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PI_Trade\"/>
    </mc:Choice>
  </mc:AlternateContent>
  <xr:revisionPtr revIDLastSave="0" documentId="8_{1E448AB3-1E1D-4B68-A448-187FDE4A2395}" xr6:coauthVersionLast="47" xr6:coauthVersionMax="47" xr10:uidLastSave="{00000000-0000-0000-0000-000000000000}"/>
  <bookViews>
    <workbookView xWindow="-135" yWindow="-16320" windowWidth="29040" windowHeight="16440" activeTab="3" xr2:uid="{C2852341-74D9-4A30-A272-C0FC5A69009F}"/>
  </bookViews>
  <sheets>
    <sheet name="MIS" sheetId="2" r:id="rId1"/>
    <sheet name="INPUT" sheetId="3" r:id="rId2"/>
    <sheet name="TABLE" sheetId="1" r:id="rId3"/>
    <sheet name="CHART" sheetId="5" r:id="rId4"/>
    <sheet name="PNL_PRICE_CAL" sheetId="6" r:id="rId5"/>
    <sheet name="list" sheetId="7" r:id="rId6"/>
  </sheets>
  <externalReferences>
    <externalReference r:id="rId7"/>
  </externalReferences>
  <definedNames>
    <definedName name="_xleta.SORT" hidden="1" xlm="1">#NAME?</definedName>
    <definedName name="_xleta.UNIQUE" hidden="1" xlm="1">#NAME?</definedName>
    <definedName name="ExternalData_1" localSheetId="0" hidden="1">MIS!$A$1:$AC$7106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" l="1"/>
  <c r="AD299" i="2"/>
  <c r="AD1525" i="2"/>
  <c r="AD3027" i="2"/>
  <c r="AD3391" i="2"/>
  <c r="AD3433" i="2"/>
  <c r="AD3758" i="2"/>
  <c r="AD3804" i="2"/>
  <c r="AD4709" i="2"/>
  <c r="AD4755" i="2"/>
  <c r="AD5115" i="2"/>
  <c r="AD5316" i="2"/>
  <c r="AD200" i="2"/>
  <c r="AD368" i="2"/>
  <c r="AD661" i="2"/>
  <c r="AD702" i="2"/>
  <c r="AD890" i="2"/>
  <c r="AF890" i="2" s="1"/>
  <c r="AD922" i="2"/>
  <c r="AF922" i="2" s="1"/>
  <c r="AG922" i="2" s="1"/>
  <c r="AD1162" i="2"/>
  <c r="AD1186" i="2"/>
  <c r="AD1406" i="2"/>
  <c r="AF1406" i="2" s="1"/>
  <c r="AD1407" i="2"/>
  <c r="AF1407" i="2" s="1"/>
  <c r="AD1777" i="2"/>
  <c r="AF1777" i="2" s="1"/>
  <c r="AD1851" i="2"/>
  <c r="AF1851" i="2" s="1"/>
  <c r="AD1942" i="2"/>
  <c r="AF1942" i="2" s="1"/>
  <c r="AD2023" i="2"/>
  <c r="AF2023" i="2" s="1"/>
  <c r="AD2106" i="2"/>
  <c r="AF2106" i="2" s="1"/>
  <c r="AD2161" i="2"/>
  <c r="AF2161" i="2" s="1"/>
  <c r="AD2460" i="2"/>
  <c r="AF2460" i="2" s="1"/>
  <c r="AD3609" i="2"/>
  <c r="AF3609" i="2" s="1"/>
  <c r="AD5286" i="2"/>
  <c r="AF5286" i="2" s="1"/>
  <c r="AD6101" i="2"/>
  <c r="AF6101" i="2" s="1"/>
  <c r="AG6101" i="2" s="1"/>
  <c r="AD6607" i="2"/>
  <c r="AD6949" i="2"/>
  <c r="AD3968" i="2"/>
  <c r="AD4319" i="2"/>
  <c r="AD4320" i="2"/>
  <c r="AD4465" i="2"/>
  <c r="AD4466" i="2"/>
  <c r="AD2548" i="2"/>
  <c r="AD2549" i="2"/>
  <c r="AD2641" i="2"/>
  <c r="AD2725" i="2"/>
  <c r="AD2794" i="2"/>
  <c r="AD3610" i="2"/>
  <c r="AF3610" i="2" s="1"/>
  <c r="AG3610" i="2" s="1"/>
  <c r="AD4985" i="2"/>
  <c r="AF4985" i="2" s="1"/>
  <c r="AG4985" i="2" s="1"/>
  <c r="AD6608" i="2"/>
  <c r="AF6608" i="2" s="1"/>
  <c r="AG6608" i="2" s="1"/>
  <c r="AD6759" i="2"/>
  <c r="AF6759" i="2" s="1"/>
  <c r="AD6950" i="2"/>
  <c r="AF6950" i="2" s="1"/>
  <c r="AD6220" i="2"/>
  <c r="AF6220" i="2" s="1"/>
  <c r="AG6220" i="2" s="1"/>
  <c r="AD6402" i="2"/>
  <c r="AD6414" i="2"/>
  <c r="AF6414" i="2" s="1"/>
  <c r="AD5545" i="2"/>
  <c r="AF5545" i="2" s="1"/>
  <c r="AD5624" i="2"/>
  <c r="AF5624" i="2" s="1"/>
  <c r="AG5624" i="2" s="1"/>
  <c r="AD5754" i="2"/>
  <c r="AF5754" i="2" s="1"/>
  <c r="AD5877" i="2"/>
  <c r="AF5877" i="2" s="1"/>
  <c r="AD300" i="2"/>
  <c r="AF300" i="2" s="1"/>
  <c r="AD301" i="2"/>
  <c r="AF301" i="2" s="1"/>
  <c r="AD1555" i="2"/>
  <c r="AF1555" i="2" s="1"/>
  <c r="AD3028" i="2"/>
  <c r="AF3028" i="2" s="1"/>
  <c r="AD3392" i="2"/>
  <c r="AF3392" i="2" s="1"/>
  <c r="AD3434" i="2"/>
  <c r="AF3434" i="2" s="1"/>
  <c r="AD3759" i="2"/>
  <c r="AF3759" i="2" s="1"/>
  <c r="AD3805" i="2"/>
  <c r="AF3805" i="2" s="1"/>
  <c r="AG3805" i="2" s="1"/>
  <c r="AD4710" i="2"/>
  <c r="AD4756" i="2"/>
  <c r="AD5142" i="2"/>
  <c r="AD5317" i="2"/>
  <c r="AD201" i="2"/>
  <c r="AD302" i="2"/>
  <c r="AD662" i="2"/>
  <c r="AD703" i="2"/>
  <c r="AD891" i="2"/>
  <c r="AD923" i="2"/>
  <c r="AD1163" i="2"/>
  <c r="AD1187" i="2"/>
  <c r="AD1408" i="2"/>
  <c r="AD1431" i="2"/>
  <c r="AD1852" i="2"/>
  <c r="AF1852" i="2" s="1"/>
  <c r="AG1852" i="2" s="1"/>
  <c r="AD1943" i="2"/>
  <c r="AF1943" i="2" s="1"/>
  <c r="AD2024" i="2"/>
  <c r="AF2024" i="2" s="1"/>
  <c r="AD2025" i="2"/>
  <c r="AF2025" i="2" s="1"/>
  <c r="AG2025" i="2" s="1"/>
  <c r="AD2107" i="2"/>
  <c r="AD2162" i="2"/>
  <c r="AF2162" i="2" s="1"/>
  <c r="AD3611" i="2"/>
  <c r="AF3611" i="2" s="1"/>
  <c r="AD5287" i="2"/>
  <c r="AF5287" i="2" s="1"/>
  <c r="AD6102" i="2"/>
  <c r="AF6102" i="2" s="1"/>
  <c r="AD6609" i="2"/>
  <c r="AF6609" i="2" s="1"/>
  <c r="AD6951" i="2"/>
  <c r="AF6951" i="2" s="1"/>
  <c r="AD3986" i="2"/>
  <c r="AF3986" i="2" s="1"/>
  <c r="AD4321" i="2"/>
  <c r="AF4321" i="2" s="1"/>
  <c r="AD4339" i="2"/>
  <c r="AF4339" i="2" s="1"/>
  <c r="AD4467" i="2"/>
  <c r="AF4467" i="2" s="1"/>
  <c r="AD4511" i="2"/>
  <c r="AF4511" i="2" s="1"/>
  <c r="AD2461" i="2"/>
  <c r="AF2461" i="2" s="1"/>
  <c r="AD2550" i="2"/>
  <c r="AF2550" i="2" s="1"/>
  <c r="AG2550" i="2" s="1"/>
  <c r="AD2642" i="2"/>
  <c r="AD2726" i="2"/>
  <c r="AD2727" i="2"/>
  <c r="AD2795" i="2"/>
  <c r="AD3633" i="2"/>
  <c r="AD4986" i="2"/>
  <c r="AD6629" i="2"/>
  <c r="AD6760" i="2"/>
  <c r="AD6994" i="2"/>
  <c r="AD6228" i="2"/>
  <c r="AD6403" i="2"/>
  <c r="AD6415" i="2"/>
  <c r="AD5546" i="2"/>
  <c r="AD5625" i="2"/>
  <c r="AD5755" i="2"/>
  <c r="AF5755" i="2" s="1"/>
  <c r="AD5878" i="2"/>
  <c r="AF5878" i="2" s="1"/>
  <c r="AD466" i="2"/>
  <c r="AF466" i="2" s="1"/>
  <c r="AD467" i="2"/>
  <c r="AF467" i="2" s="1"/>
  <c r="AG467" i="2" s="1"/>
  <c r="AD1467" i="2"/>
  <c r="AD3029" i="2"/>
  <c r="AF3029" i="2" s="1"/>
  <c r="AD3356" i="2"/>
  <c r="AF3356" i="2" s="1"/>
  <c r="AD3393" i="2"/>
  <c r="AF3393" i="2" s="1"/>
  <c r="AD3577" i="2"/>
  <c r="AF3577" i="2" s="1"/>
  <c r="AD3694" i="2"/>
  <c r="AF3694" i="2" s="1"/>
  <c r="AD3721" i="2"/>
  <c r="AF3721" i="2" s="1"/>
  <c r="AD4614" i="2"/>
  <c r="AF4614" i="2" s="1"/>
  <c r="AD4757" i="2"/>
  <c r="AF4757" i="2" s="1"/>
  <c r="AD5048" i="2"/>
  <c r="AF5048" i="2" s="1"/>
  <c r="AD5318" i="2"/>
  <c r="AF5318" i="2" s="1"/>
  <c r="AD26" i="2"/>
  <c r="AF26" i="2" s="1"/>
  <c r="AD28" i="2"/>
  <c r="AF28" i="2" s="1"/>
  <c r="AD538" i="2"/>
  <c r="AF538" i="2" s="1"/>
  <c r="AG538" i="2" s="1"/>
  <c r="AD541" i="2"/>
  <c r="AD858" i="2"/>
  <c r="AD871" i="2"/>
  <c r="AD1090" i="2"/>
  <c r="AD1109" i="2"/>
  <c r="AD1331" i="2"/>
  <c r="AD1332" i="2"/>
  <c r="AD1656" i="2"/>
  <c r="AD1673" i="2"/>
  <c r="AD1674" i="2"/>
  <c r="AD1712" i="2"/>
  <c r="AD1778" i="2"/>
  <c r="AD1853" i="2"/>
  <c r="AD2358" i="2"/>
  <c r="AF2358" i="2" s="1"/>
  <c r="AG2358" i="2" s="1"/>
  <c r="AD2394" i="2"/>
  <c r="AF2394" i="2" s="1"/>
  <c r="AD2395" i="2"/>
  <c r="AF2395" i="2" s="1"/>
  <c r="AD2462" i="2"/>
  <c r="AF2462" i="2" s="1"/>
  <c r="AD2551" i="2"/>
  <c r="AF2551" i="2" s="1"/>
  <c r="AG2551" i="2" s="1"/>
  <c r="AD2643" i="2"/>
  <c r="AD3664" i="2"/>
  <c r="AF3664" i="2" s="1"/>
  <c r="AD3905" i="2"/>
  <c r="AF3905" i="2" s="1"/>
  <c r="AD4147" i="2"/>
  <c r="AF4147" i="2" s="1"/>
  <c r="AD4160" i="2"/>
  <c r="AF4160" i="2" s="1"/>
  <c r="AD4394" i="2"/>
  <c r="AF4394" i="2" s="1"/>
  <c r="AD4427" i="2"/>
  <c r="AF4427" i="2" s="1"/>
  <c r="AD4936" i="2"/>
  <c r="AF4936" i="2" s="1"/>
  <c r="AD6153" i="2"/>
  <c r="AF6153" i="2" s="1"/>
  <c r="AD6259" i="2"/>
  <c r="AF6259" i="2" s="1"/>
  <c r="AD6277" i="2"/>
  <c r="AF6277" i="2" s="1"/>
  <c r="AD6494" i="2"/>
  <c r="AF6494" i="2" s="1"/>
  <c r="AD6775" i="2"/>
  <c r="AF6775" i="2" s="1"/>
  <c r="AD6952" i="2"/>
  <c r="AF6952" i="2" s="1"/>
  <c r="AG6952" i="2" s="1"/>
  <c r="AD5205" i="2"/>
  <c r="AD5460" i="2"/>
  <c r="AD5626" i="2"/>
  <c r="AD5756" i="2"/>
  <c r="AD5879" i="2"/>
  <c r="AD6051" i="2"/>
  <c r="AD6468" i="2"/>
  <c r="AD6904" i="2"/>
  <c r="AD202" i="2"/>
  <c r="AD303" i="2"/>
  <c r="AD1526" i="2"/>
  <c r="AD3030" i="2"/>
  <c r="AD3231" i="2"/>
  <c r="AD4685" i="2"/>
  <c r="AD4758" i="2"/>
  <c r="AF4758" i="2" s="1"/>
  <c r="AG4758" i="2" s="1"/>
  <c r="AD5084" i="2"/>
  <c r="AF5084" i="2" s="1"/>
  <c r="AD5319" i="2"/>
  <c r="AF5319" i="2" s="1"/>
  <c r="AD1713" i="2"/>
  <c r="AF1713" i="2" s="1"/>
  <c r="AG1713" i="2" s="1"/>
  <c r="AD1779" i="2"/>
  <c r="AD1780" i="2"/>
  <c r="AF1780" i="2" s="1"/>
  <c r="AD112" i="2"/>
  <c r="AF112" i="2" s="1"/>
  <c r="AD203" i="2"/>
  <c r="AF203" i="2" s="1"/>
  <c r="AD600" i="2"/>
  <c r="AF600" i="2" s="1"/>
  <c r="AD601" i="2"/>
  <c r="AF601" i="2" s="1"/>
  <c r="AD892" i="2"/>
  <c r="AF892" i="2" s="1"/>
  <c r="AD924" i="2"/>
  <c r="AF924" i="2" s="1"/>
  <c r="AD1133" i="2"/>
  <c r="AF1133" i="2" s="1"/>
  <c r="AD1134" i="2"/>
  <c r="AF1134" i="2" s="1"/>
  <c r="AD1351" i="2"/>
  <c r="AF1351" i="2" s="1"/>
  <c r="AD1379" i="2"/>
  <c r="AF1379" i="2" s="1"/>
  <c r="AD3328" i="2"/>
  <c r="AF3328" i="2" s="1"/>
  <c r="AD3357" i="2"/>
  <c r="AF3357" i="2" s="1"/>
  <c r="AG3357" i="2" s="1"/>
  <c r="AD3722" i="2"/>
  <c r="AD3723" i="2"/>
  <c r="AD1854" i="2"/>
  <c r="AD2026" i="2"/>
  <c r="AD2027" i="2"/>
  <c r="AD2396" i="2"/>
  <c r="AD2463" i="2"/>
  <c r="AD2464" i="2"/>
  <c r="AD2552" i="2"/>
  <c r="AD2644" i="2"/>
  <c r="AD2728" i="2"/>
  <c r="AD3211" i="2"/>
  <c r="AD3949" i="2"/>
  <c r="AD4263" i="2"/>
  <c r="AF4263" i="2" s="1"/>
  <c r="AG4263" i="2" s="1"/>
  <c r="AD4295" i="2"/>
  <c r="AF4295" i="2" s="1"/>
  <c r="AD4395" i="2"/>
  <c r="AF4395" i="2" s="1"/>
  <c r="AD4428" i="2"/>
  <c r="AF4428" i="2" s="1"/>
  <c r="AD6177" i="2"/>
  <c r="AF6177" i="2" s="1"/>
  <c r="AG6177" i="2" s="1"/>
  <c r="AD6278" i="2"/>
  <c r="AD6311" i="2"/>
  <c r="AF6311" i="2" s="1"/>
  <c r="AD4987" i="2"/>
  <c r="AF4987" i="2" s="1"/>
  <c r="AD6529" i="2"/>
  <c r="AF6529" i="2" s="1"/>
  <c r="AD6696" i="2"/>
  <c r="AF6696" i="2" s="1"/>
  <c r="AD6995" i="2"/>
  <c r="AF6995" i="2" s="1"/>
  <c r="AD5217" i="2"/>
  <c r="AF5217" i="2" s="1"/>
  <c r="AD5490" i="2"/>
  <c r="AF5490" i="2" s="1"/>
  <c r="AD5627" i="2"/>
  <c r="AF5627" i="2" s="1"/>
  <c r="AD5757" i="2"/>
  <c r="AF5757" i="2" s="1"/>
  <c r="AD5880" i="2"/>
  <c r="AF5880" i="2" s="1"/>
  <c r="AD6103" i="2"/>
  <c r="AF6103" i="2" s="1"/>
  <c r="AD6556" i="2"/>
  <c r="AF6556" i="2" s="1"/>
  <c r="AD6953" i="2"/>
  <c r="AF6953" i="2" s="1"/>
  <c r="AG6953" i="2" s="1"/>
  <c r="AD113" i="2"/>
  <c r="AD204" i="2"/>
  <c r="AD1527" i="2"/>
  <c r="AD3031" i="2"/>
  <c r="AD3578" i="2"/>
  <c r="AD4654" i="2"/>
  <c r="AD4759" i="2"/>
  <c r="AD5116" i="2"/>
  <c r="AD5320" i="2"/>
  <c r="AD1714" i="2"/>
  <c r="AD1781" i="2"/>
  <c r="AD114" i="2"/>
  <c r="AD205" i="2"/>
  <c r="AD602" i="2"/>
  <c r="AD663" i="2"/>
  <c r="AF663" i="2" s="1"/>
  <c r="AD817" i="2"/>
  <c r="AF817" i="2" s="1"/>
  <c r="AG817" i="2" s="1"/>
  <c r="AD831" i="2"/>
  <c r="AF831" i="2" s="1"/>
  <c r="AD1038" i="2"/>
  <c r="AF1038" i="2" s="1"/>
  <c r="AG1038" i="2" s="1"/>
  <c r="AD1061" i="2"/>
  <c r="AD1248" i="2"/>
  <c r="AF1248" i="2" s="1"/>
  <c r="AD1273" i="2"/>
  <c r="AF1273" i="2" s="1"/>
  <c r="AD3394" i="2"/>
  <c r="AF3394" i="2" s="1"/>
  <c r="AD3435" i="2"/>
  <c r="AF3435" i="2" s="1"/>
  <c r="AD3806" i="2"/>
  <c r="AF3806" i="2" s="1"/>
  <c r="AD3844" i="2"/>
  <c r="AF3844" i="2" s="1"/>
  <c r="AD1855" i="2"/>
  <c r="AF1855" i="2" s="1"/>
  <c r="AD1944" i="2"/>
  <c r="AF1944" i="2" s="1"/>
  <c r="AD2028" i="2"/>
  <c r="AF2028" i="2" s="1"/>
  <c r="AD2029" i="2"/>
  <c r="AF2029" i="2" s="1"/>
  <c r="AD2465" i="2"/>
  <c r="AF2465" i="2" s="1"/>
  <c r="AD2466" i="2"/>
  <c r="AF2466" i="2" s="1"/>
  <c r="AD2553" i="2"/>
  <c r="AF2553" i="2" s="1"/>
  <c r="AG2553" i="2" s="1"/>
  <c r="AD2645" i="2"/>
  <c r="AD2729" i="2"/>
  <c r="AD2730" i="2"/>
  <c r="AD3579" i="2"/>
  <c r="AD3969" i="2"/>
  <c r="AD4179" i="2"/>
  <c r="AD4208" i="2"/>
  <c r="AD4468" i="2"/>
  <c r="AD4512" i="2"/>
  <c r="AD6191" i="2"/>
  <c r="AD6312" i="2"/>
  <c r="AD6334" i="2"/>
  <c r="AD4937" i="2"/>
  <c r="AD6530" i="2"/>
  <c r="AF6530" i="2" s="1"/>
  <c r="AG6530" i="2" s="1"/>
  <c r="AD6749" i="2"/>
  <c r="AF6749" i="2" s="1"/>
  <c r="AG6749" i="2" s="1"/>
  <c r="AD6905" i="2"/>
  <c r="AF6905" i="2" s="1"/>
  <c r="AD5206" i="2"/>
  <c r="AF5206" i="2" s="1"/>
  <c r="AD5491" i="2"/>
  <c r="AF5491" i="2" s="1"/>
  <c r="AG5491" i="2" s="1"/>
  <c r="AD5628" i="2"/>
  <c r="AD5758" i="2"/>
  <c r="AF5758" i="2" s="1"/>
  <c r="AD5881" i="2"/>
  <c r="AF5881" i="2" s="1"/>
  <c r="AD6052" i="2"/>
  <c r="AF6052" i="2" s="1"/>
  <c r="AD6495" i="2"/>
  <c r="AF6495" i="2" s="1"/>
  <c r="AD6872" i="2"/>
  <c r="AF6872" i="2" s="1"/>
  <c r="AD304" i="2"/>
  <c r="AF304" i="2" s="1"/>
  <c r="AD369" i="2"/>
  <c r="AF369" i="2" s="1"/>
  <c r="AD1556" i="2"/>
  <c r="AF1556" i="2" s="1"/>
  <c r="AD3032" i="2"/>
  <c r="AF3032" i="2" s="1"/>
  <c r="AD3436" i="2"/>
  <c r="AF3436" i="2" s="1"/>
  <c r="AD3437" i="2"/>
  <c r="AF3437" i="2" s="1"/>
  <c r="AD3760" i="2"/>
  <c r="AF3760" i="2" s="1"/>
  <c r="AD3807" i="2"/>
  <c r="AF3807" i="2" s="1"/>
  <c r="AG3807" i="2" s="1"/>
  <c r="AD4711" i="2"/>
  <c r="AD4760" i="2"/>
  <c r="AD5143" i="2"/>
  <c r="AD305" i="2"/>
  <c r="AD306" i="2"/>
  <c r="AD664" i="2"/>
  <c r="AD704" i="2"/>
  <c r="AD925" i="2"/>
  <c r="AD926" i="2"/>
  <c r="AD1188" i="2"/>
  <c r="AD1189" i="2"/>
  <c r="AD1409" i="2"/>
  <c r="AD1432" i="2"/>
  <c r="AD1856" i="2"/>
  <c r="AF1856" i="2" s="1"/>
  <c r="AG1856" i="2" s="1"/>
  <c r="AD1945" i="2"/>
  <c r="AF1945" i="2" s="1"/>
  <c r="AD2030" i="2"/>
  <c r="AF2030" i="2" s="1"/>
  <c r="AD2108" i="2"/>
  <c r="AF2108" i="2" s="1"/>
  <c r="AD2163" i="2"/>
  <c r="AF2163" i="2" s="1"/>
  <c r="AG2163" i="2" s="1"/>
  <c r="AD2197" i="2"/>
  <c r="AD3612" i="2"/>
  <c r="AF3612" i="2" s="1"/>
  <c r="AD5296" i="2"/>
  <c r="AF5296" i="2" s="1"/>
  <c r="AD6104" i="2"/>
  <c r="AF6104" i="2" s="1"/>
  <c r="AD6630" i="2"/>
  <c r="AF6630" i="2" s="1"/>
  <c r="AD6954" i="2"/>
  <c r="AF6954" i="2" s="1"/>
  <c r="AD3987" i="2"/>
  <c r="AF3987" i="2" s="1"/>
  <c r="AD4322" i="2"/>
  <c r="AF4322" i="2" s="1"/>
  <c r="AD4340" i="2"/>
  <c r="AF4340" i="2" s="1"/>
  <c r="AD4469" i="2"/>
  <c r="AF4469" i="2" s="1"/>
  <c r="AD4513" i="2"/>
  <c r="AF4513" i="2" s="1"/>
  <c r="AD2467" i="2"/>
  <c r="AF2467" i="2" s="1"/>
  <c r="AD2554" i="2"/>
  <c r="AF2554" i="2" s="1"/>
  <c r="AD2646" i="2"/>
  <c r="AF2646" i="2" s="1"/>
  <c r="AG2646" i="2" s="1"/>
  <c r="AD2731" i="2"/>
  <c r="AD2732" i="2"/>
  <c r="AD2796" i="2"/>
  <c r="AD3634" i="2"/>
  <c r="AD4988" i="2"/>
  <c r="AD6631" i="2"/>
  <c r="AD6761" i="2"/>
  <c r="AD6996" i="2"/>
  <c r="AD6229" i="2"/>
  <c r="AD6416" i="2"/>
  <c r="AD6417" i="2"/>
  <c r="AD5321" i="2"/>
  <c r="AD5547" i="2"/>
  <c r="AD5629" i="2"/>
  <c r="AF5629" i="2" s="1"/>
  <c r="AD5759" i="2"/>
  <c r="AF5759" i="2" s="1"/>
  <c r="AG5759" i="2" s="1"/>
  <c r="AD5882" i="2"/>
  <c r="AF5882" i="2" s="1"/>
  <c r="AD206" i="2"/>
  <c r="AF206" i="2" s="1"/>
  <c r="AD307" i="2"/>
  <c r="AF307" i="2" s="1"/>
  <c r="AG307" i="2" s="1"/>
  <c r="AD1528" i="2"/>
  <c r="AD3033" i="2"/>
  <c r="AF3033" i="2" s="1"/>
  <c r="AD3395" i="2"/>
  <c r="AF3395" i="2" s="1"/>
  <c r="AD3438" i="2"/>
  <c r="AF3438" i="2" s="1"/>
  <c r="AD3761" i="2"/>
  <c r="AF3761" i="2" s="1"/>
  <c r="AD3808" i="2"/>
  <c r="AF3808" i="2" s="1"/>
  <c r="AD4712" i="2"/>
  <c r="AF4712" i="2" s="1"/>
  <c r="AD4761" i="2"/>
  <c r="AF4761" i="2" s="1"/>
  <c r="AD5117" i="2"/>
  <c r="AF5117" i="2" s="1"/>
  <c r="AD5322" i="2"/>
  <c r="AF5322" i="2" s="1"/>
  <c r="AD207" i="2"/>
  <c r="AF207" i="2" s="1"/>
  <c r="AD308" i="2"/>
  <c r="AF308" i="2" s="1"/>
  <c r="AD665" i="2"/>
  <c r="AF665" i="2" s="1"/>
  <c r="AD705" i="2"/>
  <c r="AF705" i="2" s="1"/>
  <c r="AG705" i="2" s="1"/>
  <c r="AD893" i="2"/>
  <c r="AD927" i="2"/>
  <c r="AD1164" i="2"/>
  <c r="AD1190" i="2"/>
  <c r="AD1410" i="2"/>
  <c r="AD1411" i="2"/>
  <c r="AD1782" i="2"/>
  <c r="AD1857" i="2"/>
  <c r="AD1946" i="2"/>
  <c r="AD2031" i="2"/>
  <c r="AD2109" i="2"/>
  <c r="AD2164" i="2"/>
  <c r="AD2468" i="2"/>
  <c r="AD3613" i="2"/>
  <c r="AF3613" i="2" s="1"/>
  <c r="AG3613" i="2" s="1"/>
  <c r="AD5288" i="2"/>
  <c r="AF5288" i="2" s="1"/>
  <c r="AD6075" i="2"/>
  <c r="AF6075" i="2" s="1"/>
  <c r="AD6582" i="2"/>
  <c r="AF6582" i="2" s="1"/>
  <c r="AD6955" i="2"/>
  <c r="AF6955" i="2" s="1"/>
  <c r="AG6955" i="2" s="1"/>
  <c r="AD3970" i="2"/>
  <c r="AD4296" i="2"/>
  <c r="AF4296" i="2" s="1"/>
  <c r="AD4323" i="2"/>
  <c r="AF4323" i="2" s="1"/>
  <c r="AD4429" i="2"/>
  <c r="AF4429" i="2" s="1"/>
  <c r="AD4470" i="2"/>
  <c r="AF4470" i="2" s="1"/>
  <c r="AD2469" i="2"/>
  <c r="AF2469" i="2" s="1"/>
  <c r="AD2555" i="2"/>
  <c r="AF2555" i="2" s="1"/>
  <c r="AD2647" i="2"/>
  <c r="AF2647" i="2" s="1"/>
  <c r="AD2733" i="2"/>
  <c r="AF2733" i="2" s="1"/>
  <c r="AD2797" i="2"/>
  <c r="AF2797" i="2" s="1"/>
  <c r="AD3614" i="2"/>
  <c r="AF3614" i="2" s="1"/>
  <c r="AD4963" i="2"/>
  <c r="AF4963" i="2" s="1"/>
  <c r="AD6610" i="2"/>
  <c r="AF6610" i="2" s="1"/>
  <c r="AD6762" i="2"/>
  <c r="AF6762" i="2" s="1"/>
  <c r="AG6762" i="2" s="1"/>
  <c r="AD6956" i="2"/>
  <c r="AD6221" i="2"/>
  <c r="AD6404" i="2"/>
  <c r="AD6418" i="2"/>
  <c r="AD5548" i="2"/>
  <c r="AD5630" i="2"/>
  <c r="AD5760" i="2"/>
  <c r="AD5883" i="2"/>
  <c r="AD309" i="2"/>
  <c r="AD370" i="2"/>
  <c r="AD1557" i="2"/>
  <c r="AD3034" i="2"/>
  <c r="AD3246" i="2"/>
  <c r="AD4713" i="2"/>
  <c r="AF4713" i="2" s="1"/>
  <c r="AG4713" i="2" s="1"/>
  <c r="AD4762" i="2"/>
  <c r="AF4762" i="2" s="1"/>
  <c r="AD5144" i="2"/>
  <c r="AF5144" i="2" s="1"/>
  <c r="AD5323" i="2"/>
  <c r="AF5323" i="2" s="1"/>
  <c r="AD1783" i="2"/>
  <c r="AF1783" i="2" s="1"/>
  <c r="AG1783" i="2" s="1"/>
  <c r="AD208" i="2"/>
  <c r="AD371" i="2"/>
  <c r="AF371" i="2" s="1"/>
  <c r="AD666" i="2"/>
  <c r="AF666" i="2" s="1"/>
  <c r="AD706" i="2"/>
  <c r="AF706" i="2" s="1"/>
  <c r="AD928" i="2"/>
  <c r="AF928" i="2" s="1"/>
  <c r="AD945" i="2"/>
  <c r="AF945" i="2" s="1"/>
  <c r="AD1165" i="2"/>
  <c r="AF1165" i="2" s="1"/>
  <c r="AD1191" i="2"/>
  <c r="AF1191" i="2" s="1"/>
  <c r="AD1412" i="2"/>
  <c r="AF1412" i="2" s="1"/>
  <c r="AD1413" i="2"/>
  <c r="AF1413" i="2" s="1"/>
  <c r="AD3396" i="2"/>
  <c r="AF3396" i="2" s="1"/>
  <c r="AD3397" i="2"/>
  <c r="AF3397" i="2" s="1"/>
  <c r="AD3762" i="2"/>
  <c r="AF3762" i="2" s="1"/>
  <c r="AD3809" i="2"/>
  <c r="AF3809" i="2" s="1"/>
  <c r="AG3809" i="2" s="1"/>
  <c r="AD1858" i="2"/>
  <c r="AD2032" i="2"/>
  <c r="AD2033" i="2"/>
  <c r="AD2110" i="2"/>
  <c r="AD2165" i="2"/>
  <c r="AD2470" i="2"/>
  <c r="AD2556" i="2"/>
  <c r="AD2648" i="2"/>
  <c r="AD2734" i="2"/>
  <c r="AD2798" i="2"/>
  <c r="AD2843" i="2"/>
  <c r="AD3247" i="2"/>
  <c r="AD3971" i="2"/>
  <c r="AD4324" i="2"/>
  <c r="AF4324" i="2" s="1"/>
  <c r="AG4324" i="2" s="1"/>
  <c r="AD4341" i="2"/>
  <c r="AF4341" i="2" s="1"/>
  <c r="AG4341" i="2" s="1"/>
  <c r="AD4471" i="2"/>
  <c r="AF4471" i="2" s="1"/>
  <c r="AD4472" i="2"/>
  <c r="AF4472" i="2" s="1"/>
  <c r="AD6211" i="2"/>
  <c r="AF6211" i="2" s="1"/>
  <c r="AG6211" i="2" s="1"/>
  <c r="AD6313" i="2"/>
  <c r="AD6335" i="2"/>
  <c r="AF6335" i="2" s="1"/>
  <c r="AD5014" i="2"/>
  <c r="AF5014" i="2" s="1"/>
  <c r="AD6557" i="2"/>
  <c r="AF6557" i="2" s="1"/>
  <c r="AD6710" i="2"/>
  <c r="AF6710" i="2" s="1"/>
  <c r="AD7040" i="2"/>
  <c r="AF7040" i="2" s="1"/>
  <c r="AD5240" i="2"/>
  <c r="AF5240" i="2" s="1"/>
  <c r="AD5514" i="2"/>
  <c r="AF5514" i="2" s="1"/>
  <c r="AD5631" i="2"/>
  <c r="AF5631" i="2" s="1"/>
  <c r="AD5632" i="2"/>
  <c r="AF5632" i="2" s="1"/>
  <c r="AD5884" i="2"/>
  <c r="AF5884" i="2" s="1"/>
  <c r="AD6121" i="2"/>
  <c r="AF6121" i="2" s="1"/>
  <c r="AD6632" i="2"/>
  <c r="AF6632" i="2" s="1"/>
  <c r="AD7041" i="2"/>
  <c r="AF7041" i="2" s="1"/>
  <c r="AG7041" i="2" s="1"/>
  <c r="AD3212" i="2"/>
  <c r="AD3459" i="2"/>
  <c r="AD3486" i="2"/>
  <c r="AD3868" i="2"/>
  <c r="AD3869" i="2"/>
  <c r="AD310" i="2"/>
  <c r="AD372" i="2"/>
  <c r="AD707" i="2"/>
  <c r="AD734" i="2"/>
  <c r="AD1859" i="2"/>
  <c r="AD1947" i="2"/>
  <c r="AD2034" i="2"/>
  <c r="AD2111" i="2"/>
  <c r="AF2111" i="2" s="1"/>
  <c r="AG2111" i="2" s="1"/>
  <c r="AD2112" i="2"/>
  <c r="AF2112" i="2" s="1"/>
  <c r="AG2112" i="2" s="1"/>
  <c r="AD2166" i="2"/>
  <c r="AF2166" i="2" s="1"/>
  <c r="AG2166" i="2" s="1"/>
  <c r="AD311" i="2"/>
  <c r="AF311" i="2" s="1"/>
  <c r="AD373" i="2"/>
  <c r="AF373" i="2" s="1"/>
  <c r="AD1558" i="2"/>
  <c r="AF1558" i="2" s="1"/>
  <c r="AG1558" i="2" s="1"/>
  <c r="AD3035" i="2"/>
  <c r="AD4714" i="2"/>
  <c r="AF4714" i="2" s="1"/>
  <c r="AD4763" i="2"/>
  <c r="AF4763" i="2" s="1"/>
  <c r="AD5145" i="2"/>
  <c r="AF5145" i="2" s="1"/>
  <c r="AD5324" i="2"/>
  <c r="AF5324" i="2" s="1"/>
  <c r="AD5566" i="2"/>
  <c r="AF5566" i="2" s="1"/>
  <c r="AD3232" i="2"/>
  <c r="AF3232" i="2" s="1"/>
  <c r="AD2471" i="2"/>
  <c r="AF2471" i="2" s="1"/>
  <c r="AD2557" i="2"/>
  <c r="AF2557" i="2" s="1"/>
  <c r="AD2649" i="2"/>
  <c r="AF2649" i="2" s="1"/>
  <c r="AD2735" i="2"/>
  <c r="AF2735" i="2" s="1"/>
  <c r="AD2736" i="2"/>
  <c r="AF2736" i="2" s="1"/>
  <c r="AD2799" i="2"/>
  <c r="AF2799" i="2" s="1"/>
  <c r="AD4989" i="2"/>
  <c r="AF4989" i="2" s="1"/>
  <c r="AG4989" i="2" s="1"/>
  <c r="AD6558" i="2"/>
  <c r="AD6714" i="2"/>
  <c r="AF6714" i="2" s="1"/>
  <c r="AG6714" i="2" s="1"/>
  <c r="AD6997" i="2"/>
  <c r="AF6997" i="2" s="1"/>
  <c r="AG6997" i="2" s="1"/>
  <c r="AD5297" i="2"/>
  <c r="AD5633" i="2"/>
  <c r="AD5761" i="2"/>
  <c r="AD5885" i="2"/>
  <c r="AD6076" i="2"/>
  <c r="AD6633" i="2"/>
  <c r="AD6957" i="2"/>
  <c r="AD209" i="2"/>
  <c r="AF209" i="2" s="1"/>
  <c r="AD312" i="2"/>
  <c r="AD1529" i="2"/>
  <c r="AD3036" i="2"/>
  <c r="AF3036" i="2" s="1"/>
  <c r="AG3036" i="2" s="1"/>
  <c r="AD3233" i="2"/>
  <c r="AF3233" i="2" s="1"/>
  <c r="AD4686" i="2"/>
  <c r="AF4686" i="2" s="1"/>
  <c r="AD4764" i="2"/>
  <c r="AF4764" i="2" s="1"/>
  <c r="AD5085" i="2"/>
  <c r="AF5085" i="2" s="1"/>
  <c r="AG5085" i="2" s="1"/>
  <c r="AD5325" i="2"/>
  <c r="AD1715" i="2"/>
  <c r="AF1715" i="2" s="1"/>
  <c r="AD1784" i="2"/>
  <c r="AF1784" i="2" s="1"/>
  <c r="AD1860" i="2"/>
  <c r="AF1860" i="2" s="1"/>
  <c r="AD115" i="2"/>
  <c r="AF115" i="2" s="1"/>
  <c r="AD210" i="2"/>
  <c r="AF210" i="2" s="1"/>
  <c r="AD603" i="2"/>
  <c r="AF603" i="2" s="1"/>
  <c r="AD667" i="2"/>
  <c r="AF667" i="2" s="1"/>
  <c r="AD894" i="2"/>
  <c r="AF894" i="2" s="1"/>
  <c r="AD929" i="2"/>
  <c r="AF929" i="2" s="1"/>
  <c r="AD1135" i="2"/>
  <c r="AF1135" i="2" s="1"/>
  <c r="AD1166" i="2"/>
  <c r="AF1166" i="2" s="1"/>
  <c r="AD1352" i="2"/>
  <c r="AF1352" i="2" s="1"/>
  <c r="AD1380" i="2"/>
  <c r="AF1380" i="2" s="1"/>
  <c r="AG1380" i="2" s="1"/>
  <c r="AD3329" i="2"/>
  <c r="AD3358" i="2"/>
  <c r="AD3724" i="2"/>
  <c r="AF3724" i="2" s="1"/>
  <c r="AG3724" i="2" s="1"/>
  <c r="AD3763" i="2"/>
  <c r="AF3763" i="2" s="1"/>
  <c r="AD1948" i="2"/>
  <c r="AD1949" i="2"/>
  <c r="AD2035" i="2"/>
  <c r="AD2397" i="2"/>
  <c r="AD2472" i="2"/>
  <c r="AD2558" i="2"/>
  <c r="AD2559" i="2"/>
  <c r="AD2650" i="2"/>
  <c r="AD2737" i="2"/>
  <c r="AF2737" i="2" s="1"/>
  <c r="AG2737" i="2" s="1"/>
  <c r="AD3213" i="2"/>
  <c r="AF3213" i="2" s="1"/>
  <c r="AG3213" i="2" s="1"/>
  <c r="AD3950" i="2"/>
  <c r="AF3950" i="2" s="1"/>
  <c r="AG3950" i="2" s="1"/>
  <c r="AD4297" i="2"/>
  <c r="AF4297" i="2" s="1"/>
  <c r="AD4298" i="2"/>
  <c r="AF4298" i="2" s="1"/>
  <c r="AD4396" i="2"/>
  <c r="AF4396" i="2" s="1"/>
  <c r="AG4396" i="2" s="1"/>
  <c r="AD4430" i="2"/>
  <c r="AD6192" i="2"/>
  <c r="AF6192" i="2" s="1"/>
  <c r="AD6279" i="2"/>
  <c r="AF6279" i="2" s="1"/>
  <c r="AD6314" i="2"/>
  <c r="AF6314" i="2" s="1"/>
  <c r="AD4990" i="2"/>
  <c r="AF4990" i="2" s="1"/>
  <c r="AD6531" i="2"/>
  <c r="AF6531" i="2" s="1"/>
  <c r="AD6697" i="2"/>
  <c r="AF6697" i="2" s="1"/>
  <c r="AD6998" i="2"/>
  <c r="AF6998" i="2" s="1"/>
  <c r="AD5228" i="2"/>
  <c r="AF5228" i="2" s="1"/>
  <c r="AD5492" i="2"/>
  <c r="AF5492" i="2" s="1"/>
  <c r="AD5634" i="2"/>
  <c r="AF5634" i="2" s="1"/>
  <c r="AD5762" i="2"/>
  <c r="AF5762" i="2" s="1"/>
  <c r="AD5886" i="2"/>
  <c r="AF5886" i="2" s="1"/>
  <c r="AD6105" i="2"/>
  <c r="AF6105" i="2" s="1"/>
  <c r="AG6105" i="2" s="1"/>
  <c r="AD6559" i="2"/>
  <c r="AD6999" i="2"/>
  <c r="AF6999" i="2" s="1"/>
  <c r="AG6999" i="2" s="1"/>
  <c r="AD3177" i="2"/>
  <c r="AF3177" i="2" s="1"/>
  <c r="AG3177" i="2" s="1"/>
  <c r="AD3330" i="2"/>
  <c r="AD3359" i="2"/>
  <c r="AD3725" i="2"/>
  <c r="AF3725" i="2" s="1"/>
  <c r="AD3764" i="2"/>
  <c r="AD46" i="2"/>
  <c r="AD47" i="2"/>
  <c r="AD560" i="2"/>
  <c r="AF560" i="2" s="1"/>
  <c r="AD604" i="2"/>
  <c r="AD999" i="2"/>
  <c r="AD1012" i="2"/>
  <c r="AF1012" i="2" s="1"/>
  <c r="AG1012" i="2" s="1"/>
  <c r="AD1229" i="2"/>
  <c r="AF1229" i="2" s="1"/>
  <c r="AG1229" i="2" s="1"/>
  <c r="AD1249" i="2"/>
  <c r="AF1249" i="2" s="1"/>
  <c r="AG1249" i="2" s="1"/>
  <c r="AD1675" i="2"/>
  <c r="AF1675" i="2" s="1"/>
  <c r="AD1716" i="2"/>
  <c r="AF1716" i="2" s="1"/>
  <c r="AD1717" i="2"/>
  <c r="AF1717" i="2" s="1"/>
  <c r="AG1717" i="2" s="1"/>
  <c r="AD1785" i="2"/>
  <c r="AD1950" i="2"/>
  <c r="AF1950" i="2" s="1"/>
  <c r="AD2036" i="2"/>
  <c r="AF2036" i="2" s="1"/>
  <c r="AD2347" i="2"/>
  <c r="AF2347" i="2" s="1"/>
  <c r="AD2359" i="2"/>
  <c r="AF2359" i="2" s="1"/>
  <c r="AD2398" i="2"/>
  <c r="AF2398" i="2" s="1"/>
  <c r="AD2399" i="2"/>
  <c r="AF2399" i="2" s="1"/>
  <c r="AD29" i="2"/>
  <c r="AF29" i="2" s="1"/>
  <c r="AD48" i="2"/>
  <c r="AF48" i="2" s="1"/>
  <c r="AD1468" i="2"/>
  <c r="AF1468" i="2" s="1"/>
  <c r="AD3037" i="2"/>
  <c r="AF3037" i="2" s="1"/>
  <c r="AD4765" i="2"/>
  <c r="AF4765" i="2" s="1"/>
  <c r="AD4615" i="2"/>
  <c r="AF4615" i="2" s="1"/>
  <c r="AD5049" i="2"/>
  <c r="AF5049" i="2" s="1"/>
  <c r="AG5049" i="2" s="1"/>
  <c r="AD5326" i="2"/>
  <c r="AD5461" i="2"/>
  <c r="AD3178" i="2"/>
  <c r="AF3178" i="2" s="1"/>
  <c r="AG3178" i="2" s="1"/>
  <c r="AD4161" i="2"/>
  <c r="AD4162" i="2"/>
  <c r="AD4431" i="2"/>
  <c r="AD4473" i="2"/>
  <c r="AD4902" i="2"/>
  <c r="AD2473" i="2"/>
  <c r="AD2560" i="2"/>
  <c r="AD6447" i="2"/>
  <c r="AD6675" i="2"/>
  <c r="AD6843" i="2"/>
  <c r="AF6843" i="2" s="1"/>
  <c r="AG6843" i="2" s="1"/>
  <c r="AD5253" i="2"/>
  <c r="AF5253" i="2" s="1"/>
  <c r="AG5253" i="2" s="1"/>
  <c r="AD5635" i="2"/>
  <c r="AF5635" i="2" s="1"/>
  <c r="AG5635" i="2" s="1"/>
  <c r="AD5763" i="2"/>
  <c r="AF5763" i="2" s="1"/>
  <c r="AD5887" i="2"/>
  <c r="AF5887" i="2" s="1"/>
  <c r="AD6021" i="2"/>
  <c r="AF6021" i="2" s="1"/>
  <c r="AG6021" i="2" s="1"/>
  <c r="AD6448" i="2"/>
  <c r="AD6844" i="2"/>
  <c r="AF6844" i="2" s="1"/>
  <c r="AD49" i="2"/>
  <c r="AF49" i="2" s="1"/>
  <c r="AD50" i="2"/>
  <c r="AF50" i="2" s="1"/>
  <c r="AD1469" i="2"/>
  <c r="AF1469" i="2" s="1"/>
  <c r="AD3038" i="2"/>
  <c r="AF3038" i="2" s="1"/>
  <c r="AD4616" i="2"/>
  <c r="AF4616" i="2" s="1"/>
  <c r="AD4766" i="2"/>
  <c r="AF4766" i="2" s="1"/>
  <c r="AD5058" i="2"/>
  <c r="AF5058" i="2" s="1"/>
  <c r="AD5327" i="2"/>
  <c r="AF5327" i="2" s="1"/>
  <c r="AD30" i="2"/>
  <c r="AF30" i="2" s="1"/>
  <c r="AD51" i="2"/>
  <c r="AF51" i="2" s="1"/>
  <c r="AD542" i="2"/>
  <c r="AF542" i="2" s="1"/>
  <c r="AD561" i="2"/>
  <c r="AF561" i="2" s="1"/>
  <c r="AG561" i="2" s="1"/>
  <c r="AD3548" i="2"/>
  <c r="AD4914" i="2"/>
  <c r="AF4914" i="2" s="1"/>
  <c r="AG4914" i="2" s="1"/>
  <c r="AD6825" i="2"/>
  <c r="AF6825" i="2" s="1"/>
  <c r="AD6802" i="2"/>
  <c r="AF6802" i="2" s="1"/>
  <c r="AG6802" i="2" s="1"/>
  <c r="AD7042" i="2"/>
  <c r="AD5462" i="2"/>
  <c r="AD5636" i="2"/>
  <c r="AD5764" i="2"/>
  <c r="AF5764" i="2" s="1"/>
  <c r="AD5888" i="2"/>
  <c r="AD3" i="2"/>
  <c r="AD17" i="2"/>
  <c r="AD1462" i="2"/>
  <c r="AD3039" i="2"/>
  <c r="AD3305" i="2"/>
  <c r="AF3305" i="2" s="1"/>
  <c r="AG3305" i="2" s="1"/>
  <c r="AD3310" i="2"/>
  <c r="AF3310" i="2" s="1"/>
  <c r="AD3685" i="2"/>
  <c r="AF3685" i="2" s="1"/>
  <c r="AD3695" i="2"/>
  <c r="AF3695" i="2" s="1"/>
  <c r="AD4626" i="2"/>
  <c r="AF4626" i="2" s="1"/>
  <c r="AG4626" i="2" s="1"/>
  <c r="AD4767" i="2"/>
  <c r="AD5050" i="2"/>
  <c r="AF5050" i="2" s="1"/>
  <c r="AD5328" i="2"/>
  <c r="AF5328" i="2" s="1"/>
  <c r="AD4" i="2"/>
  <c r="AF4" i="2" s="1"/>
  <c r="AD14" i="2"/>
  <c r="AF14" i="2" s="1"/>
  <c r="AD543" i="2"/>
  <c r="AF543" i="2" s="1"/>
  <c r="AD544" i="2"/>
  <c r="AF544" i="2" s="1"/>
  <c r="AD798" i="2"/>
  <c r="AF798" i="2" s="1"/>
  <c r="AD818" i="2"/>
  <c r="AF818" i="2" s="1"/>
  <c r="AD997" i="2"/>
  <c r="AF997" i="2" s="1"/>
  <c r="AD1013" i="2"/>
  <c r="AF1013" i="2" s="1"/>
  <c r="AD1313" i="2"/>
  <c r="AF1313" i="2" s="1"/>
  <c r="AD1333" i="2"/>
  <c r="AF1333" i="2" s="1"/>
  <c r="AD1605" i="2"/>
  <c r="AF1605" i="2" s="1"/>
  <c r="AG1605" i="2" s="1"/>
  <c r="AD1612" i="2"/>
  <c r="AD1621" i="2"/>
  <c r="AD1631" i="2"/>
  <c r="AD1647" i="2"/>
  <c r="AD1657" i="2"/>
  <c r="AD1676" i="2"/>
  <c r="AD1677" i="2"/>
  <c r="AD1718" i="2"/>
  <c r="AD1786" i="2"/>
  <c r="AD1861" i="2"/>
  <c r="AD2251" i="2"/>
  <c r="AD3524" i="2"/>
  <c r="AD5251" i="2"/>
  <c r="AF5251" i="2" s="1"/>
  <c r="AG5251" i="2" s="1"/>
  <c r="AD6022" i="2"/>
  <c r="AF6022" i="2" s="1"/>
  <c r="AD6440" i="2"/>
  <c r="AF6440" i="2" s="1"/>
  <c r="AG6440" i="2" s="1"/>
  <c r="AD6845" i="2"/>
  <c r="AF6845" i="2" s="1"/>
  <c r="AD3908" i="2"/>
  <c r="AF3908" i="2" s="1"/>
  <c r="AD4144" i="2"/>
  <c r="AF4144" i="2" s="1"/>
  <c r="AG4144" i="2" s="1"/>
  <c r="AD4148" i="2"/>
  <c r="AD4374" i="2"/>
  <c r="AF4374" i="2" s="1"/>
  <c r="AD4376" i="2"/>
  <c r="AF4376" i="2" s="1"/>
  <c r="AD3528" i="2"/>
  <c r="AF3528" i="2" s="1"/>
  <c r="AD4903" i="2"/>
  <c r="AF4903" i="2" s="1"/>
  <c r="AD6441" i="2"/>
  <c r="AF6441" i="2" s="1"/>
  <c r="AD6725" i="2"/>
  <c r="AF6725" i="2" s="1"/>
  <c r="AD6846" i="2"/>
  <c r="AF6846" i="2" s="1"/>
  <c r="AD6146" i="2"/>
  <c r="AF6146" i="2" s="1"/>
  <c r="AD6355" i="2"/>
  <c r="AF6355" i="2" s="1"/>
  <c r="AD6371" i="2"/>
  <c r="AF6371" i="2" s="1"/>
  <c r="AD5463" i="2"/>
  <c r="AF5463" i="2" s="1"/>
  <c r="AD5637" i="2"/>
  <c r="AF5637" i="2" s="1"/>
  <c r="AD5765" i="2"/>
  <c r="AF5765" i="2" s="1"/>
  <c r="AG5765" i="2" s="1"/>
  <c r="AD5889" i="2"/>
  <c r="AD211" i="2"/>
  <c r="AF211" i="2" s="1"/>
  <c r="AG211" i="2" s="1"/>
  <c r="AD313" i="2"/>
  <c r="AF313" i="2" s="1"/>
  <c r="AG313" i="2" s="1"/>
  <c r="AD1559" i="2"/>
  <c r="AF1559" i="2" s="1"/>
  <c r="AG1559" i="2" s="1"/>
  <c r="AD3040" i="2"/>
  <c r="AF3040" i="2" s="1"/>
  <c r="AD3580" i="2"/>
  <c r="AD4687" i="2"/>
  <c r="AD4768" i="2"/>
  <c r="AD5146" i="2"/>
  <c r="AD5329" i="2"/>
  <c r="AD1787" i="2"/>
  <c r="AD212" i="2"/>
  <c r="AF212" i="2" s="1"/>
  <c r="AG212" i="2" s="1"/>
  <c r="AD314" i="2"/>
  <c r="AF314" i="2" s="1"/>
  <c r="AG314" i="2" s="1"/>
  <c r="AD668" i="2"/>
  <c r="AF668" i="2" s="1"/>
  <c r="AG668" i="2" s="1"/>
  <c r="AD708" i="2"/>
  <c r="AF708" i="2" s="1"/>
  <c r="AD832" i="2"/>
  <c r="AF832" i="2" s="1"/>
  <c r="AD846" i="2"/>
  <c r="AF846" i="2" s="1"/>
  <c r="AD1062" i="2"/>
  <c r="AF1062" i="2" s="1"/>
  <c r="AG1062" i="2" s="1"/>
  <c r="AD1063" i="2"/>
  <c r="AD1274" i="2"/>
  <c r="AF1274" i="2" s="1"/>
  <c r="AD1295" i="2"/>
  <c r="AF1295" i="2" s="1"/>
  <c r="AD3439" i="2"/>
  <c r="AF3439" i="2" s="1"/>
  <c r="AD3460" i="2"/>
  <c r="AF3460" i="2" s="1"/>
  <c r="AD3810" i="2"/>
  <c r="AF3810" i="2" s="1"/>
  <c r="AD3845" i="2"/>
  <c r="AF3845" i="2" s="1"/>
  <c r="AD1862" i="2"/>
  <c r="AF1862" i="2" s="1"/>
  <c r="AD1951" i="2"/>
  <c r="AF1951" i="2" s="1"/>
  <c r="AD2037" i="2"/>
  <c r="AF2037" i="2" s="1"/>
  <c r="AD2113" i="2"/>
  <c r="AF2113" i="2" s="1"/>
  <c r="AD2114" i="2"/>
  <c r="AF2114" i="2" s="1"/>
  <c r="AD2474" i="2"/>
  <c r="AF2474" i="2" s="1"/>
  <c r="AD2561" i="2"/>
  <c r="AF2561" i="2" s="1"/>
  <c r="AG2561" i="2" s="1"/>
  <c r="AD2651" i="2"/>
  <c r="AD2738" i="2"/>
  <c r="AF2738" i="2" s="1"/>
  <c r="AG2738" i="2" s="1"/>
  <c r="AD2800" i="2"/>
  <c r="AF2800" i="2" s="1"/>
  <c r="AG2800" i="2" s="1"/>
  <c r="AD2801" i="2"/>
  <c r="AF2801" i="2" s="1"/>
  <c r="AG2801" i="2" s="1"/>
  <c r="AD3615" i="2"/>
  <c r="AD3972" i="2"/>
  <c r="AD4209" i="2"/>
  <c r="AD4234" i="2"/>
  <c r="AD4514" i="2"/>
  <c r="AD4545" i="2"/>
  <c r="AD6201" i="2"/>
  <c r="AD6315" i="2"/>
  <c r="AD6336" i="2"/>
  <c r="AF6336" i="2" s="1"/>
  <c r="AD4964" i="2"/>
  <c r="AF4964" i="2" s="1"/>
  <c r="AG4964" i="2" s="1"/>
  <c r="AD6583" i="2"/>
  <c r="AF6583" i="2" s="1"/>
  <c r="AD6750" i="2"/>
  <c r="AF6750" i="2" s="1"/>
  <c r="AD6958" i="2"/>
  <c r="AF6958" i="2" s="1"/>
  <c r="AD5207" i="2"/>
  <c r="AF5207" i="2" s="1"/>
  <c r="AG5207" i="2" s="1"/>
  <c r="AD5515" i="2"/>
  <c r="AD5638" i="2"/>
  <c r="AF5638" i="2" s="1"/>
  <c r="AD5766" i="2"/>
  <c r="AF5766" i="2" s="1"/>
  <c r="AD5890" i="2"/>
  <c r="AF5890" i="2" s="1"/>
  <c r="AD6077" i="2"/>
  <c r="AF6077" i="2" s="1"/>
  <c r="AD6560" i="2"/>
  <c r="AF6560" i="2" s="1"/>
  <c r="AD6906" i="2"/>
  <c r="AF6906" i="2" s="1"/>
  <c r="AD213" i="2"/>
  <c r="AF213" i="2" s="1"/>
  <c r="AD315" i="2"/>
  <c r="AF315" i="2" s="1"/>
  <c r="AD1560" i="2"/>
  <c r="AF1560" i="2" s="1"/>
  <c r="AD3041" i="2"/>
  <c r="AF3041" i="2" s="1"/>
  <c r="AD3581" i="2"/>
  <c r="AF3581" i="2" s="1"/>
  <c r="AD4688" i="2"/>
  <c r="AF4688" i="2" s="1"/>
  <c r="AD4769" i="2"/>
  <c r="AF4769" i="2" s="1"/>
  <c r="AG4769" i="2" s="1"/>
  <c r="AD5118" i="2"/>
  <c r="AD5330" i="2"/>
  <c r="AD1788" i="2"/>
  <c r="AD1039" i="2"/>
  <c r="AD1064" i="2"/>
  <c r="AD1275" i="2"/>
  <c r="AD1296" i="2"/>
  <c r="AD1863" i="2"/>
  <c r="AD1952" i="2"/>
  <c r="AD2038" i="2"/>
  <c r="AD2039" i="2"/>
  <c r="AD2115" i="2"/>
  <c r="AF2115" i="2" s="1"/>
  <c r="AG2115" i="2" s="1"/>
  <c r="AD2475" i="2"/>
  <c r="AF2475" i="2" s="1"/>
  <c r="AG2475" i="2" s="1"/>
  <c r="AD2562" i="2"/>
  <c r="AF2562" i="2" s="1"/>
  <c r="AG2562" i="2" s="1"/>
  <c r="AD2652" i="2"/>
  <c r="AF2652" i="2" s="1"/>
  <c r="AD2739" i="2"/>
  <c r="AF2739" i="2" s="1"/>
  <c r="AD2740" i="2"/>
  <c r="AF2740" i="2" s="1"/>
  <c r="AD2802" i="2"/>
  <c r="AF2802" i="2" s="1"/>
  <c r="AG2802" i="2" s="1"/>
  <c r="AD3616" i="2"/>
  <c r="AD4210" i="2"/>
  <c r="AF4210" i="2" s="1"/>
  <c r="AD4211" i="2"/>
  <c r="AF4211" i="2" s="1"/>
  <c r="AD4515" i="2"/>
  <c r="AF4515" i="2" s="1"/>
  <c r="AD4546" i="2"/>
  <c r="AF4546" i="2" s="1"/>
  <c r="AD4938" i="2"/>
  <c r="AF4938" i="2" s="1"/>
  <c r="AD6561" i="2"/>
  <c r="AF6561" i="2" s="1"/>
  <c r="AD6751" i="2"/>
  <c r="AF6751" i="2" s="1"/>
  <c r="AD6907" i="2"/>
  <c r="AF6907" i="2" s="1"/>
  <c r="AD5208" i="2"/>
  <c r="AF5208" i="2" s="1"/>
  <c r="AD5516" i="2"/>
  <c r="AF5516" i="2" s="1"/>
  <c r="AD5639" i="2"/>
  <c r="AF5639" i="2" s="1"/>
  <c r="AD5767" i="2"/>
  <c r="AF5767" i="2" s="1"/>
  <c r="AD5891" i="2"/>
  <c r="AF5891" i="2" s="1"/>
  <c r="AG5891" i="2" s="1"/>
  <c r="AD6078" i="2"/>
  <c r="AD6532" i="2"/>
  <c r="AD6908" i="2"/>
  <c r="AF6908" i="2" s="1"/>
  <c r="AG6908" i="2" s="1"/>
  <c r="AD116" i="2"/>
  <c r="AD214" i="2"/>
  <c r="AD1496" i="2"/>
  <c r="AD3042" i="2"/>
  <c r="AD3549" i="2"/>
  <c r="AD4655" i="2"/>
  <c r="AF4655" i="2" s="1"/>
  <c r="AD4770" i="2"/>
  <c r="AD5086" i="2"/>
  <c r="AD5331" i="2"/>
  <c r="AF5331" i="2" s="1"/>
  <c r="AG5331" i="2" s="1"/>
  <c r="AD1719" i="2"/>
  <c r="AF1719" i="2" s="1"/>
  <c r="AG1719" i="2" s="1"/>
  <c r="AD1789" i="2"/>
  <c r="AF1789" i="2" s="1"/>
  <c r="AG1789" i="2" s="1"/>
  <c r="AD1864" i="2"/>
  <c r="AF1864" i="2" s="1"/>
  <c r="AD117" i="2"/>
  <c r="AF117" i="2" s="1"/>
  <c r="AD215" i="2"/>
  <c r="AF215" i="2" s="1"/>
  <c r="AD605" i="2"/>
  <c r="AF605" i="2" s="1"/>
  <c r="AG605" i="2" s="1"/>
  <c r="AD669" i="2"/>
  <c r="AD819" i="2"/>
  <c r="AF819" i="2" s="1"/>
  <c r="AD833" i="2"/>
  <c r="AF833" i="2" s="1"/>
  <c r="AD1014" i="2"/>
  <c r="AF1014" i="2" s="1"/>
  <c r="AD1040" i="2"/>
  <c r="AF1040" i="2" s="1"/>
  <c r="AD1250" i="2"/>
  <c r="AF1250" i="2" s="1"/>
  <c r="AD1276" i="2"/>
  <c r="AF1276" i="2" s="1"/>
  <c r="AD3398" i="2"/>
  <c r="AF3398" i="2" s="1"/>
  <c r="AD3399" i="2"/>
  <c r="AF3399" i="2" s="1"/>
  <c r="AD3765" i="2"/>
  <c r="AF3765" i="2" s="1"/>
  <c r="AD3811" i="2"/>
  <c r="AF3811" i="2" s="1"/>
  <c r="AD1953" i="2"/>
  <c r="AF1953" i="2" s="1"/>
  <c r="AD2040" i="2"/>
  <c r="AF2040" i="2" s="1"/>
  <c r="AD2041" i="2"/>
  <c r="AF2041" i="2" s="1"/>
  <c r="AG2041" i="2" s="1"/>
  <c r="AD2400" i="2"/>
  <c r="AD2476" i="2"/>
  <c r="AD2563" i="2"/>
  <c r="AF2563" i="2" s="1"/>
  <c r="AG2563" i="2" s="1"/>
  <c r="AD2653" i="2"/>
  <c r="AF2653" i="2" s="1"/>
  <c r="AG2653" i="2" s="1"/>
  <c r="AD2654" i="2"/>
  <c r="AD2741" i="2"/>
  <c r="AD3582" i="2"/>
  <c r="AD3951" i="2"/>
  <c r="AD4180" i="2"/>
  <c r="AD4181" i="2"/>
  <c r="AD4474" i="2"/>
  <c r="AD4516" i="2"/>
  <c r="AF4516" i="2" s="1"/>
  <c r="AG4516" i="2" s="1"/>
  <c r="AD6178" i="2"/>
  <c r="AF6178" i="2" s="1"/>
  <c r="AG6178" i="2" s="1"/>
  <c r="AD6280" i="2"/>
  <c r="AF6280" i="2" s="1"/>
  <c r="AG6280" i="2" s="1"/>
  <c r="AD6316" i="2"/>
  <c r="AF6316" i="2" s="1"/>
  <c r="AD4915" i="2"/>
  <c r="AF4915" i="2" s="1"/>
  <c r="AD6496" i="2"/>
  <c r="AF6496" i="2" s="1"/>
  <c r="AD6737" i="2"/>
  <c r="AF6737" i="2" s="1"/>
  <c r="AG6737" i="2" s="1"/>
  <c r="AD6909" i="2"/>
  <c r="AD5199" i="2"/>
  <c r="AF5199" i="2" s="1"/>
  <c r="AD5493" i="2"/>
  <c r="AF5493" i="2" s="1"/>
  <c r="AD5640" i="2"/>
  <c r="AF5640" i="2" s="1"/>
  <c r="AD5768" i="2"/>
  <c r="AF5768" i="2" s="1"/>
  <c r="AD5892" i="2"/>
  <c r="AF5892" i="2" s="1"/>
  <c r="AD6053" i="2"/>
  <c r="AF6053" i="2" s="1"/>
  <c r="AD6497" i="2"/>
  <c r="AF6497" i="2" s="1"/>
  <c r="AD6873" i="2"/>
  <c r="AF6873" i="2" s="1"/>
  <c r="AD118" i="2"/>
  <c r="AF118" i="2" s="1"/>
  <c r="AD216" i="2"/>
  <c r="AF216" i="2" s="1"/>
  <c r="AD1497" i="2"/>
  <c r="AF1497" i="2" s="1"/>
  <c r="AD3043" i="2"/>
  <c r="AF3043" i="2" s="1"/>
  <c r="AD3214" i="2"/>
  <c r="AF3214" i="2" s="1"/>
  <c r="AG3214" i="2" s="1"/>
  <c r="AD4656" i="2"/>
  <c r="AD4771" i="2"/>
  <c r="AF4771" i="2" s="1"/>
  <c r="AG4771" i="2" s="1"/>
  <c r="AD5087" i="2"/>
  <c r="AD5332" i="2"/>
  <c r="AD1678" i="2"/>
  <c r="AF1678" i="2" s="1"/>
  <c r="AD1720" i="2"/>
  <c r="AD1790" i="2"/>
  <c r="AD1865" i="2"/>
  <c r="AD52" i="2"/>
  <c r="AD119" i="2"/>
  <c r="AD562" i="2"/>
  <c r="AD606" i="2"/>
  <c r="AD872" i="2"/>
  <c r="AF872" i="2" s="1"/>
  <c r="AG872" i="2" s="1"/>
  <c r="AD895" i="2"/>
  <c r="AF895" i="2" s="1"/>
  <c r="AD1110" i="2"/>
  <c r="AF1110" i="2" s="1"/>
  <c r="AD1136" i="2"/>
  <c r="AF1136" i="2" s="1"/>
  <c r="AD1353" i="2"/>
  <c r="AF1353" i="2" s="1"/>
  <c r="AD1354" i="2"/>
  <c r="AF1354" i="2" s="1"/>
  <c r="AG1354" i="2" s="1"/>
  <c r="AD3317" i="2"/>
  <c r="AD3331" i="2"/>
  <c r="AF3331" i="2" s="1"/>
  <c r="AD3696" i="2"/>
  <c r="AF3696" i="2" s="1"/>
  <c r="AD3726" i="2"/>
  <c r="AF3726" i="2" s="1"/>
  <c r="AD1866" i="2"/>
  <c r="AF1866" i="2" s="1"/>
  <c r="AD2042" i="2"/>
  <c r="AF2042" i="2" s="1"/>
  <c r="AD2360" i="2"/>
  <c r="AF2360" i="2" s="1"/>
  <c r="AD2401" i="2"/>
  <c r="AF2401" i="2" s="1"/>
  <c r="AD2477" i="2"/>
  <c r="AF2477" i="2" s="1"/>
  <c r="AD2478" i="2"/>
  <c r="AF2478" i="2" s="1"/>
  <c r="AD2564" i="2"/>
  <c r="AF2564" i="2" s="1"/>
  <c r="AD2655" i="2"/>
  <c r="AF2655" i="2" s="1"/>
  <c r="AD3215" i="2"/>
  <c r="AF3215" i="2" s="1"/>
  <c r="AD3919" i="2"/>
  <c r="AF3919" i="2" s="1"/>
  <c r="AG3919" i="2" s="1"/>
  <c r="AD4264" i="2"/>
  <c r="AD4299" i="2"/>
  <c r="AD4397" i="2"/>
  <c r="AF4397" i="2" s="1"/>
  <c r="AD4398" i="2"/>
  <c r="AD6165" i="2"/>
  <c r="AD6260" i="2"/>
  <c r="AD6281" i="2"/>
  <c r="AD4965" i="2"/>
  <c r="AD6498" i="2"/>
  <c r="AD6685" i="2"/>
  <c r="AD6959" i="2"/>
  <c r="AD5218" i="2"/>
  <c r="AD5464" i="2"/>
  <c r="AF5464" i="2" s="1"/>
  <c r="AG5464" i="2" s="1"/>
  <c r="AD5641" i="2"/>
  <c r="AF5641" i="2" s="1"/>
  <c r="AG5641" i="2" s="1"/>
  <c r="AD5769" i="2"/>
  <c r="AF5769" i="2" s="1"/>
  <c r="AD5893" i="2"/>
  <c r="AF5893" i="2" s="1"/>
  <c r="AD6079" i="2"/>
  <c r="AF6079" i="2" s="1"/>
  <c r="AD6499" i="2"/>
  <c r="AF6499" i="2" s="1"/>
  <c r="AG6499" i="2" s="1"/>
  <c r="AD6960" i="2"/>
  <c r="AD3216" i="2"/>
  <c r="AF3216" i="2" s="1"/>
  <c r="AD3440" i="2"/>
  <c r="AF3440" i="2" s="1"/>
  <c r="AD3461" i="2"/>
  <c r="AF3461" i="2" s="1"/>
  <c r="AD3846" i="2"/>
  <c r="AF3846" i="2" s="1"/>
  <c r="AD3870" i="2"/>
  <c r="AF3870" i="2" s="1"/>
  <c r="AD217" i="2"/>
  <c r="AF217" i="2" s="1"/>
  <c r="AD316" i="2"/>
  <c r="AF316" i="2" s="1"/>
  <c r="AD709" i="2"/>
  <c r="AF709" i="2" s="1"/>
  <c r="AD710" i="2"/>
  <c r="AF710" i="2" s="1"/>
  <c r="AD1065" i="2"/>
  <c r="AF1065" i="2" s="1"/>
  <c r="AD1079" i="2"/>
  <c r="AF1079" i="2" s="1"/>
  <c r="AD1297" i="2"/>
  <c r="AF1297" i="2" s="1"/>
  <c r="AD1298" i="2"/>
  <c r="AF1298" i="2" s="1"/>
  <c r="AG1298" i="2" s="1"/>
  <c r="AD1867" i="2"/>
  <c r="AF1867" i="2" s="1"/>
  <c r="AD1868" i="2"/>
  <c r="AF1868" i="2" s="1"/>
  <c r="AG1868" i="2" s="1"/>
  <c r="AD1954" i="2"/>
  <c r="AF1954" i="2" s="1"/>
  <c r="AG1954" i="2" s="1"/>
  <c r="AD2043" i="2"/>
  <c r="AF2043" i="2" s="1"/>
  <c r="AG2043" i="2" s="1"/>
  <c r="AD2116" i="2"/>
  <c r="AD2167" i="2"/>
  <c r="AD2479" i="2"/>
  <c r="AD218" i="2"/>
  <c r="AD317" i="2"/>
  <c r="AD1561" i="2"/>
  <c r="AD3044" i="2"/>
  <c r="AF3044" i="2" s="1"/>
  <c r="AD4689" i="2"/>
  <c r="AF4689" i="2" s="1"/>
  <c r="AG4689" i="2" s="1"/>
  <c r="AD4772" i="2"/>
  <c r="AF4772" i="2" s="1"/>
  <c r="AD5119" i="2"/>
  <c r="AF5119" i="2" s="1"/>
  <c r="AG5119" i="2" s="1"/>
  <c r="AD5333" i="2"/>
  <c r="AF5333" i="2" s="1"/>
  <c r="AD5549" i="2"/>
  <c r="AF5549" i="2" s="1"/>
  <c r="AD3217" i="2"/>
  <c r="AF3217" i="2" s="1"/>
  <c r="AD4212" i="2"/>
  <c r="AF4212" i="2" s="1"/>
  <c r="AG4212" i="2" s="1"/>
  <c r="AD4235" i="2"/>
  <c r="AD4517" i="2"/>
  <c r="AF4517" i="2" s="1"/>
  <c r="AD4547" i="2"/>
  <c r="AF4547" i="2" s="1"/>
  <c r="AD2480" i="2"/>
  <c r="AF2480" i="2" s="1"/>
  <c r="AD2565" i="2"/>
  <c r="AF2565" i="2" s="1"/>
  <c r="AD2656" i="2"/>
  <c r="AF2656" i="2" s="1"/>
  <c r="AD2742" i="2"/>
  <c r="AF2742" i="2" s="1"/>
  <c r="AD2803" i="2"/>
  <c r="AF2803" i="2" s="1"/>
  <c r="AD4966" i="2"/>
  <c r="AF4966" i="2" s="1"/>
  <c r="AD6533" i="2"/>
  <c r="AF6533" i="2" s="1"/>
  <c r="AD6705" i="2"/>
  <c r="AF6705" i="2" s="1"/>
  <c r="AD6961" i="2"/>
  <c r="AF6961" i="2" s="1"/>
  <c r="AD5289" i="2"/>
  <c r="AF5289" i="2" s="1"/>
  <c r="AD5642" i="2"/>
  <c r="AF5642" i="2" s="1"/>
  <c r="AG5642" i="2" s="1"/>
  <c r="AD5770" i="2"/>
  <c r="AD5894" i="2"/>
  <c r="AD6080" i="2"/>
  <c r="AF6080" i="2" s="1"/>
  <c r="AG6080" i="2" s="1"/>
  <c r="AD6611" i="2"/>
  <c r="AD6910" i="2"/>
  <c r="AD53" i="2"/>
  <c r="AD120" i="2"/>
  <c r="AD1498" i="2"/>
  <c r="AD3045" i="2"/>
  <c r="AD3306" i="2"/>
  <c r="AD3312" i="2"/>
  <c r="AD3525" i="2"/>
  <c r="AD3697" i="2"/>
  <c r="AD3727" i="2"/>
  <c r="AF3727" i="2" s="1"/>
  <c r="AD4627" i="2"/>
  <c r="AF4627" i="2" s="1"/>
  <c r="AD4773" i="2"/>
  <c r="AF4773" i="2" s="1"/>
  <c r="AD5088" i="2"/>
  <c r="AF5088" i="2" s="1"/>
  <c r="AD5334" i="2"/>
  <c r="AF5334" i="2" s="1"/>
  <c r="AG5334" i="2" s="1"/>
  <c r="AD54" i="2"/>
  <c r="AD121" i="2"/>
  <c r="AF121" i="2" s="1"/>
  <c r="AD563" i="2"/>
  <c r="AF563" i="2" s="1"/>
  <c r="AD607" i="2"/>
  <c r="AF607" i="2" s="1"/>
  <c r="AD990" i="2"/>
  <c r="AF990" i="2" s="1"/>
  <c r="AD993" i="2"/>
  <c r="AF993" i="2" s="1"/>
  <c r="AD1226" i="2"/>
  <c r="AF1226" i="2" s="1"/>
  <c r="AD1230" i="2"/>
  <c r="AF1230" i="2" s="1"/>
  <c r="AD3550" i="2"/>
  <c r="AF3550" i="2" s="1"/>
  <c r="AD4136" i="2"/>
  <c r="AF4136" i="2" s="1"/>
  <c r="AD4140" i="2"/>
  <c r="AF4140" i="2" s="1"/>
  <c r="AD4377" i="2"/>
  <c r="AF4377" i="2" s="1"/>
  <c r="AD4399" i="2"/>
  <c r="AF4399" i="2" s="1"/>
  <c r="AD4002" i="2"/>
  <c r="AF4002" i="2" s="1"/>
  <c r="AG4002" i="2" s="1"/>
  <c r="AD4003" i="2"/>
  <c r="AD4004" i="2"/>
  <c r="AF4004" i="2" s="1"/>
  <c r="AG4004" i="2" s="1"/>
  <c r="AD4005" i="2"/>
  <c r="AF4005" i="2" s="1"/>
  <c r="AG4005" i="2" s="1"/>
  <c r="AD4008" i="2"/>
  <c r="AF4008" i="2" s="1"/>
  <c r="AG4008" i="2" s="1"/>
  <c r="AD4009" i="2"/>
  <c r="AD4012" i="2"/>
  <c r="AD4021" i="2"/>
  <c r="AD4031" i="2"/>
  <c r="AD4032" i="2"/>
  <c r="AF4032" i="2" s="1"/>
  <c r="AD4043" i="2"/>
  <c r="AD4075" i="2"/>
  <c r="AD6826" i="2"/>
  <c r="AF6826" i="2" s="1"/>
  <c r="AG6826" i="2" s="1"/>
  <c r="AD4916" i="2"/>
  <c r="AF4916" i="2" s="1"/>
  <c r="AG4916" i="2" s="1"/>
  <c r="AD6803" i="2"/>
  <c r="AF6803" i="2" s="1"/>
  <c r="AG6803" i="2" s="1"/>
  <c r="AD7064" i="2"/>
  <c r="AF7064" i="2" s="1"/>
  <c r="AD5249" i="2"/>
  <c r="AF5249" i="2" s="1"/>
  <c r="AD5465" i="2"/>
  <c r="AF5465" i="2" s="1"/>
  <c r="AD5643" i="2"/>
  <c r="AF5643" i="2" s="1"/>
  <c r="AG5643" i="2" s="1"/>
  <c r="AD5771" i="2"/>
  <c r="AD5895" i="2"/>
  <c r="AF5895" i="2" s="1"/>
  <c r="AD6029" i="2"/>
  <c r="AF6029" i="2" s="1"/>
  <c r="AD6804" i="2"/>
  <c r="AF6804" i="2" s="1"/>
  <c r="AD7000" i="2"/>
  <c r="AF7000" i="2" s="1"/>
  <c r="AD5" i="2"/>
  <c r="AF5" i="2" s="1"/>
  <c r="AD25" i="2"/>
  <c r="AF25" i="2" s="1"/>
  <c r="AD31" i="2"/>
  <c r="AF31" i="2" s="1"/>
  <c r="AD219" i="2"/>
  <c r="AF219" i="2" s="1"/>
  <c r="AD1470" i="2"/>
  <c r="AF1470" i="2" s="1"/>
  <c r="AD3046" i="2"/>
  <c r="AF3046" i="2" s="1"/>
  <c r="AD1471" i="2"/>
  <c r="AF1471" i="2" s="1"/>
  <c r="AD3047" i="2"/>
  <c r="AF3047" i="2" s="1"/>
  <c r="AD3307" i="2"/>
  <c r="AF3307" i="2" s="1"/>
  <c r="AG3307" i="2" s="1"/>
  <c r="AD3313" i="2"/>
  <c r="AD3531" i="2"/>
  <c r="AF3531" i="2" s="1"/>
  <c r="AG3531" i="2" s="1"/>
  <c r="AD3698" i="2"/>
  <c r="AF3698" i="2" s="1"/>
  <c r="AG3698" i="2" s="1"/>
  <c r="AD3699" i="2"/>
  <c r="AD4617" i="2"/>
  <c r="AD4774" i="2"/>
  <c r="AD4628" i="2"/>
  <c r="AD4775" i="2"/>
  <c r="AD5051" i="2"/>
  <c r="AD5335" i="2"/>
  <c r="AD5059" i="2"/>
  <c r="AD5336" i="2"/>
  <c r="AF5336" i="2" s="1"/>
  <c r="AD2" i="2"/>
  <c r="AF2" i="2" s="1"/>
  <c r="AG2" i="2" s="1"/>
  <c r="AD15" i="2"/>
  <c r="AF15" i="2" s="1"/>
  <c r="AG15" i="2" s="1"/>
  <c r="AD539" i="2"/>
  <c r="AF539" i="2" s="1"/>
  <c r="AD545" i="2"/>
  <c r="AF545" i="2" s="1"/>
  <c r="AD799" i="2"/>
  <c r="AF799" i="2" s="1"/>
  <c r="AD820" i="2"/>
  <c r="AF820" i="2" s="1"/>
  <c r="AG820" i="2" s="1"/>
  <c r="AD996" i="2"/>
  <c r="AD1015" i="2"/>
  <c r="AF1015" i="2" s="1"/>
  <c r="AD1314" i="2"/>
  <c r="AF1314" i="2" s="1"/>
  <c r="AD1334" i="2"/>
  <c r="AF1334" i="2" s="1"/>
  <c r="AD1606" i="2"/>
  <c r="AF1606" i="2" s="1"/>
  <c r="AD1613" i="2"/>
  <c r="AF1613" i="2" s="1"/>
  <c r="AD1622" i="2"/>
  <c r="AF1622" i="2" s="1"/>
  <c r="AD1632" i="2"/>
  <c r="AF1632" i="2" s="1"/>
  <c r="AD1648" i="2"/>
  <c r="AF1648" i="2" s="1"/>
  <c r="AD1658" i="2"/>
  <c r="AF1658" i="2" s="1"/>
  <c r="AD1659" i="2"/>
  <c r="AF1659" i="2" s="1"/>
  <c r="AD1679" i="2"/>
  <c r="AF1679" i="2" s="1"/>
  <c r="AD1721" i="2"/>
  <c r="AF1721" i="2" s="1"/>
  <c r="AD1791" i="2"/>
  <c r="AF1791" i="2" s="1"/>
  <c r="AG1791" i="2" s="1"/>
  <c r="AD1869" i="2"/>
  <c r="AD2252" i="2"/>
  <c r="AF2252" i="2" s="1"/>
  <c r="AG2252" i="2" s="1"/>
  <c r="AD3532" i="2"/>
  <c r="AF3532" i="2" s="1"/>
  <c r="AG3532" i="2" s="1"/>
  <c r="AD3583" i="2"/>
  <c r="AD3906" i="2"/>
  <c r="AD4137" i="2"/>
  <c r="AF4137" i="2" s="1"/>
  <c r="AD4141" i="2"/>
  <c r="AD4378" i="2"/>
  <c r="AD4400" i="2"/>
  <c r="AD4917" i="2"/>
  <c r="AD4939" i="2"/>
  <c r="AD6147" i="2"/>
  <c r="AF6147" i="2" s="1"/>
  <c r="AG6147" i="2" s="1"/>
  <c r="AD6261" i="2"/>
  <c r="AF6261" i="2" s="1"/>
  <c r="AG6261" i="2" s="1"/>
  <c r="AD6282" i="2"/>
  <c r="AF6282" i="2" s="1"/>
  <c r="AG6282" i="2" s="1"/>
  <c r="AD6469" i="2"/>
  <c r="AF6469" i="2" s="1"/>
  <c r="AD6500" i="2"/>
  <c r="AF6500" i="2" s="1"/>
  <c r="AD6729" i="2"/>
  <c r="AF6729" i="2" s="1"/>
  <c r="AD6738" i="2"/>
  <c r="AF6738" i="2" s="1"/>
  <c r="AG6738" i="2" s="1"/>
  <c r="AD6911" i="2"/>
  <c r="AD6962" i="2"/>
  <c r="AF6962" i="2" s="1"/>
  <c r="AD5193" i="2"/>
  <c r="AF5193" i="2" s="1"/>
  <c r="AD5466" i="2"/>
  <c r="AF5466" i="2" s="1"/>
  <c r="AD5494" i="2"/>
  <c r="AF5494" i="2" s="1"/>
  <c r="AD5644" i="2"/>
  <c r="AF5644" i="2" s="1"/>
  <c r="AD5772" i="2"/>
  <c r="AF5772" i="2" s="1"/>
  <c r="AD5896" i="2"/>
  <c r="AF5896" i="2" s="1"/>
  <c r="AD5897" i="2"/>
  <c r="AF5897" i="2" s="1"/>
  <c r="AD5983" i="2"/>
  <c r="AF5983" i="2" s="1"/>
  <c r="AD5987" i="2"/>
  <c r="AF5987" i="2" s="1"/>
  <c r="AD6054" i="2"/>
  <c r="AF6054" i="2" s="1"/>
  <c r="AD6449" i="2"/>
  <c r="AF6449" i="2" s="1"/>
  <c r="AD6912" i="2"/>
  <c r="AF6912" i="2" s="1"/>
  <c r="AG6912" i="2" s="1"/>
  <c r="AD32" i="2"/>
  <c r="AD55" i="2"/>
  <c r="AD1472" i="2"/>
  <c r="AF1472" i="2" s="1"/>
  <c r="AG1472" i="2" s="1"/>
  <c r="AD3048" i="2"/>
  <c r="AF3048" i="2" s="1"/>
  <c r="AG3048" i="2" s="1"/>
  <c r="AD4618" i="2"/>
  <c r="AD4776" i="2"/>
  <c r="AD5060" i="2"/>
  <c r="AD5337" i="2"/>
  <c r="AD33" i="2"/>
  <c r="AF33" i="2" s="1"/>
  <c r="AD56" i="2"/>
  <c r="AD546" i="2"/>
  <c r="AD564" i="2"/>
  <c r="AD3533" i="2"/>
  <c r="AF3533" i="2" s="1"/>
  <c r="AG3533" i="2" s="1"/>
  <c r="AD4904" i="2"/>
  <c r="AF4904" i="2" s="1"/>
  <c r="AG4904" i="2" s="1"/>
  <c r="AD6827" i="2"/>
  <c r="AF6827" i="2" s="1"/>
  <c r="AD6805" i="2"/>
  <c r="AF6805" i="2" s="1"/>
  <c r="AD7043" i="2"/>
  <c r="AF7043" i="2" s="1"/>
  <c r="AD5467" i="2"/>
  <c r="AF5467" i="2" s="1"/>
  <c r="AG5467" i="2" s="1"/>
  <c r="AD5645" i="2"/>
  <c r="AD5773" i="2"/>
  <c r="AF5773" i="2" s="1"/>
  <c r="AD5898" i="2"/>
  <c r="AF5898" i="2" s="1"/>
  <c r="AD13" i="2"/>
  <c r="AF13" i="2" s="1"/>
  <c r="AD18" i="2"/>
  <c r="AF18" i="2" s="1"/>
  <c r="AD1473" i="2"/>
  <c r="AF1473" i="2" s="1"/>
  <c r="AD3049" i="2"/>
  <c r="AF3049" i="2" s="1"/>
  <c r="AD3175" i="2"/>
  <c r="AF3175" i="2" s="1"/>
  <c r="AD4629" i="2"/>
  <c r="AF4629" i="2" s="1"/>
  <c r="AD4777" i="2"/>
  <c r="AF4777" i="2" s="1"/>
  <c r="AD5061" i="2"/>
  <c r="AF5061" i="2" s="1"/>
  <c r="AD5338" i="2"/>
  <c r="AF5338" i="2" s="1"/>
  <c r="AD1607" i="2"/>
  <c r="AF1607" i="2" s="1"/>
  <c r="AD1615" i="2"/>
  <c r="AF1615" i="2" s="1"/>
  <c r="AG1615" i="2" s="1"/>
  <c r="AD1623" i="2"/>
  <c r="AD1633" i="2"/>
  <c r="AD1652" i="2"/>
  <c r="AD1660" i="2"/>
  <c r="AD1680" i="2"/>
  <c r="AD1722" i="2"/>
  <c r="AD1792" i="2"/>
  <c r="AD1793" i="2"/>
  <c r="AD6" i="2"/>
  <c r="AD19" i="2"/>
  <c r="AD547" i="2"/>
  <c r="AD565" i="2"/>
  <c r="AD800" i="2"/>
  <c r="AF800" i="2" s="1"/>
  <c r="AG800" i="2" s="1"/>
  <c r="AD834" i="2"/>
  <c r="AF834" i="2" s="1"/>
  <c r="AG834" i="2" s="1"/>
  <c r="AD998" i="2"/>
  <c r="AF998" i="2" s="1"/>
  <c r="AD1016" i="2"/>
  <c r="AF1016" i="2" s="1"/>
  <c r="AD1335" i="2"/>
  <c r="AF1335" i="2" s="1"/>
  <c r="AD1355" i="2"/>
  <c r="AF1355" i="2" s="1"/>
  <c r="AG1355" i="2" s="1"/>
  <c r="AD3304" i="2"/>
  <c r="AD3311" i="2"/>
  <c r="AF3311" i="2" s="1"/>
  <c r="AD3686" i="2"/>
  <c r="AF3686" i="2" s="1"/>
  <c r="AD3700" i="2"/>
  <c r="AF3700" i="2" s="1"/>
  <c r="AD1870" i="2"/>
  <c r="AF1870" i="2" s="1"/>
  <c r="AD2253" i="2"/>
  <c r="AF2253" i="2" s="1"/>
  <c r="AD3176" i="2"/>
  <c r="AF3176" i="2" s="1"/>
  <c r="AD3909" i="2"/>
  <c r="AF3909" i="2" s="1"/>
  <c r="AD4145" i="2"/>
  <c r="AF4145" i="2" s="1"/>
  <c r="AD4149" i="2"/>
  <c r="AF4149" i="2" s="1"/>
  <c r="AD4379" i="2"/>
  <c r="AF4379" i="2" s="1"/>
  <c r="AD4380" i="2"/>
  <c r="AF4380" i="2" s="1"/>
  <c r="AD6148" i="2"/>
  <c r="AF6148" i="2" s="1"/>
  <c r="AD6262" i="2"/>
  <c r="AF6262" i="2" s="1"/>
  <c r="AG6262" i="2" s="1"/>
  <c r="AD6263" i="2"/>
  <c r="AD4940" i="2"/>
  <c r="AF4940" i="2" s="1"/>
  <c r="AG4940" i="2" s="1"/>
  <c r="AD6442" i="2"/>
  <c r="AF6442" i="2" s="1"/>
  <c r="AG6442" i="2" s="1"/>
  <c r="AD6676" i="2"/>
  <c r="AD6913" i="2"/>
  <c r="AF6913" i="2" s="1"/>
  <c r="AD5194" i="2"/>
  <c r="AD5457" i="2"/>
  <c r="AD5646" i="2"/>
  <c r="AD5774" i="2"/>
  <c r="AD5899" i="2"/>
  <c r="AD6055" i="2"/>
  <c r="AD6450" i="2"/>
  <c r="AF6450" i="2" s="1"/>
  <c r="AG6450" i="2" s="1"/>
  <c r="AD6914" i="2"/>
  <c r="AF6914" i="2" s="1"/>
  <c r="AG6914" i="2" s="1"/>
  <c r="AD3194" i="2"/>
  <c r="AF3194" i="2" s="1"/>
  <c r="AG3194" i="2" s="1"/>
  <c r="AD3441" i="2"/>
  <c r="AF3441" i="2" s="1"/>
  <c r="AD3442" i="2"/>
  <c r="AF3442" i="2" s="1"/>
  <c r="AD3812" i="2"/>
  <c r="AF3812" i="2" s="1"/>
  <c r="AD3847" i="2"/>
  <c r="AF3847" i="2" s="1"/>
  <c r="AG3847" i="2" s="1"/>
  <c r="AD220" i="2"/>
  <c r="AD318" i="2"/>
  <c r="AF318" i="2" s="1"/>
  <c r="AD670" i="2"/>
  <c r="AF670" i="2" s="1"/>
  <c r="AD711" i="2"/>
  <c r="AF711" i="2" s="1"/>
  <c r="AD1041" i="2"/>
  <c r="AF1041" i="2" s="1"/>
  <c r="AD1066" i="2"/>
  <c r="AF1066" i="2" s="1"/>
  <c r="AD1277" i="2"/>
  <c r="AF1277" i="2" s="1"/>
  <c r="AD1299" i="2"/>
  <c r="AF1299" i="2" s="1"/>
  <c r="AD1794" i="2"/>
  <c r="AF1794" i="2" s="1"/>
  <c r="AD1871" i="2"/>
  <c r="AF1871" i="2" s="1"/>
  <c r="AD1872" i="2"/>
  <c r="AF1872" i="2" s="1"/>
  <c r="AD1955" i="2"/>
  <c r="AF1955" i="2" s="1"/>
  <c r="AD2044" i="2"/>
  <c r="AF2044" i="2" s="1"/>
  <c r="AD2117" i="2"/>
  <c r="AF2117" i="2" s="1"/>
  <c r="AG2117" i="2" s="1"/>
  <c r="AD2402" i="2"/>
  <c r="AD2481" i="2"/>
  <c r="AD221" i="2"/>
  <c r="AF221" i="2" s="1"/>
  <c r="AG221" i="2" s="1"/>
  <c r="AD222" i="2"/>
  <c r="AF222" i="2" s="1"/>
  <c r="AG222" i="2" s="1"/>
  <c r="AD1530" i="2"/>
  <c r="AD3050" i="2"/>
  <c r="AD4657" i="2"/>
  <c r="AD4778" i="2"/>
  <c r="AD5089" i="2"/>
  <c r="AD5339" i="2"/>
  <c r="AD5517" i="2"/>
  <c r="AD3218" i="2"/>
  <c r="AD4213" i="2"/>
  <c r="AD4236" i="2"/>
  <c r="AF4236" i="2" s="1"/>
  <c r="AG4236" i="2" s="1"/>
  <c r="AD4518" i="2"/>
  <c r="AF4518" i="2" s="1"/>
  <c r="AD4548" i="2"/>
  <c r="AF4548" i="2" s="1"/>
  <c r="AD2566" i="2"/>
  <c r="AF2566" i="2" s="1"/>
  <c r="AD2657" i="2"/>
  <c r="AF2657" i="2" s="1"/>
  <c r="AG2657" i="2" s="1"/>
  <c r="AD2658" i="2"/>
  <c r="AD2743" i="2"/>
  <c r="AF2743" i="2" s="1"/>
  <c r="AD4941" i="2"/>
  <c r="AF4941" i="2" s="1"/>
  <c r="AD6534" i="2"/>
  <c r="AF6534" i="2" s="1"/>
  <c r="AD6700" i="2"/>
  <c r="AF6700" i="2" s="1"/>
  <c r="AD6963" i="2"/>
  <c r="AF6963" i="2" s="1"/>
  <c r="AD5274" i="2"/>
  <c r="AF5274" i="2" s="1"/>
  <c r="AD5647" i="2"/>
  <c r="AF5647" i="2" s="1"/>
  <c r="AD5775" i="2"/>
  <c r="AF5775" i="2" s="1"/>
  <c r="AD5900" i="2"/>
  <c r="AF5900" i="2" s="1"/>
  <c r="AD6056" i="2"/>
  <c r="AF6056" i="2" s="1"/>
  <c r="AD6562" i="2"/>
  <c r="AF6562" i="2" s="1"/>
  <c r="AD6915" i="2"/>
  <c r="AF6915" i="2" s="1"/>
  <c r="AD122" i="2"/>
  <c r="AF122" i="2" s="1"/>
  <c r="AG122" i="2" s="1"/>
  <c r="AD223" i="2"/>
  <c r="AD1499" i="2"/>
  <c r="AF1499" i="2" s="1"/>
  <c r="AD3051" i="2"/>
  <c r="AF3051" i="2" s="1"/>
  <c r="AG3051" i="2" s="1"/>
  <c r="AD3551" i="2"/>
  <c r="AD4630" i="2"/>
  <c r="AD4779" i="2"/>
  <c r="AD5090" i="2"/>
  <c r="AD5340" i="2"/>
  <c r="AD1723" i="2"/>
  <c r="AD1724" i="2"/>
  <c r="AD1795" i="2"/>
  <c r="AD57" i="2"/>
  <c r="AF57" i="2" s="1"/>
  <c r="AG57" i="2" s="1"/>
  <c r="AD123" i="2"/>
  <c r="AF123" i="2" s="1"/>
  <c r="AG123" i="2" s="1"/>
  <c r="AD608" i="2"/>
  <c r="AF608" i="2" s="1"/>
  <c r="AD609" i="2"/>
  <c r="AF609" i="2" s="1"/>
  <c r="AD821" i="2"/>
  <c r="AF821" i="2" s="1"/>
  <c r="AD822" i="2"/>
  <c r="AF822" i="2" s="1"/>
  <c r="AD1017" i="2"/>
  <c r="AF1017" i="2" s="1"/>
  <c r="AG1017" i="2" s="1"/>
  <c r="AD1042" i="2"/>
  <c r="AD1251" i="2"/>
  <c r="AF1251" i="2" s="1"/>
  <c r="AD1252" i="2"/>
  <c r="AF1252" i="2" s="1"/>
  <c r="AD3360" i="2"/>
  <c r="AF3360" i="2" s="1"/>
  <c r="AD3400" i="2"/>
  <c r="AF3400" i="2" s="1"/>
  <c r="AD3766" i="2"/>
  <c r="AF3766" i="2" s="1"/>
  <c r="AD3813" i="2"/>
  <c r="AF3813" i="2" s="1"/>
  <c r="AD1873" i="2"/>
  <c r="AF1873" i="2" s="1"/>
  <c r="AD1956" i="2"/>
  <c r="AF1956" i="2" s="1"/>
  <c r="AD1957" i="2"/>
  <c r="AF1957" i="2" s="1"/>
  <c r="AD2403" i="2"/>
  <c r="AF2403" i="2" s="1"/>
  <c r="AD2404" i="2"/>
  <c r="AF2404" i="2" s="1"/>
  <c r="AD2482" i="2"/>
  <c r="AF2482" i="2" s="1"/>
  <c r="AD2567" i="2"/>
  <c r="AF2567" i="2" s="1"/>
  <c r="AG2567" i="2" s="1"/>
  <c r="AD2659" i="2"/>
  <c r="AD2744" i="2"/>
  <c r="AD3552" i="2"/>
  <c r="AF3552" i="2" s="1"/>
  <c r="AG3552" i="2" s="1"/>
  <c r="AD3952" i="2"/>
  <c r="AD4163" i="2"/>
  <c r="AD4182" i="2"/>
  <c r="AD4475" i="2"/>
  <c r="AD4476" i="2"/>
  <c r="AD6166" i="2"/>
  <c r="AD6283" i="2"/>
  <c r="AD6317" i="2"/>
  <c r="AD4918" i="2"/>
  <c r="AD6470" i="2"/>
  <c r="AF6470" i="2" s="1"/>
  <c r="AG6470" i="2" s="1"/>
  <c r="AD6739" i="2"/>
  <c r="AF6739" i="2" s="1"/>
  <c r="AG6739" i="2" s="1"/>
  <c r="AD6874" i="2"/>
  <c r="AF6874" i="2" s="1"/>
  <c r="AG6874" i="2" s="1"/>
  <c r="AD5200" i="2"/>
  <c r="AF5200" i="2" s="1"/>
  <c r="AD5468" i="2"/>
  <c r="AF5468" i="2" s="1"/>
  <c r="AD5648" i="2"/>
  <c r="AF5648" i="2" s="1"/>
  <c r="AG5648" i="2" s="1"/>
  <c r="AD5776" i="2"/>
  <c r="AD5901" i="2"/>
  <c r="AF5901" i="2" s="1"/>
  <c r="AD6030" i="2"/>
  <c r="AF6030" i="2" s="1"/>
  <c r="AD6471" i="2"/>
  <c r="AF6471" i="2" s="1"/>
  <c r="AD6847" i="2"/>
  <c r="AF6847" i="2" s="1"/>
  <c r="AD374" i="2"/>
  <c r="AF374" i="2" s="1"/>
  <c r="AD468" i="2"/>
  <c r="AF468" i="2" s="1"/>
  <c r="AD1463" i="2"/>
  <c r="AF1463" i="2" s="1"/>
  <c r="AD3052" i="2"/>
  <c r="AF3052" i="2" s="1"/>
  <c r="AD2997" i="2"/>
  <c r="AF2997" i="2" s="1"/>
  <c r="AD2999" i="2"/>
  <c r="AF2999" i="2" s="1"/>
  <c r="AD3273" i="2"/>
  <c r="AF3273" i="2" s="1"/>
  <c r="AD3281" i="2"/>
  <c r="AF3281" i="2" s="1"/>
  <c r="AD3526" i="2"/>
  <c r="AF3526" i="2" s="1"/>
  <c r="AG3526" i="2" s="1"/>
  <c r="AD4619" i="2"/>
  <c r="AD4780" i="2"/>
  <c r="AF4780" i="2" s="1"/>
  <c r="AG4780" i="2" s="1"/>
  <c r="AD5052" i="2"/>
  <c r="AF5052" i="2" s="1"/>
  <c r="AG5052" i="2" s="1"/>
  <c r="AD5341" i="2"/>
  <c r="AF5341" i="2" s="1"/>
  <c r="AG5341" i="2" s="1"/>
  <c r="AD479" i="2"/>
  <c r="AD506" i="2"/>
  <c r="AD780" i="2"/>
  <c r="AD784" i="2"/>
  <c r="AD966" i="2"/>
  <c r="AD975" i="2"/>
  <c r="AD1604" i="2"/>
  <c r="AD1611" i="2"/>
  <c r="AF1611" i="2" s="1"/>
  <c r="AG1611" i="2" s="1"/>
  <c r="AD1618" i="2"/>
  <c r="AF1618" i="2" s="1"/>
  <c r="AG1618" i="2" s="1"/>
  <c r="AD1629" i="2"/>
  <c r="AF1629" i="2" s="1"/>
  <c r="AG1629" i="2" s="1"/>
  <c r="AD1638" i="2"/>
  <c r="AF1638" i="2" s="1"/>
  <c r="AD1644" i="2"/>
  <c r="AF1644" i="2" s="1"/>
  <c r="AD1649" i="2"/>
  <c r="AF1649" i="2" s="1"/>
  <c r="AD1653" i="2"/>
  <c r="AF1653" i="2" s="1"/>
  <c r="AG1653" i="2" s="1"/>
  <c r="AD1661" i="2"/>
  <c r="AD1662" i="2"/>
  <c r="AF1662" i="2" s="1"/>
  <c r="AD1681" i="2"/>
  <c r="AF1681" i="2" s="1"/>
  <c r="AD2045" i="2"/>
  <c r="AF2045" i="2" s="1"/>
  <c r="AD2998" i="2"/>
  <c r="AF2998" i="2" s="1"/>
  <c r="AD3001" i="2"/>
  <c r="AF3001" i="2" s="1"/>
  <c r="AD3173" i="2"/>
  <c r="AF3173" i="2" s="1"/>
  <c r="AD3274" i="2"/>
  <c r="AF3274" i="2" s="1"/>
  <c r="AD3282" i="2"/>
  <c r="AF3282" i="2" s="1"/>
  <c r="AD3920" i="2"/>
  <c r="AF3920" i="2" s="1"/>
  <c r="AD4359" i="2"/>
  <c r="AF4359" i="2" s="1"/>
  <c r="AD4361" i="2"/>
  <c r="AF4361" i="2" s="1"/>
  <c r="AD4595" i="2"/>
  <c r="AF4595" i="2" s="1"/>
  <c r="AD4596" i="2"/>
  <c r="AF4596" i="2" s="1"/>
  <c r="AG4596" i="2" s="1"/>
  <c r="AD4905" i="2"/>
  <c r="AD6149" i="2"/>
  <c r="AD6245" i="2"/>
  <c r="AF6245" i="2" s="1"/>
  <c r="AG6245" i="2" s="1"/>
  <c r="AD6248" i="2"/>
  <c r="AD6451" i="2"/>
  <c r="AD6727" i="2"/>
  <c r="AD6875" i="2"/>
  <c r="AD5192" i="2"/>
  <c r="AD5469" i="2"/>
  <c r="AD6010" i="2"/>
  <c r="AD6011" i="2"/>
  <c r="AD6013" i="2"/>
  <c r="AF6013" i="2" s="1"/>
  <c r="AD6057" i="2"/>
  <c r="AF6057" i="2" s="1"/>
  <c r="AG6057" i="2" s="1"/>
  <c r="AD6452" i="2"/>
  <c r="AF6452" i="2" s="1"/>
  <c r="AG6452" i="2" s="1"/>
  <c r="AD6848" i="2"/>
  <c r="AF6848" i="2" s="1"/>
  <c r="AD224" i="2"/>
  <c r="AF224" i="2" s="1"/>
  <c r="AD319" i="2"/>
  <c r="AF319" i="2" s="1"/>
  <c r="AD1531" i="2"/>
  <c r="AF1531" i="2" s="1"/>
  <c r="AG1531" i="2" s="1"/>
  <c r="AD3053" i="2"/>
  <c r="AD3248" i="2"/>
  <c r="AF3248" i="2" s="1"/>
  <c r="AD4715" i="2"/>
  <c r="AF4715" i="2" s="1"/>
  <c r="AD4781" i="2"/>
  <c r="AF4781" i="2" s="1"/>
  <c r="AD5120" i="2"/>
  <c r="AF5120" i="2" s="1"/>
  <c r="AD5342" i="2"/>
  <c r="AF5342" i="2" s="1"/>
  <c r="AD1725" i="2"/>
  <c r="AF1725" i="2" s="1"/>
  <c r="AD1796" i="2"/>
  <c r="AF1796" i="2" s="1"/>
  <c r="AD124" i="2"/>
  <c r="AF124" i="2" s="1"/>
  <c r="AD225" i="2"/>
  <c r="AF225" i="2" s="1"/>
  <c r="AD610" i="2"/>
  <c r="AF610" i="2" s="1"/>
  <c r="AD671" i="2"/>
  <c r="AF671" i="2" s="1"/>
  <c r="AD896" i="2"/>
  <c r="AF896" i="2" s="1"/>
  <c r="AD930" i="2"/>
  <c r="AF930" i="2" s="1"/>
  <c r="AG930" i="2" s="1"/>
  <c r="AD1137" i="2"/>
  <c r="AD1167" i="2"/>
  <c r="AF1167" i="2" s="1"/>
  <c r="AG1167" i="2" s="1"/>
  <c r="AD1381" i="2"/>
  <c r="AD1414" i="2"/>
  <c r="AD3332" i="2"/>
  <c r="AD3361" i="2"/>
  <c r="AD3728" i="2"/>
  <c r="AD3767" i="2"/>
  <c r="AD1874" i="2"/>
  <c r="AD1958" i="2"/>
  <c r="AD2046" i="2"/>
  <c r="AF2046" i="2" s="1"/>
  <c r="AD2118" i="2"/>
  <c r="AD2405" i="2"/>
  <c r="AF2405" i="2" s="1"/>
  <c r="AG2405" i="2" s="1"/>
  <c r="AD2483" i="2"/>
  <c r="AF2483" i="2" s="1"/>
  <c r="AG2483" i="2" s="1"/>
  <c r="AD2568" i="2"/>
  <c r="AF2568" i="2" s="1"/>
  <c r="AG2568" i="2" s="1"/>
  <c r="AD2660" i="2"/>
  <c r="AF2660" i="2" s="1"/>
  <c r="AD2745" i="2"/>
  <c r="AF2745" i="2" s="1"/>
  <c r="AD2804" i="2"/>
  <c r="AF2804" i="2" s="1"/>
  <c r="AG2804" i="2" s="1"/>
  <c r="AD3234" i="2"/>
  <c r="AD3973" i="2"/>
  <c r="AF3973" i="2" s="1"/>
  <c r="AD4300" i="2"/>
  <c r="AF4300" i="2" s="1"/>
  <c r="AD4325" i="2"/>
  <c r="AF4325" i="2" s="1"/>
  <c r="AD4432" i="2"/>
  <c r="AF4432" i="2" s="1"/>
  <c r="AD4477" i="2"/>
  <c r="AF4477" i="2" s="1"/>
  <c r="AD6202" i="2"/>
  <c r="AF6202" i="2" s="1"/>
  <c r="AD6318" i="2"/>
  <c r="AF6318" i="2" s="1"/>
  <c r="AD6337" i="2"/>
  <c r="AF6337" i="2" s="1"/>
  <c r="AD4991" i="2"/>
  <c r="AF4991" i="2" s="1"/>
  <c r="AD6535" i="2"/>
  <c r="AF6535" i="2" s="1"/>
  <c r="AD6701" i="2"/>
  <c r="AF6701" i="2" s="1"/>
  <c r="AD7044" i="2"/>
  <c r="AF7044" i="2" s="1"/>
  <c r="AD5229" i="2"/>
  <c r="AF5229" i="2" s="1"/>
  <c r="AG5229" i="2" s="1"/>
  <c r="AD5518" i="2"/>
  <c r="AD5649" i="2"/>
  <c r="AF5649" i="2" s="1"/>
  <c r="AG5649" i="2" s="1"/>
  <c r="AD5777" i="2"/>
  <c r="AF5777" i="2" s="1"/>
  <c r="AG5777" i="2" s="1"/>
  <c r="AD5902" i="2"/>
  <c r="AF5902" i="2" s="1"/>
  <c r="AG5902" i="2" s="1"/>
  <c r="AD6122" i="2"/>
  <c r="AD6584" i="2"/>
  <c r="AD7001" i="2"/>
  <c r="AD4237" i="2"/>
  <c r="AF4237" i="2" s="1"/>
  <c r="AD4265" i="2"/>
  <c r="AD4549" i="2"/>
  <c r="AD4571" i="2"/>
  <c r="AD3195" i="2"/>
  <c r="AD3401" i="2"/>
  <c r="AD3443" i="2"/>
  <c r="AD3814" i="2"/>
  <c r="AF3814" i="2" s="1"/>
  <c r="AD3815" i="2"/>
  <c r="AF3815" i="2" s="1"/>
  <c r="AD125" i="2"/>
  <c r="AF125" i="2" s="1"/>
  <c r="AD226" i="2"/>
  <c r="AF226" i="2" s="1"/>
  <c r="AG226" i="2" s="1"/>
  <c r="AD611" i="2"/>
  <c r="AD672" i="2"/>
  <c r="AF672" i="2" s="1"/>
  <c r="AD801" i="2"/>
  <c r="AF801" i="2" s="1"/>
  <c r="AD805" i="2"/>
  <c r="AF805" i="2" s="1"/>
  <c r="AD1043" i="2"/>
  <c r="AF1043" i="2" s="1"/>
  <c r="AD1044" i="2"/>
  <c r="AF1044" i="2" s="1"/>
  <c r="AD1253" i="2"/>
  <c r="AF1253" i="2" s="1"/>
  <c r="AD1278" i="2"/>
  <c r="AF1278" i="2" s="1"/>
  <c r="AD1726" i="2"/>
  <c r="AF1726" i="2" s="1"/>
  <c r="AD1797" i="2"/>
  <c r="AF1797" i="2" s="1"/>
  <c r="AD1875" i="2"/>
  <c r="AF1875" i="2" s="1"/>
  <c r="AD1959" i="2"/>
  <c r="AF1959" i="2" s="1"/>
  <c r="AD1960" i="2"/>
  <c r="AF1960" i="2" s="1"/>
  <c r="AD2047" i="2"/>
  <c r="AF2047" i="2" s="1"/>
  <c r="AG2047" i="2" s="1"/>
  <c r="AD2406" i="2"/>
  <c r="AD2407" i="2"/>
  <c r="AD126" i="2"/>
  <c r="AF126" i="2" s="1"/>
  <c r="AG126" i="2" s="1"/>
  <c r="AD227" i="2"/>
  <c r="AD1500" i="2"/>
  <c r="AD3054" i="2"/>
  <c r="AD4658" i="2"/>
  <c r="AD4782" i="2"/>
  <c r="AF4782" i="2" s="1"/>
  <c r="AD5091" i="2"/>
  <c r="AD5343" i="2"/>
  <c r="AD5519" i="2"/>
  <c r="AD3196" i="2"/>
  <c r="AD3921" i="2"/>
  <c r="AF3921" i="2" s="1"/>
  <c r="AD4183" i="2"/>
  <c r="AF4183" i="2" s="1"/>
  <c r="AG4183" i="2" s="1"/>
  <c r="AD4214" i="2"/>
  <c r="AF4214" i="2" s="1"/>
  <c r="AD4478" i="2"/>
  <c r="AF4478" i="2" s="1"/>
  <c r="AD4519" i="2"/>
  <c r="AF4519" i="2" s="1"/>
  <c r="AD2484" i="2"/>
  <c r="AF2484" i="2" s="1"/>
  <c r="AG2484" i="2" s="1"/>
  <c r="AD2569" i="2"/>
  <c r="AD2661" i="2"/>
  <c r="AF2661" i="2" s="1"/>
  <c r="AD2662" i="2"/>
  <c r="AF2662" i="2" s="1"/>
  <c r="AD4942" i="2"/>
  <c r="AF4942" i="2" s="1"/>
  <c r="AD6167" i="2"/>
  <c r="AF6167" i="2" s="1"/>
  <c r="AD6264" i="2"/>
  <c r="AF6264" i="2" s="1"/>
  <c r="AD6284" i="2"/>
  <c r="AF6284" i="2" s="1"/>
  <c r="AD6501" i="2"/>
  <c r="AF6501" i="2" s="1"/>
  <c r="AD6692" i="2"/>
  <c r="AF6692" i="2" s="1"/>
  <c r="AD6916" i="2"/>
  <c r="AF6916" i="2" s="1"/>
  <c r="AD5275" i="2"/>
  <c r="AF5275" i="2" s="1"/>
  <c r="AD5650" i="2"/>
  <c r="AF5650" i="2" s="1"/>
  <c r="AD5778" i="2"/>
  <c r="AF5778" i="2" s="1"/>
  <c r="AD5903" i="2"/>
  <c r="AF5903" i="2" s="1"/>
  <c r="AG5903" i="2" s="1"/>
  <c r="AD6031" i="2"/>
  <c r="AD6536" i="2"/>
  <c r="AD6876" i="2"/>
  <c r="AF6876" i="2" s="1"/>
  <c r="AG6876" i="2" s="1"/>
  <c r="AD58" i="2"/>
  <c r="AF58" i="2" s="1"/>
  <c r="AD127" i="2"/>
  <c r="AD1474" i="2"/>
  <c r="AD3055" i="2"/>
  <c r="AD3197" i="2"/>
  <c r="AD4631" i="2"/>
  <c r="AD4783" i="2"/>
  <c r="AD5062" i="2"/>
  <c r="AD5344" i="2"/>
  <c r="AF5344" i="2" s="1"/>
  <c r="AG5344" i="2" s="1"/>
  <c r="AD1663" i="2"/>
  <c r="AF1663" i="2" s="1"/>
  <c r="AG1663" i="2" s="1"/>
  <c r="AD1682" i="2"/>
  <c r="AF1682" i="2" s="1"/>
  <c r="AD1727" i="2"/>
  <c r="AF1727" i="2" s="1"/>
  <c r="AD1798" i="2"/>
  <c r="AF1798" i="2" s="1"/>
  <c r="AD34" i="2"/>
  <c r="AF34" i="2" s="1"/>
  <c r="AD59" i="2"/>
  <c r="AF59" i="2" s="1"/>
  <c r="AG59" i="2" s="1"/>
  <c r="AD548" i="2"/>
  <c r="AD566" i="2"/>
  <c r="AF566" i="2" s="1"/>
  <c r="AD859" i="2"/>
  <c r="AF859" i="2" s="1"/>
  <c r="AD873" i="2"/>
  <c r="AF873" i="2" s="1"/>
  <c r="AD1091" i="2"/>
  <c r="AF1091" i="2" s="1"/>
  <c r="AD1111" i="2"/>
  <c r="AF1111" i="2" s="1"/>
  <c r="AD1336" i="2"/>
  <c r="AF1336" i="2" s="1"/>
  <c r="AD1356" i="2"/>
  <c r="AF1356" i="2" s="1"/>
  <c r="AD3316" i="2"/>
  <c r="AF3316" i="2" s="1"/>
  <c r="AD3318" i="2"/>
  <c r="AF3318" i="2" s="1"/>
  <c r="AD3687" i="2"/>
  <c r="AF3687" i="2" s="1"/>
  <c r="AD3701" i="2"/>
  <c r="AF3701" i="2" s="1"/>
  <c r="AD1876" i="2"/>
  <c r="AF1876" i="2" s="1"/>
  <c r="AD1961" i="2"/>
  <c r="AF1961" i="2" s="1"/>
  <c r="AG1961" i="2" s="1"/>
  <c r="AD2348" i="2"/>
  <c r="AD2361" i="2"/>
  <c r="AD2408" i="2"/>
  <c r="AF2408" i="2" s="1"/>
  <c r="AG2408" i="2" s="1"/>
  <c r="AD2485" i="2"/>
  <c r="AF2485" i="2" s="1"/>
  <c r="AG2485" i="2" s="1"/>
  <c r="AD2570" i="2"/>
  <c r="AD2571" i="2"/>
  <c r="AF2571" i="2" s="1"/>
  <c r="AD3198" i="2"/>
  <c r="AD3910" i="2"/>
  <c r="AD4238" i="2"/>
  <c r="AD4266" i="2"/>
  <c r="AD4381" i="2"/>
  <c r="AD4401" i="2"/>
  <c r="AD6150" i="2"/>
  <c r="AD6265" i="2"/>
  <c r="AD6285" i="2"/>
  <c r="AF6285" i="2" s="1"/>
  <c r="AD4943" i="2"/>
  <c r="AF4943" i="2" s="1"/>
  <c r="AD6472" i="2"/>
  <c r="AF6472" i="2" s="1"/>
  <c r="AD6680" i="2"/>
  <c r="AF6680" i="2" s="1"/>
  <c r="AG6680" i="2" s="1"/>
  <c r="AD6917" i="2"/>
  <c r="AD5209" i="2"/>
  <c r="AF5209" i="2" s="1"/>
  <c r="AD5470" i="2"/>
  <c r="AF5470" i="2" s="1"/>
  <c r="AD5651" i="2"/>
  <c r="AF5651" i="2" s="1"/>
  <c r="AD5779" i="2"/>
  <c r="AF5779" i="2" s="1"/>
  <c r="AD5904" i="2"/>
  <c r="AF5904" i="2" s="1"/>
  <c r="AD6081" i="2"/>
  <c r="AF6081" i="2" s="1"/>
  <c r="AD6473" i="2"/>
  <c r="AF6473" i="2" s="1"/>
  <c r="AD6918" i="2"/>
  <c r="AF6918" i="2" s="1"/>
  <c r="AD228" i="2"/>
  <c r="AF228" i="2" s="1"/>
  <c r="AD320" i="2"/>
  <c r="AF320" i="2" s="1"/>
  <c r="AD1562" i="2"/>
  <c r="AF1562" i="2" s="1"/>
  <c r="AD3056" i="2"/>
  <c r="AF3056" i="2" s="1"/>
  <c r="AD3617" i="2"/>
  <c r="AF3617" i="2" s="1"/>
  <c r="AG3617" i="2" s="1"/>
  <c r="AD4690" i="2"/>
  <c r="AF4690" i="2" s="1"/>
  <c r="AD4784" i="2"/>
  <c r="AF4784" i="2" s="1"/>
  <c r="AG4784" i="2" s="1"/>
  <c r="AD5147" i="2"/>
  <c r="AF5147" i="2" s="1"/>
  <c r="AG5147" i="2" s="1"/>
  <c r="AD5345" i="2"/>
  <c r="AD1877" i="2"/>
  <c r="AD229" i="2"/>
  <c r="AD321" i="2"/>
  <c r="AD673" i="2"/>
  <c r="AD712" i="2"/>
  <c r="AD835" i="2"/>
  <c r="AD847" i="2"/>
  <c r="AD1067" i="2"/>
  <c r="AF1067" i="2" s="1"/>
  <c r="AG1067" i="2" s="1"/>
  <c r="AD1080" i="2"/>
  <c r="AF1080" i="2" s="1"/>
  <c r="AG1080" i="2" s="1"/>
  <c r="AD1300" i="2"/>
  <c r="AF1300" i="2" s="1"/>
  <c r="AG1300" i="2" s="1"/>
  <c r="AD1301" i="2"/>
  <c r="AF1301" i="2" s="1"/>
  <c r="AD3444" i="2"/>
  <c r="AF3444" i="2" s="1"/>
  <c r="AD3445" i="2"/>
  <c r="AF3445" i="2" s="1"/>
  <c r="AD3848" i="2"/>
  <c r="AF3848" i="2" s="1"/>
  <c r="AG3848" i="2" s="1"/>
  <c r="AD3849" i="2"/>
  <c r="AD1962" i="2"/>
  <c r="AF1962" i="2" s="1"/>
  <c r="AD2048" i="2"/>
  <c r="AF2048" i="2" s="1"/>
  <c r="AD2049" i="2"/>
  <c r="AF2049" i="2" s="1"/>
  <c r="AD2119" i="2"/>
  <c r="AF2119" i="2" s="1"/>
  <c r="AD2168" i="2"/>
  <c r="AF2168" i="2" s="1"/>
  <c r="AD2572" i="2"/>
  <c r="AF2572" i="2" s="1"/>
  <c r="AD2663" i="2"/>
  <c r="AF2663" i="2" s="1"/>
  <c r="AD2664" i="2"/>
  <c r="AF2664" i="2" s="1"/>
  <c r="AD2746" i="2"/>
  <c r="AF2746" i="2" s="1"/>
  <c r="AD2805" i="2"/>
  <c r="AF2805" i="2" s="1"/>
  <c r="AD2844" i="2"/>
  <c r="AF2844" i="2" s="1"/>
  <c r="AD3618" i="2"/>
  <c r="AF3618" i="2" s="1"/>
  <c r="AD3974" i="2"/>
  <c r="AF3974" i="2" s="1"/>
  <c r="AG3974" i="2" s="1"/>
  <c r="AD4215" i="2"/>
  <c r="AD4239" i="2"/>
  <c r="AD4520" i="2"/>
  <c r="AF4520" i="2" s="1"/>
  <c r="AG4520" i="2" s="1"/>
  <c r="AD4550" i="2"/>
  <c r="AF4550" i="2" s="1"/>
  <c r="AG4550" i="2" s="1"/>
  <c r="AD6241" i="2"/>
  <c r="AD6319" i="2"/>
  <c r="AD6338" i="2"/>
  <c r="AD4967" i="2"/>
  <c r="AD6585" i="2"/>
  <c r="AD6763" i="2"/>
  <c r="AD6964" i="2"/>
  <c r="AD5219" i="2"/>
  <c r="AF5219" i="2" s="1"/>
  <c r="AG5219" i="2" s="1"/>
  <c r="AD5520" i="2"/>
  <c r="AF5520" i="2" s="1"/>
  <c r="AG5520" i="2" s="1"/>
  <c r="AD5652" i="2"/>
  <c r="AF5652" i="2" s="1"/>
  <c r="AG5652" i="2" s="1"/>
  <c r="AD5780" i="2"/>
  <c r="AF5780" i="2" s="1"/>
  <c r="AD5905" i="2"/>
  <c r="AF5905" i="2" s="1"/>
  <c r="AD6082" i="2"/>
  <c r="AF6082" i="2" s="1"/>
  <c r="AD6586" i="2"/>
  <c r="AF6586" i="2" s="1"/>
  <c r="AG6586" i="2" s="1"/>
  <c r="AD6919" i="2"/>
  <c r="AD128" i="2"/>
  <c r="AF128" i="2" s="1"/>
  <c r="AD230" i="2"/>
  <c r="AF230" i="2" s="1"/>
  <c r="AD1501" i="2"/>
  <c r="AF1501" i="2" s="1"/>
  <c r="AD3057" i="2"/>
  <c r="AF3057" i="2" s="1"/>
  <c r="AD3333" i="2"/>
  <c r="AF3333" i="2" s="1"/>
  <c r="AD3334" i="2"/>
  <c r="AF3334" i="2" s="1"/>
  <c r="AD3534" i="2"/>
  <c r="AF3534" i="2" s="1"/>
  <c r="AD3702" i="2"/>
  <c r="AF3702" i="2" s="1"/>
  <c r="AD3729" i="2"/>
  <c r="AF3729" i="2" s="1"/>
  <c r="AD4632" i="2"/>
  <c r="AF4632" i="2" s="1"/>
  <c r="AD4785" i="2"/>
  <c r="AF4785" i="2" s="1"/>
  <c r="AD5092" i="2"/>
  <c r="AF5092" i="2" s="1"/>
  <c r="AD5346" i="2"/>
  <c r="AF5346" i="2" s="1"/>
  <c r="AG5346" i="2" s="1"/>
  <c r="AD60" i="2"/>
  <c r="AD129" i="2"/>
  <c r="AF129" i="2" s="1"/>
  <c r="AG129" i="2" s="1"/>
  <c r="AD567" i="2"/>
  <c r="AF567" i="2" s="1"/>
  <c r="AG567" i="2" s="1"/>
  <c r="AD612" i="2"/>
  <c r="AD1000" i="2"/>
  <c r="AD1001" i="2"/>
  <c r="AD1227" i="2"/>
  <c r="AD1231" i="2"/>
  <c r="AD3584" i="2"/>
  <c r="AD4150" i="2"/>
  <c r="AD4151" i="2"/>
  <c r="AD4402" i="2"/>
  <c r="AF4402" i="2" s="1"/>
  <c r="AG4402" i="2" s="1"/>
  <c r="AD4403" i="2"/>
  <c r="AF4403" i="2" s="1"/>
  <c r="AG4403" i="2" s="1"/>
  <c r="AD4010" i="2"/>
  <c r="AF4010" i="2" s="1"/>
  <c r="AG4010" i="2" s="1"/>
  <c r="AD4013" i="2"/>
  <c r="AF4013" i="2" s="1"/>
  <c r="AD4022" i="2"/>
  <c r="AF4022" i="2" s="1"/>
  <c r="AD4033" i="2"/>
  <c r="AF4033" i="2" s="1"/>
  <c r="AD4034" i="2"/>
  <c r="AF4034" i="2" s="1"/>
  <c r="AG4034" i="2" s="1"/>
  <c r="AD4044" i="2"/>
  <c r="AD4077" i="2"/>
  <c r="AF4077" i="2" s="1"/>
  <c r="AD4082" i="2"/>
  <c r="AF4082" i="2" s="1"/>
  <c r="AD4083" i="2"/>
  <c r="AF4083" i="2" s="1"/>
  <c r="AD4092" i="2"/>
  <c r="AF4092" i="2" s="1"/>
  <c r="AD4101" i="2"/>
  <c r="AF4101" i="2" s="1"/>
  <c r="AD4110" i="2"/>
  <c r="AF4110" i="2" s="1"/>
  <c r="AD6828" i="2"/>
  <c r="AF6828" i="2" s="1"/>
  <c r="AD4944" i="2"/>
  <c r="AF4944" i="2" s="1"/>
  <c r="AD6806" i="2"/>
  <c r="AF6806" i="2" s="1"/>
  <c r="AD7065" i="2"/>
  <c r="AF7065" i="2" s="1"/>
  <c r="AD5254" i="2"/>
  <c r="AF5254" i="2" s="1"/>
  <c r="AD5495" i="2"/>
  <c r="AF5495" i="2" s="1"/>
  <c r="AD5653" i="2"/>
  <c r="AF5653" i="2" s="1"/>
  <c r="AG5653" i="2" s="1"/>
  <c r="AD5781" i="2"/>
  <c r="AD5906" i="2"/>
  <c r="AD6032" i="2"/>
  <c r="AF6032" i="2" s="1"/>
  <c r="AD6807" i="2"/>
  <c r="AD7002" i="2"/>
  <c r="AD3199" i="2"/>
  <c r="AD3402" i="2"/>
  <c r="AD3446" i="2"/>
  <c r="AD3816" i="2"/>
  <c r="AD3850" i="2"/>
  <c r="AD130" i="2"/>
  <c r="AF130" i="2" s="1"/>
  <c r="AD231" i="2"/>
  <c r="AD613" i="2"/>
  <c r="AD674" i="2"/>
  <c r="AF674" i="2" s="1"/>
  <c r="AG674" i="2" s="1"/>
  <c r="AD1045" i="2"/>
  <c r="AF1045" i="2" s="1"/>
  <c r="AD1046" i="2"/>
  <c r="AF1046" i="2" s="1"/>
  <c r="AD1279" i="2"/>
  <c r="AF1279" i="2" s="1"/>
  <c r="AD1280" i="2"/>
  <c r="AF1280" i="2" s="1"/>
  <c r="AG1280" i="2" s="1"/>
  <c r="AD1728" i="2"/>
  <c r="AD1799" i="2"/>
  <c r="AF1799" i="2" s="1"/>
  <c r="AD1878" i="2"/>
  <c r="AF1878" i="2" s="1"/>
  <c r="AD1963" i="2"/>
  <c r="AF1963" i="2" s="1"/>
  <c r="AD2050" i="2"/>
  <c r="AF2050" i="2" s="1"/>
  <c r="AD2051" i="2"/>
  <c r="AF2051" i="2" s="1"/>
  <c r="AD2409" i="2"/>
  <c r="AF2409" i="2" s="1"/>
  <c r="AD2410" i="2"/>
  <c r="AF2410" i="2" s="1"/>
  <c r="AD131" i="2"/>
  <c r="AF131" i="2" s="1"/>
  <c r="AD232" i="2"/>
  <c r="AF232" i="2" s="1"/>
  <c r="AD1502" i="2"/>
  <c r="AF1502" i="2" s="1"/>
  <c r="AD3058" i="2"/>
  <c r="AF3058" i="2" s="1"/>
  <c r="AD4659" i="2"/>
  <c r="AF4659" i="2" s="1"/>
  <c r="AD4786" i="2"/>
  <c r="AF4786" i="2" s="1"/>
  <c r="AG4786" i="2" s="1"/>
  <c r="AD5093" i="2"/>
  <c r="AD5347" i="2"/>
  <c r="AF5347" i="2" s="1"/>
  <c r="AG5347" i="2" s="1"/>
  <c r="AD5521" i="2"/>
  <c r="AF5521" i="2" s="1"/>
  <c r="AG5521" i="2" s="1"/>
  <c r="AD3200" i="2"/>
  <c r="AF3200" i="2" s="1"/>
  <c r="AG3200" i="2" s="1"/>
  <c r="AD4184" i="2"/>
  <c r="AD4216" i="2"/>
  <c r="AD4479" i="2"/>
  <c r="AD4521" i="2"/>
  <c r="AD2486" i="2"/>
  <c r="AD2573" i="2"/>
  <c r="AD2665" i="2"/>
  <c r="AD2747" i="2"/>
  <c r="AD4945" i="2"/>
  <c r="AD6502" i="2"/>
  <c r="AD6698" i="2"/>
  <c r="AF6698" i="2" s="1"/>
  <c r="AD6920" i="2"/>
  <c r="AF6920" i="2" s="1"/>
  <c r="AD5276" i="2"/>
  <c r="AF5276" i="2" s="1"/>
  <c r="AD5654" i="2"/>
  <c r="AF5654" i="2" s="1"/>
  <c r="AG5654" i="2" s="1"/>
  <c r="AD5782" i="2"/>
  <c r="AD5907" i="2"/>
  <c r="AF5907" i="2" s="1"/>
  <c r="AD6058" i="2"/>
  <c r="AF6058" i="2" s="1"/>
  <c r="AD6563" i="2"/>
  <c r="AF6563" i="2" s="1"/>
  <c r="AD6921" i="2"/>
  <c r="AF6921" i="2" s="1"/>
  <c r="AD3462" i="2"/>
  <c r="AF3462" i="2" s="1"/>
  <c r="AD3487" i="2"/>
  <c r="AF3487" i="2" s="1"/>
  <c r="AD3871" i="2"/>
  <c r="AF3871" i="2" s="1"/>
  <c r="AD3893" i="2"/>
  <c r="AF3893" i="2" s="1"/>
  <c r="AD322" i="2"/>
  <c r="AF322" i="2" s="1"/>
  <c r="AD375" i="2"/>
  <c r="AF375" i="2" s="1"/>
  <c r="AD713" i="2"/>
  <c r="AF713" i="2" s="1"/>
  <c r="AD735" i="2"/>
  <c r="AF735" i="2" s="1"/>
  <c r="AD1879" i="2"/>
  <c r="AF1879" i="2" s="1"/>
  <c r="AG1879" i="2" s="1"/>
  <c r="AD2052" i="2"/>
  <c r="AD2120" i="2"/>
  <c r="AD2169" i="2"/>
  <c r="AF2169" i="2" s="1"/>
  <c r="AG2169" i="2" s="1"/>
  <c r="AD2170" i="2"/>
  <c r="AD2198" i="2"/>
  <c r="AD323" i="2"/>
  <c r="AD376" i="2"/>
  <c r="AF376" i="2" s="1"/>
  <c r="AD1583" i="2"/>
  <c r="AD3059" i="2"/>
  <c r="AD4716" i="2"/>
  <c r="AD4787" i="2"/>
  <c r="AD5148" i="2"/>
  <c r="AF5148" i="2" s="1"/>
  <c r="AG5148" i="2" s="1"/>
  <c r="AD5348" i="2"/>
  <c r="AF5348" i="2" s="1"/>
  <c r="AG5348" i="2" s="1"/>
  <c r="AD5567" i="2"/>
  <c r="AF5567" i="2" s="1"/>
  <c r="AG5567" i="2" s="1"/>
  <c r="AD3249" i="2"/>
  <c r="AF3249" i="2" s="1"/>
  <c r="AG3249" i="2" s="1"/>
  <c r="AD2574" i="2"/>
  <c r="AF2574" i="2" s="1"/>
  <c r="AD2575" i="2"/>
  <c r="AF2575" i="2" s="1"/>
  <c r="AD2666" i="2"/>
  <c r="AF2666" i="2" s="1"/>
  <c r="AG2666" i="2" s="1"/>
  <c r="AD2748" i="2"/>
  <c r="AD2806" i="2"/>
  <c r="AF2806" i="2" s="1"/>
  <c r="AD2845" i="2"/>
  <c r="AF2845" i="2" s="1"/>
  <c r="AD4992" i="2"/>
  <c r="AF4992" i="2" s="1"/>
  <c r="AD6587" i="2"/>
  <c r="AF6587" i="2" s="1"/>
  <c r="AD6717" i="2"/>
  <c r="AF6717" i="2" s="1"/>
  <c r="AD7003" i="2"/>
  <c r="AF7003" i="2" s="1"/>
  <c r="AD5655" i="2"/>
  <c r="AF5655" i="2" s="1"/>
  <c r="AD5783" i="2"/>
  <c r="AF5783" i="2" s="1"/>
  <c r="AD5908" i="2"/>
  <c r="AF5908" i="2" s="1"/>
  <c r="AD3060" i="2"/>
  <c r="AF3060" i="2" s="1"/>
  <c r="AD3308" i="2"/>
  <c r="AF3308" i="2" s="1"/>
  <c r="AD3314" i="2"/>
  <c r="AF3314" i="2" s="1"/>
  <c r="AD3730" i="2"/>
  <c r="AF3730" i="2" s="1"/>
  <c r="AG3730" i="2" s="1"/>
  <c r="AD3768" i="2"/>
  <c r="AD7" i="2"/>
  <c r="AF7" i="2" s="1"/>
  <c r="AG7" i="2" s="1"/>
  <c r="AD20" i="2"/>
  <c r="AD568" i="2"/>
  <c r="AD614" i="2"/>
  <c r="AD794" i="2"/>
  <c r="AD796" i="2"/>
  <c r="AD991" i="2"/>
  <c r="AD994" i="2"/>
  <c r="AD1232" i="2"/>
  <c r="AD1254" i="2"/>
  <c r="AD1608" i="2"/>
  <c r="AF1608" i="2" s="1"/>
  <c r="AD1614" i="2"/>
  <c r="AF1614" i="2" s="1"/>
  <c r="AG1614" i="2" s="1"/>
  <c r="AD1624" i="2"/>
  <c r="AF1624" i="2" s="1"/>
  <c r="AG1624" i="2" s="1"/>
  <c r="AD1634" i="2"/>
  <c r="AF1634" i="2" s="1"/>
  <c r="AD1650" i="2"/>
  <c r="AF1650" i="2" s="1"/>
  <c r="AD1683" i="2"/>
  <c r="AF1683" i="2" s="1"/>
  <c r="AD1729" i="2"/>
  <c r="AF1729" i="2" s="1"/>
  <c r="AG1729" i="2" s="1"/>
  <c r="AD1730" i="2"/>
  <c r="AD1800" i="2"/>
  <c r="AF1800" i="2" s="1"/>
  <c r="AD1880" i="2"/>
  <c r="AF1880" i="2" s="1"/>
  <c r="AD1964" i="2"/>
  <c r="AF1964" i="2" s="1"/>
  <c r="AD2254" i="2"/>
  <c r="AF2254" i="2" s="1"/>
  <c r="AD8" i="2"/>
  <c r="AF8" i="2" s="1"/>
  <c r="AD21" i="2"/>
  <c r="AF21" i="2" s="1"/>
  <c r="AD1475" i="2"/>
  <c r="AF1475" i="2" s="1"/>
  <c r="AD3061" i="2"/>
  <c r="AF3061" i="2" s="1"/>
  <c r="AD4788" i="2"/>
  <c r="AF4788" i="2" s="1"/>
  <c r="AD4620" i="2"/>
  <c r="AF4620" i="2" s="1"/>
  <c r="AD5053" i="2"/>
  <c r="AF5053" i="2" s="1"/>
  <c r="AD5349" i="2"/>
  <c r="AF5349" i="2" s="1"/>
  <c r="AD5471" i="2"/>
  <c r="AF5471" i="2" s="1"/>
  <c r="AG5471" i="2" s="1"/>
  <c r="AD3174" i="2"/>
  <c r="AD3911" i="2"/>
  <c r="AF3911" i="2" s="1"/>
  <c r="AG3911" i="2" s="1"/>
  <c r="AD4138" i="2"/>
  <c r="AF4138" i="2" s="1"/>
  <c r="AG4138" i="2" s="1"/>
  <c r="AD4142" i="2"/>
  <c r="AF4142" i="2" s="1"/>
  <c r="AG4142" i="2" s="1"/>
  <c r="AD4433" i="2"/>
  <c r="AD4434" i="2"/>
  <c r="AD4906" i="2"/>
  <c r="AD6154" i="2"/>
  <c r="AD6266" i="2"/>
  <c r="AD6286" i="2"/>
  <c r="AD6437" i="2"/>
  <c r="AD6677" i="2"/>
  <c r="AF6677" i="2" s="1"/>
  <c r="AD6849" i="2"/>
  <c r="AF6849" i="2" s="1"/>
  <c r="AD5250" i="2"/>
  <c r="AF5250" i="2" s="1"/>
  <c r="AG5250" i="2" s="1"/>
  <c r="AD5656" i="2"/>
  <c r="AF5656" i="2" s="1"/>
  <c r="AD5784" i="2"/>
  <c r="AF5784" i="2" s="1"/>
  <c r="AD5909" i="2"/>
  <c r="AF5909" i="2" s="1"/>
  <c r="AD6023" i="2"/>
  <c r="AF6023" i="2" s="1"/>
  <c r="AG6023" i="2" s="1"/>
  <c r="AD6453" i="2"/>
  <c r="AD6850" i="2"/>
  <c r="AF6850" i="2" s="1"/>
  <c r="AD3219" i="2"/>
  <c r="AF3219" i="2" s="1"/>
  <c r="AD3463" i="2"/>
  <c r="AF3463" i="2" s="1"/>
  <c r="AD3464" i="2"/>
  <c r="AF3464" i="2" s="1"/>
  <c r="AD3851" i="2"/>
  <c r="AF3851" i="2" s="1"/>
  <c r="AD3872" i="2"/>
  <c r="AF3872" i="2" s="1"/>
  <c r="AD324" i="2"/>
  <c r="AF324" i="2" s="1"/>
  <c r="AD377" i="2"/>
  <c r="AF377" i="2" s="1"/>
  <c r="AD714" i="2"/>
  <c r="AF714" i="2" s="1"/>
  <c r="AD736" i="2"/>
  <c r="AF736" i="2" s="1"/>
  <c r="AD806" i="2"/>
  <c r="AF806" i="2" s="1"/>
  <c r="AD823" i="2"/>
  <c r="AF823" i="2" s="1"/>
  <c r="AD1068" i="2"/>
  <c r="AF1068" i="2" s="1"/>
  <c r="AG1068" i="2" s="1"/>
  <c r="AD1081" i="2"/>
  <c r="AD1302" i="2"/>
  <c r="AF1302" i="2" s="1"/>
  <c r="AG1302" i="2" s="1"/>
  <c r="AD1315" i="2"/>
  <c r="AF1315" i="2" s="1"/>
  <c r="AG1315" i="2" s="1"/>
  <c r="AD1881" i="2"/>
  <c r="AF1881" i="2" s="1"/>
  <c r="AG1881" i="2" s="1"/>
  <c r="AD1965" i="2"/>
  <c r="AD2053" i="2"/>
  <c r="AD2121" i="2"/>
  <c r="AD2171" i="2"/>
  <c r="AD2199" i="2"/>
  <c r="AF2199" i="2" s="1"/>
  <c r="AD233" i="2"/>
  <c r="AD325" i="2"/>
  <c r="AD1563" i="2"/>
  <c r="AF1563" i="2" s="1"/>
  <c r="AG1563" i="2" s="1"/>
  <c r="AD3062" i="2"/>
  <c r="AF3062" i="2" s="1"/>
  <c r="AG3062" i="2" s="1"/>
  <c r="AD4691" i="2"/>
  <c r="AF4691" i="2" s="1"/>
  <c r="AG4691" i="2" s="1"/>
  <c r="AD4789" i="2"/>
  <c r="AF4789" i="2" s="1"/>
  <c r="AD5121" i="2"/>
  <c r="AF5121" i="2" s="1"/>
  <c r="AD5350" i="2"/>
  <c r="AF5350" i="2" s="1"/>
  <c r="AD5550" i="2"/>
  <c r="AF5550" i="2" s="1"/>
  <c r="AG5550" i="2" s="1"/>
  <c r="AD3220" i="2"/>
  <c r="AD3922" i="2"/>
  <c r="AF3922" i="2" s="1"/>
  <c r="AD4240" i="2"/>
  <c r="AF4240" i="2" s="1"/>
  <c r="AD4241" i="2"/>
  <c r="AF4241" i="2" s="1"/>
  <c r="AD4551" i="2"/>
  <c r="AF4551" i="2" s="1"/>
  <c r="AD4552" i="2"/>
  <c r="AF4552" i="2" s="1"/>
  <c r="AD2487" i="2"/>
  <c r="AF2487" i="2" s="1"/>
  <c r="AD2576" i="2"/>
  <c r="AF2576" i="2" s="1"/>
  <c r="AD2667" i="2"/>
  <c r="AF2667" i="2" s="1"/>
  <c r="AD2668" i="2"/>
  <c r="AF2668" i="2" s="1"/>
  <c r="AD2749" i="2"/>
  <c r="AF2749" i="2" s="1"/>
  <c r="AD2807" i="2"/>
  <c r="AF2807" i="2" s="1"/>
  <c r="AD4968" i="2"/>
  <c r="AF4968" i="2" s="1"/>
  <c r="AD6179" i="2"/>
  <c r="AF6179" i="2" s="1"/>
  <c r="AG6179" i="2" s="1"/>
  <c r="AD6287" i="2"/>
  <c r="AD6320" i="2"/>
  <c r="AD6537" i="2"/>
  <c r="AD6706" i="2"/>
  <c r="AD6965" i="2"/>
  <c r="AD5290" i="2"/>
  <c r="AD5657" i="2"/>
  <c r="AD5785" i="2"/>
  <c r="AD5910" i="2"/>
  <c r="AD6083" i="2"/>
  <c r="AD6612" i="2"/>
  <c r="AD6966" i="2"/>
  <c r="AF6966" i="2" s="1"/>
  <c r="AG6966" i="2" s="1"/>
  <c r="AD234" i="2"/>
  <c r="AF234" i="2" s="1"/>
  <c r="AG234" i="2" s="1"/>
  <c r="AD326" i="2"/>
  <c r="AF326" i="2" s="1"/>
  <c r="AG326" i="2" s="1"/>
  <c r="AD1564" i="2"/>
  <c r="AF1564" i="2" s="1"/>
  <c r="AD3063" i="2"/>
  <c r="AF3063" i="2" s="1"/>
  <c r="AD3235" i="2"/>
  <c r="AF3235" i="2" s="1"/>
  <c r="AD4717" i="2"/>
  <c r="AF4717" i="2" s="1"/>
  <c r="AG4717" i="2" s="1"/>
  <c r="AD4790" i="2"/>
  <c r="AD5122" i="2"/>
  <c r="AF5122" i="2" s="1"/>
  <c r="AD5351" i="2"/>
  <c r="AF5351" i="2" s="1"/>
  <c r="AD1801" i="2"/>
  <c r="AF1801" i="2" s="1"/>
  <c r="AD1802" i="2"/>
  <c r="AF1802" i="2" s="1"/>
  <c r="AD235" i="2"/>
  <c r="AF235" i="2" s="1"/>
  <c r="AD236" i="2"/>
  <c r="AF236" i="2" s="1"/>
  <c r="AD675" i="2"/>
  <c r="AF675" i="2" s="1"/>
  <c r="AD676" i="2"/>
  <c r="AF676" i="2" s="1"/>
  <c r="AD897" i="2"/>
  <c r="AF897" i="2" s="1"/>
  <c r="AD931" i="2"/>
  <c r="AF931" i="2" s="1"/>
  <c r="AD1138" i="2"/>
  <c r="AF1138" i="2" s="1"/>
  <c r="AD1168" i="2"/>
  <c r="AF1168" i="2" s="1"/>
  <c r="AD1382" i="2"/>
  <c r="AF1382" i="2" s="1"/>
  <c r="AG1382" i="2" s="1"/>
  <c r="AD1415" i="2"/>
  <c r="AD3362" i="2"/>
  <c r="AD3403" i="2"/>
  <c r="AF3403" i="2" s="1"/>
  <c r="AG3403" i="2" s="1"/>
  <c r="AD3731" i="2"/>
  <c r="AF3731" i="2" s="1"/>
  <c r="AG3731" i="2" s="1"/>
  <c r="AD3769" i="2"/>
  <c r="AD1882" i="2"/>
  <c r="AD1966" i="2"/>
  <c r="AF1966" i="2" s="1"/>
  <c r="AD2054" i="2"/>
  <c r="AD2122" i="2"/>
  <c r="AD2488" i="2"/>
  <c r="AD2489" i="2"/>
  <c r="AD2577" i="2"/>
  <c r="AD2669" i="2"/>
  <c r="AF2669" i="2" s="1"/>
  <c r="AG2669" i="2" s="1"/>
  <c r="AD2750" i="2"/>
  <c r="AF2750" i="2" s="1"/>
  <c r="AD2808" i="2"/>
  <c r="AF2808" i="2" s="1"/>
  <c r="AD3236" i="2"/>
  <c r="AF3236" i="2" s="1"/>
  <c r="AD3975" i="2"/>
  <c r="AF3975" i="2" s="1"/>
  <c r="AD4301" i="2"/>
  <c r="AF4301" i="2" s="1"/>
  <c r="AG4301" i="2" s="1"/>
  <c r="AD4326" i="2"/>
  <c r="AD4435" i="2"/>
  <c r="AF4435" i="2" s="1"/>
  <c r="AD4480" i="2"/>
  <c r="AF4480" i="2" s="1"/>
  <c r="AD6203" i="2"/>
  <c r="AF6203" i="2" s="1"/>
  <c r="AD6321" i="2"/>
  <c r="AF6321" i="2" s="1"/>
  <c r="AD6339" i="2"/>
  <c r="AF6339" i="2" s="1"/>
  <c r="AD4993" i="2"/>
  <c r="AF4993" i="2" s="1"/>
  <c r="AD6564" i="2"/>
  <c r="AF6564" i="2" s="1"/>
  <c r="AD6702" i="2"/>
  <c r="AF6702" i="2" s="1"/>
  <c r="AD7045" i="2"/>
  <c r="AF7045" i="2" s="1"/>
  <c r="AD5230" i="2"/>
  <c r="AF5230" i="2" s="1"/>
  <c r="AD5522" i="2"/>
  <c r="AF5522" i="2" s="1"/>
  <c r="AD5658" i="2"/>
  <c r="AF5658" i="2" s="1"/>
  <c r="AD5786" i="2"/>
  <c r="AF5786" i="2" s="1"/>
  <c r="AG5786" i="2" s="1"/>
  <c r="AD5787" i="2"/>
  <c r="AD6123" i="2"/>
  <c r="AF6123" i="2" s="1"/>
  <c r="AG6123" i="2" s="1"/>
  <c r="AD6588" i="2"/>
  <c r="AF6588" i="2" s="1"/>
  <c r="AG6588" i="2" s="1"/>
  <c r="AD7004" i="2"/>
  <c r="AF7004" i="2" s="1"/>
  <c r="AG7004" i="2" s="1"/>
  <c r="AD132" i="2"/>
  <c r="AD237" i="2"/>
  <c r="AD1532" i="2"/>
  <c r="AD3064" i="2"/>
  <c r="AD3535" i="2"/>
  <c r="AF3535" i="2" s="1"/>
  <c r="AD4660" i="2"/>
  <c r="AD4791" i="2"/>
  <c r="AD5094" i="2"/>
  <c r="AD5352" i="2"/>
  <c r="AD133" i="2"/>
  <c r="AF133" i="2" s="1"/>
  <c r="AG133" i="2" s="1"/>
  <c r="AD238" i="2"/>
  <c r="AF238" i="2" s="1"/>
  <c r="AG238" i="2" s="1"/>
  <c r="AD615" i="2"/>
  <c r="AF615" i="2" s="1"/>
  <c r="AD616" i="2"/>
  <c r="AF616" i="2" s="1"/>
  <c r="AD1002" i="2"/>
  <c r="AF1002" i="2" s="1"/>
  <c r="AG1002" i="2" s="1"/>
  <c r="AD1018" i="2"/>
  <c r="AD1233" i="2"/>
  <c r="AF1233" i="2" s="1"/>
  <c r="AD1234" i="2"/>
  <c r="AF1234" i="2" s="1"/>
  <c r="AD3585" i="2"/>
  <c r="AF3585" i="2" s="1"/>
  <c r="AD4014" i="2"/>
  <c r="AF4014" i="2" s="1"/>
  <c r="AD4015" i="2"/>
  <c r="AF4015" i="2" s="1"/>
  <c r="AD4023" i="2"/>
  <c r="AF4023" i="2" s="1"/>
  <c r="AD4035" i="2"/>
  <c r="AF4035" i="2" s="1"/>
  <c r="AD4045" i="2"/>
  <c r="AF4045" i="2" s="1"/>
  <c r="AD4046" i="2"/>
  <c r="AF4046" i="2" s="1"/>
  <c r="AD4078" i="2"/>
  <c r="AF4078" i="2" s="1"/>
  <c r="AD4084" i="2"/>
  <c r="AF4084" i="2" s="1"/>
  <c r="AD4085" i="2"/>
  <c r="AF4085" i="2" s="1"/>
  <c r="AD4093" i="2"/>
  <c r="AF4093" i="2" s="1"/>
  <c r="AG4093" i="2" s="1"/>
  <c r="AD4102" i="2"/>
  <c r="AD4111" i="2"/>
  <c r="AD6829" i="2"/>
  <c r="AD4946" i="2"/>
  <c r="AF4946" i="2" s="1"/>
  <c r="AG4946" i="2" s="1"/>
  <c r="AD6808" i="2"/>
  <c r="AD7076" i="2"/>
  <c r="AD5260" i="2"/>
  <c r="AD5496" i="2"/>
  <c r="AD5659" i="2"/>
  <c r="AD5788" i="2"/>
  <c r="AF5788" i="2" s="1"/>
  <c r="AD5911" i="2"/>
  <c r="AD6033" i="2"/>
  <c r="AF6033" i="2" s="1"/>
  <c r="AG6033" i="2" s="1"/>
  <c r="AD6809" i="2"/>
  <c r="AF6809" i="2" s="1"/>
  <c r="AG6809" i="2" s="1"/>
  <c r="AD7005" i="2"/>
  <c r="AF7005" i="2" s="1"/>
  <c r="AG7005" i="2" s="1"/>
  <c r="AD134" i="2"/>
  <c r="AF134" i="2" s="1"/>
  <c r="AD239" i="2"/>
  <c r="AF239" i="2" s="1"/>
  <c r="AD1503" i="2"/>
  <c r="AF1503" i="2" s="1"/>
  <c r="AD3065" i="2"/>
  <c r="AF3065" i="2" s="1"/>
  <c r="AG3065" i="2" s="1"/>
  <c r="AD3221" i="2"/>
  <c r="AD4661" i="2"/>
  <c r="AF4661" i="2" s="1"/>
  <c r="AD4792" i="2"/>
  <c r="AF4792" i="2" s="1"/>
  <c r="AD5063" i="2"/>
  <c r="AF5063" i="2" s="1"/>
  <c r="AD5353" i="2"/>
  <c r="AF5353" i="2" s="1"/>
  <c r="AD1684" i="2"/>
  <c r="AF1684" i="2" s="1"/>
  <c r="AD1731" i="2"/>
  <c r="AF1731" i="2" s="1"/>
  <c r="AD1732" i="2"/>
  <c r="AF1732" i="2" s="1"/>
  <c r="AD1803" i="2"/>
  <c r="AF1803" i="2" s="1"/>
  <c r="AD61" i="2"/>
  <c r="AF61" i="2" s="1"/>
  <c r="AD62" i="2"/>
  <c r="AF62" i="2" s="1"/>
  <c r="AD569" i="2"/>
  <c r="AF569" i="2" s="1"/>
  <c r="AD570" i="2"/>
  <c r="AF570" i="2" s="1"/>
  <c r="AD874" i="2"/>
  <c r="AF874" i="2" s="1"/>
  <c r="AG874" i="2" s="1"/>
  <c r="AD898" i="2"/>
  <c r="AD1112" i="2"/>
  <c r="AF1112" i="2" s="1"/>
  <c r="AG1112" i="2" s="1"/>
  <c r="AD1113" i="2"/>
  <c r="AF1113" i="2" s="1"/>
  <c r="AG1113" i="2" s="1"/>
  <c r="AD1337" i="2"/>
  <c r="AF1337" i="2" s="1"/>
  <c r="AG1337" i="2" s="1"/>
  <c r="AD1357" i="2"/>
  <c r="AD3319" i="2"/>
  <c r="AD3335" i="2"/>
  <c r="AF3335" i="2" s="1"/>
  <c r="AG3335" i="2" s="1"/>
  <c r="AD3688" i="2"/>
  <c r="AD3703" i="2"/>
  <c r="AD1883" i="2"/>
  <c r="AD1967" i="2"/>
  <c r="AD2362" i="2"/>
  <c r="AD2363" i="2"/>
  <c r="AF2363" i="2" s="1"/>
  <c r="AG2363" i="2" s="1"/>
  <c r="AD2411" i="2"/>
  <c r="AF2411" i="2" s="1"/>
  <c r="AG2411" i="2" s="1"/>
  <c r="AD2412" i="2"/>
  <c r="AF2412" i="2" s="1"/>
  <c r="AD2490" i="2"/>
  <c r="AF2490" i="2" s="1"/>
  <c r="AD2578" i="2"/>
  <c r="AF2578" i="2" s="1"/>
  <c r="AD3201" i="2"/>
  <c r="AF3201" i="2" s="1"/>
  <c r="AG3201" i="2" s="1"/>
  <c r="AD3923" i="2"/>
  <c r="AD4242" i="2"/>
  <c r="AF4242" i="2" s="1"/>
  <c r="AD4267" i="2"/>
  <c r="AF4267" i="2" s="1"/>
  <c r="AD4382" i="2"/>
  <c r="AF4382" i="2" s="1"/>
  <c r="AD4404" i="2"/>
  <c r="AF4404" i="2" s="1"/>
  <c r="AD6155" i="2"/>
  <c r="AF6155" i="2" s="1"/>
  <c r="AD6267" i="2"/>
  <c r="AF6267" i="2" s="1"/>
  <c r="AD6288" i="2"/>
  <c r="AF6288" i="2" s="1"/>
  <c r="AD4969" i="2"/>
  <c r="AF4969" i="2" s="1"/>
  <c r="AD6503" i="2"/>
  <c r="AF6503" i="2" s="1"/>
  <c r="AD6686" i="2"/>
  <c r="AF6686" i="2" s="1"/>
  <c r="AD6967" i="2"/>
  <c r="AF6967" i="2" s="1"/>
  <c r="AD5210" i="2"/>
  <c r="AF5210" i="2" s="1"/>
  <c r="AD5472" i="2"/>
  <c r="AF5472" i="2" s="1"/>
  <c r="AG5472" i="2" s="1"/>
  <c r="AD5660" i="2"/>
  <c r="AF5660" i="2" s="1"/>
  <c r="AD5912" i="2"/>
  <c r="AF5912" i="2" s="1"/>
  <c r="AG5912" i="2" s="1"/>
  <c r="AD5913" i="2"/>
  <c r="AF5913" i="2" s="1"/>
  <c r="AG5913" i="2" s="1"/>
  <c r="AD6084" i="2"/>
  <c r="AD6504" i="2"/>
  <c r="AD6922" i="2"/>
  <c r="AF6922" i="2" s="1"/>
  <c r="AD3222" i="2"/>
  <c r="AD327" i="2"/>
  <c r="AD378" i="2"/>
  <c r="AD715" i="2"/>
  <c r="AD737" i="2"/>
  <c r="AD1069" i="2"/>
  <c r="AF1069" i="2" s="1"/>
  <c r="AG1069" i="2" s="1"/>
  <c r="AD1082" i="2"/>
  <c r="AF1082" i="2" s="1"/>
  <c r="AD1303" i="2"/>
  <c r="AF1303" i="2" s="1"/>
  <c r="AG1303" i="2" s="1"/>
  <c r="AD1316" i="2"/>
  <c r="AF1316" i="2" s="1"/>
  <c r="AD1884" i="2"/>
  <c r="AF1884" i="2" s="1"/>
  <c r="AD1968" i="2"/>
  <c r="AF1968" i="2" s="1"/>
  <c r="AD1969" i="2"/>
  <c r="AF1969" i="2" s="1"/>
  <c r="AG1969" i="2" s="1"/>
  <c r="AD2055" i="2"/>
  <c r="AD2123" i="2"/>
  <c r="AF2123" i="2" s="1"/>
  <c r="AD2172" i="2"/>
  <c r="AF2172" i="2" s="1"/>
  <c r="AD328" i="2"/>
  <c r="AF328" i="2" s="1"/>
  <c r="AD379" i="2"/>
  <c r="AF379" i="2" s="1"/>
  <c r="AD1565" i="2"/>
  <c r="AF1565" i="2" s="1"/>
  <c r="AD3066" i="2"/>
  <c r="AF3066" i="2" s="1"/>
  <c r="AD4718" i="2"/>
  <c r="AF4718" i="2" s="1"/>
  <c r="AD4793" i="2"/>
  <c r="AF4793" i="2" s="1"/>
  <c r="AD5149" i="2"/>
  <c r="AF5149" i="2" s="1"/>
  <c r="AD5354" i="2"/>
  <c r="AF5354" i="2" s="1"/>
  <c r="AD5551" i="2"/>
  <c r="AF5551" i="2" s="1"/>
  <c r="AD3237" i="2"/>
  <c r="AF3237" i="2" s="1"/>
  <c r="AD2491" i="2"/>
  <c r="AF2491" i="2" s="1"/>
  <c r="AG2491" i="2" s="1"/>
  <c r="AD2579" i="2"/>
  <c r="AD2670" i="2"/>
  <c r="AD2751" i="2"/>
  <c r="AD2752" i="2"/>
  <c r="AD2809" i="2"/>
  <c r="AD4994" i="2"/>
  <c r="AD6565" i="2"/>
  <c r="AD6711" i="2"/>
  <c r="AD7006" i="2"/>
  <c r="AD5291" i="2"/>
  <c r="AD5661" i="2"/>
  <c r="AD5789" i="2"/>
  <c r="AD5914" i="2"/>
  <c r="AD6085" i="2"/>
  <c r="AF6085" i="2" s="1"/>
  <c r="AD6634" i="2"/>
  <c r="AF6634" i="2" s="1"/>
  <c r="AD6968" i="2"/>
  <c r="AF6968" i="2" s="1"/>
  <c r="AD329" i="2"/>
  <c r="AF329" i="2" s="1"/>
  <c r="AD330" i="2"/>
  <c r="AF330" i="2" s="1"/>
  <c r="AG330" i="2" s="1"/>
  <c r="AD1566" i="2"/>
  <c r="AD3067" i="2"/>
  <c r="AF3067" i="2" s="1"/>
  <c r="AD3250" i="2"/>
  <c r="AF3250" i="2" s="1"/>
  <c r="AD4719" i="2"/>
  <c r="AF4719" i="2" s="1"/>
  <c r="AD4794" i="2"/>
  <c r="AF4794" i="2" s="1"/>
  <c r="AD5123" i="2"/>
  <c r="AF5123" i="2" s="1"/>
  <c r="AD5355" i="2"/>
  <c r="AF5355" i="2" s="1"/>
  <c r="AD1804" i="2"/>
  <c r="AF1804" i="2" s="1"/>
  <c r="AD1885" i="2"/>
  <c r="AF1885" i="2" s="1"/>
  <c r="AD240" i="2"/>
  <c r="AF240" i="2" s="1"/>
  <c r="AD331" i="2"/>
  <c r="AF331" i="2" s="1"/>
  <c r="AD677" i="2"/>
  <c r="AF677" i="2" s="1"/>
  <c r="AD716" i="2"/>
  <c r="AF716" i="2" s="1"/>
  <c r="AD932" i="2"/>
  <c r="AF932" i="2" s="1"/>
  <c r="AG932" i="2" s="1"/>
  <c r="AD946" i="2"/>
  <c r="AD1169" i="2"/>
  <c r="AF1169" i="2" s="1"/>
  <c r="AG1169" i="2" s="1"/>
  <c r="AD1170" i="2"/>
  <c r="AF1170" i="2" s="1"/>
  <c r="AG1170" i="2" s="1"/>
  <c r="AD1383" i="2"/>
  <c r="AF1383" i="2" s="1"/>
  <c r="AG1383" i="2" s="1"/>
  <c r="AD1416" i="2"/>
  <c r="AD3363" i="2"/>
  <c r="AD3404" i="2"/>
  <c r="AD3770" i="2"/>
  <c r="AD3771" i="2"/>
  <c r="AD1970" i="2"/>
  <c r="AD1971" i="2"/>
  <c r="AD2056" i="2"/>
  <c r="AD2124" i="2"/>
  <c r="AF2124" i="2" s="1"/>
  <c r="AG2124" i="2" s="1"/>
  <c r="AD2492" i="2"/>
  <c r="AF2492" i="2" s="1"/>
  <c r="AG2492" i="2" s="1"/>
  <c r="AD2580" i="2"/>
  <c r="AF2580" i="2" s="1"/>
  <c r="AD2671" i="2"/>
  <c r="AF2671" i="2" s="1"/>
  <c r="AD2672" i="2"/>
  <c r="AF2672" i="2" s="1"/>
  <c r="AD2753" i="2"/>
  <c r="AF2753" i="2" s="1"/>
  <c r="AG2753" i="2" s="1"/>
  <c r="AD2810" i="2"/>
  <c r="AD3238" i="2"/>
  <c r="AF3238" i="2" s="1"/>
  <c r="AD3976" i="2"/>
  <c r="AF3976" i="2" s="1"/>
  <c r="AD4302" i="2"/>
  <c r="AF4302" i="2" s="1"/>
  <c r="AD4327" i="2"/>
  <c r="AF4327" i="2" s="1"/>
  <c r="AD4436" i="2"/>
  <c r="AF4436" i="2" s="1"/>
  <c r="AD4481" i="2"/>
  <c r="AF4481" i="2" s="1"/>
  <c r="AD6204" i="2"/>
  <c r="AF6204" i="2" s="1"/>
  <c r="AD6322" i="2"/>
  <c r="AF6322" i="2" s="1"/>
  <c r="AD6340" i="2"/>
  <c r="AF6340" i="2" s="1"/>
  <c r="AD5015" i="2"/>
  <c r="AF5015" i="2" s="1"/>
  <c r="AD6566" i="2"/>
  <c r="AF6566" i="2" s="1"/>
  <c r="AD6707" i="2"/>
  <c r="AF6707" i="2" s="1"/>
  <c r="AD7046" i="2"/>
  <c r="AF7046" i="2" s="1"/>
  <c r="AG7046" i="2" s="1"/>
  <c r="AD5231" i="2"/>
  <c r="AD5523" i="2"/>
  <c r="AD5662" i="2"/>
  <c r="AD5790" i="2"/>
  <c r="AD5915" i="2"/>
  <c r="AD6124" i="2"/>
  <c r="AD6613" i="2"/>
  <c r="AD7007" i="2"/>
  <c r="AD63" i="2"/>
  <c r="AD135" i="2"/>
  <c r="AD1476" i="2"/>
  <c r="AD3068" i="2"/>
  <c r="AD3336" i="2"/>
  <c r="AF3336" i="2" s="1"/>
  <c r="AG3336" i="2" s="1"/>
  <c r="AD3337" i="2"/>
  <c r="AF3337" i="2" s="1"/>
  <c r="AG3337" i="2" s="1"/>
  <c r="AD3689" i="2"/>
  <c r="AF3689" i="2" s="1"/>
  <c r="AD3704" i="2"/>
  <c r="AF3704" i="2" s="1"/>
  <c r="AD4633" i="2"/>
  <c r="AF4633" i="2" s="1"/>
  <c r="AD4795" i="2"/>
  <c r="AF4795" i="2" s="1"/>
  <c r="AG4795" i="2" s="1"/>
  <c r="AD5064" i="2"/>
  <c r="AD5356" i="2"/>
  <c r="AF5356" i="2" s="1"/>
  <c r="AD35" i="2"/>
  <c r="AF35" i="2" s="1"/>
  <c r="AD64" i="2"/>
  <c r="AF64" i="2" s="1"/>
  <c r="AD549" i="2"/>
  <c r="AF549" i="2" s="1"/>
  <c r="AD571" i="2"/>
  <c r="AF571" i="2" s="1"/>
  <c r="AD860" i="2"/>
  <c r="AF860" i="2" s="1"/>
  <c r="AD875" i="2"/>
  <c r="AF875" i="2" s="1"/>
  <c r="AD1114" i="2"/>
  <c r="AF1114" i="2" s="1"/>
  <c r="AD1115" i="2"/>
  <c r="AF1115" i="2" s="1"/>
  <c r="AD1338" i="2"/>
  <c r="AF1338" i="2" s="1"/>
  <c r="AD1358" i="2"/>
  <c r="AF1358" i="2" s="1"/>
  <c r="AD1685" i="2"/>
  <c r="AF1685" i="2" s="1"/>
  <c r="AD1733" i="2"/>
  <c r="AF1733" i="2" s="1"/>
  <c r="AG1733" i="2" s="1"/>
  <c r="AD1734" i="2"/>
  <c r="AD1805" i="2"/>
  <c r="AF1805" i="2" s="1"/>
  <c r="AG1805" i="2" s="1"/>
  <c r="AD1886" i="2"/>
  <c r="AF1886" i="2" s="1"/>
  <c r="AG1886" i="2" s="1"/>
  <c r="AD1972" i="2"/>
  <c r="AF1972" i="2" s="1"/>
  <c r="AG1972" i="2" s="1"/>
  <c r="AD2349" i="2"/>
  <c r="AD2364" i="2"/>
  <c r="AD2413" i="2"/>
  <c r="AD2493" i="2"/>
  <c r="AD3536" i="2"/>
  <c r="AD5261" i="2"/>
  <c r="AD6034" i="2"/>
  <c r="AD6474" i="2"/>
  <c r="AD6851" i="2"/>
  <c r="AF6851" i="2" s="1"/>
  <c r="AG6851" i="2" s="1"/>
  <c r="AD3924" i="2"/>
  <c r="AF3924" i="2" s="1"/>
  <c r="AG3924" i="2" s="1"/>
  <c r="AD4243" i="2"/>
  <c r="AF4243" i="2" s="1"/>
  <c r="AD4268" i="2"/>
  <c r="AF4268" i="2" s="1"/>
  <c r="AD4383" i="2"/>
  <c r="AF4383" i="2" s="1"/>
  <c r="AD4405" i="2"/>
  <c r="AF4405" i="2" s="1"/>
  <c r="AG4405" i="2" s="1"/>
  <c r="AD2581" i="2"/>
  <c r="AD2582" i="2"/>
  <c r="AF2582" i="2" s="1"/>
  <c r="AD3553" i="2"/>
  <c r="AF3553" i="2" s="1"/>
  <c r="AD4919" i="2"/>
  <c r="AF4919" i="2" s="1"/>
  <c r="AD6475" i="2"/>
  <c r="AF6475" i="2" s="1"/>
  <c r="AD6740" i="2"/>
  <c r="AF6740" i="2" s="1"/>
  <c r="AD6877" i="2"/>
  <c r="AF6877" i="2" s="1"/>
  <c r="AD6168" i="2"/>
  <c r="AF6168" i="2" s="1"/>
  <c r="AD6372" i="2"/>
  <c r="AF6372" i="2" s="1"/>
  <c r="AD6386" i="2"/>
  <c r="AF6386" i="2" s="1"/>
  <c r="AD5473" i="2"/>
  <c r="AF5473" i="2" s="1"/>
  <c r="AD5663" i="2"/>
  <c r="AF5663" i="2" s="1"/>
  <c r="AD5791" i="2"/>
  <c r="AF5791" i="2" s="1"/>
  <c r="AD5916" i="2"/>
  <c r="AF5916" i="2" s="1"/>
  <c r="AG5916" i="2" s="1"/>
  <c r="AD241" i="2"/>
  <c r="AD332" i="2"/>
  <c r="AD1533" i="2"/>
  <c r="AF1533" i="2" s="1"/>
  <c r="AG1533" i="2" s="1"/>
  <c r="AD3069" i="2"/>
  <c r="AF3069" i="2" s="1"/>
  <c r="AG3069" i="2" s="1"/>
  <c r="AD3364" i="2"/>
  <c r="AD3405" i="2"/>
  <c r="AD3732" i="2"/>
  <c r="AD3772" i="2"/>
  <c r="AD4692" i="2"/>
  <c r="AD4796" i="2"/>
  <c r="AD5124" i="2"/>
  <c r="AF5124" i="2" s="1"/>
  <c r="AD5357" i="2"/>
  <c r="AF5357" i="2" s="1"/>
  <c r="AG5357" i="2" s="1"/>
  <c r="AD136" i="2"/>
  <c r="AF136" i="2" s="1"/>
  <c r="AD242" i="2"/>
  <c r="AF242" i="2" s="1"/>
  <c r="AG242" i="2" s="1"/>
  <c r="AD617" i="2"/>
  <c r="AF617" i="2" s="1"/>
  <c r="AD678" i="2"/>
  <c r="AF678" i="2" s="1"/>
  <c r="AD899" i="2"/>
  <c r="AF899" i="2" s="1"/>
  <c r="AD900" i="2"/>
  <c r="AF900" i="2" s="1"/>
  <c r="AG900" i="2" s="1"/>
  <c r="AD1139" i="2"/>
  <c r="AD1171" i="2"/>
  <c r="AF1171" i="2" s="1"/>
  <c r="AD1384" i="2"/>
  <c r="AF1384" i="2" s="1"/>
  <c r="AD1385" i="2"/>
  <c r="AF1385" i="2" s="1"/>
  <c r="AD1735" i="2"/>
  <c r="AF1735" i="2" s="1"/>
  <c r="AD1806" i="2"/>
  <c r="AF1806" i="2" s="1"/>
  <c r="AD1887" i="2"/>
  <c r="AF1887" i="2" s="1"/>
  <c r="AD1973" i="2"/>
  <c r="AF1973" i="2" s="1"/>
  <c r="AD2057" i="2"/>
  <c r="AF2057" i="2" s="1"/>
  <c r="AD2125" i="2"/>
  <c r="AF2125" i="2" s="1"/>
  <c r="AD2414" i="2"/>
  <c r="AF2414" i="2" s="1"/>
  <c r="AD2494" i="2"/>
  <c r="AF2494" i="2" s="1"/>
  <c r="AD3586" i="2"/>
  <c r="AF3586" i="2" s="1"/>
  <c r="AD5277" i="2"/>
  <c r="AF5277" i="2" s="1"/>
  <c r="AG5277" i="2" s="1"/>
  <c r="AD6086" i="2"/>
  <c r="AD6567" i="2"/>
  <c r="AF6567" i="2" s="1"/>
  <c r="AG6567" i="2" s="1"/>
  <c r="AD6923" i="2"/>
  <c r="AD3953" i="2"/>
  <c r="AD4303" i="2"/>
  <c r="AD4328" i="2"/>
  <c r="AD4437" i="2"/>
  <c r="AD4438" i="2"/>
  <c r="AD2583" i="2"/>
  <c r="AD2673" i="2"/>
  <c r="AD2674" i="2"/>
  <c r="AD2754" i="2"/>
  <c r="AD3619" i="2"/>
  <c r="AD4970" i="2"/>
  <c r="AF4970" i="2" s="1"/>
  <c r="AG4970" i="2" s="1"/>
  <c r="AD6589" i="2"/>
  <c r="AF6589" i="2" s="1"/>
  <c r="AD6752" i="2"/>
  <c r="AF6752" i="2" s="1"/>
  <c r="AD6969" i="2"/>
  <c r="AF6969" i="2" s="1"/>
  <c r="AD6212" i="2"/>
  <c r="AF6212" i="2" s="1"/>
  <c r="AG6212" i="2" s="1"/>
  <c r="AD6387" i="2"/>
  <c r="AD6405" i="2"/>
  <c r="AF6405" i="2" s="1"/>
  <c r="AD5524" i="2"/>
  <c r="AF5524" i="2" s="1"/>
  <c r="AD5664" i="2"/>
  <c r="AF5664" i="2" s="1"/>
  <c r="AD5792" i="2"/>
  <c r="AF5792" i="2" s="1"/>
  <c r="AD5917" i="2"/>
  <c r="AF5917" i="2" s="1"/>
  <c r="AD500" i="2"/>
  <c r="AF500" i="2" s="1"/>
  <c r="AD501" i="2"/>
  <c r="AF501" i="2" s="1"/>
  <c r="AD1464" i="2"/>
  <c r="AF1464" i="2" s="1"/>
  <c r="AD3070" i="2"/>
  <c r="AF3070" i="2" s="1"/>
  <c r="AD3003" i="2"/>
  <c r="AF3003" i="2" s="1"/>
  <c r="AD3005" i="2"/>
  <c r="AF3005" i="2" s="1"/>
  <c r="AD3275" i="2"/>
  <c r="AF3275" i="2" s="1"/>
  <c r="AD3283" i="2"/>
  <c r="AF3283" i="2" s="1"/>
  <c r="AG3283" i="2" s="1"/>
  <c r="AD3537" i="2"/>
  <c r="AD4621" i="2"/>
  <c r="AD4797" i="2"/>
  <c r="AF4797" i="2" s="1"/>
  <c r="AG4797" i="2" s="1"/>
  <c r="AD5054" i="2"/>
  <c r="AF5054" i="2" s="1"/>
  <c r="AG5054" i="2" s="1"/>
  <c r="AD5358" i="2"/>
  <c r="AD515" i="2"/>
  <c r="AD517" i="2"/>
  <c r="AD781" i="2"/>
  <c r="AF781" i="2" s="1"/>
  <c r="AD785" i="2"/>
  <c r="AF785" i="2" s="1"/>
  <c r="AD977" i="2"/>
  <c r="AD978" i="2"/>
  <c r="AD1645" i="2"/>
  <c r="AF1645" i="2" s="1"/>
  <c r="AG1645" i="2" s="1"/>
  <c r="AD1651" i="2"/>
  <c r="AF1651" i="2" s="1"/>
  <c r="AG1651" i="2" s="1"/>
  <c r="AD1654" i="2"/>
  <c r="AF1654" i="2" s="1"/>
  <c r="AG1654" i="2" s="1"/>
  <c r="AD1664" i="2"/>
  <c r="AF1664" i="2" s="1"/>
  <c r="AD1665" i="2"/>
  <c r="AF1665" i="2" s="1"/>
  <c r="AD1686" i="2"/>
  <c r="AF1686" i="2" s="1"/>
  <c r="AD2341" i="2"/>
  <c r="AF2341" i="2" s="1"/>
  <c r="AG2341" i="2" s="1"/>
  <c r="AD2342" i="2"/>
  <c r="AD2343" i="2"/>
  <c r="AF2343" i="2" s="1"/>
  <c r="AD2344" i="2"/>
  <c r="AF2344" i="2" s="1"/>
  <c r="AD2345" i="2"/>
  <c r="AF2345" i="2" s="1"/>
  <c r="AD2346" i="2"/>
  <c r="AF2346" i="2" s="1"/>
  <c r="AD3006" i="2"/>
  <c r="AF3006" i="2" s="1"/>
  <c r="AD3009" i="2"/>
  <c r="AF3009" i="2" s="1"/>
  <c r="AD3182" i="2"/>
  <c r="AF3182" i="2" s="1"/>
  <c r="AD3276" i="2"/>
  <c r="AF3276" i="2" s="1"/>
  <c r="AD3284" i="2"/>
  <c r="AF3284" i="2" s="1"/>
  <c r="AD3925" i="2"/>
  <c r="AF3925" i="2" s="1"/>
  <c r="AD4367" i="2"/>
  <c r="AF4367" i="2" s="1"/>
  <c r="AD4368" i="2"/>
  <c r="AF4368" i="2" s="1"/>
  <c r="AD4572" i="2"/>
  <c r="AF4572" i="2" s="1"/>
  <c r="AG4572" i="2" s="1"/>
  <c r="AD4597" i="2"/>
  <c r="AD4907" i="2"/>
  <c r="AF4907" i="2" s="1"/>
  <c r="AG4907" i="2" s="1"/>
  <c r="AD6156" i="2"/>
  <c r="AF6156" i="2" s="1"/>
  <c r="AG6156" i="2" s="1"/>
  <c r="AD6246" i="2"/>
  <c r="AF6246" i="2" s="1"/>
  <c r="AG6246" i="2" s="1"/>
  <c r="AD6249" i="2"/>
  <c r="AD6476" i="2"/>
  <c r="AD6730" i="2"/>
  <c r="AD6878" i="2"/>
  <c r="AD5195" i="2"/>
  <c r="AD5474" i="2"/>
  <c r="AD6015" i="2"/>
  <c r="AD6016" i="2"/>
  <c r="AD6017" i="2"/>
  <c r="AD6059" i="2"/>
  <c r="AF6059" i="2" s="1"/>
  <c r="AG6059" i="2" s="1"/>
  <c r="AD6454" i="2"/>
  <c r="AF6454" i="2" s="1"/>
  <c r="AD6852" i="2"/>
  <c r="AF6852" i="2" s="1"/>
  <c r="AD3183" i="2"/>
  <c r="AF3183" i="2" s="1"/>
  <c r="AD3406" i="2"/>
  <c r="AF3406" i="2" s="1"/>
  <c r="AG3406" i="2" s="1"/>
  <c r="AD3447" i="2"/>
  <c r="AD3773" i="2"/>
  <c r="AF3773" i="2" s="1"/>
  <c r="AD3817" i="2"/>
  <c r="AF3817" i="2" s="1"/>
  <c r="AD137" i="2"/>
  <c r="AF137" i="2" s="1"/>
  <c r="AD243" i="2"/>
  <c r="AF243" i="2" s="1"/>
  <c r="AD618" i="2"/>
  <c r="AF618" i="2" s="1"/>
  <c r="AD679" i="2"/>
  <c r="AF679" i="2" s="1"/>
  <c r="AD1019" i="2"/>
  <c r="AF1019" i="2" s="1"/>
  <c r="AD1047" i="2"/>
  <c r="AF1047" i="2" s="1"/>
  <c r="AD1255" i="2"/>
  <c r="AF1255" i="2" s="1"/>
  <c r="AD1281" i="2"/>
  <c r="AF1281" i="2" s="1"/>
  <c r="AD1736" i="2"/>
  <c r="AF1736" i="2" s="1"/>
  <c r="AD1807" i="2"/>
  <c r="AF1807" i="2" s="1"/>
  <c r="AD1888" i="2"/>
  <c r="AF1888" i="2" s="1"/>
  <c r="AG1888" i="2" s="1"/>
  <c r="AD1974" i="2"/>
  <c r="AD2058" i="2"/>
  <c r="AF2058" i="2" s="1"/>
  <c r="AG2058" i="2" s="1"/>
  <c r="AD2126" i="2"/>
  <c r="AD2365" i="2"/>
  <c r="AD2415" i="2"/>
  <c r="AF2415" i="2" s="1"/>
  <c r="AD2495" i="2"/>
  <c r="AF2495" i="2" s="1"/>
  <c r="AD138" i="2"/>
  <c r="AD244" i="2"/>
  <c r="AD1504" i="2"/>
  <c r="AD3071" i="2"/>
  <c r="AD4662" i="2"/>
  <c r="AD4798" i="2"/>
  <c r="AD5095" i="2"/>
  <c r="AF5095" i="2" s="1"/>
  <c r="AG5095" i="2" s="1"/>
  <c r="AD5359" i="2"/>
  <c r="AF5359" i="2" s="1"/>
  <c r="AG5359" i="2" s="1"/>
  <c r="AD5497" i="2"/>
  <c r="AF5497" i="2" s="1"/>
  <c r="AD3202" i="2"/>
  <c r="AF3202" i="2" s="1"/>
  <c r="AD4185" i="2"/>
  <c r="AF4185" i="2" s="1"/>
  <c r="AD4217" i="2"/>
  <c r="AF4217" i="2" s="1"/>
  <c r="AG4217" i="2" s="1"/>
  <c r="AD4482" i="2"/>
  <c r="AD4522" i="2"/>
  <c r="AF4522" i="2" s="1"/>
  <c r="AD2584" i="2"/>
  <c r="AF2584" i="2" s="1"/>
  <c r="AD2585" i="2"/>
  <c r="AF2585" i="2" s="1"/>
  <c r="AD2675" i="2"/>
  <c r="AF2675" i="2" s="1"/>
  <c r="AD4947" i="2"/>
  <c r="AF4947" i="2" s="1"/>
  <c r="AD6505" i="2"/>
  <c r="AF6505" i="2" s="1"/>
  <c r="AD6693" i="2"/>
  <c r="AF6693" i="2" s="1"/>
  <c r="AD6924" i="2"/>
  <c r="AF6924" i="2" s="1"/>
  <c r="AD5262" i="2"/>
  <c r="AF5262" i="2" s="1"/>
  <c r="AD5665" i="2"/>
  <c r="AF5665" i="2" s="1"/>
  <c r="AD5793" i="2"/>
  <c r="AF5793" i="2" s="1"/>
  <c r="AD5918" i="2"/>
  <c r="AF5918" i="2" s="1"/>
  <c r="AD6035" i="2"/>
  <c r="AF6035" i="2" s="1"/>
  <c r="AG6035" i="2" s="1"/>
  <c r="AD6538" i="2"/>
  <c r="AD6879" i="2"/>
  <c r="AF6879" i="2" s="1"/>
  <c r="AG6879" i="2" s="1"/>
  <c r="AD245" i="2"/>
  <c r="AF245" i="2" s="1"/>
  <c r="AG245" i="2" s="1"/>
  <c r="AD246" i="2"/>
  <c r="AD1534" i="2"/>
  <c r="AD3072" i="2"/>
  <c r="AD3338" i="2"/>
  <c r="AD3365" i="2"/>
  <c r="AD3554" i="2"/>
  <c r="AD3733" i="2"/>
  <c r="AD3734" i="2"/>
  <c r="AD4663" i="2"/>
  <c r="AF4663" i="2" s="1"/>
  <c r="AG4663" i="2" s="1"/>
  <c r="AD4799" i="2"/>
  <c r="AF4799" i="2" s="1"/>
  <c r="AG4799" i="2" s="1"/>
  <c r="AD5125" i="2"/>
  <c r="AF5125" i="2" s="1"/>
  <c r="AG5125" i="2" s="1"/>
  <c r="AD5360" i="2"/>
  <c r="AF5360" i="2" s="1"/>
  <c r="AG5360" i="2" s="1"/>
  <c r="AD139" i="2"/>
  <c r="AF139" i="2" s="1"/>
  <c r="AD247" i="2"/>
  <c r="AF247" i="2" s="1"/>
  <c r="AD619" i="2"/>
  <c r="AF619" i="2" s="1"/>
  <c r="AG619" i="2" s="1"/>
  <c r="AD680" i="2"/>
  <c r="AD1020" i="2"/>
  <c r="AF1020" i="2" s="1"/>
  <c r="AD1021" i="2"/>
  <c r="AF1021" i="2" s="1"/>
  <c r="AD1235" i="2"/>
  <c r="AF1235" i="2" s="1"/>
  <c r="AD1256" i="2"/>
  <c r="AF1256" i="2" s="1"/>
  <c r="AD3620" i="2"/>
  <c r="AF3620" i="2" s="1"/>
  <c r="AD4152" i="2"/>
  <c r="AF4152" i="2" s="1"/>
  <c r="AD4164" i="2"/>
  <c r="AF4164" i="2" s="1"/>
  <c r="AD4406" i="2"/>
  <c r="AF4406" i="2" s="1"/>
  <c r="AD4439" i="2"/>
  <c r="AF4439" i="2" s="1"/>
  <c r="AD4016" i="2"/>
  <c r="AF4016" i="2" s="1"/>
  <c r="AD4024" i="2"/>
  <c r="AF4024" i="2" s="1"/>
  <c r="AD4036" i="2"/>
  <c r="AF4036" i="2" s="1"/>
  <c r="AD4047" i="2"/>
  <c r="AF4047" i="2" s="1"/>
  <c r="AG4047" i="2" s="1"/>
  <c r="AD4048" i="2"/>
  <c r="AD4054" i="2"/>
  <c r="AF4054" i="2" s="1"/>
  <c r="AG4054" i="2" s="1"/>
  <c r="AD4086" i="2"/>
  <c r="AF4086" i="2" s="1"/>
  <c r="AG4086" i="2" s="1"/>
  <c r="AD4087" i="2"/>
  <c r="AF4087" i="2" s="1"/>
  <c r="AD4094" i="2"/>
  <c r="AD4103" i="2"/>
  <c r="AD4112" i="2"/>
  <c r="AD4113" i="2"/>
  <c r="AD6830" i="2"/>
  <c r="AD4948" i="2"/>
  <c r="AD6810" i="2"/>
  <c r="AD7077" i="2"/>
  <c r="AD5263" i="2"/>
  <c r="AD5525" i="2"/>
  <c r="AD5666" i="2"/>
  <c r="AF5666" i="2" s="1"/>
  <c r="AD5794" i="2"/>
  <c r="AF5794" i="2" s="1"/>
  <c r="AD5919" i="2"/>
  <c r="AF5919" i="2" s="1"/>
  <c r="AD6060" i="2"/>
  <c r="AF6060" i="2" s="1"/>
  <c r="AG6060" i="2" s="1"/>
  <c r="AD6811" i="2"/>
  <c r="AD7047" i="2"/>
  <c r="AF7047" i="2" s="1"/>
  <c r="AD3179" i="2"/>
  <c r="AF3179" i="2" s="1"/>
  <c r="AD3366" i="2"/>
  <c r="AF3366" i="2" s="1"/>
  <c r="AD3407" i="2"/>
  <c r="AF3407" i="2" s="1"/>
  <c r="AD3774" i="2"/>
  <c r="AF3774" i="2" s="1"/>
  <c r="AD3775" i="2"/>
  <c r="AF3775" i="2" s="1"/>
  <c r="AD65" i="2"/>
  <c r="AF65" i="2" s="1"/>
  <c r="AD140" i="2"/>
  <c r="AF140" i="2" s="1"/>
  <c r="AD572" i="2"/>
  <c r="AF572" i="2" s="1"/>
  <c r="AD620" i="2"/>
  <c r="AF620" i="2" s="1"/>
  <c r="AD1003" i="2"/>
  <c r="AF1003" i="2" s="1"/>
  <c r="AD1022" i="2"/>
  <c r="AF1022" i="2" s="1"/>
  <c r="AD1236" i="2"/>
  <c r="AF1236" i="2" s="1"/>
  <c r="AG1236" i="2" s="1"/>
  <c r="AD1257" i="2"/>
  <c r="AD1687" i="2"/>
  <c r="AD1737" i="2"/>
  <c r="AD1808" i="2"/>
  <c r="AD1889" i="2"/>
  <c r="AD1975" i="2"/>
  <c r="AD1976" i="2"/>
  <c r="AD2350" i="2"/>
  <c r="AD2366" i="2"/>
  <c r="AD2416" i="2"/>
  <c r="AD2496" i="2"/>
  <c r="AD66" i="2"/>
  <c r="AF66" i="2" s="1"/>
  <c r="AG66" i="2" s="1"/>
  <c r="AD141" i="2"/>
  <c r="AF141" i="2" s="1"/>
  <c r="AG141" i="2" s="1"/>
  <c r="AD1477" i="2"/>
  <c r="AF1477" i="2" s="1"/>
  <c r="AG1477" i="2" s="1"/>
  <c r="AD3073" i="2"/>
  <c r="AF3073" i="2" s="1"/>
  <c r="AG3073" i="2" s="1"/>
  <c r="AD4634" i="2"/>
  <c r="AF4634" i="2" s="1"/>
  <c r="AD4800" i="2"/>
  <c r="AF4800" i="2" s="1"/>
  <c r="AD5065" i="2"/>
  <c r="AF5065" i="2" s="1"/>
  <c r="AG5065" i="2" s="1"/>
  <c r="AD5361" i="2"/>
  <c r="AD5475" i="2"/>
  <c r="AF5475" i="2" s="1"/>
  <c r="AD3184" i="2"/>
  <c r="AF3184" i="2" s="1"/>
  <c r="AD4165" i="2"/>
  <c r="AF4165" i="2" s="1"/>
  <c r="AD4186" i="2"/>
  <c r="AF4186" i="2" s="1"/>
  <c r="AD4440" i="2"/>
  <c r="AF4440" i="2" s="1"/>
  <c r="AD4483" i="2"/>
  <c r="AF4483" i="2" s="1"/>
  <c r="AD4920" i="2"/>
  <c r="AF4920" i="2" s="1"/>
  <c r="AD2497" i="2"/>
  <c r="AF2497" i="2" s="1"/>
  <c r="AD2586" i="2"/>
  <c r="AF2586" i="2" s="1"/>
  <c r="AD6477" i="2"/>
  <c r="AF6477" i="2" s="1"/>
  <c r="AD6681" i="2"/>
  <c r="AF6681" i="2" s="1"/>
  <c r="AD6880" i="2"/>
  <c r="AF6880" i="2" s="1"/>
  <c r="AD5264" i="2"/>
  <c r="AF5264" i="2" s="1"/>
  <c r="AG5264" i="2" s="1"/>
  <c r="AD5667" i="2"/>
  <c r="AF5667" i="2" s="1"/>
  <c r="AD5795" i="2"/>
  <c r="AF5795" i="2" s="1"/>
  <c r="AG5795" i="2" s="1"/>
  <c r="AD5920" i="2"/>
  <c r="AF5920" i="2" s="1"/>
  <c r="AG5920" i="2" s="1"/>
  <c r="AD6024" i="2"/>
  <c r="AF6024" i="2" s="1"/>
  <c r="AG6024" i="2" s="1"/>
  <c r="AD6478" i="2"/>
  <c r="AD6853" i="2"/>
  <c r="AD469" i="2"/>
  <c r="AD476" i="2"/>
  <c r="AD1478" i="2"/>
  <c r="AD3074" i="2"/>
  <c r="AD3408" i="2"/>
  <c r="AD3448" i="2"/>
  <c r="AF3448" i="2" s="1"/>
  <c r="AG3448" i="2" s="1"/>
  <c r="AD3587" i="2"/>
  <c r="AF3587" i="2" s="1"/>
  <c r="AG3587" i="2" s="1"/>
  <c r="AD3705" i="2"/>
  <c r="AF3705" i="2" s="1"/>
  <c r="AG3705" i="2" s="1"/>
  <c r="AD3735" i="2"/>
  <c r="AF3735" i="2" s="1"/>
  <c r="AG3735" i="2" s="1"/>
  <c r="AD4635" i="2"/>
  <c r="AF4635" i="2" s="1"/>
  <c r="AD4801" i="2"/>
  <c r="AF4801" i="2" s="1"/>
  <c r="AD5066" i="2"/>
  <c r="AF5066" i="2" s="1"/>
  <c r="AG5066" i="2" s="1"/>
  <c r="AD5362" i="2"/>
  <c r="AD36" i="2"/>
  <c r="AF36" i="2" s="1"/>
  <c r="AD67" i="2"/>
  <c r="AF67" i="2" s="1"/>
  <c r="AD550" i="2"/>
  <c r="AF550" i="2" s="1"/>
  <c r="AD573" i="2"/>
  <c r="AF573" i="2" s="1"/>
  <c r="AD861" i="2"/>
  <c r="AF861" i="2" s="1"/>
  <c r="AD876" i="2"/>
  <c r="AF876" i="2" s="1"/>
  <c r="AD1092" i="2"/>
  <c r="AF1092" i="2" s="1"/>
  <c r="AD1116" i="2"/>
  <c r="AF1116" i="2" s="1"/>
  <c r="AD1339" i="2"/>
  <c r="AF1339" i="2" s="1"/>
  <c r="AD1359" i="2"/>
  <c r="AF1359" i="2" s="1"/>
  <c r="AD1666" i="2"/>
  <c r="AF1666" i="2" s="1"/>
  <c r="AD1688" i="2"/>
  <c r="AF1688" i="2" s="1"/>
  <c r="AD1738" i="2"/>
  <c r="AF1738" i="2" s="1"/>
  <c r="AG1738" i="2" s="1"/>
  <c r="AD1809" i="2"/>
  <c r="AD1890" i="2"/>
  <c r="AD1977" i="2"/>
  <c r="AD2367" i="2"/>
  <c r="AD2417" i="2"/>
  <c r="AD2498" i="2"/>
  <c r="AD2587" i="2"/>
  <c r="AD2588" i="2"/>
  <c r="AD2676" i="2"/>
  <c r="AD3665" i="2"/>
  <c r="AD3912" i="2"/>
  <c r="AD4153" i="2"/>
  <c r="AF4153" i="2" s="1"/>
  <c r="AD4166" i="2"/>
  <c r="AF4166" i="2" s="1"/>
  <c r="AD4407" i="2"/>
  <c r="AF4407" i="2" s="1"/>
  <c r="AG4407" i="2" s="1"/>
  <c r="AD4441" i="2"/>
  <c r="AF4441" i="2" s="1"/>
  <c r="AD4949" i="2"/>
  <c r="AF4949" i="2" s="1"/>
  <c r="AD6169" i="2"/>
  <c r="AF6169" i="2" s="1"/>
  <c r="AD6289" i="2"/>
  <c r="AF6289" i="2" s="1"/>
  <c r="AG6289" i="2" s="1"/>
  <c r="AD6323" i="2"/>
  <c r="AD6539" i="2"/>
  <c r="AF6539" i="2" s="1"/>
  <c r="AD6781" i="2"/>
  <c r="AF6781" i="2" s="1"/>
  <c r="AD6970" i="2"/>
  <c r="AF6970" i="2" s="1"/>
  <c r="AD5211" i="2"/>
  <c r="AF5211" i="2" s="1"/>
  <c r="AD5498" i="2"/>
  <c r="AF5498" i="2" s="1"/>
  <c r="AD5668" i="2"/>
  <c r="AF5668" i="2" s="1"/>
  <c r="AD5796" i="2"/>
  <c r="AF5796" i="2" s="1"/>
  <c r="AD5921" i="2"/>
  <c r="AF5921" i="2" s="1"/>
  <c r="AD6087" i="2"/>
  <c r="AF6087" i="2" s="1"/>
  <c r="AD6506" i="2"/>
  <c r="AF6506" i="2" s="1"/>
  <c r="AD6925" i="2"/>
  <c r="AF6925" i="2" s="1"/>
  <c r="AD142" i="2"/>
  <c r="AF142" i="2" s="1"/>
  <c r="AD248" i="2"/>
  <c r="AF248" i="2" s="1"/>
  <c r="AG248" i="2" s="1"/>
  <c r="AD1505" i="2"/>
  <c r="AD3075" i="2"/>
  <c r="AF3075" i="2" s="1"/>
  <c r="AG3075" i="2" s="1"/>
  <c r="AD3555" i="2"/>
  <c r="AD4664" i="2"/>
  <c r="AD4802" i="2"/>
  <c r="AD5096" i="2"/>
  <c r="AD5363" i="2"/>
  <c r="AD1739" i="2"/>
  <c r="AD1810" i="2"/>
  <c r="AD1811" i="2"/>
  <c r="AD143" i="2"/>
  <c r="AD249" i="2"/>
  <c r="AD621" i="2"/>
  <c r="AF621" i="2" s="1"/>
  <c r="AG621" i="2" s="1"/>
  <c r="AD681" i="2"/>
  <c r="AF681" i="2" s="1"/>
  <c r="AG681" i="2" s="1"/>
  <c r="AD824" i="2"/>
  <c r="AF824" i="2" s="1"/>
  <c r="AD836" i="2"/>
  <c r="AF836" i="2" s="1"/>
  <c r="AD1023" i="2"/>
  <c r="AF1023" i="2" s="1"/>
  <c r="AD1048" i="2"/>
  <c r="AF1048" i="2" s="1"/>
  <c r="AG1048" i="2" s="1"/>
  <c r="AD1258" i="2"/>
  <c r="AD1259" i="2"/>
  <c r="AF1259" i="2" s="1"/>
  <c r="AD3367" i="2"/>
  <c r="AF3367" i="2" s="1"/>
  <c r="AD3409" i="2"/>
  <c r="AF3409" i="2" s="1"/>
  <c r="AD3776" i="2"/>
  <c r="AF3776" i="2" s="1"/>
  <c r="AD3818" i="2"/>
  <c r="AF3818" i="2" s="1"/>
  <c r="AD1891" i="2"/>
  <c r="AF1891" i="2" s="1"/>
  <c r="AD1978" i="2"/>
  <c r="AF1978" i="2" s="1"/>
  <c r="AD2059" i="2"/>
  <c r="AF2059" i="2" s="1"/>
  <c r="AD2418" i="2"/>
  <c r="AF2418" i="2" s="1"/>
  <c r="AD2499" i="2"/>
  <c r="AF2499" i="2" s="1"/>
  <c r="AD2500" i="2"/>
  <c r="AF2500" i="2" s="1"/>
  <c r="AD2589" i="2"/>
  <c r="AF2589" i="2" s="1"/>
  <c r="AD2677" i="2"/>
  <c r="AF2677" i="2" s="1"/>
  <c r="AG2677" i="2" s="1"/>
  <c r="AD2755" i="2"/>
  <c r="AD3556" i="2"/>
  <c r="AF3556" i="2" s="1"/>
  <c r="AG3556" i="2" s="1"/>
  <c r="AD3954" i="2"/>
  <c r="AF3954" i="2" s="1"/>
  <c r="AD4187" i="2"/>
  <c r="AF4187" i="2" s="1"/>
  <c r="AG4187" i="2" s="1"/>
  <c r="AD4188" i="2"/>
  <c r="AD4484" i="2"/>
  <c r="AD4485" i="2"/>
  <c r="AD6180" i="2"/>
  <c r="AD6290" i="2"/>
  <c r="AF6290" i="2" s="1"/>
  <c r="AD6324" i="2"/>
  <c r="AD4921" i="2"/>
  <c r="AF4921" i="2" s="1"/>
  <c r="AD6507" i="2"/>
  <c r="AD6741" i="2"/>
  <c r="AD6881" i="2"/>
  <c r="AF6881" i="2" s="1"/>
  <c r="AD5201" i="2"/>
  <c r="AF5201" i="2" s="1"/>
  <c r="AD5499" i="2"/>
  <c r="AF5499" i="2" s="1"/>
  <c r="AD5669" i="2"/>
  <c r="AF5669" i="2" s="1"/>
  <c r="AD5797" i="2"/>
  <c r="AF5797" i="2" s="1"/>
  <c r="AG5797" i="2" s="1"/>
  <c r="AD5922" i="2"/>
  <c r="AD6061" i="2"/>
  <c r="AF6061" i="2" s="1"/>
  <c r="AD6479" i="2"/>
  <c r="AF6479" i="2" s="1"/>
  <c r="AD6882" i="2"/>
  <c r="AF6882" i="2" s="1"/>
  <c r="AD68" i="2"/>
  <c r="AF68" i="2" s="1"/>
  <c r="AD144" i="2"/>
  <c r="AF144" i="2" s="1"/>
  <c r="AD1479" i="2"/>
  <c r="AF1479" i="2" s="1"/>
  <c r="AD3076" i="2"/>
  <c r="AF3076" i="2" s="1"/>
  <c r="AD3538" i="2"/>
  <c r="AF3538" i="2" s="1"/>
  <c r="AD4636" i="2"/>
  <c r="AF4636" i="2" s="1"/>
  <c r="AD4803" i="2"/>
  <c r="AF4803" i="2" s="1"/>
  <c r="AD5067" i="2"/>
  <c r="AF5067" i="2" s="1"/>
  <c r="AD5364" i="2"/>
  <c r="AF5364" i="2" s="1"/>
  <c r="AD1689" i="2"/>
  <c r="AF1689" i="2" s="1"/>
  <c r="AG1689" i="2" s="1"/>
  <c r="AD1740" i="2"/>
  <c r="AD1741" i="2"/>
  <c r="AF1741" i="2" s="1"/>
  <c r="AG1741" i="2" s="1"/>
  <c r="AD1812" i="2"/>
  <c r="AD69" i="2"/>
  <c r="AD70" i="2"/>
  <c r="AD574" i="2"/>
  <c r="AD622" i="2"/>
  <c r="AD807" i="2"/>
  <c r="AD825" i="2"/>
  <c r="AD1004" i="2"/>
  <c r="AD1024" i="2"/>
  <c r="AD1237" i="2"/>
  <c r="AF1237" i="2" s="1"/>
  <c r="AD1260" i="2"/>
  <c r="AF1260" i="2" s="1"/>
  <c r="AG1260" i="2" s="1"/>
  <c r="AD3339" i="2"/>
  <c r="AF3339" i="2" s="1"/>
  <c r="AG3339" i="2" s="1"/>
  <c r="AD3368" i="2"/>
  <c r="AF3368" i="2" s="1"/>
  <c r="AD3736" i="2"/>
  <c r="AF3736" i="2" s="1"/>
  <c r="AD3777" i="2"/>
  <c r="AF3777" i="2" s="1"/>
  <c r="AD1892" i="2"/>
  <c r="AF1892" i="2" s="1"/>
  <c r="AG1892" i="2" s="1"/>
  <c r="AD1979" i="2"/>
  <c r="AD2368" i="2"/>
  <c r="AF2368" i="2" s="1"/>
  <c r="AD2419" i="2"/>
  <c r="AF2419" i="2" s="1"/>
  <c r="AD2501" i="2"/>
  <c r="AF2501" i="2" s="1"/>
  <c r="AD2502" i="2"/>
  <c r="AF2502" i="2" s="1"/>
  <c r="AD2590" i="2"/>
  <c r="AF2590" i="2" s="1"/>
  <c r="AD2678" i="2"/>
  <c r="AF2678" i="2" s="1"/>
  <c r="AD3557" i="2"/>
  <c r="AF3557" i="2" s="1"/>
  <c r="AD4908" i="2"/>
  <c r="AF4908" i="2" s="1"/>
  <c r="AD3926" i="2"/>
  <c r="AF3926" i="2" s="1"/>
  <c r="AD4167" i="2"/>
  <c r="AF4167" i="2" s="1"/>
  <c r="AD4168" i="2"/>
  <c r="AF4168" i="2" s="1"/>
  <c r="AD4442" i="2"/>
  <c r="AF4442" i="2" s="1"/>
  <c r="AD4486" i="2"/>
  <c r="AF4486" i="2" s="1"/>
  <c r="AG4486" i="2" s="1"/>
  <c r="AD6157" i="2"/>
  <c r="AD6268" i="2"/>
  <c r="AD6291" i="2"/>
  <c r="AF6291" i="2" s="1"/>
  <c r="AD6455" i="2"/>
  <c r="AD6731" i="2"/>
  <c r="AD6854" i="2"/>
  <c r="AF6854" i="2" s="1"/>
  <c r="AD5196" i="2"/>
  <c r="AD5476" i="2"/>
  <c r="AD5670" i="2"/>
  <c r="AD5798" i="2"/>
  <c r="AF5798" i="2" s="1"/>
  <c r="AD5923" i="2"/>
  <c r="AD6036" i="2"/>
  <c r="AF6036" i="2" s="1"/>
  <c r="AD6456" i="2"/>
  <c r="AF6456" i="2" s="1"/>
  <c r="AD6855" i="2"/>
  <c r="AF6855" i="2" s="1"/>
  <c r="AG6855" i="2" s="1"/>
  <c r="AD3239" i="2"/>
  <c r="AF3239" i="2" s="1"/>
  <c r="AD1083" i="2"/>
  <c r="AF1083" i="2" s="1"/>
  <c r="AD1084" i="2"/>
  <c r="AF1084" i="2" s="1"/>
  <c r="AD1317" i="2"/>
  <c r="AF1317" i="2" s="1"/>
  <c r="AG1317" i="2" s="1"/>
  <c r="AD1318" i="2"/>
  <c r="AD380" i="2"/>
  <c r="AF380" i="2" s="1"/>
  <c r="AD381" i="2"/>
  <c r="AF381" i="2" s="1"/>
  <c r="AD1584" i="2"/>
  <c r="AF1584" i="2" s="1"/>
  <c r="AD3077" i="2"/>
  <c r="AF3077" i="2" s="1"/>
  <c r="AD4720" i="2"/>
  <c r="AF4720" i="2" s="1"/>
  <c r="AD4804" i="2"/>
  <c r="AF4804" i="2" s="1"/>
  <c r="AD5150" i="2"/>
  <c r="AF5150" i="2" s="1"/>
  <c r="AD5365" i="2"/>
  <c r="AF5365" i="2" s="1"/>
  <c r="AD5568" i="2"/>
  <c r="AF5568" i="2" s="1"/>
  <c r="AD3251" i="2"/>
  <c r="AF3251" i="2" s="1"/>
  <c r="AD4244" i="2"/>
  <c r="AF4244" i="2" s="1"/>
  <c r="AD4269" i="2"/>
  <c r="AF4269" i="2" s="1"/>
  <c r="AD4553" i="2"/>
  <c r="AF4553" i="2" s="1"/>
  <c r="AG4553" i="2" s="1"/>
  <c r="AD4573" i="2"/>
  <c r="AD4995" i="2"/>
  <c r="AD6590" i="2"/>
  <c r="AF6590" i="2" s="1"/>
  <c r="AG6590" i="2" s="1"/>
  <c r="AD6718" i="2"/>
  <c r="AF6718" i="2" s="1"/>
  <c r="AG6718" i="2" s="1"/>
  <c r="AD7008" i="2"/>
  <c r="AD5298" i="2"/>
  <c r="AD5671" i="2"/>
  <c r="AD5799" i="2"/>
  <c r="AD5924" i="2"/>
  <c r="AD6106" i="2"/>
  <c r="AD6644" i="2"/>
  <c r="AD6971" i="2"/>
  <c r="AF6971" i="2" s="1"/>
  <c r="AG6971" i="2" s="1"/>
  <c r="AD333" i="2"/>
  <c r="AF333" i="2" s="1"/>
  <c r="AG333" i="2" s="1"/>
  <c r="AD382" i="2"/>
  <c r="AF382" i="2" s="1"/>
  <c r="AG382" i="2" s="1"/>
  <c r="AD1567" i="2"/>
  <c r="AF1567" i="2" s="1"/>
  <c r="AD3078" i="2"/>
  <c r="AF3078" i="2" s="1"/>
  <c r="AD4734" i="2"/>
  <c r="AF4734" i="2" s="1"/>
  <c r="AD4805" i="2"/>
  <c r="AF4805" i="2" s="1"/>
  <c r="AG4805" i="2" s="1"/>
  <c r="AD334" i="2"/>
  <c r="AD335" i="2"/>
  <c r="AF335" i="2" s="1"/>
  <c r="AD717" i="2"/>
  <c r="AF717" i="2" s="1"/>
  <c r="AD718" i="2"/>
  <c r="AF718" i="2" s="1"/>
  <c r="AD1192" i="2"/>
  <c r="AF1192" i="2" s="1"/>
  <c r="AD1206" i="2"/>
  <c r="AF1206" i="2" s="1"/>
  <c r="AD1417" i="2"/>
  <c r="AF1417" i="2" s="1"/>
  <c r="AD1433" i="2"/>
  <c r="AF1433" i="2" s="1"/>
  <c r="AD1893" i="2"/>
  <c r="AF1893" i="2" s="1"/>
  <c r="AD1980" i="2"/>
  <c r="AF1980" i="2" s="1"/>
  <c r="AD2060" i="2"/>
  <c r="AF2060" i="2" s="1"/>
  <c r="AD2127" i="2"/>
  <c r="AF2127" i="2" s="1"/>
  <c r="AD2173" i="2"/>
  <c r="AF2173" i="2" s="1"/>
  <c r="AD2174" i="2"/>
  <c r="AF2174" i="2" s="1"/>
  <c r="AG2174" i="2" s="1"/>
  <c r="AD3635" i="2"/>
  <c r="AD5299" i="2"/>
  <c r="AF5299" i="2" s="1"/>
  <c r="AG5299" i="2" s="1"/>
  <c r="AD6125" i="2"/>
  <c r="AF6125" i="2" s="1"/>
  <c r="AD6645" i="2"/>
  <c r="AD7009" i="2"/>
  <c r="AD2591" i="2"/>
  <c r="AD2679" i="2"/>
  <c r="AD2680" i="2"/>
  <c r="AD2756" i="2"/>
  <c r="AF2756" i="2" s="1"/>
  <c r="AD2811" i="2"/>
  <c r="AF2811" i="2" s="1"/>
  <c r="AD2846" i="2"/>
  <c r="AD3636" i="2"/>
  <c r="AD4996" i="2"/>
  <c r="AF4996" i="2" s="1"/>
  <c r="AG4996" i="2" s="1"/>
  <c r="AD6646" i="2"/>
  <c r="AF6646" i="2" s="1"/>
  <c r="AG6646" i="2" s="1"/>
  <c r="AD6766" i="2"/>
  <c r="AF6766" i="2" s="1"/>
  <c r="AD7010" i="2"/>
  <c r="AF7010" i="2" s="1"/>
  <c r="AD5151" i="2"/>
  <c r="AF5151" i="2" s="1"/>
  <c r="AD5366" i="2"/>
  <c r="AF5366" i="2" s="1"/>
  <c r="AG5366" i="2" s="1"/>
  <c r="AD5569" i="2"/>
  <c r="AD5672" i="2"/>
  <c r="AF5672" i="2" s="1"/>
  <c r="AD5800" i="2"/>
  <c r="AF5800" i="2" s="1"/>
  <c r="AD5925" i="2"/>
  <c r="AF5925" i="2" s="1"/>
  <c r="AD71" i="2"/>
  <c r="AF71" i="2" s="1"/>
  <c r="AD145" i="2"/>
  <c r="AF145" i="2" s="1"/>
  <c r="AD1480" i="2"/>
  <c r="AF1480" i="2" s="1"/>
  <c r="AD3079" i="2"/>
  <c r="AF3079" i="2" s="1"/>
  <c r="AD3320" i="2"/>
  <c r="AF3320" i="2" s="1"/>
  <c r="AD3340" i="2"/>
  <c r="AF3340" i="2" s="1"/>
  <c r="AD3690" i="2"/>
  <c r="AF3690" i="2" s="1"/>
  <c r="AD3706" i="2"/>
  <c r="AF3706" i="2" s="1"/>
  <c r="AD4637" i="2"/>
  <c r="AF4637" i="2" s="1"/>
  <c r="AD4806" i="2"/>
  <c r="AF4806" i="2" s="1"/>
  <c r="AG4806" i="2" s="1"/>
  <c r="AD5068" i="2"/>
  <c r="AD5367" i="2"/>
  <c r="AD37" i="2"/>
  <c r="AF37" i="2" s="1"/>
  <c r="AG37" i="2" s="1"/>
  <c r="AD72" i="2"/>
  <c r="AD551" i="2"/>
  <c r="AD575" i="2"/>
  <c r="AD862" i="2"/>
  <c r="AD877" i="2"/>
  <c r="AD1093" i="2"/>
  <c r="AD1117" i="2"/>
  <c r="AD1340" i="2"/>
  <c r="AD1341" i="2"/>
  <c r="AD1690" i="2"/>
  <c r="AD1691" i="2"/>
  <c r="AF1691" i="2" s="1"/>
  <c r="AG1691" i="2" s="1"/>
  <c r="AD1742" i="2"/>
  <c r="AF1742" i="2" s="1"/>
  <c r="AG1742" i="2" s="1"/>
  <c r="AD1813" i="2"/>
  <c r="AF1813" i="2" s="1"/>
  <c r="AD1894" i="2"/>
  <c r="AF1894" i="2" s="1"/>
  <c r="AD1981" i="2"/>
  <c r="AF1981" i="2" s="1"/>
  <c r="AG1981" i="2" s="1"/>
  <c r="AD2351" i="2"/>
  <c r="AD2369" i="2"/>
  <c r="AF2369" i="2" s="1"/>
  <c r="AD2420" i="2"/>
  <c r="AF2420" i="2" s="1"/>
  <c r="AD2421" i="2"/>
  <c r="AF2421" i="2" s="1"/>
  <c r="AD3539" i="2"/>
  <c r="AF3539" i="2" s="1"/>
  <c r="AD5255" i="2"/>
  <c r="AF5255" i="2" s="1"/>
  <c r="AD6037" i="2"/>
  <c r="AF6037" i="2" s="1"/>
  <c r="AD6457" i="2"/>
  <c r="AF6457" i="2" s="1"/>
  <c r="AD6856" i="2"/>
  <c r="AF6856" i="2" s="1"/>
  <c r="AD3913" i="2"/>
  <c r="AF3913" i="2" s="1"/>
  <c r="AD4245" i="2"/>
  <c r="AF4245" i="2" s="1"/>
  <c r="AD4270" i="2"/>
  <c r="AF4270" i="2" s="1"/>
  <c r="AD4384" i="2"/>
  <c r="AF4384" i="2" s="1"/>
  <c r="AD4385" i="2"/>
  <c r="AF4385" i="2" s="1"/>
  <c r="AG4385" i="2" s="1"/>
  <c r="AD2503" i="2"/>
  <c r="AD2592" i="2"/>
  <c r="AF2592" i="2" s="1"/>
  <c r="AG2592" i="2" s="1"/>
  <c r="AD3558" i="2"/>
  <c r="AF3558" i="2" s="1"/>
  <c r="AG3558" i="2" s="1"/>
  <c r="AD4922" i="2"/>
  <c r="AF4922" i="2" s="1"/>
  <c r="AG4922" i="2" s="1"/>
  <c r="AD6480" i="2"/>
  <c r="AD6732" i="2"/>
  <c r="AD6883" i="2"/>
  <c r="AF6883" i="2" s="1"/>
  <c r="AD6170" i="2"/>
  <c r="AF6170" i="2" s="1"/>
  <c r="AG6170" i="2" s="1"/>
  <c r="AD6356" i="2"/>
  <c r="AD6373" i="2"/>
  <c r="AD5477" i="2"/>
  <c r="AD5673" i="2"/>
  <c r="AF5673" i="2" s="1"/>
  <c r="AG5673" i="2" s="1"/>
  <c r="AD5801" i="2"/>
  <c r="AF5801" i="2" s="1"/>
  <c r="AG5801" i="2" s="1"/>
  <c r="AD5926" i="2"/>
  <c r="AF5926" i="2" s="1"/>
  <c r="AG5926" i="2" s="1"/>
  <c r="AD470" i="2"/>
  <c r="AF470" i="2" s="1"/>
  <c r="AD477" i="2"/>
  <c r="AF477" i="2" s="1"/>
  <c r="AD1481" i="2"/>
  <c r="AF1481" i="2" s="1"/>
  <c r="AD3080" i="2"/>
  <c r="AF3080" i="2" s="1"/>
  <c r="AG3080" i="2" s="1"/>
  <c r="AD3369" i="2"/>
  <c r="AD3410" i="2"/>
  <c r="AF3410" i="2" s="1"/>
  <c r="AD3588" i="2"/>
  <c r="AF3588" i="2" s="1"/>
  <c r="AD3707" i="2"/>
  <c r="AF3707" i="2" s="1"/>
  <c r="AD3737" i="2"/>
  <c r="AF3737" i="2" s="1"/>
  <c r="AD4638" i="2"/>
  <c r="AF4638" i="2" s="1"/>
  <c r="AD4807" i="2"/>
  <c r="AF4807" i="2" s="1"/>
  <c r="AD5069" i="2"/>
  <c r="AF5069" i="2" s="1"/>
  <c r="AD5368" i="2"/>
  <c r="AF5368" i="2" s="1"/>
  <c r="AD38" i="2"/>
  <c r="AF38" i="2" s="1"/>
  <c r="AD39" i="2"/>
  <c r="AF39" i="2" s="1"/>
  <c r="AD552" i="2"/>
  <c r="AF552" i="2" s="1"/>
  <c r="AD553" i="2"/>
  <c r="AF553" i="2" s="1"/>
  <c r="AD863" i="2"/>
  <c r="AF863" i="2" s="1"/>
  <c r="AG863" i="2" s="1"/>
  <c r="AD878" i="2"/>
  <c r="AD1094" i="2"/>
  <c r="AF1094" i="2" s="1"/>
  <c r="AG1094" i="2" s="1"/>
  <c r="AD1118" i="2"/>
  <c r="AF1118" i="2" s="1"/>
  <c r="AG1118" i="2" s="1"/>
  <c r="AD1342" i="2"/>
  <c r="AF1342" i="2" s="1"/>
  <c r="AG1342" i="2" s="1"/>
  <c r="AD1360" i="2"/>
  <c r="AD1667" i="2"/>
  <c r="AD1692" i="2"/>
  <c r="AD1743" i="2"/>
  <c r="AD1744" i="2"/>
  <c r="AD1814" i="2"/>
  <c r="AD1895" i="2"/>
  <c r="AD2370" i="2"/>
  <c r="AD2422" i="2"/>
  <c r="AF2422" i="2" s="1"/>
  <c r="AG2422" i="2" s="1"/>
  <c r="AD2504" i="2"/>
  <c r="AF2504" i="2" s="1"/>
  <c r="AG2504" i="2" s="1"/>
  <c r="AD2505" i="2"/>
  <c r="AF2505" i="2" s="1"/>
  <c r="AG2505" i="2" s="1"/>
  <c r="AD2593" i="2"/>
  <c r="AF2593" i="2" s="1"/>
  <c r="AD2681" i="2"/>
  <c r="AF2681" i="2" s="1"/>
  <c r="AD3666" i="2"/>
  <c r="AF3666" i="2" s="1"/>
  <c r="AG3666" i="2" s="1"/>
  <c r="AD3914" i="2"/>
  <c r="AD4154" i="2"/>
  <c r="AF4154" i="2" s="1"/>
  <c r="AD4169" i="2"/>
  <c r="AF4169" i="2" s="1"/>
  <c r="AD4408" i="2"/>
  <c r="AF4408" i="2" s="1"/>
  <c r="AD4443" i="2"/>
  <c r="AF4443" i="2" s="1"/>
  <c r="AD4950" i="2"/>
  <c r="AF4950" i="2" s="1"/>
  <c r="AD6158" i="2"/>
  <c r="AF6158" i="2" s="1"/>
  <c r="AD6292" i="2"/>
  <c r="AF6292" i="2" s="1"/>
  <c r="AD6293" i="2"/>
  <c r="AF6293" i="2" s="1"/>
  <c r="AD6508" i="2"/>
  <c r="AF6508" i="2" s="1"/>
  <c r="AD6776" i="2"/>
  <c r="AF6776" i="2" s="1"/>
  <c r="AD6972" i="2"/>
  <c r="AF6972" i="2" s="1"/>
  <c r="AD5212" i="2"/>
  <c r="AF5212" i="2" s="1"/>
  <c r="AD5478" i="2"/>
  <c r="AF5478" i="2" s="1"/>
  <c r="AG5478" i="2" s="1"/>
  <c r="AD5674" i="2"/>
  <c r="AD5802" i="2"/>
  <c r="AD5927" i="2"/>
  <c r="AF5927" i="2" s="1"/>
  <c r="AG5927" i="2" s="1"/>
  <c r="AD6088" i="2"/>
  <c r="AF6088" i="2" s="1"/>
  <c r="AD6481" i="2"/>
  <c r="AD6926" i="2"/>
  <c r="AF6926" i="2" s="1"/>
  <c r="AD146" i="2"/>
  <c r="AD250" i="2"/>
  <c r="AD1506" i="2"/>
  <c r="AD3081" i="2"/>
  <c r="AD3341" i="2"/>
  <c r="AD3370" i="2"/>
  <c r="AF3370" i="2" s="1"/>
  <c r="AG3370" i="2" s="1"/>
  <c r="AD3708" i="2"/>
  <c r="AF3708" i="2" s="1"/>
  <c r="AG3708" i="2" s="1"/>
  <c r="AD3738" i="2"/>
  <c r="AF3738" i="2" s="1"/>
  <c r="AG3738" i="2" s="1"/>
  <c r="AD4665" i="2"/>
  <c r="AF4665" i="2" s="1"/>
  <c r="AD4808" i="2"/>
  <c r="AF4808" i="2" s="1"/>
  <c r="AD5097" i="2"/>
  <c r="AF5097" i="2" s="1"/>
  <c r="AD5369" i="2"/>
  <c r="AF5369" i="2" s="1"/>
  <c r="AG5369" i="2" s="1"/>
  <c r="AD73" i="2"/>
  <c r="AD147" i="2"/>
  <c r="AF147" i="2" s="1"/>
  <c r="AD576" i="2"/>
  <c r="AF576" i="2" s="1"/>
  <c r="AD623" i="2"/>
  <c r="AF623" i="2" s="1"/>
  <c r="AD879" i="2"/>
  <c r="AF879" i="2" s="1"/>
  <c r="AD901" i="2"/>
  <c r="AF901" i="2" s="1"/>
  <c r="AD1140" i="2"/>
  <c r="AF1140" i="2" s="1"/>
  <c r="AD1141" i="2"/>
  <c r="AF1141" i="2" s="1"/>
  <c r="AD1361" i="2"/>
  <c r="AF1361" i="2" s="1"/>
  <c r="AD1386" i="2"/>
  <c r="AF1386" i="2" s="1"/>
  <c r="AD1745" i="2"/>
  <c r="AF1745" i="2" s="1"/>
  <c r="AD1746" i="2"/>
  <c r="AF1746" i="2" s="1"/>
  <c r="AD1815" i="2"/>
  <c r="AF1815" i="2" s="1"/>
  <c r="AD1896" i="2"/>
  <c r="AF1896" i="2" s="1"/>
  <c r="AG1896" i="2" s="1"/>
  <c r="AD1982" i="2"/>
  <c r="AD1983" i="2"/>
  <c r="AF1983" i="2" s="1"/>
  <c r="AG1983" i="2" s="1"/>
  <c r="AD2371" i="2"/>
  <c r="AF2371" i="2" s="1"/>
  <c r="AG2371" i="2" s="1"/>
  <c r="AD2423" i="2"/>
  <c r="AD2506" i="2"/>
  <c r="AD3559" i="2"/>
  <c r="AD5278" i="2"/>
  <c r="AD6062" i="2"/>
  <c r="AD6509" i="2"/>
  <c r="AF6509" i="2" s="1"/>
  <c r="AD6884" i="2"/>
  <c r="AD3927" i="2"/>
  <c r="AD4271" i="2"/>
  <c r="AD4304" i="2"/>
  <c r="AD4409" i="2"/>
  <c r="AD4444" i="2"/>
  <c r="AF4444" i="2" s="1"/>
  <c r="AD2594" i="2"/>
  <c r="AF2594" i="2" s="1"/>
  <c r="AD2595" i="2"/>
  <c r="AF2595" i="2" s="1"/>
  <c r="AD2682" i="2"/>
  <c r="AF2682" i="2" s="1"/>
  <c r="AG2682" i="2" s="1"/>
  <c r="AD3589" i="2"/>
  <c r="AD4951" i="2"/>
  <c r="AF4951" i="2" s="1"/>
  <c r="AD6540" i="2"/>
  <c r="AF6540" i="2" s="1"/>
  <c r="AD6742" i="2"/>
  <c r="AF6742" i="2" s="1"/>
  <c r="AD6927" i="2"/>
  <c r="AF6927" i="2" s="1"/>
  <c r="AD6193" i="2"/>
  <c r="AF6193" i="2" s="1"/>
  <c r="AD6388" i="2"/>
  <c r="AF6388" i="2" s="1"/>
  <c r="AD6389" i="2"/>
  <c r="AF6389" i="2" s="1"/>
  <c r="AD5500" i="2"/>
  <c r="AF5500" i="2" s="1"/>
  <c r="AD5675" i="2"/>
  <c r="AF5675" i="2" s="1"/>
  <c r="AD5803" i="2"/>
  <c r="AF5803" i="2" s="1"/>
  <c r="AD5928" i="2"/>
  <c r="AF5928" i="2" s="1"/>
  <c r="AD74" i="2"/>
  <c r="AF74" i="2" s="1"/>
  <c r="AD75" i="2"/>
  <c r="AF75" i="2" s="1"/>
  <c r="AG75" i="2" s="1"/>
  <c r="AD1465" i="2"/>
  <c r="AF1465" i="2" s="1"/>
  <c r="AD3082" i="2"/>
  <c r="AD3321" i="2"/>
  <c r="AF3321" i="2" s="1"/>
  <c r="AG3321" i="2" s="1"/>
  <c r="AD3342" i="2"/>
  <c r="AD3691" i="2"/>
  <c r="AD3709" i="2"/>
  <c r="AD4639" i="2"/>
  <c r="AD4809" i="2"/>
  <c r="AD5070" i="2"/>
  <c r="AD5370" i="2"/>
  <c r="AD40" i="2"/>
  <c r="AD76" i="2"/>
  <c r="AD554" i="2"/>
  <c r="AF554" i="2" s="1"/>
  <c r="AG554" i="2" s="1"/>
  <c r="AD577" i="2"/>
  <c r="AF577" i="2" s="1"/>
  <c r="AG577" i="2" s="1"/>
  <c r="AD850" i="2"/>
  <c r="AF850" i="2" s="1"/>
  <c r="AD864" i="2"/>
  <c r="AF864" i="2" s="1"/>
  <c r="AD1095" i="2"/>
  <c r="AF1095" i="2" s="1"/>
  <c r="AD1119" i="2"/>
  <c r="AF1119" i="2" s="1"/>
  <c r="AG1119" i="2" s="1"/>
  <c r="AD1343" i="2"/>
  <c r="AD1362" i="2"/>
  <c r="AF1362" i="2" s="1"/>
  <c r="AD1668" i="2"/>
  <c r="AF1668" i="2" s="1"/>
  <c r="AD1693" i="2"/>
  <c r="AF1693" i="2" s="1"/>
  <c r="AD1747" i="2"/>
  <c r="AF1747" i="2" s="1"/>
  <c r="AD1816" i="2"/>
  <c r="AF1816" i="2" s="1"/>
  <c r="AD1897" i="2"/>
  <c r="AF1897" i="2" s="1"/>
  <c r="AD1984" i="2"/>
  <c r="AF1984" i="2" s="1"/>
  <c r="AD2352" i="2"/>
  <c r="AF2352" i="2" s="1"/>
  <c r="AD2372" i="2"/>
  <c r="AF2372" i="2" s="1"/>
  <c r="AD2424" i="2"/>
  <c r="AF2424" i="2" s="1"/>
  <c r="AD2425" i="2"/>
  <c r="AF2425" i="2" s="1"/>
  <c r="AD3540" i="2"/>
  <c r="AF3540" i="2" s="1"/>
  <c r="AD5256" i="2"/>
  <c r="AF5256" i="2" s="1"/>
  <c r="AG5256" i="2" s="1"/>
  <c r="AD6038" i="2"/>
  <c r="AD6458" i="2"/>
  <c r="AF6458" i="2" s="1"/>
  <c r="AG6458" i="2" s="1"/>
  <c r="AD6857" i="2"/>
  <c r="AF6857" i="2" s="1"/>
  <c r="AG6857" i="2" s="1"/>
  <c r="AD3915" i="2"/>
  <c r="AD4246" i="2"/>
  <c r="AF4246" i="2" s="1"/>
  <c r="AD4247" i="2"/>
  <c r="AD4386" i="2"/>
  <c r="AD4387" i="2"/>
  <c r="AD2507" i="2"/>
  <c r="AD2596" i="2"/>
  <c r="AD3541" i="2"/>
  <c r="AD4923" i="2"/>
  <c r="AF4923" i="2" s="1"/>
  <c r="AD6459" i="2"/>
  <c r="AF6459" i="2" s="1"/>
  <c r="AG6459" i="2" s="1"/>
  <c r="AD6733" i="2"/>
  <c r="AF6733" i="2" s="1"/>
  <c r="AG6733" i="2" s="1"/>
  <c r="AD6858" i="2"/>
  <c r="AF6858" i="2" s="1"/>
  <c r="AD6159" i="2"/>
  <c r="AF6159" i="2" s="1"/>
  <c r="AD6357" i="2"/>
  <c r="AF6357" i="2" s="1"/>
  <c r="AD6374" i="2"/>
  <c r="AF6374" i="2" s="1"/>
  <c r="AG6374" i="2" s="1"/>
  <c r="AD5479" i="2"/>
  <c r="AD5676" i="2"/>
  <c r="AF5676" i="2" s="1"/>
  <c r="AD5804" i="2"/>
  <c r="AF5804" i="2" s="1"/>
  <c r="AD5929" i="2"/>
  <c r="AF5929" i="2" s="1"/>
  <c r="AD148" i="2"/>
  <c r="AF148" i="2" s="1"/>
  <c r="AD251" i="2"/>
  <c r="AF251" i="2" s="1"/>
  <c r="AD1535" i="2"/>
  <c r="AF1535" i="2" s="1"/>
  <c r="AD3083" i="2"/>
  <c r="AF3083" i="2" s="1"/>
  <c r="AD3560" i="2"/>
  <c r="AF3560" i="2" s="1"/>
  <c r="AD4666" i="2"/>
  <c r="AF4666" i="2" s="1"/>
  <c r="AD4810" i="2"/>
  <c r="AF4810" i="2" s="1"/>
  <c r="AD5126" i="2"/>
  <c r="AF5126" i="2" s="1"/>
  <c r="AD5371" i="2"/>
  <c r="AF5371" i="2" s="1"/>
  <c r="AD149" i="2"/>
  <c r="AF149" i="2" s="1"/>
  <c r="AG149" i="2" s="1"/>
  <c r="AD252" i="2"/>
  <c r="AD624" i="2"/>
  <c r="AD682" i="2"/>
  <c r="AF682" i="2" s="1"/>
  <c r="AG682" i="2" s="1"/>
  <c r="AD1005" i="2"/>
  <c r="AF1005" i="2" s="1"/>
  <c r="AG1005" i="2" s="1"/>
  <c r="AD1025" i="2"/>
  <c r="AD1238" i="2"/>
  <c r="AD1239" i="2"/>
  <c r="AD3590" i="2"/>
  <c r="AD4017" i="2"/>
  <c r="AD4025" i="2"/>
  <c r="AD4037" i="2"/>
  <c r="AD4038" i="2"/>
  <c r="AD4049" i="2"/>
  <c r="AF4049" i="2" s="1"/>
  <c r="AG4049" i="2" s="1"/>
  <c r="AD4055" i="2"/>
  <c r="AF4055" i="2" s="1"/>
  <c r="AG4055" i="2" s="1"/>
  <c r="AD4079" i="2"/>
  <c r="AF4079" i="2" s="1"/>
  <c r="AD4088" i="2"/>
  <c r="AF4088" i="2" s="1"/>
  <c r="AD4095" i="2"/>
  <c r="AF4095" i="2" s="1"/>
  <c r="AD4104" i="2"/>
  <c r="AF4104" i="2" s="1"/>
  <c r="AG4104" i="2" s="1"/>
  <c r="AD4105" i="2"/>
  <c r="AD4114" i="2"/>
  <c r="AF4114" i="2" s="1"/>
  <c r="AD6831" i="2"/>
  <c r="AF6831" i="2" s="1"/>
  <c r="AD4952" i="2"/>
  <c r="AF4952" i="2" s="1"/>
  <c r="AD6812" i="2"/>
  <c r="AF6812" i="2" s="1"/>
  <c r="AD7078" i="2"/>
  <c r="AF7078" i="2" s="1"/>
  <c r="AD5265" i="2"/>
  <c r="AF5265" i="2" s="1"/>
  <c r="AD5526" i="2"/>
  <c r="AF5526" i="2" s="1"/>
  <c r="AD5677" i="2"/>
  <c r="AF5677" i="2" s="1"/>
  <c r="AD5805" i="2"/>
  <c r="AF5805" i="2" s="1"/>
  <c r="AD5930" i="2"/>
  <c r="AF5930" i="2" s="1"/>
  <c r="AD6063" i="2"/>
  <c r="AF6063" i="2" s="1"/>
  <c r="AD6813" i="2"/>
  <c r="AF6813" i="2" s="1"/>
  <c r="AD7048" i="2"/>
  <c r="AF7048" i="2" s="1"/>
  <c r="AG7048" i="2" s="1"/>
  <c r="AD3185" i="2"/>
  <c r="AD3411" i="2"/>
  <c r="AF3411" i="2" s="1"/>
  <c r="AG3411" i="2" s="1"/>
  <c r="AD3412" i="2"/>
  <c r="AD3778" i="2"/>
  <c r="AD3819" i="2"/>
  <c r="AD150" i="2"/>
  <c r="AD253" i="2"/>
  <c r="AD625" i="2"/>
  <c r="AD683" i="2"/>
  <c r="AD802" i="2"/>
  <c r="AD808" i="2"/>
  <c r="AD1026" i="2"/>
  <c r="AF1026" i="2" s="1"/>
  <c r="AG1026" i="2" s="1"/>
  <c r="AD1049" i="2"/>
  <c r="AF1049" i="2" s="1"/>
  <c r="AG1049" i="2" s="1"/>
  <c r="AD1261" i="2"/>
  <c r="AF1261" i="2" s="1"/>
  <c r="AG1261" i="2" s="1"/>
  <c r="AD1282" i="2"/>
  <c r="AF1282" i="2" s="1"/>
  <c r="AG1282" i="2" s="1"/>
  <c r="AD1748" i="2"/>
  <c r="AF1748" i="2" s="1"/>
  <c r="AD1749" i="2"/>
  <c r="AF1749" i="2" s="1"/>
  <c r="AD1817" i="2"/>
  <c r="AF1817" i="2" s="1"/>
  <c r="AG1817" i="2" s="1"/>
  <c r="AD1898" i="2"/>
  <c r="AD1985" i="2"/>
  <c r="AF1985" i="2" s="1"/>
  <c r="AD2061" i="2"/>
  <c r="AF2061" i="2" s="1"/>
  <c r="AD2373" i="2"/>
  <c r="AF2373" i="2" s="1"/>
  <c r="AG2373" i="2" s="1"/>
  <c r="AD2426" i="2"/>
  <c r="AF2426" i="2" s="1"/>
  <c r="AD2508" i="2"/>
  <c r="AF2508" i="2" s="1"/>
  <c r="AD151" i="2"/>
  <c r="AF151" i="2" s="1"/>
  <c r="AD254" i="2"/>
  <c r="AF254" i="2" s="1"/>
  <c r="AD1507" i="2"/>
  <c r="AF1507" i="2" s="1"/>
  <c r="AD3084" i="2"/>
  <c r="AF3084" i="2" s="1"/>
  <c r="AD4640" i="2"/>
  <c r="AF4640" i="2" s="1"/>
  <c r="AD4811" i="2"/>
  <c r="AF4811" i="2" s="1"/>
  <c r="AD5071" i="2"/>
  <c r="AF5071" i="2" s="1"/>
  <c r="AD5372" i="2"/>
  <c r="AF5372" i="2" s="1"/>
  <c r="AG5372" i="2" s="1"/>
  <c r="AD5501" i="2"/>
  <c r="AD3203" i="2"/>
  <c r="AF3203" i="2" s="1"/>
  <c r="AG3203" i="2" s="1"/>
  <c r="AD3928" i="2"/>
  <c r="AF3928" i="2" s="1"/>
  <c r="AG3928" i="2" s="1"/>
  <c r="AD4189" i="2"/>
  <c r="AD4190" i="2"/>
  <c r="AD4487" i="2"/>
  <c r="AD4523" i="2"/>
  <c r="AD2509" i="2"/>
  <c r="AD2597" i="2"/>
  <c r="AD2683" i="2"/>
  <c r="AD4924" i="2"/>
  <c r="AD6171" i="2"/>
  <c r="AF6171" i="2" s="1"/>
  <c r="AG6171" i="2" s="1"/>
  <c r="AD6269" i="2"/>
  <c r="AF6269" i="2" s="1"/>
  <c r="AG6269" i="2" s="1"/>
  <c r="AD6294" i="2"/>
  <c r="AF6294" i="2" s="1"/>
  <c r="AG6294" i="2" s="1"/>
  <c r="AD6510" i="2"/>
  <c r="AF6510" i="2" s="1"/>
  <c r="AD6687" i="2"/>
  <c r="AF6687" i="2" s="1"/>
  <c r="AD6885" i="2"/>
  <c r="AF6885" i="2" s="1"/>
  <c r="AD5266" i="2"/>
  <c r="AF5266" i="2" s="1"/>
  <c r="AG5266" i="2" s="1"/>
  <c r="AD5678" i="2"/>
  <c r="AD5806" i="2"/>
  <c r="AF5806" i="2" s="1"/>
  <c r="AD5931" i="2"/>
  <c r="AF5931" i="2" s="1"/>
  <c r="AD6039" i="2"/>
  <c r="AF6039" i="2" s="1"/>
  <c r="AD6511" i="2"/>
  <c r="AF6511" i="2" s="1"/>
  <c r="AD6886" i="2"/>
  <c r="AF6886" i="2" s="1"/>
  <c r="AD3465" i="2"/>
  <c r="AF3465" i="2" s="1"/>
  <c r="AD3466" i="2"/>
  <c r="AF3466" i="2" s="1"/>
  <c r="AD3852" i="2"/>
  <c r="AF3852" i="2" s="1"/>
  <c r="AD3873" i="2"/>
  <c r="AF3873" i="2" s="1"/>
  <c r="AD809" i="2"/>
  <c r="AF809" i="2" s="1"/>
  <c r="AD826" i="2"/>
  <c r="AF826" i="2" s="1"/>
  <c r="AD336" i="2"/>
  <c r="AF336" i="2" s="1"/>
  <c r="AD337" i="2"/>
  <c r="AF337" i="2" s="1"/>
  <c r="AG337" i="2" s="1"/>
  <c r="AD1568" i="2"/>
  <c r="AD3085" i="2"/>
  <c r="AF3085" i="2" s="1"/>
  <c r="AG3085" i="2" s="1"/>
  <c r="AD4721" i="2"/>
  <c r="AF4721" i="2" s="1"/>
  <c r="AG4721" i="2" s="1"/>
  <c r="AD4812" i="2"/>
  <c r="AF4812" i="2" s="1"/>
  <c r="AG4812" i="2" s="1"/>
  <c r="AD5127" i="2"/>
  <c r="AD5373" i="2"/>
  <c r="AD5552" i="2"/>
  <c r="AD3240" i="2"/>
  <c r="AD3929" i="2"/>
  <c r="AD4248" i="2"/>
  <c r="AF4248" i="2" s="1"/>
  <c r="AD4249" i="2"/>
  <c r="AD4554" i="2"/>
  <c r="AF4554" i="2" s="1"/>
  <c r="AG4554" i="2" s="1"/>
  <c r="AD4574" i="2"/>
  <c r="AF4574" i="2" s="1"/>
  <c r="AG4574" i="2" s="1"/>
  <c r="AD4997" i="2"/>
  <c r="AF4997" i="2" s="1"/>
  <c r="AG4997" i="2" s="1"/>
  <c r="AD6181" i="2"/>
  <c r="AF6181" i="2" s="1"/>
  <c r="AG6181" i="2" s="1"/>
  <c r="AD6295" i="2"/>
  <c r="AF6295" i="2" s="1"/>
  <c r="AD6325" i="2"/>
  <c r="AF6325" i="2" s="1"/>
  <c r="AD6568" i="2"/>
  <c r="AF6568" i="2" s="1"/>
  <c r="AG6568" i="2" s="1"/>
  <c r="AD6712" i="2"/>
  <c r="AD7011" i="2"/>
  <c r="AF7011" i="2" s="1"/>
  <c r="AD5679" i="2"/>
  <c r="AF5679" i="2" s="1"/>
  <c r="AD5807" i="2"/>
  <c r="AF5807" i="2" s="1"/>
  <c r="AD5932" i="2"/>
  <c r="AF5932" i="2" s="1"/>
  <c r="AD152" i="2"/>
  <c r="AF152" i="2" s="1"/>
  <c r="AD255" i="2"/>
  <c r="AF255" i="2" s="1"/>
  <c r="AD1508" i="2"/>
  <c r="AF1508" i="2" s="1"/>
  <c r="AD3086" i="2"/>
  <c r="AF3086" i="2" s="1"/>
  <c r="AD3561" i="2"/>
  <c r="AF3561" i="2" s="1"/>
  <c r="AD4667" i="2"/>
  <c r="AF4667" i="2" s="1"/>
  <c r="AD4813" i="2"/>
  <c r="AF4813" i="2" s="1"/>
  <c r="AD5128" i="2"/>
  <c r="AF5128" i="2" s="1"/>
  <c r="AD5374" i="2"/>
  <c r="AF5374" i="2" s="1"/>
  <c r="AG5374" i="2" s="1"/>
  <c r="AD1750" i="2"/>
  <c r="AD1818" i="2"/>
  <c r="AD1899" i="2"/>
  <c r="AD153" i="2"/>
  <c r="AD256" i="2"/>
  <c r="AD626" i="2"/>
  <c r="AD684" i="2"/>
  <c r="AD827" i="2"/>
  <c r="AD837" i="2"/>
  <c r="AD1027" i="2"/>
  <c r="AD1050" i="2"/>
  <c r="AF1050" i="2" s="1"/>
  <c r="AD1262" i="2"/>
  <c r="AD1283" i="2"/>
  <c r="AD3413" i="2"/>
  <c r="AF3413" i="2" s="1"/>
  <c r="AG3413" i="2" s="1"/>
  <c r="AD3449" i="2"/>
  <c r="AF3449" i="2" s="1"/>
  <c r="AD3820" i="2"/>
  <c r="AF3820" i="2" s="1"/>
  <c r="AD3853" i="2"/>
  <c r="AF3853" i="2" s="1"/>
  <c r="AD1986" i="2"/>
  <c r="AF1986" i="2" s="1"/>
  <c r="AG1986" i="2" s="1"/>
  <c r="AD2062" i="2"/>
  <c r="AD2063" i="2"/>
  <c r="AF2063" i="2" s="1"/>
  <c r="AD2427" i="2"/>
  <c r="AF2427" i="2" s="1"/>
  <c r="AD2510" i="2"/>
  <c r="AF2510" i="2" s="1"/>
  <c r="AD2598" i="2"/>
  <c r="AF2598" i="2" s="1"/>
  <c r="AD2684" i="2"/>
  <c r="AF2684" i="2" s="1"/>
  <c r="AD2757" i="2"/>
  <c r="AF2757" i="2" s="1"/>
  <c r="AD2758" i="2"/>
  <c r="AF2758" i="2" s="1"/>
  <c r="AD3591" i="2"/>
  <c r="AF3591" i="2" s="1"/>
  <c r="AD3955" i="2"/>
  <c r="AF3955" i="2" s="1"/>
  <c r="AD4191" i="2"/>
  <c r="AF4191" i="2" s="1"/>
  <c r="AD4218" i="2"/>
  <c r="AF4218" i="2" s="1"/>
  <c r="AD4488" i="2"/>
  <c r="AF4488" i="2" s="1"/>
  <c r="AD4524" i="2"/>
  <c r="AF4524" i="2" s="1"/>
  <c r="AG4524" i="2" s="1"/>
  <c r="AD6194" i="2"/>
  <c r="AD6296" i="2"/>
  <c r="AD6326" i="2"/>
  <c r="AF6326" i="2" s="1"/>
  <c r="AG6326" i="2" s="1"/>
  <c r="AD4953" i="2"/>
  <c r="AD6512" i="2"/>
  <c r="AD6743" i="2"/>
  <c r="AD6928" i="2"/>
  <c r="AF6928" i="2" s="1"/>
  <c r="AD5202" i="2"/>
  <c r="AD5502" i="2"/>
  <c r="AD5680" i="2"/>
  <c r="AD5808" i="2"/>
  <c r="AD5933" i="2"/>
  <c r="AD6064" i="2"/>
  <c r="AD6513" i="2"/>
  <c r="AF6513" i="2" s="1"/>
  <c r="AG6513" i="2" s="1"/>
  <c r="AD6887" i="2"/>
  <c r="AF6887" i="2" s="1"/>
  <c r="AD257" i="2"/>
  <c r="AF257" i="2" s="1"/>
  <c r="AD258" i="2"/>
  <c r="AF258" i="2" s="1"/>
  <c r="AD1509" i="2"/>
  <c r="AF1509" i="2" s="1"/>
  <c r="AG1509" i="2" s="1"/>
  <c r="AD3087" i="2"/>
  <c r="AD3371" i="2"/>
  <c r="AF3371" i="2" s="1"/>
  <c r="AD3414" i="2"/>
  <c r="AF3414" i="2" s="1"/>
  <c r="AD3739" i="2"/>
  <c r="AF3739" i="2" s="1"/>
  <c r="AD3779" i="2"/>
  <c r="AF3779" i="2" s="1"/>
  <c r="AD4693" i="2"/>
  <c r="AF4693" i="2" s="1"/>
  <c r="AD4814" i="2"/>
  <c r="AF4814" i="2" s="1"/>
  <c r="AD5098" i="2"/>
  <c r="AF5098" i="2" s="1"/>
  <c r="AD5375" i="2"/>
  <c r="AF5375" i="2" s="1"/>
  <c r="AD154" i="2"/>
  <c r="AF154" i="2" s="1"/>
  <c r="AD259" i="2"/>
  <c r="AF259" i="2" s="1"/>
  <c r="AD627" i="2"/>
  <c r="AF627" i="2" s="1"/>
  <c r="AD628" i="2"/>
  <c r="AF628" i="2" s="1"/>
  <c r="AD880" i="2"/>
  <c r="AF880" i="2" s="1"/>
  <c r="AG880" i="2" s="1"/>
  <c r="AD902" i="2"/>
  <c r="AD1142" i="2"/>
  <c r="AF1142" i="2" s="1"/>
  <c r="AG1142" i="2" s="1"/>
  <c r="AD1172" i="2"/>
  <c r="AF1172" i="2" s="1"/>
  <c r="AG1172" i="2" s="1"/>
  <c r="AD1363" i="2"/>
  <c r="AF1363" i="2" s="1"/>
  <c r="AG1363" i="2" s="1"/>
  <c r="AD1387" i="2"/>
  <c r="AD1751" i="2"/>
  <c r="AD1819" i="2"/>
  <c r="AF1819" i="2" s="1"/>
  <c r="AD1900" i="2"/>
  <c r="AD1987" i="2"/>
  <c r="AD1988" i="2"/>
  <c r="AD2064" i="2"/>
  <c r="AD2428" i="2"/>
  <c r="AF2428" i="2" s="1"/>
  <c r="AG2428" i="2" s="1"/>
  <c r="AD2429" i="2"/>
  <c r="AF2429" i="2" s="1"/>
  <c r="AG2429" i="2" s="1"/>
  <c r="AD3592" i="2"/>
  <c r="AF3592" i="2" s="1"/>
  <c r="AG3592" i="2" s="1"/>
  <c r="AD5279" i="2"/>
  <c r="AF5279" i="2" s="1"/>
  <c r="AD6065" i="2"/>
  <c r="AF6065" i="2" s="1"/>
  <c r="AD6541" i="2"/>
  <c r="AF6541" i="2" s="1"/>
  <c r="AD6929" i="2"/>
  <c r="AF6929" i="2" s="1"/>
  <c r="AG6929" i="2" s="1"/>
  <c r="AD3956" i="2"/>
  <c r="AD4272" i="2"/>
  <c r="AF4272" i="2" s="1"/>
  <c r="AD4305" i="2"/>
  <c r="AF4305" i="2" s="1"/>
  <c r="AD4410" i="2"/>
  <c r="AF4410" i="2" s="1"/>
  <c r="AD4445" i="2"/>
  <c r="AF4445" i="2" s="1"/>
  <c r="AD2511" i="2"/>
  <c r="AF2511" i="2" s="1"/>
  <c r="AD2599" i="2"/>
  <c r="AF2599" i="2" s="1"/>
  <c r="AD2685" i="2"/>
  <c r="AF2685" i="2" s="1"/>
  <c r="AD2759" i="2"/>
  <c r="AF2759" i="2" s="1"/>
  <c r="AD3593" i="2"/>
  <c r="AF3593" i="2" s="1"/>
  <c r="AD4954" i="2"/>
  <c r="AF4954" i="2" s="1"/>
  <c r="AD6569" i="2"/>
  <c r="AF6569" i="2" s="1"/>
  <c r="AD6753" i="2"/>
  <c r="AF6753" i="2" s="1"/>
  <c r="AD6930" i="2"/>
  <c r="AF6930" i="2" s="1"/>
  <c r="AG6930" i="2" s="1"/>
  <c r="AD6205" i="2"/>
  <c r="AD6390" i="2"/>
  <c r="AD6406" i="2"/>
  <c r="AF6406" i="2" s="1"/>
  <c r="AG6406" i="2" s="1"/>
  <c r="AD5527" i="2"/>
  <c r="AD5681" i="2"/>
  <c r="AF5681" i="2" s="1"/>
  <c r="AD5809" i="2"/>
  <c r="AD5934" i="2"/>
  <c r="AD260" i="2"/>
  <c r="AD338" i="2"/>
  <c r="AD1536" i="2"/>
  <c r="AD3088" i="2"/>
  <c r="AD3594" i="2"/>
  <c r="AD4694" i="2"/>
  <c r="AF4694" i="2" s="1"/>
  <c r="AD4815" i="2"/>
  <c r="AF4815" i="2" s="1"/>
  <c r="AG4815" i="2" s="1"/>
  <c r="AD5129" i="2"/>
  <c r="AF5129" i="2" s="1"/>
  <c r="AD5376" i="2"/>
  <c r="AF5376" i="2" s="1"/>
  <c r="AD1820" i="2"/>
  <c r="AF1820" i="2" s="1"/>
  <c r="AD1821" i="2"/>
  <c r="AF1821" i="2" s="1"/>
  <c r="AG1821" i="2" s="1"/>
  <c r="AD155" i="2"/>
  <c r="AD261" i="2"/>
  <c r="AF261" i="2" s="1"/>
  <c r="AD685" i="2"/>
  <c r="AF685" i="2" s="1"/>
  <c r="AD719" i="2"/>
  <c r="AF719" i="2" s="1"/>
  <c r="AD838" i="2"/>
  <c r="AF838" i="2" s="1"/>
  <c r="AD839" i="2"/>
  <c r="AF839" i="2" s="1"/>
  <c r="AD1051" i="2"/>
  <c r="AF1051" i="2" s="1"/>
  <c r="AD1070" i="2"/>
  <c r="AF1070" i="2" s="1"/>
  <c r="AD1284" i="2"/>
  <c r="AF1284" i="2" s="1"/>
  <c r="AD1285" i="2"/>
  <c r="AF1285" i="2" s="1"/>
  <c r="AD3415" i="2"/>
  <c r="AF3415" i="2" s="1"/>
  <c r="AD3450" i="2"/>
  <c r="AF3450" i="2" s="1"/>
  <c r="AD3821" i="2"/>
  <c r="AF3821" i="2" s="1"/>
  <c r="AD3854" i="2"/>
  <c r="AF3854" i="2" s="1"/>
  <c r="AG3854" i="2" s="1"/>
  <c r="AD1901" i="2"/>
  <c r="AD1989" i="2"/>
  <c r="AF1989" i="2" s="1"/>
  <c r="AG1989" i="2" s="1"/>
  <c r="AD2065" i="2"/>
  <c r="AF2065" i="2" s="1"/>
  <c r="AG2065" i="2" s="1"/>
  <c r="AD2128" i="2"/>
  <c r="AF2128" i="2" s="1"/>
  <c r="AG2128" i="2" s="1"/>
  <c r="AD2512" i="2"/>
  <c r="AD2513" i="2"/>
  <c r="AD2600" i="2"/>
  <c r="AD2686" i="2"/>
  <c r="AD2760" i="2"/>
  <c r="AD2812" i="2"/>
  <c r="AD3595" i="2"/>
  <c r="AD3977" i="2"/>
  <c r="AF3977" i="2" s="1"/>
  <c r="AG3977" i="2" s="1"/>
  <c r="AD4192" i="2"/>
  <c r="AF4192" i="2" s="1"/>
  <c r="AG4192" i="2" s="1"/>
  <c r="AD4219" i="2"/>
  <c r="AF4219" i="2" s="1"/>
  <c r="AG4219" i="2" s="1"/>
  <c r="AD4525" i="2"/>
  <c r="AF4525" i="2" s="1"/>
  <c r="AD4526" i="2"/>
  <c r="AF4526" i="2" s="1"/>
  <c r="AD6206" i="2"/>
  <c r="AF6206" i="2" s="1"/>
  <c r="AD6327" i="2"/>
  <c r="AF6327" i="2" s="1"/>
  <c r="AG6327" i="2" s="1"/>
  <c r="AD6341" i="2"/>
  <c r="AD4955" i="2"/>
  <c r="AF4955" i="2" s="1"/>
  <c r="AD6542" i="2"/>
  <c r="AF6542" i="2" s="1"/>
  <c r="AD6754" i="2"/>
  <c r="AF6754" i="2" s="1"/>
  <c r="AD6931" i="2"/>
  <c r="AF6931" i="2" s="1"/>
  <c r="AD5213" i="2"/>
  <c r="AF5213" i="2" s="1"/>
  <c r="AD5528" i="2"/>
  <c r="AF5528" i="2" s="1"/>
  <c r="AD5682" i="2"/>
  <c r="AF5682" i="2" s="1"/>
  <c r="AD5810" i="2"/>
  <c r="AF5810" i="2" s="1"/>
  <c r="AD5935" i="2"/>
  <c r="AF5935" i="2" s="1"/>
  <c r="AD6089" i="2"/>
  <c r="AF6089" i="2" s="1"/>
  <c r="AD6543" i="2"/>
  <c r="AF6543" i="2" s="1"/>
  <c r="AD6888" i="2"/>
  <c r="AF6888" i="2" s="1"/>
  <c r="AD3204" i="2"/>
  <c r="AF3204" i="2" s="1"/>
  <c r="AG3204" i="2" s="1"/>
  <c r="AD3416" i="2"/>
  <c r="AD3451" i="2"/>
  <c r="AF3451" i="2" s="1"/>
  <c r="AD3822" i="2"/>
  <c r="AF3822" i="2" s="1"/>
  <c r="AG3822" i="2" s="1"/>
  <c r="AD3855" i="2"/>
  <c r="AF3855" i="2" s="1"/>
  <c r="AG3855" i="2" s="1"/>
  <c r="AD262" i="2"/>
  <c r="AD263" i="2"/>
  <c r="AD686" i="2"/>
  <c r="AD720" i="2"/>
  <c r="AD1052" i="2"/>
  <c r="AD1071" i="2"/>
  <c r="AD1286" i="2"/>
  <c r="AF1286" i="2" s="1"/>
  <c r="AG1286" i="2" s="1"/>
  <c r="AD1304" i="2"/>
  <c r="AD1822" i="2"/>
  <c r="AF1822" i="2" s="1"/>
  <c r="AG1822" i="2" s="1"/>
  <c r="AD1902" i="2"/>
  <c r="AF1902" i="2" s="1"/>
  <c r="AG1902" i="2" s="1"/>
  <c r="AD1903" i="2"/>
  <c r="AF1903" i="2" s="1"/>
  <c r="AD1990" i="2"/>
  <c r="AF1990" i="2" s="1"/>
  <c r="AD2066" i="2"/>
  <c r="AF2066" i="2" s="1"/>
  <c r="AD2129" i="2"/>
  <c r="AF2129" i="2" s="1"/>
  <c r="AG2129" i="2" s="1"/>
  <c r="AD2430" i="2"/>
  <c r="AD2514" i="2"/>
  <c r="AF2514" i="2" s="1"/>
  <c r="AD156" i="2"/>
  <c r="AF156" i="2" s="1"/>
  <c r="AD264" i="2"/>
  <c r="AF264" i="2" s="1"/>
  <c r="AD1537" i="2"/>
  <c r="AF1537" i="2" s="1"/>
  <c r="AD3089" i="2"/>
  <c r="AF3089" i="2" s="1"/>
  <c r="AD4668" i="2"/>
  <c r="AF4668" i="2" s="1"/>
  <c r="AD4816" i="2"/>
  <c r="AF4816" i="2" s="1"/>
  <c r="AD5099" i="2"/>
  <c r="AF5099" i="2" s="1"/>
  <c r="AD5377" i="2"/>
  <c r="AF5377" i="2" s="1"/>
  <c r="AD5529" i="2"/>
  <c r="AF5529" i="2" s="1"/>
  <c r="AD3205" i="2"/>
  <c r="AF3205" i="2" s="1"/>
  <c r="AD4220" i="2"/>
  <c r="AF4220" i="2" s="1"/>
  <c r="AD4221" i="2"/>
  <c r="AF4221" i="2" s="1"/>
  <c r="AG4221" i="2" s="1"/>
  <c r="AD4527" i="2"/>
  <c r="AD4528" i="2"/>
  <c r="AF4528" i="2" s="1"/>
  <c r="AG4528" i="2" s="1"/>
  <c r="AD2515" i="2"/>
  <c r="AF2515" i="2" s="1"/>
  <c r="AG2515" i="2" s="1"/>
  <c r="AD2601" i="2"/>
  <c r="AD2687" i="2"/>
  <c r="AD2761" i="2"/>
  <c r="AD4956" i="2"/>
  <c r="AD6514" i="2"/>
  <c r="AD6699" i="2"/>
  <c r="AD6932" i="2"/>
  <c r="AD5280" i="2"/>
  <c r="AD5683" i="2"/>
  <c r="AD5811" i="2"/>
  <c r="AD5936" i="2"/>
  <c r="AF5936" i="2" s="1"/>
  <c r="AG5936" i="2" s="1"/>
  <c r="AD6066" i="2"/>
  <c r="AF6066" i="2" s="1"/>
  <c r="AD6570" i="2"/>
  <c r="AF6570" i="2" s="1"/>
  <c r="AD6933" i="2"/>
  <c r="AF6933" i="2" s="1"/>
  <c r="AD77" i="2"/>
  <c r="AF77" i="2" s="1"/>
  <c r="AG77" i="2" s="1"/>
  <c r="AD157" i="2"/>
  <c r="AD1482" i="2"/>
  <c r="AF1482" i="2" s="1"/>
  <c r="AD3090" i="2"/>
  <c r="AF3090" i="2" s="1"/>
  <c r="AD3542" i="2"/>
  <c r="AF3542" i="2" s="1"/>
  <c r="AD4641" i="2"/>
  <c r="AF4641" i="2" s="1"/>
  <c r="AD4817" i="2"/>
  <c r="AF4817" i="2" s="1"/>
  <c r="AD5100" i="2"/>
  <c r="AF5100" i="2" s="1"/>
  <c r="AD5378" i="2"/>
  <c r="AF5378" i="2" s="1"/>
  <c r="AD1694" i="2"/>
  <c r="AF1694" i="2" s="1"/>
  <c r="AD1752" i="2"/>
  <c r="AF1752" i="2" s="1"/>
  <c r="AD1823" i="2"/>
  <c r="AF1823" i="2" s="1"/>
  <c r="AD1904" i="2"/>
  <c r="AF1904" i="2" s="1"/>
  <c r="AD78" i="2"/>
  <c r="AF78" i="2" s="1"/>
  <c r="AD158" i="2"/>
  <c r="AF158" i="2" s="1"/>
  <c r="AG158" i="2" s="1"/>
  <c r="AD578" i="2"/>
  <c r="AD629" i="2"/>
  <c r="AD810" i="2"/>
  <c r="AF810" i="2" s="1"/>
  <c r="AG810" i="2" s="1"/>
  <c r="AD828" i="2"/>
  <c r="AD1006" i="2"/>
  <c r="AD1028" i="2"/>
  <c r="AD1240" i="2"/>
  <c r="AD1263" i="2"/>
  <c r="AF1263" i="2" s="1"/>
  <c r="AD3372" i="2"/>
  <c r="AD3417" i="2"/>
  <c r="AD3780" i="2"/>
  <c r="AD3781" i="2"/>
  <c r="AD1905" i="2"/>
  <c r="AF1905" i="2" s="1"/>
  <c r="AD1991" i="2"/>
  <c r="AF1991" i="2" s="1"/>
  <c r="AG1991" i="2" s="1"/>
  <c r="AD2374" i="2"/>
  <c r="AF2374" i="2" s="1"/>
  <c r="AG2374" i="2" s="1"/>
  <c r="AD2431" i="2"/>
  <c r="AF2431" i="2" s="1"/>
  <c r="AD2516" i="2"/>
  <c r="AF2516" i="2" s="1"/>
  <c r="AD2602" i="2"/>
  <c r="AF2602" i="2" s="1"/>
  <c r="AG2602" i="2" s="1"/>
  <c r="AD2603" i="2"/>
  <c r="AD2688" i="2"/>
  <c r="AF2688" i="2" s="1"/>
  <c r="AD3562" i="2"/>
  <c r="AF3562" i="2" s="1"/>
  <c r="AD4925" i="2"/>
  <c r="AF4925" i="2" s="1"/>
  <c r="AD3930" i="2"/>
  <c r="AF3930" i="2" s="1"/>
  <c r="AD4170" i="2"/>
  <c r="AF4170" i="2" s="1"/>
  <c r="AD4193" i="2"/>
  <c r="AF4193" i="2" s="1"/>
  <c r="AD4446" i="2"/>
  <c r="AF4446" i="2" s="1"/>
  <c r="AD4489" i="2"/>
  <c r="AF4489" i="2" s="1"/>
  <c r="AD6172" i="2"/>
  <c r="AF6172" i="2" s="1"/>
  <c r="AD6270" i="2"/>
  <c r="AF6270" i="2" s="1"/>
  <c r="AD6297" i="2"/>
  <c r="AF6297" i="2" s="1"/>
  <c r="AD6460" i="2"/>
  <c r="AF6460" i="2" s="1"/>
  <c r="AD6734" i="2"/>
  <c r="AF6734" i="2" s="1"/>
  <c r="AG6734" i="2" s="1"/>
  <c r="AD6859" i="2"/>
  <c r="AD5197" i="2"/>
  <c r="AD5480" i="2"/>
  <c r="AF5480" i="2" s="1"/>
  <c r="AG5480" i="2" s="1"/>
  <c r="AD5684" i="2"/>
  <c r="AF5684" i="2" s="1"/>
  <c r="AG5684" i="2" s="1"/>
  <c r="AD5812" i="2"/>
  <c r="AD5937" i="2"/>
  <c r="AD6040" i="2"/>
  <c r="AD6461" i="2"/>
  <c r="AD6860" i="2"/>
  <c r="AD159" i="2"/>
  <c r="AD265" i="2"/>
  <c r="AD1538" i="2"/>
  <c r="AD3091" i="2"/>
  <c r="AF3091" i="2" s="1"/>
  <c r="AD3343" i="2"/>
  <c r="AF3343" i="2" s="1"/>
  <c r="AG3343" i="2" s="1"/>
  <c r="AD3373" i="2"/>
  <c r="AF3373" i="2" s="1"/>
  <c r="AD3563" i="2"/>
  <c r="AF3563" i="2" s="1"/>
  <c r="AD3710" i="2"/>
  <c r="AF3710" i="2" s="1"/>
  <c r="AD3740" i="2"/>
  <c r="AF3740" i="2" s="1"/>
  <c r="AG3740" i="2" s="1"/>
  <c r="AD4669" i="2"/>
  <c r="AD4818" i="2"/>
  <c r="AF4818" i="2" s="1"/>
  <c r="AD5130" i="2"/>
  <c r="AF5130" i="2" s="1"/>
  <c r="AD5379" i="2"/>
  <c r="AF5379" i="2" s="1"/>
  <c r="AD160" i="2"/>
  <c r="AF160" i="2" s="1"/>
  <c r="AD266" i="2"/>
  <c r="AF266" i="2" s="1"/>
  <c r="AD630" i="2"/>
  <c r="AF630" i="2" s="1"/>
  <c r="AD687" i="2"/>
  <c r="AF687" i="2" s="1"/>
  <c r="AD1007" i="2"/>
  <c r="AF1007" i="2" s="1"/>
  <c r="AD1029" i="2"/>
  <c r="AF1029" i="2" s="1"/>
  <c r="AD1241" i="2"/>
  <c r="AF1241" i="2" s="1"/>
  <c r="AD1264" i="2"/>
  <c r="AF1264" i="2" s="1"/>
  <c r="AD3596" i="2"/>
  <c r="AF3596" i="2" s="1"/>
  <c r="AD4155" i="2"/>
  <c r="AF4155" i="2" s="1"/>
  <c r="AG4155" i="2" s="1"/>
  <c r="AD4171" i="2"/>
  <c r="AD4411" i="2"/>
  <c r="AF4411" i="2" s="1"/>
  <c r="AG4411" i="2" s="1"/>
  <c r="AD4447" i="2"/>
  <c r="AF4447" i="2" s="1"/>
  <c r="AG4447" i="2" s="1"/>
  <c r="AD4018" i="2"/>
  <c r="AD4026" i="2"/>
  <c r="AD4027" i="2"/>
  <c r="AF4027" i="2" s="1"/>
  <c r="AD4039" i="2"/>
  <c r="AD4050" i="2"/>
  <c r="AD4051" i="2"/>
  <c r="AD4080" i="2"/>
  <c r="AF4080" i="2" s="1"/>
  <c r="AD4089" i="2"/>
  <c r="AD4096" i="2"/>
  <c r="AF4096" i="2" s="1"/>
  <c r="AG4096" i="2" s="1"/>
  <c r="AD4097" i="2"/>
  <c r="AF4097" i="2" s="1"/>
  <c r="AG4097" i="2" s="1"/>
  <c r="AD4106" i="2"/>
  <c r="AF4106" i="2" s="1"/>
  <c r="AG4106" i="2" s="1"/>
  <c r="AD4115" i="2"/>
  <c r="AF4115" i="2" s="1"/>
  <c r="AG4115" i="2" s="1"/>
  <c r="AD6832" i="2"/>
  <c r="AF6832" i="2" s="1"/>
  <c r="AD4957" i="2"/>
  <c r="AF4957" i="2" s="1"/>
  <c r="AD6814" i="2"/>
  <c r="AF6814" i="2" s="1"/>
  <c r="AG6814" i="2" s="1"/>
  <c r="AD7079" i="2"/>
  <c r="AD5267" i="2"/>
  <c r="AF5267" i="2" s="1"/>
  <c r="AD5503" i="2"/>
  <c r="AF5503" i="2" s="1"/>
  <c r="AD5685" i="2"/>
  <c r="AF5685" i="2" s="1"/>
  <c r="AD5813" i="2"/>
  <c r="AF5813" i="2" s="1"/>
  <c r="AD5938" i="2"/>
  <c r="AF5938" i="2" s="1"/>
  <c r="AD6041" i="2"/>
  <c r="AF6041" i="2" s="1"/>
  <c r="AD6815" i="2"/>
  <c r="AF6815" i="2" s="1"/>
  <c r="AD7049" i="2"/>
  <c r="AF7049" i="2" s="1"/>
  <c r="AD9" i="2"/>
  <c r="AF9" i="2" s="1"/>
  <c r="AD22" i="2"/>
  <c r="AF22" i="2" s="1"/>
  <c r="AD1483" i="2"/>
  <c r="AF1483" i="2" s="1"/>
  <c r="AD3092" i="2"/>
  <c r="AF3092" i="2" s="1"/>
  <c r="AD3527" i="2"/>
  <c r="AF3527" i="2" s="1"/>
  <c r="AG3527" i="2" s="1"/>
  <c r="AD4622" i="2"/>
  <c r="AD4819" i="2"/>
  <c r="AD5072" i="2"/>
  <c r="AD5380" i="2"/>
  <c r="AD1609" i="2"/>
  <c r="AD1616" i="2"/>
  <c r="AD1626" i="2"/>
  <c r="AD1635" i="2"/>
  <c r="AD1655" i="2"/>
  <c r="AD1695" i="2"/>
  <c r="AF1695" i="2" s="1"/>
  <c r="AD1753" i="2"/>
  <c r="AD1754" i="2"/>
  <c r="AF1754" i="2" s="1"/>
  <c r="AG1754" i="2" s="1"/>
  <c r="AD1824" i="2"/>
  <c r="AF1824" i="2" s="1"/>
  <c r="AG1824" i="2" s="1"/>
  <c r="AD10" i="2"/>
  <c r="AF10" i="2" s="1"/>
  <c r="AG10" i="2" s="1"/>
  <c r="AD23" i="2"/>
  <c r="AF23" i="2" s="1"/>
  <c r="AD579" i="2"/>
  <c r="AF579" i="2" s="1"/>
  <c r="AD631" i="2"/>
  <c r="AF631" i="2" s="1"/>
  <c r="AD795" i="2"/>
  <c r="AF795" i="2" s="1"/>
  <c r="AG795" i="2" s="1"/>
  <c r="AD797" i="2"/>
  <c r="AD992" i="2"/>
  <c r="AF992" i="2" s="1"/>
  <c r="AD995" i="2"/>
  <c r="AF995" i="2" s="1"/>
  <c r="AD1242" i="2"/>
  <c r="AF1242" i="2" s="1"/>
  <c r="AD1243" i="2"/>
  <c r="AF1243" i="2" s="1"/>
  <c r="AD3309" i="2"/>
  <c r="AF3309" i="2" s="1"/>
  <c r="AD3315" i="2"/>
  <c r="AF3315" i="2" s="1"/>
  <c r="AD3741" i="2"/>
  <c r="AF3741" i="2" s="1"/>
  <c r="AD3782" i="2"/>
  <c r="AF3782" i="2" s="1"/>
  <c r="AD1906" i="2"/>
  <c r="AF1906" i="2" s="1"/>
  <c r="AD1992" i="2"/>
  <c r="AF1992" i="2" s="1"/>
  <c r="AD2277" i="2"/>
  <c r="AF2277" i="2" s="1"/>
  <c r="AD3529" i="2"/>
  <c r="AF3529" i="2" s="1"/>
  <c r="AD4909" i="2"/>
  <c r="AF4909" i="2" s="1"/>
  <c r="AG4909" i="2" s="1"/>
  <c r="AD3931" i="2"/>
  <c r="AD4139" i="2"/>
  <c r="AF4139" i="2" s="1"/>
  <c r="AG4139" i="2" s="1"/>
  <c r="AD4143" i="2"/>
  <c r="AF4143" i="2" s="1"/>
  <c r="AG4143" i="2" s="1"/>
  <c r="AD4448" i="2"/>
  <c r="AF4448" i="2" s="1"/>
  <c r="AG4448" i="2" s="1"/>
  <c r="AD4449" i="2"/>
  <c r="AF4449" i="2" s="1"/>
  <c r="AD6151" i="2"/>
  <c r="AD6271" i="2"/>
  <c r="AF6271" i="2" s="1"/>
  <c r="AD6298" i="2"/>
  <c r="AD6443" i="2"/>
  <c r="AD6726" i="2"/>
  <c r="AD6861" i="2"/>
  <c r="AD5191" i="2"/>
  <c r="AD5458" i="2"/>
  <c r="AF5458" i="2" s="1"/>
  <c r="AD5686" i="2"/>
  <c r="AF5686" i="2" s="1"/>
  <c r="AG5686" i="2" s="1"/>
  <c r="AD5814" i="2"/>
  <c r="AF5814" i="2" s="1"/>
  <c r="AG5814" i="2" s="1"/>
  <c r="AD5939" i="2"/>
  <c r="AF5939" i="2" s="1"/>
  <c r="AD6025" i="2"/>
  <c r="AF6025" i="2" s="1"/>
  <c r="AD6438" i="2"/>
  <c r="AF6438" i="2" s="1"/>
  <c r="AG6438" i="2" s="1"/>
  <c r="AD6842" i="2"/>
  <c r="AD3180" i="2"/>
  <c r="AF3180" i="2" s="1"/>
  <c r="AD3374" i="2"/>
  <c r="AF3374" i="2" s="1"/>
  <c r="AD3375" i="2"/>
  <c r="AF3375" i="2" s="1"/>
  <c r="AD3742" i="2"/>
  <c r="AF3742" i="2" s="1"/>
  <c r="AD3783" i="2"/>
  <c r="AF3783" i="2" s="1"/>
  <c r="AD79" i="2"/>
  <c r="AF79" i="2" s="1"/>
  <c r="AD80" i="2"/>
  <c r="AF80" i="2" s="1"/>
  <c r="AD580" i="2"/>
  <c r="AF580" i="2" s="1"/>
  <c r="AD632" i="2"/>
  <c r="AF632" i="2" s="1"/>
  <c r="AD1008" i="2"/>
  <c r="AF1008" i="2" s="1"/>
  <c r="AD1030" i="2"/>
  <c r="AF1030" i="2" s="1"/>
  <c r="AD1244" i="2"/>
  <c r="AF1244" i="2" s="1"/>
  <c r="AD1265" i="2"/>
  <c r="AF1265" i="2" s="1"/>
  <c r="AG1265" i="2" s="1"/>
  <c r="AD1696" i="2"/>
  <c r="AD1697" i="2"/>
  <c r="AD1755" i="2"/>
  <c r="AF1755" i="2" s="1"/>
  <c r="AG1755" i="2" s="1"/>
  <c r="AD1825" i="2"/>
  <c r="AD1907" i="2"/>
  <c r="AD1908" i="2"/>
  <c r="AD2353" i="2"/>
  <c r="AD2375" i="2"/>
  <c r="AF2375" i="2" s="1"/>
  <c r="AD2432" i="2"/>
  <c r="AD2433" i="2"/>
  <c r="AD81" i="2"/>
  <c r="AD161" i="2"/>
  <c r="AD1484" i="2"/>
  <c r="AF1484" i="2" s="1"/>
  <c r="AG1484" i="2" s="1"/>
  <c r="AD3093" i="2"/>
  <c r="AF3093" i="2" s="1"/>
  <c r="AG3093" i="2" s="1"/>
  <c r="AD4820" i="2"/>
  <c r="AF4820" i="2" s="1"/>
  <c r="AD4623" i="2"/>
  <c r="AF4623" i="2" s="1"/>
  <c r="AD5055" i="2"/>
  <c r="AF5055" i="2" s="1"/>
  <c r="AD5381" i="2"/>
  <c r="AF5381" i="2" s="1"/>
  <c r="AG5381" i="2" s="1"/>
  <c r="AD5481" i="2"/>
  <c r="AD3186" i="2"/>
  <c r="AF3186" i="2" s="1"/>
  <c r="AD4172" i="2"/>
  <c r="AF4172" i="2" s="1"/>
  <c r="AD4194" i="2"/>
  <c r="AF4194" i="2" s="1"/>
  <c r="AD4450" i="2"/>
  <c r="AF4450" i="2" s="1"/>
  <c r="AD4490" i="2"/>
  <c r="AF4490" i="2" s="1"/>
  <c r="AD4926" i="2"/>
  <c r="AF4926" i="2" s="1"/>
  <c r="AD2517" i="2"/>
  <c r="AF2517" i="2" s="1"/>
  <c r="AD2604" i="2"/>
  <c r="AF2604" i="2" s="1"/>
  <c r="AD6482" i="2"/>
  <c r="AF6482" i="2" s="1"/>
  <c r="AD6678" i="2"/>
  <c r="AF6678" i="2" s="1"/>
  <c r="AD6862" i="2"/>
  <c r="AF6862" i="2" s="1"/>
  <c r="AD5257" i="2"/>
  <c r="AF5257" i="2" s="1"/>
  <c r="AD5687" i="2"/>
  <c r="AF5687" i="2" s="1"/>
  <c r="AG5687" i="2" s="1"/>
  <c r="AD5815" i="2"/>
  <c r="AD5940" i="2"/>
  <c r="AF5940" i="2" s="1"/>
  <c r="AG5940" i="2" s="1"/>
  <c r="AD6026" i="2"/>
  <c r="AF6026" i="2" s="1"/>
  <c r="AG6026" i="2" s="1"/>
  <c r="AD6462" i="2"/>
  <c r="AF6462" i="2" s="1"/>
  <c r="AG6462" i="2" s="1"/>
  <c r="AD6863" i="2"/>
  <c r="AD162" i="2"/>
  <c r="AD267" i="2"/>
  <c r="AD1510" i="2"/>
  <c r="AD3094" i="2"/>
  <c r="AD3223" i="2"/>
  <c r="AD4670" i="2"/>
  <c r="AD4821" i="2"/>
  <c r="AD5073" i="2"/>
  <c r="AD5382" i="2"/>
  <c r="AF5382" i="2" s="1"/>
  <c r="AG5382" i="2" s="1"/>
  <c r="AD1698" i="2"/>
  <c r="AF1698" i="2" s="1"/>
  <c r="AD1699" i="2"/>
  <c r="AF1699" i="2" s="1"/>
  <c r="AD1756" i="2"/>
  <c r="AF1756" i="2" s="1"/>
  <c r="AD1826" i="2"/>
  <c r="AF1826" i="2" s="1"/>
  <c r="AG1826" i="2" s="1"/>
  <c r="AD1909" i="2"/>
  <c r="AD82" i="2"/>
  <c r="AF82" i="2" s="1"/>
  <c r="AD163" i="2"/>
  <c r="AF163" i="2" s="1"/>
  <c r="AD581" i="2"/>
  <c r="AF581" i="2" s="1"/>
  <c r="AD633" i="2"/>
  <c r="AF633" i="2" s="1"/>
  <c r="AD881" i="2"/>
  <c r="AF881" i="2" s="1"/>
  <c r="AD903" i="2"/>
  <c r="AF903" i="2" s="1"/>
  <c r="AD1120" i="2"/>
  <c r="AF1120" i="2" s="1"/>
  <c r="AD1143" i="2"/>
  <c r="AF1143" i="2" s="1"/>
  <c r="AD1364" i="2"/>
  <c r="AF1364" i="2" s="1"/>
  <c r="AD1365" i="2"/>
  <c r="AF1365" i="2" s="1"/>
  <c r="AD3322" i="2"/>
  <c r="AF3322" i="2" s="1"/>
  <c r="AD3344" i="2"/>
  <c r="AF3344" i="2" s="1"/>
  <c r="AD3711" i="2"/>
  <c r="AF3711" i="2" s="1"/>
  <c r="AG3711" i="2" s="1"/>
  <c r="AD3743" i="2"/>
  <c r="AD1910" i="2"/>
  <c r="AD2376" i="2"/>
  <c r="AF2376" i="2" s="1"/>
  <c r="AG2376" i="2" s="1"/>
  <c r="AD2434" i="2"/>
  <c r="AF2434" i="2" s="1"/>
  <c r="AG2434" i="2" s="1"/>
  <c r="AD2518" i="2"/>
  <c r="AF2518" i="2" s="1"/>
  <c r="AD2519" i="2"/>
  <c r="AD2605" i="2"/>
  <c r="AD2689" i="2"/>
  <c r="AD3206" i="2"/>
  <c r="AD3932" i="2"/>
  <c r="AD4250" i="2"/>
  <c r="AD4273" i="2"/>
  <c r="AF4273" i="2" s="1"/>
  <c r="AG4273" i="2" s="1"/>
  <c r="AD4388" i="2"/>
  <c r="AF4388" i="2" s="1"/>
  <c r="AG4388" i="2" s="1"/>
  <c r="AD4412" i="2"/>
  <c r="AF4412" i="2" s="1"/>
  <c r="AG4412" i="2" s="1"/>
  <c r="AD6173" i="2"/>
  <c r="AF6173" i="2" s="1"/>
  <c r="AG6173" i="2" s="1"/>
  <c r="AD6272" i="2"/>
  <c r="AF6272" i="2" s="1"/>
  <c r="AD6299" i="2"/>
  <c r="AF6299" i="2" s="1"/>
  <c r="AD4971" i="2"/>
  <c r="AF4971" i="2" s="1"/>
  <c r="AG4971" i="2" s="1"/>
  <c r="AD6515" i="2"/>
  <c r="AD6688" i="2"/>
  <c r="AF6688" i="2" s="1"/>
  <c r="AD6973" i="2"/>
  <c r="AF6973" i="2" s="1"/>
  <c r="AD5220" i="2"/>
  <c r="AF5220" i="2" s="1"/>
  <c r="AD5482" i="2"/>
  <c r="AF5482" i="2" s="1"/>
  <c r="AD5688" i="2"/>
  <c r="AF5688" i="2" s="1"/>
  <c r="AD5816" i="2"/>
  <c r="AF5816" i="2" s="1"/>
  <c r="AD5941" i="2"/>
  <c r="AF5941" i="2" s="1"/>
  <c r="AD6090" i="2"/>
  <c r="AF6090" i="2" s="1"/>
  <c r="AD6516" i="2"/>
  <c r="AF6516" i="2" s="1"/>
  <c r="AD6974" i="2"/>
  <c r="AF6974" i="2" s="1"/>
  <c r="AD164" i="2"/>
  <c r="AF164" i="2" s="1"/>
  <c r="AD268" i="2"/>
  <c r="AF268" i="2" s="1"/>
  <c r="AD1485" i="2"/>
  <c r="AF1485" i="2" s="1"/>
  <c r="AG1485" i="2" s="1"/>
  <c r="AD3095" i="2"/>
  <c r="AD3345" i="2"/>
  <c r="AF3345" i="2" s="1"/>
  <c r="AG3345" i="2" s="1"/>
  <c r="AD3376" i="2"/>
  <c r="AF3376" i="2" s="1"/>
  <c r="AG3376" i="2" s="1"/>
  <c r="AD3712" i="2"/>
  <c r="AF3712" i="2" s="1"/>
  <c r="AG3712" i="2" s="1"/>
  <c r="AD3744" i="2"/>
  <c r="AD4671" i="2"/>
  <c r="AD4822" i="2"/>
  <c r="AD5101" i="2"/>
  <c r="AD5383" i="2"/>
  <c r="AD83" i="2"/>
  <c r="AD165" i="2"/>
  <c r="AD582" i="2"/>
  <c r="AF582" i="2" s="1"/>
  <c r="AG582" i="2" s="1"/>
  <c r="AD634" i="2"/>
  <c r="AF634" i="2" s="1"/>
  <c r="AG634" i="2" s="1"/>
  <c r="AD865" i="2"/>
  <c r="AF865" i="2" s="1"/>
  <c r="AG865" i="2" s="1"/>
  <c r="AD882" i="2"/>
  <c r="AF882" i="2" s="1"/>
  <c r="AG882" i="2" s="1"/>
  <c r="AD1121" i="2"/>
  <c r="AF1121" i="2" s="1"/>
  <c r="AD1144" i="2"/>
  <c r="AF1144" i="2" s="1"/>
  <c r="AD1366" i="2"/>
  <c r="AF1366" i="2" s="1"/>
  <c r="AG1366" i="2" s="1"/>
  <c r="AD1388" i="2"/>
  <c r="AD1757" i="2"/>
  <c r="AF1757" i="2" s="1"/>
  <c r="AD1758" i="2"/>
  <c r="AF1758" i="2" s="1"/>
  <c r="AD1827" i="2"/>
  <c r="AF1827" i="2" s="1"/>
  <c r="AD1911" i="2"/>
  <c r="AF1911" i="2" s="1"/>
  <c r="AD1993" i="2"/>
  <c r="AF1993" i="2" s="1"/>
  <c r="AD2067" i="2"/>
  <c r="AF2067" i="2" s="1"/>
  <c r="AD2377" i="2"/>
  <c r="AF2377" i="2" s="1"/>
  <c r="AD2435" i="2"/>
  <c r="AF2435" i="2" s="1"/>
  <c r="AD2520" i="2"/>
  <c r="AF2520" i="2" s="1"/>
  <c r="AD3564" i="2"/>
  <c r="AF3564" i="2" s="1"/>
  <c r="AD5268" i="2"/>
  <c r="AF5268" i="2" s="1"/>
  <c r="AD6067" i="2"/>
  <c r="AF6067" i="2" s="1"/>
  <c r="AD6517" i="2"/>
  <c r="AF6517" i="2" s="1"/>
  <c r="AG6517" i="2" s="1"/>
  <c r="AD6889" i="2"/>
  <c r="AD3933" i="2"/>
  <c r="AF3933" i="2" s="1"/>
  <c r="AG3933" i="2" s="1"/>
  <c r="AD4274" i="2"/>
  <c r="AD4275" i="2"/>
  <c r="AD4413" i="2"/>
  <c r="AD4414" i="2"/>
  <c r="AD2521" i="2"/>
  <c r="AD2606" i="2"/>
  <c r="AD2690" i="2"/>
  <c r="AD3565" i="2"/>
  <c r="AD4958" i="2"/>
  <c r="AD6518" i="2"/>
  <c r="AF6518" i="2" s="1"/>
  <c r="AG6518" i="2" s="1"/>
  <c r="AD6744" i="2"/>
  <c r="AF6744" i="2" s="1"/>
  <c r="AG6744" i="2" s="1"/>
  <c r="AD6890" i="2"/>
  <c r="AF6890" i="2" s="1"/>
  <c r="AG6890" i="2" s="1"/>
  <c r="AD6182" i="2"/>
  <c r="AF6182" i="2" s="1"/>
  <c r="AD6375" i="2"/>
  <c r="AF6375" i="2" s="1"/>
  <c r="AD6391" i="2"/>
  <c r="AF6391" i="2" s="1"/>
  <c r="AD5504" i="2"/>
  <c r="AF5504" i="2" s="1"/>
  <c r="AG5504" i="2" s="1"/>
  <c r="AD5689" i="2"/>
  <c r="AD5817" i="2"/>
  <c r="AF5817" i="2" s="1"/>
  <c r="AD5942" i="2"/>
  <c r="AF5942" i="2" s="1"/>
  <c r="AD84" i="2"/>
  <c r="AF84" i="2" s="1"/>
  <c r="AD166" i="2"/>
  <c r="AF166" i="2" s="1"/>
  <c r="AD1486" i="2"/>
  <c r="AF1486" i="2" s="1"/>
  <c r="AD3096" i="2"/>
  <c r="AF3096" i="2" s="1"/>
  <c r="AD3207" i="2"/>
  <c r="AF3207" i="2" s="1"/>
  <c r="AD4672" i="2"/>
  <c r="AF4672" i="2" s="1"/>
  <c r="AD4823" i="2"/>
  <c r="AF4823" i="2" s="1"/>
  <c r="AD5074" i="2"/>
  <c r="AF5074" i="2" s="1"/>
  <c r="AD5384" i="2"/>
  <c r="AF5384" i="2" s="1"/>
  <c r="AD1669" i="2"/>
  <c r="AF1669" i="2" s="1"/>
  <c r="AD1700" i="2"/>
  <c r="AF1700" i="2" s="1"/>
  <c r="AG1700" i="2" s="1"/>
  <c r="AD1759" i="2"/>
  <c r="AD1828" i="2"/>
  <c r="AD1912" i="2"/>
  <c r="AF1912" i="2" s="1"/>
  <c r="AG1912" i="2" s="1"/>
  <c r="AD41" i="2"/>
  <c r="AF41" i="2" s="1"/>
  <c r="AG41" i="2" s="1"/>
  <c r="AD85" i="2"/>
  <c r="AD555" i="2"/>
  <c r="AD583" i="2"/>
  <c r="AD883" i="2"/>
  <c r="AD884" i="2"/>
  <c r="AD1096" i="2"/>
  <c r="AD1122" i="2"/>
  <c r="AD1344" i="2"/>
  <c r="AD1367" i="2"/>
  <c r="AD3323" i="2"/>
  <c r="AF3323" i="2" s="1"/>
  <c r="AG3323" i="2" s="1"/>
  <c r="AD3324" i="2"/>
  <c r="AF3324" i="2" s="1"/>
  <c r="AG3324" i="2" s="1"/>
  <c r="AD3692" i="2"/>
  <c r="AF3692" i="2" s="1"/>
  <c r="AD3713" i="2"/>
  <c r="AF3713" i="2" s="1"/>
  <c r="AD1994" i="2"/>
  <c r="AF1994" i="2" s="1"/>
  <c r="AG1994" i="2" s="1"/>
  <c r="AD2354" i="2"/>
  <c r="AD2378" i="2"/>
  <c r="AF2378" i="2" s="1"/>
  <c r="AD2436" i="2"/>
  <c r="AF2436" i="2" s="1"/>
  <c r="AD2522" i="2"/>
  <c r="AF2522" i="2" s="1"/>
  <c r="AD2607" i="2"/>
  <c r="AF2607" i="2" s="1"/>
  <c r="AD2608" i="2"/>
  <c r="AF2608" i="2" s="1"/>
  <c r="AD3208" i="2"/>
  <c r="AF3208" i="2" s="1"/>
  <c r="AD3934" i="2"/>
  <c r="AF3934" i="2" s="1"/>
  <c r="AD4251" i="2"/>
  <c r="AF4251" i="2" s="1"/>
  <c r="AD4276" i="2"/>
  <c r="AF4276" i="2" s="1"/>
  <c r="AD4389" i="2"/>
  <c r="AF4389" i="2" s="1"/>
  <c r="AD4415" i="2"/>
  <c r="AF4415" i="2" s="1"/>
  <c r="AD6160" i="2"/>
  <c r="AF6160" i="2" s="1"/>
  <c r="AD6273" i="2"/>
  <c r="AF6273" i="2" s="1"/>
  <c r="AG6273" i="2" s="1"/>
  <c r="AD6300" i="2"/>
  <c r="AD4959" i="2"/>
  <c r="AF4959" i="2" s="1"/>
  <c r="AG4959" i="2" s="1"/>
  <c r="AD6519" i="2"/>
  <c r="AD6682" i="2"/>
  <c r="AD6975" i="2"/>
  <c r="AD5214" i="2"/>
  <c r="AD5483" i="2"/>
  <c r="AD5690" i="2"/>
  <c r="AD5818" i="2"/>
  <c r="AF5818" i="2" s="1"/>
  <c r="AD5943" i="2"/>
  <c r="AD6091" i="2"/>
  <c r="AD6483" i="2"/>
  <c r="AD6934" i="2"/>
  <c r="AF6934" i="2" s="1"/>
  <c r="AG6934" i="2" s="1"/>
  <c r="AD269" i="2"/>
  <c r="AF269" i="2" s="1"/>
  <c r="AG269" i="2" s="1"/>
  <c r="AD339" i="2"/>
  <c r="AF339" i="2" s="1"/>
  <c r="AD1539" i="2"/>
  <c r="AF1539" i="2" s="1"/>
  <c r="AD3097" i="2"/>
  <c r="AF3097" i="2" s="1"/>
  <c r="AD3346" i="2"/>
  <c r="AF3346" i="2" s="1"/>
  <c r="AG3346" i="2" s="1"/>
  <c r="AD3377" i="2"/>
  <c r="AD3566" i="2"/>
  <c r="AF3566" i="2" s="1"/>
  <c r="AD3745" i="2"/>
  <c r="AF3745" i="2" s="1"/>
  <c r="AD3784" i="2"/>
  <c r="AF3784" i="2" s="1"/>
  <c r="AD4673" i="2"/>
  <c r="AF4673" i="2" s="1"/>
  <c r="AD4824" i="2"/>
  <c r="AF4824" i="2" s="1"/>
  <c r="AD5131" i="2"/>
  <c r="AF5131" i="2" s="1"/>
  <c r="AD5385" i="2"/>
  <c r="AF5385" i="2" s="1"/>
  <c r="AD167" i="2"/>
  <c r="AF167" i="2" s="1"/>
  <c r="AD270" i="2"/>
  <c r="AF270" i="2" s="1"/>
  <c r="AD688" i="2"/>
  <c r="AF688" i="2" s="1"/>
  <c r="AD689" i="2"/>
  <c r="AF689" i="2" s="1"/>
  <c r="AD1031" i="2"/>
  <c r="AF1031" i="2" s="1"/>
  <c r="AD1053" i="2"/>
  <c r="AF1053" i="2" s="1"/>
  <c r="AG1053" i="2" s="1"/>
  <c r="AD1266" i="2"/>
  <c r="AD1267" i="2"/>
  <c r="AD3621" i="2"/>
  <c r="AF3621" i="2" s="1"/>
  <c r="AG3621" i="2" s="1"/>
  <c r="AD4156" i="2"/>
  <c r="AD4173" i="2"/>
  <c r="AD4416" i="2"/>
  <c r="AD4451" i="2"/>
  <c r="AD4019" i="2"/>
  <c r="AD4028" i="2"/>
  <c r="AD4040" i="2"/>
  <c r="AD4041" i="2"/>
  <c r="AD4052" i="2"/>
  <c r="AD4056" i="2"/>
  <c r="AD4090" i="2"/>
  <c r="AD4098" i="2"/>
  <c r="AF4098" i="2" s="1"/>
  <c r="AD4099" i="2"/>
  <c r="AF4099" i="2" s="1"/>
  <c r="AD4107" i="2"/>
  <c r="AF4107" i="2" s="1"/>
  <c r="AD4116" i="2"/>
  <c r="AF4116" i="2" s="1"/>
  <c r="AG4116" i="2" s="1"/>
  <c r="AD4117" i="2"/>
  <c r="AD6833" i="2"/>
  <c r="AF6833" i="2" s="1"/>
  <c r="AD4972" i="2"/>
  <c r="AF4972" i="2" s="1"/>
  <c r="AD6816" i="2"/>
  <c r="AF6816" i="2" s="1"/>
  <c r="AD7080" i="2"/>
  <c r="AF7080" i="2" s="1"/>
  <c r="AD5269" i="2"/>
  <c r="AF5269" i="2" s="1"/>
  <c r="AD5530" i="2"/>
  <c r="AF5530" i="2" s="1"/>
  <c r="AD5691" i="2"/>
  <c r="AF5691" i="2" s="1"/>
  <c r="AD5819" i="2"/>
  <c r="AF5819" i="2" s="1"/>
  <c r="AD5944" i="2"/>
  <c r="AF5944" i="2" s="1"/>
  <c r="AD6068" i="2"/>
  <c r="AF6068" i="2" s="1"/>
  <c r="AD6817" i="2"/>
  <c r="AF6817" i="2" s="1"/>
  <c r="AD7050" i="2"/>
  <c r="AF7050" i="2" s="1"/>
  <c r="AD271" i="2"/>
  <c r="AF271" i="2" s="1"/>
  <c r="AG271" i="2" s="1"/>
  <c r="AD340" i="2"/>
  <c r="AD1540" i="2"/>
  <c r="AF1540" i="2" s="1"/>
  <c r="AG1540" i="2" s="1"/>
  <c r="AD3098" i="2"/>
  <c r="AF3098" i="2" s="1"/>
  <c r="AG3098" i="2" s="1"/>
  <c r="AD3418" i="2"/>
  <c r="AD3452" i="2"/>
  <c r="AD3785" i="2"/>
  <c r="AF3785" i="2" s="1"/>
  <c r="AD3786" i="2"/>
  <c r="AD4695" i="2"/>
  <c r="AD4825" i="2"/>
  <c r="AD5132" i="2"/>
  <c r="AD5386" i="2"/>
  <c r="AD272" i="2"/>
  <c r="AD341" i="2"/>
  <c r="AF341" i="2" s="1"/>
  <c r="AG341" i="2" s="1"/>
  <c r="AD635" i="2"/>
  <c r="AF635" i="2" s="1"/>
  <c r="AG635" i="2" s="1"/>
  <c r="AD690" i="2"/>
  <c r="AF690" i="2" s="1"/>
  <c r="AD904" i="2"/>
  <c r="AF904" i="2" s="1"/>
  <c r="AD933" i="2"/>
  <c r="AF933" i="2" s="1"/>
  <c r="AD1173" i="2"/>
  <c r="AF1173" i="2" s="1"/>
  <c r="AG1173" i="2" s="1"/>
  <c r="AD1193" i="2"/>
  <c r="AD1389" i="2"/>
  <c r="AF1389" i="2" s="1"/>
  <c r="AD1418" i="2"/>
  <c r="AF1418" i="2" s="1"/>
  <c r="AD1829" i="2"/>
  <c r="AF1829" i="2" s="1"/>
  <c r="AD1913" i="2"/>
  <c r="AF1913" i="2" s="1"/>
  <c r="AD1995" i="2"/>
  <c r="AF1995" i="2" s="1"/>
  <c r="AD2068" i="2"/>
  <c r="AF2068" i="2" s="1"/>
  <c r="AD2130" i="2"/>
  <c r="AF2130" i="2" s="1"/>
  <c r="AD2175" i="2"/>
  <c r="AF2175" i="2" s="1"/>
  <c r="AD2523" i="2"/>
  <c r="AF2523" i="2" s="1"/>
  <c r="AD3597" i="2"/>
  <c r="AF3597" i="2" s="1"/>
  <c r="AD5292" i="2"/>
  <c r="AF5292" i="2" s="1"/>
  <c r="AD6092" i="2"/>
  <c r="AF6092" i="2" s="1"/>
  <c r="AD6591" i="2"/>
  <c r="AF6591" i="2" s="1"/>
  <c r="AG6591" i="2" s="1"/>
  <c r="AD6935" i="2"/>
  <c r="AD3978" i="2"/>
  <c r="AF3978" i="2" s="1"/>
  <c r="AG3978" i="2" s="1"/>
  <c r="AD4306" i="2"/>
  <c r="AD4329" i="2"/>
  <c r="AD4452" i="2"/>
  <c r="AD4491" i="2"/>
  <c r="AD2524" i="2"/>
  <c r="AD2609" i="2"/>
  <c r="AD2691" i="2"/>
  <c r="AD2762" i="2"/>
  <c r="AD2763" i="2"/>
  <c r="AD3622" i="2"/>
  <c r="AF3622" i="2" s="1"/>
  <c r="AG3622" i="2" s="1"/>
  <c r="AD4973" i="2"/>
  <c r="AF4973" i="2" s="1"/>
  <c r="AD6614" i="2"/>
  <c r="AF6614" i="2" s="1"/>
  <c r="AG6614" i="2" s="1"/>
  <c r="AD6764" i="2"/>
  <c r="AF6764" i="2" s="1"/>
  <c r="AD6976" i="2"/>
  <c r="AF6976" i="2" s="1"/>
  <c r="AD6213" i="2"/>
  <c r="AF6213" i="2" s="1"/>
  <c r="AD6407" i="2"/>
  <c r="AF6407" i="2" s="1"/>
  <c r="AG6407" i="2" s="1"/>
  <c r="AD6419" i="2"/>
  <c r="AD5531" i="2"/>
  <c r="AF5531" i="2" s="1"/>
  <c r="AD5692" i="2"/>
  <c r="AF5692" i="2" s="1"/>
  <c r="AD5945" i="2"/>
  <c r="AF5945" i="2" s="1"/>
  <c r="AD5946" i="2"/>
  <c r="AF5946" i="2" s="1"/>
  <c r="AD383" i="2"/>
  <c r="AF383" i="2" s="1"/>
  <c r="AD384" i="2"/>
  <c r="AF384" i="2" s="1"/>
  <c r="AD1569" i="2"/>
  <c r="AF1569" i="2" s="1"/>
  <c r="AD3099" i="2"/>
  <c r="AF3099" i="2" s="1"/>
  <c r="AD3453" i="2"/>
  <c r="AF3453" i="2" s="1"/>
  <c r="AD3467" i="2"/>
  <c r="AF3467" i="2" s="1"/>
  <c r="AD3823" i="2"/>
  <c r="AF3823" i="2" s="1"/>
  <c r="AD3856" i="2"/>
  <c r="AF3856" i="2" s="1"/>
  <c r="AD4735" i="2"/>
  <c r="AF4735" i="2" s="1"/>
  <c r="AG4735" i="2" s="1"/>
  <c r="AD4826" i="2"/>
  <c r="AD342" i="2"/>
  <c r="AF342" i="2" s="1"/>
  <c r="AG342" i="2" s="1"/>
  <c r="AD385" i="2"/>
  <c r="AF385" i="2" s="1"/>
  <c r="AG385" i="2" s="1"/>
  <c r="AD721" i="2"/>
  <c r="AF721" i="2" s="1"/>
  <c r="AG721" i="2" s="1"/>
  <c r="AD722" i="2"/>
  <c r="AD1194" i="2"/>
  <c r="AD1207" i="2"/>
  <c r="AD1434" i="2"/>
  <c r="AD1447" i="2"/>
  <c r="AD1996" i="2"/>
  <c r="AD2069" i="2"/>
  <c r="AD2131" i="2"/>
  <c r="AF2131" i="2" s="1"/>
  <c r="AG2131" i="2" s="1"/>
  <c r="AD2132" i="2"/>
  <c r="AF2132" i="2" s="1"/>
  <c r="AD2176" i="2"/>
  <c r="AF2176" i="2" s="1"/>
  <c r="AG2176" i="2" s="1"/>
  <c r="AD2200" i="2"/>
  <c r="AF2200" i="2" s="1"/>
  <c r="AD3637" i="2"/>
  <c r="AF3637" i="2" s="1"/>
  <c r="AD5304" i="2"/>
  <c r="AF5304" i="2" s="1"/>
  <c r="AD6126" i="2"/>
  <c r="AF6126" i="2" s="1"/>
  <c r="AG6126" i="2" s="1"/>
  <c r="AD6656" i="2"/>
  <c r="AD7012" i="2"/>
  <c r="AF7012" i="2" s="1"/>
  <c r="AD2610" i="2"/>
  <c r="AF2610" i="2" s="1"/>
  <c r="AD2692" i="2"/>
  <c r="AF2692" i="2" s="1"/>
  <c r="AD2764" i="2"/>
  <c r="AF2764" i="2" s="1"/>
  <c r="AD2813" i="2"/>
  <c r="AF2813" i="2" s="1"/>
  <c r="AD2814" i="2"/>
  <c r="AF2814" i="2" s="1"/>
  <c r="AD2847" i="2"/>
  <c r="AF2847" i="2" s="1"/>
  <c r="AD3638" i="2"/>
  <c r="AF3638" i="2" s="1"/>
  <c r="AD4998" i="2"/>
  <c r="AF4998" i="2" s="1"/>
  <c r="AD6647" i="2"/>
  <c r="AF6647" i="2" s="1"/>
  <c r="AD6767" i="2"/>
  <c r="AF6767" i="2" s="1"/>
  <c r="AD7013" i="2"/>
  <c r="AF7013" i="2" s="1"/>
  <c r="AD5161" i="2"/>
  <c r="AF5161" i="2" s="1"/>
  <c r="AG5161" i="2" s="1"/>
  <c r="AD5387" i="2"/>
  <c r="AD5570" i="2"/>
  <c r="AD5693" i="2"/>
  <c r="AF5693" i="2" s="1"/>
  <c r="AG5693" i="2" s="1"/>
  <c r="AD5820" i="2"/>
  <c r="AD5947" i="2"/>
  <c r="AD1072" i="2"/>
  <c r="AD1085" i="2"/>
  <c r="AD1305" i="2"/>
  <c r="AD1319" i="2"/>
  <c r="AF1319" i="2" s="1"/>
  <c r="AD343" i="2"/>
  <c r="AD386" i="2"/>
  <c r="AD1570" i="2"/>
  <c r="AF1570" i="2" s="1"/>
  <c r="AG1570" i="2" s="1"/>
  <c r="AD3100" i="2"/>
  <c r="AF3100" i="2" s="1"/>
  <c r="AG3100" i="2" s="1"/>
  <c r="AD4722" i="2"/>
  <c r="AF4722" i="2" s="1"/>
  <c r="AG4722" i="2" s="1"/>
  <c r="AD4827" i="2"/>
  <c r="AF4827" i="2" s="1"/>
  <c r="AD5152" i="2"/>
  <c r="AF5152" i="2" s="1"/>
  <c r="AD5388" i="2"/>
  <c r="AF5388" i="2" s="1"/>
  <c r="AD5571" i="2"/>
  <c r="AF5571" i="2" s="1"/>
  <c r="AG5571" i="2" s="1"/>
  <c r="AD3241" i="2"/>
  <c r="AD4252" i="2"/>
  <c r="AF4252" i="2" s="1"/>
  <c r="AD4277" i="2"/>
  <c r="AF4277" i="2" s="1"/>
  <c r="AD4555" i="2"/>
  <c r="AF4555" i="2" s="1"/>
  <c r="AD4575" i="2"/>
  <c r="AF4575" i="2" s="1"/>
  <c r="AD4999" i="2"/>
  <c r="AF4999" i="2" s="1"/>
  <c r="AD6571" i="2"/>
  <c r="AF6571" i="2" s="1"/>
  <c r="AD6715" i="2"/>
  <c r="AF6715" i="2" s="1"/>
  <c r="AD7014" i="2"/>
  <c r="AF7014" i="2" s="1"/>
  <c r="AD5694" i="2"/>
  <c r="AF5694" i="2" s="1"/>
  <c r="AD5821" i="2"/>
  <c r="AF5821" i="2" s="1"/>
  <c r="AD5948" i="2"/>
  <c r="AF5948" i="2" s="1"/>
  <c r="AD11" i="2"/>
  <c r="AF11" i="2" s="1"/>
  <c r="AD24" i="2"/>
  <c r="AF24" i="2" s="1"/>
  <c r="AG24" i="2" s="1"/>
  <c r="AD1487" i="2"/>
  <c r="AD3101" i="2"/>
  <c r="AD4624" i="2"/>
  <c r="AD4828" i="2"/>
  <c r="AD5075" i="2"/>
  <c r="AD5389" i="2"/>
  <c r="AD12" i="2"/>
  <c r="AD16" i="2"/>
  <c r="AD556" i="2"/>
  <c r="AD584" i="2"/>
  <c r="AD3530" i="2"/>
  <c r="AF3530" i="2" s="1"/>
  <c r="AD4910" i="2"/>
  <c r="AD6834" i="2"/>
  <c r="AF6834" i="2" s="1"/>
  <c r="AG6834" i="2" s="1"/>
  <c r="AD6818" i="2"/>
  <c r="AF6818" i="2" s="1"/>
  <c r="AG6818" i="2" s="1"/>
  <c r="AD7051" i="2"/>
  <c r="AF7051" i="2" s="1"/>
  <c r="AG7051" i="2" s="1"/>
  <c r="AD5459" i="2"/>
  <c r="AF5459" i="2" s="1"/>
  <c r="AD5695" i="2"/>
  <c r="AF5695" i="2" s="1"/>
  <c r="AD5822" i="2"/>
  <c r="AF5822" i="2" s="1"/>
  <c r="AG5822" i="2" s="1"/>
  <c r="AD5949" i="2"/>
  <c r="AD168" i="2"/>
  <c r="AF168" i="2" s="1"/>
  <c r="AD273" i="2"/>
  <c r="AF273" i="2" s="1"/>
  <c r="AD1511" i="2"/>
  <c r="AF1511" i="2" s="1"/>
  <c r="AD3102" i="2"/>
  <c r="AF3102" i="2" s="1"/>
  <c r="AD3224" i="2"/>
  <c r="AF3224" i="2" s="1"/>
  <c r="AD4696" i="2"/>
  <c r="AF4696" i="2" s="1"/>
  <c r="AD4829" i="2"/>
  <c r="AF4829" i="2" s="1"/>
  <c r="AD5102" i="2"/>
  <c r="AF5102" i="2" s="1"/>
  <c r="AD5390" i="2"/>
  <c r="AF5390" i="2" s="1"/>
  <c r="AD1701" i="2"/>
  <c r="AF1701" i="2" s="1"/>
  <c r="AD1760" i="2"/>
  <c r="AF1760" i="2" s="1"/>
  <c r="AD1830" i="2"/>
  <c r="AF1830" i="2" s="1"/>
  <c r="AD1914" i="2"/>
  <c r="AF1914" i="2" s="1"/>
  <c r="AG1914" i="2" s="1"/>
  <c r="AD86" i="2"/>
  <c r="AD169" i="2"/>
  <c r="AF169" i="2" s="1"/>
  <c r="AG169" i="2" s="1"/>
  <c r="AD585" i="2"/>
  <c r="AF585" i="2" s="1"/>
  <c r="AG585" i="2" s="1"/>
  <c r="AD636" i="2"/>
  <c r="AF636" i="2" s="1"/>
  <c r="AG636" i="2" s="1"/>
  <c r="AD885" i="2"/>
  <c r="AD905" i="2"/>
  <c r="AF905" i="2" s="1"/>
  <c r="AD1123" i="2"/>
  <c r="AD1145" i="2"/>
  <c r="AD1368" i="2"/>
  <c r="AD1390" i="2"/>
  <c r="AD3325" i="2"/>
  <c r="AD3347" i="2"/>
  <c r="AF3347" i="2" s="1"/>
  <c r="AD3714" i="2"/>
  <c r="AF3714" i="2" s="1"/>
  <c r="AG3714" i="2" s="1"/>
  <c r="AD3746" i="2"/>
  <c r="AF3746" i="2" s="1"/>
  <c r="AD1997" i="2"/>
  <c r="AF1997" i="2" s="1"/>
  <c r="AD2070" i="2"/>
  <c r="AF2070" i="2" s="1"/>
  <c r="AD2379" i="2"/>
  <c r="AF2379" i="2" s="1"/>
  <c r="AD2437" i="2"/>
  <c r="AF2437" i="2" s="1"/>
  <c r="AG2437" i="2" s="1"/>
  <c r="AD2525" i="2"/>
  <c r="AD2611" i="2"/>
  <c r="AF2611" i="2" s="1"/>
  <c r="AD2693" i="2"/>
  <c r="AF2693" i="2" s="1"/>
  <c r="AD2694" i="2"/>
  <c r="AF2694" i="2" s="1"/>
  <c r="AD3225" i="2"/>
  <c r="AF3225" i="2" s="1"/>
  <c r="AD3935" i="2"/>
  <c r="AF3935" i="2" s="1"/>
  <c r="AD4278" i="2"/>
  <c r="AF4278" i="2" s="1"/>
  <c r="AD4307" i="2"/>
  <c r="AF4307" i="2" s="1"/>
  <c r="AD4417" i="2"/>
  <c r="AF4417" i="2" s="1"/>
  <c r="AD4453" i="2"/>
  <c r="AF4453" i="2" s="1"/>
  <c r="AD6183" i="2"/>
  <c r="AF6183" i="2" s="1"/>
  <c r="AD6301" i="2"/>
  <c r="AF6301" i="2" s="1"/>
  <c r="AD6328" i="2"/>
  <c r="AF6328" i="2" s="1"/>
  <c r="AD4974" i="2"/>
  <c r="AF4974" i="2" s="1"/>
  <c r="AG4974" i="2" s="1"/>
  <c r="AD6520" i="2"/>
  <c r="AD6694" i="2"/>
  <c r="AD7015" i="2"/>
  <c r="AF7015" i="2" s="1"/>
  <c r="AG7015" i="2" s="1"/>
  <c r="AD5221" i="2"/>
  <c r="AD5505" i="2"/>
  <c r="AD5696" i="2"/>
  <c r="AD5823" i="2"/>
  <c r="AD5950" i="2"/>
  <c r="AD6107" i="2"/>
  <c r="AF6107" i="2" s="1"/>
  <c r="AG6107" i="2" s="1"/>
  <c r="AD6544" i="2"/>
  <c r="AD6977" i="2"/>
  <c r="AD3242" i="2"/>
  <c r="AF3242" i="2" s="1"/>
  <c r="AG3242" i="2" s="1"/>
  <c r="AD3468" i="2"/>
  <c r="AF3468" i="2" s="1"/>
  <c r="AG3468" i="2" s="1"/>
  <c r="AD3488" i="2"/>
  <c r="AF3488" i="2" s="1"/>
  <c r="AG3488" i="2" s="1"/>
  <c r="AD3874" i="2"/>
  <c r="AF3874" i="2" s="1"/>
  <c r="AG3874" i="2" s="1"/>
  <c r="AD3894" i="2"/>
  <c r="AF3894" i="2" s="1"/>
  <c r="AD344" i="2"/>
  <c r="AF344" i="2" s="1"/>
  <c r="AD387" i="2"/>
  <c r="AF387" i="2" s="1"/>
  <c r="AG387" i="2" s="1"/>
  <c r="AD738" i="2"/>
  <c r="AD739" i="2"/>
  <c r="AF739" i="2" s="1"/>
  <c r="AD1086" i="2"/>
  <c r="AF1086" i="2" s="1"/>
  <c r="AD1097" i="2"/>
  <c r="AF1097" i="2" s="1"/>
  <c r="AD1320" i="2"/>
  <c r="AF1320" i="2" s="1"/>
  <c r="AD1321" i="2"/>
  <c r="AF1321" i="2" s="1"/>
  <c r="AD1998" i="2"/>
  <c r="AF1998" i="2" s="1"/>
  <c r="AD1999" i="2"/>
  <c r="AF1999" i="2" s="1"/>
  <c r="AD2071" i="2"/>
  <c r="AF2071" i="2" s="1"/>
  <c r="AD2133" i="2"/>
  <c r="AF2133" i="2" s="1"/>
  <c r="AD2177" i="2"/>
  <c r="AF2177" i="2" s="1"/>
  <c r="AD2201" i="2"/>
  <c r="AF2201" i="2" s="1"/>
  <c r="AD388" i="2"/>
  <c r="AF388" i="2" s="1"/>
  <c r="AD413" i="2"/>
  <c r="AF413" i="2" s="1"/>
  <c r="AG413" i="2" s="1"/>
  <c r="AD1585" i="2"/>
  <c r="AD3103" i="2"/>
  <c r="AF3103" i="2" s="1"/>
  <c r="AG3103" i="2" s="1"/>
  <c r="AD4736" i="2"/>
  <c r="AF4736" i="2" s="1"/>
  <c r="AD4830" i="2"/>
  <c r="AD5162" i="2"/>
  <c r="AD5391" i="2"/>
  <c r="AD5572" i="2"/>
  <c r="AD3252" i="2"/>
  <c r="AF3252" i="2" s="1"/>
  <c r="AD2612" i="2"/>
  <c r="AD2695" i="2"/>
  <c r="AD2696" i="2"/>
  <c r="AD2765" i="2"/>
  <c r="AD2815" i="2"/>
  <c r="AD2848" i="2"/>
  <c r="AD5016" i="2"/>
  <c r="AF5016" i="2" s="1"/>
  <c r="AD6592" i="2"/>
  <c r="AF6592" i="2" s="1"/>
  <c r="AD6721" i="2"/>
  <c r="AF6721" i="2" s="1"/>
  <c r="AD7052" i="2"/>
  <c r="AF7052" i="2" s="1"/>
  <c r="AG7052" i="2" s="1"/>
  <c r="AD5300" i="2"/>
  <c r="AD5697" i="2"/>
  <c r="AF5697" i="2" s="1"/>
  <c r="AD5824" i="2"/>
  <c r="AF5824" i="2" s="1"/>
  <c r="AD5951" i="2"/>
  <c r="AF5951" i="2" s="1"/>
  <c r="AD6108" i="2"/>
  <c r="AF6108" i="2" s="1"/>
  <c r="AD6648" i="2"/>
  <c r="AF6648" i="2" s="1"/>
  <c r="AD7016" i="2"/>
  <c r="AF7016" i="2" s="1"/>
  <c r="AD471" i="2"/>
  <c r="AF471" i="2" s="1"/>
  <c r="AD472" i="2"/>
  <c r="AF472" i="2" s="1"/>
  <c r="AD1488" i="2"/>
  <c r="AF1488" i="2" s="1"/>
  <c r="AD3104" i="2"/>
  <c r="AF3104" i="2" s="1"/>
  <c r="AD3378" i="2"/>
  <c r="AF3378" i="2" s="1"/>
  <c r="AD3419" i="2"/>
  <c r="AF3419" i="2" s="1"/>
  <c r="AD3598" i="2"/>
  <c r="AF3598" i="2" s="1"/>
  <c r="AG3598" i="2" s="1"/>
  <c r="AD3715" i="2"/>
  <c r="AD3747" i="2"/>
  <c r="AF3747" i="2" s="1"/>
  <c r="AG3747" i="2" s="1"/>
  <c r="AD4625" i="2"/>
  <c r="AF4625" i="2" s="1"/>
  <c r="AG4625" i="2" s="1"/>
  <c r="AD4831" i="2"/>
  <c r="AF4831" i="2" s="1"/>
  <c r="AG4831" i="2" s="1"/>
  <c r="AD5056" i="2"/>
  <c r="AD5392" i="2"/>
  <c r="AD27" i="2"/>
  <c r="AF27" i="2" s="1"/>
  <c r="AD42" i="2"/>
  <c r="AD540" i="2"/>
  <c r="AD557" i="2"/>
  <c r="AD866" i="2"/>
  <c r="AD867" i="2"/>
  <c r="AF867" i="2" s="1"/>
  <c r="AG867" i="2" s="1"/>
  <c r="AD1098" i="2"/>
  <c r="AF1098" i="2" s="1"/>
  <c r="AG1098" i="2" s="1"/>
  <c r="AD1099" i="2"/>
  <c r="AF1099" i="2" s="1"/>
  <c r="AG1099" i="2" s="1"/>
  <c r="AD1322" i="2"/>
  <c r="AF1322" i="2" s="1"/>
  <c r="AG1322" i="2" s="1"/>
  <c r="AD1345" i="2"/>
  <c r="AF1345" i="2" s="1"/>
  <c r="AD1670" i="2"/>
  <c r="AF1670" i="2" s="1"/>
  <c r="AD1671" i="2"/>
  <c r="AF1671" i="2" s="1"/>
  <c r="AG1671" i="2" s="1"/>
  <c r="AD1702" i="2"/>
  <c r="AD1761" i="2"/>
  <c r="AF1761" i="2" s="1"/>
  <c r="AD1831" i="2"/>
  <c r="AF1831" i="2" s="1"/>
  <c r="AD1915" i="2"/>
  <c r="AF1915" i="2" s="1"/>
  <c r="AD2380" i="2"/>
  <c r="AF2380" i="2" s="1"/>
  <c r="AD2438" i="2"/>
  <c r="AF2438" i="2" s="1"/>
  <c r="AD2439" i="2"/>
  <c r="AF2439" i="2" s="1"/>
  <c r="AD2526" i="2"/>
  <c r="AF2526" i="2" s="1"/>
  <c r="AD2613" i="2"/>
  <c r="AF2613" i="2" s="1"/>
  <c r="AD2697" i="2"/>
  <c r="AF2697" i="2" s="1"/>
  <c r="AD3667" i="2"/>
  <c r="AF3667" i="2" s="1"/>
  <c r="AD3907" i="2"/>
  <c r="AF3907" i="2" s="1"/>
  <c r="AD4157" i="2"/>
  <c r="AF4157" i="2" s="1"/>
  <c r="AD4158" i="2"/>
  <c r="AF4158" i="2" s="1"/>
  <c r="AG4158" i="2" s="1"/>
  <c r="AD4418" i="2"/>
  <c r="AF4418" i="2" s="1"/>
  <c r="AD4419" i="2"/>
  <c r="AD4927" i="2"/>
  <c r="AF4927" i="2" s="1"/>
  <c r="AG4927" i="2" s="1"/>
  <c r="AD6152" i="2"/>
  <c r="AF6152" i="2" s="1"/>
  <c r="AG6152" i="2" s="1"/>
  <c r="AD6274" i="2"/>
  <c r="AF6274" i="2" s="1"/>
  <c r="AD6302" i="2"/>
  <c r="AD6484" i="2"/>
  <c r="AD6777" i="2"/>
  <c r="AD6936" i="2"/>
  <c r="AD5215" i="2"/>
  <c r="AD5484" i="2"/>
  <c r="AD5698" i="2"/>
  <c r="AD5825" i="2"/>
  <c r="AD5952" i="2"/>
  <c r="AF5952" i="2" s="1"/>
  <c r="AG5952" i="2" s="1"/>
  <c r="AD6069" i="2"/>
  <c r="AF6069" i="2" s="1"/>
  <c r="AD6485" i="2"/>
  <c r="AF6485" i="2" s="1"/>
  <c r="AD6937" i="2"/>
  <c r="AF6937" i="2" s="1"/>
  <c r="AD3187" i="2"/>
  <c r="AF3187" i="2" s="1"/>
  <c r="AG3187" i="2" s="1"/>
  <c r="AD3379" i="2"/>
  <c r="AD3420" i="2"/>
  <c r="AF3420" i="2" s="1"/>
  <c r="AD3787" i="2"/>
  <c r="AF3787" i="2" s="1"/>
  <c r="AD3824" i="2"/>
  <c r="AF3824" i="2" s="1"/>
  <c r="AD87" i="2"/>
  <c r="AF87" i="2" s="1"/>
  <c r="AD170" i="2"/>
  <c r="AF170" i="2" s="1"/>
  <c r="AD586" i="2"/>
  <c r="AF586" i="2" s="1"/>
  <c r="AD637" i="2"/>
  <c r="AF637" i="2" s="1"/>
  <c r="AD1032" i="2"/>
  <c r="AF1032" i="2" s="1"/>
  <c r="AD1033" i="2"/>
  <c r="AF1033" i="2" s="1"/>
  <c r="AD1268" i="2"/>
  <c r="AF1268" i="2" s="1"/>
  <c r="AD1269" i="2"/>
  <c r="AF1269" i="2" s="1"/>
  <c r="AD1703" i="2"/>
  <c r="AF1703" i="2" s="1"/>
  <c r="AD1762" i="2"/>
  <c r="AF1762" i="2" s="1"/>
  <c r="AG1762" i="2" s="1"/>
  <c r="AD1832" i="2"/>
  <c r="AD1916" i="2"/>
  <c r="AD2000" i="2"/>
  <c r="AD2072" i="2"/>
  <c r="AD2381" i="2"/>
  <c r="AD2382" i="2"/>
  <c r="AF2382" i="2" s="1"/>
  <c r="AG2382" i="2" s="1"/>
  <c r="AD2440" i="2"/>
  <c r="AD2527" i="2"/>
  <c r="AD88" i="2"/>
  <c r="AD171" i="2"/>
  <c r="AD1489" i="2"/>
  <c r="AD3105" i="2"/>
  <c r="AD4642" i="2"/>
  <c r="AD4832" i="2"/>
  <c r="AF4832" i="2" s="1"/>
  <c r="AG4832" i="2" s="1"/>
  <c r="AD5076" i="2"/>
  <c r="AF5076" i="2" s="1"/>
  <c r="AG5076" i="2" s="1"/>
  <c r="AD5393" i="2"/>
  <c r="AF5393" i="2" s="1"/>
  <c r="AD5506" i="2"/>
  <c r="AF5506" i="2" s="1"/>
  <c r="AD3188" i="2"/>
  <c r="AF3188" i="2" s="1"/>
  <c r="AG3188" i="2" s="1"/>
  <c r="AD4174" i="2"/>
  <c r="AD4195" i="2"/>
  <c r="AF4195" i="2" s="1"/>
  <c r="AD4454" i="2"/>
  <c r="AF4454" i="2" s="1"/>
  <c r="AD4492" i="2"/>
  <c r="AF4492" i="2" s="1"/>
  <c r="AD4928" i="2"/>
  <c r="AF4928" i="2" s="1"/>
  <c r="AD2614" i="2"/>
  <c r="AF2614" i="2" s="1"/>
  <c r="AD2698" i="2"/>
  <c r="AF2698" i="2" s="1"/>
  <c r="AD6486" i="2"/>
  <c r="AF6486" i="2" s="1"/>
  <c r="AD6683" i="2"/>
  <c r="AF6683" i="2" s="1"/>
  <c r="AD6891" i="2"/>
  <c r="AF6891" i="2" s="1"/>
  <c r="AD5270" i="2"/>
  <c r="AF5270" i="2" s="1"/>
  <c r="AD5699" i="2"/>
  <c r="AF5699" i="2" s="1"/>
  <c r="AD5826" i="2"/>
  <c r="AF5826" i="2" s="1"/>
  <c r="AD5953" i="2"/>
  <c r="AF5953" i="2" s="1"/>
  <c r="AG5953" i="2" s="1"/>
  <c r="AD6042" i="2"/>
  <c r="AF6042" i="2" s="1"/>
  <c r="AD6487" i="2"/>
  <c r="AD6864" i="2"/>
  <c r="AF6864" i="2" s="1"/>
  <c r="AG6864" i="2" s="1"/>
  <c r="AD89" i="2"/>
  <c r="AF89" i="2" s="1"/>
  <c r="AG89" i="2" s="1"/>
  <c r="AD172" i="2"/>
  <c r="AD1512" i="2"/>
  <c r="AD3106" i="2"/>
  <c r="AD4643" i="2"/>
  <c r="AD4833" i="2"/>
  <c r="AD5077" i="2"/>
  <c r="AD5394" i="2"/>
  <c r="AD90" i="2"/>
  <c r="AD91" i="2"/>
  <c r="AF91" i="2" s="1"/>
  <c r="AG91" i="2" s="1"/>
  <c r="AD587" i="2"/>
  <c r="AF587" i="2" s="1"/>
  <c r="AG587" i="2" s="1"/>
  <c r="AD588" i="2"/>
  <c r="AF588" i="2" s="1"/>
  <c r="AD3567" i="2"/>
  <c r="AF3567" i="2" s="1"/>
  <c r="AD4929" i="2"/>
  <c r="AF4929" i="2" s="1"/>
  <c r="AD6835" i="2"/>
  <c r="AF6835" i="2" s="1"/>
  <c r="AG6835" i="2" s="1"/>
  <c r="AD6819" i="2"/>
  <c r="AD7066" i="2"/>
  <c r="AF7066" i="2" s="1"/>
  <c r="AD5485" i="2"/>
  <c r="AF5485" i="2" s="1"/>
  <c r="AD5700" i="2"/>
  <c r="AF5700" i="2" s="1"/>
  <c r="AD5827" i="2"/>
  <c r="AF5827" i="2" s="1"/>
  <c r="AD5954" i="2"/>
  <c r="AF5954" i="2" s="1"/>
  <c r="AD173" i="2"/>
  <c r="AF173" i="2" s="1"/>
  <c r="AD274" i="2"/>
  <c r="AF274" i="2" s="1"/>
  <c r="AD1513" i="2"/>
  <c r="AF1513" i="2" s="1"/>
  <c r="AD3107" i="2"/>
  <c r="AF3107" i="2" s="1"/>
  <c r="AD3226" i="2"/>
  <c r="AF3226" i="2" s="1"/>
  <c r="AD4697" i="2"/>
  <c r="AF4697" i="2" s="1"/>
  <c r="AD4834" i="2"/>
  <c r="AF4834" i="2" s="1"/>
  <c r="AD5103" i="2"/>
  <c r="AF5103" i="2" s="1"/>
  <c r="AG5103" i="2" s="1"/>
  <c r="AD5395" i="2"/>
  <c r="AD1763" i="2"/>
  <c r="AF1763" i="2" s="1"/>
  <c r="AG1763" i="2" s="1"/>
  <c r="AD1833" i="2"/>
  <c r="AD1834" i="2"/>
  <c r="AF1834" i="2" s="1"/>
  <c r="AD92" i="2"/>
  <c r="AD174" i="2"/>
  <c r="AD638" i="2"/>
  <c r="AD639" i="2"/>
  <c r="AD906" i="2"/>
  <c r="AD907" i="2"/>
  <c r="AD1124" i="2"/>
  <c r="AD1146" i="2"/>
  <c r="AD1369" i="2"/>
  <c r="AF1369" i="2" s="1"/>
  <c r="AD1391" i="2"/>
  <c r="AF1391" i="2" s="1"/>
  <c r="AG1391" i="2" s="1"/>
  <c r="AD3348" i="2"/>
  <c r="AF3348" i="2" s="1"/>
  <c r="AD3349" i="2"/>
  <c r="AF3349" i="2" s="1"/>
  <c r="AD3716" i="2"/>
  <c r="AF3716" i="2" s="1"/>
  <c r="AD3748" i="2"/>
  <c r="AF3748" i="2" s="1"/>
  <c r="AG3748" i="2" s="1"/>
  <c r="AD1917" i="2"/>
  <c r="AD2073" i="2"/>
  <c r="AF2073" i="2" s="1"/>
  <c r="AD2074" i="2"/>
  <c r="AF2074" i="2" s="1"/>
  <c r="AD2441" i="2"/>
  <c r="AF2441" i="2" s="1"/>
  <c r="AD2442" i="2"/>
  <c r="AF2442" i="2" s="1"/>
  <c r="AD2528" i="2"/>
  <c r="AF2528" i="2" s="1"/>
  <c r="AD2615" i="2"/>
  <c r="AF2615" i="2" s="1"/>
  <c r="AD2699" i="2"/>
  <c r="AF2699" i="2" s="1"/>
  <c r="AD2766" i="2"/>
  <c r="AF2766" i="2" s="1"/>
  <c r="AD3227" i="2"/>
  <c r="AF3227" i="2" s="1"/>
  <c r="AD3957" i="2"/>
  <c r="AF3957" i="2" s="1"/>
  <c r="AD4279" i="2"/>
  <c r="AF4279" i="2" s="1"/>
  <c r="AD4308" i="2"/>
  <c r="AF4308" i="2" s="1"/>
  <c r="AD4420" i="2"/>
  <c r="AF4420" i="2" s="1"/>
  <c r="AG4420" i="2" s="1"/>
  <c r="AD4455" i="2"/>
  <c r="AD6184" i="2"/>
  <c r="AD6303" i="2"/>
  <c r="AF6303" i="2" s="1"/>
  <c r="AG6303" i="2" s="1"/>
  <c r="AD6329" i="2"/>
  <c r="AD5000" i="2"/>
  <c r="AD6545" i="2"/>
  <c r="AD6695" i="2"/>
  <c r="AD7017" i="2"/>
  <c r="AD5222" i="2"/>
  <c r="AD5507" i="2"/>
  <c r="AD5701" i="2"/>
  <c r="AD5828" i="2"/>
  <c r="AF5828" i="2" s="1"/>
  <c r="AG5828" i="2" s="1"/>
  <c r="AD5955" i="2"/>
  <c r="AF5955" i="2" s="1"/>
  <c r="AG5955" i="2" s="1"/>
  <c r="AD6109" i="2"/>
  <c r="AF6109" i="2" s="1"/>
  <c r="AG6109" i="2" s="1"/>
  <c r="AD6546" i="2"/>
  <c r="AF6546" i="2" s="1"/>
  <c r="AD6978" i="2"/>
  <c r="AF6978" i="2" s="1"/>
  <c r="AD43" i="2"/>
  <c r="AF43" i="2" s="1"/>
  <c r="AD93" i="2"/>
  <c r="AF93" i="2" s="1"/>
  <c r="AG93" i="2" s="1"/>
  <c r="AD1466" i="2"/>
  <c r="AD3108" i="2"/>
  <c r="AF3108" i="2" s="1"/>
  <c r="AD3326" i="2"/>
  <c r="AF3326" i="2" s="1"/>
  <c r="AD3350" i="2"/>
  <c r="AF3350" i="2" s="1"/>
  <c r="AD3693" i="2"/>
  <c r="AF3693" i="2" s="1"/>
  <c r="AD3717" i="2"/>
  <c r="AF3717" i="2" s="1"/>
  <c r="AD4644" i="2"/>
  <c r="AF4644" i="2" s="1"/>
  <c r="AD4835" i="2"/>
  <c r="AF4835" i="2" s="1"/>
  <c r="AD5057" i="2"/>
  <c r="AF5057" i="2" s="1"/>
  <c r="AD5396" i="2"/>
  <c r="AF5396" i="2" s="1"/>
  <c r="AD44" i="2"/>
  <c r="AF44" i="2" s="1"/>
  <c r="AD94" i="2"/>
  <c r="AF94" i="2" s="1"/>
  <c r="AD558" i="2"/>
  <c r="AF558" i="2" s="1"/>
  <c r="AD559" i="2"/>
  <c r="AF559" i="2" s="1"/>
  <c r="AG559" i="2" s="1"/>
  <c r="AD851" i="2"/>
  <c r="AD868" i="2"/>
  <c r="AF868" i="2" s="1"/>
  <c r="AD1100" i="2"/>
  <c r="AF1100" i="2" s="1"/>
  <c r="AG1100" i="2" s="1"/>
  <c r="AD1125" i="2"/>
  <c r="AF1125" i="2" s="1"/>
  <c r="AG1125" i="2" s="1"/>
  <c r="AD1346" i="2"/>
  <c r="AD1347" i="2"/>
  <c r="AD1672" i="2"/>
  <c r="AD1704" i="2"/>
  <c r="AD1764" i="2"/>
  <c r="AD1765" i="2"/>
  <c r="AF1765" i="2" s="1"/>
  <c r="AD1835" i="2"/>
  <c r="AF1835" i="2" s="1"/>
  <c r="AD1918" i="2"/>
  <c r="AF1918" i="2" s="1"/>
  <c r="AG1918" i="2" s="1"/>
  <c r="AD2355" i="2"/>
  <c r="AF2355" i="2" s="1"/>
  <c r="AG2355" i="2" s="1"/>
  <c r="AD2383" i="2"/>
  <c r="AF2383" i="2" s="1"/>
  <c r="AG2383" i="2" s="1"/>
  <c r="AD2384" i="2"/>
  <c r="AF2384" i="2" s="1"/>
  <c r="AG2384" i="2" s="1"/>
  <c r="AD2443" i="2"/>
  <c r="AF2443" i="2" s="1"/>
  <c r="AD3543" i="2"/>
  <c r="AF3543" i="2" s="1"/>
  <c r="AD5258" i="2"/>
  <c r="AF5258" i="2" s="1"/>
  <c r="AG5258" i="2" s="1"/>
  <c r="AD6043" i="2"/>
  <c r="AD6463" i="2"/>
  <c r="AF6463" i="2" s="1"/>
  <c r="AD6865" i="2"/>
  <c r="AF6865" i="2" s="1"/>
  <c r="AD3916" i="2"/>
  <c r="AF3916" i="2" s="1"/>
  <c r="AD4222" i="2"/>
  <c r="AF4222" i="2" s="1"/>
  <c r="AD4253" i="2"/>
  <c r="AF4253" i="2" s="1"/>
  <c r="AD4375" i="2"/>
  <c r="AF4375" i="2" s="1"/>
  <c r="AD4390" i="2"/>
  <c r="AF4390" i="2" s="1"/>
  <c r="AD2529" i="2"/>
  <c r="AF2529" i="2" s="1"/>
  <c r="AD2616" i="2"/>
  <c r="AF2616" i="2" s="1"/>
  <c r="AD3544" i="2"/>
  <c r="AF3544" i="2" s="1"/>
  <c r="AD4911" i="2"/>
  <c r="AF4911" i="2" s="1"/>
  <c r="AD6464" i="2"/>
  <c r="AF6464" i="2" s="1"/>
  <c r="AD6735" i="2"/>
  <c r="AF6735" i="2" s="1"/>
  <c r="AG6735" i="2" s="1"/>
  <c r="AD6866" i="2"/>
  <c r="AD6161" i="2"/>
  <c r="AF6161" i="2" s="1"/>
  <c r="AG6161" i="2" s="1"/>
  <c r="AD6358" i="2"/>
  <c r="AD6376" i="2"/>
  <c r="AD5486" i="2"/>
  <c r="AD5702" i="2"/>
  <c r="AD5956" i="2"/>
  <c r="AD5957" i="2"/>
  <c r="AD3189" i="2"/>
  <c r="AD3380" i="2"/>
  <c r="AD3421" i="2"/>
  <c r="AD3788" i="2"/>
  <c r="AF3788" i="2" s="1"/>
  <c r="AG3788" i="2" s="1"/>
  <c r="AD3825" i="2"/>
  <c r="AF3825" i="2" s="1"/>
  <c r="AG3825" i="2" s="1"/>
  <c r="AD95" i="2"/>
  <c r="AF95" i="2" s="1"/>
  <c r="AG95" i="2" s="1"/>
  <c r="AD175" i="2"/>
  <c r="AF175" i="2" s="1"/>
  <c r="AD640" i="2"/>
  <c r="AF640" i="2" s="1"/>
  <c r="AD641" i="2"/>
  <c r="AF641" i="2" s="1"/>
  <c r="AD803" i="2"/>
  <c r="AF803" i="2" s="1"/>
  <c r="AG803" i="2" s="1"/>
  <c r="AD811" i="2"/>
  <c r="AD1034" i="2"/>
  <c r="AF1034" i="2" s="1"/>
  <c r="AD1054" i="2"/>
  <c r="AF1054" i="2" s="1"/>
  <c r="AD1270" i="2"/>
  <c r="AF1270" i="2" s="1"/>
  <c r="AD1287" i="2"/>
  <c r="AF1287" i="2" s="1"/>
  <c r="AD1705" i="2"/>
  <c r="AF1705" i="2" s="1"/>
  <c r="AD1766" i="2"/>
  <c r="AF1766" i="2" s="1"/>
  <c r="AD1836" i="2"/>
  <c r="AF1836" i="2" s="1"/>
  <c r="AD1919" i="2"/>
  <c r="AF1919" i="2" s="1"/>
  <c r="AD2001" i="2"/>
  <c r="AF2001" i="2" s="1"/>
  <c r="AD2075" i="2"/>
  <c r="AF2075" i="2" s="1"/>
  <c r="AD2385" i="2"/>
  <c r="AF2385" i="2" s="1"/>
  <c r="AD2386" i="2"/>
  <c r="AF2386" i="2" s="1"/>
  <c r="AD2444" i="2"/>
  <c r="AF2444" i="2" s="1"/>
  <c r="AG2444" i="2" s="1"/>
  <c r="AD2530" i="2"/>
  <c r="AD96" i="2"/>
  <c r="AF96" i="2" s="1"/>
  <c r="AG96" i="2" s="1"/>
  <c r="AD275" i="2"/>
  <c r="AD1514" i="2"/>
  <c r="AD3109" i="2"/>
  <c r="AD4645" i="2"/>
  <c r="AD4836" i="2"/>
  <c r="AF4836" i="2" s="1"/>
  <c r="AD5078" i="2"/>
  <c r="AF5078" i="2" s="1"/>
  <c r="AD5397" i="2"/>
  <c r="AD5508" i="2"/>
  <c r="AD3190" i="2"/>
  <c r="AD3917" i="2"/>
  <c r="AD4175" i="2"/>
  <c r="AF4175" i="2" s="1"/>
  <c r="AG4175" i="2" s="1"/>
  <c r="AD4196" i="2"/>
  <c r="AF4196" i="2" s="1"/>
  <c r="AG4196" i="2" s="1"/>
  <c r="AD4493" i="2"/>
  <c r="AF4493" i="2" s="1"/>
  <c r="AD4494" i="2"/>
  <c r="AF4494" i="2" s="1"/>
  <c r="AD2617" i="2"/>
  <c r="AF2617" i="2" s="1"/>
  <c r="AD2618" i="2"/>
  <c r="AF2618" i="2" s="1"/>
  <c r="AG2618" i="2" s="1"/>
  <c r="AD4930" i="2"/>
  <c r="AD6162" i="2"/>
  <c r="AF6162" i="2" s="1"/>
  <c r="AD6275" i="2"/>
  <c r="AF6275" i="2" s="1"/>
  <c r="AD6304" i="2"/>
  <c r="AF6304" i="2" s="1"/>
  <c r="AD6488" i="2"/>
  <c r="AF6488" i="2" s="1"/>
  <c r="AD6689" i="2"/>
  <c r="AF6689" i="2" s="1"/>
  <c r="AD6892" i="2"/>
  <c r="AF6892" i="2" s="1"/>
  <c r="AD5271" i="2"/>
  <c r="AF5271" i="2" s="1"/>
  <c r="AD5703" i="2"/>
  <c r="AF5703" i="2" s="1"/>
  <c r="AD5829" i="2"/>
  <c r="AF5829" i="2" s="1"/>
  <c r="AD5958" i="2"/>
  <c r="AF5958" i="2" s="1"/>
  <c r="AD6044" i="2"/>
  <c r="AF6044" i="2" s="1"/>
  <c r="AD6521" i="2"/>
  <c r="AF6521" i="2" s="1"/>
  <c r="AD6893" i="2"/>
  <c r="AF6893" i="2" s="1"/>
  <c r="AG6893" i="2" s="1"/>
  <c r="AD345" i="2"/>
  <c r="AD346" i="2"/>
  <c r="AF346" i="2" s="1"/>
  <c r="AG346" i="2" s="1"/>
  <c r="AD1571" i="2"/>
  <c r="AF1571" i="2" s="1"/>
  <c r="AG1571" i="2" s="1"/>
  <c r="AD3110" i="2"/>
  <c r="AF3110" i="2" s="1"/>
  <c r="AG3110" i="2" s="1"/>
  <c r="AD3599" i="2"/>
  <c r="AD4723" i="2"/>
  <c r="AD4837" i="2"/>
  <c r="AD1920" i="2"/>
  <c r="AD276" i="2"/>
  <c r="AD389" i="2"/>
  <c r="AD691" i="2"/>
  <c r="AD723" i="2"/>
  <c r="AD840" i="2"/>
  <c r="AD848" i="2"/>
  <c r="AD1073" i="2"/>
  <c r="AF1073" i="2" s="1"/>
  <c r="AD1087" i="2"/>
  <c r="AF1087" i="2" s="1"/>
  <c r="AD1288" i="2"/>
  <c r="AF1288" i="2" s="1"/>
  <c r="AD1306" i="2"/>
  <c r="AF1306" i="2" s="1"/>
  <c r="AG1306" i="2" s="1"/>
  <c r="AD3454" i="2"/>
  <c r="AD3469" i="2"/>
  <c r="AF3469" i="2" s="1"/>
  <c r="AD3857" i="2"/>
  <c r="AF3857" i="2" s="1"/>
  <c r="AD3875" i="2"/>
  <c r="AF3875" i="2" s="1"/>
  <c r="AD2002" i="2"/>
  <c r="AF2002" i="2" s="1"/>
  <c r="AD2076" i="2"/>
  <c r="AF2076" i="2" s="1"/>
  <c r="AD2077" i="2"/>
  <c r="AF2077" i="2" s="1"/>
  <c r="AD2134" i="2"/>
  <c r="AF2134" i="2" s="1"/>
  <c r="AD2178" i="2"/>
  <c r="AF2178" i="2" s="1"/>
  <c r="AD2619" i="2"/>
  <c r="AF2619" i="2" s="1"/>
  <c r="AD2620" i="2"/>
  <c r="AF2620" i="2" s="1"/>
  <c r="AD2700" i="2"/>
  <c r="AF2700" i="2" s="1"/>
  <c r="AD2767" i="2"/>
  <c r="AF2767" i="2" s="1"/>
  <c r="AD2816" i="2"/>
  <c r="AF2816" i="2" s="1"/>
  <c r="AG2816" i="2" s="1"/>
  <c r="AD2817" i="2"/>
  <c r="AD3623" i="2"/>
  <c r="AD3988" i="2"/>
  <c r="AF3988" i="2" s="1"/>
  <c r="AG3988" i="2" s="1"/>
  <c r="AD4223" i="2"/>
  <c r="AF4223" i="2" s="1"/>
  <c r="AD4254" i="2"/>
  <c r="AD4529" i="2"/>
  <c r="AF4529" i="2" s="1"/>
  <c r="AD4556" i="2"/>
  <c r="AD6214" i="2"/>
  <c r="AD6342" i="2"/>
  <c r="AD6359" i="2"/>
  <c r="AD4975" i="2"/>
  <c r="AD6615" i="2"/>
  <c r="AF6615" i="2" s="1"/>
  <c r="AG6615" i="2" s="1"/>
  <c r="AD6765" i="2"/>
  <c r="AF6765" i="2" s="1"/>
  <c r="AG6765" i="2" s="1"/>
  <c r="AD6979" i="2"/>
  <c r="AF6979" i="2" s="1"/>
  <c r="AG6979" i="2" s="1"/>
  <c r="AD5153" i="2"/>
  <c r="AF5153" i="2" s="1"/>
  <c r="AD5398" i="2"/>
  <c r="AF5398" i="2" s="1"/>
  <c r="AD5216" i="2"/>
  <c r="AF5216" i="2" s="1"/>
  <c r="AD5553" i="2"/>
  <c r="AF5553" i="2" s="1"/>
  <c r="AG5553" i="2" s="1"/>
  <c r="AD5704" i="2"/>
  <c r="AD5830" i="2"/>
  <c r="AF5830" i="2" s="1"/>
  <c r="AD5959" i="2"/>
  <c r="AF5959" i="2" s="1"/>
  <c r="AD6093" i="2"/>
  <c r="AF6093" i="2" s="1"/>
  <c r="AD6572" i="2"/>
  <c r="AF6572" i="2" s="1"/>
  <c r="AD6938" i="2"/>
  <c r="AF6938" i="2" s="1"/>
  <c r="AD176" i="2"/>
  <c r="AF176" i="2" s="1"/>
  <c r="AD277" i="2"/>
  <c r="AF277" i="2" s="1"/>
  <c r="AD1515" i="2"/>
  <c r="AF1515" i="2" s="1"/>
  <c r="AD3111" i="2"/>
  <c r="AF3111" i="2" s="1"/>
  <c r="AD3381" i="2"/>
  <c r="AF3381" i="2" s="1"/>
  <c r="AD3422" i="2"/>
  <c r="AF3422" i="2" s="1"/>
  <c r="AD3749" i="2"/>
  <c r="AF3749" i="2" s="1"/>
  <c r="AD3750" i="2"/>
  <c r="AF3750" i="2" s="1"/>
  <c r="AG3750" i="2" s="1"/>
  <c r="AD4674" i="2"/>
  <c r="AD4838" i="2"/>
  <c r="AD5104" i="2"/>
  <c r="AD5399" i="2"/>
  <c r="AD177" i="2"/>
  <c r="AD278" i="2"/>
  <c r="AD589" i="2"/>
  <c r="AD642" i="2"/>
  <c r="AD886" i="2"/>
  <c r="AD908" i="2"/>
  <c r="AD1147" i="2"/>
  <c r="AD1148" i="2"/>
  <c r="AD1370" i="2"/>
  <c r="AF1370" i="2" s="1"/>
  <c r="AG1370" i="2" s="1"/>
  <c r="AD1392" i="2"/>
  <c r="AF1392" i="2" s="1"/>
  <c r="AG1392" i="2" s="1"/>
  <c r="AD1767" i="2"/>
  <c r="AF1767" i="2" s="1"/>
  <c r="AD1837" i="2"/>
  <c r="AF1837" i="2" s="1"/>
  <c r="AD1921" i="2"/>
  <c r="AF1921" i="2" s="1"/>
  <c r="AD1922" i="2"/>
  <c r="AF1922" i="2" s="1"/>
  <c r="AG1922" i="2" s="1"/>
  <c r="AD2003" i="2"/>
  <c r="AD2078" i="2"/>
  <c r="AF2078" i="2" s="1"/>
  <c r="AD2445" i="2"/>
  <c r="AF2445" i="2" s="1"/>
  <c r="AD2446" i="2"/>
  <c r="AF2446" i="2" s="1"/>
  <c r="AD3568" i="2"/>
  <c r="AF3568" i="2" s="1"/>
  <c r="AD5281" i="2"/>
  <c r="AF5281" i="2" s="1"/>
  <c r="AD6070" i="2"/>
  <c r="AF6070" i="2" s="1"/>
  <c r="AD6547" i="2"/>
  <c r="AF6547" i="2" s="1"/>
  <c r="AD6894" i="2"/>
  <c r="AF6894" i="2" s="1"/>
  <c r="AD3958" i="2"/>
  <c r="AF3958" i="2" s="1"/>
  <c r="AD4280" i="2"/>
  <c r="AF4280" i="2" s="1"/>
  <c r="AD4309" i="2"/>
  <c r="AF4309" i="2" s="1"/>
  <c r="AD4421" i="2"/>
  <c r="AF4421" i="2" s="1"/>
  <c r="AD4456" i="2"/>
  <c r="AF4456" i="2" s="1"/>
  <c r="AG4456" i="2" s="1"/>
  <c r="AD2531" i="2"/>
  <c r="AD2621" i="2"/>
  <c r="AF2621" i="2" s="1"/>
  <c r="AG2621" i="2" s="1"/>
  <c r="AD2701" i="2"/>
  <c r="AF2701" i="2" s="1"/>
  <c r="AG2701" i="2" s="1"/>
  <c r="AD2702" i="2"/>
  <c r="AF2702" i="2" s="1"/>
  <c r="AG2702" i="2" s="1"/>
  <c r="AD3600" i="2"/>
  <c r="AD4960" i="2"/>
  <c r="AD6548" i="2"/>
  <c r="AD6755" i="2"/>
  <c r="AD6939" i="2"/>
  <c r="AD6195" i="2"/>
  <c r="AD6392" i="2"/>
  <c r="AD6408" i="2"/>
  <c r="AF6408" i="2" s="1"/>
  <c r="AG6408" i="2" s="1"/>
  <c r="AD5509" i="2"/>
  <c r="AF5509" i="2" s="1"/>
  <c r="AG5509" i="2" s="1"/>
  <c r="AD5705" i="2"/>
  <c r="AF5705" i="2" s="1"/>
  <c r="AG5705" i="2" s="1"/>
  <c r="AD5831" i="2"/>
  <c r="AF5831" i="2" s="1"/>
  <c r="AD5960" i="2"/>
  <c r="AF5960" i="2" s="1"/>
  <c r="AD279" i="2"/>
  <c r="AF279" i="2" s="1"/>
  <c r="AD347" i="2"/>
  <c r="AF347" i="2" s="1"/>
  <c r="AG347" i="2" s="1"/>
  <c r="AD1541" i="2"/>
  <c r="AD3112" i="2"/>
  <c r="AF3112" i="2" s="1"/>
  <c r="AD3382" i="2"/>
  <c r="AF3382" i="2" s="1"/>
  <c r="AD3423" i="2"/>
  <c r="AF3423" i="2" s="1"/>
  <c r="AD3751" i="2"/>
  <c r="AF3751" i="2" s="1"/>
  <c r="AD3789" i="2"/>
  <c r="AF3789" i="2" s="1"/>
  <c r="AD4698" i="2"/>
  <c r="AF4698" i="2" s="1"/>
  <c r="AD4839" i="2"/>
  <c r="AF4839" i="2" s="1"/>
  <c r="AD5133" i="2"/>
  <c r="AF5133" i="2" s="1"/>
  <c r="AD5400" i="2"/>
  <c r="AF5400" i="2" s="1"/>
  <c r="AD280" i="2"/>
  <c r="AF280" i="2" s="1"/>
  <c r="AD281" i="2"/>
  <c r="AF281" i="2" s="1"/>
  <c r="AD643" i="2"/>
  <c r="AF643" i="2" s="1"/>
  <c r="AD692" i="2"/>
  <c r="AF692" i="2" s="1"/>
  <c r="AG692" i="2" s="1"/>
  <c r="AD909" i="2"/>
  <c r="AD910" i="2"/>
  <c r="AF910" i="2" s="1"/>
  <c r="AG910" i="2" s="1"/>
  <c r="AD1174" i="2"/>
  <c r="AF1174" i="2" s="1"/>
  <c r="AG1174" i="2" s="1"/>
  <c r="AD1175" i="2"/>
  <c r="AD1393" i="2"/>
  <c r="AD1419" i="2"/>
  <c r="AD1838" i="2"/>
  <c r="AD1923" i="2"/>
  <c r="AD2004" i="2"/>
  <c r="AD2079" i="2"/>
  <c r="AD2080" i="2"/>
  <c r="AD2135" i="2"/>
  <c r="AF2135" i="2" s="1"/>
  <c r="AD2447" i="2"/>
  <c r="AF2447" i="2" s="1"/>
  <c r="AG2447" i="2" s="1"/>
  <c r="AD2448" i="2"/>
  <c r="AF2448" i="2" s="1"/>
  <c r="AG2448" i="2" s="1"/>
  <c r="AD3601" i="2"/>
  <c r="AF3601" i="2" s="1"/>
  <c r="AD5293" i="2"/>
  <c r="AF5293" i="2" s="1"/>
  <c r="AD6094" i="2"/>
  <c r="AF6094" i="2" s="1"/>
  <c r="AD6593" i="2"/>
  <c r="AF6593" i="2" s="1"/>
  <c r="AG6593" i="2" s="1"/>
  <c r="AD6940" i="2"/>
  <c r="AD3979" i="2"/>
  <c r="AF3979" i="2" s="1"/>
  <c r="AD4310" i="2"/>
  <c r="AF4310" i="2" s="1"/>
  <c r="AD4330" i="2"/>
  <c r="AF4330" i="2" s="1"/>
  <c r="AD4457" i="2"/>
  <c r="AF4457" i="2" s="1"/>
  <c r="AD4495" i="2"/>
  <c r="AF4495" i="2" s="1"/>
  <c r="AD2532" i="2"/>
  <c r="AF2532" i="2" s="1"/>
  <c r="AD2622" i="2"/>
  <c r="AF2622" i="2" s="1"/>
  <c r="AD2703" i="2"/>
  <c r="AF2703" i="2" s="1"/>
  <c r="AD2704" i="2"/>
  <c r="AF2704" i="2" s="1"/>
  <c r="AD3624" i="2"/>
  <c r="AF3624" i="2" s="1"/>
  <c r="AD4976" i="2"/>
  <c r="AF4976" i="2" s="1"/>
  <c r="AD6594" i="2"/>
  <c r="AF6594" i="2" s="1"/>
  <c r="AD6756" i="2"/>
  <c r="AF6756" i="2" s="1"/>
  <c r="AG6756" i="2" s="1"/>
  <c r="AD6980" i="2"/>
  <c r="AD6215" i="2"/>
  <c r="AD6393" i="2"/>
  <c r="AF6393" i="2" s="1"/>
  <c r="AG6393" i="2" s="1"/>
  <c r="AD6409" i="2"/>
  <c r="AD5532" i="2"/>
  <c r="AD5706" i="2"/>
  <c r="AD5832" i="2"/>
  <c r="AD5961" i="2"/>
  <c r="AD282" i="2"/>
  <c r="AD348" i="2"/>
  <c r="AD1542" i="2"/>
  <c r="AD3113" i="2"/>
  <c r="AF3113" i="2" s="1"/>
  <c r="AG3113" i="2" s="1"/>
  <c r="AD4699" i="2"/>
  <c r="AF4699" i="2" s="1"/>
  <c r="AD4840" i="2"/>
  <c r="AF4840" i="2" s="1"/>
  <c r="AG4840" i="2" s="1"/>
  <c r="AD5134" i="2"/>
  <c r="AF5134" i="2" s="1"/>
  <c r="AD5401" i="2"/>
  <c r="AF5401" i="2" s="1"/>
  <c r="AD1839" i="2"/>
  <c r="AF1839" i="2" s="1"/>
  <c r="AD1924" i="2"/>
  <c r="AF1924" i="2" s="1"/>
  <c r="AG1924" i="2" s="1"/>
  <c r="AD841" i="2"/>
  <c r="AD849" i="2"/>
  <c r="AF849" i="2" s="1"/>
  <c r="AD1055" i="2"/>
  <c r="AF1055" i="2" s="1"/>
  <c r="AD1074" i="2"/>
  <c r="AF1074" i="2" s="1"/>
  <c r="AD1289" i="2"/>
  <c r="AF1289" i="2" s="1"/>
  <c r="AD1307" i="2"/>
  <c r="AF1307" i="2" s="1"/>
  <c r="AD2005" i="2"/>
  <c r="AF2005" i="2" s="1"/>
  <c r="AD2006" i="2"/>
  <c r="AF2006" i="2" s="1"/>
  <c r="AD2081" i="2"/>
  <c r="AF2081" i="2" s="1"/>
  <c r="AD2136" i="2"/>
  <c r="AF2136" i="2" s="1"/>
  <c r="AD2533" i="2"/>
  <c r="AF2533" i="2" s="1"/>
  <c r="AD2623" i="2"/>
  <c r="AF2623" i="2" s="1"/>
  <c r="AD2705" i="2"/>
  <c r="AF2705" i="2" s="1"/>
  <c r="AD2706" i="2"/>
  <c r="AF2706" i="2" s="1"/>
  <c r="AG2706" i="2" s="1"/>
  <c r="AD2768" i="2"/>
  <c r="AD2818" i="2"/>
  <c r="AF2818" i="2" s="1"/>
  <c r="AG2818" i="2" s="1"/>
  <c r="AD3602" i="2"/>
  <c r="AF3602" i="2" s="1"/>
  <c r="AG3602" i="2" s="1"/>
  <c r="AD3980" i="2"/>
  <c r="AF3980" i="2" s="1"/>
  <c r="AG3980" i="2" s="1"/>
  <c r="AD6207" i="2"/>
  <c r="AD6330" i="2"/>
  <c r="AD6343" i="2"/>
  <c r="AD4961" i="2"/>
  <c r="AD6573" i="2"/>
  <c r="AD6757" i="2"/>
  <c r="AD6941" i="2"/>
  <c r="AF6941" i="2" s="1"/>
  <c r="AD5533" i="2"/>
  <c r="AF5533" i="2" s="1"/>
  <c r="AG5533" i="2" s="1"/>
  <c r="AD5707" i="2"/>
  <c r="AD5833" i="2"/>
  <c r="AF5833" i="2" s="1"/>
  <c r="AG5833" i="2" s="1"/>
  <c r="AD5962" i="2"/>
  <c r="AF5962" i="2" s="1"/>
  <c r="AD3209" i="2"/>
  <c r="AF3209" i="2" s="1"/>
  <c r="AD3455" i="2"/>
  <c r="AF3455" i="2" s="1"/>
  <c r="AD3470" i="2"/>
  <c r="AF3470" i="2" s="1"/>
  <c r="AG3470" i="2" s="1"/>
  <c r="AD3826" i="2"/>
  <c r="AD3858" i="2"/>
  <c r="AF3858" i="2" s="1"/>
  <c r="AD283" i="2"/>
  <c r="AF283" i="2" s="1"/>
  <c r="AD390" i="2"/>
  <c r="AF390" i="2" s="1"/>
  <c r="AD693" i="2"/>
  <c r="AF693" i="2" s="1"/>
  <c r="AD724" i="2"/>
  <c r="AF724" i="2" s="1"/>
  <c r="AD812" i="2"/>
  <c r="AF812" i="2" s="1"/>
  <c r="AD813" i="2"/>
  <c r="AF813" i="2" s="1"/>
  <c r="AD1056" i="2"/>
  <c r="AF1056" i="2" s="1"/>
  <c r="AD1075" i="2"/>
  <c r="AF1075" i="2" s="1"/>
  <c r="AD1290" i="2"/>
  <c r="AF1290" i="2" s="1"/>
  <c r="AD1308" i="2"/>
  <c r="AF1308" i="2" s="1"/>
  <c r="AD1840" i="2"/>
  <c r="AF1840" i="2" s="1"/>
  <c r="AD1925" i="2"/>
  <c r="AF1925" i="2" s="1"/>
  <c r="AG1925" i="2" s="1"/>
  <c r="AD2007" i="2"/>
  <c r="AD2008" i="2"/>
  <c r="AD2082" i="2"/>
  <c r="AD2137" i="2"/>
  <c r="AD2449" i="2"/>
  <c r="AD284" i="2"/>
  <c r="AD349" i="2"/>
  <c r="AD1543" i="2"/>
  <c r="AD3114" i="2"/>
  <c r="AD4700" i="2"/>
  <c r="AD4841" i="2"/>
  <c r="AD5135" i="2"/>
  <c r="AD5402" i="2"/>
  <c r="AF5402" i="2" s="1"/>
  <c r="AG5402" i="2" s="1"/>
  <c r="AD5534" i="2"/>
  <c r="AF5534" i="2" s="1"/>
  <c r="AG5534" i="2" s="1"/>
  <c r="AD3228" i="2"/>
  <c r="AF3228" i="2" s="1"/>
  <c r="AD3936" i="2"/>
  <c r="AF3936" i="2" s="1"/>
  <c r="AD4224" i="2"/>
  <c r="AF4224" i="2" s="1"/>
  <c r="AD4255" i="2"/>
  <c r="AF4255" i="2" s="1"/>
  <c r="AG4255" i="2" s="1"/>
  <c r="AD4530" i="2"/>
  <c r="AD4557" i="2"/>
  <c r="AF4557" i="2" s="1"/>
  <c r="AD2534" i="2"/>
  <c r="AF2534" i="2" s="1"/>
  <c r="AD2624" i="2"/>
  <c r="AF2624" i="2" s="1"/>
  <c r="AD2707" i="2"/>
  <c r="AF2707" i="2" s="1"/>
  <c r="AD2769" i="2"/>
  <c r="AF2769" i="2" s="1"/>
  <c r="AD2770" i="2"/>
  <c r="AF2770" i="2" s="1"/>
  <c r="AD4977" i="2"/>
  <c r="AF4977" i="2" s="1"/>
  <c r="AD6185" i="2"/>
  <c r="AF6185" i="2" s="1"/>
  <c r="AD6305" i="2"/>
  <c r="AF6305" i="2" s="1"/>
  <c r="AD6306" i="2"/>
  <c r="AF6306" i="2" s="1"/>
  <c r="AD6549" i="2"/>
  <c r="AF6549" i="2" s="1"/>
  <c r="AD6703" i="2"/>
  <c r="AF6703" i="2" s="1"/>
  <c r="AD6981" i="2"/>
  <c r="AF6981" i="2" s="1"/>
  <c r="AG6981" i="2" s="1"/>
  <c r="AD5282" i="2"/>
  <c r="AD5708" i="2"/>
  <c r="AF5708" i="2" s="1"/>
  <c r="AG5708" i="2" s="1"/>
  <c r="AD5834" i="2"/>
  <c r="AF5834" i="2" s="1"/>
  <c r="AG5834" i="2" s="1"/>
  <c r="AD5963" i="2"/>
  <c r="AF5963" i="2" s="1"/>
  <c r="AG5963" i="2" s="1"/>
  <c r="AD6071" i="2"/>
  <c r="AD6595" i="2"/>
  <c r="AD6942" i="2"/>
  <c r="AF6942" i="2" s="1"/>
  <c r="AD97" i="2"/>
  <c r="AD178" i="2"/>
  <c r="AD1516" i="2"/>
  <c r="AF1516" i="2" s="1"/>
  <c r="AD3115" i="2"/>
  <c r="AD3569" i="2"/>
  <c r="AF3569" i="2" s="1"/>
  <c r="AG3569" i="2" s="1"/>
  <c r="AD4646" i="2"/>
  <c r="AF4646" i="2" s="1"/>
  <c r="AG4646" i="2" s="1"/>
  <c r="AD4842" i="2"/>
  <c r="AF4842" i="2" s="1"/>
  <c r="AG4842" i="2" s="1"/>
  <c r="AD5105" i="2"/>
  <c r="AF5105" i="2" s="1"/>
  <c r="AG5105" i="2" s="1"/>
  <c r="AD5403" i="2"/>
  <c r="AF5403" i="2" s="1"/>
  <c r="AD1706" i="2"/>
  <c r="AF1706" i="2" s="1"/>
  <c r="AD1768" i="2"/>
  <c r="AF1768" i="2" s="1"/>
  <c r="AG1768" i="2" s="1"/>
  <c r="AD1841" i="2"/>
  <c r="AD98" i="2"/>
  <c r="AF98" i="2" s="1"/>
  <c r="AD179" i="2"/>
  <c r="AF179" i="2" s="1"/>
  <c r="AD590" i="2"/>
  <c r="AF590" i="2" s="1"/>
  <c r="AD644" i="2"/>
  <c r="AF644" i="2" s="1"/>
  <c r="AD814" i="2"/>
  <c r="AF814" i="2" s="1"/>
  <c r="AD829" i="2"/>
  <c r="AF829" i="2" s="1"/>
  <c r="AD1035" i="2"/>
  <c r="AF1035" i="2" s="1"/>
  <c r="AD1036" i="2"/>
  <c r="AF1036" i="2" s="1"/>
  <c r="AD1245" i="2"/>
  <c r="AF1245" i="2" s="1"/>
  <c r="AD1271" i="2"/>
  <c r="AF1271" i="2" s="1"/>
  <c r="AD3383" i="2"/>
  <c r="AF3383" i="2" s="1"/>
  <c r="AD3424" i="2"/>
  <c r="AF3424" i="2" s="1"/>
  <c r="AD3790" i="2"/>
  <c r="AF3790" i="2" s="1"/>
  <c r="AG3790" i="2" s="1"/>
  <c r="AD3827" i="2"/>
  <c r="AD1926" i="2"/>
  <c r="AF1926" i="2" s="1"/>
  <c r="AG1926" i="2" s="1"/>
  <c r="AD2009" i="2"/>
  <c r="AF2009" i="2" s="1"/>
  <c r="AG2009" i="2" s="1"/>
  <c r="AD2083" i="2"/>
  <c r="AF2083" i="2" s="1"/>
  <c r="AG2083" i="2" s="1"/>
  <c r="AD2387" i="2"/>
  <c r="AD2450" i="2"/>
  <c r="AD2535" i="2"/>
  <c r="AD2625" i="2"/>
  <c r="AD2708" i="2"/>
  <c r="AD2709" i="2"/>
  <c r="AD3570" i="2"/>
  <c r="AD4931" i="2"/>
  <c r="AF4931" i="2" s="1"/>
  <c r="AG4931" i="2" s="1"/>
  <c r="AD3937" i="2"/>
  <c r="AF3937" i="2" s="1"/>
  <c r="AG3937" i="2" s="1"/>
  <c r="AD4176" i="2"/>
  <c r="AF4176" i="2" s="1"/>
  <c r="AG4176" i="2" s="1"/>
  <c r="AD4197" i="2"/>
  <c r="AF4197" i="2" s="1"/>
  <c r="AD4458" i="2"/>
  <c r="AF4458" i="2" s="1"/>
  <c r="AD4496" i="2"/>
  <c r="AF4496" i="2" s="1"/>
  <c r="AD6174" i="2"/>
  <c r="AF6174" i="2" s="1"/>
  <c r="AG6174" i="2" s="1"/>
  <c r="AD6307" i="2"/>
  <c r="AD6308" i="2"/>
  <c r="AF6308" i="2" s="1"/>
  <c r="AD6489" i="2"/>
  <c r="AF6489" i="2" s="1"/>
  <c r="AD6745" i="2"/>
  <c r="AF6745" i="2" s="1"/>
  <c r="AD6895" i="2"/>
  <c r="AF6895" i="2" s="1"/>
  <c r="AD5203" i="2"/>
  <c r="AF5203" i="2" s="1"/>
  <c r="AD5487" i="2"/>
  <c r="AF5487" i="2" s="1"/>
  <c r="AD5709" i="2"/>
  <c r="AF5709" i="2" s="1"/>
  <c r="AD5835" i="2"/>
  <c r="AF5835" i="2" s="1"/>
  <c r="AD5964" i="2"/>
  <c r="AF5964" i="2" s="1"/>
  <c r="AD6045" i="2"/>
  <c r="AF6045" i="2" s="1"/>
  <c r="AD6465" i="2"/>
  <c r="AF6465" i="2" s="1"/>
  <c r="AD6867" i="2"/>
  <c r="AF6867" i="2" s="1"/>
  <c r="AD99" i="2"/>
  <c r="AF99" i="2" s="1"/>
  <c r="AG99" i="2" s="1"/>
  <c r="AD180" i="2"/>
  <c r="AD1490" i="2"/>
  <c r="AF1490" i="2" s="1"/>
  <c r="AG1490" i="2" s="1"/>
  <c r="AD3116" i="2"/>
  <c r="AF3116" i="2" s="1"/>
  <c r="AG3116" i="2" s="1"/>
  <c r="AD4647" i="2"/>
  <c r="AF4647" i="2" s="1"/>
  <c r="AD4843" i="2"/>
  <c r="AD5079" i="2"/>
  <c r="AD5404" i="2"/>
  <c r="AD45" i="2"/>
  <c r="AD100" i="2"/>
  <c r="AF100" i="2" s="1"/>
  <c r="AG100" i="2" s="1"/>
  <c r="AD591" i="2"/>
  <c r="AF591" i="2" s="1"/>
  <c r="AD592" i="2"/>
  <c r="AD3571" i="2"/>
  <c r="AD4932" i="2"/>
  <c r="AF4932" i="2" s="1"/>
  <c r="AG4932" i="2" s="1"/>
  <c r="AD6836" i="2"/>
  <c r="AF6836" i="2" s="1"/>
  <c r="AG6836" i="2" s="1"/>
  <c r="AD6820" i="2"/>
  <c r="AF6820" i="2" s="1"/>
  <c r="AG6820" i="2" s="1"/>
  <c r="AD7053" i="2"/>
  <c r="AF7053" i="2" s="1"/>
  <c r="AD5488" i="2"/>
  <c r="AF5488" i="2" s="1"/>
  <c r="AD5710" i="2"/>
  <c r="AF5710" i="2" s="1"/>
  <c r="AG5710" i="2" s="1"/>
  <c r="AD5836" i="2"/>
  <c r="AD5965" i="2"/>
  <c r="AF5965" i="2" s="1"/>
  <c r="AD101" i="2"/>
  <c r="AF101" i="2" s="1"/>
  <c r="AD181" i="2"/>
  <c r="AF181" i="2" s="1"/>
  <c r="AD1491" i="2"/>
  <c r="AF1491" i="2" s="1"/>
  <c r="AD3117" i="2"/>
  <c r="AF3117" i="2" s="1"/>
  <c r="AD3351" i="2"/>
  <c r="AF3351" i="2" s="1"/>
  <c r="AD3384" i="2"/>
  <c r="AF3384" i="2" s="1"/>
  <c r="AD3718" i="2"/>
  <c r="AF3718" i="2" s="1"/>
  <c r="AD3752" i="2"/>
  <c r="AF3752" i="2" s="1"/>
  <c r="AD4675" i="2"/>
  <c r="AF4675" i="2" s="1"/>
  <c r="AD4844" i="2"/>
  <c r="AF4844" i="2" s="1"/>
  <c r="AD5080" i="2"/>
  <c r="AF5080" i="2" s="1"/>
  <c r="AD5405" i="2"/>
  <c r="AF5405" i="2" s="1"/>
  <c r="AG5405" i="2" s="1"/>
  <c r="AD102" i="2"/>
  <c r="AD103" i="2"/>
  <c r="AD593" i="2"/>
  <c r="AF593" i="2" s="1"/>
  <c r="AG593" i="2" s="1"/>
  <c r="AD594" i="2"/>
  <c r="AD869" i="2"/>
  <c r="AD887" i="2"/>
  <c r="AD1126" i="2"/>
  <c r="AD1149" i="2"/>
  <c r="AD1348" i="2"/>
  <c r="AD1371" i="2"/>
  <c r="AD1707" i="2"/>
  <c r="AD1769" i="2"/>
  <c r="AD1842" i="2"/>
  <c r="AF1842" i="2" s="1"/>
  <c r="AD1927" i="2"/>
  <c r="AF1927" i="2" s="1"/>
  <c r="AG1927" i="2" s="1"/>
  <c r="AD1928" i="2"/>
  <c r="AF1928" i="2" s="1"/>
  <c r="AG1928" i="2" s="1"/>
  <c r="AD2010" i="2"/>
  <c r="AF2010" i="2" s="1"/>
  <c r="AD2388" i="2"/>
  <c r="AF2388" i="2" s="1"/>
  <c r="AD2451" i="2"/>
  <c r="AF2451" i="2" s="1"/>
  <c r="AG2451" i="2" s="1"/>
  <c r="AD2452" i="2"/>
  <c r="AD3572" i="2"/>
  <c r="AF3572" i="2" s="1"/>
  <c r="AD5272" i="2"/>
  <c r="AF5272" i="2" s="1"/>
  <c r="AD6046" i="2"/>
  <c r="AF6046" i="2" s="1"/>
  <c r="AD6490" i="2"/>
  <c r="AF6490" i="2" s="1"/>
  <c r="AD6896" i="2"/>
  <c r="AF6896" i="2" s="1"/>
  <c r="AD3938" i="2"/>
  <c r="AF3938" i="2" s="1"/>
  <c r="AD4256" i="2"/>
  <c r="AF4256" i="2" s="1"/>
  <c r="AD4281" i="2"/>
  <c r="AF4281" i="2" s="1"/>
  <c r="AD4391" i="2"/>
  <c r="AF4391" i="2" s="1"/>
  <c r="AD4422" i="2"/>
  <c r="AF4422" i="2" s="1"/>
  <c r="AD2536" i="2"/>
  <c r="AF2536" i="2" s="1"/>
  <c r="AD2626" i="2"/>
  <c r="AF2626" i="2" s="1"/>
  <c r="AD2710" i="2"/>
  <c r="AF2710" i="2" s="1"/>
  <c r="AG2710" i="2" s="1"/>
  <c r="AD3573" i="2"/>
  <c r="AD4933" i="2"/>
  <c r="AD6522" i="2"/>
  <c r="AF6522" i="2" s="1"/>
  <c r="AG6522" i="2" s="1"/>
  <c r="AD6746" i="2"/>
  <c r="AF6746" i="2" s="1"/>
  <c r="AG6746" i="2" s="1"/>
  <c r="AD6897" i="2"/>
  <c r="AD6186" i="2"/>
  <c r="AF6186" i="2" s="1"/>
  <c r="AD6377" i="2"/>
  <c r="AF6377" i="2" s="1"/>
  <c r="AG6377" i="2" s="1"/>
  <c r="AD6394" i="2"/>
  <c r="AD5510" i="2"/>
  <c r="AD5711" i="2"/>
  <c r="AD5837" i="2"/>
  <c r="AD5966" i="2"/>
  <c r="AD3229" i="2"/>
  <c r="AD3456" i="2"/>
  <c r="AF3456" i="2" s="1"/>
  <c r="AG3456" i="2" s="1"/>
  <c r="AD3471" i="2"/>
  <c r="AF3471" i="2" s="1"/>
  <c r="AD3859" i="2"/>
  <c r="AF3859" i="2" s="1"/>
  <c r="AD3860" i="2"/>
  <c r="AF3860" i="2" s="1"/>
  <c r="AD285" i="2"/>
  <c r="AF285" i="2" s="1"/>
  <c r="AG285" i="2" s="1"/>
  <c r="AD391" i="2"/>
  <c r="AD694" i="2"/>
  <c r="AF694" i="2" s="1"/>
  <c r="AD725" i="2"/>
  <c r="AF725" i="2" s="1"/>
  <c r="AD1057" i="2"/>
  <c r="AF1057" i="2" s="1"/>
  <c r="AD1088" i="2"/>
  <c r="AF1088" i="2" s="1"/>
  <c r="AD1309" i="2"/>
  <c r="AF1309" i="2" s="1"/>
  <c r="AD1310" i="2"/>
  <c r="AF1310" i="2" s="1"/>
  <c r="AD1843" i="2"/>
  <c r="AF1843" i="2" s="1"/>
  <c r="AD1929" i="2"/>
  <c r="AF1929" i="2" s="1"/>
  <c r="AD2011" i="2"/>
  <c r="AF2011" i="2" s="1"/>
  <c r="AD2084" i="2"/>
  <c r="AF2084" i="2" s="1"/>
  <c r="AD2138" i="2"/>
  <c r="AF2138" i="2" s="1"/>
  <c r="AD2139" i="2"/>
  <c r="AF2139" i="2" s="1"/>
  <c r="AD2537" i="2"/>
  <c r="AF2537" i="2" s="1"/>
  <c r="AG2537" i="2" s="1"/>
  <c r="AD286" i="2"/>
  <c r="AD350" i="2"/>
  <c r="AF350" i="2" s="1"/>
  <c r="AG350" i="2" s="1"/>
  <c r="AD1544" i="2"/>
  <c r="AD3118" i="2"/>
  <c r="AD4701" i="2"/>
  <c r="AD4845" i="2"/>
  <c r="AD5136" i="2"/>
  <c r="AD5406" i="2"/>
  <c r="AD5554" i="2"/>
  <c r="AD3230" i="2"/>
  <c r="AD4225" i="2"/>
  <c r="AD4257" i="2"/>
  <c r="AF4257" i="2" s="1"/>
  <c r="AG4257" i="2" s="1"/>
  <c r="AD4531" i="2"/>
  <c r="AF4531" i="2" s="1"/>
  <c r="AG4531" i="2" s="1"/>
  <c r="AD4558" i="2"/>
  <c r="AF4558" i="2" s="1"/>
  <c r="AG4558" i="2" s="1"/>
  <c r="AD2538" i="2"/>
  <c r="AF2538" i="2" s="1"/>
  <c r="AD2627" i="2"/>
  <c r="AF2627" i="2" s="1"/>
  <c r="AD2711" i="2"/>
  <c r="AF2711" i="2" s="1"/>
  <c r="AD2771" i="2"/>
  <c r="AF2771" i="2" s="1"/>
  <c r="AG2771" i="2" s="1"/>
  <c r="AD2772" i="2"/>
  <c r="AD4978" i="2"/>
  <c r="AF4978" i="2" s="1"/>
  <c r="AD6550" i="2"/>
  <c r="AF6550" i="2" s="1"/>
  <c r="AD6708" i="2"/>
  <c r="AF6708" i="2" s="1"/>
  <c r="AD6982" i="2"/>
  <c r="AF6982" i="2" s="1"/>
  <c r="AD5294" i="2"/>
  <c r="AF5294" i="2" s="1"/>
  <c r="AD5712" i="2"/>
  <c r="AF5712" i="2" s="1"/>
  <c r="AD5838" i="2"/>
  <c r="AF5838" i="2" s="1"/>
  <c r="AD5967" i="2"/>
  <c r="AF5967" i="2" s="1"/>
  <c r="AD6095" i="2"/>
  <c r="AF6095" i="2" s="1"/>
  <c r="AD6596" i="2"/>
  <c r="AF6596" i="2" s="1"/>
  <c r="AD6943" i="2"/>
  <c r="AF6943" i="2" s="1"/>
  <c r="AD287" i="2"/>
  <c r="AF287" i="2" s="1"/>
  <c r="AD288" i="2"/>
  <c r="AF288" i="2" s="1"/>
  <c r="AG288" i="2" s="1"/>
  <c r="AD1517" i="2"/>
  <c r="AD3119" i="2"/>
  <c r="AD3385" i="2"/>
  <c r="AF3385" i="2" s="1"/>
  <c r="AD3425" i="2"/>
  <c r="AD3753" i="2"/>
  <c r="AF3753" i="2" s="1"/>
  <c r="AG3753" i="2" s="1"/>
  <c r="AD3791" i="2"/>
  <c r="AD4702" i="2"/>
  <c r="AD4846" i="2"/>
  <c r="AD5106" i="2"/>
  <c r="AD5407" i="2"/>
  <c r="AD182" i="2"/>
  <c r="AD289" i="2"/>
  <c r="AD645" i="2"/>
  <c r="AD695" i="2"/>
  <c r="AD888" i="2"/>
  <c r="AF888" i="2" s="1"/>
  <c r="AD911" i="2"/>
  <c r="AF911" i="2" s="1"/>
  <c r="AD1150" i="2"/>
  <c r="AF1150" i="2" s="1"/>
  <c r="AD1176" i="2"/>
  <c r="AF1176" i="2" s="1"/>
  <c r="AG1176" i="2" s="1"/>
  <c r="AD1394" i="2"/>
  <c r="AD1420" i="2"/>
  <c r="AF1420" i="2" s="1"/>
  <c r="AD1770" i="2"/>
  <c r="AF1770" i="2" s="1"/>
  <c r="AD1844" i="2"/>
  <c r="AF1844" i="2" s="1"/>
  <c r="AD1930" i="2"/>
  <c r="AF1930" i="2" s="1"/>
  <c r="AD2012" i="2"/>
  <c r="AF2012" i="2" s="1"/>
  <c r="AD2085" i="2"/>
  <c r="AF2085" i="2" s="1"/>
  <c r="AD2140" i="2"/>
  <c r="AF2140" i="2" s="1"/>
  <c r="AD2453" i="2"/>
  <c r="AF2453" i="2" s="1"/>
  <c r="AD2539" i="2"/>
  <c r="AF2539" i="2" s="1"/>
  <c r="AD3603" i="2"/>
  <c r="AF3603" i="2" s="1"/>
  <c r="AD5283" i="2"/>
  <c r="AF5283" i="2" s="1"/>
  <c r="AD6096" i="2"/>
  <c r="AF6096" i="2" s="1"/>
  <c r="AD6574" i="2"/>
  <c r="AF6574" i="2" s="1"/>
  <c r="AG6574" i="2" s="1"/>
  <c r="AD6944" i="2"/>
  <c r="AD3959" i="2"/>
  <c r="AF3959" i="2" s="1"/>
  <c r="AG3959" i="2" s="1"/>
  <c r="AD4311" i="2"/>
  <c r="AF4311" i="2" s="1"/>
  <c r="AG4311" i="2" s="1"/>
  <c r="AD4312" i="2"/>
  <c r="AF4312" i="2" s="1"/>
  <c r="AG4312" i="2" s="1"/>
  <c r="AD4423" i="2"/>
  <c r="AD4459" i="2"/>
  <c r="AD2540" i="2"/>
  <c r="AD2628" i="2"/>
  <c r="AD2712" i="2"/>
  <c r="AD2773" i="2"/>
  <c r="AF2773" i="2" s="1"/>
  <c r="AD3604" i="2"/>
  <c r="AD4962" i="2"/>
  <c r="AF4962" i="2" s="1"/>
  <c r="AG4962" i="2" s="1"/>
  <c r="AD6575" i="2"/>
  <c r="AF6575" i="2" s="1"/>
  <c r="AG6575" i="2" s="1"/>
  <c r="AD6758" i="2"/>
  <c r="AF6758" i="2" s="1"/>
  <c r="AG6758" i="2" s="1"/>
  <c r="AD6945" i="2"/>
  <c r="AF6945" i="2" s="1"/>
  <c r="AD6208" i="2"/>
  <c r="AF6208" i="2" s="1"/>
  <c r="AD6395" i="2"/>
  <c r="AF6395" i="2" s="1"/>
  <c r="AD6410" i="2"/>
  <c r="AF6410" i="2" s="1"/>
  <c r="AG6410" i="2" s="1"/>
  <c r="AD5535" i="2"/>
  <c r="AD5713" i="2"/>
  <c r="AF5713" i="2" s="1"/>
  <c r="AD5839" i="2"/>
  <c r="AF5839" i="2" s="1"/>
  <c r="AD5968" i="2"/>
  <c r="AF5968" i="2" s="1"/>
  <c r="AD183" i="2"/>
  <c r="AF183" i="2" s="1"/>
  <c r="AD290" i="2"/>
  <c r="AF290" i="2" s="1"/>
  <c r="AD1492" i="2"/>
  <c r="AF1492" i="2" s="1"/>
  <c r="AD3120" i="2"/>
  <c r="AF3120" i="2" s="1"/>
  <c r="AD3352" i="2"/>
  <c r="AF3352" i="2" s="1"/>
  <c r="AD3386" i="2"/>
  <c r="AF3386" i="2" s="1"/>
  <c r="AD3719" i="2"/>
  <c r="AF3719" i="2" s="1"/>
  <c r="AD3754" i="2"/>
  <c r="AF3754" i="2" s="1"/>
  <c r="AD4676" i="2"/>
  <c r="AF4676" i="2" s="1"/>
  <c r="AD4847" i="2"/>
  <c r="AF4847" i="2" s="1"/>
  <c r="AG4847" i="2" s="1"/>
  <c r="AD5081" i="2"/>
  <c r="AF5081" i="2" s="1"/>
  <c r="AD5408" i="2"/>
  <c r="AF5408" i="2" s="1"/>
  <c r="AG5408" i="2" s="1"/>
  <c r="AD104" i="2"/>
  <c r="AF104" i="2" s="1"/>
  <c r="AG104" i="2" s="1"/>
  <c r="AD184" i="2"/>
  <c r="AF184" i="2" s="1"/>
  <c r="AG184" i="2" s="1"/>
  <c r="AD595" i="2"/>
  <c r="AD646" i="2"/>
  <c r="AD870" i="2"/>
  <c r="AD889" i="2"/>
  <c r="AD1127" i="2"/>
  <c r="AD1151" i="2"/>
  <c r="AD1372" i="2"/>
  <c r="AD1373" i="2"/>
  <c r="AD1708" i="2"/>
  <c r="AD1771" i="2"/>
  <c r="AD1845" i="2"/>
  <c r="AF1845" i="2" s="1"/>
  <c r="AD1931" i="2"/>
  <c r="AF1931" i="2" s="1"/>
  <c r="AD1932" i="2"/>
  <c r="AF1932" i="2" s="1"/>
  <c r="AD2013" i="2"/>
  <c r="AF2013" i="2" s="1"/>
  <c r="AG2013" i="2" s="1"/>
  <c r="AD2389" i="2"/>
  <c r="AD2454" i="2"/>
  <c r="AF2454" i="2" s="1"/>
  <c r="AD2541" i="2"/>
  <c r="AF2541" i="2" s="1"/>
  <c r="AD3574" i="2"/>
  <c r="AF3574" i="2" s="1"/>
  <c r="AD5273" i="2"/>
  <c r="AF5273" i="2" s="1"/>
  <c r="AD6072" i="2"/>
  <c r="AF6072" i="2" s="1"/>
  <c r="AD6523" i="2"/>
  <c r="AF6523" i="2" s="1"/>
  <c r="AD6898" i="2"/>
  <c r="AF6898" i="2" s="1"/>
  <c r="AD3939" i="2"/>
  <c r="AF3939" i="2" s="1"/>
  <c r="AD4258" i="2"/>
  <c r="AF4258" i="2" s="1"/>
  <c r="AD4282" i="2"/>
  <c r="AF4282" i="2" s="1"/>
  <c r="AD4392" i="2"/>
  <c r="AF4392" i="2" s="1"/>
  <c r="AD4424" i="2"/>
  <c r="AF4424" i="2" s="1"/>
  <c r="AD2629" i="2"/>
  <c r="AF2629" i="2" s="1"/>
  <c r="AG2629" i="2" s="1"/>
  <c r="AD2630" i="2"/>
  <c r="AD2713" i="2"/>
  <c r="AF2713" i="2" s="1"/>
  <c r="AG2713" i="2" s="1"/>
  <c r="AD3575" i="2"/>
  <c r="AF3575" i="2" s="1"/>
  <c r="AG3575" i="2" s="1"/>
  <c r="AD4934" i="2"/>
  <c r="AF4934" i="2" s="1"/>
  <c r="AG4934" i="2" s="1"/>
  <c r="AD6524" i="2"/>
  <c r="AD6747" i="2"/>
  <c r="AD6899" i="2"/>
  <c r="AF6899" i="2" s="1"/>
  <c r="AD6187" i="2"/>
  <c r="AD6378" i="2"/>
  <c r="AD6396" i="2"/>
  <c r="AD5511" i="2"/>
  <c r="AD5714" i="2"/>
  <c r="AD5840" i="2"/>
  <c r="AD5969" i="2"/>
  <c r="AD351" i="2"/>
  <c r="AF351" i="2" s="1"/>
  <c r="AG351" i="2" s="1"/>
  <c r="AD392" i="2"/>
  <c r="AF392" i="2" s="1"/>
  <c r="AD1572" i="2"/>
  <c r="AF1572" i="2" s="1"/>
  <c r="AD3121" i="2"/>
  <c r="AF3121" i="2" s="1"/>
  <c r="AG3121" i="2" s="1"/>
  <c r="AD3253" i="2"/>
  <c r="AD4737" i="2"/>
  <c r="AF4737" i="2" s="1"/>
  <c r="AD4848" i="2"/>
  <c r="AF4848" i="2" s="1"/>
  <c r="AD5154" i="2"/>
  <c r="AF5154" i="2" s="1"/>
  <c r="AD5409" i="2"/>
  <c r="AF5409" i="2" s="1"/>
  <c r="AD1933" i="2"/>
  <c r="AF1933" i="2" s="1"/>
  <c r="AD291" i="2"/>
  <c r="AF291" i="2" s="1"/>
  <c r="AD352" i="2"/>
  <c r="AF352" i="2" s="1"/>
  <c r="AD696" i="2"/>
  <c r="AF696" i="2" s="1"/>
  <c r="AD726" i="2"/>
  <c r="AF726" i="2" s="1"/>
  <c r="AD934" i="2"/>
  <c r="AF934" i="2" s="1"/>
  <c r="AD947" i="2"/>
  <c r="AF947" i="2" s="1"/>
  <c r="AD1177" i="2"/>
  <c r="AF1177" i="2" s="1"/>
  <c r="AD1195" i="2"/>
  <c r="AF1195" i="2" s="1"/>
  <c r="AG1195" i="2" s="1"/>
  <c r="AD1421" i="2"/>
  <c r="AD1435" i="2"/>
  <c r="AF1435" i="2" s="1"/>
  <c r="AD3387" i="2"/>
  <c r="AF3387" i="2" s="1"/>
  <c r="AG3387" i="2" s="1"/>
  <c r="AD3426" i="2"/>
  <c r="AF3426" i="2" s="1"/>
  <c r="AG3426" i="2" s="1"/>
  <c r="AD3792" i="2"/>
  <c r="AD3828" i="2"/>
  <c r="AD1934" i="2"/>
  <c r="AD2086" i="2"/>
  <c r="AD2087" i="2"/>
  <c r="AD2141" i="2"/>
  <c r="AD2179" i="2"/>
  <c r="AD2631" i="2"/>
  <c r="AF2631" i="2" s="1"/>
  <c r="AG2631" i="2" s="1"/>
  <c r="AD2632" i="2"/>
  <c r="AF2632" i="2" s="1"/>
  <c r="AG2632" i="2" s="1"/>
  <c r="AD2714" i="2"/>
  <c r="AF2714" i="2" s="1"/>
  <c r="AG2714" i="2" s="1"/>
  <c r="AD2774" i="2"/>
  <c r="AF2774" i="2" s="1"/>
  <c r="AD2819" i="2"/>
  <c r="AF2819" i="2" s="1"/>
  <c r="AD2849" i="2"/>
  <c r="AF2849" i="2" s="1"/>
  <c r="AD3254" i="2"/>
  <c r="AF3254" i="2" s="1"/>
  <c r="AG3254" i="2" s="1"/>
  <c r="AD3989" i="2"/>
  <c r="AD4331" i="2"/>
  <c r="AF4331" i="2" s="1"/>
  <c r="AD4342" i="2"/>
  <c r="AF4342" i="2" s="1"/>
  <c r="AD4497" i="2"/>
  <c r="AF4497" i="2" s="1"/>
  <c r="AD4532" i="2"/>
  <c r="AF4532" i="2" s="1"/>
  <c r="AD6222" i="2"/>
  <c r="AF6222" i="2" s="1"/>
  <c r="AD6344" i="2"/>
  <c r="AF6344" i="2" s="1"/>
  <c r="AD6360" i="2"/>
  <c r="AF6360" i="2" s="1"/>
  <c r="AD5017" i="2"/>
  <c r="AF5017" i="2" s="1"/>
  <c r="AD6597" i="2"/>
  <c r="AF6597" i="2" s="1"/>
  <c r="AD6713" i="2"/>
  <c r="AF6713" i="2" s="1"/>
  <c r="AD7054" i="2"/>
  <c r="AF7054" i="2" s="1"/>
  <c r="AD5241" i="2"/>
  <c r="AF5241" i="2" s="1"/>
  <c r="AD5555" i="2"/>
  <c r="AF5555" i="2" s="1"/>
  <c r="AG5555" i="2" s="1"/>
  <c r="AD5715" i="2"/>
  <c r="AD5841" i="2"/>
  <c r="AF5841" i="2" s="1"/>
  <c r="AG5841" i="2" s="1"/>
  <c r="AD5970" i="2"/>
  <c r="AF5970" i="2" s="1"/>
  <c r="AG5970" i="2" s="1"/>
  <c r="AD6135" i="2"/>
  <c r="AD6635" i="2"/>
  <c r="AD7055" i="2"/>
  <c r="AD353" i="2"/>
  <c r="AD393" i="2"/>
  <c r="AD1573" i="2"/>
  <c r="AD3122" i="2"/>
  <c r="AD3255" i="2"/>
  <c r="AD4724" i="2"/>
  <c r="AD4849" i="2"/>
  <c r="AF4849" i="2" s="1"/>
  <c r="AD5137" i="2"/>
  <c r="AF5137" i="2" s="1"/>
  <c r="AG5137" i="2" s="1"/>
  <c r="AD5410" i="2"/>
  <c r="AF5410" i="2" s="1"/>
  <c r="AG5410" i="2" s="1"/>
  <c r="AD1846" i="2"/>
  <c r="AF1846" i="2" s="1"/>
  <c r="AD292" i="2"/>
  <c r="AF292" i="2" s="1"/>
  <c r="AD394" i="2"/>
  <c r="AF394" i="2" s="1"/>
  <c r="AG394" i="2" s="1"/>
  <c r="AD697" i="2"/>
  <c r="AD727" i="2"/>
  <c r="AF727" i="2" s="1"/>
  <c r="AD935" i="2"/>
  <c r="AF935" i="2" s="1"/>
  <c r="AD948" i="2"/>
  <c r="AF948" i="2" s="1"/>
  <c r="AD1178" i="2"/>
  <c r="AF1178" i="2" s="1"/>
  <c r="AD1196" i="2"/>
  <c r="AF1196" i="2" s="1"/>
  <c r="AD1422" i="2"/>
  <c r="AF1422" i="2" s="1"/>
  <c r="AD1423" i="2"/>
  <c r="AF1423" i="2" s="1"/>
  <c r="AD3388" i="2"/>
  <c r="AF3388" i="2" s="1"/>
  <c r="AD3427" i="2"/>
  <c r="AF3427" i="2" s="1"/>
  <c r="AD3793" i="2"/>
  <c r="AF3793" i="2" s="1"/>
  <c r="AD3829" i="2"/>
  <c r="AF3829" i="2" s="1"/>
  <c r="AD1935" i="2"/>
  <c r="AF1935" i="2" s="1"/>
  <c r="AD2014" i="2"/>
  <c r="AF2014" i="2" s="1"/>
  <c r="AG2014" i="2" s="1"/>
  <c r="AD2088" i="2"/>
  <c r="AD2089" i="2"/>
  <c r="AF2089" i="2" s="1"/>
  <c r="AG2089" i="2" s="1"/>
  <c r="AD2142" i="2"/>
  <c r="AD2542" i="2"/>
  <c r="AD2633" i="2"/>
  <c r="AD2715" i="2"/>
  <c r="AD2775" i="2"/>
  <c r="AD2776" i="2"/>
  <c r="AD2820" i="2"/>
  <c r="AD3243" i="2"/>
  <c r="AD3981" i="2"/>
  <c r="AD4313" i="2"/>
  <c r="AF4313" i="2" s="1"/>
  <c r="AG4313" i="2" s="1"/>
  <c r="AD4332" i="2"/>
  <c r="AF4332" i="2" s="1"/>
  <c r="AG4332" i="2" s="1"/>
  <c r="AD4460" i="2"/>
  <c r="AF4460" i="2" s="1"/>
  <c r="AG4460" i="2" s="1"/>
  <c r="AD4498" i="2"/>
  <c r="AF4498" i="2" s="1"/>
  <c r="AD6216" i="2"/>
  <c r="AF6216" i="2" s="1"/>
  <c r="AD6331" i="2"/>
  <c r="AF6331" i="2" s="1"/>
  <c r="AD6345" i="2"/>
  <c r="AF6345" i="2" s="1"/>
  <c r="AG6345" i="2" s="1"/>
  <c r="AD5018" i="2"/>
  <c r="AD6576" i="2"/>
  <c r="AF6576" i="2" s="1"/>
  <c r="AD6709" i="2"/>
  <c r="AF6709" i="2" s="1"/>
  <c r="AD7056" i="2"/>
  <c r="AF7056" i="2" s="1"/>
  <c r="AD5242" i="2"/>
  <c r="AF5242" i="2" s="1"/>
  <c r="AD5536" i="2"/>
  <c r="AF5536" i="2" s="1"/>
  <c r="AD5716" i="2"/>
  <c r="AF5716" i="2" s="1"/>
  <c r="AD5842" i="2"/>
  <c r="AF5842" i="2" s="1"/>
  <c r="AD5971" i="2"/>
  <c r="AF5971" i="2" s="1"/>
  <c r="AD6127" i="2"/>
  <c r="AF6127" i="2" s="1"/>
  <c r="AD6616" i="2"/>
  <c r="AF6616" i="2" s="1"/>
  <c r="AD7018" i="2"/>
  <c r="AF7018" i="2" s="1"/>
  <c r="AD293" i="2"/>
  <c r="AF293" i="2" s="1"/>
  <c r="AD354" i="2"/>
  <c r="AF354" i="2" s="1"/>
  <c r="AG354" i="2" s="1"/>
  <c r="AD1545" i="2"/>
  <c r="AD3123" i="2"/>
  <c r="AD3244" i="2"/>
  <c r="AF3244" i="2" s="1"/>
  <c r="AG3244" i="2" s="1"/>
  <c r="AD4703" i="2"/>
  <c r="AD4850" i="2"/>
  <c r="AD5138" i="2"/>
  <c r="AD5411" i="2"/>
  <c r="AD1772" i="2"/>
  <c r="AD1847" i="2"/>
  <c r="AD1936" i="2"/>
  <c r="AF1936" i="2" s="1"/>
  <c r="AD185" i="2"/>
  <c r="AD294" i="2"/>
  <c r="AF294" i="2" s="1"/>
  <c r="AG294" i="2" s="1"/>
  <c r="AD647" i="2"/>
  <c r="AF647" i="2" s="1"/>
  <c r="AD698" i="2"/>
  <c r="AF698" i="2" s="1"/>
  <c r="AG698" i="2" s="1"/>
  <c r="AD912" i="2"/>
  <c r="AF912" i="2" s="1"/>
  <c r="AG912" i="2" s="1"/>
  <c r="AD936" i="2"/>
  <c r="AF936" i="2" s="1"/>
  <c r="AD1152" i="2"/>
  <c r="AF1152" i="2" s="1"/>
  <c r="AD1179" i="2"/>
  <c r="AF1179" i="2" s="1"/>
  <c r="AG1179" i="2" s="1"/>
  <c r="AD1395" i="2"/>
  <c r="AD1424" i="2"/>
  <c r="AF1424" i="2" s="1"/>
  <c r="AD3353" i="2"/>
  <c r="AF3353" i="2" s="1"/>
  <c r="AD3389" i="2"/>
  <c r="AF3389" i="2" s="1"/>
  <c r="AD3755" i="2"/>
  <c r="AF3755" i="2" s="1"/>
  <c r="AD3794" i="2"/>
  <c r="AF3794" i="2" s="1"/>
  <c r="AD2015" i="2"/>
  <c r="AF2015" i="2" s="1"/>
  <c r="AD2016" i="2"/>
  <c r="AF2016" i="2" s="1"/>
  <c r="AD2090" i="2"/>
  <c r="AF2090" i="2" s="1"/>
  <c r="AD2455" i="2"/>
  <c r="AF2455" i="2" s="1"/>
  <c r="AD2543" i="2"/>
  <c r="AF2543" i="2" s="1"/>
  <c r="AD2634" i="2"/>
  <c r="AF2634" i="2" s="1"/>
  <c r="AD2716" i="2"/>
  <c r="AF2716" i="2" s="1"/>
  <c r="AD2717" i="2"/>
  <c r="AF2717" i="2" s="1"/>
  <c r="AG2717" i="2" s="1"/>
  <c r="AD2777" i="2"/>
  <c r="AD3245" i="2"/>
  <c r="AF3245" i="2" s="1"/>
  <c r="AG3245" i="2" s="1"/>
  <c r="AD3960" i="2"/>
  <c r="AF3960" i="2" s="1"/>
  <c r="AG3960" i="2" s="1"/>
  <c r="AD4314" i="2"/>
  <c r="AD4315" i="2"/>
  <c r="AD4461" i="2"/>
  <c r="AD4462" i="2"/>
  <c r="AD6196" i="2"/>
  <c r="AD6309" i="2"/>
  <c r="AD6332" i="2"/>
  <c r="AD5001" i="2"/>
  <c r="AD6551" i="2"/>
  <c r="AF6551" i="2" s="1"/>
  <c r="AG6551" i="2" s="1"/>
  <c r="AD6704" i="2"/>
  <c r="AF6704" i="2" s="1"/>
  <c r="AD7019" i="2"/>
  <c r="AF7019" i="2" s="1"/>
  <c r="AG7019" i="2" s="1"/>
  <c r="AD5232" i="2"/>
  <c r="AF5232" i="2" s="1"/>
  <c r="AD5537" i="2"/>
  <c r="AF5537" i="2" s="1"/>
  <c r="AD5717" i="2"/>
  <c r="AF5717" i="2" s="1"/>
  <c r="AD5843" i="2"/>
  <c r="AF5843" i="2" s="1"/>
  <c r="AG5843" i="2" s="1"/>
  <c r="AD5972" i="2"/>
  <c r="AD6110" i="2"/>
  <c r="AF6110" i="2" s="1"/>
  <c r="AD6598" i="2"/>
  <c r="AF6598" i="2" s="1"/>
  <c r="AD7020" i="2"/>
  <c r="AF7020" i="2" s="1"/>
  <c r="AD355" i="2"/>
  <c r="AF355" i="2" s="1"/>
  <c r="AD395" i="2"/>
  <c r="AF395" i="2" s="1"/>
  <c r="AD1574" i="2"/>
  <c r="AF1574" i="2" s="1"/>
  <c r="AD3124" i="2"/>
  <c r="AF3124" i="2" s="1"/>
  <c r="AD3457" i="2"/>
  <c r="AF3457" i="2" s="1"/>
  <c r="AD3472" i="2"/>
  <c r="AF3472" i="2" s="1"/>
  <c r="AD3830" i="2"/>
  <c r="AF3830" i="2" s="1"/>
  <c r="AD3831" i="2"/>
  <c r="AF3831" i="2" s="1"/>
  <c r="AD4725" i="2"/>
  <c r="AF4725" i="2" s="1"/>
  <c r="AD4851" i="2"/>
  <c r="AF4851" i="2" s="1"/>
  <c r="AG4851" i="2" s="1"/>
  <c r="AD937" i="2"/>
  <c r="AD949" i="2"/>
  <c r="AD1197" i="2"/>
  <c r="AF1197" i="2" s="1"/>
  <c r="AG1197" i="2" s="1"/>
  <c r="AD1198" i="2"/>
  <c r="AD1425" i="2"/>
  <c r="AD1436" i="2"/>
  <c r="AD1937" i="2"/>
  <c r="AF1937" i="2" s="1"/>
  <c r="AD2017" i="2"/>
  <c r="AD2091" i="2"/>
  <c r="AD2143" i="2"/>
  <c r="AD2180" i="2"/>
  <c r="AD2202" i="2"/>
  <c r="AD3625" i="2"/>
  <c r="AF3625" i="2" s="1"/>
  <c r="AG3625" i="2" s="1"/>
  <c r="AD5301" i="2"/>
  <c r="AF5301" i="2" s="1"/>
  <c r="AG5301" i="2" s="1"/>
  <c r="AD6111" i="2"/>
  <c r="AF6111" i="2" s="1"/>
  <c r="AD6636" i="2"/>
  <c r="AF6636" i="2" s="1"/>
  <c r="AD6983" i="2"/>
  <c r="AF6983" i="2" s="1"/>
  <c r="AD3990" i="2"/>
  <c r="AF3990" i="2" s="1"/>
  <c r="AG3990" i="2" s="1"/>
  <c r="AD4333" i="2"/>
  <c r="AD4343" i="2"/>
  <c r="AF4343" i="2" s="1"/>
  <c r="AD4499" i="2"/>
  <c r="AF4499" i="2" s="1"/>
  <c r="AD4533" i="2"/>
  <c r="AF4533" i="2" s="1"/>
  <c r="AD2544" i="2"/>
  <c r="AF2544" i="2" s="1"/>
  <c r="AD2635" i="2"/>
  <c r="AF2635" i="2" s="1"/>
  <c r="AD2718" i="2"/>
  <c r="AF2718" i="2" s="1"/>
  <c r="AD2778" i="2"/>
  <c r="AF2778" i="2" s="1"/>
  <c r="AD2821" i="2"/>
  <c r="AF2821" i="2" s="1"/>
  <c r="AD2850" i="2"/>
  <c r="AF2850" i="2" s="1"/>
  <c r="AD3639" i="2"/>
  <c r="AF3639" i="2" s="1"/>
  <c r="AD5002" i="2"/>
  <c r="AF5002" i="2" s="1"/>
  <c r="AD6649" i="2"/>
  <c r="AF6649" i="2" s="1"/>
  <c r="AD6768" i="2"/>
  <c r="AF6768" i="2" s="1"/>
  <c r="AG6768" i="2" s="1"/>
  <c r="AD7021" i="2"/>
  <c r="AD6234" i="2"/>
  <c r="AF6234" i="2" s="1"/>
  <c r="AG6234" i="2" s="1"/>
  <c r="AD6420" i="2"/>
  <c r="AF6420" i="2" s="1"/>
  <c r="AG6420" i="2" s="1"/>
  <c r="AD6427" i="2"/>
  <c r="AF6427" i="2" s="1"/>
  <c r="AG6427" i="2" s="1"/>
  <c r="AD5155" i="2"/>
  <c r="AD5412" i="2"/>
  <c r="AD5556" i="2"/>
  <c r="AD5718" i="2"/>
  <c r="AD5844" i="2"/>
  <c r="AD5973" i="2"/>
  <c r="AF5973" i="2" s="1"/>
  <c r="AD396" i="2"/>
  <c r="AD414" i="2"/>
  <c r="AD1575" i="2"/>
  <c r="AD3125" i="2"/>
  <c r="AF3125" i="2" s="1"/>
  <c r="AG3125" i="2" s="1"/>
  <c r="AD4738" i="2"/>
  <c r="AF4738" i="2" s="1"/>
  <c r="AD4852" i="2"/>
  <c r="AF4852" i="2" s="1"/>
  <c r="AD938" i="2"/>
  <c r="AF938" i="2" s="1"/>
  <c r="AD950" i="2"/>
  <c r="AF950" i="2" s="1"/>
  <c r="AG950" i="2" s="1"/>
  <c r="AD1199" i="2"/>
  <c r="AD1208" i="2"/>
  <c r="AF1208" i="2" s="1"/>
  <c r="AD1437" i="2"/>
  <c r="AF1437" i="2" s="1"/>
  <c r="AD1438" i="2"/>
  <c r="AF1438" i="2" s="1"/>
  <c r="AD2018" i="2"/>
  <c r="AF2018" i="2" s="1"/>
  <c r="AD2092" i="2"/>
  <c r="AF2092" i="2" s="1"/>
  <c r="AD2093" i="2"/>
  <c r="AF2093" i="2" s="1"/>
  <c r="AD2144" i="2"/>
  <c r="AF2144" i="2" s="1"/>
  <c r="AD2181" i="2"/>
  <c r="AF2181" i="2" s="1"/>
  <c r="AD2182" i="2"/>
  <c r="AF2182" i="2" s="1"/>
  <c r="AD3640" i="2"/>
  <c r="AF3640" i="2" s="1"/>
  <c r="AD5302" i="2"/>
  <c r="AF5302" i="2" s="1"/>
  <c r="AD6128" i="2"/>
  <c r="AF6128" i="2" s="1"/>
  <c r="AD6650" i="2"/>
  <c r="AF6650" i="2" s="1"/>
  <c r="AG6650" i="2" s="1"/>
  <c r="AD7022" i="2"/>
  <c r="AD3991" i="2"/>
  <c r="AF3991" i="2" s="1"/>
  <c r="AG3991" i="2" s="1"/>
  <c r="AD4334" i="2"/>
  <c r="AF4334" i="2" s="1"/>
  <c r="AG4334" i="2" s="1"/>
  <c r="AD4344" i="2"/>
  <c r="AD4500" i="2"/>
  <c r="AF4500" i="2" s="1"/>
  <c r="AD4534" i="2"/>
  <c r="AD2636" i="2"/>
  <c r="AD2719" i="2"/>
  <c r="AD2779" i="2"/>
  <c r="AD2780" i="2"/>
  <c r="AD2822" i="2"/>
  <c r="AD2851" i="2"/>
  <c r="AF2851" i="2" s="1"/>
  <c r="AG2851" i="2" s="1"/>
  <c r="AD3654" i="2"/>
  <c r="AF3654" i="2" s="1"/>
  <c r="AG3654" i="2" s="1"/>
  <c r="AD5019" i="2"/>
  <c r="AF5019" i="2" s="1"/>
  <c r="AG5019" i="2" s="1"/>
  <c r="AD6657" i="2"/>
  <c r="AF6657" i="2" s="1"/>
  <c r="AG6657" i="2" s="1"/>
  <c r="AD6769" i="2"/>
  <c r="AF6769" i="2" s="1"/>
  <c r="AD7057" i="2"/>
  <c r="AF7057" i="2" s="1"/>
  <c r="AD6235" i="2"/>
  <c r="AF6235" i="2" s="1"/>
  <c r="AG6235" i="2" s="1"/>
  <c r="AD6421" i="2"/>
  <c r="AD6428" i="2"/>
  <c r="AF6428" i="2" s="1"/>
  <c r="AD5163" i="2"/>
  <c r="AF5163" i="2" s="1"/>
  <c r="AD5413" i="2"/>
  <c r="AF5413" i="2" s="1"/>
  <c r="AD5573" i="2"/>
  <c r="AF5573" i="2" s="1"/>
  <c r="AD5719" i="2"/>
  <c r="AF5719" i="2" s="1"/>
  <c r="AD5845" i="2"/>
  <c r="AF5845" i="2" s="1"/>
  <c r="AD5974" i="2"/>
  <c r="AF5974" i="2" s="1"/>
  <c r="AD356" i="2"/>
  <c r="AF356" i="2" s="1"/>
  <c r="AD397" i="2"/>
  <c r="AF397" i="2" s="1"/>
  <c r="AD1586" i="2"/>
  <c r="AF1586" i="2" s="1"/>
  <c r="AD3126" i="2"/>
  <c r="AF3126" i="2" s="1"/>
  <c r="AD3256" i="2"/>
  <c r="AF3256" i="2" s="1"/>
  <c r="AD4739" i="2"/>
  <c r="AF4739" i="2" s="1"/>
  <c r="AG4739" i="2" s="1"/>
  <c r="AD4853" i="2"/>
  <c r="AD1938" i="2"/>
  <c r="AF1938" i="2" s="1"/>
  <c r="AG1938" i="2" s="1"/>
  <c r="AD357" i="2"/>
  <c r="AD358" i="2"/>
  <c r="AD728" i="2"/>
  <c r="AD729" i="2"/>
  <c r="AF729" i="2" s="1"/>
  <c r="AD951" i="2"/>
  <c r="AD952" i="2"/>
  <c r="AD1200" i="2"/>
  <c r="AD1201" i="2"/>
  <c r="AD1426" i="2"/>
  <c r="AD1439" i="2"/>
  <c r="AF1439" i="2" s="1"/>
  <c r="AG1439" i="2" s="1"/>
  <c r="AD3428" i="2"/>
  <c r="AF3428" i="2" s="1"/>
  <c r="AG3428" i="2" s="1"/>
  <c r="AD3458" i="2"/>
  <c r="AF3458" i="2" s="1"/>
  <c r="AG3458" i="2" s="1"/>
  <c r="AD3795" i="2"/>
  <c r="AF3795" i="2" s="1"/>
  <c r="AD3832" i="2"/>
  <c r="AF3832" i="2" s="1"/>
  <c r="AD2019" i="2"/>
  <c r="AF2019" i="2" s="1"/>
  <c r="AD2094" i="2"/>
  <c r="AF2094" i="2" s="1"/>
  <c r="AG2094" i="2" s="1"/>
  <c r="AD2095" i="2"/>
  <c r="AD2145" i="2"/>
  <c r="AF2145" i="2" s="1"/>
  <c r="AD2183" i="2"/>
  <c r="AF2183" i="2" s="1"/>
  <c r="AD2637" i="2"/>
  <c r="AF2637" i="2" s="1"/>
  <c r="AD2720" i="2"/>
  <c r="AF2720" i="2" s="1"/>
  <c r="AD2721" i="2"/>
  <c r="AF2721" i="2" s="1"/>
  <c r="AD2781" i="2"/>
  <c r="AF2781" i="2" s="1"/>
  <c r="AD2823" i="2"/>
  <c r="AF2823" i="2" s="1"/>
  <c r="AD2852" i="2"/>
  <c r="AF2852" i="2" s="1"/>
  <c r="AD3257" i="2"/>
  <c r="AF3257" i="2" s="1"/>
  <c r="AD3992" i="2"/>
  <c r="AF3992" i="2" s="1"/>
  <c r="AD4335" i="2"/>
  <c r="AF4335" i="2" s="1"/>
  <c r="AD4345" i="2"/>
  <c r="AF4345" i="2" s="1"/>
  <c r="AD4501" i="2"/>
  <c r="AF4501" i="2" s="1"/>
  <c r="AG4501" i="2" s="1"/>
  <c r="AD4535" i="2"/>
  <c r="AD6223" i="2"/>
  <c r="AD6346" i="2"/>
  <c r="AF6346" i="2" s="1"/>
  <c r="AG6346" i="2" s="1"/>
  <c r="AD6361" i="2"/>
  <c r="AF6361" i="2" s="1"/>
  <c r="AG6361" i="2" s="1"/>
  <c r="AD5023" i="2"/>
  <c r="AD6599" i="2"/>
  <c r="AD6716" i="2"/>
  <c r="AD7067" i="2"/>
  <c r="AD5156" i="2"/>
  <c r="AD5414" i="2"/>
  <c r="AD5243" i="2"/>
  <c r="AD5557" i="2"/>
  <c r="AF5557" i="2" s="1"/>
  <c r="AG5557" i="2" s="1"/>
  <c r="AD5720" i="2"/>
  <c r="AF5720" i="2" s="1"/>
  <c r="AG5720" i="2" s="1"/>
  <c r="AD5846" i="2"/>
  <c r="AF5846" i="2" s="1"/>
  <c r="AG5846" i="2" s="1"/>
  <c r="AD5975" i="2"/>
  <c r="AF5975" i="2" s="1"/>
  <c r="AD6136" i="2"/>
  <c r="AF6136" i="2" s="1"/>
  <c r="AD6651" i="2"/>
  <c r="AF6651" i="2" s="1"/>
  <c r="AD7058" i="2"/>
  <c r="AF7058" i="2" s="1"/>
  <c r="AG7058" i="2" s="1"/>
  <c r="AD105" i="2"/>
  <c r="AD106" i="2"/>
  <c r="AF106" i="2" s="1"/>
  <c r="AD1493" i="2"/>
  <c r="AF1493" i="2" s="1"/>
  <c r="AD3127" i="2"/>
  <c r="AF3127" i="2" s="1"/>
  <c r="AD3545" i="2"/>
  <c r="AF3545" i="2" s="1"/>
  <c r="AD4648" i="2"/>
  <c r="AF4648" i="2" s="1"/>
  <c r="AD4854" i="2"/>
  <c r="AF4854" i="2" s="1"/>
  <c r="AD5082" i="2"/>
  <c r="AF5082" i="2" s="1"/>
  <c r="AD5415" i="2"/>
  <c r="AF5415" i="2" s="1"/>
  <c r="AD1709" i="2"/>
  <c r="AF1709" i="2" s="1"/>
  <c r="AD1710" i="2"/>
  <c r="AF1710" i="2" s="1"/>
  <c r="AD1773" i="2"/>
  <c r="AF1773" i="2" s="1"/>
  <c r="AD1848" i="2"/>
  <c r="AF1848" i="2" s="1"/>
  <c r="AD107" i="2"/>
  <c r="AF107" i="2" s="1"/>
  <c r="AG107" i="2" s="1"/>
  <c r="AD108" i="2"/>
  <c r="AD596" i="2"/>
  <c r="AD648" i="2"/>
  <c r="AF648" i="2" s="1"/>
  <c r="AD815" i="2"/>
  <c r="AD816" i="2"/>
  <c r="AD1009" i="2"/>
  <c r="AD1037" i="2"/>
  <c r="AD1246" i="2"/>
  <c r="AD1272" i="2"/>
  <c r="AD3354" i="2"/>
  <c r="AD3390" i="2"/>
  <c r="AD3756" i="2"/>
  <c r="AD3796" i="2"/>
  <c r="AD1939" i="2"/>
  <c r="AF1939" i="2" s="1"/>
  <c r="AG1939" i="2" s="1"/>
  <c r="AD2020" i="2"/>
  <c r="AF2020" i="2" s="1"/>
  <c r="AD2390" i="2"/>
  <c r="AF2390" i="2" s="1"/>
  <c r="AD2456" i="2"/>
  <c r="AF2456" i="2" s="1"/>
  <c r="AD2457" i="2"/>
  <c r="AF2457" i="2" s="1"/>
  <c r="AG2457" i="2" s="1"/>
  <c r="AD2545" i="2"/>
  <c r="AD2638" i="2"/>
  <c r="AF2638" i="2" s="1"/>
  <c r="AD2722" i="2"/>
  <c r="AF2722" i="2" s="1"/>
  <c r="AD3546" i="2"/>
  <c r="AF3546" i="2" s="1"/>
  <c r="AD4912" i="2"/>
  <c r="AF4912" i="2" s="1"/>
  <c r="AD3940" i="2"/>
  <c r="AF3940" i="2" s="1"/>
  <c r="AD4177" i="2"/>
  <c r="AF4177" i="2" s="1"/>
  <c r="AD4178" i="2"/>
  <c r="AF4178" i="2" s="1"/>
  <c r="AD4463" i="2"/>
  <c r="AF4463" i="2" s="1"/>
  <c r="AD4464" i="2"/>
  <c r="AF4464" i="2" s="1"/>
  <c r="AD6163" i="2"/>
  <c r="AF6163" i="2" s="1"/>
  <c r="AD6276" i="2"/>
  <c r="AF6276" i="2" s="1"/>
  <c r="AD6310" i="2"/>
  <c r="AF6310" i="2" s="1"/>
  <c r="AD6444" i="2"/>
  <c r="AF6444" i="2" s="1"/>
  <c r="AG6444" i="2" s="1"/>
  <c r="AD6736" i="2"/>
  <c r="AD6868" i="2"/>
  <c r="AF6868" i="2" s="1"/>
  <c r="AD5198" i="2"/>
  <c r="AF5198" i="2" s="1"/>
  <c r="AG5198" i="2" s="1"/>
  <c r="AD5489" i="2"/>
  <c r="AF5489" i="2" s="1"/>
  <c r="AG5489" i="2" s="1"/>
  <c r="AD5721" i="2"/>
  <c r="AD5847" i="2"/>
  <c r="AD5976" i="2"/>
  <c r="AD6047" i="2"/>
  <c r="AD6445" i="2"/>
  <c r="AF6445" i="2" s="1"/>
  <c r="AD6869" i="2"/>
  <c r="AD186" i="2"/>
  <c r="AD187" i="2"/>
  <c r="AD1518" i="2"/>
  <c r="AF1518" i="2" s="1"/>
  <c r="AG1518" i="2" s="1"/>
  <c r="AD3128" i="2"/>
  <c r="AF3128" i="2" s="1"/>
  <c r="AG3128" i="2" s="1"/>
  <c r="AD3327" i="2"/>
  <c r="AF3327" i="2" s="1"/>
  <c r="AD3355" i="2"/>
  <c r="AF3355" i="2" s="1"/>
  <c r="AD3547" i="2"/>
  <c r="AF3547" i="2" s="1"/>
  <c r="AD3720" i="2"/>
  <c r="AF3720" i="2" s="1"/>
  <c r="AG3720" i="2" s="1"/>
  <c r="AD3757" i="2"/>
  <c r="AD4649" i="2"/>
  <c r="AF4649" i="2" s="1"/>
  <c r="AD4855" i="2"/>
  <c r="AF4855" i="2" s="1"/>
  <c r="AD5107" i="2"/>
  <c r="AF5107" i="2" s="1"/>
  <c r="AD5416" i="2"/>
  <c r="AF5416" i="2" s="1"/>
  <c r="AD109" i="2"/>
  <c r="AF109" i="2" s="1"/>
  <c r="AD188" i="2"/>
  <c r="AF188" i="2" s="1"/>
  <c r="AD597" i="2"/>
  <c r="AF597" i="2" s="1"/>
  <c r="AD649" i="2"/>
  <c r="AF649" i="2" s="1"/>
  <c r="AD1010" i="2"/>
  <c r="AF1010" i="2" s="1"/>
  <c r="AD1011" i="2"/>
  <c r="AF1011" i="2" s="1"/>
  <c r="AD1228" i="2"/>
  <c r="AF1228" i="2" s="1"/>
  <c r="AD1247" i="2"/>
  <c r="AF1247" i="2" s="1"/>
  <c r="AD3605" i="2"/>
  <c r="AF3605" i="2" s="1"/>
  <c r="AG3605" i="2" s="1"/>
  <c r="AD4146" i="2"/>
  <c r="AD4159" i="2"/>
  <c r="AD4393" i="2"/>
  <c r="AF4393" i="2" s="1"/>
  <c r="AG4393" i="2" s="1"/>
  <c r="AD4425" i="2"/>
  <c r="AD4011" i="2"/>
  <c r="AD4020" i="2"/>
  <c r="AD4029" i="2"/>
  <c r="AD4030" i="2"/>
  <c r="AD4042" i="2"/>
  <c r="AD4053" i="2"/>
  <c r="AD4076" i="2"/>
  <c r="AD4081" i="2"/>
  <c r="AF4081" i="2" s="1"/>
  <c r="AG4081" i="2" s="1"/>
  <c r="AD4091" i="2"/>
  <c r="AF4091" i="2" s="1"/>
  <c r="AG4091" i="2" s="1"/>
  <c r="AD4100" i="2"/>
  <c r="AF4100" i="2" s="1"/>
  <c r="AG4100" i="2" s="1"/>
  <c r="AD4108" i="2"/>
  <c r="AF4108" i="2" s="1"/>
  <c r="AG4108" i="2" s="1"/>
  <c r="AD4109" i="2"/>
  <c r="AF4109" i="2" s="1"/>
  <c r="AD6837" i="2"/>
  <c r="AF6837" i="2" s="1"/>
  <c r="AD4935" i="2"/>
  <c r="AF4935" i="2" s="1"/>
  <c r="AG4935" i="2" s="1"/>
  <c r="AD6821" i="2"/>
  <c r="AD7068" i="2"/>
  <c r="AF7068" i="2" s="1"/>
  <c r="AD5259" i="2"/>
  <c r="AF5259" i="2" s="1"/>
  <c r="AD5512" i="2"/>
  <c r="AF5512" i="2" s="1"/>
  <c r="AD5722" i="2"/>
  <c r="AF5722" i="2" s="1"/>
  <c r="AD5848" i="2"/>
  <c r="AF5848" i="2" s="1"/>
  <c r="AD5977" i="2"/>
  <c r="AF5977" i="2" s="1"/>
  <c r="AD6048" i="2"/>
  <c r="AF6048" i="2" s="1"/>
  <c r="AD6822" i="2"/>
  <c r="AF6822" i="2" s="1"/>
  <c r="AD7023" i="2"/>
  <c r="AF7023" i="2" s="1"/>
  <c r="AD359" i="2"/>
  <c r="AF359" i="2" s="1"/>
  <c r="AD518" i="2"/>
  <c r="AF518" i="2" s="1"/>
  <c r="AD1494" i="2"/>
  <c r="AF1494" i="2" s="1"/>
  <c r="AD3129" i="2"/>
  <c r="AF3129" i="2" s="1"/>
  <c r="AG3129" i="2" s="1"/>
  <c r="AD2995" i="2"/>
  <c r="AD3018" i="2"/>
  <c r="AF3018" i="2" s="1"/>
  <c r="AG3018" i="2" s="1"/>
  <c r="AD3130" i="2"/>
  <c r="AF3130" i="2" s="1"/>
  <c r="AG3130" i="2" s="1"/>
  <c r="AD3268" i="2"/>
  <c r="AD3269" i="2"/>
  <c r="AD4650" i="2"/>
  <c r="AD4856" i="2"/>
  <c r="AF4856" i="2" s="1"/>
  <c r="AD4896" i="2"/>
  <c r="AD5042" i="2"/>
  <c r="AD5183" i="2"/>
  <c r="AD5417" i="2"/>
  <c r="AF5417" i="2" s="1"/>
  <c r="AG5417" i="2" s="1"/>
  <c r="AD5252" i="2"/>
  <c r="AD5592" i="2"/>
  <c r="AF5592" i="2" s="1"/>
  <c r="AG5592" i="2" s="1"/>
  <c r="AD6009" i="2"/>
  <c r="AF6009" i="2" s="1"/>
  <c r="AG6009" i="2" s="1"/>
  <c r="AD6012" i="2"/>
  <c r="AF6012" i="2" s="1"/>
  <c r="AD6014" i="2"/>
  <c r="AF6014" i="2" s="1"/>
  <c r="AD6027" i="2"/>
  <c r="AF6027" i="2" s="1"/>
  <c r="AD6466" i="2"/>
  <c r="AF6466" i="2" s="1"/>
  <c r="AG6466" i="2" s="1"/>
  <c r="AD6870" i="2"/>
  <c r="AD478" i="2"/>
  <c r="AF478" i="2" s="1"/>
  <c r="AD490" i="2"/>
  <c r="AF490" i="2" s="1"/>
  <c r="AD778" i="2"/>
  <c r="AF778" i="2" s="1"/>
  <c r="AD779" i="2"/>
  <c r="AF779" i="2" s="1"/>
  <c r="AD967" i="2"/>
  <c r="AF967" i="2" s="1"/>
  <c r="AD974" i="2"/>
  <c r="AF974" i="2" s="1"/>
  <c r="AD1639" i="2"/>
  <c r="AF1639" i="2" s="1"/>
  <c r="AD1640" i="2"/>
  <c r="AF1640" i="2" s="1"/>
  <c r="AD1641" i="2"/>
  <c r="AF1641" i="2" s="1"/>
  <c r="AD1642" i="2"/>
  <c r="AF1642" i="2" s="1"/>
  <c r="AD1643" i="2"/>
  <c r="AF1643" i="2" s="1"/>
  <c r="AD1646" i="2"/>
  <c r="AF1646" i="2" s="1"/>
  <c r="AD2909" i="2"/>
  <c r="AF2909" i="2" s="1"/>
  <c r="AG2909" i="2" s="1"/>
  <c r="AD2938" i="2"/>
  <c r="AD2939" i="2"/>
  <c r="AF2939" i="2" s="1"/>
  <c r="AG2939" i="2" s="1"/>
  <c r="AD2940" i="2"/>
  <c r="AF2940" i="2" s="1"/>
  <c r="AG2940" i="2" s="1"/>
  <c r="AD2941" i="2"/>
  <c r="AF2941" i="2" s="1"/>
  <c r="AG2941" i="2" s="1"/>
  <c r="AD2963" i="2"/>
  <c r="AD2996" i="2"/>
  <c r="AD3000" i="2"/>
  <c r="AD3131" i="2"/>
  <c r="AD3270" i="2"/>
  <c r="AD3271" i="2"/>
  <c r="AD3918" i="2"/>
  <c r="AD4346" i="2"/>
  <c r="AF4346" i="2" s="1"/>
  <c r="AG4346" i="2" s="1"/>
  <c r="AD4360" i="2"/>
  <c r="AF4360" i="2" s="1"/>
  <c r="AG4360" i="2" s="1"/>
  <c r="AD4559" i="2"/>
  <c r="AF4559" i="2" s="1"/>
  <c r="AG4559" i="2" s="1"/>
  <c r="AD4560" i="2"/>
  <c r="AF4560" i="2" s="1"/>
  <c r="AG4560" i="2" s="1"/>
  <c r="AD4913" i="2"/>
  <c r="AF4913" i="2" s="1"/>
  <c r="AD6175" i="2"/>
  <c r="AF6175" i="2" s="1"/>
  <c r="AD6243" i="2"/>
  <c r="AF6243" i="2" s="1"/>
  <c r="AG6243" i="2" s="1"/>
  <c r="AD6244" i="2"/>
  <c r="AD6439" i="2"/>
  <c r="AF6439" i="2" s="1"/>
  <c r="AD6674" i="2"/>
  <c r="AF6674" i="2" s="1"/>
  <c r="AD6900" i="2"/>
  <c r="AF6900" i="2" s="1"/>
  <c r="AD360" i="2"/>
  <c r="AF360" i="2" s="1"/>
  <c r="AD398" i="2"/>
  <c r="AF398" i="2" s="1"/>
  <c r="AD1576" i="2"/>
  <c r="AF1576" i="2" s="1"/>
  <c r="AD3132" i="2"/>
  <c r="AF3132" i="2" s="1"/>
  <c r="AD4857" i="2"/>
  <c r="AF4857" i="2" s="1"/>
  <c r="AD4704" i="2"/>
  <c r="AF4704" i="2" s="1"/>
  <c r="AD5157" i="2"/>
  <c r="AF5157" i="2" s="1"/>
  <c r="AD5418" i="2"/>
  <c r="AF5418" i="2" s="1"/>
  <c r="AD5558" i="2"/>
  <c r="AF5558" i="2" s="1"/>
  <c r="AD6838" i="2"/>
  <c r="AF6838" i="2" s="1"/>
  <c r="AG6838" i="2" s="1"/>
  <c r="AD7092" i="2"/>
  <c r="AD5598" i="2"/>
  <c r="AF5598" i="2" s="1"/>
  <c r="AG5598" i="2" s="1"/>
  <c r="AD5723" i="2"/>
  <c r="AF5723" i="2" s="1"/>
  <c r="AG5723" i="2" s="1"/>
  <c r="AD5849" i="2"/>
  <c r="AF5849" i="2" s="1"/>
  <c r="AG5849" i="2" s="1"/>
  <c r="AD361" i="2"/>
  <c r="AF361" i="2" s="1"/>
  <c r="AD399" i="2"/>
  <c r="AD730" i="2"/>
  <c r="AD731" i="2"/>
  <c r="AD3626" i="2"/>
  <c r="AF3626" i="2" s="1"/>
  <c r="AD4979" i="2"/>
  <c r="AD6797" i="2"/>
  <c r="AD415" i="2"/>
  <c r="AD449" i="2"/>
  <c r="AD1587" i="2"/>
  <c r="AF1587" i="2" s="1"/>
  <c r="AG1587" i="2" s="1"/>
  <c r="AD3133" i="2"/>
  <c r="AF3133" i="2" s="1"/>
  <c r="AD3473" i="2"/>
  <c r="AF3473" i="2" s="1"/>
  <c r="AD3489" i="2"/>
  <c r="AF3489" i="2" s="1"/>
  <c r="AD3655" i="2"/>
  <c r="AF3655" i="2" s="1"/>
  <c r="AG3655" i="2" s="1"/>
  <c r="AD3861" i="2"/>
  <c r="AD3862" i="2"/>
  <c r="AF3862" i="2" s="1"/>
  <c r="AD4746" i="2"/>
  <c r="AF4746" i="2" s="1"/>
  <c r="AD4858" i="2"/>
  <c r="AF4858" i="2" s="1"/>
  <c r="AD5175" i="2"/>
  <c r="AF5175" i="2" s="1"/>
  <c r="AD5419" i="2"/>
  <c r="AF5419" i="2" s="1"/>
  <c r="AD5305" i="2"/>
  <c r="AF5305" i="2" s="1"/>
  <c r="AD5581" i="2"/>
  <c r="AF5581" i="2" s="1"/>
  <c r="AD6137" i="2"/>
  <c r="AF6137" i="2" s="1"/>
  <c r="AD6658" i="2"/>
  <c r="AF6658" i="2" s="1"/>
  <c r="AD7059" i="2"/>
  <c r="AF7059" i="2" s="1"/>
  <c r="AD400" i="2"/>
  <c r="AF400" i="2" s="1"/>
  <c r="AD416" i="2"/>
  <c r="AF416" i="2" s="1"/>
  <c r="AD740" i="2"/>
  <c r="AF740" i="2" s="1"/>
  <c r="AG740" i="2" s="1"/>
  <c r="AD741" i="2"/>
  <c r="AD958" i="2"/>
  <c r="AD959" i="2"/>
  <c r="AD1214" i="2"/>
  <c r="AD1215" i="2"/>
  <c r="AD1448" i="2"/>
  <c r="AD1451" i="2"/>
  <c r="AD2226" i="2"/>
  <c r="AD2227" i="2"/>
  <c r="AD2228" i="2"/>
  <c r="AF2228" i="2" s="1"/>
  <c r="AD2255" i="2"/>
  <c r="AD2256" i="2"/>
  <c r="AD2257" i="2"/>
  <c r="AF2257" i="2" s="1"/>
  <c r="AG2257" i="2" s="1"/>
  <c r="AD2874" i="2"/>
  <c r="AF2874" i="2" s="1"/>
  <c r="AG2874" i="2" s="1"/>
  <c r="AD2875" i="2"/>
  <c r="AF2875" i="2" s="1"/>
  <c r="AG2875" i="2" s="1"/>
  <c r="AD2876" i="2"/>
  <c r="AF2876" i="2" s="1"/>
  <c r="AD2910" i="2"/>
  <c r="AF2910" i="2" s="1"/>
  <c r="AD2911" i="2"/>
  <c r="AF2911" i="2" s="1"/>
  <c r="AG2911" i="2" s="1"/>
  <c r="AD2912" i="2"/>
  <c r="AD3656" i="2"/>
  <c r="AF3656" i="2" s="1"/>
  <c r="AD3994" i="2"/>
  <c r="AF3994" i="2" s="1"/>
  <c r="AD4347" i="2"/>
  <c r="AF4347" i="2" s="1"/>
  <c r="AD4348" i="2"/>
  <c r="AF4348" i="2" s="1"/>
  <c r="AD4561" i="2"/>
  <c r="AF4561" i="2" s="1"/>
  <c r="AD4562" i="2"/>
  <c r="AF4562" i="2" s="1"/>
  <c r="AD5020" i="2"/>
  <c r="AF5020" i="2" s="1"/>
  <c r="AD6237" i="2"/>
  <c r="AF6237" i="2" s="1"/>
  <c r="AD6429" i="2"/>
  <c r="AF6429" i="2" s="1"/>
  <c r="AD6430" i="2"/>
  <c r="AF6430" i="2" s="1"/>
  <c r="AD6663" i="2"/>
  <c r="AF6663" i="2" s="1"/>
  <c r="AD6778" i="2"/>
  <c r="AF6778" i="2" s="1"/>
  <c r="AD7060" i="2"/>
  <c r="AF7060" i="2" s="1"/>
  <c r="AG7060" i="2" s="1"/>
  <c r="AD5599" i="2"/>
  <c r="AD5724" i="2"/>
  <c r="AD5850" i="2"/>
  <c r="AF5850" i="2" s="1"/>
  <c r="AG5850" i="2" s="1"/>
  <c r="AD529" i="2"/>
  <c r="AF529" i="2" s="1"/>
  <c r="AG529" i="2" s="1"/>
  <c r="AD1460" i="2"/>
  <c r="AD1519" i="2"/>
  <c r="AF1519" i="2" s="1"/>
  <c r="AD3134" i="2"/>
  <c r="AD3021" i="2"/>
  <c r="AD3023" i="2"/>
  <c r="AD3277" i="2"/>
  <c r="AD3285" i="2"/>
  <c r="AD3286" i="2"/>
  <c r="AF3286" i="2" s="1"/>
  <c r="AG3286" i="2" s="1"/>
  <c r="AD4677" i="2"/>
  <c r="AF4677" i="2" s="1"/>
  <c r="AG4677" i="2" s="1"/>
  <c r="AD4859" i="2"/>
  <c r="AF4859" i="2" s="1"/>
  <c r="AG4859" i="2" s="1"/>
  <c r="AD4897" i="2"/>
  <c r="AF4897" i="2" s="1"/>
  <c r="AG4897" i="2" s="1"/>
  <c r="AD5043" i="2"/>
  <c r="AF5043" i="2" s="1"/>
  <c r="AD5184" i="2"/>
  <c r="AF5184" i="2" s="1"/>
  <c r="AD5420" i="2"/>
  <c r="AF5420" i="2" s="1"/>
  <c r="AG5420" i="2" s="1"/>
  <c r="AD5312" i="2"/>
  <c r="AD5593" i="2"/>
  <c r="AF5593" i="2" s="1"/>
  <c r="AD5994" i="2"/>
  <c r="AF5994" i="2" s="1"/>
  <c r="AD5995" i="2"/>
  <c r="AF5995" i="2" s="1"/>
  <c r="AD5996" i="2"/>
  <c r="AF5996" i="2" s="1"/>
  <c r="AD6049" i="2"/>
  <c r="AF6049" i="2" s="1"/>
  <c r="AD6552" i="2"/>
  <c r="AF6552" i="2" s="1"/>
  <c r="AD6901" i="2"/>
  <c r="AF6901" i="2" s="1"/>
  <c r="AD519" i="2"/>
  <c r="AF519" i="2" s="1"/>
  <c r="AD521" i="2"/>
  <c r="AF521" i="2" s="1"/>
  <c r="AD786" i="2"/>
  <c r="AF786" i="2" s="1"/>
  <c r="AD788" i="2"/>
  <c r="AF788" i="2" s="1"/>
  <c r="AD980" i="2"/>
  <c r="AF980" i="2" s="1"/>
  <c r="AD981" i="2"/>
  <c r="AF981" i="2" s="1"/>
  <c r="AG981" i="2" s="1"/>
  <c r="AD2184" i="2"/>
  <c r="AD2185" i="2"/>
  <c r="AF2185" i="2" s="1"/>
  <c r="AG2185" i="2" s="1"/>
  <c r="AD2203" i="2"/>
  <c r="AF2203" i="2" s="1"/>
  <c r="AG2203" i="2" s="1"/>
  <c r="AD2204" i="2"/>
  <c r="AF2204" i="2" s="1"/>
  <c r="AG2204" i="2" s="1"/>
  <c r="AD2229" i="2"/>
  <c r="AD2230" i="2"/>
  <c r="AD2723" i="2"/>
  <c r="AF2723" i="2" s="1"/>
  <c r="AD2782" i="2"/>
  <c r="AD2783" i="2"/>
  <c r="AD2824" i="2"/>
  <c r="AD2825" i="2"/>
  <c r="AF2825" i="2" s="1"/>
  <c r="AG2825" i="2" s="1"/>
  <c r="AD2853" i="2"/>
  <c r="AD3007" i="2"/>
  <c r="AD3010" i="2"/>
  <c r="AF3010" i="2" s="1"/>
  <c r="AG3010" i="2" s="1"/>
  <c r="AD3191" i="2"/>
  <c r="AF3191" i="2" s="1"/>
  <c r="AG3191" i="2" s="1"/>
  <c r="AD3291" i="2"/>
  <c r="AF3291" i="2" s="1"/>
  <c r="AD3292" i="2"/>
  <c r="AF3292" i="2" s="1"/>
  <c r="AD3961" i="2"/>
  <c r="AF3961" i="2" s="1"/>
  <c r="AG3961" i="2" s="1"/>
  <c r="AD4364" i="2"/>
  <c r="AD4365" i="2"/>
  <c r="AF4365" i="2" s="1"/>
  <c r="AD4598" i="2"/>
  <c r="AF4598" i="2" s="1"/>
  <c r="AD4604" i="2"/>
  <c r="AF4604" i="2" s="1"/>
  <c r="AD5038" i="2"/>
  <c r="AF5038" i="2" s="1"/>
  <c r="AD6217" i="2"/>
  <c r="AF6217" i="2" s="1"/>
  <c r="AD6251" i="2"/>
  <c r="AF6251" i="2" s="1"/>
  <c r="AD6252" i="2"/>
  <c r="AF6252" i="2" s="1"/>
  <c r="AD6491" i="2"/>
  <c r="AF6491" i="2" s="1"/>
  <c r="AD6684" i="2"/>
  <c r="AF6684" i="2" s="1"/>
  <c r="AD6984" i="2"/>
  <c r="AF6984" i="2" s="1"/>
  <c r="AD531" i="2"/>
  <c r="AF531" i="2" s="1"/>
  <c r="AD532" i="2"/>
  <c r="AF532" i="2" s="1"/>
  <c r="AD533" i="2"/>
  <c r="AF533" i="2" s="1"/>
  <c r="AG533" i="2" s="1"/>
  <c r="AD534" i="2"/>
  <c r="AD535" i="2"/>
  <c r="AF535" i="2" s="1"/>
  <c r="AG535" i="2" s="1"/>
  <c r="AD1546" i="2"/>
  <c r="AF1546" i="2" s="1"/>
  <c r="AG1546" i="2" s="1"/>
  <c r="AD1547" i="2"/>
  <c r="AD3135" i="2"/>
  <c r="AD3136" i="2"/>
  <c r="AD3022" i="2"/>
  <c r="AD3024" i="2"/>
  <c r="AD3287" i="2"/>
  <c r="AD3288" i="2"/>
  <c r="AD3293" i="2"/>
  <c r="AD4678" i="2"/>
  <c r="AF4678" i="2" s="1"/>
  <c r="AG4678" i="2" s="1"/>
  <c r="AD4705" i="2"/>
  <c r="AF4705" i="2" s="1"/>
  <c r="AD4860" i="2"/>
  <c r="AF4860" i="2" s="1"/>
  <c r="AG4860" i="2" s="1"/>
  <c r="AD4861" i="2"/>
  <c r="AF4861" i="2" s="1"/>
  <c r="AG4861" i="2" s="1"/>
  <c r="AD4898" i="2"/>
  <c r="AF4898" i="2" s="1"/>
  <c r="AD5044" i="2"/>
  <c r="AF5044" i="2" s="1"/>
  <c r="AD4901" i="2"/>
  <c r="AF4901" i="2" s="1"/>
  <c r="AG4901" i="2" s="1"/>
  <c r="AD5045" i="2"/>
  <c r="AD5185" i="2"/>
  <c r="AF5185" i="2" s="1"/>
  <c r="AD5186" i="2"/>
  <c r="AF5186" i="2" s="1"/>
  <c r="AD5421" i="2"/>
  <c r="AF5421" i="2" s="1"/>
  <c r="AD5422" i="2"/>
  <c r="AF5422" i="2" s="1"/>
  <c r="AD5313" i="2"/>
  <c r="AF5313" i="2" s="1"/>
  <c r="AD5594" i="2"/>
  <c r="AF5594" i="2" s="1"/>
  <c r="AD5596" i="2"/>
  <c r="AF5596" i="2" s="1"/>
  <c r="AD5997" i="2"/>
  <c r="AF5997" i="2" s="1"/>
  <c r="AD5999" i="2"/>
  <c r="AF5999" i="2" s="1"/>
  <c r="AD6001" i="2"/>
  <c r="AF6001" i="2" s="1"/>
  <c r="AD6002" i="2"/>
  <c r="AF6002" i="2" s="1"/>
  <c r="AD6004" i="2"/>
  <c r="AF6004" i="2" s="1"/>
  <c r="AD6005" i="2"/>
  <c r="AF6005" i="2" s="1"/>
  <c r="AG6005" i="2" s="1"/>
  <c r="AD6073" i="2"/>
  <c r="AD6553" i="2"/>
  <c r="AF6553" i="2" s="1"/>
  <c r="AG6553" i="2" s="1"/>
  <c r="AD6902" i="2"/>
  <c r="AD520" i="2"/>
  <c r="AF520" i="2" s="1"/>
  <c r="AG520" i="2" s="1"/>
  <c r="AD522" i="2"/>
  <c r="AD787" i="2"/>
  <c r="AD789" i="2"/>
  <c r="AD982" i="2"/>
  <c r="AD983" i="2"/>
  <c r="AD2186" i="2"/>
  <c r="AD2187" i="2"/>
  <c r="AF2187" i="2" s="1"/>
  <c r="AG2187" i="2" s="1"/>
  <c r="AD2205" i="2"/>
  <c r="AD2206" i="2"/>
  <c r="AD2231" i="2"/>
  <c r="AF2231" i="2" s="1"/>
  <c r="AG2231" i="2" s="1"/>
  <c r="AD2258" i="2"/>
  <c r="AF2258" i="2" s="1"/>
  <c r="AD2784" i="2"/>
  <c r="AF2784" i="2" s="1"/>
  <c r="AG2784" i="2" s="1"/>
  <c r="AD2785" i="2"/>
  <c r="AF2785" i="2" s="1"/>
  <c r="AD2826" i="2"/>
  <c r="AF2826" i="2" s="1"/>
  <c r="AG2826" i="2" s="1"/>
  <c r="AD2827" i="2"/>
  <c r="AD2854" i="2"/>
  <c r="AF2854" i="2" s="1"/>
  <c r="AD2855" i="2"/>
  <c r="AF2855" i="2" s="1"/>
  <c r="AD3008" i="2"/>
  <c r="AF3008" i="2" s="1"/>
  <c r="AD3011" i="2"/>
  <c r="AF3011" i="2" s="1"/>
  <c r="AD3192" i="2"/>
  <c r="AF3192" i="2" s="1"/>
  <c r="AD3294" i="2"/>
  <c r="AF3294" i="2" s="1"/>
  <c r="AD3295" i="2"/>
  <c r="AF3295" i="2" s="1"/>
  <c r="AD3962" i="2"/>
  <c r="AF3962" i="2" s="1"/>
  <c r="AD4366" i="2"/>
  <c r="AF4366" i="2" s="1"/>
  <c r="AD4369" i="2"/>
  <c r="AF4369" i="2" s="1"/>
  <c r="AD4599" i="2"/>
  <c r="AF4599" i="2" s="1"/>
  <c r="AD4605" i="2"/>
  <c r="AF4605" i="2" s="1"/>
  <c r="AD5039" i="2"/>
  <c r="AF5039" i="2" s="1"/>
  <c r="AG5039" i="2" s="1"/>
  <c r="AD6218" i="2"/>
  <c r="AD6253" i="2"/>
  <c r="AF6253" i="2" s="1"/>
  <c r="AG6253" i="2" s="1"/>
  <c r="AD6254" i="2"/>
  <c r="AF6254" i="2" s="1"/>
  <c r="AG6254" i="2" s="1"/>
  <c r="AD6525" i="2"/>
  <c r="AF6525" i="2" s="1"/>
  <c r="AG6525" i="2" s="1"/>
  <c r="AD6690" i="2"/>
  <c r="AD6985" i="2"/>
  <c r="AD1461" i="2"/>
  <c r="AD4899" i="2"/>
  <c r="AD5046" i="2"/>
  <c r="AD5187" i="2"/>
  <c r="AD5423" i="2"/>
  <c r="AD5597" i="2"/>
  <c r="AD1774" i="2"/>
  <c r="AD1849" i="2"/>
  <c r="AD1940" i="2"/>
  <c r="AF1940" i="2" s="1"/>
  <c r="AD2021" i="2"/>
  <c r="AF2021" i="2" s="1"/>
  <c r="AD2096" i="2"/>
  <c r="AF2096" i="2" s="1"/>
  <c r="AD2146" i="2"/>
  <c r="AF2146" i="2" s="1"/>
  <c r="AG2146" i="2" s="1"/>
  <c r="AD2356" i="2"/>
  <c r="AD2391" i="2"/>
  <c r="AF2391" i="2" s="1"/>
  <c r="AD2458" i="2"/>
  <c r="AF2458" i="2" s="1"/>
  <c r="AD2546" i="2"/>
  <c r="AF2546" i="2" s="1"/>
  <c r="AD2639" i="2"/>
  <c r="AF2639" i="2" s="1"/>
  <c r="AD2724" i="2"/>
  <c r="AF2724" i="2" s="1"/>
  <c r="AD514" i="2"/>
  <c r="AF514" i="2" s="1"/>
  <c r="AD516" i="2"/>
  <c r="AF516" i="2" s="1"/>
  <c r="AD782" i="2"/>
  <c r="AF782" i="2" s="1"/>
  <c r="AD783" i="2"/>
  <c r="AF783" i="2" s="1"/>
  <c r="AD976" i="2"/>
  <c r="AF976" i="2" s="1"/>
  <c r="AD979" i="2"/>
  <c r="AF979" i="2" s="1"/>
  <c r="AD3002" i="2"/>
  <c r="AF3002" i="2" s="1"/>
  <c r="AD3004" i="2"/>
  <c r="AF3004" i="2" s="1"/>
  <c r="AG3004" i="2" s="1"/>
  <c r="AD3181" i="2"/>
  <c r="AD3278" i="2"/>
  <c r="AF3278" i="2" s="1"/>
  <c r="AG3278" i="2" s="1"/>
  <c r="AD3289" i="2"/>
  <c r="AD3941" i="2"/>
  <c r="AD4362" i="2"/>
  <c r="AD4363" i="2"/>
  <c r="AD4576" i="2"/>
  <c r="AD4600" i="2"/>
  <c r="AD5030" i="2"/>
  <c r="AD6197" i="2"/>
  <c r="AD6247" i="2"/>
  <c r="AD6250" i="2"/>
  <c r="AD6492" i="2"/>
  <c r="AD6679" i="2"/>
  <c r="AF6679" i="2" s="1"/>
  <c r="AG6679" i="2" s="1"/>
  <c r="AD6946" i="2"/>
  <c r="AF6946" i="2" s="1"/>
  <c r="AD530" i="2"/>
  <c r="AF530" i="2" s="1"/>
  <c r="AD1520" i="2"/>
  <c r="AF1520" i="2" s="1"/>
  <c r="AD3137" i="2"/>
  <c r="AF3137" i="2" s="1"/>
  <c r="AG3137" i="2" s="1"/>
  <c r="AD3019" i="2"/>
  <c r="AD3020" i="2"/>
  <c r="AF3020" i="2" s="1"/>
  <c r="AD3272" i="2"/>
  <c r="AF3272" i="2" s="1"/>
  <c r="AD3279" i="2"/>
  <c r="AF3279" i="2" s="1"/>
  <c r="AD3280" i="2"/>
  <c r="AF3280" i="2" s="1"/>
  <c r="AD4651" i="2"/>
  <c r="AF4651" i="2" s="1"/>
  <c r="AD4862" i="2"/>
  <c r="AF4862" i="2" s="1"/>
  <c r="AD5311" i="2"/>
  <c r="AF5311" i="2" s="1"/>
  <c r="AD5991" i="2"/>
  <c r="AF5991" i="2" s="1"/>
  <c r="AD5992" i="2"/>
  <c r="AF5992" i="2" s="1"/>
  <c r="AD5993" i="2"/>
  <c r="AF5993" i="2" s="1"/>
  <c r="AD6050" i="2"/>
  <c r="AF6050" i="2" s="1"/>
  <c r="AD6526" i="2"/>
  <c r="AF6526" i="2" s="1"/>
  <c r="AD6871" i="2"/>
  <c r="AF6871" i="2" s="1"/>
  <c r="AG6871" i="2" s="1"/>
  <c r="AD528" i="2"/>
  <c r="AD507" i="2"/>
  <c r="AD513" i="2"/>
  <c r="AF513" i="2" s="1"/>
  <c r="AG513" i="2" s="1"/>
  <c r="AD1495" i="2"/>
  <c r="AF1495" i="2" s="1"/>
  <c r="AG1495" i="2" s="1"/>
  <c r="AD3138" i="2"/>
  <c r="AD3012" i="2"/>
  <c r="AD3015" i="2"/>
  <c r="AD3296" i="2"/>
  <c r="AD3298" i="2"/>
  <c r="AD3576" i="2"/>
  <c r="AD4652" i="2"/>
  <c r="AD4863" i="2"/>
  <c r="AD5083" i="2"/>
  <c r="AD5424" i="2"/>
  <c r="AF5424" i="2" s="1"/>
  <c r="AG5424" i="2" s="1"/>
  <c r="AD5204" i="2"/>
  <c r="AF5204" i="2" s="1"/>
  <c r="AD5513" i="2"/>
  <c r="AF5513" i="2" s="1"/>
  <c r="AD6018" i="2"/>
  <c r="AF6018" i="2" s="1"/>
  <c r="AD6019" i="2"/>
  <c r="AF6019" i="2" s="1"/>
  <c r="AG6019" i="2" s="1"/>
  <c r="AD6020" i="2"/>
  <c r="AD6097" i="2"/>
  <c r="AF6097" i="2" s="1"/>
  <c r="AD6493" i="2"/>
  <c r="AF6493" i="2" s="1"/>
  <c r="AD6903" i="2"/>
  <c r="AF6903" i="2" s="1"/>
  <c r="AD523" i="2"/>
  <c r="AF523" i="2" s="1"/>
  <c r="AD524" i="2"/>
  <c r="AF524" i="2" s="1"/>
  <c r="AD790" i="2"/>
  <c r="AF790" i="2" s="1"/>
  <c r="AD793" i="2"/>
  <c r="AF793" i="2" s="1"/>
  <c r="AD984" i="2"/>
  <c r="AF984" i="2" s="1"/>
  <c r="AD985" i="2"/>
  <c r="AF985" i="2" s="1"/>
  <c r="AD1775" i="2"/>
  <c r="AF1775" i="2" s="1"/>
  <c r="AD1776" i="2"/>
  <c r="AF1776" i="2" s="1"/>
  <c r="AD1850" i="2"/>
  <c r="AF1850" i="2" s="1"/>
  <c r="AD1941" i="2"/>
  <c r="AF1941" i="2" s="1"/>
  <c r="AG1941" i="2" s="1"/>
  <c r="AD2022" i="2"/>
  <c r="AD2097" i="2"/>
  <c r="AD2357" i="2"/>
  <c r="AD2392" i="2"/>
  <c r="AD2393" i="2"/>
  <c r="AD2459" i="2"/>
  <c r="AD2547" i="2"/>
  <c r="AD2640" i="2"/>
  <c r="AD3013" i="2"/>
  <c r="AD3016" i="2"/>
  <c r="AD3210" i="2"/>
  <c r="AF3210" i="2" s="1"/>
  <c r="AD3297" i="2"/>
  <c r="AF3297" i="2" s="1"/>
  <c r="AG3297" i="2" s="1"/>
  <c r="AD3299" i="2"/>
  <c r="AF3299" i="2" s="1"/>
  <c r="AG3299" i="2" s="1"/>
  <c r="AD3963" i="2"/>
  <c r="AF3963" i="2" s="1"/>
  <c r="AG3963" i="2" s="1"/>
  <c r="AD4372" i="2"/>
  <c r="AF4372" i="2" s="1"/>
  <c r="AD4373" i="2"/>
  <c r="AF4373" i="2" s="1"/>
  <c r="AD4606" i="2"/>
  <c r="AF4606" i="2" s="1"/>
  <c r="AD4612" i="2"/>
  <c r="AF4612" i="2" s="1"/>
  <c r="AG4612" i="2" s="1"/>
  <c r="AD5031" i="2"/>
  <c r="AD6176" i="2"/>
  <c r="AF6176" i="2" s="1"/>
  <c r="AD6255" i="2"/>
  <c r="AF6255" i="2" s="1"/>
  <c r="AD6256" i="2"/>
  <c r="AF6256" i="2" s="1"/>
  <c r="AD6527" i="2"/>
  <c r="AF6527" i="2" s="1"/>
  <c r="AD6748" i="2"/>
  <c r="AF6748" i="2" s="1"/>
  <c r="AD6947" i="2"/>
  <c r="AF6947" i="2" s="1"/>
  <c r="AD3510" i="2"/>
  <c r="AF3510" i="2" s="1"/>
  <c r="AD3520" i="2"/>
  <c r="AF3520" i="2" s="1"/>
  <c r="AD3876" i="2"/>
  <c r="AF3876" i="2" s="1"/>
  <c r="AD3877" i="2"/>
  <c r="AF3877" i="2" s="1"/>
  <c r="AD362" i="2"/>
  <c r="AF362" i="2" s="1"/>
  <c r="AD363" i="2"/>
  <c r="AF363" i="2" s="1"/>
  <c r="AD742" i="2"/>
  <c r="AF742" i="2" s="1"/>
  <c r="AG742" i="2" s="1"/>
  <c r="AD743" i="2"/>
  <c r="AD953" i="2"/>
  <c r="AF953" i="2" s="1"/>
  <c r="AG953" i="2" s="1"/>
  <c r="AD960" i="2"/>
  <c r="AD1209" i="2"/>
  <c r="AF1209" i="2" s="1"/>
  <c r="AG1209" i="2" s="1"/>
  <c r="AD1210" i="2"/>
  <c r="AD1440" i="2"/>
  <c r="AD1441" i="2"/>
  <c r="AD2319" i="2"/>
  <c r="AD2320" i="2"/>
  <c r="AD2321" i="2"/>
  <c r="AD2334" i="2"/>
  <c r="AF2334" i="2" s="1"/>
  <c r="AD2335" i="2"/>
  <c r="AF2335" i="2" s="1"/>
  <c r="AG2335" i="2" s="1"/>
  <c r="AD2336" i="2"/>
  <c r="AF2336" i="2" s="1"/>
  <c r="AG2336" i="2" s="1"/>
  <c r="AD2964" i="2"/>
  <c r="AF2964" i="2" s="1"/>
  <c r="AG2964" i="2" s="1"/>
  <c r="AD2978" i="2"/>
  <c r="AF2978" i="2" s="1"/>
  <c r="AG2978" i="2" s="1"/>
  <c r="AD2979" i="2"/>
  <c r="AF2979" i="2" s="1"/>
  <c r="AD2980" i="2"/>
  <c r="AF2980" i="2" s="1"/>
  <c r="AD2981" i="2"/>
  <c r="AF2981" i="2" s="1"/>
  <c r="AG2981" i="2" s="1"/>
  <c r="AD2993" i="2"/>
  <c r="AD3982" i="2"/>
  <c r="AF3982" i="2" s="1"/>
  <c r="AD4283" i="2"/>
  <c r="AF4283" i="2" s="1"/>
  <c r="AD4284" i="2"/>
  <c r="AF4284" i="2" s="1"/>
  <c r="AD4577" i="2"/>
  <c r="AF4577" i="2" s="1"/>
  <c r="AD4578" i="2"/>
  <c r="AF4578" i="2" s="1"/>
  <c r="AD6230" i="2"/>
  <c r="AF6230" i="2" s="1"/>
  <c r="AD6422" i="2"/>
  <c r="AF6422" i="2" s="1"/>
  <c r="AD6423" i="2"/>
  <c r="AF6423" i="2" s="1"/>
  <c r="AD3681" i="2"/>
  <c r="AF3681" i="2" s="1"/>
  <c r="AD5032" i="2"/>
  <c r="AF5032" i="2" s="1"/>
  <c r="AD6664" i="2"/>
  <c r="AF6664" i="2" s="1"/>
  <c r="AD6795" i="2"/>
  <c r="AF6795" i="2" s="1"/>
  <c r="AD7081" i="2"/>
  <c r="AF7081" i="2" s="1"/>
  <c r="AG7081" i="2" s="1"/>
  <c r="AD508" i="2"/>
  <c r="AD509" i="2"/>
  <c r="AD1577" i="2"/>
  <c r="AF1577" i="2" s="1"/>
  <c r="AG1577" i="2" s="1"/>
  <c r="AD3139" i="2"/>
  <c r="AF3139" i="2" s="1"/>
  <c r="AG3139" i="2" s="1"/>
  <c r="AD3657" i="2"/>
  <c r="AD4740" i="2"/>
  <c r="AD4864" i="2"/>
  <c r="AD5164" i="2"/>
  <c r="AD5425" i="2"/>
  <c r="AF5425" i="2" s="1"/>
  <c r="AG5425" i="2" s="1"/>
  <c r="AD5244" i="2"/>
  <c r="AD5582" i="2"/>
  <c r="AD5725" i="2"/>
  <c r="AF5725" i="2" s="1"/>
  <c r="AG5725" i="2" s="1"/>
  <c r="AD5851" i="2"/>
  <c r="AF5851" i="2" s="1"/>
  <c r="AD5852" i="2"/>
  <c r="AF5852" i="2" s="1"/>
  <c r="AG5852" i="2" s="1"/>
  <c r="AD6138" i="2"/>
  <c r="AF6138" i="2" s="1"/>
  <c r="AD6637" i="2"/>
  <c r="AF6637" i="2" s="1"/>
  <c r="AD7082" i="2"/>
  <c r="AF7082" i="2" s="1"/>
  <c r="AD450" i="2"/>
  <c r="AF450" i="2" s="1"/>
  <c r="AG450" i="2" s="1"/>
  <c r="AD451" i="2"/>
  <c r="AD1595" i="2"/>
  <c r="AF1595" i="2" s="1"/>
  <c r="AD3140" i="2"/>
  <c r="AF3140" i="2" s="1"/>
  <c r="AD3490" i="2"/>
  <c r="AF3490" i="2" s="1"/>
  <c r="AD3491" i="2"/>
  <c r="AF3491" i="2" s="1"/>
  <c r="AD3658" i="2"/>
  <c r="AF3658" i="2" s="1"/>
  <c r="AD3878" i="2"/>
  <c r="AF3878" i="2" s="1"/>
  <c r="AD3879" i="2"/>
  <c r="AF3879" i="2" s="1"/>
  <c r="AD4747" i="2"/>
  <c r="AF4747" i="2" s="1"/>
  <c r="AD4865" i="2"/>
  <c r="AF4865" i="2" s="1"/>
  <c r="AD5176" i="2"/>
  <c r="AF5176" i="2" s="1"/>
  <c r="AD5426" i="2"/>
  <c r="AF5426" i="2" s="1"/>
  <c r="AD5308" i="2"/>
  <c r="AF5308" i="2" s="1"/>
  <c r="AD5583" i="2"/>
  <c r="AF5583" i="2" s="1"/>
  <c r="AG5583" i="2" s="1"/>
  <c r="AD6139" i="2"/>
  <c r="AD6665" i="2"/>
  <c r="AF6665" i="2" s="1"/>
  <c r="AG6665" i="2" s="1"/>
  <c r="AD7069" i="2"/>
  <c r="AF7069" i="2" s="1"/>
  <c r="AG7069" i="2" s="1"/>
  <c r="AD417" i="2"/>
  <c r="AD418" i="2"/>
  <c r="AD757" i="2"/>
  <c r="AD758" i="2"/>
  <c r="AF758" i="2" s="1"/>
  <c r="AD961" i="2"/>
  <c r="AD968" i="2"/>
  <c r="AD1216" i="2"/>
  <c r="AD1220" i="2"/>
  <c r="AD1452" i="2"/>
  <c r="AD1453" i="2"/>
  <c r="AF1453" i="2" s="1"/>
  <c r="AG1453" i="2" s="1"/>
  <c r="AD2278" i="2"/>
  <c r="AF2278" i="2" s="1"/>
  <c r="AG2278" i="2" s="1"/>
  <c r="AD2279" i="2"/>
  <c r="AF2279" i="2" s="1"/>
  <c r="AD2280" i="2"/>
  <c r="AF2280" i="2" s="1"/>
  <c r="AD2299" i="2"/>
  <c r="AF2299" i="2" s="1"/>
  <c r="AD2300" i="2"/>
  <c r="AF2300" i="2" s="1"/>
  <c r="AG2300" i="2" s="1"/>
  <c r="AD2301" i="2"/>
  <c r="AD2942" i="2"/>
  <c r="AF2942" i="2" s="1"/>
  <c r="AD2943" i="2"/>
  <c r="AF2943" i="2" s="1"/>
  <c r="AD2944" i="2"/>
  <c r="AF2944" i="2" s="1"/>
  <c r="AD2965" i="2"/>
  <c r="AF2965" i="2" s="1"/>
  <c r="AD2966" i="2"/>
  <c r="AF2966" i="2" s="1"/>
  <c r="AD2967" i="2"/>
  <c r="AF2967" i="2" s="1"/>
  <c r="AD3668" i="2"/>
  <c r="AF3668" i="2" s="1"/>
  <c r="AD3995" i="2"/>
  <c r="AF3995" i="2" s="1"/>
  <c r="AD4349" i="2"/>
  <c r="AF4349" i="2" s="1"/>
  <c r="AD4354" i="2"/>
  <c r="AF4354" i="2" s="1"/>
  <c r="AD4579" i="2"/>
  <c r="AF4579" i="2" s="1"/>
  <c r="AD4580" i="2"/>
  <c r="AF4580" i="2" s="1"/>
  <c r="AD5024" i="2"/>
  <c r="AF5024" i="2" s="1"/>
  <c r="AG5024" i="2" s="1"/>
  <c r="AD6238" i="2"/>
  <c r="AD6431" i="2"/>
  <c r="AD6432" i="2"/>
  <c r="AD6670" i="2"/>
  <c r="AD6779" i="2"/>
  <c r="AD7083" i="2"/>
  <c r="AF7083" i="2" s="1"/>
  <c r="AD5600" i="2"/>
  <c r="AD5726" i="2"/>
  <c r="AD5978" i="2"/>
  <c r="AD3511" i="2"/>
  <c r="AD3512" i="2"/>
  <c r="AD3863" i="2"/>
  <c r="AD3880" i="2"/>
  <c r="AF3880" i="2" s="1"/>
  <c r="AG3880" i="2" s="1"/>
  <c r="AD364" i="2"/>
  <c r="AF364" i="2" s="1"/>
  <c r="AG364" i="2" s="1"/>
  <c r="AD365" i="2"/>
  <c r="AF365" i="2" s="1"/>
  <c r="AG365" i="2" s="1"/>
  <c r="AD744" i="2"/>
  <c r="AF744" i="2" s="1"/>
  <c r="AD745" i="2"/>
  <c r="AF745" i="2" s="1"/>
  <c r="AD954" i="2"/>
  <c r="AF954" i="2" s="1"/>
  <c r="AG954" i="2" s="1"/>
  <c r="AD955" i="2"/>
  <c r="AD1202" i="2"/>
  <c r="AF1202" i="2" s="1"/>
  <c r="AD1203" i="2"/>
  <c r="AF1203" i="2" s="1"/>
  <c r="AD1442" i="2"/>
  <c r="AF1442" i="2" s="1"/>
  <c r="AD1443" i="2"/>
  <c r="AF1443" i="2" s="1"/>
  <c r="AD2302" i="2"/>
  <c r="AF2302" i="2" s="1"/>
  <c r="AD2322" i="2"/>
  <c r="AF2322" i="2" s="1"/>
  <c r="AD2323" i="2"/>
  <c r="AF2323" i="2" s="1"/>
  <c r="AD2324" i="2"/>
  <c r="AF2324" i="2" s="1"/>
  <c r="AD2337" i="2"/>
  <c r="AF2337" i="2" s="1"/>
  <c r="AD2338" i="2"/>
  <c r="AF2338" i="2" s="1"/>
  <c r="AD2968" i="2"/>
  <c r="AF2968" i="2" s="1"/>
  <c r="AD2969" i="2"/>
  <c r="AF2969" i="2" s="1"/>
  <c r="AD2982" i="2"/>
  <c r="AF2982" i="2" s="1"/>
  <c r="AG2982" i="2" s="1"/>
  <c r="AD2983" i="2"/>
  <c r="AD2984" i="2"/>
  <c r="AF2984" i="2" s="1"/>
  <c r="AG2984" i="2" s="1"/>
  <c r="AD2985" i="2"/>
  <c r="AF2985" i="2" s="1"/>
  <c r="AD3983" i="2"/>
  <c r="AF3983" i="2" s="1"/>
  <c r="AG3983" i="2" s="1"/>
  <c r="AD4259" i="2"/>
  <c r="AD4285" i="2"/>
  <c r="AD4563" i="2"/>
  <c r="AD4564" i="2"/>
  <c r="AD6224" i="2"/>
  <c r="AD6411" i="2"/>
  <c r="AD6424" i="2"/>
  <c r="AF6424" i="2" s="1"/>
  <c r="AG6424" i="2" s="1"/>
  <c r="AD3682" i="2"/>
  <c r="AF3682" i="2" s="1"/>
  <c r="AG3682" i="2" s="1"/>
  <c r="AD5033" i="2"/>
  <c r="AF5033" i="2" s="1"/>
  <c r="AG5033" i="2" s="1"/>
  <c r="AD6659" i="2"/>
  <c r="AF6659" i="2" s="1"/>
  <c r="AG6659" i="2" s="1"/>
  <c r="AD6791" i="2"/>
  <c r="AF6791" i="2" s="1"/>
  <c r="AD7084" i="2"/>
  <c r="AF7084" i="2" s="1"/>
  <c r="AD502" i="2"/>
  <c r="AF502" i="2" s="1"/>
  <c r="AD503" i="2"/>
  <c r="AF503" i="2" s="1"/>
  <c r="AG503" i="2" s="1"/>
  <c r="AD1578" i="2"/>
  <c r="AD3141" i="2"/>
  <c r="AF3141" i="2" s="1"/>
  <c r="AD3659" i="2"/>
  <c r="AF3659" i="2" s="1"/>
  <c r="AD4726" i="2"/>
  <c r="AF4726" i="2" s="1"/>
  <c r="AD4866" i="2"/>
  <c r="AF4866" i="2" s="1"/>
  <c r="AD5165" i="2"/>
  <c r="AF5165" i="2" s="1"/>
  <c r="AD5427" i="2"/>
  <c r="AF5427" i="2" s="1"/>
  <c r="AD5245" i="2"/>
  <c r="AF5245" i="2" s="1"/>
  <c r="AD5584" i="2"/>
  <c r="AF5584" i="2" s="1"/>
  <c r="AD5601" i="2"/>
  <c r="AF5601" i="2" s="1"/>
  <c r="AD5727" i="2"/>
  <c r="AF5727" i="2" s="1"/>
  <c r="AD5853" i="2"/>
  <c r="AF5853" i="2" s="1"/>
  <c r="AD6140" i="2"/>
  <c r="AF6140" i="2" s="1"/>
  <c r="AD6638" i="2"/>
  <c r="AF6638" i="2" s="1"/>
  <c r="AG6638" i="2" s="1"/>
  <c r="AD7085" i="2"/>
  <c r="AD452" i="2"/>
  <c r="AF452" i="2" s="1"/>
  <c r="AG452" i="2" s="1"/>
  <c r="AD453" i="2"/>
  <c r="AF453" i="2" s="1"/>
  <c r="AD1596" i="2"/>
  <c r="AF1596" i="2" s="1"/>
  <c r="AG1596" i="2" s="1"/>
  <c r="AD3142" i="2"/>
  <c r="AD3492" i="2"/>
  <c r="AD3493" i="2"/>
  <c r="AD3660" i="2"/>
  <c r="AD3881" i="2"/>
  <c r="AD3882" i="2"/>
  <c r="AD4748" i="2"/>
  <c r="AD4867" i="2"/>
  <c r="AD5177" i="2"/>
  <c r="AF5177" i="2" s="1"/>
  <c r="AG5177" i="2" s="1"/>
  <c r="AD5428" i="2"/>
  <c r="AF5428" i="2" s="1"/>
  <c r="AG5428" i="2" s="1"/>
  <c r="AD5309" i="2"/>
  <c r="AF5309" i="2" s="1"/>
  <c r="AD5585" i="2"/>
  <c r="AF5585" i="2" s="1"/>
  <c r="AD6141" i="2"/>
  <c r="AF6141" i="2" s="1"/>
  <c r="AD6666" i="2"/>
  <c r="AF6666" i="2" s="1"/>
  <c r="AG6666" i="2" s="1"/>
  <c r="AD7070" i="2"/>
  <c r="AD419" i="2"/>
  <c r="AF419" i="2" s="1"/>
  <c r="AD420" i="2"/>
  <c r="AF420" i="2" s="1"/>
  <c r="AD759" i="2"/>
  <c r="AF759" i="2" s="1"/>
  <c r="AD760" i="2"/>
  <c r="AF760" i="2" s="1"/>
  <c r="AD962" i="2"/>
  <c r="AF962" i="2" s="1"/>
  <c r="AD969" i="2"/>
  <c r="AF969" i="2" s="1"/>
  <c r="AD1217" i="2"/>
  <c r="AF1217" i="2" s="1"/>
  <c r="AD1221" i="2"/>
  <c r="AF1221" i="2" s="1"/>
  <c r="AD1454" i="2"/>
  <c r="AF1454" i="2" s="1"/>
  <c r="AD1455" i="2"/>
  <c r="AF1455" i="2" s="1"/>
  <c r="AD2281" i="2"/>
  <c r="AF2281" i="2" s="1"/>
  <c r="AD2282" i="2"/>
  <c r="AF2282" i="2" s="1"/>
  <c r="AD2283" i="2"/>
  <c r="AF2283" i="2" s="1"/>
  <c r="AG2283" i="2" s="1"/>
  <c r="AD2303" i="2"/>
  <c r="AD2304" i="2"/>
  <c r="AF2304" i="2" s="1"/>
  <c r="AG2304" i="2" s="1"/>
  <c r="AD2305" i="2"/>
  <c r="AD2945" i="2"/>
  <c r="AD2946" i="2"/>
  <c r="AD2947" i="2"/>
  <c r="AD2970" i="2"/>
  <c r="AD2971" i="2"/>
  <c r="AD2972" i="2"/>
  <c r="AD3669" i="2"/>
  <c r="AD3996" i="2"/>
  <c r="AD4355" i="2"/>
  <c r="AF4355" i="2" s="1"/>
  <c r="AG4355" i="2" s="1"/>
  <c r="AD4356" i="2"/>
  <c r="AF4356" i="2" s="1"/>
  <c r="AG4356" i="2" s="1"/>
  <c r="AD4581" i="2"/>
  <c r="AF4581" i="2" s="1"/>
  <c r="AG4581" i="2" s="1"/>
  <c r="AD4582" i="2"/>
  <c r="AF4582" i="2" s="1"/>
  <c r="AG4582" i="2" s="1"/>
  <c r="AD5025" i="2"/>
  <c r="AF5025" i="2" s="1"/>
  <c r="AD6239" i="2"/>
  <c r="AF6239" i="2" s="1"/>
  <c r="AD6433" i="2"/>
  <c r="AF6433" i="2" s="1"/>
  <c r="AG6433" i="2" s="1"/>
  <c r="AD6434" i="2"/>
  <c r="AD6671" i="2"/>
  <c r="AF6671" i="2" s="1"/>
  <c r="AD6780" i="2"/>
  <c r="AF6780" i="2" s="1"/>
  <c r="AD7086" i="2"/>
  <c r="AF7086" i="2" s="1"/>
  <c r="AD5602" i="2"/>
  <c r="AF5602" i="2" s="1"/>
  <c r="AD5728" i="2"/>
  <c r="AF5728" i="2" s="1"/>
  <c r="AD5854" i="2"/>
  <c r="AF5854" i="2" s="1"/>
  <c r="AD421" i="2"/>
  <c r="AF421" i="2" s="1"/>
  <c r="AD422" i="2"/>
  <c r="AF422" i="2" s="1"/>
  <c r="AD1588" i="2"/>
  <c r="AF1588" i="2" s="1"/>
  <c r="AD3143" i="2"/>
  <c r="AF3143" i="2" s="1"/>
  <c r="AD4868" i="2"/>
  <c r="AF4868" i="2" s="1"/>
  <c r="AD4741" i="2"/>
  <c r="AF4741" i="2" s="1"/>
  <c r="AD5166" i="2"/>
  <c r="AF5166" i="2" s="1"/>
  <c r="AG5166" i="2" s="1"/>
  <c r="AD5429" i="2"/>
  <c r="AF5429" i="2" s="1"/>
  <c r="AD5574" i="2"/>
  <c r="AF5574" i="2" s="1"/>
  <c r="AG5574" i="2" s="1"/>
  <c r="AD7101" i="2"/>
  <c r="AF7101" i="2" s="1"/>
  <c r="AG7101" i="2" s="1"/>
  <c r="AD4069" i="2"/>
  <c r="AF4069" i="2" s="1"/>
  <c r="AG4069" i="2" s="1"/>
  <c r="AD4070" i="2"/>
  <c r="AD4071" i="2"/>
  <c r="AD4072" i="2"/>
  <c r="AD4073" i="2"/>
  <c r="AD4074" i="2"/>
  <c r="AD4128" i="2"/>
  <c r="AD4129" i="2"/>
  <c r="AD4132" i="2"/>
  <c r="AD4133" i="2"/>
  <c r="AF4133" i="2" s="1"/>
  <c r="AG4133" i="2" s="1"/>
  <c r="AD4134" i="2"/>
  <c r="AF4134" i="2" s="1"/>
  <c r="AD4135" i="2"/>
  <c r="AF4135" i="2" s="1"/>
  <c r="AD6839" i="2"/>
  <c r="AF6839" i="2" s="1"/>
  <c r="AD7098" i="2"/>
  <c r="AF7098" i="2" s="1"/>
  <c r="AD423" i="2"/>
  <c r="AF423" i="2" s="1"/>
  <c r="AG423" i="2" s="1"/>
  <c r="AD424" i="2"/>
  <c r="AD761" i="2"/>
  <c r="AF761" i="2" s="1"/>
  <c r="AD762" i="2"/>
  <c r="AF762" i="2" s="1"/>
  <c r="AD1076" i="2"/>
  <c r="AF1076" i="2" s="1"/>
  <c r="AD1077" i="2"/>
  <c r="AF1077" i="2" s="1"/>
  <c r="AD1311" i="2"/>
  <c r="AF1311" i="2" s="1"/>
  <c r="AD1312" i="2"/>
  <c r="AF1312" i="2" s="1"/>
  <c r="AD3641" i="2"/>
  <c r="AF3641" i="2" s="1"/>
  <c r="AD4198" i="2"/>
  <c r="AF4198" i="2" s="1"/>
  <c r="AD4226" i="2"/>
  <c r="AF4226" i="2" s="1"/>
  <c r="AD4536" i="2"/>
  <c r="AF4536" i="2" s="1"/>
  <c r="AD4537" i="2"/>
  <c r="AF4537" i="2" s="1"/>
  <c r="AD5003" i="2"/>
  <c r="AF5003" i="2" s="1"/>
  <c r="AD6798" i="2"/>
  <c r="AF6798" i="2" s="1"/>
  <c r="AG6798" i="2" s="1"/>
  <c r="AD3429" i="2"/>
  <c r="AD3430" i="2"/>
  <c r="AD3606" i="2"/>
  <c r="AD3833" i="2"/>
  <c r="AD3834" i="2"/>
  <c r="AD5295" i="2"/>
  <c r="AD5603" i="2"/>
  <c r="AD5729" i="2"/>
  <c r="AD5979" i="2"/>
  <c r="AD6098" i="2"/>
  <c r="AD6823" i="2"/>
  <c r="AD454" i="2"/>
  <c r="AD473" i="2"/>
  <c r="AF473" i="2" s="1"/>
  <c r="AG473" i="2" s="1"/>
  <c r="AD1597" i="2"/>
  <c r="AF1597" i="2" s="1"/>
  <c r="AG1597" i="2" s="1"/>
  <c r="AD3144" i="2"/>
  <c r="AF3144" i="2" s="1"/>
  <c r="AG3144" i="2" s="1"/>
  <c r="AD3494" i="2"/>
  <c r="AF3494" i="2" s="1"/>
  <c r="AD3513" i="2"/>
  <c r="AF3513" i="2" s="1"/>
  <c r="AD3661" i="2"/>
  <c r="AF3661" i="2" s="1"/>
  <c r="AG3661" i="2" s="1"/>
  <c r="AD3883" i="2"/>
  <c r="AD3884" i="2"/>
  <c r="AF3884" i="2" s="1"/>
  <c r="AD4754" i="2"/>
  <c r="AF4754" i="2" s="1"/>
  <c r="AD4869" i="2"/>
  <c r="AF4869" i="2" s="1"/>
  <c r="AD5178" i="2"/>
  <c r="AF5178" i="2" s="1"/>
  <c r="AD5430" i="2"/>
  <c r="AF5430" i="2" s="1"/>
  <c r="AD5310" i="2"/>
  <c r="AF5310" i="2" s="1"/>
  <c r="AD5586" i="2"/>
  <c r="AF5586" i="2" s="1"/>
  <c r="AD6142" i="2"/>
  <c r="AF6142" i="2" s="1"/>
  <c r="AD6672" i="2"/>
  <c r="AF6672" i="2" s="1"/>
  <c r="AD7071" i="2"/>
  <c r="AF7071" i="2" s="1"/>
  <c r="AD425" i="2"/>
  <c r="AF425" i="2" s="1"/>
  <c r="AD455" i="2"/>
  <c r="AF455" i="2" s="1"/>
  <c r="AD763" i="2"/>
  <c r="AF763" i="2" s="1"/>
  <c r="AG763" i="2" s="1"/>
  <c r="AD764" i="2"/>
  <c r="AD970" i="2"/>
  <c r="AF970" i="2" s="1"/>
  <c r="AG970" i="2" s="1"/>
  <c r="AD971" i="2"/>
  <c r="AF971" i="2" s="1"/>
  <c r="AG971" i="2" s="1"/>
  <c r="AD1222" i="2"/>
  <c r="AD1223" i="2"/>
  <c r="AD1456" i="2"/>
  <c r="AD1459" i="2"/>
  <c r="AD2284" i="2"/>
  <c r="AD2285" i="2"/>
  <c r="AD2306" i="2"/>
  <c r="AF2306" i="2" s="1"/>
  <c r="AD2307" i="2"/>
  <c r="AD2308" i="2"/>
  <c r="AD2325" i="2"/>
  <c r="AD2948" i="2"/>
  <c r="AD2949" i="2"/>
  <c r="AF2949" i="2" s="1"/>
  <c r="AD2973" i="2"/>
  <c r="AF2973" i="2" s="1"/>
  <c r="AD2974" i="2"/>
  <c r="AF2974" i="2" s="1"/>
  <c r="AD2986" i="2"/>
  <c r="AF2986" i="2" s="1"/>
  <c r="AG2986" i="2" s="1"/>
  <c r="AD2987" i="2"/>
  <c r="AD3670" i="2"/>
  <c r="AF3670" i="2" s="1"/>
  <c r="AD3997" i="2"/>
  <c r="AF3997" i="2" s="1"/>
  <c r="AD4357" i="2"/>
  <c r="AF4357" i="2" s="1"/>
  <c r="AD4358" i="2"/>
  <c r="AF4358" i="2" s="1"/>
  <c r="AD4583" i="2"/>
  <c r="AF4583" i="2" s="1"/>
  <c r="AD4584" i="2"/>
  <c r="AF4584" i="2" s="1"/>
  <c r="AD5026" i="2"/>
  <c r="AF5026" i="2" s="1"/>
  <c r="AD6240" i="2"/>
  <c r="AF6240" i="2" s="1"/>
  <c r="AD6435" i="2"/>
  <c r="AF6435" i="2" s="1"/>
  <c r="AD6436" i="2"/>
  <c r="AF6436" i="2" s="1"/>
  <c r="AD6673" i="2"/>
  <c r="AF6673" i="2" s="1"/>
  <c r="AD6782" i="2"/>
  <c r="AF6782" i="2" s="1"/>
  <c r="AD7087" i="2"/>
  <c r="AF7087" i="2" s="1"/>
  <c r="AG7087" i="2" s="1"/>
  <c r="AD5604" i="2"/>
  <c r="AD5730" i="2"/>
  <c r="AD5855" i="2"/>
  <c r="AF5855" i="2" s="1"/>
  <c r="AG5855" i="2" s="1"/>
  <c r="AD456" i="2"/>
  <c r="AF456" i="2" s="1"/>
  <c r="AG456" i="2" s="1"/>
  <c r="AD457" i="2"/>
  <c r="AD1601" i="2"/>
  <c r="AD3145" i="2"/>
  <c r="AD3258" i="2"/>
  <c r="AD3514" i="2"/>
  <c r="AD3521" i="2"/>
  <c r="AD3900" i="2"/>
  <c r="AD3903" i="2"/>
  <c r="AD4749" i="2"/>
  <c r="AF4749" i="2" s="1"/>
  <c r="AD4870" i="2"/>
  <c r="AF4870" i="2" s="1"/>
  <c r="AG4870" i="2" s="1"/>
  <c r="AD5431" i="2"/>
  <c r="AF5431" i="2" s="1"/>
  <c r="AD5179" i="2"/>
  <c r="AF5179" i="2" s="1"/>
  <c r="AD5306" i="2"/>
  <c r="AF5306" i="2" s="1"/>
  <c r="AD5590" i="2"/>
  <c r="AF5590" i="2" s="1"/>
  <c r="AG5590" i="2" s="1"/>
  <c r="AD6129" i="2"/>
  <c r="AD6667" i="2"/>
  <c r="AF6667" i="2" s="1"/>
  <c r="AD7102" i="2"/>
  <c r="AF7102" i="2" s="1"/>
  <c r="AD458" i="2"/>
  <c r="AF458" i="2" s="1"/>
  <c r="AD459" i="2"/>
  <c r="AF459" i="2" s="1"/>
  <c r="AD773" i="2"/>
  <c r="AF773" i="2" s="1"/>
  <c r="AD774" i="2"/>
  <c r="AF774" i="2" s="1"/>
  <c r="AD842" i="2"/>
  <c r="AF842" i="2" s="1"/>
  <c r="AD843" i="2"/>
  <c r="AF843" i="2" s="1"/>
  <c r="AD1128" i="2"/>
  <c r="AF1128" i="2" s="1"/>
  <c r="AD1129" i="2"/>
  <c r="AF1129" i="2" s="1"/>
  <c r="AD1374" i="2"/>
  <c r="AF1374" i="2" s="1"/>
  <c r="AD1375" i="2"/>
  <c r="AF1375" i="2" s="1"/>
  <c r="AD2286" i="2"/>
  <c r="AF2286" i="2" s="1"/>
  <c r="AG2286" i="2" s="1"/>
  <c r="AD2309" i="2"/>
  <c r="AD2310" i="2"/>
  <c r="AF2310" i="2" s="1"/>
  <c r="AG2310" i="2" s="1"/>
  <c r="AD2311" i="2"/>
  <c r="AD2326" i="2"/>
  <c r="AD2327" i="2"/>
  <c r="AD2913" i="2"/>
  <c r="AF2913" i="2" s="1"/>
  <c r="AD2914" i="2"/>
  <c r="AD2950" i="2"/>
  <c r="AD2951" i="2"/>
  <c r="AD2952" i="2"/>
  <c r="AD2953" i="2"/>
  <c r="AD3261" i="2"/>
  <c r="AF3261" i="2" s="1"/>
  <c r="AG3261" i="2" s="1"/>
  <c r="AD3984" i="2"/>
  <c r="AF3984" i="2" s="1"/>
  <c r="AG3984" i="2" s="1"/>
  <c r="AD4316" i="2"/>
  <c r="AF4316" i="2" s="1"/>
  <c r="AG4316" i="2" s="1"/>
  <c r="AD4336" i="2"/>
  <c r="AF4336" i="2" s="1"/>
  <c r="AD4607" i="2"/>
  <c r="AF4607" i="2" s="1"/>
  <c r="AD4608" i="2"/>
  <c r="AF4608" i="2" s="1"/>
  <c r="AD5027" i="2"/>
  <c r="AF5027" i="2" s="1"/>
  <c r="AG5027" i="2" s="1"/>
  <c r="AD6209" i="2"/>
  <c r="AD6379" i="2"/>
  <c r="AF6379" i="2" s="1"/>
  <c r="AD6397" i="2"/>
  <c r="AF6397" i="2" s="1"/>
  <c r="AD6617" i="2"/>
  <c r="AF6617" i="2" s="1"/>
  <c r="AD6722" i="2"/>
  <c r="AF6722" i="2" s="1"/>
  <c r="AD7099" i="2"/>
  <c r="AF7099" i="2" s="1"/>
  <c r="AD5605" i="2"/>
  <c r="AF5605" i="2" s="1"/>
  <c r="AD5731" i="2"/>
  <c r="AF5731" i="2" s="1"/>
  <c r="AD5856" i="2"/>
  <c r="AF5856" i="2" s="1"/>
  <c r="AD460" i="2"/>
  <c r="AF460" i="2" s="1"/>
  <c r="AD474" i="2"/>
  <c r="AF474" i="2" s="1"/>
  <c r="AD1602" i="2"/>
  <c r="AF1602" i="2" s="1"/>
  <c r="AD3146" i="2"/>
  <c r="AF3146" i="2" s="1"/>
  <c r="AD3259" i="2"/>
  <c r="AF3259" i="2" s="1"/>
  <c r="AG3259" i="2" s="1"/>
  <c r="AD3522" i="2"/>
  <c r="AD3523" i="2"/>
  <c r="AD3901" i="2"/>
  <c r="AF3901" i="2" s="1"/>
  <c r="AG3901" i="2" s="1"/>
  <c r="AD3904" i="2"/>
  <c r="AD4750" i="2"/>
  <c r="AD4871" i="2"/>
  <c r="AD5180" i="2"/>
  <c r="AD5432" i="2"/>
  <c r="AD5307" i="2"/>
  <c r="AD5591" i="2"/>
  <c r="AD6130" i="2"/>
  <c r="AF6130" i="2" s="1"/>
  <c r="AG6130" i="2" s="1"/>
  <c r="AD6668" i="2"/>
  <c r="AD7103" i="2"/>
  <c r="AF7103" i="2" s="1"/>
  <c r="AG7103" i="2" s="1"/>
  <c r="AD461" i="2"/>
  <c r="AF461" i="2" s="1"/>
  <c r="AG461" i="2" s="1"/>
  <c r="AD462" i="2"/>
  <c r="AF462" i="2" s="1"/>
  <c r="AD775" i="2"/>
  <c r="AF775" i="2" s="1"/>
  <c r="AD776" i="2"/>
  <c r="AF776" i="2" s="1"/>
  <c r="AD1130" i="2"/>
  <c r="AF1130" i="2" s="1"/>
  <c r="AG1130" i="2" s="1"/>
  <c r="AD1131" i="2"/>
  <c r="AD1376" i="2"/>
  <c r="AF1376" i="2" s="1"/>
  <c r="AD1377" i="2"/>
  <c r="AF1377" i="2" s="1"/>
  <c r="AD2287" i="2"/>
  <c r="AF2287" i="2" s="1"/>
  <c r="AD2312" i="2"/>
  <c r="AF2312" i="2" s="1"/>
  <c r="AD2313" i="2"/>
  <c r="AF2313" i="2" s="1"/>
  <c r="AD2314" i="2"/>
  <c r="AF2314" i="2" s="1"/>
  <c r="AD2328" i="2"/>
  <c r="AF2328" i="2" s="1"/>
  <c r="AD2329" i="2"/>
  <c r="AF2329" i="2" s="1"/>
  <c r="AD2915" i="2"/>
  <c r="AF2915" i="2" s="1"/>
  <c r="AD2954" i="2"/>
  <c r="AF2954" i="2" s="1"/>
  <c r="AD2955" i="2"/>
  <c r="AF2955" i="2" s="1"/>
  <c r="AD2956" i="2"/>
  <c r="AF2956" i="2" s="1"/>
  <c r="AD2975" i="2"/>
  <c r="AF2975" i="2" s="1"/>
  <c r="AG2975" i="2" s="1"/>
  <c r="AD2988" i="2"/>
  <c r="AD3262" i="2"/>
  <c r="AF3262" i="2" s="1"/>
  <c r="AG3262" i="2" s="1"/>
  <c r="AD4337" i="2"/>
  <c r="AF4337" i="2" s="1"/>
  <c r="AG4337" i="2" s="1"/>
  <c r="AD4338" i="2"/>
  <c r="AF4338" i="2" s="1"/>
  <c r="AD4609" i="2"/>
  <c r="AD4610" i="2"/>
  <c r="AD5028" i="2"/>
  <c r="AD6618" i="2"/>
  <c r="AD6724" i="2"/>
  <c r="AD7100" i="2"/>
  <c r="AD5606" i="2"/>
  <c r="AD5732" i="2"/>
  <c r="AF5732" i="2" s="1"/>
  <c r="AG5732" i="2" s="1"/>
  <c r="AD5857" i="2"/>
  <c r="AF5857" i="2" s="1"/>
  <c r="AG5857" i="2" s="1"/>
  <c r="AD463" i="2"/>
  <c r="AF463" i="2" s="1"/>
  <c r="AG463" i="2" s="1"/>
  <c r="AD464" i="2"/>
  <c r="AF464" i="2" s="1"/>
  <c r="AD1598" i="2"/>
  <c r="AF1598" i="2" s="1"/>
  <c r="AD3147" i="2"/>
  <c r="AF3147" i="2" s="1"/>
  <c r="AD3495" i="2"/>
  <c r="AF3495" i="2" s="1"/>
  <c r="AG3495" i="2" s="1"/>
  <c r="AD3496" i="2"/>
  <c r="AD3885" i="2"/>
  <c r="AF3885" i="2" s="1"/>
  <c r="AD3886" i="2"/>
  <c r="AF3886" i="2" s="1"/>
  <c r="AD4751" i="2"/>
  <c r="AF4751" i="2" s="1"/>
  <c r="AD4872" i="2"/>
  <c r="AF4872" i="2" s="1"/>
  <c r="AD5433" i="2"/>
  <c r="AF5433" i="2" s="1"/>
  <c r="AD5167" i="2"/>
  <c r="AF5167" i="2" s="1"/>
  <c r="AD5575" i="2"/>
  <c r="AF5575" i="2" s="1"/>
  <c r="AD426" i="2"/>
  <c r="AF426" i="2" s="1"/>
  <c r="AD427" i="2"/>
  <c r="AF427" i="2" s="1"/>
  <c r="AD765" i="2"/>
  <c r="AF765" i="2" s="1"/>
  <c r="AD777" i="2"/>
  <c r="AF777" i="2" s="1"/>
  <c r="AD972" i="2"/>
  <c r="AF972" i="2" s="1"/>
  <c r="AD973" i="2"/>
  <c r="AF973" i="2" s="1"/>
  <c r="AG973" i="2" s="1"/>
  <c r="AD1218" i="2"/>
  <c r="AD1219" i="2"/>
  <c r="AF1219" i="2" s="1"/>
  <c r="AG1219" i="2" s="1"/>
  <c r="AD1457" i="2"/>
  <c r="AD1458" i="2"/>
  <c r="AD2259" i="2"/>
  <c r="AD2260" i="2"/>
  <c r="AD2288" i="2"/>
  <c r="AD2289" i="2"/>
  <c r="AD2290" i="2"/>
  <c r="AF2290" i="2" s="1"/>
  <c r="AD2315" i="2"/>
  <c r="AD2916" i="2"/>
  <c r="AD2917" i="2"/>
  <c r="AD2957" i="2"/>
  <c r="AD2958" i="2"/>
  <c r="AD2959" i="2"/>
  <c r="AF2959" i="2" s="1"/>
  <c r="AG2959" i="2" s="1"/>
  <c r="AD2960" i="2"/>
  <c r="AF2960" i="2" s="1"/>
  <c r="AD3998" i="2"/>
  <c r="AF3998" i="2" s="1"/>
  <c r="AD4350" i="2"/>
  <c r="AF4350" i="2" s="1"/>
  <c r="AG4350" i="2" s="1"/>
  <c r="AD4351" i="2"/>
  <c r="AD4585" i="2"/>
  <c r="AF4585" i="2" s="1"/>
  <c r="AD4586" i="2"/>
  <c r="AF4586" i="2" s="1"/>
  <c r="AD6236" i="2"/>
  <c r="AF6236" i="2" s="1"/>
  <c r="AD6412" i="2"/>
  <c r="AF6412" i="2" s="1"/>
  <c r="AD6425" i="2"/>
  <c r="AF6425" i="2" s="1"/>
  <c r="AD3263" i="2"/>
  <c r="AF3263" i="2" s="1"/>
  <c r="AD5034" i="2"/>
  <c r="AF5034" i="2" s="1"/>
  <c r="AD6619" i="2"/>
  <c r="AF6619" i="2" s="1"/>
  <c r="AD6719" i="2"/>
  <c r="AF6719" i="2" s="1"/>
  <c r="AD7093" i="2"/>
  <c r="AF7093" i="2" s="1"/>
  <c r="AD3267" i="2"/>
  <c r="AF3267" i="2" s="1"/>
  <c r="AD5247" i="2"/>
  <c r="AF5247" i="2" s="1"/>
  <c r="AD5607" i="2"/>
  <c r="AF5607" i="2" s="1"/>
  <c r="AG5607" i="2" s="1"/>
  <c r="AD5733" i="2"/>
  <c r="AD5858" i="2"/>
  <c r="AF5858" i="2" s="1"/>
  <c r="AG5858" i="2" s="1"/>
  <c r="AD6145" i="2"/>
  <c r="AF6145" i="2" s="1"/>
  <c r="AG6145" i="2" s="1"/>
  <c r="AD6660" i="2"/>
  <c r="AD7088" i="2"/>
  <c r="AD3515" i="2"/>
  <c r="AD3516" i="2"/>
  <c r="AD3887" i="2"/>
  <c r="AD3888" i="2"/>
  <c r="AD366" i="2"/>
  <c r="AD367" i="2"/>
  <c r="AD746" i="2"/>
  <c r="AD747" i="2"/>
  <c r="AF747" i="2" s="1"/>
  <c r="AG747" i="2" s="1"/>
  <c r="AD956" i="2"/>
  <c r="AF956" i="2" s="1"/>
  <c r="AG956" i="2" s="1"/>
  <c r="AD963" i="2"/>
  <c r="AF963" i="2" s="1"/>
  <c r="AD1204" i="2"/>
  <c r="AF1204" i="2" s="1"/>
  <c r="AD1211" i="2"/>
  <c r="AF1211" i="2" s="1"/>
  <c r="AD1444" i="2"/>
  <c r="AF1444" i="2" s="1"/>
  <c r="AG1444" i="2" s="1"/>
  <c r="AD1445" i="2"/>
  <c r="AD2330" i="2"/>
  <c r="AF2330" i="2" s="1"/>
  <c r="AD2331" i="2"/>
  <c r="AF2331" i="2" s="1"/>
  <c r="AD2332" i="2"/>
  <c r="AF2332" i="2" s="1"/>
  <c r="AD2333" i="2"/>
  <c r="AF2333" i="2" s="1"/>
  <c r="AD2339" i="2"/>
  <c r="AF2339" i="2" s="1"/>
  <c r="AD2340" i="2"/>
  <c r="AF2340" i="2" s="1"/>
  <c r="AD2976" i="2"/>
  <c r="AF2976" i="2" s="1"/>
  <c r="AD2989" i="2"/>
  <c r="AF2989" i="2" s="1"/>
  <c r="AD2990" i="2"/>
  <c r="AF2990" i="2" s="1"/>
  <c r="AD2991" i="2"/>
  <c r="AF2991" i="2" s="1"/>
  <c r="AD2992" i="2"/>
  <c r="AF2992" i="2" s="1"/>
  <c r="AD2994" i="2"/>
  <c r="AF2994" i="2" s="1"/>
  <c r="AD3985" i="2"/>
  <c r="AF3985" i="2" s="1"/>
  <c r="AG3985" i="2" s="1"/>
  <c r="AD4260" i="2"/>
  <c r="AD4286" i="2"/>
  <c r="AD4565" i="2"/>
  <c r="AD4587" i="2"/>
  <c r="AD6231" i="2"/>
  <c r="AF6231" i="2" s="1"/>
  <c r="AD6413" i="2"/>
  <c r="AD6426" i="2"/>
  <c r="AD3683" i="2"/>
  <c r="AD3684" i="2"/>
  <c r="AD5035" i="2"/>
  <c r="AD5036" i="2"/>
  <c r="AD6661" i="2"/>
  <c r="AD6669" i="2"/>
  <c r="AF6669" i="2" s="1"/>
  <c r="AG6669" i="2" s="1"/>
  <c r="AD6792" i="2"/>
  <c r="AF6792" i="2" s="1"/>
  <c r="AD6796" i="2"/>
  <c r="AF6796" i="2" s="1"/>
  <c r="AG6796" i="2" s="1"/>
  <c r="AD7089" i="2"/>
  <c r="AF7089" i="2" s="1"/>
  <c r="AD7094" i="2"/>
  <c r="AF7094" i="2" s="1"/>
  <c r="AD504" i="2"/>
  <c r="AF504" i="2" s="1"/>
  <c r="AG504" i="2" s="1"/>
  <c r="AD510" i="2"/>
  <c r="AD511" i="2"/>
  <c r="AF511" i="2" s="1"/>
  <c r="AD512" i="2"/>
  <c r="AF512" i="2" s="1"/>
  <c r="AD1579" i="2"/>
  <c r="AF1579" i="2" s="1"/>
  <c r="AD3148" i="2"/>
  <c r="AF3148" i="2" s="1"/>
  <c r="AD1589" i="2"/>
  <c r="AF1589" i="2" s="1"/>
  <c r="AD3149" i="2"/>
  <c r="AF3149" i="2" s="1"/>
  <c r="AD3662" i="2"/>
  <c r="AF3662" i="2" s="1"/>
  <c r="AD4727" i="2"/>
  <c r="AF4727" i="2" s="1"/>
  <c r="AD4742" i="2"/>
  <c r="AF4742" i="2" s="1"/>
  <c r="AD4873" i="2"/>
  <c r="AF4873" i="2" s="1"/>
  <c r="AD4874" i="2"/>
  <c r="AF4874" i="2" s="1"/>
  <c r="AD5168" i="2"/>
  <c r="AF5168" i="2" s="1"/>
  <c r="AD5434" i="2"/>
  <c r="AF5434" i="2" s="1"/>
  <c r="AG5434" i="2" s="1"/>
  <c r="AD5169" i="2"/>
  <c r="AD5435" i="2"/>
  <c r="AD5246" i="2"/>
  <c r="AF5246" i="2" s="1"/>
  <c r="AG5246" i="2" s="1"/>
  <c r="AD5587" i="2"/>
  <c r="AD5588" i="2"/>
  <c r="AD5608" i="2"/>
  <c r="AD5734" i="2"/>
  <c r="AD5859" i="2"/>
  <c r="AD5980" i="2"/>
  <c r="AD5984" i="2"/>
  <c r="AD5988" i="2"/>
  <c r="AD6143" i="2"/>
  <c r="AD6639" i="2"/>
  <c r="AF6639" i="2" s="1"/>
  <c r="AD7090" i="2"/>
  <c r="AF7090" i="2" s="1"/>
  <c r="AG7090" i="2" s="1"/>
  <c r="AD525" i="2"/>
  <c r="AF525" i="2" s="1"/>
  <c r="AG525" i="2" s="1"/>
  <c r="AD526" i="2"/>
  <c r="AF526" i="2" s="1"/>
  <c r="AD791" i="2"/>
  <c r="AF791" i="2" s="1"/>
  <c r="AD792" i="2"/>
  <c r="AF792" i="2" s="1"/>
  <c r="AG792" i="2" s="1"/>
  <c r="AD986" i="2"/>
  <c r="AD987" i="2"/>
  <c r="AF987" i="2" s="1"/>
  <c r="AD2261" i="2"/>
  <c r="AF2261" i="2" s="1"/>
  <c r="AD2291" i="2"/>
  <c r="AF2291" i="2" s="1"/>
  <c r="AD2292" i="2"/>
  <c r="AF2292" i="2" s="1"/>
  <c r="AD2293" i="2"/>
  <c r="AF2293" i="2" s="1"/>
  <c r="AD2294" i="2"/>
  <c r="AF2294" i="2" s="1"/>
  <c r="AD2316" i="2"/>
  <c r="AF2316" i="2" s="1"/>
  <c r="AD2877" i="2"/>
  <c r="AF2877" i="2" s="1"/>
  <c r="AD2878" i="2"/>
  <c r="AF2878" i="2" s="1"/>
  <c r="AD2879" i="2"/>
  <c r="AF2879" i="2" s="1"/>
  <c r="AD2918" i="2"/>
  <c r="AF2918" i="2" s="1"/>
  <c r="AD2919" i="2"/>
  <c r="AF2919" i="2" s="1"/>
  <c r="AD2920" i="2"/>
  <c r="AF2920" i="2" s="1"/>
  <c r="AG2920" i="2" s="1"/>
  <c r="AD3014" i="2"/>
  <c r="AD3017" i="2"/>
  <c r="AF3017" i="2" s="1"/>
  <c r="AG3017" i="2" s="1"/>
  <c r="AD3193" i="2"/>
  <c r="AF3193" i="2" s="1"/>
  <c r="AG3193" i="2" s="1"/>
  <c r="AD3300" i="2"/>
  <c r="AF3300" i="2" s="1"/>
  <c r="AG3300" i="2" s="1"/>
  <c r="AD3303" i="2"/>
  <c r="AD3964" i="2"/>
  <c r="AD4370" i="2"/>
  <c r="AD4371" i="2"/>
  <c r="AD4611" i="2"/>
  <c r="AD4613" i="2"/>
  <c r="AD5040" i="2"/>
  <c r="AF5040" i="2" s="1"/>
  <c r="AD6225" i="2"/>
  <c r="AF6225" i="2" s="1"/>
  <c r="AG6225" i="2" s="1"/>
  <c r="AD6257" i="2"/>
  <c r="AF6257" i="2" s="1"/>
  <c r="AG6257" i="2" s="1"/>
  <c r="AD6258" i="2"/>
  <c r="AF6258" i="2" s="1"/>
  <c r="AG6258" i="2" s="1"/>
  <c r="AD6528" i="2"/>
  <c r="AF6528" i="2" s="1"/>
  <c r="AG6528" i="2" s="1"/>
  <c r="AD6691" i="2"/>
  <c r="AF6691" i="2" s="1"/>
  <c r="AD7024" i="2"/>
  <c r="AF7024" i="2" s="1"/>
  <c r="AD536" i="2"/>
  <c r="AF536" i="2" s="1"/>
  <c r="AG536" i="2" s="1"/>
  <c r="AD537" i="2"/>
  <c r="AD1548" i="2"/>
  <c r="AF1548" i="2" s="1"/>
  <c r="AD3150" i="2"/>
  <c r="AF3150" i="2" s="1"/>
  <c r="AD3025" i="2"/>
  <c r="AF3025" i="2" s="1"/>
  <c r="AD3026" i="2"/>
  <c r="AF3026" i="2" s="1"/>
  <c r="AD3290" i="2"/>
  <c r="AF3290" i="2" s="1"/>
  <c r="AD3301" i="2"/>
  <c r="AF3301" i="2" s="1"/>
  <c r="AD3302" i="2"/>
  <c r="AF3302" i="2" s="1"/>
  <c r="AD4728" i="2"/>
  <c r="AF4728" i="2" s="1"/>
  <c r="AD4875" i="2"/>
  <c r="AF4875" i="2" s="1"/>
  <c r="AD5047" i="2"/>
  <c r="AF5047" i="2" s="1"/>
  <c r="AD4900" i="2"/>
  <c r="AF4900" i="2" s="1"/>
  <c r="AD5188" i="2"/>
  <c r="AF5188" i="2" s="1"/>
  <c r="AD5436" i="2"/>
  <c r="AF5436" i="2" s="1"/>
  <c r="AG5436" i="2" s="1"/>
  <c r="AD5314" i="2"/>
  <c r="AD5595" i="2"/>
  <c r="AD6006" i="2"/>
  <c r="AD6007" i="2"/>
  <c r="AD6008" i="2"/>
  <c r="AD6074" i="2"/>
  <c r="AD6577" i="2"/>
  <c r="AD6948" i="2"/>
  <c r="AD3474" i="2"/>
  <c r="AD3475" i="2"/>
  <c r="AD3797" i="2"/>
  <c r="AD3835" i="2"/>
  <c r="AF3835" i="2" s="1"/>
  <c r="AG3835" i="2" s="1"/>
  <c r="AD189" i="2"/>
  <c r="AF189" i="2" s="1"/>
  <c r="AG189" i="2" s="1"/>
  <c r="AD190" i="2"/>
  <c r="AF190" i="2" s="1"/>
  <c r="AG190" i="2" s="1"/>
  <c r="AD650" i="2"/>
  <c r="AF650" i="2" s="1"/>
  <c r="AD651" i="2"/>
  <c r="AF651" i="2" s="1"/>
  <c r="AD913" i="2"/>
  <c r="AF913" i="2" s="1"/>
  <c r="AD914" i="2"/>
  <c r="AF914" i="2" s="1"/>
  <c r="AG914" i="2" s="1"/>
  <c r="AD1153" i="2"/>
  <c r="AD1154" i="2"/>
  <c r="AF1154" i="2" s="1"/>
  <c r="AD1396" i="2"/>
  <c r="AF1396" i="2" s="1"/>
  <c r="AD1397" i="2"/>
  <c r="AF1397" i="2" s="1"/>
  <c r="AD2098" i="2"/>
  <c r="AF2098" i="2" s="1"/>
  <c r="AD2147" i="2"/>
  <c r="AF2147" i="2" s="1"/>
  <c r="AD2148" i="2"/>
  <c r="AF2148" i="2" s="1"/>
  <c r="AD2188" i="2"/>
  <c r="AF2188" i="2" s="1"/>
  <c r="AD2207" i="2"/>
  <c r="AF2207" i="2" s="1"/>
  <c r="AD2232" i="2"/>
  <c r="AF2232" i="2" s="1"/>
  <c r="AD2786" i="2"/>
  <c r="AF2786" i="2" s="1"/>
  <c r="AD2828" i="2"/>
  <c r="AF2828" i="2" s="1"/>
  <c r="AD2856" i="2"/>
  <c r="AF2856" i="2" s="1"/>
  <c r="AD2857" i="2"/>
  <c r="AF2857" i="2" s="1"/>
  <c r="AG2857" i="2" s="1"/>
  <c r="AD2880" i="2"/>
  <c r="AD2881" i="2"/>
  <c r="AF2881" i="2" s="1"/>
  <c r="AG2881" i="2" s="1"/>
  <c r="AD3942" i="2"/>
  <c r="AF3942" i="2" s="1"/>
  <c r="AG3942" i="2" s="1"/>
  <c r="AD4199" i="2"/>
  <c r="AD4227" i="2"/>
  <c r="AD4502" i="2"/>
  <c r="AD4538" i="2"/>
  <c r="AF4538" i="2" s="1"/>
  <c r="AD6188" i="2"/>
  <c r="AD6347" i="2"/>
  <c r="AD6362" i="2"/>
  <c r="AD3671" i="2"/>
  <c r="AD3672" i="2"/>
  <c r="AF3672" i="2" s="1"/>
  <c r="AG3672" i="2" s="1"/>
  <c r="AD4980" i="2"/>
  <c r="AF4980" i="2" s="1"/>
  <c r="AG4980" i="2" s="1"/>
  <c r="AD5004" i="2"/>
  <c r="AF5004" i="2" s="1"/>
  <c r="AG5004" i="2" s="1"/>
  <c r="AD6600" i="2"/>
  <c r="AF6600" i="2" s="1"/>
  <c r="AD6620" i="2"/>
  <c r="AF6620" i="2" s="1"/>
  <c r="AD6783" i="2"/>
  <c r="AF6783" i="2" s="1"/>
  <c r="AD6784" i="2"/>
  <c r="AF6784" i="2" s="1"/>
  <c r="AG6784" i="2" s="1"/>
  <c r="AD7025" i="2"/>
  <c r="AD7061" i="2"/>
  <c r="AF7061" i="2" s="1"/>
  <c r="AD480" i="2"/>
  <c r="AF480" i="2" s="1"/>
  <c r="AD481" i="2"/>
  <c r="AF481" i="2" s="1"/>
  <c r="AD491" i="2"/>
  <c r="AF491" i="2" s="1"/>
  <c r="AD492" i="2"/>
  <c r="AF492" i="2" s="1"/>
  <c r="AD1521" i="2"/>
  <c r="AF1521" i="2" s="1"/>
  <c r="AD3151" i="2"/>
  <c r="AF3151" i="2" s="1"/>
  <c r="AD1549" i="2"/>
  <c r="AF1549" i="2" s="1"/>
  <c r="AD3152" i="2"/>
  <c r="AF3152" i="2" s="1"/>
  <c r="AD3627" i="2"/>
  <c r="AF3627" i="2" s="1"/>
  <c r="AD4679" i="2"/>
  <c r="AF4679" i="2" s="1"/>
  <c r="AD4876" i="2"/>
  <c r="AF4876" i="2" s="1"/>
  <c r="AD4706" i="2"/>
  <c r="AF4706" i="2" s="1"/>
  <c r="AG4706" i="2" s="1"/>
  <c r="AD4877" i="2"/>
  <c r="AD5108" i="2"/>
  <c r="AF5108" i="2" s="1"/>
  <c r="AG5108" i="2" s="1"/>
  <c r="AD5437" i="2"/>
  <c r="AF5437" i="2" s="1"/>
  <c r="AG5437" i="2" s="1"/>
  <c r="AD5139" i="2"/>
  <c r="AF5139" i="2" s="1"/>
  <c r="AG5139" i="2" s="1"/>
  <c r="AD5438" i="2"/>
  <c r="AD5223" i="2"/>
  <c r="AD5538" i="2"/>
  <c r="AD5559" i="2"/>
  <c r="AD5609" i="2"/>
  <c r="AD5735" i="2"/>
  <c r="AD5860" i="2"/>
  <c r="AD5981" i="2"/>
  <c r="AD5985" i="2"/>
  <c r="AD5989" i="2"/>
  <c r="AF5989" i="2" s="1"/>
  <c r="AG5989" i="2" s="1"/>
  <c r="AD6112" i="2"/>
  <c r="AF6112" i="2" s="1"/>
  <c r="AD6578" i="2"/>
  <c r="AF6578" i="2" s="1"/>
  <c r="AD6986" i="2"/>
  <c r="AF6986" i="2" s="1"/>
  <c r="AD401" i="2"/>
  <c r="AF401" i="2" s="1"/>
  <c r="AG401" i="2" s="1"/>
  <c r="AD428" i="2"/>
  <c r="AD1590" i="2"/>
  <c r="AF1590" i="2" s="1"/>
  <c r="AD3153" i="2"/>
  <c r="AF3153" i="2" s="1"/>
  <c r="AD3497" i="2"/>
  <c r="AF3497" i="2" s="1"/>
  <c r="AD3498" i="2"/>
  <c r="AF3498" i="2" s="1"/>
  <c r="AD3628" i="2"/>
  <c r="AF3628" i="2" s="1"/>
  <c r="AD3889" i="2"/>
  <c r="AF3889" i="2" s="1"/>
  <c r="AD3895" i="2"/>
  <c r="AF3895" i="2" s="1"/>
  <c r="AD4729" i="2"/>
  <c r="AF4729" i="2" s="1"/>
  <c r="AD4878" i="2"/>
  <c r="AF4878" i="2" s="1"/>
  <c r="AD5170" i="2"/>
  <c r="AF5170" i="2" s="1"/>
  <c r="AD5439" i="2"/>
  <c r="AF5439" i="2" s="1"/>
  <c r="AD5224" i="2"/>
  <c r="AF5224" i="2" s="1"/>
  <c r="AD5560" i="2"/>
  <c r="AF5560" i="2" s="1"/>
  <c r="AG5560" i="2" s="1"/>
  <c r="AD6113" i="2"/>
  <c r="AD6621" i="2"/>
  <c r="AF6621" i="2" s="1"/>
  <c r="AG6621" i="2" s="1"/>
  <c r="AD6987" i="2"/>
  <c r="AF6987" i="2" s="1"/>
  <c r="AG6987" i="2" s="1"/>
  <c r="AD429" i="2"/>
  <c r="AD430" i="2"/>
  <c r="AD748" i="2"/>
  <c r="AD749" i="2"/>
  <c r="AD852" i="2"/>
  <c r="AD853" i="2"/>
  <c r="AD1101" i="2"/>
  <c r="AD1102" i="2"/>
  <c r="AD1323" i="2"/>
  <c r="AD1324" i="2"/>
  <c r="AD2189" i="2"/>
  <c r="AF2189" i="2" s="1"/>
  <c r="AG2189" i="2" s="1"/>
  <c r="AD2208" i="2"/>
  <c r="AF2208" i="2" s="1"/>
  <c r="AD2233" i="2"/>
  <c r="AF2233" i="2" s="1"/>
  <c r="AD2262" i="2"/>
  <c r="AF2262" i="2" s="1"/>
  <c r="AD2263" i="2"/>
  <c r="AF2263" i="2" s="1"/>
  <c r="AG2263" i="2" s="1"/>
  <c r="AD2264" i="2"/>
  <c r="AD2858" i="2"/>
  <c r="AF2858" i="2" s="1"/>
  <c r="AD2882" i="2"/>
  <c r="AF2882" i="2" s="1"/>
  <c r="AD2883" i="2"/>
  <c r="AF2883" i="2" s="1"/>
  <c r="AD2884" i="2"/>
  <c r="AF2884" i="2" s="1"/>
  <c r="AD2921" i="2"/>
  <c r="AF2921" i="2" s="1"/>
  <c r="AD2922" i="2"/>
  <c r="AF2922" i="2" s="1"/>
  <c r="AD3642" i="2"/>
  <c r="AF3642" i="2" s="1"/>
  <c r="AD3999" i="2"/>
  <c r="AF3999" i="2" s="1"/>
  <c r="AD4287" i="2"/>
  <c r="AF4287" i="2" s="1"/>
  <c r="AD4288" i="2"/>
  <c r="AF4288" i="2" s="1"/>
  <c r="AD4588" i="2"/>
  <c r="AF4588" i="2" s="1"/>
  <c r="AD4589" i="2"/>
  <c r="AF4589" i="2" s="1"/>
  <c r="AD5005" i="2"/>
  <c r="AF5005" i="2" s="1"/>
  <c r="AG5005" i="2" s="1"/>
  <c r="AD6226" i="2"/>
  <c r="AD6363" i="2"/>
  <c r="AF6363" i="2" s="1"/>
  <c r="AG6363" i="2" s="1"/>
  <c r="AD6380" i="2"/>
  <c r="AF6380" i="2" s="1"/>
  <c r="AG6380" i="2" s="1"/>
  <c r="AD6640" i="2"/>
  <c r="AD6770" i="2"/>
  <c r="AD7026" i="2"/>
  <c r="AD5610" i="2"/>
  <c r="AD5736" i="2"/>
  <c r="AD5861" i="2"/>
  <c r="AD3476" i="2"/>
  <c r="AD3477" i="2"/>
  <c r="AD3798" i="2"/>
  <c r="AF3798" i="2" s="1"/>
  <c r="AG3798" i="2" s="1"/>
  <c r="AD3799" i="2"/>
  <c r="AF3799" i="2" s="1"/>
  <c r="AG3799" i="2" s="1"/>
  <c r="AD110" i="2"/>
  <c r="AF110" i="2" s="1"/>
  <c r="AG110" i="2" s="1"/>
  <c r="AD191" i="2"/>
  <c r="AF191" i="2" s="1"/>
  <c r="AG191" i="2" s="1"/>
  <c r="AD598" i="2"/>
  <c r="AF598" i="2" s="1"/>
  <c r="AD652" i="2"/>
  <c r="AF652" i="2" s="1"/>
  <c r="AD915" i="2"/>
  <c r="AF915" i="2" s="1"/>
  <c r="AG915" i="2" s="1"/>
  <c r="AD916" i="2"/>
  <c r="AD1155" i="2"/>
  <c r="AF1155" i="2" s="1"/>
  <c r="AD1156" i="2"/>
  <c r="AF1156" i="2" s="1"/>
  <c r="AD1378" i="2"/>
  <c r="AF1378" i="2" s="1"/>
  <c r="AD1398" i="2"/>
  <c r="AF1398" i="2" s="1"/>
  <c r="AD2099" i="2"/>
  <c r="AF2099" i="2" s="1"/>
  <c r="AD2100" i="2"/>
  <c r="AF2100" i="2" s="1"/>
  <c r="AD2149" i="2"/>
  <c r="AF2149" i="2" s="1"/>
  <c r="AD2150" i="2"/>
  <c r="AF2150" i="2" s="1"/>
  <c r="AD2190" i="2"/>
  <c r="AF2190" i="2" s="1"/>
  <c r="AD2209" i="2"/>
  <c r="AF2209" i="2" s="1"/>
  <c r="AD2787" i="2"/>
  <c r="AF2787" i="2" s="1"/>
  <c r="AD2788" i="2"/>
  <c r="AF2788" i="2" s="1"/>
  <c r="AD2789" i="2"/>
  <c r="AF2789" i="2" s="1"/>
  <c r="AG2789" i="2" s="1"/>
  <c r="AD2829" i="2"/>
  <c r="AD2859" i="2"/>
  <c r="AF2859" i="2" s="1"/>
  <c r="AG2859" i="2" s="1"/>
  <c r="AD2885" i="2"/>
  <c r="AF2885" i="2" s="1"/>
  <c r="AG2885" i="2" s="1"/>
  <c r="AD3943" i="2"/>
  <c r="AF3943" i="2" s="1"/>
  <c r="AG3943" i="2" s="1"/>
  <c r="AD4200" i="2"/>
  <c r="AD4201" i="2"/>
  <c r="AD4503" i="2"/>
  <c r="AD4504" i="2"/>
  <c r="AD6242" i="2"/>
  <c r="AD6333" i="2"/>
  <c r="AD6348" i="2"/>
  <c r="AD3673" i="2"/>
  <c r="AD3674" i="2"/>
  <c r="AD4981" i="2"/>
  <c r="AF4981" i="2" s="1"/>
  <c r="AG4981" i="2" s="1"/>
  <c r="AD4982" i="2"/>
  <c r="AF4982" i="2" s="1"/>
  <c r="AD6579" i="2"/>
  <c r="AF6579" i="2" s="1"/>
  <c r="AD6601" i="2"/>
  <c r="AF6601" i="2" s="1"/>
  <c r="AD6785" i="2"/>
  <c r="AF6785" i="2" s="1"/>
  <c r="AG6785" i="2" s="1"/>
  <c r="AD6786" i="2"/>
  <c r="AD7027" i="2"/>
  <c r="AF7027" i="2" s="1"/>
  <c r="AD7028" i="2"/>
  <c r="AF7028" i="2" s="1"/>
  <c r="AD482" i="2"/>
  <c r="AF482" i="2" s="1"/>
  <c r="AD483" i="2"/>
  <c r="AF483" i="2" s="1"/>
  <c r="AD484" i="2"/>
  <c r="AF484" i="2" s="1"/>
  <c r="AD485" i="2"/>
  <c r="AF485" i="2" s="1"/>
  <c r="AD1522" i="2"/>
  <c r="AF1522" i="2" s="1"/>
  <c r="AD3154" i="2"/>
  <c r="AF3154" i="2" s="1"/>
  <c r="AD1523" i="2"/>
  <c r="AF1523" i="2" s="1"/>
  <c r="AD3155" i="2"/>
  <c r="AF3155" i="2" s="1"/>
  <c r="AD3629" i="2"/>
  <c r="AF3629" i="2" s="1"/>
  <c r="AD4680" i="2"/>
  <c r="AF4680" i="2" s="1"/>
  <c r="AD4879" i="2"/>
  <c r="AF4879" i="2" s="1"/>
  <c r="AG4879" i="2" s="1"/>
  <c r="AD4681" i="2"/>
  <c r="AD4880" i="2"/>
  <c r="AD5109" i="2"/>
  <c r="AF5109" i="2" s="1"/>
  <c r="AG5109" i="2" s="1"/>
  <c r="AD5440" i="2"/>
  <c r="AD5110" i="2"/>
  <c r="AD5441" i="2"/>
  <c r="AD5225" i="2"/>
  <c r="AD5539" i="2"/>
  <c r="AD5540" i="2"/>
  <c r="AD5737" i="2"/>
  <c r="AF5737" i="2" s="1"/>
  <c r="AD5738" i="2"/>
  <c r="AD5862" i="2"/>
  <c r="AF5862" i="2" s="1"/>
  <c r="AG5862" i="2" s="1"/>
  <c r="AD5982" i="2"/>
  <c r="AF5982" i="2" s="1"/>
  <c r="AG5982" i="2" s="1"/>
  <c r="AD5986" i="2"/>
  <c r="AF5986" i="2" s="1"/>
  <c r="AG5986" i="2" s="1"/>
  <c r="AD5990" i="2"/>
  <c r="AF5990" i="2" s="1"/>
  <c r="AD6114" i="2"/>
  <c r="AF6114" i="2" s="1"/>
  <c r="AD6554" i="2"/>
  <c r="AF6554" i="2" s="1"/>
  <c r="AD6988" i="2"/>
  <c r="AF6988" i="2" s="1"/>
  <c r="AG6988" i="2" s="1"/>
  <c r="AD3478" i="2"/>
  <c r="AD3479" i="2"/>
  <c r="AF3479" i="2" s="1"/>
  <c r="AD3800" i="2"/>
  <c r="AF3800" i="2" s="1"/>
  <c r="AD3801" i="2"/>
  <c r="AF3801" i="2" s="1"/>
  <c r="AD111" i="2"/>
  <c r="AF111" i="2" s="1"/>
  <c r="AD192" i="2"/>
  <c r="AF192" i="2" s="1"/>
  <c r="AD599" i="2"/>
  <c r="AF599" i="2" s="1"/>
  <c r="AD653" i="2"/>
  <c r="AF653" i="2" s="1"/>
  <c r="AD917" i="2"/>
  <c r="AF917" i="2" s="1"/>
  <c r="AD918" i="2"/>
  <c r="AF918" i="2" s="1"/>
  <c r="AD1157" i="2"/>
  <c r="AF1157" i="2" s="1"/>
  <c r="AD1158" i="2"/>
  <c r="AF1158" i="2" s="1"/>
  <c r="AD1399" i="2"/>
  <c r="AF1399" i="2" s="1"/>
  <c r="AD1400" i="2"/>
  <c r="AF1400" i="2" s="1"/>
  <c r="AG1400" i="2" s="1"/>
  <c r="AD2101" i="2"/>
  <c r="AD2151" i="2"/>
  <c r="AD2152" i="2"/>
  <c r="AF2152" i="2" s="1"/>
  <c r="AG2152" i="2" s="1"/>
  <c r="AD2191" i="2"/>
  <c r="AD2210" i="2"/>
  <c r="AD2234" i="2"/>
  <c r="AD2790" i="2"/>
  <c r="AD2791" i="2"/>
  <c r="AD2792" i="2"/>
  <c r="AD2830" i="2"/>
  <c r="AD2860" i="2"/>
  <c r="AF2860" i="2" s="1"/>
  <c r="AG2860" i="2" s="1"/>
  <c r="AD2861" i="2"/>
  <c r="AF2861" i="2" s="1"/>
  <c r="AG2861" i="2" s="1"/>
  <c r="AD3944" i="2"/>
  <c r="AF3944" i="2" s="1"/>
  <c r="AG3944" i="2" s="1"/>
  <c r="AD4202" i="2"/>
  <c r="AF4202" i="2" s="1"/>
  <c r="AG4202" i="2" s="1"/>
  <c r="AD4203" i="2"/>
  <c r="AF4203" i="2" s="1"/>
  <c r="AD4505" i="2"/>
  <c r="AF4505" i="2" s="1"/>
  <c r="AD4539" i="2"/>
  <c r="AF4539" i="2" s="1"/>
  <c r="AD6189" i="2"/>
  <c r="AF6189" i="2" s="1"/>
  <c r="AG6189" i="2" s="1"/>
  <c r="AD6349" i="2"/>
  <c r="AD6350" i="2"/>
  <c r="AF6350" i="2" s="1"/>
  <c r="AD3675" i="2"/>
  <c r="AF3675" i="2" s="1"/>
  <c r="AD4983" i="2"/>
  <c r="AF4983" i="2" s="1"/>
  <c r="AD6580" i="2"/>
  <c r="AF6580" i="2" s="1"/>
  <c r="AD6787" i="2"/>
  <c r="AF6787" i="2" s="1"/>
  <c r="AD7029" i="2"/>
  <c r="AF7029" i="2" s="1"/>
  <c r="AD486" i="2"/>
  <c r="AF486" i="2" s="1"/>
  <c r="AD487" i="2"/>
  <c r="AF487" i="2" s="1"/>
  <c r="AD1524" i="2"/>
  <c r="AF1524" i="2" s="1"/>
  <c r="AD3156" i="2"/>
  <c r="AF3156" i="2" s="1"/>
  <c r="AD3630" i="2"/>
  <c r="AF3630" i="2" s="1"/>
  <c r="AD4682" i="2"/>
  <c r="AF4682" i="2" s="1"/>
  <c r="AD4881" i="2"/>
  <c r="AF4881" i="2" s="1"/>
  <c r="AG4881" i="2" s="1"/>
  <c r="AD5111" i="2"/>
  <c r="AD5442" i="2"/>
  <c r="AF5442" i="2" s="1"/>
  <c r="AG5442" i="2" s="1"/>
  <c r="AD5226" i="2"/>
  <c r="AF5226" i="2" s="1"/>
  <c r="AG5226" i="2" s="1"/>
  <c r="AD5541" i="2"/>
  <c r="AF5541" i="2" s="1"/>
  <c r="AG5541" i="2" s="1"/>
  <c r="AD5611" i="2"/>
  <c r="AD5739" i="2"/>
  <c r="AD5863" i="2"/>
  <c r="AD6115" i="2"/>
  <c r="AF6115" i="2" s="1"/>
  <c r="AD6555" i="2"/>
  <c r="AD6989" i="2"/>
  <c r="AD402" i="2"/>
  <c r="AF402" i="2" s="1"/>
  <c r="AD431" i="2"/>
  <c r="AD1591" i="2"/>
  <c r="AF1591" i="2" s="1"/>
  <c r="AG1591" i="2" s="1"/>
  <c r="AD3157" i="2"/>
  <c r="AF3157" i="2" s="1"/>
  <c r="AG3157" i="2" s="1"/>
  <c r="AD3480" i="2"/>
  <c r="AF3480" i="2" s="1"/>
  <c r="AG3480" i="2" s="1"/>
  <c r="AD3499" i="2"/>
  <c r="AF3499" i="2" s="1"/>
  <c r="AD3631" i="2"/>
  <c r="AF3631" i="2" s="1"/>
  <c r="AD3890" i="2"/>
  <c r="AF3890" i="2" s="1"/>
  <c r="AG3890" i="2" s="1"/>
  <c r="AD3891" i="2"/>
  <c r="AD4730" i="2"/>
  <c r="AF4730" i="2" s="1"/>
  <c r="AD4882" i="2"/>
  <c r="AF4882" i="2" s="1"/>
  <c r="AD5171" i="2"/>
  <c r="AF5171" i="2" s="1"/>
  <c r="AD5443" i="2"/>
  <c r="AF5443" i="2" s="1"/>
  <c r="AD5227" i="2"/>
  <c r="AF5227" i="2" s="1"/>
  <c r="AD5561" i="2"/>
  <c r="AF5561" i="2" s="1"/>
  <c r="AD6116" i="2"/>
  <c r="AF6116" i="2" s="1"/>
  <c r="AD6602" i="2"/>
  <c r="AF6602" i="2" s="1"/>
  <c r="AD6990" i="2"/>
  <c r="AF6990" i="2" s="1"/>
  <c r="AD403" i="2"/>
  <c r="AF403" i="2" s="1"/>
  <c r="AD432" i="2"/>
  <c r="AF432" i="2" s="1"/>
  <c r="AD750" i="2"/>
  <c r="AF750" i="2" s="1"/>
  <c r="AD766" i="2"/>
  <c r="AF766" i="2" s="1"/>
  <c r="AG766" i="2" s="1"/>
  <c r="AD854" i="2"/>
  <c r="AD855" i="2"/>
  <c r="AD1089" i="2"/>
  <c r="AF1089" i="2" s="1"/>
  <c r="AG1089" i="2" s="1"/>
  <c r="AD1103" i="2"/>
  <c r="AF1103" i="2" s="1"/>
  <c r="AG1103" i="2" s="1"/>
  <c r="AD1325" i="2"/>
  <c r="AD1326" i="2"/>
  <c r="AD2192" i="2"/>
  <c r="AD2211" i="2"/>
  <c r="AD2212" i="2"/>
  <c r="AD2235" i="2"/>
  <c r="AD2236" i="2"/>
  <c r="AD2237" i="2"/>
  <c r="AD2862" i="2"/>
  <c r="AF2862" i="2" s="1"/>
  <c r="AG2862" i="2" s="1"/>
  <c r="AD2886" i="2"/>
  <c r="AF2886" i="2" s="1"/>
  <c r="AG2886" i="2" s="1"/>
  <c r="AD2887" i="2"/>
  <c r="AF2887" i="2" s="1"/>
  <c r="AD2888" i="2"/>
  <c r="AF2888" i="2" s="1"/>
  <c r="AD2889" i="2"/>
  <c r="AF2889" i="2" s="1"/>
  <c r="AD2923" i="2"/>
  <c r="AF2923" i="2" s="1"/>
  <c r="AG2923" i="2" s="1"/>
  <c r="AD3643" i="2"/>
  <c r="AD3993" i="2"/>
  <c r="AF3993" i="2" s="1"/>
  <c r="AD4289" i="2"/>
  <c r="AF4289" i="2" s="1"/>
  <c r="AD4290" i="2"/>
  <c r="AF4290" i="2" s="1"/>
  <c r="AD4590" i="2"/>
  <c r="AF4590" i="2" s="1"/>
  <c r="AD4591" i="2"/>
  <c r="AF4591" i="2" s="1"/>
  <c r="AD5006" i="2"/>
  <c r="AF5006" i="2" s="1"/>
  <c r="AD6227" i="2"/>
  <c r="AF6227" i="2" s="1"/>
  <c r="AD6364" i="2"/>
  <c r="AF6364" i="2" s="1"/>
  <c r="AD6381" i="2"/>
  <c r="AF6381" i="2" s="1"/>
  <c r="AD6622" i="2"/>
  <c r="AF6622" i="2" s="1"/>
  <c r="AD6771" i="2"/>
  <c r="AF6771" i="2" s="1"/>
  <c r="AD7030" i="2"/>
  <c r="AF7030" i="2" s="1"/>
  <c r="AD5612" i="2"/>
  <c r="AF5612" i="2" s="1"/>
  <c r="AG5612" i="2" s="1"/>
  <c r="AD5740" i="2"/>
  <c r="AD5864" i="2"/>
  <c r="AF5864" i="2" s="1"/>
  <c r="AG5864" i="2" s="1"/>
  <c r="AD404" i="2"/>
  <c r="AF404" i="2" s="1"/>
  <c r="AG404" i="2" s="1"/>
  <c r="AD405" i="2"/>
  <c r="AD1580" i="2"/>
  <c r="AF1580" i="2" s="1"/>
  <c r="AD3158" i="2"/>
  <c r="AD4883" i="2"/>
  <c r="AF4883" i="2" s="1"/>
  <c r="AD4731" i="2"/>
  <c r="AD5158" i="2"/>
  <c r="AD5444" i="2"/>
  <c r="AD5562" i="2"/>
  <c r="AD7104" i="2"/>
  <c r="AD4057" i="2"/>
  <c r="AD4058" i="2"/>
  <c r="AD4059" i="2"/>
  <c r="AF4059" i="2" s="1"/>
  <c r="AG4059" i="2" s="1"/>
  <c r="AD4063" i="2"/>
  <c r="AF4063" i="2" s="1"/>
  <c r="AD4064" i="2"/>
  <c r="AF4064" i="2" s="1"/>
  <c r="AD4065" i="2"/>
  <c r="AF4065" i="2" s="1"/>
  <c r="AG4065" i="2" s="1"/>
  <c r="AD4118" i="2"/>
  <c r="AD4120" i="2"/>
  <c r="AF4120" i="2" s="1"/>
  <c r="AD4121" i="2"/>
  <c r="AF4121" i="2" s="1"/>
  <c r="AD4122" i="2"/>
  <c r="AF4122" i="2" s="1"/>
  <c r="AD4123" i="2"/>
  <c r="AF4123" i="2" s="1"/>
  <c r="AD4130" i="2"/>
  <c r="AF4130" i="2" s="1"/>
  <c r="AD6840" i="2"/>
  <c r="AF6840" i="2" s="1"/>
  <c r="AD7095" i="2"/>
  <c r="AF7095" i="2" s="1"/>
  <c r="AD406" i="2"/>
  <c r="AF406" i="2" s="1"/>
  <c r="AD407" i="2"/>
  <c r="AF407" i="2" s="1"/>
  <c r="AD732" i="2"/>
  <c r="AF732" i="2" s="1"/>
  <c r="AD751" i="2"/>
  <c r="AF751" i="2" s="1"/>
  <c r="AD1058" i="2"/>
  <c r="AF1058" i="2" s="1"/>
  <c r="AD1059" i="2"/>
  <c r="AF1059" i="2" s="1"/>
  <c r="AG1059" i="2" s="1"/>
  <c r="AD1291" i="2"/>
  <c r="AD1292" i="2"/>
  <c r="AD3644" i="2"/>
  <c r="AF3644" i="2" s="1"/>
  <c r="AG3644" i="2" s="1"/>
  <c r="AD5007" i="2"/>
  <c r="AF5007" i="2" s="1"/>
  <c r="AG5007" i="2" s="1"/>
  <c r="AD6799" i="2"/>
  <c r="AD3607" i="2"/>
  <c r="AD5284" i="2"/>
  <c r="AD5613" i="2"/>
  <c r="AD5741" i="2"/>
  <c r="AD5865" i="2"/>
  <c r="AD6099" i="2"/>
  <c r="AD6824" i="2"/>
  <c r="AF6824" i="2" s="1"/>
  <c r="AG6824" i="2" s="1"/>
  <c r="AD433" i="2"/>
  <c r="AF433" i="2" s="1"/>
  <c r="AG433" i="2" s="1"/>
  <c r="AD465" i="2"/>
  <c r="AF465" i="2" s="1"/>
  <c r="AG465" i="2" s="1"/>
  <c r="AD3159" i="2"/>
  <c r="AF3159" i="2" s="1"/>
  <c r="AD1599" i="2"/>
  <c r="AF1599" i="2" s="1"/>
  <c r="AD3260" i="2"/>
  <c r="AF3260" i="2" s="1"/>
  <c r="AD3517" i="2"/>
  <c r="AF3517" i="2" s="1"/>
  <c r="AG3517" i="2" s="1"/>
  <c r="AD3518" i="2"/>
  <c r="AD3896" i="2"/>
  <c r="AF3896" i="2" s="1"/>
  <c r="AD3902" i="2"/>
  <c r="AF3902" i="2" s="1"/>
  <c r="AD4752" i="2"/>
  <c r="AF4752" i="2" s="1"/>
  <c r="AD4884" i="2"/>
  <c r="AF4884" i="2" s="1"/>
  <c r="AD5181" i="2"/>
  <c r="AF5181" i="2" s="1"/>
  <c r="AD5445" i="2"/>
  <c r="AF5445" i="2" s="1"/>
  <c r="AD5303" i="2"/>
  <c r="AF5303" i="2" s="1"/>
  <c r="AD5589" i="2"/>
  <c r="AF5589" i="2" s="1"/>
  <c r="AD6131" i="2"/>
  <c r="AF6131" i="2" s="1"/>
  <c r="AD6662" i="2"/>
  <c r="AF6662" i="2" s="1"/>
  <c r="AD7105" i="2"/>
  <c r="AF7105" i="2" s="1"/>
  <c r="AD434" i="2"/>
  <c r="AF434" i="2" s="1"/>
  <c r="AD435" i="2"/>
  <c r="AF435" i="2" s="1"/>
  <c r="AG435" i="2" s="1"/>
  <c r="AD767" i="2"/>
  <c r="AD768" i="2"/>
  <c r="AF768" i="2" s="1"/>
  <c r="AG768" i="2" s="1"/>
  <c r="AD844" i="2"/>
  <c r="AF844" i="2" s="1"/>
  <c r="AG844" i="2" s="1"/>
  <c r="AD845" i="2"/>
  <c r="AD1104" i="2"/>
  <c r="AD1132" i="2"/>
  <c r="AD1349" i="2"/>
  <c r="AD1350" i="2"/>
  <c r="AD2238" i="2"/>
  <c r="AD2265" i="2"/>
  <c r="AD2266" i="2"/>
  <c r="AD2267" i="2"/>
  <c r="AD2268" i="2"/>
  <c r="AF2268" i="2" s="1"/>
  <c r="AG2268" i="2" s="1"/>
  <c r="AD2295" i="2"/>
  <c r="AF2295" i="2" s="1"/>
  <c r="AG2295" i="2" s="1"/>
  <c r="AD2863" i="2"/>
  <c r="AF2863" i="2" s="1"/>
  <c r="AG2863" i="2" s="1"/>
  <c r="AD2890" i="2"/>
  <c r="AF2890" i="2" s="1"/>
  <c r="AD2891" i="2"/>
  <c r="AF2891" i="2" s="1"/>
  <c r="AD2892" i="2"/>
  <c r="AF2892" i="2" s="1"/>
  <c r="AG2892" i="2" s="1"/>
  <c r="AD2893" i="2"/>
  <c r="AD2924" i="2"/>
  <c r="AF2924" i="2" s="1"/>
  <c r="AD3264" i="2"/>
  <c r="AF3264" i="2" s="1"/>
  <c r="AD3965" i="2"/>
  <c r="AF3965" i="2" s="1"/>
  <c r="AD4317" i="2"/>
  <c r="AF4317" i="2" s="1"/>
  <c r="AD4318" i="2"/>
  <c r="AF4318" i="2" s="1"/>
  <c r="AD4601" i="2"/>
  <c r="AF4601" i="2" s="1"/>
  <c r="AD4602" i="2"/>
  <c r="AF4602" i="2" s="1"/>
  <c r="AD5021" i="2"/>
  <c r="AF5021" i="2" s="1"/>
  <c r="AD6198" i="2"/>
  <c r="AF6198" i="2" s="1"/>
  <c r="AD6351" i="2"/>
  <c r="AF6351" i="2" s="1"/>
  <c r="AD6365" i="2"/>
  <c r="AF6365" i="2" s="1"/>
  <c r="AD6623" i="2"/>
  <c r="AF6623" i="2" s="1"/>
  <c r="AD6723" i="2"/>
  <c r="AF6723" i="2" s="1"/>
  <c r="AG6723" i="2" s="1"/>
  <c r="AD7096" i="2"/>
  <c r="AD5614" i="2"/>
  <c r="AF5614" i="2" s="1"/>
  <c r="AG5614" i="2" s="1"/>
  <c r="AD5742" i="2"/>
  <c r="AD5866" i="2"/>
  <c r="AF5866" i="2" s="1"/>
  <c r="AG5866" i="2" s="1"/>
  <c r="AD436" i="2"/>
  <c r="AD437" i="2"/>
  <c r="AD1600" i="2"/>
  <c r="AD3160" i="2"/>
  <c r="AD3500" i="2"/>
  <c r="AD3501" i="2"/>
  <c r="AD3645" i="2"/>
  <c r="AD3897" i="2"/>
  <c r="AF3897" i="2" s="1"/>
  <c r="AD3898" i="2"/>
  <c r="AF3898" i="2" s="1"/>
  <c r="AG3898" i="2" s="1"/>
  <c r="AD4743" i="2"/>
  <c r="AF4743" i="2" s="1"/>
  <c r="AG4743" i="2" s="1"/>
  <c r="AD4885" i="2"/>
  <c r="AF4885" i="2" s="1"/>
  <c r="AD5182" i="2"/>
  <c r="AF5182" i="2" s="1"/>
  <c r="AD5446" i="2"/>
  <c r="AF5446" i="2" s="1"/>
  <c r="AD5233" i="2"/>
  <c r="AF5233" i="2" s="1"/>
  <c r="AG5233" i="2" s="1"/>
  <c r="AD5576" i="2"/>
  <c r="AD6132" i="2"/>
  <c r="AF6132" i="2" s="1"/>
  <c r="AD6641" i="2"/>
  <c r="AF6641" i="2" s="1"/>
  <c r="AD6991" i="2"/>
  <c r="AF6991" i="2" s="1"/>
  <c r="AD438" i="2"/>
  <c r="AF438" i="2" s="1"/>
  <c r="AD439" i="2"/>
  <c r="AF439" i="2" s="1"/>
  <c r="AD752" i="2"/>
  <c r="AF752" i="2" s="1"/>
  <c r="AD769" i="2"/>
  <c r="AF769" i="2" s="1"/>
  <c r="AD1105" i="2"/>
  <c r="AF1105" i="2" s="1"/>
  <c r="AD1106" i="2"/>
  <c r="AF1106" i="2" s="1"/>
  <c r="AD1327" i="2"/>
  <c r="AF1327" i="2" s="1"/>
  <c r="AD1328" i="2"/>
  <c r="AF1328" i="2" s="1"/>
  <c r="AD2213" i="2"/>
  <c r="AF2213" i="2" s="1"/>
  <c r="AD2214" i="2"/>
  <c r="AF2214" i="2" s="1"/>
  <c r="AG2214" i="2" s="1"/>
  <c r="AD2239" i="2"/>
  <c r="AD2240" i="2"/>
  <c r="AD2241" i="2"/>
  <c r="AF2241" i="2" s="1"/>
  <c r="AG2241" i="2" s="1"/>
  <c r="AD2269" i="2"/>
  <c r="AF2269" i="2" s="1"/>
  <c r="AG2269" i="2" s="1"/>
  <c r="AD2894" i="2"/>
  <c r="AD2895" i="2"/>
  <c r="AD2896" i="2"/>
  <c r="AD2925" i="2"/>
  <c r="AD2926" i="2"/>
  <c r="AD2927" i="2"/>
  <c r="AD3663" i="2"/>
  <c r="AD4291" i="2"/>
  <c r="AF4291" i="2" s="1"/>
  <c r="AG4291" i="2" s="1"/>
  <c r="AD4292" i="2"/>
  <c r="AF4292" i="2" s="1"/>
  <c r="AG4292" i="2" s="1"/>
  <c r="AD4592" i="2"/>
  <c r="AF4592" i="2" s="1"/>
  <c r="AG4592" i="2" s="1"/>
  <c r="AD4603" i="2"/>
  <c r="AF4603" i="2" s="1"/>
  <c r="AD5022" i="2"/>
  <c r="AF5022" i="2" s="1"/>
  <c r="AD6652" i="2"/>
  <c r="AF6652" i="2" s="1"/>
  <c r="AD6772" i="2"/>
  <c r="AF6772" i="2" s="1"/>
  <c r="AG6772" i="2" s="1"/>
  <c r="AD7031" i="2"/>
  <c r="AD5615" i="2"/>
  <c r="AF5615" i="2" s="1"/>
  <c r="AD5743" i="2"/>
  <c r="AF5743" i="2" s="1"/>
  <c r="AD5867" i="2"/>
  <c r="AF5867" i="2" s="1"/>
  <c r="AD3502" i="2"/>
  <c r="AF3502" i="2" s="1"/>
  <c r="AD3503" i="2"/>
  <c r="AF3503" i="2" s="1"/>
  <c r="AD3836" i="2"/>
  <c r="AF3836" i="2" s="1"/>
  <c r="AD3837" i="2"/>
  <c r="AF3837" i="2" s="1"/>
  <c r="AD193" i="2"/>
  <c r="AF193" i="2" s="1"/>
  <c r="AD194" i="2"/>
  <c r="AF194" i="2" s="1"/>
  <c r="AD654" i="2"/>
  <c r="AF654" i="2" s="1"/>
  <c r="AD699" i="2"/>
  <c r="AF699" i="2" s="1"/>
  <c r="AD939" i="2"/>
  <c r="AF939" i="2" s="1"/>
  <c r="AD940" i="2"/>
  <c r="AF940" i="2" s="1"/>
  <c r="AG940" i="2" s="1"/>
  <c r="AD1180" i="2"/>
  <c r="AD1181" i="2"/>
  <c r="AD1401" i="2"/>
  <c r="AF1401" i="2" s="1"/>
  <c r="AG1401" i="2" s="1"/>
  <c r="AD1427" i="2"/>
  <c r="AD2102" i="2"/>
  <c r="AD2153" i="2"/>
  <c r="AD2193" i="2"/>
  <c r="AD2215" i="2"/>
  <c r="AD2242" i="2"/>
  <c r="AD2270" i="2"/>
  <c r="AD2831" i="2"/>
  <c r="AD2832" i="2"/>
  <c r="AF2832" i="2" s="1"/>
  <c r="AG2832" i="2" s="1"/>
  <c r="AD2864" i="2"/>
  <c r="AF2864" i="2" s="1"/>
  <c r="AG2864" i="2" s="1"/>
  <c r="AD2865" i="2"/>
  <c r="AF2865" i="2" s="1"/>
  <c r="AG2865" i="2" s="1"/>
  <c r="AD2897" i="2"/>
  <c r="AF2897" i="2" s="1"/>
  <c r="AD2898" i="2"/>
  <c r="AF2898" i="2" s="1"/>
  <c r="AD3945" i="2"/>
  <c r="AF3945" i="2" s="1"/>
  <c r="AD4228" i="2"/>
  <c r="AF4228" i="2" s="1"/>
  <c r="AG4228" i="2" s="1"/>
  <c r="AD4229" i="2"/>
  <c r="AD4540" i="2"/>
  <c r="AF4540" i="2" s="1"/>
  <c r="AD4541" i="2"/>
  <c r="AF4541" i="2" s="1"/>
  <c r="AD6199" i="2"/>
  <c r="AF6199" i="2" s="1"/>
  <c r="AD6352" i="2"/>
  <c r="AF6352" i="2" s="1"/>
  <c r="AD6366" i="2"/>
  <c r="AF6366" i="2" s="1"/>
  <c r="AD3677" i="2"/>
  <c r="AF3677" i="2" s="1"/>
  <c r="AD5008" i="2"/>
  <c r="AF5008" i="2" s="1"/>
  <c r="AD6624" i="2"/>
  <c r="AF6624" i="2" s="1"/>
  <c r="AD6788" i="2"/>
  <c r="AF6788" i="2" s="1"/>
  <c r="AD7062" i="2"/>
  <c r="AF7062" i="2" s="1"/>
  <c r="AD493" i="2"/>
  <c r="AF493" i="2" s="1"/>
  <c r="AD494" i="2"/>
  <c r="AF494" i="2" s="1"/>
  <c r="AD1550" i="2"/>
  <c r="AF1550" i="2" s="1"/>
  <c r="AG1550" i="2" s="1"/>
  <c r="AD3161" i="2"/>
  <c r="AD3646" i="2"/>
  <c r="AD4707" i="2"/>
  <c r="AD4886" i="2"/>
  <c r="AD5140" i="2"/>
  <c r="AD5447" i="2"/>
  <c r="AD5234" i="2"/>
  <c r="AD5542" i="2"/>
  <c r="AD5616" i="2"/>
  <c r="AD5744" i="2"/>
  <c r="AD5868" i="2"/>
  <c r="AD6117" i="2"/>
  <c r="AD6603" i="2"/>
  <c r="AF6603" i="2" s="1"/>
  <c r="AG6603" i="2" s="1"/>
  <c r="AD7032" i="2"/>
  <c r="AF7032" i="2" s="1"/>
  <c r="AD3481" i="2"/>
  <c r="AF3481" i="2" s="1"/>
  <c r="AG3481" i="2" s="1"/>
  <c r="AD3504" i="2"/>
  <c r="AF3504" i="2" s="1"/>
  <c r="AD3838" i="2"/>
  <c r="AF3838" i="2" s="1"/>
  <c r="AD3839" i="2"/>
  <c r="AF3839" i="2" s="1"/>
  <c r="AG3839" i="2" s="1"/>
  <c r="AD195" i="2"/>
  <c r="AD196" i="2"/>
  <c r="AF196" i="2" s="1"/>
  <c r="AD655" i="2"/>
  <c r="AF655" i="2" s="1"/>
  <c r="AD656" i="2"/>
  <c r="AF656" i="2" s="1"/>
  <c r="AD919" i="2"/>
  <c r="AF919" i="2" s="1"/>
  <c r="AD941" i="2"/>
  <c r="AF941" i="2" s="1"/>
  <c r="AD1159" i="2"/>
  <c r="AF1159" i="2" s="1"/>
  <c r="AD1182" i="2"/>
  <c r="AF1182" i="2" s="1"/>
  <c r="AD1402" i="2"/>
  <c r="AF1402" i="2" s="1"/>
  <c r="AD1403" i="2"/>
  <c r="AF1403" i="2" s="1"/>
  <c r="AD2103" i="2"/>
  <c r="AF2103" i="2" s="1"/>
  <c r="AD2154" i="2"/>
  <c r="AF2154" i="2" s="1"/>
  <c r="AD2155" i="2"/>
  <c r="AF2155" i="2" s="1"/>
  <c r="AD2194" i="2"/>
  <c r="AF2194" i="2" s="1"/>
  <c r="AG2194" i="2" s="1"/>
  <c r="AD2195" i="2"/>
  <c r="AD2216" i="2"/>
  <c r="AF2216" i="2" s="1"/>
  <c r="AG2216" i="2" s="1"/>
  <c r="AD2833" i="2"/>
  <c r="AF2833" i="2" s="1"/>
  <c r="AG2833" i="2" s="1"/>
  <c r="AD2834" i="2"/>
  <c r="AD2835" i="2"/>
  <c r="AD2866" i="2"/>
  <c r="AD2867" i="2"/>
  <c r="AD2868" i="2"/>
  <c r="AD3946" i="2"/>
  <c r="AD4204" i="2"/>
  <c r="AF4204" i="2" s="1"/>
  <c r="AD4230" i="2"/>
  <c r="AD4506" i="2"/>
  <c r="AD4542" i="2"/>
  <c r="AF4542" i="2" s="1"/>
  <c r="AG4542" i="2" s="1"/>
  <c r="AD6200" i="2"/>
  <c r="AF6200" i="2" s="1"/>
  <c r="AG6200" i="2" s="1"/>
  <c r="AD6353" i="2"/>
  <c r="AF6353" i="2" s="1"/>
  <c r="AD6367" i="2"/>
  <c r="AF6367" i="2" s="1"/>
  <c r="AD3678" i="2"/>
  <c r="AF3678" i="2" s="1"/>
  <c r="AD5009" i="2"/>
  <c r="AF5009" i="2" s="1"/>
  <c r="AG5009" i="2" s="1"/>
  <c r="AD6625" i="2"/>
  <c r="AD6789" i="2"/>
  <c r="AF6789" i="2" s="1"/>
  <c r="AD7033" i="2"/>
  <c r="AF7033" i="2" s="1"/>
  <c r="AD488" i="2"/>
  <c r="AF488" i="2" s="1"/>
  <c r="AD495" i="2"/>
  <c r="AF495" i="2" s="1"/>
  <c r="AD1551" i="2"/>
  <c r="AF1551" i="2" s="1"/>
  <c r="AD3162" i="2"/>
  <c r="AF3162" i="2" s="1"/>
  <c r="AD3647" i="2"/>
  <c r="AF3647" i="2" s="1"/>
  <c r="AD4683" i="2"/>
  <c r="AF4683" i="2" s="1"/>
  <c r="AD4887" i="2"/>
  <c r="AF4887" i="2" s="1"/>
  <c r="AD5112" i="2"/>
  <c r="AF5112" i="2" s="1"/>
  <c r="AD5448" i="2"/>
  <c r="AF5448" i="2" s="1"/>
  <c r="AD5235" i="2"/>
  <c r="AF5235" i="2" s="1"/>
  <c r="AD5543" i="2"/>
  <c r="AF5543" i="2" s="1"/>
  <c r="AG5543" i="2" s="1"/>
  <c r="AD5617" i="2"/>
  <c r="AD5745" i="2"/>
  <c r="AD5869" i="2"/>
  <c r="AF5869" i="2" s="1"/>
  <c r="AG5869" i="2" s="1"/>
  <c r="AD6118" i="2"/>
  <c r="AD6604" i="2"/>
  <c r="AD7034" i="2"/>
  <c r="AD3482" i="2"/>
  <c r="AD3483" i="2"/>
  <c r="AD3802" i="2"/>
  <c r="AD3840" i="2"/>
  <c r="AD197" i="2"/>
  <c r="AD198" i="2"/>
  <c r="AD657" i="2"/>
  <c r="AF657" i="2" s="1"/>
  <c r="AG657" i="2" s="1"/>
  <c r="AD658" i="2"/>
  <c r="AF658" i="2" s="1"/>
  <c r="AG658" i="2" s="1"/>
  <c r="AD920" i="2"/>
  <c r="AF920" i="2" s="1"/>
  <c r="AG920" i="2" s="1"/>
  <c r="AD921" i="2"/>
  <c r="AF921" i="2" s="1"/>
  <c r="AD1160" i="2"/>
  <c r="AF1160" i="2" s="1"/>
  <c r="AD1161" i="2"/>
  <c r="AF1161" i="2" s="1"/>
  <c r="AG1161" i="2" s="1"/>
  <c r="AD1404" i="2"/>
  <c r="AD1405" i="2"/>
  <c r="AF1405" i="2" s="1"/>
  <c r="AD2104" i="2"/>
  <c r="AF2104" i="2" s="1"/>
  <c r="AD2105" i="2"/>
  <c r="AF2105" i="2" s="1"/>
  <c r="AD2156" i="2"/>
  <c r="AF2156" i="2" s="1"/>
  <c r="AD2157" i="2"/>
  <c r="AF2157" i="2" s="1"/>
  <c r="AD2158" i="2"/>
  <c r="AF2158" i="2" s="1"/>
  <c r="AD2159" i="2"/>
  <c r="AF2159" i="2" s="1"/>
  <c r="AD2793" i="2"/>
  <c r="AF2793" i="2" s="1"/>
  <c r="AD2836" i="2"/>
  <c r="AF2836" i="2" s="1"/>
  <c r="AD2837" i="2"/>
  <c r="AF2837" i="2" s="1"/>
  <c r="AD2838" i="2"/>
  <c r="AF2838" i="2" s="1"/>
  <c r="AD2839" i="2"/>
  <c r="AF2839" i="2" s="1"/>
  <c r="AD2869" i="2"/>
  <c r="AF2869" i="2" s="1"/>
  <c r="AG2869" i="2" s="1"/>
  <c r="AD3947" i="2"/>
  <c r="AD4205" i="2"/>
  <c r="AF4205" i="2" s="1"/>
  <c r="AG4205" i="2" s="1"/>
  <c r="AD4231" i="2"/>
  <c r="AF4231" i="2" s="1"/>
  <c r="AG4231" i="2" s="1"/>
  <c r="AD4507" i="2"/>
  <c r="AF4507" i="2" s="1"/>
  <c r="AG4507" i="2" s="1"/>
  <c r="AD4508" i="2"/>
  <c r="AD6190" i="2"/>
  <c r="AF6190" i="2" s="1"/>
  <c r="AD6354" i="2"/>
  <c r="AD6368" i="2"/>
  <c r="AD3676" i="2"/>
  <c r="AD4984" i="2"/>
  <c r="AF4984" i="2" s="1"/>
  <c r="AD6605" i="2"/>
  <c r="AD6790" i="2"/>
  <c r="AD7035" i="2"/>
  <c r="AF7035" i="2" s="1"/>
  <c r="AG7035" i="2" s="1"/>
  <c r="AD489" i="2"/>
  <c r="AF489" i="2" s="1"/>
  <c r="AG489" i="2" s="1"/>
  <c r="AD496" i="2"/>
  <c r="AF496" i="2" s="1"/>
  <c r="AD1552" i="2"/>
  <c r="AF1552" i="2" s="1"/>
  <c r="AD3163" i="2"/>
  <c r="AF3163" i="2" s="1"/>
  <c r="AD3632" i="2"/>
  <c r="AF3632" i="2" s="1"/>
  <c r="AG3632" i="2" s="1"/>
  <c r="AD4684" i="2"/>
  <c r="AD4888" i="2"/>
  <c r="AF4888" i="2" s="1"/>
  <c r="AD5113" i="2"/>
  <c r="AF5113" i="2" s="1"/>
  <c r="AD5449" i="2"/>
  <c r="AF5449" i="2" s="1"/>
  <c r="AD5236" i="2"/>
  <c r="AF5236" i="2" s="1"/>
  <c r="AD5544" i="2"/>
  <c r="AF5544" i="2" s="1"/>
  <c r="AD5618" i="2"/>
  <c r="AF5618" i="2" s="1"/>
  <c r="AD5746" i="2"/>
  <c r="AF5746" i="2" s="1"/>
  <c r="AD5870" i="2"/>
  <c r="AF5870" i="2" s="1"/>
  <c r="AD6119" i="2"/>
  <c r="AF6119" i="2" s="1"/>
  <c r="AD6581" i="2"/>
  <c r="AF6581" i="2" s="1"/>
  <c r="AD7036" i="2"/>
  <c r="AF7036" i="2" s="1"/>
  <c r="AD3505" i="2"/>
  <c r="AF3505" i="2" s="1"/>
  <c r="AD3506" i="2"/>
  <c r="AF3506" i="2" s="1"/>
  <c r="AG3506" i="2" s="1"/>
  <c r="AD3841" i="2"/>
  <c r="AD3842" i="2"/>
  <c r="AD199" i="2"/>
  <c r="AD295" i="2"/>
  <c r="AD659" i="2"/>
  <c r="AD700" i="2"/>
  <c r="AD942" i="2"/>
  <c r="AD943" i="2"/>
  <c r="AD1183" i="2"/>
  <c r="AD1184" i="2"/>
  <c r="AD1428" i="2"/>
  <c r="AD1429" i="2"/>
  <c r="AF1429" i="2" s="1"/>
  <c r="AG1429" i="2" s="1"/>
  <c r="AD2160" i="2"/>
  <c r="AF2160" i="2" s="1"/>
  <c r="AG2160" i="2" s="1"/>
  <c r="AD2196" i="2"/>
  <c r="AF2196" i="2" s="1"/>
  <c r="AG2196" i="2" s="1"/>
  <c r="AD2217" i="2"/>
  <c r="AF2217" i="2" s="1"/>
  <c r="AD2218" i="2"/>
  <c r="AF2218" i="2" s="1"/>
  <c r="AD2243" i="2"/>
  <c r="AF2243" i="2" s="1"/>
  <c r="AD2244" i="2"/>
  <c r="AF2244" i="2" s="1"/>
  <c r="AG2244" i="2" s="1"/>
  <c r="AD2840" i="2"/>
  <c r="AD2841" i="2"/>
  <c r="AF2841" i="2" s="1"/>
  <c r="AD2842" i="2"/>
  <c r="AF2842" i="2" s="1"/>
  <c r="AD2870" i="2"/>
  <c r="AF2870" i="2" s="1"/>
  <c r="AD2871" i="2"/>
  <c r="AF2871" i="2" s="1"/>
  <c r="AD2872" i="2"/>
  <c r="AF2872" i="2" s="1"/>
  <c r="AD3966" i="2"/>
  <c r="AF3966" i="2" s="1"/>
  <c r="AD4232" i="2"/>
  <c r="AF4232" i="2" s="1"/>
  <c r="AD4233" i="2"/>
  <c r="AF4233" i="2" s="1"/>
  <c r="AD4543" i="2"/>
  <c r="AF4543" i="2" s="1"/>
  <c r="AD4544" i="2"/>
  <c r="AF4544" i="2" s="1"/>
  <c r="AD6210" i="2"/>
  <c r="AF6210" i="2" s="1"/>
  <c r="AD6369" i="2"/>
  <c r="AF6369" i="2" s="1"/>
  <c r="AD6370" i="2"/>
  <c r="AF6370" i="2" s="1"/>
  <c r="AG6370" i="2" s="1"/>
  <c r="AD3679" i="2"/>
  <c r="AD5010" i="2"/>
  <c r="AF5010" i="2" s="1"/>
  <c r="AD6642" i="2"/>
  <c r="AF6642" i="2" s="1"/>
  <c r="AG6642" i="2" s="1"/>
  <c r="AD6793" i="2"/>
  <c r="AD7063" i="2"/>
  <c r="AD497" i="2"/>
  <c r="AD498" i="2"/>
  <c r="AF498" i="2" s="1"/>
  <c r="AD1553" i="2"/>
  <c r="AD3164" i="2"/>
  <c r="AD3648" i="2"/>
  <c r="AD4708" i="2"/>
  <c r="AD4889" i="2"/>
  <c r="AF4889" i="2" s="1"/>
  <c r="AG4889" i="2" s="1"/>
  <c r="AD5141" i="2"/>
  <c r="AF5141" i="2" s="1"/>
  <c r="AG5141" i="2" s="1"/>
  <c r="AD5450" i="2"/>
  <c r="AF5450" i="2" s="1"/>
  <c r="AG5450" i="2" s="1"/>
  <c r="AD5237" i="2"/>
  <c r="AF5237" i="2" s="1"/>
  <c r="AG5237" i="2" s="1"/>
  <c r="AD5563" i="2"/>
  <c r="AF5563" i="2" s="1"/>
  <c r="AD5619" i="2"/>
  <c r="AF5619" i="2" s="1"/>
  <c r="AD5747" i="2"/>
  <c r="AF5747" i="2" s="1"/>
  <c r="AG5747" i="2" s="1"/>
  <c r="AD5871" i="2"/>
  <c r="AD6133" i="2"/>
  <c r="AF6133" i="2" s="1"/>
  <c r="AD6606" i="2"/>
  <c r="AF6606" i="2" s="1"/>
  <c r="AD7037" i="2"/>
  <c r="AF7037" i="2" s="1"/>
  <c r="AD440" i="2"/>
  <c r="AF440" i="2" s="1"/>
  <c r="AD441" i="2"/>
  <c r="AF441" i="2" s="1"/>
  <c r="AD1592" i="2"/>
  <c r="AF1592" i="2" s="1"/>
  <c r="AD3165" i="2"/>
  <c r="AF3165" i="2" s="1"/>
  <c r="AD3507" i="2"/>
  <c r="AF3507" i="2" s="1"/>
  <c r="AD3508" i="2"/>
  <c r="AF3508" i="2" s="1"/>
  <c r="AD3649" i="2"/>
  <c r="AF3649" i="2" s="1"/>
  <c r="AD3892" i="2"/>
  <c r="AF3892" i="2" s="1"/>
  <c r="AD3899" i="2"/>
  <c r="AF3899" i="2" s="1"/>
  <c r="AD4744" i="2"/>
  <c r="AF4744" i="2" s="1"/>
  <c r="AG4744" i="2" s="1"/>
  <c r="AD4890" i="2"/>
  <c r="AD5172" i="2"/>
  <c r="AF5172" i="2" s="1"/>
  <c r="AG5172" i="2" s="1"/>
  <c r="AD5451" i="2"/>
  <c r="AF5451" i="2" s="1"/>
  <c r="AG5451" i="2" s="1"/>
  <c r="AD5238" i="2"/>
  <c r="AF5238" i="2" s="1"/>
  <c r="AG5238" i="2" s="1"/>
  <c r="AD5577" i="2"/>
  <c r="AD6120" i="2"/>
  <c r="AD6626" i="2"/>
  <c r="AD6992" i="2"/>
  <c r="AD442" i="2"/>
  <c r="AD443" i="2"/>
  <c r="AD753" i="2"/>
  <c r="AD770" i="2"/>
  <c r="AF770" i="2" s="1"/>
  <c r="AG770" i="2" s="1"/>
  <c r="AD1107" i="2"/>
  <c r="AF1107" i="2" s="1"/>
  <c r="AG1107" i="2" s="1"/>
  <c r="AD1108" i="2"/>
  <c r="AF1108" i="2" s="1"/>
  <c r="AG1108" i="2" s="1"/>
  <c r="AD1329" i="2"/>
  <c r="AF1329" i="2" s="1"/>
  <c r="AD1330" i="2"/>
  <c r="AF1330" i="2" s="1"/>
  <c r="AD2219" i="2"/>
  <c r="AF2219" i="2" s="1"/>
  <c r="AD2220" i="2"/>
  <c r="AF2220" i="2" s="1"/>
  <c r="AG2220" i="2" s="1"/>
  <c r="AD2221" i="2"/>
  <c r="AD2245" i="2"/>
  <c r="AF2245" i="2" s="1"/>
  <c r="AD2246" i="2"/>
  <c r="AF2246" i="2" s="1"/>
  <c r="AD2247" i="2"/>
  <c r="AF2247" i="2" s="1"/>
  <c r="AD2899" i="2"/>
  <c r="AF2899" i="2" s="1"/>
  <c r="AD2900" i="2"/>
  <c r="AF2900" i="2" s="1"/>
  <c r="AD2901" i="2"/>
  <c r="AF2901" i="2" s="1"/>
  <c r="AD2902" i="2"/>
  <c r="AF2902" i="2" s="1"/>
  <c r="AD2928" i="2"/>
  <c r="AF2928" i="2" s="1"/>
  <c r="AD2929" i="2"/>
  <c r="AF2929" i="2" s="1"/>
  <c r="AD3650" i="2"/>
  <c r="AF3650" i="2" s="1"/>
  <c r="AD4293" i="2"/>
  <c r="AF4293" i="2" s="1"/>
  <c r="AD4294" i="2"/>
  <c r="AF4294" i="2" s="1"/>
  <c r="AD4593" i="2"/>
  <c r="AF4593" i="2" s="1"/>
  <c r="AG4593" i="2" s="1"/>
  <c r="AD4594" i="2"/>
  <c r="AD5011" i="2"/>
  <c r="AF5011" i="2" s="1"/>
  <c r="AG5011" i="2" s="1"/>
  <c r="AD6653" i="2"/>
  <c r="AD6773" i="2"/>
  <c r="AD7038" i="2"/>
  <c r="AF7038" i="2" s="1"/>
  <c r="AD5748" i="2"/>
  <c r="AD5749" i="2"/>
  <c r="AD5872" i="2"/>
  <c r="AD444" i="2"/>
  <c r="AD445" i="2"/>
  <c r="AD1593" i="2"/>
  <c r="AD3166" i="2"/>
  <c r="AD4745" i="2"/>
  <c r="AD4891" i="2"/>
  <c r="AF4891" i="2" s="1"/>
  <c r="AG4891" i="2" s="1"/>
  <c r="AD5173" i="2"/>
  <c r="AF5173" i="2" s="1"/>
  <c r="AD5452" i="2"/>
  <c r="AF5452" i="2" s="1"/>
  <c r="AD5578" i="2"/>
  <c r="AF5578" i="2" s="1"/>
  <c r="AD856" i="2"/>
  <c r="AF856" i="2" s="1"/>
  <c r="AG856" i="2" s="1"/>
  <c r="AD857" i="2"/>
  <c r="AD2222" i="2"/>
  <c r="AF2222" i="2" s="1"/>
  <c r="AD2248" i="2"/>
  <c r="AF2248" i="2" s="1"/>
  <c r="AD2271" i="2"/>
  <c r="AF2271" i="2" s="1"/>
  <c r="AD2272" i="2"/>
  <c r="AF2272" i="2" s="1"/>
  <c r="AD2273" i="2"/>
  <c r="AF2273" i="2" s="1"/>
  <c r="AD2274" i="2"/>
  <c r="AF2274" i="2" s="1"/>
  <c r="AD2903" i="2"/>
  <c r="AF2903" i="2" s="1"/>
  <c r="AD2904" i="2"/>
  <c r="AF2904" i="2" s="1"/>
  <c r="AD2930" i="2"/>
  <c r="AF2930" i="2" s="1"/>
  <c r="AD2931" i="2"/>
  <c r="AF2931" i="2" s="1"/>
  <c r="AD2932" i="2"/>
  <c r="AF2932" i="2" s="1"/>
  <c r="AD2933" i="2"/>
  <c r="AF2933" i="2" s="1"/>
  <c r="AD3651" i="2"/>
  <c r="AF3651" i="2" s="1"/>
  <c r="AG3651" i="2" s="1"/>
  <c r="AD4000" i="2"/>
  <c r="AD5012" i="2"/>
  <c r="AD6232" i="2"/>
  <c r="AD6382" i="2"/>
  <c r="AD6398" i="2"/>
  <c r="AD6643" i="2"/>
  <c r="AD6774" i="2"/>
  <c r="AD7039" i="2"/>
  <c r="AD5620" i="2"/>
  <c r="AD5750" i="2"/>
  <c r="AD5873" i="2"/>
  <c r="AD7106" i="2"/>
  <c r="AD408" i="2"/>
  <c r="AF408" i="2" s="1"/>
  <c r="AG408" i="2" s="1"/>
  <c r="AD409" i="2"/>
  <c r="AF409" i="2" s="1"/>
  <c r="AG409" i="2" s="1"/>
  <c r="AD754" i="2"/>
  <c r="AF754" i="2" s="1"/>
  <c r="AD755" i="2"/>
  <c r="AF755" i="2" s="1"/>
  <c r="AD1060" i="2"/>
  <c r="AF1060" i="2" s="1"/>
  <c r="AD1078" i="2"/>
  <c r="AF1078" i="2" s="1"/>
  <c r="AG1078" i="2" s="1"/>
  <c r="AD1293" i="2"/>
  <c r="AD1294" i="2"/>
  <c r="AF1294" i="2" s="1"/>
  <c r="AD3431" i="2"/>
  <c r="AF3431" i="2" s="1"/>
  <c r="AD3432" i="2"/>
  <c r="AF3432" i="2" s="1"/>
  <c r="AD3608" i="2"/>
  <c r="AF3608" i="2" s="1"/>
  <c r="AD3803" i="2"/>
  <c r="AF3803" i="2" s="1"/>
  <c r="AD3843" i="2"/>
  <c r="AF3843" i="2" s="1"/>
  <c r="AD5285" i="2"/>
  <c r="AF5285" i="2" s="1"/>
  <c r="AD6100" i="2"/>
  <c r="AF6100" i="2" s="1"/>
  <c r="AD6800" i="2"/>
  <c r="AF6800" i="2" s="1"/>
  <c r="AD410" i="2"/>
  <c r="AF410" i="2" s="1"/>
  <c r="AD411" i="2"/>
  <c r="AF411" i="2" s="1"/>
  <c r="AD1581" i="2"/>
  <c r="AF1581" i="2" s="1"/>
  <c r="AD3167" i="2"/>
  <c r="AF3167" i="2" s="1"/>
  <c r="AG3167" i="2" s="1"/>
  <c r="AD4892" i="2"/>
  <c r="AD4732" i="2"/>
  <c r="AD5159" i="2"/>
  <c r="AF5159" i="2" s="1"/>
  <c r="AG5159" i="2" s="1"/>
  <c r="AD5453" i="2"/>
  <c r="AF5453" i="2" s="1"/>
  <c r="AG5453" i="2" s="1"/>
  <c r="AD5564" i="2"/>
  <c r="AD4060" i="2"/>
  <c r="AD4061" i="2"/>
  <c r="AD4062" i="2"/>
  <c r="AD4066" i="2"/>
  <c r="AD4067" i="2"/>
  <c r="AD4068" i="2"/>
  <c r="AD4119" i="2"/>
  <c r="AD4124" i="2"/>
  <c r="AF4124" i="2" s="1"/>
  <c r="AG4124" i="2" s="1"/>
  <c r="AD4125" i="2"/>
  <c r="AF4125" i="2" s="1"/>
  <c r="AG4125" i="2" s="1"/>
  <c r="AD4126" i="2"/>
  <c r="AF4126" i="2" s="1"/>
  <c r="AG4126" i="2" s="1"/>
  <c r="AD4127" i="2"/>
  <c r="AF4127" i="2" s="1"/>
  <c r="AD4131" i="2"/>
  <c r="AF4131" i="2" s="1"/>
  <c r="AD6841" i="2"/>
  <c r="AF6841" i="2" s="1"/>
  <c r="AG6841" i="2" s="1"/>
  <c r="AD7097" i="2"/>
  <c r="AD3652" i="2"/>
  <c r="AF3652" i="2" s="1"/>
  <c r="AD4206" i="2"/>
  <c r="AF4206" i="2" s="1"/>
  <c r="AD4207" i="2"/>
  <c r="AF4207" i="2" s="1"/>
  <c r="AD4509" i="2"/>
  <c r="AF4509" i="2" s="1"/>
  <c r="AD4510" i="2"/>
  <c r="AF4510" i="2" s="1"/>
  <c r="AD5013" i="2"/>
  <c r="AF5013" i="2" s="1"/>
  <c r="AD6801" i="2"/>
  <c r="AF6801" i="2" s="1"/>
  <c r="AD5621" i="2"/>
  <c r="AF5621" i="2" s="1"/>
  <c r="AD5751" i="2"/>
  <c r="AF5751" i="2" s="1"/>
  <c r="AD5874" i="2"/>
  <c r="AF5874" i="2" s="1"/>
  <c r="AD446" i="2"/>
  <c r="AF446" i="2" s="1"/>
  <c r="AD447" i="2"/>
  <c r="AF447" i="2" s="1"/>
  <c r="AD1594" i="2"/>
  <c r="AF1594" i="2" s="1"/>
  <c r="AG1594" i="2" s="1"/>
  <c r="AD3168" i="2"/>
  <c r="AD3484" i="2"/>
  <c r="AF3484" i="2" s="1"/>
  <c r="AG3484" i="2" s="1"/>
  <c r="AD3485" i="2"/>
  <c r="AF3485" i="2" s="1"/>
  <c r="AG3485" i="2" s="1"/>
  <c r="AD3864" i="2"/>
  <c r="AD3865" i="2"/>
  <c r="AD4753" i="2"/>
  <c r="AD4893" i="2"/>
  <c r="AD5174" i="2"/>
  <c r="AD5454" i="2"/>
  <c r="AD5579" i="2"/>
  <c r="AD412" i="2"/>
  <c r="AD448" i="2"/>
  <c r="AF448" i="2" s="1"/>
  <c r="AD771" i="2"/>
  <c r="AD772" i="2"/>
  <c r="AD964" i="2"/>
  <c r="AF964" i="2" s="1"/>
  <c r="AG964" i="2" s="1"/>
  <c r="AD965" i="2"/>
  <c r="AF965" i="2" s="1"/>
  <c r="AD1212" i="2"/>
  <c r="AF1212" i="2" s="1"/>
  <c r="AD1213" i="2"/>
  <c r="AF1213" i="2" s="1"/>
  <c r="AG1213" i="2" s="1"/>
  <c r="AD1449" i="2"/>
  <c r="AD1450" i="2"/>
  <c r="AF1450" i="2" s="1"/>
  <c r="AD2223" i="2"/>
  <c r="AF2223" i="2" s="1"/>
  <c r="AD2224" i="2"/>
  <c r="AF2224" i="2" s="1"/>
  <c r="AD2225" i="2"/>
  <c r="AF2225" i="2" s="1"/>
  <c r="AD2249" i="2"/>
  <c r="AF2249" i="2" s="1"/>
  <c r="AD2250" i="2"/>
  <c r="AF2250" i="2" s="1"/>
  <c r="AD2275" i="2"/>
  <c r="AF2275" i="2" s="1"/>
  <c r="AD2873" i="2"/>
  <c r="AF2873" i="2" s="1"/>
  <c r="AD2905" i="2"/>
  <c r="AF2905" i="2" s="1"/>
  <c r="AD2906" i="2"/>
  <c r="AF2906" i="2" s="1"/>
  <c r="AD2907" i="2"/>
  <c r="AF2907" i="2" s="1"/>
  <c r="AD2908" i="2"/>
  <c r="AF2908" i="2" s="1"/>
  <c r="AD2934" i="2"/>
  <c r="AF2934" i="2" s="1"/>
  <c r="AG2934" i="2" s="1"/>
  <c r="AD4001" i="2"/>
  <c r="AD4352" i="2"/>
  <c r="AF4352" i="2" s="1"/>
  <c r="AG4352" i="2" s="1"/>
  <c r="AD4353" i="2"/>
  <c r="AF4353" i="2" s="1"/>
  <c r="AG4353" i="2" s="1"/>
  <c r="AD4566" i="2"/>
  <c r="AF4566" i="2" s="1"/>
  <c r="AG4566" i="2" s="1"/>
  <c r="AD4567" i="2"/>
  <c r="AD6233" i="2"/>
  <c r="AD6383" i="2"/>
  <c r="AD6399" i="2"/>
  <c r="AD3265" i="2"/>
  <c r="AD5029" i="2"/>
  <c r="AD6627" i="2"/>
  <c r="AD6720" i="2"/>
  <c r="AF6720" i="2" s="1"/>
  <c r="AG6720" i="2" s="1"/>
  <c r="AD7091" i="2"/>
  <c r="AF7091" i="2" s="1"/>
  <c r="AG7091" i="2" s="1"/>
  <c r="AD3266" i="2"/>
  <c r="AF3266" i="2" s="1"/>
  <c r="AG3266" i="2" s="1"/>
  <c r="AD5248" i="2"/>
  <c r="AF5248" i="2" s="1"/>
  <c r="AD5622" i="2"/>
  <c r="AF5622" i="2" s="1"/>
  <c r="AD5752" i="2"/>
  <c r="AF5752" i="2" s="1"/>
  <c r="AD5875" i="2"/>
  <c r="AF5875" i="2" s="1"/>
  <c r="AG5875" i="2" s="1"/>
  <c r="AD6144" i="2"/>
  <c r="AD6654" i="2"/>
  <c r="AF6654" i="2" s="1"/>
  <c r="AD7072" i="2"/>
  <c r="AF7072" i="2" s="1"/>
  <c r="AD527" i="2"/>
  <c r="AF527" i="2" s="1"/>
  <c r="AD475" i="2"/>
  <c r="AF475" i="2" s="1"/>
  <c r="AD1554" i="2"/>
  <c r="AF1554" i="2" s="1"/>
  <c r="AD3169" i="2"/>
  <c r="AF3169" i="2" s="1"/>
  <c r="AD3170" i="2"/>
  <c r="AF3170" i="2" s="1"/>
  <c r="AD4653" i="2"/>
  <c r="AF4653" i="2" s="1"/>
  <c r="AD4894" i="2"/>
  <c r="AF4894" i="2" s="1"/>
  <c r="AD5114" i="2"/>
  <c r="AF5114" i="2" s="1"/>
  <c r="AD5455" i="2"/>
  <c r="AF5455" i="2" s="1"/>
  <c r="AD5315" i="2"/>
  <c r="AF5315" i="2" s="1"/>
  <c r="AD5565" i="2"/>
  <c r="AF5565" i="2" s="1"/>
  <c r="AG5565" i="2" s="1"/>
  <c r="AD5998" i="2"/>
  <c r="AD6000" i="2"/>
  <c r="AF6000" i="2" s="1"/>
  <c r="AG6000" i="2" s="1"/>
  <c r="AD6003" i="2"/>
  <c r="AF6003" i="2" s="1"/>
  <c r="AG6003" i="2" s="1"/>
  <c r="AD6028" i="2"/>
  <c r="AF6028" i="2" s="1"/>
  <c r="AG6028" i="2" s="1"/>
  <c r="AD6467" i="2"/>
  <c r="AD6993" i="2"/>
  <c r="AD660" i="2"/>
  <c r="AD756" i="2"/>
  <c r="AF756" i="2" s="1"/>
  <c r="AD804" i="2"/>
  <c r="AD830" i="2"/>
  <c r="AD988" i="2"/>
  <c r="AD989" i="2"/>
  <c r="AF989" i="2" s="1"/>
  <c r="AG989" i="2" s="1"/>
  <c r="AD1224" i="2"/>
  <c r="AF1224" i="2" s="1"/>
  <c r="AG1224" i="2" s="1"/>
  <c r="AD1225" i="2"/>
  <c r="AF1225" i="2" s="1"/>
  <c r="AG1225" i="2" s="1"/>
  <c r="AD1603" i="2"/>
  <c r="AF1603" i="2" s="1"/>
  <c r="AG1603" i="2" s="1"/>
  <c r="AD1610" i="2"/>
  <c r="AF1610" i="2" s="1"/>
  <c r="AD1617" i="2"/>
  <c r="AF1617" i="2" s="1"/>
  <c r="AD1619" i="2"/>
  <c r="AF1619" i="2" s="1"/>
  <c r="AG1619" i="2" s="1"/>
  <c r="AD1620" i="2"/>
  <c r="AD1625" i="2"/>
  <c r="AF1625" i="2" s="1"/>
  <c r="AD1627" i="2"/>
  <c r="AF1627" i="2" s="1"/>
  <c r="AD1628" i="2"/>
  <c r="AF1628" i="2" s="1"/>
  <c r="AD1630" i="2"/>
  <c r="AF1630" i="2" s="1"/>
  <c r="AD1636" i="2"/>
  <c r="AF1636" i="2" s="1"/>
  <c r="AD1637" i="2"/>
  <c r="AF1637" i="2" s="1"/>
  <c r="AD1711" i="2"/>
  <c r="AF1711" i="2" s="1"/>
  <c r="AD3171" i="2"/>
  <c r="AF3171" i="2" s="1"/>
  <c r="AD3948" i="2"/>
  <c r="AF3948" i="2" s="1"/>
  <c r="AD4006" i="2"/>
  <c r="AF4006" i="2" s="1"/>
  <c r="AD4007" i="2"/>
  <c r="AF4007" i="2" s="1"/>
  <c r="AD4426" i="2"/>
  <c r="AF4426" i="2" s="1"/>
  <c r="AD4568" i="2"/>
  <c r="AF4568" i="2" s="1"/>
  <c r="AG4568" i="2" s="1"/>
  <c r="AD5041" i="2"/>
  <c r="AD5189" i="2"/>
  <c r="AD5190" i="2"/>
  <c r="AF5190" i="2" s="1"/>
  <c r="AG5190" i="2" s="1"/>
  <c r="AD6164" i="2"/>
  <c r="AD6384" i="2"/>
  <c r="AD6400" i="2"/>
  <c r="AD6446" i="2"/>
  <c r="AD6728" i="2"/>
  <c r="AD7073" i="2"/>
  <c r="AD499" i="2"/>
  <c r="AD505" i="2"/>
  <c r="AD1582" i="2"/>
  <c r="AF1582" i="2" s="1"/>
  <c r="AG1582" i="2" s="1"/>
  <c r="AD3172" i="2"/>
  <c r="AF3172" i="2" s="1"/>
  <c r="AG3172" i="2" s="1"/>
  <c r="AD3509" i="2"/>
  <c r="AF3509" i="2" s="1"/>
  <c r="AG3509" i="2" s="1"/>
  <c r="AD3519" i="2"/>
  <c r="AF3519" i="2" s="1"/>
  <c r="AD3653" i="2"/>
  <c r="AF3653" i="2" s="1"/>
  <c r="AD3866" i="2"/>
  <c r="AF3866" i="2" s="1"/>
  <c r="AD3867" i="2"/>
  <c r="AF3867" i="2" s="1"/>
  <c r="AG3867" i="2" s="1"/>
  <c r="AD4733" i="2"/>
  <c r="AD4895" i="2"/>
  <c r="AF4895" i="2" s="1"/>
  <c r="AD5160" i="2"/>
  <c r="AF5160" i="2" s="1"/>
  <c r="AD5456" i="2"/>
  <c r="AF5456" i="2" s="1"/>
  <c r="AD5239" i="2"/>
  <c r="AF5239" i="2" s="1"/>
  <c r="AD5580" i="2"/>
  <c r="AF5580" i="2" s="1"/>
  <c r="AD5623" i="2"/>
  <c r="AF5623" i="2" s="1"/>
  <c r="AD5753" i="2"/>
  <c r="AF5753" i="2" s="1"/>
  <c r="AD5876" i="2"/>
  <c r="AF5876" i="2" s="1"/>
  <c r="AD6134" i="2"/>
  <c r="AF6134" i="2" s="1"/>
  <c r="AD6628" i="2"/>
  <c r="AF6628" i="2" s="1"/>
  <c r="AD296" i="2"/>
  <c r="AF296" i="2" s="1"/>
  <c r="AD297" i="2"/>
  <c r="AF297" i="2" s="1"/>
  <c r="AD701" i="2"/>
  <c r="AF701" i="2" s="1"/>
  <c r="AG701" i="2" s="1"/>
  <c r="AD733" i="2"/>
  <c r="AD944" i="2"/>
  <c r="AF944" i="2" s="1"/>
  <c r="AG944" i="2" s="1"/>
  <c r="AD957" i="2"/>
  <c r="AD1185" i="2"/>
  <c r="AF1185" i="2" s="1"/>
  <c r="AG1185" i="2" s="1"/>
  <c r="AD1205" i="2"/>
  <c r="AD1430" i="2"/>
  <c r="AD1446" i="2"/>
  <c r="AD2276" i="2"/>
  <c r="AD2296" i="2"/>
  <c r="AD2297" i="2"/>
  <c r="AD2298" i="2"/>
  <c r="AD2317" i="2"/>
  <c r="AD2318" i="2"/>
  <c r="AF2318" i="2" s="1"/>
  <c r="AG2318" i="2" s="1"/>
  <c r="AD2935" i="2"/>
  <c r="AF2935" i="2" s="1"/>
  <c r="AG2935" i="2" s="1"/>
  <c r="AD2936" i="2"/>
  <c r="AF2936" i="2" s="1"/>
  <c r="AG2936" i="2" s="1"/>
  <c r="AD2937" i="2"/>
  <c r="AF2937" i="2" s="1"/>
  <c r="AD2961" i="2"/>
  <c r="AF2961" i="2" s="1"/>
  <c r="AD2962" i="2"/>
  <c r="AF2962" i="2" s="1"/>
  <c r="AG2962" i="2" s="1"/>
  <c r="AD2977" i="2"/>
  <c r="AD3680" i="2"/>
  <c r="AF3680" i="2" s="1"/>
  <c r="AD3967" i="2"/>
  <c r="AF3967" i="2" s="1"/>
  <c r="AD4261" i="2"/>
  <c r="AF4261" i="2" s="1"/>
  <c r="AD4262" i="2"/>
  <c r="AF4262" i="2" s="1"/>
  <c r="AD4569" i="2"/>
  <c r="AF4569" i="2" s="1"/>
  <c r="AD4570" i="2"/>
  <c r="AF4570" i="2" s="1"/>
  <c r="AD5037" i="2"/>
  <c r="AF5037" i="2" s="1"/>
  <c r="AD6219" i="2"/>
  <c r="AF6219" i="2" s="1"/>
  <c r="AD6385" i="2"/>
  <c r="AF6385" i="2" s="1"/>
  <c r="AD6401" i="2"/>
  <c r="AF6401" i="2" s="1"/>
  <c r="AD6655" i="2"/>
  <c r="AF6655" i="2" s="1"/>
  <c r="AD6794" i="2"/>
  <c r="AF6794" i="2" s="1"/>
  <c r="AD7074" i="2"/>
  <c r="AF7074" i="2" s="1"/>
  <c r="AG7074" i="2" s="1"/>
  <c r="AD7075" i="2"/>
  <c r="AE298" i="2"/>
  <c r="AE299" i="2"/>
  <c r="AE1525" i="2"/>
  <c r="AE3027" i="2"/>
  <c r="AE3391" i="2"/>
  <c r="AE3433" i="2"/>
  <c r="AE3758" i="2"/>
  <c r="AE3804" i="2"/>
  <c r="AE4709" i="2"/>
  <c r="AE4755" i="2"/>
  <c r="AE5115" i="2"/>
  <c r="AE5316" i="2"/>
  <c r="AE200" i="2"/>
  <c r="AE368" i="2"/>
  <c r="AE661" i="2"/>
  <c r="AE702" i="2"/>
  <c r="AE890" i="2"/>
  <c r="AG890" i="2" s="1"/>
  <c r="AE922" i="2"/>
  <c r="AE1162" i="2"/>
  <c r="AE1186" i="2"/>
  <c r="AE1406" i="2"/>
  <c r="AE1407" i="2"/>
  <c r="AE1777" i="2"/>
  <c r="AE1851" i="2"/>
  <c r="AE1942" i="2"/>
  <c r="AE2023" i="2"/>
  <c r="AE2106" i="2"/>
  <c r="AE2161" i="2"/>
  <c r="AE2460" i="2"/>
  <c r="AE3609" i="2"/>
  <c r="AE5286" i="2"/>
  <c r="AE6101" i="2"/>
  <c r="AE6607" i="2"/>
  <c r="AE6949" i="2"/>
  <c r="AE3968" i="2"/>
  <c r="AE4319" i="2"/>
  <c r="AE4320" i="2"/>
  <c r="AE4465" i="2"/>
  <c r="AE4466" i="2"/>
  <c r="AE2548" i="2"/>
  <c r="AE2549" i="2"/>
  <c r="AE2641" i="2"/>
  <c r="AE2725" i="2"/>
  <c r="AE2794" i="2"/>
  <c r="AE3610" i="2"/>
  <c r="AE4985" i="2"/>
  <c r="AE6608" i="2"/>
  <c r="AE6759" i="2"/>
  <c r="AG6759" i="2" s="1"/>
  <c r="AE6950" i="2"/>
  <c r="AG6950" i="2" s="1"/>
  <c r="AE6220" i="2"/>
  <c r="AE6402" i="2"/>
  <c r="AE6414" i="2"/>
  <c r="AG6414" i="2" s="1"/>
  <c r="AE5545" i="2"/>
  <c r="AE5624" i="2"/>
  <c r="AE5754" i="2"/>
  <c r="AE5877" i="2"/>
  <c r="AE300" i="2"/>
  <c r="AE301" i="2"/>
  <c r="AE1555" i="2"/>
  <c r="AE3028" i="2"/>
  <c r="AE3392" i="2"/>
  <c r="AE3434" i="2"/>
  <c r="AE3759" i="2"/>
  <c r="AG3759" i="2" s="1"/>
  <c r="AE3805" i="2"/>
  <c r="AE4710" i="2"/>
  <c r="AE4756" i="2"/>
  <c r="AE5142" i="2"/>
  <c r="AE5317" i="2"/>
  <c r="AE201" i="2"/>
  <c r="AE302" i="2"/>
  <c r="AE662" i="2"/>
  <c r="AE703" i="2"/>
  <c r="AE891" i="2"/>
  <c r="AE923" i="2"/>
  <c r="AE1163" i="2"/>
  <c r="AE1187" i="2"/>
  <c r="AE1408" i="2"/>
  <c r="AE1431" i="2"/>
  <c r="AE1852" i="2"/>
  <c r="AE1943" i="2"/>
  <c r="AE2024" i="2"/>
  <c r="AG2024" i="2" s="1"/>
  <c r="AE2025" i="2"/>
  <c r="AE2107" i="2"/>
  <c r="AE2162" i="2"/>
  <c r="AG2162" i="2" s="1"/>
  <c r="AE3611" i="2"/>
  <c r="AE5287" i="2"/>
  <c r="AE6102" i="2"/>
  <c r="AG6102" i="2" s="1"/>
  <c r="AE6609" i="2"/>
  <c r="AE6951" i="2"/>
  <c r="AE3986" i="2"/>
  <c r="AG3986" i="2" s="1"/>
  <c r="AE4321" i="2"/>
  <c r="AE4339" i="2"/>
  <c r="AE4467" i="2"/>
  <c r="AG4467" i="2" s="1"/>
  <c r="AE4511" i="2"/>
  <c r="AG4511" i="2" s="1"/>
  <c r="AE2461" i="2"/>
  <c r="AE2550" i="2"/>
  <c r="AE2642" i="2"/>
  <c r="AE2726" i="2"/>
  <c r="AE2727" i="2"/>
  <c r="AE2795" i="2"/>
  <c r="AE3633" i="2"/>
  <c r="AE4986" i="2"/>
  <c r="AE6629" i="2"/>
  <c r="AE6760" i="2"/>
  <c r="AE6994" i="2"/>
  <c r="AE6228" i="2"/>
  <c r="AE6403" i="2"/>
  <c r="AE6415" i="2"/>
  <c r="AE5546" i="2"/>
  <c r="AE5625" i="2"/>
  <c r="AE5755" i="2"/>
  <c r="AG5755" i="2" s="1"/>
  <c r="AE5878" i="2"/>
  <c r="AG5878" i="2" s="1"/>
  <c r="AE466" i="2"/>
  <c r="AG466" i="2" s="1"/>
  <c r="AE467" i="2"/>
  <c r="AE1467" i="2"/>
  <c r="AE3029" i="2"/>
  <c r="AG3029" i="2" s="1"/>
  <c r="AE3356" i="2"/>
  <c r="AE3393" i="2"/>
  <c r="AE3577" i="2"/>
  <c r="AE3694" i="2"/>
  <c r="AG3694" i="2" s="1"/>
  <c r="AE3721" i="2"/>
  <c r="AG3721" i="2" s="1"/>
  <c r="AE4614" i="2"/>
  <c r="AG4614" i="2" s="1"/>
  <c r="AE4757" i="2"/>
  <c r="AE5048" i="2"/>
  <c r="AG5048" i="2" s="1"/>
  <c r="AE5318" i="2"/>
  <c r="AE26" i="2"/>
  <c r="AE28" i="2"/>
  <c r="AE538" i="2"/>
  <c r="AE541" i="2"/>
  <c r="AE858" i="2"/>
  <c r="AE871" i="2"/>
  <c r="AE1090" i="2"/>
  <c r="AE1109" i="2"/>
  <c r="AE1331" i="2"/>
  <c r="AE1332" i="2"/>
  <c r="AE1656" i="2"/>
  <c r="AE1673" i="2"/>
  <c r="AE1674" i="2"/>
  <c r="AE1712" i="2"/>
  <c r="AE1778" i="2"/>
  <c r="AE1853" i="2"/>
  <c r="AE2358" i="2"/>
  <c r="AE2394" i="2"/>
  <c r="AE2395" i="2"/>
  <c r="AE2462" i="2"/>
  <c r="AG2462" i="2" s="1"/>
  <c r="AE2551" i="2"/>
  <c r="AE2643" i="2"/>
  <c r="AE3664" i="2"/>
  <c r="AE3905" i="2"/>
  <c r="AG3905" i="2" s="1"/>
  <c r="AE4147" i="2"/>
  <c r="AE4160" i="2"/>
  <c r="AE4394" i="2"/>
  <c r="AG4394" i="2" s="1"/>
  <c r="AE4427" i="2"/>
  <c r="AG4427" i="2" s="1"/>
  <c r="AE4936" i="2"/>
  <c r="AG4936" i="2" s="1"/>
  <c r="AE6153" i="2"/>
  <c r="AE6259" i="2"/>
  <c r="AG6259" i="2" s="1"/>
  <c r="AE6277" i="2"/>
  <c r="AG6277" i="2" s="1"/>
  <c r="AE6494" i="2"/>
  <c r="AE6775" i="2"/>
  <c r="AE6952" i="2"/>
  <c r="AE5205" i="2"/>
  <c r="AE5460" i="2"/>
  <c r="AE5626" i="2"/>
  <c r="AE5756" i="2"/>
  <c r="AE5879" i="2"/>
  <c r="AE6051" i="2"/>
  <c r="AE6468" i="2"/>
  <c r="AE6904" i="2"/>
  <c r="AE202" i="2"/>
  <c r="AE303" i="2"/>
  <c r="AE1526" i="2"/>
  <c r="AE3030" i="2"/>
  <c r="AE3231" i="2"/>
  <c r="AE4685" i="2"/>
  <c r="AE4758" i="2"/>
  <c r="AE5084" i="2"/>
  <c r="AG5084" i="2" s="1"/>
  <c r="AE5319" i="2"/>
  <c r="AG5319" i="2" s="1"/>
  <c r="AE1713" i="2"/>
  <c r="AE1779" i="2"/>
  <c r="AE1780" i="2"/>
  <c r="AG1780" i="2" s="1"/>
  <c r="AE112" i="2"/>
  <c r="AE203" i="2"/>
  <c r="AE600" i="2"/>
  <c r="AG600" i="2" s="1"/>
  <c r="AE601" i="2"/>
  <c r="AG601" i="2" s="1"/>
  <c r="AE892" i="2"/>
  <c r="AE924" i="2"/>
  <c r="AE1133" i="2"/>
  <c r="AE1134" i="2"/>
  <c r="AE1351" i="2"/>
  <c r="AG1351" i="2" s="1"/>
  <c r="AE1379" i="2"/>
  <c r="AG1379" i="2" s="1"/>
  <c r="AE3328" i="2"/>
  <c r="AE3357" i="2"/>
  <c r="AE3722" i="2"/>
  <c r="AE3723" i="2"/>
  <c r="AE1854" i="2"/>
  <c r="AE2026" i="2"/>
  <c r="AE2027" i="2"/>
  <c r="AE2396" i="2"/>
  <c r="AE2463" i="2"/>
  <c r="AE2464" i="2"/>
  <c r="AE2552" i="2"/>
  <c r="AE2644" i="2"/>
  <c r="AE2728" i="2"/>
  <c r="AE3211" i="2"/>
  <c r="AE3949" i="2"/>
  <c r="AE4263" i="2"/>
  <c r="AE4295" i="2"/>
  <c r="AE4395" i="2"/>
  <c r="AE4428" i="2"/>
  <c r="AG4428" i="2" s="1"/>
  <c r="AE6177" i="2"/>
  <c r="AE6278" i="2"/>
  <c r="AE6311" i="2"/>
  <c r="AG6311" i="2" s="1"/>
  <c r="AE4987" i="2"/>
  <c r="AG4987" i="2" s="1"/>
  <c r="AE6529" i="2"/>
  <c r="AE6696" i="2"/>
  <c r="AE6995" i="2"/>
  <c r="AG6995" i="2" s="1"/>
  <c r="AE5217" i="2"/>
  <c r="AE5490" i="2"/>
  <c r="AG5490" i="2" s="1"/>
  <c r="AE5627" i="2"/>
  <c r="AE5757" i="2"/>
  <c r="AG5757" i="2" s="1"/>
  <c r="AE5880" i="2"/>
  <c r="AG5880" i="2" s="1"/>
  <c r="AE6103" i="2"/>
  <c r="AG6103" i="2" s="1"/>
  <c r="AE6556" i="2"/>
  <c r="AE6953" i="2"/>
  <c r="AE113" i="2"/>
  <c r="AE204" i="2"/>
  <c r="AE1527" i="2"/>
  <c r="AE3031" i="2"/>
  <c r="AE3578" i="2"/>
  <c r="AE4654" i="2"/>
  <c r="AE4759" i="2"/>
  <c r="AE5116" i="2"/>
  <c r="AE5320" i="2"/>
  <c r="AE1714" i="2"/>
  <c r="AE1781" i="2"/>
  <c r="AE114" i="2"/>
  <c r="AE205" i="2"/>
  <c r="AE602" i="2"/>
  <c r="AE663" i="2"/>
  <c r="AG663" i="2" s="1"/>
  <c r="AE817" i="2"/>
  <c r="AE831" i="2"/>
  <c r="AE1038" i="2"/>
  <c r="AE1061" i="2"/>
  <c r="AE1248" i="2"/>
  <c r="AG1248" i="2" s="1"/>
  <c r="AE1273" i="2"/>
  <c r="AG1273" i="2" s="1"/>
  <c r="AE3394" i="2"/>
  <c r="AE3435" i="2"/>
  <c r="AE3806" i="2"/>
  <c r="AG3806" i="2" s="1"/>
  <c r="AE3844" i="2"/>
  <c r="AG3844" i="2" s="1"/>
  <c r="AE1855" i="2"/>
  <c r="AG1855" i="2" s="1"/>
  <c r="AE1944" i="2"/>
  <c r="AG1944" i="2" s="1"/>
  <c r="AE2028" i="2"/>
  <c r="AG2028" i="2" s="1"/>
  <c r="AE2029" i="2"/>
  <c r="AE2465" i="2"/>
  <c r="AE2466" i="2"/>
  <c r="AE2553" i="2"/>
  <c r="AE2645" i="2"/>
  <c r="AE2729" i="2"/>
  <c r="AE2730" i="2"/>
  <c r="AE3579" i="2"/>
  <c r="AE3969" i="2"/>
  <c r="AE4179" i="2"/>
  <c r="AE4208" i="2"/>
  <c r="AE4468" i="2"/>
  <c r="AE4512" i="2"/>
  <c r="AE6191" i="2"/>
  <c r="AE6312" i="2"/>
  <c r="AE6334" i="2"/>
  <c r="AE4937" i="2"/>
  <c r="AE6530" i="2"/>
  <c r="AE6749" i="2"/>
  <c r="AE6905" i="2"/>
  <c r="AE5206" i="2"/>
  <c r="AE5491" i="2"/>
  <c r="AE5628" i="2"/>
  <c r="AE5758" i="2"/>
  <c r="AG5758" i="2" s="1"/>
  <c r="AE5881" i="2"/>
  <c r="AG5881" i="2" s="1"/>
  <c r="AE6052" i="2"/>
  <c r="AE6495" i="2"/>
  <c r="AE6872" i="2"/>
  <c r="AG6872" i="2" s="1"/>
  <c r="AE304" i="2"/>
  <c r="AE369" i="2"/>
  <c r="AE1556" i="2"/>
  <c r="AG1556" i="2" s="1"/>
  <c r="AE3032" i="2"/>
  <c r="AE3436" i="2"/>
  <c r="AE3437" i="2"/>
  <c r="AE3760" i="2"/>
  <c r="AG3760" i="2" s="1"/>
  <c r="AE3807" i="2"/>
  <c r="AE4711" i="2"/>
  <c r="AE4760" i="2"/>
  <c r="AE5143" i="2"/>
  <c r="AE305" i="2"/>
  <c r="AE306" i="2"/>
  <c r="AE664" i="2"/>
  <c r="AE704" i="2"/>
  <c r="AE925" i="2"/>
  <c r="AE926" i="2"/>
  <c r="AE1188" i="2"/>
  <c r="AE1189" i="2"/>
  <c r="AE1409" i="2"/>
  <c r="AE1432" i="2"/>
  <c r="AE1856" i="2"/>
  <c r="AE1945" i="2"/>
  <c r="AG1945" i="2" s="1"/>
  <c r="AE2030" i="2"/>
  <c r="AG2030" i="2" s="1"/>
  <c r="AE2108" i="2"/>
  <c r="AG2108" i="2" s="1"/>
  <c r="AE2163" i="2"/>
  <c r="AE2197" i="2"/>
  <c r="AE3612" i="2"/>
  <c r="AE5296" i="2"/>
  <c r="AE6104" i="2"/>
  <c r="AE6630" i="2"/>
  <c r="AE6954" i="2"/>
  <c r="AG6954" i="2" s="1"/>
  <c r="AE3987" i="2"/>
  <c r="AG3987" i="2" s="1"/>
  <c r="AE4322" i="2"/>
  <c r="AE4340" i="2"/>
  <c r="AE4469" i="2"/>
  <c r="AG4469" i="2" s="1"/>
  <c r="AE4513" i="2"/>
  <c r="AG4513" i="2" s="1"/>
  <c r="AE2467" i="2"/>
  <c r="AE2554" i="2"/>
  <c r="AE2646" i="2"/>
  <c r="AE2731" i="2"/>
  <c r="AE2732" i="2"/>
  <c r="AE2796" i="2"/>
  <c r="AE3634" i="2"/>
  <c r="AE4988" i="2"/>
  <c r="AE6631" i="2"/>
  <c r="AE6761" i="2"/>
  <c r="AE6996" i="2"/>
  <c r="AE6229" i="2"/>
  <c r="AE6416" i="2"/>
  <c r="AE6417" i="2"/>
  <c r="AE5321" i="2"/>
  <c r="AE5547" i="2"/>
  <c r="AE5629" i="2"/>
  <c r="AE5759" i="2"/>
  <c r="AE5882" i="2"/>
  <c r="AE206" i="2"/>
  <c r="AG206" i="2" s="1"/>
  <c r="AE307" i="2"/>
  <c r="AE1528" i="2"/>
  <c r="AE3033" i="2"/>
  <c r="AG3033" i="2" s="1"/>
  <c r="AE3395" i="2"/>
  <c r="AE3438" i="2"/>
  <c r="AE3761" i="2"/>
  <c r="AG3761" i="2" s="1"/>
  <c r="AE3808" i="2"/>
  <c r="AG3808" i="2" s="1"/>
  <c r="AE4712" i="2"/>
  <c r="AG4712" i="2" s="1"/>
  <c r="AE4761" i="2"/>
  <c r="AE5117" i="2"/>
  <c r="AG5117" i="2" s="1"/>
  <c r="AE5322" i="2"/>
  <c r="AE207" i="2"/>
  <c r="AE308" i="2"/>
  <c r="AE665" i="2"/>
  <c r="AG665" i="2" s="1"/>
  <c r="AE705" i="2"/>
  <c r="AE893" i="2"/>
  <c r="AE927" i="2"/>
  <c r="AE1164" i="2"/>
  <c r="AE1190" i="2"/>
  <c r="AE1410" i="2"/>
  <c r="AE1411" i="2"/>
  <c r="AE1782" i="2"/>
  <c r="AE1857" i="2"/>
  <c r="AE1946" i="2"/>
  <c r="AE2031" i="2"/>
  <c r="AE2109" i="2"/>
  <c r="AE2164" i="2"/>
  <c r="AE2468" i="2"/>
  <c r="AE3613" i="2"/>
  <c r="AE5288" i="2"/>
  <c r="AE6075" i="2"/>
  <c r="AG6075" i="2" s="1"/>
  <c r="AE6582" i="2"/>
  <c r="AG6582" i="2" s="1"/>
  <c r="AE6955" i="2"/>
  <c r="AE3970" i="2"/>
  <c r="AE4296" i="2"/>
  <c r="AG4296" i="2" s="1"/>
  <c r="AE4323" i="2"/>
  <c r="AE4429" i="2"/>
  <c r="AE4470" i="2"/>
  <c r="AG4470" i="2" s="1"/>
  <c r="AE2469" i="2"/>
  <c r="AE2555" i="2"/>
  <c r="AE2647" i="2"/>
  <c r="AE2733" i="2"/>
  <c r="AE2797" i="2"/>
  <c r="AE3614" i="2"/>
  <c r="AE4963" i="2"/>
  <c r="AG4963" i="2" s="1"/>
  <c r="AE6610" i="2"/>
  <c r="AE6762" i="2"/>
  <c r="AE6956" i="2"/>
  <c r="AE6221" i="2"/>
  <c r="AE6404" i="2"/>
  <c r="AE6418" i="2"/>
  <c r="AE5548" i="2"/>
  <c r="AE5630" i="2"/>
  <c r="AE5760" i="2"/>
  <c r="AE5883" i="2"/>
  <c r="AE309" i="2"/>
  <c r="AE370" i="2"/>
  <c r="AE1557" i="2"/>
  <c r="AE3034" i="2"/>
  <c r="AE3246" i="2"/>
  <c r="AE4713" i="2"/>
  <c r="AE4762" i="2"/>
  <c r="AE5144" i="2"/>
  <c r="AE5323" i="2"/>
  <c r="AG5323" i="2" s="1"/>
  <c r="AE1783" i="2"/>
  <c r="AE208" i="2"/>
  <c r="AE371" i="2"/>
  <c r="AG371" i="2" s="1"/>
  <c r="AE666" i="2"/>
  <c r="AG666" i="2" s="1"/>
  <c r="AE706" i="2"/>
  <c r="AE928" i="2"/>
  <c r="AE945" i="2"/>
  <c r="AE1165" i="2"/>
  <c r="AE1191" i="2"/>
  <c r="AE1412" i="2"/>
  <c r="AG1412" i="2" s="1"/>
  <c r="AE1413" i="2"/>
  <c r="AG1413" i="2" s="1"/>
  <c r="AE3396" i="2"/>
  <c r="AE3397" i="2"/>
  <c r="AE3762" i="2"/>
  <c r="AG3762" i="2" s="1"/>
  <c r="AE3809" i="2"/>
  <c r="AE1858" i="2"/>
  <c r="AE2032" i="2"/>
  <c r="AE2033" i="2"/>
  <c r="AE2110" i="2"/>
  <c r="AE2165" i="2"/>
  <c r="AE2470" i="2"/>
  <c r="AE2556" i="2"/>
  <c r="AE2648" i="2"/>
  <c r="AE2734" i="2"/>
  <c r="AE2798" i="2"/>
  <c r="AE2843" i="2"/>
  <c r="AE3247" i="2"/>
  <c r="AE3971" i="2"/>
  <c r="AE4324" i="2"/>
  <c r="AE4341" i="2"/>
  <c r="AE4471" i="2"/>
  <c r="AG4471" i="2" s="1"/>
  <c r="AE4472" i="2"/>
  <c r="AG4472" i="2" s="1"/>
  <c r="AE6211" i="2"/>
  <c r="AE6313" i="2"/>
  <c r="AE6335" i="2"/>
  <c r="AG6335" i="2" s="1"/>
  <c r="AE5014" i="2"/>
  <c r="AG5014" i="2" s="1"/>
  <c r="AE6557" i="2"/>
  <c r="AE6710" i="2"/>
  <c r="AE7040" i="2"/>
  <c r="AG7040" i="2" s="1"/>
  <c r="AE5240" i="2"/>
  <c r="AE5514" i="2"/>
  <c r="AG5514" i="2" s="1"/>
  <c r="AE5631" i="2"/>
  <c r="AE5632" i="2"/>
  <c r="AG5632" i="2" s="1"/>
  <c r="AE5884" i="2"/>
  <c r="AG5884" i="2" s="1"/>
  <c r="AE6121" i="2"/>
  <c r="AG6121" i="2" s="1"/>
  <c r="AE6632" i="2"/>
  <c r="AE7041" i="2"/>
  <c r="AE3212" i="2"/>
  <c r="AE3459" i="2"/>
  <c r="AE3486" i="2"/>
  <c r="AE3868" i="2"/>
  <c r="AE3869" i="2"/>
  <c r="AE310" i="2"/>
  <c r="AE372" i="2"/>
  <c r="AE707" i="2"/>
  <c r="AE734" i="2"/>
  <c r="AE1859" i="2"/>
  <c r="AE1947" i="2"/>
  <c r="AE2034" i="2"/>
  <c r="AE2111" i="2"/>
  <c r="AE2112" i="2"/>
  <c r="AE2166" i="2"/>
  <c r="AE311" i="2"/>
  <c r="AE373" i="2"/>
  <c r="AG373" i="2" s="1"/>
  <c r="AE1558" i="2"/>
  <c r="AE3035" i="2"/>
  <c r="AE4714" i="2"/>
  <c r="AG4714" i="2" s="1"/>
  <c r="AE4763" i="2"/>
  <c r="AE5145" i="2"/>
  <c r="AE5324" i="2"/>
  <c r="AE5566" i="2"/>
  <c r="AG5566" i="2" s="1"/>
  <c r="AE3232" i="2"/>
  <c r="AE2471" i="2"/>
  <c r="AE2557" i="2"/>
  <c r="AE2649" i="2"/>
  <c r="AE2735" i="2"/>
  <c r="AE2736" i="2"/>
  <c r="AE2799" i="2"/>
  <c r="AE4989" i="2"/>
  <c r="AE6558" i="2"/>
  <c r="AE6714" i="2"/>
  <c r="AE6997" i="2"/>
  <c r="AE5297" i="2"/>
  <c r="AE5633" i="2"/>
  <c r="AE5761" i="2"/>
  <c r="AE5885" i="2"/>
  <c r="AE6076" i="2"/>
  <c r="AE6633" i="2"/>
  <c r="AE6957" i="2"/>
  <c r="AE209" i="2"/>
  <c r="AE312" i="2"/>
  <c r="AE1529" i="2"/>
  <c r="AE3036" i="2"/>
  <c r="AE3233" i="2"/>
  <c r="AE4686" i="2"/>
  <c r="AG4686" i="2" s="1"/>
  <c r="AE4764" i="2"/>
  <c r="AG4764" i="2" s="1"/>
  <c r="AE5085" i="2"/>
  <c r="AE5325" i="2"/>
  <c r="AE1715" i="2"/>
  <c r="AG1715" i="2" s="1"/>
  <c r="AE1784" i="2"/>
  <c r="AG1784" i="2" s="1"/>
  <c r="AE1860" i="2"/>
  <c r="AE115" i="2"/>
  <c r="AE210" i="2"/>
  <c r="AE603" i="2"/>
  <c r="AG603" i="2" s="1"/>
  <c r="AE667" i="2"/>
  <c r="AG667" i="2" s="1"/>
  <c r="AE894" i="2"/>
  <c r="AE929" i="2"/>
  <c r="AE1135" i="2"/>
  <c r="AE1166" i="2"/>
  <c r="AE1352" i="2"/>
  <c r="AG1352" i="2" s="1"/>
  <c r="AE1380" i="2"/>
  <c r="AE3329" i="2"/>
  <c r="AE3358" i="2"/>
  <c r="AE3724" i="2"/>
  <c r="AE3763" i="2"/>
  <c r="AE1948" i="2"/>
  <c r="AE1949" i="2"/>
  <c r="AE2035" i="2"/>
  <c r="AE2397" i="2"/>
  <c r="AE2472" i="2"/>
  <c r="AE2558" i="2"/>
  <c r="AE2559" i="2"/>
  <c r="AE2650" i="2"/>
  <c r="AE2737" i="2"/>
  <c r="AE3213" i="2"/>
  <c r="AE3950" i="2"/>
  <c r="AE4297" i="2"/>
  <c r="AG4297" i="2" s="1"/>
  <c r="AE4298" i="2"/>
  <c r="AG4298" i="2" s="1"/>
  <c r="AE4396" i="2"/>
  <c r="AE4430" i="2"/>
  <c r="AE6192" i="2"/>
  <c r="AE6279" i="2"/>
  <c r="AG6279" i="2" s="1"/>
  <c r="AE6314" i="2"/>
  <c r="AE4990" i="2"/>
  <c r="AG4990" i="2" s="1"/>
  <c r="AE6531" i="2"/>
  <c r="AE6697" i="2"/>
  <c r="AE6998" i="2"/>
  <c r="AG6998" i="2" s="1"/>
  <c r="AE5228" i="2"/>
  <c r="AE5492" i="2"/>
  <c r="AG5492" i="2" s="1"/>
  <c r="AE5634" i="2"/>
  <c r="AE5762" i="2"/>
  <c r="AG5762" i="2" s="1"/>
  <c r="AE5886" i="2"/>
  <c r="AG5886" i="2" s="1"/>
  <c r="AE6105" i="2"/>
  <c r="AE6559" i="2"/>
  <c r="AE6999" i="2"/>
  <c r="AE3177" i="2"/>
  <c r="AE3330" i="2"/>
  <c r="AE3359" i="2"/>
  <c r="AE3725" i="2"/>
  <c r="AE3764" i="2"/>
  <c r="AE46" i="2"/>
  <c r="AE47" i="2"/>
  <c r="AE560" i="2"/>
  <c r="AE604" i="2"/>
  <c r="AE999" i="2"/>
  <c r="AE1012" i="2"/>
  <c r="AE1229" i="2"/>
  <c r="AE1249" i="2"/>
  <c r="AE1675" i="2"/>
  <c r="AG1675" i="2" s="1"/>
  <c r="AE1716" i="2"/>
  <c r="AG1716" i="2" s="1"/>
  <c r="AE1717" i="2"/>
  <c r="AE1785" i="2"/>
  <c r="AE1950" i="2"/>
  <c r="AG1950" i="2" s="1"/>
  <c r="AE2036" i="2"/>
  <c r="AG2036" i="2" s="1"/>
  <c r="AE2347" i="2"/>
  <c r="AE2359" i="2"/>
  <c r="AE2398" i="2"/>
  <c r="AE2399" i="2"/>
  <c r="AE29" i="2"/>
  <c r="AE48" i="2"/>
  <c r="AE1468" i="2"/>
  <c r="AG1468" i="2" s="1"/>
  <c r="AE3037" i="2"/>
  <c r="AE4765" i="2"/>
  <c r="AE4615" i="2"/>
  <c r="AG4615" i="2" s="1"/>
  <c r="AE5049" i="2"/>
  <c r="AE5326" i="2"/>
  <c r="AE5461" i="2"/>
  <c r="AE3178" i="2"/>
  <c r="AE4161" i="2"/>
  <c r="AE4162" i="2"/>
  <c r="AE4431" i="2"/>
  <c r="AE4473" i="2"/>
  <c r="AE4902" i="2"/>
  <c r="AE2473" i="2"/>
  <c r="AE2560" i="2"/>
  <c r="AE6447" i="2"/>
  <c r="AE6675" i="2"/>
  <c r="AE6843" i="2"/>
  <c r="AE5253" i="2"/>
  <c r="AE5635" i="2"/>
  <c r="AE5763" i="2"/>
  <c r="AG5763" i="2" s="1"/>
  <c r="AE5887" i="2"/>
  <c r="AG5887" i="2" s="1"/>
  <c r="AE6021" i="2"/>
  <c r="AE6448" i="2"/>
  <c r="AE6844" i="2"/>
  <c r="AG6844" i="2" s="1"/>
  <c r="AE49" i="2"/>
  <c r="AE50" i="2"/>
  <c r="AE1469" i="2"/>
  <c r="AG1469" i="2" s="1"/>
  <c r="AE3038" i="2"/>
  <c r="AE4616" i="2"/>
  <c r="AG4616" i="2" s="1"/>
  <c r="AE4766" i="2"/>
  <c r="AE5058" i="2"/>
  <c r="AG5058" i="2" s="1"/>
  <c r="AE5327" i="2"/>
  <c r="AE30" i="2"/>
  <c r="AE51" i="2"/>
  <c r="AE542" i="2"/>
  <c r="AG542" i="2" s="1"/>
  <c r="AE561" i="2"/>
  <c r="AE3548" i="2"/>
  <c r="AE4914" i="2"/>
  <c r="AE6825" i="2"/>
  <c r="AE6802" i="2"/>
  <c r="AE7042" i="2"/>
  <c r="AE5462" i="2"/>
  <c r="AE5636" i="2"/>
  <c r="AE5764" i="2"/>
  <c r="AE5888" i="2"/>
  <c r="AE3" i="2"/>
  <c r="AE17" i="2"/>
  <c r="AE1462" i="2"/>
  <c r="AE3039" i="2"/>
  <c r="AE3305" i="2"/>
  <c r="AE3310" i="2"/>
  <c r="AE3685" i="2"/>
  <c r="AG3685" i="2" s="1"/>
  <c r="AE3695" i="2"/>
  <c r="AG3695" i="2" s="1"/>
  <c r="AE4626" i="2"/>
  <c r="AE4767" i="2"/>
  <c r="AE5050" i="2"/>
  <c r="AG5050" i="2" s="1"/>
  <c r="AE5328" i="2"/>
  <c r="AE4" i="2"/>
  <c r="AE14" i="2"/>
  <c r="AE543" i="2"/>
  <c r="AG543" i="2" s="1"/>
  <c r="AE544" i="2"/>
  <c r="AG544" i="2" s="1"/>
  <c r="AE798" i="2"/>
  <c r="AE818" i="2"/>
  <c r="AE997" i="2"/>
  <c r="AE1013" i="2"/>
  <c r="AE1313" i="2"/>
  <c r="AG1313" i="2" s="1"/>
  <c r="AE1333" i="2"/>
  <c r="AG1333" i="2" s="1"/>
  <c r="AE1605" i="2"/>
  <c r="AE1612" i="2"/>
  <c r="AE1621" i="2"/>
  <c r="AE1631" i="2"/>
  <c r="AE1647" i="2"/>
  <c r="AE1657" i="2"/>
  <c r="AE1676" i="2"/>
  <c r="AE1677" i="2"/>
  <c r="AE1718" i="2"/>
  <c r="AE1786" i="2"/>
  <c r="AE1861" i="2"/>
  <c r="AE2251" i="2"/>
  <c r="AE3524" i="2"/>
  <c r="AE5251" i="2"/>
  <c r="AE6022" i="2"/>
  <c r="AE6440" i="2"/>
  <c r="AE6845" i="2"/>
  <c r="AG6845" i="2" s="1"/>
  <c r="AE3908" i="2"/>
  <c r="AG3908" i="2" s="1"/>
  <c r="AE4144" i="2"/>
  <c r="AE4148" i="2"/>
  <c r="AE4374" i="2"/>
  <c r="AG4374" i="2" s="1"/>
  <c r="AE4376" i="2"/>
  <c r="AG4376" i="2" s="1"/>
  <c r="AE3528" i="2"/>
  <c r="AE4903" i="2"/>
  <c r="AG4903" i="2" s="1"/>
  <c r="AE6441" i="2"/>
  <c r="AE6725" i="2"/>
  <c r="AE6846" i="2"/>
  <c r="AG6846" i="2" s="1"/>
  <c r="AE6146" i="2"/>
  <c r="AE6355" i="2"/>
  <c r="AG6355" i="2" s="1"/>
  <c r="AE6371" i="2"/>
  <c r="AG6371" i="2" s="1"/>
  <c r="AE5463" i="2"/>
  <c r="AG5463" i="2" s="1"/>
  <c r="AE5637" i="2"/>
  <c r="AE5765" i="2"/>
  <c r="AE5889" i="2"/>
  <c r="AE211" i="2"/>
  <c r="AE313" i="2"/>
  <c r="AE1559" i="2"/>
  <c r="AE3040" i="2"/>
  <c r="AE3580" i="2"/>
  <c r="AE4687" i="2"/>
  <c r="AE4768" i="2"/>
  <c r="AE5146" i="2"/>
  <c r="AE5329" i="2"/>
  <c r="AE1787" i="2"/>
  <c r="AE212" i="2"/>
  <c r="AE314" i="2"/>
  <c r="AE668" i="2"/>
  <c r="AE708" i="2"/>
  <c r="AG708" i="2" s="1"/>
  <c r="AE832" i="2"/>
  <c r="AG832" i="2" s="1"/>
  <c r="AE846" i="2"/>
  <c r="AG846" i="2" s="1"/>
  <c r="AE1062" i="2"/>
  <c r="AE1063" i="2"/>
  <c r="AE1274" i="2"/>
  <c r="AG1274" i="2" s="1"/>
  <c r="AE1295" i="2"/>
  <c r="AG1295" i="2" s="1"/>
  <c r="AE3439" i="2"/>
  <c r="AE3460" i="2"/>
  <c r="AE3810" i="2"/>
  <c r="AG3810" i="2" s="1"/>
  <c r="AE3845" i="2"/>
  <c r="AG3845" i="2" s="1"/>
  <c r="AE1862" i="2"/>
  <c r="AG1862" i="2" s="1"/>
  <c r="AE1951" i="2"/>
  <c r="AG1951" i="2" s="1"/>
  <c r="AE2037" i="2"/>
  <c r="AG2037" i="2" s="1"/>
  <c r="AE2113" i="2"/>
  <c r="AG2113" i="2" s="1"/>
  <c r="AE2114" i="2"/>
  <c r="AG2114" i="2" s="1"/>
  <c r="AE2474" i="2"/>
  <c r="AE2561" i="2"/>
  <c r="AE2651" i="2"/>
  <c r="AE2738" i="2"/>
  <c r="AE2800" i="2"/>
  <c r="AE2801" i="2"/>
  <c r="AE3615" i="2"/>
  <c r="AE3972" i="2"/>
  <c r="AE4209" i="2"/>
  <c r="AE4234" i="2"/>
  <c r="AE4514" i="2"/>
  <c r="AE4545" i="2"/>
  <c r="AE6201" i="2"/>
  <c r="AE6315" i="2"/>
  <c r="AE6336" i="2"/>
  <c r="AE4964" i="2"/>
  <c r="AE6583" i="2"/>
  <c r="AE6750" i="2"/>
  <c r="AE6958" i="2"/>
  <c r="AG6958" i="2" s="1"/>
  <c r="AE5207" i="2"/>
  <c r="AE5515" i="2"/>
  <c r="AE5638" i="2"/>
  <c r="AE5766" i="2"/>
  <c r="AG5766" i="2" s="1"/>
  <c r="AE5890" i="2"/>
  <c r="AE6077" i="2"/>
  <c r="AG6077" i="2" s="1"/>
  <c r="AE6560" i="2"/>
  <c r="AE6906" i="2"/>
  <c r="AG6906" i="2" s="1"/>
  <c r="AE213" i="2"/>
  <c r="AE315" i="2"/>
  <c r="AE1560" i="2"/>
  <c r="AG1560" i="2" s="1"/>
  <c r="AE3041" i="2"/>
  <c r="AE3581" i="2"/>
  <c r="AE4688" i="2"/>
  <c r="AG4688" i="2" s="1"/>
  <c r="AE4769" i="2"/>
  <c r="AE5118" i="2"/>
  <c r="AE5330" i="2"/>
  <c r="AE1788" i="2"/>
  <c r="AE1039" i="2"/>
  <c r="AE1064" i="2"/>
  <c r="AE1275" i="2"/>
  <c r="AE1296" i="2"/>
  <c r="AE1863" i="2"/>
  <c r="AE1952" i="2"/>
  <c r="AE2038" i="2"/>
  <c r="AE2039" i="2"/>
  <c r="AE2115" i="2"/>
  <c r="AE2475" i="2"/>
  <c r="AE2562" i="2"/>
  <c r="AE2652" i="2"/>
  <c r="AE2739" i="2"/>
  <c r="AG2739" i="2" s="1"/>
  <c r="AE2740" i="2"/>
  <c r="AG2740" i="2" s="1"/>
  <c r="AE2802" i="2"/>
  <c r="AE3616" i="2"/>
  <c r="AE4210" i="2"/>
  <c r="AE4211" i="2"/>
  <c r="AE4515" i="2"/>
  <c r="AE4546" i="2"/>
  <c r="AG4546" i="2" s="1"/>
  <c r="AE4938" i="2"/>
  <c r="AG4938" i="2" s="1"/>
  <c r="AE6561" i="2"/>
  <c r="AE6751" i="2"/>
  <c r="AE6907" i="2"/>
  <c r="AG6907" i="2" s="1"/>
  <c r="AE5208" i="2"/>
  <c r="AE5516" i="2"/>
  <c r="AG5516" i="2" s="1"/>
  <c r="AE5639" i="2"/>
  <c r="AE5767" i="2"/>
  <c r="AG5767" i="2" s="1"/>
  <c r="AE5891" i="2"/>
  <c r="AE6078" i="2"/>
  <c r="AE6532" i="2"/>
  <c r="AE6908" i="2"/>
  <c r="AE116" i="2"/>
  <c r="AE214" i="2"/>
  <c r="AE1496" i="2"/>
  <c r="AE3042" i="2"/>
  <c r="AE3549" i="2"/>
  <c r="AE4655" i="2"/>
  <c r="AG4655" i="2" s="1"/>
  <c r="AE4770" i="2"/>
  <c r="AE5086" i="2"/>
  <c r="AE5331" i="2"/>
  <c r="AE1719" i="2"/>
  <c r="AE1789" i="2"/>
  <c r="AE1864" i="2"/>
  <c r="AE117" i="2"/>
  <c r="AG117" i="2" s="1"/>
  <c r="AE215" i="2"/>
  <c r="AG215" i="2" s="1"/>
  <c r="AE605" i="2"/>
  <c r="AE669" i="2"/>
  <c r="AE819" i="2"/>
  <c r="AE833" i="2"/>
  <c r="AE1014" i="2"/>
  <c r="AE1040" i="2"/>
  <c r="AE1250" i="2"/>
  <c r="AG1250" i="2" s="1"/>
  <c r="AE1276" i="2"/>
  <c r="AG1276" i="2" s="1"/>
  <c r="AE3398" i="2"/>
  <c r="AE3399" i="2"/>
  <c r="AE3765" i="2"/>
  <c r="AG3765" i="2" s="1"/>
  <c r="AE3811" i="2"/>
  <c r="AG3811" i="2" s="1"/>
  <c r="AE1953" i="2"/>
  <c r="AG1953" i="2" s="1"/>
  <c r="AE2040" i="2"/>
  <c r="AG2040" i="2" s="1"/>
  <c r="AE2041" i="2"/>
  <c r="AE2400" i="2"/>
  <c r="AE2476" i="2"/>
  <c r="AE2563" i="2"/>
  <c r="AE2653" i="2"/>
  <c r="AE2654" i="2"/>
  <c r="AE2741" i="2"/>
  <c r="AE3582" i="2"/>
  <c r="AE3951" i="2"/>
  <c r="AE4180" i="2"/>
  <c r="AE4181" i="2"/>
  <c r="AE4474" i="2"/>
  <c r="AE4516" i="2"/>
  <c r="AE6178" i="2"/>
  <c r="AE6280" i="2"/>
  <c r="AE6316" i="2"/>
  <c r="AG6316" i="2" s="1"/>
  <c r="AE4915" i="2"/>
  <c r="AG4915" i="2" s="1"/>
  <c r="AE6496" i="2"/>
  <c r="AG6496" i="2" s="1"/>
  <c r="AE6737" i="2"/>
  <c r="AE6909" i="2"/>
  <c r="AE5199" i="2"/>
  <c r="AE5493" i="2"/>
  <c r="AG5493" i="2" s="1"/>
  <c r="AE5640" i="2"/>
  <c r="AE5768" i="2"/>
  <c r="AG5768" i="2" s="1"/>
  <c r="AE5892" i="2"/>
  <c r="AG5892" i="2" s="1"/>
  <c r="AE6053" i="2"/>
  <c r="AG6053" i="2" s="1"/>
  <c r="AE6497" i="2"/>
  <c r="AE6873" i="2"/>
  <c r="AG6873" i="2" s="1"/>
  <c r="AE118" i="2"/>
  <c r="AE216" i="2"/>
  <c r="AE1497" i="2"/>
  <c r="AG1497" i="2" s="1"/>
  <c r="AE3043" i="2"/>
  <c r="AE3214" i="2"/>
  <c r="AE4656" i="2"/>
  <c r="AE4771" i="2"/>
  <c r="AE5087" i="2"/>
  <c r="AE5332" i="2"/>
  <c r="AE1678" i="2"/>
  <c r="AE1720" i="2"/>
  <c r="AE1790" i="2"/>
  <c r="AE1865" i="2"/>
  <c r="AE52" i="2"/>
  <c r="AE119" i="2"/>
  <c r="AE562" i="2"/>
  <c r="AE606" i="2"/>
  <c r="AE872" i="2"/>
  <c r="AE895" i="2"/>
  <c r="AE1110" i="2"/>
  <c r="AE1136" i="2"/>
  <c r="AG1136" i="2" s="1"/>
  <c r="AE1353" i="2"/>
  <c r="AG1353" i="2" s="1"/>
  <c r="AE1354" i="2"/>
  <c r="AE3317" i="2"/>
  <c r="AE3331" i="2"/>
  <c r="AE3696" i="2"/>
  <c r="AG3696" i="2" s="1"/>
  <c r="AE3726" i="2"/>
  <c r="AE1866" i="2"/>
  <c r="AG1866" i="2" s="1"/>
  <c r="AE2042" i="2"/>
  <c r="AG2042" i="2" s="1"/>
  <c r="AE2360" i="2"/>
  <c r="AE2401" i="2"/>
  <c r="AE2477" i="2"/>
  <c r="AE2478" i="2"/>
  <c r="AE2564" i="2"/>
  <c r="AE2655" i="2"/>
  <c r="AE3215" i="2"/>
  <c r="AE3919" i="2"/>
  <c r="AE4264" i="2"/>
  <c r="AE4299" i="2"/>
  <c r="AE4397" i="2"/>
  <c r="AE4398" i="2"/>
  <c r="AE6165" i="2"/>
  <c r="AE6260" i="2"/>
  <c r="AE6281" i="2"/>
  <c r="AE4965" i="2"/>
  <c r="AE6498" i="2"/>
  <c r="AE6685" i="2"/>
  <c r="AE6959" i="2"/>
  <c r="AE5218" i="2"/>
  <c r="AE5464" i="2"/>
  <c r="AE5641" i="2"/>
  <c r="AE5769" i="2"/>
  <c r="AE5893" i="2"/>
  <c r="AG5893" i="2" s="1"/>
  <c r="AE6079" i="2"/>
  <c r="AG6079" i="2" s="1"/>
  <c r="AE6499" i="2"/>
  <c r="AE6960" i="2"/>
  <c r="AE3216" i="2"/>
  <c r="AE3440" i="2"/>
  <c r="AE3461" i="2"/>
  <c r="AE3846" i="2"/>
  <c r="AG3846" i="2" s="1"/>
  <c r="AE3870" i="2"/>
  <c r="AG3870" i="2" s="1"/>
  <c r="AE217" i="2"/>
  <c r="AE316" i="2"/>
  <c r="AE709" i="2"/>
  <c r="AG709" i="2" s="1"/>
  <c r="AE710" i="2"/>
  <c r="AG710" i="2" s="1"/>
  <c r="AE1065" i="2"/>
  <c r="AE1079" i="2"/>
  <c r="AE1297" i="2"/>
  <c r="AG1297" i="2" s="1"/>
  <c r="AE1298" i="2"/>
  <c r="AE1867" i="2"/>
  <c r="AE1868" i="2"/>
  <c r="AE1954" i="2"/>
  <c r="AE2043" i="2"/>
  <c r="AE2116" i="2"/>
  <c r="AE2167" i="2"/>
  <c r="AE2479" i="2"/>
  <c r="AE218" i="2"/>
  <c r="AE317" i="2"/>
  <c r="AE1561" i="2"/>
  <c r="AE3044" i="2"/>
  <c r="AE4689" i="2"/>
  <c r="AE4772" i="2"/>
  <c r="AE5119" i="2"/>
  <c r="AE5333" i="2"/>
  <c r="AE5549" i="2"/>
  <c r="AE3217" i="2"/>
  <c r="AG3217" i="2" s="1"/>
  <c r="AE4212" i="2"/>
  <c r="AE4235" i="2"/>
  <c r="AE4517" i="2"/>
  <c r="AG4517" i="2" s="1"/>
  <c r="AE4547" i="2"/>
  <c r="AG4547" i="2" s="1"/>
  <c r="AE2480" i="2"/>
  <c r="AE2565" i="2"/>
  <c r="AE2656" i="2"/>
  <c r="AE2742" i="2"/>
  <c r="AE2803" i="2"/>
  <c r="AE4966" i="2"/>
  <c r="AG4966" i="2" s="1"/>
  <c r="AE6533" i="2"/>
  <c r="AE6705" i="2"/>
  <c r="AE6961" i="2"/>
  <c r="AG6961" i="2" s="1"/>
  <c r="AE5289" i="2"/>
  <c r="AE5642" i="2"/>
  <c r="AE5770" i="2"/>
  <c r="AE5894" i="2"/>
  <c r="AE6080" i="2"/>
  <c r="AE6611" i="2"/>
  <c r="AE6910" i="2"/>
  <c r="AE53" i="2"/>
  <c r="AE120" i="2"/>
  <c r="AE1498" i="2"/>
  <c r="AE3045" i="2"/>
  <c r="AE3306" i="2"/>
  <c r="AE3312" i="2"/>
  <c r="AE3525" i="2"/>
  <c r="AE3697" i="2"/>
  <c r="AE3727" i="2"/>
  <c r="AE4627" i="2"/>
  <c r="AE4773" i="2"/>
  <c r="AE5088" i="2"/>
  <c r="AG5088" i="2" s="1"/>
  <c r="AE5334" i="2"/>
  <c r="AE54" i="2"/>
  <c r="AE121" i="2"/>
  <c r="AE563" i="2"/>
  <c r="AG563" i="2" s="1"/>
  <c r="AE607" i="2"/>
  <c r="AE990" i="2"/>
  <c r="AE993" i="2"/>
  <c r="AE1226" i="2"/>
  <c r="AG1226" i="2" s="1"/>
  <c r="AE1230" i="2"/>
  <c r="AG1230" i="2" s="1"/>
  <c r="AE3550" i="2"/>
  <c r="AE4136" i="2"/>
  <c r="AE4140" i="2"/>
  <c r="AE4377" i="2"/>
  <c r="AG4377" i="2" s="1"/>
  <c r="AE4399" i="2"/>
  <c r="AG4399" i="2" s="1"/>
  <c r="AE4002" i="2"/>
  <c r="AE4003" i="2"/>
  <c r="AE4004" i="2"/>
  <c r="AE4005" i="2"/>
  <c r="AE4008" i="2"/>
  <c r="AE4009" i="2"/>
  <c r="AE4012" i="2"/>
  <c r="AE4021" i="2"/>
  <c r="AE4031" i="2"/>
  <c r="AE4032" i="2"/>
  <c r="AE4043" i="2"/>
  <c r="AE4075" i="2"/>
  <c r="AE6826" i="2"/>
  <c r="AE4916" i="2"/>
  <c r="AE6803" i="2"/>
  <c r="AE7064" i="2"/>
  <c r="AE5249" i="2"/>
  <c r="AE5465" i="2"/>
  <c r="AG5465" i="2" s="1"/>
  <c r="AE5643" i="2"/>
  <c r="AE5771" i="2"/>
  <c r="AE5895" i="2"/>
  <c r="AG5895" i="2" s="1"/>
  <c r="AE6029" i="2"/>
  <c r="AG6029" i="2" s="1"/>
  <c r="AE6804" i="2"/>
  <c r="AE7000" i="2"/>
  <c r="AG7000" i="2" s="1"/>
  <c r="AE5" i="2"/>
  <c r="AE25" i="2"/>
  <c r="AE31" i="2"/>
  <c r="AE219" i="2"/>
  <c r="AE1470" i="2"/>
  <c r="AG1470" i="2" s="1"/>
  <c r="AE3046" i="2"/>
  <c r="AE1471" i="2"/>
  <c r="AG1471" i="2" s="1"/>
  <c r="AE3047" i="2"/>
  <c r="AE3307" i="2"/>
  <c r="AE3313" i="2"/>
  <c r="AE3531" i="2"/>
  <c r="AE3698" i="2"/>
  <c r="AE3699" i="2"/>
  <c r="AE4617" i="2"/>
  <c r="AE4774" i="2"/>
  <c r="AE4628" i="2"/>
  <c r="AE4775" i="2"/>
  <c r="AE5051" i="2"/>
  <c r="AE5335" i="2"/>
  <c r="AE5059" i="2"/>
  <c r="AE5336" i="2"/>
  <c r="AE2" i="2"/>
  <c r="AE15" i="2"/>
  <c r="AE539" i="2"/>
  <c r="AE545" i="2"/>
  <c r="AG545" i="2" s="1"/>
  <c r="AE799" i="2"/>
  <c r="AG799" i="2" s="1"/>
  <c r="AE820" i="2"/>
  <c r="AE996" i="2"/>
  <c r="AE1015" i="2"/>
  <c r="AE1314" i="2"/>
  <c r="AG1314" i="2" s="1"/>
  <c r="AE1334" i="2"/>
  <c r="AE1606" i="2"/>
  <c r="AE1613" i="2"/>
  <c r="AE1622" i="2"/>
  <c r="AE1632" i="2"/>
  <c r="AE1648" i="2"/>
  <c r="AE1658" i="2"/>
  <c r="AG1658" i="2" s="1"/>
  <c r="AE1659" i="2"/>
  <c r="AG1659" i="2" s="1"/>
  <c r="AE1679" i="2"/>
  <c r="AG1679" i="2" s="1"/>
  <c r="AE1721" i="2"/>
  <c r="AG1721" i="2" s="1"/>
  <c r="AE1791" i="2"/>
  <c r="AE1869" i="2"/>
  <c r="AE2252" i="2"/>
  <c r="AE3532" i="2"/>
  <c r="AE3583" i="2"/>
  <c r="AE3906" i="2"/>
  <c r="AE4137" i="2"/>
  <c r="AE4141" i="2"/>
  <c r="AE4378" i="2"/>
  <c r="AE4400" i="2"/>
  <c r="AE4917" i="2"/>
  <c r="AE4939" i="2"/>
  <c r="AE6147" i="2"/>
  <c r="AE6261" i="2"/>
  <c r="AE6282" i="2"/>
  <c r="AE6469" i="2"/>
  <c r="AE6500" i="2"/>
  <c r="AG6500" i="2" s="1"/>
  <c r="AE6729" i="2"/>
  <c r="AG6729" i="2" s="1"/>
  <c r="AE6738" i="2"/>
  <c r="AE6911" i="2"/>
  <c r="AE6962" i="2"/>
  <c r="AG6962" i="2" s="1"/>
  <c r="AE5193" i="2"/>
  <c r="AE5466" i="2"/>
  <c r="AE5494" i="2"/>
  <c r="AG5494" i="2" s="1"/>
  <c r="AE5644" i="2"/>
  <c r="AE5772" i="2"/>
  <c r="AE5896" i="2"/>
  <c r="AG5896" i="2" s="1"/>
  <c r="AE5897" i="2"/>
  <c r="AG5897" i="2" s="1"/>
  <c r="AE5983" i="2"/>
  <c r="AG5983" i="2" s="1"/>
  <c r="AE5987" i="2"/>
  <c r="AG5987" i="2" s="1"/>
  <c r="AE6054" i="2"/>
  <c r="AG6054" i="2" s="1"/>
  <c r="AE6449" i="2"/>
  <c r="AE6912" i="2"/>
  <c r="AE32" i="2"/>
  <c r="AE55" i="2"/>
  <c r="AE1472" i="2"/>
  <c r="AE3048" i="2"/>
  <c r="AE4618" i="2"/>
  <c r="AE4776" i="2"/>
  <c r="AE5060" i="2"/>
  <c r="AE5337" i="2"/>
  <c r="AE33" i="2"/>
  <c r="AE56" i="2"/>
  <c r="AE546" i="2"/>
  <c r="AE564" i="2"/>
  <c r="AE3533" i="2"/>
  <c r="AE4904" i="2"/>
  <c r="AE6827" i="2"/>
  <c r="AE6805" i="2"/>
  <c r="AG6805" i="2" s="1"/>
  <c r="AE7043" i="2"/>
  <c r="AG7043" i="2" s="1"/>
  <c r="AE5467" i="2"/>
  <c r="AE5645" i="2"/>
  <c r="AE5773" i="2"/>
  <c r="AG5773" i="2" s="1"/>
  <c r="AE5898" i="2"/>
  <c r="AG5898" i="2" s="1"/>
  <c r="AE13" i="2"/>
  <c r="AE18" i="2"/>
  <c r="AE1473" i="2"/>
  <c r="AG1473" i="2" s="1"/>
  <c r="AE3049" i="2"/>
  <c r="AE3175" i="2"/>
  <c r="AE4629" i="2"/>
  <c r="AG4629" i="2" s="1"/>
  <c r="AE4777" i="2"/>
  <c r="AE5061" i="2"/>
  <c r="AG5061" i="2" s="1"/>
  <c r="AE5338" i="2"/>
  <c r="AE1607" i="2"/>
  <c r="AE1615" i="2"/>
  <c r="AE1623" i="2"/>
  <c r="AE1633" i="2"/>
  <c r="AE1652" i="2"/>
  <c r="AE1660" i="2"/>
  <c r="AE1680" i="2"/>
  <c r="AE1722" i="2"/>
  <c r="AE1792" i="2"/>
  <c r="AE1793" i="2"/>
  <c r="AE6" i="2"/>
  <c r="AE19" i="2"/>
  <c r="AE547" i="2"/>
  <c r="AE565" i="2"/>
  <c r="AE800" i="2"/>
  <c r="AE834" i="2"/>
  <c r="AE998" i="2"/>
  <c r="AE1016" i="2"/>
  <c r="AG1016" i="2" s="1"/>
  <c r="AE1335" i="2"/>
  <c r="AG1335" i="2" s="1"/>
  <c r="AE1355" i="2"/>
  <c r="AE3304" i="2"/>
  <c r="AE3311" i="2"/>
  <c r="AE3686" i="2"/>
  <c r="AG3686" i="2" s="1"/>
  <c r="AE3700" i="2"/>
  <c r="AE1870" i="2"/>
  <c r="AG1870" i="2" s="1"/>
  <c r="AE2253" i="2"/>
  <c r="AE3176" i="2"/>
  <c r="AE3909" i="2"/>
  <c r="AG3909" i="2" s="1"/>
  <c r="AE4145" i="2"/>
  <c r="AE4149" i="2"/>
  <c r="AE4379" i="2"/>
  <c r="AG4379" i="2" s="1"/>
  <c r="AE4380" i="2"/>
  <c r="AG4380" i="2" s="1"/>
  <c r="AE6148" i="2"/>
  <c r="AE6262" i="2"/>
  <c r="AE6263" i="2"/>
  <c r="AE4940" i="2"/>
  <c r="AE6442" i="2"/>
  <c r="AE6676" i="2"/>
  <c r="AE6913" i="2"/>
  <c r="AE5194" i="2"/>
  <c r="AE5457" i="2"/>
  <c r="AE5646" i="2"/>
  <c r="AE5774" i="2"/>
  <c r="AE5899" i="2"/>
  <c r="AE6055" i="2"/>
  <c r="AE6450" i="2"/>
  <c r="AE6914" i="2"/>
  <c r="AE3194" i="2"/>
  <c r="AE3441" i="2"/>
  <c r="AE3442" i="2"/>
  <c r="AG3442" i="2" s="1"/>
  <c r="AE3812" i="2"/>
  <c r="AG3812" i="2" s="1"/>
  <c r="AE3847" i="2"/>
  <c r="AE220" i="2"/>
  <c r="AE318" i="2"/>
  <c r="AE670" i="2"/>
  <c r="AG670" i="2" s="1"/>
  <c r="AE711" i="2"/>
  <c r="AE1041" i="2"/>
  <c r="AE1066" i="2"/>
  <c r="AE1277" i="2"/>
  <c r="AG1277" i="2" s="1"/>
  <c r="AE1299" i="2"/>
  <c r="AG1299" i="2" s="1"/>
  <c r="AE1794" i="2"/>
  <c r="AG1794" i="2" s="1"/>
  <c r="AE1871" i="2"/>
  <c r="AG1871" i="2" s="1"/>
  <c r="AE1872" i="2"/>
  <c r="AG1872" i="2" s="1"/>
  <c r="AE1955" i="2"/>
  <c r="AG1955" i="2" s="1"/>
  <c r="AE2044" i="2"/>
  <c r="AG2044" i="2" s="1"/>
  <c r="AE2117" i="2"/>
  <c r="AE2402" i="2"/>
  <c r="AE2481" i="2"/>
  <c r="AE221" i="2"/>
  <c r="AE222" i="2"/>
  <c r="AE1530" i="2"/>
  <c r="AE3050" i="2"/>
  <c r="AE4657" i="2"/>
  <c r="AE4778" i="2"/>
  <c r="AE5089" i="2"/>
  <c r="AE5339" i="2"/>
  <c r="AE5517" i="2"/>
  <c r="AE3218" i="2"/>
  <c r="AE4213" i="2"/>
  <c r="AE4236" i="2"/>
  <c r="AE4518" i="2"/>
  <c r="AE4548" i="2"/>
  <c r="AG4548" i="2" s="1"/>
  <c r="AE2566" i="2"/>
  <c r="AE2657" i="2"/>
  <c r="AE2658" i="2"/>
  <c r="AE2743" i="2"/>
  <c r="AE4941" i="2"/>
  <c r="AG4941" i="2" s="1"/>
  <c r="AE6534" i="2"/>
  <c r="AE6700" i="2"/>
  <c r="AE6963" i="2"/>
  <c r="AG6963" i="2" s="1"/>
  <c r="AE5274" i="2"/>
  <c r="AE5647" i="2"/>
  <c r="AE5775" i="2"/>
  <c r="AG5775" i="2" s="1"/>
  <c r="AE5900" i="2"/>
  <c r="AG5900" i="2" s="1"/>
  <c r="AE6056" i="2"/>
  <c r="AG6056" i="2" s="1"/>
  <c r="AE6562" i="2"/>
  <c r="AE6915" i="2"/>
  <c r="AG6915" i="2" s="1"/>
  <c r="AE122" i="2"/>
  <c r="AE223" i="2"/>
  <c r="AE1499" i="2"/>
  <c r="AE3051" i="2"/>
  <c r="AE3551" i="2"/>
  <c r="AE4630" i="2"/>
  <c r="AE4779" i="2"/>
  <c r="AE5090" i="2"/>
  <c r="AE5340" i="2"/>
  <c r="AE1723" i="2"/>
  <c r="AE1724" i="2"/>
  <c r="AE1795" i="2"/>
  <c r="AE57" i="2"/>
  <c r="AE123" i="2"/>
  <c r="AE608" i="2"/>
  <c r="AE609" i="2"/>
  <c r="AE821" i="2"/>
  <c r="AG821" i="2" s="1"/>
  <c r="AE822" i="2"/>
  <c r="AG822" i="2" s="1"/>
  <c r="AE1017" i="2"/>
  <c r="AE1042" i="2"/>
  <c r="AE1251" i="2"/>
  <c r="AG1251" i="2" s="1"/>
  <c r="AE1252" i="2"/>
  <c r="AG1252" i="2" s="1"/>
  <c r="AE3360" i="2"/>
  <c r="AE3400" i="2"/>
  <c r="AE3766" i="2"/>
  <c r="AG3766" i="2" s="1"/>
  <c r="AE3813" i="2"/>
  <c r="AG3813" i="2" s="1"/>
  <c r="AE1873" i="2"/>
  <c r="AG1873" i="2" s="1"/>
  <c r="AE1956" i="2"/>
  <c r="AG1956" i="2" s="1"/>
  <c r="AE1957" i="2"/>
  <c r="AG1957" i="2" s="1"/>
  <c r="AE2403" i="2"/>
  <c r="AE2404" i="2"/>
  <c r="AE2482" i="2"/>
  <c r="AE2567" i="2"/>
  <c r="AE2659" i="2"/>
  <c r="AE2744" i="2"/>
  <c r="AE3552" i="2"/>
  <c r="AE3952" i="2"/>
  <c r="AE4163" i="2"/>
  <c r="AE4182" i="2"/>
  <c r="AE4475" i="2"/>
  <c r="AE4476" i="2"/>
  <c r="AE6166" i="2"/>
  <c r="AE6283" i="2"/>
  <c r="AE6317" i="2"/>
  <c r="AE4918" i="2"/>
  <c r="AE6470" i="2"/>
  <c r="AE6739" i="2"/>
  <c r="AE6874" i="2"/>
  <c r="AE5200" i="2"/>
  <c r="AE5468" i="2"/>
  <c r="AG5468" i="2" s="1"/>
  <c r="AE5648" i="2"/>
  <c r="AE5776" i="2"/>
  <c r="AE5901" i="2"/>
  <c r="AG5901" i="2" s="1"/>
  <c r="AE6030" i="2"/>
  <c r="AG6030" i="2" s="1"/>
  <c r="AE6471" i="2"/>
  <c r="AE6847" i="2"/>
  <c r="AG6847" i="2" s="1"/>
  <c r="AE374" i="2"/>
  <c r="AE468" i="2"/>
  <c r="AE1463" i="2"/>
  <c r="AG1463" i="2" s="1"/>
  <c r="AE3052" i="2"/>
  <c r="AE2997" i="2"/>
  <c r="AE2999" i="2"/>
  <c r="AE3273" i="2"/>
  <c r="AG3273" i="2" s="1"/>
  <c r="AE3281" i="2"/>
  <c r="AG3281" i="2" s="1"/>
  <c r="AE3526" i="2"/>
  <c r="AE4619" i="2"/>
  <c r="AE4780" i="2"/>
  <c r="AE5052" i="2"/>
  <c r="AE5341" i="2"/>
  <c r="AE479" i="2"/>
  <c r="AE506" i="2"/>
  <c r="AE780" i="2"/>
  <c r="AE784" i="2"/>
  <c r="AE966" i="2"/>
  <c r="AE975" i="2"/>
  <c r="AE1604" i="2"/>
  <c r="AE1611" i="2"/>
  <c r="AE1618" i="2"/>
  <c r="AE1629" i="2"/>
  <c r="AE1638" i="2"/>
  <c r="AE1644" i="2"/>
  <c r="AG1644" i="2" s="1"/>
  <c r="AE1649" i="2"/>
  <c r="AG1649" i="2" s="1"/>
  <c r="AE1653" i="2"/>
  <c r="AE1661" i="2"/>
  <c r="AE1662" i="2"/>
  <c r="AG1662" i="2" s="1"/>
  <c r="AE1681" i="2"/>
  <c r="AG1681" i="2" s="1"/>
  <c r="AE2045" i="2"/>
  <c r="AE2998" i="2"/>
  <c r="AE3001" i="2"/>
  <c r="AE3173" i="2"/>
  <c r="AE3274" i="2"/>
  <c r="AG3274" i="2" s="1"/>
  <c r="AE3282" i="2"/>
  <c r="AG3282" i="2" s="1"/>
  <c r="AE3920" i="2"/>
  <c r="AG3920" i="2" s="1"/>
  <c r="AE4359" i="2"/>
  <c r="AE4361" i="2"/>
  <c r="AE4595" i="2"/>
  <c r="AG4595" i="2" s="1"/>
  <c r="AE4596" i="2"/>
  <c r="AE4905" i="2"/>
  <c r="AE6149" i="2"/>
  <c r="AE6245" i="2"/>
  <c r="AE6248" i="2"/>
  <c r="AE6451" i="2"/>
  <c r="AE6727" i="2"/>
  <c r="AE6875" i="2"/>
  <c r="AE5192" i="2"/>
  <c r="AE5469" i="2"/>
  <c r="AE6010" i="2"/>
  <c r="AE6011" i="2"/>
  <c r="AE6013" i="2"/>
  <c r="AE6057" i="2"/>
  <c r="AE6452" i="2"/>
  <c r="AE6848" i="2"/>
  <c r="AE224" i="2"/>
  <c r="AE319" i="2"/>
  <c r="AE1531" i="2"/>
  <c r="AE3053" i="2"/>
  <c r="AE3248" i="2"/>
  <c r="AE4715" i="2"/>
  <c r="AG4715" i="2" s="1"/>
  <c r="AE4781" i="2"/>
  <c r="AE5120" i="2"/>
  <c r="AG5120" i="2" s="1"/>
  <c r="AE5342" i="2"/>
  <c r="AE1725" i="2"/>
  <c r="AG1725" i="2" s="1"/>
  <c r="AE1796" i="2"/>
  <c r="AG1796" i="2" s="1"/>
  <c r="AE124" i="2"/>
  <c r="AE225" i="2"/>
  <c r="AE610" i="2"/>
  <c r="AG610" i="2" s="1"/>
  <c r="AE671" i="2"/>
  <c r="AG671" i="2" s="1"/>
  <c r="AE896" i="2"/>
  <c r="AE930" i="2"/>
  <c r="AE1137" i="2"/>
  <c r="AE1167" i="2"/>
  <c r="AE1381" i="2"/>
  <c r="AE1414" i="2"/>
  <c r="AE3332" i="2"/>
  <c r="AE3361" i="2"/>
  <c r="AE3728" i="2"/>
  <c r="AE3767" i="2"/>
  <c r="AE1874" i="2"/>
  <c r="AE1958" i="2"/>
  <c r="AE2046" i="2"/>
  <c r="AE2118" i="2"/>
  <c r="AE2405" i="2"/>
  <c r="AE2483" i="2"/>
  <c r="AE2568" i="2"/>
  <c r="AE2660" i="2"/>
  <c r="AG2660" i="2" s="1"/>
  <c r="AE2745" i="2"/>
  <c r="AE2804" i="2"/>
  <c r="AE3234" i="2"/>
  <c r="AE3973" i="2"/>
  <c r="AG3973" i="2" s="1"/>
  <c r="AE4300" i="2"/>
  <c r="AE4325" i="2"/>
  <c r="AE4432" i="2"/>
  <c r="AG4432" i="2" s="1"/>
  <c r="AE4477" i="2"/>
  <c r="AG4477" i="2" s="1"/>
  <c r="AE6202" i="2"/>
  <c r="AE6318" i="2"/>
  <c r="AG6318" i="2" s="1"/>
  <c r="AE6337" i="2"/>
  <c r="AG6337" i="2" s="1"/>
  <c r="AE4991" i="2"/>
  <c r="AG4991" i="2" s="1"/>
  <c r="AE6535" i="2"/>
  <c r="AE6701" i="2"/>
  <c r="AE7044" i="2"/>
  <c r="AG7044" i="2" s="1"/>
  <c r="AE5229" i="2"/>
  <c r="AE5518" i="2"/>
  <c r="AE5649" i="2"/>
  <c r="AE5777" i="2"/>
  <c r="AE5902" i="2"/>
  <c r="AE6122" i="2"/>
  <c r="AE6584" i="2"/>
  <c r="AE7001" i="2"/>
  <c r="AE4237" i="2"/>
  <c r="AE4265" i="2"/>
  <c r="AE4549" i="2"/>
  <c r="AE4571" i="2"/>
  <c r="AE3195" i="2"/>
  <c r="AE3401" i="2"/>
  <c r="AE3443" i="2"/>
  <c r="AE3814" i="2"/>
  <c r="AE3815" i="2"/>
  <c r="AE125" i="2"/>
  <c r="AE226" i="2"/>
  <c r="AE611" i="2"/>
  <c r="AE672" i="2"/>
  <c r="AG672" i="2" s="1"/>
  <c r="AE801" i="2"/>
  <c r="AE805" i="2"/>
  <c r="AE1043" i="2"/>
  <c r="AE1044" i="2"/>
  <c r="AE1253" i="2"/>
  <c r="AG1253" i="2" s="1"/>
  <c r="AE1278" i="2"/>
  <c r="AG1278" i="2" s="1"/>
  <c r="AE1726" i="2"/>
  <c r="AG1726" i="2" s="1"/>
  <c r="AE1797" i="2"/>
  <c r="AG1797" i="2" s="1"/>
  <c r="AE1875" i="2"/>
  <c r="AG1875" i="2" s="1"/>
  <c r="AE1959" i="2"/>
  <c r="AG1959" i="2" s="1"/>
  <c r="AE1960" i="2"/>
  <c r="AG1960" i="2" s="1"/>
  <c r="AE2047" i="2"/>
  <c r="AE2406" i="2"/>
  <c r="AE2407" i="2"/>
  <c r="AE126" i="2"/>
  <c r="AE227" i="2"/>
  <c r="AE1500" i="2"/>
  <c r="AE3054" i="2"/>
  <c r="AE4658" i="2"/>
  <c r="AE4782" i="2"/>
  <c r="AE5091" i="2"/>
  <c r="AE5343" i="2"/>
  <c r="AE5519" i="2"/>
  <c r="AE3196" i="2"/>
  <c r="AE3921" i="2"/>
  <c r="AE4183" i="2"/>
  <c r="AE4214" i="2"/>
  <c r="AE4478" i="2"/>
  <c r="AE4519" i="2"/>
  <c r="AG4519" i="2" s="1"/>
  <c r="AE2484" i="2"/>
  <c r="AE2569" i="2"/>
  <c r="AE2661" i="2"/>
  <c r="AE2662" i="2"/>
  <c r="AE4942" i="2"/>
  <c r="AE6167" i="2"/>
  <c r="AE6264" i="2"/>
  <c r="AG6264" i="2" s="1"/>
  <c r="AE6284" i="2"/>
  <c r="AG6284" i="2" s="1"/>
  <c r="AE6501" i="2"/>
  <c r="AE6692" i="2"/>
  <c r="AE6916" i="2"/>
  <c r="AG6916" i="2" s="1"/>
  <c r="AE5275" i="2"/>
  <c r="AE5650" i="2"/>
  <c r="AE5778" i="2"/>
  <c r="AG5778" i="2" s="1"/>
  <c r="AE5903" i="2"/>
  <c r="AE6031" i="2"/>
  <c r="AE6536" i="2"/>
  <c r="AE6876" i="2"/>
  <c r="AE58" i="2"/>
  <c r="AE127" i="2"/>
  <c r="AE1474" i="2"/>
  <c r="AE3055" i="2"/>
  <c r="AE3197" i="2"/>
  <c r="AE4631" i="2"/>
  <c r="AE4783" i="2"/>
  <c r="AE5062" i="2"/>
  <c r="AE5344" i="2"/>
  <c r="AE1663" i="2"/>
  <c r="AE1682" i="2"/>
  <c r="AE1727" i="2"/>
  <c r="AE1798" i="2"/>
  <c r="AG1798" i="2" s="1"/>
  <c r="AE34" i="2"/>
  <c r="AG34" i="2" s="1"/>
  <c r="AE59" i="2"/>
  <c r="AE548" i="2"/>
  <c r="AE566" i="2"/>
  <c r="AG566" i="2" s="1"/>
  <c r="AE859" i="2"/>
  <c r="AE873" i="2"/>
  <c r="AE1091" i="2"/>
  <c r="AE1111" i="2"/>
  <c r="AE1336" i="2"/>
  <c r="AG1336" i="2" s="1"/>
  <c r="AE1356" i="2"/>
  <c r="AG1356" i="2" s="1"/>
  <c r="AE3316" i="2"/>
  <c r="AE3318" i="2"/>
  <c r="AE3687" i="2"/>
  <c r="AG3687" i="2" s="1"/>
  <c r="AE3701" i="2"/>
  <c r="AG3701" i="2" s="1"/>
  <c r="AE1876" i="2"/>
  <c r="AG1876" i="2" s="1"/>
  <c r="AE1961" i="2"/>
  <c r="AE2348" i="2"/>
  <c r="AE2361" i="2"/>
  <c r="AE2408" i="2"/>
  <c r="AE2485" i="2"/>
  <c r="AE2570" i="2"/>
  <c r="AE2571" i="2"/>
  <c r="AE3198" i="2"/>
  <c r="AE3910" i="2"/>
  <c r="AE4238" i="2"/>
  <c r="AE4266" i="2"/>
  <c r="AE4381" i="2"/>
  <c r="AE4401" i="2"/>
  <c r="AE6150" i="2"/>
  <c r="AE6265" i="2"/>
  <c r="AE6285" i="2"/>
  <c r="AE4943" i="2"/>
  <c r="AG4943" i="2" s="1"/>
  <c r="AE6472" i="2"/>
  <c r="AG6472" i="2" s="1"/>
  <c r="AE6680" i="2"/>
  <c r="AE6917" i="2"/>
  <c r="AE5209" i="2"/>
  <c r="AE5470" i="2"/>
  <c r="AG5470" i="2" s="1"/>
  <c r="AE5651" i="2"/>
  <c r="AE5779" i="2"/>
  <c r="AG5779" i="2" s="1"/>
  <c r="AE5904" i="2"/>
  <c r="AG5904" i="2" s="1"/>
  <c r="AE6081" i="2"/>
  <c r="AG6081" i="2" s="1"/>
  <c r="AE6473" i="2"/>
  <c r="AE6918" i="2"/>
  <c r="AG6918" i="2" s="1"/>
  <c r="AE228" i="2"/>
  <c r="AE320" i="2"/>
  <c r="AE1562" i="2"/>
  <c r="AG1562" i="2" s="1"/>
  <c r="AE3056" i="2"/>
  <c r="AE3617" i="2"/>
  <c r="AE4690" i="2"/>
  <c r="AE4784" i="2"/>
  <c r="AE5147" i="2"/>
  <c r="AE5345" i="2"/>
  <c r="AE1877" i="2"/>
  <c r="AE229" i="2"/>
  <c r="AE321" i="2"/>
  <c r="AE673" i="2"/>
  <c r="AE712" i="2"/>
  <c r="AE835" i="2"/>
  <c r="AE847" i="2"/>
  <c r="AE1067" i="2"/>
  <c r="AE1080" i="2"/>
  <c r="AE1300" i="2"/>
  <c r="AE1301" i="2"/>
  <c r="AE3444" i="2"/>
  <c r="AE3445" i="2"/>
  <c r="AG3445" i="2" s="1"/>
  <c r="AE3848" i="2"/>
  <c r="AE3849" i="2"/>
  <c r="AE1962" i="2"/>
  <c r="AG1962" i="2" s="1"/>
  <c r="AE2048" i="2"/>
  <c r="AG2048" i="2" s="1"/>
  <c r="AE2049" i="2"/>
  <c r="AE2119" i="2"/>
  <c r="AG2119" i="2" s="1"/>
  <c r="AE2168" i="2"/>
  <c r="AG2168" i="2" s="1"/>
  <c r="AE2572" i="2"/>
  <c r="AE2663" i="2"/>
  <c r="AE2664" i="2"/>
  <c r="AE2746" i="2"/>
  <c r="AE2805" i="2"/>
  <c r="AE2844" i="2"/>
  <c r="AE3618" i="2"/>
  <c r="AE3974" i="2"/>
  <c r="AE4215" i="2"/>
  <c r="AE4239" i="2"/>
  <c r="AE4520" i="2"/>
  <c r="AE4550" i="2"/>
  <c r="AE6241" i="2"/>
  <c r="AE6319" i="2"/>
  <c r="AE6338" i="2"/>
  <c r="AE4967" i="2"/>
  <c r="AE6585" i="2"/>
  <c r="AE6763" i="2"/>
  <c r="AE6964" i="2"/>
  <c r="AE5219" i="2"/>
  <c r="AE5520" i="2"/>
  <c r="AE5652" i="2"/>
  <c r="AE5780" i="2"/>
  <c r="AE5905" i="2"/>
  <c r="AE6082" i="2"/>
  <c r="AG6082" i="2" s="1"/>
  <c r="AE6586" i="2"/>
  <c r="AE6919" i="2"/>
  <c r="AE128" i="2"/>
  <c r="AE230" i="2"/>
  <c r="AE1501" i="2"/>
  <c r="AE3057" i="2"/>
  <c r="AE3333" i="2"/>
  <c r="AE3334" i="2"/>
  <c r="AE3534" i="2"/>
  <c r="AE3702" i="2"/>
  <c r="AG3702" i="2" s="1"/>
  <c r="AE3729" i="2"/>
  <c r="AG3729" i="2" s="1"/>
  <c r="AE4632" i="2"/>
  <c r="AG4632" i="2" s="1"/>
  <c r="AE4785" i="2"/>
  <c r="AE5092" i="2"/>
  <c r="AG5092" i="2" s="1"/>
  <c r="AE5346" i="2"/>
  <c r="AE60" i="2"/>
  <c r="AE129" i="2"/>
  <c r="AE567" i="2"/>
  <c r="AE612" i="2"/>
  <c r="AE1000" i="2"/>
  <c r="AE1001" i="2"/>
  <c r="AE1227" i="2"/>
  <c r="AE1231" i="2"/>
  <c r="AE3584" i="2"/>
  <c r="AE4150" i="2"/>
  <c r="AE4151" i="2"/>
  <c r="AE4402" i="2"/>
  <c r="AE4403" i="2"/>
  <c r="AE4010" i="2"/>
  <c r="AE4013" i="2"/>
  <c r="AE4022" i="2"/>
  <c r="AG4022" i="2" s="1"/>
  <c r="AE4033" i="2"/>
  <c r="AG4033" i="2" s="1"/>
  <c r="AE4034" i="2"/>
  <c r="AE4044" i="2"/>
  <c r="AE4077" i="2"/>
  <c r="AE4082" i="2"/>
  <c r="AE4083" i="2"/>
  <c r="AE4092" i="2"/>
  <c r="AE4101" i="2"/>
  <c r="AE4110" i="2"/>
  <c r="AE6828" i="2"/>
  <c r="AE4944" i="2"/>
  <c r="AG4944" i="2" s="1"/>
  <c r="AE6806" i="2"/>
  <c r="AE7065" i="2"/>
  <c r="AG7065" i="2" s="1"/>
  <c r="AE5254" i="2"/>
  <c r="AE5495" i="2"/>
  <c r="AG5495" i="2" s="1"/>
  <c r="AE5653" i="2"/>
  <c r="AE5781" i="2"/>
  <c r="AE5906" i="2"/>
  <c r="AE6032" i="2"/>
  <c r="AE6807" i="2"/>
  <c r="AE7002" i="2"/>
  <c r="AE3199" i="2"/>
  <c r="AE3402" i="2"/>
  <c r="AE3446" i="2"/>
  <c r="AE3816" i="2"/>
  <c r="AE3850" i="2"/>
  <c r="AE130" i="2"/>
  <c r="AE231" i="2"/>
  <c r="AE613" i="2"/>
  <c r="AE674" i="2"/>
  <c r="AE1045" i="2"/>
  <c r="AE1046" i="2"/>
  <c r="AE1279" i="2"/>
  <c r="AG1279" i="2" s="1"/>
  <c r="AE1280" i="2"/>
  <c r="AE1728" i="2"/>
  <c r="AE1799" i="2"/>
  <c r="AG1799" i="2" s="1"/>
  <c r="AE1878" i="2"/>
  <c r="AG1878" i="2" s="1"/>
  <c r="AE1963" i="2"/>
  <c r="AE2050" i="2"/>
  <c r="AG2050" i="2" s="1"/>
  <c r="AE2051" i="2"/>
  <c r="AG2051" i="2" s="1"/>
  <c r="AE2409" i="2"/>
  <c r="AE2410" i="2"/>
  <c r="AE131" i="2"/>
  <c r="AE232" i="2"/>
  <c r="AE1502" i="2"/>
  <c r="AG1502" i="2" s="1"/>
  <c r="AE3058" i="2"/>
  <c r="AE4659" i="2"/>
  <c r="AG4659" i="2" s="1"/>
  <c r="AE4786" i="2"/>
  <c r="AE5093" i="2"/>
  <c r="AE5347" i="2"/>
  <c r="AE5521" i="2"/>
  <c r="AE3200" i="2"/>
  <c r="AE4184" i="2"/>
  <c r="AE4216" i="2"/>
  <c r="AE4479" i="2"/>
  <c r="AE4521" i="2"/>
  <c r="AE2486" i="2"/>
  <c r="AE2573" i="2"/>
  <c r="AE2665" i="2"/>
  <c r="AE2747" i="2"/>
  <c r="AE4945" i="2"/>
  <c r="AE6502" i="2"/>
  <c r="AE6698" i="2"/>
  <c r="AE6920" i="2"/>
  <c r="AG6920" i="2" s="1"/>
  <c r="AE5276" i="2"/>
  <c r="AE5654" i="2"/>
  <c r="AE5782" i="2"/>
  <c r="AE5907" i="2"/>
  <c r="AG5907" i="2" s="1"/>
  <c r="AE6058" i="2"/>
  <c r="AG6058" i="2" s="1"/>
  <c r="AE6563" i="2"/>
  <c r="AE6921" i="2"/>
  <c r="AG6921" i="2" s="1"/>
  <c r="AE3462" i="2"/>
  <c r="AE3487" i="2"/>
  <c r="AE3871" i="2"/>
  <c r="AG3871" i="2" s="1"/>
  <c r="AE3893" i="2"/>
  <c r="AG3893" i="2" s="1"/>
  <c r="AE322" i="2"/>
  <c r="AE375" i="2"/>
  <c r="AE713" i="2"/>
  <c r="AG713" i="2" s="1"/>
  <c r="AE735" i="2"/>
  <c r="AG735" i="2" s="1"/>
  <c r="AE1879" i="2"/>
  <c r="AE2052" i="2"/>
  <c r="AE2120" i="2"/>
  <c r="AE2169" i="2"/>
  <c r="AE2170" i="2"/>
  <c r="AE2198" i="2"/>
  <c r="AE323" i="2"/>
  <c r="AE376" i="2"/>
  <c r="AE1583" i="2"/>
  <c r="AE3059" i="2"/>
  <c r="AE4716" i="2"/>
  <c r="AE4787" i="2"/>
  <c r="AE5148" i="2"/>
  <c r="AE5348" i="2"/>
  <c r="AE5567" i="2"/>
  <c r="AE3249" i="2"/>
  <c r="AE2574" i="2"/>
  <c r="AE2575" i="2"/>
  <c r="AE2666" i="2"/>
  <c r="AE2748" i="2"/>
  <c r="AE2806" i="2"/>
  <c r="AE2845" i="2"/>
  <c r="AE4992" i="2"/>
  <c r="AE6587" i="2"/>
  <c r="AE6717" i="2"/>
  <c r="AE7003" i="2"/>
  <c r="AG7003" i="2" s="1"/>
  <c r="AE5655" i="2"/>
  <c r="AE5783" i="2"/>
  <c r="AG5783" i="2" s="1"/>
  <c r="AE5908" i="2"/>
  <c r="AG5908" i="2" s="1"/>
  <c r="AE3060" i="2"/>
  <c r="AE3308" i="2"/>
  <c r="AE3314" i="2"/>
  <c r="AE3730" i="2"/>
  <c r="AE3768" i="2"/>
  <c r="AE7" i="2"/>
  <c r="AE20" i="2"/>
  <c r="AE568" i="2"/>
  <c r="AE614" i="2"/>
  <c r="AE794" i="2"/>
  <c r="AE796" i="2"/>
  <c r="AE991" i="2"/>
  <c r="AE994" i="2"/>
  <c r="AE1232" i="2"/>
  <c r="AE1254" i="2"/>
  <c r="AE1608" i="2"/>
  <c r="AE1614" i="2"/>
  <c r="AE1624" i="2"/>
  <c r="AE1634" i="2"/>
  <c r="AE1650" i="2"/>
  <c r="AG1650" i="2" s="1"/>
  <c r="AE1683" i="2"/>
  <c r="AG1683" i="2" s="1"/>
  <c r="AE1729" i="2"/>
  <c r="AE1730" i="2"/>
  <c r="AE1800" i="2"/>
  <c r="AG1800" i="2" s="1"/>
  <c r="AE1880" i="2"/>
  <c r="AG1880" i="2" s="1"/>
  <c r="AE1964" i="2"/>
  <c r="AE2254" i="2"/>
  <c r="AE8" i="2"/>
  <c r="AE21" i="2"/>
  <c r="AE1475" i="2"/>
  <c r="AG1475" i="2" s="1"/>
  <c r="AE3061" i="2"/>
  <c r="AE4788" i="2"/>
  <c r="AE4620" i="2"/>
  <c r="AG4620" i="2" s="1"/>
  <c r="AE5053" i="2"/>
  <c r="AG5053" i="2" s="1"/>
  <c r="AE5349" i="2"/>
  <c r="AE5471" i="2"/>
  <c r="AE3174" i="2"/>
  <c r="AE3911" i="2"/>
  <c r="AE4138" i="2"/>
  <c r="AE4142" i="2"/>
  <c r="AE4433" i="2"/>
  <c r="AE4434" i="2"/>
  <c r="AE4906" i="2"/>
  <c r="AE6154" i="2"/>
  <c r="AE6266" i="2"/>
  <c r="AE6286" i="2"/>
  <c r="AE6437" i="2"/>
  <c r="AE6677" i="2"/>
  <c r="AE6849" i="2"/>
  <c r="AE5250" i="2"/>
  <c r="AE5656" i="2"/>
  <c r="AE5784" i="2"/>
  <c r="AG5784" i="2" s="1"/>
  <c r="AE5909" i="2"/>
  <c r="AG5909" i="2" s="1"/>
  <c r="AE6023" i="2"/>
  <c r="AE6453" i="2"/>
  <c r="AE6850" i="2"/>
  <c r="AG6850" i="2" s="1"/>
  <c r="AE3219" i="2"/>
  <c r="AE3463" i="2"/>
  <c r="AE3464" i="2"/>
  <c r="AE3851" i="2"/>
  <c r="AG3851" i="2" s="1"/>
  <c r="AE3872" i="2"/>
  <c r="AG3872" i="2" s="1"/>
  <c r="AE324" i="2"/>
  <c r="AE377" i="2"/>
  <c r="AE714" i="2"/>
  <c r="AG714" i="2" s="1"/>
  <c r="AE736" i="2"/>
  <c r="AG736" i="2" s="1"/>
  <c r="AE806" i="2"/>
  <c r="AE823" i="2"/>
  <c r="AE1068" i="2"/>
  <c r="AE1081" i="2"/>
  <c r="AE1302" i="2"/>
  <c r="AE1315" i="2"/>
  <c r="AE1881" i="2"/>
  <c r="AE1965" i="2"/>
  <c r="AE2053" i="2"/>
  <c r="AE2121" i="2"/>
  <c r="AE2171" i="2"/>
  <c r="AE2199" i="2"/>
  <c r="AE233" i="2"/>
  <c r="AE325" i="2"/>
  <c r="AE1563" i="2"/>
  <c r="AE3062" i="2"/>
  <c r="AE4691" i="2"/>
  <c r="AE4789" i="2"/>
  <c r="AE5121" i="2"/>
  <c r="AG5121" i="2" s="1"/>
  <c r="AE5350" i="2"/>
  <c r="AG5350" i="2" s="1"/>
  <c r="AE5550" i="2"/>
  <c r="AE3220" i="2"/>
  <c r="AE3922" i="2"/>
  <c r="AG3922" i="2" s="1"/>
  <c r="AE4240" i="2"/>
  <c r="AE4241" i="2"/>
  <c r="AE4551" i="2"/>
  <c r="AG4551" i="2" s="1"/>
  <c r="AE4552" i="2"/>
  <c r="AG4552" i="2" s="1"/>
  <c r="AE2487" i="2"/>
  <c r="AE2576" i="2"/>
  <c r="AE2667" i="2"/>
  <c r="AE2668" i="2"/>
  <c r="AE2749" i="2"/>
  <c r="AE2807" i="2"/>
  <c r="AE4968" i="2"/>
  <c r="AG4968" i="2" s="1"/>
  <c r="AE6179" i="2"/>
  <c r="AE6287" i="2"/>
  <c r="AE6320" i="2"/>
  <c r="AE6537" i="2"/>
  <c r="AE6706" i="2"/>
  <c r="AE6965" i="2"/>
  <c r="AE5290" i="2"/>
  <c r="AE5657" i="2"/>
  <c r="AE5785" i="2"/>
  <c r="AE5910" i="2"/>
  <c r="AE6083" i="2"/>
  <c r="AE6612" i="2"/>
  <c r="AE6966" i="2"/>
  <c r="AE234" i="2"/>
  <c r="AE326" i="2"/>
  <c r="AE1564" i="2"/>
  <c r="AE3063" i="2"/>
  <c r="AG3063" i="2" s="1"/>
  <c r="AE3235" i="2"/>
  <c r="AG3235" i="2" s="1"/>
  <c r="AE4717" i="2"/>
  <c r="AE4790" i="2"/>
  <c r="AE5122" i="2"/>
  <c r="AG5122" i="2" s="1"/>
  <c r="AE5351" i="2"/>
  <c r="AE1801" i="2"/>
  <c r="AE1802" i="2"/>
  <c r="AG1802" i="2" s="1"/>
  <c r="AE235" i="2"/>
  <c r="AE236" i="2"/>
  <c r="AE675" i="2"/>
  <c r="AG675" i="2" s="1"/>
  <c r="AE676" i="2"/>
  <c r="AG676" i="2" s="1"/>
  <c r="AE897" i="2"/>
  <c r="AE931" i="2"/>
  <c r="AE1138" i="2"/>
  <c r="AE1168" i="2"/>
  <c r="AE1382" i="2"/>
  <c r="AE1415" i="2"/>
  <c r="AE3362" i="2"/>
  <c r="AE3403" i="2"/>
  <c r="AE3731" i="2"/>
  <c r="AE3769" i="2"/>
  <c r="AE1882" i="2"/>
  <c r="AE1966" i="2"/>
  <c r="AE2054" i="2"/>
  <c r="AE2122" i="2"/>
  <c r="AE2488" i="2"/>
  <c r="AE2489" i="2"/>
  <c r="AE2577" i="2"/>
  <c r="AE2669" i="2"/>
  <c r="AE2750" i="2"/>
  <c r="AE2808" i="2"/>
  <c r="AE3236" i="2"/>
  <c r="AG3236" i="2" s="1"/>
  <c r="AE3975" i="2"/>
  <c r="AG3975" i="2" s="1"/>
  <c r="AE4301" i="2"/>
  <c r="AE4326" i="2"/>
  <c r="AE4435" i="2"/>
  <c r="AG4435" i="2" s="1"/>
  <c r="AE4480" i="2"/>
  <c r="AG4480" i="2" s="1"/>
  <c r="AE6203" i="2"/>
  <c r="AE6321" i="2"/>
  <c r="AG6321" i="2" s="1"/>
  <c r="AE6339" i="2"/>
  <c r="AG6339" i="2" s="1"/>
  <c r="AE4993" i="2"/>
  <c r="AG4993" i="2" s="1"/>
  <c r="AE6564" i="2"/>
  <c r="AE6702" i="2"/>
  <c r="AE7045" i="2"/>
  <c r="AG7045" i="2" s="1"/>
  <c r="AE5230" i="2"/>
  <c r="AE5522" i="2"/>
  <c r="AG5522" i="2" s="1"/>
  <c r="AE5658" i="2"/>
  <c r="AE5786" i="2"/>
  <c r="AE5787" i="2"/>
  <c r="AE6123" i="2"/>
  <c r="AE6588" i="2"/>
  <c r="AE7004" i="2"/>
  <c r="AE132" i="2"/>
  <c r="AE237" i="2"/>
  <c r="AE1532" i="2"/>
  <c r="AE3064" i="2"/>
  <c r="AE3535" i="2"/>
  <c r="AE4660" i="2"/>
  <c r="AE4791" i="2"/>
  <c r="AE5094" i="2"/>
  <c r="AE5352" i="2"/>
  <c r="AE133" i="2"/>
  <c r="AE238" i="2"/>
  <c r="AE615" i="2"/>
  <c r="AG615" i="2" s="1"/>
  <c r="AE616" i="2"/>
  <c r="AG616" i="2" s="1"/>
  <c r="AE1002" i="2"/>
  <c r="AE1018" i="2"/>
  <c r="AE1233" i="2"/>
  <c r="AG1233" i="2" s="1"/>
  <c r="AE1234" i="2"/>
  <c r="AG1234" i="2" s="1"/>
  <c r="AE3585" i="2"/>
  <c r="AE4014" i="2"/>
  <c r="AG4014" i="2" s="1"/>
  <c r="AE4015" i="2"/>
  <c r="AG4015" i="2" s="1"/>
  <c r="AE4023" i="2"/>
  <c r="AG4023" i="2" s="1"/>
  <c r="AE4035" i="2"/>
  <c r="AG4035" i="2" s="1"/>
  <c r="AE4045" i="2"/>
  <c r="AG4045" i="2" s="1"/>
  <c r="AE4046" i="2"/>
  <c r="AG4046" i="2" s="1"/>
  <c r="AE4078" i="2"/>
  <c r="AE4084" i="2"/>
  <c r="AE4085" i="2"/>
  <c r="AE4093" i="2"/>
  <c r="AE4102" i="2"/>
  <c r="AE4111" i="2"/>
  <c r="AE6829" i="2"/>
  <c r="AE4946" i="2"/>
  <c r="AE6808" i="2"/>
  <c r="AE7076" i="2"/>
  <c r="AE5260" i="2"/>
  <c r="AE5496" i="2"/>
  <c r="AE5659" i="2"/>
  <c r="AE5788" i="2"/>
  <c r="AE5911" i="2"/>
  <c r="AE6033" i="2"/>
  <c r="AE6809" i="2"/>
  <c r="AE7005" i="2"/>
  <c r="AE134" i="2"/>
  <c r="AE239" i="2"/>
  <c r="AG239" i="2" s="1"/>
  <c r="AE1503" i="2"/>
  <c r="AG1503" i="2" s="1"/>
  <c r="AE3065" i="2"/>
  <c r="AE3221" i="2"/>
  <c r="AE4661" i="2"/>
  <c r="AG4661" i="2" s="1"/>
  <c r="AE4792" i="2"/>
  <c r="AE5063" i="2"/>
  <c r="AE5353" i="2"/>
  <c r="AE1684" i="2"/>
  <c r="AG1684" i="2" s="1"/>
  <c r="AE1731" i="2"/>
  <c r="AG1731" i="2" s="1"/>
  <c r="AE1732" i="2"/>
  <c r="AG1732" i="2" s="1"/>
  <c r="AE1803" i="2"/>
  <c r="AG1803" i="2" s="1"/>
  <c r="AE61" i="2"/>
  <c r="AE62" i="2"/>
  <c r="AE569" i="2"/>
  <c r="AG569" i="2" s="1"/>
  <c r="AE570" i="2"/>
  <c r="AG570" i="2" s="1"/>
  <c r="AE874" i="2"/>
  <c r="AE898" i="2"/>
  <c r="AE1112" i="2"/>
  <c r="AE1113" i="2"/>
  <c r="AE1337" i="2"/>
  <c r="AE1357" i="2"/>
  <c r="AE3319" i="2"/>
  <c r="AE3335" i="2"/>
  <c r="AE3688" i="2"/>
  <c r="AE3703" i="2"/>
  <c r="AE1883" i="2"/>
  <c r="AE1967" i="2"/>
  <c r="AE2362" i="2"/>
  <c r="AE2363" i="2"/>
  <c r="AE2411" i="2"/>
  <c r="AE2412" i="2"/>
  <c r="AE2490" i="2"/>
  <c r="AG2490" i="2" s="1"/>
  <c r="AE2578" i="2"/>
  <c r="AG2578" i="2" s="1"/>
  <c r="AE3201" i="2"/>
  <c r="AE3923" i="2"/>
  <c r="AE4242" i="2"/>
  <c r="AE4267" i="2"/>
  <c r="AE4382" i="2"/>
  <c r="AE4404" i="2"/>
  <c r="AG4404" i="2" s="1"/>
  <c r="AE6155" i="2"/>
  <c r="AE6267" i="2"/>
  <c r="AG6267" i="2" s="1"/>
  <c r="AE6288" i="2"/>
  <c r="AG6288" i="2" s="1"/>
  <c r="AE4969" i="2"/>
  <c r="AG4969" i="2" s="1"/>
  <c r="AE6503" i="2"/>
  <c r="AE6686" i="2"/>
  <c r="AE6967" i="2"/>
  <c r="AG6967" i="2" s="1"/>
  <c r="AE5210" i="2"/>
  <c r="AE5472" i="2"/>
  <c r="AE5660" i="2"/>
  <c r="AE5912" i="2"/>
  <c r="AE5913" i="2"/>
  <c r="AE6084" i="2"/>
  <c r="AE6504" i="2"/>
  <c r="AE6922" i="2"/>
  <c r="AE3222" i="2"/>
  <c r="AE327" i="2"/>
  <c r="AE378" i="2"/>
  <c r="AE715" i="2"/>
  <c r="AE737" i="2"/>
  <c r="AE1069" i="2"/>
  <c r="AE1082" i="2"/>
  <c r="AE1303" i="2"/>
  <c r="AE1316" i="2"/>
  <c r="AE1884" i="2"/>
  <c r="AG1884" i="2" s="1"/>
  <c r="AE1968" i="2"/>
  <c r="AG1968" i="2" s="1"/>
  <c r="AE1969" i="2"/>
  <c r="AE2055" i="2"/>
  <c r="AE2123" i="2"/>
  <c r="AG2123" i="2" s="1"/>
  <c r="AE2172" i="2"/>
  <c r="AG2172" i="2" s="1"/>
  <c r="AE328" i="2"/>
  <c r="AE379" i="2"/>
  <c r="AE1565" i="2"/>
  <c r="AG1565" i="2" s="1"/>
  <c r="AE3066" i="2"/>
  <c r="AE4718" i="2"/>
  <c r="AG4718" i="2" s="1"/>
  <c r="AE4793" i="2"/>
  <c r="AE5149" i="2"/>
  <c r="AG5149" i="2" s="1"/>
  <c r="AE5354" i="2"/>
  <c r="AE5551" i="2"/>
  <c r="AG5551" i="2" s="1"/>
  <c r="AE3237" i="2"/>
  <c r="AE2491" i="2"/>
  <c r="AE2579" i="2"/>
  <c r="AE2670" i="2"/>
  <c r="AE2751" i="2"/>
  <c r="AE2752" i="2"/>
  <c r="AE2809" i="2"/>
  <c r="AE4994" i="2"/>
  <c r="AE6565" i="2"/>
  <c r="AE6711" i="2"/>
  <c r="AE7006" i="2"/>
  <c r="AE5291" i="2"/>
  <c r="AE5661" i="2"/>
  <c r="AE5789" i="2"/>
  <c r="AE5914" i="2"/>
  <c r="AE6085" i="2"/>
  <c r="AE6634" i="2"/>
  <c r="AE6968" i="2"/>
  <c r="AG6968" i="2" s="1"/>
  <c r="AE329" i="2"/>
  <c r="AG329" i="2" s="1"/>
  <c r="AE330" i="2"/>
  <c r="AE1566" i="2"/>
  <c r="AE3067" i="2"/>
  <c r="AE3250" i="2"/>
  <c r="AE4719" i="2"/>
  <c r="AE4794" i="2"/>
  <c r="AE5123" i="2"/>
  <c r="AG5123" i="2" s="1"/>
  <c r="AE5355" i="2"/>
  <c r="AE1804" i="2"/>
  <c r="AG1804" i="2" s="1"/>
  <c r="AE1885" i="2"/>
  <c r="AG1885" i="2" s="1"/>
  <c r="AE240" i="2"/>
  <c r="AE331" i="2"/>
  <c r="AE677" i="2"/>
  <c r="AG677" i="2" s="1"/>
  <c r="AE716" i="2"/>
  <c r="AG716" i="2" s="1"/>
  <c r="AE932" i="2"/>
  <c r="AE946" i="2"/>
  <c r="AE1169" i="2"/>
  <c r="AE1170" i="2"/>
  <c r="AE1383" i="2"/>
  <c r="AE1416" i="2"/>
  <c r="AE3363" i="2"/>
  <c r="AE3404" i="2"/>
  <c r="AE3770" i="2"/>
  <c r="AE3771" i="2"/>
  <c r="AE1970" i="2"/>
  <c r="AE1971" i="2"/>
  <c r="AE2056" i="2"/>
  <c r="AE2124" i="2"/>
  <c r="AE2492" i="2"/>
  <c r="AE2580" i="2"/>
  <c r="AE2671" i="2"/>
  <c r="AE2672" i="2"/>
  <c r="AG2672" i="2" s="1"/>
  <c r="AE2753" i="2"/>
  <c r="AE2810" i="2"/>
  <c r="AE3238" i="2"/>
  <c r="AE3976" i="2"/>
  <c r="AG3976" i="2" s="1"/>
  <c r="AE4302" i="2"/>
  <c r="AE4327" i="2"/>
  <c r="AE4436" i="2"/>
  <c r="AG4436" i="2" s="1"/>
  <c r="AE4481" i="2"/>
  <c r="AG4481" i="2" s="1"/>
  <c r="AE6204" i="2"/>
  <c r="AE6322" i="2"/>
  <c r="AG6322" i="2" s="1"/>
  <c r="AE6340" i="2"/>
  <c r="AG6340" i="2" s="1"/>
  <c r="AE5015" i="2"/>
  <c r="AG5015" i="2" s="1"/>
  <c r="AE6566" i="2"/>
  <c r="AE6707" i="2"/>
  <c r="AE7046" i="2"/>
  <c r="AE5231" i="2"/>
  <c r="AE5523" i="2"/>
  <c r="AE5662" i="2"/>
  <c r="AE5790" i="2"/>
  <c r="AE5915" i="2"/>
  <c r="AE6124" i="2"/>
  <c r="AE6613" i="2"/>
  <c r="AE7007" i="2"/>
  <c r="AE63" i="2"/>
  <c r="AE135" i="2"/>
  <c r="AE1476" i="2"/>
  <c r="AE3068" i="2"/>
  <c r="AE3336" i="2"/>
  <c r="AE3337" i="2"/>
  <c r="AE3689" i="2"/>
  <c r="AE3704" i="2"/>
  <c r="AG3704" i="2" s="1"/>
  <c r="AE4633" i="2"/>
  <c r="AG4633" i="2" s="1"/>
  <c r="AE4795" i="2"/>
  <c r="AE5064" i="2"/>
  <c r="AE5356" i="2"/>
  <c r="AE35" i="2"/>
  <c r="AE64" i="2"/>
  <c r="AE549" i="2"/>
  <c r="AG549" i="2" s="1"/>
  <c r="AE571" i="2"/>
  <c r="AG571" i="2" s="1"/>
  <c r="AE860" i="2"/>
  <c r="AE875" i="2"/>
  <c r="AE1114" i="2"/>
  <c r="AE1115" i="2"/>
  <c r="AE1338" i="2"/>
  <c r="AG1338" i="2" s="1"/>
  <c r="AE1358" i="2"/>
  <c r="AG1358" i="2" s="1"/>
  <c r="AE1685" i="2"/>
  <c r="AG1685" i="2" s="1"/>
  <c r="AE1733" i="2"/>
  <c r="AE1734" i="2"/>
  <c r="AE1805" i="2"/>
  <c r="AE1886" i="2"/>
  <c r="AE1972" i="2"/>
  <c r="AE2349" i="2"/>
  <c r="AE2364" i="2"/>
  <c r="AE2413" i="2"/>
  <c r="AE2493" i="2"/>
  <c r="AE3536" i="2"/>
  <c r="AE5261" i="2"/>
  <c r="AE6034" i="2"/>
  <c r="AE6474" i="2"/>
  <c r="AE6851" i="2"/>
  <c r="AE3924" i="2"/>
  <c r="AE4243" i="2"/>
  <c r="AE4268" i="2"/>
  <c r="AE4383" i="2"/>
  <c r="AG4383" i="2" s="1"/>
  <c r="AE4405" i="2"/>
  <c r="AE2581" i="2"/>
  <c r="AE2582" i="2"/>
  <c r="AE3553" i="2"/>
  <c r="AE4919" i="2"/>
  <c r="AE6475" i="2"/>
  <c r="AE6740" i="2"/>
  <c r="AE6877" i="2"/>
  <c r="AG6877" i="2" s="1"/>
  <c r="AE6168" i="2"/>
  <c r="AE6372" i="2"/>
  <c r="AG6372" i="2" s="1"/>
  <c r="AE6386" i="2"/>
  <c r="AG6386" i="2" s="1"/>
  <c r="AE5473" i="2"/>
  <c r="AG5473" i="2" s="1"/>
  <c r="AE5663" i="2"/>
  <c r="AE5791" i="2"/>
  <c r="AG5791" i="2" s="1"/>
  <c r="AE5916" i="2"/>
  <c r="AE241" i="2"/>
  <c r="AE332" i="2"/>
  <c r="AE1533" i="2"/>
  <c r="AE3069" i="2"/>
  <c r="AE3364" i="2"/>
  <c r="AE3405" i="2"/>
  <c r="AE3732" i="2"/>
  <c r="AE3772" i="2"/>
  <c r="AE4692" i="2"/>
  <c r="AE4796" i="2"/>
  <c r="AE5124" i="2"/>
  <c r="AE5357" i="2"/>
  <c r="AE136" i="2"/>
  <c r="AE242" i="2"/>
  <c r="AE617" i="2"/>
  <c r="AE678" i="2"/>
  <c r="AG678" i="2" s="1"/>
  <c r="AE899" i="2"/>
  <c r="AG899" i="2" s="1"/>
  <c r="AE900" i="2"/>
  <c r="AE1139" i="2"/>
  <c r="AE1171" i="2"/>
  <c r="AE1384" i="2"/>
  <c r="AG1384" i="2" s="1"/>
  <c r="AE1385" i="2"/>
  <c r="AE1735" i="2"/>
  <c r="AG1735" i="2" s="1"/>
  <c r="AE1806" i="2"/>
  <c r="AG1806" i="2" s="1"/>
  <c r="AE1887" i="2"/>
  <c r="AG1887" i="2" s="1"/>
  <c r="AE1973" i="2"/>
  <c r="AG1973" i="2" s="1"/>
  <c r="AE2057" i="2"/>
  <c r="AG2057" i="2" s="1"/>
  <c r="AE2125" i="2"/>
  <c r="AG2125" i="2" s="1"/>
  <c r="AE2414" i="2"/>
  <c r="AE2494" i="2"/>
  <c r="AE3586" i="2"/>
  <c r="AE5277" i="2"/>
  <c r="AE6086" i="2"/>
  <c r="AE6567" i="2"/>
  <c r="AE6923" i="2"/>
  <c r="AE3953" i="2"/>
  <c r="AE4303" i="2"/>
  <c r="AE4328" i="2"/>
  <c r="AE4437" i="2"/>
  <c r="AE4438" i="2"/>
  <c r="AE2583" i="2"/>
  <c r="AE2673" i="2"/>
  <c r="AE2674" i="2"/>
  <c r="AE2754" i="2"/>
  <c r="AE3619" i="2"/>
  <c r="AE4970" i="2"/>
  <c r="AE6589" i="2"/>
  <c r="AE6752" i="2"/>
  <c r="AE6969" i="2"/>
  <c r="AG6969" i="2" s="1"/>
  <c r="AE6212" i="2"/>
  <c r="AE6387" i="2"/>
  <c r="AE6405" i="2"/>
  <c r="AG6405" i="2" s="1"/>
  <c r="AE5524" i="2"/>
  <c r="AG5524" i="2" s="1"/>
  <c r="AE5664" i="2"/>
  <c r="AE5792" i="2"/>
  <c r="AG5792" i="2" s="1"/>
  <c r="AE5917" i="2"/>
  <c r="AG5917" i="2" s="1"/>
  <c r="AE500" i="2"/>
  <c r="AE501" i="2"/>
  <c r="AE1464" i="2"/>
  <c r="AG1464" i="2" s="1"/>
  <c r="AE3070" i="2"/>
  <c r="AE3003" i="2"/>
  <c r="AE3005" i="2"/>
  <c r="AE3275" i="2"/>
  <c r="AG3275" i="2" s="1"/>
  <c r="AE3283" i="2"/>
  <c r="AE3537" i="2"/>
  <c r="AE4621" i="2"/>
  <c r="AE4797" i="2"/>
  <c r="AE5054" i="2"/>
  <c r="AE5358" i="2"/>
  <c r="AE515" i="2"/>
  <c r="AE517" i="2"/>
  <c r="AE781" i="2"/>
  <c r="AE785" i="2"/>
  <c r="AE977" i="2"/>
  <c r="AE978" i="2"/>
  <c r="AE1645" i="2"/>
  <c r="AE1651" i="2"/>
  <c r="AE1654" i="2"/>
  <c r="AE1664" i="2"/>
  <c r="AE1665" i="2"/>
  <c r="AG1665" i="2" s="1"/>
  <c r="AE1686" i="2"/>
  <c r="AG1686" i="2" s="1"/>
  <c r="AE2341" i="2"/>
  <c r="AE2342" i="2"/>
  <c r="AE2343" i="2"/>
  <c r="AE2344" i="2"/>
  <c r="AE2345" i="2"/>
  <c r="AE2346" i="2"/>
  <c r="AE3006" i="2"/>
  <c r="AE3009" i="2"/>
  <c r="AE3182" i="2"/>
  <c r="AE3276" i="2"/>
  <c r="AG3276" i="2" s="1"/>
  <c r="AE3284" i="2"/>
  <c r="AG3284" i="2" s="1"/>
  <c r="AE3925" i="2"/>
  <c r="AG3925" i="2" s="1"/>
  <c r="AE4367" i="2"/>
  <c r="AE4368" i="2"/>
  <c r="AE4572" i="2"/>
  <c r="AE4597" i="2"/>
  <c r="AE4907" i="2"/>
  <c r="AE6156" i="2"/>
  <c r="AE6246" i="2"/>
  <c r="AE6249" i="2"/>
  <c r="AE6476" i="2"/>
  <c r="AE6730" i="2"/>
  <c r="AE6878" i="2"/>
  <c r="AE5195" i="2"/>
  <c r="AE5474" i="2"/>
  <c r="AE6015" i="2"/>
  <c r="AE6016" i="2"/>
  <c r="AE6017" i="2"/>
  <c r="AE6059" i="2"/>
  <c r="AE6454" i="2"/>
  <c r="AE6852" i="2"/>
  <c r="AG6852" i="2" s="1"/>
  <c r="AE3183" i="2"/>
  <c r="AG3183" i="2" s="1"/>
  <c r="AE3406" i="2"/>
  <c r="AE3447" i="2"/>
  <c r="AE3773" i="2"/>
  <c r="AG3773" i="2" s="1"/>
  <c r="AE3817" i="2"/>
  <c r="AG3817" i="2" s="1"/>
  <c r="AE137" i="2"/>
  <c r="AE243" i="2"/>
  <c r="AE618" i="2"/>
  <c r="AG618" i="2" s="1"/>
  <c r="AE679" i="2"/>
  <c r="AG679" i="2" s="1"/>
  <c r="AE1019" i="2"/>
  <c r="AE1047" i="2"/>
  <c r="AE1255" i="2"/>
  <c r="AG1255" i="2" s="1"/>
  <c r="AE1281" i="2"/>
  <c r="AG1281" i="2" s="1"/>
  <c r="AE1736" i="2"/>
  <c r="AG1736" i="2" s="1"/>
  <c r="AE1807" i="2"/>
  <c r="AG1807" i="2" s="1"/>
  <c r="AE1888" i="2"/>
  <c r="AE1974" i="2"/>
  <c r="AE2058" i="2"/>
  <c r="AE2126" i="2"/>
  <c r="AE2365" i="2"/>
  <c r="AE2415" i="2"/>
  <c r="AE2495" i="2"/>
  <c r="AE138" i="2"/>
  <c r="AE244" i="2"/>
  <c r="AE1504" i="2"/>
  <c r="AE3071" i="2"/>
  <c r="AE4662" i="2"/>
  <c r="AE4798" i="2"/>
  <c r="AE5095" i="2"/>
  <c r="AE5359" i="2"/>
  <c r="AE5497" i="2"/>
  <c r="AE3202" i="2"/>
  <c r="AG3202" i="2" s="1"/>
  <c r="AE4185" i="2"/>
  <c r="AG4185" i="2" s="1"/>
  <c r="AE4217" i="2"/>
  <c r="AE4482" i="2"/>
  <c r="AE4522" i="2"/>
  <c r="AG4522" i="2" s="1"/>
  <c r="AE2584" i="2"/>
  <c r="AE2585" i="2"/>
  <c r="AE2675" i="2"/>
  <c r="AE4947" i="2"/>
  <c r="AG4947" i="2" s="1"/>
  <c r="AE6505" i="2"/>
  <c r="AE6693" i="2"/>
  <c r="AE6924" i="2"/>
  <c r="AG6924" i="2" s="1"/>
  <c r="AE5262" i="2"/>
  <c r="AE5665" i="2"/>
  <c r="AE5793" i="2"/>
  <c r="AG5793" i="2" s="1"/>
  <c r="AE5918" i="2"/>
  <c r="AG5918" i="2" s="1"/>
  <c r="AE6035" i="2"/>
  <c r="AE6538" i="2"/>
  <c r="AE6879" i="2"/>
  <c r="AE245" i="2"/>
  <c r="AE246" i="2"/>
  <c r="AE1534" i="2"/>
  <c r="AE3072" i="2"/>
  <c r="AE3338" i="2"/>
  <c r="AE3365" i="2"/>
  <c r="AE3554" i="2"/>
  <c r="AE3733" i="2"/>
  <c r="AE3734" i="2"/>
  <c r="AE4663" i="2"/>
  <c r="AE4799" i="2"/>
  <c r="AE5125" i="2"/>
  <c r="AE5360" i="2"/>
  <c r="AE139" i="2"/>
  <c r="AE247" i="2"/>
  <c r="AG247" i="2" s="1"/>
  <c r="AE619" i="2"/>
  <c r="AE680" i="2"/>
  <c r="AE1020" i="2"/>
  <c r="AE1021" i="2"/>
  <c r="AE1235" i="2"/>
  <c r="AE1256" i="2"/>
  <c r="AG1256" i="2" s="1"/>
  <c r="AE3620" i="2"/>
  <c r="AE4152" i="2"/>
  <c r="AE4164" i="2"/>
  <c r="AE4406" i="2"/>
  <c r="AG4406" i="2" s="1"/>
  <c r="AE4439" i="2"/>
  <c r="AG4439" i="2" s="1"/>
  <c r="AE4016" i="2"/>
  <c r="AG4016" i="2" s="1"/>
  <c r="AE4024" i="2"/>
  <c r="AG4024" i="2" s="1"/>
  <c r="AE4036" i="2"/>
  <c r="AG4036" i="2" s="1"/>
  <c r="AE4047" i="2"/>
  <c r="AE4048" i="2"/>
  <c r="AE4054" i="2"/>
  <c r="AE4086" i="2"/>
  <c r="AE4087" i="2"/>
  <c r="AE4094" i="2"/>
  <c r="AE4103" i="2"/>
  <c r="AE4112" i="2"/>
  <c r="AE4113" i="2"/>
  <c r="AE6830" i="2"/>
  <c r="AE4948" i="2"/>
  <c r="AE6810" i="2"/>
  <c r="AE7077" i="2"/>
  <c r="AE5263" i="2"/>
  <c r="AE5525" i="2"/>
  <c r="AE5666" i="2"/>
  <c r="AE5794" i="2"/>
  <c r="AE5919" i="2"/>
  <c r="AG5919" i="2" s="1"/>
  <c r="AE6060" i="2"/>
  <c r="AE6811" i="2"/>
  <c r="AE7047" i="2"/>
  <c r="AG7047" i="2" s="1"/>
  <c r="AE3179" i="2"/>
  <c r="AE3366" i="2"/>
  <c r="AE3407" i="2"/>
  <c r="AE3774" i="2"/>
  <c r="AG3774" i="2" s="1"/>
  <c r="AE3775" i="2"/>
  <c r="AG3775" i="2" s="1"/>
  <c r="AE65" i="2"/>
  <c r="AE140" i="2"/>
  <c r="AE572" i="2"/>
  <c r="AG572" i="2" s="1"/>
  <c r="AE620" i="2"/>
  <c r="AG620" i="2" s="1"/>
  <c r="AE1003" i="2"/>
  <c r="AE1022" i="2"/>
  <c r="AE1236" i="2"/>
  <c r="AE1257" i="2"/>
  <c r="AE1687" i="2"/>
  <c r="AE1737" i="2"/>
  <c r="AE1808" i="2"/>
  <c r="AE1889" i="2"/>
  <c r="AE1975" i="2"/>
  <c r="AE1976" i="2"/>
  <c r="AE2350" i="2"/>
  <c r="AE2366" i="2"/>
  <c r="AE2416" i="2"/>
  <c r="AE2496" i="2"/>
  <c r="AE66" i="2"/>
  <c r="AE141" i="2"/>
  <c r="AE1477" i="2"/>
  <c r="AE3073" i="2"/>
  <c r="AE4634" i="2"/>
  <c r="AG4634" i="2" s="1"/>
  <c r="AE4800" i="2"/>
  <c r="AG4800" i="2" s="1"/>
  <c r="AE5065" i="2"/>
  <c r="AE5361" i="2"/>
  <c r="AE5475" i="2"/>
  <c r="AG5475" i="2" s="1"/>
  <c r="AE3184" i="2"/>
  <c r="AE4165" i="2"/>
  <c r="AE4186" i="2"/>
  <c r="AE4440" i="2"/>
  <c r="AG4440" i="2" s="1"/>
  <c r="AE4483" i="2"/>
  <c r="AG4483" i="2" s="1"/>
  <c r="AE4920" i="2"/>
  <c r="AG4920" i="2" s="1"/>
  <c r="AE2497" i="2"/>
  <c r="AE2586" i="2"/>
  <c r="AE6477" i="2"/>
  <c r="AE6681" i="2"/>
  <c r="AE6880" i="2"/>
  <c r="AG6880" i="2" s="1"/>
  <c r="AE5264" i="2"/>
  <c r="AE5667" i="2"/>
  <c r="AE5795" i="2"/>
  <c r="AE5920" i="2"/>
  <c r="AE6024" i="2"/>
  <c r="AE6478" i="2"/>
  <c r="AE6853" i="2"/>
  <c r="AE469" i="2"/>
  <c r="AE476" i="2"/>
  <c r="AE1478" i="2"/>
  <c r="AE3074" i="2"/>
  <c r="AE3408" i="2"/>
  <c r="AE3448" i="2"/>
  <c r="AE3587" i="2"/>
  <c r="AE3705" i="2"/>
  <c r="AE3735" i="2"/>
  <c r="AE4635" i="2"/>
  <c r="AG4635" i="2" s="1"/>
  <c r="AE4801" i="2"/>
  <c r="AG4801" i="2" s="1"/>
  <c r="AE5066" i="2"/>
  <c r="AE5362" i="2"/>
  <c r="AE36" i="2"/>
  <c r="AE67" i="2"/>
  <c r="AE550" i="2"/>
  <c r="AE573" i="2"/>
  <c r="AG573" i="2" s="1"/>
  <c r="AE861" i="2"/>
  <c r="AE876" i="2"/>
  <c r="AE1092" i="2"/>
  <c r="AE1116" i="2"/>
  <c r="AE1339" i="2"/>
  <c r="AG1339" i="2" s="1"/>
  <c r="AE1359" i="2"/>
  <c r="AG1359" i="2" s="1"/>
  <c r="AE1666" i="2"/>
  <c r="AG1666" i="2" s="1"/>
  <c r="AE1688" i="2"/>
  <c r="AG1688" i="2" s="1"/>
  <c r="AE1738" i="2"/>
  <c r="AE1809" i="2"/>
  <c r="AE1890" i="2"/>
  <c r="AE1977" i="2"/>
  <c r="AE2367" i="2"/>
  <c r="AE2417" i="2"/>
  <c r="AE2498" i="2"/>
  <c r="AE2587" i="2"/>
  <c r="AE2588" i="2"/>
  <c r="AE2676" i="2"/>
  <c r="AE3665" i="2"/>
  <c r="AE3912" i="2"/>
  <c r="AE4153" i="2"/>
  <c r="AE4166" i="2"/>
  <c r="AE4407" i="2"/>
  <c r="AE4441" i="2"/>
  <c r="AE4949" i="2"/>
  <c r="AG4949" i="2" s="1"/>
  <c r="AE6169" i="2"/>
  <c r="AG6169" i="2" s="1"/>
  <c r="AE6289" i="2"/>
  <c r="AE6323" i="2"/>
  <c r="AE6539" i="2"/>
  <c r="AE6781" i="2"/>
  <c r="AE6970" i="2"/>
  <c r="AE5211" i="2"/>
  <c r="AE5498" i="2"/>
  <c r="AG5498" i="2" s="1"/>
  <c r="AE5668" i="2"/>
  <c r="AE5796" i="2"/>
  <c r="AG5796" i="2" s="1"/>
  <c r="AE5921" i="2"/>
  <c r="AG5921" i="2" s="1"/>
  <c r="AE6087" i="2"/>
  <c r="AG6087" i="2" s="1"/>
  <c r="AE6506" i="2"/>
  <c r="AE6925" i="2"/>
  <c r="AG6925" i="2" s="1"/>
  <c r="AE142" i="2"/>
  <c r="AE248" i="2"/>
  <c r="AE1505" i="2"/>
  <c r="AE3075" i="2"/>
  <c r="AE3555" i="2"/>
  <c r="AE4664" i="2"/>
  <c r="AE4802" i="2"/>
  <c r="AE5096" i="2"/>
  <c r="AE5363" i="2"/>
  <c r="AE1739" i="2"/>
  <c r="AE1810" i="2"/>
  <c r="AE1811" i="2"/>
  <c r="AE143" i="2"/>
  <c r="AE249" i="2"/>
  <c r="AE621" i="2"/>
  <c r="AE681" i="2"/>
  <c r="AE824" i="2"/>
  <c r="AE836" i="2"/>
  <c r="AG836" i="2" s="1"/>
  <c r="AE1023" i="2"/>
  <c r="AG1023" i="2" s="1"/>
  <c r="AE1048" i="2"/>
  <c r="AE1258" i="2"/>
  <c r="AE1259" i="2"/>
  <c r="AG1259" i="2" s="1"/>
  <c r="AE3367" i="2"/>
  <c r="AE3409" i="2"/>
  <c r="AE3776" i="2"/>
  <c r="AG3776" i="2" s="1"/>
  <c r="AE3818" i="2"/>
  <c r="AG3818" i="2" s="1"/>
  <c r="AE1891" i="2"/>
  <c r="AG1891" i="2" s="1"/>
  <c r="AE1978" i="2"/>
  <c r="AG1978" i="2" s="1"/>
  <c r="AE2059" i="2"/>
  <c r="AG2059" i="2" s="1"/>
  <c r="AE2418" i="2"/>
  <c r="AE2499" i="2"/>
  <c r="AE2500" i="2"/>
  <c r="AE2589" i="2"/>
  <c r="AE2677" i="2"/>
  <c r="AE2755" i="2"/>
  <c r="AE3556" i="2"/>
  <c r="AE3954" i="2"/>
  <c r="AE4187" i="2"/>
  <c r="AE4188" i="2"/>
  <c r="AE4484" i="2"/>
  <c r="AE4485" i="2"/>
  <c r="AE6180" i="2"/>
  <c r="AE6290" i="2"/>
  <c r="AE6324" i="2"/>
  <c r="AE4921" i="2"/>
  <c r="AE6507" i="2"/>
  <c r="AE6741" i="2"/>
  <c r="AE6881" i="2"/>
  <c r="AE5201" i="2"/>
  <c r="AE5499" i="2"/>
  <c r="AG5499" i="2" s="1"/>
  <c r="AE5669" i="2"/>
  <c r="AG5669" i="2" s="1"/>
  <c r="AE5797" i="2"/>
  <c r="AE5922" i="2"/>
  <c r="AE6061" i="2"/>
  <c r="AG6061" i="2" s="1"/>
  <c r="AE6479" i="2"/>
  <c r="AE6882" i="2"/>
  <c r="AE68" i="2"/>
  <c r="AE144" i="2"/>
  <c r="AE1479" i="2"/>
  <c r="AG1479" i="2" s="1"/>
  <c r="AE3076" i="2"/>
  <c r="AE3538" i="2"/>
  <c r="AE4636" i="2"/>
  <c r="AG4636" i="2" s="1"/>
  <c r="AE4803" i="2"/>
  <c r="AE5067" i="2"/>
  <c r="AG5067" i="2" s="1"/>
  <c r="AE5364" i="2"/>
  <c r="AE1689" i="2"/>
  <c r="AE1740" i="2"/>
  <c r="AE1741" i="2"/>
  <c r="AE1812" i="2"/>
  <c r="AE69" i="2"/>
  <c r="AE70" i="2"/>
  <c r="AE574" i="2"/>
  <c r="AE622" i="2"/>
  <c r="AE807" i="2"/>
  <c r="AE825" i="2"/>
  <c r="AE1004" i="2"/>
  <c r="AE1024" i="2"/>
  <c r="AE1237" i="2"/>
  <c r="AE1260" i="2"/>
  <c r="AE3339" i="2"/>
  <c r="AE3368" i="2"/>
  <c r="AE3736" i="2"/>
  <c r="AG3736" i="2" s="1"/>
  <c r="AE3777" i="2"/>
  <c r="AG3777" i="2" s="1"/>
  <c r="AE1892" i="2"/>
  <c r="AE1979" i="2"/>
  <c r="AE2368" i="2"/>
  <c r="AE2419" i="2"/>
  <c r="AE2501" i="2"/>
  <c r="AE2502" i="2"/>
  <c r="AE2590" i="2"/>
  <c r="AE2678" i="2"/>
  <c r="AE3557" i="2"/>
  <c r="AE4908" i="2"/>
  <c r="AG4908" i="2" s="1"/>
  <c r="AE3926" i="2"/>
  <c r="AG3926" i="2" s="1"/>
  <c r="AE4167" i="2"/>
  <c r="AE4168" i="2"/>
  <c r="AE4442" i="2"/>
  <c r="AG4442" i="2" s="1"/>
  <c r="AE4486" i="2"/>
  <c r="AE6157" i="2"/>
  <c r="AE6268" i="2"/>
  <c r="AE6291" i="2"/>
  <c r="AE6455" i="2"/>
  <c r="AE6731" i="2"/>
  <c r="AE6854" i="2"/>
  <c r="AE5196" i="2"/>
  <c r="AE5476" i="2"/>
  <c r="AE5670" i="2"/>
  <c r="AE5798" i="2"/>
  <c r="AE5923" i="2"/>
  <c r="AE6036" i="2"/>
  <c r="AG6036" i="2" s="1"/>
  <c r="AE6456" i="2"/>
  <c r="AE6855" i="2"/>
  <c r="AE3239" i="2"/>
  <c r="AE1083" i="2"/>
  <c r="AE1084" i="2"/>
  <c r="AG1084" i="2" s="1"/>
  <c r="AE1317" i="2"/>
  <c r="AE1318" i="2"/>
  <c r="AE380" i="2"/>
  <c r="AE381" i="2"/>
  <c r="AE1584" i="2"/>
  <c r="AE3077" i="2"/>
  <c r="AE4720" i="2"/>
  <c r="AG4720" i="2" s="1"/>
  <c r="AE4804" i="2"/>
  <c r="AE5150" i="2"/>
  <c r="AG5150" i="2" s="1"/>
  <c r="AE5365" i="2"/>
  <c r="AE5568" i="2"/>
  <c r="AG5568" i="2" s="1"/>
  <c r="AE3251" i="2"/>
  <c r="AE4244" i="2"/>
  <c r="AE4269" i="2"/>
  <c r="AE4553" i="2"/>
  <c r="AE4573" i="2"/>
  <c r="AE4995" i="2"/>
  <c r="AE6590" i="2"/>
  <c r="AE6718" i="2"/>
  <c r="AE7008" i="2"/>
  <c r="AE5298" i="2"/>
  <c r="AE5671" i="2"/>
  <c r="AE5799" i="2"/>
  <c r="AE5924" i="2"/>
  <c r="AE6106" i="2"/>
  <c r="AE6644" i="2"/>
  <c r="AE6971" i="2"/>
  <c r="AE333" i="2"/>
  <c r="AE382" i="2"/>
  <c r="AE1567" i="2"/>
  <c r="AE3078" i="2"/>
  <c r="AG3078" i="2" s="1"/>
  <c r="AE4734" i="2"/>
  <c r="AG4734" i="2" s="1"/>
  <c r="AE4805" i="2"/>
  <c r="AE334" i="2"/>
  <c r="AE335" i="2"/>
  <c r="AE717" i="2"/>
  <c r="AG717" i="2" s="1"/>
  <c r="AE718" i="2"/>
  <c r="AE1192" i="2"/>
  <c r="AE1206" i="2"/>
  <c r="AE1417" i="2"/>
  <c r="AG1417" i="2" s="1"/>
  <c r="AE1433" i="2"/>
  <c r="AG1433" i="2" s="1"/>
  <c r="AE1893" i="2"/>
  <c r="AG1893" i="2" s="1"/>
  <c r="AE1980" i="2"/>
  <c r="AG1980" i="2" s="1"/>
  <c r="AE2060" i="2"/>
  <c r="AG2060" i="2" s="1"/>
  <c r="AE2127" i="2"/>
  <c r="AG2127" i="2" s="1"/>
  <c r="AE2173" i="2"/>
  <c r="AG2173" i="2" s="1"/>
  <c r="AE2174" i="2"/>
  <c r="AE3635" i="2"/>
  <c r="AE5299" i="2"/>
  <c r="AE6125" i="2"/>
  <c r="AE6645" i="2"/>
  <c r="AE7009" i="2"/>
  <c r="AE2591" i="2"/>
  <c r="AE2679" i="2"/>
  <c r="AE2680" i="2"/>
  <c r="AE2756" i="2"/>
  <c r="AE2811" i="2"/>
  <c r="AE2846" i="2"/>
  <c r="AE3636" i="2"/>
  <c r="AE4996" i="2"/>
  <c r="AE6646" i="2"/>
  <c r="AE6766" i="2"/>
  <c r="AE7010" i="2"/>
  <c r="AG7010" i="2" s="1"/>
  <c r="AE5151" i="2"/>
  <c r="AG5151" i="2" s="1"/>
  <c r="AE5366" i="2"/>
  <c r="AE5569" i="2"/>
  <c r="AE5672" i="2"/>
  <c r="AE5800" i="2"/>
  <c r="AG5800" i="2" s="1"/>
  <c r="AE5925" i="2"/>
  <c r="AE71" i="2"/>
  <c r="AE145" i="2"/>
  <c r="AE1480" i="2"/>
  <c r="AG1480" i="2" s="1"/>
  <c r="AE3079" i="2"/>
  <c r="AE3320" i="2"/>
  <c r="AE3340" i="2"/>
  <c r="AE3690" i="2"/>
  <c r="AG3690" i="2" s="1"/>
  <c r="AE3706" i="2"/>
  <c r="AG3706" i="2" s="1"/>
  <c r="AE4637" i="2"/>
  <c r="AG4637" i="2" s="1"/>
  <c r="AE4806" i="2"/>
  <c r="AE5068" i="2"/>
  <c r="AE5367" i="2"/>
  <c r="AE37" i="2"/>
  <c r="AE72" i="2"/>
  <c r="AE551" i="2"/>
  <c r="AE575" i="2"/>
  <c r="AE862" i="2"/>
  <c r="AE877" i="2"/>
  <c r="AE1093" i="2"/>
  <c r="AE1117" i="2"/>
  <c r="AE1340" i="2"/>
  <c r="AE1341" i="2"/>
  <c r="AE1690" i="2"/>
  <c r="AE1691" i="2"/>
  <c r="AE1742" i="2"/>
  <c r="AE1813" i="2"/>
  <c r="AG1813" i="2" s="1"/>
  <c r="AE1894" i="2"/>
  <c r="AG1894" i="2" s="1"/>
  <c r="AE1981" i="2"/>
  <c r="AE2351" i="2"/>
  <c r="AE2369" i="2"/>
  <c r="AE2420" i="2"/>
  <c r="AE2421" i="2"/>
  <c r="AE3539" i="2"/>
  <c r="AE5255" i="2"/>
  <c r="AE6037" i="2"/>
  <c r="AG6037" i="2" s="1"/>
  <c r="AE6457" i="2"/>
  <c r="AE6856" i="2"/>
  <c r="AG6856" i="2" s="1"/>
  <c r="AE3913" i="2"/>
  <c r="AG3913" i="2" s="1"/>
  <c r="AE4245" i="2"/>
  <c r="AE4270" i="2"/>
  <c r="AE4384" i="2"/>
  <c r="AG4384" i="2" s="1"/>
  <c r="AE4385" i="2"/>
  <c r="AE2503" i="2"/>
  <c r="AE2592" i="2"/>
  <c r="AE3558" i="2"/>
  <c r="AE4922" i="2"/>
  <c r="AE6480" i="2"/>
  <c r="AE6732" i="2"/>
  <c r="AE6883" i="2"/>
  <c r="AE6170" i="2"/>
  <c r="AE6356" i="2"/>
  <c r="AE6373" i="2"/>
  <c r="AE5477" i="2"/>
  <c r="AE5673" i="2"/>
  <c r="AE5801" i="2"/>
  <c r="AE5926" i="2"/>
  <c r="AE470" i="2"/>
  <c r="AE477" i="2"/>
  <c r="AE1481" i="2"/>
  <c r="AG1481" i="2" s="1"/>
  <c r="AE3080" i="2"/>
  <c r="AE3369" i="2"/>
  <c r="AE3410" i="2"/>
  <c r="AE3588" i="2"/>
  <c r="AE3707" i="2"/>
  <c r="AE3737" i="2"/>
  <c r="AG3737" i="2" s="1"/>
  <c r="AE4638" i="2"/>
  <c r="AG4638" i="2" s="1"/>
  <c r="AE4807" i="2"/>
  <c r="AE5069" i="2"/>
  <c r="AG5069" i="2" s="1"/>
  <c r="AE5368" i="2"/>
  <c r="AE38" i="2"/>
  <c r="AE39" i="2"/>
  <c r="AE552" i="2"/>
  <c r="AG552" i="2" s="1"/>
  <c r="AE553" i="2"/>
  <c r="AG553" i="2" s="1"/>
  <c r="AE863" i="2"/>
  <c r="AE878" i="2"/>
  <c r="AE1094" i="2"/>
  <c r="AE1118" i="2"/>
  <c r="AE1342" i="2"/>
  <c r="AE1360" i="2"/>
  <c r="AE1667" i="2"/>
  <c r="AE1692" i="2"/>
  <c r="AE1743" i="2"/>
  <c r="AE1744" i="2"/>
  <c r="AE1814" i="2"/>
  <c r="AE1895" i="2"/>
  <c r="AE2370" i="2"/>
  <c r="AE2422" i="2"/>
  <c r="AE2504" i="2"/>
  <c r="AE2505" i="2"/>
  <c r="AE2593" i="2"/>
  <c r="AG2593" i="2" s="1"/>
  <c r="AE2681" i="2"/>
  <c r="AG2681" i="2" s="1"/>
  <c r="AE3666" i="2"/>
  <c r="AE3914" i="2"/>
  <c r="AE4154" i="2"/>
  <c r="AE4169" i="2"/>
  <c r="AE4408" i="2"/>
  <c r="AE4443" i="2"/>
  <c r="AG4443" i="2" s="1"/>
  <c r="AE4950" i="2"/>
  <c r="AG4950" i="2" s="1"/>
  <c r="AE6158" i="2"/>
  <c r="AE6292" i="2"/>
  <c r="AG6292" i="2" s="1"/>
  <c r="AE6293" i="2"/>
  <c r="AG6293" i="2" s="1"/>
  <c r="AE6508" i="2"/>
  <c r="AE6776" i="2"/>
  <c r="AE6972" i="2"/>
  <c r="AG6972" i="2" s="1"/>
  <c r="AE5212" i="2"/>
  <c r="AE5478" i="2"/>
  <c r="AE5674" i="2"/>
  <c r="AE5802" i="2"/>
  <c r="AE5927" i="2"/>
  <c r="AE6088" i="2"/>
  <c r="AE6481" i="2"/>
  <c r="AE6926" i="2"/>
  <c r="AE146" i="2"/>
  <c r="AE250" i="2"/>
  <c r="AE1506" i="2"/>
  <c r="AE3081" i="2"/>
  <c r="AE3341" i="2"/>
  <c r="AE3370" i="2"/>
  <c r="AE3708" i="2"/>
  <c r="AE3738" i="2"/>
  <c r="AE4665" i="2"/>
  <c r="AE4808" i="2"/>
  <c r="AE5097" i="2"/>
  <c r="AG5097" i="2" s="1"/>
  <c r="AE5369" i="2"/>
  <c r="AE73" i="2"/>
  <c r="AE147" i="2"/>
  <c r="AE576" i="2"/>
  <c r="AG576" i="2" s="1"/>
  <c r="AE623" i="2"/>
  <c r="AE879" i="2"/>
  <c r="AE901" i="2"/>
  <c r="AE1140" i="2"/>
  <c r="AE1141" i="2"/>
  <c r="AE1361" i="2"/>
  <c r="AG1361" i="2" s="1"/>
  <c r="AE1386" i="2"/>
  <c r="AG1386" i="2" s="1"/>
  <c r="AE1745" i="2"/>
  <c r="AG1745" i="2" s="1"/>
  <c r="AE1746" i="2"/>
  <c r="AG1746" i="2" s="1"/>
  <c r="AE1815" i="2"/>
  <c r="AG1815" i="2" s="1"/>
  <c r="AE1896" i="2"/>
  <c r="AE1982" i="2"/>
  <c r="AE1983" i="2"/>
  <c r="AE2371" i="2"/>
  <c r="AE2423" i="2"/>
  <c r="AE2506" i="2"/>
  <c r="AE3559" i="2"/>
  <c r="AE5278" i="2"/>
  <c r="AE6062" i="2"/>
  <c r="AE6509" i="2"/>
  <c r="AE6884" i="2"/>
  <c r="AE3927" i="2"/>
  <c r="AE4271" i="2"/>
  <c r="AE4304" i="2"/>
  <c r="AE4409" i="2"/>
  <c r="AE4444" i="2"/>
  <c r="AE2594" i="2"/>
  <c r="AE2595" i="2"/>
  <c r="AG2595" i="2" s="1"/>
  <c r="AE2682" i="2"/>
  <c r="AE3589" i="2"/>
  <c r="AE4951" i="2"/>
  <c r="AG4951" i="2" s="1"/>
  <c r="AE6540" i="2"/>
  <c r="AE6742" i="2"/>
  <c r="AE6927" i="2"/>
  <c r="AG6927" i="2" s="1"/>
  <c r="AE6193" i="2"/>
  <c r="AE6388" i="2"/>
  <c r="AG6388" i="2" s="1"/>
  <c r="AE6389" i="2"/>
  <c r="AG6389" i="2" s="1"/>
  <c r="AE5500" i="2"/>
  <c r="AG5500" i="2" s="1"/>
  <c r="AE5675" i="2"/>
  <c r="AE5803" i="2"/>
  <c r="AG5803" i="2" s="1"/>
  <c r="AE5928" i="2"/>
  <c r="AG5928" i="2" s="1"/>
  <c r="AE74" i="2"/>
  <c r="AE75" i="2"/>
  <c r="AE1465" i="2"/>
  <c r="AE3082" i="2"/>
  <c r="AE3321" i="2"/>
  <c r="AE3342" i="2"/>
  <c r="AE3691" i="2"/>
  <c r="AE3709" i="2"/>
  <c r="AE4639" i="2"/>
  <c r="AE4809" i="2"/>
  <c r="AE5070" i="2"/>
  <c r="AE5370" i="2"/>
  <c r="AE40" i="2"/>
  <c r="AE76" i="2"/>
  <c r="AE554" i="2"/>
  <c r="AE577" i="2"/>
  <c r="AE850" i="2"/>
  <c r="AE864" i="2"/>
  <c r="AE1095" i="2"/>
  <c r="AE1119" i="2"/>
  <c r="AE1343" i="2"/>
  <c r="AE1362" i="2"/>
  <c r="AG1362" i="2" s="1"/>
  <c r="AE1668" i="2"/>
  <c r="AG1668" i="2" s="1"/>
  <c r="AE1693" i="2"/>
  <c r="AE1747" i="2"/>
  <c r="AG1747" i="2" s="1"/>
  <c r="AE1816" i="2"/>
  <c r="AG1816" i="2" s="1"/>
  <c r="AE1897" i="2"/>
  <c r="AG1897" i="2" s="1"/>
  <c r="AE1984" i="2"/>
  <c r="AG1984" i="2" s="1"/>
  <c r="AE2352" i="2"/>
  <c r="AE2372" i="2"/>
  <c r="AE2424" i="2"/>
  <c r="AE2425" i="2"/>
  <c r="AE3540" i="2"/>
  <c r="AE5256" i="2"/>
  <c r="AE6038" i="2"/>
  <c r="AE6458" i="2"/>
  <c r="AE6857" i="2"/>
  <c r="AE3915" i="2"/>
  <c r="AE4246" i="2"/>
  <c r="AE4247" i="2"/>
  <c r="AE4386" i="2"/>
  <c r="AE4387" i="2"/>
  <c r="AE2507" i="2"/>
  <c r="AE2596" i="2"/>
  <c r="AE3541" i="2"/>
  <c r="AE4923" i="2"/>
  <c r="AE6459" i="2"/>
  <c r="AE6733" i="2"/>
  <c r="AE6858" i="2"/>
  <c r="AE6159" i="2"/>
  <c r="AG6159" i="2" s="1"/>
  <c r="AE6357" i="2"/>
  <c r="AG6357" i="2" s="1"/>
  <c r="AE6374" i="2"/>
  <c r="AE5479" i="2"/>
  <c r="AE5676" i="2"/>
  <c r="AE5804" i="2"/>
  <c r="AG5804" i="2" s="1"/>
  <c r="AE5929" i="2"/>
  <c r="AE148" i="2"/>
  <c r="AE251" i="2"/>
  <c r="AE1535" i="2"/>
  <c r="AG1535" i="2" s="1"/>
  <c r="AE3083" i="2"/>
  <c r="AE3560" i="2"/>
  <c r="AE4666" i="2"/>
  <c r="AG4666" i="2" s="1"/>
  <c r="AE4810" i="2"/>
  <c r="AE5126" i="2"/>
  <c r="AG5126" i="2" s="1"/>
  <c r="AE5371" i="2"/>
  <c r="AE149" i="2"/>
  <c r="AE252" i="2"/>
  <c r="AE624" i="2"/>
  <c r="AE682" i="2"/>
  <c r="AE1005" i="2"/>
  <c r="AE1025" i="2"/>
  <c r="AE1238" i="2"/>
  <c r="AE1239" i="2"/>
  <c r="AE3590" i="2"/>
  <c r="AE4017" i="2"/>
  <c r="AE4025" i="2"/>
  <c r="AE4037" i="2"/>
  <c r="AE4038" i="2"/>
  <c r="AE4049" i="2"/>
  <c r="AE4055" i="2"/>
  <c r="AE4079" i="2"/>
  <c r="AE4088" i="2"/>
  <c r="AG4088" i="2" s="1"/>
  <c r="AE4095" i="2"/>
  <c r="AG4095" i="2" s="1"/>
  <c r="AE4104" i="2"/>
  <c r="AE4105" i="2"/>
  <c r="AE4114" i="2"/>
  <c r="AE6831" i="2"/>
  <c r="AE4952" i="2"/>
  <c r="AE6812" i="2"/>
  <c r="AE7078" i="2"/>
  <c r="AG7078" i="2" s="1"/>
  <c r="AE5265" i="2"/>
  <c r="AE5526" i="2"/>
  <c r="AG5526" i="2" s="1"/>
  <c r="AE5677" i="2"/>
  <c r="AE5805" i="2"/>
  <c r="AG5805" i="2" s="1"/>
  <c r="AE5930" i="2"/>
  <c r="AG5930" i="2" s="1"/>
  <c r="AE6063" i="2"/>
  <c r="AG6063" i="2" s="1"/>
  <c r="AE6813" i="2"/>
  <c r="AE7048" i="2"/>
  <c r="AE3185" i="2"/>
  <c r="AE3411" i="2"/>
  <c r="AE3412" i="2"/>
  <c r="AE3778" i="2"/>
  <c r="AE3819" i="2"/>
  <c r="AE150" i="2"/>
  <c r="AE253" i="2"/>
  <c r="AE625" i="2"/>
  <c r="AE683" i="2"/>
  <c r="AE802" i="2"/>
  <c r="AE808" i="2"/>
  <c r="AE1026" i="2"/>
  <c r="AE1049" i="2"/>
  <c r="AE1261" i="2"/>
  <c r="AE1282" i="2"/>
  <c r="AE1748" i="2"/>
  <c r="AG1748" i="2" s="1"/>
  <c r="AE1749" i="2"/>
  <c r="AG1749" i="2" s="1"/>
  <c r="AE1817" i="2"/>
  <c r="AE1898" i="2"/>
  <c r="AE1985" i="2"/>
  <c r="AG1985" i="2" s="1"/>
  <c r="AE2061" i="2"/>
  <c r="AG2061" i="2" s="1"/>
  <c r="AE2373" i="2"/>
  <c r="AE2426" i="2"/>
  <c r="AE2508" i="2"/>
  <c r="AE151" i="2"/>
  <c r="AE254" i="2"/>
  <c r="AE1507" i="2"/>
  <c r="AG1507" i="2" s="1"/>
  <c r="AE3084" i="2"/>
  <c r="AE4640" i="2"/>
  <c r="AG4640" i="2" s="1"/>
  <c r="AE4811" i="2"/>
  <c r="AE5071" i="2"/>
  <c r="AG5071" i="2" s="1"/>
  <c r="AE5372" i="2"/>
  <c r="AE5501" i="2"/>
  <c r="AE3203" i="2"/>
  <c r="AE3928" i="2"/>
  <c r="AE4189" i="2"/>
  <c r="AE4190" i="2"/>
  <c r="AE4487" i="2"/>
  <c r="AE4523" i="2"/>
  <c r="AE2509" i="2"/>
  <c r="AE2597" i="2"/>
  <c r="AE2683" i="2"/>
  <c r="AE4924" i="2"/>
  <c r="AE6171" i="2"/>
  <c r="AE6269" i="2"/>
  <c r="AE6294" i="2"/>
  <c r="AE6510" i="2"/>
  <c r="AE6687" i="2"/>
  <c r="AE6885" i="2"/>
  <c r="AG6885" i="2" s="1"/>
  <c r="AE5266" i="2"/>
  <c r="AE5678" i="2"/>
  <c r="AE5806" i="2"/>
  <c r="AG5806" i="2" s="1"/>
  <c r="AE5931" i="2"/>
  <c r="AG5931" i="2" s="1"/>
  <c r="AE6039" i="2"/>
  <c r="AE6511" i="2"/>
  <c r="AE6886" i="2"/>
  <c r="AG6886" i="2" s="1"/>
  <c r="AE3465" i="2"/>
  <c r="AE3466" i="2"/>
  <c r="AE3852" i="2"/>
  <c r="AG3852" i="2" s="1"/>
  <c r="AE3873" i="2"/>
  <c r="AG3873" i="2" s="1"/>
  <c r="AE809" i="2"/>
  <c r="AE826" i="2"/>
  <c r="AE336" i="2"/>
  <c r="AE337" i="2"/>
  <c r="AE1568" i="2"/>
  <c r="AE3085" i="2"/>
  <c r="AE4721" i="2"/>
  <c r="AE4812" i="2"/>
  <c r="AE5127" i="2"/>
  <c r="AE5373" i="2"/>
  <c r="AE5552" i="2"/>
  <c r="AE3240" i="2"/>
  <c r="AE3929" i="2"/>
  <c r="AE4248" i="2"/>
  <c r="AE4249" i="2"/>
  <c r="AE4554" i="2"/>
  <c r="AE4574" i="2"/>
  <c r="AE4997" i="2"/>
  <c r="AE6181" i="2"/>
  <c r="AE6295" i="2"/>
  <c r="AG6295" i="2" s="1"/>
  <c r="AE6325" i="2"/>
  <c r="AG6325" i="2" s="1"/>
  <c r="AE6568" i="2"/>
  <c r="AE6712" i="2"/>
  <c r="AE7011" i="2"/>
  <c r="AG7011" i="2" s="1"/>
  <c r="AE5679" i="2"/>
  <c r="AE5807" i="2"/>
  <c r="AE5932" i="2"/>
  <c r="AG5932" i="2" s="1"/>
  <c r="AE152" i="2"/>
  <c r="AE255" i="2"/>
  <c r="AE1508" i="2"/>
  <c r="AG1508" i="2" s="1"/>
  <c r="AE3086" i="2"/>
  <c r="AE3561" i="2"/>
  <c r="AE4667" i="2"/>
  <c r="AG4667" i="2" s="1"/>
  <c r="AE4813" i="2"/>
  <c r="AE5128" i="2"/>
  <c r="AG5128" i="2" s="1"/>
  <c r="AE5374" i="2"/>
  <c r="AE1750" i="2"/>
  <c r="AE1818" i="2"/>
  <c r="AE1899" i="2"/>
  <c r="AE153" i="2"/>
  <c r="AE256" i="2"/>
  <c r="AE626" i="2"/>
  <c r="AE684" i="2"/>
  <c r="AE827" i="2"/>
  <c r="AE837" i="2"/>
  <c r="AE1027" i="2"/>
  <c r="AE1050" i="2"/>
  <c r="AE1262" i="2"/>
  <c r="AE1283" i="2"/>
  <c r="AE3413" i="2"/>
  <c r="AE3449" i="2"/>
  <c r="AE3820" i="2"/>
  <c r="AG3820" i="2" s="1"/>
  <c r="AE3853" i="2"/>
  <c r="AG3853" i="2" s="1"/>
  <c r="AE1986" i="2"/>
  <c r="AE2062" i="2"/>
  <c r="AE2063" i="2"/>
  <c r="AG2063" i="2" s="1"/>
  <c r="AE2427" i="2"/>
  <c r="AE2510" i="2"/>
  <c r="AE2598" i="2"/>
  <c r="AE2684" i="2"/>
  <c r="AE2757" i="2"/>
  <c r="AE2758" i="2"/>
  <c r="AE3591" i="2"/>
  <c r="AE3955" i="2"/>
  <c r="AG3955" i="2" s="1"/>
  <c r="AE4191" i="2"/>
  <c r="AE4218" i="2"/>
  <c r="AE4488" i="2"/>
  <c r="AG4488" i="2" s="1"/>
  <c r="AE4524" i="2"/>
  <c r="AE6194" i="2"/>
  <c r="AE6296" i="2"/>
  <c r="AE6326" i="2"/>
  <c r="AE4953" i="2"/>
  <c r="AE6512" i="2"/>
  <c r="AE6743" i="2"/>
  <c r="AE6928" i="2"/>
  <c r="AE5202" i="2"/>
  <c r="AE5502" i="2"/>
  <c r="AE5680" i="2"/>
  <c r="AE5808" i="2"/>
  <c r="AE5933" i="2"/>
  <c r="AE6064" i="2"/>
  <c r="AE6513" i="2"/>
  <c r="AE6887" i="2"/>
  <c r="AE257" i="2"/>
  <c r="AG257" i="2" s="1"/>
  <c r="AE258" i="2"/>
  <c r="AG258" i="2" s="1"/>
  <c r="AE1509" i="2"/>
  <c r="AE3087" i="2"/>
  <c r="AE3371" i="2"/>
  <c r="AE3414" i="2"/>
  <c r="AE3739" i="2"/>
  <c r="AE3779" i="2"/>
  <c r="AG3779" i="2" s="1"/>
  <c r="AE4693" i="2"/>
  <c r="AG4693" i="2" s="1"/>
  <c r="AE4814" i="2"/>
  <c r="AE5098" i="2"/>
  <c r="AG5098" i="2" s="1"/>
  <c r="AE5375" i="2"/>
  <c r="AE154" i="2"/>
  <c r="AE259" i="2"/>
  <c r="AE627" i="2"/>
  <c r="AG627" i="2" s="1"/>
  <c r="AE628" i="2"/>
  <c r="AG628" i="2" s="1"/>
  <c r="AE880" i="2"/>
  <c r="AE902" i="2"/>
  <c r="AE1142" i="2"/>
  <c r="AE1172" i="2"/>
  <c r="AE1363" i="2"/>
  <c r="AE1387" i="2"/>
  <c r="AE1751" i="2"/>
  <c r="AE1819" i="2"/>
  <c r="AE1900" i="2"/>
  <c r="AE1987" i="2"/>
  <c r="AE1988" i="2"/>
  <c r="AE2064" i="2"/>
  <c r="AE2428" i="2"/>
  <c r="AE2429" i="2"/>
  <c r="AE3592" i="2"/>
  <c r="AE5279" i="2"/>
  <c r="AE6065" i="2"/>
  <c r="AG6065" i="2" s="1"/>
  <c r="AE6541" i="2"/>
  <c r="AG6541" i="2" s="1"/>
  <c r="AE6929" i="2"/>
  <c r="AE3956" i="2"/>
  <c r="AE4272" i="2"/>
  <c r="AE4305" i="2"/>
  <c r="AE4410" i="2"/>
  <c r="AE4445" i="2"/>
  <c r="AG4445" i="2" s="1"/>
  <c r="AE2511" i="2"/>
  <c r="AE2599" i="2"/>
  <c r="AE2685" i="2"/>
  <c r="AE2759" i="2"/>
  <c r="AE3593" i="2"/>
  <c r="AE4954" i="2"/>
  <c r="AG4954" i="2" s="1"/>
  <c r="AE6569" i="2"/>
  <c r="AE6753" i="2"/>
  <c r="AE6930" i="2"/>
  <c r="AE6205" i="2"/>
  <c r="AE6390" i="2"/>
  <c r="AE6406" i="2"/>
  <c r="AE5527" i="2"/>
  <c r="AE5681" i="2"/>
  <c r="AE5809" i="2"/>
  <c r="AE5934" i="2"/>
  <c r="AE260" i="2"/>
  <c r="AE338" i="2"/>
  <c r="AE1536" i="2"/>
  <c r="AE3088" i="2"/>
  <c r="AE3594" i="2"/>
  <c r="AE4694" i="2"/>
  <c r="AE4815" i="2"/>
  <c r="AE5129" i="2"/>
  <c r="AE5376" i="2"/>
  <c r="AE1820" i="2"/>
  <c r="AG1820" i="2" s="1"/>
  <c r="AE1821" i="2"/>
  <c r="AE155" i="2"/>
  <c r="AE261" i="2"/>
  <c r="AE685" i="2"/>
  <c r="AG685" i="2" s="1"/>
  <c r="AE719" i="2"/>
  <c r="AE838" i="2"/>
  <c r="AE839" i="2"/>
  <c r="AE1051" i="2"/>
  <c r="AE1070" i="2"/>
  <c r="AE1284" i="2"/>
  <c r="AG1284" i="2" s="1"/>
  <c r="AE1285" i="2"/>
  <c r="AG1285" i="2" s="1"/>
  <c r="AE3415" i="2"/>
  <c r="AE3450" i="2"/>
  <c r="AE3821" i="2"/>
  <c r="AG3821" i="2" s="1"/>
  <c r="AE3854" i="2"/>
  <c r="AE1901" i="2"/>
  <c r="AE1989" i="2"/>
  <c r="AE2065" i="2"/>
  <c r="AE2128" i="2"/>
  <c r="AE2512" i="2"/>
  <c r="AE2513" i="2"/>
  <c r="AE2600" i="2"/>
  <c r="AE2686" i="2"/>
  <c r="AE2760" i="2"/>
  <c r="AE2812" i="2"/>
  <c r="AE3595" i="2"/>
  <c r="AE3977" i="2"/>
  <c r="AE4192" i="2"/>
  <c r="AE4219" i="2"/>
  <c r="AE4525" i="2"/>
  <c r="AE4526" i="2"/>
  <c r="AG4526" i="2" s="1"/>
  <c r="AE6206" i="2"/>
  <c r="AG6206" i="2" s="1"/>
  <c r="AE6327" i="2"/>
  <c r="AE6341" i="2"/>
  <c r="AE4955" i="2"/>
  <c r="AG4955" i="2" s="1"/>
  <c r="AE6542" i="2"/>
  <c r="AE6754" i="2"/>
  <c r="AE6931" i="2"/>
  <c r="AG6931" i="2" s="1"/>
  <c r="AE5213" i="2"/>
  <c r="AE5528" i="2"/>
  <c r="AG5528" i="2" s="1"/>
  <c r="AE5682" i="2"/>
  <c r="AE5810" i="2"/>
  <c r="AG5810" i="2" s="1"/>
  <c r="AE5935" i="2"/>
  <c r="AG5935" i="2" s="1"/>
  <c r="AE6089" i="2"/>
  <c r="AG6089" i="2" s="1"/>
  <c r="AE6543" i="2"/>
  <c r="AE6888" i="2"/>
  <c r="AG6888" i="2" s="1"/>
  <c r="AE3204" i="2"/>
  <c r="AE3416" i="2"/>
  <c r="AE3451" i="2"/>
  <c r="AE3822" i="2"/>
  <c r="AE3855" i="2"/>
  <c r="AE262" i="2"/>
  <c r="AE263" i="2"/>
  <c r="AE686" i="2"/>
  <c r="AE720" i="2"/>
  <c r="AE1052" i="2"/>
  <c r="AE1071" i="2"/>
  <c r="AE1286" i="2"/>
  <c r="AE1304" i="2"/>
  <c r="AE1822" i="2"/>
  <c r="AE1902" i="2"/>
  <c r="AE1903" i="2"/>
  <c r="AE1990" i="2"/>
  <c r="AG1990" i="2" s="1"/>
  <c r="AE2066" i="2"/>
  <c r="AG2066" i="2" s="1"/>
  <c r="AE2129" i="2"/>
  <c r="AE2430" i="2"/>
  <c r="AE2514" i="2"/>
  <c r="AE156" i="2"/>
  <c r="AE264" i="2"/>
  <c r="AE1537" i="2"/>
  <c r="AG1537" i="2" s="1"/>
  <c r="AE3089" i="2"/>
  <c r="AE4668" i="2"/>
  <c r="AG4668" i="2" s="1"/>
  <c r="AE4816" i="2"/>
  <c r="AE5099" i="2"/>
  <c r="AG5099" i="2" s="1"/>
  <c r="AE5377" i="2"/>
  <c r="AE5529" i="2"/>
  <c r="AG5529" i="2" s="1"/>
  <c r="AE3205" i="2"/>
  <c r="AE4220" i="2"/>
  <c r="AE4221" i="2"/>
  <c r="AE4527" i="2"/>
  <c r="AE4528" i="2"/>
  <c r="AE2515" i="2"/>
  <c r="AE2601" i="2"/>
  <c r="AE2687" i="2"/>
  <c r="AE2761" i="2"/>
  <c r="AE4956" i="2"/>
  <c r="AE6514" i="2"/>
  <c r="AE6699" i="2"/>
  <c r="AE6932" i="2"/>
  <c r="AE5280" i="2"/>
  <c r="AE5683" i="2"/>
  <c r="AE5811" i="2"/>
  <c r="AE5936" i="2"/>
  <c r="AE6066" i="2"/>
  <c r="AE6570" i="2"/>
  <c r="AG6570" i="2" s="1"/>
  <c r="AE6933" i="2"/>
  <c r="AG6933" i="2" s="1"/>
  <c r="AE77" i="2"/>
  <c r="AE157" i="2"/>
  <c r="AE1482" i="2"/>
  <c r="AG1482" i="2" s="1"/>
  <c r="AE3090" i="2"/>
  <c r="AE3542" i="2"/>
  <c r="AE4641" i="2"/>
  <c r="AG4641" i="2" s="1"/>
  <c r="AE4817" i="2"/>
  <c r="AE5100" i="2"/>
  <c r="AG5100" i="2" s="1"/>
  <c r="AE5378" i="2"/>
  <c r="AE1694" i="2"/>
  <c r="AG1694" i="2" s="1"/>
  <c r="AE1752" i="2"/>
  <c r="AG1752" i="2" s="1"/>
  <c r="AE1823" i="2"/>
  <c r="AG1823" i="2" s="1"/>
  <c r="AE1904" i="2"/>
  <c r="AG1904" i="2" s="1"/>
  <c r="AE78" i="2"/>
  <c r="AE158" i="2"/>
  <c r="AE578" i="2"/>
  <c r="AE629" i="2"/>
  <c r="AE810" i="2"/>
  <c r="AE828" i="2"/>
  <c r="AE1006" i="2"/>
  <c r="AE1028" i="2"/>
  <c r="AE1240" i="2"/>
  <c r="AE1263" i="2"/>
  <c r="AE3372" i="2"/>
  <c r="AE3417" i="2"/>
  <c r="AE3780" i="2"/>
  <c r="AE3781" i="2"/>
  <c r="AE1905" i="2"/>
  <c r="AE1991" i="2"/>
  <c r="AE2374" i="2"/>
  <c r="AE2431" i="2"/>
  <c r="AE2516" i="2"/>
  <c r="AE2602" i="2"/>
  <c r="AE2603" i="2"/>
  <c r="AE2688" i="2"/>
  <c r="AE3562" i="2"/>
  <c r="AE4925" i="2"/>
  <c r="AE3930" i="2"/>
  <c r="AG3930" i="2" s="1"/>
  <c r="AE4170" i="2"/>
  <c r="AE4193" i="2"/>
  <c r="AE4446" i="2"/>
  <c r="AG4446" i="2" s="1"/>
  <c r="AE4489" i="2"/>
  <c r="AG4489" i="2" s="1"/>
  <c r="AE6172" i="2"/>
  <c r="AE6270" i="2"/>
  <c r="AG6270" i="2" s="1"/>
  <c r="AE6297" i="2"/>
  <c r="AG6297" i="2" s="1"/>
  <c r="AE6460" i="2"/>
  <c r="AE6734" i="2"/>
  <c r="AE6859" i="2"/>
  <c r="AE5197" i="2"/>
  <c r="AE5480" i="2"/>
  <c r="AE5684" i="2"/>
  <c r="AE5812" i="2"/>
  <c r="AE5937" i="2"/>
  <c r="AE6040" i="2"/>
  <c r="AE6461" i="2"/>
  <c r="AE6860" i="2"/>
  <c r="AE159" i="2"/>
  <c r="AE265" i="2"/>
  <c r="AE1538" i="2"/>
  <c r="AE3091" i="2"/>
  <c r="AE3343" i="2"/>
  <c r="AE3373" i="2"/>
  <c r="AE3563" i="2"/>
  <c r="AG3563" i="2" s="1"/>
  <c r="AE3710" i="2"/>
  <c r="AG3710" i="2" s="1"/>
  <c r="AE3740" i="2"/>
  <c r="AE4669" i="2"/>
  <c r="AE4818" i="2"/>
  <c r="AE5130" i="2"/>
  <c r="AG5130" i="2" s="1"/>
  <c r="AE5379" i="2"/>
  <c r="AE160" i="2"/>
  <c r="AE266" i="2"/>
  <c r="AE630" i="2"/>
  <c r="AG630" i="2" s="1"/>
  <c r="AE687" i="2"/>
  <c r="AG687" i="2" s="1"/>
  <c r="AE1007" i="2"/>
  <c r="AE1029" i="2"/>
  <c r="AE1241" i="2"/>
  <c r="AG1241" i="2" s="1"/>
  <c r="AE1264" i="2"/>
  <c r="AG1264" i="2" s="1"/>
  <c r="AE3596" i="2"/>
  <c r="AE4155" i="2"/>
  <c r="AE4171" i="2"/>
  <c r="AE4411" i="2"/>
  <c r="AE4447" i="2"/>
  <c r="AE4018" i="2"/>
  <c r="AE4026" i="2"/>
  <c r="AE4027" i="2"/>
  <c r="AG4027" i="2" s="1"/>
  <c r="AE4039" i="2"/>
  <c r="AE4050" i="2"/>
  <c r="AE4051" i="2"/>
  <c r="AE4080" i="2"/>
  <c r="AE4089" i="2"/>
  <c r="AE4096" i="2"/>
  <c r="AE4097" i="2"/>
  <c r="AE4106" i="2"/>
  <c r="AE4115" i="2"/>
  <c r="AE6832" i="2"/>
  <c r="AE4957" i="2"/>
  <c r="AG4957" i="2" s="1"/>
  <c r="AE6814" i="2"/>
  <c r="AE7079" i="2"/>
  <c r="AE5267" i="2"/>
  <c r="AE5503" i="2"/>
  <c r="AG5503" i="2" s="1"/>
  <c r="AE5685" i="2"/>
  <c r="AE5813" i="2"/>
  <c r="AG5813" i="2" s="1"/>
  <c r="AE5938" i="2"/>
  <c r="AG5938" i="2" s="1"/>
  <c r="AE6041" i="2"/>
  <c r="AG6041" i="2" s="1"/>
  <c r="AE6815" i="2"/>
  <c r="AE7049" i="2"/>
  <c r="AG7049" i="2" s="1"/>
  <c r="AE9" i="2"/>
  <c r="AE22" i="2"/>
  <c r="AE1483" i="2"/>
  <c r="AG1483" i="2" s="1"/>
  <c r="AE3092" i="2"/>
  <c r="AE3527" i="2"/>
  <c r="AE4622" i="2"/>
  <c r="AE4819" i="2"/>
  <c r="AE5072" i="2"/>
  <c r="AE5380" i="2"/>
  <c r="AE1609" i="2"/>
  <c r="AE1616" i="2"/>
  <c r="AE1626" i="2"/>
  <c r="AE1635" i="2"/>
  <c r="AE1655" i="2"/>
  <c r="AE1695" i="2"/>
  <c r="AE1753" i="2"/>
  <c r="AE1754" i="2"/>
  <c r="AE1824" i="2"/>
  <c r="AE10" i="2"/>
  <c r="AE23" i="2"/>
  <c r="AE579" i="2"/>
  <c r="AG579" i="2" s="1"/>
  <c r="AE631" i="2"/>
  <c r="AG631" i="2" s="1"/>
  <c r="AE795" i="2"/>
  <c r="AE797" i="2"/>
  <c r="AE992" i="2"/>
  <c r="AE995" i="2"/>
  <c r="AE1242" i="2"/>
  <c r="AE1243" i="2"/>
  <c r="AG1243" i="2" s="1"/>
  <c r="AE3309" i="2"/>
  <c r="AE3315" i="2"/>
  <c r="AE3741" i="2"/>
  <c r="AG3741" i="2" s="1"/>
  <c r="AE3782" i="2"/>
  <c r="AG3782" i="2" s="1"/>
  <c r="AE1906" i="2"/>
  <c r="AG1906" i="2" s="1"/>
  <c r="AE1992" i="2"/>
  <c r="AG1992" i="2" s="1"/>
  <c r="AE2277" i="2"/>
  <c r="AE3529" i="2"/>
  <c r="AE4909" i="2"/>
  <c r="AE3931" i="2"/>
  <c r="AE4139" i="2"/>
  <c r="AE4143" i="2"/>
  <c r="AE4448" i="2"/>
  <c r="AE4449" i="2"/>
  <c r="AE6151" i="2"/>
  <c r="AE6271" i="2"/>
  <c r="AE6298" i="2"/>
  <c r="AE6443" i="2"/>
  <c r="AE6726" i="2"/>
  <c r="AE6861" i="2"/>
  <c r="AE5191" i="2"/>
  <c r="AE5458" i="2"/>
  <c r="AE5686" i="2"/>
  <c r="AE5814" i="2"/>
  <c r="AE5939" i="2"/>
  <c r="AG5939" i="2" s="1"/>
  <c r="AE6025" i="2"/>
  <c r="AG6025" i="2" s="1"/>
  <c r="AE6438" i="2"/>
  <c r="AE6842" i="2"/>
  <c r="AE3180" i="2"/>
  <c r="AE3374" i="2"/>
  <c r="AE3375" i="2"/>
  <c r="AE3742" i="2"/>
  <c r="AG3742" i="2" s="1"/>
  <c r="AE3783" i="2"/>
  <c r="AG3783" i="2" s="1"/>
  <c r="AE79" i="2"/>
  <c r="AE80" i="2"/>
  <c r="AE580" i="2"/>
  <c r="AG580" i="2" s="1"/>
  <c r="AE632" i="2"/>
  <c r="AG632" i="2" s="1"/>
  <c r="AE1008" i="2"/>
  <c r="AE1030" i="2"/>
  <c r="AE1244" i="2"/>
  <c r="AG1244" i="2" s="1"/>
  <c r="AE1265" i="2"/>
  <c r="AE1696" i="2"/>
  <c r="AE1697" i="2"/>
  <c r="AE1755" i="2"/>
  <c r="AE1825" i="2"/>
  <c r="AE1907" i="2"/>
  <c r="AE1908" i="2"/>
  <c r="AE2353" i="2"/>
  <c r="AE2375" i="2"/>
  <c r="AE2432" i="2"/>
  <c r="AE2433" i="2"/>
  <c r="AE81" i="2"/>
  <c r="AE161" i="2"/>
  <c r="AE1484" i="2"/>
  <c r="AE3093" i="2"/>
  <c r="AE4820" i="2"/>
  <c r="AE4623" i="2"/>
  <c r="AG4623" i="2" s="1"/>
  <c r="AE5055" i="2"/>
  <c r="AG5055" i="2" s="1"/>
  <c r="AE5381" i="2"/>
  <c r="AE5481" i="2"/>
  <c r="AE3186" i="2"/>
  <c r="AE4172" i="2"/>
  <c r="AE4194" i="2"/>
  <c r="AE4450" i="2"/>
  <c r="AG4450" i="2" s="1"/>
  <c r="AE4490" i="2"/>
  <c r="AG4490" i="2" s="1"/>
  <c r="AE4926" i="2"/>
  <c r="AG4926" i="2" s="1"/>
  <c r="AE2517" i="2"/>
  <c r="AE2604" i="2"/>
  <c r="AE6482" i="2"/>
  <c r="AE6678" i="2"/>
  <c r="AE6862" i="2"/>
  <c r="AG6862" i="2" s="1"/>
  <c r="AE5257" i="2"/>
  <c r="AE5687" i="2"/>
  <c r="AE5815" i="2"/>
  <c r="AE5940" i="2"/>
  <c r="AE6026" i="2"/>
  <c r="AE6462" i="2"/>
  <c r="AE6863" i="2"/>
  <c r="AE162" i="2"/>
  <c r="AE267" i="2"/>
  <c r="AE1510" i="2"/>
  <c r="AE3094" i="2"/>
  <c r="AE3223" i="2"/>
  <c r="AE4670" i="2"/>
  <c r="AE4821" i="2"/>
  <c r="AE5073" i="2"/>
  <c r="AE5382" i="2"/>
  <c r="AE1698" i="2"/>
  <c r="AE1699" i="2"/>
  <c r="AE1756" i="2"/>
  <c r="AG1756" i="2" s="1"/>
  <c r="AE1826" i="2"/>
  <c r="AE1909" i="2"/>
  <c r="AE82" i="2"/>
  <c r="AE163" i="2"/>
  <c r="AE581" i="2"/>
  <c r="AE633" i="2"/>
  <c r="AG633" i="2" s="1"/>
  <c r="AE881" i="2"/>
  <c r="AE903" i="2"/>
  <c r="AE1120" i="2"/>
  <c r="AE1143" i="2"/>
  <c r="AE1364" i="2"/>
  <c r="AG1364" i="2" s="1"/>
  <c r="AE1365" i="2"/>
  <c r="AG1365" i="2" s="1"/>
  <c r="AE3322" i="2"/>
  <c r="AE3344" i="2"/>
  <c r="AE3711" i="2"/>
  <c r="AE3743" i="2"/>
  <c r="AE1910" i="2"/>
  <c r="AE2376" i="2"/>
  <c r="AE2434" i="2"/>
  <c r="AE2518" i="2"/>
  <c r="AE2519" i="2"/>
  <c r="AE2605" i="2"/>
  <c r="AE2689" i="2"/>
  <c r="AE3206" i="2"/>
  <c r="AE3932" i="2"/>
  <c r="AE4250" i="2"/>
  <c r="AE4273" i="2"/>
  <c r="AE4388" i="2"/>
  <c r="AE4412" i="2"/>
  <c r="AE6173" i="2"/>
  <c r="AE6272" i="2"/>
  <c r="AG6272" i="2" s="1"/>
  <c r="AE6299" i="2"/>
  <c r="AG6299" i="2" s="1"/>
  <c r="AE4971" i="2"/>
  <c r="AE6515" i="2"/>
  <c r="AE6688" i="2"/>
  <c r="AE6973" i="2"/>
  <c r="AG6973" i="2" s="1"/>
  <c r="AE5220" i="2"/>
  <c r="AE5482" i="2"/>
  <c r="AG5482" i="2" s="1"/>
  <c r="AE5688" i="2"/>
  <c r="AE5816" i="2"/>
  <c r="AG5816" i="2" s="1"/>
  <c r="AE5941" i="2"/>
  <c r="AG5941" i="2" s="1"/>
  <c r="AE6090" i="2"/>
  <c r="AG6090" i="2" s="1"/>
  <c r="AE6516" i="2"/>
  <c r="AE6974" i="2"/>
  <c r="AG6974" i="2" s="1"/>
  <c r="AE164" i="2"/>
  <c r="AE268" i="2"/>
  <c r="AE1485" i="2"/>
  <c r="AE3095" i="2"/>
  <c r="AE3345" i="2"/>
  <c r="AE3376" i="2"/>
  <c r="AE3712" i="2"/>
  <c r="AE3744" i="2"/>
  <c r="AE4671" i="2"/>
  <c r="AE4822" i="2"/>
  <c r="AE5101" i="2"/>
  <c r="AE5383" i="2"/>
  <c r="AE83" i="2"/>
  <c r="AE165" i="2"/>
  <c r="AE582" i="2"/>
  <c r="AE634" i="2"/>
  <c r="AE865" i="2"/>
  <c r="AE882" i="2"/>
  <c r="AE1121" i="2"/>
  <c r="AE1144" i="2"/>
  <c r="AG1144" i="2" s="1"/>
  <c r="AE1366" i="2"/>
  <c r="AE1388" i="2"/>
  <c r="AE1757" i="2"/>
  <c r="AG1757" i="2" s="1"/>
  <c r="AE1758" i="2"/>
  <c r="AG1758" i="2" s="1"/>
  <c r="AE1827" i="2"/>
  <c r="AE1911" i="2"/>
  <c r="AG1911" i="2" s="1"/>
  <c r="AE1993" i="2"/>
  <c r="AG1993" i="2" s="1"/>
  <c r="AE2067" i="2"/>
  <c r="AG2067" i="2" s="1"/>
  <c r="AE2377" i="2"/>
  <c r="AE2435" i="2"/>
  <c r="AE2520" i="2"/>
  <c r="AE3564" i="2"/>
  <c r="AE5268" i="2"/>
  <c r="AE6067" i="2"/>
  <c r="AG6067" i="2" s="1"/>
  <c r="AE6517" i="2"/>
  <c r="AE6889" i="2"/>
  <c r="AE3933" i="2"/>
  <c r="AE4274" i="2"/>
  <c r="AE4275" i="2"/>
  <c r="AE4413" i="2"/>
  <c r="AE4414" i="2"/>
  <c r="AE2521" i="2"/>
  <c r="AE2606" i="2"/>
  <c r="AE2690" i="2"/>
  <c r="AE3565" i="2"/>
  <c r="AE4958" i="2"/>
  <c r="AE6518" i="2"/>
  <c r="AE6744" i="2"/>
  <c r="AE6890" i="2"/>
  <c r="AE6182" i="2"/>
  <c r="AE6375" i="2"/>
  <c r="AE6391" i="2"/>
  <c r="AG6391" i="2" s="1"/>
  <c r="AE5504" i="2"/>
  <c r="AE5689" i="2"/>
  <c r="AE5817" i="2"/>
  <c r="AG5817" i="2" s="1"/>
  <c r="AE5942" i="2"/>
  <c r="AG5942" i="2" s="1"/>
  <c r="AE84" i="2"/>
  <c r="AE166" i="2"/>
  <c r="AE1486" i="2"/>
  <c r="AG1486" i="2" s="1"/>
  <c r="AE3096" i="2"/>
  <c r="AE3207" i="2"/>
  <c r="AE4672" i="2"/>
  <c r="AG4672" i="2" s="1"/>
  <c r="AE4823" i="2"/>
  <c r="AE5074" i="2"/>
  <c r="AG5074" i="2" s="1"/>
  <c r="AE5384" i="2"/>
  <c r="AE1669" i="2"/>
  <c r="AG1669" i="2" s="1"/>
  <c r="AE1700" i="2"/>
  <c r="AE1759" i="2"/>
  <c r="AE1828" i="2"/>
  <c r="AE1912" i="2"/>
  <c r="AE41" i="2"/>
  <c r="AE85" i="2"/>
  <c r="AE555" i="2"/>
  <c r="AE583" i="2"/>
  <c r="AE883" i="2"/>
  <c r="AE884" i="2"/>
  <c r="AE1096" i="2"/>
  <c r="AE1122" i="2"/>
  <c r="AE1344" i="2"/>
  <c r="AE1367" i="2"/>
  <c r="AE3323" i="2"/>
  <c r="AE3324" i="2"/>
  <c r="AE3692" i="2"/>
  <c r="AG3692" i="2" s="1"/>
  <c r="AE3713" i="2"/>
  <c r="AG3713" i="2" s="1"/>
  <c r="AE1994" i="2"/>
  <c r="AE2354" i="2"/>
  <c r="AE2378" i="2"/>
  <c r="AE2436" i="2"/>
  <c r="AE2522" i="2"/>
  <c r="AE2607" i="2"/>
  <c r="AE2608" i="2"/>
  <c r="AE3208" i="2"/>
  <c r="AE3934" i="2"/>
  <c r="AG3934" i="2" s="1"/>
  <c r="AE4251" i="2"/>
  <c r="AE4276" i="2"/>
  <c r="AE4389" i="2"/>
  <c r="AG4389" i="2" s="1"/>
  <c r="AE4415" i="2"/>
  <c r="AG4415" i="2" s="1"/>
  <c r="AE6160" i="2"/>
  <c r="AE6273" i="2"/>
  <c r="AE6300" i="2"/>
  <c r="AE4959" i="2"/>
  <c r="AE6519" i="2"/>
  <c r="AE6682" i="2"/>
  <c r="AE6975" i="2"/>
  <c r="AE5214" i="2"/>
  <c r="AE5483" i="2"/>
  <c r="AE5690" i="2"/>
  <c r="AE5818" i="2"/>
  <c r="AE5943" i="2"/>
  <c r="AE6091" i="2"/>
  <c r="AE6483" i="2"/>
  <c r="AE6934" i="2"/>
  <c r="AE269" i="2"/>
  <c r="AE339" i="2"/>
  <c r="AE1539" i="2"/>
  <c r="AG1539" i="2" s="1"/>
  <c r="AE3097" i="2"/>
  <c r="AG3097" i="2" s="1"/>
  <c r="AE3346" i="2"/>
  <c r="AE3377" i="2"/>
  <c r="AE3566" i="2"/>
  <c r="AE3745" i="2"/>
  <c r="AG3745" i="2" s="1"/>
  <c r="AE3784" i="2"/>
  <c r="AE4673" i="2"/>
  <c r="AG4673" i="2" s="1"/>
  <c r="AE4824" i="2"/>
  <c r="AE5131" i="2"/>
  <c r="AG5131" i="2" s="1"/>
  <c r="AE5385" i="2"/>
  <c r="AE167" i="2"/>
  <c r="AE270" i="2"/>
  <c r="AE688" i="2"/>
  <c r="AG688" i="2" s="1"/>
  <c r="AE689" i="2"/>
  <c r="AG689" i="2" s="1"/>
  <c r="AE1031" i="2"/>
  <c r="AE1053" i="2"/>
  <c r="AE1266" i="2"/>
  <c r="AE1267" i="2"/>
  <c r="AE3621" i="2"/>
  <c r="AE4156" i="2"/>
  <c r="AE4173" i="2"/>
  <c r="AE4416" i="2"/>
  <c r="AE4451" i="2"/>
  <c r="AE4019" i="2"/>
  <c r="AE4028" i="2"/>
  <c r="AE4040" i="2"/>
  <c r="AE4041" i="2"/>
  <c r="AE4052" i="2"/>
  <c r="AE4056" i="2"/>
  <c r="AE4090" i="2"/>
  <c r="AE4098" i="2"/>
  <c r="AG4098" i="2" s="1"/>
  <c r="AE4099" i="2"/>
  <c r="AE4107" i="2"/>
  <c r="AE4116" i="2"/>
  <c r="AE4117" i="2"/>
  <c r="AE6833" i="2"/>
  <c r="AE4972" i="2"/>
  <c r="AG4972" i="2" s="1"/>
  <c r="AE6816" i="2"/>
  <c r="AE7080" i="2"/>
  <c r="AG7080" i="2" s="1"/>
  <c r="AE5269" i="2"/>
  <c r="AE5530" i="2"/>
  <c r="AG5530" i="2" s="1"/>
  <c r="AE5691" i="2"/>
  <c r="AE5819" i="2"/>
  <c r="AG5819" i="2" s="1"/>
  <c r="AE5944" i="2"/>
  <c r="AG5944" i="2" s="1"/>
  <c r="AE6068" i="2"/>
  <c r="AG6068" i="2" s="1"/>
  <c r="AE6817" i="2"/>
  <c r="AE7050" i="2"/>
  <c r="AG7050" i="2" s="1"/>
  <c r="AE271" i="2"/>
  <c r="AE340" i="2"/>
  <c r="AE1540" i="2"/>
  <c r="AE3098" i="2"/>
  <c r="AE3418" i="2"/>
  <c r="AE3452" i="2"/>
  <c r="AE3785" i="2"/>
  <c r="AE3786" i="2"/>
  <c r="AE4695" i="2"/>
  <c r="AE4825" i="2"/>
  <c r="AE5132" i="2"/>
  <c r="AE5386" i="2"/>
  <c r="AE272" i="2"/>
  <c r="AE341" i="2"/>
  <c r="AE635" i="2"/>
  <c r="AE690" i="2"/>
  <c r="AG690" i="2" s="1"/>
  <c r="AE904" i="2"/>
  <c r="AE933" i="2"/>
  <c r="AG933" i="2" s="1"/>
  <c r="AE1173" i="2"/>
  <c r="AE1193" i="2"/>
  <c r="AE1389" i="2"/>
  <c r="AG1389" i="2" s="1"/>
  <c r="AE1418" i="2"/>
  <c r="AG1418" i="2" s="1"/>
  <c r="AE1829" i="2"/>
  <c r="AE1913" i="2"/>
  <c r="AG1913" i="2" s="1"/>
  <c r="AE1995" i="2"/>
  <c r="AG1995" i="2" s="1"/>
  <c r="AE2068" i="2"/>
  <c r="AG2068" i="2" s="1"/>
  <c r="AE2130" i="2"/>
  <c r="AG2130" i="2" s="1"/>
  <c r="AE2175" i="2"/>
  <c r="AG2175" i="2" s="1"/>
  <c r="AE2523" i="2"/>
  <c r="AE3597" i="2"/>
  <c r="AE5292" i="2"/>
  <c r="AE6092" i="2"/>
  <c r="AG6092" i="2" s="1"/>
  <c r="AE6591" i="2"/>
  <c r="AE6935" i="2"/>
  <c r="AE3978" i="2"/>
  <c r="AE4306" i="2"/>
  <c r="AE4329" i="2"/>
  <c r="AE4452" i="2"/>
  <c r="AE4491" i="2"/>
  <c r="AE2524" i="2"/>
  <c r="AE2609" i="2"/>
  <c r="AE2691" i="2"/>
  <c r="AE2762" i="2"/>
  <c r="AE2763" i="2"/>
  <c r="AE3622" i="2"/>
  <c r="AE4973" i="2"/>
  <c r="AE6614" i="2"/>
  <c r="AE6764" i="2"/>
  <c r="AE6976" i="2"/>
  <c r="AG6976" i="2" s="1"/>
  <c r="AE6213" i="2"/>
  <c r="AG6213" i="2" s="1"/>
  <c r="AE6407" i="2"/>
  <c r="AE6419" i="2"/>
  <c r="AE5531" i="2"/>
  <c r="AG5531" i="2" s="1"/>
  <c r="AE5692" i="2"/>
  <c r="AE5945" i="2"/>
  <c r="AE5946" i="2"/>
  <c r="AG5946" i="2" s="1"/>
  <c r="AE383" i="2"/>
  <c r="AE384" i="2"/>
  <c r="AE1569" i="2"/>
  <c r="AG1569" i="2" s="1"/>
  <c r="AE3099" i="2"/>
  <c r="AE3453" i="2"/>
  <c r="AE3467" i="2"/>
  <c r="AE3823" i="2"/>
  <c r="AG3823" i="2" s="1"/>
  <c r="AE3856" i="2"/>
  <c r="AG3856" i="2" s="1"/>
  <c r="AE4735" i="2"/>
  <c r="AE4826" i="2"/>
  <c r="AE342" i="2"/>
  <c r="AE385" i="2"/>
  <c r="AE721" i="2"/>
  <c r="AE722" i="2"/>
  <c r="AE1194" i="2"/>
  <c r="AE1207" i="2"/>
  <c r="AE1434" i="2"/>
  <c r="AE1447" i="2"/>
  <c r="AE1996" i="2"/>
  <c r="AE2069" i="2"/>
  <c r="AE2131" i="2"/>
  <c r="AE2132" i="2"/>
  <c r="AE2176" i="2"/>
  <c r="AE2200" i="2"/>
  <c r="AE3637" i="2"/>
  <c r="AE5304" i="2"/>
  <c r="AG5304" i="2" s="1"/>
  <c r="AE6126" i="2"/>
  <c r="AE6656" i="2"/>
  <c r="AE7012" i="2"/>
  <c r="AG7012" i="2" s="1"/>
  <c r="AE2610" i="2"/>
  <c r="AE2692" i="2"/>
  <c r="AE2764" i="2"/>
  <c r="AE2813" i="2"/>
  <c r="AE2814" i="2"/>
  <c r="AE2847" i="2"/>
  <c r="AE3638" i="2"/>
  <c r="AE4998" i="2"/>
  <c r="AG4998" i="2" s="1"/>
  <c r="AE6647" i="2"/>
  <c r="AE6767" i="2"/>
  <c r="AE7013" i="2"/>
  <c r="AG7013" i="2" s="1"/>
  <c r="AE5161" i="2"/>
  <c r="AE5387" i="2"/>
  <c r="AE5570" i="2"/>
  <c r="AE5693" i="2"/>
  <c r="AE5820" i="2"/>
  <c r="AE5947" i="2"/>
  <c r="AE1072" i="2"/>
  <c r="AE1085" i="2"/>
  <c r="AE1305" i="2"/>
  <c r="AE1319" i="2"/>
  <c r="AE343" i="2"/>
  <c r="AE386" i="2"/>
  <c r="AE1570" i="2"/>
  <c r="AE3100" i="2"/>
  <c r="AE4722" i="2"/>
  <c r="AE4827" i="2"/>
  <c r="AE5152" i="2"/>
  <c r="AG5152" i="2" s="1"/>
  <c r="AE5388" i="2"/>
  <c r="AG5388" i="2" s="1"/>
  <c r="AE5571" i="2"/>
  <c r="AE3241" i="2"/>
  <c r="AE4252" i="2"/>
  <c r="AE4277" i="2"/>
  <c r="AE4555" i="2"/>
  <c r="AE4575" i="2"/>
  <c r="AG4575" i="2" s="1"/>
  <c r="AE4999" i="2"/>
  <c r="AG4999" i="2" s="1"/>
  <c r="AE6571" i="2"/>
  <c r="AE6715" i="2"/>
  <c r="AE7014" i="2"/>
  <c r="AG7014" i="2" s="1"/>
  <c r="AE5694" i="2"/>
  <c r="AE5821" i="2"/>
  <c r="AG5821" i="2" s="1"/>
  <c r="AE5948" i="2"/>
  <c r="AG5948" i="2" s="1"/>
  <c r="AE11" i="2"/>
  <c r="AE24" i="2"/>
  <c r="AE1487" i="2"/>
  <c r="AE3101" i="2"/>
  <c r="AE4624" i="2"/>
  <c r="AE4828" i="2"/>
  <c r="AE5075" i="2"/>
  <c r="AE5389" i="2"/>
  <c r="AE12" i="2"/>
  <c r="AE16" i="2"/>
  <c r="AE556" i="2"/>
  <c r="AE584" i="2"/>
  <c r="AE3530" i="2"/>
  <c r="AE4910" i="2"/>
  <c r="AE6834" i="2"/>
  <c r="AE6818" i="2"/>
  <c r="AE7051" i="2"/>
  <c r="AE5459" i="2"/>
  <c r="AG5459" i="2" s="1"/>
  <c r="AE5695" i="2"/>
  <c r="AG5695" i="2" s="1"/>
  <c r="AE5822" i="2"/>
  <c r="AE5949" i="2"/>
  <c r="AE168" i="2"/>
  <c r="AE273" i="2"/>
  <c r="AE1511" i="2"/>
  <c r="AE3102" i="2"/>
  <c r="AE3224" i="2"/>
  <c r="AE4696" i="2"/>
  <c r="AG4696" i="2" s="1"/>
  <c r="AE4829" i="2"/>
  <c r="AE5102" i="2"/>
  <c r="AG5102" i="2" s="1"/>
  <c r="AE5390" i="2"/>
  <c r="AE1701" i="2"/>
  <c r="AG1701" i="2" s="1"/>
  <c r="AE1760" i="2"/>
  <c r="AG1760" i="2" s="1"/>
  <c r="AE1830" i="2"/>
  <c r="AG1830" i="2" s="1"/>
  <c r="AE1914" i="2"/>
  <c r="AE86" i="2"/>
  <c r="AE169" i="2"/>
  <c r="AE585" i="2"/>
  <c r="AE636" i="2"/>
  <c r="AE885" i="2"/>
  <c r="AE905" i="2"/>
  <c r="AE1123" i="2"/>
  <c r="AE1145" i="2"/>
  <c r="AE1368" i="2"/>
  <c r="AE1390" i="2"/>
  <c r="AE3325" i="2"/>
  <c r="AE3347" i="2"/>
  <c r="AE3714" i="2"/>
  <c r="AE3746" i="2"/>
  <c r="AE1997" i="2"/>
  <c r="AE2070" i="2"/>
  <c r="AG2070" i="2" s="1"/>
  <c r="AE2379" i="2"/>
  <c r="AG2379" i="2" s="1"/>
  <c r="AE2437" i="2"/>
  <c r="AE2525" i="2"/>
  <c r="AE2611" i="2"/>
  <c r="AE2693" i="2"/>
  <c r="AE2694" i="2"/>
  <c r="AE3225" i="2"/>
  <c r="AE3935" i="2"/>
  <c r="AG3935" i="2" s="1"/>
  <c r="AE4278" i="2"/>
  <c r="AE4307" i="2"/>
  <c r="AE4417" i="2"/>
  <c r="AG4417" i="2" s="1"/>
  <c r="AE4453" i="2"/>
  <c r="AG4453" i="2" s="1"/>
  <c r="AE6183" i="2"/>
  <c r="AE6301" i="2"/>
  <c r="AG6301" i="2" s="1"/>
  <c r="AE6328" i="2"/>
  <c r="AG6328" i="2" s="1"/>
  <c r="AE4974" i="2"/>
  <c r="AE6520" i="2"/>
  <c r="AE6694" i="2"/>
  <c r="AE7015" i="2"/>
  <c r="AE5221" i="2"/>
  <c r="AE5505" i="2"/>
  <c r="AE5696" i="2"/>
  <c r="AE5823" i="2"/>
  <c r="AE5950" i="2"/>
  <c r="AE6107" i="2"/>
  <c r="AE6544" i="2"/>
  <c r="AE6977" i="2"/>
  <c r="AE3242" i="2"/>
  <c r="AE3468" i="2"/>
  <c r="AE3488" i="2"/>
  <c r="AE3874" i="2"/>
  <c r="AE3894" i="2"/>
  <c r="AE344" i="2"/>
  <c r="AG344" i="2" s="1"/>
  <c r="AE387" i="2"/>
  <c r="AE738" i="2"/>
  <c r="AE739" i="2"/>
  <c r="AG739" i="2" s="1"/>
  <c r="AE1086" i="2"/>
  <c r="AE1097" i="2"/>
  <c r="AE1320" i="2"/>
  <c r="AG1320" i="2" s="1"/>
  <c r="AE1321" i="2"/>
  <c r="AG1321" i="2" s="1"/>
  <c r="AE1998" i="2"/>
  <c r="AG1998" i="2" s="1"/>
  <c r="AE1999" i="2"/>
  <c r="AG1999" i="2" s="1"/>
  <c r="AE2071" i="2"/>
  <c r="AG2071" i="2" s="1"/>
  <c r="AE2133" i="2"/>
  <c r="AG2133" i="2" s="1"/>
  <c r="AE2177" i="2"/>
  <c r="AG2177" i="2" s="1"/>
  <c r="AE2201" i="2"/>
  <c r="AG2201" i="2" s="1"/>
  <c r="AE388" i="2"/>
  <c r="AE413" i="2"/>
  <c r="AE1585" i="2"/>
  <c r="AE3103" i="2"/>
  <c r="AE4736" i="2"/>
  <c r="AE4830" i="2"/>
  <c r="AE5162" i="2"/>
  <c r="AE5391" i="2"/>
  <c r="AE5572" i="2"/>
  <c r="AE3252" i="2"/>
  <c r="AE2612" i="2"/>
  <c r="AE2695" i="2"/>
  <c r="AE2696" i="2"/>
  <c r="AE2765" i="2"/>
  <c r="AE2815" i="2"/>
  <c r="AE2848" i="2"/>
  <c r="AE5016" i="2"/>
  <c r="AE6592" i="2"/>
  <c r="AG6592" i="2" s="1"/>
  <c r="AE6721" i="2"/>
  <c r="AG6721" i="2" s="1"/>
  <c r="AE7052" i="2"/>
  <c r="AE5300" i="2"/>
  <c r="AE5697" i="2"/>
  <c r="AE5824" i="2"/>
  <c r="AG5824" i="2" s="1"/>
  <c r="AE5951" i="2"/>
  <c r="AE6108" i="2"/>
  <c r="AG6108" i="2" s="1"/>
  <c r="AE6648" i="2"/>
  <c r="AE7016" i="2"/>
  <c r="AG7016" i="2" s="1"/>
  <c r="AE471" i="2"/>
  <c r="AE472" i="2"/>
  <c r="AE1488" i="2"/>
  <c r="AG1488" i="2" s="1"/>
  <c r="AE3104" i="2"/>
  <c r="AE3378" i="2"/>
  <c r="AE3419" i="2"/>
  <c r="AE3598" i="2"/>
  <c r="AE3715" i="2"/>
  <c r="AE3747" i="2"/>
  <c r="AE4625" i="2"/>
  <c r="AE4831" i="2"/>
  <c r="AE5056" i="2"/>
  <c r="AE5392" i="2"/>
  <c r="AE27" i="2"/>
  <c r="AE42" i="2"/>
  <c r="AE540" i="2"/>
  <c r="AE557" i="2"/>
  <c r="AE866" i="2"/>
  <c r="AE867" i="2"/>
  <c r="AE1098" i="2"/>
  <c r="AE1099" i="2"/>
  <c r="AE1322" i="2"/>
  <c r="AE1345" i="2"/>
  <c r="AG1345" i="2" s="1"/>
  <c r="AE1670" i="2"/>
  <c r="AG1670" i="2" s="1"/>
  <c r="AE1671" i="2"/>
  <c r="AE1702" i="2"/>
  <c r="AE1761" i="2"/>
  <c r="AG1761" i="2" s="1"/>
  <c r="AE1831" i="2"/>
  <c r="AG1831" i="2" s="1"/>
  <c r="AE1915" i="2"/>
  <c r="AE2380" i="2"/>
  <c r="AE2438" i="2"/>
  <c r="AE2439" i="2"/>
  <c r="AE2526" i="2"/>
  <c r="AE2613" i="2"/>
  <c r="AE2697" i="2"/>
  <c r="AE3667" i="2"/>
  <c r="AE3907" i="2"/>
  <c r="AG3907" i="2" s="1"/>
  <c r="AE4157" i="2"/>
  <c r="AE4158" i="2"/>
  <c r="AE4418" i="2"/>
  <c r="AG4418" i="2" s="1"/>
  <c r="AE4419" i="2"/>
  <c r="AE4927" i="2"/>
  <c r="AE6152" i="2"/>
  <c r="AE6274" i="2"/>
  <c r="AE6302" i="2"/>
  <c r="AE6484" i="2"/>
  <c r="AE6777" i="2"/>
  <c r="AE6936" i="2"/>
  <c r="AE5215" i="2"/>
  <c r="AE5484" i="2"/>
  <c r="AE5698" i="2"/>
  <c r="AE5825" i="2"/>
  <c r="AE5952" i="2"/>
  <c r="AE6069" i="2"/>
  <c r="AE6485" i="2"/>
  <c r="AG6485" i="2" s="1"/>
  <c r="AE6937" i="2"/>
  <c r="AG6937" i="2" s="1"/>
  <c r="AE3187" i="2"/>
  <c r="AE3379" i="2"/>
  <c r="AE3420" i="2"/>
  <c r="AE3787" i="2"/>
  <c r="AG3787" i="2" s="1"/>
  <c r="AE3824" i="2"/>
  <c r="AE87" i="2"/>
  <c r="AE170" i="2"/>
  <c r="AE586" i="2"/>
  <c r="AG586" i="2" s="1"/>
  <c r="AE637" i="2"/>
  <c r="AG637" i="2" s="1"/>
  <c r="AE1032" i="2"/>
  <c r="AE1033" i="2"/>
  <c r="AE1268" i="2"/>
  <c r="AG1268" i="2" s="1"/>
  <c r="AE1269" i="2"/>
  <c r="AG1269" i="2" s="1"/>
  <c r="AE1703" i="2"/>
  <c r="AG1703" i="2" s="1"/>
  <c r="AE1762" i="2"/>
  <c r="AE1832" i="2"/>
  <c r="AE1916" i="2"/>
  <c r="AE2000" i="2"/>
  <c r="AE2072" i="2"/>
  <c r="AE2381" i="2"/>
  <c r="AE2382" i="2"/>
  <c r="AE2440" i="2"/>
  <c r="AE2527" i="2"/>
  <c r="AE88" i="2"/>
  <c r="AE171" i="2"/>
  <c r="AE1489" i="2"/>
  <c r="AE3105" i="2"/>
  <c r="AE4642" i="2"/>
  <c r="AE4832" i="2"/>
  <c r="AE5076" i="2"/>
  <c r="AE5393" i="2"/>
  <c r="AE5506" i="2"/>
  <c r="AG5506" i="2" s="1"/>
  <c r="AE3188" i="2"/>
  <c r="AE4174" i="2"/>
  <c r="AE4195" i="2"/>
  <c r="AE4454" i="2"/>
  <c r="AG4454" i="2" s="1"/>
  <c r="AE4492" i="2"/>
  <c r="AE4928" i="2"/>
  <c r="AG4928" i="2" s="1"/>
  <c r="AE2614" i="2"/>
  <c r="AE2698" i="2"/>
  <c r="AE6486" i="2"/>
  <c r="AE6683" i="2"/>
  <c r="AE6891" i="2"/>
  <c r="AG6891" i="2" s="1"/>
  <c r="AE5270" i="2"/>
  <c r="AE5699" i="2"/>
  <c r="AE5826" i="2"/>
  <c r="AG5826" i="2" s="1"/>
  <c r="AE5953" i="2"/>
  <c r="AE6042" i="2"/>
  <c r="AE6487" i="2"/>
  <c r="AE6864" i="2"/>
  <c r="AE89" i="2"/>
  <c r="AE172" i="2"/>
  <c r="AE1512" i="2"/>
  <c r="AE3106" i="2"/>
  <c r="AE4643" i="2"/>
  <c r="AE4833" i="2"/>
  <c r="AE5077" i="2"/>
  <c r="AE5394" i="2"/>
  <c r="AE90" i="2"/>
  <c r="AE91" i="2"/>
  <c r="AE587" i="2"/>
  <c r="AE588" i="2"/>
  <c r="AE3567" i="2"/>
  <c r="AG3567" i="2" s="1"/>
  <c r="AE4929" i="2"/>
  <c r="AG4929" i="2" s="1"/>
  <c r="AE6835" i="2"/>
  <c r="AE6819" i="2"/>
  <c r="AE7066" i="2"/>
  <c r="AG7066" i="2" s="1"/>
  <c r="AE5485" i="2"/>
  <c r="AG5485" i="2" s="1"/>
  <c r="AE5700" i="2"/>
  <c r="AE5827" i="2"/>
  <c r="AG5827" i="2" s="1"/>
  <c r="AE5954" i="2"/>
  <c r="AG5954" i="2" s="1"/>
  <c r="AE173" i="2"/>
  <c r="AE274" i="2"/>
  <c r="AE1513" i="2"/>
  <c r="AG1513" i="2" s="1"/>
  <c r="AE3107" i="2"/>
  <c r="AE3226" i="2"/>
  <c r="AE4697" i="2"/>
  <c r="AG4697" i="2" s="1"/>
  <c r="AE4834" i="2"/>
  <c r="AE5103" i="2"/>
  <c r="AE5395" i="2"/>
  <c r="AE1763" i="2"/>
  <c r="AE1833" i="2"/>
  <c r="AE1834" i="2"/>
  <c r="AE92" i="2"/>
  <c r="AE174" i="2"/>
  <c r="AE638" i="2"/>
  <c r="AE639" i="2"/>
  <c r="AE906" i="2"/>
  <c r="AE907" i="2"/>
  <c r="AE1124" i="2"/>
  <c r="AE1146" i="2"/>
  <c r="AE1369" i="2"/>
  <c r="AE1391" i="2"/>
  <c r="AE3348" i="2"/>
  <c r="AE3349" i="2"/>
  <c r="AE3716" i="2"/>
  <c r="AG3716" i="2" s="1"/>
  <c r="AE3748" i="2"/>
  <c r="AE1917" i="2"/>
  <c r="AE2073" i="2"/>
  <c r="AG2073" i="2" s="1"/>
  <c r="AE2074" i="2"/>
  <c r="AG2074" i="2" s="1"/>
  <c r="AE2441" i="2"/>
  <c r="AE2442" i="2"/>
  <c r="AE2528" i="2"/>
  <c r="AE2615" i="2"/>
  <c r="AE2699" i="2"/>
  <c r="AE2766" i="2"/>
  <c r="AE3227" i="2"/>
  <c r="AE3957" i="2"/>
  <c r="AG3957" i="2" s="1"/>
  <c r="AE4279" i="2"/>
  <c r="AE4308" i="2"/>
  <c r="AE4420" i="2"/>
  <c r="AE4455" i="2"/>
  <c r="AE6184" i="2"/>
  <c r="AE6303" i="2"/>
  <c r="AE6329" i="2"/>
  <c r="AE5000" i="2"/>
  <c r="AE6545" i="2"/>
  <c r="AE6695" i="2"/>
  <c r="AE7017" i="2"/>
  <c r="AE5222" i="2"/>
  <c r="AE5507" i="2"/>
  <c r="AE5701" i="2"/>
  <c r="AE5828" i="2"/>
  <c r="AE5955" i="2"/>
  <c r="AE6109" i="2"/>
  <c r="AE6546" i="2"/>
  <c r="AE6978" i="2"/>
  <c r="AG6978" i="2" s="1"/>
  <c r="AE43" i="2"/>
  <c r="AG43" i="2" s="1"/>
  <c r="AE93" i="2"/>
  <c r="AE1466" i="2"/>
  <c r="AE3108" i="2"/>
  <c r="AE3326" i="2"/>
  <c r="AE3350" i="2"/>
  <c r="AE3693" i="2"/>
  <c r="AG3693" i="2" s="1"/>
  <c r="AE3717" i="2"/>
  <c r="AG3717" i="2" s="1"/>
  <c r="AE4644" i="2"/>
  <c r="AG4644" i="2" s="1"/>
  <c r="AE4835" i="2"/>
  <c r="AE5057" i="2"/>
  <c r="AG5057" i="2" s="1"/>
  <c r="AE5396" i="2"/>
  <c r="AE44" i="2"/>
  <c r="AE94" i="2"/>
  <c r="AE558" i="2"/>
  <c r="AG558" i="2" s="1"/>
  <c r="AE559" i="2"/>
  <c r="AE851" i="2"/>
  <c r="AE868" i="2"/>
  <c r="AE1100" i="2"/>
  <c r="AE1125" i="2"/>
  <c r="AE1346" i="2"/>
  <c r="AE1347" i="2"/>
  <c r="AE1672" i="2"/>
  <c r="AE1704" i="2"/>
  <c r="AE1764" i="2"/>
  <c r="AE1765" i="2"/>
  <c r="AE1835" i="2"/>
  <c r="AE1918" i="2"/>
  <c r="AE2355" i="2"/>
  <c r="AE2383" i="2"/>
  <c r="AE2384" i="2"/>
  <c r="AE2443" i="2"/>
  <c r="AE3543" i="2"/>
  <c r="AG3543" i="2" s="1"/>
  <c r="AE5258" i="2"/>
  <c r="AE6043" i="2"/>
  <c r="AE6463" i="2"/>
  <c r="AE6865" i="2"/>
  <c r="AG6865" i="2" s="1"/>
  <c r="AE3916" i="2"/>
  <c r="AE4222" i="2"/>
  <c r="AE4253" i="2"/>
  <c r="AE4375" i="2"/>
  <c r="AG4375" i="2" s="1"/>
  <c r="AE4390" i="2"/>
  <c r="AG4390" i="2" s="1"/>
  <c r="AE2529" i="2"/>
  <c r="AE2616" i="2"/>
  <c r="AE3544" i="2"/>
  <c r="AE4911" i="2"/>
  <c r="AG4911" i="2" s="1"/>
  <c r="AE6464" i="2"/>
  <c r="AE6735" i="2"/>
  <c r="AE6866" i="2"/>
  <c r="AE6161" i="2"/>
  <c r="AE6358" i="2"/>
  <c r="AE6376" i="2"/>
  <c r="AE5486" i="2"/>
  <c r="AE5702" i="2"/>
  <c r="AE5956" i="2"/>
  <c r="AE5957" i="2"/>
  <c r="AE3189" i="2"/>
  <c r="AE3380" i="2"/>
  <c r="AE3421" i="2"/>
  <c r="AE3788" i="2"/>
  <c r="AE3825" i="2"/>
  <c r="AE95" i="2"/>
  <c r="AE175" i="2"/>
  <c r="AE640" i="2"/>
  <c r="AG640" i="2" s="1"/>
  <c r="AE641" i="2"/>
  <c r="AG641" i="2" s="1"/>
  <c r="AE803" i="2"/>
  <c r="AE811" i="2"/>
  <c r="AE1034" i="2"/>
  <c r="AE1054" i="2"/>
  <c r="AE1270" i="2"/>
  <c r="AE1287" i="2"/>
  <c r="AG1287" i="2" s="1"/>
  <c r="AE1705" i="2"/>
  <c r="AG1705" i="2" s="1"/>
  <c r="AE1766" i="2"/>
  <c r="AG1766" i="2" s="1"/>
  <c r="AE1836" i="2"/>
  <c r="AG1836" i="2" s="1"/>
  <c r="AE1919" i="2"/>
  <c r="AG1919" i="2" s="1"/>
  <c r="AE2001" i="2"/>
  <c r="AG2001" i="2" s="1"/>
  <c r="AE2075" i="2"/>
  <c r="AG2075" i="2" s="1"/>
  <c r="AE2385" i="2"/>
  <c r="AE2386" i="2"/>
  <c r="AE2444" i="2"/>
  <c r="AE2530" i="2"/>
  <c r="AE96" i="2"/>
  <c r="AE275" i="2"/>
  <c r="AE1514" i="2"/>
  <c r="AE3109" i="2"/>
  <c r="AE4645" i="2"/>
  <c r="AE4836" i="2"/>
  <c r="AE5078" i="2"/>
  <c r="AE5397" i="2"/>
  <c r="AE5508" i="2"/>
  <c r="AE3190" i="2"/>
  <c r="AE3917" i="2"/>
  <c r="AE4175" i="2"/>
  <c r="AE4196" i="2"/>
  <c r="AE4493" i="2"/>
  <c r="AE4494" i="2"/>
  <c r="AG4494" i="2" s="1"/>
  <c r="AE2617" i="2"/>
  <c r="AG2617" i="2" s="1"/>
  <c r="AE2618" i="2"/>
  <c r="AE4930" i="2"/>
  <c r="AE6162" i="2"/>
  <c r="AE6275" i="2"/>
  <c r="AG6275" i="2" s="1"/>
  <c r="AE6304" i="2"/>
  <c r="AE6488" i="2"/>
  <c r="AE6689" i="2"/>
  <c r="AE6892" i="2"/>
  <c r="AG6892" i="2" s="1"/>
  <c r="AE5271" i="2"/>
  <c r="AE5703" i="2"/>
  <c r="AE5829" i="2"/>
  <c r="AG5829" i="2" s="1"/>
  <c r="AE5958" i="2"/>
  <c r="AG5958" i="2" s="1"/>
  <c r="AE6044" i="2"/>
  <c r="AG6044" i="2" s="1"/>
  <c r="AE6521" i="2"/>
  <c r="AE6893" i="2"/>
  <c r="AE345" i="2"/>
  <c r="AE346" i="2"/>
  <c r="AE1571" i="2"/>
  <c r="AE3110" i="2"/>
  <c r="AE3599" i="2"/>
  <c r="AE4723" i="2"/>
  <c r="AE4837" i="2"/>
  <c r="AE1920" i="2"/>
  <c r="AE276" i="2"/>
  <c r="AE389" i="2"/>
  <c r="AE691" i="2"/>
  <c r="AE723" i="2"/>
  <c r="AE840" i="2"/>
  <c r="AE848" i="2"/>
  <c r="AE1073" i="2"/>
  <c r="AE1087" i="2"/>
  <c r="AG1087" i="2" s="1"/>
  <c r="AE1288" i="2"/>
  <c r="AG1288" i="2" s="1"/>
  <c r="AE1306" i="2"/>
  <c r="AE3454" i="2"/>
  <c r="AE3469" i="2"/>
  <c r="AE3857" i="2"/>
  <c r="AG3857" i="2" s="1"/>
  <c r="AE3875" i="2"/>
  <c r="AE2002" i="2"/>
  <c r="AG2002" i="2" s="1"/>
  <c r="AE2076" i="2"/>
  <c r="AG2076" i="2" s="1"/>
  <c r="AE2077" i="2"/>
  <c r="AG2077" i="2" s="1"/>
  <c r="AE2134" i="2"/>
  <c r="AG2134" i="2" s="1"/>
  <c r="AE2178" i="2"/>
  <c r="AG2178" i="2" s="1"/>
  <c r="AE2619" i="2"/>
  <c r="AE2620" i="2"/>
  <c r="AE2700" i="2"/>
  <c r="AE2767" i="2"/>
  <c r="AE2816" i="2"/>
  <c r="AE2817" i="2"/>
  <c r="AE3623" i="2"/>
  <c r="AE3988" i="2"/>
  <c r="AE4223" i="2"/>
  <c r="AE4254" i="2"/>
  <c r="AE4529" i="2"/>
  <c r="AE4556" i="2"/>
  <c r="AE6214" i="2"/>
  <c r="AE6342" i="2"/>
  <c r="AE6359" i="2"/>
  <c r="AE4975" i="2"/>
  <c r="AE6615" i="2"/>
  <c r="AE6765" i="2"/>
  <c r="AE6979" i="2"/>
  <c r="AE5153" i="2"/>
  <c r="AE5398" i="2"/>
  <c r="AE5216" i="2"/>
  <c r="AG5216" i="2" s="1"/>
  <c r="AE5553" i="2"/>
  <c r="AE5704" i="2"/>
  <c r="AE5830" i="2"/>
  <c r="AG5830" i="2" s="1"/>
  <c r="AE5959" i="2"/>
  <c r="AG5959" i="2" s="1"/>
  <c r="AE6093" i="2"/>
  <c r="AE6572" i="2"/>
  <c r="AE6938" i="2"/>
  <c r="AG6938" i="2" s="1"/>
  <c r="AE176" i="2"/>
  <c r="AE277" i="2"/>
  <c r="AE1515" i="2"/>
  <c r="AG1515" i="2" s="1"/>
  <c r="AE3111" i="2"/>
  <c r="AE3381" i="2"/>
  <c r="AE3422" i="2"/>
  <c r="AE3749" i="2"/>
  <c r="AG3749" i="2" s="1"/>
  <c r="AE3750" i="2"/>
  <c r="AE4674" i="2"/>
  <c r="AE4838" i="2"/>
  <c r="AE5104" i="2"/>
  <c r="AE5399" i="2"/>
  <c r="AE177" i="2"/>
  <c r="AE278" i="2"/>
  <c r="AE589" i="2"/>
  <c r="AE642" i="2"/>
  <c r="AE886" i="2"/>
  <c r="AE908" i="2"/>
  <c r="AE1147" i="2"/>
  <c r="AE1148" i="2"/>
  <c r="AE1370" i="2"/>
  <c r="AE1392" i="2"/>
  <c r="AE1767" i="2"/>
  <c r="AG1767" i="2" s="1"/>
  <c r="AE1837" i="2"/>
  <c r="AG1837" i="2" s="1"/>
  <c r="AE1921" i="2"/>
  <c r="AG1921" i="2" s="1"/>
  <c r="AE1922" i="2"/>
  <c r="AE2003" i="2"/>
  <c r="AE2078" i="2"/>
  <c r="AG2078" i="2" s="1"/>
  <c r="AE2445" i="2"/>
  <c r="AE2446" i="2"/>
  <c r="AE3568" i="2"/>
  <c r="AE5281" i="2"/>
  <c r="AE6070" i="2"/>
  <c r="AG6070" i="2" s="1"/>
  <c r="AE6547" i="2"/>
  <c r="AE6894" i="2"/>
  <c r="AG6894" i="2" s="1"/>
  <c r="AE3958" i="2"/>
  <c r="AG3958" i="2" s="1"/>
  <c r="AE4280" i="2"/>
  <c r="AE4309" i="2"/>
  <c r="AE4421" i="2"/>
  <c r="AG4421" i="2" s="1"/>
  <c r="AE4456" i="2"/>
  <c r="AE2531" i="2"/>
  <c r="AE2621" i="2"/>
  <c r="AE2701" i="2"/>
  <c r="AE2702" i="2"/>
  <c r="AE3600" i="2"/>
  <c r="AE4960" i="2"/>
  <c r="AE6548" i="2"/>
  <c r="AE6755" i="2"/>
  <c r="AE6939" i="2"/>
  <c r="AE6195" i="2"/>
  <c r="AE6392" i="2"/>
  <c r="AE6408" i="2"/>
  <c r="AE5509" i="2"/>
  <c r="AE5705" i="2"/>
  <c r="AE5831" i="2"/>
  <c r="AE5960" i="2"/>
  <c r="AG5960" i="2" s="1"/>
  <c r="AE279" i="2"/>
  <c r="AG279" i="2" s="1"/>
  <c r="AE347" i="2"/>
  <c r="AE1541" i="2"/>
  <c r="AE3112" i="2"/>
  <c r="AE3382" i="2"/>
  <c r="AE3423" i="2"/>
  <c r="AE3751" i="2"/>
  <c r="AG3751" i="2" s="1"/>
  <c r="AE3789" i="2"/>
  <c r="AG3789" i="2" s="1"/>
  <c r="AE4698" i="2"/>
  <c r="AG4698" i="2" s="1"/>
  <c r="AE4839" i="2"/>
  <c r="AE5133" i="2"/>
  <c r="AG5133" i="2" s="1"/>
  <c r="AE5400" i="2"/>
  <c r="AE280" i="2"/>
  <c r="AE281" i="2"/>
  <c r="AE643" i="2"/>
  <c r="AG643" i="2" s="1"/>
  <c r="AE692" i="2"/>
  <c r="AE909" i="2"/>
  <c r="AE910" i="2"/>
  <c r="AE1174" i="2"/>
  <c r="AE1175" i="2"/>
  <c r="AE1393" i="2"/>
  <c r="AE1419" i="2"/>
  <c r="AE1838" i="2"/>
  <c r="AE1923" i="2"/>
  <c r="AE2004" i="2"/>
  <c r="AE2079" i="2"/>
  <c r="AE2080" i="2"/>
  <c r="AE2135" i="2"/>
  <c r="AE2447" i="2"/>
  <c r="AE2448" i="2"/>
  <c r="AE3601" i="2"/>
  <c r="AE5293" i="2"/>
  <c r="AE6094" i="2"/>
  <c r="AG6094" i="2" s="1"/>
  <c r="AE6593" i="2"/>
  <c r="AE6940" i="2"/>
  <c r="AE3979" i="2"/>
  <c r="AG3979" i="2" s="1"/>
  <c r="AE4310" i="2"/>
  <c r="AE4330" i="2"/>
  <c r="AE4457" i="2"/>
  <c r="AG4457" i="2" s="1"/>
  <c r="AE4495" i="2"/>
  <c r="AG4495" i="2" s="1"/>
  <c r="AE2532" i="2"/>
  <c r="AE2622" i="2"/>
  <c r="AE2703" i="2"/>
  <c r="AE2704" i="2"/>
  <c r="AE3624" i="2"/>
  <c r="AE4976" i="2"/>
  <c r="AG4976" i="2" s="1"/>
  <c r="AE6594" i="2"/>
  <c r="AE6756" i="2"/>
  <c r="AE6980" i="2"/>
  <c r="AE6215" i="2"/>
  <c r="AE6393" i="2"/>
  <c r="AE6409" i="2"/>
  <c r="AE5532" i="2"/>
  <c r="AE5706" i="2"/>
  <c r="AE5832" i="2"/>
  <c r="AE5961" i="2"/>
  <c r="AE282" i="2"/>
  <c r="AE348" i="2"/>
  <c r="AE1542" i="2"/>
  <c r="AE3113" i="2"/>
  <c r="AE4699" i="2"/>
  <c r="AE4840" i="2"/>
  <c r="AE5134" i="2"/>
  <c r="AE5401" i="2"/>
  <c r="AG5401" i="2" s="1"/>
  <c r="AE1839" i="2"/>
  <c r="AG1839" i="2" s="1"/>
  <c r="AE1924" i="2"/>
  <c r="AE841" i="2"/>
  <c r="AE849" i="2"/>
  <c r="AE1055" i="2"/>
  <c r="AE1074" i="2"/>
  <c r="AE1289" i="2"/>
  <c r="AG1289" i="2" s="1"/>
  <c r="AE1307" i="2"/>
  <c r="AG1307" i="2" s="1"/>
  <c r="AE2005" i="2"/>
  <c r="AG2005" i="2" s="1"/>
  <c r="AE2006" i="2"/>
  <c r="AG2006" i="2" s="1"/>
  <c r="AE2081" i="2"/>
  <c r="AG2081" i="2" s="1"/>
  <c r="AE2136" i="2"/>
  <c r="AG2136" i="2" s="1"/>
  <c r="AE2533" i="2"/>
  <c r="AE2623" i="2"/>
  <c r="AE2705" i="2"/>
  <c r="AE2706" i="2"/>
  <c r="AE2768" i="2"/>
  <c r="AE2818" i="2"/>
  <c r="AE3602" i="2"/>
  <c r="AE3980" i="2"/>
  <c r="AE6207" i="2"/>
  <c r="AE6330" i="2"/>
  <c r="AE6343" i="2"/>
  <c r="AE4961" i="2"/>
  <c r="AE6573" i="2"/>
  <c r="AE6757" i="2"/>
  <c r="AE6941" i="2"/>
  <c r="AE5533" i="2"/>
  <c r="AE5707" i="2"/>
  <c r="AE5833" i="2"/>
  <c r="AE5962" i="2"/>
  <c r="AE3209" i="2"/>
  <c r="AE3455" i="2"/>
  <c r="AE3470" i="2"/>
  <c r="AE3826" i="2"/>
  <c r="AE3858" i="2"/>
  <c r="AG3858" i="2" s="1"/>
  <c r="AE283" i="2"/>
  <c r="AE390" i="2"/>
  <c r="AE693" i="2"/>
  <c r="AG693" i="2" s="1"/>
  <c r="AE724" i="2"/>
  <c r="AG724" i="2" s="1"/>
  <c r="AE812" i="2"/>
  <c r="AE813" i="2"/>
  <c r="AE1056" i="2"/>
  <c r="AE1075" i="2"/>
  <c r="AE1290" i="2"/>
  <c r="AG1290" i="2" s="1"/>
  <c r="AE1308" i="2"/>
  <c r="AG1308" i="2" s="1"/>
  <c r="AE1840" i="2"/>
  <c r="AG1840" i="2" s="1"/>
  <c r="AE1925" i="2"/>
  <c r="AE2007" i="2"/>
  <c r="AE2008" i="2"/>
  <c r="AE2082" i="2"/>
  <c r="AE2137" i="2"/>
  <c r="AE2449" i="2"/>
  <c r="AE284" i="2"/>
  <c r="AE349" i="2"/>
  <c r="AE1543" i="2"/>
  <c r="AE3114" i="2"/>
  <c r="AE4700" i="2"/>
  <c r="AE4841" i="2"/>
  <c r="AE5135" i="2"/>
  <c r="AE5402" i="2"/>
  <c r="AE5534" i="2"/>
  <c r="AE3228" i="2"/>
  <c r="AE3936" i="2"/>
  <c r="AG3936" i="2" s="1"/>
  <c r="AE4224" i="2"/>
  <c r="AE4255" i="2"/>
  <c r="AE4530" i="2"/>
  <c r="AE4557" i="2"/>
  <c r="AG4557" i="2" s="1"/>
  <c r="AE2534" i="2"/>
  <c r="AE2624" i="2"/>
  <c r="AE2707" i="2"/>
  <c r="AE2769" i="2"/>
  <c r="AE2770" i="2"/>
  <c r="AE4977" i="2"/>
  <c r="AG4977" i="2" s="1"/>
  <c r="AE6185" i="2"/>
  <c r="AE6305" i="2"/>
  <c r="AG6305" i="2" s="1"/>
  <c r="AE6306" i="2"/>
  <c r="AG6306" i="2" s="1"/>
  <c r="AE6549" i="2"/>
  <c r="AE6703" i="2"/>
  <c r="AE6981" i="2"/>
  <c r="AE5282" i="2"/>
  <c r="AE5708" i="2"/>
  <c r="AE5834" i="2"/>
  <c r="AE5963" i="2"/>
  <c r="AE6071" i="2"/>
  <c r="AE6595" i="2"/>
  <c r="AE6942" i="2"/>
  <c r="AE97" i="2"/>
  <c r="AE178" i="2"/>
  <c r="AE1516" i="2"/>
  <c r="AE3115" i="2"/>
  <c r="AE3569" i="2"/>
  <c r="AE4646" i="2"/>
  <c r="AE4842" i="2"/>
  <c r="AE5105" i="2"/>
  <c r="AE5403" i="2"/>
  <c r="AG5403" i="2" s="1"/>
  <c r="AE1706" i="2"/>
  <c r="AG1706" i="2" s="1"/>
  <c r="AE1768" i="2"/>
  <c r="AE1841" i="2"/>
  <c r="AE98" i="2"/>
  <c r="AE179" i="2"/>
  <c r="AE590" i="2"/>
  <c r="AE644" i="2"/>
  <c r="AG644" i="2" s="1"/>
  <c r="AE814" i="2"/>
  <c r="AE829" i="2"/>
  <c r="AE1035" i="2"/>
  <c r="AE1036" i="2"/>
  <c r="AE1245" i="2"/>
  <c r="AG1245" i="2" s="1"/>
  <c r="AE1271" i="2"/>
  <c r="AG1271" i="2" s="1"/>
  <c r="AE3383" i="2"/>
  <c r="AE3424" i="2"/>
  <c r="AE3790" i="2"/>
  <c r="AE3827" i="2"/>
  <c r="AE1926" i="2"/>
  <c r="AE2009" i="2"/>
  <c r="AE2083" i="2"/>
  <c r="AE2387" i="2"/>
  <c r="AE2450" i="2"/>
  <c r="AE2535" i="2"/>
  <c r="AE2625" i="2"/>
  <c r="AE2708" i="2"/>
  <c r="AE2709" i="2"/>
  <c r="AE3570" i="2"/>
  <c r="AE4931" i="2"/>
  <c r="AE3937" i="2"/>
  <c r="AE4176" i="2"/>
  <c r="AE4197" i="2"/>
  <c r="AE4458" i="2"/>
  <c r="AG4458" i="2" s="1"/>
  <c r="AE4496" i="2"/>
  <c r="AG4496" i="2" s="1"/>
  <c r="AE6174" i="2"/>
  <c r="AE6307" i="2"/>
  <c r="AE6308" i="2"/>
  <c r="AG6308" i="2" s="1"/>
  <c r="AE6489" i="2"/>
  <c r="AE6745" i="2"/>
  <c r="AE6895" i="2"/>
  <c r="AG6895" i="2" s="1"/>
  <c r="AE5203" i="2"/>
  <c r="AE5487" i="2"/>
  <c r="AG5487" i="2" s="1"/>
  <c r="AE5709" i="2"/>
  <c r="AE5835" i="2"/>
  <c r="AG5835" i="2" s="1"/>
  <c r="AE5964" i="2"/>
  <c r="AG5964" i="2" s="1"/>
  <c r="AE6045" i="2"/>
  <c r="AG6045" i="2" s="1"/>
  <c r="AE6465" i="2"/>
  <c r="AE6867" i="2"/>
  <c r="AG6867" i="2" s="1"/>
  <c r="AE99" i="2"/>
  <c r="AE180" i="2"/>
  <c r="AE1490" i="2"/>
  <c r="AE3116" i="2"/>
  <c r="AE4647" i="2"/>
  <c r="AE4843" i="2"/>
  <c r="AE5079" i="2"/>
  <c r="AE5404" i="2"/>
  <c r="AE45" i="2"/>
  <c r="AE100" i="2"/>
  <c r="AE591" i="2"/>
  <c r="AE592" i="2"/>
  <c r="AE3571" i="2"/>
  <c r="AE4932" i="2"/>
  <c r="AE6836" i="2"/>
  <c r="AE6820" i="2"/>
  <c r="AE7053" i="2"/>
  <c r="AG7053" i="2" s="1"/>
  <c r="AE5488" i="2"/>
  <c r="AG5488" i="2" s="1"/>
  <c r="AE5710" i="2"/>
  <c r="AE5836" i="2"/>
  <c r="AE5965" i="2"/>
  <c r="AG5965" i="2" s="1"/>
  <c r="AE101" i="2"/>
  <c r="AE181" i="2"/>
  <c r="AE1491" i="2"/>
  <c r="AG1491" i="2" s="1"/>
  <c r="AE3117" i="2"/>
  <c r="AE3351" i="2"/>
  <c r="AE3384" i="2"/>
  <c r="AE3718" i="2"/>
  <c r="AG3718" i="2" s="1"/>
  <c r="AE3752" i="2"/>
  <c r="AG3752" i="2" s="1"/>
  <c r="AE4675" i="2"/>
  <c r="AG4675" i="2" s="1"/>
  <c r="AE4844" i="2"/>
  <c r="AE5080" i="2"/>
  <c r="AG5080" i="2" s="1"/>
  <c r="AE5405" i="2"/>
  <c r="AE102" i="2"/>
  <c r="AE103" i="2"/>
  <c r="AE593" i="2"/>
  <c r="AE594" i="2"/>
  <c r="AE869" i="2"/>
  <c r="AE887" i="2"/>
  <c r="AE1126" i="2"/>
  <c r="AE1149" i="2"/>
  <c r="AE1348" i="2"/>
  <c r="AE1371" i="2"/>
  <c r="AE1707" i="2"/>
  <c r="AE1769" i="2"/>
  <c r="AE1842" i="2"/>
  <c r="AE1927" i="2"/>
  <c r="AE1928" i="2"/>
  <c r="AE2010" i="2"/>
  <c r="AG2010" i="2" s="1"/>
  <c r="AE2388" i="2"/>
  <c r="AG2388" i="2" s="1"/>
  <c r="AE2451" i="2"/>
  <c r="AE2452" i="2"/>
  <c r="AE3572" i="2"/>
  <c r="AE5272" i="2"/>
  <c r="AE6046" i="2"/>
  <c r="AE6490" i="2"/>
  <c r="AE6896" i="2"/>
  <c r="AG6896" i="2" s="1"/>
  <c r="AE3938" i="2"/>
  <c r="AG3938" i="2" s="1"/>
  <c r="AE4256" i="2"/>
  <c r="AE4281" i="2"/>
  <c r="AE4391" i="2"/>
  <c r="AG4391" i="2" s="1"/>
  <c r="AE4422" i="2"/>
  <c r="AG4422" i="2" s="1"/>
  <c r="AE2536" i="2"/>
  <c r="AE2626" i="2"/>
  <c r="AE2710" i="2"/>
  <c r="AE3573" i="2"/>
  <c r="AE4933" i="2"/>
  <c r="AE6522" i="2"/>
  <c r="AE6746" i="2"/>
  <c r="AE6897" i="2"/>
  <c r="AE6186" i="2"/>
  <c r="AE6377" i="2"/>
  <c r="AE6394" i="2"/>
  <c r="AE5510" i="2"/>
  <c r="AE5711" i="2"/>
  <c r="AE5837" i="2"/>
  <c r="AE5966" i="2"/>
  <c r="AE3229" i="2"/>
  <c r="AE3456" i="2"/>
  <c r="AE3471" i="2"/>
  <c r="AE3859" i="2"/>
  <c r="AG3859" i="2" s="1"/>
  <c r="AE3860" i="2"/>
  <c r="AG3860" i="2" s="1"/>
  <c r="AE285" i="2"/>
  <c r="AE391" i="2"/>
  <c r="AE694" i="2"/>
  <c r="AG694" i="2" s="1"/>
  <c r="AE725" i="2"/>
  <c r="AG725" i="2" s="1"/>
  <c r="AE1057" i="2"/>
  <c r="AE1088" i="2"/>
  <c r="AE1309" i="2"/>
  <c r="AG1309" i="2" s="1"/>
  <c r="AE1310" i="2"/>
  <c r="AG1310" i="2" s="1"/>
  <c r="AE1843" i="2"/>
  <c r="AG1843" i="2" s="1"/>
  <c r="AE1929" i="2"/>
  <c r="AG1929" i="2" s="1"/>
  <c r="AE2011" i="2"/>
  <c r="AG2011" i="2" s="1"/>
  <c r="AE2084" i="2"/>
  <c r="AG2084" i="2" s="1"/>
  <c r="AE2138" i="2"/>
  <c r="AG2138" i="2" s="1"/>
  <c r="AE2139" i="2"/>
  <c r="AG2139" i="2" s="1"/>
  <c r="AE2537" i="2"/>
  <c r="AE286" i="2"/>
  <c r="AE350" i="2"/>
  <c r="AE1544" i="2"/>
  <c r="AE3118" i="2"/>
  <c r="AE4701" i="2"/>
  <c r="AE4845" i="2"/>
  <c r="AE5136" i="2"/>
  <c r="AE5406" i="2"/>
  <c r="AE5554" i="2"/>
  <c r="AE3230" i="2"/>
  <c r="AE4225" i="2"/>
  <c r="AE4257" i="2"/>
  <c r="AE4531" i="2"/>
  <c r="AE4558" i="2"/>
  <c r="AE2538" i="2"/>
  <c r="AE2627" i="2"/>
  <c r="AG2627" i="2" s="1"/>
  <c r="AE2711" i="2"/>
  <c r="AG2711" i="2" s="1"/>
  <c r="AE2771" i="2"/>
  <c r="AE2772" i="2"/>
  <c r="AE4978" i="2"/>
  <c r="AG4978" i="2" s="1"/>
  <c r="AE6550" i="2"/>
  <c r="AE6708" i="2"/>
  <c r="AE6982" i="2"/>
  <c r="AG6982" i="2" s="1"/>
  <c r="AE5294" i="2"/>
  <c r="AE5712" i="2"/>
  <c r="AE5838" i="2"/>
  <c r="AG5838" i="2" s="1"/>
  <c r="AE5967" i="2"/>
  <c r="AG5967" i="2" s="1"/>
  <c r="AE6095" i="2"/>
  <c r="AG6095" i="2" s="1"/>
  <c r="AE6596" i="2"/>
  <c r="AE6943" i="2"/>
  <c r="AG6943" i="2" s="1"/>
  <c r="AE287" i="2"/>
  <c r="AE288" i="2"/>
  <c r="AE1517" i="2"/>
  <c r="AE3119" i="2"/>
  <c r="AE3385" i="2"/>
  <c r="AE3425" i="2"/>
  <c r="AE3753" i="2"/>
  <c r="AE3791" i="2"/>
  <c r="AE4702" i="2"/>
  <c r="AE4846" i="2"/>
  <c r="AE5106" i="2"/>
  <c r="AE5407" i="2"/>
  <c r="AE182" i="2"/>
  <c r="AE289" i="2"/>
  <c r="AE645" i="2"/>
  <c r="AE695" i="2"/>
  <c r="AE888" i="2"/>
  <c r="AE911" i="2"/>
  <c r="AG911" i="2" s="1"/>
  <c r="AE1150" i="2"/>
  <c r="AE1176" i="2"/>
  <c r="AE1394" i="2"/>
  <c r="AE1420" i="2"/>
  <c r="AG1420" i="2" s="1"/>
  <c r="AE1770" i="2"/>
  <c r="AG1770" i="2" s="1"/>
  <c r="AE1844" i="2"/>
  <c r="AE1930" i="2"/>
  <c r="AG1930" i="2" s="1"/>
  <c r="AE2012" i="2"/>
  <c r="AG2012" i="2" s="1"/>
  <c r="AE2085" i="2"/>
  <c r="AG2085" i="2" s="1"/>
  <c r="AE2140" i="2"/>
  <c r="AG2140" i="2" s="1"/>
  <c r="AE2453" i="2"/>
  <c r="AE2539" i="2"/>
  <c r="AE3603" i="2"/>
  <c r="AE5283" i="2"/>
  <c r="AE6096" i="2"/>
  <c r="AG6096" i="2" s="1"/>
  <c r="AE6574" i="2"/>
  <c r="AE6944" i="2"/>
  <c r="AE3959" i="2"/>
  <c r="AE4311" i="2"/>
  <c r="AE4312" i="2"/>
  <c r="AE4423" i="2"/>
  <c r="AE4459" i="2"/>
  <c r="AE2540" i="2"/>
  <c r="AE2628" i="2"/>
  <c r="AE2712" i="2"/>
  <c r="AE2773" i="2"/>
  <c r="AE3604" i="2"/>
  <c r="AE4962" i="2"/>
  <c r="AE6575" i="2"/>
  <c r="AE6758" i="2"/>
  <c r="AE6945" i="2"/>
  <c r="AE6208" i="2"/>
  <c r="AE6395" i="2"/>
  <c r="AG6395" i="2" s="1"/>
  <c r="AE6410" i="2"/>
  <c r="AE5535" i="2"/>
  <c r="AE5713" i="2"/>
  <c r="AE5839" i="2"/>
  <c r="AG5839" i="2" s="1"/>
  <c r="AE5968" i="2"/>
  <c r="AE183" i="2"/>
  <c r="AE290" i="2"/>
  <c r="AE1492" i="2"/>
  <c r="AG1492" i="2" s="1"/>
  <c r="AE3120" i="2"/>
  <c r="AE3352" i="2"/>
  <c r="AE3386" i="2"/>
  <c r="AE3719" i="2"/>
  <c r="AG3719" i="2" s="1"/>
  <c r="AE3754" i="2"/>
  <c r="AG3754" i="2" s="1"/>
  <c r="AE4676" i="2"/>
  <c r="AG4676" i="2" s="1"/>
  <c r="AE4847" i="2"/>
  <c r="AE5081" i="2"/>
  <c r="AE5408" i="2"/>
  <c r="AE104" i="2"/>
  <c r="AE184" i="2"/>
  <c r="AE595" i="2"/>
  <c r="AE646" i="2"/>
  <c r="AE870" i="2"/>
  <c r="AE889" i="2"/>
  <c r="AE1127" i="2"/>
  <c r="AE1151" i="2"/>
  <c r="AE1372" i="2"/>
  <c r="AE1373" i="2"/>
  <c r="AE1708" i="2"/>
  <c r="AE1771" i="2"/>
  <c r="AE1845" i="2"/>
  <c r="AE1931" i="2"/>
  <c r="AG1931" i="2" s="1"/>
  <c r="AE1932" i="2"/>
  <c r="AG1932" i="2" s="1"/>
  <c r="AE2013" i="2"/>
  <c r="AE2389" i="2"/>
  <c r="AE2454" i="2"/>
  <c r="AE2541" i="2"/>
  <c r="AE3574" i="2"/>
  <c r="AE5273" i="2"/>
  <c r="AE6072" i="2"/>
  <c r="AG6072" i="2" s="1"/>
  <c r="AE6523" i="2"/>
  <c r="AE6898" i="2"/>
  <c r="AG6898" i="2" s="1"/>
  <c r="AE3939" i="2"/>
  <c r="AG3939" i="2" s="1"/>
  <c r="AE4258" i="2"/>
  <c r="AE4282" i="2"/>
  <c r="AE4392" i="2"/>
  <c r="AG4392" i="2" s="1"/>
  <c r="AE4424" i="2"/>
  <c r="AG4424" i="2" s="1"/>
  <c r="AE2629" i="2"/>
  <c r="AE2630" i="2"/>
  <c r="AE2713" i="2"/>
  <c r="AE3575" i="2"/>
  <c r="AE4934" i="2"/>
  <c r="AE6524" i="2"/>
  <c r="AE6747" i="2"/>
  <c r="AE6899" i="2"/>
  <c r="AE6187" i="2"/>
  <c r="AE6378" i="2"/>
  <c r="AE6396" i="2"/>
  <c r="AE5511" i="2"/>
  <c r="AE5714" i="2"/>
  <c r="AE5840" i="2"/>
  <c r="AE5969" i="2"/>
  <c r="AE351" i="2"/>
  <c r="AE392" i="2"/>
  <c r="AG392" i="2" s="1"/>
  <c r="AE1572" i="2"/>
  <c r="AG1572" i="2" s="1"/>
  <c r="AE3121" i="2"/>
  <c r="AE3253" i="2"/>
  <c r="AE4737" i="2"/>
  <c r="AG4737" i="2" s="1"/>
  <c r="AE4848" i="2"/>
  <c r="AE5154" i="2"/>
  <c r="AE5409" i="2"/>
  <c r="AE1933" i="2"/>
  <c r="AG1933" i="2" s="1"/>
  <c r="AE291" i="2"/>
  <c r="AE352" i="2"/>
  <c r="AE696" i="2"/>
  <c r="AG696" i="2" s="1"/>
  <c r="AE726" i="2"/>
  <c r="AG726" i="2" s="1"/>
  <c r="AE934" i="2"/>
  <c r="AE947" i="2"/>
  <c r="AE1177" i="2"/>
  <c r="AE1195" i="2"/>
  <c r="AE1421" i="2"/>
  <c r="AE1435" i="2"/>
  <c r="AE3387" i="2"/>
  <c r="AE3426" i="2"/>
  <c r="AE3792" i="2"/>
  <c r="AE3828" i="2"/>
  <c r="AE1934" i="2"/>
  <c r="AE2086" i="2"/>
  <c r="AE2087" i="2"/>
  <c r="AE2141" i="2"/>
  <c r="AE2179" i="2"/>
  <c r="AE2631" i="2"/>
  <c r="AE2632" i="2"/>
  <c r="AE2714" i="2"/>
  <c r="AE2774" i="2"/>
  <c r="AE2819" i="2"/>
  <c r="AE2849" i="2"/>
  <c r="AG2849" i="2" s="1"/>
  <c r="AE3254" i="2"/>
  <c r="AE3989" i="2"/>
  <c r="AE4331" i="2"/>
  <c r="AE4342" i="2"/>
  <c r="AE4497" i="2"/>
  <c r="AE4532" i="2"/>
  <c r="AG4532" i="2" s="1"/>
  <c r="AE6222" i="2"/>
  <c r="AE6344" i="2"/>
  <c r="AG6344" i="2" s="1"/>
  <c r="AE6360" i="2"/>
  <c r="AG6360" i="2" s="1"/>
  <c r="AE5017" i="2"/>
  <c r="AG5017" i="2" s="1"/>
  <c r="AE6597" i="2"/>
  <c r="AE6713" i="2"/>
  <c r="AE7054" i="2"/>
  <c r="AG7054" i="2" s="1"/>
  <c r="AE5241" i="2"/>
  <c r="AE5555" i="2"/>
  <c r="AE5715" i="2"/>
  <c r="AE5841" i="2"/>
  <c r="AE5970" i="2"/>
  <c r="AE6135" i="2"/>
  <c r="AE6635" i="2"/>
  <c r="AE7055" i="2"/>
  <c r="AE353" i="2"/>
  <c r="AE393" i="2"/>
  <c r="AE1573" i="2"/>
  <c r="AE3122" i="2"/>
  <c r="AE3255" i="2"/>
  <c r="AE4724" i="2"/>
  <c r="AE4849" i="2"/>
  <c r="AE5137" i="2"/>
  <c r="AE5410" i="2"/>
  <c r="AE1846" i="2"/>
  <c r="AG1846" i="2" s="1"/>
  <c r="AE292" i="2"/>
  <c r="AG292" i="2" s="1"/>
  <c r="AE394" i="2"/>
  <c r="AE697" i="2"/>
  <c r="AE727" i="2"/>
  <c r="AG727" i="2" s="1"/>
  <c r="AE935" i="2"/>
  <c r="AE948" i="2"/>
  <c r="AE1178" i="2"/>
  <c r="AE1196" i="2"/>
  <c r="AE1422" i="2"/>
  <c r="AG1422" i="2" s="1"/>
  <c r="AE1423" i="2"/>
  <c r="AG1423" i="2" s="1"/>
  <c r="AE3388" i="2"/>
  <c r="AE3427" i="2"/>
  <c r="AE3793" i="2"/>
  <c r="AG3793" i="2" s="1"/>
  <c r="AE3829" i="2"/>
  <c r="AG3829" i="2" s="1"/>
  <c r="AE1935" i="2"/>
  <c r="AG1935" i="2" s="1"/>
  <c r="AE2014" i="2"/>
  <c r="AE2088" i="2"/>
  <c r="AE2089" i="2"/>
  <c r="AE2142" i="2"/>
  <c r="AE2542" i="2"/>
  <c r="AE2633" i="2"/>
  <c r="AE2715" i="2"/>
  <c r="AE2775" i="2"/>
  <c r="AE2776" i="2"/>
  <c r="AE2820" i="2"/>
  <c r="AE3243" i="2"/>
  <c r="AE3981" i="2"/>
  <c r="AE4313" i="2"/>
  <c r="AE4332" i="2"/>
  <c r="AE4460" i="2"/>
  <c r="AE4498" i="2"/>
  <c r="AE6216" i="2"/>
  <c r="AE6331" i="2"/>
  <c r="AG6331" i="2" s="1"/>
  <c r="AE6345" i="2"/>
  <c r="AE5018" i="2"/>
  <c r="AE6576" i="2"/>
  <c r="AE6709" i="2"/>
  <c r="AE7056" i="2"/>
  <c r="AE5242" i="2"/>
  <c r="AE5536" i="2"/>
  <c r="AG5536" i="2" s="1"/>
  <c r="AE5716" i="2"/>
  <c r="AE5842" i="2"/>
  <c r="AG5842" i="2" s="1"/>
  <c r="AE5971" i="2"/>
  <c r="AG5971" i="2" s="1"/>
  <c r="AE6127" i="2"/>
  <c r="AG6127" i="2" s="1"/>
  <c r="AE6616" i="2"/>
  <c r="AE7018" i="2"/>
  <c r="AG7018" i="2" s="1"/>
  <c r="AE293" i="2"/>
  <c r="AE354" i="2"/>
  <c r="AE1545" i="2"/>
  <c r="AE3123" i="2"/>
  <c r="AE3244" i="2"/>
  <c r="AE4703" i="2"/>
  <c r="AE4850" i="2"/>
  <c r="AE5138" i="2"/>
  <c r="AE5411" i="2"/>
  <c r="AE1772" i="2"/>
  <c r="AE1847" i="2"/>
  <c r="AE1936" i="2"/>
  <c r="AE185" i="2"/>
  <c r="AE294" i="2"/>
  <c r="AE647" i="2"/>
  <c r="AE698" i="2"/>
  <c r="AE912" i="2"/>
  <c r="AE936" i="2"/>
  <c r="AE1152" i="2"/>
  <c r="AG1152" i="2" s="1"/>
  <c r="AE1179" i="2"/>
  <c r="AE1395" i="2"/>
  <c r="AE1424" i="2"/>
  <c r="AG1424" i="2" s="1"/>
  <c r="AE3353" i="2"/>
  <c r="AE3389" i="2"/>
  <c r="AE3755" i="2"/>
  <c r="AG3755" i="2" s="1"/>
  <c r="AE3794" i="2"/>
  <c r="AG3794" i="2" s="1"/>
  <c r="AE2015" i="2"/>
  <c r="AG2015" i="2" s="1"/>
  <c r="AE2016" i="2"/>
  <c r="AG2016" i="2" s="1"/>
  <c r="AE2090" i="2"/>
  <c r="AG2090" i="2" s="1"/>
  <c r="AE2455" i="2"/>
  <c r="AE2543" i="2"/>
  <c r="AE2634" i="2"/>
  <c r="AE2716" i="2"/>
  <c r="AE2717" i="2"/>
  <c r="AE2777" i="2"/>
  <c r="AE3245" i="2"/>
  <c r="AE3960" i="2"/>
  <c r="AE4314" i="2"/>
  <c r="AE4315" i="2"/>
  <c r="AE4461" i="2"/>
  <c r="AE4462" i="2"/>
  <c r="AE6196" i="2"/>
  <c r="AE6309" i="2"/>
  <c r="AE6332" i="2"/>
  <c r="AE5001" i="2"/>
  <c r="AE6551" i="2"/>
  <c r="AE6704" i="2"/>
  <c r="AE7019" i="2"/>
  <c r="AE5232" i="2"/>
  <c r="AE5537" i="2"/>
  <c r="AG5537" i="2" s="1"/>
  <c r="AE5717" i="2"/>
  <c r="AG5717" i="2" s="1"/>
  <c r="AE5843" i="2"/>
  <c r="AE5972" i="2"/>
  <c r="AE6110" i="2"/>
  <c r="AG6110" i="2" s="1"/>
  <c r="AE6598" i="2"/>
  <c r="AE7020" i="2"/>
  <c r="AE355" i="2"/>
  <c r="AE395" i="2"/>
  <c r="AE1574" i="2"/>
  <c r="AG1574" i="2" s="1"/>
  <c r="AE3124" i="2"/>
  <c r="AE3457" i="2"/>
  <c r="AE3472" i="2"/>
  <c r="AE3830" i="2"/>
  <c r="AG3830" i="2" s="1"/>
  <c r="AE3831" i="2"/>
  <c r="AG3831" i="2" s="1"/>
  <c r="AE4725" i="2"/>
  <c r="AG4725" i="2" s="1"/>
  <c r="AE4851" i="2"/>
  <c r="AE937" i="2"/>
  <c r="AE949" i="2"/>
  <c r="AE1197" i="2"/>
  <c r="AE1198" i="2"/>
  <c r="AE1425" i="2"/>
  <c r="AE1436" i="2"/>
  <c r="AE1937" i="2"/>
  <c r="AE2017" i="2"/>
  <c r="AE2091" i="2"/>
  <c r="AE2143" i="2"/>
  <c r="AE2180" i="2"/>
  <c r="AE2202" i="2"/>
  <c r="AE3625" i="2"/>
  <c r="AE5301" i="2"/>
  <c r="AE6111" i="2"/>
  <c r="AE6636" i="2"/>
  <c r="AE6983" i="2"/>
  <c r="AG6983" i="2" s="1"/>
  <c r="AE3990" i="2"/>
  <c r="AE4333" i="2"/>
  <c r="AE4343" i="2"/>
  <c r="AE4499" i="2"/>
  <c r="AG4499" i="2" s="1"/>
  <c r="AE4533" i="2"/>
  <c r="AE2544" i="2"/>
  <c r="AE2635" i="2"/>
  <c r="AE2718" i="2"/>
  <c r="AE2778" i="2"/>
  <c r="AE2821" i="2"/>
  <c r="AE2850" i="2"/>
  <c r="AE3639" i="2"/>
  <c r="AE5002" i="2"/>
  <c r="AG5002" i="2" s="1"/>
  <c r="AE6649" i="2"/>
  <c r="AE6768" i="2"/>
  <c r="AE7021" i="2"/>
  <c r="AE6234" i="2"/>
  <c r="AE6420" i="2"/>
  <c r="AE6427" i="2"/>
  <c r="AE5155" i="2"/>
  <c r="AE5412" i="2"/>
  <c r="AE5556" i="2"/>
  <c r="AE5718" i="2"/>
  <c r="AE5844" i="2"/>
  <c r="AE5973" i="2"/>
  <c r="AE396" i="2"/>
  <c r="AE414" i="2"/>
  <c r="AE1575" i="2"/>
  <c r="AE3125" i="2"/>
  <c r="AE4738" i="2"/>
  <c r="AE4852" i="2"/>
  <c r="AG4852" i="2" s="1"/>
  <c r="AE938" i="2"/>
  <c r="AG938" i="2" s="1"/>
  <c r="AE950" i="2"/>
  <c r="AE1199" i="2"/>
  <c r="AE1208" i="2"/>
  <c r="AE1437" i="2"/>
  <c r="AG1437" i="2" s="1"/>
  <c r="AE1438" i="2"/>
  <c r="AE2018" i="2"/>
  <c r="AG2018" i="2" s="1"/>
  <c r="AE2092" i="2"/>
  <c r="AG2092" i="2" s="1"/>
  <c r="AE2093" i="2"/>
  <c r="AG2093" i="2" s="1"/>
  <c r="AE2144" i="2"/>
  <c r="AG2144" i="2" s="1"/>
  <c r="AE2181" i="2"/>
  <c r="AG2181" i="2" s="1"/>
  <c r="AE2182" i="2"/>
  <c r="AG2182" i="2" s="1"/>
  <c r="AE3640" i="2"/>
  <c r="AE5302" i="2"/>
  <c r="AE6128" i="2"/>
  <c r="AG6128" i="2" s="1"/>
  <c r="AE6650" i="2"/>
  <c r="AE7022" i="2"/>
  <c r="AE3991" i="2"/>
  <c r="AE4334" i="2"/>
  <c r="AE4344" i="2"/>
  <c r="AE4500" i="2"/>
  <c r="AE4534" i="2"/>
  <c r="AE2636" i="2"/>
  <c r="AE2719" i="2"/>
  <c r="AE2779" i="2"/>
  <c r="AE2780" i="2"/>
  <c r="AE2822" i="2"/>
  <c r="AE2851" i="2"/>
  <c r="AE3654" i="2"/>
  <c r="AE5019" i="2"/>
  <c r="AE6657" i="2"/>
  <c r="AE6769" i="2"/>
  <c r="AG6769" i="2" s="1"/>
  <c r="AE7057" i="2"/>
  <c r="AG7057" i="2" s="1"/>
  <c r="AE6235" i="2"/>
  <c r="AE6421" i="2"/>
  <c r="AE6428" i="2"/>
  <c r="AG6428" i="2" s="1"/>
  <c r="AE5163" i="2"/>
  <c r="AG5163" i="2" s="1"/>
  <c r="AE5413" i="2"/>
  <c r="AE5573" i="2"/>
  <c r="AG5573" i="2" s="1"/>
  <c r="AE5719" i="2"/>
  <c r="AE5845" i="2"/>
  <c r="AG5845" i="2" s="1"/>
  <c r="AE5974" i="2"/>
  <c r="AG5974" i="2" s="1"/>
  <c r="AE356" i="2"/>
  <c r="AE397" i="2"/>
  <c r="AE1586" i="2"/>
  <c r="AG1586" i="2" s="1"/>
  <c r="AE3126" i="2"/>
  <c r="AE3256" i="2"/>
  <c r="AE4739" i="2"/>
  <c r="AE4853" i="2"/>
  <c r="AE1938" i="2"/>
  <c r="AE357" i="2"/>
  <c r="AE358" i="2"/>
  <c r="AE728" i="2"/>
  <c r="AE729" i="2"/>
  <c r="AE951" i="2"/>
  <c r="AE952" i="2"/>
  <c r="AE1200" i="2"/>
  <c r="AE1201" i="2"/>
  <c r="AE1426" i="2"/>
  <c r="AE1439" i="2"/>
  <c r="AE3428" i="2"/>
  <c r="AE3458" i="2"/>
  <c r="AE3795" i="2"/>
  <c r="AE3832" i="2"/>
  <c r="AG3832" i="2" s="1"/>
  <c r="AE2019" i="2"/>
  <c r="AG2019" i="2" s="1"/>
  <c r="AE2094" i="2"/>
  <c r="AE2095" i="2"/>
  <c r="AE2145" i="2"/>
  <c r="AG2145" i="2" s="1"/>
  <c r="AE2183" i="2"/>
  <c r="AG2183" i="2" s="1"/>
  <c r="AE2637" i="2"/>
  <c r="AE2720" i="2"/>
  <c r="AE2721" i="2"/>
  <c r="AE2781" i="2"/>
  <c r="AE2823" i="2"/>
  <c r="AE2852" i="2"/>
  <c r="AE3257" i="2"/>
  <c r="AE3992" i="2"/>
  <c r="AG3992" i="2" s="1"/>
  <c r="AE4335" i="2"/>
  <c r="AE4345" i="2"/>
  <c r="AE4501" i="2"/>
  <c r="AE4535" i="2"/>
  <c r="AE6223" i="2"/>
  <c r="AE6346" i="2"/>
  <c r="AE6361" i="2"/>
  <c r="AE5023" i="2"/>
  <c r="AE6599" i="2"/>
  <c r="AE6716" i="2"/>
  <c r="AE7067" i="2"/>
  <c r="AE5156" i="2"/>
  <c r="AE5414" i="2"/>
  <c r="AE5243" i="2"/>
  <c r="AE5557" i="2"/>
  <c r="AE5720" i="2"/>
  <c r="AE5846" i="2"/>
  <c r="AE5975" i="2"/>
  <c r="AE6136" i="2"/>
  <c r="AG6136" i="2" s="1"/>
  <c r="AE6651" i="2"/>
  <c r="AG6651" i="2" s="1"/>
  <c r="AE7058" i="2"/>
  <c r="AE105" i="2"/>
  <c r="AE106" i="2"/>
  <c r="AE1493" i="2"/>
  <c r="AG1493" i="2" s="1"/>
  <c r="AE3127" i="2"/>
  <c r="AE3545" i="2"/>
  <c r="AE4648" i="2"/>
  <c r="AG4648" i="2" s="1"/>
  <c r="AE4854" i="2"/>
  <c r="AE5082" i="2"/>
  <c r="AG5082" i="2" s="1"/>
  <c r="AE5415" i="2"/>
  <c r="AE1709" i="2"/>
  <c r="AG1709" i="2" s="1"/>
  <c r="AE1710" i="2"/>
  <c r="AG1710" i="2" s="1"/>
  <c r="AE1773" i="2"/>
  <c r="AG1773" i="2" s="1"/>
  <c r="AE1848" i="2"/>
  <c r="AG1848" i="2" s="1"/>
  <c r="AE107" i="2"/>
  <c r="AE108" i="2"/>
  <c r="AE596" i="2"/>
  <c r="AE648" i="2"/>
  <c r="AE815" i="2"/>
  <c r="AE816" i="2"/>
  <c r="AE1009" i="2"/>
  <c r="AE1037" i="2"/>
  <c r="AE1246" i="2"/>
  <c r="AE1272" i="2"/>
  <c r="AE3354" i="2"/>
  <c r="AE3390" i="2"/>
  <c r="AE3756" i="2"/>
  <c r="AE3796" i="2"/>
  <c r="AE1939" i="2"/>
  <c r="AE2020" i="2"/>
  <c r="AE2390" i="2"/>
  <c r="AE2456" i="2"/>
  <c r="AG2456" i="2" s="1"/>
  <c r="AE2457" i="2"/>
  <c r="AE2545" i="2"/>
  <c r="AE2638" i="2"/>
  <c r="AE2722" i="2"/>
  <c r="AE3546" i="2"/>
  <c r="AE4912" i="2"/>
  <c r="AG4912" i="2" s="1"/>
  <c r="AE3940" i="2"/>
  <c r="AG3940" i="2" s="1"/>
  <c r="AE4177" i="2"/>
  <c r="AE4178" i="2"/>
  <c r="AE4463" i="2"/>
  <c r="AG4463" i="2" s="1"/>
  <c r="AE4464" i="2"/>
  <c r="AG4464" i="2" s="1"/>
  <c r="AE6163" i="2"/>
  <c r="AE6276" i="2"/>
  <c r="AG6276" i="2" s="1"/>
  <c r="AE6310" i="2"/>
  <c r="AG6310" i="2" s="1"/>
  <c r="AE6444" i="2"/>
  <c r="AE6736" i="2"/>
  <c r="AE6868" i="2"/>
  <c r="AE5198" i="2"/>
  <c r="AE5489" i="2"/>
  <c r="AE5721" i="2"/>
  <c r="AE5847" i="2"/>
  <c r="AE5976" i="2"/>
  <c r="AE6047" i="2"/>
  <c r="AE6445" i="2"/>
  <c r="AE6869" i="2"/>
  <c r="AE186" i="2"/>
  <c r="AE187" i="2"/>
  <c r="AE1518" i="2"/>
  <c r="AE3128" i="2"/>
  <c r="AE3327" i="2"/>
  <c r="AE3355" i="2"/>
  <c r="AE3547" i="2"/>
  <c r="AG3547" i="2" s="1"/>
  <c r="AE3720" i="2"/>
  <c r="AE3757" i="2"/>
  <c r="AE4649" i="2"/>
  <c r="AG4649" i="2" s="1"/>
  <c r="AE4855" i="2"/>
  <c r="AE5107" i="2"/>
  <c r="AE5416" i="2"/>
  <c r="AE109" i="2"/>
  <c r="AE188" i="2"/>
  <c r="AE597" i="2"/>
  <c r="AG597" i="2" s="1"/>
  <c r="AE649" i="2"/>
  <c r="AG649" i="2" s="1"/>
  <c r="AE1010" i="2"/>
  <c r="AE1011" i="2"/>
  <c r="AE1228" i="2"/>
  <c r="AG1228" i="2" s="1"/>
  <c r="AE1247" i="2"/>
  <c r="AG1247" i="2" s="1"/>
  <c r="AE3605" i="2"/>
  <c r="AE4146" i="2"/>
  <c r="AE4159" i="2"/>
  <c r="AE4393" i="2"/>
  <c r="AE4425" i="2"/>
  <c r="AE4011" i="2"/>
  <c r="AE4020" i="2"/>
  <c r="AE4029" i="2"/>
  <c r="AE4030" i="2"/>
  <c r="AE4042" i="2"/>
  <c r="AE4053" i="2"/>
  <c r="AE4076" i="2"/>
  <c r="AE4081" i="2"/>
  <c r="AE4091" i="2"/>
  <c r="AE4100" i="2"/>
  <c r="AE4108" i="2"/>
  <c r="AE4109" i="2"/>
  <c r="AE6837" i="2"/>
  <c r="AE4935" i="2"/>
  <c r="AE6821" i="2"/>
  <c r="AE7068" i="2"/>
  <c r="AG7068" i="2" s="1"/>
  <c r="AE5259" i="2"/>
  <c r="AE5512" i="2"/>
  <c r="AE5722" i="2"/>
  <c r="AE5848" i="2"/>
  <c r="AG5848" i="2" s="1"/>
  <c r="AE5977" i="2"/>
  <c r="AG5977" i="2" s="1"/>
  <c r="AE6048" i="2"/>
  <c r="AG6048" i="2" s="1"/>
  <c r="AE6822" i="2"/>
  <c r="AE7023" i="2"/>
  <c r="AG7023" i="2" s="1"/>
  <c r="AE359" i="2"/>
  <c r="AE518" i="2"/>
  <c r="AE1494" i="2"/>
  <c r="AG1494" i="2" s="1"/>
  <c r="AE3129" i="2"/>
  <c r="AE2995" i="2"/>
  <c r="AE3018" i="2"/>
  <c r="AE3130" i="2"/>
  <c r="AE3268" i="2"/>
  <c r="AE3269" i="2"/>
  <c r="AE4650" i="2"/>
  <c r="AE4856" i="2"/>
  <c r="AE4896" i="2"/>
  <c r="AE5042" i="2"/>
  <c r="AE5183" i="2"/>
  <c r="AE5417" i="2"/>
  <c r="AE5252" i="2"/>
  <c r="AE5592" i="2"/>
  <c r="AE6009" i="2"/>
  <c r="AE6012" i="2"/>
  <c r="AG6012" i="2" s="1"/>
  <c r="AE6014" i="2"/>
  <c r="AG6014" i="2" s="1"/>
  <c r="AE6027" i="2"/>
  <c r="AG6027" i="2" s="1"/>
  <c r="AE6466" i="2"/>
  <c r="AE6870" i="2"/>
  <c r="AE478" i="2"/>
  <c r="AE490" i="2"/>
  <c r="AE778" i="2"/>
  <c r="AE779" i="2"/>
  <c r="AG779" i="2" s="1"/>
  <c r="AE967" i="2"/>
  <c r="AE974" i="2"/>
  <c r="AE1639" i="2"/>
  <c r="AG1639" i="2" s="1"/>
  <c r="AE1640" i="2"/>
  <c r="AG1640" i="2" s="1"/>
  <c r="AE1641" i="2"/>
  <c r="AG1641" i="2" s="1"/>
  <c r="AE1642" i="2"/>
  <c r="AG1642" i="2" s="1"/>
  <c r="AE1643" i="2"/>
  <c r="AG1643" i="2" s="1"/>
  <c r="AE1646" i="2"/>
  <c r="AG1646" i="2" s="1"/>
  <c r="AE2909" i="2"/>
  <c r="AE2938" i="2"/>
  <c r="AE2939" i="2"/>
  <c r="AE2940" i="2"/>
  <c r="AE2941" i="2"/>
  <c r="AE2963" i="2"/>
  <c r="AE2996" i="2"/>
  <c r="AE3000" i="2"/>
  <c r="AE3131" i="2"/>
  <c r="AE3270" i="2"/>
  <c r="AE3271" i="2"/>
  <c r="AE3918" i="2"/>
  <c r="AE4346" i="2"/>
  <c r="AE4360" i="2"/>
  <c r="AE4559" i="2"/>
  <c r="AE4560" i="2"/>
  <c r="AE4913" i="2"/>
  <c r="AE6175" i="2"/>
  <c r="AG6175" i="2" s="1"/>
  <c r="AE6243" i="2"/>
  <c r="AE6244" i="2"/>
  <c r="AE6439" i="2"/>
  <c r="AE6674" i="2"/>
  <c r="AE6900" i="2"/>
  <c r="AE360" i="2"/>
  <c r="AE398" i="2"/>
  <c r="AE1576" i="2"/>
  <c r="AG1576" i="2" s="1"/>
  <c r="AE3132" i="2"/>
  <c r="AE4857" i="2"/>
  <c r="AE4704" i="2"/>
  <c r="AG4704" i="2" s="1"/>
  <c r="AE5157" i="2"/>
  <c r="AG5157" i="2" s="1"/>
  <c r="AE5418" i="2"/>
  <c r="AE5558" i="2"/>
  <c r="AG5558" i="2" s="1"/>
  <c r="AE6838" i="2"/>
  <c r="AE7092" i="2"/>
  <c r="AE5598" i="2"/>
  <c r="AE5723" i="2"/>
  <c r="AE5849" i="2"/>
  <c r="AE361" i="2"/>
  <c r="AE399" i="2"/>
  <c r="AE730" i="2"/>
  <c r="AE731" i="2"/>
  <c r="AE3626" i="2"/>
  <c r="AE4979" i="2"/>
  <c r="AE6797" i="2"/>
  <c r="AE415" i="2"/>
  <c r="AE449" i="2"/>
  <c r="AE1587" i="2"/>
  <c r="AE3133" i="2"/>
  <c r="AE3473" i="2"/>
  <c r="AG3473" i="2" s="1"/>
  <c r="AE3489" i="2"/>
  <c r="AG3489" i="2" s="1"/>
  <c r="AE3655" i="2"/>
  <c r="AE3861" i="2"/>
  <c r="AE3862" i="2"/>
  <c r="AG3862" i="2" s="1"/>
  <c r="AE4746" i="2"/>
  <c r="AG4746" i="2" s="1"/>
  <c r="AE4858" i="2"/>
  <c r="AE5175" i="2"/>
  <c r="AG5175" i="2" s="1"/>
  <c r="AE5419" i="2"/>
  <c r="AE5305" i="2"/>
  <c r="AE5581" i="2"/>
  <c r="AG5581" i="2" s="1"/>
  <c r="AE6137" i="2"/>
  <c r="AG6137" i="2" s="1"/>
  <c r="AE6658" i="2"/>
  <c r="AE7059" i="2"/>
  <c r="AG7059" i="2" s="1"/>
  <c r="AE400" i="2"/>
  <c r="AE416" i="2"/>
  <c r="AE740" i="2"/>
  <c r="AE741" i="2"/>
  <c r="AE958" i="2"/>
  <c r="AE959" i="2"/>
  <c r="AE1214" i="2"/>
  <c r="AE1215" i="2"/>
  <c r="AE1448" i="2"/>
  <c r="AE1451" i="2"/>
  <c r="AE2226" i="2"/>
  <c r="AE2227" i="2"/>
  <c r="AE2228" i="2"/>
  <c r="AE2255" i="2"/>
  <c r="AE2256" i="2"/>
  <c r="AE2257" i="2"/>
  <c r="AE2874" i="2"/>
  <c r="AE2875" i="2"/>
  <c r="AE2876" i="2"/>
  <c r="AE2910" i="2"/>
  <c r="AG2910" i="2" s="1"/>
  <c r="AE2911" i="2"/>
  <c r="AE2912" i="2"/>
  <c r="AE3656" i="2"/>
  <c r="AE3994" i="2"/>
  <c r="AG3994" i="2" s="1"/>
  <c r="AE4347" i="2"/>
  <c r="AE4348" i="2"/>
  <c r="AE4561" i="2"/>
  <c r="AG4561" i="2" s="1"/>
  <c r="AE4562" i="2"/>
  <c r="AG4562" i="2" s="1"/>
  <c r="AE5020" i="2"/>
  <c r="AG5020" i="2" s="1"/>
  <c r="AE6237" i="2"/>
  <c r="AE6429" i="2"/>
  <c r="AG6429" i="2" s="1"/>
  <c r="AE6430" i="2"/>
  <c r="AG6430" i="2" s="1"/>
  <c r="AE6663" i="2"/>
  <c r="AE6778" i="2"/>
  <c r="AE7060" i="2"/>
  <c r="AE5599" i="2"/>
  <c r="AE5724" i="2"/>
  <c r="AE5850" i="2"/>
  <c r="AE529" i="2"/>
  <c r="AE1460" i="2"/>
  <c r="AE1519" i="2"/>
  <c r="AE3134" i="2"/>
  <c r="AE3021" i="2"/>
  <c r="AE3023" i="2"/>
  <c r="AE3277" i="2"/>
  <c r="AE3285" i="2"/>
  <c r="AE3286" i="2"/>
  <c r="AE4677" i="2"/>
  <c r="AE4859" i="2"/>
  <c r="AE4897" i="2"/>
  <c r="AE5043" i="2"/>
  <c r="AE5184" i="2"/>
  <c r="AG5184" i="2" s="1"/>
  <c r="AE5420" i="2"/>
  <c r="AE5312" i="2"/>
  <c r="AE5593" i="2"/>
  <c r="AG5593" i="2" s="1"/>
  <c r="AE5994" i="2"/>
  <c r="AE5995" i="2"/>
  <c r="AE5996" i="2"/>
  <c r="AG5996" i="2" s="1"/>
  <c r="AE6049" i="2"/>
  <c r="AG6049" i="2" s="1"/>
  <c r="AE6552" i="2"/>
  <c r="AE6901" i="2"/>
  <c r="AG6901" i="2" s="1"/>
  <c r="AE519" i="2"/>
  <c r="AE521" i="2"/>
  <c r="AE786" i="2"/>
  <c r="AG786" i="2" s="1"/>
  <c r="AE788" i="2"/>
  <c r="AG788" i="2" s="1"/>
  <c r="AE980" i="2"/>
  <c r="AE981" i="2"/>
  <c r="AE2184" i="2"/>
  <c r="AE2185" i="2"/>
  <c r="AE2203" i="2"/>
  <c r="AE2204" i="2"/>
  <c r="AE2229" i="2"/>
  <c r="AE2230" i="2"/>
  <c r="AE2723" i="2"/>
  <c r="AE2782" i="2"/>
  <c r="AE2783" i="2"/>
  <c r="AE2824" i="2"/>
  <c r="AE2825" i="2"/>
  <c r="AE2853" i="2"/>
  <c r="AE3007" i="2"/>
  <c r="AE3010" i="2"/>
  <c r="AE3191" i="2"/>
  <c r="AE3291" i="2"/>
  <c r="AG3291" i="2" s="1"/>
  <c r="AE3292" i="2"/>
  <c r="AG3292" i="2" s="1"/>
  <c r="AE3961" i="2"/>
  <c r="AE4364" i="2"/>
  <c r="AE4365" i="2"/>
  <c r="AE4598" i="2"/>
  <c r="AG4598" i="2" s="1"/>
  <c r="AE4604" i="2"/>
  <c r="AE5038" i="2"/>
  <c r="AG5038" i="2" s="1"/>
  <c r="AE6217" i="2"/>
  <c r="AE6251" i="2"/>
  <c r="AG6251" i="2" s="1"/>
  <c r="AE6252" i="2"/>
  <c r="AG6252" i="2" s="1"/>
  <c r="AE6491" i="2"/>
  <c r="AE6684" i="2"/>
  <c r="AE6984" i="2"/>
  <c r="AG6984" i="2" s="1"/>
  <c r="AE531" i="2"/>
  <c r="AE532" i="2"/>
  <c r="AE533" i="2"/>
  <c r="AE534" i="2"/>
  <c r="AE535" i="2"/>
  <c r="AE1546" i="2"/>
  <c r="AE1547" i="2"/>
  <c r="AE3135" i="2"/>
  <c r="AE3136" i="2"/>
  <c r="AE3022" i="2"/>
  <c r="AE3024" i="2"/>
  <c r="AE3287" i="2"/>
  <c r="AE3288" i="2"/>
  <c r="AE3293" i="2"/>
  <c r="AE4678" i="2"/>
  <c r="AE4705" i="2"/>
  <c r="AE4860" i="2"/>
  <c r="AE4861" i="2"/>
  <c r="AE4898" i="2"/>
  <c r="AG4898" i="2" s="1"/>
  <c r="AE5044" i="2"/>
  <c r="AG5044" i="2" s="1"/>
  <c r="AE4901" i="2"/>
  <c r="AE5045" i="2"/>
  <c r="AE5185" i="2"/>
  <c r="AG5185" i="2" s="1"/>
  <c r="AE5186" i="2"/>
  <c r="AG5186" i="2" s="1"/>
  <c r="AE5421" i="2"/>
  <c r="AE5422" i="2"/>
  <c r="AE5313" i="2"/>
  <c r="AE5594" i="2"/>
  <c r="AG5594" i="2" s="1"/>
  <c r="AE5596" i="2"/>
  <c r="AG5596" i="2" s="1"/>
  <c r="AE5997" i="2"/>
  <c r="AE5999" i="2"/>
  <c r="AE6001" i="2"/>
  <c r="AG6001" i="2" s="1"/>
  <c r="AE6002" i="2"/>
  <c r="AG6002" i="2" s="1"/>
  <c r="AE6004" i="2"/>
  <c r="AG6004" i="2" s="1"/>
  <c r="AE6005" i="2"/>
  <c r="AE6073" i="2"/>
  <c r="AE6553" i="2"/>
  <c r="AE6902" i="2"/>
  <c r="AE520" i="2"/>
  <c r="AE522" i="2"/>
  <c r="AE787" i="2"/>
  <c r="AE789" i="2"/>
  <c r="AE982" i="2"/>
  <c r="AE983" i="2"/>
  <c r="AE2186" i="2"/>
  <c r="AE2187" i="2"/>
  <c r="AE2205" i="2"/>
  <c r="AE2206" i="2"/>
  <c r="AE2231" i="2"/>
  <c r="AE2258" i="2"/>
  <c r="AE2784" i="2"/>
  <c r="AE2785" i="2"/>
  <c r="AE2826" i="2"/>
  <c r="AE2827" i="2"/>
  <c r="AE2854" i="2"/>
  <c r="AE2855" i="2"/>
  <c r="AE3008" i="2"/>
  <c r="AE3011" i="2"/>
  <c r="AE3192" i="2"/>
  <c r="AE3294" i="2"/>
  <c r="AG3294" i="2" s="1"/>
  <c r="AE3295" i="2"/>
  <c r="AG3295" i="2" s="1"/>
  <c r="AE3962" i="2"/>
  <c r="AG3962" i="2" s="1"/>
  <c r="AE4366" i="2"/>
  <c r="AE4369" i="2"/>
  <c r="AE4599" i="2"/>
  <c r="AG4599" i="2" s="1"/>
  <c r="AE4605" i="2"/>
  <c r="AG4605" i="2" s="1"/>
  <c r="AE5039" i="2"/>
  <c r="AE6218" i="2"/>
  <c r="AE6253" i="2"/>
  <c r="AE6254" i="2"/>
  <c r="AE6525" i="2"/>
  <c r="AE6690" i="2"/>
  <c r="AE6985" i="2"/>
  <c r="AE1461" i="2"/>
  <c r="AE4899" i="2"/>
  <c r="AE5046" i="2"/>
  <c r="AE5187" i="2"/>
  <c r="AE5423" i="2"/>
  <c r="AE5597" i="2"/>
  <c r="AE1774" i="2"/>
  <c r="AE1849" i="2"/>
  <c r="AE1940" i="2"/>
  <c r="AE2021" i="2"/>
  <c r="AG2021" i="2" s="1"/>
  <c r="AE2096" i="2"/>
  <c r="AG2096" i="2" s="1"/>
  <c r="AE2146" i="2"/>
  <c r="AE2356" i="2"/>
  <c r="AE2391" i="2"/>
  <c r="AE2458" i="2"/>
  <c r="AE2546" i="2"/>
  <c r="AE2639" i="2"/>
  <c r="AE2724" i="2"/>
  <c r="AE514" i="2"/>
  <c r="AE516" i="2"/>
  <c r="AE782" i="2"/>
  <c r="AG782" i="2" s="1"/>
  <c r="AE783" i="2"/>
  <c r="AG783" i="2" s="1"/>
  <c r="AE976" i="2"/>
  <c r="AE979" i="2"/>
  <c r="AE3002" i="2"/>
  <c r="AE3004" i="2"/>
  <c r="AE3181" i="2"/>
  <c r="AE3278" i="2"/>
  <c r="AE3289" i="2"/>
  <c r="AE3941" i="2"/>
  <c r="AE4362" i="2"/>
  <c r="AE4363" i="2"/>
  <c r="AE4576" i="2"/>
  <c r="AE4600" i="2"/>
  <c r="AE5030" i="2"/>
  <c r="AE6197" i="2"/>
  <c r="AE6247" i="2"/>
  <c r="AE6250" i="2"/>
  <c r="AE6492" i="2"/>
  <c r="AE6679" i="2"/>
  <c r="AE6946" i="2"/>
  <c r="AE530" i="2"/>
  <c r="AE1520" i="2"/>
  <c r="AG1520" i="2" s="1"/>
  <c r="AE3137" i="2"/>
  <c r="AE3019" i="2"/>
  <c r="AE3020" i="2"/>
  <c r="AE3272" i="2"/>
  <c r="AG3272" i="2" s="1"/>
  <c r="AE3279" i="2"/>
  <c r="AE3280" i="2"/>
  <c r="AG3280" i="2" s="1"/>
  <c r="AE4651" i="2"/>
  <c r="AG4651" i="2" s="1"/>
  <c r="AE4862" i="2"/>
  <c r="AE5311" i="2"/>
  <c r="AE5991" i="2"/>
  <c r="AE5992" i="2"/>
  <c r="AG5992" i="2" s="1"/>
  <c r="AE5993" i="2"/>
  <c r="AG5993" i="2" s="1"/>
  <c r="AE6050" i="2"/>
  <c r="AG6050" i="2" s="1"/>
  <c r="AE6526" i="2"/>
  <c r="AE6871" i="2"/>
  <c r="AE528" i="2"/>
  <c r="AE507" i="2"/>
  <c r="AE513" i="2"/>
  <c r="AE1495" i="2"/>
  <c r="AE3138" i="2"/>
  <c r="AE3012" i="2"/>
  <c r="AE3015" i="2"/>
  <c r="AE3296" i="2"/>
  <c r="AE3298" i="2"/>
  <c r="AE3576" i="2"/>
  <c r="AE4652" i="2"/>
  <c r="AE4863" i="2"/>
  <c r="AE5083" i="2"/>
  <c r="AE5424" i="2"/>
  <c r="AE5204" i="2"/>
  <c r="AE5513" i="2"/>
  <c r="AG5513" i="2" s="1"/>
  <c r="AE6018" i="2"/>
  <c r="AG6018" i="2" s="1"/>
  <c r="AE6019" i="2"/>
  <c r="AE6020" i="2"/>
  <c r="AE6097" i="2"/>
  <c r="AG6097" i="2" s="1"/>
  <c r="AE6493" i="2"/>
  <c r="AE6903" i="2"/>
  <c r="AE523" i="2"/>
  <c r="AE524" i="2"/>
  <c r="AE790" i="2"/>
  <c r="AG790" i="2" s="1"/>
  <c r="AE793" i="2"/>
  <c r="AG793" i="2" s="1"/>
  <c r="AE984" i="2"/>
  <c r="AE985" i="2"/>
  <c r="AE1775" i="2"/>
  <c r="AG1775" i="2" s="1"/>
  <c r="AE1776" i="2"/>
  <c r="AG1776" i="2" s="1"/>
  <c r="AE1850" i="2"/>
  <c r="AG1850" i="2" s="1"/>
  <c r="AE1941" i="2"/>
  <c r="AE2022" i="2"/>
  <c r="AE2097" i="2"/>
  <c r="AE2357" i="2"/>
  <c r="AE2392" i="2"/>
  <c r="AE2393" i="2"/>
  <c r="AE2459" i="2"/>
  <c r="AE2547" i="2"/>
  <c r="AE2640" i="2"/>
  <c r="AE3013" i="2"/>
  <c r="AE3016" i="2"/>
  <c r="AE3210" i="2"/>
  <c r="AE3297" i="2"/>
  <c r="AE3299" i="2"/>
  <c r="AE3963" i="2"/>
  <c r="AE4372" i="2"/>
  <c r="AE4373" i="2"/>
  <c r="AE4606" i="2"/>
  <c r="AG4606" i="2" s="1"/>
  <c r="AE4612" i="2"/>
  <c r="AE5031" i="2"/>
  <c r="AE6176" i="2"/>
  <c r="AE6255" i="2"/>
  <c r="AG6255" i="2" s="1"/>
  <c r="AE6256" i="2"/>
  <c r="AE6527" i="2"/>
  <c r="AE6748" i="2"/>
  <c r="AE6947" i="2"/>
  <c r="AG6947" i="2" s="1"/>
  <c r="AE3510" i="2"/>
  <c r="AE3520" i="2"/>
  <c r="AE3876" i="2"/>
  <c r="AG3876" i="2" s="1"/>
  <c r="AE3877" i="2"/>
  <c r="AG3877" i="2" s="1"/>
  <c r="AE362" i="2"/>
  <c r="AE363" i="2"/>
  <c r="AE742" i="2"/>
  <c r="AE743" i="2"/>
  <c r="AE953" i="2"/>
  <c r="AE960" i="2"/>
  <c r="AE1209" i="2"/>
  <c r="AE1210" i="2"/>
  <c r="AE1440" i="2"/>
  <c r="AE1441" i="2"/>
  <c r="AE2319" i="2"/>
  <c r="AE2320" i="2"/>
  <c r="AE2321" i="2"/>
  <c r="AE2334" i="2"/>
  <c r="AE2335" i="2"/>
  <c r="AE2336" i="2"/>
  <c r="AE2964" i="2"/>
  <c r="AE2978" i="2"/>
  <c r="AE2979" i="2"/>
  <c r="AE2980" i="2"/>
  <c r="AG2980" i="2" s="1"/>
  <c r="AE2981" i="2"/>
  <c r="AE2993" i="2"/>
  <c r="AE3982" i="2"/>
  <c r="AG3982" i="2" s="1"/>
  <c r="AE4283" i="2"/>
  <c r="AE4284" i="2"/>
  <c r="AE4577" i="2"/>
  <c r="AG4577" i="2" s="1"/>
  <c r="AE4578" i="2"/>
  <c r="AG4578" i="2" s="1"/>
  <c r="AE6230" i="2"/>
  <c r="AE6422" i="2"/>
  <c r="AG6422" i="2" s="1"/>
  <c r="AE6423" i="2"/>
  <c r="AG6423" i="2" s="1"/>
  <c r="AE3681" i="2"/>
  <c r="AE5032" i="2"/>
  <c r="AG5032" i="2" s="1"/>
  <c r="AE6664" i="2"/>
  <c r="AE6795" i="2"/>
  <c r="AE7081" i="2"/>
  <c r="AE508" i="2"/>
  <c r="AE509" i="2"/>
  <c r="AE1577" i="2"/>
  <c r="AE3139" i="2"/>
  <c r="AE3657" i="2"/>
  <c r="AE4740" i="2"/>
  <c r="AE4864" i="2"/>
  <c r="AE5164" i="2"/>
  <c r="AE5425" i="2"/>
  <c r="AE5244" i="2"/>
  <c r="AE5582" i="2"/>
  <c r="AE5725" i="2"/>
  <c r="AE5851" i="2"/>
  <c r="AE5852" i="2"/>
  <c r="AE6138" i="2"/>
  <c r="AE6637" i="2"/>
  <c r="AE7082" i="2"/>
  <c r="AG7082" i="2" s="1"/>
  <c r="AE450" i="2"/>
  <c r="AE451" i="2"/>
  <c r="AE1595" i="2"/>
  <c r="AG1595" i="2" s="1"/>
  <c r="AE3140" i="2"/>
  <c r="AE3490" i="2"/>
  <c r="AE3491" i="2"/>
  <c r="AE3658" i="2"/>
  <c r="AE3878" i="2"/>
  <c r="AG3878" i="2" s="1"/>
  <c r="AE3879" i="2"/>
  <c r="AG3879" i="2" s="1"/>
  <c r="AE4747" i="2"/>
  <c r="AG4747" i="2" s="1"/>
  <c r="AE4865" i="2"/>
  <c r="AE5176" i="2"/>
  <c r="AG5176" i="2" s="1"/>
  <c r="AE5426" i="2"/>
  <c r="AE5308" i="2"/>
  <c r="AE5583" i="2"/>
  <c r="AE6139" i="2"/>
  <c r="AE6665" i="2"/>
  <c r="AE7069" i="2"/>
  <c r="AE417" i="2"/>
  <c r="AE418" i="2"/>
  <c r="AE757" i="2"/>
  <c r="AE758" i="2"/>
  <c r="AE961" i="2"/>
  <c r="AE968" i="2"/>
  <c r="AE1216" i="2"/>
  <c r="AE1220" i="2"/>
  <c r="AE1452" i="2"/>
  <c r="AE1453" i="2"/>
  <c r="AE2278" i="2"/>
  <c r="AE2279" i="2"/>
  <c r="AE2280" i="2"/>
  <c r="AE2299" i="2"/>
  <c r="AG2299" i="2" s="1"/>
  <c r="AE2300" i="2"/>
  <c r="AE2301" i="2"/>
  <c r="AE2942" i="2"/>
  <c r="AE2943" i="2"/>
  <c r="AE2944" i="2"/>
  <c r="AE2965" i="2"/>
  <c r="AE2966" i="2"/>
  <c r="AE2967" i="2"/>
  <c r="AE3668" i="2"/>
  <c r="AE3995" i="2"/>
  <c r="AG3995" i="2" s="1"/>
  <c r="AE4349" i="2"/>
  <c r="AE4354" i="2"/>
  <c r="AE4579" i="2"/>
  <c r="AG4579" i="2" s="1"/>
  <c r="AE4580" i="2"/>
  <c r="AG4580" i="2" s="1"/>
  <c r="AE5024" i="2"/>
  <c r="AE6238" i="2"/>
  <c r="AE6431" i="2"/>
  <c r="AE6432" i="2"/>
  <c r="AE6670" i="2"/>
  <c r="AE6779" i="2"/>
  <c r="AE7083" i="2"/>
  <c r="AE5600" i="2"/>
  <c r="AE5726" i="2"/>
  <c r="AE5978" i="2"/>
  <c r="AE3511" i="2"/>
  <c r="AE3512" i="2"/>
  <c r="AE3863" i="2"/>
  <c r="AE3880" i="2"/>
  <c r="AE364" i="2"/>
  <c r="AE365" i="2"/>
  <c r="AE744" i="2"/>
  <c r="AG744" i="2" s="1"/>
  <c r="AE745" i="2"/>
  <c r="AG745" i="2" s="1"/>
  <c r="AE954" i="2"/>
  <c r="AE955" i="2"/>
  <c r="AE1202" i="2"/>
  <c r="AE1203" i="2"/>
  <c r="AE1442" i="2"/>
  <c r="AE1443" i="2"/>
  <c r="AG1443" i="2" s="1"/>
  <c r="AE2302" i="2"/>
  <c r="AG2302" i="2" s="1"/>
  <c r="AE2322" i="2"/>
  <c r="AG2322" i="2" s="1"/>
  <c r="AE2323" i="2"/>
  <c r="AG2323" i="2" s="1"/>
  <c r="AE2324" i="2"/>
  <c r="AG2324" i="2" s="1"/>
  <c r="AE2337" i="2"/>
  <c r="AG2337" i="2" s="1"/>
  <c r="AE2338" i="2"/>
  <c r="AG2338" i="2" s="1"/>
  <c r="AE2968" i="2"/>
  <c r="AE2969" i="2"/>
  <c r="AE2982" i="2"/>
  <c r="AE2983" i="2"/>
  <c r="AE2984" i="2"/>
  <c r="AE2985" i="2"/>
  <c r="AE3983" i="2"/>
  <c r="AE4259" i="2"/>
  <c r="AE4285" i="2"/>
  <c r="AE4563" i="2"/>
  <c r="AE4564" i="2"/>
  <c r="AE6224" i="2"/>
  <c r="AE6411" i="2"/>
  <c r="AE6424" i="2"/>
  <c r="AE3682" i="2"/>
  <c r="AE5033" i="2"/>
  <c r="AE6659" i="2"/>
  <c r="AE6791" i="2"/>
  <c r="AE7084" i="2"/>
  <c r="AE502" i="2"/>
  <c r="AG502" i="2" s="1"/>
  <c r="AE503" i="2"/>
  <c r="AE1578" i="2"/>
  <c r="AE3141" i="2"/>
  <c r="AE3659" i="2"/>
  <c r="AE4726" i="2"/>
  <c r="AE4866" i="2"/>
  <c r="AE5165" i="2"/>
  <c r="AG5165" i="2" s="1"/>
  <c r="AE5427" i="2"/>
  <c r="AE5245" i="2"/>
  <c r="AE5584" i="2"/>
  <c r="AG5584" i="2" s="1"/>
  <c r="AE5601" i="2"/>
  <c r="AE5727" i="2"/>
  <c r="AG5727" i="2" s="1"/>
  <c r="AE5853" i="2"/>
  <c r="AG5853" i="2" s="1"/>
  <c r="AE6140" i="2"/>
  <c r="AG6140" i="2" s="1"/>
  <c r="AE6638" i="2"/>
  <c r="AE7085" i="2"/>
  <c r="AE452" i="2"/>
  <c r="AE453" i="2"/>
  <c r="AE1596" i="2"/>
  <c r="AE3142" i="2"/>
  <c r="AE3492" i="2"/>
  <c r="AE3493" i="2"/>
  <c r="AE3660" i="2"/>
  <c r="AE3881" i="2"/>
  <c r="AE3882" i="2"/>
  <c r="AE4748" i="2"/>
  <c r="AE4867" i="2"/>
  <c r="AE5177" i="2"/>
  <c r="AE5428" i="2"/>
  <c r="AE5309" i="2"/>
  <c r="AE5585" i="2"/>
  <c r="AG5585" i="2" s="1"/>
  <c r="AE6141" i="2"/>
  <c r="AG6141" i="2" s="1"/>
  <c r="AE6666" i="2"/>
  <c r="AE7070" i="2"/>
  <c r="AE419" i="2"/>
  <c r="AE420" i="2"/>
  <c r="AE759" i="2"/>
  <c r="AE760" i="2"/>
  <c r="AG760" i="2" s="1"/>
  <c r="AE962" i="2"/>
  <c r="AE969" i="2"/>
  <c r="AE1217" i="2"/>
  <c r="AE1221" i="2"/>
  <c r="AE1454" i="2"/>
  <c r="AG1454" i="2" s="1"/>
  <c r="AE1455" i="2"/>
  <c r="AG1455" i="2" s="1"/>
  <c r="AE2281" i="2"/>
  <c r="AG2281" i="2" s="1"/>
  <c r="AE2282" i="2"/>
  <c r="AG2282" i="2" s="1"/>
  <c r="AE2283" i="2"/>
  <c r="AE2303" i="2"/>
  <c r="AE2304" i="2"/>
  <c r="AE2305" i="2"/>
  <c r="AE2945" i="2"/>
  <c r="AE2946" i="2"/>
  <c r="AE2947" i="2"/>
  <c r="AE2970" i="2"/>
  <c r="AE2971" i="2"/>
  <c r="AE2972" i="2"/>
  <c r="AE3669" i="2"/>
  <c r="AE3996" i="2"/>
  <c r="AE4355" i="2"/>
  <c r="AE4356" i="2"/>
  <c r="AE4581" i="2"/>
  <c r="AE4582" i="2"/>
  <c r="AE5025" i="2"/>
  <c r="AE6239" i="2"/>
  <c r="AG6239" i="2" s="1"/>
  <c r="AE6433" i="2"/>
  <c r="AE6434" i="2"/>
  <c r="AE6671" i="2"/>
  <c r="AE6780" i="2"/>
  <c r="AE7086" i="2"/>
  <c r="AE5602" i="2"/>
  <c r="AE5728" i="2"/>
  <c r="AG5728" i="2" s="1"/>
  <c r="AE5854" i="2"/>
  <c r="AG5854" i="2" s="1"/>
  <c r="AE421" i="2"/>
  <c r="AE422" i="2"/>
  <c r="AE1588" i="2"/>
  <c r="AG1588" i="2" s="1"/>
  <c r="AE3143" i="2"/>
  <c r="AE4868" i="2"/>
  <c r="AE4741" i="2"/>
  <c r="AG4741" i="2" s="1"/>
  <c r="AE5166" i="2"/>
  <c r="AE5429" i="2"/>
  <c r="AE5574" i="2"/>
  <c r="AE7101" i="2"/>
  <c r="AE4069" i="2"/>
  <c r="AE4070" i="2"/>
  <c r="AE4071" i="2"/>
  <c r="AE4072" i="2"/>
  <c r="AE4073" i="2"/>
  <c r="AE4074" i="2"/>
  <c r="AE4128" i="2"/>
  <c r="AE4129" i="2"/>
  <c r="AE4132" i="2"/>
  <c r="AE4133" i="2"/>
  <c r="AE4134" i="2"/>
  <c r="AE4135" i="2"/>
  <c r="AE6839" i="2"/>
  <c r="AE7098" i="2"/>
  <c r="AG7098" i="2" s="1"/>
  <c r="AE423" i="2"/>
  <c r="AE424" i="2"/>
  <c r="AE761" i="2"/>
  <c r="AG761" i="2" s="1"/>
  <c r="AE762" i="2"/>
  <c r="AG762" i="2" s="1"/>
  <c r="AE1076" i="2"/>
  <c r="AE1077" i="2"/>
  <c r="AE1311" i="2"/>
  <c r="AG1311" i="2" s="1"/>
  <c r="AE1312" i="2"/>
  <c r="AG1312" i="2" s="1"/>
  <c r="AE3641" i="2"/>
  <c r="AE4198" i="2"/>
  <c r="AE4226" i="2"/>
  <c r="AE4536" i="2"/>
  <c r="AG4536" i="2" s="1"/>
  <c r="AE4537" i="2"/>
  <c r="AG4537" i="2" s="1"/>
  <c r="AE5003" i="2"/>
  <c r="AG5003" i="2" s="1"/>
  <c r="AE6798" i="2"/>
  <c r="AE3429" i="2"/>
  <c r="AE3430" i="2"/>
  <c r="AE3606" i="2"/>
  <c r="AE3833" i="2"/>
  <c r="AE3834" i="2"/>
  <c r="AE5295" i="2"/>
  <c r="AE5603" i="2"/>
  <c r="AE5729" i="2"/>
  <c r="AE5979" i="2"/>
  <c r="AE6098" i="2"/>
  <c r="AE6823" i="2"/>
  <c r="AE454" i="2"/>
  <c r="AE473" i="2"/>
  <c r="AE1597" i="2"/>
  <c r="AE3144" i="2"/>
  <c r="AE3494" i="2"/>
  <c r="AG3494" i="2" s="1"/>
  <c r="AE3513" i="2"/>
  <c r="AE3661" i="2"/>
  <c r="AE3883" i="2"/>
  <c r="AE3884" i="2"/>
  <c r="AG3884" i="2" s="1"/>
  <c r="AE4754" i="2"/>
  <c r="AG4754" i="2" s="1"/>
  <c r="AE4869" i="2"/>
  <c r="AE5178" i="2"/>
  <c r="AG5178" i="2" s="1"/>
  <c r="AE5430" i="2"/>
  <c r="AE5310" i="2"/>
  <c r="AE5586" i="2"/>
  <c r="AG5586" i="2" s="1"/>
  <c r="AE6142" i="2"/>
  <c r="AG6142" i="2" s="1"/>
  <c r="AE6672" i="2"/>
  <c r="AE7071" i="2"/>
  <c r="AG7071" i="2" s="1"/>
  <c r="AE425" i="2"/>
  <c r="AE455" i="2"/>
  <c r="AE763" i="2"/>
  <c r="AE764" i="2"/>
  <c r="AE970" i="2"/>
  <c r="AE971" i="2"/>
  <c r="AE1222" i="2"/>
  <c r="AE1223" i="2"/>
  <c r="AE1456" i="2"/>
  <c r="AE1459" i="2"/>
  <c r="AE2284" i="2"/>
  <c r="AE2285" i="2"/>
  <c r="AE2306" i="2"/>
  <c r="AE2307" i="2"/>
  <c r="AE2308" i="2"/>
  <c r="AE2325" i="2"/>
  <c r="AE2948" i="2"/>
  <c r="AE2949" i="2"/>
  <c r="AE2973" i="2"/>
  <c r="AG2973" i="2" s="1"/>
  <c r="AE2974" i="2"/>
  <c r="AG2974" i="2" s="1"/>
  <c r="AE2986" i="2"/>
  <c r="AE2987" i="2"/>
  <c r="AE3670" i="2"/>
  <c r="AE3997" i="2"/>
  <c r="AG3997" i="2" s="1"/>
  <c r="AE4357" i="2"/>
  <c r="AE4358" i="2"/>
  <c r="AE4583" i="2"/>
  <c r="AG4583" i="2" s="1"/>
  <c r="AE4584" i="2"/>
  <c r="AG4584" i="2" s="1"/>
  <c r="AE5026" i="2"/>
  <c r="AG5026" i="2" s="1"/>
  <c r="AE6240" i="2"/>
  <c r="AE6435" i="2"/>
  <c r="AG6435" i="2" s="1"/>
  <c r="AE6436" i="2"/>
  <c r="AG6436" i="2" s="1"/>
  <c r="AE6673" i="2"/>
  <c r="AE6782" i="2"/>
  <c r="AE7087" i="2"/>
  <c r="AE5604" i="2"/>
  <c r="AE5730" i="2"/>
  <c r="AE5855" i="2"/>
  <c r="AE456" i="2"/>
  <c r="AE457" i="2"/>
  <c r="AE1601" i="2"/>
  <c r="AE3145" i="2"/>
  <c r="AE3258" i="2"/>
  <c r="AE3514" i="2"/>
  <c r="AE3521" i="2"/>
  <c r="AE3900" i="2"/>
  <c r="AE3903" i="2"/>
  <c r="AE4749" i="2"/>
  <c r="AE4870" i="2"/>
  <c r="AE5431" i="2"/>
  <c r="AE5179" i="2"/>
  <c r="AE5306" i="2"/>
  <c r="AG5306" i="2" s="1"/>
  <c r="AE5590" i="2"/>
  <c r="AE6129" i="2"/>
  <c r="AE6667" i="2"/>
  <c r="AE7102" i="2"/>
  <c r="AG7102" i="2" s="1"/>
  <c r="AE458" i="2"/>
  <c r="AE459" i="2"/>
  <c r="AE773" i="2"/>
  <c r="AG773" i="2" s="1"/>
  <c r="AE774" i="2"/>
  <c r="AG774" i="2" s="1"/>
  <c r="AE842" i="2"/>
  <c r="AE843" i="2"/>
  <c r="AE1128" i="2"/>
  <c r="AE1129" i="2"/>
  <c r="AE1374" i="2"/>
  <c r="AG1374" i="2" s="1"/>
  <c r="AE1375" i="2"/>
  <c r="AG1375" i="2" s="1"/>
  <c r="AE2286" i="2"/>
  <c r="AE2309" i="2"/>
  <c r="AE2310" i="2"/>
  <c r="AE2311" i="2"/>
  <c r="AE2326" i="2"/>
  <c r="AE2327" i="2"/>
  <c r="AE2913" i="2"/>
  <c r="AE2914" i="2"/>
  <c r="AE2950" i="2"/>
  <c r="AE2951" i="2"/>
  <c r="AE2952" i="2"/>
  <c r="AE2953" i="2"/>
  <c r="AE3261" i="2"/>
  <c r="AE3984" i="2"/>
  <c r="AE4316" i="2"/>
  <c r="AE4336" i="2"/>
  <c r="AE4607" i="2"/>
  <c r="AG4607" i="2" s="1"/>
  <c r="AE4608" i="2"/>
  <c r="AG4608" i="2" s="1"/>
  <c r="AE5027" i="2"/>
  <c r="AE6209" i="2"/>
  <c r="AE6379" i="2"/>
  <c r="AG6379" i="2" s="1"/>
  <c r="AE6397" i="2"/>
  <c r="AG6397" i="2" s="1"/>
  <c r="AE6617" i="2"/>
  <c r="AE6722" i="2"/>
  <c r="AE7099" i="2"/>
  <c r="AG7099" i="2" s="1"/>
  <c r="AE5605" i="2"/>
  <c r="AE5731" i="2"/>
  <c r="AG5731" i="2" s="1"/>
  <c r="AE5856" i="2"/>
  <c r="AG5856" i="2" s="1"/>
  <c r="AE460" i="2"/>
  <c r="AE474" i="2"/>
  <c r="AE1602" i="2"/>
  <c r="AG1602" i="2" s="1"/>
  <c r="AE3146" i="2"/>
  <c r="AE3259" i="2"/>
  <c r="AE3522" i="2"/>
  <c r="AE3523" i="2"/>
  <c r="AE3901" i="2"/>
  <c r="AE3904" i="2"/>
  <c r="AE4750" i="2"/>
  <c r="AE4871" i="2"/>
  <c r="AE5180" i="2"/>
  <c r="AE5432" i="2"/>
  <c r="AE5307" i="2"/>
  <c r="AE5591" i="2"/>
  <c r="AE6130" i="2"/>
  <c r="AE6668" i="2"/>
  <c r="AE7103" i="2"/>
  <c r="AE461" i="2"/>
  <c r="AE462" i="2"/>
  <c r="AE775" i="2"/>
  <c r="AE776" i="2"/>
  <c r="AG776" i="2" s="1"/>
  <c r="AE1130" i="2"/>
  <c r="AE1131" i="2"/>
  <c r="AE1376" i="2"/>
  <c r="AG1376" i="2" s="1"/>
  <c r="AE1377" i="2"/>
  <c r="AG1377" i="2" s="1"/>
  <c r="AE2287" i="2"/>
  <c r="AE2312" i="2"/>
  <c r="AG2312" i="2" s="1"/>
  <c r="AE2313" i="2"/>
  <c r="AG2313" i="2" s="1"/>
  <c r="AE2314" i="2"/>
  <c r="AG2314" i="2" s="1"/>
  <c r="AE2328" i="2"/>
  <c r="AG2328" i="2" s="1"/>
  <c r="AE2329" i="2"/>
  <c r="AG2329" i="2" s="1"/>
  <c r="AE2915" i="2"/>
  <c r="AE2954" i="2"/>
  <c r="AE2955" i="2"/>
  <c r="AE2956" i="2"/>
  <c r="AE2975" i="2"/>
  <c r="AE2988" i="2"/>
  <c r="AE3262" i="2"/>
  <c r="AE4337" i="2"/>
  <c r="AE4338" i="2"/>
  <c r="AE4609" i="2"/>
  <c r="AE4610" i="2"/>
  <c r="AE5028" i="2"/>
  <c r="AE6618" i="2"/>
  <c r="AE6724" i="2"/>
  <c r="AE7100" i="2"/>
  <c r="AE5606" i="2"/>
  <c r="AE5732" i="2"/>
  <c r="AE5857" i="2"/>
  <c r="AE463" i="2"/>
  <c r="AE464" i="2"/>
  <c r="AG464" i="2" s="1"/>
  <c r="AE1598" i="2"/>
  <c r="AE3147" i="2"/>
  <c r="AG3147" i="2" s="1"/>
  <c r="AE3495" i="2"/>
  <c r="AE3496" i="2"/>
  <c r="AE3885" i="2"/>
  <c r="AG3885" i="2" s="1"/>
  <c r="AE3886" i="2"/>
  <c r="AG3886" i="2" s="1"/>
  <c r="AE4751" i="2"/>
  <c r="AE4872" i="2"/>
  <c r="AE5433" i="2"/>
  <c r="AE5167" i="2"/>
  <c r="AG5167" i="2" s="1"/>
  <c r="AE5575" i="2"/>
  <c r="AG5575" i="2" s="1"/>
  <c r="AE426" i="2"/>
  <c r="AE427" i="2"/>
  <c r="AE765" i="2"/>
  <c r="AG765" i="2" s="1"/>
  <c r="AE777" i="2"/>
  <c r="AG777" i="2" s="1"/>
  <c r="AE972" i="2"/>
  <c r="AE973" i="2"/>
  <c r="AE1218" i="2"/>
  <c r="AE1219" i="2"/>
  <c r="AE1457" i="2"/>
  <c r="AE1458" i="2"/>
  <c r="AE2259" i="2"/>
  <c r="AE2260" i="2"/>
  <c r="AE2288" i="2"/>
  <c r="AE2289" i="2"/>
  <c r="AE2290" i="2"/>
  <c r="AE2315" i="2"/>
  <c r="AE2916" i="2"/>
  <c r="AE2917" i="2"/>
  <c r="AE2957" i="2"/>
  <c r="AE2958" i="2"/>
  <c r="AE2959" i="2"/>
  <c r="AE2960" i="2"/>
  <c r="AE3998" i="2"/>
  <c r="AG3998" i="2" s="1"/>
  <c r="AE4350" i="2"/>
  <c r="AE4351" i="2"/>
  <c r="AE4585" i="2"/>
  <c r="AG4585" i="2" s="1"/>
  <c r="AE4586" i="2"/>
  <c r="AG4586" i="2" s="1"/>
  <c r="AE6236" i="2"/>
  <c r="AE6412" i="2"/>
  <c r="AG6412" i="2" s="1"/>
  <c r="AE6425" i="2"/>
  <c r="AG6425" i="2" s="1"/>
  <c r="AE3263" i="2"/>
  <c r="AE5034" i="2"/>
  <c r="AG5034" i="2" s="1"/>
  <c r="AE6619" i="2"/>
  <c r="AE6719" i="2"/>
  <c r="AE7093" i="2"/>
  <c r="AG7093" i="2" s="1"/>
  <c r="AE3267" i="2"/>
  <c r="AE5247" i="2"/>
  <c r="AE5607" i="2"/>
  <c r="AE5733" i="2"/>
  <c r="AE5858" i="2"/>
  <c r="AE6145" i="2"/>
  <c r="AE6660" i="2"/>
  <c r="AE7088" i="2"/>
  <c r="AE3515" i="2"/>
  <c r="AE3516" i="2"/>
  <c r="AE3887" i="2"/>
  <c r="AE3888" i="2"/>
  <c r="AE366" i="2"/>
  <c r="AE367" i="2"/>
  <c r="AE746" i="2"/>
  <c r="AE747" i="2"/>
  <c r="AE956" i="2"/>
  <c r="AE963" i="2"/>
  <c r="AE1204" i="2"/>
  <c r="AE1211" i="2"/>
  <c r="AG1211" i="2" s="1"/>
  <c r="AE1444" i="2"/>
  <c r="AE1445" i="2"/>
  <c r="AE2330" i="2"/>
  <c r="AG2330" i="2" s="1"/>
  <c r="AE2331" i="2"/>
  <c r="AG2331" i="2" s="1"/>
  <c r="AE2332" i="2"/>
  <c r="AE2333" i="2"/>
  <c r="AG2333" i="2" s="1"/>
  <c r="AE2339" i="2"/>
  <c r="AG2339" i="2" s="1"/>
  <c r="AE2340" i="2"/>
  <c r="AG2340" i="2" s="1"/>
  <c r="AE2976" i="2"/>
  <c r="AE2989" i="2"/>
  <c r="AE2990" i="2"/>
  <c r="AE2991" i="2"/>
  <c r="AE2992" i="2"/>
  <c r="AE2994" i="2"/>
  <c r="AE3985" i="2"/>
  <c r="AE4260" i="2"/>
  <c r="AE4286" i="2"/>
  <c r="AE4565" i="2"/>
  <c r="AE4587" i="2"/>
  <c r="AE6231" i="2"/>
  <c r="AE6413" i="2"/>
  <c r="AE6426" i="2"/>
  <c r="AE3683" i="2"/>
  <c r="AE3684" i="2"/>
  <c r="AE5035" i="2"/>
  <c r="AE5036" i="2"/>
  <c r="AE6661" i="2"/>
  <c r="AE6669" i="2"/>
  <c r="AE6792" i="2"/>
  <c r="AE6796" i="2"/>
  <c r="AE7089" i="2"/>
  <c r="AG7089" i="2" s="1"/>
  <c r="AE7094" i="2"/>
  <c r="AG7094" i="2" s="1"/>
  <c r="AE504" i="2"/>
  <c r="AE510" i="2"/>
  <c r="AE511" i="2"/>
  <c r="AE512" i="2"/>
  <c r="AE1579" i="2"/>
  <c r="AE3148" i="2"/>
  <c r="AE1589" i="2"/>
  <c r="AG1589" i="2" s="1"/>
  <c r="AE3149" i="2"/>
  <c r="AE3662" i="2"/>
  <c r="AE4727" i="2"/>
  <c r="AG4727" i="2" s="1"/>
  <c r="AE4742" i="2"/>
  <c r="AG4742" i="2" s="1"/>
  <c r="AE4873" i="2"/>
  <c r="AE4874" i="2"/>
  <c r="AE5168" i="2"/>
  <c r="AG5168" i="2" s="1"/>
  <c r="AE5434" i="2"/>
  <c r="AE5169" i="2"/>
  <c r="AE5435" i="2"/>
  <c r="AE5246" i="2"/>
  <c r="AE5587" i="2"/>
  <c r="AE5588" i="2"/>
  <c r="AE5608" i="2"/>
  <c r="AE5734" i="2"/>
  <c r="AE5859" i="2"/>
  <c r="AE5980" i="2"/>
  <c r="AE5984" i="2"/>
  <c r="AE5988" i="2"/>
  <c r="AE6143" i="2"/>
  <c r="AE6639" i="2"/>
  <c r="AE7090" i="2"/>
  <c r="AE525" i="2"/>
  <c r="AE526" i="2"/>
  <c r="AG526" i="2" s="1"/>
  <c r="AE791" i="2"/>
  <c r="AG791" i="2" s="1"/>
  <c r="AE792" i="2"/>
  <c r="AE986" i="2"/>
  <c r="AE987" i="2"/>
  <c r="AE2261" i="2"/>
  <c r="AG2261" i="2" s="1"/>
  <c r="AE2291" i="2"/>
  <c r="AE2292" i="2"/>
  <c r="AG2292" i="2" s="1"/>
  <c r="AE2293" i="2"/>
  <c r="AG2293" i="2" s="1"/>
  <c r="AE2294" i="2"/>
  <c r="AG2294" i="2" s="1"/>
  <c r="AE2316" i="2"/>
  <c r="AG2316" i="2" s="1"/>
  <c r="AE2877" i="2"/>
  <c r="AE2878" i="2"/>
  <c r="AE2879" i="2"/>
  <c r="AE2918" i="2"/>
  <c r="AE2919" i="2"/>
  <c r="AE2920" i="2"/>
  <c r="AE3014" i="2"/>
  <c r="AE3017" i="2"/>
  <c r="AE3193" i="2"/>
  <c r="AE3300" i="2"/>
  <c r="AE3303" i="2"/>
  <c r="AE3964" i="2"/>
  <c r="AE4370" i="2"/>
  <c r="AE4371" i="2"/>
  <c r="AE4611" i="2"/>
  <c r="AE4613" i="2"/>
  <c r="AE5040" i="2"/>
  <c r="AE6225" i="2"/>
  <c r="AE6257" i="2"/>
  <c r="AE6258" i="2"/>
  <c r="AE6528" i="2"/>
  <c r="AE6691" i="2"/>
  <c r="AE7024" i="2"/>
  <c r="AG7024" i="2" s="1"/>
  <c r="AE536" i="2"/>
  <c r="AE537" i="2"/>
  <c r="AE1548" i="2"/>
  <c r="AG1548" i="2" s="1"/>
  <c r="AE3150" i="2"/>
  <c r="AE3025" i="2"/>
  <c r="AE3026" i="2"/>
  <c r="AE3290" i="2"/>
  <c r="AE3301" i="2"/>
  <c r="AG3301" i="2" s="1"/>
  <c r="AE3302" i="2"/>
  <c r="AG3302" i="2" s="1"/>
  <c r="AE4728" i="2"/>
  <c r="AG4728" i="2" s="1"/>
  <c r="AE4875" i="2"/>
  <c r="AE5047" i="2"/>
  <c r="AE4900" i="2"/>
  <c r="AG4900" i="2" s="1"/>
  <c r="AE5188" i="2"/>
  <c r="AG5188" i="2" s="1"/>
  <c r="AE5436" i="2"/>
  <c r="AE5314" i="2"/>
  <c r="AE5595" i="2"/>
  <c r="AE6006" i="2"/>
  <c r="AE6007" i="2"/>
  <c r="AE6008" i="2"/>
  <c r="AE6074" i="2"/>
  <c r="AE6577" i="2"/>
  <c r="AE6948" i="2"/>
  <c r="AE3474" i="2"/>
  <c r="AE3475" i="2"/>
  <c r="AE3797" i="2"/>
  <c r="AE3835" i="2"/>
  <c r="AE189" i="2"/>
  <c r="AE190" i="2"/>
  <c r="AE650" i="2"/>
  <c r="AE651" i="2"/>
  <c r="AE913" i="2"/>
  <c r="AG913" i="2" s="1"/>
  <c r="AE914" i="2"/>
  <c r="AE1153" i="2"/>
  <c r="AE1154" i="2"/>
  <c r="AE1396" i="2"/>
  <c r="AG1396" i="2" s="1"/>
  <c r="AE1397" i="2"/>
  <c r="AE2098" i="2"/>
  <c r="AG2098" i="2" s="1"/>
  <c r="AE2147" i="2"/>
  <c r="AG2147" i="2" s="1"/>
  <c r="AE2148" i="2"/>
  <c r="AG2148" i="2" s="1"/>
  <c r="AE2188" i="2"/>
  <c r="AG2188" i="2" s="1"/>
  <c r="AE2207" i="2"/>
  <c r="AG2207" i="2" s="1"/>
  <c r="AE2232" i="2"/>
  <c r="AG2232" i="2" s="1"/>
  <c r="AE2786" i="2"/>
  <c r="AE2828" i="2"/>
  <c r="AE2856" i="2"/>
  <c r="AE2857" i="2"/>
  <c r="AE2880" i="2"/>
  <c r="AE2881" i="2"/>
  <c r="AE3942" i="2"/>
  <c r="AE4199" i="2"/>
  <c r="AE4227" i="2"/>
  <c r="AE4502" i="2"/>
  <c r="AE4538" i="2"/>
  <c r="AE6188" i="2"/>
  <c r="AE6347" i="2"/>
  <c r="AE6362" i="2"/>
  <c r="AE3671" i="2"/>
  <c r="AE3672" i="2"/>
  <c r="AE4980" i="2"/>
  <c r="AE5004" i="2"/>
  <c r="AE6600" i="2"/>
  <c r="AE6620" i="2"/>
  <c r="AE6783" i="2"/>
  <c r="AE6784" i="2"/>
  <c r="AE7025" i="2"/>
  <c r="AE7061" i="2"/>
  <c r="AG7061" i="2" s="1"/>
  <c r="AE480" i="2"/>
  <c r="AE481" i="2"/>
  <c r="AE491" i="2"/>
  <c r="AE492" i="2"/>
  <c r="AE1521" i="2"/>
  <c r="AG1521" i="2" s="1"/>
  <c r="AE3151" i="2"/>
  <c r="AE1549" i="2"/>
  <c r="AG1549" i="2" s="1"/>
  <c r="AE3152" i="2"/>
  <c r="AE3627" i="2"/>
  <c r="AE4679" i="2"/>
  <c r="AG4679" i="2" s="1"/>
  <c r="AE4876" i="2"/>
  <c r="AE4706" i="2"/>
  <c r="AE4877" i="2"/>
  <c r="AE5108" i="2"/>
  <c r="AE5437" i="2"/>
  <c r="AE5139" i="2"/>
  <c r="AE5438" i="2"/>
  <c r="AE5223" i="2"/>
  <c r="AE5538" i="2"/>
  <c r="AE5559" i="2"/>
  <c r="AE5609" i="2"/>
  <c r="AE5735" i="2"/>
  <c r="AE5860" i="2"/>
  <c r="AE5981" i="2"/>
  <c r="AE5985" i="2"/>
  <c r="AE5989" i="2"/>
  <c r="AE6112" i="2"/>
  <c r="AG6112" i="2" s="1"/>
  <c r="AE6578" i="2"/>
  <c r="AG6578" i="2" s="1"/>
  <c r="AE6986" i="2"/>
  <c r="AG6986" i="2" s="1"/>
  <c r="AE401" i="2"/>
  <c r="AE428" i="2"/>
  <c r="AE1590" i="2"/>
  <c r="AG1590" i="2" s="1"/>
  <c r="AE3153" i="2"/>
  <c r="AE3497" i="2"/>
  <c r="AE3498" i="2"/>
  <c r="AE3628" i="2"/>
  <c r="AE3889" i="2"/>
  <c r="AG3889" i="2" s="1"/>
  <c r="AE3895" i="2"/>
  <c r="AG3895" i="2" s="1"/>
  <c r="AE4729" i="2"/>
  <c r="AG4729" i="2" s="1"/>
  <c r="AE4878" i="2"/>
  <c r="AE5170" i="2"/>
  <c r="AG5170" i="2" s="1"/>
  <c r="AE5439" i="2"/>
  <c r="AE5224" i="2"/>
  <c r="AE5560" i="2"/>
  <c r="AE6113" i="2"/>
  <c r="AE6621" i="2"/>
  <c r="AE6987" i="2"/>
  <c r="AE429" i="2"/>
  <c r="AE430" i="2"/>
  <c r="AE748" i="2"/>
  <c r="AE749" i="2"/>
  <c r="AE852" i="2"/>
  <c r="AE853" i="2"/>
  <c r="AE1101" i="2"/>
  <c r="AE1102" i="2"/>
  <c r="AE1323" i="2"/>
  <c r="AE1324" i="2"/>
  <c r="AE2189" i="2"/>
  <c r="AE2208" i="2"/>
  <c r="AE2233" i="2"/>
  <c r="AE2262" i="2"/>
  <c r="AG2262" i="2" s="1"/>
  <c r="AE2263" i="2"/>
  <c r="AE2264" i="2"/>
  <c r="AE2858" i="2"/>
  <c r="AE2882" i="2"/>
  <c r="AE2883" i="2"/>
  <c r="AE2884" i="2"/>
  <c r="AE2921" i="2"/>
  <c r="AE2922" i="2"/>
  <c r="AE3642" i="2"/>
  <c r="AE3999" i="2"/>
  <c r="AG3999" i="2" s="1"/>
  <c r="AE4287" i="2"/>
  <c r="AE4288" i="2"/>
  <c r="AE4588" i="2"/>
  <c r="AG4588" i="2" s="1"/>
  <c r="AE4589" i="2"/>
  <c r="AG4589" i="2" s="1"/>
  <c r="AE5005" i="2"/>
  <c r="AE6226" i="2"/>
  <c r="AE6363" i="2"/>
  <c r="AE6380" i="2"/>
  <c r="AE6640" i="2"/>
  <c r="AE6770" i="2"/>
  <c r="AE7026" i="2"/>
  <c r="AE5610" i="2"/>
  <c r="AE5736" i="2"/>
  <c r="AE5861" i="2"/>
  <c r="AE3476" i="2"/>
  <c r="AE3477" i="2"/>
  <c r="AE3798" i="2"/>
  <c r="AE3799" i="2"/>
  <c r="AE110" i="2"/>
  <c r="AE191" i="2"/>
  <c r="AE598" i="2"/>
  <c r="AG598" i="2" s="1"/>
  <c r="AE652" i="2"/>
  <c r="AG652" i="2" s="1"/>
  <c r="AE915" i="2"/>
  <c r="AE916" i="2"/>
  <c r="AE1155" i="2"/>
  <c r="AE1156" i="2"/>
  <c r="AE1378" i="2"/>
  <c r="AE1398" i="2"/>
  <c r="AG1398" i="2" s="1"/>
  <c r="AE2099" i="2"/>
  <c r="AG2099" i="2" s="1"/>
  <c r="AE2100" i="2"/>
  <c r="AG2100" i="2" s="1"/>
  <c r="AE2149" i="2"/>
  <c r="AG2149" i="2" s="1"/>
  <c r="AE2150" i="2"/>
  <c r="AG2150" i="2" s="1"/>
  <c r="AE2190" i="2"/>
  <c r="AG2190" i="2" s="1"/>
  <c r="AE2209" i="2"/>
  <c r="AG2209" i="2" s="1"/>
  <c r="AE2787" i="2"/>
  <c r="AE2788" i="2"/>
  <c r="AE2789" i="2"/>
  <c r="AE2829" i="2"/>
  <c r="AE2859" i="2"/>
  <c r="AE2885" i="2"/>
  <c r="AE3943" i="2"/>
  <c r="AE4200" i="2"/>
  <c r="AE4201" i="2"/>
  <c r="AE4503" i="2"/>
  <c r="AE4504" i="2"/>
  <c r="AE6242" i="2"/>
  <c r="AE6333" i="2"/>
  <c r="AE6348" i="2"/>
  <c r="AE3673" i="2"/>
  <c r="AE3674" i="2"/>
  <c r="AE4981" i="2"/>
  <c r="AE4982" i="2"/>
  <c r="AE6579" i="2"/>
  <c r="AG6579" i="2" s="1"/>
  <c r="AE6601" i="2"/>
  <c r="AG6601" i="2" s="1"/>
  <c r="AE6785" i="2"/>
  <c r="AE6786" i="2"/>
  <c r="AE7027" i="2"/>
  <c r="AG7027" i="2" s="1"/>
  <c r="AE7028" i="2"/>
  <c r="AG7028" i="2" s="1"/>
  <c r="AE482" i="2"/>
  <c r="AE483" i="2"/>
  <c r="AE484" i="2"/>
  <c r="AE485" i="2"/>
  <c r="AE1522" i="2"/>
  <c r="AG1522" i="2" s="1"/>
  <c r="AE3154" i="2"/>
  <c r="AE1523" i="2"/>
  <c r="AG1523" i="2" s="1"/>
  <c r="AE3155" i="2"/>
  <c r="AE3629" i="2"/>
  <c r="AE4680" i="2"/>
  <c r="AG4680" i="2" s="1"/>
  <c r="AE4879" i="2"/>
  <c r="AE4681" i="2"/>
  <c r="AE4880" i="2"/>
  <c r="AE5109" i="2"/>
  <c r="AE5440" i="2"/>
  <c r="AE5110" i="2"/>
  <c r="AE5441" i="2"/>
  <c r="AE5225" i="2"/>
  <c r="AE5539" i="2"/>
  <c r="AE5540" i="2"/>
  <c r="AE5737" i="2"/>
  <c r="AE5738" i="2"/>
  <c r="AE5862" i="2"/>
  <c r="AE5982" i="2"/>
  <c r="AE5986" i="2"/>
  <c r="AE5990" i="2"/>
  <c r="AE6114" i="2"/>
  <c r="AG6114" i="2" s="1"/>
  <c r="AE6554" i="2"/>
  <c r="AG6554" i="2" s="1"/>
  <c r="AE6988" i="2"/>
  <c r="AE3478" i="2"/>
  <c r="AE3479" i="2"/>
  <c r="AE3800" i="2"/>
  <c r="AG3800" i="2" s="1"/>
  <c r="AE3801" i="2"/>
  <c r="AE111" i="2"/>
  <c r="AE192" i="2"/>
  <c r="AE599" i="2"/>
  <c r="AG599" i="2" s="1"/>
  <c r="AE653" i="2"/>
  <c r="AG653" i="2" s="1"/>
  <c r="AE917" i="2"/>
  <c r="AE918" i="2"/>
  <c r="AE1157" i="2"/>
  <c r="AE1158" i="2"/>
  <c r="AE1399" i="2"/>
  <c r="AG1399" i="2" s="1"/>
  <c r="AE1400" i="2"/>
  <c r="AE2101" i="2"/>
  <c r="AE2151" i="2"/>
  <c r="AE2152" i="2"/>
  <c r="AE2191" i="2"/>
  <c r="AE2210" i="2"/>
  <c r="AE2234" i="2"/>
  <c r="AE2790" i="2"/>
  <c r="AE2791" i="2"/>
  <c r="AE2792" i="2"/>
  <c r="AE2830" i="2"/>
  <c r="AE2860" i="2"/>
  <c r="AE2861" i="2"/>
  <c r="AE3944" i="2"/>
  <c r="AE4202" i="2"/>
  <c r="AE4203" i="2"/>
  <c r="AE4505" i="2"/>
  <c r="AG4505" i="2" s="1"/>
  <c r="AE4539" i="2"/>
  <c r="AG4539" i="2" s="1"/>
  <c r="AE6189" i="2"/>
  <c r="AE6349" i="2"/>
  <c r="AE6350" i="2"/>
  <c r="AG6350" i="2" s="1"/>
  <c r="AE3675" i="2"/>
  <c r="AE4983" i="2"/>
  <c r="AE6580" i="2"/>
  <c r="AE6787" i="2"/>
  <c r="AE7029" i="2"/>
  <c r="AG7029" i="2" s="1"/>
  <c r="AE486" i="2"/>
  <c r="AE487" i="2"/>
  <c r="AE1524" i="2"/>
  <c r="AG1524" i="2" s="1"/>
  <c r="AE3156" i="2"/>
  <c r="AE3630" i="2"/>
  <c r="AE4682" i="2"/>
  <c r="AG4682" i="2" s="1"/>
  <c r="AE4881" i="2"/>
  <c r="AE5111" i="2"/>
  <c r="AE5442" i="2"/>
  <c r="AE5226" i="2"/>
  <c r="AE5541" i="2"/>
  <c r="AE5611" i="2"/>
  <c r="AE5739" i="2"/>
  <c r="AE5863" i="2"/>
  <c r="AE6115" i="2"/>
  <c r="AE6555" i="2"/>
  <c r="AE6989" i="2"/>
  <c r="AE402" i="2"/>
  <c r="AE431" i="2"/>
  <c r="AE1591" i="2"/>
  <c r="AE3157" i="2"/>
  <c r="AE3480" i="2"/>
  <c r="AE3499" i="2"/>
  <c r="AG3499" i="2" s="1"/>
  <c r="AE3631" i="2"/>
  <c r="AG3631" i="2" s="1"/>
  <c r="AE3890" i="2"/>
  <c r="AE3891" i="2"/>
  <c r="AE4730" i="2"/>
  <c r="AG4730" i="2" s="1"/>
  <c r="AE4882" i="2"/>
  <c r="AE5171" i="2"/>
  <c r="AE5443" i="2"/>
  <c r="AE5227" i="2"/>
  <c r="AE5561" i="2"/>
  <c r="AG5561" i="2" s="1"/>
  <c r="AE6116" i="2"/>
  <c r="AG6116" i="2" s="1"/>
  <c r="AE6602" i="2"/>
  <c r="AE6990" i="2"/>
  <c r="AG6990" i="2" s="1"/>
  <c r="AE403" i="2"/>
  <c r="AE432" i="2"/>
  <c r="AE750" i="2"/>
  <c r="AG750" i="2" s="1"/>
  <c r="AE766" i="2"/>
  <c r="AE854" i="2"/>
  <c r="AE855" i="2"/>
  <c r="AE1089" i="2"/>
  <c r="AE1103" i="2"/>
  <c r="AE1325" i="2"/>
  <c r="AE1326" i="2"/>
  <c r="AE2192" i="2"/>
  <c r="AE2211" i="2"/>
  <c r="AE2212" i="2"/>
  <c r="AE2235" i="2"/>
  <c r="AE2236" i="2"/>
  <c r="AE2237" i="2"/>
  <c r="AE2862" i="2"/>
  <c r="AE2886" i="2"/>
  <c r="AE2887" i="2"/>
  <c r="AE2888" i="2"/>
  <c r="AE2889" i="2"/>
  <c r="AG2889" i="2" s="1"/>
  <c r="AE2923" i="2"/>
  <c r="AE3643" i="2"/>
  <c r="AE3993" i="2"/>
  <c r="AG3993" i="2" s="1"/>
  <c r="AE4289" i="2"/>
  <c r="AE4290" i="2"/>
  <c r="AE4590" i="2"/>
  <c r="AG4590" i="2" s="1"/>
  <c r="AE4591" i="2"/>
  <c r="AG4591" i="2" s="1"/>
  <c r="AE5006" i="2"/>
  <c r="AG5006" i="2" s="1"/>
  <c r="AE6227" i="2"/>
  <c r="AE6364" i="2"/>
  <c r="AG6364" i="2" s="1"/>
  <c r="AE6381" i="2"/>
  <c r="AG6381" i="2" s="1"/>
  <c r="AE6622" i="2"/>
  <c r="AE6771" i="2"/>
  <c r="AE7030" i="2"/>
  <c r="AG7030" i="2" s="1"/>
  <c r="AE5612" i="2"/>
  <c r="AE5740" i="2"/>
  <c r="AE5864" i="2"/>
  <c r="AE404" i="2"/>
  <c r="AE405" i="2"/>
  <c r="AE1580" i="2"/>
  <c r="AE3158" i="2"/>
  <c r="AE4883" i="2"/>
  <c r="AE4731" i="2"/>
  <c r="AE5158" i="2"/>
  <c r="AE5444" i="2"/>
  <c r="AE5562" i="2"/>
  <c r="AE7104" i="2"/>
  <c r="AE4057" i="2"/>
  <c r="AE4058" i="2"/>
  <c r="AE4059" i="2"/>
  <c r="AE4063" i="2"/>
  <c r="AE4064" i="2"/>
  <c r="AG4064" i="2" s="1"/>
  <c r="AE4065" i="2"/>
  <c r="AE4118" i="2"/>
  <c r="AE4120" i="2"/>
  <c r="AE4121" i="2"/>
  <c r="AE4122" i="2"/>
  <c r="AE4123" i="2"/>
  <c r="AE4130" i="2"/>
  <c r="AE6840" i="2"/>
  <c r="AE7095" i="2"/>
  <c r="AG7095" i="2" s="1"/>
  <c r="AE406" i="2"/>
  <c r="AE407" i="2"/>
  <c r="AE732" i="2"/>
  <c r="AG732" i="2" s="1"/>
  <c r="AE751" i="2"/>
  <c r="AG751" i="2" s="1"/>
  <c r="AE1058" i="2"/>
  <c r="AE1059" i="2"/>
  <c r="AE1291" i="2"/>
  <c r="AE1292" i="2"/>
  <c r="AE3644" i="2"/>
  <c r="AE5007" i="2"/>
  <c r="AE6799" i="2"/>
  <c r="AE3607" i="2"/>
  <c r="AE5284" i="2"/>
  <c r="AE5613" i="2"/>
  <c r="AE5741" i="2"/>
  <c r="AE5865" i="2"/>
  <c r="AE6099" i="2"/>
  <c r="AE6824" i="2"/>
  <c r="AE433" i="2"/>
  <c r="AE465" i="2"/>
  <c r="AE3159" i="2"/>
  <c r="AE1599" i="2"/>
  <c r="AG1599" i="2" s="1"/>
  <c r="AE3260" i="2"/>
  <c r="AG3260" i="2" s="1"/>
  <c r="AE3517" i="2"/>
  <c r="AE3518" i="2"/>
  <c r="AE3896" i="2"/>
  <c r="AG3896" i="2" s="1"/>
  <c r="AE3902" i="2"/>
  <c r="AG3902" i="2" s="1"/>
  <c r="AE4752" i="2"/>
  <c r="AE4884" i="2"/>
  <c r="AE5181" i="2"/>
  <c r="AG5181" i="2" s="1"/>
  <c r="AE5445" i="2"/>
  <c r="AE5303" i="2"/>
  <c r="AE5589" i="2"/>
  <c r="AG5589" i="2" s="1"/>
  <c r="AE6131" i="2"/>
  <c r="AG6131" i="2" s="1"/>
  <c r="AE6662" i="2"/>
  <c r="AE7105" i="2"/>
  <c r="AG7105" i="2" s="1"/>
  <c r="AE434" i="2"/>
  <c r="AE435" i="2"/>
  <c r="AE767" i="2"/>
  <c r="AE768" i="2"/>
  <c r="AE844" i="2"/>
  <c r="AE845" i="2"/>
  <c r="AE1104" i="2"/>
  <c r="AE1132" i="2"/>
  <c r="AE1349" i="2"/>
  <c r="AE1350" i="2"/>
  <c r="AE2238" i="2"/>
  <c r="AE2265" i="2"/>
  <c r="AE2266" i="2"/>
  <c r="AE2267" i="2"/>
  <c r="AE2268" i="2"/>
  <c r="AE2295" i="2"/>
  <c r="AE2863" i="2"/>
  <c r="AE2890" i="2"/>
  <c r="AE2891" i="2"/>
  <c r="AG2891" i="2" s="1"/>
  <c r="AE2892" i="2"/>
  <c r="AE2893" i="2"/>
  <c r="AE2924" i="2"/>
  <c r="AE3264" i="2"/>
  <c r="AE3965" i="2"/>
  <c r="AE4317" i="2"/>
  <c r="AE4318" i="2"/>
  <c r="AE4601" i="2"/>
  <c r="AG4601" i="2" s="1"/>
  <c r="AE4602" i="2"/>
  <c r="AG4602" i="2" s="1"/>
  <c r="AE5021" i="2"/>
  <c r="AG5021" i="2" s="1"/>
  <c r="AE6198" i="2"/>
  <c r="AE6351" i="2"/>
  <c r="AG6351" i="2" s="1"/>
  <c r="AE6365" i="2"/>
  <c r="AG6365" i="2" s="1"/>
  <c r="AE6623" i="2"/>
  <c r="AE6723" i="2"/>
  <c r="AE7096" i="2"/>
  <c r="AE5614" i="2"/>
  <c r="AE5742" i="2"/>
  <c r="AE5866" i="2"/>
  <c r="AE436" i="2"/>
  <c r="AE437" i="2"/>
  <c r="AE1600" i="2"/>
  <c r="AE3160" i="2"/>
  <c r="AE3500" i="2"/>
  <c r="AE3501" i="2"/>
  <c r="AE3645" i="2"/>
  <c r="AE3897" i="2"/>
  <c r="AE3898" i="2"/>
  <c r="AE4743" i="2"/>
  <c r="AE4885" i="2"/>
  <c r="AE5182" i="2"/>
  <c r="AG5182" i="2" s="1"/>
  <c r="AE5446" i="2"/>
  <c r="AG5446" i="2" s="1"/>
  <c r="AE5233" i="2"/>
  <c r="AE5576" i="2"/>
  <c r="AE6132" i="2"/>
  <c r="AG6132" i="2" s="1"/>
  <c r="AE6641" i="2"/>
  <c r="AE6991" i="2"/>
  <c r="AE438" i="2"/>
  <c r="AE439" i="2"/>
  <c r="AE752" i="2"/>
  <c r="AG752" i="2" s="1"/>
  <c r="AE769" i="2"/>
  <c r="AG769" i="2" s="1"/>
  <c r="AE1105" i="2"/>
  <c r="AE1106" i="2"/>
  <c r="AE1327" i="2"/>
  <c r="AG1327" i="2" s="1"/>
  <c r="AE1328" i="2"/>
  <c r="AG1328" i="2" s="1"/>
  <c r="AE2213" i="2"/>
  <c r="AG2213" i="2" s="1"/>
  <c r="AE2214" i="2"/>
  <c r="AE2239" i="2"/>
  <c r="AE2240" i="2"/>
  <c r="AE2241" i="2"/>
  <c r="AE2269" i="2"/>
  <c r="AE2894" i="2"/>
  <c r="AE2895" i="2"/>
  <c r="AE2896" i="2"/>
  <c r="AE2925" i="2"/>
  <c r="AE2926" i="2"/>
  <c r="AE2927" i="2"/>
  <c r="AE3663" i="2"/>
  <c r="AE4291" i="2"/>
  <c r="AE4292" i="2"/>
  <c r="AE4592" i="2"/>
  <c r="AE4603" i="2"/>
  <c r="AE5022" i="2"/>
  <c r="AG5022" i="2" s="1"/>
  <c r="AE6652" i="2"/>
  <c r="AG6652" i="2" s="1"/>
  <c r="AE6772" i="2"/>
  <c r="AE7031" i="2"/>
  <c r="AE5615" i="2"/>
  <c r="AE5743" i="2"/>
  <c r="AG5743" i="2" s="1"/>
  <c r="AE5867" i="2"/>
  <c r="AE3502" i="2"/>
  <c r="AE3503" i="2"/>
  <c r="AE3836" i="2"/>
  <c r="AG3836" i="2" s="1"/>
  <c r="AE3837" i="2"/>
  <c r="AG3837" i="2" s="1"/>
  <c r="AE193" i="2"/>
  <c r="AE194" i="2"/>
  <c r="AE654" i="2"/>
  <c r="AG654" i="2" s="1"/>
  <c r="AE699" i="2"/>
  <c r="AG699" i="2" s="1"/>
  <c r="AE939" i="2"/>
  <c r="AE940" i="2"/>
  <c r="AE1180" i="2"/>
  <c r="AE1181" i="2"/>
  <c r="AE1401" i="2"/>
  <c r="AE1427" i="2"/>
  <c r="AE2102" i="2"/>
  <c r="AE2153" i="2"/>
  <c r="AE2193" i="2"/>
  <c r="AE2215" i="2"/>
  <c r="AE2242" i="2"/>
  <c r="AE2270" i="2"/>
  <c r="AE2831" i="2"/>
  <c r="AE2832" i="2"/>
  <c r="AE2864" i="2"/>
  <c r="AE2865" i="2"/>
  <c r="AE2897" i="2"/>
  <c r="AE2898" i="2"/>
  <c r="AE3945" i="2"/>
  <c r="AG3945" i="2" s="1"/>
  <c r="AE4228" i="2"/>
  <c r="AE4229" i="2"/>
  <c r="AE4540" i="2"/>
  <c r="AG4540" i="2" s="1"/>
  <c r="AE4541" i="2"/>
  <c r="AG4541" i="2" s="1"/>
  <c r="AE6199" i="2"/>
  <c r="AE6352" i="2"/>
  <c r="AG6352" i="2" s="1"/>
  <c r="AE6366" i="2"/>
  <c r="AG6366" i="2" s="1"/>
  <c r="AE3677" i="2"/>
  <c r="AE5008" i="2"/>
  <c r="AG5008" i="2" s="1"/>
  <c r="AE6624" i="2"/>
  <c r="AE6788" i="2"/>
  <c r="AE7062" i="2"/>
  <c r="AG7062" i="2" s="1"/>
  <c r="AE493" i="2"/>
  <c r="AE494" i="2"/>
  <c r="AE1550" i="2"/>
  <c r="AE3161" i="2"/>
  <c r="AE3646" i="2"/>
  <c r="AE4707" i="2"/>
  <c r="AE4886" i="2"/>
  <c r="AE5140" i="2"/>
  <c r="AE5447" i="2"/>
  <c r="AE5234" i="2"/>
  <c r="AE5542" i="2"/>
  <c r="AE5616" i="2"/>
  <c r="AE5744" i="2"/>
  <c r="AE5868" i="2"/>
  <c r="AE6117" i="2"/>
  <c r="AE6603" i="2"/>
  <c r="AE7032" i="2"/>
  <c r="AE3481" i="2"/>
  <c r="AE3504" i="2"/>
  <c r="AE3838" i="2"/>
  <c r="AG3838" i="2" s="1"/>
  <c r="AE3839" i="2"/>
  <c r="AE195" i="2"/>
  <c r="AE196" i="2"/>
  <c r="AE655" i="2"/>
  <c r="AG655" i="2" s="1"/>
  <c r="AE656" i="2"/>
  <c r="AE919" i="2"/>
  <c r="AE941" i="2"/>
  <c r="AE1159" i="2"/>
  <c r="AE1182" i="2"/>
  <c r="AE1402" i="2"/>
  <c r="AG1402" i="2" s="1"/>
  <c r="AE1403" i="2"/>
  <c r="AG1403" i="2" s="1"/>
  <c r="AE2103" i="2"/>
  <c r="AG2103" i="2" s="1"/>
  <c r="AE2154" i="2"/>
  <c r="AG2154" i="2" s="1"/>
  <c r="AE2155" i="2"/>
  <c r="AG2155" i="2" s="1"/>
  <c r="AE2194" i="2"/>
  <c r="AE2195" i="2"/>
  <c r="AE2216" i="2"/>
  <c r="AE2833" i="2"/>
  <c r="AE2834" i="2"/>
  <c r="AE2835" i="2"/>
  <c r="AE2866" i="2"/>
  <c r="AE2867" i="2"/>
  <c r="AE2868" i="2"/>
  <c r="AE3946" i="2"/>
  <c r="AE4204" i="2"/>
  <c r="AE4230" i="2"/>
  <c r="AE4506" i="2"/>
  <c r="AE4542" i="2"/>
  <c r="AE6200" i="2"/>
  <c r="AE6353" i="2"/>
  <c r="AE6367" i="2"/>
  <c r="AG6367" i="2" s="1"/>
  <c r="AE3678" i="2"/>
  <c r="AG3678" i="2" s="1"/>
  <c r="AE5009" i="2"/>
  <c r="AE6625" i="2"/>
  <c r="AE6789" i="2"/>
  <c r="AE7033" i="2"/>
  <c r="AG7033" i="2" s="1"/>
  <c r="AE488" i="2"/>
  <c r="AE495" i="2"/>
  <c r="AE1551" i="2"/>
  <c r="AG1551" i="2" s="1"/>
  <c r="AE3162" i="2"/>
  <c r="AE3647" i="2"/>
  <c r="AE4683" i="2"/>
  <c r="AG4683" i="2" s="1"/>
  <c r="AE4887" i="2"/>
  <c r="AE5112" i="2"/>
  <c r="AG5112" i="2" s="1"/>
  <c r="AE5448" i="2"/>
  <c r="AE5235" i="2"/>
  <c r="AE5543" i="2"/>
  <c r="AE5617" i="2"/>
  <c r="AE5745" i="2"/>
  <c r="AE5869" i="2"/>
  <c r="AE6118" i="2"/>
  <c r="AE6604" i="2"/>
  <c r="AE7034" i="2"/>
  <c r="AE3482" i="2"/>
  <c r="AE3483" i="2"/>
  <c r="AE3802" i="2"/>
  <c r="AE3840" i="2"/>
  <c r="AE197" i="2"/>
  <c r="AE198" i="2"/>
  <c r="AE657" i="2"/>
  <c r="AE658" i="2"/>
  <c r="AE920" i="2"/>
  <c r="AE921" i="2"/>
  <c r="AE1160" i="2"/>
  <c r="AG1160" i="2" s="1"/>
  <c r="AE1161" i="2"/>
  <c r="AE1404" i="2"/>
  <c r="AE1405" i="2"/>
  <c r="AG1405" i="2" s="1"/>
  <c r="AE2104" i="2"/>
  <c r="AG2104" i="2" s="1"/>
  <c r="AE2105" i="2"/>
  <c r="AE2156" i="2"/>
  <c r="AG2156" i="2" s="1"/>
  <c r="AE2157" i="2"/>
  <c r="AG2157" i="2" s="1"/>
  <c r="AE2158" i="2"/>
  <c r="AG2158" i="2" s="1"/>
  <c r="AE2159" i="2"/>
  <c r="AG2159" i="2" s="1"/>
  <c r="AE2793" i="2"/>
  <c r="AE2836" i="2"/>
  <c r="AE2837" i="2"/>
  <c r="AE2838" i="2"/>
  <c r="AE2839" i="2"/>
  <c r="AE2869" i="2"/>
  <c r="AE3947" i="2"/>
  <c r="AE4205" i="2"/>
  <c r="AE4231" i="2"/>
  <c r="AE4507" i="2"/>
  <c r="AE4508" i="2"/>
  <c r="AE6190" i="2"/>
  <c r="AE6354" i="2"/>
  <c r="AE6368" i="2"/>
  <c r="AE3676" i="2"/>
  <c r="AE4984" i="2"/>
  <c r="AE6605" i="2"/>
  <c r="AE6790" i="2"/>
  <c r="AE7035" i="2"/>
  <c r="AE489" i="2"/>
  <c r="AE496" i="2"/>
  <c r="AE1552" i="2"/>
  <c r="AE3163" i="2"/>
  <c r="AE3632" i="2"/>
  <c r="AE4684" i="2"/>
  <c r="AE4888" i="2"/>
  <c r="AE5113" i="2"/>
  <c r="AG5113" i="2" s="1"/>
  <c r="AE5449" i="2"/>
  <c r="AE5236" i="2"/>
  <c r="AE5544" i="2"/>
  <c r="AG5544" i="2" s="1"/>
  <c r="AE5618" i="2"/>
  <c r="AE5746" i="2"/>
  <c r="AG5746" i="2" s="1"/>
  <c r="AE5870" i="2"/>
  <c r="AG5870" i="2" s="1"/>
  <c r="AE6119" i="2"/>
  <c r="AG6119" i="2" s="1"/>
  <c r="AE6581" i="2"/>
  <c r="AE7036" i="2"/>
  <c r="AG7036" i="2" s="1"/>
  <c r="AE3505" i="2"/>
  <c r="AE3506" i="2"/>
  <c r="AE3841" i="2"/>
  <c r="AE3842" i="2"/>
  <c r="AE199" i="2"/>
  <c r="AE295" i="2"/>
  <c r="AE659" i="2"/>
  <c r="AE700" i="2"/>
  <c r="AE942" i="2"/>
  <c r="AE943" i="2"/>
  <c r="AE1183" i="2"/>
  <c r="AE1184" i="2"/>
  <c r="AE1428" i="2"/>
  <c r="AE1429" i="2"/>
  <c r="AE2160" i="2"/>
  <c r="AE2196" i="2"/>
  <c r="AE2217" i="2"/>
  <c r="AE2218" i="2"/>
  <c r="AE2243" i="2"/>
  <c r="AG2243" i="2" s="1"/>
  <c r="AE2244" i="2"/>
  <c r="AE2840" i="2"/>
  <c r="AE2841" i="2"/>
  <c r="AE2842" i="2"/>
  <c r="AE2870" i="2"/>
  <c r="AE2871" i="2"/>
  <c r="AE2872" i="2"/>
  <c r="AE3966" i="2"/>
  <c r="AG3966" i="2" s="1"/>
  <c r="AE4232" i="2"/>
  <c r="AE4233" i="2"/>
  <c r="AE4543" i="2"/>
  <c r="AG4543" i="2" s="1"/>
  <c r="AE4544" i="2"/>
  <c r="AG4544" i="2" s="1"/>
  <c r="AE6210" i="2"/>
  <c r="AE6369" i="2"/>
  <c r="AG6369" i="2" s="1"/>
  <c r="AE6370" i="2"/>
  <c r="AE3679" i="2"/>
  <c r="AE5010" i="2"/>
  <c r="AE6642" i="2"/>
  <c r="AE6793" i="2"/>
  <c r="AE7063" i="2"/>
  <c r="AE497" i="2"/>
  <c r="AE498" i="2"/>
  <c r="AE1553" i="2"/>
  <c r="AE3164" i="2"/>
  <c r="AE3648" i="2"/>
  <c r="AE4708" i="2"/>
  <c r="AE4889" i="2"/>
  <c r="AE5141" i="2"/>
  <c r="AE5450" i="2"/>
  <c r="AE5237" i="2"/>
  <c r="AE5563" i="2"/>
  <c r="AG5563" i="2" s="1"/>
  <c r="AE5619" i="2"/>
  <c r="AG5619" i="2" s="1"/>
  <c r="AE5747" i="2"/>
  <c r="AE5871" i="2"/>
  <c r="AE6133" i="2"/>
  <c r="AG6133" i="2" s="1"/>
  <c r="AE6606" i="2"/>
  <c r="AE7037" i="2"/>
  <c r="AE440" i="2"/>
  <c r="AE441" i="2"/>
  <c r="AE1592" i="2"/>
  <c r="AG1592" i="2" s="1"/>
  <c r="AE3165" i="2"/>
  <c r="AE3507" i="2"/>
  <c r="AE3508" i="2"/>
  <c r="AE3649" i="2"/>
  <c r="AE3892" i="2"/>
  <c r="AG3892" i="2" s="1"/>
  <c r="AE3899" i="2"/>
  <c r="AG3899" i="2" s="1"/>
  <c r="AE4744" i="2"/>
  <c r="AE4890" i="2"/>
  <c r="AE5172" i="2"/>
  <c r="AE5451" i="2"/>
  <c r="AE5238" i="2"/>
  <c r="AE5577" i="2"/>
  <c r="AE6120" i="2"/>
  <c r="AE6626" i="2"/>
  <c r="AE6992" i="2"/>
  <c r="AE442" i="2"/>
  <c r="AE443" i="2"/>
  <c r="AE753" i="2"/>
  <c r="AE770" i="2"/>
  <c r="AE1107" i="2"/>
  <c r="AE1108" i="2"/>
  <c r="AE1329" i="2"/>
  <c r="AE1330" i="2"/>
  <c r="AE2219" i="2"/>
  <c r="AG2219" i="2" s="1"/>
  <c r="AE2220" i="2"/>
  <c r="AE2221" i="2"/>
  <c r="AE2245" i="2"/>
  <c r="AG2245" i="2" s="1"/>
  <c r="AE2246" i="2"/>
  <c r="AG2246" i="2" s="1"/>
  <c r="AE2247" i="2"/>
  <c r="AE2899" i="2"/>
  <c r="AE2900" i="2"/>
  <c r="AE2901" i="2"/>
  <c r="AE2902" i="2"/>
  <c r="AE2928" i="2"/>
  <c r="AE2929" i="2"/>
  <c r="AE3650" i="2"/>
  <c r="AE4293" i="2"/>
  <c r="AE4294" i="2"/>
  <c r="AE4593" i="2"/>
  <c r="AE4594" i="2"/>
  <c r="AE5011" i="2"/>
  <c r="AE6653" i="2"/>
  <c r="AE6773" i="2"/>
  <c r="AE7038" i="2"/>
  <c r="AE5748" i="2"/>
  <c r="AE5749" i="2"/>
  <c r="AE5872" i="2"/>
  <c r="AE444" i="2"/>
  <c r="AE445" i="2"/>
  <c r="AE1593" i="2"/>
  <c r="AE3166" i="2"/>
  <c r="AE4745" i="2"/>
  <c r="AE4891" i="2"/>
  <c r="AE5173" i="2"/>
  <c r="AE5452" i="2"/>
  <c r="AE5578" i="2"/>
  <c r="AG5578" i="2" s="1"/>
  <c r="AE856" i="2"/>
  <c r="AE857" i="2"/>
  <c r="AE2222" i="2"/>
  <c r="AG2222" i="2" s="1"/>
  <c r="AE2248" i="2"/>
  <c r="AG2248" i="2" s="1"/>
  <c r="AE2271" i="2"/>
  <c r="AE2272" i="2"/>
  <c r="AG2272" i="2" s="1"/>
  <c r="AE2273" i="2"/>
  <c r="AG2273" i="2" s="1"/>
  <c r="AE2274" i="2"/>
  <c r="AG2274" i="2" s="1"/>
  <c r="AE2903" i="2"/>
  <c r="AE2904" i="2"/>
  <c r="AE2930" i="2"/>
  <c r="AE2931" i="2"/>
  <c r="AE2932" i="2"/>
  <c r="AE2933" i="2"/>
  <c r="AE3651" i="2"/>
  <c r="AE4000" i="2"/>
  <c r="AE5012" i="2"/>
  <c r="AE6232" i="2"/>
  <c r="AE6382" i="2"/>
  <c r="AE6398" i="2"/>
  <c r="AE6643" i="2"/>
  <c r="AE6774" i="2"/>
  <c r="AE7039" i="2"/>
  <c r="AE5620" i="2"/>
  <c r="AE5750" i="2"/>
  <c r="AE5873" i="2"/>
  <c r="AE7106" i="2"/>
  <c r="AE408" i="2"/>
  <c r="AE409" i="2"/>
  <c r="AE754" i="2"/>
  <c r="AE755" i="2"/>
  <c r="AG755" i="2" s="1"/>
  <c r="AE1060" i="2"/>
  <c r="AG1060" i="2" s="1"/>
  <c r="AE1078" i="2"/>
  <c r="AE1293" i="2"/>
  <c r="AE1294" i="2"/>
  <c r="AG1294" i="2" s="1"/>
  <c r="AE3431" i="2"/>
  <c r="AE3432" i="2"/>
  <c r="AE3608" i="2"/>
  <c r="AE3803" i="2"/>
  <c r="AG3803" i="2" s="1"/>
  <c r="AE3843" i="2"/>
  <c r="AG3843" i="2" s="1"/>
  <c r="AE5285" i="2"/>
  <c r="AE6100" i="2"/>
  <c r="AG6100" i="2" s="1"/>
  <c r="AE6800" i="2"/>
  <c r="AE410" i="2"/>
  <c r="AE411" i="2"/>
  <c r="AE1581" i="2"/>
  <c r="AG1581" i="2" s="1"/>
  <c r="AE3167" i="2"/>
  <c r="AE4892" i="2"/>
  <c r="AE4732" i="2"/>
  <c r="AE5159" i="2"/>
  <c r="AE5453" i="2"/>
  <c r="AE5564" i="2"/>
  <c r="AE4060" i="2"/>
  <c r="AE4061" i="2"/>
  <c r="AE4062" i="2"/>
  <c r="AE4066" i="2"/>
  <c r="AE4067" i="2"/>
  <c r="AE4068" i="2"/>
  <c r="AE4119" i="2"/>
  <c r="AE4124" i="2"/>
  <c r="AE4125" i="2"/>
  <c r="AE4126" i="2"/>
  <c r="AE4127" i="2"/>
  <c r="AG4127" i="2" s="1"/>
  <c r="AE4131" i="2"/>
  <c r="AG4131" i="2" s="1"/>
  <c r="AE6841" i="2"/>
  <c r="AE7097" i="2"/>
  <c r="AE3652" i="2"/>
  <c r="AE4206" i="2"/>
  <c r="AE4207" i="2"/>
  <c r="AE4509" i="2"/>
  <c r="AG4509" i="2" s="1"/>
  <c r="AE4510" i="2"/>
  <c r="AG4510" i="2" s="1"/>
  <c r="AE5013" i="2"/>
  <c r="AG5013" i="2" s="1"/>
  <c r="AE6801" i="2"/>
  <c r="AE5621" i="2"/>
  <c r="AE5751" i="2"/>
  <c r="AG5751" i="2" s="1"/>
  <c r="AE5874" i="2"/>
  <c r="AG5874" i="2" s="1"/>
  <c r="AE446" i="2"/>
  <c r="AE447" i="2"/>
  <c r="AE1594" i="2"/>
  <c r="AE3168" i="2"/>
  <c r="AE3484" i="2"/>
  <c r="AE3485" i="2"/>
  <c r="AE3864" i="2"/>
  <c r="AE3865" i="2"/>
  <c r="AE4753" i="2"/>
  <c r="AE4893" i="2"/>
  <c r="AE5174" i="2"/>
  <c r="AE5454" i="2"/>
  <c r="AE5579" i="2"/>
  <c r="AE412" i="2"/>
  <c r="AE448" i="2"/>
  <c r="AE771" i="2"/>
  <c r="AE772" i="2"/>
  <c r="AE964" i="2"/>
  <c r="AE965" i="2"/>
  <c r="AE1212" i="2"/>
  <c r="AG1212" i="2" s="1"/>
  <c r="AE1213" i="2"/>
  <c r="AE1449" i="2"/>
  <c r="AE1450" i="2"/>
  <c r="AG1450" i="2" s="1"/>
  <c r="AE2223" i="2"/>
  <c r="AG2223" i="2" s="1"/>
  <c r="AE2224" i="2"/>
  <c r="AE2225" i="2"/>
  <c r="AG2225" i="2" s="1"/>
  <c r="AE2249" i="2"/>
  <c r="AG2249" i="2" s="1"/>
  <c r="AE2250" i="2"/>
  <c r="AG2250" i="2" s="1"/>
  <c r="AE2275" i="2"/>
  <c r="AG2275" i="2" s="1"/>
  <c r="AE2873" i="2"/>
  <c r="AE2905" i="2"/>
  <c r="AE2906" i="2"/>
  <c r="AE2907" i="2"/>
  <c r="AE2908" i="2"/>
  <c r="AE2934" i="2"/>
  <c r="AE4001" i="2"/>
  <c r="AE4352" i="2"/>
  <c r="AE4353" i="2"/>
  <c r="AE4566" i="2"/>
  <c r="AE4567" i="2"/>
  <c r="AE6233" i="2"/>
  <c r="AE6383" i="2"/>
  <c r="AE6399" i="2"/>
  <c r="AE3265" i="2"/>
  <c r="AE5029" i="2"/>
  <c r="AE6627" i="2"/>
  <c r="AE6720" i="2"/>
  <c r="AE7091" i="2"/>
  <c r="AE3266" i="2"/>
  <c r="AE5248" i="2"/>
  <c r="AE5622" i="2"/>
  <c r="AE5752" i="2"/>
  <c r="AG5752" i="2" s="1"/>
  <c r="AE5875" i="2"/>
  <c r="AE6144" i="2"/>
  <c r="AE6654" i="2"/>
  <c r="AE7072" i="2"/>
  <c r="AG7072" i="2" s="1"/>
  <c r="AE527" i="2"/>
  <c r="AE475" i="2"/>
  <c r="AE1554" i="2"/>
  <c r="AG1554" i="2" s="1"/>
  <c r="AE3169" i="2"/>
  <c r="AE3170" i="2"/>
  <c r="AE4653" i="2"/>
  <c r="AG4653" i="2" s="1"/>
  <c r="AE4894" i="2"/>
  <c r="AE5114" i="2"/>
  <c r="AG5114" i="2" s="1"/>
  <c r="AE5455" i="2"/>
  <c r="AE5315" i="2"/>
  <c r="AE5565" i="2"/>
  <c r="AE5998" i="2"/>
  <c r="AE6000" i="2"/>
  <c r="AE6003" i="2"/>
  <c r="AE6028" i="2"/>
  <c r="AE6467" i="2"/>
  <c r="AE6993" i="2"/>
  <c r="AE660" i="2"/>
  <c r="AE756" i="2"/>
  <c r="AE804" i="2"/>
  <c r="AE830" i="2"/>
  <c r="AE988" i="2"/>
  <c r="AE989" i="2"/>
  <c r="AE1224" i="2"/>
  <c r="AE1225" i="2"/>
  <c r="AE1603" i="2"/>
  <c r="AE1610" i="2"/>
  <c r="AE1617" i="2"/>
  <c r="AG1617" i="2" s="1"/>
  <c r="AE1619" i="2"/>
  <c r="AE1620" i="2"/>
  <c r="AE1625" i="2"/>
  <c r="AG1625" i="2" s="1"/>
  <c r="AE1627" i="2"/>
  <c r="AE1628" i="2"/>
  <c r="AE1630" i="2"/>
  <c r="AG1630" i="2" s="1"/>
  <c r="AE1636" i="2"/>
  <c r="AE1637" i="2"/>
  <c r="AG1637" i="2" s="1"/>
  <c r="AE1711" i="2"/>
  <c r="AE3171" i="2"/>
  <c r="AE3948" i="2"/>
  <c r="AG3948" i="2" s="1"/>
  <c r="AE4006" i="2"/>
  <c r="AE4007" i="2"/>
  <c r="AE4426" i="2"/>
  <c r="AG4426" i="2" s="1"/>
  <c r="AE4568" i="2"/>
  <c r="AE5041" i="2"/>
  <c r="AE5189" i="2"/>
  <c r="AE5190" i="2"/>
  <c r="AE6164" i="2"/>
  <c r="AE6384" i="2"/>
  <c r="AE6400" i="2"/>
  <c r="AE6446" i="2"/>
  <c r="AE6728" i="2"/>
  <c r="AE7073" i="2"/>
  <c r="AE499" i="2"/>
  <c r="AE505" i="2"/>
  <c r="AE1582" i="2"/>
  <c r="AE3172" i="2"/>
  <c r="AE3509" i="2"/>
  <c r="AE3519" i="2"/>
  <c r="AE3653" i="2"/>
  <c r="AE3866" i="2"/>
  <c r="AG3866" i="2" s="1"/>
  <c r="AE3867" i="2"/>
  <c r="AE4733" i="2"/>
  <c r="AE4895" i="2"/>
  <c r="AE5160" i="2"/>
  <c r="AG5160" i="2" s="1"/>
  <c r="AE5456" i="2"/>
  <c r="AE5239" i="2"/>
  <c r="AE5580" i="2"/>
  <c r="AG5580" i="2" s="1"/>
  <c r="AE5623" i="2"/>
  <c r="AE5753" i="2"/>
  <c r="AG5753" i="2" s="1"/>
  <c r="AE5876" i="2"/>
  <c r="AG5876" i="2" s="1"/>
  <c r="AE6134" i="2"/>
  <c r="AG6134" i="2" s="1"/>
  <c r="AE6628" i="2"/>
  <c r="AE296" i="2"/>
  <c r="AE297" i="2"/>
  <c r="AE701" i="2"/>
  <c r="AE733" i="2"/>
  <c r="AE944" i="2"/>
  <c r="AE957" i="2"/>
  <c r="AE1185" i="2"/>
  <c r="AE1205" i="2"/>
  <c r="AE1430" i="2"/>
  <c r="AE1446" i="2"/>
  <c r="AE2276" i="2"/>
  <c r="AE2296" i="2"/>
  <c r="AE2297" i="2"/>
  <c r="AE2298" i="2"/>
  <c r="AE2317" i="2"/>
  <c r="AE2318" i="2"/>
  <c r="AE2935" i="2"/>
  <c r="AE2936" i="2"/>
  <c r="AE2937" i="2"/>
  <c r="AE2961" i="2"/>
  <c r="AG2961" i="2" s="1"/>
  <c r="AE2962" i="2"/>
  <c r="AE2977" i="2"/>
  <c r="AE3680" i="2"/>
  <c r="AE3967" i="2"/>
  <c r="AG3967" i="2" s="1"/>
  <c r="AE4261" i="2"/>
  <c r="AE4262" i="2"/>
  <c r="AE4569" i="2"/>
  <c r="AG4569" i="2" s="1"/>
  <c r="AE4570" i="2"/>
  <c r="AG4570" i="2" s="1"/>
  <c r="AE5037" i="2"/>
  <c r="AG5037" i="2" s="1"/>
  <c r="AE6219" i="2"/>
  <c r="AE6385" i="2"/>
  <c r="AG6385" i="2" s="1"/>
  <c r="AE6401" i="2"/>
  <c r="AG6401" i="2" s="1"/>
  <c r="AE6655" i="2"/>
  <c r="AE6794" i="2"/>
  <c r="AE7074" i="2"/>
  <c r="AE7075" i="2"/>
  <c r="AF298" i="2"/>
  <c r="AG298" i="2" s="1"/>
  <c r="AF299" i="2"/>
  <c r="AG299" i="2" s="1"/>
  <c r="AF1525" i="2"/>
  <c r="AF3027" i="2"/>
  <c r="AG3027" i="2" s="1"/>
  <c r="AF3391" i="2"/>
  <c r="AG3391" i="2" s="1"/>
  <c r="AF3433" i="2"/>
  <c r="AF3758" i="2"/>
  <c r="AF3804" i="2"/>
  <c r="AF4709" i="2"/>
  <c r="AG4709" i="2" s="1"/>
  <c r="AF4755" i="2"/>
  <c r="AG4755" i="2" s="1"/>
  <c r="AF5115" i="2"/>
  <c r="AF5316" i="2"/>
  <c r="AG5316" i="2" s="1"/>
  <c r="AF200" i="2"/>
  <c r="AG200" i="2" s="1"/>
  <c r="AF368" i="2"/>
  <c r="AG368" i="2" s="1"/>
  <c r="AF661" i="2"/>
  <c r="AG661" i="2" s="1"/>
  <c r="AF702" i="2"/>
  <c r="AG702" i="2" s="1"/>
  <c r="AF1162" i="2"/>
  <c r="AF1186" i="2"/>
  <c r="AF6607" i="2"/>
  <c r="AG6607" i="2" s="1"/>
  <c r="AF6949" i="2"/>
  <c r="AG6949" i="2" s="1"/>
  <c r="AF3968" i="2"/>
  <c r="AG3968" i="2" s="1"/>
  <c r="AF4319" i="2"/>
  <c r="AG4319" i="2" s="1"/>
  <c r="AF4320" i="2"/>
  <c r="AG4320" i="2" s="1"/>
  <c r="AF4465" i="2"/>
  <c r="AG4465" i="2" s="1"/>
  <c r="AF4466" i="2"/>
  <c r="AG4466" i="2" s="1"/>
  <c r="AF2548" i="2"/>
  <c r="AG2548" i="2" s="1"/>
  <c r="AF2549" i="2"/>
  <c r="AG2549" i="2" s="1"/>
  <c r="AF2641" i="2"/>
  <c r="AG2641" i="2" s="1"/>
  <c r="AF2725" i="2"/>
  <c r="AG2725" i="2" s="1"/>
  <c r="AF2794" i="2"/>
  <c r="AG2794" i="2" s="1"/>
  <c r="AF6402" i="2"/>
  <c r="AF4710" i="2"/>
  <c r="AG4710" i="2" s="1"/>
  <c r="AF4756" i="2"/>
  <c r="AF5142" i="2"/>
  <c r="AF5317" i="2"/>
  <c r="AG5317" i="2" s="1"/>
  <c r="AF201" i="2"/>
  <c r="AG201" i="2" s="1"/>
  <c r="AF302" i="2"/>
  <c r="AF662" i="2"/>
  <c r="AG662" i="2" s="1"/>
  <c r="AF703" i="2"/>
  <c r="AG703" i="2" s="1"/>
  <c r="AF891" i="2"/>
  <c r="AG891" i="2" s="1"/>
  <c r="AF923" i="2"/>
  <c r="AG923" i="2" s="1"/>
  <c r="AF1163" i="2"/>
  <c r="AG1163" i="2" s="1"/>
  <c r="AF1187" i="2"/>
  <c r="AG1187" i="2" s="1"/>
  <c r="AF1408" i="2"/>
  <c r="AG1408" i="2" s="1"/>
  <c r="AF1431" i="2"/>
  <c r="AG1431" i="2" s="1"/>
  <c r="AF2107" i="2"/>
  <c r="AF2642" i="2"/>
  <c r="AG2642" i="2" s="1"/>
  <c r="AF2726" i="2"/>
  <c r="AG2726" i="2" s="1"/>
  <c r="AF2727" i="2"/>
  <c r="AG2727" i="2" s="1"/>
  <c r="AF2795" i="2"/>
  <c r="AG2795" i="2" s="1"/>
  <c r="AF3633" i="2"/>
  <c r="AG3633" i="2" s="1"/>
  <c r="AF4986" i="2"/>
  <c r="AG4986" i="2" s="1"/>
  <c r="AF6629" i="2"/>
  <c r="AG6629" i="2" s="1"/>
  <c r="AF6760" i="2"/>
  <c r="AG6760" i="2" s="1"/>
  <c r="AF6994" i="2"/>
  <c r="AG6994" i="2" s="1"/>
  <c r="AF6228" i="2"/>
  <c r="AG6228" i="2" s="1"/>
  <c r="AF6403" i="2"/>
  <c r="AG6403" i="2" s="1"/>
  <c r="AF6415" i="2"/>
  <c r="AG6415" i="2" s="1"/>
  <c r="AF5546" i="2"/>
  <c r="AG5546" i="2" s="1"/>
  <c r="AF5625" i="2"/>
  <c r="AG5625" i="2" s="1"/>
  <c r="AF1467" i="2"/>
  <c r="AF541" i="2"/>
  <c r="AG541" i="2" s="1"/>
  <c r="AF858" i="2"/>
  <c r="AG858" i="2" s="1"/>
  <c r="AF871" i="2"/>
  <c r="AG871" i="2" s="1"/>
  <c r="AF1090" i="2"/>
  <c r="AG1090" i="2" s="1"/>
  <c r="AF1109" i="2"/>
  <c r="AG1109" i="2" s="1"/>
  <c r="AF1331" i="2"/>
  <c r="AG1331" i="2" s="1"/>
  <c r="AF1332" i="2"/>
  <c r="AG1332" i="2" s="1"/>
  <c r="AF1656" i="2"/>
  <c r="AG1656" i="2" s="1"/>
  <c r="AF1673" i="2"/>
  <c r="AG1673" i="2" s="1"/>
  <c r="AF1674" i="2"/>
  <c r="AG1674" i="2" s="1"/>
  <c r="AF1712" i="2"/>
  <c r="AF1778" i="2"/>
  <c r="AG1778" i="2" s="1"/>
  <c r="AF1853" i="2"/>
  <c r="AG1853" i="2" s="1"/>
  <c r="AF2643" i="2"/>
  <c r="AF5205" i="2"/>
  <c r="AG5205" i="2" s="1"/>
  <c r="AF5460" i="2"/>
  <c r="AG5460" i="2" s="1"/>
  <c r="AF5626" i="2"/>
  <c r="AG5626" i="2" s="1"/>
  <c r="AF5756" i="2"/>
  <c r="AG5756" i="2" s="1"/>
  <c r="AF5879" i="2"/>
  <c r="AG5879" i="2" s="1"/>
  <c r="AF6051" i="2"/>
  <c r="AG6051" i="2" s="1"/>
  <c r="AF6468" i="2"/>
  <c r="AG6468" i="2" s="1"/>
  <c r="AF6904" i="2"/>
  <c r="AF202" i="2"/>
  <c r="AF303" i="2"/>
  <c r="AG303" i="2" s="1"/>
  <c r="AF1526" i="2"/>
  <c r="AG1526" i="2" s="1"/>
  <c r="AF3030" i="2"/>
  <c r="AG3030" i="2" s="1"/>
  <c r="AF3231" i="2"/>
  <c r="AG3231" i="2" s="1"/>
  <c r="AF4685" i="2"/>
  <c r="AG4685" i="2" s="1"/>
  <c r="AF1779" i="2"/>
  <c r="AF3722" i="2"/>
  <c r="AG3722" i="2" s="1"/>
  <c r="AF3723" i="2"/>
  <c r="AG3723" i="2" s="1"/>
  <c r="AF1854" i="2"/>
  <c r="AG1854" i="2" s="1"/>
  <c r="AF2026" i="2"/>
  <c r="AG2026" i="2" s="1"/>
  <c r="AF2027" i="2"/>
  <c r="AF2396" i="2"/>
  <c r="AG2396" i="2" s="1"/>
  <c r="AF2463" i="2"/>
  <c r="AG2463" i="2" s="1"/>
  <c r="AF2464" i="2"/>
  <c r="AG2464" i="2" s="1"/>
  <c r="AF2552" i="2"/>
  <c r="AG2552" i="2" s="1"/>
  <c r="AF2644" i="2"/>
  <c r="AG2644" i="2" s="1"/>
  <c r="AF2728" i="2"/>
  <c r="AG2728" i="2" s="1"/>
  <c r="AF3211" i="2"/>
  <c r="AG3211" i="2" s="1"/>
  <c r="AF3949" i="2"/>
  <c r="AG3949" i="2" s="1"/>
  <c r="AF6278" i="2"/>
  <c r="AF113" i="2"/>
  <c r="AG113" i="2" s="1"/>
  <c r="AF204" i="2"/>
  <c r="AG204" i="2" s="1"/>
  <c r="AF1527" i="2"/>
  <c r="AG1527" i="2" s="1"/>
  <c r="AF3031" i="2"/>
  <c r="AG3031" i="2" s="1"/>
  <c r="AF3578" i="2"/>
  <c r="AG3578" i="2" s="1"/>
  <c r="AF4654" i="2"/>
  <c r="AG4654" i="2" s="1"/>
  <c r="AF4759" i="2"/>
  <c r="AG4759" i="2" s="1"/>
  <c r="AF5116" i="2"/>
  <c r="AG5116" i="2" s="1"/>
  <c r="AF5320" i="2"/>
  <c r="AG5320" i="2" s="1"/>
  <c r="AF1714" i="2"/>
  <c r="AG1714" i="2" s="1"/>
  <c r="AF1781" i="2"/>
  <c r="AG1781" i="2" s="1"/>
  <c r="AF114" i="2"/>
  <c r="AG114" i="2" s="1"/>
  <c r="AF205" i="2"/>
  <c r="AG205" i="2" s="1"/>
  <c r="AF602" i="2"/>
  <c r="AF1061" i="2"/>
  <c r="AF2645" i="2"/>
  <c r="AG2645" i="2" s="1"/>
  <c r="AF2729" i="2"/>
  <c r="AG2729" i="2" s="1"/>
  <c r="AF2730" i="2"/>
  <c r="AG2730" i="2" s="1"/>
  <c r="AF3579" i="2"/>
  <c r="AG3579" i="2" s="1"/>
  <c r="AF3969" i="2"/>
  <c r="AG3969" i="2" s="1"/>
  <c r="AF4179" i="2"/>
  <c r="AG4179" i="2" s="1"/>
  <c r="AF4208" i="2"/>
  <c r="AG4208" i="2" s="1"/>
  <c r="AF4468" i="2"/>
  <c r="AG4468" i="2" s="1"/>
  <c r="AF4512" i="2"/>
  <c r="AG4512" i="2" s="1"/>
  <c r="AF6191" i="2"/>
  <c r="AG6191" i="2" s="1"/>
  <c r="AF6312" i="2"/>
  <c r="AG6312" i="2" s="1"/>
  <c r="AF6334" i="2"/>
  <c r="AG6334" i="2" s="1"/>
  <c r="AF4937" i="2"/>
  <c r="AG4937" i="2" s="1"/>
  <c r="AF5628" i="2"/>
  <c r="AF4711" i="2"/>
  <c r="AG4711" i="2" s="1"/>
  <c r="AF4760" i="2"/>
  <c r="AG4760" i="2" s="1"/>
  <c r="AF5143" i="2"/>
  <c r="AG5143" i="2" s="1"/>
  <c r="AF305" i="2"/>
  <c r="AG305" i="2" s="1"/>
  <c r="AF306" i="2"/>
  <c r="AG306" i="2" s="1"/>
  <c r="AF664" i="2"/>
  <c r="AG664" i="2" s="1"/>
  <c r="AF704" i="2"/>
  <c r="AG704" i="2" s="1"/>
  <c r="AF925" i="2"/>
  <c r="AG925" i="2" s="1"/>
  <c r="AF926" i="2"/>
  <c r="AG926" i="2" s="1"/>
  <c r="AF1188" i="2"/>
  <c r="AG1188" i="2" s="1"/>
  <c r="AF1189" i="2"/>
  <c r="AG1189" i="2" s="1"/>
  <c r="AF1409" i="2"/>
  <c r="AG1409" i="2" s="1"/>
  <c r="AF1432" i="2"/>
  <c r="AF2197" i="2"/>
  <c r="AF2731" i="2"/>
  <c r="AG2731" i="2" s="1"/>
  <c r="AF2732" i="2"/>
  <c r="AG2732" i="2" s="1"/>
  <c r="AF2796" i="2"/>
  <c r="AG2796" i="2" s="1"/>
  <c r="AF3634" i="2"/>
  <c r="AG3634" i="2" s="1"/>
  <c r="AF4988" i="2"/>
  <c r="AG4988" i="2" s="1"/>
  <c r="AF6631" i="2"/>
  <c r="AG6631" i="2" s="1"/>
  <c r="AF6761" i="2"/>
  <c r="AG6761" i="2" s="1"/>
  <c r="AF6996" i="2"/>
  <c r="AG6996" i="2" s="1"/>
  <c r="AF6229" i="2"/>
  <c r="AG6229" i="2" s="1"/>
  <c r="AF6416" i="2"/>
  <c r="AG6416" i="2" s="1"/>
  <c r="AF6417" i="2"/>
  <c r="AF5321" i="2"/>
  <c r="AG5321" i="2" s="1"/>
  <c r="AF5547" i="2"/>
  <c r="AF1528" i="2"/>
  <c r="AF893" i="2"/>
  <c r="AG893" i="2" s="1"/>
  <c r="AF927" i="2"/>
  <c r="AG927" i="2" s="1"/>
  <c r="AF1164" i="2"/>
  <c r="AG1164" i="2" s="1"/>
  <c r="AF1190" i="2"/>
  <c r="AG1190" i="2" s="1"/>
  <c r="AF1410" i="2"/>
  <c r="AG1410" i="2" s="1"/>
  <c r="AF1411" i="2"/>
  <c r="AG1411" i="2" s="1"/>
  <c r="AF1782" i="2"/>
  <c r="AG1782" i="2" s="1"/>
  <c r="AF1857" i="2"/>
  <c r="AG1857" i="2" s="1"/>
  <c r="AF1946" i="2"/>
  <c r="AG1946" i="2" s="1"/>
  <c r="AF2031" i="2"/>
  <c r="AG2031" i="2" s="1"/>
  <c r="AF2109" i="2"/>
  <c r="AG2109" i="2" s="1"/>
  <c r="AF2164" i="2"/>
  <c r="AG2164" i="2" s="1"/>
  <c r="AF2468" i="2"/>
  <c r="AG2468" i="2" s="1"/>
  <c r="AF3970" i="2"/>
  <c r="AF6956" i="2"/>
  <c r="AG6956" i="2" s="1"/>
  <c r="AF6221" i="2"/>
  <c r="AG6221" i="2" s="1"/>
  <c r="AF6404" i="2"/>
  <c r="AG6404" i="2" s="1"/>
  <c r="AF6418" i="2"/>
  <c r="AG6418" i="2" s="1"/>
  <c r="AF5548" i="2"/>
  <c r="AF5630" i="2"/>
  <c r="AF5760" i="2"/>
  <c r="AG5760" i="2" s="1"/>
  <c r="AF5883" i="2"/>
  <c r="AG5883" i="2" s="1"/>
  <c r="AF309" i="2"/>
  <c r="AG309" i="2" s="1"/>
  <c r="AF370" i="2"/>
  <c r="AG370" i="2" s="1"/>
  <c r="AF1557" i="2"/>
  <c r="AG1557" i="2" s="1"/>
  <c r="AF3034" i="2"/>
  <c r="AG3034" i="2" s="1"/>
  <c r="AF3246" i="2"/>
  <c r="AG3246" i="2" s="1"/>
  <c r="AF208" i="2"/>
  <c r="AF1858" i="2"/>
  <c r="AG1858" i="2" s="1"/>
  <c r="AF2032" i="2"/>
  <c r="AG2032" i="2" s="1"/>
  <c r="AF2033" i="2"/>
  <c r="AG2033" i="2" s="1"/>
  <c r="AF2110" i="2"/>
  <c r="AG2110" i="2" s="1"/>
  <c r="AF2165" i="2"/>
  <c r="AG2165" i="2" s="1"/>
  <c r="AF2470" i="2"/>
  <c r="AG2470" i="2" s="1"/>
  <c r="AF2556" i="2"/>
  <c r="AG2556" i="2" s="1"/>
  <c r="AF2648" i="2"/>
  <c r="AG2648" i="2" s="1"/>
  <c r="AF2734" i="2"/>
  <c r="AG2734" i="2" s="1"/>
  <c r="AF2798" i="2"/>
  <c r="AG2798" i="2" s="1"/>
  <c r="AF2843" i="2"/>
  <c r="AG2843" i="2" s="1"/>
  <c r="AF3247" i="2"/>
  <c r="AG3247" i="2" s="1"/>
  <c r="AF3971" i="2"/>
  <c r="AF6313" i="2"/>
  <c r="AF3212" i="2"/>
  <c r="AG3212" i="2" s="1"/>
  <c r="AF3459" i="2"/>
  <c r="AG3459" i="2" s="1"/>
  <c r="AF3486" i="2"/>
  <c r="AG3486" i="2" s="1"/>
  <c r="AF3868" i="2"/>
  <c r="AG3868" i="2" s="1"/>
  <c r="AF3869" i="2"/>
  <c r="AG3869" i="2" s="1"/>
  <c r="AF310" i="2"/>
  <c r="AG310" i="2" s="1"/>
  <c r="AF372" i="2"/>
  <c r="AG372" i="2" s="1"/>
  <c r="AF707" i="2"/>
  <c r="AG707" i="2" s="1"/>
  <c r="AF734" i="2"/>
  <c r="AG734" i="2" s="1"/>
  <c r="AF1859" i="2"/>
  <c r="AG1859" i="2" s="1"/>
  <c r="AF1947" i="2"/>
  <c r="AG1947" i="2" s="1"/>
  <c r="AF2034" i="2"/>
  <c r="AG2034" i="2" s="1"/>
  <c r="AF3035" i="2"/>
  <c r="AF6558" i="2"/>
  <c r="AG6558" i="2" s="1"/>
  <c r="AF5297" i="2"/>
  <c r="AG5297" i="2" s="1"/>
  <c r="AF5633" i="2"/>
  <c r="AG5633" i="2" s="1"/>
  <c r="AF5761" i="2"/>
  <c r="AG5761" i="2" s="1"/>
  <c r="AF5885" i="2"/>
  <c r="AG5885" i="2" s="1"/>
  <c r="AF6076" i="2"/>
  <c r="AG6076" i="2" s="1"/>
  <c r="AF6633" i="2"/>
  <c r="AG6633" i="2" s="1"/>
  <c r="AF6957" i="2"/>
  <c r="AG6957" i="2" s="1"/>
  <c r="AF312" i="2"/>
  <c r="AG312" i="2" s="1"/>
  <c r="AF1529" i="2"/>
  <c r="AG1529" i="2" s="1"/>
  <c r="AF5325" i="2"/>
  <c r="AF3329" i="2"/>
  <c r="AG3329" i="2" s="1"/>
  <c r="AF3358" i="2"/>
  <c r="AG3358" i="2" s="1"/>
  <c r="AF1948" i="2"/>
  <c r="AG1948" i="2" s="1"/>
  <c r="AF1949" i="2"/>
  <c r="AG1949" i="2" s="1"/>
  <c r="AF2035" i="2"/>
  <c r="AG2035" i="2" s="1"/>
  <c r="AF2397" i="2"/>
  <c r="AG2397" i="2" s="1"/>
  <c r="AF2472" i="2"/>
  <c r="AG2472" i="2" s="1"/>
  <c r="AF2558" i="2"/>
  <c r="AG2558" i="2" s="1"/>
  <c r="AF2559" i="2"/>
  <c r="AG2559" i="2" s="1"/>
  <c r="AF2650" i="2"/>
  <c r="AG2650" i="2" s="1"/>
  <c r="AF4430" i="2"/>
  <c r="AF6559" i="2"/>
  <c r="AG6559" i="2" s="1"/>
  <c r="AF3330" i="2"/>
  <c r="AG3330" i="2" s="1"/>
  <c r="AF3359" i="2"/>
  <c r="AG3359" i="2" s="1"/>
  <c r="AF3764" i="2"/>
  <c r="AG3764" i="2" s="1"/>
  <c r="AF46" i="2"/>
  <c r="AG46" i="2" s="1"/>
  <c r="AF47" i="2"/>
  <c r="AG47" i="2" s="1"/>
  <c r="AF604" i="2"/>
  <c r="AG604" i="2" s="1"/>
  <c r="AF999" i="2"/>
  <c r="AG999" i="2" s="1"/>
  <c r="AF1785" i="2"/>
  <c r="AF5326" i="2"/>
  <c r="AG5326" i="2" s="1"/>
  <c r="AF5461" i="2"/>
  <c r="AG5461" i="2" s="1"/>
  <c r="AF4161" i="2"/>
  <c r="AG4161" i="2" s="1"/>
  <c r="AF4162" i="2"/>
  <c r="AG4162" i="2" s="1"/>
  <c r="AF4431" i="2"/>
  <c r="AG4431" i="2" s="1"/>
  <c r="AF4473" i="2"/>
  <c r="AG4473" i="2" s="1"/>
  <c r="AF4902" i="2"/>
  <c r="AG4902" i="2" s="1"/>
  <c r="AF2473" i="2"/>
  <c r="AG2473" i="2" s="1"/>
  <c r="AF2560" i="2"/>
  <c r="AG2560" i="2" s="1"/>
  <c r="AF6447" i="2"/>
  <c r="AG6447" i="2" s="1"/>
  <c r="AF6675" i="2"/>
  <c r="AG6675" i="2" s="1"/>
  <c r="AF6448" i="2"/>
  <c r="AF3548" i="2"/>
  <c r="AG3548" i="2" s="1"/>
  <c r="AF7042" i="2"/>
  <c r="AG7042" i="2" s="1"/>
  <c r="AF5462" i="2"/>
  <c r="AG5462" i="2" s="1"/>
  <c r="AF5636" i="2"/>
  <c r="AG5636" i="2" s="1"/>
  <c r="AF5888" i="2"/>
  <c r="AG5888" i="2" s="1"/>
  <c r="AF3" i="2"/>
  <c r="AG3" i="2" s="1"/>
  <c r="AF17" i="2"/>
  <c r="AG17" i="2" s="1"/>
  <c r="AF1462" i="2"/>
  <c r="AF3039" i="2"/>
  <c r="AF4767" i="2"/>
  <c r="AF1612" i="2"/>
  <c r="AG1612" i="2" s="1"/>
  <c r="AF1621" i="2"/>
  <c r="AG1621" i="2" s="1"/>
  <c r="AF1631" i="2"/>
  <c r="AG1631" i="2" s="1"/>
  <c r="AF1647" i="2"/>
  <c r="AG1647" i="2" s="1"/>
  <c r="AF1657" i="2"/>
  <c r="AF1676" i="2"/>
  <c r="AG1676" i="2" s="1"/>
  <c r="AF1677" i="2"/>
  <c r="AG1677" i="2" s="1"/>
  <c r="AF1718" i="2"/>
  <c r="AG1718" i="2" s="1"/>
  <c r="AF1786" i="2"/>
  <c r="AG1786" i="2" s="1"/>
  <c r="AF1861" i="2"/>
  <c r="AG1861" i="2" s="1"/>
  <c r="AF2251" i="2"/>
  <c r="AG2251" i="2" s="1"/>
  <c r="AF3524" i="2"/>
  <c r="AG3524" i="2" s="1"/>
  <c r="AF4148" i="2"/>
  <c r="AF5889" i="2"/>
  <c r="AG5889" i="2" s="1"/>
  <c r="AF3580" i="2"/>
  <c r="AF4687" i="2"/>
  <c r="AG4687" i="2" s="1"/>
  <c r="AF4768" i="2"/>
  <c r="AG4768" i="2" s="1"/>
  <c r="AF5146" i="2"/>
  <c r="AG5146" i="2" s="1"/>
  <c r="AF5329" i="2"/>
  <c r="AG5329" i="2" s="1"/>
  <c r="AF1787" i="2"/>
  <c r="AG1787" i="2" s="1"/>
  <c r="AF1063" i="2"/>
  <c r="AF2651" i="2"/>
  <c r="AG2651" i="2" s="1"/>
  <c r="AF3615" i="2"/>
  <c r="AG3615" i="2" s="1"/>
  <c r="AF3972" i="2"/>
  <c r="AG3972" i="2" s="1"/>
  <c r="AF4209" i="2"/>
  <c r="AF4234" i="2"/>
  <c r="AG4234" i="2" s="1"/>
  <c r="AF4514" i="2"/>
  <c r="AG4514" i="2" s="1"/>
  <c r="AF4545" i="2"/>
  <c r="AG4545" i="2" s="1"/>
  <c r="AF6201" i="2"/>
  <c r="AG6201" i="2" s="1"/>
  <c r="AF6315" i="2"/>
  <c r="AG6315" i="2" s="1"/>
  <c r="AF5515" i="2"/>
  <c r="AF5118" i="2"/>
  <c r="AG5118" i="2" s="1"/>
  <c r="AF5330" i="2"/>
  <c r="AG5330" i="2" s="1"/>
  <c r="AF1788" i="2"/>
  <c r="AG1788" i="2" s="1"/>
  <c r="AF1039" i="2"/>
  <c r="AG1039" i="2" s="1"/>
  <c r="AF1064" i="2"/>
  <c r="AG1064" i="2" s="1"/>
  <c r="AF1275" i="2"/>
  <c r="AG1275" i="2" s="1"/>
  <c r="AF1296" i="2"/>
  <c r="AG1296" i="2" s="1"/>
  <c r="AF1863" i="2"/>
  <c r="AF1952" i="2"/>
  <c r="AG1952" i="2" s="1"/>
  <c r="AF2038" i="2"/>
  <c r="AG2038" i="2" s="1"/>
  <c r="AF2039" i="2"/>
  <c r="AG2039" i="2" s="1"/>
  <c r="AF3616" i="2"/>
  <c r="AF6078" i="2"/>
  <c r="AG6078" i="2" s="1"/>
  <c r="AF6532" i="2"/>
  <c r="AG6532" i="2" s="1"/>
  <c r="AF116" i="2"/>
  <c r="AG116" i="2" s="1"/>
  <c r="AF214" i="2"/>
  <c r="AG214" i="2" s="1"/>
  <c r="AF1496" i="2"/>
  <c r="AG1496" i="2" s="1"/>
  <c r="AF3042" i="2"/>
  <c r="AG3042" i="2" s="1"/>
  <c r="AF3549" i="2"/>
  <c r="AG3549" i="2" s="1"/>
  <c r="AF4770" i="2"/>
  <c r="AG4770" i="2" s="1"/>
  <c r="AF5086" i="2"/>
  <c r="AG5086" i="2" s="1"/>
  <c r="AF669" i="2"/>
  <c r="AF2400" i="2"/>
  <c r="AG2400" i="2" s="1"/>
  <c r="AF2476" i="2"/>
  <c r="AG2476" i="2" s="1"/>
  <c r="AF2654" i="2"/>
  <c r="AF2741" i="2"/>
  <c r="AG2741" i="2" s="1"/>
  <c r="AF3582" i="2"/>
  <c r="AG3582" i="2" s="1"/>
  <c r="AF3951" i="2"/>
  <c r="AG3951" i="2" s="1"/>
  <c r="AF4180" i="2"/>
  <c r="AG4180" i="2" s="1"/>
  <c r="AF4181" i="2"/>
  <c r="AF4474" i="2"/>
  <c r="AF6909" i="2"/>
  <c r="AF4656" i="2"/>
  <c r="AG4656" i="2" s="1"/>
  <c r="AF5087" i="2"/>
  <c r="AG5087" i="2" s="1"/>
  <c r="AF5332" i="2"/>
  <c r="AG5332" i="2" s="1"/>
  <c r="AF1720" i="2"/>
  <c r="AG1720" i="2" s="1"/>
  <c r="AF1790" i="2"/>
  <c r="AG1790" i="2" s="1"/>
  <c r="AF1865" i="2"/>
  <c r="AG1865" i="2" s="1"/>
  <c r="AF52" i="2"/>
  <c r="AG52" i="2" s="1"/>
  <c r="AF119" i="2"/>
  <c r="AG119" i="2" s="1"/>
  <c r="AF562" i="2"/>
  <c r="AF606" i="2"/>
  <c r="AG606" i="2" s="1"/>
  <c r="AF3317" i="2"/>
  <c r="AF4264" i="2"/>
  <c r="AG4264" i="2" s="1"/>
  <c r="AF4299" i="2"/>
  <c r="AG4299" i="2" s="1"/>
  <c r="AF4398" i="2"/>
  <c r="AG4398" i="2" s="1"/>
  <c r="AF6165" i="2"/>
  <c r="AG6165" i="2" s="1"/>
  <c r="AF6260" i="2"/>
  <c r="AG6260" i="2" s="1"/>
  <c r="AF6281" i="2"/>
  <c r="AG6281" i="2" s="1"/>
  <c r="AF4965" i="2"/>
  <c r="AG4965" i="2" s="1"/>
  <c r="AF6498" i="2"/>
  <c r="AG6498" i="2" s="1"/>
  <c r="AF6685" i="2"/>
  <c r="AG6685" i="2" s="1"/>
  <c r="AF6959" i="2"/>
  <c r="AG6959" i="2" s="1"/>
  <c r="AF5218" i="2"/>
  <c r="AF6960" i="2"/>
  <c r="AF2116" i="2"/>
  <c r="AG2116" i="2" s="1"/>
  <c r="AF2167" i="2"/>
  <c r="AG2167" i="2" s="1"/>
  <c r="AF2479" i="2"/>
  <c r="AG2479" i="2" s="1"/>
  <c r="AF218" i="2"/>
  <c r="AG218" i="2" s="1"/>
  <c r="AF317" i="2"/>
  <c r="AG317" i="2" s="1"/>
  <c r="AF1561" i="2"/>
  <c r="AG1561" i="2" s="1"/>
  <c r="AF4235" i="2"/>
  <c r="AF5770" i="2"/>
  <c r="AG5770" i="2" s="1"/>
  <c r="AF5894" i="2"/>
  <c r="AG5894" i="2" s="1"/>
  <c r="AF6611" i="2"/>
  <c r="AG6611" i="2" s="1"/>
  <c r="AF6910" i="2"/>
  <c r="AG6910" i="2" s="1"/>
  <c r="AF53" i="2"/>
  <c r="AG53" i="2" s="1"/>
  <c r="AF120" i="2"/>
  <c r="AG120" i="2" s="1"/>
  <c r="AF1498" i="2"/>
  <c r="AG1498" i="2" s="1"/>
  <c r="AF3045" i="2"/>
  <c r="AG3045" i="2" s="1"/>
  <c r="AF3306" i="2"/>
  <c r="AG3306" i="2" s="1"/>
  <c r="AF3312" i="2"/>
  <c r="AG3312" i="2" s="1"/>
  <c r="AF3525" i="2"/>
  <c r="AG3525" i="2" s="1"/>
  <c r="AF3697" i="2"/>
  <c r="AG3697" i="2" s="1"/>
  <c r="AF54" i="2"/>
  <c r="AF4003" i="2"/>
  <c r="AG4003" i="2" s="1"/>
  <c r="AF4009" i="2"/>
  <c r="AG4009" i="2" s="1"/>
  <c r="AF4012" i="2"/>
  <c r="AG4012" i="2" s="1"/>
  <c r="AF4021" i="2"/>
  <c r="AG4021" i="2" s="1"/>
  <c r="AF4031" i="2"/>
  <c r="AG4031" i="2" s="1"/>
  <c r="AF4043" i="2"/>
  <c r="AG4043" i="2" s="1"/>
  <c r="AF4075" i="2"/>
  <c r="AG4075" i="2" s="1"/>
  <c r="AF5771" i="2"/>
  <c r="AF3313" i="2"/>
  <c r="AG3313" i="2" s="1"/>
  <c r="AF3699" i="2"/>
  <c r="AF4617" i="2"/>
  <c r="AG4617" i="2" s="1"/>
  <c r="AF4774" i="2"/>
  <c r="AG4774" i="2" s="1"/>
  <c r="AF4628" i="2"/>
  <c r="AG4628" i="2" s="1"/>
  <c r="AF4775" i="2"/>
  <c r="AG4775" i="2" s="1"/>
  <c r="AF5051" i="2"/>
  <c r="AG5051" i="2" s="1"/>
  <c r="AF5335" i="2"/>
  <c r="AG5335" i="2" s="1"/>
  <c r="AF5059" i="2"/>
  <c r="AG5059" i="2" s="1"/>
  <c r="AF996" i="2"/>
  <c r="AF1869" i="2"/>
  <c r="AG1869" i="2" s="1"/>
  <c r="AF3583" i="2"/>
  <c r="AG3583" i="2" s="1"/>
  <c r="AF3906" i="2"/>
  <c r="AG3906" i="2" s="1"/>
  <c r="AF4141" i="2"/>
  <c r="AG4141" i="2" s="1"/>
  <c r="AF4378" i="2"/>
  <c r="AG4378" i="2" s="1"/>
  <c r="AF4400" i="2"/>
  <c r="AG4400" i="2" s="1"/>
  <c r="AF4917" i="2"/>
  <c r="AG4917" i="2" s="1"/>
  <c r="AF4939" i="2"/>
  <c r="AG4939" i="2" s="1"/>
  <c r="AF6911" i="2"/>
  <c r="AF32" i="2"/>
  <c r="AG32" i="2" s="1"/>
  <c r="AF55" i="2"/>
  <c r="AG55" i="2" s="1"/>
  <c r="AF4618" i="2"/>
  <c r="AG4618" i="2" s="1"/>
  <c r="AF4776" i="2"/>
  <c r="AG4776" i="2" s="1"/>
  <c r="AF5060" i="2"/>
  <c r="AG5060" i="2" s="1"/>
  <c r="AF5337" i="2"/>
  <c r="AG5337" i="2" s="1"/>
  <c r="AF56" i="2"/>
  <c r="AG56" i="2" s="1"/>
  <c r="AF546" i="2"/>
  <c r="AG546" i="2" s="1"/>
  <c r="AF564" i="2"/>
  <c r="AG564" i="2" s="1"/>
  <c r="AF5645" i="2"/>
  <c r="AF1623" i="2"/>
  <c r="AG1623" i="2" s="1"/>
  <c r="AF1633" i="2"/>
  <c r="AG1633" i="2" s="1"/>
  <c r="AF1652" i="2"/>
  <c r="AG1652" i="2" s="1"/>
  <c r="AF1660" i="2"/>
  <c r="AF1680" i="2"/>
  <c r="AG1680" i="2" s="1"/>
  <c r="AF1722" i="2"/>
  <c r="AG1722" i="2" s="1"/>
  <c r="AF1792" i="2"/>
  <c r="AG1792" i="2" s="1"/>
  <c r="AF1793" i="2"/>
  <c r="AG1793" i="2" s="1"/>
  <c r="AF6" i="2"/>
  <c r="AG6" i="2" s="1"/>
  <c r="AF19" i="2"/>
  <c r="AG19" i="2" s="1"/>
  <c r="AF547" i="2"/>
  <c r="AG547" i="2" s="1"/>
  <c r="AF565" i="2"/>
  <c r="AG565" i="2" s="1"/>
  <c r="AF3304" i="2"/>
  <c r="AF6263" i="2"/>
  <c r="AG6263" i="2" s="1"/>
  <c r="AF6676" i="2"/>
  <c r="AG6676" i="2" s="1"/>
  <c r="AF5194" i="2"/>
  <c r="AG5194" i="2" s="1"/>
  <c r="AF5457" i="2"/>
  <c r="AG5457" i="2" s="1"/>
  <c r="AF5646" i="2"/>
  <c r="AG5646" i="2" s="1"/>
  <c r="AF5774" i="2"/>
  <c r="AG5774" i="2" s="1"/>
  <c r="AF5899" i="2"/>
  <c r="AG5899" i="2" s="1"/>
  <c r="AF6055" i="2"/>
  <c r="AG6055" i="2" s="1"/>
  <c r="AF220" i="2"/>
  <c r="AF2402" i="2"/>
  <c r="AG2402" i="2" s="1"/>
  <c r="AF2481" i="2"/>
  <c r="AG2481" i="2" s="1"/>
  <c r="AF1530" i="2"/>
  <c r="AG1530" i="2" s="1"/>
  <c r="AF3050" i="2"/>
  <c r="AG3050" i="2" s="1"/>
  <c r="AF4657" i="2"/>
  <c r="AG4657" i="2" s="1"/>
  <c r="AF4778" i="2"/>
  <c r="AG4778" i="2" s="1"/>
  <c r="AF5089" i="2"/>
  <c r="AF5339" i="2"/>
  <c r="AG5339" i="2" s="1"/>
  <c r="AF5517" i="2"/>
  <c r="AG5517" i="2" s="1"/>
  <c r="AF3218" i="2"/>
  <c r="AG3218" i="2" s="1"/>
  <c r="AF4213" i="2"/>
  <c r="AG4213" i="2" s="1"/>
  <c r="AF2658" i="2"/>
  <c r="AF223" i="2"/>
  <c r="AG223" i="2" s="1"/>
  <c r="AF3551" i="2"/>
  <c r="AG3551" i="2" s="1"/>
  <c r="AF4630" i="2"/>
  <c r="AG4630" i="2" s="1"/>
  <c r="AF4779" i="2"/>
  <c r="AG4779" i="2" s="1"/>
  <c r="AF5090" i="2"/>
  <c r="AG5090" i="2" s="1"/>
  <c r="AF5340" i="2"/>
  <c r="AG5340" i="2" s="1"/>
  <c r="AF1723" i="2"/>
  <c r="AG1723" i="2" s="1"/>
  <c r="AF1724" i="2"/>
  <c r="AG1724" i="2" s="1"/>
  <c r="AF1795" i="2"/>
  <c r="AG1795" i="2" s="1"/>
  <c r="AF1042" i="2"/>
  <c r="AF2659" i="2"/>
  <c r="AG2659" i="2" s="1"/>
  <c r="AF2744" i="2"/>
  <c r="AG2744" i="2" s="1"/>
  <c r="AF3952" i="2"/>
  <c r="AG3952" i="2" s="1"/>
  <c r="AF4163" i="2"/>
  <c r="AG4163" i="2" s="1"/>
  <c r="AF4182" i="2"/>
  <c r="AG4182" i="2" s="1"/>
  <c r="AF4475" i="2"/>
  <c r="AG4475" i="2" s="1"/>
  <c r="AF4476" i="2"/>
  <c r="AG4476" i="2" s="1"/>
  <c r="AF6166" i="2"/>
  <c r="AG6166" i="2" s="1"/>
  <c r="AF6283" i="2"/>
  <c r="AG6283" i="2" s="1"/>
  <c r="AF6317" i="2"/>
  <c r="AG6317" i="2" s="1"/>
  <c r="AF4918" i="2"/>
  <c r="AG4918" i="2" s="1"/>
  <c r="AF5776" i="2"/>
  <c r="AF4619" i="2"/>
  <c r="AG4619" i="2" s="1"/>
  <c r="AF479" i="2"/>
  <c r="AG479" i="2" s="1"/>
  <c r="AF506" i="2"/>
  <c r="AG506" i="2" s="1"/>
  <c r="AF780" i="2"/>
  <c r="AG780" i="2" s="1"/>
  <c r="AF784" i="2"/>
  <c r="AG784" i="2" s="1"/>
  <c r="AF966" i="2"/>
  <c r="AG966" i="2" s="1"/>
  <c r="AF975" i="2"/>
  <c r="AG975" i="2" s="1"/>
  <c r="AF1604" i="2"/>
  <c r="AG1604" i="2" s="1"/>
  <c r="AF1661" i="2"/>
  <c r="AF4905" i="2"/>
  <c r="AG4905" i="2" s="1"/>
  <c r="AF6149" i="2"/>
  <c r="AG6149" i="2" s="1"/>
  <c r="AF6248" i="2"/>
  <c r="AG6248" i="2" s="1"/>
  <c r="AF6451" i="2"/>
  <c r="AG6451" i="2" s="1"/>
  <c r="AF6727" i="2"/>
  <c r="AG6727" i="2" s="1"/>
  <c r="AF6875" i="2"/>
  <c r="AG6875" i="2" s="1"/>
  <c r="AF5192" i="2"/>
  <c r="AG5192" i="2" s="1"/>
  <c r="AF5469" i="2"/>
  <c r="AG5469" i="2" s="1"/>
  <c r="AF6010" i="2"/>
  <c r="AG6010" i="2" s="1"/>
  <c r="AF6011" i="2"/>
  <c r="AG6011" i="2" s="1"/>
  <c r="AF3053" i="2"/>
  <c r="AF1137" i="2"/>
  <c r="AG1137" i="2" s="1"/>
  <c r="AF1381" i="2"/>
  <c r="AF1414" i="2"/>
  <c r="AG1414" i="2" s="1"/>
  <c r="AF3332" i="2"/>
  <c r="AG3332" i="2" s="1"/>
  <c r="AF3361" i="2"/>
  <c r="AG3361" i="2" s="1"/>
  <c r="AF3728" i="2"/>
  <c r="AG3728" i="2" s="1"/>
  <c r="AF3767" i="2"/>
  <c r="AG3767" i="2" s="1"/>
  <c r="AF1874" i="2"/>
  <c r="AG1874" i="2" s="1"/>
  <c r="AF1958" i="2"/>
  <c r="AG1958" i="2" s="1"/>
  <c r="AF2118" i="2"/>
  <c r="AG2118" i="2" s="1"/>
  <c r="AF3234" i="2"/>
  <c r="AF5518" i="2"/>
  <c r="AG5518" i="2" s="1"/>
  <c r="AF6122" i="2"/>
  <c r="AG6122" i="2" s="1"/>
  <c r="AF6584" i="2"/>
  <c r="AF7001" i="2"/>
  <c r="AG7001" i="2" s="1"/>
  <c r="AF4265" i="2"/>
  <c r="AG4265" i="2" s="1"/>
  <c r="AF4549" i="2"/>
  <c r="AG4549" i="2" s="1"/>
  <c r="AF4571" i="2"/>
  <c r="AG4571" i="2" s="1"/>
  <c r="AF3195" i="2"/>
  <c r="AG3195" i="2" s="1"/>
  <c r="AF3401" i="2"/>
  <c r="AG3401" i="2" s="1"/>
  <c r="AF3443" i="2"/>
  <c r="AG3443" i="2" s="1"/>
  <c r="AF611" i="2"/>
  <c r="AF2406" i="2"/>
  <c r="AG2406" i="2" s="1"/>
  <c r="AF2407" i="2"/>
  <c r="AG2407" i="2" s="1"/>
  <c r="AF227" i="2"/>
  <c r="AG227" i="2" s="1"/>
  <c r="AF1500" i="2"/>
  <c r="AG1500" i="2" s="1"/>
  <c r="AF3054" i="2"/>
  <c r="AG3054" i="2" s="1"/>
  <c r="AF4658" i="2"/>
  <c r="AG4658" i="2" s="1"/>
  <c r="AF5091" i="2"/>
  <c r="AG5091" i="2" s="1"/>
  <c r="AF5343" i="2"/>
  <c r="AG5343" i="2" s="1"/>
  <c r="AF5519" i="2"/>
  <c r="AF3196" i="2"/>
  <c r="AG3196" i="2" s="1"/>
  <c r="AF2569" i="2"/>
  <c r="AF6031" i="2"/>
  <c r="AG6031" i="2" s="1"/>
  <c r="AF6536" i="2"/>
  <c r="AG6536" i="2" s="1"/>
  <c r="AF127" i="2"/>
  <c r="AF1474" i="2"/>
  <c r="AG1474" i="2" s="1"/>
  <c r="AF3055" i="2"/>
  <c r="AG3055" i="2" s="1"/>
  <c r="AF3197" i="2"/>
  <c r="AG3197" i="2" s="1"/>
  <c r="AF4631" i="2"/>
  <c r="AG4631" i="2" s="1"/>
  <c r="AF4783" i="2"/>
  <c r="AG4783" i="2" s="1"/>
  <c r="AF5062" i="2"/>
  <c r="AG5062" i="2" s="1"/>
  <c r="AF548" i="2"/>
  <c r="AF2348" i="2"/>
  <c r="AG2348" i="2" s="1"/>
  <c r="AF2361" i="2"/>
  <c r="AG2361" i="2" s="1"/>
  <c r="AF2570" i="2"/>
  <c r="AG2570" i="2" s="1"/>
  <c r="AF3198" i="2"/>
  <c r="AG3198" i="2" s="1"/>
  <c r="AF3910" i="2"/>
  <c r="AG3910" i="2" s="1"/>
  <c r="AF4238" i="2"/>
  <c r="AG4238" i="2" s="1"/>
  <c r="AF4266" i="2"/>
  <c r="AG4266" i="2" s="1"/>
  <c r="AF4381" i="2"/>
  <c r="AG4381" i="2" s="1"/>
  <c r="AF4401" i="2"/>
  <c r="AG4401" i="2" s="1"/>
  <c r="AF6150" i="2"/>
  <c r="AG6150" i="2" s="1"/>
  <c r="AF6265" i="2"/>
  <c r="AG6265" i="2" s="1"/>
  <c r="AF6917" i="2"/>
  <c r="AF5345" i="2"/>
  <c r="AF1877" i="2"/>
  <c r="AG1877" i="2" s="1"/>
  <c r="AF229" i="2"/>
  <c r="AG229" i="2" s="1"/>
  <c r="AF321" i="2"/>
  <c r="AG321" i="2" s="1"/>
  <c r="AF673" i="2"/>
  <c r="AG673" i="2" s="1"/>
  <c r="AF712" i="2"/>
  <c r="AG712" i="2" s="1"/>
  <c r="AF835" i="2"/>
  <c r="AG835" i="2" s="1"/>
  <c r="AF847" i="2"/>
  <c r="AG847" i="2" s="1"/>
  <c r="AF3849" i="2"/>
  <c r="AF4215" i="2"/>
  <c r="AG4215" i="2" s="1"/>
  <c r="AF4239" i="2"/>
  <c r="AG4239" i="2" s="1"/>
  <c r="AF6241" i="2"/>
  <c r="AG6241" i="2" s="1"/>
  <c r="AF6319" i="2"/>
  <c r="AG6319" i="2" s="1"/>
  <c r="AF6338" i="2"/>
  <c r="AG6338" i="2" s="1"/>
  <c r="AF4967" i="2"/>
  <c r="AG4967" i="2" s="1"/>
  <c r="AF6585" i="2"/>
  <c r="AG6585" i="2" s="1"/>
  <c r="AF6763" i="2"/>
  <c r="AG6763" i="2" s="1"/>
  <c r="AF6964" i="2"/>
  <c r="AG6964" i="2" s="1"/>
  <c r="AF6919" i="2"/>
  <c r="AF60" i="2"/>
  <c r="AG60" i="2" s="1"/>
  <c r="AF612" i="2"/>
  <c r="AG612" i="2" s="1"/>
  <c r="AF1000" i="2"/>
  <c r="AG1000" i="2" s="1"/>
  <c r="AF1001" i="2"/>
  <c r="AG1001" i="2" s="1"/>
  <c r="AF1227" i="2"/>
  <c r="AG1227" i="2" s="1"/>
  <c r="AF1231" i="2"/>
  <c r="AG1231" i="2" s="1"/>
  <c r="AF3584" i="2"/>
  <c r="AG3584" i="2" s="1"/>
  <c r="AF4150" i="2"/>
  <c r="AG4150" i="2" s="1"/>
  <c r="AF4151" i="2"/>
  <c r="AG4151" i="2" s="1"/>
  <c r="AF4044" i="2"/>
  <c r="AF5781" i="2"/>
  <c r="AG5781" i="2" s="1"/>
  <c r="AF5906" i="2"/>
  <c r="AG5906" i="2" s="1"/>
  <c r="AF6807" i="2"/>
  <c r="AG6807" i="2" s="1"/>
  <c r="AF7002" i="2"/>
  <c r="AG7002" i="2" s="1"/>
  <c r="AF3199" i="2"/>
  <c r="AG3199" i="2" s="1"/>
  <c r="AF3402" i="2"/>
  <c r="AG3402" i="2" s="1"/>
  <c r="AF3446" i="2"/>
  <c r="AG3446" i="2" s="1"/>
  <c r="AF3816" i="2"/>
  <c r="AG3816" i="2" s="1"/>
  <c r="AF3850" i="2"/>
  <c r="AG3850" i="2" s="1"/>
  <c r="AF231" i="2"/>
  <c r="AG231" i="2" s="1"/>
  <c r="AF613" i="2"/>
  <c r="AG613" i="2" s="1"/>
  <c r="AF1728" i="2"/>
  <c r="AF5093" i="2"/>
  <c r="AG5093" i="2" s="1"/>
  <c r="AF4184" i="2"/>
  <c r="AG4184" i="2" s="1"/>
  <c r="AF4216" i="2"/>
  <c r="AG4216" i="2" s="1"/>
  <c r="AF4479" i="2"/>
  <c r="AG4479" i="2" s="1"/>
  <c r="AF4521" i="2"/>
  <c r="AG4521" i="2" s="1"/>
  <c r="AF2486" i="2"/>
  <c r="AG2486" i="2" s="1"/>
  <c r="AF2573" i="2"/>
  <c r="AG2573" i="2" s="1"/>
  <c r="AF2665" i="2"/>
  <c r="AG2665" i="2" s="1"/>
  <c r="AF2747" i="2"/>
  <c r="AG2747" i="2" s="1"/>
  <c r="AF4945" i="2"/>
  <c r="AG4945" i="2" s="1"/>
  <c r="AF6502" i="2"/>
  <c r="AG6502" i="2" s="1"/>
  <c r="AF5782" i="2"/>
  <c r="AF2052" i="2"/>
  <c r="AG2052" i="2" s="1"/>
  <c r="AF2120" i="2"/>
  <c r="AG2120" i="2" s="1"/>
  <c r="AF2170" i="2"/>
  <c r="AG2170" i="2" s="1"/>
  <c r="AF2198" i="2"/>
  <c r="AG2198" i="2" s="1"/>
  <c r="AF323" i="2"/>
  <c r="AG323" i="2" s="1"/>
  <c r="AF1583" i="2"/>
  <c r="AG1583" i="2" s="1"/>
  <c r="AF3059" i="2"/>
  <c r="AG3059" i="2" s="1"/>
  <c r="AF4716" i="2"/>
  <c r="AG4716" i="2" s="1"/>
  <c r="AF4787" i="2"/>
  <c r="AG4787" i="2" s="1"/>
  <c r="AF2748" i="2"/>
  <c r="AF3768" i="2"/>
  <c r="AG3768" i="2" s="1"/>
  <c r="AF20" i="2"/>
  <c r="AG20" i="2" s="1"/>
  <c r="AF568" i="2"/>
  <c r="AG568" i="2" s="1"/>
  <c r="AF614" i="2"/>
  <c r="AG614" i="2" s="1"/>
  <c r="AF794" i="2"/>
  <c r="AG794" i="2" s="1"/>
  <c r="AF796" i="2"/>
  <c r="AG796" i="2" s="1"/>
  <c r="AF991" i="2"/>
  <c r="AG991" i="2" s="1"/>
  <c r="AF994" i="2"/>
  <c r="AG994" i="2" s="1"/>
  <c r="AF1232" i="2"/>
  <c r="AG1232" i="2" s="1"/>
  <c r="AF1254" i="2"/>
  <c r="AG1254" i="2" s="1"/>
  <c r="AF1730" i="2"/>
  <c r="AF3174" i="2"/>
  <c r="AG3174" i="2" s="1"/>
  <c r="AF4433" i="2"/>
  <c r="AG4433" i="2" s="1"/>
  <c r="AF4434" i="2"/>
  <c r="AG4434" i="2" s="1"/>
  <c r="AF4906" i="2"/>
  <c r="AG4906" i="2" s="1"/>
  <c r="AF6154" i="2"/>
  <c r="AG6154" i="2" s="1"/>
  <c r="AF6266" i="2"/>
  <c r="AG6266" i="2" s="1"/>
  <c r="AF6286" i="2"/>
  <c r="AG6286" i="2" s="1"/>
  <c r="AF6437" i="2"/>
  <c r="AG6437" i="2" s="1"/>
  <c r="AF6453" i="2"/>
  <c r="AF1081" i="2"/>
  <c r="AG1081" i="2" s="1"/>
  <c r="AF1965" i="2"/>
  <c r="AG1965" i="2" s="1"/>
  <c r="AF2053" i="2"/>
  <c r="AG2053" i="2" s="1"/>
  <c r="AF2121" i="2"/>
  <c r="AG2121" i="2" s="1"/>
  <c r="AF2171" i="2"/>
  <c r="AG2171" i="2" s="1"/>
  <c r="AF233" i="2"/>
  <c r="AG233" i="2" s="1"/>
  <c r="AF325" i="2"/>
  <c r="AG325" i="2" s="1"/>
  <c r="AF3220" i="2"/>
  <c r="AF6287" i="2"/>
  <c r="AG6287" i="2" s="1"/>
  <c r="AF6320" i="2"/>
  <c r="AG6320" i="2" s="1"/>
  <c r="AF6537" i="2"/>
  <c r="AG6537" i="2" s="1"/>
  <c r="AF6706" i="2"/>
  <c r="AG6706" i="2" s="1"/>
  <c r="AF6965" i="2"/>
  <c r="AG6965" i="2" s="1"/>
  <c r="AF5290" i="2"/>
  <c r="AG5290" i="2" s="1"/>
  <c r="AF5657" i="2"/>
  <c r="AG5657" i="2" s="1"/>
  <c r="AF5785" i="2"/>
  <c r="AG5785" i="2" s="1"/>
  <c r="AF5910" i="2"/>
  <c r="AG5910" i="2" s="1"/>
  <c r="AF6083" i="2"/>
  <c r="AG6083" i="2" s="1"/>
  <c r="AF6612" i="2"/>
  <c r="AG6612" i="2" s="1"/>
  <c r="AF4790" i="2"/>
  <c r="AF1415" i="2"/>
  <c r="AG1415" i="2" s="1"/>
  <c r="AF3362" i="2"/>
  <c r="AG3362" i="2" s="1"/>
  <c r="AF3769" i="2"/>
  <c r="AG3769" i="2" s="1"/>
  <c r="AF1882" i="2"/>
  <c r="AG1882" i="2" s="1"/>
  <c r="AF2054" i="2"/>
  <c r="AG2054" i="2" s="1"/>
  <c r="AF2122" i="2"/>
  <c r="AG2122" i="2" s="1"/>
  <c r="AF2488" i="2"/>
  <c r="AG2488" i="2" s="1"/>
  <c r="AF2489" i="2"/>
  <c r="AG2489" i="2" s="1"/>
  <c r="AF2577" i="2"/>
  <c r="AG2577" i="2" s="1"/>
  <c r="AF4326" i="2"/>
  <c r="AF5787" i="2"/>
  <c r="AG5787" i="2" s="1"/>
  <c r="AF132" i="2"/>
  <c r="AG132" i="2" s="1"/>
  <c r="AF237" i="2"/>
  <c r="AG237" i="2" s="1"/>
  <c r="AF1532" i="2"/>
  <c r="AG1532" i="2" s="1"/>
  <c r="AF3064" i="2"/>
  <c r="AG3064" i="2" s="1"/>
  <c r="AF4660" i="2"/>
  <c r="AG4660" i="2" s="1"/>
  <c r="AF4791" i="2"/>
  <c r="AG4791" i="2" s="1"/>
  <c r="AF5094" i="2"/>
  <c r="AG5094" i="2" s="1"/>
  <c r="AF5352" i="2"/>
  <c r="AG5352" i="2" s="1"/>
  <c r="AF1018" i="2"/>
  <c r="AF4102" i="2"/>
  <c r="AG4102" i="2" s="1"/>
  <c r="AF4111" i="2"/>
  <c r="AG4111" i="2" s="1"/>
  <c r="AF6829" i="2"/>
  <c r="AG6829" i="2" s="1"/>
  <c r="AF6808" i="2"/>
  <c r="AG6808" i="2" s="1"/>
  <c r="AF7076" i="2"/>
  <c r="AF5260" i="2"/>
  <c r="AG5260" i="2" s="1"/>
  <c r="AF5496" i="2"/>
  <c r="AG5496" i="2" s="1"/>
  <c r="AF5659" i="2"/>
  <c r="AG5659" i="2" s="1"/>
  <c r="AF5911" i="2"/>
  <c r="AG5911" i="2" s="1"/>
  <c r="AF3221" i="2"/>
  <c r="AF898" i="2"/>
  <c r="AG898" i="2" s="1"/>
  <c r="AF1357" i="2"/>
  <c r="AG1357" i="2" s="1"/>
  <c r="AF3319" i="2"/>
  <c r="AG3319" i="2" s="1"/>
  <c r="AF3688" i="2"/>
  <c r="AG3688" i="2" s="1"/>
  <c r="AF3703" i="2"/>
  <c r="AG3703" i="2" s="1"/>
  <c r="AF1883" i="2"/>
  <c r="AG1883" i="2" s="1"/>
  <c r="AF1967" i="2"/>
  <c r="AG1967" i="2" s="1"/>
  <c r="AF2362" i="2"/>
  <c r="AG2362" i="2" s="1"/>
  <c r="AF3923" i="2"/>
  <c r="AF6084" i="2"/>
  <c r="AG6084" i="2" s="1"/>
  <c r="AF6504" i="2"/>
  <c r="AG6504" i="2" s="1"/>
  <c r="AF3222" i="2"/>
  <c r="AG3222" i="2" s="1"/>
  <c r="AF327" i="2"/>
  <c r="AG327" i="2" s="1"/>
  <c r="AF378" i="2"/>
  <c r="AG378" i="2" s="1"/>
  <c r="AF715" i="2"/>
  <c r="AG715" i="2" s="1"/>
  <c r="AF737" i="2"/>
  <c r="AF2055" i="2"/>
  <c r="AF2579" i="2"/>
  <c r="AG2579" i="2" s="1"/>
  <c r="AF2670" i="2"/>
  <c r="AG2670" i="2" s="1"/>
  <c r="AF2751" i="2"/>
  <c r="AG2751" i="2" s="1"/>
  <c r="AF2752" i="2"/>
  <c r="AG2752" i="2" s="1"/>
  <c r="AF2809" i="2"/>
  <c r="AG2809" i="2" s="1"/>
  <c r="AF4994" i="2"/>
  <c r="AG4994" i="2" s="1"/>
  <c r="AF6565" i="2"/>
  <c r="AG6565" i="2" s="1"/>
  <c r="AF6711" i="2"/>
  <c r="AG6711" i="2" s="1"/>
  <c r="AF7006" i="2"/>
  <c r="AG7006" i="2" s="1"/>
  <c r="AF5291" i="2"/>
  <c r="AG5291" i="2" s="1"/>
  <c r="AF5661" i="2"/>
  <c r="AG5661" i="2" s="1"/>
  <c r="AF5789" i="2"/>
  <c r="AG5789" i="2" s="1"/>
  <c r="AF5914" i="2"/>
  <c r="AG5914" i="2" s="1"/>
  <c r="AF1566" i="2"/>
  <c r="AF946" i="2"/>
  <c r="AG946" i="2" s="1"/>
  <c r="AF1416" i="2"/>
  <c r="AG1416" i="2" s="1"/>
  <c r="AF3363" i="2"/>
  <c r="AG3363" i="2" s="1"/>
  <c r="AF3404" i="2"/>
  <c r="AG3404" i="2" s="1"/>
  <c r="AF3770" i="2"/>
  <c r="AG3770" i="2" s="1"/>
  <c r="AF3771" i="2"/>
  <c r="AG3771" i="2" s="1"/>
  <c r="AF1970" i="2"/>
  <c r="AG1970" i="2" s="1"/>
  <c r="AF1971" i="2"/>
  <c r="AG1971" i="2" s="1"/>
  <c r="AF2056" i="2"/>
  <c r="AG2056" i="2" s="1"/>
  <c r="AF2810" i="2"/>
  <c r="AF5231" i="2"/>
  <c r="AG5231" i="2" s="1"/>
  <c r="AF5523" i="2"/>
  <c r="AG5523" i="2" s="1"/>
  <c r="AF5662" i="2"/>
  <c r="AG5662" i="2" s="1"/>
  <c r="AF5790" i="2"/>
  <c r="AG5790" i="2" s="1"/>
  <c r="AF5915" i="2"/>
  <c r="AG5915" i="2" s="1"/>
  <c r="AF6124" i="2"/>
  <c r="AG6124" i="2" s="1"/>
  <c r="AF6613" i="2"/>
  <c r="AG6613" i="2" s="1"/>
  <c r="AF7007" i="2"/>
  <c r="AF63" i="2"/>
  <c r="AG63" i="2" s="1"/>
  <c r="AF135" i="2"/>
  <c r="AG135" i="2" s="1"/>
  <c r="AF1476" i="2"/>
  <c r="AG1476" i="2" s="1"/>
  <c r="AF3068" i="2"/>
  <c r="AG3068" i="2" s="1"/>
  <c r="AF5064" i="2"/>
  <c r="AF1734" i="2"/>
  <c r="AG1734" i="2" s="1"/>
  <c r="AF2349" i="2"/>
  <c r="AG2349" i="2" s="1"/>
  <c r="AF2364" i="2"/>
  <c r="AG2364" i="2" s="1"/>
  <c r="AF2413" i="2"/>
  <c r="AG2413" i="2" s="1"/>
  <c r="AF2493" i="2"/>
  <c r="AG2493" i="2" s="1"/>
  <c r="AF3536" i="2"/>
  <c r="AG3536" i="2" s="1"/>
  <c r="AF5261" i="2"/>
  <c r="AG5261" i="2" s="1"/>
  <c r="AF6034" i="2"/>
  <c r="AG6034" i="2" s="1"/>
  <c r="AF6474" i="2"/>
  <c r="AG6474" i="2" s="1"/>
  <c r="AF2581" i="2"/>
  <c r="AF241" i="2"/>
  <c r="AG241" i="2" s="1"/>
  <c r="AF332" i="2"/>
  <c r="AF3364" i="2"/>
  <c r="AG3364" i="2" s="1"/>
  <c r="AF3405" i="2"/>
  <c r="AG3405" i="2" s="1"/>
  <c r="AF3732" i="2"/>
  <c r="AG3732" i="2" s="1"/>
  <c r="AF3772" i="2"/>
  <c r="AG3772" i="2" s="1"/>
  <c r="AF4692" i="2"/>
  <c r="AG4692" i="2" s="1"/>
  <c r="AF4796" i="2"/>
  <c r="AG4796" i="2" s="1"/>
  <c r="AF1139" i="2"/>
  <c r="AF6086" i="2"/>
  <c r="AG6086" i="2" s="1"/>
  <c r="AF6923" i="2"/>
  <c r="AG6923" i="2" s="1"/>
  <c r="AF3953" i="2"/>
  <c r="AG3953" i="2" s="1"/>
  <c r="AF4303" i="2"/>
  <c r="AG4303" i="2" s="1"/>
  <c r="AF4328" i="2"/>
  <c r="AG4328" i="2" s="1"/>
  <c r="AF4437" i="2"/>
  <c r="AG4437" i="2" s="1"/>
  <c r="AF4438" i="2"/>
  <c r="AG4438" i="2" s="1"/>
  <c r="AF2583" i="2"/>
  <c r="AG2583" i="2" s="1"/>
  <c r="AF2673" i="2"/>
  <c r="AG2673" i="2" s="1"/>
  <c r="AF2674" i="2"/>
  <c r="AG2674" i="2" s="1"/>
  <c r="AF2754" i="2"/>
  <c r="AG2754" i="2" s="1"/>
  <c r="AF3619" i="2"/>
  <c r="AG3619" i="2" s="1"/>
  <c r="AF6387" i="2"/>
  <c r="AF3537" i="2"/>
  <c r="AG3537" i="2" s="1"/>
  <c r="AF4621" i="2"/>
  <c r="AG4621" i="2" s="1"/>
  <c r="AF5358" i="2"/>
  <c r="AG5358" i="2" s="1"/>
  <c r="AF515" i="2"/>
  <c r="AG515" i="2" s="1"/>
  <c r="AF517" i="2"/>
  <c r="AG517" i="2" s="1"/>
  <c r="AF977" i="2"/>
  <c r="AG977" i="2" s="1"/>
  <c r="AF978" i="2"/>
  <c r="AG978" i="2" s="1"/>
  <c r="AF2342" i="2"/>
  <c r="AF4597" i="2"/>
  <c r="AG4597" i="2" s="1"/>
  <c r="AF6249" i="2"/>
  <c r="AG6249" i="2" s="1"/>
  <c r="AF6476" i="2"/>
  <c r="AG6476" i="2" s="1"/>
  <c r="AF6730" i="2"/>
  <c r="AG6730" i="2" s="1"/>
  <c r="AF6878" i="2"/>
  <c r="AG6878" i="2" s="1"/>
  <c r="AF5195" i="2"/>
  <c r="AG5195" i="2" s="1"/>
  <c r="AF5474" i="2"/>
  <c r="AG5474" i="2" s="1"/>
  <c r="AF6015" i="2"/>
  <c r="AG6015" i="2" s="1"/>
  <c r="AF6016" i="2"/>
  <c r="AG6016" i="2" s="1"/>
  <c r="AF6017" i="2"/>
  <c r="AG6017" i="2" s="1"/>
  <c r="AF3447" i="2"/>
  <c r="AF1974" i="2"/>
  <c r="AG1974" i="2" s="1"/>
  <c r="AF2126" i="2"/>
  <c r="AG2126" i="2" s="1"/>
  <c r="AF2365" i="2"/>
  <c r="AG2365" i="2" s="1"/>
  <c r="AF138" i="2"/>
  <c r="AG138" i="2" s="1"/>
  <c r="AF244" i="2"/>
  <c r="AG244" i="2" s="1"/>
  <c r="AF1504" i="2"/>
  <c r="AG1504" i="2" s="1"/>
  <c r="AF3071" i="2"/>
  <c r="AG3071" i="2" s="1"/>
  <c r="AF4662" i="2"/>
  <c r="AG4662" i="2" s="1"/>
  <c r="AF4798" i="2"/>
  <c r="AG4798" i="2" s="1"/>
  <c r="AF4482" i="2"/>
  <c r="AF6538" i="2"/>
  <c r="AG6538" i="2" s="1"/>
  <c r="AF246" i="2"/>
  <c r="AG246" i="2" s="1"/>
  <c r="AF1534" i="2"/>
  <c r="AG1534" i="2" s="1"/>
  <c r="AF3072" i="2"/>
  <c r="AG3072" i="2" s="1"/>
  <c r="AF3338" i="2"/>
  <c r="AG3338" i="2" s="1"/>
  <c r="AF3365" i="2"/>
  <c r="AG3365" i="2" s="1"/>
  <c r="AF3554" i="2"/>
  <c r="AG3554" i="2" s="1"/>
  <c r="AF3733" i="2"/>
  <c r="AG3733" i="2" s="1"/>
  <c r="AF3734" i="2"/>
  <c r="AG3734" i="2" s="1"/>
  <c r="AF680" i="2"/>
  <c r="AF4048" i="2"/>
  <c r="AG4048" i="2" s="1"/>
  <c r="AF4094" i="2"/>
  <c r="AG4094" i="2" s="1"/>
  <c r="AF4103" i="2"/>
  <c r="AG4103" i="2" s="1"/>
  <c r="AF4112" i="2"/>
  <c r="AG4112" i="2" s="1"/>
  <c r="AF4113" i="2"/>
  <c r="AG4113" i="2" s="1"/>
  <c r="AF6830" i="2"/>
  <c r="AG6830" i="2" s="1"/>
  <c r="AF4948" i="2"/>
  <c r="AG4948" i="2" s="1"/>
  <c r="AF6810" i="2"/>
  <c r="AG6810" i="2" s="1"/>
  <c r="AF7077" i="2"/>
  <c r="AG7077" i="2" s="1"/>
  <c r="AF5263" i="2"/>
  <c r="AG5263" i="2" s="1"/>
  <c r="AF5525" i="2"/>
  <c r="AG5525" i="2" s="1"/>
  <c r="AF6811" i="2"/>
  <c r="AF1257" i="2"/>
  <c r="AG1257" i="2" s="1"/>
  <c r="AF1687" i="2"/>
  <c r="AG1687" i="2" s="1"/>
  <c r="AF1737" i="2"/>
  <c r="AG1737" i="2" s="1"/>
  <c r="AF1808" i="2"/>
  <c r="AG1808" i="2" s="1"/>
  <c r="AF1889" i="2"/>
  <c r="AG1889" i="2" s="1"/>
  <c r="AF1975" i="2"/>
  <c r="AG1975" i="2" s="1"/>
  <c r="AF1976" i="2"/>
  <c r="AF2350" i="2"/>
  <c r="AG2350" i="2" s="1"/>
  <c r="AF2366" i="2"/>
  <c r="AG2366" i="2" s="1"/>
  <c r="AF2416" i="2"/>
  <c r="AG2416" i="2" s="1"/>
  <c r="AF2496" i="2"/>
  <c r="AG2496" i="2" s="1"/>
  <c r="AF5361" i="2"/>
  <c r="AF6478" i="2"/>
  <c r="AG6478" i="2" s="1"/>
  <c r="AF6853" i="2"/>
  <c r="AG6853" i="2" s="1"/>
  <c r="AF469" i="2"/>
  <c r="AG469" i="2" s="1"/>
  <c r="AF476" i="2"/>
  <c r="AF1478" i="2"/>
  <c r="AF3074" i="2"/>
  <c r="AG3074" i="2" s="1"/>
  <c r="AF3408" i="2"/>
  <c r="AG3408" i="2" s="1"/>
  <c r="AF5362" i="2"/>
  <c r="AF1809" i="2"/>
  <c r="AG1809" i="2" s="1"/>
  <c r="AF1890" i="2"/>
  <c r="AG1890" i="2" s="1"/>
  <c r="AF1977" i="2"/>
  <c r="AG1977" i="2" s="1"/>
  <c r="AF2367" i="2"/>
  <c r="AG2367" i="2" s="1"/>
  <c r="AF2417" i="2"/>
  <c r="AG2417" i="2" s="1"/>
  <c r="AF2498" i="2"/>
  <c r="AG2498" i="2" s="1"/>
  <c r="AF2587" i="2"/>
  <c r="AG2587" i="2" s="1"/>
  <c r="AF2588" i="2"/>
  <c r="AG2588" i="2" s="1"/>
  <c r="AF2676" i="2"/>
  <c r="AG2676" i="2" s="1"/>
  <c r="AF3665" i="2"/>
  <c r="AG3665" i="2" s="1"/>
  <c r="AF3912" i="2"/>
  <c r="AG3912" i="2" s="1"/>
  <c r="AF6323" i="2"/>
  <c r="AF1505" i="2"/>
  <c r="AG1505" i="2" s="1"/>
  <c r="AF3555" i="2"/>
  <c r="AG3555" i="2" s="1"/>
  <c r="AF4664" i="2"/>
  <c r="AG4664" i="2" s="1"/>
  <c r="AF4802" i="2"/>
  <c r="AG4802" i="2" s="1"/>
  <c r="AF5096" i="2"/>
  <c r="AG5096" i="2" s="1"/>
  <c r="AF5363" i="2"/>
  <c r="AG5363" i="2" s="1"/>
  <c r="AF1739" i="2"/>
  <c r="AG1739" i="2" s="1"/>
  <c r="AF1810" i="2"/>
  <c r="AF1811" i="2"/>
  <c r="AG1811" i="2" s="1"/>
  <c r="AF143" i="2"/>
  <c r="AG143" i="2" s="1"/>
  <c r="AF249" i="2"/>
  <c r="AG249" i="2" s="1"/>
  <c r="AF1258" i="2"/>
  <c r="AF2755" i="2"/>
  <c r="AG2755" i="2" s="1"/>
  <c r="AF4188" i="2"/>
  <c r="AG4188" i="2" s="1"/>
  <c r="AF4484" i="2"/>
  <c r="AG4484" i="2" s="1"/>
  <c r="AF4485" i="2"/>
  <c r="AG4485" i="2" s="1"/>
  <c r="AF6180" i="2"/>
  <c r="AG6180" i="2" s="1"/>
  <c r="AF6324" i="2"/>
  <c r="AG6324" i="2" s="1"/>
  <c r="AF6507" i="2"/>
  <c r="AG6507" i="2" s="1"/>
  <c r="AF6741" i="2"/>
  <c r="AG6741" i="2" s="1"/>
  <c r="AF5922" i="2"/>
  <c r="AF1740" i="2"/>
  <c r="AG1740" i="2" s="1"/>
  <c r="AF1812" i="2"/>
  <c r="AG1812" i="2" s="1"/>
  <c r="AF69" i="2"/>
  <c r="AG69" i="2" s="1"/>
  <c r="AF70" i="2"/>
  <c r="AG70" i="2" s="1"/>
  <c r="AF574" i="2"/>
  <c r="AG574" i="2" s="1"/>
  <c r="AF622" i="2"/>
  <c r="AG622" i="2" s="1"/>
  <c r="AF807" i="2"/>
  <c r="AG807" i="2" s="1"/>
  <c r="AF825" i="2"/>
  <c r="AG825" i="2" s="1"/>
  <c r="AF1004" i="2"/>
  <c r="AG1004" i="2" s="1"/>
  <c r="AF1024" i="2"/>
  <c r="AG1024" i="2" s="1"/>
  <c r="AF1979" i="2"/>
  <c r="AF6157" i="2"/>
  <c r="AG6157" i="2" s="1"/>
  <c r="AF6268" i="2"/>
  <c r="AG6268" i="2" s="1"/>
  <c r="AF6455" i="2"/>
  <c r="AG6455" i="2" s="1"/>
  <c r="AF6731" i="2"/>
  <c r="AG6731" i="2" s="1"/>
  <c r="AF5196" i="2"/>
  <c r="AG5196" i="2" s="1"/>
  <c r="AF5476" i="2"/>
  <c r="AG5476" i="2" s="1"/>
  <c r="AF5670" i="2"/>
  <c r="AG5670" i="2" s="1"/>
  <c r="AF5923" i="2"/>
  <c r="AG5923" i="2" s="1"/>
  <c r="AF1318" i="2"/>
  <c r="AF4573" i="2"/>
  <c r="AG4573" i="2" s="1"/>
  <c r="AF4995" i="2"/>
  <c r="AG4995" i="2" s="1"/>
  <c r="AF7008" i="2"/>
  <c r="AG7008" i="2" s="1"/>
  <c r="AF5298" i="2"/>
  <c r="AG5298" i="2" s="1"/>
  <c r="AF5671" i="2"/>
  <c r="AG5671" i="2" s="1"/>
  <c r="AF5799" i="2"/>
  <c r="AG5799" i="2" s="1"/>
  <c r="AF5924" i="2"/>
  <c r="AG5924" i="2" s="1"/>
  <c r="AF6106" i="2"/>
  <c r="AG6106" i="2" s="1"/>
  <c r="AF6644" i="2"/>
  <c r="AG6644" i="2" s="1"/>
  <c r="AF334" i="2"/>
  <c r="AF3635" i="2"/>
  <c r="AG3635" i="2" s="1"/>
  <c r="AF6645" i="2"/>
  <c r="AG6645" i="2" s="1"/>
  <c r="AF7009" i="2"/>
  <c r="AF2591" i="2"/>
  <c r="AG2591" i="2" s="1"/>
  <c r="AF2679" i="2"/>
  <c r="AG2679" i="2" s="1"/>
  <c r="AF2680" i="2"/>
  <c r="AG2680" i="2" s="1"/>
  <c r="AF2846" i="2"/>
  <c r="AG2846" i="2" s="1"/>
  <c r="AF3636" i="2"/>
  <c r="AG3636" i="2" s="1"/>
  <c r="AF5569" i="2"/>
  <c r="AF5068" i="2"/>
  <c r="AG5068" i="2" s="1"/>
  <c r="AF5367" i="2"/>
  <c r="AG5367" i="2" s="1"/>
  <c r="AF72" i="2"/>
  <c r="AG72" i="2" s="1"/>
  <c r="AF551" i="2"/>
  <c r="AG551" i="2" s="1"/>
  <c r="AF575" i="2"/>
  <c r="AG575" i="2" s="1"/>
  <c r="AF862" i="2"/>
  <c r="AG862" i="2" s="1"/>
  <c r="AF877" i="2"/>
  <c r="AG877" i="2" s="1"/>
  <c r="AF1093" i="2"/>
  <c r="AG1093" i="2" s="1"/>
  <c r="AF1117" i="2"/>
  <c r="AG1117" i="2" s="1"/>
  <c r="AF1340" i="2"/>
  <c r="AG1340" i="2" s="1"/>
  <c r="AF1341" i="2"/>
  <c r="AG1341" i="2" s="1"/>
  <c r="AF1690" i="2"/>
  <c r="AG1690" i="2" s="1"/>
  <c r="AF2351" i="2"/>
  <c r="AF2503" i="2"/>
  <c r="AG2503" i="2" s="1"/>
  <c r="AF6480" i="2"/>
  <c r="AG6480" i="2" s="1"/>
  <c r="AF6732" i="2"/>
  <c r="AG6732" i="2" s="1"/>
  <c r="AF6356" i="2"/>
  <c r="AG6356" i="2" s="1"/>
  <c r="AF6373" i="2"/>
  <c r="AG6373" i="2" s="1"/>
  <c r="AF5477" i="2"/>
  <c r="AG5477" i="2" s="1"/>
  <c r="AF3369" i="2"/>
  <c r="AF878" i="2"/>
  <c r="AG878" i="2" s="1"/>
  <c r="AF1360" i="2"/>
  <c r="AG1360" i="2" s="1"/>
  <c r="AF1667" i="2"/>
  <c r="AG1667" i="2" s="1"/>
  <c r="AF1692" i="2"/>
  <c r="AG1692" i="2" s="1"/>
  <c r="AF1743" i="2"/>
  <c r="AG1743" i="2" s="1"/>
  <c r="AF1744" i="2"/>
  <c r="AG1744" i="2" s="1"/>
  <c r="AF1814" i="2"/>
  <c r="AG1814" i="2" s="1"/>
  <c r="AF1895" i="2"/>
  <c r="AG1895" i="2" s="1"/>
  <c r="AF2370" i="2"/>
  <c r="AG2370" i="2" s="1"/>
  <c r="AF3914" i="2"/>
  <c r="AF5674" i="2"/>
  <c r="AG5674" i="2" s="1"/>
  <c r="AF5802" i="2"/>
  <c r="AG5802" i="2" s="1"/>
  <c r="AF6481" i="2"/>
  <c r="AG6481" i="2" s="1"/>
  <c r="AF146" i="2"/>
  <c r="AG146" i="2" s="1"/>
  <c r="AF250" i="2"/>
  <c r="AG250" i="2" s="1"/>
  <c r="AF1506" i="2"/>
  <c r="AG1506" i="2" s="1"/>
  <c r="AF3081" i="2"/>
  <c r="AG3081" i="2" s="1"/>
  <c r="AF3341" i="2"/>
  <c r="AG3341" i="2" s="1"/>
  <c r="AF73" i="2"/>
  <c r="AF1982" i="2"/>
  <c r="AG1982" i="2" s="1"/>
  <c r="AF2423" i="2"/>
  <c r="AG2423" i="2" s="1"/>
  <c r="AF2506" i="2"/>
  <c r="AG2506" i="2" s="1"/>
  <c r="AF3559" i="2"/>
  <c r="AG3559" i="2" s="1"/>
  <c r="AF5278" i="2"/>
  <c r="AG5278" i="2" s="1"/>
  <c r="AF6062" i="2"/>
  <c r="AF6884" i="2"/>
  <c r="AG6884" i="2" s="1"/>
  <c r="AF3927" i="2"/>
  <c r="AG3927" i="2" s="1"/>
  <c r="AF4271" i="2"/>
  <c r="AG4271" i="2" s="1"/>
  <c r="AF4304" i="2"/>
  <c r="AG4304" i="2" s="1"/>
  <c r="AF4409" i="2"/>
  <c r="AG4409" i="2" s="1"/>
  <c r="AF3589" i="2"/>
  <c r="AF3082" i="2"/>
  <c r="AG3082" i="2" s="1"/>
  <c r="AF3342" i="2"/>
  <c r="AG3342" i="2" s="1"/>
  <c r="AF3691" i="2"/>
  <c r="AG3691" i="2" s="1"/>
  <c r="AF3709" i="2"/>
  <c r="AF4639" i="2"/>
  <c r="AG4639" i="2" s="1"/>
  <c r="AF4809" i="2"/>
  <c r="AG4809" i="2" s="1"/>
  <c r="AF5070" i="2"/>
  <c r="AG5070" i="2" s="1"/>
  <c r="AF5370" i="2"/>
  <c r="AG5370" i="2" s="1"/>
  <c r="AF40" i="2"/>
  <c r="AG40" i="2" s="1"/>
  <c r="AF76" i="2"/>
  <c r="AG76" i="2" s="1"/>
  <c r="AF1343" i="2"/>
  <c r="AF6038" i="2"/>
  <c r="AG6038" i="2" s="1"/>
  <c r="AF3915" i="2"/>
  <c r="AG3915" i="2" s="1"/>
  <c r="AF4247" i="2"/>
  <c r="AG4247" i="2" s="1"/>
  <c r="AF4386" i="2"/>
  <c r="AG4386" i="2" s="1"/>
  <c r="AF4387" i="2"/>
  <c r="AG4387" i="2" s="1"/>
  <c r="AF2507" i="2"/>
  <c r="AG2507" i="2" s="1"/>
  <c r="AF2596" i="2"/>
  <c r="AG2596" i="2" s="1"/>
  <c r="AF3541" i="2"/>
  <c r="AG3541" i="2" s="1"/>
  <c r="AF5479" i="2"/>
  <c r="AF252" i="2"/>
  <c r="AG252" i="2" s="1"/>
  <c r="AF624" i="2"/>
  <c r="AG624" i="2" s="1"/>
  <c r="AF1025" i="2"/>
  <c r="AG1025" i="2" s="1"/>
  <c r="AF1238" i="2"/>
  <c r="AG1238" i="2" s="1"/>
  <c r="AF1239" i="2"/>
  <c r="AG1239" i="2" s="1"/>
  <c r="AF3590" i="2"/>
  <c r="AG3590" i="2" s="1"/>
  <c r="AF4017" i="2"/>
  <c r="AG4017" i="2" s="1"/>
  <c r="AF4025" i="2"/>
  <c r="AG4025" i="2" s="1"/>
  <c r="AF4037" i="2"/>
  <c r="AF4038" i="2"/>
  <c r="AG4038" i="2" s="1"/>
  <c r="AF4105" i="2"/>
  <c r="AF3185" i="2"/>
  <c r="AG3185" i="2" s="1"/>
  <c r="AF3412" i="2"/>
  <c r="AG3412" i="2" s="1"/>
  <c r="AF3778" i="2"/>
  <c r="AG3778" i="2" s="1"/>
  <c r="AF3819" i="2"/>
  <c r="AG3819" i="2" s="1"/>
  <c r="AF150" i="2"/>
  <c r="AG150" i="2" s="1"/>
  <c r="AF253" i="2"/>
  <c r="AG253" i="2" s="1"/>
  <c r="AF625" i="2"/>
  <c r="AG625" i="2" s="1"/>
  <c r="AF683" i="2"/>
  <c r="AG683" i="2" s="1"/>
  <c r="AF802" i="2"/>
  <c r="AG802" i="2" s="1"/>
  <c r="AF808" i="2"/>
  <c r="AG808" i="2" s="1"/>
  <c r="AF1898" i="2"/>
  <c r="AF5501" i="2"/>
  <c r="AG5501" i="2" s="1"/>
  <c r="AF4189" i="2"/>
  <c r="AG4189" i="2" s="1"/>
  <c r="AF4190" i="2"/>
  <c r="AG4190" i="2" s="1"/>
  <c r="AF4487" i="2"/>
  <c r="AG4487" i="2" s="1"/>
  <c r="AF4523" i="2"/>
  <c r="AG4523" i="2" s="1"/>
  <c r="AF2509" i="2"/>
  <c r="AG2509" i="2" s="1"/>
  <c r="AF2597" i="2"/>
  <c r="AG2597" i="2" s="1"/>
  <c r="AF2683" i="2"/>
  <c r="AG2683" i="2" s="1"/>
  <c r="AF4924" i="2"/>
  <c r="AG4924" i="2" s="1"/>
  <c r="AF5678" i="2"/>
  <c r="AF1568" i="2"/>
  <c r="AG1568" i="2" s="1"/>
  <c r="AF5127" i="2"/>
  <c r="AG5127" i="2" s="1"/>
  <c r="AF5373" i="2"/>
  <c r="AG5373" i="2" s="1"/>
  <c r="AF5552" i="2"/>
  <c r="AG5552" i="2" s="1"/>
  <c r="AF3240" i="2"/>
  <c r="AG3240" i="2" s="1"/>
  <c r="AF3929" i="2"/>
  <c r="AG3929" i="2" s="1"/>
  <c r="AF4249" i="2"/>
  <c r="AG4249" i="2" s="1"/>
  <c r="AF6712" i="2"/>
  <c r="AF1750" i="2"/>
  <c r="AG1750" i="2" s="1"/>
  <c r="AF1818" i="2"/>
  <c r="AG1818" i="2" s="1"/>
  <c r="AF1899" i="2"/>
  <c r="AG1899" i="2" s="1"/>
  <c r="AF153" i="2"/>
  <c r="AG153" i="2" s="1"/>
  <c r="AF256" i="2"/>
  <c r="AG256" i="2" s="1"/>
  <c r="AF626" i="2"/>
  <c r="AG626" i="2" s="1"/>
  <c r="AF684" i="2"/>
  <c r="AG684" i="2" s="1"/>
  <c r="AF827" i="2"/>
  <c r="AG827" i="2" s="1"/>
  <c r="AF837" i="2"/>
  <c r="AG837" i="2" s="1"/>
  <c r="AF1027" i="2"/>
  <c r="AG1027" i="2" s="1"/>
  <c r="AF1262" i="2"/>
  <c r="AG1262" i="2" s="1"/>
  <c r="AF1283" i="2"/>
  <c r="AG1283" i="2" s="1"/>
  <c r="AF2062" i="2"/>
  <c r="AF6194" i="2"/>
  <c r="AG6194" i="2" s="1"/>
  <c r="AF6296" i="2"/>
  <c r="AG6296" i="2" s="1"/>
  <c r="AF4953" i="2"/>
  <c r="AG4953" i="2" s="1"/>
  <c r="AF6512" i="2"/>
  <c r="AG6512" i="2" s="1"/>
  <c r="AF6743" i="2"/>
  <c r="AG6743" i="2" s="1"/>
  <c r="AF5202" i="2"/>
  <c r="AG5202" i="2" s="1"/>
  <c r="AF5502" i="2"/>
  <c r="AG5502" i="2" s="1"/>
  <c r="AF5680" i="2"/>
  <c r="AG5680" i="2" s="1"/>
  <c r="AF5808" i="2"/>
  <c r="AG5808" i="2" s="1"/>
  <c r="AF5933" i="2"/>
  <c r="AG5933" i="2" s="1"/>
  <c r="AF6064" i="2"/>
  <c r="AG6064" i="2" s="1"/>
  <c r="AF3087" i="2"/>
  <c r="AF902" i="2"/>
  <c r="AG902" i="2" s="1"/>
  <c r="AF1387" i="2"/>
  <c r="AG1387" i="2" s="1"/>
  <c r="AF1751" i="2"/>
  <c r="AG1751" i="2" s="1"/>
  <c r="AF1900" i="2"/>
  <c r="AG1900" i="2" s="1"/>
  <c r="AF1987" i="2"/>
  <c r="AG1987" i="2" s="1"/>
  <c r="AF1988" i="2"/>
  <c r="AG1988" i="2" s="1"/>
  <c r="AF2064" i="2"/>
  <c r="AG2064" i="2" s="1"/>
  <c r="AF3956" i="2"/>
  <c r="AF6205" i="2"/>
  <c r="AG6205" i="2" s="1"/>
  <c r="AF6390" i="2"/>
  <c r="AG6390" i="2" s="1"/>
  <c r="AF5527" i="2"/>
  <c r="AF5809" i="2"/>
  <c r="AG5809" i="2" s="1"/>
  <c r="AF5934" i="2"/>
  <c r="AG5934" i="2" s="1"/>
  <c r="AF260" i="2"/>
  <c r="AG260" i="2" s="1"/>
  <c r="AF338" i="2"/>
  <c r="AG338" i="2" s="1"/>
  <c r="AF1536" i="2"/>
  <c r="AG1536" i="2" s="1"/>
  <c r="AF3088" i="2"/>
  <c r="AG3088" i="2" s="1"/>
  <c r="AF3594" i="2"/>
  <c r="AG3594" i="2" s="1"/>
  <c r="AF155" i="2"/>
  <c r="AF1901" i="2"/>
  <c r="AG1901" i="2" s="1"/>
  <c r="AF2512" i="2"/>
  <c r="AG2512" i="2" s="1"/>
  <c r="AF2513" i="2"/>
  <c r="AG2513" i="2" s="1"/>
  <c r="AF2600" i="2"/>
  <c r="AG2600" i="2" s="1"/>
  <c r="AF2686" i="2"/>
  <c r="AG2686" i="2" s="1"/>
  <c r="AF2760" i="2"/>
  <c r="AG2760" i="2" s="1"/>
  <c r="AF2812" i="2"/>
  <c r="AG2812" i="2" s="1"/>
  <c r="AF3595" i="2"/>
  <c r="AG3595" i="2" s="1"/>
  <c r="AF6341" i="2"/>
  <c r="AF3416" i="2"/>
  <c r="AG3416" i="2" s="1"/>
  <c r="AF262" i="2"/>
  <c r="AG262" i="2" s="1"/>
  <c r="AF263" i="2"/>
  <c r="AG263" i="2" s="1"/>
  <c r="AF686" i="2"/>
  <c r="AG686" i="2" s="1"/>
  <c r="AF720" i="2"/>
  <c r="AG720" i="2" s="1"/>
  <c r="AF1052" i="2"/>
  <c r="AG1052" i="2" s="1"/>
  <c r="AF1071" i="2"/>
  <c r="AG1071" i="2" s="1"/>
  <c r="AF1304" i="2"/>
  <c r="AF2430" i="2"/>
  <c r="AF4527" i="2"/>
  <c r="AG4527" i="2" s="1"/>
  <c r="AF2601" i="2"/>
  <c r="AG2601" i="2" s="1"/>
  <c r="AF2687" i="2"/>
  <c r="AG2687" i="2" s="1"/>
  <c r="AF2761" i="2"/>
  <c r="AG2761" i="2" s="1"/>
  <c r="AF4956" i="2"/>
  <c r="AG4956" i="2" s="1"/>
  <c r="AF6514" i="2"/>
  <c r="AG6514" i="2" s="1"/>
  <c r="AF6699" i="2"/>
  <c r="AG6699" i="2" s="1"/>
  <c r="AF6932" i="2"/>
  <c r="AG6932" i="2" s="1"/>
  <c r="AF5280" i="2"/>
  <c r="AG5280" i="2" s="1"/>
  <c r="AF5683" i="2"/>
  <c r="AG5683" i="2" s="1"/>
  <c r="AF5811" i="2"/>
  <c r="AG5811" i="2" s="1"/>
  <c r="AF157" i="2"/>
  <c r="AF578" i="2"/>
  <c r="AG578" i="2" s="1"/>
  <c r="AF629" i="2"/>
  <c r="AG629" i="2" s="1"/>
  <c r="AF828" i="2"/>
  <c r="AG828" i="2" s="1"/>
  <c r="AF1006" i="2"/>
  <c r="AG1006" i="2" s="1"/>
  <c r="AF1028" i="2"/>
  <c r="AG1028" i="2" s="1"/>
  <c r="AF1240" i="2"/>
  <c r="AG1240" i="2" s="1"/>
  <c r="AF3372" i="2"/>
  <c r="AG3372" i="2" s="1"/>
  <c r="AF3417" i="2"/>
  <c r="AG3417" i="2" s="1"/>
  <c r="AF3780" i="2"/>
  <c r="AG3780" i="2" s="1"/>
  <c r="AF3781" i="2"/>
  <c r="AG3781" i="2" s="1"/>
  <c r="AF2603" i="2"/>
  <c r="AF6859" i="2"/>
  <c r="AF5197" i="2"/>
  <c r="AG5197" i="2" s="1"/>
  <c r="AF5812" i="2"/>
  <c r="AG5812" i="2" s="1"/>
  <c r="AF5937" i="2"/>
  <c r="AG5937" i="2" s="1"/>
  <c r="AF6040" i="2"/>
  <c r="AG6040" i="2" s="1"/>
  <c r="AF6461" i="2"/>
  <c r="AG6461" i="2" s="1"/>
  <c r="AF6860" i="2"/>
  <c r="AG6860" i="2" s="1"/>
  <c r="AF159" i="2"/>
  <c r="AG159" i="2" s="1"/>
  <c r="AF265" i="2"/>
  <c r="AG265" i="2" s="1"/>
  <c r="AF1538" i="2"/>
  <c r="AG1538" i="2" s="1"/>
  <c r="AF4669" i="2"/>
  <c r="AF4171" i="2"/>
  <c r="AG4171" i="2" s="1"/>
  <c r="AF4018" i="2"/>
  <c r="AG4018" i="2" s="1"/>
  <c r="AF4026" i="2"/>
  <c r="AG4026" i="2" s="1"/>
  <c r="AF4039" i="2"/>
  <c r="AG4039" i="2" s="1"/>
  <c r="AF4050" i="2"/>
  <c r="AG4050" i="2" s="1"/>
  <c r="AF4051" i="2"/>
  <c r="AG4051" i="2" s="1"/>
  <c r="AF4089" i="2"/>
  <c r="AG4089" i="2" s="1"/>
  <c r="AF7079" i="2"/>
  <c r="AF4622" i="2"/>
  <c r="AG4622" i="2" s="1"/>
  <c r="AF4819" i="2"/>
  <c r="AG4819" i="2" s="1"/>
  <c r="AF5072" i="2"/>
  <c r="AG5072" i="2" s="1"/>
  <c r="AF5380" i="2"/>
  <c r="AG5380" i="2" s="1"/>
  <c r="AF1609" i="2"/>
  <c r="AG1609" i="2" s="1"/>
  <c r="AF1616" i="2"/>
  <c r="AG1616" i="2" s="1"/>
  <c r="AF1626" i="2"/>
  <c r="AG1626" i="2" s="1"/>
  <c r="AF1635" i="2"/>
  <c r="AG1635" i="2" s="1"/>
  <c r="AF1655" i="2"/>
  <c r="AG1655" i="2" s="1"/>
  <c r="AF1753" i="2"/>
  <c r="AG1753" i="2" s="1"/>
  <c r="AF797" i="2"/>
  <c r="AF3931" i="2"/>
  <c r="AG3931" i="2" s="1"/>
  <c r="AF6151" i="2"/>
  <c r="AG6151" i="2" s="1"/>
  <c r="AF6298" i="2"/>
  <c r="AG6298" i="2" s="1"/>
  <c r="AF6443" i="2"/>
  <c r="AG6443" i="2" s="1"/>
  <c r="AF6726" i="2"/>
  <c r="AG6726" i="2" s="1"/>
  <c r="AF6861" i="2"/>
  <c r="AG6861" i="2" s="1"/>
  <c r="AF5191" i="2"/>
  <c r="AG5191" i="2" s="1"/>
  <c r="AF6842" i="2"/>
  <c r="AF1696" i="2"/>
  <c r="AG1696" i="2" s="1"/>
  <c r="AF1697" i="2"/>
  <c r="AG1697" i="2" s="1"/>
  <c r="AF1825" i="2"/>
  <c r="AG1825" i="2" s="1"/>
  <c r="AF1907" i="2"/>
  <c r="AG1907" i="2" s="1"/>
  <c r="AF1908" i="2"/>
  <c r="AG1908" i="2" s="1"/>
  <c r="AF2353" i="2"/>
  <c r="AG2353" i="2" s="1"/>
  <c r="AF2432" i="2"/>
  <c r="AG2432" i="2" s="1"/>
  <c r="AF2433" i="2"/>
  <c r="AG2433" i="2" s="1"/>
  <c r="AF81" i="2"/>
  <c r="AG81" i="2" s="1"/>
  <c r="AF161" i="2"/>
  <c r="AG161" i="2" s="1"/>
  <c r="AF5481" i="2"/>
  <c r="AF5815" i="2"/>
  <c r="AG5815" i="2" s="1"/>
  <c r="AF6863" i="2"/>
  <c r="AG6863" i="2" s="1"/>
  <c r="AF162" i="2"/>
  <c r="AG162" i="2" s="1"/>
  <c r="AF267" i="2"/>
  <c r="AG267" i="2" s="1"/>
  <c r="AF1510" i="2"/>
  <c r="AG1510" i="2" s="1"/>
  <c r="AF3094" i="2"/>
  <c r="AG3094" i="2" s="1"/>
  <c r="AF3223" i="2"/>
  <c r="AG3223" i="2" s="1"/>
  <c r="AF4670" i="2"/>
  <c r="AG4670" i="2" s="1"/>
  <c r="AF4821" i="2"/>
  <c r="AG4821" i="2" s="1"/>
  <c r="AF5073" i="2"/>
  <c r="AG5073" i="2" s="1"/>
  <c r="AF1909" i="2"/>
  <c r="AF3743" i="2"/>
  <c r="AG3743" i="2" s="1"/>
  <c r="AF1910" i="2"/>
  <c r="AG1910" i="2" s="1"/>
  <c r="AF2519" i="2"/>
  <c r="AG2519" i="2" s="1"/>
  <c r="AF2605" i="2"/>
  <c r="AG2605" i="2" s="1"/>
  <c r="AF2689" i="2"/>
  <c r="AG2689" i="2" s="1"/>
  <c r="AF3206" i="2"/>
  <c r="AG3206" i="2" s="1"/>
  <c r="AF3932" i="2"/>
  <c r="AG3932" i="2" s="1"/>
  <c r="AF4250" i="2"/>
  <c r="AG4250" i="2" s="1"/>
  <c r="AF6515" i="2"/>
  <c r="AF3095" i="2"/>
  <c r="AG3095" i="2" s="1"/>
  <c r="AF3744" i="2"/>
  <c r="AG3744" i="2" s="1"/>
  <c r="AF4671" i="2"/>
  <c r="AG4671" i="2" s="1"/>
  <c r="AF4822" i="2"/>
  <c r="AG4822" i="2" s="1"/>
  <c r="AF5101" i="2"/>
  <c r="AG5101" i="2" s="1"/>
  <c r="AF5383" i="2"/>
  <c r="AG5383" i="2" s="1"/>
  <c r="AF83" i="2"/>
  <c r="AG83" i="2" s="1"/>
  <c r="AF165" i="2"/>
  <c r="AG165" i="2" s="1"/>
  <c r="AF1388" i="2"/>
  <c r="AF6889" i="2"/>
  <c r="AG6889" i="2" s="1"/>
  <c r="AF4274" i="2"/>
  <c r="AG4274" i="2" s="1"/>
  <c r="AF4275" i="2"/>
  <c r="AG4275" i="2" s="1"/>
  <c r="AF4413" i="2"/>
  <c r="AG4413" i="2" s="1"/>
  <c r="AF4414" i="2"/>
  <c r="AG4414" i="2" s="1"/>
  <c r="AF2521" i="2"/>
  <c r="AG2521" i="2" s="1"/>
  <c r="AF2606" i="2"/>
  <c r="AG2606" i="2" s="1"/>
  <c r="AF2690" i="2"/>
  <c r="AG2690" i="2" s="1"/>
  <c r="AF3565" i="2"/>
  <c r="AG3565" i="2" s="1"/>
  <c r="AF4958" i="2"/>
  <c r="AG4958" i="2" s="1"/>
  <c r="AF5689" i="2"/>
  <c r="AF1759" i="2"/>
  <c r="AG1759" i="2" s="1"/>
  <c r="AF1828" i="2"/>
  <c r="AG1828" i="2" s="1"/>
  <c r="AF85" i="2"/>
  <c r="AG85" i="2" s="1"/>
  <c r="AF555" i="2"/>
  <c r="AF583" i="2"/>
  <c r="AG583" i="2" s="1"/>
  <c r="AF883" i="2"/>
  <c r="AG883" i="2" s="1"/>
  <c r="AF884" i="2"/>
  <c r="AG884" i="2" s="1"/>
  <c r="AF1096" i="2"/>
  <c r="AG1096" i="2" s="1"/>
  <c r="AF1122" i="2"/>
  <c r="AG1122" i="2" s="1"/>
  <c r="AF1344" i="2"/>
  <c r="AG1344" i="2" s="1"/>
  <c r="AF1367" i="2"/>
  <c r="AG1367" i="2" s="1"/>
  <c r="AF2354" i="2"/>
  <c r="AF6300" i="2"/>
  <c r="AG6300" i="2" s="1"/>
  <c r="AF6519" i="2"/>
  <c r="AG6519" i="2" s="1"/>
  <c r="AF6682" i="2"/>
  <c r="AG6682" i="2" s="1"/>
  <c r="AF6975" i="2"/>
  <c r="AG6975" i="2" s="1"/>
  <c r="AF5214" i="2"/>
  <c r="AG5214" i="2" s="1"/>
  <c r="AF5483" i="2"/>
  <c r="AG5483" i="2" s="1"/>
  <c r="AF5690" i="2"/>
  <c r="AG5690" i="2" s="1"/>
  <c r="AF5943" i="2"/>
  <c r="AG5943" i="2" s="1"/>
  <c r="AF6091" i="2"/>
  <c r="AG6091" i="2" s="1"/>
  <c r="AF6483" i="2"/>
  <c r="AG6483" i="2" s="1"/>
  <c r="AF3377" i="2"/>
  <c r="AF1266" i="2"/>
  <c r="AG1266" i="2" s="1"/>
  <c r="AF1267" i="2"/>
  <c r="AG1267" i="2" s="1"/>
  <c r="AF4156" i="2"/>
  <c r="AG4156" i="2" s="1"/>
  <c r="AF4173" i="2"/>
  <c r="AG4173" i="2" s="1"/>
  <c r="AF4416" i="2"/>
  <c r="AG4416" i="2" s="1"/>
  <c r="AF4451" i="2"/>
  <c r="AG4451" i="2" s="1"/>
  <c r="AF4019" i="2"/>
  <c r="AG4019" i="2" s="1"/>
  <c r="AF4028" i="2"/>
  <c r="AG4028" i="2" s="1"/>
  <c r="AF4040" i="2"/>
  <c r="AF4041" i="2"/>
  <c r="AG4041" i="2" s="1"/>
  <c r="AF4052" i="2"/>
  <c r="AG4052" i="2" s="1"/>
  <c r="AF4056" i="2"/>
  <c r="AG4056" i="2" s="1"/>
  <c r="AF4090" i="2"/>
  <c r="AG4090" i="2" s="1"/>
  <c r="AF4117" i="2"/>
  <c r="AF340" i="2"/>
  <c r="AG340" i="2" s="1"/>
  <c r="AF3418" i="2"/>
  <c r="AG3418" i="2" s="1"/>
  <c r="AF3452" i="2"/>
  <c r="AG3452" i="2" s="1"/>
  <c r="AF3786" i="2"/>
  <c r="AG3786" i="2" s="1"/>
  <c r="AF4695" i="2"/>
  <c r="AG4695" i="2" s="1"/>
  <c r="AF4825" i="2"/>
  <c r="AG4825" i="2" s="1"/>
  <c r="AF5132" i="2"/>
  <c r="AG5132" i="2" s="1"/>
  <c r="AF5386" i="2"/>
  <c r="AG5386" i="2" s="1"/>
  <c r="AF272" i="2"/>
  <c r="AG272" i="2" s="1"/>
  <c r="AF1193" i="2"/>
  <c r="AF6935" i="2"/>
  <c r="AG6935" i="2" s="1"/>
  <c r="AF4306" i="2"/>
  <c r="AG4306" i="2" s="1"/>
  <c r="AF4329" i="2"/>
  <c r="AG4329" i="2" s="1"/>
  <c r="AF4452" i="2"/>
  <c r="AG4452" i="2" s="1"/>
  <c r="AF4491" i="2"/>
  <c r="AG4491" i="2" s="1"/>
  <c r="AF2524" i="2"/>
  <c r="AG2524" i="2" s="1"/>
  <c r="AF2609" i="2"/>
  <c r="AG2609" i="2" s="1"/>
  <c r="AF2691" i="2"/>
  <c r="AG2691" i="2" s="1"/>
  <c r="AF2762" i="2"/>
  <c r="AG2762" i="2" s="1"/>
  <c r="AF2763" i="2"/>
  <c r="AG2763" i="2" s="1"/>
  <c r="AF6419" i="2"/>
  <c r="AF4826" i="2"/>
  <c r="AG4826" i="2" s="1"/>
  <c r="AF722" i="2"/>
  <c r="AG722" i="2" s="1"/>
  <c r="AF1194" i="2"/>
  <c r="AG1194" i="2" s="1"/>
  <c r="AF1207" i="2"/>
  <c r="AG1207" i="2" s="1"/>
  <c r="AF1434" i="2"/>
  <c r="AG1434" i="2" s="1"/>
  <c r="AF1447" i="2"/>
  <c r="AG1447" i="2" s="1"/>
  <c r="AF1996" i="2"/>
  <c r="AG1996" i="2" s="1"/>
  <c r="AF2069" i="2"/>
  <c r="AG2069" i="2" s="1"/>
  <c r="AF6656" i="2"/>
  <c r="AF5387" i="2"/>
  <c r="AG5387" i="2" s="1"/>
  <c r="AF5570" i="2"/>
  <c r="AG5570" i="2" s="1"/>
  <c r="AF5820" i="2"/>
  <c r="AG5820" i="2" s="1"/>
  <c r="AF5947" i="2"/>
  <c r="AG5947" i="2" s="1"/>
  <c r="AF1072" i="2"/>
  <c r="AG1072" i="2" s="1"/>
  <c r="AF1085" i="2"/>
  <c r="AG1085" i="2" s="1"/>
  <c r="AF1305" i="2"/>
  <c r="AG1305" i="2" s="1"/>
  <c r="AF343" i="2"/>
  <c r="AG343" i="2" s="1"/>
  <c r="AF386" i="2"/>
  <c r="AG386" i="2" s="1"/>
  <c r="AF3241" i="2"/>
  <c r="AF1487" i="2"/>
  <c r="AG1487" i="2" s="1"/>
  <c r="AF3101" i="2"/>
  <c r="AG3101" i="2" s="1"/>
  <c r="AF4624" i="2"/>
  <c r="AG4624" i="2" s="1"/>
  <c r="AF4828" i="2"/>
  <c r="AG4828" i="2" s="1"/>
  <c r="AF5075" i="2"/>
  <c r="AF5389" i="2"/>
  <c r="AG5389" i="2" s="1"/>
  <c r="AF12" i="2"/>
  <c r="AG12" i="2" s="1"/>
  <c r="AF16" i="2"/>
  <c r="AG16" i="2" s="1"/>
  <c r="AF556" i="2"/>
  <c r="AG556" i="2" s="1"/>
  <c r="AF584" i="2"/>
  <c r="AG584" i="2" s="1"/>
  <c r="AF4910" i="2"/>
  <c r="AG4910" i="2" s="1"/>
  <c r="AF5949" i="2"/>
  <c r="AF86" i="2"/>
  <c r="AG86" i="2" s="1"/>
  <c r="AF885" i="2"/>
  <c r="AG885" i="2" s="1"/>
  <c r="AF1123" i="2"/>
  <c r="AG1123" i="2" s="1"/>
  <c r="AF1145" i="2"/>
  <c r="AG1145" i="2" s="1"/>
  <c r="AF1368" i="2"/>
  <c r="AG1368" i="2" s="1"/>
  <c r="AF1390" i="2"/>
  <c r="AG1390" i="2" s="1"/>
  <c r="AF3325" i="2"/>
  <c r="AG3325" i="2" s="1"/>
  <c r="AF2525" i="2"/>
  <c r="AF6520" i="2"/>
  <c r="AG6520" i="2" s="1"/>
  <c r="AF6694" i="2"/>
  <c r="AG6694" i="2" s="1"/>
  <c r="AF5221" i="2"/>
  <c r="AG5221" i="2" s="1"/>
  <c r="AF5505" i="2"/>
  <c r="AG5505" i="2" s="1"/>
  <c r="AF5696" i="2"/>
  <c r="AG5696" i="2" s="1"/>
  <c r="AF5823" i="2"/>
  <c r="AG5823" i="2" s="1"/>
  <c r="AF5950" i="2"/>
  <c r="AG5950" i="2" s="1"/>
  <c r="AF6544" i="2"/>
  <c r="AG6544" i="2" s="1"/>
  <c r="AF6977" i="2"/>
  <c r="AG6977" i="2" s="1"/>
  <c r="AF738" i="2"/>
  <c r="AF1585" i="2"/>
  <c r="AG1585" i="2" s="1"/>
  <c r="AF4830" i="2"/>
  <c r="AG4830" i="2" s="1"/>
  <c r="AF5162" i="2"/>
  <c r="AG5162" i="2" s="1"/>
  <c r="AF5391" i="2"/>
  <c r="AG5391" i="2" s="1"/>
  <c r="AF5572" i="2"/>
  <c r="AG5572" i="2" s="1"/>
  <c r="AF2612" i="2"/>
  <c r="AG2612" i="2" s="1"/>
  <c r="AF2695" i="2"/>
  <c r="AG2695" i="2" s="1"/>
  <c r="AF2696" i="2"/>
  <c r="AG2696" i="2" s="1"/>
  <c r="AF2765" i="2"/>
  <c r="AG2765" i="2" s="1"/>
  <c r="AF2815" i="2"/>
  <c r="AG2815" i="2" s="1"/>
  <c r="AF2848" i="2"/>
  <c r="AG2848" i="2" s="1"/>
  <c r="AF5300" i="2"/>
  <c r="AF3715" i="2"/>
  <c r="AG3715" i="2" s="1"/>
  <c r="AF5056" i="2"/>
  <c r="AG5056" i="2" s="1"/>
  <c r="AF5392" i="2"/>
  <c r="AG5392" i="2" s="1"/>
  <c r="AF42" i="2"/>
  <c r="AG42" i="2" s="1"/>
  <c r="AF540" i="2"/>
  <c r="AG540" i="2" s="1"/>
  <c r="AF557" i="2"/>
  <c r="AG557" i="2" s="1"/>
  <c r="AF866" i="2"/>
  <c r="AG866" i="2" s="1"/>
  <c r="AF1702" i="2"/>
  <c r="AF4419" i="2"/>
  <c r="AG4419" i="2" s="1"/>
  <c r="AF6302" i="2"/>
  <c r="AG6302" i="2" s="1"/>
  <c r="AF6484" i="2"/>
  <c r="AG6484" i="2" s="1"/>
  <c r="AF6777" i="2"/>
  <c r="AG6777" i="2" s="1"/>
  <c r="AF6936" i="2"/>
  <c r="AG6936" i="2" s="1"/>
  <c r="AF5215" i="2"/>
  <c r="AG5215" i="2" s="1"/>
  <c r="AF5484" i="2"/>
  <c r="AG5484" i="2" s="1"/>
  <c r="AF5698" i="2"/>
  <c r="AG5698" i="2" s="1"/>
  <c r="AF5825" i="2"/>
  <c r="AG5825" i="2" s="1"/>
  <c r="AF3379" i="2"/>
  <c r="AF1832" i="2"/>
  <c r="AG1832" i="2" s="1"/>
  <c r="AF1916" i="2"/>
  <c r="AG1916" i="2" s="1"/>
  <c r="AF2000" i="2"/>
  <c r="AG2000" i="2" s="1"/>
  <c r="AF2072" i="2"/>
  <c r="AG2072" i="2" s="1"/>
  <c r="AF2381" i="2"/>
  <c r="AG2381" i="2" s="1"/>
  <c r="AF2440" i="2"/>
  <c r="AG2440" i="2" s="1"/>
  <c r="AF2527" i="2"/>
  <c r="AG2527" i="2" s="1"/>
  <c r="AF88" i="2"/>
  <c r="AG88" i="2" s="1"/>
  <c r="AF171" i="2"/>
  <c r="AG171" i="2" s="1"/>
  <c r="AF1489" i="2"/>
  <c r="AG1489" i="2" s="1"/>
  <c r="AF3105" i="2"/>
  <c r="AG3105" i="2" s="1"/>
  <c r="AF4642" i="2"/>
  <c r="AG4642" i="2" s="1"/>
  <c r="AF4174" i="2"/>
  <c r="AF6487" i="2"/>
  <c r="AG6487" i="2" s="1"/>
  <c r="AF172" i="2"/>
  <c r="AG172" i="2" s="1"/>
  <c r="AF1512" i="2"/>
  <c r="AG1512" i="2" s="1"/>
  <c r="AF3106" i="2"/>
  <c r="AG3106" i="2" s="1"/>
  <c r="AF4643" i="2"/>
  <c r="AG4643" i="2" s="1"/>
  <c r="AF4833" i="2"/>
  <c r="AG4833" i="2" s="1"/>
  <c r="AF5077" i="2"/>
  <c r="AF5394" i="2"/>
  <c r="AG5394" i="2" s="1"/>
  <c r="AF90" i="2"/>
  <c r="AG90" i="2" s="1"/>
  <c r="AF6819" i="2"/>
  <c r="AF5395" i="2"/>
  <c r="AG5395" i="2" s="1"/>
  <c r="AF1833" i="2"/>
  <c r="AF92" i="2"/>
  <c r="AG92" i="2" s="1"/>
  <c r="AF174" i="2"/>
  <c r="AG174" i="2" s="1"/>
  <c r="AF638" i="2"/>
  <c r="AG638" i="2" s="1"/>
  <c r="AF639" i="2"/>
  <c r="AG639" i="2" s="1"/>
  <c r="AF906" i="2"/>
  <c r="AG906" i="2" s="1"/>
  <c r="AF907" i="2"/>
  <c r="AG907" i="2" s="1"/>
  <c r="AF1124" i="2"/>
  <c r="AG1124" i="2" s="1"/>
  <c r="AF1146" i="2"/>
  <c r="AG1146" i="2" s="1"/>
  <c r="AF1917" i="2"/>
  <c r="AF4455" i="2"/>
  <c r="AG4455" i="2" s="1"/>
  <c r="AF6184" i="2"/>
  <c r="AG6184" i="2" s="1"/>
  <c r="AF6329" i="2"/>
  <c r="AG6329" i="2" s="1"/>
  <c r="AF5000" i="2"/>
  <c r="AG5000" i="2" s="1"/>
  <c r="AF6545" i="2"/>
  <c r="AG6545" i="2" s="1"/>
  <c r="AF6695" i="2"/>
  <c r="AG6695" i="2" s="1"/>
  <c r="AF7017" i="2"/>
  <c r="AG7017" i="2" s="1"/>
  <c r="AF5222" i="2"/>
  <c r="AG5222" i="2" s="1"/>
  <c r="AF5507" i="2"/>
  <c r="AG5507" i="2" s="1"/>
  <c r="AF5701" i="2"/>
  <c r="AG5701" i="2" s="1"/>
  <c r="AF1466" i="2"/>
  <c r="AF851" i="2"/>
  <c r="AG851" i="2" s="1"/>
  <c r="AF1346" i="2"/>
  <c r="AF1347" i="2"/>
  <c r="AG1347" i="2" s="1"/>
  <c r="AF1672" i="2"/>
  <c r="AG1672" i="2" s="1"/>
  <c r="AF1704" i="2"/>
  <c r="AG1704" i="2" s="1"/>
  <c r="AF1764" i="2"/>
  <c r="AF6043" i="2"/>
  <c r="AF6866" i="2"/>
  <c r="AG6866" i="2" s="1"/>
  <c r="AF6358" i="2"/>
  <c r="AG6358" i="2" s="1"/>
  <c r="AF6376" i="2"/>
  <c r="AG6376" i="2" s="1"/>
  <c r="AF5486" i="2"/>
  <c r="AG5486" i="2" s="1"/>
  <c r="AF5702" i="2"/>
  <c r="AG5702" i="2" s="1"/>
  <c r="AF5956" i="2"/>
  <c r="AG5956" i="2" s="1"/>
  <c r="AF5957" i="2"/>
  <c r="AG5957" i="2" s="1"/>
  <c r="AF3189" i="2"/>
  <c r="AG3189" i="2" s="1"/>
  <c r="AF3380" i="2"/>
  <c r="AG3380" i="2" s="1"/>
  <c r="AF3421" i="2"/>
  <c r="AG3421" i="2" s="1"/>
  <c r="AF811" i="2"/>
  <c r="AF2530" i="2"/>
  <c r="AG2530" i="2" s="1"/>
  <c r="AF275" i="2"/>
  <c r="AG275" i="2" s="1"/>
  <c r="AF1514" i="2"/>
  <c r="AG1514" i="2" s="1"/>
  <c r="AF3109" i="2"/>
  <c r="AG3109" i="2" s="1"/>
  <c r="AF4645" i="2"/>
  <c r="AG4645" i="2" s="1"/>
  <c r="AF5397" i="2"/>
  <c r="AG5397" i="2" s="1"/>
  <c r="AF5508" i="2"/>
  <c r="AG5508" i="2" s="1"/>
  <c r="AF3190" i="2"/>
  <c r="AG3190" i="2" s="1"/>
  <c r="AF3917" i="2"/>
  <c r="AG3917" i="2" s="1"/>
  <c r="AF4930" i="2"/>
  <c r="AF345" i="2"/>
  <c r="AG345" i="2" s="1"/>
  <c r="AF3599" i="2"/>
  <c r="AG3599" i="2" s="1"/>
  <c r="AF4723" i="2"/>
  <c r="AG4723" i="2" s="1"/>
  <c r="AF4837" i="2"/>
  <c r="AG4837" i="2" s="1"/>
  <c r="AF1920" i="2"/>
  <c r="AG1920" i="2" s="1"/>
  <c r="AF276" i="2"/>
  <c r="AG276" i="2" s="1"/>
  <c r="AF389" i="2"/>
  <c r="AG389" i="2" s="1"/>
  <c r="AF691" i="2"/>
  <c r="AG691" i="2" s="1"/>
  <c r="AF723" i="2"/>
  <c r="AG723" i="2" s="1"/>
  <c r="AF840" i="2"/>
  <c r="AG840" i="2" s="1"/>
  <c r="AF848" i="2"/>
  <c r="AG848" i="2" s="1"/>
  <c r="AF3454" i="2"/>
  <c r="AF2817" i="2"/>
  <c r="AG2817" i="2" s="1"/>
  <c r="AF3623" i="2"/>
  <c r="AG3623" i="2" s="1"/>
  <c r="AF4254" i="2"/>
  <c r="AG4254" i="2" s="1"/>
  <c r="AF4556" i="2"/>
  <c r="AG4556" i="2" s="1"/>
  <c r="AF6214" i="2"/>
  <c r="AG6214" i="2" s="1"/>
  <c r="AF6342" i="2"/>
  <c r="AG6342" i="2" s="1"/>
  <c r="AF6359" i="2"/>
  <c r="AG6359" i="2" s="1"/>
  <c r="AF4975" i="2"/>
  <c r="AG4975" i="2" s="1"/>
  <c r="AF5704" i="2"/>
  <c r="AF4674" i="2"/>
  <c r="AG4674" i="2" s="1"/>
  <c r="AF4838" i="2"/>
  <c r="AG4838" i="2" s="1"/>
  <c r="AF5104" i="2"/>
  <c r="AG5104" i="2" s="1"/>
  <c r="AF5399" i="2"/>
  <c r="AG5399" i="2" s="1"/>
  <c r="AF177" i="2"/>
  <c r="AG177" i="2" s="1"/>
  <c r="AF278" i="2"/>
  <c r="AG278" i="2" s="1"/>
  <c r="AF589" i="2"/>
  <c r="AF642" i="2"/>
  <c r="AG642" i="2" s="1"/>
  <c r="AF886" i="2"/>
  <c r="AG886" i="2" s="1"/>
  <c r="AF908" i="2"/>
  <c r="AG908" i="2" s="1"/>
  <c r="AF1147" i="2"/>
  <c r="AG1147" i="2" s="1"/>
  <c r="AF1148" i="2"/>
  <c r="AG1148" i="2" s="1"/>
  <c r="AF2003" i="2"/>
  <c r="AF2531" i="2"/>
  <c r="AG2531" i="2" s="1"/>
  <c r="AF3600" i="2"/>
  <c r="AG3600" i="2" s="1"/>
  <c r="AF4960" i="2"/>
  <c r="AG4960" i="2" s="1"/>
  <c r="AF6548" i="2"/>
  <c r="AG6548" i="2" s="1"/>
  <c r="AF6755" i="2"/>
  <c r="AG6755" i="2" s="1"/>
  <c r="AF6939" i="2"/>
  <c r="AG6939" i="2" s="1"/>
  <c r="AF6195" i="2"/>
  <c r="AG6195" i="2" s="1"/>
  <c r="AF6392" i="2"/>
  <c r="AG6392" i="2" s="1"/>
  <c r="AF1541" i="2"/>
  <c r="AF909" i="2"/>
  <c r="AG909" i="2" s="1"/>
  <c r="AF1175" i="2"/>
  <c r="AG1175" i="2" s="1"/>
  <c r="AF1393" i="2"/>
  <c r="AG1393" i="2" s="1"/>
  <c r="AF1419" i="2"/>
  <c r="AG1419" i="2" s="1"/>
  <c r="AF1838" i="2"/>
  <c r="AG1838" i="2" s="1"/>
  <c r="AF1923" i="2"/>
  <c r="AG1923" i="2" s="1"/>
  <c r="AF2004" i="2"/>
  <c r="AG2004" i="2" s="1"/>
  <c r="AF2079" i="2"/>
  <c r="AG2079" i="2" s="1"/>
  <c r="AF2080" i="2"/>
  <c r="AF6940" i="2"/>
  <c r="AF6980" i="2"/>
  <c r="AG6980" i="2" s="1"/>
  <c r="AF6215" i="2"/>
  <c r="AG6215" i="2" s="1"/>
  <c r="AF6409" i="2"/>
  <c r="AG6409" i="2" s="1"/>
  <c r="AF5532" i="2"/>
  <c r="AG5532" i="2" s="1"/>
  <c r="AF5706" i="2"/>
  <c r="AG5706" i="2" s="1"/>
  <c r="AF5832" i="2"/>
  <c r="AG5832" i="2" s="1"/>
  <c r="AF5961" i="2"/>
  <c r="AG5961" i="2" s="1"/>
  <c r="AF282" i="2"/>
  <c r="AG282" i="2" s="1"/>
  <c r="AF348" i="2"/>
  <c r="AG348" i="2" s="1"/>
  <c r="AF1542" i="2"/>
  <c r="AG1542" i="2" s="1"/>
  <c r="AF841" i="2"/>
  <c r="AF2768" i="2"/>
  <c r="AG2768" i="2" s="1"/>
  <c r="AF6207" i="2"/>
  <c r="AG6207" i="2" s="1"/>
  <c r="AF6330" i="2"/>
  <c r="AG6330" i="2" s="1"/>
  <c r="AF6343" i="2"/>
  <c r="AG6343" i="2" s="1"/>
  <c r="AF4961" i="2"/>
  <c r="AG4961" i="2" s="1"/>
  <c r="AF6573" i="2"/>
  <c r="AG6573" i="2" s="1"/>
  <c r="AF6757" i="2"/>
  <c r="AG6757" i="2" s="1"/>
  <c r="AF5707" i="2"/>
  <c r="AG5707" i="2" s="1"/>
  <c r="AF3826" i="2"/>
  <c r="AF2007" i="2"/>
  <c r="AG2007" i="2" s="1"/>
  <c r="AF2008" i="2"/>
  <c r="AF2082" i="2"/>
  <c r="AF2137" i="2"/>
  <c r="AG2137" i="2" s="1"/>
  <c r="AF2449" i="2"/>
  <c r="AG2449" i="2" s="1"/>
  <c r="AF284" i="2"/>
  <c r="AG284" i="2" s="1"/>
  <c r="AF349" i="2"/>
  <c r="AG349" i="2" s="1"/>
  <c r="AF1543" i="2"/>
  <c r="AG1543" i="2" s="1"/>
  <c r="AF3114" i="2"/>
  <c r="AG3114" i="2" s="1"/>
  <c r="AF4700" i="2"/>
  <c r="AG4700" i="2" s="1"/>
  <c r="AF4841" i="2"/>
  <c r="AG4841" i="2" s="1"/>
  <c r="AF5135" i="2"/>
  <c r="AG5135" i="2" s="1"/>
  <c r="AF4530" i="2"/>
  <c r="AF5282" i="2"/>
  <c r="AG5282" i="2" s="1"/>
  <c r="AF6071" i="2"/>
  <c r="AG6071" i="2" s="1"/>
  <c r="AF6595" i="2"/>
  <c r="AG6595" i="2" s="1"/>
  <c r="AF97" i="2"/>
  <c r="AG97" i="2" s="1"/>
  <c r="AF178" i="2"/>
  <c r="AG178" i="2" s="1"/>
  <c r="AF3115" i="2"/>
  <c r="AG3115" i="2" s="1"/>
  <c r="AF1841" i="2"/>
  <c r="AF3827" i="2"/>
  <c r="AG3827" i="2" s="1"/>
  <c r="AF2387" i="2"/>
  <c r="AG2387" i="2" s="1"/>
  <c r="AF2450" i="2"/>
  <c r="AG2450" i="2" s="1"/>
  <c r="AF2535" i="2"/>
  <c r="AG2535" i="2" s="1"/>
  <c r="AF2625" i="2"/>
  <c r="AG2625" i="2" s="1"/>
  <c r="AF2708" i="2"/>
  <c r="AG2708" i="2" s="1"/>
  <c r="AF2709" i="2"/>
  <c r="AG2709" i="2" s="1"/>
  <c r="AF3570" i="2"/>
  <c r="AG3570" i="2" s="1"/>
  <c r="AF6307" i="2"/>
  <c r="AF180" i="2"/>
  <c r="AG180" i="2" s="1"/>
  <c r="AF4843" i="2"/>
  <c r="AG4843" i="2" s="1"/>
  <c r="AF5079" i="2"/>
  <c r="AG5079" i="2" s="1"/>
  <c r="AF5404" i="2"/>
  <c r="AG5404" i="2" s="1"/>
  <c r="AF45" i="2"/>
  <c r="AG45" i="2" s="1"/>
  <c r="AF592" i="2"/>
  <c r="AG592" i="2" s="1"/>
  <c r="AF3571" i="2"/>
  <c r="AG3571" i="2" s="1"/>
  <c r="AF5836" i="2"/>
  <c r="AF102" i="2"/>
  <c r="AG102" i="2" s="1"/>
  <c r="AF103" i="2"/>
  <c r="AG103" i="2" s="1"/>
  <c r="AF594" i="2"/>
  <c r="AG594" i="2" s="1"/>
  <c r="AF869" i="2"/>
  <c r="AG869" i="2" s="1"/>
  <c r="AF887" i="2"/>
  <c r="AG887" i="2" s="1"/>
  <c r="AF1126" i="2"/>
  <c r="AG1126" i="2" s="1"/>
  <c r="AF1149" i="2"/>
  <c r="AG1149" i="2" s="1"/>
  <c r="AF1348" i="2"/>
  <c r="AF1371" i="2"/>
  <c r="AF1707" i="2"/>
  <c r="AG1707" i="2" s="1"/>
  <c r="AF1769" i="2"/>
  <c r="AG1769" i="2" s="1"/>
  <c r="AF2452" i="2"/>
  <c r="AF3573" i="2"/>
  <c r="AG3573" i="2" s="1"/>
  <c r="AF4933" i="2"/>
  <c r="AG4933" i="2" s="1"/>
  <c r="AF6897" i="2"/>
  <c r="AG6897" i="2" s="1"/>
  <c r="AF6394" i="2"/>
  <c r="AG6394" i="2" s="1"/>
  <c r="AF5510" i="2"/>
  <c r="AF5711" i="2"/>
  <c r="AG5711" i="2" s="1"/>
  <c r="AF5837" i="2"/>
  <c r="AG5837" i="2" s="1"/>
  <c r="AF5966" i="2"/>
  <c r="AG5966" i="2" s="1"/>
  <c r="AF3229" i="2"/>
  <c r="AG3229" i="2" s="1"/>
  <c r="AF391" i="2"/>
  <c r="AF286" i="2"/>
  <c r="AG286" i="2" s="1"/>
  <c r="AF1544" i="2"/>
  <c r="AG1544" i="2" s="1"/>
  <c r="AF3118" i="2"/>
  <c r="AG3118" i="2" s="1"/>
  <c r="AF4701" i="2"/>
  <c r="AG4701" i="2" s="1"/>
  <c r="AF4845" i="2"/>
  <c r="AG4845" i="2" s="1"/>
  <c r="AF5136" i="2"/>
  <c r="AG5136" i="2" s="1"/>
  <c r="AF5406" i="2"/>
  <c r="AG5406" i="2" s="1"/>
  <c r="AF5554" i="2"/>
  <c r="AF3230" i="2"/>
  <c r="AG3230" i="2" s="1"/>
  <c r="AF4225" i="2"/>
  <c r="AG4225" i="2" s="1"/>
  <c r="AF2772" i="2"/>
  <c r="AF1517" i="2"/>
  <c r="AG1517" i="2" s="1"/>
  <c r="AF3119" i="2"/>
  <c r="AG3119" i="2" s="1"/>
  <c r="AF3425" i="2"/>
  <c r="AG3425" i="2" s="1"/>
  <c r="AF3791" i="2"/>
  <c r="AG3791" i="2" s="1"/>
  <c r="AF4702" i="2"/>
  <c r="AG4702" i="2" s="1"/>
  <c r="AF4846" i="2"/>
  <c r="AG4846" i="2" s="1"/>
  <c r="AF5106" i="2"/>
  <c r="AF5407" i="2"/>
  <c r="AG5407" i="2" s="1"/>
  <c r="AF182" i="2"/>
  <c r="AG182" i="2" s="1"/>
  <c r="AF289" i="2"/>
  <c r="AG289" i="2" s="1"/>
  <c r="AF645" i="2"/>
  <c r="AG645" i="2" s="1"/>
  <c r="AF695" i="2"/>
  <c r="AG695" i="2" s="1"/>
  <c r="AF1394" i="2"/>
  <c r="AF6944" i="2"/>
  <c r="AG6944" i="2" s="1"/>
  <c r="AF4423" i="2"/>
  <c r="AG4423" i="2" s="1"/>
  <c r="AF4459" i="2"/>
  <c r="AG4459" i="2" s="1"/>
  <c r="AF2540" i="2"/>
  <c r="AG2540" i="2" s="1"/>
  <c r="AF2628" i="2"/>
  <c r="AG2628" i="2" s="1"/>
  <c r="AF2712" i="2"/>
  <c r="AF3604" i="2"/>
  <c r="AG3604" i="2" s="1"/>
  <c r="AF5535" i="2"/>
  <c r="AF595" i="2"/>
  <c r="AG595" i="2" s="1"/>
  <c r="AF646" i="2"/>
  <c r="AG646" i="2" s="1"/>
  <c r="AF870" i="2"/>
  <c r="AG870" i="2" s="1"/>
  <c r="AF889" i="2"/>
  <c r="AG889" i="2" s="1"/>
  <c r="AF1127" i="2"/>
  <c r="AG1127" i="2" s="1"/>
  <c r="AF1151" i="2"/>
  <c r="AG1151" i="2" s="1"/>
  <c r="AF1372" i="2"/>
  <c r="AG1372" i="2" s="1"/>
  <c r="AF1373" i="2"/>
  <c r="AG1373" i="2" s="1"/>
  <c r="AF1708" i="2"/>
  <c r="AG1708" i="2" s="1"/>
  <c r="AF1771" i="2"/>
  <c r="AG1771" i="2" s="1"/>
  <c r="AF2389" i="2"/>
  <c r="AF2630" i="2"/>
  <c r="AG2630" i="2" s="1"/>
  <c r="AF6524" i="2"/>
  <c r="AG6524" i="2" s="1"/>
  <c r="AF6747" i="2"/>
  <c r="AG6747" i="2" s="1"/>
  <c r="AF6187" i="2"/>
  <c r="AG6187" i="2" s="1"/>
  <c r="AF6378" i="2"/>
  <c r="AF6396" i="2"/>
  <c r="AG6396" i="2" s="1"/>
  <c r="AF5511" i="2"/>
  <c r="AG5511" i="2" s="1"/>
  <c r="AF5714" i="2"/>
  <c r="AG5714" i="2" s="1"/>
  <c r="AF5840" i="2"/>
  <c r="AG5840" i="2" s="1"/>
  <c r="AF5969" i="2"/>
  <c r="AG5969" i="2" s="1"/>
  <c r="AF3253" i="2"/>
  <c r="AF1421" i="2"/>
  <c r="AG1421" i="2" s="1"/>
  <c r="AF3792" i="2"/>
  <c r="AG3792" i="2" s="1"/>
  <c r="AF3828" i="2"/>
  <c r="AG3828" i="2" s="1"/>
  <c r="AF1934" i="2"/>
  <c r="AG1934" i="2" s="1"/>
  <c r="AF2086" i="2"/>
  <c r="AG2086" i="2" s="1"/>
  <c r="AF2087" i="2"/>
  <c r="AF2141" i="2"/>
  <c r="AG2141" i="2" s="1"/>
  <c r="AF2179" i="2"/>
  <c r="AG2179" i="2" s="1"/>
  <c r="AF3989" i="2"/>
  <c r="AF5715" i="2"/>
  <c r="AG5715" i="2" s="1"/>
  <c r="AF6135" i="2"/>
  <c r="AF6635" i="2"/>
  <c r="AG6635" i="2" s="1"/>
  <c r="AF7055" i="2"/>
  <c r="AG7055" i="2" s="1"/>
  <c r="AF353" i="2"/>
  <c r="AG353" i="2" s="1"/>
  <c r="AF393" i="2"/>
  <c r="AG393" i="2" s="1"/>
  <c r="AF1573" i="2"/>
  <c r="AF3122" i="2"/>
  <c r="AG3122" i="2" s="1"/>
  <c r="AF3255" i="2"/>
  <c r="AG3255" i="2" s="1"/>
  <c r="AF4724" i="2"/>
  <c r="AF697" i="2"/>
  <c r="AF2088" i="2"/>
  <c r="AG2088" i="2" s="1"/>
  <c r="AF2142" i="2"/>
  <c r="AG2142" i="2" s="1"/>
  <c r="AF2542" i="2"/>
  <c r="AG2542" i="2" s="1"/>
  <c r="AF2633" i="2"/>
  <c r="AG2633" i="2" s="1"/>
  <c r="AF2715" i="2"/>
  <c r="AG2715" i="2" s="1"/>
  <c r="AF2775" i="2"/>
  <c r="AG2775" i="2" s="1"/>
  <c r="AF2776" i="2"/>
  <c r="AG2776" i="2" s="1"/>
  <c r="AF2820" i="2"/>
  <c r="AF3243" i="2"/>
  <c r="AG3243" i="2" s="1"/>
  <c r="AF3981" i="2"/>
  <c r="AG3981" i="2" s="1"/>
  <c r="AF5018" i="2"/>
  <c r="AF1545" i="2"/>
  <c r="AG1545" i="2" s="1"/>
  <c r="AF3123" i="2"/>
  <c r="AG3123" i="2" s="1"/>
  <c r="AF4703" i="2"/>
  <c r="AG4703" i="2" s="1"/>
  <c r="AF4850" i="2"/>
  <c r="AG4850" i="2" s="1"/>
  <c r="AF5138" i="2"/>
  <c r="AG5138" i="2" s="1"/>
  <c r="AF5411" i="2"/>
  <c r="AG5411" i="2" s="1"/>
  <c r="AF1772" i="2"/>
  <c r="AG1772" i="2" s="1"/>
  <c r="AF1847" i="2"/>
  <c r="AF185" i="2"/>
  <c r="AG185" i="2" s="1"/>
  <c r="AF1395" i="2"/>
  <c r="AF2777" i="2"/>
  <c r="AG2777" i="2" s="1"/>
  <c r="AF4314" i="2"/>
  <c r="AG4314" i="2" s="1"/>
  <c r="AF4315" i="2"/>
  <c r="AG4315" i="2" s="1"/>
  <c r="AF4461" i="2"/>
  <c r="AG4461" i="2" s="1"/>
  <c r="AF4462" i="2"/>
  <c r="AG4462" i="2" s="1"/>
  <c r="AF6196" i="2"/>
  <c r="AG6196" i="2" s="1"/>
  <c r="AF6309" i="2"/>
  <c r="AF6332" i="2"/>
  <c r="AG6332" i="2" s="1"/>
  <c r="AF5001" i="2"/>
  <c r="AG5001" i="2" s="1"/>
  <c r="AF5972" i="2"/>
  <c r="AF937" i="2"/>
  <c r="AG937" i="2" s="1"/>
  <c r="AF949" i="2"/>
  <c r="AG949" i="2" s="1"/>
  <c r="AF1198" i="2"/>
  <c r="AG1198" i="2" s="1"/>
  <c r="AF1425" i="2"/>
  <c r="AG1425" i="2" s="1"/>
  <c r="AF1436" i="2"/>
  <c r="AG1436" i="2" s="1"/>
  <c r="AF2017" i="2"/>
  <c r="AG2017" i="2" s="1"/>
  <c r="AF2091" i="2"/>
  <c r="AF2143" i="2"/>
  <c r="AG2143" i="2" s="1"/>
  <c r="AF2180" i="2"/>
  <c r="AG2180" i="2" s="1"/>
  <c r="AF2202" i="2"/>
  <c r="AG2202" i="2" s="1"/>
  <c r="AF4333" i="2"/>
  <c r="AF7021" i="2"/>
  <c r="AG7021" i="2" s="1"/>
  <c r="AF5155" i="2"/>
  <c r="AG5155" i="2" s="1"/>
  <c r="AF5412" i="2"/>
  <c r="AG5412" i="2" s="1"/>
  <c r="AF5556" i="2"/>
  <c r="AG5556" i="2" s="1"/>
  <c r="AF5718" i="2"/>
  <c r="AG5718" i="2" s="1"/>
  <c r="AF5844" i="2"/>
  <c r="AF396" i="2"/>
  <c r="AG396" i="2" s="1"/>
  <c r="AF414" i="2"/>
  <c r="AG414" i="2" s="1"/>
  <c r="AF1575" i="2"/>
  <c r="AG1575" i="2" s="1"/>
  <c r="AF1199" i="2"/>
  <c r="AF7022" i="2"/>
  <c r="AG7022" i="2" s="1"/>
  <c r="AF4344" i="2"/>
  <c r="AG4344" i="2" s="1"/>
  <c r="AF4534" i="2"/>
  <c r="AG4534" i="2" s="1"/>
  <c r="AF2636" i="2"/>
  <c r="AG2636" i="2" s="1"/>
  <c r="AF2719" i="2"/>
  <c r="AG2719" i="2" s="1"/>
  <c r="AF2779" i="2"/>
  <c r="AG2779" i="2" s="1"/>
  <c r="AF2780" i="2"/>
  <c r="AG2780" i="2" s="1"/>
  <c r="AF2822" i="2"/>
  <c r="AG2822" i="2" s="1"/>
  <c r="AF6421" i="2"/>
  <c r="AF4853" i="2"/>
  <c r="AG4853" i="2" s="1"/>
  <c r="AF357" i="2"/>
  <c r="AG357" i="2" s="1"/>
  <c r="AF358" i="2"/>
  <c r="AG358" i="2" s="1"/>
  <c r="AF728" i="2"/>
  <c r="AG728" i="2" s="1"/>
  <c r="AF951" i="2"/>
  <c r="AG951" i="2" s="1"/>
  <c r="AF952" i="2"/>
  <c r="AG952" i="2" s="1"/>
  <c r="AF1200" i="2"/>
  <c r="AG1200" i="2" s="1"/>
  <c r="AF1201" i="2"/>
  <c r="AG1201" i="2" s="1"/>
  <c r="AF1426" i="2"/>
  <c r="AG1426" i="2" s="1"/>
  <c r="AF2095" i="2"/>
  <c r="AF4535" i="2"/>
  <c r="AG4535" i="2" s="1"/>
  <c r="AF6223" i="2"/>
  <c r="AG6223" i="2" s="1"/>
  <c r="AF5023" i="2"/>
  <c r="AG5023" i="2" s="1"/>
  <c r="AF6599" i="2"/>
  <c r="AG6599" i="2" s="1"/>
  <c r="AF6716" i="2"/>
  <c r="AG6716" i="2" s="1"/>
  <c r="AF7067" i="2"/>
  <c r="AG7067" i="2" s="1"/>
  <c r="AF5156" i="2"/>
  <c r="AF5414" i="2"/>
  <c r="AG5414" i="2" s="1"/>
  <c r="AF5243" i="2"/>
  <c r="AG5243" i="2" s="1"/>
  <c r="AF105" i="2"/>
  <c r="AF108" i="2"/>
  <c r="AG108" i="2" s="1"/>
  <c r="AF596" i="2"/>
  <c r="AG596" i="2" s="1"/>
  <c r="AF815" i="2"/>
  <c r="AG815" i="2" s="1"/>
  <c r="AF816" i="2"/>
  <c r="AG816" i="2" s="1"/>
  <c r="AF1009" i="2"/>
  <c r="AG1009" i="2" s="1"/>
  <c r="AF1037" i="2"/>
  <c r="AG1037" i="2" s="1"/>
  <c r="AF1246" i="2"/>
  <c r="AG1246" i="2" s="1"/>
  <c r="AF1272" i="2"/>
  <c r="AF3354" i="2"/>
  <c r="AG3354" i="2" s="1"/>
  <c r="AF3390" i="2"/>
  <c r="AG3390" i="2" s="1"/>
  <c r="AF3756" i="2"/>
  <c r="AG3756" i="2" s="1"/>
  <c r="AF3796" i="2"/>
  <c r="AF2545" i="2"/>
  <c r="AF6736" i="2"/>
  <c r="AG6736" i="2" s="1"/>
  <c r="AF5721" i="2"/>
  <c r="AG5721" i="2" s="1"/>
  <c r="AF5847" i="2"/>
  <c r="AG5847" i="2" s="1"/>
  <c r="AF5976" i="2"/>
  <c r="AG5976" i="2" s="1"/>
  <c r="AF6047" i="2"/>
  <c r="AG6047" i="2" s="1"/>
  <c r="AF6869" i="2"/>
  <c r="AG6869" i="2" s="1"/>
  <c r="AF186" i="2"/>
  <c r="AG186" i="2" s="1"/>
  <c r="AF187" i="2"/>
  <c r="AG187" i="2" s="1"/>
  <c r="AF3757" i="2"/>
  <c r="AF4146" i="2"/>
  <c r="AG4146" i="2" s="1"/>
  <c r="AF4159" i="2"/>
  <c r="AG4159" i="2" s="1"/>
  <c r="AF4425" i="2"/>
  <c r="AG4425" i="2" s="1"/>
  <c r="AF4011" i="2"/>
  <c r="AG4011" i="2" s="1"/>
  <c r="AF4020" i="2"/>
  <c r="AG4020" i="2" s="1"/>
  <c r="AF4029" i="2"/>
  <c r="AG4029" i="2" s="1"/>
  <c r="AF4030" i="2"/>
  <c r="AG4030" i="2" s="1"/>
  <c r="AF4042" i="2"/>
  <c r="AF4053" i="2"/>
  <c r="AG4053" i="2" s="1"/>
  <c r="AF4076" i="2"/>
  <c r="AG4076" i="2" s="1"/>
  <c r="AF6821" i="2"/>
  <c r="AF2995" i="2"/>
  <c r="AG2995" i="2" s="1"/>
  <c r="AF3268" i="2"/>
  <c r="AG3268" i="2" s="1"/>
  <c r="AF3269" i="2"/>
  <c r="AG3269" i="2" s="1"/>
  <c r="AF4650" i="2"/>
  <c r="AF4896" i="2"/>
  <c r="AG4896" i="2" s="1"/>
  <c r="AF5042" i="2"/>
  <c r="AG5042" i="2" s="1"/>
  <c r="AF5183" i="2"/>
  <c r="AG5183" i="2" s="1"/>
  <c r="AF5252" i="2"/>
  <c r="AG5252" i="2" s="1"/>
  <c r="AF6870" i="2"/>
  <c r="AF2938" i="2"/>
  <c r="AG2938" i="2" s="1"/>
  <c r="AF2963" i="2"/>
  <c r="AG2963" i="2" s="1"/>
  <c r="AF2996" i="2"/>
  <c r="AG2996" i="2" s="1"/>
  <c r="AF3000" i="2"/>
  <c r="AG3000" i="2" s="1"/>
  <c r="AF3131" i="2"/>
  <c r="AG3131" i="2" s="1"/>
  <c r="AF3270" i="2"/>
  <c r="AF3271" i="2"/>
  <c r="AG3271" i="2" s="1"/>
  <c r="AF3918" i="2"/>
  <c r="AG3918" i="2" s="1"/>
  <c r="AF6244" i="2"/>
  <c r="AF7092" i="2"/>
  <c r="AG7092" i="2" s="1"/>
  <c r="AF399" i="2"/>
  <c r="AG399" i="2" s="1"/>
  <c r="AF730" i="2"/>
  <c r="AG730" i="2" s="1"/>
  <c r="AF731" i="2"/>
  <c r="AG731" i="2" s="1"/>
  <c r="AF4979" i="2"/>
  <c r="AG4979" i="2" s="1"/>
  <c r="AF6797" i="2"/>
  <c r="AG6797" i="2" s="1"/>
  <c r="AF415" i="2"/>
  <c r="AG415" i="2" s="1"/>
  <c r="AF449" i="2"/>
  <c r="AG449" i="2" s="1"/>
  <c r="AF3861" i="2"/>
  <c r="AF741" i="2"/>
  <c r="AG741" i="2" s="1"/>
  <c r="AF958" i="2"/>
  <c r="AG958" i="2" s="1"/>
  <c r="AF959" i="2"/>
  <c r="AG959" i="2" s="1"/>
  <c r="AF1214" i="2"/>
  <c r="AG1214" i="2" s="1"/>
  <c r="AF1215" i="2"/>
  <c r="AG1215" i="2" s="1"/>
  <c r="AF1448" i="2"/>
  <c r="AG1448" i="2" s="1"/>
  <c r="AF1451" i="2"/>
  <c r="AG1451" i="2" s="1"/>
  <c r="AF2226" i="2"/>
  <c r="AG2226" i="2" s="1"/>
  <c r="AF2227" i="2"/>
  <c r="AF2255" i="2"/>
  <c r="AG2255" i="2" s="1"/>
  <c r="AF2256" i="2"/>
  <c r="AG2256" i="2" s="1"/>
  <c r="AF2912" i="2"/>
  <c r="AF5599" i="2"/>
  <c r="AG5599" i="2" s="1"/>
  <c r="AF5724" i="2"/>
  <c r="AG5724" i="2" s="1"/>
  <c r="AF1460" i="2"/>
  <c r="AG1460" i="2" s="1"/>
  <c r="AF3134" i="2"/>
  <c r="AG3134" i="2" s="1"/>
  <c r="AF3021" i="2"/>
  <c r="AG3021" i="2" s="1"/>
  <c r="AF3023" i="2"/>
  <c r="AG3023" i="2" s="1"/>
  <c r="AF3277" i="2"/>
  <c r="AG3277" i="2" s="1"/>
  <c r="AF3285" i="2"/>
  <c r="AG3285" i="2" s="1"/>
  <c r="AF5312" i="2"/>
  <c r="AF2184" i="2"/>
  <c r="AG2184" i="2" s="1"/>
  <c r="AF2229" i="2"/>
  <c r="AG2229" i="2" s="1"/>
  <c r="AF2230" i="2"/>
  <c r="AG2230" i="2" s="1"/>
  <c r="AF2782" i="2"/>
  <c r="AG2782" i="2" s="1"/>
  <c r="AF2783" i="2"/>
  <c r="AG2783" i="2" s="1"/>
  <c r="AF2824" i="2"/>
  <c r="AG2824" i="2" s="1"/>
  <c r="AF2853" i="2"/>
  <c r="AG2853" i="2" s="1"/>
  <c r="AF3007" i="2"/>
  <c r="AG3007" i="2" s="1"/>
  <c r="AF4364" i="2"/>
  <c r="AF534" i="2"/>
  <c r="AG534" i="2" s="1"/>
  <c r="AF1547" i="2"/>
  <c r="AG1547" i="2" s="1"/>
  <c r="AF3135" i="2"/>
  <c r="AG3135" i="2" s="1"/>
  <c r="AF3136" i="2"/>
  <c r="AG3136" i="2" s="1"/>
  <c r="AF3022" i="2"/>
  <c r="AG3022" i="2" s="1"/>
  <c r="AF3024" i="2"/>
  <c r="AG3024" i="2" s="1"/>
  <c r="AF3287" i="2"/>
  <c r="AG3287" i="2" s="1"/>
  <c r="AF3288" i="2"/>
  <c r="AG3288" i="2" s="1"/>
  <c r="AF3293" i="2"/>
  <c r="AG3293" i="2" s="1"/>
  <c r="AF5045" i="2"/>
  <c r="AF6073" i="2"/>
  <c r="AG6073" i="2" s="1"/>
  <c r="AF6902" i="2"/>
  <c r="AG6902" i="2" s="1"/>
  <c r="AF522" i="2"/>
  <c r="AG522" i="2" s="1"/>
  <c r="AF787" i="2"/>
  <c r="AG787" i="2" s="1"/>
  <c r="AF789" i="2"/>
  <c r="AG789" i="2" s="1"/>
  <c r="AF982" i="2"/>
  <c r="AG982" i="2" s="1"/>
  <c r="AF983" i="2"/>
  <c r="AG983" i="2" s="1"/>
  <c r="AF2186" i="2"/>
  <c r="AG2186" i="2" s="1"/>
  <c r="AF2205" i="2"/>
  <c r="AG2205" i="2" s="1"/>
  <c r="AF2206" i="2"/>
  <c r="AG2206" i="2" s="1"/>
  <c r="AF2827" i="2"/>
  <c r="AF6218" i="2"/>
  <c r="AG6218" i="2" s="1"/>
  <c r="AF6690" i="2"/>
  <c r="AG6690" i="2" s="1"/>
  <c r="AF6985" i="2"/>
  <c r="AG6985" i="2" s="1"/>
  <c r="AF1461" i="2"/>
  <c r="AG1461" i="2" s="1"/>
  <c r="AF4899" i="2"/>
  <c r="AG4899" i="2" s="1"/>
  <c r="AF5046" i="2"/>
  <c r="AG5046" i="2" s="1"/>
  <c r="AF5187" i="2"/>
  <c r="AG5187" i="2" s="1"/>
  <c r="AF5423" i="2"/>
  <c r="AG5423" i="2" s="1"/>
  <c r="AF5597" i="2"/>
  <c r="AG5597" i="2" s="1"/>
  <c r="AF1774" i="2"/>
  <c r="AG1774" i="2" s="1"/>
  <c r="AF1849" i="2"/>
  <c r="AG1849" i="2" s="1"/>
  <c r="AF2356" i="2"/>
  <c r="AF3181" i="2"/>
  <c r="AG3181" i="2" s="1"/>
  <c r="AF3289" i="2"/>
  <c r="AG3289" i="2" s="1"/>
  <c r="AF3941" i="2"/>
  <c r="AG3941" i="2" s="1"/>
  <c r="AF4362" i="2"/>
  <c r="AG4362" i="2" s="1"/>
  <c r="AF4363" i="2"/>
  <c r="AG4363" i="2" s="1"/>
  <c r="AF4576" i="2"/>
  <c r="AG4576" i="2" s="1"/>
  <c r="AF4600" i="2"/>
  <c r="AG4600" i="2" s="1"/>
  <c r="AF5030" i="2"/>
  <c r="AF6197" i="2"/>
  <c r="AG6197" i="2" s="1"/>
  <c r="AF6247" i="2"/>
  <c r="AF6250" i="2"/>
  <c r="AG6250" i="2" s="1"/>
  <c r="AF6492" i="2"/>
  <c r="AG6492" i="2" s="1"/>
  <c r="AF3019" i="2"/>
  <c r="AF528" i="2"/>
  <c r="AG528" i="2" s="1"/>
  <c r="AF507" i="2"/>
  <c r="AG507" i="2" s="1"/>
  <c r="AF3138" i="2"/>
  <c r="AG3138" i="2" s="1"/>
  <c r="AF3012" i="2"/>
  <c r="AG3012" i="2" s="1"/>
  <c r="AF3015" i="2"/>
  <c r="AG3015" i="2" s="1"/>
  <c r="AF3296" i="2"/>
  <c r="AG3296" i="2" s="1"/>
  <c r="AF3298" i="2"/>
  <c r="AF3576" i="2"/>
  <c r="AG3576" i="2" s="1"/>
  <c r="AF4652" i="2"/>
  <c r="AG4652" i="2" s="1"/>
  <c r="AF4863" i="2"/>
  <c r="AG4863" i="2" s="1"/>
  <c r="AF5083" i="2"/>
  <c r="AG5083" i="2" s="1"/>
  <c r="AF6020" i="2"/>
  <c r="AF2022" i="2"/>
  <c r="AG2022" i="2" s="1"/>
  <c r="AF2097" i="2"/>
  <c r="AG2097" i="2" s="1"/>
  <c r="AF2357" i="2"/>
  <c r="AG2357" i="2" s="1"/>
  <c r="AF2392" i="2"/>
  <c r="AG2392" i="2" s="1"/>
  <c r="AF2393" i="2"/>
  <c r="AG2393" i="2" s="1"/>
  <c r="AF2459" i="2"/>
  <c r="AG2459" i="2" s="1"/>
  <c r="AF2547" i="2"/>
  <c r="AG2547" i="2" s="1"/>
  <c r="AF2640" i="2"/>
  <c r="AG2640" i="2" s="1"/>
  <c r="AF3013" i="2"/>
  <c r="AG3013" i="2" s="1"/>
  <c r="AF3016" i="2"/>
  <c r="AG3016" i="2" s="1"/>
  <c r="AF5031" i="2"/>
  <c r="AF743" i="2"/>
  <c r="AF960" i="2"/>
  <c r="AG960" i="2" s="1"/>
  <c r="AF1210" i="2"/>
  <c r="AG1210" i="2" s="1"/>
  <c r="AF1440" i="2"/>
  <c r="AG1440" i="2" s="1"/>
  <c r="AF1441" i="2"/>
  <c r="AG1441" i="2" s="1"/>
  <c r="AF2319" i="2"/>
  <c r="AG2319" i="2" s="1"/>
  <c r="AF2320" i="2"/>
  <c r="AF2321" i="2"/>
  <c r="AG2321" i="2" s="1"/>
  <c r="AF2993" i="2"/>
  <c r="AF508" i="2"/>
  <c r="AG508" i="2" s="1"/>
  <c r="AF509" i="2"/>
  <c r="AG509" i="2" s="1"/>
  <c r="AF3657" i="2"/>
  <c r="AG3657" i="2" s="1"/>
  <c r="AF4740" i="2"/>
  <c r="AG4740" i="2" s="1"/>
  <c r="AF4864" i="2"/>
  <c r="AG4864" i="2" s="1"/>
  <c r="AF5164" i="2"/>
  <c r="AG5164" i="2" s="1"/>
  <c r="AF5244" i="2"/>
  <c r="AG5244" i="2" s="1"/>
  <c r="AF5582" i="2"/>
  <c r="AG5582" i="2" s="1"/>
  <c r="AF451" i="2"/>
  <c r="AF6139" i="2"/>
  <c r="AG6139" i="2" s="1"/>
  <c r="AF417" i="2"/>
  <c r="AG417" i="2" s="1"/>
  <c r="AF418" i="2"/>
  <c r="AG418" i="2" s="1"/>
  <c r="AF757" i="2"/>
  <c r="AG757" i="2" s="1"/>
  <c r="AF961" i="2"/>
  <c r="AF968" i="2"/>
  <c r="AF1216" i="2"/>
  <c r="AG1216" i="2" s="1"/>
  <c r="AF1220" i="2"/>
  <c r="AG1220" i="2" s="1"/>
  <c r="AF1452" i="2"/>
  <c r="AG1452" i="2" s="1"/>
  <c r="AF2301" i="2"/>
  <c r="AF6238" i="2"/>
  <c r="AG6238" i="2" s="1"/>
  <c r="AF6431" i="2"/>
  <c r="AG6431" i="2" s="1"/>
  <c r="AF6432" i="2"/>
  <c r="AG6432" i="2" s="1"/>
  <c r="AF6670" i="2"/>
  <c r="AG6670" i="2" s="1"/>
  <c r="AF6779" i="2"/>
  <c r="AG6779" i="2" s="1"/>
  <c r="AF5600" i="2"/>
  <c r="AG5600" i="2" s="1"/>
  <c r="AF5726" i="2"/>
  <c r="AG5726" i="2" s="1"/>
  <c r="AF5978" i="2"/>
  <c r="AF3511" i="2"/>
  <c r="AG3511" i="2" s="1"/>
  <c r="AF3512" i="2"/>
  <c r="AG3512" i="2" s="1"/>
  <c r="AF3863" i="2"/>
  <c r="AG3863" i="2" s="1"/>
  <c r="AF955" i="2"/>
  <c r="AF2983" i="2"/>
  <c r="AG2983" i="2" s="1"/>
  <c r="AF4259" i="2"/>
  <c r="AG4259" i="2" s="1"/>
  <c r="AF4285" i="2"/>
  <c r="AG4285" i="2" s="1"/>
  <c r="AF4563" i="2"/>
  <c r="AG4563" i="2" s="1"/>
  <c r="AF4564" i="2"/>
  <c r="AG4564" i="2" s="1"/>
  <c r="AF6224" i="2"/>
  <c r="AF6411" i="2"/>
  <c r="AG6411" i="2" s="1"/>
  <c r="AF1578" i="2"/>
  <c r="AF7085" i="2"/>
  <c r="AG7085" i="2" s="1"/>
  <c r="AF3142" i="2"/>
  <c r="AG3142" i="2" s="1"/>
  <c r="AF3492" i="2"/>
  <c r="AG3492" i="2" s="1"/>
  <c r="AF3493" i="2"/>
  <c r="AG3493" i="2" s="1"/>
  <c r="AF3660" i="2"/>
  <c r="AG3660" i="2" s="1"/>
  <c r="AF3881" i="2"/>
  <c r="AF3882" i="2"/>
  <c r="AG3882" i="2" s="1"/>
  <c r="AF4748" i="2"/>
  <c r="AG4748" i="2" s="1"/>
  <c r="AF4867" i="2"/>
  <c r="AG4867" i="2" s="1"/>
  <c r="AF7070" i="2"/>
  <c r="AF2303" i="2"/>
  <c r="AG2303" i="2" s="1"/>
  <c r="AF2305" i="2"/>
  <c r="AG2305" i="2" s="1"/>
  <c r="AF2945" i="2"/>
  <c r="AG2945" i="2" s="1"/>
  <c r="AF2946" i="2"/>
  <c r="AG2946" i="2" s="1"/>
  <c r="AF2947" i="2"/>
  <c r="AG2947" i="2" s="1"/>
  <c r="AF2970" i="2"/>
  <c r="AG2970" i="2" s="1"/>
  <c r="AF2971" i="2"/>
  <c r="AG2971" i="2" s="1"/>
  <c r="AF2972" i="2"/>
  <c r="AG2972" i="2" s="1"/>
  <c r="AF3669" i="2"/>
  <c r="AG3669" i="2" s="1"/>
  <c r="AF3996" i="2"/>
  <c r="AG3996" i="2" s="1"/>
  <c r="AF6434" i="2"/>
  <c r="AF4070" i="2"/>
  <c r="AG4070" i="2" s="1"/>
  <c r="AF4071" i="2"/>
  <c r="AG4071" i="2" s="1"/>
  <c r="AF4072" i="2"/>
  <c r="AF4073" i="2"/>
  <c r="AG4073" i="2" s="1"/>
  <c r="AF4074" i="2"/>
  <c r="AF4128" i="2"/>
  <c r="AG4128" i="2" s="1"/>
  <c r="AF4129" i="2"/>
  <c r="AG4129" i="2" s="1"/>
  <c r="AF4132" i="2"/>
  <c r="AG4132" i="2" s="1"/>
  <c r="AF424" i="2"/>
  <c r="AF3429" i="2"/>
  <c r="AG3429" i="2" s="1"/>
  <c r="AF3430" i="2"/>
  <c r="AG3430" i="2" s="1"/>
  <c r="AF3606" i="2"/>
  <c r="AG3606" i="2" s="1"/>
  <c r="AF3833" i="2"/>
  <c r="AG3833" i="2" s="1"/>
  <c r="AF3834" i="2"/>
  <c r="AG3834" i="2" s="1"/>
  <c r="AF5295" i="2"/>
  <c r="AG5295" i="2" s="1"/>
  <c r="AF5603" i="2"/>
  <c r="AG5603" i="2" s="1"/>
  <c r="AF5729" i="2"/>
  <c r="AG5729" i="2" s="1"/>
  <c r="AF5979" i="2"/>
  <c r="AF6098" i="2"/>
  <c r="AG6098" i="2" s="1"/>
  <c r="AF6823" i="2"/>
  <c r="AG6823" i="2" s="1"/>
  <c r="AF454" i="2"/>
  <c r="AG454" i="2" s="1"/>
  <c r="AF3883" i="2"/>
  <c r="AF764" i="2"/>
  <c r="AG764" i="2" s="1"/>
  <c r="AF1222" i="2"/>
  <c r="AG1222" i="2" s="1"/>
  <c r="AF1223" i="2"/>
  <c r="AG1223" i="2" s="1"/>
  <c r="AF1456" i="2"/>
  <c r="AG1456" i="2" s="1"/>
  <c r="AF1459" i="2"/>
  <c r="AG1459" i="2" s="1"/>
  <c r="AF2284" i="2"/>
  <c r="AG2284" i="2" s="1"/>
  <c r="AF2285" i="2"/>
  <c r="AF2307" i="2"/>
  <c r="AG2307" i="2" s="1"/>
  <c r="AF2308" i="2"/>
  <c r="AG2308" i="2" s="1"/>
  <c r="AF2325" i="2"/>
  <c r="AG2325" i="2" s="1"/>
  <c r="AF2948" i="2"/>
  <c r="AG2948" i="2" s="1"/>
  <c r="AF2987" i="2"/>
  <c r="AF5604" i="2"/>
  <c r="AG5604" i="2" s="1"/>
  <c r="AF5730" i="2"/>
  <c r="AG5730" i="2" s="1"/>
  <c r="AF457" i="2"/>
  <c r="AG457" i="2" s="1"/>
  <c r="AF1601" i="2"/>
  <c r="AG1601" i="2" s="1"/>
  <c r="AF3145" i="2"/>
  <c r="AG3145" i="2" s="1"/>
  <c r="AF3258" i="2"/>
  <c r="AG3258" i="2" s="1"/>
  <c r="AF3514" i="2"/>
  <c r="AG3514" i="2" s="1"/>
  <c r="AF3521" i="2"/>
  <c r="AG3521" i="2" s="1"/>
  <c r="AF3900" i="2"/>
  <c r="AG3900" i="2" s="1"/>
  <c r="AF3903" i="2"/>
  <c r="AG3903" i="2" s="1"/>
  <c r="AF6129" i="2"/>
  <c r="AF2309" i="2"/>
  <c r="AG2309" i="2" s="1"/>
  <c r="AF2311" i="2"/>
  <c r="AG2311" i="2" s="1"/>
  <c r="AF2326" i="2"/>
  <c r="AG2326" i="2" s="1"/>
  <c r="AF2327" i="2"/>
  <c r="AG2327" i="2" s="1"/>
  <c r="AF2914" i="2"/>
  <c r="AG2914" i="2" s="1"/>
  <c r="AF2950" i="2"/>
  <c r="AG2950" i="2" s="1"/>
  <c r="AF2951" i="2"/>
  <c r="AG2951" i="2" s="1"/>
  <c r="AF2952" i="2"/>
  <c r="AG2952" i="2" s="1"/>
  <c r="AF2953" i="2"/>
  <c r="AG2953" i="2" s="1"/>
  <c r="AF6209" i="2"/>
  <c r="AF3522" i="2"/>
  <c r="AG3522" i="2" s="1"/>
  <c r="AF3523" i="2"/>
  <c r="AG3523" i="2" s="1"/>
  <c r="AF3904" i="2"/>
  <c r="AG3904" i="2" s="1"/>
  <c r="AF4750" i="2"/>
  <c r="AF4871" i="2"/>
  <c r="AG4871" i="2" s="1"/>
  <c r="AF5180" i="2"/>
  <c r="AG5180" i="2" s="1"/>
  <c r="AF5432" i="2"/>
  <c r="AG5432" i="2" s="1"/>
  <c r="AF5307" i="2"/>
  <c r="AG5307" i="2" s="1"/>
  <c r="AF5591" i="2"/>
  <c r="AG5591" i="2" s="1"/>
  <c r="AF6668" i="2"/>
  <c r="AG6668" i="2" s="1"/>
  <c r="AF1131" i="2"/>
  <c r="AF2988" i="2"/>
  <c r="AG2988" i="2" s="1"/>
  <c r="AF4609" i="2"/>
  <c r="AG4609" i="2" s="1"/>
  <c r="AF4610" i="2"/>
  <c r="AG4610" i="2" s="1"/>
  <c r="AF5028" i="2"/>
  <c r="AG5028" i="2" s="1"/>
  <c r="AF6618" i="2"/>
  <c r="AG6618" i="2" s="1"/>
  <c r="AF6724" i="2"/>
  <c r="AG6724" i="2" s="1"/>
  <c r="AF7100" i="2"/>
  <c r="AG7100" i="2" s="1"/>
  <c r="AF5606" i="2"/>
  <c r="AG5606" i="2" s="1"/>
  <c r="AF3496" i="2"/>
  <c r="AF1218" i="2"/>
  <c r="AG1218" i="2" s="1"/>
  <c r="AF1457" i="2"/>
  <c r="AG1457" i="2" s="1"/>
  <c r="AF1458" i="2"/>
  <c r="AG1458" i="2" s="1"/>
  <c r="AF2259" i="2"/>
  <c r="AG2259" i="2" s="1"/>
  <c r="AF2260" i="2"/>
  <c r="AG2260" i="2" s="1"/>
  <c r="AF2288" i="2"/>
  <c r="AG2288" i="2" s="1"/>
  <c r="AF2289" i="2"/>
  <c r="AG2289" i="2" s="1"/>
  <c r="AF2315" i="2"/>
  <c r="AG2315" i="2" s="1"/>
  <c r="AF2916" i="2"/>
  <c r="AG2916" i="2" s="1"/>
  <c r="AF2917" i="2"/>
  <c r="AG2917" i="2" s="1"/>
  <c r="AF2957" i="2"/>
  <c r="AG2957" i="2" s="1"/>
  <c r="AF2958" i="2"/>
  <c r="AG2958" i="2" s="1"/>
  <c r="AF4351" i="2"/>
  <c r="AF5733" i="2"/>
  <c r="AG5733" i="2" s="1"/>
  <c r="AF6660" i="2"/>
  <c r="AG6660" i="2" s="1"/>
  <c r="AF7088" i="2"/>
  <c r="AG7088" i="2" s="1"/>
  <c r="AF3515" i="2"/>
  <c r="AG3515" i="2" s="1"/>
  <c r="AF3516" i="2"/>
  <c r="AG3516" i="2" s="1"/>
  <c r="AF3887" i="2"/>
  <c r="AG3887" i="2" s="1"/>
  <c r="AF3888" i="2"/>
  <c r="AF366" i="2"/>
  <c r="AG366" i="2" s="1"/>
  <c r="AF367" i="2"/>
  <c r="AG367" i="2" s="1"/>
  <c r="AF746" i="2"/>
  <c r="AG746" i="2" s="1"/>
  <c r="AF1445" i="2"/>
  <c r="AF4260" i="2"/>
  <c r="AG4260" i="2" s="1"/>
  <c r="AF4286" i="2"/>
  <c r="AG4286" i="2" s="1"/>
  <c r="AF4565" i="2"/>
  <c r="AG4565" i="2" s="1"/>
  <c r="AF4587" i="2"/>
  <c r="AG4587" i="2" s="1"/>
  <c r="AF6413" i="2"/>
  <c r="AG6413" i="2" s="1"/>
  <c r="AF6426" i="2"/>
  <c r="AG6426" i="2" s="1"/>
  <c r="AF3683" i="2"/>
  <c r="AG3683" i="2" s="1"/>
  <c r="AF3684" i="2"/>
  <c r="AG3684" i="2" s="1"/>
  <c r="AF5035" i="2"/>
  <c r="AG5035" i="2" s="1"/>
  <c r="AF5036" i="2"/>
  <c r="AG5036" i="2" s="1"/>
  <c r="AF6661" i="2"/>
  <c r="AG6661" i="2" s="1"/>
  <c r="AF510" i="2"/>
  <c r="AF5169" i="2"/>
  <c r="AF5435" i="2"/>
  <c r="AG5435" i="2" s="1"/>
  <c r="AF5587" i="2"/>
  <c r="AG5587" i="2" s="1"/>
  <c r="AF5588" i="2"/>
  <c r="AG5588" i="2" s="1"/>
  <c r="AF5608" i="2"/>
  <c r="AG5608" i="2" s="1"/>
  <c r="AF5734" i="2"/>
  <c r="AG5734" i="2" s="1"/>
  <c r="AF5859" i="2"/>
  <c r="AG5859" i="2" s="1"/>
  <c r="AF5980" i="2"/>
  <c r="AF5984" i="2"/>
  <c r="AG5984" i="2" s="1"/>
  <c r="AF5988" i="2"/>
  <c r="AG5988" i="2" s="1"/>
  <c r="AF6143" i="2"/>
  <c r="AG6143" i="2" s="1"/>
  <c r="AF986" i="2"/>
  <c r="AF3014" i="2"/>
  <c r="AG3014" i="2" s="1"/>
  <c r="AF3303" i="2"/>
  <c r="AG3303" i="2" s="1"/>
  <c r="AF3964" i="2"/>
  <c r="AG3964" i="2" s="1"/>
  <c r="AF4370" i="2"/>
  <c r="AG4370" i="2" s="1"/>
  <c r="AF4371" i="2"/>
  <c r="AG4371" i="2" s="1"/>
  <c r="AF4611" i="2"/>
  <c r="AF4613" i="2"/>
  <c r="AG4613" i="2" s="1"/>
  <c r="AF537" i="2"/>
  <c r="AF5314" i="2"/>
  <c r="AG5314" i="2" s="1"/>
  <c r="AF5595" i="2"/>
  <c r="AG5595" i="2" s="1"/>
  <c r="AF6006" i="2"/>
  <c r="AG6006" i="2" s="1"/>
  <c r="AF6007" i="2"/>
  <c r="AG6007" i="2" s="1"/>
  <c r="AF6008" i="2"/>
  <c r="AG6008" i="2" s="1"/>
  <c r="AF6074" i="2"/>
  <c r="AG6074" i="2" s="1"/>
  <c r="AF6577" i="2"/>
  <c r="AG6577" i="2" s="1"/>
  <c r="AF6948" i="2"/>
  <c r="AF3474" i="2"/>
  <c r="AG3474" i="2" s="1"/>
  <c r="AF3475" i="2"/>
  <c r="AG3475" i="2" s="1"/>
  <c r="AF3797" i="2"/>
  <c r="AG3797" i="2" s="1"/>
  <c r="AF1153" i="2"/>
  <c r="AF2880" i="2"/>
  <c r="AG2880" i="2" s="1"/>
  <c r="AF4199" i="2"/>
  <c r="AG4199" i="2" s="1"/>
  <c r="AF4227" i="2"/>
  <c r="AG4227" i="2" s="1"/>
  <c r="AF4502" i="2"/>
  <c r="AG4502" i="2" s="1"/>
  <c r="AF6188" i="2"/>
  <c r="AG6188" i="2" s="1"/>
  <c r="AF6347" i="2"/>
  <c r="AG6347" i="2" s="1"/>
  <c r="AF6362" i="2"/>
  <c r="AG6362" i="2" s="1"/>
  <c r="AF3671" i="2"/>
  <c r="AG3671" i="2" s="1"/>
  <c r="AF7025" i="2"/>
  <c r="AF4877" i="2"/>
  <c r="AG4877" i="2" s="1"/>
  <c r="AF5438" i="2"/>
  <c r="AG5438" i="2" s="1"/>
  <c r="AF5223" i="2"/>
  <c r="AG5223" i="2" s="1"/>
  <c r="AF5538" i="2"/>
  <c r="AG5538" i="2" s="1"/>
  <c r="AF5559" i="2"/>
  <c r="AG5559" i="2" s="1"/>
  <c r="AF5609" i="2"/>
  <c r="AG5609" i="2" s="1"/>
  <c r="AF5735" i="2"/>
  <c r="AG5735" i="2" s="1"/>
  <c r="AF5860" i="2"/>
  <c r="AG5860" i="2" s="1"/>
  <c r="AF5981" i="2"/>
  <c r="AG5981" i="2" s="1"/>
  <c r="AF5985" i="2"/>
  <c r="AG5985" i="2" s="1"/>
  <c r="AF428" i="2"/>
  <c r="AF6113" i="2"/>
  <c r="AG6113" i="2" s="1"/>
  <c r="AF429" i="2"/>
  <c r="AG429" i="2" s="1"/>
  <c r="AF430" i="2"/>
  <c r="AG430" i="2" s="1"/>
  <c r="AF748" i="2"/>
  <c r="AG748" i="2" s="1"/>
  <c r="AF749" i="2"/>
  <c r="AG749" i="2" s="1"/>
  <c r="AF852" i="2"/>
  <c r="AG852" i="2" s="1"/>
  <c r="AF853" i="2"/>
  <c r="AG853" i="2" s="1"/>
  <c r="AF1101" i="2"/>
  <c r="AG1101" i="2" s="1"/>
  <c r="AF1102" i="2"/>
  <c r="AG1102" i="2" s="1"/>
  <c r="AF1323" i="2"/>
  <c r="AG1323" i="2" s="1"/>
  <c r="AF1324" i="2"/>
  <c r="AG1324" i="2" s="1"/>
  <c r="AF2264" i="2"/>
  <c r="AF6226" i="2"/>
  <c r="AG6226" i="2" s="1"/>
  <c r="AF6640" i="2"/>
  <c r="AG6640" i="2" s="1"/>
  <c r="AF6770" i="2"/>
  <c r="AG6770" i="2" s="1"/>
  <c r="AF7026" i="2"/>
  <c r="AG7026" i="2" s="1"/>
  <c r="AF5610" i="2"/>
  <c r="AG5610" i="2" s="1"/>
  <c r="AF5736" i="2"/>
  <c r="AG5736" i="2" s="1"/>
  <c r="AF5861" i="2"/>
  <c r="AG5861" i="2" s="1"/>
  <c r="AF3476" i="2"/>
  <c r="AG3476" i="2" s="1"/>
  <c r="AF3477" i="2"/>
  <c r="AG3477" i="2" s="1"/>
  <c r="AF916" i="2"/>
  <c r="AF2829" i="2"/>
  <c r="AG2829" i="2" s="1"/>
  <c r="AF4200" i="2"/>
  <c r="AG4200" i="2" s="1"/>
  <c r="AF4201" i="2"/>
  <c r="AG4201" i="2" s="1"/>
  <c r="AF4503" i="2"/>
  <c r="AG4503" i="2" s="1"/>
  <c r="AF4504" i="2"/>
  <c r="AG4504" i="2" s="1"/>
  <c r="AF6242" i="2"/>
  <c r="AG6242" i="2" s="1"/>
  <c r="AF6333" i="2"/>
  <c r="AG6333" i="2" s="1"/>
  <c r="AF6348" i="2"/>
  <c r="AG6348" i="2" s="1"/>
  <c r="AF3673" i="2"/>
  <c r="AG3673" i="2" s="1"/>
  <c r="AF3674" i="2"/>
  <c r="AG3674" i="2" s="1"/>
  <c r="AF6786" i="2"/>
  <c r="AF4681" i="2"/>
  <c r="AG4681" i="2" s="1"/>
  <c r="AF4880" i="2"/>
  <c r="AG4880" i="2" s="1"/>
  <c r="AF5440" i="2"/>
  <c r="AG5440" i="2" s="1"/>
  <c r="AF5110" i="2"/>
  <c r="AG5110" i="2" s="1"/>
  <c r="AF5441" i="2"/>
  <c r="AG5441" i="2" s="1"/>
  <c r="AF5225" i="2"/>
  <c r="AG5225" i="2" s="1"/>
  <c r="AF5539" i="2"/>
  <c r="AG5539" i="2" s="1"/>
  <c r="AF5540" i="2"/>
  <c r="AG5540" i="2" s="1"/>
  <c r="AF5738" i="2"/>
  <c r="AG5738" i="2" s="1"/>
  <c r="AF3478" i="2"/>
  <c r="AF2101" i="2"/>
  <c r="AG2101" i="2" s="1"/>
  <c r="AF2151" i="2"/>
  <c r="AG2151" i="2" s="1"/>
  <c r="AF2191" i="2"/>
  <c r="AG2191" i="2" s="1"/>
  <c r="AF2210" i="2"/>
  <c r="AG2210" i="2" s="1"/>
  <c r="AF2234" i="2"/>
  <c r="AG2234" i="2" s="1"/>
  <c r="AF2790" i="2"/>
  <c r="AG2790" i="2" s="1"/>
  <c r="AF2791" i="2"/>
  <c r="AG2791" i="2" s="1"/>
  <c r="AF2792" i="2"/>
  <c r="AG2792" i="2" s="1"/>
  <c r="AF2830" i="2"/>
  <c r="AG2830" i="2" s="1"/>
  <c r="AF6349" i="2"/>
  <c r="AF5111" i="2"/>
  <c r="AG5111" i="2" s="1"/>
  <c r="AF5611" i="2"/>
  <c r="AG5611" i="2" s="1"/>
  <c r="AF5739" i="2"/>
  <c r="AG5739" i="2" s="1"/>
  <c r="AF5863" i="2"/>
  <c r="AG5863" i="2" s="1"/>
  <c r="AF6555" i="2"/>
  <c r="AG6555" i="2" s="1"/>
  <c r="AF6989" i="2"/>
  <c r="AG6989" i="2" s="1"/>
  <c r="AF431" i="2"/>
  <c r="AG431" i="2" s="1"/>
  <c r="AF3891" i="2"/>
  <c r="AF854" i="2"/>
  <c r="AG854" i="2" s="1"/>
  <c r="AF855" i="2"/>
  <c r="AG855" i="2" s="1"/>
  <c r="AF1325" i="2"/>
  <c r="AG1325" i="2" s="1"/>
  <c r="AF1326" i="2"/>
  <c r="AG1326" i="2" s="1"/>
  <c r="AF2192" i="2"/>
  <c r="AG2192" i="2" s="1"/>
  <c r="AF2211" i="2"/>
  <c r="AG2211" i="2" s="1"/>
  <c r="AF2212" i="2"/>
  <c r="AG2212" i="2" s="1"/>
  <c r="AF2235" i="2"/>
  <c r="AG2235" i="2" s="1"/>
  <c r="AF2236" i="2"/>
  <c r="AG2236" i="2" s="1"/>
  <c r="AF2237" i="2"/>
  <c r="AG2237" i="2" s="1"/>
  <c r="AF3643" i="2"/>
  <c r="AF5740" i="2"/>
  <c r="AG5740" i="2" s="1"/>
  <c r="AF405" i="2"/>
  <c r="AG405" i="2" s="1"/>
  <c r="AF3158" i="2"/>
  <c r="AG3158" i="2" s="1"/>
  <c r="AF4731" i="2"/>
  <c r="AG4731" i="2" s="1"/>
  <c r="AF5158" i="2"/>
  <c r="AG5158" i="2" s="1"/>
  <c r="AF5444" i="2"/>
  <c r="AG5444" i="2" s="1"/>
  <c r="AF5562" i="2"/>
  <c r="AG5562" i="2" s="1"/>
  <c r="AF7104" i="2"/>
  <c r="AG7104" i="2" s="1"/>
  <c r="AF4057" i="2"/>
  <c r="AG4057" i="2" s="1"/>
  <c r="AF4058" i="2"/>
  <c r="AG4058" i="2" s="1"/>
  <c r="AF4118" i="2"/>
  <c r="AF1291" i="2"/>
  <c r="AG1291" i="2" s="1"/>
  <c r="AF1292" i="2"/>
  <c r="AG1292" i="2" s="1"/>
  <c r="AF6799" i="2"/>
  <c r="AG6799" i="2" s="1"/>
  <c r="AF3607" i="2"/>
  <c r="AG3607" i="2" s="1"/>
  <c r="AF5284" i="2"/>
  <c r="AG5284" i="2" s="1"/>
  <c r="AF5613" i="2"/>
  <c r="AG5613" i="2" s="1"/>
  <c r="AF5741" i="2"/>
  <c r="AF5865" i="2"/>
  <c r="AG5865" i="2" s="1"/>
  <c r="AF6099" i="2"/>
  <c r="AG6099" i="2" s="1"/>
  <c r="AF3518" i="2"/>
  <c r="AF767" i="2"/>
  <c r="AG767" i="2" s="1"/>
  <c r="AF845" i="2"/>
  <c r="AG845" i="2" s="1"/>
  <c r="AF1104" i="2"/>
  <c r="AG1104" i="2" s="1"/>
  <c r="AF1132" i="2"/>
  <c r="AG1132" i="2" s="1"/>
  <c r="AF1349" i="2"/>
  <c r="AG1349" i="2" s="1"/>
  <c r="AF1350" i="2"/>
  <c r="AG1350" i="2" s="1"/>
  <c r="AF2238" i="2"/>
  <c r="AG2238" i="2" s="1"/>
  <c r="AF2265" i="2"/>
  <c r="AG2265" i="2" s="1"/>
  <c r="AF2266" i="2"/>
  <c r="AG2266" i="2" s="1"/>
  <c r="AF2267" i="2"/>
  <c r="AG2267" i="2" s="1"/>
  <c r="AF2893" i="2"/>
  <c r="AF7096" i="2"/>
  <c r="AG7096" i="2" s="1"/>
  <c r="AF5742" i="2"/>
  <c r="AG5742" i="2" s="1"/>
  <c r="AF436" i="2"/>
  <c r="AG436" i="2" s="1"/>
  <c r="AF437" i="2"/>
  <c r="AG437" i="2" s="1"/>
  <c r="AF1600" i="2"/>
  <c r="AG1600" i="2" s="1"/>
  <c r="AF3160" i="2"/>
  <c r="AG3160" i="2" s="1"/>
  <c r="AF3500" i="2"/>
  <c r="AG3500" i="2" s="1"/>
  <c r="AF3501" i="2"/>
  <c r="AG3501" i="2" s="1"/>
  <c r="AF3645" i="2"/>
  <c r="AG3645" i="2" s="1"/>
  <c r="AF5576" i="2"/>
  <c r="AF2239" i="2"/>
  <c r="AG2239" i="2" s="1"/>
  <c r="AF2240" i="2"/>
  <c r="AG2240" i="2" s="1"/>
  <c r="AF2894" i="2"/>
  <c r="AG2894" i="2" s="1"/>
  <c r="AF2895" i="2"/>
  <c r="AG2895" i="2" s="1"/>
  <c r="AF2896" i="2"/>
  <c r="AG2896" i="2" s="1"/>
  <c r="AF2925" i="2"/>
  <c r="AG2925" i="2" s="1"/>
  <c r="AF2926" i="2"/>
  <c r="AG2926" i="2" s="1"/>
  <c r="AF2927" i="2"/>
  <c r="AG2927" i="2" s="1"/>
  <c r="AF3663" i="2"/>
  <c r="AG3663" i="2" s="1"/>
  <c r="AF7031" i="2"/>
  <c r="AF1180" i="2"/>
  <c r="AG1180" i="2" s="1"/>
  <c r="AF1181" i="2"/>
  <c r="AG1181" i="2" s="1"/>
  <c r="AF1427" i="2"/>
  <c r="AG1427" i="2" s="1"/>
  <c r="AF2102" i="2"/>
  <c r="AG2102" i="2" s="1"/>
  <c r="AF2153" i="2"/>
  <c r="AG2153" i="2" s="1"/>
  <c r="AF2193" i="2"/>
  <c r="AG2193" i="2" s="1"/>
  <c r="AF2215" i="2"/>
  <c r="AG2215" i="2" s="1"/>
  <c r="AF2242" i="2"/>
  <c r="AG2242" i="2" s="1"/>
  <c r="AF2270" i="2"/>
  <c r="AG2270" i="2" s="1"/>
  <c r="AF2831" i="2"/>
  <c r="AG2831" i="2" s="1"/>
  <c r="AF4229" i="2"/>
  <c r="AF3161" i="2"/>
  <c r="AG3161" i="2" s="1"/>
  <c r="AF3646" i="2"/>
  <c r="AG3646" i="2" s="1"/>
  <c r="AF4707" i="2"/>
  <c r="AG4707" i="2" s="1"/>
  <c r="AF4886" i="2"/>
  <c r="AG4886" i="2" s="1"/>
  <c r="AF5140" i="2"/>
  <c r="AG5140" i="2" s="1"/>
  <c r="AF5447" i="2"/>
  <c r="AG5447" i="2" s="1"/>
  <c r="AF5234" i="2"/>
  <c r="AG5234" i="2" s="1"/>
  <c r="AF5542" i="2"/>
  <c r="AG5542" i="2" s="1"/>
  <c r="AF5616" i="2"/>
  <c r="AG5616" i="2" s="1"/>
  <c r="AF5744" i="2"/>
  <c r="AG5744" i="2" s="1"/>
  <c r="AF5868" i="2"/>
  <c r="AG5868" i="2" s="1"/>
  <c r="AF6117" i="2"/>
  <c r="AG6117" i="2" s="1"/>
  <c r="AF195" i="2"/>
  <c r="AF2195" i="2"/>
  <c r="AG2195" i="2" s="1"/>
  <c r="AF2834" i="2"/>
  <c r="AG2834" i="2" s="1"/>
  <c r="AF2835" i="2"/>
  <c r="AG2835" i="2" s="1"/>
  <c r="AF2866" i="2"/>
  <c r="AG2866" i="2" s="1"/>
  <c r="AF2867" i="2"/>
  <c r="AG2867" i="2" s="1"/>
  <c r="AF2868" i="2"/>
  <c r="AG2868" i="2" s="1"/>
  <c r="AF3946" i="2"/>
  <c r="AG3946" i="2" s="1"/>
  <c r="AF4230" i="2"/>
  <c r="AG4230" i="2" s="1"/>
  <c r="AF4506" i="2"/>
  <c r="AG4506" i="2" s="1"/>
  <c r="AF6625" i="2"/>
  <c r="AF5617" i="2"/>
  <c r="AG5617" i="2" s="1"/>
  <c r="AF5745" i="2"/>
  <c r="AG5745" i="2" s="1"/>
  <c r="AF6118" i="2"/>
  <c r="AG6118" i="2" s="1"/>
  <c r="AF6604" i="2"/>
  <c r="AG6604" i="2" s="1"/>
  <c r="AF7034" i="2"/>
  <c r="AG7034" i="2" s="1"/>
  <c r="AF3482" i="2"/>
  <c r="AG3482" i="2" s="1"/>
  <c r="AF3483" i="2"/>
  <c r="AG3483" i="2" s="1"/>
  <c r="AF3802" i="2"/>
  <c r="AG3802" i="2" s="1"/>
  <c r="AF3840" i="2"/>
  <c r="AG3840" i="2" s="1"/>
  <c r="AF197" i="2"/>
  <c r="AG197" i="2" s="1"/>
  <c r="AF198" i="2"/>
  <c r="AG198" i="2" s="1"/>
  <c r="AF1404" i="2"/>
  <c r="AF3947" i="2"/>
  <c r="AG3947" i="2" s="1"/>
  <c r="AF4508" i="2"/>
  <c r="AG4508" i="2" s="1"/>
  <c r="AF6354" i="2"/>
  <c r="AG6354" i="2" s="1"/>
  <c r="AF6368" i="2"/>
  <c r="AG6368" i="2" s="1"/>
  <c r="AF3676" i="2"/>
  <c r="AG3676" i="2" s="1"/>
  <c r="AF6605" i="2"/>
  <c r="AG6605" i="2" s="1"/>
  <c r="AF6790" i="2"/>
  <c r="AG6790" i="2" s="1"/>
  <c r="AF4684" i="2"/>
  <c r="AF3841" i="2"/>
  <c r="AG3841" i="2" s="1"/>
  <c r="AF3842" i="2"/>
  <c r="AG3842" i="2" s="1"/>
  <c r="AF199" i="2"/>
  <c r="AG199" i="2" s="1"/>
  <c r="AF295" i="2"/>
  <c r="AG295" i="2" s="1"/>
  <c r="AF659" i="2"/>
  <c r="AG659" i="2" s="1"/>
  <c r="AF700" i="2"/>
  <c r="AG700" i="2" s="1"/>
  <c r="AF942" i="2"/>
  <c r="AG942" i="2" s="1"/>
  <c r="AF943" i="2"/>
  <c r="AG943" i="2" s="1"/>
  <c r="AF1183" i="2"/>
  <c r="AG1183" i="2" s="1"/>
  <c r="AF1184" i="2"/>
  <c r="AG1184" i="2" s="1"/>
  <c r="AF1428" i="2"/>
  <c r="AG1428" i="2" s="1"/>
  <c r="AF2840" i="2"/>
  <c r="AF3679" i="2"/>
  <c r="AG3679" i="2" s="1"/>
  <c r="AF6793" i="2"/>
  <c r="AG6793" i="2" s="1"/>
  <c r="AF7063" i="2"/>
  <c r="AG7063" i="2" s="1"/>
  <c r="AF497" i="2"/>
  <c r="AG497" i="2" s="1"/>
  <c r="AF1553" i="2"/>
  <c r="AG1553" i="2" s="1"/>
  <c r="AF3164" i="2"/>
  <c r="AG3164" i="2" s="1"/>
  <c r="AF3648" i="2"/>
  <c r="AG3648" i="2" s="1"/>
  <c r="AF4708" i="2"/>
  <c r="AG4708" i="2" s="1"/>
  <c r="AF5871" i="2"/>
  <c r="AF4890" i="2"/>
  <c r="AG4890" i="2" s="1"/>
  <c r="AF5577" i="2"/>
  <c r="AG5577" i="2" s="1"/>
  <c r="AF6120" i="2"/>
  <c r="AG6120" i="2" s="1"/>
  <c r="AF6626" i="2"/>
  <c r="AG6626" i="2" s="1"/>
  <c r="AF6992" i="2"/>
  <c r="AG6992" i="2" s="1"/>
  <c r="AF442" i="2"/>
  <c r="AG442" i="2" s="1"/>
  <c r="AF443" i="2"/>
  <c r="AG443" i="2" s="1"/>
  <c r="AF753" i="2"/>
  <c r="AF2221" i="2"/>
  <c r="AF4594" i="2"/>
  <c r="AG4594" i="2" s="1"/>
  <c r="AF6653" i="2"/>
  <c r="AG6653" i="2" s="1"/>
  <c r="AF6773" i="2"/>
  <c r="AG6773" i="2" s="1"/>
  <c r="AF5748" i="2"/>
  <c r="AG5748" i="2" s="1"/>
  <c r="AF5749" i="2"/>
  <c r="AG5749" i="2" s="1"/>
  <c r="AF5872" i="2"/>
  <c r="AG5872" i="2" s="1"/>
  <c r="AF444" i="2"/>
  <c r="AG444" i="2" s="1"/>
  <c r="AF445" i="2"/>
  <c r="AG445" i="2" s="1"/>
  <c r="AF1593" i="2"/>
  <c r="AG1593" i="2" s="1"/>
  <c r="AF3166" i="2"/>
  <c r="AG3166" i="2" s="1"/>
  <c r="AF4745" i="2"/>
  <c r="AG4745" i="2" s="1"/>
  <c r="AF857" i="2"/>
  <c r="AF4000" i="2"/>
  <c r="AG4000" i="2" s="1"/>
  <c r="AF5012" i="2"/>
  <c r="AG5012" i="2" s="1"/>
  <c r="AF6232" i="2"/>
  <c r="AG6232" i="2" s="1"/>
  <c r="AF6382" i="2"/>
  <c r="AG6382" i="2" s="1"/>
  <c r="AF6398" i="2"/>
  <c r="AG6398" i="2" s="1"/>
  <c r="AF6643" i="2"/>
  <c r="AG6643" i="2" s="1"/>
  <c r="AF6774" i="2"/>
  <c r="AG6774" i="2" s="1"/>
  <c r="AF7039" i="2"/>
  <c r="AG7039" i="2" s="1"/>
  <c r="AF5620" i="2"/>
  <c r="AG5620" i="2" s="1"/>
  <c r="AF5750" i="2"/>
  <c r="AG5750" i="2" s="1"/>
  <c r="AF5873" i="2"/>
  <c r="AG5873" i="2" s="1"/>
  <c r="AF7106" i="2"/>
  <c r="AG7106" i="2" s="1"/>
  <c r="AF1293" i="2"/>
  <c r="AF4892" i="2"/>
  <c r="AG4892" i="2" s="1"/>
  <c r="AF4732" i="2"/>
  <c r="AG4732" i="2" s="1"/>
  <c r="AF5564" i="2"/>
  <c r="AG5564" i="2" s="1"/>
  <c r="AF4060" i="2"/>
  <c r="AG4060" i="2" s="1"/>
  <c r="AF4061" i="2"/>
  <c r="AG4061" i="2" s="1"/>
  <c r="AF4062" i="2"/>
  <c r="AG4062" i="2" s="1"/>
  <c r="AF4066" i="2"/>
  <c r="AG4066" i="2" s="1"/>
  <c r="AF4067" i="2"/>
  <c r="AG4067" i="2" s="1"/>
  <c r="AF4068" i="2"/>
  <c r="AG4068" i="2" s="1"/>
  <c r="AF4119" i="2"/>
  <c r="AG4119" i="2" s="1"/>
  <c r="AF7097" i="2"/>
  <c r="AF3168" i="2"/>
  <c r="AG3168" i="2" s="1"/>
  <c r="AF3864" i="2"/>
  <c r="AG3864" i="2" s="1"/>
  <c r="AF3865" i="2"/>
  <c r="AG3865" i="2" s="1"/>
  <c r="AF4753" i="2"/>
  <c r="AG4753" i="2" s="1"/>
  <c r="AF4893" i="2"/>
  <c r="AG4893" i="2" s="1"/>
  <c r="AF5174" i="2"/>
  <c r="AG5174" i="2" s="1"/>
  <c r="AF5454" i="2"/>
  <c r="AG5454" i="2" s="1"/>
  <c r="AF5579" i="2"/>
  <c r="AG5579" i="2" s="1"/>
  <c r="AF412" i="2"/>
  <c r="AG412" i="2" s="1"/>
  <c r="AF771" i="2"/>
  <c r="AG771" i="2" s="1"/>
  <c r="AF772" i="2"/>
  <c r="AG772" i="2" s="1"/>
  <c r="AF1449" i="2"/>
  <c r="AF4001" i="2"/>
  <c r="AG4001" i="2" s="1"/>
  <c r="AF4567" i="2"/>
  <c r="AG4567" i="2" s="1"/>
  <c r="AF6233" i="2"/>
  <c r="AG6233" i="2" s="1"/>
  <c r="AF6383" i="2"/>
  <c r="AG6383" i="2" s="1"/>
  <c r="AF6399" i="2"/>
  <c r="AG6399" i="2" s="1"/>
  <c r="AF3265" i="2"/>
  <c r="AG3265" i="2" s="1"/>
  <c r="AF5029" i="2"/>
  <c r="AG5029" i="2" s="1"/>
  <c r="AF6627" i="2"/>
  <c r="AG6627" i="2" s="1"/>
  <c r="AF6144" i="2"/>
  <c r="AF5998" i="2"/>
  <c r="AG5998" i="2" s="1"/>
  <c r="AF6467" i="2"/>
  <c r="AG6467" i="2" s="1"/>
  <c r="AF6993" i="2"/>
  <c r="AG6993" i="2" s="1"/>
  <c r="AF660" i="2"/>
  <c r="AG660" i="2" s="1"/>
  <c r="AF804" i="2"/>
  <c r="AG804" i="2" s="1"/>
  <c r="AF830" i="2"/>
  <c r="AG830" i="2" s="1"/>
  <c r="AF988" i="2"/>
  <c r="AG988" i="2" s="1"/>
  <c r="AF1620" i="2"/>
  <c r="AF5041" i="2"/>
  <c r="AG5041" i="2" s="1"/>
  <c r="AF5189" i="2"/>
  <c r="AG5189" i="2" s="1"/>
  <c r="AF6164" i="2"/>
  <c r="AG6164" i="2" s="1"/>
  <c r="AF6384" i="2"/>
  <c r="AG6384" i="2" s="1"/>
  <c r="AF6400" i="2"/>
  <c r="AG6400" i="2" s="1"/>
  <c r="AF6446" i="2"/>
  <c r="AG6446" i="2" s="1"/>
  <c r="AF6728" i="2"/>
  <c r="AG6728" i="2" s="1"/>
  <c r="AF7073" i="2"/>
  <c r="AG7073" i="2" s="1"/>
  <c r="AF499" i="2"/>
  <c r="AG499" i="2" s="1"/>
  <c r="AF505" i="2"/>
  <c r="AG505" i="2" s="1"/>
  <c r="AF4733" i="2"/>
  <c r="AF733" i="2"/>
  <c r="AG733" i="2" s="1"/>
  <c r="AF957" i="2"/>
  <c r="AG957" i="2" s="1"/>
  <c r="AF1205" i="2"/>
  <c r="AG1205" i="2" s="1"/>
  <c r="AF1430" i="2"/>
  <c r="AG1430" i="2" s="1"/>
  <c r="AF1446" i="2"/>
  <c r="AG1446" i="2" s="1"/>
  <c r="AF2276" i="2"/>
  <c r="AG2276" i="2" s="1"/>
  <c r="AF2296" i="2"/>
  <c r="AG2296" i="2" s="1"/>
  <c r="AF2297" i="2"/>
  <c r="AG2297" i="2" s="1"/>
  <c r="AF2298" i="2"/>
  <c r="AG2298" i="2" s="1"/>
  <c r="AF2317" i="2"/>
  <c r="AG2317" i="2" s="1"/>
  <c r="AF2977" i="2"/>
  <c r="AF7075" i="2"/>
  <c r="AG7075" i="2" s="1"/>
  <c r="AG1525" i="2"/>
  <c r="AG3433" i="2"/>
  <c r="AG3758" i="2"/>
  <c r="AG3804" i="2"/>
  <c r="AG5115" i="2"/>
  <c r="AG5142" i="2"/>
  <c r="AG302" i="2"/>
  <c r="AG2027" i="2"/>
  <c r="AG209" i="2"/>
  <c r="AG3725" i="2"/>
  <c r="AG560" i="2"/>
  <c r="AG5764" i="2"/>
  <c r="AG6336" i="2"/>
  <c r="AG1867" i="2"/>
  <c r="AG3044" i="2"/>
  <c r="AG4032" i="2"/>
  <c r="AG5336" i="2"/>
  <c r="AG4137" i="2"/>
  <c r="AG1499" i="2"/>
  <c r="AG6013" i="2"/>
  <c r="AG2046" i="2"/>
  <c r="AG4237" i="2"/>
  <c r="AG4782" i="2"/>
  <c r="AG2571" i="2"/>
  <c r="AG4690" i="2"/>
  <c r="AG130" i="2"/>
  <c r="AG376" i="2"/>
  <c r="AG1608" i="2"/>
  <c r="AG2199" i="2"/>
  <c r="AG1966" i="2"/>
  <c r="AG3535" i="2"/>
  <c r="AG5660" i="2"/>
  <c r="AG6922" i="2"/>
  <c r="AG136" i="2"/>
  <c r="AG2415" i="2"/>
  <c r="AG2495" i="2"/>
  <c r="AG4087" i="2"/>
  <c r="AG4153" i="2"/>
  <c r="AG4166" i="2"/>
  <c r="AG6290" i="2"/>
  <c r="AG6854" i="2"/>
  <c r="AG5798" i="2"/>
  <c r="AG6125" i="2"/>
  <c r="AG2756" i="2"/>
  <c r="AG2811" i="2"/>
  <c r="AG6883" i="2"/>
  <c r="AG6088" i="2"/>
  <c r="AG6926" i="2"/>
  <c r="AG6509" i="2"/>
  <c r="AG1465" i="2"/>
  <c r="AG4246" i="2"/>
  <c r="AG4248" i="2"/>
  <c r="AG1050" i="2"/>
  <c r="AG6928" i="2"/>
  <c r="AG1819" i="2"/>
  <c r="AG4694" i="2"/>
  <c r="AG3451" i="2"/>
  <c r="AG1263" i="2"/>
  <c r="AG3091" i="2"/>
  <c r="AG4080" i="2"/>
  <c r="AG1695" i="2"/>
  <c r="AG4449" i="2"/>
  <c r="AG2518" i="2"/>
  <c r="AG3785" i="2"/>
  <c r="AG2132" i="2"/>
  <c r="AG1319" i="2"/>
  <c r="AG3530" i="2"/>
  <c r="AG905" i="2"/>
  <c r="AG3347" i="2"/>
  <c r="AG3252" i="2"/>
  <c r="AG27" i="2"/>
  <c r="AG6274" i="2"/>
  <c r="AG6042" i="2"/>
  <c r="AG1834" i="2"/>
  <c r="AG868" i="2"/>
  <c r="AG1765" i="2"/>
  <c r="AG1835" i="2"/>
  <c r="AG4836" i="2"/>
  <c r="AG5078" i="2"/>
  <c r="AG4223" i="2"/>
  <c r="AG4529" i="2"/>
  <c r="AG6941" i="2"/>
  <c r="AG6942" i="2"/>
  <c r="AG1516" i="2"/>
  <c r="AG4647" i="2"/>
  <c r="AG591" i="2"/>
  <c r="AG6186" i="2"/>
  <c r="AG2773" i="2"/>
  <c r="AG5081" i="2"/>
  <c r="AG1435" i="2"/>
  <c r="AG4849" i="2"/>
  <c r="AG1936" i="2"/>
  <c r="AG6704" i="2"/>
  <c r="AG1937" i="2"/>
  <c r="AG5973" i="2"/>
  <c r="AG4500" i="2"/>
  <c r="AG729" i="2"/>
  <c r="AG648" i="2"/>
  <c r="AG4856" i="2"/>
  <c r="AG361" i="2"/>
  <c r="AG2228" i="2"/>
  <c r="AG1519" i="2"/>
  <c r="AG2723" i="2"/>
  <c r="AG3210" i="2"/>
  <c r="AG2334" i="2"/>
  <c r="AG961" i="2"/>
  <c r="AG7083" i="2"/>
  <c r="AG2985" i="2"/>
  <c r="AG453" i="2"/>
  <c r="AG5429" i="2"/>
  <c r="AG2306" i="2"/>
  <c r="AG2913" i="2"/>
  <c r="AG4338" i="2"/>
  <c r="AG6231" i="2"/>
  <c r="AG6792" i="2"/>
  <c r="AG5040" i="2"/>
  <c r="AG4538" i="2"/>
  <c r="AG5737" i="2"/>
  <c r="AG6115" i="2"/>
  <c r="AG402" i="2"/>
  <c r="AG1580" i="2"/>
  <c r="AG4883" i="2"/>
  <c r="AG4204" i="2"/>
  <c r="AG6190" i="2"/>
  <c r="AG4984" i="2"/>
  <c r="AG5010" i="2"/>
  <c r="AG498" i="2"/>
  <c r="AG7038" i="2"/>
  <c r="AG448" i="2"/>
  <c r="AG756" i="2"/>
  <c r="AH298" i="2" a="1"/>
  <c r="AH298" i="2" s="1"/>
  <c r="AH299" i="2" a="1"/>
  <c r="AH299" i="2" s="1"/>
  <c r="AH1525" i="2" a="1"/>
  <c r="AH1525" i="2" s="1"/>
  <c r="AH3027" i="2" a="1"/>
  <c r="AH3027" i="2" s="1"/>
  <c r="AH3391" i="2" a="1"/>
  <c r="AH3391" i="2" s="1"/>
  <c r="AH3433" i="2" a="1"/>
  <c r="AH3433" i="2" s="1"/>
  <c r="AH3758" i="2" a="1"/>
  <c r="AH3758" i="2" s="1"/>
  <c r="AH3804" i="2" a="1"/>
  <c r="AH3804" i="2" s="1"/>
  <c r="AH4709" i="2" a="1"/>
  <c r="AH4709" i="2" s="1"/>
  <c r="AH4755" i="2" a="1"/>
  <c r="AH4755" i="2"/>
  <c r="AH5115" i="2" a="1"/>
  <c r="AH5115" i="2" s="1"/>
  <c r="AH5316" i="2" a="1"/>
  <c r="AH5316" i="2" s="1"/>
  <c r="AH200" i="2" a="1"/>
  <c r="AH200" i="2" s="1"/>
  <c r="AH368" i="2" a="1"/>
  <c r="AH368" i="2" s="1"/>
  <c r="AH661" i="2" a="1"/>
  <c r="AH661" i="2" s="1"/>
  <c r="AH702" i="2" a="1"/>
  <c r="AH702" i="2" s="1"/>
  <c r="AH890" i="2" a="1"/>
  <c r="AH890" i="2" s="1"/>
  <c r="AH922" i="2" a="1"/>
  <c r="AH922" i="2" s="1"/>
  <c r="AH1162" i="2" a="1"/>
  <c r="AH1162" i="2" s="1"/>
  <c r="AH1186" i="2" a="1"/>
  <c r="AH1186" i="2" s="1"/>
  <c r="AH1406" i="2" a="1"/>
  <c r="AH1406" i="2" s="1"/>
  <c r="AH1407" i="2" a="1"/>
  <c r="AH1407" i="2" s="1"/>
  <c r="AH1777" i="2" a="1"/>
  <c r="AH1777" i="2" s="1"/>
  <c r="AH1851" i="2" a="1"/>
  <c r="AH1851" i="2"/>
  <c r="AH1942" i="2" a="1"/>
  <c r="AH1942" i="2" s="1"/>
  <c r="AH2023" i="2" a="1"/>
  <c r="AH2023" i="2" s="1"/>
  <c r="AH2106" i="2" a="1"/>
  <c r="AH2106" i="2" s="1"/>
  <c r="AH2161" i="2" a="1"/>
  <c r="AH2161" i="2"/>
  <c r="AH2460" i="2" a="1"/>
  <c r="AH2460" i="2" s="1"/>
  <c r="AH3609" i="2" a="1"/>
  <c r="AH3609" i="2" s="1"/>
  <c r="AH5286" i="2" a="1"/>
  <c r="AH5286" i="2" s="1"/>
  <c r="AH6101" i="2" a="1"/>
  <c r="AH6101" i="2" s="1"/>
  <c r="AH6607" i="2" a="1"/>
  <c r="AH6607" i="2" s="1"/>
  <c r="AH6949" i="2" a="1"/>
  <c r="AH6949" i="2"/>
  <c r="AH3968" i="2" a="1"/>
  <c r="AH3968" i="2" s="1"/>
  <c r="AH4319" i="2" a="1"/>
  <c r="AH4319" i="2"/>
  <c r="AH4320" i="2" a="1"/>
  <c r="AH4320" i="2" s="1"/>
  <c r="AH4465" i="2" a="1"/>
  <c r="AH4465" i="2" s="1"/>
  <c r="AH4466" i="2" a="1"/>
  <c r="AH4466" i="2" s="1"/>
  <c r="AH2548" i="2" a="1"/>
  <c r="AH2548" i="2" s="1"/>
  <c r="AH2549" i="2" a="1"/>
  <c r="AH2549" i="2" s="1"/>
  <c r="AH2641" i="2" a="1"/>
  <c r="AH2641" i="2" s="1"/>
  <c r="AH2725" i="2" a="1"/>
  <c r="AH2725" i="2" s="1"/>
  <c r="AH2794" i="2" a="1"/>
  <c r="AH2794" i="2"/>
  <c r="AH3610" i="2" a="1"/>
  <c r="AH3610" i="2" s="1"/>
  <c r="AH4985" i="2" a="1"/>
  <c r="AH4985" i="2" s="1"/>
  <c r="AH6608" i="2" a="1"/>
  <c r="AH6608" i="2" s="1"/>
  <c r="AH6759" i="2" a="1"/>
  <c r="AH6759" i="2" s="1"/>
  <c r="AH6950" i="2" a="1"/>
  <c r="AH6950" i="2" s="1"/>
  <c r="AH6220" i="2" a="1"/>
  <c r="AH6220" i="2" s="1"/>
  <c r="AH6402" i="2" a="1"/>
  <c r="AH6402" i="2"/>
  <c r="AH6414" i="2" a="1"/>
  <c r="AH6414" i="2" s="1"/>
  <c r="AH5545" i="2" a="1"/>
  <c r="AH5545" i="2"/>
  <c r="AH5624" i="2" a="1"/>
  <c r="AH5624" i="2" s="1"/>
  <c r="AH5754" i="2" a="1"/>
  <c r="AH5754" i="2"/>
  <c r="AH5877" i="2" a="1"/>
  <c r="AH5877" i="2" s="1"/>
  <c r="AH300" i="2" a="1"/>
  <c r="AH300" i="2" s="1"/>
  <c r="AH301" i="2" a="1"/>
  <c r="AH301" i="2" s="1"/>
  <c r="AH1555" i="2" a="1"/>
  <c r="AH1555" i="2" s="1"/>
  <c r="AH3028" i="2" a="1"/>
  <c r="AH3028" i="2" s="1"/>
  <c r="AH3392" i="2" a="1"/>
  <c r="AH3392" i="2" s="1"/>
  <c r="AH3434" i="2" a="1"/>
  <c r="AH3434" i="2" s="1"/>
  <c r="AH3759" i="2" a="1"/>
  <c r="AH3759" i="2" s="1"/>
  <c r="AH3805" i="2" a="1"/>
  <c r="AH3805" i="2" s="1"/>
  <c r="AH4710" i="2" a="1"/>
  <c r="AH4710" i="2" s="1"/>
  <c r="AH4756" i="2" a="1"/>
  <c r="AH4756" i="2" s="1"/>
  <c r="AH5142" i="2" a="1"/>
  <c r="AH5142" i="2"/>
  <c r="AH5317" i="2" a="1"/>
  <c r="AH5317" i="2" s="1"/>
  <c r="AH201" i="2" a="1"/>
  <c r="AH201" i="2" s="1"/>
  <c r="AH302" i="2" a="1"/>
  <c r="AH302" i="2" s="1"/>
  <c r="AH662" i="2" a="1"/>
  <c r="AH662" i="2" s="1"/>
  <c r="AH703" i="2" a="1"/>
  <c r="AH703" i="2" s="1"/>
  <c r="AH891" i="2" a="1"/>
  <c r="AH891" i="2" s="1"/>
  <c r="AH923" i="2" a="1"/>
  <c r="AH923" i="2" s="1"/>
  <c r="AH1163" i="2" a="1"/>
  <c r="AH1163" i="2" s="1"/>
  <c r="AH1187" i="2" a="1"/>
  <c r="AH1187" i="2"/>
  <c r="AH1408" i="2" a="1"/>
  <c r="AH1408" i="2" s="1"/>
  <c r="AH1431" i="2" a="1"/>
  <c r="AH1431" i="2" s="1"/>
  <c r="AH1852" i="2" a="1"/>
  <c r="AH1852" i="2" s="1"/>
  <c r="AH1943" i="2" a="1"/>
  <c r="AH1943" i="2"/>
  <c r="AH2024" i="2" a="1"/>
  <c r="AH2024" i="2" s="1"/>
  <c r="AH2025" i="2" a="1"/>
  <c r="AH2025" i="2" s="1"/>
  <c r="AH2107" i="2" a="1"/>
  <c r="AH2107" i="2"/>
  <c r="AH2162" i="2" a="1"/>
  <c r="AH2162" i="2" s="1"/>
  <c r="AH3611" i="2" a="1"/>
  <c r="AH3611" i="2" s="1"/>
  <c r="AH5287" i="2" a="1"/>
  <c r="AH5287" i="2" s="1"/>
  <c r="AH6102" i="2" a="1"/>
  <c r="AH6102" i="2" s="1"/>
  <c r="AH6609" i="2" a="1"/>
  <c r="AH6609" i="2"/>
  <c r="AH6951" i="2" a="1"/>
  <c r="AH6951" i="2" s="1"/>
  <c r="AH3986" i="2" a="1"/>
  <c r="AH3986" i="2" s="1"/>
  <c r="AH4321" i="2" a="1"/>
  <c r="AH4321" i="2" s="1"/>
  <c r="AH4339" i="2" a="1"/>
  <c r="AH4339" i="2"/>
  <c r="AH4467" i="2" a="1"/>
  <c r="AH4467" i="2" s="1"/>
  <c r="AH4511" i="2" a="1"/>
  <c r="AH4511" i="2" s="1"/>
  <c r="AH2461" i="2" a="1"/>
  <c r="AH2461" i="2" s="1"/>
  <c r="AH2550" i="2" a="1"/>
  <c r="AH2550" i="2" s="1"/>
  <c r="AH2642" i="2" a="1"/>
  <c r="AH2642" i="2" s="1"/>
  <c r="AH2726" i="2" a="1"/>
  <c r="AH2726" i="2" s="1"/>
  <c r="AH2727" i="2" a="1"/>
  <c r="AH2727" i="2" s="1"/>
  <c r="AH2795" i="2" a="1"/>
  <c r="AH2795" i="2" s="1"/>
  <c r="AH3633" i="2" a="1"/>
  <c r="AH3633" i="2" s="1"/>
  <c r="AH4986" i="2" a="1"/>
  <c r="AH4986" i="2"/>
  <c r="AH6629" i="2" a="1"/>
  <c r="AH6629" i="2" s="1"/>
  <c r="AH6760" i="2" a="1"/>
  <c r="AH6760" i="2"/>
  <c r="AH6994" i="2" a="1"/>
  <c r="AH6994" i="2" s="1"/>
  <c r="AH6228" i="2" a="1"/>
  <c r="AH6228" i="2" s="1"/>
  <c r="AH6403" i="2" a="1"/>
  <c r="AH6403" i="2" s="1"/>
  <c r="AH6415" i="2" a="1"/>
  <c r="AH6415" i="2" s="1"/>
  <c r="AH5546" i="2" a="1"/>
  <c r="AH5546" i="2" s="1"/>
  <c r="AH5625" i="2" a="1"/>
  <c r="AH5625" i="2" s="1"/>
  <c r="AH5755" i="2" a="1"/>
  <c r="AH5755" i="2" s="1"/>
  <c r="AH5878" i="2" a="1"/>
  <c r="AH5878" i="2" s="1"/>
  <c r="AH466" i="2" a="1"/>
  <c r="AH466" i="2" s="1"/>
  <c r="AH467" i="2" a="1"/>
  <c r="AH467" i="2"/>
  <c r="AH1467" i="2" a="1"/>
  <c r="AH1467" i="2" s="1"/>
  <c r="AH3029" i="2" a="1"/>
  <c r="AH3029" i="2" s="1"/>
  <c r="AH3356" i="2" a="1"/>
  <c r="AH3356" i="2" s="1"/>
  <c r="AH3393" i="2" a="1"/>
  <c r="AH3393" i="2" s="1"/>
  <c r="AH3577" i="2" a="1"/>
  <c r="AH3577" i="2" s="1"/>
  <c r="AH3694" i="2" a="1"/>
  <c r="AH3694" i="2"/>
  <c r="AH3721" i="2" a="1"/>
  <c r="AH3721" i="2" s="1"/>
  <c r="AH4614" i="2" a="1"/>
  <c r="AH4614" i="2" s="1"/>
  <c r="AH4757" i="2" a="1"/>
  <c r="AH4757" i="2" s="1"/>
  <c r="AH5048" i="2" a="1"/>
  <c r="AH5048" i="2" s="1"/>
  <c r="AH5318" i="2" a="1"/>
  <c r="AH5318" i="2" s="1"/>
  <c r="AH26" i="2" a="1"/>
  <c r="AH26" i="2"/>
  <c r="AH28" i="2" a="1"/>
  <c r="AH28" i="2" s="1"/>
  <c r="AH538" i="2" a="1"/>
  <c r="AH538" i="2" s="1"/>
  <c r="AH541" i="2" a="1"/>
  <c r="AH541" i="2" s="1"/>
  <c r="AH858" i="2" a="1"/>
  <c r="AH858" i="2" s="1"/>
  <c r="AH871" i="2" a="1"/>
  <c r="AH871" i="2" s="1"/>
  <c r="AH1090" i="2" a="1"/>
  <c r="AH1090" i="2" s="1"/>
  <c r="AH1109" i="2" a="1"/>
  <c r="AH1109" i="2" s="1"/>
  <c r="AH1331" i="2" a="1"/>
  <c r="AH1331" i="2" s="1"/>
  <c r="AH1332" i="2" a="1"/>
  <c r="AH1332" i="2" s="1"/>
  <c r="AH1656" i="2" a="1"/>
  <c r="AH1656" i="2" s="1"/>
  <c r="AH1673" i="2" a="1"/>
  <c r="AH1673" i="2" s="1"/>
  <c r="AH1674" i="2" a="1"/>
  <c r="AH1674" i="2" s="1"/>
  <c r="AH1712" i="2" a="1"/>
  <c r="AH1712" i="2" s="1"/>
  <c r="AH1778" i="2" a="1"/>
  <c r="AH1778" i="2" s="1"/>
  <c r="AH1853" i="2" a="1"/>
  <c r="AH1853" i="2" s="1"/>
  <c r="AH2358" i="2" a="1"/>
  <c r="AH2358" i="2" s="1"/>
  <c r="AH2394" i="2" a="1"/>
  <c r="AH2394" i="2" s="1"/>
  <c r="AH2395" i="2" a="1"/>
  <c r="AH2395" i="2" s="1"/>
  <c r="AH2462" i="2" a="1"/>
  <c r="AH2462" i="2" s="1"/>
  <c r="AH2551" i="2" a="1"/>
  <c r="AH2551" i="2"/>
  <c r="AH2643" i="2" a="1"/>
  <c r="AH2643" i="2" s="1"/>
  <c r="AH3664" i="2" a="1"/>
  <c r="AH3664" i="2" s="1"/>
  <c r="AH3905" i="2" a="1"/>
  <c r="AH3905" i="2" s="1"/>
  <c r="AH4147" i="2" a="1"/>
  <c r="AH4147" i="2" s="1"/>
  <c r="AH4160" i="2" a="1"/>
  <c r="AH4160" i="2" s="1"/>
  <c r="AH4394" i="2" a="1"/>
  <c r="AH4394" i="2" s="1"/>
  <c r="AH4427" i="2" a="1"/>
  <c r="AH4427" i="2" s="1"/>
  <c r="AH4936" i="2" a="1"/>
  <c r="AH4936" i="2" s="1"/>
  <c r="AH6153" i="2" a="1"/>
  <c r="AH6153" i="2" s="1"/>
  <c r="AH6259" i="2" a="1"/>
  <c r="AH6259" i="2" s="1"/>
  <c r="AH6277" i="2" a="1"/>
  <c r="AH6277" i="2"/>
  <c r="AH6494" i="2" a="1"/>
  <c r="AH6494" i="2" s="1"/>
  <c r="AH6775" i="2" a="1"/>
  <c r="AH6775" i="2" s="1"/>
  <c r="AH6952" i="2" a="1"/>
  <c r="AH6952" i="2" s="1"/>
  <c r="AH5205" i="2" a="1"/>
  <c r="AH5205" i="2" s="1"/>
  <c r="AH5460" i="2" a="1"/>
  <c r="AH5460" i="2"/>
  <c r="AH5626" i="2" a="1"/>
  <c r="AH5626" i="2" s="1"/>
  <c r="AH5756" i="2" a="1"/>
  <c r="AH5756" i="2" s="1"/>
  <c r="AH5879" i="2" a="1"/>
  <c r="AH5879" i="2" s="1"/>
  <c r="AH6051" i="2" a="1"/>
  <c r="AH6051" i="2" s="1"/>
  <c r="AH6468" i="2" a="1"/>
  <c r="AH6468" i="2" s="1"/>
  <c r="AH6904" i="2" a="1"/>
  <c r="AH6904" i="2" s="1"/>
  <c r="AH202" i="2" a="1"/>
  <c r="AH202" i="2" s="1"/>
  <c r="AH303" i="2" a="1"/>
  <c r="AH303" i="2" s="1"/>
  <c r="AH1526" i="2" a="1"/>
  <c r="AH1526" i="2" s="1"/>
  <c r="AH3030" i="2" a="1"/>
  <c r="AH3030" i="2" s="1"/>
  <c r="AH3231" i="2" a="1"/>
  <c r="AH3231" i="2" s="1"/>
  <c r="AH4685" i="2" a="1"/>
  <c r="AH4685" i="2" s="1"/>
  <c r="AH4758" i="2" a="1"/>
  <c r="AH4758" i="2" s="1"/>
  <c r="AH5084" i="2" a="1"/>
  <c r="AH5084" i="2"/>
  <c r="AH5319" i="2" a="1"/>
  <c r="AH5319" i="2" s="1"/>
  <c r="AH1713" i="2" a="1"/>
  <c r="AH1713" i="2" s="1"/>
  <c r="AH1779" i="2" a="1"/>
  <c r="AH1779" i="2" s="1"/>
  <c r="AH1780" i="2" a="1"/>
  <c r="AH1780" i="2" s="1"/>
  <c r="AH112" i="2" a="1"/>
  <c r="AH112" i="2" s="1"/>
  <c r="AH203" i="2" a="1"/>
  <c r="AH203" i="2" s="1"/>
  <c r="AH600" i="2" a="1"/>
  <c r="AH600" i="2" s="1"/>
  <c r="AH601" i="2" a="1"/>
  <c r="AH601" i="2"/>
  <c r="AH892" i="2" a="1"/>
  <c r="AH892" i="2" s="1"/>
  <c r="AH924" i="2" a="1"/>
  <c r="AH924" i="2" s="1"/>
  <c r="AH1133" i="2" a="1"/>
  <c r="AH1133" i="2" s="1"/>
  <c r="AH1134" i="2" a="1"/>
  <c r="AH1134" i="2" s="1"/>
  <c r="AH1351" i="2" a="1"/>
  <c r="AH1351" i="2" s="1"/>
  <c r="AH1379" i="2" a="1"/>
  <c r="AH1379" i="2"/>
  <c r="AH3328" i="2" a="1"/>
  <c r="AH3328" i="2"/>
  <c r="AH3357" i="2" a="1"/>
  <c r="AH3357" i="2"/>
  <c r="AH3722" i="2" a="1"/>
  <c r="AH3722" i="2" s="1"/>
  <c r="AH3723" i="2" a="1"/>
  <c r="AH3723" i="2"/>
  <c r="AH1854" i="2" a="1"/>
  <c r="AH1854" i="2" s="1"/>
  <c r="AH2026" i="2" a="1"/>
  <c r="AH2026" i="2" s="1"/>
  <c r="AH2027" i="2" a="1"/>
  <c r="AH2027" i="2" s="1"/>
  <c r="AH2396" i="2" a="1"/>
  <c r="AH2396" i="2" s="1"/>
  <c r="AH2463" i="2" a="1"/>
  <c r="AH2463" i="2"/>
  <c r="AH2464" i="2" a="1"/>
  <c r="AH2464" i="2" s="1"/>
  <c r="AH2552" i="2" a="1"/>
  <c r="AH2552" i="2" s="1"/>
  <c r="AH2644" i="2" a="1"/>
  <c r="AH2644" i="2" s="1"/>
  <c r="AH2728" i="2" a="1"/>
  <c r="AH2728" i="2" s="1"/>
  <c r="AH3211" i="2" a="1"/>
  <c r="AH3211" i="2" s="1"/>
  <c r="AH3949" i="2" a="1"/>
  <c r="AH3949" i="2" s="1"/>
  <c r="AH4263" i="2" a="1"/>
  <c r="AH4263" i="2"/>
  <c r="AH4295" i="2" a="1"/>
  <c r="AH4295" i="2" s="1"/>
  <c r="AH4395" i="2" a="1"/>
  <c r="AH4395" i="2" s="1"/>
  <c r="AH4428" i="2" a="1"/>
  <c r="AH4428" i="2" s="1"/>
  <c r="AH6177" i="2" a="1"/>
  <c r="AH6177" i="2" s="1"/>
  <c r="AH6278" i="2" a="1"/>
  <c r="AH6278" i="2" s="1"/>
  <c r="AH6311" i="2" a="1"/>
  <c r="AH6311" i="2" s="1"/>
  <c r="AH4987" i="2" a="1"/>
  <c r="AH4987" i="2" s="1"/>
  <c r="AH6529" i="2" a="1"/>
  <c r="AH6529" i="2" s="1"/>
  <c r="AH6696" i="2" a="1"/>
  <c r="AH6696" i="2" s="1"/>
  <c r="AH6995" i="2" a="1"/>
  <c r="AH6995" i="2" s="1"/>
  <c r="AH5217" i="2" a="1"/>
  <c r="AH5217" i="2" s="1"/>
  <c r="AH5490" i="2" a="1"/>
  <c r="AH5490" i="2" s="1"/>
  <c r="AH5627" i="2" a="1"/>
  <c r="AH5627" i="2" s="1"/>
  <c r="AH5757" i="2" a="1"/>
  <c r="AH5757" i="2" s="1"/>
  <c r="AH5880" i="2" a="1"/>
  <c r="AH5880" i="2"/>
  <c r="AH6103" i="2" a="1"/>
  <c r="AH6103" i="2" s="1"/>
  <c r="AH6556" i="2" a="1"/>
  <c r="AH6556" i="2" s="1"/>
  <c r="AH6953" i="2" a="1"/>
  <c r="AH6953" i="2" s="1"/>
  <c r="AH113" i="2" a="1"/>
  <c r="AH113" i="2" s="1"/>
  <c r="AH204" i="2" a="1"/>
  <c r="AH204" i="2" s="1"/>
  <c r="AH1527" i="2" a="1"/>
  <c r="AH1527" i="2" s="1"/>
  <c r="AH3031" i="2" a="1"/>
  <c r="AH3031" i="2" s="1"/>
  <c r="AH3578" i="2" a="1"/>
  <c r="AH3578" i="2" s="1"/>
  <c r="AH4654" i="2" a="1"/>
  <c r="AH4654" i="2" s="1"/>
  <c r="AH4759" i="2" a="1"/>
  <c r="AH4759" i="2" s="1"/>
  <c r="AH5116" i="2" a="1"/>
  <c r="AH5116" i="2"/>
  <c r="AH5320" i="2" a="1"/>
  <c r="AH5320" i="2" s="1"/>
  <c r="AH1714" i="2" a="1"/>
  <c r="AH1714" i="2" s="1"/>
  <c r="AH1781" i="2" a="1"/>
  <c r="AH1781" i="2" s="1"/>
  <c r="AH114" i="2" a="1"/>
  <c r="AH114" i="2"/>
  <c r="AH205" i="2" a="1"/>
  <c r="AH205" i="2"/>
  <c r="AH602" i="2" a="1"/>
  <c r="AH602" i="2" s="1"/>
  <c r="AH663" i="2" a="1"/>
  <c r="AH663" i="2" s="1"/>
  <c r="AH817" i="2" a="1"/>
  <c r="AH817" i="2" s="1"/>
  <c r="AH831" i="2" a="1"/>
  <c r="AH831" i="2" s="1"/>
  <c r="AH1038" i="2" a="1"/>
  <c r="AH1038" i="2" s="1"/>
  <c r="AH1061" i="2" a="1"/>
  <c r="AH1061" i="2" s="1"/>
  <c r="AH1248" i="2" a="1"/>
  <c r="AH1248" i="2" s="1"/>
  <c r="AH1273" i="2" a="1"/>
  <c r="AH1273" i="2"/>
  <c r="AH3394" i="2" a="1"/>
  <c r="AH3394" i="2"/>
  <c r="AH3435" i="2" a="1"/>
  <c r="AH3435" i="2" s="1"/>
  <c r="AH3806" i="2" a="1"/>
  <c r="AH3806" i="2" s="1"/>
  <c r="AH3844" i="2" a="1"/>
  <c r="AH3844" i="2" s="1"/>
  <c r="AH1855" i="2" a="1"/>
  <c r="AH1855" i="2"/>
  <c r="AH1944" i="2" a="1"/>
  <c r="AH1944" i="2" s="1"/>
  <c r="AH2028" i="2" a="1"/>
  <c r="AH2028" i="2" s="1"/>
  <c r="AH2029" i="2" a="1"/>
  <c r="AH2029" i="2" s="1"/>
  <c r="AH2465" i="2" a="1"/>
  <c r="AH2465" i="2" s="1"/>
  <c r="AH2466" i="2" a="1"/>
  <c r="AH2466" i="2" s="1"/>
  <c r="AH2553" i="2" a="1"/>
  <c r="AH2553" i="2" s="1"/>
  <c r="AH2645" i="2" a="1"/>
  <c r="AH2645" i="2" s="1"/>
  <c r="AH2729" i="2" a="1"/>
  <c r="AH2729" i="2"/>
  <c r="AH2730" i="2" a="1"/>
  <c r="AH2730" i="2" s="1"/>
  <c r="AH3579" i="2" a="1"/>
  <c r="AH3579" i="2" s="1"/>
  <c r="AH3969" i="2" a="1"/>
  <c r="AH3969" i="2" s="1"/>
  <c r="AH4179" i="2" a="1"/>
  <c r="AH4179" i="2" s="1"/>
  <c r="AH4208" i="2" a="1"/>
  <c r="AH4208" i="2" s="1"/>
  <c r="AH4468" i="2" a="1"/>
  <c r="AH4468" i="2"/>
  <c r="AH4512" i="2" a="1"/>
  <c r="AH4512" i="2" s="1"/>
  <c r="AH6191" i="2" a="1"/>
  <c r="AH6191" i="2"/>
  <c r="AH6312" i="2" a="1"/>
  <c r="AH6312" i="2" s="1"/>
  <c r="AH6334" i="2" a="1"/>
  <c r="AH6334" i="2" s="1"/>
  <c r="AH4937" i="2" a="1"/>
  <c r="AH4937" i="2" s="1"/>
  <c r="AH6530" i="2" a="1"/>
  <c r="AH6530" i="2" s="1"/>
  <c r="AH6749" i="2" a="1"/>
  <c r="AH6749" i="2" s="1"/>
  <c r="AH6905" i="2" a="1"/>
  <c r="AH6905" i="2" s="1"/>
  <c r="AH5206" i="2" a="1"/>
  <c r="AH5206" i="2" s="1"/>
  <c r="AH5491" i="2" a="1"/>
  <c r="AH5491" i="2" s="1"/>
  <c r="AH5628" i="2" a="1"/>
  <c r="AH5628" i="2" s="1"/>
  <c r="AH5758" i="2" a="1"/>
  <c r="AH5758" i="2"/>
  <c r="AH5881" i="2" a="1"/>
  <c r="AH5881" i="2" s="1"/>
  <c r="AH6052" i="2" a="1"/>
  <c r="AH6052" i="2" s="1"/>
  <c r="AH6495" i="2" a="1"/>
  <c r="AH6495" i="2" s="1"/>
  <c r="AH6872" i="2" a="1"/>
  <c r="AH6872" i="2" s="1"/>
  <c r="AH304" i="2" a="1"/>
  <c r="AH304" i="2"/>
  <c r="AH369" i="2" a="1"/>
  <c r="AH369" i="2"/>
  <c r="AH1556" i="2" a="1"/>
  <c r="AH1556" i="2" s="1"/>
  <c r="AH3032" i="2" a="1"/>
  <c r="AH3032" i="2" s="1"/>
  <c r="AH3436" i="2" a="1"/>
  <c r="AH3436" i="2" s="1"/>
  <c r="AH3437" i="2" a="1"/>
  <c r="AH3437" i="2" s="1"/>
  <c r="AH3760" i="2" a="1"/>
  <c r="AH3760" i="2"/>
  <c r="AH3807" i="2" a="1"/>
  <c r="AH3807" i="2" s="1"/>
  <c r="AH4711" i="2" a="1"/>
  <c r="AH4711" i="2" s="1"/>
  <c r="AH4760" i="2" a="1"/>
  <c r="AH4760" i="2" s="1"/>
  <c r="AH5143" i="2" a="1"/>
  <c r="AH5143" i="2" s="1"/>
  <c r="AH305" i="2" a="1"/>
  <c r="AH305" i="2" s="1"/>
  <c r="AH306" i="2" a="1"/>
  <c r="AH306" i="2"/>
  <c r="AH664" i="2" a="1"/>
  <c r="AH664" i="2" s="1"/>
  <c r="AH704" i="2" a="1"/>
  <c r="AH704" i="2" s="1"/>
  <c r="AH925" i="2" a="1"/>
  <c r="AH925" i="2" s="1"/>
  <c r="AH926" i="2" a="1"/>
  <c r="AH926" i="2" s="1"/>
  <c r="AH1188" i="2" a="1"/>
  <c r="AH1188" i="2" s="1"/>
  <c r="AH1189" i="2" a="1"/>
  <c r="AH1189" i="2" s="1"/>
  <c r="AH1409" i="2" a="1"/>
  <c r="AH1409" i="2" s="1"/>
  <c r="AH1432" i="2" a="1"/>
  <c r="AH1432" i="2" s="1"/>
  <c r="AH1856" i="2" a="1"/>
  <c r="AH1856" i="2" s="1"/>
  <c r="AH1945" i="2" a="1"/>
  <c r="AH1945" i="2" s="1"/>
  <c r="AH2030" i="2" a="1"/>
  <c r="AH2030" i="2"/>
  <c r="AH2108" i="2" a="1"/>
  <c r="AH2108" i="2" s="1"/>
  <c r="AH2163" i="2" a="1"/>
  <c r="AH2163" i="2"/>
  <c r="AH2197" i="2" a="1"/>
  <c r="AH2197" i="2" s="1"/>
  <c r="AH3612" i="2" a="1"/>
  <c r="AH3612" i="2" s="1"/>
  <c r="AH5296" i="2" a="1"/>
  <c r="AH5296" i="2" s="1"/>
  <c r="AH6104" i="2" a="1"/>
  <c r="AH6104" i="2" s="1"/>
  <c r="AH6630" i="2" a="1"/>
  <c r="AH6630" i="2" s="1"/>
  <c r="AH6954" i="2" a="1"/>
  <c r="AH6954" i="2" s="1"/>
  <c r="AH3987" i="2" a="1"/>
  <c r="AH3987" i="2"/>
  <c r="AH4322" i="2" a="1"/>
  <c r="AH4322" i="2"/>
  <c r="AH4340" i="2" a="1"/>
  <c r="AH4340" i="2" s="1"/>
  <c r="AH4469" i="2" a="1"/>
  <c r="AH4469" i="2" s="1"/>
  <c r="AH4513" i="2" a="1"/>
  <c r="AH4513" i="2" s="1"/>
  <c r="AH2467" i="2" a="1"/>
  <c r="AH2467" i="2" s="1"/>
  <c r="AH2554" i="2" a="1"/>
  <c r="AH2554" i="2" s="1"/>
  <c r="AH2646" i="2" a="1"/>
  <c r="AH2646" i="2" s="1"/>
  <c r="AH2731" i="2" a="1"/>
  <c r="AH2731" i="2" s="1"/>
  <c r="AH2732" i="2" a="1"/>
  <c r="AH2732" i="2" s="1"/>
  <c r="AH2796" i="2" a="1"/>
  <c r="AH2796" i="2" s="1"/>
  <c r="AH3634" i="2" a="1"/>
  <c r="AH3634" i="2" s="1"/>
  <c r="AH4988" i="2" a="1"/>
  <c r="AH4988" i="2" s="1"/>
  <c r="AH6631" i="2" a="1"/>
  <c r="AH6631" i="2" s="1"/>
  <c r="AH6761" i="2" a="1"/>
  <c r="AH6761" i="2" s="1"/>
  <c r="AH6996" i="2" a="1"/>
  <c r="AH6996" i="2" s="1"/>
  <c r="AH6229" i="2" a="1"/>
  <c r="AH6229" i="2"/>
  <c r="AH6416" i="2" a="1"/>
  <c r="AH6416" i="2" s="1"/>
  <c r="AH6417" i="2" a="1"/>
  <c r="AH6417" i="2" s="1"/>
  <c r="AH5321" i="2" a="1"/>
  <c r="AH5321" i="2" s="1"/>
  <c r="AH5547" i="2" a="1"/>
  <c r="AH5547" i="2" s="1"/>
  <c r="AH5629" i="2" a="1"/>
  <c r="AH5629" i="2" s="1"/>
  <c r="AH5759" i="2" a="1"/>
  <c r="AH5759" i="2" s="1"/>
  <c r="AH5882" i="2" a="1"/>
  <c r="AH5882" i="2" s="1"/>
  <c r="AH206" i="2" a="1"/>
  <c r="AH206" i="2"/>
  <c r="AH307" i="2" a="1"/>
  <c r="AH307" i="2"/>
  <c r="AH1528" i="2" a="1"/>
  <c r="AH1528" i="2"/>
  <c r="AH3033" i="2" a="1"/>
  <c r="AH3033" i="2" s="1"/>
  <c r="AH3395" i="2" a="1"/>
  <c r="AH3395" i="2" s="1"/>
  <c r="AH3438" i="2" a="1"/>
  <c r="AH3438" i="2" s="1"/>
  <c r="AH3761" i="2" a="1"/>
  <c r="AH3761" i="2" s="1"/>
  <c r="AH3808" i="2" a="1"/>
  <c r="AH3808" i="2" s="1"/>
  <c r="AH4712" i="2" a="1"/>
  <c r="AH4712" i="2" s="1"/>
  <c r="AH4761" i="2" a="1"/>
  <c r="AH4761" i="2" s="1"/>
  <c r="AH5117" i="2" a="1"/>
  <c r="AH5117" i="2" s="1"/>
  <c r="AH5322" i="2" a="1"/>
  <c r="AH5322" i="2" s="1"/>
  <c r="AH207" i="2" a="1"/>
  <c r="AH207" i="2" s="1"/>
  <c r="AH308" i="2" a="1"/>
  <c r="AH308" i="2" s="1"/>
  <c r="AH665" i="2" a="1"/>
  <c r="AH665" i="2"/>
  <c r="AH705" i="2" a="1"/>
  <c r="AH705" i="2" s="1"/>
  <c r="AH893" i="2" a="1"/>
  <c r="AH893" i="2" s="1"/>
  <c r="AH927" i="2" a="1"/>
  <c r="AH927" i="2" s="1"/>
  <c r="AH1164" i="2" a="1"/>
  <c r="AH1164" i="2" s="1"/>
  <c r="AH1190" i="2" a="1"/>
  <c r="AH1190" i="2" s="1"/>
  <c r="AH1410" i="2" a="1"/>
  <c r="AH1410" i="2" s="1"/>
  <c r="AH1411" i="2" a="1"/>
  <c r="AH1411" i="2" s="1"/>
  <c r="AH1782" i="2" a="1"/>
  <c r="AH1782" i="2"/>
  <c r="AH1857" i="2" a="1"/>
  <c r="AH1857" i="2" s="1"/>
  <c r="AH1946" i="2" a="1"/>
  <c r="AH1946" i="2" s="1"/>
  <c r="AH2031" i="2" a="1"/>
  <c r="AH2031" i="2" s="1"/>
  <c r="AH2109" i="2" a="1"/>
  <c r="AH2109" i="2" s="1"/>
  <c r="AH2164" i="2" a="1"/>
  <c r="AH2164" i="2" s="1"/>
  <c r="AH2468" i="2" a="1"/>
  <c r="AH2468" i="2"/>
  <c r="AH3613" i="2" a="1"/>
  <c r="AH3613" i="2" s="1"/>
  <c r="AH5288" i="2" a="1"/>
  <c r="AH5288" i="2"/>
  <c r="AH6075" i="2" a="1"/>
  <c r="AH6075" i="2"/>
  <c r="AH6582" i="2" a="1"/>
  <c r="AH6582" i="2" s="1"/>
  <c r="AH6955" i="2" a="1"/>
  <c r="AH6955" i="2"/>
  <c r="AH3970" i="2" a="1"/>
  <c r="AH3970" i="2" s="1"/>
  <c r="AH4296" i="2" a="1"/>
  <c r="AH4296" i="2" s="1"/>
  <c r="AH4323" i="2" a="1"/>
  <c r="AH4323" i="2" s="1"/>
  <c r="AH4429" i="2" a="1"/>
  <c r="AH4429" i="2" s="1"/>
  <c r="AH4470" i="2" a="1"/>
  <c r="AH4470" i="2" s="1"/>
  <c r="AH2469" i="2" a="1"/>
  <c r="AH2469" i="2"/>
  <c r="AH2555" i="2" a="1"/>
  <c r="AH2555" i="2" s="1"/>
  <c r="AH2647" i="2" a="1"/>
  <c r="AH2647" i="2" s="1"/>
  <c r="AH2733" i="2" a="1"/>
  <c r="AH2733" i="2" s="1"/>
  <c r="AH2797" i="2" a="1"/>
  <c r="AH2797" i="2"/>
  <c r="AH3614" i="2" a="1"/>
  <c r="AH3614" i="2" s="1"/>
  <c r="AH4963" i="2" a="1"/>
  <c r="AH4963" i="2"/>
  <c r="AH6610" i="2" a="1"/>
  <c r="AH6610" i="2" s="1"/>
  <c r="AH6762" i="2" a="1"/>
  <c r="AH6762" i="2" s="1"/>
  <c r="AH6956" i="2" a="1"/>
  <c r="AH6956" i="2" s="1"/>
  <c r="AH6221" i="2" a="1"/>
  <c r="AH6221" i="2" s="1"/>
  <c r="AH6404" i="2" a="1"/>
  <c r="AH6404" i="2" s="1"/>
  <c r="AH6418" i="2" a="1"/>
  <c r="AH6418" i="2" s="1"/>
  <c r="AH5548" i="2" a="1"/>
  <c r="AH5548" i="2" s="1"/>
  <c r="AH5630" i="2" a="1"/>
  <c r="AH5630" i="2" s="1"/>
  <c r="AH5760" i="2" a="1"/>
  <c r="AH5760" i="2" s="1"/>
  <c r="AH5883" i="2" a="1"/>
  <c r="AH5883" i="2" s="1"/>
  <c r="AH309" i="2" a="1"/>
  <c r="AH309" i="2" s="1"/>
  <c r="AH370" i="2" a="1"/>
  <c r="AH370" i="2" s="1"/>
  <c r="AH1557" i="2" a="1"/>
  <c r="AH1557" i="2" s="1"/>
  <c r="AH3034" i="2" a="1"/>
  <c r="AH3034" i="2" s="1"/>
  <c r="AH3246" i="2" a="1"/>
  <c r="AH3246" i="2"/>
  <c r="AH4713" i="2" a="1"/>
  <c r="AH4713" i="2" s="1"/>
  <c r="AH4762" i="2" a="1"/>
  <c r="AH4762" i="2" s="1"/>
  <c r="AH5144" i="2" a="1"/>
  <c r="AH5144" i="2" s="1"/>
  <c r="AH5323" i="2" a="1"/>
  <c r="AH5323" i="2" s="1"/>
  <c r="AH1783" i="2" a="1"/>
  <c r="AH1783" i="2" s="1"/>
  <c r="AH208" i="2" a="1"/>
  <c r="AH208" i="2"/>
  <c r="AH371" i="2" a="1"/>
  <c r="AH371" i="2" s="1"/>
  <c r="AH666" i="2" a="1"/>
  <c r="AH666" i="2" s="1"/>
  <c r="AH706" i="2" a="1"/>
  <c r="AH706" i="2"/>
  <c r="AH928" i="2" a="1"/>
  <c r="AH928" i="2" s="1"/>
  <c r="AH945" i="2" a="1"/>
  <c r="AH945" i="2" s="1"/>
  <c r="AH1165" i="2" a="1"/>
  <c r="AH1165" i="2" s="1"/>
  <c r="AH1191" i="2" a="1"/>
  <c r="AH1191" i="2"/>
  <c r="AH1412" i="2" a="1"/>
  <c r="AH1412" i="2" s="1"/>
  <c r="AH1413" i="2" a="1"/>
  <c r="AH1413" i="2" s="1"/>
  <c r="AH3396" i="2" a="1"/>
  <c r="AH3396" i="2" s="1"/>
  <c r="AH3397" i="2" a="1"/>
  <c r="AH3397" i="2" s="1"/>
  <c r="AH3762" i="2" a="1"/>
  <c r="AH3762" i="2" s="1"/>
  <c r="AH3809" i="2" a="1"/>
  <c r="AH3809" i="2" s="1"/>
  <c r="AH1858" i="2" a="1"/>
  <c r="AH1858" i="2" s="1"/>
  <c r="AH2032" i="2" a="1"/>
  <c r="AH2032" i="2" s="1"/>
  <c r="AH2033" i="2" a="1"/>
  <c r="AH2033" i="2" s="1"/>
  <c r="AH2110" i="2" a="1"/>
  <c r="AH2110" i="2" s="1"/>
  <c r="AH2165" i="2" a="1"/>
  <c r="AH2165" i="2"/>
  <c r="AH2470" i="2" a="1"/>
  <c r="AH2470" i="2" s="1"/>
  <c r="AH2556" i="2" a="1"/>
  <c r="AH2556" i="2" s="1"/>
  <c r="AH2648" i="2" a="1"/>
  <c r="AH2648" i="2" s="1"/>
  <c r="AH2734" i="2" a="1"/>
  <c r="AH2734" i="2" s="1"/>
  <c r="AH2798" i="2" a="1"/>
  <c r="AH2798" i="2"/>
  <c r="AH2843" i="2" a="1"/>
  <c r="AH2843" i="2" s="1"/>
  <c r="AH3247" i="2" a="1"/>
  <c r="AH3247" i="2" s="1"/>
  <c r="AH3971" i="2" a="1"/>
  <c r="AH3971" i="2" s="1"/>
  <c r="AH4324" i="2" a="1"/>
  <c r="AH4324" i="2" s="1"/>
  <c r="AH4341" i="2" a="1"/>
  <c r="AH4341" i="2" s="1"/>
  <c r="AH4471" i="2" a="1"/>
  <c r="AH4471" i="2" s="1"/>
  <c r="AH4472" i="2" a="1"/>
  <c r="AH4472" i="2"/>
  <c r="AH6211" i="2" a="1"/>
  <c r="AH6211" i="2" s="1"/>
  <c r="AH6313" i="2" a="1"/>
  <c r="AH6313" i="2" s="1"/>
  <c r="AH6335" i="2" a="1"/>
  <c r="AH6335" i="2"/>
  <c r="AH5014" i="2" a="1"/>
  <c r="AH5014" i="2" s="1"/>
  <c r="AH6557" i="2" a="1"/>
  <c r="AH6557" i="2" s="1"/>
  <c r="AH6710" i="2" a="1"/>
  <c r="AH6710" i="2" s="1"/>
  <c r="AH7040" i="2" a="1"/>
  <c r="AH7040" i="2" s="1"/>
  <c r="AH5240" i="2" a="1"/>
  <c r="AH5240" i="2"/>
  <c r="AH5514" i="2" a="1"/>
  <c r="AH5514" i="2"/>
  <c r="AH5631" i="2" a="1"/>
  <c r="AH5631" i="2" s="1"/>
  <c r="AH5632" i="2" a="1"/>
  <c r="AH5632" i="2" s="1"/>
  <c r="AH5884" i="2" a="1"/>
  <c r="AH5884" i="2" s="1"/>
  <c r="AH6121" i="2" a="1"/>
  <c r="AH6121" i="2" s="1"/>
  <c r="AH6632" i="2" a="1"/>
  <c r="AH6632" i="2" s="1"/>
  <c r="AH7041" i="2" a="1"/>
  <c r="AH7041" i="2" s="1"/>
  <c r="AH3212" i="2" a="1"/>
  <c r="AH3212" i="2" s="1"/>
  <c r="AH3459" i="2" a="1"/>
  <c r="AH3459" i="2" s="1"/>
  <c r="AH3486" i="2" a="1"/>
  <c r="AH3486" i="2"/>
  <c r="AH3868" i="2" a="1"/>
  <c r="AH3868" i="2"/>
  <c r="AH3869" i="2" a="1"/>
  <c r="AH3869" i="2" s="1"/>
  <c r="AH310" i="2" a="1"/>
  <c r="AH310" i="2" s="1"/>
  <c r="AH372" i="2" a="1"/>
  <c r="AH372" i="2" s="1"/>
  <c r="AH707" i="2" a="1"/>
  <c r="AH707" i="2"/>
  <c r="AH734" i="2" a="1"/>
  <c r="AH734" i="2" s="1"/>
  <c r="AH1859" i="2" a="1"/>
  <c r="AH1859" i="2"/>
  <c r="AH1947" i="2" a="1"/>
  <c r="AH1947" i="2" s="1"/>
  <c r="AH2034" i="2" a="1"/>
  <c r="AH2034" i="2" s="1"/>
  <c r="AH2111" i="2" a="1"/>
  <c r="AH2111" i="2"/>
  <c r="AH2112" i="2" a="1"/>
  <c r="AH2112" i="2" s="1"/>
  <c r="AH2166" i="2" a="1"/>
  <c r="AH2166" i="2" s="1"/>
  <c r="AH311" i="2" a="1"/>
  <c r="AH311" i="2"/>
  <c r="AH373" i="2" a="1"/>
  <c r="AH373" i="2"/>
  <c r="AH1558" i="2" a="1"/>
  <c r="AH1558" i="2" s="1"/>
  <c r="AH3035" i="2" a="1"/>
  <c r="AH3035" i="2" s="1"/>
  <c r="AH4714" i="2" a="1"/>
  <c r="AH4714" i="2" s="1"/>
  <c r="AH4763" i="2" a="1"/>
  <c r="AH4763" i="2" s="1"/>
  <c r="AH5145" i="2" a="1"/>
  <c r="AH5145" i="2"/>
  <c r="AH5324" i="2" a="1"/>
  <c r="AH5324" i="2" s="1"/>
  <c r="AH5566" i="2" a="1"/>
  <c r="AH5566" i="2" s="1"/>
  <c r="AH3232" i="2" a="1"/>
  <c r="AH3232" i="2" s="1"/>
  <c r="AH2471" i="2" a="1"/>
  <c r="AH2471" i="2" s="1"/>
  <c r="AH2557" i="2" a="1"/>
  <c r="AH2557" i="2" s="1"/>
  <c r="AH2649" i="2" a="1"/>
  <c r="AH2649" i="2" s="1"/>
  <c r="AH2735" i="2" a="1"/>
  <c r="AH2735" i="2" s="1"/>
  <c r="AH2736" i="2" a="1"/>
  <c r="AH2736" i="2" s="1"/>
  <c r="AH2799" i="2" a="1"/>
  <c r="AH2799" i="2" s="1"/>
  <c r="AH4989" i="2" a="1"/>
  <c r="AH4989" i="2" s="1"/>
  <c r="AH6558" i="2" a="1"/>
  <c r="AH6558" i="2" s="1"/>
  <c r="AH6714" i="2" a="1"/>
  <c r="AH6714" i="2" s="1"/>
  <c r="AH6997" i="2" a="1"/>
  <c r="AH6997" i="2" s="1"/>
  <c r="AH5297" i="2" a="1"/>
  <c r="AH5297" i="2"/>
  <c r="AH5633" i="2" a="1"/>
  <c r="AH5633" i="2" s="1"/>
  <c r="AH5761" i="2" a="1"/>
  <c r="AH5761" i="2" s="1"/>
  <c r="AH5885" i="2" a="1"/>
  <c r="AH5885" i="2" s="1"/>
  <c r="AH6076" i="2" a="1"/>
  <c r="AH6076" i="2"/>
  <c r="AH6633" i="2" a="1"/>
  <c r="AH6633" i="2" s="1"/>
  <c r="AH6957" i="2" a="1"/>
  <c r="AH6957" i="2" s="1"/>
  <c r="AH209" i="2" a="1"/>
  <c r="AH209" i="2" s="1"/>
  <c r="AH312" i="2" a="1"/>
  <c r="AH312" i="2" s="1"/>
  <c r="AH1529" i="2" a="1"/>
  <c r="AH1529" i="2"/>
  <c r="AH3036" i="2" a="1"/>
  <c r="AH3036" i="2"/>
  <c r="AH3233" i="2" a="1"/>
  <c r="AH3233" i="2" s="1"/>
  <c r="AH4686" i="2" a="1"/>
  <c r="AH4686" i="2" s="1"/>
  <c r="AH4764" i="2" a="1"/>
  <c r="AH4764" i="2" s="1"/>
  <c r="AH5085" i="2" a="1"/>
  <c r="AH5085" i="2" s="1"/>
  <c r="AH5325" i="2" a="1"/>
  <c r="AH5325" i="2"/>
  <c r="AH1715" i="2" a="1"/>
  <c r="AH1715" i="2" s="1"/>
  <c r="AH1784" i="2" a="1"/>
  <c r="AH1784" i="2" s="1"/>
  <c r="AH1860" i="2" a="1"/>
  <c r="AH1860" i="2"/>
  <c r="AH115" i="2" a="1"/>
  <c r="AH115" i="2"/>
  <c r="AH210" i="2" a="1"/>
  <c r="AH210" i="2" s="1"/>
  <c r="AH603" i="2" a="1"/>
  <c r="AH603" i="2" s="1"/>
  <c r="AH667" i="2" a="1"/>
  <c r="AH667" i="2" s="1"/>
  <c r="AH894" i="2" a="1"/>
  <c r="AH894" i="2" s="1"/>
  <c r="AH929" i="2" a="1"/>
  <c r="AH929" i="2"/>
  <c r="AH1135" i="2" a="1"/>
  <c r="AH1135" i="2"/>
  <c r="AH1166" i="2" a="1"/>
  <c r="AH1166" i="2" s="1"/>
  <c r="AH1352" i="2" a="1"/>
  <c r="AH1352" i="2" s="1"/>
  <c r="AH1380" i="2" a="1"/>
  <c r="AH1380" i="2" s="1"/>
  <c r="AH3329" i="2" a="1"/>
  <c r="AH3329" i="2" s="1"/>
  <c r="AH3358" i="2" a="1"/>
  <c r="AH3358" i="2" s="1"/>
  <c r="AH3724" i="2" a="1"/>
  <c r="AH3724" i="2"/>
  <c r="AH3763" i="2" a="1"/>
  <c r="AH3763" i="2" s="1"/>
  <c r="AH1948" i="2" a="1"/>
  <c r="AH1948" i="2"/>
  <c r="AH1949" i="2" a="1"/>
  <c r="AH1949" i="2" s="1"/>
  <c r="AH2035" i="2" a="1"/>
  <c r="AH2035" i="2" s="1"/>
  <c r="AH2397" i="2" a="1"/>
  <c r="AH2397" i="2" s="1"/>
  <c r="AH2472" i="2" a="1"/>
  <c r="AH2472" i="2"/>
  <c r="AH2558" i="2" a="1"/>
  <c r="AH2558" i="2" s="1"/>
  <c r="AH2559" i="2" a="1"/>
  <c r="AH2559" i="2" s="1"/>
  <c r="AH2650" i="2" a="1"/>
  <c r="AH2650" i="2" s="1"/>
  <c r="AH2737" i="2" a="1"/>
  <c r="AH2737" i="2" s="1"/>
  <c r="AH3213" i="2" a="1"/>
  <c r="AH3213" i="2"/>
  <c r="AH3950" i="2" a="1"/>
  <c r="AH3950" i="2" s="1"/>
  <c r="AH4297" i="2" a="1"/>
  <c r="AH4297" i="2" s="1"/>
  <c r="AH4298" i="2" a="1"/>
  <c r="AH4298" i="2" s="1"/>
  <c r="AH4396" i="2" a="1"/>
  <c r="AH4396" i="2"/>
  <c r="AH4430" i="2" a="1"/>
  <c r="AH4430" i="2" s="1"/>
  <c r="AH6192" i="2" a="1"/>
  <c r="AH6192" i="2"/>
  <c r="AH6279" i="2" a="1"/>
  <c r="AH6279" i="2" s="1"/>
  <c r="AH6314" i="2" a="1"/>
  <c r="AH6314" i="2" s="1"/>
  <c r="AH4990" i="2" a="1"/>
  <c r="AH4990" i="2" s="1"/>
  <c r="AH6531" i="2" a="1"/>
  <c r="AH6531" i="2" s="1"/>
  <c r="AH6697" i="2" a="1"/>
  <c r="AH6697" i="2" s="1"/>
  <c r="AH6998" i="2" a="1"/>
  <c r="AH6998" i="2" s="1"/>
  <c r="AH5228" i="2" a="1"/>
  <c r="AH5228" i="2" s="1"/>
  <c r="AH5492" i="2" a="1"/>
  <c r="AH5492" i="2" s="1"/>
  <c r="AH5634" i="2" a="1"/>
  <c r="AH5634" i="2" s="1"/>
  <c r="AH5762" i="2" a="1"/>
  <c r="AH5762" i="2"/>
  <c r="AH5886" i="2" a="1"/>
  <c r="AH5886" i="2" s="1"/>
  <c r="AH6105" i="2" a="1"/>
  <c r="AH6105" i="2"/>
  <c r="AH6559" i="2" a="1"/>
  <c r="AH6559" i="2" s="1"/>
  <c r="AH6999" i="2" a="1"/>
  <c r="AH6999" i="2" s="1"/>
  <c r="AH3177" i="2" a="1"/>
  <c r="AH3177" i="2"/>
  <c r="AH3330" i="2" a="1"/>
  <c r="AH3330" i="2" s="1"/>
  <c r="AH3359" i="2" a="1"/>
  <c r="AH3359" i="2" s="1"/>
  <c r="AH3725" i="2" a="1"/>
  <c r="AH3725" i="2" s="1"/>
  <c r="AH3764" i="2" a="1"/>
  <c r="AH3764" i="2" s="1"/>
  <c r="AH46" i="2" a="1"/>
  <c r="AH46" i="2"/>
  <c r="AH47" i="2" a="1"/>
  <c r="AH47" i="2" s="1"/>
  <c r="AH560" i="2" a="1"/>
  <c r="AH560" i="2" s="1"/>
  <c r="AH604" i="2" a="1"/>
  <c r="AH604" i="2" s="1"/>
  <c r="AH999" i="2" a="1"/>
  <c r="AH999" i="2" s="1"/>
  <c r="AH1012" i="2" a="1"/>
  <c r="AH1012" i="2" s="1"/>
  <c r="AH1229" i="2" a="1"/>
  <c r="AH1229" i="2" s="1"/>
  <c r="AH1249" i="2" a="1"/>
  <c r="AH1249" i="2"/>
  <c r="AH1675" i="2" a="1"/>
  <c r="AH1675" i="2" s="1"/>
  <c r="AH1716" i="2" a="1"/>
  <c r="AH1716" i="2" s="1"/>
  <c r="AH1717" i="2" a="1"/>
  <c r="AH1717" i="2" s="1"/>
  <c r="AH1785" i="2" a="1"/>
  <c r="AH1785" i="2" s="1"/>
  <c r="AH1950" i="2" a="1"/>
  <c r="AH1950" i="2" s="1"/>
  <c r="AH2036" i="2" a="1"/>
  <c r="AH2036" i="2" s="1"/>
  <c r="AH2347" i="2" a="1"/>
  <c r="AH2347" i="2" s="1"/>
  <c r="AH2359" i="2" a="1"/>
  <c r="AH2359" i="2" s="1"/>
  <c r="AH2398" i="2" a="1"/>
  <c r="AH2398" i="2" s="1"/>
  <c r="AH2399" i="2" a="1"/>
  <c r="AH2399" i="2" s="1"/>
  <c r="AH29" i="2" a="1"/>
  <c r="AH29" i="2" s="1"/>
  <c r="AH48" i="2" a="1"/>
  <c r="AH48" i="2" s="1"/>
  <c r="AH1468" i="2" a="1"/>
  <c r="AH1468" i="2"/>
  <c r="AH3037" i="2" a="1"/>
  <c r="AH3037" i="2" s="1"/>
  <c r="AH4765" i="2" a="1"/>
  <c r="AH4765" i="2" s="1"/>
  <c r="AH4615" i="2" a="1"/>
  <c r="AH4615" i="2" s="1"/>
  <c r="AH5049" i="2" a="1"/>
  <c r="AH5049" i="2" s="1"/>
  <c r="AH5326" i="2" a="1"/>
  <c r="AH5326" i="2"/>
  <c r="AH5461" i="2" a="1"/>
  <c r="AH5461" i="2" s="1"/>
  <c r="AH3178" i="2" a="1"/>
  <c r="AH3178" i="2" s="1"/>
  <c r="AH4161" i="2" a="1"/>
  <c r="AH4161" i="2" s="1"/>
  <c r="AH4162" i="2" a="1"/>
  <c r="AH4162" i="2" s="1"/>
  <c r="AH4431" i="2" a="1"/>
  <c r="AH4431" i="2"/>
  <c r="AH4473" i="2" a="1"/>
  <c r="AH4473" i="2" s="1"/>
  <c r="AH4902" i="2" a="1"/>
  <c r="AH4902" i="2" s="1"/>
  <c r="AH2473" i="2" a="1"/>
  <c r="AH2473" i="2" s="1"/>
  <c r="AH2560" i="2" a="1"/>
  <c r="AH2560" i="2" s="1"/>
  <c r="AH6447" i="2" a="1"/>
  <c r="AH6447" i="2" s="1"/>
  <c r="AH6675" i="2" a="1"/>
  <c r="AH6675" i="2" s="1"/>
  <c r="AH6843" i="2" a="1"/>
  <c r="AH6843" i="2" s="1"/>
  <c r="AH5253" i="2" a="1"/>
  <c r="AH5253" i="2"/>
  <c r="AH5635" i="2" a="1"/>
  <c r="AH5635" i="2" s="1"/>
  <c r="AH5763" i="2" a="1"/>
  <c r="AH5763" i="2" s="1"/>
  <c r="AH5887" i="2" a="1"/>
  <c r="AH5887" i="2"/>
  <c r="AH6021" i="2" a="1"/>
  <c r="AH6021" i="2" s="1"/>
  <c r="AH6448" i="2" a="1"/>
  <c r="AH6448" i="2"/>
  <c r="AH6844" i="2" a="1"/>
  <c r="AH6844" i="2" s="1"/>
  <c r="AH49" i="2" a="1"/>
  <c r="AH49" i="2" s="1"/>
  <c r="AH50" i="2" a="1"/>
  <c r="AH50" i="2" s="1"/>
  <c r="AH1469" i="2" a="1"/>
  <c r="AH1469" i="2" s="1"/>
  <c r="AH3038" i="2" a="1"/>
  <c r="AH3038" i="2" s="1"/>
  <c r="AH4616" i="2" a="1"/>
  <c r="AH4616" i="2"/>
  <c r="AH4766" i="2" a="1"/>
  <c r="AH4766" i="2"/>
  <c r="AH5058" i="2" a="1"/>
  <c r="AH5058" i="2" s="1"/>
  <c r="AH5327" i="2" a="1"/>
  <c r="AH5327" i="2" s="1"/>
  <c r="AH30" i="2" a="1"/>
  <c r="AH30" i="2"/>
  <c r="AH51" i="2" a="1"/>
  <c r="AH51" i="2" s="1"/>
  <c r="AH542" i="2" a="1"/>
  <c r="AH542" i="2" s="1"/>
  <c r="AH561" i="2" a="1"/>
  <c r="AH561" i="2" s="1"/>
  <c r="AH3548" i="2" a="1"/>
  <c r="AH3548" i="2" s="1"/>
  <c r="AH4914" i="2" a="1"/>
  <c r="AH4914" i="2" s="1"/>
  <c r="AH6825" i="2" a="1"/>
  <c r="AH6825" i="2" s="1"/>
  <c r="AH6802" i="2" a="1"/>
  <c r="AH6802" i="2" s="1"/>
  <c r="AH7042" i="2" a="1"/>
  <c r="AH7042" i="2" s="1"/>
  <c r="AH5462" i="2" a="1"/>
  <c r="AH5462" i="2"/>
  <c r="AH5636" i="2" a="1"/>
  <c r="AH5636" i="2" s="1"/>
  <c r="AH5764" i="2" a="1"/>
  <c r="AH5764" i="2" s="1"/>
  <c r="AH5888" i="2" a="1"/>
  <c r="AH5888" i="2" s="1"/>
  <c r="AH3" i="2" a="1"/>
  <c r="AH3" i="2" s="1"/>
  <c r="AH17" i="2" a="1"/>
  <c r="AH17" i="2" s="1"/>
  <c r="AH1462" i="2" a="1"/>
  <c r="AH1462" i="2" s="1"/>
  <c r="AH3039" i="2" a="1"/>
  <c r="AH3039" i="2" s="1"/>
  <c r="AH3305" i="2" a="1"/>
  <c r="AH3305" i="2" s="1"/>
  <c r="AH3310" i="2" a="1"/>
  <c r="AH3310" i="2" s="1"/>
  <c r="AH3685" i="2" a="1"/>
  <c r="AH3685" i="2" s="1"/>
  <c r="AH3695" i="2" a="1"/>
  <c r="AH3695" i="2" s="1"/>
  <c r="AH4626" i="2" a="1"/>
  <c r="AH4626" i="2" s="1"/>
  <c r="AH4767" i="2" a="1"/>
  <c r="AH4767" i="2" s="1"/>
  <c r="AH5050" i="2" a="1"/>
  <c r="AH5050" i="2" s="1"/>
  <c r="AH5328" i="2" a="1"/>
  <c r="AH5328" i="2"/>
  <c r="AH4" i="2" a="1"/>
  <c r="AH4" i="2" s="1"/>
  <c r="AH14" i="2" a="1"/>
  <c r="AH14" i="2" s="1"/>
  <c r="AH543" i="2" a="1"/>
  <c r="AH543" i="2"/>
  <c r="AH544" i="2" a="1"/>
  <c r="AH544" i="2" s="1"/>
  <c r="AH798" i="2" a="1"/>
  <c r="AH798" i="2" s="1"/>
  <c r="AH818" i="2" a="1"/>
  <c r="AH818" i="2" s="1"/>
  <c r="AH997" i="2" a="1"/>
  <c r="AH997" i="2" s="1"/>
  <c r="AH1013" i="2" a="1"/>
  <c r="AH1013" i="2"/>
  <c r="AH1313" i="2" a="1"/>
  <c r="AH1313" i="2" s="1"/>
  <c r="AH1333" i="2" a="1"/>
  <c r="AH1333" i="2"/>
  <c r="AH1605" i="2" a="1"/>
  <c r="AH1605" i="2" s="1"/>
  <c r="AH1612" i="2" a="1"/>
  <c r="AH1612" i="2" s="1"/>
  <c r="AH1621" i="2" a="1"/>
  <c r="AH1621" i="2" s="1"/>
  <c r="AH1631" i="2" a="1"/>
  <c r="AH1631" i="2"/>
  <c r="AH1647" i="2" a="1"/>
  <c r="AH1647" i="2" s="1"/>
  <c r="AH1657" i="2" a="1"/>
  <c r="AH1657" i="2" s="1"/>
  <c r="AH1676" i="2" a="1"/>
  <c r="AH1676" i="2" s="1"/>
  <c r="AH1677" i="2" a="1"/>
  <c r="AH1677" i="2" s="1"/>
  <c r="AH1718" i="2" a="1"/>
  <c r="AH1718" i="2"/>
  <c r="AH1786" i="2" a="1"/>
  <c r="AH1786" i="2" s="1"/>
  <c r="AH1861" i="2" a="1"/>
  <c r="AH1861" i="2" s="1"/>
  <c r="AH2251" i="2" a="1"/>
  <c r="AH2251" i="2" s="1"/>
  <c r="AH3524" i="2" a="1"/>
  <c r="AH3524" i="2"/>
  <c r="AH5251" i="2" a="1"/>
  <c r="AH5251" i="2" s="1"/>
  <c r="AH6022" i="2" a="1"/>
  <c r="AH6022" i="2" s="1"/>
  <c r="AH6440" i="2" a="1"/>
  <c r="AH6440" i="2" s="1"/>
  <c r="AH6845" i="2" a="1"/>
  <c r="AH6845" i="2"/>
  <c r="AH3908" i="2" a="1"/>
  <c r="AH3908" i="2" s="1"/>
  <c r="AH4144" i="2" a="1"/>
  <c r="AH4144" i="2" s="1"/>
  <c r="AH4148" i="2" a="1"/>
  <c r="AH4148" i="2"/>
  <c r="AH4374" i="2" a="1"/>
  <c r="AH4374" i="2" s="1"/>
  <c r="AH4376" i="2" a="1"/>
  <c r="AH4376" i="2" s="1"/>
  <c r="AH3528" i="2" a="1"/>
  <c r="AH3528" i="2" s="1"/>
  <c r="AH4903" i="2" a="1"/>
  <c r="AH4903" i="2" s="1"/>
  <c r="AH6441" i="2" a="1"/>
  <c r="AH6441" i="2" s="1"/>
  <c r="AH6725" i="2" a="1"/>
  <c r="AH6725" i="2" s="1"/>
  <c r="AH6846" i="2" a="1"/>
  <c r="AH6846" i="2" s="1"/>
  <c r="AH6146" i="2" a="1"/>
  <c r="AH6146" i="2" s="1"/>
  <c r="AH6355" i="2" a="1"/>
  <c r="AH6355" i="2" s="1"/>
  <c r="AH6371" i="2" a="1"/>
  <c r="AH6371" i="2" s="1"/>
  <c r="AH5463" i="2" a="1"/>
  <c r="AH5463" i="2" s="1"/>
  <c r="AH5637" i="2" a="1"/>
  <c r="AH5637" i="2" s="1"/>
  <c r="AH5765" i="2" a="1"/>
  <c r="AH5765" i="2" s="1"/>
  <c r="AH5889" i="2" a="1"/>
  <c r="AH5889" i="2"/>
  <c r="AH211" i="2" a="1"/>
  <c r="AH211" i="2"/>
  <c r="AH313" i="2" a="1"/>
  <c r="AH313" i="2" s="1"/>
  <c r="AH1559" i="2" a="1"/>
  <c r="AH1559" i="2" s="1"/>
  <c r="AH3040" i="2" a="1"/>
  <c r="AH3040" i="2" s="1"/>
  <c r="AH3580" i="2" a="1"/>
  <c r="AH3580" i="2" s="1"/>
  <c r="AH4687" i="2" a="1"/>
  <c r="AH4687" i="2"/>
  <c r="AH4768" i="2" a="1"/>
  <c r="AH4768" i="2" s="1"/>
  <c r="AH5146" i="2" a="1"/>
  <c r="AH5146" i="2" s="1"/>
  <c r="AH5329" i="2" a="1"/>
  <c r="AH5329" i="2" s="1"/>
  <c r="AH1787" i="2" a="1"/>
  <c r="AH1787" i="2" s="1"/>
  <c r="AH212" i="2" a="1"/>
  <c r="AH212" i="2"/>
  <c r="AH314" i="2" a="1"/>
  <c r="AH314" i="2" s="1"/>
  <c r="AH668" i="2" a="1"/>
  <c r="AH668" i="2"/>
  <c r="AH708" i="2" a="1"/>
  <c r="AH708" i="2" s="1"/>
  <c r="AH832" i="2" a="1"/>
  <c r="AH832" i="2" s="1"/>
  <c r="AH846" i="2" a="1"/>
  <c r="AH846" i="2"/>
  <c r="AH1062" i="2" a="1"/>
  <c r="AH1062" i="2" s="1"/>
  <c r="AH1063" i="2" a="1"/>
  <c r="AH1063" i="2" s="1"/>
  <c r="AH1274" i="2" a="1"/>
  <c r="AH1274" i="2" s="1"/>
  <c r="AH1295" i="2" a="1"/>
  <c r="AH1295" i="2"/>
  <c r="AH3439" i="2" a="1"/>
  <c r="AH3439" i="2"/>
  <c r="AH3460" i="2" a="1"/>
  <c r="AH3460" i="2" s="1"/>
  <c r="AH3810" i="2" a="1"/>
  <c r="AH3810" i="2" s="1"/>
  <c r="AH3845" i="2" a="1"/>
  <c r="AH3845" i="2" s="1"/>
  <c r="AH1862" i="2" a="1"/>
  <c r="AH1862" i="2" s="1"/>
  <c r="AH1951" i="2" a="1"/>
  <c r="AH1951" i="2" s="1"/>
  <c r="AH2037" i="2" a="1"/>
  <c r="AH2037" i="2" s="1"/>
  <c r="AH2113" i="2" a="1"/>
  <c r="AH2113" i="2" s="1"/>
  <c r="AH2114" i="2" a="1"/>
  <c r="AH2114" i="2" s="1"/>
  <c r="AH2474" i="2" a="1"/>
  <c r="AH2474" i="2" s="1"/>
  <c r="AH2561" i="2" a="1"/>
  <c r="AH2561" i="2" s="1"/>
  <c r="AH2651" i="2" a="1"/>
  <c r="AH2651" i="2" s="1"/>
  <c r="AH2738" i="2" a="1"/>
  <c r="AH2738" i="2"/>
  <c r="AH2800" i="2" a="1"/>
  <c r="AH2800" i="2" s="1"/>
  <c r="AH2801" i="2" a="1"/>
  <c r="AH2801" i="2" s="1"/>
  <c r="AH3615" i="2" a="1"/>
  <c r="AH3615" i="2" s="1"/>
  <c r="AH3972" i="2" a="1"/>
  <c r="AH3972" i="2"/>
  <c r="AH4209" i="2" a="1"/>
  <c r="AH4209" i="2" s="1"/>
  <c r="AH4234" i="2" a="1"/>
  <c r="AH4234" i="2" s="1"/>
  <c r="AH4514" i="2" a="1"/>
  <c r="AH4514" i="2" s="1"/>
  <c r="AH4545" i="2" a="1"/>
  <c r="AH4545" i="2" s="1"/>
  <c r="AH6201" i="2" a="1"/>
  <c r="AH6201" i="2" s="1"/>
  <c r="AH6315" i="2" a="1"/>
  <c r="AH6315" i="2"/>
  <c r="AH6336" i="2" a="1"/>
  <c r="AH6336" i="2" s="1"/>
  <c r="AH4964" i="2" a="1"/>
  <c r="AH4964" i="2" s="1"/>
  <c r="AH6583" i="2" a="1"/>
  <c r="AH6583" i="2"/>
  <c r="AH6750" i="2" a="1"/>
  <c r="AH6750" i="2"/>
  <c r="AH6958" i="2" a="1"/>
  <c r="AH6958" i="2" s="1"/>
  <c r="AH5207" i="2" a="1"/>
  <c r="AH5207" i="2"/>
  <c r="AH5515" i="2" a="1"/>
  <c r="AH5515" i="2"/>
  <c r="AH5638" i="2" a="1"/>
  <c r="AH5638" i="2" s="1"/>
  <c r="AH5766" i="2" a="1"/>
  <c r="AH5766" i="2"/>
  <c r="AH5890" i="2" a="1"/>
  <c r="AH5890" i="2" s="1"/>
  <c r="AH6077" i="2" a="1"/>
  <c r="AH6077" i="2"/>
  <c r="AH6560" i="2" a="1"/>
  <c r="AH6560" i="2" s="1"/>
  <c r="AH6906" i="2" a="1"/>
  <c r="AH6906" i="2"/>
  <c r="AH213" i="2" a="1"/>
  <c r="AH213" i="2" s="1"/>
  <c r="AH315" i="2" a="1"/>
  <c r="AH315" i="2" s="1"/>
  <c r="AH1560" i="2" a="1"/>
  <c r="AH1560" i="2" s="1"/>
  <c r="AH3041" i="2" a="1"/>
  <c r="AH3041" i="2" s="1"/>
  <c r="AH3581" i="2" a="1"/>
  <c r="AH3581" i="2"/>
  <c r="AH4688" i="2" a="1"/>
  <c r="AH4688" i="2" s="1"/>
  <c r="AH4769" i="2" a="1"/>
  <c r="AH4769" i="2" s="1"/>
  <c r="AH5118" i="2" a="1"/>
  <c r="AH5118" i="2"/>
  <c r="AH5330" i="2" a="1"/>
  <c r="AH5330" i="2"/>
  <c r="AH1788" i="2" a="1"/>
  <c r="AH1788" i="2" s="1"/>
  <c r="AH1039" i="2" a="1"/>
  <c r="AH1039" i="2" s="1"/>
  <c r="AH1064" i="2" a="1"/>
  <c r="AH1064" i="2" s="1"/>
  <c r="AH1275" i="2" a="1"/>
  <c r="AH1275" i="2" s="1"/>
  <c r="AH1296" i="2" a="1"/>
  <c r="AH1296" i="2" s="1"/>
  <c r="AH1863" i="2" a="1"/>
  <c r="AH1863" i="2" s="1"/>
  <c r="AH1952" i="2" a="1"/>
  <c r="AH1952" i="2" s="1"/>
  <c r="AH2038" i="2" a="1"/>
  <c r="AH2038" i="2" s="1"/>
  <c r="AH2039" i="2" a="1"/>
  <c r="AH2039" i="2" s="1"/>
  <c r="AH2115" i="2" a="1"/>
  <c r="AH2115" i="2" s="1"/>
  <c r="AH2475" i="2" a="1"/>
  <c r="AH2475" i="2"/>
  <c r="AH2562" i="2" a="1"/>
  <c r="AH2562" i="2" s="1"/>
  <c r="AH2652" i="2" a="1"/>
  <c r="AH2652" i="2" s="1"/>
  <c r="AH2739" i="2" a="1"/>
  <c r="AH2739" i="2" s="1"/>
  <c r="AH2740" i="2" a="1"/>
  <c r="AH2740" i="2"/>
  <c r="AH2802" i="2" a="1"/>
  <c r="AH2802" i="2" s="1"/>
  <c r="AH3616" i="2" a="1"/>
  <c r="AH3616" i="2" s="1"/>
  <c r="AH4210" i="2" a="1"/>
  <c r="AH4210" i="2" s="1"/>
  <c r="AH4211" i="2" a="1"/>
  <c r="AH4211" i="2" s="1"/>
  <c r="AH4515" i="2" a="1"/>
  <c r="AH4515" i="2"/>
  <c r="AH4546" i="2" a="1"/>
  <c r="AH4546" i="2" s="1"/>
  <c r="AH4938" i="2" a="1"/>
  <c r="AH4938" i="2"/>
  <c r="AH6561" i="2" a="1"/>
  <c r="AH6561" i="2" s="1"/>
  <c r="AH6751" i="2" a="1"/>
  <c r="AH6751" i="2" s="1"/>
  <c r="AH6907" i="2" a="1"/>
  <c r="AH6907" i="2" s="1"/>
  <c r="AH5208" i="2" a="1"/>
  <c r="AH5208" i="2" s="1"/>
  <c r="AH5516" i="2" a="1"/>
  <c r="AH5516" i="2" s="1"/>
  <c r="AH5639" i="2" a="1"/>
  <c r="AH5639" i="2" s="1"/>
  <c r="AH5767" i="2" a="1"/>
  <c r="AH5767" i="2"/>
  <c r="AH5891" i="2" a="1"/>
  <c r="AH5891" i="2" s="1"/>
  <c r="AH6078" i="2" a="1"/>
  <c r="AH6078" i="2" s="1"/>
  <c r="AH6532" i="2" a="1"/>
  <c r="AH6532" i="2" s="1"/>
  <c r="AH6908" i="2" a="1"/>
  <c r="AH6908" i="2" s="1"/>
  <c r="AH116" i="2" a="1"/>
  <c r="AH116" i="2"/>
  <c r="AH214" i="2" a="1"/>
  <c r="AH214" i="2"/>
  <c r="AH1496" i="2" a="1"/>
  <c r="AH1496" i="2" s="1"/>
  <c r="AH3042" i="2" a="1"/>
  <c r="AH3042" i="2" s="1"/>
  <c r="AH3549" i="2" a="1"/>
  <c r="AH3549" i="2" s="1"/>
  <c r="AH4655" i="2" a="1"/>
  <c r="AH4655" i="2" s="1"/>
  <c r="AH4770" i="2" a="1"/>
  <c r="AH4770" i="2" s="1"/>
  <c r="AH5086" i="2" a="1"/>
  <c r="AH5086" i="2" s="1"/>
  <c r="AH5331" i="2" a="1"/>
  <c r="AH5331" i="2" s="1"/>
  <c r="AH1719" i="2" a="1"/>
  <c r="AH1719" i="2" s="1"/>
  <c r="AH1789" i="2" a="1"/>
  <c r="AH1789" i="2" s="1"/>
  <c r="AH1864" i="2" a="1"/>
  <c r="AH1864" i="2" s="1"/>
  <c r="AH117" i="2" a="1"/>
  <c r="AH117" i="2" s="1"/>
  <c r="AH215" i="2" a="1"/>
  <c r="AH215" i="2" s="1"/>
  <c r="AH605" i="2" a="1"/>
  <c r="AH605" i="2" s="1"/>
  <c r="AH669" i="2" a="1"/>
  <c r="AH669" i="2" s="1"/>
  <c r="AH819" i="2" a="1"/>
  <c r="AH819" i="2"/>
  <c r="AH833" i="2" a="1"/>
  <c r="AH833" i="2" s="1"/>
  <c r="AH1014" i="2" a="1"/>
  <c r="AH1014" i="2" s="1"/>
  <c r="AH1040" i="2" a="1"/>
  <c r="AH1040" i="2"/>
  <c r="AH1250" i="2" a="1"/>
  <c r="AH1250" i="2" s="1"/>
  <c r="AH1276" i="2" a="1"/>
  <c r="AH1276" i="2" s="1"/>
  <c r="AH3398" i="2" a="1"/>
  <c r="AH3398" i="2" s="1"/>
  <c r="AH3399" i="2" a="1"/>
  <c r="AH3399" i="2" s="1"/>
  <c r="AH3765" i="2" a="1"/>
  <c r="AH3765" i="2"/>
  <c r="AH3811" i="2" a="1"/>
  <c r="AH3811" i="2"/>
  <c r="AH1953" i="2" a="1"/>
  <c r="AH1953" i="2"/>
  <c r="AH2040" i="2" a="1"/>
  <c r="AH2040" i="2" s="1"/>
  <c r="AH2041" i="2" a="1"/>
  <c r="AH2041" i="2" s="1"/>
  <c r="AH2400" i="2" a="1"/>
  <c r="AH2400" i="2" s="1"/>
  <c r="AH2476" i="2" a="1"/>
  <c r="AH2476" i="2" s="1"/>
  <c r="AH2563" i="2" a="1"/>
  <c r="AH2563" i="2"/>
  <c r="AH2653" i="2" a="1"/>
  <c r="AH2653" i="2" s="1"/>
  <c r="AH2654" i="2" a="1"/>
  <c r="AH2654" i="2" s="1"/>
  <c r="AH2741" i="2" a="1"/>
  <c r="AH2741" i="2" s="1"/>
  <c r="AH3582" i="2" a="1"/>
  <c r="AH3582" i="2" s="1"/>
  <c r="AH3951" i="2" a="1"/>
  <c r="AH3951" i="2" s="1"/>
  <c r="AH4180" i="2" a="1"/>
  <c r="AH4180" i="2" s="1"/>
  <c r="AH4181" i="2" a="1"/>
  <c r="AH4181" i="2"/>
  <c r="AH4474" i="2" a="1"/>
  <c r="AH4474" i="2" s="1"/>
  <c r="AH4516" i="2" a="1"/>
  <c r="AH4516" i="2" s="1"/>
  <c r="AH6178" i="2" a="1"/>
  <c r="AH6178" i="2" s="1"/>
  <c r="AH6280" i="2" a="1"/>
  <c r="AH6280" i="2" s="1"/>
  <c r="AH6316" i="2" a="1"/>
  <c r="AH6316" i="2"/>
  <c r="AH4915" i="2" a="1"/>
  <c r="AH4915" i="2" s="1"/>
  <c r="AH6496" i="2" a="1"/>
  <c r="AH6496" i="2"/>
  <c r="AH6737" i="2" a="1"/>
  <c r="AH6737" i="2" s="1"/>
  <c r="AH6909" i="2" a="1"/>
  <c r="AH6909" i="2"/>
  <c r="AH5199" i="2" a="1"/>
  <c r="AH5199" i="2"/>
  <c r="AH5493" i="2" a="1"/>
  <c r="AH5493" i="2" s="1"/>
  <c r="AH5640" i="2" a="1"/>
  <c r="AH5640" i="2" s="1"/>
  <c r="AH5768" i="2" a="1"/>
  <c r="AH5768" i="2" s="1"/>
  <c r="AH5892" i="2" a="1"/>
  <c r="AH5892" i="2" s="1"/>
  <c r="AH6053" i="2" a="1"/>
  <c r="AH6053" i="2" s="1"/>
  <c r="AH6497" i="2" a="1"/>
  <c r="AH6497" i="2"/>
  <c r="AH6873" i="2" a="1"/>
  <c r="AH6873" i="2" s="1"/>
  <c r="AH118" i="2" a="1"/>
  <c r="AH118" i="2"/>
  <c r="AH216" i="2" a="1"/>
  <c r="AH216" i="2" s="1"/>
  <c r="AH1497" i="2" a="1"/>
  <c r="AH1497" i="2" s="1"/>
  <c r="AH3043" i="2" a="1"/>
  <c r="AH3043" i="2"/>
  <c r="AH3214" i="2" a="1"/>
  <c r="AH3214" i="2" s="1"/>
  <c r="AH4656" i="2" a="1"/>
  <c r="AH4656" i="2" s="1"/>
  <c r="AH4771" i="2" a="1"/>
  <c r="AH4771" i="2" s="1"/>
  <c r="AH5087" i="2" a="1"/>
  <c r="AH5087" i="2" s="1"/>
  <c r="AH5332" i="2" a="1"/>
  <c r="AH5332" i="2" s="1"/>
  <c r="AH1678" i="2" a="1"/>
  <c r="AH1678" i="2"/>
  <c r="AH1720" i="2" a="1"/>
  <c r="AH1720" i="2" s="1"/>
  <c r="AH1790" i="2" a="1"/>
  <c r="AH1790" i="2" s="1"/>
  <c r="AH1865" i="2" a="1"/>
  <c r="AH1865" i="2" s="1"/>
  <c r="AH52" i="2" a="1"/>
  <c r="AH52" i="2" s="1"/>
  <c r="AH119" i="2" a="1"/>
  <c r="AH119" i="2" s="1"/>
  <c r="AH562" i="2" a="1"/>
  <c r="AH562" i="2" s="1"/>
  <c r="AH606" i="2" a="1"/>
  <c r="AH606" i="2"/>
  <c r="AH872" i="2" a="1"/>
  <c r="AH872" i="2" s="1"/>
  <c r="AH895" i="2" a="1"/>
  <c r="AH895" i="2" s="1"/>
  <c r="AH1110" i="2" a="1"/>
  <c r="AH1110" i="2" s="1"/>
  <c r="AH1136" i="2" a="1"/>
  <c r="AH1136" i="2" s="1"/>
  <c r="AH1353" i="2" a="1"/>
  <c r="AH1353" i="2" s="1"/>
  <c r="AH1354" i="2" a="1"/>
  <c r="AH1354" i="2"/>
  <c r="AH3317" i="2" a="1"/>
  <c r="AH3317" i="2"/>
  <c r="AH3331" i="2" a="1"/>
  <c r="AH3331" i="2" s="1"/>
  <c r="AH3696" i="2" a="1"/>
  <c r="AH3696" i="2" s="1"/>
  <c r="AH3726" i="2" a="1"/>
  <c r="AH3726" i="2" s="1"/>
  <c r="AH1866" i="2" a="1"/>
  <c r="AH1866" i="2" s="1"/>
  <c r="AH2042" i="2" a="1"/>
  <c r="AH2042" i="2" s="1"/>
  <c r="AH2360" i="2" a="1"/>
  <c r="AH2360" i="2"/>
  <c r="AH2401" i="2" a="1"/>
  <c r="AH2401" i="2" s="1"/>
  <c r="AH2477" i="2" a="1"/>
  <c r="AH2477" i="2" s="1"/>
  <c r="AH2478" i="2" a="1"/>
  <c r="AH2478" i="2" s="1"/>
  <c r="AH2564" i="2" a="1"/>
  <c r="AH2564" i="2" s="1"/>
  <c r="AH2655" i="2" a="1"/>
  <c r="AH2655" i="2" s="1"/>
  <c r="AH3215" i="2" a="1"/>
  <c r="AH3215" i="2" s="1"/>
  <c r="AH3919" i="2" a="1"/>
  <c r="AH3919" i="2" s="1"/>
  <c r="AH4264" i="2" a="1"/>
  <c r="AH4264" i="2" s="1"/>
  <c r="AH4299" i="2" a="1"/>
  <c r="AH4299" i="2" s="1"/>
  <c r="AH4397" i="2" a="1"/>
  <c r="AH4397" i="2"/>
  <c r="AH4398" i="2" a="1"/>
  <c r="AH4398" i="2" s="1"/>
  <c r="AH6165" i="2" a="1"/>
  <c r="AH6165" i="2" s="1"/>
  <c r="AH6260" i="2" a="1"/>
  <c r="AH6260" i="2"/>
  <c r="AH6281" i="2" a="1"/>
  <c r="AH6281" i="2"/>
  <c r="AH4965" i="2" a="1"/>
  <c r="AH4965" i="2" s="1"/>
  <c r="AH6498" i="2" a="1"/>
  <c r="AH6498" i="2"/>
  <c r="AH6685" i="2" a="1"/>
  <c r="AH6685" i="2"/>
  <c r="AH6959" i="2" a="1"/>
  <c r="AH6959" i="2" s="1"/>
  <c r="AH5218" i="2" a="1"/>
  <c r="AH5218" i="2"/>
  <c r="AH5464" i="2" a="1"/>
  <c r="AH5464" i="2" s="1"/>
  <c r="AH5641" i="2" a="1"/>
  <c r="AH5641" i="2" s="1"/>
  <c r="AH5769" i="2" a="1"/>
  <c r="AH5769" i="2" s="1"/>
  <c r="AH5893" i="2" a="1"/>
  <c r="AH5893" i="2" s="1"/>
  <c r="AH6079" i="2" a="1"/>
  <c r="AH6079" i="2" s="1"/>
  <c r="AH6499" i="2" a="1"/>
  <c r="AH6499" i="2" s="1"/>
  <c r="AH6960" i="2" a="1"/>
  <c r="AH6960" i="2"/>
  <c r="AH3216" i="2" a="1"/>
  <c r="AH3216" i="2" s="1"/>
  <c r="AH3440" i="2" a="1"/>
  <c r="AH3440" i="2" s="1"/>
  <c r="AH3461" i="2" a="1"/>
  <c r="AH3461" i="2" s="1"/>
  <c r="AH3846" i="2" a="1"/>
  <c r="AH3846" i="2"/>
  <c r="AH3870" i="2" a="1"/>
  <c r="AH3870" i="2" s="1"/>
  <c r="AH217" i="2" a="1"/>
  <c r="AH217" i="2"/>
  <c r="AH316" i="2" a="1"/>
  <c r="AH316" i="2" s="1"/>
  <c r="AH709" i="2" a="1"/>
  <c r="AH709" i="2"/>
  <c r="AH710" i="2" a="1"/>
  <c r="AH710" i="2"/>
  <c r="AH1065" i="2" a="1"/>
  <c r="AH1065" i="2" s="1"/>
  <c r="AH1079" i="2" a="1"/>
  <c r="AH1079" i="2" s="1"/>
  <c r="AH1297" i="2" a="1"/>
  <c r="AH1297" i="2" s="1"/>
  <c r="AH1298" i="2" a="1"/>
  <c r="AH1298" i="2"/>
  <c r="AH1867" i="2" a="1"/>
  <c r="AH1867" i="2" s="1"/>
  <c r="AH1868" i="2" a="1"/>
  <c r="AH1868" i="2" s="1"/>
  <c r="AH1954" i="2" a="1"/>
  <c r="AH1954" i="2" s="1"/>
  <c r="AH2043" i="2" a="1"/>
  <c r="AH2043" i="2" s="1"/>
  <c r="AH2116" i="2" a="1"/>
  <c r="AH2116" i="2" s="1"/>
  <c r="AH2167" i="2" a="1"/>
  <c r="AH2167" i="2" s="1"/>
  <c r="AH2479" i="2" a="1"/>
  <c r="AH2479" i="2" s="1"/>
  <c r="AH218" i="2" a="1"/>
  <c r="AH218" i="2" s="1"/>
  <c r="AH317" i="2" a="1"/>
  <c r="AH317" i="2" s="1"/>
  <c r="AH1561" i="2" a="1"/>
  <c r="AH1561" i="2" s="1"/>
  <c r="AH3044" i="2" a="1"/>
  <c r="AH3044" i="2" s="1"/>
  <c r="AH4689" i="2" a="1"/>
  <c r="AH4689" i="2"/>
  <c r="AH4772" i="2" a="1"/>
  <c r="AH4772" i="2" s="1"/>
  <c r="AH5119" i="2" a="1"/>
  <c r="AH5119" i="2" s="1"/>
  <c r="AH5333" i="2" a="1"/>
  <c r="AH5333" i="2" s="1"/>
  <c r="AH5549" i="2" a="1"/>
  <c r="AH5549" i="2" s="1"/>
  <c r="AH3217" i="2" a="1"/>
  <c r="AH3217" i="2" s="1"/>
  <c r="AH4212" i="2" a="1"/>
  <c r="AH4212" i="2" s="1"/>
  <c r="AH4235" i="2" a="1"/>
  <c r="AH4235" i="2" s="1"/>
  <c r="AH4517" i="2" a="1"/>
  <c r="AH4517" i="2" s="1"/>
  <c r="AH4547" i="2" a="1"/>
  <c r="AH4547" i="2" s="1"/>
  <c r="AH2480" i="2" a="1"/>
  <c r="AH2480" i="2" s="1"/>
  <c r="AH2565" i="2" a="1"/>
  <c r="AH2565" i="2" s="1"/>
  <c r="AH2656" i="2" a="1"/>
  <c r="AH2656" i="2" s="1"/>
  <c r="AH2742" i="2" a="1"/>
  <c r="AH2742" i="2" s="1"/>
  <c r="AH2803" i="2" a="1"/>
  <c r="AH2803" i="2" s="1"/>
  <c r="AH4966" i="2" a="1"/>
  <c r="AH4966" i="2" s="1"/>
  <c r="AH6533" i="2" a="1"/>
  <c r="AH6533" i="2" s="1"/>
  <c r="AH6705" i="2" a="1"/>
  <c r="AH6705" i="2"/>
  <c r="AH6961" i="2" a="1"/>
  <c r="AH6961" i="2" s="1"/>
  <c r="AH5289" i="2" a="1"/>
  <c r="AH5289" i="2"/>
  <c r="AH5642" i="2" a="1"/>
  <c r="AH5642" i="2" s="1"/>
  <c r="AH5770" i="2" a="1"/>
  <c r="AH5770" i="2"/>
  <c r="AH5894" i="2" a="1"/>
  <c r="AH5894" i="2" s="1"/>
  <c r="AH6080" i="2" a="1"/>
  <c r="AH6080" i="2"/>
  <c r="AH6611" i="2" a="1"/>
  <c r="AH6611" i="2" s="1"/>
  <c r="AH6910" i="2" a="1"/>
  <c r="AH6910" i="2" s="1"/>
  <c r="AH53" i="2" a="1"/>
  <c r="AH53" i="2" s="1"/>
  <c r="AH120" i="2" a="1"/>
  <c r="AH120" i="2"/>
  <c r="AH1498" i="2" a="1"/>
  <c r="AH1498" i="2" s="1"/>
  <c r="AH3045" i="2" a="1"/>
  <c r="AH3045" i="2" s="1"/>
  <c r="AH3306" i="2" a="1"/>
  <c r="AH3306" i="2"/>
  <c r="AH3312" i="2" a="1"/>
  <c r="AH3312" i="2"/>
  <c r="AH3525" i="2" a="1"/>
  <c r="AH3525" i="2"/>
  <c r="AH3697" i="2" a="1"/>
  <c r="AH3697" i="2"/>
  <c r="AH3727" i="2" a="1"/>
  <c r="AH3727" i="2" s="1"/>
  <c r="AH4627" i="2" a="1"/>
  <c r="AH4627" i="2" s="1"/>
  <c r="AH4773" i="2" a="1"/>
  <c r="AH4773" i="2" s="1"/>
  <c r="AH5088" i="2" a="1"/>
  <c r="AH5088" i="2" s="1"/>
  <c r="AH5334" i="2" a="1"/>
  <c r="AH5334" i="2" s="1"/>
  <c r="AH54" i="2" a="1"/>
  <c r="AH54" i="2" s="1"/>
  <c r="AH121" i="2" a="1"/>
  <c r="AH121" i="2" s="1"/>
  <c r="AH563" i="2" a="1"/>
  <c r="AH563" i="2" s="1"/>
  <c r="AH607" i="2" a="1"/>
  <c r="AH607" i="2"/>
  <c r="AH990" i="2" a="1"/>
  <c r="AH990" i="2" s="1"/>
  <c r="AH993" i="2" a="1"/>
  <c r="AH993" i="2" s="1"/>
  <c r="AH1226" i="2" a="1"/>
  <c r="AH1226" i="2" s="1"/>
  <c r="AH1230" i="2" a="1"/>
  <c r="AH1230" i="2" s="1"/>
  <c r="AH3550" i="2" a="1"/>
  <c r="AH3550" i="2"/>
  <c r="AH4136" i="2" a="1"/>
  <c r="AH4136" i="2"/>
  <c r="AH4140" i="2" a="1"/>
  <c r="AH4140" i="2"/>
  <c r="AH4377" i="2" a="1"/>
  <c r="AH4377" i="2" s="1"/>
  <c r="AH4399" i="2" a="1"/>
  <c r="AH4399" i="2" s="1"/>
  <c r="AH4002" i="2" a="1"/>
  <c r="AH4002" i="2"/>
  <c r="AH4003" i="2" a="1"/>
  <c r="AH4003" i="2" s="1"/>
  <c r="AH4004" i="2" a="1"/>
  <c r="AH4004" i="2" s="1"/>
  <c r="AH4005" i="2" a="1"/>
  <c r="AH4005" i="2" s="1"/>
  <c r="AH4008" i="2" a="1"/>
  <c r="AH4008" i="2" s="1"/>
  <c r="AH4009" i="2" a="1"/>
  <c r="AH4009" i="2" s="1"/>
  <c r="AH4012" i="2" a="1"/>
  <c r="AH4012" i="2" s="1"/>
  <c r="AH4021" i="2" a="1"/>
  <c r="AH4021" i="2" s="1"/>
  <c r="AH4031" i="2" a="1"/>
  <c r="AH4031" i="2"/>
  <c r="AH4032" i="2" a="1"/>
  <c r="AH4032" i="2" s="1"/>
  <c r="AH4043" i="2" a="1"/>
  <c r="AH4043" i="2" s="1"/>
  <c r="AH4075" i="2" a="1"/>
  <c r="AH4075" i="2" s="1"/>
  <c r="AH6826" i="2" a="1"/>
  <c r="AH6826" i="2"/>
  <c r="AH4916" i="2" a="1"/>
  <c r="AH4916" i="2" s="1"/>
  <c r="AH6803" i="2" a="1"/>
  <c r="AH6803" i="2" s="1"/>
  <c r="AH7064" i="2" a="1"/>
  <c r="AH7064" i="2" s="1"/>
  <c r="AH5249" i="2" a="1"/>
  <c r="AH5249" i="2" s="1"/>
  <c r="AH5465" i="2" a="1"/>
  <c r="AH5465" i="2" s="1"/>
  <c r="AH5643" i="2" a="1"/>
  <c r="AH5643" i="2" s="1"/>
  <c r="AH5771" i="2" a="1"/>
  <c r="AH5771" i="2" s="1"/>
  <c r="AH5895" i="2" a="1"/>
  <c r="AH5895" i="2"/>
  <c r="AH6029" i="2" a="1"/>
  <c r="AH6029" i="2" s="1"/>
  <c r="AH6804" i="2" a="1"/>
  <c r="AH6804" i="2"/>
  <c r="AH7000" i="2" a="1"/>
  <c r="AH7000" i="2" s="1"/>
  <c r="AH5" i="2" a="1"/>
  <c r="AH5" i="2"/>
  <c r="AH25" i="2" a="1"/>
  <c r="AH25" i="2"/>
  <c r="AH31" i="2" a="1"/>
  <c r="AH31" i="2" s="1"/>
  <c r="AH219" i="2" a="1"/>
  <c r="AH219" i="2" s="1"/>
  <c r="AH1470" i="2" a="1"/>
  <c r="AH1470" i="2" s="1"/>
  <c r="AH3046" i="2" a="1"/>
  <c r="AH3046" i="2" s="1"/>
  <c r="AH1471" i="2" a="1"/>
  <c r="AH1471" i="2" s="1"/>
  <c r="AH3047" i="2" a="1"/>
  <c r="AH3047" i="2" s="1"/>
  <c r="AH3307" i="2" a="1"/>
  <c r="AH3307" i="2" s="1"/>
  <c r="AH3313" i="2" a="1"/>
  <c r="AH3313" i="2" s="1"/>
  <c r="AH3531" i="2" a="1"/>
  <c r="AH3531" i="2"/>
  <c r="AH3698" i="2" a="1"/>
  <c r="AH3698" i="2" s="1"/>
  <c r="AH3699" i="2" a="1"/>
  <c r="AH3699" i="2"/>
  <c r="AH4617" i="2" a="1"/>
  <c r="AH4617" i="2" s="1"/>
  <c r="AH4774" i="2" a="1"/>
  <c r="AH4774" i="2" s="1"/>
  <c r="AH4628" i="2" a="1"/>
  <c r="AH4628" i="2" s="1"/>
  <c r="AH4775" i="2" a="1"/>
  <c r="AH4775" i="2" s="1"/>
  <c r="AH5051" i="2" a="1"/>
  <c r="AH5051" i="2" s="1"/>
  <c r="AH5335" i="2" a="1"/>
  <c r="AH5335" i="2"/>
  <c r="AH5059" i="2" a="1"/>
  <c r="AH5059" i="2" s="1"/>
  <c r="AH5336" i="2" a="1"/>
  <c r="AH5336" i="2" s="1"/>
  <c r="AH2" i="2" a="1"/>
  <c r="AH2" i="2" s="1"/>
  <c r="AH15" i="2" a="1"/>
  <c r="AH15" i="2" s="1"/>
  <c r="AH539" i="2" a="1"/>
  <c r="AH539" i="2" s="1"/>
  <c r="AH545" i="2" a="1"/>
  <c r="AH545" i="2" s="1"/>
  <c r="AH799" i="2" a="1"/>
  <c r="AH799" i="2"/>
  <c r="AH820" i="2" a="1"/>
  <c r="AH820" i="2" s="1"/>
  <c r="AH996" i="2" a="1"/>
  <c r="AH996" i="2" s="1"/>
  <c r="AH1015" i="2" a="1"/>
  <c r="AH1015" i="2" s="1"/>
  <c r="AH1314" i="2" a="1"/>
  <c r="AH1314" i="2" s="1"/>
  <c r="AH1334" i="2" a="1"/>
  <c r="AH1334" i="2" s="1"/>
  <c r="AH1606" i="2" a="1"/>
  <c r="AH1606" i="2" s="1"/>
  <c r="AH1613" i="2" a="1"/>
  <c r="AH1613" i="2" s="1"/>
  <c r="AH1622" i="2" a="1"/>
  <c r="AH1622" i="2"/>
  <c r="AH1632" i="2" a="1"/>
  <c r="AH1632" i="2"/>
  <c r="AH1648" i="2" a="1"/>
  <c r="AH1648" i="2" s="1"/>
  <c r="AH1658" i="2" a="1"/>
  <c r="AH1658" i="2" s="1"/>
  <c r="AH1659" i="2" a="1"/>
  <c r="AH1659" i="2" s="1"/>
  <c r="AH1679" i="2" a="1"/>
  <c r="AH1679" i="2" s="1"/>
  <c r="AH1721" i="2" a="1"/>
  <c r="AH1721" i="2" s="1"/>
  <c r="AH1791" i="2" a="1"/>
  <c r="AH1791" i="2" s="1"/>
  <c r="AH1869" i="2" a="1"/>
  <c r="AH1869" i="2"/>
  <c r="AH2252" i="2" a="1"/>
  <c r="AH2252" i="2" s="1"/>
  <c r="AH3532" i="2" a="1"/>
  <c r="AH3532" i="2" s="1"/>
  <c r="AH3583" i="2" a="1"/>
  <c r="AH3583" i="2" s="1"/>
  <c r="AH3906" i="2" a="1"/>
  <c r="AH3906" i="2" s="1"/>
  <c r="AH4137" i="2" a="1"/>
  <c r="AH4137" i="2" s="1"/>
  <c r="AH4141" i="2" a="1"/>
  <c r="AH4141" i="2" s="1"/>
  <c r="AH4378" i="2" a="1"/>
  <c r="AH4378" i="2" s="1"/>
  <c r="AH4400" i="2" a="1"/>
  <c r="AH4400" i="2"/>
  <c r="AH4917" i="2" a="1"/>
  <c r="AH4917" i="2" s="1"/>
  <c r="AH4939" i="2" a="1"/>
  <c r="AH4939" i="2"/>
  <c r="AH6147" i="2" a="1"/>
  <c r="AH6147" i="2" s="1"/>
  <c r="AH6261" i="2" a="1"/>
  <c r="AH6261" i="2"/>
  <c r="AH6282" i="2" a="1"/>
  <c r="AH6282" i="2" s="1"/>
  <c r="AH6469" i="2" a="1"/>
  <c r="AH6469" i="2" s="1"/>
  <c r="AH6500" i="2" a="1"/>
  <c r="AH6500" i="2" s="1"/>
  <c r="AH6729" i="2" a="1"/>
  <c r="AH6729" i="2"/>
  <c r="AH6738" i="2" a="1"/>
  <c r="AH6738" i="2" s="1"/>
  <c r="AH6911" i="2" a="1"/>
  <c r="AH6911" i="2"/>
  <c r="AH6962" i="2" a="1"/>
  <c r="AH6962" i="2" s="1"/>
  <c r="AH5193" i="2" a="1"/>
  <c r="AH5193" i="2" s="1"/>
  <c r="AH5466" i="2" a="1"/>
  <c r="AH5466" i="2" s="1"/>
  <c r="AH5494" i="2" a="1"/>
  <c r="AH5494" i="2" s="1"/>
  <c r="AH5644" i="2" a="1"/>
  <c r="AH5644" i="2" s="1"/>
  <c r="AH5772" i="2" a="1"/>
  <c r="AH5772" i="2" s="1"/>
  <c r="AH5896" i="2" a="1"/>
  <c r="AH5896" i="2"/>
  <c r="AH5897" i="2" a="1"/>
  <c r="AH5897" i="2"/>
  <c r="AH5983" i="2" a="1"/>
  <c r="AH5983" i="2" s="1"/>
  <c r="AH5987" i="2" a="1"/>
  <c r="AH5987" i="2" s="1"/>
  <c r="AH6054" i="2" a="1"/>
  <c r="AH6054" i="2"/>
  <c r="AH6449" i="2" a="1"/>
  <c r="AH6449" i="2"/>
  <c r="AH6912" i="2" a="1"/>
  <c r="AH6912" i="2" s="1"/>
  <c r="AH32" i="2" a="1"/>
  <c r="AH32" i="2" s="1"/>
  <c r="AH55" i="2" a="1"/>
  <c r="AH55" i="2"/>
  <c r="AH1472" i="2" a="1"/>
  <c r="AH1472" i="2" s="1"/>
  <c r="AH3048" i="2" a="1"/>
  <c r="AH3048" i="2" s="1"/>
  <c r="AH4618" i="2" a="1"/>
  <c r="AH4618" i="2" s="1"/>
  <c r="AH4776" i="2" a="1"/>
  <c r="AH4776" i="2" s="1"/>
  <c r="AH5060" i="2" a="1"/>
  <c r="AH5060" i="2" s="1"/>
  <c r="AH5337" i="2" a="1"/>
  <c r="AH5337" i="2"/>
  <c r="AH33" i="2" a="1"/>
  <c r="AH33" i="2"/>
  <c r="AH56" i="2" a="1"/>
  <c r="AH56" i="2" s="1"/>
  <c r="AH546" i="2" a="1"/>
  <c r="AH546" i="2" s="1"/>
  <c r="AH564" i="2" a="1"/>
  <c r="AH564" i="2" s="1"/>
  <c r="AH3533" i="2" a="1"/>
  <c r="AH3533" i="2" s="1"/>
  <c r="AH4904" i="2" a="1"/>
  <c r="AH4904" i="2" s="1"/>
  <c r="AH6827" i="2" a="1"/>
  <c r="AH6827" i="2"/>
  <c r="AH6805" i="2" a="1"/>
  <c r="AH6805" i="2" s="1"/>
  <c r="AH7043" i="2" a="1"/>
  <c r="AH7043" i="2" s="1"/>
  <c r="AH5467" i="2" a="1"/>
  <c r="AH5467" i="2" s="1"/>
  <c r="AH5645" i="2" a="1"/>
  <c r="AH5645" i="2" s="1"/>
  <c r="AH5773" i="2" a="1"/>
  <c r="AH5773" i="2" s="1"/>
  <c r="AH5898" i="2" a="1"/>
  <c r="AH5898" i="2" s="1"/>
  <c r="AH13" i="2" a="1"/>
  <c r="AH13" i="2"/>
  <c r="AH18" i="2" a="1"/>
  <c r="AH18" i="2" s="1"/>
  <c r="AH1473" i="2" a="1"/>
  <c r="AH1473" i="2" s="1"/>
  <c r="AH3049" i="2" a="1"/>
  <c r="AH3049" i="2" s="1"/>
  <c r="AH3175" i="2" a="1"/>
  <c r="AH3175" i="2" s="1"/>
  <c r="AH4629" i="2" a="1"/>
  <c r="AH4629" i="2" s="1"/>
  <c r="AH4777" i="2" a="1"/>
  <c r="AH4777" i="2"/>
  <c r="AH5061" i="2" a="1"/>
  <c r="AH5061" i="2"/>
  <c r="AH5338" i="2" a="1"/>
  <c r="AH5338" i="2" s="1"/>
  <c r="AH1607" i="2" a="1"/>
  <c r="AH1607" i="2" s="1"/>
  <c r="AH1615" i="2" a="1"/>
  <c r="AH1615" i="2" s="1"/>
  <c r="AH1623" i="2" a="1"/>
  <c r="AH1623" i="2"/>
  <c r="AH1633" i="2" a="1"/>
  <c r="AH1633" i="2" s="1"/>
  <c r="AH1652" i="2" a="1"/>
  <c r="AH1652" i="2" s="1"/>
  <c r="AH1660" i="2" a="1"/>
  <c r="AH1660" i="2" s="1"/>
  <c r="AH1680" i="2" a="1"/>
  <c r="AH1680" i="2" s="1"/>
  <c r="AH1722" i="2" a="1"/>
  <c r="AH1722" i="2" s="1"/>
  <c r="AH1792" i="2" a="1"/>
  <c r="AH1792" i="2" s="1"/>
  <c r="AH1793" i="2" a="1"/>
  <c r="AH1793" i="2"/>
  <c r="AH6" i="2" a="1"/>
  <c r="AH6" i="2" s="1"/>
  <c r="AH19" i="2" a="1"/>
  <c r="AH19" i="2"/>
  <c r="AH547" i="2" a="1"/>
  <c r="AH547" i="2" s="1"/>
  <c r="AH565" i="2" a="1"/>
  <c r="AH565" i="2" s="1"/>
  <c r="AH800" i="2" a="1"/>
  <c r="AH800" i="2" s="1"/>
  <c r="AH834" i="2" a="1"/>
  <c r="AH834" i="2"/>
  <c r="AH998" i="2" a="1"/>
  <c r="AH998" i="2"/>
  <c r="AH1016" i="2" a="1"/>
  <c r="AH1016" i="2" s="1"/>
  <c r="AH1335" i="2" a="1"/>
  <c r="AH1335" i="2"/>
  <c r="AH1355" i="2" a="1"/>
  <c r="AH1355" i="2"/>
  <c r="AH3304" i="2" a="1"/>
  <c r="AH3304" i="2" s="1"/>
  <c r="AH3311" i="2" a="1"/>
  <c r="AH3311" i="2" s="1"/>
  <c r="AH3686" i="2" a="1"/>
  <c r="AH3686" i="2" s="1"/>
  <c r="AH3700" i="2" a="1"/>
  <c r="AH3700" i="2" s="1"/>
  <c r="AH1870" i="2" a="1"/>
  <c r="AH1870" i="2" s="1"/>
  <c r="AH2253" i="2" a="1"/>
  <c r="AH2253" i="2" s="1"/>
  <c r="AH3176" i="2" a="1"/>
  <c r="AH3176" i="2" s="1"/>
  <c r="AH3909" i="2" a="1"/>
  <c r="AH3909" i="2" s="1"/>
  <c r="AH4145" i="2" a="1"/>
  <c r="AH4145" i="2" s="1"/>
  <c r="AH4149" i="2" a="1"/>
  <c r="AH4149" i="2"/>
  <c r="AH4379" i="2" a="1"/>
  <c r="AH4379" i="2" s="1"/>
  <c r="AH4380" i="2" a="1"/>
  <c r="AH4380" i="2" s="1"/>
  <c r="AH6148" i="2" a="1"/>
  <c r="AH6148" i="2" s="1"/>
  <c r="AH6262" i="2" a="1"/>
  <c r="AH6262" i="2" s="1"/>
  <c r="AH6263" i="2" a="1"/>
  <c r="AH6263" i="2" s="1"/>
  <c r="AH4940" i="2" a="1"/>
  <c r="AH4940" i="2"/>
  <c r="AH6442" i="2" a="1"/>
  <c r="AH6442" i="2" s="1"/>
  <c r="AH6676" i="2" a="1"/>
  <c r="AH6676" i="2" s="1"/>
  <c r="AH6913" i="2" a="1"/>
  <c r="AH6913" i="2" s="1"/>
  <c r="AH5194" i="2" a="1"/>
  <c r="AH5194" i="2"/>
  <c r="AH5457" i="2" a="1"/>
  <c r="AH5457" i="2" s="1"/>
  <c r="AH5646" i="2" a="1"/>
  <c r="AH5646" i="2" s="1"/>
  <c r="AH5774" i="2" a="1"/>
  <c r="AH5774" i="2" s="1"/>
  <c r="AH5899" i="2" a="1"/>
  <c r="AH5899" i="2" s="1"/>
  <c r="AH6055" i="2" a="1"/>
  <c r="AH6055" i="2" s="1"/>
  <c r="AH6450" i="2" a="1"/>
  <c r="AH6450" i="2"/>
  <c r="AH6914" i="2" a="1"/>
  <c r="AH6914" i="2"/>
  <c r="AH3194" i="2" a="1"/>
  <c r="AH3194" i="2" s="1"/>
  <c r="AH3441" i="2" a="1"/>
  <c r="AH3441" i="2" s="1"/>
  <c r="AH3442" i="2" a="1"/>
  <c r="AH3442" i="2" s="1"/>
  <c r="AH3812" i="2" a="1"/>
  <c r="AH3812" i="2" s="1"/>
  <c r="AH3847" i="2" a="1"/>
  <c r="AH3847" i="2" s="1"/>
  <c r="AH220" i="2" a="1"/>
  <c r="AH220" i="2" s="1"/>
  <c r="AH318" i="2" a="1"/>
  <c r="AH318" i="2"/>
  <c r="AH670" i="2" a="1"/>
  <c r="AH670" i="2" s="1"/>
  <c r="AH711" i="2" a="1"/>
  <c r="AH711" i="2" s="1"/>
  <c r="AH1041" i="2" a="1"/>
  <c r="AH1041" i="2" s="1"/>
  <c r="AH1066" i="2" a="1"/>
  <c r="AH1066" i="2"/>
  <c r="AH1277" i="2" a="1"/>
  <c r="AH1277" i="2" s="1"/>
  <c r="AH1299" i="2" a="1"/>
  <c r="AH1299" i="2" s="1"/>
  <c r="AH1794" i="2" a="1"/>
  <c r="AH1794" i="2" s="1"/>
  <c r="AH1871" i="2" a="1"/>
  <c r="AH1871" i="2" s="1"/>
  <c r="AH1872" i="2" a="1"/>
  <c r="AH1872" i="2" s="1"/>
  <c r="AH1955" i="2" a="1"/>
  <c r="AH1955" i="2" s="1"/>
  <c r="AH2044" i="2" a="1"/>
  <c r="AH2044" i="2" s="1"/>
  <c r="AH2117" i="2" a="1"/>
  <c r="AH2117" i="2"/>
  <c r="AH2402" i="2" a="1"/>
  <c r="AH2402" i="2" s="1"/>
  <c r="AH2481" i="2" a="1"/>
  <c r="AH2481" i="2" s="1"/>
  <c r="AH221" i="2" a="1"/>
  <c r="AH221" i="2" s="1"/>
  <c r="AH222" i="2" a="1"/>
  <c r="AH222" i="2" s="1"/>
  <c r="AH1530" i="2" a="1"/>
  <c r="AH1530" i="2" s="1"/>
  <c r="AH3050" i="2" a="1"/>
  <c r="AH3050" i="2" s="1"/>
  <c r="AH4657" i="2" a="1"/>
  <c r="AH4657" i="2" s="1"/>
  <c r="AH4778" i="2" a="1"/>
  <c r="AH4778" i="2" s="1"/>
  <c r="AH5089" i="2" a="1"/>
  <c r="AH5089" i="2" s="1"/>
  <c r="AH5339" i="2" a="1"/>
  <c r="AH5339" i="2" s="1"/>
  <c r="AH5517" i="2" a="1"/>
  <c r="AH5517" i="2" s="1"/>
  <c r="AH3218" i="2" a="1"/>
  <c r="AH3218" i="2" s="1"/>
  <c r="AH4213" i="2" a="1"/>
  <c r="AH4213" i="2" s="1"/>
  <c r="AH4236" i="2" a="1"/>
  <c r="AH4236" i="2" s="1"/>
  <c r="AH4518" i="2" a="1"/>
  <c r="AH4518" i="2" s="1"/>
  <c r="AH4548" i="2" a="1"/>
  <c r="AH4548" i="2" s="1"/>
  <c r="AH2566" i="2" a="1"/>
  <c r="AH2566" i="2" s="1"/>
  <c r="AH2657" i="2" a="1"/>
  <c r="AH2657" i="2" s="1"/>
  <c r="AH2658" i="2" a="1"/>
  <c r="AH2658" i="2"/>
  <c r="AH2743" i="2" a="1"/>
  <c r="AH2743" i="2" s="1"/>
  <c r="AH4941" i="2" a="1"/>
  <c r="AH4941" i="2" s="1"/>
  <c r="AH6534" i="2" a="1"/>
  <c r="AH6534" i="2"/>
  <c r="AH6700" i="2" a="1"/>
  <c r="AH6700" i="2" s="1"/>
  <c r="AH6963" i="2" a="1"/>
  <c r="AH6963" i="2" s="1"/>
  <c r="AH5274" i="2" a="1"/>
  <c r="AH5274" i="2" s="1"/>
  <c r="AH5647" i="2" a="1"/>
  <c r="AH5647" i="2" s="1"/>
  <c r="AH5775" i="2" a="1"/>
  <c r="AH5775" i="2"/>
  <c r="AH5900" i="2" a="1"/>
  <c r="AH5900" i="2" s="1"/>
  <c r="AH6056" i="2" a="1"/>
  <c r="AH6056" i="2"/>
  <c r="AH6562" i="2" a="1"/>
  <c r="AH6562" i="2" s="1"/>
  <c r="AH6915" i="2" a="1"/>
  <c r="AH6915" i="2" s="1"/>
  <c r="AH122" i="2" a="1"/>
  <c r="AH122" i="2"/>
  <c r="AH223" i="2" a="1"/>
  <c r="AH223" i="2" s="1"/>
  <c r="AH1499" i="2" a="1"/>
  <c r="AH1499" i="2" s="1"/>
  <c r="AH3051" i="2" a="1"/>
  <c r="AH3051" i="2" s="1"/>
  <c r="AH3551" i="2" a="1"/>
  <c r="AH3551" i="2" s="1"/>
  <c r="AH4630" i="2" a="1"/>
  <c r="AH4630" i="2" s="1"/>
  <c r="AH4779" i="2" a="1"/>
  <c r="AH4779" i="2" s="1"/>
  <c r="AH5090" i="2" a="1"/>
  <c r="AH5090" i="2"/>
  <c r="AH5340" i="2" a="1"/>
  <c r="AH5340" i="2" s="1"/>
  <c r="AH1723" i="2" a="1"/>
  <c r="AH1723" i="2" s="1"/>
  <c r="AH1724" i="2" a="1"/>
  <c r="AH1724" i="2" s="1"/>
  <c r="AH1795" i="2" a="1"/>
  <c r="AH1795" i="2" s="1"/>
  <c r="AH57" i="2" a="1"/>
  <c r="AH57" i="2"/>
  <c r="AH123" i="2" a="1"/>
  <c r="AH123" i="2" s="1"/>
  <c r="AH608" i="2" a="1"/>
  <c r="AH608" i="2" s="1"/>
  <c r="AH609" i="2" a="1"/>
  <c r="AH609" i="2" s="1"/>
  <c r="AH821" i="2" a="1"/>
  <c r="AH821" i="2" s="1"/>
  <c r="AH822" i="2" a="1"/>
  <c r="AH822" i="2" s="1"/>
  <c r="AH1017" i="2" a="1"/>
  <c r="AH1017" i="2" s="1"/>
  <c r="AH1042" i="2" a="1"/>
  <c r="AH1042" i="2" s="1"/>
  <c r="AH1251" i="2" a="1"/>
  <c r="AH1251" i="2" s="1"/>
  <c r="AH1252" i="2" a="1"/>
  <c r="AH1252" i="2" s="1"/>
  <c r="AH3360" i="2" a="1"/>
  <c r="AH3360" i="2" s="1"/>
  <c r="AH3400" i="2" a="1"/>
  <c r="AH3400" i="2" s="1"/>
  <c r="AH3766" i="2" a="1"/>
  <c r="AH3766" i="2" s="1"/>
  <c r="AH3813" i="2" a="1"/>
  <c r="AH3813" i="2" s="1"/>
  <c r="AH1873" i="2" a="1"/>
  <c r="AH1873" i="2" s="1"/>
  <c r="AH1956" i="2" a="1"/>
  <c r="AH1956" i="2" s="1"/>
  <c r="AH1957" i="2" a="1"/>
  <c r="AH1957" i="2" s="1"/>
  <c r="AH2403" i="2" a="1"/>
  <c r="AH2403" i="2" s="1"/>
  <c r="AH2404" i="2" a="1"/>
  <c r="AH2404" i="2" s="1"/>
  <c r="AH2482" i="2" a="1"/>
  <c r="AH2482" i="2" s="1"/>
  <c r="AH2567" i="2" a="1"/>
  <c r="AH2567" i="2" s="1"/>
  <c r="AH2659" i="2" a="1"/>
  <c r="AH2659" i="2" s="1"/>
  <c r="AH2744" i="2" a="1"/>
  <c r="AH2744" i="2" s="1"/>
  <c r="AH3552" i="2" a="1"/>
  <c r="AH3552" i="2"/>
  <c r="AH3952" i="2" a="1"/>
  <c r="AH3952" i="2" s="1"/>
  <c r="AH4163" i="2" a="1"/>
  <c r="AH4163" i="2" s="1"/>
  <c r="AH4182" i="2" a="1"/>
  <c r="AH4182" i="2" s="1"/>
  <c r="AH4475" i="2" a="1"/>
  <c r="AH4475" i="2" s="1"/>
  <c r="AH4476" i="2" a="1"/>
  <c r="AH4476" i="2"/>
  <c r="AH6166" i="2" a="1"/>
  <c r="AH6166" i="2"/>
  <c r="AH6283" i="2" a="1"/>
  <c r="AH6283" i="2" s="1"/>
  <c r="AH6317" i="2" a="1"/>
  <c r="AH6317" i="2" s="1"/>
  <c r="AH4918" i="2" a="1"/>
  <c r="AH4918" i="2" s="1"/>
  <c r="AH6470" i="2" a="1"/>
  <c r="AH6470" i="2" s="1"/>
  <c r="AH6739" i="2" a="1"/>
  <c r="AH6739" i="2"/>
  <c r="AH6874" i="2" a="1"/>
  <c r="AH6874" i="2" s="1"/>
  <c r="AH5200" i="2" a="1"/>
  <c r="AH5200" i="2" s="1"/>
  <c r="AH5468" i="2" a="1"/>
  <c r="AH5468" i="2" s="1"/>
  <c r="AH5648" i="2" a="1"/>
  <c r="AH5648" i="2" s="1"/>
  <c r="AH5776" i="2" a="1"/>
  <c r="AH5776" i="2"/>
  <c r="AH5901" i="2" a="1"/>
  <c r="AH5901" i="2"/>
  <c r="AH6030" i="2" a="1"/>
  <c r="AH6030" i="2" s="1"/>
  <c r="AH6471" i="2" a="1"/>
  <c r="AH6471" i="2"/>
  <c r="AH6847" i="2" a="1"/>
  <c r="AH6847" i="2" s="1"/>
  <c r="AH374" i="2" a="1"/>
  <c r="AH374" i="2" s="1"/>
  <c r="AH468" i="2" a="1"/>
  <c r="AH468" i="2" s="1"/>
  <c r="AH1463" i="2" a="1"/>
  <c r="AH1463" i="2"/>
  <c r="AH3052" i="2" a="1"/>
  <c r="AH3052" i="2"/>
  <c r="AH2997" i="2" a="1"/>
  <c r="AH2997" i="2" s="1"/>
  <c r="AH2999" i="2" a="1"/>
  <c r="AH2999" i="2" s="1"/>
  <c r="AH3273" i="2" a="1"/>
  <c r="AH3273" i="2" s="1"/>
  <c r="AH3281" i="2" a="1"/>
  <c r="AH3281" i="2"/>
  <c r="AH3526" i="2" a="1"/>
  <c r="AH3526" i="2" s="1"/>
  <c r="AH4619" i="2" a="1"/>
  <c r="AH4619" i="2"/>
  <c r="AH4780" i="2" a="1"/>
  <c r="AH4780" i="2" s="1"/>
  <c r="AH5052" i="2" a="1"/>
  <c r="AH5052" i="2" s="1"/>
  <c r="AH5341" i="2" a="1"/>
  <c r="AH5341" i="2" s="1"/>
  <c r="AH479" i="2" a="1"/>
  <c r="AH479" i="2" s="1"/>
  <c r="AH506" i="2" a="1"/>
  <c r="AH506" i="2" s="1"/>
  <c r="AH780" i="2" a="1"/>
  <c r="AH780" i="2" s="1"/>
  <c r="AH784" i="2" a="1"/>
  <c r="AH784" i="2"/>
  <c r="AH966" i="2" a="1"/>
  <c r="AH966" i="2" s="1"/>
  <c r="AH975" i="2" a="1"/>
  <c r="AH975" i="2" s="1"/>
  <c r="AH1604" i="2" a="1"/>
  <c r="AH1604" i="2" s="1"/>
  <c r="AH1611" i="2" a="1"/>
  <c r="AH1611" i="2"/>
  <c r="AH1618" i="2" a="1"/>
  <c r="AH1618" i="2" s="1"/>
  <c r="AH1629" i="2" a="1"/>
  <c r="AH1629" i="2" s="1"/>
  <c r="AH1638" i="2" a="1"/>
  <c r="AH1638" i="2" s="1"/>
  <c r="AH1644" i="2" a="1"/>
  <c r="AH1644" i="2" s="1"/>
  <c r="AH1649" i="2" a="1"/>
  <c r="AH1649" i="2" s="1"/>
  <c r="AH1653" i="2" a="1"/>
  <c r="AH1653" i="2" s="1"/>
  <c r="AH1661" i="2" a="1"/>
  <c r="AH1661" i="2"/>
  <c r="AH1662" i="2" a="1"/>
  <c r="AH1662" i="2" s="1"/>
  <c r="AH1681" i="2" a="1"/>
  <c r="AH1681" i="2" s="1"/>
  <c r="AH2045" i="2" a="1"/>
  <c r="AH2045" i="2" s="1"/>
  <c r="AH2998" i="2" a="1"/>
  <c r="AH2998" i="2" s="1"/>
  <c r="AH3001" i="2" a="1"/>
  <c r="AH3001" i="2" s="1"/>
  <c r="AH3173" i="2" a="1"/>
  <c r="AH3173" i="2" s="1"/>
  <c r="AH3274" i="2" a="1"/>
  <c r="AH3274" i="2" s="1"/>
  <c r="AH3282" i="2" a="1"/>
  <c r="AH3282" i="2" s="1"/>
  <c r="AH3920" i="2" a="1"/>
  <c r="AH3920" i="2" s="1"/>
  <c r="AH4359" i="2" a="1"/>
  <c r="AH4359" i="2" s="1"/>
  <c r="AH4361" i="2" a="1"/>
  <c r="AH4361" i="2" s="1"/>
  <c r="AH4595" i="2" a="1"/>
  <c r="AH4595" i="2" s="1"/>
  <c r="AH4596" i="2" a="1"/>
  <c r="AH4596" i="2" s="1"/>
  <c r="AH4905" i="2" a="1"/>
  <c r="AH4905" i="2" s="1"/>
  <c r="AH6149" i="2" a="1"/>
  <c r="AH6149" i="2" s="1"/>
  <c r="AH6245" i="2" a="1"/>
  <c r="AH6245" i="2" s="1"/>
  <c r="AH6248" i="2" a="1"/>
  <c r="AH6248" i="2" s="1"/>
  <c r="AH6451" i="2" a="1"/>
  <c r="AH6451" i="2" s="1"/>
  <c r="AH6727" i="2" a="1"/>
  <c r="AH6727" i="2"/>
  <c r="AH6875" i="2" a="1"/>
  <c r="AH6875" i="2"/>
  <c r="AH5192" i="2" a="1"/>
  <c r="AH5192" i="2" s="1"/>
  <c r="AH5469" i="2" a="1"/>
  <c r="AH5469" i="2"/>
  <c r="AH6010" i="2" a="1"/>
  <c r="AH6010" i="2"/>
  <c r="AH6011" i="2" a="1"/>
  <c r="AH6011" i="2" s="1"/>
  <c r="AH6013" i="2" a="1"/>
  <c r="AH6013" i="2" s="1"/>
  <c r="AH6057" i="2" a="1"/>
  <c r="AH6057" i="2"/>
  <c r="AH6452" i="2" a="1"/>
  <c r="AH6452" i="2" s="1"/>
  <c r="AH6848" i="2" a="1"/>
  <c r="AH6848" i="2" s="1"/>
  <c r="AH224" i="2" a="1"/>
  <c r="AH224" i="2" s="1"/>
  <c r="AH319" i="2" a="1"/>
  <c r="AH319" i="2" s="1"/>
  <c r="AH1531" i="2" a="1"/>
  <c r="AH1531" i="2" s="1"/>
  <c r="AH3053" i="2" a="1"/>
  <c r="AH3053" i="2" s="1"/>
  <c r="AH3248" i="2" a="1"/>
  <c r="AH3248" i="2" s="1"/>
  <c r="AH4715" i="2" a="1"/>
  <c r="AH4715" i="2" s="1"/>
  <c r="AH4781" i="2" a="1"/>
  <c r="AH4781" i="2" s="1"/>
  <c r="AH5120" i="2" a="1"/>
  <c r="AH5120" i="2"/>
  <c r="AH5342" i="2" a="1"/>
  <c r="AH5342" i="2" s="1"/>
  <c r="AH1725" i="2" a="1"/>
  <c r="AH1725" i="2" s="1"/>
  <c r="AH1796" i="2" a="1"/>
  <c r="AH1796" i="2"/>
  <c r="AH124" i="2" a="1"/>
  <c r="AH124" i="2" s="1"/>
  <c r="AH225" i="2" a="1"/>
  <c r="AH225" i="2" s="1"/>
  <c r="AH610" i="2" a="1"/>
  <c r="AH610" i="2"/>
  <c r="AH671" i="2" a="1"/>
  <c r="AH671" i="2"/>
  <c r="AH896" i="2" a="1"/>
  <c r="AH896" i="2" s="1"/>
  <c r="AH930" i="2" a="1"/>
  <c r="AH930" i="2" s="1"/>
  <c r="AH1137" i="2" a="1"/>
  <c r="AH1137" i="2" s="1"/>
  <c r="AH1167" i="2" a="1"/>
  <c r="AH1167" i="2" s="1"/>
  <c r="AH1381" i="2" a="1"/>
  <c r="AH1381" i="2" s="1"/>
  <c r="AH1414" i="2" a="1"/>
  <c r="AH1414" i="2"/>
  <c r="AH3332" i="2" a="1"/>
  <c r="AH3332" i="2" s="1"/>
  <c r="AH3361" i="2" a="1"/>
  <c r="AH3361" i="2" s="1"/>
  <c r="AH3728" i="2" a="1"/>
  <c r="AH3728" i="2" s="1"/>
  <c r="AH3767" i="2" a="1"/>
  <c r="AH3767" i="2"/>
  <c r="AH1874" i="2" a="1"/>
  <c r="AH1874" i="2"/>
  <c r="AH1958" i="2" a="1"/>
  <c r="AH1958" i="2"/>
  <c r="AH2046" i="2" a="1"/>
  <c r="AH2046" i="2" s="1"/>
  <c r="AH2118" i="2" a="1"/>
  <c r="AH2118" i="2"/>
  <c r="AH2405" i="2" a="1"/>
  <c r="AH2405" i="2" s="1"/>
  <c r="AH2483" i="2" a="1"/>
  <c r="AH2483" i="2" s="1"/>
  <c r="AH2568" i="2" a="1"/>
  <c r="AH2568" i="2" s="1"/>
  <c r="AH2660" i="2" a="1"/>
  <c r="AH2660" i="2" s="1"/>
  <c r="AH2745" i="2" a="1"/>
  <c r="AH2745" i="2" s="1"/>
  <c r="AH2804" i="2" a="1"/>
  <c r="AH2804" i="2" s="1"/>
  <c r="AH3234" i="2" a="1"/>
  <c r="AH3234" i="2" s="1"/>
  <c r="AH3973" i="2" a="1"/>
  <c r="AH3973" i="2" s="1"/>
  <c r="AH4300" i="2" a="1"/>
  <c r="AH4300" i="2" s="1"/>
  <c r="AH4325" i="2" a="1"/>
  <c r="AH4325" i="2" s="1"/>
  <c r="AH4432" i="2" a="1"/>
  <c r="AH4432" i="2" s="1"/>
  <c r="AH4477" i="2" a="1"/>
  <c r="AH4477" i="2" s="1"/>
  <c r="AH6202" i="2" a="1"/>
  <c r="AH6202" i="2" s="1"/>
  <c r="AH6318" i="2" a="1"/>
  <c r="AH6318" i="2" s="1"/>
  <c r="AH6337" i="2" a="1"/>
  <c r="AH6337" i="2" s="1"/>
  <c r="AH4991" i="2" a="1"/>
  <c r="AH4991" i="2" s="1"/>
  <c r="AH6535" i="2" a="1"/>
  <c r="AH6535" i="2" s="1"/>
  <c r="AH6701" i="2" a="1"/>
  <c r="AH6701" i="2"/>
  <c r="AH7044" i="2" a="1"/>
  <c r="AH7044" i="2" s="1"/>
  <c r="AH5229" i="2" a="1"/>
  <c r="AH5229" i="2" s="1"/>
  <c r="AH5518" i="2" a="1"/>
  <c r="AH5518" i="2" s="1"/>
  <c r="AH5649" i="2" a="1"/>
  <c r="AH5649" i="2" s="1"/>
  <c r="AH5777" i="2" a="1"/>
  <c r="AH5777" i="2" s="1"/>
  <c r="AH5902" i="2" a="1"/>
  <c r="AH5902" i="2" s="1"/>
  <c r="AH6122" i="2" a="1"/>
  <c r="AH6122" i="2" s="1"/>
  <c r="AH6584" i="2" a="1"/>
  <c r="AH6584" i="2"/>
  <c r="AH7001" i="2" a="1"/>
  <c r="AH7001" i="2"/>
  <c r="AH4237" i="2" a="1"/>
  <c r="AH4237" i="2" s="1"/>
  <c r="AH4265" i="2" a="1"/>
  <c r="AH4265" i="2"/>
  <c r="AH4549" i="2" a="1"/>
  <c r="AH4549" i="2" s="1"/>
  <c r="AH4571" i="2" a="1"/>
  <c r="AH4571" i="2" s="1"/>
  <c r="AH3195" i="2" a="1"/>
  <c r="AH3195" i="2" s="1"/>
  <c r="AH3401" i="2" a="1"/>
  <c r="AH3401" i="2" s="1"/>
  <c r="AH3443" i="2" a="1"/>
  <c r="AH3443" i="2" s="1"/>
  <c r="AH3814" i="2" a="1"/>
  <c r="AH3814" i="2" s="1"/>
  <c r="AH3815" i="2" a="1"/>
  <c r="AH3815" i="2" s="1"/>
  <c r="AH125" i="2" a="1"/>
  <c r="AH125" i="2" s="1"/>
  <c r="AH226" i="2" a="1"/>
  <c r="AH226" i="2" s="1"/>
  <c r="AH611" i="2" a="1"/>
  <c r="AH611" i="2" s="1"/>
  <c r="AH672" i="2" a="1"/>
  <c r="AH672" i="2" s="1"/>
  <c r="AH801" i="2" a="1"/>
  <c r="AH801" i="2" s="1"/>
  <c r="AH805" i="2" a="1"/>
  <c r="AH805" i="2" s="1"/>
  <c r="AH1043" i="2" a="1"/>
  <c r="AH1043" i="2"/>
  <c r="AH1044" i="2" a="1"/>
  <c r="AH1044" i="2" s="1"/>
  <c r="AH1253" i="2" a="1"/>
  <c r="AH1253" i="2" s="1"/>
  <c r="AH1278" i="2" a="1"/>
  <c r="AH1278" i="2" s="1"/>
  <c r="AH1726" i="2" a="1"/>
  <c r="AH1726" i="2" s="1"/>
  <c r="AH1797" i="2" a="1"/>
  <c r="AH1797" i="2" s="1"/>
  <c r="AH1875" i="2" a="1"/>
  <c r="AH1875" i="2" s="1"/>
  <c r="AH1959" i="2" a="1"/>
  <c r="AH1959" i="2" s="1"/>
  <c r="AH1960" i="2" a="1"/>
  <c r="AH1960" i="2"/>
  <c r="AH2047" i="2" a="1"/>
  <c r="AH2047" i="2" s="1"/>
  <c r="AH2406" i="2" a="1"/>
  <c r="AH2406" i="2" s="1"/>
  <c r="AH2407" i="2" a="1"/>
  <c r="AH2407" i="2"/>
  <c r="AH126" i="2" a="1"/>
  <c r="AH126" i="2" s="1"/>
  <c r="AH227" i="2" a="1"/>
  <c r="AH227" i="2"/>
  <c r="AH1500" i="2" a="1"/>
  <c r="AH1500" i="2" s="1"/>
  <c r="AH3054" i="2" a="1"/>
  <c r="AH3054" i="2" s="1"/>
  <c r="AH4658" i="2" a="1"/>
  <c r="AH4658" i="2" s="1"/>
  <c r="AH4782" i="2" a="1"/>
  <c r="AH4782" i="2" s="1"/>
  <c r="AH5091" i="2" a="1"/>
  <c r="AH5091" i="2"/>
  <c r="AH5343" i="2" a="1"/>
  <c r="AH5343" i="2" s="1"/>
  <c r="AH5519" i="2" a="1"/>
  <c r="AH5519" i="2" s="1"/>
  <c r="AH3196" i="2" a="1"/>
  <c r="AH3196" i="2" s="1"/>
  <c r="AH3921" i="2" a="1"/>
  <c r="AH3921" i="2" s="1"/>
  <c r="AH4183" i="2" a="1"/>
  <c r="AH4183" i="2" s="1"/>
  <c r="AH4214" i="2" a="1"/>
  <c r="AH4214" i="2" s="1"/>
  <c r="AH4478" i="2" a="1"/>
  <c r="AH4478" i="2" s="1"/>
  <c r="AH4519" i="2" a="1"/>
  <c r="AH4519" i="2" s="1"/>
  <c r="AH2484" i="2" a="1"/>
  <c r="AH2484" i="2" s="1"/>
  <c r="AH2569" i="2" a="1"/>
  <c r="AH2569" i="2" s="1"/>
  <c r="AH2661" i="2" a="1"/>
  <c r="AH2661" i="2" s="1"/>
  <c r="AH2662" i="2" a="1"/>
  <c r="AH2662" i="2" s="1"/>
  <c r="AH4942" i="2" a="1"/>
  <c r="AH4942" i="2" s="1"/>
  <c r="AH6167" i="2" a="1"/>
  <c r="AH6167" i="2" s="1"/>
  <c r="AH6264" i="2" a="1"/>
  <c r="AH6264" i="2"/>
  <c r="AH6284" i="2" a="1"/>
  <c r="AH6284" i="2" s="1"/>
  <c r="AH6501" i="2" a="1"/>
  <c r="AH6501" i="2" s="1"/>
  <c r="AH6692" i="2" a="1"/>
  <c r="AH6692" i="2" s="1"/>
  <c r="AH6916" i="2" a="1"/>
  <c r="AH6916" i="2"/>
  <c r="AH5275" i="2" a="1"/>
  <c r="AH5275" i="2" s="1"/>
  <c r="AH5650" i="2" a="1"/>
  <c r="AH5650" i="2" s="1"/>
  <c r="AH5778" i="2" a="1"/>
  <c r="AH5778" i="2" s="1"/>
  <c r="AH5903" i="2" a="1"/>
  <c r="AH5903" i="2"/>
  <c r="AH6031" i="2" a="1"/>
  <c r="AH6031" i="2" s="1"/>
  <c r="AH6536" i="2" a="1"/>
  <c r="AH6536" i="2" s="1"/>
  <c r="AH6876" i="2" a="1"/>
  <c r="AH6876" i="2" s="1"/>
  <c r="AH58" i="2" a="1"/>
  <c r="AH58" i="2" s="1"/>
  <c r="AH127" i="2" a="1"/>
  <c r="AH127" i="2" s="1"/>
  <c r="AH1474" i="2" a="1"/>
  <c r="AH1474" i="2" s="1"/>
  <c r="AH3055" i="2" a="1"/>
  <c r="AH3055" i="2" s="1"/>
  <c r="AH3197" i="2" a="1"/>
  <c r="AH3197" i="2" s="1"/>
  <c r="AH4631" i="2" a="1"/>
  <c r="AH4631" i="2" s="1"/>
  <c r="AH4783" i="2" a="1"/>
  <c r="AH4783" i="2"/>
  <c r="AH5062" i="2" a="1"/>
  <c r="AH5062" i="2"/>
  <c r="AH5344" i="2" a="1"/>
  <c r="AH5344" i="2" s="1"/>
  <c r="AH1663" i="2" a="1"/>
  <c r="AH1663" i="2" s="1"/>
  <c r="AH1682" i="2" a="1"/>
  <c r="AH1682" i="2" s="1"/>
  <c r="AH1727" i="2" a="1"/>
  <c r="AH1727" i="2"/>
  <c r="AH1798" i="2" a="1"/>
  <c r="AH1798" i="2" s="1"/>
  <c r="AH34" i="2" a="1"/>
  <c r="AH34" i="2" s="1"/>
  <c r="AH59" i="2" a="1"/>
  <c r="AH59" i="2" s="1"/>
  <c r="AH548" i="2" a="1"/>
  <c r="AH548" i="2" s="1"/>
  <c r="AH566" i="2" a="1"/>
  <c r="AH566" i="2" s="1"/>
  <c r="AH859" i="2" a="1"/>
  <c r="AH859" i="2" s="1"/>
  <c r="AH873" i="2" a="1"/>
  <c r="AH873" i="2" s="1"/>
  <c r="AH1091" i="2" a="1"/>
  <c r="AH1091" i="2"/>
  <c r="AH1111" i="2" a="1"/>
  <c r="AH1111" i="2"/>
  <c r="AH1336" i="2" a="1"/>
  <c r="AH1336" i="2" s="1"/>
  <c r="AH1356" i="2" a="1"/>
  <c r="AH1356" i="2"/>
  <c r="AH3316" i="2" a="1"/>
  <c r="AH3316" i="2" s="1"/>
  <c r="AH3318" i="2" a="1"/>
  <c r="AH3318" i="2"/>
  <c r="AH3687" i="2" a="1"/>
  <c r="AH3687" i="2" s="1"/>
  <c r="AH3701" i="2" a="1"/>
  <c r="AH3701" i="2"/>
  <c r="AH1876" i="2" a="1"/>
  <c r="AH1876" i="2"/>
  <c r="AH1961" i="2" a="1"/>
  <c r="AH1961" i="2" s="1"/>
  <c r="AH2348" i="2" a="1"/>
  <c r="AH2348" i="2" s="1"/>
  <c r="AH2361" i="2" a="1"/>
  <c r="AH2361" i="2" s="1"/>
  <c r="AH2408" i="2" a="1"/>
  <c r="AH2408" i="2"/>
  <c r="AH2485" i="2" a="1"/>
  <c r="AH2485" i="2" s="1"/>
  <c r="AH2570" i="2" a="1"/>
  <c r="AH2570" i="2" s="1"/>
  <c r="AH2571" i="2" a="1"/>
  <c r="AH2571" i="2" s="1"/>
  <c r="AH3198" i="2" a="1"/>
  <c r="AH3198" i="2" s="1"/>
  <c r="AH3910" i="2" a="1"/>
  <c r="AH3910" i="2" s="1"/>
  <c r="AH4238" i="2" a="1"/>
  <c r="AH4238" i="2"/>
  <c r="AH4266" i="2" a="1"/>
  <c r="AH4266" i="2"/>
  <c r="AH4381" i="2" a="1"/>
  <c r="AH4381" i="2"/>
  <c r="AH4401" i="2" a="1"/>
  <c r="AH4401" i="2"/>
  <c r="AH6150" i="2" a="1"/>
  <c r="AH6150" i="2"/>
  <c r="AH6265" i="2" a="1"/>
  <c r="AH6265" i="2" s="1"/>
  <c r="AH6285" i="2" a="1"/>
  <c r="AH6285" i="2"/>
  <c r="AH4943" i="2" a="1"/>
  <c r="AH4943" i="2"/>
  <c r="AH6472" i="2" a="1"/>
  <c r="AH6472" i="2" s="1"/>
  <c r="AH6680" i="2" a="1"/>
  <c r="AH6680" i="2"/>
  <c r="AH6917" i="2" a="1"/>
  <c r="AH6917" i="2" s="1"/>
  <c r="AH5209" i="2" a="1"/>
  <c r="AH5209" i="2" s="1"/>
  <c r="AH5470" i="2" a="1"/>
  <c r="AH5470" i="2" s="1"/>
  <c r="AH5651" i="2" a="1"/>
  <c r="AH5651" i="2" s="1"/>
  <c r="AH5779" i="2" a="1"/>
  <c r="AH5779" i="2"/>
  <c r="AH5904" i="2" a="1"/>
  <c r="AH5904" i="2"/>
  <c r="AH6081" i="2" a="1"/>
  <c r="AH6081" i="2"/>
  <c r="AH6473" i="2" a="1"/>
  <c r="AH6473" i="2"/>
  <c r="AH6918" i="2" a="1"/>
  <c r="AH6918" i="2"/>
  <c r="AH228" i="2" a="1"/>
  <c r="AH228" i="2" s="1"/>
  <c r="AH320" i="2" a="1"/>
  <c r="AH320" i="2" s="1"/>
  <c r="AH1562" i="2" a="1"/>
  <c r="AH1562" i="2" s="1"/>
  <c r="AH3056" i="2" a="1"/>
  <c r="AH3056" i="2" s="1"/>
  <c r="AH3617" i="2" a="1"/>
  <c r="AH3617" i="2"/>
  <c r="AH4690" i="2" a="1"/>
  <c r="AH4690" i="2" s="1"/>
  <c r="AH4784" i="2" a="1"/>
  <c r="AH4784" i="2"/>
  <c r="AH5147" i="2" a="1"/>
  <c r="AH5147" i="2" s="1"/>
  <c r="AH5345" i="2" a="1"/>
  <c r="AH5345" i="2" s="1"/>
  <c r="AH1877" i="2" a="1"/>
  <c r="AH1877" i="2" s="1"/>
  <c r="AH229" i="2" a="1"/>
  <c r="AH229" i="2" s="1"/>
  <c r="AH321" i="2" a="1"/>
  <c r="AH321" i="2" s="1"/>
  <c r="AH673" i="2" a="1"/>
  <c r="AH673" i="2" s="1"/>
  <c r="AH712" i="2" a="1"/>
  <c r="AH712" i="2" s="1"/>
  <c r="AH835" i="2" a="1"/>
  <c r="AH835" i="2"/>
  <c r="AH847" i="2" a="1"/>
  <c r="AH847" i="2" s="1"/>
  <c r="AH1067" i="2" a="1"/>
  <c r="AH1067" i="2"/>
  <c r="AH1080" i="2" a="1"/>
  <c r="AH1080" i="2" s="1"/>
  <c r="AH1300" i="2" a="1"/>
  <c r="AH1300" i="2"/>
  <c r="AH1301" i="2" a="1"/>
  <c r="AH1301" i="2" s="1"/>
  <c r="AH3444" i="2" a="1"/>
  <c r="AH3444" i="2"/>
  <c r="AH3445" i="2" a="1"/>
  <c r="AH3445" i="2" s="1"/>
  <c r="AH3848" i="2" a="1"/>
  <c r="AH3848" i="2" s="1"/>
  <c r="AH3849" i="2" a="1"/>
  <c r="AH3849" i="2" s="1"/>
  <c r="AH1962" i="2" a="1"/>
  <c r="AH1962" i="2" s="1"/>
  <c r="AH2048" i="2" a="1"/>
  <c r="AH2048" i="2" s="1"/>
  <c r="AH2049" i="2" a="1"/>
  <c r="AH2049" i="2"/>
  <c r="AH2119" i="2" a="1"/>
  <c r="AH2119" i="2"/>
  <c r="AH2168" i="2" a="1"/>
  <c r="AH2168" i="2" s="1"/>
  <c r="AH2572" i="2" a="1"/>
  <c r="AH2572" i="2"/>
  <c r="AH2663" i="2" a="1"/>
  <c r="AH2663" i="2" s="1"/>
  <c r="AH2664" i="2" a="1"/>
  <c r="AH2664" i="2" s="1"/>
  <c r="AH2746" i="2" a="1"/>
  <c r="AH2746" i="2"/>
  <c r="AH2805" i="2" a="1"/>
  <c r="AH2805" i="2"/>
  <c r="AH2844" i="2" a="1"/>
  <c r="AH2844" i="2" s="1"/>
  <c r="AH3618" i="2" a="1"/>
  <c r="AH3618" i="2" s="1"/>
  <c r="AH3974" i="2" a="1"/>
  <c r="AH3974" i="2" s="1"/>
  <c r="AH4215" i="2" a="1"/>
  <c r="AH4215" i="2"/>
  <c r="AH4239" i="2" a="1"/>
  <c r="AH4239" i="2" s="1"/>
  <c r="AH4520" i="2" a="1"/>
  <c r="AH4520" i="2"/>
  <c r="AH4550" i="2" a="1"/>
  <c r="AH4550" i="2" s="1"/>
  <c r="AH6241" i="2" a="1"/>
  <c r="AH6241" i="2" s="1"/>
  <c r="AH6319" i="2" a="1"/>
  <c r="AH6319" i="2"/>
  <c r="AH6338" i="2" a="1"/>
  <c r="AH6338" i="2" s="1"/>
  <c r="AH4967" i="2" a="1"/>
  <c r="AH4967" i="2" s="1"/>
  <c r="AH6585" i="2" a="1"/>
  <c r="AH6585" i="2" s="1"/>
  <c r="AH6763" i="2" a="1"/>
  <c r="AH6763" i="2" s="1"/>
  <c r="AH6964" i="2" a="1"/>
  <c r="AH6964" i="2" s="1"/>
  <c r="AH5219" i="2" a="1"/>
  <c r="AH5219" i="2" s="1"/>
  <c r="AH5520" i="2" a="1"/>
  <c r="AH5520" i="2"/>
  <c r="AH5652" i="2" a="1"/>
  <c r="AH5652" i="2"/>
  <c r="AH5780" i="2" a="1"/>
  <c r="AH5780" i="2" s="1"/>
  <c r="AH5905" i="2" a="1"/>
  <c r="AH5905" i="2" s="1"/>
  <c r="AH6082" i="2" a="1"/>
  <c r="AH6082" i="2"/>
  <c r="AH6586" i="2" a="1"/>
  <c r="AH6586" i="2"/>
  <c r="AH6919" i="2" a="1"/>
  <c r="AH6919" i="2" s="1"/>
  <c r="AH128" i="2" a="1"/>
  <c r="AH128" i="2" s="1"/>
  <c r="AH230" i="2" a="1"/>
  <c r="AH230" i="2" s="1"/>
  <c r="AH1501" i="2" a="1"/>
  <c r="AH1501" i="2" s="1"/>
  <c r="AH3057" i="2" a="1"/>
  <c r="AH3057" i="2"/>
  <c r="AH3333" i="2" a="1"/>
  <c r="AH3333" i="2" s="1"/>
  <c r="AH3334" i="2" a="1"/>
  <c r="AH3334" i="2"/>
  <c r="AH3534" i="2" a="1"/>
  <c r="AH3534" i="2" s="1"/>
  <c r="AH3702" i="2" a="1"/>
  <c r="AH3702" i="2"/>
  <c r="AH3729" i="2" a="1"/>
  <c r="AH3729" i="2"/>
  <c r="AH4632" i="2" a="1"/>
  <c r="AH4632" i="2" s="1"/>
  <c r="AH4785" i="2" a="1"/>
  <c r="AH4785" i="2" s="1"/>
  <c r="AH5092" i="2" a="1"/>
  <c r="AH5092" i="2" s="1"/>
  <c r="AH5346" i="2" a="1"/>
  <c r="AH5346" i="2" s="1"/>
  <c r="AH60" i="2" a="1"/>
  <c r="AH60" i="2" s="1"/>
  <c r="AH129" i="2" a="1"/>
  <c r="AH129" i="2" s="1"/>
  <c r="AH567" i="2" a="1"/>
  <c r="AH567" i="2" s="1"/>
  <c r="AH612" i="2" a="1"/>
  <c r="AH612" i="2"/>
  <c r="AH1000" i="2" a="1"/>
  <c r="AH1000" i="2" s="1"/>
  <c r="AH1001" i="2" a="1"/>
  <c r="AH1001" i="2"/>
  <c r="AH1227" i="2" a="1"/>
  <c r="AH1227" i="2"/>
  <c r="AH1231" i="2" a="1"/>
  <c r="AH1231" i="2" s="1"/>
  <c r="AH3584" i="2" a="1"/>
  <c r="AH3584" i="2" s="1"/>
  <c r="AH4150" i="2" a="1"/>
  <c r="AH4150" i="2" s="1"/>
  <c r="AH4151" i="2" a="1"/>
  <c r="AH4151" i="2" s="1"/>
  <c r="AH4402" i="2" a="1"/>
  <c r="AH4402" i="2" s="1"/>
  <c r="AH4403" i="2" a="1"/>
  <c r="AH4403" i="2"/>
  <c r="AH4010" i="2" a="1"/>
  <c r="AH4010" i="2" s="1"/>
  <c r="AH4013" i="2" a="1"/>
  <c r="AH4013" i="2"/>
  <c r="AH4022" i="2" a="1"/>
  <c r="AH4022" i="2"/>
  <c r="AH4033" i="2" a="1"/>
  <c r="AH4033" i="2" s="1"/>
  <c r="AH4034" i="2" a="1"/>
  <c r="AH4034" i="2"/>
  <c r="AH4044" i="2" a="1"/>
  <c r="AH4044" i="2" s="1"/>
  <c r="AH4077" i="2" a="1"/>
  <c r="AH4077" i="2" s="1"/>
  <c r="AH4082" i="2" a="1"/>
  <c r="AH4082" i="2" s="1"/>
  <c r="AH4083" i="2" a="1"/>
  <c r="AH4083" i="2"/>
  <c r="AH4092" i="2" a="1"/>
  <c r="AH4092" i="2" s="1"/>
  <c r="AH4101" i="2" a="1"/>
  <c r="AH4101" i="2" s="1"/>
  <c r="AH4110" i="2" a="1"/>
  <c r="AH4110" i="2" s="1"/>
  <c r="AH6828" i="2" a="1"/>
  <c r="AH6828" i="2" s="1"/>
  <c r="AH4944" i="2" a="1"/>
  <c r="AH4944" i="2" s="1"/>
  <c r="AH6806" i="2" a="1"/>
  <c r="AH6806" i="2"/>
  <c r="AH7065" i="2" a="1"/>
  <c r="AH7065" i="2"/>
  <c r="AH5254" i="2" a="1"/>
  <c r="AH5254" i="2" s="1"/>
  <c r="AH5495" i="2" a="1"/>
  <c r="AH5495" i="2" s="1"/>
  <c r="AH5653" i="2" a="1"/>
  <c r="AH5653" i="2" s="1"/>
  <c r="AH5781" i="2" a="1"/>
  <c r="AH5781" i="2" s="1"/>
  <c r="AH5906" i="2" a="1"/>
  <c r="AH5906" i="2" s="1"/>
  <c r="AH6032" i="2" a="1"/>
  <c r="AH6032" i="2"/>
  <c r="AH6807" i="2" a="1"/>
  <c r="AH6807" i="2"/>
  <c r="AH7002" i="2" a="1"/>
  <c r="AH7002" i="2" s="1"/>
  <c r="AH3199" i="2" a="1"/>
  <c r="AH3199" i="2" s="1"/>
  <c r="AH3402" i="2" a="1"/>
  <c r="AH3402" i="2" s="1"/>
  <c r="AH3446" i="2" a="1"/>
  <c r="AH3446" i="2"/>
  <c r="AH3816" i="2" a="1"/>
  <c r="AH3816" i="2" s="1"/>
  <c r="AH3850" i="2" a="1"/>
  <c r="AH3850" i="2" s="1"/>
  <c r="AH130" i="2" a="1"/>
  <c r="AH130" i="2" s="1"/>
  <c r="AH231" i="2" a="1"/>
  <c r="AH231" i="2" s="1"/>
  <c r="AH613" i="2" a="1"/>
  <c r="AH613" i="2" s="1"/>
  <c r="AH674" i="2" a="1"/>
  <c r="AH674" i="2"/>
  <c r="AH1045" i="2" a="1"/>
  <c r="AH1045" i="2"/>
  <c r="AH1046" i="2" a="1"/>
  <c r="AH1046" i="2" s="1"/>
  <c r="AH1279" i="2" a="1"/>
  <c r="AH1279" i="2" s="1"/>
  <c r="AH1280" i="2" a="1"/>
  <c r="AH1280" i="2" s="1"/>
  <c r="AH1728" i="2" a="1"/>
  <c r="AH1728" i="2" s="1"/>
  <c r="AH1799" i="2" a="1"/>
  <c r="AH1799" i="2"/>
  <c r="AH1878" i="2" a="1"/>
  <c r="AH1878" i="2" s="1"/>
  <c r="AH1963" i="2" a="1"/>
  <c r="AH1963" i="2" s="1"/>
  <c r="AH2050" i="2" a="1"/>
  <c r="AH2050" i="2"/>
  <c r="AH2051" i="2" a="1"/>
  <c r="AH2051" i="2" s="1"/>
  <c r="AH2409" i="2" a="1"/>
  <c r="AH2409" i="2" s="1"/>
  <c r="AH2410" i="2" a="1"/>
  <c r="AH2410" i="2" s="1"/>
  <c r="AH131" i="2" a="1"/>
  <c r="AH131" i="2"/>
  <c r="AH232" i="2" a="1"/>
  <c r="AH232" i="2" s="1"/>
  <c r="AH1502" i="2" a="1"/>
  <c r="AH1502" i="2"/>
  <c r="AH3058" i="2" a="1"/>
  <c r="AH3058" i="2" s="1"/>
  <c r="AH4659" i="2" a="1"/>
  <c r="AH4659" i="2"/>
  <c r="AH4786" i="2" a="1"/>
  <c r="AH4786" i="2"/>
  <c r="AH5093" i="2" a="1"/>
  <c r="AH5093" i="2" s="1"/>
  <c r="AH5347" i="2" a="1"/>
  <c r="AH5347" i="2" s="1"/>
  <c r="AH5521" i="2" a="1"/>
  <c r="AH5521" i="2" s="1"/>
  <c r="AH3200" i="2" a="1"/>
  <c r="AH3200" i="2" s="1"/>
  <c r="AH4184" i="2" a="1"/>
  <c r="AH4184" i="2" s="1"/>
  <c r="AH4216" i="2" a="1"/>
  <c r="AH4216" i="2" s="1"/>
  <c r="AH4479" i="2" a="1"/>
  <c r="AH4479" i="2" s="1"/>
  <c r="AH4521" i="2" a="1"/>
  <c r="AH4521" i="2"/>
  <c r="AH2486" i="2" a="1"/>
  <c r="AH2486" i="2" s="1"/>
  <c r="AH2573" i="2" a="1"/>
  <c r="AH2573" i="2" s="1"/>
  <c r="AH2665" i="2" a="1"/>
  <c r="AH2665" i="2"/>
  <c r="AH2747" i="2" a="1"/>
  <c r="AH2747" i="2"/>
  <c r="AH4945" i="2" a="1"/>
  <c r="AH4945" i="2" s="1"/>
  <c r="AH6502" i="2" a="1"/>
  <c r="AH6502" i="2"/>
  <c r="AH6698" i="2" a="1"/>
  <c r="AH6698" i="2" s="1"/>
  <c r="AH6920" i="2" a="1"/>
  <c r="AH6920" i="2"/>
  <c r="AH5276" i="2" a="1"/>
  <c r="AH5276" i="2"/>
  <c r="AH5654" i="2" a="1"/>
  <c r="AH5654" i="2" s="1"/>
  <c r="AH5782" i="2" a="1"/>
  <c r="AH5782" i="2" s="1"/>
  <c r="AH5907" i="2" a="1"/>
  <c r="AH5907" i="2" s="1"/>
  <c r="AH6058" i="2" a="1"/>
  <c r="AH6058" i="2" s="1"/>
  <c r="AH6563" i="2" a="1"/>
  <c r="AH6563" i="2" s="1"/>
  <c r="AH6921" i="2" a="1"/>
  <c r="AH6921" i="2"/>
  <c r="AH3462" i="2" a="1"/>
  <c r="AH3462" i="2" s="1"/>
  <c r="AH3487" i="2" a="1"/>
  <c r="AH3487" i="2"/>
  <c r="AH3871" i="2" a="1"/>
  <c r="AH3871" i="2"/>
  <c r="AH3893" i="2" a="1"/>
  <c r="AH3893" i="2"/>
  <c r="AH322" i="2" a="1"/>
  <c r="AH322" i="2" s="1"/>
  <c r="AH375" i="2" a="1"/>
  <c r="AH375" i="2" s="1"/>
  <c r="AH713" i="2" a="1"/>
  <c r="AH713" i="2"/>
  <c r="AH735" i="2" a="1"/>
  <c r="AH735" i="2" s="1"/>
  <c r="AH1879" i="2" a="1"/>
  <c r="AH1879" i="2" s="1"/>
  <c r="AH2052" i="2" a="1"/>
  <c r="AH2052" i="2"/>
  <c r="AH2120" i="2" a="1"/>
  <c r="AH2120" i="2" s="1"/>
  <c r="AH2169" i="2" a="1"/>
  <c r="AH2169" i="2" s="1"/>
  <c r="AH2170" i="2" a="1"/>
  <c r="AH2170" i="2" s="1"/>
  <c r="AH2198" i="2" a="1"/>
  <c r="AH2198" i="2" s="1"/>
  <c r="AH323" i="2" a="1"/>
  <c r="AH323" i="2" s="1"/>
  <c r="AH376" i="2" a="1"/>
  <c r="AH376" i="2" s="1"/>
  <c r="AH1583" i="2" a="1"/>
  <c r="AH1583" i="2" s="1"/>
  <c r="AH3059" i="2" a="1"/>
  <c r="AH3059" i="2"/>
  <c r="AH4716" i="2" a="1"/>
  <c r="AH4716" i="2"/>
  <c r="AH4787" i="2" a="1"/>
  <c r="AH4787" i="2" s="1"/>
  <c r="AH5148" i="2" a="1"/>
  <c r="AH5148" i="2" s="1"/>
  <c r="AH5348" i="2" a="1"/>
  <c r="AH5348" i="2" s="1"/>
  <c r="AH5567" i="2" a="1"/>
  <c r="AH5567" i="2" s="1"/>
  <c r="AH3249" i="2" a="1"/>
  <c r="AH3249" i="2" s="1"/>
  <c r="AH2574" i="2" a="1"/>
  <c r="AH2574" i="2"/>
  <c r="AH2575" i="2" a="1"/>
  <c r="AH2575" i="2" s="1"/>
  <c r="AH2666" i="2" a="1"/>
  <c r="AH2666" i="2"/>
  <c r="AH2748" i="2" a="1"/>
  <c r="AH2748" i="2" s="1"/>
  <c r="AH2806" i="2" a="1"/>
  <c r="AH2806" i="2" s="1"/>
  <c r="AH2845" i="2" a="1"/>
  <c r="AH2845" i="2" s="1"/>
  <c r="AH4992" i="2" a="1"/>
  <c r="AH4992" i="2" s="1"/>
  <c r="AH6587" i="2" a="1"/>
  <c r="AH6587" i="2" s="1"/>
  <c r="AH6717" i="2" a="1"/>
  <c r="AH6717" i="2"/>
  <c r="AH7003" i="2" a="1"/>
  <c r="AH7003" i="2" s="1"/>
  <c r="AH5655" i="2" a="1"/>
  <c r="AH5655" i="2" s="1"/>
  <c r="AH5783" i="2" a="1"/>
  <c r="AH5783" i="2" s="1"/>
  <c r="AH5908" i="2" a="1"/>
  <c r="AH5908" i="2" s="1"/>
  <c r="AH3060" i="2" a="1"/>
  <c r="AH3060" i="2" s="1"/>
  <c r="AH3308" i="2" a="1"/>
  <c r="AH3308" i="2"/>
  <c r="AH3314" i="2" a="1"/>
  <c r="AH3314" i="2"/>
  <c r="AH3730" i="2" a="1"/>
  <c r="AH3730" i="2" s="1"/>
  <c r="AH3768" i="2" a="1"/>
  <c r="AH3768" i="2" s="1"/>
  <c r="AH7" i="2" a="1"/>
  <c r="AH7" i="2" s="1"/>
  <c r="AH20" i="2" a="1"/>
  <c r="AH20" i="2"/>
  <c r="AH568" i="2" a="1"/>
  <c r="AH568" i="2" s="1"/>
  <c r="AH614" i="2" a="1"/>
  <c r="AH614" i="2" s="1"/>
  <c r="AH794" i="2" a="1"/>
  <c r="AH794" i="2" s="1"/>
  <c r="AH796" i="2" a="1"/>
  <c r="AH796" i="2"/>
  <c r="AH991" i="2" a="1"/>
  <c r="AH991" i="2" s="1"/>
  <c r="AH994" i="2" a="1"/>
  <c r="AH994" i="2"/>
  <c r="AH1232" i="2" a="1"/>
  <c r="AH1232" i="2" s="1"/>
  <c r="AH1254" i="2" a="1"/>
  <c r="AH1254" i="2" s="1"/>
  <c r="AH1608" i="2" a="1"/>
  <c r="AH1608" i="2"/>
  <c r="AH1614" i="2" a="1"/>
  <c r="AH1614" i="2" s="1"/>
  <c r="AH1624" i="2" a="1"/>
  <c r="AH1624" i="2" s="1"/>
  <c r="AH1634" i="2" a="1"/>
  <c r="AH1634" i="2" s="1"/>
  <c r="AH1650" i="2" a="1"/>
  <c r="AH1650" i="2" s="1"/>
  <c r="AH1683" i="2" a="1"/>
  <c r="AH1683" i="2" s="1"/>
  <c r="AH1729" i="2" a="1"/>
  <c r="AH1729" i="2" s="1"/>
  <c r="AH1730" i="2" a="1"/>
  <c r="AH1730" i="2" s="1"/>
  <c r="AH1800" i="2" a="1"/>
  <c r="AH1800" i="2"/>
  <c r="AH1880" i="2" a="1"/>
  <c r="AH1880" i="2" s="1"/>
  <c r="AH1964" i="2" a="1"/>
  <c r="AH1964" i="2"/>
  <c r="AH2254" i="2" a="1"/>
  <c r="AH2254" i="2" s="1"/>
  <c r="AH8" i="2" a="1"/>
  <c r="AH8" i="2" s="1"/>
  <c r="AH21" i="2" a="1"/>
  <c r="AH21" i="2" s="1"/>
  <c r="AH1475" i="2" a="1"/>
  <c r="AH1475" i="2" s="1"/>
  <c r="AH3061" i="2" a="1"/>
  <c r="AH3061" i="2" s="1"/>
  <c r="AH4788" i="2" a="1"/>
  <c r="AH4788" i="2" s="1"/>
  <c r="AH4620" i="2" a="1"/>
  <c r="AH4620" i="2" s="1"/>
  <c r="AH5053" i="2" a="1"/>
  <c r="AH5053" i="2"/>
  <c r="AH5349" i="2" a="1"/>
  <c r="AH5349" i="2" s="1"/>
  <c r="AH5471" i="2" a="1"/>
  <c r="AH5471" i="2"/>
  <c r="AH3174" i="2" a="1"/>
  <c r="AH3174" i="2"/>
  <c r="AH3911" i="2" a="1"/>
  <c r="AH3911" i="2" s="1"/>
  <c r="AH4138" i="2" a="1"/>
  <c r="AH4138" i="2" s="1"/>
  <c r="AH4142" i="2" a="1"/>
  <c r="AH4142" i="2" s="1"/>
  <c r="AH4433" i="2" a="1"/>
  <c r="AH4433" i="2" s="1"/>
  <c r="AH4434" i="2" a="1"/>
  <c r="AH4434" i="2"/>
  <c r="AH4906" i="2" a="1"/>
  <c r="AH4906" i="2" s="1"/>
  <c r="AH6154" i="2" a="1"/>
  <c r="AH6154" i="2" s="1"/>
  <c r="AH6266" i="2" a="1"/>
  <c r="AH6266" i="2" s="1"/>
  <c r="AH6286" i="2" a="1"/>
  <c r="AH6286" i="2" s="1"/>
  <c r="AH6437" i="2" a="1"/>
  <c r="AH6437" i="2"/>
  <c r="AH6677" i="2" a="1"/>
  <c r="AH6677" i="2" s="1"/>
  <c r="AH6849" i="2" a="1"/>
  <c r="AH6849" i="2" s="1"/>
  <c r="AH5250" i="2" a="1"/>
  <c r="AH5250" i="2" s="1"/>
  <c r="AH5656" i="2" a="1"/>
  <c r="AH5656" i="2" s="1"/>
  <c r="AH5784" i="2" a="1"/>
  <c r="AH5784" i="2" s="1"/>
  <c r="AH5909" i="2" a="1"/>
  <c r="AH5909" i="2" s="1"/>
  <c r="AH6023" i="2" a="1"/>
  <c r="AH6023" i="2" s="1"/>
  <c r="AH6453" i="2" a="1"/>
  <c r="AH6453" i="2"/>
  <c r="AH6850" i="2" a="1"/>
  <c r="AH6850" i="2" s="1"/>
  <c r="AH3219" i="2" a="1"/>
  <c r="AH3219" i="2" s="1"/>
  <c r="AH3463" i="2" a="1"/>
  <c r="AH3463" i="2" s="1"/>
  <c r="AH3464" i="2" a="1"/>
  <c r="AH3464" i="2"/>
  <c r="AH3851" i="2" a="1"/>
  <c r="AH3851" i="2" s="1"/>
  <c r="AH3872" i="2" a="1"/>
  <c r="AH3872" i="2" s="1"/>
  <c r="AH324" i="2" a="1"/>
  <c r="AH324" i="2"/>
  <c r="AH377" i="2" a="1"/>
  <c r="AH377" i="2" s="1"/>
  <c r="AH714" i="2" a="1"/>
  <c r="AH714" i="2" s="1"/>
  <c r="AH736" i="2" a="1"/>
  <c r="AH736" i="2" s="1"/>
  <c r="AH806" i="2" a="1"/>
  <c r="AH806" i="2" s="1"/>
  <c r="AH823" i="2" a="1"/>
  <c r="AH823" i="2" s="1"/>
  <c r="AH1068" i="2" a="1"/>
  <c r="AH1068" i="2" s="1"/>
  <c r="AH1081" i="2" a="1"/>
  <c r="AH1081" i="2" s="1"/>
  <c r="AH1302" i="2" a="1"/>
  <c r="AH1302" i="2" s="1"/>
  <c r="AH1315" i="2" a="1"/>
  <c r="AH1315" i="2" s="1"/>
  <c r="AH1881" i="2" a="1"/>
  <c r="AH1881" i="2" s="1"/>
  <c r="AH1965" i="2" a="1"/>
  <c r="AH1965" i="2" s="1"/>
  <c r="AH2053" i="2" a="1"/>
  <c r="AH2053" i="2" s="1"/>
  <c r="AH2121" i="2" a="1"/>
  <c r="AH2121" i="2" s="1"/>
  <c r="AH2171" i="2" a="1"/>
  <c r="AH2171" i="2" s="1"/>
  <c r="AH2199" i="2" a="1"/>
  <c r="AH2199" i="2" s="1"/>
  <c r="AH233" i="2" a="1"/>
  <c r="AH233" i="2" s="1"/>
  <c r="AH325" i="2" a="1"/>
  <c r="AH325" i="2" s="1"/>
  <c r="AH1563" i="2" a="1"/>
  <c r="AH1563" i="2" s="1"/>
  <c r="AH3062" i="2" a="1"/>
  <c r="AH3062" i="2" s="1"/>
  <c r="AH4691" i="2" a="1"/>
  <c r="AH4691" i="2" s="1"/>
  <c r="AH4789" i="2" a="1"/>
  <c r="AH4789" i="2" s="1"/>
  <c r="AH5121" i="2" a="1"/>
  <c r="AH5121" i="2"/>
  <c r="AH5350" i="2" a="1"/>
  <c r="AH5350" i="2" s="1"/>
  <c r="AH5550" i="2" a="1"/>
  <c r="AH5550" i="2" s="1"/>
  <c r="AH3220" i="2" a="1"/>
  <c r="AH3220" i="2"/>
  <c r="AH3922" i="2" a="1"/>
  <c r="AH3922" i="2"/>
  <c r="AH4240" i="2" a="1"/>
  <c r="AH4240" i="2" s="1"/>
  <c r="AH4241" i="2" a="1"/>
  <c r="AH4241" i="2" s="1"/>
  <c r="AH4551" i="2" a="1"/>
  <c r="AH4551" i="2" s="1"/>
  <c r="AH4552" i="2" a="1"/>
  <c r="AH4552" i="2" s="1"/>
  <c r="AH2487" i="2" a="1"/>
  <c r="AH2487" i="2" s="1"/>
  <c r="AH2576" i="2" a="1"/>
  <c r="AH2576" i="2"/>
  <c r="AH2667" i="2" a="1"/>
  <c r="AH2667" i="2"/>
  <c r="AH2668" i="2" a="1"/>
  <c r="AH2668" i="2" s="1"/>
  <c r="AH2749" i="2" a="1"/>
  <c r="AH2749" i="2" s="1"/>
  <c r="AH2807" i="2" a="1"/>
  <c r="AH2807" i="2"/>
  <c r="AH4968" i="2" a="1"/>
  <c r="AH4968" i="2" s="1"/>
  <c r="AH6179" i="2" a="1"/>
  <c r="AH6179" i="2" s="1"/>
  <c r="AH6287" i="2" a="1"/>
  <c r="AH6287" i="2" s="1"/>
  <c r="AH6320" i="2" a="1"/>
  <c r="AH6320" i="2" s="1"/>
  <c r="AH6537" i="2" a="1"/>
  <c r="AH6537" i="2" s="1"/>
  <c r="AH6706" i="2" a="1"/>
  <c r="AH6706" i="2"/>
  <c r="AH6965" i="2" a="1"/>
  <c r="AH6965" i="2" s="1"/>
  <c r="AH5290" i="2" a="1"/>
  <c r="AH5290" i="2" s="1"/>
  <c r="AH5657" i="2" a="1"/>
  <c r="AH5657" i="2" s="1"/>
  <c r="AH5785" i="2" a="1"/>
  <c r="AH5785" i="2" s="1"/>
  <c r="AH5910" i="2" a="1"/>
  <c r="AH5910" i="2" s="1"/>
  <c r="AH6083" i="2" a="1"/>
  <c r="AH6083" i="2" s="1"/>
  <c r="AH6612" i="2" a="1"/>
  <c r="AH6612" i="2" s="1"/>
  <c r="AH6966" i="2" a="1"/>
  <c r="AH6966" i="2" s="1"/>
  <c r="AH234" i="2" a="1"/>
  <c r="AH234" i="2" s="1"/>
  <c r="AH326" i="2" a="1"/>
  <c r="AH326" i="2" s="1"/>
  <c r="AH1564" i="2" a="1"/>
  <c r="AH1564" i="2"/>
  <c r="AH3063" i="2" a="1"/>
  <c r="AH3063" i="2" s="1"/>
  <c r="AH3235" i="2" a="1"/>
  <c r="AH3235" i="2"/>
  <c r="AH4717" i="2" a="1"/>
  <c r="AH4717" i="2" s="1"/>
  <c r="AH4790" i="2" a="1"/>
  <c r="AH4790" i="2" s="1"/>
  <c r="AH5122" i="2" a="1"/>
  <c r="AH5122" i="2" s="1"/>
  <c r="AH5351" i="2" a="1"/>
  <c r="AH5351" i="2" s="1"/>
  <c r="AH1801" i="2" a="1"/>
  <c r="AH1801" i="2"/>
  <c r="AH1802" i="2" a="1"/>
  <c r="AH1802" i="2"/>
  <c r="AH235" i="2" a="1"/>
  <c r="AH235" i="2" s="1"/>
  <c r="AH236" i="2" a="1"/>
  <c r="AH236" i="2" s="1"/>
  <c r="AH675" i="2" a="1"/>
  <c r="AH675" i="2" s="1"/>
  <c r="AH676" i="2" a="1"/>
  <c r="AH676" i="2" s="1"/>
  <c r="AH897" i="2" a="1"/>
  <c r="AH897" i="2" s="1"/>
  <c r="AH931" i="2" a="1"/>
  <c r="AH931" i="2" s="1"/>
  <c r="AH1138" i="2" a="1"/>
  <c r="AH1138" i="2" s="1"/>
  <c r="AH1168" i="2" a="1"/>
  <c r="AH1168" i="2" s="1"/>
  <c r="AH1382" i="2" a="1"/>
  <c r="AH1382" i="2" s="1"/>
  <c r="AH1415" i="2" a="1"/>
  <c r="AH1415" i="2" s="1"/>
  <c r="AH3362" i="2" a="1"/>
  <c r="AH3362" i="2" s="1"/>
  <c r="AH3403" i="2" a="1"/>
  <c r="AH3403" i="2" s="1"/>
  <c r="AH3731" i="2" a="1"/>
  <c r="AH3731" i="2"/>
  <c r="AH3769" i="2" a="1"/>
  <c r="AH3769" i="2" s="1"/>
  <c r="AH1882" i="2" a="1"/>
  <c r="AH1882" i="2" s="1"/>
  <c r="AH1966" i="2" a="1"/>
  <c r="AH1966" i="2"/>
  <c r="AH2054" i="2" a="1"/>
  <c r="AH2054" i="2" s="1"/>
  <c r="AH2122" i="2" a="1"/>
  <c r="AH2122" i="2" s="1"/>
  <c r="AH2488" i="2" a="1"/>
  <c r="AH2488" i="2" s="1"/>
  <c r="AH2489" i="2" a="1"/>
  <c r="AH2489" i="2"/>
  <c r="AH2577" i="2" a="1"/>
  <c r="AH2577" i="2" s="1"/>
  <c r="AH2669" i="2" a="1"/>
  <c r="AH2669" i="2" s="1"/>
  <c r="AH2750" i="2" a="1"/>
  <c r="AH2750" i="2" s="1"/>
  <c r="AH2808" i="2" a="1"/>
  <c r="AH2808" i="2" s="1"/>
  <c r="AH3236" i="2" a="1"/>
  <c r="AH3236" i="2" s="1"/>
  <c r="AH3975" i="2" a="1"/>
  <c r="AH3975" i="2" s="1"/>
  <c r="AH4301" i="2" a="1"/>
  <c r="AH4301" i="2" s="1"/>
  <c r="AH4326" i="2" a="1"/>
  <c r="AH4326" i="2" s="1"/>
  <c r="AH4435" i="2" a="1"/>
  <c r="AH4435" i="2" s="1"/>
  <c r="AH4480" i="2" a="1"/>
  <c r="AH4480" i="2" s="1"/>
  <c r="AH6203" i="2" a="1"/>
  <c r="AH6203" i="2" s="1"/>
  <c r="AH6321" i="2" a="1"/>
  <c r="AH6321" i="2" s="1"/>
  <c r="AH6339" i="2" a="1"/>
  <c r="AH6339" i="2" s="1"/>
  <c r="AH4993" i="2" a="1"/>
  <c r="AH4993" i="2" s="1"/>
  <c r="AH6564" i="2" a="1"/>
  <c r="AH6564" i="2" s="1"/>
  <c r="AH6702" i="2" a="1"/>
  <c r="AH6702" i="2" s="1"/>
  <c r="AH7045" i="2" a="1"/>
  <c r="AH7045" i="2" s="1"/>
  <c r="AH5230" i="2" a="1"/>
  <c r="AH5230" i="2"/>
  <c r="AH5522" i="2" a="1"/>
  <c r="AH5522" i="2"/>
  <c r="AH5658" i="2" a="1"/>
  <c r="AH5658" i="2" s="1"/>
  <c r="AH5786" i="2" a="1"/>
  <c r="AH5786" i="2" s="1"/>
  <c r="AH5787" i="2" a="1"/>
  <c r="AH5787" i="2" s="1"/>
  <c r="AH6123" i="2" a="1"/>
  <c r="AH6123" i="2" s="1"/>
  <c r="AH6588" i="2" a="1"/>
  <c r="AH6588" i="2" s="1"/>
  <c r="AH7004" i="2" a="1"/>
  <c r="AH7004" i="2"/>
  <c r="AH132" i="2" a="1"/>
  <c r="AH132" i="2" s="1"/>
  <c r="AH237" i="2" a="1"/>
  <c r="AH237" i="2" s="1"/>
  <c r="AH1532" i="2" a="1"/>
  <c r="AH1532" i="2" s="1"/>
  <c r="AH3064" i="2" a="1"/>
  <c r="AH3064" i="2"/>
  <c r="AH3535" i="2" a="1"/>
  <c r="AH3535" i="2" s="1"/>
  <c r="AH4660" i="2" a="1"/>
  <c r="AH4660" i="2" s="1"/>
  <c r="AH4791" i="2" a="1"/>
  <c r="AH4791" i="2"/>
  <c r="AH5094" i="2" a="1"/>
  <c r="AH5094" i="2" s="1"/>
  <c r="AH5352" i="2" a="1"/>
  <c r="AH5352" i="2" s="1"/>
  <c r="AH133" i="2" a="1"/>
  <c r="AH133" i="2" s="1"/>
  <c r="AH238" i="2" a="1"/>
  <c r="AH238" i="2" s="1"/>
  <c r="AH615" i="2" a="1"/>
  <c r="AH615" i="2" s="1"/>
  <c r="AH616" i="2" a="1"/>
  <c r="AH616" i="2" s="1"/>
  <c r="AH1002" i="2" a="1"/>
  <c r="AH1002" i="2"/>
  <c r="AH1018" i="2" a="1"/>
  <c r="AH1018" i="2"/>
  <c r="AH1233" i="2" a="1"/>
  <c r="AH1233" i="2" s="1"/>
  <c r="AH1234" i="2" a="1"/>
  <c r="AH1234" i="2" s="1"/>
  <c r="AH3585" i="2" a="1"/>
  <c r="AH3585" i="2"/>
  <c r="AH4014" i="2" a="1"/>
  <c r="AH4014" i="2"/>
  <c r="AH4015" i="2" a="1"/>
  <c r="AH4015" i="2" s="1"/>
  <c r="AH4023" i="2" a="1"/>
  <c r="AH4023" i="2" s="1"/>
  <c r="AH4035" i="2" a="1"/>
  <c r="AH4035" i="2"/>
  <c r="AH4045" i="2" a="1"/>
  <c r="AH4045" i="2"/>
  <c r="AH4046" i="2" a="1"/>
  <c r="AH4046" i="2"/>
  <c r="AH4078" i="2" a="1"/>
  <c r="AH4078" i="2" s="1"/>
  <c r="AH4084" i="2" a="1"/>
  <c r="AH4084" i="2"/>
  <c r="AH4085" i="2" a="1"/>
  <c r="AH4085" i="2" s="1"/>
  <c r="AH4093" i="2" a="1"/>
  <c r="AH4093" i="2" s="1"/>
  <c r="AH4102" i="2" a="1"/>
  <c r="AH4102" i="2" s="1"/>
  <c r="AH4111" i="2" a="1"/>
  <c r="AH4111" i="2"/>
  <c r="AH6829" i="2" a="1"/>
  <c r="AH6829" i="2" s="1"/>
  <c r="AH4946" i="2" a="1"/>
  <c r="AH4946" i="2" s="1"/>
  <c r="AH6808" i="2" a="1"/>
  <c r="AH6808" i="2" s="1"/>
  <c r="AH7076" i="2" a="1"/>
  <c r="AH7076" i="2" s="1"/>
  <c r="AH5260" i="2" a="1"/>
  <c r="AH5260" i="2" s="1"/>
  <c r="AH5496" i="2" a="1"/>
  <c r="AH5496" i="2" s="1"/>
  <c r="AH5659" i="2" a="1"/>
  <c r="AH5659" i="2"/>
  <c r="AH5788" i="2" a="1"/>
  <c r="AH5788" i="2" s="1"/>
  <c r="AH5911" i="2" a="1"/>
  <c r="AH5911" i="2" s="1"/>
  <c r="AH6033" i="2" a="1"/>
  <c r="AH6033" i="2" s="1"/>
  <c r="AH6809" i="2" a="1"/>
  <c r="AH6809" i="2" s="1"/>
  <c r="AH7005" i="2" a="1"/>
  <c r="AH7005" i="2" s="1"/>
  <c r="AH134" i="2" a="1"/>
  <c r="AH134" i="2" s="1"/>
  <c r="AH239" i="2" a="1"/>
  <c r="AH239" i="2" s="1"/>
  <c r="AH1503" i="2" a="1"/>
  <c r="AH1503" i="2" s="1"/>
  <c r="AH3065" i="2" a="1"/>
  <c r="AH3065" i="2" s="1"/>
  <c r="AH3221" i="2" a="1"/>
  <c r="AH3221" i="2" s="1"/>
  <c r="AH4661" i="2" a="1"/>
  <c r="AH4661" i="2" s="1"/>
  <c r="AH4792" i="2" a="1"/>
  <c r="AH4792" i="2" s="1"/>
  <c r="AH5063" i="2" a="1"/>
  <c r="AH5063" i="2"/>
  <c r="AH5353" i="2" a="1"/>
  <c r="AH5353" i="2" s="1"/>
  <c r="AH1684" i="2" a="1"/>
  <c r="AH1684" i="2" s="1"/>
  <c r="AH1731" i="2" a="1"/>
  <c r="AH1731" i="2" s="1"/>
  <c r="AH1732" i="2" a="1"/>
  <c r="AH1732" i="2" s="1"/>
  <c r="AH1803" i="2" a="1"/>
  <c r="AH1803" i="2" s="1"/>
  <c r="AH61" i="2" a="1"/>
  <c r="AH61" i="2" s="1"/>
  <c r="AH62" i="2" a="1"/>
  <c r="AH62" i="2" s="1"/>
  <c r="AH569" i="2" a="1"/>
  <c r="AH569" i="2" s="1"/>
  <c r="AH570" i="2" a="1"/>
  <c r="AH570" i="2" s="1"/>
  <c r="AH874" i="2" a="1"/>
  <c r="AH874" i="2"/>
  <c r="AH898" i="2" a="1"/>
  <c r="AH898" i="2"/>
  <c r="AH1112" i="2" a="1"/>
  <c r="AH1112" i="2" s="1"/>
  <c r="AH1113" i="2" a="1"/>
  <c r="AH1113" i="2"/>
  <c r="AH1337" i="2" a="1"/>
  <c r="AH1337" i="2"/>
  <c r="AH1357" i="2" a="1"/>
  <c r="AH1357" i="2" s="1"/>
  <c r="AH3319" i="2" a="1"/>
  <c r="AH3319" i="2" s="1"/>
  <c r="AH3335" i="2" a="1"/>
  <c r="AH3335" i="2" s="1"/>
  <c r="AH3688" i="2" a="1"/>
  <c r="AH3688" i="2" s="1"/>
  <c r="AH3703" i="2" a="1"/>
  <c r="AH3703" i="2" s="1"/>
  <c r="AH1883" i="2" a="1"/>
  <c r="AH1883" i="2" s="1"/>
  <c r="AH1967" i="2" a="1"/>
  <c r="AH1967" i="2"/>
  <c r="AH2362" i="2" a="1"/>
  <c r="AH2362" i="2"/>
  <c r="AH2363" i="2" a="1"/>
  <c r="AH2363" i="2"/>
  <c r="AH2411" i="2" a="1"/>
  <c r="AH2411" i="2"/>
  <c r="AH2412" i="2" a="1"/>
  <c r="AH2412" i="2" s="1"/>
  <c r="AH2490" i="2" a="1"/>
  <c r="AH2490" i="2" s="1"/>
  <c r="AH2578" i="2" a="1"/>
  <c r="AH2578" i="2"/>
  <c r="AH3201" i="2" a="1"/>
  <c r="AH3201" i="2" s="1"/>
  <c r="AH3923" i="2" a="1"/>
  <c r="AH3923" i="2" s="1"/>
  <c r="AH4242" i="2" a="1"/>
  <c r="AH4242" i="2"/>
  <c r="AH4267" i="2" a="1"/>
  <c r="AH4267" i="2" s="1"/>
  <c r="AH4382" i="2" a="1"/>
  <c r="AH4382" i="2"/>
  <c r="AH4404" i="2" a="1"/>
  <c r="AH4404" i="2"/>
  <c r="AH6155" i="2" a="1"/>
  <c r="AH6155" i="2"/>
  <c r="AH6267" i="2" a="1"/>
  <c r="AH6267" i="2" s="1"/>
  <c r="AH6288" i="2" a="1"/>
  <c r="AH6288" i="2"/>
  <c r="AH4969" i="2" a="1"/>
  <c r="AH4969" i="2" s="1"/>
  <c r="AH6503" i="2" a="1"/>
  <c r="AH6503" i="2"/>
  <c r="AH6686" i="2" a="1"/>
  <c r="AH6686" i="2"/>
  <c r="AH6967" i="2" a="1"/>
  <c r="AH6967" i="2" s="1"/>
  <c r="AH5210" i="2" a="1"/>
  <c r="AH5210" i="2" s="1"/>
  <c r="AH5472" i="2" a="1"/>
  <c r="AH5472" i="2" s="1"/>
  <c r="AH5660" i="2" a="1"/>
  <c r="AH5660" i="2" s="1"/>
  <c r="AH5912" i="2" a="1"/>
  <c r="AH5912" i="2" s="1"/>
  <c r="AH5913" i="2" a="1"/>
  <c r="AH5913" i="2" s="1"/>
  <c r="AH6084" i="2" a="1"/>
  <c r="AH6084" i="2" s="1"/>
  <c r="AH6504" i="2" a="1"/>
  <c r="AH6504" i="2" s="1"/>
  <c r="AH6922" i="2" a="1"/>
  <c r="AH6922" i="2" s="1"/>
  <c r="AH3222" i="2" a="1"/>
  <c r="AH3222" i="2" s="1"/>
  <c r="AH327" i="2" a="1"/>
  <c r="AH327" i="2" s="1"/>
  <c r="AH378" i="2" a="1"/>
  <c r="AH378" i="2" s="1"/>
  <c r="AH715" i="2" a="1"/>
  <c r="AH715" i="2" s="1"/>
  <c r="AH737" i="2" a="1"/>
  <c r="AH737" i="2" s="1"/>
  <c r="AH1069" i="2" a="1"/>
  <c r="AH1069" i="2" s="1"/>
  <c r="AH1082" i="2" a="1"/>
  <c r="AH1082" i="2" s="1"/>
  <c r="AH1303" i="2" a="1"/>
  <c r="AH1303" i="2"/>
  <c r="AH1316" i="2" a="1"/>
  <c r="AH1316" i="2" s="1"/>
  <c r="AH1884" i="2" a="1"/>
  <c r="AH1884" i="2" s="1"/>
  <c r="AH1968" i="2" a="1"/>
  <c r="AH1968" i="2" s="1"/>
  <c r="AH1969" i="2" a="1"/>
  <c r="AH1969" i="2"/>
  <c r="AH2055" i="2" a="1"/>
  <c r="AH2055" i="2" s="1"/>
  <c r="AH2123" i="2" a="1"/>
  <c r="AH2123" i="2" s="1"/>
  <c r="AH2172" i="2" a="1"/>
  <c r="AH2172" i="2" s="1"/>
  <c r="AH328" i="2" a="1"/>
  <c r="AH328" i="2" s="1"/>
  <c r="AH379" i="2" a="1"/>
  <c r="AH379" i="2"/>
  <c r="AH1565" i="2" a="1"/>
  <c r="AH1565" i="2" s="1"/>
  <c r="AH3066" i="2" a="1"/>
  <c r="AH3066" i="2" s="1"/>
  <c r="AH4718" i="2" a="1"/>
  <c r="AH4718" i="2"/>
  <c r="AH4793" i="2" a="1"/>
  <c r="AH4793" i="2" s="1"/>
  <c r="AH5149" i="2" a="1"/>
  <c r="AH5149" i="2" s="1"/>
  <c r="AH5354" i="2" a="1"/>
  <c r="AH5354" i="2"/>
  <c r="AH5551" i="2" a="1"/>
  <c r="AH5551" i="2"/>
  <c r="AH3237" i="2" a="1"/>
  <c r="AH3237" i="2" s="1"/>
  <c r="AH2491" i="2" a="1"/>
  <c r="AH2491" i="2" s="1"/>
  <c r="AH2579" i="2" a="1"/>
  <c r="AH2579" i="2" s="1"/>
  <c r="AH2670" i="2" a="1"/>
  <c r="AH2670" i="2"/>
  <c r="AH2751" i="2" a="1"/>
  <c r="AH2751" i="2"/>
  <c r="AH2752" i="2" a="1"/>
  <c r="AH2752" i="2" s="1"/>
  <c r="AH2809" i="2" a="1"/>
  <c r="AH2809" i="2" s="1"/>
  <c r="AH4994" i="2" a="1"/>
  <c r="AH4994" i="2" s="1"/>
  <c r="AH6565" i="2" a="1"/>
  <c r="AH6565" i="2"/>
  <c r="AH6711" i="2" a="1"/>
  <c r="AH6711" i="2" s="1"/>
  <c r="AH7006" i="2" a="1"/>
  <c r="AH7006" i="2"/>
  <c r="AH5291" i="2" a="1"/>
  <c r="AH5291" i="2"/>
  <c r="AH5661" i="2" a="1"/>
  <c r="AH5661" i="2" s="1"/>
  <c r="AH5789" i="2" a="1"/>
  <c r="AH5789" i="2"/>
  <c r="AH5914" i="2" a="1"/>
  <c r="AH5914" i="2" s="1"/>
  <c r="AH6085" i="2" a="1"/>
  <c r="AH6085" i="2" s="1"/>
  <c r="AH6634" i="2" a="1"/>
  <c r="AH6634" i="2" s="1"/>
  <c r="AH6968" i="2" a="1"/>
  <c r="AH6968" i="2" s="1"/>
  <c r="AH329" i="2" a="1"/>
  <c r="AH329" i="2"/>
  <c r="AH330" i="2" a="1"/>
  <c r="AH330" i="2" s="1"/>
  <c r="AH1566" i="2" a="1"/>
  <c r="AH1566" i="2" s="1"/>
  <c r="AH3067" i="2" a="1"/>
  <c r="AH3067" i="2" s="1"/>
  <c r="AH3250" i="2" a="1"/>
  <c r="AH3250" i="2" s="1"/>
  <c r="AH4719" i="2" a="1"/>
  <c r="AH4719" i="2" s="1"/>
  <c r="AH4794" i="2" a="1"/>
  <c r="AH4794" i="2" s="1"/>
  <c r="AH5123" i="2" a="1"/>
  <c r="AH5123" i="2" s="1"/>
  <c r="AH5355" i="2" a="1"/>
  <c r="AH5355" i="2"/>
  <c r="AH1804" i="2" a="1"/>
  <c r="AH1804" i="2" s="1"/>
  <c r="AH1885" i="2" a="1"/>
  <c r="AH1885" i="2" s="1"/>
  <c r="AH240" i="2" a="1"/>
  <c r="AH240" i="2" s="1"/>
  <c r="AH331" i="2" a="1"/>
  <c r="AH331" i="2" s="1"/>
  <c r="AH677" i="2" a="1"/>
  <c r="AH677" i="2"/>
  <c r="AH716" i="2" a="1"/>
  <c r="AH716" i="2"/>
  <c r="AH932" i="2" a="1"/>
  <c r="AH932" i="2"/>
  <c r="AH946" i="2" a="1"/>
  <c r="AH946" i="2" s="1"/>
  <c r="AH1169" i="2" a="1"/>
  <c r="AH1169" i="2" s="1"/>
  <c r="AH1170" i="2" a="1"/>
  <c r="AH1170" i="2" s="1"/>
  <c r="AH1383" i="2" a="1"/>
  <c r="AH1383" i="2"/>
  <c r="AH1416" i="2" a="1"/>
  <c r="AH1416" i="2" s="1"/>
  <c r="AH3363" i="2" a="1"/>
  <c r="AH3363" i="2" s="1"/>
  <c r="AH3404" i="2" a="1"/>
  <c r="AH3404" i="2"/>
  <c r="AH3770" i="2" a="1"/>
  <c r="AH3770" i="2"/>
  <c r="AH3771" i="2" a="1"/>
  <c r="AH3771" i="2" s="1"/>
  <c r="AH1970" i="2" a="1"/>
  <c r="AH1970" i="2" s="1"/>
  <c r="AH1971" i="2" a="1"/>
  <c r="AH1971" i="2" s="1"/>
  <c r="AH2056" i="2" a="1"/>
  <c r="AH2056" i="2" s="1"/>
  <c r="AH2124" i="2" a="1"/>
  <c r="AH2124" i="2" s="1"/>
  <c r="AH2492" i="2" a="1"/>
  <c r="AH2492" i="2" s="1"/>
  <c r="AH2580" i="2" a="1"/>
  <c r="AH2580" i="2" s="1"/>
  <c r="AH2671" i="2" a="1"/>
  <c r="AH2671" i="2"/>
  <c r="AH2672" i="2" a="1"/>
  <c r="AH2672" i="2"/>
  <c r="AH2753" i="2" a="1"/>
  <c r="AH2753" i="2" s="1"/>
  <c r="AH2810" i="2" a="1"/>
  <c r="AH2810" i="2" s="1"/>
  <c r="AH3238" i="2" a="1"/>
  <c r="AH3238" i="2" s="1"/>
  <c r="AH3976" i="2" a="1"/>
  <c r="AH3976" i="2" s="1"/>
  <c r="AH4302" i="2" a="1"/>
  <c r="AH4302" i="2" s="1"/>
  <c r="AH4327" i="2" a="1"/>
  <c r="AH4327" i="2" s="1"/>
  <c r="AH4436" i="2" a="1"/>
  <c r="AH4436" i="2"/>
  <c r="AH4481" i="2" a="1"/>
  <c r="AH4481" i="2" s="1"/>
  <c r="AH6204" i="2" a="1"/>
  <c r="AH6204" i="2"/>
  <c r="AH6322" i="2" a="1"/>
  <c r="AH6322" i="2" s="1"/>
  <c r="AH6340" i="2" a="1"/>
  <c r="AH6340" i="2"/>
  <c r="AH5015" i="2" a="1"/>
  <c r="AH5015" i="2"/>
  <c r="AH6566" i="2" a="1"/>
  <c r="AH6566" i="2" s="1"/>
  <c r="AH6707" i="2" a="1"/>
  <c r="AH6707" i="2"/>
  <c r="AH7046" i="2" a="1"/>
  <c r="AH7046" i="2" s="1"/>
  <c r="AH5231" i="2" a="1"/>
  <c r="AH5231" i="2" s="1"/>
  <c r="AH5523" i="2" a="1"/>
  <c r="AH5523" i="2"/>
  <c r="AH5662" i="2" a="1"/>
  <c r="AH5662" i="2"/>
  <c r="AH5790" i="2" a="1"/>
  <c r="AH5790" i="2"/>
  <c r="AH5915" i="2" a="1"/>
  <c r="AH5915" i="2" s="1"/>
  <c r="AH6124" i="2" a="1"/>
  <c r="AH6124" i="2"/>
  <c r="AH6613" i="2" a="1"/>
  <c r="AH6613" i="2"/>
  <c r="AH7007" i="2" a="1"/>
  <c r="AH7007" i="2" s="1"/>
  <c r="AH63" i="2" a="1"/>
  <c r="AH63" i="2" s="1"/>
  <c r="AH135" i="2" a="1"/>
  <c r="AH135" i="2" s="1"/>
  <c r="AH1476" i="2" a="1"/>
  <c r="AH1476" i="2" s="1"/>
  <c r="AH3068" i="2" a="1"/>
  <c r="AH3068" i="2"/>
  <c r="AH3336" i="2" a="1"/>
  <c r="AH3336" i="2"/>
  <c r="AH3337" i="2" a="1"/>
  <c r="AH3337" i="2"/>
  <c r="AH3689" i="2" a="1"/>
  <c r="AH3689" i="2"/>
  <c r="AH3704" i="2" a="1"/>
  <c r="AH3704" i="2" s="1"/>
  <c r="AH4633" i="2" a="1"/>
  <c r="AH4633" i="2" s="1"/>
  <c r="AH4795" i="2" a="1"/>
  <c r="AH4795" i="2" s="1"/>
  <c r="AH5064" i="2" a="1"/>
  <c r="AH5064" i="2" s="1"/>
  <c r="AH5356" i="2" a="1"/>
  <c r="AH5356" i="2"/>
  <c r="AH35" i="2" a="1"/>
  <c r="AH35" i="2" s="1"/>
  <c r="AH64" i="2" a="1"/>
  <c r="AH64" i="2" s="1"/>
  <c r="AH549" i="2" a="1"/>
  <c r="AH549" i="2" s="1"/>
  <c r="AH571" i="2" a="1"/>
  <c r="AH571" i="2" s="1"/>
  <c r="AH860" i="2" a="1"/>
  <c r="AH860" i="2" s="1"/>
  <c r="AH875" i="2" a="1"/>
  <c r="AH875" i="2" s="1"/>
  <c r="AH1114" i="2" a="1"/>
  <c r="AH1114" i="2"/>
  <c r="AH1115" i="2" a="1"/>
  <c r="AH1115" i="2" s="1"/>
  <c r="AH1338" i="2" a="1"/>
  <c r="AH1338" i="2" s="1"/>
  <c r="AH1358" i="2" a="1"/>
  <c r="AH1358" i="2" s="1"/>
  <c r="AH1685" i="2" a="1"/>
  <c r="AH1685" i="2" s="1"/>
  <c r="AH1733" i="2" a="1"/>
  <c r="AH1733" i="2" s="1"/>
  <c r="AH1734" i="2" a="1"/>
  <c r="AH1734" i="2" s="1"/>
  <c r="AH1805" i="2" a="1"/>
  <c r="AH1805" i="2" s="1"/>
  <c r="AH1886" i="2" a="1"/>
  <c r="AH1886" i="2" s="1"/>
  <c r="AH1972" i="2" a="1"/>
  <c r="AH1972" i="2" s="1"/>
  <c r="AH2349" i="2" a="1"/>
  <c r="AH2349" i="2" s="1"/>
  <c r="AH2364" i="2" a="1"/>
  <c r="AH2364" i="2" s="1"/>
  <c r="AH2413" i="2" a="1"/>
  <c r="AH2413" i="2"/>
  <c r="AH2493" i="2" a="1"/>
  <c r="AH2493" i="2" s="1"/>
  <c r="AH3536" i="2" a="1"/>
  <c r="AH3536" i="2"/>
  <c r="AH5261" i="2" a="1"/>
  <c r="AH5261" i="2" s="1"/>
  <c r="AH6034" i="2" a="1"/>
  <c r="AH6034" i="2" s="1"/>
  <c r="AH6474" i="2" a="1"/>
  <c r="AH6474" i="2" s="1"/>
  <c r="AH6851" i="2" a="1"/>
  <c r="AH6851" i="2" s="1"/>
  <c r="AH3924" i="2" a="1"/>
  <c r="AH3924" i="2" s="1"/>
  <c r="AH4243" i="2" a="1"/>
  <c r="AH4243" i="2" s="1"/>
  <c r="AH4268" i="2" a="1"/>
  <c r="AH4268" i="2" s="1"/>
  <c r="AH4383" i="2" a="1"/>
  <c r="AH4383" i="2" s="1"/>
  <c r="AH4405" i="2" a="1"/>
  <c r="AH4405" i="2" s="1"/>
  <c r="AH2581" i="2" a="1"/>
  <c r="AH2581" i="2"/>
  <c r="AH2582" i="2" a="1"/>
  <c r="AH2582" i="2" s="1"/>
  <c r="AH3553" i="2" a="1"/>
  <c r="AH3553" i="2" s="1"/>
  <c r="AH4919" i="2" a="1"/>
  <c r="AH4919" i="2"/>
  <c r="AH6475" i="2" a="1"/>
  <c r="AH6475" i="2" s="1"/>
  <c r="AH6740" i="2" a="1"/>
  <c r="AH6740" i="2" s="1"/>
  <c r="AH6877" i="2" a="1"/>
  <c r="AH6877" i="2" s="1"/>
  <c r="AH6168" i="2" a="1"/>
  <c r="AH6168" i="2" s="1"/>
  <c r="AH6372" i="2" a="1"/>
  <c r="AH6372" i="2"/>
  <c r="AH6386" i="2" a="1"/>
  <c r="AH6386" i="2"/>
  <c r="AH5473" i="2" a="1"/>
  <c r="AH5473" i="2" s="1"/>
  <c r="AH5663" i="2" a="1"/>
  <c r="AH5663" i="2" s="1"/>
  <c r="AH5791" i="2" a="1"/>
  <c r="AH5791" i="2" s="1"/>
  <c r="AH5916" i="2" a="1"/>
  <c r="AH5916" i="2"/>
  <c r="AH241" i="2" a="1"/>
  <c r="AH241" i="2" s="1"/>
  <c r="AH332" i="2" a="1"/>
  <c r="AH332" i="2" s="1"/>
  <c r="AH1533" i="2" a="1"/>
  <c r="AH1533" i="2" s="1"/>
  <c r="AH3069" i="2" a="1"/>
  <c r="AH3069" i="2"/>
  <c r="AH3364" i="2" a="1"/>
  <c r="AH3364" i="2" s="1"/>
  <c r="AH3405" i="2" a="1"/>
  <c r="AH3405" i="2" s="1"/>
  <c r="AH3732" i="2" a="1"/>
  <c r="AH3732" i="2" s="1"/>
  <c r="AH3772" i="2" a="1"/>
  <c r="AH3772" i="2" s="1"/>
  <c r="AH4692" i="2" a="1"/>
  <c r="AH4692" i="2" s="1"/>
  <c r="AH4796" i="2" a="1"/>
  <c r="AH4796" i="2" s="1"/>
  <c r="AH5124" i="2" a="1"/>
  <c r="AH5124" i="2" s="1"/>
  <c r="AH5357" i="2" a="1"/>
  <c r="AH5357" i="2" s="1"/>
  <c r="AH136" i="2" a="1"/>
  <c r="AH136" i="2" s="1"/>
  <c r="AH242" i="2" a="1"/>
  <c r="AH242" i="2"/>
  <c r="AH617" i="2" a="1"/>
  <c r="AH617" i="2" s="1"/>
  <c r="AH678" i="2" a="1"/>
  <c r="AH678" i="2"/>
  <c r="AH899" i="2" a="1"/>
  <c r="AH899" i="2"/>
  <c r="AH900" i="2" a="1"/>
  <c r="AH900" i="2"/>
  <c r="AH1139" i="2" a="1"/>
  <c r="AH1139" i="2" s="1"/>
  <c r="AH1171" i="2" a="1"/>
  <c r="AH1171" i="2"/>
  <c r="AH1384" i="2" a="1"/>
  <c r="AH1384" i="2" s="1"/>
  <c r="AH1385" i="2" a="1"/>
  <c r="AH1385" i="2" s="1"/>
  <c r="AH1735" i="2" a="1"/>
  <c r="AH1735" i="2" s="1"/>
  <c r="AH1806" i="2" a="1"/>
  <c r="AH1806" i="2" s="1"/>
  <c r="AH1887" i="2" a="1"/>
  <c r="AH1887" i="2" s="1"/>
  <c r="AH1973" i="2" a="1"/>
  <c r="AH1973" i="2" s="1"/>
  <c r="AH2057" i="2" a="1"/>
  <c r="AH2057" i="2" s="1"/>
  <c r="AH2125" i="2" a="1"/>
  <c r="AH2125" i="2" s="1"/>
  <c r="AH2414" i="2" a="1"/>
  <c r="AH2414" i="2"/>
  <c r="AH2494" i="2" a="1"/>
  <c r="AH2494" i="2" s="1"/>
  <c r="AH3586" i="2" a="1"/>
  <c r="AH3586" i="2"/>
  <c r="AH5277" i="2" a="1"/>
  <c r="AH5277" i="2" s="1"/>
  <c r="AH6086" i="2" a="1"/>
  <c r="AH6086" i="2" s="1"/>
  <c r="AH6567" i="2" a="1"/>
  <c r="AH6567" i="2" s="1"/>
  <c r="AH6923" i="2" a="1"/>
  <c r="AH6923" i="2"/>
  <c r="AH3953" i="2" a="1"/>
  <c r="AH3953" i="2"/>
  <c r="AH4303" i="2" a="1"/>
  <c r="AH4303" i="2" s="1"/>
  <c r="AH4328" i="2" a="1"/>
  <c r="AH4328" i="2" s="1"/>
  <c r="AH4437" i="2" a="1"/>
  <c r="AH4437" i="2"/>
  <c r="AH4438" i="2" a="1"/>
  <c r="AH4438" i="2" s="1"/>
  <c r="AH2583" i="2" a="1"/>
  <c r="AH2583" i="2" s="1"/>
  <c r="AH2673" i="2" a="1"/>
  <c r="AH2673" i="2"/>
  <c r="AH2674" i="2" a="1"/>
  <c r="AH2674" i="2" s="1"/>
  <c r="AH2754" i="2" a="1"/>
  <c r="AH2754" i="2"/>
  <c r="AH3619" i="2" a="1"/>
  <c r="AH3619" i="2" s="1"/>
  <c r="AH4970" i="2" a="1"/>
  <c r="AH4970" i="2" s="1"/>
  <c r="AH6589" i="2" a="1"/>
  <c r="AH6589" i="2" s="1"/>
  <c r="AH6752" i="2" a="1"/>
  <c r="AH6752" i="2" s="1"/>
  <c r="AH6969" i="2" a="1"/>
  <c r="AH6969" i="2" s="1"/>
  <c r="AH6212" i="2" a="1"/>
  <c r="AH6212" i="2" s="1"/>
  <c r="AH6387" i="2" a="1"/>
  <c r="AH6387" i="2" s="1"/>
  <c r="AH6405" i="2" a="1"/>
  <c r="AH6405" i="2"/>
  <c r="AH5524" i="2" a="1"/>
  <c r="AH5524" i="2" s="1"/>
  <c r="AH5664" i="2" a="1"/>
  <c r="AH5664" i="2"/>
  <c r="AH5792" i="2" a="1"/>
  <c r="AH5792" i="2" s="1"/>
  <c r="AH5917" i="2" a="1"/>
  <c r="AH5917" i="2" s="1"/>
  <c r="AH500" i="2" a="1"/>
  <c r="AH500" i="2" s="1"/>
  <c r="AH501" i="2" a="1"/>
  <c r="AH501" i="2" s="1"/>
  <c r="AH1464" i="2" a="1"/>
  <c r="AH1464" i="2" s="1"/>
  <c r="AH3070" i="2" a="1"/>
  <c r="AH3070" i="2"/>
  <c r="AH3003" i="2" a="1"/>
  <c r="AH3003" i="2"/>
  <c r="AH3005" i="2" a="1"/>
  <c r="AH3005" i="2" s="1"/>
  <c r="AH3275" i="2" a="1"/>
  <c r="AH3275" i="2"/>
  <c r="AH3283" i="2" a="1"/>
  <c r="AH3283" i="2" s="1"/>
  <c r="AH3537" i="2" a="1"/>
  <c r="AH3537" i="2" s="1"/>
  <c r="AH4621" i="2" a="1"/>
  <c r="AH4621" i="2"/>
  <c r="AH4797" i="2" a="1"/>
  <c r="AH4797" i="2" s="1"/>
  <c r="AH5054" i="2" a="1"/>
  <c r="AH5054" i="2" s="1"/>
  <c r="AH5358" i="2" a="1"/>
  <c r="AH5358" i="2" s="1"/>
  <c r="AH515" i="2" a="1"/>
  <c r="AH515" i="2" s="1"/>
  <c r="AH517" i="2" a="1"/>
  <c r="AH517" i="2"/>
  <c r="AH781" i="2" a="1"/>
  <c r="AH781" i="2" s="1"/>
  <c r="AH785" i="2" a="1"/>
  <c r="AH785" i="2" s="1"/>
  <c r="AH977" i="2" a="1"/>
  <c r="AH977" i="2" s="1"/>
  <c r="AH978" i="2" a="1"/>
  <c r="AH978" i="2" s="1"/>
  <c r="AH1645" i="2" a="1"/>
  <c r="AH1645" i="2" s="1"/>
  <c r="AH1651" i="2" a="1"/>
  <c r="AH1651" i="2" s="1"/>
  <c r="AH1654" i="2" a="1"/>
  <c r="AH1654" i="2" s="1"/>
  <c r="AH1664" i="2" a="1"/>
  <c r="AH1664" i="2" s="1"/>
  <c r="AH1665" i="2" a="1"/>
  <c r="AH1665" i="2"/>
  <c r="AH1686" i="2" a="1"/>
  <c r="AH1686" i="2"/>
  <c r="AH2341" i="2" a="1"/>
  <c r="AH2341" i="2" s="1"/>
  <c r="AH2342" i="2" a="1"/>
  <c r="AH2342" i="2"/>
  <c r="AH2343" i="2" a="1"/>
  <c r="AH2343" i="2" s="1"/>
  <c r="AH2344" i="2" a="1"/>
  <c r="AH2344" i="2" s="1"/>
  <c r="AH2345" i="2" a="1"/>
  <c r="AH2345" i="2" s="1"/>
  <c r="AH2346" i="2" a="1"/>
  <c r="AH2346" i="2" s="1"/>
  <c r="AH3006" i="2" a="1"/>
  <c r="AH3006" i="2"/>
  <c r="AH3009" i="2" a="1"/>
  <c r="AH3009" i="2" s="1"/>
  <c r="AH3182" i="2" a="1"/>
  <c r="AH3182" i="2" s="1"/>
  <c r="AH3276" i="2" a="1"/>
  <c r="AH3276" i="2" s="1"/>
  <c r="AH3284" i="2" a="1"/>
  <c r="AH3284" i="2" s="1"/>
  <c r="AH3925" i="2" a="1"/>
  <c r="AH3925" i="2" s="1"/>
  <c r="AH4367" i="2" a="1"/>
  <c r="AH4367" i="2" s="1"/>
  <c r="AH4368" i="2" a="1"/>
  <c r="AH4368" i="2" s="1"/>
  <c r="AH4572" i="2" a="1"/>
  <c r="AH4572" i="2" s="1"/>
  <c r="AH4597" i="2" a="1"/>
  <c r="AH4597" i="2"/>
  <c r="AH4907" i="2" a="1"/>
  <c r="AH4907" i="2" s="1"/>
  <c r="AH6156" i="2" a="1"/>
  <c r="AH6156" i="2" s="1"/>
  <c r="AH6246" i="2" a="1"/>
  <c r="AH6246" i="2"/>
  <c r="AH6249" i="2" a="1"/>
  <c r="AH6249" i="2" s="1"/>
  <c r="AH6476" i="2" a="1"/>
  <c r="AH6476" i="2" s="1"/>
  <c r="AH6730" i="2" a="1"/>
  <c r="AH6730" i="2"/>
  <c r="AH6878" i="2" a="1"/>
  <c r="AH6878" i="2"/>
  <c r="AH5195" i="2" a="1"/>
  <c r="AH5195" i="2" s="1"/>
  <c r="AH5474" i="2" a="1"/>
  <c r="AH5474" i="2" s="1"/>
  <c r="AH6015" i="2" a="1"/>
  <c r="AH6015" i="2" s="1"/>
  <c r="AH6016" i="2" a="1"/>
  <c r="AH6016" i="2" s="1"/>
  <c r="AH6017" i="2" a="1"/>
  <c r="AH6017" i="2"/>
  <c r="AH6059" i="2" a="1"/>
  <c r="AH6059" i="2" s="1"/>
  <c r="AH6454" i="2" a="1"/>
  <c r="AH6454" i="2" s="1"/>
  <c r="AH6852" i="2" a="1"/>
  <c r="AH6852" i="2" s="1"/>
  <c r="AH3183" i="2" a="1"/>
  <c r="AH3183" i="2" s="1"/>
  <c r="AH3406" i="2" a="1"/>
  <c r="AH3406" i="2" s="1"/>
  <c r="AH3447" i="2" a="1"/>
  <c r="AH3447" i="2" s="1"/>
  <c r="AH3773" i="2" a="1"/>
  <c r="AH3773" i="2" s="1"/>
  <c r="AH3817" i="2" a="1"/>
  <c r="AH3817" i="2" s="1"/>
  <c r="AH137" i="2" a="1"/>
  <c r="AH137" i="2" s="1"/>
  <c r="AH243" i="2" a="1"/>
  <c r="AH243" i="2" s="1"/>
  <c r="AH618" i="2" a="1"/>
  <c r="AH618" i="2" s="1"/>
  <c r="AH679" i="2" a="1"/>
  <c r="AH679" i="2" s="1"/>
  <c r="AH1019" i="2" a="1"/>
  <c r="AH1019" i="2" s="1"/>
  <c r="AH1047" i="2" a="1"/>
  <c r="AH1047" i="2" s="1"/>
  <c r="AH1255" i="2" a="1"/>
  <c r="AH1255" i="2"/>
  <c r="AH1281" i="2" a="1"/>
  <c r="AH1281" i="2" s="1"/>
  <c r="AH1736" i="2" a="1"/>
  <c r="AH1736" i="2"/>
  <c r="AH1807" i="2" a="1"/>
  <c r="AH1807" i="2" s="1"/>
  <c r="AH1888" i="2" a="1"/>
  <c r="AH1888" i="2" s="1"/>
  <c r="AH1974" i="2" a="1"/>
  <c r="AH1974" i="2" s="1"/>
  <c r="AH2058" i="2" a="1"/>
  <c r="AH2058" i="2" s="1"/>
  <c r="AH2126" i="2" a="1"/>
  <c r="AH2126" i="2" s="1"/>
  <c r="AH2365" i="2" a="1"/>
  <c r="AH2365" i="2" s="1"/>
  <c r="AH2415" i="2" a="1"/>
  <c r="AH2415" i="2" s="1"/>
  <c r="AH2495" i="2" a="1"/>
  <c r="AH2495" i="2" s="1"/>
  <c r="AH138" i="2" a="1"/>
  <c r="AH138" i="2" s="1"/>
  <c r="AH244" i="2" a="1"/>
  <c r="AH244" i="2" s="1"/>
  <c r="AH1504" i="2" a="1"/>
  <c r="AH1504" i="2" s="1"/>
  <c r="AH3071" i="2" a="1"/>
  <c r="AH3071" i="2" s="1"/>
  <c r="AH4662" i="2" a="1"/>
  <c r="AH4662" i="2" s="1"/>
  <c r="AH4798" i="2" a="1"/>
  <c r="AH4798" i="2" s="1"/>
  <c r="AH5095" i="2" a="1"/>
  <c r="AH5095" i="2" s="1"/>
  <c r="AH5359" i="2" a="1"/>
  <c r="AH5359" i="2" s="1"/>
  <c r="AH5497" i="2" a="1"/>
  <c r="AH5497" i="2"/>
  <c r="AH3202" i="2" a="1"/>
  <c r="AH3202" i="2" s="1"/>
  <c r="AH4185" i="2" a="1"/>
  <c r="AH4185" i="2"/>
  <c r="AH4217" i="2" a="1"/>
  <c r="AH4217" i="2" s="1"/>
  <c r="AH4482" i="2" a="1"/>
  <c r="AH4482" i="2" s="1"/>
  <c r="AH4522" i="2" a="1"/>
  <c r="AH4522" i="2" s="1"/>
  <c r="AH2584" i="2" a="1"/>
  <c r="AH2584" i="2" s="1"/>
  <c r="AH2585" i="2" a="1"/>
  <c r="AH2585" i="2" s="1"/>
  <c r="AH2675" i="2" a="1"/>
  <c r="AH2675" i="2" s="1"/>
  <c r="AH4947" i="2" a="1"/>
  <c r="AH4947" i="2"/>
  <c r="AH6505" i="2" a="1"/>
  <c r="AH6505" i="2" s="1"/>
  <c r="AH6693" i="2" a="1"/>
  <c r="AH6693" i="2" s="1"/>
  <c r="AH6924" i="2" a="1"/>
  <c r="AH6924" i="2" s="1"/>
  <c r="AH5262" i="2" a="1"/>
  <c r="AH5262" i="2" s="1"/>
  <c r="AH5665" i="2" a="1"/>
  <c r="AH5665" i="2" s="1"/>
  <c r="AH5793" i="2" a="1"/>
  <c r="AH5793" i="2" s="1"/>
  <c r="AH5918" i="2" a="1"/>
  <c r="AH5918" i="2" s="1"/>
  <c r="AH6035" i="2" a="1"/>
  <c r="AH6035" i="2" s="1"/>
  <c r="AH6538" i="2" a="1"/>
  <c r="AH6538" i="2"/>
  <c r="AH6879" i="2" a="1"/>
  <c r="AH6879" i="2" s="1"/>
  <c r="AH245" i="2" a="1"/>
  <c r="AH245" i="2" s="1"/>
  <c r="AH246" i="2" a="1"/>
  <c r="AH246" i="2" s="1"/>
  <c r="AH1534" i="2" a="1"/>
  <c r="AH1534" i="2" s="1"/>
  <c r="AH3072" i="2" a="1"/>
  <c r="AH3072" i="2" s="1"/>
  <c r="AH3338" i="2" a="1"/>
  <c r="AH3338" i="2"/>
  <c r="AH3365" i="2" a="1"/>
  <c r="AH3365" i="2" s="1"/>
  <c r="AH3554" i="2" a="1"/>
  <c r="AH3554" i="2" s="1"/>
  <c r="AH3733" i="2" a="1"/>
  <c r="AH3733" i="2"/>
  <c r="AH3734" i="2" a="1"/>
  <c r="AH3734" i="2" s="1"/>
  <c r="AH4663" i="2" a="1"/>
  <c r="AH4663" i="2" s="1"/>
  <c r="AH4799" i="2" a="1"/>
  <c r="AH4799" i="2" s="1"/>
  <c r="AH5125" i="2" a="1"/>
  <c r="AH5125" i="2" s="1"/>
  <c r="AH5360" i="2" a="1"/>
  <c r="AH5360" i="2" s="1"/>
  <c r="AH139" i="2" a="1"/>
  <c r="AH139" i="2"/>
  <c r="AH247" i="2" a="1"/>
  <c r="AH247" i="2" s="1"/>
  <c r="AH619" i="2" a="1"/>
  <c r="AH619" i="2"/>
  <c r="AH680" i="2" a="1"/>
  <c r="AH680" i="2"/>
  <c r="AH1020" i="2" a="1"/>
  <c r="AH1020" i="2" s="1"/>
  <c r="AH1021" i="2" a="1"/>
  <c r="AH1021" i="2" s="1"/>
  <c r="AH1235" i="2" a="1"/>
  <c r="AH1235" i="2" s="1"/>
  <c r="AH1256" i="2" a="1"/>
  <c r="AH1256" i="2"/>
  <c r="AH3620" i="2" a="1"/>
  <c r="AH3620" i="2" s="1"/>
  <c r="AH4152" i="2" a="1"/>
  <c r="AH4152" i="2" s="1"/>
  <c r="AH4164" i="2" a="1"/>
  <c r="AH4164" i="2" s="1"/>
  <c r="AH4406" i="2" a="1"/>
  <c r="AH4406" i="2" s="1"/>
  <c r="AH4439" i="2" a="1"/>
  <c r="AH4439" i="2" s="1"/>
  <c r="AH4016" i="2" a="1"/>
  <c r="AH4016" i="2" s="1"/>
  <c r="AH4024" i="2" a="1"/>
  <c r="AH4024" i="2" s="1"/>
  <c r="AH4036" i="2" a="1"/>
  <c r="AH4036" i="2"/>
  <c r="AH4047" i="2" a="1"/>
  <c r="AH4047" i="2" s="1"/>
  <c r="AH4048" i="2" a="1"/>
  <c r="AH4048" i="2"/>
  <c r="AH4054" i="2" a="1"/>
  <c r="AH4054" i="2"/>
  <c r="AH4086" i="2" a="1"/>
  <c r="AH4086" i="2" s="1"/>
  <c r="AH4087" i="2" a="1"/>
  <c r="AH4087" i="2" s="1"/>
  <c r="AH4094" i="2" a="1"/>
  <c r="AH4094" i="2" s="1"/>
  <c r="AH4103" i="2" a="1"/>
  <c r="AH4103" i="2" s="1"/>
  <c r="AH4112" i="2" a="1"/>
  <c r="AH4112" i="2"/>
  <c r="AH4113" i="2" a="1"/>
  <c r="AH4113" i="2" s="1"/>
  <c r="AH6830" i="2" a="1"/>
  <c r="AH6830" i="2" s="1"/>
  <c r="AH4948" i="2" a="1"/>
  <c r="AH4948" i="2" s="1"/>
  <c r="AH6810" i="2" a="1"/>
  <c r="AH6810" i="2" s="1"/>
  <c r="AH7077" i="2" a="1"/>
  <c r="AH7077" i="2"/>
  <c r="AH5263" i="2" a="1"/>
  <c r="AH5263" i="2" s="1"/>
  <c r="AH5525" i="2" a="1"/>
  <c r="AH5525" i="2"/>
  <c r="AH5666" i="2" a="1"/>
  <c r="AH5666" i="2" s="1"/>
  <c r="AH5794" i="2" a="1"/>
  <c r="AH5794" i="2" s="1"/>
  <c r="AH5919" i="2" a="1"/>
  <c r="AH5919" i="2" s="1"/>
  <c r="AH6060" i="2" a="1"/>
  <c r="AH6060" i="2" s="1"/>
  <c r="AH6811" i="2" a="1"/>
  <c r="AH6811" i="2"/>
  <c r="AH7047" i="2" a="1"/>
  <c r="AH7047" i="2" s="1"/>
  <c r="AH3179" i="2" a="1"/>
  <c r="AH3179" i="2" s="1"/>
  <c r="AH3366" i="2" a="1"/>
  <c r="AH3366" i="2" s="1"/>
  <c r="AH3407" i="2" a="1"/>
  <c r="AH3407" i="2" s="1"/>
  <c r="AH3774" i="2" a="1"/>
  <c r="AH3774" i="2" s="1"/>
  <c r="AH3775" i="2" a="1"/>
  <c r="AH3775" i="2" s="1"/>
  <c r="AH65" i="2" a="1"/>
  <c r="AH65" i="2" s="1"/>
  <c r="AH140" i="2" a="1"/>
  <c r="AH140" i="2" s="1"/>
  <c r="AH572" i="2" a="1"/>
  <c r="AH572" i="2" s="1"/>
  <c r="AH620" i="2" a="1"/>
  <c r="AH620" i="2" s="1"/>
  <c r="AH1003" i="2" a="1"/>
  <c r="AH1003" i="2" s="1"/>
  <c r="AH1022" i="2" a="1"/>
  <c r="AH1022" i="2"/>
  <c r="AH1236" i="2" a="1"/>
  <c r="AH1236" i="2" s="1"/>
  <c r="AH1257" i="2" a="1"/>
  <c r="AH1257" i="2" s="1"/>
  <c r="AH1687" i="2" a="1"/>
  <c r="AH1687" i="2" s="1"/>
  <c r="AH1737" i="2" a="1"/>
  <c r="AH1737" i="2" s="1"/>
  <c r="AH1808" i="2" a="1"/>
  <c r="AH1808" i="2" s="1"/>
  <c r="AH1889" i="2" a="1"/>
  <c r="AH1889" i="2" s="1"/>
  <c r="AH1975" i="2" a="1"/>
  <c r="AH1975" i="2"/>
  <c r="AH1976" i="2" a="1"/>
  <c r="AH1976" i="2" s="1"/>
  <c r="AH2350" i="2" a="1"/>
  <c r="AH2350" i="2" s="1"/>
  <c r="AH2366" i="2" a="1"/>
  <c r="AH2366" i="2" s="1"/>
  <c r="AH2416" i="2" a="1"/>
  <c r="AH2416" i="2" s="1"/>
  <c r="AH2496" i="2" a="1"/>
  <c r="AH2496" i="2" s="1"/>
  <c r="AH66" i="2" a="1"/>
  <c r="AH66" i="2" s="1"/>
  <c r="AH141" i="2" a="1"/>
  <c r="AH141" i="2" s="1"/>
  <c r="AH1477" i="2" a="1"/>
  <c r="AH1477" i="2"/>
  <c r="AH3073" i="2" a="1"/>
  <c r="AH3073" i="2"/>
  <c r="AH4634" i="2" a="1"/>
  <c r="AH4634" i="2" s="1"/>
  <c r="AH4800" i="2" a="1"/>
  <c r="AH4800" i="2" s="1"/>
  <c r="AH5065" i="2" a="1"/>
  <c r="AH5065" i="2" s="1"/>
  <c r="AH5361" i="2" a="1"/>
  <c r="AH5361" i="2" s="1"/>
  <c r="AH5475" i="2" a="1"/>
  <c r="AH5475" i="2"/>
  <c r="AH3184" i="2" a="1"/>
  <c r="AH3184" i="2" s="1"/>
  <c r="AH4165" i="2" a="1"/>
  <c r="AH4165" i="2" s="1"/>
  <c r="AH4186" i="2" a="1"/>
  <c r="AH4186" i="2" s="1"/>
  <c r="AH4440" i="2" a="1"/>
  <c r="AH4440" i="2"/>
  <c r="AH4483" i="2" a="1"/>
  <c r="AH4483" i="2" s="1"/>
  <c r="AH4920" i="2" a="1"/>
  <c r="AH4920" i="2" s="1"/>
  <c r="AH2497" i="2" a="1"/>
  <c r="AH2497" i="2"/>
  <c r="AH2586" i="2" a="1"/>
  <c r="AH2586" i="2" s="1"/>
  <c r="AH6477" i="2" a="1"/>
  <c r="AH6477" i="2" s="1"/>
  <c r="AH6681" i="2" a="1"/>
  <c r="AH6681" i="2" s="1"/>
  <c r="AH6880" i="2" a="1"/>
  <c r="AH6880" i="2" s="1"/>
  <c r="AH5264" i="2" a="1"/>
  <c r="AH5264" i="2" s="1"/>
  <c r="AH5667" i="2" a="1"/>
  <c r="AH5667" i="2" s="1"/>
  <c r="AH5795" i="2" a="1"/>
  <c r="AH5795" i="2" s="1"/>
  <c r="AH5920" i="2" a="1"/>
  <c r="AH5920" i="2" s="1"/>
  <c r="AH6024" i="2" a="1"/>
  <c r="AH6024" i="2" s="1"/>
  <c r="AH6478" i="2" a="1"/>
  <c r="AH6478" i="2" s="1"/>
  <c r="AH6853" i="2" a="1"/>
  <c r="AH6853" i="2" s="1"/>
  <c r="AH469" i="2" a="1"/>
  <c r="AH469" i="2"/>
  <c r="AH476" i="2" a="1"/>
  <c r="AH476" i="2" s="1"/>
  <c r="AH1478" i="2" a="1"/>
  <c r="AH1478" i="2"/>
  <c r="AH3074" i="2" a="1"/>
  <c r="AH3074" i="2" s="1"/>
  <c r="AH3408" i="2" a="1"/>
  <c r="AH3408" i="2" s="1"/>
  <c r="AH3448" i="2" a="1"/>
  <c r="AH3448" i="2"/>
  <c r="AH3587" i="2" a="1"/>
  <c r="AH3587" i="2"/>
  <c r="AH3705" i="2" a="1"/>
  <c r="AH3705" i="2"/>
  <c r="AH3735" i="2" a="1"/>
  <c r="AH3735" i="2" s="1"/>
  <c r="AH4635" i="2" a="1"/>
  <c r="AH4635" i="2" s="1"/>
  <c r="AH4801" i="2" a="1"/>
  <c r="AH4801" i="2"/>
  <c r="AH5066" i="2" a="1"/>
  <c r="AH5066" i="2" s="1"/>
  <c r="AH5362" i="2" a="1"/>
  <c r="AH5362" i="2"/>
  <c r="AH36" i="2" a="1"/>
  <c r="AH36" i="2"/>
  <c r="AH67" i="2" a="1"/>
  <c r="AH67" i="2" s="1"/>
  <c r="AH550" i="2" a="1"/>
  <c r="AH550" i="2" s="1"/>
  <c r="AH573" i="2" a="1"/>
  <c r="AH573" i="2" s="1"/>
  <c r="AH861" i="2" a="1"/>
  <c r="AH861" i="2" s="1"/>
  <c r="AH876" i="2" a="1"/>
  <c r="AH876" i="2" s="1"/>
  <c r="AH1092" i="2" a="1"/>
  <c r="AH1092" i="2" s="1"/>
  <c r="AH1116" i="2" a="1"/>
  <c r="AH1116" i="2" s="1"/>
  <c r="AH1339" i="2" a="1"/>
  <c r="AH1339" i="2" s="1"/>
  <c r="AH1359" i="2" a="1"/>
  <c r="AH1359" i="2" s="1"/>
  <c r="AH1666" i="2" a="1"/>
  <c r="AH1666" i="2" s="1"/>
  <c r="AH1688" i="2" a="1"/>
  <c r="AH1688" i="2"/>
  <c r="AH1738" i="2" a="1"/>
  <c r="AH1738" i="2"/>
  <c r="AH1809" i="2" a="1"/>
  <c r="AH1809" i="2" s="1"/>
  <c r="AH1890" i="2" a="1"/>
  <c r="AH1890" i="2" s="1"/>
  <c r="AH1977" i="2" a="1"/>
  <c r="AH1977" i="2" s="1"/>
  <c r="AH2367" i="2" a="1"/>
  <c r="AH2367" i="2" s="1"/>
  <c r="AH2417" i="2" a="1"/>
  <c r="AH2417" i="2" s="1"/>
  <c r="AH2498" i="2" a="1"/>
  <c r="AH2498" i="2"/>
  <c r="AH2587" i="2" a="1"/>
  <c r="AH2587" i="2" s="1"/>
  <c r="AH2588" i="2" a="1"/>
  <c r="AH2588" i="2" s="1"/>
  <c r="AH2676" i="2" a="1"/>
  <c r="AH2676" i="2"/>
  <c r="AH3665" i="2" a="1"/>
  <c r="AH3665" i="2"/>
  <c r="AH3912" i="2" a="1"/>
  <c r="AH3912" i="2"/>
  <c r="AH4153" i="2" a="1"/>
  <c r="AH4153" i="2"/>
  <c r="AH4166" i="2" a="1"/>
  <c r="AH4166" i="2" s="1"/>
  <c r="AH4407" i="2" a="1"/>
  <c r="AH4407" i="2"/>
  <c r="AH4441" i="2" a="1"/>
  <c r="AH4441" i="2" s="1"/>
  <c r="AH4949" i="2" a="1"/>
  <c r="AH4949" i="2"/>
  <c r="AH6169" i="2" a="1"/>
  <c r="AH6169" i="2" s="1"/>
  <c r="AH6289" i="2" a="1"/>
  <c r="AH6289" i="2"/>
  <c r="AH6323" i="2" a="1"/>
  <c r="AH6323" i="2"/>
  <c r="AH6539" i="2" a="1"/>
  <c r="AH6539" i="2" s="1"/>
  <c r="AH6781" i="2" a="1"/>
  <c r="AH6781" i="2" s="1"/>
  <c r="AH6970" i="2" a="1"/>
  <c r="AH6970" i="2" s="1"/>
  <c r="AH5211" i="2" a="1"/>
  <c r="AH5211" i="2"/>
  <c r="AH5498" i="2" a="1"/>
  <c r="AH5498" i="2" s="1"/>
  <c r="AH5668" i="2" a="1"/>
  <c r="AH5668" i="2" s="1"/>
  <c r="AH5796" i="2" a="1"/>
  <c r="AH5796" i="2" s="1"/>
  <c r="AH5921" i="2" a="1"/>
  <c r="AH5921" i="2" s="1"/>
  <c r="AH6087" i="2" a="1"/>
  <c r="AH6087" i="2" s="1"/>
  <c r="AH6506" i="2" a="1"/>
  <c r="AH6506" i="2" s="1"/>
  <c r="AH6925" i="2" a="1"/>
  <c r="AH6925" i="2" s="1"/>
  <c r="AH142" i="2" a="1"/>
  <c r="AH142" i="2"/>
  <c r="AH248" i="2" a="1"/>
  <c r="AH248" i="2"/>
  <c r="AH1505" i="2" a="1"/>
  <c r="AH1505" i="2" s="1"/>
  <c r="AH3075" i="2" a="1"/>
  <c r="AH3075" i="2" s="1"/>
  <c r="AH3555" i="2" a="1"/>
  <c r="AH3555" i="2" s="1"/>
  <c r="AH4664" i="2" a="1"/>
  <c r="AH4664" i="2"/>
  <c r="AH4802" i="2" a="1"/>
  <c r="AH4802" i="2" s="1"/>
  <c r="AH5096" i="2" a="1"/>
  <c r="AH5096" i="2" s="1"/>
  <c r="AH5363" i="2" a="1"/>
  <c r="AH5363" i="2" s="1"/>
  <c r="AH1739" i="2" a="1"/>
  <c r="AH1739" i="2" s="1"/>
  <c r="AH1810" i="2" a="1"/>
  <c r="AH1810" i="2" s="1"/>
  <c r="AH1811" i="2" a="1"/>
  <c r="AH1811" i="2"/>
  <c r="AH143" i="2" a="1"/>
  <c r="AH143" i="2" s="1"/>
  <c r="AH249" i="2" a="1"/>
  <c r="AH249" i="2" s="1"/>
  <c r="AH621" i="2" a="1"/>
  <c r="AH621" i="2" s="1"/>
  <c r="AH681" i="2" a="1"/>
  <c r="AH681" i="2" s="1"/>
  <c r="AH824" i="2" a="1"/>
  <c r="AH824" i="2" s="1"/>
  <c r="AH836" i="2" a="1"/>
  <c r="AH836" i="2" s="1"/>
  <c r="AH1023" i="2" a="1"/>
  <c r="AH1023" i="2"/>
  <c r="AH1048" i="2" a="1"/>
  <c r="AH1048" i="2" s="1"/>
  <c r="AH1258" i="2" a="1"/>
  <c r="AH1258" i="2" s="1"/>
  <c r="AH1259" i="2" a="1"/>
  <c r="AH1259" i="2" s="1"/>
  <c r="AH3367" i="2" a="1"/>
  <c r="AH3367" i="2" s="1"/>
  <c r="AH3409" i="2" a="1"/>
  <c r="AH3409" i="2"/>
  <c r="AH3776" i="2" a="1"/>
  <c r="AH3776" i="2" s="1"/>
  <c r="AH3818" i="2" a="1"/>
  <c r="AH3818" i="2" s="1"/>
  <c r="AH1891" i="2" a="1"/>
  <c r="AH1891" i="2"/>
  <c r="AH1978" i="2" a="1"/>
  <c r="AH1978" i="2" s="1"/>
  <c r="AH2059" i="2" a="1"/>
  <c r="AH2059" i="2" s="1"/>
  <c r="AH2418" i="2" a="1"/>
  <c r="AH2418" i="2" s="1"/>
  <c r="AH2499" i="2" a="1"/>
  <c r="AH2499" i="2" s="1"/>
  <c r="AH2500" i="2" a="1"/>
  <c r="AH2500" i="2" s="1"/>
  <c r="AH2589" i="2" a="1"/>
  <c r="AH2589" i="2" s="1"/>
  <c r="AH2677" i="2" a="1"/>
  <c r="AH2677" i="2" s="1"/>
  <c r="AH2755" i="2" a="1"/>
  <c r="AH2755" i="2" s="1"/>
  <c r="AH3556" i="2" a="1"/>
  <c r="AH3556" i="2"/>
  <c r="AH3954" i="2" a="1"/>
  <c r="AH3954" i="2" s="1"/>
  <c r="AH4187" i="2" a="1"/>
  <c r="AH4187" i="2" s="1"/>
  <c r="AH4188" i="2" a="1"/>
  <c r="AH4188" i="2" s="1"/>
  <c r="AH4484" i="2" a="1"/>
  <c r="AH4484" i="2" s="1"/>
  <c r="AH4485" i="2" a="1"/>
  <c r="AH4485" i="2"/>
  <c r="AH6180" i="2" a="1"/>
  <c r="AH6180" i="2" s="1"/>
  <c r="AH6290" i="2" a="1"/>
  <c r="AH6290" i="2"/>
  <c r="AH6324" i="2" a="1"/>
  <c r="AH6324" i="2" s="1"/>
  <c r="AH4921" i="2" a="1"/>
  <c r="AH4921" i="2" s="1"/>
  <c r="AH6507" i="2" a="1"/>
  <c r="AH6507" i="2" s="1"/>
  <c r="AH6741" i="2" a="1"/>
  <c r="AH6741" i="2" s="1"/>
  <c r="AH6881" i="2" a="1"/>
  <c r="AH6881" i="2" s="1"/>
  <c r="AH5201" i="2" a="1"/>
  <c r="AH5201" i="2"/>
  <c r="AH5499" i="2" a="1"/>
  <c r="AH5499" i="2" s="1"/>
  <c r="AH5669" i="2" a="1"/>
  <c r="AH5669" i="2" s="1"/>
  <c r="AH5797" i="2" a="1"/>
  <c r="AH5797" i="2"/>
  <c r="AH5922" i="2" a="1"/>
  <c r="AH5922" i="2" s="1"/>
  <c r="AH6061" i="2" a="1"/>
  <c r="AH6061" i="2" s="1"/>
  <c r="AH6479" i="2" a="1"/>
  <c r="AH6479" i="2" s="1"/>
  <c r="AH6882" i="2" a="1"/>
  <c r="AH6882" i="2" s="1"/>
  <c r="AH68" i="2" a="1"/>
  <c r="AH68" i="2" s="1"/>
  <c r="AH144" i="2" a="1"/>
  <c r="AH144" i="2" s="1"/>
  <c r="AH1479" i="2" a="1"/>
  <c r="AH1479" i="2" s="1"/>
  <c r="AH3076" i="2" a="1"/>
  <c r="AH3076" i="2" s="1"/>
  <c r="AH3538" i="2" a="1"/>
  <c r="AH3538" i="2" s="1"/>
  <c r="AH4636" i="2" a="1"/>
  <c r="AH4636" i="2" s="1"/>
  <c r="AH4803" i="2" a="1"/>
  <c r="AH4803" i="2" s="1"/>
  <c r="AH5067" i="2" a="1"/>
  <c r="AH5067" i="2" s="1"/>
  <c r="AH5364" i="2" a="1"/>
  <c r="AH5364" i="2"/>
  <c r="AH1689" i="2" a="1"/>
  <c r="AH1689" i="2" s="1"/>
  <c r="AH1740" i="2" a="1"/>
  <c r="AH1740" i="2" s="1"/>
  <c r="AH1741" i="2" a="1"/>
  <c r="AH1741" i="2" s="1"/>
  <c r="AH1812" i="2" a="1"/>
  <c r="AH1812" i="2" s="1"/>
  <c r="AH69" i="2" a="1"/>
  <c r="AH69" i="2" s="1"/>
  <c r="AH70" i="2" a="1"/>
  <c r="AH70" i="2" s="1"/>
  <c r="AH574" i="2" a="1"/>
  <c r="AH574" i="2" s="1"/>
  <c r="AH622" i="2" a="1"/>
  <c r="AH622" i="2" s="1"/>
  <c r="AH807" i="2" a="1"/>
  <c r="AH807" i="2" s="1"/>
  <c r="AH825" i="2" a="1"/>
  <c r="AH825" i="2" s="1"/>
  <c r="AH1004" i="2" a="1"/>
  <c r="AH1004" i="2" s="1"/>
  <c r="AH1024" i="2" a="1"/>
  <c r="AH1024" i="2" s="1"/>
  <c r="AH1237" i="2" a="1"/>
  <c r="AH1237" i="2"/>
  <c r="AH1260" i="2" a="1"/>
  <c r="AH1260" i="2" s="1"/>
  <c r="AH3339" i="2" a="1"/>
  <c r="AH3339" i="2" s="1"/>
  <c r="AH3368" i="2" a="1"/>
  <c r="AH3368" i="2"/>
  <c r="AH3736" i="2" a="1"/>
  <c r="AH3736" i="2" s="1"/>
  <c r="AH3777" i="2" a="1"/>
  <c r="AH3777" i="2"/>
  <c r="AH1892" i="2" a="1"/>
  <c r="AH1892" i="2"/>
  <c r="AH1979" i="2" a="1"/>
  <c r="AH1979" i="2"/>
  <c r="AH2368" i="2" a="1"/>
  <c r="AH2368" i="2" s="1"/>
  <c r="AH2419" i="2" a="1"/>
  <c r="AH2419" i="2" s="1"/>
  <c r="AH2501" i="2" a="1"/>
  <c r="AH2501" i="2" s="1"/>
  <c r="AH2502" i="2" a="1"/>
  <c r="AH2502" i="2"/>
  <c r="AH2590" i="2" a="1"/>
  <c r="AH2590" i="2" s="1"/>
  <c r="AH2678" i="2" a="1"/>
  <c r="AH2678" i="2" s="1"/>
  <c r="AH3557" i="2" a="1"/>
  <c r="AH3557" i="2" s="1"/>
  <c r="AH4908" i="2" a="1"/>
  <c r="AH4908" i="2" s="1"/>
  <c r="AH3926" i="2" a="1"/>
  <c r="AH3926" i="2" s="1"/>
  <c r="AH4167" i="2" a="1"/>
  <c r="AH4167" i="2" s="1"/>
  <c r="AH4168" i="2" a="1"/>
  <c r="AH4168" i="2" s="1"/>
  <c r="AH4442" i="2" a="1"/>
  <c r="AH4442" i="2" s="1"/>
  <c r="AH4486" i="2" a="1"/>
  <c r="AH4486" i="2"/>
  <c r="AH6157" i="2" a="1"/>
  <c r="AH6157" i="2" s="1"/>
  <c r="AH6268" i="2" a="1"/>
  <c r="AH6268" i="2"/>
  <c r="AH6291" i="2" a="1"/>
  <c r="AH6291" i="2" s="1"/>
  <c r="AH6455" i="2" a="1"/>
  <c r="AH6455" i="2" s="1"/>
  <c r="AH6731" i="2" a="1"/>
  <c r="AH6731" i="2" s="1"/>
  <c r="AH6854" i="2" a="1"/>
  <c r="AH6854" i="2" s="1"/>
  <c r="AH5196" i="2" a="1"/>
  <c r="AH5196" i="2"/>
  <c r="AH5476" i="2" a="1"/>
  <c r="AH5476" i="2" s="1"/>
  <c r="AH5670" i="2" a="1"/>
  <c r="AH5670" i="2" s="1"/>
  <c r="AH5798" i="2" a="1"/>
  <c r="AH5798" i="2" s="1"/>
  <c r="AH5923" i="2" a="1"/>
  <c r="AH5923" i="2"/>
  <c r="AH6036" i="2" a="1"/>
  <c r="AH6036" i="2" s="1"/>
  <c r="AH6456" i="2" a="1"/>
  <c r="AH6456" i="2" s="1"/>
  <c r="AH6855" i="2" a="1"/>
  <c r="AH6855" i="2" s="1"/>
  <c r="AH3239" i="2" a="1"/>
  <c r="AH3239" i="2" s="1"/>
  <c r="AH1083" i="2" a="1"/>
  <c r="AH1083" i="2"/>
  <c r="AH1084" i="2" a="1"/>
  <c r="AH1084" i="2" s="1"/>
  <c r="AH1317" i="2" a="1"/>
  <c r="AH1317" i="2" s="1"/>
  <c r="AH1318" i="2" a="1"/>
  <c r="AH1318" i="2"/>
  <c r="AH380" i="2" a="1"/>
  <c r="AH380" i="2"/>
  <c r="AH381" i="2" a="1"/>
  <c r="AH381" i="2" s="1"/>
  <c r="AH1584" i="2" a="1"/>
  <c r="AH1584" i="2"/>
  <c r="AH3077" i="2" a="1"/>
  <c r="AH3077" i="2" s="1"/>
  <c r="AH4720" i="2" a="1"/>
  <c r="AH4720" i="2"/>
  <c r="AH4804" i="2" a="1"/>
  <c r="AH4804" i="2"/>
  <c r="AH5150" i="2" a="1"/>
  <c r="AH5150" i="2"/>
  <c r="AH5365" i="2" a="1"/>
  <c r="AH5365" i="2" s="1"/>
  <c r="AH5568" i="2" a="1"/>
  <c r="AH5568" i="2" s="1"/>
  <c r="AH3251" i="2" a="1"/>
  <c r="AH3251" i="2" s="1"/>
  <c r="AH4244" i="2" a="1"/>
  <c r="AH4244" i="2" s="1"/>
  <c r="AH4269" i="2" a="1"/>
  <c r="AH4269" i="2" s="1"/>
  <c r="AH4553" i="2" a="1"/>
  <c r="AH4553" i="2" s="1"/>
  <c r="AH4573" i="2" a="1"/>
  <c r="AH4573" i="2"/>
  <c r="AH4995" i="2" a="1"/>
  <c r="AH4995" i="2"/>
  <c r="AH6590" i="2" a="1"/>
  <c r="AH6590" i="2" s="1"/>
  <c r="AH6718" i="2" a="1"/>
  <c r="AH6718" i="2" s="1"/>
  <c r="AH7008" i="2" a="1"/>
  <c r="AH7008" i="2" s="1"/>
  <c r="AH5298" i="2" a="1"/>
  <c r="AH5298" i="2" s="1"/>
  <c r="AH5671" i="2" a="1"/>
  <c r="AH5671" i="2" s="1"/>
  <c r="AH5799" i="2" a="1"/>
  <c r="AH5799" i="2"/>
  <c r="AH5924" i="2" a="1"/>
  <c r="AH5924" i="2" s="1"/>
  <c r="AH6106" i="2" a="1"/>
  <c r="AH6106" i="2" s="1"/>
  <c r="AH6644" i="2" a="1"/>
  <c r="AH6644" i="2" s="1"/>
  <c r="AH6971" i="2" a="1"/>
  <c r="AH6971" i="2"/>
  <c r="AH333" i="2" a="1"/>
  <c r="AH333" i="2" s="1"/>
  <c r="AH382" i="2" a="1"/>
  <c r="AH382" i="2"/>
  <c r="AH1567" i="2" a="1"/>
  <c r="AH1567" i="2" s="1"/>
  <c r="AH3078" i="2" a="1"/>
  <c r="AH3078" i="2" s="1"/>
  <c r="AH4734" i="2" a="1"/>
  <c r="AH4734" i="2"/>
  <c r="AH4805" i="2" a="1"/>
  <c r="AH4805" i="2" s="1"/>
  <c r="AH334" i="2" a="1"/>
  <c r="AH334" i="2" s="1"/>
  <c r="AH335" i="2" a="1"/>
  <c r="AH335" i="2" s="1"/>
  <c r="AH717" i="2" a="1"/>
  <c r="AH717" i="2" s="1"/>
  <c r="AH718" i="2" a="1"/>
  <c r="AH718" i="2" s="1"/>
  <c r="AH1192" i="2" a="1"/>
  <c r="AH1192" i="2" s="1"/>
  <c r="AH1206" i="2" a="1"/>
  <c r="AH1206" i="2" s="1"/>
  <c r="AH1417" i="2" a="1"/>
  <c r="AH1417" i="2" s="1"/>
  <c r="AH1433" i="2" a="1"/>
  <c r="AH1433" i="2" s="1"/>
  <c r="AH1893" i="2" a="1"/>
  <c r="AH1893" i="2" s="1"/>
  <c r="AH1980" i="2" a="1"/>
  <c r="AH1980" i="2" s="1"/>
  <c r="AH2060" i="2" a="1"/>
  <c r="AH2060" i="2" s="1"/>
  <c r="AH2127" i="2" a="1"/>
  <c r="AH2127" i="2" s="1"/>
  <c r="AH2173" i="2" a="1"/>
  <c r="AH2173" i="2" s="1"/>
  <c r="AH2174" i="2" a="1"/>
  <c r="AH2174" i="2" s="1"/>
  <c r="AH3635" i="2" a="1"/>
  <c r="AH3635" i="2" s="1"/>
  <c r="AH5299" i="2" a="1"/>
  <c r="AH5299" i="2" s="1"/>
  <c r="AH6125" i="2" a="1"/>
  <c r="AH6125" i="2"/>
  <c r="AH6645" i="2" a="1"/>
  <c r="AH6645" i="2" s="1"/>
  <c r="AH7009" i="2" a="1"/>
  <c r="AH7009" i="2" s="1"/>
  <c r="AH2591" i="2" a="1"/>
  <c r="AH2591" i="2" s="1"/>
  <c r="AH2679" i="2" a="1"/>
  <c r="AH2679" i="2" s="1"/>
  <c r="AH2680" i="2" a="1"/>
  <c r="AH2680" i="2" s="1"/>
  <c r="AH2756" i="2" a="1"/>
  <c r="AH2756" i="2" s="1"/>
  <c r="AH2811" i="2" a="1"/>
  <c r="AH2811" i="2" s="1"/>
  <c r="AH2846" i="2" a="1"/>
  <c r="AH2846" i="2" s="1"/>
  <c r="AH3636" i="2" a="1"/>
  <c r="AH3636" i="2" s="1"/>
  <c r="AH4996" i="2" a="1"/>
  <c r="AH4996" i="2"/>
  <c r="AH6646" i="2" a="1"/>
  <c r="AH6646" i="2" s="1"/>
  <c r="AH6766" i="2" a="1"/>
  <c r="AH6766" i="2"/>
  <c r="AH7010" i="2" a="1"/>
  <c r="AH7010" i="2" s="1"/>
  <c r="AH5151" i="2" a="1"/>
  <c r="AH5151" i="2" s="1"/>
  <c r="AH5366" i="2" a="1"/>
  <c r="AH5366" i="2" s="1"/>
  <c r="AH5569" i="2" a="1"/>
  <c r="AH5569" i="2" s="1"/>
  <c r="AH5672" i="2" a="1"/>
  <c r="AH5672" i="2" s="1"/>
  <c r="AH5800" i="2" a="1"/>
  <c r="AH5800" i="2" s="1"/>
  <c r="AH5925" i="2" a="1"/>
  <c r="AH5925" i="2"/>
  <c r="AH71" i="2" a="1"/>
  <c r="AH71" i="2"/>
  <c r="AH145" i="2" a="1"/>
  <c r="AH145" i="2" s="1"/>
  <c r="AH1480" i="2" a="1"/>
  <c r="AH1480" i="2" s="1"/>
  <c r="AH3079" i="2" a="1"/>
  <c r="AH3079" i="2" s="1"/>
  <c r="AH3320" i="2" a="1"/>
  <c r="AH3320" i="2" s="1"/>
  <c r="AH3340" i="2" a="1"/>
  <c r="AH3340" i="2" s="1"/>
  <c r="AH3690" i="2" a="1"/>
  <c r="AH3690" i="2" s="1"/>
  <c r="AH3706" i="2" a="1"/>
  <c r="AH3706" i="2" s="1"/>
  <c r="AH4637" i="2" a="1"/>
  <c r="AH4637" i="2" s="1"/>
  <c r="AH4806" i="2" a="1"/>
  <c r="AH4806" i="2" s="1"/>
  <c r="AH5068" i="2" a="1"/>
  <c r="AH5068" i="2"/>
  <c r="AH5367" i="2" a="1"/>
  <c r="AH5367" i="2" s="1"/>
  <c r="AH37" i="2" a="1"/>
  <c r="AH37" i="2" s="1"/>
  <c r="AH72" i="2" a="1"/>
  <c r="AH72" i="2" s="1"/>
  <c r="AH551" i="2" a="1"/>
  <c r="AH551" i="2" s="1"/>
  <c r="AH575" i="2" a="1"/>
  <c r="AH575" i="2" s="1"/>
  <c r="AH862" i="2" a="1"/>
  <c r="AH862" i="2" s="1"/>
  <c r="AH877" i="2" a="1"/>
  <c r="AH877" i="2" s="1"/>
  <c r="AH1093" i="2" a="1"/>
  <c r="AH1093" i="2" s="1"/>
  <c r="AH1117" i="2" a="1"/>
  <c r="AH1117" i="2" s="1"/>
  <c r="AH1340" i="2" a="1"/>
  <c r="AH1340" i="2"/>
  <c r="AH1341" i="2" a="1"/>
  <c r="AH1341" i="2" s="1"/>
  <c r="AH1690" i="2" a="1"/>
  <c r="AH1690" i="2" s="1"/>
  <c r="AH1691" i="2" a="1"/>
  <c r="AH1691" i="2"/>
  <c r="AH1742" i="2" a="1"/>
  <c r="AH1742" i="2"/>
  <c r="AH1813" i="2" a="1"/>
  <c r="AH1813" i="2" s="1"/>
  <c r="AH1894" i="2" a="1"/>
  <c r="AH1894" i="2" s="1"/>
  <c r="AH1981" i="2" a="1"/>
  <c r="AH1981" i="2"/>
  <c r="AH2351" i="2" a="1"/>
  <c r="AH2351" i="2" s="1"/>
  <c r="AH2369" i="2" a="1"/>
  <c r="AH2369" i="2"/>
  <c r="AH2420" i="2" a="1"/>
  <c r="AH2420" i="2" s="1"/>
  <c r="AH2421" i="2" a="1"/>
  <c r="AH2421" i="2"/>
  <c r="AH3539" i="2" a="1"/>
  <c r="AH3539" i="2"/>
  <c r="AH5255" i="2" a="1"/>
  <c r="AH5255" i="2" s="1"/>
  <c r="AH6037" i="2" a="1"/>
  <c r="AH6037" i="2"/>
  <c r="AH6457" i="2" a="1"/>
  <c r="AH6457" i="2" s="1"/>
  <c r="AH6856" i="2" a="1"/>
  <c r="AH6856" i="2" s="1"/>
  <c r="AH3913" i="2" a="1"/>
  <c r="AH3913" i="2" s="1"/>
  <c r="AH4245" i="2" a="1"/>
  <c r="AH4245" i="2" s="1"/>
  <c r="AH4270" i="2" a="1"/>
  <c r="AH4270" i="2" s="1"/>
  <c r="AH4384" i="2" a="1"/>
  <c r="AH4384" i="2" s="1"/>
  <c r="AH4385" i="2" a="1"/>
  <c r="AH4385" i="2"/>
  <c r="AH2503" i="2" a="1"/>
  <c r="AH2503" i="2"/>
  <c r="AH2592" i="2" a="1"/>
  <c r="AH2592" i="2" s="1"/>
  <c r="AH3558" i="2" a="1"/>
  <c r="AH3558" i="2" s="1"/>
  <c r="AH4922" i="2" a="1"/>
  <c r="AH4922" i="2"/>
  <c r="AH6480" i="2" a="1"/>
  <c r="AH6480" i="2" s="1"/>
  <c r="AH6732" i="2" a="1"/>
  <c r="AH6732" i="2"/>
  <c r="AH6883" i="2" a="1"/>
  <c r="AH6883" i="2" s="1"/>
  <c r="AH6170" i="2" a="1"/>
  <c r="AH6170" i="2" s="1"/>
  <c r="AH6356" i="2" a="1"/>
  <c r="AH6356" i="2" s="1"/>
  <c r="AH6373" i="2" a="1"/>
  <c r="AH6373" i="2" s="1"/>
  <c r="AH5477" i="2" a="1"/>
  <c r="AH5477" i="2"/>
  <c r="AH5673" i="2" a="1"/>
  <c r="AH5673" i="2" s="1"/>
  <c r="AH5801" i="2" a="1"/>
  <c r="AH5801" i="2" s="1"/>
  <c r="AH5926" i="2" a="1"/>
  <c r="AH5926" i="2" s="1"/>
  <c r="AH470" i="2" a="1"/>
  <c r="AH470" i="2" s="1"/>
  <c r="AH477" i="2" a="1"/>
  <c r="AH477" i="2"/>
  <c r="AH1481" i="2" a="1"/>
  <c r="AH1481" i="2" s="1"/>
  <c r="AH3080" i="2" a="1"/>
  <c r="AH3080" i="2" s="1"/>
  <c r="AH3369" i="2" a="1"/>
  <c r="AH3369" i="2" s="1"/>
  <c r="AH3410" i="2" a="1"/>
  <c r="AH3410" i="2"/>
  <c r="AH3588" i="2" a="1"/>
  <c r="AH3588" i="2" s="1"/>
  <c r="AH3707" i="2" a="1"/>
  <c r="AH3707" i="2"/>
  <c r="AH3737" i="2" a="1"/>
  <c r="AH3737" i="2" s="1"/>
  <c r="AH4638" i="2" a="1"/>
  <c r="AH4638" i="2"/>
  <c r="AH4807" i="2" a="1"/>
  <c r="AH4807" i="2" s="1"/>
  <c r="AH5069" i="2" a="1"/>
  <c r="AH5069" i="2" s="1"/>
  <c r="AH5368" i="2" a="1"/>
  <c r="AH5368" i="2" s="1"/>
  <c r="AH38" i="2" a="1"/>
  <c r="AH38" i="2"/>
  <c r="AH39" i="2" a="1"/>
  <c r="AH39" i="2"/>
  <c r="AH552" i="2" a="1"/>
  <c r="AH552" i="2" s="1"/>
  <c r="AH553" i="2" a="1"/>
  <c r="AH553" i="2" s="1"/>
  <c r="AH863" i="2" a="1"/>
  <c r="AH863" i="2" s="1"/>
  <c r="AH878" i="2" a="1"/>
  <c r="AH878" i="2" s="1"/>
  <c r="AH1094" i="2" a="1"/>
  <c r="AH1094" i="2" s="1"/>
  <c r="AH1118" i="2" a="1"/>
  <c r="AH1118" i="2" s="1"/>
  <c r="AH1342" i="2" a="1"/>
  <c r="AH1342" i="2" s="1"/>
  <c r="AH1360" i="2" a="1"/>
  <c r="AH1360" i="2" s="1"/>
  <c r="AH1667" i="2" a="1"/>
  <c r="AH1667" i="2"/>
  <c r="AH1692" i="2" a="1"/>
  <c r="AH1692" i="2" s="1"/>
  <c r="AH1743" i="2" a="1"/>
  <c r="AH1743" i="2"/>
  <c r="AH1744" i="2" a="1"/>
  <c r="AH1744" i="2" s="1"/>
  <c r="AH1814" i="2" a="1"/>
  <c r="AH1814" i="2" s="1"/>
  <c r="AH1895" i="2" a="1"/>
  <c r="AH1895" i="2" s="1"/>
  <c r="AH2370" i="2" a="1"/>
  <c r="AH2370" i="2" s="1"/>
  <c r="AH2422" i="2" a="1"/>
  <c r="AH2422" i="2" s="1"/>
  <c r="AH2504" i="2" a="1"/>
  <c r="AH2504" i="2" s="1"/>
  <c r="AH2505" i="2" a="1"/>
  <c r="AH2505" i="2" s="1"/>
  <c r="AH2593" i="2" a="1"/>
  <c r="AH2593" i="2" s="1"/>
  <c r="AH2681" i="2" a="1"/>
  <c r="AH2681" i="2"/>
  <c r="AH3666" i="2" a="1"/>
  <c r="AH3666" i="2" s="1"/>
  <c r="AH3914" i="2" a="1"/>
  <c r="AH3914" i="2" s="1"/>
  <c r="AH4154" i="2" a="1"/>
  <c r="AH4154" i="2" s="1"/>
  <c r="AH4169" i="2" a="1"/>
  <c r="AH4169" i="2" s="1"/>
  <c r="AH4408" i="2" a="1"/>
  <c r="AH4408" i="2"/>
  <c r="AH4443" i="2" a="1"/>
  <c r="AH4443" i="2" s="1"/>
  <c r="AH4950" i="2" a="1"/>
  <c r="AH4950" i="2" s="1"/>
  <c r="AH6158" i="2" a="1"/>
  <c r="AH6158" i="2" s="1"/>
  <c r="AH6292" i="2" a="1"/>
  <c r="AH6292" i="2" s="1"/>
  <c r="AH6293" i="2" a="1"/>
  <c r="AH6293" i="2" s="1"/>
  <c r="AH6508" i="2" a="1"/>
  <c r="AH6508" i="2" s="1"/>
  <c r="AH6776" i="2" a="1"/>
  <c r="AH6776" i="2" s="1"/>
  <c r="AH6972" i="2" a="1"/>
  <c r="AH6972" i="2"/>
  <c r="AH5212" i="2" a="1"/>
  <c r="AH5212" i="2" s="1"/>
  <c r="AH5478" i="2" a="1"/>
  <c r="AH5478" i="2" s="1"/>
  <c r="AH5674" i="2" a="1"/>
  <c r="AH5674" i="2" s="1"/>
  <c r="AH5802" i="2" a="1"/>
  <c r="AH5802" i="2" s="1"/>
  <c r="AH5927" i="2" a="1"/>
  <c r="AH5927" i="2" s="1"/>
  <c r="AH6088" i="2" a="1"/>
  <c r="AH6088" i="2" s="1"/>
  <c r="AH6481" i="2" a="1"/>
  <c r="AH6481" i="2" s="1"/>
  <c r="AH6926" i="2" a="1"/>
  <c r="AH6926" i="2" s="1"/>
  <c r="AH146" i="2" a="1"/>
  <c r="AH146" i="2" s="1"/>
  <c r="AH250" i="2" a="1"/>
  <c r="AH250" i="2" s="1"/>
  <c r="AH1506" i="2" a="1"/>
  <c r="AH1506" i="2" s="1"/>
  <c r="AH3081" i="2" a="1"/>
  <c r="AH3081" i="2" s="1"/>
  <c r="AH3341" i="2" a="1"/>
  <c r="AH3341" i="2" s="1"/>
  <c r="AH3370" i="2" a="1"/>
  <c r="AH3370" i="2" s="1"/>
  <c r="AH3708" i="2" a="1"/>
  <c r="AH3708" i="2"/>
  <c r="AH3738" i="2" a="1"/>
  <c r="AH3738" i="2"/>
  <c r="AH4665" i="2" a="1"/>
  <c r="AH4665" i="2" s="1"/>
  <c r="AH4808" i="2" a="1"/>
  <c r="AH4808" i="2" s="1"/>
  <c r="AH5097" i="2" a="1"/>
  <c r="AH5097" i="2" s="1"/>
  <c r="AH5369" i="2" a="1"/>
  <c r="AH5369" i="2"/>
  <c r="AH73" i="2" a="1"/>
  <c r="AH73" i="2" s="1"/>
  <c r="AH147" i="2" a="1"/>
  <c r="AH147" i="2" s="1"/>
  <c r="AH576" i="2" a="1"/>
  <c r="AH576" i="2" s="1"/>
  <c r="AH623" i="2" a="1"/>
  <c r="AH623" i="2" s="1"/>
  <c r="AH879" i="2" a="1"/>
  <c r="AH879" i="2"/>
  <c r="AH901" i="2" a="1"/>
  <c r="AH901" i="2"/>
  <c r="AH1140" i="2" a="1"/>
  <c r="AH1140" i="2" s="1"/>
  <c r="AH1141" i="2" a="1"/>
  <c r="AH1141" i="2"/>
  <c r="AH1361" i="2" a="1"/>
  <c r="AH1361" i="2" s="1"/>
  <c r="AH1386" i="2" a="1"/>
  <c r="AH1386" i="2" s="1"/>
  <c r="AH1745" i="2" a="1"/>
  <c r="AH1745" i="2" s="1"/>
  <c r="AH1746" i="2" a="1"/>
  <c r="AH1746" i="2" s="1"/>
  <c r="AH1815" i="2" a="1"/>
  <c r="AH1815" i="2" s="1"/>
  <c r="AH1896" i="2" a="1"/>
  <c r="AH1896" i="2"/>
  <c r="AH1982" i="2" a="1"/>
  <c r="AH1982" i="2"/>
  <c r="AH1983" i="2" a="1"/>
  <c r="AH1983" i="2" s="1"/>
  <c r="AH2371" i="2" a="1"/>
  <c r="AH2371" i="2" s="1"/>
  <c r="AH2423" i="2" a="1"/>
  <c r="AH2423" i="2" s="1"/>
  <c r="AH2506" i="2" a="1"/>
  <c r="AH2506" i="2" s="1"/>
  <c r="AH3559" i="2" a="1"/>
  <c r="AH3559" i="2"/>
  <c r="AH5278" i="2" a="1"/>
  <c r="AH5278" i="2" s="1"/>
  <c r="AH6062" i="2" a="1"/>
  <c r="AH6062" i="2" s="1"/>
  <c r="AH6509" i="2" a="1"/>
  <c r="AH6509" i="2" s="1"/>
  <c r="AH6884" i="2" a="1"/>
  <c r="AH6884" i="2"/>
  <c r="AH3927" i="2" a="1"/>
  <c r="AH3927" i="2"/>
  <c r="AH4271" i="2" a="1"/>
  <c r="AH4271" i="2" s="1"/>
  <c r="AH4304" i="2" a="1"/>
  <c r="AH4304" i="2"/>
  <c r="AH4409" i="2" a="1"/>
  <c r="AH4409" i="2"/>
  <c r="AH4444" i="2" a="1"/>
  <c r="AH4444" i="2"/>
  <c r="AH2594" i="2" a="1"/>
  <c r="AH2594" i="2"/>
  <c r="AH2595" i="2" a="1"/>
  <c r="AH2595" i="2" s="1"/>
  <c r="AH2682" i="2" a="1"/>
  <c r="AH2682" i="2"/>
  <c r="AH3589" i="2" a="1"/>
  <c r="AH3589" i="2" s="1"/>
  <c r="AH4951" i="2" a="1"/>
  <c r="AH4951" i="2" s="1"/>
  <c r="AH6540" i="2" a="1"/>
  <c r="AH6540" i="2" s="1"/>
  <c r="AH6742" i="2" a="1"/>
  <c r="AH6742" i="2"/>
  <c r="AH6927" i="2" a="1"/>
  <c r="AH6927" i="2" s="1"/>
  <c r="AH6193" i="2" a="1"/>
  <c r="AH6193" i="2" s="1"/>
  <c r="AH6388" i="2" a="1"/>
  <c r="AH6388" i="2" s="1"/>
  <c r="AH6389" i="2" a="1"/>
  <c r="AH6389" i="2" s="1"/>
  <c r="AH5500" i="2" a="1"/>
  <c r="AH5500" i="2" s="1"/>
  <c r="AH5675" i="2" a="1"/>
  <c r="AH5675" i="2" s="1"/>
  <c r="AH5803" i="2" a="1"/>
  <c r="AH5803" i="2" s="1"/>
  <c r="AH5928" i="2" a="1"/>
  <c r="AH5928" i="2" s="1"/>
  <c r="AH74" i="2" a="1"/>
  <c r="AH74" i="2" s="1"/>
  <c r="AH75" i="2" a="1"/>
  <c r="AH75" i="2" s="1"/>
  <c r="AH1465" i="2" a="1"/>
  <c r="AH1465" i="2" s="1"/>
  <c r="AH3082" i="2" a="1"/>
  <c r="AH3082" i="2"/>
  <c r="AH3321" i="2" a="1"/>
  <c r="AH3321" i="2"/>
  <c r="AH3342" i="2" a="1"/>
  <c r="AH3342" i="2"/>
  <c r="AH3691" i="2" a="1"/>
  <c r="AH3691" i="2" s="1"/>
  <c r="AH3709" i="2" a="1"/>
  <c r="AH3709" i="2"/>
  <c r="AH4639" i="2" a="1"/>
  <c r="AH4639" i="2"/>
  <c r="AH4809" i="2" a="1"/>
  <c r="AH4809" i="2" s="1"/>
  <c r="AH5070" i="2" a="1"/>
  <c r="AH5070" i="2" s="1"/>
  <c r="AH5370" i="2" a="1"/>
  <c r="AH5370" i="2" s="1"/>
  <c r="AH40" i="2" a="1"/>
  <c r="AH40" i="2" s="1"/>
  <c r="AH76" i="2" a="1"/>
  <c r="AH76" i="2" s="1"/>
  <c r="AH554" i="2" a="1"/>
  <c r="AH554" i="2"/>
  <c r="AH577" i="2" a="1"/>
  <c r="AH577" i="2" s="1"/>
  <c r="AH850" i="2" a="1"/>
  <c r="AH850" i="2" s="1"/>
  <c r="AH864" i="2" a="1"/>
  <c r="AH864" i="2" s="1"/>
  <c r="AH1095" i="2" a="1"/>
  <c r="AH1095" i="2" s="1"/>
  <c r="AH1119" i="2" a="1"/>
  <c r="AH1119" i="2" s="1"/>
  <c r="AH1343" i="2" a="1"/>
  <c r="AH1343" i="2" s="1"/>
  <c r="AH1362" i="2" a="1"/>
  <c r="AH1362" i="2"/>
  <c r="AH1668" i="2" a="1"/>
  <c r="AH1668" i="2" s="1"/>
  <c r="AH1693" i="2" a="1"/>
  <c r="AH1693" i="2" s="1"/>
  <c r="AH1747" i="2" a="1"/>
  <c r="AH1747" i="2" s="1"/>
  <c r="AH1816" i="2" a="1"/>
  <c r="AH1816" i="2" s="1"/>
  <c r="AH1897" i="2" a="1"/>
  <c r="AH1897" i="2" s="1"/>
  <c r="AH1984" i="2" a="1"/>
  <c r="AH1984" i="2" s="1"/>
  <c r="AH2352" i="2" a="1"/>
  <c r="AH2352" i="2" s="1"/>
  <c r="AH2372" i="2" a="1"/>
  <c r="AH2372" i="2"/>
  <c r="AH2424" i="2" a="1"/>
  <c r="AH2424" i="2" s="1"/>
  <c r="AH2425" i="2" a="1"/>
  <c r="AH2425" i="2"/>
  <c r="AH3540" i="2" a="1"/>
  <c r="AH3540" i="2" s="1"/>
  <c r="AH5256" i="2" a="1"/>
  <c r="AH5256" i="2" s="1"/>
  <c r="AH6038" i="2" a="1"/>
  <c r="AH6038" i="2" s="1"/>
  <c r="AH6458" i="2" a="1"/>
  <c r="AH6458" i="2" s="1"/>
  <c r="AH6857" i="2" a="1"/>
  <c r="AH6857" i="2" s="1"/>
  <c r="AH3915" i="2" a="1"/>
  <c r="AH3915" i="2"/>
  <c r="AH4246" i="2" a="1"/>
  <c r="AH4246" i="2" s="1"/>
  <c r="AH4247" i="2" a="1"/>
  <c r="AH4247" i="2" s="1"/>
  <c r="AH4386" i="2" a="1"/>
  <c r="AH4386" i="2" s="1"/>
  <c r="AH4387" i="2" a="1"/>
  <c r="AH4387" i="2" s="1"/>
  <c r="AH2507" i="2" a="1"/>
  <c r="AH2507" i="2" s="1"/>
  <c r="AH2596" i="2" a="1"/>
  <c r="AH2596" i="2"/>
  <c r="AH3541" i="2" a="1"/>
  <c r="AH3541" i="2" s="1"/>
  <c r="AH4923" i="2" a="1"/>
  <c r="AH4923" i="2" s="1"/>
  <c r="AH6459" i="2" a="1"/>
  <c r="AH6459" i="2" s="1"/>
  <c r="AH6733" i="2" a="1"/>
  <c r="AH6733" i="2" s="1"/>
  <c r="AH6858" i="2" a="1"/>
  <c r="AH6858" i="2"/>
  <c r="AH6159" i="2" a="1"/>
  <c r="AH6159" i="2"/>
  <c r="AH6357" i="2" a="1"/>
  <c r="AH6357" i="2" s="1"/>
  <c r="AH6374" i="2" a="1"/>
  <c r="AH6374" i="2"/>
  <c r="AH5479" i="2" a="1"/>
  <c r="AH5479" i="2"/>
  <c r="AH5676" i="2" a="1"/>
  <c r="AH5676" i="2"/>
  <c r="AH5804" i="2" a="1"/>
  <c r="AH5804" i="2" s="1"/>
  <c r="AH5929" i="2" a="1"/>
  <c r="AH5929" i="2"/>
  <c r="AH148" i="2" a="1"/>
  <c r="AH148" i="2" s="1"/>
  <c r="AH251" i="2" a="1"/>
  <c r="AH251" i="2" s="1"/>
  <c r="AH1535" i="2" a="1"/>
  <c r="AH1535" i="2" s="1"/>
  <c r="AH3083" i="2" a="1"/>
  <c r="AH3083" i="2" s="1"/>
  <c r="AH3560" i="2" a="1"/>
  <c r="AH3560" i="2" s="1"/>
  <c r="AH4666" i="2" a="1"/>
  <c r="AH4666" i="2" s="1"/>
  <c r="AH4810" i="2" a="1"/>
  <c r="AH4810" i="2" s="1"/>
  <c r="AH5126" i="2" a="1"/>
  <c r="AH5126" i="2" s="1"/>
  <c r="AH5371" i="2" a="1"/>
  <c r="AH5371" i="2" s="1"/>
  <c r="AH149" i="2" a="1"/>
  <c r="AH149" i="2" s="1"/>
  <c r="AH252" i="2" a="1"/>
  <c r="AH252" i="2" s="1"/>
  <c r="AH624" i="2" a="1"/>
  <c r="AH624" i="2" s="1"/>
  <c r="AH682" i="2" a="1"/>
  <c r="AH682" i="2" s="1"/>
  <c r="AH1005" i="2" a="1"/>
  <c r="AH1005" i="2" s="1"/>
  <c r="AH1025" i="2" a="1"/>
  <c r="AH1025" i="2" s="1"/>
  <c r="AH1238" i="2" a="1"/>
  <c r="AH1238" i="2"/>
  <c r="AH1239" i="2" a="1"/>
  <c r="AH1239" i="2" s="1"/>
  <c r="AH3590" i="2" a="1"/>
  <c r="AH3590" i="2" s="1"/>
  <c r="AH4017" i="2" a="1"/>
  <c r="AH4017" i="2"/>
  <c r="AH4025" i="2" a="1"/>
  <c r="AH4025" i="2" s="1"/>
  <c r="AH4037" i="2" a="1"/>
  <c r="AH4037" i="2" s="1"/>
  <c r="AH4038" i="2" a="1"/>
  <c r="AH4038" i="2"/>
  <c r="AH4049" i="2" a="1"/>
  <c r="AH4049" i="2"/>
  <c r="AH4055" i="2" a="1"/>
  <c r="AH4055" i="2" s="1"/>
  <c r="AH4079" i="2" a="1"/>
  <c r="AH4079" i="2" s="1"/>
  <c r="AH4088" i="2" a="1"/>
  <c r="AH4088" i="2" s="1"/>
  <c r="AH4095" i="2" a="1"/>
  <c r="AH4095" i="2" s="1"/>
  <c r="AH4104" i="2" a="1"/>
  <c r="AH4104" i="2" s="1"/>
  <c r="AH4105" i="2" a="1"/>
  <c r="AH4105" i="2"/>
  <c r="AH4114" i="2" a="1"/>
  <c r="AH4114" i="2"/>
  <c r="AH6831" i="2" a="1"/>
  <c r="AH6831" i="2" s="1"/>
  <c r="AH4952" i="2" a="1"/>
  <c r="AH4952" i="2" s="1"/>
  <c r="AH6812" i="2" a="1"/>
  <c r="AH6812" i="2" s="1"/>
  <c r="AH7078" i="2" a="1"/>
  <c r="AH7078" i="2" s="1"/>
  <c r="AH5265" i="2" a="1"/>
  <c r="AH5265" i="2" s="1"/>
  <c r="AH5526" i="2" a="1"/>
  <c r="AH5526" i="2" s="1"/>
  <c r="AH5677" i="2" a="1"/>
  <c r="AH5677" i="2"/>
  <c r="AH5805" i="2" a="1"/>
  <c r="AH5805" i="2" s="1"/>
  <c r="AH5930" i="2" a="1"/>
  <c r="AH5930" i="2" s="1"/>
  <c r="AH6063" i="2" a="1"/>
  <c r="AH6063" i="2"/>
  <c r="AH6813" i="2" a="1"/>
  <c r="AH6813" i="2"/>
  <c r="AH7048" i="2" a="1"/>
  <c r="AH7048" i="2" s="1"/>
  <c r="AH3185" i="2" a="1"/>
  <c r="AH3185" i="2" s="1"/>
  <c r="AH3411" i="2" a="1"/>
  <c r="AH3411" i="2" s="1"/>
  <c r="AH3412" i="2" a="1"/>
  <c r="AH3412" i="2"/>
  <c r="AH3778" i="2" a="1"/>
  <c r="AH3778" i="2" s="1"/>
  <c r="AH3819" i="2" a="1"/>
  <c r="AH3819" i="2" s="1"/>
  <c r="AH150" i="2" a="1"/>
  <c r="AH150" i="2"/>
  <c r="AH253" i="2" a="1"/>
  <c r="AH253" i="2"/>
  <c r="AH625" i="2" a="1"/>
  <c r="AH625" i="2" s="1"/>
  <c r="AH683" i="2" a="1"/>
  <c r="AH683" i="2"/>
  <c r="AH802" i="2" a="1"/>
  <c r="AH802" i="2"/>
  <c r="AH808" i="2" a="1"/>
  <c r="AH808" i="2" s="1"/>
  <c r="AH1026" i="2" a="1"/>
  <c r="AH1026" i="2" s="1"/>
  <c r="AH1049" i="2" a="1"/>
  <c r="AH1049" i="2" s="1"/>
  <c r="AH1261" i="2" a="1"/>
  <c r="AH1261" i="2" s="1"/>
  <c r="AH1282" i="2" a="1"/>
  <c r="AH1282" i="2" s="1"/>
  <c r="AH1748" i="2" a="1"/>
  <c r="AH1748" i="2" s="1"/>
  <c r="AH1749" i="2" a="1"/>
  <c r="AH1749" i="2" s="1"/>
  <c r="AH1817" i="2" a="1"/>
  <c r="AH1817" i="2" s="1"/>
  <c r="AH1898" i="2" a="1"/>
  <c r="AH1898" i="2"/>
  <c r="AH1985" i="2" a="1"/>
  <c r="AH1985" i="2" s="1"/>
  <c r="AH2061" i="2" a="1"/>
  <c r="AH2061" i="2" s="1"/>
  <c r="AH2373" i="2" a="1"/>
  <c r="AH2373" i="2" s="1"/>
  <c r="AH2426" i="2" a="1"/>
  <c r="AH2426" i="2" s="1"/>
  <c r="AH2508" i="2" a="1"/>
  <c r="AH2508" i="2" s="1"/>
  <c r="AH151" i="2" a="1"/>
  <c r="AH151" i="2" s="1"/>
  <c r="AH254" i="2" a="1"/>
  <c r="AH254" i="2" s="1"/>
  <c r="AH1507" i="2" a="1"/>
  <c r="AH1507" i="2" s="1"/>
  <c r="AH3084" i="2" a="1"/>
  <c r="AH3084" i="2" s="1"/>
  <c r="AH4640" i="2" a="1"/>
  <c r="AH4640" i="2"/>
  <c r="AH4811" i="2" a="1"/>
  <c r="AH4811" i="2" s="1"/>
  <c r="AH5071" i="2" a="1"/>
  <c r="AH5071" i="2" s="1"/>
  <c r="AH5372" i="2" a="1"/>
  <c r="AH5372" i="2" s="1"/>
  <c r="AH5501" i="2" a="1"/>
  <c r="AH5501" i="2"/>
  <c r="AH3203" i="2" a="1"/>
  <c r="AH3203" i="2" s="1"/>
  <c r="AH3928" i="2" a="1"/>
  <c r="AH3928" i="2" s="1"/>
  <c r="AH4189" i="2" a="1"/>
  <c r="AH4189" i="2" s="1"/>
  <c r="AH4190" i="2" a="1"/>
  <c r="AH4190" i="2" s="1"/>
  <c r="AH4487" i="2" a="1"/>
  <c r="AH4487" i="2" s="1"/>
  <c r="AH4523" i="2" a="1"/>
  <c r="AH4523" i="2"/>
  <c r="AH2509" i="2" a="1"/>
  <c r="AH2509" i="2"/>
  <c r="AH2597" i="2" a="1"/>
  <c r="AH2597" i="2" s="1"/>
  <c r="AH2683" i="2" a="1"/>
  <c r="AH2683" i="2" s="1"/>
  <c r="AH4924" i="2" a="1"/>
  <c r="AH4924" i="2" s="1"/>
  <c r="AH6171" i="2" a="1"/>
  <c r="AH6171" i="2"/>
  <c r="AH6269" i="2" a="1"/>
  <c r="AH6269" i="2" s="1"/>
  <c r="AH6294" i="2" a="1"/>
  <c r="AH6294" i="2" s="1"/>
  <c r="AH6510" i="2" a="1"/>
  <c r="AH6510" i="2" s="1"/>
  <c r="AH6687" i="2" a="1"/>
  <c r="AH6687" i="2" s="1"/>
  <c r="AH6885" i="2" a="1"/>
  <c r="AH6885" i="2" s="1"/>
  <c r="AH5266" i="2" a="1"/>
  <c r="AH5266" i="2" s="1"/>
  <c r="AH5678" i="2" a="1"/>
  <c r="AH5678" i="2" s="1"/>
  <c r="AH5806" i="2" a="1"/>
  <c r="AH5806" i="2"/>
  <c r="AH5931" i="2" a="1"/>
  <c r="AH5931" i="2" s="1"/>
  <c r="AH6039" i="2" a="1"/>
  <c r="AH6039" i="2" s="1"/>
  <c r="AH6511" i="2" a="1"/>
  <c r="AH6511" i="2" s="1"/>
  <c r="AH6886" i="2" a="1"/>
  <c r="AH6886" i="2" s="1"/>
  <c r="AH3465" i="2" a="1"/>
  <c r="AH3465" i="2" s="1"/>
  <c r="AH3466" i="2" a="1"/>
  <c r="AH3466" i="2" s="1"/>
  <c r="AH3852" i="2" a="1"/>
  <c r="AH3852" i="2" s="1"/>
  <c r="AH3873" i="2" a="1"/>
  <c r="AH3873" i="2" s="1"/>
  <c r="AH809" i="2" a="1"/>
  <c r="AH809" i="2"/>
  <c r="AH826" i="2" a="1"/>
  <c r="AH826" i="2"/>
  <c r="AH336" i="2" a="1"/>
  <c r="AH336" i="2" s="1"/>
  <c r="AH337" i="2" a="1"/>
  <c r="AH337" i="2"/>
  <c r="AH1568" i="2" a="1"/>
  <c r="AH1568" i="2" s="1"/>
  <c r="AH3085" i="2" a="1"/>
  <c r="AH3085" i="2" s="1"/>
  <c r="AH4721" i="2" a="1"/>
  <c r="AH4721" i="2" s="1"/>
  <c r="AH4812" i="2" a="1"/>
  <c r="AH4812" i="2" s="1"/>
  <c r="AH5127" i="2" a="1"/>
  <c r="AH5127" i="2" s="1"/>
  <c r="AH5373" i="2" a="1"/>
  <c r="AH5373" i="2" s="1"/>
  <c r="AH5552" i="2" a="1"/>
  <c r="AH5552" i="2"/>
  <c r="AH3240" i="2" a="1"/>
  <c r="AH3240" i="2" s="1"/>
  <c r="AH3929" i="2" a="1"/>
  <c r="AH3929" i="2" s="1"/>
  <c r="AH4248" i="2" a="1"/>
  <c r="AH4248" i="2"/>
  <c r="AH4249" i="2" a="1"/>
  <c r="AH4249" i="2"/>
  <c r="AH4554" i="2" a="1"/>
  <c r="AH4554" i="2" s="1"/>
  <c r="AH4574" i="2" a="1"/>
  <c r="AH4574" i="2" s="1"/>
  <c r="AH4997" i="2" a="1"/>
  <c r="AH4997" i="2" s="1"/>
  <c r="AH6181" i="2" a="1"/>
  <c r="AH6181" i="2"/>
  <c r="AH6295" i="2" a="1"/>
  <c r="AH6295" i="2"/>
  <c r="AH6325" i="2" a="1"/>
  <c r="AH6325" i="2"/>
  <c r="AH6568" i="2" a="1"/>
  <c r="AH6568" i="2" s="1"/>
  <c r="AH6712" i="2" a="1"/>
  <c r="AH6712" i="2" s="1"/>
  <c r="AH7011" i="2" a="1"/>
  <c r="AH7011" i="2"/>
  <c r="AH5679" i="2" a="1"/>
  <c r="AH5679" i="2" s="1"/>
  <c r="AH5807" i="2" a="1"/>
  <c r="AH5807" i="2" s="1"/>
  <c r="AH5932" i="2" a="1"/>
  <c r="AH5932" i="2" s="1"/>
  <c r="AH152" i="2" a="1"/>
  <c r="AH152" i="2" s="1"/>
  <c r="AH255" i="2" a="1"/>
  <c r="AH255" i="2" s="1"/>
  <c r="AH1508" i="2" a="1"/>
  <c r="AH1508" i="2" s="1"/>
  <c r="AH3086" i="2" a="1"/>
  <c r="AH3086" i="2" s="1"/>
  <c r="AH3561" i="2" a="1"/>
  <c r="AH3561" i="2" s="1"/>
  <c r="AH4667" i="2" a="1"/>
  <c r="AH4667" i="2" s="1"/>
  <c r="AH4813" i="2" a="1"/>
  <c r="AH4813" i="2" s="1"/>
  <c r="AH5128" i="2" a="1"/>
  <c r="AH5128" i="2" s="1"/>
  <c r="AH5374" i="2" a="1"/>
  <c r="AH5374" i="2"/>
  <c r="AH1750" i="2" a="1"/>
  <c r="AH1750" i="2" s="1"/>
  <c r="AH1818" i="2" a="1"/>
  <c r="AH1818" i="2"/>
  <c r="AH1899" i="2" a="1"/>
  <c r="AH1899" i="2" s="1"/>
  <c r="AH153" i="2" a="1"/>
  <c r="AH153" i="2" s="1"/>
  <c r="AH256" i="2" a="1"/>
  <c r="AH256" i="2" s="1"/>
  <c r="AH626" i="2" a="1"/>
  <c r="AH626" i="2" s="1"/>
  <c r="AH684" i="2" a="1"/>
  <c r="AH684" i="2" s="1"/>
  <c r="AH827" i="2" a="1"/>
  <c r="AH827" i="2" s="1"/>
  <c r="AH837" i="2" a="1"/>
  <c r="AH837" i="2" s="1"/>
  <c r="AH1027" i="2" a="1"/>
  <c r="AH1027" i="2" s="1"/>
  <c r="AH1050" i="2" a="1"/>
  <c r="AH1050" i="2" s="1"/>
  <c r="AH1262" i="2" a="1"/>
  <c r="AH1262" i="2"/>
  <c r="AH1283" i="2" a="1"/>
  <c r="AH1283" i="2"/>
  <c r="AH3413" i="2" a="1"/>
  <c r="AH3413" i="2"/>
  <c r="AH3449" i="2" a="1"/>
  <c r="AH3449" i="2" s="1"/>
  <c r="AH3820" i="2" a="1"/>
  <c r="AH3820" i="2" s="1"/>
  <c r="AH3853" i="2" a="1"/>
  <c r="AH3853" i="2" s="1"/>
  <c r="AH1986" i="2" a="1"/>
  <c r="AH1986" i="2" s="1"/>
  <c r="AH2062" i="2" a="1"/>
  <c r="AH2062" i="2" s="1"/>
  <c r="AH2063" i="2" a="1"/>
  <c r="AH2063" i="2" s="1"/>
  <c r="AH2427" i="2" a="1"/>
  <c r="AH2427" i="2" s="1"/>
  <c r="AH2510" i="2" a="1"/>
  <c r="AH2510" i="2"/>
  <c r="AH2598" i="2" a="1"/>
  <c r="AH2598" i="2"/>
  <c r="AH2684" i="2" a="1"/>
  <c r="AH2684" i="2" s="1"/>
  <c r="AH2757" i="2" a="1"/>
  <c r="AH2757" i="2" s="1"/>
  <c r="AH2758" i="2" a="1"/>
  <c r="AH2758" i="2"/>
  <c r="AH3591" i="2" a="1"/>
  <c r="AH3591" i="2" s="1"/>
  <c r="AH3955" i="2" a="1"/>
  <c r="AH3955" i="2" s="1"/>
  <c r="AH4191" i="2" a="1"/>
  <c r="AH4191" i="2" s="1"/>
  <c r="AH4218" i="2" a="1"/>
  <c r="AH4218" i="2" s="1"/>
  <c r="AH4488" i="2" a="1"/>
  <c r="AH4488" i="2" s="1"/>
  <c r="AH4524" i="2" a="1"/>
  <c r="AH4524" i="2" s="1"/>
  <c r="AH6194" i="2" a="1"/>
  <c r="AH6194" i="2"/>
  <c r="AH6296" i="2" a="1"/>
  <c r="AH6296" i="2" s="1"/>
  <c r="AH6326" i="2" a="1"/>
  <c r="AH6326" i="2" s="1"/>
  <c r="AH4953" i="2" a="1"/>
  <c r="AH4953" i="2"/>
  <c r="AH6512" i="2" a="1"/>
  <c r="AH6512" i="2" s="1"/>
  <c r="AH6743" i="2" a="1"/>
  <c r="AH6743" i="2" s="1"/>
  <c r="AH6928" i="2" a="1"/>
  <c r="AH6928" i="2" s="1"/>
  <c r="AH5202" i="2" a="1"/>
  <c r="AH5202" i="2" s="1"/>
  <c r="AH5502" i="2" a="1"/>
  <c r="AH5502" i="2" s="1"/>
  <c r="AH5680" i="2" a="1"/>
  <c r="AH5680" i="2" s="1"/>
  <c r="AH5808" i="2" a="1"/>
  <c r="AH5808" i="2" s="1"/>
  <c r="AH5933" i="2" a="1"/>
  <c r="AH5933" i="2" s="1"/>
  <c r="AH6064" i="2" a="1"/>
  <c r="AH6064" i="2" s="1"/>
  <c r="AH6513" i="2" a="1"/>
  <c r="AH6513" i="2" s="1"/>
  <c r="AH6887" i="2" a="1"/>
  <c r="AH6887" i="2"/>
  <c r="AH257" i="2" a="1"/>
  <c r="AH257" i="2"/>
  <c r="AH258" i="2" a="1"/>
  <c r="AH258" i="2"/>
  <c r="AH1509" i="2" a="1"/>
  <c r="AH1509" i="2" s="1"/>
  <c r="AH3087" i="2" a="1"/>
  <c r="AH3087" i="2" s="1"/>
  <c r="AH3371" i="2" a="1"/>
  <c r="AH3371" i="2" s="1"/>
  <c r="AH3414" i="2" a="1"/>
  <c r="AH3414" i="2" s="1"/>
  <c r="AH3739" i="2" a="1"/>
  <c r="AH3739" i="2" s="1"/>
  <c r="AH3779" i="2" a="1"/>
  <c r="AH3779" i="2" s="1"/>
  <c r="AH4693" i="2" a="1"/>
  <c r="AH4693" i="2" s="1"/>
  <c r="AH4814" i="2" a="1"/>
  <c r="AH4814" i="2" s="1"/>
  <c r="AH5098" i="2" a="1"/>
  <c r="AH5098" i="2" s="1"/>
  <c r="AH5375" i="2" a="1"/>
  <c r="AH5375" i="2" s="1"/>
  <c r="AH154" i="2" a="1"/>
  <c r="AH154" i="2" s="1"/>
  <c r="AH259" i="2" a="1"/>
  <c r="AH259" i="2" s="1"/>
  <c r="AH627" i="2" a="1"/>
  <c r="AH627" i="2" s="1"/>
  <c r="AH628" i="2" a="1"/>
  <c r="AH628" i="2" s="1"/>
  <c r="AH880" i="2" a="1"/>
  <c r="AH880" i="2" s="1"/>
  <c r="AH902" i="2" a="1"/>
  <c r="AH902" i="2" s="1"/>
  <c r="AH1142" i="2" a="1"/>
  <c r="AH1142" i="2" s="1"/>
  <c r="AH1172" i="2" a="1"/>
  <c r="AH1172" i="2" s="1"/>
  <c r="AH1363" i="2" a="1"/>
  <c r="AH1363" i="2" s="1"/>
  <c r="AH1387" i="2" a="1"/>
  <c r="AH1387" i="2" s="1"/>
  <c r="AH1751" i="2" a="1"/>
  <c r="AH1751" i="2" s="1"/>
  <c r="AH1819" i="2" a="1"/>
  <c r="AH1819" i="2" s="1"/>
  <c r="AH1900" i="2" a="1"/>
  <c r="AH1900" i="2" s="1"/>
  <c r="AH1987" i="2" a="1"/>
  <c r="AH1987" i="2"/>
  <c r="AH1988" i="2" a="1"/>
  <c r="AH1988" i="2"/>
  <c r="AH2064" i="2" a="1"/>
  <c r="AH2064" i="2" s="1"/>
  <c r="AH2428" i="2" a="1"/>
  <c r="AH2428" i="2" s="1"/>
  <c r="AH2429" i="2" a="1"/>
  <c r="AH2429" i="2"/>
  <c r="AH3592" i="2" a="1"/>
  <c r="AH3592" i="2" s="1"/>
  <c r="AH5279" i="2" a="1"/>
  <c r="AH5279" i="2" s="1"/>
  <c r="AH6065" i="2" a="1"/>
  <c r="AH6065" i="2" s="1"/>
  <c r="AH6541" i="2" a="1"/>
  <c r="AH6541" i="2" s="1"/>
  <c r="AH6929" i="2" a="1"/>
  <c r="AH6929" i="2" s="1"/>
  <c r="AH3956" i="2" a="1"/>
  <c r="AH3956" i="2" s="1"/>
  <c r="AH4272" i="2" a="1"/>
  <c r="AH4272" i="2" s="1"/>
  <c r="AH4305" i="2" a="1"/>
  <c r="AH4305" i="2" s="1"/>
  <c r="AH4410" i="2" a="1"/>
  <c r="AH4410" i="2" s="1"/>
  <c r="AH4445" i="2" a="1"/>
  <c r="AH4445" i="2" s="1"/>
  <c r="AH2511" i="2" a="1"/>
  <c r="AH2511" i="2" s="1"/>
  <c r="AH2599" i="2" a="1"/>
  <c r="AH2599" i="2" s="1"/>
  <c r="AH2685" i="2" a="1"/>
  <c r="AH2685" i="2"/>
  <c r="AH2759" i="2" a="1"/>
  <c r="AH2759" i="2" s="1"/>
  <c r="AH3593" i="2" a="1"/>
  <c r="AH3593" i="2"/>
  <c r="AH4954" i="2" a="1"/>
  <c r="AH4954" i="2" s="1"/>
  <c r="AH6569" i="2" a="1"/>
  <c r="AH6569" i="2" s="1"/>
  <c r="AH6753" i="2" a="1"/>
  <c r="AH6753" i="2" s="1"/>
  <c r="AH6930" i="2" a="1"/>
  <c r="AH6930" i="2" s="1"/>
  <c r="AH6205" i="2" a="1"/>
  <c r="AH6205" i="2"/>
  <c r="AH6390" i="2" a="1"/>
  <c r="AH6390" i="2" s="1"/>
  <c r="AH6406" i="2" a="1"/>
  <c r="AH6406" i="2"/>
  <c r="AH5527" i="2" a="1"/>
  <c r="AH5527" i="2"/>
  <c r="AH5681" i="2" a="1"/>
  <c r="AH5681" i="2" s="1"/>
  <c r="AH5809" i="2" a="1"/>
  <c r="AH5809" i="2" s="1"/>
  <c r="AH5934" i="2" a="1"/>
  <c r="AH5934" i="2" s="1"/>
  <c r="AH260" i="2" a="1"/>
  <c r="AH260" i="2" s="1"/>
  <c r="AH338" i="2" a="1"/>
  <c r="AH338" i="2" s="1"/>
  <c r="AH1536" i="2" a="1"/>
  <c r="AH1536" i="2" s="1"/>
  <c r="AH3088" i="2" a="1"/>
  <c r="AH3088" i="2" s="1"/>
  <c r="AH3594" i="2" a="1"/>
  <c r="AH3594" i="2"/>
  <c r="AH4694" i="2" a="1"/>
  <c r="AH4694" i="2" s="1"/>
  <c r="AH4815" i="2" a="1"/>
  <c r="AH4815" i="2" s="1"/>
  <c r="AH5129" i="2" a="1"/>
  <c r="AH5129" i="2" s="1"/>
  <c r="AH5376" i="2" a="1"/>
  <c r="AH5376" i="2" s="1"/>
  <c r="AH1820" i="2" a="1"/>
  <c r="AH1820" i="2" s="1"/>
  <c r="AH1821" i="2" a="1"/>
  <c r="AH1821" i="2"/>
  <c r="AH155" i="2" a="1"/>
  <c r="AH155" i="2"/>
  <c r="AH261" i="2" a="1"/>
  <c r="AH261" i="2"/>
  <c r="AH685" i="2" a="1"/>
  <c r="AH685" i="2" s="1"/>
  <c r="AH719" i="2" a="1"/>
  <c r="AH719" i="2" s="1"/>
  <c r="AH838" i="2" a="1"/>
  <c r="AH838" i="2" s="1"/>
  <c r="AH839" i="2" a="1"/>
  <c r="AH839" i="2" s="1"/>
  <c r="AH1051" i="2" a="1"/>
  <c r="AH1051" i="2" s="1"/>
  <c r="AH1070" i="2" a="1"/>
  <c r="AH1070" i="2" s="1"/>
  <c r="AH1284" i="2" a="1"/>
  <c r="AH1284" i="2" s="1"/>
  <c r="AH1285" i="2" a="1"/>
  <c r="AH1285" i="2" s="1"/>
  <c r="AH3415" i="2" a="1"/>
  <c r="AH3415" i="2"/>
  <c r="AH3450" i="2" a="1"/>
  <c r="AH3450" i="2"/>
  <c r="AH3821" i="2" a="1"/>
  <c r="AH3821" i="2" s="1"/>
  <c r="AH3854" i="2" a="1"/>
  <c r="AH3854" i="2" s="1"/>
  <c r="AH1901" i="2" a="1"/>
  <c r="AH1901" i="2" s="1"/>
  <c r="AH1989" i="2" a="1"/>
  <c r="AH1989" i="2"/>
  <c r="AH2065" i="2" a="1"/>
  <c r="AH2065" i="2" s="1"/>
  <c r="AH2128" i="2" a="1"/>
  <c r="AH2128" i="2" s="1"/>
  <c r="AH2512" i="2" a="1"/>
  <c r="AH2512" i="2" s="1"/>
  <c r="AH2513" i="2" a="1"/>
  <c r="AH2513" i="2" s="1"/>
  <c r="AH2600" i="2" a="1"/>
  <c r="AH2600" i="2" s="1"/>
  <c r="AH2686" i="2" a="1"/>
  <c r="AH2686" i="2"/>
  <c r="AH2760" i="2" a="1"/>
  <c r="AH2760" i="2"/>
  <c r="AH2812" i="2" a="1"/>
  <c r="AH2812" i="2" s="1"/>
  <c r="AH3595" i="2" a="1"/>
  <c r="AH3595" i="2" s="1"/>
  <c r="AH3977" i="2" a="1"/>
  <c r="AH3977" i="2" s="1"/>
  <c r="AH4192" i="2" a="1"/>
  <c r="AH4192" i="2" s="1"/>
  <c r="AH4219" i="2" a="1"/>
  <c r="AH4219" i="2" s="1"/>
  <c r="AH4525" i="2" a="1"/>
  <c r="AH4525" i="2" s="1"/>
  <c r="AH4526" i="2" a="1"/>
  <c r="AH4526" i="2" s="1"/>
  <c r="AH6206" i="2" a="1"/>
  <c r="AH6206" i="2" s="1"/>
  <c r="AH6327" i="2" a="1"/>
  <c r="AH6327" i="2"/>
  <c r="AH6341" i="2" a="1"/>
  <c r="AH6341" i="2" s="1"/>
  <c r="AH4955" i="2" a="1"/>
  <c r="AH4955" i="2" s="1"/>
  <c r="AH6542" i="2" a="1"/>
  <c r="AH6542" i="2" s="1"/>
  <c r="AH6754" i="2" a="1"/>
  <c r="AH6754" i="2" s="1"/>
  <c r="AH6931" i="2" a="1"/>
  <c r="AH6931" i="2" s="1"/>
  <c r="AH5213" i="2" a="1"/>
  <c r="AH5213" i="2" s="1"/>
  <c r="AH5528" i="2" a="1"/>
  <c r="AH5528" i="2" s="1"/>
  <c r="AH5682" i="2" a="1"/>
  <c r="AH5682" i="2" s="1"/>
  <c r="AH5810" i="2" a="1"/>
  <c r="AH5810" i="2" s="1"/>
  <c r="AH5935" i="2" a="1"/>
  <c r="AH5935" i="2" s="1"/>
  <c r="AH6089" i="2" a="1"/>
  <c r="AH6089" i="2" s="1"/>
  <c r="AH6543" i="2" a="1"/>
  <c r="AH6543" i="2" s="1"/>
  <c r="AH6888" i="2" a="1"/>
  <c r="AH6888" i="2" s="1"/>
  <c r="AH3204" i="2" a="1"/>
  <c r="AH3204" i="2"/>
  <c r="AH3416" i="2" a="1"/>
  <c r="AH3416" i="2" s="1"/>
  <c r="AH3451" i="2" a="1"/>
  <c r="AH3451" i="2" s="1"/>
  <c r="AH3822" i="2" a="1"/>
  <c r="AH3822" i="2"/>
  <c r="AH3855" i="2" a="1"/>
  <c r="AH3855" i="2" s="1"/>
  <c r="AH262" i="2" a="1"/>
  <c r="AH262" i="2" s="1"/>
  <c r="AH263" i="2" a="1"/>
  <c r="AH263" i="2" s="1"/>
  <c r="AH686" i="2" a="1"/>
  <c r="AH686" i="2" s="1"/>
  <c r="AH720" i="2" a="1"/>
  <c r="AH720" i="2"/>
  <c r="AH1052" i="2" a="1"/>
  <c r="AH1052" i="2"/>
  <c r="AH1071" i="2" a="1"/>
  <c r="AH1071" i="2" s="1"/>
  <c r="AH1286" i="2" a="1"/>
  <c r="AH1286" i="2" s="1"/>
  <c r="AH1304" i="2" a="1"/>
  <c r="AH1304" i="2" s="1"/>
  <c r="AH1822" i="2" a="1"/>
  <c r="AH1822" i="2"/>
  <c r="AH1902" i="2" a="1"/>
  <c r="AH1902" i="2" s="1"/>
  <c r="AH1903" i="2" a="1"/>
  <c r="AH1903" i="2"/>
  <c r="AH1990" i="2" a="1"/>
  <c r="AH1990" i="2" s="1"/>
  <c r="AH2066" i="2" a="1"/>
  <c r="AH2066" i="2"/>
  <c r="AH2129" i="2" a="1"/>
  <c r="AH2129" i="2" s="1"/>
  <c r="AH2430" i="2" a="1"/>
  <c r="AH2430" i="2"/>
  <c r="AH2514" i="2" a="1"/>
  <c r="AH2514" i="2" s="1"/>
  <c r="AH156" i="2" a="1"/>
  <c r="AH156" i="2" s="1"/>
  <c r="AH264" i="2" a="1"/>
  <c r="AH264" i="2" s="1"/>
  <c r="AH1537" i="2" a="1"/>
  <c r="AH1537" i="2" s="1"/>
  <c r="AH3089" i="2" a="1"/>
  <c r="AH3089" i="2" s="1"/>
  <c r="AH4668" i="2" a="1"/>
  <c r="AH4668" i="2" s="1"/>
  <c r="AH4816" i="2" a="1"/>
  <c r="AH4816" i="2" s="1"/>
  <c r="AH5099" i="2" a="1"/>
  <c r="AH5099" i="2" s="1"/>
  <c r="AH5377" i="2" a="1"/>
  <c r="AH5377" i="2" s="1"/>
  <c r="AH5529" i="2" a="1"/>
  <c r="AH5529" i="2" s="1"/>
  <c r="AH3205" i="2" a="1"/>
  <c r="AH3205" i="2" s="1"/>
  <c r="AH4220" i="2" a="1"/>
  <c r="AH4220" i="2" s="1"/>
  <c r="AH4221" i="2" a="1"/>
  <c r="AH4221" i="2" s="1"/>
  <c r="AH4527" i="2" a="1"/>
  <c r="AH4527" i="2"/>
  <c r="AH4528" i="2" a="1"/>
  <c r="AH4528" i="2" s="1"/>
  <c r="AH2515" i="2" a="1"/>
  <c r="AH2515" i="2"/>
  <c r="AH2601" i="2" a="1"/>
  <c r="AH2601" i="2" s="1"/>
  <c r="AH2687" i="2" a="1"/>
  <c r="AH2687" i="2" s="1"/>
  <c r="AH2761" i="2" a="1"/>
  <c r="AH2761" i="2" s="1"/>
  <c r="AH4956" i="2" a="1"/>
  <c r="AH4956" i="2"/>
  <c r="AH6514" i="2" a="1"/>
  <c r="AH6514" i="2" s="1"/>
  <c r="AH6699" i="2" a="1"/>
  <c r="AH6699" i="2" s="1"/>
  <c r="AH6932" i="2" a="1"/>
  <c r="AH6932" i="2"/>
  <c r="AH5280" i="2" a="1"/>
  <c r="AH5280" i="2" s="1"/>
  <c r="AH5683" i="2" a="1"/>
  <c r="AH5683" i="2"/>
  <c r="AH5811" i="2" a="1"/>
  <c r="AH5811" i="2" s="1"/>
  <c r="AH5936" i="2" a="1"/>
  <c r="AH5936" i="2"/>
  <c r="AH6066" i="2" a="1"/>
  <c r="AH6066" i="2"/>
  <c r="AH6570" i="2" a="1"/>
  <c r="AH6570" i="2" s="1"/>
  <c r="AH6933" i="2" a="1"/>
  <c r="AH6933" i="2" s="1"/>
  <c r="AH77" i="2" a="1"/>
  <c r="AH77" i="2" s="1"/>
  <c r="AH157" i="2" a="1"/>
  <c r="AH157" i="2"/>
  <c r="AH1482" i="2" a="1"/>
  <c r="AH1482" i="2" s="1"/>
  <c r="AH3090" i="2" a="1"/>
  <c r="AH3090" i="2" s="1"/>
  <c r="AH3542" i="2" a="1"/>
  <c r="AH3542" i="2"/>
  <c r="AH4641" i="2" a="1"/>
  <c r="AH4641" i="2" s="1"/>
  <c r="AH4817" i="2" a="1"/>
  <c r="AH4817" i="2" s="1"/>
  <c r="AH5100" i="2" a="1"/>
  <c r="AH5100" i="2" s="1"/>
  <c r="AH5378" i="2" a="1"/>
  <c r="AH5378" i="2"/>
  <c r="AH1694" i="2" a="1"/>
  <c r="AH1694" i="2" s="1"/>
  <c r="AH1752" i="2" a="1"/>
  <c r="AH1752" i="2"/>
  <c r="AH1823" i="2" a="1"/>
  <c r="AH1823" i="2" s="1"/>
  <c r="AH1904" i="2" a="1"/>
  <c r="AH1904" i="2" s="1"/>
  <c r="AH78" i="2" a="1"/>
  <c r="AH78" i="2" s="1"/>
  <c r="AH158" i="2" a="1"/>
  <c r="AH158" i="2" s="1"/>
  <c r="AH578" i="2" a="1"/>
  <c r="AH578" i="2" s="1"/>
  <c r="AH629" i="2" a="1"/>
  <c r="AH629" i="2" s="1"/>
  <c r="AH810" i="2" a="1"/>
  <c r="AH810" i="2" s="1"/>
  <c r="AH828" i="2" a="1"/>
  <c r="AH828" i="2" s="1"/>
  <c r="AH1006" i="2" a="1"/>
  <c r="AH1006" i="2" s="1"/>
  <c r="AH1028" i="2" a="1"/>
  <c r="AH1028" i="2" s="1"/>
  <c r="AH1240" i="2" a="1"/>
  <c r="AH1240" i="2" s="1"/>
  <c r="AH1263" i="2" a="1"/>
  <c r="AH1263" i="2" s="1"/>
  <c r="AH3372" i="2" a="1"/>
  <c r="AH3372" i="2" s="1"/>
  <c r="AH3417" i="2" a="1"/>
  <c r="AH3417" i="2" s="1"/>
  <c r="AH3780" i="2" a="1"/>
  <c r="AH3780" i="2" s="1"/>
  <c r="AH3781" i="2" a="1"/>
  <c r="AH3781" i="2" s="1"/>
  <c r="AH1905" i="2" a="1"/>
  <c r="AH1905" i="2"/>
  <c r="AH1991" i="2" a="1"/>
  <c r="AH1991" i="2"/>
  <c r="AH2374" i="2" a="1"/>
  <c r="AH2374" i="2"/>
  <c r="AH2431" i="2" a="1"/>
  <c r="AH2431" i="2" s="1"/>
  <c r="AH2516" i="2" a="1"/>
  <c r="AH2516" i="2" s="1"/>
  <c r="AH2602" i="2" a="1"/>
  <c r="AH2602" i="2" s="1"/>
  <c r="AH2603" i="2" a="1"/>
  <c r="AH2603" i="2"/>
  <c r="AH2688" i="2" a="1"/>
  <c r="AH2688" i="2" s="1"/>
  <c r="AH3562" i="2" a="1"/>
  <c r="AH3562" i="2" s="1"/>
  <c r="AH4925" i="2" a="1"/>
  <c r="AH4925" i="2" s="1"/>
  <c r="AH3930" i="2" a="1"/>
  <c r="AH3930" i="2"/>
  <c r="AH4170" i="2" a="1"/>
  <c r="AH4170" i="2" s="1"/>
  <c r="AH4193" i="2" a="1"/>
  <c r="AH4193" i="2" s="1"/>
  <c r="AH4446" i="2" a="1"/>
  <c r="AH4446" i="2" s="1"/>
  <c r="AH4489" i="2" a="1"/>
  <c r="AH4489" i="2" s="1"/>
  <c r="AH6172" i="2" a="1"/>
  <c r="AH6172" i="2" s="1"/>
  <c r="AH6270" i="2" a="1"/>
  <c r="AH6270" i="2" s="1"/>
  <c r="AH6297" i="2" a="1"/>
  <c r="AH6297" i="2" s="1"/>
  <c r="AH6460" i="2" a="1"/>
  <c r="AH6460" i="2"/>
  <c r="AH6734" i="2" a="1"/>
  <c r="AH6734" i="2" s="1"/>
  <c r="AH6859" i="2" a="1"/>
  <c r="AH6859" i="2" s="1"/>
  <c r="AH5197" i="2" a="1"/>
  <c r="AH5197" i="2" s="1"/>
  <c r="AH5480" i="2" a="1"/>
  <c r="AH5480" i="2"/>
  <c r="AH5684" i="2" a="1"/>
  <c r="AH5684" i="2" s="1"/>
  <c r="AH5812" i="2" a="1"/>
  <c r="AH5812" i="2" s="1"/>
  <c r="AH5937" i="2" a="1"/>
  <c r="AH5937" i="2" s="1"/>
  <c r="AH6040" i="2" a="1"/>
  <c r="AH6040" i="2" s="1"/>
  <c r="AH6461" i="2" a="1"/>
  <c r="AH6461" i="2" s="1"/>
  <c r="AH6860" i="2" a="1"/>
  <c r="AH6860" i="2"/>
  <c r="AH159" i="2" a="1"/>
  <c r="AH159" i="2"/>
  <c r="AH265" i="2" a="1"/>
  <c r="AH265" i="2" s="1"/>
  <c r="AH1538" i="2" a="1"/>
  <c r="AH1538" i="2" s="1"/>
  <c r="AH3091" i="2" a="1"/>
  <c r="AH3091" i="2"/>
  <c r="AH3343" i="2" a="1"/>
  <c r="AH3343" i="2"/>
  <c r="AH3373" i="2" a="1"/>
  <c r="AH3373" i="2"/>
  <c r="AH3563" i="2" a="1"/>
  <c r="AH3563" i="2" s="1"/>
  <c r="AH3710" i="2" a="1"/>
  <c r="AH3710" i="2"/>
  <c r="AH3740" i="2" a="1"/>
  <c r="AH3740" i="2" s="1"/>
  <c r="AH4669" i="2" a="1"/>
  <c r="AH4669" i="2" s="1"/>
  <c r="AH4818" i="2" a="1"/>
  <c r="AH4818" i="2" s="1"/>
  <c r="AH5130" i="2" a="1"/>
  <c r="AH5130" i="2" s="1"/>
  <c r="AH5379" i="2" a="1"/>
  <c r="AH5379" i="2" s="1"/>
  <c r="AH160" i="2" a="1"/>
  <c r="AH160" i="2" s="1"/>
  <c r="AH266" i="2" a="1"/>
  <c r="AH266" i="2" s="1"/>
  <c r="AH630" i="2" a="1"/>
  <c r="AH630" i="2" s="1"/>
  <c r="AH687" i="2" a="1"/>
  <c r="AH687" i="2" s="1"/>
  <c r="AH1007" i="2" a="1"/>
  <c r="AH1007" i="2" s="1"/>
  <c r="AH1029" i="2" a="1"/>
  <c r="AH1029" i="2"/>
  <c r="AH1241" i="2" a="1"/>
  <c r="AH1241" i="2" s="1"/>
  <c r="AH1264" i="2" a="1"/>
  <c r="AH1264" i="2" s="1"/>
  <c r="AH3596" i="2" a="1"/>
  <c r="AH3596" i="2" s="1"/>
  <c r="AH4155" i="2" a="1"/>
  <c r="AH4155" i="2" s="1"/>
  <c r="AH4171" i="2" a="1"/>
  <c r="AH4171" i="2" s="1"/>
  <c r="AH4411" i="2" a="1"/>
  <c r="AH4411" i="2" s="1"/>
  <c r="AH4447" i="2" a="1"/>
  <c r="AH4447" i="2" s="1"/>
  <c r="AH4018" i="2" a="1"/>
  <c r="AH4018" i="2" s="1"/>
  <c r="AH4026" i="2" a="1"/>
  <c r="AH4026" i="2" s="1"/>
  <c r="AH4027" i="2" a="1"/>
  <c r="AH4027" i="2" s="1"/>
  <c r="AH4039" i="2" a="1"/>
  <c r="AH4039" i="2" s="1"/>
  <c r="AH4050" i="2" a="1"/>
  <c r="AH4050" i="2" s="1"/>
  <c r="AH4051" i="2" a="1"/>
  <c r="AH4051" i="2" s="1"/>
  <c r="AH4080" i="2" a="1"/>
  <c r="AH4080" i="2" s="1"/>
  <c r="AH4089" i="2" a="1"/>
  <c r="AH4089" i="2" s="1"/>
  <c r="AH4096" i="2" a="1"/>
  <c r="AH4096" i="2"/>
  <c r="AH4097" i="2" a="1"/>
  <c r="AH4097" i="2"/>
  <c r="AH4106" i="2" a="1"/>
  <c r="AH4106" i="2" s="1"/>
  <c r="AH4115" i="2" a="1"/>
  <c r="AH4115" i="2" s="1"/>
  <c r="AH6832" i="2" a="1"/>
  <c r="AH6832" i="2" s="1"/>
  <c r="AH4957" i="2" a="1"/>
  <c r="AH4957" i="2"/>
  <c r="AH6814" i="2" a="1"/>
  <c r="AH6814" i="2" s="1"/>
  <c r="AH7079" i="2" a="1"/>
  <c r="AH7079" i="2" s="1"/>
  <c r="AH5267" i="2" a="1"/>
  <c r="AH5267" i="2" s="1"/>
  <c r="AH5503" i="2" a="1"/>
  <c r="AH5503" i="2" s="1"/>
  <c r="AH5685" i="2" a="1"/>
  <c r="AH5685" i="2"/>
  <c r="AH5813" i="2" a="1"/>
  <c r="AH5813" i="2" s="1"/>
  <c r="AH5938" i="2" a="1"/>
  <c r="AH5938" i="2" s="1"/>
  <c r="AH6041" i="2" a="1"/>
  <c r="AH6041" i="2" s="1"/>
  <c r="AH6815" i="2" a="1"/>
  <c r="AH6815" i="2"/>
  <c r="AH7049" i="2" a="1"/>
  <c r="AH7049" i="2" s="1"/>
  <c r="AH9" i="2" a="1"/>
  <c r="AH9" i="2"/>
  <c r="AH22" i="2" a="1"/>
  <c r="AH22" i="2" s="1"/>
  <c r="AH1483" i="2" a="1"/>
  <c r="AH1483" i="2" s="1"/>
  <c r="AH3092" i="2" a="1"/>
  <c r="AH3092" i="2" s="1"/>
  <c r="AH3527" i="2" a="1"/>
  <c r="AH3527" i="2"/>
  <c r="AH4622" i="2" a="1"/>
  <c r="AH4622" i="2" s="1"/>
  <c r="AH4819" i="2" a="1"/>
  <c r="AH4819" i="2" s="1"/>
  <c r="AH5072" i="2" a="1"/>
  <c r="AH5072" i="2"/>
  <c r="AH5380" i="2" a="1"/>
  <c r="AH5380" i="2" s="1"/>
  <c r="AH1609" i="2" a="1"/>
  <c r="AH1609" i="2" s="1"/>
  <c r="AH1616" i="2" a="1"/>
  <c r="AH1616" i="2" s="1"/>
  <c r="AH1626" i="2" a="1"/>
  <c r="AH1626" i="2"/>
  <c r="AH1635" i="2" a="1"/>
  <c r="AH1635" i="2" s="1"/>
  <c r="AH1655" i="2" a="1"/>
  <c r="AH1655" i="2" s="1"/>
  <c r="AH1695" i="2" a="1"/>
  <c r="AH1695" i="2" s="1"/>
  <c r="AH1753" i="2" a="1"/>
  <c r="AH1753" i="2" s="1"/>
  <c r="AH1754" i="2" a="1"/>
  <c r="AH1754" i="2" s="1"/>
  <c r="AH1824" i="2" a="1"/>
  <c r="AH1824" i="2" s="1"/>
  <c r="AH10" i="2" a="1"/>
  <c r="AH10" i="2" s="1"/>
  <c r="AH23" i="2" a="1"/>
  <c r="AH23" i="2" s="1"/>
  <c r="AH579" i="2" a="1"/>
  <c r="AH579" i="2"/>
  <c r="AH631" i="2" a="1"/>
  <c r="AH631" i="2" s="1"/>
  <c r="AH795" i="2" a="1"/>
  <c r="AH795" i="2" s="1"/>
  <c r="AH797" i="2" a="1"/>
  <c r="AH797" i="2" s="1"/>
  <c r="AH992" i="2" a="1"/>
  <c r="AH992" i="2" s="1"/>
  <c r="AH995" i="2" a="1"/>
  <c r="AH995" i="2" s="1"/>
  <c r="AH1242" i="2" a="1"/>
  <c r="AH1242" i="2" s="1"/>
  <c r="AH1243" i="2" a="1"/>
  <c r="AH1243" i="2" s="1"/>
  <c r="AH3309" i="2" a="1"/>
  <c r="AH3309" i="2" s="1"/>
  <c r="AH3315" i="2" a="1"/>
  <c r="AH3315" i="2"/>
  <c r="AH3741" i="2" a="1"/>
  <c r="AH3741" i="2" s="1"/>
  <c r="AH3782" i="2" a="1"/>
  <c r="AH3782" i="2" s="1"/>
  <c r="AH1906" i="2" a="1"/>
  <c r="AH1906" i="2" s="1"/>
  <c r="AH1992" i="2" a="1"/>
  <c r="AH1992" i="2" s="1"/>
  <c r="AH2277" i="2" a="1"/>
  <c r="AH2277" i="2" s="1"/>
  <c r="AH3529" i="2" a="1"/>
  <c r="AH3529" i="2" s="1"/>
  <c r="AH4909" i="2" a="1"/>
  <c r="AH4909" i="2" s="1"/>
  <c r="AH3931" i="2" a="1"/>
  <c r="AH3931" i="2" s="1"/>
  <c r="AH4139" i="2" a="1"/>
  <c r="AH4139" i="2" s="1"/>
  <c r="AH4143" i="2" a="1"/>
  <c r="AH4143" i="2"/>
  <c r="AH4448" i="2" a="1"/>
  <c r="AH4448" i="2" s="1"/>
  <c r="AH4449" i="2" a="1"/>
  <c r="AH4449" i="2" s="1"/>
  <c r="AH6151" i="2" a="1"/>
  <c r="AH6151" i="2"/>
  <c r="AH6271" i="2" a="1"/>
  <c r="AH6271" i="2" s="1"/>
  <c r="AH6298" i="2" a="1"/>
  <c r="AH6298" i="2" s="1"/>
  <c r="AH6443" i="2" a="1"/>
  <c r="AH6443" i="2" s="1"/>
  <c r="AH6726" i="2" a="1"/>
  <c r="AH6726" i="2"/>
  <c r="AH6861" i="2" a="1"/>
  <c r="AH6861" i="2" s="1"/>
  <c r="AH5191" i="2" a="1"/>
  <c r="AH5191" i="2" s="1"/>
  <c r="AH5458" i="2" a="1"/>
  <c r="AH5458" i="2"/>
  <c r="AH5686" i="2" a="1"/>
  <c r="AH5686" i="2" s="1"/>
  <c r="AH5814" i="2" a="1"/>
  <c r="AH5814" i="2" s="1"/>
  <c r="AH5939" i="2" a="1"/>
  <c r="AH5939" i="2" s="1"/>
  <c r="AH6025" i="2" a="1"/>
  <c r="AH6025" i="2" s="1"/>
  <c r="AH6438" i="2" a="1"/>
  <c r="AH6438" i="2" s="1"/>
  <c r="AH6842" i="2" a="1"/>
  <c r="AH6842" i="2"/>
  <c r="AH3180" i="2" a="1"/>
  <c r="AH3180" i="2" s="1"/>
  <c r="AH3374" i="2" a="1"/>
  <c r="AH3374" i="2" s="1"/>
  <c r="AH3375" i="2" a="1"/>
  <c r="AH3375" i="2" s="1"/>
  <c r="AH3742" i="2" a="1"/>
  <c r="AH3742" i="2" s="1"/>
  <c r="AH3783" i="2" a="1"/>
  <c r="AH3783" i="2" s="1"/>
  <c r="AH79" i="2" a="1"/>
  <c r="AH79" i="2" s="1"/>
  <c r="AH80" i="2" a="1"/>
  <c r="AH80" i="2"/>
  <c r="AH580" i="2" a="1"/>
  <c r="AH580" i="2" s="1"/>
  <c r="AH632" i="2" a="1"/>
  <c r="AH632" i="2" s="1"/>
  <c r="AH1008" i="2" a="1"/>
  <c r="AH1008" i="2" s="1"/>
  <c r="AH1030" i="2" a="1"/>
  <c r="AH1030" i="2" s="1"/>
  <c r="AH1244" i="2" a="1"/>
  <c r="AH1244" i="2"/>
  <c r="AH1265" i="2" a="1"/>
  <c r="AH1265" i="2"/>
  <c r="AH1696" i="2" a="1"/>
  <c r="AH1696" i="2" s="1"/>
  <c r="AH1697" i="2" a="1"/>
  <c r="AH1697" i="2" s="1"/>
  <c r="AH1755" i="2" a="1"/>
  <c r="AH1755" i="2" s="1"/>
  <c r="AH1825" i="2" a="1"/>
  <c r="AH1825" i="2" s="1"/>
  <c r="AH1907" i="2" a="1"/>
  <c r="AH1907" i="2" s="1"/>
  <c r="AH1908" i="2" a="1"/>
  <c r="AH1908" i="2" s="1"/>
  <c r="AH2353" i="2" a="1"/>
  <c r="AH2353" i="2" s="1"/>
  <c r="AH2375" i="2" a="1"/>
  <c r="AH2375" i="2" s="1"/>
  <c r="AH2432" i="2" a="1"/>
  <c r="AH2432" i="2" s="1"/>
  <c r="AH2433" i="2" a="1"/>
  <c r="AH2433" i="2" s="1"/>
  <c r="AH81" i="2" a="1"/>
  <c r="AH81" i="2" s="1"/>
  <c r="AH161" i="2" a="1"/>
  <c r="AH161" i="2" s="1"/>
  <c r="AH1484" i="2" a="1"/>
  <c r="AH1484" i="2"/>
  <c r="AH3093" i="2" a="1"/>
  <c r="AH3093" i="2" s="1"/>
  <c r="AH4820" i="2" a="1"/>
  <c r="AH4820" i="2"/>
  <c r="AH4623" i="2" a="1"/>
  <c r="AH4623" i="2" s="1"/>
  <c r="AH5055" i="2" a="1"/>
  <c r="AH5055" i="2"/>
  <c r="AH5381" i="2" a="1"/>
  <c r="AH5381" i="2" s="1"/>
  <c r="AH5481" i="2" a="1"/>
  <c r="AH5481" i="2"/>
  <c r="AH3186" i="2" a="1"/>
  <c r="AH3186" i="2" s="1"/>
  <c r="AH4172" i="2" a="1"/>
  <c r="AH4172" i="2" s="1"/>
  <c r="AH4194" i="2" a="1"/>
  <c r="AH4194" i="2"/>
  <c r="AH4450" i="2" a="1"/>
  <c r="AH4450" i="2"/>
  <c r="AH4490" i="2" a="1"/>
  <c r="AH4490" i="2" s="1"/>
  <c r="AH4926" i="2" a="1"/>
  <c r="AH4926" i="2" s="1"/>
  <c r="AH2517" i="2" a="1"/>
  <c r="AH2517" i="2"/>
  <c r="AH2604" i="2" a="1"/>
  <c r="AH2604" i="2" s="1"/>
  <c r="AH6482" i="2" a="1"/>
  <c r="AH6482" i="2" s="1"/>
  <c r="AH6678" i="2" a="1"/>
  <c r="AH6678" i="2" s="1"/>
  <c r="AH6862" i="2" a="1"/>
  <c r="AH6862" i="2" s="1"/>
  <c r="AH5257" i="2" a="1"/>
  <c r="AH5257" i="2"/>
  <c r="AH5687" i="2" a="1"/>
  <c r="AH5687" i="2" s="1"/>
  <c r="AH5815" i="2" a="1"/>
  <c r="AH5815" i="2" s="1"/>
  <c r="AH5940" i="2" a="1"/>
  <c r="AH5940" i="2" s="1"/>
  <c r="AH6026" i="2" a="1"/>
  <c r="AH6026" i="2" s="1"/>
  <c r="AH6462" i="2" a="1"/>
  <c r="AH6462" i="2" s="1"/>
  <c r="AH6863" i="2" a="1"/>
  <c r="AH6863" i="2" s="1"/>
  <c r="AH162" i="2" a="1"/>
  <c r="AH162" i="2" s="1"/>
  <c r="AH267" i="2" a="1"/>
  <c r="AH267" i="2" s="1"/>
  <c r="AH1510" i="2" a="1"/>
  <c r="AH1510" i="2" s="1"/>
  <c r="AH3094" i="2" a="1"/>
  <c r="AH3094" i="2" s="1"/>
  <c r="AH3223" i="2" a="1"/>
  <c r="AH3223" i="2" s="1"/>
  <c r="AH4670" i="2" a="1"/>
  <c r="AH4670" i="2" s="1"/>
  <c r="AH4821" i="2" a="1"/>
  <c r="AH4821" i="2" s="1"/>
  <c r="AH5073" i="2" a="1"/>
  <c r="AH5073" i="2" s="1"/>
  <c r="AH5382" i="2" a="1"/>
  <c r="AH5382" i="2" s="1"/>
  <c r="AH1698" i="2" a="1"/>
  <c r="AH1698" i="2"/>
  <c r="AH1699" i="2" a="1"/>
  <c r="AH1699" i="2" s="1"/>
  <c r="AH1756" i="2" a="1"/>
  <c r="AH1756" i="2"/>
  <c r="AH1826" i="2" a="1"/>
  <c r="AH1826" i="2" s="1"/>
  <c r="AH1909" i="2" a="1"/>
  <c r="AH1909" i="2" s="1"/>
  <c r="AH82" i="2" a="1"/>
  <c r="AH82" i="2" s="1"/>
  <c r="AH163" i="2" a="1"/>
  <c r="AH163" i="2" s="1"/>
  <c r="AH581" i="2" a="1"/>
  <c r="AH581" i="2"/>
  <c r="AH633" i="2" a="1"/>
  <c r="AH633" i="2" s="1"/>
  <c r="AH881" i="2" a="1"/>
  <c r="AH881" i="2" s="1"/>
  <c r="AH903" i="2" a="1"/>
  <c r="AH903" i="2" s="1"/>
  <c r="AH1120" i="2" a="1"/>
  <c r="AH1120" i="2" s="1"/>
  <c r="AH1143" i="2" a="1"/>
  <c r="AH1143" i="2" s="1"/>
  <c r="AH1364" i="2" a="1"/>
  <c r="AH1364" i="2"/>
  <c r="AH1365" i="2" a="1"/>
  <c r="AH1365" i="2" s="1"/>
  <c r="AH3322" i="2" a="1"/>
  <c r="AH3322" i="2" s="1"/>
  <c r="AH3344" i="2" a="1"/>
  <c r="AH3344" i="2" s="1"/>
  <c r="AH3711" i="2" a="1"/>
  <c r="AH3711" i="2" s="1"/>
  <c r="AH3743" i="2" a="1"/>
  <c r="AH3743" i="2" s="1"/>
  <c r="AH1910" i="2" a="1"/>
  <c r="AH1910" i="2" s="1"/>
  <c r="AH2376" i="2" a="1"/>
  <c r="AH2376" i="2" s="1"/>
  <c r="AH2434" i="2" a="1"/>
  <c r="AH2434" i="2" s="1"/>
  <c r="AH2518" i="2" a="1"/>
  <c r="AH2518" i="2" s="1"/>
  <c r="AH2519" i="2" a="1"/>
  <c r="AH2519" i="2" s="1"/>
  <c r="AH2605" i="2" a="1"/>
  <c r="AH2605" i="2" s="1"/>
  <c r="AH2689" i="2" a="1"/>
  <c r="AH2689" i="2"/>
  <c r="AH3206" i="2" a="1"/>
  <c r="AH3206" i="2" s="1"/>
  <c r="AH3932" i="2" a="1"/>
  <c r="AH3932" i="2"/>
  <c r="AH4250" i="2" a="1"/>
  <c r="AH4250" i="2" s="1"/>
  <c r="AH4273" i="2" a="1"/>
  <c r="AH4273" i="2" s="1"/>
  <c r="AH4388" i="2" a="1"/>
  <c r="AH4388" i="2" s="1"/>
  <c r="AH4412" i="2" a="1"/>
  <c r="AH4412" i="2"/>
  <c r="AH6173" i="2" a="1"/>
  <c r="AH6173" i="2"/>
  <c r="AH6272" i="2" a="1"/>
  <c r="AH6272" i="2"/>
  <c r="AH6299" i="2" a="1"/>
  <c r="AH6299" i="2"/>
  <c r="AH4971" i="2" a="1"/>
  <c r="AH4971" i="2" s="1"/>
  <c r="AH6515" i="2" a="1"/>
  <c r="AH6515" i="2"/>
  <c r="AH6688" i="2" a="1"/>
  <c r="AH6688" i="2" s="1"/>
  <c r="AH6973" i="2" a="1"/>
  <c r="AH6973" i="2" s="1"/>
  <c r="AH5220" i="2" a="1"/>
  <c r="AH5220" i="2"/>
  <c r="AH5482" i="2" a="1"/>
  <c r="AH5482" i="2" s="1"/>
  <c r="AH5688" i="2" a="1"/>
  <c r="AH5688" i="2" s="1"/>
  <c r="AH5816" i="2" a="1"/>
  <c r="AH5816" i="2"/>
  <c r="AH5941" i="2" a="1"/>
  <c r="AH5941" i="2"/>
  <c r="AH6090" i="2" a="1"/>
  <c r="AH6090" i="2" s="1"/>
  <c r="AH6516" i="2" a="1"/>
  <c r="AH6516" i="2" s="1"/>
  <c r="AH6974" i="2" a="1"/>
  <c r="AH6974" i="2"/>
  <c r="AH164" i="2" a="1"/>
  <c r="AH164" i="2" s="1"/>
  <c r="AH268" i="2" a="1"/>
  <c r="AH268" i="2" s="1"/>
  <c r="AH1485" i="2" a="1"/>
  <c r="AH1485" i="2" s="1"/>
  <c r="AH3095" i="2" a="1"/>
  <c r="AH3095" i="2" s="1"/>
  <c r="AH3345" i="2" a="1"/>
  <c r="AH3345" i="2" s="1"/>
  <c r="AH3376" i="2" a="1"/>
  <c r="AH3376" i="2" s="1"/>
  <c r="AH3712" i="2" a="1"/>
  <c r="AH3712" i="2" s="1"/>
  <c r="AH3744" i="2" a="1"/>
  <c r="AH3744" i="2" s="1"/>
  <c r="AH4671" i="2" a="1"/>
  <c r="AH4671" i="2" s="1"/>
  <c r="AH4822" i="2" a="1"/>
  <c r="AH4822" i="2" s="1"/>
  <c r="AH5101" i="2" a="1"/>
  <c r="AH5101" i="2"/>
  <c r="AH5383" i="2" a="1"/>
  <c r="AH5383" i="2" s="1"/>
  <c r="AH83" i="2" a="1"/>
  <c r="AH83" i="2" s="1"/>
  <c r="AH165" i="2" a="1"/>
  <c r="AH165" i="2" s="1"/>
  <c r="AH582" i="2" a="1"/>
  <c r="AH582" i="2" s="1"/>
  <c r="AH634" i="2" a="1"/>
  <c r="AH634" i="2" s="1"/>
  <c r="AH865" i="2" a="1"/>
  <c r="AH865" i="2"/>
  <c r="AH882" i="2" a="1"/>
  <c r="AH882" i="2"/>
  <c r="AH1121" i="2" a="1"/>
  <c r="AH1121" i="2" s="1"/>
  <c r="AH1144" i="2" a="1"/>
  <c r="AH1144" i="2" s="1"/>
  <c r="AH1366" i="2" a="1"/>
  <c r="AH1366" i="2" s="1"/>
  <c r="AH1388" i="2" a="1"/>
  <c r="AH1388" i="2" s="1"/>
  <c r="AH1757" i="2" a="1"/>
  <c r="AH1757" i="2" s="1"/>
  <c r="AH1758" i="2" a="1"/>
  <c r="AH1758" i="2"/>
  <c r="AH1827" i="2" a="1"/>
  <c r="AH1827" i="2" s="1"/>
  <c r="AH1911" i="2" a="1"/>
  <c r="AH1911" i="2"/>
  <c r="AH1993" i="2" a="1"/>
  <c r="AH1993" i="2"/>
  <c r="AH2067" i="2" a="1"/>
  <c r="AH2067" i="2" s="1"/>
  <c r="AH2377" i="2" a="1"/>
  <c r="AH2377" i="2" s="1"/>
  <c r="AH2435" i="2" a="1"/>
  <c r="AH2435" i="2" s="1"/>
  <c r="AH2520" i="2" a="1"/>
  <c r="AH2520" i="2" s="1"/>
  <c r="AH3564" i="2" a="1"/>
  <c r="AH3564" i="2"/>
  <c r="AH5268" i="2" a="1"/>
  <c r="AH5268" i="2"/>
  <c r="AH6067" i="2" a="1"/>
  <c r="AH6067" i="2" s="1"/>
  <c r="AH6517" i="2" a="1"/>
  <c r="AH6517" i="2" s="1"/>
  <c r="AH6889" i="2" a="1"/>
  <c r="AH6889" i="2" s="1"/>
  <c r="AH3933" i="2" a="1"/>
  <c r="AH3933" i="2" s="1"/>
  <c r="AH4274" i="2" a="1"/>
  <c r="AH4274" i="2" s="1"/>
  <c r="AH4275" i="2" a="1"/>
  <c r="AH4275" i="2" s="1"/>
  <c r="AH4413" i="2" a="1"/>
  <c r="AH4413" i="2"/>
  <c r="AH4414" i="2" a="1"/>
  <c r="AH4414" i="2" s="1"/>
  <c r="AH2521" i="2" a="1"/>
  <c r="AH2521" i="2" s="1"/>
  <c r="AH2606" i="2" a="1"/>
  <c r="AH2606" i="2" s="1"/>
  <c r="AH2690" i="2" a="1"/>
  <c r="AH2690" i="2" s="1"/>
  <c r="AH3565" i="2" a="1"/>
  <c r="AH3565" i="2" s="1"/>
  <c r="AH4958" i="2" a="1"/>
  <c r="AH4958" i="2" s="1"/>
  <c r="AH6518" i="2" a="1"/>
  <c r="AH6518" i="2"/>
  <c r="AH6744" i="2" a="1"/>
  <c r="AH6744" i="2" s="1"/>
  <c r="AH6890" i="2" a="1"/>
  <c r="AH6890" i="2"/>
  <c r="AH6182" i="2" a="1"/>
  <c r="AH6182" i="2" s="1"/>
  <c r="AH6375" i="2" a="1"/>
  <c r="AH6375" i="2"/>
  <c r="AH6391" i="2" a="1"/>
  <c r="AH6391" i="2" s="1"/>
  <c r="AH5504" i="2" a="1"/>
  <c r="AH5504" i="2" s="1"/>
  <c r="AH5689" i="2" a="1"/>
  <c r="AH5689" i="2"/>
  <c r="AH5817" i="2" a="1"/>
  <c r="AH5817" i="2" s="1"/>
  <c r="AH5942" i="2" a="1"/>
  <c r="AH5942" i="2" s="1"/>
  <c r="AH84" i="2" a="1"/>
  <c r="AH84" i="2" s="1"/>
  <c r="AH166" i="2" a="1"/>
  <c r="AH166" i="2" s="1"/>
  <c r="AH1486" i="2" a="1"/>
  <c r="AH1486" i="2" s="1"/>
  <c r="AH3096" i="2" a="1"/>
  <c r="AH3096" i="2" s="1"/>
  <c r="AH3207" i="2" a="1"/>
  <c r="AH3207" i="2"/>
  <c r="AH4672" i="2" a="1"/>
  <c r="AH4672" i="2" s="1"/>
  <c r="AH4823" i="2" a="1"/>
  <c r="AH4823" i="2" s="1"/>
  <c r="AH5074" i="2" a="1"/>
  <c r="AH5074" i="2"/>
  <c r="AH5384" i="2" a="1"/>
  <c r="AH5384" i="2" s="1"/>
  <c r="AH1669" i="2" a="1"/>
  <c r="AH1669" i="2" s="1"/>
  <c r="AH1700" i="2" a="1"/>
  <c r="AH1700" i="2" s="1"/>
  <c r="AH1759" i="2" a="1"/>
  <c r="AH1759" i="2" s="1"/>
  <c r="AH1828" i="2" a="1"/>
  <c r="AH1828" i="2" s="1"/>
  <c r="AH1912" i="2" a="1"/>
  <c r="AH1912" i="2"/>
  <c r="AH41" i="2" a="1"/>
  <c r="AH41" i="2" s="1"/>
  <c r="AH85" i="2" a="1"/>
  <c r="AH85" i="2" s="1"/>
  <c r="AH555" i="2" a="1"/>
  <c r="AH555" i="2" s="1"/>
  <c r="AH583" i="2" a="1"/>
  <c r="AH583" i="2" s="1"/>
  <c r="AH883" i="2" a="1"/>
  <c r="AH883" i="2"/>
  <c r="AH884" i="2" a="1"/>
  <c r="AH884" i="2" s="1"/>
  <c r="AH1096" i="2" a="1"/>
  <c r="AH1096" i="2" s="1"/>
  <c r="AH1122" i="2" a="1"/>
  <c r="AH1122" i="2" s="1"/>
  <c r="AH1344" i="2" a="1"/>
  <c r="AH1344" i="2" s="1"/>
  <c r="AH1367" i="2" a="1"/>
  <c r="AH1367" i="2" s="1"/>
  <c r="AH3323" i="2" a="1"/>
  <c r="AH3323" i="2" s="1"/>
  <c r="AH3324" i="2" a="1"/>
  <c r="AH3324" i="2" s="1"/>
  <c r="AH3692" i="2" a="1"/>
  <c r="AH3692" i="2" s="1"/>
  <c r="AH3713" i="2" a="1"/>
  <c r="AH3713" i="2" s="1"/>
  <c r="AH1994" i="2" a="1"/>
  <c r="AH1994" i="2" s="1"/>
  <c r="AH2354" i="2" a="1"/>
  <c r="AH2354" i="2"/>
  <c r="AH2378" i="2" a="1"/>
  <c r="AH2378" i="2" s="1"/>
  <c r="AH2436" i="2" a="1"/>
  <c r="AH2436" i="2" s="1"/>
  <c r="AH2522" i="2" a="1"/>
  <c r="AH2522" i="2" s="1"/>
  <c r="AH2607" i="2" a="1"/>
  <c r="AH2607" i="2" s="1"/>
  <c r="AH2608" i="2" a="1"/>
  <c r="AH2608" i="2" s="1"/>
  <c r="AH3208" i="2" a="1"/>
  <c r="AH3208" i="2"/>
  <c r="AH3934" i="2" a="1"/>
  <c r="AH3934" i="2"/>
  <c r="AH4251" i="2" a="1"/>
  <c r="AH4251" i="2" s="1"/>
  <c r="AH4276" i="2" a="1"/>
  <c r="AH4276" i="2"/>
  <c r="AH4389" i="2" a="1"/>
  <c r="AH4389" i="2"/>
  <c r="AH4415" i="2" a="1"/>
  <c r="AH4415" i="2" s="1"/>
  <c r="AH6160" i="2" a="1"/>
  <c r="AH6160" i="2" s="1"/>
  <c r="AH6273" i="2" a="1"/>
  <c r="AH6273" i="2" s="1"/>
  <c r="AH6300" i="2" a="1"/>
  <c r="AH6300" i="2" s="1"/>
  <c r="AH4959" i="2" a="1"/>
  <c r="AH4959" i="2" s="1"/>
  <c r="AH6519" i="2" a="1"/>
  <c r="AH6519" i="2" s="1"/>
  <c r="AH6682" i="2" a="1"/>
  <c r="AH6682" i="2" s="1"/>
  <c r="AH6975" i="2" a="1"/>
  <c r="AH6975" i="2" s="1"/>
  <c r="AH5214" i="2" a="1"/>
  <c r="AH5214" i="2" s="1"/>
  <c r="AH5483" i="2" a="1"/>
  <c r="AH5483" i="2"/>
  <c r="AH5690" i="2" a="1"/>
  <c r="AH5690" i="2" s="1"/>
  <c r="AH5818" i="2" a="1"/>
  <c r="AH5818" i="2"/>
  <c r="AH5943" i="2" a="1"/>
  <c r="AH5943" i="2" s="1"/>
  <c r="AH6091" i="2" a="1"/>
  <c r="AH6091" i="2" s="1"/>
  <c r="AH6483" i="2" a="1"/>
  <c r="AH6483" i="2" s="1"/>
  <c r="AH6934" i="2" a="1"/>
  <c r="AH6934" i="2" s="1"/>
  <c r="AH269" i="2" a="1"/>
  <c r="AH269" i="2" s="1"/>
  <c r="AH339" i="2" a="1"/>
  <c r="AH339" i="2" s="1"/>
  <c r="AH1539" i="2" a="1"/>
  <c r="AH1539" i="2"/>
  <c r="AH3097" i="2" a="1"/>
  <c r="AH3097" i="2" s="1"/>
  <c r="AH3346" i="2" a="1"/>
  <c r="AH3346" i="2" s="1"/>
  <c r="AH3377" i="2" a="1"/>
  <c r="AH3377" i="2" s="1"/>
  <c r="AH3566" i="2" a="1"/>
  <c r="AH3566" i="2" s="1"/>
  <c r="AH3745" i="2" a="1"/>
  <c r="AH3745" i="2"/>
  <c r="AH3784" i="2" a="1"/>
  <c r="AH3784" i="2" s="1"/>
  <c r="AH4673" i="2" a="1"/>
  <c r="AH4673" i="2"/>
  <c r="AH4824" i="2" a="1"/>
  <c r="AH4824" i="2" s="1"/>
  <c r="AH5131" i="2" a="1"/>
  <c r="AH5131" i="2"/>
  <c r="AH5385" i="2" a="1"/>
  <c r="AH5385" i="2"/>
  <c r="AH167" i="2" a="1"/>
  <c r="AH167" i="2" s="1"/>
  <c r="AH270" i="2" a="1"/>
  <c r="AH270" i="2"/>
  <c r="AH688" i="2" a="1"/>
  <c r="AH688" i="2" s="1"/>
  <c r="AH689" i="2" a="1"/>
  <c r="AH689" i="2" s="1"/>
  <c r="AH1031" i="2" a="1"/>
  <c r="AH1031" i="2" s="1"/>
  <c r="AH1053" i="2" a="1"/>
  <c r="AH1053" i="2" s="1"/>
  <c r="AH1266" i="2" a="1"/>
  <c r="AH1266" i="2" s="1"/>
  <c r="AH1267" i="2" a="1"/>
  <c r="AH1267" i="2" s="1"/>
  <c r="AH3621" i="2" a="1"/>
  <c r="AH3621" i="2"/>
  <c r="AH4156" i="2" a="1"/>
  <c r="AH4156" i="2" s="1"/>
  <c r="AH4173" i="2" a="1"/>
  <c r="AH4173" i="2" s="1"/>
  <c r="AH4416" i="2" a="1"/>
  <c r="AH4416" i="2" s="1"/>
  <c r="AH4451" i="2" a="1"/>
  <c r="AH4451" i="2" s="1"/>
  <c r="AH4019" i="2" a="1"/>
  <c r="AH4019" i="2" s="1"/>
  <c r="AH4028" i="2" a="1"/>
  <c r="AH4028" i="2" s="1"/>
  <c r="AH4040" i="2" a="1"/>
  <c r="AH4040" i="2" s="1"/>
  <c r="AH4041" i="2" a="1"/>
  <c r="AH4041" i="2" s="1"/>
  <c r="AH4052" i="2" a="1"/>
  <c r="AH4052" i="2" s="1"/>
  <c r="AH4056" i="2" a="1"/>
  <c r="AH4056" i="2" s="1"/>
  <c r="AH4090" i="2" a="1"/>
  <c r="AH4090" i="2" s="1"/>
  <c r="AH4098" i="2" a="1"/>
  <c r="AH4098" i="2" s="1"/>
  <c r="AH4099" i="2" a="1"/>
  <c r="AH4099" i="2"/>
  <c r="AH4107" i="2" a="1"/>
  <c r="AH4107" i="2" s="1"/>
  <c r="AH4116" i="2" a="1"/>
  <c r="AH4116" i="2" s="1"/>
  <c r="AH4117" i="2" a="1"/>
  <c r="AH4117" i="2" s="1"/>
  <c r="AH6833" i="2" a="1"/>
  <c r="AH6833" i="2" s="1"/>
  <c r="AH4972" i="2" a="1"/>
  <c r="AH4972" i="2" s="1"/>
  <c r="AH6816" i="2" a="1"/>
  <c r="AH6816" i="2" s="1"/>
  <c r="AH7080" i="2" a="1"/>
  <c r="AH7080" i="2" s="1"/>
  <c r="AH5269" i="2" a="1"/>
  <c r="AH5269" i="2" s="1"/>
  <c r="AH5530" i="2" a="1"/>
  <c r="AH5530" i="2" s="1"/>
  <c r="AH5691" i="2" a="1"/>
  <c r="AH5691" i="2" s="1"/>
  <c r="AH5819" i="2" a="1"/>
  <c r="AH5819" i="2" s="1"/>
  <c r="AH5944" i="2" a="1"/>
  <c r="AH5944" i="2" s="1"/>
  <c r="AH6068" i="2" a="1"/>
  <c r="AH6068" i="2" s="1"/>
  <c r="AH6817" i="2" a="1"/>
  <c r="AH6817" i="2" s="1"/>
  <c r="AH7050" i="2" a="1"/>
  <c r="AH7050" i="2"/>
  <c r="AH271" i="2" a="1"/>
  <c r="AH271" i="2" s="1"/>
  <c r="AH340" i="2" a="1"/>
  <c r="AH340" i="2" s="1"/>
  <c r="AH1540" i="2" a="1"/>
  <c r="AH1540" i="2" s="1"/>
  <c r="AH3098" i="2" a="1"/>
  <c r="AH3098" i="2" s="1"/>
  <c r="AH3418" i="2" a="1"/>
  <c r="AH3418" i="2" s="1"/>
  <c r="AH3452" i="2" a="1"/>
  <c r="AH3452" i="2" s="1"/>
  <c r="AH3785" i="2" a="1"/>
  <c r="AH3785" i="2"/>
  <c r="AH3786" i="2" a="1"/>
  <c r="AH3786" i="2" s="1"/>
  <c r="AH4695" i="2" a="1"/>
  <c r="AH4695" i="2" s="1"/>
  <c r="AH4825" i="2" a="1"/>
  <c r="AH4825" i="2" s="1"/>
  <c r="AH5132" i="2" a="1"/>
  <c r="AH5132" i="2"/>
  <c r="AH5386" i="2" a="1"/>
  <c r="AH5386" i="2" s="1"/>
  <c r="AH272" i="2" a="1"/>
  <c r="AH272" i="2" s="1"/>
  <c r="AH341" i="2" a="1"/>
  <c r="AH341" i="2" s="1"/>
  <c r="AH635" i="2" a="1"/>
  <c r="AH635" i="2"/>
  <c r="AH690" i="2" a="1"/>
  <c r="AH690" i="2" s="1"/>
  <c r="AH904" i="2" a="1"/>
  <c r="AH904" i="2" s="1"/>
  <c r="AH933" i="2" a="1"/>
  <c r="AH933" i="2" s="1"/>
  <c r="AH1173" i="2" a="1"/>
  <c r="AH1173" i="2" s="1"/>
  <c r="AH1193" i="2" a="1"/>
  <c r="AH1193" i="2" s="1"/>
  <c r="AH1389" i="2" a="1"/>
  <c r="AH1389" i="2" s="1"/>
  <c r="AH1418" i="2" a="1"/>
  <c r="AH1418" i="2" s="1"/>
  <c r="AH1829" i="2" a="1"/>
  <c r="AH1829" i="2" s="1"/>
  <c r="AH1913" i="2" a="1"/>
  <c r="AH1913" i="2" s="1"/>
  <c r="AH1995" i="2" a="1"/>
  <c r="AH1995" i="2" s="1"/>
  <c r="AH2068" i="2" a="1"/>
  <c r="AH2068" i="2" s="1"/>
  <c r="AH2130" i="2" a="1"/>
  <c r="AH2130" i="2"/>
  <c r="AH2175" i="2" a="1"/>
  <c r="AH2175" i="2" s="1"/>
  <c r="AH2523" i="2" a="1"/>
  <c r="AH2523" i="2"/>
  <c r="AH3597" i="2" a="1"/>
  <c r="AH3597" i="2" s="1"/>
  <c r="AH5292" i="2" a="1"/>
  <c r="AH5292" i="2" s="1"/>
  <c r="AH6092" i="2" a="1"/>
  <c r="AH6092" i="2"/>
  <c r="AH6591" i="2" a="1"/>
  <c r="AH6591" i="2" s="1"/>
  <c r="AH6935" i="2" a="1"/>
  <c r="AH6935" i="2" s="1"/>
  <c r="AH3978" i="2" a="1"/>
  <c r="AH3978" i="2" s="1"/>
  <c r="AH4306" i="2" a="1"/>
  <c r="AH4306" i="2" s="1"/>
  <c r="AH4329" i="2" a="1"/>
  <c r="AH4329" i="2" s="1"/>
  <c r="AH4452" i="2" a="1"/>
  <c r="AH4452" i="2" s="1"/>
  <c r="AH4491" i="2" a="1"/>
  <c r="AH4491" i="2" s="1"/>
  <c r="AH2524" i="2" a="1"/>
  <c r="AH2524" i="2" s="1"/>
  <c r="AH2609" i="2" a="1"/>
  <c r="AH2609" i="2"/>
  <c r="AH2691" i="2" a="1"/>
  <c r="AH2691" i="2" s="1"/>
  <c r="AH2762" i="2" a="1"/>
  <c r="AH2762" i="2"/>
  <c r="AH2763" i="2" a="1"/>
  <c r="AH2763" i="2" s="1"/>
  <c r="AH3622" i="2" a="1"/>
  <c r="AH3622" i="2" s="1"/>
  <c r="AH4973" i="2" a="1"/>
  <c r="AH4973" i="2"/>
  <c r="AH6614" i="2" a="1"/>
  <c r="AH6614" i="2" s="1"/>
  <c r="AH6764" i="2" a="1"/>
  <c r="AH6764" i="2" s="1"/>
  <c r="AH6976" i="2" a="1"/>
  <c r="AH6976" i="2"/>
  <c r="AH6213" i="2" a="1"/>
  <c r="AH6213" i="2" s="1"/>
  <c r="AH6407" i="2" a="1"/>
  <c r="AH6407" i="2" s="1"/>
  <c r="AH6419" i="2" a="1"/>
  <c r="AH6419" i="2" s="1"/>
  <c r="AH5531" i="2" a="1"/>
  <c r="AH5531" i="2" s="1"/>
  <c r="AH5692" i="2" a="1"/>
  <c r="AH5692" i="2"/>
  <c r="AH5945" i="2" a="1"/>
  <c r="AH5945" i="2"/>
  <c r="AH5946" i="2" a="1"/>
  <c r="AH5946" i="2" s="1"/>
  <c r="AH383" i="2" a="1"/>
  <c r="AH383" i="2" s="1"/>
  <c r="AH384" i="2" a="1"/>
  <c r="AH384" i="2"/>
  <c r="AH1569" i="2" a="1"/>
  <c r="AH1569" i="2" s="1"/>
  <c r="AH3099" i="2" a="1"/>
  <c r="AH3099" i="2" s="1"/>
  <c r="AH3453" i="2" a="1"/>
  <c r="AH3453" i="2"/>
  <c r="AH3467" i="2" a="1"/>
  <c r="AH3467" i="2" s="1"/>
  <c r="AH3823" i="2" a="1"/>
  <c r="AH3823" i="2"/>
  <c r="AH3856" i="2" a="1"/>
  <c r="AH3856" i="2" s="1"/>
  <c r="AH4735" i="2" a="1"/>
  <c r="AH4735" i="2"/>
  <c r="AH4826" i="2" a="1"/>
  <c r="AH4826" i="2" s="1"/>
  <c r="AH342" i="2" a="1"/>
  <c r="AH342" i="2" s="1"/>
  <c r="AH385" i="2" a="1"/>
  <c r="AH385" i="2"/>
  <c r="AH721" i="2" a="1"/>
  <c r="AH721" i="2" s="1"/>
  <c r="AH722" i="2" a="1"/>
  <c r="AH722" i="2" s="1"/>
  <c r="AH1194" i="2" a="1"/>
  <c r="AH1194" i="2"/>
  <c r="AH1207" i="2" a="1"/>
  <c r="AH1207" i="2"/>
  <c r="AH1434" i="2" a="1"/>
  <c r="AH1434" i="2"/>
  <c r="AH1447" i="2" a="1"/>
  <c r="AH1447" i="2" s="1"/>
  <c r="AH1996" i="2" a="1"/>
  <c r="AH1996" i="2"/>
  <c r="AH2069" i="2" a="1"/>
  <c r="AH2069" i="2" s="1"/>
  <c r="AH2131" i="2" a="1"/>
  <c r="AH2131" i="2" s="1"/>
  <c r="AH2132" i="2" a="1"/>
  <c r="AH2132" i="2" s="1"/>
  <c r="AH2176" i="2" a="1"/>
  <c r="AH2176" i="2"/>
  <c r="AH2200" i="2" a="1"/>
  <c r="AH2200" i="2" s="1"/>
  <c r="AH3637" i="2" a="1"/>
  <c r="AH3637" i="2"/>
  <c r="AH5304" i="2" a="1"/>
  <c r="AH5304" i="2" s="1"/>
  <c r="AH6126" i="2" a="1"/>
  <c r="AH6126" i="2" s="1"/>
  <c r="AH6656" i="2" a="1"/>
  <c r="AH6656" i="2" s="1"/>
  <c r="AH7012" i="2" a="1"/>
  <c r="AH7012" i="2" s="1"/>
  <c r="AH2610" i="2" a="1"/>
  <c r="AH2610" i="2" s="1"/>
  <c r="AH2692" i="2" a="1"/>
  <c r="AH2692" i="2" s="1"/>
  <c r="AH2764" i="2" a="1"/>
  <c r="AH2764" i="2" s="1"/>
  <c r="AH2813" i="2" a="1"/>
  <c r="AH2813" i="2" s="1"/>
  <c r="AH2814" i="2" a="1"/>
  <c r="AH2814" i="2" s="1"/>
  <c r="AH2847" i="2" a="1"/>
  <c r="AH2847" i="2"/>
  <c r="AH3638" i="2" a="1"/>
  <c r="AH3638" i="2" s="1"/>
  <c r="AH4998" i="2" a="1"/>
  <c r="AH4998" i="2" s="1"/>
  <c r="AH6647" i="2" a="1"/>
  <c r="AH6647" i="2"/>
  <c r="AH6767" i="2" a="1"/>
  <c r="AH6767" i="2"/>
  <c r="AH7013" i="2" a="1"/>
  <c r="AH7013" i="2"/>
  <c r="AH5161" i="2" a="1"/>
  <c r="AH5161" i="2" s="1"/>
  <c r="AH5387" i="2" a="1"/>
  <c r="AH5387" i="2" s="1"/>
  <c r="AH5570" i="2" a="1"/>
  <c r="AH5570" i="2" s="1"/>
  <c r="AH5693" i="2" a="1"/>
  <c r="AH5693" i="2"/>
  <c r="AH5820" i="2" a="1"/>
  <c r="AH5820" i="2" s="1"/>
  <c r="AH5947" i="2" a="1"/>
  <c r="AH5947" i="2" s="1"/>
  <c r="AH1072" i="2" a="1"/>
  <c r="AH1072" i="2" s="1"/>
  <c r="AH1085" i="2" a="1"/>
  <c r="AH1085" i="2" s="1"/>
  <c r="AH1305" i="2" a="1"/>
  <c r="AH1305" i="2" s="1"/>
  <c r="AH1319" i="2" a="1"/>
  <c r="AH1319" i="2"/>
  <c r="AH343" i="2" a="1"/>
  <c r="AH343" i="2"/>
  <c r="AH386" i="2" a="1"/>
  <c r="AH386" i="2" s="1"/>
  <c r="AH1570" i="2" a="1"/>
  <c r="AH1570" i="2" s="1"/>
  <c r="AH3100" i="2" a="1"/>
  <c r="AH3100" i="2" s="1"/>
  <c r="AH4722" i="2" a="1"/>
  <c r="AH4722" i="2" s="1"/>
  <c r="AH4827" i="2" a="1"/>
  <c r="AH4827" i="2" s="1"/>
  <c r="AH5152" i="2" a="1"/>
  <c r="AH5152" i="2" s="1"/>
  <c r="AH5388" i="2" a="1"/>
  <c r="AH5388" i="2" s="1"/>
  <c r="AH5571" i="2" a="1"/>
  <c r="AH5571" i="2" s="1"/>
  <c r="AH3241" i="2" a="1"/>
  <c r="AH3241" i="2" s="1"/>
  <c r="AH4252" i="2" a="1"/>
  <c r="AH4252" i="2" s="1"/>
  <c r="AH4277" i="2" a="1"/>
  <c r="AH4277" i="2" s="1"/>
  <c r="AH4555" i="2" a="1"/>
  <c r="AH4555" i="2"/>
  <c r="AH4575" i="2" a="1"/>
  <c r="AH4575" i="2"/>
  <c r="AH4999" i="2" a="1"/>
  <c r="AH4999" i="2"/>
  <c r="AH6571" i="2" a="1"/>
  <c r="AH6571" i="2" s="1"/>
  <c r="AH6715" i="2" a="1"/>
  <c r="AH6715" i="2"/>
  <c r="AH7014" i="2" a="1"/>
  <c r="AH7014" i="2" s="1"/>
  <c r="AH5694" i="2" a="1"/>
  <c r="AH5694" i="2" s="1"/>
  <c r="AH5821" i="2" a="1"/>
  <c r="AH5821" i="2" s="1"/>
  <c r="AH5948" i="2" a="1"/>
  <c r="AH5948" i="2" s="1"/>
  <c r="AH11" i="2" a="1"/>
  <c r="AH11" i="2" s="1"/>
  <c r="AH24" i="2" a="1"/>
  <c r="AH24" i="2" s="1"/>
  <c r="AH1487" i="2" a="1"/>
  <c r="AH1487" i="2" s="1"/>
  <c r="AH3101" i="2" a="1"/>
  <c r="AH3101" i="2" s="1"/>
  <c r="AH4624" i="2" a="1"/>
  <c r="AH4624" i="2"/>
  <c r="AH4828" i="2" a="1"/>
  <c r="AH4828" i="2" s="1"/>
  <c r="AH5075" i="2" a="1"/>
  <c r="AH5075" i="2" s="1"/>
  <c r="AH5389" i="2" a="1"/>
  <c r="AH5389" i="2" s="1"/>
  <c r="AH12" i="2" a="1"/>
  <c r="AH12" i="2"/>
  <c r="AH16" i="2" a="1"/>
  <c r="AH16" i="2" s="1"/>
  <c r="AH556" i="2" a="1"/>
  <c r="AH556" i="2" s="1"/>
  <c r="AH584" i="2" a="1"/>
  <c r="AH584" i="2" s="1"/>
  <c r="AH3530" i="2" a="1"/>
  <c r="AH3530" i="2" s="1"/>
  <c r="AH4910" i="2" a="1"/>
  <c r="AH4910" i="2" s="1"/>
  <c r="AH6834" i="2" a="1"/>
  <c r="AH6834" i="2" s="1"/>
  <c r="AH6818" i="2" a="1"/>
  <c r="AH6818" i="2" s="1"/>
  <c r="AH7051" i="2" a="1"/>
  <c r="AH7051" i="2" s="1"/>
  <c r="AH5459" i="2" a="1"/>
  <c r="AH5459" i="2" s="1"/>
  <c r="AH5695" i="2" a="1"/>
  <c r="AH5695" i="2"/>
  <c r="AH5822" i="2" a="1"/>
  <c r="AH5822" i="2" s="1"/>
  <c r="AH5949" i="2" a="1"/>
  <c r="AH5949" i="2"/>
  <c r="AH168" i="2" a="1"/>
  <c r="AH168" i="2" s="1"/>
  <c r="AH273" i="2" a="1"/>
  <c r="AH273" i="2"/>
  <c r="AH1511" i="2" a="1"/>
  <c r="AH1511" i="2" s="1"/>
  <c r="AH3102" i="2" a="1"/>
  <c r="AH3102" i="2"/>
  <c r="AH3224" i="2" a="1"/>
  <c r="AH3224" i="2" s="1"/>
  <c r="AH4696" i="2" a="1"/>
  <c r="AH4696" i="2" s="1"/>
  <c r="AH4829" i="2" a="1"/>
  <c r="AH4829" i="2" s="1"/>
  <c r="AH5102" i="2" a="1"/>
  <c r="AH5102" i="2" s="1"/>
  <c r="AH5390" i="2" a="1"/>
  <c r="AH5390" i="2" s="1"/>
  <c r="AH1701" i="2" a="1"/>
  <c r="AH1701" i="2" s="1"/>
  <c r="AH1760" i="2" a="1"/>
  <c r="AH1760" i="2"/>
  <c r="AH1830" i="2" a="1"/>
  <c r="AH1830" i="2" s="1"/>
  <c r="AH1914" i="2" a="1"/>
  <c r="AH1914" i="2" s="1"/>
  <c r="AH86" i="2" a="1"/>
  <c r="AH86" i="2"/>
  <c r="AH169" i="2" a="1"/>
  <c r="AH169" i="2" s="1"/>
  <c r="AH585" i="2" a="1"/>
  <c r="AH585" i="2" s="1"/>
  <c r="AH636" i="2" a="1"/>
  <c r="AH636" i="2" s="1"/>
  <c r="AH885" i="2" a="1"/>
  <c r="AH885" i="2"/>
  <c r="AH905" i="2" a="1"/>
  <c r="AH905" i="2"/>
  <c r="AH1123" i="2" a="1"/>
  <c r="AH1123" i="2" s="1"/>
  <c r="AH1145" i="2" a="1"/>
  <c r="AH1145" i="2" s="1"/>
  <c r="AH1368" i="2" a="1"/>
  <c r="AH1368" i="2" s="1"/>
  <c r="AH1390" i="2" a="1"/>
  <c r="AH1390" i="2" s="1"/>
  <c r="AH3325" i="2" a="1"/>
  <c r="AH3325" i="2" s="1"/>
  <c r="AH3347" i="2" a="1"/>
  <c r="AH3347" i="2"/>
  <c r="AH3714" i="2" a="1"/>
  <c r="AH3714" i="2"/>
  <c r="AH3746" i="2" a="1"/>
  <c r="AH3746" i="2" s="1"/>
  <c r="AH1997" i="2" a="1"/>
  <c r="AH1997" i="2" s="1"/>
  <c r="AH2070" i="2" a="1"/>
  <c r="AH2070" i="2" s="1"/>
  <c r="AH2379" i="2" a="1"/>
  <c r="AH2379" i="2"/>
  <c r="AH2437" i="2" a="1"/>
  <c r="AH2437" i="2" s="1"/>
  <c r="AH2525" i="2" a="1"/>
  <c r="AH2525" i="2"/>
  <c r="AH2611" i="2" a="1"/>
  <c r="AH2611" i="2" s="1"/>
  <c r="AH2693" i="2" a="1"/>
  <c r="AH2693" i="2"/>
  <c r="AH2694" i="2" a="1"/>
  <c r="AH2694" i="2"/>
  <c r="AH3225" i="2" a="1"/>
  <c r="AH3225" i="2" s="1"/>
  <c r="AH3935" i="2" a="1"/>
  <c r="AH3935" i="2" s="1"/>
  <c r="AH4278" i="2" a="1"/>
  <c r="AH4278" i="2" s="1"/>
  <c r="AH4307" i="2" a="1"/>
  <c r="AH4307" i="2"/>
  <c r="AH4417" i="2" a="1"/>
  <c r="AH4417" i="2" s="1"/>
  <c r="AH4453" i="2" a="1"/>
  <c r="AH4453" i="2" s="1"/>
  <c r="AH6183" i="2" a="1"/>
  <c r="AH6183" i="2" s="1"/>
  <c r="AH6301" i="2" a="1"/>
  <c r="AH6301" i="2" s="1"/>
  <c r="AH6328" i="2" a="1"/>
  <c r="AH6328" i="2" s="1"/>
  <c r="AH4974" i="2" a="1"/>
  <c r="AH4974" i="2" s="1"/>
  <c r="AH6520" i="2" a="1"/>
  <c r="AH6520" i="2" s="1"/>
  <c r="AH6694" i="2" a="1"/>
  <c r="AH6694" i="2" s="1"/>
  <c r="AH7015" i="2" a="1"/>
  <c r="AH7015" i="2"/>
  <c r="AH5221" i="2" a="1"/>
  <c r="AH5221" i="2" s="1"/>
  <c r="AH5505" i="2" a="1"/>
  <c r="AH5505" i="2" s="1"/>
  <c r="AH5696" i="2" a="1"/>
  <c r="AH5696" i="2" s="1"/>
  <c r="AH5823" i="2" a="1"/>
  <c r="AH5823" i="2" s="1"/>
  <c r="AH5950" i="2" a="1"/>
  <c r="AH5950" i="2" s="1"/>
  <c r="AH6107" i="2" a="1"/>
  <c r="AH6107" i="2"/>
  <c r="AH6544" i="2" a="1"/>
  <c r="AH6544" i="2" s="1"/>
  <c r="AH6977" i="2" a="1"/>
  <c r="AH6977" i="2" s="1"/>
  <c r="AH3242" i="2" a="1"/>
  <c r="AH3242" i="2"/>
  <c r="AH3468" i="2" a="1"/>
  <c r="AH3468" i="2" s="1"/>
  <c r="AH3488" i="2" a="1"/>
  <c r="AH3488" i="2" s="1"/>
  <c r="AH3874" i="2" a="1"/>
  <c r="AH3874" i="2" s="1"/>
  <c r="AH3894" i="2" a="1"/>
  <c r="AH3894" i="2" s="1"/>
  <c r="AH344" i="2" a="1"/>
  <c r="AH344" i="2" s="1"/>
  <c r="AH387" i="2" a="1"/>
  <c r="AH387" i="2" s="1"/>
  <c r="AH738" i="2" a="1"/>
  <c r="AH738" i="2" s="1"/>
  <c r="AH739" i="2" a="1"/>
  <c r="AH739" i="2" s="1"/>
  <c r="AH1086" i="2" a="1"/>
  <c r="AH1086" i="2" s="1"/>
  <c r="AH1097" i="2" a="1"/>
  <c r="AH1097" i="2"/>
  <c r="AH1320" i="2" a="1"/>
  <c r="AH1320" i="2" s="1"/>
  <c r="AH1321" i="2" a="1"/>
  <c r="AH1321" i="2"/>
  <c r="AH1998" i="2" a="1"/>
  <c r="AH1998" i="2" s="1"/>
  <c r="AH1999" i="2" a="1"/>
  <c r="AH1999" i="2" s="1"/>
  <c r="AH2071" i="2" a="1"/>
  <c r="AH2071" i="2" s="1"/>
  <c r="AH2133" i="2" a="1"/>
  <c r="AH2133" i="2" s="1"/>
  <c r="AH2177" i="2" a="1"/>
  <c r="AH2177" i="2" s="1"/>
  <c r="AH2201" i="2" a="1"/>
  <c r="AH2201" i="2"/>
  <c r="AH388" i="2" a="1"/>
  <c r="AH388" i="2" s="1"/>
  <c r="AH413" i="2" a="1"/>
  <c r="AH413" i="2" s="1"/>
  <c r="AH1585" i="2" a="1"/>
  <c r="AH1585" i="2" s="1"/>
  <c r="AH3103" i="2" a="1"/>
  <c r="AH3103" i="2" s="1"/>
  <c r="AH4736" i="2" a="1"/>
  <c r="AH4736" i="2" s="1"/>
  <c r="AH4830" i="2" a="1"/>
  <c r="AH4830" i="2" s="1"/>
  <c r="AH5162" i="2" a="1"/>
  <c r="AH5162" i="2"/>
  <c r="AH5391" i="2" a="1"/>
  <c r="AH5391" i="2" s="1"/>
  <c r="AH5572" i="2" a="1"/>
  <c r="AH5572" i="2" s="1"/>
  <c r="AH3252" i="2" a="1"/>
  <c r="AH3252" i="2" s="1"/>
  <c r="AH2612" i="2" a="1"/>
  <c r="AH2612" i="2" s="1"/>
  <c r="AH2695" i="2" a="1"/>
  <c r="AH2695" i="2"/>
  <c r="AH2696" i="2" a="1"/>
  <c r="AH2696" i="2" s="1"/>
  <c r="AH2765" i="2" a="1"/>
  <c r="AH2765" i="2" s="1"/>
  <c r="AH2815" i="2" a="1"/>
  <c r="AH2815" i="2"/>
  <c r="AH2848" i="2" a="1"/>
  <c r="AH2848" i="2" s="1"/>
  <c r="AH5016" i="2" a="1"/>
  <c r="AH5016" i="2"/>
  <c r="AH6592" i="2" a="1"/>
  <c r="AH6592" i="2" s="1"/>
  <c r="AH6721" i="2" a="1"/>
  <c r="AH6721" i="2" s="1"/>
  <c r="AH7052" i="2" a="1"/>
  <c r="AH7052" i="2" s="1"/>
  <c r="AH5300" i="2" a="1"/>
  <c r="AH5300" i="2" s="1"/>
  <c r="AH5697" i="2" a="1"/>
  <c r="AH5697" i="2" s="1"/>
  <c r="AH5824" i="2" a="1"/>
  <c r="AH5824" i="2" s="1"/>
  <c r="AH5951" i="2" a="1"/>
  <c r="AH5951" i="2" s="1"/>
  <c r="AH6108" i="2" a="1"/>
  <c r="AH6108" i="2" s="1"/>
  <c r="AH6648" i="2" a="1"/>
  <c r="AH6648" i="2" s="1"/>
  <c r="AH7016" i="2" a="1"/>
  <c r="AH7016" i="2" s="1"/>
  <c r="AH471" i="2" a="1"/>
  <c r="AH471" i="2"/>
  <c r="AH472" i="2" a="1"/>
  <c r="AH472" i="2" s="1"/>
  <c r="AH1488" i="2" a="1"/>
  <c r="AH1488" i="2"/>
  <c r="AH3104" i="2" a="1"/>
  <c r="AH3104" i="2" s="1"/>
  <c r="AH3378" i="2" a="1"/>
  <c r="AH3378" i="2" s="1"/>
  <c r="AH3419" i="2" a="1"/>
  <c r="AH3419" i="2" s="1"/>
  <c r="AH3598" i="2" a="1"/>
  <c r="AH3598" i="2" s="1"/>
  <c r="AH3715" i="2" a="1"/>
  <c r="AH3715" i="2" s="1"/>
  <c r="AH3747" i="2" a="1"/>
  <c r="AH3747" i="2" s="1"/>
  <c r="AH4625" i="2" a="1"/>
  <c r="AH4625" i="2"/>
  <c r="AH4831" i="2" a="1"/>
  <c r="AH4831" i="2" s="1"/>
  <c r="AH5056" i="2" a="1"/>
  <c r="AH5056" i="2" s="1"/>
  <c r="AH5392" i="2" a="1"/>
  <c r="AH5392" i="2" s="1"/>
  <c r="AH27" i="2" a="1"/>
  <c r="AH27" i="2"/>
  <c r="AH42" i="2" a="1"/>
  <c r="AH42" i="2" s="1"/>
  <c r="AH540" i="2" a="1"/>
  <c r="AH540" i="2" s="1"/>
  <c r="AH557" i="2" a="1"/>
  <c r="AH557" i="2"/>
  <c r="AH866" i="2" a="1"/>
  <c r="AH866" i="2" s="1"/>
  <c r="AH867" i="2" a="1"/>
  <c r="AH867" i="2" s="1"/>
  <c r="AH1098" i="2" a="1"/>
  <c r="AH1098" i="2" s="1"/>
  <c r="AH1099" i="2" a="1"/>
  <c r="AH1099" i="2" s="1"/>
  <c r="AH1322" i="2" a="1"/>
  <c r="AH1322" i="2" s="1"/>
  <c r="AH1345" i="2" a="1"/>
  <c r="AH1345" i="2"/>
  <c r="AH1670" i="2" a="1"/>
  <c r="AH1670" i="2" s="1"/>
  <c r="AH1671" i="2" a="1"/>
  <c r="AH1671" i="2" s="1"/>
  <c r="AH1702" i="2" a="1"/>
  <c r="AH1702" i="2"/>
  <c r="AH1761" i="2" a="1"/>
  <c r="AH1761" i="2" s="1"/>
  <c r="AH1831" i="2" a="1"/>
  <c r="AH1831" i="2"/>
  <c r="AH1915" i="2" a="1"/>
  <c r="AH1915" i="2"/>
  <c r="AH2380" i="2" a="1"/>
  <c r="AH2380" i="2"/>
  <c r="AH2438" i="2" a="1"/>
  <c r="AH2438" i="2" s="1"/>
  <c r="AH2439" i="2" a="1"/>
  <c r="AH2439" i="2" s="1"/>
  <c r="AH2526" i="2" a="1"/>
  <c r="AH2526" i="2" s="1"/>
  <c r="AH2613" i="2" a="1"/>
  <c r="AH2613" i="2" s="1"/>
  <c r="AH2697" i="2" a="1"/>
  <c r="AH2697" i="2"/>
  <c r="AH3667" i="2" a="1"/>
  <c r="AH3667" i="2" s="1"/>
  <c r="AH3907" i="2" a="1"/>
  <c r="AH3907" i="2" s="1"/>
  <c r="AH4157" i="2" a="1"/>
  <c r="AH4157" i="2" s="1"/>
  <c r="AH4158" i="2" a="1"/>
  <c r="AH4158" i="2" s="1"/>
  <c r="AH4418" i="2" a="1"/>
  <c r="AH4418" i="2" s="1"/>
  <c r="AH4419" i="2" a="1"/>
  <c r="AH4419" i="2" s="1"/>
  <c r="AH4927" i="2" a="1"/>
  <c r="AH4927" i="2" s="1"/>
  <c r="AH6152" i="2" a="1"/>
  <c r="AH6152" i="2" s="1"/>
  <c r="AH6274" i="2" a="1"/>
  <c r="AH6274" i="2" s="1"/>
  <c r="AH6302" i="2" a="1"/>
  <c r="AH6302" i="2"/>
  <c r="AH6484" i="2" a="1"/>
  <c r="AH6484" i="2"/>
  <c r="AH6777" i="2" a="1"/>
  <c r="AH6777" i="2" s="1"/>
  <c r="AH6936" i="2" a="1"/>
  <c r="AH6936" i="2" s="1"/>
  <c r="AH5215" i="2" a="1"/>
  <c r="AH5215" i="2" s="1"/>
  <c r="AH5484" i="2" a="1"/>
  <c r="AH5484" i="2" s="1"/>
  <c r="AH5698" i="2" a="1"/>
  <c r="AH5698" i="2" s="1"/>
  <c r="AH5825" i="2" a="1"/>
  <c r="AH5825" i="2" s="1"/>
  <c r="AH5952" i="2" a="1"/>
  <c r="AH5952" i="2" s="1"/>
  <c r="AH6069" i="2" a="1"/>
  <c r="AH6069" i="2" s="1"/>
  <c r="AH6485" i="2" a="1"/>
  <c r="AH6485" i="2" s="1"/>
  <c r="AH6937" i="2" a="1"/>
  <c r="AH6937" i="2" s="1"/>
  <c r="AH3187" i="2" a="1"/>
  <c r="AH3187" i="2" s="1"/>
  <c r="AH3379" i="2" a="1"/>
  <c r="AH3379" i="2" s="1"/>
  <c r="AH3420" i="2" a="1"/>
  <c r="AH3420" i="2" s="1"/>
  <c r="AH3787" i="2" a="1"/>
  <c r="AH3787" i="2"/>
  <c r="AH3824" i="2" a="1"/>
  <c r="AH3824" i="2" s="1"/>
  <c r="AH87" i="2" a="1"/>
  <c r="AH87" i="2"/>
  <c r="AH170" i="2" a="1"/>
  <c r="AH170" i="2" s="1"/>
  <c r="AH586" i="2" a="1"/>
  <c r="AH586" i="2"/>
  <c r="AH637" i="2" a="1"/>
  <c r="AH637" i="2" s="1"/>
  <c r="AH1032" i="2" a="1"/>
  <c r="AH1032" i="2" s="1"/>
  <c r="AH1033" i="2" a="1"/>
  <c r="AH1033" i="2" s="1"/>
  <c r="AH1268" i="2" a="1"/>
  <c r="AH1268" i="2" s="1"/>
  <c r="AH1269" i="2" a="1"/>
  <c r="AH1269" i="2" s="1"/>
  <c r="AH1703" i="2" a="1"/>
  <c r="AH1703" i="2" s="1"/>
  <c r="AH1762" i="2" a="1"/>
  <c r="AH1762" i="2"/>
  <c r="AH1832" i="2" a="1"/>
  <c r="AH1832" i="2"/>
  <c r="AH1916" i="2" a="1"/>
  <c r="AH1916" i="2" s="1"/>
  <c r="AH2000" i="2" a="1"/>
  <c r="AH2000" i="2" s="1"/>
  <c r="AH2072" i="2" a="1"/>
  <c r="AH2072" i="2" s="1"/>
  <c r="AH2381" i="2" a="1"/>
  <c r="AH2381" i="2" s="1"/>
  <c r="AH2382" i="2" a="1"/>
  <c r="AH2382" i="2"/>
  <c r="AH2440" i="2" a="1"/>
  <c r="AH2440" i="2" s="1"/>
  <c r="AH2527" i="2" a="1"/>
  <c r="AH2527" i="2"/>
  <c r="AH88" i="2" a="1"/>
  <c r="AH88" i="2"/>
  <c r="AH171" i="2" a="1"/>
  <c r="AH171" i="2" s="1"/>
  <c r="AH1489" i="2" a="1"/>
  <c r="AH1489" i="2" s="1"/>
  <c r="AH3105" i="2" a="1"/>
  <c r="AH3105" i="2" s="1"/>
  <c r="AH4642" i="2" a="1"/>
  <c r="AH4642" i="2"/>
  <c r="AH4832" i="2" a="1"/>
  <c r="AH4832" i="2" s="1"/>
  <c r="AH5076" i="2" a="1"/>
  <c r="AH5076" i="2"/>
  <c r="AH5393" i="2" a="1"/>
  <c r="AH5393" i="2"/>
  <c r="AH5506" i="2" a="1"/>
  <c r="AH5506" i="2" s="1"/>
  <c r="AH3188" i="2" a="1"/>
  <c r="AH3188" i="2" s="1"/>
  <c r="AH4174" i="2" a="1"/>
  <c r="AH4174" i="2" s="1"/>
  <c r="AH4195" i="2" a="1"/>
  <c r="AH4195" i="2" s="1"/>
  <c r="AH4454" i="2" a="1"/>
  <c r="AH4454" i="2"/>
  <c r="AH4492" i="2" a="1"/>
  <c r="AH4492" i="2" s="1"/>
  <c r="AH4928" i="2" a="1"/>
  <c r="AH4928" i="2" s="1"/>
  <c r="AH2614" i="2" a="1"/>
  <c r="AH2614" i="2" s="1"/>
  <c r="AH2698" i="2" a="1"/>
  <c r="AH2698" i="2"/>
  <c r="AH6486" i="2" a="1"/>
  <c r="AH6486" i="2"/>
  <c r="AH6683" i="2" a="1"/>
  <c r="AH6683" i="2" s="1"/>
  <c r="AH6891" i="2" a="1"/>
  <c r="AH6891" i="2" s="1"/>
  <c r="AH5270" i="2" a="1"/>
  <c r="AH5270" i="2" s="1"/>
  <c r="AH5699" i="2" a="1"/>
  <c r="AH5699" i="2"/>
  <c r="AH5826" i="2" a="1"/>
  <c r="AH5826" i="2" s="1"/>
  <c r="AH5953" i="2" a="1"/>
  <c r="AH5953" i="2" s="1"/>
  <c r="AH6042" i="2" a="1"/>
  <c r="AH6042" i="2" s="1"/>
  <c r="AH6487" i="2" a="1"/>
  <c r="AH6487" i="2" s="1"/>
  <c r="AH6864" i="2" a="1"/>
  <c r="AH6864" i="2" s="1"/>
  <c r="AH89" i="2" a="1"/>
  <c r="AH89" i="2" s="1"/>
  <c r="AH172" i="2" a="1"/>
  <c r="AH172" i="2" s="1"/>
  <c r="AH1512" i="2" a="1"/>
  <c r="AH1512" i="2" s="1"/>
  <c r="AH3106" i="2" a="1"/>
  <c r="AH3106" i="2" s="1"/>
  <c r="AH4643" i="2" a="1"/>
  <c r="AH4643" i="2"/>
  <c r="AH4833" i="2" a="1"/>
  <c r="AH4833" i="2" s="1"/>
  <c r="AH5077" i="2" a="1"/>
  <c r="AH5077" i="2" s="1"/>
  <c r="AH5394" i="2" a="1"/>
  <c r="AH5394" i="2" s="1"/>
  <c r="AH90" i="2" a="1"/>
  <c r="AH90" i="2"/>
  <c r="AH91" i="2" a="1"/>
  <c r="AH91" i="2" s="1"/>
  <c r="AH587" i="2" a="1"/>
  <c r="AH587" i="2" s="1"/>
  <c r="AH588" i="2" a="1"/>
  <c r="AH588" i="2"/>
  <c r="AH3567" i="2" a="1"/>
  <c r="AH3567" i="2" s="1"/>
  <c r="AH4929" i="2" a="1"/>
  <c r="AH4929" i="2" s="1"/>
  <c r="AH6835" i="2" a="1"/>
  <c r="AH6835" i="2" s="1"/>
  <c r="AH6819" i="2" a="1"/>
  <c r="AH6819" i="2"/>
  <c r="AH7066" i="2" a="1"/>
  <c r="AH7066" i="2"/>
  <c r="AH5485" i="2" a="1"/>
  <c r="AH5485" i="2" s="1"/>
  <c r="AH5700" i="2" a="1"/>
  <c r="AH5700" i="2" s="1"/>
  <c r="AH5827" i="2" a="1"/>
  <c r="AH5827" i="2" s="1"/>
  <c r="AH5954" i="2" a="1"/>
  <c r="AH5954" i="2" s="1"/>
  <c r="AH173" i="2" a="1"/>
  <c r="AH173" i="2" s="1"/>
  <c r="AH274" i="2" a="1"/>
  <c r="AH274" i="2"/>
  <c r="AH1513" i="2" a="1"/>
  <c r="AH1513" i="2" s="1"/>
  <c r="AH3107" i="2" a="1"/>
  <c r="AH3107" i="2" s="1"/>
  <c r="AH3226" i="2" a="1"/>
  <c r="AH3226" i="2" s="1"/>
  <c r="AH4697" i="2" a="1"/>
  <c r="AH4697" i="2" s="1"/>
  <c r="AH4834" i="2" a="1"/>
  <c r="AH4834" i="2" s="1"/>
  <c r="AH5103" i="2" a="1"/>
  <c r="AH5103" i="2" s="1"/>
  <c r="AH5395" i="2" a="1"/>
  <c r="AH5395" i="2" s="1"/>
  <c r="AH1763" i="2" a="1"/>
  <c r="AH1763" i="2" s="1"/>
  <c r="AH1833" i="2" a="1"/>
  <c r="AH1833" i="2" s="1"/>
  <c r="AH1834" i="2" a="1"/>
  <c r="AH1834" i="2" s="1"/>
  <c r="AH92" i="2" a="1"/>
  <c r="AH92" i="2"/>
  <c r="AH174" i="2" a="1"/>
  <c r="AH174" i="2" s="1"/>
  <c r="AH638" i="2" a="1"/>
  <c r="AH638" i="2" s="1"/>
  <c r="AH639" i="2" a="1"/>
  <c r="AH639" i="2"/>
  <c r="AH906" i="2" a="1"/>
  <c r="AH906" i="2" s="1"/>
  <c r="AH907" i="2" a="1"/>
  <c r="AH907" i="2" s="1"/>
  <c r="AH1124" i="2" a="1"/>
  <c r="AH1124" i="2" s="1"/>
  <c r="AH1146" i="2" a="1"/>
  <c r="AH1146" i="2"/>
  <c r="AH1369" i="2" a="1"/>
  <c r="AH1369" i="2" s="1"/>
  <c r="AH1391" i="2" a="1"/>
  <c r="AH1391" i="2" s="1"/>
  <c r="AH3348" i="2" a="1"/>
  <c r="AH3348" i="2" s="1"/>
  <c r="AH3349" i="2" a="1"/>
  <c r="AH3349" i="2"/>
  <c r="AH3716" i="2" a="1"/>
  <c r="AH3716" i="2"/>
  <c r="AH3748" i="2" a="1"/>
  <c r="AH3748" i="2" s="1"/>
  <c r="AH1917" i="2" a="1"/>
  <c r="AH1917" i="2" s="1"/>
  <c r="AH2073" i="2" a="1"/>
  <c r="AH2073" i="2" s="1"/>
  <c r="AH2074" i="2" a="1"/>
  <c r="AH2074" i="2" s="1"/>
  <c r="AH2441" i="2" a="1"/>
  <c r="AH2441" i="2" s="1"/>
  <c r="AH2442" i="2" a="1"/>
  <c r="AH2442" i="2" s="1"/>
  <c r="AH2528" i="2" a="1"/>
  <c r="AH2528" i="2" s="1"/>
  <c r="AH2615" i="2" a="1"/>
  <c r="AH2615" i="2"/>
  <c r="AH2699" i="2" a="1"/>
  <c r="AH2699" i="2" s="1"/>
  <c r="AH2766" i="2" a="1"/>
  <c r="AH2766" i="2" s="1"/>
  <c r="AH3227" i="2" a="1"/>
  <c r="AH3227" i="2"/>
  <c r="AH3957" i="2" a="1"/>
  <c r="AH3957" i="2"/>
  <c r="AH4279" i="2" a="1"/>
  <c r="AH4279" i="2" s="1"/>
  <c r="AH4308" i="2" a="1"/>
  <c r="AH4308" i="2" s="1"/>
  <c r="AH4420" i="2" a="1"/>
  <c r="AH4420" i="2" s="1"/>
  <c r="AH4455" i="2" a="1"/>
  <c r="AH4455" i="2" s="1"/>
  <c r="AH6184" i="2" a="1"/>
  <c r="AH6184" i="2" s="1"/>
  <c r="AH6303" i="2" a="1"/>
  <c r="AH6303" i="2" s="1"/>
  <c r="AH6329" i="2" a="1"/>
  <c r="AH6329" i="2"/>
  <c r="AH5000" i="2" a="1"/>
  <c r="AH5000" i="2" s="1"/>
  <c r="AH6545" i="2" a="1"/>
  <c r="AH6545" i="2" s="1"/>
  <c r="AH6695" i="2" a="1"/>
  <c r="AH6695" i="2"/>
  <c r="AH7017" i="2" a="1"/>
  <c r="AH7017" i="2" s="1"/>
  <c r="AH5222" i="2" a="1"/>
  <c r="AH5222" i="2" s="1"/>
  <c r="AH5507" i="2" a="1"/>
  <c r="AH5507" i="2"/>
  <c r="AH5701" i="2" a="1"/>
  <c r="AH5701" i="2" s="1"/>
  <c r="AH5828" i="2" a="1"/>
  <c r="AH5828" i="2"/>
  <c r="AH5955" i="2" a="1"/>
  <c r="AH5955" i="2" s="1"/>
  <c r="AH6109" i="2" a="1"/>
  <c r="AH6109" i="2"/>
  <c r="AH6546" i="2" a="1"/>
  <c r="AH6546" i="2" s="1"/>
  <c r="AH6978" i="2" a="1"/>
  <c r="AH6978" i="2" s="1"/>
  <c r="AH43" i="2" a="1"/>
  <c r="AH43" i="2" s="1"/>
  <c r="AH93" i="2" a="1"/>
  <c r="AH93" i="2" s="1"/>
  <c r="AH1466" i="2" a="1"/>
  <c r="AH1466" i="2" s="1"/>
  <c r="AH3108" i="2" a="1"/>
  <c r="AH3108" i="2" s="1"/>
  <c r="AH3326" i="2" a="1"/>
  <c r="AH3326" i="2" s="1"/>
  <c r="AH3350" i="2" a="1"/>
  <c r="AH3350" i="2" s="1"/>
  <c r="AH3693" i="2" a="1"/>
  <c r="AH3693" i="2"/>
  <c r="AH3717" i="2" a="1"/>
  <c r="AH3717" i="2" s="1"/>
  <c r="AH4644" i="2" a="1"/>
  <c r="AH4644" i="2"/>
  <c r="AH4835" i="2" a="1"/>
  <c r="AH4835" i="2" s="1"/>
  <c r="AH5057" i="2" a="1"/>
  <c r="AH5057" i="2" s="1"/>
  <c r="AH5396" i="2" a="1"/>
  <c r="AH5396" i="2" s="1"/>
  <c r="AH44" i="2" a="1"/>
  <c r="AH44" i="2" s="1"/>
  <c r="AH94" i="2" a="1"/>
  <c r="AH94" i="2" s="1"/>
  <c r="AH558" i="2" a="1"/>
  <c r="AH558" i="2"/>
  <c r="AH559" i="2" a="1"/>
  <c r="AH559" i="2" s="1"/>
  <c r="AH851" i="2" a="1"/>
  <c r="AH851" i="2" s="1"/>
  <c r="AH868" i="2" a="1"/>
  <c r="AH868" i="2" s="1"/>
  <c r="AH1100" i="2" a="1"/>
  <c r="AH1100" i="2" s="1"/>
  <c r="AH1125" i="2" a="1"/>
  <c r="AH1125" i="2" s="1"/>
  <c r="AH1346" i="2" a="1"/>
  <c r="AH1346" i="2"/>
  <c r="AH1347" i="2" a="1"/>
  <c r="AH1347" i="2"/>
  <c r="AH1672" i="2" a="1"/>
  <c r="AH1672" i="2" s="1"/>
  <c r="AH1704" i="2" a="1"/>
  <c r="AH1704" i="2" s="1"/>
  <c r="AH1764" i="2" a="1"/>
  <c r="AH1764" i="2" s="1"/>
  <c r="AH1765" i="2" a="1"/>
  <c r="AH1765" i="2"/>
  <c r="AH1835" i="2" a="1"/>
  <c r="AH1835" i="2" s="1"/>
  <c r="AH1918" i="2" a="1"/>
  <c r="AH1918" i="2"/>
  <c r="AH2355" i="2" a="1"/>
  <c r="AH2355" i="2" s="1"/>
  <c r="AH2383" i="2" a="1"/>
  <c r="AH2383" i="2" s="1"/>
  <c r="AH2384" i="2" a="1"/>
  <c r="AH2384" i="2"/>
  <c r="AH2443" i="2" a="1"/>
  <c r="AH2443" i="2"/>
  <c r="AH3543" i="2" a="1"/>
  <c r="AH3543" i="2" s="1"/>
  <c r="AH5258" i="2" a="1"/>
  <c r="AH5258" i="2" s="1"/>
  <c r="AH6043" i="2" a="1"/>
  <c r="AH6043" i="2"/>
  <c r="AH6463" i="2" a="1"/>
  <c r="AH6463" i="2" s="1"/>
  <c r="AH6865" i="2" a="1"/>
  <c r="AH6865" i="2" s="1"/>
  <c r="AH3916" i="2" a="1"/>
  <c r="AH3916" i="2" s="1"/>
  <c r="AH4222" i="2" a="1"/>
  <c r="AH4222" i="2" s="1"/>
  <c r="AH4253" i="2" a="1"/>
  <c r="AH4253" i="2" s="1"/>
  <c r="AH4375" i="2" a="1"/>
  <c r="AH4375" i="2" s="1"/>
  <c r="AH4390" i="2" a="1"/>
  <c r="AH4390" i="2" s="1"/>
  <c r="AH2529" i="2" a="1"/>
  <c r="AH2529" i="2" s="1"/>
  <c r="AH2616" i="2" a="1"/>
  <c r="AH2616" i="2"/>
  <c r="AH3544" i="2" a="1"/>
  <c r="AH3544" i="2"/>
  <c r="AH4911" i="2" a="1"/>
  <c r="AH4911" i="2" s="1"/>
  <c r="AH6464" i="2" a="1"/>
  <c r="AH6464" i="2" s="1"/>
  <c r="AH6735" i="2" a="1"/>
  <c r="AH6735" i="2"/>
  <c r="AH6866" i="2" a="1"/>
  <c r="AH6866" i="2" s="1"/>
  <c r="AH6161" i="2" a="1"/>
  <c r="AH6161" i="2" s="1"/>
  <c r="AH6358" i="2" a="1"/>
  <c r="AH6358" i="2" s="1"/>
  <c r="AH6376" i="2" a="1"/>
  <c r="AH6376" i="2" s="1"/>
  <c r="AH5486" i="2" a="1"/>
  <c r="AH5486" i="2" s="1"/>
  <c r="AH5702" i="2" a="1"/>
  <c r="AH5702" i="2" s="1"/>
  <c r="AH5956" i="2" a="1"/>
  <c r="AH5956" i="2"/>
  <c r="AH5957" i="2" a="1"/>
  <c r="AH5957" i="2" s="1"/>
  <c r="AH3189" i="2" a="1"/>
  <c r="AH3189" i="2" s="1"/>
  <c r="AH3380" i="2" a="1"/>
  <c r="AH3380" i="2" s="1"/>
  <c r="AH3421" i="2" a="1"/>
  <c r="AH3421" i="2" s="1"/>
  <c r="AH3788" i="2" a="1"/>
  <c r="AH3788" i="2" s="1"/>
  <c r="AH3825" i="2" a="1"/>
  <c r="AH3825" i="2" s="1"/>
  <c r="AH95" i="2" a="1"/>
  <c r="AH95" i="2" s="1"/>
  <c r="AH175" i="2" a="1"/>
  <c r="AH175" i="2" s="1"/>
  <c r="AH640" i="2" a="1"/>
  <c r="AH640" i="2"/>
  <c r="AH641" i="2" a="1"/>
  <c r="AH641" i="2" s="1"/>
  <c r="AH803" i="2" a="1"/>
  <c r="AH803" i="2" s="1"/>
  <c r="AH811" i="2" a="1"/>
  <c r="AH811" i="2"/>
  <c r="AH1034" i="2" a="1"/>
  <c r="AH1034" i="2" s="1"/>
  <c r="AH1054" i="2" a="1"/>
  <c r="AH1054" i="2" s="1"/>
  <c r="AH1270" i="2" a="1"/>
  <c r="AH1270" i="2" s="1"/>
  <c r="AH1287" i="2" a="1"/>
  <c r="AH1287" i="2" s="1"/>
  <c r="AH1705" i="2" a="1"/>
  <c r="AH1705" i="2" s="1"/>
  <c r="AH1766" i="2" a="1"/>
  <c r="AH1766" i="2" s="1"/>
  <c r="AH1836" i="2" a="1"/>
  <c r="AH1836" i="2" s="1"/>
  <c r="AH1919" i="2" a="1"/>
  <c r="AH1919" i="2" s="1"/>
  <c r="AH2001" i="2" a="1"/>
  <c r="AH2001" i="2" s="1"/>
  <c r="AH2075" i="2" a="1"/>
  <c r="AH2075" i="2"/>
  <c r="AH2385" i="2" a="1"/>
  <c r="AH2385" i="2" s="1"/>
  <c r="AH2386" i="2" a="1"/>
  <c r="AH2386" i="2"/>
  <c r="AH2444" i="2" a="1"/>
  <c r="AH2444" i="2" s="1"/>
  <c r="AH2530" i="2" a="1"/>
  <c r="AH2530" i="2" s="1"/>
  <c r="AH96" i="2" a="1"/>
  <c r="AH96" i="2" s="1"/>
  <c r="AH275" i="2" a="1"/>
  <c r="AH275" i="2" s="1"/>
  <c r="AH1514" i="2" a="1"/>
  <c r="AH1514" i="2"/>
  <c r="AH3109" i="2" a="1"/>
  <c r="AH3109" i="2" s="1"/>
  <c r="AH4645" i="2" a="1"/>
  <c r="AH4645" i="2" s="1"/>
  <c r="AH4836" i="2" a="1"/>
  <c r="AH4836" i="2" s="1"/>
  <c r="AH5078" i="2" a="1"/>
  <c r="AH5078" i="2" s="1"/>
  <c r="AH5397" i="2" a="1"/>
  <c r="AH5397" i="2" s="1"/>
  <c r="AH5508" i="2" a="1"/>
  <c r="AH5508" i="2" s="1"/>
  <c r="AH3190" i="2" a="1"/>
  <c r="AH3190" i="2" s="1"/>
  <c r="AH3917" i="2" a="1"/>
  <c r="AH3917" i="2" s="1"/>
  <c r="AH4175" i="2" a="1"/>
  <c r="AH4175" i="2" s="1"/>
  <c r="AH4196" i="2" a="1"/>
  <c r="AH4196" i="2"/>
  <c r="AH4493" i="2" a="1"/>
  <c r="AH4493" i="2" s="1"/>
  <c r="AH4494" i="2" a="1"/>
  <c r="AH4494" i="2" s="1"/>
  <c r="AH2617" i="2" a="1"/>
  <c r="AH2617" i="2" s="1"/>
  <c r="AH2618" i="2" a="1"/>
  <c r="AH2618" i="2" s="1"/>
  <c r="AH4930" i="2" a="1"/>
  <c r="AH4930" i="2"/>
  <c r="AH6162" i="2" a="1"/>
  <c r="AH6162" i="2" s="1"/>
  <c r="AH6275" i="2" a="1"/>
  <c r="AH6275" i="2"/>
  <c r="AH6304" i="2" a="1"/>
  <c r="AH6304" i="2" s="1"/>
  <c r="AH6488" i="2" a="1"/>
  <c r="AH6488" i="2" s="1"/>
  <c r="AH6689" i="2" a="1"/>
  <c r="AH6689" i="2" s="1"/>
  <c r="AH6892" i="2" a="1"/>
  <c r="AH6892" i="2" s="1"/>
  <c r="AH5271" i="2" a="1"/>
  <c r="AH5271" i="2" s="1"/>
  <c r="AH5703" i="2" a="1"/>
  <c r="AH5703" i="2" s="1"/>
  <c r="AH5829" i="2" a="1"/>
  <c r="AH5829" i="2" s="1"/>
  <c r="AH5958" i="2" a="1"/>
  <c r="AH5958" i="2" s="1"/>
  <c r="AH6044" i="2" a="1"/>
  <c r="AH6044" i="2" s="1"/>
  <c r="AH6521" i="2" a="1"/>
  <c r="AH6521" i="2" s="1"/>
  <c r="AH6893" i="2" a="1"/>
  <c r="AH6893" i="2" s="1"/>
  <c r="AH345" i="2" a="1"/>
  <c r="AH345" i="2"/>
  <c r="AH346" i="2" a="1"/>
  <c r="AH346" i="2" s="1"/>
  <c r="AH1571" i="2" a="1"/>
  <c r="AH1571" i="2" s="1"/>
  <c r="AH3110" i="2" a="1"/>
  <c r="AH3110" i="2"/>
  <c r="AH3599" i="2" a="1"/>
  <c r="AH3599" i="2" s="1"/>
  <c r="AH4723" i="2" a="1"/>
  <c r="AH4723" i="2"/>
  <c r="AH4837" i="2" a="1"/>
  <c r="AH4837" i="2" s="1"/>
  <c r="AH1920" i="2" a="1"/>
  <c r="AH1920" i="2" s="1"/>
  <c r="AH276" i="2" a="1"/>
  <c r="AH276" i="2" s="1"/>
  <c r="AH389" i="2" a="1"/>
  <c r="AH389" i="2" s="1"/>
  <c r="AH691" i="2" a="1"/>
  <c r="AH691" i="2" s="1"/>
  <c r="AH723" i="2" a="1"/>
  <c r="AH723" i="2"/>
  <c r="AH840" i="2" a="1"/>
  <c r="AH840" i="2" s="1"/>
  <c r="AH848" i="2" a="1"/>
  <c r="AH848" i="2" s="1"/>
  <c r="AH1073" i="2" a="1"/>
  <c r="AH1073" i="2"/>
  <c r="AH1087" i="2" a="1"/>
  <c r="AH1087" i="2" s="1"/>
  <c r="AH1288" i="2" a="1"/>
  <c r="AH1288" i="2"/>
  <c r="AH1306" i="2" a="1"/>
  <c r="AH1306" i="2" s="1"/>
  <c r="AH3454" i="2" a="1"/>
  <c r="AH3454" i="2" s="1"/>
  <c r="AH3469" i="2" a="1"/>
  <c r="AH3469" i="2" s="1"/>
  <c r="AH3857" i="2" a="1"/>
  <c r="AH3857" i="2"/>
  <c r="AH3875" i="2" a="1"/>
  <c r="AH3875" i="2" s="1"/>
  <c r="AH2002" i="2" a="1"/>
  <c r="AH2002" i="2" s="1"/>
  <c r="AH2076" i="2" a="1"/>
  <c r="AH2076" i="2" s="1"/>
  <c r="AH2077" i="2" a="1"/>
  <c r="AH2077" i="2" s="1"/>
  <c r="AH2134" i="2" a="1"/>
  <c r="AH2134" i="2" s="1"/>
  <c r="AH2178" i="2" a="1"/>
  <c r="AH2178" i="2" s="1"/>
  <c r="AH2619" i="2" a="1"/>
  <c r="AH2619" i="2" s="1"/>
  <c r="AH2620" i="2" a="1"/>
  <c r="AH2620" i="2"/>
  <c r="AH2700" i="2" a="1"/>
  <c r="AH2700" i="2" s="1"/>
  <c r="AH2767" i="2" a="1"/>
  <c r="AH2767" i="2"/>
  <c r="AH2816" i="2" a="1"/>
  <c r="AH2816" i="2" s="1"/>
  <c r="AH2817" i="2" a="1"/>
  <c r="AH2817" i="2" s="1"/>
  <c r="AH3623" i="2" a="1"/>
  <c r="AH3623" i="2" s="1"/>
  <c r="AH3988" i="2" a="1"/>
  <c r="AH3988" i="2" s="1"/>
  <c r="AH4223" i="2" a="1"/>
  <c r="AH4223" i="2"/>
  <c r="AH4254" i="2" a="1"/>
  <c r="AH4254" i="2" s="1"/>
  <c r="AH4529" i="2" a="1"/>
  <c r="AH4529" i="2"/>
  <c r="AH4556" i="2" a="1"/>
  <c r="AH4556" i="2" s="1"/>
  <c r="AH6214" i="2" a="1"/>
  <c r="AH6214" i="2" s="1"/>
  <c r="AH6342" i="2" a="1"/>
  <c r="AH6342" i="2" s="1"/>
  <c r="AH6359" i="2" a="1"/>
  <c r="AH6359" i="2" s="1"/>
  <c r="AH4975" i="2" a="1"/>
  <c r="AH4975" i="2" s="1"/>
  <c r="AH6615" i="2" a="1"/>
  <c r="AH6615" i="2" s="1"/>
  <c r="AH6765" i="2" a="1"/>
  <c r="AH6765" i="2" s="1"/>
  <c r="AH6979" i="2" a="1"/>
  <c r="AH6979" i="2" s="1"/>
  <c r="AH5153" i="2" a="1"/>
  <c r="AH5153" i="2" s="1"/>
  <c r="AH5398" i="2" a="1"/>
  <c r="AH5398" i="2" s="1"/>
  <c r="AH5216" i="2" a="1"/>
  <c r="AH5216" i="2" s="1"/>
  <c r="AH5553" i="2" a="1"/>
  <c r="AH5553" i="2" s="1"/>
  <c r="AH5704" i="2" a="1"/>
  <c r="AH5704" i="2" s="1"/>
  <c r="AH5830" i="2" a="1"/>
  <c r="AH5830" i="2" s="1"/>
  <c r="AH5959" i="2" a="1"/>
  <c r="AH5959" i="2"/>
  <c r="AH6093" i="2" a="1"/>
  <c r="AH6093" i="2" s="1"/>
  <c r="AH6572" i="2" a="1"/>
  <c r="AH6572" i="2"/>
  <c r="AH6938" i="2" a="1"/>
  <c r="AH6938" i="2" s="1"/>
  <c r="AH176" i="2" a="1"/>
  <c r="AH176" i="2"/>
  <c r="AH277" i="2" a="1"/>
  <c r="AH277" i="2"/>
  <c r="AH1515" i="2" a="1"/>
  <c r="AH1515" i="2" s="1"/>
  <c r="AH3111" i="2" a="1"/>
  <c r="AH3111" i="2" s="1"/>
  <c r="AH3381" i="2" a="1"/>
  <c r="AH3381" i="2" s="1"/>
  <c r="AH3422" i="2" a="1"/>
  <c r="AH3422" i="2" s="1"/>
  <c r="AH3749" i="2" a="1"/>
  <c r="AH3749" i="2"/>
  <c r="AH3750" i="2" a="1"/>
  <c r="AH3750" i="2" s="1"/>
  <c r="AH4674" i="2" a="1"/>
  <c r="AH4674" i="2" s="1"/>
  <c r="AH4838" i="2" a="1"/>
  <c r="AH4838" i="2" s="1"/>
  <c r="AH5104" i="2" a="1"/>
  <c r="AH5104" i="2"/>
  <c r="AH5399" i="2" a="1"/>
  <c r="AH5399" i="2" s="1"/>
  <c r="AH177" i="2" a="1"/>
  <c r="AH177" i="2" s="1"/>
  <c r="AH278" i="2" a="1"/>
  <c r="AH278" i="2" s="1"/>
  <c r="AH589" i="2" a="1"/>
  <c r="AH589" i="2" s="1"/>
  <c r="AH642" i="2" a="1"/>
  <c r="AH642" i="2" s="1"/>
  <c r="AH886" i="2" a="1"/>
  <c r="AH886" i="2" s="1"/>
  <c r="AH908" i="2" a="1"/>
  <c r="AH908" i="2" s="1"/>
  <c r="AH1147" i="2" a="1"/>
  <c r="AH1147" i="2" s="1"/>
  <c r="AH1148" i="2" a="1"/>
  <c r="AH1148" i="2" s="1"/>
  <c r="AH1370" i="2" a="1"/>
  <c r="AH1370" i="2" s="1"/>
  <c r="AH1392" i="2" a="1"/>
  <c r="AH1392" i="2"/>
  <c r="AH1767" i="2" a="1"/>
  <c r="AH1767" i="2" s="1"/>
  <c r="AH1837" i="2" a="1"/>
  <c r="AH1837" i="2" s="1"/>
  <c r="AH1921" i="2" a="1"/>
  <c r="AH1921" i="2" s="1"/>
  <c r="AH1922" i="2" a="1"/>
  <c r="AH1922" i="2" s="1"/>
  <c r="AH2003" i="2" a="1"/>
  <c r="AH2003" i="2" s="1"/>
  <c r="AH2078" i="2" a="1"/>
  <c r="AH2078" i="2" s="1"/>
  <c r="AH2445" i="2" a="1"/>
  <c r="AH2445" i="2" s="1"/>
  <c r="AH2446" i="2" a="1"/>
  <c r="AH2446" i="2" s="1"/>
  <c r="AH3568" i="2" a="1"/>
  <c r="AH3568" i="2" s="1"/>
  <c r="AH5281" i="2" a="1"/>
  <c r="AH5281" i="2" s="1"/>
  <c r="AH6070" i="2" a="1"/>
  <c r="AH6070" i="2" s="1"/>
  <c r="AH6547" i="2" a="1"/>
  <c r="AH6547" i="2" s="1"/>
  <c r="AH6894" i="2" a="1"/>
  <c r="AH6894" i="2" s="1"/>
  <c r="AH3958" i="2" a="1"/>
  <c r="AH3958" i="2" s="1"/>
  <c r="AH4280" i="2" a="1"/>
  <c r="AH4280" i="2" s="1"/>
  <c r="AH4309" i="2" a="1"/>
  <c r="AH4309" i="2" s="1"/>
  <c r="AH4421" i="2" a="1"/>
  <c r="AH4421" i="2" s="1"/>
  <c r="AH4456" i="2" a="1"/>
  <c r="AH4456" i="2" s="1"/>
  <c r="AH2531" i="2" a="1"/>
  <c r="AH2531" i="2" s="1"/>
  <c r="AH2621" i="2" a="1"/>
  <c r="AH2621" i="2" s="1"/>
  <c r="AH2701" i="2" a="1"/>
  <c r="AH2701" i="2"/>
  <c r="AH2702" i="2" a="1"/>
  <c r="AH2702" i="2"/>
  <c r="AH3600" i="2" a="1"/>
  <c r="AH3600" i="2"/>
  <c r="AH4960" i="2" a="1"/>
  <c r="AH4960" i="2"/>
  <c r="AH6548" i="2" a="1"/>
  <c r="AH6548" i="2" s="1"/>
  <c r="AH6755" i="2" a="1"/>
  <c r="AH6755" i="2"/>
  <c r="AH6939" i="2" a="1"/>
  <c r="AH6939" i="2" s="1"/>
  <c r="AH6195" i="2" a="1"/>
  <c r="AH6195" i="2" s="1"/>
  <c r="AH6392" i="2" a="1"/>
  <c r="AH6392" i="2" s="1"/>
  <c r="AH6408" i="2" a="1"/>
  <c r="AH6408" i="2"/>
  <c r="AH5509" i="2" a="1"/>
  <c r="AH5509" i="2" s="1"/>
  <c r="AH5705" i="2" a="1"/>
  <c r="AH5705" i="2"/>
  <c r="AH5831" i="2" a="1"/>
  <c r="AH5831" i="2" s="1"/>
  <c r="AH5960" i="2" a="1"/>
  <c r="AH5960" i="2"/>
  <c r="AH279" i="2" a="1"/>
  <c r="AH279" i="2" s="1"/>
  <c r="AH347" i="2" a="1"/>
  <c r="AH347" i="2" s="1"/>
  <c r="AH1541" i="2" a="1"/>
  <c r="AH1541" i="2" s="1"/>
  <c r="AH3112" i="2" a="1"/>
  <c r="AH3112" i="2" s="1"/>
  <c r="AH3382" i="2" a="1"/>
  <c r="AH3382" i="2"/>
  <c r="AH3423" i="2" a="1"/>
  <c r="AH3423" i="2" s="1"/>
  <c r="AH3751" i="2" a="1"/>
  <c r="AH3751" i="2"/>
  <c r="AH3789" i="2" a="1"/>
  <c r="AH3789" i="2" s="1"/>
  <c r="AH4698" i="2" a="1"/>
  <c r="AH4698" i="2"/>
  <c r="AH4839" i="2" a="1"/>
  <c r="AH4839" i="2" s="1"/>
  <c r="AH5133" i="2" a="1"/>
  <c r="AH5133" i="2" s="1"/>
  <c r="AH5400" i="2" a="1"/>
  <c r="AH5400" i="2" s="1"/>
  <c r="AH280" i="2" a="1"/>
  <c r="AH280" i="2" s="1"/>
  <c r="AH281" i="2" a="1"/>
  <c r="AH281" i="2" s="1"/>
  <c r="AH643" i="2" a="1"/>
  <c r="AH643" i="2" s="1"/>
  <c r="AH692" i="2" a="1"/>
  <c r="AH692" i="2" s="1"/>
  <c r="AH909" i="2" a="1"/>
  <c r="AH909" i="2"/>
  <c r="AH910" i="2" a="1"/>
  <c r="AH910" i="2" s="1"/>
  <c r="AH1174" i="2" a="1"/>
  <c r="AH1174" i="2"/>
  <c r="AH1175" i="2" a="1"/>
  <c r="AH1175" i="2" s="1"/>
  <c r="AH1393" i="2" a="1"/>
  <c r="AH1393" i="2"/>
  <c r="AH1419" i="2" a="1"/>
  <c r="AH1419" i="2"/>
  <c r="AH1838" i="2" a="1"/>
  <c r="AH1838" i="2" s="1"/>
  <c r="AH1923" i="2" a="1"/>
  <c r="AH1923" i="2"/>
  <c r="AH2004" i="2" a="1"/>
  <c r="AH2004" i="2" s="1"/>
  <c r="AH2079" i="2" a="1"/>
  <c r="AH2079" i="2" s="1"/>
  <c r="AH2080" i="2" a="1"/>
  <c r="AH2080" i="2" s="1"/>
  <c r="AH2135" i="2" a="1"/>
  <c r="AH2135" i="2"/>
  <c r="AH2447" i="2" a="1"/>
  <c r="AH2447" i="2"/>
  <c r="AH2448" i="2" a="1"/>
  <c r="AH2448" i="2" s="1"/>
  <c r="AH3601" i="2" a="1"/>
  <c r="AH3601" i="2" s="1"/>
  <c r="AH5293" i="2" a="1"/>
  <c r="AH5293" i="2" s="1"/>
  <c r="AH6094" i="2" a="1"/>
  <c r="AH6094" i="2" s="1"/>
  <c r="AH6593" i="2" a="1"/>
  <c r="AH6593" i="2" s="1"/>
  <c r="AH6940" i="2" a="1"/>
  <c r="AH6940" i="2" s="1"/>
  <c r="AH3979" i="2" a="1"/>
  <c r="AH3979" i="2"/>
  <c r="AH4310" i="2" a="1"/>
  <c r="AH4310" i="2"/>
  <c r="AH4330" i="2" a="1"/>
  <c r="AH4330" i="2"/>
  <c r="AH4457" i="2" a="1"/>
  <c r="AH4457" i="2"/>
  <c r="AH4495" i="2" a="1"/>
  <c r="AH4495" i="2" s="1"/>
  <c r="AH2532" i="2" a="1"/>
  <c r="AH2532" i="2" s="1"/>
  <c r="AH2622" i="2" a="1"/>
  <c r="AH2622" i="2" s="1"/>
  <c r="AH2703" i="2" a="1"/>
  <c r="AH2703" i="2" s="1"/>
  <c r="AH2704" i="2" a="1"/>
  <c r="AH2704" i="2" s="1"/>
  <c r="AH3624" i="2" a="1"/>
  <c r="AH3624" i="2"/>
  <c r="AH4976" i="2" a="1"/>
  <c r="AH4976" i="2"/>
  <c r="AH6594" i="2" a="1"/>
  <c r="AH6594" i="2" s="1"/>
  <c r="AH6756" i="2" a="1"/>
  <c r="AH6756" i="2" s="1"/>
  <c r="AH6980" i="2" a="1"/>
  <c r="AH6980" i="2" s="1"/>
  <c r="AH6215" i="2" a="1"/>
  <c r="AH6215" i="2" s="1"/>
  <c r="AH6393" i="2" a="1"/>
  <c r="AH6393" i="2" s="1"/>
  <c r="AH6409" i="2" a="1"/>
  <c r="AH6409" i="2" s="1"/>
  <c r="AH5532" i="2" a="1"/>
  <c r="AH5532" i="2"/>
  <c r="AH5706" i="2" a="1"/>
  <c r="AH5706" i="2" s="1"/>
  <c r="AH5832" i="2" a="1"/>
  <c r="AH5832" i="2"/>
  <c r="AH5961" i="2" a="1"/>
  <c r="AH5961" i="2"/>
  <c r="AH282" i="2" a="1"/>
  <c r="AH282" i="2" s="1"/>
  <c r="AH348" i="2" a="1"/>
  <c r="AH348" i="2"/>
  <c r="AH1542" i="2" a="1"/>
  <c r="AH1542" i="2" s="1"/>
  <c r="AH3113" i="2" a="1"/>
  <c r="AH3113" i="2"/>
  <c r="AH4699" i="2" a="1"/>
  <c r="AH4699" i="2" s="1"/>
  <c r="AH4840" i="2" a="1"/>
  <c r="AH4840" i="2" s="1"/>
  <c r="AH5134" i="2" a="1"/>
  <c r="AH5134" i="2"/>
  <c r="AH5401" i="2" a="1"/>
  <c r="AH5401" i="2" s="1"/>
  <c r="AH1839" i="2" a="1"/>
  <c r="AH1839" i="2" s="1"/>
  <c r="AH1924" i="2" a="1"/>
  <c r="AH1924" i="2" s="1"/>
  <c r="AH841" i="2" a="1"/>
  <c r="AH841" i="2" s="1"/>
  <c r="AH849" i="2" a="1"/>
  <c r="AH849" i="2" s="1"/>
  <c r="AH1055" i="2" a="1"/>
  <c r="AH1055" i="2" s="1"/>
  <c r="AH1074" i="2" a="1"/>
  <c r="AH1074" i="2" s="1"/>
  <c r="AH1289" i="2" a="1"/>
  <c r="AH1289" i="2" s="1"/>
  <c r="AH1307" i="2" a="1"/>
  <c r="AH1307" i="2" s="1"/>
  <c r="AH2005" i="2" a="1"/>
  <c r="AH2005" i="2" s="1"/>
  <c r="AH2006" i="2" a="1"/>
  <c r="AH2006" i="2"/>
  <c r="AH2081" i="2" a="1"/>
  <c r="AH2081" i="2" s="1"/>
  <c r="AH2136" i="2" a="1"/>
  <c r="AH2136" i="2" s="1"/>
  <c r="AH2533" i="2" a="1"/>
  <c r="AH2533" i="2"/>
  <c r="AH2623" i="2" a="1"/>
  <c r="AH2623" i="2" s="1"/>
  <c r="AH2705" i="2" a="1"/>
  <c r="AH2705" i="2" s="1"/>
  <c r="AH2706" i="2" a="1"/>
  <c r="AH2706" i="2" s="1"/>
  <c r="AH2768" i="2" a="1"/>
  <c r="AH2768" i="2" s="1"/>
  <c r="AH2818" i="2" a="1"/>
  <c r="AH2818" i="2" s="1"/>
  <c r="AH3602" i="2" a="1"/>
  <c r="AH3602" i="2"/>
  <c r="AH3980" i="2" a="1"/>
  <c r="AH3980" i="2" s="1"/>
  <c r="AH6207" i="2" a="1"/>
  <c r="AH6207" i="2" s="1"/>
  <c r="AH6330" i="2" a="1"/>
  <c r="AH6330" i="2" s="1"/>
  <c r="AH6343" i="2" a="1"/>
  <c r="AH6343" i="2" s="1"/>
  <c r="AH4961" i="2" a="1"/>
  <c r="AH4961" i="2"/>
  <c r="AH6573" i="2" a="1"/>
  <c r="AH6573" i="2" s="1"/>
  <c r="AH6757" i="2" a="1"/>
  <c r="AH6757" i="2"/>
  <c r="AH6941" i="2" a="1"/>
  <c r="AH6941" i="2" s="1"/>
  <c r="AH5533" i="2" a="1"/>
  <c r="AH5533" i="2" s="1"/>
  <c r="AH5707" i="2" a="1"/>
  <c r="AH5707" i="2"/>
  <c r="AH5833" i="2" a="1"/>
  <c r="AH5833" i="2" s="1"/>
  <c r="AH5962" i="2" a="1"/>
  <c r="AH5962" i="2" s="1"/>
  <c r="AH3209" i="2" a="1"/>
  <c r="AH3209" i="2"/>
  <c r="AH3455" i="2" a="1"/>
  <c r="AH3455" i="2"/>
  <c r="AH3470" i="2" a="1"/>
  <c r="AH3470" i="2" s="1"/>
  <c r="AH3826" i="2" a="1"/>
  <c r="AH3826" i="2" s="1"/>
  <c r="AH3858" i="2" a="1"/>
  <c r="AH3858" i="2"/>
  <c r="AH283" i="2" a="1"/>
  <c r="AH283" i="2" s="1"/>
  <c r="AH390" i="2" a="1"/>
  <c r="AH390" i="2" s="1"/>
  <c r="AH693" i="2" a="1"/>
  <c r="AH693" i="2" s="1"/>
  <c r="AH724" i="2" a="1"/>
  <c r="AH724" i="2" s="1"/>
  <c r="AH812" i="2" a="1"/>
  <c r="AH812" i="2" s="1"/>
  <c r="AH813" i="2" a="1"/>
  <c r="AH813" i="2" s="1"/>
  <c r="AH1056" i="2" a="1"/>
  <c r="AH1056" i="2" s="1"/>
  <c r="AH1075" i="2" a="1"/>
  <c r="AH1075" i="2" s="1"/>
  <c r="AH1290" i="2" a="1"/>
  <c r="AH1290" i="2"/>
  <c r="AH1308" i="2" a="1"/>
  <c r="AH1308" i="2" s="1"/>
  <c r="AH1840" i="2" a="1"/>
  <c r="AH1840" i="2" s="1"/>
  <c r="AH1925" i="2" a="1"/>
  <c r="AH1925" i="2" s="1"/>
  <c r="AH2007" i="2" a="1"/>
  <c r="AH2007" i="2" s="1"/>
  <c r="AH2008" i="2" a="1"/>
  <c r="AH2008" i="2" s="1"/>
  <c r="AH2082" i="2" a="1"/>
  <c r="AH2082" i="2" s="1"/>
  <c r="AH2137" i="2" a="1"/>
  <c r="AH2137" i="2" s="1"/>
  <c r="AH2449" i="2" a="1"/>
  <c r="AH2449" i="2" s="1"/>
  <c r="AH284" i="2" a="1"/>
  <c r="AH284" i="2" s="1"/>
  <c r="AH349" i="2" a="1"/>
  <c r="AH349" i="2" s="1"/>
  <c r="AH1543" i="2" a="1"/>
  <c r="AH1543" i="2" s="1"/>
  <c r="AH3114" i="2" a="1"/>
  <c r="AH3114" i="2" s="1"/>
  <c r="AH4700" i="2" a="1"/>
  <c r="AH4700" i="2" s="1"/>
  <c r="AH4841" i="2" a="1"/>
  <c r="AH4841" i="2" s="1"/>
  <c r="AH5135" i="2" a="1"/>
  <c r="AH5135" i="2" s="1"/>
  <c r="AH5402" i="2" a="1"/>
  <c r="AH5402" i="2" s="1"/>
  <c r="AH5534" i="2" a="1"/>
  <c r="AH5534" i="2" s="1"/>
  <c r="AH3228" i="2" a="1"/>
  <c r="AH3228" i="2" s="1"/>
  <c r="AH3936" i="2" a="1"/>
  <c r="AH3936" i="2"/>
  <c r="AH4224" i="2" a="1"/>
  <c r="AH4224" i="2" s="1"/>
  <c r="AH4255" i="2" a="1"/>
  <c r="AH4255" i="2" s="1"/>
  <c r="AH4530" i="2" a="1"/>
  <c r="AH4530" i="2"/>
  <c r="AH4557" i="2" a="1"/>
  <c r="AH4557" i="2" s="1"/>
  <c r="AH2534" i="2" a="1"/>
  <c r="AH2534" i="2"/>
  <c r="AH2624" i="2" a="1"/>
  <c r="AH2624" i="2" s="1"/>
  <c r="AH2707" i="2" a="1"/>
  <c r="AH2707" i="2" s="1"/>
  <c r="AH2769" i="2" a="1"/>
  <c r="AH2769" i="2" s="1"/>
  <c r="AH2770" i="2" a="1"/>
  <c r="AH2770" i="2" s="1"/>
  <c r="AH4977" i="2" a="1"/>
  <c r="AH4977" i="2" s="1"/>
  <c r="AH6185" i="2" a="1"/>
  <c r="AH6185" i="2" s="1"/>
  <c r="AH6305" i="2" a="1"/>
  <c r="AH6305" i="2"/>
  <c r="AH6306" i="2" a="1"/>
  <c r="AH6306" i="2" s="1"/>
  <c r="AH6549" i="2" a="1"/>
  <c r="AH6549" i="2" s="1"/>
  <c r="AH6703" i="2" a="1"/>
  <c r="AH6703" i="2" s="1"/>
  <c r="AH6981" i="2" a="1"/>
  <c r="AH6981" i="2"/>
  <c r="AH5282" i="2" a="1"/>
  <c r="AH5282" i="2"/>
  <c r="AH5708" i="2" a="1"/>
  <c r="AH5708" i="2" s="1"/>
  <c r="AH5834" i="2" a="1"/>
  <c r="AH5834" i="2" s="1"/>
  <c r="AH5963" i="2" a="1"/>
  <c r="AH5963" i="2"/>
  <c r="AH6071" i="2" a="1"/>
  <c r="AH6071" i="2" s="1"/>
  <c r="AH6595" i="2" a="1"/>
  <c r="AH6595" i="2"/>
  <c r="AH6942" i="2" a="1"/>
  <c r="AH6942" i="2" s="1"/>
  <c r="AH97" i="2" a="1"/>
  <c r="AH97" i="2" s="1"/>
  <c r="AH178" i="2" a="1"/>
  <c r="AH178" i="2" s="1"/>
  <c r="AH1516" i="2" a="1"/>
  <c r="AH1516" i="2" s="1"/>
  <c r="AH3115" i="2" a="1"/>
  <c r="AH3115" i="2" s="1"/>
  <c r="AH3569" i="2" a="1"/>
  <c r="AH3569" i="2"/>
  <c r="AH4646" i="2" a="1"/>
  <c r="AH4646" i="2" s="1"/>
  <c r="AH4842" i="2" a="1"/>
  <c r="AH4842" i="2" s="1"/>
  <c r="AH5105" i="2" a="1"/>
  <c r="AH5105" i="2" s="1"/>
  <c r="AH5403" i="2" a="1"/>
  <c r="AH5403" i="2" s="1"/>
  <c r="AH1706" i="2" a="1"/>
  <c r="AH1706" i="2" s="1"/>
  <c r="AH1768" i="2" a="1"/>
  <c r="AH1768" i="2" s="1"/>
  <c r="AH1841" i="2" a="1"/>
  <c r="AH1841" i="2"/>
  <c r="AH98" i="2" a="1"/>
  <c r="AH98" i="2" s="1"/>
  <c r="AH179" i="2" a="1"/>
  <c r="AH179" i="2" s="1"/>
  <c r="AH590" i="2" a="1"/>
  <c r="AH590" i="2" s="1"/>
  <c r="AH644" i="2" a="1"/>
  <c r="AH644" i="2" s="1"/>
  <c r="AH814" i="2" a="1"/>
  <c r="AH814" i="2" s="1"/>
  <c r="AH829" i="2" a="1"/>
  <c r="AH829" i="2"/>
  <c r="AH1035" i="2" a="1"/>
  <c r="AH1035" i="2" s="1"/>
  <c r="AH1036" i="2" a="1"/>
  <c r="AH1036" i="2" s="1"/>
  <c r="AH1245" i="2" a="1"/>
  <c r="AH1245" i="2" s="1"/>
  <c r="AH1271" i="2" a="1"/>
  <c r="AH1271" i="2" s="1"/>
  <c r="AH3383" i="2" a="1"/>
  <c r="AH3383" i="2" s="1"/>
  <c r="AH3424" i="2" a="1"/>
  <c r="AH3424" i="2" s="1"/>
  <c r="AH3790" i="2" a="1"/>
  <c r="AH3790" i="2" s="1"/>
  <c r="AH3827" i="2" a="1"/>
  <c r="AH3827" i="2" s="1"/>
  <c r="AH1926" i="2" a="1"/>
  <c r="AH1926" i="2" s="1"/>
  <c r="AH2009" i="2" a="1"/>
  <c r="AH2009" i="2" s="1"/>
  <c r="AH2083" i="2" a="1"/>
  <c r="AH2083" i="2" s="1"/>
  <c r="AH2387" i="2" a="1"/>
  <c r="AH2387" i="2" s="1"/>
  <c r="AH2450" i="2" a="1"/>
  <c r="AH2450" i="2" s="1"/>
  <c r="AH2535" i="2" a="1"/>
  <c r="AH2535" i="2" s="1"/>
  <c r="AH2625" i="2" a="1"/>
  <c r="AH2625" i="2" s="1"/>
  <c r="AH2708" i="2" a="1"/>
  <c r="AH2708" i="2"/>
  <c r="AH2709" i="2" a="1"/>
  <c r="AH2709" i="2" s="1"/>
  <c r="AH3570" i="2" a="1"/>
  <c r="AH3570" i="2" s="1"/>
  <c r="AH4931" i="2" a="1"/>
  <c r="AH4931" i="2"/>
  <c r="AH3937" i="2" a="1"/>
  <c r="AH3937" i="2"/>
  <c r="AH4176" i="2" a="1"/>
  <c r="AH4176" i="2"/>
  <c r="AH4197" i="2" a="1"/>
  <c r="AH4197" i="2"/>
  <c r="AH4458" i="2" a="1"/>
  <c r="AH4458" i="2" s="1"/>
  <c r="AH4496" i="2" a="1"/>
  <c r="AH4496" i="2" s="1"/>
  <c r="AH6174" i="2" a="1"/>
  <c r="AH6174" i="2" s="1"/>
  <c r="AH6307" i="2" a="1"/>
  <c r="AH6307" i="2" s="1"/>
  <c r="AH6308" i="2" a="1"/>
  <c r="AH6308" i="2" s="1"/>
  <c r="AH6489" i="2" a="1"/>
  <c r="AH6489" i="2" s="1"/>
  <c r="AH6745" i="2" a="1"/>
  <c r="AH6745" i="2" s="1"/>
  <c r="AH6895" i="2" a="1"/>
  <c r="AH6895" i="2" s="1"/>
  <c r="AH5203" i="2" a="1"/>
  <c r="AH5203" i="2" s="1"/>
  <c r="AH5487" i="2" a="1"/>
  <c r="AH5487" i="2" s="1"/>
  <c r="AH5709" i="2" a="1"/>
  <c r="AH5709" i="2" s="1"/>
  <c r="AH5835" i="2" a="1"/>
  <c r="AH5835" i="2" s="1"/>
  <c r="AH5964" i="2" a="1"/>
  <c r="AH5964" i="2"/>
  <c r="AH6045" i="2" a="1"/>
  <c r="AH6045" i="2" s="1"/>
  <c r="AH6465" i="2" a="1"/>
  <c r="AH6465" i="2" s="1"/>
  <c r="AH6867" i="2" a="1"/>
  <c r="AH6867" i="2" s="1"/>
  <c r="AH99" i="2" a="1"/>
  <c r="AH99" i="2" s="1"/>
  <c r="AH180" i="2" a="1"/>
  <c r="AH180" i="2"/>
  <c r="AH1490" i="2" a="1"/>
  <c r="AH1490" i="2" s="1"/>
  <c r="AH3116" i="2" a="1"/>
  <c r="AH3116" i="2" s="1"/>
  <c r="AH4647" i="2" a="1"/>
  <c r="AH4647" i="2" s="1"/>
  <c r="AH4843" i="2" a="1"/>
  <c r="AH4843" i="2" s="1"/>
  <c r="AH5079" i="2" a="1"/>
  <c r="AH5079" i="2"/>
  <c r="AH5404" i="2" a="1"/>
  <c r="AH5404" i="2" s="1"/>
  <c r="AH45" i="2" a="1"/>
  <c r="AH45" i="2" s="1"/>
  <c r="AH100" i="2" a="1"/>
  <c r="AH100" i="2" s="1"/>
  <c r="AH591" i="2" a="1"/>
  <c r="AH591" i="2" s="1"/>
  <c r="AH592" i="2" a="1"/>
  <c r="AH592" i="2" s="1"/>
  <c r="AH3571" i="2" a="1"/>
  <c r="AH3571" i="2"/>
  <c r="AH4932" i="2" a="1"/>
  <c r="AH4932" i="2"/>
  <c r="AH6836" i="2" a="1"/>
  <c r="AH6836" i="2"/>
  <c r="AH6820" i="2" a="1"/>
  <c r="AH6820" i="2" s="1"/>
  <c r="AH7053" i="2" a="1"/>
  <c r="AH7053" i="2" s="1"/>
  <c r="AH5488" i="2" a="1"/>
  <c r="AH5488" i="2" s="1"/>
  <c r="AH5710" i="2" a="1"/>
  <c r="AH5710" i="2" s="1"/>
  <c r="AH5836" i="2" a="1"/>
  <c r="AH5836" i="2" s="1"/>
  <c r="AH5965" i="2" a="1"/>
  <c r="AH5965" i="2" s="1"/>
  <c r="AH101" i="2" a="1"/>
  <c r="AH101" i="2" s="1"/>
  <c r="AH181" i="2" a="1"/>
  <c r="AH181" i="2" s="1"/>
  <c r="AH1491" i="2" a="1"/>
  <c r="AH1491" i="2" s="1"/>
  <c r="AH3117" i="2" a="1"/>
  <c r="AH3117" i="2" s="1"/>
  <c r="AH3351" i="2" a="1"/>
  <c r="AH3351" i="2" s="1"/>
  <c r="AH3384" i="2" a="1"/>
  <c r="AH3384" i="2" s="1"/>
  <c r="AH3718" i="2" a="1"/>
  <c r="AH3718" i="2" s="1"/>
  <c r="AH3752" i="2" a="1"/>
  <c r="AH3752" i="2" s="1"/>
  <c r="AH4675" i="2" a="1"/>
  <c r="AH4675" i="2" s="1"/>
  <c r="AH4844" i="2" a="1"/>
  <c r="AH4844" i="2" s="1"/>
  <c r="AH5080" i="2" a="1"/>
  <c r="AH5080" i="2" s="1"/>
  <c r="AH5405" i="2" a="1"/>
  <c r="AH5405" i="2" s="1"/>
  <c r="AH102" i="2" a="1"/>
  <c r="AH102" i="2" s="1"/>
  <c r="AH103" i="2" a="1"/>
  <c r="AH103" i="2" s="1"/>
  <c r="AH593" i="2" a="1"/>
  <c r="AH593" i="2" s="1"/>
  <c r="AH594" i="2" a="1"/>
  <c r="AH594" i="2" s="1"/>
  <c r="AH869" i="2" a="1"/>
  <c r="AH869" i="2" s="1"/>
  <c r="AH887" i="2" a="1"/>
  <c r="AH887" i="2"/>
  <c r="AH1126" i="2" a="1"/>
  <c r="AH1126" i="2" s="1"/>
  <c r="AH1149" i="2" a="1"/>
  <c r="AH1149" i="2" s="1"/>
  <c r="AH1348" i="2" a="1"/>
  <c r="AH1348" i="2" s="1"/>
  <c r="AH1371" i="2" a="1"/>
  <c r="AH1371" i="2" s="1"/>
  <c r="AH1707" i="2" a="1"/>
  <c r="AH1707" i="2" s="1"/>
  <c r="AH1769" i="2" a="1"/>
  <c r="AH1769" i="2"/>
  <c r="AH1842" i="2" a="1"/>
  <c r="AH1842" i="2" s="1"/>
  <c r="AH1927" i="2" a="1"/>
  <c r="AH1927" i="2" s="1"/>
  <c r="AH1928" i="2" a="1"/>
  <c r="AH1928" i="2" s="1"/>
  <c r="AH2010" i="2" a="1"/>
  <c r="AH2010" i="2"/>
  <c r="AH2388" i="2" a="1"/>
  <c r="AH2388" i="2" s="1"/>
  <c r="AH2451" i="2" a="1"/>
  <c r="AH2451" i="2" s="1"/>
  <c r="AH2452" i="2" a="1"/>
  <c r="AH2452" i="2" s="1"/>
  <c r="AH3572" i="2" a="1"/>
  <c r="AH3572" i="2" s="1"/>
  <c r="AH5272" i="2" a="1"/>
  <c r="AH5272" i="2" s="1"/>
  <c r="AH6046" i="2" a="1"/>
  <c r="AH6046" i="2" s="1"/>
  <c r="AH6490" i="2" a="1"/>
  <c r="AH6490" i="2" s="1"/>
  <c r="AH6896" i="2" a="1"/>
  <c r="AH6896" i="2" s="1"/>
  <c r="AH3938" i="2" a="1"/>
  <c r="AH3938" i="2"/>
  <c r="AH4256" i="2" a="1"/>
  <c r="AH4256" i="2" s="1"/>
  <c r="AH4281" i="2" a="1"/>
  <c r="AH4281" i="2" s="1"/>
  <c r="AH4391" i="2" a="1"/>
  <c r="AH4391" i="2"/>
  <c r="AH4422" i="2" a="1"/>
  <c r="AH4422" i="2" s="1"/>
  <c r="AH2536" i="2" a="1"/>
  <c r="AH2536" i="2" s="1"/>
  <c r="AH2626" i="2" a="1"/>
  <c r="AH2626" i="2"/>
  <c r="AH2710" i="2" a="1"/>
  <c r="AH2710" i="2" s="1"/>
  <c r="AH3573" i="2" a="1"/>
  <c r="AH3573" i="2" s="1"/>
  <c r="AH4933" i="2" a="1"/>
  <c r="AH4933" i="2" s="1"/>
  <c r="AH6522" i="2" a="1"/>
  <c r="AH6522" i="2"/>
  <c r="AH6746" i="2" a="1"/>
  <c r="AH6746" i="2" s="1"/>
  <c r="AH6897" i="2" a="1"/>
  <c r="AH6897" i="2" s="1"/>
  <c r="AH6186" i="2" a="1"/>
  <c r="AH6186" i="2" s="1"/>
  <c r="AH6377" i="2" a="1"/>
  <c r="AH6377" i="2" s="1"/>
  <c r="AH6394" i="2" a="1"/>
  <c r="AH6394" i="2"/>
  <c r="AH5510" i="2" a="1"/>
  <c r="AH5510" i="2" s="1"/>
  <c r="AH5711" i="2" a="1"/>
  <c r="AH5711" i="2" s="1"/>
  <c r="AH5837" i="2" a="1"/>
  <c r="AH5837" i="2" s="1"/>
  <c r="AH5966" i="2" a="1"/>
  <c r="AH5966" i="2"/>
  <c r="AH3229" i="2" a="1"/>
  <c r="AH3229" i="2" s="1"/>
  <c r="AH3456" i="2" a="1"/>
  <c r="AH3456" i="2" s="1"/>
  <c r="AH3471" i="2" a="1"/>
  <c r="AH3471" i="2" s="1"/>
  <c r="AH3859" i="2" a="1"/>
  <c r="AH3859" i="2" s="1"/>
  <c r="AH3860" i="2" a="1"/>
  <c r="AH3860" i="2" s="1"/>
  <c r="AH285" i="2" a="1"/>
  <c r="AH285" i="2" s="1"/>
  <c r="AH391" i="2" a="1"/>
  <c r="AH391" i="2" s="1"/>
  <c r="AH694" i="2" a="1"/>
  <c r="AH694" i="2" s="1"/>
  <c r="AH725" i="2" a="1"/>
  <c r="AH725" i="2" s="1"/>
  <c r="AH1057" i="2" a="1"/>
  <c r="AH1057" i="2" s="1"/>
  <c r="AH1088" i="2" a="1"/>
  <c r="AH1088" i="2" s="1"/>
  <c r="AH1309" i="2" a="1"/>
  <c r="AH1309" i="2"/>
  <c r="AH1310" i="2" a="1"/>
  <c r="AH1310" i="2" s="1"/>
  <c r="AH1843" i="2" a="1"/>
  <c r="AH1843" i="2" s="1"/>
  <c r="AH1929" i="2" a="1"/>
  <c r="AH1929" i="2" s="1"/>
  <c r="AH2011" i="2" a="1"/>
  <c r="AH2011" i="2" s="1"/>
  <c r="AH2084" i="2" a="1"/>
  <c r="AH2084" i="2"/>
  <c r="AH2138" i="2" a="1"/>
  <c r="AH2138" i="2"/>
  <c r="AH2139" i="2" a="1"/>
  <c r="AH2139" i="2"/>
  <c r="AH2537" i="2" a="1"/>
  <c r="AH2537" i="2" s="1"/>
  <c r="AH286" i="2" a="1"/>
  <c r="AH286" i="2" s="1"/>
  <c r="AH350" i="2" a="1"/>
  <c r="AH350" i="2" s="1"/>
  <c r="AH1544" i="2" a="1"/>
  <c r="AH1544" i="2" s="1"/>
  <c r="AH3118" i="2" a="1"/>
  <c r="AH3118" i="2" s="1"/>
  <c r="AH4701" i="2" a="1"/>
  <c r="AH4701" i="2" s="1"/>
  <c r="AH4845" i="2" a="1"/>
  <c r="AH4845" i="2" s="1"/>
  <c r="AH5136" i="2" a="1"/>
  <c r="AH5136" i="2" s="1"/>
  <c r="AH5406" i="2" a="1"/>
  <c r="AH5406" i="2" s="1"/>
  <c r="AH5554" i="2" a="1"/>
  <c r="AH5554" i="2" s="1"/>
  <c r="AH3230" i="2" a="1"/>
  <c r="AH3230" i="2"/>
  <c r="AH4225" i="2" a="1"/>
  <c r="AH4225" i="2" s="1"/>
  <c r="AH4257" i="2" a="1"/>
  <c r="AH4257" i="2" s="1"/>
  <c r="AH4531" i="2" a="1"/>
  <c r="AH4531" i="2" s="1"/>
  <c r="AH4558" i="2" a="1"/>
  <c r="AH4558" i="2" s="1"/>
  <c r="AH2538" i="2" a="1"/>
  <c r="AH2538" i="2" s="1"/>
  <c r="AH2627" i="2" a="1"/>
  <c r="AH2627" i="2" s="1"/>
  <c r="AH2711" i="2" a="1"/>
  <c r="AH2711" i="2" s="1"/>
  <c r="AH2771" i="2" a="1"/>
  <c r="AH2771" i="2" s="1"/>
  <c r="AH2772" i="2" a="1"/>
  <c r="AH2772" i="2"/>
  <c r="AH4978" i="2" a="1"/>
  <c r="AH4978" i="2" s="1"/>
  <c r="AH6550" i="2" a="1"/>
  <c r="AH6550" i="2" s="1"/>
  <c r="AH6708" i="2" a="1"/>
  <c r="AH6708" i="2" s="1"/>
  <c r="AH6982" i="2" a="1"/>
  <c r="AH6982" i="2" s="1"/>
  <c r="AH5294" i="2" a="1"/>
  <c r="AH5294" i="2" s="1"/>
  <c r="AH5712" i="2" a="1"/>
  <c r="AH5712" i="2" s="1"/>
  <c r="AH5838" i="2" a="1"/>
  <c r="AH5838" i="2" s="1"/>
  <c r="AH5967" i="2" a="1"/>
  <c r="AH5967" i="2" s="1"/>
  <c r="AH6095" i="2" a="1"/>
  <c r="AH6095" i="2"/>
  <c r="AH6596" i="2" a="1"/>
  <c r="AH6596" i="2" s="1"/>
  <c r="AH6943" i="2" a="1"/>
  <c r="AH6943" i="2" s="1"/>
  <c r="AH287" i="2" a="1"/>
  <c r="AH287" i="2"/>
  <c r="AH288" i="2" a="1"/>
  <c r="AH288" i="2"/>
  <c r="AH1517" i="2" a="1"/>
  <c r="AH1517" i="2" s="1"/>
  <c r="AH3119" i="2" a="1"/>
  <c r="AH3119" i="2" s="1"/>
  <c r="AH3385" i="2" a="1"/>
  <c r="AH3385" i="2"/>
  <c r="AH3425" i="2" a="1"/>
  <c r="AH3425" i="2"/>
  <c r="AH3753" i="2" a="1"/>
  <c r="AH3753" i="2" s="1"/>
  <c r="AH3791" i="2" a="1"/>
  <c r="AH3791" i="2" s="1"/>
  <c r="AH4702" i="2" a="1"/>
  <c r="AH4702" i="2" s="1"/>
  <c r="AH4846" i="2" a="1"/>
  <c r="AH4846" i="2" s="1"/>
  <c r="AH5106" i="2" a="1"/>
  <c r="AH5106" i="2" s="1"/>
  <c r="AH5407" i="2" a="1"/>
  <c r="AH5407" i="2" s="1"/>
  <c r="AH182" i="2" a="1"/>
  <c r="AH182" i="2" s="1"/>
  <c r="AH289" i="2" a="1"/>
  <c r="AH289" i="2" s="1"/>
  <c r="AH645" i="2" a="1"/>
  <c r="AH645" i="2" s="1"/>
  <c r="AH695" i="2" a="1"/>
  <c r="AH695" i="2" s="1"/>
  <c r="AH888" i="2" a="1"/>
  <c r="AH888" i="2" s="1"/>
  <c r="AH911" i="2" a="1"/>
  <c r="AH911" i="2"/>
  <c r="AH1150" i="2" a="1"/>
  <c r="AH1150" i="2"/>
  <c r="AH1176" i="2" a="1"/>
  <c r="AH1176" i="2" s="1"/>
  <c r="AH1394" i="2" a="1"/>
  <c r="AH1394" i="2"/>
  <c r="AH1420" i="2" a="1"/>
  <c r="AH1420" i="2"/>
  <c r="AH1770" i="2" a="1"/>
  <c r="AH1770" i="2" s="1"/>
  <c r="AH1844" i="2" a="1"/>
  <c r="AH1844" i="2" s="1"/>
  <c r="AH1930" i="2" a="1"/>
  <c r="AH1930" i="2" s="1"/>
  <c r="AH2012" i="2" a="1"/>
  <c r="AH2012" i="2" s="1"/>
  <c r="AH2085" i="2" a="1"/>
  <c r="AH2085" i="2" s="1"/>
  <c r="AH2140" i="2" a="1"/>
  <c r="AH2140" i="2" s="1"/>
  <c r="AH2453" i="2" a="1"/>
  <c r="AH2453" i="2" s="1"/>
  <c r="AH2539" i="2" a="1"/>
  <c r="AH2539" i="2" s="1"/>
  <c r="AH3603" i="2" a="1"/>
  <c r="AH3603" i="2" s="1"/>
  <c r="AH5283" i="2" a="1"/>
  <c r="AH5283" i="2" s="1"/>
  <c r="AH6096" i="2" a="1"/>
  <c r="AH6096" i="2" s="1"/>
  <c r="AH6574" i="2" a="1"/>
  <c r="AH6574" i="2" s="1"/>
  <c r="AH6944" i="2" a="1"/>
  <c r="AH6944" i="2"/>
  <c r="AH3959" i="2" a="1"/>
  <c r="AH3959" i="2" s="1"/>
  <c r="AH4311" i="2" a="1"/>
  <c r="AH4311" i="2" s="1"/>
  <c r="AH4312" i="2" a="1"/>
  <c r="AH4312" i="2"/>
  <c r="AH4423" i="2" a="1"/>
  <c r="AH4423" i="2"/>
  <c r="AH4459" i="2" a="1"/>
  <c r="AH4459" i="2" s="1"/>
  <c r="AH2540" i="2" a="1"/>
  <c r="AH2540" i="2" s="1"/>
  <c r="AH2628" i="2" a="1"/>
  <c r="AH2628" i="2" s="1"/>
  <c r="AH2712" i="2" a="1"/>
  <c r="AH2712" i="2" s="1"/>
  <c r="AH2773" i="2" a="1"/>
  <c r="AH2773" i="2" s="1"/>
  <c r="AH3604" i="2" a="1"/>
  <c r="AH3604" i="2" s="1"/>
  <c r="AH4962" i="2" a="1"/>
  <c r="AH4962" i="2" s="1"/>
  <c r="AH6575" i="2" a="1"/>
  <c r="AH6575" i="2" s="1"/>
  <c r="AH6758" i="2" a="1"/>
  <c r="AH6758" i="2" s="1"/>
  <c r="AH6945" i="2" a="1"/>
  <c r="AH6945" i="2" s="1"/>
  <c r="AH6208" i="2" a="1"/>
  <c r="AH6208" i="2"/>
  <c r="AH6395" i="2" a="1"/>
  <c r="AH6395" i="2" s="1"/>
  <c r="AH6410" i="2" a="1"/>
  <c r="AH6410" i="2" s="1"/>
  <c r="AH5535" i="2" a="1"/>
  <c r="AH5535" i="2"/>
  <c r="AH5713" i="2" a="1"/>
  <c r="AH5713" i="2" s="1"/>
  <c r="AH5839" i="2" a="1"/>
  <c r="AH5839" i="2"/>
  <c r="AH5968" i="2" a="1"/>
  <c r="AH5968" i="2"/>
  <c r="AH183" i="2" a="1"/>
  <c r="AH183" i="2" s="1"/>
  <c r="AH290" i="2" a="1"/>
  <c r="AH290" i="2" s="1"/>
  <c r="AH1492" i="2" a="1"/>
  <c r="AH1492" i="2" s="1"/>
  <c r="AH3120" i="2" a="1"/>
  <c r="AH3120" i="2"/>
  <c r="AH3352" i="2" a="1"/>
  <c r="AH3352" i="2" s="1"/>
  <c r="AH3386" i="2" a="1"/>
  <c r="AH3386" i="2"/>
  <c r="AH3719" i="2" a="1"/>
  <c r="AH3719" i="2" s="1"/>
  <c r="AH3754" i="2" a="1"/>
  <c r="AH3754" i="2" s="1"/>
  <c r="AH4676" i="2" a="1"/>
  <c r="AH4676" i="2" s="1"/>
  <c r="AH4847" i="2" a="1"/>
  <c r="AH4847" i="2"/>
  <c r="AH5081" i="2" a="1"/>
  <c r="AH5081" i="2"/>
  <c r="AH5408" i="2" a="1"/>
  <c r="AH5408" i="2" s="1"/>
  <c r="AH104" i="2" a="1"/>
  <c r="AH104" i="2" s="1"/>
  <c r="AH184" i="2" a="1"/>
  <c r="AH184" i="2" s="1"/>
  <c r="AH595" i="2" a="1"/>
  <c r="AH595" i="2" s="1"/>
  <c r="AH646" i="2" a="1"/>
  <c r="AH646" i="2" s="1"/>
  <c r="AH870" i="2" a="1"/>
  <c r="AH870" i="2" s="1"/>
  <c r="AH889" i="2" a="1"/>
  <c r="AH889" i="2" s="1"/>
  <c r="AH1127" i="2" a="1"/>
  <c r="AH1127" i="2" s="1"/>
  <c r="AH1151" i="2" a="1"/>
  <c r="AH1151" i="2" s="1"/>
  <c r="AH1372" i="2" a="1"/>
  <c r="AH1372" i="2" s="1"/>
  <c r="AH1373" i="2" a="1"/>
  <c r="AH1373" i="2" s="1"/>
  <c r="AH1708" i="2" a="1"/>
  <c r="AH1708" i="2" s="1"/>
  <c r="AH1771" i="2" a="1"/>
  <c r="AH1771" i="2" s="1"/>
  <c r="AH1845" i="2" a="1"/>
  <c r="AH1845" i="2"/>
  <c r="AH1931" i="2" a="1"/>
  <c r="AH1931" i="2"/>
  <c r="AH1932" i="2" a="1"/>
  <c r="AH1932" i="2" s="1"/>
  <c r="AH2013" i="2" a="1"/>
  <c r="AH2013" i="2" s="1"/>
  <c r="AH2389" i="2" a="1"/>
  <c r="AH2389" i="2"/>
  <c r="AH2454" i="2" a="1"/>
  <c r="AH2454" i="2" s="1"/>
  <c r="AH2541" i="2" a="1"/>
  <c r="AH2541" i="2" s="1"/>
  <c r="AH3574" i="2" a="1"/>
  <c r="AH3574" i="2" s="1"/>
  <c r="AH5273" i="2" a="1"/>
  <c r="AH5273" i="2"/>
  <c r="AH6072" i="2" a="1"/>
  <c r="AH6072" i="2" s="1"/>
  <c r="AH6523" i="2" a="1"/>
  <c r="AH6523" i="2" s="1"/>
  <c r="AH6898" i="2" a="1"/>
  <c r="AH6898" i="2" s="1"/>
  <c r="AH3939" i="2" a="1"/>
  <c r="AH3939" i="2" s="1"/>
  <c r="AH4258" i="2" a="1"/>
  <c r="AH4258" i="2" s="1"/>
  <c r="AH4282" i="2" a="1"/>
  <c r="AH4282" i="2" s="1"/>
  <c r="AH4392" i="2" a="1"/>
  <c r="AH4392" i="2" s="1"/>
  <c r="AH4424" i="2" a="1"/>
  <c r="AH4424" i="2"/>
  <c r="AH2629" i="2" a="1"/>
  <c r="AH2629" i="2"/>
  <c r="AH2630" i="2" a="1"/>
  <c r="AH2630" i="2" s="1"/>
  <c r="AH2713" i="2" a="1"/>
  <c r="AH2713" i="2" s="1"/>
  <c r="AH3575" i="2" a="1"/>
  <c r="AH3575" i="2" s="1"/>
  <c r="AH4934" i="2" a="1"/>
  <c r="AH4934" i="2" s="1"/>
  <c r="AH6524" i="2" a="1"/>
  <c r="AH6524" i="2" s="1"/>
  <c r="AH6747" i="2" a="1"/>
  <c r="AH6747" i="2" s="1"/>
  <c r="AH6899" i="2" a="1"/>
  <c r="AH6899" i="2" s="1"/>
  <c r="AH6187" i="2" a="1"/>
  <c r="AH6187" i="2"/>
  <c r="AH6378" i="2" a="1"/>
  <c r="AH6378" i="2"/>
  <c r="AH6396" i="2" a="1"/>
  <c r="AH6396" i="2" s="1"/>
  <c r="AH5511" i="2" a="1"/>
  <c r="AH5511" i="2" s="1"/>
  <c r="AH5714" i="2" a="1"/>
  <c r="AH5714" i="2"/>
  <c r="AH5840" i="2" a="1"/>
  <c r="AH5840" i="2" s="1"/>
  <c r="AH5969" i="2" a="1"/>
  <c r="AH5969" i="2" s="1"/>
  <c r="AH351" i="2" a="1"/>
  <c r="AH351" i="2" s="1"/>
  <c r="AH392" i="2" a="1"/>
  <c r="AH392" i="2" s="1"/>
  <c r="AH1572" i="2" a="1"/>
  <c r="AH1572" i="2" s="1"/>
  <c r="AH3121" i="2" a="1"/>
  <c r="AH3121" i="2" s="1"/>
  <c r="AH3253" i="2" a="1"/>
  <c r="AH3253" i="2" s="1"/>
  <c r="AH4737" i="2" a="1"/>
  <c r="AH4737" i="2" s="1"/>
  <c r="AH4848" i="2" a="1"/>
  <c r="AH4848" i="2" s="1"/>
  <c r="AH5154" i="2" a="1"/>
  <c r="AH5154" i="2" s="1"/>
  <c r="AH5409" i="2" a="1"/>
  <c r="AH5409" i="2" s="1"/>
  <c r="AH1933" i="2" a="1"/>
  <c r="AH1933" i="2" s="1"/>
  <c r="AH291" i="2" a="1"/>
  <c r="AH291" i="2"/>
  <c r="AH352" i="2" a="1"/>
  <c r="AH352" i="2"/>
  <c r="AH696" i="2" a="1"/>
  <c r="AH696" i="2" s="1"/>
  <c r="AH726" i="2" a="1"/>
  <c r="AH726" i="2"/>
  <c r="AH934" i="2" a="1"/>
  <c r="AH934" i="2" s="1"/>
  <c r="AH947" i="2" a="1"/>
  <c r="AH947" i="2"/>
  <c r="AH1177" i="2" a="1"/>
  <c r="AH1177" i="2"/>
  <c r="AH1195" i="2" a="1"/>
  <c r="AH1195" i="2"/>
  <c r="AH1421" i="2" a="1"/>
  <c r="AH1421" i="2" s="1"/>
  <c r="AH1435" i="2" a="1"/>
  <c r="AH1435" i="2" s="1"/>
  <c r="AH3387" i="2" a="1"/>
  <c r="AH3387" i="2"/>
  <c r="AH3426" i="2" a="1"/>
  <c r="AH3426" i="2"/>
  <c r="AH3792" i="2" a="1"/>
  <c r="AH3792" i="2" s="1"/>
  <c r="AH3828" i="2" a="1"/>
  <c r="AH3828" i="2"/>
  <c r="AH1934" i="2" a="1"/>
  <c r="AH1934" i="2" s="1"/>
  <c r="AH2086" i="2" a="1"/>
  <c r="AH2086" i="2" s="1"/>
  <c r="AH2087" i="2" a="1"/>
  <c r="AH2087" i="2" s="1"/>
  <c r="AH2141" i="2" a="1"/>
  <c r="AH2141" i="2" s="1"/>
  <c r="AH2179" i="2" a="1"/>
  <c r="AH2179" i="2" s="1"/>
  <c r="AH2631" i="2" a="1"/>
  <c r="AH2631" i="2"/>
  <c r="AH2632" i="2" a="1"/>
  <c r="AH2632" i="2"/>
  <c r="AH2714" i="2" a="1"/>
  <c r="AH2714" i="2"/>
  <c r="AH2774" i="2" a="1"/>
  <c r="AH2774" i="2" s="1"/>
  <c r="AH2819" i="2" a="1"/>
  <c r="AH2819" i="2" s="1"/>
  <c r="AH2849" i="2" a="1"/>
  <c r="AH2849" i="2" s="1"/>
  <c r="AH3254" i="2" a="1"/>
  <c r="AH3254" i="2" s="1"/>
  <c r="AH3989" i="2" a="1"/>
  <c r="AH3989" i="2" s="1"/>
  <c r="AH4331" i="2" a="1"/>
  <c r="AH4331" i="2" s="1"/>
  <c r="AH4342" i="2" a="1"/>
  <c r="AH4342" i="2"/>
  <c r="AH4497" i="2" a="1"/>
  <c r="AH4497" i="2" s="1"/>
  <c r="AH4532" i="2" a="1"/>
  <c r="AH4532" i="2" s="1"/>
  <c r="AH6222" i="2" a="1"/>
  <c r="AH6222" i="2" s="1"/>
  <c r="AH6344" i="2" a="1"/>
  <c r="AH6344" i="2" s="1"/>
  <c r="AH6360" i="2" a="1"/>
  <c r="AH6360" i="2" s="1"/>
  <c r="AH5017" i="2" a="1"/>
  <c r="AH5017" i="2" s="1"/>
  <c r="AH6597" i="2" a="1"/>
  <c r="AH6597" i="2" s="1"/>
  <c r="AH6713" i="2" a="1"/>
  <c r="AH6713" i="2" s="1"/>
  <c r="AH7054" i="2" a="1"/>
  <c r="AH7054" i="2" s="1"/>
  <c r="AH5241" i="2" a="1"/>
  <c r="AH5241" i="2"/>
  <c r="AH5555" i="2" a="1"/>
  <c r="AH5555" i="2" s="1"/>
  <c r="AH5715" i="2" a="1"/>
  <c r="AH5715" i="2"/>
  <c r="AH5841" i="2" a="1"/>
  <c r="AH5841" i="2" s="1"/>
  <c r="AH5970" i="2" a="1"/>
  <c r="AH5970" i="2"/>
  <c r="AH6135" i="2" a="1"/>
  <c r="AH6135" i="2"/>
  <c r="AH6635" i="2" a="1"/>
  <c r="AH6635" i="2" s="1"/>
  <c r="AH7055" i="2" a="1"/>
  <c r="AH7055" i="2" s="1"/>
  <c r="AH353" i="2" a="1"/>
  <c r="AH353" i="2" s="1"/>
  <c r="AH393" i="2" a="1"/>
  <c r="AH393" i="2"/>
  <c r="AH1573" i="2" a="1"/>
  <c r="AH1573" i="2" s="1"/>
  <c r="AH3122" i="2" a="1"/>
  <c r="AH3122" i="2" s="1"/>
  <c r="AH3255" i="2" a="1"/>
  <c r="AH3255" i="2" s="1"/>
  <c r="AH4724" i="2" a="1"/>
  <c r="AH4724" i="2"/>
  <c r="AH4849" i="2" a="1"/>
  <c r="AH4849" i="2" s="1"/>
  <c r="AH5137" i="2" a="1"/>
  <c r="AH5137" i="2" s="1"/>
  <c r="AH5410" i="2" a="1"/>
  <c r="AH5410" i="2"/>
  <c r="AH1846" i="2" a="1"/>
  <c r="AH1846" i="2" s="1"/>
  <c r="AH292" i="2" a="1"/>
  <c r="AH292" i="2"/>
  <c r="AH394" i="2" a="1"/>
  <c r="AH394" i="2" s="1"/>
  <c r="AH697" i="2" a="1"/>
  <c r="AH697" i="2" s="1"/>
  <c r="AH727" i="2" a="1"/>
  <c r="AH727" i="2" s="1"/>
  <c r="AH935" i="2" a="1"/>
  <c r="AH935" i="2" s="1"/>
  <c r="AH948" i="2" a="1"/>
  <c r="AH948" i="2" s="1"/>
  <c r="AH1178" i="2" a="1"/>
  <c r="AH1178" i="2"/>
  <c r="AH1196" i="2" a="1"/>
  <c r="AH1196" i="2" s="1"/>
  <c r="AH1422" i="2" a="1"/>
  <c r="AH1422" i="2"/>
  <c r="AH1423" i="2" a="1"/>
  <c r="AH1423" i="2" s="1"/>
  <c r="AH3388" i="2" a="1"/>
  <c r="AH3388" i="2" s="1"/>
  <c r="AH3427" i="2" a="1"/>
  <c r="AH3427" i="2" s="1"/>
  <c r="AH3793" i="2" a="1"/>
  <c r="AH3793" i="2"/>
  <c r="AH3829" i="2" a="1"/>
  <c r="AH3829" i="2" s="1"/>
  <c r="AH1935" i="2" a="1"/>
  <c r="AH1935" i="2"/>
  <c r="AH2014" i="2" a="1"/>
  <c r="AH2014" i="2" s="1"/>
  <c r="AH2088" i="2" a="1"/>
  <c r="AH2088" i="2" s="1"/>
  <c r="AH2089" i="2" a="1"/>
  <c r="AH2089" i="2" s="1"/>
  <c r="AH2142" i="2" a="1"/>
  <c r="AH2142" i="2"/>
  <c r="AH2542" i="2" a="1"/>
  <c r="AH2542" i="2" s="1"/>
  <c r="AH2633" i="2" a="1"/>
  <c r="AH2633" i="2"/>
  <c r="AH2715" i="2" a="1"/>
  <c r="AH2715" i="2"/>
  <c r="AH2775" i="2" a="1"/>
  <c r="AH2775" i="2" s="1"/>
  <c r="AH2776" i="2" a="1"/>
  <c r="AH2776" i="2" s="1"/>
  <c r="AH2820" i="2" a="1"/>
  <c r="AH2820" i="2" s="1"/>
  <c r="AH3243" i="2" a="1"/>
  <c r="AH3243" i="2" s="1"/>
  <c r="AH3981" i="2" a="1"/>
  <c r="AH3981" i="2" s="1"/>
  <c r="AH4313" i="2" a="1"/>
  <c r="AH4313" i="2"/>
  <c r="AH4332" i="2" a="1"/>
  <c r="AH4332" i="2" s="1"/>
  <c r="AH4460" i="2" a="1"/>
  <c r="AH4460" i="2"/>
  <c r="AH4498" i="2" a="1"/>
  <c r="AH4498" i="2" s="1"/>
  <c r="AH6216" i="2" a="1"/>
  <c r="AH6216" i="2" s="1"/>
  <c r="AH6331" i="2" a="1"/>
  <c r="AH6331" i="2" s="1"/>
  <c r="AH6345" i="2" a="1"/>
  <c r="AH6345" i="2" s="1"/>
  <c r="AH5018" i="2" a="1"/>
  <c r="AH5018" i="2" s="1"/>
  <c r="AH6576" i="2" a="1"/>
  <c r="AH6576" i="2" s="1"/>
  <c r="AH6709" i="2" a="1"/>
  <c r="AH6709" i="2" s="1"/>
  <c r="AH7056" i="2" a="1"/>
  <c r="AH7056" i="2" s="1"/>
  <c r="AH5242" i="2" a="1"/>
  <c r="AH5242" i="2" s="1"/>
  <c r="AH5536" i="2" a="1"/>
  <c r="AH5536" i="2" s="1"/>
  <c r="AH5716" i="2" a="1"/>
  <c r="AH5716" i="2" s="1"/>
  <c r="AH5842" i="2" a="1"/>
  <c r="AH5842" i="2" s="1"/>
  <c r="AH5971" i="2" a="1"/>
  <c r="AH5971" i="2" s="1"/>
  <c r="AH6127" i="2" a="1"/>
  <c r="AH6127" i="2" s="1"/>
  <c r="AH6616" i="2" a="1"/>
  <c r="AH6616" i="2" s="1"/>
  <c r="AH7018" i="2" a="1"/>
  <c r="AH7018" i="2" s="1"/>
  <c r="AH293" i="2" a="1"/>
  <c r="AH293" i="2" s="1"/>
  <c r="AH354" i="2" a="1"/>
  <c r="AH354" i="2" s="1"/>
  <c r="AH1545" i="2" a="1"/>
  <c r="AH1545" i="2"/>
  <c r="AH3123" i="2" a="1"/>
  <c r="AH3123" i="2" s="1"/>
  <c r="AH3244" i="2" a="1"/>
  <c r="AH3244" i="2" s="1"/>
  <c r="AH4703" i="2" a="1"/>
  <c r="AH4703" i="2" s="1"/>
  <c r="AH4850" i="2" a="1"/>
  <c r="AH4850" i="2" s="1"/>
  <c r="AH5138" i="2" a="1"/>
  <c r="AH5138" i="2" s="1"/>
  <c r="AH5411" i="2" a="1"/>
  <c r="AH5411" i="2"/>
  <c r="AH1772" i="2" a="1"/>
  <c r="AH1772" i="2"/>
  <c r="AH1847" i="2" a="1"/>
  <c r="AH1847" i="2"/>
  <c r="AH1936" i="2" a="1"/>
  <c r="AH1936" i="2"/>
  <c r="AH185" i="2" a="1"/>
  <c r="AH185" i="2" s="1"/>
  <c r="AH294" i="2" a="1"/>
  <c r="AH294" i="2" s="1"/>
  <c r="AH647" i="2" a="1"/>
  <c r="AH647" i="2" s="1"/>
  <c r="AH698" i="2" a="1"/>
  <c r="AH698" i="2"/>
  <c r="AH912" i="2" a="1"/>
  <c r="AH912" i="2"/>
  <c r="AH936" i="2" a="1"/>
  <c r="AH936" i="2"/>
  <c r="AH1152" i="2" a="1"/>
  <c r="AH1152" i="2" s="1"/>
  <c r="AH1179" i="2" a="1"/>
  <c r="AH1179" i="2" s="1"/>
  <c r="AH1395" i="2" a="1"/>
  <c r="AH1395" i="2" s="1"/>
  <c r="AH1424" i="2" a="1"/>
  <c r="AH1424" i="2" s="1"/>
  <c r="AH3353" i="2" a="1"/>
  <c r="AH3353" i="2" s="1"/>
  <c r="AH3389" i="2" a="1"/>
  <c r="AH3389" i="2" s="1"/>
  <c r="AH3755" i="2" a="1"/>
  <c r="AH3755" i="2" s="1"/>
  <c r="AH3794" i="2" a="1"/>
  <c r="AH3794" i="2" s="1"/>
  <c r="AH2015" i="2" a="1"/>
  <c r="AH2015" i="2" s="1"/>
  <c r="AH2016" i="2" a="1"/>
  <c r="AH2016" i="2"/>
  <c r="AH2090" i="2" a="1"/>
  <c r="AH2090" i="2" s="1"/>
  <c r="AH2455" i="2" a="1"/>
  <c r="AH2455" i="2" s="1"/>
  <c r="AH2543" i="2" a="1"/>
  <c r="AH2543" i="2" s="1"/>
  <c r="AH2634" i="2" a="1"/>
  <c r="AH2634" i="2" s="1"/>
  <c r="AH2716" i="2" a="1"/>
  <c r="AH2716" i="2" s="1"/>
  <c r="AH2717" i="2" a="1"/>
  <c r="AH2717" i="2" s="1"/>
  <c r="AH2777" i="2" a="1"/>
  <c r="AH2777" i="2" s="1"/>
  <c r="AH3245" i="2" a="1"/>
  <c r="AH3245" i="2" s="1"/>
  <c r="AH3960" i="2" a="1"/>
  <c r="AH3960" i="2"/>
  <c r="AH4314" i="2" a="1"/>
  <c r="AH4314" i="2" s="1"/>
  <c r="AH4315" i="2" a="1"/>
  <c r="AH4315" i="2" s="1"/>
  <c r="AH4461" i="2" a="1"/>
  <c r="AH4461" i="2" s="1"/>
  <c r="AH4462" i="2" a="1"/>
  <c r="AH4462" i="2" s="1"/>
  <c r="AH6196" i="2" a="1"/>
  <c r="AH6196" i="2" s="1"/>
  <c r="AH6309" i="2" a="1"/>
  <c r="AH6309" i="2"/>
  <c r="AH6332" i="2" a="1"/>
  <c r="AH6332" i="2" s="1"/>
  <c r="AH5001" i="2" a="1"/>
  <c r="AH5001" i="2" s="1"/>
  <c r="AH6551" i="2" a="1"/>
  <c r="AH6551" i="2" s="1"/>
  <c r="AH6704" i="2" a="1"/>
  <c r="AH6704" i="2"/>
  <c r="AH7019" i="2" a="1"/>
  <c r="AH7019" i="2" s="1"/>
  <c r="AH5232" i="2" a="1"/>
  <c r="AH5232" i="2" s="1"/>
  <c r="AH5537" i="2" a="1"/>
  <c r="AH5537" i="2" s="1"/>
  <c r="AH5717" i="2" a="1"/>
  <c r="AH5717" i="2" s="1"/>
  <c r="AH5843" i="2" a="1"/>
  <c r="AH5843" i="2" s="1"/>
  <c r="AH5972" i="2" a="1"/>
  <c r="AH5972" i="2"/>
  <c r="AH6110" i="2" a="1"/>
  <c r="AH6110" i="2"/>
  <c r="AH6598" i="2" a="1"/>
  <c r="AH6598" i="2"/>
  <c r="AH7020" i="2" a="1"/>
  <c r="AH7020" i="2" s="1"/>
  <c r="AH355" i="2" a="1"/>
  <c r="AH355" i="2" s="1"/>
  <c r="AH395" i="2" a="1"/>
  <c r="AH395" i="2" s="1"/>
  <c r="AH1574" i="2" a="1"/>
  <c r="AH1574" i="2" s="1"/>
  <c r="AH3124" i="2" a="1"/>
  <c r="AH3124" i="2" s="1"/>
  <c r="AH3457" i="2" a="1"/>
  <c r="AH3457" i="2" s="1"/>
  <c r="AH3472" i="2" a="1"/>
  <c r="AH3472" i="2"/>
  <c r="AH3830" i="2" a="1"/>
  <c r="AH3830" i="2" s="1"/>
  <c r="AH3831" i="2" a="1"/>
  <c r="AH3831" i="2" s="1"/>
  <c r="AH4725" i="2" a="1"/>
  <c r="AH4725" i="2" s="1"/>
  <c r="AH4851" i="2" a="1"/>
  <c r="AH4851" i="2" s="1"/>
  <c r="AH937" i="2" a="1"/>
  <c r="AH937" i="2" s="1"/>
  <c r="AH949" i="2" a="1"/>
  <c r="AH949" i="2" s="1"/>
  <c r="AH1197" i="2" a="1"/>
  <c r="AH1197" i="2" s="1"/>
  <c r="AH1198" i="2" a="1"/>
  <c r="AH1198" i="2" s="1"/>
  <c r="AH1425" i="2" a="1"/>
  <c r="AH1425" i="2" s="1"/>
  <c r="AH1436" i="2" a="1"/>
  <c r="AH1436" i="2" s="1"/>
  <c r="AH1937" i="2" a="1"/>
  <c r="AH1937" i="2" s="1"/>
  <c r="AH2017" i="2" a="1"/>
  <c r="AH2017" i="2" s="1"/>
  <c r="AH2091" i="2" a="1"/>
  <c r="AH2091" i="2" s="1"/>
  <c r="AH2143" i="2" a="1"/>
  <c r="AH2143" i="2" s="1"/>
  <c r="AH2180" i="2" a="1"/>
  <c r="AH2180" i="2" s="1"/>
  <c r="AH2202" i="2" a="1"/>
  <c r="AH2202" i="2"/>
  <c r="AH3625" i="2" a="1"/>
  <c r="AH3625" i="2"/>
  <c r="AH5301" i="2" a="1"/>
  <c r="AH5301" i="2" s="1"/>
  <c r="AH6111" i="2" a="1"/>
  <c r="AH6111" i="2" s="1"/>
  <c r="AH6636" i="2" a="1"/>
  <c r="AH6636" i="2"/>
  <c r="AH6983" i="2" a="1"/>
  <c r="AH6983" i="2" s="1"/>
  <c r="AH3990" i="2" a="1"/>
  <c r="AH3990" i="2" s="1"/>
  <c r="AH4333" i="2" a="1"/>
  <c r="AH4333" i="2" s="1"/>
  <c r="AH4343" i="2" a="1"/>
  <c r="AH4343" i="2" s="1"/>
  <c r="AH4499" i="2" a="1"/>
  <c r="AH4499" i="2"/>
  <c r="AH4533" i="2" a="1"/>
  <c r="AH4533" i="2" s="1"/>
  <c r="AH2544" i="2" a="1"/>
  <c r="AH2544" i="2" s="1"/>
  <c r="AH2635" i="2" a="1"/>
  <c r="AH2635" i="2" s="1"/>
  <c r="AH2718" i="2" a="1"/>
  <c r="AH2718" i="2" s="1"/>
  <c r="AH2778" i="2" a="1"/>
  <c r="AH2778" i="2" s="1"/>
  <c r="AH2821" i="2" a="1"/>
  <c r="AH2821" i="2" s="1"/>
  <c r="AH2850" i="2" a="1"/>
  <c r="AH2850" i="2" s="1"/>
  <c r="AH3639" i="2" a="1"/>
  <c r="AH3639" i="2" s="1"/>
  <c r="AH5002" i="2" a="1"/>
  <c r="AH5002" i="2" s="1"/>
  <c r="AH6649" i="2" a="1"/>
  <c r="AH6649" i="2"/>
  <c r="AH6768" i="2" a="1"/>
  <c r="AH6768" i="2" s="1"/>
  <c r="AH7021" i="2" a="1"/>
  <c r="AH7021" i="2" s="1"/>
  <c r="AH6234" i="2" a="1"/>
  <c r="AH6234" i="2" s="1"/>
  <c r="AH6420" i="2" a="1"/>
  <c r="AH6420" i="2" s="1"/>
  <c r="AH6427" i="2" a="1"/>
  <c r="AH6427" i="2" s="1"/>
  <c r="AH5155" i="2" a="1"/>
  <c r="AH5155" i="2" s="1"/>
  <c r="AH5412" i="2" a="1"/>
  <c r="AH5412" i="2"/>
  <c r="AH5556" i="2" a="1"/>
  <c r="AH5556" i="2"/>
  <c r="AH5718" i="2" a="1"/>
  <c r="AH5718" i="2" s="1"/>
  <c r="AH5844" i="2" a="1"/>
  <c r="AH5844" i="2" s="1"/>
  <c r="AH5973" i="2" a="1"/>
  <c r="AH5973" i="2" s="1"/>
  <c r="AH396" i="2" a="1"/>
  <c r="AH396" i="2" s="1"/>
  <c r="AH414" i="2" a="1"/>
  <c r="AH414" i="2"/>
  <c r="AH1575" i="2" a="1"/>
  <c r="AH1575" i="2" s="1"/>
  <c r="AH3125" i="2" a="1"/>
  <c r="AH3125" i="2"/>
  <c r="AH4738" i="2" a="1"/>
  <c r="AH4738" i="2" s="1"/>
  <c r="AH4852" i="2" a="1"/>
  <c r="AH4852" i="2" s="1"/>
  <c r="AH938" i="2" a="1"/>
  <c r="AH938" i="2" s="1"/>
  <c r="AH950" i="2" a="1"/>
  <c r="AH950" i="2" s="1"/>
  <c r="AH1199" i="2" a="1"/>
  <c r="AH1199" i="2" s="1"/>
  <c r="AH1208" i="2" a="1"/>
  <c r="AH1208" i="2" s="1"/>
  <c r="AH1437" i="2" a="1"/>
  <c r="AH1437" i="2" s="1"/>
  <c r="AH1438" i="2" a="1"/>
  <c r="AH1438" i="2" s="1"/>
  <c r="AH2018" i="2" a="1"/>
  <c r="AH2018" i="2" s="1"/>
  <c r="AH2092" i="2" a="1"/>
  <c r="AH2092" i="2" s="1"/>
  <c r="AH2093" i="2" a="1"/>
  <c r="AH2093" i="2" s="1"/>
  <c r="AH2144" i="2" a="1"/>
  <c r="AH2144" i="2" s="1"/>
  <c r="AH2181" i="2" a="1"/>
  <c r="AH2181" i="2" s="1"/>
  <c r="AH2182" i="2" a="1"/>
  <c r="AH2182" i="2"/>
  <c r="AH3640" i="2" a="1"/>
  <c r="AH3640" i="2" s="1"/>
  <c r="AH5302" i="2" a="1"/>
  <c r="AH5302" i="2" s="1"/>
  <c r="AH6128" i="2" a="1"/>
  <c r="AH6128" i="2" s="1"/>
  <c r="AH6650" i="2" a="1"/>
  <c r="AH6650" i="2" s="1"/>
  <c r="AH7022" i="2" a="1"/>
  <c r="AH7022" i="2"/>
  <c r="AH3991" i="2" a="1"/>
  <c r="AH3991" i="2" s="1"/>
  <c r="AH4334" i="2" a="1"/>
  <c r="AH4334" i="2" s="1"/>
  <c r="AH4344" i="2" a="1"/>
  <c r="AH4344" i="2"/>
  <c r="AH4500" i="2" a="1"/>
  <c r="AH4500" i="2" s="1"/>
  <c r="AH4534" i="2" a="1"/>
  <c r="AH4534" i="2" s="1"/>
  <c r="AH2636" i="2" a="1"/>
  <c r="AH2636" i="2" s="1"/>
  <c r="AH2719" i="2" a="1"/>
  <c r="AH2719" i="2"/>
  <c r="AH2779" i="2" a="1"/>
  <c r="AH2779" i="2" s="1"/>
  <c r="AH2780" i="2" a="1"/>
  <c r="AH2780" i="2" s="1"/>
  <c r="AH2822" i="2" a="1"/>
  <c r="AH2822" i="2" s="1"/>
  <c r="AH2851" i="2" a="1"/>
  <c r="AH2851" i="2"/>
  <c r="AH3654" i="2" a="1"/>
  <c r="AH3654" i="2" s="1"/>
  <c r="AH5019" i="2" a="1"/>
  <c r="AH5019" i="2" s="1"/>
  <c r="AH6657" i="2" a="1"/>
  <c r="AH6657" i="2" s="1"/>
  <c r="AH6769" i="2" a="1"/>
  <c r="AH6769" i="2" s="1"/>
  <c r="AH7057" i="2" a="1"/>
  <c r="AH7057" i="2" s="1"/>
  <c r="AH6235" i="2" a="1"/>
  <c r="AH6235" i="2" s="1"/>
  <c r="AH6421" i="2" a="1"/>
  <c r="AH6421" i="2" s="1"/>
  <c r="AH6428" i="2" a="1"/>
  <c r="AH6428" i="2" s="1"/>
  <c r="AH5163" i="2" a="1"/>
  <c r="AH5163" i="2" s="1"/>
  <c r="AH5413" i="2" a="1"/>
  <c r="AH5413" i="2" s="1"/>
  <c r="AH5573" i="2" a="1"/>
  <c r="AH5573" i="2" s="1"/>
  <c r="AH5719" i="2" a="1"/>
  <c r="AH5719" i="2" s="1"/>
  <c r="AH5845" i="2" a="1"/>
  <c r="AH5845" i="2"/>
  <c r="AH5974" i="2" a="1"/>
  <c r="AH5974" i="2"/>
  <c r="AH356" i="2" a="1"/>
  <c r="AH356" i="2" s="1"/>
  <c r="AH397" i="2" a="1"/>
  <c r="AH397" i="2" s="1"/>
  <c r="AH1586" i="2" a="1"/>
  <c r="AH1586" i="2" s="1"/>
  <c r="AH3126" i="2" a="1"/>
  <c r="AH3126" i="2" s="1"/>
  <c r="AH3256" i="2" a="1"/>
  <c r="AH3256" i="2" s="1"/>
  <c r="AH4739" i="2" a="1"/>
  <c r="AH4739" i="2" s="1"/>
  <c r="AH4853" i="2" a="1"/>
  <c r="AH4853" i="2" s="1"/>
  <c r="AH1938" i="2" a="1"/>
  <c r="AH1938" i="2" s="1"/>
  <c r="AH357" i="2" a="1"/>
  <c r="AH357" i="2" s="1"/>
  <c r="AH358" i="2" a="1"/>
  <c r="AH358" i="2" s="1"/>
  <c r="AH728" i="2" a="1"/>
  <c r="AH728" i="2" s="1"/>
  <c r="AH729" i="2" a="1"/>
  <c r="AH729" i="2" s="1"/>
  <c r="AH951" i="2" a="1"/>
  <c r="AH951" i="2" s="1"/>
  <c r="AH952" i="2" a="1"/>
  <c r="AH952" i="2" s="1"/>
  <c r="AH1200" i="2" a="1"/>
  <c r="AH1200" i="2" s="1"/>
  <c r="AH1201" i="2" a="1"/>
  <c r="AH1201" i="2" s="1"/>
  <c r="AH1426" i="2" a="1"/>
  <c r="AH1426" i="2" s="1"/>
  <c r="AH1439" i="2" a="1"/>
  <c r="AH1439" i="2"/>
  <c r="AH3428" i="2" a="1"/>
  <c r="AH3428" i="2" s="1"/>
  <c r="AH3458" i="2" a="1"/>
  <c r="AH3458" i="2" s="1"/>
  <c r="AH3795" i="2" a="1"/>
  <c r="AH3795" i="2"/>
  <c r="AH3832" i="2" a="1"/>
  <c r="AH3832" i="2" s="1"/>
  <c r="AH2019" i="2" a="1"/>
  <c r="AH2019" i="2"/>
  <c r="AH2094" i="2" a="1"/>
  <c r="AH2094" i="2" s="1"/>
  <c r="AH2095" i="2" a="1"/>
  <c r="AH2095" i="2" s="1"/>
  <c r="AH2145" i="2" a="1"/>
  <c r="AH2145" i="2" s="1"/>
  <c r="AH2183" i="2" a="1"/>
  <c r="AH2183" i="2"/>
  <c r="AH2637" i="2" a="1"/>
  <c r="AH2637" i="2" s="1"/>
  <c r="AH2720" i="2" a="1"/>
  <c r="AH2720" i="2"/>
  <c r="AH2721" i="2" a="1"/>
  <c r="AH2721" i="2" s="1"/>
  <c r="AH2781" i="2" a="1"/>
  <c r="AH2781" i="2" s="1"/>
  <c r="AH2823" i="2" a="1"/>
  <c r="AH2823" i="2" s="1"/>
  <c r="AH2852" i="2" a="1"/>
  <c r="AH2852" i="2" s="1"/>
  <c r="AH3257" i="2" a="1"/>
  <c r="AH3257" i="2" s="1"/>
  <c r="AH3992" i="2" a="1"/>
  <c r="AH3992" i="2" s="1"/>
  <c r="AH4335" i="2" a="1"/>
  <c r="AH4335" i="2" s="1"/>
  <c r="AH4345" i="2" a="1"/>
  <c r="AH4345" i="2"/>
  <c r="AH4501" i="2" a="1"/>
  <c r="AH4501" i="2"/>
  <c r="AH4535" i="2" a="1"/>
  <c r="AH4535" i="2"/>
  <c r="AH6223" i="2" a="1"/>
  <c r="AH6223" i="2" s="1"/>
  <c r="AH6346" i="2" a="1"/>
  <c r="AH6346" i="2" s="1"/>
  <c r="AH6361" i="2" a="1"/>
  <c r="AH6361" i="2" s="1"/>
  <c r="AH5023" i="2" a="1"/>
  <c r="AH5023" i="2" s="1"/>
  <c r="AH6599" i="2" a="1"/>
  <c r="AH6599" i="2" s="1"/>
  <c r="AH6716" i="2" a="1"/>
  <c r="AH6716" i="2" s="1"/>
  <c r="AH7067" i="2" a="1"/>
  <c r="AH7067" i="2" s="1"/>
  <c r="AH5156" i="2" a="1"/>
  <c r="AH5156" i="2" s="1"/>
  <c r="AH5414" i="2" a="1"/>
  <c r="AH5414" i="2" s="1"/>
  <c r="AH5243" i="2" a="1"/>
  <c r="AH5243" i="2" s="1"/>
  <c r="AH5557" i="2" a="1"/>
  <c r="AH5557" i="2" s="1"/>
  <c r="AH5720" i="2" a="1"/>
  <c r="AH5720" i="2" s="1"/>
  <c r="AH5846" i="2" a="1"/>
  <c r="AH5846" i="2" s="1"/>
  <c r="AH5975" i="2" a="1"/>
  <c r="AH5975" i="2" s="1"/>
  <c r="AH6136" i="2" a="1"/>
  <c r="AH6136" i="2" s="1"/>
  <c r="AH6651" i="2" a="1"/>
  <c r="AH6651" i="2" s="1"/>
  <c r="AH7058" i="2" a="1"/>
  <c r="AH7058" i="2" s="1"/>
  <c r="AH105" i="2" a="1"/>
  <c r="AH105" i="2" s="1"/>
  <c r="AH106" i="2" a="1"/>
  <c r="AH106" i="2" s="1"/>
  <c r="AH1493" i="2" a="1"/>
  <c r="AH1493" i="2" s="1"/>
  <c r="AH3127" i="2" a="1"/>
  <c r="AH3127" i="2" s="1"/>
  <c r="AH3545" i="2" a="1"/>
  <c r="AH3545" i="2" s="1"/>
  <c r="AH4648" i="2" a="1"/>
  <c r="AH4648" i="2" s="1"/>
  <c r="AH4854" i="2" a="1"/>
  <c r="AH4854" i="2" s="1"/>
  <c r="AH5082" i="2" a="1"/>
  <c r="AH5082" i="2" s="1"/>
  <c r="AH5415" i="2" a="1"/>
  <c r="AH5415" i="2" s="1"/>
  <c r="AH1709" i="2" a="1"/>
  <c r="AH1709" i="2"/>
  <c r="AH1710" i="2" a="1"/>
  <c r="AH1710" i="2" s="1"/>
  <c r="AH1773" i="2" a="1"/>
  <c r="AH1773" i="2" s="1"/>
  <c r="AH1848" i="2" a="1"/>
  <c r="AH1848" i="2"/>
  <c r="AH107" i="2" a="1"/>
  <c r="AH107" i="2" s="1"/>
  <c r="AH108" i="2" a="1"/>
  <c r="AH108" i="2"/>
  <c r="AH596" i="2" a="1"/>
  <c r="AH596" i="2" s="1"/>
  <c r="AH648" i="2" a="1"/>
  <c r="AH648" i="2" s="1"/>
  <c r="AH815" i="2" a="1"/>
  <c r="AH815" i="2" s="1"/>
  <c r="AH816" i="2" a="1"/>
  <c r="AH816" i="2" s="1"/>
  <c r="AH1009" i="2" a="1"/>
  <c r="AH1009" i="2"/>
  <c r="AH1037" i="2" a="1"/>
  <c r="AH1037" i="2"/>
  <c r="AH1246" i="2" a="1"/>
  <c r="AH1246" i="2"/>
  <c r="AH1272" i="2" a="1"/>
  <c r="AH1272" i="2" s="1"/>
  <c r="AH3354" i="2" a="1"/>
  <c r="AH3354" i="2"/>
  <c r="AH3390" i="2" a="1"/>
  <c r="AH3390" i="2" s="1"/>
  <c r="AH3756" i="2" a="1"/>
  <c r="AH3756" i="2" s="1"/>
  <c r="AH3796" i="2" a="1"/>
  <c r="AH3796" i="2"/>
  <c r="AH1939" i="2" a="1"/>
  <c r="AH1939" i="2"/>
  <c r="AH2020" i="2" a="1"/>
  <c r="AH2020" i="2" s="1"/>
  <c r="AH2390" i="2" a="1"/>
  <c r="AH2390" i="2"/>
  <c r="AH2456" i="2" a="1"/>
  <c r="AH2456" i="2" s="1"/>
  <c r="AH2457" i="2" a="1"/>
  <c r="AH2457" i="2" s="1"/>
  <c r="AH2545" i="2" a="1"/>
  <c r="AH2545" i="2" s="1"/>
  <c r="AH2638" i="2" a="1"/>
  <c r="AH2638" i="2"/>
  <c r="AH2722" i="2" a="1"/>
  <c r="AH2722" i="2"/>
  <c r="AH3546" i="2" a="1"/>
  <c r="AH3546" i="2"/>
  <c r="AH4912" i="2" a="1"/>
  <c r="AH4912" i="2" s="1"/>
  <c r="AH3940" i="2" a="1"/>
  <c r="AH3940" i="2" s="1"/>
  <c r="AH4177" i="2" a="1"/>
  <c r="AH4177" i="2" s="1"/>
  <c r="AH4178" i="2" a="1"/>
  <c r="AH4178" i="2" s="1"/>
  <c r="AH4463" i="2" a="1"/>
  <c r="AH4463" i="2" s="1"/>
  <c r="AH4464" i="2" a="1"/>
  <c r="AH4464" i="2" s="1"/>
  <c r="AH6163" i="2" a="1"/>
  <c r="AH6163" i="2"/>
  <c r="AH6276" i="2" a="1"/>
  <c r="AH6276" i="2" s="1"/>
  <c r="AH6310" i="2" a="1"/>
  <c r="AH6310" i="2"/>
  <c r="AH6444" i="2" a="1"/>
  <c r="AH6444" i="2" s="1"/>
  <c r="AH6736" i="2" a="1"/>
  <c r="AH6736" i="2" s="1"/>
  <c r="AH6868" i="2" a="1"/>
  <c r="AH6868" i="2" s="1"/>
  <c r="AH5198" i="2" a="1"/>
  <c r="AH5198" i="2" s="1"/>
  <c r="AH5489" i="2" a="1"/>
  <c r="AH5489" i="2" s="1"/>
  <c r="AH5721" i="2" a="1"/>
  <c r="AH5721" i="2" s="1"/>
  <c r="AH5847" i="2" a="1"/>
  <c r="AH5847" i="2"/>
  <c r="AH5976" i="2" a="1"/>
  <c r="AH5976" i="2"/>
  <c r="AH6047" i="2" a="1"/>
  <c r="AH6047" i="2"/>
  <c r="AH6445" i="2" a="1"/>
  <c r="AH6445" i="2"/>
  <c r="AH6869" i="2" a="1"/>
  <c r="AH6869" i="2" s="1"/>
  <c r="AH186" i="2" a="1"/>
  <c r="AH186" i="2" s="1"/>
  <c r="AH187" i="2" a="1"/>
  <c r="AH187" i="2" s="1"/>
  <c r="AH1518" i="2" a="1"/>
  <c r="AH1518" i="2" s="1"/>
  <c r="AH3128" i="2" a="1"/>
  <c r="AH3128" i="2"/>
  <c r="AH3327" i="2" a="1"/>
  <c r="AH3327" i="2"/>
  <c r="AH3355" i="2" a="1"/>
  <c r="AH3355" i="2"/>
  <c r="AH3547" i="2" a="1"/>
  <c r="AH3547" i="2" s="1"/>
  <c r="AH3720" i="2" a="1"/>
  <c r="AH3720" i="2" s="1"/>
  <c r="AH3757" i="2" a="1"/>
  <c r="AH3757" i="2" s="1"/>
  <c r="AH4649" i="2" a="1"/>
  <c r="AH4649" i="2"/>
  <c r="AH4855" i="2" a="1"/>
  <c r="AH4855" i="2" s="1"/>
  <c r="AH5107" i="2" a="1"/>
  <c r="AH5107" i="2" s="1"/>
  <c r="AH5416" i="2" a="1"/>
  <c r="AH5416" i="2" s="1"/>
  <c r="AH109" i="2" a="1"/>
  <c r="AH109" i="2" s="1"/>
  <c r="AH188" i="2" a="1"/>
  <c r="AH188" i="2" s="1"/>
  <c r="AH597" i="2" a="1"/>
  <c r="AH597" i="2" s="1"/>
  <c r="AH649" i="2" a="1"/>
  <c r="AH649" i="2" s="1"/>
  <c r="AH1010" i="2" a="1"/>
  <c r="AH1010" i="2" s="1"/>
  <c r="AH1011" i="2" a="1"/>
  <c r="AH1011" i="2"/>
  <c r="AH1228" i="2" a="1"/>
  <c r="AH1228" i="2" s="1"/>
  <c r="AH1247" i="2" a="1"/>
  <c r="AH1247" i="2"/>
  <c r="AH3605" i="2" a="1"/>
  <c r="AH3605" i="2"/>
  <c r="AH4146" i="2" a="1"/>
  <c r="AH4146" i="2" s="1"/>
  <c r="AH4159" i="2" a="1"/>
  <c r="AH4159" i="2" s="1"/>
  <c r="AH4393" i="2" a="1"/>
  <c r="AH4393" i="2"/>
  <c r="AH4425" i="2" a="1"/>
  <c r="AH4425" i="2" s="1"/>
  <c r="AH4011" i="2" a="1"/>
  <c r="AH4011" i="2" s="1"/>
  <c r="AH4020" i="2" a="1"/>
  <c r="AH4020" i="2" s="1"/>
  <c r="AH4029" i="2" a="1"/>
  <c r="AH4029" i="2" s="1"/>
  <c r="AH4030" i="2" a="1"/>
  <c r="AH4030" i="2" s="1"/>
  <c r="AH4042" i="2" a="1"/>
  <c r="AH4042" i="2" s="1"/>
  <c r="AH4053" i="2" a="1"/>
  <c r="AH4053" i="2" s="1"/>
  <c r="AH4076" i="2" a="1"/>
  <c r="AH4076" i="2" s="1"/>
  <c r="AH4081" i="2" a="1"/>
  <c r="AH4081" i="2"/>
  <c r="AH4091" i="2" a="1"/>
  <c r="AH4091" i="2" s="1"/>
  <c r="AH4100" i="2" a="1"/>
  <c r="AH4100" i="2"/>
  <c r="AH4108" i="2" a="1"/>
  <c r="AH4108" i="2" s="1"/>
  <c r="AH4109" i="2" a="1"/>
  <c r="AH4109" i="2" s="1"/>
  <c r="AH6837" i="2" a="1"/>
  <c r="AH6837" i="2"/>
  <c r="AH4935" i="2" a="1"/>
  <c r="AH4935" i="2" s="1"/>
  <c r="AH6821" i="2" a="1"/>
  <c r="AH6821" i="2" s="1"/>
  <c r="AH7068" i="2" a="1"/>
  <c r="AH7068" i="2"/>
  <c r="AH5259" i="2" a="1"/>
  <c r="AH5259" i="2" s="1"/>
  <c r="AH5512" i="2" a="1"/>
  <c r="AH5512" i="2" s="1"/>
  <c r="AH5722" i="2" a="1"/>
  <c r="AH5722" i="2" s="1"/>
  <c r="AH5848" i="2" a="1"/>
  <c r="AH5848" i="2"/>
  <c r="AH5977" i="2" a="1"/>
  <c r="AH5977" i="2" s="1"/>
  <c r="AH6048" i="2" a="1"/>
  <c r="AH6048" i="2" s="1"/>
  <c r="AH6822" i="2" a="1"/>
  <c r="AH6822" i="2" s="1"/>
  <c r="AH7023" i="2" a="1"/>
  <c r="AH7023" i="2" s="1"/>
  <c r="AH359" i="2" a="1"/>
  <c r="AH359" i="2" s="1"/>
  <c r="AH518" i="2" a="1"/>
  <c r="AH518" i="2"/>
  <c r="AH1494" i="2" a="1"/>
  <c r="AH1494" i="2"/>
  <c r="AH3129" i="2" a="1"/>
  <c r="AH3129" i="2" s="1"/>
  <c r="AH2995" i="2" a="1"/>
  <c r="AH2995" i="2"/>
  <c r="AH3018" i="2" a="1"/>
  <c r="AH3018" i="2" s="1"/>
  <c r="AH3130" i="2" a="1"/>
  <c r="AH3130" i="2" s="1"/>
  <c r="AH3268" i="2" a="1"/>
  <c r="AH3268" i="2" s="1"/>
  <c r="AH3269" i="2" a="1"/>
  <c r="AH3269" i="2" s="1"/>
  <c r="AH4650" i="2" a="1"/>
  <c r="AH4650" i="2"/>
  <c r="AH4856" i="2" a="1"/>
  <c r="AH4856" i="2"/>
  <c r="AH4896" i="2" a="1"/>
  <c r="AH4896" i="2" s="1"/>
  <c r="AH5042" i="2" a="1"/>
  <c r="AH5042" i="2" s="1"/>
  <c r="AH5183" i="2" a="1"/>
  <c r="AH5183" i="2" s="1"/>
  <c r="AH5417" i="2" a="1"/>
  <c r="AH5417" i="2" s="1"/>
  <c r="AH5252" i="2" a="1"/>
  <c r="AH5252" i="2" s="1"/>
  <c r="AH5592" i="2" a="1"/>
  <c r="AH5592" i="2"/>
  <c r="AH6009" i="2" a="1"/>
  <c r="AH6009" i="2" s="1"/>
  <c r="AH6012" i="2" a="1"/>
  <c r="AH6012" i="2"/>
  <c r="AH6014" i="2" a="1"/>
  <c r="AH6014" i="2" s="1"/>
  <c r="AH6027" i="2" a="1"/>
  <c r="AH6027" i="2" s="1"/>
  <c r="AH6466" i="2" a="1"/>
  <c r="AH6466" i="2" s="1"/>
  <c r="AH6870" i="2" a="1"/>
  <c r="AH6870" i="2" s="1"/>
  <c r="AH478" i="2" a="1"/>
  <c r="AH478" i="2" s="1"/>
  <c r="AH490" i="2" a="1"/>
  <c r="AH490" i="2" s="1"/>
  <c r="AH778" i="2" a="1"/>
  <c r="AH778" i="2"/>
  <c r="AH779" i="2" a="1"/>
  <c r="AH779" i="2" s="1"/>
  <c r="AH967" i="2" a="1"/>
  <c r="AH967" i="2"/>
  <c r="AH974" i="2" a="1"/>
  <c r="AH974" i="2" s="1"/>
  <c r="AH1639" i="2" a="1"/>
  <c r="AH1639" i="2"/>
  <c r="AH1640" i="2" a="1"/>
  <c r="AH1640" i="2" s="1"/>
  <c r="AH1641" i="2" a="1"/>
  <c r="AH1641" i="2" s="1"/>
  <c r="AH1642" i="2" a="1"/>
  <c r="AH1642" i="2" s="1"/>
  <c r="AH1643" i="2" a="1"/>
  <c r="AH1643" i="2" s="1"/>
  <c r="AH1646" i="2" a="1"/>
  <c r="AH1646" i="2" s="1"/>
  <c r="AH2909" i="2" a="1"/>
  <c r="AH2909" i="2"/>
  <c r="AH2938" i="2" a="1"/>
  <c r="AH2938" i="2"/>
  <c r="AH2939" i="2" a="1"/>
  <c r="AH2939" i="2" s="1"/>
  <c r="AH2940" i="2" a="1"/>
  <c r="AH2940" i="2" s="1"/>
  <c r="AH2941" i="2" a="1"/>
  <c r="AH2941" i="2" s="1"/>
  <c r="AH2963" i="2" a="1"/>
  <c r="AH2963" i="2" s="1"/>
  <c r="AH2996" i="2" a="1"/>
  <c r="AH2996" i="2" s="1"/>
  <c r="AH3000" i="2" a="1"/>
  <c r="AH3000" i="2" s="1"/>
  <c r="AH3131" i="2" a="1"/>
  <c r="AH3131" i="2" s="1"/>
  <c r="AH3270" i="2" a="1"/>
  <c r="AH3270" i="2" s="1"/>
  <c r="AH3271" i="2" a="1"/>
  <c r="AH3271" i="2" s="1"/>
  <c r="AH3918" i="2" a="1"/>
  <c r="AH3918" i="2" s="1"/>
  <c r="AH4346" i="2" a="1"/>
  <c r="AH4346" i="2"/>
  <c r="AH4360" i="2" a="1"/>
  <c r="AH4360" i="2" s="1"/>
  <c r="AH4559" i="2" a="1"/>
  <c r="AH4559" i="2" s="1"/>
  <c r="AH4560" i="2" a="1"/>
  <c r="AH4560" i="2"/>
  <c r="AH4913" i="2" a="1"/>
  <c r="AH4913" i="2"/>
  <c r="AH6175" i="2" a="1"/>
  <c r="AH6175" i="2"/>
  <c r="AH6243" i="2" a="1"/>
  <c r="AH6243" i="2" s="1"/>
  <c r="AH6244" i="2" a="1"/>
  <c r="AH6244" i="2" s="1"/>
  <c r="AH6439" i="2" a="1"/>
  <c r="AH6439" i="2" s="1"/>
  <c r="AH6674" i="2" a="1"/>
  <c r="AH6674" i="2" s="1"/>
  <c r="AH6900" i="2" a="1"/>
  <c r="AH6900" i="2" s="1"/>
  <c r="AH360" i="2" a="1"/>
  <c r="AH360" i="2" s="1"/>
  <c r="AH398" i="2" a="1"/>
  <c r="AH398" i="2" s="1"/>
  <c r="AH1576" i="2" a="1"/>
  <c r="AH1576" i="2" s="1"/>
  <c r="AH3132" i="2" a="1"/>
  <c r="AH3132" i="2" s="1"/>
  <c r="AH4857" i="2" a="1"/>
  <c r="AH4857" i="2" s="1"/>
  <c r="AH4704" i="2" a="1"/>
  <c r="AH4704" i="2" s="1"/>
  <c r="AH5157" i="2" a="1"/>
  <c r="AH5157" i="2" s="1"/>
  <c r="AH5418" i="2" a="1"/>
  <c r="AH5418" i="2" s="1"/>
  <c r="AH5558" i="2" a="1"/>
  <c r="AH5558" i="2" s="1"/>
  <c r="AH6838" i="2" a="1"/>
  <c r="AH6838" i="2" s="1"/>
  <c r="AH7092" i="2" a="1"/>
  <c r="AH7092" i="2" s="1"/>
  <c r="AH5598" i="2" a="1"/>
  <c r="AH5598" i="2" s="1"/>
  <c r="AH5723" i="2" a="1"/>
  <c r="AH5723" i="2" s="1"/>
  <c r="AH5849" i="2" a="1"/>
  <c r="AH5849" i="2"/>
  <c r="AH361" i="2" a="1"/>
  <c r="AH361" i="2" s="1"/>
  <c r="AH399" i="2" a="1"/>
  <c r="AH399" i="2" s="1"/>
  <c r="AH730" i="2" a="1"/>
  <c r="AH730" i="2" s="1"/>
  <c r="AH731" i="2" a="1"/>
  <c r="AH731" i="2"/>
  <c r="AH3626" i="2" a="1"/>
  <c r="AH3626" i="2" s="1"/>
  <c r="AH4979" i="2" a="1"/>
  <c r="AH4979" i="2" s="1"/>
  <c r="AH6797" i="2" a="1"/>
  <c r="AH6797" i="2" s="1"/>
  <c r="AH415" i="2" a="1"/>
  <c r="AH415" i="2" s="1"/>
  <c r="AH449" i="2" a="1"/>
  <c r="AH449" i="2" s="1"/>
  <c r="AH1587" i="2" a="1"/>
  <c r="AH1587" i="2"/>
  <c r="AH3133" i="2" a="1"/>
  <c r="AH3133" i="2"/>
  <c r="AH3473" i="2" a="1"/>
  <c r="AH3473" i="2" s="1"/>
  <c r="AH3489" i="2" a="1"/>
  <c r="AH3489" i="2" s="1"/>
  <c r="AH3655" i="2" a="1"/>
  <c r="AH3655" i="2" s="1"/>
  <c r="AH3861" i="2" a="1"/>
  <c r="AH3861" i="2" s="1"/>
  <c r="AH3862" i="2" a="1"/>
  <c r="AH3862" i="2" s="1"/>
  <c r="AH4746" i="2" a="1"/>
  <c r="AH4746" i="2" s="1"/>
  <c r="AH4858" i="2" a="1"/>
  <c r="AH4858" i="2" s="1"/>
  <c r="AH5175" i="2" a="1"/>
  <c r="AH5175" i="2" s="1"/>
  <c r="AH5419" i="2" a="1"/>
  <c r="AH5419" i="2" s="1"/>
  <c r="AH5305" i="2" a="1"/>
  <c r="AH5305" i="2"/>
  <c r="AH5581" i="2" a="1"/>
  <c r="AH5581" i="2" s="1"/>
  <c r="AH6137" i="2" a="1"/>
  <c r="AH6137" i="2" s="1"/>
  <c r="AH6658" i="2" a="1"/>
  <c r="AH6658" i="2" s="1"/>
  <c r="AH7059" i="2" a="1"/>
  <c r="AH7059" i="2"/>
  <c r="AH400" i="2" a="1"/>
  <c r="AH400" i="2"/>
  <c r="AH416" i="2" a="1"/>
  <c r="AH416" i="2" s="1"/>
  <c r="AH740" i="2" a="1"/>
  <c r="AH740" i="2"/>
  <c r="AH741" i="2" a="1"/>
  <c r="AH741" i="2" s="1"/>
  <c r="AH958" i="2" a="1"/>
  <c r="AH958" i="2" s="1"/>
  <c r="AH959" i="2" a="1"/>
  <c r="AH959" i="2" s="1"/>
  <c r="AH1214" i="2" a="1"/>
  <c r="AH1214" i="2"/>
  <c r="AH1215" i="2" a="1"/>
  <c r="AH1215" i="2" s="1"/>
  <c r="AH1448" i="2" a="1"/>
  <c r="AH1448" i="2"/>
  <c r="AH1451" i="2" a="1"/>
  <c r="AH1451" i="2" s="1"/>
  <c r="AH2226" i="2" a="1"/>
  <c r="AH2226" i="2" s="1"/>
  <c r="AH2227" i="2" a="1"/>
  <c r="AH2227" i="2" s="1"/>
  <c r="AH2228" i="2" a="1"/>
  <c r="AH2228" i="2" s="1"/>
  <c r="AH2255" i="2" a="1"/>
  <c r="AH2255" i="2" s="1"/>
  <c r="AH2256" i="2" a="1"/>
  <c r="AH2256" i="2" s="1"/>
  <c r="AH2257" i="2" a="1"/>
  <c r="AH2257" i="2" s="1"/>
  <c r="AH2874" i="2" a="1"/>
  <c r="AH2874" i="2" s="1"/>
  <c r="AH2875" i="2" a="1"/>
  <c r="AH2875" i="2"/>
  <c r="AH2876" i="2" a="1"/>
  <c r="AH2876" i="2"/>
  <c r="AH2910" i="2" a="1"/>
  <c r="AH2910" i="2" s="1"/>
  <c r="AH2911" i="2" a="1"/>
  <c r="AH2911" i="2" s="1"/>
  <c r="AH2912" i="2" a="1"/>
  <c r="AH2912" i="2" s="1"/>
  <c r="AH3656" i="2" a="1"/>
  <c r="AH3656" i="2"/>
  <c r="AH3994" i="2" a="1"/>
  <c r="AH3994" i="2"/>
  <c r="AH4347" i="2" a="1"/>
  <c r="AH4347" i="2" s="1"/>
  <c r="AH4348" i="2" a="1"/>
  <c r="AH4348" i="2"/>
  <c r="AH4561" i="2" a="1"/>
  <c r="AH4561" i="2" s="1"/>
  <c r="AH4562" i="2" a="1"/>
  <c r="AH4562" i="2" s="1"/>
  <c r="AH5020" i="2" a="1"/>
  <c r="AH5020" i="2" s="1"/>
  <c r="AH6237" i="2" a="1"/>
  <c r="AH6237" i="2" s="1"/>
  <c r="AH6429" i="2" a="1"/>
  <c r="AH6429" i="2"/>
  <c r="AH6430" i="2" a="1"/>
  <c r="AH6430" i="2"/>
  <c r="AH6663" i="2" a="1"/>
  <c r="AH6663" i="2"/>
  <c r="AH6778" i="2" a="1"/>
  <c r="AH6778" i="2" s="1"/>
  <c r="AH7060" i="2" a="1"/>
  <c r="AH7060" i="2" s="1"/>
  <c r="AH5599" i="2" a="1"/>
  <c r="AH5599" i="2" s="1"/>
  <c r="AH5724" i="2" a="1"/>
  <c r="AH5724" i="2" s="1"/>
  <c r="AH5850" i="2" a="1"/>
  <c r="AH5850" i="2" s="1"/>
  <c r="AH529" i="2" a="1"/>
  <c r="AH529" i="2" s="1"/>
  <c r="AH1460" i="2" a="1"/>
  <c r="AH1460" i="2"/>
  <c r="AH1519" i="2" a="1"/>
  <c r="AH1519" i="2" s="1"/>
  <c r="AH3134" i="2" a="1"/>
  <c r="AH3134" i="2" s="1"/>
  <c r="AH3021" i="2" a="1"/>
  <c r="AH3021" i="2" s="1"/>
  <c r="AH3023" i="2" a="1"/>
  <c r="AH3023" i="2" s="1"/>
  <c r="AH3277" i="2" a="1"/>
  <c r="AH3277" i="2" s="1"/>
  <c r="AH3285" i="2" a="1"/>
  <c r="AH3285" i="2" s="1"/>
  <c r="AH3286" i="2" a="1"/>
  <c r="AH3286" i="2"/>
  <c r="AH4677" i="2" a="1"/>
  <c r="AH4677" i="2" s="1"/>
  <c r="AH4859" i="2" a="1"/>
  <c r="AH4859" i="2" s="1"/>
  <c r="AH4897" i="2" a="1"/>
  <c r="AH4897" i="2"/>
  <c r="AH5043" i="2" a="1"/>
  <c r="AH5043" i="2" s="1"/>
  <c r="AH5184" i="2" a="1"/>
  <c r="AH5184" i="2" s="1"/>
  <c r="AH5420" i="2" a="1"/>
  <c r="AH5420" i="2" s="1"/>
  <c r="AH5312" i="2" a="1"/>
  <c r="AH5312" i="2" s="1"/>
  <c r="AH5593" i="2" a="1"/>
  <c r="AH5593" i="2" s="1"/>
  <c r="AH5994" i="2" a="1"/>
  <c r="AH5994" i="2" s="1"/>
  <c r="AH5995" i="2" a="1"/>
  <c r="AH5995" i="2" s="1"/>
  <c r="AH5996" i="2" a="1"/>
  <c r="AH5996" i="2" s="1"/>
  <c r="AH6049" i="2" a="1"/>
  <c r="AH6049" i="2" s="1"/>
  <c r="AH6552" i="2" a="1"/>
  <c r="AH6552" i="2" s="1"/>
  <c r="AH6901" i="2" a="1"/>
  <c r="AH6901" i="2" s="1"/>
  <c r="AH519" i="2" a="1"/>
  <c r="AH519" i="2" s="1"/>
  <c r="AH521" i="2" a="1"/>
  <c r="AH521" i="2" s="1"/>
  <c r="AH786" i="2" a="1"/>
  <c r="AH786" i="2"/>
  <c r="AH788" i="2" a="1"/>
  <c r="AH788" i="2"/>
  <c r="AH980" i="2" a="1"/>
  <c r="AH980" i="2" s="1"/>
  <c r="AH981" i="2" a="1"/>
  <c r="AH981" i="2"/>
  <c r="AH2184" i="2" a="1"/>
  <c r="AH2184" i="2" s="1"/>
  <c r="AH2185" i="2" a="1"/>
  <c r="AH2185" i="2" s="1"/>
  <c r="AH2203" i="2" a="1"/>
  <c r="AH2203" i="2"/>
  <c r="AH2204" i="2" a="1"/>
  <c r="AH2204" i="2" s="1"/>
  <c r="AH2229" i="2" a="1"/>
  <c r="AH2229" i="2" s="1"/>
  <c r="AH2230" i="2" a="1"/>
  <c r="AH2230" i="2" s="1"/>
  <c r="AH2723" i="2" a="1"/>
  <c r="AH2723" i="2" s="1"/>
  <c r="AH2782" i="2" a="1"/>
  <c r="AH2782" i="2" s="1"/>
  <c r="AH2783" i="2" a="1"/>
  <c r="AH2783" i="2" s="1"/>
  <c r="AH2824" i="2" a="1"/>
  <c r="AH2824" i="2" s="1"/>
  <c r="AH2825" i="2" a="1"/>
  <c r="AH2825" i="2" s="1"/>
  <c r="AH2853" i="2" a="1"/>
  <c r="AH2853" i="2"/>
  <c r="AH3007" i="2" a="1"/>
  <c r="AH3007" i="2" s="1"/>
  <c r="AH3010" i="2" a="1"/>
  <c r="AH3010" i="2" s="1"/>
  <c r="AH3191" i="2" a="1"/>
  <c r="AH3191" i="2" s="1"/>
  <c r="AH3291" i="2" a="1"/>
  <c r="AH3291" i="2" s="1"/>
  <c r="AH3292" i="2" a="1"/>
  <c r="AH3292" i="2" s="1"/>
  <c r="AH3961" i="2" a="1"/>
  <c r="AH3961" i="2" s="1"/>
  <c r="AH4364" i="2" a="1"/>
  <c r="AH4364" i="2" s="1"/>
  <c r="AH4365" i="2" a="1"/>
  <c r="AH4365" i="2" s="1"/>
  <c r="AH4598" i="2" a="1"/>
  <c r="AH4598" i="2" s="1"/>
  <c r="AH4604" i="2" a="1"/>
  <c r="AH4604" i="2" s="1"/>
  <c r="AH5038" i="2" a="1"/>
  <c r="AH5038" i="2" s="1"/>
  <c r="AH6217" i="2" a="1"/>
  <c r="AH6217" i="2" s="1"/>
  <c r="AH6251" i="2" a="1"/>
  <c r="AH6251" i="2" s="1"/>
  <c r="AH6252" i="2" a="1"/>
  <c r="AH6252" i="2" s="1"/>
  <c r="AH6491" i="2" a="1"/>
  <c r="AH6491" i="2" s="1"/>
  <c r="AH6684" i="2" a="1"/>
  <c r="AH6684" i="2" s="1"/>
  <c r="AH6984" i="2" a="1"/>
  <c r="AH6984" i="2"/>
  <c r="AH531" i="2" a="1"/>
  <c r="AH531" i="2" s="1"/>
  <c r="AH532" i="2" a="1"/>
  <c r="AH532" i="2"/>
  <c r="AH533" i="2" a="1"/>
  <c r="AH533" i="2"/>
  <c r="AH534" i="2" a="1"/>
  <c r="AH534" i="2" s="1"/>
  <c r="AH535" i="2" a="1"/>
  <c r="AH535" i="2" s="1"/>
  <c r="AH1546" i="2" a="1"/>
  <c r="AH1546" i="2" s="1"/>
  <c r="AH1547" i="2" a="1"/>
  <c r="AH1547" i="2" s="1"/>
  <c r="AH3135" i="2" a="1"/>
  <c r="AH3135" i="2" s="1"/>
  <c r="AH3136" i="2" a="1"/>
  <c r="AH3136" i="2" s="1"/>
  <c r="AH3022" i="2" a="1"/>
  <c r="AH3022" i="2" s="1"/>
  <c r="AH3024" i="2" a="1"/>
  <c r="AH3024" i="2" s="1"/>
  <c r="AH3287" i="2" a="1"/>
  <c r="AH3287" i="2" s="1"/>
  <c r="AH3288" i="2" a="1"/>
  <c r="AH3288" i="2" s="1"/>
  <c r="AH3293" i="2" a="1"/>
  <c r="AH3293" i="2" s="1"/>
  <c r="AH4678" i="2" a="1"/>
  <c r="AH4678" i="2" s="1"/>
  <c r="AH4705" i="2" a="1"/>
  <c r="AH4705" i="2" s="1"/>
  <c r="AH4860" i="2" a="1"/>
  <c r="AH4860" i="2"/>
  <c r="AH4861" i="2" a="1"/>
  <c r="AH4861" i="2"/>
  <c r="AH4898" i="2" a="1"/>
  <c r="AH4898" i="2" s="1"/>
  <c r="AH5044" i="2" a="1"/>
  <c r="AH5044" i="2" s="1"/>
  <c r="AH4901" i="2" a="1"/>
  <c r="AH4901" i="2" s="1"/>
  <c r="AH5045" i="2" a="1"/>
  <c r="AH5045" i="2" s="1"/>
  <c r="AH5185" i="2" a="1"/>
  <c r="AH5185" i="2" s="1"/>
  <c r="AH5186" i="2" a="1"/>
  <c r="AH5186" i="2" s="1"/>
  <c r="AH5421" i="2" a="1"/>
  <c r="AH5421" i="2" s="1"/>
  <c r="AH5422" i="2" a="1"/>
  <c r="AH5422" i="2" s="1"/>
  <c r="AH5313" i="2" a="1"/>
  <c r="AH5313" i="2"/>
  <c r="AH5594" i="2" a="1"/>
  <c r="AH5594" i="2" s="1"/>
  <c r="AH5596" i="2" a="1"/>
  <c r="AH5596" i="2"/>
  <c r="AH5997" i="2" a="1"/>
  <c r="AH5997" i="2" s="1"/>
  <c r="AH5999" i="2" a="1"/>
  <c r="AH5999" i="2" s="1"/>
  <c r="AH6001" i="2" a="1"/>
  <c r="AH6001" i="2" s="1"/>
  <c r="AH6002" i="2" a="1"/>
  <c r="AH6002" i="2" s="1"/>
  <c r="AH6004" i="2" a="1"/>
  <c r="AH6004" i="2" s="1"/>
  <c r="AH6005" i="2" a="1"/>
  <c r="AH6005" i="2" s="1"/>
  <c r="AH6073" i="2" a="1"/>
  <c r="AH6073" i="2"/>
  <c r="AH6553" i="2" a="1"/>
  <c r="AH6553" i="2" s="1"/>
  <c r="AH6902" i="2" a="1"/>
  <c r="AH6902" i="2" s="1"/>
  <c r="AH520" i="2" a="1"/>
  <c r="AH520" i="2"/>
  <c r="AH522" i="2" a="1"/>
  <c r="AH522" i="2"/>
  <c r="AH787" i="2" a="1"/>
  <c r="AH787" i="2" s="1"/>
  <c r="AH789" i="2" a="1"/>
  <c r="AH789" i="2" s="1"/>
  <c r="AH982" i="2" a="1"/>
  <c r="AH982" i="2" s="1"/>
  <c r="AH983" i="2" a="1"/>
  <c r="AH983" i="2" s="1"/>
  <c r="AH2186" i="2" a="1"/>
  <c r="AH2186" i="2" s="1"/>
  <c r="AH2187" i="2" a="1"/>
  <c r="AH2187" i="2" s="1"/>
  <c r="AH2205" i="2" a="1"/>
  <c r="AH2205" i="2" s="1"/>
  <c r="AH2206" i="2" a="1"/>
  <c r="AH2206" i="2" s="1"/>
  <c r="AH2231" i="2" a="1"/>
  <c r="AH2231" i="2" s="1"/>
  <c r="AH2258" i="2" a="1"/>
  <c r="AH2258" i="2" s="1"/>
  <c r="AH2784" i="2" a="1"/>
  <c r="AH2784" i="2" s="1"/>
  <c r="AH2785" i="2" a="1"/>
  <c r="AH2785" i="2" s="1"/>
  <c r="AH2826" i="2" a="1"/>
  <c r="AH2826" i="2" s="1"/>
  <c r="AH2827" i="2" a="1"/>
  <c r="AH2827" i="2"/>
  <c r="AH2854" i="2" a="1"/>
  <c r="AH2854" i="2" s="1"/>
  <c r="AH2855" i="2" a="1"/>
  <c r="AH2855" i="2" s="1"/>
  <c r="AH3008" i="2" a="1"/>
  <c r="AH3008" i="2" s="1"/>
  <c r="AH3011" i="2" a="1"/>
  <c r="AH3011" i="2" s="1"/>
  <c r="AH3192" i="2" a="1"/>
  <c r="AH3192" i="2" s="1"/>
  <c r="AH3294" i="2" a="1"/>
  <c r="AH3294" i="2" s="1"/>
  <c r="AH3295" i="2" a="1"/>
  <c r="AH3295" i="2" s="1"/>
  <c r="AH3962" i="2" a="1"/>
  <c r="AH3962" i="2" s="1"/>
  <c r="AH4366" i="2" a="1"/>
  <c r="AH4366" i="2" s="1"/>
  <c r="AH4369" i="2" a="1"/>
  <c r="AH4369" i="2" s="1"/>
  <c r="AH4599" i="2" a="1"/>
  <c r="AH4599" i="2" s="1"/>
  <c r="AH4605" i="2" a="1"/>
  <c r="AH4605" i="2" s="1"/>
  <c r="AH5039" i="2" a="1"/>
  <c r="AH5039" i="2" s="1"/>
  <c r="AH6218" i="2" a="1"/>
  <c r="AH6218" i="2" s="1"/>
  <c r="AH6253" i="2" a="1"/>
  <c r="AH6253" i="2" s="1"/>
  <c r="AH6254" i="2" a="1"/>
  <c r="AH6254" i="2" s="1"/>
  <c r="AH6525" i="2" a="1"/>
  <c r="AH6525" i="2" s="1"/>
  <c r="AH6690" i="2" a="1"/>
  <c r="AH6690" i="2" s="1"/>
  <c r="AH6985" i="2" a="1"/>
  <c r="AH6985" i="2" s="1"/>
  <c r="AH1461" i="2" a="1"/>
  <c r="AH1461" i="2" s="1"/>
  <c r="AH4899" i="2" a="1"/>
  <c r="AH4899" i="2" s="1"/>
  <c r="AH5046" i="2" a="1"/>
  <c r="AH5046" i="2"/>
  <c r="AH5187" i="2" a="1"/>
  <c r="AH5187" i="2"/>
  <c r="AH5423" i="2" a="1"/>
  <c r="AH5423" i="2" s="1"/>
  <c r="AH5597" i="2" a="1"/>
  <c r="AH5597" i="2" s="1"/>
  <c r="AH1774" i="2" a="1"/>
  <c r="AH1774" i="2"/>
  <c r="AH1849" i="2" a="1"/>
  <c r="AH1849" i="2"/>
  <c r="AH1940" i="2" a="1"/>
  <c r="AH1940" i="2"/>
  <c r="AH2021" i="2" a="1"/>
  <c r="AH2021" i="2" s="1"/>
  <c r="AH2096" i="2" a="1"/>
  <c r="AH2096" i="2" s="1"/>
  <c r="AH2146" i="2" a="1"/>
  <c r="AH2146" i="2" s="1"/>
  <c r="AH2356" i="2" a="1"/>
  <c r="AH2356" i="2" s="1"/>
  <c r="AH2391" i="2" a="1"/>
  <c r="AH2391" i="2" s="1"/>
  <c r="AH2458" i="2" a="1"/>
  <c r="AH2458" i="2" s="1"/>
  <c r="AH2546" i="2" a="1"/>
  <c r="AH2546" i="2" s="1"/>
  <c r="AH2639" i="2" a="1"/>
  <c r="AH2639" i="2" s="1"/>
  <c r="AH2724" i="2" a="1"/>
  <c r="AH2724" i="2" s="1"/>
  <c r="AH514" i="2" a="1"/>
  <c r="AH514" i="2" s="1"/>
  <c r="AH516" i="2" a="1"/>
  <c r="AH516" i="2" s="1"/>
  <c r="AH782" i="2" a="1"/>
  <c r="AH782" i="2" s="1"/>
  <c r="AH783" i="2" a="1"/>
  <c r="AH783" i="2" s="1"/>
  <c r="AH976" i="2" a="1"/>
  <c r="AH976" i="2" s="1"/>
  <c r="AH979" i="2" a="1"/>
  <c r="AH979" i="2" s="1"/>
  <c r="AH3002" i="2" a="1"/>
  <c r="AH3002" i="2" s="1"/>
  <c r="AH3004" i="2" a="1"/>
  <c r="AH3004" i="2" s="1"/>
  <c r="AH3181" i="2" a="1"/>
  <c r="AH3181" i="2"/>
  <c r="AH3278" i="2" a="1"/>
  <c r="AH3278" i="2" s="1"/>
  <c r="AH3289" i="2" a="1"/>
  <c r="AH3289" i="2" s="1"/>
  <c r="AH3941" i="2" a="1"/>
  <c r="AH3941" i="2" s="1"/>
  <c r="AH4362" i="2" a="1"/>
  <c r="AH4362" i="2" s="1"/>
  <c r="AH4363" i="2" a="1"/>
  <c r="AH4363" i="2" s="1"/>
  <c r="AH4576" i="2" a="1"/>
  <c r="AH4576" i="2" s="1"/>
  <c r="AH4600" i="2" a="1"/>
  <c r="AH4600" i="2" s="1"/>
  <c r="AH5030" i="2" a="1"/>
  <c r="AH5030" i="2" s="1"/>
  <c r="AH6197" i="2" a="1"/>
  <c r="AH6197" i="2" s="1"/>
  <c r="AH6247" i="2" a="1"/>
  <c r="AH6247" i="2" s="1"/>
  <c r="AH6250" i="2" a="1"/>
  <c r="AH6250" i="2" s="1"/>
  <c r="AH6492" i="2" a="1"/>
  <c r="AH6492" i="2" s="1"/>
  <c r="AH6679" i="2" a="1"/>
  <c r="AH6679" i="2" s="1"/>
  <c r="AH6946" i="2" a="1"/>
  <c r="AH6946" i="2" s="1"/>
  <c r="AH530" i="2" a="1"/>
  <c r="AH530" i="2" s="1"/>
  <c r="AH1520" i="2" a="1"/>
  <c r="AH1520" i="2" s="1"/>
  <c r="AH3137" i="2" a="1"/>
  <c r="AH3137" i="2" s="1"/>
  <c r="AH3019" i="2" a="1"/>
  <c r="AH3019" i="2" s="1"/>
  <c r="AH3020" i="2" a="1"/>
  <c r="AH3020" i="2" s="1"/>
  <c r="AH3272" i="2" a="1"/>
  <c r="AH3272" i="2"/>
  <c r="AH3279" i="2" a="1"/>
  <c r="AH3279" i="2" s="1"/>
  <c r="AH3280" i="2" a="1"/>
  <c r="AH3280" i="2" s="1"/>
  <c r="AH4651" i="2" a="1"/>
  <c r="AH4651" i="2" s="1"/>
  <c r="AH4862" i="2" a="1"/>
  <c r="AH4862" i="2" s="1"/>
  <c r="AH5311" i="2" a="1"/>
  <c r="AH5311" i="2"/>
  <c r="AH5991" i="2" a="1"/>
  <c r="AH5991" i="2" s="1"/>
  <c r="AH5992" i="2" a="1"/>
  <c r="AH5992" i="2"/>
  <c r="AH5993" i="2" a="1"/>
  <c r="AH5993" i="2"/>
  <c r="AH6050" i="2" a="1"/>
  <c r="AH6050" i="2" s="1"/>
  <c r="AH6526" i="2" a="1"/>
  <c r="AH6526" i="2"/>
  <c r="AH6871" i="2" a="1"/>
  <c r="AH6871" i="2" s="1"/>
  <c r="AH528" i="2" a="1"/>
  <c r="AH528" i="2" s="1"/>
  <c r="AH507" i="2" a="1"/>
  <c r="AH507" i="2" s="1"/>
  <c r="AH513" i="2" a="1"/>
  <c r="AH513" i="2" s="1"/>
  <c r="AH1495" i="2" a="1"/>
  <c r="AH1495" i="2" s="1"/>
  <c r="AH3138" i="2" a="1"/>
  <c r="AH3138" i="2" s="1"/>
  <c r="AH3012" i="2" a="1"/>
  <c r="AH3012" i="2" s="1"/>
  <c r="AH3015" i="2" a="1"/>
  <c r="AH3015" i="2"/>
  <c r="AH3296" i="2" a="1"/>
  <c r="AH3296" i="2" s="1"/>
  <c r="AH3298" i="2" a="1"/>
  <c r="AH3298" i="2" s="1"/>
  <c r="AH3576" i="2" a="1"/>
  <c r="AH3576" i="2" s="1"/>
  <c r="AH4652" i="2" a="1"/>
  <c r="AH4652" i="2" s="1"/>
  <c r="AH4863" i="2" a="1"/>
  <c r="AH4863" i="2"/>
  <c r="AH5083" i="2" a="1"/>
  <c r="AH5083" i="2"/>
  <c r="AH5424" i="2" a="1"/>
  <c r="AH5424" i="2" s="1"/>
  <c r="AH5204" i="2" a="1"/>
  <c r="AH5204" i="2" s="1"/>
  <c r="AH5513" i="2" a="1"/>
  <c r="AH5513" i="2" s="1"/>
  <c r="AH6018" i="2" a="1"/>
  <c r="AH6018" i="2" s="1"/>
  <c r="AH6019" i="2" a="1"/>
  <c r="AH6019" i="2" s="1"/>
  <c r="AH6020" i="2" a="1"/>
  <c r="AH6020" i="2" s="1"/>
  <c r="AH6097" i="2" a="1"/>
  <c r="AH6097" i="2" s="1"/>
  <c r="AH6493" i="2" a="1"/>
  <c r="AH6493" i="2" s="1"/>
  <c r="AH6903" i="2" a="1"/>
  <c r="AH6903" i="2" s="1"/>
  <c r="AH523" i="2" a="1"/>
  <c r="AH523" i="2" s="1"/>
  <c r="AH524" i="2" a="1"/>
  <c r="AH524" i="2"/>
  <c r="AH790" i="2" a="1"/>
  <c r="AH790" i="2"/>
  <c r="AH793" i="2" a="1"/>
  <c r="AH793" i="2" s="1"/>
  <c r="AH984" i="2" a="1"/>
  <c r="AH984" i="2" s="1"/>
  <c r="AH985" i="2" a="1"/>
  <c r="AH985" i="2" s="1"/>
  <c r="AH1775" i="2" a="1"/>
  <c r="AH1775" i="2"/>
  <c r="AH1776" i="2" a="1"/>
  <c r="AH1776" i="2"/>
  <c r="AH1850" i="2" a="1"/>
  <c r="AH1850" i="2" s="1"/>
  <c r="AH1941" i="2" a="1"/>
  <c r="AH1941" i="2" s="1"/>
  <c r="AH2022" i="2" a="1"/>
  <c r="AH2022" i="2" s="1"/>
  <c r="AH2097" i="2" a="1"/>
  <c r="AH2097" i="2" s="1"/>
  <c r="AH2357" i="2" a="1"/>
  <c r="AH2357" i="2" s="1"/>
  <c r="AH2392" i="2" a="1"/>
  <c r="AH2392" i="2" s="1"/>
  <c r="AH2393" i="2" a="1"/>
  <c r="AH2393" i="2" s="1"/>
  <c r="AH2459" i="2" a="1"/>
  <c r="AH2459" i="2"/>
  <c r="AH2547" i="2" a="1"/>
  <c r="AH2547" i="2" s="1"/>
  <c r="AH2640" i="2" a="1"/>
  <c r="AH2640" i="2" s="1"/>
  <c r="AH3013" i="2" a="1"/>
  <c r="AH3013" i="2" s="1"/>
  <c r="AH3016" i="2" a="1"/>
  <c r="AH3016" i="2" s="1"/>
  <c r="AH3210" i="2" a="1"/>
  <c r="AH3210" i="2" s="1"/>
  <c r="AH3297" i="2" a="1"/>
  <c r="AH3297" i="2" s="1"/>
  <c r="AH3299" i="2" a="1"/>
  <c r="AH3299" i="2"/>
  <c r="AH3963" i="2" a="1"/>
  <c r="AH3963" i="2" s="1"/>
  <c r="AH4372" i="2" a="1"/>
  <c r="AH4372" i="2"/>
  <c r="AH4373" i="2" a="1"/>
  <c r="AH4373" i="2" s="1"/>
  <c r="AH4606" i="2" a="1"/>
  <c r="AH4606" i="2" s="1"/>
  <c r="AH4612" i="2" a="1"/>
  <c r="AH4612" i="2" s="1"/>
  <c r="AH5031" i="2" a="1"/>
  <c r="AH5031" i="2" s="1"/>
  <c r="AH6176" i="2" a="1"/>
  <c r="AH6176" i="2"/>
  <c r="AH6255" i="2" a="1"/>
  <c r="AH6255" i="2" s="1"/>
  <c r="AH6256" i="2" a="1"/>
  <c r="AH6256" i="2" s="1"/>
  <c r="AH6527" i="2" a="1"/>
  <c r="AH6527" i="2"/>
  <c r="AH6748" i="2" a="1"/>
  <c r="AH6748" i="2" s="1"/>
  <c r="AH6947" i="2" a="1"/>
  <c r="AH6947" i="2" s="1"/>
  <c r="AH3510" i="2" a="1"/>
  <c r="AH3510" i="2" s="1"/>
  <c r="AH3520" i="2" a="1"/>
  <c r="AH3520" i="2" s="1"/>
  <c r="AH3876" i="2" a="1"/>
  <c r="AH3876" i="2" s="1"/>
  <c r="AH3877" i="2" a="1"/>
  <c r="AH3877" i="2" s="1"/>
  <c r="AH362" i="2" a="1"/>
  <c r="AH362" i="2" s="1"/>
  <c r="AH363" i="2" a="1"/>
  <c r="AH363" i="2" s="1"/>
  <c r="AH742" i="2" a="1"/>
  <c r="AH742" i="2" s="1"/>
  <c r="AH743" i="2" a="1"/>
  <c r="AH743" i="2"/>
  <c r="AH953" i="2" a="1"/>
  <c r="AH953" i="2" s="1"/>
  <c r="AH960" i="2" a="1"/>
  <c r="AH960" i="2" s="1"/>
  <c r="AH1209" i="2" a="1"/>
  <c r="AH1209" i="2"/>
  <c r="AH1210" i="2" a="1"/>
  <c r="AH1210" i="2" s="1"/>
  <c r="AH1440" i="2" a="1"/>
  <c r="AH1440" i="2" s="1"/>
  <c r="AH1441" i="2" a="1"/>
  <c r="AH1441" i="2" s="1"/>
  <c r="AH2319" i="2" a="1"/>
  <c r="AH2319" i="2"/>
  <c r="AH2320" i="2" a="1"/>
  <c r="AH2320" i="2" s="1"/>
  <c r="AH2321" i="2" a="1"/>
  <c r="AH2321" i="2" s="1"/>
  <c r="AH2334" i="2" a="1"/>
  <c r="AH2334" i="2" s="1"/>
  <c r="AH2335" i="2" a="1"/>
  <c r="AH2335" i="2" s="1"/>
  <c r="AH2336" i="2" a="1"/>
  <c r="AH2336" i="2" s="1"/>
  <c r="AH2964" i="2" a="1"/>
  <c r="AH2964" i="2"/>
  <c r="AH2978" i="2" a="1"/>
  <c r="AH2978" i="2" s="1"/>
  <c r="AH2979" i="2" a="1"/>
  <c r="AH2979" i="2" s="1"/>
  <c r="AH2980" i="2" a="1"/>
  <c r="AH2980" i="2" s="1"/>
  <c r="AH2981" i="2" a="1"/>
  <c r="AH2981" i="2" s="1"/>
  <c r="AH2993" i="2" a="1"/>
  <c r="AH2993" i="2" s="1"/>
  <c r="AH3982" i="2" a="1"/>
  <c r="AH3982" i="2" s="1"/>
  <c r="AH4283" i="2" a="1"/>
  <c r="AH4283" i="2"/>
  <c r="AH4284" i="2" a="1"/>
  <c r="AH4284" i="2" s="1"/>
  <c r="AH4577" i="2" a="1"/>
  <c r="AH4577" i="2" s="1"/>
  <c r="AH4578" i="2" a="1"/>
  <c r="AH4578" i="2" s="1"/>
  <c r="AH6230" i="2" a="1"/>
  <c r="AH6230" i="2"/>
  <c r="AH6422" i="2" a="1"/>
  <c r="AH6422" i="2" s="1"/>
  <c r="AH6423" i="2" a="1"/>
  <c r="AH6423" i="2" s="1"/>
  <c r="AH3681" i="2" a="1"/>
  <c r="AH3681" i="2"/>
  <c r="AH5032" i="2" a="1"/>
  <c r="AH5032" i="2"/>
  <c r="AH6664" i="2" a="1"/>
  <c r="AH6664" i="2" s="1"/>
  <c r="AH6795" i="2" a="1"/>
  <c r="AH6795" i="2" s="1"/>
  <c r="AH7081" i="2" a="1"/>
  <c r="AH7081" i="2" s="1"/>
  <c r="AH508" i="2" a="1"/>
  <c r="AH508" i="2" s="1"/>
  <c r="AH509" i="2" a="1"/>
  <c r="AH509" i="2" s="1"/>
  <c r="AH1577" i="2" a="1"/>
  <c r="AH1577" i="2" s="1"/>
  <c r="AH3139" i="2" a="1"/>
  <c r="AH3139" i="2" s="1"/>
  <c r="AH3657" i="2" a="1"/>
  <c r="AH3657" i="2" s="1"/>
  <c r="AH4740" i="2" a="1"/>
  <c r="AH4740" i="2" s="1"/>
  <c r="AH4864" i="2" a="1"/>
  <c r="AH4864" i="2"/>
  <c r="AH5164" i="2" a="1"/>
  <c r="AH5164" i="2" s="1"/>
  <c r="AH5425" i="2" a="1"/>
  <c r="AH5425" i="2" s="1"/>
  <c r="AH5244" i="2" a="1"/>
  <c r="AH5244" i="2" s="1"/>
  <c r="AH5582" i="2" a="1"/>
  <c r="AH5582" i="2" s="1"/>
  <c r="AH5725" i="2" a="1"/>
  <c r="AH5725" i="2"/>
  <c r="AH5851" i="2" a="1"/>
  <c r="AH5851" i="2" s="1"/>
  <c r="AH5852" i="2" a="1"/>
  <c r="AH5852" i="2"/>
  <c r="AH6138" i="2" a="1"/>
  <c r="AH6138" i="2"/>
  <c r="AH6637" i="2" a="1"/>
  <c r="AH6637" i="2" s="1"/>
  <c r="AH7082" i="2" a="1"/>
  <c r="AH7082" i="2" s="1"/>
  <c r="AH450" i="2" a="1"/>
  <c r="AH450" i="2" s="1"/>
  <c r="AH451" i="2" a="1"/>
  <c r="AH451" i="2" s="1"/>
  <c r="AH1595" i="2" a="1"/>
  <c r="AH1595" i="2" s="1"/>
  <c r="AH3140" i="2" a="1"/>
  <c r="AH3140" i="2" s="1"/>
  <c r="AH3490" i="2" a="1"/>
  <c r="AH3490" i="2" s="1"/>
  <c r="AH3491" i="2" a="1"/>
  <c r="AH3491" i="2" s="1"/>
  <c r="AH3658" i="2" a="1"/>
  <c r="AH3658" i="2" s="1"/>
  <c r="AH3878" i="2" a="1"/>
  <c r="AH3878" i="2" s="1"/>
  <c r="AH3879" i="2" a="1"/>
  <c r="AH3879" i="2" s="1"/>
  <c r="AH4747" i="2" a="1"/>
  <c r="AH4747" i="2" s="1"/>
  <c r="AH4865" i="2" a="1"/>
  <c r="AH4865" i="2" s="1"/>
  <c r="AH5176" i="2" a="1"/>
  <c r="AH5176" i="2"/>
  <c r="AH5426" i="2" a="1"/>
  <c r="AH5426" i="2" s="1"/>
  <c r="AH5308" i="2" a="1"/>
  <c r="AH5308" i="2" s="1"/>
  <c r="AH5583" i="2" a="1"/>
  <c r="AH5583" i="2" s="1"/>
  <c r="AH6139" i="2" a="1"/>
  <c r="AH6139" i="2" s="1"/>
  <c r="AH6665" i="2" a="1"/>
  <c r="AH6665" i="2" s="1"/>
  <c r="AH7069" i="2" a="1"/>
  <c r="AH7069" i="2"/>
  <c r="AH417" i="2" a="1"/>
  <c r="AH417" i="2" s="1"/>
  <c r="AH418" i="2" a="1"/>
  <c r="AH418" i="2" s="1"/>
  <c r="AH757" i="2" a="1"/>
  <c r="AH757" i="2"/>
  <c r="AH758" i="2" a="1"/>
  <c r="AH758" i="2" s="1"/>
  <c r="AH961" i="2" a="1"/>
  <c r="AH961" i="2" s="1"/>
  <c r="AH968" i="2" a="1"/>
  <c r="AH968" i="2" s="1"/>
  <c r="AH1216" i="2" a="1"/>
  <c r="AH1216" i="2" s="1"/>
  <c r="AH1220" i="2" a="1"/>
  <c r="AH1220" i="2" s="1"/>
  <c r="AH1452" i="2" a="1"/>
  <c r="AH1452" i="2"/>
  <c r="AH1453" i="2" a="1"/>
  <c r="AH1453" i="2" s="1"/>
  <c r="AH2278" i="2" a="1"/>
  <c r="AH2278" i="2" s="1"/>
  <c r="AH2279" i="2" a="1"/>
  <c r="AH2279" i="2"/>
  <c r="AH2280" i="2" a="1"/>
  <c r="AH2280" i="2"/>
  <c r="AH2299" i="2" a="1"/>
  <c r="AH2299" i="2"/>
  <c r="AH2300" i="2" a="1"/>
  <c r="AH2300" i="2" s="1"/>
  <c r="AH2301" i="2" a="1"/>
  <c r="AH2301" i="2" s="1"/>
  <c r="AH2942" i="2" a="1"/>
  <c r="AH2942" i="2"/>
  <c r="AH2943" i="2" a="1"/>
  <c r="AH2943" i="2" s="1"/>
  <c r="AH2944" i="2" a="1"/>
  <c r="AH2944" i="2" s="1"/>
  <c r="AH2965" i="2" a="1"/>
  <c r="AH2965" i="2" s="1"/>
  <c r="AH2966" i="2" a="1"/>
  <c r="AH2966" i="2" s="1"/>
  <c r="AH2967" i="2" a="1"/>
  <c r="AH2967" i="2"/>
  <c r="AH3668" i="2" a="1"/>
  <c r="AH3668" i="2"/>
  <c r="AH3995" i="2" a="1"/>
  <c r="AH3995" i="2" s="1"/>
  <c r="AH4349" i="2" a="1"/>
  <c r="AH4349" i="2" s="1"/>
  <c r="AH4354" i="2" a="1"/>
  <c r="AH4354" i="2" s="1"/>
  <c r="AH4579" i="2" a="1"/>
  <c r="AH4579" i="2" s="1"/>
  <c r="AH4580" i="2" a="1"/>
  <c r="AH4580" i="2" s="1"/>
  <c r="AH5024" i="2" a="1"/>
  <c r="AH5024" i="2"/>
  <c r="AH6238" i="2" a="1"/>
  <c r="AH6238" i="2" s="1"/>
  <c r="AH6431" i="2" a="1"/>
  <c r="AH6431" i="2" s="1"/>
  <c r="AH6432" i="2" a="1"/>
  <c r="AH6432" i="2"/>
  <c r="AH6670" i="2" a="1"/>
  <c r="AH6670" i="2"/>
  <c r="AH6779" i="2" a="1"/>
  <c r="AH6779" i="2"/>
  <c r="AH7083" i="2" a="1"/>
  <c r="AH7083" i="2" s="1"/>
  <c r="AH5600" i="2" a="1"/>
  <c r="AH5600" i="2"/>
  <c r="AH5726" i="2" a="1"/>
  <c r="AH5726" i="2"/>
  <c r="AH5978" i="2" a="1"/>
  <c r="AH5978" i="2" s="1"/>
  <c r="AH3511" i="2" a="1"/>
  <c r="AH3511" i="2" s="1"/>
  <c r="AH3512" i="2" a="1"/>
  <c r="AH3512" i="2" s="1"/>
  <c r="AH3863" i="2" a="1"/>
  <c r="AH3863" i="2" s="1"/>
  <c r="AH3880" i="2" a="1"/>
  <c r="AH3880" i="2"/>
  <c r="AH364" i="2" a="1"/>
  <c r="AH364" i="2"/>
  <c r="AH365" i="2" a="1"/>
  <c r="AH365" i="2" s="1"/>
  <c r="AH744" i="2" a="1"/>
  <c r="AH744" i="2" s="1"/>
  <c r="AH745" i="2" a="1"/>
  <c r="AH745" i="2" s="1"/>
  <c r="AH954" i="2" a="1"/>
  <c r="AH954" i="2" s="1"/>
  <c r="AH955" i="2" a="1"/>
  <c r="AH955" i="2" s="1"/>
  <c r="AH1202" i="2" a="1"/>
  <c r="AH1202" i="2" s="1"/>
  <c r="AH1203" i="2" a="1"/>
  <c r="AH1203" i="2"/>
  <c r="AH1442" i="2" a="1"/>
  <c r="AH1442" i="2" s="1"/>
  <c r="AH1443" i="2" a="1"/>
  <c r="AH1443" i="2" s="1"/>
  <c r="AH2302" i="2" a="1"/>
  <c r="AH2302" i="2"/>
  <c r="AH2322" i="2" a="1"/>
  <c r="AH2322" i="2" s="1"/>
  <c r="AH2323" i="2" a="1"/>
  <c r="AH2323" i="2" s="1"/>
  <c r="AH2324" i="2" a="1"/>
  <c r="AH2324" i="2" s="1"/>
  <c r="AH2337" i="2" a="1"/>
  <c r="AH2337" i="2" s="1"/>
  <c r="AH2338" i="2" a="1"/>
  <c r="AH2338" i="2" s="1"/>
  <c r="AH2968" i="2" a="1"/>
  <c r="AH2968" i="2" s="1"/>
  <c r="AH2969" i="2" a="1"/>
  <c r="AH2969" i="2"/>
  <c r="AH2982" i="2" a="1"/>
  <c r="AH2982" i="2"/>
  <c r="AH2983" i="2" a="1"/>
  <c r="AH2983" i="2" s="1"/>
  <c r="AH2984" i="2" a="1"/>
  <c r="AH2984" i="2" s="1"/>
  <c r="AH2985" i="2" a="1"/>
  <c r="AH2985" i="2" s="1"/>
  <c r="AH3983" i="2" a="1"/>
  <c r="AH3983" i="2"/>
  <c r="AH4259" i="2" a="1"/>
  <c r="AH4259" i="2"/>
  <c r="AH4285" i="2" a="1"/>
  <c r="AH4285" i="2" s="1"/>
  <c r="AH4563" i="2" a="1"/>
  <c r="AH4563" i="2" s="1"/>
  <c r="AH4564" i="2" a="1"/>
  <c r="AH4564" i="2" s="1"/>
  <c r="AH6224" i="2" a="1"/>
  <c r="AH6224" i="2" s="1"/>
  <c r="AH6411" i="2" a="1"/>
  <c r="AH6411" i="2" s="1"/>
  <c r="AH6424" i="2" a="1"/>
  <c r="AH6424" i="2" s="1"/>
  <c r="AH3682" i="2" a="1"/>
  <c r="AH3682" i="2"/>
  <c r="AH5033" i="2" a="1"/>
  <c r="AH5033" i="2"/>
  <c r="AH6659" i="2" a="1"/>
  <c r="AH6659" i="2"/>
  <c r="AH6791" i="2" a="1"/>
  <c r="AH6791" i="2" s="1"/>
  <c r="AH7084" i="2" a="1"/>
  <c r="AH7084" i="2" s="1"/>
  <c r="AH502" i="2" a="1"/>
  <c r="AH502" i="2" s="1"/>
  <c r="AH503" i="2" a="1"/>
  <c r="AH503" i="2" s="1"/>
  <c r="AH1578" i="2" a="1"/>
  <c r="AH1578" i="2" s="1"/>
  <c r="AH3141" i="2" a="1"/>
  <c r="AH3141" i="2" s="1"/>
  <c r="AH3659" i="2" a="1"/>
  <c r="AH3659" i="2" s="1"/>
  <c r="AH4726" i="2" a="1"/>
  <c r="AH4726" i="2" s="1"/>
  <c r="AH4866" i="2" a="1"/>
  <c r="AH4866" i="2" s="1"/>
  <c r="AH5165" i="2" a="1"/>
  <c r="AH5165" i="2" s="1"/>
  <c r="AH5427" i="2" a="1"/>
  <c r="AH5427" i="2" s="1"/>
  <c r="AH5245" i="2" a="1"/>
  <c r="AH5245" i="2"/>
  <c r="AH5584" i="2" a="1"/>
  <c r="AH5584" i="2" s="1"/>
  <c r="AH5601" i="2" a="1"/>
  <c r="AH5601" i="2" s="1"/>
  <c r="AH5727" i="2" a="1"/>
  <c r="AH5727" i="2" s="1"/>
  <c r="AH5853" i="2" a="1"/>
  <c r="AH5853" i="2"/>
  <c r="AH6140" i="2" a="1"/>
  <c r="AH6140" i="2" s="1"/>
  <c r="AH6638" i="2" a="1"/>
  <c r="AH6638" i="2" s="1"/>
  <c r="AH7085" i="2" a="1"/>
  <c r="AH7085" i="2" s="1"/>
  <c r="AH452" i="2" a="1"/>
  <c r="AH452" i="2" s="1"/>
  <c r="AH453" i="2" a="1"/>
  <c r="AH453" i="2"/>
  <c r="AH1596" i="2" a="1"/>
  <c r="AH1596" i="2" s="1"/>
  <c r="AH3142" i="2" a="1"/>
  <c r="AH3142" i="2" s="1"/>
  <c r="AH3492" i="2" a="1"/>
  <c r="AH3492" i="2"/>
  <c r="AH3493" i="2" a="1"/>
  <c r="AH3493" i="2" s="1"/>
  <c r="AH3660" i="2" a="1"/>
  <c r="AH3660" i="2" s="1"/>
  <c r="AH3881" i="2" a="1"/>
  <c r="AH3881" i="2"/>
  <c r="AH3882" i="2" a="1"/>
  <c r="AH3882" i="2" s="1"/>
  <c r="AH4748" i="2" a="1"/>
  <c r="AH4748" i="2" s="1"/>
  <c r="AH4867" i="2" a="1"/>
  <c r="AH4867" i="2"/>
  <c r="AH5177" i="2" a="1"/>
  <c r="AH5177" i="2" s="1"/>
  <c r="AH5428" i="2" a="1"/>
  <c r="AH5428" i="2" s="1"/>
  <c r="AH5309" i="2" a="1"/>
  <c r="AH5309" i="2" s="1"/>
  <c r="AH5585" i="2" a="1"/>
  <c r="AH5585" i="2" s="1"/>
  <c r="AH6141" i="2" a="1"/>
  <c r="AH6141" i="2"/>
  <c r="AH6666" i="2" a="1"/>
  <c r="AH6666" i="2" s="1"/>
  <c r="AH7070" i="2" a="1"/>
  <c r="AH7070" i="2" s="1"/>
  <c r="AH419" i="2" a="1"/>
  <c r="AH419" i="2" s="1"/>
  <c r="AH420" i="2" a="1"/>
  <c r="AH420" i="2"/>
  <c r="AH759" i="2" a="1"/>
  <c r="AH759" i="2" s="1"/>
  <c r="AH760" i="2" a="1"/>
  <c r="AH760" i="2" s="1"/>
  <c r="AH962" i="2" a="1"/>
  <c r="AH962" i="2"/>
  <c r="AH969" i="2" a="1"/>
  <c r="AH969" i="2" s="1"/>
  <c r="AH1217" i="2" a="1"/>
  <c r="AH1217" i="2" s="1"/>
  <c r="AH1221" i="2" a="1"/>
  <c r="AH1221" i="2" s="1"/>
  <c r="AH1454" i="2" a="1"/>
  <c r="AH1454" i="2" s="1"/>
  <c r="AH1455" i="2" a="1"/>
  <c r="AH1455" i="2" s="1"/>
  <c r="AH2281" i="2" a="1"/>
  <c r="AH2281" i="2" s="1"/>
  <c r="AH2282" i="2" a="1"/>
  <c r="AH2282" i="2" s="1"/>
  <c r="AH2283" i="2" a="1"/>
  <c r="AH2283" i="2"/>
  <c r="AH2303" i="2" a="1"/>
  <c r="AH2303" i="2" s="1"/>
  <c r="AH2304" i="2" a="1"/>
  <c r="AH2304" i="2" s="1"/>
  <c r="AH2305" i="2" a="1"/>
  <c r="AH2305" i="2" s="1"/>
  <c r="AH2945" i="2" a="1"/>
  <c r="AH2945" i="2" s="1"/>
  <c r="AH2946" i="2" a="1"/>
  <c r="AH2946" i="2" s="1"/>
  <c r="AH2947" i="2" a="1"/>
  <c r="AH2947" i="2"/>
  <c r="AH2970" i="2" a="1"/>
  <c r="AH2970" i="2" s="1"/>
  <c r="AH2971" i="2" a="1"/>
  <c r="AH2971" i="2" s="1"/>
  <c r="AH2972" i="2" a="1"/>
  <c r="AH2972" i="2" s="1"/>
  <c r="AH3669" i="2" a="1"/>
  <c r="AH3669" i="2"/>
  <c r="AH3996" i="2" a="1"/>
  <c r="AH3996" i="2" s="1"/>
  <c r="AH4355" i="2" a="1"/>
  <c r="AH4355" i="2" s="1"/>
  <c r="AH4356" i="2" a="1"/>
  <c r="AH4356" i="2" s="1"/>
  <c r="AH4581" i="2" a="1"/>
  <c r="AH4581" i="2"/>
  <c r="AH4582" i="2" a="1"/>
  <c r="AH4582" i="2" s="1"/>
  <c r="AH5025" i="2" a="1"/>
  <c r="AH5025" i="2" s="1"/>
  <c r="AH6239" i="2" a="1"/>
  <c r="AH6239" i="2" s="1"/>
  <c r="AH6433" i="2" a="1"/>
  <c r="AH6433" i="2" s="1"/>
  <c r="AH6434" i="2" a="1"/>
  <c r="AH6434" i="2" s="1"/>
  <c r="AH6671" i="2" a="1"/>
  <c r="AH6671" i="2" s="1"/>
  <c r="AH6780" i="2" a="1"/>
  <c r="AH6780" i="2" s="1"/>
  <c r="AH7086" i="2" a="1"/>
  <c r="AH7086" i="2" s="1"/>
  <c r="AH5602" i="2" a="1"/>
  <c r="AH5602" i="2" s="1"/>
  <c r="AH5728" i="2" a="1"/>
  <c r="AH5728" i="2" s="1"/>
  <c r="AH5854" i="2" a="1"/>
  <c r="AH5854" i="2" s="1"/>
  <c r="AH421" i="2" a="1"/>
  <c r="AH421" i="2" s="1"/>
  <c r="AH422" i="2" a="1"/>
  <c r="AH422" i="2" s="1"/>
  <c r="AH1588" i="2" a="1"/>
  <c r="AH1588" i="2" s="1"/>
  <c r="AH3143" i="2" a="1"/>
  <c r="AH3143" i="2"/>
  <c r="AH4868" i="2" a="1"/>
  <c r="AH4868" i="2" s="1"/>
  <c r="AH4741" i="2" a="1"/>
  <c r="AH4741" i="2" s="1"/>
  <c r="AH5166" i="2" a="1"/>
  <c r="AH5166" i="2" s="1"/>
  <c r="AH5429" i="2" a="1"/>
  <c r="AH5429" i="2" s="1"/>
  <c r="AH5574" i="2" a="1"/>
  <c r="AH5574" i="2" s="1"/>
  <c r="AH7101" i="2" a="1"/>
  <c r="AH7101" i="2" s="1"/>
  <c r="AH4069" i="2" a="1"/>
  <c r="AH4069" i="2" s="1"/>
  <c r="AH4070" i="2" a="1"/>
  <c r="AH4070" i="2" s="1"/>
  <c r="AH4071" i="2" a="1"/>
  <c r="AH4071" i="2" s="1"/>
  <c r="AH4072" i="2" a="1"/>
  <c r="AH4072" i="2" s="1"/>
  <c r="AH4073" i="2" a="1"/>
  <c r="AH4073" i="2" s="1"/>
  <c r="AH4074" i="2" a="1"/>
  <c r="AH4074" i="2"/>
  <c r="AH4128" i="2" a="1"/>
  <c r="AH4128" i="2" s="1"/>
  <c r="AH4129" i="2" a="1"/>
  <c r="AH4129" i="2" s="1"/>
  <c r="AH4132" i="2" a="1"/>
  <c r="AH4132" i="2" s="1"/>
  <c r="AH4133" i="2" a="1"/>
  <c r="AH4133" i="2"/>
  <c r="AH4134" i="2" a="1"/>
  <c r="AH4134" i="2" s="1"/>
  <c r="AH4135" i="2" a="1"/>
  <c r="AH4135" i="2" s="1"/>
  <c r="AH6839" i="2" a="1"/>
  <c r="AH6839" i="2"/>
  <c r="AH7098" i="2" a="1"/>
  <c r="AH7098" i="2"/>
  <c r="AH423" i="2" a="1"/>
  <c r="AH423" i="2" s="1"/>
  <c r="AH424" i="2" a="1"/>
  <c r="AH424" i="2" s="1"/>
  <c r="AH761" i="2" a="1"/>
  <c r="AH761" i="2" s="1"/>
  <c r="AH762" i="2" a="1"/>
  <c r="AH762" i="2" s="1"/>
  <c r="AH1076" i="2" a="1"/>
  <c r="AH1076" i="2" s="1"/>
  <c r="AH1077" i="2" a="1"/>
  <c r="AH1077" i="2" s="1"/>
  <c r="AH1311" i="2" a="1"/>
  <c r="AH1311" i="2" s="1"/>
  <c r="AH1312" i="2" a="1"/>
  <c r="AH1312" i="2" s="1"/>
  <c r="AH3641" i="2" a="1"/>
  <c r="AH3641" i="2" s="1"/>
  <c r="AH4198" i="2" a="1"/>
  <c r="AH4198" i="2" s="1"/>
  <c r="AH4226" i="2" a="1"/>
  <c r="AH4226" i="2" s="1"/>
  <c r="AH4536" i="2" a="1"/>
  <c r="AH4536" i="2"/>
  <c r="AH4537" i="2" a="1"/>
  <c r="AH4537" i="2"/>
  <c r="AH5003" i="2" a="1"/>
  <c r="AH5003" i="2"/>
  <c r="AH6798" i="2" a="1"/>
  <c r="AH6798" i="2"/>
  <c r="AH3429" i="2" a="1"/>
  <c r="AH3429" i="2"/>
  <c r="AH3430" i="2" a="1"/>
  <c r="AH3430" i="2" s="1"/>
  <c r="AH3606" i="2" a="1"/>
  <c r="AH3606" i="2" s="1"/>
  <c r="AH3833" i="2" a="1"/>
  <c r="AH3833" i="2" s="1"/>
  <c r="AH3834" i="2" a="1"/>
  <c r="AH3834" i="2" s="1"/>
  <c r="AH5295" i="2" a="1"/>
  <c r="AH5295" i="2"/>
  <c r="AH5603" i="2" a="1"/>
  <c r="AH5603" i="2" s="1"/>
  <c r="AH5729" i="2" a="1"/>
  <c r="AH5729" i="2"/>
  <c r="AH5979" i="2" a="1"/>
  <c r="AH5979" i="2"/>
  <c r="AH6098" i="2" a="1"/>
  <c r="AH6098" i="2"/>
  <c r="AH6823" i="2" a="1"/>
  <c r="AH6823" i="2" s="1"/>
  <c r="AH454" i="2" a="1"/>
  <c r="AH454" i="2" s="1"/>
  <c r="AH473" i="2" a="1"/>
  <c r="AH473" i="2"/>
  <c r="AH1597" i="2" a="1"/>
  <c r="AH1597" i="2" s="1"/>
  <c r="AH3144" i="2" a="1"/>
  <c r="AH3144" i="2" s="1"/>
  <c r="AH3494" i="2" a="1"/>
  <c r="AH3494" i="2" s="1"/>
  <c r="AH3513" i="2" a="1"/>
  <c r="AH3513" i="2"/>
  <c r="AH3661" i="2" a="1"/>
  <c r="AH3661" i="2" s="1"/>
  <c r="AH3883" i="2" a="1"/>
  <c r="AH3883" i="2"/>
  <c r="AH3884" i="2" a="1"/>
  <c r="AH3884" i="2"/>
  <c r="AH4754" i="2" a="1"/>
  <c r="AH4754" i="2"/>
  <c r="AH4869" i="2" a="1"/>
  <c r="AH4869" i="2" s="1"/>
  <c r="AH5178" i="2" a="1"/>
  <c r="AH5178" i="2" s="1"/>
  <c r="AH5430" i="2" a="1"/>
  <c r="AH5430" i="2" s="1"/>
  <c r="AH5310" i="2" a="1"/>
  <c r="AH5310" i="2" s="1"/>
  <c r="AH5586" i="2" a="1"/>
  <c r="AH5586" i="2" s="1"/>
  <c r="AH6142" i="2" a="1"/>
  <c r="AH6142" i="2" s="1"/>
  <c r="AH6672" i="2" a="1"/>
  <c r="AH6672" i="2" s="1"/>
  <c r="AH7071" i="2" a="1"/>
  <c r="AH7071" i="2"/>
  <c r="AH425" i="2" a="1"/>
  <c r="AH425" i="2"/>
  <c r="AH455" i="2" a="1"/>
  <c r="AH455" i="2" s="1"/>
  <c r="AH763" i="2" a="1"/>
  <c r="AH763" i="2"/>
  <c r="AH764" i="2" a="1"/>
  <c r="AH764" i="2"/>
  <c r="AH970" i="2" a="1"/>
  <c r="AH970" i="2" s="1"/>
  <c r="AH971" i="2" a="1"/>
  <c r="AH971" i="2" s="1"/>
  <c r="AH1222" i="2" a="1"/>
  <c r="AH1222" i="2" s="1"/>
  <c r="AH1223" i="2" a="1"/>
  <c r="AH1223" i="2" s="1"/>
  <c r="AH1456" i="2" a="1"/>
  <c r="AH1456" i="2"/>
  <c r="AH1459" i="2" a="1"/>
  <c r="AH1459" i="2" s="1"/>
  <c r="AH2284" i="2" a="1"/>
  <c r="AH2284" i="2" s="1"/>
  <c r="AH2285" i="2" a="1"/>
  <c r="AH2285" i="2" s="1"/>
  <c r="AH2306" i="2" a="1"/>
  <c r="AH2306" i="2" s="1"/>
  <c r="AH2307" i="2" a="1"/>
  <c r="AH2307" i="2" s="1"/>
  <c r="AH2308" i="2" a="1"/>
  <c r="AH2308" i="2" s="1"/>
  <c r="AH2325" i="2" a="1"/>
  <c r="AH2325" i="2" s="1"/>
  <c r="AH2948" i="2" a="1"/>
  <c r="AH2948" i="2" s="1"/>
  <c r="AH2949" i="2" a="1"/>
  <c r="AH2949" i="2" s="1"/>
  <c r="AH2973" i="2" a="1"/>
  <c r="AH2973" i="2" s="1"/>
  <c r="AH2974" i="2" a="1"/>
  <c r="AH2974" i="2" s="1"/>
  <c r="AH2986" i="2" a="1"/>
  <c r="AH2986" i="2" s="1"/>
  <c r="AH2987" i="2" a="1"/>
  <c r="AH2987" i="2" s="1"/>
  <c r="AH3670" i="2" a="1"/>
  <c r="AH3670" i="2"/>
  <c r="AH3997" i="2" a="1"/>
  <c r="AH3997" i="2" s="1"/>
  <c r="AH4357" i="2" a="1"/>
  <c r="AH4357" i="2" s="1"/>
  <c r="AH4358" i="2" a="1"/>
  <c r="AH4358" i="2"/>
  <c r="AH4583" i="2" a="1"/>
  <c r="AH4583" i="2" s="1"/>
  <c r="AH4584" i="2" a="1"/>
  <c r="AH4584" i="2" s="1"/>
  <c r="AH5026" i="2" a="1"/>
  <c r="AH5026" i="2" s="1"/>
  <c r="AH6240" i="2" a="1"/>
  <c r="AH6240" i="2" s="1"/>
  <c r="AH6435" i="2" a="1"/>
  <c r="AH6435" i="2" s="1"/>
  <c r="AH6436" i="2" a="1"/>
  <c r="AH6436" i="2" s="1"/>
  <c r="AH6673" i="2" a="1"/>
  <c r="AH6673" i="2" s="1"/>
  <c r="AH6782" i="2" a="1"/>
  <c r="AH6782" i="2" s="1"/>
  <c r="AH7087" i="2" a="1"/>
  <c r="AH7087" i="2" s="1"/>
  <c r="AH5604" i="2" a="1"/>
  <c r="AH5604" i="2" s="1"/>
  <c r="AH5730" i="2" a="1"/>
  <c r="AH5730" i="2" s="1"/>
  <c r="AH5855" i="2" a="1"/>
  <c r="AH5855" i="2" s="1"/>
  <c r="AH456" i="2" a="1"/>
  <c r="AH456" i="2" s="1"/>
  <c r="AH457" i="2" a="1"/>
  <c r="AH457" i="2" s="1"/>
  <c r="AH1601" i="2" a="1"/>
  <c r="AH1601" i="2" s="1"/>
  <c r="AH3145" i="2" a="1"/>
  <c r="AH3145" i="2" s="1"/>
  <c r="AH3258" i="2" a="1"/>
  <c r="AH3258" i="2" s="1"/>
  <c r="AH3514" i="2" a="1"/>
  <c r="AH3514" i="2"/>
  <c r="AH3521" i="2" a="1"/>
  <c r="AH3521" i="2" s="1"/>
  <c r="AH3900" i="2" a="1"/>
  <c r="AH3900" i="2" s="1"/>
  <c r="AH3903" i="2" a="1"/>
  <c r="AH3903" i="2"/>
  <c r="AH4749" i="2" a="1"/>
  <c r="AH4749" i="2"/>
  <c r="AH4870" i="2" a="1"/>
  <c r="AH4870" i="2"/>
  <c r="AH5431" i="2" a="1"/>
  <c r="AH5431" i="2" s="1"/>
  <c r="AH5179" i="2" a="1"/>
  <c r="AH5179" i="2"/>
  <c r="AH5306" i="2" a="1"/>
  <c r="AH5306" i="2" s="1"/>
  <c r="AH5590" i="2" a="1"/>
  <c r="AH5590" i="2" s="1"/>
  <c r="AH6129" i="2" a="1"/>
  <c r="AH6129" i="2" s="1"/>
  <c r="AH6667" i="2" a="1"/>
  <c r="AH6667" i="2" s="1"/>
  <c r="AH7102" i="2" a="1"/>
  <c r="AH7102" i="2" s="1"/>
  <c r="AH458" i="2" a="1"/>
  <c r="AH458" i="2"/>
  <c r="AH459" i="2" a="1"/>
  <c r="AH459" i="2"/>
  <c r="AH773" i="2" a="1"/>
  <c r="AH773" i="2" s="1"/>
  <c r="AH774" i="2" a="1"/>
  <c r="AH774" i="2"/>
  <c r="AH842" i="2" a="1"/>
  <c r="AH842" i="2" s="1"/>
  <c r="AH843" i="2" a="1"/>
  <c r="AH843" i="2" s="1"/>
  <c r="AH1128" i="2" a="1"/>
  <c r="AH1128" i="2"/>
  <c r="AH1129" i="2" a="1"/>
  <c r="AH1129" i="2"/>
  <c r="AH1374" i="2" a="1"/>
  <c r="AH1374" i="2"/>
  <c r="AH1375" i="2" a="1"/>
  <c r="AH1375" i="2" s="1"/>
  <c r="AH2286" i="2" a="1"/>
  <c r="AH2286" i="2" s="1"/>
  <c r="AH2309" i="2" a="1"/>
  <c r="AH2309" i="2" s="1"/>
  <c r="AH2310" i="2" a="1"/>
  <c r="AH2310" i="2" s="1"/>
  <c r="AH2311" i="2" a="1"/>
  <c r="AH2311" i="2" s="1"/>
  <c r="AH2326" i="2" a="1"/>
  <c r="AH2326" i="2" s="1"/>
  <c r="AH2327" i="2" a="1"/>
  <c r="AH2327" i="2" s="1"/>
  <c r="AH2913" i="2" a="1"/>
  <c r="AH2913" i="2" s="1"/>
  <c r="AH2914" i="2" a="1"/>
  <c r="AH2914" i="2" s="1"/>
  <c r="AH2950" i="2" a="1"/>
  <c r="AH2950" i="2" s="1"/>
  <c r="AH2951" i="2" a="1"/>
  <c r="AH2951" i="2" s="1"/>
  <c r="AH2952" i="2" a="1"/>
  <c r="AH2952" i="2" s="1"/>
  <c r="AH2953" i="2" a="1"/>
  <c r="AH2953" i="2" s="1"/>
  <c r="AH3261" i="2" a="1"/>
  <c r="AH3261" i="2"/>
  <c r="AH3984" i="2" a="1"/>
  <c r="AH3984" i="2"/>
  <c r="AH4316" i="2" a="1"/>
  <c r="AH4316" i="2" s="1"/>
  <c r="AH4336" i="2" a="1"/>
  <c r="AH4336" i="2"/>
  <c r="AH4607" i="2" a="1"/>
  <c r="AH4607" i="2" s="1"/>
  <c r="AH4608" i="2" a="1"/>
  <c r="AH4608" i="2" s="1"/>
  <c r="AH5027" i="2" a="1"/>
  <c r="AH5027" i="2" s="1"/>
  <c r="AH6209" i="2" a="1"/>
  <c r="AH6209" i="2" s="1"/>
  <c r="AH6379" i="2" a="1"/>
  <c r="AH6379" i="2" s="1"/>
  <c r="AH6397" i="2" a="1"/>
  <c r="AH6397" i="2" s="1"/>
  <c r="AH6617" i="2" a="1"/>
  <c r="AH6617" i="2" s="1"/>
  <c r="AH6722" i="2" a="1"/>
  <c r="AH6722" i="2" s="1"/>
  <c r="AH7099" i="2" a="1"/>
  <c r="AH7099" i="2" s="1"/>
  <c r="AH5605" i="2" a="1"/>
  <c r="AH5605" i="2"/>
  <c r="AH5731" i="2" a="1"/>
  <c r="AH5731" i="2"/>
  <c r="AH5856" i="2" a="1"/>
  <c r="AH5856" i="2" s="1"/>
  <c r="AH460" i="2" a="1"/>
  <c r="AH460" i="2" s="1"/>
  <c r="AH474" i="2" a="1"/>
  <c r="AH474" i="2" s="1"/>
  <c r="AH1602" i="2" a="1"/>
  <c r="AH1602" i="2" s="1"/>
  <c r="AH3146" i="2" a="1"/>
  <c r="AH3146" i="2" s="1"/>
  <c r="AH3259" i="2" a="1"/>
  <c r="AH3259" i="2" s="1"/>
  <c r="AH3522" i="2" a="1"/>
  <c r="AH3522" i="2" s="1"/>
  <c r="AH3523" i="2" a="1"/>
  <c r="AH3523" i="2" s="1"/>
  <c r="AH3901" i="2" a="1"/>
  <c r="AH3901" i="2" s="1"/>
  <c r="AH3904" i="2" a="1"/>
  <c r="AH3904" i="2" s="1"/>
  <c r="AH4750" i="2" a="1"/>
  <c r="AH4750" i="2"/>
  <c r="AH4871" i="2" a="1"/>
  <c r="AH4871" i="2" s="1"/>
  <c r="AH5180" i="2" a="1"/>
  <c r="AH5180" i="2"/>
  <c r="AH5432" i="2" a="1"/>
  <c r="AH5432" i="2" s="1"/>
  <c r="AH5307" i="2" a="1"/>
  <c r="AH5307" i="2" s="1"/>
  <c r="AH5591" i="2" a="1"/>
  <c r="AH5591" i="2" s="1"/>
  <c r="AH6130" i="2" a="1"/>
  <c r="AH6130" i="2" s="1"/>
  <c r="AH6668" i="2" a="1"/>
  <c r="AH6668" i="2"/>
  <c r="AH7103" i="2" a="1"/>
  <c r="AH7103" i="2" s="1"/>
  <c r="AH461" i="2" a="1"/>
  <c r="AH461" i="2" s="1"/>
  <c r="AH462" i="2" a="1"/>
  <c r="AH462" i="2" s="1"/>
  <c r="AH775" i="2" a="1"/>
  <c r="AH775" i="2" s="1"/>
  <c r="AH776" i="2" a="1"/>
  <c r="AH776" i="2"/>
  <c r="AH1130" i="2" a="1"/>
  <c r="AH1130" i="2" s="1"/>
  <c r="AH1131" i="2" a="1"/>
  <c r="AH1131" i="2" s="1"/>
  <c r="AH1376" i="2" a="1"/>
  <c r="AH1376" i="2" s="1"/>
  <c r="AH1377" i="2" a="1"/>
  <c r="AH1377" i="2" s="1"/>
  <c r="AH2287" i="2" a="1"/>
  <c r="AH2287" i="2" s="1"/>
  <c r="AH2312" i="2" a="1"/>
  <c r="AH2312" i="2" s="1"/>
  <c r="AH2313" i="2" a="1"/>
  <c r="AH2313" i="2" s="1"/>
  <c r="AH2314" i="2" a="1"/>
  <c r="AH2314" i="2" s="1"/>
  <c r="AH2328" i="2" a="1"/>
  <c r="AH2328" i="2"/>
  <c r="AH2329" i="2" a="1"/>
  <c r="AH2329" i="2" s="1"/>
  <c r="AH2915" i="2" a="1"/>
  <c r="AH2915" i="2" s="1"/>
  <c r="AH2954" i="2" a="1"/>
  <c r="AH2954" i="2" s="1"/>
  <c r="AH2955" i="2" a="1"/>
  <c r="AH2955" i="2"/>
  <c r="AH2956" i="2" a="1"/>
  <c r="AH2956" i="2" s="1"/>
  <c r="AH2975" i="2" a="1"/>
  <c r="AH2975" i="2" s="1"/>
  <c r="AH2988" i="2" a="1"/>
  <c r="AH2988" i="2" s="1"/>
  <c r="AH3262" i="2" a="1"/>
  <c r="AH3262" i="2" s="1"/>
  <c r="AH4337" i="2" a="1"/>
  <c r="AH4337" i="2" s="1"/>
  <c r="AH4338" i="2" a="1"/>
  <c r="AH4338" i="2" s="1"/>
  <c r="AH4609" i="2" a="1"/>
  <c r="AH4609" i="2"/>
  <c r="AH4610" i="2" a="1"/>
  <c r="AH4610" i="2" s="1"/>
  <c r="AH5028" i="2" a="1"/>
  <c r="AH5028" i="2" s="1"/>
  <c r="AH6618" i="2" a="1"/>
  <c r="AH6618" i="2"/>
  <c r="AH6724" i="2" a="1"/>
  <c r="AH6724" i="2" s="1"/>
  <c r="AH7100" i="2" a="1"/>
  <c r="AH7100" i="2" s="1"/>
  <c r="AH5606" i="2" a="1"/>
  <c r="AH5606" i="2" s="1"/>
  <c r="AH5732" i="2" a="1"/>
  <c r="AH5732" i="2" s="1"/>
  <c r="AH5857" i="2" a="1"/>
  <c r="AH5857" i="2" s="1"/>
  <c r="AH463" i="2" a="1"/>
  <c r="AH463" i="2"/>
  <c r="AH464" i="2" a="1"/>
  <c r="AH464" i="2"/>
  <c r="AH1598" i="2" a="1"/>
  <c r="AH1598" i="2"/>
  <c r="AH3147" i="2" a="1"/>
  <c r="AH3147" i="2" s="1"/>
  <c r="AH3495" i="2" a="1"/>
  <c r="AH3495" i="2" s="1"/>
  <c r="AH3496" i="2" a="1"/>
  <c r="AH3496" i="2" s="1"/>
  <c r="AH3885" i="2" a="1"/>
  <c r="AH3885" i="2" s="1"/>
  <c r="AH3886" i="2" a="1"/>
  <c r="AH3886" i="2" s="1"/>
  <c r="AH4751" i="2" a="1"/>
  <c r="AH4751" i="2"/>
  <c r="AH4872" i="2" a="1"/>
  <c r="AH4872" i="2" s="1"/>
  <c r="AH5433" i="2" a="1"/>
  <c r="AH5433" i="2"/>
  <c r="AH5167" i="2" a="1"/>
  <c r="AH5167" i="2" s="1"/>
  <c r="AH5575" i="2" a="1"/>
  <c r="AH5575" i="2" s="1"/>
  <c r="AH426" i="2" a="1"/>
  <c r="AH426" i="2" s="1"/>
  <c r="AH427" i="2" a="1"/>
  <c r="AH427" i="2"/>
  <c r="AH765" i="2" a="1"/>
  <c r="AH765" i="2"/>
  <c r="AH777" i="2" a="1"/>
  <c r="AH777" i="2" s="1"/>
  <c r="AH972" i="2" a="1"/>
  <c r="AH972" i="2"/>
  <c r="AH973" i="2" a="1"/>
  <c r="AH973" i="2" s="1"/>
  <c r="AH1218" i="2" a="1"/>
  <c r="AH1218" i="2" s="1"/>
  <c r="AH1219" i="2" a="1"/>
  <c r="AH1219" i="2" s="1"/>
  <c r="AH1457" i="2" a="1"/>
  <c r="AH1457" i="2" s="1"/>
  <c r="AH1458" i="2" a="1"/>
  <c r="AH1458" i="2" s="1"/>
  <c r="AH2259" i="2" a="1"/>
  <c r="AH2259" i="2" s="1"/>
  <c r="AH2260" i="2" a="1"/>
  <c r="AH2260" i="2"/>
  <c r="AH2288" i="2" a="1"/>
  <c r="AH2288" i="2"/>
  <c r="AH2289" i="2" a="1"/>
  <c r="AH2289" i="2"/>
  <c r="AH2290" i="2" a="1"/>
  <c r="AH2290" i="2" s="1"/>
  <c r="AH2315" i="2" a="1"/>
  <c r="AH2315" i="2" s="1"/>
  <c r="AH2916" i="2" a="1"/>
  <c r="AH2916" i="2" s="1"/>
  <c r="AH2917" i="2" a="1"/>
  <c r="AH2917" i="2" s="1"/>
  <c r="AH2957" i="2" a="1"/>
  <c r="AH2957" i="2"/>
  <c r="AH2958" i="2" a="1"/>
  <c r="AH2958" i="2" s="1"/>
  <c r="AH2959" i="2" a="1"/>
  <c r="AH2959" i="2" s="1"/>
  <c r="AH2960" i="2" a="1"/>
  <c r="AH2960" i="2" s="1"/>
  <c r="AH3998" i="2" a="1"/>
  <c r="AH3998" i="2" s="1"/>
  <c r="AH4350" i="2" a="1"/>
  <c r="AH4350" i="2" s="1"/>
  <c r="AH4351" i="2" a="1"/>
  <c r="AH4351" i="2"/>
  <c r="AH4585" i="2" a="1"/>
  <c r="AH4585" i="2" s="1"/>
  <c r="AH4586" i="2" a="1"/>
  <c r="AH4586" i="2" s="1"/>
  <c r="AH6236" i="2" a="1"/>
  <c r="AH6236" i="2" s="1"/>
  <c r="AH6412" i="2" a="1"/>
  <c r="AH6412" i="2" s="1"/>
  <c r="AH6425" i="2" a="1"/>
  <c r="AH6425" i="2" s="1"/>
  <c r="AH3263" i="2" a="1"/>
  <c r="AH3263" i="2" s="1"/>
  <c r="AH5034" i="2" a="1"/>
  <c r="AH5034" i="2"/>
  <c r="AH6619" i="2" a="1"/>
  <c r="AH6619" i="2" s="1"/>
  <c r="AH6719" i="2" a="1"/>
  <c r="AH6719" i="2" s="1"/>
  <c r="AH7093" i="2" a="1"/>
  <c r="AH7093" i="2"/>
  <c r="AH3267" i="2" a="1"/>
  <c r="AH3267" i="2"/>
  <c r="AH5247" i="2" a="1"/>
  <c r="AH5247" i="2" s="1"/>
  <c r="AH5607" i="2" a="1"/>
  <c r="AH5607" i="2" s="1"/>
  <c r="AH5733" i="2" a="1"/>
  <c r="AH5733" i="2" s="1"/>
  <c r="AH5858" i="2" a="1"/>
  <c r="AH5858" i="2" s="1"/>
  <c r="AH6145" i="2" a="1"/>
  <c r="AH6145" i="2" s="1"/>
  <c r="AH6660" i="2" a="1"/>
  <c r="AH6660" i="2"/>
  <c r="AH7088" i="2" a="1"/>
  <c r="AH7088" i="2" s="1"/>
  <c r="AH3515" i="2" a="1"/>
  <c r="AH3515" i="2" s="1"/>
  <c r="AH3516" i="2" a="1"/>
  <c r="AH3516" i="2" s="1"/>
  <c r="AH3887" i="2" a="1"/>
  <c r="AH3887" i="2" s="1"/>
  <c r="AH3888" i="2" a="1"/>
  <c r="AH3888" i="2"/>
  <c r="AH366" i="2" a="1"/>
  <c r="AH366" i="2" s="1"/>
  <c r="AH367" i="2" a="1"/>
  <c r="AH367" i="2" s="1"/>
  <c r="AH746" i="2" a="1"/>
  <c r="AH746" i="2" s="1"/>
  <c r="AH747" i="2" a="1"/>
  <c r="AH747" i="2" s="1"/>
  <c r="AH956" i="2" a="1"/>
  <c r="AH956" i="2" s="1"/>
  <c r="AH963" i="2" a="1"/>
  <c r="AH963" i="2" s="1"/>
  <c r="AH1204" i="2" a="1"/>
  <c r="AH1204" i="2" s="1"/>
  <c r="AH1211" i="2" a="1"/>
  <c r="AH1211" i="2" s="1"/>
  <c r="AH1444" i="2" a="1"/>
  <c r="AH1444" i="2" s="1"/>
  <c r="AH1445" i="2" a="1"/>
  <c r="AH1445" i="2" s="1"/>
  <c r="AH2330" i="2" a="1"/>
  <c r="AH2330" i="2" s="1"/>
  <c r="AH2331" i="2" a="1"/>
  <c r="AH2331" i="2" s="1"/>
  <c r="AH2332" i="2" a="1"/>
  <c r="AH2332" i="2" s="1"/>
  <c r="AH2333" i="2" a="1"/>
  <c r="AH2333" i="2" s="1"/>
  <c r="AH2339" i="2" a="1"/>
  <c r="AH2339" i="2" s="1"/>
  <c r="AH2340" i="2" a="1"/>
  <c r="AH2340" i="2" s="1"/>
  <c r="AH2976" i="2" a="1"/>
  <c r="AH2976" i="2" s="1"/>
  <c r="AH2989" i="2" a="1"/>
  <c r="AH2989" i="2" s="1"/>
  <c r="AH2990" i="2" a="1"/>
  <c r="AH2990" i="2" s="1"/>
  <c r="AH2991" i="2" a="1"/>
  <c r="AH2991" i="2" s="1"/>
  <c r="AH2992" i="2" a="1"/>
  <c r="AH2992" i="2" s="1"/>
  <c r="AH2994" i="2" a="1"/>
  <c r="AH2994" i="2" s="1"/>
  <c r="AH3985" i="2" a="1"/>
  <c r="AH3985" i="2"/>
  <c r="AH4260" i="2" a="1"/>
  <c r="AH4260" i="2" s="1"/>
  <c r="AH4286" i="2" a="1"/>
  <c r="AH4286" i="2" s="1"/>
  <c r="AH4565" i="2" a="1"/>
  <c r="AH4565" i="2" s="1"/>
  <c r="AH4587" i="2" a="1"/>
  <c r="AH4587" i="2"/>
  <c r="AH6231" i="2" a="1"/>
  <c r="AH6231" i="2" s="1"/>
  <c r="AH6413" i="2" a="1"/>
  <c r="AH6413" i="2" s="1"/>
  <c r="AH6426" i="2" a="1"/>
  <c r="AH6426" i="2" s="1"/>
  <c r="AH3683" i="2" a="1"/>
  <c r="AH3683" i="2"/>
  <c r="AH3684" i="2" a="1"/>
  <c r="AH3684" i="2" s="1"/>
  <c r="AH5035" i="2" a="1"/>
  <c r="AH5035" i="2" s="1"/>
  <c r="AH5036" i="2" a="1"/>
  <c r="AH5036" i="2" s="1"/>
  <c r="AH6661" i="2" a="1"/>
  <c r="AH6661" i="2" s="1"/>
  <c r="AH6669" i="2" a="1"/>
  <c r="AH6669" i="2" s="1"/>
  <c r="AH6792" i="2" a="1"/>
  <c r="AH6792" i="2" s="1"/>
  <c r="AH6796" i="2" a="1"/>
  <c r="AH6796" i="2"/>
  <c r="AH7089" i="2" a="1"/>
  <c r="AH7089" i="2" s="1"/>
  <c r="AH7094" i="2" a="1"/>
  <c r="AH7094" i="2"/>
  <c r="AH504" i="2" a="1"/>
  <c r="AH504" i="2" s="1"/>
  <c r="AH510" i="2" a="1"/>
  <c r="AH510" i="2" s="1"/>
  <c r="AH511" i="2" a="1"/>
  <c r="AH511" i="2"/>
  <c r="AH512" i="2" a="1"/>
  <c r="AH512" i="2"/>
  <c r="AH1579" i="2" a="1"/>
  <c r="AH1579" i="2" s="1"/>
  <c r="AH3148" i="2" a="1"/>
  <c r="AH3148" i="2" s="1"/>
  <c r="AH1589" i="2" a="1"/>
  <c r="AH1589" i="2" s="1"/>
  <c r="AH3149" i="2" a="1"/>
  <c r="AH3149" i="2"/>
  <c r="AH3662" i="2" a="1"/>
  <c r="AH3662" i="2" s="1"/>
  <c r="AH4727" i="2" a="1"/>
  <c r="AH4727" i="2" s="1"/>
  <c r="AH4742" i="2" a="1"/>
  <c r="AH4742" i="2" s="1"/>
  <c r="AH4873" i="2" a="1"/>
  <c r="AH4873" i="2"/>
  <c r="AH4874" i="2" a="1"/>
  <c r="AH4874" i="2" s="1"/>
  <c r="AH5168" i="2" a="1"/>
  <c r="AH5168" i="2" s="1"/>
  <c r="AH5434" i="2" a="1"/>
  <c r="AH5434" i="2" s="1"/>
  <c r="AH5169" i="2" a="1"/>
  <c r="AH5169" i="2" s="1"/>
  <c r="AH5435" i="2" a="1"/>
  <c r="AH5435" i="2" s="1"/>
  <c r="AH5246" i="2" a="1"/>
  <c r="AH5246" i="2" s="1"/>
  <c r="AH5587" i="2" a="1"/>
  <c r="AH5587" i="2" s="1"/>
  <c r="AH5588" i="2" a="1"/>
  <c r="AH5588" i="2" s="1"/>
  <c r="AH5608" i="2" a="1"/>
  <c r="AH5608" i="2" s="1"/>
  <c r="AH5734" i="2" a="1"/>
  <c r="AH5734" i="2" s="1"/>
  <c r="AH5859" i="2" a="1"/>
  <c r="AH5859" i="2" s="1"/>
  <c r="AH5980" i="2" a="1"/>
  <c r="AH5980" i="2" s="1"/>
  <c r="AH5984" i="2" a="1"/>
  <c r="AH5984" i="2"/>
  <c r="AH5988" i="2" a="1"/>
  <c r="AH5988" i="2" s="1"/>
  <c r="AH6143" i="2" a="1"/>
  <c r="AH6143" i="2" s="1"/>
  <c r="AH6639" i="2" a="1"/>
  <c r="AH6639" i="2" s="1"/>
  <c r="AH7090" i="2" a="1"/>
  <c r="AH7090" i="2" s="1"/>
  <c r="AH525" i="2" a="1"/>
  <c r="AH525" i="2" s="1"/>
  <c r="AH526" i="2" a="1"/>
  <c r="AH526" i="2"/>
  <c r="AH791" i="2" a="1"/>
  <c r="AH791" i="2" s="1"/>
  <c r="AH792" i="2" a="1"/>
  <c r="AH792" i="2" s="1"/>
  <c r="AH986" i="2" a="1"/>
  <c r="AH986" i="2" s="1"/>
  <c r="AH987" i="2" a="1"/>
  <c r="AH987" i="2" s="1"/>
  <c r="AH2261" i="2" a="1"/>
  <c r="AH2261" i="2" s="1"/>
  <c r="AH2291" i="2" a="1"/>
  <c r="AH2291" i="2" s="1"/>
  <c r="AH2292" i="2" a="1"/>
  <c r="AH2292" i="2" s="1"/>
  <c r="AH2293" i="2" a="1"/>
  <c r="AH2293" i="2" s="1"/>
  <c r="AH2294" i="2" a="1"/>
  <c r="AH2294" i="2" s="1"/>
  <c r="AH2316" i="2" a="1"/>
  <c r="AH2316" i="2" s="1"/>
  <c r="AH2877" i="2" a="1"/>
  <c r="AH2877" i="2" s="1"/>
  <c r="AH2878" i="2" a="1"/>
  <c r="AH2878" i="2" s="1"/>
  <c r="AH2879" i="2" a="1"/>
  <c r="AH2879" i="2" s="1"/>
  <c r="AH2918" i="2" a="1"/>
  <c r="AH2918" i="2" s="1"/>
  <c r="AH2919" i="2" a="1"/>
  <c r="AH2919" i="2" s="1"/>
  <c r="AH2920" i="2" a="1"/>
  <c r="AH2920" i="2" s="1"/>
  <c r="AH3014" i="2" a="1"/>
  <c r="AH3014" i="2"/>
  <c r="AH3017" i="2" a="1"/>
  <c r="AH3017" i="2" s="1"/>
  <c r="AH3193" i="2" a="1"/>
  <c r="AH3193" i="2" s="1"/>
  <c r="AH3300" i="2" a="1"/>
  <c r="AH3300" i="2" s="1"/>
  <c r="AH3303" i="2" a="1"/>
  <c r="AH3303" i="2" s="1"/>
  <c r="AH3964" i="2" a="1"/>
  <c r="AH3964" i="2" s="1"/>
  <c r="AH4370" i="2" a="1"/>
  <c r="AH4370" i="2" s="1"/>
  <c r="AH4371" i="2" a="1"/>
  <c r="AH4371" i="2" s="1"/>
  <c r="AH4611" i="2" a="1"/>
  <c r="AH4611" i="2" s="1"/>
  <c r="AH4613" i="2" a="1"/>
  <c r="AH4613" i="2" s="1"/>
  <c r="AH5040" i="2" a="1"/>
  <c r="AH5040" i="2" s="1"/>
  <c r="AH6225" i="2" a="1"/>
  <c r="AH6225" i="2" s="1"/>
  <c r="AH6257" i="2" a="1"/>
  <c r="AH6257" i="2" s="1"/>
  <c r="AH6258" i="2" a="1"/>
  <c r="AH6258" i="2"/>
  <c r="AH6528" i="2" a="1"/>
  <c r="AH6528" i="2" s="1"/>
  <c r="AH6691" i="2" a="1"/>
  <c r="AH6691" i="2" s="1"/>
  <c r="AH7024" i="2" a="1"/>
  <c r="AH7024" i="2"/>
  <c r="AH536" i="2" a="1"/>
  <c r="AH536" i="2" s="1"/>
  <c r="AH537" i="2" a="1"/>
  <c r="AH537" i="2"/>
  <c r="AH1548" i="2" a="1"/>
  <c r="AH1548" i="2" s="1"/>
  <c r="AH3150" i="2" a="1"/>
  <c r="AH3150" i="2" s="1"/>
  <c r="AH3025" i="2" a="1"/>
  <c r="AH3025" i="2" s="1"/>
  <c r="AH3026" i="2" a="1"/>
  <c r="AH3026" i="2" s="1"/>
  <c r="AH3290" i="2" a="1"/>
  <c r="AH3290" i="2" s="1"/>
  <c r="AH3301" i="2" a="1"/>
  <c r="AH3301" i="2"/>
  <c r="AH3302" i="2" a="1"/>
  <c r="AH3302" i="2" s="1"/>
  <c r="AH4728" i="2" a="1"/>
  <c r="AH4728" i="2" s="1"/>
  <c r="AH4875" i="2" a="1"/>
  <c r="AH4875" i="2" s="1"/>
  <c r="AH5047" i="2" a="1"/>
  <c r="AH5047" i="2"/>
  <c r="AH4900" i="2" a="1"/>
  <c r="AH4900" i="2" s="1"/>
  <c r="AH5188" i="2" a="1"/>
  <c r="AH5188" i="2" s="1"/>
  <c r="AH5436" i="2" a="1"/>
  <c r="AH5436" i="2"/>
  <c r="AH5314" i="2" a="1"/>
  <c r="AH5314" i="2" s="1"/>
  <c r="AH5595" i="2" a="1"/>
  <c r="AH5595" i="2" s="1"/>
  <c r="AH6006" i="2" a="1"/>
  <c r="AH6006" i="2"/>
  <c r="AH6007" i="2" a="1"/>
  <c r="AH6007" i="2"/>
  <c r="AH6008" i="2" a="1"/>
  <c r="AH6008" i="2"/>
  <c r="AH6074" i="2" a="1"/>
  <c r="AH6074" i="2" s="1"/>
  <c r="AH6577" i="2" a="1"/>
  <c r="AH6577" i="2"/>
  <c r="AH6948" i="2" a="1"/>
  <c r="AH6948" i="2" s="1"/>
  <c r="AH3474" i="2" a="1"/>
  <c r="AH3474" i="2" s="1"/>
  <c r="AH3475" i="2" a="1"/>
  <c r="AH3475" i="2" s="1"/>
  <c r="AH3797" i="2" a="1"/>
  <c r="AH3797" i="2" s="1"/>
  <c r="AH3835" i="2" a="1"/>
  <c r="AH3835" i="2" s="1"/>
  <c r="AH189" i="2" a="1"/>
  <c r="AH189" i="2"/>
  <c r="AH190" i="2" a="1"/>
  <c r="AH190" i="2" s="1"/>
  <c r="AH650" i="2" a="1"/>
  <c r="AH650" i="2" s="1"/>
  <c r="AH651" i="2" a="1"/>
  <c r="AH651" i="2" s="1"/>
  <c r="AH913" i="2" a="1"/>
  <c r="AH913" i="2"/>
  <c r="AH914" i="2" a="1"/>
  <c r="AH914" i="2" s="1"/>
  <c r="AH1153" i="2" a="1"/>
  <c r="AH1153" i="2" s="1"/>
  <c r="AH1154" i="2" a="1"/>
  <c r="AH1154" i="2" s="1"/>
  <c r="AH1396" i="2" a="1"/>
  <c r="AH1396" i="2" s="1"/>
  <c r="AH1397" i="2" a="1"/>
  <c r="AH1397" i="2" s="1"/>
  <c r="AH2098" i="2" a="1"/>
  <c r="AH2098" i="2" s="1"/>
  <c r="AH2147" i="2" a="1"/>
  <c r="AH2147" i="2"/>
  <c r="AH2148" i="2" a="1"/>
  <c r="AH2148" i="2" s="1"/>
  <c r="AH2188" i="2" a="1"/>
  <c r="AH2188" i="2" s="1"/>
  <c r="AH2207" i="2" a="1"/>
  <c r="AH2207" i="2" s="1"/>
  <c r="AH2232" i="2" a="1"/>
  <c r="AH2232" i="2" s="1"/>
  <c r="AH2786" i="2" a="1"/>
  <c r="AH2786" i="2" s="1"/>
  <c r="AH2828" i="2" a="1"/>
  <c r="AH2828" i="2" s="1"/>
  <c r="AH2856" i="2" a="1"/>
  <c r="AH2856" i="2" s="1"/>
  <c r="AH2857" i="2" a="1"/>
  <c r="AH2857" i="2" s="1"/>
  <c r="AH2880" i="2" a="1"/>
  <c r="AH2880" i="2" s="1"/>
  <c r="AH2881" i="2" a="1"/>
  <c r="AH2881" i="2" s="1"/>
  <c r="AH3942" i="2" a="1"/>
  <c r="AH3942" i="2" s="1"/>
  <c r="AH4199" i="2" a="1"/>
  <c r="AH4199" i="2"/>
  <c r="AH4227" i="2" a="1"/>
  <c r="AH4227" i="2" s="1"/>
  <c r="AH4502" i="2" a="1"/>
  <c r="AH4502" i="2" s="1"/>
  <c r="AH4538" i="2" a="1"/>
  <c r="AH4538" i="2" s="1"/>
  <c r="AH6188" i="2" a="1"/>
  <c r="AH6188" i="2" s="1"/>
  <c r="AH6347" i="2" a="1"/>
  <c r="AH6347" i="2" s="1"/>
  <c r="AH6362" i="2" a="1"/>
  <c r="AH6362" i="2" s="1"/>
  <c r="AH3671" i="2" a="1"/>
  <c r="AH3671" i="2" s="1"/>
  <c r="AH3672" i="2" a="1"/>
  <c r="AH3672" i="2"/>
  <c r="AH4980" i="2" a="1"/>
  <c r="AH4980" i="2"/>
  <c r="AH5004" i="2" a="1"/>
  <c r="AH5004" i="2"/>
  <c r="AH6600" i="2" a="1"/>
  <c r="AH6600" i="2" s="1"/>
  <c r="AH6620" i="2" a="1"/>
  <c r="AH6620" i="2"/>
  <c r="AH6783" i="2" a="1"/>
  <c r="AH6783" i="2" s="1"/>
  <c r="AH6784" i="2" a="1"/>
  <c r="AH6784" i="2" s="1"/>
  <c r="AH7025" i="2" a="1"/>
  <c r="AH7025" i="2" s="1"/>
  <c r="AH7061" i="2" a="1"/>
  <c r="AH7061" i="2" s="1"/>
  <c r="AH480" i="2" a="1"/>
  <c r="AH480" i="2"/>
  <c r="AH481" i="2" a="1"/>
  <c r="AH481" i="2" s="1"/>
  <c r="AH491" i="2" a="1"/>
  <c r="AH491" i="2" s="1"/>
  <c r="AH492" i="2" a="1"/>
  <c r="AH492" i="2" s="1"/>
  <c r="AH1521" i="2" a="1"/>
  <c r="AH1521" i="2" s="1"/>
  <c r="AH3151" i="2" a="1"/>
  <c r="AH3151" i="2" s="1"/>
  <c r="AH1549" i="2" a="1"/>
  <c r="AH1549" i="2" s="1"/>
  <c r="AH3152" i="2" a="1"/>
  <c r="AH3152" i="2" s="1"/>
  <c r="AH3627" i="2" a="1"/>
  <c r="AH3627" i="2" s="1"/>
  <c r="AH4679" i="2" a="1"/>
  <c r="AH4679" i="2"/>
  <c r="AH4876" i="2" a="1"/>
  <c r="AH4876" i="2" s="1"/>
  <c r="AH4706" i="2" a="1"/>
  <c r="AH4706" i="2" s="1"/>
  <c r="AH4877" i="2" a="1"/>
  <c r="AH4877" i="2" s="1"/>
  <c r="AH5108" i="2" a="1"/>
  <c r="AH5108" i="2" s="1"/>
  <c r="AH5437" i="2" a="1"/>
  <c r="AH5437" i="2" s="1"/>
  <c r="AH5139" i="2" a="1"/>
  <c r="AH5139" i="2" s="1"/>
  <c r="AH5438" i="2" a="1"/>
  <c r="AH5438" i="2"/>
  <c r="AH5223" i="2" a="1"/>
  <c r="AH5223" i="2" s="1"/>
  <c r="AH5538" i="2" a="1"/>
  <c r="AH5538" i="2" s="1"/>
  <c r="AH5559" i="2" a="1"/>
  <c r="AH5559" i="2" s="1"/>
  <c r="AH5609" i="2" a="1"/>
  <c r="AH5609" i="2" s="1"/>
  <c r="AH5735" i="2" a="1"/>
  <c r="AH5735" i="2" s="1"/>
  <c r="AH5860" i="2" a="1"/>
  <c r="AH5860" i="2" s="1"/>
  <c r="AH5981" i="2" a="1"/>
  <c r="AH5981" i="2" s="1"/>
  <c r="AH5985" i="2" a="1"/>
  <c r="AH5985" i="2" s="1"/>
  <c r="AH5989" i="2" a="1"/>
  <c r="AH5989" i="2" s="1"/>
  <c r="AH6112" i="2" a="1"/>
  <c r="AH6112" i="2" s="1"/>
  <c r="AH6578" i="2" a="1"/>
  <c r="AH6578" i="2"/>
  <c r="AH6986" i="2" a="1"/>
  <c r="AH6986" i="2" s="1"/>
  <c r="AH401" i="2" a="1"/>
  <c r="AH401" i="2" s="1"/>
  <c r="AH428" i="2" a="1"/>
  <c r="AH428" i="2" s="1"/>
  <c r="AH1590" i="2" a="1"/>
  <c r="AH1590" i="2" s="1"/>
  <c r="AH3153" i="2" a="1"/>
  <c r="AH3153" i="2" s="1"/>
  <c r="AH3497" i="2" a="1"/>
  <c r="AH3497" i="2" s="1"/>
  <c r="AH3498" i="2" a="1"/>
  <c r="AH3498" i="2" s="1"/>
  <c r="AH3628" i="2" a="1"/>
  <c r="AH3628" i="2" s="1"/>
  <c r="AH3889" i="2" a="1"/>
  <c r="AH3889" i="2" s="1"/>
  <c r="AH3895" i="2" a="1"/>
  <c r="AH3895" i="2" s="1"/>
  <c r="AH4729" i="2" a="1"/>
  <c r="AH4729" i="2" s="1"/>
  <c r="AH4878" i="2" a="1"/>
  <c r="AH4878" i="2"/>
  <c r="AH5170" i="2" a="1"/>
  <c r="AH5170" i="2"/>
  <c r="AH5439" i="2" a="1"/>
  <c r="AH5439" i="2"/>
  <c r="AH5224" i="2" a="1"/>
  <c r="AH5224" i="2" s="1"/>
  <c r="AH5560" i="2" a="1"/>
  <c r="AH5560" i="2" s="1"/>
  <c r="AH6113" i="2" a="1"/>
  <c r="AH6113" i="2" s="1"/>
  <c r="AH6621" i="2" a="1"/>
  <c r="AH6621" i="2" s="1"/>
  <c r="AH6987" i="2" a="1"/>
  <c r="AH6987" i="2" s="1"/>
  <c r="AH429" i="2" a="1"/>
  <c r="AH429" i="2" s="1"/>
  <c r="AH430" i="2" a="1"/>
  <c r="AH430" i="2" s="1"/>
  <c r="AH748" i="2" a="1"/>
  <c r="AH748" i="2" s="1"/>
  <c r="AH749" i="2" a="1"/>
  <c r="AH749" i="2" s="1"/>
  <c r="AH852" i="2" a="1"/>
  <c r="AH852" i="2"/>
  <c r="AH853" i="2" a="1"/>
  <c r="AH853" i="2" s="1"/>
  <c r="AH1101" i="2" a="1"/>
  <c r="AH1101" i="2" s="1"/>
  <c r="AH1102" i="2" a="1"/>
  <c r="AH1102" i="2" s="1"/>
  <c r="AH1323" i="2" a="1"/>
  <c r="AH1323" i="2" s="1"/>
  <c r="AH1324" i="2" a="1"/>
  <c r="AH1324" i="2"/>
  <c r="AH2189" i="2" a="1"/>
  <c r="AH2189" i="2" s="1"/>
  <c r="AH2208" i="2" a="1"/>
  <c r="AH2208" i="2"/>
  <c r="AH2233" i="2" a="1"/>
  <c r="AH2233" i="2" s="1"/>
  <c r="AH2262" i="2" a="1"/>
  <c r="AH2262" i="2" s="1"/>
  <c r="AH2263" i="2" a="1"/>
  <c r="AH2263" i="2" s="1"/>
  <c r="AH2264" i="2" a="1"/>
  <c r="AH2264" i="2" s="1"/>
  <c r="AH2858" i="2" a="1"/>
  <c r="AH2858" i="2" s="1"/>
  <c r="AH2882" i="2" a="1"/>
  <c r="AH2882" i="2" s="1"/>
  <c r="AH2883" i="2" a="1"/>
  <c r="AH2883" i="2" s="1"/>
  <c r="AH2884" i="2" a="1"/>
  <c r="AH2884" i="2" s="1"/>
  <c r="AH2921" i="2" a="1"/>
  <c r="AH2921" i="2"/>
  <c r="AH2922" i="2" a="1"/>
  <c r="AH2922" i="2" s="1"/>
  <c r="AH3642" i="2" a="1"/>
  <c r="AH3642" i="2" s="1"/>
  <c r="AH3999" i="2" a="1"/>
  <c r="AH3999" i="2" s="1"/>
  <c r="AH4287" i="2" a="1"/>
  <c r="AH4287" i="2"/>
  <c r="AH4288" i="2" a="1"/>
  <c r="AH4288" i="2" s="1"/>
  <c r="AH4588" i="2" a="1"/>
  <c r="AH4588" i="2" s="1"/>
  <c r="AH4589" i="2" a="1"/>
  <c r="AH4589" i="2"/>
  <c r="AH5005" i="2" a="1"/>
  <c r="AH5005" i="2" s="1"/>
  <c r="AH6226" i="2" a="1"/>
  <c r="AH6226" i="2" s="1"/>
  <c r="AH6363" i="2" a="1"/>
  <c r="AH6363" i="2" s="1"/>
  <c r="AH6380" i="2" a="1"/>
  <c r="AH6380" i="2"/>
  <c r="AH6640" i="2" a="1"/>
  <c r="AH6640" i="2"/>
  <c r="AH6770" i="2" a="1"/>
  <c r="AH6770" i="2" s="1"/>
  <c r="AH7026" i="2" a="1"/>
  <c r="AH7026" i="2"/>
  <c r="AH5610" i="2" a="1"/>
  <c r="AH5610" i="2" s="1"/>
  <c r="AH5736" i="2" a="1"/>
  <c r="AH5736" i="2"/>
  <c r="AH5861" i="2" a="1"/>
  <c r="AH5861" i="2"/>
  <c r="AH3476" i="2" a="1"/>
  <c r="AH3476" i="2" s="1"/>
  <c r="AH3477" i="2" a="1"/>
  <c r="AH3477" i="2" s="1"/>
  <c r="AH3798" i="2" a="1"/>
  <c r="AH3798" i="2" s="1"/>
  <c r="AH3799" i="2" a="1"/>
  <c r="AH3799" i="2" s="1"/>
  <c r="AH110" i="2" a="1"/>
  <c r="AH110" i="2" s="1"/>
  <c r="AH191" i="2" a="1"/>
  <c r="AH191" i="2" s="1"/>
  <c r="AH598" i="2" a="1"/>
  <c r="AH598" i="2" s="1"/>
  <c r="AH652" i="2" a="1"/>
  <c r="AH652" i="2" s="1"/>
  <c r="AH915" i="2" a="1"/>
  <c r="AH915" i="2" s="1"/>
  <c r="AH916" i="2" a="1"/>
  <c r="AH916" i="2"/>
  <c r="AH1155" i="2" a="1"/>
  <c r="AH1155" i="2" s="1"/>
  <c r="AH1156" i="2" a="1"/>
  <c r="AH1156" i="2" s="1"/>
  <c r="AH1378" i="2" a="1"/>
  <c r="AH1378" i="2" s="1"/>
  <c r="AH1398" i="2" a="1"/>
  <c r="AH1398" i="2" s="1"/>
  <c r="AH2099" i="2" a="1"/>
  <c r="AH2099" i="2" s="1"/>
  <c r="AH2100" i="2" a="1"/>
  <c r="AH2100" i="2" s="1"/>
  <c r="AH2149" i="2" a="1"/>
  <c r="AH2149" i="2" s="1"/>
  <c r="AH2150" i="2" a="1"/>
  <c r="AH2150" i="2" s="1"/>
  <c r="AH2190" i="2" a="1"/>
  <c r="AH2190" i="2" s="1"/>
  <c r="AH2209" i="2" a="1"/>
  <c r="AH2209" i="2"/>
  <c r="AH2787" i="2" a="1"/>
  <c r="AH2787" i="2"/>
  <c r="AH2788" i="2" a="1"/>
  <c r="AH2788" i="2" s="1"/>
  <c r="AH2789" i="2" a="1"/>
  <c r="AH2789" i="2" s="1"/>
  <c r="AH2829" i="2" a="1"/>
  <c r="AH2829" i="2" s="1"/>
  <c r="AH2859" i="2" a="1"/>
  <c r="AH2859" i="2" s="1"/>
  <c r="AH2885" i="2" a="1"/>
  <c r="AH2885" i="2" s="1"/>
  <c r="AH3943" i="2" a="1"/>
  <c r="AH3943" i="2" s="1"/>
  <c r="AH4200" i="2" a="1"/>
  <c r="AH4200" i="2" s="1"/>
  <c r="AH4201" i="2" a="1"/>
  <c r="AH4201" i="2" s="1"/>
  <c r="AH4503" i="2" a="1"/>
  <c r="AH4503" i="2" s="1"/>
  <c r="AH4504" i="2" a="1"/>
  <c r="AH4504" i="2" s="1"/>
  <c r="AH6242" i="2" a="1"/>
  <c r="AH6242" i="2"/>
  <c r="AH6333" i="2" a="1"/>
  <c r="AH6333" i="2" s="1"/>
  <c r="AH6348" i="2" a="1"/>
  <c r="AH6348" i="2" s="1"/>
  <c r="AH3673" i="2" a="1"/>
  <c r="AH3673" i="2" s="1"/>
  <c r="AH3674" i="2" a="1"/>
  <c r="AH3674" i="2"/>
  <c r="AH4981" i="2" a="1"/>
  <c r="AH4981" i="2" s="1"/>
  <c r="AH4982" i="2" a="1"/>
  <c r="AH4982" i="2" s="1"/>
  <c r="AH6579" i="2" a="1"/>
  <c r="AH6579" i="2" s="1"/>
  <c r="AH6601" i="2" a="1"/>
  <c r="AH6601" i="2"/>
  <c r="AH6785" i="2" a="1"/>
  <c r="AH6785" i="2" s="1"/>
  <c r="AH6786" i="2" a="1"/>
  <c r="AH6786" i="2" s="1"/>
  <c r="AH7027" i="2" a="1"/>
  <c r="AH7027" i="2" s="1"/>
  <c r="AH7028" i="2" a="1"/>
  <c r="AH7028" i="2" s="1"/>
  <c r="AH482" i="2" a="1"/>
  <c r="AH482" i="2" s="1"/>
  <c r="AH483" i="2" a="1"/>
  <c r="AH483" i="2" s="1"/>
  <c r="AH484" i="2" a="1"/>
  <c r="AH484" i="2" s="1"/>
  <c r="AH485" i="2" a="1"/>
  <c r="AH485" i="2" s="1"/>
  <c r="AH1522" i="2" a="1"/>
  <c r="AH1522" i="2" s="1"/>
  <c r="AH3154" i="2" a="1"/>
  <c r="AH3154" i="2" s="1"/>
  <c r="AH1523" i="2" a="1"/>
  <c r="AH1523" i="2" s="1"/>
  <c r="AH3155" i="2" a="1"/>
  <c r="AH3155" i="2"/>
  <c r="AH3629" i="2" a="1"/>
  <c r="AH3629" i="2"/>
  <c r="AH4680" i="2" a="1"/>
  <c r="AH4680" i="2" s="1"/>
  <c r="AH4879" i="2" a="1"/>
  <c r="AH4879" i="2" s="1"/>
  <c r="AH4681" i="2" a="1"/>
  <c r="AH4681" i="2"/>
  <c r="AH4880" i="2" a="1"/>
  <c r="AH4880" i="2" s="1"/>
  <c r="AH5109" i="2" a="1"/>
  <c r="AH5109" i="2" s="1"/>
  <c r="AH5440" i="2" a="1"/>
  <c r="AH5440" i="2" s="1"/>
  <c r="AH5110" i="2" a="1"/>
  <c r="AH5110" i="2"/>
  <c r="AH5441" i="2" a="1"/>
  <c r="AH5441" i="2" s="1"/>
  <c r="AH5225" i="2" a="1"/>
  <c r="AH5225" i="2" s="1"/>
  <c r="AH5539" i="2" a="1"/>
  <c r="AH5539" i="2" s="1"/>
  <c r="AH5540" i="2" a="1"/>
  <c r="AH5540" i="2" s="1"/>
  <c r="AH5737" i="2" a="1"/>
  <c r="AH5737" i="2" s="1"/>
  <c r="AH5738" i="2" a="1"/>
  <c r="AH5738" i="2" s="1"/>
  <c r="AH5862" i="2" a="1"/>
  <c r="AH5862" i="2" s="1"/>
  <c r="AH5982" i="2" a="1"/>
  <c r="AH5982" i="2" s="1"/>
  <c r="AH5986" i="2" a="1"/>
  <c r="AH5986" i="2" s="1"/>
  <c r="AH5990" i="2" a="1"/>
  <c r="AH5990" i="2" s="1"/>
  <c r="AH6114" i="2" a="1"/>
  <c r="AH6114" i="2" s="1"/>
  <c r="AH6554" i="2" a="1"/>
  <c r="AH6554" i="2" s="1"/>
  <c r="AH6988" i="2" a="1"/>
  <c r="AH6988" i="2" s="1"/>
  <c r="AH3478" i="2" a="1"/>
  <c r="AH3478" i="2" s="1"/>
  <c r="AH3479" i="2" a="1"/>
  <c r="AH3479" i="2" s="1"/>
  <c r="AH3800" i="2" a="1"/>
  <c r="AH3800" i="2" s="1"/>
  <c r="AH3801" i="2" a="1"/>
  <c r="AH3801" i="2" s="1"/>
  <c r="AH111" i="2" a="1"/>
  <c r="AH111" i="2" s="1"/>
  <c r="AH192" i="2" a="1"/>
  <c r="AH192" i="2" s="1"/>
  <c r="AH599" i="2" a="1"/>
  <c r="AH599" i="2" s="1"/>
  <c r="AH653" i="2" a="1"/>
  <c r="AH653" i="2" s="1"/>
  <c r="AH917" i="2" a="1"/>
  <c r="AH917" i="2" s="1"/>
  <c r="AH918" i="2" a="1"/>
  <c r="AH918" i="2"/>
  <c r="AH1157" i="2" a="1"/>
  <c r="AH1157" i="2" s="1"/>
  <c r="AH1158" i="2" a="1"/>
  <c r="AH1158" i="2" s="1"/>
  <c r="AH1399" i="2" a="1"/>
  <c r="AH1399" i="2" s="1"/>
  <c r="AH1400" i="2" a="1"/>
  <c r="AH1400" i="2" s="1"/>
  <c r="AH2101" i="2" a="1"/>
  <c r="AH2101" i="2" s="1"/>
  <c r="AH2151" i="2" a="1"/>
  <c r="AH2151" i="2" s="1"/>
  <c r="AH2152" i="2" a="1"/>
  <c r="AH2152" i="2" s="1"/>
  <c r="AH2191" i="2" a="1"/>
  <c r="AH2191" i="2" s="1"/>
  <c r="AH2210" i="2" a="1"/>
  <c r="AH2210" i="2" s="1"/>
  <c r="AH2234" i="2" a="1"/>
  <c r="AH2234" i="2"/>
  <c r="AH2790" i="2" a="1"/>
  <c r="AH2790" i="2" s="1"/>
  <c r="AH2791" i="2" a="1"/>
  <c r="AH2791" i="2" s="1"/>
  <c r="AH2792" i="2" a="1"/>
  <c r="AH2792" i="2" s="1"/>
  <c r="AH2830" i="2" a="1"/>
  <c r="AH2830" i="2"/>
  <c r="AH2860" i="2" a="1"/>
  <c r="AH2860" i="2" s="1"/>
  <c r="AH2861" i="2" a="1"/>
  <c r="AH2861" i="2"/>
  <c r="AH3944" i="2" a="1"/>
  <c r="AH3944" i="2" s="1"/>
  <c r="AH4202" i="2" a="1"/>
  <c r="AH4202" i="2"/>
  <c r="AH4203" i="2" a="1"/>
  <c r="AH4203" i="2" s="1"/>
  <c r="AH4505" i="2" a="1"/>
  <c r="AH4505" i="2" s="1"/>
  <c r="AH4539" i="2" a="1"/>
  <c r="AH4539" i="2" s="1"/>
  <c r="AH6189" i="2" a="1"/>
  <c r="AH6189" i="2" s="1"/>
  <c r="AH6349" i="2" a="1"/>
  <c r="AH6349" i="2" s="1"/>
  <c r="AH6350" i="2" a="1"/>
  <c r="AH6350" i="2" s="1"/>
  <c r="AH3675" i="2" a="1"/>
  <c r="AH3675" i="2" s="1"/>
  <c r="AH4983" i="2" a="1"/>
  <c r="AH4983" i="2"/>
  <c r="AH6580" i="2" a="1"/>
  <c r="AH6580" i="2"/>
  <c r="AH6787" i="2" a="1"/>
  <c r="AH6787" i="2" s="1"/>
  <c r="AH7029" i="2" a="1"/>
  <c r="AH7029" i="2"/>
  <c r="AH486" i="2" a="1"/>
  <c r="AH486" i="2"/>
  <c r="AH487" i="2" a="1"/>
  <c r="AH487" i="2" s="1"/>
  <c r="AH1524" i="2" a="1"/>
  <c r="AH1524" i="2" s="1"/>
  <c r="AH3156" i="2" a="1"/>
  <c r="AH3156" i="2" s="1"/>
  <c r="AH3630" i="2" a="1"/>
  <c r="AH3630" i="2" s="1"/>
  <c r="AH4682" i="2" a="1"/>
  <c r="AH4682" i="2" s="1"/>
  <c r="AH4881" i="2" a="1"/>
  <c r="AH4881" i="2"/>
  <c r="AH5111" i="2" a="1"/>
  <c r="AH5111" i="2" s="1"/>
  <c r="AH5442" i="2" a="1"/>
  <c r="AH5442" i="2" s="1"/>
  <c r="AH5226" i="2" a="1"/>
  <c r="AH5226" i="2" s="1"/>
  <c r="AH5541" i="2" a="1"/>
  <c r="AH5541" i="2"/>
  <c r="AH5611" i="2" a="1"/>
  <c r="AH5611" i="2"/>
  <c r="AH5739" i="2" a="1"/>
  <c r="AH5739" i="2" s="1"/>
  <c r="AH5863" i="2" a="1"/>
  <c r="AH5863" i="2" s="1"/>
  <c r="AH6115" i="2" a="1"/>
  <c r="AH6115" i="2" s="1"/>
  <c r="AH6555" i="2" a="1"/>
  <c r="AH6555" i="2"/>
  <c r="AH6989" i="2" a="1"/>
  <c r="AH6989" i="2" s="1"/>
  <c r="AH402" i="2" a="1"/>
  <c r="AH402" i="2" s="1"/>
  <c r="AH431" i="2" a="1"/>
  <c r="AH431" i="2" s="1"/>
  <c r="AH1591" i="2" a="1"/>
  <c r="AH1591" i="2" s="1"/>
  <c r="AH3157" i="2" a="1"/>
  <c r="AH3157" i="2"/>
  <c r="AH3480" i="2" a="1"/>
  <c r="AH3480" i="2" s="1"/>
  <c r="AH3499" i="2" a="1"/>
  <c r="AH3499" i="2" s="1"/>
  <c r="AH3631" i="2" a="1"/>
  <c r="AH3631" i="2" s="1"/>
  <c r="AH3890" i="2" a="1"/>
  <c r="AH3890" i="2" s="1"/>
  <c r="AH3891" i="2" a="1"/>
  <c r="AH3891" i="2" s="1"/>
  <c r="AH4730" i="2" a="1"/>
  <c r="AH4730" i="2" s="1"/>
  <c r="AH4882" i="2" a="1"/>
  <c r="AH4882" i="2" s="1"/>
  <c r="AH5171" i="2" a="1"/>
  <c r="AH5171" i="2" s="1"/>
  <c r="AH5443" i="2" a="1"/>
  <c r="AH5443" i="2" s="1"/>
  <c r="AH5227" i="2" a="1"/>
  <c r="AH5227" i="2" s="1"/>
  <c r="AH5561" i="2" a="1"/>
  <c r="AH5561" i="2" s="1"/>
  <c r="AH6116" i="2" a="1"/>
  <c r="AH6116" i="2"/>
  <c r="AH6602" i="2" a="1"/>
  <c r="AH6602" i="2" s="1"/>
  <c r="AH6990" i="2" a="1"/>
  <c r="AH6990" i="2" s="1"/>
  <c r="AH403" i="2" a="1"/>
  <c r="AH403" i="2" s="1"/>
  <c r="AH432" i="2" a="1"/>
  <c r="AH432" i="2" s="1"/>
  <c r="AH750" i="2" a="1"/>
  <c r="AH750" i="2" s="1"/>
  <c r="AH766" i="2" a="1"/>
  <c r="AH766" i="2" s="1"/>
  <c r="AH854" i="2" a="1"/>
  <c r="AH854" i="2"/>
  <c r="AH855" i="2" a="1"/>
  <c r="AH855" i="2" s="1"/>
  <c r="AH1089" i="2" a="1"/>
  <c r="AH1089" i="2" s="1"/>
  <c r="AH1103" i="2" a="1"/>
  <c r="AH1103" i="2"/>
  <c r="AH1325" i="2" a="1"/>
  <c r="AH1325" i="2"/>
  <c r="AH1326" i="2" a="1"/>
  <c r="AH1326" i="2" s="1"/>
  <c r="AH2192" i="2" a="1"/>
  <c r="AH2192" i="2" s="1"/>
  <c r="AH2211" i="2" a="1"/>
  <c r="AH2211" i="2" s="1"/>
  <c r="AH2212" i="2" a="1"/>
  <c r="AH2212" i="2" s="1"/>
  <c r="AH2235" i="2" a="1"/>
  <c r="AH2235" i="2" s="1"/>
  <c r="AH2236" i="2" a="1"/>
  <c r="AH2236" i="2" s="1"/>
  <c r="AH2237" i="2" a="1"/>
  <c r="AH2237" i="2" s="1"/>
  <c r="AH2862" i="2" a="1"/>
  <c r="AH2862" i="2"/>
  <c r="AH2886" i="2" a="1"/>
  <c r="AH2886" i="2" s="1"/>
  <c r="AH2887" i="2" a="1"/>
  <c r="AH2887" i="2" s="1"/>
  <c r="AH2888" i="2" a="1"/>
  <c r="AH2888" i="2"/>
  <c r="AH2889" i="2" a="1"/>
  <c r="AH2889" i="2" s="1"/>
  <c r="AH2923" i="2" a="1"/>
  <c r="AH2923" i="2" s="1"/>
  <c r="AH3643" i="2" a="1"/>
  <c r="AH3643" i="2" s="1"/>
  <c r="AH3993" i="2" a="1"/>
  <c r="AH3993" i="2" s="1"/>
  <c r="AH4289" i="2" a="1"/>
  <c r="AH4289" i="2"/>
  <c r="AH4290" i="2" a="1"/>
  <c r="AH4290" i="2" s="1"/>
  <c r="AH4590" i="2" a="1"/>
  <c r="AH4590" i="2" s="1"/>
  <c r="AH4591" i="2" a="1"/>
  <c r="AH4591" i="2" s="1"/>
  <c r="AH5006" i="2" a="1"/>
  <c r="AH5006" i="2" s="1"/>
  <c r="AH6227" i="2" a="1"/>
  <c r="AH6227" i="2" s="1"/>
  <c r="AH6364" i="2" a="1"/>
  <c r="AH6364" i="2" s="1"/>
  <c r="AH6381" i="2" a="1"/>
  <c r="AH6381" i="2" s="1"/>
  <c r="AH6622" i="2" a="1"/>
  <c r="AH6622" i="2" s="1"/>
  <c r="AH6771" i="2" a="1"/>
  <c r="AH6771" i="2"/>
  <c r="AH7030" i="2" a="1"/>
  <c r="AH7030" i="2" s="1"/>
  <c r="AH5612" i="2" a="1"/>
  <c r="AH5612" i="2" s="1"/>
  <c r="AH5740" i="2" a="1"/>
  <c r="AH5740" i="2" s="1"/>
  <c r="AH5864" i="2" a="1"/>
  <c r="AH5864" i="2" s="1"/>
  <c r="AH404" i="2" a="1"/>
  <c r="AH404" i="2"/>
  <c r="AH405" i="2" a="1"/>
  <c r="AH405" i="2" s="1"/>
  <c r="AH1580" i="2" a="1"/>
  <c r="AH1580" i="2"/>
  <c r="AH3158" i="2" a="1"/>
  <c r="AH3158" i="2" s="1"/>
  <c r="AH4883" i="2" a="1"/>
  <c r="AH4883" i="2"/>
  <c r="AH4731" i="2" a="1"/>
  <c r="AH4731" i="2"/>
  <c r="AH5158" i="2" a="1"/>
  <c r="AH5158" i="2" s="1"/>
  <c r="AH5444" i="2" a="1"/>
  <c r="AH5444" i="2" s="1"/>
  <c r="AH5562" i="2" a="1"/>
  <c r="AH5562" i="2" s="1"/>
  <c r="AH7104" i="2" a="1"/>
  <c r="AH7104" i="2"/>
  <c r="AH4057" i="2" a="1"/>
  <c r="AH4057" i="2" s="1"/>
  <c r="AH4058" i="2" a="1"/>
  <c r="AH4058" i="2"/>
  <c r="AH4059" i="2" a="1"/>
  <c r="AH4059" i="2"/>
  <c r="AH4063" i="2" a="1"/>
  <c r="AH4063" i="2"/>
  <c r="AH4064" i="2" a="1"/>
  <c r="AH4064" i="2"/>
  <c r="AH4065" i="2" a="1"/>
  <c r="AH4065" i="2" s="1"/>
  <c r="AH4118" i="2" a="1"/>
  <c r="AH4118" i="2" s="1"/>
  <c r="AH4120" i="2" a="1"/>
  <c r="AH4120" i="2" s="1"/>
  <c r="AH4121" i="2" a="1"/>
  <c r="AH4121" i="2" s="1"/>
  <c r="AH4122" i="2" a="1"/>
  <c r="AH4122" i="2"/>
  <c r="AH4123" i="2" a="1"/>
  <c r="AH4123" i="2" s="1"/>
  <c r="AH4130" i="2" a="1"/>
  <c r="AH4130" i="2" s="1"/>
  <c r="AH6840" i="2" a="1"/>
  <c r="AH6840" i="2" s="1"/>
  <c r="AH7095" i="2" a="1"/>
  <c r="AH7095" i="2" s="1"/>
  <c r="AH406" i="2" a="1"/>
  <c r="AH406" i="2" s="1"/>
  <c r="AH407" i="2" a="1"/>
  <c r="AH407" i="2"/>
  <c r="AH732" i="2" a="1"/>
  <c r="AH732" i="2"/>
  <c r="AH751" i="2" a="1"/>
  <c r="AH751" i="2" s="1"/>
  <c r="AH1058" i="2" a="1"/>
  <c r="AH1058" i="2"/>
  <c r="AH1059" i="2" a="1"/>
  <c r="AH1059" i="2" s="1"/>
  <c r="AH1291" i="2" a="1"/>
  <c r="AH1291" i="2"/>
  <c r="AH1292" i="2" a="1"/>
  <c r="AH1292" i="2" s="1"/>
  <c r="AH3644" i="2" a="1"/>
  <c r="AH3644" i="2" s="1"/>
  <c r="AH5007" i="2" a="1"/>
  <c r="AH5007" i="2"/>
  <c r="AH6799" i="2" a="1"/>
  <c r="AH6799" i="2" s="1"/>
  <c r="AH3607" i="2" a="1"/>
  <c r="AH3607" i="2" s="1"/>
  <c r="AH5284" i="2" a="1"/>
  <c r="AH5284" i="2" s="1"/>
  <c r="AH5613" i="2" a="1"/>
  <c r="AH5613" i="2" s="1"/>
  <c r="AH5741" i="2" a="1"/>
  <c r="AH5741" i="2" s="1"/>
  <c r="AH5865" i="2" a="1"/>
  <c r="AH5865" i="2" s="1"/>
  <c r="AH6099" i="2" a="1"/>
  <c r="AH6099" i="2" s="1"/>
  <c r="AH6824" i="2" a="1"/>
  <c r="AH6824" i="2" s="1"/>
  <c r="AH433" i="2" a="1"/>
  <c r="AH433" i="2"/>
  <c r="AH465" i="2" a="1"/>
  <c r="AH465" i="2" s="1"/>
  <c r="AH3159" i="2" a="1"/>
  <c r="AH3159" i="2"/>
  <c r="AH1599" i="2" a="1"/>
  <c r="AH1599" i="2" s="1"/>
  <c r="AH3260" i="2" a="1"/>
  <c r="AH3260" i="2" s="1"/>
  <c r="AH3517" i="2" a="1"/>
  <c r="AH3517" i="2" s="1"/>
  <c r="AH3518" i="2" a="1"/>
  <c r="AH3518" i="2"/>
  <c r="AH3896" i="2" a="1"/>
  <c r="AH3896" i="2" s="1"/>
  <c r="AH3902" i="2" a="1"/>
  <c r="AH3902" i="2" s="1"/>
  <c r="AH4752" i="2" a="1"/>
  <c r="AH4752" i="2"/>
  <c r="AH4884" i="2" a="1"/>
  <c r="AH4884" i="2" s="1"/>
  <c r="AH5181" i="2" a="1"/>
  <c r="AH5181" i="2" s="1"/>
  <c r="AH5445" i="2" a="1"/>
  <c r="AH5445" i="2" s="1"/>
  <c r="AH5303" i="2" a="1"/>
  <c r="AH5303" i="2" s="1"/>
  <c r="AH5589" i="2" a="1"/>
  <c r="AH5589" i="2" s="1"/>
  <c r="AH6131" i="2" a="1"/>
  <c r="AH6131" i="2" s="1"/>
  <c r="AH6662" i="2" a="1"/>
  <c r="AH6662" i="2"/>
  <c r="AH7105" i="2" a="1"/>
  <c r="AH7105" i="2" s="1"/>
  <c r="AH434" i="2" a="1"/>
  <c r="AH434" i="2" s="1"/>
  <c r="AH435" i="2" a="1"/>
  <c r="AH435" i="2"/>
  <c r="AH767" i="2" a="1"/>
  <c r="AH767" i="2" s="1"/>
  <c r="AH768" i="2" a="1"/>
  <c r="AH768" i="2" s="1"/>
  <c r="AH844" i="2" a="1"/>
  <c r="AH844" i="2" s="1"/>
  <c r="AH845" i="2" a="1"/>
  <c r="AH845" i="2"/>
  <c r="AH1104" i="2" a="1"/>
  <c r="AH1104" i="2" s="1"/>
  <c r="AH1132" i="2" a="1"/>
  <c r="AH1132" i="2"/>
  <c r="AH1349" i="2" a="1"/>
  <c r="AH1349" i="2" s="1"/>
  <c r="AH1350" i="2" a="1"/>
  <c r="AH1350" i="2" s="1"/>
  <c r="AH2238" i="2" a="1"/>
  <c r="AH2238" i="2" s="1"/>
  <c r="AH2265" i="2" a="1"/>
  <c r="AH2265" i="2" s="1"/>
  <c r="AH2266" i="2" a="1"/>
  <c r="AH2266" i="2" s="1"/>
  <c r="AH2267" i="2" a="1"/>
  <c r="AH2267" i="2" s="1"/>
  <c r="AH2268" i="2" a="1"/>
  <c r="AH2268" i="2" s="1"/>
  <c r="AH2295" i="2" a="1"/>
  <c r="AH2295" i="2" s="1"/>
  <c r="AH2863" i="2" a="1"/>
  <c r="AH2863" i="2" s="1"/>
  <c r="AH2890" i="2" a="1"/>
  <c r="AH2890" i="2" s="1"/>
  <c r="AH2891" i="2" a="1"/>
  <c r="AH2891" i="2" s="1"/>
  <c r="AH2892" i="2" a="1"/>
  <c r="AH2892" i="2" s="1"/>
  <c r="AH2893" i="2" a="1"/>
  <c r="AH2893" i="2" s="1"/>
  <c r="AH2924" i="2" a="1"/>
  <c r="AH2924" i="2"/>
  <c r="AH3264" i="2" a="1"/>
  <c r="AH3264" i="2" s="1"/>
  <c r="AH3965" i="2" a="1"/>
  <c r="AH3965" i="2" s="1"/>
  <c r="AH4317" i="2" a="1"/>
  <c r="AH4317" i="2" s="1"/>
  <c r="AH4318" i="2" a="1"/>
  <c r="AH4318" i="2" s="1"/>
  <c r="AH4601" i="2" a="1"/>
  <c r="AH4601" i="2" s="1"/>
  <c r="AH4602" i="2" a="1"/>
  <c r="AH4602" i="2" s="1"/>
  <c r="AH5021" i="2" a="1"/>
  <c r="AH5021" i="2" s="1"/>
  <c r="AH6198" i="2" a="1"/>
  <c r="AH6198" i="2" s="1"/>
  <c r="AH6351" i="2" a="1"/>
  <c r="AH6351" i="2" s="1"/>
  <c r="AH6365" i="2" a="1"/>
  <c r="AH6365" i="2" s="1"/>
  <c r="AH6623" i="2" a="1"/>
  <c r="AH6623" i="2"/>
  <c r="AH6723" i="2" a="1"/>
  <c r="AH6723" i="2"/>
  <c r="AH7096" i="2" a="1"/>
  <c r="AH7096" i="2" s="1"/>
  <c r="AH5614" i="2" a="1"/>
  <c r="AH5614" i="2" s="1"/>
  <c r="AH5742" i="2" a="1"/>
  <c r="AH5742" i="2" s="1"/>
  <c r="AH5866" i="2" a="1"/>
  <c r="AH5866" i="2"/>
  <c r="AH436" i="2" a="1"/>
  <c r="AH436" i="2"/>
  <c r="AH437" i="2" a="1"/>
  <c r="AH437" i="2" s="1"/>
  <c r="AH1600" i="2" a="1"/>
  <c r="AH1600" i="2" s="1"/>
  <c r="AH3160" i="2" a="1"/>
  <c r="AH3160" i="2"/>
  <c r="AH3500" i="2" a="1"/>
  <c r="AH3500" i="2"/>
  <c r="AH3501" i="2" a="1"/>
  <c r="AH3501" i="2"/>
  <c r="AH3645" i="2" a="1"/>
  <c r="AH3645" i="2" s="1"/>
  <c r="AH3897" i="2" a="1"/>
  <c r="AH3897" i="2" s="1"/>
  <c r="AH3898" i="2" a="1"/>
  <c r="AH3898" i="2" s="1"/>
  <c r="AH4743" i="2" a="1"/>
  <c r="AH4743" i="2" s="1"/>
  <c r="AH4885" i="2" a="1"/>
  <c r="AH4885" i="2"/>
  <c r="AH5182" i="2" a="1"/>
  <c r="AH5182" i="2" s="1"/>
  <c r="AH5446" i="2" a="1"/>
  <c r="AH5446" i="2"/>
  <c r="AH5233" i="2" a="1"/>
  <c r="AH5233" i="2" s="1"/>
  <c r="AH5576" i="2" a="1"/>
  <c r="AH5576" i="2" s="1"/>
  <c r="AH6132" i="2" a="1"/>
  <c r="AH6132" i="2" s="1"/>
  <c r="AH6641" i="2" a="1"/>
  <c r="AH6641" i="2"/>
  <c r="AH6991" i="2" a="1"/>
  <c r="AH6991" i="2" s="1"/>
  <c r="AH438" i="2" a="1"/>
  <c r="AH438" i="2" s="1"/>
  <c r="AH439" i="2" a="1"/>
  <c r="AH439" i="2" s="1"/>
  <c r="AH752" i="2" a="1"/>
  <c r="AH752" i="2" s="1"/>
  <c r="AH769" i="2" a="1"/>
  <c r="AH769" i="2" s="1"/>
  <c r="AH1105" i="2" a="1"/>
  <c r="AH1105" i="2" s="1"/>
  <c r="AH1106" i="2" a="1"/>
  <c r="AH1106" i="2" s="1"/>
  <c r="AH1327" i="2" a="1"/>
  <c r="AH1327" i="2" s="1"/>
  <c r="AH1328" i="2" a="1"/>
  <c r="AH1328" i="2" s="1"/>
  <c r="AH2213" i="2" a="1"/>
  <c r="AH2213" i="2" s="1"/>
  <c r="AH2214" i="2" a="1"/>
  <c r="AH2214" i="2"/>
  <c r="AH2239" i="2" a="1"/>
  <c r="AH2239" i="2"/>
  <c r="AH2240" i="2" a="1"/>
  <c r="AH2240" i="2" s="1"/>
  <c r="AH2241" i="2" a="1"/>
  <c r="AH2241" i="2" s="1"/>
  <c r="AH2269" i="2" a="1"/>
  <c r="AH2269" i="2" s="1"/>
  <c r="AH2894" i="2" a="1"/>
  <c r="AH2894" i="2" s="1"/>
  <c r="AH2895" i="2" a="1"/>
  <c r="AH2895" i="2" s="1"/>
  <c r="AH2896" i="2" a="1"/>
  <c r="AH2896" i="2" s="1"/>
  <c r="AH2925" i="2" a="1"/>
  <c r="AH2925" i="2"/>
  <c r="AH2926" i="2" a="1"/>
  <c r="AH2926" i="2" s="1"/>
  <c r="AH2927" i="2" a="1"/>
  <c r="AH2927" i="2"/>
  <c r="AH3663" i="2" a="1"/>
  <c r="AH3663" i="2" s="1"/>
  <c r="AH4291" i="2" a="1"/>
  <c r="AH4291" i="2" s="1"/>
  <c r="AH4292" i="2" a="1"/>
  <c r="AH4292" i="2" s="1"/>
  <c r="AH4592" i="2" a="1"/>
  <c r="AH4592" i="2"/>
  <c r="AH4603" i="2" a="1"/>
  <c r="AH4603" i="2" s="1"/>
  <c r="AH5022" i="2" a="1"/>
  <c r="AH5022" i="2"/>
  <c r="AH6652" i="2" a="1"/>
  <c r="AH6652" i="2"/>
  <c r="AH6772" i="2" a="1"/>
  <c r="AH6772" i="2" s="1"/>
  <c r="AH7031" i="2" a="1"/>
  <c r="AH7031" i="2" s="1"/>
  <c r="AH5615" i="2" a="1"/>
  <c r="AH5615" i="2" s="1"/>
  <c r="AH5743" i="2" a="1"/>
  <c r="AH5743" i="2" s="1"/>
  <c r="AH5867" i="2" a="1"/>
  <c r="AH5867" i="2" s="1"/>
  <c r="AH3502" i="2" a="1"/>
  <c r="AH3502" i="2" s="1"/>
  <c r="AH3503" i="2" a="1"/>
  <c r="AH3503" i="2" s="1"/>
  <c r="AH3836" i="2" a="1"/>
  <c r="AH3836" i="2" s="1"/>
  <c r="AH3837" i="2" a="1"/>
  <c r="AH3837" i="2" s="1"/>
  <c r="AH193" i="2" a="1"/>
  <c r="AH193" i="2" s="1"/>
  <c r="AH194" i="2" a="1"/>
  <c r="AH194" i="2" s="1"/>
  <c r="AH654" i="2" a="1"/>
  <c r="AH654" i="2" s="1"/>
  <c r="AH699" i="2" a="1"/>
  <c r="AH699" i="2" s="1"/>
  <c r="AH939" i="2" a="1"/>
  <c r="AH939" i="2" s="1"/>
  <c r="AH940" i="2" a="1"/>
  <c r="AH940" i="2" s="1"/>
  <c r="AH1180" i="2" a="1"/>
  <c r="AH1180" i="2" s="1"/>
  <c r="AH1181" i="2" a="1"/>
  <c r="AH1181" i="2" s="1"/>
  <c r="AH1401" i="2" a="1"/>
  <c r="AH1401" i="2"/>
  <c r="AH1427" i="2" a="1"/>
  <c r="AH1427" i="2" s="1"/>
  <c r="AH2102" i="2" a="1"/>
  <c r="AH2102" i="2" s="1"/>
  <c r="AH2153" i="2" a="1"/>
  <c r="AH2153" i="2"/>
  <c r="AH2193" i="2" a="1"/>
  <c r="AH2193" i="2" s="1"/>
  <c r="AH2215" i="2" a="1"/>
  <c r="AH2215" i="2" s="1"/>
  <c r="AH2242" i="2" a="1"/>
  <c r="AH2242" i="2" s="1"/>
  <c r="AH2270" i="2" a="1"/>
  <c r="AH2270" i="2" s="1"/>
  <c r="AH2831" i="2" a="1"/>
  <c r="AH2831" i="2" s="1"/>
  <c r="AH2832" i="2" a="1"/>
  <c r="AH2832" i="2"/>
  <c r="AH2864" i="2" a="1"/>
  <c r="AH2864" i="2"/>
  <c r="AH2865" i="2" a="1"/>
  <c r="AH2865" i="2"/>
  <c r="AH2897" i="2" a="1"/>
  <c r="AH2897" i="2"/>
  <c r="AH2898" i="2" a="1"/>
  <c r="AH2898" i="2"/>
  <c r="AH3945" i="2" a="1"/>
  <c r="AH3945" i="2"/>
  <c r="AH4228" i="2" a="1"/>
  <c r="AH4228" i="2" s="1"/>
  <c r="AH4229" i="2" a="1"/>
  <c r="AH4229" i="2" s="1"/>
  <c r="AH4540" i="2" a="1"/>
  <c r="AH4540" i="2"/>
  <c r="AH4541" i="2" a="1"/>
  <c r="AH4541" i="2" s="1"/>
  <c r="AH6199" i="2" a="1"/>
  <c r="AH6199" i="2" s="1"/>
  <c r="AH6352" i="2" a="1"/>
  <c r="AH6352" i="2" s="1"/>
  <c r="AH6366" i="2" a="1"/>
  <c r="AH6366" i="2" s="1"/>
  <c r="AH3677" i="2" a="1"/>
  <c r="AH3677" i="2" s="1"/>
  <c r="AH5008" i="2" a="1"/>
  <c r="AH5008" i="2" s="1"/>
  <c r="AH6624" i="2" a="1"/>
  <c r="AH6624" i="2" s="1"/>
  <c r="AH6788" i="2" a="1"/>
  <c r="AH6788" i="2" s="1"/>
  <c r="AH7062" i="2" a="1"/>
  <c r="AH7062" i="2" s="1"/>
  <c r="AH493" i="2" a="1"/>
  <c r="AH493" i="2" s="1"/>
  <c r="AH494" i="2" a="1"/>
  <c r="AH494" i="2" s="1"/>
  <c r="AH1550" i="2" a="1"/>
  <c r="AH1550" i="2"/>
  <c r="AH3161" i="2" a="1"/>
  <c r="AH3161" i="2" s="1"/>
  <c r="AH3646" i="2" a="1"/>
  <c r="AH3646" i="2" s="1"/>
  <c r="AH4707" i="2" a="1"/>
  <c r="AH4707" i="2"/>
  <c r="AH4886" i="2" a="1"/>
  <c r="AH4886" i="2" s="1"/>
  <c r="AH5140" i="2" a="1"/>
  <c r="AH5140" i="2" s="1"/>
  <c r="AH5447" i="2" a="1"/>
  <c r="AH5447" i="2" s="1"/>
  <c r="AH5234" i="2" a="1"/>
  <c r="AH5234" i="2" s="1"/>
  <c r="AH5542" i="2" a="1"/>
  <c r="AH5542" i="2"/>
  <c r="AH5616" i="2" a="1"/>
  <c r="AH5616" i="2" s="1"/>
  <c r="AH5744" i="2" a="1"/>
  <c r="AH5744" i="2" s="1"/>
  <c r="AH5868" i="2" a="1"/>
  <c r="AH5868" i="2" s="1"/>
  <c r="AH6117" i="2" a="1"/>
  <c r="AH6117" i="2" s="1"/>
  <c r="AH6603" i="2" a="1"/>
  <c r="AH6603" i="2"/>
  <c r="AH7032" i="2" a="1"/>
  <c r="AH7032" i="2"/>
  <c r="AH3481" i="2" a="1"/>
  <c r="AH3481" i="2" s="1"/>
  <c r="AH3504" i="2" a="1"/>
  <c r="AH3504" i="2"/>
  <c r="AH3838" i="2" a="1"/>
  <c r="AH3838" i="2"/>
  <c r="AH3839" i="2" a="1"/>
  <c r="AH3839" i="2" s="1"/>
  <c r="AH195" i="2" a="1"/>
  <c r="AH195" i="2" s="1"/>
  <c r="AH196" i="2" a="1"/>
  <c r="AH196" i="2" s="1"/>
  <c r="AH655" i="2" a="1"/>
  <c r="AH655" i="2" s="1"/>
  <c r="AH656" i="2" a="1"/>
  <c r="AH656" i="2" s="1"/>
  <c r="AH919" i="2" a="1"/>
  <c r="AH919" i="2" s="1"/>
  <c r="AH941" i="2" a="1"/>
  <c r="AH941" i="2" s="1"/>
  <c r="AH1159" i="2" a="1"/>
  <c r="AH1159" i="2" s="1"/>
  <c r="AH1182" i="2" a="1"/>
  <c r="AH1182" i="2"/>
  <c r="AH1402" i="2" a="1"/>
  <c r="AH1402" i="2" s="1"/>
  <c r="AH1403" i="2" a="1"/>
  <c r="AH1403" i="2" s="1"/>
  <c r="AH2103" i="2" a="1"/>
  <c r="AH2103" i="2" s="1"/>
  <c r="AH2154" i="2" a="1"/>
  <c r="AH2154" i="2" s="1"/>
  <c r="AH2155" i="2" a="1"/>
  <c r="AH2155" i="2"/>
  <c r="AH2194" i="2" a="1"/>
  <c r="AH2194" i="2"/>
  <c r="AH2195" i="2" a="1"/>
  <c r="AH2195" i="2" s="1"/>
  <c r="AH2216" i="2" a="1"/>
  <c r="AH2216" i="2" s="1"/>
  <c r="AH2833" i="2" a="1"/>
  <c r="AH2833" i="2" s="1"/>
  <c r="AH2834" i="2" a="1"/>
  <c r="AH2834" i="2"/>
  <c r="AH2835" i="2" a="1"/>
  <c r="AH2835" i="2"/>
  <c r="AH2866" i="2" a="1"/>
  <c r="AH2866" i="2"/>
  <c r="AH2867" i="2" a="1"/>
  <c r="AH2867" i="2" s="1"/>
  <c r="AH2868" i="2" a="1"/>
  <c r="AH2868" i="2" s="1"/>
  <c r="AH3946" i="2" a="1"/>
  <c r="AH3946" i="2"/>
  <c r="AH4204" i="2" a="1"/>
  <c r="AH4204" i="2" s="1"/>
  <c r="AH4230" i="2" a="1"/>
  <c r="AH4230" i="2" s="1"/>
  <c r="AH4506" i="2" a="1"/>
  <c r="AH4506" i="2" s="1"/>
  <c r="AH4542" i="2" a="1"/>
  <c r="AH4542" i="2" s="1"/>
  <c r="AH6200" i="2" a="1"/>
  <c r="AH6200" i="2"/>
  <c r="AH6353" i="2" a="1"/>
  <c r="AH6353" i="2" s="1"/>
  <c r="AH6367" i="2" a="1"/>
  <c r="AH6367" i="2"/>
  <c r="AH3678" i="2" a="1"/>
  <c r="AH3678" i="2"/>
  <c r="AH5009" i="2" a="1"/>
  <c r="AH5009" i="2" s="1"/>
  <c r="AH6625" i="2" a="1"/>
  <c r="AH6625" i="2" s="1"/>
  <c r="AH6789" i="2" a="1"/>
  <c r="AH6789" i="2" s="1"/>
  <c r="AH7033" i="2" a="1"/>
  <c r="AH7033" i="2"/>
  <c r="AH488" i="2" a="1"/>
  <c r="AH488" i="2" s="1"/>
  <c r="AH495" i="2" a="1"/>
  <c r="AH495" i="2" s="1"/>
  <c r="AH1551" i="2" a="1"/>
  <c r="AH1551" i="2"/>
  <c r="AH3162" i="2" a="1"/>
  <c r="AH3162" i="2" s="1"/>
  <c r="AH3647" i="2" a="1"/>
  <c r="AH3647" i="2" s="1"/>
  <c r="AH4683" i="2" a="1"/>
  <c r="AH4683" i="2" s="1"/>
  <c r="AH4887" i="2" a="1"/>
  <c r="AH4887" i="2" s="1"/>
  <c r="AH5112" i="2" a="1"/>
  <c r="AH5112" i="2"/>
  <c r="AH5448" i="2" a="1"/>
  <c r="AH5448" i="2" s="1"/>
  <c r="AH5235" i="2" a="1"/>
  <c r="AH5235" i="2" s="1"/>
  <c r="AH5543" i="2" a="1"/>
  <c r="AH5543" i="2" s="1"/>
  <c r="AH5617" i="2" a="1"/>
  <c r="AH5617" i="2" s="1"/>
  <c r="AH5745" i="2" a="1"/>
  <c r="AH5745" i="2" s="1"/>
  <c r="AH5869" i="2" a="1"/>
  <c r="AH5869" i="2" s="1"/>
  <c r="AH6118" i="2" a="1"/>
  <c r="AH6118" i="2" s="1"/>
  <c r="AH6604" i="2" a="1"/>
  <c r="AH6604" i="2"/>
  <c r="AH7034" i="2" a="1"/>
  <c r="AH7034" i="2" s="1"/>
  <c r="AH3482" i="2" a="1"/>
  <c r="AH3482" i="2"/>
  <c r="AH3483" i="2" a="1"/>
  <c r="AH3483" i="2"/>
  <c r="AH3802" i="2" a="1"/>
  <c r="AH3802" i="2"/>
  <c r="AH3840" i="2" a="1"/>
  <c r="AH3840" i="2" s="1"/>
  <c r="AH197" i="2" a="1"/>
  <c r="AH197" i="2" s="1"/>
  <c r="AH198" i="2" a="1"/>
  <c r="AH198" i="2" s="1"/>
  <c r="AH657" i="2" a="1"/>
  <c r="AH657" i="2" s="1"/>
  <c r="AH658" i="2" a="1"/>
  <c r="AH658" i="2" s="1"/>
  <c r="AH920" i="2" a="1"/>
  <c r="AH920" i="2"/>
  <c r="AH921" i="2" a="1"/>
  <c r="AH921" i="2" s="1"/>
  <c r="AH1160" i="2" a="1"/>
  <c r="AH1160" i="2"/>
  <c r="AH1161" i="2" a="1"/>
  <c r="AH1161" i="2" s="1"/>
  <c r="AH1404" i="2" a="1"/>
  <c r="AH1404" i="2" s="1"/>
  <c r="AH1405" i="2" a="1"/>
  <c r="AH1405" i="2" s="1"/>
  <c r="AH2104" i="2" a="1"/>
  <c r="AH2104" i="2"/>
  <c r="AH2105" i="2" a="1"/>
  <c r="AH2105" i="2" s="1"/>
  <c r="AH2156" i="2" a="1"/>
  <c r="AH2156" i="2" s="1"/>
  <c r="AH2157" i="2" a="1"/>
  <c r="AH2157" i="2" s="1"/>
  <c r="AH2158" i="2" a="1"/>
  <c r="AH2158" i="2" s="1"/>
  <c r="AH2159" i="2" a="1"/>
  <c r="AH2159" i="2" s="1"/>
  <c r="AH2793" i="2" a="1"/>
  <c r="AH2793" i="2" s="1"/>
  <c r="AH2836" i="2" a="1"/>
  <c r="AH2836" i="2"/>
  <c r="AH2837" i="2" a="1"/>
  <c r="AH2837" i="2" s="1"/>
  <c r="AH2838" i="2" a="1"/>
  <c r="AH2838" i="2" s="1"/>
  <c r="AH2839" i="2" a="1"/>
  <c r="AH2839" i="2" s="1"/>
  <c r="AH2869" i="2" a="1"/>
  <c r="AH2869" i="2" s="1"/>
  <c r="AH3947" i="2" a="1"/>
  <c r="AH3947" i="2" s="1"/>
  <c r="AH4205" i="2" a="1"/>
  <c r="AH4205" i="2" s="1"/>
  <c r="AH4231" i="2" a="1"/>
  <c r="AH4231" i="2" s="1"/>
  <c r="AH4507" i="2" a="1"/>
  <c r="AH4507" i="2" s="1"/>
  <c r="AH4508" i="2" a="1"/>
  <c r="AH4508" i="2"/>
  <c r="AH6190" i="2" a="1"/>
  <c r="AH6190" i="2"/>
  <c r="AH6354" i="2" a="1"/>
  <c r="AH6354" i="2" s="1"/>
  <c r="AH6368" i="2" a="1"/>
  <c r="AH6368" i="2" s="1"/>
  <c r="AH3676" i="2" a="1"/>
  <c r="AH3676" i="2" s="1"/>
  <c r="AH4984" i="2" a="1"/>
  <c r="AH4984" i="2" s="1"/>
  <c r="AH6605" i="2" a="1"/>
  <c r="AH6605" i="2" s="1"/>
  <c r="AH6790" i="2" a="1"/>
  <c r="AH6790" i="2" s="1"/>
  <c r="AH7035" i="2" a="1"/>
  <c r="AH7035" i="2"/>
  <c r="AH489" i="2" a="1"/>
  <c r="AH489" i="2" s="1"/>
  <c r="AH496" i="2" a="1"/>
  <c r="AH496" i="2" s="1"/>
  <c r="AH1552" i="2" a="1"/>
  <c r="AH1552" i="2" s="1"/>
  <c r="AH3163" i="2" a="1"/>
  <c r="AH3163" i="2"/>
  <c r="AH3632" i="2" a="1"/>
  <c r="AH3632" i="2" s="1"/>
  <c r="AH4684" i="2" a="1"/>
  <c r="AH4684" i="2" s="1"/>
  <c r="AH4888" i="2" a="1"/>
  <c r="AH4888" i="2" s="1"/>
  <c r="AH5113" i="2" a="1"/>
  <c r="AH5113" i="2" s="1"/>
  <c r="AH5449" i="2" a="1"/>
  <c r="AH5449" i="2" s="1"/>
  <c r="AH5236" i="2" a="1"/>
  <c r="AH5236" i="2" s="1"/>
  <c r="AH5544" i="2" a="1"/>
  <c r="AH5544" i="2"/>
  <c r="AH5618" i="2" a="1"/>
  <c r="AH5618" i="2" s="1"/>
  <c r="AH5746" i="2" a="1"/>
  <c r="AH5746" i="2" s="1"/>
  <c r="AH5870" i="2" a="1"/>
  <c r="AH5870" i="2" s="1"/>
  <c r="AH6119" i="2" a="1"/>
  <c r="AH6119" i="2" s="1"/>
  <c r="AH6581" i="2" a="1"/>
  <c r="AH6581" i="2" s="1"/>
  <c r="AH7036" i="2" a="1"/>
  <c r="AH7036" i="2"/>
  <c r="AH3505" i="2" a="1"/>
  <c r="AH3505" i="2" s="1"/>
  <c r="AH3506" i="2" a="1"/>
  <c r="AH3506" i="2"/>
  <c r="AH3841" i="2" a="1"/>
  <c r="AH3841" i="2" s="1"/>
  <c r="AH3842" i="2" a="1"/>
  <c r="AH3842" i="2" s="1"/>
  <c r="AH199" i="2" a="1"/>
  <c r="AH199" i="2" s="1"/>
  <c r="AH295" i="2" a="1"/>
  <c r="AH295" i="2" s="1"/>
  <c r="AH659" i="2" a="1"/>
  <c r="AH659" i="2" s="1"/>
  <c r="AH700" i="2" a="1"/>
  <c r="AH700" i="2"/>
  <c r="AH942" i="2" a="1"/>
  <c r="AH942" i="2" s="1"/>
  <c r="AH943" i="2" a="1"/>
  <c r="AH943" i="2" s="1"/>
  <c r="AH1183" i="2" a="1"/>
  <c r="AH1183" i="2"/>
  <c r="AH1184" i="2" a="1"/>
  <c r="AH1184" i="2" s="1"/>
  <c r="AH1428" i="2" a="1"/>
  <c r="AH1428" i="2" s="1"/>
  <c r="AH1429" i="2" a="1"/>
  <c r="AH1429" i="2" s="1"/>
  <c r="AH2160" i="2" a="1"/>
  <c r="AH2160" i="2"/>
  <c r="AH2196" i="2" a="1"/>
  <c r="AH2196" i="2" s="1"/>
  <c r="AH2217" i="2" a="1"/>
  <c r="AH2217" i="2"/>
  <c r="AH2218" i="2" a="1"/>
  <c r="AH2218" i="2" s="1"/>
  <c r="AH2243" i="2" a="1"/>
  <c r="AH2243" i="2" s="1"/>
  <c r="AH2244" i="2" a="1"/>
  <c r="AH2244" i="2" s="1"/>
  <c r="AH2840" i="2" a="1"/>
  <c r="AH2840" i="2" s="1"/>
  <c r="AH2841" i="2" a="1"/>
  <c r="AH2841" i="2"/>
  <c r="AH2842" i="2" a="1"/>
  <c r="AH2842" i="2" s="1"/>
  <c r="AH2870" i="2" a="1"/>
  <c r="AH2870" i="2" s="1"/>
  <c r="AH2871" i="2" a="1"/>
  <c r="AH2871" i="2" s="1"/>
  <c r="AH2872" i="2" a="1"/>
  <c r="AH2872" i="2" s="1"/>
  <c r="AH3966" i="2" a="1"/>
  <c r="AH3966" i="2" s="1"/>
  <c r="AH4232" i="2" a="1"/>
  <c r="AH4232" i="2" s="1"/>
  <c r="AH4233" i="2" a="1"/>
  <c r="AH4233" i="2" s="1"/>
  <c r="AH4543" i="2" a="1"/>
  <c r="AH4543" i="2" s="1"/>
  <c r="AH4544" i="2" a="1"/>
  <c r="AH4544" i="2"/>
  <c r="AH6210" i="2" a="1"/>
  <c r="AH6210" i="2" s="1"/>
  <c r="AH6369" i="2" a="1"/>
  <c r="AH6369" i="2"/>
  <c r="AH6370" i="2" a="1"/>
  <c r="AH6370" i="2"/>
  <c r="AH3679" i="2" a="1"/>
  <c r="AH3679" i="2" s="1"/>
  <c r="AH5010" i="2" a="1"/>
  <c r="AH5010" i="2" s="1"/>
  <c r="AH6642" i="2" a="1"/>
  <c r="AH6642" i="2" s="1"/>
  <c r="AH6793" i="2" a="1"/>
  <c r="AH6793" i="2" s="1"/>
  <c r="AH7063" i="2" a="1"/>
  <c r="AH7063" i="2" s="1"/>
  <c r="AH497" i="2" a="1"/>
  <c r="AH497" i="2"/>
  <c r="AH498" i="2" a="1"/>
  <c r="AH498" i="2" s="1"/>
  <c r="AH1553" i="2" a="1"/>
  <c r="AH1553" i="2" s="1"/>
  <c r="AH3164" i="2" a="1"/>
  <c r="AH3164" i="2"/>
  <c r="AH3648" i="2" a="1"/>
  <c r="AH3648" i="2" s="1"/>
  <c r="AH4708" i="2" a="1"/>
  <c r="AH4708" i="2" s="1"/>
  <c r="AH4889" i="2" a="1"/>
  <c r="AH4889" i="2" s="1"/>
  <c r="AH5141" i="2" a="1"/>
  <c r="AH5141" i="2"/>
  <c r="AH5450" i="2" a="1"/>
  <c r="AH5450" i="2"/>
  <c r="AH5237" i="2" a="1"/>
  <c r="AH5237" i="2" s="1"/>
  <c r="AH5563" i="2" a="1"/>
  <c r="AH5563" i="2"/>
  <c r="AH5619" i="2" a="1"/>
  <c r="AH5619" i="2"/>
  <c r="AH5747" i="2" a="1"/>
  <c r="AH5747" i="2" s="1"/>
  <c r="AH5871" i="2" a="1"/>
  <c r="AH5871" i="2"/>
  <c r="AH6133" i="2" a="1"/>
  <c r="AH6133" i="2"/>
  <c r="AH6606" i="2" a="1"/>
  <c r="AH6606" i="2"/>
  <c r="AH7037" i="2" a="1"/>
  <c r="AH7037" i="2" s="1"/>
  <c r="AH440" i="2" a="1"/>
  <c r="AH440" i="2"/>
  <c r="AH441" i="2" a="1"/>
  <c r="AH441" i="2" s="1"/>
  <c r="AH1592" i="2" a="1"/>
  <c r="AH1592" i="2" s="1"/>
  <c r="AH3165" i="2" a="1"/>
  <c r="AH3165" i="2" s="1"/>
  <c r="AH3507" i="2" a="1"/>
  <c r="AH3507" i="2" s="1"/>
  <c r="AH3508" i="2" a="1"/>
  <c r="AH3508" i="2" s="1"/>
  <c r="AH3649" i="2" a="1"/>
  <c r="AH3649" i="2"/>
  <c r="AH3892" i="2" a="1"/>
  <c r="AH3892" i="2"/>
  <c r="AH3899" i="2" a="1"/>
  <c r="AH3899" i="2" s="1"/>
  <c r="AH4744" i="2" a="1"/>
  <c r="AH4744" i="2" s="1"/>
  <c r="AH4890" i="2" a="1"/>
  <c r="AH4890" i="2" s="1"/>
  <c r="AH5172" i="2" a="1"/>
  <c r="AH5172" i="2" s="1"/>
  <c r="AH5451" i="2" a="1"/>
  <c r="AH5451" i="2" s="1"/>
  <c r="AH5238" i="2" a="1"/>
  <c r="AH5238" i="2" s="1"/>
  <c r="AH5577" i="2" a="1"/>
  <c r="AH5577" i="2" s="1"/>
  <c r="AH6120" i="2" a="1"/>
  <c r="AH6120" i="2" s="1"/>
  <c r="AH6626" i="2" a="1"/>
  <c r="AH6626" i="2"/>
  <c r="AH6992" i="2" a="1"/>
  <c r="AH6992" i="2" s="1"/>
  <c r="AH442" i="2" a="1"/>
  <c r="AH442" i="2" s="1"/>
  <c r="AH443" i="2" a="1"/>
  <c r="AH443" i="2" s="1"/>
  <c r="AH753" i="2" a="1"/>
  <c r="AH753" i="2" s="1"/>
  <c r="AH770" i="2" a="1"/>
  <c r="AH770" i="2" s="1"/>
  <c r="AH1107" i="2" a="1"/>
  <c r="AH1107" i="2" s="1"/>
  <c r="AH1108" i="2" a="1"/>
  <c r="AH1108" i="2" s="1"/>
  <c r="AH1329" i="2" a="1"/>
  <c r="AH1329" i="2" s="1"/>
  <c r="AH1330" i="2" a="1"/>
  <c r="AH1330" i="2"/>
  <c r="AH2219" i="2" a="1"/>
  <c r="AH2219" i="2"/>
  <c r="AH2220" i="2" a="1"/>
  <c r="AH2220" i="2" s="1"/>
  <c r="AH2221" i="2" a="1"/>
  <c r="AH2221" i="2" s="1"/>
  <c r="AH2245" i="2" a="1"/>
  <c r="AH2245" i="2" s="1"/>
  <c r="AH2246" i="2" a="1"/>
  <c r="AH2246" i="2" s="1"/>
  <c r="AH2247" i="2" a="1"/>
  <c r="AH2247" i="2" s="1"/>
  <c r="AH2899" i="2" a="1"/>
  <c r="AH2899" i="2" s="1"/>
  <c r="AH2900" i="2" a="1"/>
  <c r="AH2900" i="2"/>
  <c r="AH2901" i="2" a="1"/>
  <c r="AH2901" i="2" s="1"/>
  <c r="AH2902" i="2" a="1"/>
  <c r="AH2902" i="2" s="1"/>
  <c r="AH2928" i="2" a="1"/>
  <c r="AH2928" i="2" s="1"/>
  <c r="AH2929" i="2" a="1"/>
  <c r="AH2929" i="2" s="1"/>
  <c r="AH3650" i="2" a="1"/>
  <c r="AH3650" i="2" s="1"/>
  <c r="AH4293" i="2" a="1"/>
  <c r="AH4293" i="2" s="1"/>
  <c r="AH4294" i="2" a="1"/>
  <c r="AH4294" i="2" s="1"/>
  <c r="AH4593" i="2" a="1"/>
  <c r="AH4593" i="2" s="1"/>
  <c r="AH4594" i="2" a="1"/>
  <c r="AH4594" i="2" s="1"/>
  <c r="AH5011" i="2" a="1"/>
  <c r="AH5011" i="2" s="1"/>
  <c r="AH6653" i="2" a="1"/>
  <c r="AH6653" i="2" s="1"/>
  <c r="AH6773" i="2" a="1"/>
  <c r="AH6773" i="2" s="1"/>
  <c r="AH7038" i="2" a="1"/>
  <c r="AH7038" i="2" s="1"/>
  <c r="AH5748" i="2" a="1"/>
  <c r="AH5748" i="2"/>
  <c r="AH5749" i="2" a="1"/>
  <c r="AH5749" i="2" s="1"/>
  <c r="AH5872" i="2" a="1"/>
  <c r="AH5872" i="2" s="1"/>
  <c r="AH444" i="2" a="1"/>
  <c r="AH444" i="2"/>
  <c r="AH445" i="2" a="1"/>
  <c r="AH445" i="2" s="1"/>
  <c r="AH1593" i="2" a="1"/>
  <c r="AH1593" i="2" s="1"/>
  <c r="AH3166" i="2" a="1"/>
  <c r="AH3166" i="2" s="1"/>
  <c r="AH4745" i="2" a="1"/>
  <c r="AH4745" i="2" s="1"/>
  <c r="AH4891" i="2" a="1"/>
  <c r="AH4891" i="2" s="1"/>
  <c r="AH5173" i="2" a="1"/>
  <c r="AH5173" i="2" s="1"/>
  <c r="AH5452" i="2" a="1"/>
  <c r="AH5452" i="2"/>
  <c r="AH5578" i="2" a="1"/>
  <c r="AH5578" i="2" s="1"/>
  <c r="AH856" i="2" a="1"/>
  <c r="AH856" i="2" s="1"/>
  <c r="AH857" i="2" a="1"/>
  <c r="AH857" i="2" s="1"/>
  <c r="AH2222" i="2" a="1"/>
  <c r="AH2222" i="2" s="1"/>
  <c r="AH2248" i="2" a="1"/>
  <c r="AH2248" i="2" s="1"/>
  <c r="AH2271" i="2" a="1"/>
  <c r="AH2271" i="2"/>
  <c r="AH2272" i="2" a="1"/>
  <c r="AH2272" i="2" s="1"/>
  <c r="AH2273" i="2" a="1"/>
  <c r="AH2273" i="2"/>
  <c r="AH2274" i="2" a="1"/>
  <c r="AH2274" i="2"/>
  <c r="AH2903" i="2" a="1"/>
  <c r="AH2903" i="2"/>
  <c r="AH2904" i="2" a="1"/>
  <c r="AH2904" i="2" s="1"/>
  <c r="AH2930" i="2" a="1"/>
  <c r="AH2930" i="2"/>
  <c r="AH2931" i="2" a="1"/>
  <c r="AH2931" i="2"/>
  <c r="AH2932" i="2" a="1"/>
  <c r="AH2932" i="2"/>
  <c r="AH2933" i="2" a="1"/>
  <c r="AH2933" i="2" s="1"/>
  <c r="AH3651" i="2" a="1"/>
  <c r="AH3651" i="2" s="1"/>
  <c r="AH4000" i="2" a="1"/>
  <c r="AH4000" i="2" s="1"/>
  <c r="AH5012" i="2" a="1"/>
  <c r="AH5012" i="2" s="1"/>
  <c r="AH6232" i="2" a="1"/>
  <c r="AH6232" i="2" s="1"/>
  <c r="AH6382" i="2" a="1"/>
  <c r="AH6382" i="2" s="1"/>
  <c r="AH6398" i="2" a="1"/>
  <c r="AH6398" i="2"/>
  <c r="AH6643" i="2" a="1"/>
  <c r="AH6643" i="2" s="1"/>
  <c r="AH6774" i="2" a="1"/>
  <c r="AH6774" i="2"/>
  <c r="AH7039" i="2" a="1"/>
  <c r="AH7039" i="2" s="1"/>
  <c r="AH5620" i="2" a="1"/>
  <c r="AH5620" i="2" s="1"/>
  <c r="AH5750" i="2" a="1"/>
  <c r="AH5750" i="2" s="1"/>
  <c r="AH5873" i="2" a="1"/>
  <c r="AH5873" i="2" s="1"/>
  <c r="AH7106" i="2" a="1"/>
  <c r="AH7106" i="2" s="1"/>
  <c r="AH408" i="2" a="1"/>
  <c r="AH408" i="2" s="1"/>
  <c r="AH409" i="2" a="1"/>
  <c r="AH409" i="2" s="1"/>
  <c r="AH754" i="2" a="1"/>
  <c r="AH754" i="2" s="1"/>
  <c r="AH755" i="2" a="1"/>
  <c r="AH755" i="2" s="1"/>
  <c r="AH1060" i="2" a="1"/>
  <c r="AH1060" i="2" s="1"/>
  <c r="AH1078" i="2" a="1"/>
  <c r="AH1078" i="2" s="1"/>
  <c r="AH1293" i="2" a="1"/>
  <c r="AH1293" i="2" s="1"/>
  <c r="AH1294" i="2" a="1"/>
  <c r="AH1294" i="2" s="1"/>
  <c r="AH3431" i="2" a="1"/>
  <c r="AH3431" i="2" s="1"/>
  <c r="AH3432" i="2" a="1"/>
  <c r="AH3432" i="2" s="1"/>
  <c r="AH3608" i="2" a="1"/>
  <c r="AH3608" i="2" s="1"/>
  <c r="AH3803" i="2" a="1"/>
  <c r="AH3803" i="2" s="1"/>
  <c r="AH3843" i="2" a="1"/>
  <c r="AH3843" i="2"/>
  <c r="AH5285" i="2" a="1"/>
  <c r="AH5285" i="2" s="1"/>
  <c r="AH6100" i="2" a="1"/>
  <c r="AH6100" i="2" s="1"/>
  <c r="AH6800" i="2" a="1"/>
  <c r="AH6800" i="2" s="1"/>
  <c r="AH410" i="2" a="1"/>
  <c r="AH410" i="2" s="1"/>
  <c r="AH411" i="2" a="1"/>
  <c r="AH411" i="2"/>
  <c r="AH1581" i="2" a="1"/>
  <c r="AH1581" i="2"/>
  <c r="AH3167" i="2" a="1"/>
  <c r="AH3167" i="2" s="1"/>
  <c r="AH4892" i="2" a="1"/>
  <c r="AH4892" i="2"/>
  <c r="AH4732" i="2" a="1"/>
  <c r="AH4732" i="2" s="1"/>
  <c r="AH5159" i="2" a="1"/>
  <c r="AH5159" i="2" s="1"/>
  <c r="AH5453" i="2" a="1"/>
  <c r="AH5453" i="2" s="1"/>
  <c r="AH5564" i="2" a="1"/>
  <c r="AH5564" i="2"/>
  <c r="AH4060" i="2" a="1"/>
  <c r="AH4060" i="2" s="1"/>
  <c r="AH4061" i="2" a="1"/>
  <c r="AH4061" i="2" s="1"/>
  <c r="AH4062" i="2" a="1"/>
  <c r="AH4062" i="2" s="1"/>
  <c r="AH4066" i="2" a="1"/>
  <c r="AH4066" i="2"/>
  <c r="AH4067" i="2" a="1"/>
  <c r="AH4067" i="2"/>
  <c r="AH4068" i="2" a="1"/>
  <c r="AH4068" i="2" s="1"/>
  <c r="AH4119" i="2" a="1"/>
  <c r="AH4119" i="2" s="1"/>
  <c r="AH4124" i="2" a="1"/>
  <c r="AH4124" i="2"/>
  <c r="AH4125" i="2" a="1"/>
  <c r="AH4125" i="2" s="1"/>
  <c r="AH4126" i="2" a="1"/>
  <c r="AH4126" i="2"/>
  <c r="AH4127" i="2" a="1"/>
  <c r="AH4127" i="2" s="1"/>
  <c r="AH4131" i="2" a="1"/>
  <c r="AH4131" i="2" s="1"/>
  <c r="AH6841" i="2" a="1"/>
  <c r="AH6841" i="2" s="1"/>
  <c r="AH7097" i="2" a="1"/>
  <c r="AH7097" i="2"/>
  <c r="AH3652" i="2" a="1"/>
  <c r="AH3652" i="2" s="1"/>
  <c r="AH4206" i="2" a="1"/>
  <c r="AH4206" i="2" s="1"/>
  <c r="AH4207" i="2" a="1"/>
  <c r="AH4207" i="2" s="1"/>
  <c r="AH4509" i="2" a="1"/>
  <c r="AH4509" i="2" s="1"/>
  <c r="AH4510" i="2" a="1"/>
  <c r="AH4510" i="2" s="1"/>
  <c r="AH5013" i="2" a="1"/>
  <c r="AH5013" i="2" s="1"/>
  <c r="AH6801" i="2" a="1"/>
  <c r="AH6801" i="2"/>
  <c r="AH5621" i="2" a="1"/>
  <c r="AH5621" i="2" s="1"/>
  <c r="AH5751" i="2" a="1"/>
  <c r="AH5751" i="2"/>
  <c r="AH5874" i="2" a="1"/>
  <c r="AH5874" i="2" s="1"/>
  <c r="AH446" i="2" a="1"/>
  <c r="AH446" i="2" s="1"/>
  <c r="AH447" i="2" a="1"/>
  <c r="AH447" i="2" s="1"/>
  <c r="AH1594" i="2" a="1"/>
  <c r="AH1594" i="2" s="1"/>
  <c r="AH3168" i="2" a="1"/>
  <c r="AH3168" i="2" s="1"/>
  <c r="AH3484" i="2" a="1"/>
  <c r="AH3484" i="2" s="1"/>
  <c r="AH3485" i="2" a="1"/>
  <c r="AH3485" i="2"/>
  <c r="AH3864" i="2" a="1"/>
  <c r="AH3864" i="2" s="1"/>
  <c r="AH3865" i="2" a="1"/>
  <c r="AH3865" i="2" s="1"/>
  <c r="AH4753" i="2" a="1"/>
  <c r="AH4753" i="2" s="1"/>
  <c r="AH4893" i="2" a="1"/>
  <c r="AH4893" i="2" s="1"/>
  <c r="AH5174" i="2" a="1"/>
  <c r="AH5174" i="2"/>
  <c r="AH5454" i="2" a="1"/>
  <c r="AH5454" i="2" s="1"/>
  <c r="AH5579" i="2" a="1"/>
  <c r="AH5579" i="2" s="1"/>
  <c r="AH412" i="2" a="1"/>
  <c r="AH412" i="2" s="1"/>
  <c r="AH448" i="2" a="1"/>
  <c r="AH448" i="2"/>
  <c r="AH771" i="2" a="1"/>
  <c r="AH771" i="2" s="1"/>
  <c r="AH772" i="2" a="1"/>
  <c r="AH772" i="2" s="1"/>
  <c r="AH964" i="2" a="1"/>
  <c r="AH964" i="2" s="1"/>
  <c r="AH965" i="2" a="1"/>
  <c r="AH965" i="2" s="1"/>
  <c r="AH1212" i="2" a="1"/>
  <c r="AH1212" i="2" s="1"/>
  <c r="AH1213" i="2" a="1"/>
  <c r="AH1213" i="2" s="1"/>
  <c r="AH1449" i="2" a="1"/>
  <c r="AH1449" i="2" s="1"/>
  <c r="AH1450" i="2" a="1"/>
  <c r="AH1450" i="2"/>
  <c r="AH2223" i="2" a="1"/>
  <c r="AH2223" i="2"/>
  <c r="AH2224" i="2" a="1"/>
  <c r="AH2224" i="2"/>
  <c r="AH2225" i="2" a="1"/>
  <c r="AH2225" i="2" s="1"/>
  <c r="AH2249" i="2" a="1"/>
  <c r="AH2249" i="2" s="1"/>
  <c r="AH2250" i="2" a="1"/>
  <c r="AH2250" i="2" s="1"/>
  <c r="AH2275" i="2" a="1"/>
  <c r="AH2275" i="2" s="1"/>
  <c r="AH2873" i="2" a="1"/>
  <c r="AH2873" i="2" s="1"/>
  <c r="AH2905" i="2" a="1"/>
  <c r="AH2905" i="2"/>
  <c r="AH2906" i="2" a="1"/>
  <c r="AH2906" i="2" s="1"/>
  <c r="AH2907" i="2" a="1"/>
  <c r="AH2907" i="2" s="1"/>
  <c r="AH2908" i="2" a="1"/>
  <c r="AH2908" i="2"/>
  <c r="AH2934" i="2" a="1"/>
  <c r="AH2934" i="2" s="1"/>
  <c r="AH4001" i="2" a="1"/>
  <c r="AH4001" i="2" s="1"/>
  <c r="AH4352" i="2" a="1"/>
  <c r="AH4352" i="2" s="1"/>
  <c r="AH4353" i="2" a="1"/>
  <c r="AH4353" i="2" s="1"/>
  <c r="AH4566" i="2" a="1"/>
  <c r="AH4566" i="2"/>
  <c r="AH4567" i="2" a="1"/>
  <c r="AH4567" i="2" s="1"/>
  <c r="AH6233" i="2" a="1"/>
  <c r="AH6233" i="2"/>
  <c r="AH6383" i="2" a="1"/>
  <c r="AH6383" i="2" s="1"/>
  <c r="AH6399" i="2" a="1"/>
  <c r="AH6399" i="2" s="1"/>
  <c r="AH3265" i="2" a="1"/>
  <c r="AH3265" i="2" s="1"/>
  <c r="AH5029" i="2" a="1"/>
  <c r="AH5029" i="2" s="1"/>
  <c r="AH6627" i="2" a="1"/>
  <c r="AH6627" i="2" s="1"/>
  <c r="AH6720" i="2" a="1"/>
  <c r="AH6720" i="2" s="1"/>
  <c r="AH7091" i="2" a="1"/>
  <c r="AH7091" i="2" s="1"/>
  <c r="AH3266" i="2" a="1"/>
  <c r="AH3266" i="2" s="1"/>
  <c r="AH5248" i="2" a="1"/>
  <c r="AH5248" i="2"/>
  <c r="AH5622" i="2" a="1"/>
  <c r="AH5622" i="2" s="1"/>
  <c r="AH5752" i="2" a="1"/>
  <c r="AH5752" i="2" s="1"/>
  <c r="AH5875" i="2" a="1"/>
  <c r="AH5875" i="2" s="1"/>
  <c r="AH6144" i="2" a="1"/>
  <c r="AH6144" i="2" s="1"/>
  <c r="AH6654" i="2" a="1"/>
  <c r="AH6654" i="2" s="1"/>
  <c r="AH7072" i="2" a="1"/>
  <c r="AH7072" i="2" s="1"/>
  <c r="AH527" i="2" a="1"/>
  <c r="AH527" i="2"/>
  <c r="AH475" i="2" a="1"/>
  <c r="AH475" i="2" s="1"/>
  <c r="AH1554" i="2" a="1"/>
  <c r="AH1554" i="2" s="1"/>
  <c r="AH3169" i="2" a="1"/>
  <c r="AH3169" i="2"/>
  <c r="AH3170" i="2" a="1"/>
  <c r="AH3170" i="2" s="1"/>
  <c r="AH4653" i="2" a="1"/>
  <c r="AH4653" i="2" s="1"/>
  <c r="AH4894" i="2" a="1"/>
  <c r="AH4894" i="2" s="1"/>
  <c r="AH5114" i="2" a="1"/>
  <c r="AH5114" i="2" s="1"/>
  <c r="AH5455" i="2" a="1"/>
  <c r="AH5455" i="2"/>
  <c r="AH5315" i="2" a="1"/>
  <c r="AH5315" i="2" s="1"/>
  <c r="AH5565" i="2" a="1"/>
  <c r="AH5565" i="2" s="1"/>
  <c r="AH5998" i="2" a="1"/>
  <c r="AH5998" i="2" s="1"/>
  <c r="AH6000" i="2" a="1"/>
  <c r="AH6000" i="2" s="1"/>
  <c r="AH6003" i="2" a="1"/>
  <c r="AH6003" i="2" s="1"/>
  <c r="AH6028" i="2" a="1"/>
  <c r="AH6028" i="2"/>
  <c r="AH6467" i="2" a="1"/>
  <c r="AH6467" i="2" s="1"/>
  <c r="AH6993" i="2" a="1"/>
  <c r="AH6993" i="2" s="1"/>
  <c r="AH660" i="2" a="1"/>
  <c r="AH660" i="2" s="1"/>
  <c r="AH756" i="2" a="1"/>
  <c r="AH756" i="2" s="1"/>
  <c r="AH804" i="2" a="1"/>
  <c r="AH804" i="2" s="1"/>
  <c r="AH830" i="2" a="1"/>
  <c r="AH830" i="2" s="1"/>
  <c r="AH988" i="2" a="1"/>
  <c r="AH988" i="2" s="1"/>
  <c r="AH989" i="2" a="1"/>
  <c r="AH989" i="2" s="1"/>
  <c r="AH1224" i="2" a="1"/>
  <c r="AH1224" i="2" s="1"/>
  <c r="AH1225" i="2" a="1"/>
  <c r="AH1225" i="2" s="1"/>
  <c r="AH1603" i="2" a="1"/>
  <c r="AH1603" i="2" s="1"/>
  <c r="AH1610" i="2" a="1"/>
  <c r="AH1610" i="2"/>
  <c r="AH1617" i="2" a="1"/>
  <c r="AH1617" i="2" s="1"/>
  <c r="AH1619" i="2" a="1"/>
  <c r="AH1619" i="2" s="1"/>
  <c r="AH1620" i="2" a="1"/>
  <c r="AH1620" i="2" s="1"/>
  <c r="AH1625" i="2" a="1"/>
  <c r="AH1625" i="2" s="1"/>
  <c r="AH1627" i="2" a="1"/>
  <c r="AH1627" i="2" s="1"/>
  <c r="AH1628" i="2" a="1"/>
  <c r="AH1628" i="2" s="1"/>
  <c r="AH1630" i="2" a="1"/>
  <c r="AH1630" i="2" s="1"/>
  <c r="AH1636" i="2" a="1"/>
  <c r="AH1636" i="2" s="1"/>
  <c r="AH1637" i="2" a="1"/>
  <c r="AH1637" i="2" s="1"/>
  <c r="AH1711" i="2" a="1"/>
  <c r="AH1711" i="2" s="1"/>
  <c r="AH3171" i="2" a="1"/>
  <c r="AH3171" i="2" s="1"/>
  <c r="AH3948" i="2" a="1"/>
  <c r="AH3948" i="2" s="1"/>
  <c r="AH4006" i="2" a="1"/>
  <c r="AH4006" i="2" s="1"/>
  <c r="AH4007" i="2" a="1"/>
  <c r="AH4007" i="2" s="1"/>
  <c r="AH4426" i="2" a="1"/>
  <c r="AH4426" i="2"/>
  <c r="AH4568" i="2" a="1"/>
  <c r="AH4568" i="2" s="1"/>
  <c r="AH5041" i="2" a="1"/>
  <c r="AH5041" i="2" s="1"/>
  <c r="AH5189" i="2" a="1"/>
  <c r="AH5189" i="2" s="1"/>
  <c r="AH5190" i="2" a="1"/>
  <c r="AH5190" i="2" s="1"/>
  <c r="AH6164" i="2" a="1"/>
  <c r="AH6164" i="2"/>
  <c r="AH6384" i="2" a="1"/>
  <c r="AH6384" i="2" s="1"/>
  <c r="AH6400" i="2" a="1"/>
  <c r="AH6400" i="2" s="1"/>
  <c r="AH6446" i="2" a="1"/>
  <c r="AH6446" i="2" s="1"/>
  <c r="AH6728" i="2" a="1"/>
  <c r="AH6728" i="2" s="1"/>
  <c r="AH7073" i="2" a="1"/>
  <c r="AH7073" i="2" s="1"/>
  <c r="AH499" i="2" a="1"/>
  <c r="AH499" i="2"/>
  <c r="AH505" i="2" a="1"/>
  <c r="AH505" i="2" s="1"/>
  <c r="AH1582" i="2" a="1"/>
  <c r="AH1582" i="2" s="1"/>
  <c r="AH3172" i="2" a="1"/>
  <c r="AH3172" i="2" s="1"/>
  <c r="AH3509" i="2" a="1"/>
  <c r="AH3509" i="2" s="1"/>
  <c r="AH3519" i="2" a="1"/>
  <c r="AH3519" i="2" s="1"/>
  <c r="AH3653" i="2" a="1"/>
  <c r="AH3653" i="2"/>
  <c r="AH3866" i="2" a="1"/>
  <c r="AH3866" i="2"/>
  <c r="AH3867" i="2" a="1"/>
  <c r="AH3867" i="2" s="1"/>
  <c r="AH4733" i="2" a="1"/>
  <c r="AH4733" i="2" s="1"/>
  <c r="AH4895" i="2" a="1"/>
  <c r="AH4895" i="2"/>
  <c r="AH5160" i="2" a="1"/>
  <c r="AH5160" i="2"/>
  <c r="AH5456" i="2" a="1"/>
  <c r="AH5456" i="2" s="1"/>
  <c r="AH5239" i="2" a="1"/>
  <c r="AH5239" i="2" s="1"/>
  <c r="AH5580" i="2" a="1"/>
  <c r="AH5580" i="2" s="1"/>
  <c r="AH5623" i="2" a="1"/>
  <c r="AH5623" i="2" s="1"/>
  <c r="AH5753" i="2" a="1"/>
  <c r="AH5753" i="2" s="1"/>
  <c r="AH5876" i="2" a="1"/>
  <c r="AH5876" i="2" s="1"/>
  <c r="AH6134" i="2" a="1"/>
  <c r="AH6134" i="2" s="1"/>
  <c r="AH6628" i="2" a="1"/>
  <c r="AH6628" i="2" s="1"/>
  <c r="AH296" i="2" a="1"/>
  <c r="AH296" i="2" s="1"/>
  <c r="AH297" i="2" a="1"/>
  <c r="AH297" i="2" s="1"/>
  <c r="AH701" i="2" a="1"/>
  <c r="AH701" i="2" s="1"/>
  <c r="AH733" i="2" a="1"/>
  <c r="AH733" i="2" s="1"/>
  <c r="AH944" i="2" a="1"/>
  <c r="AH944" i="2" s="1"/>
  <c r="AH957" i="2" a="1"/>
  <c r="AH957" i="2" s="1"/>
  <c r="AH1185" i="2" a="1"/>
  <c r="AH1185" i="2" s="1"/>
  <c r="AH1205" i="2" a="1"/>
  <c r="AH1205" i="2"/>
  <c r="AH1430" i="2" a="1"/>
  <c r="AH1430" i="2" s="1"/>
  <c r="AH1446" i="2" a="1"/>
  <c r="AH1446" i="2" s="1"/>
  <c r="AH2276" i="2" a="1"/>
  <c r="AH2276" i="2"/>
  <c r="AH2296" i="2" a="1"/>
  <c r="AH2296" i="2" s="1"/>
  <c r="AH2297" i="2" a="1"/>
  <c r="AH2297" i="2" s="1"/>
  <c r="AH2298" i="2" a="1"/>
  <c r="AH2298" i="2" s="1"/>
  <c r="AH2317" i="2" a="1"/>
  <c r="AH2317" i="2" s="1"/>
  <c r="AH2318" i="2" a="1"/>
  <c r="AH2318" i="2" s="1"/>
  <c r="AH2935" i="2" a="1"/>
  <c r="AH2935" i="2" s="1"/>
  <c r="AH2936" i="2" a="1"/>
  <c r="AH2936" i="2" s="1"/>
  <c r="AH2937" i="2" a="1"/>
  <c r="AH2937" i="2" s="1"/>
  <c r="AH2961" i="2" a="1"/>
  <c r="AH2961" i="2" s="1"/>
  <c r="AH2962" i="2" a="1"/>
  <c r="AH2962" i="2" s="1"/>
  <c r="AH2977" i="2" a="1"/>
  <c r="AH2977" i="2" s="1"/>
  <c r="AH3680" i="2" a="1"/>
  <c r="AH3680" i="2" s="1"/>
  <c r="AH3967" i="2" a="1"/>
  <c r="AH3967" i="2" s="1"/>
  <c r="AH4261" i="2" a="1"/>
  <c r="AH4261" i="2" s="1"/>
  <c r="AH4262" i="2" a="1"/>
  <c r="AH4262" i="2" s="1"/>
  <c r="AH4569" i="2" a="1"/>
  <c r="AH4569" i="2" s="1"/>
  <c r="AH4570" i="2" a="1"/>
  <c r="AH4570" i="2" s="1"/>
  <c r="AH5037" i="2" a="1"/>
  <c r="AH5037" i="2" s="1"/>
  <c r="AH6219" i="2" a="1"/>
  <c r="AH6219" i="2" s="1"/>
  <c r="AH6385" i="2" a="1"/>
  <c r="AH6385" i="2" s="1"/>
  <c r="AH6401" i="2" a="1"/>
  <c r="AH6401" i="2" s="1"/>
  <c r="AH6655" i="2" a="1"/>
  <c r="AH6655" i="2" s="1"/>
  <c r="AH6794" i="2" a="1"/>
  <c r="AH6794" i="2" s="1"/>
  <c r="AH7074" i="2" a="1"/>
  <c r="AH7074" i="2" s="1"/>
  <c r="AH7075" i="2" a="1"/>
  <c r="AH7075" i="2"/>
  <c r="AI298" i="2"/>
  <c r="AI299" i="2"/>
  <c r="AI1525" i="2"/>
  <c r="AI3027" i="2"/>
  <c r="AI3391" i="2"/>
  <c r="AI3433" i="2"/>
  <c r="AI3758" i="2"/>
  <c r="AI3804" i="2"/>
  <c r="AI4709" i="2"/>
  <c r="AI4755" i="2"/>
  <c r="AI5115" i="2"/>
  <c r="AI5316" i="2"/>
  <c r="AI200" i="2"/>
  <c r="AI368" i="2"/>
  <c r="AI661" i="2"/>
  <c r="AI702" i="2"/>
  <c r="AI890" i="2"/>
  <c r="AI922" i="2"/>
  <c r="AI1162" i="2"/>
  <c r="AI1186" i="2"/>
  <c r="AI1406" i="2"/>
  <c r="AI1407" i="2"/>
  <c r="AI1777" i="2"/>
  <c r="AI1851" i="2"/>
  <c r="AI1942" i="2"/>
  <c r="AI2023" i="2"/>
  <c r="AI2106" i="2"/>
  <c r="AI2161" i="2"/>
  <c r="AI2460" i="2"/>
  <c r="AI3609" i="2"/>
  <c r="AI5286" i="2"/>
  <c r="AI6101" i="2"/>
  <c r="AI6607" i="2"/>
  <c r="AI6949" i="2"/>
  <c r="AI3968" i="2"/>
  <c r="AI4319" i="2"/>
  <c r="AI4320" i="2"/>
  <c r="AI4465" i="2"/>
  <c r="AI4466" i="2"/>
  <c r="AI2548" i="2"/>
  <c r="AI2549" i="2"/>
  <c r="AI2641" i="2"/>
  <c r="AI2725" i="2"/>
  <c r="AI2794" i="2"/>
  <c r="AI3610" i="2"/>
  <c r="AI4985" i="2"/>
  <c r="AI6608" i="2"/>
  <c r="AI6759" i="2"/>
  <c r="AI6950" i="2"/>
  <c r="AI6220" i="2"/>
  <c r="AI6402" i="2"/>
  <c r="AI6414" i="2"/>
  <c r="AI5545" i="2"/>
  <c r="AI5624" i="2"/>
  <c r="AI5754" i="2"/>
  <c r="AI5877" i="2"/>
  <c r="AI300" i="2"/>
  <c r="AI301" i="2"/>
  <c r="AI1555" i="2"/>
  <c r="AI3028" i="2"/>
  <c r="AI3392" i="2"/>
  <c r="AI3434" i="2"/>
  <c r="AI3759" i="2"/>
  <c r="AI3805" i="2"/>
  <c r="AI4710" i="2"/>
  <c r="AI4756" i="2"/>
  <c r="AI5142" i="2"/>
  <c r="AI5317" i="2"/>
  <c r="AI201" i="2"/>
  <c r="AI302" i="2"/>
  <c r="AI662" i="2"/>
  <c r="AI703" i="2"/>
  <c r="AI891" i="2"/>
  <c r="AI923" i="2"/>
  <c r="AI1163" i="2"/>
  <c r="AI1187" i="2"/>
  <c r="AI1408" i="2"/>
  <c r="AI1431" i="2"/>
  <c r="AI1852" i="2"/>
  <c r="AI1943" i="2"/>
  <c r="AI2024" i="2"/>
  <c r="AI2025" i="2"/>
  <c r="AI2107" i="2"/>
  <c r="AI2162" i="2"/>
  <c r="AI3611" i="2"/>
  <c r="AI5287" i="2"/>
  <c r="AI6102" i="2"/>
  <c r="AI6609" i="2"/>
  <c r="AI6951" i="2"/>
  <c r="AI3986" i="2"/>
  <c r="AI4321" i="2"/>
  <c r="AI4339" i="2"/>
  <c r="AI4467" i="2"/>
  <c r="AI4511" i="2"/>
  <c r="AI2461" i="2"/>
  <c r="AI2550" i="2"/>
  <c r="AI2642" i="2"/>
  <c r="AI2726" i="2"/>
  <c r="AI2727" i="2"/>
  <c r="AI2795" i="2"/>
  <c r="AI3633" i="2"/>
  <c r="AI4986" i="2"/>
  <c r="AI6629" i="2"/>
  <c r="AI6760" i="2"/>
  <c r="AI6994" i="2"/>
  <c r="AI6228" i="2"/>
  <c r="AI6403" i="2"/>
  <c r="AI6415" i="2"/>
  <c r="AI5546" i="2"/>
  <c r="AI5625" i="2"/>
  <c r="AI5755" i="2"/>
  <c r="AI5878" i="2"/>
  <c r="AI466" i="2"/>
  <c r="AI467" i="2"/>
  <c r="AI1467" i="2"/>
  <c r="AI3029" i="2"/>
  <c r="AI3356" i="2"/>
  <c r="AI3393" i="2"/>
  <c r="AI3577" i="2"/>
  <c r="AI3694" i="2"/>
  <c r="AI3721" i="2"/>
  <c r="AI4614" i="2"/>
  <c r="AI4757" i="2"/>
  <c r="AI5048" i="2"/>
  <c r="AI5318" i="2"/>
  <c r="AI26" i="2"/>
  <c r="AI28" i="2"/>
  <c r="AI538" i="2"/>
  <c r="AI541" i="2"/>
  <c r="AI858" i="2"/>
  <c r="AI871" i="2"/>
  <c r="AI1090" i="2"/>
  <c r="AI1109" i="2"/>
  <c r="AI1331" i="2"/>
  <c r="AI1332" i="2"/>
  <c r="AI1656" i="2"/>
  <c r="AI1673" i="2"/>
  <c r="AI1674" i="2"/>
  <c r="AI1712" i="2"/>
  <c r="AI1778" i="2"/>
  <c r="AI1853" i="2"/>
  <c r="AI2358" i="2"/>
  <c r="AI2394" i="2"/>
  <c r="AI2395" i="2"/>
  <c r="AI2462" i="2"/>
  <c r="AI2551" i="2"/>
  <c r="AI2643" i="2"/>
  <c r="AI3664" i="2"/>
  <c r="AI3905" i="2"/>
  <c r="AI4147" i="2"/>
  <c r="AI4160" i="2"/>
  <c r="AI4394" i="2"/>
  <c r="AI4427" i="2"/>
  <c r="AI4936" i="2"/>
  <c r="AI6153" i="2"/>
  <c r="AI6259" i="2"/>
  <c r="AI6277" i="2"/>
  <c r="AI6494" i="2"/>
  <c r="AI6775" i="2"/>
  <c r="AI6952" i="2"/>
  <c r="AI5205" i="2"/>
  <c r="AI5460" i="2"/>
  <c r="AI5626" i="2"/>
  <c r="AI5756" i="2"/>
  <c r="AI5879" i="2"/>
  <c r="AI6051" i="2"/>
  <c r="AI6468" i="2"/>
  <c r="AI6904" i="2"/>
  <c r="AI202" i="2"/>
  <c r="AI303" i="2"/>
  <c r="AI1526" i="2"/>
  <c r="AI3030" i="2"/>
  <c r="AI3231" i="2"/>
  <c r="AI4685" i="2"/>
  <c r="AI4758" i="2"/>
  <c r="AI5084" i="2"/>
  <c r="AI5319" i="2"/>
  <c r="AI1713" i="2"/>
  <c r="AI1779" i="2"/>
  <c r="AI1780" i="2"/>
  <c r="AI112" i="2"/>
  <c r="AI203" i="2"/>
  <c r="AI600" i="2"/>
  <c r="AI601" i="2"/>
  <c r="AI892" i="2"/>
  <c r="AI924" i="2"/>
  <c r="AI1133" i="2"/>
  <c r="AI1134" i="2"/>
  <c r="AI1351" i="2"/>
  <c r="AI1379" i="2"/>
  <c r="AI3328" i="2"/>
  <c r="AI3357" i="2"/>
  <c r="AI3722" i="2"/>
  <c r="AI3723" i="2"/>
  <c r="AI1854" i="2"/>
  <c r="AI2026" i="2"/>
  <c r="AI2027" i="2"/>
  <c r="AI2396" i="2"/>
  <c r="AI2463" i="2"/>
  <c r="AI2464" i="2"/>
  <c r="AI2552" i="2"/>
  <c r="AI2644" i="2"/>
  <c r="AI2728" i="2"/>
  <c r="AI3211" i="2"/>
  <c r="AI3949" i="2"/>
  <c r="AI4263" i="2"/>
  <c r="AI4295" i="2"/>
  <c r="AI4395" i="2"/>
  <c r="AI4428" i="2"/>
  <c r="AI6177" i="2"/>
  <c r="AI6278" i="2"/>
  <c r="AI6311" i="2"/>
  <c r="AI4987" i="2"/>
  <c r="AI6529" i="2"/>
  <c r="AI6696" i="2"/>
  <c r="AI6995" i="2"/>
  <c r="AI5217" i="2"/>
  <c r="AI5490" i="2"/>
  <c r="AI5627" i="2"/>
  <c r="AI5757" i="2"/>
  <c r="AI5880" i="2"/>
  <c r="AI6103" i="2"/>
  <c r="AI6556" i="2"/>
  <c r="AI6953" i="2"/>
  <c r="AI113" i="2"/>
  <c r="AI204" i="2"/>
  <c r="AI1527" i="2"/>
  <c r="AI3031" i="2"/>
  <c r="AI3578" i="2"/>
  <c r="AI4654" i="2"/>
  <c r="AI4759" i="2"/>
  <c r="AI5116" i="2"/>
  <c r="AI5320" i="2"/>
  <c r="AI1714" i="2"/>
  <c r="AI1781" i="2"/>
  <c r="AI114" i="2"/>
  <c r="AI205" i="2"/>
  <c r="AI602" i="2"/>
  <c r="AI663" i="2"/>
  <c r="AI817" i="2"/>
  <c r="AI831" i="2"/>
  <c r="AI1038" i="2"/>
  <c r="AI1061" i="2"/>
  <c r="AI1248" i="2"/>
  <c r="AI1273" i="2"/>
  <c r="AI3394" i="2"/>
  <c r="AI3435" i="2"/>
  <c r="AI3806" i="2"/>
  <c r="AI3844" i="2"/>
  <c r="AI1855" i="2"/>
  <c r="AI1944" i="2"/>
  <c r="AI2028" i="2"/>
  <c r="AI2029" i="2"/>
  <c r="AI2465" i="2"/>
  <c r="AI2466" i="2"/>
  <c r="AI2553" i="2"/>
  <c r="AI2645" i="2"/>
  <c r="AI2729" i="2"/>
  <c r="AI2730" i="2"/>
  <c r="AI3579" i="2"/>
  <c r="AI3969" i="2"/>
  <c r="AI4179" i="2"/>
  <c r="AI4208" i="2"/>
  <c r="AI4468" i="2"/>
  <c r="AI4512" i="2"/>
  <c r="AI6191" i="2"/>
  <c r="AI6312" i="2"/>
  <c r="AI6334" i="2"/>
  <c r="AI4937" i="2"/>
  <c r="AI6530" i="2"/>
  <c r="AI6749" i="2"/>
  <c r="AI6905" i="2"/>
  <c r="AI5206" i="2"/>
  <c r="AI5491" i="2"/>
  <c r="AI5628" i="2"/>
  <c r="AI5758" i="2"/>
  <c r="AI5881" i="2"/>
  <c r="AI6052" i="2"/>
  <c r="AI6495" i="2"/>
  <c r="AI6872" i="2"/>
  <c r="AI304" i="2"/>
  <c r="AI369" i="2"/>
  <c r="AI1556" i="2"/>
  <c r="AI3032" i="2"/>
  <c r="AI3436" i="2"/>
  <c r="AI3437" i="2"/>
  <c r="AI3760" i="2"/>
  <c r="AI3807" i="2"/>
  <c r="AI4711" i="2"/>
  <c r="AI4760" i="2"/>
  <c r="AI5143" i="2"/>
  <c r="AI305" i="2"/>
  <c r="AI306" i="2"/>
  <c r="AI664" i="2"/>
  <c r="AI704" i="2"/>
  <c r="AI925" i="2"/>
  <c r="AI926" i="2"/>
  <c r="AI1188" i="2"/>
  <c r="AI1189" i="2"/>
  <c r="AI1409" i="2"/>
  <c r="AI1432" i="2"/>
  <c r="AI1856" i="2"/>
  <c r="AI1945" i="2"/>
  <c r="AI2030" i="2"/>
  <c r="AI2108" i="2"/>
  <c r="AI2163" i="2"/>
  <c r="AI2197" i="2"/>
  <c r="AI3612" i="2"/>
  <c r="AI5296" i="2"/>
  <c r="AI6104" i="2"/>
  <c r="AI6630" i="2"/>
  <c r="AI6954" i="2"/>
  <c r="AI3987" i="2"/>
  <c r="AI4322" i="2"/>
  <c r="AI4340" i="2"/>
  <c r="AI4469" i="2"/>
  <c r="AI4513" i="2"/>
  <c r="AI2467" i="2"/>
  <c r="AI2554" i="2"/>
  <c r="AI2646" i="2"/>
  <c r="AI2731" i="2"/>
  <c r="AI2732" i="2"/>
  <c r="AI2796" i="2"/>
  <c r="AI3634" i="2"/>
  <c r="AI4988" i="2"/>
  <c r="AI6631" i="2"/>
  <c r="AI6761" i="2"/>
  <c r="AI6996" i="2"/>
  <c r="AI6229" i="2"/>
  <c r="AI6416" i="2"/>
  <c r="AI6417" i="2"/>
  <c r="AI5321" i="2"/>
  <c r="AI5547" i="2"/>
  <c r="AI5629" i="2"/>
  <c r="AI5759" i="2"/>
  <c r="AI5882" i="2"/>
  <c r="AI206" i="2"/>
  <c r="AI307" i="2"/>
  <c r="AI1528" i="2"/>
  <c r="AI3033" i="2"/>
  <c r="AI3395" i="2"/>
  <c r="AI3438" i="2"/>
  <c r="AI3761" i="2"/>
  <c r="AI3808" i="2"/>
  <c r="AI4712" i="2"/>
  <c r="AI4761" i="2"/>
  <c r="AI5117" i="2"/>
  <c r="AI5322" i="2"/>
  <c r="AI207" i="2"/>
  <c r="AI308" i="2"/>
  <c r="AI665" i="2"/>
  <c r="AI705" i="2"/>
  <c r="AI893" i="2"/>
  <c r="AI927" i="2"/>
  <c r="AI1164" i="2"/>
  <c r="AI1190" i="2"/>
  <c r="AI1410" i="2"/>
  <c r="AI1411" i="2"/>
  <c r="AI1782" i="2"/>
  <c r="AI1857" i="2"/>
  <c r="AI1946" i="2"/>
  <c r="AI2031" i="2"/>
  <c r="AI2109" i="2"/>
  <c r="AI2164" i="2"/>
  <c r="AI2468" i="2"/>
  <c r="AI3613" i="2"/>
  <c r="AI5288" i="2"/>
  <c r="AI6075" i="2"/>
  <c r="AI6582" i="2"/>
  <c r="AI6955" i="2"/>
  <c r="AI3970" i="2"/>
  <c r="AI4296" i="2"/>
  <c r="AI4323" i="2"/>
  <c r="AI4429" i="2"/>
  <c r="AI4470" i="2"/>
  <c r="AI2469" i="2"/>
  <c r="AI2555" i="2"/>
  <c r="AI2647" i="2"/>
  <c r="AI2733" i="2"/>
  <c r="AI2797" i="2"/>
  <c r="AI3614" i="2"/>
  <c r="AI4963" i="2"/>
  <c r="AI6610" i="2"/>
  <c r="AI6762" i="2"/>
  <c r="AI6956" i="2"/>
  <c r="AI6221" i="2"/>
  <c r="AI6404" i="2"/>
  <c r="AI6418" i="2"/>
  <c r="AI5548" i="2"/>
  <c r="AI5630" i="2"/>
  <c r="AI5760" i="2"/>
  <c r="AI5883" i="2"/>
  <c r="AI309" i="2"/>
  <c r="AI370" i="2"/>
  <c r="AI1557" i="2"/>
  <c r="AI3034" i="2"/>
  <c r="AI3246" i="2"/>
  <c r="AI4713" i="2"/>
  <c r="AI4762" i="2"/>
  <c r="AI5144" i="2"/>
  <c r="AI5323" i="2"/>
  <c r="AI1783" i="2"/>
  <c r="AI208" i="2"/>
  <c r="AI371" i="2"/>
  <c r="AI666" i="2"/>
  <c r="AI706" i="2"/>
  <c r="AI928" i="2"/>
  <c r="AI945" i="2"/>
  <c r="AI1165" i="2"/>
  <c r="AI1191" i="2"/>
  <c r="AI1412" i="2"/>
  <c r="AI1413" i="2"/>
  <c r="AI3396" i="2"/>
  <c r="AI3397" i="2"/>
  <c r="AI3762" i="2"/>
  <c r="AI3809" i="2"/>
  <c r="AI1858" i="2"/>
  <c r="AI2032" i="2"/>
  <c r="AI2033" i="2"/>
  <c r="AI2110" i="2"/>
  <c r="AI2165" i="2"/>
  <c r="AI2470" i="2"/>
  <c r="AI2556" i="2"/>
  <c r="AI2648" i="2"/>
  <c r="AI2734" i="2"/>
  <c r="AI2798" i="2"/>
  <c r="AI2843" i="2"/>
  <c r="AI3247" i="2"/>
  <c r="AI3971" i="2"/>
  <c r="AI4324" i="2"/>
  <c r="AI4341" i="2"/>
  <c r="AI4471" i="2"/>
  <c r="AI4472" i="2"/>
  <c r="AI6211" i="2"/>
  <c r="AI6313" i="2"/>
  <c r="AI6335" i="2"/>
  <c r="AI5014" i="2"/>
  <c r="AI6557" i="2"/>
  <c r="AI6710" i="2"/>
  <c r="AI7040" i="2"/>
  <c r="AI5240" i="2"/>
  <c r="AI5514" i="2"/>
  <c r="AI5631" i="2"/>
  <c r="AI5632" i="2"/>
  <c r="AI5884" i="2"/>
  <c r="AI6121" i="2"/>
  <c r="AI6632" i="2"/>
  <c r="AI7041" i="2"/>
  <c r="AI3212" i="2"/>
  <c r="AI3459" i="2"/>
  <c r="AI3486" i="2"/>
  <c r="AI3868" i="2"/>
  <c r="AI3869" i="2"/>
  <c r="AI310" i="2"/>
  <c r="AI372" i="2"/>
  <c r="AI707" i="2"/>
  <c r="AI734" i="2"/>
  <c r="AI1859" i="2"/>
  <c r="AI1947" i="2"/>
  <c r="AI2034" i="2"/>
  <c r="AI2111" i="2"/>
  <c r="AI2112" i="2"/>
  <c r="AI2166" i="2"/>
  <c r="AI311" i="2"/>
  <c r="AI373" i="2"/>
  <c r="AI1558" i="2"/>
  <c r="AI3035" i="2"/>
  <c r="AI4714" i="2"/>
  <c r="AI4763" i="2"/>
  <c r="AI5145" i="2"/>
  <c r="AI5324" i="2"/>
  <c r="AI5566" i="2"/>
  <c r="AI3232" i="2"/>
  <c r="AI2471" i="2"/>
  <c r="AI2557" i="2"/>
  <c r="AI2649" i="2"/>
  <c r="AI2735" i="2"/>
  <c r="AI2736" i="2"/>
  <c r="AI2799" i="2"/>
  <c r="AI4989" i="2"/>
  <c r="AI6558" i="2"/>
  <c r="AI6714" i="2"/>
  <c r="AI6997" i="2"/>
  <c r="AI5297" i="2"/>
  <c r="AI5633" i="2"/>
  <c r="AI5761" i="2"/>
  <c r="AI5885" i="2"/>
  <c r="AI6076" i="2"/>
  <c r="AI6633" i="2"/>
  <c r="AI6957" i="2"/>
  <c r="AI209" i="2"/>
  <c r="AI312" i="2"/>
  <c r="AI1529" i="2"/>
  <c r="AI3036" i="2"/>
  <c r="AI3233" i="2"/>
  <c r="AI4686" i="2"/>
  <c r="AI4764" i="2"/>
  <c r="AI5085" i="2"/>
  <c r="AI5325" i="2"/>
  <c r="AI1715" i="2"/>
  <c r="AI1784" i="2"/>
  <c r="AI1860" i="2"/>
  <c r="AI115" i="2"/>
  <c r="AI210" i="2"/>
  <c r="AI603" i="2"/>
  <c r="AI667" i="2"/>
  <c r="AI894" i="2"/>
  <c r="AI929" i="2"/>
  <c r="AI1135" i="2"/>
  <c r="AI1166" i="2"/>
  <c r="AI1352" i="2"/>
  <c r="AI1380" i="2"/>
  <c r="AI3329" i="2"/>
  <c r="AI3358" i="2"/>
  <c r="AI3724" i="2"/>
  <c r="AI3763" i="2"/>
  <c r="AI1948" i="2"/>
  <c r="AI1949" i="2"/>
  <c r="AI2035" i="2"/>
  <c r="AI2397" i="2"/>
  <c r="AI2472" i="2"/>
  <c r="AI2558" i="2"/>
  <c r="AI2559" i="2"/>
  <c r="AI2650" i="2"/>
  <c r="AI2737" i="2"/>
  <c r="AI3213" i="2"/>
  <c r="AI3950" i="2"/>
  <c r="AI4297" i="2"/>
  <c r="AI4298" i="2"/>
  <c r="AI4396" i="2"/>
  <c r="AI4430" i="2"/>
  <c r="AI6192" i="2"/>
  <c r="AI6279" i="2"/>
  <c r="AI6314" i="2"/>
  <c r="AI4990" i="2"/>
  <c r="AI6531" i="2"/>
  <c r="AI6697" i="2"/>
  <c r="AI6998" i="2"/>
  <c r="AI5228" i="2"/>
  <c r="AI5492" i="2"/>
  <c r="AI5634" i="2"/>
  <c r="AI5762" i="2"/>
  <c r="AI5886" i="2"/>
  <c r="AI6105" i="2"/>
  <c r="AI6559" i="2"/>
  <c r="AI6999" i="2"/>
  <c r="AI3177" i="2"/>
  <c r="AI3330" i="2"/>
  <c r="AI3359" i="2"/>
  <c r="AI3725" i="2"/>
  <c r="AI3764" i="2"/>
  <c r="AI46" i="2"/>
  <c r="AI47" i="2"/>
  <c r="AI560" i="2"/>
  <c r="AI604" i="2"/>
  <c r="AI999" i="2"/>
  <c r="AI1012" i="2"/>
  <c r="AI1229" i="2"/>
  <c r="AI1249" i="2"/>
  <c r="AI1675" i="2"/>
  <c r="AI1716" i="2"/>
  <c r="AI1717" i="2"/>
  <c r="AI1785" i="2"/>
  <c r="AI1950" i="2"/>
  <c r="AI2036" i="2"/>
  <c r="AI2347" i="2"/>
  <c r="AI2359" i="2"/>
  <c r="AI2398" i="2"/>
  <c r="AI2399" i="2"/>
  <c r="AI29" i="2"/>
  <c r="AI48" i="2"/>
  <c r="AI1468" i="2"/>
  <c r="AI3037" i="2"/>
  <c r="AI4765" i="2"/>
  <c r="AI4615" i="2"/>
  <c r="AI5049" i="2"/>
  <c r="AI5326" i="2"/>
  <c r="AI5461" i="2"/>
  <c r="AI3178" i="2"/>
  <c r="AI4161" i="2"/>
  <c r="AI4162" i="2"/>
  <c r="AI4431" i="2"/>
  <c r="AI4473" i="2"/>
  <c r="AI4902" i="2"/>
  <c r="AI2473" i="2"/>
  <c r="AI2560" i="2"/>
  <c r="AI6447" i="2"/>
  <c r="AI6675" i="2"/>
  <c r="AI6843" i="2"/>
  <c r="AI5253" i="2"/>
  <c r="AI5635" i="2"/>
  <c r="AI5763" i="2"/>
  <c r="AI5887" i="2"/>
  <c r="AI6021" i="2"/>
  <c r="AI6448" i="2"/>
  <c r="AI6844" i="2"/>
  <c r="AI49" i="2"/>
  <c r="AI50" i="2"/>
  <c r="AI1469" i="2"/>
  <c r="AI3038" i="2"/>
  <c r="AI4616" i="2"/>
  <c r="AI4766" i="2"/>
  <c r="AI5058" i="2"/>
  <c r="AI5327" i="2"/>
  <c r="AI30" i="2"/>
  <c r="AI51" i="2"/>
  <c r="AI542" i="2"/>
  <c r="AI561" i="2"/>
  <c r="AI3548" i="2"/>
  <c r="AI4914" i="2"/>
  <c r="AI6825" i="2"/>
  <c r="AI6802" i="2"/>
  <c r="AI7042" i="2"/>
  <c r="AI5462" i="2"/>
  <c r="AI5636" i="2"/>
  <c r="AI5764" i="2"/>
  <c r="AI5888" i="2"/>
  <c r="AI3" i="2"/>
  <c r="AI17" i="2"/>
  <c r="AI1462" i="2"/>
  <c r="AI3039" i="2"/>
  <c r="AI3305" i="2"/>
  <c r="AI3310" i="2"/>
  <c r="AI3685" i="2"/>
  <c r="AI3695" i="2"/>
  <c r="AI4626" i="2"/>
  <c r="AI4767" i="2"/>
  <c r="AI5050" i="2"/>
  <c r="AI5328" i="2"/>
  <c r="AI4" i="2"/>
  <c r="AI14" i="2"/>
  <c r="AI543" i="2"/>
  <c r="AI544" i="2"/>
  <c r="AI798" i="2"/>
  <c r="AI818" i="2"/>
  <c r="AI997" i="2"/>
  <c r="AI1013" i="2"/>
  <c r="AI1313" i="2"/>
  <c r="AI1333" i="2"/>
  <c r="AI1605" i="2"/>
  <c r="AI1612" i="2"/>
  <c r="AI1621" i="2"/>
  <c r="AI1631" i="2"/>
  <c r="AI1647" i="2"/>
  <c r="AI1657" i="2"/>
  <c r="AI1676" i="2"/>
  <c r="AI1677" i="2"/>
  <c r="AI1718" i="2"/>
  <c r="AI1786" i="2"/>
  <c r="AI1861" i="2"/>
  <c r="AI2251" i="2"/>
  <c r="AI3524" i="2"/>
  <c r="AI5251" i="2"/>
  <c r="AI6022" i="2"/>
  <c r="AI6440" i="2"/>
  <c r="AI6845" i="2"/>
  <c r="AI3908" i="2"/>
  <c r="AI4144" i="2"/>
  <c r="AI4148" i="2"/>
  <c r="AI4374" i="2"/>
  <c r="AI4376" i="2"/>
  <c r="AI3528" i="2"/>
  <c r="AI4903" i="2"/>
  <c r="AI6441" i="2"/>
  <c r="AI6725" i="2"/>
  <c r="AI6846" i="2"/>
  <c r="AI6146" i="2"/>
  <c r="AI6355" i="2"/>
  <c r="AI6371" i="2"/>
  <c r="AI5463" i="2"/>
  <c r="AI5637" i="2"/>
  <c r="AI5765" i="2"/>
  <c r="AI5889" i="2"/>
  <c r="AI211" i="2"/>
  <c r="AI313" i="2"/>
  <c r="AI1559" i="2"/>
  <c r="AI3040" i="2"/>
  <c r="AI3580" i="2"/>
  <c r="AI4687" i="2"/>
  <c r="AI4768" i="2"/>
  <c r="AI5146" i="2"/>
  <c r="AI5329" i="2"/>
  <c r="AI1787" i="2"/>
  <c r="AI212" i="2"/>
  <c r="AI314" i="2"/>
  <c r="AI668" i="2"/>
  <c r="AI708" i="2"/>
  <c r="AI832" i="2"/>
  <c r="AI846" i="2"/>
  <c r="AI1062" i="2"/>
  <c r="AI1063" i="2"/>
  <c r="AI1274" i="2"/>
  <c r="AI1295" i="2"/>
  <c r="AI3439" i="2"/>
  <c r="AI3460" i="2"/>
  <c r="AI3810" i="2"/>
  <c r="AI3845" i="2"/>
  <c r="AI1862" i="2"/>
  <c r="AI1951" i="2"/>
  <c r="AI2037" i="2"/>
  <c r="AI2113" i="2"/>
  <c r="AI2114" i="2"/>
  <c r="AI2474" i="2"/>
  <c r="AI2561" i="2"/>
  <c r="AI2651" i="2"/>
  <c r="AI2738" i="2"/>
  <c r="AI2800" i="2"/>
  <c r="AI2801" i="2"/>
  <c r="AI3615" i="2"/>
  <c r="AI3972" i="2"/>
  <c r="AI4209" i="2"/>
  <c r="AI4234" i="2"/>
  <c r="AI4514" i="2"/>
  <c r="AI4545" i="2"/>
  <c r="AI6201" i="2"/>
  <c r="AI6315" i="2"/>
  <c r="AI6336" i="2"/>
  <c r="AI4964" i="2"/>
  <c r="AI6583" i="2"/>
  <c r="AI6750" i="2"/>
  <c r="AI6958" i="2"/>
  <c r="AI5207" i="2"/>
  <c r="AI5515" i="2"/>
  <c r="AI5638" i="2"/>
  <c r="AI5766" i="2"/>
  <c r="AI5890" i="2"/>
  <c r="AI6077" i="2"/>
  <c r="AI6560" i="2"/>
  <c r="AI6906" i="2"/>
  <c r="AI213" i="2"/>
  <c r="AI315" i="2"/>
  <c r="AI1560" i="2"/>
  <c r="AI3041" i="2"/>
  <c r="AI3581" i="2"/>
  <c r="AI4688" i="2"/>
  <c r="AI4769" i="2"/>
  <c r="AI5118" i="2"/>
  <c r="AI5330" i="2"/>
  <c r="AI1788" i="2"/>
  <c r="AI1039" i="2"/>
  <c r="AI1064" i="2"/>
  <c r="AI1275" i="2"/>
  <c r="AI1296" i="2"/>
  <c r="AI1863" i="2"/>
  <c r="AI1952" i="2"/>
  <c r="AI2038" i="2"/>
  <c r="AI2039" i="2"/>
  <c r="AI2115" i="2"/>
  <c r="AI2475" i="2"/>
  <c r="AI2562" i="2"/>
  <c r="AI2652" i="2"/>
  <c r="AI2739" i="2"/>
  <c r="AI2740" i="2"/>
  <c r="AI2802" i="2"/>
  <c r="AI3616" i="2"/>
  <c r="AI4210" i="2"/>
  <c r="AI4211" i="2"/>
  <c r="AI4515" i="2"/>
  <c r="AI4546" i="2"/>
  <c r="AI4938" i="2"/>
  <c r="AI6561" i="2"/>
  <c r="AI6751" i="2"/>
  <c r="AI6907" i="2"/>
  <c r="AI5208" i="2"/>
  <c r="AI5516" i="2"/>
  <c r="AI5639" i="2"/>
  <c r="AI5767" i="2"/>
  <c r="AI5891" i="2"/>
  <c r="AI6078" i="2"/>
  <c r="AI6532" i="2"/>
  <c r="AI6908" i="2"/>
  <c r="AI116" i="2"/>
  <c r="AI214" i="2"/>
  <c r="AI1496" i="2"/>
  <c r="AI3042" i="2"/>
  <c r="AI3549" i="2"/>
  <c r="AI4655" i="2"/>
  <c r="AI4770" i="2"/>
  <c r="AI5086" i="2"/>
  <c r="AI5331" i="2"/>
  <c r="AI1719" i="2"/>
  <c r="AI1789" i="2"/>
  <c r="AI1864" i="2"/>
  <c r="AI117" i="2"/>
  <c r="AI215" i="2"/>
  <c r="AI605" i="2"/>
  <c r="AI669" i="2"/>
  <c r="AI819" i="2"/>
  <c r="AI833" i="2"/>
  <c r="AI1014" i="2"/>
  <c r="AI1040" i="2"/>
  <c r="AI1250" i="2"/>
  <c r="AI1276" i="2"/>
  <c r="AI3398" i="2"/>
  <c r="AI3399" i="2"/>
  <c r="AI3765" i="2"/>
  <c r="AI3811" i="2"/>
  <c r="AI1953" i="2"/>
  <c r="AI2040" i="2"/>
  <c r="AI2041" i="2"/>
  <c r="AI2400" i="2"/>
  <c r="AI2476" i="2"/>
  <c r="AI2563" i="2"/>
  <c r="AI2653" i="2"/>
  <c r="AI2654" i="2"/>
  <c r="AI2741" i="2"/>
  <c r="AI3582" i="2"/>
  <c r="AI3951" i="2"/>
  <c r="AI4180" i="2"/>
  <c r="AI4181" i="2"/>
  <c r="AI4474" i="2"/>
  <c r="AI4516" i="2"/>
  <c r="AI6178" i="2"/>
  <c r="AI6280" i="2"/>
  <c r="AI6316" i="2"/>
  <c r="AI4915" i="2"/>
  <c r="AI6496" i="2"/>
  <c r="AI6737" i="2"/>
  <c r="AI6909" i="2"/>
  <c r="AI5199" i="2"/>
  <c r="AI5493" i="2"/>
  <c r="AI5640" i="2"/>
  <c r="AI5768" i="2"/>
  <c r="AI5892" i="2"/>
  <c r="AI6053" i="2"/>
  <c r="AI6497" i="2"/>
  <c r="AI6873" i="2"/>
  <c r="AI118" i="2"/>
  <c r="AI216" i="2"/>
  <c r="AI1497" i="2"/>
  <c r="AI3043" i="2"/>
  <c r="AI3214" i="2"/>
  <c r="AI4656" i="2"/>
  <c r="AI4771" i="2"/>
  <c r="AI5087" i="2"/>
  <c r="AI5332" i="2"/>
  <c r="AI1678" i="2"/>
  <c r="AI1720" i="2"/>
  <c r="AI1790" i="2"/>
  <c r="AI1865" i="2"/>
  <c r="AI52" i="2"/>
  <c r="AI119" i="2"/>
  <c r="AI562" i="2"/>
  <c r="AI606" i="2"/>
  <c r="AI872" i="2"/>
  <c r="AI895" i="2"/>
  <c r="AI1110" i="2"/>
  <c r="AI1136" i="2"/>
  <c r="AI1353" i="2"/>
  <c r="AI1354" i="2"/>
  <c r="AI3317" i="2"/>
  <c r="AI3331" i="2"/>
  <c r="AI3696" i="2"/>
  <c r="AI3726" i="2"/>
  <c r="AI1866" i="2"/>
  <c r="AI2042" i="2"/>
  <c r="AI2360" i="2"/>
  <c r="AI2401" i="2"/>
  <c r="AI2477" i="2"/>
  <c r="AI2478" i="2"/>
  <c r="AI2564" i="2"/>
  <c r="AI2655" i="2"/>
  <c r="AI3215" i="2"/>
  <c r="AI3919" i="2"/>
  <c r="AI4264" i="2"/>
  <c r="AI4299" i="2"/>
  <c r="AI4397" i="2"/>
  <c r="AI4398" i="2"/>
  <c r="AI6165" i="2"/>
  <c r="AI6260" i="2"/>
  <c r="AI6281" i="2"/>
  <c r="AI4965" i="2"/>
  <c r="AI6498" i="2"/>
  <c r="AI6685" i="2"/>
  <c r="AI6959" i="2"/>
  <c r="AI5218" i="2"/>
  <c r="AI5464" i="2"/>
  <c r="AI5641" i="2"/>
  <c r="AI5769" i="2"/>
  <c r="AI5893" i="2"/>
  <c r="AI6079" i="2"/>
  <c r="AI6499" i="2"/>
  <c r="AI6960" i="2"/>
  <c r="AI3216" i="2"/>
  <c r="AI3440" i="2"/>
  <c r="AI3461" i="2"/>
  <c r="AI3846" i="2"/>
  <c r="AI3870" i="2"/>
  <c r="AI217" i="2"/>
  <c r="AI316" i="2"/>
  <c r="AI709" i="2"/>
  <c r="AI710" i="2"/>
  <c r="AI1065" i="2"/>
  <c r="AI1079" i="2"/>
  <c r="AI1297" i="2"/>
  <c r="AI1298" i="2"/>
  <c r="AI1867" i="2"/>
  <c r="AI1868" i="2"/>
  <c r="AI1954" i="2"/>
  <c r="AI2043" i="2"/>
  <c r="AI2116" i="2"/>
  <c r="AI2167" i="2"/>
  <c r="AI2479" i="2"/>
  <c r="AI218" i="2"/>
  <c r="AI317" i="2"/>
  <c r="AI1561" i="2"/>
  <c r="AI3044" i="2"/>
  <c r="AI4689" i="2"/>
  <c r="AI4772" i="2"/>
  <c r="AI5119" i="2"/>
  <c r="AI5333" i="2"/>
  <c r="AI5549" i="2"/>
  <c r="AI3217" i="2"/>
  <c r="AI4212" i="2"/>
  <c r="AI4235" i="2"/>
  <c r="AI4517" i="2"/>
  <c r="AI4547" i="2"/>
  <c r="AI2480" i="2"/>
  <c r="AI2565" i="2"/>
  <c r="AI2656" i="2"/>
  <c r="AI2742" i="2"/>
  <c r="AI2803" i="2"/>
  <c r="AI4966" i="2"/>
  <c r="AI6533" i="2"/>
  <c r="AI6705" i="2"/>
  <c r="AI6961" i="2"/>
  <c r="AI5289" i="2"/>
  <c r="AI5642" i="2"/>
  <c r="AI5770" i="2"/>
  <c r="AI5894" i="2"/>
  <c r="AI6080" i="2"/>
  <c r="AI6611" i="2"/>
  <c r="AI6910" i="2"/>
  <c r="AI53" i="2"/>
  <c r="AI120" i="2"/>
  <c r="AI1498" i="2"/>
  <c r="AI3045" i="2"/>
  <c r="AI3306" i="2"/>
  <c r="AI3312" i="2"/>
  <c r="AI3525" i="2"/>
  <c r="AI3697" i="2"/>
  <c r="AI3727" i="2"/>
  <c r="AI4627" i="2"/>
  <c r="AI4773" i="2"/>
  <c r="AI5088" i="2"/>
  <c r="AI5334" i="2"/>
  <c r="AI54" i="2"/>
  <c r="AI121" i="2"/>
  <c r="AI563" i="2"/>
  <c r="AI607" i="2"/>
  <c r="AI990" i="2"/>
  <c r="AI993" i="2"/>
  <c r="AI1226" i="2"/>
  <c r="AI1230" i="2"/>
  <c r="AI3550" i="2"/>
  <c r="AI4136" i="2"/>
  <c r="AI4140" i="2"/>
  <c r="AI4377" i="2"/>
  <c r="AI4399" i="2"/>
  <c r="AI4002" i="2"/>
  <c r="AI4003" i="2"/>
  <c r="AI4004" i="2"/>
  <c r="AI4005" i="2"/>
  <c r="AI4008" i="2"/>
  <c r="AI4009" i="2"/>
  <c r="AI4012" i="2"/>
  <c r="AI4021" i="2"/>
  <c r="AI4031" i="2"/>
  <c r="AI4032" i="2"/>
  <c r="AI4043" i="2"/>
  <c r="AI4075" i="2"/>
  <c r="AI6826" i="2"/>
  <c r="AI4916" i="2"/>
  <c r="AI6803" i="2"/>
  <c r="AI7064" i="2"/>
  <c r="AI5249" i="2"/>
  <c r="AI5465" i="2"/>
  <c r="AI5643" i="2"/>
  <c r="AI5771" i="2"/>
  <c r="AI5895" i="2"/>
  <c r="AI6029" i="2"/>
  <c r="AI6804" i="2"/>
  <c r="AI7000" i="2"/>
  <c r="AI5" i="2"/>
  <c r="AI25" i="2"/>
  <c r="AI31" i="2"/>
  <c r="AI219" i="2"/>
  <c r="AI1470" i="2"/>
  <c r="AI3046" i="2"/>
  <c r="AI1471" i="2"/>
  <c r="AI3047" i="2"/>
  <c r="AI3307" i="2"/>
  <c r="AI3313" i="2"/>
  <c r="AI3531" i="2"/>
  <c r="AI3698" i="2"/>
  <c r="AI3699" i="2"/>
  <c r="AI4617" i="2"/>
  <c r="AI4774" i="2"/>
  <c r="AI4628" i="2"/>
  <c r="AI4775" i="2"/>
  <c r="AI5051" i="2"/>
  <c r="AI5335" i="2"/>
  <c r="AI5059" i="2"/>
  <c r="AI5336" i="2"/>
  <c r="AI2" i="2"/>
  <c r="AI15" i="2"/>
  <c r="AI539" i="2"/>
  <c r="AI545" i="2"/>
  <c r="AI799" i="2"/>
  <c r="AI820" i="2"/>
  <c r="AI996" i="2"/>
  <c r="AI1015" i="2"/>
  <c r="AI1314" i="2"/>
  <c r="AI1334" i="2"/>
  <c r="AI1606" i="2"/>
  <c r="AI1613" i="2"/>
  <c r="AI1622" i="2"/>
  <c r="AI1632" i="2"/>
  <c r="AI1648" i="2"/>
  <c r="AI1658" i="2"/>
  <c r="AI1659" i="2"/>
  <c r="AI1679" i="2"/>
  <c r="AI1721" i="2"/>
  <c r="AI1791" i="2"/>
  <c r="AI1869" i="2"/>
  <c r="AI2252" i="2"/>
  <c r="AI3532" i="2"/>
  <c r="AI3583" i="2"/>
  <c r="AI3906" i="2"/>
  <c r="AI4137" i="2"/>
  <c r="AI4141" i="2"/>
  <c r="AI4378" i="2"/>
  <c r="AI4400" i="2"/>
  <c r="AI4917" i="2"/>
  <c r="AI4939" i="2"/>
  <c r="AI6147" i="2"/>
  <c r="AI6261" i="2"/>
  <c r="AI6282" i="2"/>
  <c r="AI6469" i="2"/>
  <c r="AI6500" i="2"/>
  <c r="AI6729" i="2"/>
  <c r="AI6738" i="2"/>
  <c r="AI6911" i="2"/>
  <c r="AI6962" i="2"/>
  <c r="AI5193" i="2"/>
  <c r="AI5466" i="2"/>
  <c r="AI5494" i="2"/>
  <c r="AI5644" i="2"/>
  <c r="AI5772" i="2"/>
  <c r="AI5896" i="2"/>
  <c r="AI5897" i="2"/>
  <c r="AI5983" i="2"/>
  <c r="AI5987" i="2"/>
  <c r="AI6054" i="2"/>
  <c r="AI6449" i="2"/>
  <c r="AI6912" i="2"/>
  <c r="AI32" i="2"/>
  <c r="AI55" i="2"/>
  <c r="AI1472" i="2"/>
  <c r="AI3048" i="2"/>
  <c r="AI4618" i="2"/>
  <c r="AI4776" i="2"/>
  <c r="AI5060" i="2"/>
  <c r="AI5337" i="2"/>
  <c r="AI33" i="2"/>
  <c r="AI56" i="2"/>
  <c r="AI546" i="2"/>
  <c r="AI564" i="2"/>
  <c r="AI3533" i="2"/>
  <c r="AI4904" i="2"/>
  <c r="AI6827" i="2"/>
  <c r="AI6805" i="2"/>
  <c r="AI7043" i="2"/>
  <c r="AI5467" i="2"/>
  <c r="AI5645" i="2"/>
  <c r="AI5773" i="2"/>
  <c r="AI5898" i="2"/>
  <c r="AI13" i="2"/>
  <c r="AI18" i="2"/>
  <c r="AI1473" i="2"/>
  <c r="AI3049" i="2"/>
  <c r="AI3175" i="2"/>
  <c r="AI4629" i="2"/>
  <c r="AI4777" i="2"/>
  <c r="AI5061" i="2"/>
  <c r="AI5338" i="2"/>
  <c r="AI1607" i="2"/>
  <c r="AI1615" i="2"/>
  <c r="AI1623" i="2"/>
  <c r="AI1633" i="2"/>
  <c r="AI1652" i="2"/>
  <c r="AI1660" i="2"/>
  <c r="AI1680" i="2"/>
  <c r="AI1722" i="2"/>
  <c r="AI1792" i="2"/>
  <c r="AI1793" i="2"/>
  <c r="AI6" i="2"/>
  <c r="AI19" i="2"/>
  <c r="AI547" i="2"/>
  <c r="AI565" i="2"/>
  <c r="AI800" i="2"/>
  <c r="AI834" i="2"/>
  <c r="AI998" i="2"/>
  <c r="AI1016" i="2"/>
  <c r="AI1335" i="2"/>
  <c r="AI1355" i="2"/>
  <c r="AI3304" i="2"/>
  <c r="AI3311" i="2"/>
  <c r="AI3686" i="2"/>
  <c r="AI3700" i="2"/>
  <c r="AI1870" i="2"/>
  <c r="AI2253" i="2"/>
  <c r="AI3176" i="2"/>
  <c r="AI3909" i="2"/>
  <c r="AI4145" i="2"/>
  <c r="AI4149" i="2"/>
  <c r="AI4379" i="2"/>
  <c r="AI4380" i="2"/>
  <c r="AI6148" i="2"/>
  <c r="AI6262" i="2"/>
  <c r="AI6263" i="2"/>
  <c r="AI4940" i="2"/>
  <c r="AI6442" i="2"/>
  <c r="AI6676" i="2"/>
  <c r="AI6913" i="2"/>
  <c r="AI5194" i="2"/>
  <c r="AI5457" i="2"/>
  <c r="AI5646" i="2"/>
  <c r="AI5774" i="2"/>
  <c r="AI5899" i="2"/>
  <c r="AI6055" i="2"/>
  <c r="AI6450" i="2"/>
  <c r="AI6914" i="2"/>
  <c r="AI3194" i="2"/>
  <c r="AI3441" i="2"/>
  <c r="AI3442" i="2"/>
  <c r="AI3812" i="2"/>
  <c r="AI3847" i="2"/>
  <c r="AI220" i="2"/>
  <c r="AI318" i="2"/>
  <c r="AI670" i="2"/>
  <c r="AI711" i="2"/>
  <c r="AI1041" i="2"/>
  <c r="AI1066" i="2"/>
  <c r="AI1277" i="2"/>
  <c r="AI1299" i="2"/>
  <c r="AI1794" i="2"/>
  <c r="AI1871" i="2"/>
  <c r="AI1872" i="2"/>
  <c r="AI1955" i="2"/>
  <c r="AI2044" i="2"/>
  <c r="AI2117" i="2"/>
  <c r="AI2402" i="2"/>
  <c r="AI2481" i="2"/>
  <c r="AI221" i="2"/>
  <c r="AI222" i="2"/>
  <c r="AI1530" i="2"/>
  <c r="AI3050" i="2"/>
  <c r="AI4657" i="2"/>
  <c r="AI4778" i="2"/>
  <c r="AI5089" i="2"/>
  <c r="AI5339" i="2"/>
  <c r="AI5517" i="2"/>
  <c r="AI3218" i="2"/>
  <c r="AI4213" i="2"/>
  <c r="AI4236" i="2"/>
  <c r="AI4518" i="2"/>
  <c r="AI4548" i="2"/>
  <c r="AI2566" i="2"/>
  <c r="AI2657" i="2"/>
  <c r="AI2658" i="2"/>
  <c r="AI2743" i="2"/>
  <c r="AI4941" i="2"/>
  <c r="AI6534" i="2"/>
  <c r="AI6700" i="2"/>
  <c r="AI6963" i="2"/>
  <c r="AI5274" i="2"/>
  <c r="AI5647" i="2"/>
  <c r="AI5775" i="2"/>
  <c r="AI5900" i="2"/>
  <c r="AI6056" i="2"/>
  <c r="AI6562" i="2"/>
  <c r="AI6915" i="2"/>
  <c r="AI122" i="2"/>
  <c r="AI223" i="2"/>
  <c r="AI1499" i="2"/>
  <c r="AI3051" i="2"/>
  <c r="AI3551" i="2"/>
  <c r="AI4630" i="2"/>
  <c r="AI4779" i="2"/>
  <c r="AI5090" i="2"/>
  <c r="AI5340" i="2"/>
  <c r="AI1723" i="2"/>
  <c r="AI1724" i="2"/>
  <c r="AI1795" i="2"/>
  <c r="AI57" i="2"/>
  <c r="AI123" i="2"/>
  <c r="AI608" i="2"/>
  <c r="AI609" i="2"/>
  <c r="AI821" i="2"/>
  <c r="AI822" i="2"/>
  <c r="AI1017" i="2"/>
  <c r="AI1042" i="2"/>
  <c r="AI1251" i="2"/>
  <c r="AI1252" i="2"/>
  <c r="AI3360" i="2"/>
  <c r="AI3400" i="2"/>
  <c r="AI3766" i="2"/>
  <c r="AI3813" i="2"/>
  <c r="AI1873" i="2"/>
  <c r="AI1956" i="2"/>
  <c r="AI1957" i="2"/>
  <c r="AI2403" i="2"/>
  <c r="AI2404" i="2"/>
  <c r="AI2482" i="2"/>
  <c r="AI2567" i="2"/>
  <c r="AI2659" i="2"/>
  <c r="AI2744" i="2"/>
  <c r="AI3552" i="2"/>
  <c r="AI3952" i="2"/>
  <c r="AI4163" i="2"/>
  <c r="AI4182" i="2"/>
  <c r="AI4475" i="2"/>
  <c r="AI4476" i="2"/>
  <c r="AI6166" i="2"/>
  <c r="AI6283" i="2"/>
  <c r="AI6317" i="2"/>
  <c r="AI4918" i="2"/>
  <c r="AI6470" i="2"/>
  <c r="AI6739" i="2"/>
  <c r="AI6874" i="2"/>
  <c r="AI5200" i="2"/>
  <c r="AI5468" i="2"/>
  <c r="AI5648" i="2"/>
  <c r="AI5776" i="2"/>
  <c r="AI5901" i="2"/>
  <c r="AI6030" i="2"/>
  <c r="AI6471" i="2"/>
  <c r="AI6847" i="2"/>
  <c r="AI374" i="2"/>
  <c r="AI468" i="2"/>
  <c r="AI1463" i="2"/>
  <c r="AI3052" i="2"/>
  <c r="AI2997" i="2"/>
  <c r="AI2999" i="2"/>
  <c r="AI3273" i="2"/>
  <c r="AI3281" i="2"/>
  <c r="AI3526" i="2"/>
  <c r="AI4619" i="2"/>
  <c r="AI4780" i="2"/>
  <c r="AI5052" i="2"/>
  <c r="AI5341" i="2"/>
  <c r="AI479" i="2"/>
  <c r="AI506" i="2"/>
  <c r="AI780" i="2"/>
  <c r="AI784" i="2"/>
  <c r="AI966" i="2"/>
  <c r="AI975" i="2"/>
  <c r="AI1604" i="2"/>
  <c r="AI1611" i="2"/>
  <c r="AI1618" i="2"/>
  <c r="AI1629" i="2"/>
  <c r="AI1638" i="2"/>
  <c r="AI1644" i="2"/>
  <c r="AI1649" i="2"/>
  <c r="AI1653" i="2"/>
  <c r="AI1661" i="2"/>
  <c r="AI1662" i="2"/>
  <c r="AI1681" i="2"/>
  <c r="AI2045" i="2"/>
  <c r="AI2998" i="2"/>
  <c r="AI3001" i="2"/>
  <c r="AI3173" i="2"/>
  <c r="AI3274" i="2"/>
  <c r="AI3282" i="2"/>
  <c r="AI3920" i="2"/>
  <c r="AI4359" i="2"/>
  <c r="AI4361" i="2"/>
  <c r="AI4595" i="2"/>
  <c r="AI4596" i="2"/>
  <c r="AI4905" i="2"/>
  <c r="AI6149" i="2"/>
  <c r="AI6245" i="2"/>
  <c r="AI6248" i="2"/>
  <c r="AI6451" i="2"/>
  <c r="AI6727" i="2"/>
  <c r="AI6875" i="2"/>
  <c r="AI5192" i="2"/>
  <c r="AI5469" i="2"/>
  <c r="AI6010" i="2"/>
  <c r="AI6011" i="2"/>
  <c r="AI6013" i="2"/>
  <c r="AI6057" i="2"/>
  <c r="AI6452" i="2"/>
  <c r="AI6848" i="2"/>
  <c r="AI224" i="2"/>
  <c r="AI319" i="2"/>
  <c r="AI1531" i="2"/>
  <c r="AI3053" i="2"/>
  <c r="AI3248" i="2"/>
  <c r="AI4715" i="2"/>
  <c r="AI4781" i="2"/>
  <c r="AI5120" i="2"/>
  <c r="AI5342" i="2"/>
  <c r="AI1725" i="2"/>
  <c r="AI1796" i="2"/>
  <c r="AI124" i="2"/>
  <c r="AI225" i="2"/>
  <c r="AI610" i="2"/>
  <c r="AI671" i="2"/>
  <c r="AI896" i="2"/>
  <c r="AI930" i="2"/>
  <c r="AI1137" i="2"/>
  <c r="AI1167" i="2"/>
  <c r="AI1381" i="2"/>
  <c r="AI1414" i="2"/>
  <c r="AI3332" i="2"/>
  <c r="AI3361" i="2"/>
  <c r="AI3728" i="2"/>
  <c r="AI3767" i="2"/>
  <c r="AI1874" i="2"/>
  <c r="AI1958" i="2"/>
  <c r="AI2046" i="2"/>
  <c r="AI2118" i="2"/>
  <c r="AI2405" i="2"/>
  <c r="AI2483" i="2"/>
  <c r="AI2568" i="2"/>
  <c r="AI2660" i="2"/>
  <c r="AI2745" i="2"/>
  <c r="AI2804" i="2"/>
  <c r="AI3234" i="2"/>
  <c r="AI3973" i="2"/>
  <c r="AI4300" i="2"/>
  <c r="AI4325" i="2"/>
  <c r="AI4432" i="2"/>
  <c r="AI4477" i="2"/>
  <c r="AI6202" i="2"/>
  <c r="AI6318" i="2"/>
  <c r="AI6337" i="2"/>
  <c r="AI4991" i="2"/>
  <c r="AI6535" i="2"/>
  <c r="AI6701" i="2"/>
  <c r="AI7044" i="2"/>
  <c r="AI5229" i="2"/>
  <c r="AI5518" i="2"/>
  <c r="AI5649" i="2"/>
  <c r="AI5777" i="2"/>
  <c r="AI5902" i="2"/>
  <c r="AI6122" i="2"/>
  <c r="AI6584" i="2"/>
  <c r="AI7001" i="2"/>
  <c r="AI4237" i="2"/>
  <c r="AI4265" i="2"/>
  <c r="AI4549" i="2"/>
  <c r="AI4571" i="2"/>
  <c r="AI3195" i="2"/>
  <c r="AI3401" i="2"/>
  <c r="AI3443" i="2"/>
  <c r="AI3814" i="2"/>
  <c r="AI3815" i="2"/>
  <c r="AI125" i="2"/>
  <c r="AI226" i="2"/>
  <c r="AI611" i="2"/>
  <c r="AI672" i="2"/>
  <c r="AI801" i="2"/>
  <c r="AI805" i="2"/>
  <c r="AI1043" i="2"/>
  <c r="AI1044" i="2"/>
  <c r="AI1253" i="2"/>
  <c r="AI1278" i="2"/>
  <c r="AI1726" i="2"/>
  <c r="AI1797" i="2"/>
  <c r="AI1875" i="2"/>
  <c r="AI1959" i="2"/>
  <c r="AI1960" i="2"/>
  <c r="AI2047" i="2"/>
  <c r="AI2406" i="2"/>
  <c r="AI2407" i="2"/>
  <c r="AI126" i="2"/>
  <c r="AI227" i="2"/>
  <c r="AI1500" i="2"/>
  <c r="AI3054" i="2"/>
  <c r="AI4658" i="2"/>
  <c r="AI4782" i="2"/>
  <c r="AI5091" i="2"/>
  <c r="AI5343" i="2"/>
  <c r="AI5519" i="2"/>
  <c r="AI3196" i="2"/>
  <c r="AI3921" i="2"/>
  <c r="AI4183" i="2"/>
  <c r="AI4214" i="2"/>
  <c r="AI4478" i="2"/>
  <c r="AI4519" i="2"/>
  <c r="AI2484" i="2"/>
  <c r="AI2569" i="2"/>
  <c r="AI2661" i="2"/>
  <c r="AI2662" i="2"/>
  <c r="AI4942" i="2"/>
  <c r="AI6167" i="2"/>
  <c r="AI6264" i="2"/>
  <c r="AI6284" i="2"/>
  <c r="AI6501" i="2"/>
  <c r="AI6692" i="2"/>
  <c r="AI6916" i="2"/>
  <c r="AI5275" i="2"/>
  <c r="AI5650" i="2"/>
  <c r="AI5778" i="2"/>
  <c r="AI5903" i="2"/>
  <c r="AI6031" i="2"/>
  <c r="AI6536" i="2"/>
  <c r="AI6876" i="2"/>
  <c r="AI58" i="2"/>
  <c r="AI127" i="2"/>
  <c r="AI1474" i="2"/>
  <c r="AI3055" i="2"/>
  <c r="AI3197" i="2"/>
  <c r="AI4631" i="2"/>
  <c r="AI4783" i="2"/>
  <c r="AI5062" i="2"/>
  <c r="AI5344" i="2"/>
  <c r="AI1663" i="2"/>
  <c r="AI1682" i="2"/>
  <c r="AI1727" i="2"/>
  <c r="AI1798" i="2"/>
  <c r="AI34" i="2"/>
  <c r="AI59" i="2"/>
  <c r="AI548" i="2"/>
  <c r="AI566" i="2"/>
  <c r="AI859" i="2"/>
  <c r="AI873" i="2"/>
  <c r="AI1091" i="2"/>
  <c r="AI1111" i="2"/>
  <c r="AI1336" i="2"/>
  <c r="AI1356" i="2"/>
  <c r="AI3316" i="2"/>
  <c r="AI3318" i="2"/>
  <c r="AI3687" i="2"/>
  <c r="AI3701" i="2"/>
  <c r="AI1876" i="2"/>
  <c r="AI1961" i="2"/>
  <c r="AI2348" i="2"/>
  <c r="AI2361" i="2"/>
  <c r="AI2408" i="2"/>
  <c r="AI2485" i="2"/>
  <c r="AI2570" i="2"/>
  <c r="AI2571" i="2"/>
  <c r="AI3198" i="2"/>
  <c r="AI3910" i="2"/>
  <c r="AI4238" i="2"/>
  <c r="AI4266" i="2"/>
  <c r="AI4381" i="2"/>
  <c r="AI4401" i="2"/>
  <c r="AI6150" i="2"/>
  <c r="AI6265" i="2"/>
  <c r="AI6285" i="2"/>
  <c r="AI4943" i="2"/>
  <c r="AI6472" i="2"/>
  <c r="AI6680" i="2"/>
  <c r="AI6917" i="2"/>
  <c r="AI5209" i="2"/>
  <c r="AI5470" i="2"/>
  <c r="AI5651" i="2"/>
  <c r="AI5779" i="2"/>
  <c r="AI5904" i="2"/>
  <c r="AI6081" i="2"/>
  <c r="AI6473" i="2"/>
  <c r="AI6918" i="2"/>
  <c r="AI228" i="2"/>
  <c r="AI320" i="2"/>
  <c r="AI1562" i="2"/>
  <c r="AI3056" i="2"/>
  <c r="AI3617" i="2"/>
  <c r="AI4690" i="2"/>
  <c r="AI4784" i="2"/>
  <c r="AI5147" i="2"/>
  <c r="AI5345" i="2"/>
  <c r="AI1877" i="2"/>
  <c r="AI229" i="2"/>
  <c r="AI321" i="2"/>
  <c r="AI673" i="2"/>
  <c r="AI712" i="2"/>
  <c r="AI835" i="2"/>
  <c r="AI847" i="2"/>
  <c r="AI1067" i="2"/>
  <c r="AI1080" i="2"/>
  <c r="AI1300" i="2"/>
  <c r="AI1301" i="2"/>
  <c r="AI3444" i="2"/>
  <c r="AI3445" i="2"/>
  <c r="AI3848" i="2"/>
  <c r="AI3849" i="2"/>
  <c r="AI1962" i="2"/>
  <c r="AI2048" i="2"/>
  <c r="AI2049" i="2"/>
  <c r="AI2119" i="2"/>
  <c r="AI2168" i="2"/>
  <c r="AI2572" i="2"/>
  <c r="AI2663" i="2"/>
  <c r="AI2664" i="2"/>
  <c r="AI2746" i="2"/>
  <c r="AI2805" i="2"/>
  <c r="AI2844" i="2"/>
  <c r="AI3618" i="2"/>
  <c r="AI3974" i="2"/>
  <c r="AI4215" i="2"/>
  <c r="AI4239" i="2"/>
  <c r="AI4520" i="2"/>
  <c r="AI4550" i="2"/>
  <c r="AI6241" i="2"/>
  <c r="AI6319" i="2"/>
  <c r="AI6338" i="2"/>
  <c r="AI4967" i="2"/>
  <c r="AI6585" i="2"/>
  <c r="AI6763" i="2"/>
  <c r="AI6964" i="2"/>
  <c r="AI5219" i="2"/>
  <c r="AI5520" i="2"/>
  <c r="AI5652" i="2"/>
  <c r="AI5780" i="2"/>
  <c r="AI5905" i="2"/>
  <c r="AI6082" i="2"/>
  <c r="AI6586" i="2"/>
  <c r="AI6919" i="2"/>
  <c r="AI128" i="2"/>
  <c r="AI230" i="2"/>
  <c r="AI1501" i="2"/>
  <c r="AI3057" i="2"/>
  <c r="AI3333" i="2"/>
  <c r="AI3334" i="2"/>
  <c r="AI3534" i="2"/>
  <c r="AI3702" i="2"/>
  <c r="AI3729" i="2"/>
  <c r="AI4632" i="2"/>
  <c r="AI4785" i="2"/>
  <c r="AI5092" i="2"/>
  <c r="AI5346" i="2"/>
  <c r="AI60" i="2"/>
  <c r="AI129" i="2"/>
  <c r="AI567" i="2"/>
  <c r="AI612" i="2"/>
  <c r="AI1000" i="2"/>
  <c r="AI1001" i="2"/>
  <c r="AI1227" i="2"/>
  <c r="AI1231" i="2"/>
  <c r="AI3584" i="2"/>
  <c r="AI4150" i="2"/>
  <c r="AI4151" i="2"/>
  <c r="AI4402" i="2"/>
  <c r="AI4403" i="2"/>
  <c r="AI4010" i="2"/>
  <c r="AI4013" i="2"/>
  <c r="AI4022" i="2"/>
  <c r="AI4033" i="2"/>
  <c r="AI4034" i="2"/>
  <c r="AI4044" i="2"/>
  <c r="AI4077" i="2"/>
  <c r="AI4082" i="2"/>
  <c r="AI4083" i="2"/>
  <c r="AI4092" i="2"/>
  <c r="AI4101" i="2"/>
  <c r="AI4110" i="2"/>
  <c r="AI6828" i="2"/>
  <c r="AI4944" i="2"/>
  <c r="AI6806" i="2"/>
  <c r="AI7065" i="2"/>
  <c r="AI5254" i="2"/>
  <c r="AI5495" i="2"/>
  <c r="AI5653" i="2"/>
  <c r="AI5781" i="2"/>
  <c r="AI5906" i="2"/>
  <c r="AI6032" i="2"/>
  <c r="AI6807" i="2"/>
  <c r="AI7002" i="2"/>
  <c r="AI3199" i="2"/>
  <c r="AI3402" i="2"/>
  <c r="AI3446" i="2"/>
  <c r="AI3816" i="2"/>
  <c r="AI3850" i="2"/>
  <c r="AI130" i="2"/>
  <c r="AI231" i="2"/>
  <c r="AI613" i="2"/>
  <c r="AI674" i="2"/>
  <c r="AI1045" i="2"/>
  <c r="AI1046" i="2"/>
  <c r="AI1279" i="2"/>
  <c r="AI1280" i="2"/>
  <c r="AI1728" i="2"/>
  <c r="AI1799" i="2"/>
  <c r="AI1878" i="2"/>
  <c r="AI1963" i="2"/>
  <c r="AI2050" i="2"/>
  <c r="AI2051" i="2"/>
  <c r="AI2409" i="2"/>
  <c r="AI2410" i="2"/>
  <c r="AI131" i="2"/>
  <c r="AI232" i="2"/>
  <c r="AI1502" i="2"/>
  <c r="AI3058" i="2"/>
  <c r="AI4659" i="2"/>
  <c r="AI4786" i="2"/>
  <c r="AI5093" i="2"/>
  <c r="AI5347" i="2"/>
  <c r="AI5521" i="2"/>
  <c r="AI3200" i="2"/>
  <c r="AI4184" i="2"/>
  <c r="AI4216" i="2"/>
  <c r="AI4479" i="2"/>
  <c r="AI4521" i="2"/>
  <c r="AI2486" i="2"/>
  <c r="AI2573" i="2"/>
  <c r="AI2665" i="2"/>
  <c r="AI2747" i="2"/>
  <c r="AI4945" i="2"/>
  <c r="AI6502" i="2"/>
  <c r="AI6698" i="2"/>
  <c r="AI6920" i="2"/>
  <c r="AI5276" i="2"/>
  <c r="AI5654" i="2"/>
  <c r="AI5782" i="2"/>
  <c r="AI5907" i="2"/>
  <c r="AI6058" i="2"/>
  <c r="AI6563" i="2"/>
  <c r="AI6921" i="2"/>
  <c r="AI3462" i="2"/>
  <c r="AI3487" i="2"/>
  <c r="AI3871" i="2"/>
  <c r="AI3893" i="2"/>
  <c r="AI322" i="2"/>
  <c r="AI375" i="2"/>
  <c r="AI713" i="2"/>
  <c r="AI735" i="2"/>
  <c r="AI1879" i="2"/>
  <c r="AI2052" i="2"/>
  <c r="AI2120" i="2"/>
  <c r="AI2169" i="2"/>
  <c r="AI2170" i="2"/>
  <c r="AI2198" i="2"/>
  <c r="AI323" i="2"/>
  <c r="AI376" i="2"/>
  <c r="AI1583" i="2"/>
  <c r="AI3059" i="2"/>
  <c r="AI4716" i="2"/>
  <c r="AI4787" i="2"/>
  <c r="AI5148" i="2"/>
  <c r="AI5348" i="2"/>
  <c r="AI5567" i="2"/>
  <c r="AI3249" i="2"/>
  <c r="AI2574" i="2"/>
  <c r="AI2575" i="2"/>
  <c r="AI2666" i="2"/>
  <c r="AI2748" i="2"/>
  <c r="AI2806" i="2"/>
  <c r="AI2845" i="2"/>
  <c r="AI4992" i="2"/>
  <c r="AI6587" i="2"/>
  <c r="AI6717" i="2"/>
  <c r="AI7003" i="2"/>
  <c r="AI5655" i="2"/>
  <c r="AI5783" i="2"/>
  <c r="AI5908" i="2"/>
  <c r="AI3060" i="2"/>
  <c r="AI3308" i="2"/>
  <c r="AI3314" i="2"/>
  <c r="AI3730" i="2"/>
  <c r="AI3768" i="2"/>
  <c r="AI7" i="2"/>
  <c r="AI20" i="2"/>
  <c r="AI568" i="2"/>
  <c r="AI614" i="2"/>
  <c r="AI794" i="2"/>
  <c r="AI796" i="2"/>
  <c r="AI991" i="2"/>
  <c r="AI994" i="2"/>
  <c r="AI1232" i="2"/>
  <c r="AI1254" i="2"/>
  <c r="AI1608" i="2"/>
  <c r="AI1614" i="2"/>
  <c r="AI1624" i="2"/>
  <c r="AI1634" i="2"/>
  <c r="AI1650" i="2"/>
  <c r="AI1683" i="2"/>
  <c r="AI1729" i="2"/>
  <c r="AI1730" i="2"/>
  <c r="AI1800" i="2"/>
  <c r="AI1880" i="2"/>
  <c r="AI1964" i="2"/>
  <c r="AI2254" i="2"/>
  <c r="AI8" i="2"/>
  <c r="AI21" i="2"/>
  <c r="AI1475" i="2"/>
  <c r="AI3061" i="2"/>
  <c r="AI4788" i="2"/>
  <c r="AI4620" i="2"/>
  <c r="AI5053" i="2"/>
  <c r="AI5349" i="2"/>
  <c r="AI5471" i="2"/>
  <c r="AI3174" i="2"/>
  <c r="AI3911" i="2"/>
  <c r="AI4138" i="2"/>
  <c r="AI4142" i="2"/>
  <c r="AI4433" i="2"/>
  <c r="AI4434" i="2"/>
  <c r="AI4906" i="2"/>
  <c r="AI6154" i="2"/>
  <c r="AI6266" i="2"/>
  <c r="AI6286" i="2"/>
  <c r="AI6437" i="2"/>
  <c r="AI6677" i="2"/>
  <c r="AI6849" i="2"/>
  <c r="AI5250" i="2"/>
  <c r="AI5656" i="2"/>
  <c r="AI5784" i="2"/>
  <c r="AI5909" i="2"/>
  <c r="AI6023" i="2"/>
  <c r="AI6453" i="2"/>
  <c r="AI6850" i="2"/>
  <c r="AI3219" i="2"/>
  <c r="AI3463" i="2"/>
  <c r="AI3464" i="2"/>
  <c r="AI3851" i="2"/>
  <c r="AI3872" i="2"/>
  <c r="AI324" i="2"/>
  <c r="AI377" i="2"/>
  <c r="AI714" i="2"/>
  <c r="AI736" i="2"/>
  <c r="AI806" i="2"/>
  <c r="AI823" i="2"/>
  <c r="AI1068" i="2"/>
  <c r="AI1081" i="2"/>
  <c r="AI1302" i="2"/>
  <c r="AI1315" i="2"/>
  <c r="AI1881" i="2"/>
  <c r="AI1965" i="2"/>
  <c r="AI2053" i="2"/>
  <c r="AI2121" i="2"/>
  <c r="AI2171" i="2"/>
  <c r="AI2199" i="2"/>
  <c r="AI233" i="2"/>
  <c r="AI325" i="2"/>
  <c r="AI1563" i="2"/>
  <c r="AI3062" i="2"/>
  <c r="AI4691" i="2"/>
  <c r="AI4789" i="2"/>
  <c r="AI5121" i="2"/>
  <c r="AI5350" i="2"/>
  <c r="AI5550" i="2"/>
  <c r="AI3220" i="2"/>
  <c r="AI3922" i="2"/>
  <c r="AI4240" i="2"/>
  <c r="AI4241" i="2"/>
  <c r="AI4551" i="2"/>
  <c r="AI4552" i="2"/>
  <c r="AI2487" i="2"/>
  <c r="AI2576" i="2"/>
  <c r="AI2667" i="2"/>
  <c r="AI2668" i="2"/>
  <c r="AI2749" i="2"/>
  <c r="AI2807" i="2"/>
  <c r="AI4968" i="2"/>
  <c r="AI6179" i="2"/>
  <c r="AI6287" i="2"/>
  <c r="AI6320" i="2"/>
  <c r="AI6537" i="2"/>
  <c r="AI6706" i="2"/>
  <c r="AI6965" i="2"/>
  <c r="AI5290" i="2"/>
  <c r="AI5657" i="2"/>
  <c r="AI5785" i="2"/>
  <c r="AI5910" i="2"/>
  <c r="AI6083" i="2"/>
  <c r="AI6612" i="2"/>
  <c r="AI6966" i="2"/>
  <c r="AI234" i="2"/>
  <c r="AI326" i="2"/>
  <c r="AI1564" i="2"/>
  <c r="AI3063" i="2"/>
  <c r="AI3235" i="2"/>
  <c r="AI4717" i="2"/>
  <c r="AI4790" i="2"/>
  <c r="AI5122" i="2"/>
  <c r="AI5351" i="2"/>
  <c r="AI1801" i="2"/>
  <c r="AI1802" i="2"/>
  <c r="AI235" i="2"/>
  <c r="AI236" i="2"/>
  <c r="AI675" i="2"/>
  <c r="AI676" i="2"/>
  <c r="AI897" i="2"/>
  <c r="AI931" i="2"/>
  <c r="AI1138" i="2"/>
  <c r="AI1168" i="2"/>
  <c r="AI1382" i="2"/>
  <c r="AI1415" i="2"/>
  <c r="AI3362" i="2"/>
  <c r="AI3403" i="2"/>
  <c r="AI3731" i="2"/>
  <c r="AI3769" i="2"/>
  <c r="AI1882" i="2"/>
  <c r="AI1966" i="2"/>
  <c r="AI2054" i="2"/>
  <c r="AI2122" i="2"/>
  <c r="AI2488" i="2"/>
  <c r="AI2489" i="2"/>
  <c r="AI2577" i="2"/>
  <c r="AI2669" i="2"/>
  <c r="AI2750" i="2"/>
  <c r="AI2808" i="2"/>
  <c r="AI3236" i="2"/>
  <c r="AI3975" i="2"/>
  <c r="AI4301" i="2"/>
  <c r="AI4326" i="2"/>
  <c r="AI4435" i="2"/>
  <c r="AI4480" i="2"/>
  <c r="AI6203" i="2"/>
  <c r="AI6321" i="2"/>
  <c r="AI6339" i="2"/>
  <c r="AI4993" i="2"/>
  <c r="AI6564" i="2"/>
  <c r="AI6702" i="2"/>
  <c r="AI7045" i="2"/>
  <c r="AI5230" i="2"/>
  <c r="AI5522" i="2"/>
  <c r="AI5658" i="2"/>
  <c r="AI5786" i="2"/>
  <c r="AI5787" i="2"/>
  <c r="AI6123" i="2"/>
  <c r="AI6588" i="2"/>
  <c r="AI7004" i="2"/>
  <c r="AI132" i="2"/>
  <c r="AI237" i="2"/>
  <c r="AI1532" i="2"/>
  <c r="AI3064" i="2"/>
  <c r="AI3535" i="2"/>
  <c r="AI4660" i="2"/>
  <c r="AI4791" i="2"/>
  <c r="AI5094" i="2"/>
  <c r="AI5352" i="2"/>
  <c r="AI133" i="2"/>
  <c r="AI238" i="2"/>
  <c r="AI615" i="2"/>
  <c r="AI616" i="2"/>
  <c r="AI1002" i="2"/>
  <c r="AI1018" i="2"/>
  <c r="AI1233" i="2"/>
  <c r="AI1234" i="2"/>
  <c r="AI3585" i="2"/>
  <c r="AI4014" i="2"/>
  <c r="AI4015" i="2"/>
  <c r="AI4023" i="2"/>
  <c r="AI4035" i="2"/>
  <c r="AI4045" i="2"/>
  <c r="AI4046" i="2"/>
  <c r="AI4078" i="2"/>
  <c r="AI4084" i="2"/>
  <c r="AI4085" i="2"/>
  <c r="AI4093" i="2"/>
  <c r="AI4102" i="2"/>
  <c r="AI4111" i="2"/>
  <c r="AI6829" i="2"/>
  <c r="AI4946" i="2"/>
  <c r="AI6808" i="2"/>
  <c r="AI7076" i="2"/>
  <c r="AI5260" i="2"/>
  <c r="AI5496" i="2"/>
  <c r="AI5659" i="2"/>
  <c r="AI5788" i="2"/>
  <c r="AI5911" i="2"/>
  <c r="AI6033" i="2"/>
  <c r="AI6809" i="2"/>
  <c r="AI7005" i="2"/>
  <c r="AI134" i="2"/>
  <c r="AI239" i="2"/>
  <c r="AI1503" i="2"/>
  <c r="AI3065" i="2"/>
  <c r="AI3221" i="2"/>
  <c r="AI4661" i="2"/>
  <c r="AI4792" i="2"/>
  <c r="AI5063" i="2"/>
  <c r="AI5353" i="2"/>
  <c r="AI1684" i="2"/>
  <c r="AI1731" i="2"/>
  <c r="AI1732" i="2"/>
  <c r="AI1803" i="2"/>
  <c r="AI61" i="2"/>
  <c r="AI62" i="2"/>
  <c r="AI569" i="2"/>
  <c r="AI570" i="2"/>
  <c r="AI874" i="2"/>
  <c r="AI898" i="2"/>
  <c r="AI1112" i="2"/>
  <c r="AI1113" i="2"/>
  <c r="AI1337" i="2"/>
  <c r="AI1357" i="2"/>
  <c r="AI3319" i="2"/>
  <c r="AI3335" i="2"/>
  <c r="AI3688" i="2"/>
  <c r="AI3703" i="2"/>
  <c r="AI1883" i="2"/>
  <c r="AI1967" i="2"/>
  <c r="AI2362" i="2"/>
  <c r="AI2363" i="2"/>
  <c r="AI2411" i="2"/>
  <c r="AI2412" i="2"/>
  <c r="AI2490" i="2"/>
  <c r="AI2578" i="2"/>
  <c r="AI3201" i="2"/>
  <c r="AI3923" i="2"/>
  <c r="AI4242" i="2"/>
  <c r="AI4267" i="2"/>
  <c r="AI4382" i="2"/>
  <c r="AI4404" i="2"/>
  <c r="AI6155" i="2"/>
  <c r="AI6267" i="2"/>
  <c r="AI6288" i="2"/>
  <c r="AI4969" i="2"/>
  <c r="AI6503" i="2"/>
  <c r="AI6686" i="2"/>
  <c r="AI6967" i="2"/>
  <c r="AI5210" i="2"/>
  <c r="AI5472" i="2"/>
  <c r="AI5660" i="2"/>
  <c r="AI5912" i="2"/>
  <c r="AI5913" i="2"/>
  <c r="AI6084" i="2"/>
  <c r="AI6504" i="2"/>
  <c r="AI6922" i="2"/>
  <c r="AI3222" i="2"/>
  <c r="AI327" i="2"/>
  <c r="AI378" i="2"/>
  <c r="AI715" i="2"/>
  <c r="AI737" i="2"/>
  <c r="AI1069" i="2"/>
  <c r="AI1082" i="2"/>
  <c r="AI1303" i="2"/>
  <c r="AI1316" i="2"/>
  <c r="AI1884" i="2"/>
  <c r="AI1968" i="2"/>
  <c r="AI1969" i="2"/>
  <c r="AI2055" i="2"/>
  <c r="AI2123" i="2"/>
  <c r="AI2172" i="2"/>
  <c r="AI328" i="2"/>
  <c r="AI379" i="2"/>
  <c r="AI1565" i="2"/>
  <c r="AI3066" i="2"/>
  <c r="AI4718" i="2"/>
  <c r="AI4793" i="2"/>
  <c r="AI5149" i="2"/>
  <c r="AI5354" i="2"/>
  <c r="AI5551" i="2"/>
  <c r="AI3237" i="2"/>
  <c r="AI2491" i="2"/>
  <c r="AI2579" i="2"/>
  <c r="AI2670" i="2"/>
  <c r="AI2751" i="2"/>
  <c r="AI2752" i="2"/>
  <c r="AI2809" i="2"/>
  <c r="AI4994" i="2"/>
  <c r="AI6565" i="2"/>
  <c r="AI6711" i="2"/>
  <c r="AI7006" i="2"/>
  <c r="AI5291" i="2"/>
  <c r="AI5661" i="2"/>
  <c r="AI5789" i="2"/>
  <c r="AI5914" i="2"/>
  <c r="AI6085" i="2"/>
  <c r="AI6634" i="2"/>
  <c r="AI6968" i="2"/>
  <c r="AI329" i="2"/>
  <c r="AI330" i="2"/>
  <c r="AI1566" i="2"/>
  <c r="AI3067" i="2"/>
  <c r="AI3250" i="2"/>
  <c r="AI4719" i="2"/>
  <c r="AI4794" i="2"/>
  <c r="AI5123" i="2"/>
  <c r="AI5355" i="2"/>
  <c r="AI1804" i="2"/>
  <c r="AI1885" i="2"/>
  <c r="AI240" i="2"/>
  <c r="AI331" i="2"/>
  <c r="AI677" i="2"/>
  <c r="AI716" i="2"/>
  <c r="AI932" i="2"/>
  <c r="AI946" i="2"/>
  <c r="AI1169" i="2"/>
  <c r="AI1170" i="2"/>
  <c r="AI1383" i="2"/>
  <c r="AI1416" i="2"/>
  <c r="AI3363" i="2"/>
  <c r="AI3404" i="2"/>
  <c r="AI3770" i="2"/>
  <c r="AI3771" i="2"/>
  <c r="AI1970" i="2"/>
  <c r="AI1971" i="2"/>
  <c r="AI2056" i="2"/>
  <c r="AI2124" i="2"/>
  <c r="AI2492" i="2"/>
  <c r="AI2580" i="2"/>
  <c r="AI2671" i="2"/>
  <c r="AI2672" i="2"/>
  <c r="AI2753" i="2"/>
  <c r="AI2810" i="2"/>
  <c r="AI3238" i="2"/>
  <c r="AI3976" i="2"/>
  <c r="AI4302" i="2"/>
  <c r="AI4327" i="2"/>
  <c r="AI4436" i="2"/>
  <c r="AI4481" i="2"/>
  <c r="AI6204" i="2"/>
  <c r="AI6322" i="2"/>
  <c r="AI6340" i="2"/>
  <c r="AI5015" i="2"/>
  <c r="AI6566" i="2"/>
  <c r="AI6707" i="2"/>
  <c r="AI7046" i="2"/>
  <c r="AI5231" i="2"/>
  <c r="AI5523" i="2"/>
  <c r="AI5662" i="2"/>
  <c r="AI5790" i="2"/>
  <c r="AI5915" i="2"/>
  <c r="AI6124" i="2"/>
  <c r="AI6613" i="2"/>
  <c r="AI7007" i="2"/>
  <c r="AI63" i="2"/>
  <c r="AI135" i="2"/>
  <c r="AI1476" i="2"/>
  <c r="AI3068" i="2"/>
  <c r="AI3336" i="2"/>
  <c r="AI3337" i="2"/>
  <c r="AI3689" i="2"/>
  <c r="AI3704" i="2"/>
  <c r="AI4633" i="2"/>
  <c r="AI4795" i="2"/>
  <c r="AI5064" i="2"/>
  <c r="AI5356" i="2"/>
  <c r="AI35" i="2"/>
  <c r="AI64" i="2"/>
  <c r="AI549" i="2"/>
  <c r="AI571" i="2"/>
  <c r="AI860" i="2"/>
  <c r="AI875" i="2"/>
  <c r="AI1114" i="2"/>
  <c r="AI1115" i="2"/>
  <c r="AI1338" i="2"/>
  <c r="AI1358" i="2"/>
  <c r="AI1685" i="2"/>
  <c r="AI1733" i="2"/>
  <c r="AI1734" i="2"/>
  <c r="AI1805" i="2"/>
  <c r="AI1886" i="2"/>
  <c r="AI1972" i="2"/>
  <c r="AI2349" i="2"/>
  <c r="AI2364" i="2"/>
  <c r="AI2413" i="2"/>
  <c r="AI2493" i="2"/>
  <c r="AI3536" i="2"/>
  <c r="AI5261" i="2"/>
  <c r="AI6034" i="2"/>
  <c r="AI6474" i="2"/>
  <c r="AI6851" i="2"/>
  <c r="AI3924" i="2"/>
  <c r="AI4243" i="2"/>
  <c r="AI4268" i="2"/>
  <c r="AI4383" i="2"/>
  <c r="AI4405" i="2"/>
  <c r="AI2581" i="2"/>
  <c r="AI2582" i="2"/>
  <c r="AI3553" i="2"/>
  <c r="AI4919" i="2"/>
  <c r="AI6475" i="2"/>
  <c r="AI6740" i="2"/>
  <c r="AI6877" i="2"/>
  <c r="AI6168" i="2"/>
  <c r="AI6372" i="2"/>
  <c r="AI6386" i="2"/>
  <c r="AI5473" i="2"/>
  <c r="AI5663" i="2"/>
  <c r="AI5791" i="2"/>
  <c r="AI5916" i="2"/>
  <c r="AI241" i="2"/>
  <c r="AI332" i="2"/>
  <c r="AI1533" i="2"/>
  <c r="AI3069" i="2"/>
  <c r="AI3364" i="2"/>
  <c r="AI3405" i="2"/>
  <c r="AI3732" i="2"/>
  <c r="AI3772" i="2"/>
  <c r="AI4692" i="2"/>
  <c r="AI4796" i="2"/>
  <c r="AI5124" i="2"/>
  <c r="AI5357" i="2"/>
  <c r="AI136" i="2"/>
  <c r="AI242" i="2"/>
  <c r="AI617" i="2"/>
  <c r="AI678" i="2"/>
  <c r="AI899" i="2"/>
  <c r="AI900" i="2"/>
  <c r="AI1139" i="2"/>
  <c r="AI1171" i="2"/>
  <c r="AI1384" i="2"/>
  <c r="AI1385" i="2"/>
  <c r="AI1735" i="2"/>
  <c r="AI1806" i="2"/>
  <c r="AI1887" i="2"/>
  <c r="AI1973" i="2"/>
  <c r="AI2057" i="2"/>
  <c r="AI2125" i="2"/>
  <c r="AI2414" i="2"/>
  <c r="AI2494" i="2"/>
  <c r="AI3586" i="2"/>
  <c r="AI5277" i="2"/>
  <c r="AI6086" i="2"/>
  <c r="AI6567" i="2"/>
  <c r="AI6923" i="2"/>
  <c r="AI3953" i="2"/>
  <c r="AI4303" i="2"/>
  <c r="AI4328" i="2"/>
  <c r="AI4437" i="2"/>
  <c r="AI4438" i="2"/>
  <c r="AI2583" i="2"/>
  <c r="AI2673" i="2"/>
  <c r="AI2674" i="2"/>
  <c r="AI2754" i="2"/>
  <c r="AI3619" i="2"/>
  <c r="AI4970" i="2"/>
  <c r="AI6589" i="2"/>
  <c r="AI6752" i="2"/>
  <c r="AI6969" i="2"/>
  <c r="AI6212" i="2"/>
  <c r="AI6387" i="2"/>
  <c r="AI6405" i="2"/>
  <c r="AI5524" i="2"/>
  <c r="AI5664" i="2"/>
  <c r="AI5792" i="2"/>
  <c r="AI5917" i="2"/>
  <c r="AI500" i="2"/>
  <c r="AI501" i="2"/>
  <c r="AI1464" i="2"/>
  <c r="AI3070" i="2"/>
  <c r="AI3003" i="2"/>
  <c r="AI3005" i="2"/>
  <c r="AI3275" i="2"/>
  <c r="AI3283" i="2"/>
  <c r="AI3537" i="2"/>
  <c r="AI4621" i="2"/>
  <c r="AI4797" i="2"/>
  <c r="AI5054" i="2"/>
  <c r="AI5358" i="2"/>
  <c r="AI515" i="2"/>
  <c r="AI517" i="2"/>
  <c r="AI781" i="2"/>
  <c r="AI785" i="2"/>
  <c r="AI977" i="2"/>
  <c r="AI978" i="2"/>
  <c r="AI1645" i="2"/>
  <c r="AI1651" i="2"/>
  <c r="AI1654" i="2"/>
  <c r="AI1664" i="2"/>
  <c r="AI1665" i="2"/>
  <c r="AI1686" i="2"/>
  <c r="AI2341" i="2"/>
  <c r="AI2342" i="2"/>
  <c r="AI2343" i="2"/>
  <c r="AI2344" i="2"/>
  <c r="AI2345" i="2"/>
  <c r="AI2346" i="2"/>
  <c r="AI3006" i="2"/>
  <c r="AI3009" i="2"/>
  <c r="AI3182" i="2"/>
  <c r="AI3276" i="2"/>
  <c r="AI3284" i="2"/>
  <c r="AI3925" i="2"/>
  <c r="AI4367" i="2"/>
  <c r="AI4368" i="2"/>
  <c r="AI4572" i="2"/>
  <c r="AI4597" i="2"/>
  <c r="AI4907" i="2"/>
  <c r="AI6156" i="2"/>
  <c r="AI6246" i="2"/>
  <c r="AI6249" i="2"/>
  <c r="AI6476" i="2"/>
  <c r="AI6730" i="2"/>
  <c r="AI6878" i="2"/>
  <c r="AI5195" i="2"/>
  <c r="AI5474" i="2"/>
  <c r="AI6015" i="2"/>
  <c r="AI6016" i="2"/>
  <c r="AI6017" i="2"/>
  <c r="AI6059" i="2"/>
  <c r="AI6454" i="2"/>
  <c r="AI6852" i="2"/>
  <c r="AI3183" i="2"/>
  <c r="AI3406" i="2"/>
  <c r="AI3447" i="2"/>
  <c r="AI3773" i="2"/>
  <c r="AI3817" i="2"/>
  <c r="AI137" i="2"/>
  <c r="AI243" i="2"/>
  <c r="AI618" i="2"/>
  <c r="AI679" i="2"/>
  <c r="AI1019" i="2"/>
  <c r="AI1047" i="2"/>
  <c r="AI1255" i="2"/>
  <c r="AI1281" i="2"/>
  <c r="AI1736" i="2"/>
  <c r="AI1807" i="2"/>
  <c r="AI1888" i="2"/>
  <c r="AI1974" i="2"/>
  <c r="AI2058" i="2"/>
  <c r="AI2126" i="2"/>
  <c r="AI2365" i="2"/>
  <c r="AI2415" i="2"/>
  <c r="AI2495" i="2"/>
  <c r="AI138" i="2"/>
  <c r="AI244" i="2"/>
  <c r="AI1504" i="2"/>
  <c r="AI3071" i="2"/>
  <c r="AI4662" i="2"/>
  <c r="AI4798" i="2"/>
  <c r="AI5095" i="2"/>
  <c r="AI5359" i="2"/>
  <c r="AI5497" i="2"/>
  <c r="AI3202" i="2"/>
  <c r="AI4185" i="2"/>
  <c r="AI4217" i="2"/>
  <c r="AI4482" i="2"/>
  <c r="AI4522" i="2"/>
  <c r="AI2584" i="2"/>
  <c r="AI2585" i="2"/>
  <c r="AI2675" i="2"/>
  <c r="AI4947" i="2"/>
  <c r="AI6505" i="2"/>
  <c r="AI6693" i="2"/>
  <c r="AI6924" i="2"/>
  <c r="AI5262" i="2"/>
  <c r="AI5665" i="2"/>
  <c r="AI5793" i="2"/>
  <c r="AI5918" i="2"/>
  <c r="AI6035" i="2"/>
  <c r="AI6538" i="2"/>
  <c r="AI6879" i="2"/>
  <c r="AI245" i="2"/>
  <c r="AI246" i="2"/>
  <c r="AI1534" i="2"/>
  <c r="AI3072" i="2"/>
  <c r="AI3338" i="2"/>
  <c r="AI3365" i="2"/>
  <c r="AI3554" i="2"/>
  <c r="AI3733" i="2"/>
  <c r="AI3734" i="2"/>
  <c r="AI4663" i="2"/>
  <c r="AI4799" i="2"/>
  <c r="AI5125" i="2"/>
  <c r="AI5360" i="2"/>
  <c r="AI139" i="2"/>
  <c r="AI247" i="2"/>
  <c r="AI619" i="2"/>
  <c r="AI680" i="2"/>
  <c r="AI1020" i="2"/>
  <c r="AI1021" i="2"/>
  <c r="AI1235" i="2"/>
  <c r="AI1256" i="2"/>
  <c r="AI3620" i="2"/>
  <c r="AI4152" i="2"/>
  <c r="AI4164" i="2"/>
  <c r="AI4406" i="2"/>
  <c r="AI4439" i="2"/>
  <c r="AI4016" i="2"/>
  <c r="AI4024" i="2"/>
  <c r="AI4036" i="2"/>
  <c r="AI4047" i="2"/>
  <c r="AI4048" i="2"/>
  <c r="AI4054" i="2"/>
  <c r="AI4086" i="2"/>
  <c r="AI4087" i="2"/>
  <c r="AI4094" i="2"/>
  <c r="AI4103" i="2"/>
  <c r="AI4112" i="2"/>
  <c r="AI4113" i="2"/>
  <c r="AI6830" i="2"/>
  <c r="AI4948" i="2"/>
  <c r="AI6810" i="2"/>
  <c r="AI7077" i="2"/>
  <c r="AI5263" i="2"/>
  <c r="AI5525" i="2"/>
  <c r="AI5666" i="2"/>
  <c r="AI5794" i="2"/>
  <c r="AI5919" i="2"/>
  <c r="AI6060" i="2"/>
  <c r="AI6811" i="2"/>
  <c r="AI7047" i="2"/>
  <c r="AI3179" i="2"/>
  <c r="AI3366" i="2"/>
  <c r="AI3407" i="2"/>
  <c r="AI3774" i="2"/>
  <c r="AI3775" i="2"/>
  <c r="AI65" i="2"/>
  <c r="AI140" i="2"/>
  <c r="AI572" i="2"/>
  <c r="AI620" i="2"/>
  <c r="AI1003" i="2"/>
  <c r="AI1022" i="2"/>
  <c r="AI1236" i="2"/>
  <c r="AI1257" i="2"/>
  <c r="AI1687" i="2"/>
  <c r="AI1737" i="2"/>
  <c r="AI1808" i="2"/>
  <c r="AI1889" i="2"/>
  <c r="AI1975" i="2"/>
  <c r="AI1976" i="2"/>
  <c r="AI2350" i="2"/>
  <c r="AI2366" i="2"/>
  <c r="AI2416" i="2"/>
  <c r="AI2496" i="2"/>
  <c r="AI66" i="2"/>
  <c r="AI141" i="2"/>
  <c r="AI1477" i="2"/>
  <c r="AI3073" i="2"/>
  <c r="AI4634" i="2"/>
  <c r="AI4800" i="2"/>
  <c r="AI5065" i="2"/>
  <c r="AI5361" i="2"/>
  <c r="AI5475" i="2"/>
  <c r="AI3184" i="2"/>
  <c r="AI4165" i="2"/>
  <c r="AI4186" i="2"/>
  <c r="AI4440" i="2"/>
  <c r="AI4483" i="2"/>
  <c r="AI4920" i="2"/>
  <c r="AI2497" i="2"/>
  <c r="AI2586" i="2"/>
  <c r="AI6477" i="2"/>
  <c r="AI6681" i="2"/>
  <c r="AI6880" i="2"/>
  <c r="AI5264" i="2"/>
  <c r="AI5667" i="2"/>
  <c r="AI5795" i="2"/>
  <c r="AI5920" i="2"/>
  <c r="AI6024" i="2"/>
  <c r="AI6478" i="2"/>
  <c r="AI6853" i="2"/>
  <c r="AI469" i="2"/>
  <c r="AI476" i="2"/>
  <c r="AI1478" i="2"/>
  <c r="AI3074" i="2"/>
  <c r="AI3408" i="2"/>
  <c r="AI3448" i="2"/>
  <c r="AI3587" i="2"/>
  <c r="AI3705" i="2"/>
  <c r="AI3735" i="2"/>
  <c r="AI4635" i="2"/>
  <c r="AI4801" i="2"/>
  <c r="AI5066" i="2"/>
  <c r="AI5362" i="2"/>
  <c r="AI36" i="2"/>
  <c r="AI67" i="2"/>
  <c r="AI550" i="2"/>
  <c r="AI573" i="2"/>
  <c r="AI861" i="2"/>
  <c r="AI876" i="2"/>
  <c r="AI1092" i="2"/>
  <c r="AI1116" i="2"/>
  <c r="AI1339" i="2"/>
  <c r="AI1359" i="2"/>
  <c r="AI1666" i="2"/>
  <c r="AI1688" i="2"/>
  <c r="AI1738" i="2"/>
  <c r="AI1809" i="2"/>
  <c r="AI1890" i="2"/>
  <c r="AI1977" i="2"/>
  <c r="AI2367" i="2"/>
  <c r="AI2417" i="2"/>
  <c r="AI2498" i="2"/>
  <c r="AI2587" i="2"/>
  <c r="AI2588" i="2"/>
  <c r="AI2676" i="2"/>
  <c r="AI3665" i="2"/>
  <c r="AI3912" i="2"/>
  <c r="AI4153" i="2"/>
  <c r="AI4166" i="2"/>
  <c r="AI4407" i="2"/>
  <c r="AI4441" i="2"/>
  <c r="AI4949" i="2"/>
  <c r="AI6169" i="2"/>
  <c r="AI6289" i="2"/>
  <c r="AI6323" i="2"/>
  <c r="AI6539" i="2"/>
  <c r="AI6781" i="2"/>
  <c r="AI6970" i="2"/>
  <c r="AI5211" i="2"/>
  <c r="AI5498" i="2"/>
  <c r="AI5668" i="2"/>
  <c r="AI5796" i="2"/>
  <c r="AI5921" i="2"/>
  <c r="AI6087" i="2"/>
  <c r="AI6506" i="2"/>
  <c r="AI6925" i="2"/>
  <c r="AI142" i="2"/>
  <c r="AI248" i="2"/>
  <c r="AI1505" i="2"/>
  <c r="AI3075" i="2"/>
  <c r="AI3555" i="2"/>
  <c r="AI4664" i="2"/>
  <c r="AI4802" i="2"/>
  <c r="AI5096" i="2"/>
  <c r="AI5363" i="2"/>
  <c r="AI1739" i="2"/>
  <c r="AI1810" i="2"/>
  <c r="AI1811" i="2"/>
  <c r="AI143" i="2"/>
  <c r="AI249" i="2"/>
  <c r="AI621" i="2"/>
  <c r="AI681" i="2"/>
  <c r="AI824" i="2"/>
  <c r="AI836" i="2"/>
  <c r="AI1023" i="2"/>
  <c r="AI1048" i="2"/>
  <c r="AI1258" i="2"/>
  <c r="AI1259" i="2"/>
  <c r="AI3367" i="2"/>
  <c r="AI3409" i="2"/>
  <c r="AI3776" i="2"/>
  <c r="AI3818" i="2"/>
  <c r="AI1891" i="2"/>
  <c r="AI1978" i="2"/>
  <c r="AI2059" i="2"/>
  <c r="AI2418" i="2"/>
  <c r="AI2499" i="2"/>
  <c r="AI2500" i="2"/>
  <c r="AI2589" i="2"/>
  <c r="AI2677" i="2"/>
  <c r="AI2755" i="2"/>
  <c r="AI3556" i="2"/>
  <c r="AI3954" i="2"/>
  <c r="AI4187" i="2"/>
  <c r="AI4188" i="2"/>
  <c r="AI4484" i="2"/>
  <c r="AI4485" i="2"/>
  <c r="AI6180" i="2"/>
  <c r="AI6290" i="2"/>
  <c r="AI6324" i="2"/>
  <c r="AI4921" i="2"/>
  <c r="AI6507" i="2"/>
  <c r="AI6741" i="2"/>
  <c r="AI6881" i="2"/>
  <c r="AI5201" i="2"/>
  <c r="AI5499" i="2"/>
  <c r="AI5669" i="2"/>
  <c r="AI5797" i="2"/>
  <c r="AI5922" i="2"/>
  <c r="AI6061" i="2"/>
  <c r="AI6479" i="2"/>
  <c r="AI6882" i="2"/>
  <c r="AI68" i="2"/>
  <c r="AI144" i="2"/>
  <c r="AI1479" i="2"/>
  <c r="AI3076" i="2"/>
  <c r="AI3538" i="2"/>
  <c r="AI4636" i="2"/>
  <c r="AI4803" i="2"/>
  <c r="AI5067" i="2"/>
  <c r="AI5364" i="2"/>
  <c r="AI1689" i="2"/>
  <c r="AI1740" i="2"/>
  <c r="AI1741" i="2"/>
  <c r="AI1812" i="2"/>
  <c r="AI69" i="2"/>
  <c r="AI70" i="2"/>
  <c r="AI574" i="2"/>
  <c r="AI622" i="2"/>
  <c r="AI807" i="2"/>
  <c r="AI825" i="2"/>
  <c r="AI1004" i="2"/>
  <c r="AI1024" i="2"/>
  <c r="AI1237" i="2"/>
  <c r="AI1260" i="2"/>
  <c r="AI3339" i="2"/>
  <c r="AI3368" i="2"/>
  <c r="AI3736" i="2"/>
  <c r="AI3777" i="2"/>
  <c r="AI1892" i="2"/>
  <c r="AI1979" i="2"/>
  <c r="AI2368" i="2"/>
  <c r="AI2419" i="2"/>
  <c r="AI2501" i="2"/>
  <c r="AI2502" i="2"/>
  <c r="AI2590" i="2"/>
  <c r="AI2678" i="2"/>
  <c r="AI3557" i="2"/>
  <c r="AI4908" i="2"/>
  <c r="AI3926" i="2"/>
  <c r="AI4167" i="2"/>
  <c r="AI4168" i="2"/>
  <c r="AI4442" i="2"/>
  <c r="AI4486" i="2"/>
  <c r="AI6157" i="2"/>
  <c r="AI6268" i="2"/>
  <c r="AI6291" i="2"/>
  <c r="AI6455" i="2"/>
  <c r="AI6731" i="2"/>
  <c r="AI6854" i="2"/>
  <c r="AI5196" i="2"/>
  <c r="AI5476" i="2"/>
  <c r="AI5670" i="2"/>
  <c r="AI5798" i="2"/>
  <c r="AI5923" i="2"/>
  <c r="AI6036" i="2"/>
  <c r="AI6456" i="2"/>
  <c r="AI6855" i="2"/>
  <c r="AI3239" i="2"/>
  <c r="AI1083" i="2"/>
  <c r="AI1084" i="2"/>
  <c r="AI1317" i="2"/>
  <c r="AI1318" i="2"/>
  <c r="AI380" i="2"/>
  <c r="AI381" i="2"/>
  <c r="AI1584" i="2"/>
  <c r="AI3077" i="2"/>
  <c r="AI4720" i="2"/>
  <c r="AI4804" i="2"/>
  <c r="AI5150" i="2"/>
  <c r="AI5365" i="2"/>
  <c r="AI5568" i="2"/>
  <c r="AI3251" i="2"/>
  <c r="AI4244" i="2"/>
  <c r="AI4269" i="2"/>
  <c r="AI4553" i="2"/>
  <c r="AI4573" i="2"/>
  <c r="AI4995" i="2"/>
  <c r="AI6590" i="2"/>
  <c r="AI6718" i="2"/>
  <c r="AI7008" i="2"/>
  <c r="AI5298" i="2"/>
  <c r="AI5671" i="2"/>
  <c r="AI5799" i="2"/>
  <c r="AI5924" i="2"/>
  <c r="AI6106" i="2"/>
  <c r="AI6644" i="2"/>
  <c r="AI6971" i="2"/>
  <c r="AI333" i="2"/>
  <c r="AI382" i="2"/>
  <c r="AI1567" i="2"/>
  <c r="AI3078" i="2"/>
  <c r="AI4734" i="2"/>
  <c r="AI4805" i="2"/>
  <c r="AI334" i="2"/>
  <c r="AI335" i="2"/>
  <c r="AI717" i="2"/>
  <c r="AI718" i="2"/>
  <c r="AI1192" i="2"/>
  <c r="AI1206" i="2"/>
  <c r="AI1417" i="2"/>
  <c r="AI1433" i="2"/>
  <c r="AI1893" i="2"/>
  <c r="AI1980" i="2"/>
  <c r="AI2060" i="2"/>
  <c r="AI2127" i="2"/>
  <c r="AI2173" i="2"/>
  <c r="AI2174" i="2"/>
  <c r="AI3635" i="2"/>
  <c r="AI5299" i="2"/>
  <c r="AI6125" i="2"/>
  <c r="AI6645" i="2"/>
  <c r="AI7009" i="2"/>
  <c r="AI2591" i="2"/>
  <c r="AI2679" i="2"/>
  <c r="AI2680" i="2"/>
  <c r="AI2756" i="2"/>
  <c r="AI2811" i="2"/>
  <c r="AI2846" i="2"/>
  <c r="AI3636" i="2"/>
  <c r="AI4996" i="2"/>
  <c r="AI6646" i="2"/>
  <c r="AI6766" i="2"/>
  <c r="AI7010" i="2"/>
  <c r="AI5151" i="2"/>
  <c r="AI5366" i="2"/>
  <c r="AI5569" i="2"/>
  <c r="AI5672" i="2"/>
  <c r="AI5800" i="2"/>
  <c r="AI5925" i="2"/>
  <c r="AI71" i="2"/>
  <c r="AI145" i="2"/>
  <c r="AI1480" i="2"/>
  <c r="AI3079" i="2"/>
  <c r="AI3320" i="2"/>
  <c r="AI3340" i="2"/>
  <c r="AI3690" i="2"/>
  <c r="AI3706" i="2"/>
  <c r="AI4637" i="2"/>
  <c r="AI4806" i="2"/>
  <c r="AI5068" i="2"/>
  <c r="AI5367" i="2"/>
  <c r="AI37" i="2"/>
  <c r="AI72" i="2"/>
  <c r="AI551" i="2"/>
  <c r="AI575" i="2"/>
  <c r="AI862" i="2"/>
  <c r="AI877" i="2"/>
  <c r="AI1093" i="2"/>
  <c r="AI1117" i="2"/>
  <c r="AI1340" i="2"/>
  <c r="AI1341" i="2"/>
  <c r="AI1690" i="2"/>
  <c r="AI1691" i="2"/>
  <c r="AI1742" i="2"/>
  <c r="AI1813" i="2"/>
  <c r="AI1894" i="2"/>
  <c r="AI1981" i="2"/>
  <c r="AI2351" i="2"/>
  <c r="AI2369" i="2"/>
  <c r="AI2420" i="2"/>
  <c r="AI2421" i="2"/>
  <c r="AI3539" i="2"/>
  <c r="AI5255" i="2"/>
  <c r="AI6037" i="2"/>
  <c r="AI6457" i="2"/>
  <c r="AI6856" i="2"/>
  <c r="AI3913" i="2"/>
  <c r="AI4245" i="2"/>
  <c r="AI4270" i="2"/>
  <c r="AI4384" i="2"/>
  <c r="AI4385" i="2"/>
  <c r="AI2503" i="2"/>
  <c r="AI2592" i="2"/>
  <c r="AI3558" i="2"/>
  <c r="AI4922" i="2"/>
  <c r="AI6480" i="2"/>
  <c r="AI6732" i="2"/>
  <c r="AI6883" i="2"/>
  <c r="AI6170" i="2"/>
  <c r="AI6356" i="2"/>
  <c r="AI6373" i="2"/>
  <c r="AI5477" i="2"/>
  <c r="AI5673" i="2"/>
  <c r="AI5801" i="2"/>
  <c r="AI5926" i="2"/>
  <c r="AI470" i="2"/>
  <c r="AI477" i="2"/>
  <c r="AI1481" i="2"/>
  <c r="AI3080" i="2"/>
  <c r="AI3369" i="2"/>
  <c r="AI3410" i="2"/>
  <c r="AI3588" i="2"/>
  <c r="AI3707" i="2"/>
  <c r="AI3737" i="2"/>
  <c r="AI4638" i="2"/>
  <c r="AI4807" i="2"/>
  <c r="AI5069" i="2"/>
  <c r="AI5368" i="2"/>
  <c r="AI38" i="2"/>
  <c r="AI39" i="2"/>
  <c r="AI552" i="2"/>
  <c r="AI553" i="2"/>
  <c r="AI863" i="2"/>
  <c r="AI878" i="2"/>
  <c r="AI1094" i="2"/>
  <c r="AI1118" i="2"/>
  <c r="AI1342" i="2"/>
  <c r="AI1360" i="2"/>
  <c r="AI1667" i="2"/>
  <c r="AI1692" i="2"/>
  <c r="AI1743" i="2"/>
  <c r="AI1744" i="2"/>
  <c r="AI1814" i="2"/>
  <c r="AI1895" i="2"/>
  <c r="AI2370" i="2"/>
  <c r="AI2422" i="2"/>
  <c r="AI2504" i="2"/>
  <c r="AI2505" i="2"/>
  <c r="AI2593" i="2"/>
  <c r="AI2681" i="2"/>
  <c r="AI3666" i="2"/>
  <c r="AI3914" i="2"/>
  <c r="AI4154" i="2"/>
  <c r="AI4169" i="2"/>
  <c r="AI4408" i="2"/>
  <c r="AI4443" i="2"/>
  <c r="AI4950" i="2"/>
  <c r="AI6158" i="2"/>
  <c r="AI6292" i="2"/>
  <c r="AI6293" i="2"/>
  <c r="AI6508" i="2"/>
  <c r="AI6776" i="2"/>
  <c r="AI6972" i="2"/>
  <c r="AI5212" i="2"/>
  <c r="AI5478" i="2"/>
  <c r="AI5674" i="2"/>
  <c r="AI5802" i="2"/>
  <c r="AI5927" i="2"/>
  <c r="AI6088" i="2"/>
  <c r="AI6481" i="2"/>
  <c r="AI6926" i="2"/>
  <c r="AI146" i="2"/>
  <c r="AI250" i="2"/>
  <c r="AI1506" i="2"/>
  <c r="AI3081" i="2"/>
  <c r="AI3341" i="2"/>
  <c r="AI3370" i="2"/>
  <c r="AI3708" i="2"/>
  <c r="AI3738" i="2"/>
  <c r="AI4665" i="2"/>
  <c r="AI4808" i="2"/>
  <c r="AI5097" i="2"/>
  <c r="AI5369" i="2"/>
  <c r="AI73" i="2"/>
  <c r="AI147" i="2"/>
  <c r="AI576" i="2"/>
  <c r="AI623" i="2"/>
  <c r="AI879" i="2"/>
  <c r="AI901" i="2"/>
  <c r="AI1140" i="2"/>
  <c r="AI1141" i="2"/>
  <c r="AI1361" i="2"/>
  <c r="AI1386" i="2"/>
  <c r="AI1745" i="2"/>
  <c r="AI1746" i="2"/>
  <c r="AI1815" i="2"/>
  <c r="AI1896" i="2"/>
  <c r="AI1982" i="2"/>
  <c r="AI1983" i="2"/>
  <c r="AI2371" i="2"/>
  <c r="AI2423" i="2"/>
  <c r="AI2506" i="2"/>
  <c r="AI3559" i="2"/>
  <c r="AI5278" i="2"/>
  <c r="AI6062" i="2"/>
  <c r="AI6509" i="2"/>
  <c r="AI6884" i="2"/>
  <c r="AI3927" i="2"/>
  <c r="AI4271" i="2"/>
  <c r="AI4304" i="2"/>
  <c r="AI4409" i="2"/>
  <c r="AI4444" i="2"/>
  <c r="AI2594" i="2"/>
  <c r="AI2595" i="2"/>
  <c r="AI2682" i="2"/>
  <c r="AI3589" i="2"/>
  <c r="AI4951" i="2"/>
  <c r="AI6540" i="2"/>
  <c r="AI6742" i="2"/>
  <c r="AI6927" i="2"/>
  <c r="AI6193" i="2"/>
  <c r="AI6388" i="2"/>
  <c r="AI6389" i="2"/>
  <c r="AI5500" i="2"/>
  <c r="AI5675" i="2"/>
  <c r="AI5803" i="2"/>
  <c r="AI5928" i="2"/>
  <c r="AI74" i="2"/>
  <c r="AI75" i="2"/>
  <c r="AI1465" i="2"/>
  <c r="AI3082" i="2"/>
  <c r="AI3321" i="2"/>
  <c r="AI3342" i="2"/>
  <c r="AI3691" i="2"/>
  <c r="AI3709" i="2"/>
  <c r="AI4639" i="2"/>
  <c r="AI4809" i="2"/>
  <c r="AI5070" i="2"/>
  <c r="AI5370" i="2"/>
  <c r="AI40" i="2"/>
  <c r="AI76" i="2"/>
  <c r="AI554" i="2"/>
  <c r="AI577" i="2"/>
  <c r="AI850" i="2"/>
  <c r="AI864" i="2"/>
  <c r="AI1095" i="2"/>
  <c r="AI1119" i="2"/>
  <c r="AI1343" i="2"/>
  <c r="AI1362" i="2"/>
  <c r="AI1668" i="2"/>
  <c r="AI1693" i="2"/>
  <c r="AI1747" i="2"/>
  <c r="AI1816" i="2"/>
  <c r="AI1897" i="2"/>
  <c r="AI1984" i="2"/>
  <c r="AI2352" i="2"/>
  <c r="AI2372" i="2"/>
  <c r="AI2424" i="2"/>
  <c r="AI2425" i="2"/>
  <c r="AI3540" i="2"/>
  <c r="AI5256" i="2"/>
  <c r="AI6038" i="2"/>
  <c r="AI6458" i="2"/>
  <c r="AI6857" i="2"/>
  <c r="AI3915" i="2"/>
  <c r="AI4246" i="2"/>
  <c r="AI4247" i="2"/>
  <c r="AI4386" i="2"/>
  <c r="AI4387" i="2"/>
  <c r="AI2507" i="2"/>
  <c r="AI2596" i="2"/>
  <c r="AI3541" i="2"/>
  <c r="AI4923" i="2"/>
  <c r="AI6459" i="2"/>
  <c r="AI6733" i="2"/>
  <c r="AI6858" i="2"/>
  <c r="AI6159" i="2"/>
  <c r="AI6357" i="2"/>
  <c r="AI6374" i="2"/>
  <c r="AI5479" i="2"/>
  <c r="AI5676" i="2"/>
  <c r="AI5804" i="2"/>
  <c r="AI5929" i="2"/>
  <c r="AI148" i="2"/>
  <c r="AI251" i="2"/>
  <c r="AI1535" i="2"/>
  <c r="AI3083" i="2"/>
  <c r="AI3560" i="2"/>
  <c r="AI4666" i="2"/>
  <c r="AI4810" i="2"/>
  <c r="AI5126" i="2"/>
  <c r="AI5371" i="2"/>
  <c r="AI149" i="2"/>
  <c r="AI252" i="2"/>
  <c r="AI624" i="2"/>
  <c r="AI682" i="2"/>
  <c r="AI1005" i="2"/>
  <c r="AI1025" i="2"/>
  <c r="AI1238" i="2"/>
  <c r="AI1239" i="2"/>
  <c r="AI3590" i="2"/>
  <c r="AI4017" i="2"/>
  <c r="AI4025" i="2"/>
  <c r="AI4037" i="2"/>
  <c r="AI4038" i="2"/>
  <c r="AI4049" i="2"/>
  <c r="AI4055" i="2"/>
  <c r="AI4079" i="2"/>
  <c r="AI4088" i="2"/>
  <c r="AI4095" i="2"/>
  <c r="AI4104" i="2"/>
  <c r="AI4105" i="2"/>
  <c r="AI4114" i="2"/>
  <c r="AI6831" i="2"/>
  <c r="AI4952" i="2"/>
  <c r="AI6812" i="2"/>
  <c r="AI7078" i="2"/>
  <c r="AI5265" i="2"/>
  <c r="AI5526" i="2"/>
  <c r="AI5677" i="2"/>
  <c r="AI5805" i="2"/>
  <c r="AI5930" i="2"/>
  <c r="AI6063" i="2"/>
  <c r="AI6813" i="2"/>
  <c r="AI7048" i="2"/>
  <c r="AI3185" i="2"/>
  <c r="AI3411" i="2"/>
  <c r="AI3412" i="2"/>
  <c r="AI3778" i="2"/>
  <c r="AI3819" i="2"/>
  <c r="AI150" i="2"/>
  <c r="AI253" i="2"/>
  <c r="AI625" i="2"/>
  <c r="AI683" i="2"/>
  <c r="AI802" i="2"/>
  <c r="AI808" i="2"/>
  <c r="AI1026" i="2"/>
  <c r="AI1049" i="2"/>
  <c r="AI1261" i="2"/>
  <c r="AI1282" i="2"/>
  <c r="AI1748" i="2"/>
  <c r="AI1749" i="2"/>
  <c r="AI1817" i="2"/>
  <c r="AI1898" i="2"/>
  <c r="AI1985" i="2"/>
  <c r="AI2061" i="2"/>
  <c r="AI2373" i="2"/>
  <c r="AI2426" i="2"/>
  <c r="AI2508" i="2"/>
  <c r="AI151" i="2"/>
  <c r="AI254" i="2"/>
  <c r="AI1507" i="2"/>
  <c r="AI3084" i="2"/>
  <c r="AI4640" i="2"/>
  <c r="AI4811" i="2"/>
  <c r="AI5071" i="2"/>
  <c r="AI5372" i="2"/>
  <c r="AI5501" i="2"/>
  <c r="AI3203" i="2"/>
  <c r="AI3928" i="2"/>
  <c r="AI4189" i="2"/>
  <c r="AI4190" i="2"/>
  <c r="AI4487" i="2"/>
  <c r="AI4523" i="2"/>
  <c r="AI2509" i="2"/>
  <c r="AI2597" i="2"/>
  <c r="AI2683" i="2"/>
  <c r="AI4924" i="2"/>
  <c r="AI6171" i="2"/>
  <c r="AI6269" i="2"/>
  <c r="AI6294" i="2"/>
  <c r="AI6510" i="2"/>
  <c r="AI6687" i="2"/>
  <c r="AI6885" i="2"/>
  <c r="AI5266" i="2"/>
  <c r="AI5678" i="2"/>
  <c r="AI5806" i="2"/>
  <c r="AI5931" i="2"/>
  <c r="AI6039" i="2"/>
  <c r="AI6511" i="2"/>
  <c r="AI6886" i="2"/>
  <c r="AI3465" i="2"/>
  <c r="AI3466" i="2"/>
  <c r="AI3852" i="2"/>
  <c r="AI3873" i="2"/>
  <c r="AI809" i="2"/>
  <c r="AI826" i="2"/>
  <c r="AI336" i="2"/>
  <c r="AI337" i="2"/>
  <c r="AI1568" i="2"/>
  <c r="AI3085" i="2"/>
  <c r="AI4721" i="2"/>
  <c r="AI4812" i="2"/>
  <c r="AI5127" i="2"/>
  <c r="AI5373" i="2"/>
  <c r="AI5552" i="2"/>
  <c r="AI3240" i="2"/>
  <c r="AI3929" i="2"/>
  <c r="AI4248" i="2"/>
  <c r="AI4249" i="2"/>
  <c r="AI4554" i="2"/>
  <c r="AI4574" i="2"/>
  <c r="AI4997" i="2"/>
  <c r="AI6181" i="2"/>
  <c r="AI6295" i="2"/>
  <c r="AI6325" i="2"/>
  <c r="AI6568" i="2"/>
  <c r="AI6712" i="2"/>
  <c r="AI7011" i="2"/>
  <c r="AI5679" i="2"/>
  <c r="AI5807" i="2"/>
  <c r="AI5932" i="2"/>
  <c r="AI152" i="2"/>
  <c r="AI255" i="2"/>
  <c r="AI1508" i="2"/>
  <c r="AI3086" i="2"/>
  <c r="AI3561" i="2"/>
  <c r="AI4667" i="2"/>
  <c r="AI4813" i="2"/>
  <c r="AI5128" i="2"/>
  <c r="AI5374" i="2"/>
  <c r="AI1750" i="2"/>
  <c r="AI1818" i="2"/>
  <c r="AI1899" i="2"/>
  <c r="AI153" i="2"/>
  <c r="AI256" i="2"/>
  <c r="AI626" i="2"/>
  <c r="AI684" i="2"/>
  <c r="AI827" i="2"/>
  <c r="AI837" i="2"/>
  <c r="AI1027" i="2"/>
  <c r="AI1050" i="2"/>
  <c r="AI1262" i="2"/>
  <c r="AI1283" i="2"/>
  <c r="AI3413" i="2"/>
  <c r="AI3449" i="2"/>
  <c r="AI3820" i="2"/>
  <c r="AI3853" i="2"/>
  <c r="AI1986" i="2"/>
  <c r="AI2062" i="2"/>
  <c r="AI2063" i="2"/>
  <c r="AI2427" i="2"/>
  <c r="AI2510" i="2"/>
  <c r="AI2598" i="2"/>
  <c r="AI2684" i="2"/>
  <c r="AI2757" i="2"/>
  <c r="AI2758" i="2"/>
  <c r="AI3591" i="2"/>
  <c r="AI3955" i="2"/>
  <c r="AI4191" i="2"/>
  <c r="AI4218" i="2"/>
  <c r="AI4488" i="2"/>
  <c r="AI4524" i="2"/>
  <c r="AI6194" i="2"/>
  <c r="AI6296" i="2"/>
  <c r="AI6326" i="2"/>
  <c r="AI4953" i="2"/>
  <c r="AI6512" i="2"/>
  <c r="AI6743" i="2"/>
  <c r="AI6928" i="2"/>
  <c r="AI5202" i="2"/>
  <c r="AI5502" i="2"/>
  <c r="AI5680" i="2"/>
  <c r="AI5808" i="2"/>
  <c r="AI5933" i="2"/>
  <c r="AI6064" i="2"/>
  <c r="AI6513" i="2"/>
  <c r="AI6887" i="2"/>
  <c r="AI257" i="2"/>
  <c r="AI258" i="2"/>
  <c r="AI1509" i="2"/>
  <c r="AI3087" i="2"/>
  <c r="AI3371" i="2"/>
  <c r="AI3414" i="2"/>
  <c r="AI3739" i="2"/>
  <c r="AI3779" i="2"/>
  <c r="AI4693" i="2"/>
  <c r="AI4814" i="2"/>
  <c r="AI5098" i="2"/>
  <c r="AI5375" i="2"/>
  <c r="AI154" i="2"/>
  <c r="AI259" i="2"/>
  <c r="AI627" i="2"/>
  <c r="AI628" i="2"/>
  <c r="AI880" i="2"/>
  <c r="AI902" i="2"/>
  <c r="AI1142" i="2"/>
  <c r="AI1172" i="2"/>
  <c r="AI1363" i="2"/>
  <c r="AI1387" i="2"/>
  <c r="AI1751" i="2"/>
  <c r="AI1819" i="2"/>
  <c r="AI1900" i="2"/>
  <c r="AI1987" i="2"/>
  <c r="AI1988" i="2"/>
  <c r="AI2064" i="2"/>
  <c r="AI2428" i="2"/>
  <c r="AI2429" i="2"/>
  <c r="AI3592" i="2"/>
  <c r="AI5279" i="2"/>
  <c r="AI6065" i="2"/>
  <c r="AI6541" i="2"/>
  <c r="AI6929" i="2"/>
  <c r="AI3956" i="2"/>
  <c r="AI4272" i="2"/>
  <c r="AI4305" i="2"/>
  <c r="AI4410" i="2"/>
  <c r="AI4445" i="2"/>
  <c r="AI2511" i="2"/>
  <c r="AI2599" i="2"/>
  <c r="AI2685" i="2"/>
  <c r="AI2759" i="2"/>
  <c r="AI3593" i="2"/>
  <c r="AI4954" i="2"/>
  <c r="AI6569" i="2"/>
  <c r="AI6753" i="2"/>
  <c r="AI6930" i="2"/>
  <c r="AI6205" i="2"/>
  <c r="AI6390" i="2"/>
  <c r="AI6406" i="2"/>
  <c r="AI5527" i="2"/>
  <c r="AI5681" i="2"/>
  <c r="AI5809" i="2"/>
  <c r="AI5934" i="2"/>
  <c r="AI260" i="2"/>
  <c r="AI338" i="2"/>
  <c r="AI1536" i="2"/>
  <c r="AI3088" i="2"/>
  <c r="AI3594" i="2"/>
  <c r="AI4694" i="2"/>
  <c r="AI4815" i="2"/>
  <c r="AI5129" i="2"/>
  <c r="AI5376" i="2"/>
  <c r="AI1820" i="2"/>
  <c r="AI1821" i="2"/>
  <c r="AI155" i="2"/>
  <c r="AI261" i="2"/>
  <c r="AI685" i="2"/>
  <c r="AI719" i="2"/>
  <c r="AI838" i="2"/>
  <c r="AI839" i="2"/>
  <c r="AI1051" i="2"/>
  <c r="AI1070" i="2"/>
  <c r="AI1284" i="2"/>
  <c r="AI1285" i="2"/>
  <c r="AI3415" i="2"/>
  <c r="AI3450" i="2"/>
  <c r="AI3821" i="2"/>
  <c r="AI3854" i="2"/>
  <c r="AI1901" i="2"/>
  <c r="AI1989" i="2"/>
  <c r="AI2065" i="2"/>
  <c r="AI2128" i="2"/>
  <c r="AI2512" i="2"/>
  <c r="AI2513" i="2"/>
  <c r="AI2600" i="2"/>
  <c r="AI2686" i="2"/>
  <c r="AI2760" i="2"/>
  <c r="AI2812" i="2"/>
  <c r="AI3595" i="2"/>
  <c r="AI3977" i="2"/>
  <c r="AI4192" i="2"/>
  <c r="AI4219" i="2"/>
  <c r="AI4525" i="2"/>
  <c r="AI4526" i="2"/>
  <c r="AI6206" i="2"/>
  <c r="AI6327" i="2"/>
  <c r="AI6341" i="2"/>
  <c r="AI4955" i="2"/>
  <c r="AI6542" i="2"/>
  <c r="AI6754" i="2"/>
  <c r="AI6931" i="2"/>
  <c r="AI5213" i="2"/>
  <c r="AI5528" i="2"/>
  <c r="AI5682" i="2"/>
  <c r="AI5810" i="2"/>
  <c r="AI5935" i="2"/>
  <c r="AI6089" i="2"/>
  <c r="AI6543" i="2"/>
  <c r="AI6888" i="2"/>
  <c r="AI3204" i="2"/>
  <c r="AI3416" i="2"/>
  <c r="AI3451" i="2"/>
  <c r="AI3822" i="2"/>
  <c r="AI3855" i="2"/>
  <c r="AI262" i="2"/>
  <c r="AI263" i="2"/>
  <c r="AI686" i="2"/>
  <c r="AI720" i="2"/>
  <c r="AI1052" i="2"/>
  <c r="AI1071" i="2"/>
  <c r="AI1286" i="2"/>
  <c r="AI1304" i="2"/>
  <c r="AI1822" i="2"/>
  <c r="AI1902" i="2"/>
  <c r="AI1903" i="2"/>
  <c r="AI1990" i="2"/>
  <c r="AI2066" i="2"/>
  <c r="AI2129" i="2"/>
  <c r="AI2430" i="2"/>
  <c r="AI2514" i="2"/>
  <c r="AI156" i="2"/>
  <c r="AI264" i="2"/>
  <c r="AI1537" i="2"/>
  <c r="AI3089" i="2"/>
  <c r="AI4668" i="2"/>
  <c r="AI4816" i="2"/>
  <c r="AI5099" i="2"/>
  <c r="AI5377" i="2"/>
  <c r="AI5529" i="2"/>
  <c r="AI3205" i="2"/>
  <c r="AI4220" i="2"/>
  <c r="AI4221" i="2"/>
  <c r="AI4527" i="2"/>
  <c r="AI4528" i="2"/>
  <c r="AI2515" i="2"/>
  <c r="AI2601" i="2"/>
  <c r="AI2687" i="2"/>
  <c r="AI2761" i="2"/>
  <c r="AI4956" i="2"/>
  <c r="AI6514" i="2"/>
  <c r="AI6699" i="2"/>
  <c r="AI6932" i="2"/>
  <c r="AI5280" i="2"/>
  <c r="AI5683" i="2"/>
  <c r="AI5811" i="2"/>
  <c r="AI5936" i="2"/>
  <c r="AI6066" i="2"/>
  <c r="AI6570" i="2"/>
  <c r="AI6933" i="2"/>
  <c r="AI77" i="2"/>
  <c r="AI157" i="2"/>
  <c r="AI1482" i="2"/>
  <c r="AI3090" i="2"/>
  <c r="AI3542" i="2"/>
  <c r="AI4641" i="2"/>
  <c r="AI4817" i="2"/>
  <c r="AI5100" i="2"/>
  <c r="AI5378" i="2"/>
  <c r="AI1694" i="2"/>
  <c r="AI1752" i="2"/>
  <c r="AI1823" i="2"/>
  <c r="AI1904" i="2"/>
  <c r="AI78" i="2"/>
  <c r="AI158" i="2"/>
  <c r="AI578" i="2"/>
  <c r="AI629" i="2"/>
  <c r="AI810" i="2"/>
  <c r="AI828" i="2"/>
  <c r="AI1006" i="2"/>
  <c r="AI1028" i="2"/>
  <c r="AI1240" i="2"/>
  <c r="AI1263" i="2"/>
  <c r="AI3372" i="2"/>
  <c r="AI3417" i="2"/>
  <c r="AI3780" i="2"/>
  <c r="AI3781" i="2"/>
  <c r="AI1905" i="2"/>
  <c r="AI1991" i="2"/>
  <c r="AI2374" i="2"/>
  <c r="AI2431" i="2"/>
  <c r="AI2516" i="2"/>
  <c r="AI2602" i="2"/>
  <c r="AI2603" i="2"/>
  <c r="AI2688" i="2"/>
  <c r="AI3562" i="2"/>
  <c r="AI4925" i="2"/>
  <c r="AI3930" i="2"/>
  <c r="AI4170" i="2"/>
  <c r="AI4193" i="2"/>
  <c r="AI4446" i="2"/>
  <c r="AI4489" i="2"/>
  <c r="AI6172" i="2"/>
  <c r="AI6270" i="2"/>
  <c r="AI6297" i="2"/>
  <c r="AI6460" i="2"/>
  <c r="AI6734" i="2"/>
  <c r="AI6859" i="2"/>
  <c r="AI5197" i="2"/>
  <c r="AI5480" i="2"/>
  <c r="AI5684" i="2"/>
  <c r="AI5812" i="2"/>
  <c r="AI5937" i="2"/>
  <c r="AI6040" i="2"/>
  <c r="AI6461" i="2"/>
  <c r="AI6860" i="2"/>
  <c r="AI159" i="2"/>
  <c r="AI265" i="2"/>
  <c r="AI1538" i="2"/>
  <c r="AI3091" i="2"/>
  <c r="AI3343" i="2"/>
  <c r="AI3373" i="2"/>
  <c r="AI3563" i="2"/>
  <c r="AI3710" i="2"/>
  <c r="AI3740" i="2"/>
  <c r="AI4669" i="2"/>
  <c r="AI4818" i="2"/>
  <c r="AI5130" i="2"/>
  <c r="AI5379" i="2"/>
  <c r="AI160" i="2"/>
  <c r="AI266" i="2"/>
  <c r="AI630" i="2"/>
  <c r="AI687" i="2"/>
  <c r="AI1007" i="2"/>
  <c r="AI1029" i="2"/>
  <c r="AI1241" i="2"/>
  <c r="AI1264" i="2"/>
  <c r="AI3596" i="2"/>
  <c r="AI4155" i="2"/>
  <c r="AI4171" i="2"/>
  <c r="AI4411" i="2"/>
  <c r="AI4447" i="2"/>
  <c r="AI4018" i="2"/>
  <c r="AI4026" i="2"/>
  <c r="AI4027" i="2"/>
  <c r="AI4039" i="2"/>
  <c r="AI4050" i="2"/>
  <c r="AI4051" i="2"/>
  <c r="AI4080" i="2"/>
  <c r="AI4089" i="2"/>
  <c r="AI4096" i="2"/>
  <c r="AI4097" i="2"/>
  <c r="AI4106" i="2"/>
  <c r="AI4115" i="2"/>
  <c r="AI6832" i="2"/>
  <c r="AI4957" i="2"/>
  <c r="AI6814" i="2"/>
  <c r="AI7079" i="2"/>
  <c r="AI5267" i="2"/>
  <c r="AI5503" i="2"/>
  <c r="AI5685" i="2"/>
  <c r="AI5813" i="2"/>
  <c r="AI5938" i="2"/>
  <c r="AI6041" i="2"/>
  <c r="AI6815" i="2"/>
  <c r="AI7049" i="2"/>
  <c r="AI9" i="2"/>
  <c r="AI22" i="2"/>
  <c r="AI1483" i="2"/>
  <c r="AI3092" i="2"/>
  <c r="AI3527" i="2"/>
  <c r="AI4622" i="2"/>
  <c r="AI4819" i="2"/>
  <c r="AI5072" i="2"/>
  <c r="AI5380" i="2"/>
  <c r="AI1609" i="2"/>
  <c r="AI1616" i="2"/>
  <c r="AI1626" i="2"/>
  <c r="AI1635" i="2"/>
  <c r="AI1655" i="2"/>
  <c r="AI1695" i="2"/>
  <c r="AI1753" i="2"/>
  <c r="AI1754" i="2"/>
  <c r="AI1824" i="2"/>
  <c r="AI10" i="2"/>
  <c r="AI23" i="2"/>
  <c r="AI579" i="2"/>
  <c r="AI631" i="2"/>
  <c r="AI795" i="2"/>
  <c r="AI797" i="2"/>
  <c r="AI992" i="2"/>
  <c r="AI995" i="2"/>
  <c r="AI1242" i="2"/>
  <c r="AI1243" i="2"/>
  <c r="AI3309" i="2"/>
  <c r="AI3315" i="2"/>
  <c r="AI3741" i="2"/>
  <c r="AI3782" i="2"/>
  <c r="AI1906" i="2"/>
  <c r="AI1992" i="2"/>
  <c r="AI2277" i="2"/>
  <c r="AI3529" i="2"/>
  <c r="AI4909" i="2"/>
  <c r="AI3931" i="2"/>
  <c r="AI4139" i="2"/>
  <c r="AI4143" i="2"/>
  <c r="AI4448" i="2"/>
  <c r="AI4449" i="2"/>
  <c r="AI6151" i="2"/>
  <c r="AI6271" i="2"/>
  <c r="AI6298" i="2"/>
  <c r="AI6443" i="2"/>
  <c r="AI6726" i="2"/>
  <c r="AI6861" i="2"/>
  <c r="AI5191" i="2"/>
  <c r="AI5458" i="2"/>
  <c r="AI5686" i="2"/>
  <c r="AI5814" i="2"/>
  <c r="AI5939" i="2"/>
  <c r="AI6025" i="2"/>
  <c r="AI6438" i="2"/>
  <c r="AI6842" i="2"/>
  <c r="AI3180" i="2"/>
  <c r="AI3374" i="2"/>
  <c r="AI3375" i="2"/>
  <c r="AI3742" i="2"/>
  <c r="AI3783" i="2"/>
  <c r="AI79" i="2"/>
  <c r="AI80" i="2"/>
  <c r="AI580" i="2"/>
  <c r="AI632" i="2"/>
  <c r="AI1008" i="2"/>
  <c r="AI1030" i="2"/>
  <c r="AI1244" i="2"/>
  <c r="AI1265" i="2"/>
  <c r="AI1696" i="2"/>
  <c r="AI1697" i="2"/>
  <c r="AI1755" i="2"/>
  <c r="AI1825" i="2"/>
  <c r="AI1907" i="2"/>
  <c r="AI1908" i="2"/>
  <c r="AI2353" i="2"/>
  <c r="AI2375" i="2"/>
  <c r="AI2432" i="2"/>
  <c r="AI2433" i="2"/>
  <c r="AI81" i="2"/>
  <c r="AI161" i="2"/>
  <c r="AI1484" i="2"/>
  <c r="AI3093" i="2"/>
  <c r="AI4820" i="2"/>
  <c r="AI4623" i="2"/>
  <c r="AI5055" i="2"/>
  <c r="AI5381" i="2"/>
  <c r="AI5481" i="2"/>
  <c r="AI3186" i="2"/>
  <c r="AI4172" i="2"/>
  <c r="AI4194" i="2"/>
  <c r="AI4450" i="2"/>
  <c r="AI4490" i="2"/>
  <c r="AI4926" i="2"/>
  <c r="AI2517" i="2"/>
  <c r="AI2604" i="2"/>
  <c r="AI6482" i="2"/>
  <c r="AI6678" i="2"/>
  <c r="AI6862" i="2"/>
  <c r="AI5257" i="2"/>
  <c r="AI5687" i="2"/>
  <c r="AI5815" i="2"/>
  <c r="AI5940" i="2"/>
  <c r="AI6026" i="2"/>
  <c r="AI6462" i="2"/>
  <c r="AI6863" i="2"/>
  <c r="AI162" i="2"/>
  <c r="AI267" i="2"/>
  <c r="AI1510" i="2"/>
  <c r="AI3094" i="2"/>
  <c r="AI3223" i="2"/>
  <c r="AI4670" i="2"/>
  <c r="AI4821" i="2"/>
  <c r="AI5073" i="2"/>
  <c r="AI5382" i="2"/>
  <c r="AI1698" i="2"/>
  <c r="AI1699" i="2"/>
  <c r="AI1756" i="2"/>
  <c r="AI1826" i="2"/>
  <c r="AI1909" i="2"/>
  <c r="AI82" i="2"/>
  <c r="AI163" i="2"/>
  <c r="AI581" i="2"/>
  <c r="AI633" i="2"/>
  <c r="AI881" i="2"/>
  <c r="AI903" i="2"/>
  <c r="AI1120" i="2"/>
  <c r="AI1143" i="2"/>
  <c r="AI1364" i="2"/>
  <c r="AI1365" i="2"/>
  <c r="AI3322" i="2"/>
  <c r="AI3344" i="2"/>
  <c r="AI3711" i="2"/>
  <c r="AI3743" i="2"/>
  <c r="AI1910" i="2"/>
  <c r="AI2376" i="2"/>
  <c r="AI2434" i="2"/>
  <c r="AI2518" i="2"/>
  <c r="AI2519" i="2"/>
  <c r="AI2605" i="2"/>
  <c r="AI2689" i="2"/>
  <c r="AI3206" i="2"/>
  <c r="AI3932" i="2"/>
  <c r="AI4250" i="2"/>
  <c r="AI4273" i="2"/>
  <c r="AI4388" i="2"/>
  <c r="AI4412" i="2"/>
  <c r="AI6173" i="2"/>
  <c r="AI6272" i="2"/>
  <c r="AI6299" i="2"/>
  <c r="AI4971" i="2"/>
  <c r="AI6515" i="2"/>
  <c r="AI6688" i="2"/>
  <c r="AI6973" i="2"/>
  <c r="AI5220" i="2"/>
  <c r="AI5482" i="2"/>
  <c r="AI5688" i="2"/>
  <c r="AI5816" i="2"/>
  <c r="AI5941" i="2"/>
  <c r="AI6090" i="2"/>
  <c r="AI6516" i="2"/>
  <c r="AI6974" i="2"/>
  <c r="AI164" i="2"/>
  <c r="AI268" i="2"/>
  <c r="AI1485" i="2"/>
  <c r="AI3095" i="2"/>
  <c r="AI3345" i="2"/>
  <c r="AI3376" i="2"/>
  <c r="AI3712" i="2"/>
  <c r="AI3744" i="2"/>
  <c r="AI4671" i="2"/>
  <c r="AI4822" i="2"/>
  <c r="AI5101" i="2"/>
  <c r="AI5383" i="2"/>
  <c r="AI83" i="2"/>
  <c r="AI165" i="2"/>
  <c r="AI582" i="2"/>
  <c r="AI634" i="2"/>
  <c r="AI865" i="2"/>
  <c r="AI882" i="2"/>
  <c r="AI1121" i="2"/>
  <c r="AI1144" i="2"/>
  <c r="AI1366" i="2"/>
  <c r="AI1388" i="2"/>
  <c r="AI1757" i="2"/>
  <c r="AI1758" i="2"/>
  <c r="AI1827" i="2"/>
  <c r="AI1911" i="2"/>
  <c r="AI1993" i="2"/>
  <c r="AI2067" i="2"/>
  <c r="AI2377" i="2"/>
  <c r="AI2435" i="2"/>
  <c r="AI2520" i="2"/>
  <c r="AI3564" i="2"/>
  <c r="AI5268" i="2"/>
  <c r="AI6067" i="2"/>
  <c r="AI6517" i="2"/>
  <c r="AI6889" i="2"/>
  <c r="AI3933" i="2"/>
  <c r="AI4274" i="2"/>
  <c r="AI4275" i="2"/>
  <c r="AI4413" i="2"/>
  <c r="AI4414" i="2"/>
  <c r="AI2521" i="2"/>
  <c r="AI2606" i="2"/>
  <c r="AI2690" i="2"/>
  <c r="AI3565" i="2"/>
  <c r="AI4958" i="2"/>
  <c r="AI6518" i="2"/>
  <c r="AI6744" i="2"/>
  <c r="AI6890" i="2"/>
  <c r="AI6182" i="2"/>
  <c r="AI6375" i="2"/>
  <c r="AI6391" i="2"/>
  <c r="AI5504" i="2"/>
  <c r="AI5689" i="2"/>
  <c r="AI5817" i="2"/>
  <c r="AI5942" i="2"/>
  <c r="AI84" i="2"/>
  <c r="AI166" i="2"/>
  <c r="AI1486" i="2"/>
  <c r="AI3096" i="2"/>
  <c r="AI3207" i="2"/>
  <c r="AI4672" i="2"/>
  <c r="AI4823" i="2"/>
  <c r="AI5074" i="2"/>
  <c r="AI5384" i="2"/>
  <c r="AI1669" i="2"/>
  <c r="AI1700" i="2"/>
  <c r="AI1759" i="2"/>
  <c r="AI1828" i="2"/>
  <c r="AI1912" i="2"/>
  <c r="AI41" i="2"/>
  <c r="AI85" i="2"/>
  <c r="AI555" i="2"/>
  <c r="AI583" i="2"/>
  <c r="AI883" i="2"/>
  <c r="AI884" i="2"/>
  <c r="AI1096" i="2"/>
  <c r="AI1122" i="2"/>
  <c r="AI1344" i="2"/>
  <c r="AI1367" i="2"/>
  <c r="AI3323" i="2"/>
  <c r="AI3324" i="2"/>
  <c r="AI3692" i="2"/>
  <c r="AI3713" i="2"/>
  <c r="AI1994" i="2"/>
  <c r="AI2354" i="2"/>
  <c r="AI2378" i="2"/>
  <c r="AI2436" i="2"/>
  <c r="AI2522" i="2"/>
  <c r="AI2607" i="2"/>
  <c r="AI2608" i="2"/>
  <c r="AI3208" i="2"/>
  <c r="AI3934" i="2"/>
  <c r="AI4251" i="2"/>
  <c r="AI4276" i="2"/>
  <c r="AI4389" i="2"/>
  <c r="AI4415" i="2"/>
  <c r="AI6160" i="2"/>
  <c r="AI6273" i="2"/>
  <c r="AI6300" i="2"/>
  <c r="AI4959" i="2"/>
  <c r="AI6519" i="2"/>
  <c r="AI6682" i="2"/>
  <c r="AI6975" i="2"/>
  <c r="AI5214" i="2"/>
  <c r="AI5483" i="2"/>
  <c r="AI5690" i="2"/>
  <c r="AI5818" i="2"/>
  <c r="AI5943" i="2"/>
  <c r="AI6091" i="2"/>
  <c r="AI6483" i="2"/>
  <c r="AI6934" i="2"/>
  <c r="AI269" i="2"/>
  <c r="AI339" i="2"/>
  <c r="AI1539" i="2"/>
  <c r="AI3097" i="2"/>
  <c r="AI3346" i="2"/>
  <c r="AI3377" i="2"/>
  <c r="AI3566" i="2"/>
  <c r="AI3745" i="2"/>
  <c r="AI3784" i="2"/>
  <c r="AI4673" i="2"/>
  <c r="AI4824" i="2"/>
  <c r="AI5131" i="2"/>
  <c r="AI5385" i="2"/>
  <c r="AI167" i="2"/>
  <c r="AI270" i="2"/>
  <c r="AI688" i="2"/>
  <c r="AI689" i="2"/>
  <c r="AI1031" i="2"/>
  <c r="AI1053" i="2"/>
  <c r="AI1266" i="2"/>
  <c r="AI1267" i="2"/>
  <c r="AI3621" i="2"/>
  <c r="AI4156" i="2"/>
  <c r="AI4173" i="2"/>
  <c r="AI4416" i="2"/>
  <c r="AI4451" i="2"/>
  <c r="AI4019" i="2"/>
  <c r="AI4028" i="2"/>
  <c r="AI4040" i="2"/>
  <c r="AI4041" i="2"/>
  <c r="AI4052" i="2"/>
  <c r="AI4056" i="2"/>
  <c r="AI4090" i="2"/>
  <c r="AI4098" i="2"/>
  <c r="AI4099" i="2"/>
  <c r="AI4107" i="2"/>
  <c r="AI4116" i="2"/>
  <c r="AI4117" i="2"/>
  <c r="AI6833" i="2"/>
  <c r="AI4972" i="2"/>
  <c r="AI6816" i="2"/>
  <c r="AI7080" i="2"/>
  <c r="AI5269" i="2"/>
  <c r="AI5530" i="2"/>
  <c r="AI5691" i="2"/>
  <c r="AI5819" i="2"/>
  <c r="AI5944" i="2"/>
  <c r="AI6068" i="2"/>
  <c r="AI6817" i="2"/>
  <c r="AI7050" i="2"/>
  <c r="AI271" i="2"/>
  <c r="AI340" i="2"/>
  <c r="AI1540" i="2"/>
  <c r="AI3098" i="2"/>
  <c r="AI3418" i="2"/>
  <c r="AI3452" i="2"/>
  <c r="AI3785" i="2"/>
  <c r="AI3786" i="2"/>
  <c r="AI4695" i="2"/>
  <c r="AI4825" i="2"/>
  <c r="AI5132" i="2"/>
  <c r="AI5386" i="2"/>
  <c r="AI272" i="2"/>
  <c r="AI341" i="2"/>
  <c r="AI635" i="2"/>
  <c r="AI690" i="2"/>
  <c r="AI904" i="2"/>
  <c r="AI933" i="2"/>
  <c r="AI1173" i="2"/>
  <c r="AI1193" i="2"/>
  <c r="AI1389" i="2"/>
  <c r="AI1418" i="2"/>
  <c r="AI1829" i="2"/>
  <c r="AI1913" i="2"/>
  <c r="AI1995" i="2"/>
  <c r="AI2068" i="2"/>
  <c r="AI2130" i="2"/>
  <c r="AI2175" i="2"/>
  <c r="AI2523" i="2"/>
  <c r="AI3597" i="2"/>
  <c r="AI5292" i="2"/>
  <c r="AI6092" i="2"/>
  <c r="AI6591" i="2"/>
  <c r="AI6935" i="2"/>
  <c r="AI3978" i="2"/>
  <c r="AI4306" i="2"/>
  <c r="AI4329" i="2"/>
  <c r="AI4452" i="2"/>
  <c r="AI4491" i="2"/>
  <c r="AI2524" i="2"/>
  <c r="AI2609" i="2"/>
  <c r="AI2691" i="2"/>
  <c r="AI2762" i="2"/>
  <c r="AI2763" i="2"/>
  <c r="AI3622" i="2"/>
  <c r="AI4973" i="2"/>
  <c r="AI6614" i="2"/>
  <c r="AI6764" i="2"/>
  <c r="AI6976" i="2"/>
  <c r="AI6213" i="2"/>
  <c r="AI6407" i="2"/>
  <c r="AI6419" i="2"/>
  <c r="AI5531" i="2"/>
  <c r="AI5692" i="2"/>
  <c r="AI5945" i="2"/>
  <c r="AI5946" i="2"/>
  <c r="AI383" i="2"/>
  <c r="AI384" i="2"/>
  <c r="AI1569" i="2"/>
  <c r="AI3099" i="2"/>
  <c r="AI3453" i="2"/>
  <c r="AI3467" i="2"/>
  <c r="AI3823" i="2"/>
  <c r="AI3856" i="2"/>
  <c r="AI4735" i="2"/>
  <c r="AI4826" i="2"/>
  <c r="AI342" i="2"/>
  <c r="AI385" i="2"/>
  <c r="AI721" i="2"/>
  <c r="AI722" i="2"/>
  <c r="AI1194" i="2"/>
  <c r="AI1207" i="2"/>
  <c r="AI1434" i="2"/>
  <c r="AI1447" i="2"/>
  <c r="AI1996" i="2"/>
  <c r="AI2069" i="2"/>
  <c r="AI2131" i="2"/>
  <c r="AI2132" i="2"/>
  <c r="AI2176" i="2"/>
  <c r="AI2200" i="2"/>
  <c r="AI3637" i="2"/>
  <c r="AI5304" i="2"/>
  <c r="AI6126" i="2"/>
  <c r="AI6656" i="2"/>
  <c r="AI7012" i="2"/>
  <c r="AI2610" i="2"/>
  <c r="AI2692" i="2"/>
  <c r="AI2764" i="2"/>
  <c r="AI2813" i="2"/>
  <c r="AI2814" i="2"/>
  <c r="AI2847" i="2"/>
  <c r="AI3638" i="2"/>
  <c r="AI4998" i="2"/>
  <c r="AI6647" i="2"/>
  <c r="AI6767" i="2"/>
  <c r="AI7013" i="2"/>
  <c r="AI5161" i="2"/>
  <c r="AI5387" i="2"/>
  <c r="AI5570" i="2"/>
  <c r="AI5693" i="2"/>
  <c r="AI5820" i="2"/>
  <c r="AI5947" i="2"/>
  <c r="AI1072" i="2"/>
  <c r="AI1085" i="2"/>
  <c r="AI1305" i="2"/>
  <c r="AI1319" i="2"/>
  <c r="AI343" i="2"/>
  <c r="AI386" i="2"/>
  <c r="AI1570" i="2"/>
  <c r="AI3100" i="2"/>
  <c r="AI4722" i="2"/>
  <c r="AI4827" i="2"/>
  <c r="AI5152" i="2"/>
  <c r="AI5388" i="2"/>
  <c r="AI5571" i="2"/>
  <c r="AI3241" i="2"/>
  <c r="AI4252" i="2"/>
  <c r="AI4277" i="2"/>
  <c r="AI4555" i="2"/>
  <c r="AI4575" i="2"/>
  <c r="AI4999" i="2"/>
  <c r="AI6571" i="2"/>
  <c r="AI6715" i="2"/>
  <c r="AI7014" i="2"/>
  <c r="AI5694" i="2"/>
  <c r="AI5821" i="2"/>
  <c r="AI5948" i="2"/>
  <c r="AI11" i="2"/>
  <c r="AI24" i="2"/>
  <c r="AI1487" i="2"/>
  <c r="AI3101" i="2"/>
  <c r="AI4624" i="2"/>
  <c r="AI4828" i="2"/>
  <c r="AI5075" i="2"/>
  <c r="AI5389" i="2"/>
  <c r="AI12" i="2"/>
  <c r="AI16" i="2"/>
  <c r="AI556" i="2"/>
  <c r="AI584" i="2"/>
  <c r="AI3530" i="2"/>
  <c r="AI4910" i="2"/>
  <c r="AI6834" i="2"/>
  <c r="AI6818" i="2"/>
  <c r="AI7051" i="2"/>
  <c r="AI5459" i="2"/>
  <c r="AI5695" i="2"/>
  <c r="AI5822" i="2"/>
  <c r="AI5949" i="2"/>
  <c r="AI168" i="2"/>
  <c r="AI273" i="2"/>
  <c r="AI1511" i="2"/>
  <c r="AI3102" i="2"/>
  <c r="AI3224" i="2"/>
  <c r="AI4696" i="2"/>
  <c r="AI4829" i="2"/>
  <c r="AI5102" i="2"/>
  <c r="AI5390" i="2"/>
  <c r="AI1701" i="2"/>
  <c r="AI1760" i="2"/>
  <c r="AI1830" i="2"/>
  <c r="AI1914" i="2"/>
  <c r="AI86" i="2"/>
  <c r="AI169" i="2"/>
  <c r="AI585" i="2"/>
  <c r="AI636" i="2"/>
  <c r="AI885" i="2"/>
  <c r="AI905" i="2"/>
  <c r="AI1123" i="2"/>
  <c r="AI1145" i="2"/>
  <c r="AI1368" i="2"/>
  <c r="AI1390" i="2"/>
  <c r="AI3325" i="2"/>
  <c r="AI3347" i="2"/>
  <c r="AI3714" i="2"/>
  <c r="AI3746" i="2"/>
  <c r="AI1997" i="2"/>
  <c r="AI2070" i="2"/>
  <c r="AI2379" i="2"/>
  <c r="AI2437" i="2"/>
  <c r="AI2525" i="2"/>
  <c r="AI2611" i="2"/>
  <c r="AI2693" i="2"/>
  <c r="AI2694" i="2"/>
  <c r="AI3225" i="2"/>
  <c r="AI3935" i="2"/>
  <c r="AI4278" i="2"/>
  <c r="AI4307" i="2"/>
  <c r="AI4417" i="2"/>
  <c r="AI4453" i="2"/>
  <c r="AI6183" i="2"/>
  <c r="AI6301" i="2"/>
  <c r="AI6328" i="2"/>
  <c r="AI4974" i="2"/>
  <c r="AI6520" i="2"/>
  <c r="AI6694" i="2"/>
  <c r="AI7015" i="2"/>
  <c r="AI5221" i="2"/>
  <c r="AI5505" i="2"/>
  <c r="AI5696" i="2"/>
  <c r="AI5823" i="2"/>
  <c r="AI5950" i="2"/>
  <c r="AI6107" i="2"/>
  <c r="AI6544" i="2"/>
  <c r="AI6977" i="2"/>
  <c r="AI3242" i="2"/>
  <c r="AI3468" i="2"/>
  <c r="AI3488" i="2"/>
  <c r="AI3874" i="2"/>
  <c r="AI3894" i="2"/>
  <c r="AI344" i="2"/>
  <c r="AI387" i="2"/>
  <c r="AI738" i="2"/>
  <c r="AI739" i="2"/>
  <c r="AI1086" i="2"/>
  <c r="AI1097" i="2"/>
  <c r="AI1320" i="2"/>
  <c r="AI1321" i="2"/>
  <c r="AI1998" i="2"/>
  <c r="AI1999" i="2"/>
  <c r="AI2071" i="2"/>
  <c r="AI2133" i="2"/>
  <c r="AI2177" i="2"/>
  <c r="AI2201" i="2"/>
  <c r="AI388" i="2"/>
  <c r="AI413" i="2"/>
  <c r="AI1585" i="2"/>
  <c r="AI3103" i="2"/>
  <c r="AI4736" i="2"/>
  <c r="AI4830" i="2"/>
  <c r="AI5162" i="2"/>
  <c r="AI5391" i="2"/>
  <c r="AI5572" i="2"/>
  <c r="AI3252" i="2"/>
  <c r="AI2612" i="2"/>
  <c r="AI2695" i="2"/>
  <c r="AI2696" i="2"/>
  <c r="AI2765" i="2"/>
  <c r="AI2815" i="2"/>
  <c r="AI2848" i="2"/>
  <c r="AI5016" i="2"/>
  <c r="AI6592" i="2"/>
  <c r="AI6721" i="2"/>
  <c r="AI7052" i="2"/>
  <c r="AI5300" i="2"/>
  <c r="AI5697" i="2"/>
  <c r="AI5824" i="2"/>
  <c r="AI5951" i="2"/>
  <c r="AI6108" i="2"/>
  <c r="AI6648" i="2"/>
  <c r="AI7016" i="2"/>
  <c r="AI471" i="2"/>
  <c r="AI472" i="2"/>
  <c r="AI1488" i="2"/>
  <c r="AI3104" i="2"/>
  <c r="AI3378" i="2"/>
  <c r="AI3419" i="2"/>
  <c r="AI3598" i="2"/>
  <c r="AI3715" i="2"/>
  <c r="AI3747" i="2"/>
  <c r="AI4625" i="2"/>
  <c r="AI4831" i="2"/>
  <c r="AI5056" i="2"/>
  <c r="AI5392" i="2"/>
  <c r="AI27" i="2"/>
  <c r="AI42" i="2"/>
  <c r="AI540" i="2"/>
  <c r="AI557" i="2"/>
  <c r="AI866" i="2"/>
  <c r="AI867" i="2"/>
  <c r="AI1098" i="2"/>
  <c r="AI1099" i="2"/>
  <c r="AI1322" i="2"/>
  <c r="AI1345" i="2"/>
  <c r="AI1670" i="2"/>
  <c r="AI1671" i="2"/>
  <c r="AI1702" i="2"/>
  <c r="AI1761" i="2"/>
  <c r="AI1831" i="2"/>
  <c r="AI1915" i="2"/>
  <c r="AI2380" i="2"/>
  <c r="AI2438" i="2"/>
  <c r="AI2439" i="2"/>
  <c r="AI2526" i="2"/>
  <c r="AI2613" i="2"/>
  <c r="AI2697" i="2"/>
  <c r="AI3667" i="2"/>
  <c r="AI3907" i="2"/>
  <c r="AI4157" i="2"/>
  <c r="AI4158" i="2"/>
  <c r="AI4418" i="2"/>
  <c r="AI4419" i="2"/>
  <c r="AI4927" i="2"/>
  <c r="AI6152" i="2"/>
  <c r="AI6274" i="2"/>
  <c r="AI6302" i="2"/>
  <c r="AI6484" i="2"/>
  <c r="AI6777" i="2"/>
  <c r="AI6936" i="2"/>
  <c r="AI5215" i="2"/>
  <c r="AI5484" i="2"/>
  <c r="AI5698" i="2"/>
  <c r="AI5825" i="2"/>
  <c r="AI5952" i="2"/>
  <c r="AI6069" i="2"/>
  <c r="AI6485" i="2"/>
  <c r="AI6937" i="2"/>
  <c r="AI3187" i="2"/>
  <c r="AI3379" i="2"/>
  <c r="AI3420" i="2"/>
  <c r="AI3787" i="2"/>
  <c r="AI3824" i="2"/>
  <c r="AI87" i="2"/>
  <c r="AI170" i="2"/>
  <c r="AI586" i="2"/>
  <c r="AI637" i="2"/>
  <c r="AI1032" i="2"/>
  <c r="AI1033" i="2"/>
  <c r="AI1268" i="2"/>
  <c r="AI1269" i="2"/>
  <c r="AI1703" i="2"/>
  <c r="AI1762" i="2"/>
  <c r="AI1832" i="2"/>
  <c r="AI1916" i="2"/>
  <c r="AI2000" i="2"/>
  <c r="AI2072" i="2"/>
  <c r="AI2381" i="2"/>
  <c r="AI2382" i="2"/>
  <c r="AI2440" i="2"/>
  <c r="AI2527" i="2"/>
  <c r="AI88" i="2"/>
  <c r="AI171" i="2"/>
  <c r="AI1489" i="2"/>
  <c r="AI3105" i="2"/>
  <c r="AI4642" i="2"/>
  <c r="AI4832" i="2"/>
  <c r="AI5076" i="2"/>
  <c r="AI5393" i="2"/>
  <c r="AI5506" i="2"/>
  <c r="AI3188" i="2"/>
  <c r="AI4174" i="2"/>
  <c r="AI4195" i="2"/>
  <c r="AI4454" i="2"/>
  <c r="AI4492" i="2"/>
  <c r="AI4928" i="2"/>
  <c r="AI2614" i="2"/>
  <c r="AI2698" i="2"/>
  <c r="AI6486" i="2"/>
  <c r="AI6683" i="2"/>
  <c r="AI6891" i="2"/>
  <c r="AI5270" i="2"/>
  <c r="AI5699" i="2"/>
  <c r="AI5826" i="2"/>
  <c r="AI5953" i="2"/>
  <c r="AI6042" i="2"/>
  <c r="AI6487" i="2"/>
  <c r="AI6864" i="2"/>
  <c r="AI89" i="2"/>
  <c r="AI172" i="2"/>
  <c r="AI1512" i="2"/>
  <c r="AI3106" i="2"/>
  <c r="AI4643" i="2"/>
  <c r="AI4833" i="2"/>
  <c r="AI5077" i="2"/>
  <c r="AI5394" i="2"/>
  <c r="AI90" i="2"/>
  <c r="AI91" i="2"/>
  <c r="AI587" i="2"/>
  <c r="AI588" i="2"/>
  <c r="AI3567" i="2"/>
  <c r="AI4929" i="2"/>
  <c r="AI6835" i="2"/>
  <c r="AI6819" i="2"/>
  <c r="AI7066" i="2"/>
  <c r="AI5485" i="2"/>
  <c r="AI5700" i="2"/>
  <c r="AI5827" i="2"/>
  <c r="AI5954" i="2"/>
  <c r="AI173" i="2"/>
  <c r="AI274" i="2"/>
  <c r="AI1513" i="2"/>
  <c r="AI3107" i="2"/>
  <c r="AI3226" i="2"/>
  <c r="AI4697" i="2"/>
  <c r="AI4834" i="2"/>
  <c r="AI5103" i="2"/>
  <c r="AI5395" i="2"/>
  <c r="AI1763" i="2"/>
  <c r="AI1833" i="2"/>
  <c r="AI1834" i="2"/>
  <c r="AI92" i="2"/>
  <c r="AI174" i="2"/>
  <c r="AI638" i="2"/>
  <c r="AI639" i="2"/>
  <c r="AI906" i="2"/>
  <c r="AI907" i="2"/>
  <c r="AI1124" i="2"/>
  <c r="AI1146" i="2"/>
  <c r="AI1369" i="2"/>
  <c r="AI1391" i="2"/>
  <c r="AI3348" i="2"/>
  <c r="AI3349" i="2"/>
  <c r="AI3716" i="2"/>
  <c r="AI3748" i="2"/>
  <c r="AI1917" i="2"/>
  <c r="AI2073" i="2"/>
  <c r="AI2074" i="2"/>
  <c r="AI2441" i="2"/>
  <c r="AI2442" i="2"/>
  <c r="AI2528" i="2"/>
  <c r="AI2615" i="2"/>
  <c r="AI2699" i="2"/>
  <c r="AI2766" i="2"/>
  <c r="AI3227" i="2"/>
  <c r="AI3957" i="2"/>
  <c r="AI4279" i="2"/>
  <c r="AI4308" i="2"/>
  <c r="AI4420" i="2"/>
  <c r="AI4455" i="2"/>
  <c r="AI6184" i="2"/>
  <c r="AI6303" i="2"/>
  <c r="AI6329" i="2"/>
  <c r="AI5000" i="2"/>
  <c r="AI6545" i="2"/>
  <c r="AI6695" i="2"/>
  <c r="AI7017" i="2"/>
  <c r="AI5222" i="2"/>
  <c r="AI5507" i="2"/>
  <c r="AI5701" i="2"/>
  <c r="AI5828" i="2"/>
  <c r="AI5955" i="2"/>
  <c r="AI6109" i="2"/>
  <c r="AI6546" i="2"/>
  <c r="AI6978" i="2"/>
  <c r="AI43" i="2"/>
  <c r="AI93" i="2"/>
  <c r="AI1466" i="2"/>
  <c r="AI3108" i="2"/>
  <c r="AI3326" i="2"/>
  <c r="AI3350" i="2"/>
  <c r="AI3693" i="2"/>
  <c r="AI3717" i="2"/>
  <c r="AI4644" i="2"/>
  <c r="AI4835" i="2"/>
  <c r="AI5057" i="2"/>
  <c r="AI5396" i="2"/>
  <c r="AI44" i="2"/>
  <c r="AI94" i="2"/>
  <c r="AI558" i="2"/>
  <c r="AI559" i="2"/>
  <c r="AI851" i="2"/>
  <c r="AI868" i="2"/>
  <c r="AI1100" i="2"/>
  <c r="AI1125" i="2"/>
  <c r="AI1346" i="2"/>
  <c r="AI1347" i="2"/>
  <c r="AI1672" i="2"/>
  <c r="AI1704" i="2"/>
  <c r="AI1764" i="2"/>
  <c r="AI1765" i="2"/>
  <c r="AI1835" i="2"/>
  <c r="AI1918" i="2"/>
  <c r="AI2355" i="2"/>
  <c r="AI2383" i="2"/>
  <c r="AI2384" i="2"/>
  <c r="AI2443" i="2"/>
  <c r="AI3543" i="2"/>
  <c r="AI5258" i="2"/>
  <c r="AI6043" i="2"/>
  <c r="AI6463" i="2"/>
  <c r="AI6865" i="2"/>
  <c r="AI3916" i="2"/>
  <c r="AI4222" i="2"/>
  <c r="AI4253" i="2"/>
  <c r="AI4375" i="2"/>
  <c r="AI4390" i="2"/>
  <c r="AI2529" i="2"/>
  <c r="AI2616" i="2"/>
  <c r="AI3544" i="2"/>
  <c r="AI4911" i="2"/>
  <c r="AI6464" i="2"/>
  <c r="AI6735" i="2"/>
  <c r="AI6866" i="2"/>
  <c r="AI6161" i="2"/>
  <c r="AI6358" i="2"/>
  <c r="AI6376" i="2"/>
  <c r="AI5486" i="2"/>
  <c r="AI5702" i="2"/>
  <c r="AI5956" i="2"/>
  <c r="AI5957" i="2"/>
  <c r="AI3189" i="2"/>
  <c r="AI3380" i="2"/>
  <c r="AI3421" i="2"/>
  <c r="AI3788" i="2"/>
  <c r="AI3825" i="2"/>
  <c r="AI95" i="2"/>
  <c r="AI175" i="2"/>
  <c r="AI640" i="2"/>
  <c r="AI641" i="2"/>
  <c r="AI803" i="2"/>
  <c r="AI811" i="2"/>
  <c r="AI1034" i="2"/>
  <c r="AI1054" i="2"/>
  <c r="AI1270" i="2"/>
  <c r="AI1287" i="2"/>
  <c r="AI1705" i="2"/>
  <c r="AI1766" i="2"/>
  <c r="AI1836" i="2"/>
  <c r="AI1919" i="2"/>
  <c r="AI2001" i="2"/>
  <c r="AI2075" i="2"/>
  <c r="AI2385" i="2"/>
  <c r="AI2386" i="2"/>
  <c r="AI2444" i="2"/>
  <c r="AI2530" i="2"/>
  <c r="AI96" i="2"/>
  <c r="AI275" i="2"/>
  <c r="AI1514" i="2"/>
  <c r="AI3109" i="2"/>
  <c r="AI4645" i="2"/>
  <c r="AI4836" i="2"/>
  <c r="AI5078" i="2"/>
  <c r="AI5397" i="2"/>
  <c r="AI5508" i="2"/>
  <c r="AI3190" i="2"/>
  <c r="AI3917" i="2"/>
  <c r="AI4175" i="2"/>
  <c r="AI4196" i="2"/>
  <c r="AI4493" i="2"/>
  <c r="AI4494" i="2"/>
  <c r="AI2617" i="2"/>
  <c r="AI2618" i="2"/>
  <c r="AI4930" i="2"/>
  <c r="AI6162" i="2"/>
  <c r="AI6275" i="2"/>
  <c r="AI6304" i="2"/>
  <c r="AI6488" i="2"/>
  <c r="AI6689" i="2"/>
  <c r="AI6892" i="2"/>
  <c r="AI5271" i="2"/>
  <c r="AI5703" i="2"/>
  <c r="AI5829" i="2"/>
  <c r="AI5958" i="2"/>
  <c r="AI6044" i="2"/>
  <c r="AI6521" i="2"/>
  <c r="AI6893" i="2"/>
  <c r="AI345" i="2"/>
  <c r="AI346" i="2"/>
  <c r="AI1571" i="2"/>
  <c r="AI3110" i="2"/>
  <c r="AI3599" i="2"/>
  <c r="AI4723" i="2"/>
  <c r="AI4837" i="2"/>
  <c r="AI1920" i="2"/>
  <c r="AI276" i="2"/>
  <c r="AI389" i="2"/>
  <c r="AI691" i="2"/>
  <c r="AI723" i="2"/>
  <c r="AI840" i="2"/>
  <c r="AI848" i="2"/>
  <c r="AI1073" i="2"/>
  <c r="AI1087" i="2"/>
  <c r="AI1288" i="2"/>
  <c r="AI1306" i="2"/>
  <c r="AI3454" i="2"/>
  <c r="AI3469" i="2"/>
  <c r="AI3857" i="2"/>
  <c r="AI3875" i="2"/>
  <c r="AI2002" i="2"/>
  <c r="AI2076" i="2"/>
  <c r="AI2077" i="2"/>
  <c r="AI2134" i="2"/>
  <c r="AI2178" i="2"/>
  <c r="AI2619" i="2"/>
  <c r="AI2620" i="2"/>
  <c r="AI2700" i="2"/>
  <c r="AI2767" i="2"/>
  <c r="AI2816" i="2"/>
  <c r="AI2817" i="2"/>
  <c r="AI3623" i="2"/>
  <c r="AI3988" i="2"/>
  <c r="AI4223" i="2"/>
  <c r="AI4254" i="2"/>
  <c r="AI4529" i="2"/>
  <c r="AI4556" i="2"/>
  <c r="AI6214" i="2"/>
  <c r="AI6342" i="2"/>
  <c r="AI6359" i="2"/>
  <c r="AI4975" i="2"/>
  <c r="AI6615" i="2"/>
  <c r="AI6765" i="2"/>
  <c r="AI6979" i="2"/>
  <c r="AI5153" i="2"/>
  <c r="AI5398" i="2"/>
  <c r="AI5216" i="2"/>
  <c r="AI5553" i="2"/>
  <c r="AI5704" i="2"/>
  <c r="AI5830" i="2"/>
  <c r="AI5959" i="2"/>
  <c r="AI6093" i="2"/>
  <c r="AI6572" i="2"/>
  <c r="AI6938" i="2"/>
  <c r="AI176" i="2"/>
  <c r="AI277" i="2"/>
  <c r="AI1515" i="2"/>
  <c r="AI3111" i="2"/>
  <c r="AI3381" i="2"/>
  <c r="AI3422" i="2"/>
  <c r="AI3749" i="2"/>
  <c r="AI3750" i="2"/>
  <c r="AI4674" i="2"/>
  <c r="AI4838" i="2"/>
  <c r="AI5104" i="2"/>
  <c r="AI5399" i="2"/>
  <c r="AI177" i="2"/>
  <c r="AI278" i="2"/>
  <c r="AI589" i="2"/>
  <c r="AI642" i="2"/>
  <c r="AI886" i="2"/>
  <c r="AI908" i="2"/>
  <c r="AI1147" i="2"/>
  <c r="AI1148" i="2"/>
  <c r="AI1370" i="2"/>
  <c r="AI1392" i="2"/>
  <c r="AI1767" i="2"/>
  <c r="AI1837" i="2"/>
  <c r="AI1921" i="2"/>
  <c r="AI1922" i="2"/>
  <c r="AI2003" i="2"/>
  <c r="AI2078" i="2"/>
  <c r="AI2445" i="2"/>
  <c r="AI2446" i="2"/>
  <c r="AI3568" i="2"/>
  <c r="AI5281" i="2"/>
  <c r="AI6070" i="2"/>
  <c r="AI6547" i="2"/>
  <c r="AI6894" i="2"/>
  <c r="AI3958" i="2"/>
  <c r="AI4280" i="2"/>
  <c r="AI4309" i="2"/>
  <c r="AI4421" i="2"/>
  <c r="AI4456" i="2"/>
  <c r="AI2531" i="2"/>
  <c r="AI2621" i="2"/>
  <c r="AI2701" i="2"/>
  <c r="AI2702" i="2"/>
  <c r="AI3600" i="2"/>
  <c r="AI4960" i="2"/>
  <c r="AI6548" i="2"/>
  <c r="AI6755" i="2"/>
  <c r="AI6939" i="2"/>
  <c r="AI6195" i="2"/>
  <c r="AI6392" i="2"/>
  <c r="AI6408" i="2"/>
  <c r="AI5509" i="2"/>
  <c r="AI5705" i="2"/>
  <c r="AI5831" i="2"/>
  <c r="AI5960" i="2"/>
  <c r="AI279" i="2"/>
  <c r="AI347" i="2"/>
  <c r="AI1541" i="2"/>
  <c r="AI3112" i="2"/>
  <c r="AI3382" i="2"/>
  <c r="AI3423" i="2"/>
  <c r="AI3751" i="2"/>
  <c r="AI3789" i="2"/>
  <c r="AI4698" i="2"/>
  <c r="AI4839" i="2"/>
  <c r="AI5133" i="2"/>
  <c r="AI5400" i="2"/>
  <c r="AI280" i="2"/>
  <c r="AI281" i="2"/>
  <c r="AI643" i="2"/>
  <c r="AI692" i="2"/>
  <c r="AI909" i="2"/>
  <c r="AI910" i="2"/>
  <c r="AI1174" i="2"/>
  <c r="AI1175" i="2"/>
  <c r="AI1393" i="2"/>
  <c r="AI1419" i="2"/>
  <c r="AI1838" i="2"/>
  <c r="AI1923" i="2"/>
  <c r="AI2004" i="2"/>
  <c r="AI2079" i="2"/>
  <c r="AI2080" i="2"/>
  <c r="AI2135" i="2"/>
  <c r="AI2447" i="2"/>
  <c r="AI2448" i="2"/>
  <c r="AI3601" i="2"/>
  <c r="AI5293" i="2"/>
  <c r="AI6094" i="2"/>
  <c r="AI6593" i="2"/>
  <c r="AI6940" i="2"/>
  <c r="AI3979" i="2"/>
  <c r="AI4310" i="2"/>
  <c r="AI4330" i="2"/>
  <c r="AI4457" i="2"/>
  <c r="AI4495" i="2"/>
  <c r="AI2532" i="2"/>
  <c r="AI2622" i="2"/>
  <c r="AI2703" i="2"/>
  <c r="AI2704" i="2"/>
  <c r="AI3624" i="2"/>
  <c r="AI4976" i="2"/>
  <c r="AI6594" i="2"/>
  <c r="AI6756" i="2"/>
  <c r="AI6980" i="2"/>
  <c r="AI6215" i="2"/>
  <c r="AI6393" i="2"/>
  <c r="AI6409" i="2"/>
  <c r="AI5532" i="2"/>
  <c r="AI5706" i="2"/>
  <c r="AI5832" i="2"/>
  <c r="AI5961" i="2"/>
  <c r="AI282" i="2"/>
  <c r="AI348" i="2"/>
  <c r="AI1542" i="2"/>
  <c r="AI3113" i="2"/>
  <c r="AI4699" i="2"/>
  <c r="AI4840" i="2"/>
  <c r="AI5134" i="2"/>
  <c r="AI5401" i="2"/>
  <c r="AI1839" i="2"/>
  <c r="AI1924" i="2"/>
  <c r="AI841" i="2"/>
  <c r="AI849" i="2"/>
  <c r="AI1055" i="2"/>
  <c r="AI1074" i="2"/>
  <c r="AI1289" i="2"/>
  <c r="AI1307" i="2"/>
  <c r="AI2005" i="2"/>
  <c r="AI2006" i="2"/>
  <c r="AI2081" i="2"/>
  <c r="AI2136" i="2"/>
  <c r="AI2533" i="2"/>
  <c r="AI2623" i="2"/>
  <c r="AI2705" i="2"/>
  <c r="AI2706" i="2"/>
  <c r="AI2768" i="2"/>
  <c r="AI2818" i="2"/>
  <c r="AI3602" i="2"/>
  <c r="AI3980" i="2"/>
  <c r="AI6207" i="2"/>
  <c r="AI6330" i="2"/>
  <c r="AI6343" i="2"/>
  <c r="AI4961" i="2"/>
  <c r="AI6573" i="2"/>
  <c r="AI6757" i="2"/>
  <c r="AI6941" i="2"/>
  <c r="AI5533" i="2"/>
  <c r="AI5707" i="2"/>
  <c r="AI5833" i="2"/>
  <c r="AI5962" i="2"/>
  <c r="AI3209" i="2"/>
  <c r="AI3455" i="2"/>
  <c r="AI3470" i="2"/>
  <c r="AI3826" i="2"/>
  <c r="AI3858" i="2"/>
  <c r="AI283" i="2"/>
  <c r="AI390" i="2"/>
  <c r="AI693" i="2"/>
  <c r="AI724" i="2"/>
  <c r="AI812" i="2"/>
  <c r="AI813" i="2"/>
  <c r="AI1056" i="2"/>
  <c r="AI1075" i="2"/>
  <c r="AI1290" i="2"/>
  <c r="AI1308" i="2"/>
  <c r="AI1840" i="2"/>
  <c r="AI1925" i="2"/>
  <c r="AI2007" i="2"/>
  <c r="AI2008" i="2"/>
  <c r="AI2082" i="2"/>
  <c r="AI2137" i="2"/>
  <c r="AI2449" i="2"/>
  <c r="AI284" i="2"/>
  <c r="AI349" i="2"/>
  <c r="AI1543" i="2"/>
  <c r="AI3114" i="2"/>
  <c r="AI4700" i="2"/>
  <c r="AI4841" i="2"/>
  <c r="AI5135" i="2"/>
  <c r="AI5402" i="2"/>
  <c r="AI5534" i="2"/>
  <c r="AI3228" i="2"/>
  <c r="AI3936" i="2"/>
  <c r="AI4224" i="2"/>
  <c r="AI4255" i="2"/>
  <c r="AI4530" i="2"/>
  <c r="AI4557" i="2"/>
  <c r="AI2534" i="2"/>
  <c r="AI2624" i="2"/>
  <c r="AI2707" i="2"/>
  <c r="AI2769" i="2"/>
  <c r="AI2770" i="2"/>
  <c r="AI4977" i="2"/>
  <c r="AI6185" i="2"/>
  <c r="AI6305" i="2"/>
  <c r="AI6306" i="2"/>
  <c r="AI6549" i="2"/>
  <c r="AI6703" i="2"/>
  <c r="AI6981" i="2"/>
  <c r="AI5282" i="2"/>
  <c r="AI5708" i="2"/>
  <c r="AI5834" i="2"/>
  <c r="AI5963" i="2"/>
  <c r="AI6071" i="2"/>
  <c r="AI6595" i="2"/>
  <c r="AI6942" i="2"/>
  <c r="AI97" i="2"/>
  <c r="AI178" i="2"/>
  <c r="AI1516" i="2"/>
  <c r="AI3115" i="2"/>
  <c r="AI3569" i="2"/>
  <c r="AI4646" i="2"/>
  <c r="AI4842" i="2"/>
  <c r="AI5105" i="2"/>
  <c r="AI5403" i="2"/>
  <c r="AI1706" i="2"/>
  <c r="AI1768" i="2"/>
  <c r="AI1841" i="2"/>
  <c r="AI98" i="2"/>
  <c r="AI179" i="2"/>
  <c r="AI590" i="2"/>
  <c r="AI644" i="2"/>
  <c r="AI814" i="2"/>
  <c r="AI829" i="2"/>
  <c r="AI1035" i="2"/>
  <c r="AI1036" i="2"/>
  <c r="AI1245" i="2"/>
  <c r="AI1271" i="2"/>
  <c r="AI3383" i="2"/>
  <c r="AI3424" i="2"/>
  <c r="AI3790" i="2"/>
  <c r="AI3827" i="2"/>
  <c r="AI1926" i="2"/>
  <c r="AI2009" i="2"/>
  <c r="AI2083" i="2"/>
  <c r="AI2387" i="2"/>
  <c r="AI2450" i="2"/>
  <c r="AI2535" i="2"/>
  <c r="AI2625" i="2"/>
  <c r="AI2708" i="2"/>
  <c r="AI2709" i="2"/>
  <c r="AI3570" i="2"/>
  <c r="AI4931" i="2"/>
  <c r="AI3937" i="2"/>
  <c r="AI4176" i="2"/>
  <c r="AI4197" i="2"/>
  <c r="AI4458" i="2"/>
  <c r="AI4496" i="2"/>
  <c r="AI6174" i="2"/>
  <c r="AI6307" i="2"/>
  <c r="AI6308" i="2"/>
  <c r="AI6489" i="2"/>
  <c r="AI6745" i="2"/>
  <c r="AI6895" i="2"/>
  <c r="AI5203" i="2"/>
  <c r="AI5487" i="2"/>
  <c r="AI5709" i="2"/>
  <c r="AI5835" i="2"/>
  <c r="AI5964" i="2"/>
  <c r="AI6045" i="2"/>
  <c r="AI6465" i="2"/>
  <c r="AI6867" i="2"/>
  <c r="AI99" i="2"/>
  <c r="AI180" i="2"/>
  <c r="AI1490" i="2"/>
  <c r="AI3116" i="2"/>
  <c r="AI4647" i="2"/>
  <c r="AI4843" i="2"/>
  <c r="AI5079" i="2"/>
  <c r="AI5404" i="2"/>
  <c r="AI45" i="2"/>
  <c r="AI100" i="2"/>
  <c r="AI591" i="2"/>
  <c r="AI592" i="2"/>
  <c r="AI3571" i="2"/>
  <c r="AI4932" i="2"/>
  <c r="AI6836" i="2"/>
  <c r="AI6820" i="2"/>
  <c r="AI7053" i="2"/>
  <c r="AI5488" i="2"/>
  <c r="AI5710" i="2"/>
  <c r="AI5836" i="2"/>
  <c r="AI5965" i="2"/>
  <c r="AI101" i="2"/>
  <c r="AI181" i="2"/>
  <c r="AI1491" i="2"/>
  <c r="AI3117" i="2"/>
  <c r="AI3351" i="2"/>
  <c r="AI3384" i="2"/>
  <c r="AI3718" i="2"/>
  <c r="AI3752" i="2"/>
  <c r="AI4675" i="2"/>
  <c r="AI4844" i="2"/>
  <c r="AI5080" i="2"/>
  <c r="AI5405" i="2"/>
  <c r="AI102" i="2"/>
  <c r="AI103" i="2"/>
  <c r="AI593" i="2"/>
  <c r="AI594" i="2"/>
  <c r="AI869" i="2"/>
  <c r="AI887" i="2"/>
  <c r="AI1126" i="2"/>
  <c r="AI1149" i="2"/>
  <c r="AI1348" i="2"/>
  <c r="AI1371" i="2"/>
  <c r="AI1707" i="2"/>
  <c r="AI1769" i="2"/>
  <c r="AI1842" i="2"/>
  <c r="AI1927" i="2"/>
  <c r="AI1928" i="2"/>
  <c r="AI2010" i="2"/>
  <c r="AI2388" i="2"/>
  <c r="AI2451" i="2"/>
  <c r="AI2452" i="2"/>
  <c r="AI3572" i="2"/>
  <c r="AI5272" i="2"/>
  <c r="AI6046" i="2"/>
  <c r="AI6490" i="2"/>
  <c r="AI6896" i="2"/>
  <c r="AI3938" i="2"/>
  <c r="AI4256" i="2"/>
  <c r="AI4281" i="2"/>
  <c r="AI4391" i="2"/>
  <c r="AI4422" i="2"/>
  <c r="AI2536" i="2"/>
  <c r="AI2626" i="2"/>
  <c r="AI2710" i="2"/>
  <c r="AI3573" i="2"/>
  <c r="AI4933" i="2"/>
  <c r="AI6522" i="2"/>
  <c r="AI6746" i="2"/>
  <c r="AI6897" i="2"/>
  <c r="AI6186" i="2"/>
  <c r="AI6377" i="2"/>
  <c r="AI6394" i="2"/>
  <c r="AI5510" i="2"/>
  <c r="AI5711" i="2"/>
  <c r="AI5837" i="2"/>
  <c r="AI5966" i="2"/>
  <c r="AI3229" i="2"/>
  <c r="AI3456" i="2"/>
  <c r="AI3471" i="2"/>
  <c r="AI3859" i="2"/>
  <c r="AI3860" i="2"/>
  <c r="AI285" i="2"/>
  <c r="AI391" i="2"/>
  <c r="AI694" i="2"/>
  <c r="AI725" i="2"/>
  <c r="AI1057" i="2"/>
  <c r="AI1088" i="2"/>
  <c r="AI1309" i="2"/>
  <c r="AI1310" i="2"/>
  <c r="AI1843" i="2"/>
  <c r="AI1929" i="2"/>
  <c r="AI2011" i="2"/>
  <c r="AI2084" i="2"/>
  <c r="AI2138" i="2"/>
  <c r="AI2139" i="2"/>
  <c r="AI2537" i="2"/>
  <c r="AI286" i="2"/>
  <c r="AI350" i="2"/>
  <c r="AI1544" i="2"/>
  <c r="AI3118" i="2"/>
  <c r="AI4701" i="2"/>
  <c r="AI4845" i="2"/>
  <c r="AI5136" i="2"/>
  <c r="AI5406" i="2"/>
  <c r="AI5554" i="2"/>
  <c r="AI3230" i="2"/>
  <c r="AI4225" i="2"/>
  <c r="AI4257" i="2"/>
  <c r="AI4531" i="2"/>
  <c r="AI4558" i="2"/>
  <c r="AI2538" i="2"/>
  <c r="AI2627" i="2"/>
  <c r="AI2711" i="2"/>
  <c r="AI2771" i="2"/>
  <c r="AI2772" i="2"/>
  <c r="AI4978" i="2"/>
  <c r="AI6550" i="2"/>
  <c r="AI6708" i="2"/>
  <c r="AI6982" i="2"/>
  <c r="AI5294" i="2"/>
  <c r="AI5712" i="2"/>
  <c r="AI5838" i="2"/>
  <c r="AI5967" i="2"/>
  <c r="AI6095" i="2"/>
  <c r="AI6596" i="2"/>
  <c r="AI6943" i="2"/>
  <c r="AI287" i="2"/>
  <c r="AI288" i="2"/>
  <c r="AI1517" i="2"/>
  <c r="AI3119" i="2"/>
  <c r="AI3385" i="2"/>
  <c r="AI3425" i="2"/>
  <c r="AI3753" i="2"/>
  <c r="AI3791" i="2"/>
  <c r="AI4702" i="2"/>
  <c r="AI4846" i="2"/>
  <c r="AI5106" i="2"/>
  <c r="AI5407" i="2"/>
  <c r="AI182" i="2"/>
  <c r="AI289" i="2"/>
  <c r="AI645" i="2"/>
  <c r="AI695" i="2"/>
  <c r="AI888" i="2"/>
  <c r="AI911" i="2"/>
  <c r="AI1150" i="2"/>
  <c r="AI1176" i="2"/>
  <c r="AI1394" i="2"/>
  <c r="AI1420" i="2"/>
  <c r="AI1770" i="2"/>
  <c r="AI1844" i="2"/>
  <c r="AI1930" i="2"/>
  <c r="AI2012" i="2"/>
  <c r="AI2085" i="2"/>
  <c r="AI2140" i="2"/>
  <c r="AI2453" i="2"/>
  <c r="AI2539" i="2"/>
  <c r="AI3603" i="2"/>
  <c r="AI5283" i="2"/>
  <c r="AI6096" i="2"/>
  <c r="AI6574" i="2"/>
  <c r="AI6944" i="2"/>
  <c r="AI3959" i="2"/>
  <c r="AI4311" i="2"/>
  <c r="AI4312" i="2"/>
  <c r="AI4423" i="2"/>
  <c r="AI4459" i="2"/>
  <c r="AI2540" i="2"/>
  <c r="AI2628" i="2"/>
  <c r="AI2712" i="2"/>
  <c r="AI2773" i="2"/>
  <c r="AI3604" i="2"/>
  <c r="AI4962" i="2"/>
  <c r="AI6575" i="2"/>
  <c r="AI6758" i="2"/>
  <c r="AI6945" i="2"/>
  <c r="AI6208" i="2"/>
  <c r="AI6395" i="2"/>
  <c r="AI6410" i="2"/>
  <c r="AI5535" i="2"/>
  <c r="AI5713" i="2"/>
  <c r="AI5839" i="2"/>
  <c r="AI5968" i="2"/>
  <c r="AI183" i="2"/>
  <c r="AI290" i="2"/>
  <c r="AI1492" i="2"/>
  <c r="AI3120" i="2"/>
  <c r="AI3352" i="2"/>
  <c r="AI3386" i="2"/>
  <c r="AI3719" i="2"/>
  <c r="AI3754" i="2"/>
  <c r="AI4676" i="2"/>
  <c r="AI4847" i="2"/>
  <c r="AI5081" i="2"/>
  <c r="AI5408" i="2"/>
  <c r="AI104" i="2"/>
  <c r="AI184" i="2"/>
  <c r="AI595" i="2"/>
  <c r="AI646" i="2"/>
  <c r="AI870" i="2"/>
  <c r="AI889" i="2"/>
  <c r="AI1127" i="2"/>
  <c r="AI1151" i="2"/>
  <c r="AI1372" i="2"/>
  <c r="AI1373" i="2"/>
  <c r="AI1708" i="2"/>
  <c r="AI1771" i="2"/>
  <c r="AI1845" i="2"/>
  <c r="AI1931" i="2"/>
  <c r="AI1932" i="2"/>
  <c r="AI2013" i="2"/>
  <c r="AI2389" i="2"/>
  <c r="AI2454" i="2"/>
  <c r="AI2541" i="2"/>
  <c r="AI3574" i="2"/>
  <c r="AI5273" i="2"/>
  <c r="AI6072" i="2"/>
  <c r="AI6523" i="2"/>
  <c r="AI6898" i="2"/>
  <c r="AI3939" i="2"/>
  <c r="AI4258" i="2"/>
  <c r="AI4282" i="2"/>
  <c r="AI4392" i="2"/>
  <c r="AI4424" i="2"/>
  <c r="AI2629" i="2"/>
  <c r="AI2630" i="2"/>
  <c r="AI2713" i="2"/>
  <c r="AI3575" i="2"/>
  <c r="AI4934" i="2"/>
  <c r="AI6524" i="2"/>
  <c r="AI6747" i="2"/>
  <c r="AI6899" i="2"/>
  <c r="AI6187" i="2"/>
  <c r="AI6378" i="2"/>
  <c r="AI6396" i="2"/>
  <c r="AI5511" i="2"/>
  <c r="AI5714" i="2"/>
  <c r="AI5840" i="2"/>
  <c r="AI5969" i="2"/>
  <c r="AI351" i="2"/>
  <c r="AI392" i="2"/>
  <c r="AI1572" i="2"/>
  <c r="AI3121" i="2"/>
  <c r="AI3253" i="2"/>
  <c r="AI4737" i="2"/>
  <c r="AI4848" i="2"/>
  <c r="AI5154" i="2"/>
  <c r="AI5409" i="2"/>
  <c r="AI1933" i="2"/>
  <c r="AI291" i="2"/>
  <c r="AI352" i="2"/>
  <c r="AI696" i="2"/>
  <c r="AI726" i="2"/>
  <c r="AI934" i="2"/>
  <c r="AI947" i="2"/>
  <c r="AI1177" i="2"/>
  <c r="AI1195" i="2"/>
  <c r="AI1421" i="2"/>
  <c r="AI1435" i="2"/>
  <c r="AI3387" i="2"/>
  <c r="AI3426" i="2"/>
  <c r="AI3792" i="2"/>
  <c r="AI3828" i="2"/>
  <c r="AI1934" i="2"/>
  <c r="AI2086" i="2"/>
  <c r="AI2087" i="2"/>
  <c r="AI2141" i="2"/>
  <c r="AI2179" i="2"/>
  <c r="AI2631" i="2"/>
  <c r="AI2632" i="2"/>
  <c r="AI2714" i="2"/>
  <c r="AI2774" i="2"/>
  <c r="AI2819" i="2"/>
  <c r="AI2849" i="2"/>
  <c r="AI3254" i="2"/>
  <c r="AI3989" i="2"/>
  <c r="AI4331" i="2"/>
  <c r="AI4342" i="2"/>
  <c r="AI4497" i="2"/>
  <c r="AI4532" i="2"/>
  <c r="AI6222" i="2"/>
  <c r="AI6344" i="2"/>
  <c r="AI6360" i="2"/>
  <c r="AI5017" i="2"/>
  <c r="AI6597" i="2"/>
  <c r="AI6713" i="2"/>
  <c r="AI7054" i="2"/>
  <c r="AI5241" i="2"/>
  <c r="AI5555" i="2"/>
  <c r="AI5715" i="2"/>
  <c r="AI5841" i="2"/>
  <c r="AI5970" i="2"/>
  <c r="AI6135" i="2"/>
  <c r="AI6635" i="2"/>
  <c r="AI7055" i="2"/>
  <c r="AI353" i="2"/>
  <c r="AI393" i="2"/>
  <c r="AI1573" i="2"/>
  <c r="AI3122" i="2"/>
  <c r="AI3255" i="2"/>
  <c r="AI4724" i="2"/>
  <c r="AI4849" i="2"/>
  <c r="AI5137" i="2"/>
  <c r="AI5410" i="2"/>
  <c r="AI1846" i="2"/>
  <c r="AI292" i="2"/>
  <c r="AI394" i="2"/>
  <c r="AI697" i="2"/>
  <c r="AI727" i="2"/>
  <c r="AI935" i="2"/>
  <c r="AI948" i="2"/>
  <c r="AI1178" i="2"/>
  <c r="AI1196" i="2"/>
  <c r="AI1422" i="2"/>
  <c r="AI1423" i="2"/>
  <c r="AI3388" i="2"/>
  <c r="AI3427" i="2"/>
  <c r="AI3793" i="2"/>
  <c r="AI3829" i="2"/>
  <c r="AI1935" i="2"/>
  <c r="AI2014" i="2"/>
  <c r="AI2088" i="2"/>
  <c r="AI2089" i="2"/>
  <c r="AI2142" i="2"/>
  <c r="AI2542" i="2"/>
  <c r="AI2633" i="2"/>
  <c r="AI2715" i="2"/>
  <c r="AI2775" i="2"/>
  <c r="AI2776" i="2"/>
  <c r="AI2820" i="2"/>
  <c r="AI3243" i="2"/>
  <c r="AI3981" i="2"/>
  <c r="AI4313" i="2"/>
  <c r="AI4332" i="2"/>
  <c r="AI4460" i="2"/>
  <c r="AI4498" i="2"/>
  <c r="AI6216" i="2"/>
  <c r="AI6331" i="2"/>
  <c r="AI6345" i="2"/>
  <c r="AI5018" i="2"/>
  <c r="AI6576" i="2"/>
  <c r="AI6709" i="2"/>
  <c r="AI7056" i="2"/>
  <c r="AI5242" i="2"/>
  <c r="AI5536" i="2"/>
  <c r="AI5716" i="2"/>
  <c r="AI5842" i="2"/>
  <c r="AI5971" i="2"/>
  <c r="AI6127" i="2"/>
  <c r="AI6616" i="2"/>
  <c r="AI7018" i="2"/>
  <c r="AI293" i="2"/>
  <c r="AI354" i="2"/>
  <c r="AI1545" i="2"/>
  <c r="AI3123" i="2"/>
  <c r="AI3244" i="2"/>
  <c r="AI4703" i="2"/>
  <c r="AI4850" i="2"/>
  <c r="AI5138" i="2"/>
  <c r="AI5411" i="2"/>
  <c r="AI1772" i="2"/>
  <c r="AI1847" i="2"/>
  <c r="AI1936" i="2"/>
  <c r="AI185" i="2"/>
  <c r="AI294" i="2"/>
  <c r="AI647" i="2"/>
  <c r="AI698" i="2"/>
  <c r="AI912" i="2"/>
  <c r="AI936" i="2"/>
  <c r="AI1152" i="2"/>
  <c r="AI1179" i="2"/>
  <c r="AI1395" i="2"/>
  <c r="AI1424" i="2"/>
  <c r="AI3353" i="2"/>
  <c r="AI3389" i="2"/>
  <c r="AI3755" i="2"/>
  <c r="AI3794" i="2"/>
  <c r="AI2015" i="2"/>
  <c r="AI2016" i="2"/>
  <c r="AI2090" i="2"/>
  <c r="AI2455" i="2"/>
  <c r="AI2543" i="2"/>
  <c r="AI2634" i="2"/>
  <c r="AI2716" i="2"/>
  <c r="AI2717" i="2"/>
  <c r="AI2777" i="2"/>
  <c r="AI3245" i="2"/>
  <c r="AI3960" i="2"/>
  <c r="AI4314" i="2"/>
  <c r="AI4315" i="2"/>
  <c r="AI4461" i="2"/>
  <c r="AI4462" i="2"/>
  <c r="AI6196" i="2"/>
  <c r="AI6309" i="2"/>
  <c r="AI6332" i="2"/>
  <c r="AI5001" i="2"/>
  <c r="AI6551" i="2"/>
  <c r="AI6704" i="2"/>
  <c r="AI7019" i="2"/>
  <c r="AI5232" i="2"/>
  <c r="AI5537" i="2"/>
  <c r="AI5717" i="2"/>
  <c r="AI5843" i="2"/>
  <c r="AI5972" i="2"/>
  <c r="AI6110" i="2"/>
  <c r="AI6598" i="2"/>
  <c r="AI7020" i="2"/>
  <c r="AI355" i="2"/>
  <c r="AI395" i="2"/>
  <c r="AI1574" i="2"/>
  <c r="AI3124" i="2"/>
  <c r="AI3457" i="2"/>
  <c r="AI3472" i="2"/>
  <c r="AI3830" i="2"/>
  <c r="AI3831" i="2"/>
  <c r="AI4725" i="2"/>
  <c r="AI4851" i="2"/>
  <c r="AI937" i="2"/>
  <c r="AI949" i="2"/>
  <c r="AI1197" i="2"/>
  <c r="AI1198" i="2"/>
  <c r="AI1425" i="2"/>
  <c r="AI1436" i="2"/>
  <c r="AI1937" i="2"/>
  <c r="AI2017" i="2"/>
  <c r="AI2091" i="2"/>
  <c r="AI2143" i="2"/>
  <c r="AI2180" i="2"/>
  <c r="AI2202" i="2"/>
  <c r="AI3625" i="2"/>
  <c r="AI5301" i="2"/>
  <c r="AI6111" i="2"/>
  <c r="AI6636" i="2"/>
  <c r="AI6983" i="2"/>
  <c r="AI3990" i="2"/>
  <c r="AI4333" i="2"/>
  <c r="AI4343" i="2"/>
  <c r="AI4499" i="2"/>
  <c r="AI4533" i="2"/>
  <c r="AI2544" i="2"/>
  <c r="AI2635" i="2"/>
  <c r="AI2718" i="2"/>
  <c r="AI2778" i="2"/>
  <c r="AI2821" i="2"/>
  <c r="AI2850" i="2"/>
  <c r="AI3639" i="2"/>
  <c r="AI5002" i="2"/>
  <c r="AI6649" i="2"/>
  <c r="AI6768" i="2"/>
  <c r="AI7021" i="2"/>
  <c r="AI6234" i="2"/>
  <c r="AI6420" i="2"/>
  <c r="AI6427" i="2"/>
  <c r="AI5155" i="2"/>
  <c r="AI5412" i="2"/>
  <c r="AI5556" i="2"/>
  <c r="AI5718" i="2"/>
  <c r="AI5844" i="2"/>
  <c r="AI5973" i="2"/>
  <c r="AI396" i="2"/>
  <c r="AI414" i="2"/>
  <c r="AI1575" i="2"/>
  <c r="AI3125" i="2"/>
  <c r="AI4738" i="2"/>
  <c r="AI4852" i="2"/>
  <c r="AI938" i="2"/>
  <c r="AI950" i="2"/>
  <c r="AI1199" i="2"/>
  <c r="AI1208" i="2"/>
  <c r="AI1437" i="2"/>
  <c r="AI1438" i="2"/>
  <c r="AI2018" i="2"/>
  <c r="AI2092" i="2"/>
  <c r="AI2093" i="2"/>
  <c r="AI2144" i="2"/>
  <c r="AI2181" i="2"/>
  <c r="AI2182" i="2"/>
  <c r="AI3640" i="2"/>
  <c r="AI5302" i="2"/>
  <c r="AI6128" i="2"/>
  <c r="AI6650" i="2"/>
  <c r="AI7022" i="2"/>
  <c r="AI3991" i="2"/>
  <c r="AI4334" i="2"/>
  <c r="AI4344" i="2"/>
  <c r="AI4500" i="2"/>
  <c r="AI4534" i="2"/>
  <c r="AI2636" i="2"/>
  <c r="AI2719" i="2"/>
  <c r="AI2779" i="2"/>
  <c r="AI2780" i="2"/>
  <c r="AI2822" i="2"/>
  <c r="AI2851" i="2"/>
  <c r="AI3654" i="2"/>
  <c r="AI5019" i="2"/>
  <c r="AI6657" i="2"/>
  <c r="AI6769" i="2"/>
  <c r="AI7057" i="2"/>
  <c r="AI6235" i="2"/>
  <c r="AI6421" i="2"/>
  <c r="AI6428" i="2"/>
  <c r="AI5163" i="2"/>
  <c r="AI5413" i="2"/>
  <c r="AI5573" i="2"/>
  <c r="AI5719" i="2"/>
  <c r="AI5845" i="2"/>
  <c r="AI5974" i="2"/>
  <c r="AI356" i="2"/>
  <c r="AI397" i="2"/>
  <c r="AI1586" i="2"/>
  <c r="AI3126" i="2"/>
  <c r="AI3256" i="2"/>
  <c r="AI4739" i="2"/>
  <c r="AI4853" i="2"/>
  <c r="AI1938" i="2"/>
  <c r="AI357" i="2"/>
  <c r="AI358" i="2"/>
  <c r="AI728" i="2"/>
  <c r="AI729" i="2"/>
  <c r="AI951" i="2"/>
  <c r="AI952" i="2"/>
  <c r="AI1200" i="2"/>
  <c r="AI1201" i="2"/>
  <c r="AI1426" i="2"/>
  <c r="AI1439" i="2"/>
  <c r="AI3428" i="2"/>
  <c r="AI3458" i="2"/>
  <c r="AI3795" i="2"/>
  <c r="AI3832" i="2"/>
  <c r="AI2019" i="2"/>
  <c r="AI2094" i="2"/>
  <c r="AI2095" i="2"/>
  <c r="AI2145" i="2"/>
  <c r="AI2183" i="2"/>
  <c r="AI2637" i="2"/>
  <c r="AI2720" i="2"/>
  <c r="AI2721" i="2"/>
  <c r="AI2781" i="2"/>
  <c r="AI2823" i="2"/>
  <c r="AI2852" i="2"/>
  <c r="AI3257" i="2"/>
  <c r="AI3992" i="2"/>
  <c r="AI4335" i="2"/>
  <c r="AI4345" i="2"/>
  <c r="AI4501" i="2"/>
  <c r="AI4535" i="2"/>
  <c r="AI6223" i="2"/>
  <c r="AI6346" i="2"/>
  <c r="AI6361" i="2"/>
  <c r="AI5023" i="2"/>
  <c r="AI6599" i="2"/>
  <c r="AI6716" i="2"/>
  <c r="AI7067" i="2"/>
  <c r="AI5156" i="2"/>
  <c r="AI5414" i="2"/>
  <c r="AI5243" i="2"/>
  <c r="AI5557" i="2"/>
  <c r="AI5720" i="2"/>
  <c r="AI5846" i="2"/>
  <c r="AI5975" i="2"/>
  <c r="AI6136" i="2"/>
  <c r="AI6651" i="2"/>
  <c r="AI7058" i="2"/>
  <c r="AI105" i="2"/>
  <c r="AI106" i="2"/>
  <c r="AI1493" i="2"/>
  <c r="AI3127" i="2"/>
  <c r="AI3545" i="2"/>
  <c r="AI4648" i="2"/>
  <c r="AI4854" i="2"/>
  <c r="AI5082" i="2"/>
  <c r="AI5415" i="2"/>
  <c r="AI1709" i="2"/>
  <c r="AI1710" i="2"/>
  <c r="AI1773" i="2"/>
  <c r="AI1848" i="2"/>
  <c r="AI107" i="2"/>
  <c r="AI108" i="2"/>
  <c r="AI596" i="2"/>
  <c r="AI648" i="2"/>
  <c r="AI815" i="2"/>
  <c r="AI816" i="2"/>
  <c r="AI1009" i="2"/>
  <c r="AI1037" i="2"/>
  <c r="AI1246" i="2"/>
  <c r="AI1272" i="2"/>
  <c r="AI3354" i="2"/>
  <c r="AI3390" i="2"/>
  <c r="AI3756" i="2"/>
  <c r="AI3796" i="2"/>
  <c r="AI1939" i="2"/>
  <c r="AI2020" i="2"/>
  <c r="AI2390" i="2"/>
  <c r="AI2456" i="2"/>
  <c r="AI2457" i="2"/>
  <c r="AI2545" i="2"/>
  <c r="AI2638" i="2"/>
  <c r="AI2722" i="2"/>
  <c r="AI3546" i="2"/>
  <c r="AI4912" i="2"/>
  <c r="AI3940" i="2"/>
  <c r="AI4177" i="2"/>
  <c r="AI4178" i="2"/>
  <c r="AI4463" i="2"/>
  <c r="AI4464" i="2"/>
  <c r="AI6163" i="2"/>
  <c r="AI6276" i="2"/>
  <c r="AI6310" i="2"/>
  <c r="AI6444" i="2"/>
  <c r="AI6736" i="2"/>
  <c r="AI6868" i="2"/>
  <c r="AI5198" i="2"/>
  <c r="AI5489" i="2"/>
  <c r="AI5721" i="2"/>
  <c r="AI5847" i="2"/>
  <c r="AI5976" i="2"/>
  <c r="AI6047" i="2"/>
  <c r="AI6445" i="2"/>
  <c r="AI6869" i="2"/>
  <c r="AI186" i="2"/>
  <c r="AI187" i="2"/>
  <c r="AI1518" i="2"/>
  <c r="AI3128" i="2"/>
  <c r="AI3327" i="2"/>
  <c r="AI3355" i="2"/>
  <c r="AI3547" i="2"/>
  <c r="AI3720" i="2"/>
  <c r="AI3757" i="2"/>
  <c r="AI4649" i="2"/>
  <c r="AI4855" i="2"/>
  <c r="AI5107" i="2"/>
  <c r="AI5416" i="2"/>
  <c r="AI109" i="2"/>
  <c r="AI188" i="2"/>
  <c r="AI597" i="2"/>
  <c r="AI649" i="2"/>
  <c r="AI1010" i="2"/>
  <c r="AI1011" i="2"/>
  <c r="AI1228" i="2"/>
  <c r="AI1247" i="2"/>
  <c r="AI3605" i="2"/>
  <c r="AI4146" i="2"/>
  <c r="AI4159" i="2"/>
  <c r="AI4393" i="2"/>
  <c r="AI4425" i="2"/>
  <c r="AI4011" i="2"/>
  <c r="AI4020" i="2"/>
  <c r="AI4029" i="2"/>
  <c r="AI4030" i="2"/>
  <c r="AI4042" i="2"/>
  <c r="AI4053" i="2"/>
  <c r="AI4076" i="2"/>
  <c r="AI4081" i="2"/>
  <c r="AI4091" i="2"/>
  <c r="AI4100" i="2"/>
  <c r="AI4108" i="2"/>
  <c r="AI4109" i="2"/>
  <c r="AI6837" i="2"/>
  <c r="AI4935" i="2"/>
  <c r="AI6821" i="2"/>
  <c r="AI7068" i="2"/>
  <c r="AI5259" i="2"/>
  <c r="AI5512" i="2"/>
  <c r="AI5722" i="2"/>
  <c r="AI5848" i="2"/>
  <c r="AI5977" i="2"/>
  <c r="AI6048" i="2"/>
  <c r="AI6822" i="2"/>
  <c r="AI7023" i="2"/>
  <c r="AI359" i="2"/>
  <c r="AI518" i="2"/>
  <c r="AI1494" i="2"/>
  <c r="AI3129" i="2"/>
  <c r="AI2995" i="2"/>
  <c r="AI3018" i="2"/>
  <c r="AI3130" i="2"/>
  <c r="AI3268" i="2"/>
  <c r="AI3269" i="2"/>
  <c r="AI4650" i="2"/>
  <c r="AI4856" i="2"/>
  <c r="AI4896" i="2"/>
  <c r="AI5042" i="2"/>
  <c r="AI5183" i="2"/>
  <c r="AI5417" i="2"/>
  <c r="AI5252" i="2"/>
  <c r="AI5592" i="2"/>
  <c r="AI6009" i="2"/>
  <c r="AI6012" i="2"/>
  <c r="AI6014" i="2"/>
  <c r="AI6027" i="2"/>
  <c r="AI6466" i="2"/>
  <c r="AI6870" i="2"/>
  <c r="AI478" i="2"/>
  <c r="AI490" i="2"/>
  <c r="AI778" i="2"/>
  <c r="AI779" i="2"/>
  <c r="AI967" i="2"/>
  <c r="AI974" i="2"/>
  <c r="AI1639" i="2"/>
  <c r="AI1640" i="2"/>
  <c r="AI1641" i="2"/>
  <c r="AI1642" i="2"/>
  <c r="AI1643" i="2"/>
  <c r="AI1646" i="2"/>
  <c r="AI2909" i="2"/>
  <c r="AI2938" i="2"/>
  <c r="AI2939" i="2"/>
  <c r="AI2940" i="2"/>
  <c r="AI2941" i="2"/>
  <c r="AI2963" i="2"/>
  <c r="AI2996" i="2"/>
  <c r="AI3000" i="2"/>
  <c r="AI3131" i="2"/>
  <c r="AI3270" i="2"/>
  <c r="AI3271" i="2"/>
  <c r="AI3918" i="2"/>
  <c r="AI4346" i="2"/>
  <c r="AI4360" i="2"/>
  <c r="AI4559" i="2"/>
  <c r="AI4560" i="2"/>
  <c r="AI4913" i="2"/>
  <c r="AI6175" i="2"/>
  <c r="AI6243" i="2"/>
  <c r="AI6244" i="2"/>
  <c r="AI6439" i="2"/>
  <c r="AI6674" i="2"/>
  <c r="AI6900" i="2"/>
  <c r="AI360" i="2"/>
  <c r="AI398" i="2"/>
  <c r="AI1576" i="2"/>
  <c r="AI3132" i="2"/>
  <c r="AI4857" i="2"/>
  <c r="AI4704" i="2"/>
  <c r="AI5157" i="2"/>
  <c r="AI5418" i="2"/>
  <c r="AI5558" i="2"/>
  <c r="AI6838" i="2"/>
  <c r="AI7092" i="2"/>
  <c r="AI5598" i="2"/>
  <c r="AI5723" i="2"/>
  <c r="AI5849" i="2"/>
  <c r="AI361" i="2"/>
  <c r="AI399" i="2"/>
  <c r="AI730" i="2"/>
  <c r="AI731" i="2"/>
  <c r="AI3626" i="2"/>
  <c r="AI4979" i="2"/>
  <c r="AI6797" i="2"/>
  <c r="AI415" i="2"/>
  <c r="AI449" i="2"/>
  <c r="AI1587" i="2"/>
  <c r="AI3133" i="2"/>
  <c r="AI3473" i="2"/>
  <c r="AI3489" i="2"/>
  <c r="AI3655" i="2"/>
  <c r="AI3861" i="2"/>
  <c r="AI3862" i="2"/>
  <c r="AI4746" i="2"/>
  <c r="AI4858" i="2"/>
  <c r="AI5175" i="2"/>
  <c r="AI5419" i="2"/>
  <c r="AI5305" i="2"/>
  <c r="AI5581" i="2"/>
  <c r="AI6137" i="2"/>
  <c r="AI6658" i="2"/>
  <c r="AI7059" i="2"/>
  <c r="AI400" i="2"/>
  <c r="AI416" i="2"/>
  <c r="AI740" i="2"/>
  <c r="AI741" i="2"/>
  <c r="AI958" i="2"/>
  <c r="AI959" i="2"/>
  <c r="AI1214" i="2"/>
  <c r="AI1215" i="2"/>
  <c r="AI1448" i="2"/>
  <c r="AI1451" i="2"/>
  <c r="AI2226" i="2"/>
  <c r="AI2227" i="2"/>
  <c r="AI2228" i="2"/>
  <c r="AI2255" i="2"/>
  <c r="AI2256" i="2"/>
  <c r="AI2257" i="2"/>
  <c r="AI2874" i="2"/>
  <c r="AI2875" i="2"/>
  <c r="AI2876" i="2"/>
  <c r="AI2910" i="2"/>
  <c r="AI2911" i="2"/>
  <c r="AI2912" i="2"/>
  <c r="AI3656" i="2"/>
  <c r="AI3994" i="2"/>
  <c r="AI4347" i="2"/>
  <c r="AI4348" i="2"/>
  <c r="AI4561" i="2"/>
  <c r="AI4562" i="2"/>
  <c r="AI5020" i="2"/>
  <c r="AI6237" i="2"/>
  <c r="AI6429" i="2"/>
  <c r="AI6430" i="2"/>
  <c r="AI6663" i="2"/>
  <c r="AI6778" i="2"/>
  <c r="AI7060" i="2"/>
  <c r="AI5599" i="2"/>
  <c r="AI5724" i="2"/>
  <c r="AI5850" i="2"/>
  <c r="AI529" i="2"/>
  <c r="AI1460" i="2"/>
  <c r="AI1519" i="2"/>
  <c r="AI3134" i="2"/>
  <c r="AI3021" i="2"/>
  <c r="AI3023" i="2"/>
  <c r="AI3277" i="2"/>
  <c r="AI3285" i="2"/>
  <c r="AI3286" i="2"/>
  <c r="AI4677" i="2"/>
  <c r="AI4859" i="2"/>
  <c r="AI4897" i="2"/>
  <c r="AI5043" i="2"/>
  <c r="AI5184" i="2"/>
  <c r="AI5420" i="2"/>
  <c r="AI5312" i="2"/>
  <c r="AI5593" i="2"/>
  <c r="AI5994" i="2"/>
  <c r="AI5995" i="2"/>
  <c r="AI5996" i="2"/>
  <c r="AI6049" i="2"/>
  <c r="AI6552" i="2"/>
  <c r="AI6901" i="2"/>
  <c r="AI519" i="2"/>
  <c r="AI521" i="2"/>
  <c r="AI786" i="2"/>
  <c r="AI788" i="2"/>
  <c r="AI980" i="2"/>
  <c r="AI981" i="2"/>
  <c r="AI2184" i="2"/>
  <c r="AI2185" i="2"/>
  <c r="AI2203" i="2"/>
  <c r="AI2204" i="2"/>
  <c r="AI2229" i="2"/>
  <c r="AI2230" i="2"/>
  <c r="AI2723" i="2"/>
  <c r="AI2782" i="2"/>
  <c r="AI2783" i="2"/>
  <c r="AI2824" i="2"/>
  <c r="AI2825" i="2"/>
  <c r="AI2853" i="2"/>
  <c r="AI3007" i="2"/>
  <c r="AI3010" i="2"/>
  <c r="AI3191" i="2"/>
  <c r="AI3291" i="2"/>
  <c r="AI3292" i="2"/>
  <c r="AI3961" i="2"/>
  <c r="AI4364" i="2"/>
  <c r="AI4365" i="2"/>
  <c r="AI4598" i="2"/>
  <c r="AI4604" i="2"/>
  <c r="AI5038" i="2"/>
  <c r="AI6217" i="2"/>
  <c r="AI6251" i="2"/>
  <c r="AI6252" i="2"/>
  <c r="AI6491" i="2"/>
  <c r="AI6684" i="2"/>
  <c r="AI6984" i="2"/>
  <c r="AI531" i="2"/>
  <c r="AI532" i="2"/>
  <c r="AI533" i="2"/>
  <c r="AI534" i="2"/>
  <c r="AI535" i="2"/>
  <c r="AI1546" i="2"/>
  <c r="AI1547" i="2"/>
  <c r="AI3135" i="2"/>
  <c r="AI3136" i="2"/>
  <c r="AI3022" i="2"/>
  <c r="AI3024" i="2"/>
  <c r="AI3287" i="2"/>
  <c r="AI3288" i="2"/>
  <c r="AI3293" i="2"/>
  <c r="AI4678" i="2"/>
  <c r="AI4705" i="2"/>
  <c r="AI4860" i="2"/>
  <c r="AI4861" i="2"/>
  <c r="AI4898" i="2"/>
  <c r="AI5044" i="2"/>
  <c r="AI4901" i="2"/>
  <c r="AI5045" i="2"/>
  <c r="AI5185" i="2"/>
  <c r="AI5186" i="2"/>
  <c r="AI5421" i="2"/>
  <c r="AI5422" i="2"/>
  <c r="AI5313" i="2"/>
  <c r="AI5594" i="2"/>
  <c r="AI5596" i="2"/>
  <c r="AI5997" i="2"/>
  <c r="AI5999" i="2"/>
  <c r="AI6001" i="2"/>
  <c r="AI6002" i="2"/>
  <c r="AI6004" i="2"/>
  <c r="AI6005" i="2"/>
  <c r="AI6073" i="2"/>
  <c r="AI6553" i="2"/>
  <c r="AI6902" i="2"/>
  <c r="AI520" i="2"/>
  <c r="AI522" i="2"/>
  <c r="AI787" i="2"/>
  <c r="AI789" i="2"/>
  <c r="AI982" i="2"/>
  <c r="AI983" i="2"/>
  <c r="AI2186" i="2"/>
  <c r="AI2187" i="2"/>
  <c r="AI2205" i="2"/>
  <c r="AI2206" i="2"/>
  <c r="AI2231" i="2"/>
  <c r="AI2258" i="2"/>
  <c r="AI2784" i="2"/>
  <c r="AI2785" i="2"/>
  <c r="AI2826" i="2"/>
  <c r="AI2827" i="2"/>
  <c r="AI2854" i="2"/>
  <c r="AI2855" i="2"/>
  <c r="AI3008" i="2"/>
  <c r="AI3011" i="2"/>
  <c r="AI3192" i="2"/>
  <c r="AI3294" i="2"/>
  <c r="AI3295" i="2"/>
  <c r="AI3962" i="2"/>
  <c r="AI4366" i="2"/>
  <c r="AI4369" i="2"/>
  <c r="AI4599" i="2"/>
  <c r="AI4605" i="2"/>
  <c r="AI5039" i="2"/>
  <c r="AI6218" i="2"/>
  <c r="AI6253" i="2"/>
  <c r="AI6254" i="2"/>
  <c r="AI6525" i="2"/>
  <c r="AI6690" i="2"/>
  <c r="AI6985" i="2"/>
  <c r="AI1461" i="2"/>
  <c r="AI4899" i="2"/>
  <c r="AI5046" i="2"/>
  <c r="AI5187" i="2"/>
  <c r="AI5423" i="2"/>
  <c r="AI5597" i="2"/>
  <c r="AI1774" i="2"/>
  <c r="AI1849" i="2"/>
  <c r="AI1940" i="2"/>
  <c r="AI2021" i="2"/>
  <c r="AI2096" i="2"/>
  <c r="AI2146" i="2"/>
  <c r="AI2356" i="2"/>
  <c r="AI2391" i="2"/>
  <c r="AI2458" i="2"/>
  <c r="AI2546" i="2"/>
  <c r="AI2639" i="2"/>
  <c r="AI2724" i="2"/>
  <c r="AI514" i="2"/>
  <c r="AI516" i="2"/>
  <c r="AI782" i="2"/>
  <c r="AI783" i="2"/>
  <c r="AI976" i="2"/>
  <c r="AI979" i="2"/>
  <c r="AI3002" i="2"/>
  <c r="AI3004" i="2"/>
  <c r="AI3181" i="2"/>
  <c r="AI3278" i="2"/>
  <c r="AI3289" i="2"/>
  <c r="AI3941" i="2"/>
  <c r="AI4362" i="2"/>
  <c r="AI4363" i="2"/>
  <c r="AI4576" i="2"/>
  <c r="AI4600" i="2"/>
  <c r="AI5030" i="2"/>
  <c r="AI6197" i="2"/>
  <c r="AI6247" i="2"/>
  <c r="AI6250" i="2"/>
  <c r="AI6492" i="2"/>
  <c r="AI6679" i="2"/>
  <c r="AI6946" i="2"/>
  <c r="AI530" i="2"/>
  <c r="AI1520" i="2"/>
  <c r="AI3137" i="2"/>
  <c r="AI3019" i="2"/>
  <c r="AI3020" i="2"/>
  <c r="AI3272" i="2"/>
  <c r="AI3279" i="2"/>
  <c r="AI3280" i="2"/>
  <c r="AI4651" i="2"/>
  <c r="AI4862" i="2"/>
  <c r="AI5311" i="2"/>
  <c r="AI5991" i="2"/>
  <c r="AI5992" i="2"/>
  <c r="AI5993" i="2"/>
  <c r="AI6050" i="2"/>
  <c r="AI6526" i="2"/>
  <c r="AI6871" i="2"/>
  <c r="AI528" i="2"/>
  <c r="AI507" i="2"/>
  <c r="AI513" i="2"/>
  <c r="AI1495" i="2"/>
  <c r="AI3138" i="2"/>
  <c r="AI3012" i="2"/>
  <c r="AI3015" i="2"/>
  <c r="AI3296" i="2"/>
  <c r="AI3298" i="2"/>
  <c r="AI3576" i="2"/>
  <c r="AI4652" i="2"/>
  <c r="AI4863" i="2"/>
  <c r="AI5083" i="2"/>
  <c r="AI5424" i="2"/>
  <c r="AI5204" i="2"/>
  <c r="AI5513" i="2"/>
  <c r="AI6018" i="2"/>
  <c r="AI6019" i="2"/>
  <c r="AI6020" i="2"/>
  <c r="AI6097" i="2"/>
  <c r="AI6493" i="2"/>
  <c r="AI6903" i="2"/>
  <c r="AI523" i="2"/>
  <c r="AI524" i="2"/>
  <c r="AI790" i="2"/>
  <c r="AI793" i="2"/>
  <c r="AI984" i="2"/>
  <c r="AI985" i="2"/>
  <c r="AI1775" i="2"/>
  <c r="AI1776" i="2"/>
  <c r="AI1850" i="2"/>
  <c r="AI1941" i="2"/>
  <c r="AI2022" i="2"/>
  <c r="AI2097" i="2"/>
  <c r="AI2357" i="2"/>
  <c r="AI2392" i="2"/>
  <c r="AI2393" i="2"/>
  <c r="AI2459" i="2"/>
  <c r="AI2547" i="2"/>
  <c r="AI2640" i="2"/>
  <c r="AI3013" i="2"/>
  <c r="AI3016" i="2"/>
  <c r="AI3210" i="2"/>
  <c r="AI3297" i="2"/>
  <c r="AI3299" i="2"/>
  <c r="AI3963" i="2"/>
  <c r="AI4372" i="2"/>
  <c r="AI4373" i="2"/>
  <c r="AI4606" i="2"/>
  <c r="AI4612" i="2"/>
  <c r="AI5031" i="2"/>
  <c r="AI6176" i="2"/>
  <c r="AI6255" i="2"/>
  <c r="AI6256" i="2"/>
  <c r="AI6527" i="2"/>
  <c r="AI6748" i="2"/>
  <c r="AI6947" i="2"/>
  <c r="AI3510" i="2"/>
  <c r="AI3520" i="2"/>
  <c r="AI3876" i="2"/>
  <c r="AI3877" i="2"/>
  <c r="AI362" i="2"/>
  <c r="AI363" i="2"/>
  <c r="AI742" i="2"/>
  <c r="AI743" i="2"/>
  <c r="AI953" i="2"/>
  <c r="AI960" i="2"/>
  <c r="AI1209" i="2"/>
  <c r="AI1210" i="2"/>
  <c r="AI1440" i="2"/>
  <c r="AI1441" i="2"/>
  <c r="AI2319" i="2"/>
  <c r="AI2320" i="2"/>
  <c r="AI2321" i="2"/>
  <c r="AI2334" i="2"/>
  <c r="AI2335" i="2"/>
  <c r="AI2336" i="2"/>
  <c r="AI2964" i="2"/>
  <c r="AI2978" i="2"/>
  <c r="AI2979" i="2"/>
  <c r="AI2980" i="2"/>
  <c r="AI2981" i="2"/>
  <c r="AI2993" i="2"/>
  <c r="AI3982" i="2"/>
  <c r="AI4283" i="2"/>
  <c r="AI4284" i="2"/>
  <c r="AI4577" i="2"/>
  <c r="AI4578" i="2"/>
  <c r="AI6230" i="2"/>
  <c r="AI6422" i="2"/>
  <c r="AI6423" i="2"/>
  <c r="AI3681" i="2"/>
  <c r="AI5032" i="2"/>
  <c r="AI6664" i="2"/>
  <c r="AI6795" i="2"/>
  <c r="AI7081" i="2"/>
  <c r="AI508" i="2"/>
  <c r="AI509" i="2"/>
  <c r="AI1577" i="2"/>
  <c r="AI3139" i="2"/>
  <c r="AI3657" i="2"/>
  <c r="AI4740" i="2"/>
  <c r="AI4864" i="2"/>
  <c r="AI5164" i="2"/>
  <c r="AI5425" i="2"/>
  <c r="AI5244" i="2"/>
  <c r="AI5582" i="2"/>
  <c r="AI5725" i="2"/>
  <c r="AI5851" i="2"/>
  <c r="AI5852" i="2"/>
  <c r="AI6138" i="2"/>
  <c r="AI6637" i="2"/>
  <c r="AI7082" i="2"/>
  <c r="AI450" i="2"/>
  <c r="AI451" i="2"/>
  <c r="AI1595" i="2"/>
  <c r="AI3140" i="2"/>
  <c r="AI3490" i="2"/>
  <c r="AI3491" i="2"/>
  <c r="AI3658" i="2"/>
  <c r="AI3878" i="2"/>
  <c r="AI3879" i="2"/>
  <c r="AI4747" i="2"/>
  <c r="AI4865" i="2"/>
  <c r="AI5176" i="2"/>
  <c r="AI5426" i="2"/>
  <c r="AI5308" i="2"/>
  <c r="AI5583" i="2"/>
  <c r="AI6139" i="2"/>
  <c r="AI6665" i="2"/>
  <c r="AI7069" i="2"/>
  <c r="AI417" i="2"/>
  <c r="AI418" i="2"/>
  <c r="AI757" i="2"/>
  <c r="AI758" i="2"/>
  <c r="AI961" i="2"/>
  <c r="AI968" i="2"/>
  <c r="AI1216" i="2"/>
  <c r="AI1220" i="2"/>
  <c r="AI1452" i="2"/>
  <c r="AI1453" i="2"/>
  <c r="AI2278" i="2"/>
  <c r="AI2279" i="2"/>
  <c r="AI2280" i="2"/>
  <c r="AI2299" i="2"/>
  <c r="AI2300" i="2"/>
  <c r="AI2301" i="2"/>
  <c r="AI2942" i="2"/>
  <c r="AI2943" i="2"/>
  <c r="AI2944" i="2"/>
  <c r="AI2965" i="2"/>
  <c r="AI2966" i="2"/>
  <c r="AI2967" i="2"/>
  <c r="AI3668" i="2"/>
  <c r="AI3995" i="2"/>
  <c r="AI4349" i="2"/>
  <c r="AI4354" i="2"/>
  <c r="AI4579" i="2"/>
  <c r="AI4580" i="2"/>
  <c r="AI5024" i="2"/>
  <c r="AI6238" i="2"/>
  <c r="AI6431" i="2"/>
  <c r="AI6432" i="2"/>
  <c r="AI6670" i="2"/>
  <c r="AI6779" i="2"/>
  <c r="AI7083" i="2"/>
  <c r="AI5600" i="2"/>
  <c r="AI5726" i="2"/>
  <c r="AI5978" i="2"/>
  <c r="AI3511" i="2"/>
  <c r="AI3512" i="2"/>
  <c r="AI3863" i="2"/>
  <c r="AI3880" i="2"/>
  <c r="AI364" i="2"/>
  <c r="AI365" i="2"/>
  <c r="AI744" i="2"/>
  <c r="AI745" i="2"/>
  <c r="AI954" i="2"/>
  <c r="AI955" i="2"/>
  <c r="AI1202" i="2"/>
  <c r="AI1203" i="2"/>
  <c r="AI1442" i="2"/>
  <c r="AI1443" i="2"/>
  <c r="AI2302" i="2"/>
  <c r="AI2322" i="2"/>
  <c r="AI2323" i="2"/>
  <c r="AI2324" i="2"/>
  <c r="AI2337" i="2"/>
  <c r="AI2338" i="2"/>
  <c r="AI2968" i="2"/>
  <c r="AI2969" i="2"/>
  <c r="AI2982" i="2"/>
  <c r="AI2983" i="2"/>
  <c r="AI2984" i="2"/>
  <c r="AI2985" i="2"/>
  <c r="AI3983" i="2"/>
  <c r="AI4259" i="2"/>
  <c r="AI4285" i="2"/>
  <c r="AI4563" i="2"/>
  <c r="AI4564" i="2"/>
  <c r="AI6224" i="2"/>
  <c r="AI6411" i="2"/>
  <c r="AI6424" i="2"/>
  <c r="AI3682" i="2"/>
  <c r="AI5033" i="2"/>
  <c r="AI6659" i="2"/>
  <c r="AI6791" i="2"/>
  <c r="AI7084" i="2"/>
  <c r="AI502" i="2"/>
  <c r="AI503" i="2"/>
  <c r="AI1578" i="2"/>
  <c r="AI3141" i="2"/>
  <c r="AI3659" i="2"/>
  <c r="AI4726" i="2"/>
  <c r="AI4866" i="2"/>
  <c r="AI5165" i="2"/>
  <c r="AI5427" i="2"/>
  <c r="AI5245" i="2"/>
  <c r="AI5584" i="2"/>
  <c r="AI5601" i="2"/>
  <c r="AI5727" i="2"/>
  <c r="AI5853" i="2"/>
  <c r="AI6140" i="2"/>
  <c r="AI6638" i="2"/>
  <c r="AI7085" i="2"/>
  <c r="AI452" i="2"/>
  <c r="AI453" i="2"/>
  <c r="AI1596" i="2"/>
  <c r="AI3142" i="2"/>
  <c r="AI3492" i="2"/>
  <c r="AI3493" i="2"/>
  <c r="AI3660" i="2"/>
  <c r="AI3881" i="2"/>
  <c r="AI3882" i="2"/>
  <c r="AI4748" i="2"/>
  <c r="AI4867" i="2"/>
  <c r="AI5177" i="2"/>
  <c r="AI5428" i="2"/>
  <c r="AI5309" i="2"/>
  <c r="AI5585" i="2"/>
  <c r="AI6141" i="2"/>
  <c r="AI6666" i="2"/>
  <c r="AI7070" i="2"/>
  <c r="AI419" i="2"/>
  <c r="AI420" i="2"/>
  <c r="AI759" i="2"/>
  <c r="AI760" i="2"/>
  <c r="AI962" i="2"/>
  <c r="AI969" i="2"/>
  <c r="AI1217" i="2"/>
  <c r="AI1221" i="2"/>
  <c r="AI1454" i="2"/>
  <c r="AI1455" i="2"/>
  <c r="AI2281" i="2"/>
  <c r="AI2282" i="2"/>
  <c r="AI2283" i="2"/>
  <c r="AI2303" i="2"/>
  <c r="AI2304" i="2"/>
  <c r="AI2305" i="2"/>
  <c r="AI2945" i="2"/>
  <c r="AI2946" i="2"/>
  <c r="AI2947" i="2"/>
  <c r="AI2970" i="2"/>
  <c r="AI2971" i="2"/>
  <c r="AI2972" i="2"/>
  <c r="AI3669" i="2"/>
  <c r="AI3996" i="2"/>
  <c r="AI4355" i="2"/>
  <c r="AI4356" i="2"/>
  <c r="AI4581" i="2"/>
  <c r="AI4582" i="2"/>
  <c r="AI5025" i="2"/>
  <c r="AI6239" i="2"/>
  <c r="AI6433" i="2"/>
  <c r="AI6434" i="2"/>
  <c r="AI6671" i="2"/>
  <c r="AI6780" i="2"/>
  <c r="AI7086" i="2"/>
  <c r="AI5602" i="2"/>
  <c r="AI5728" i="2"/>
  <c r="AI5854" i="2"/>
  <c r="AI421" i="2"/>
  <c r="AI422" i="2"/>
  <c r="AI1588" i="2"/>
  <c r="AI3143" i="2"/>
  <c r="AI4868" i="2"/>
  <c r="AI4741" i="2"/>
  <c r="AI5166" i="2"/>
  <c r="AI5429" i="2"/>
  <c r="AI5574" i="2"/>
  <c r="AI7101" i="2"/>
  <c r="AI4069" i="2"/>
  <c r="AI4070" i="2"/>
  <c r="AI4071" i="2"/>
  <c r="AI4072" i="2"/>
  <c r="AI4073" i="2"/>
  <c r="AI4074" i="2"/>
  <c r="AI4128" i="2"/>
  <c r="AI4129" i="2"/>
  <c r="AI4132" i="2"/>
  <c r="AI4133" i="2"/>
  <c r="AI4134" i="2"/>
  <c r="AI4135" i="2"/>
  <c r="AI6839" i="2"/>
  <c r="AI7098" i="2"/>
  <c r="AI423" i="2"/>
  <c r="AI424" i="2"/>
  <c r="AI761" i="2"/>
  <c r="AI762" i="2"/>
  <c r="AI1076" i="2"/>
  <c r="AI1077" i="2"/>
  <c r="AI1311" i="2"/>
  <c r="AI1312" i="2"/>
  <c r="AI3641" i="2"/>
  <c r="AI4198" i="2"/>
  <c r="AI4226" i="2"/>
  <c r="AI4536" i="2"/>
  <c r="AI4537" i="2"/>
  <c r="AI5003" i="2"/>
  <c r="AI6798" i="2"/>
  <c r="AI3429" i="2"/>
  <c r="AI3430" i="2"/>
  <c r="AI3606" i="2"/>
  <c r="AI3833" i="2"/>
  <c r="AI3834" i="2"/>
  <c r="AI5295" i="2"/>
  <c r="AI5603" i="2"/>
  <c r="AI5729" i="2"/>
  <c r="AI5979" i="2"/>
  <c r="AI6098" i="2"/>
  <c r="AI6823" i="2"/>
  <c r="AI454" i="2"/>
  <c r="AI473" i="2"/>
  <c r="AI1597" i="2"/>
  <c r="AI3144" i="2"/>
  <c r="AI3494" i="2"/>
  <c r="AI3513" i="2"/>
  <c r="AI3661" i="2"/>
  <c r="AI3883" i="2"/>
  <c r="AI3884" i="2"/>
  <c r="AI4754" i="2"/>
  <c r="AI4869" i="2"/>
  <c r="AI5178" i="2"/>
  <c r="AI5430" i="2"/>
  <c r="AI5310" i="2"/>
  <c r="AI5586" i="2"/>
  <c r="AI6142" i="2"/>
  <c r="AI6672" i="2"/>
  <c r="AI7071" i="2"/>
  <c r="AI425" i="2"/>
  <c r="AI455" i="2"/>
  <c r="AI763" i="2"/>
  <c r="AI764" i="2"/>
  <c r="AI970" i="2"/>
  <c r="AI971" i="2"/>
  <c r="AI1222" i="2"/>
  <c r="AI1223" i="2"/>
  <c r="AI1456" i="2"/>
  <c r="AI1459" i="2"/>
  <c r="AI2284" i="2"/>
  <c r="AI2285" i="2"/>
  <c r="AI2306" i="2"/>
  <c r="AI2307" i="2"/>
  <c r="AI2308" i="2"/>
  <c r="AI2325" i="2"/>
  <c r="AI2948" i="2"/>
  <c r="AI2949" i="2"/>
  <c r="AI2973" i="2"/>
  <c r="AI2974" i="2"/>
  <c r="AI2986" i="2"/>
  <c r="AI2987" i="2"/>
  <c r="AI3670" i="2"/>
  <c r="AI3997" i="2"/>
  <c r="AI4357" i="2"/>
  <c r="AI4358" i="2"/>
  <c r="AI4583" i="2"/>
  <c r="AI4584" i="2"/>
  <c r="AI5026" i="2"/>
  <c r="AI6240" i="2"/>
  <c r="AI6435" i="2"/>
  <c r="AI6436" i="2"/>
  <c r="AI6673" i="2"/>
  <c r="AI6782" i="2"/>
  <c r="AI7087" i="2"/>
  <c r="AI5604" i="2"/>
  <c r="AI5730" i="2"/>
  <c r="AI5855" i="2"/>
  <c r="AI456" i="2"/>
  <c r="AI457" i="2"/>
  <c r="AI1601" i="2"/>
  <c r="AI3145" i="2"/>
  <c r="AI3258" i="2"/>
  <c r="AI3514" i="2"/>
  <c r="AI3521" i="2"/>
  <c r="AI3900" i="2"/>
  <c r="AI3903" i="2"/>
  <c r="AI4749" i="2"/>
  <c r="AI4870" i="2"/>
  <c r="AI5431" i="2"/>
  <c r="AI5179" i="2"/>
  <c r="AI5306" i="2"/>
  <c r="AI5590" i="2"/>
  <c r="AI6129" i="2"/>
  <c r="AI6667" i="2"/>
  <c r="AI7102" i="2"/>
  <c r="AI458" i="2"/>
  <c r="AI459" i="2"/>
  <c r="AI773" i="2"/>
  <c r="AI774" i="2"/>
  <c r="AI842" i="2"/>
  <c r="AI843" i="2"/>
  <c r="AI1128" i="2"/>
  <c r="AI1129" i="2"/>
  <c r="AI1374" i="2"/>
  <c r="AI1375" i="2"/>
  <c r="AI2286" i="2"/>
  <c r="AI2309" i="2"/>
  <c r="AI2310" i="2"/>
  <c r="AI2311" i="2"/>
  <c r="AI2326" i="2"/>
  <c r="AI2327" i="2"/>
  <c r="AI2913" i="2"/>
  <c r="AI2914" i="2"/>
  <c r="AI2950" i="2"/>
  <c r="AI2951" i="2"/>
  <c r="AI2952" i="2"/>
  <c r="AI2953" i="2"/>
  <c r="AI3261" i="2"/>
  <c r="AI3984" i="2"/>
  <c r="AI4316" i="2"/>
  <c r="AI4336" i="2"/>
  <c r="AI4607" i="2"/>
  <c r="AI4608" i="2"/>
  <c r="AI5027" i="2"/>
  <c r="AI6209" i="2"/>
  <c r="AI6379" i="2"/>
  <c r="AI6397" i="2"/>
  <c r="AI6617" i="2"/>
  <c r="AI6722" i="2"/>
  <c r="AI7099" i="2"/>
  <c r="AI5605" i="2"/>
  <c r="AI5731" i="2"/>
  <c r="AI5856" i="2"/>
  <c r="AI460" i="2"/>
  <c r="AI474" i="2"/>
  <c r="AI1602" i="2"/>
  <c r="AI3146" i="2"/>
  <c r="AI3259" i="2"/>
  <c r="AI3522" i="2"/>
  <c r="AI3523" i="2"/>
  <c r="AI3901" i="2"/>
  <c r="AI3904" i="2"/>
  <c r="AI4750" i="2"/>
  <c r="AI4871" i="2"/>
  <c r="AI5180" i="2"/>
  <c r="AI5432" i="2"/>
  <c r="AI5307" i="2"/>
  <c r="AI5591" i="2"/>
  <c r="AI6130" i="2"/>
  <c r="AI6668" i="2"/>
  <c r="AI7103" i="2"/>
  <c r="AI461" i="2"/>
  <c r="AI462" i="2"/>
  <c r="AI775" i="2"/>
  <c r="AI776" i="2"/>
  <c r="AI1130" i="2"/>
  <c r="AI1131" i="2"/>
  <c r="AI1376" i="2"/>
  <c r="AI1377" i="2"/>
  <c r="AI2287" i="2"/>
  <c r="AI2312" i="2"/>
  <c r="AI2313" i="2"/>
  <c r="AI2314" i="2"/>
  <c r="AI2328" i="2"/>
  <c r="AI2329" i="2"/>
  <c r="AI2915" i="2"/>
  <c r="AI2954" i="2"/>
  <c r="AI2955" i="2"/>
  <c r="AI2956" i="2"/>
  <c r="AI2975" i="2"/>
  <c r="AI2988" i="2"/>
  <c r="AI3262" i="2"/>
  <c r="AI4337" i="2"/>
  <c r="AI4338" i="2"/>
  <c r="AI4609" i="2"/>
  <c r="AI4610" i="2"/>
  <c r="AI5028" i="2"/>
  <c r="AI6618" i="2"/>
  <c r="AI6724" i="2"/>
  <c r="AI7100" i="2"/>
  <c r="AI5606" i="2"/>
  <c r="AI5732" i="2"/>
  <c r="AI5857" i="2"/>
  <c r="AI463" i="2"/>
  <c r="AI464" i="2"/>
  <c r="AI1598" i="2"/>
  <c r="AI3147" i="2"/>
  <c r="AI3495" i="2"/>
  <c r="AI3496" i="2"/>
  <c r="AI3885" i="2"/>
  <c r="AI3886" i="2"/>
  <c r="AI4751" i="2"/>
  <c r="AI4872" i="2"/>
  <c r="AI5433" i="2"/>
  <c r="AI5167" i="2"/>
  <c r="AI5575" i="2"/>
  <c r="AI426" i="2"/>
  <c r="AI427" i="2"/>
  <c r="AI765" i="2"/>
  <c r="AI777" i="2"/>
  <c r="AI972" i="2"/>
  <c r="AI973" i="2"/>
  <c r="AI1218" i="2"/>
  <c r="AI1219" i="2"/>
  <c r="AI1457" i="2"/>
  <c r="AI1458" i="2"/>
  <c r="AI2259" i="2"/>
  <c r="AI2260" i="2"/>
  <c r="AI2288" i="2"/>
  <c r="AI2289" i="2"/>
  <c r="AI2290" i="2"/>
  <c r="AI2315" i="2"/>
  <c r="AI2916" i="2"/>
  <c r="AI2917" i="2"/>
  <c r="AI2957" i="2"/>
  <c r="AI2958" i="2"/>
  <c r="AI2959" i="2"/>
  <c r="AI2960" i="2"/>
  <c r="AI3998" i="2"/>
  <c r="AI4350" i="2"/>
  <c r="AI4351" i="2"/>
  <c r="AI4585" i="2"/>
  <c r="AI4586" i="2"/>
  <c r="AI6236" i="2"/>
  <c r="AI6412" i="2"/>
  <c r="AI6425" i="2"/>
  <c r="AI3263" i="2"/>
  <c r="AI5034" i="2"/>
  <c r="AI6619" i="2"/>
  <c r="AI6719" i="2"/>
  <c r="AI7093" i="2"/>
  <c r="AI3267" i="2"/>
  <c r="AI5247" i="2"/>
  <c r="AI5607" i="2"/>
  <c r="AI5733" i="2"/>
  <c r="AI5858" i="2"/>
  <c r="AI6145" i="2"/>
  <c r="AI6660" i="2"/>
  <c r="AI7088" i="2"/>
  <c r="AI3515" i="2"/>
  <c r="AI3516" i="2"/>
  <c r="AI3887" i="2"/>
  <c r="AI3888" i="2"/>
  <c r="AI366" i="2"/>
  <c r="AI367" i="2"/>
  <c r="AI746" i="2"/>
  <c r="AI747" i="2"/>
  <c r="AI956" i="2"/>
  <c r="AI963" i="2"/>
  <c r="AI1204" i="2"/>
  <c r="AI1211" i="2"/>
  <c r="AI1444" i="2"/>
  <c r="AI1445" i="2"/>
  <c r="AI2330" i="2"/>
  <c r="AI2331" i="2"/>
  <c r="AI2332" i="2"/>
  <c r="AI2333" i="2"/>
  <c r="AI2339" i="2"/>
  <c r="AI2340" i="2"/>
  <c r="AI2976" i="2"/>
  <c r="AI2989" i="2"/>
  <c r="AI2990" i="2"/>
  <c r="AI2991" i="2"/>
  <c r="AI2992" i="2"/>
  <c r="AI2994" i="2"/>
  <c r="AI3985" i="2"/>
  <c r="AI4260" i="2"/>
  <c r="AI4286" i="2"/>
  <c r="AI4565" i="2"/>
  <c r="AI4587" i="2"/>
  <c r="AI6231" i="2"/>
  <c r="AI6413" i="2"/>
  <c r="AI6426" i="2"/>
  <c r="AI3683" i="2"/>
  <c r="AI3684" i="2"/>
  <c r="AI5035" i="2"/>
  <c r="AI5036" i="2"/>
  <c r="AI6661" i="2"/>
  <c r="AI6669" i="2"/>
  <c r="AI6792" i="2"/>
  <c r="AI6796" i="2"/>
  <c r="AI7089" i="2"/>
  <c r="AI7094" i="2"/>
  <c r="AI504" i="2"/>
  <c r="AI510" i="2"/>
  <c r="AI511" i="2"/>
  <c r="AI512" i="2"/>
  <c r="AI1579" i="2"/>
  <c r="AI3148" i="2"/>
  <c r="AI1589" i="2"/>
  <c r="AI3149" i="2"/>
  <c r="AI3662" i="2"/>
  <c r="AI4727" i="2"/>
  <c r="AI4742" i="2"/>
  <c r="AI4873" i="2"/>
  <c r="AI4874" i="2"/>
  <c r="AI5168" i="2"/>
  <c r="AI5434" i="2"/>
  <c r="AI5169" i="2"/>
  <c r="AI5435" i="2"/>
  <c r="AI5246" i="2"/>
  <c r="AI5587" i="2"/>
  <c r="AI5588" i="2"/>
  <c r="AI5608" i="2"/>
  <c r="AI5734" i="2"/>
  <c r="AI5859" i="2"/>
  <c r="AI5980" i="2"/>
  <c r="AI5984" i="2"/>
  <c r="AI5988" i="2"/>
  <c r="AI6143" i="2"/>
  <c r="AI6639" i="2"/>
  <c r="AI7090" i="2"/>
  <c r="AI525" i="2"/>
  <c r="AI526" i="2"/>
  <c r="AI791" i="2"/>
  <c r="AI792" i="2"/>
  <c r="AI986" i="2"/>
  <c r="AI987" i="2"/>
  <c r="AI2261" i="2"/>
  <c r="AI2291" i="2"/>
  <c r="AI2292" i="2"/>
  <c r="AI2293" i="2"/>
  <c r="AI2294" i="2"/>
  <c r="AI2316" i="2"/>
  <c r="AI2877" i="2"/>
  <c r="AI2878" i="2"/>
  <c r="AI2879" i="2"/>
  <c r="AI2918" i="2"/>
  <c r="AI2919" i="2"/>
  <c r="AI2920" i="2"/>
  <c r="AI3014" i="2"/>
  <c r="AI3017" i="2"/>
  <c r="AI3193" i="2"/>
  <c r="AI3300" i="2"/>
  <c r="AI3303" i="2"/>
  <c r="AI3964" i="2"/>
  <c r="AI4370" i="2"/>
  <c r="AI4371" i="2"/>
  <c r="AI4611" i="2"/>
  <c r="AI4613" i="2"/>
  <c r="AI5040" i="2"/>
  <c r="AI6225" i="2"/>
  <c r="AI6257" i="2"/>
  <c r="AI6258" i="2"/>
  <c r="AI6528" i="2"/>
  <c r="AI6691" i="2"/>
  <c r="AI7024" i="2"/>
  <c r="AI536" i="2"/>
  <c r="AI537" i="2"/>
  <c r="AI1548" i="2"/>
  <c r="AI3150" i="2"/>
  <c r="AI3025" i="2"/>
  <c r="AI3026" i="2"/>
  <c r="AI3290" i="2"/>
  <c r="AI3301" i="2"/>
  <c r="AI3302" i="2"/>
  <c r="AI4728" i="2"/>
  <c r="AI4875" i="2"/>
  <c r="AI5047" i="2"/>
  <c r="AI4900" i="2"/>
  <c r="AI5188" i="2"/>
  <c r="AI5436" i="2"/>
  <c r="AI5314" i="2"/>
  <c r="AI5595" i="2"/>
  <c r="AI6006" i="2"/>
  <c r="AI6007" i="2"/>
  <c r="AI6008" i="2"/>
  <c r="AI6074" i="2"/>
  <c r="AI6577" i="2"/>
  <c r="AI6948" i="2"/>
  <c r="AI3474" i="2"/>
  <c r="AI3475" i="2"/>
  <c r="AI3797" i="2"/>
  <c r="AI3835" i="2"/>
  <c r="AI189" i="2"/>
  <c r="AI190" i="2"/>
  <c r="AI650" i="2"/>
  <c r="AI651" i="2"/>
  <c r="AI913" i="2"/>
  <c r="AI914" i="2"/>
  <c r="AI1153" i="2"/>
  <c r="AI1154" i="2"/>
  <c r="AI1396" i="2"/>
  <c r="AI1397" i="2"/>
  <c r="AI2098" i="2"/>
  <c r="AI2147" i="2"/>
  <c r="AI2148" i="2"/>
  <c r="AI2188" i="2"/>
  <c r="AI2207" i="2"/>
  <c r="AI2232" i="2"/>
  <c r="AI2786" i="2"/>
  <c r="AI2828" i="2"/>
  <c r="AI2856" i="2"/>
  <c r="AI2857" i="2"/>
  <c r="AI2880" i="2"/>
  <c r="AI2881" i="2"/>
  <c r="AI3942" i="2"/>
  <c r="AI4199" i="2"/>
  <c r="AI4227" i="2"/>
  <c r="AI4502" i="2"/>
  <c r="AI4538" i="2"/>
  <c r="AI6188" i="2"/>
  <c r="AI6347" i="2"/>
  <c r="AI6362" i="2"/>
  <c r="AI3671" i="2"/>
  <c r="AI3672" i="2"/>
  <c r="AI4980" i="2"/>
  <c r="AI5004" i="2"/>
  <c r="AI6600" i="2"/>
  <c r="AI6620" i="2"/>
  <c r="AI6783" i="2"/>
  <c r="AI6784" i="2"/>
  <c r="AI7025" i="2"/>
  <c r="AI7061" i="2"/>
  <c r="AI480" i="2"/>
  <c r="AI481" i="2"/>
  <c r="AI491" i="2"/>
  <c r="AI492" i="2"/>
  <c r="AI1521" i="2"/>
  <c r="AI3151" i="2"/>
  <c r="AI1549" i="2"/>
  <c r="AI3152" i="2"/>
  <c r="AI3627" i="2"/>
  <c r="AI4679" i="2"/>
  <c r="AI4876" i="2"/>
  <c r="AI4706" i="2"/>
  <c r="AI4877" i="2"/>
  <c r="AI5108" i="2"/>
  <c r="AI5437" i="2"/>
  <c r="AI5139" i="2"/>
  <c r="AI5438" i="2"/>
  <c r="AI5223" i="2"/>
  <c r="AI5538" i="2"/>
  <c r="AI5559" i="2"/>
  <c r="AI5609" i="2"/>
  <c r="AI5735" i="2"/>
  <c r="AI5860" i="2"/>
  <c r="AI5981" i="2"/>
  <c r="AI5985" i="2"/>
  <c r="AI5989" i="2"/>
  <c r="AI6112" i="2"/>
  <c r="AI6578" i="2"/>
  <c r="AI6986" i="2"/>
  <c r="AI401" i="2"/>
  <c r="AI428" i="2"/>
  <c r="AI1590" i="2"/>
  <c r="AI3153" i="2"/>
  <c r="AI3497" i="2"/>
  <c r="AI3498" i="2"/>
  <c r="AI3628" i="2"/>
  <c r="AI3889" i="2"/>
  <c r="AI3895" i="2"/>
  <c r="AI4729" i="2"/>
  <c r="AI4878" i="2"/>
  <c r="AI5170" i="2"/>
  <c r="AI5439" i="2"/>
  <c r="AI5224" i="2"/>
  <c r="AI5560" i="2"/>
  <c r="AI6113" i="2"/>
  <c r="AI6621" i="2"/>
  <c r="AI6987" i="2"/>
  <c r="AI429" i="2"/>
  <c r="AI430" i="2"/>
  <c r="AI748" i="2"/>
  <c r="AI749" i="2"/>
  <c r="AI852" i="2"/>
  <c r="AI853" i="2"/>
  <c r="AI1101" i="2"/>
  <c r="AI1102" i="2"/>
  <c r="AI1323" i="2"/>
  <c r="AI1324" i="2"/>
  <c r="AI2189" i="2"/>
  <c r="AI2208" i="2"/>
  <c r="AI2233" i="2"/>
  <c r="AI2262" i="2"/>
  <c r="AI2263" i="2"/>
  <c r="AI2264" i="2"/>
  <c r="AI2858" i="2"/>
  <c r="AI2882" i="2"/>
  <c r="AI2883" i="2"/>
  <c r="AI2884" i="2"/>
  <c r="AI2921" i="2"/>
  <c r="AI2922" i="2"/>
  <c r="AI3642" i="2"/>
  <c r="AI3999" i="2"/>
  <c r="AI4287" i="2"/>
  <c r="AI4288" i="2"/>
  <c r="AI4588" i="2"/>
  <c r="AI4589" i="2"/>
  <c r="AI5005" i="2"/>
  <c r="AI6226" i="2"/>
  <c r="AI6363" i="2"/>
  <c r="AI6380" i="2"/>
  <c r="AI6640" i="2"/>
  <c r="AI6770" i="2"/>
  <c r="AI7026" i="2"/>
  <c r="AI5610" i="2"/>
  <c r="AI5736" i="2"/>
  <c r="AI5861" i="2"/>
  <c r="AI3476" i="2"/>
  <c r="AI3477" i="2"/>
  <c r="AI3798" i="2"/>
  <c r="AI3799" i="2"/>
  <c r="AI110" i="2"/>
  <c r="AI191" i="2"/>
  <c r="AI598" i="2"/>
  <c r="AI652" i="2"/>
  <c r="AI915" i="2"/>
  <c r="AI916" i="2"/>
  <c r="AI1155" i="2"/>
  <c r="AI1156" i="2"/>
  <c r="AI1378" i="2"/>
  <c r="AI1398" i="2"/>
  <c r="AI2099" i="2"/>
  <c r="AI2100" i="2"/>
  <c r="AI2149" i="2"/>
  <c r="AI2150" i="2"/>
  <c r="AI2190" i="2"/>
  <c r="AI2209" i="2"/>
  <c r="AI2787" i="2"/>
  <c r="AI2788" i="2"/>
  <c r="AI2789" i="2"/>
  <c r="AI2829" i="2"/>
  <c r="AI2859" i="2"/>
  <c r="AI2885" i="2"/>
  <c r="AI3943" i="2"/>
  <c r="AI4200" i="2"/>
  <c r="AI4201" i="2"/>
  <c r="AI4503" i="2"/>
  <c r="AI4504" i="2"/>
  <c r="AI6242" i="2"/>
  <c r="AI6333" i="2"/>
  <c r="AI6348" i="2"/>
  <c r="AI3673" i="2"/>
  <c r="AI3674" i="2"/>
  <c r="AI4981" i="2"/>
  <c r="AI4982" i="2"/>
  <c r="AI6579" i="2"/>
  <c r="AI6601" i="2"/>
  <c r="AI6785" i="2"/>
  <c r="AI6786" i="2"/>
  <c r="AI7027" i="2"/>
  <c r="AI7028" i="2"/>
  <c r="AI482" i="2"/>
  <c r="AI483" i="2"/>
  <c r="AI484" i="2"/>
  <c r="AI485" i="2"/>
  <c r="AI1522" i="2"/>
  <c r="AI3154" i="2"/>
  <c r="AI1523" i="2"/>
  <c r="AI3155" i="2"/>
  <c r="AI3629" i="2"/>
  <c r="AI4680" i="2"/>
  <c r="AI4879" i="2"/>
  <c r="AI4681" i="2"/>
  <c r="AI4880" i="2"/>
  <c r="AI5109" i="2"/>
  <c r="AI5440" i="2"/>
  <c r="AI5110" i="2"/>
  <c r="AI5441" i="2"/>
  <c r="AI5225" i="2"/>
  <c r="AI5539" i="2"/>
  <c r="AI5540" i="2"/>
  <c r="AI5737" i="2"/>
  <c r="AI5738" i="2"/>
  <c r="AI5862" i="2"/>
  <c r="AI5982" i="2"/>
  <c r="AI5986" i="2"/>
  <c r="AI5990" i="2"/>
  <c r="AI6114" i="2"/>
  <c r="AI6554" i="2"/>
  <c r="AI6988" i="2"/>
  <c r="AI3478" i="2"/>
  <c r="AI3479" i="2"/>
  <c r="AI3800" i="2"/>
  <c r="AI3801" i="2"/>
  <c r="AI111" i="2"/>
  <c r="AI192" i="2"/>
  <c r="AI599" i="2"/>
  <c r="AI653" i="2"/>
  <c r="AI917" i="2"/>
  <c r="AI918" i="2"/>
  <c r="AI1157" i="2"/>
  <c r="AI1158" i="2"/>
  <c r="AI1399" i="2"/>
  <c r="AI1400" i="2"/>
  <c r="AI2101" i="2"/>
  <c r="AI2151" i="2"/>
  <c r="AI2152" i="2"/>
  <c r="AI2191" i="2"/>
  <c r="AI2210" i="2"/>
  <c r="AI2234" i="2"/>
  <c r="AI2790" i="2"/>
  <c r="AI2791" i="2"/>
  <c r="AI2792" i="2"/>
  <c r="AI2830" i="2"/>
  <c r="AI2860" i="2"/>
  <c r="AI2861" i="2"/>
  <c r="AI3944" i="2"/>
  <c r="AI4202" i="2"/>
  <c r="AI4203" i="2"/>
  <c r="AI4505" i="2"/>
  <c r="AI4539" i="2"/>
  <c r="AI6189" i="2"/>
  <c r="AI6349" i="2"/>
  <c r="AI6350" i="2"/>
  <c r="AI3675" i="2"/>
  <c r="AI4983" i="2"/>
  <c r="AI6580" i="2"/>
  <c r="AI6787" i="2"/>
  <c r="AI7029" i="2"/>
  <c r="AI486" i="2"/>
  <c r="AI487" i="2"/>
  <c r="AI1524" i="2"/>
  <c r="AI3156" i="2"/>
  <c r="AI3630" i="2"/>
  <c r="AI4682" i="2"/>
  <c r="AI4881" i="2"/>
  <c r="AI5111" i="2"/>
  <c r="AI5442" i="2"/>
  <c r="AI5226" i="2"/>
  <c r="AI5541" i="2"/>
  <c r="AI5611" i="2"/>
  <c r="AI5739" i="2"/>
  <c r="AI5863" i="2"/>
  <c r="AI6115" i="2"/>
  <c r="AI6555" i="2"/>
  <c r="AI6989" i="2"/>
  <c r="AI402" i="2"/>
  <c r="AI431" i="2"/>
  <c r="AI1591" i="2"/>
  <c r="AI3157" i="2"/>
  <c r="AI3480" i="2"/>
  <c r="AI3499" i="2"/>
  <c r="AI3631" i="2"/>
  <c r="AI3890" i="2"/>
  <c r="AI3891" i="2"/>
  <c r="AI4730" i="2"/>
  <c r="AI4882" i="2"/>
  <c r="AI5171" i="2"/>
  <c r="AI5443" i="2"/>
  <c r="AI5227" i="2"/>
  <c r="AI5561" i="2"/>
  <c r="AI6116" i="2"/>
  <c r="AI6602" i="2"/>
  <c r="AI6990" i="2"/>
  <c r="AI403" i="2"/>
  <c r="AI432" i="2"/>
  <c r="AI750" i="2"/>
  <c r="AI766" i="2"/>
  <c r="AI854" i="2"/>
  <c r="AI855" i="2"/>
  <c r="AI1089" i="2"/>
  <c r="AI1103" i="2"/>
  <c r="AI1325" i="2"/>
  <c r="AI1326" i="2"/>
  <c r="AI2192" i="2"/>
  <c r="AI2211" i="2"/>
  <c r="AI2212" i="2"/>
  <c r="AI2235" i="2"/>
  <c r="AI2236" i="2"/>
  <c r="AI2237" i="2"/>
  <c r="AI2862" i="2"/>
  <c r="AI2886" i="2"/>
  <c r="AI2887" i="2"/>
  <c r="AI2888" i="2"/>
  <c r="AI2889" i="2"/>
  <c r="AI2923" i="2"/>
  <c r="AI3643" i="2"/>
  <c r="AI3993" i="2"/>
  <c r="AI4289" i="2"/>
  <c r="AI4290" i="2"/>
  <c r="AI4590" i="2"/>
  <c r="AI4591" i="2"/>
  <c r="AI5006" i="2"/>
  <c r="AI6227" i="2"/>
  <c r="AI6364" i="2"/>
  <c r="AI6381" i="2"/>
  <c r="AI6622" i="2"/>
  <c r="AI6771" i="2"/>
  <c r="AI7030" i="2"/>
  <c r="AI5612" i="2"/>
  <c r="AI5740" i="2"/>
  <c r="AI5864" i="2"/>
  <c r="AI404" i="2"/>
  <c r="AI405" i="2"/>
  <c r="AI1580" i="2"/>
  <c r="AI3158" i="2"/>
  <c r="AI4883" i="2"/>
  <c r="AI4731" i="2"/>
  <c r="AI5158" i="2"/>
  <c r="AI5444" i="2"/>
  <c r="AI5562" i="2"/>
  <c r="AI7104" i="2"/>
  <c r="AI4057" i="2"/>
  <c r="AI4058" i="2"/>
  <c r="AI4059" i="2"/>
  <c r="AI4063" i="2"/>
  <c r="AI4064" i="2"/>
  <c r="AI4065" i="2"/>
  <c r="AI4118" i="2"/>
  <c r="AI4120" i="2"/>
  <c r="AI4121" i="2"/>
  <c r="AI4122" i="2"/>
  <c r="AI4123" i="2"/>
  <c r="AI4130" i="2"/>
  <c r="AI6840" i="2"/>
  <c r="AI7095" i="2"/>
  <c r="AI406" i="2"/>
  <c r="AI407" i="2"/>
  <c r="AI732" i="2"/>
  <c r="AI751" i="2"/>
  <c r="AI1058" i="2"/>
  <c r="AI1059" i="2"/>
  <c r="AI1291" i="2"/>
  <c r="AI1292" i="2"/>
  <c r="AI3644" i="2"/>
  <c r="AI5007" i="2"/>
  <c r="AI6799" i="2"/>
  <c r="AI3607" i="2"/>
  <c r="AI5284" i="2"/>
  <c r="AI5613" i="2"/>
  <c r="AI5741" i="2"/>
  <c r="AI5865" i="2"/>
  <c r="AI6099" i="2"/>
  <c r="AI6824" i="2"/>
  <c r="AI433" i="2"/>
  <c r="AI465" i="2"/>
  <c r="AI3159" i="2"/>
  <c r="AI1599" i="2"/>
  <c r="AI3260" i="2"/>
  <c r="AI3517" i="2"/>
  <c r="AI3518" i="2"/>
  <c r="AI3896" i="2"/>
  <c r="AI3902" i="2"/>
  <c r="AI4752" i="2"/>
  <c r="AI4884" i="2"/>
  <c r="AI5181" i="2"/>
  <c r="AI5445" i="2"/>
  <c r="AI5303" i="2"/>
  <c r="AI5589" i="2"/>
  <c r="AI6131" i="2"/>
  <c r="AI6662" i="2"/>
  <c r="AI7105" i="2"/>
  <c r="AI434" i="2"/>
  <c r="AI435" i="2"/>
  <c r="AI767" i="2"/>
  <c r="AI768" i="2"/>
  <c r="AI844" i="2"/>
  <c r="AI845" i="2"/>
  <c r="AI1104" i="2"/>
  <c r="AI1132" i="2"/>
  <c r="AI1349" i="2"/>
  <c r="AI1350" i="2"/>
  <c r="AI2238" i="2"/>
  <c r="AI2265" i="2"/>
  <c r="AI2266" i="2"/>
  <c r="AI2267" i="2"/>
  <c r="AI2268" i="2"/>
  <c r="AI2295" i="2"/>
  <c r="AI2863" i="2"/>
  <c r="AI2890" i="2"/>
  <c r="AI2891" i="2"/>
  <c r="AI2892" i="2"/>
  <c r="AI2893" i="2"/>
  <c r="AI2924" i="2"/>
  <c r="AI3264" i="2"/>
  <c r="AI3965" i="2"/>
  <c r="AI4317" i="2"/>
  <c r="AI4318" i="2"/>
  <c r="AI4601" i="2"/>
  <c r="AI4602" i="2"/>
  <c r="AI5021" i="2"/>
  <c r="AI6198" i="2"/>
  <c r="AI6351" i="2"/>
  <c r="AI6365" i="2"/>
  <c r="AI6623" i="2"/>
  <c r="AI6723" i="2"/>
  <c r="AI7096" i="2"/>
  <c r="AI5614" i="2"/>
  <c r="AI5742" i="2"/>
  <c r="AI5866" i="2"/>
  <c r="AI436" i="2"/>
  <c r="AI437" i="2"/>
  <c r="AI1600" i="2"/>
  <c r="AI3160" i="2"/>
  <c r="AI3500" i="2"/>
  <c r="AI3501" i="2"/>
  <c r="AI3645" i="2"/>
  <c r="AI3897" i="2"/>
  <c r="AI3898" i="2"/>
  <c r="AI4743" i="2"/>
  <c r="AI4885" i="2"/>
  <c r="AI5182" i="2"/>
  <c r="AI5446" i="2"/>
  <c r="AI5233" i="2"/>
  <c r="AI5576" i="2"/>
  <c r="AI6132" i="2"/>
  <c r="AI6641" i="2"/>
  <c r="AI6991" i="2"/>
  <c r="AI438" i="2"/>
  <c r="AI439" i="2"/>
  <c r="AI752" i="2"/>
  <c r="AI769" i="2"/>
  <c r="AI1105" i="2"/>
  <c r="AI1106" i="2"/>
  <c r="AI1327" i="2"/>
  <c r="AI1328" i="2"/>
  <c r="AI2213" i="2"/>
  <c r="AI2214" i="2"/>
  <c r="AI2239" i="2"/>
  <c r="AI2240" i="2"/>
  <c r="AI2241" i="2"/>
  <c r="AI2269" i="2"/>
  <c r="AI2894" i="2"/>
  <c r="AI2895" i="2"/>
  <c r="AI2896" i="2"/>
  <c r="AI2925" i="2"/>
  <c r="AI2926" i="2"/>
  <c r="AI2927" i="2"/>
  <c r="AI3663" i="2"/>
  <c r="AI4291" i="2"/>
  <c r="AI4292" i="2"/>
  <c r="AI4592" i="2"/>
  <c r="AI4603" i="2"/>
  <c r="AI5022" i="2"/>
  <c r="AI6652" i="2"/>
  <c r="AI6772" i="2"/>
  <c r="AI7031" i="2"/>
  <c r="AI5615" i="2"/>
  <c r="AI5743" i="2"/>
  <c r="AI5867" i="2"/>
  <c r="AI3502" i="2"/>
  <c r="AI3503" i="2"/>
  <c r="AI3836" i="2"/>
  <c r="AI3837" i="2"/>
  <c r="AI193" i="2"/>
  <c r="AI194" i="2"/>
  <c r="AI654" i="2"/>
  <c r="AI699" i="2"/>
  <c r="AI939" i="2"/>
  <c r="AI940" i="2"/>
  <c r="AI1180" i="2"/>
  <c r="AI1181" i="2"/>
  <c r="AI1401" i="2"/>
  <c r="AI1427" i="2"/>
  <c r="AI2102" i="2"/>
  <c r="AI2153" i="2"/>
  <c r="AI2193" i="2"/>
  <c r="AI2215" i="2"/>
  <c r="AI2242" i="2"/>
  <c r="AI2270" i="2"/>
  <c r="AI2831" i="2"/>
  <c r="AI2832" i="2"/>
  <c r="AI2864" i="2"/>
  <c r="AI2865" i="2"/>
  <c r="AI2897" i="2"/>
  <c r="AI2898" i="2"/>
  <c r="AI3945" i="2"/>
  <c r="AI4228" i="2"/>
  <c r="AI4229" i="2"/>
  <c r="AI4540" i="2"/>
  <c r="AI4541" i="2"/>
  <c r="AI6199" i="2"/>
  <c r="AI6352" i="2"/>
  <c r="AI6366" i="2"/>
  <c r="AI3677" i="2"/>
  <c r="AI5008" i="2"/>
  <c r="AI6624" i="2"/>
  <c r="AI6788" i="2"/>
  <c r="AI7062" i="2"/>
  <c r="AI493" i="2"/>
  <c r="AI494" i="2"/>
  <c r="AI1550" i="2"/>
  <c r="AI3161" i="2"/>
  <c r="AI3646" i="2"/>
  <c r="AI4707" i="2"/>
  <c r="AI4886" i="2"/>
  <c r="AI5140" i="2"/>
  <c r="AI5447" i="2"/>
  <c r="AI5234" i="2"/>
  <c r="AI5542" i="2"/>
  <c r="AI5616" i="2"/>
  <c r="AI5744" i="2"/>
  <c r="AI5868" i="2"/>
  <c r="AI6117" i="2"/>
  <c r="AI6603" i="2"/>
  <c r="AI7032" i="2"/>
  <c r="AI3481" i="2"/>
  <c r="AI3504" i="2"/>
  <c r="AI3838" i="2"/>
  <c r="AI3839" i="2"/>
  <c r="AI195" i="2"/>
  <c r="AI196" i="2"/>
  <c r="AI655" i="2"/>
  <c r="AI656" i="2"/>
  <c r="AI919" i="2"/>
  <c r="AI941" i="2"/>
  <c r="AI1159" i="2"/>
  <c r="AI1182" i="2"/>
  <c r="AI1402" i="2"/>
  <c r="AI1403" i="2"/>
  <c r="AI2103" i="2"/>
  <c r="AI2154" i="2"/>
  <c r="AI2155" i="2"/>
  <c r="AI2194" i="2"/>
  <c r="AI2195" i="2"/>
  <c r="AI2216" i="2"/>
  <c r="AI2833" i="2"/>
  <c r="AI2834" i="2"/>
  <c r="AI2835" i="2"/>
  <c r="AI2866" i="2"/>
  <c r="AI2867" i="2"/>
  <c r="AI2868" i="2"/>
  <c r="AI3946" i="2"/>
  <c r="AI4204" i="2"/>
  <c r="AI4230" i="2"/>
  <c r="AI4506" i="2"/>
  <c r="AI4542" i="2"/>
  <c r="AI6200" i="2"/>
  <c r="AI6353" i="2"/>
  <c r="AI6367" i="2"/>
  <c r="AI3678" i="2"/>
  <c r="AI5009" i="2"/>
  <c r="AI6625" i="2"/>
  <c r="AI6789" i="2"/>
  <c r="AI7033" i="2"/>
  <c r="AI488" i="2"/>
  <c r="AI495" i="2"/>
  <c r="AI1551" i="2"/>
  <c r="AI3162" i="2"/>
  <c r="AI3647" i="2"/>
  <c r="AI4683" i="2"/>
  <c r="AI4887" i="2"/>
  <c r="AI5112" i="2"/>
  <c r="AI5448" i="2"/>
  <c r="AI5235" i="2"/>
  <c r="AI5543" i="2"/>
  <c r="AI5617" i="2"/>
  <c r="AI5745" i="2"/>
  <c r="AI5869" i="2"/>
  <c r="AI6118" i="2"/>
  <c r="AI6604" i="2"/>
  <c r="AI7034" i="2"/>
  <c r="AI3482" i="2"/>
  <c r="AI3483" i="2"/>
  <c r="AI3802" i="2"/>
  <c r="AI3840" i="2"/>
  <c r="AI197" i="2"/>
  <c r="AI198" i="2"/>
  <c r="AI657" i="2"/>
  <c r="AI658" i="2"/>
  <c r="AI920" i="2"/>
  <c r="AI921" i="2"/>
  <c r="AI1160" i="2"/>
  <c r="AI1161" i="2"/>
  <c r="AI1404" i="2"/>
  <c r="AI1405" i="2"/>
  <c r="AI2104" i="2"/>
  <c r="AI2105" i="2"/>
  <c r="AI2156" i="2"/>
  <c r="AI2157" i="2"/>
  <c r="AI2158" i="2"/>
  <c r="AI2159" i="2"/>
  <c r="AI2793" i="2"/>
  <c r="AI2836" i="2"/>
  <c r="AI2837" i="2"/>
  <c r="AI2838" i="2"/>
  <c r="AI2839" i="2"/>
  <c r="AI2869" i="2"/>
  <c r="AI3947" i="2"/>
  <c r="AI4205" i="2"/>
  <c r="AI4231" i="2"/>
  <c r="AI4507" i="2"/>
  <c r="AI4508" i="2"/>
  <c r="AI6190" i="2"/>
  <c r="AI6354" i="2"/>
  <c r="AI6368" i="2"/>
  <c r="AI3676" i="2"/>
  <c r="AI4984" i="2"/>
  <c r="AI6605" i="2"/>
  <c r="AI6790" i="2"/>
  <c r="AI7035" i="2"/>
  <c r="AI489" i="2"/>
  <c r="AI496" i="2"/>
  <c r="AI1552" i="2"/>
  <c r="AI3163" i="2"/>
  <c r="AI3632" i="2"/>
  <c r="AI4684" i="2"/>
  <c r="AI4888" i="2"/>
  <c r="AI5113" i="2"/>
  <c r="AI5449" i="2"/>
  <c r="AI5236" i="2"/>
  <c r="AI5544" i="2"/>
  <c r="AI5618" i="2"/>
  <c r="AI5746" i="2"/>
  <c r="AI5870" i="2"/>
  <c r="AI6119" i="2"/>
  <c r="AI6581" i="2"/>
  <c r="AI7036" i="2"/>
  <c r="AI3505" i="2"/>
  <c r="AI3506" i="2"/>
  <c r="AI3841" i="2"/>
  <c r="AI3842" i="2"/>
  <c r="AI199" i="2"/>
  <c r="AI295" i="2"/>
  <c r="AI659" i="2"/>
  <c r="AI700" i="2"/>
  <c r="AI942" i="2"/>
  <c r="AI943" i="2"/>
  <c r="AI1183" i="2"/>
  <c r="AI1184" i="2"/>
  <c r="AI1428" i="2"/>
  <c r="AI1429" i="2"/>
  <c r="AI2160" i="2"/>
  <c r="AI2196" i="2"/>
  <c r="AI2217" i="2"/>
  <c r="AI2218" i="2"/>
  <c r="AI2243" i="2"/>
  <c r="AI2244" i="2"/>
  <c r="AI2840" i="2"/>
  <c r="AI2841" i="2"/>
  <c r="AI2842" i="2"/>
  <c r="AI2870" i="2"/>
  <c r="AI2871" i="2"/>
  <c r="AI2872" i="2"/>
  <c r="AI3966" i="2"/>
  <c r="AI4232" i="2"/>
  <c r="AI4233" i="2"/>
  <c r="AI4543" i="2"/>
  <c r="AI4544" i="2"/>
  <c r="AI6210" i="2"/>
  <c r="AI6369" i="2"/>
  <c r="AI6370" i="2"/>
  <c r="AI3679" i="2"/>
  <c r="AI5010" i="2"/>
  <c r="AI6642" i="2"/>
  <c r="AI6793" i="2"/>
  <c r="AI7063" i="2"/>
  <c r="AI497" i="2"/>
  <c r="AI498" i="2"/>
  <c r="AI1553" i="2"/>
  <c r="AI3164" i="2"/>
  <c r="AI3648" i="2"/>
  <c r="AI4708" i="2"/>
  <c r="AI4889" i="2"/>
  <c r="AI5141" i="2"/>
  <c r="AI5450" i="2"/>
  <c r="AI5237" i="2"/>
  <c r="AI5563" i="2"/>
  <c r="AI5619" i="2"/>
  <c r="AI5747" i="2"/>
  <c r="AI5871" i="2"/>
  <c r="AI6133" i="2"/>
  <c r="AI6606" i="2"/>
  <c r="AI7037" i="2"/>
  <c r="AI440" i="2"/>
  <c r="AI441" i="2"/>
  <c r="AI1592" i="2"/>
  <c r="AI3165" i="2"/>
  <c r="AI3507" i="2"/>
  <c r="AI3508" i="2"/>
  <c r="AI3649" i="2"/>
  <c r="AI3892" i="2"/>
  <c r="AI3899" i="2"/>
  <c r="AI4744" i="2"/>
  <c r="AI4890" i="2"/>
  <c r="AI5172" i="2"/>
  <c r="AI5451" i="2"/>
  <c r="AI5238" i="2"/>
  <c r="AI5577" i="2"/>
  <c r="AI6120" i="2"/>
  <c r="AI6626" i="2"/>
  <c r="AI6992" i="2"/>
  <c r="AI442" i="2"/>
  <c r="AI443" i="2"/>
  <c r="AI753" i="2"/>
  <c r="AI770" i="2"/>
  <c r="AI1107" i="2"/>
  <c r="AI1108" i="2"/>
  <c r="AI1329" i="2"/>
  <c r="AI1330" i="2"/>
  <c r="AI2219" i="2"/>
  <c r="AI2220" i="2"/>
  <c r="AI2221" i="2"/>
  <c r="AI2245" i="2"/>
  <c r="AI2246" i="2"/>
  <c r="AI2247" i="2"/>
  <c r="AI2899" i="2"/>
  <c r="AI2900" i="2"/>
  <c r="AI2901" i="2"/>
  <c r="AI2902" i="2"/>
  <c r="AI2928" i="2"/>
  <c r="AI2929" i="2"/>
  <c r="AI3650" i="2"/>
  <c r="AI4293" i="2"/>
  <c r="AI4294" i="2"/>
  <c r="AI4593" i="2"/>
  <c r="AI4594" i="2"/>
  <c r="AI5011" i="2"/>
  <c r="AI6653" i="2"/>
  <c r="AI6773" i="2"/>
  <c r="AI7038" i="2"/>
  <c r="AI5748" i="2"/>
  <c r="AI5749" i="2"/>
  <c r="AI5872" i="2"/>
  <c r="AI444" i="2"/>
  <c r="AI445" i="2"/>
  <c r="AI1593" i="2"/>
  <c r="AI3166" i="2"/>
  <c r="AI4745" i="2"/>
  <c r="AI4891" i="2"/>
  <c r="AI5173" i="2"/>
  <c r="AI5452" i="2"/>
  <c r="AI5578" i="2"/>
  <c r="AI856" i="2"/>
  <c r="AI857" i="2"/>
  <c r="AI2222" i="2"/>
  <c r="AI2248" i="2"/>
  <c r="AI2271" i="2"/>
  <c r="AI2272" i="2"/>
  <c r="AI2273" i="2"/>
  <c r="AI2274" i="2"/>
  <c r="AI2903" i="2"/>
  <c r="AI2904" i="2"/>
  <c r="AI2930" i="2"/>
  <c r="AI2931" i="2"/>
  <c r="AI2932" i="2"/>
  <c r="AI2933" i="2"/>
  <c r="AI3651" i="2"/>
  <c r="AI4000" i="2"/>
  <c r="AI5012" i="2"/>
  <c r="AI6232" i="2"/>
  <c r="AI6382" i="2"/>
  <c r="AI6398" i="2"/>
  <c r="AI6643" i="2"/>
  <c r="AI6774" i="2"/>
  <c r="AI7039" i="2"/>
  <c r="AI5620" i="2"/>
  <c r="AI5750" i="2"/>
  <c r="AI5873" i="2"/>
  <c r="AI7106" i="2"/>
  <c r="AI408" i="2"/>
  <c r="AI409" i="2"/>
  <c r="AI754" i="2"/>
  <c r="AI755" i="2"/>
  <c r="AI1060" i="2"/>
  <c r="AI1078" i="2"/>
  <c r="AI1293" i="2"/>
  <c r="AI1294" i="2"/>
  <c r="AI3431" i="2"/>
  <c r="AI3432" i="2"/>
  <c r="AI3608" i="2"/>
  <c r="AI3803" i="2"/>
  <c r="AI3843" i="2"/>
  <c r="AI5285" i="2"/>
  <c r="AI6100" i="2"/>
  <c r="AI6800" i="2"/>
  <c r="AI410" i="2"/>
  <c r="AI411" i="2"/>
  <c r="AI1581" i="2"/>
  <c r="AI3167" i="2"/>
  <c r="AI4892" i="2"/>
  <c r="AI4732" i="2"/>
  <c r="AI5159" i="2"/>
  <c r="AI5453" i="2"/>
  <c r="AI5564" i="2"/>
  <c r="AI4060" i="2"/>
  <c r="AI4061" i="2"/>
  <c r="AI4062" i="2"/>
  <c r="AI4066" i="2"/>
  <c r="AI4067" i="2"/>
  <c r="AI4068" i="2"/>
  <c r="AI4119" i="2"/>
  <c r="AI4124" i="2"/>
  <c r="AI4125" i="2"/>
  <c r="AI4126" i="2"/>
  <c r="AI4127" i="2"/>
  <c r="AI4131" i="2"/>
  <c r="AI6841" i="2"/>
  <c r="AI7097" i="2"/>
  <c r="AI3652" i="2"/>
  <c r="AI4206" i="2"/>
  <c r="AI4207" i="2"/>
  <c r="AI4509" i="2"/>
  <c r="AI4510" i="2"/>
  <c r="AI5013" i="2"/>
  <c r="AI6801" i="2"/>
  <c r="AI5621" i="2"/>
  <c r="AI5751" i="2"/>
  <c r="AI5874" i="2"/>
  <c r="AI446" i="2"/>
  <c r="AI447" i="2"/>
  <c r="AI1594" i="2"/>
  <c r="AI3168" i="2"/>
  <c r="AI3484" i="2"/>
  <c r="AI3485" i="2"/>
  <c r="AI3864" i="2"/>
  <c r="AI3865" i="2"/>
  <c r="AI4753" i="2"/>
  <c r="AI4893" i="2"/>
  <c r="AI5174" i="2"/>
  <c r="AI5454" i="2"/>
  <c r="AI5579" i="2"/>
  <c r="AI412" i="2"/>
  <c r="AI448" i="2"/>
  <c r="AI771" i="2"/>
  <c r="AI772" i="2"/>
  <c r="AI964" i="2"/>
  <c r="AI965" i="2"/>
  <c r="AI1212" i="2"/>
  <c r="AI1213" i="2"/>
  <c r="AI1449" i="2"/>
  <c r="AI1450" i="2"/>
  <c r="AI2223" i="2"/>
  <c r="AI2224" i="2"/>
  <c r="AI2225" i="2"/>
  <c r="AI2249" i="2"/>
  <c r="AI2250" i="2"/>
  <c r="AI2275" i="2"/>
  <c r="AI2873" i="2"/>
  <c r="AI2905" i="2"/>
  <c r="AI2906" i="2"/>
  <c r="AI2907" i="2"/>
  <c r="AI2908" i="2"/>
  <c r="AI2934" i="2"/>
  <c r="AI4001" i="2"/>
  <c r="AI4352" i="2"/>
  <c r="AI4353" i="2"/>
  <c r="AI4566" i="2"/>
  <c r="AI4567" i="2"/>
  <c r="AI6233" i="2"/>
  <c r="AI6383" i="2"/>
  <c r="AI6399" i="2"/>
  <c r="AI3265" i="2"/>
  <c r="AI5029" i="2"/>
  <c r="AI6627" i="2"/>
  <c r="AI6720" i="2"/>
  <c r="AI7091" i="2"/>
  <c r="AI3266" i="2"/>
  <c r="AI5248" i="2"/>
  <c r="AI5622" i="2"/>
  <c r="AI5752" i="2"/>
  <c r="AI5875" i="2"/>
  <c r="AI6144" i="2"/>
  <c r="AI6654" i="2"/>
  <c r="AI7072" i="2"/>
  <c r="AI527" i="2"/>
  <c r="AI475" i="2"/>
  <c r="AI1554" i="2"/>
  <c r="AI3169" i="2"/>
  <c r="AI3170" i="2"/>
  <c r="AI4653" i="2"/>
  <c r="AI4894" i="2"/>
  <c r="AI5114" i="2"/>
  <c r="AI5455" i="2"/>
  <c r="AI5315" i="2"/>
  <c r="AI5565" i="2"/>
  <c r="AI5998" i="2"/>
  <c r="AI6000" i="2"/>
  <c r="AI6003" i="2"/>
  <c r="AI6028" i="2"/>
  <c r="AI6467" i="2"/>
  <c r="AI6993" i="2"/>
  <c r="AI660" i="2"/>
  <c r="AI756" i="2"/>
  <c r="AI804" i="2"/>
  <c r="AI830" i="2"/>
  <c r="AI988" i="2"/>
  <c r="AI989" i="2"/>
  <c r="AI1224" i="2"/>
  <c r="AI1225" i="2"/>
  <c r="AI1603" i="2"/>
  <c r="AI1610" i="2"/>
  <c r="AI1617" i="2"/>
  <c r="AI1619" i="2"/>
  <c r="AI1620" i="2"/>
  <c r="AI1625" i="2"/>
  <c r="AI1627" i="2"/>
  <c r="AI1628" i="2"/>
  <c r="AI1630" i="2"/>
  <c r="AI1636" i="2"/>
  <c r="AI1637" i="2"/>
  <c r="AI1711" i="2"/>
  <c r="AI3171" i="2"/>
  <c r="AI3948" i="2"/>
  <c r="AI4006" i="2"/>
  <c r="AI4007" i="2"/>
  <c r="AI4426" i="2"/>
  <c r="AI4568" i="2"/>
  <c r="AI5041" i="2"/>
  <c r="AI5189" i="2"/>
  <c r="AI5190" i="2"/>
  <c r="AI6164" i="2"/>
  <c r="AI6384" i="2"/>
  <c r="AI6400" i="2"/>
  <c r="AI6446" i="2"/>
  <c r="AI6728" i="2"/>
  <c r="AI7073" i="2"/>
  <c r="AI499" i="2"/>
  <c r="AI505" i="2"/>
  <c r="AI1582" i="2"/>
  <c r="AI3172" i="2"/>
  <c r="AI3509" i="2"/>
  <c r="AI3519" i="2"/>
  <c r="AI3653" i="2"/>
  <c r="AI3866" i="2"/>
  <c r="AI3867" i="2"/>
  <c r="AI4733" i="2"/>
  <c r="AI4895" i="2"/>
  <c r="AI5160" i="2"/>
  <c r="AI5456" i="2"/>
  <c r="AI5239" i="2"/>
  <c r="AI5580" i="2"/>
  <c r="AI5623" i="2"/>
  <c r="AI5753" i="2"/>
  <c r="AI5876" i="2"/>
  <c r="AI6134" i="2"/>
  <c r="AI6628" i="2"/>
  <c r="AI296" i="2"/>
  <c r="AI297" i="2"/>
  <c r="AI701" i="2"/>
  <c r="AI733" i="2"/>
  <c r="AI944" i="2"/>
  <c r="AI957" i="2"/>
  <c r="AI1185" i="2"/>
  <c r="AI1205" i="2"/>
  <c r="AI1430" i="2"/>
  <c r="AI1446" i="2"/>
  <c r="AI2276" i="2"/>
  <c r="AI2296" i="2"/>
  <c r="AI2297" i="2"/>
  <c r="AI2298" i="2"/>
  <c r="AI2317" i="2"/>
  <c r="AI2318" i="2"/>
  <c r="AI2935" i="2"/>
  <c r="AI2936" i="2"/>
  <c r="AI2937" i="2"/>
  <c r="AI2961" i="2"/>
  <c r="AI2962" i="2"/>
  <c r="AI2977" i="2"/>
  <c r="AI3680" i="2"/>
  <c r="AI3967" i="2"/>
  <c r="AI4261" i="2"/>
  <c r="AI4262" i="2"/>
  <c r="AI4569" i="2"/>
  <c r="AI4570" i="2"/>
  <c r="AI5037" i="2"/>
  <c r="AI6219" i="2"/>
  <c r="AI6385" i="2"/>
  <c r="AI6401" i="2"/>
  <c r="AI6655" i="2"/>
  <c r="AI6794" i="2"/>
  <c r="AI7074" i="2"/>
  <c r="AI7075" i="2"/>
  <c r="AJ298" i="2"/>
  <c r="AJ299" i="2"/>
  <c r="AJ1525" i="2"/>
  <c r="AJ3027" i="2"/>
  <c r="AJ3391" i="2"/>
  <c r="AJ3433" i="2"/>
  <c r="AJ3758" i="2"/>
  <c r="AJ3804" i="2"/>
  <c r="AJ4709" i="2"/>
  <c r="AJ4755" i="2"/>
  <c r="AJ5115" i="2"/>
  <c r="AJ5316" i="2"/>
  <c r="AJ200" i="2"/>
  <c r="AJ368" i="2"/>
  <c r="AJ661" i="2"/>
  <c r="AJ702" i="2"/>
  <c r="AJ890" i="2"/>
  <c r="AJ922" i="2"/>
  <c r="AJ1162" i="2"/>
  <c r="AJ1186" i="2"/>
  <c r="AJ1406" i="2"/>
  <c r="AJ1407" i="2"/>
  <c r="AJ1777" i="2"/>
  <c r="AJ1851" i="2"/>
  <c r="AJ1942" i="2"/>
  <c r="AJ2023" i="2"/>
  <c r="AJ2106" i="2"/>
  <c r="AJ2161" i="2"/>
  <c r="AJ2460" i="2"/>
  <c r="AJ3609" i="2"/>
  <c r="AJ5286" i="2"/>
  <c r="AJ6101" i="2"/>
  <c r="AJ6607" i="2"/>
  <c r="AJ6949" i="2"/>
  <c r="AJ3968" i="2"/>
  <c r="AJ4319" i="2"/>
  <c r="AJ4320" i="2"/>
  <c r="AJ4465" i="2"/>
  <c r="AJ4466" i="2"/>
  <c r="AJ2548" i="2"/>
  <c r="AJ2549" i="2"/>
  <c r="AJ2641" i="2"/>
  <c r="AJ2725" i="2"/>
  <c r="AJ2794" i="2"/>
  <c r="AJ3610" i="2"/>
  <c r="AJ4985" i="2"/>
  <c r="AJ6608" i="2"/>
  <c r="AJ6759" i="2"/>
  <c r="AJ6950" i="2"/>
  <c r="AJ6220" i="2"/>
  <c r="AJ6402" i="2"/>
  <c r="AJ6414" i="2"/>
  <c r="AJ5545" i="2"/>
  <c r="AJ5624" i="2"/>
  <c r="AJ5754" i="2"/>
  <c r="AJ5877" i="2"/>
  <c r="AJ300" i="2"/>
  <c r="AJ301" i="2"/>
  <c r="AJ1555" i="2"/>
  <c r="AJ3028" i="2"/>
  <c r="AJ3392" i="2"/>
  <c r="AJ3434" i="2"/>
  <c r="AJ3759" i="2"/>
  <c r="AJ3805" i="2"/>
  <c r="AJ4710" i="2"/>
  <c r="AJ4756" i="2"/>
  <c r="AJ5142" i="2"/>
  <c r="AJ5317" i="2"/>
  <c r="AJ201" i="2"/>
  <c r="AJ302" i="2"/>
  <c r="AJ662" i="2"/>
  <c r="AJ703" i="2"/>
  <c r="AJ891" i="2"/>
  <c r="AJ923" i="2"/>
  <c r="AJ1163" i="2"/>
  <c r="AJ1187" i="2"/>
  <c r="AJ1408" i="2"/>
  <c r="AJ1431" i="2"/>
  <c r="AJ1852" i="2"/>
  <c r="AJ1943" i="2"/>
  <c r="AJ2024" i="2"/>
  <c r="AJ2025" i="2"/>
  <c r="AJ2107" i="2"/>
  <c r="AJ2162" i="2"/>
  <c r="AJ3611" i="2"/>
  <c r="AJ5287" i="2"/>
  <c r="AJ6102" i="2"/>
  <c r="AJ6609" i="2"/>
  <c r="AJ6951" i="2"/>
  <c r="AJ3986" i="2"/>
  <c r="AJ4321" i="2"/>
  <c r="AJ4339" i="2"/>
  <c r="AJ4467" i="2"/>
  <c r="AJ4511" i="2"/>
  <c r="AJ2461" i="2"/>
  <c r="AJ2550" i="2"/>
  <c r="AJ2642" i="2"/>
  <c r="AJ2726" i="2"/>
  <c r="AJ2727" i="2"/>
  <c r="AJ2795" i="2"/>
  <c r="AJ3633" i="2"/>
  <c r="AJ4986" i="2"/>
  <c r="AJ6629" i="2"/>
  <c r="AJ6760" i="2"/>
  <c r="AJ6994" i="2"/>
  <c r="AJ6228" i="2"/>
  <c r="AJ6403" i="2"/>
  <c r="AJ6415" i="2"/>
  <c r="AJ5546" i="2"/>
  <c r="AJ5625" i="2"/>
  <c r="AJ5755" i="2"/>
  <c r="AJ5878" i="2"/>
  <c r="AJ466" i="2"/>
  <c r="AJ467" i="2"/>
  <c r="AJ1467" i="2"/>
  <c r="AJ3029" i="2"/>
  <c r="AJ3356" i="2"/>
  <c r="AJ3393" i="2"/>
  <c r="AJ3577" i="2"/>
  <c r="AJ3694" i="2"/>
  <c r="AJ3721" i="2"/>
  <c r="AJ4614" i="2"/>
  <c r="AJ4757" i="2"/>
  <c r="AJ5048" i="2"/>
  <c r="AJ5318" i="2"/>
  <c r="AJ26" i="2"/>
  <c r="AJ28" i="2"/>
  <c r="AJ538" i="2"/>
  <c r="AJ541" i="2"/>
  <c r="AJ858" i="2"/>
  <c r="AJ871" i="2"/>
  <c r="AJ1090" i="2"/>
  <c r="AJ1109" i="2"/>
  <c r="AJ1331" i="2"/>
  <c r="AJ1332" i="2"/>
  <c r="AJ1656" i="2"/>
  <c r="AJ1673" i="2"/>
  <c r="AJ1674" i="2"/>
  <c r="AJ1712" i="2"/>
  <c r="AJ1778" i="2"/>
  <c r="AJ1853" i="2"/>
  <c r="AJ2358" i="2"/>
  <c r="AJ2394" i="2"/>
  <c r="AJ2395" i="2"/>
  <c r="AJ2462" i="2"/>
  <c r="AJ2551" i="2"/>
  <c r="AJ2643" i="2"/>
  <c r="AJ3664" i="2"/>
  <c r="AJ3905" i="2"/>
  <c r="AJ4147" i="2"/>
  <c r="AJ4160" i="2"/>
  <c r="AJ4394" i="2"/>
  <c r="AJ4427" i="2"/>
  <c r="AJ4936" i="2"/>
  <c r="AJ6153" i="2"/>
  <c r="AJ6259" i="2"/>
  <c r="AJ6277" i="2"/>
  <c r="AJ6494" i="2"/>
  <c r="AJ6775" i="2"/>
  <c r="AJ6952" i="2"/>
  <c r="AJ5205" i="2"/>
  <c r="AJ5460" i="2"/>
  <c r="AJ5626" i="2"/>
  <c r="AJ5756" i="2"/>
  <c r="AJ5879" i="2"/>
  <c r="AJ6051" i="2"/>
  <c r="AJ6468" i="2"/>
  <c r="AJ6904" i="2"/>
  <c r="AJ202" i="2"/>
  <c r="AJ303" i="2"/>
  <c r="AJ1526" i="2"/>
  <c r="AJ3030" i="2"/>
  <c r="AJ3231" i="2"/>
  <c r="AJ4685" i="2"/>
  <c r="AJ4758" i="2"/>
  <c r="AJ5084" i="2"/>
  <c r="AJ5319" i="2"/>
  <c r="AJ1713" i="2"/>
  <c r="AJ1779" i="2"/>
  <c r="AJ1780" i="2"/>
  <c r="AJ112" i="2"/>
  <c r="AJ203" i="2"/>
  <c r="AJ600" i="2"/>
  <c r="AJ601" i="2"/>
  <c r="AJ892" i="2"/>
  <c r="AJ924" i="2"/>
  <c r="AJ1133" i="2"/>
  <c r="AJ1134" i="2"/>
  <c r="AJ1351" i="2"/>
  <c r="AJ1379" i="2"/>
  <c r="AJ3328" i="2"/>
  <c r="AJ3357" i="2"/>
  <c r="AJ3722" i="2"/>
  <c r="AJ3723" i="2"/>
  <c r="AJ1854" i="2"/>
  <c r="AJ2026" i="2"/>
  <c r="AJ2027" i="2"/>
  <c r="AJ2396" i="2"/>
  <c r="AJ2463" i="2"/>
  <c r="AJ2464" i="2"/>
  <c r="AJ2552" i="2"/>
  <c r="AJ2644" i="2"/>
  <c r="AJ2728" i="2"/>
  <c r="AJ3211" i="2"/>
  <c r="AJ3949" i="2"/>
  <c r="AJ4263" i="2"/>
  <c r="AJ4295" i="2"/>
  <c r="AJ4395" i="2"/>
  <c r="AJ4428" i="2"/>
  <c r="AJ6177" i="2"/>
  <c r="AJ6278" i="2"/>
  <c r="AJ6311" i="2"/>
  <c r="AJ4987" i="2"/>
  <c r="AJ6529" i="2"/>
  <c r="AJ6696" i="2"/>
  <c r="AJ6995" i="2"/>
  <c r="AJ5217" i="2"/>
  <c r="AJ5490" i="2"/>
  <c r="AJ5627" i="2"/>
  <c r="AJ5757" i="2"/>
  <c r="AJ5880" i="2"/>
  <c r="AJ6103" i="2"/>
  <c r="AJ6556" i="2"/>
  <c r="AJ6953" i="2"/>
  <c r="AJ113" i="2"/>
  <c r="AJ204" i="2"/>
  <c r="AJ1527" i="2"/>
  <c r="AJ3031" i="2"/>
  <c r="AJ3578" i="2"/>
  <c r="AJ4654" i="2"/>
  <c r="AJ4759" i="2"/>
  <c r="AJ5116" i="2"/>
  <c r="AJ5320" i="2"/>
  <c r="AJ1714" i="2"/>
  <c r="AJ1781" i="2"/>
  <c r="AJ114" i="2"/>
  <c r="AJ205" i="2"/>
  <c r="AJ602" i="2"/>
  <c r="AJ663" i="2"/>
  <c r="AJ817" i="2"/>
  <c r="AJ831" i="2"/>
  <c r="AJ1038" i="2"/>
  <c r="AJ1061" i="2"/>
  <c r="AJ1248" i="2"/>
  <c r="AJ1273" i="2"/>
  <c r="AJ3394" i="2"/>
  <c r="AJ3435" i="2"/>
  <c r="AJ3806" i="2"/>
  <c r="AJ3844" i="2"/>
  <c r="AJ1855" i="2"/>
  <c r="AJ1944" i="2"/>
  <c r="AJ2028" i="2"/>
  <c r="AJ2029" i="2"/>
  <c r="AJ2465" i="2"/>
  <c r="AJ2466" i="2"/>
  <c r="AJ2553" i="2"/>
  <c r="AJ2645" i="2"/>
  <c r="AJ2729" i="2"/>
  <c r="AJ2730" i="2"/>
  <c r="AJ3579" i="2"/>
  <c r="AJ3969" i="2"/>
  <c r="AJ4179" i="2"/>
  <c r="AJ4208" i="2"/>
  <c r="AJ4468" i="2"/>
  <c r="AJ4512" i="2"/>
  <c r="AJ6191" i="2"/>
  <c r="AJ6312" i="2"/>
  <c r="AJ6334" i="2"/>
  <c r="AJ4937" i="2"/>
  <c r="AJ6530" i="2"/>
  <c r="AJ6749" i="2"/>
  <c r="AJ6905" i="2"/>
  <c r="AJ5206" i="2"/>
  <c r="AJ5491" i="2"/>
  <c r="AJ5628" i="2"/>
  <c r="AJ5758" i="2"/>
  <c r="AJ5881" i="2"/>
  <c r="AJ6052" i="2"/>
  <c r="AJ6495" i="2"/>
  <c r="AJ6872" i="2"/>
  <c r="AJ304" i="2"/>
  <c r="AJ369" i="2"/>
  <c r="AJ1556" i="2"/>
  <c r="AJ3032" i="2"/>
  <c r="AJ3436" i="2"/>
  <c r="AJ3437" i="2"/>
  <c r="AJ3760" i="2"/>
  <c r="AJ3807" i="2"/>
  <c r="AJ4711" i="2"/>
  <c r="AJ4760" i="2"/>
  <c r="AJ5143" i="2"/>
  <c r="AJ305" i="2"/>
  <c r="AJ306" i="2"/>
  <c r="AJ664" i="2"/>
  <c r="AJ704" i="2"/>
  <c r="AJ925" i="2"/>
  <c r="AJ926" i="2"/>
  <c r="AJ1188" i="2"/>
  <c r="AJ1189" i="2"/>
  <c r="AJ1409" i="2"/>
  <c r="AJ1432" i="2"/>
  <c r="AJ1856" i="2"/>
  <c r="AJ1945" i="2"/>
  <c r="AJ2030" i="2"/>
  <c r="AJ2108" i="2"/>
  <c r="AJ2163" i="2"/>
  <c r="AJ2197" i="2"/>
  <c r="AJ3612" i="2"/>
  <c r="AJ5296" i="2"/>
  <c r="AJ6104" i="2"/>
  <c r="AJ6630" i="2"/>
  <c r="AJ6954" i="2"/>
  <c r="AJ3987" i="2"/>
  <c r="AJ4322" i="2"/>
  <c r="AJ4340" i="2"/>
  <c r="AJ4469" i="2"/>
  <c r="AJ4513" i="2"/>
  <c r="AJ2467" i="2"/>
  <c r="AJ2554" i="2"/>
  <c r="AJ2646" i="2"/>
  <c r="AJ2731" i="2"/>
  <c r="AJ2732" i="2"/>
  <c r="AJ2796" i="2"/>
  <c r="AJ3634" i="2"/>
  <c r="AJ4988" i="2"/>
  <c r="AJ6631" i="2"/>
  <c r="AJ6761" i="2"/>
  <c r="AJ6996" i="2"/>
  <c r="AJ6229" i="2"/>
  <c r="AJ6416" i="2"/>
  <c r="AJ6417" i="2"/>
  <c r="AJ5321" i="2"/>
  <c r="AJ5547" i="2"/>
  <c r="AJ5629" i="2"/>
  <c r="AJ5759" i="2"/>
  <c r="AJ5882" i="2"/>
  <c r="AJ206" i="2"/>
  <c r="AJ307" i="2"/>
  <c r="AJ1528" i="2"/>
  <c r="AJ3033" i="2"/>
  <c r="AJ3395" i="2"/>
  <c r="AJ3438" i="2"/>
  <c r="AJ3761" i="2"/>
  <c r="AJ3808" i="2"/>
  <c r="AJ4712" i="2"/>
  <c r="AJ4761" i="2"/>
  <c r="AJ5117" i="2"/>
  <c r="AJ5322" i="2"/>
  <c r="AJ207" i="2"/>
  <c r="AJ308" i="2"/>
  <c r="AJ665" i="2"/>
  <c r="AJ705" i="2"/>
  <c r="AJ893" i="2"/>
  <c r="AJ927" i="2"/>
  <c r="AJ1164" i="2"/>
  <c r="AJ1190" i="2"/>
  <c r="AJ1410" i="2"/>
  <c r="AJ1411" i="2"/>
  <c r="AJ1782" i="2"/>
  <c r="AJ1857" i="2"/>
  <c r="AJ1946" i="2"/>
  <c r="AJ2031" i="2"/>
  <c r="AJ2109" i="2"/>
  <c r="AJ2164" i="2"/>
  <c r="AJ2468" i="2"/>
  <c r="AJ3613" i="2"/>
  <c r="AJ5288" i="2"/>
  <c r="AJ6075" i="2"/>
  <c r="AJ6582" i="2"/>
  <c r="AJ6955" i="2"/>
  <c r="AJ3970" i="2"/>
  <c r="AJ4296" i="2"/>
  <c r="AJ4323" i="2"/>
  <c r="AJ4429" i="2"/>
  <c r="AJ4470" i="2"/>
  <c r="AJ2469" i="2"/>
  <c r="AJ2555" i="2"/>
  <c r="AJ2647" i="2"/>
  <c r="AJ2733" i="2"/>
  <c r="AJ2797" i="2"/>
  <c r="AJ3614" i="2"/>
  <c r="AJ4963" i="2"/>
  <c r="AJ6610" i="2"/>
  <c r="AJ6762" i="2"/>
  <c r="AJ6956" i="2"/>
  <c r="AJ6221" i="2"/>
  <c r="AJ6404" i="2"/>
  <c r="AJ6418" i="2"/>
  <c r="AJ5548" i="2"/>
  <c r="AJ5630" i="2"/>
  <c r="AJ5760" i="2"/>
  <c r="AJ5883" i="2"/>
  <c r="AJ309" i="2"/>
  <c r="AJ370" i="2"/>
  <c r="AJ1557" i="2"/>
  <c r="AJ3034" i="2"/>
  <c r="AJ3246" i="2"/>
  <c r="AJ4713" i="2"/>
  <c r="AJ4762" i="2"/>
  <c r="AJ5144" i="2"/>
  <c r="AJ5323" i="2"/>
  <c r="AJ1783" i="2"/>
  <c r="AJ208" i="2"/>
  <c r="AJ371" i="2"/>
  <c r="AJ666" i="2"/>
  <c r="AJ706" i="2"/>
  <c r="AJ928" i="2"/>
  <c r="AJ945" i="2"/>
  <c r="AJ1165" i="2"/>
  <c r="AJ1191" i="2"/>
  <c r="AJ1412" i="2"/>
  <c r="AJ1413" i="2"/>
  <c r="AJ3396" i="2"/>
  <c r="AJ3397" i="2"/>
  <c r="AJ3762" i="2"/>
  <c r="AJ3809" i="2"/>
  <c r="AJ1858" i="2"/>
  <c r="AJ2032" i="2"/>
  <c r="AJ2033" i="2"/>
  <c r="AJ2110" i="2"/>
  <c r="AJ2165" i="2"/>
  <c r="AJ2470" i="2"/>
  <c r="AJ2556" i="2"/>
  <c r="AJ2648" i="2"/>
  <c r="AJ2734" i="2"/>
  <c r="AJ2798" i="2"/>
  <c r="AJ2843" i="2"/>
  <c r="AJ3247" i="2"/>
  <c r="AJ3971" i="2"/>
  <c r="AJ4324" i="2"/>
  <c r="AJ4341" i="2"/>
  <c r="AJ4471" i="2"/>
  <c r="AJ4472" i="2"/>
  <c r="AJ6211" i="2"/>
  <c r="AJ6313" i="2"/>
  <c r="AJ6335" i="2"/>
  <c r="AJ5014" i="2"/>
  <c r="AJ6557" i="2"/>
  <c r="AJ6710" i="2"/>
  <c r="AJ7040" i="2"/>
  <c r="AJ5240" i="2"/>
  <c r="AJ5514" i="2"/>
  <c r="AJ5631" i="2"/>
  <c r="AJ5632" i="2"/>
  <c r="AJ5884" i="2"/>
  <c r="AJ6121" i="2"/>
  <c r="AJ6632" i="2"/>
  <c r="AJ7041" i="2"/>
  <c r="AJ3212" i="2"/>
  <c r="AJ3459" i="2"/>
  <c r="AJ3486" i="2"/>
  <c r="AJ3868" i="2"/>
  <c r="AJ3869" i="2"/>
  <c r="AJ310" i="2"/>
  <c r="AJ372" i="2"/>
  <c r="AJ707" i="2"/>
  <c r="AJ734" i="2"/>
  <c r="AJ1859" i="2"/>
  <c r="AJ1947" i="2"/>
  <c r="AJ2034" i="2"/>
  <c r="AJ2111" i="2"/>
  <c r="AJ2112" i="2"/>
  <c r="AJ2166" i="2"/>
  <c r="AJ311" i="2"/>
  <c r="AJ373" i="2"/>
  <c r="AJ1558" i="2"/>
  <c r="AJ3035" i="2"/>
  <c r="AJ4714" i="2"/>
  <c r="AJ4763" i="2"/>
  <c r="AJ5145" i="2"/>
  <c r="AJ5324" i="2"/>
  <c r="AJ5566" i="2"/>
  <c r="AJ3232" i="2"/>
  <c r="AJ2471" i="2"/>
  <c r="AJ2557" i="2"/>
  <c r="AJ2649" i="2"/>
  <c r="AJ2735" i="2"/>
  <c r="AJ2736" i="2"/>
  <c r="AJ2799" i="2"/>
  <c r="AJ4989" i="2"/>
  <c r="AJ6558" i="2"/>
  <c r="AJ6714" i="2"/>
  <c r="AJ6997" i="2"/>
  <c r="AJ5297" i="2"/>
  <c r="AJ5633" i="2"/>
  <c r="AJ5761" i="2"/>
  <c r="AJ5885" i="2"/>
  <c r="AJ6076" i="2"/>
  <c r="AJ6633" i="2"/>
  <c r="AJ6957" i="2"/>
  <c r="AJ209" i="2"/>
  <c r="AJ312" i="2"/>
  <c r="AJ1529" i="2"/>
  <c r="AJ3036" i="2"/>
  <c r="AJ3233" i="2"/>
  <c r="AJ4686" i="2"/>
  <c r="AJ4764" i="2"/>
  <c r="AJ5085" i="2"/>
  <c r="AJ5325" i="2"/>
  <c r="AJ1715" i="2"/>
  <c r="AJ1784" i="2"/>
  <c r="AJ1860" i="2"/>
  <c r="AJ115" i="2"/>
  <c r="AJ210" i="2"/>
  <c r="AJ603" i="2"/>
  <c r="AJ667" i="2"/>
  <c r="AJ894" i="2"/>
  <c r="AJ929" i="2"/>
  <c r="AJ1135" i="2"/>
  <c r="AJ1166" i="2"/>
  <c r="AJ1352" i="2"/>
  <c r="AJ1380" i="2"/>
  <c r="AJ3329" i="2"/>
  <c r="AJ3358" i="2"/>
  <c r="AJ3724" i="2"/>
  <c r="AJ3763" i="2"/>
  <c r="AJ1948" i="2"/>
  <c r="AJ1949" i="2"/>
  <c r="AJ2035" i="2"/>
  <c r="AJ2397" i="2"/>
  <c r="AJ2472" i="2"/>
  <c r="AJ2558" i="2"/>
  <c r="AJ2559" i="2"/>
  <c r="AJ2650" i="2"/>
  <c r="AJ2737" i="2"/>
  <c r="AJ3213" i="2"/>
  <c r="AJ3950" i="2"/>
  <c r="AJ4297" i="2"/>
  <c r="AJ4298" i="2"/>
  <c r="AJ4396" i="2"/>
  <c r="AJ4430" i="2"/>
  <c r="AJ6192" i="2"/>
  <c r="AJ6279" i="2"/>
  <c r="AJ6314" i="2"/>
  <c r="AJ4990" i="2"/>
  <c r="AJ6531" i="2"/>
  <c r="AJ6697" i="2"/>
  <c r="AJ6998" i="2"/>
  <c r="AJ5228" i="2"/>
  <c r="AJ5492" i="2"/>
  <c r="AJ5634" i="2"/>
  <c r="AJ5762" i="2"/>
  <c r="AJ5886" i="2"/>
  <c r="AJ6105" i="2"/>
  <c r="AJ6559" i="2"/>
  <c r="AJ6999" i="2"/>
  <c r="AJ3177" i="2"/>
  <c r="AJ3330" i="2"/>
  <c r="AJ3359" i="2"/>
  <c r="AJ3725" i="2"/>
  <c r="AJ3764" i="2"/>
  <c r="AJ46" i="2"/>
  <c r="AJ47" i="2"/>
  <c r="AJ560" i="2"/>
  <c r="AJ604" i="2"/>
  <c r="AJ999" i="2"/>
  <c r="AJ1012" i="2"/>
  <c r="AJ1229" i="2"/>
  <c r="AJ1249" i="2"/>
  <c r="AJ1675" i="2"/>
  <c r="AJ1716" i="2"/>
  <c r="AJ1717" i="2"/>
  <c r="AJ1785" i="2"/>
  <c r="AJ1950" i="2"/>
  <c r="AJ2036" i="2"/>
  <c r="AJ2347" i="2"/>
  <c r="AJ2359" i="2"/>
  <c r="AJ2398" i="2"/>
  <c r="AJ2399" i="2"/>
  <c r="AJ29" i="2"/>
  <c r="AJ48" i="2"/>
  <c r="AJ1468" i="2"/>
  <c r="AJ3037" i="2"/>
  <c r="AJ4765" i="2"/>
  <c r="AJ4615" i="2"/>
  <c r="AJ5049" i="2"/>
  <c r="AJ5326" i="2"/>
  <c r="AJ5461" i="2"/>
  <c r="AJ3178" i="2"/>
  <c r="AJ4161" i="2"/>
  <c r="AJ4162" i="2"/>
  <c r="AJ4431" i="2"/>
  <c r="AJ4473" i="2"/>
  <c r="AJ4902" i="2"/>
  <c r="AJ2473" i="2"/>
  <c r="AJ2560" i="2"/>
  <c r="AJ6447" i="2"/>
  <c r="AJ6675" i="2"/>
  <c r="AJ6843" i="2"/>
  <c r="AJ5253" i="2"/>
  <c r="AJ5635" i="2"/>
  <c r="AJ5763" i="2"/>
  <c r="AJ5887" i="2"/>
  <c r="AJ6021" i="2"/>
  <c r="AJ6448" i="2"/>
  <c r="AJ6844" i="2"/>
  <c r="AJ49" i="2"/>
  <c r="AJ50" i="2"/>
  <c r="AJ1469" i="2"/>
  <c r="AJ3038" i="2"/>
  <c r="AJ4616" i="2"/>
  <c r="AJ4766" i="2"/>
  <c r="AJ5058" i="2"/>
  <c r="AJ5327" i="2"/>
  <c r="AJ30" i="2"/>
  <c r="AJ51" i="2"/>
  <c r="AJ542" i="2"/>
  <c r="AJ561" i="2"/>
  <c r="AJ3548" i="2"/>
  <c r="AJ4914" i="2"/>
  <c r="AJ6825" i="2"/>
  <c r="AJ6802" i="2"/>
  <c r="AJ7042" i="2"/>
  <c r="AJ5462" i="2"/>
  <c r="AJ5636" i="2"/>
  <c r="AJ5764" i="2"/>
  <c r="AJ5888" i="2"/>
  <c r="AJ3" i="2"/>
  <c r="AJ17" i="2"/>
  <c r="AJ1462" i="2"/>
  <c r="AJ3039" i="2"/>
  <c r="AJ3305" i="2"/>
  <c r="AJ3310" i="2"/>
  <c r="AJ3685" i="2"/>
  <c r="AJ3695" i="2"/>
  <c r="AJ4626" i="2"/>
  <c r="AJ4767" i="2"/>
  <c r="AJ5050" i="2"/>
  <c r="AJ5328" i="2"/>
  <c r="AJ4" i="2"/>
  <c r="AJ14" i="2"/>
  <c r="AJ543" i="2"/>
  <c r="AJ544" i="2"/>
  <c r="AJ798" i="2"/>
  <c r="AJ818" i="2"/>
  <c r="AJ997" i="2"/>
  <c r="AJ1013" i="2"/>
  <c r="AJ1313" i="2"/>
  <c r="AJ1333" i="2"/>
  <c r="AJ1605" i="2"/>
  <c r="AJ1612" i="2"/>
  <c r="AJ1621" i="2"/>
  <c r="AJ1631" i="2"/>
  <c r="AJ1647" i="2"/>
  <c r="AJ1657" i="2"/>
  <c r="AJ1676" i="2"/>
  <c r="AJ1677" i="2"/>
  <c r="AJ1718" i="2"/>
  <c r="AJ1786" i="2"/>
  <c r="AJ1861" i="2"/>
  <c r="AJ2251" i="2"/>
  <c r="AJ3524" i="2"/>
  <c r="AJ5251" i="2"/>
  <c r="AJ6022" i="2"/>
  <c r="AJ6440" i="2"/>
  <c r="AJ6845" i="2"/>
  <c r="AJ3908" i="2"/>
  <c r="AJ4144" i="2"/>
  <c r="AJ4148" i="2"/>
  <c r="AJ4374" i="2"/>
  <c r="AJ4376" i="2"/>
  <c r="AJ3528" i="2"/>
  <c r="AJ4903" i="2"/>
  <c r="AJ6441" i="2"/>
  <c r="AJ6725" i="2"/>
  <c r="AJ6846" i="2"/>
  <c r="AJ6146" i="2"/>
  <c r="AJ6355" i="2"/>
  <c r="AJ6371" i="2"/>
  <c r="AJ5463" i="2"/>
  <c r="AJ5637" i="2"/>
  <c r="AJ5765" i="2"/>
  <c r="AJ5889" i="2"/>
  <c r="AJ211" i="2"/>
  <c r="AJ313" i="2"/>
  <c r="AJ1559" i="2"/>
  <c r="AJ3040" i="2"/>
  <c r="AJ3580" i="2"/>
  <c r="AJ4687" i="2"/>
  <c r="AJ4768" i="2"/>
  <c r="AJ5146" i="2"/>
  <c r="AJ5329" i="2"/>
  <c r="AJ1787" i="2"/>
  <c r="AJ212" i="2"/>
  <c r="AJ314" i="2"/>
  <c r="AJ668" i="2"/>
  <c r="AJ708" i="2"/>
  <c r="AJ832" i="2"/>
  <c r="AJ846" i="2"/>
  <c r="AJ1062" i="2"/>
  <c r="AJ1063" i="2"/>
  <c r="AJ1274" i="2"/>
  <c r="AJ1295" i="2"/>
  <c r="AJ3439" i="2"/>
  <c r="AJ3460" i="2"/>
  <c r="AJ3810" i="2"/>
  <c r="AJ3845" i="2"/>
  <c r="AJ1862" i="2"/>
  <c r="AJ1951" i="2"/>
  <c r="AJ2037" i="2"/>
  <c r="AJ2113" i="2"/>
  <c r="AJ2114" i="2"/>
  <c r="AJ2474" i="2"/>
  <c r="AJ2561" i="2"/>
  <c r="AJ2651" i="2"/>
  <c r="AJ2738" i="2"/>
  <c r="AJ2800" i="2"/>
  <c r="AJ2801" i="2"/>
  <c r="AJ3615" i="2"/>
  <c r="AJ3972" i="2"/>
  <c r="AJ4209" i="2"/>
  <c r="AJ4234" i="2"/>
  <c r="AJ4514" i="2"/>
  <c r="AJ4545" i="2"/>
  <c r="AJ6201" i="2"/>
  <c r="AJ6315" i="2"/>
  <c r="AJ6336" i="2"/>
  <c r="AJ4964" i="2"/>
  <c r="AJ6583" i="2"/>
  <c r="AJ6750" i="2"/>
  <c r="AJ6958" i="2"/>
  <c r="AJ5207" i="2"/>
  <c r="AJ5515" i="2"/>
  <c r="AJ5638" i="2"/>
  <c r="AJ5766" i="2"/>
  <c r="AJ5890" i="2"/>
  <c r="AJ6077" i="2"/>
  <c r="AJ6560" i="2"/>
  <c r="AJ6906" i="2"/>
  <c r="AJ213" i="2"/>
  <c r="AJ315" i="2"/>
  <c r="AJ1560" i="2"/>
  <c r="AJ3041" i="2"/>
  <c r="AJ3581" i="2"/>
  <c r="AJ4688" i="2"/>
  <c r="AJ4769" i="2"/>
  <c r="AJ5118" i="2"/>
  <c r="AJ5330" i="2"/>
  <c r="AJ1788" i="2"/>
  <c r="AJ1039" i="2"/>
  <c r="AJ1064" i="2"/>
  <c r="AJ1275" i="2"/>
  <c r="AJ1296" i="2"/>
  <c r="AJ1863" i="2"/>
  <c r="AJ1952" i="2"/>
  <c r="AJ2038" i="2"/>
  <c r="AJ2039" i="2"/>
  <c r="AJ2115" i="2"/>
  <c r="AJ2475" i="2"/>
  <c r="AJ2562" i="2"/>
  <c r="AJ2652" i="2"/>
  <c r="AJ2739" i="2"/>
  <c r="AJ2740" i="2"/>
  <c r="AJ2802" i="2"/>
  <c r="AJ3616" i="2"/>
  <c r="AJ4210" i="2"/>
  <c r="AJ4211" i="2"/>
  <c r="AJ4515" i="2"/>
  <c r="AJ4546" i="2"/>
  <c r="AJ4938" i="2"/>
  <c r="AJ6561" i="2"/>
  <c r="AJ6751" i="2"/>
  <c r="AJ6907" i="2"/>
  <c r="AJ5208" i="2"/>
  <c r="AJ5516" i="2"/>
  <c r="AJ5639" i="2"/>
  <c r="AJ5767" i="2"/>
  <c r="AJ5891" i="2"/>
  <c r="AJ6078" i="2"/>
  <c r="AJ6532" i="2"/>
  <c r="AJ6908" i="2"/>
  <c r="AJ116" i="2"/>
  <c r="AJ214" i="2"/>
  <c r="AJ1496" i="2"/>
  <c r="AJ3042" i="2"/>
  <c r="AJ3549" i="2"/>
  <c r="AJ4655" i="2"/>
  <c r="AJ4770" i="2"/>
  <c r="AJ5086" i="2"/>
  <c r="AJ5331" i="2"/>
  <c r="AJ1719" i="2"/>
  <c r="AJ1789" i="2"/>
  <c r="AJ1864" i="2"/>
  <c r="AJ117" i="2"/>
  <c r="AJ215" i="2"/>
  <c r="AJ605" i="2"/>
  <c r="AJ669" i="2"/>
  <c r="AJ819" i="2"/>
  <c r="AJ833" i="2"/>
  <c r="AJ1014" i="2"/>
  <c r="AJ1040" i="2"/>
  <c r="AJ1250" i="2"/>
  <c r="AJ1276" i="2"/>
  <c r="AJ3398" i="2"/>
  <c r="AJ3399" i="2"/>
  <c r="AJ3765" i="2"/>
  <c r="AJ3811" i="2"/>
  <c r="AJ1953" i="2"/>
  <c r="AJ2040" i="2"/>
  <c r="AJ2041" i="2"/>
  <c r="AJ2400" i="2"/>
  <c r="AJ2476" i="2"/>
  <c r="AJ2563" i="2"/>
  <c r="AJ2653" i="2"/>
  <c r="AJ2654" i="2"/>
  <c r="AJ2741" i="2"/>
  <c r="AJ3582" i="2"/>
  <c r="AJ3951" i="2"/>
  <c r="AJ4180" i="2"/>
  <c r="AJ4181" i="2"/>
  <c r="AJ4474" i="2"/>
  <c r="AJ4516" i="2"/>
  <c r="AJ6178" i="2"/>
  <c r="AJ6280" i="2"/>
  <c r="AJ6316" i="2"/>
  <c r="AJ4915" i="2"/>
  <c r="AJ6496" i="2"/>
  <c r="AJ6737" i="2"/>
  <c r="AJ6909" i="2"/>
  <c r="AJ5199" i="2"/>
  <c r="AJ5493" i="2"/>
  <c r="AJ5640" i="2"/>
  <c r="AJ5768" i="2"/>
  <c r="AJ5892" i="2"/>
  <c r="AJ6053" i="2"/>
  <c r="AJ6497" i="2"/>
  <c r="AJ6873" i="2"/>
  <c r="AJ118" i="2"/>
  <c r="AJ216" i="2"/>
  <c r="AJ1497" i="2"/>
  <c r="AJ3043" i="2"/>
  <c r="AJ3214" i="2"/>
  <c r="AJ4656" i="2"/>
  <c r="AJ4771" i="2"/>
  <c r="AJ5087" i="2"/>
  <c r="AJ5332" i="2"/>
  <c r="AJ1678" i="2"/>
  <c r="AJ1720" i="2"/>
  <c r="AJ1790" i="2"/>
  <c r="AJ1865" i="2"/>
  <c r="AJ52" i="2"/>
  <c r="AJ119" i="2"/>
  <c r="AJ562" i="2"/>
  <c r="AJ606" i="2"/>
  <c r="AJ872" i="2"/>
  <c r="AJ895" i="2"/>
  <c r="AJ1110" i="2"/>
  <c r="AJ1136" i="2"/>
  <c r="AJ1353" i="2"/>
  <c r="AJ1354" i="2"/>
  <c r="AJ3317" i="2"/>
  <c r="AJ3331" i="2"/>
  <c r="AJ3696" i="2"/>
  <c r="AJ3726" i="2"/>
  <c r="AJ1866" i="2"/>
  <c r="AJ2042" i="2"/>
  <c r="AJ2360" i="2"/>
  <c r="AJ2401" i="2"/>
  <c r="AJ2477" i="2"/>
  <c r="AJ2478" i="2"/>
  <c r="AJ2564" i="2"/>
  <c r="AJ2655" i="2"/>
  <c r="AJ3215" i="2"/>
  <c r="AJ3919" i="2"/>
  <c r="AJ4264" i="2"/>
  <c r="AJ4299" i="2"/>
  <c r="AJ4397" i="2"/>
  <c r="AJ4398" i="2"/>
  <c r="AJ6165" i="2"/>
  <c r="AJ6260" i="2"/>
  <c r="AJ6281" i="2"/>
  <c r="AJ4965" i="2"/>
  <c r="AJ6498" i="2"/>
  <c r="AJ6685" i="2"/>
  <c r="AJ6959" i="2"/>
  <c r="AJ5218" i="2"/>
  <c r="AJ5464" i="2"/>
  <c r="AJ5641" i="2"/>
  <c r="AJ5769" i="2"/>
  <c r="AJ5893" i="2"/>
  <c r="AJ6079" i="2"/>
  <c r="AJ6499" i="2"/>
  <c r="AJ6960" i="2"/>
  <c r="AJ3216" i="2"/>
  <c r="AJ3440" i="2"/>
  <c r="AJ3461" i="2"/>
  <c r="AJ3846" i="2"/>
  <c r="AJ3870" i="2"/>
  <c r="AJ217" i="2"/>
  <c r="AJ316" i="2"/>
  <c r="AJ709" i="2"/>
  <c r="AJ710" i="2"/>
  <c r="AJ1065" i="2"/>
  <c r="AJ1079" i="2"/>
  <c r="AJ1297" i="2"/>
  <c r="AJ1298" i="2"/>
  <c r="AJ1867" i="2"/>
  <c r="AJ1868" i="2"/>
  <c r="AJ1954" i="2"/>
  <c r="AJ2043" i="2"/>
  <c r="AJ2116" i="2"/>
  <c r="AJ2167" i="2"/>
  <c r="AJ2479" i="2"/>
  <c r="AJ218" i="2"/>
  <c r="AJ317" i="2"/>
  <c r="AJ1561" i="2"/>
  <c r="AJ3044" i="2"/>
  <c r="AJ4689" i="2"/>
  <c r="AJ4772" i="2"/>
  <c r="AJ5119" i="2"/>
  <c r="AJ5333" i="2"/>
  <c r="AJ5549" i="2"/>
  <c r="AJ3217" i="2"/>
  <c r="AJ4212" i="2"/>
  <c r="AJ4235" i="2"/>
  <c r="AJ4517" i="2"/>
  <c r="AJ4547" i="2"/>
  <c r="AJ2480" i="2"/>
  <c r="AJ2565" i="2"/>
  <c r="AJ2656" i="2"/>
  <c r="AJ2742" i="2"/>
  <c r="AJ2803" i="2"/>
  <c r="AJ4966" i="2"/>
  <c r="AJ6533" i="2"/>
  <c r="AJ6705" i="2"/>
  <c r="AJ6961" i="2"/>
  <c r="AJ5289" i="2"/>
  <c r="AJ5642" i="2"/>
  <c r="AJ5770" i="2"/>
  <c r="AJ5894" i="2"/>
  <c r="AJ6080" i="2"/>
  <c r="AJ6611" i="2"/>
  <c r="AJ6910" i="2"/>
  <c r="AJ53" i="2"/>
  <c r="AJ120" i="2"/>
  <c r="AJ1498" i="2"/>
  <c r="AJ3045" i="2"/>
  <c r="AJ3306" i="2"/>
  <c r="AJ3312" i="2"/>
  <c r="AJ3525" i="2"/>
  <c r="AJ3697" i="2"/>
  <c r="AJ3727" i="2"/>
  <c r="AJ4627" i="2"/>
  <c r="AJ4773" i="2"/>
  <c r="AJ5088" i="2"/>
  <c r="AJ5334" i="2"/>
  <c r="AJ54" i="2"/>
  <c r="AJ121" i="2"/>
  <c r="AJ563" i="2"/>
  <c r="AJ607" i="2"/>
  <c r="AJ990" i="2"/>
  <c r="AJ993" i="2"/>
  <c r="AJ1226" i="2"/>
  <c r="AJ1230" i="2"/>
  <c r="AJ3550" i="2"/>
  <c r="AJ4136" i="2"/>
  <c r="AJ4140" i="2"/>
  <c r="AJ4377" i="2"/>
  <c r="AJ4399" i="2"/>
  <c r="AJ4002" i="2"/>
  <c r="AJ4003" i="2"/>
  <c r="AJ4004" i="2"/>
  <c r="AJ4005" i="2"/>
  <c r="AJ4008" i="2"/>
  <c r="AJ4009" i="2"/>
  <c r="AJ4012" i="2"/>
  <c r="AJ4021" i="2"/>
  <c r="AJ4031" i="2"/>
  <c r="AJ4032" i="2"/>
  <c r="AJ4043" i="2"/>
  <c r="AJ4075" i="2"/>
  <c r="AJ6826" i="2"/>
  <c r="AJ4916" i="2"/>
  <c r="AJ6803" i="2"/>
  <c r="AJ7064" i="2"/>
  <c r="AJ5249" i="2"/>
  <c r="AJ5465" i="2"/>
  <c r="AJ5643" i="2"/>
  <c r="AJ5771" i="2"/>
  <c r="AJ5895" i="2"/>
  <c r="AJ6029" i="2"/>
  <c r="AJ6804" i="2"/>
  <c r="AJ7000" i="2"/>
  <c r="AJ5" i="2"/>
  <c r="AJ25" i="2"/>
  <c r="AJ31" i="2"/>
  <c r="AJ219" i="2"/>
  <c r="AJ1470" i="2"/>
  <c r="AJ3046" i="2"/>
  <c r="AJ1471" i="2"/>
  <c r="AJ3047" i="2"/>
  <c r="AJ3307" i="2"/>
  <c r="AJ3313" i="2"/>
  <c r="AJ3531" i="2"/>
  <c r="AJ3698" i="2"/>
  <c r="AJ3699" i="2"/>
  <c r="AJ4617" i="2"/>
  <c r="AJ4774" i="2"/>
  <c r="AJ4628" i="2"/>
  <c r="AJ4775" i="2"/>
  <c r="AJ5051" i="2"/>
  <c r="AJ5335" i="2"/>
  <c r="AJ5059" i="2"/>
  <c r="AJ5336" i="2"/>
  <c r="AJ2" i="2"/>
  <c r="AJ15" i="2"/>
  <c r="AJ539" i="2"/>
  <c r="AJ545" i="2"/>
  <c r="AJ799" i="2"/>
  <c r="AJ820" i="2"/>
  <c r="AJ996" i="2"/>
  <c r="AJ1015" i="2"/>
  <c r="AJ1314" i="2"/>
  <c r="AJ1334" i="2"/>
  <c r="AJ1606" i="2"/>
  <c r="AJ1613" i="2"/>
  <c r="AJ1622" i="2"/>
  <c r="AJ1632" i="2"/>
  <c r="AJ1648" i="2"/>
  <c r="AJ1658" i="2"/>
  <c r="AJ1659" i="2"/>
  <c r="AJ1679" i="2"/>
  <c r="AJ1721" i="2"/>
  <c r="AJ1791" i="2"/>
  <c r="AJ1869" i="2"/>
  <c r="AJ2252" i="2"/>
  <c r="AJ3532" i="2"/>
  <c r="AJ3583" i="2"/>
  <c r="AJ3906" i="2"/>
  <c r="AJ4137" i="2"/>
  <c r="AJ4141" i="2"/>
  <c r="AJ4378" i="2"/>
  <c r="AJ4400" i="2"/>
  <c r="AJ4917" i="2"/>
  <c r="AJ4939" i="2"/>
  <c r="AJ6147" i="2"/>
  <c r="AJ6261" i="2"/>
  <c r="AJ6282" i="2"/>
  <c r="AJ6469" i="2"/>
  <c r="AJ6500" i="2"/>
  <c r="AJ6729" i="2"/>
  <c r="AJ6738" i="2"/>
  <c r="AJ6911" i="2"/>
  <c r="AJ6962" i="2"/>
  <c r="AJ5193" i="2"/>
  <c r="AJ5466" i="2"/>
  <c r="AJ5494" i="2"/>
  <c r="AJ5644" i="2"/>
  <c r="AJ5772" i="2"/>
  <c r="AJ5896" i="2"/>
  <c r="AJ5897" i="2"/>
  <c r="AJ5983" i="2"/>
  <c r="AJ5987" i="2"/>
  <c r="AJ6054" i="2"/>
  <c r="AJ6449" i="2"/>
  <c r="AJ6912" i="2"/>
  <c r="AJ32" i="2"/>
  <c r="AJ55" i="2"/>
  <c r="AJ1472" i="2"/>
  <c r="AJ3048" i="2"/>
  <c r="AJ4618" i="2"/>
  <c r="AJ4776" i="2"/>
  <c r="AJ5060" i="2"/>
  <c r="AJ5337" i="2"/>
  <c r="AJ33" i="2"/>
  <c r="AJ56" i="2"/>
  <c r="AJ546" i="2"/>
  <c r="AJ564" i="2"/>
  <c r="AJ3533" i="2"/>
  <c r="AJ4904" i="2"/>
  <c r="AJ6827" i="2"/>
  <c r="AJ6805" i="2"/>
  <c r="AJ7043" i="2"/>
  <c r="AJ5467" i="2"/>
  <c r="AJ5645" i="2"/>
  <c r="AJ5773" i="2"/>
  <c r="AJ5898" i="2"/>
  <c r="AJ13" i="2"/>
  <c r="AJ18" i="2"/>
  <c r="AJ1473" i="2"/>
  <c r="AJ3049" i="2"/>
  <c r="AJ3175" i="2"/>
  <c r="AJ4629" i="2"/>
  <c r="AJ4777" i="2"/>
  <c r="AJ5061" i="2"/>
  <c r="AJ5338" i="2"/>
  <c r="AJ1607" i="2"/>
  <c r="AJ1615" i="2"/>
  <c r="AJ1623" i="2"/>
  <c r="AJ1633" i="2"/>
  <c r="AJ1652" i="2"/>
  <c r="AJ1660" i="2"/>
  <c r="AJ1680" i="2"/>
  <c r="AJ1722" i="2"/>
  <c r="AJ1792" i="2"/>
  <c r="AJ1793" i="2"/>
  <c r="AJ6" i="2"/>
  <c r="AJ19" i="2"/>
  <c r="AJ547" i="2"/>
  <c r="AJ565" i="2"/>
  <c r="AJ800" i="2"/>
  <c r="AJ834" i="2"/>
  <c r="AJ998" i="2"/>
  <c r="AJ1016" i="2"/>
  <c r="AJ1335" i="2"/>
  <c r="AJ1355" i="2"/>
  <c r="AJ3304" i="2"/>
  <c r="AJ3311" i="2"/>
  <c r="AJ3686" i="2"/>
  <c r="AJ3700" i="2"/>
  <c r="AJ1870" i="2"/>
  <c r="AJ2253" i="2"/>
  <c r="AJ3176" i="2"/>
  <c r="AJ3909" i="2"/>
  <c r="AJ4145" i="2"/>
  <c r="AJ4149" i="2"/>
  <c r="AJ4379" i="2"/>
  <c r="AJ4380" i="2"/>
  <c r="AJ6148" i="2"/>
  <c r="AJ6262" i="2"/>
  <c r="AJ6263" i="2"/>
  <c r="AJ4940" i="2"/>
  <c r="AJ6442" i="2"/>
  <c r="AJ6676" i="2"/>
  <c r="AJ6913" i="2"/>
  <c r="AJ5194" i="2"/>
  <c r="AJ5457" i="2"/>
  <c r="AJ5646" i="2"/>
  <c r="AJ5774" i="2"/>
  <c r="AJ5899" i="2"/>
  <c r="AJ6055" i="2"/>
  <c r="AJ6450" i="2"/>
  <c r="AJ6914" i="2"/>
  <c r="AJ3194" i="2"/>
  <c r="AJ3441" i="2"/>
  <c r="AJ3442" i="2"/>
  <c r="AJ3812" i="2"/>
  <c r="AJ3847" i="2"/>
  <c r="AJ220" i="2"/>
  <c r="AJ318" i="2"/>
  <c r="AJ670" i="2"/>
  <c r="AJ711" i="2"/>
  <c r="AJ1041" i="2"/>
  <c r="AJ1066" i="2"/>
  <c r="AJ1277" i="2"/>
  <c r="AJ1299" i="2"/>
  <c r="AJ1794" i="2"/>
  <c r="AJ1871" i="2"/>
  <c r="AJ1872" i="2"/>
  <c r="AJ1955" i="2"/>
  <c r="AJ2044" i="2"/>
  <c r="AJ2117" i="2"/>
  <c r="AJ2402" i="2"/>
  <c r="AJ2481" i="2"/>
  <c r="AJ221" i="2"/>
  <c r="AJ222" i="2"/>
  <c r="AJ1530" i="2"/>
  <c r="AJ3050" i="2"/>
  <c r="AJ4657" i="2"/>
  <c r="AJ4778" i="2"/>
  <c r="AJ5089" i="2"/>
  <c r="AJ5339" i="2"/>
  <c r="AJ5517" i="2"/>
  <c r="AJ3218" i="2"/>
  <c r="AJ4213" i="2"/>
  <c r="AJ4236" i="2"/>
  <c r="AJ4518" i="2"/>
  <c r="AJ4548" i="2"/>
  <c r="AJ2566" i="2"/>
  <c r="AJ2657" i="2"/>
  <c r="AJ2658" i="2"/>
  <c r="AJ2743" i="2"/>
  <c r="AJ4941" i="2"/>
  <c r="AJ6534" i="2"/>
  <c r="AJ6700" i="2"/>
  <c r="AJ6963" i="2"/>
  <c r="AJ5274" i="2"/>
  <c r="AJ5647" i="2"/>
  <c r="AJ5775" i="2"/>
  <c r="AJ5900" i="2"/>
  <c r="AJ6056" i="2"/>
  <c r="AJ6562" i="2"/>
  <c r="AJ6915" i="2"/>
  <c r="AJ122" i="2"/>
  <c r="AJ223" i="2"/>
  <c r="AJ1499" i="2"/>
  <c r="AJ3051" i="2"/>
  <c r="AJ3551" i="2"/>
  <c r="AJ4630" i="2"/>
  <c r="AJ4779" i="2"/>
  <c r="AJ5090" i="2"/>
  <c r="AJ5340" i="2"/>
  <c r="AJ1723" i="2"/>
  <c r="AJ1724" i="2"/>
  <c r="AJ1795" i="2"/>
  <c r="AJ57" i="2"/>
  <c r="AJ123" i="2"/>
  <c r="AJ608" i="2"/>
  <c r="AJ609" i="2"/>
  <c r="AJ821" i="2"/>
  <c r="AJ822" i="2"/>
  <c r="AJ1017" i="2"/>
  <c r="AJ1042" i="2"/>
  <c r="AJ1251" i="2"/>
  <c r="AJ1252" i="2"/>
  <c r="AJ3360" i="2"/>
  <c r="AJ3400" i="2"/>
  <c r="AJ3766" i="2"/>
  <c r="AJ3813" i="2"/>
  <c r="AJ1873" i="2"/>
  <c r="AJ1956" i="2"/>
  <c r="AJ1957" i="2"/>
  <c r="AJ2403" i="2"/>
  <c r="AJ2404" i="2"/>
  <c r="AJ2482" i="2"/>
  <c r="AJ2567" i="2"/>
  <c r="AJ2659" i="2"/>
  <c r="AJ2744" i="2"/>
  <c r="AJ3552" i="2"/>
  <c r="AJ3952" i="2"/>
  <c r="AJ4163" i="2"/>
  <c r="AJ4182" i="2"/>
  <c r="AJ4475" i="2"/>
  <c r="AJ4476" i="2"/>
  <c r="AJ6166" i="2"/>
  <c r="AJ6283" i="2"/>
  <c r="AJ6317" i="2"/>
  <c r="AJ4918" i="2"/>
  <c r="AJ6470" i="2"/>
  <c r="AJ6739" i="2"/>
  <c r="AJ6874" i="2"/>
  <c r="AJ5200" i="2"/>
  <c r="AJ5468" i="2"/>
  <c r="AJ5648" i="2"/>
  <c r="AJ5776" i="2"/>
  <c r="AJ5901" i="2"/>
  <c r="AJ6030" i="2"/>
  <c r="AJ6471" i="2"/>
  <c r="AJ6847" i="2"/>
  <c r="AJ374" i="2"/>
  <c r="AJ468" i="2"/>
  <c r="AJ1463" i="2"/>
  <c r="AJ3052" i="2"/>
  <c r="AJ2997" i="2"/>
  <c r="AJ2999" i="2"/>
  <c r="AJ3273" i="2"/>
  <c r="AJ3281" i="2"/>
  <c r="AJ3526" i="2"/>
  <c r="AJ4619" i="2"/>
  <c r="AJ4780" i="2"/>
  <c r="AJ5052" i="2"/>
  <c r="AJ5341" i="2"/>
  <c r="AJ479" i="2"/>
  <c r="AJ506" i="2"/>
  <c r="AJ780" i="2"/>
  <c r="AJ784" i="2"/>
  <c r="AJ966" i="2"/>
  <c r="AJ975" i="2"/>
  <c r="AJ1604" i="2"/>
  <c r="AJ1611" i="2"/>
  <c r="AJ1618" i="2"/>
  <c r="AJ1629" i="2"/>
  <c r="AJ1638" i="2"/>
  <c r="AJ1644" i="2"/>
  <c r="AJ1649" i="2"/>
  <c r="AJ1653" i="2"/>
  <c r="AJ1661" i="2"/>
  <c r="AJ1662" i="2"/>
  <c r="AJ1681" i="2"/>
  <c r="AJ2045" i="2"/>
  <c r="AJ2998" i="2"/>
  <c r="AJ3001" i="2"/>
  <c r="AJ3173" i="2"/>
  <c r="AJ3274" i="2"/>
  <c r="AJ3282" i="2"/>
  <c r="AJ3920" i="2"/>
  <c r="AJ4359" i="2"/>
  <c r="AJ4361" i="2"/>
  <c r="AJ4595" i="2"/>
  <c r="AJ4596" i="2"/>
  <c r="AJ4905" i="2"/>
  <c r="AJ6149" i="2"/>
  <c r="AJ6245" i="2"/>
  <c r="AJ6248" i="2"/>
  <c r="AJ6451" i="2"/>
  <c r="AJ6727" i="2"/>
  <c r="AJ6875" i="2"/>
  <c r="AJ5192" i="2"/>
  <c r="AJ5469" i="2"/>
  <c r="AJ6010" i="2"/>
  <c r="AJ6011" i="2"/>
  <c r="AJ6013" i="2"/>
  <c r="AJ6057" i="2"/>
  <c r="AJ6452" i="2"/>
  <c r="AJ6848" i="2"/>
  <c r="AJ224" i="2"/>
  <c r="AJ319" i="2"/>
  <c r="AJ1531" i="2"/>
  <c r="AJ3053" i="2"/>
  <c r="AJ3248" i="2"/>
  <c r="AJ4715" i="2"/>
  <c r="AJ4781" i="2"/>
  <c r="AJ5120" i="2"/>
  <c r="AJ5342" i="2"/>
  <c r="AJ1725" i="2"/>
  <c r="AJ1796" i="2"/>
  <c r="AJ124" i="2"/>
  <c r="AJ225" i="2"/>
  <c r="AJ610" i="2"/>
  <c r="AJ671" i="2"/>
  <c r="AJ896" i="2"/>
  <c r="AJ930" i="2"/>
  <c r="AJ1137" i="2"/>
  <c r="AJ1167" i="2"/>
  <c r="AJ1381" i="2"/>
  <c r="AJ1414" i="2"/>
  <c r="AJ3332" i="2"/>
  <c r="AJ3361" i="2"/>
  <c r="AJ3728" i="2"/>
  <c r="AJ3767" i="2"/>
  <c r="AJ1874" i="2"/>
  <c r="AJ1958" i="2"/>
  <c r="AJ2046" i="2"/>
  <c r="AJ2118" i="2"/>
  <c r="AJ2405" i="2"/>
  <c r="AJ2483" i="2"/>
  <c r="AJ2568" i="2"/>
  <c r="AJ2660" i="2"/>
  <c r="AJ2745" i="2"/>
  <c r="AJ2804" i="2"/>
  <c r="AJ3234" i="2"/>
  <c r="AJ3973" i="2"/>
  <c r="AJ4300" i="2"/>
  <c r="AJ4325" i="2"/>
  <c r="AJ4432" i="2"/>
  <c r="AJ4477" i="2"/>
  <c r="AJ6202" i="2"/>
  <c r="AJ6318" i="2"/>
  <c r="AJ6337" i="2"/>
  <c r="AJ4991" i="2"/>
  <c r="AJ6535" i="2"/>
  <c r="AJ6701" i="2"/>
  <c r="AJ7044" i="2"/>
  <c r="AJ5229" i="2"/>
  <c r="AJ5518" i="2"/>
  <c r="AJ5649" i="2"/>
  <c r="AJ5777" i="2"/>
  <c r="AJ5902" i="2"/>
  <c r="AJ6122" i="2"/>
  <c r="AJ6584" i="2"/>
  <c r="AJ7001" i="2"/>
  <c r="AJ4237" i="2"/>
  <c r="AJ4265" i="2"/>
  <c r="AJ4549" i="2"/>
  <c r="AJ4571" i="2"/>
  <c r="AJ3195" i="2"/>
  <c r="AJ3401" i="2"/>
  <c r="AJ3443" i="2"/>
  <c r="AJ3814" i="2"/>
  <c r="AJ3815" i="2"/>
  <c r="AJ125" i="2"/>
  <c r="AJ226" i="2"/>
  <c r="AJ611" i="2"/>
  <c r="AJ672" i="2"/>
  <c r="AJ801" i="2"/>
  <c r="AJ805" i="2"/>
  <c r="AJ1043" i="2"/>
  <c r="AJ1044" i="2"/>
  <c r="AJ1253" i="2"/>
  <c r="AJ1278" i="2"/>
  <c r="AJ1726" i="2"/>
  <c r="AJ1797" i="2"/>
  <c r="AJ1875" i="2"/>
  <c r="AJ1959" i="2"/>
  <c r="AJ1960" i="2"/>
  <c r="AJ2047" i="2"/>
  <c r="AJ2406" i="2"/>
  <c r="AJ2407" i="2"/>
  <c r="AJ126" i="2"/>
  <c r="AJ227" i="2"/>
  <c r="AJ1500" i="2"/>
  <c r="AJ3054" i="2"/>
  <c r="AJ4658" i="2"/>
  <c r="AJ4782" i="2"/>
  <c r="AJ5091" i="2"/>
  <c r="AJ5343" i="2"/>
  <c r="AJ5519" i="2"/>
  <c r="AJ3196" i="2"/>
  <c r="AJ3921" i="2"/>
  <c r="AJ4183" i="2"/>
  <c r="AJ4214" i="2"/>
  <c r="AJ4478" i="2"/>
  <c r="AJ4519" i="2"/>
  <c r="AJ2484" i="2"/>
  <c r="AJ2569" i="2"/>
  <c r="AJ2661" i="2"/>
  <c r="AJ2662" i="2"/>
  <c r="AJ4942" i="2"/>
  <c r="AJ6167" i="2"/>
  <c r="AJ6264" i="2"/>
  <c r="AJ6284" i="2"/>
  <c r="AJ6501" i="2"/>
  <c r="AJ6692" i="2"/>
  <c r="AJ6916" i="2"/>
  <c r="AJ5275" i="2"/>
  <c r="AJ5650" i="2"/>
  <c r="AJ5778" i="2"/>
  <c r="AJ5903" i="2"/>
  <c r="AJ6031" i="2"/>
  <c r="AJ6536" i="2"/>
  <c r="AJ6876" i="2"/>
  <c r="AJ58" i="2"/>
  <c r="AJ127" i="2"/>
  <c r="AJ1474" i="2"/>
  <c r="AJ3055" i="2"/>
  <c r="AJ3197" i="2"/>
  <c r="AJ4631" i="2"/>
  <c r="AJ4783" i="2"/>
  <c r="AJ5062" i="2"/>
  <c r="AJ5344" i="2"/>
  <c r="AJ1663" i="2"/>
  <c r="AJ1682" i="2"/>
  <c r="AJ1727" i="2"/>
  <c r="AJ1798" i="2"/>
  <c r="AJ34" i="2"/>
  <c r="AJ59" i="2"/>
  <c r="AJ548" i="2"/>
  <c r="AJ566" i="2"/>
  <c r="AJ859" i="2"/>
  <c r="AJ873" i="2"/>
  <c r="AJ1091" i="2"/>
  <c r="AJ1111" i="2"/>
  <c r="AJ1336" i="2"/>
  <c r="AJ1356" i="2"/>
  <c r="AJ3316" i="2"/>
  <c r="AJ3318" i="2"/>
  <c r="AJ3687" i="2"/>
  <c r="AJ3701" i="2"/>
  <c r="AJ1876" i="2"/>
  <c r="AJ1961" i="2"/>
  <c r="AJ2348" i="2"/>
  <c r="AJ2361" i="2"/>
  <c r="AJ2408" i="2"/>
  <c r="AJ2485" i="2"/>
  <c r="AJ2570" i="2"/>
  <c r="AJ2571" i="2"/>
  <c r="AJ3198" i="2"/>
  <c r="AJ3910" i="2"/>
  <c r="AJ4238" i="2"/>
  <c r="AJ4266" i="2"/>
  <c r="AJ4381" i="2"/>
  <c r="AJ4401" i="2"/>
  <c r="AJ6150" i="2"/>
  <c r="AJ6265" i="2"/>
  <c r="AJ6285" i="2"/>
  <c r="AJ4943" i="2"/>
  <c r="AJ6472" i="2"/>
  <c r="AJ6680" i="2"/>
  <c r="AJ6917" i="2"/>
  <c r="AJ5209" i="2"/>
  <c r="AJ5470" i="2"/>
  <c r="AJ5651" i="2"/>
  <c r="AJ5779" i="2"/>
  <c r="AJ5904" i="2"/>
  <c r="AJ6081" i="2"/>
  <c r="AJ6473" i="2"/>
  <c r="AJ6918" i="2"/>
  <c r="AJ228" i="2"/>
  <c r="AJ320" i="2"/>
  <c r="AJ1562" i="2"/>
  <c r="AJ3056" i="2"/>
  <c r="AJ3617" i="2"/>
  <c r="AJ4690" i="2"/>
  <c r="AJ4784" i="2"/>
  <c r="AJ5147" i="2"/>
  <c r="AJ5345" i="2"/>
  <c r="AJ1877" i="2"/>
  <c r="AJ229" i="2"/>
  <c r="AJ321" i="2"/>
  <c r="AJ673" i="2"/>
  <c r="AJ712" i="2"/>
  <c r="AJ835" i="2"/>
  <c r="AJ847" i="2"/>
  <c r="AJ1067" i="2"/>
  <c r="AJ1080" i="2"/>
  <c r="AJ1300" i="2"/>
  <c r="AJ1301" i="2"/>
  <c r="AJ3444" i="2"/>
  <c r="AJ3445" i="2"/>
  <c r="AJ3848" i="2"/>
  <c r="AJ3849" i="2"/>
  <c r="AJ1962" i="2"/>
  <c r="AJ2048" i="2"/>
  <c r="AJ2049" i="2"/>
  <c r="AJ2119" i="2"/>
  <c r="AJ2168" i="2"/>
  <c r="AJ2572" i="2"/>
  <c r="AJ2663" i="2"/>
  <c r="AJ2664" i="2"/>
  <c r="AJ2746" i="2"/>
  <c r="AJ2805" i="2"/>
  <c r="AJ2844" i="2"/>
  <c r="AJ3618" i="2"/>
  <c r="AJ3974" i="2"/>
  <c r="AJ4215" i="2"/>
  <c r="AJ4239" i="2"/>
  <c r="AJ4520" i="2"/>
  <c r="AJ4550" i="2"/>
  <c r="AJ6241" i="2"/>
  <c r="AJ6319" i="2"/>
  <c r="AJ6338" i="2"/>
  <c r="AJ4967" i="2"/>
  <c r="AJ6585" i="2"/>
  <c r="AJ6763" i="2"/>
  <c r="AJ6964" i="2"/>
  <c r="AJ5219" i="2"/>
  <c r="AJ5520" i="2"/>
  <c r="AJ5652" i="2"/>
  <c r="AJ5780" i="2"/>
  <c r="AJ5905" i="2"/>
  <c r="AJ6082" i="2"/>
  <c r="AJ6586" i="2"/>
  <c r="AJ6919" i="2"/>
  <c r="AJ128" i="2"/>
  <c r="AJ230" i="2"/>
  <c r="AJ1501" i="2"/>
  <c r="AJ3057" i="2"/>
  <c r="AJ3333" i="2"/>
  <c r="AJ3334" i="2"/>
  <c r="AJ3534" i="2"/>
  <c r="AJ3702" i="2"/>
  <c r="AJ3729" i="2"/>
  <c r="AJ4632" i="2"/>
  <c r="AJ4785" i="2"/>
  <c r="AJ5092" i="2"/>
  <c r="AJ5346" i="2"/>
  <c r="AJ60" i="2"/>
  <c r="AJ129" i="2"/>
  <c r="AJ567" i="2"/>
  <c r="AJ612" i="2"/>
  <c r="AJ1000" i="2"/>
  <c r="AJ1001" i="2"/>
  <c r="AJ1227" i="2"/>
  <c r="AJ1231" i="2"/>
  <c r="AJ3584" i="2"/>
  <c r="AJ4150" i="2"/>
  <c r="AJ4151" i="2"/>
  <c r="AJ4402" i="2"/>
  <c r="AJ4403" i="2"/>
  <c r="AJ4010" i="2"/>
  <c r="AJ4013" i="2"/>
  <c r="AJ4022" i="2"/>
  <c r="AJ4033" i="2"/>
  <c r="AJ4034" i="2"/>
  <c r="AJ4044" i="2"/>
  <c r="AJ4077" i="2"/>
  <c r="AJ4082" i="2"/>
  <c r="AJ4083" i="2"/>
  <c r="AJ4092" i="2"/>
  <c r="AJ4101" i="2"/>
  <c r="AJ4110" i="2"/>
  <c r="AJ6828" i="2"/>
  <c r="AJ4944" i="2"/>
  <c r="AJ6806" i="2"/>
  <c r="AJ7065" i="2"/>
  <c r="AJ5254" i="2"/>
  <c r="AJ5495" i="2"/>
  <c r="AJ5653" i="2"/>
  <c r="AJ5781" i="2"/>
  <c r="AJ5906" i="2"/>
  <c r="AJ6032" i="2"/>
  <c r="AJ6807" i="2"/>
  <c r="AJ7002" i="2"/>
  <c r="AJ3199" i="2"/>
  <c r="AJ3402" i="2"/>
  <c r="AJ3446" i="2"/>
  <c r="AJ3816" i="2"/>
  <c r="AJ3850" i="2"/>
  <c r="AJ130" i="2"/>
  <c r="AJ231" i="2"/>
  <c r="AJ613" i="2"/>
  <c r="AJ674" i="2"/>
  <c r="AJ1045" i="2"/>
  <c r="AJ1046" i="2"/>
  <c r="AJ1279" i="2"/>
  <c r="AJ1280" i="2"/>
  <c r="AJ1728" i="2"/>
  <c r="AJ1799" i="2"/>
  <c r="AJ1878" i="2"/>
  <c r="AJ1963" i="2"/>
  <c r="AJ2050" i="2"/>
  <c r="AJ2051" i="2"/>
  <c r="AJ2409" i="2"/>
  <c r="AJ2410" i="2"/>
  <c r="AJ131" i="2"/>
  <c r="AJ232" i="2"/>
  <c r="AJ1502" i="2"/>
  <c r="AJ3058" i="2"/>
  <c r="AJ4659" i="2"/>
  <c r="AJ4786" i="2"/>
  <c r="AJ5093" i="2"/>
  <c r="AJ5347" i="2"/>
  <c r="AJ5521" i="2"/>
  <c r="AJ3200" i="2"/>
  <c r="AJ4184" i="2"/>
  <c r="AJ4216" i="2"/>
  <c r="AJ4479" i="2"/>
  <c r="AJ4521" i="2"/>
  <c r="AJ2486" i="2"/>
  <c r="AJ2573" i="2"/>
  <c r="AJ2665" i="2"/>
  <c r="AJ2747" i="2"/>
  <c r="AJ4945" i="2"/>
  <c r="AJ6502" i="2"/>
  <c r="AJ6698" i="2"/>
  <c r="AJ6920" i="2"/>
  <c r="AJ5276" i="2"/>
  <c r="AJ5654" i="2"/>
  <c r="AJ5782" i="2"/>
  <c r="AJ5907" i="2"/>
  <c r="AJ6058" i="2"/>
  <c r="AJ6563" i="2"/>
  <c r="AJ6921" i="2"/>
  <c r="AJ3462" i="2"/>
  <c r="AJ3487" i="2"/>
  <c r="AJ3871" i="2"/>
  <c r="AJ3893" i="2"/>
  <c r="AJ322" i="2"/>
  <c r="AJ375" i="2"/>
  <c r="AJ713" i="2"/>
  <c r="AJ735" i="2"/>
  <c r="AJ1879" i="2"/>
  <c r="AJ2052" i="2"/>
  <c r="AJ2120" i="2"/>
  <c r="AJ2169" i="2"/>
  <c r="AJ2170" i="2"/>
  <c r="AJ2198" i="2"/>
  <c r="AJ323" i="2"/>
  <c r="AJ376" i="2"/>
  <c r="AJ1583" i="2"/>
  <c r="AJ3059" i="2"/>
  <c r="AJ4716" i="2"/>
  <c r="AJ4787" i="2"/>
  <c r="AJ5148" i="2"/>
  <c r="AJ5348" i="2"/>
  <c r="AJ5567" i="2"/>
  <c r="AJ3249" i="2"/>
  <c r="AJ2574" i="2"/>
  <c r="AJ2575" i="2"/>
  <c r="AJ2666" i="2"/>
  <c r="AJ2748" i="2"/>
  <c r="AJ2806" i="2"/>
  <c r="AJ2845" i="2"/>
  <c r="AJ4992" i="2"/>
  <c r="AJ6587" i="2"/>
  <c r="AJ6717" i="2"/>
  <c r="AJ7003" i="2"/>
  <c r="AJ5655" i="2"/>
  <c r="AJ5783" i="2"/>
  <c r="AJ5908" i="2"/>
  <c r="AJ3060" i="2"/>
  <c r="AJ3308" i="2"/>
  <c r="AJ3314" i="2"/>
  <c r="AJ3730" i="2"/>
  <c r="AJ3768" i="2"/>
  <c r="AJ7" i="2"/>
  <c r="AJ20" i="2"/>
  <c r="AJ568" i="2"/>
  <c r="AJ614" i="2"/>
  <c r="AJ794" i="2"/>
  <c r="AJ796" i="2"/>
  <c r="AJ991" i="2"/>
  <c r="AJ994" i="2"/>
  <c r="AJ1232" i="2"/>
  <c r="AJ1254" i="2"/>
  <c r="AJ1608" i="2"/>
  <c r="AJ1614" i="2"/>
  <c r="AJ1624" i="2"/>
  <c r="AJ1634" i="2"/>
  <c r="AJ1650" i="2"/>
  <c r="AJ1683" i="2"/>
  <c r="AJ1729" i="2"/>
  <c r="AJ1730" i="2"/>
  <c r="AJ1800" i="2"/>
  <c r="AJ1880" i="2"/>
  <c r="AJ1964" i="2"/>
  <c r="AJ2254" i="2"/>
  <c r="AJ8" i="2"/>
  <c r="AJ21" i="2"/>
  <c r="AJ1475" i="2"/>
  <c r="AJ3061" i="2"/>
  <c r="AJ4788" i="2"/>
  <c r="AJ4620" i="2"/>
  <c r="AJ5053" i="2"/>
  <c r="AJ5349" i="2"/>
  <c r="AJ5471" i="2"/>
  <c r="AJ3174" i="2"/>
  <c r="AJ3911" i="2"/>
  <c r="AJ4138" i="2"/>
  <c r="AJ4142" i="2"/>
  <c r="AJ4433" i="2"/>
  <c r="AJ4434" i="2"/>
  <c r="AJ4906" i="2"/>
  <c r="AJ6154" i="2"/>
  <c r="AJ6266" i="2"/>
  <c r="AJ6286" i="2"/>
  <c r="AJ6437" i="2"/>
  <c r="AJ6677" i="2"/>
  <c r="AJ6849" i="2"/>
  <c r="AJ5250" i="2"/>
  <c r="AJ5656" i="2"/>
  <c r="AJ5784" i="2"/>
  <c r="AJ5909" i="2"/>
  <c r="AJ6023" i="2"/>
  <c r="AJ6453" i="2"/>
  <c r="AJ6850" i="2"/>
  <c r="AJ3219" i="2"/>
  <c r="AJ3463" i="2"/>
  <c r="AJ3464" i="2"/>
  <c r="AJ3851" i="2"/>
  <c r="AJ3872" i="2"/>
  <c r="AJ324" i="2"/>
  <c r="AJ377" i="2"/>
  <c r="AJ714" i="2"/>
  <c r="AJ736" i="2"/>
  <c r="AJ806" i="2"/>
  <c r="AJ823" i="2"/>
  <c r="AJ1068" i="2"/>
  <c r="AJ1081" i="2"/>
  <c r="AJ1302" i="2"/>
  <c r="AJ1315" i="2"/>
  <c r="AJ1881" i="2"/>
  <c r="AJ1965" i="2"/>
  <c r="AJ2053" i="2"/>
  <c r="AJ2121" i="2"/>
  <c r="AJ2171" i="2"/>
  <c r="AJ2199" i="2"/>
  <c r="AJ233" i="2"/>
  <c r="AJ325" i="2"/>
  <c r="AJ1563" i="2"/>
  <c r="AJ3062" i="2"/>
  <c r="AJ4691" i="2"/>
  <c r="AJ4789" i="2"/>
  <c r="AJ5121" i="2"/>
  <c r="AJ5350" i="2"/>
  <c r="AJ5550" i="2"/>
  <c r="AJ3220" i="2"/>
  <c r="AJ3922" i="2"/>
  <c r="AJ4240" i="2"/>
  <c r="AJ4241" i="2"/>
  <c r="AJ4551" i="2"/>
  <c r="AJ4552" i="2"/>
  <c r="AJ2487" i="2"/>
  <c r="AJ2576" i="2"/>
  <c r="AJ2667" i="2"/>
  <c r="AJ2668" i="2"/>
  <c r="AJ2749" i="2"/>
  <c r="AJ2807" i="2"/>
  <c r="AJ4968" i="2"/>
  <c r="AJ6179" i="2"/>
  <c r="AJ6287" i="2"/>
  <c r="AJ6320" i="2"/>
  <c r="AJ6537" i="2"/>
  <c r="AJ6706" i="2"/>
  <c r="AJ6965" i="2"/>
  <c r="AJ5290" i="2"/>
  <c r="AJ5657" i="2"/>
  <c r="AJ5785" i="2"/>
  <c r="AJ5910" i="2"/>
  <c r="AJ6083" i="2"/>
  <c r="AJ6612" i="2"/>
  <c r="AJ6966" i="2"/>
  <c r="AJ234" i="2"/>
  <c r="AJ326" i="2"/>
  <c r="AJ1564" i="2"/>
  <c r="AJ3063" i="2"/>
  <c r="AJ3235" i="2"/>
  <c r="AJ4717" i="2"/>
  <c r="AJ4790" i="2"/>
  <c r="AJ5122" i="2"/>
  <c r="AJ5351" i="2"/>
  <c r="AJ1801" i="2"/>
  <c r="AJ1802" i="2"/>
  <c r="AJ235" i="2"/>
  <c r="AJ236" i="2"/>
  <c r="AJ675" i="2"/>
  <c r="AJ676" i="2"/>
  <c r="AJ897" i="2"/>
  <c r="AJ931" i="2"/>
  <c r="AJ1138" i="2"/>
  <c r="AJ1168" i="2"/>
  <c r="AJ1382" i="2"/>
  <c r="AJ1415" i="2"/>
  <c r="AJ3362" i="2"/>
  <c r="AJ3403" i="2"/>
  <c r="AJ3731" i="2"/>
  <c r="AJ3769" i="2"/>
  <c r="AJ1882" i="2"/>
  <c r="AJ1966" i="2"/>
  <c r="AJ2054" i="2"/>
  <c r="AJ2122" i="2"/>
  <c r="AJ2488" i="2"/>
  <c r="AJ2489" i="2"/>
  <c r="AJ2577" i="2"/>
  <c r="AJ2669" i="2"/>
  <c r="AJ2750" i="2"/>
  <c r="AJ2808" i="2"/>
  <c r="AJ3236" i="2"/>
  <c r="AJ3975" i="2"/>
  <c r="AJ4301" i="2"/>
  <c r="AJ4326" i="2"/>
  <c r="AJ4435" i="2"/>
  <c r="AJ4480" i="2"/>
  <c r="AJ6203" i="2"/>
  <c r="AJ6321" i="2"/>
  <c r="AJ6339" i="2"/>
  <c r="AJ4993" i="2"/>
  <c r="AJ6564" i="2"/>
  <c r="AJ6702" i="2"/>
  <c r="AJ7045" i="2"/>
  <c r="AJ5230" i="2"/>
  <c r="AJ5522" i="2"/>
  <c r="AJ5658" i="2"/>
  <c r="AJ5786" i="2"/>
  <c r="AJ5787" i="2"/>
  <c r="AJ6123" i="2"/>
  <c r="AJ6588" i="2"/>
  <c r="AJ7004" i="2"/>
  <c r="AJ132" i="2"/>
  <c r="AJ237" i="2"/>
  <c r="AJ1532" i="2"/>
  <c r="AJ3064" i="2"/>
  <c r="AJ3535" i="2"/>
  <c r="AJ4660" i="2"/>
  <c r="AJ4791" i="2"/>
  <c r="AJ5094" i="2"/>
  <c r="AJ5352" i="2"/>
  <c r="AJ133" i="2"/>
  <c r="AJ238" i="2"/>
  <c r="AJ615" i="2"/>
  <c r="AJ616" i="2"/>
  <c r="AJ1002" i="2"/>
  <c r="AJ1018" i="2"/>
  <c r="AJ1233" i="2"/>
  <c r="AJ1234" i="2"/>
  <c r="AJ3585" i="2"/>
  <c r="AJ4014" i="2"/>
  <c r="AJ4015" i="2"/>
  <c r="AJ4023" i="2"/>
  <c r="AJ4035" i="2"/>
  <c r="AJ4045" i="2"/>
  <c r="AJ4046" i="2"/>
  <c r="AJ4078" i="2"/>
  <c r="AJ4084" i="2"/>
  <c r="AJ4085" i="2"/>
  <c r="AJ4093" i="2"/>
  <c r="AJ4102" i="2"/>
  <c r="AJ4111" i="2"/>
  <c r="AJ6829" i="2"/>
  <c r="AJ4946" i="2"/>
  <c r="AJ6808" i="2"/>
  <c r="AJ7076" i="2"/>
  <c r="AJ5260" i="2"/>
  <c r="AJ5496" i="2"/>
  <c r="AJ5659" i="2"/>
  <c r="AJ5788" i="2"/>
  <c r="AJ5911" i="2"/>
  <c r="AJ6033" i="2"/>
  <c r="AJ6809" i="2"/>
  <c r="AJ7005" i="2"/>
  <c r="AJ134" i="2"/>
  <c r="AJ239" i="2"/>
  <c r="AJ1503" i="2"/>
  <c r="AJ3065" i="2"/>
  <c r="AJ3221" i="2"/>
  <c r="AJ4661" i="2"/>
  <c r="AJ4792" i="2"/>
  <c r="AJ5063" i="2"/>
  <c r="AJ5353" i="2"/>
  <c r="AJ1684" i="2"/>
  <c r="AJ1731" i="2"/>
  <c r="AJ1732" i="2"/>
  <c r="AJ1803" i="2"/>
  <c r="AJ61" i="2"/>
  <c r="AJ62" i="2"/>
  <c r="AJ569" i="2"/>
  <c r="AJ570" i="2"/>
  <c r="AJ874" i="2"/>
  <c r="AJ898" i="2"/>
  <c r="AJ1112" i="2"/>
  <c r="AJ1113" i="2"/>
  <c r="AJ1337" i="2"/>
  <c r="AJ1357" i="2"/>
  <c r="AJ3319" i="2"/>
  <c r="AJ3335" i="2"/>
  <c r="AJ3688" i="2"/>
  <c r="AJ3703" i="2"/>
  <c r="AJ1883" i="2"/>
  <c r="AJ1967" i="2"/>
  <c r="AJ2362" i="2"/>
  <c r="AJ2363" i="2"/>
  <c r="AJ2411" i="2"/>
  <c r="AJ2412" i="2"/>
  <c r="AJ2490" i="2"/>
  <c r="AJ2578" i="2"/>
  <c r="AJ3201" i="2"/>
  <c r="AJ3923" i="2"/>
  <c r="AJ4242" i="2"/>
  <c r="AJ4267" i="2"/>
  <c r="AJ4382" i="2"/>
  <c r="AJ4404" i="2"/>
  <c r="AJ6155" i="2"/>
  <c r="AJ6267" i="2"/>
  <c r="AJ6288" i="2"/>
  <c r="AJ4969" i="2"/>
  <c r="AJ6503" i="2"/>
  <c r="AJ6686" i="2"/>
  <c r="AJ6967" i="2"/>
  <c r="AJ5210" i="2"/>
  <c r="AJ5472" i="2"/>
  <c r="AJ5660" i="2"/>
  <c r="AJ5912" i="2"/>
  <c r="AJ5913" i="2"/>
  <c r="AJ6084" i="2"/>
  <c r="AJ6504" i="2"/>
  <c r="AJ6922" i="2"/>
  <c r="AJ3222" i="2"/>
  <c r="AJ327" i="2"/>
  <c r="AJ378" i="2"/>
  <c r="AJ715" i="2"/>
  <c r="AJ737" i="2"/>
  <c r="AJ1069" i="2"/>
  <c r="AJ1082" i="2"/>
  <c r="AJ1303" i="2"/>
  <c r="AJ1316" i="2"/>
  <c r="AJ1884" i="2"/>
  <c r="AJ1968" i="2"/>
  <c r="AJ1969" i="2"/>
  <c r="AJ2055" i="2"/>
  <c r="AJ2123" i="2"/>
  <c r="AJ2172" i="2"/>
  <c r="AJ328" i="2"/>
  <c r="AJ379" i="2"/>
  <c r="AJ1565" i="2"/>
  <c r="AJ3066" i="2"/>
  <c r="AJ4718" i="2"/>
  <c r="AJ4793" i="2"/>
  <c r="AJ5149" i="2"/>
  <c r="AJ5354" i="2"/>
  <c r="AJ5551" i="2"/>
  <c r="AJ3237" i="2"/>
  <c r="AJ2491" i="2"/>
  <c r="AJ2579" i="2"/>
  <c r="AJ2670" i="2"/>
  <c r="AJ2751" i="2"/>
  <c r="AJ2752" i="2"/>
  <c r="AJ2809" i="2"/>
  <c r="AJ4994" i="2"/>
  <c r="AJ6565" i="2"/>
  <c r="AJ6711" i="2"/>
  <c r="AJ7006" i="2"/>
  <c r="AJ5291" i="2"/>
  <c r="AJ5661" i="2"/>
  <c r="AJ5789" i="2"/>
  <c r="AJ5914" i="2"/>
  <c r="AJ6085" i="2"/>
  <c r="AJ6634" i="2"/>
  <c r="AJ6968" i="2"/>
  <c r="AJ329" i="2"/>
  <c r="AJ330" i="2"/>
  <c r="AJ1566" i="2"/>
  <c r="AJ3067" i="2"/>
  <c r="AJ3250" i="2"/>
  <c r="AJ4719" i="2"/>
  <c r="AJ4794" i="2"/>
  <c r="AJ5123" i="2"/>
  <c r="AJ5355" i="2"/>
  <c r="AJ1804" i="2"/>
  <c r="AJ1885" i="2"/>
  <c r="AJ240" i="2"/>
  <c r="AJ331" i="2"/>
  <c r="AJ677" i="2"/>
  <c r="AJ716" i="2"/>
  <c r="AJ932" i="2"/>
  <c r="AJ946" i="2"/>
  <c r="AJ1169" i="2"/>
  <c r="AJ1170" i="2"/>
  <c r="AJ1383" i="2"/>
  <c r="AJ1416" i="2"/>
  <c r="AJ3363" i="2"/>
  <c r="AJ3404" i="2"/>
  <c r="AJ3770" i="2"/>
  <c r="AJ3771" i="2"/>
  <c r="AJ1970" i="2"/>
  <c r="AJ1971" i="2"/>
  <c r="AJ2056" i="2"/>
  <c r="AJ2124" i="2"/>
  <c r="AJ2492" i="2"/>
  <c r="AJ2580" i="2"/>
  <c r="AJ2671" i="2"/>
  <c r="AJ2672" i="2"/>
  <c r="AJ2753" i="2"/>
  <c r="AJ2810" i="2"/>
  <c r="AJ3238" i="2"/>
  <c r="AJ3976" i="2"/>
  <c r="AJ4302" i="2"/>
  <c r="AJ4327" i="2"/>
  <c r="AJ4436" i="2"/>
  <c r="AJ4481" i="2"/>
  <c r="AJ6204" i="2"/>
  <c r="AJ6322" i="2"/>
  <c r="AJ6340" i="2"/>
  <c r="AJ5015" i="2"/>
  <c r="AJ6566" i="2"/>
  <c r="AJ6707" i="2"/>
  <c r="AJ7046" i="2"/>
  <c r="AJ5231" i="2"/>
  <c r="AJ5523" i="2"/>
  <c r="AJ5662" i="2"/>
  <c r="AJ5790" i="2"/>
  <c r="AJ5915" i="2"/>
  <c r="AJ6124" i="2"/>
  <c r="AJ6613" i="2"/>
  <c r="AJ7007" i="2"/>
  <c r="AJ63" i="2"/>
  <c r="AJ135" i="2"/>
  <c r="AJ1476" i="2"/>
  <c r="AJ3068" i="2"/>
  <c r="AJ3336" i="2"/>
  <c r="AJ3337" i="2"/>
  <c r="AJ3689" i="2"/>
  <c r="AJ3704" i="2"/>
  <c r="AJ4633" i="2"/>
  <c r="AJ4795" i="2"/>
  <c r="AJ5064" i="2"/>
  <c r="AJ5356" i="2"/>
  <c r="AJ35" i="2"/>
  <c r="AJ64" i="2"/>
  <c r="AJ549" i="2"/>
  <c r="AJ571" i="2"/>
  <c r="AJ860" i="2"/>
  <c r="AJ875" i="2"/>
  <c r="AJ1114" i="2"/>
  <c r="AJ1115" i="2"/>
  <c r="AJ1338" i="2"/>
  <c r="AJ1358" i="2"/>
  <c r="AJ1685" i="2"/>
  <c r="AJ1733" i="2"/>
  <c r="AJ1734" i="2"/>
  <c r="AJ1805" i="2"/>
  <c r="AJ1886" i="2"/>
  <c r="AJ1972" i="2"/>
  <c r="AJ2349" i="2"/>
  <c r="AJ2364" i="2"/>
  <c r="AJ2413" i="2"/>
  <c r="AJ2493" i="2"/>
  <c r="AJ3536" i="2"/>
  <c r="AJ5261" i="2"/>
  <c r="AJ6034" i="2"/>
  <c r="AJ6474" i="2"/>
  <c r="AJ6851" i="2"/>
  <c r="AJ3924" i="2"/>
  <c r="AJ4243" i="2"/>
  <c r="AJ4268" i="2"/>
  <c r="AJ4383" i="2"/>
  <c r="AJ4405" i="2"/>
  <c r="AJ2581" i="2"/>
  <c r="AJ2582" i="2"/>
  <c r="AJ3553" i="2"/>
  <c r="AJ4919" i="2"/>
  <c r="AJ6475" i="2"/>
  <c r="AJ6740" i="2"/>
  <c r="AJ6877" i="2"/>
  <c r="AJ6168" i="2"/>
  <c r="AJ6372" i="2"/>
  <c r="AJ6386" i="2"/>
  <c r="AJ5473" i="2"/>
  <c r="AJ5663" i="2"/>
  <c r="AJ5791" i="2"/>
  <c r="AJ5916" i="2"/>
  <c r="AJ241" i="2"/>
  <c r="AJ332" i="2"/>
  <c r="AJ1533" i="2"/>
  <c r="AJ3069" i="2"/>
  <c r="AJ3364" i="2"/>
  <c r="AJ3405" i="2"/>
  <c r="AJ3732" i="2"/>
  <c r="AJ3772" i="2"/>
  <c r="AJ4692" i="2"/>
  <c r="AJ4796" i="2"/>
  <c r="AJ5124" i="2"/>
  <c r="AJ5357" i="2"/>
  <c r="AJ136" i="2"/>
  <c r="AJ242" i="2"/>
  <c r="AJ617" i="2"/>
  <c r="AJ678" i="2"/>
  <c r="AJ899" i="2"/>
  <c r="AJ900" i="2"/>
  <c r="AJ1139" i="2"/>
  <c r="AJ1171" i="2"/>
  <c r="AJ1384" i="2"/>
  <c r="AJ1385" i="2"/>
  <c r="AJ1735" i="2"/>
  <c r="AJ1806" i="2"/>
  <c r="AJ1887" i="2"/>
  <c r="AJ1973" i="2"/>
  <c r="AJ2057" i="2"/>
  <c r="AJ2125" i="2"/>
  <c r="AJ2414" i="2"/>
  <c r="AJ2494" i="2"/>
  <c r="AJ3586" i="2"/>
  <c r="AJ5277" i="2"/>
  <c r="AJ6086" i="2"/>
  <c r="AJ6567" i="2"/>
  <c r="AJ6923" i="2"/>
  <c r="AJ3953" i="2"/>
  <c r="AJ4303" i="2"/>
  <c r="AJ4328" i="2"/>
  <c r="AJ4437" i="2"/>
  <c r="AJ4438" i="2"/>
  <c r="AJ2583" i="2"/>
  <c r="AJ2673" i="2"/>
  <c r="AJ2674" i="2"/>
  <c r="AJ2754" i="2"/>
  <c r="AJ3619" i="2"/>
  <c r="AJ4970" i="2"/>
  <c r="AJ6589" i="2"/>
  <c r="AJ6752" i="2"/>
  <c r="AJ6969" i="2"/>
  <c r="AJ6212" i="2"/>
  <c r="AJ6387" i="2"/>
  <c r="AJ6405" i="2"/>
  <c r="AJ5524" i="2"/>
  <c r="AJ5664" i="2"/>
  <c r="AJ5792" i="2"/>
  <c r="AJ5917" i="2"/>
  <c r="AJ500" i="2"/>
  <c r="AJ501" i="2"/>
  <c r="AJ1464" i="2"/>
  <c r="AJ3070" i="2"/>
  <c r="AJ3003" i="2"/>
  <c r="AJ3005" i="2"/>
  <c r="AJ3275" i="2"/>
  <c r="AJ3283" i="2"/>
  <c r="AJ3537" i="2"/>
  <c r="AJ4621" i="2"/>
  <c r="AJ4797" i="2"/>
  <c r="AJ5054" i="2"/>
  <c r="AJ5358" i="2"/>
  <c r="AJ515" i="2"/>
  <c r="AJ517" i="2"/>
  <c r="AJ781" i="2"/>
  <c r="AJ785" i="2"/>
  <c r="AJ977" i="2"/>
  <c r="AJ978" i="2"/>
  <c r="AJ1645" i="2"/>
  <c r="AJ1651" i="2"/>
  <c r="AJ1654" i="2"/>
  <c r="AJ1664" i="2"/>
  <c r="AJ1665" i="2"/>
  <c r="AJ1686" i="2"/>
  <c r="AJ2341" i="2"/>
  <c r="AJ2342" i="2"/>
  <c r="AJ2343" i="2"/>
  <c r="AJ2344" i="2"/>
  <c r="AJ2345" i="2"/>
  <c r="AJ2346" i="2"/>
  <c r="AJ3006" i="2"/>
  <c r="AJ3009" i="2"/>
  <c r="AJ3182" i="2"/>
  <c r="AJ3276" i="2"/>
  <c r="AJ3284" i="2"/>
  <c r="AJ3925" i="2"/>
  <c r="AJ4367" i="2"/>
  <c r="AJ4368" i="2"/>
  <c r="AJ4572" i="2"/>
  <c r="AJ4597" i="2"/>
  <c r="AJ4907" i="2"/>
  <c r="AJ6156" i="2"/>
  <c r="AJ6246" i="2"/>
  <c r="AJ6249" i="2"/>
  <c r="AJ6476" i="2"/>
  <c r="AJ6730" i="2"/>
  <c r="AJ6878" i="2"/>
  <c r="AJ5195" i="2"/>
  <c r="AJ5474" i="2"/>
  <c r="AJ6015" i="2"/>
  <c r="AJ6016" i="2"/>
  <c r="AJ6017" i="2"/>
  <c r="AJ6059" i="2"/>
  <c r="AJ6454" i="2"/>
  <c r="AJ6852" i="2"/>
  <c r="AJ3183" i="2"/>
  <c r="AJ3406" i="2"/>
  <c r="AJ3447" i="2"/>
  <c r="AJ3773" i="2"/>
  <c r="AJ3817" i="2"/>
  <c r="AJ137" i="2"/>
  <c r="AJ243" i="2"/>
  <c r="AJ618" i="2"/>
  <c r="AJ679" i="2"/>
  <c r="AJ1019" i="2"/>
  <c r="AJ1047" i="2"/>
  <c r="AJ1255" i="2"/>
  <c r="AJ1281" i="2"/>
  <c r="AJ1736" i="2"/>
  <c r="AJ1807" i="2"/>
  <c r="AJ1888" i="2"/>
  <c r="AJ1974" i="2"/>
  <c r="AJ2058" i="2"/>
  <c r="AJ2126" i="2"/>
  <c r="AJ2365" i="2"/>
  <c r="AJ2415" i="2"/>
  <c r="AJ2495" i="2"/>
  <c r="AJ138" i="2"/>
  <c r="AJ244" i="2"/>
  <c r="AJ1504" i="2"/>
  <c r="AJ3071" i="2"/>
  <c r="AJ4662" i="2"/>
  <c r="AJ4798" i="2"/>
  <c r="AJ5095" i="2"/>
  <c r="AJ5359" i="2"/>
  <c r="AJ5497" i="2"/>
  <c r="AJ3202" i="2"/>
  <c r="AJ4185" i="2"/>
  <c r="AJ4217" i="2"/>
  <c r="AJ4482" i="2"/>
  <c r="AJ4522" i="2"/>
  <c r="AJ2584" i="2"/>
  <c r="AJ2585" i="2"/>
  <c r="AJ2675" i="2"/>
  <c r="AJ4947" i="2"/>
  <c r="AJ6505" i="2"/>
  <c r="AJ6693" i="2"/>
  <c r="AJ6924" i="2"/>
  <c r="AJ5262" i="2"/>
  <c r="AJ5665" i="2"/>
  <c r="AJ5793" i="2"/>
  <c r="AJ5918" i="2"/>
  <c r="AJ6035" i="2"/>
  <c r="AJ6538" i="2"/>
  <c r="AJ6879" i="2"/>
  <c r="AJ245" i="2"/>
  <c r="AJ246" i="2"/>
  <c r="AJ1534" i="2"/>
  <c r="AJ3072" i="2"/>
  <c r="AJ3338" i="2"/>
  <c r="AJ3365" i="2"/>
  <c r="AJ3554" i="2"/>
  <c r="AJ3733" i="2"/>
  <c r="AJ3734" i="2"/>
  <c r="AJ4663" i="2"/>
  <c r="AJ4799" i="2"/>
  <c r="AJ5125" i="2"/>
  <c r="AJ5360" i="2"/>
  <c r="AJ139" i="2"/>
  <c r="AJ247" i="2"/>
  <c r="AJ619" i="2"/>
  <c r="AJ680" i="2"/>
  <c r="AJ1020" i="2"/>
  <c r="AJ1021" i="2"/>
  <c r="AJ1235" i="2"/>
  <c r="AJ1256" i="2"/>
  <c r="AJ3620" i="2"/>
  <c r="AJ4152" i="2"/>
  <c r="AJ4164" i="2"/>
  <c r="AJ4406" i="2"/>
  <c r="AJ4439" i="2"/>
  <c r="AJ4016" i="2"/>
  <c r="AJ4024" i="2"/>
  <c r="AJ4036" i="2"/>
  <c r="AJ4047" i="2"/>
  <c r="AJ4048" i="2"/>
  <c r="AJ4054" i="2"/>
  <c r="AJ4086" i="2"/>
  <c r="AJ4087" i="2"/>
  <c r="AJ4094" i="2"/>
  <c r="AJ4103" i="2"/>
  <c r="AJ4112" i="2"/>
  <c r="AJ4113" i="2"/>
  <c r="AJ6830" i="2"/>
  <c r="AJ4948" i="2"/>
  <c r="AJ6810" i="2"/>
  <c r="AJ7077" i="2"/>
  <c r="AJ5263" i="2"/>
  <c r="AJ5525" i="2"/>
  <c r="AJ5666" i="2"/>
  <c r="AJ5794" i="2"/>
  <c r="AJ5919" i="2"/>
  <c r="AJ6060" i="2"/>
  <c r="AJ6811" i="2"/>
  <c r="AJ7047" i="2"/>
  <c r="AJ3179" i="2"/>
  <c r="AJ3366" i="2"/>
  <c r="AJ3407" i="2"/>
  <c r="AJ3774" i="2"/>
  <c r="AJ3775" i="2"/>
  <c r="AJ65" i="2"/>
  <c r="AJ140" i="2"/>
  <c r="AJ572" i="2"/>
  <c r="AJ620" i="2"/>
  <c r="AJ1003" i="2"/>
  <c r="AJ1022" i="2"/>
  <c r="AJ1236" i="2"/>
  <c r="AJ1257" i="2"/>
  <c r="AJ1687" i="2"/>
  <c r="AJ1737" i="2"/>
  <c r="AJ1808" i="2"/>
  <c r="AJ1889" i="2"/>
  <c r="AJ1975" i="2"/>
  <c r="AJ1976" i="2"/>
  <c r="AJ2350" i="2"/>
  <c r="AJ2366" i="2"/>
  <c r="AJ2416" i="2"/>
  <c r="AJ2496" i="2"/>
  <c r="AJ66" i="2"/>
  <c r="AJ141" i="2"/>
  <c r="AJ1477" i="2"/>
  <c r="AJ3073" i="2"/>
  <c r="AJ4634" i="2"/>
  <c r="AJ4800" i="2"/>
  <c r="AJ5065" i="2"/>
  <c r="AJ5361" i="2"/>
  <c r="AJ5475" i="2"/>
  <c r="AJ3184" i="2"/>
  <c r="AJ4165" i="2"/>
  <c r="AJ4186" i="2"/>
  <c r="AJ4440" i="2"/>
  <c r="AJ4483" i="2"/>
  <c r="AJ4920" i="2"/>
  <c r="AJ2497" i="2"/>
  <c r="AJ2586" i="2"/>
  <c r="AJ6477" i="2"/>
  <c r="AJ6681" i="2"/>
  <c r="AJ6880" i="2"/>
  <c r="AJ5264" i="2"/>
  <c r="AJ5667" i="2"/>
  <c r="AJ5795" i="2"/>
  <c r="AJ5920" i="2"/>
  <c r="AJ6024" i="2"/>
  <c r="AJ6478" i="2"/>
  <c r="AJ6853" i="2"/>
  <c r="AJ469" i="2"/>
  <c r="AJ476" i="2"/>
  <c r="AJ1478" i="2"/>
  <c r="AJ3074" i="2"/>
  <c r="AJ3408" i="2"/>
  <c r="AJ3448" i="2"/>
  <c r="AJ3587" i="2"/>
  <c r="AJ3705" i="2"/>
  <c r="AJ3735" i="2"/>
  <c r="AJ4635" i="2"/>
  <c r="AJ4801" i="2"/>
  <c r="AJ5066" i="2"/>
  <c r="AJ5362" i="2"/>
  <c r="AJ36" i="2"/>
  <c r="AJ67" i="2"/>
  <c r="AJ550" i="2"/>
  <c r="AJ573" i="2"/>
  <c r="AJ861" i="2"/>
  <c r="AJ876" i="2"/>
  <c r="AJ1092" i="2"/>
  <c r="AJ1116" i="2"/>
  <c r="AJ1339" i="2"/>
  <c r="AJ1359" i="2"/>
  <c r="AJ1666" i="2"/>
  <c r="AJ1688" i="2"/>
  <c r="AJ1738" i="2"/>
  <c r="AJ1809" i="2"/>
  <c r="AJ1890" i="2"/>
  <c r="AJ1977" i="2"/>
  <c r="AJ2367" i="2"/>
  <c r="AJ2417" i="2"/>
  <c r="AJ2498" i="2"/>
  <c r="AJ2587" i="2"/>
  <c r="AJ2588" i="2"/>
  <c r="AJ2676" i="2"/>
  <c r="AJ3665" i="2"/>
  <c r="AJ3912" i="2"/>
  <c r="AJ4153" i="2"/>
  <c r="AJ4166" i="2"/>
  <c r="AJ4407" i="2"/>
  <c r="AJ4441" i="2"/>
  <c r="AJ4949" i="2"/>
  <c r="AJ6169" i="2"/>
  <c r="AJ6289" i="2"/>
  <c r="AJ6323" i="2"/>
  <c r="AJ6539" i="2"/>
  <c r="AJ6781" i="2"/>
  <c r="AJ6970" i="2"/>
  <c r="AJ5211" i="2"/>
  <c r="AJ5498" i="2"/>
  <c r="AJ5668" i="2"/>
  <c r="AJ5796" i="2"/>
  <c r="AJ5921" i="2"/>
  <c r="AJ6087" i="2"/>
  <c r="AJ6506" i="2"/>
  <c r="AJ6925" i="2"/>
  <c r="AJ142" i="2"/>
  <c r="AJ248" i="2"/>
  <c r="AJ1505" i="2"/>
  <c r="AJ3075" i="2"/>
  <c r="AJ3555" i="2"/>
  <c r="AJ4664" i="2"/>
  <c r="AJ4802" i="2"/>
  <c r="AJ5096" i="2"/>
  <c r="AJ5363" i="2"/>
  <c r="AJ1739" i="2"/>
  <c r="AJ1810" i="2"/>
  <c r="AJ1811" i="2"/>
  <c r="AJ143" i="2"/>
  <c r="AJ249" i="2"/>
  <c r="AJ621" i="2"/>
  <c r="AJ681" i="2"/>
  <c r="AJ824" i="2"/>
  <c r="AJ836" i="2"/>
  <c r="AJ1023" i="2"/>
  <c r="AJ1048" i="2"/>
  <c r="AJ1258" i="2"/>
  <c r="AJ1259" i="2"/>
  <c r="AJ3367" i="2"/>
  <c r="AJ3409" i="2"/>
  <c r="AJ3776" i="2"/>
  <c r="AJ3818" i="2"/>
  <c r="AJ1891" i="2"/>
  <c r="AJ1978" i="2"/>
  <c r="AJ2059" i="2"/>
  <c r="AJ2418" i="2"/>
  <c r="AJ2499" i="2"/>
  <c r="AJ2500" i="2"/>
  <c r="AJ2589" i="2"/>
  <c r="AJ2677" i="2"/>
  <c r="AJ2755" i="2"/>
  <c r="AJ3556" i="2"/>
  <c r="AJ3954" i="2"/>
  <c r="AJ4187" i="2"/>
  <c r="AJ4188" i="2"/>
  <c r="AJ4484" i="2"/>
  <c r="AJ4485" i="2"/>
  <c r="AJ6180" i="2"/>
  <c r="AJ6290" i="2"/>
  <c r="AJ6324" i="2"/>
  <c r="AJ4921" i="2"/>
  <c r="AJ6507" i="2"/>
  <c r="AJ6741" i="2"/>
  <c r="AJ6881" i="2"/>
  <c r="AJ5201" i="2"/>
  <c r="AJ5499" i="2"/>
  <c r="AJ5669" i="2"/>
  <c r="AJ5797" i="2"/>
  <c r="AJ5922" i="2"/>
  <c r="AJ6061" i="2"/>
  <c r="AJ6479" i="2"/>
  <c r="AJ6882" i="2"/>
  <c r="AJ68" i="2"/>
  <c r="AJ144" i="2"/>
  <c r="AJ1479" i="2"/>
  <c r="AJ3076" i="2"/>
  <c r="AJ3538" i="2"/>
  <c r="AJ4636" i="2"/>
  <c r="AJ4803" i="2"/>
  <c r="AJ5067" i="2"/>
  <c r="AJ5364" i="2"/>
  <c r="AJ1689" i="2"/>
  <c r="AJ1740" i="2"/>
  <c r="AJ1741" i="2"/>
  <c r="AJ1812" i="2"/>
  <c r="AJ69" i="2"/>
  <c r="AJ70" i="2"/>
  <c r="AJ574" i="2"/>
  <c r="AJ622" i="2"/>
  <c r="AJ807" i="2"/>
  <c r="AJ825" i="2"/>
  <c r="AJ1004" i="2"/>
  <c r="AJ1024" i="2"/>
  <c r="AJ1237" i="2"/>
  <c r="AJ1260" i="2"/>
  <c r="AJ3339" i="2"/>
  <c r="AJ3368" i="2"/>
  <c r="AJ3736" i="2"/>
  <c r="AJ3777" i="2"/>
  <c r="AJ1892" i="2"/>
  <c r="AJ1979" i="2"/>
  <c r="AJ2368" i="2"/>
  <c r="AJ2419" i="2"/>
  <c r="AJ2501" i="2"/>
  <c r="AJ2502" i="2"/>
  <c r="AJ2590" i="2"/>
  <c r="AJ2678" i="2"/>
  <c r="AJ3557" i="2"/>
  <c r="AJ4908" i="2"/>
  <c r="AJ3926" i="2"/>
  <c r="AJ4167" i="2"/>
  <c r="AJ4168" i="2"/>
  <c r="AJ4442" i="2"/>
  <c r="AJ4486" i="2"/>
  <c r="AJ6157" i="2"/>
  <c r="AJ6268" i="2"/>
  <c r="AJ6291" i="2"/>
  <c r="AJ6455" i="2"/>
  <c r="AJ6731" i="2"/>
  <c r="AJ6854" i="2"/>
  <c r="AJ5196" i="2"/>
  <c r="AJ5476" i="2"/>
  <c r="AJ5670" i="2"/>
  <c r="AJ5798" i="2"/>
  <c r="AJ5923" i="2"/>
  <c r="AJ6036" i="2"/>
  <c r="AJ6456" i="2"/>
  <c r="AJ6855" i="2"/>
  <c r="AJ3239" i="2"/>
  <c r="AJ1083" i="2"/>
  <c r="AJ1084" i="2"/>
  <c r="AJ1317" i="2"/>
  <c r="AJ1318" i="2"/>
  <c r="AJ380" i="2"/>
  <c r="AJ381" i="2"/>
  <c r="AJ1584" i="2"/>
  <c r="AJ3077" i="2"/>
  <c r="AJ4720" i="2"/>
  <c r="AJ4804" i="2"/>
  <c r="AJ5150" i="2"/>
  <c r="AJ5365" i="2"/>
  <c r="AJ5568" i="2"/>
  <c r="AJ3251" i="2"/>
  <c r="AJ4244" i="2"/>
  <c r="AJ4269" i="2"/>
  <c r="AJ4553" i="2"/>
  <c r="AJ4573" i="2"/>
  <c r="AJ4995" i="2"/>
  <c r="AJ6590" i="2"/>
  <c r="AJ6718" i="2"/>
  <c r="AJ7008" i="2"/>
  <c r="AJ5298" i="2"/>
  <c r="AJ5671" i="2"/>
  <c r="AJ5799" i="2"/>
  <c r="AJ5924" i="2"/>
  <c r="AJ6106" i="2"/>
  <c r="AJ6644" i="2"/>
  <c r="AJ6971" i="2"/>
  <c r="AJ333" i="2"/>
  <c r="AJ382" i="2"/>
  <c r="AJ1567" i="2"/>
  <c r="AJ3078" i="2"/>
  <c r="AJ4734" i="2"/>
  <c r="AJ4805" i="2"/>
  <c r="AJ334" i="2"/>
  <c r="AJ335" i="2"/>
  <c r="AJ717" i="2"/>
  <c r="AJ718" i="2"/>
  <c r="AJ1192" i="2"/>
  <c r="AJ1206" i="2"/>
  <c r="AJ1417" i="2"/>
  <c r="AJ1433" i="2"/>
  <c r="AJ1893" i="2"/>
  <c r="AJ1980" i="2"/>
  <c r="AJ2060" i="2"/>
  <c r="AJ2127" i="2"/>
  <c r="AJ2173" i="2"/>
  <c r="AJ2174" i="2"/>
  <c r="AJ3635" i="2"/>
  <c r="AJ5299" i="2"/>
  <c r="AJ6125" i="2"/>
  <c r="AJ6645" i="2"/>
  <c r="AJ7009" i="2"/>
  <c r="AJ2591" i="2"/>
  <c r="AJ2679" i="2"/>
  <c r="AJ2680" i="2"/>
  <c r="AJ2756" i="2"/>
  <c r="AJ2811" i="2"/>
  <c r="AJ2846" i="2"/>
  <c r="AJ3636" i="2"/>
  <c r="AJ4996" i="2"/>
  <c r="AJ6646" i="2"/>
  <c r="AJ6766" i="2"/>
  <c r="AJ7010" i="2"/>
  <c r="AJ5151" i="2"/>
  <c r="AJ5366" i="2"/>
  <c r="AJ5569" i="2"/>
  <c r="AJ5672" i="2"/>
  <c r="AJ5800" i="2"/>
  <c r="AJ5925" i="2"/>
  <c r="AJ71" i="2"/>
  <c r="AJ145" i="2"/>
  <c r="AJ1480" i="2"/>
  <c r="AJ3079" i="2"/>
  <c r="AJ3320" i="2"/>
  <c r="AJ3340" i="2"/>
  <c r="AJ3690" i="2"/>
  <c r="AJ3706" i="2"/>
  <c r="AJ4637" i="2"/>
  <c r="AJ4806" i="2"/>
  <c r="AJ5068" i="2"/>
  <c r="AJ5367" i="2"/>
  <c r="AJ37" i="2"/>
  <c r="AJ72" i="2"/>
  <c r="AJ551" i="2"/>
  <c r="AJ575" i="2"/>
  <c r="AJ862" i="2"/>
  <c r="AJ877" i="2"/>
  <c r="AJ1093" i="2"/>
  <c r="AJ1117" i="2"/>
  <c r="AJ1340" i="2"/>
  <c r="AJ1341" i="2"/>
  <c r="AJ1690" i="2"/>
  <c r="AJ1691" i="2"/>
  <c r="AJ1742" i="2"/>
  <c r="AJ1813" i="2"/>
  <c r="AJ1894" i="2"/>
  <c r="AJ1981" i="2"/>
  <c r="AJ2351" i="2"/>
  <c r="AJ2369" i="2"/>
  <c r="AJ2420" i="2"/>
  <c r="AJ2421" i="2"/>
  <c r="AJ3539" i="2"/>
  <c r="AJ5255" i="2"/>
  <c r="AJ6037" i="2"/>
  <c r="AJ6457" i="2"/>
  <c r="AJ6856" i="2"/>
  <c r="AJ3913" i="2"/>
  <c r="AJ4245" i="2"/>
  <c r="AJ4270" i="2"/>
  <c r="AJ4384" i="2"/>
  <c r="AJ4385" i="2"/>
  <c r="AJ2503" i="2"/>
  <c r="AJ2592" i="2"/>
  <c r="AJ3558" i="2"/>
  <c r="AJ4922" i="2"/>
  <c r="AJ6480" i="2"/>
  <c r="AJ6732" i="2"/>
  <c r="AJ6883" i="2"/>
  <c r="AJ6170" i="2"/>
  <c r="AJ6356" i="2"/>
  <c r="AJ6373" i="2"/>
  <c r="AJ5477" i="2"/>
  <c r="AJ5673" i="2"/>
  <c r="AJ5801" i="2"/>
  <c r="AJ5926" i="2"/>
  <c r="AJ470" i="2"/>
  <c r="AJ477" i="2"/>
  <c r="AJ1481" i="2"/>
  <c r="AJ3080" i="2"/>
  <c r="AJ3369" i="2"/>
  <c r="AJ3410" i="2"/>
  <c r="AJ3588" i="2"/>
  <c r="AJ3707" i="2"/>
  <c r="AJ3737" i="2"/>
  <c r="AJ4638" i="2"/>
  <c r="AJ4807" i="2"/>
  <c r="AJ5069" i="2"/>
  <c r="AJ5368" i="2"/>
  <c r="AJ38" i="2"/>
  <c r="AJ39" i="2"/>
  <c r="AJ552" i="2"/>
  <c r="AJ553" i="2"/>
  <c r="AJ863" i="2"/>
  <c r="AJ878" i="2"/>
  <c r="AJ1094" i="2"/>
  <c r="AJ1118" i="2"/>
  <c r="AJ1342" i="2"/>
  <c r="AJ1360" i="2"/>
  <c r="AJ1667" i="2"/>
  <c r="AJ1692" i="2"/>
  <c r="AJ1743" i="2"/>
  <c r="AJ1744" i="2"/>
  <c r="AJ1814" i="2"/>
  <c r="AJ1895" i="2"/>
  <c r="AJ2370" i="2"/>
  <c r="AJ2422" i="2"/>
  <c r="AJ2504" i="2"/>
  <c r="AJ2505" i="2"/>
  <c r="AJ2593" i="2"/>
  <c r="AJ2681" i="2"/>
  <c r="AJ3666" i="2"/>
  <c r="AJ3914" i="2"/>
  <c r="AJ4154" i="2"/>
  <c r="AJ4169" i="2"/>
  <c r="AJ4408" i="2"/>
  <c r="AJ4443" i="2"/>
  <c r="AJ4950" i="2"/>
  <c r="AJ6158" i="2"/>
  <c r="AJ6292" i="2"/>
  <c r="AJ6293" i="2"/>
  <c r="AJ6508" i="2"/>
  <c r="AJ6776" i="2"/>
  <c r="AJ6972" i="2"/>
  <c r="AJ5212" i="2"/>
  <c r="AJ5478" i="2"/>
  <c r="AJ5674" i="2"/>
  <c r="AJ5802" i="2"/>
  <c r="AJ5927" i="2"/>
  <c r="AJ6088" i="2"/>
  <c r="AJ6481" i="2"/>
  <c r="AJ6926" i="2"/>
  <c r="AJ146" i="2"/>
  <c r="AJ250" i="2"/>
  <c r="AJ1506" i="2"/>
  <c r="AJ3081" i="2"/>
  <c r="AJ3341" i="2"/>
  <c r="AJ3370" i="2"/>
  <c r="AJ3708" i="2"/>
  <c r="AJ3738" i="2"/>
  <c r="AJ4665" i="2"/>
  <c r="AJ4808" i="2"/>
  <c r="AJ5097" i="2"/>
  <c r="AJ5369" i="2"/>
  <c r="AJ73" i="2"/>
  <c r="AJ147" i="2"/>
  <c r="AJ576" i="2"/>
  <c r="AJ623" i="2"/>
  <c r="AJ879" i="2"/>
  <c r="AJ901" i="2"/>
  <c r="AJ1140" i="2"/>
  <c r="AJ1141" i="2"/>
  <c r="AJ1361" i="2"/>
  <c r="AJ1386" i="2"/>
  <c r="AJ1745" i="2"/>
  <c r="AJ1746" i="2"/>
  <c r="AJ1815" i="2"/>
  <c r="AJ1896" i="2"/>
  <c r="AJ1982" i="2"/>
  <c r="AJ1983" i="2"/>
  <c r="AJ2371" i="2"/>
  <c r="AJ2423" i="2"/>
  <c r="AJ2506" i="2"/>
  <c r="AJ3559" i="2"/>
  <c r="AJ5278" i="2"/>
  <c r="AJ6062" i="2"/>
  <c r="AJ6509" i="2"/>
  <c r="AJ6884" i="2"/>
  <c r="AJ3927" i="2"/>
  <c r="AJ4271" i="2"/>
  <c r="AJ4304" i="2"/>
  <c r="AJ4409" i="2"/>
  <c r="AJ4444" i="2"/>
  <c r="AJ2594" i="2"/>
  <c r="AJ2595" i="2"/>
  <c r="AJ2682" i="2"/>
  <c r="AJ3589" i="2"/>
  <c r="AJ4951" i="2"/>
  <c r="AJ6540" i="2"/>
  <c r="AJ6742" i="2"/>
  <c r="AJ6927" i="2"/>
  <c r="AJ6193" i="2"/>
  <c r="AJ6388" i="2"/>
  <c r="AJ6389" i="2"/>
  <c r="AJ5500" i="2"/>
  <c r="AJ5675" i="2"/>
  <c r="AJ5803" i="2"/>
  <c r="AJ5928" i="2"/>
  <c r="AJ74" i="2"/>
  <c r="AJ75" i="2"/>
  <c r="AJ1465" i="2"/>
  <c r="AJ3082" i="2"/>
  <c r="AJ3321" i="2"/>
  <c r="AJ3342" i="2"/>
  <c r="AJ3691" i="2"/>
  <c r="AJ3709" i="2"/>
  <c r="AJ4639" i="2"/>
  <c r="AJ4809" i="2"/>
  <c r="AJ5070" i="2"/>
  <c r="AJ5370" i="2"/>
  <c r="AJ40" i="2"/>
  <c r="AJ76" i="2"/>
  <c r="AJ554" i="2"/>
  <c r="AJ577" i="2"/>
  <c r="AJ850" i="2"/>
  <c r="AJ864" i="2"/>
  <c r="AJ1095" i="2"/>
  <c r="AJ1119" i="2"/>
  <c r="AJ1343" i="2"/>
  <c r="AJ1362" i="2"/>
  <c r="AJ1668" i="2"/>
  <c r="AJ1693" i="2"/>
  <c r="AJ1747" i="2"/>
  <c r="AJ1816" i="2"/>
  <c r="AJ1897" i="2"/>
  <c r="AJ1984" i="2"/>
  <c r="AJ2352" i="2"/>
  <c r="AJ2372" i="2"/>
  <c r="AJ2424" i="2"/>
  <c r="AJ2425" i="2"/>
  <c r="AJ3540" i="2"/>
  <c r="AJ5256" i="2"/>
  <c r="AJ6038" i="2"/>
  <c r="AJ6458" i="2"/>
  <c r="AJ6857" i="2"/>
  <c r="AJ3915" i="2"/>
  <c r="AJ4246" i="2"/>
  <c r="AJ4247" i="2"/>
  <c r="AJ4386" i="2"/>
  <c r="AJ4387" i="2"/>
  <c r="AJ2507" i="2"/>
  <c r="AJ2596" i="2"/>
  <c r="AJ3541" i="2"/>
  <c r="AJ4923" i="2"/>
  <c r="AJ6459" i="2"/>
  <c r="AJ6733" i="2"/>
  <c r="AJ6858" i="2"/>
  <c r="AJ6159" i="2"/>
  <c r="AJ6357" i="2"/>
  <c r="AJ6374" i="2"/>
  <c r="AJ5479" i="2"/>
  <c r="AJ5676" i="2"/>
  <c r="AJ5804" i="2"/>
  <c r="AJ5929" i="2"/>
  <c r="AJ148" i="2"/>
  <c r="AJ251" i="2"/>
  <c r="AJ1535" i="2"/>
  <c r="AJ3083" i="2"/>
  <c r="AJ3560" i="2"/>
  <c r="AJ4666" i="2"/>
  <c r="AJ4810" i="2"/>
  <c r="AJ5126" i="2"/>
  <c r="AJ5371" i="2"/>
  <c r="AJ149" i="2"/>
  <c r="AJ252" i="2"/>
  <c r="AJ624" i="2"/>
  <c r="AJ682" i="2"/>
  <c r="AJ1005" i="2"/>
  <c r="AJ1025" i="2"/>
  <c r="AJ1238" i="2"/>
  <c r="AJ1239" i="2"/>
  <c r="AJ3590" i="2"/>
  <c r="AJ4017" i="2"/>
  <c r="AJ4025" i="2"/>
  <c r="AJ4037" i="2"/>
  <c r="AJ4038" i="2"/>
  <c r="AJ4049" i="2"/>
  <c r="AJ4055" i="2"/>
  <c r="AJ4079" i="2"/>
  <c r="AJ4088" i="2"/>
  <c r="AJ4095" i="2"/>
  <c r="AJ4104" i="2"/>
  <c r="AJ4105" i="2"/>
  <c r="AJ4114" i="2"/>
  <c r="AJ6831" i="2"/>
  <c r="AJ4952" i="2"/>
  <c r="AJ6812" i="2"/>
  <c r="AJ7078" i="2"/>
  <c r="AJ5265" i="2"/>
  <c r="AJ5526" i="2"/>
  <c r="AJ5677" i="2"/>
  <c r="AJ5805" i="2"/>
  <c r="AJ5930" i="2"/>
  <c r="AJ6063" i="2"/>
  <c r="AJ6813" i="2"/>
  <c r="AJ7048" i="2"/>
  <c r="AJ3185" i="2"/>
  <c r="AJ3411" i="2"/>
  <c r="AJ3412" i="2"/>
  <c r="AJ3778" i="2"/>
  <c r="AJ3819" i="2"/>
  <c r="AJ150" i="2"/>
  <c r="AJ253" i="2"/>
  <c r="AJ625" i="2"/>
  <c r="AJ683" i="2"/>
  <c r="AJ802" i="2"/>
  <c r="AJ808" i="2"/>
  <c r="AJ1026" i="2"/>
  <c r="AJ1049" i="2"/>
  <c r="AJ1261" i="2"/>
  <c r="AJ1282" i="2"/>
  <c r="AJ1748" i="2"/>
  <c r="AJ1749" i="2"/>
  <c r="AJ1817" i="2"/>
  <c r="AJ1898" i="2"/>
  <c r="AJ1985" i="2"/>
  <c r="AJ2061" i="2"/>
  <c r="AJ2373" i="2"/>
  <c r="AJ2426" i="2"/>
  <c r="AJ2508" i="2"/>
  <c r="AJ151" i="2"/>
  <c r="AJ254" i="2"/>
  <c r="AJ1507" i="2"/>
  <c r="AJ3084" i="2"/>
  <c r="AJ4640" i="2"/>
  <c r="AJ4811" i="2"/>
  <c r="AJ5071" i="2"/>
  <c r="AJ5372" i="2"/>
  <c r="AJ5501" i="2"/>
  <c r="AJ3203" i="2"/>
  <c r="AJ3928" i="2"/>
  <c r="AJ4189" i="2"/>
  <c r="AJ4190" i="2"/>
  <c r="AJ4487" i="2"/>
  <c r="AJ4523" i="2"/>
  <c r="AJ2509" i="2"/>
  <c r="AJ2597" i="2"/>
  <c r="AJ2683" i="2"/>
  <c r="AJ4924" i="2"/>
  <c r="AJ6171" i="2"/>
  <c r="AJ6269" i="2"/>
  <c r="AJ6294" i="2"/>
  <c r="AJ6510" i="2"/>
  <c r="AJ6687" i="2"/>
  <c r="AJ6885" i="2"/>
  <c r="AJ5266" i="2"/>
  <c r="AJ5678" i="2"/>
  <c r="AJ5806" i="2"/>
  <c r="AJ5931" i="2"/>
  <c r="AJ6039" i="2"/>
  <c r="AJ6511" i="2"/>
  <c r="AJ6886" i="2"/>
  <c r="AJ3465" i="2"/>
  <c r="AJ3466" i="2"/>
  <c r="AJ3852" i="2"/>
  <c r="AJ3873" i="2"/>
  <c r="AJ809" i="2"/>
  <c r="AJ826" i="2"/>
  <c r="AJ336" i="2"/>
  <c r="AJ337" i="2"/>
  <c r="AJ1568" i="2"/>
  <c r="AJ3085" i="2"/>
  <c r="AJ4721" i="2"/>
  <c r="AJ4812" i="2"/>
  <c r="AJ5127" i="2"/>
  <c r="AJ5373" i="2"/>
  <c r="AJ5552" i="2"/>
  <c r="AJ3240" i="2"/>
  <c r="AJ3929" i="2"/>
  <c r="AJ4248" i="2"/>
  <c r="AJ4249" i="2"/>
  <c r="AJ4554" i="2"/>
  <c r="AJ4574" i="2"/>
  <c r="AJ4997" i="2"/>
  <c r="AJ6181" i="2"/>
  <c r="AJ6295" i="2"/>
  <c r="AJ6325" i="2"/>
  <c r="AJ6568" i="2"/>
  <c r="AJ6712" i="2"/>
  <c r="AJ7011" i="2"/>
  <c r="AJ5679" i="2"/>
  <c r="AJ5807" i="2"/>
  <c r="AJ5932" i="2"/>
  <c r="AJ152" i="2"/>
  <c r="AJ255" i="2"/>
  <c r="AJ1508" i="2"/>
  <c r="AJ3086" i="2"/>
  <c r="AJ3561" i="2"/>
  <c r="AJ4667" i="2"/>
  <c r="AJ4813" i="2"/>
  <c r="AJ5128" i="2"/>
  <c r="AJ5374" i="2"/>
  <c r="AJ1750" i="2"/>
  <c r="AJ1818" i="2"/>
  <c r="AJ1899" i="2"/>
  <c r="AJ153" i="2"/>
  <c r="AJ256" i="2"/>
  <c r="AJ626" i="2"/>
  <c r="AJ684" i="2"/>
  <c r="AJ827" i="2"/>
  <c r="AJ837" i="2"/>
  <c r="AJ1027" i="2"/>
  <c r="AJ1050" i="2"/>
  <c r="AJ1262" i="2"/>
  <c r="AJ1283" i="2"/>
  <c r="AJ3413" i="2"/>
  <c r="AJ3449" i="2"/>
  <c r="AJ3820" i="2"/>
  <c r="AJ3853" i="2"/>
  <c r="AJ1986" i="2"/>
  <c r="AJ2062" i="2"/>
  <c r="AJ2063" i="2"/>
  <c r="AJ2427" i="2"/>
  <c r="AJ2510" i="2"/>
  <c r="AJ2598" i="2"/>
  <c r="AJ2684" i="2"/>
  <c r="AJ2757" i="2"/>
  <c r="AJ2758" i="2"/>
  <c r="AJ3591" i="2"/>
  <c r="AJ3955" i="2"/>
  <c r="AJ4191" i="2"/>
  <c r="AJ4218" i="2"/>
  <c r="AJ4488" i="2"/>
  <c r="AJ4524" i="2"/>
  <c r="AJ6194" i="2"/>
  <c r="AJ6296" i="2"/>
  <c r="AJ6326" i="2"/>
  <c r="AJ4953" i="2"/>
  <c r="AJ6512" i="2"/>
  <c r="AJ6743" i="2"/>
  <c r="AJ6928" i="2"/>
  <c r="AJ5202" i="2"/>
  <c r="AJ5502" i="2"/>
  <c r="AJ5680" i="2"/>
  <c r="AJ5808" i="2"/>
  <c r="AJ5933" i="2"/>
  <c r="AJ6064" i="2"/>
  <c r="AJ6513" i="2"/>
  <c r="AJ6887" i="2"/>
  <c r="AJ257" i="2"/>
  <c r="AJ258" i="2"/>
  <c r="AJ1509" i="2"/>
  <c r="AJ3087" i="2"/>
  <c r="AJ3371" i="2"/>
  <c r="AJ3414" i="2"/>
  <c r="AJ3739" i="2"/>
  <c r="AJ3779" i="2"/>
  <c r="AJ4693" i="2"/>
  <c r="AJ4814" i="2"/>
  <c r="AJ5098" i="2"/>
  <c r="AJ5375" i="2"/>
  <c r="AJ154" i="2"/>
  <c r="AJ259" i="2"/>
  <c r="AJ627" i="2"/>
  <c r="AJ628" i="2"/>
  <c r="AJ880" i="2"/>
  <c r="AJ902" i="2"/>
  <c r="AJ1142" i="2"/>
  <c r="AJ1172" i="2"/>
  <c r="AJ1363" i="2"/>
  <c r="AJ1387" i="2"/>
  <c r="AJ1751" i="2"/>
  <c r="AJ1819" i="2"/>
  <c r="AJ1900" i="2"/>
  <c r="AJ1987" i="2"/>
  <c r="AJ1988" i="2"/>
  <c r="AJ2064" i="2"/>
  <c r="AJ2428" i="2"/>
  <c r="AJ2429" i="2"/>
  <c r="AJ3592" i="2"/>
  <c r="AJ5279" i="2"/>
  <c r="AJ6065" i="2"/>
  <c r="AJ6541" i="2"/>
  <c r="AJ6929" i="2"/>
  <c r="AJ3956" i="2"/>
  <c r="AJ4272" i="2"/>
  <c r="AJ4305" i="2"/>
  <c r="AJ4410" i="2"/>
  <c r="AJ4445" i="2"/>
  <c r="AJ2511" i="2"/>
  <c r="AJ2599" i="2"/>
  <c r="AJ2685" i="2"/>
  <c r="AJ2759" i="2"/>
  <c r="AJ3593" i="2"/>
  <c r="AJ4954" i="2"/>
  <c r="AJ6569" i="2"/>
  <c r="AJ6753" i="2"/>
  <c r="AJ6930" i="2"/>
  <c r="AJ6205" i="2"/>
  <c r="AJ6390" i="2"/>
  <c r="AJ6406" i="2"/>
  <c r="AJ5527" i="2"/>
  <c r="AJ5681" i="2"/>
  <c r="AJ5809" i="2"/>
  <c r="AJ5934" i="2"/>
  <c r="AJ260" i="2"/>
  <c r="AJ338" i="2"/>
  <c r="AJ1536" i="2"/>
  <c r="AJ3088" i="2"/>
  <c r="AJ3594" i="2"/>
  <c r="AJ4694" i="2"/>
  <c r="AJ4815" i="2"/>
  <c r="AJ5129" i="2"/>
  <c r="AJ5376" i="2"/>
  <c r="AJ1820" i="2"/>
  <c r="AJ1821" i="2"/>
  <c r="AJ155" i="2"/>
  <c r="AJ261" i="2"/>
  <c r="AJ685" i="2"/>
  <c r="AJ719" i="2"/>
  <c r="AJ838" i="2"/>
  <c r="AJ839" i="2"/>
  <c r="AJ1051" i="2"/>
  <c r="AJ1070" i="2"/>
  <c r="AJ1284" i="2"/>
  <c r="AJ1285" i="2"/>
  <c r="AJ3415" i="2"/>
  <c r="AJ3450" i="2"/>
  <c r="AJ3821" i="2"/>
  <c r="AJ3854" i="2"/>
  <c r="AJ1901" i="2"/>
  <c r="AJ1989" i="2"/>
  <c r="AJ2065" i="2"/>
  <c r="AJ2128" i="2"/>
  <c r="AJ2512" i="2"/>
  <c r="AJ2513" i="2"/>
  <c r="AJ2600" i="2"/>
  <c r="AJ2686" i="2"/>
  <c r="AJ2760" i="2"/>
  <c r="AJ2812" i="2"/>
  <c r="AJ3595" i="2"/>
  <c r="AJ3977" i="2"/>
  <c r="AJ4192" i="2"/>
  <c r="AJ4219" i="2"/>
  <c r="AJ4525" i="2"/>
  <c r="AJ4526" i="2"/>
  <c r="AJ6206" i="2"/>
  <c r="AJ6327" i="2"/>
  <c r="AJ6341" i="2"/>
  <c r="AJ4955" i="2"/>
  <c r="AJ6542" i="2"/>
  <c r="AJ6754" i="2"/>
  <c r="AJ6931" i="2"/>
  <c r="AJ5213" i="2"/>
  <c r="AJ5528" i="2"/>
  <c r="AJ5682" i="2"/>
  <c r="AJ5810" i="2"/>
  <c r="AJ5935" i="2"/>
  <c r="AJ6089" i="2"/>
  <c r="AJ6543" i="2"/>
  <c r="AJ6888" i="2"/>
  <c r="AJ3204" i="2"/>
  <c r="AJ3416" i="2"/>
  <c r="AJ3451" i="2"/>
  <c r="AJ3822" i="2"/>
  <c r="AJ3855" i="2"/>
  <c r="AJ262" i="2"/>
  <c r="AJ263" i="2"/>
  <c r="AJ686" i="2"/>
  <c r="AJ720" i="2"/>
  <c r="AJ1052" i="2"/>
  <c r="AJ1071" i="2"/>
  <c r="AJ1286" i="2"/>
  <c r="AJ1304" i="2"/>
  <c r="AJ1822" i="2"/>
  <c r="AJ1902" i="2"/>
  <c r="AJ1903" i="2"/>
  <c r="AJ1990" i="2"/>
  <c r="AJ2066" i="2"/>
  <c r="AJ2129" i="2"/>
  <c r="AJ2430" i="2"/>
  <c r="AJ2514" i="2"/>
  <c r="AJ156" i="2"/>
  <c r="AJ264" i="2"/>
  <c r="AJ1537" i="2"/>
  <c r="AJ3089" i="2"/>
  <c r="AJ4668" i="2"/>
  <c r="AJ4816" i="2"/>
  <c r="AJ5099" i="2"/>
  <c r="AJ5377" i="2"/>
  <c r="AJ5529" i="2"/>
  <c r="AJ3205" i="2"/>
  <c r="AJ4220" i="2"/>
  <c r="AJ4221" i="2"/>
  <c r="AJ4527" i="2"/>
  <c r="AJ4528" i="2"/>
  <c r="AJ2515" i="2"/>
  <c r="AJ2601" i="2"/>
  <c r="AJ2687" i="2"/>
  <c r="AJ2761" i="2"/>
  <c r="AJ4956" i="2"/>
  <c r="AJ6514" i="2"/>
  <c r="AJ6699" i="2"/>
  <c r="AJ6932" i="2"/>
  <c r="AJ5280" i="2"/>
  <c r="AJ5683" i="2"/>
  <c r="AJ5811" i="2"/>
  <c r="AJ5936" i="2"/>
  <c r="AJ6066" i="2"/>
  <c r="AJ6570" i="2"/>
  <c r="AJ6933" i="2"/>
  <c r="AJ77" i="2"/>
  <c r="AJ157" i="2"/>
  <c r="AJ1482" i="2"/>
  <c r="AJ3090" i="2"/>
  <c r="AJ3542" i="2"/>
  <c r="AJ4641" i="2"/>
  <c r="AJ4817" i="2"/>
  <c r="AJ5100" i="2"/>
  <c r="AJ5378" i="2"/>
  <c r="AJ1694" i="2"/>
  <c r="AJ1752" i="2"/>
  <c r="AJ1823" i="2"/>
  <c r="AJ1904" i="2"/>
  <c r="AJ78" i="2"/>
  <c r="AJ158" i="2"/>
  <c r="AJ578" i="2"/>
  <c r="AJ629" i="2"/>
  <c r="AJ810" i="2"/>
  <c r="AJ828" i="2"/>
  <c r="AJ1006" i="2"/>
  <c r="AJ1028" i="2"/>
  <c r="AJ1240" i="2"/>
  <c r="AJ1263" i="2"/>
  <c r="AJ3372" i="2"/>
  <c r="AJ3417" i="2"/>
  <c r="AJ3780" i="2"/>
  <c r="AJ3781" i="2"/>
  <c r="AJ1905" i="2"/>
  <c r="AJ1991" i="2"/>
  <c r="AJ2374" i="2"/>
  <c r="AJ2431" i="2"/>
  <c r="AJ2516" i="2"/>
  <c r="AJ2602" i="2"/>
  <c r="AJ2603" i="2"/>
  <c r="AJ2688" i="2"/>
  <c r="AJ3562" i="2"/>
  <c r="AJ4925" i="2"/>
  <c r="AJ3930" i="2"/>
  <c r="AJ4170" i="2"/>
  <c r="AJ4193" i="2"/>
  <c r="AJ4446" i="2"/>
  <c r="AJ4489" i="2"/>
  <c r="AJ6172" i="2"/>
  <c r="AJ6270" i="2"/>
  <c r="AJ6297" i="2"/>
  <c r="AJ6460" i="2"/>
  <c r="AJ6734" i="2"/>
  <c r="AJ6859" i="2"/>
  <c r="AJ5197" i="2"/>
  <c r="AJ5480" i="2"/>
  <c r="AJ5684" i="2"/>
  <c r="AJ5812" i="2"/>
  <c r="AJ5937" i="2"/>
  <c r="AJ6040" i="2"/>
  <c r="AJ6461" i="2"/>
  <c r="AJ6860" i="2"/>
  <c r="AJ159" i="2"/>
  <c r="AJ265" i="2"/>
  <c r="AJ1538" i="2"/>
  <c r="AJ3091" i="2"/>
  <c r="AJ3343" i="2"/>
  <c r="AJ3373" i="2"/>
  <c r="AJ3563" i="2"/>
  <c r="AJ3710" i="2"/>
  <c r="AJ3740" i="2"/>
  <c r="AJ4669" i="2"/>
  <c r="AJ4818" i="2"/>
  <c r="AJ5130" i="2"/>
  <c r="AJ5379" i="2"/>
  <c r="AJ160" i="2"/>
  <c r="AJ266" i="2"/>
  <c r="AJ630" i="2"/>
  <c r="AJ687" i="2"/>
  <c r="AJ1007" i="2"/>
  <c r="AJ1029" i="2"/>
  <c r="AJ1241" i="2"/>
  <c r="AJ1264" i="2"/>
  <c r="AJ3596" i="2"/>
  <c r="AJ4155" i="2"/>
  <c r="AJ4171" i="2"/>
  <c r="AJ4411" i="2"/>
  <c r="AJ4447" i="2"/>
  <c r="AJ4018" i="2"/>
  <c r="AJ4026" i="2"/>
  <c r="AJ4027" i="2"/>
  <c r="AJ4039" i="2"/>
  <c r="AJ4050" i="2"/>
  <c r="AJ4051" i="2"/>
  <c r="AJ4080" i="2"/>
  <c r="AJ4089" i="2"/>
  <c r="AJ4096" i="2"/>
  <c r="AJ4097" i="2"/>
  <c r="AJ4106" i="2"/>
  <c r="AJ4115" i="2"/>
  <c r="AJ6832" i="2"/>
  <c r="AJ4957" i="2"/>
  <c r="AJ6814" i="2"/>
  <c r="AJ7079" i="2"/>
  <c r="AJ5267" i="2"/>
  <c r="AJ5503" i="2"/>
  <c r="AJ5685" i="2"/>
  <c r="AJ5813" i="2"/>
  <c r="AJ5938" i="2"/>
  <c r="AJ6041" i="2"/>
  <c r="AJ6815" i="2"/>
  <c r="AJ7049" i="2"/>
  <c r="AJ9" i="2"/>
  <c r="AJ22" i="2"/>
  <c r="AJ1483" i="2"/>
  <c r="AJ3092" i="2"/>
  <c r="AJ3527" i="2"/>
  <c r="AJ4622" i="2"/>
  <c r="AJ4819" i="2"/>
  <c r="AJ5072" i="2"/>
  <c r="AJ5380" i="2"/>
  <c r="AJ1609" i="2"/>
  <c r="AJ1616" i="2"/>
  <c r="AJ1626" i="2"/>
  <c r="AJ1635" i="2"/>
  <c r="AJ1655" i="2"/>
  <c r="AJ1695" i="2"/>
  <c r="AJ1753" i="2"/>
  <c r="AJ1754" i="2"/>
  <c r="AJ1824" i="2"/>
  <c r="AJ10" i="2"/>
  <c r="AJ23" i="2"/>
  <c r="AJ579" i="2"/>
  <c r="AJ631" i="2"/>
  <c r="AJ795" i="2"/>
  <c r="AJ797" i="2"/>
  <c r="AJ992" i="2"/>
  <c r="AJ995" i="2"/>
  <c r="AJ1242" i="2"/>
  <c r="AJ1243" i="2"/>
  <c r="AJ3309" i="2"/>
  <c r="AJ3315" i="2"/>
  <c r="AJ3741" i="2"/>
  <c r="AJ3782" i="2"/>
  <c r="AJ1906" i="2"/>
  <c r="AJ1992" i="2"/>
  <c r="AJ2277" i="2"/>
  <c r="AJ3529" i="2"/>
  <c r="AJ4909" i="2"/>
  <c r="AJ3931" i="2"/>
  <c r="AJ4139" i="2"/>
  <c r="AJ4143" i="2"/>
  <c r="AJ4448" i="2"/>
  <c r="AJ4449" i="2"/>
  <c r="AJ6151" i="2"/>
  <c r="AJ6271" i="2"/>
  <c r="AJ6298" i="2"/>
  <c r="AJ6443" i="2"/>
  <c r="AJ6726" i="2"/>
  <c r="AJ6861" i="2"/>
  <c r="AJ5191" i="2"/>
  <c r="AJ5458" i="2"/>
  <c r="AJ5686" i="2"/>
  <c r="AJ5814" i="2"/>
  <c r="AJ5939" i="2"/>
  <c r="AJ6025" i="2"/>
  <c r="AJ6438" i="2"/>
  <c r="AJ6842" i="2"/>
  <c r="AJ3180" i="2"/>
  <c r="AJ3374" i="2"/>
  <c r="AJ3375" i="2"/>
  <c r="AJ3742" i="2"/>
  <c r="AJ3783" i="2"/>
  <c r="AJ79" i="2"/>
  <c r="AJ80" i="2"/>
  <c r="AJ580" i="2"/>
  <c r="AJ632" i="2"/>
  <c r="AJ1008" i="2"/>
  <c r="AJ1030" i="2"/>
  <c r="AJ1244" i="2"/>
  <c r="AJ1265" i="2"/>
  <c r="AJ1696" i="2"/>
  <c r="AJ1697" i="2"/>
  <c r="AJ1755" i="2"/>
  <c r="AJ1825" i="2"/>
  <c r="AJ1907" i="2"/>
  <c r="AJ1908" i="2"/>
  <c r="AJ2353" i="2"/>
  <c r="AJ2375" i="2"/>
  <c r="AJ2432" i="2"/>
  <c r="AJ2433" i="2"/>
  <c r="AJ81" i="2"/>
  <c r="AJ161" i="2"/>
  <c r="AJ1484" i="2"/>
  <c r="AJ3093" i="2"/>
  <c r="AJ4820" i="2"/>
  <c r="AJ4623" i="2"/>
  <c r="AJ5055" i="2"/>
  <c r="AJ5381" i="2"/>
  <c r="AJ5481" i="2"/>
  <c r="AJ3186" i="2"/>
  <c r="AJ4172" i="2"/>
  <c r="AJ4194" i="2"/>
  <c r="AJ4450" i="2"/>
  <c r="AJ4490" i="2"/>
  <c r="AJ4926" i="2"/>
  <c r="AJ2517" i="2"/>
  <c r="AJ2604" i="2"/>
  <c r="AJ6482" i="2"/>
  <c r="AJ6678" i="2"/>
  <c r="AJ6862" i="2"/>
  <c r="AJ5257" i="2"/>
  <c r="AJ5687" i="2"/>
  <c r="AJ5815" i="2"/>
  <c r="AJ5940" i="2"/>
  <c r="AJ6026" i="2"/>
  <c r="AJ6462" i="2"/>
  <c r="AJ6863" i="2"/>
  <c r="AJ162" i="2"/>
  <c r="AJ267" i="2"/>
  <c r="AJ1510" i="2"/>
  <c r="AJ3094" i="2"/>
  <c r="AJ3223" i="2"/>
  <c r="AJ4670" i="2"/>
  <c r="AJ4821" i="2"/>
  <c r="AJ5073" i="2"/>
  <c r="AJ5382" i="2"/>
  <c r="AJ1698" i="2"/>
  <c r="AJ1699" i="2"/>
  <c r="AJ1756" i="2"/>
  <c r="AJ1826" i="2"/>
  <c r="AJ1909" i="2"/>
  <c r="AJ82" i="2"/>
  <c r="AJ163" i="2"/>
  <c r="AJ581" i="2"/>
  <c r="AJ633" i="2"/>
  <c r="AJ881" i="2"/>
  <c r="AJ903" i="2"/>
  <c r="AJ1120" i="2"/>
  <c r="AJ1143" i="2"/>
  <c r="AJ1364" i="2"/>
  <c r="AJ1365" i="2"/>
  <c r="AJ3322" i="2"/>
  <c r="AJ3344" i="2"/>
  <c r="AJ3711" i="2"/>
  <c r="AJ3743" i="2"/>
  <c r="AJ1910" i="2"/>
  <c r="AJ2376" i="2"/>
  <c r="AJ2434" i="2"/>
  <c r="AJ2518" i="2"/>
  <c r="AJ2519" i="2"/>
  <c r="AJ2605" i="2"/>
  <c r="AJ2689" i="2"/>
  <c r="AJ3206" i="2"/>
  <c r="AJ3932" i="2"/>
  <c r="AJ4250" i="2"/>
  <c r="AJ4273" i="2"/>
  <c r="AJ4388" i="2"/>
  <c r="AJ4412" i="2"/>
  <c r="AJ6173" i="2"/>
  <c r="AJ6272" i="2"/>
  <c r="AJ6299" i="2"/>
  <c r="AJ4971" i="2"/>
  <c r="AJ6515" i="2"/>
  <c r="AJ6688" i="2"/>
  <c r="AJ6973" i="2"/>
  <c r="AJ5220" i="2"/>
  <c r="AJ5482" i="2"/>
  <c r="AJ5688" i="2"/>
  <c r="AJ5816" i="2"/>
  <c r="AJ5941" i="2"/>
  <c r="AJ6090" i="2"/>
  <c r="AJ6516" i="2"/>
  <c r="AJ6974" i="2"/>
  <c r="AJ164" i="2"/>
  <c r="AJ268" i="2"/>
  <c r="AJ1485" i="2"/>
  <c r="AJ3095" i="2"/>
  <c r="AJ3345" i="2"/>
  <c r="AJ3376" i="2"/>
  <c r="AJ3712" i="2"/>
  <c r="AJ3744" i="2"/>
  <c r="AJ4671" i="2"/>
  <c r="AJ4822" i="2"/>
  <c r="AJ5101" i="2"/>
  <c r="AJ5383" i="2"/>
  <c r="AJ83" i="2"/>
  <c r="AJ165" i="2"/>
  <c r="AJ582" i="2"/>
  <c r="AJ634" i="2"/>
  <c r="AJ865" i="2"/>
  <c r="AJ882" i="2"/>
  <c r="AJ1121" i="2"/>
  <c r="AJ1144" i="2"/>
  <c r="AJ1366" i="2"/>
  <c r="AJ1388" i="2"/>
  <c r="AJ1757" i="2"/>
  <c r="AJ1758" i="2"/>
  <c r="AJ1827" i="2"/>
  <c r="AJ1911" i="2"/>
  <c r="AJ1993" i="2"/>
  <c r="AJ2067" i="2"/>
  <c r="AJ2377" i="2"/>
  <c r="AJ2435" i="2"/>
  <c r="AJ2520" i="2"/>
  <c r="AJ3564" i="2"/>
  <c r="AJ5268" i="2"/>
  <c r="AJ6067" i="2"/>
  <c r="AJ6517" i="2"/>
  <c r="AJ6889" i="2"/>
  <c r="AJ3933" i="2"/>
  <c r="AJ4274" i="2"/>
  <c r="AJ4275" i="2"/>
  <c r="AJ4413" i="2"/>
  <c r="AJ4414" i="2"/>
  <c r="AJ2521" i="2"/>
  <c r="AJ2606" i="2"/>
  <c r="AJ2690" i="2"/>
  <c r="AJ3565" i="2"/>
  <c r="AJ4958" i="2"/>
  <c r="AJ6518" i="2"/>
  <c r="AJ6744" i="2"/>
  <c r="AJ6890" i="2"/>
  <c r="AJ6182" i="2"/>
  <c r="AJ6375" i="2"/>
  <c r="AJ6391" i="2"/>
  <c r="AJ5504" i="2"/>
  <c r="AJ5689" i="2"/>
  <c r="AJ5817" i="2"/>
  <c r="AJ5942" i="2"/>
  <c r="AJ84" i="2"/>
  <c r="AJ166" i="2"/>
  <c r="AJ1486" i="2"/>
  <c r="AJ3096" i="2"/>
  <c r="AJ3207" i="2"/>
  <c r="AJ4672" i="2"/>
  <c r="AJ4823" i="2"/>
  <c r="AJ5074" i="2"/>
  <c r="AJ5384" i="2"/>
  <c r="AJ1669" i="2"/>
  <c r="AJ1700" i="2"/>
  <c r="AJ1759" i="2"/>
  <c r="AJ1828" i="2"/>
  <c r="AJ1912" i="2"/>
  <c r="AJ41" i="2"/>
  <c r="AJ85" i="2"/>
  <c r="AJ555" i="2"/>
  <c r="AJ583" i="2"/>
  <c r="AJ883" i="2"/>
  <c r="AJ884" i="2"/>
  <c r="AJ1096" i="2"/>
  <c r="AJ1122" i="2"/>
  <c r="AJ1344" i="2"/>
  <c r="AJ1367" i="2"/>
  <c r="AJ3323" i="2"/>
  <c r="AJ3324" i="2"/>
  <c r="AJ3692" i="2"/>
  <c r="AJ3713" i="2"/>
  <c r="AJ1994" i="2"/>
  <c r="AJ2354" i="2"/>
  <c r="AJ2378" i="2"/>
  <c r="AJ2436" i="2"/>
  <c r="AJ2522" i="2"/>
  <c r="AJ2607" i="2"/>
  <c r="AJ2608" i="2"/>
  <c r="AJ3208" i="2"/>
  <c r="AJ3934" i="2"/>
  <c r="AJ4251" i="2"/>
  <c r="AJ4276" i="2"/>
  <c r="AJ4389" i="2"/>
  <c r="AJ4415" i="2"/>
  <c r="AJ6160" i="2"/>
  <c r="AJ6273" i="2"/>
  <c r="AJ6300" i="2"/>
  <c r="AJ4959" i="2"/>
  <c r="AJ6519" i="2"/>
  <c r="AJ6682" i="2"/>
  <c r="AJ6975" i="2"/>
  <c r="AJ5214" i="2"/>
  <c r="AJ5483" i="2"/>
  <c r="AJ5690" i="2"/>
  <c r="AJ5818" i="2"/>
  <c r="AJ5943" i="2"/>
  <c r="AJ6091" i="2"/>
  <c r="AJ6483" i="2"/>
  <c r="AJ6934" i="2"/>
  <c r="AJ269" i="2"/>
  <c r="AJ339" i="2"/>
  <c r="AJ1539" i="2"/>
  <c r="AJ3097" i="2"/>
  <c r="AJ3346" i="2"/>
  <c r="AJ3377" i="2"/>
  <c r="AJ3566" i="2"/>
  <c r="AJ3745" i="2"/>
  <c r="AJ3784" i="2"/>
  <c r="AJ4673" i="2"/>
  <c r="AJ4824" i="2"/>
  <c r="AJ5131" i="2"/>
  <c r="AJ5385" i="2"/>
  <c r="AJ167" i="2"/>
  <c r="AJ270" i="2"/>
  <c r="AJ688" i="2"/>
  <c r="AJ689" i="2"/>
  <c r="AJ1031" i="2"/>
  <c r="AJ1053" i="2"/>
  <c r="AJ1266" i="2"/>
  <c r="AJ1267" i="2"/>
  <c r="AJ3621" i="2"/>
  <c r="AJ4156" i="2"/>
  <c r="AJ4173" i="2"/>
  <c r="AJ4416" i="2"/>
  <c r="AJ4451" i="2"/>
  <c r="AJ4019" i="2"/>
  <c r="AJ4028" i="2"/>
  <c r="AJ4040" i="2"/>
  <c r="AJ4041" i="2"/>
  <c r="AJ4052" i="2"/>
  <c r="AJ4056" i="2"/>
  <c r="AJ4090" i="2"/>
  <c r="AJ4098" i="2"/>
  <c r="AJ4099" i="2"/>
  <c r="AJ4107" i="2"/>
  <c r="AJ4116" i="2"/>
  <c r="AJ4117" i="2"/>
  <c r="AJ6833" i="2"/>
  <c r="AJ4972" i="2"/>
  <c r="AJ6816" i="2"/>
  <c r="AJ7080" i="2"/>
  <c r="AJ5269" i="2"/>
  <c r="AJ5530" i="2"/>
  <c r="AJ5691" i="2"/>
  <c r="AJ5819" i="2"/>
  <c r="AJ5944" i="2"/>
  <c r="AJ6068" i="2"/>
  <c r="AJ6817" i="2"/>
  <c r="AJ7050" i="2"/>
  <c r="AJ271" i="2"/>
  <c r="AJ340" i="2"/>
  <c r="AJ1540" i="2"/>
  <c r="AJ3098" i="2"/>
  <c r="AJ3418" i="2"/>
  <c r="AJ3452" i="2"/>
  <c r="AJ3785" i="2"/>
  <c r="AJ3786" i="2"/>
  <c r="AJ4695" i="2"/>
  <c r="AJ4825" i="2"/>
  <c r="AJ5132" i="2"/>
  <c r="AJ5386" i="2"/>
  <c r="AJ272" i="2"/>
  <c r="AJ341" i="2"/>
  <c r="AJ635" i="2"/>
  <c r="AJ690" i="2"/>
  <c r="AJ904" i="2"/>
  <c r="AJ933" i="2"/>
  <c r="AJ1173" i="2"/>
  <c r="AJ1193" i="2"/>
  <c r="AJ1389" i="2"/>
  <c r="AJ1418" i="2"/>
  <c r="AJ1829" i="2"/>
  <c r="AJ1913" i="2"/>
  <c r="AJ1995" i="2"/>
  <c r="AJ2068" i="2"/>
  <c r="AJ2130" i="2"/>
  <c r="AJ2175" i="2"/>
  <c r="AJ2523" i="2"/>
  <c r="AJ3597" i="2"/>
  <c r="AJ5292" i="2"/>
  <c r="AJ6092" i="2"/>
  <c r="AJ6591" i="2"/>
  <c r="AJ6935" i="2"/>
  <c r="AJ3978" i="2"/>
  <c r="AJ4306" i="2"/>
  <c r="AJ4329" i="2"/>
  <c r="AJ4452" i="2"/>
  <c r="AJ4491" i="2"/>
  <c r="AJ2524" i="2"/>
  <c r="AJ2609" i="2"/>
  <c r="AJ2691" i="2"/>
  <c r="AJ2762" i="2"/>
  <c r="AJ2763" i="2"/>
  <c r="AJ3622" i="2"/>
  <c r="AJ4973" i="2"/>
  <c r="AJ6614" i="2"/>
  <c r="AJ6764" i="2"/>
  <c r="AJ6976" i="2"/>
  <c r="AJ6213" i="2"/>
  <c r="AJ6407" i="2"/>
  <c r="AJ6419" i="2"/>
  <c r="AJ5531" i="2"/>
  <c r="AJ5692" i="2"/>
  <c r="AJ5945" i="2"/>
  <c r="AJ5946" i="2"/>
  <c r="AJ383" i="2"/>
  <c r="AJ384" i="2"/>
  <c r="AJ1569" i="2"/>
  <c r="AJ3099" i="2"/>
  <c r="AJ3453" i="2"/>
  <c r="AJ3467" i="2"/>
  <c r="AJ3823" i="2"/>
  <c r="AJ3856" i="2"/>
  <c r="AJ4735" i="2"/>
  <c r="AJ4826" i="2"/>
  <c r="AJ342" i="2"/>
  <c r="AJ385" i="2"/>
  <c r="AJ721" i="2"/>
  <c r="AJ722" i="2"/>
  <c r="AJ1194" i="2"/>
  <c r="AJ1207" i="2"/>
  <c r="AJ1434" i="2"/>
  <c r="AJ1447" i="2"/>
  <c r="AJ1996" i="2"/>
  <c r="AJ2069" i="2"/>
  <c r="AJ2131" i="2"/>
  <c r="AJ2132" i="2"/>
  <c r="AJ2176" i="2"/>
  <c r="AJ2200" i="2"/>
  <c r="AJ3637" i="2"/>
  <c r="AJ5304" i="2"/>
  <c r="AJ6126" i="2"/>
  <c r="AJ6656" i="2"/>
  <c r="AJ7012" i="2"/>
  <c r="AJ2610" i="2"/>
  <c r="AJ2692" i="2"/>
  <c r="AJ2764" i="2"/>
  <c r="AJ2813" i="2"/>
  <c r="AJ2814" i="2"/>
  <c r="AJ2847" i="2"/>
  <c r="AJ3638" i="2"/>
  <c r="AJ4998" i="2"/>
  <c r="AJ6647" i="2"/>
  <c r="AJ6767" i="2"/>
  <c r="AJ7013" i="2"/>
  <c r="AJ5161" i="2"/>
  <c r="AJ5387" i="2"/>
  <c r="AJ5570" i="2"/>
  <c r="AJ5693" i="2"/>
  <c r="AJ5820" i="2"/>
  <c r="AJ5947" i="2"/>
  <c r="AJ1072" i="2"/>
  <c r="AJ1085" i="2"/>
  <c r="AJ1305" i="2"/>
  <c r="AJ1319" i="2"/>
  <c r="AJ343" i="2"/>
  <c r="AJ386" i="2"/>
  <c r="AJ1570" i="2"/>
  <c r="AJ3100" i="2"/>
  <c r="AJ4722" i="2"/>
  <c r="AJ4827" i="2"/>
  <c r="AJ5152" i="2"/>
  <c r="AJ5388" i="2"/>
  <c r="AJ5571" i="2"/>
  <c r="AJ3241" i="2"/>
  <c r="AJ4252" i="2"/>
  <c r="AJ4277" i="2"/>
  <c r="AJ4555" i="2"/>
  <c r="AJ4575" i="2"/>
  <c r="AJ4999" i="2"/>
  <c r="AJ6571" i="2"/>
  <c r="AJ6715" i="2"/>
  <c r="AJ7014" i="2"/>
  <c r="AJ5694" i="2"/>
  <c r="AJ5821" i="2"/>
  <c r="AJ5948" i="2"/>
  <c r="AJ11" i="2"/>
  <c r="AJ24" i="2"/>
  <c r="AJ1487" i="2"/>
  <c r="AJ3101" i="2"/>
  <c r="AJ4624" i="2"/>
  <c r="AJ4828" i="2"/>
  <c r="AJ5075" i="2"/>
  <c r="AJ5389" i="2"/>
  <c r="AJ12" i="2"/>
  <c r="AJ16" i="2"/>
  <c r="AJ556" i="2"/>
  <c r="AJ584" i="2"/>
  <c r="AJ3530" i="2"/>
  <c r="AJ4910" i="2"/>
  <c r="AJ6834" i="2"/>
  <c r="AJ6818" i="2"/>
  <c r="AJ7051" i="2"/>
  <c r="AJ5459" i="2"/>
  <c r="AJ5695" i="2"/>
  <c r="AJ5822" i="2"/>
  <c r="AJ5949" i="2"/>
  <c r="AJ168" i="2"/>
  <c r="AJ273" i="2"/>
  <c r="AJ1511" i="2"/>
  <c r="AJ3102" i="2"/>
  <c r="AJ3224" i="2"/>
  <c r="AJ4696" i="2"/>
  <c r="AJ4829" i="2"/>
  <c r="AJ5102" i="2"/>
  <c r="AJ5390" i="2"/>
  <c r="AJ1701" i="2"/>
  <c r="AJ1760" i="2"/>
  <c r="AJ1830" i="2"/>
  <c r="AJ1914" i="2"/>
  <c r="AJ86" i="2"/>
  <c r="AJ169" i="2"/>
  <c r="AJ585" i="2"/>
  <c r="AJ636" i="2"/>
  <c r="AJ885" i="2"/>
  <c r="AJ905" i="2"/>
  <c r="AJ1123" i="2"/>
  <c r="AJ1145" i="2"/>
  <c r="AJ1368" i="2"/>
  <c r="AJ1390" i="2"/>
  <c r="AJ3325" i="2"/>
  <c r="AJ3347" i="2"/>
  <c r="AJ3714" i="2"/>
  <c r="AJ3746" i="2"/>
  <c r="AJ1997" i="2"/>
  <c r="AJ2070" i="2"/>
  <c r="AJ2379" i="2"/>
  <c r="AJ2437" i="2"/>
  <c r="AJ2525" i="2"/>
  <c r="AJ2611" i="2"/>
  <c r="AJ2693" i="2"/>
  <c r="AJ2694" i="2"/>
  <c r="AJ3225" i="2"/>
  <c r="AJ3935" i="2"/>
  <c r="AJ4278" i="2"/>
  <c r="AJ4307" i="2"/>
  <c r="AJ4417" i="2"/>
  <c r="AJ4453" i="2"/>
  <c r="AJ6183" i="2"/>
  <c r="AJ6301" i="2"/>
  <c r="AJ6328" i="2"/>
  <c r="AJ4974" i="2"/>
  <c r="AJ6520" i="2"/>
  <c r="AJ6694" i="2"/>
  <c r="AJ7015" i="2"/>
  <c r="AJ5221" i="2"/>
  <c r="AJ5505" i="2"/>
  <c r="AJ5696" i="2"/>
  <c r="AJ5823" i="2"/>
  <c r="AJ5950" i="2"/>
  <c r="AJ6107" i="2"/>
  <c r="AJ6544" i="2"/>
  <c r="AJ6977" i="2"/>
  <c r="AJ3242" i="2"/>
  <c r="AJ3468" i="2"/>
  <c r="AJ3488" i="2"/>
  <c r="AJ3874" i="2"/>
  <c r="AJ3894" i="2"/>
  <c r="AJ344" i="2"/>
  <c r="AJ387" i="2"/>
  <c r="AJ738" i="2"/>
  <c r="AJ739" i="2"/>
  <c r="AJ1086" i="2"/>
  <c r="AJ1097" i="2"/>
  <c r="AJ1320" i="2"/>
  <c r="AJ1321" i="2"/>
  <c r="AJ1998" i="2"/>
  <c r="AJ1999" i="2"/>
  <c r="AJ2071" i="2"/>
  <c r="AJ2133" i="2"/>
  <c r="AJ2177" i="2"/>
  <c r="AJ2201" i="2"/>
  <c r="AJ388" i="2"/>
  <c r="AJ413" i="2"/>
  <c r="AJ1585" i="2"/>
  <c r="AJ3103" i="2"/>
  <c r="AJ4736" i="2"/>
  <c r="AJ4830" i="2"/>
  <c r="AJ5162" i="2"/>
  <c r="AJ5391" i="2"/>
  <c r="AJ5572" i="2"/>
  <c r="AJ3252" i="2"/>
  <c r="AJ2612" i="2"/>
  <c r="AJ2695" i="2"/>
  <c r="AJ2696" i="2"/>
  <c r="AJ2765" i="2"/>
  <c r="AJ2815" i="2"/>
  <c r="AJ2848" i="2"/>
  <c r="AJ5016" i="2"/>
  <c r="AJ6592" i="2"/>
  <c r="AJ6721" i="2"/>
  <c r="AJ7052" i="2"/>
  <c r="AJ5300" i="2"/>
  <c r="AJ5697" i="2"/>
  <c r="AJ5824" i="2"/>
  <c r="AJ5951" i="2"/>
  <c r="AJ6108" i="2"/>
  <c r="AJ6648" i="2"/>
  <c r="AJ7016" i="2"/>
  <c r="AJ471" i="2"/>
  <c r="AJ472" i="2"/>
  <c r="AJ1488" i="2"/>
  <c r="AJ3104" i="2"/>
  <c r="AJ3378" i="2"/>
  <c r="AJ3419" i="2"/>
  <c r="AJ3598" i="2"/>
  <c r="AJ3715" i="2"/>
  <c r="AJ3747" i="2"/>
  <c r="AJ4625" i="2"/>
  <c r="AJ4831" i="2"/>
  <c r="AJ5056" i="2"/>
  <c r="AJ5392" i="2"/>
  <c r="AJ27" i="2"/>
  <c r="AJ42" i="2"/>
  <c r="AJ540" i="2"/>
  <c r="AJ557" i="2"/>
  <c r="AJ866" i="2"/>
  <c r="AJ867" i="2"/>
  <c r="AJ1098" i="2"/>
  <c r="AJ1099" i="2"/>
  <c r="AJ1322" i="2"/>
  <c r="AJ1345" i="2"/>
  <c r="AJ1670" i="2"/>
  <c r="AJ1671" i="2"/>
  <c r="AJ1702" i="2"/>
  <c r="AJ1761" i="2"/>
  <c r="AJ1831" i="2"/>
  <c r="AJ1915" i="2"/>
  <c r="AJ2380" i="2"/>
  <c r="AJ2438" i="2"/>
  <c r="AJ2439" i="2"/>
  <c r="AJ2526" i="2"/>
  <c r="AJ2613" i="2"/>
  <c r="AJ2697" i="2"/>
  <c r="AJ3667" i="2"/>
  <c r="AJ3907" i="2"/>
  <c r="AJ4157" i="2"/>
  <c r="AJ4158" i="2"/>
  <c r="AJ4418" i="2"/>
  <c r="AJ4419" i="2"/>
  <c r="AJ4927" i="2"/>
  <c r="AJ6152" i="2"/>
  <c r="AJ6274" i="2"/>
  <c r="AJ6302" i="2"/>
  <c r="AJ6484" i="2"/>
  <c r="AJ6777" i="2"/>
  <c r="AJ6936" i="2"/>
  <c r="AJ5215" i="2"/>
  <c r="AJ5484" i="2"/>
  <c r="AJ5698" i="2"/>
  <c r="AJ5825" i="2"/>
  <c r="AJ5952" i="2"/>
  <c r="AJ6069" i="2"/>
  <c r="AJ6485" i="2"/>
  <c r="AJ6937" i="2"/>
  <c r="AJ3187" i="2"/>
  <c r="AJ3379" i="2"/>
  <c r="AJ3420" i="2"/>
  <c r="AJ3787" i="2"/>
  <c r="AJ3824" i="2"/>
  <c r="AJ87" i="2"/>
  <c r="AJ170" i="2"/>
  <c r="AJ586" i="2"/>
  <c r="AJ637" i="2"/>
  <c r="AJ1032" i="2"/>
  <c r="AJ1033" i="2"/>
  <c r="AJ1268" i="2"/>
  <c r="AJ1269" i="2"/>
  <c r="AJ1703" i="2"/>
  <c r="AJ1762" i="2"/>
  <c r="AJ1832" i="2"/>
  <c r="AJ1916" i="2"/>
  <c r="AJ2000" i="2"/>
  <c r="AJ2072" i="2"/>
  <c r="AJ2381" i="2"/>
  <c r="AJ2382" i="2"/>
  <c r="AJ2440" i="2"/>
  <c r="AJ2527" i="2"/>
  <c r="AJ88" i="2"/>
  <c r="AJ171" i="2"/>
  <c r="AJ1489" i="2"/>
  <c r="AJ3105" i="2"/>
  <c r="AJ4642" i="2"/>
  <c r="AJ4832" i="2"/>
  <c r="AJ5076" i="2"/>
  <c r="AJ5393" i="2"/>
  <c r="AJ5506" i="2"/>
  <c r="AJ3188" i="2"/>
  <c r="AJ4174" i="2"/>
  <c r="AJ4195" i="2"/>
  <c r="AJ4454" i="2"/>
  <c r="AJ4492" i="2"/>
  <c r="AJ4928" i="2"/>
  <c r="AJ2614" i="2"/>
  <c r="AJ2698" i="2"/>
  <c r="AJ6486" i="2"/>
  <c r="AJ6683" i="2"/>
  <c r="AJ6891" i="2"/>
  <c r="AJ5270" i="2"/>
  <c r="AJ5699" i="2"/>
  <c r="AJ5826" i="2"/>
  <c r="AJ5953" i="2"/>
  <c r="AJ6042" i="2"/>
  <c r="AJ6487" i="2"/>
  <c r="AJ6864" i="2"/>
  <c r="AJ89" i="2"/>
  <c r="AJ172" i="2"/>
  <c r="AJ1512" i="2"/>
  <c r="AJ3106" i="2"/>
  <c r="AJ4643" i="2"/>
  <c r="AJ4833" i="2"/>
  <c r="AJ5077" i="2"/>
  <c r="AJ5394" i="2"/>
  <c r="AJ90" i="2"/>
  <c r="AJ91" i="2"/>
  <c r="AJ587" i="2"/>
  <c r="AJ588" i="2"/>
  <c r="AJ3567" i="2"/>
  <c r="AJ4929" i="2"/>
  <c r="AJ6835" i="2"/>
  <c r="AJ6819" i="2"/>
  <c r="AJ7066" i="2"/>
  <c r="AJ5485" i="2"/>
  <c r="AJ5700" i="2"/>
  <c r="AJ5827" i="2"/>
  <c r="AJ5954" i="2"/>
  <c r="AJ173" i="2"/>
  <c r="AJ274" i="2"/>
  <c r="AJ1513" i="2"/>
  <c r="AJ3107" i="2"/>
  <c r="AJ3226" i="2"/>
  <c r="AJ4697" i="2"/>
  <c r="AJ4834" i="2"/>
  <c r="AJ5103" i="2"/>
  <c r="AJ5395" i="2"/>
  <c r="AJ1763" i="2"/>
  <c r="AJ1833" i="2"/>
  <c r="AJ1834" i="2"/>
  <c r="AJ92" i="2"/>
  <c r="AJ174" i="2"/>
  <c r="AJ638" i="2"/>
  <c r="AJ639" i="2"/>
  <c r="AJ906" i="2"/>
  <c r="AJ907" i="2"/>
  <c r="AJ1124" i="2"/>
  <c r="AJ1146" i="2"/>
  <c r="AJ1369" i="2"/>
  <c r="AJ1391" i="2"/>
  <c r="AJ3348" i="2"/>
  <c r="AJ3349" i="2"/>
  <c r="AJ3716" i="2"/>
  <c r="AJ3748" i="2"/>
  <c r="AJ1917" i="2"/>
  <c r="AJ2073" i="2"/>
  <c r="AJ2074" i="2"/>
  <c r="AJ2441" i="2"/>
  <c r="AJ2442" i="2"/>
  <c r="AJ2528" i="2"/>
  <c r="AJ2615" i="2"/>
  <c r="AJ2699" i="2"/>
  <c r="AJ2766" i="2"/>
  <c r="AJ3227" i="2"/>
  <c r="AJ3957" i="2"/>
  <c r="AJ4279" i="2"/>
  <c r="AJ4308" i="2"/>
  <c r="AJ4420" i="2"/>
  <c r="AJ4455" i="2"/>
  <c r="AJ6184" i="2"/>
  <c r="AJ6303" i="2"/>
  <c r="AJ6329" i="2"/>
  <c r="AJ5000" i="2"/>
  <c r="AJ6545" i="2"/>
  <c r="AJ6695" i="2"/>
  <c r="AJ7017" i="2"/>
  <c r="AJ5222" i="2"/>
  <c r="AJ5507" i="2"/>
  <c r="AJ5701" i="2"/>
  <c r="AJ5828" i="2"/>
  <c r="AJ5955" i="2"/>
  <c r="AJ6109" i="2"/>
  <c r="AJ6546" i="2"/>
  <c r="AJ6978" i="2"/>
  <c r="AJ43" i="2"/>
  <c r="AJ93" i="2"/>
  <c r="AJ1466" i="2"/>
  <c r="AJ3108" i="2"/>
  <c r="AJ3326" i="2"/>
  <c r="AJ3350" i="2"/>
  <c r="AJ3693" i="2"/>
  <c r="AJ3717" i="2"/>
  <c r="AJ4644" i="2"/>
  <c r="AJ4835" i="2"/>
  <c r="AJ5057" i="2"/>
  <c r="AJ5396" i="2"/>
  <c r="AJ44" i="2"/>
  <c r="AJ94" i="2"/>
  <c r="AJ558" i="2"/>
  <c r="AJ559" i="2"/>
  <c r="AJ851" i="2"/>
  <c r="AJ868" i="2"/>
  <c r="AJ1100" i="2"/>
  <c r="AJ1125" i="2"/>
  <c r="AJ1346" i="2"/>
  <c r="AJ1347" i="2"/>
  <c r="AJ1672" i="2"/>
  <c r="AJ1704" i="2"/>
  <c r="AJ1764" i="2"/>
  <c r="AJ1765" i="2"/>
  <c r="AJ1835" i="2"/>
  <c r="AJ1918" i="2"/>
  <c r="AJ2355" i="2"/>
  <c r="AJ2383" i="2"/>
  <c r="AJ2384" i="2"/>
  <c r="AJ2443" i="2"/>
  <c r="AJ3543" i="2"/>
  <c r="AJ5258" i="2"/>
  <c r="AJ6043" i="2"/>
  <c r="AJ6463" i="2"/>
  <c r="AJ6865" i="2"/>
  <c r="AJ3916" i="2"/>
  <c r="AJ4222" i="2"/>
  <c r="AJ4253" i="2"/>
  <c r="AJ4375" i="2"/>
  <c r="AJ4390" i="2"/>
  <c r="AJ2529" i="2"/>
  <c r="AJ2616" i="2"/>
  <c r="AJ3544" i="2"/>
  <c r="AJ4911" i="2"/>
  <c r="AJ6464" i="2"/>
  <c r="AJ6735" i="2"/>
  <c r="AJ6866" i="2"/>
  <c r="AJ6161" i="2"/>
  <c r="AJ6358" i="2"/>
  <c r="AJ6376" i="2"/>
  <c r="AJ5486" i="2"/>
  <c r="AJ5702" i="2"/>
  <c r="AJ5956" i="2"/>
  <c r="AJ5957" i="2"/>
  <c r="AJ3189" i="2"/>
  <c r="AJ3380" i="2"/>
  <c r="AJ3421" i="2"/>
  <c r="AJ3788" i="2"/>
  <c r="AJ3825" i="2"/>
  <c r="AJ95" i="2"/>
  <c r="AJ175" i="2"/>
  <c r="AJ640" i="2"/>
  <c r="AJ641" i="2"/>
  <c r="AJ803" i="2"/>
  <c r="AJ811" i="2"/>
  <c r="AJ1034" i="2"/>
  <c r="AJ1054" i="2"/>
  <c r="AJ1270" i="2"/>
  <c r="AJ1287" i="2"/>
  <c r="AJ1705" i="2"/>
  <c r="AJ1766" i="2"/>
  <c r="AJ1836" i="2"/>
  <c r="AJ1919" i="2"/>
  <c r="AJ2001" i="2"/>
  <c r="AJ2075" i="2"/>
  <c r="AJ2385" i="2"/>
  <c r="AJ2386" i="2"/>
  <c r="AJ2444" i="2"/>
  <c r="AJ2530" i="2"/>
  <c r="AJ96" i="2"/>
  <c r="AJ275" i="2"/>
  <c r="AJ1514" i="2"/>
  <c r="AJ3109" i="2"/>
  <c r="AJ4645" i="2"/>
  <c r="AJ4836" i="2"/>
  <c r="AJ5078" i="2"/>
  <c r="AJ5397" i="2"/>
  <c r="AJ5508" i="2"/>
  <c r="AJ3190" i="2"/>
  <c r="AJ3917" i="2"/>
  <c r="AJ4175" i="2"/>
  <c r="AJ4196" i="2"/>
  <c r="AJ4493" i="2"/>
  <c r="AJ4494" i="2"/>
  <c r="AJ2617" i="2"/>
  <c r="AJ2618" i="2"/>
  <c r="AJ4930" i="2"/>
  <c r="AJ6162" i="2"/>
  <c r="AJ6275" i="2"/>
  <c r="AJ6304" i="2"/>
  <c r="AJ6488" i="2"/>
  <c r="AJ6689" i="2"/>
  <c r="AJ6892" i="2"/>
  <c r="AJ5271" i="2"/>
  <c r="AJ5703" i="2"/>
  <c r="AJ5829" i="2"/>
  <c r="AJ5958" i="2"/>
  <c r="AJ6044" i="2"/>
  <c r="AJ6521" i="2"/>
  <c r="AJ6893" i="2"/>
  <c r="AJ345" i="2"/>
  <c r="AJ346" i="2"/>
  <c r="AJ1571" i="2"/>
  <c r="AJ3110" i="2"/>
  <c r="AJ3599" i="2"/>
  <c r="AJ4723" i="2"/>
  <c r="AJ4837" i="2"/>
  <c r="AJ1920" i="2"/>
  <c r="AJ276" i="2"/>
  <c r="AJ389" i="2"/>
  <c r="AJ691" i="2"/>
  <c r="AJ723" i="2"/>
  <c r="AJ840" i="2"/>
  <c r="AJ848" i="2"/>
  <c r="AJ1073" i="2"/>
  <c r="AJ1087" i="2"/>
  <c r="AJ1288" i="2"/>
  <c r="AJ1306" i="2"/>
  <c r="AJ3454" i="2"/>
  <c r="AJ3469" i="2"/>
  <c r="AJ3857" i="2"/>
  <c r="AJ3875" i="2"/>
  <c r="AJ2002" i="2"/>
  <c r="AJ2076" i="2"/>
  <c r="AJ2077" i="2"/>
  <c r="AJ2134" i="2"/>
  <c r="AJ2178" i="2"/>
  <c r="AJ2619" i="2"/>
  <c r="AJ2620" i="2"/>
  <c r="AJ2700" i="2"/>
  <c r="AJ2767" i="2"/>
  <c r="AJ2816" i="2"/>
  <c r="AJ2817" i="2"/>
  <c r="AJ3623" i="2"/>
  <c r="AJ3988" i="2"/>
  <c r="AJ4223" i="2"/>
  <c r="AJ4254" i="2"/>
  <c r="AJ4529" i="2"/>
  <c r="AJ4556" i="2"/>
  <c r="AJ6214" i="2"/>
  <c r="AJ6342" i="2"/>
  <c r="AJ6359" i="2"/>
  <c r="AJ4975" i="2"/>
  <c r="AJ6615" i="2"/>
  <c r="AJ6765" i="2"/>
  <c r="AJ6979" i="2"/>
  <c r="AJ5153" i="2"/>
  <c r="AJ5398" i="2"/>
  <c r="AJ5216" i="2"/>
  <c r="AJ5553" i="2"/>
  <c r="AJ5704" i="2"/>
  <c r="AJ5830" i="2"/>
  <c r="AJ5959" i="2"/>
  <c r="AJ6093" i="2"/>
  <c r="AJ6572" i="2"/>
  <c r="AJ6938" i="2"/>
  <c r="AJ176" i="2"/>
  <c r="AJ277" i="2"/>
  <c r="AJ1515" i="2"/>
  <c r="AJ3111" i="2"/>
  <c r="AJ3381" i="2"/>
  <c r="AJ3422" i="2"/>
  <c r="AJ3749" i="2"/>
  <c r="AJ3750" i="2"/>
  <c r="AJ4674" i="2"/>
  <c r="AJ4838" i="2"/>
  <c r="AJ5104" i="2"/>
  <c r="AJ5399" i="2"/>
  <c r="AJ177" i="2"/>
  <c r="AJ278" i="2"/>
  <c r="AJ589" i="2"/>
  <c r="AJ642" i="2"/>
  <c r="AJ886" i="2"/>
  <c r="AJ908" i="2"/>
  <c r="AJ1147" i="2"/>
  <c r="AJ1148" i="2"/>
  <c r="AJ1370" i="2"/>
  <c r="AJ1392" i="2"/>
  <c r="AJ1767" i="2"/>
  <c r="AJ1837" i="2"/>
  <c r="AJ1921" i="2"/>
  <c r="AJ1922" i="2"/>
  <c r="AJ2003" i="2"/>
  <c r="AJ2078" i="2"/>
  <c r="AJ2445" i="2"/>
  <c r="AJ2446" i="2"/>
  <c r="AJ3568" i="2"/>
  <c r="AJ5281" i="2"/>
  <c r="AJ6070" i="2"/>
  <c r="AJ6547" i="2"/>
  <c r="AJ6894" i="2"/>
  <c r="AJ3958" i="2"/>
  <c r="AJ4280" i="2"/>
  <c r="AJ4309" i="2"/>
  <c r="AJ4421" i="2"/>
  <c r="AJ4456" i="2"/>
  <c r="AJ2531" i="2"/>
  <c r="AJ2621" i="2"/>
  <c r="AJ2701" i="2"/>
  <c r="AJ2702" i="2"/>
  <c r="AJ3600" i="2"/>
  <c r="AJ4960" i="2"/>
  <c r="AJ6548" i="2"/>
  <c r="AJ6755" i="2"/>
  <c r="AJ6939" i="2"/>
  <c r="AJ6195" i="2"/>
  <c r="AJ6392" i="2"/>
  <c r="AJ6408" i="2"/>
  <c r="AJ5509" i="2"/>
  <c r="AJ5705" i="2"/>
  <c r="AJ5831" i="2"/>
  <c r="AJ5960" i="2"/>
  <c r="AJ279" i="2"/>
  <c r="AJ347" i="2"/>
  <c r="AJ1541" i="2"/>
  <c r="AJ3112" i="2"/>
  <c r="AJ3382" i="2"/>
  <c r="AJ3423" i="2"/>
  <c r="AJ3751" i="2"/>
  <c r="AJ3789" i="2"/>
  <c r="AJ4698" i="2"/>
  <c r="AJ4839" i="2"/>
  <c r="AJ5133" i="2"/>
  <c r="AJ5400" i="2"/>
  <c r="AJ280" i="2"/>
  <c r="AJ281" i="2"/>
  <c r="AJ643" i="2"/>
  <c r="AJ692" i="2"/>
  <c r="AJ909" i="2"/>
  <c r="AJ910" i="2"/>
  <c r="AJ1174" i="2"/>
  <c r="AJ1175" i="2"/>
  <c r="AJ1393" i="2"/>
  <c r="AJ1419" i="2"/>
  <c r="AJ1838" i="2"/>
  <c r="AJ1923" i="2"/>
  <c r="AJ2004" i="2"/>
  <c r="AJ2079" i="2"/>
  <c r="AJ2080" i="2"/>
  <c r="AJ2135" i="2"/>
  <c r="AJ2447" i="2"/>
  <c r="AJ2448" i="2"/>
  <c r="AJ3601" i="2"/>
  <c r="AJ5293" i="2"/>
  <c r="AJ6094" i="2"/>
  <c r="AJ6593" i="2"/>
  <c r="AJ6940" i="2"/>
  <c r="AJ3979" i="2"/>
  <c r="AJ4310" i="2"/>
  <c r="AJ4330" i="2"/>
  <c r="AJ4457" i="2"/>
  <c r="AJ4495" i="2"/>
  <c r="AJ2532" i="2"/>
  <c r="AJ2622" i="2"/>
  <c r="AJ2703" i="2"/>
  <c r="AJ2704" i="2"/>
  <c r="AJ3624" i="2"/>
  <c r="AJ4976" i="2"/>
  <c r="AJ6594" i="2"/>
  <c r="AJ6756" i="2"/>
  <c r="AJ6980" i="2"/>
  <c r="AJ6215" i="2"/>
  <c r="AJ6393" i="2"/>
  <c r="AJ6409" i="2"/>
  <c r="AJ5532" i="2"/>
  <c r="AJ5706" i="2"/>
  <c r="AJ5832" i="2"/>
  <c r="AJ5961" i="2"/>
  <c r="AJ282" i="2"/>
  <c r="AJ348" i="2"/>
  <c r="AJ1542" i="2"/>
  <c r="AJ3113" i="2"/>
  <c r="AJ4699" i="2"/>
  <c r="AJ4840" i="2"/>
  <c r="AJ5134" i="2"/>
  <c r="AJ5401" i="2"/>
  <c r="AJ1839" i="2"/>
  <c r="AJ1924" i="2"/>
  <c r="AJ841" i="2"/>
  <c r="AJ849" i="2"/>
  <c r="AJ1055" i="2"/>
  <c r="AJ1074" i="2"/>
  <c r="AJ1289" i="2"/>
  <c r="AJ1307" i="2"/>
  <c r="AJ2005" i="2"/>
  <c r="AJ2006" i="2"/>
  <c r="AJ2081" i="2"/>
  <c r="AJ2136" i="2"/>
  <c r="AJ2533" i="2"/>
  <c r="AJ2623" i="2"/>
  <c r="AJ2705" i="2"/>
  <c r="AJ2706" i="2"/>
  <c r="AJ2768" i="2"/>
  <c r="AJ2818" i="2"/>
  <c r="AJ3602" i="2"/>
  <c r="AJ3980" i="2"/>
  <c r="AJ6207" i="2"/>
  <c r="AJ6330" i="2"/>
  <c r="AJ6343" i="2"/>
  <c r="AJ4961" i="2"/>
  <c r="AJ6573" i="2"/>
  <c r="AJ6757" i="2"/>
  <c r="AJ6941" i="2"/>
  <c r="AJ5533" i="2"/>
  <c r="AJ5707" i="2"/>
  <c r="AJ5833" i="2"/>
  <c r="AJ5962" i="2"/>
  <c r="AJ3209" i="2"/>
  <c r="AJ3455" i="2"/>
  <c r="AJ3470" i="2"/>
  <c r="AJ3826" i="2"/>
  <c r="AJ3858" i="2"/>
  <c r="AJ283" i="2"/>
  <c r="AJ390" i="2"/>
  <c r="AJ693" i="2"/>
  <c r="AJ724" i="2"/>
  <c r="AJ812" i="2"/>
  <c r="AJ813" i="2"/>
  <c r="AJ1056" i="2"/>
  <c r="AJ1075" i="2"/>
  <c r="AJ1290" i="2"/>
  <c r="AJ1308" i="2"/>
  <c r="AJ1840" i="2"/>
  <c r="AJ1925" i="2"/>
  <c r="AJ2007" i="2"/>
  <c r="AJ2008" i="2"/>
  <c r="AJ2082" i="2"/>
  <c r="AJ2137" i="2"/>
  <c r="AJ2449" i="2"/>
  <c r="AJ284" i="2"/>
  <c r="AJ349" i="2"/>
  <c r="AJ1543" i="2"/>
  <c r="AJ3114" i="2"/>
  <c r="AJ4700" i="2"/>
  <c r="AJ4841" i="2"/>
  <c r="AJ5135" i="2"/>
  <c r="AJ5402" i="2"/>
  <c r="AJ5534" i="2"/>
  <c r="AJ3228" i="2"/>
  <c r="AJ3936" i="2"/>
  <c r="AJ4224" i="2"/>
  <c r="AJ4255" i="2"/>
  <c r="AJ4530" i="2"/>
  <c r="AJ4557" i="2"/>
  <c r="AJ2534" i="2"/>
  <c r="AJ2624" i="2"/>
  <c r="AJ2707" i="2"/>
  <c r="AJ2769" i="2"/>
  <c r="AJ2770" i="2"/>
  <c r="AJ4977" i="2"/>
  <c r="AJ6185" i="2"/>
  <c r="AJ6305" i="2"/>
  <c r="AJ6306" i="2"/>
  <c r="AJ6549" i="2"/>
  <c r="AJ6703" i="2"/>
  <c r="AJ6981" i="2"/>
  <c r="AJ5282" i="2"/>
  <c r="AJ5708" i="2"/>
  <c r="AJ5834" i="2"/>
  <c r="AJ5963" i="2"/>
  <c r="AJ6071" i="2"/>
  <c r="AJ6595" i="2"/>
  <c r="AJ6942" i="2"/>
  <c r="AJ97" i="2"/>
  <c r="AJ178" i="2"/>
  <c r="AJ1516" i="2"/>
  <c r="AJ3115" i="2"/>
  <c r="AJ3569" i="2"/>
  <c r="AJ4646" i="2"/>
  <c r="AJ4842" i="2"/>
  <c r="AJ5105" i="2"/>
  <c r="AJ5403" i="2"/>
  <c r="AJ1706" i="2"/>
  <c r="AJ1768" i="2"/>
  <c r="AJ1841" i="2"/>
  <c r="AJ98" i="2"/>
  <c r="AJ179" i="2"/>
  <c r="AJ590" i="2"/>
  <c r="AJ644" i="2"/>
  <c r="AJ814" i="2"/>
  <c r="AJ829" i="2"/>
  <c r="AJ1035" i="2"/>
  <c r="AJ1036" i="2"/>
  <c r="AJ1245" i="2"/>
  <c r="AJ1271" i="2"/>
  <c r="AJ3383" i="2"/>
  <c r="AJ3424" i="2"/>
  <c r="AJ3790" i="2"/>
  <c r="AJ3827" i="2"/>
  <c r="AJ1926" i="2"/>
  <c r="AJ2009" i="2"/>
  <c r="AJ2083" i="2"/>
  <c r="AJ2387" i="2"/>
  <c r="AJ2450" i="2"/>
  <c r="AJ2535" i="2"/>
  <c r="AJ2625" i="2"/>
  <c r="AJ2708" i="2"/>
  <c r="AJ2709" i="2"/>
  <c r="AJ3570" i="2"/>
  <c r="AJ4931" i="2"/>
  <c r="AJ3937" i="2"/>
  <c r="AJ4176" i="2"/>
  <c r="AJ4197" i="2"/>
  <c r="AJ4458" i="2"/>
  <c r="AJ4496" i="2"/>
  <c r="AJ6174" i="2"/>
  <c r="AJ6307" i="2"/>
  <c r="AJ6308" i="2"/>
  <c r="AJ6489" i="2"/>
  <c r="AJ6745" i="2"/>
  <c r="AJ6895" i="2"/>
  <c r="AJ5203" i="2"/>
  <c r="AJ5487" i="2"/>
  <c r="AJ5709" i="2"/>
  <c r="AJ5835" i="2"/>
  <c r="AJ5964" i="2"/>
  <c r="AJ6045" i="2"/>
  <c r="AJ6465" i="2"/>
  <c r="AJ6867" i="2"/>
  <c r="AJ99" i="2"/>
  <c r="AJ180" i="2"/>
  <c r="AJ1490" i="2"/>
  <c r="AJ3116" i="2"/>
  <c r="AJ4647" i="2"/>
  <c r="AJ4843" i="2"/>
  <c r="AJ5079" i="2"/>
  <c r="AJ5404" i="2"/>
  <c r="AJ45" i="2"/>
  <c r="AJ100" i="2"/>
  <c r="AJ591" i="2"/>
  <c r="AJ592" i="2"/>
  <c r="AJ3571" i="2"/>
  <c r="AJ4932" i="2"/>
  <c r="AJ6836" i="2"/>
  <c r="AJ6820" i="2"/>
  <c r="AJ7053" i="2"/>
  <c r="AJ5488" i="2"/>
  <c r="AJ5710" i="2"/>
  <c r="AJ5836" i="2"/>
  <c r="AJ5965" i="2"/>
  <c r="AJ101" i="2"/>
  <c r="AJ181" i="2"/>
  <c r="AJ1491" i="2"/>
  <c r="AJ3117" i="2"/>
  <c r="AJ3351" i="2"/>
  <c r="AJ3384" i="2"/>
  <c r="AJ3718" i="2"/>
  <c r="AJ3752" i="2"/>
  <c r="AJ4675" i="2"/>
  <c r="AJ4844" i="2"/>
  <c r="AJ5080" i="2"/>
  <c r="AJ5405" i="2"/>
  <c r="AJ102" i="2"/>
  <c r="AJ103" i="2"/>
  <c r="AJ593" i="2"/>
  <c r="AJ594" i="2"/>
  <c r="AJ869" i="2"/>
  <c r="AJ887" i="2"/>
  <c r="AJ1126" i="2"/>
  <c r="AJ1149" i="2"/>
  <c r="AJ1348" i="2"/>
  <c r="AJ1371" i="2"/>
  <c r="AJ1707" i="2"/>
  <c r="AJ1769" i="2"/>
  <c r="AJ1842" i="2"/>
  <c r="AJ1927" i="2"/>
  <c r="AJ1928" i="2"/>
  <c r="AJ2010" i="2"/>
  <c r="AJ2388" i="2"/>
  <c r="AJ2451" i="2"/>
  <c r="AJ2452" i="2"/>
  <c r="AJ3572" i="2"/>
  <c r="AJ5272" i="2"/>
  <c r="AJ6046" i="2"/>
  <c r="AJ6490" i="2"/>
  <c r="AJ6896" i="2"/>
  <c r="AJ3938" i="2"/>
  <c r="AJ4256" i="2"/>
  <c r="AJ4281" i="2"/>
  <c r="AJ4391" i="2"/>
  <c r="AJ4422" i="2"/>
  <c r="AJ2536" i="2"/>
  <c r="AJ2626" i="2"/>
  <c r="AJ2710" i="2"/>
  <c r="AJ3573" i="2"/>
  <c r="AJ4933" i="2"/>
  <c r="AJ6522" i="2"/>
  <c r="AJ6746" i="2"/>
  <c r="AJ6897" i="2"/>
  <c r="AJ6186" i="2"/>
  <c r="AJ6377" i="2"/>
  <c r="AJ6394" i="2"/>
  <c r="AJ5510" i="2"/>
  <c r="AJ5711" i="2"/>
  <c r="AJ5837" i="2"/>
  <c r="AJ5966" i="2"/>
  <c r="AJ3229" i="2"/>
  <c r="AJ3456" i="2"/>
  <c r="AJ3471" i="2"/>
  <c r="AJ3859" i="2"/>
  <c r="AJ3860" i="2"/>
  <c r="AJ285" i="2"/>
  <c r="AJ391" i="2"/>
  <c r="AJ694" i="2"/>
  <c r="AJ725" i="2"/>
  <c r="AJ1057" i="2"/>
  <c r="AJ1088" i="2"/>
  <c r="AJ1309" i="2"/>
  <c r="AJ1310" i="2"/>
  <c r="AJ1843" i="2"/>
  <c r="AJ1929" i="2"/>
  <c r="AJ2011" i="2"/>
  <c r="AJ2084" i="2"/>
  <c r="AJ2138" i="2"/>
  <c r="AJ2139" i="2"/>
  <c r="AJ2537" i="2"/>
  <c r="AJ286" i="2"/>
  <c r="AJ350" i="2"/>
  <c r="AJ1544" i="2"/>
  <c r="AJ3118" i="2"/>
  <c r="AJ4701" i="2"/>
  <c r="AJ4845" i="2"/>
  <c r="AJ5136" i="2"/>
  <c r="AJ5406" i="2"/>
  <c r="AJ5554" i="2"/>
  <c r="AJ3230" i="2"/>
  <c r="AJ4225" i="2"/>
  <c r="AJ4257" i="2"/>
  <c r="AJ4531" i="2"/>
  <c r="AJ4558" i="2"/>
  <c r="AJ2538" i="2"/>
  <c r="AJ2627" i="2"/>
  <c r="AJ2711" i="2"/>
  <c r="AJ2771" i="2"/>
  <c r="AJ2772" i="2"/>
  <c r="AJ4978" i="2"/>
  <c r="AJ6550" i="2"/>
  <c r="AJ6708" i="2"/>
  <c r="AJ6982" i="2"/>
  <c r="AJ5294" i="2"/>
  <c r="AJ5712" i="2"/>
  <c r="AJ5838" i="2"/>
  <c r="AJ5967" i="2"/>
  <c r="AJ6095" i="2"/>
  <c r="AJ6596" i="2"/>
  <c r="AJ6943" i="2"/>
  <c r="AJ287" i="2"/>
  <c r="AJ288" i="2"/>
  <c r="AJ1517" i="2"/>
  <c r="AJ3119" i="2"/>
  <c r="AJ3385" i="2"/>
  <c r="AJ3425" i="2"/>
  <c r="AJ3753" i="2"/>
  <c r="AJ3791" i="2"/>
  <c r="AJ4702" i="2"/>
  <c r="AJ4846" i="2"/>
  <c r="AJ5106" i="2"/>
  <c r="AJ5407" i="2"/>
  <c r="AJ182" i="2"/>
  <c r="AJ289" i="2"/>
  <c r="AJ645" i="2"/>
  <c r="AJ695" i="2"/>
  <c r="AJ888" i="2"/>
  <c r="AJ911" i="2"/>
  <c r="AJ1150" i="2"/>
  <c r="AJ1176" i="2"/>
  <c r="AJ1394" i="2"/>
  <c r="AJ1420" i="2"/>
  <c r="AJ1770" i="2"/>
  <c r="AJ1844" i="2"/>
  <c r="AJ1930" i="2"/>
  <c r="AJ2012" i="2"/>
  <c r="AJ2085" i="2"/>
  <c r="AJ2140" i="2"/>
  <c r="AJ2453" i="2"/>
  <c r="AJ2539" i="2"/>
  <c r="AJ3603" i="2"/>
  <c r="AJ5283" i="2"/>
  <c r="AJ6096" i="2"/>
  <c r="AJ6574" i="2"/>
  <c r="AJ6944" i="2"/>
  <c r="AJ3959" i="2"/>
  <c r="AJ4311" i="2"/>
  <c r="AJ4312" i="2"/>
  <c r="AJ4423" i="2"/>
  <c r="AJ4459" i="2"/>
  <c r="AJ2540" i="2"/>
  <c r="AJ2628" i="2"/>
  <c r="AJ2712" i="2"/>
  <c r="AJ2773" i="2"/>
  <c r="AJ3604" i="2"/>
  <c r="AJ4962" i="2"/>
  <c r="AJ6575" i="2"/>
  <c r="AJ6758" i="2"/>
  <c r="AJ6945" i="2"/>
  <c r="AJ6208" i="2"/>
  <c r="AJ6395" i="2"/>
  <c r="AJ6410" i="2"/>
  <c r="AJ5535" i="2"/>
  <c r="AJ5713" i="2"/>
  <c r="AJ5839" i="2"/>
  <c r="AJ5968" i="2"/>
  <c r="AJ183" i="2"/>
  <c r="AJ290" i="2"/>
  <c r="AJ1492" i="2"/>
  <c r="AJ3120" i="2"/>
  <c r="AJ3352" i="2"/>
  <c r="AJ3386" i="2"/>
  <c r="AJ3719" i="2"/>
  <c r="AJ3754" i="2"/>
  <c r="AJ4676" i="2"/>
  <c r="AJ4847" i="2"/>
  <c r="AJ5081" i="2"/>
  <c r="AJ5408" i="2"/>
  <c r="AJ104" i="2"/>
  <c r="AJ184" i="2"/>
  <c r="AJ595" i="2"/>
  <c r="AJ646" i="2"/>
  <c r="AJ870" i="2"/>
  <c r="AJ889" i="2"/>
  <c r="AJ1127" i="2"/>
  <c r="AJ1151" i="2"/>
  <c r="AJ1372" i="2"/>
  <c r="AJ1373" i="2"/>
  <c r="AJ1708" i="2"/>
  <c r="AJ1771" i="2"/>
  <c r="AJ1845" i="2"/>
  <c r="AJ1931" i="2"/>
  <c r="AJ1932" i="2"/>
  <c r="AJ2013" i="2"/>
  <c r="AJ2389" i="2"/>
  <c r="AJ2454" i="2"/>
  <c r="AJ2541" i="2"/>
  <c r="AJ3574" i="2"/>
  <c r="AJ5273" i="2"/>
  <c r="AJ6072" i="2"/>
  <c r="AJ6523" i="2"/>
  <c r="AJ6898" i="2"/>
  <c r="AJ3939" i="2"/>
  <c r="AJ4258" i="2"/>
  <c r="AJ4282" i="2"/>
  <c r="AJ4392" i="2"/>
  <c r="AJ4424" i="2"/>
  <c r="AJ2629" i="2"/>
  <c r="AJ2630" i="2"/>
  <c r="AJ2713" i="2"/>
  <c r="AJ3575" i="2"/>
  <c r="AJ4934" i="2"/>
  <c r="AJ6524" i="2"/>
  <c r="AJ6747" i="2"/>
  <c r="AJ6899" i="2"/>
  <c r="AJ6187" i="2"/>
  <c r="AJ6378" i="2"/>
  <c r="AJ6396" i="2"/>
  <c r="AJ5511" i="2"/>
  <c r="AJ5714" i="2"/>
  <c r="AJ5840" i="2"/>
  <c r="AJ5969" i="2"/>
  <c r="AJ351" i="2"/>
  <c r="AJ392" i="2"/>
  <c r="AJ1572" i="2"/>
  <c r="AJ3121" i="2"/>
  <c r="AJ3253" i="2"/>
  <c r="AJ4737" i="2"/>
  <c r="AJ4848" i="2"/>
  <c r="AJ5154" i="2"/>
  <c r="AJ5409" i="2"/>
  <c r="AJ1933" i="2"/>
  <c r="AJ291" i="2"/>
  <c r="AJ352" i="2"/>
  <c r="AJ696" i="2"/>
  <c r="AJ726" i="2"/>
  <c r="AJ934" i="2"/>
  <c r="AJ947" i="2"/>
  <c r="AJ1177" i="2"/>
  <c r="AJ1195" i="2"/>
  <c r="AJ1421" i="2"/>
  <c r="AJ1435" i="2"/>
  <c r="AJ3387" i="2"/>
  <c r="AJ3426" i="2"/>
  <c r="AJ3792" i="2"/>
  <c r="AJ3828" i="2"/>
  <c r="AJ1934" i="2"/>
  <c r="AJ2086" i="2"/>
  <c r="AJ2087" i="2"/>
  <c r="AJ2141" i="2"/>
  <c r="AJ2179" i="2"/>
  <c r="AJ2631" i="2"/>
  <c r="AJ2632" i="2"/>
  <c r="AJ2714" i="2"/>
  <c r="AJ2774" i="2"/>
  <c r="AJ2819" i="2"/>
  <c r="AJ2849" i="2"/>
  <c r="AJ3254" i="2"/>
  <c r="AJ3989" i="2"/>
  <c r="AJ4331" i="2"/>
  <c r="AJ4342" i="2"/>
  <c r="AJ4497" i="2"/>
  <c r="AJ4532" i="2"/>
  <c r="AJ6222" i="2"/>
  <c r="AJ6344" i="2"/>
  <c r="AJ6360" i="2"/>
  <c r="AJ5017" i="2"/>
  <c r="AJ6597" i="2"/>
  <c r="AJ6713" i="2"/>
  <c r="AJ7054" i="2"/>
  <c r="AJ5241" i="2"/>
  <c r="AJ5555" i="2"/>
  <c r="AJ5715" i="2"/>
  <c r="AJ5841" i="2"/>
  <c r="AJ5970" i="2"/>
  <c r="AJ6135" i="2"/>
  <c r="AJ6635" i="2"/>
  <c r="AJ7055" i="2"/>
  <c r="AJ353" i="2"/>
  <c r="AJ393" i="2"/>
  <c r="AJ1573" i="2"/>
  <c r="AJ3122" i="2"/>
  <c r="AJ3255" i="2"/>
  <c r="AJ4724" i="2"/>
  <c r="AJ4849" i="2"/>
  <c r="AJ5137" i="2"/>
  <c r="AJ5410" i="2"/>
  <c r="AJ1846" i="2"/>
  <c r="AJ292" i="2"/>
  <c r="AJ394" i="2"/>
  <c r="AJ697" i="2"/>
  <c r="AJ727" i="2"/>
  <c r="AJ935" i="2"/>
  <c r="AJ948" i="2"/>
  <c r="AJ1178" i="2"/>
  <c r="AJ1196" i="2"/>
  <c r="AJ1422" i="2"/>
  <c r="AJ1423" i="2"/>
  <c r="AJ3388" i="2"/>
  <c r="AJ3427" i="2"/>
  <c r="AJ3793" i="2"/>
  <c r="AJ3829" i="2"/>
  <c r="AJ1935" i="2"/>
  <c r="AJ2014" i="2"/>
  <c r="AJ2088" i="2"/>
  <c r="AJ2089" i="2"/>
  <c r="AJ2142" i="2"/>
  <c r="AJ2542" i="2"/>
  <c r="AJ2633" i="2"/>
  <c r="AJ2715" i="2"/>
  <c r="AJ2775" i="2"/>
  <c r="AJ2776" i="2"/>
  <c r="AJ2820" i="2"/>
  <c r="AJ3243" i="2"/>
  <c r="AJ3981" i="2"/>
  <c r="AJ4313" i="2"/>
  <c r="AJ4332" i="2"/>
  <c r="AJ4460" i="2"/>
  <c r="AJ4498" i="2"/>
  <c r="AJ6216" i="2"/>
  <c r="AJ6331" i="2"/>
  <c r="AJ6345" i="2"/>
  <c r="AJ5018" i="2"/>
  <c r="AJ6576" i="2"/>
  <c r="AJ6709" i="2"/>
  <c r="AJ7056" i="2"/>
  <c r="AJ5242" i="2"/>
  <c r="AJ5536" i="2"/>
  <c r="AJ5716" i="2"/>
  <c r="AJ5842" i="2"/>
  <c r="AJ5971" i="2"/>
  <c r="AJ6127" i="2"/>
  <c r="AJ6616" i="2"/>
  <c r="AJ7018" i="2"/>
  <c r="AJ293" i="2"/>
  <c r="AJ354" i="2"/>
  <c r="AJ1545" i="2"/>
  <c r="AJ3123" i="2"/>
  <c r="AJ3244" i="2"/>
  <c r="AJ4703" i="2"/>
  <c r="AJ4850" i="2"/>
  <c r="AJ5138" i="2"/>
  <c r="AJ5411" i="2"/>
  <c r="AJ1772" i="2"/>
  <c r="AJ1847" i="2"/>
  <c r="AJ1936" i="2"/>
  <c r="AJ185" i="2"/>
  <c r="AJ294" i="2"/>
  <c r="AJ647" i="2"/>
  <c r="AJ698" i="2"/>
  <c r="AJ912" i="2"/>
  <c r="AJ936" i="2"/>
  <c r="AJ1152" i="2"/>
  <c r="AJ1179" i="2"/>
  <c r="AJ1395" i="2"/>
  <c r="AJ1424" i="2"/>
  <c r="AJ3353" i="2"/>
  <c r="AJ3389" i="2"/>
  <c r="AJ3755" i="2"/>
  <c r="AJ3794" i="2"/>
  <c r="AJ2015" i="2"/>
  <c r="AJ2016" i="2"/>
  <c r="AJ2090" i="2"/>
  <c r="AJ2455" i="2"/>
  <c r="AJ2543" i="2"/>
  <c r="AJ2634" i="2"/>
  <c r="AJ2716" i="2"/>
  <c r="AJ2717" i="2"/>
  <c r="AJ2777" i="2"/>
  <c r="AJ3245" i="2"/>
  <c r="AJ3960" i="2"/>
  <c r="AJ4314" i="2"/>
  <c r="AJ4315" i="2"/>
  <c r="AJ4461" i="2"/>
  <c r="AJ4462" i="2"/>
  <c r="AJ6196" i="2"/>
  <c r="AJ6309" i="2"/>
  <c r="AJ6332" i="2"/>
  <c r="AJ5001" i="2"/>
  <c r="AJ6551" i="2"/>
  <c r="AJ6704" i="2"/>
  <c r="AJ7019" i="2"/>
  <c r="AJ5232" i="2"/>
  <c r="AJ5537" i="2"/>
  <c r="AJ5717" i="2"/>
  <c r="AJ5843" i="2"/>
  <c r="AJ5972" i="2"/>
  <c r="AJ6110" i="2"/>
  <c r="AJ6598" i="2"/>
  <c r="AJ7020" i="2"/>
  <c r="AJ355" i="2"/>
  <c r="AJ395" i="2"/>
  <c r="AJ1574" i="2"/>
  <c r="AJ3124" i="2"/>
  <c r="AJ3457" i="2"/>
  <c r="AJ3472" i="2"/>
  <c r="AJ3830" i="2"/>
  <c r="AJ3831" i="2"/>
  <c r="AJ4725" i="2"/>
  <c r="AJ4851" i="2"/>
  <c r="AJ937" i="2"/>
  <c r="AJ949" i="2"/>
  <c r="AJ1197" i="2"/>
  <c r="AJ1198" i="2"/>
  <c r="AJ1425" i="2"/>
  <c r="AJ1436" i="2"/>
  <c r="AJ1937" i="2"/>
  <c r="AJ2017" i="2"/>
  <c r="AJ2091" i="2"/>
  <c r="AJ2143" i="2"/>
  <c r="AJ2180" i="2"/>
  <c r="AJ2202" i="2"/>
  <c r="AJ3625" i="2"/>
  <c r="AJ5301" i="2"/>
  <c r="AJ6111" i="2"/>
  <c r="AJ6636" i="2"/>
  <c r="AJ6983" i="2"/>
  <c r="AJ3990" i="2"/>
  <c r="AJ4333" i="2"/>
  <c r="AJ4343" i="2"/>
  <c r="AJ4499" i="2"/>
  <c r="AJ4533" i="2"/>
  <c r="AJ2544" i="2"/>
  <c r="AJ2635" i="2"/>
  <c r="AJ2718" i="2"/>
  <c r="AJ2778" i="2"/>
  <c r="AJ2821" i="2"/>
  <c r="AJ2850" i="2"/>
  <c r="AJ3639" i="2"/>
  <c r="AJ5002" i="2"/>
  <c r="AJ6649" i="2"/>
  <c r="AJ6768" i="2"/>
  <c r="AJ7021" i="2"/>
  <c r="AJ6234" i="2"/>
  <c r="AJ6420" i="2"/>
  <c r="AJ6427" i="2"/>
  <c r="AJ5155" i="2"/>
  <c r="AJ5412" i="2"/>
  <c r="AJ5556" i="2"/>
  <c r="AJ5718" i="2"/>
  <c r="AJ5844" i="2"/>
  <c r="AJ5973" i="2"/>
  <c r="AJ396" i="2"/>
  <c r="AJ414" i="2"/>
  <c r="AJ1575" i="2"/>
  <c r="AJ3125" i="2"/>
  <c r="AJ4738" i="2"/>
  <c r="AJ4852" i="2"/>
  <c r="AJ938" i="2"/>
  <c r="AJ950" i="2"/>
  <c r="AJ1199" i="2"/>
  <c r="AJ1208" i="2"/>
  <c r="AJ1437" i="2"/>
  <c r="AJ1438" i="2"/>
  <c r="AJ2018" i="2"/>
  <c r="AJ2092" i="2"/>
  <c r="AJ2093" i="2"/>
  <c r="AJ2144" i="2"/>
  <c r="AJ2181" i="2"/>
  <c r="AJ2182" i="2"/>
  <c r="AJ3640" i="2"/>
  <c r="AJ5302" i="2"/>
  <c r="AJ6128" i="2"/>
  <c r="AJ6650" i="2"/>
  <c r="AJ7022" i="2"/>
  <c r="AJ3991" i="2"/>
  <c r="AJ4334" i="2"/>
  <c r="AJ4344" i="2"/>
  <c r="AJ4500" i="2"/>
  <c r="AJ4534" i="2"/>
  <c r="AJ2636" i="2"/>
  <c r="AJ2719" i="2"/>
  <c r="AJ2779" i="2"/>
  <c r="AJ2780" i="2"/>
  <c r="AJ2822" i="2"/>
  <c r="AJ2851" i="2"/>
  <c r="AJ3654" i="2"/>
  <c r="AJ5019" i="2"/>
  <c r="AJ6657" i="2"/>
  <c r="AJ6769" i="2"/>
  <c r="AJ7057" i="2"/>
  <c r="AJ6235" i="2"/>
  <c r="AJ6421" i="2"/>
  <c r="AJ6428" i="2"/>
  <c r="AJ5163" i="2"/>
  <c r="AJ5413" i="2"/>
  <c r="AJ5573" i="2"/>
  <c r="AJ5719" i="2"/>
  <c r="AJ5845" i="2"/>
  <c r="AJ5974" i="2"/>
  <c r="AJ356" i="2"/>
  <c r="AJ397" i="2"/>
  <c r="AJ1586" i="2"/>
  <c r="AJ3126" i="2"/>
  <c r="AJ3256" i="2"/>
  <c r="AJ4739" i="2"/>
  <c r="AJ4853" i="2"/>
  <c r="AJ1938" i="2"/>
  <c r="AJ357" i="2"/>
  <c r="AJ358" i="2"/>
  <c r="AJ728" i="2"/>
  <c r="AJ729" i="2"/>
  <c r="AJ951" i="2"/>
  <c r="AJ952" i="2"/>
  <c r="AJ1200" i="2"/>
  <c r="AJ1201" i="2"/>
  <c r="AJ1426" i="2"/>
  <c r="AJ1439" i="2"/>
  <c r="AJ3428" i="2"/>
  <c r="AJ3458" i="2"/>
  <c r="AJ3795" i="2"/>
  <c r="AJ3832" i="2"/>
  <c r="AJ2019" i="2"/>
  <c r="AJ2094" i="2"/>
  <c r="AJ2095" i="2"/>
  <c r="AJ2145" i="2"/>
  <c r="AJ2183" i="2"/>
  <c r="AJ2637" i="2"/>
  <c r="AJ2720" i="2"/>
  <c r="AJ2721" i="2"/>
  <c r="AJ2781" i="2"/>
  <c r="AJ2823" i="2"/>
  <c r="AJ2852" i="2"/>
  <c r="AJ3257" i="2"/>
  <c r="AJ3992" i="2"/>
  <c r="AJ4335" i="2"/>
  <c r="AJ4345" i="2"/>
  <c r="AJ4501" i="2"/>
  <c r="AJ4535" i="2"/>
  <c r="AJ6223" i="2"/>
  <c r="AJ6346" i="2"/>
  <c r="AJ6361" i="2"/>
  <c r="AJ5023" i="2"/>
  <c r="AJ6599" i="2"/>
  <c r="AJ6716" i="2"/>
  <c r="AJ7067" i="2"/>
  <c r="AJ5156" i="2"/>
  <c r="AJ5414" i="2"/>
  <c r="AJ5243" i="2"/>
  <c r="AJ5557" i="2"/>
  <c r="AJ5720" i="2"/>
  <c r="AJ5846" i="2"/>
  <c r="AJ5975" i="2"/>
  <c r="AJ6136" i="2"/>
  <c r="AJ6651" i="2"/>
  <c r="AJ7058" i="2"/>
  <c r="AJ105" i="2"/>
  <c r="AJ106" i="2"/>
  <c r="AJ1493" i="2"/>
  <c r="AJ3127" i="2"/>
  <c r="AJ3545" i="2"/>
  <c r="AJ4648" i="2"/>
  <c r="AJ4854" i="2"/>
  <c r="AJ5082" i="2"/>
  <c r="AJ5415" i="2"/>
  <c r="AJ1709" i="2"/>
  <c r="AJ1710" i="2"/>
  <c r="AJ1773" i="2"/>
  <c r="AJ1848" i="2"/>
  <c r="AJ107" i="2"/>
  <c r="AJ108" i="2"/>
  <c r="AJ596" i="2"/>
  <c r="AJ648" i="2"/>
  <c r="AJ815" i="2"/>
  <c r="AJ816" i="2"/>
  <c r="AJ1009" i="2"/>
  <c r="AJ1037" i="2"/>
  <c r="AJ1246" i="2"/>
  <c r="AJ1272" i="2"/>
  <c r="AJ3354" i="2"/>
  <c r="AJ3390" i="2"/>
  <c r="AJ3756" i="2"/>
  <c r="AJ3796" i="2"/>
  <c r="AJ1939" i="2"/>
  <c r="AJ2020" i="2"/>
  <c r="AJ2390" i="2"/>
  <c r="AJ2456" i="2"/>
  <c r="AJ2457" i="2"/>
  <c r="AJ2545" i="2"/>
  <c r="AJ2638" i="2"/>
  <c r="AJ2722" i="2"/>
  <c r="AJ3546" i="2"/>
  <c r="AJ4912" i="2"/>
  <c r="AJ3940" i="2"/>
  <c r="AJ4177" i="2"/>
  <c r="AJ4178" i="2"/>
  <c r="AJ4463" i="2"/>
  <c r="AJ4464" i="2"/>
  <c r="AJ6163" i="2"/>
  <c r="AJ6276" i="2"/>
  <c r="AJ6310" i="2"/>
  <c r="AJ6444" i="2"/>
  <c r="AJ6736" i="2"/>
  <c r="AJ6868" i="2"/>
  <c r="AJ5198" i="2"/>
  <c r="AJ5489" i="2"/>
  <c r="AJ5721" i="2"/>
  <c r="AJ5847" i="2"/>
  <c r="AJ5976" i="2"/>
  <c r="AJ6047" i="2"/>
  <c r="AJ6445" i="2"/>
  <c r="AJ6869" i="2"/>
  <c r="AJ186" i="2"/>
  <c r="AJ187" i="2"/>
  <c r="AJ1518" i="2"/>
  <c r="AJ3128" i="2"/>
  <c r="AJ3327" i="2"/>
  <c r="AJ3355" i="2"/>
  <c r="AJ3547" i="2"/>
  <c r="AJ3720" i="2"/>
  <c r="AJ3757" i="2"/>
  <c r="AJ4649" i="2"/>
  <c r="AJ4855" i="2"/>
  <c r="AJ5107" i="2"/>
  <c r="AJ5416" i="2"/>
  <c r="AJ109" i="2"/>
  <c r="AJ188" i="2"/>
  <c r="AJ597" i="2"/>
  <c r="AJ649" i="2"/>
  <c r="AJ1010" i="2"/>
  <c r="AJ1011" i="2"/>
  <c r="AJ1228" i="2"/>
  <c r="AJ1247" i="2"/>
  <c r="AJ3605" i="2"/>
  <c r="AJ4146" i="2"/>
  <c r="AJ4159" i="2"/>
  <c r="AJ4393" i="2"/>
  <c r="AJ4425" i="2"/>
  <c r="AJ4011" i="2"/>
  <c r="AJ4020" i="2"/>
  <c r="AJ4029" i="2"/>
  <c r="AJ4030" i="2"/>
  <c r="AJ4042" i="2"/>
  <c r="AJ4053" i="2"/>
  <c r="AJ4076" i="2"/>
  <c r="AJ4081" i="2"/>
  <c r="AJ4091" i="2"/>
  <c r="AJ4100" i="2"/>
  <c r="AJ4108" i="2"/>
  <c r="AJ4109" i="2"/>
  <c r="AJ6837" i="2"/>
  <c r="AJ4935" i="2"/>
  <c r="AJ6821" i="2"/>
  <c r="AJ7068" i="2"/>
  <c r="AJ5259" i="2"/>
  <c r="AJ5512" i="2"/>
  <c r="AJ5722" i="2"/>
  <c r="AJ5848" i="2"/>
  <c r="AJ5977" i="2"/>
  <c r="AJ6048" i="2"/>
  <c r="AJ6822" i="2"/>
  <c r="AJ7023" i="2"/>
  <c r="AJ359" i="2"/>
  <c r="AJ518" i="2"/>
  <c r="AJ1494" i="2"/>
  <c r="AJ3129" i="2"/>
  <c r="AJ2995" i="2"/>
  <c r="AJ3018" i="2"/>
  <c r="AJ3130" i="2"/>
  <c r="AJ3268" i="2"/>
  <c r="AJ3269" i="2"/>
  <c r="AJ4650" i="2"/>
  <c r="AJ4856" i="2"/>
  <c r="AJ4896" i="2"/>
  <c r="AJ5042" i="2"/>
  <c r="AJ5183" i="2"/>
  <c r="AJ5417" i="2"/>
  <c r="AJ5252" i="2"/>
  <c r="AJ5592" i="2"/>
  <c r="AJ6009" i="2"/>
  <c r="AJ6012" i="2"/>
  <c r="AJ6014" i="2"/>
  <c r="AJ6027" i="2"/>
  <c r="AJ6466" i="2"/>
  <c r="AJ6870" i="2"/>
  <c r="AJ478" i="2"/>
  <c r="AJ490" i="2"/>
  <c r="AJ778" i="2"/>
  <c r="AJ779" i="2"/>
  <c r="AJ967" i="2"/>
  <c r="AJ974" i="2"/>
  <c r="AJ1639" i="2"/>
  <c r="AJ1640" i="2"/>
  <c r="AJ1641" i="2"/>
  <c r="AJ1642" i="2"/>
  <c r="AJ1643" i="2"/>
  <c r="AJ1646" i="2"/>
  <c r="AJ2909" i="2"/>
  <c r="AJ2938" i="2"/>
  <c r="AJ2939" i="2"/>
  <c r="AJ2940" i="2"/>
  <c r="AJ2941" i="2"/>
  <c r="AJ2963" i="2"/>
  <c r="AJ2996" i="2"/>
  <c r="AJ3000" i="2"/>
  <c r="AJ3131" i="2"/>
  <c r="AJ3270" i="2"/>
  <c r="AJ3271" i="2"/>
  <c r="AJ3918" i="2"/>
  <c r="AJ4346" i="2"/>
  <c r="AJ4360" i="2"/>
  <c r="AJ4559" i="2"/>
  <c r="AJ4560" i="2"/>
  <c r="AJ4913" i="2"/>
  <c r="AJ6175" i="2"/>
  <c r="AJ6243" i="2"/>
  <c r="AJ6244" i="2"/>
  <c r="AJ6439" i="2"/>
  <c r="AJ6674" i="2"/>
  <c r="AJ6900" i="2"/>
  <c r="AJ360" i="2"/>
  <c r="AJ398" i="2"/>
  <c r="AJ1576" i="2"/>
  <c r="AJ3132" i="2"/>
  <c r="AJ4857" i="2"/>
  <c r="AJ4704" i="2"/>
  <c r="AJ5157" i="2"/>
  <c r="AJ5418" i="2"/>
  <c r="AJ5558" i="2"/>
  <c r="AJ6838" i="2"/>
  <c r="AJ7092" i="2"/>
  <c r="AJ5598" i="2"/>
  <c r="AJ5723" i="2"/>
  <c r="AJ5849" i="2"/>
  <c r="AJ361" i="2"/>
  <c r="AJ399" i="2"/>
  <c r="AJ730" i="2"/>
  <c r="AJ731" i="2"/>
  <c r="AJ3626" i="2"/>
  <c r="AJ4979" i="2"/>
  <c r="AJ6797" i="2"/>
  <c r="AJ415" i="2"/>
  <c r="AJ449" i="2"/>
  <c r="AJ1587" i="2"/>
  <c r="AJ3133" i="2"/>
  <c r="AJ3473" i="2"/>
  <c r="AJ3489" i="2"/>
  <c r="AJ3655" i="2"/>
  <c r="AJ3861" i="2"/>
  <c r="AJ3862" i="2"/>
  <c r="AJ4746" i="2"/>
  <c r="AJ4858" i="2"/>
  <c r="AJ5175" i="2"/>
  <c r="AJ5419" i="2"/>
  <c r="AJ5305" i="2"/>
  <c r="AJ5581" i="2"/>
  <c r="AJ6137" i="2"/>
  <c r="AJ6658" i="2"/>
  <c r="AJ7059" i="2"/>
  <c r="AJ400" i="2"/>
  <c r="AJ416" i="2"/>
  <c r="AJ740" i="2"/>
  <c r="AJ741" i="2"/>
  <c r="AJ958" i="2"/>
  <c r="AJ959" i="2"/>
  <c r="AJ1214" i="2"/>
  <c r="AJ1215" i="2"/>
  <c r="AJ1448" i="2"/>
  <c r="AJ1451" i="2"/>
  <c r="AJ2226" i="2"/>
  <c r="AJ2227" i="2"/>
  <c r="AJ2228" i="2"/>
  <c r="AJ2255" i="2"/>
  <c r="AJ2256" i="2"/>
  <c r="AJ2257" i="2"/>
  <c r="AJ2874" i="2"/>
  <c r="AJ2875" i="2"/>
  <c r="AJ2876" i="2"/>
  <c r="AJ2910" i="2"/>
  <c r="AJ2911" i="2"/>
  <c r="AJ2912" i="2"/>
  <c r="AJ3656" i="2"/>
  <c r="AJ3994" i="2"/>
  <c r="AJ4347" i="2"/>
  <c r="AJ4348" i="2"/>
  <c r="AJ4561" i="2"/>
  <c r="AJ4562" i="2"/>
  <c r="AJ5020" i="2"/>
  <c r="AJ6237" i="2"/>
  <c r="AJ6429" i="2"/>
  <c r="AJ6430" i="2"/>
  <c r="AJ6663" i="2"/>
  <c r="AJ6778" i="2"/>
  <c r="AJ7060" i="2"/>
  <c r="AJ5599" i="2"/>
  <c r="AJ5724" i="2"/>
  <c r="AJ5850" i="2"/>
  <c r="AJ529" i="2"/>
  <c r="AJ1460" i="2"/>
  <c r="AJ1519" i="2"/>
  <c r="AJ3134" i="2"/>
  <c r="AJ3021" i="2"/>
  <c r="AJ3023" i="2"/>
  <c r="AJ3277" i="2"/>
  <c r="AJ3285" i="2"/>
  <c r="AJ3286" i="2"/>
  <c r="AJ4677" i="2"/>
  <c r="AJ4859" i="2"/>
  <c r="AJ4897" i="2"/>
  <c r="AJ5043" i="2"/>
  <c r="AJ5184" i="2"/>
  <c r="AJ5420" i="2"/>
  <c r="AJ5312" i="2"/>
  <c r="AJ5593" i="2"/>
  <c r="AJ5994" i="2"/>
  <c r="AJ5995" i="2"/>
  <c r="AJ5996" i="2"/>
  <c r="AJ6049" i="2"/>
  <c r="AJ6552" i="2"/>
  <c r="AJ6901" i="2"/>
  <c r="AJ519" i="2"/>
  <c r="AJ521" i="2"/>
  <c r="AJ786" i="2"/>
  <c r="AJ788" i="2"/>
  <c r="AJ980" i="2"/>
  <c r="AJ981" i="2"/>
  <c r="AJ2184" i="2"/>
  <c r="AJ2185" i="2"/>
  <c r="AJ2203" i="2"/>
  <c r="AJ2204" i="2"/>
  <c r="AJ2229" i="2"/>
  <c r="AJ2230" i="2"/>
  <c r="AJ2723" i="2"/>
  <c r="AJ2782" i="2"/>
  <c r="AJ2783" i="2"/>
  <c r="AJ2824" i="2"/>
  <c r="AJ2825" i="2"/>
  <c r="AJ2853" i="2"/>
  <c r="AJ3007" i="2"/>
  <c r="AJ3010" i="2"/>
  <c r="AJ3191" i="2"/>
  <c r="AJ3291" i="2"/>
  <c r="AJ3292" i="2"/>
  <c r="AJ3961" i="2"/>
  <c r="AJ4364" i="2"/>
  <c r="AJ4365" i="2"/>
  <c r="AJ4598" i="2"/>
  <c r="AJ4604" i="2"/>
  <c r="AJ5038" i="2"/>
  <c r="AJ6217" i="2"/>
  <c r="AJ6251" i="2"/>
  <c r="AJ6252" i="2"/>
  <c r="AJ6491" i="2"/>
  <c r="AJ6684" i="2"/>
  <c r="AJ6984" i="2"/>
  <c r="AJ531" i="2"/>
  <c r="AJ532" i="2"/>
  <c r="AJ533" i="2"/>
  <c r="AJ534" i="2"/>
  <c r="AJ535" i="2"/>
  <c r="AJ1546" i="2"/>
  <c r="AJ1547" i="2"/>
  <c r="AJ3135" i="2"/>
  <c r="AJ3136" i="2"/>
  <c r="AJ3022" i="2"/>
  <c r="AJ3024" i="2"/>
  <c r="AJ3287" i="2"/>
  <c r="AJ3288" i="2"/>
  <c r="AJ3293" i="2"/>
  <c r="AJ4678" i="2"/>
  <c r="AJ4705" i="2"/>
  <c r="AJ4860" i="2"/>
  <c r="AJ4861" i="2"/>
  <c r="AJ4898" i="2"/>
  <c r="AJ5044" i="2"/>
  <c r="AJ4901" i="2"/>
  <c r="AJ5045" i="2"/>
  <c r="AJ5185" i="2"/>
  <c r="AJ5186" i="2"/>
  <c r="AJ5421" i="2"/>
  <c r="AJ5422" i="2"/>
  <c r="AJ5313" i="2"/>
  <c r="AJ5594" i="2"/>
  <c r="AJ5596" i="2"/>
  <c r="AJ5997" i="2"/>
  <c r="AJ5999" i="2"/>
  <c r="AJ6001" i="2"/>
  <c r="AJ6002" i="2"/>
  <c r="AJ6004" i="2"/>
  <c r="AJ6005" i="2"/>
  <c r="AJ6073" i="2"/>
  <c r="AJ6553" i="2"/>
  <c r="AJ6902" i="2"/>
  <c r="AJ520" i="2"/>
  <c r="AJ522" i="2"/>
  <c r="AJ787" i="2"/>
  <c r="AJ789" i="2"/>
  <c r="AJ982" i="2"/>
  <c r="AJ983" i="2"/>
  <c r="AJ2186" i="2"/>
  <c r="AJ2187" i="2"/>
  <c r="AJ2205" i="2"/>
  <c r="AJ2206" i="2"/>
  <c r="AJ2231" i="2"/>
  <c r="AJ2258" i="2"/>
  <c r="AJ2784" i="2"/>
  <c r="AJ2785" i="2"/>
  <c r="AJ2826" i="2"/>
  <c r="AJ2827" i="2"/>
  <c r="AJ2854" i="2"/>
  <c r="AJ2855" i="2"/>
  <c r="AJ3008" i="2"/>
  <c r="AJ3011" i="2"/>
  <c r="AJ3192" i="2"/>
  <c r="AJ3294" i="2"/>
  <c r="AJ3295" i="2"/>
  <c r="AJ3962" i="2"/>
  <c r="AJ4366" i="2"/>
  <c r="AJ4369" i="2"/>
  <c r="AJ4599" i="2"/>
  <c r="AJ4605" i="2"/>
  <c r="AJ5039" i="2"/>
  <c r="AJ6218" i="2"/>
  <c r="AJ6253" i="2"/>
  <c r="AJ6254" i="2"/>
  <c r="AJ6525" i="2"/>
  <c r="AJ6690" i="2"/>
  <c r="AJ6985" i="2"/>
  <c r="AJ1461" i="2"/>
  <c r="AJ4899" i="2"/>
  <c r="AJ5046" i="2"/>
  <c r="AJ5187" i="2"/>
  <c r="AJ5423" i="2"/>
  <c r="AJ5597" i="2"/>
  <c r="AJ1774" i="2"/>
  <c r="AJ1849" i="2"/>
  <c r="AJ1940" i="2"/>
  <c r="AJ2021" i="2"/>
  <c r="AJ2096" i="2"/>
  <c r="AJ2146" i="2"/>
  <c r="AJ2356" i="2"/>
  <c r="AJ2391" i="2"/>
  <c r="AJ2458" i="2"/>
  <c r="AJ2546" i="2"/>
  <c r="AJ2639" i="2"/>
  <c r="AJ2724" i="2"/>
  <c r="AJ514" i="2"/>
  <c r="AJ516" i="2"/>
  <c r="AJ782" i="2"/>
  <c r="AJ783" i="2"/>
  <c r="AJ976" i="2"/>
  <c r="AJ979" i="2"/>
  <c r="AJ3002" i="2"/>
  <c r="AJ3004" i="2"/>
  <c r="AJ3181" i="2"/>
  <c r="AJ3278" i="2"/>
  <c r="AJ3289" i="2"/>
  <c r="AJ3941" i="2"/>
  <c r="AJ4362" i="2"/>
  <c r="AJ4363" i="2"/>
  <c r="AJ4576" i="2"/>
  <c r="AJ4600" i="2"/>
  <c r="AJ5030" i="2"/>
  <c r="AJ6197" i="2"/>
  <c r="AJ6247" i="2"/>
  <c r="AJ6250" i="2"/>
  <c r="AJ6492" i="2"/>
  <c r="AJ6679" i="2"/>
  <c r="AJ6946" i="2"/>
  <c r="AJ530" i="2"/>
  <c r="AJ1520" i="2"/>
  <c r="AJ3137" i="2"/>
  <c r="AJ3019" i="2"/>
  <c r="AJ3020" i="2"/>
  <c r="AJ3272" i="2"/>
  <c r="AJ3279" i="2"/>
  <c r="AJ3280" i="2"/>
  <c r="AJ4651" i="2"/>
  <c r="AJ4862" i="2"/>
  <c r="AJ5311" i="2"/>
  <c r="AJ5991" i="2"/>
  <c r="AJ5992" i="2"/>
  <c r="AJ5993" i="2"/>
  <c r="AJ6050" i="2"/>
  <c r="AJ6526" i="2"/>
  <c r="AJ6871" i="2"/>
  <c r="AJ528" i="2"/>
  <c r="AJ507" i="2"/>
  <c r="AJ513" i="2"/>
  <c r="AJ1495" i="2"/>
  <c r="AJ3138" i="2"/>
  <c r="AJ3012" i="2"/>
  <c r="AJ3015" i="2"/>
  <c r="AJ3296" i="2"/>
  <c r="AJ3298" i="2"/>
  <c r="AJ3576" i="2"/>
  <c r="AJ4652" i="2"/>
  <c r="AJ4863" i="2"/>
  <c r="AJ5083" i="2"/>
  <c r="AJ5424" i="2"/>
  <c r="AJ5204" i="2"/>
  <c r="AJ5513" i="2"/>
  <c r="AJ6018" i="2"/>
  <c r="AJ6019" i="2"/>
  <c r="AJ6020" i="2"/>
  <c r="AJ6097" i="2"/>
  <c r="AJ6493" i="2"/>
  <c r="AJ6903" i="2"/>
  <c r="AJ523" i="2"/>
  <c r="AJ524" i="2"/>
  <c r="AJ790" i="2"/>
  <c r="AJ793" i="2"/>
  <c r="AJ984" i="2"/>
  <c r="AJ985" i="2"/>
  <c r="AJ1775" i="2"/>
  <c r="AJ1776" i="2"/>
  <c r="AJ1850" i="2"/>
  <c r="AJ1941" i="2"/>
  <c r="AJ2022" i="2"/>
  <c r="AJ2097" i="2"/>
  <c r="AJ2357" i="2"/>
  <c r="AJ2392" i="2"/>
  <c r="AJ2393" i="2"/>
  <c r="AJ2459" i="2"/>
  <c r="AJ2547" i="2"/>
  <c r="AJ2640" i="2"/>
  <c r="AJ3013" i="2"/>
  <c r="AJ3016" i="2"/>
  <c r="AJ3210" i="2"/>
  <c r="AJ3297" i="2"/>
  <c r="AJ3299" i="2"/>
  <c r="AJ3963" i="2"/>
  <c r="AJ4372" i="2"/>
  <c r="AJ4373" i="2"/>
  <c r="AJ4606" i="2"/>
  <c r="AJ4612" i="2"/>
  <c r="AJ5031" i="2"/>
  <c r="AJ6176" i="2"/>
  <c r="AJ6255" i="2"/>
  <c r="AJ6256" i="2"/>
  <c r="AJ6527" i="2"/>
  <c r="AJ6748" i="2"/>
  <c r="AJ6947" i="2"/>
  <c r="AJ3510" i="2"/>
  <c r="AJ3520" i="2"/>
  <c r="AJ3876" i="2"/>
  <c r="AJ3877" i="2"/>
  <c r="AJ362" i="2"/>
  <c r="AJ363" i="2"/>
  <c r="AJ742" i="2"/>
  <c r="AJ743" i="2"/>
  <c r="AJ953" i="2"/>
  <c r="AJ960" i="2"/>
  <c r="AJ1209" i="2"/>
  <c r="AJ1210" i="2"/>
  <c r="AJ1440" i="2"/>
  <c r="AJ1441" i="2"/>
  <c r="AJ2319" i="2"/>
  <c r="AJ2320" i="2"/>
  <c r="AJ2321" i="2"/>
  <c r="AJ2334" i="2"/>
  <c r="AJ2335" i="2"/>
  <c r="AJ2336" i="2"/>
  <c r="AJ2964" i="2"/>
  <c r="AJ2978" i="2"/>
  <c r="AJ2979" i="2"/>
  <c r="AJ2980" i="2"/>
  <c r="AJ2981" i="2"/>
  <c r="AJ2993" i="2"/>
  <c r="AJ3982" i="2"/>
  <c r="AJ4283" i="2"/>
  <c r="AJ4284" i="2"/>
  <c r="AJ4577" i="2"/>
  <c r="AJ4578" i="2"/>
  <c r="AJ6230" i="2"/>
  <c r="AJ6422" i="2"/>
  <c r="AJ6423" i="2"/>
  <c r="AJ3681" i="2"/>
  <c r="AJ5032" i="2"/>
  <c r="AJ6664" i="2"/>
  <c r="AJ6795" i="2"/>
  <c r="AJ7081" i="2"/>
  <c r="AJ508" i="2"/>
  <c r="AJ509" i="2"/>
  <c r="AJ1577" i="2"/>
  <c r="AJ3139" i="2"/>
  <c r="AJ3657" i="2"/>
  <c r="AJ4740" i="2"/>
  <c r="AJ4864" i="2"/>
  <c r="AJ5164" i="2"/>
  <c r="AJ5425" i="2"/>
  <c r="AJ5244" i="2"/>
  <c r="AJ5582" i="2"/>
  <c r="AJ5725" i="2"/>
  <c r="AJ5851" i="2"/>
  <c r="AJ5852" i="2"/>
  <c r="AJ6138" i="2"/>
  <c r="AJ6637" i="2"/>
  <c r="AJ7082" i="2"/>
  <c r="AJ450" i="2"/>
  <c r="AJ451" i="2"/>
  <c r="AJ1595" i="2"/>
  <c r="AJ3140" i="2"/>
  <c r="AJ3490" i="2"/>
  <c r="AJ3491" i="2"/>
  <c r="AJ3658" i="2"/>
  <c r="AJ3878" i="2"/>
  <c r="AJ3879" i="2"/>
  <c r="AJ4747" i="2"/>
  <c r="AJ4865" i="2"/>
  <c r="AJ5176" i="2"/>
  <c r="AJ5426" i="2"/>
  <c r="AJ5308" i="2"/>
  <c r="AJ5583" i="2"/>
  <c r="AJ6139" i="2"/>
  <c r="AJ6665" i="2"/>
  <c r="AJ7069" i="2"/>
  <c r="AJ417" i="2"/>
  <c r="AJ418" i="2"/>
  <c r="AJ757" i="2"/>
  <c r="AJ758" i="2"/>
  <c r="AJ961" i="2"/>
  <c r="AJ968" i="2"/>
  <c r="AJ1216" i="2"/>
  <c r="AJ1220" i="2"/>
  <c r="AJ1452" i="2"/>
  <c r="AJ1453" i="2"/>
  <c r="AJ2278" i="2"/>
  <c r="AJ2279" i="2"/>
  <c r="AJ2280" i="2"/>
  <c r="AJ2299" i="2"/>
  <c r="AJ2300" i="2"/>
  <c r="AJ2301" i="2"/>
  <c r="AJ2942" i="2"/>
  <c r="AJ2943" i="2"/>
  <c r="AJ2944" i="2"/>
  <c r="AJ2965" i="2"/>
  <c r="AJ2966" i="2"/>
  <c r="AJ2967" i="2"/>
  <c r="AJ3668" i="2"/>
  <c r="AJ3995" i="2"/>
  <c r="AJ4349" i="2"/>
  <c r="AJ4354" i="2"/>
  <c r="AJ4579" i="2"/>
  <c r="AJ4580" i="2"/>
  <c r="AJ5024" i="2"/>
  <c r="AJ6238" i="2"/>
  <c r="AJ6431" i="2"/>
  <c r="AJ6432" i="2"/>
  <c r="AJ6670" i="2"/>
  <c r="AJ6779" i="2"/>
  <c r="AJ7083" i="2"/>
  <c r="AJ5600" i="2"/>
  <c r="AJ5726" i="2"/>
  <c r="AJ5978" i="2"/>
  <c r="AJ3511" i="2"/>
  <c r="AJ3512" i="2"/>
  <c r="AJ3863" i="2"/>
  <c r="AJ3880" i="2"/>
  <c r="AJ364" i="2"/>
  <c r="AJ365" i="2"/>
  <c r="AJ744" i="2"/>
  <c r="AJ745" i="2"/>
  <c r="AJ954" i="2"/>
  <c r="AJ955" i="2"/>
  <c r="AJ1202" i="2"/>
  <c r="AJ1203" i="2"/>
  <c r="AJ1442" i="2"/>
  <c r="AJ1443" i="2"/>
  <c r="AJ2302" i="2"/>
  <c r="AJ2322" i="2"/>
  <c r="AJ2323" i="2"/>
  <c r="AJ2324" i="2"/>
  <c r="AJ2337" i="2"/>
  <c r="AJ2338" i="2"/>
  <c r="AJ2968" i="2"/>
  <c r="AJ2969" i="2"/>
  <c r="AJ2982" i="2"/>
  <c r="AJ2983" i="2"/>
  <c r="AJ2984" i="2"/>
  <c r="AJ2985" i="2"/>
  <c r="AJ3983" i="2"/>
  <c r="AJ4259" i="2"/>
  <c r="AJ4285" i="2"/>
  <c r="AJ4563" i="2"/>
  <c r="AJ4564" i="2"/>
  <c r="AJ6224" i="2"/>
  <c r="AJ6411" i="2"/>
  <c r="AJ6424" i="2"/>
  <c r="AJ3682" i="2"/>
  <c r="AJ5033" i="2"/>
  <c r="AJ6659" i="2"/>
  <c r="AJ6791" i="2"/>
  <c r="AJ7084" i="2"/>
  <c r="AJ502" i="2"/>
  <c r="AJ503" i="2"/>
  <c r="AJ1578" i="2"/>
  <c r="AJ3141" i="2"/>
  <c r="AJ3659" i="2"/>
  <c r="AJ4726" i="2"/>
  <c r="AJ4866" i="2"/>
  <c r="AJ5165" i="2"/>
  <c r="AJ5427" i="2"/>
  <c r="AJ5245" i="2"/>
  <c r="AJ5584" i="2"/>
  <c r="AJ5601" i="2"/>
  <c r="AJ5727" i="2"/>
  <c r="AJ5853" i="2"/>
  <c r="AJ6140" i="2"/>
  <c r="AJ6638" i="2"/>
  <c r="AJ7085" i="2"/>
  <c r="AJ452" i="2"/>
  <c r="AJ453" i="2"/>
  <c r="AJ1596" i="2"/>
  <c r="AJ3142" i="2"/>
  <c r="AJ3492" i="2"/>
  <c r="AJ3493" i="2"/>
  <c r="AJ3660" i="2"/>
  <c r="AJ3881" i="2"/>
  <c r="AJ3882" i="2"/>
  <c r="AJ4748" i="2"/>
  <c r="AJ4867" i="2"/>
  <c r="AJ5177" i="2"/>
  <c r="AJ5428" i="2"/>
  <c r="AJ5309" i="2"/>
  <c r="AJ5585" i="2"/>
  <c r="AJ6141" i="2"/>
  <c r="AJ6666" i="2"/>
  <c r="AJ7070" i="2"/>
  <c r="AJ419" i="2"/>
  <c r="AJ420" i="2"/>
  <c r="AJ759" i="2"/>
  <c r="AJ760" i="2"/>
  <c r="AJ962" i="2"/>
  <c r="AJ969" i="2"/>
  <c r="AJ1217" i="2"/>
  <c r="AJ1221" i="2"/>
  <c r="AJ1454" i="2"/>
  <c r="AJ1455" i="2"/>
  <c r="AJ2281" i="2"/>
  <c r="AJ2282" i="2"/>
  <c r="AJ2283" i="2"/>
  <c r="AJ2303" i="2"/>
  <c r="AJ2304" i="2"/>
  <c r="AJ2305" i="2"/>
  <c r="AJ2945" i="2"/>
  <c r="AJ2946" i="2"/>
  <c r="AJ2947" i="2"/>
  <c r="AJ2970" i="2"/>
  <c r="AJ2971" i="2"/>
  <c r="AJ2972" i="2"/>
  <c r="AJ3669" i="2"/>
  <c r="AJ3996" i="2"/>
  <c r="AJ4355" i="2"/>
  <c r="AJ4356" i="2"/>
  <c r="AJ4581" i="2"/>
  <c r="AJ4582" i="2"/>
  <c r="AJ5025" i="2"/>
  <c r="AJ6239" i="2"/>
  <c r="AJ6433" i="2"/>
  <c r="AJ6434" i="2"/>
  <c r="AJ6671" i="2"/>
  <c r="AJ6780" i="2"/>
  <c r="AJ7086" i="2"/>
  <c r="AJ5602" i="2"/>
  <c r="AJ5728" i="2"/>
  <c r="AJ5854" i="2"/>
  <c r="AJ421" i="2"/>
  <c r="AJ422" i="2"/>
  <c r="AJ1588" i="2"/>
  <c r="AJ3143" i="2"/>
  <c r="AJ4868" i="2"/>
  <c r="AJ4741" i="2"/>
  <c r="AJ5166" i="2"/>
  <c r="AJ5429" i="2"/>
  <c r="AJ5574" i="2"/>
  <c r="AJ7101" i="2"/>
  <c r="AJ4069" i="2"/>
  <c r="AJ4070" i="2"/>
  <c r="AJ4071" i="2"/>
  <c r="AJ4072" i="2"/>
  <c r="AJ4073" i="2"/>
  <c r="AJ4074" i="2"/>
  <c r="AJ4128" i="2"/>
  <c r="AJ4129" i="2"/>
  <c r="AJ4132" i="2"/>
  <c r="AJ4133" i="2"/>
  <c r="AJ4134" i="2"/>
  <c r="AJ4135" i="2"/>
  <c r="AJ6839" i="2"/>
  <c r="AJ7098" i="2"/>
  <c r="AJ423" i="2"/>
  <c r="AJ424" i="2"/>
  <c r="AJ761" i="2"/>
  <c r="AJ762" i="2"/>
  <c r="AJ1076" i="2"/>
  <c r="AJ1077" i="2"/>
  <c r="AJ1311" i="2"/>
  <c r="AJ1312" i="2"/>
  <c r="AJ3641" i="2"/>
  <c r="AJ4198" i="2"/>
  <c r="AJ4226" i="2"/>
  <c r="AJ4536" i="2"/>
  <c r="AJ4537" i="2"/>
  <c r="AJ5003" i="2"/>
  <c r="AJ6798" i="2"/>
  <c r="AJ3429" i="2"/>
  <c r="AJ3430" i="2"/>
  <c r="AJ3606" i="2"/>
  <c r="AJ3833" i="2"/>
  <c r="AJ3834" i="2"/>
  <c r="AJ5295" i="2"/>
  <c r="AJ5603" i="2"/>
  <c r="AJ5729" i="2"/>
  <c r="AJ5979" i="2"/>
  <c r="AJ6098" i="2"/>
  <c r="AJ6823" i="2"/>
  <c r="AJ454" i="2"/>
  <c r="AJ473" i="2"/>
  <c r="AJ1597" i="2"/>
  <c r="AJ3144" i="2"/>
  <c r="AJ3494" i="2"/>
  <c r="AJ3513" i="2"/>
  <c r="AJ3661" i="2"/>
  <c r="AJ3883" i="2"/>
  <c r="AJ3884" i="2"/>
  <c r="AJ4754" i="2"/>
  <c r="AJ4869" i="2"/>
  <c r="AJ5178" i="2"/>
  <c r="AJ5430" i="2"/>
  <c r="AJ5310" i="2"/>
  <c r="AJ5586" i="2"/>
  <c r="AJ6142" i="2"/>
  <c r="AJ6672" i="2"/>
  <c r="AJ7071" i="2"/>
  <c r="AJ425" i="2"/>
  <c r="AJ455" i="2"/>
  <c r="AJ763" i="2"/>
  <c r="AJ764" i="2"/>
  <c r="AJ970" i="2"/>
  <c r="AJ971" i="2"/>
  <c r="AJ1222" i="2"/>
  <c r="AJ1223" i="2"/>
  <c r="AJ1456" i="2"/>
  <c r="AJ1459" i="2"/>
  <c r="AJ2284" i="2"/>
  <c r="AJ2285" i="2"/>
  <c r="AJ2306" i="2"/>
  <c r="AJ2307" i="2"/>
  <c r="AJ2308" i="2"/>
  <c r="AJ2325" i="2"/>
  <c r="AJ2948" i="2"/>
  <c r="AJ2949" i="2"/>
  <c r="AJ2973" i="2"/>
  <c r="AJ2974" i="2"/>
  <c r="AJ2986" i="2"/>
  <c r="AJ2987" i="2"/>
  <c r="AJ3670" i="2"/>
  <c r="AJ3997" i="2"/>
  <c r="AJ4357" i="2"/>
  <c r="AJ4358" i="2"/>
  <c r="AJ4583" i="2"/>
  <c r="AJ4584" i="2"/>
  <c r="AJ5026" i="2"/>
  <c r="AJ6240" i="2"/>
  <c r="AJ6435" i="2"/>
  <c r="AJ6436" i="2"/>
  <c r="AJ6673" i="2"/>
  <c r="AJ6782" i="2"/>
  <c r="AJ7087" i="2"/>
  <c r="AJ5604" i="2"/>
  <c r="AJ5730" i="2"/>
  <c r="AJ5855" i="2"/>
  <c r="AJ456" i="2"/>
  <c r="AJ457" i="2"/>
  <c r="AJ1601" i="2"/>
  <c r="AJ3145" i="2"/>
  <c r="AJ3258" i="2"/>
  <c r="AJ3514" i="2"/>
  <c r="AJ3521" i="2"/>
  <c r="AJ3900" i="2"/>
  <c r="AJ3903" i="2"/>
  <c r="AJ4749" i="2"/>
  <c r="AJ4870" i="2"/>
  <c r="AJ5431" i="2"/>
  <c r="AJ5179" i="2"/>
  <c r="AJ5306" i="2"/>
  <c r="AJ5590" i="2"/>
  <c r="AJ6129" i="2"/>
  <c r="AJ6667" i="2"/>
  <c r="AJ7102" i="2"/>
  <c r="AJ458" i="2"/>
  <c r="AJ459" i="2"/>
  <c r="AJ773" i="2"/>
  <c r="AJ774" i="2"/>
  <c r="AJ842" i="2"/>
  <c r="AJ843" i="2"/>
  <c r="AJ1128" i="2"/>
  <c r="AJ1129" i="2"/>
  <c r="AJ1374" i="2"/>
  <c r="AJ1375" i="2"/>
  <c r="AJ2286" i="2"/>
  <c r="AJ2309" i="2"/>
  <c r="AJ2310" i="2"/>
  <c r="AJ2311" i="2"/>
  <c r="AJ2326" i="2"/>
  <c r="AJ2327" i="2"/>
  <c r="AJ2913" i="2"/>
  <c r="AJ2914" i="2"/>
  <c r="AJ2950" i="2"/>
  <c r="AJ2951" i="2"/>
  <c r="AJ2952" i="2"/>
  <c r="AJ2953" i="2"/>
  <c r="AJ3261" i="2"/>
  <c r="AJ3984" i="2"/>
  <c r="AJ4316" i="2"/>
  <c r="AJ4336" i="2"/>
  <c r="AJ4607" i="2"/>
  <c r="AJ4608" i="2"/>
  <c r="AJ5027" i="2"/>
  <c r="AJ6209" i="2"/>
  <c r="AJ6379" i="2"/>
  <c r="AJ6397" i="2"/>
  <c r="AJ6617" i="2"/>
  <c r="AJ6722" i="2"/>
  <c r="AJ7099" i="2"/>
  <c r="AJ5605" i="2"/>
  <c r="AJ5731" i="2"/>
  <c r="AJ5856" i="2"/>
  <c r="AJ460" i="2"/>
  <c r="AJ474" i="2"/>
  <c r="AJ1602" i="2"/>
  <c r="AJ3146" i="2"/>
  <c r="AJ3259" i="2"/>
  <c r="AJ3522" i="2"/>
  <c r="AJ3523" i="2"/>
  <c r="AJ3901" i="2"/>
  <c r="AJ3904" i="2"/>
  <c r="AJ4750" i="2"/>
  <c r="AJ4871" i="2"/>
  <c r="AJ5180" i="2"/>
  <c r="AJ5432" i="2"/>
  <c r="AJ5307" i="2"/>
  <c r="AJ5591" i="2"/>
  <c r="AJ6130" i="2"/>
  <c r="AJ6668" i="2"/>
  <c r="AJ7103" i="2"/>
  <c r="AJ461" i="2"/>
  <c r="AJ462" i="2"/>
  <c r="AJ775" i="2"/>
  <c r="AJ776" i="2"/>
  <c r="AJ1130" i="2"/>
  <c r="AJ1131" i="2"/>
  <c r="AJ1376" i="2"/>
  <c r="AJ1377" i="2"/>
  <c r="AJ2287" i="2"/>
  <c r="AJ2312" i="2"/>
  <c r="AJ2313" i="2"/>
  <c r="AJ2314" i="2"/>
  <c r="AJ2328" i="2"/>
  <c r="AJ2329" i="2"/>
  <c r="AJ2915" i="2"/>
  <c r="AJ2954" i="2"/>
  <c r="AJ2955" i="2"/>
  <c r="AJ2956" i="2"/>
  <c r="AJ2975" i="2"/>
  <c r="AJ2988" i="2"/>
  <c r="AJ3262" i="2"/>
  <c r="AJ4337" i="2"/>
  <c r="AJ4338" i="2"/>
  <c r="AJ4609" i="2"/>
  <c r="AJ4610" i="2"/>
  <c r="AJ5028" i="2"/>
  <c r="AJ6618" i="2"/>
  <c r="AJ6724" i="2"/>
  <c r="AJ7100" i="2"/>
  <c r="AJ5606" i="2"/>
  <c r="AJ5732" i="2"/>
  <c r="AJ5857" i="2"/>
  <c r="AJ463" i="2"/>
  <c r="AJ464" i="2"/>
  <c r="AJ1598" i="2"/>
  <c r="AJ3147" i="2"/>
  <c r="AJ3495" i="2"/>
  <c r="AJ3496" i="2"/>
  <c r="AJ3885" i="2"/>
  <c r="AJ3886" i="2"/>
  <c r="AJ4751" i="2"/>
  <c r="AJ4872" i="2"/>
  <c r="AJ5433" i="2"/>
  <c r="AJ5167" i="2"/>
  <c r="AJ5575" i="2"/>
  <c r="AJ426" i="2"/>
  <c r="AJ427" i="2"/>
  <c r="AJ765" i="2"/>
  <c r="AJ777" i="2"/>
  <c r="AJ972" i="2"/>
  <c r="AJ973" i="2"/>
  <c r="AJ1218" i="2"/>
  <c r="AJ1219" i="2"/>
  <c r="AJ1457" i="2"/>
  <c r="AJ1458" i="2"/>
  <c r="AJ2259" i="2"/>
  <c r="AJ2260" i="2"/>
  <c r="AJ2288" i="2"/>
  <c r="AJ2289" i="2"/>
  <c r="AJ2290" i="2"/>
  <c r="AJ2315" i="2"/>
  <c r="AJ2916" i="2"/>
  <c r="AJ2917" i="2"/>
  <c r="AJ2957" i="2"/>
  <c r="AJ2958" i="2"/>
  <c r="AJ2959" i="2"/>
  <c r="AJ2960" i="2"/>
  <c r="AJ3998" i="2"/>
  <c r="AJ4350" i="2"/>
  <c r="AJ4351" i="2"/>
  <c r="AJ4585" i="2"/>
  <c r="AJ4586" i="2"/>
  <c r="AJ6236" i="2"/>
  <c r="AJ6412" i="2"/>
  <c r="AJ6425" i="2"/>
  <c r="AJ3263" i="2"/>
  <c r="AJ5034" i="2"/>
  <c r="AJ6619" i="2"/>
  <c r="AJ6719" i="2"/>
  <c r="AJ7093" i="2"/>
  <c r="AJ3267" i="2"/>
  <c r="AJ5247" i="2"/>
  <c r="AJ5607" i="2"/>
  <c r="AJ5733" i="2"/>
  <c r="AJ5858" i="2"/>
  <c r="AJ6145" i="2"/>
  <c r="AJ6660" i="2"/>
  <c r="AJ7088" i="2"/>
  <c r="AJ3515" i="2"/>
  <c r="AJ3516" i="2"/>
  <c r="AJ3887" i="2"/>
  <c r="AJ3888" i="2"/>
  <c r="AJ366" i="2"/>
  <c r="AJ367" i="2"/>
  <c r="AJ746" i="2"/>
  <c r="AJ747" i="2"/>
  <c r="AJ956" i="2"/>
  <c r="AJ963" i="2"/>
  <c r="AJ1204" i="2"/>
  <c r="AJ1211" i="2"/>
  <c r="AJ1444" i="2"/>
  <c r="AJ1445" i="2"/>
  <c r="AJ2330" i="2"/>
  <c r="AJ2331" i="2"/>
  <c r="AJ2332" i="2"/>
  <c r="AJ2333" i="2"/>
  <c r="AJ2339" i="2"/>
  <c r="AJ2340" i="2"/>
  <c r="AJ2976" i="2"/>
  <c r="AJ2989" i="2"/>
  <c r="AJ2990" i="2"/>
  <c r="AJ2991" i="2"/>
  <c r="AJ2992" i="2"/>
  <c r="AJ2994" i="2"/>
  <c r="AJ3985" i="2"/>
  <c r="AJ4260" i="2"/>
  <c r="AJ4286" i="2"/>
  <c r="AJ4565" i="2"/>
  <c r="AJ4587" i="2"/>
  <c r="AJ6231" i="2"/>
  <c r="AJ6413" i="2"/>
  <c r="AJ6426" i="2"/>
  <c r="AJ3683" i="2"/>
  <c r="AJ3684" i="2"/>
  <c r="AJ5035" i="2"/>
  <c r="AJ5036" i="2"/>
  <c r="AJ6661" i="2"/>
  <c r="AJ6669" i="2"/>
  <c r="AJ6792" i="2"/>
  <c r="AJ6796" i="2"/>
  <c r="AJ7089" i="2"/>
  <c r="AJ7094" i="2"/>
  <c r="AJ504" i="2"/>
  <c r="AJ510" i="2"/>
  <c r="AJ511" i="2"/>
  <c r="AJ512" i="2"/>
  <c r="AJ1579" i="2"/>
  <c r="AJ3148" i="2"/>
  <c r="AJ1589" i="2"/>
  <c r="AJ3149" i="2"/>
  <c r="AJ3662" i="2"/>
  <c r="AJ4727" i="2"/>
  <c r="AJ4742" i="2"/>
  <c r="AJ4873" i="2"/>
  <c r="AJ4874" i="2"/>
  <c r="AJ5168" i="2"/>
  <c r="AJ5434" i="2"/>
  <c r="AJ5169" i="2"/>
  <c r="AJ5435" i="2"/>
  <c r="AJ5246" i="2"/>
  <c r="AJ5587" i="2"/>
  <c r="AJ5588" i="2"/>
  <c r="AJ5608" i="2"/>
  <c r="AJ5734" i="2"/>
  <c r="AJ5859" i="2"/>
  <c r="AJ5980" i="2"/>
  <c r="AJ5984" i="2"/>
  <c r="AJ5988" i="2"/>
  <c r="AJ6143" i="2"/>
  <c r="AJ6639" i="2"/>
  <c r="AJ7090" i="2"/>
  <c r="AJ525" i="2"/>
  <c r="AJ526" i="2"/>
  <c r="AJ791" i="2"/>
  <c r="AJ792" i="2"/>
  <c r="AJ986" i="2"/>
  <c r="AJ987" i="2"/>
  <c r="AJ2261" i="2"/>
  <c r="AJ2291" i="2"/>
  <c r="AJ2292" i="2"/>
  <c r="AJ2293" i="2"/>
  <c r="AJ2294" i="2"/>
  <c r="AJ2316" i="2"/>
  <c r="AJ2877" i="2"/>
  <c r="AJ2878" i="2"/>
  <c r="AJ2879" i="2"/>
  <c r="AJ2918" i="2"/>
  <c r="AJ2919" i="2"/>
  <c r="AJ2920" i="2"/>
  <c r="AJ3014" i="2"/>
  <c r="AJ3017" i="2"/>
  <c r="AJ3193" i="2"/>
  <c r="AJ3300" i="2"/>
  <c r="AJ3303" i="2"/>
  <c r="AJ3964" i="2"/>
  <c r="AJ4370" i="2"/>
  <c r="AJ4371" i="2"/>
  <c r="AJ4611" i="2"/>
  <c r="AJ4613" i="2"/>
  <c r="AJ5040" i="2"/>
  <c r="AJ6225" i="2"/>
  <c r="AJ6257" i="2"/>
  <c r="AJ6258" i="2"/>
  <c r="AJ6528" i="2"/>
  <c r="AJ6691" i="2"/>
  <c r="AJ7024" i="2"/>
  <c r="AJ536" i="2"/>
  <c r="AJ537" i="2"/>
  <c r="AJ1548" i="2"/>
  <c r="AJ3150" i="2"/>
  <c r="AJ3025" i="2"/>
  <c r="AJ3026" i="2"/>
  <c r="AJ3290" i="2"/>
  <c r="AJ3301" i="2"/>
  <c r="AJ3302" i="2"/>
  <c r="AJ4728" i="2"/>
  <c r="AJ4875" i="2"/>
  <c r="AJ5047" i="2"/>
  <c r="AJ4900" i="2"/>
  <c r="AJ5188" i="2"/>
  <c r="AJ5436" i="2"/>
  <c r="AJ5314" i="2"/>
  <c r="AJ5595" i="2"/>
  <c r="AJ6006" i="2"/>
  <c r="AJ6007" i="2"/>
  <c r="AJ6008" i="2"/>
  <c r="AJ6074" i="2"/>
  <c r="AJ6577" i="2"/>
  <c r="AJ6948" i="2"/>
  <c r="AJ3474" i="2"/>
  <c r="AJ3475" i="2"/>
  <c r="AJ3797" i="2"/>
  <c r="AJ3835" i="2"/>
  <c r="AJ189" i="2"/>
  <c r="AJ190" i="2"/>
  <c r="AJ650" i="2"/>
  <c r="AJ651" i="2"/>
  <c r="AJ913" i="2"/>
  <c r="AJ914" i="2"/>
  <c r="AJ1153" i="2"/>
  <c r="AJ1154" i="2"/>
  <c r="AJ1396" i="2"/>
  <c r="AJ1397" i="2"/>
  <c r="AJ2098" i="2"/>
  <c r="AJ2147" i="2"/>
  <c r="AJ2148" i="2"/>
  <c r="AJ2188" i="2"/>
  <c r="AJ2207" i="2"/>
  <c r="AJ2232" i="2"/>
  <c r="AJ2786" i="2"/>
  <c r="AJ2828" i="2"/>
  <c r="AJ2856" i="2"/>
  <c r="AJ2857" i="2"/>
  <c r="AJ2880" i="2"/>
  <c r="AJ2881" i="2"/>
  <c r="AJ3942" i="2"/>
  <c r="AJ4199" i="2"/>
  <c r="AJ4227" i="2"/>
  <c r="AJ4502" i="2"/>
  <c r="AJ4538" i="2"/>
  <c r="AJ6188" i="2"/>
  <c r="AJ6347" i="2"/>
  <c r="AJ6362" i="2"/>
  <c r="AJ3671" i="2"/>
  <c r="AJ3672" i="2"/>
  <c r="AJ4980" i="2"/>
  <c r="AJ5004" i="2"/>
  <c r="AJ6600" i="2"/>
  <c r="AJ6620" i="2"/>
  <c r="AJ6783" i="2"/>
  <c r="AJ6784" i="2"/>
  <c r="AJ7025" i="2"/>
  <c r="AJ7061" i="2"/>
  <c r="AJ480" i="2"/>
  <c r="AJ481" i="2"/>
  <c r="AJ491" i="2"/>
  <c r="AJ492" i="2"/>
  <c r="AJ1521" i="2"/>
  <c r="AJ3151" i="2"/>
  <c r="AJ1549" i="2"/>
  <c r="AJ3152" i="2"/>
  <c r="AJ3627" i="2"/>
  <c r="AJ4679" i="2"/>
  <c r="AJ4876" i="2"/>
  <c r="AJ4706" i="2"/>
  <c r="AJ4877" i="2"/>
  <c r="AJ5108" i="2"/>
  <c r="AJ5437" i="2"/>
  <c r="AJ5139" i="2"/>
  <c r="AJ5438" i="2"/>
  <c r="AJ5223" i="2"/>
  <c r="AJ5538" i="2"/>
  <c r="AJ5559" i="2"/>
  <c r="AJ5609" i="2"/>
  <c r="AJ5735" i="2"/>
  <c r="AJ5860" i="2"/>
  <c r="AJ5981" i="2"/>
  <c r="AJ5985" i="2"/>
  <c r="AJ5989" i="2"/>
  <c r="AJ6112" i="2"/>
  <c r="AJ6578" i="2"/>
  <c r="AJ6986" i="2"/>
  <c r="AJ401" i="2"/>
  <c r="AJ428" i="2"/>
  <c r="AJ1590" i="2"/>
  <c r="AJ3153" i="2"/>
  <c r="AJ3497" i="2"/>
  <c r="AJ3498" i="2"/>
  <c r="AJ3628" i="2"/>
  <c r="AJ3889" i="2"/>
  <c r="AJ3895" i="2"/>
  <c r="AJ4729" i="2"/>
  <c r="AJ4878" i="2"/>
  <c r="AJ5170" i="2"/>
  <c r="AJ5439" i="2"/>
  <c r="AJ5224" i="2"/>
  <c r="AJ5560" i="2"/>
  <c r="AJ6113" i="2"/>
  <c r="AJ6621" i="2"/>
  <c r="AJ6987" i="2"/>
  <c r="AJ429" i="2"/>
  <c r="AJ430" i="2"/>
  <c r="AJ748" i="2"/>
  <c r="AJ749" i="2"/>
  <c r="AJ852" i="2"/>
  <c r="AJ853" i="2"/>
  <c r="AJ1101" i="2"/>
  <c r="AJ1102" i="2"/>
  <c r="AJ1323" i="2"/>
  <c r="AJ1324" i="2"/>
  <c r="AJ2189" i="2"/>
  <c r="AJ2208" i="2"/>
  <c r="AJ2233" i="2"/>
  <c r="AJ2262" i="2"/>
  <c r="AJ2263" i="2"/>
  <c r="AJ2264" i="2"/>
  <c r="AJ2858" i="2"/>
  <c r="AJ2882" i="2"/>
  <c r="AJ2883" i="2"/>
  <c r="AJ2884" i="2"/>
  <c r="AJ2921" i="2"/>
  <c r="AJ2922" i="2"/>
  <c r="AJ3642" i="2"/>
  <c r="AJ3999" i="2"/>
  <c r="AJ4287" i="2"/>
  <c r="AJ4288" i="2"/>
  <c r="AJ4588" i="2"/>
  <c r="AJ4589" i="2"/>
  <c r="AJ5005" i="2"/>
  <c r="AJ6226" i="2"/>
  <c r="AJ6363" i="2"/>
  <c r="AJ6380" i="2"/>
  <c r="AJ6640" i="2"/>
  <c r="AJ6770" i="2"/>
  <c r="AJ7026" i="2"/>
  <c r="AJ5610" i="2"/>
  <c r="AJ5736" i="2"/>
  <c r="AJ5861" i="2"/>
  <c r="AJ3476" i="2"/>
  <c r="AJ3477" i="2"/>
  <c r="AJ3798" i="2"/>
  <c r="AJ3799" i="2"/>
  <c r="AJ110" i="2"/>
  <c r="AJ191" i="2"/>
  <c r="AJ598" i="2"/>
  <c r="AJ652" i="2"/>
  <c r="AJ915" i="2"/>
  <c r="AJ916" i="2"/>
  <c r="AJ1155" i="2"/>
  <c r="AJ1156" i="2"/>
  <c r="AJ1378" i="2"/>
  <c r="AJ1398" i="2"/>
  <c r="AJ2099" i="2"/>
  <c r="AJ2100" i="2"/>
  <c r="AJ2149" i="2"/>
  <c r="AJ2150" i="2"/>
  <c r="AJ2190" i="2"/>
  <c r="AJ2209" i="2"/>
  <c r="AJ2787" i="2"/>
  <c r="AJ2788" i="2"/>
  <c r="AJ2789" i="2"/>
  <c r="AJ2829" i="2"/>
  <c r="AJ2859" i="2"/>
  <c r="AJ2885" i="2"/>
  <c r="AJ3943" i="2"/>
  <c r="AJ4200" i="2"/>
  <c r="AJ4201" i="2"/>
  <c r="AJ4503" i="2"/>
  <c r="AJ4504" i="2"/>
  <c r="AJ6242" i="2"/>
  <c r="AJ6333" i="2"/>
  <c r="AJ6348" i="2"/>
  <c r="AJ3673" i="2"/>
  <c r="AJ3674" i="2"/>
  <c r="AJ4981" i="2"/>
  <c r="AJ4982" i="2"/>
  <c r="AJ6579" i="2"/>
  <c r="AJ6601" i="2"/>
  <c r="AJ6785" i="2"/>
  <c r="AJ6786" i="2"/>
  <c r="AJ7027" i="2"/>
  <c r="AJ7028" i="2"/>
  <c r="AJ482" i="2"/>
  <c r="AJ483" i="2"/>
  <c r="AJ484" i="2"/>
  <c r="AJ485" i="2"/>
  <c r="AJ1522" i="2"/>
  <c r="AJ3154" i="2"/>
  <c r="AJ1523" i="2"/>
  <c r="AJ3155" i="2"/>
  <c r="AJ3629" i="2"/>
  <c r="AJ4680" i="2"/>
  <c r="AJ4879" i="2"/>
  <c r="AJ4681" i="2"/>
  <c r="AJ4880" i="2"/>
  <c r="AJ5109" i="2"/>
  <c r="AJ5440" i="2"/>
  <c r="AJ5110" i="2"/>
  <c r="AJ5441" i="2"/>
  <c r="AJ5225" i="2"/>
  <c r="AJ5539" i="2"/>
  <c r="AJ5540" i="2"/>
  <c r="AJ5737" i="2"/>
  <c r="AJ5738" i="2"/>
  <c r="AJ5862" i="2"/>
  <c r="AJ5982" i="2"/>
  <c r="AJ5986" i="2"/>
  <c r="AJ5990" i="2"/>
  <c r="AJ6114" i="2"/>
  <c r="AJ6554" i="2"/>
  <c r="AJ6988" i="2"/>
  <c r="AJ3478" i="2"/>
  <c r="AJ3479" i="2"/>
  <c r="AJ3800" i="2"/>
  <c r="AJ3801" i="2"/>
  <c r="AJ111" i="2"/>
  <c r="AJ192" i="2"/>
  <c r="AJ599" i="2"/>
  <c r="AJ653" i="2"/>
  <c r="AJ917" i="2"/>
  <c r="AJ918" i="2"/>
  <c r="AJ1157" i="2"/>
  <c r="AJ1158" i="2"/>
  <c r="AJ1399" i="2"/>
  <c r="AJ1400" i="2"/>
  <c r="AJ2101" i="2"/>
  <c r="AJ2151" i="2"/>
  <c r="AJ2152" i="2"/>
  <c r="AJ2191" i="2"/>
  <c r="AJ2210" i="2"/>
  <c r="AJ2234" i="2"/>
  <c r="AJ2790" i="2"/>
  <c r="AJ2791" i="2"/>
  <c r="AJ2792" i="2"/>
  <c r="AJ2830" i="2"/>
  <c r="AJ2860" i="2"/>
  <c r="AJ2861" i="2"/>
  <c r="AJ3944" i="2"/>
  <c r="AJ4202" i="2"/>
  <c r="AJ4203" i="2"/>
  <c r="AJ4505" i="2"/>
  <c r="AJ4539" i="2"/>
  <c r="AJ6189" i="2"/>
  <c r="AJ6349" i="2"/>
  <c r="AJ6350" i="2"/>
  <c r="AJ3675" i="2"/>
  <c r="AJ4983" i="2"/>
  <c r="AJ6580" i="2"/>
  <c r="AJ6787" i="2"/>
  <c r="AJ7029" i="2"/>
  <c r="AJ486" i="2"/>
  <c r="AJ487" i="2"/>
  <c r="AJ1524" i="2"/>
  <c r="AJ3156" i="2"/>
  <c r="AJ3630" i="2"/>
  <c r="AJ4682" i="2"/>
  <c r="AJ4881" i="2"/>
  <c r="AJ5111" i="2"/>
  <c r="AJ5442" i="2"/>
  <c r="AJ5226" i="2"/>
  <c r="AJ5541" i="2"/>
  <c r="AJ5611" i="2"/>
  <c r="AJ5739" i="2"/>
  <c r="AJ5863" i="2"/>
  <c r="AJ6115" i="2"/>
  <c r="AJ6555" i="2"/>
  <c r="AJ6989" i="2"/>
  <c r="AJ402" i="2"/>
  <c r="AJ431" i="2"/>
  <c r="AJ1591" i="2"/>
  <c r="AJ3157" i="2"/>
  <c r="AJ3480" i="2"/>
  <c r="AJ3499" i="2"/>
  <c r="AJ3631" i="2"/>
  <c r="AJ3890" i="2"/>
  <c r="AJ3891" i="2"/>
  <c r="AJ4730" i="2"/>
  <c r="AJ4882" i="2"/>
  <c r="AJ5171" i="2"/>
  <c r="AJ5443" i="2"/>
  <c r="AJ5227" i="2"/>
  <c r="AJ5561" i="2"/>
  <c r="AJ6116" i="2"/>
  <c r="AJ6602" i="2"/>
  <c r="AJ6990" i="2"/>
  <c r="AJ403" i="2"/>
  <c r="AJ432" i="2"/>
  <c r="AJ750" i="2"/>
  <c r="AJ766" i="2"/>
  <c r="AJ854" i="2"/>
  <c r="AJ855" i="2"/>
  <c r="AJ1089" i="2"/>
  <c r="AJ1103" i="2"/>
  <c r="AJ1325" i="2"/>
  <c r="AJ1326" i="2"/>
  <c r="AJ2192" i="2"/>
  <c r="AJ2211" i="2"/>
  <c r="AJ2212" i="2"/>
  <c r="AJ2235" i="2"/>
  <c r="AJ2236" i="2"/>
  <c r="AJ2237" i="2"/>
  <c r="AJ2862" i="2"/>
  <c r="AJ2886" i="2"/>
  <c r="AJ2887" i="2"/>
  <c r="AJ2888" i="2"/>
  <c r="AJ2889" i="2"/>
  <c r="AJ2923" i="2"/>
  <c r="AJ3643" i="2"/>
  <c r="AJ3993" i="2"/>
  <c r="AJ4289" i="2"/>
  <c r="AJ4290" i="2"/>
  <c r="AJ4590" i="2"/>
  <c r="AJ4591" i="2"/>
  <c r="AJ5006" i="2"/>
  <c r="AJ6227" i="2"/>
  <c r="AJ6364" i="2"/>
  <c r="AJ6381" i="2"/>
  <c r="AJ6622" i="2"/>
  <c r="AJ6771" i="2"/>
  <c r="AJ7030" i="2"/>
  <c r="AJ5612" i="2"/>
  <c r="AJ5740" i="2"/>
  <c r="AJ5864" i="2"/>
  <c r="AJ404" i="2"/>
  <c r="AJ405" i="2"/>
  <c r="AJ1580" i="2"/>
  <c r="AJ3158" i="2"/>
  <c r="AJ4883" i="2"/>
  <c r="AJ4731" i="2"/>
  <c r="AJ5158" i="2"/>
  <c r="AJ5444" i="2"/>
  <c r="AJ5562" i="2"/>
  <c r="AJ7104" i="2"/>
  <c r="AJ4057" i="2"/>
  <c r="AJ4058" i="2"/>
  <c r="AJ4059" i="2"/>
  <c r="AJ4063" i="2"/>
  <c r="AJ4064" i="2"/>
  <c r="AJ4065" i="2"/>
  <c r="AJ4118" i="2"/>
  <c r="AJ4120" i="2"/>
  <c r="AJ4121" i="2"/>
  <c r="AJ4122" i="2"/>
  <c r="AJ4123" i="2"/>
  <c r="AJ4130" i="2"/>
  <c r="AJ6840" i="2"/>
  <c r="AJ7095" i="2"/>
  <c r="AJ406" i="2"/>
  <c r="AJ407" i="2"/>
  <c r="AJ732" i="2"/>
  <c r="AJ751" i="2"/>
  <c r="AJ1058" i="2"/>
  <c r="AJ1059" i="2"/>
  <c r="AJ1291" i="2"/>
  <c r="AJ1292" i="2"/>
  <c r="AJ3644" i="2"/>
  <c r="AJ5007" i="2"/>
  <c r="AJ6799" i="2"/>
  <c r="AJ3607" i="2"/>
  <c r="AJ5284" i="2"/>
  <c r="AJ5613" i="2"/>
  <c r="AJ5741" i="2"/>
  <c r="AJ5865" i="2"/>
  <c r="AJ6099" i="2"/>
  <c r="AJ6824" i="2"/>
  <c r="AJ433" i="2"/>
  <c r="AJ465" i="2"/>
  <c r="AJ3159" i="2"/>
  <c r="AJ1599" i="2"/>
  <c r="AJ3260" i="2"/>
  <c r="AJ3517" i="2"/>
  <c r="AJ3518" i="2"/>
  <c r="AJ3896" i="2"/>
  <c r="AJ3902" i="2"/>
  <c r="AJ4752" i="2"/>
  <c r="AJ4884" i="2"/>
  <c r="AJ5181" i="2"/>
  <c r="AJ5445" i="2"/>
  <c r="AJ5303" i="2"/>
  <c r="AJ5589" i="2"/>
  <c r="AJ6131" i="2"/>
  <c r="AJ6662" i="2"/>
  <c r="AJ7105" i="2"/>
  <c r="AJ434" i="2"/>
  <c r="AJ435" i="2"/>
  <c r="AJ767" i="2"/>
  <c r="AJ768" i="2"/>
  <c r="AJ844" i="2"/>
  <c r="AJ845" i="2"/>
  <c r="AJ1104" i="2"/>
  <c r="AJ1132" i="2"/>
  <c r="AJ1349" i="2"/>
  <c r="AJ1350" i="2"/>
  <c r="AJ2238" i="2"/>
  <c r="AJ2265" i="2"/>
  <c r="AJ2266" i="2"/>
  <c r="AJ2267" i="2"/>
  <c r="AJ2268" i="2"/>
  <c r="AJ2295" i="2"/>
  <c r="AJ2863" i="2"/>
  <c r="AJ2890" i="2"/>
  <c r="AJ2891" i="2"/>
  <c r="AJ2892" i="2"/>
  <c r="AJ2893" i="2"/>
  <c r="AJ2924" i="2"/>
  <c r="AJ3264" i="2"/>
  <c r="AJ3965" i="2"/>
  <c r="AJ4317" i="2"/>
  <c r="AJ4318" i="2"/>
  <c r="AJ4601" i="2"/>
  <c r="AJ4602" i="2"/>
  <c r="AJ5021" i="2"/>
  <c r="AJ6198" i="2"/>
  <c r="AJ6351" i="2"/>
  <c r="AJ6365" i="2"/>
  <c r="AJ6623" i="2"/>
  <c r="AJ6723" i="2"/>
  <c r="AJ7096" i="2"/>
  <c r="AJ5614" i="2"/>
  <c r="AJ5742" i="2"/>
  <c r="AJ5866" i="2"/>
  <c r="AJ436" i="2"/>
  <c r="AJ437" i="2"/>
  <c r="AJ1600" i="2"/>
  <c r="AJ3160" i="2"/>
  <c r="AJ3500" i="2"/>
  <c r="AJ3501" i="2"/>
  <c r="AJ3645" i="2"/>
  <c r="AJ3897" i="2"/>
  <c r="AJ3898" i="2"/>
  <c r="AJ4743" i="2"/>
  <c r="AJ4885" i="2"/>
  <c r="AJ5182" i="2"/>
  <c r="AJ5446" i="2"/>
  <c r="AJ5233" i="2"/>
  <c r="AJ5576" i="2"/>
  <c r="AJ6132" i="2"/>
  <c r="AJ6641" i="2"/>
  <c r="AJ6991" i="2"/>
  <c r="AJ438" i="2"/>
  <c r="AJ439" i="2"/>
  <c r="AJ752" i="2"/>
  <c r="AJ769" i="2"/>
  <c r="AJ1105" i="2"/>
  <c r="AJ1106" i="2"/>
  <c r="AJ1327" i="2"/>
  <c r="AJ1328" i="2"/>
  <c r="AJ2213" i="2"/>
  <c r="AJ2214" i="2"/>
  <c r="AJ2239" i="2"/>
  <c r="AJ2240" i="2"/>
  <c r="AJ2241" i="2"/>
  <c r="AJ2269" i="2"/>
  <c r="AJ2894" i="2"/>
  <c r="AJ2895" i="2"/>
  <c r="AJ2896" i="2"/>
  <c r="AJ2925" i="2"/>
  <c r="AJ2926" i="2"/>
  <c r="AJ2927" i="2"/>
  <c r="AJ3663" i="2"/>
  <c r="AJ4291" i="2"/>
  <c r="AJ4292" i="2"/>
  <c r="AJ4592" i="2"/>
  <c r="AJ4603" i="2"/>
  <c r="AJ5022" i="2"/>
  <c r="AJ6652" i="2"/>
  <c r="AJ6772" i="2"/>
  <c r="AJ7031" i="2"/>
  <c r="AJ5615" i="2"/>
  <c r="AJ5743" i="2"/>
  <c r="AJ5867" i="2"/>
  <c r="AJ3502" i="2"/>
  <c r="AJ3503" i="2"/>
  <c r="AJ3836" i="2"/>
  <c r="AJ3837" i="2"/>
  <c r="AJ193" i="2"/>
  <c r="AJ194" i="2"/>
  <c r="AJ654" i="2"/>
  <c r="AJ699" i="2"/>
  <c r="AJ939" i="2"/>
  <c r="AJ940" i="2"/>
  <c r="AJ1180" i="2"/>
  <c r="AJ1181" i="2"/>
  <c r="AJ1401" i="2"/>
  <c r="AJ1427" i="2"/>
  <c r="AJ2102" i="2"/>
  <c r="AJ2153" i="2"/>
  <c r="AJ2193" i="2"/>
  <c r="AJ2215" i="2"/>
  <c r="AJ2242" i="2"/>
  <c r="AJ2270" i="2"/>
  <c r="AJ2831" i="2"/>
  <c r="AJ2832" i="2"/>
  <c r="AJ2864" i="2"/>
  <c r="AJ2865" i="2"/>
  <c r="AJ2897" i="2"/>
  <c r="AJ2898" i="2"/>
  <c r="AJ3945" i="2"/>
  <c r="AJ4228" i="2"/>
  <c r="AJ4229" i="2"/>
  <c r="AJ4540" i="2"/>
  <c r="AJ4541" i="2"/>
  <c r="AJ6199" i="2"/>
  <c r="AJ6352" i="2"/>
  <c r="AJ6366" i="2"/>
  <c r="AJ3677" i="2"/>
  <c r="AJ5008" i="2"/>
  <c r="AJ6624" i="2"/>
  <c r="AJ6788" i="2"/>
  <c r="AJ7062" i="2"/>
  <c r="AJ493" i="2"/>
  <c r="AJ494" i="2"/>
  <c r="AJ1550" i="2"/>
  <c r="AJ3161" i="2"/>
  <c r="AJ3646" i="2"/>
  <c r="AJ4707" i="2"/>
  <c r="AJ4886" i="2"/>
  <c r="AJ5140" i="2"/>
  <c r="AJ5447" i="2"/>
  <c r="AJ5234" i="2"/>
  <c r="AJ5542" i="2"/>
  <c r="AJ5616" i="2"/>
  <c r="AJ5744" i="2"/>
  <c r="AJ5868" i="2"/>
  <c r="AJ6117" i="2"/>
  <c r="AJ6603" i="2"/>
  <c r="AJ7032" i="2"/>
  <c r="AJ3481" i="2"/>
  <c r="AJ3504" i="2"/>
  <c r="AJ3838" i="2"/>
  <c r="AJ3839" i="2"/>
  <c r="AJ195" i="2"/>
  <c r="AJ196" i="2"/>
  <c r="AJ655" i="2"/>
  <c r="AJ656" i="2"/>
  <c r="AJ919" i="2"/>
  <c r="AJ941" i="2"/>
  <c r="AJ1159" i="2"/>
  <c r="AJ1182" i="2"/>
  <c r="AJ1402" i="2"/>
  <c r="AJ1403" i="2"/>
  <c r="AJ2103" i="2"/>
  <c r="AJ2154" i="2"/>
  <c r="AJ2155" i="2"/>
  <c r="AJ2194" i="2"/>
  <c r="AJ2195" i="2"/>
  <c r="AJ2216" i="2"/>
  <c r="AJ2833" i="2"/>
  <c r="AJ2834" i="2"/>
  <c r="AJ2835" i="2"/>
  <c r="AJ2866" i="2"/>
  <c r="AJ2867" i="2"/>
  <c r="AJ2868" i="2"/>
  <c r="AJ3946" i="2"/>
  <c r="AJ4204" i="2"/>
  <c r="AJ4230" i="2"/>
  <c r="AJ4506" i="2"/>
  <c r="AJ4542" i="2"/>
  <c r="AJ6200" i="2"/>
  <c r="AJ6353" i="2"/>
  <c r="AJ6367" i="2"/>
  <c r="AJ3678" i="2"/>
  <c r="AJ5009" i="2"/>
  <c r="AJ6625" i="2"/>
  <c r="AJ6789" i="2"/>
  <c r="AJ7033" i="2"/>
  <c r="AJ488" i="2"/>
  <c r="AJ495" i="2"/>
  <c r="AJ1551" i="2"/>
  <c r="AJ3162" i="2"/>
  <c r="AJ3647" i="2"/>
  <c r="AJ4683" i="2"/>
  <c r="AJ4887" i="2"/>
  <c r="AJ5112" i="2"/>
  <c r="AJ5448" i="2"/>
  <c r="AJ5235" i="2"/>
  <c r="AJ5543" i="2"/>
  <c r="AJ5617" i="2"/>
  <c r="AJ5745" i="2"/>
  <c r="AJ5869" i="2"/>
  <c r="AJ6118" i="2"/>
  <c r="AJ6604" i="2"/>
  <c r="AJ7034" i="2"/>
  <c r="AJ3482" i="2"/>
  <c r="AJ3483" i="2"/>
  <c r="AJ3802" i="2"/>
  <c r="AJ3840" i="2"/>
  <c r="AJ197" i="2"/>
  <c r="AJ198" i="2"/>
  <c r="AJ657" i="2"/>
  <c r="AJ658" i="2"/>
  <c r="AJ920" i="2"/>
  <c r="AJ921" i="2"/>
  <c r="AJ1160" i="2"/>
  <c r="AJ1161" i="2"/>
  <c r="AJ1404" i="2"/>
  <c r="AJ1405" i="2"/>
  <c r="AJ2104" i="2"/>
  <c r="AJ2105" i="2"/>
  <c r="AJ2156" i="2"/>
  <c r="AJ2157" i="2"/>
  <c r="AJ2158" i="2"/>
  <c r="AJ2159" i="2"/>
  <c r="AJ2793" i="2"/>
  <c r="AJ2836" i="2"/>
  <c r="AJ2837" i="2"/>
  <c r="AJ2838" i="2"/>
  <c r="AJ2839" i="2"/>
  <c r="AJ2869" i="2"/>
  <c r="AJ3947" i="2"/>
  <c r="AJ4205" i="2"/>
  <c r="AJ4231" i="2"/>
  <c r="AJ4507" i="2"/>
  <c r="AJ4508" i="2"/>
  <c r="AJ6190" i="2"/>
  <c r="AJ6354" i="2"/>
  <c r="AJ6368" i="2"/>
  <c r="AJ3676" i="2"/>
  <c r="AJ4984" i="2"/>
  <c r="AJ6605" i="2"/>
  <c r="AJ6790" i="2"/>
  <c r="AJ7035" i="2"/>
  <c r="AJ489" i="2"/>
  <c r="AJ496" i="2"/>
  <c r="AJ1552" i="2"/>
  <c r="AJ3163" i="2"/>
  <c r="AJ3632" i="2"/>
  <c r="AJ4684" i="2"/>
  <c r="AJ4888" i="2"/>
  <c r="AJ5113" i="2"/>
  <c r="AJ5449" i="2"/>
  <c r="AJ5236" i="2"/>
  <c r="AJ5544" i="2"/>
  <c r="AJ5618" i="2"/>
  <c r="AJ5746" i="2"/>
  <c r="AJ5870" i="2"/>
  <c r="AJ6119" i="2"/>
  <c r="AJ6581" i="2"/>
  <c r="AJ7036" i="2"/>
  <c r="AJ3505" i="2"/>
  <c r="AJ3506" i="2"/>
  <c r="AJ3841" i="2"/>
  <c r="AJ3842" i="2"/>
  <c r="AJ199" i="2"/>
  <c r="AJ295" i="2"/>
  <c r="AJ659" i="2"/>
  <c r="AJ700" i="2"/>
  <c r="AJ942" i="2"/>
  <c r="AJ943" i="2"/>
  <c r="AJ1183" i="2"/>
  <c r="AJ1184" i="2"/>
  <c r="AJ1428" i="2"/>
  <c r="AJ1429" i="2"/>
  <c r="AJ2160" i="2"/>
  <c r="AJ2196" i="2"/>
  <c r="AJ2217" i="2"/>
  <c r="AJ2218" i="2"/>
  <c r="AJ2243" i="2"/>
  <c r="AJ2244" i="2"/>
  <c r="AJ2840" i="2"/>
  <c r="AJ2841" i="2"/>
  <c r="AJ2842" i="2"/>
  <c r="AJ2870" i="2"/>
  <c r="AJ2871" i="2"/>
  <c r="AJ2872" i="2"/>
  <c r="AJ3966" i="2"/>
  <c r="AJ4232" i="2"/>
  <c r="AJ4233" i="2"/>
  <c r="AJ4543" i="2"/>
  <c r="AJ4544" i="2"/>
  <c r="AJ6210" i="2"/>
  <c r="AJ6369" i="2"/>
  <c r="AJ6370" i="2"/>
  <c r="AJ3679" i="2"/>
  <c r="AJ5010" i="2"/>
  <c r="AJ6642" i="2"/>
  <c r="AJ6793" i="2"/>
  <c r="AJ7063" i="2"/>
  <c r="AJ497" i="2"/>
  <c r="AJ498" i="2"/>
  <c r="AJ1553" i="2"/>
  <c r="AJ3164" i="2"/>
  <c r="AJ3648" i="2"/>
  <c r="AJ4708" i="2"/>
  <c r="AJ4889" i="2"/>
  <c r="AJ5141" i="2"/>
  <c r="AJ5450" i="2"/>
  <c r="AJ5237" i="2"/>
  <c r="AJ5563" i="2"/>
  <c r="AJ5619" i="2"/>
  <c r="AJ5747" i="2"/>
  <c r="AJ5871" i="2"/>
  <c r="AJ6133" i="2"/>
  <c r="AJ6606" i="2"/>
  <c r="AJ7037" i="2"/>
  <c r="AJ440" i="2"/>
  <c r="AJ441" i="2"/>
  <c r="AJ1592" i="2"/>
  <c r="AJ3165" i="2"/>
  <c r="AJ3507" i="2"/>
  <c r="AJ3508" i="2"/>
  <c r="AJ3649" i="2"/>
  <c r="AJ3892" i="2"/>
  <c r="AJ3899" i="2"/>
  <c r="AJ4744" i="2"/>
  <c r="AJ4890" i="2"/>
  <c r="AJ5172" i="2"/>
  <c r="AJ5451" i="2"/>
  <c r="AJ5238" i="2"/>
  <c r="AJ5577" i="2"/>
  <c r="AJ6120" i="2"/>
  <c r="AJ6626" i="2"/>
  <c r="AJ6992" i="2"/>
  <c r="AJ442" i="2"/>
  <c r="AJ443" i="2"/>
  <c r="AJ753" i="2"/>
  <c r="AJ770" i="2"/>
  <c r="AJ1107" i="2"/>
  <c r="AJ1108" i="2"/>
  <c r="AJ1329" i="2"/>
  <c r="AJ1330" i="2"/>
  <c r="AJ2219" i="2"/>
  <c r="AJ2220" i="2"/>
  <c r="AJ2221" i="2"/>
  <c r="AJ2245" i="2"/>
  <c r="AJ2246" i="2"/>
  <c r="AJ2247" i="2"/>
  <c r="AJ2899" i="2"/>
  <c r="AJ2900" i="2"/>
  <c r="AJ2901" i="2"/>
  <c r="AJ2902" i="2"/>
  <c r="AJ2928" i="2"/>
  <c r="AJ2929" i="2"/>
  <c r="AJ3650" i="2"/>
  <c r="AJ4293" i="2"/>
  <c r="AJ4294" i="2"/>
  <c r="AJ4593" i="2"/>
  <c r="AJ4594" i="2"/>
  <c r="AJ5011" i="2"/>
  <c r="AJ6653" i="2"/>
  <c r="AJ6773" i="2"/>
  <c r="AJ7038" i="2"/>
  <c r="AJ5748" i="2"/>
  <c r="AJ5749" i="2"/>
  <c r="AJ5872" i="2"/>
  <c r="AJ444" i="2"/>
  <c r="AJ445" i="2"/>
  <c r="AJ1593" i="2"/>
  <c r="AJ3166" i="2"/>
  <c r="AJ4745" i="2"/>
  <c r="AJ4891" i="2"/>
  <c r="AJ5173" i="2"/>
  <c r="AJ5452" i="2"/>
  <c r="AJ5578" i="2"/>
  <c r="AJ856" i="2"/>
  <c r="AJ857" i="2"/>
  <c r="AJ2222" i="2"/>
  <c r="AJ2248" i="2"/>
  <c r="AJ2271" i="2"/>
  <c r="AJ2272" i="2"/>
  <c r="AJ2273" i="2"/>
  <c r="AJ2274" i="2"/>
  <c r="AJ2903" i="2"/>
  <c r="AJ2904" i="2"/>
  <c r="AJ2930" i="2"/>
  <c r="AJ2931" i="2"/>
  <c r="AJ2932" i="2"/>
  <c r="AJ2933" i="2"/>
  <c r="AJ3651" i="2"/>
  <c r="AJ4000" i="2"/>
  <c r="AJ5012" i="2"/>
  <c r="AJ6232" i="2"/>
  <c r="AJ6382" i="2"/>
  <c r="AJ6398" i="2"/>
  <c r="AJ6643" i="2"/>
  <c r="AJ6774" i="2"/>
  <c r="AJ7039" i="2"/>
  <c r="AJ5620" i="2"/>
  <c r="AJ5750" i="2"/>
  <c r="AJ5873" i="2"/>
  <c r="AJ7106" i="2"/>
  <c r="AJ408" i="2"/>
  <c r="AJ409" i="2"/>
  <c r="AJ754" i="2"/>
  <c r="AJ755" i="2"/>
  <c r="AJ1060" i="2"/>
  <c r="AJ1078" i="2"/>
  <c r="AJ1293" i="2"/>
  <c r="AJ1294" i="2"/>
  <c r="AJ3431" i="2"/>
  <c r="AJ3432" i="2"/>
  <c r="AJ3608" i="2"/>
  <c r="AJ3803" i="2"/>
  <c r="AJ3843" i="2"/>
  <c r="AJ5285" i="2"/>
  <c r="AJ6100" i="2"/>
  <c r="AJ6800" i="2"/>
  <c r="AJ410" i="2"/>
  <c r="AJ411" i="2"/>
  <c r="AJ1581" i="2"/>
  <c r="AJ3167" i="2"/>
  <c r="AJ4892" i="2"/>
  <c r="AJ4732" i="2"/>
  <c r="AJ5159" i="2"/>
  <c r="AJ5453" i="2"/>
  <c r="AJ5564" i="2"/>
  <c r="AJ4060" i="2"/>
  <c r="AJ4061" i="2"/>
  <c r="AJ4062" i="2"/>
  <c r="AJ4066" i="2"/>
  <c r="AJ4067" i="2"/>
  <c r="AJ4068" i="2"/>
  <c r="AJ4119" i="2"/>
  <c r="AJ4124" i="2"/>
  <c r="AJ4125" i="2"/>
  <c r="AJ4126" i="2"/>
  <c r="AJ4127" i="2"/>
  <c r="AJ4131" i="2"/>
  <c r="AJ6841" i="2"/>
  <c r="AJ7097" i="2"/>
  <c r="AJ3652" i="2"/>
  <c r="AJ4206" i="2"/>
  <c r="AJ4207" i="2"/>
  <c r="AJ4509" i="2"/>
  <c r="AJ4510" i="2"/>
  <c r="AJ5013" i="2"/>
  <c r="AJ6801" i="2"/>
  <c r="AJ5621" i="2"/>
  <c r="AJ5751" i="2"/>
  <c r="AJ5874" i="2"/>
  <c r="AJ446" i="2"/>
  <c r="AJ447" i="2"/>
  <c r="AJ1594" i="2"/>
  <c r="AJ3168" i="2"/>
  <c r="AJ3484" i="2"/>
  <c r="AJ3485" i="2"/>
  <c r="AJ3864" i="2"/>
  <c r="AJ3865" i="2"/>
  <c r="AJ4753" i="2"/>
  <c r="AJ4893" i="2"/>
  <c r="AJ5174" i="2"/>
  <c r="AJ5454" i="2"/>
  <c r="AJ5579" i="2"/>
  <c r="AJ412" i="2"/>
  <c r="AJ448" i="2"/>
  <c r="AJ771" i="2"/>
  <c r="AJ772" i="2"/>
  <c r="AJ964" i="2"/>
  <c r="AJ965" i="2"/>
  <c r="AJ1212" i="2"/>
  <c r="AJ1213" i="2"/>
  <c r="AJ1449" i="2"/>
  <c r="AJ1450" i="2"/>
  <c r="AJ2223" i="2"/>
  <c r="AJ2224" i="2"/>
  <c r="AJ2225" i="2"/>
  <c r="AJ2249" i="2"/>
  <c r="AJ2250" i="2"/>
  <c r="AJ2275" i="2"/>
  <c r="AJ2873" i="2"/>
  <c r="AJ2905" i="2"/>
  <c r="AJ2906" i="2"/>
  <c r="AJ2907" i="2"/>
  <c r="AJ2908" i="2"/>
  <c r="AJ2934" i="2"/>
  <c r="AJ4001" i="2"/>
  <c r="AJ4352" i="2"/>
  <c r="AJ4353" i="2"/>
  <c r="AJ4566" i="2"/>
  <c r="AJ4567" i="2"/>
  <c r="AJ6233" i="2"/>
  <c r="AJ6383" i="2"/>
  <c r="AJ6399" i="2"/>
  <c r="AJ3265" i="2"/>
  <c r="AJ5029" i="2"/>
  <c r="AJ6627" i="2"/>
  <c r="AJ6720" i="2"/>
  <c r="AJ7091" i="2"/>
  <c r="AJ3266" i="2"/>
  <c r="AJ5248" i="2"/>
  <c r="AJ5622" i="2"/>
  <c r="AJ5752" i="2"/>
  <c r="AJ5875" i="2"/>
  <c r="AJ6144" i="2"/>
  <c r="AJ6654" i="2"/>
  <c r="AJ7072" i="2"/>
  <c r="AJ527" i="2"/>
  <c r="AJ475" i="2"/>
  <c r="AJ1554" i="2"/>
  <c r="AJ3169" i="2"/>
  <c r="AJ3170" i="2"/>
  <c r="AJ4653" i="2"/>
  <c r="AJ4894" i="2"/>
  <c r="AJ5114" i="2"/>
  <c r="AJ5455" i="2"/>
  <c r="AJ5315" i="2"/>
  <c r="AJ5565" i="2"/>
  <c r="AJ5998" i="2"/>
  <c r="AJ6000" i="2"/>
  <c r="AJ6003" i="2"/>
  <c r="AJ6028" i="2"/>
  <c r="AJ6467" i="2"/>
  <c r="AJ6993" i="2"/>
  <c r="AJ660" i="2"/>
  <c r="AJ756" i="2"/>
  <c r="AJ804" i="2"/>
  <c r="AJ830" i="2"/>
  <c r="AJ988" i="2"/>
  <c r="AJ989" i="2"/>
  <c r="AJ1224" i="2"/>
  <c r="AJ1225" i="2"/>
  <c r="AJ1603" i="2"/>
  <c r="AJ1610" i="2"/>
  <c r="AJ1617" i="2"/>
  <c r="AJ1619" i="2"/>
  <c r="AJ1620" i="2"/>
  <c r="AJ1625" i="2"/>
  <c r="AJ1627" i="2"/>
  <c r="AJ1628" i="2"/>
  <c r="AJ1630" i="2"/>
  <c r="AJ1636" i="2"/>
  <c r="AJ1637" i="2"/>
  <c r="AJ1711" i="2"/>
  <c r="AJ3171" i="2"/>
  <c r="AJ3948" i="2"/>
  <c r="AJ4006" i="2"/>
  <c r="AJ4007" i="2"/>
  <c r="AJ4426" i="2"/>
  <c r="AJ4568" i="2"/>
  <c r="AJ5041" i="2"/>
  <c r="AJ5189" i="2"/>
  <c r="AJ5190" i="2"/>
  <c r="AJ6164" i="2"/>
  <c r="AJ6384" i="2"/>
  <c r="AJ6400" i="2"/>
  <c r="AJ6446" i="2"/>
  <c r="AJ6728" i="2"/>
  <c r="AJ7073" i="2"/>
  <c r="AJ499" i="2"/>
  <c r="AJ505" i="2"/>
  <c r="AJ1582" i="2"/>
  <c r="AJ3172" i="2"/>
  <c r="AJ3509" i="2"/>
  <c r="AJ3519" i="2"/>
  <c r="AJ3653" i="2"/>
  <c r="AJ3866" i="2"/>
  <c r="AJ3867" i="2"/>
  <c r="AJ4733" i="2"/>
  <c r="AJ4895" i="2"/>
  <c r="AJ5160" i="2"/>
  <c r="AJ5456" i="2"/>
  <c r="AJ5239" i="2"/>
  <c r="AJ5580" i="2"/>
  <c r="AJ5623" i="2"/>
  <c r="AJ5753" i="2"/>
  <c r="AJ5876" i="2"/>
  <c r="AJ6134" i="2"/>
  <c r="AJ6628" i="2"/>
  <c r="AJ296" i="2"/>
  <c r="AJ297" i="2"/>
  <c r="AJ701" i="2"/>
  <c r="AJ733" i="2"/>
  <c r="AJ944" i="2"/>
  <c r="AJ957" i="2"/>
  <c r="AJ1185" i="2"/>
  <c r="AJ1205" i="2"/>
  <c r="AJ1430" i="2"/>
  <c r="AJ1446" i="2"/>
  <c r="AJ2276" i="2"/>
  <c r="AJ2296" i="2"/>
  <c r="AJ2297" i="2"/>
  <c r="AJ2298" i="2"/>
  <c r="AJ2317" i="2"/>
  <c r="AJ2318" i="2"/>
  <c r="AJ2935" i="2"/>
  <c r="AJ2936" i="2"/>
  <c r="AJ2937" i="2"/>
  <c r="AJ2961" i="2"/>
  <c r="AJ2962" i="2"/>
  <c r="AJ2977" i="2"/>
  <c r="AJ3680" i="2"/>
  <c r="AJ3967" i="2"/>
  <c r="AJ4261" i="2"/>
  <c r="AJ4262" i="2"/>
  <c r="AJ4569" i="2"/>
  <c r="AJ4570" i="2"/>
  <c r="AJ5037" i="2"/>
  <c r="AJ6219" i="2"/>
  <c r="AJ6385" i="2"/>
  <c r="AJ6401" i="2"/>
  <c r="AJ6655" i="2"/>
  <c r="AJ6794" i="2"/>
  <c r="AJ7074" i="2"/>
  <c r="AJ7075" i="2"/>
  <c r="AK298" i="2" a="1"/>
  <c r="AK298" i="2"/>
  <c r="AK299" i="2" a="1"/>
  <c r="AK299" i="2"/>
  <c r="AK1525" i="2" a="1"/>
  <c r="AK1525" i="2" s="1"/>
  <c r="AK3027" i="2" a="1"/>
  <c r="AK3027" i="2" s="1"/>
  <c r="AK3391" i="2" a="1"/>
  <c r="AK3391" i="2"/>
  <c r="AK3433" i="2" a="1"/>
  <c r="AK3433" i="2"/>
  <c r="AK3758" i="2" a="1"/>
  <c r="AK3758" i="2" s="1"/>
  <c r="AK3804" i="2" a="1"/>
  <c r="AK3804" i="2" s="1"/>
  <c r="AK4709" i="2" a="1"/>
  <c r="AK4709" i="2"/>
  <c r="AK4755" i="2" a="1"/>
  <c r="AK4755" i="2"/>
  <c r="AK5115" i="2" a="1"/>
  <c r="AK5115" i="2" s="1"/>
  <c r="AK5316" i="2" a="1"/>
  <c r="AK5316" i="2" s="1"/>
  <c r="AK200" i="2" a="1"/>
  <c r="AK200" i="2" s="1"/>
  <c r="AK368" i="2" a="1"/>
  <c r="AK368" i="2" s="1"/>
  <c r="AK661" i="2" a="1"/>
  <c r="AK661" i="2" s="1"/>
  <c r="AK702" i="2" a="1"/>
  <c r="AK702" i="2" s="1"/>
  <c r="AK890" i="2" a="1"/>
  <c r="AK890" i="2" s="1"/>
  <c r="AK922" i="2" a="1"/>
  <c r="AK922" i="2" s="1"/>
  <c r="AK1162" i="2" a="1"/>
  <c r="AK1162" i="2"/>
  <c r="AK1186" i="2" a="1"/>
  <c r="AK1186" i="2" s="1"/>
  <c r="AK1406" i="2" a="1"/>
  <c r="AK1406" i="2" s="1"/>
  <c r="AK1407" i="2" a="1"/>
  <c r="AK1407" i="2"/>
  <c r="AK1777" i="2" a="1"/>
  <c r="AK1777" i="2"/>
  <c r="AK1851" i="2" a="1"/>
  <c r="AK1851" i="2" s="1"/>
  <c r="AK1942" i="2" a="1"/>
  <c r="AK1942" i="2" s="1"/>
  <c r="AK2023" i="2" a="1"/>
  <c r="AK2023" i="2" s="1"/>
  <c r="AK2106" i="2" a="1"/>
  <c r="AK2106" i="2" s="1"/>
  <c r="AK2161" i="2" a="1"/>
  <c r="AK2161" i="2" s="1"/>
  <c r="AK2460" i="2" a="1"/>
  <c r="AK2460" i="2" s="1"/>
  <c r="AK3609" i="2" a="1"/>
  <c r="AK3609" i="2" s="1"/>
  <c r="AK5286" i="2" a="1"/>
  <c r="AK5286" i="2" s="1"/>
  <c r="AK6101" i="2" a="1"/>
  <c r="AK6101" i="2" s="1"/>
  <c r="AK6607" i="2" a="1"/>
  <c r="AK6607" i="2"/>
  <c r="AK6949" i="2" a="1"/>
  <c r="AK6949" i="2" s="1"/>
  <c r="AK3968" i="2" a="1"/>
  <c r="AK3968" i="2" s="1"/>
  <c r="AK4319" i="2" a="1"/>
  <c r="AK4319" i="2" s="1"/>
  <c r="AK4320" i="2" a="1"/>
  <c r="AK4320" i="2" s="1"/>
  <c r="AK4465" i="2" a="1"/>
  <c r="AK4465" i="2" s="1"/>
  <c r="AK4466" i="2" a="1"/>
  <c r="AK4466" i="2" s="1"/>
  <c r="AK2548" i="2" a="1"/>
  <c r="AK2548" i="2"/>
  <c r="AK2549" i="2" a="1"/>
  <c r="AK2549" i="2" s="1"/>
  <c r="AK2641" i="2" a="1"/>
  <c r="AK2641" i="2" s="1"/>
  <c r="AK2725" i="2" a="1"/>
  <c r="AK2725" i="2" s="1"/>
  <c r="AK2794" i="2" a="1"/>
  <c r="AK2794" i="2" s="1"/>
  <c r="AK3610" i="2" a="1"/>
  <c r="AK3610" i="2" s="1"/>
  <c r="AK4985" i="2" a="1"/>
  <c r="AK4985" i="2" s="1"/>
  <c r="AK6608" i="2" a="1"/>
  <c r="AK6608" i="2" s="1"/>
  <c r="AK6759" i="2" a="1"/>
  <c r="AK6759" i="2" s="1"/>
  <c r="AK6950" i="2" a="1"/>
  <c r="AK6950" i="2" s="1"/>
  <c r="AK6220" i="2" a="1"/>
  <c r="AK6220" i="2" s="1"/>
  <c r="AK6402" i="2" a="1"/>
  <c r="AK6402" i="2" s="1"/>
  <c r="AK6414" i="2" a="1"/>
  <c r="AK6414" i="2" s="1"/>
  <c r="AK5545" i="2" a="1"/>
  <c r="AK5545" i="2" s="1"/>
  <c r="AK5624" i="2" a="1"/>
  <c r="AK5624" i="2"/>
  <c r="AK5754" i="2" a="1"/>
  <c r="AK5754" i="2" s="1"/>
  <c r="AK5877" i="2" a="1"/>
  <c r="AK5877" i="2"/>
  <c r="AK300" i="2" a="1"/>
  <c r="AK300" i="2"/>
  <c r="AK301" i="2" a="1"/>
  <c r="AK301" i="2" s="1"/>
  <c r="AK1555" i="2" a="1"/>
  <c r="AK1555" i="2" s="1"/>
  <c r="AK3028" i="2" a="1"/>
  <c r="AK3028" i="2" s="1"/>
  <c r="AK3392" i="2" a="1"/>
  <c r="AK3392" i="2" s="1"/>
  <c r="AK3434" i="2" a="1"/>
  <c r="AK3434" i="2" s="1"/>
  <c r="AK3759" i="2" a="1"/>
  <c r="AK3759" i="2" s="1"/>
  <c r="AK3805" i="2" a="1"/>
  <c r="AK3805" i="2" s="1"/>
  <c r="AK4710" i="2" a="1"/>
  <c r="AK4710" i="2" s="1"/>
  <c r="AK4756" i="2" a="1"/>
  <c r="AK4756" i="2" s="1"/>
  <c r="AK5142" i="2" a="1"/>
  <c r="AK5142" i="2"/>
  <c r="AK5317" i="2" a="1"/>
  <c r="AK5317" i="2" s="1"/>
  <c r="AK201" i="2" a="1"/>
  <c r="AK201" i="2" s="1"/>
  <c r="AK302" i="2" a="1"/>
  <c r="AK302" i="2" s="1"/>
  <c r="AK662" i="2" a="1"/>
  <c r="AK662" i="2"/>
  <c r="AK703" i="2" a="1"/>
  <c r="AK703" i="2"/>
  <c r="AK891" i="2" a="1"/>
  <c r="AK891" i="2"/>
  <c r="AK923" i="2" a="1"/>
  <c r="AK923" i="2"/>
  <c r="AK1163" i="2" a="1"/>
  <c r="AK1163" i="2" s="1"/>
  <c r="AK1187" i="2" a="1"/>
  <c r="AK1187" i="2" s="1"/>
  <c r="AK1408" i="2" a="1"/>
  <c r="AK1408" i="2" s="1"/>
  <c r="AK1431" i="2" a="1"/>
  <c r="AK1431" i="2"/>
  <c r="AK1852" i="2" a="1"/>
  <c r="AK1852" i="2" s="1"/>
  <c r="AK1943" i="2" a="1"/>
  <c r="AK1943" i="2"/>
  <c r="AK2024" i="2" a="1"/>
  <c r="AK2024" i="2" s="1"/>
  <c r="AK2025" i="2" a="1"/>
  <c r="AK2025" i="2" s="1"/>
  <c r="AK2107" i="2" a="1"/>
  <c r="AK2107" i="2" s="1"/>
  <c r="AK2162" i="2" a="1"/>
  <c r="AK2162" i="2" s="1"/>
  <c r="AK3611" i="2" a="1"/>
  <c r="AK3611" i="2" s="1"/>
  <c r="AK5287" i="2" a="1"/>
  <c r="AK5287" i="2"/>
  <c r="AK6102" i="2" a="1"/>
  <c r="AK6102" i="2" s="1"/>
  <c r="AK6609" i="2" a="1"/>
  <c r="AK6609" i="2"/>
  <c r="AK6951" i="2" a="1"/>
  <c r="AK6951" i="2"/>
  <c r="AK3986" i="2" a="1"/>
  <c r="AK3986" i="2" s="1"/>
  <c r="AK4321" i="2" a="1"/>
  <c r="AK4321" i="2"/>
  <c r="AK4339" i="2" a="1"/>
  <c r="AK4339" i="2" s="1"/>
  <c r="AK4467" i="2" a="1"/>
  <c r="AK4467" i="2" s="1"/>
  <c r="AK4511" i="2" a="1"/>
  <c r="AK4511" i="2"/>
  <c r="AK2461" i="2" a="1"/>
  <c r="AK2461" i="2" s="1"/>
  <c r="AK2550" i="2" a="1"/>
  <c r="AK2550" i="2" s="1"/>
  <c r="AK2642" i="2" a="1"/>
  <c r="AK2642" i="2" s="1"/>
  <c r="AK2726" i="2" a="1"/>
  <c r="AK2726" i="2" s="1"/>
  <c r="AK2727" i="2" a="1"/>
  <c r="AK2727" i="2" s="1"/>
  <c r="AK2795" i="2" a="1"/>
  <c r="AK2795" i="2" s="1"/>
  <c r="AK3633" i="2" a="1"/>
  <c r="AK3633" i="2"/>
  <c r="AK4986" i="2" a="1"/>
  <c r="AK4986" i="2" s="1"/>
  <c r="AK6629" i="2" a="1"/>
  <c r="AK6629" i="2" s="1"/>
  <c r="AK6760" i="2" a="1"/>
  <c r="AK6760" i="2" s="1"/>
  <c r="AK6994" i="2" a="1"/>
  <c r="AK6994" i="2"/>
  <c r="AK6228" i="2" a="1"/>
  <c r="AK6228" i="2" s="1"/>
  <c r="AK6403" i="2" a="1"/>
  <c r="AK6403" i="2"/>
  <c r="AK6415" i="2" a="1"/>
  <c r="AK6415" i="2" s="1"/>
  <c r="AK5546" i="2" a="1"/>
  <c r="AK5546" i="2" s="1"/>
  <c r="AK5625" i="2" a="1"/>
  <c r="AK5625" i="2"/>
  <c r="AK5755" i="2" a="1"/>
  <c r="AK5755" i="2" s="1"/>
  <c r="AK5878" i="2" a="1"/>
  <c r="AK5878" i="2"/>
  <c r="AK466" i="2" a="1"/>
  <c r="AK466" i="2" s="1"/>
  <c r="AK467" i="2" a="1"/>
  <c r="AK467" i="2" s="1"/>
  <c r="AK1467" i="2" a="1"/>
  <c r="AK1467" i="2" s="1"/>
  <c r="AK3029" i="2" a="1"/>
  <c r="AK3029" i="2" s="1"/>
  <c r="AK3356" i="2" a="1"/>
  <c r="AK3356" i="2"/>
  <c r="AK3393" i="2" a="1"/>
  <c r="AK3393" i="2"/>
  <c r="AK3577" i="2" a="1"/>
  <c r="AK3577" i="2" s="1"/>
  <c r="AK3694" i="2" a="1"/>
  <c r="AK3694" i="2" s="1"/>
  <c r="AK3721" i="2" a="1"/>
  <c r="AK3721" i="2" s="1"/>
  <c r="AK4614" i="2" a="1"/>
  <c r="AK4614" i="2" s="1"/>
  <c r="AK4757" i="2" a="1"/>
  <c r="AK4757" i="2"/>
  <c r="AK5048" i="2" a="1"/>
  <c r="AK5048" i="2"/>
  <c r="AK5318" i="2" a="1"/>
  <c r="AK5318" i="2" s="1"/>
  <c r="AK26" i="2" a="1"/>
  <c r="AK26" i="2" s="1"/>
  <c r="AK28" i="2" a="1"/>
  <c r="AK28" i="2"/>
  <c r="AK538" i="2" a="1"/>
  <c r="AK538" i="2" s="1"/>
  <c r="AK541" i="2" a="1"/>
  <c r="AK541" i="2"/>
  <c r="AK858" i="2" a="1"/>
  <c r="AK858" i="2" s="1"/>
  <c r="AK871" i="2" a="1"/>
  <c r="AK871" i="2" s="1"/>
  <c r="AK1090" i="2" a="1"/>
  <c r="AK1090" i="2" s="1"/>
  <c r="AK1109" i="2" a="1"/>
  <c r="AK1109" i="2"/>
  <c r="AK1331" i="2" a="1"/>
  <c r="AK1331" i="2"/>
  <c r="AK1332" i="2" a="1"/>
  <c r="AK1332" i="2"/>
  <c r="AK1656" i="2" a="1"/>
  <c r="AK1656" i="2" s="1"/>
  <c r="AK1673" i="2" a="1"/>
  <c r="AK1673" i="2"/>
  <c r="AK1674" i="2" a="1"/>
  <c r="AK1674" i="2" s="1"/>
  <c r="AK1712" i="2" a="1"/>
  <c r="AK1712" i="2" s="1"/>
  <c r="AK1778" i="2" a="1"/>
  <c r="AK1778" i="2" s="1"/>
  <c r="AK1853" i="2" a="1"/>
  <c r="AK1853" i="2" s="1"/>
  <c r="AK2358" i="2" a="1"/>
  <c r="AK2358" i="2" s="1"/>
  <c r="AK2394" i="2" a="1"/>
  <c r="AK2394" i="2"/>
  <c r="AK2395" i="2" a="1"/>
  <c r="AK2395" i="2" s="1"/>
  <c r="AK2462" i="2" a="1"/>
  <c r="AK2462" i="2"/>
  <c r="AK2551" i="2" a="1"/>
  <c r="AK2551" i="2" s="1"/>
  <c r="AK2643" i="2" a="1"/>
  <c r="AK2643" i="2" s="1"/>
  <c r="AK3664" i="2" a="1"/>
  <c r="AK3664" i="2" s="1"/>
  <c r="AK3905" i="2" a="1"/>
  <c r="AK3905" i="2" s="1"/>
  <c r="AK4147" i="2" a="1"/>
  <c r="AK4147" i="2"/>
  <c r="AK4160" i="2" a="1"/>
  <c r="AK4160" i="2" s="1"/>
  <c r="AK4394" i="2" a="1"/>
  <c r="AK4394" i="2"/>
  <c r="AK4427" i="2" a="1"/>
  <c r="AK4427" i="2" s="1"/>
  <c r="AK4936" i="2" a="1"/>
  <c r="AK4936" i="2" s="1"/>
  <c r="AK6153" i="2" a="1"/>
  <c r="AK6153" i="2" s="1"/>
  <c r="AK6259" i="2" a="1"/>
  <c r="AK6259" i="2"/>
  <c r="AK6277" i="2" a="1"/>
  <c r="AK6277" i="2" s="1"/>
  <c r="AK6494" i="2" a="1"/>
  <c r="AK6494" i="2" s="1"/>
  <c r="AK6775" i="2" a="1"/>
  <c r="AK6775" i="2" s="1"/>
  <c r="AK6952" i="2" a="1"/>
  <c r="AK6952" i="2" s="1"/>
  <c r="AK5205" i="2" a="1"/>
  <c r="AK5205" i="2" s="1"/>
  <c r="AK5460" i="2" a="1"/>
  <c r="AK5460" i="2"/>
  <c r="AK5626" i="2" a="1"/>
  <c r="AK5626" i="2"/>
  <c r="AK5756" i="2" a="1"/>
  <c r="AK5756" i="2" s="1"/>
  <c r="AK5879" i="2" a="1"/>
  <c r="AK5879" i="2" s="1"/>
  <c r="AK6051" i="2" a="1"/>
  <c r="AK6051" i="2" s="1"/>
  <c r="AK6468" i="2" a="1"/>
  <c r="AK6468" i="2"/>
  <c r="AK6904" i="2" a="1"/>
  <c r="AK6904" i="2" s="1"/>
  <c r="AK202" i="2" a="1"/>
  <c r="AK202" i="2"/>
  <c r="AK303" i="2" a="1"/>
  <c r="AK303" i="2" s="1"/>
  <c r="AK1526" i="2" a="1"/>
  <c r="AK1526" i="2"/>
  <c r="AK3030" i="2" a="1"/>
  <c r="AK3030" i="2" s="1"/>
  <c r="AK3231" i="2" a="1"/>
  <c r="AK3231" i="2" s="1"/>
  <c r="AK4685" i="2" a="1"/>
  <c r="AK4685" i="2" s="1"/>
  <c r="AK4758" i="2" a="1"/>
  <c r="AK4758" i="2" s="1"/>
  <c r="AK5084" i="2" a="1"/>
  <c r="AK5084" i="2" s="1"/>
  <c r="AK5319" i="2" a="1"/>
  <c r="AK5319" i="2"/>
  <c r="AK1713" i="2" a="1"/>
  <c r="AK1713" i="2" s="1"/>
  <c r="AK1779" i="2" a="1"/>
  <c r="AK1779" i="2" s="1"/>
  <c r="AK1780" i="2" a="1"/>
  <c r="AK1780" i="2" s="1"/>
  <c r="AK112" i="2" a="1"/>
  <c r="AK112" i="2" s="1"/>
  <c r="AK203" i="2" a="1"/>
  <c r="AK203" i="2" s="1"/>
  <c r="AK600" i="2" a="1"/>
  <c r="AK600" i="2"/>
  <c r="AK601" i="2" a="1"/>
  <c r="AK601" i="2"/>
  <c r="AK892" i="2" a="1"/>
  <c r="AK892" i="2"/>
  <c r="AK924" i="2" a="1"/>
  <c r="AK924" i="2"/>
  <c r="AK1133" i="2" a="1"/>
  <c r="AK1133" i="2" s="1"/>
  <c r="AK1134" i="2" a="1"/>
  <c r="AK1134" i="2" s="1"/>
  <c r="AK1351" i="2" a="1"/>
  <c r="AK1351" i="2" s="1"/>
  <c r="AK1379" i="2" a="1"/>
  <c r="AK1379" i="2" s="1"/>
  <c r="AK3328" i="2" a="1"/>
  <c r="AK3328" i="2" s="1"/>
  <c r="AK3357" i="2" a="1"/>
  <c r="AK3357" i="2" s="1"/>
  <c r="AK3722" i="2" a="1"/>
  <c r="AK3722" i="2" s="1"/>
  <c r="AK3723" i="2" a="1"/>
  <c r="AK3723" i="2" s="1"/>
  <c r="AK1854" i="2" a="1"/>
  <c r="AK1854" i="2"/>
  <c r="AK2026" i="2" a="1"/>
  <c r="AK2026" i="2" s="1"/>
  <c r="AK2027" i="2" a="1"/>
  <c r="AK2027" i="2" s="1"/>
  <c r="AK2396" i="2" a="1"/>
  <c r="AK2396" i="2" s="1"/>
  <c r="AK2463" i="2" a="1"/>
  <c r="AK2463" i="2" s="1"/>
  <c r="AK2464" i="2" a="1"/>
  <c r="AK2464" i="2" s="1"/>
  <c r="AK2552" i="2" a="1"/>
  <c r="AK2552" i="2" s="1"/>
  <c r="AK2644" i="2" a="1"/>
  <c r="AK2644" i="2"/>
  <c r="AK2728" i="2" a="1"/>
  <c r="AK2728" i="2" s="1"/>
  <c r="AK3211" i="2" a="1"/>
  <c r="AK3211" i="2" s="1"/>
  <c r="AK3949" i="2" a="1"/>
  <c r="AK3949" i="2" s="1"/>
  <c r="AK4263" i="2" a="1"/>
  <c r="AK4263" i="2"/>
  <c r="AK4295" i="2" a="1"/>
  <c r="AK4295" i="2"/>
  <c r="AK4395" i="2" a="1"/>
  <c r="AK4395" i="2" s="1"/>
  <c r="AK4428" i="2" a="1"/>
  <c r="AK4428" i="2" s="1"/>
  <c r="AK6177" i="2" a="1"/>
  <c r="AK6177" i="2" s="1"/>
  <c r="AK6278" i="2" a="1"/>
  <c r="AK6278" i="2"/>
  <c r="AK6311" i="2" a="1"/>
  <c r="AK6311" i="2" s="1"/>
  <c r="AK4987" i="2" a="1"/>
  <c r="AK4987" i="2" s="1"/>
  <c r="AK6529" i="2" a="1"/>
  <c r="AK6529" i="2" s="1"/>
  <c r="AK6696" i="2" a="1"/>
  <c r="AK6696" i="2" s="1"/>
  <c r="AK6995" i="2" a="1"/>
  <c r="AK6995" i="2"/>
  <c r="AK5217" i="2" a="1"/>
  <c r="AK5217" i="2" s="1"/>
  <c r="AK5490" i="2" a="1"/>
  <c r="AK5490" i="2"/>
  <c r="AK5627" i="2" a="1"/>
  <c r="AK5627" i="2"/>
  <c r="AK5757" i="2" a="1"/>
  <c r="AK5757" i="2" s="1"/>
  <c r="AK5880" i="2" a="1"/>
  <c r="AK5880" i="2" s="1"/>
  <c r="AK6103" i="2" a="1"/>
  <c r="AK6103" i="2" s="1"/>
  <c r="AK6556" i="2" a="1"/>
  <c r="AK6556" i="2"/>
  <c r="AK6953" i="2" a="1"/>
  <c r="AK6953" i="2" s="1"/>
  <c r="AK113" i="2" a="1"/>
  <c r="AK113" i="2" s="1"/>
  <c r="AK204" i="2" a="1"/>
  <c r="AK204" i="2" s="1"/>
  <c r="AK1527" i="2" a="1"/>
  <c r="AK1527" i="2" s="1"/>
  <c r="AK3031" i="2" a="1"/>
  <c r="AK3031" i="2" s="1"/>
  <c r="AK3578" i="2" a="1"/>
  <c r="AK3578" i="2" s="1"/>
  <c r="AK4654" i="2" a="1"/>
  <c r="AK4654" i="2" s="1"/>
  <c r="AK4759" i="2" a="1"/>
  <c r="AK4759" i="2" s="1"/>
  <c r="AK5116" i="2" a="1"/>
  <c r="AK5116" i="2"/>
  <c r="AK5320" i="2" a="1"/>
  <c r="AK5320" i="2" s="1"/>
  <c r="AK1714" i="2" a="1"/>
  <c r="AK1714" i="2"/>
  <c r="AK1781" i="2" a="1"/>
  <c r="AK1781" i="2" s="1"/>
  <c r="AK114" i="2" a="1"/>
  <c r="AK114" i="2" s="1"/>
  <c r="AK205" i="2" a="1"/>
  <c r="AK205" i="2" s="1"/>
  <c r="AK602" i="2" a="1"/>
  <c r="AK602" i="2"/>
  <c r="AK663" i="2" a="1"/>
  <c r="AK663" i="2" s="1"/>
  <c r="AK817" i="2" a="1"/>
  <c r="AK817" i="2" s="1"/>
  <c r="AK831" i="2" a="1"/>
  <c r="AK831" i="2"/>
  <c r="AK1038" i="2" a="1"/>
  <c r="AK1038" i="2" s="1"/>
  <c r="AK1061" i="2" a="1"/>
  <c r="AK1061" i="2" s="1"/>
  <c r="AK1248" i="2" a="1"/>
  <c r="AK1248" i="2" s="1"/>
  <c r="AK1273" i="2" a="1"/>
  <c r="AK1273" i="2"/>
  <c r="AK3394" i="2" a="1"/>
  <c r="AK3394" i="2"/>
  <c r="AK3435" i="2" a="1"/>
  <c r="AK3435" i="2"/>
  <c r="AK3806" i="2" a="1"/>
  <c r="AK3806" i="2" s="1"/>
  <c r="AK3844" i="2" a="1"/>
  <c r="AK3844" i="2"/>
  <c r="AK1855" i="2" a="1"/>
  <c r="AK1855" i="2" s="1"/>
  <c r="AK1944" i="2" a="1"/>
  <c r="AK1944" i="2" s="1"/>
  <c r="AK2028" i="2" a="1"/>
  <c r="AK2028" i="2" s="1"/>
  <c r="AK2029" i="2" a="1"/>
  <c r="AK2029" i="2" s="1"/>
  <c r="AK2465" i="2" a="1"/>
  <c r="AK2465" i="2" s="1"/>
  <c r="AK2466" i="2" a="1"/>
  <c r="AK2466" i="2"/>
  <c r="AK2553" i="2" a="1"/>
  <c r="AK2553" i="2" s="1"/>
  <c r="AK2645" i="2" a="1"/>
  <c r="AK2645" i="2" s="1"/>
  <c r="AK2729" i="2" a="1"/>
  <c r="AK2729" i="2"/>
  <c r="AK2730" i="2" a="1"/>
  <c r="AK2730" i="2" s="1"/>
  <c r="AK3579" i="2" a="1"/>
  <c r="AK3579" i="2" s="1"/>
  <c r="AK3969" i="2" a="1"/>
  <c r="AK3969" i="2"/>
  <c r="AK4179" i="2" a="1"/>
  <c r="AK4179" i="2" s="1"/>
  <c r="AK4208" i="2" a="1"/>
  <c r="AK4208" i="2"/>
  <c r="AK4468" i="2" a="1"/>
  <c r="AK4468" i="2" s="1"/>
  <c r="AK4512" i="2" a="1"/>
  <c r="AK4512" i="2" s="1"/>
  <c r="AK6191" i="2" a="1"/>
  <c r="AK6191" i="2" s="1"/>
  <c r="AK6312" i="2" a="1"/>
  <c r="AK6312" i="2" s="1"/>
  <c r="AK6334" i="2" a="1"/>
  <c r="AK6334" i="2" s="1"/>
  <c r="AK4937" i="2" a="1"/>
  <c r="AK4937" i="2" s="1"/>
  <c r="AK6530" i="2" a="1"/>
  <c r="AK6530" i="2" s="1"/>
  <c r="AK6749" i="2" a="1"/>
  <c r="AK6749" i="2" s="1"/>
  <c r="AK6905" i="2" a="1"/>
  <c r="AK6905" i="2" s="1"/>
  <c r="AK5206" i="2" a="1"/>
  <c r="AK5206" i="2" s="1"/>
  <c r="AK5491" i="2" a="1"/>
  <c r="AK5491" i="2"/>
  <c r="AK5628" i="2" a="1"/>
  <c r="AK5628" i="2"/>
  <c r="AK5758" i="2" a="1"/>
  <c r="AK5758" i="2" s="1"/>
  <c r="AK5881" i="2" a="1"/>
  <c r="AK5881" i="2"/>
  <c r="AK6052" i="2" a="1"/>
  <c r="AK6052" i="2" s="1"/>
  <c r="AK6495" i="2" a="1"/>
  <c r="AK6495" i="2"/>
  <c r="AK6872" i="2" a="1"/>
  <c r="AK6872" i="2" s="1"/>
  <c r="AK304" i="2" a="1"/>
  <c r="AK304" i="2" s="1"/>
  <c r="AK369" i="2" a="1"/>
  <c r="AK369" i="2" s="1"/>
  <c r="AK1556" i="2" a="1"/>
  <c r="AK1556" i="2"/>
  <c r="AK3032" i="2" a="1"/>
  <c r="AK3032" i="2" s="1"/>
  <c r="AK3436" i="2" a="1"/>
  <c r="AK3436" i="2" s="1"/>
  <c r="AK3437" i="2" a="1"/>
  <c r="AK3437" i="2" s="1"/>
  <c r="AK3760" i="2" a="1"/>
  <c r="AK3760" i="2" s="1"/>
  <c r="AK3807" i="2" a="1"/>
  <c r="AK3807" i="2" s="1"/>
  <c r="AK4711" i="2" a="1"/>
  <c r="AK4711" i="2" s="1"/>
  <c r="AK4760" i="2" a="1"/>
  <c r="AK4760" i="2" s="1"/>
  <c r="AK5143" i="2" a="1"/>
  <c r="AK5143" i="2"/>
  <c r="AK305" i="2" a="1"/>
  <c r="AK305" i="2" s="1"/>
  <c r="AK306" i="2" a="1"/>
  <c r="AK306" i="2" s="1"/>
  <c r="AK664" i="2" a="1"/>
  <c r="AK664" i="2"/>
  <c r="AK704" i="2" a="1"/>
  <c r="AK704" i="2" s="1"/>
  <c r="AK925" i="2" a="1"/>
  <c r="AK925" i="2"/>
  <c r="AK926" i="2" a="1"/>
  <c r="AK926" i="2" s="1"/>
  <c r="AK1188" i="2" a="1"/>
  <c r="AK1188" i="2" s="1"/>
  <c r="AK1189" i="2" a="1"/>
  <c r="AK1189" i="2" s="1"/>
  <c r="AK1409" i="2" a="1"/>
  <c r="AK1409" i="2" s="1"/>
  <c r="AK1432" i="2" a="1"/>
  <c r="AK1432" i="2" s="1"/>
  <c r="AK1856" i="2" a="1"/>
  <c r="AK1856" i="2" s="1"/>
  <c r="AK1945" i="2" a="1"/>
  <c r="AK1945" i="2" s="1"/>
  <c r="AK2030" i="2" a="1"/>
  <c r="AK2030" i="2" s="1"/>
  <c r="AK2108" i="2" a="1"/>
  <c r="AK2108" i="2" s="1"/>
  <c r="AK2163" i="2" a="1"/>
  <c r="AK2163" i="2"/>
  <c r="AK2197" i="2" a="1"/>
  <c r="AK2197" i="2" s="1"/>
  <c r="AK3612" i="2" a="1"/>
  <c r="AK3612" i="2" s="1"/>
  <c r="AK5296" i="2" a="1"/>
  <c r="AK5296" i="2" s="1"/>
  <c r="AK6104" i="2" a="1"/>
  <c r="AK6104" i="2"/>
  <c r="AK6630" i="2" a="1"/>
  <c r="AK6630" i="2"/>
  <c r="AK6954" i="2" a="1"/>
  <c r="AK6954" i="2" s="1"/>
  <c r="AK3987" i="2" a="1"/>
  <c r="AK3987" i="2" s="1"/>
  <c r="AK4322" i="2" a="1"/>
  <c r="AK4322" i="2" s="1"/>
  <c r="AK4340" i="2" a="1"/>
  <c r="AK4340" i="2" s="1"/>
  <c r="AK4469" i="2" a="1"/>
  <c r="AK4469" i="2" s="1"/>
  <c r="AK4513" i="2" a="1"/>
  <c r="AK4513" i="2" s="1"/>
  <c r="AK2467" i="2" a="1"/>
  <c r="AK2467" i="2" s="1"/>
  <c r="AK2554" i="2" a="1"/>
  <c r="AK2554" i="2" s="1"/>
  <c r="AK2646" i="2" a="1"/>
  <c r="AK2646" i="2" s="1"/>
  <c r="AK2731" i="2" a="1"/>
  <c r="AK2731" i="2" s="1"/>
  <c r="AK2732" i="2" a="1"/>
  <c r="AK2732" i="2" s="1"/>
  <c r="AK2796" i="2" a="1"/>
  <c r="AK2796" i="2" s="1"/>
  <c r="AK3634" i="2" a="1"/>
  <c r="AK3634" i="2" s="1"/>
  <c r="AK4988" i="2" a="1"/>
  <c r="AK4988" i="2" s="1"/>
  <c r="AK6631" i="2" a="1"/>
  <c r="AK6631" i="2" s="1"/>
  <c r="AK6761" i="2" a="1"/>
  <c r="AK6761" i="2"/>
  <c r="AK6996" i="2" a="1"/>
  <c r="AK6996" i="2" s="1"/>
  <c r="AK6229" i="2" a="1"/>
  <c r="AK6229" i="2"/>
  <c r="AK6416" i="2" a="1"/>
  <c r="AK6416" i="2" s="1"/>
  <c r="AK6417" i="2" a="1"/>
  <c r="AK6417" i="2"/>
  <c r="AK5321" i="2" a="1"/>
  <c r="AK5321" i="2" s="1"/>
  <c r="AK5547" i="2" a="1"/>
  <c r="AK5547" i="2" s="1"/>
  <c r="AK5629" i="2" a="1"/>
  <c r="AK5629" i="2" s="1"/>
  <c r="AK5759" i="2" a="1"/>
  <c r="AK5759" i="2"/>
  <c r="AK5882" i="2" a="1"/>
  <c r="AK5882" i="2"/>
  <c r="AK206" i="2" a="1"/>
  <c r="AK206" i="2" s="1"/>
  <c r="AK307" i="2" a="1"/>
  <c r="AK307" i="2" s="1"/>
  <c r="AK1528" i="2" a="1"/>
  <c r="AK1528" i="2" s="1"/>
  <c r="AK3033" i="2" a="1"/>
  <c r="AK3033" i="2" s="1"/>
  <c r="AK3395" i="2" a="1"/>
  <c r="AK3395" i="2" s="1"/>
  <c r="AK3438" i="2" a="1"/>
  <c r="AK3438" i="2"/>
  <c r="AK3761" i="2" a="1"/>
  <c r="AK3761" i="2" s="1"/>
  <c r="AK3808" i="2" a="1"/>
  <c r="AK3808" i="2"/>
  <c r="AK4712" i="2" a="1"/>
  <c r="AK4712" i="2"/>
  <c r="AK4761" i="2" a="1"/>
  <c r="AK4761" i="2" s="1"/>
  <c r="AK5117" i="2" a="1"/>
  <c r="AK5117" i="2"/>
  <c r="AK5322" i="2" a="1"/>
  <c r="AK5322" i="2" s="1"/>
  <c r="AK207" i="2" a="1"/>
  <c r="AK207" i="2" s="1"/>
  <c r="AK308" i="2" a="1"/>
  <c r="AK308" i="2"/>
  <c r="AK665" i="2" a="1"/>
  <c r="AK665" i="2" s="1"/>
  <c r="AK705" i="2" a="1"/>
  <c r="AK705" i="2" s="1"/>
  <c r="AK893" i="2" a="1"/>
  <c r="AK893" i="2" s="1"/>
  <c r="AK927" i="2" a="1"/>
  <c r="AK927" i="2" s="1"/>
  <c r="AK1164" i="2" a="1"/>
  <c r="AK1164" i="2" s="1"/>
  <c r="AK1190" i="2" a="1"/>
  <c r="AK1190" i="2" s="1"/>
  <c r="AK1410" i="2" a="1"/>
  <c r="AK1410" i="2"/>
  <c r="AK1411" i="2" a="1"/>
  <c r="AK1411" i="2" s="1"/>
  <c r="AK1782" i="2" a="1"/>
  <c r="AK1782" i="2" s="1"/>
  <c r="AK1857" i="2" a="1"/>
  <c r="AK1857" i="2" s="1"/>
  <c r="AK1946" i="2" a="1"/>
  <c r="AK1946" i="2"/>
  <c r="AK2031" i="2" a="1"/>
  <c r="AK2031" i="2" s="1"/>
  <c r="AK2109" i="2" a="1"/>
  <c r="AK2109" i="2" s="1"/>
  <c r="AK2164" i="2" a="1"/>
  <c r="AK2164" i="2"/>
  <c r="AK2468" i="2" a="1"/>
  <c r="AK2468" i="2" s="1"/>
  <c r="AK3613" i="2" a="1"/>
  <c r="AK3613" i="2"/>
  <c r="AK5288" i="2" a="1"/>
  <c r="AK5288" i="2" s="1"/>
  <c r="AK6075" i="2" a="1"/>
  <c r="AK6075" i="2" s="1"/>
  <c r="AK6582" i="2" a="1"/>
  <c r="AK6582" i="2" s="1"/>
  <c r="AK6955" i="2" a="1"/>
  <c r="AK6955" i="2" s="1"/>
  <c r="AK3970" i="2" a="1"/>
  <c r="AK3970" i="2" s="1"/>
  <c r="AK4296" i="2" a="1"/>
  <c r="AK4296" i="2" s="1"/>
  <c r="AK4323" i="2" a="1"/>
  <c r="AK4323" i="2"/>
  <c r="AK4429" i="2" a="1"/>
  <c r="AK4429" i="2" s="1"/>
  <c r="AK4470" i="2" a="1"/>
  <c r="AK4470" i="2" s="1"/>
  <c r="AK2469" i="2" a="1"/>
  <c r="AK2469" i="2"/>
  <c r="AK2555" i="2" a="1"/>
  <c r="AK2555" i="2" s="1"/>
  <c r="AK2647" i="2" a="1"/>
  <c r="AK2647" i="2"/>
  <c r="AK2733" i="2" a="1"/>
  <c r="AK2733" i="2" s="1"/>
  <c r="AK2797" i="2" a="1"/>
  <c r="AK2797" i="2"/>
  <c r="AK3614" i="2" a="1"/>
  <c r="AK3614" i="2" s="1"/>
  <c r="AK4963" i="2" a="1"/>
  <c r="AK4963" i="2" s="1"/>
  <c r="AK6610" i="2" a="1"/>
  <c r="AK6610" i="2"/>
  <c r="AK6762" i="2" a="1"/>
  <c r="AK6762" i="2"/>
  <c r="AK6956" i="2" a="1"/>
  <c r="AK6956" i="2"/>
  <c r="AK6221" i="2" a="1"/>
  <c r="AK6221" i="2" s="1"/>
  <c r="AK6404" i="2" a="1"/>
  <c r="AK6404" i="2"/>
  <c r="AK6418" i="2" a="1"/>
  <c r="AK6418" i="2" s="1"/>
  <c r="AK5548" i="2" a="1"/>
  <c r="AK5548" i="2"/>
  <c r="AK5630" i="2" a="1"/>
  <c r="AK5630" i="2"/>
  <c r="AK5760" i="2" a="1"/>
  <c r="AK5760" i="2" s="1"/>
  <c r="AK5883" i="2" a="1"/>
  <c r="AK5883" i="2" s="1"/>
  <c r="AK309" i="2" a="1"/>
  <c r="AK309" i="2" s="1"/>
  <c r="AK370" i="2" a="1"/>
  <c r="AK370" i="2" s="1"/>
  <c r="AK1557" i="2" a="1"/>
  <c r="AK1557" i="2"/>
  <c r="AK3034" i="2" a="1"/>
  <c r="AK3034" i="2" s="1"/>
  <c r="AK3246" i="2" a="1"/>
  <c r="AK3246" i="2" s="1"/>
  <c r="AK4713" i="2" a="1"/>
  <c r="AK4713" i="2" s="1"/>
  <c r="AK4762" i="2" a="1"/>
  <c r="AK4762" i="2" s="1"/>
  <c r="AK5144" i="2" a="1"/>
  <c r="AK5144" i="2" s="1"/>
  <c r="AK5323" i="2" a="1"/>
  <c r="AK5323" i="2" s="1"/>
  <c r="AK1783" i="2" a="1"/>
  <c r="AK1783" i="2" s="1"/>
  <c r="AK208" i="2" a="1"/>
  <c r="AK208" i="2"/>
  <c r="AK371" i="2" a="1"/>
  <c r="AK371" i="2" s="1"/>
  <c r="AK666" i="2" a="1"/>
  <c r="AK666" i="2" s="1"/>
  <c r="AK706" i="2" a="1"/>
  <c r="AK706" i="2"/>
  <c r="AK928" i="2" a="1"/>
  <c r="AK928" i="2"/>
  <c r="AK945" i="2" a="1"/>
  <c r="AK945" i="2" s="1"/>
  <c r="AK1165" i="2" a="1"/>
  <c r="AK1165" i="2" s="1"/>
  <c r="AK1191" i="2" a="1"/>
  <c r="AK1191" i="2" s="1"/>
  <c r="AK1412" i="2" a="1"/>
  <c r="AK1412" i="2" s="1"/>
  <c r="AK1413" i="2" a="1"/>
  <c r="AK1413" i="2"/>
  <c r="AK3396" i="2" a="1"/>
  <c r="AK3396" i="2" s="1"/>
  <c r="AK3397" i="2" a="1"/>
  <c r="AK3397" i="2" s="1"/>
  <c r="AK3762" i="2" a="1"/>
  <c r="AK3762" i="2" s="1"/>
  <c r="AK3809" i="2" a="1"/>
  <c r="AK3809" i="2" s="1"/>
  <c r="AK1858" i="2" a="1"/>
  <c r="AK1858" i="2" s="1"/>
  <c r="AK2032" i="2" a="1"/>
  <c r="AK2032" i="2" s="1"/>
  <c r="AK2033" i="2" a="1"/>
  <c r="AK2033" i="2" s="1"/>
  <c r="AK2110" i="2" a="1"/>
  <c r="AK2110" i="2" s="1"/>
  <c r="AK2165" i="2" a="1"/>
  <c r="AK2165" i="2" s="1"/>
  <c r="AK2470" i="2" a="1"/>
  <c r="AK2470" i="2" s="1"/>
  <c r="AK2556" i="2" a="1"/>
  <c r="AK2556" i="2"/>
  <c r="AK2648" i="2" a="1"/>
  <c r="AK2648" i="2" s="1"/>
  <c r="AK2734" i="2" a="1"/>
  <c r="AK2734" i="2" s="1"/>
  <c r="AK2798" i="2" a="1"/>
  <c r="AK2798" i="2" s="1"/>
  <c r="AK2843" i="2" a="1"/>
  <c r="AK2843" i="2"/>
  <c r="AK3247" i="2" a="1"/>
  <c r="AK3247" i="2" s="1"/>
  <c r="AK3971" i="2" a="1"/>
  <c r="AK3971" i="2" s="1"/>
  <c r="AK4324" i="2" a="1"/>
  <c r="AK4324" i="2" s="1"/>
  <c r="AK4341" i="2" a="1"/>
  <c r="AK4341" i="2" s="1"/>
  <c r="AK4471" i="2" a="1"/>
  <c r="AK4471" i="2" s="1"/>
  <c r="AK4472" i="2" a="1"/>
  <c r="AK4472" i="2" s="1"/>
  <c r="AK6211" i="2" a="1"/>
  <c r="AK6211" i="2" s="1"/>
  <c r="AK6313" i="2" a="1"/>
  <c r="AK6313" i="2" s="1"/>
  <c r="AK6335" i="2" a="1"/>
  <c r="AK6335" i="2" s="1"/>
  <c r="AK5014" i="2" a="1"/>
  <c r="AK5014" i="2" s="1"/>
  <c r="AK6557" i="2" a="1"/>
  <c r="AK6557" i="2" s="1"/>
  <c r="AK6710" i="2" a="1"/>
  <c r="AK6710" i="2" s="1"/>
  <c r="AK7040" i="2" a="1"/>
  <c r="AK7040" i="2"/>
  <c r="AK5240" i="2" a="1"/>
  <c r="AK5240" i="2" s="1"/>
  <c r="AK5514" i="2" a="1"/>
  <c r="AK5514" i="2"/>
  <c r="AK5631" i="2" a="1"/>
  <c r="AK5631" i="2" s="1"/>
  <c r="AK5632" i="2" a="1"/>
  <c r="AK5632" i="2" s="1"/>
  <c r="AK5884" i="2" a="1"/>
  <c r="AK5884" i="2" s="1"/>
  <c r="AK6121" i="2" a="1"/>
  <c r="AK6121" i="2"/>
  <c r="AK6632" i="2" a="1"/>
  <c r="AK6632" i="2" s="1"/>
  <c r="AK7041" i="2" a="1"/>
  <c r="AK7041" i="2" s="1"/>
  <c r="AK3212" i="2" a="1"/>
  <c r="AK3212" i="2" s="1"/>
  <c r="AK3459" i="2" a="1"/>
  <c r="AK3459" i="2"/>
  <c r="AK3486" i="2" a="1"/>
  <c r="AK3486" i="2"/>
  <c r="AK3868" i="2" a="1"/>
  <c r="AK3868" i="2" s="1"/>
  <c r="AK3869" i="2" a="1"/>
  <c r="AK3869" i="2"/>
  <c r="AK310" i="2" a="1"/>
  <c r="AK310" i="2"/>
  <c r="AK372" i="2" a="1"/>
  <c r="AK372" i="2"/>
  <c r="AK707" i="2" a="1"/>
  <c r="AK707" i="2" s="1"/>
  <c r="AK734" i="2" a="1"/>
  <c r="AK734" i="2"/>
  <c r="AK1859" i="2" a="1"/>
  <c r="AK1859" i="2"/>
  <c r="AK1947" i="2" a="1"/>
  <c r="AK1947" i="2" s="1"/>
  <c r="AK2034" i="2" a="1"/>
  <c r="AK2034" i="2" s="1"/>
  <c r="AK2111" i="2" a="1"/>
  <c r="AK2111" i="2" s="1"/>
  <c r="AK2112" i="2" a="1"/>
  <c r="AK2112" i="2" s="1"/>
  <c r="AK2166" i="2" a="1"/>
  <c r="AK2166" i="2"/>
  <c r="AK311" i="2" a="1"/>
  <c r="AK311" i="2" s="1"/>
  <c r="AK373" i="2" a="1"/>
  <c r="AK373" i="2" s="1"/>
  <c r="AK1558" i="2" a="1"/>
  <c r="AK1558" i="2" s="1"/>
  <c r="AK3035" i="2" a="1"/>
  <c r="AK3035" i="2"/>
  <c r="AK4714" i="2" a="1"/>
  <c r="AK4714" i="2" s="1"/>
  <c r="AK4763" i="2" a="1"/>
  <c r="AK4763" i="2" s="1"/>
  <c r="AK5145" i="2" a="1"/>
  <c r="AK5145" i="2"/>
  <c r="AK5324" i="2" a="1"/>
  <c r="AK5324" i="2"/>
  <c r="AK5566" i="2" a="1"/>
  <c r="AK5566" i="2" s="1"/>
  <c r="AK3232" i="2" a="1"/>
  <c r="AK3232" i="2"/>
  <c r="AK2471" i="2" a="1"/>
  <c r="AK2471" i="2"/>
  <c r="AK2557" i="2" a="1"/>
  <c r="AK2557" i="2"/>
  <c r="AK2649" i="2" a="1"/>
  <c r="AK2649" i="2" s="1"/>
  <c r="AK2735" i="2" a="1"/>
  <c r="AK2735" i="2" s="1"/>
  <c r="AK2736" i="2" a="1"/>
  <c r="AK2736" i="2" s="1"/>
  <c r="AK2799" i="2" a="1"/>
  <c r="AK2799" i="2" s="1"/>
  <c r="AK4989" i="2" a="1"/>
  <c r="AK4989" i="2"/>
  <c r="AK6558" i="2" a="1"/>
  <c r="AK6558" i="2" s="1"/>
  <c r="AK6714" i="2" a="1"/>
  <c r="AK6714" i="2" s="1"/>
  <c r="AK6997" i="2" a="1"/>
  <c r="AK6997" i="2" s="1"/>
  <c r="AK5297" i="2" a="1"/>
  <c r="AK5297" i="2" s="1"/>
  <c r="AK5633" i="2" a="1"/>
  <c r="AK5633" i="2"/>
  <c r="AK5761" i="2" a="1"/>
  <c r="AK5761" i="2" s="1"/>
  <c r="AK5885" i="2" a="1"/>
  <c r="AK5885" i="2" s="1"/>
  <c r="AK6076" i="2" a="1"/>
  <c r="AK6076" i="2" s="1"/>
  <c r="AK6633" i="2" a="1"/>
  <c r="AK6633" i="2"/>
  <c r="AK6957" i="2" a="1"/>
  <c r="AK6957" i="2" s="1"/>
  <c r="AK209" i="2" a="1"/>
  <c r="AK209" i="2"/>
  <c r="AK312" i="2" a="1"/>
  <c r="AK312" i="2"/>
  <c r="AK1529" i="2" a="1"/>
  <c r="AK1529" i="2" s="1"/>
  <c r="AK3036" i="2" a="1"/>
  <c r="AK3036" i="2" s="1"/>
  <c r="AK3233" i="2" a="1"/>
  <c r="AK3233" i="2" s="1"/>
  <c r="AK4686" i="2" a="1"/>
  <c r="AK4686" i="2" s="1"/>
  <c r="AK4764" i="2" a="1"/>
  <c r="AK4764" i="2"/>
  <c r="AK5085" i="2" a="1"/>
  <c r="AK5085" i="2" s="1"/>
  <c r="AK5325" i="2" a="1"/>
  <c r="AK5325" i="2" s="1"/>
  <c r="AK1715" i="2" a="1"/>
  <c r="AK1715" i="2" s="1"/>
  <c r="AK1784" i="2" a="1"/>
  <c r="AK1784" i="2"/>
  <c r="AK1860" i="2" a="1"/>
  <c r="AK1860" i="2" s="1"/>
  <c r="AK115" i="2" a="1"/>
  <c r="AK115" i="2" s="1"/>
  <c r="AK210" i="2" a="1"/>
  <c r="AK210" i="2"/>
  <c r="AK603" i="2" a="1"/>
  <c r="AK603" i="2" s="1"/>
  <c r="AK667" i="2" a="1"/>
  <c r="AK667" i="2" s="1"/>
  <c r="AK894" i="2" a="1"/>
  <c r="AK894" i="2"/>
  <c r="AK929" i="2" a="1"/>
  <c r="AK929" i="2" s="1"/>
  <c r="AK1135" i="2" a="1"/>
  <c r="AK1135" i="2" s="1"/>
  <c r="AK1166" i="2" a="1"/>
  <c r="AK1166" i="2"/>
  <c r="AK1352" i="2" a="1"/>
  <c r="AK1352" i="2"/>
  <c r="AK1380" i="2" a="1"/>
  <c r="AK1380" i="2" s="1"/>
  <c r="AK3329" i="2" a="1"/>
  <c r="AK3329" i="2"/>
  <c r="AK3358" i="2" a="1"/>
  <c r="AK3358" i="2" s="1"/>
  <c r="AK3724" i="2" a="1"/>
  <c r="AK3724" i="2" s="1"/>
  <c r="AK3763" i="2" a="1"/>
  <c r="AK3763" i="2" s="1"/>
  <c r="AK1948" i="2" a="1"/>
  <c r="AK1948" i="2"/>
  <c r="AK1949" i="2" a="1"/>
  <c r="AK1949" i="2"/>
  <c r="AK2035" i="2" a="1"/>
  <c r="AK2035" i="2" s="1"/>
  <c r="AK2397" i="2" a="1"/>
  <c r="AK2397" i="2" s="1"/>
  <c r="AK2472" i="2" a="1"/>
  <c r="AK2472" i="2" s="1"/>
  <c r="AK2558" i="2" a="1"/>
  <c r="AK2558" i="2" s="1"/>
  <c r="AK2559" i="2" a="1"/>
  <c r="AK2559" i="2"/>
  <c r="AK2650" i="2" a="1"/>
  <c r="AK2650" i="2"/>
  <c r="AK2737" i="2" a="1"/>
  <c r="AK2737" i="2" s="1"/>
  <c r="AK3213" i="2" a="1"/>
  <c r="AK3213" i="2" s="1"/>
  <c r="AK3950" i="2" a="1"/>
  <c r="AK3950" i="2" s="1"/>
  <c r="AK4297" i="2" a="1"/>
  <c r="AK4297" i="2"/>
  <c r="AK4298" i="2" a="1"/>
  <c r="AK4298" i="2" s="1"/>
  <c r="AK4396" i="2" a="1"/>
  <c r="AK4396" i="2"/>
  <c r="AK4430" i="2" a="1"/>
  <c r="AK4430" i="2" s="1"/>
  <c r="AK6192" i="2" a="1"/>
  <c r="AK6192" i="2" s="1"/>
  <c r="AK6279" i="2" a="1"/>
  <c r="AK6279" i="2" s="1"/>
  <c r="AK6314" i="2" a="1"/>
  <c r="AK6314" i="2" s="1"/>
  <c r="AK4990" i="2" a="1"/>
  <c r="AK4990" i="2"/>
  <c r="AK6531" i="2" a="1"/>
  <c r="AK6531" i="2" s="1"/>
  <c r="AK6697" i="2" a="1"/>
  <c r="AK6697" i="2"/>
  <c r="AK6998" i="2" a="1"/>
  <c r="AK6998" i="2" s="1"/>
  <c r="AK5228" i="2" a="1"/>
  <c r="AK5228" i="2" s="1"/>
  <c r="AK5492" i="2" a="1"/>
  <c r="AK5492" i="2"/>
  <c r="AK5634" i="2" a="1"/>
  <c r="AK5634" i="2" s="1"/>
  <c r="AK5762" i="2" a="1"/>
  <c r="AK5762" i="2" s="1"/>
  <c r="AK5886" i="2" a="1"/>
  <c r="AK5886" i="2" s="1"/>
  <c r="AK6105" i="2" a="1"/>
  <c r="AK6105" i="2" s="1"/>
  <c r="AK6559" i="2" a="1"/>
  <c r="AK6559" i="2"/>
  <c r="AK6999" i="2" a="1"/>
  <c r="AK6999" i="2" s="1"/>
  <c r="AK3177" i="2" a="1"/>
  <c r="AK3177" i="2"/>
  <c r="AK3330" i="2" a="1"/>
  <c r="AK3330" i="2" s="1"/>
  <c r="AK3359" i="2" a="1"/>
  <c r="AK3359" i="2" s="1"/>
  <c r="AK3725" i="2" a="1"/>
  <c r="AK3725" i="2"/>
  <c r="AK3764" i="2" a="1"/>
  <c r="AK3764" i="2"/>
  <c r="AK46" i="2" a="1"/>
  <c r="AK46" i="2" s="1"/>
  <c r="AK47" i="2" a="1"/>
  <c r="AK47" i="2" s="1"/>
  <c r="AK560" i="2" a="1"/>
  <c r="AK560" i="2" s="1"/>
  <c r="AK604" i="2" a="1"/>
  <c r="AK604" i="2" s="1"/>
  <c r="AK999" i="2" a="1"/>
  <c r="AK999" i="2"/>
  <c r="AK1012" i="2" a="1"/>
  <c r="AK1012" i="2" s="1"/>
  <c r="AK1229" i="2" a="1"/>
  <c r="AK1229" i="2" s="1"/>
  <c r="AK1249" i="2" a="1"/>
  <c r="AK1249" i="2" s="1"/>
  <c r="AK1675" i="2" a="1"/>
  <c r="AK1675" i="2" s="1"/>
  <c r="AK1716" i="2" a="1"/>
  <c r="AK1716" i="2" s="1"/>
  <c r="AK1717" i="2" a="1"/>
  <c r="AK1717" i="2" s="1"/>
  <c r="AK1785" i="2" a="1"/>
  <c r="AK1785" i="2" s="1"/>
  <c r="AK1950" i="2" a="1"/>
  <c r="AK1950" i="2" s="1"/>
  <c r="AK2036" i="2" a="1"/>
  <c r="AK2036" i="2" s="1"/>
  <c r="AK2347" i="2" a="1"/>
  <c r="AK2347" i="2"/>
  <c r="AK2359" i="2" a="1"/>
  <c r="AK2359" i="2"/>
  <c r="AK2398" i="2" a="1"/>
  <c r="AK2398" i="2"/>
  <c r="AK2399" i="2" a="1"/>
  <c r="AK2399" i="2"/>
  <c r="AK29" i="2" a="1"/>
  <c r="AK29" i="2" s="1"/>
  <c r="AK48" i="2" a="1"/>
  <c r="AK48" i="2" s="1"/>
  <c r="AK1468" i="2" a="1"/>
  <c r="AK1468" i="2"/>
  <c r="AK3037" i="2" a="1"/>
  <c r="AK3037" i="2" s="1"/>
  <c r="AK4765" i="2" a="1"/>
  <c r="AK4765" i="2" s="1"/>
  <c r="AK4615" i="2" a="1"/>
  <c r="AK4615" i="2" s="1"/>
  <c r="AK5049" i="2" a="1"/>
  <c r="AK5049" i="2" s="1"/>
  <c r="AK5326" i="2" a="1"/>
  <c r="AK5326" i="2" s="1"/>
  <c r="AK5461" i="2" a="1"/>
  <c r="AK5461" i="2" s="1"/>
  <c r="AK3178" i="2" a="1"/>
  <c r="AK3178" i="2" s="1"/>
  <c r="AK4161" i="2" a="1"/>
  <c r="AK4161" i="2" s="1"/>
  <c r="AK4162" i="2" a="1"/>
  <c r="AK4162" i="2" s="1"/>
  <c r="AK4431" i="2" a="1"/>
  <c r="AK4431" i="2" s="1"/>
  <c r="AK4473" i="2" a="1"/>
  <c r="AK4473" i="2" s="1"/>
  <c r="AK4902" i="2" a="1"/>
  <c r="AK4902" i="2" s="1"/>
  <c r="AK2473" i="2" a="1"/>
  <c r="AK2473" i="2"/>
  <c r="AK2560" i="2" a="1"/>
  <c r="AK2560" i="2" s="1"/>
  <c r="AK6447" i="2" a="1"/>
  <c r="AK6447" i="2" s="1"/>
  <c r="AK6675" i="2" a="1"/>
  <c r="AK6675" i="2"/>
  <c r="AK6843" i="2" a="1"/>
  <c r="AK6843" i="2" s="1"/>
  <c r="AK5253" i="2" a="1"/>
  <c r="AK5253" i="2" s="1"/>
  <c r="AK5635" i="2" a="1"/>
  <c r="AK5635" i="2"/>
  <c r="AK5763" i="2" a="1"/>
  <c r="AK5763" i="2" s="1"/>
  <c r="AK5887" i="2" a="1"/>
  <c r="AK5887" i="2" s="1"/>
  <c r="AK6021" i="2" a="1"/>
  <c r="AK6021" i="2" s="1"/>
  <c r="AK6448" i="2" a="1"/>
  <c r="AK6448" i="2" s="1"/>
  <c r="AK6844" i="2" a="1"/>
  <c r="AK6844" i="2" s="1"/>
  <c r="AK49" i="2" a="1"/>
  <c r="AK49" i="2" s="1"/>
  <c r="AK50" i="2" a="1"/>
  <c r="AK50" i="2" s="1"/>
  <c r="AK1469" i="2" a="1"/>
  <c r="AK1469" i="2" s="1"/>
  <c r="AK3038" i="2" a="1"/>
  <c r="AK3038" i="2"/>
  <c r="AK4616" i="2" a="1"/>
  <c r="AK4616" i="2" s="1"/>
  <c r="AK4766" i="2" a="1"/>
  <c r="AK4766" i="2"/>
  <c r="AK5058" i="2" a="1"/>
  <c r="AK5058" i="2" s="1"/>
  <c r="AK5327" i="2" a="1"/>
  <c r="AK5327" i="2" s="1"/>
  <c r="AK30" i="2" a="1"/>
  <c r="AK30" i="2" s="1"/>
  <c r="AK51" i="2" a="1"/>
  <c r="AK51" i="2" s="1"/>
  <c r="AK542" i="2" a="1"/>
  <c r="AK542" i="2" s="1"/>
  <c r="AK561" i="2" a="1"/>
  <c r="AK561" i="2" s="1"/>
  <c r="AK3548" i="2" a="1"/>
  <c r="AK3548" i="2" s="1"/>
  <c r="AK4914" i="2" a="1"/>
  <c r="AK4914" i="2" s="1"/>
  <c r="AK6825" i="2" a="1"/>
  <c r="AK6825" i="2" s="1"/>
  <c r="AK6802" i="2" a="1"/>
  <c r="AK6802" i="2" s="1"/>
  <c r="AK7042" i="2" a="1"/>
  <c r="AK7042" i="2"/>
  <c r="AK5462" i="2" a="1"/>
  <c r="AK5462" i="2" s="1"/>
  <c r="AK5636" i="2" a="1"/>
  <c r="AK5636" i="2"/>
  <c r="AK5764" i="2" a="1"/>
  <c r="AK5764" i="2" s="1"/>
  <c r="AK5888" i="2" a="1"/>
  <c r="AK5888" i="2" s="1"/>
  <c r="AK3" i="2" a="1"/>
  <c r="AK3" i="2" s="1"/>
  <c r="AK17" i="2" a="1"/>
  <c r="AK17" i="2"/>
  <c r="AK1462" i="2" a="1"/>
  <c r="AK1462" i="2"/>
  <c r="AK3039" i="2" a="1"/>
  <c r="AK3039" i="2" s="1"/>
  <c r="AK3305" i="2" a="1"/>
  <c r="AK3305" i="2" s="1"/>
  <c r="AK3310" i="2" a="1"/>
  <c r="AK3310" i="2" s="1"/>
  <c r="AK3685" i="2" a="1"/>
  <c r="AK3685" i="2"/>
  <c r="AK3695" i="2" a="1"/>
  <c r="AK3695" i="2" s="1"/>
  <c r="AK4626" i="2" a="1"/>
  <c r="AK4626" i="2" s="1"/>
  <c r="AK4767" i="2" a="1"/>
  <c r="AK4767" i="2" s="1"/>
  <c r="AK5050" i="2" a="1"/>
  <c r="AK5050" i="2" s="1"/>
  <c r="AK5328" i="2" a="1"/>
  <c r="AK5328" i="2"/>
  <c r="AK4" i="2" a="1"/>
  <c r="AK4" i="2"/>
  <c r="AK14" i="2" a="1"/>
  <c r="AK14" i="2" s="1"/>
  <c r="AK543" i="2" a="1"/>
  <c r="AK543" i="2" s="1"/>
  <c r="AK544" i="2" a="1"/>
  <c r="AK544" i="2" s="1"/>
  <c r="AK798" i="2" a="1"/>
  <c r="AK798" i="2"/>
  <c r="AK818" i="2" a="1"/>
  <c r="AK818" i="2" s="1"/>
  <c r="AK997" i="2" a="1"/>
  <c r="AK997" i="2" s="1"/>
  <c r="AK1013" i="2" a="1"/>
  <c r="AK1013" i="2" s="1"/>
  <c r="AK1313" i="2" a="1"/>
  <c r="AK1313" i="2"/>
  <c r="AK1333" i="2" a="1"/>
  <c r="AK1333" i="2" s="1"/>
  <c r="AK1605" i="2" a="1"/>
  <c r="AK1605" i="2" s="1"/>
  <c r="AK1612" i="2" a="1"/>
  <c r="AK1612" i="2" s="1"/>
  <c r="AK1621" i="2" a="1"/>
  <c r="AK1621" i="2" s="1"/>
  <c r="AK1631" i="2" a="1"/>
  <c r="AK1631" i="2" s="1"/>
  <c r="AK1647" i="2" a="1"/>
  <c r="AK1647" i="2" s="1"/>
  <c r="AK1657" i="2" a="1"/>
  <c r="AK1657" i="2"/>
  <c r="AK1676" i="2" a="1"/>
  <c r="AK1676" i="2"/>
  <c r="AK1677" i="2" a="1"/>
  <c r="AK1677" i="2" s="1"/>
  <c r="AK1718" i="2" a="1"/>
  <c r="AK1718" i="2" s="1"/>
  <c r="AK1786" i="2" a="1"/>
  <c r="AK1786" i="2" s="1"/>
  <c r="AK1861" i="2" a="1"/>
  <c r="AK1861" i="2" s="1"/>
  <c r="AK2251" i="2" a="1"/>
  <c r="AK2251" i="2"/>
  <c r="AK3524" i="2" a="1"/>
  <c r="AK3524" i="2" s="1"/>
  <c r="AK5251" i="2" a="1"/>
  <c r="AK5251" i="2" s="1"/>
  <c r="AK6022" i="2" a="1"/>
  <c r="AK6022" i="2" s="1"/>
  <c r="AK6440" i="2" a="1"/>
  <c r="AK6440" i="2" s="1"/>
  <c r="AK6845" i="2" a="1"/>
  <c r="AK6845" i="2" s="1"/>
  <c r="AK3908" i="2" a="1"/>
  <c r="AK3908" i="2"/>
  <c r="AK4144" i="2" a="1"/>
  <c r="AK4144" i="2" s="1"/>
  <c r="AK4148" i="2" a="1"/>
  <c r="AK4148" i="2"/>
  <c r="AK4374" i="2" a="1"/>
  <c r="AK4374" i="2" s="1"/>
  <c r="AK4376" i="2" a="1"/>
  <c r="AK4376" i="2" s="1"/>
  <c r="AK3528" i="2" a="1"/>
  <c r="AK3528" i="2" s="1"/>
  <c r="AK4903" i="2" a="1"/>
  <c r="AK4903" i="2"/>
  <c r="AK6441" i="2" a="1"/>
  <c r="AK6441" i="2" s="1"/>
  <c r="AK6725" i="2" a="1"/>
  <c r="AK6725" i="2" s="1"/>
  <c r="AK6846" i="2" a="1"/>
  <c r="AK6846" i="2"/>
  <c r="AK6146" i="2" a="1"/>
  <c r="AK6146" i="2" s="1"/>
  <c r="AK6355" i="2" a="1"/>
  <c r="AK6355" i="2"/>
  <c r="AK6371" i="2" a="1"/>
  <c r="AK6371" i="2" s="1"/>
  <c r="AK5463" i="2" a="1"/>
  <c r="AK5463" i="2" s="1"/>
  <c r="AK5637" i="2" a="1"/>
  <c r="AK5637" i="2" s="1"/>
  <c r="AK5765" i="2" a="1"/>
  <c r="AK5765" i="2" s="1"/>
  <c r="AK5889" i="2" a="1"/>
  <c r="AK5889" i="2" s="1"/>
  <c r="AK211" i="2" a="1"/>
  <c r="AK211" i="2" s="1"/>
  <c r="AK313" i="2" a="1"/>
  <c r="AK313" i="2" s="1"/>
  <c r="AK1559" i="2" a="1"/>
  <c r="AK1559" i="2" s="1"/>
  <c r="AK3040" i="2" a="1"/>
  <c r="AK3040" i="2" s="1"/>
  <c r="AK3580" i="2" a="1"/>
  <c r="AK3580" i="2" s="1"/>
  <c r="AK4687" i="2" a="1"/>
  <c r="AK4687" i="2"/>
  <c r="AK4768" i="2" a="1"/>
  <c r="AK4768" i="2"/>
  <c r="AK5146" i="2" a="1"/>
  <c r="AK5146" i="2"/>
  <c r="AK5329" i="2" a="1"/>
  <c r="AK5329" i="2" s="1"/>
  <c r="AK1787" i="2" a="1"/>
  <c r="AK1787" i="2" s="1"/>
  <c r="AK212" i="2" a="1"/>
  <c r="AK212" i="2" s="1"/>
  <c r="AK314" i="2" a="1"/>
  <c r="AK314" i="2" s="1"/>
  <c r="AK668" i="2" a="1"/>
  <c r="AK668" i="2" s="1"/>
  <c r="AK708" i="2" a="1"/>
  <c r="AK708" i="2" s="1"/>
  <c r="AK832" i="2" a="1"/>
  <c r="AK832" i="2" s="1"/>
  <c r="AK846" i="2" a="1"/>
  <c r="AK846" i="2" s="1"/>
  <c r="AK1062" i="2" a="1"/>
  <c r="AK1062" i="2" s="1"/>
  <c r="AK1063" i="2" a="1"/>
  <c r="AK1063" i="2" s="1"/>
  <c r="AK1274" i="2" a="1"/>
  <c r="AK1274" i="2" s="1"/>
  <c r="AK1295" i="2" a="1"/>
  <c r="AK1295" i="2" s="1"/>
  <c r="AK3439" i="2" a="1"/>
  <c r="AK3439" i="2" s="1"/>
  <c r="AK3460" i="2" a="1"/>
  <c r="AK3460" i="2" s="1"/>
  <c r="AK3810" i="2" a="1"/>
  <c r="AK3810" i="2"/>
  <c r="AK3845" i="2" a="1"/>
  <c r="AK3845" i="2"/>
  <c r="AK1862" i="2" a="1"/>
  <c r="AK1862" i="2"/>
  <c r="AK1951" i="2" a="1"/>
  <c r="AK1951" i="2" s="1"/>
  <c r="AK2037" i="2" a="1"/>
  <c r="AK2037" i="2" s="1"/>
  <c r="AK2113" i="2" a="1"/>
  <c r="AK2113" i="2" s="1"/>
  <c r="AK2114" i="2" a="1"/>
  <c r="AK2114" i="2"/>
  <c r="AK2474" i="2" a="1"/>
  <c r="AK2474" i="2" s="1"/>
  <c r="AK2561" i="2" a="1"/>
  <c r="AK2561" i="2" s="1"/>
  <c r="AK2651" i="2" a="1"/>
  <c r="AK2651" i="2" s="1"/>
  <c r="AK2738" i="2" a="1"/>
  <c r="AK2738" i="2"/>
  <c r="AK2800" i="2" a="1"/>
  <c r="AK2800" i="2" s="1"/>
  <c r="AK2801" i="2" a="1"/>
  <c r="AK2801" i="2" s="1"/>
  <c r="AK3615" i="2" a="1"/>
  <c r="AK3615" i="2" s="1"/>
  <c r="AK3972" i="2" a="1"/>
  <c r="AK3972" i="2"/>
  <c r="AK4209" i="2" a="1"/>
  <c r="AK4209" i="2" s="1"/>
  <c r="AK4234" i="2" a="1"/>
  <c r="AK4234" i="2" s="1"/>
  <c r="AK4514" i="2" a="1"/>
  <c r="AK4514" i="2" s="1"/>
  <c r="AK4545" i="2" a="1"/>
  <c r="AK4545" i="2" s="1"/>
  <c r="AK6201" i="2" a="1"/>
  <c r="AK6201" i="2"/>
  <c r="AK6315" i="2" a="1"/>
  <c r="AK6315" i="2" s="1"/>
  <c r="AK6336" i="2" a="1"/>
  <c r="AK6336" i="2" s="1"/>
  <c r="AK4964" i="2" a="1"/>
  <c r="AK4964" i="2" s="1"/>
  <c r="AK6583" i="2" a="1"/>
  <c r="AK6583" i="2" s="1"/>
  <c r="AK6750" i="2" a="1"/>
  <c r="AK6750" i="2" s="1"/>
  <c r="AK6958" i="2" a="1"/>
  <c r="AK6958" i="2" s="1"/>
  <c r="AK5207" i="2" a="1"/>
  <c r="AK5207" i="2" s="1"/>
  <c r="AK5515" i="2" a="1"/>
  <c r="AK5515" i="2" s="1"/>
  <c r="AK5638" i="2" a="1"/>
  <c r="AK5638" i="2" s="1"/>
  <c r="AK5766" i="2" a="1"/>
  <c r="AK5766" i="2"/>
  <c r="AK5890" i="2" a="1"/>
  <c r="AK5890" i="2" s="1"/>
  <c r="AK6077" i="2" a="1"/>
  <c r="AK6077" i="2" s="1"/>
  <c r="AK6560" i="2" a="1"/>
  <c r="AK6560" i="2"/>
  <c r="AK6906" i="2" a="1"/>
  <c r="AK6906" i="2" s="1"/>
  <c r="AK213" i="2" a="1"/>
  <c r="AK213" i="2"/>
  <c r="AK315" i="2" a="1"/>
  <c r="AK315" i="2" s="1"/>
  <c r="AK1560" i="2" a="1"/>
  <c r="AK1560" i="2" s="1"/>
  <c r="AK3041" i="2" a="1"/>
  <c r="AK3041" i="2" s="1"/>
  <c r="AK3581" i="2" a="1"/>
  <c r="AK3581" i="2" s="1"/>
  <c r="AK4688" i="2" a="1"/>
  <c r="AK4688" i="2"/>
  <c r="AK4769" i="2" a="1"/>
  <c r="AK4769" i="2" s="1"/>
  <c r="AK5118" i="2" a="1"/>
  <c r="AK5118" i="2" s="1"/>
  <c r="AK5330" i="2" a="1"/>
  <c r="AK5330" i="2" s="1"/>
  <c r="AK1788" i="2" a="1"/>
  <c r="AK1788" i="2" s="1"/>
  <c r="AK1039" i="2" a="1"/>
  <c r="AK1039" i="2" s="1"/>
  <c r="AK1064" i="2" a="1"/>
  <c r="AK1064" i="2" s="1"/>
  <c r="AK1275" i="2" a="1"/>
  <c r="AK1275" i="2" s="1"/>
  <c r="AK1296" i="2" a="1"/>
  <c r="AK1296" i="2" s="1"/>
  <c r="AK1863" i="2" a="1"/>
  <c r="AK1863" i="2" s="1"/>
  <c r="AK1952" i="2" a="1"/>
  <c r="AK1952" i="2" s="1"/>
  <c r="AK2038" i="2" a="1"/>
  <c r="AK2038" i="2" s="1"/>
  <c r="AK2039" i="2" a="1"/>
  <c r="AK2039" i="2"/>
  <c r="AK2115" i="2" a="1"/>
  <c r="AK2115" i="2"/>
  <c r="AK2475" i="2" a="1"/>
  <c r="AK2475" i="2" s="1"/>
  <c r="AK2562" i="2" a="1"/>
  <c r="AK2562" i="2" s="1"/>
  <c r="AK2652" i="2" a="1"/>
  <c r="AK2652" i="2" s="1"/>
  <c r="AK2739" i="2" a="1"/>
  <c r="AK2739" i="2" s="1"/>
  <c r="AK2740" i="2" a="1"/>
  <c r="AK2740" i="2"/>
  <c r="AK2802" i="2" a="1"/>
  <c r="AK2802" i="2" s="1"/>
  <c r="AK3616" i="2" a="1"/>
  <c r="AK3616" i="2" s="1"/>
  <c r="AK4210" i="2" a="1"/>
  <c r="AK4210" i="2" s="1"/>
  <c r="AK4211" i="2" a="1"/>
  <c r="AK4211" i="2"/>
  <c r="AK4515" i="2" a="1"/>
  <c r="AK4515" i="2"/>
  <c r="AK4546" i="2" a="1"/>
  <c r="AK4546" i="2" s="1"/>
  <c r="AK4938" i="2" a="1"/>
  <c r="AK4938" i="2" s="1"/>
  <c r="AK6561" i="2" a="1"/>
  <c r="AK6561" i="2" s="1"/>
  <c r="AK6751" i="2" a="1"/>
  <c r="AK6751" i="2"/>
  <c r="AK6907" i="2" a="1"/>
  <c r="AK6907" i="2"/>
  <c r="AK5208" i="2" a="1"/>
  <c r="AK5208" i="2"/>
  <c r="AK5516" i="2" a="1"/>
  <c r="AK5516" i="2" s="1"/>
  <c r="AK5639" i="2" a="1"/>
  <c r="AK5639" i="2" s="1"/>
  <c r="AK5767" i="2" a="1"/>
  <c r="AK5767" i="2"/>
  <c r="AK5891" i="2" a="1"/>
  <c r="AK5891" i="2" s="1"/>
  <c r="AK6078" i="2" a="1"/>
  <c r="AK6078" i="2" s="1"/>
  <c r="AK6532" i="2" a="1"/>
  <c r="AK6532" i="2" s="1"/>
  <c r="AK6908" i="2" a="1"/>
  <c r="AK6908" i="2" s="1"/>
  <c r="AK116" i="2" a="1"/>
  <c r="AK116" i="2" s="1"/>
  <c r="AK214" i="2" a="1"/>
  <c r="AK214" i="2"/>
  <c r="AK1496" i="2" a="1"/>
  <c r="AK1496" i="2"/>
  <c r="AK3042" i="2" a="1"/>
  <c r="AK3042" i="2" s="1"/>
  <c r="AK3549" i="2" a="1"/>
  <c r="AK3549" i="2"/>
  <c r="AK4655" i="2" a="1"/>
  <c r="AK4655" i="2" s="1"/>
  <c r="AK4770" i="2" a="1"/>
  <c r="AK4770" i="2" s="1"/>
  <c r="AK5086" i="2" a="1"/>
  <c r="AK5086" i="2" s="1"/>
  <c r="AK5331" i="2" a="1"/>
  <c r="AK5331" i="2" s="1"/>
  <c r="AK1719" i="2" a="1"/>
  <c r="AK1719" i="2" s="1"/>
  <c r="AK1789" i="2" a="1"/>
  <c r="AK1789" i="2" s="1"/>
  <c r="AK1864" i="2" a="1"/>
  <c r="AK1864" i="2"/>
  <c r="AK117" i="2" a="1"/>
  <c r="AK117" i="2"/>
  <c r="AK215" i="2" a="1"/>
  <c r="AK215" i="2" s="1"/>
  <c r="AK605" i="2" a="1"/>
  <c r="AK605" i="2"/>
  <c r="AK669" i="2" a="1"/>
  <c r="AK669" i="2" s="1"/>
  <c r="AK819" i="2" a="1"/>
  <c r="AK819" i="2" s="1"/>
  <c r="AK833" i="2" a="1"/>
  <c r="AK833" i="2"/>
  <c r="AK1014" i="2" a="1"/>
  <c r="AK1014" i="2" s="1"/>
  <c r="AK1040" i="2" a="1"/>
  <c r="AK1040" i="2"/>
  <c r="AK1250" i="2" a="1"/>
  <c r="AK1250" i="2" s="1"/>
  <c r="AK1276" i="2" a="1"/>
  <c r="AK1276" i="2" s="1"/>
  <c r="AK3398" i="2" a="1"/>
  <c r="AK3398" i="2" s="1"/>
  <c r="AK3399" i="2" a="1"/>
  <c r="AK3399" i="2" s="1"/>
  <c r="AK3765" i="2" a="1"/>
  <c r="AK3765" i="2" s="1"/>
  <c r="AK3811" i="2" a="1"/>
  <c r="AK3811" i="2" s="1"/>
  <c r="AK1953" i="2" a="1"/>
  <c r="AK1953" i="2" s="1"/>
  <c r="AK2040" i="2" a="1"/>
  <c r="AK2040" i="2" s="1"/>
  <c r="AK2041" i="2" a="1"/>
  <c r="AK2041" i="2" s="1"/>
  <c r="AK2400" i="2" a="1"/>
  <c r="AK2400" i="2"/>
  <c r="AK2476" i="2" a="1"/>
  <c r="AK2476" i="2" s="1"/>
  <c r="AK2563" i="2" a="1"/>
  <c r="AK2563" i="2"/>
  <c r="AK2653" i="2" a="1"/>
  <c r="AK2653" i="2" s="1"/>
  <c r="AK2654" i="2" a="1"/>
  <c r="AK2654" i="2" s="1"/>
  <c r="AK2741" i="2" a="1"/>
  <c r="AK2741" i="2"/>
  <c r="AK3582" i="2" a="1"/>
  <c r="AK3582" i="2" s="1"/>
  <c r="AK3951" i="2" a="1"/>
  <c r="AK3951" i="2"/>
  <c r="AK4180" i="2" a="1"/>
  <c r="AK4180" i="2" s="1"/>
  <c r="AK4181" i="2" a="1"/>
  <c r="AK4181" i="2" s="1"/>
  <c r="AK4474" i="2" a="1"/>
  <c r="AK4474" i="2" s="1"/>
  <c r="AK4516" i="2" a="1"/>
  <c r="AK4516" i="2" s="1"/>
  <c r="AK6178" i="2" a="1"/>
  <c r="AK6178" i="2" s="1"/>
  <c r="AK6280" i="2" a="1"/>
  <c r="AK6280" i="2" s="1"/>
  <c r="AK6316" i="2" a="1"/>
  <c r="AK6316" i="2" s="1"/>
  <c r="AK4915" i="2" a="1"/>
  <c r="AK4915" i="2" s="1"/>
  <c r="AK6496" i="2" a="1"/>
  <c r="AK6496" i="2" s="1"/>
  <c r="AK6737" i="2" a="1"/>
  <c r="AK6737" i="2"/>
  <c r="AK6909" i="2" a="1"/>
  <c r="AK6909" i="2" s="1"/>
  <c r="AK5199" i="2" a="1"/>
  <c r="AK5199" i="2" s="1"/>
  <c r="AK5493" i="2" a="1"/>
  <c r="AK5493" i="2" s="1"/>
  <c r="AK5640" i="2" a="1"/>
  <c r="AK5640" i="2" s="1"/>
  <c r="AK5768" i="2" a="1"/>
  <c r="AK5768" i="2" s="1"/>
  <c r="AK5892" i="2" a="1"/>
  <c r="AK5892" i="2"/>
  <c r="AK6053" i="2" a="1"/>
  <c r="AK6053" i="2" s="1"/>
  <c r="AK6497" i="2" a="1"/>
  <c r="AK6497" i="2" s="1"/>
  <c r="AK6873" i="2" a="1"/>
  <c r="AK6873" i="2" s="1"/>
  <c r="AK118" i="2" a="1"/>
  <c r="AK118" i="2" s="1"/>
  <c r="AK216" i="2" a="1"/>
  <c r="AK216" i="2" s="1"/>
  <c r="AK1497" i="2" a="1"/>
  <c r="AK1497" i="2"/>
  <c r="AK3043" i="2" a="1"/>
  <c r="AK3043" i="2" s="1"/>
  <c r="AK3214" i="2" a="1"/>
  <c r="AK3214" i="2" s="1"/>
  <c r="AK4656" i="2" a="1"/>
  <c r="AK4656" i="2" s="1"/>
  <c r="AK4771" i="2" a="1"/>
  <c r="AK4771" i="2" s="1"/>
  <c r="AK5087" i="2" a="1"/>
  <c r="AK5087" i="2"/>
  <c r="AK5332" i="2" a="1"/>
  <c r="AK5332" i="2" s="1"/>
  <c r="AK1678" i="2" a="1"/>
  <c r="AK1678" i="2" s="1"/>
  <c r="AK1720" i="2" a="1"/>
  <c r="AK1720" i="2" s="1"/>
  <c r="AK1790" i="2" a="1"/>
  <c r="AK1790" i="2" s="1"/>
  <c r="AK1865" i="2" a="1"/>
  <c r="AK1865" i="2" s="1"/>
  <c r="AK52" i="2" a="1"/>
  <c r="AK52" i="2" s="1"/>
  <c r="AK119" i="2" a="1"/>
  <c r="AK119" i="2"/>
  <c r="AK562" i="2" a="1"/>
  <c r="AK562" i="2" s="1"/>
  <c r="AK606" i="2" a="1"/>
  <c r="AK606" i="2" s="1"/>
  <c r="AK872" i="2" a="1"/>
  <c r="AK872" i="2" s="1"/>
  <c r="AK895" i="2" a="1"/>
  <c r="AK895" i="2" s="1"/>
  <c r="AK1110" i="2" a="1"/>
  <c r="AK1110" i="2" s="1"/>
  <c r="AK1136" i="2" a="1"/>
  <c r="AK1136" i="2" s="1"/>
  <c r="AK1353" i="2" a="1"/>
  <c r="AK1353" i="2" s="1"/>
  <c r="AK1354" i="2" a="1"/>
  <c r="AK1354" i="2" s="1"/>
  <c r="AK3317" i="2" a="1"/>
  <c r="AK3317" i="2" s="1"/>
  <c r="AK3331" i="2" a="1"/>
  <c r="AK3331" i="2" s="1"/>
  <c r="AK3696" i="2" a="1"/>
  <c r="AK3696" i="2" s="1"/>
  <c r="AK3726" i="2" a="1"/>
  <c r="AK3726" i="2" s="1"/>
  <c r="AK1866" i="2" a="1"/>
  <c r="AK1866" i="2" s="1"/>
  <c r="AK2042" i="2" a="1"/>
  <c r="AK2042" i="2"/>
  <c r="AK2360" i="2" a="1"/>
  <c r="AK2360" i="2" s="1"/>
  <c r="AK2401" i="2" a="1"/>
  <c r="AK2401" i="2"/>
  <c r="AK2477" i="2" a="1"/>
  <c r="AK2477" i="2"/>
  <c r="AK2478" i="2" a="1"/>
  <c r="AK2478" i="2" s="1"/>
  <c r="AK2564" i="2" a="1"/>
  <c r="AK2564" i="2" s="1"/>
  <c r="AK2655" i="2" a="1"/>
  <c r="AK2655" i="2" s="1"/>
  <c r="AK3215" i="2" a="1"/>
  <c r="AK3215" i="2" s="1"/>
  <c r="AK3919" i="2" a="1"/>
  <c r="AK3919" i="2" s="1"/>
  <c r="AK4264" i="2" a="1"/>
  <c r="AK4264" i="2"/>
  <c r="AK4299" i="2" a="1"/>
  <c r="AK4299" i="2" s="1"/>
  <c r="AK4397" i="2" a="1"/>
  <c r="AK4397" i="2" s="1"/>
  <c r="AK4398" i="2" a="1"/>
  <c r="AK4398" i="2" s="1"/>
  <c r="AK6165" i="2" a="1"/>
  <c r="AK6165" i="2" s="1"/>
  <c r="AK6260" i="2" a="1"/>
  <c r="AK6260" i="2" s="1"/>
  <c r="AK6281" i="2" a="1"/>
  <c r="AK6281" i="2"/>
  <c r="AK4965" i="2" a="1"/>
  <c r="AK4965" i="2" s="1"/>
  <c r="AK6498" i="2" a="1"/>
  <c r="AK6498" i="2"/>
  <c r="AK6685" i="2" a="1"/>
  <c r="AK6685" i="2" s="1"/>
  <c r="AK6959" i="2" a="1"/>
  <c r="AK6959" i="2"/>
  <c r="AK5218" i="2" a="1"/>
  <c r="AK5218" i="2" s="1"/>
  <c r="AK5464" i="2" a="1"/>
  <c r="AK5464" i="2" s="1"/>
  <c r="AK5641" i="2" a="1"/>
  <c r="AK5641" i="2" s="1"/>
  <c r="AK5769" i="2" a="1"/>
  <c r="AK5769" i="2" s="1"/>
  <c r="AK5893" i="2" a="1"/>
  <c r="AK5893" i="2" s="1"/>
  <c r="AK6079" i="2" a="1"/>
  <c r="AK6079" i="2"/>
  <c r="AK6499" i="2" a="1"/>
  <c r="AK6499" i="2"/>
  <c r="AK6960" i="2" a="1"/>
  <c r="AK6960" i="2" s="1"/>
  <c r="AK3216" i="2" a="1"/>
  <c r="AK3216" i="2" s="1"/>
  <c r="AK3440" i="2" a="1"/>
  <c r="AK3440" i="2"/>
  <c r="AK3461" i="2" a="1"/>
  <c r="AK3461" i="2"/>
  <c r="AK3846" i="2" a="1"/>
  <c r="AK3846" i="2" s="1"/>
  <c r="AK3870" i="2" a="1"/>
  <c r="AK3870" i="2"/>
  <c r="AK217" i="2" a="1"/>
  <c r="AK217" i="2" s="1"/>
  <c r="AK316" i="2" a="1"/>
  <c r="AK316" i="2" s="1"/>
  <c r="AK709" i="2" a="1"/>
  <c r="AK709" i="2" s="1"/>
  <c r="AK710" i="2" a="1"/>
  <c r="AK710" i="2"/>
  <c r="AK1065" i="2" a="1"/>
  <c r="AK1065" i="2" s="1"/>
  <c r="AK1079" i="2" a="1"/>
  <c r="AK1079" i="2"/>
  <c r="AK1297" i="2" a="1"/>
  <c r="AK1297" i="2" s="1"/>
  <c r="AK1298" i="2" a="1"/>
  <c r="AK1298" i="2" s="1"/>
  <c r="AK1867" i="2" a="1"/>
  <c r="AK1867" i="2" s="1"/>
  <c r="AK1868" i="2" a="1"/>
  <c r="AK1868" i="2" s="1"/>
  <c r="AK1954" i="2" a="1"/>
  <c r="AK1954" i="2" s="1"/>
  <c r="AK2043" i="2" a="1"/>
  <c r="AK2043" i="2" s="1"/>
  <c r="AK2116" i="2" a="1"/>
  <c r="AK2116" i="2"/>
  <c r="AK2167" i="2" a="1"/>
  <c r="AK2167" i="2" s="1"/>
  <c r="AK2479" i="2" a="1"/>
  <c r="AK2479" i="2"/>
  <c r="AK218" i="2" a="1"/>
  <c r="AK218" i="2" s="1"/>
  <c r="AK317" i="2" a="1"/>
  <c r="AK317" i="2"/>
  <c r="AK1561" i="2" a="1"/>
  <c r="AK1561" i="2" s="1"/>
  <c r="AK3044" i="2" a="1"/>
  <c r="AK3044" i="2" s="1"/>
  <c r="AK4689" i="2" a="1"/>
  <c r="AK4689" i="2" s="1"/>
  <c r="AK4772" i="2" a="1"/>
  <c r="AK4772" i="2" s="1"/>
  <c r="AK5119" i="2" a="1"/>
  <c r="AK5119" i="2" s="1"/>
  <c r="AK5333" i="2" a="1"/>
  <c r="AK5333" i="2" s="1"/>
  <c r="AK5549" i="2" a="1"/>
  <c r="AK5549" i="2" s="1"/>
  <c r="AK3217" i="2" a="1"/>
  <c r="AK3217" i="2" s="1"/>
  <c r="AK4212" i="2" a="1"/>
  <c r="AK4212" i="2" s="1"/>
  <c r="AK4235" i="2" a="1"/>
  <c r="AK4235" i="2" s="1"/>
  <c r="AK4517" i="2" a="1"/>
  <c r="AK4517" i="2" s="1"/>
  <c r="AK4547" i="2" a="1"/>
  <c r="AK4547" i="2" s="1"/>
  <c r="AK2480" i="2" a="1"/>
  <c r="AK2480" i="2"/>
  <c r="AK2565" i="2" a="1"/>
  <c r="AK2565" i="2" s="1"/>
  <c r="AK2656" i="2" a="1"/>
  <c r="AK2656" i="2"/>
  <c r="AK2742" i="2" a="1"/>
  <c r="AK2742" i="2" s="1"/>
  <c r="AK2803" i="2" a="1"/>
  <c r="AK2803" i="2"/>
  <c r="AK4966" i="2" a="1"/>
  <c r="AK4966" i="2" s="1"/>
  <c r="AK6533" i="2" a="1"/>
  <c r="AK6533" i="2" s="1"/>
  <c r="AK6705" i="2" a="1"/>
  <c r="AK6705" i="2" s="1"/>
  <c r="AK6961" i="2" a="1"/>
  <c r="AK6961" i="2" s="1"/>
  <c r="AK5289" i="2" a="1"/>
  <c r="AK5289" i="2" s="1"/>
  <c r="AK5642" i="2" a="1"/>
  <c r="AK5642" i="2"/>
  <c r="AK5770" i="2" a="1"/>
  <c r="AK5770" i="2"/>
  <c r="AK5894" i="2" a="1"/>
  <c r="AK5894" i="2"/>
  <c r="AK6080" i="2" a="1"/>
  <c r="AK6080" i="2" s="1"/>
  <c r="AK6611" i="2" a="1"/>
  <c r="AK6611" i="2" s="1"/>
  <c r="AK6910" i="2" a="1"/>
  <c r="AK6910" i="2" s="1"/>
  <c r="AK53" i="2" a="1"/>
  <c r="AK53" i="2" s="1"/>
  <c r="AK120" i="2" a="1"/>
  <c r="AK120" i="2"/>
  <c r="AK1498" i="2" a="1"/>
  <c r="AK1498" i="2" s="1"/>
  <c r="AK3045" i="2" a="1"/>
  <c r="AK3045" i="2"/>
  <c r="AK3306" i="2" a="1"/>
  <c r="AK3306" i="2" s="1"/>
  <c r="AK3312" i="2" a="1"/>
  <c r="AK3312" i="2"/>
  <c r="AK3525" i="2" a="1"/>
  <c r="AK3525" i="2" s="1"/>
  <c r="AK3697" i="2" a="1"/>
  <c r="AK3697" i="2" s="1"/>
  <c r="AK3727" i="2" a="1"/>
  <c r="AK3727" i="2" s="1"/>
  <c r="AK4627" i="2" a="1"/>
  <c r="AK4627" i="2" s="1"/>
  <c r="AK4773" i="2" a="1"/>
  <c r="AK4773" i="2" s="1"/>
  <c r="AK5088" i="2" a="1"/>
  <c r="AK5088" i="2" s="1"/>
  <c r="AK5334" i="2" a="1"/>
  <c r="AK5334" i="2" s="1"/>
  <c r="AK54" i="2" a="1"/>
  <c r="AK54" i="2"/>
  <c r="AK121" i="2" a="1"/>
  <c r="AK121" i="2" s="1"/>
  <c r="AK563" i="2" a="1"/>
  <c r="AK563" i="2" s="1"/>
  <c r="AK607" i="2" a="1"/>
  <c r="AK607" i="2" s="1"/>
  <c r="AK990" i="2" a="1"/>
  <c r="AK990" i="2"/>
  <c r="AK993" i="2" a="1"/>
  <c r="AK993" i="2"/>
  <c r="AK1226" i="2" a="1"/>
  <c r="AK1226" i="2" s="1"/>
  <c r="AK1230" i="2" a="1"/>
  <c r="AK1230" i="2" s="1"/>
  <c r="AK3550" i="2" a="1"/>
  <c r="AK3550" i="2" s="1"/>
  <c r="AK4136" i="2" a="1"/>
  <c r="AK4136" i="2"/>
  <c r="AK4140" i="2" a="1"/>
  <c r="AK4140" i="2" s="1"/>
  <c r="AK4377" i="2" a="1"/>
  <c r="AK4377" i="2"/>
  <c r="AK4399" i="2" a="1"/>
  <c r="AK4399" i="2" s="1"/>
  <c r="AK4002" i="2" a="1"/>
  <c r="AK4002" i="2" s="1"/>
  <c r="AK4003" i="2" a="1"/>
  <c r="AK4003" i="2" s="1"/>
  <c r="AK4004" i="2" a="1"/>
  <c r="AK4004" i="2" s="1"/>
  <c r="AK4005" i="2" a="1"/>
  <c r="AK4005" i="2" s="1"/>
  <c r="AK4008" i="2" a="1"/>
  <c r="AK4008" i="2" s="1"/>
  <c r="AK4009" i="2" a="1"/>
  <c r="AK4009" i="2"/>
  <c r="AK4012" i="2" a="1"/>
  <c r="AK4012" i="2" s="1"/>
  <c r="AK4021" i="2" a="1"/>
  <c r="AK4021" i="2"/>
  <c r="AK4031" i="2" a="1"/>
  <c r="AK4031" i="2"/>
  <c r="AK4032" i="2" a="1"/>
  <c r="AK4032" i="2" s="1"/>
  <c r="AK4043" i="2" a="1"/>
  <c r="AK4043" i="2"/>
  <c r="AK4075" i="2" a="1"/>
  <c r="AK4075" i="2" s="1"/>
  <c r="AK6826" i="2" a="1"/>
  <c r="AK6826" i="2" s="1"/>
  <c r="AK4916" i="2" a="1"/>
  <c r="AK4916" i="2" s="1"/>
  <c r="AK6803" i="2" a="1"/>
  <c r="AK6803" i="2"/>
  <c r="AK7064" i="2" a="1"/>
  <c r="AK7064" i="2"/>
  <c r="AK5249" i="2" a="1"/>
  <c r="AK5249" i="2" s="1"/>
  <c r="AK5465" i="2" a="1"/>
  <c r="AK5465" i="2" s="1"/>
  <c r="AK5643" i="2" a="1"/>
  <c r="AK5643" i="2" s="1"/>
  <c r="AK5771" i="2" a="1"/>
  <c r="AK5771" i="2"/>
  <c r="AK5895" i="2" a="1"/>
  <c r="AK5895" i="2" s="1"/>
  <c r="AK6029" i="2" a="1"/>
  <c r="AK6029" i="2" s="1"/>
  <c r="AK6804" i="2" a="1"/>
  <c r="AK6804" i="2" s="1"/>
  <c r="AK7000" i="2" a="1"/>
  <c r="AK7000" i="2" s="1"/>
  <c r="AK5" i="2" a="1"/>
  <c r="AK5" i="2"/>
  <c r="AK25" i="2" a="1"/>
  <c r="AK25" i="2" s="1"/>
  <c r="AK31" i="2" a="1"/>
  <c r="AK31" i="2"/>
  <c r="AK219" i="2" a="1"/>
  <c r="AK219" i="2" s="1"/>
  <c r="AK1470" i="2" a="1"/>
  <c r="AK1470" i="2" s="1"/>
  <c r="AK3046" i="2" a="1"/>
  <c r="AK3046" i="2" s="1"/>
  <c r="AK1471" i="2" a="1"/>
  <c r="AK1471" i="2" s="1"/>
  <c r="AK3047" i="2" a="1"/>
  <c r="AK3047" i="2" s="1"/>
  <c r="AK3307" i="2" a="1"/>
  <c r="AK3307" i="2" s="1"/>
  <c r="AK3313" i="2" a="1"/>
  <c r="AK3313" i="2" s="1"/>
  <c r="AK3531" i="2" a="1"/>
  <c r="AK3531" i="2" s="1"/>
  <c r="AK3698" i="2" a="1"/>
  <c r="AK3698" i="2" s="1"/>
  <c r="AK3699" i="2" a="1"/>
  <c r="AK3699" i="2" s="1"/>
  <c r="AK4617" i="2" a="1"/>
  <c r="AK4617" i="2"/>
  <c r="AK4774" i="2" a="1"/>
  <c r="AK4774" i="2" s="1"/>
  <c r="AK4628" i="2" a="1"/>
  <c r="AK4628" i="2" s="1"/>
  <c r="AK4775" i="2" a="1"/>
  <c r="AK4775" i="2" s="1"/>
  <c r="AK5051" i="2" a="1"/>
  <c r="AK5051" i="2" s="1"/>
  <c r="AK5335" i="2" a="1"/>
  <c r="AK5335" i="2" s="1"/>
  <c r="AK5059" i="2" a="1"/>
  <c r="AK5059" i="2" s="1"/>
  <c r="AK5336" i="2" a="1"/>
  <c r="AK5336" i="2"/>
  <c r="AK2" i="2" a="1"/>
  <c r="AK2" i="2" s="1"/>
  <c r="AK15" i="2" a="1"/>
  <c r="AK15" i="2"/>
  <c r="AK539" i="2" a="1"/>
  <c r="AK539" i="2" s="1"/>
  <c r="AK545" i="2" a="1"/>
  <c r="AK545" i="2"/>
  <c r="AK799" i="2" a="1"/>
  <c r="AK799" i="2"/>
  <c r="AK820" i="2" a="1"/>
  <c r="AK820" i="2" s="1"/>
  <c r="AK996" i="2" a="1"/>
  <c r="AK996" i="2" s="1"/>
  <c r="AK1015" i="2" a="1"/>
  <c r="AK1015" i="2" s="1"/>
  <c r="AK1314" i="2" a="1"/>
  <c r="AK1314" i="2"/>
  <c r="AK1334" i="2" a="1"/>
  <c r="AK1334" i="2" s="1"/>
  <c r="AK1606" i="2" a="1"/>
  <c r="AK1606" i="2"/>
  <c r="AK1613" i="2" a="1"/>
  <c r="AK1613" i="2" s="1"/>
  <c r="AK1622" i="2" a="1"/>
  <c r="AK1622" i="2" s="1"/>
  <c r="AK1632" i="2" a="1"/>
  <c r="AK1632" i="2"/>
  <c r="AK1648" i="2" a="1"/>
  <c r="AK1648" i="2" s="1"/>
  <c r="AK1658" i="2" a="1"/>
  <c r="AK1658" i="2"/>
  <c r="AK1659" i="2" a="1"/>
  <c r="AK1659" i="2" s="1"/>
  <c r="AK1679" i="2" a="1"/>
  <c r="AK1679" i="2"/>
  <c r="AK1721" i="2" a="1"/>
  <c r="AK1721" i="2" s="1"/>
  <c r="AK1791" i="2" a="1"/>
  <c r="AK1791" i="2" s="1"/>
  <c r="AK1869" i="2" a="1"/>
  <c r="AK1869" i="2"/>
  <c r="AK2252" i="2" a="1"/>
  <c r="AK2252" i="2" s="1"/>
  <c r="AK3532" i="2" a="1"/>
  <c r="AK3532" i="2" s="1"/>
  <c r="AK3583" i="2" a="1"/>
  <c r="AK3583" i="2" s="1"/>
  <c r="AK3906" i="2" a="1"/>
  <c r="AK3906" i="2"/>
  <c r="AK4137" i="2" a="1"/>
  <c r="AK4137" i="2" s="1"/>
  <c r="AK4141" i="2" a="1"/>
  <c r="AK4141" i="2"/>
  <c r="AK4378" i="2" a="1"/>
  <c r="AK4378" i="2" s="1"/>
  <c r="AK4400" i="2" a="1"/>
  <c r="AK4400" i="2" s="1"/>
  <c r="AK4917" i="2" a="1"/>
  <c r="AK4917" i="2" s="1"/>
  <c r="AK4939" i="2" a="1"/>
  <c r="AK4939" i="2" s="1"/>
  <c r="AK6147" i="2" a="1"/>
  <c r="AK6147" i="2" s="1"/>
  <c r="AK6261" i="2" a="1"/>
  <c r="AK6261" i="2" s="1"/>
  <c r="AK6282" i="2" a="1"/>
  <c r="AK6282" i="2" s="1"/>
  <c r="AK6469" i="2" a="1"/>
  <c r="AK6469" i="2" s="1"/>
  <c r="AK6500" i="2" a="1"/>
  <c r="AK6500" i="2" s="1"/>
  <c r="AK6729" i="2" a="1"/>
  <c r="AK6729" i="2" s="1"/>
  <c r="AK6738" i="2" a="1"/>
  <c r="AK6738" i="2"/>
  <c r="AK6911" i="2" a="1"/>
  <c r="AK6911" i="2"/>
  <c r="AK6962" i="2" a="1"/>
  <c r="AK6962" i="2" s="1"/>
  <c r="AK5193" i="2" a="1"/>
  <c r="AK5193" i="2"/>
  <c r="AK5466" i="2" a="1"/>
  <c r="AK5466" i="2" s="1"/>
  <c r="AK5494" i="2" a="1"/>
  <c r="AK5494" i="2" s="1"/>
  <c r="AK5644" i="2" a="1"/>
  <c r="AK5644" i="2" s="1"/>
  <c r="AK5772" i="2" a="1"/>
  <c r="AK5772" i="2"/>
  <c r="AK5896" i="2" a="1"/>
  <c r="AK5896" i="2" s="1"/>
  <c r="AK5897" i="2" a="1"/>
  <c r="AK5897" i="2" s="1"/>
  <c r="AK5983" i="2" a="1"/>
  <c r="AK5983" i="2" s="1"/>
  <c r="AK5987" i="2" a="1"/>
  <c r="AK5987" i="2" s="1"/>
  <c r="AK6054" i="2" a="1"/>
  <c r="AK6054" i="2" s="1"/>
  <c r="AK6449" i="2" a="1"/>
  <c r="AK6449" i="2" s="1"/>
  <c r="AK6912" i="2" a="1"/>
  <c r="AK6912" i="2" s="1"/>
  <c r="AK32" i="2" a="1"/>
  <c r="AK32" i="2"/>
  <c r="AK55" i="2" a="1"/>
  <c r="AK55" i="2" s="1"/>
  <c r="AK1472" i="2" a="1"/>
  <c r="AK1472" i="2" s="1"/>
  <c r="AK3048" i="2" a="1"/>
  <c r="AK3048" i="2" s="1"/>
  <c r="AK4618" i="2" a="1"/>
  <c r="AK4618" i="2"/>
  <c r="AK4776" i="2" a="1"/>
  <c r="AK4776" i="2"/>
  <c r="AK5060" i="2" a="1"/>
  <c r="AK5060" i="2"/>
  <c r="AK5337" i="2" a="1"/>
  <c r="AK5337" i="2"/>
  <c r="AK33" i="2" a="1"/>
  <c r="AK33" i="2" s="1"/>
  <c r="AK56" i="2" a="1"/>
  <c r="AK56" i="2" s="1"/>
  <c r="AK546" i="2" a="1"/>
  <c r="AK546" i="2"/>
  <c r="AK564" i="2" a="1"/>
  <c r="AK564" i="2"/>
  <c r="AK3533" i="2" a="1"/>
  <c r="AK3533" i="2" s="1"/>
  <c r="AK4904" i="2" a="1"/>
  <c r="AK4904" i="2"/>
  <c r="AK6827" i="2" a="1"/>
  <c r="AK6827" i="2" s="1"/>
  <c r="AK6805" i="2" a="1"/>
  <c r="AK6805" i="2" s="1"/>
  <c r="AK7043" i="2" a="1"/>
  <c r="AK7043" i="2" s="1"/>
  <c r="AK5467" i="2" a="1"/>
  <c r="AK5467" i="2"/>
  <c r="AK5645" i="2" a="1"/>
  <c r="AK5645" i="2" s="1"/>
  <c r="AK5773" i="2" a="1"/>
  <c r="AK5773" i="2" s="1"/>
  <c r="AK5898" i="2" a="1"/>
  <c r="AK5898" i="2" s="1"/>
  <c r="AK13" i="2" a="1"/>
  <c r="AK13" i="2" s="1"/>
  <c r="AK18" i="2" a="1"/>
  <c r="AK18" i="2" s="1"/>
  <c r="AK1473" i="2" a="1"/>
  <c r="AK1473" i="2"/>
  <c r="AK3049" i="2" a="1"/>
  <c r="AK3049" i="2"/>
  <c r="AK3175" i="2" a="1"/>
  <c r="AK3175" i="2" s="1"/>
  <c r="AK4629" i="2" a="1"/>
  <c r="AK4629" i="2"/>
  <c r="AK4777" i="2" a="1"/>
  <c r="AK4777" i="2" s="1"/>
  <c r="AK5061" i="2" a="1"/>
  <c r="AK5061" i="2" s="1"/>
  <c r="AK5338" i="2" a="1"/>
  <c r="AK5338" i="2" s="1"/>
  <c r="AK1607" i="2" a="1"/>
  <c r="AK1607" i="2"/>
  <c r="AK1615" i="2" a="1"/>
  <c r="AK1615" i="2" s="1"/>
  <c r="AK1623" i="2" a="1"/>
  <c r="AK1623" i="2" s="1"/>
  <c r="AK1633" i="2" a="1"/>
  <c r="AK1633" i="2" s="1"/>
  <c r="AK1652" i="2" a="1"/>
  <c r="AK1652" i="2" s="1"/>
  <c r="AK1660" i="2" a="1"/>
  <c r="AK1660" i="2" s="1"/>
  <c r="AK1680" i="2" a="1"/>
  <c r="AK1680" i="2"/>
  <c r="AK1722" i="2" a="1"/>
  <c r="AK1722" i="2" s="1"/>
  <c r="AK1792" i="2" a="1"/>
  <c r="AK1792" i="2" s="1"/>
  <c r="AK1793" i="2" a="1"/>
  <c r="AK1793" i="2"/>
  <c r="AK6" i="2" a="1"/>
  <c r="AK6" i="2" s="1"/>
  <c r="AK19" i="2" a="1"/>
  <c r="AK19" i="2"/>
  <c r="AK547" i="2" a="1"/>
  <c r="AK547" i="2" s="1"/>
  <c r="AK565" i="2" a="1"/>
  <c r="AK565" i="2" s="1"/>
  <c r="AK800" i="2" a="1"/>
  <c r="AK800" i="2" s="1"/>
  <c r="AK834" i="2" a="1"/>
  <c r="AK834" i="2" s="1"/>
  <c r="AK998" i="2" a="1"/>
  <c r="AK998" i="2"/>
  <c r="AK1016" i="2" a="1"/>
  <c r="AK1016" i="2" s="1"/>
  <c r="AK1335" i="2" a="1"/>
  <c r="AK1335" i="2" s="1"/>
  <c r="AK1355" i="2" a="1"/>
  <c r="AK1355" i="2" s="1"/>
  <c r="AK3304" i="2" a="1"/>
  <c r="AK3304" i="2" s="1"/>
  <c r="AK3311" i="2" a="1"/>
  <c r="AK3311" i="2" s="1"/>
  <c r="AK3686" i="2" a="1"/>
  <c r="AK3686" i="2" s="1"/>
  <c r="AK3700" i="2" a="1"/>
  <c r="AK3700" i="2" s="1"/>
  <c r="AK1870" i="2" a="1"/>
  <c r="AK1870" i="2" s="1"/>
  <c r="AK2253" i="2" a="1"/>
  <c r="AK2253" i="2" s="1"/>
  <c r="AK3176" i="2" a="1"/>
  <c r="AK3176" i="2"/>
  <c r="AK3909" i="2" a="1"/>
  <c r="AK3909" i="2" s="1"/>
  <c r="AK4145" i="2" a="1"/>
  <c r="AK4145" i="2"/>
  <c r="AK4149" i="2" a="1"/>
  <c r="AK4149" i="2" s="1"/>
  <c r="AK4379" i="2" a="1"/>
  <c r="AK4379" i="2" s="1"/>
  <c r="AK4380" i="2" a="1"/>
  <c r="AK4380" i="2" s="1"/>
  <c r="AK6148" i="2" a="1"/>
  <c r="AK6148" i="2" s="1"/>
  <c r="AK6262" i="2" a="1"/>
  <c r="AK6262" i="2" s="1"/>
  <c r="AK6263" i="2" a="1"/>
  <c r="AK6263" i="2" s="1"/>
  <c r="AK4940" i="2" a="1"/>
  <c r="AK4940" i="2" s="1"/>
  <c r="AK6442" i="2" a="1"/>
  <c r="AK6442" i="2" s="1"/>
  <c r="AK6676" i="2" a="1"/>
  <c r="AK6676" i="2" s="1"/>
  <c r="AK6913" i="2" a="1"/>
  <c r="AK6913" i="2"/>
  <c r="AK5194" i="2" a="1"/>
  <c r="AK5194" i="2" s="1"/>
  <c r="AK5457" i="2" a="1"/>
  <c r="AK5457" i="2"/>
  <c r="AK5646" i="2" a="1"/>
  <c r="AK5646" i="2" s="1"/>
  <c r="AK5774" i="2" a="1"/>
  <c r="AK5774" i="2"/>
  <c r="AK5899" i="2" a="1"/>
  <c r="AK5899" i="2" s="1"/>
  <c r="AK6055" i="2" a="1"/>
  <c r="AK6055" i="2" s="1"/>
  <c r="AK6450" i="2" a="1"/>
  <c r="AK6450" i="2"/>
  <c r="AK6914" i="2" a="1"/>
  <c r="AK6914" i="2" s="1"/>
  <c r="AK3194" i="2" a="1"/>
  <c r="AK3194" i="2"/>
  <c r="AK3441" i="2" a="1"/>
  <c r="AK3441" i="2" s="1"/>
  <c r="AK3442" i="2" a="1"/>
  <c r="AK3442" i="2" s="1"/>
  <c r="AK3812" i="2" a="1"/>
  <c r="AK3812" i="2" s="1"/>
  <c r="AK3847" i="2" a="1"/>
  <c r="AK3847" i="2" s="1"/>
  <c r="AK220" i="2" a="1"/>
  <c r="AK220" i="2" s="1"/>
  <c r="AK318" i="2" a="1"/>
  <c r="AK318" i="2" s="1"/>
  <c r="AK670" i="2" a="1"/>
  <c r="AK670" i="2" s="1"/>
  <c r="AK711" i="2" a="1"/>
  <c r="AK711" i="2"/>
  <c r="AK1041" i="2" a="1"/>
  <c r="AK1041" i="2" s="1"/>
  <c r="AK1066" i="2" a="1"/>
  <c r="AK1066" i="2"/>
  <c r="AK1277" i="2" a="1"/>
  <c r="AK1277" i="2" s="1"/>
  <c r="AK1299" i="2" a="1"/>
  <c r="AK1299" i="2"/>
  <c r="AK1794" i="2" a="1"/>
  <c r="AK1794" i="2" s="1"/>
  <c r="AK1871" i="2" a="1"/>
  <c r="AK1871" i="2"/>
  <c r="AK1872" i="2" a="1"/>
  <c r="AK1872" i="2" s="1"/>
  <c r="AK1955" i="2" a="1"/>
  <c r="AK1955" i="2" s="1"/>
  <c r="AK2044" i="2" a="1"/>
  <c r="AK2044" i="2" s="1"/>
  <c r="AK2117" i="2" a="1"/>
  <c r="AK2117" i="2"/>
  <c r="AK2402" i="2" a="1"/>
  <c r="AK2402" i="2" s="1"/>
  <c r="AK2481" i="2" a="1"/>
  <c r="AK2481" i="2" s="1"/>
  <c r="AK221" i="2" a="1"/>
  <c r="AK221" i="2" s="1"/>
  <c r="AK222" i="2" a="1"/>
  <c r="AK222" i="2" s="1"/>
  <c r="AK1530" i="2" a="1"/>
  <c r="AK1530" i="2" s="1"/>
  <c r="AK3050" i="2" a="1"/>
  <c r="AK3050" i="2"/>
  <c r="AK4657" i="2" a="1"/>
  <c r="AK4657" i="2" s="1"/>
  <c r="AK4778" i="2" a="1"/>
  <c r="AK4778" i="2" s="1"/>
  <c r="AK5089" i="2" a="1"/>
  <c r="AK5089" i="2"/>
  <c r="AK5339" i="2" a="1"/>
  <c r="AK5339" i="2" s="1"/>
  <c r="AK5517" i="2" a="1"/>
  <c r="AK5517" i="2"/>
  <c r="AK3218" i="2" a="1"/>
  <c r="AK3218" i="2"/>
  <c r="AK4213" i="2" a="1"/>
  <c r="AK4213" i="2" s="1"/>
  <c r="AK4236" i="2" a="1"/>
  <c r="AK4236" i="2" s="1"/>
  <c r="AK4518" i="2" a="1"/>
  <c r="AK4518" i="2"/>
  <c r="AK4548" i="2" a="1"/>
  <c r="AK4548" i="2" s="1"/>
  <c r="AK2566" i="2" a="1"/>
  <c r="AK2566" i="2"/>
  <c r="AK2657" i="2" a="1"/>
  <c r="AK2657" i="2" s="1"/>
  <c r="AK2658" i="2" a="1"/>
  <c r="AK2658" i="2"/>
  <c r="AK2743" i="2" a="1"/>
  <c r="AK2743" i="2" s="1"/>
  <c r="AK4941" i="2" a="1"/>
  <c r="AK4941" i="2" s="1"/>
  <c r="AK6534" i="2" a="1"/>
  <c r="AK6534" i="2" s="1"/>
  <c r="AK6700" i="2" a="1"/>
  <c r="AK6700" i="2" s="1"/>
  <c r="AK6963" i="2" a="1"/>
  <c r="AK6963" i="2"/>
  <c r="AK5274" i="2" a="1"/>
  <c r="AK5274" i="2" s="1"/>
  <c r="AK5647" i="2" a="1"/>
  <c r="AK5647" i="2"/>
  <c r="AK5775" i="2" a="1"/>
  <c r="AK5775" i="2" s="1"/>
  <c r="AK5900" i="2" a="1"/>
  <c r="AK5900" i="2"/>
  <c r="AK6056" i="2" a="1"/>
  <c r="AK6056" i="2" s="1"/>
  <c r="AK6562" i="2" a="1"/>
  <c r="AK6562" i="2" s="1"/>
  <c r="AK6915" i="2" a="1"/>
  <c r="AK6915" i="2" s="1"/>
  <c r="AK122" i="2" a="1"/>
  <c r="AK122" i="2"/>
  <c r="AK223" i="2" a="1"/>
  <c r="AK223" i="2" s="1"/>
  <c r="AK1499" i="2" a="1"/>
  <c r="AK1499" i="2" s="1"/>
  <c r="AK3051" i="2" a="1"/>
  <c r="AK3051" i="2" s="1"/>
  <c r="AK3551" i="2" a="1"/>
  <c r="AK3551" i="2" s="1"/>
  <c r="AK4630" i="2" a="1"/>
  <c r="AK4630" i="2" s="1"/>
  <c r="AK4779" i="2" a="1"/>
  <c r="AK4779" i="2" s="1"/>
  <c r="AK5090" i="2" a="1"/>
  <c r="AK5090" i="2" s="1"/>
  <c r="AK5340" i="2" a="1"/>
  <c r="AK5340" i="2"/>
  <c r="AK1723" i="2" a="1"/>
  <c r="AK1723" i="2" s="1"/>
  <c r="AK1724" i="2" a="1"/>
  <c r="AK1724" i="2" s="1"/>
  <c r="AK1795" i="2" a="1"/>
  <c r="AK1795" i="2"/>
  <c r="AK57" i="2" a="1"/>
  <c r="AK57" i="2" s="1"/>
  <c r="AK123" i="2" a="1"/>
  <c r="AK123" i="2" s="1"/>
  <c r="AK608" i="2" a="1"/>
  <c r="AK608" i="2" s="1"/>
  <c r="AK609" i="2" a="1"/>
  <c r="AK609" i="2" s="1"/>
  <c r="AK821" i="2" a="1"/>
  <c r="AK821" i="2" s="1"/>
  <c r="AK822" i="2" a="1"/>
  <c r="AK822" i="2" s="1"/>
  <c r="AK1017" i="2" a="1"/>
  <c r="AK1017" i="2" s="1"/>
  <c r="AK1042" i="2" a="1"/>
  <c r="AK1042" i="2" s="1"/>
  <c r="AK1251" i="2" a="1"/>
  <c r="AK1251" i="2" s="1"/>
  <c r="AK1252" i="2" a="1"/>
  <c r="AK1252" i="2" s="1"/>
  <c r="AK3360" i="2" a="1"/>
  <c r="AK3360" i="2" s="1"/>
  <c r="AK3400" i="2" a="1"/>
  <c r="AK3400" i="2" s="1"/>
  <c r="AK3766" i="2" a="1"/>
  <c r="AK3766" i="2" s="1"/>
  <c r="AK3813" i="2" a="1"/>
  <c r="AK3813" i="2"/>
  <c r="AK1873" i="2" a="1"/>
  <c r="AK1873" i="2" s="1"/>
  <c r="AK1956" i="2" a="1"/>
  <c r="AK1956" i="2" s="1"/>
  <c r="AK1957" i="2" a="1"/>
  <c r="AK1957" i="2"/>
  <c r="AK2403" i="2" a="1"/>
  <c r="AK2403" i="2" s="1"/>
  <c r="AK2404" i="2" a="1"/>
  <c r="AK2404" i="2"/>
  <c r="AK2482" i="2" a="1"/>
  <c r="AK2482" i="2" s="1"/>
  <c r="AK2567" i="2" a="1"/>
  <c r="AK2567" i="2" s="1"/>
  <c r="AK2659" i="2" a="1"/>
  <c r="AK2659" i="2" s="1"/>
  <c r="AK2744" i="2" a="1"/>
  <c r="AK2744" i="2"/>
  <c r="AK3552" i="2" a="1"/>
  <c r="AK3552" i="2" s="1"/>
  <c r="AK3952" i="2" a="1"/>
  <c r="AK3952" i="2" s="1"/>
  <c r="AK4163" i="2" a="1"/>
  <c r="AK4163" i="2"/>
  <c r="AK4182" i="2" a="1"/>
  <c r="AK4182" i="2" s="1"/>
  <c r="AK4475" i="2" a="1"/>
  <c r="AK4475" i="2"/>
  <c r="AK4476" i="2" a="1"/>
  <c r="AK4476" i="2" s="1"/>
  <c r="AK6166" i="2" a="1"/>
  <c r="AK6166" i="2"/>
  <c r="AK6283" i="2" a="1"/>
  <c r="AK6283" i="2" s="1"/>
  <c r="AK6317" i="2" a="1"/>
  <c r="AK6317" i="2" s="1"/>
  <c r="AK4918" i="2" a="1"/>
  <c r="AK4918" i="2" s="1"/>
  <c r="AK6470" i="2" a="1"/>
  <c r="AK6470" i="2" s="1"/>
  <c r="AK6739" i="2" a="1"/>
  <c r="AK6739" i="2" s="1"/>
  <c r="AK6874" i="2" a="1"/>
  <c r="AK6874" i="2"/>
  <c r="AK5200" i="2" a="1"/>
  <c r="AK5200" i="2" s="1"/>
  <c r="AK5468" i="2" a="1"/>
  <c r="AK5468" i="2" s="1"/>
  <c r="AK5648" i="2" a="1"/>
  <c r="AK5648" i="2" s="1"/>
  <c r="AK5776" i="2" a="1"/>
  <c r="AK5776" i="2" s="1"/>
  <c r="AK5901" i="2" a="1"/>
  <c r="AK5901" i="2" s="1"/>
  <c r="AK6030" i="2" a="1"/>
  <c r="AK6030" i="2" s="1"/>
  <c r="AK6471" i="2" a="1"/>
  <c r="AK6471" i="2" s="1"/>
  <c r="AK6847" i="2" a="1"/>
  <c r="AK6847" i="2"/>
  <c r="AK374" i="2" a="1"/>
  <c r="AK374" i="2"/>
  <c r="AK468" i="2" a="1"/>
  <c r="AK468" i="2" s="1"/>
  <c r="AK1463" i="2" a="1"/>
  <c r="AK1463" i="2"/>
  <c r="AK3052" i="2" a="1"/>
  <c r="AK3052" i="2" s="1"/>
  <c r="AK2997" i="2" a="1"/>
  <c r="AK2997" i="2" s="1"/>
  <c r="AK2999" i="2" a="1"/>
  <c r="AK2999" i="2" s="1"/>
  <c r="AK3273" i="2" a="1"/>
  <c r="AK3273" i="2" s="1"/>
  <c r="AK3281" i="2" a="1"/>
  <c r="AK3281" i="2"/>
  <c r="AK3526" i="2" a="1"/>
  <c r="AK3526" i="2" s="1"/>
  <c r="AK4619" i="2" a="1"/>
  <c r="AK4619" i="2"/>
  <c r="AK4780" i="2" a="1"/>
  <c r="AK4780" i="2" s="1"/>
  <c r="AK5052" i="2" a="1"/>
  <c r="AK5052" i="2" s="1"/>
  <c r="AK5341" i="2" a="1"/>
  <c r="AK5341" i="2" s="1"/>
  <c r="AK479" i="2" a="1"/>
  <c r="AK479" i="2" s="1"/>
  <c r="AK506" i="2" a="1"/>
  <c r="AK506" i="2" s="1"/>
  <c r="AK780" i="2" a="1"/>
  <c r="AK780" i="2" s="1"/>
  <c r="AK784" i="2" a="1"/>
  <c r="AK784" i="2" s="1"/>
  <c r="AK966" i="2" a="1"/>
  <c r="AK966" i="2" s="1"/>
  <c r="AK975" i="2" a="1"/>
  <c r="AK975" i="2"/>
  <c r="AK1604" i="2" a="1"/>
  <c r="AK1604" i="2"/>
  <c r="AK1611" i="2" a="1"/>
  <c r="AK1611" i="2"/>
  <c r="AK1618" i="2" a="1"/>
  <c r="AK1618" i="2" s="1"/>
  <c r="AK1629" i="2" a="1"/>
  <c r="AK1629" i="2"/>
  <c r="AK1638" i="2" a="1"/>
  <c r="AK1638" i="2" s="1"/>
  <c r="AK1644" i="2" a="1"/>
  <c r="AK1644" i="2" s="1"/>
  <c r="AK1649" i="2" a="1"/>
  <c r="AK1649" i="2"/>
  <c r="AK1653" i="2" a="1"/>
  <c r="AK1653" i="2" s="1"/>
  <c r="AK1661" i="2" a="1"/>
  <c r="AK1661" i="2" s="1"/>
  <c r="AK1662" i="2" a="1"/>
  <c r="AK1662" i="2" s="1"/>
  <c r="AK1681" i="2" a="1"/>
  <c r="AK1681" i="2" s="1"/>
  <c r="AK2045" i="2" a="1"/>
  <c r="AK2045" i="2"/>
  <c r="AK2998" i="2" a="1"/>
  <c r="AK2998" i="2" s="1"/>
  <c r="AK3001" i="2" a="1"/>
  <c r="AK3001" i="2" s="1"/>
  <c r="AK3173" i="2" a="1"/>
  <c r="AK3173" i="2" s="1"/>
  <c r="AK3274" i="2" a="1"/>
  <c r="AK3274" i="2" s="1"/>
  <c r="AK3282" i="2" a="1"/>
  <c r="AK3282" i="2" s="1"/>
  <c r="AK3920" i="2" a="1"/>
  <c r="AK3920" i="2"/>
  <c r="AK4359" i="2" a="1"/>
  <c r="AK4359" i="2" s="1"/>
  <c r="AK4361" i="2" a="1"/>
  <c r="AK4361" i="2"/>
  <c r="AK4595" i="2" a="1"/>
  <c r="AK4595" i="2"/>
  <c r="AK4596" i="2" a="1"/>
  <c r="AK4596" i="2" s="1"/>
  <c r="AK4905" i="2" a="1"/>
  <c r="AK4905" i="2"/>
  <c r="AK6149" i="2" a="1"/>
  <c r="AK6149" i="2"/>
  <c r="AK6245" i="2" a="1"/>
  <c r="AK6245" i="2"/>
  <c r="AK6248" i="2" a="1"/>
  <c r="AK6248" i="2" s="1"/>
  <c r="AK6451" i="2" a="1"/>
  <c r="AK6451" i="2" s="1"/>
  <c r="AK6727" i="2" a="1"/>
  <c r="AK6727" i="2" s="1"/>
  <c r="AK6875" i="2" a="1"/>
  <c r="AK6875" i="2" s="1"/>
  <c r="AK5192" i="2" a="1"/>
  <c r="AK5192" i="2" s="1"/>
  <c r="AK5469" i="2" a="1"/>
  <c r="AK5469" i="2"/>
  <c r="AK6010" i="2" a="1"/>
  <c r="AK6010" i="2" s="1"/>
  <c r="AK6011" i="2" a="1"/>
  <c r="AK6011" i="2"/>
  <c r="AK6013" i="2" a="1"/>
  <c r="AK6013" i="2"/>
  <c r="AK6057" i="2" a="1"/>
  <c r="AK6057" i="2" s="1"/>
  <c r="AK6452" i="2" a="1"/>
  <c r="AK6452" i="2" s="1"/>
  <c r="AK6848" i="2" a="1"/>
  <c r="AK6848" i="2" s="1"/>
  <c r="AK224" i="2" a="1"/>
  <c r="AK224" i="2"/>
  <c r="AK319" i="2" a="1"/>
  <c r="AK319" i="2" s="1"/>
  <c r="AK1531" i="2" a="1"/>
  <c r="AK1531" i="2"/>
  <c r="AK3053" i="2" a="1"/>
  <c r="AK3053" i="2"/>
  <c r="AK3248" i="2" a="1"/>
  <c r="AK3248" i="2" s="1"/>
  <c r="AK4715" i="2" a="1"/>
  <c r="AK4715" i="2" s="1"/>
  <c r="AK4781" i="2" a="1"/>
  <c r="AK4781" i="2"/>
  <c r="AK5120" i="2" a="1"/>
  <c r="AK5120" i="2"/>
  <c r="AK5342" i="2" a="1"/>
  <c r="AK5342" i="2" s="1"/>
  <c r="AK1725" i="2" a="1"/>
  <c r="AK1725" i="2" s="1"/>
  <c r="AK1796" i="2" a="1"/>
  <c r="AK1796" i="2" s="1"/>
  <c r="AK124" i="2" a="1"/>
  <c r="AK124" i="2" s="1"/>
  <c r="AK225" i="2" a="1"/>
  <c r="AK225" i="2" s="1"/>
  <c r="AK610" i="2" a="1"/>
  <c r="AK610" i="2" s="1"/>
  <c r="AK671" i="2" a="1"/>
  <c r="AK671" i="2" s="1"/>
  <c r="AK896" i="2" a="1"/>
  <c r="AK896" i="2" s="1"/>
  <c r="AK930" i="2" a="1"/>
  <c r="AK930" i="2"/>
  <c r="AK1137" i="2" a="1"/>
  <c r="AK1137" i="2" s="1"/>
  <c r="AK1167" i="2" a="1"/>
  <c r="AK1167" i="2" s="1"/>
  <c r="AK1381" i="2" a="1"/>
  <c r="AK1381" i="2" s="1"/>
  <c r="AK1414" i="2" a="1"/>
  <c r="AK1414" i="2" s="1"/>
  <c r="AK3332" i="2" a="1"/>
  <c r="AK3332" i="2" s="1"/>
  <c r="AK3361" i="2" a="1"/>
  <c r="AK3361" i="2"/>
  <c r="AK3728" i="2" a="1"/>
  <c r="AK3728" i="2"/>
  <c r="AK3767" i="2" a="1"/>
  <c r="AK3767" i="2"/>
  <c r="AK1874" i="2" a="1"/>
  <c r="AK1874" i="2" s="1"/>
  <c r="AK1958" i="2" a="1"/>
  <c r="AK1958" i="2" s="1"/>
  <c r="AK2046" i="2" a="1"/>
  <c r="AK2046" i="2" s="1"/>
  <c r="AK2118" i="2" a="1"/>
  <c r="AK2118" i="2"/>
  <c r="AK2405" i="2" a="1"/>
  <c r="AK2405" i="2" s="1"/>
  <c r="AK2483" i="2" a="1"/>
  <c r="AK2483" i="2"/>
  <c r="AK2568" i="2" a="1"/>
  <c r="AK2568" i="2" s="1"/>
  <c r="AK2660" i="2" a="1"/>
  <c r="AK2660" i="2" s="1"/>
  <c r="AK2745" i="2" a="1"/>
  <c r="AK2745" i="2" s="1"/>
  <c r="AK2804" i="2" a="1"/>
  <c r="AK2804" i="2" s="1"/>
  <c r="AK3234" i="2" a="1"/>
  <c r="AK3234" i="2" s="1"/>
  <c r="AK3973" i="2" a="1"/>
  <c r="AK3973" i="2" s="1"/>
  <c r="AK4300" i="2" a="1"/>
  <c r="AK4300" i="2" s="1"/>
  <c r="AK4325" i="2" a="1"/>
  <c r="AK4325" i="2"/>
  <c r="AK4432" i="2" a="1"/>
  <c r="AK4432" i="2" s="1"/>
  <c r="AK4477" i="2" a="1"/>
  <c r="AK4477" i="2"/>
  <c r="AK6202" i="2" a="1"/>
  <c r="AK6202" i="2" s="1"/>
  <c r="AK6318" i="2" a="1"/>
  <c r="AK6318" i="2" s="1"/>
  <c r="AK6337" i="2" a="1"/>
  <c r="AK6337" i="2" s="1"/>
  <c r="AK4991" i="2" a="1"/>
  <c r="AK4991" i="2"/>
  <c r="AK6535" i="2" a="1"/>
  <c r="AK6535" i="2" s="1"/>
  <c r="AK6701" i="2" a="1"/>
  <c r="AK6701" i="2" s="1"/>
  <c r="AK7044" i="2" a="1"/>
  <c r="AK7044" i="2" s="1"/>
  <c r="AK5229" i="2" a="1"/>
  <c r="AK5229" i="2" s="1"/>
  <c r="AK5518" i="2" a="1"/>
  <c r="AK5518" i="2" s="1"/>
  <c r="AK5649" i="2" a="1"/>
  <c r="AK5649" i="2" s="1"/>
  <c r="AK5777" i="2" a="1"/>
  <c r="AK5777" i="2"/>
  <c r="AK5902" i="2" a="1"/>
  <c r="AK5902" i="2" s="1"/>
  <c r="AK6122" i="2" a="1"/>
  <c r="AK6122" i="2"/>
  <c r="AK6584" i="2" a="1"/>
  <c r="AK6584" i="2" s="1"/>
  <c r="AK7001" i="2" a="1"/>
  <c r="AK7001" i="2" s="1"/>
  <c r="AK4237" i="2" a="1"/>
  <c r="AK4237" i="2"/>
  <c r="AK4265" i="2" a="1"/>
  <c r="AK4265" i="2"/>
  <c r="AK4549" i="2" a="1"/>
  <c r="AK4549" i="2" s="1"/>
  <c r="AK4571" i="2" a="1"/>
  <c r="AK4571" i="2" s="1"/>
  <c r="AK3195" i="2" a="1"/>
  <c r="AK3195" i="2" s="1"/>
  <c r="AK3401" i="2" a="1"/>
  <c r="AK3401" i="2" s="1"/>
  <c r="AK3443" i="2" a="1"/>
  <c r="AK3443" i="2" s="1"/>
  <c r="AK3814" i="2" a="1"/>
  <c r="AK3814" i="2" s="1"/>
  <c r="AK3815" i="2" a="1"/>
  <c r="AK3815" i="2" s="1"/>
  <c r="AK125" i="2" a="1"/>
  <c r="AK125" i="2" s="1"/>
  <c r="AK226" i="2" a="1"/>
  <c r="AK226" i="2" s="1"/>
  <c r="AK611" i="2" a="1"/>
  <c r="AK611" i="2"/>
  <c r="AK672" i="2" a="1"/>
  <c r="AK672" i="2" s="1"/>
  <c r="AK801" i="2" a="1"/>
  <c r="AK801" i="2" s="1"/>
  <c r="AK805" i="2" a="1"/>
  <c r="AK805" i="2" s="1"/>
  <c r="AK1043" i="2" a="1"/>
  <c r="AK1043" i="2" s="1"/>
  <c r="AK1044" i="2" a="1"/>
  <c r="AK1044" i="2"/>
  <c r="AK1253" i="2" a="1"/>
  <c r="AK1253" i="2" s="1"/>
  <c r="AK1278" i="2" a="1"/>
  <c r="AK1278" i="2"/>
  <c r="AK1726" i="2" a="1"/>
  <c r="AK1726" i="2"/>
  <c r="AK1797" i="2" a="1"/>
  <c r="AK1797" i="2" s="1"/>
  <c r="AK1875" i="2" a="1"/>
  <c r="AK1875" i="2" s="1"/>
  <c r="AK1959" i="2" a="1"/>
  <c r="AK1959" i="2"/>
  <c r="AK1960" i="2" a="1"/>
  <c r="AK1960" i="2" s="1"/>
  <c r="AK2047" i="2" a="1"/>
  <c r="AK2047" i="2" s="1"/>
  <c r="AK2406" i="2" a="1"/>
  <c r="AK2406" i="2"/>
  <c r="AK2407" i="2" a="1"/>
  <c r="AK2407" i="2" s="1"/>
  <c r="AK126" i="2" a="1"/>
  <c r="AK126" i="2" s="1"/>
  <c r="AK227" i="2" a="1"/>
  <c r="AK227" i="2" s="1"/>
  <c r="AK1500" i="2" a="1"/>
  <c r="AK1500" i="2" s="1"/>
  <c r="AK3054" i="2" a="1"/>
  <c r="AK3054" i="2" s="1"/>
  <c r="AK4658" i="2" a="1"/>
  <c r="AK4658" i="2"/>
  <c r="AK4782" i="2" a="1"/>
  <c r="AK4782" i="2" s="1"/>
  <c r="AK5091" i="2" a="1"/>
  <c r="AK5091" i="2" s="1"/>
  <c r="AK5343" i="2" a="1"/>
  <c r="AK5343" i="2"/>
  <c r="AK5519" i="2" a="1"/>
  <c r="AK5519" i="2"/>
  <c r="AK3196" i="2" a="1"/>
  <c r="AK3196" i="2" s="1"/>
  <c r="AK3921" i="2" a="1"/>
  <c r="AK3921" i="2" s="1"/>
  <c r="AK4183" i="2" a="1"/>
  <c r="AK4183" i="2"/>
  <c r="AK4214" i="2" a="1"/>
  <c r="AK4214" i="2"/>
  <c r="AK4478" i="2" a="1"/>
  <c r="AK4478" i="2"/>
  <c r="AK4519" i="2" a="1"/>
  <c r="AK4519" i="2"/>
  <c r="AK2484" i="2" a="1"/>
  <c r="AK2484" i="2" s="1"/>
  <c r="AK2569" i="2" a="1"/>
  <c r="AK2569" i="2" s="1"/>
  <c r="AK2661" i="2" a="1"/>
  <c r="AK2661" i="2" s="1"/>
  <c r="AK2662" i="2" a="1"/>
  <c r="AK2662" i="2" s="1"/>
  <c r="AK4942" i="2" a="1"/>
  <c r="AK4942" i="2"/>
  <c r="AK6167" i="2" a="1"/>
  <c r="AK6167" i="2" s="1"/>
  <c r="AK6264" i="2" a="1"/>
  <c r="AK6264" i="2"/>
  <c r="AK6284" i="2" a="1"/>
  <c r="AK6284" i="2" s="1"/>
  <c r="AK6501" i="2" a="1"/>
  <c r="AK6501" i="2"/>
  <c r="AK6692" i="2" a="1"/>
  <c r="AK6692" i="2" s="1"/>
  <c r="AK6916" i="2" a="1"/>
  <c r="AK6916" i="2" s="1"/>
  <c r="AK5275" i="2" a="1"/>
  <c r="AK5275" i="2" s="1"/>
  <c r="AK5650" i="2" a="1"/>
  <c r="AK5650" i="2"/>
  <c r="AK5778" i="2" a="1"/>
  <c r="AK5778" i="2" s="1"/>
  <c r="AK5903" i="2" a="1"/>
  <c r="AK5903" i="2" s="1"/>
  <c r="AK6031" i="2" a="1"/>
  <c r="AK6031" i="2" s="1"/>
  <c r="AK6536" i="2" a="1"/>
  <c r="AK6536" i="2" s="1"/>
  <c r="AK6876" i="2" a="1"/>
  <c r="AK6876" i="2" s="1"/>
  <c r="AK58" i="2" a="1"/>
  <c r="AK58" i="2" s="1"/>
  <c r="AK127" i="2" a="1"/>
  <c r="AK127" i="2"/>
  <c r="AK1474" i="2" a="1"/>
  <c r="AK1474" i="2" s="1"/>
  <c r="AK3055" i="2" a="1"/>
  <c r="AK3055" i="2" s="1"/>
  <c r="AK3197" i="2" a="1"/>
  <c r="AK3197" i="2" s="1"/>
  <c r="AK4631" i="2" a="1"/>
  <c r="AK4631" i="2"/>
  <c r="AK4783" i="2" a="1"/>
  <c r="AK4783" i="2" s="1"/>
  <c r="AK5062" i="2" a="1"/>
  <c r="AK5062" i="2"/>
  <c r="AK5344" i="2" a="1"/>
  <c r="AK5344" i="2" s="1"/>
  <c r="AK1663" i="2" a="1"/>
  <c r="AK1663" i="2" s="1"/>
  <c r="AK1682" i="2" a="1"/>
  <c r="AK1682" i="2" s="1"/>
  <c r="AK1727" i="2" a="1"/>
  <c r="AK1727" i="2" s="1"/>
  <c r="AK1798" i="2" a="1"/>
  <c r="AK1798" i="2" s="1"/>
  <c r="AK34" i="2" a="1"/>
  <c r="AK34" i="2" s="1"/>
  <c r="AK59" i="2" a="1"/>
  <c r="AK59" i="2" s="1"/>
  <c r="AK548" i="2" a="1"/>
  <c r="AK548" i="2" s="1"/>
  <c r="AK566" i="2" a="1"/>
  <c r="AK566" i="2" s="1"/>
  <c r="AK859" i="2" a="1"/>
  <c r="AK859" i="2" s="1"/>
  <c r="AK873" i="2" a="1"/>
  <c r="AK873" i="2"/>
  <c r="AK1091" i="2" a="1"/>
  <c r="AK1091" i="2"/>
  <c r="AK1111" i="2" a="1"/>
  <c r="AK1111" i="2" s="1"/>
  <c r="AK1336" i="2" a="1"/>
  <c r="AK1336" i="2" s="1"/>
  <c r="AK1356" i="2" a="1"/>
  <c r="AK1356" i="2" s="1"/>
  <c r="AK3316" i="2" a="1"/>
  <c r="AK3316" i="2" s="1"/>
  <c r="AK3318" i="2" a="1"/>
  <c r="AK3318" i="2" s="1"/>
  <c r="AK3687" i="2" a="1"/>
  <c r="AK3687" i="2" s="1"/>
  <c r="AK3701" i="2" a="1"/>
  <c r="AK3701" i="2" s="1"/>
  <c r="AK1876" i="2" a="1"/>
  <c r="AK1876" i="2" s="1"/>
  <c r="AK1961" i="2" a="1"/>
  <c r="AK1961" i="2" s="1"/>
  <c r="AK2348" i="2" a="1"/>
  <c r="AK2348" i="2" s="1"/>
  <c r="AK2361" i="2" a="1"/>
  <c r="AK2361" i="2" s="1"/>
  <c r="AK2408" i="2" a="1"/>
  <c r="AK2408" i="2" s="1"/>
  <c r="AK2485" i="2" a="1"/>
  <c r="AK2485" i="2" s="1"/>
  <c r="AK2570" i="2" a="1"/>
  <c r="AK2570" i="2"/>
  <c r="AK2571" i="2" a="1"/>
  <c r="AK2571" i="2" s="1"/>
  <c r="AK3198" i="2" a="1"/>
  <c r="AK3198" i="2"/>
  <c r="AK3910" i="2" a="1"/>
  <c r="AK3910" i="2" s="1"/>
  <c r="AK4238" i="2" a="1"/>
  <c r="AK4238" i="2" s="1"/>
  <c r="AK4266" i="2" a="1"/>
  <c r="AK4266" i="2" s="1"/>
  <c r="AK4381" i="2" a="1"/>
  <c r="AK4381" i="2" s="1"/>
  <c r="AK4401" i="2" a="1"/>
  <c r="AK4401" i="2" s="1"/>
  <c r="AK6150" i="2" a="1"/>
  <c r="AK6150" i="2" s="1"/>
  <c r="AK6265" i="2" a="1"/>
  <c r="AK6265" i="2" s="1"/>
  <c r="AK6285" i="2" a="1"/>
  <c r="AK6285" i="2" s="1"/>
  <c r="AK4943" i="2" a="1"/>
  <c r="AK4943" i="2" s="1"/>
  <c r="AK6472" i="2" a="1"/>
  <c r="AK6472" i="2" s="1"/>
  <c r="AK6680" i="2" a="1"/>
  <c r="AK6680" i="2" s="1"/>
  <c r="AK6917" i="2" a="1"/>
  <c r="AK6917" i="2" s="1"/>
  <c r="AK5209" i="2" a="1"/>
  <c r="AK5209" i="2" s="1"/>
  <c r="AK5470" i="2" a="1"/>
  <c r="AK5470" i="2"/>
  <c r="AK5651" i="2" a="1"/>
  <c r="AK5651" i="2" s="1"/>
  <c r="AK5779" i="2" a="1"/>
  <c r="AK5779" i="2"/>
  <c r="AK5904" i="2" a="1"/>
  <c r="AK5904" i="2"/>
  <c r="AK6081" i="2" a="1"/>
  <c r="AK6081" i="2"/>
  <c r="AK6473" i="2" a="1"/>
  <c r="AK6473" i="2"/>
  <c r="AK6918" i="2" a="1"/>
  <c r="AK6918" i="2" s="1"/>
  <c r="AK228" i="2" a="1"/>
  <c r="AK228" i="2" s="1"/>
  <c r="AK320" i="2" a="1"/>
  <c r="AK320" i="2" s="1"/>
  <c r="AK1562" i="2" a="1"/>
  <c r="AK1562" i="2" s="1"/>
  <c r="AK3056" i="2" a="1"/>
  <c r="AK3056" i="2" s="1"/>
  <c r="AK3617" i="2" a="1"/>
  <c r="AK3617" i="2" s="1"/>
  <c r="AK4690" i="2" a="1"/>
  <c r="AK4690" i="2" s="1"/>
  <c r="AK4784" i="2" a="1"/>
  <c r="AK4784" i="2" s="1"/>
  <c r="AK5147" i="2" a="1"/>
  <c r="AK5147" i="2"/>
  <c r="AK5345" i="2" a="1"/>
  <c r="AK5345" i="2" s="1"/>
  <c r="AK1877" i="2" a="1"/>
  <c r="AK1877" i="2" s="1"/>
  <c r="AK229" i="2" a="1"/>
  <c r="AK229" i="2"/>
  <c r="AK321" i="2" a="1"/>
  <c r="AK321" i="2" s="1"/>
  <c r="AK673" i="2" a="1"/>
  <c r="AK673" i="2" s="1"/>
  <c r="AK712" i="2" a="1"/>
  <c r="AK712" i="2" s="1"/>
  <c r="AK835" i="2" a="1"/>
  <c r="AK835" i="2" s="1"/>
  <c r="AK847" i="2" a="1"/>
  <c r="AK847" i="2" s="1"/>
  <c r="AK1067" i="2" a="1"/>
  <c r="AK1067" i="2" s="1"/>
  <c r="AK1080" i="2" a="1"/>
  <c r="AK1080" i="2" s="1"/>
  <c r="AK1300" i="2" a="1"/>
  <c r="AK1300" i="2" s="1"/>
  <c r="AK1301" i="2" a="1"/>
  <c r="AK1301" i="2"/>
  <c r="AK3444" i="2" a="1"/>
  <c r="AK3444" i="2"/>
  <c r="AK3445" i="2" a="1"/>
  <c r="AK3445" i="2" s="1"/>
  <c r="AK3848" i="2" a="1"/>
  <c r="AK3848" i="2" s="1"/>
  <c r="AK3849" i="2" a="1"/>
  <c r="AK3849" i="2"/>
  <c r="AK1962" i="2" a="1"/>
  <c r="AK1962" i="2" s="1"/>
  <c r="AK2048" i="2" a="1"/>
  <c r="AK2048" i="2"/>
  <c r="AK2049" i="2" a="1"/>
  <c r="AK2049" i="2" s="1"/>
  <c r="AK2119" i="2" a="1"/>
  <c r="AK2119" i="2" s="1"/>
  <c r="AK2168" i="2" a="1"/>
  <c r="AK2168" i="2" s="1"/>
  <c r="AK2572" i="2" a="1"/>
  <c r="AK2572" i="2" s="1"/>
  <c r="AK2663" i="2" a="1"/>
  <c r="AK2663" i="2"/>
  <c r="AK2664" i="2" a="1"/>
  <c r="AK2664" i="2" s="1"/>
  <c r="AK2746" i="2" a="1"/>
  <c r="AK2746" i="2" s="1"/>
  <c r="AK2805" i="2" a="1"/>
  <c r="AK2805" i="2" s="1"/>
  <c r="AK2844" i="2" a="1"/>
  <c r="AK2844" i="2" s="1"/>
  <c r="AK3618" i="2" a="1"/>
  <c r="AK3618" i="2" s="1"/>
  <c r="AK3974" i="2" a="1"/>
  <c r="AK3974" i="2"/>
  <c r="AK4215" i="2" a="1"/>
  <c r="AK4215" i="2" s="1"/>
  <c r="AK4239" i="2" a="1"/>
  <c r="AK4239" i="2" s="1"/>
  <c r="AK4520" i="2" a="1"/>
  <c r="AK4520" i="2" s="1"/>
  <c r="AK4550" i="2" a="1"/>
  <c r="AK4550" i="2" s="1"/>
  <c r="AK6241" i="2" a="1"/>
  <c r="AK6241" i="2" s="1"/>
  <c r="AK6319" i="2" a="1"/>
  <c r="AK6319" i="2" s="1"/>
  <c r="AK6338" i="2" a="1"/>
  <c r="AK6338" i="2"/>
  <c r="AK4967" i="2" a="1"/>
  <c r="AK4967" i="2" s="1"/>
  <c r="AK6585" i="2" a="1"/>
  <c r="AK6585" i="2" s="1"/>
  <c r="AK6763" i="2" a="1"/>
  <c r="AK6763" i="2" s="1"/>
  <c r="AK6964" i="2" a="1"/>
  <c r="AK6964" i="2" s="1"/>
  <c r="AK5219" i="2" a="1"/>
  <c r="AK5219" i="2"/>
  <c r="AK5520" i="2" a="1"/>
  <c r="AK5520" i="2" s="1"/>
  <c r="AK5652" i="2" a="1"/>
  <c r="AK5652" i="2" s="1"/>
  <c r="AK5780" i="2" a="1"/>
  <c r="AK5780" i="2" s="1"/>
  <c r="AK5905" i="2" a="1"/>
  <c r="AK5905" i="2" s="1"/>
  <c r="AK6082" i="2" a="1"/>
  <c r="AK6082" i="2"/>
  <c r="AK6586" i="2" a="1"/>
  <c r="AK6586" i="2"/>
  <c r="AK6919" i="2" a="1"/>
  <c r="AK6919" i="2" s="1"/>
  <c r="AK128" i="2" a="1"/>
  <c r="AK128" i="2" s="1"/>
  <c r="AK230" i="2" a="1"/>
  <c r="AK230" i="2" s="1"/>
  <c r="AK1501" i="2" a="1"/>
  <c r="AK1501" i="2" s="1"/>
  <c r="AK3057" i="2" a="1"/>
  <c r="AK3057" i="2"/>
  <c r="AK3333" i="2" a="1"/>
  <c r="AK3333" i="2" s="1"/>
  <c r="AK3334" i="2" a="1"/>
  <c r="AK3334" i="2"/>
  <c r="AK3534" i="2" a="1"/>
  <c r="AK3534" i="2" s="1"/>
  <c r="AK3702" i="2" a="1"/>
  <c r="AK3702" i="2"/>
  <c r="AK3729" i="2" a="1"/>
  <c r="AK3729" i="2"/>
  <c r="AK4632" i="2" a="1"/>
  <c r="AK4632" i="2" s="1"/>
  <c r="AK4785" i="2" a="1"/>
  <c r="AK4785" i="2" s="1"/>
  <c r="AK5092" i="2" a="1"/>
  <c r="AK5092" i="2"/>
  <c r="AK5346" i="2" a="1"/>
  <c r="AK5346" i="2" s="1"/>
  <c r="AK60" i="2" a="1"/>
  <c r="AK60" i="2" s="1"/>
  <c r="AK129" i="2" a="1"/>
  <c r="AK129" i="2" s="1"/>
  <c r="AK567" i="2" a="1"/>
  <c r="AK567" i="2" s="1"/>
  <c r="AK612" i="2" a="1"/>
  <c r="AK612" i="2" s="1"/>
  <c r="AK1000" i="2" a="1"/>
  <c r="AK1000" i="2" s="1"/>
  <c r="AK1001" i="2" a="1"/>
  <c r="AK1001" i="2" s="1"/>
  <c r="AK1227" i="2" a="1"/>
  <c r="AK1227" i="2" s="1"/>
  <c r="AK1231" i="2" a="1"/>
  <c r="AK1231" i="2" s="1"/>
  <c r="AK3584" i="2" a="1"/>
  <c r="AK3584" i="2" s="1"/>
  <c r="AK4150" i="2" a="1"/>
  <c r="AK4150" i="2"/>
  <c r="AK4151" i="2" a="1"/>
  <c r="AK4151" i="2"/>
  <c r="AK4402" i="2" a="1"/>
  <c r="AK4402" i="2"/>
  <c r="AK4403" i="2" a="1"/>
  <c r="AK4403" i="2" s="1"/>
  <c r="AK4010" i="2" a="1"/>
  <c r="AK4010" i="2" s="1"/>
  <c r="AK4013" i="2" a="1"/>
  <c r="AK4013" i="2" s="1"/>
  <c r="AK4022" i="2" a="1"/>
  <c r="AK4022" i="2" s="1"/>
  <c r="AK4033" i="2" a="1"/>
  <c r="AK4033" i="2" s="1"/>
  <c r="AK4034" i="2" a="1"/>
  <c r="AK4034" i="2" s="1"/>
  <c r="AK4044" i="2" a="1"/>
  <c r="AK4044" i="2" s="1"/>
  <c r="AK4077" i="2" a="1"/>
  <c r="AK4077" i="2" s="1"/>
  <c r="AK4082" i="2" a="1"/>
  <c r="AK4082" i="2"/>
  <c r="AK4083" i="2" a="1"/>
  <c r="AK4083" i="2"/>
  <c r="AK4092" i="2" a="1"/>
  <c r="AK4092" i="2"/>
  <c r="AK4101" i="2" a="1"/>
  <c r="AK4101" i="2" s="1"/>
  <c r="AK4110" i="2" a="1"/>
  <c r="AK4110" i="2" s="1"/>
  <c r="AK6828" i="2" a="1"/>
  <c r="AK6828" i="2" s="1"/>
  <c r="AK4944" i="2" a="1"/>
  <c r="AK4944" i="2" s="1"/>
  <c r="AK6806" i="2" a="1"/>
  <c r="AK6806" i="2"/>
  <c r="AK7065" i="2" a="1"/>
  <c r="AK7065" i="2" s="1"/>
  <c r="AK5254" i="2" a="1"/>
  <c r="AK5254" i="2" s="1"/>
  <c r="AK5495" i="2" a="1"/>
  <c r="AK5495" i="2" s="1"/>
  <c r="AK5653" i="2" a="1"/>
  <c r="AK5653" i="2" s="1"/>
  <c r="AK5781" i="2" a="1"/>
  <c r="AK5781" i="2" s="1"/>
  <c r="AK5906" i="2" a="1"/>
  <c r="AK5906" i="2" s="1"/>
  <c r="AK6032" i="2" a="1"/>
  <c r="AK6032" i="2" s="1"/>
  <c r="AK6807" i="2" a="1"/>
  <c r="AK6807" i="2" s="1"/>
  <c r="AK7002" i="2" a="1"/>
  <c r="AK7002" i="2" s="1"/>
  <c r="AK3199" i="2" a="1"/>
  <c r="AK3199" i="2" s="1"/>
  <c r="AK3402" i="2" a="1"/>
  <c r="AK3402" i="2" s="1"/>
  <c r="AK3446" i="2" a="1"/>
  <c r="AK3446" i="2"/>
  <c r="AK3816" i="2" a="1"/>
  <c r="AK3816" i="2"/>
  <c r="AK3850" i="2" a="1"/>
  <c r="AK3850" i="2" s="1"/>
  <c r="AK130" i="2" a="1"/>
  <c r="AK130" i="2"/>
  <c r="AK231" i="2" a="1"/>
  <c r="AK231" i="2" s="1"/>
  <c r="AK613" i="2" a="1"/>
  <c r="AK613" i="2" s="1"/>
  <c r="AK674" i="2" a="1"/>
  <c r="AK674" i="2"/>
  <c r="AK1045" i="2" a="1"/>
  <c r="AK1045" i="2" s="1"/>
  <c r="AK1046" i="2" a="1"/>
  <c r="AK1046" i="2" s="1"/>
  <c r="AK1279" i="2" a="1"/>
  <c r="AK1279" i="2"/>
  <c r="AK1280" i="2" a="1"/>
  <c r="AK1280" i="2" s="1"/>
  <c r="AK1728" i="2" a="1"/>
  <c r="AK1728" i="2" s="1"/>
  <c r="AK1799" i="2" a="1"/>
  <c r="AK1799" i="2" s="1"/>
  <c r="AK1878" i="2" a="1"/>
  <c r="AK1878" i="2" s="1"/>
  <c r="AK1963" i="2" a="1"/>
  <c r="AK1963" i="2" s="1"/>
  <c r="AK2050" i="2" a="1"/>
  <c r="AK2050" i="2" s="1"/>
  <c r="AK2051" i="2" a="1"/>
  <c r="AK2051" i="2"/>
  <c r="AK2409" i="2" a="1"/>
  <c r="AK2409" i="2"/>
  <c r="AK2410" i="2" a="1"/>
  <c r="AK2410" i="2" s="1"/>
  <c r="AK131" i="2" a="1"/>
  <c r="AK131" i="2" s="1"/>
  <c r="AK232" i="2" a="1"/>
  <c r="AK232" i="2"/>
  <c r="AK1502" i="2" a="1"/>
  <c r="AK1502" i="2" s="1"/>
  <c r="AK3058" i="2" a="1"/>
  <c r="AK3058" i="2" s="1"/>
  <c r="AK4659" i="2" a="1"/>
  <c r="AK4659" i="2" s="1"/>
  <c r="AK4786" i="2" a="1"/>
  <c r="AK4786" i="2" s="1"/>
  <c r="AK5093" i="2" a="1"/>
  <c r="AK5093" i="2" s="1"/>
  <c r="AK5347" i="2" a="1"/>
  <c r="AK5347" i="2" s="1"/>
  <c r="AK5521" i="2" a="1"/>
  <c r="AK5521" i="2" s="1"/>
  <c r="AK3200" i="2" a="1"/>
  <c r="AK3200" i="2" s="1"/>
  <c r="AK4184" i="2" a="1"/>
  <c r="AK4184" i="2" s="1"/>
  <c r="AK4216" i="2" a="1"/>
  <c r="AK4216" i="2" s="1"/>
  <c r="AK4479" i="2" a="1"/>
  <c r="AK4479" i="2" s="1"/>
  <c r="AK4521" i="2" a="1"/>
  <c r="AK4521" i="2" s="1"/>
  <c r="AK2486" i="2" a="1"/>
  <c r="AK2486" i="2" s="1"/>
  <c r="AK2573" i="2" a="1"/>
  <c r="AK2573" i="2"/>
  <c r="AK2665" i="2" a="1"/>
  <c r="AK2665" i="2" s="1"/>
  <c r="AK2747" i="2" a="1"/>
  <c r="AK2747" i="2" s="1"/>
  <c r="AK4945" i="2" a="1"/>
  <c r="AK4945" i="2" s="1"/>
  <c r="AK6502" i="2" a="1"/>
  <c r="AK6502" i="2" s="1"/>
  <c r="AK6698" i="2" a="1"/>
  <c r="AK6698" i="2" s="1"/>
  <c r="AK6920" i="2" a="1"/>
  <c r="AK6920" i="2" s="1"/>
  <c r="AK5276" i="2" a="1"/>
  <c r="AK5276" i="2" s="1"/>
  <c r="AK5654" i="2" a="1"/>
  <c r="AK5654" i="2" s="1"/>
  <c r="AK5782" i="2" a="1"/>
  <c r="AK5782" i="2"/>
  <c r="AK5907" i="2" a="1"/>
  <c r="AK5907" i="2" s="1"/>
  <c r="AK6058" i="2" a="1"/>
  <c r="AK6058" i="2" s="1"/>
  <c r="AK6563" i="2" a="1"/>
  <c r="AK6563" i="2" s="1"/>
  <c r="AK6921" i="2" a="1"/>
  <c r="AK6921" i="2" s="1"/>
  <c r="AK3462" i="2" a="1"/>
  <c r="AK3462" i="2" s="1"/>
  <c r="AK3487" i="2" a="1"/>
  <c r="AK3487" i="2" s="1"/>
  <c r="AK3871" i="2" a="1"/>
  <c r="AK3871" i="2"/>
  <c r="AK3893" i="2" a="1"/>
  <c r="AK3893" i="2" s="1"/>
  <c r="AK322" i="2" a="1"/>
  <c r="AK322" i="2" s="1"/>
  <c r="AK375" i="2" a="1"/>
  <c r="AK375" i="2" s="1"/>
  <c r="AK713" i="2" a="1"/>
  <c r="AK713" i="2" s="1"/>
  <c r="AK735" i="2" a="1"/>
  <c r="AK735" i="2" s="1"/>
  <c r="AK1879" i="2" a="1"/>
  <c r="AK1879" i="2" s="1"/>
  <c r="AK2052" i="2" a="1"/>
  <c r="AK2052" i="2" s="1"/>
  <c r="AK2120" i="2" a="1"/>
  <c r="AK2120" i="2" s="1"/>
  <c r="AK2169" i="2" a="1"/>
  <c r="AK2169" i="2" s="1"/>
  <c r="AK2170" i="2" a="1"/>
  <c r="AK2170" i="2" s="1"/>
  <c r="AK2198" i="2" a="1"/>
  <c r="AK2198" i="2" s="1"/>
  <c r="AK323" i="2" a="1"/>
  <c r="AK323" i="2" s="1"/>
  <c r="AK376" i="2" a="1"/>
  <c r="AK376" i="2"/>
  <c r="AK1583" i="2" a="1"/>
  <c r="AK1583" i="2" s="1"/>
  <c r="AK3059" i="2" a="1"/>
  <c r="AK3059" i="2"/>
  <c r="AK4716" i="2" a="1"/>
  <c r="AK4716" i="2" s="1"/>
  <c r="AK4787" i="2" a="1"/>
  <c r="AK4787" i="2"/>
  <c r="AK5148" i="2" a="1"/>
  <c r="AK5148" i="2"/>
  <c r="AK5348" i="2" a="1"/>
  <c r="AK5348" i="2" s="1"/>
  <c r="AK5567" i="2" a="1"/>
  <c r="AK5567" i="2" s="1"/>
  <c r="AK3249" i="2" a="1"/>
  <c r="AK3249" i="2"/>
  <c r="AK2574" i="2" a="1"/>
  <c r="AK2574" i="2" s="1"/>
  <c r="AK2575" i="2" a="1"/>
  <c r="AK2575" i="2" s="1"/>
  <c r="AK2666" i="2" a="1"/>
  <c r="AK2666" i="2" s="1"/>
  <c r="AK2748" i="2" a="1"/>
  <c r="AK2748" i="2" s="1"/>
  <c r="AK2806" i="2" a="1"/>
  <c r="AK2806" i="2" s="1"/>
  <c r="AK2845" i="2" a="1"/>
  <c r="AK2845" i="2"/>
  <c r="AK4992" i="2" a="1"/>
  <c r="AK4992" i="2" s="1"/>
  <c r="AK6587" i="2" a="1"/>
  <c r="AK6587" i="2" s="1"/>
  <c r="AK6717" i="2" a="1"/>
  <c r="AK6717" i="2"/>
  <c r="AK7003" i="2" a="1"/>
  <c r="AK7003" i="2" s="1"/>
  <c r="AK5655" i="2" a="1"/>
  <c r="AK5655" i="2"/>
  <c r="AK5783" i="2" a="1"/>
  <c r="AK5783" i="2" s="1"/>
  <c r="AK5908" i="2" a="1"/>
  <c r="AK5908" i="2" s="1"/>
  <c r="AK3060" i="2" a="1"/>
  <c r="AK3060" i="2" s="1"/>
  <c r="AK3308" i="2" a="1"/>
  <c r="AK3308" i="2" s="1"/>
  <c r="AK3314" i="2" a="1"/>
  <c r="AK3314" i="2" s="1"/>
  <c r="AK3730" i="2" a="1"/>
  <c r="AK3730" i="2"/>
  <c r="AK3768" i="2" a="1"/>
  <c r="AK3768" i="2" s="1"/>
  <c r="AK7" i="2" a="1"/>
  <c r="AK7" i="2" s="1"/>
  <c r="AK20" i="2" a="1"/>
  <c r="AK20" i="2"/>
  <c r="AK568" i="2" a="1"/>
  <c r="AK568" i="2" s="1"/>
  <c r="AK614" i="2" a="1"/>
  <c r="AK614" i="2"/>
  <c r="AK794" i="2" a="1"/>
  <c r="AK794" i="2" s="1"/>
  <c r="AK796" i="2" a="1"/>
  <c r="AK796" i="2" s="1"/>
  <c r="AK991" i="2" a="1"/>
  <c r="AK991" i="2"/>
  <c r="AK994" i="2" a="1"/>
  <c r="AK994" i="2"/>
  <c r="AK1232" i="2" a="1"/>
  <c r="AK1232" i="2" s="1"/>
  <c r="AK1254" i="2" a="1"/>
  <c r="AK1254" i="2" s="1"/>
  <c r="AK1608" i="2" a="1"/>
  <c r="AK1608" i="2" s="1"/>
  <c r="AK1614" i="2" a="1"/>
  <c r="AK1614" i="2" s="1"/>
  <c r="AK1624" i="2" a="1"/>
  <c r="AK1624" i="2" s="1"/>
  <c r="AK1634" i="2" a="1"/>
  <c r="AK1634" i="2" s="1"/>
  <c r="AK1650" i="2" a="1"/>
  <c r="AK1650" i="2"/>
  <c r="AK1683" i="2" a="1"/>
  <c r="AK1683" i="2" s="1"/>
  <c r="AK1729" i="2" a="1"/>
  <c r="AK1729" i="2" s="1"/>
  <c r="AK1730" i="2" a="1"/>
  <c r="AK1730" i="2" s="1"/>
  <c r="AK1800" i="2" a="1"/>
  <c r="AK1800" i="2" s="1"/>
  <c r="AK1880" i="2" a="1"/>
  <c r="AK1880" i="2" s="1"/>
  <c r="AK1964" i="2" a="1"/>
  <c r="AK1964" i="2"/>
  <c r="AK2254" i="2" a="1"/>
  <c r="AK2254" i="2" s="1"/>
  <c r="AK8" i="2" a="1"/>
  <c r="AK8" i="2" s="1"/>
  <c r="AK21" i="2" a="1"/>
  <c r="AK21" i="2" s="1"/>
  <c r="AK1475" i="2" a="1"/>
  <c r="AK1475" i="2" s="1"/>
  <c r="AK3061" i="2" a="1"/>
  <c r="AK3061" i="2" s="1"/>
  <c r="AK4788" i="2" a="1"/>
  <c r="AK4788" i="2" s="1"/>
  <c r="AK4620" i="2" a="1"/>
  <c r="AK4620" i="2" s="1"/>
  <c r="AK5053" i="2" a="1"/>
  <c r="AK5053" i="2" s="1"/>
  <c r="AK5349" i="2" a="1"/>
  <c r="AK5349" i="2" s="1"/>
  <c r="AK5471" i="2" a="1"/>
  <c r="AK5471" i="2" s="1"/>
  <c r="AK3174" i="2" a="1"/>
  <c r="AK3174" i="2" s="1"/>
  <c r="AK3911" i="2" a="1"/>
  <c r="AK3911" i="2" s="1"/>
  <c r="AK4138" i="2" a="1"/>
  <c r="AK4138" i="2" s="1"/>
  <c r="AK4142" i="2" a="1"/>
  <c r="AK4142" i="2" s="1"/>
  <c r="AK4433" i="2" a="1"/>
  <c r="AK4433" i="2"/>
  <c r="AK4434" i="2" a="1"/>
  <c r="AK4434" i="2" s="1"/>
  <c r="AK4906" i="2" a="1"/>
  <c r="AK4906" i="2"/>
  <c r="AK6154" i="2" a="1"/>
  <c r="AK6154" i="2"/>
  <c r="AK6266" i="2" a="1"/>
  <c r="AK6266" i="2" s="1"/>
  <c r="AK6286" i="2" a="1"/>
  <c r="AK6286" i="2"/>
  <c r="AK6437" i="2" a="1"/>
  <c r="AK6437" i="2" s="1"/>
  <c r="AK6677" i="2" a="1"/>
  <c r="AK6677" i="2" s="1"/>
  <c r="AK6849" i="2" a="1"/>
  <c r="AK6849" i="2" s="1"/>
  <c r="AK5250" i="2" a="1"/>
  <c r="AK5250" i="2" s="1"/>
  <c r="AK5656" i="2" a="1"/>
  <c r="AK5656" i="2" s="1"/>
  <c r="AK5784" i="2" a="1"/>
  <c r="AK5784" i="2" s="1"/>
  <c r="AK5909" i="2" a="1"/>
  <c r="AK5909" i="2" s="1"/>
  <c r="AK6023" i="2" a="1"/>
  <c r="AK6023" i="2" s="1"/>
  <c r="AK6453" i="2" a="1"/>
  <c r="AK6453" i="2"/>
  <c r="AK6850" i="2" a="1"/>
  <c r="AK6850" i="2" s="1"/>
  <c r="AK3219" i="2" a="1"/>
  <c r="AK3219" i="2" s="1"/>
  <c r="AK3463" i="2" a="1"/>
  <c r="AK3463" i="2" s="1"/>
  <c r="AK3464" i="2" a="1"/>
  <c r="AK3464" i="2"/>
  <c r="AK3851" i="2" a="1"/>
  <c r="AK3851" i="2"/>
  <c r="AK3872" i="2" a="1"/>
  <c r="AK3872" i="2"/>
  <c r="AK324" i="2" a="1"/>
  <c r="AK324" i="2" s="1"/>
  <c r="AK377" i="2" a="1"/>
  <c r="AK377" i="2" s="1"/>
  <c r="AK714" i="2" a="1"/>
  <c r="AK714" i="2" s="1"/>
  <c r="AK736" i="2" a="1"/>
  <c r="AK736" i="2" s="1"/>
  <c r="AK806" i="2" a="1"/>
  <c r="AK806" i="2"/>
  <c r="AK823" i="2" a="1"/>
  <c r="AK823" i="2" s="1"/>
  <c r="AK1068" i="2" a="1"/>
  <c r="AK1068" i="2" s="1"/>
  <c r="AK1081" i="2" a="1"/>
  <c r="AK1081" i="2" s="1"/>
  <c r="AK1302" i="2" a="1"/>
  <c r="AK1302" i="2" s="1"/>
  <c r="AK1315" i="2" a="1"/>
  <c r="AK1315" i="2" s="1"/>
  <c r="AK1881" i="2" a="1"/>
  <c r="AK1881" i="2" s="1"/>
  <c r="AK1965" i="2" a="1"/>
  <c r="AK1965" i="2" s="1"/>
  <c r="AK2053" i="2" a="1"/>
  <c r="AK2053" i="2" s="1"/>
  <c r="AK2121" i="2" a="1"/>
  <c r="AK2121" i="2" s="1"/>
  <c r="AK2171" i="2" a="1"/>
  <c r="AK2171" i="2" s="1"/>
  <c r="AK2199" i="2" a="1"/>
  <c r="AK2199" i="2"/>
  <c r="AK233" i="2" a="1"/>
  <c r="AK233" i="2" s="1"/>
  <c r="AK325" i="2" a="1"/>
  <c r="AK325" i="2" s="1"/>
  <c r="AK1563" i="2" a="1"/>
  <c r="AK1563" i="2" s="1"/>
  <c r="AK3062" i="2" a="1"/>
  <c r="AK3062" i="2" s="1"/>
  <c r="AK4691" i="2" a="1"/>
  <c r="AK4691" i="2" s="1"/>
  <c r="AK4789" i="2" a="1"/>
  <c r="AK4789" i="2"/>
  <c r="AK5121" i="2" a="1"/>
  <c r="AK5121" i="2"/>
  <c r="AK5350" i="2" a="1"/>
  <c r="AK5350" i="2" s="1"/>
  <c r="AK5550" i="2" a="1"/>
  <c r="AK5550" i="2" s="1"/>
  <c r="AK3220" i="2" a="1"/>
  <c r="AK3220" i="2" s="1"/>
  <c r="AK3922" i="2" a="1"/>
  <c r="AK3922" i="2" s="1"/>
  <c r="AK4240" i="2" a="1"/>
  <c r="AK4240" i="2"/>
  <c r="AK4241" i="2" a="1"/>
  <c r="AK4241" i="2"/>
  <c r="AK4551" i="2" a="1"/>
  <c r="AK4551" i="2" s="1"/>
  <c r="AK4552" i="2" a="1"/>
  <c r="AK4552" i="2" s="1"/>
  <c r="AK2487" i="2" a="1"/>
  <c r="AK2487" i="2"/>
  <c r="AK2576" i="2" a="1"/>
  <c r="AK2576" i="2" s="1"/>
  <c r="AK2667" i="2" a="1"/>
  <c r="AK2667" i="2"/>
  <c r="AK2668" i="2" a="1"/>
  <c r="AK2668" i="2" s="1"/>
  <c r="AK2749" i="2" a="1"/>
  <c r="AK2749" i="2" s="1"/>
  <c r="AK2807" i="2" a="1"/>
  <c r="AK2807" i="2" s="1"/>
  <c r="AK4968" i="2" a="1"/>
  <c r="AK4968" i="2" s="1"/>
  <c r="AK6179" i="2" a="1"/>
  <c r="AK6179" i="2"/>
  <c r="AK6287" i="2" a="1"/>
  <c r="AK6287" i="2" s="1"/>
  <c r="AK6320" i="2" a="1"/>
  <c r="AK6320" i="2" s="1"/>
  <c r="AK6537" i="2" a="1"/>
  <c r="AK6537" i="2" s="1"/>
  <c r="AK6706" i="2" a="1"/>
  <c r="AK6706" i="2" s="1"/>
  <c r="AK6965" i="2" a="1"/>
  <c r="AK6965" i="2" s="1"/>
  <c r="AK5290" i="2" a="1"/>
  <c r="AK5290" i="2"/>
  <c r="AK5657" i="2" a="1"/>
  <c r="AK5657" i="2" s="1"/>
  <c r="AK5785" i="2" a="1"/>
  <c r="AK5785" i="2" s="1"/>
  <c r="AK5910" i="2" a="1"/>
  <c r="AK5910" i="2" s="1"/>
  <c r="AK6083" i="2" a="1"/>
  <c r="AK6083" i="2"/>
  <c r="AK6612" i="2" a="1"/>
  <c r="AK6612" i="2" s="1"/>
  <c r="AK6966" i="2" a="1"/>
  <c r="AK6966" i="2"/>
  <c r="AK234" i="2" a="1"/>
  <c r="AK234" i="2" s="1"/>
  <c r="AK326" i="2" a="1"/>
  <c r="AK326" i="2" s="1"/>
  <c r="AK1564" i="2" a="1"/>
  <c r="AK1564" i="2" s="1"/>
  <c r="AK3063" i="2" a="1"/>
  <c r="AK3063" i="2" s="1"/>
  <c r="AK3235" i="2" a="1"/>
  <c r="AK3235" i="2"/>
  <c r="AK4717" i="2" a="1"/>
  <c r="AK4717" i="2" s="1"/>
  <c r="AK4790" i="2" a="1"/>
  <c r="AK4790" i="2" s="1"/>
  <c r="AK5122" i="2" a="1"/>
  <c r="AK5122" i="2" s="1"/>
  <c r="AK5351" i="2" a="1"/>
  <c r="AK5351" i="2"/>
  <c r="AK1801" i="2" a="1"/>
  <c r="AK1801" i="2" s="1"/>
  <c r="AK1802" i="2" a="1"/>
  <c r="AK1802" i="2" s="1"/>
  <c r="AK235" i="2" a="1"/>
  <c r="AK235" i="2" s="1"/>
  <c r="AK236" i="2" a="1"/>
  <c r="AK236" i="2" s="1"/>
  <c r="AK675" i="2" a="1"/>
  <c r="AK675" i="2" s="1"/>
  <c r="AK676" i="2" a="1"/>
  <c r="AK676" i="2" s="1"/>
  <c r="AK897" i="2" a="1"/>
  <c r="AK897" i="2"/>
  <c r="AK931" i="2" a="1"/>
  <c r="AK931" i="2" s="1"/>
  <c r="AK1138" i="2" a="1"/>
  <c r="AK1138" i="2" s="1"/>
  <c r="AK1168" i="2" a="1"/>
  <c r="AK1168" i="2" s="1"/>
  <c r="AK1382" i="2" a="1"/>
  <c r="AK1382" i="2" s="1"/>
  <c r="AK1415" i="2" a="1"/>
  <c r="AK1415" i="2"/>
  <c r="AK3362" i="2" a="1"/>
  <c r="AK3362" i="2"/>
  <c r="AK3403" i="2" a="1"/>
  <c r="AK3403" i="2" s="1"/>
  <c r="AK3731" i="2" a="1"/>
  <c r="AK3731" i="2" s="1"/>
  <c r="AK3769" i="2" a="1"/>
  <c r="AK3769" i="2"/>
  <c r="AK1882" i="2" a="1"/>
  <c r="AK1882" i="2" s="1"/>
  <c r="AK1966" i="2" a="1"/>
  <c r="AK1966" i="2" s="1"/>
  <c r="AK2054" i="2" a="1"/>
  <c r="AK2054" i="2" s="1"/>
  <c r="AK2122" i="2" a="1"/>
  <c r="AK2122" i="2"/>
  <c r="AK2488" i="2" a="1"/>
  <c r="AK2488" i="2"/>
  <c r="AK2489" i="2" a="1"/>
  <c r="AK2489" i="2"/>
  <c r="AK2577" i="2" a="1"/>
  <c r="AK2577" i="2" s="1"/>
  <c r="AK2669" i="2" a="1"/>
  <c r="AK2669" i="2" s="1"/>
  <c r="AK2750" i="2" a="1"/>
  <c r="AK2750" i="2" s="1"/>
  <c r="AK2808" i="2" a="1"/>
  <c r="AK2808" i="2" s="1"/>
  <c r="AK3236" i="2" a="1"/>
  <c r="AK3236" i="2" s="1"/>
  <c r="AK3975" i="2" a="1"/>
  <c r="AK3975" i="2" s="1"/>
  <c r="AK4301" i="2" a="1"/>
  <c r="AK4301" i="2" s="1"/>
  <c r="AK4326" i="2" a="1"/>
  <c r="AK4326" i="2" s="1"/>
  <c r="AK4435" i="2" a="1"/>
  <c r="AK4435" i="2" s="1"/>
  <c r="AK4480" i="2" a="1"/>
  <c r="AK4480" i="2" s="1"/>
  <c r="AK6203" i="2" a="1"/>
  <c r="AK6203" i="2"/>
  <c r="AK6321" i="2" a="1"/>
  <c r="AK6321" i="2"/>
  <c r="AK6339" i="2" a="1"/>
  <c r="AK6339" i="2" s="1"/>
  <c r="AK4993" i="2" a="1"/>
  <c r="AK4993" i="2" s="1"/>
  <c r="AK6564" i="2" a="1"/>
  <c r="AK6564" i="2" s="1"/>
  <c r="AK6702" i="2" a="1"/>
  <c r="AK6702" i="2"/>
  <c r="AK7045" i="2" a="1"/>
  <c r="AK7045" i="2" s="1"/>
  <c r="AK5230" i="2" a="1"/>
  <c r="AK5230" i="2" s="1"/>
  <c r="AK5522" i="2" a="1"/>
  <c r="AK5522" i="2" s="1"/>
  <c r="AK5658" i="2" a="1"/>
  <c r="AK5658" i="2" s="1"/>
  <c r="AK5786" i="2" a="1"/>
  <c r="AK5786" i="2" s="1"/>
  <c r="AK5787" i="2" a="1"/>
  <c r="AK5787" i="2" s="1"/>
  <c r="AK6123" i="2" a="1"/>
  <c r="AK6123" i="2" s="1"/>
  <c r="AK6588" i="2" a="1"/>
  <c r="AK6588" i="2"/>
  <c r="AK7004" i="2" a="1"/>
  <c r="AK7004" i="2" s="1"/>
  <c r="AK132" i="2" a="1"/>
  <c r="AK132" i="2" s="1"/>
  <c r="AK237" i="2" a="1"/>
  <c r="AK237" i="2" s="1"/>
  <c r="AK1532" i="2" a="1"/>
  <c r="AK1532" i="2"/>
  <c r="AK3064" i="2" a="1"/>
  <c r="AK3064" i="2" s="1"/>
  <c r="AK3535" i="2" a="1"/>
  <c r="AK3535" i="2"/>
  <c r="AK4660" i="2" a="1"/>
  <c r="AK4660" i="2" s="1"/>
  <c r="AK4791" i="2" a="1"/>
  <c r="AK4791" i="2"/>
  <c r="AK5094" i="2" a="1"/>
  <c r="AK5094" i="2"/>
  <c r="AK5352" i="2" a="1"/>
  <c r="AK5352" i="2" s="1"/>
  <c r="AK133" i="2" a="1"/>
  <c r="AK133" i="2" s="1"/>
  <c r="AK238" i="2" a="1"/>
  <c r="AK238" i="2" s="1"/>
  <c r="AK615" i="2" a="1"/>
  <c r="AK615" i="2" s="1"/>
  <c r="AK616" i="2" a="1"/>
  <c r="AK616" i="2" s="1"/>
  <c r="AK1002" i="2" a="1"/>
  <c r="AK1002" i="2" s="1"/>
  <c r="AK1018" i="2" a="1"/>
  <c r="AK1018" i="2" s="1"/>
  <c r="AK1233" i="2" a="1"/>
  <c r="AK1233" i="2" s="1"/>
  <c r="AK1234" i="2" a="1"/>
  <c r="AK1234" i="2" s="1"/>
  <c r="AK3585" i="2" a="1"/>
  <c r="AK3585" i="2"/>
  <c r="AK4014" i="2" a="1"/>
  <c r="AK4014" i="2" s="1"/>
  <c r="AK4015" i="2" a="1"/>
  <c r="AK4015" i="2" s="1"/>
  <c r="AK4023" i="2" a="1"/>
  <c r="AK4023" i="2"/>
  <c r="AK4035" i="2" a="1"/>
  <c r="AK4035" i="2" s="1"/>
  <c r="AK4045" i="2" a="1"/>
  <c r="AK4045" i="2" s="1"/>
  <c r="AK4046" i="2" a="1"/>
  <c r="AK4046" i="2"/>
  <c r="AK4078" i="2" a="1"/>
  <c r="AK4078" i="2" s="1"/>
  <c r="AK4084" i="2" a="1"/>
  <c r="AK4084" i="2" s="1"/>
  <c r="AK4085" i="2" a="1"/>
  <c r="AK4085" i="2" s="1"/>
  <c r="AK4093" i="2" a="1"/>
  <c r="AK4093" i="2" s="1"/>
  <c r="AK4102" i="2" a="1"/>
  <c r="AK4102" i="2" s="1"/>
  <c r="AK4111" i="2" a="1"/>
  <c r="AK4111" i="2"/>
  <c r="AK6829" i="2" a="1"/>
  <c r="AK6829" i="2" s="1"/>
  <c r="AK4946" i="2" a="1"/>
  <c r="AK4946" i="2" s="1"/>
  <c r="AK6808" i="2" a="1"/>
  <c r="AK6808" i="2"/>
  <c r="AK7076" i="2" a="1"/>
  <c r="AK7076" i="2" s="1"/>
  <c r="AK5260" i="2" a="1"/>
  <c r="AK5260" i="2" s="1"/>
  <c r="AK5496" i="2" a="1"/>
  <c r="AK5496" i="2" s="1"/>
  <c r="AK5659" i="2" a="1"/>
  <c r="AK5659" i="2"/>
  <c r="AK5788" i="2" a="1"/>
  <c r="AK5788" i="2" s="1"/>
  <c r="AK5911" i="2" a="1"/>
  <c r="AK5911" i="2" s="1"/>
  <c r="AK6033" i="2" a="1"/>
  <c r="AK6033" i="2" s="1"/>
  <c r="AK6809" i="2" a="1"/>
  <c r="AK6809" i="2" s="1"/>
  <c r="AK7005" i="2" a="1"/>
  <c r="AK7005" i="2" s="1"/>
  <c r="AK134" i="2" a="1"/>
  <c r="AK134" i="2" s="1"/>
  <c r="AK239" i="2" a="1"/>
  <c r="AK239" i="2"/>
  <c r="AK1503" i="2" a="1"/>
  <c r="AK1503" i="2" s="1"/>
  <c r="AK3065" i="2" a="1"/>
  <c r="AK3065" i="2" s="1"/>
  <c r="AK3221" i="2" a="1"/>
  <c r="AK3221" i="2"/>
  <c r="AK4661" i="2" a="1"/>
  <c r="AK4661" i="2" s="1"/>
  <c r="AK4792" i="2" a="1"/>
  <c r="AK4792" i="2"/>
  <c r="AK5063" i="2" a="1"/>
  <c r="AK5063" i="2" s="1"/>
  <c r="AK5353" i="2" a="1"/>
  <c r="AK5353" i="2" s="1"/>
  <c r="AK1684" i="2" a="1"/>
  <c r="AK1684" i="2" s="1"/>
  <c r="AK1731" i="2" a="1"/>
  <c r="AK1731" i="2"/>
  <c r="AK1732" i="2" a="1"/>
  <c r="AK1732" i="2"/>
  <c r="AK1803" i="2" a="1"/>
  <c r="AK1803" i="2" s="1"/>
  <c r="AK61" i="2" a="1"/>
  <c r="AK61" i="2" s="1"/>
  <c r="AK62" i="2" a="1"/>
  <c r="AK62" i="2" s="1"/>
  <c r="AK569" i="2" a="1"/>
  <c r="AK569" i="2" s="1"/>
  <c r="AK570" i="2" a="1"/>
  <c r="AK570" i="2" s="1"/>
  <c r="AK874" i="2" a="1"/>
  <c r="AK874" i="2"/>
  <c r="AK898" i="2" a="1"/>
  <c r="AK898" i="2" s="1"/>
  <c r="AK1112" i="2" a="1"/>
  <c r="AK1112" i="2" s="1"/>
  <c r="AK1113" i="2" a="1"/>
  <c r="AK1113" i="2" s="1"/>
  <c r="AK1337" i="2" a="1"/>
  <c r="AK1337" i="2" s="1"/>
  <c r="AK1357" i="2" a="1"/>
  <c r="AK1357" i="2"/>
  <c r="AK3319" i="2" a="1"/>
  <c r="AK3319" i="2" s="1"/>
  <c r="AK3335" i="2" a="1"/>
  <c r="AK3335" i="2" s="1"/>
  <c r="AK3688" i="2" a="1"/>
  <c r="AK3688" i="2" s="1"/>
  <c r="AK3703" i="2" a="1"/>
  <c r="AK3703" i="2" s="1"/>
  <c r="AK1883" i="2" a="1"/>
  <c r="AK1883" i="2"/>
  <c r="AK1967" i="2" a="1"/>
  <c r="AK1967" i="2" s="1"/>
  <c r="AK2362" i="2" a="1"/>
  <c r="AK2362" i="2"/>
  <c r="AK2363" i="2" a="1"/>
  <c r="AK2363" i="2" s="1"/>
  <c r="AK2411" i="2" a="1"/>
  <c r="AK2411" i="2"/>
  <c r="AK2412" i="2" a="1"/>
  <c r="AK2412" i="2"/>
  <c r="AK2490" i="2" a="1"/>
  <c r="AK2490" i="2" s="1"/>
  <c r="AK2578" i="2" a="1"/>
  <c r="AK2578" i="2" s="1"/>
  <c r="AK3201" i="2" a="1"/>
  <c r="AK3201" i="2" s="1"/>
  <c r="AK3923" i="2" a="1"/>
  <c r="AK3923" i="2" s="1"/>
  <c r="AK4242" i="2" a="1"/>
  <c r="AK4242" i="2" s="1"/>
  <c r="AK4267" i="2" a="1"/>
  <c r="AK4267" i="2" s="1"/>
  <c r="AK4382" i="2" a="1"/>
  <c r="AK4382" i="2"/>
  <c r="AK4404" i="2" a="1"/>
  <c r="AK4404" i="2"/>
  <c r="AK6155" i="2" a="1"/>
  <c r="AK6155" i="2" s="1"/>
  <c r="AK6267" i="2" a="1"/>
  <c r="AK6267" i="2" s="1"/>
  <c r="AK6288" i="2" a="1"/>
  <c r="AK6288" i="2"/>
  <c r="AK4969" i="2" a="1"/>
  <c r="AK4969" i="2" s="1"/>
  <c r="AK6503" i="2" a="1"/>
  <c r="AK6503" i="2" s="1"/>
  <c r="AK6686" i="2" a="1"/>
  <c r="AK6686" i="2" s="1"/>
  <c r="AK6967" i="2" a="1"/>
  <c r="AK6967" i="2" s="1"/>
  <c r="AK5210" i="2" a="1"/>
  <c r="AK5210" i="2" s="1"/>
  <c r="AK5472" i="2" a="1"/>
  <c r="AK5472" i="2" s="1"/>
  <c r="AK5660" i="2" a="1"/>
  <c r="AK5660" i="2"/>
  <c r="AK5912" i="2" a="1"/>
  <c r="AK5912" i="2"/>
  <c r="AK5913" i="2" a="1"/>
  <c r="AK5913" i="2"/>
  <c r="AK6084" i="2" a="1"/>
  <c r="AK6084" i="2" s="1"/>
  <c r="AK6504" i="2" a="1"/>
  <c r="AK6504" i="2"/>
  <c r="AK6922" i="2" a="1"/>
  <c r="AK6922" i="2" s="1"/>
  <c r="AK3222" i="2" a="1"/>
  <c r="AK3222" i="2" s="1"/>
  <c r="AK327" i="2" a="1"/>
  <c r="AK327" i="2" s="1"/>
  <c r="AK378" i="2" a="1"/>
  <c r="AK378" i="2"/>
  <c r="AK715" i="2" a="1"/>
  <c r="AK715" i="2" s="1"/>
  <c r="AK737" i="2" a="1"/>
  <c r="AK737" i="2" s="1"/>
  <c r="AK1069" i="2" a="1"/>
  <c r="AK1069" i="2" s="1"/>
  <c r="AK1082" i="2" a="1"/>
  <c r="AK1082" i="2" s="1"/>
  <c r="AK1303" i="2" a="1"/>
  <c r="AK1303" i="2" s="1"/>
  <c r="AK1316" i="2" a="1"/>
  <c r="AK1316" i="2" s="1"/>
  <c r="AK1884" i="2" a="1"/>
  <c r="AK1884" i="2" s="1"/>
  <c r="AK1968" i="2" a="1"/>
  <c r="AK1968" i="2" s="1"/>
  <c r="AK1969" i="2" a="1"/>
  <c r="AK1969" i="2" s="1"/>
  <c r="AK2055" i="2" a="1"/>
  <c r="AK2055" i="2" s="1"/>
  <c r="AK2123" i="2" a="1"/>
  <c r="AK2123" i="2" s="1"/>
  <c r="AK2172" i="2" a="1"/>
  <c r="AK2172" i="2" s="1"/>
  <c r="AK328" i="2" a="1"/>
  <c r="AK328" i="2"/>
  <c r="AK379" i="2" a="1"/>
  <c r="AK379" i="2"/>
  <c r="AK1565" i="2" a="1"/>
  <c r="AK1565" i="2" s="1"/>
  <c r="AK3066" i="2" a="1"/>
  <c r="AK3066" i="2" s="1"/>
  <c r="AK4718" i="2" a="1"/>
  <c r="AK4718" i="2"/>
  <c r="AK4793" i="2" a="1"/>
  <c r="AK4793" i="2" s="1"/>
  <c r="AK5149" i="2" a="1"/>
  <c r="AK5149" i="2" s="1"/>
  <c r="AK5354" i="2" a="1"/>
  <c r="AK5354" i="2" s="1"/>
  <c r="AK5551" i="2" a="1"/>
  <c r="AK5551" i="2" s="1"/>
  <c r="AK3237" i="2" a="1"/>
  <c r="AK3237" i="2" s="1"/>
  <c r="AK2491" i="2" a="1"/>
  <c r="AK2491" i="2" s="1"/>
  <c r="AK2579" i="2" a="1"/>
  <c r="AK2579" i="2"/>
  <c r="AK2670" i="2" a="1"/>
  <c r="AK2670" i="2"/>
  <c r="AK2751" i="2" a="1"/>
  <c r="AK2751" i="2" s="1"/>
  <c r="AK2752" i="2" a="1"/>
  <c r="AK2752" i="2" s="1"/>
  <c r="AK2809" i="2" a="1"/>
  <c r="AK2809" i="2" s="1"/>
  <c r="AK4994" i="2" a="1"/>
  <c r="AK4994" i="2" s="1"/>
  <c r="AK6565" i="2" a="1"/>
  <c r="AK6565" i="2" s="1"/>
  <c r="AK6711" i="2" a="1"/>
  <c r="AK6711" i="2" s="1"/>
  <c r="AK7006" i="2" a="1"/>
  <c r="AK7006" i="2" s="1"/>
  <c r="AK5291" i="2" a="1"/>
  <c r="AK5291" i="2" s="1"/>
  <c r="AK5661" i="2" a="1"/>
  <c r="AK5661" i="2" s="1"/>
  <c r="AK5789" i="2" a="1"/>
  <c r="AK5789" i="2" s="1"/>
  <c r="AK5914" i="2" a="1"/>
  <c r="AK5914" i="2" s="1"/>
  <c r="AK6085" i="2" a="1"/>
  <c r="AK6085" i="2"/>
  <c r="AK6634" i="2" a="1"/>
  <c r="AK6634" i="2" s="1"/>
  <c r="AK6968" i="2" a="1"/>
  <c r="AK6968" i="2" s="1"/>
  <c r="AK329" i="2" a="1"/>
  <c r="AK329" i="2" s="1"/>
  <c r="AK330" i="2" a="1"/>
  <c r="AK330" i="2" s="1"/>
  <c r="AK1566" i="2" a="1"/>
  <c r="AK1566" i="2" s="1"/>
  <c r="AK3067" i="2" a="1"/>
  <c r="AK3067" i="2" s="1"/>
  <c r="AK3250" i="2" a="1"/>
  <c r="AK3250" i="2"/>
  <c r="AK4719" i="2" a="1"/>
  <c r="AK4719" i="2"/>
  <c r="AK4794" i="2" a="1"/>
  <c r="AK4794" i="2"/>
  <c r="AK5123" i="2" a="1"/>
  <c r="AK5123" i="2"/>
  <c r="AK5355" i="2" a="1"/>
  <c r="AK5355" i="2" s="1"/>
  <c r="AK1804" i="2" a="1"/>
  <c r="AK1804" i="2"/>
  <c r="AK1885" i="2" a="1"/>
  <c r="AK1885" i="2"/>
  <c r="AK240" i="2" a="1"/>
  <c r="AK240" i="2"/>
  <c r="AK331" i="2" a="1"/>
  <c r="AK331" i="2" s="1"/>
  <c r="AK677" i="2" a="1"/>
  <c r="AK677" i="2"/>
  <c r="AK716" i="2" a="1"/>
  <c r="AK716" i="2" s="1"/>
  <c r="AK932" i="2" a="1"/>
  <c r="AK932" i="2" s="1"/>
  <c r="AK946" i="2" a="1"/>
  <c r="AK946" i="2" s="1"/>
  <c r="AK1169" i="2" a="1"/>
  <c r="AK1169" i="2"/>
  <c r="AK1170" i="2" a="1"/>
  <c r="AK1170" i="2" s="1"/>
  <c r="AK1383" i="2" a="1"/>
  <c r="AK1383" i="2" s="1"/>
  <c r="AK1416" i="2" a="1"/>
  <c r="AK1416" i="2" s="1"/>
  <c r="AK3363" i="2" a="1"/>
  <c r="AK3363" i="2" s="1"/>
  <c r="AK3404" i="2" a="1"/>
  <c r="AK3404" i="2" s="1"/>
  <c r="AK3770" i="2" a="1"/>
  <c r="AK3770" i="2"/>
  <c r="AK3771" i="2" a="1"/>
  <c r="AK3771" i="2"/>
  <c r="AK1970" i="2" a="1"/>
  <c r="AK1970" i="2" s="1"/>
  <c r="AK1971" i="2" a="1"/>
  <c r="AK1971" i="2"/>
  <c r="AK2056" i="2" a="1"/>
  <c r="AK2056" i="2" s="1"/>
  <c r="AK2124" i="2" a="1"/>
  <c r="AK2124" i="2" s="1"/>
  <c r="AK2492" i="2" a="1"/>
  <c r="AK2492" i="2" s="1"/>
  <c r="AK2580" i="2" a="1"/>
  <c r="AK2580" i="2"/>
  <c r="AK2671" i="2" a="1"/>
  <c r="AK2671" i="2"/>
  <c r="AK2672" i="2" a="1"/>
  <c r="AK2672" i="2" s="1"/>
  <c r="AK2753" i="2" a="1"/>
  <c r="AK2753" i="2" s="1"/>
  <c r="AK2810" i="2" a="1"/>
  <c r="AK2810" i="2"/>
  <c r="AK3238" i="2" a="1"/>
  <c r="AK3238" i="2" s="1"/>
  <c r="AK3976" i="2" a="1"/>
  <c r="AK3976" i="2" s="1"/>
  <c r="AK4302" i="2" a="1"/>
  <c r="AK4302" i="2"/>
  <c r="AK4327" i="2" a="1"/>
  <c r="AK4327" i="2" s="1"/>
  <c r="AK4436" i="2" a="1"/>
  <c r="AK4436" i="2"/>
  <c r="AK4481" i="2" a="1"/>
  <c r="AK4481" i="2" s="1"/>
  <c r="AK6204" i="2" a="1"/>
  <c r="AK6204" i="2"/>
  <c r="AK6322" i="2" a="1"/>
  <c r="AK6322" i="2"/>
  <c r="AK6340" i="2" a="1"/>
  <c r="AK6340" i="2" s="1"/>
  <c r="AK5015" i="2" a="1"/>
  <c r="AK5015" i="2" s="1"/>
  <c r="AK6566" i="2" a="1"/>
  <c r="AK6566" i="2" s="1"/>
  <c r="AK6707" i="2" a="1"/>
  <c r="AK6707" i="2" s="1"/>
  <c r="AK7046" i="2" a="1"/>
  <c r="AK7046" i="2" s="1"/>
  <c r="AK5231" i="2" a="1"/>
  <c r="AK5231" i="2"/>
  <c r="AK5523" i="2" a="1"/>
  <c r="AK5523" i="2" s="1"/>
  <c r="AK5662" i="2" a="1"/>
  <c r="AK5662" i="2" s="1"/>
  <c r="AK5790" i="2" a="1"/>
  <c r="AK5790" i="2" s="1"/>
  <c r="AK5915" i="2" a="1"/>
  <c r="AK5915" i="2" s="1"/>
  <c r="AK6124" i="2" a="1"/>
  <c r="AK6124" i="2"/>
  <c r="AK6613" i="2" a="1"/>
  <c r="AK6613" i="2"/>
  <c r="AK7007" i="2" a="1"/>
  <c r="AK7007" i="2" s="1"/>
  <c r="AK63" i="2" a="1"/>
  <c r="AK63" i="2" s="1"/>
  <c r="AK135" i="2" a="1"/>
  <c r="AK135" i="2" s="1"/>
  <c r="AK1476" i="2" a="1"/>
  <c r="AK1476" i="2"/>
  <c r="AK3068" i="2" a="1"/>
  <c r="AK3068" i="2"/>
  <c r="AK3336" i="2" a="1"/>
  <c r="AK3336" i="2" s="1"/>
  <c r="AK3337" i="2" a="1"/>
  <c r="AK3337" i="2"/>
  <c r="AK3689" i="2" a="1"/>
  <c r="AK3689" i="2" s="1"/>
  <c r="AK3704" i="2" a="1"/>
  <c r="AK3704" i="2" s="1"/>
  <c r="AK4633" i="2" a="1"/>
  <c r="AK4633" i="2"/>
  <c r="AK4795" i="2" a="1"/>
  <c r="AK4795" i="2" s="1"/>
  <c r="AK5064" i="2" a="1"/>
  <c r="AK5064" i="2" s="1"/>
  <c r="AK5356" i="2" a="1"/>
  <c r="AK5356" i="2" s="1"/>
  <c r="AK35" i="2" a="1"/>
  <c r="AK35" i="2"/>
  <c r="AK64" i="2" a="1"/>
  <c r="AK64" i="2" s="1"/>
  <c r="AK549" i="2" a="1"/>
  <c r="AK549" i="2"/>
  <c r="AK571" i="2" a="1"/>
  <c r="AK571" i="2" s="1"/>
  <c r="AK860" i="2" a="1"/>
  <c r="AK860" i="2"/>
  <c r="AK875" i="2" a="1"/>
  <c r="AK875" i="2" s="1"/>
  <c r="AK1114" i="2" a="1"/>
  <c r="AK1114" i="2"/>
  <c r="AK1115" i="2" a="1"/>
  <c r="AK1115" i="2" s="1"/>
  <c r="AK1338" i="2" a="1"/>
  <c r="AK1338" i="2" s="1"/>
  <c r="AK1358" i="2" a="1"/>
  <c r="AK1358" i="2"/>
  <c r="AK1685" i="2" a="1"/>
  <c r="AK1685" i="2"/>
  <c r="AK1733" i="2" a="1"/>
  <c r="AK1733" i="2" s="1"/>
  <c r="AK1734" i="2" a="1"/>
  <c r="AK1734" i="2" s="1"/>
  <c r="AK1805" i="2" a="1"/>
  <c r="AK1805" i="2" s="1"/>
  <c r="AK1886" i="2" a="1"/>
  <c r="AK1886" i="2" s="1"/>
  <c r="AK1972" i="2" a="1"/>
  <c r="AK1972" i="2" s="1"/>
  <c r="AK2349" i="2" a="1"/>
  <c r="AK2349" i="2" s="1"/>
  <c r="AK2364" i="2" a="1"/>
  <c r="AK2364" i="2"/>
  <c r="AK2413" i="2" a="1"/>
  <c r="AK2413" i="2" s="1"/>
  <c r="AK2493" i="2" a="1"/>
  <c r="AK2493" i="2" s="1"/>
  <c r="AK3536" i="2" a="1"/>
  <c r="AK3536" i="2" s="1"/>
  <c r="AK5261" i="2" a="1"/>
  <c r="AK5261" i="2" s="1"/>
  <c r="AK6034" i="2" a="1"/>
  <c r="AK6034" i="2" s="1"/>
  <c r="AK6474" i="2" a="1"/>
  <c r="AK6474" i="2" s="1"/>
  <c r="AK6851" i="2" a="1"/>
  <c r="AK6851" i="2" s="1"/>
  <c r="AK3924" i="2" a="1"/>
  <c r="AK3924" i="2" s="1"/>
  <c r="AK4243" i="2" a="1"/>
  <c r="AK4243" i="2"/>
  <c r="AK4268" i="2" a="1"/>
  <c r="AK4268" i="2" s="1"/>
  <c r="AK4383" i="2" a="1"/>
  <c r="AK4383" i="2" s="1"/>
  <c r="AK4405" i="2" a="1"/>
  <c r="AK4405" i="2" s="1"/>
  <c r="AK2581" i="2" a="1"/>
  <c r="AK2581" i="2"/>
  <c r="AK2582" i="2" a="1"/>
  <c r="AK2582" i="2" s="1"/>
  <c r="AK3553" i="2" a="1"/>
  <c r="AK3553" i="2"/>
  <c r="AK4919" i="2" a="1"/>
  <c r="AK4919" i="2"/>
  <c r="AK6475" i="2" a="1"/>
  <c r="AK6475" i="2" s="1"/>
  <c r="AK6740" i="2" a="1"/>
  <c r="AK6740" i="2" s="1"/>
  <c r="AK6877" i="2" a="1"/>
  <c r="AK6877" i="2" s="1"/>
  <c r="AK6168" i="2" a="1"/>
  <c r="AK6168" i="2" s="1"/>
  <c r="AK6372" i="2" a="1"/>
  <c r="AK6372" i="2" s="1"/>
  <c r="AK6386" i="2" a="1"/>
  <c r="AK6386" i="2" s="1"/>
  <c r="AK5473" i="2" a="1"/>
  <c r="AK5473" i="2" s="1"/>
  <c r="AK5663" i="2" a="1"/>
  <c r="AK5663" i="2" s="1"/>
  <c r="AK5791" i="2" a="1"/>
  <c r="AK5791" i="2" s="1"/>
  <c r="AK5916" i="2" a="1"/>
  <c r="AK5916" i="2"/>
  <c r="AK241" i="2" a="1"/>
  <c r="AK241" i="2" s="1"/>
  <c r="AK332" i="2" a="1"/>
  <c r="AK332" i="2" s="1"/>
  <c r="AK1533" i="2" a="1"/>
  <c r="AK1533" i="2" s="1"/>
  <c r="AK3069" i="2" a="1"/>
  <c r="AK3069" i="2" s="1"/>
  <c r="AK3364" i="2" a="1"/>
  <c r="AK3364" i="2" s="1"/>
  <c r="AK3405" i="2" a="1"/>
  <c r="AK3405" i="2" s="1"/>
  <c r="AK3732" i="2" a="1"/>
  <c r="AK3732" i="2"/>
  <c r="AK3772" i="2" a="1"/>
  <c r="AK3772" i="2" s="1"/>
  <c r="AK4692" i="2" a="1"/>
  <c r="AK4692" i="2"/>
  <c r="AK4796" i="2" a="1"/>
  <c r="AK4796" i="2" s="1"/>
  <c r="AK5124" i="2" a="1"/>
  <c r="AK5124" i="2" s="1"/>
  <c r="AK5357" i="2" a="1"/>
  <c r="AK5357" i="2"/>
  <c r="AK136" i="2" a="1"/>
  <c r="AK136" i="2" s="1"/>
  <c r="AK242" i="2" a="1"/>
  <c r="AK242" i="2" s="1"/>
  <c r="AK617" i="2" a="1"/>
  <c r="AK617" i="2" s="1"/>
  <c r="AK678" i="2" a="1"/>
  <c r="AK678" i="2" s="1"/>
  <c r="AK899" i="2" a="1"/>
  <c r="AK899" i="2" s="1"/>
  <c r="AK900" i="2" a="1"/>
  <c r="AK900" i="2" s="1"/>
  <c r="AK1139" i="2" a="1"/>
  <c r="AK1139" i="2" s="1"/>
  <c r="AK1171" i="2" a="1"/>
  <c r="AK1171" i="2" s="1"/>
  <c r="AK1384" i="2" a="1"/>
  <c r="AK1384" i="2" s="1"/>
  <c r="AK1385" i="2" a="1"/>
  <c r="AK1385" i="2" s="1"/>
  <c r="AK1735" i="2" a="1"/>
  <c r="AK1735" i="2"/>
  <c r="AK1806" i="2" a="1"/>
  <c r="AK1806" i="2" s="1"/>
  <c r="AK1887" i="2" a="1"/>
  <c r="AK1887" i="2" s="1"/>
  <c r="AK1973" i="2" a="1"/>
  <c r="AK1973" i="2" s="1"/>
  <c r="AK2057" i="2" a="1"/>
  <c r="AK2057" i="2"/>
  <c r="AK2125" i="2" a="1"/>
  <c r="AK2125" i="2" s="1"/>
  <c r="AK2414" i="2" a="1"/>
  <c r="AK2414" i="2" s="1"/>
  <c r="AK2494" i="2" a="1"/>
  <c r="AK2494" i="2" s="1"/>
  <c r="AK3586" i="2" a="1"/>
  <c r="AK3586" i="2" s="1"/>
  <c r="AK5277" i="2" a="1"/>
  <c r="AK5277" i="2" s="1"/>
  <c r="AK6086" i="2" a="1"/>
  <c r="AK6086" i="2" s="1"/>
  <c r="AK6567" i="2" a="1"/>
  <c r="AK6567" i="2" s="1"/>
  <c r="AK6923" i="2" a="1"/>
  <c r="AK6923" i="2" s="1"/>
  <c r="AK3953" i="2" a="1"/>
  <c r="AK3953" i="2" s="1"/>
  <c r="AK4303" i="2" a="1"/>
  <c r="AK4303" i="2" s="1"/>
  <c r="AK4328" i="2" a="1"/>
  <c r="AK4328" i="2" s="1"/>
  <c r="AK4437" i="2" a="1"/>
  <c r="AK4437" i="2" s="1"/>
  <c r="AK4438" i="2" a="1"/>
  <c r="AK4438" i="2"/>
  <c r="AK2583" i="2" a="1"/>
  <c r="AK2583" i="2"/>
  <c r="AK2673" i="2" a="1"/>
  <c r="AK2673" i="2"/>
  <c r="AK2674" i="2" a="1"/>
  <c r="AK2674" i="2" s="1"/>
  <c r="AK2754" i="2" a="1"/>
  <c r="AK2754" i="2" s="1"/>
  <c r="AK3619" i="2" a="1"/>
  <c r="AK3619" i="2" s="1"/>
  <c r="AK4970" i="2" a="1"/>
  <c r="AK4970" i="2" s="1"/>
  <c r="AK6589" i="2" a="1"/>
  <c r="AK6589" i="2" s="1"/>
  <c r="AK6752" i="2" a="1"/>
  <c r="AK6752" i="2" s="1"/>
  <c r="AK6969" i="2" a="1"/>
  <c r="AK6969" i="2" s="1"/>
  <c r="AK6212" i="2" a="1"/>
  <c r="AK6212" i="2" s="1"/>
  <c r="AK6387" i="2" a="1"/>
  <c r="AK6387" i="2"/>
  <c r="AK6405" i="2" a="1"/>
  <c r="AK6405" i="2" s="1"/>
  <c r="AK5524" i="2" a="1"/>
  <c r="AK5524" i="2" s="1"/>
  <c r="AK5664" i="2" a="1"/>
  <c r="AK5664" i="2"/>
  <c r="AK5792" i="2" a="1"/>
  <c r="AK5792" i="2" s="1"/>
  <c r="AK5917" i="2" a="1"/>
  <c r="AK5917" i="2" s="1"/>
  <c r="AK500" i="2" a="1"/>
  <c r="AK500" i="2"/>
  <c r="AK501" i="2" a="1"/>
  <c r="AK501" i="2"/>
  <c r="AK1464" i="2" a="1"/>
  <c r="AK1464" i="2" s="1"/>
  <c r="AK3070" i="2" a="1"/>
  <c r="AK3070" i="2" s="1"/>
  <c r="AK3003" i="2" a="1"/>
  <c r="AK3003" i="2" s="1"/>
  <c r="AK3005" i="2" a="1"/>
  <c r="AK3005" i="2" s="1"/>
  <c r="AK3275" i="2" a="1"/>
  <c r="AK3275" i="2"/>
  <c r="AK3283" i="2" a="1"/>
  <c r="AK3283" i="2"/>
  <c r="AK3537" i="2" a="1"/>
  <c r="AK3537" i="2"/>
  <c r="AK4621" i="2" a="1"/>
  <c r="AK4621" i="2" s="1"/>
  <c r="AK4797" i="2" a="1"/>
  <c r="AK4797" i="2" s="1"/>
  <c r="AK5054" i="2" a="1"/>
  <c r="AK5054" i="2" s="1"/>
  <c r="AK5358" i="2" a="1"/>
  <c r="AK5358" i="2" s="1"/>
  <c r="AK515" i="2" a="1"/>
  <c r="AK515" i="2"/>
  <c r="AK517" i="2" a="1"/>
  <c r="AK517" i="2" s="1"/>
  <c r="AK781" i="2" a="1"/>
  <c r="AK781" i="2" s="1"/>
  <c r="AK785" i="2" a="1"/>
  <c r="AK785" i="2" s="1"/>
  <c r="AK977" i="2" a="1"/>
  <c r="AK977" i="2" s="1"/>
  <c r="AK978" i="2" a="1"/>
  <c r="AK978" i="2" s="1"/>
  <c r="AK1645" i="2" a="1"/>
  <c r="AK1645" i="2"/>
  <c r="AK1651" i="2" a="1"/>
  <c r="AK1651" i="2" s="1"/>
  <c r="AK1654" i="2" a="1"/>
  <c r="AK1654" i="2" s="1"/>
  <c r="AK1664" i="2" a="1"/>
  <c r="AK1664" i="2" s="1"/>
  <c r="AK1665" i="2" a="1"/>
  <c r="AK1665" i="2" s="1"/>
  <c r="AK1686" i="2" a="1"/>
  <c r="AK1686" i="2" s="1"/>
  <c r="AK2341" i="2" a="1"/>
  <c r="AK2341" i="2" s="1"/>
  <c r="AK2342" i="2" a="1"/>
  <c r="AK2342" i="2" s="1"/>
  <c r="AK2343" i="2" a="1"/>
  <c r="AK2343" i="2" s="1"/>
  <c r="AK2344" i="2" a="1"/>
  <c r="AK2344" i="2" s="1"/>
  <c r="AK2345" i="2" a="1"/>
  <c r="AK2345" i="2" s="1"/>
  <c r="AK2346" i="2" a="1"/>
  <c r="AK2346" i="2" s="1"/>
  <c r="AK3006" i="2" a="1"/>
  <c r="AK3006" i="2"/>
  <c r="AK3009" i="2" a="1"/>
  <c r="AK3009" i="2" s="1"/>
  <c r="AK3182" i="2" a="1"/>
  <c r="AK3182" i="2" s="1"/>
  <c r="AK3276" i="2" a="1"/>
  <c r="AK3276" i="2" s="1"/>
  <c r="AK3284" i="2" a="1"/>
  <c r="AK3284" i="2" s="1"/>
  <c r="AK3925" i="2" a="1"/>
  <c r="AK3925" i="2" s="1"/>
  <c r="AK4367" i="2" a="1"/>
  <c r="AK4367" i="2" s="1"/>
  <c r="AK4368" i="2" a="1"/>
  <c r="AK4368" i="2" s="1"/>
  <c r="AK4572" i="2" a="1"/>
  <c r="AK4572" i="2" s="1"/>
  <c r="AK4597" i="2" a="1"/>
  <c r="AK4597" i="2" s="1"/>
  <c r="AK4907" i="2" a="1"/>
  <c r="AK4907" i="2" s="1"/>
  <c r="AK6156" i="2" a="1"/>
  <c r="AK6156" i="2" s="1"/>
  <c r="AK6246" i="2" a="1"/>
  <c r="AK6246" i="2" s="1"/>
  <c r="AK6249" i="2" a="1"/>
  <c r="AK6249" i="2"/>
  <c r="AK6476" i="2" a="1"/>
  <c r="AK6476" i="2" s="1"/>
  <c r="AK6730" i="2" a="1"/>
  <c r="AK6730" i="2" s="1"/>
  <c r="AK6878" i="2" a="1"/>
  <c r="AK6878" i="2"/>
  <c r="AK5195" i="2" a="1"/>
  <c r="AK5195" i="2" s="1"/>
  <c r="AK5474" i="2" a="1"/>
  <c r="AK5474" i="2" s="1"/>
  <c r="AK6015" i="2" a="1"/>
  <c r="AK6015" i="2"/>
  <c r="AK6016" i="2" a="1"/>
  <c r="AK6016" i="2" s="1"/>
  <c r="AK6017" i="2" a="1"/>
  <c r="AK6017" i="2" s="1"/>
  <c r="AK6059" i="2" a="1"/>
  <c r="AK6059" i="2" s="1"/>
  <c r="AK6454" i="2" a="1"/>
  <c r="AK6454" i="2" s="1"/>
  <c r="AK6852" i="2" a="1"/>
  <c r="AK6852" i="2" s="1"/>
  <c r="AK3183" i="2" a="1"/>
  <c r="AK3183" i="2" s="1"/>
  <c r="AK3406" i="2" a="1"/>
  <c r="AK3406" i="2" s="1"/>
  <c r="AK3447" i="2" a="1"/>
  <c r="AK3447" i="2"/>
  <c r="AK3773" i="2" a="1"/>
  <c r="AK3773" i="2" s="1"/>
  <c r="AK3817" i="2" a="1"/>
  <c r="AK3817" i="2" s="1"/>
  <c r="AK137" i="2" a="1"/>
  <c r="AK137" i="2"/>
  <c r="AK243" i="2" a="1"/>
  <c r="AK243" i="2" s="1"/>
  <c r="AK618" i="2" a="1"/>
  <c r="AK618" i="2" s="1"/>
  <c r="AK679" i="2" a="1"/>
  <c r="AK679" i="2" s="1"/>
  <c r="AK1019" i="2" a="1"/>
  <c r="AK1019" i="2" s="1"/>
  <c r="AK1047" i="2" a="1"/>
  <c r="AK1047" i="2" s="1"/>
  <c r="AK1255" i="2" a="1"/>
  <c r="AK1255" i="2" s="1"/>
  <c r="AK1281" i="2" a="1"/>
  <c r="AK1281" i="2" s="1"/>
  <c r="AK1736" i="2" a="1"/>
  <c r="AK1736" i="2" s="1"/>
  <c r="AK1807" i="2" a="1"/>
  <c r="AK1807" i="2" s="1"/>
  <c r="AK1888" i="2" a="1"/>
  <c r="AK1888" i="2" s="1"/>
  <c r="AK1974" i="2" a="1"/>
  <c r="AK1974" i="2" s="1"/>
  <c r="AK2058" i="2" a="1"/>
  <c r="AK2058" i="2"/>
  <c r="AK2126" i="2" a="1"/>
  <c r="AK2126" i="2" s="1"/>
  <c r="AK2365" i="2" a="1"/>
  <c r="AK2365" i="2" s="1"/>
  <c r="AK2415" i="2" a="1"/>
  <c r="AK2415" i="2"/>
  <c r="AK2495" i="2" a="1"/>
  <c r="AK2495" i="2" s="1"/>
  <c r="AK138" i="2" a="1"/>
  <c r="AK138" i="2" s="1"/>
  <c r="AK244" i="2" a="1"/>
  <c r="AK244" i="2"/>
  <c r="AK1504" i="2" a="1"/>
  <c r="AK1504" i="2" s="1"/>
  <c r="AK3071" i="2" a="1"/>
  <c r="AK3071" i="2" s="1"/>
  <c r="AK4662" i="2" a="1"/>
  <c r="AK4662" i="2" s="1"/>
  <c r="AK4798" i="2" a="1"/>
  <c r="AK4798" i="2" s="1"/>
  <c r="AK5095" i="2" a="1"/>
  <c r="AK5095" i="2" s="1"/>
  <c r="AK5359" i="2" a="1"/>
  <c r="AK5359" i="2" s="1"/>
  <c r="AK5497" i="2" a="1"/>
  <c r="AK5497" i="2" s="1"/>
  <c r="AK3202" i="2" a="1"/>
  <c r="AK3202" i="2" s="1"/>
  <c r="AK4185" i="2" a="1"/>
  <c r="AK4185" i="2"/>
  <c r="AK4217" i="2" a="1"/>
  <c r="AK4217" i="2" s="1"/>
  <c r="AK4482" i="2" a="1"/>
  <c r="AK4482" i="2" s="1"/>
  <c r="AK4522" i="2" a="1"/>
  <c r="AK4522" i="2" s="1"/>
  <c r="AK2584" i="2" a="1"/>
  <c r="AK2584" i="2" s="1"/>
  <c r="AK2585" i="2" a="1"/>
  <c r="AK2585" i="2" s="1"/>
  <c r="AK2675" i="2" a="1"/>
  <c r="AK2675" i="2"/>
  <c r="AK4947" i="2" a="1"/>
  <c r="AK4947" i="2"/>
  <c r="AK6505" i="2" a="1"/>
  <c r="AK6505" i="2" s="1"/>
  <c r="AK6693" i="2" a="1"/>
  <c r="AK6693" i="2" s="1"/>
  <c r="AK6924" i="2" a="1"/>
  <c r="AK6924" i="2" s="1"/>
  <c r="AK5262" i="2" a="1"/>
  <c r="AK5262" i="2" s="1"/>
  <c r="AK5665" i="2" a="1"/>
  <c r="AK5665" i="2" s="1"/>
  <c r="AK5793" i="2" a="1"/>
  <c r="AK5793" i="2"/>
  <c r="AK5918" i="2" a="1"/>
  <c r="AK5918" i="2" s="1"/>
  <c r="AK6035" i="2" a="1"/>
  <c r="AK6035" i="2"/>
  <c r="AK6538" i="2" a="1"/>
  <c r="AK6538" i="2" s="1"/>
  <c r="AK6879" i="2" a="1"/>
  <c r="AK6879" i="2" s="1"/>
  <c r="AK245" i="2" a="1"/>
  <c r="AK245" i="2" s="1"/>
  <c r="AK246" i="2" a="1"/>
  <c r="AK246" i="2" s="1"/>
  <c r="AK1534" i="2" a="1"/>
  <c r="AK1534" i="2" s="1"/>
  <c r="AK3072" i="2" a="1"/>
  <c r="AK3072" i="2"/>
  <c r="AK3338" i="2" a="1"/>
  <c r="AK3338" i="2" s="1"/>
  <c r="AK3365" i="2" a="1"/>
  <c r="AK3365" i="2" s="1"/>
  <c r="AK3554" i="2" a="1"/>
  <c r="AK3554" i="2" s="1"/>
  <c r="AK3733" i="2" a="1"/>
  <c r="AK3733" i="2"/>
  <c r="AK3734" i="2" a="1"/>
  <c r="AK3734" i="2" s="1"/>
  <c r="AK4663" i="2" a="1"/>
  <c r="AK4663" i="2" s="1"/>
  <c r="AK4799" i="2" a="1"/>
  <c r="AK4799" i="2" s="1"/>
  <c r="AK5125" i="2" a="1"/>
  <c r="AK5125" i="2" s="1"/>
  <c r="AK5360" i="2" a="1"/>
  <c r="AK5360" i="2"/>
  <c r="AK139" i="2" a="1"/>
  <c r="AK139" i="2"/>
  <c r="AK247" i="2" a="1"/>
  <c r="AK247" i="2" s="1"/>
  <c r="AK619" i="2" a="1"/>
  <c r="AK619" i="2" s="1"/>
  <c r="AK680" i="2" a="1"/>
  <c r="AK680" i="2"/>
  <c r="AK1020" i="2" a="1"/>
  <c r="AK1020" i="2" s="1"/>
  <c r="AK1021" i="2" a="1"/>
  <c r="AK1021" i="2" s="1"/>
  <c r="AK1235" i="2" a="1"/>
  <c r="AK1235" i="2" s="1"/>
  <c r="AK1256" i="2" a="1"/>
  <c r="AK1256" i="2" s="1"/>
  <c r="AK3620" i="2" a="1"/>
  <c r="AK3620" i="2" s="1"/>
  <c r="AK4152" i="2" a="1"/>
  <c r="AK4152" i="2" s="1"/>
  <c r="AK4164" i="2" a="1"/>
  <c r="AK4164" i="2"/>
  <c r="AK4406" i="2" a="1"/>
  <c r="AK4406" i="2"/>
  <c r="AK4439" i="2" a="1"/>
  <c r="AK4439" i="2"/>
  <c r="AK4016" i="2" a="1"/>
  <c r="AK4016" i="2" s="1"/>
  <c r="AK4024" i="2" a="1"/>
  <c r="AK4024" i="2" s="1"/>
  <c r="AK4036" i="2" a="1"/>
  <c r="AK4036" i="2" s="1"/>
  <c r="AK4047" i="2" a="1"/>
  <c r="AK4047" i="2" s="1"/>
  <c r="AK4048" i="2" a="1"/>
  <c r="AK4048" i="2" s="1"/>
  <c r="AK4054" i="2" a="1"/>
  <c r="AK4054" i="2" s="1"/>
  <c r="AK4086" i="2" a="1"/>
  <c r="AK4086" i="2" s="1"/>
  <c r="AK4087" i="2" a="1"/>
  <c r="AK4087" i="2" s="1"/>
  <c r="AK4094" i="2" a="1"/>
  <c r="AK4094" i="2" s="1"/>
  <c r="AK4103" i="2" a="1"/>
  <c r="AK4103" i="2"/>
  <c r="AK4112" i="2" a="1"/>
  <c r="AK4112" i="2" s="1"/>
  <c r="AK4113" i="2" a="1"/>
  <c r="AK4113" i="2" s="1"/>
  <c r="AK6830" i="2" a="1"/>
  <c r="AK6830" i="2" s="1"/>
  <c r="AK4948" i="2" a="1"/>
  <c r="AK4948" i="2" s="1"/>
  <c r="AK6810" i="2" a="1"/>
  <c r="AK6810" i="2"/>
  <c r="AK7077" i="2" a="1"/>
  <c r="AK7077" i="2"/>
  <c r="AK5263" i="2" a="1"/>
  <c r="AK5263" i="2" s="1"/>
  <c r="AK5525" i="2" a="1"/>
  <c r="AK5525" i="2" s="1"/>
  <c r="AK5666" i="2" a="1"/>
  <c r="AK5666" i="2" s="1"/>
  <c r="AK5794" i="2" a="1"/>
  <c r="AK5794" i="2"/>
  <c r="AK5919" i="2" a="1"/>
  <c r="AK5919" i="2" s="1"/>
  <c r="AK6060" i="2" a="1"/>
  <c r="AK6060" i="2"/>
  <c r="AK6811" i="2" a="1"/>
  <c r="AK6811" i="2"/>
  <c r="AK7047" i="2" a="1"/>
  <c r="AK7047" i="2" s="1"/>
  <c r="AK3179" i="2" a="1"/>
  <c r="AK3179" i="2"/>
  <c r="AK3366" i="2" a="1"/>
  <c r="AK3366" i="2"/>
  <c r="AK3407" i="2" a="1"/>
  <c r="AK3407" i="2"/>
  <c r="AK3774" i="2" a="1"/>
  <c r="AK3774" i="2"/>
  <c r="AK3775" i="2" a="1"/>
  <c r="AK3775" i="2" s="1"/>
  <c r="AK65" i="2" a="1"/>
  <c r="AK65" i="2"/>
  <c r="AK140" i="2" a="1"/>
  <c r="AK140" i="2" s="1"/>
  <c r="AK572" i="2" a="1"/>
  <c r="AK572" i="2"/>
  <c r="AK620" i="2" a="1"/>
  <c r="AK620" i="2" s="1"/>
  <c r="AK1003" i="2" a="1"/>
  <c r="AK1003" i="2" s="1"/>
  <c r="AK1022" i="2" a="1"/>
  <c r="AK1022" i="2"/>
  <c r="AK1236" i="2" a="1"/>
  <c r="AK1236" i="2" s="1"/>
  <c r="AK1257" i="2" a="1"/>
  <c r="AK1257" i="2" s="1"/>
  <c r="AK1687" i="2" a="1"/>
  <c r="AK1687" i="2" s="1"/>
  <c r="AK1737" i="2" a="1"/>
  <c r="AK1737" i="2" s="1"/>
  <c r="AK1808" i="2" a="1"/>
  <c r="AK1808" i="2" s="1"/>
  <c r="AK1889" i="2" a="1"/>
  <c r="AK1889" i="2" s="1"/>
  <c r="AK1975" i="2" a="1"/>
  <c r="AK1975" i="2" s="1"/>
  <c r="AK1976" i="2" a="1"/>
  <c r="AK1976" i="2"/>
  <c r="AK2350" i="2" a="1"/>
  <c r="AK2350" i="2" s="1"/>
  <c r="AK2366" i="2" a="1"/>
  <c r="AK2366" i="2" s="1"/>
  <c r="AK2416" i="2" a="1"/>
  <c r="AK2416" i="2" s="1"/>
  <c r="AK2496" i="2" a="1"/>
  <c r="AK2496" i="2" s="1"/>
  <c r="AK66" i="2" a="1"/>
  <c r="AK66" i="2" s="1"/>
  <c r="AK141" i="2" a="1"/>
  <c r="AK141" i="2" s="1"/>
  <c r="AK1477" i="2" a="1"/>
  <c r="AK1477" i="2" s="1"/>
  <c r="AK3073" i="2" a="1"/>
  <c r="AK3073" i="2"/>
  <c r="AK4634" i="2" a="1"/>
  <c r="AK4634" i="2" s="1"/>
  <c r="AK4800" i="2" a="1"/>
  <c r="AK4800" i="2" s="1"/>
  <c r="AK5065" i="2" a="1"/>
  <c r="AK5065" i="2" s="1"/>
  <c r="AK5361" i="2" a="1"/>
  <c r="AK5361" i="2"/>
  <c r="AK5475" i="2" a="1"/>
  <c r="AK5475" i="2" s="1"/>
  <c r="AK3184" i="2" a="1"/>
  <c r="AK3184" i="2" s="1"/>
  <c r="AK4165" i="2" a="1"/>
  <c r="AK4165" i="2" s="1"/>
  <c r="AK4186" i="2" a="1"/>
  <c r="AK4186" i="2"/>
  <c r="AK4440" i="2" a="1"/>
  <c r="AK4440" i="2" s="1"/>
  <c r="AK4483" i="2" a="1"/>
  <c r="AK4483" i="2" s="1"/>
  <c r="AK4920" i="2" a="1"/>
  <c r="AK4920" i="2" s="1"/>
  <c r="AK2497" i="2" a="1"/>
  <c r="AK2497" i="2" s="1"/>
  <c r="AK2586" i="2" a="1"/>
  <c r="AK2586" i="2" s="1"/>
  <c r="AK6477" i="2" a="1"/>
  <c r="AK6477" i="2" s="1"/>
  <c r="AK6681" i="2" a="1"/>
  <c r="AK6681" i="2" s="1"/>
  <c r="AK6880" i="2" a="1"/>
  <c r="AK6880" i="2" s="1"/>
  <c r="AK5264" i="2" a="1"/>
  <c r="AK5264" i="2" s="1"/>
  <c r="AK5667" i="2" a="1"/>
  <c r="AK5667" i="2" s="1"/>
  <c r="AK5795" i="2" a="1"/>
  <c r="AK5795" i="2" s="1"/>
  <c r="AK5920" i="2" a="1"/>
  <c r="AK5920" i="2" s="1"/>
  <c r="AK6024" i="2" a="1"/>
  <c r="AK6024" i="2" s="1"/>
  <c r="AK6478" i="2" a="1"/>
  <c r="AK6478" i="2" s="1"/>
  <c r="AK6853" i="2" a="1"/>
  <c r="AK6853" i="2" s="1"/>
  <c r="AK469" i="2" a="1"/>
  <c r="AK469" i="2" s="1"/>
  <c r="AK476" i="2" a="1"/>
  <c r="AK476" i="2" s="1"/>
  <c r="AK1478" i="2" a="1"/>
  <c r="AK1478" i="2" s="1"/>
  <c r="AK3074" i="2" a="1"/>
  <c r="AK3074" i="2" s="1"/>
  <c r="AK3408" i="2" a="1"/>
  <c r="AK3408" i="2" s="1"/>
  <c r="AK3448" i="2" a="1"/>
  <c r="AK3448" i="2" s="1"/>
  <c r="AK3587" i="2" a="1"/>
  <c r="AK3587" i="2" s="1"/>
  <c r="AK3705" i="2" a="1"/>
  <c r="AK3705" i="2" s="1"/>
  <c r="AK3735" i="2" a="1"/>
  <c r="AK3735" i="2" s="1"/>
  <c r="AK4635" i="2" a="1"/>
  <c r="AK4635" i="2" s="1"/>
  <c r="AK4801" i="2" a="1"/>
  <c r="AK4801" i="2" s="1"/>
  <c r="AK5066" i="2" a="1"/>
  <c r="AK5066" i="2" s="1"/>
  <c r="AK5362" i="2" a="1"/>
  <c r="AK5362" i="2" s="1"/>
  <c r="AK36" i="2" a="1"/>
  <c r="AK36" i="2" s="1"/>
  <c r="AK67" i="2" a="1"/>
  <c r="AK67" i="2" s="1"/>
  <c r="AK550" i="2" a="1"/>
  <c r="AK550" i="2"/>
  <c r="AK573" i="2" a="1"/>
  <c r="AK573" i="2" s="1"/>
  <c r="AK861" i="2" a="1"/>
  <c r="AK861" i="2" s="1"/>
  <c r="AK876" i="2" a="1"/>
  <c r="AK876" i="2" s="1"/>
  <c r="AK1092" i="2" a="1"/>
  <c r="AK1092" i="2" s="1"/>
  <c r="AK1116" i="2" a="1"/>
  <c r="AK1116" i="2" s="1"/>
  <c r="AK1339" i="2" a="1"/>
  <c r="AK1339" i="2" s="1"/>
  <c r="AK1359" i="2" a="1"/>
  <c r="AK1359" i="2" s="1"/>
  <c r="AK1666" i="2" a="1"/>
  <c r="AK1666" i="2"/>
  <c r="AK1688" i="2" a="1"/>
  <c r="AK1688" i="2"/>
  <c r="AK1738" i="2" a="1"/>
  <c r="AK1738" i="2" s="1"/>
  <c r="AK1809" i="2" a="1"/>
  <c r="AK1809" i="2" s="1"/>
  <c r="AK1890" i="2" a="1"/>
  <c r="AK1890" i="2" s="1"/>
  <c r="AK1977" i="2" a="1"/>
  <c r="AK1977" i="2" s="1"/>
  <c r="AK2367" i="2" a="1"/>
  <c r="AK2367" i="2" s="1"/>
  <c r="AK2417" i="2" a="1"/>
  <c r="AK2417" i="2"/>
  <c r="AK2498" i="2" a="1"/>
  <c r="AK2498" i="2"/>
  <c r="AK2587" i="2" a="1"/>
  <c r="AK2587" i="2" s="1"/>
  <c r="AK2588" i="2" a="1"/>
  <c r="AK2588" i="2"/>
  <c r="AK2676" i="2" a="1"/>
  <c r="AK2676" i="2" s="1"/>
  <c r="AK3665" i="2" a="1"/>
  <c r="AK3665" i="2"/>
  <c r="AK3912" i="2" a="1"/>
  <c r="AK3912" i="2" s="1"/>
  <c r="AK4153" i="2" a="1"/>
  <c r="AK4153" i="2" s="1"/>
  <c r="AK4166" i="2" a="1"/>
  <c r="AK4166" i="2" s="1"/>
  <c r="AK4407" i="2" a="1"/>
  <c r="AK4407" i="2" s="1"/>
  <c r="AK4441" i="2" a="1"/>
  <c r="AK4441" i="2" s="1"/>
  <c r="AK4949" i="2" a="1"/>
  <c r="AK4949" i="2"/>
  <c r="AK6169" i="2" a="1"/>
  <c r="AK6169" i="2" s="1"/>
  <c r="AK6289" i="2" a="1"/>
  <c r="AK6289" i="2" s="1"/>
  <c r="AK6323" i="2" a="1"/>
  <c r="AK6323" i="2" s="1"/>
  <c r="AK6539" i="2" a="1"/>
  <c r="AK6539" i="2" s="1"/>
  <c r="AK6781" i="2" a="1"/>
  <c r="AK6781" i="2" s="1"/>
  <c r="AK6970" i="2" a="1"/>
  <c r="AK6970" i="2"/>
  <c r="AK5211" i="2" a="1"/>
  <c r="AK5211" i="2" s="1"/>
  <c r="AK5498" i="2" a="1"/>
  <c r="AK5498" i="2" s="1"/>
  <c r="AK5668" i="2" a="1"/>
  <c r="AK5668" i="2" s="1"/>
  <c r="AK5796" i="2" a="1"/>
  <c r="AK5796" i="2"/>
  <c r="AK5921" i="2" a="1"/>
  <c r="AK5921" i="2" s="1"/>
  <c r="AK6087" i="2" a="1"/>
  <c r="AK6087" i="2" s="1"/>
  <c r="AK6506" i="2" a="1"/>
  <c r="AK6506" i="2" s="1"/>
  <c r="AK6925" i="2" a="1"/>
  <c r="AK6925" i="2" s="1"/>
  <c r="AK142" i="2" a="1"/>
  <c r="AK142" i="2" s="1"/>
  <c r="AK248" i="2" a="1"/>
  <c r="AK248" i="2" s="1"/>
  <c r="AK1505" i="2" a="1"/>
  <c r="AK1505" i="2"/>
  <c r="AK3075" i="2" a="1"/>
  <c r="AK3075" i="2" s="1"/>
  <c r="AK3555" i="2" a="1"/>
  <c r="AK3555" i="2" s="1"/>
  <c r="AK4664" i="2" a="1"/>
  <c r="AK4664" i="2" s="1"/>
  <c r="AK4802" i="2" a="1"/>
  <c r="AK4802" i="2" s="1"/>
  <c r="AK5096" i="2" a="1"/>
  <c r="AK5096" i="2"/>
  <c r="AK5363" i="2" a="1"/>
  <c r="AK5363" i="2"/>
  <c r="AK1739" i="2" a="1"/>
  <c r="AK1739" i="2"/>
  <c r="AK1810" i="2" a="1"/>
  <c r="AK1810" i="2"/>
  <c r="AK1811" i="2" a="1"/>
  <c r="AK1811" i="2" s="1"/>
  <c r="AK143" i="2" a="1"/>
  <c r="AK143" i="2" s="1"/>
  <c r="AK249" i="2" a="1"/>
  <c r="AK249" i="2" s="1"/>
  <c r="AK621" i="2" a="1"/>
  <c r="AK621" i="2" s="1"/>
  <c r="AK681" i="2" a="1"/>
  <c r="AK681" i="2" s="1"/>
  <c r="AK824" i="2" a="1"/>
  <c r="AK824" i="2" s="1"/>
  <c r="AK836" i="2" a="1"/>
  <c r="AK836" i="2" s="1"/>
  <c r="AK1023" i="2" a="1"/>
  <c r="AK1023" i="2" s="1"/>
  <c r="AK1048" i="2" a="1"/>
  <c r="AK1048" i="2" s="1"/>
  <c r="AK1258" i="2" a="1"/>
  <c r="AK1258" i="2" s="1"/>
  <c r="AK1259" i="2" a="1"/>
  <c r="AK1259" i="2" s="1"/>
  <c r="AK3367" i="2" a="1"/>
  <c r="AK3367" i="2" s="1"/>
  <c r="AK3409" i="2" a="1"/>
  <c r="AK3409" i="2"/>
  <c r="AK3776" i="2" a="1"/>
  <c r="AK3776" i="2" s="1"/>
  <c r="AK3818" i="2" a="1"/>
  <c r="AK3818" i="2"/>
  <c r="AK1891" i="2" a="1"/>
  <c r="AK1891" i="2" s="1"/>
  <c r="AK1978" i="2" a="1"/>
  <c r="AK1978" i="2" s="1"/>
  <c r="AK2059" i="2" a="1"/>
  <c r="AK2059" i="2"/>
  <c r="AK2418" i="2" a="1"/>
  <c r="AK2418" i="2"/>
  <c r="AK2499" i="2" a="1"/>
  <c r="AK2499" i="2" s="1"/>
  <c r="AK2500" i="2" a="1"/>
  <c r="AK2500" i="2"/>
  <c r="AK2589" i="2" a="1"/>
  <c r="AK2589" i="2" s="1"/>
  <c r="AK2677" i="2" a="1"/>
  <c r="AK2677" i="2" s="1"/>
  <c r="AK2755" i="2" a="1"/>
  <c r="AK2755" i="2"/>
  <c r="AK3556" i="2" a="1"/>
  <c r="AK3556" i="2"/>
  <c r="AK3954" i="2" a="1"/>
  <c r="AK3954" i="2" s="1"/>
  <c r="AK4187" i="2" a="1"/>
  <c r="AK4187" i="2" s="1"/>
  <c r="AK4188" i="2" a="1"/>
  <c r="AK4188" i="2" s="1"/>
  <c r="AK4484" i="2" a="1"/>
  <c r="AK4484" i="2"/>
  <c r="AK4485" i="2" a="1"/>
  <c r="AK4485" i="2" s="1"/>
  <c r="AK6180" i="2" a="1"/>
  <c r="AK6180" i="2" s="1"/>
  <c r="AK6290" i="2" a="1"/>
  <c r="AK6290" i="2"/>
  <c r="AK6324" i="2" a="1"/>
  <c r="AK6324" i="2" s="1"/>
  <c r="AK4921" i="2" a="1"/>
  <c r="AK4921" i="2" s="1"/>
  <c r="AK6507" i="2" a="1"/>
  <c r="AK6507" i="2" s="1"/>
  <c r="AK6741" i="2" a="1"/>
  <c r="AK6741" i="2" s="1"/>
  <c r="AK6881" i="2" a="1"/>
  <c r="AK6881" i="2" s="1"/>
  <c r="AK5201" i="2" a="1"/>
  <c r="AK5201" i="2" s="1"/>
  <c r="AK5499" i="2" a="1"/>
  <c r="AK5499" i="2"/>
  <c r="AK5669" i="2" a="1"/>
  <c r="AK5669" i="2" s="1"/>
  <c r="AK5797" i="2" a="1"/>
  <c r="AK5797" i="2" s="1"/>
  <c r="AK5922" i="2" a="1"/>
  <c r="AK5922" i="2" s="1"/>
  <c r="AK6061" i="2" a="1"/>
  <c r="AK6061" i="2" s="1"/>
  <c r="AK6479" i="2" a="1"/>
  <c r="AK6479" i="2" s="1"/>
  <c r="AK6882" i="2" a="1"/>
  <c r="AK6882" i="2"/>
  <c r="AK68" i="2" a="1"/>
  <c r="AK68" i="2"/>
  <c r="AK144" i="2" a="1"/>
  <c r="AK144" i="2" s="1"/>
  <c r="AK1479" i="2" a="1"/>
  <c r="AK1479" i="2" s="1"/>
  <c r="AK3076" i="2" a="1"/>
  <c r="AK3076" i="2" s="1"/>
  <c r="AK3538" i="2" a="1"/>
  <c r="AK3538" i="2" s="1"/>
  <c r="AK4636" i="2" a="1"/>
  <c r="AK4636" i="2"/>
  <c r="AK4803" i="2" a="1"/>
  <c r="AK4803" i="2" s="1"/>
  <c r="AK5067" i="2" a="1"/>
  <c r="AK5067" i="2"/>
  <c r="AK5364" i="2" a="1"/>
  <c r="AK5364" i="2" s="1"/>
  <c r="AK1689" i="2" a="1"/>
  <c r="AK1689" i="2" s="1"/>
  <c r="AK1740" i="2" a="1"/>
  <c r="AK1740" i="2"/>
  <c r="AK1741" i="2" a="1"/>
  <c r="AK1741" i="2" s="1"/>
  <c r="AK1812" i="2" a="1"/>
  <c r="AK1812" i="2" s="1"/>
  <c r="AK69" i="2" a="1"/>
  <c r="AK69" i="2" s="1"/>
  <c r="AK70" i="2" a="1"/>
  <c r="AK70" i="2" s="1"/>
  <c r="AK574" i="2" a="1"/>
  <c r="AK574" i="2" s="1"/>
  <c r="AK622" i="2" a="1"/>
  <c r="AK622" i="2"/>
  <c r="AK807" i="2" a="1"/>
  <c r="AK807" i="2" s="1"/>
  <c r="AK825" i="2" a="1"/>
  <c r="AK825" i="2"/>
  <c r="AK1004" i="2" a="1"/>
  <c r="AK1004" i="2" s="1"/>
  <c r="AK1024" i="2" a="1"/>
  <c r="AK1024" i="2" s="1"/>
  <c r="AK1237" i="2" a="1"/>
  <c r="AK1237" i="2"/>
  <c r="AK1260" i="2" a="1"/>
  <c r="AK1260" i="2" s="1"/>
  <c r="AK3339" i="2" a="1"/>
  <c r="AK3339" i="2"/>
  <c r="AK3368" i="2" a="1"/>
  <c r="AK3368" i="2"/>
  <c r="AK3736" i="2" a="1"/>
  <c r="AK3736" i="2" s="1"/>
  <c r="AK3777" i="2" a="1"/>
  <c r="AK3777" i="2"/>
  <c r="AK1892" i="2" a="1"/>
  <c r="AK1892" i="2" s="1"/>
  <c r="AK1979" i="2" a="1"/>
  <c r="AK1979" i="2" s="1"/>
  <c r="AK2368" i="2" a="1"/>
  <c r="AK2368" i="2" s="1"/>
  <c r="AK2419" i="2" a="1"/>
  <c r="AK2419" i="2" s="1"/>
  <c r="AK2501" i="2" a="1"/>
  <c r="AK2501" i="2"/>
  <c r="AK2502" i="2" a="1"/>
  <c r="AK2502" i="2"/>
  <c r="AK2590" i="2" a="1"/>
  <c r="AK2590" i="2"/>
  <c r="AK2678" i="2" a="1"/>
  <c r="AK2678" i="2" s="1"/>
  <c r="AK3557" i="2" a="1"/>
  <c r="AK3557" i="2" s="1"/>
  <c r="AK4908" i="2" a="1"/>
  <c r="AK4908" i="2" s="1"/>
  <c r="AK3926" i="2" a="1"/>
  <c r="AK3926" i="2" s="1"/>
  <c r="AK4167" i="2" a="1"/>
  <c r="AK4167" i="2" s="1"/>
  <c r="AK4168" i="2" a="1"/>
  <c r="AK4168" i="2" s="1"/>
  <c r="AK4442" i="2" a="1"/>
  <c r="AK4442" i="2" s="1"/>
  <c r="AK4486" i="2" a="1"/>
  <c r="AK4486" i="2" s="1"/>
  <c r="AK6157" i="2" a="1"/>
  <c r="AK6157" i="2" s="1"/>
  <c r="AK6268" i="2" a="1"/>
  <c r="AK6268" i="2" s="1"/>
  <c r="AK6291" i="2" a="1"/>
  <c r="AK6291" i="2"/>
  <c r="AK6455" i="2" a="1"/>
  <c r="AK6455" i="2" s="1"/>
  <c r="AK6731" i="2" a="1"/>
  <c r="AK6731" i="2" s="1"/>
  <c r="AK6854" i="2" a="1"/>
  <c r="AK6854" i="2"/>
  <c r="AK5196" i="2" a="1"/>
  <c r="AK5196" i="2" s="1"/>
  <c r="AK5476" i="2" a="1"/>
  <c r="AK5476" i="2" s="1"/>
  <c r="AK5670" i="2" a="1"/>
  <c r="AK5670" i="2" s="1"/>
  <c r="AK5798" i="2" a="1"/>
  <c r="AK5798" i="2" s="1"/>
  <c r="AK5923" i="2" a="1"/>
  <c r="AK5923" i="2"/>
  <c r="AK6036" i="2" a="1"/>
  <c r="AK6036" i="2"/>
  <c r="AK6456" i="2" a="1"/>
  <c r="AK6456" i="2" s="1"/>
  <c r="AK6855" i="2" a="1"/>
  <c r="AK6855" i="2" s="1"/>
  <c r="AK3239" i="2" a="1"/>
  <c r="AK3239" i="2"/>
  <c r="AK1083" i="2" a="1"/>
  <c r="AK1083" i="2" s="1"/>
  <c r="AK1084" i="2" a="1"/>
  <c r="AK1084" i="2" s="1"/>
  <c r="AK1317" i="2" a="1"/>
  <c r="AK1317" i="2" s="1"/>
  <c r="AK1318" i="2" a="1"/>
  <c r="AK1318" i="2" s="1"/>
  <c r="AK380" i="2" a="1"/>
  <c r="AK380" i="2" s="1"/>
  <c r="AK381" i="2" a="1"/>
  <c r="AK381" i="2"/>
  <c r="AK1584" i="2" a="1"/>
  <c r="AK1584" i="2" s="1"/>
  <c r="AK3077" i="2" a="1"/>
  <c r="AK3077" i="2" s="1"/>
  <c r="AK4720" i="2" a="1"/>
  <c r="AK4720" i="2" s="1"/>
  <c r="AK4804" i="2" a="1"/>
  <c r="AK4804" i="2" s="1"/>
  <c r="AK5150" i="2" a="1"/>
  <c r="AK5150" i="2" s="1"/>
  <c r="AK5365" i="2" a="1"/>
  <c r="AK5365" i="2" s="1"/>
  <c r="AK5568" i="2" a="1"/>
  <c r="AK5568" i="2" s="1"/>
  <c r="AK3251" i="2" a="1"/>
  <c r="AK3251" i="2" s="1"/>
  <c r="AK4244" i="2" a="1"/>
  <c r="AK4244" i="2" s="1"/>
  <c r="AK4269" i="2" a="1"/>
  <c r="AK4269" i="2"/>
  <c r="AK4553" i="2" a="1"/>
  <c r="AK4553" i="2" s="1"/>
  <c r="AK4573" i="2" a="1"/>
  <c r="AK4573" i="2" s="1"/>
  <c r="AK4995" i="2" a="1"/>
  <c r="AK4995" i="2" s="1"/>
  <c r="AK6590" i="2" a="1"/>
  <c r="AK6590" i="2" s="1"/>
  <c r="AK6718" i="2" a="1"/>
  <c r="AK6718" i="2" s="1"/>
  <c r="AK7008" i="2" a="1"/>
  <c r="AK7008" i="2" s="1"/>
  <c r="AK5298" i="2" a="1"/>
  <c r="AK5298" i="2" s="1"/>
  <c r="AK5671" i="2" a="1"/>
  <c r="AK5671" i="2" s="1"/>
  <c r="AK5799" i="2" a="1"/>
  <c r="AK5799" i="2" s="1"/>
  <c r="AK5924" i="2" a="1"/>
  <c r="AK5924" i="2" s="1"/>
  <c r="AK6106" i="2" a="1"/>
  <c r="AK6106" i="2"/>
  <c r="AK6644" i="2" a="1"/>
  <c r="AK6644" i="2"/>
  <c r="AK6971" i="2" a="1"/>
  <c r="AK6971" i="2" s="1"/>
  <c r="AK333" i="2" a="1"/>
  <c r="AK333" i="2" s="1"/>
  <c r="AK382" i="2" a="1"/>
  <c r="AK382" i="2" s="1"/>
  <c r="AK1567" i="2" a="1"/>
  <c r="AK1567" i="2" s="1"/>
  <c r="AK3078" i="2" a="1"/>
  <c r="AK3078" i="2" s="1"/>
  <c r="AK4734" i="2" a="1"/>
  <c r="AK4734" i="2" s="1"/>
  <c r="AK4805" i="2" a="1"/>
  <c r="AK4805" i="2"/>
  <c r="AK334" i="2" a="1"/>
  <c r="AK334" i="2" s="1"/>
  <c r="AK335" i="2" a="1"/>
  <c r="AK335" i="2" s="1"/>
  <c r="AK717" i="2" a="1"/>
  <c r="AK717" i="2"/>
  <c r="AK718" i="2" a="1"/>
  <c r="AK718" i="2" s="1"/>
  <c r="AK1192" i="2" a="1"/>
  <c r="AK1192" i="2" s="1"/>
  <c r="AK1206" i="2" a="1"/>
  <c r="AK1206" i="2" s="1"/>
  <c r="AK1417" i="2" a="1"/>
  <c r="AK1417" i="2"/>
  <c r="AK1433" i="2" a="1"/>
  <c r="AK1433" i="2"/>
  <c r="AK1893" i="2" a="1"/>
  <c r="AK1893" i="2"/>
  <c r="AK1980" i="2" a="1"/>
  <c r="AK1980" i="2" s="1"/>
  <c r="AK2060" i="2" a="1"/>
  <c r="AK2060" i="2" s="1"/>
  <c r="AK2127" i="2" a="1"/>
  <c r="AK2127" i="2" s="1"/>
  <c r="AK2173" i="2" a="1"/>
  <c r="AK2173" i="2" s="1"/>
  <c r="AK2174" i="2" a="1"/>
  <c r="AK2174" i="2" s="1"/>
  <c r="AK3635" i="2" a="1"/>
  <c r="AK3635" i="2" s="1"/>
  <c r="AK5299" i="2" a="1"/>
  <c r="AK5299" i="2" s="1"/>
  <c r="AK6125" i="2" a="1"/>
  <c r="AK6125" i="2" s="1"/>
  <c r="AK6645" i="2" a="1"/>
  <c r="AK6645" i="2" s="1"/>
  <c r="AK7009" i="2" a="1"/>
  <c r="AK7009" i="2" s="1"/>
  <c r="AK2591" i="2" a="1"/>
  <c r="AK2591" i="2"/>
  <c r="AK2679" i="2" a="1"/>
  <c r="AK2679" i="2" s="1"/>
  <c r="AK2680" i="2" a="1"/>
  <c r="AK2680" i="2" s="1"/>
  <c r="AK2756" i="2" a="1"/>
  <c r="AK2756" i="2" s="1"/>
  <c r="AK2811" i="2" a="1"/>
  <c r="AK2811" i="2" s="1"/>
  <c r="AK2846" i="2" a="1"/>
  <c r="AK2846" i="2" s="1"/>
  <c r="AK3636" i="2" a="1"/>
  <c r="AK3636" i="2" s="1"/>
  <c r="AK4996" i="2" a="1"/>
  <c r="AK4996" i="2" s="1"/>
  <c r="AK6646" i="2" a="1"/>
  <c r="AK6646" i="2" s="1"/>
  <c r="AK6766" i="2" a="1"/>
  <c r="AK6766" i="2" s="1"/>
  <c r="AK7010" i="2" a="1"/>
  <c r="AK7010" i="2" s="1"/>
  <c r="AK5151" i="2" a="1"/>
  <c r="AK5151" i="2" s="1"/>
  <c r="AK5366" i="2" a="1"/>
  <c r="AK5366" i="2" s="1"/>
  <c r="AK5569" i="2" a="1"/>
  <c r="AK5569" i="2" s="1"/>
  <c r="AK5672" i="2" a="1"/>
  <c r="AK5672" i="2" s="1"/>
  <c r="AK5800" i="2" a="1"/>
  <c r="AK5800" i="2"/>
  <c r="AK5925" i="2" a="1"/>
  <c r="AK5925" i="2" s="1"/>
  <c r="AK71" i="2" a="1"/>
  <c r="AK71" i="2"/>
  <c r="AK145" i="2" a="1"/>
  <c r="AK145" i="2"/>
  <c r="AK1480" i="2" a="1"/>
  <c r="AK1480" i="2"/>
  <c r="AK3079" i="2" a="1"/>
  <c r="AK3079" i="2" s="1"/>
  <c r="AK3320" i="2" a="1"/>
  <c r="AK3320" i="2" s="1"/>
  <c r="AK3340" i="2" a="1"/>
  <c r="AK3340" i="2" s="1"/>
  <c r="AK3690" i="2" a="1"/>
  <c r="AK3690" i="2" s="1"/>
  <c r="AK3706" i="2" a="1"/>
  <c r="AK3706" i="2" s="1"/>
  <c r="AK4637" i="2" a="1"/>
  <c r="AK4637" i="2" s="1"/>
  <c r="AK4806" i="2" a="1"/>
  <c r="AK4806" i="2" s="1"/>
  <c r="AK5068" i="2" a="1"/>
  <c r="AK5068" i="2" s="1"/>
  <c r="AK5367" i="2" a="1"/>
  <c r="AK5367" i="2" s="1"/>
  <c r="AK37" i="2" a="1"/>
  <c r="AK37" i="2" s="1"/>
  <c r="AK72" i="2" a="1"/>
  <c r="AK72" i="2" s="1"/>
  <c r="AK551" i="2" a="1"/>
  <c r="AK551" i="2" s="1"/>
  <c r="AK575" i="2" a="1"/>
  <c r="AK575" i="2"/>
  <c r="AK862" i="2" a="1"/>
  <c r="AK862" i="2" s="1"/>
  <c r="AK877" i="2" a="1"/>
  <c r="AK877" i="2"/>
  <c r="AK1093" i="2" a="1"/>
  <c r="AK1093" i="2"/>
  <c r="AK1117" i="2" a="1"/>
  <c r="AK1117" i="2"/>
  <c r="AK1340" i="2" a="1"/>
  <c r="AK1340" i="2"/>
  <c r="AK1341" i="2" a="1"/>
  <c r="AK1341" i="2"/>
  <c r="AK1690" i="2" a="1"/>
  <c r="AK1690" i="2" s="1"/>
  <c r="AK1691" i="2" a="1"/>
  <c r="AK1691" i="2" s="1"/>
  <c r="AK1742" i="2" a="1"/>
  <c r="AK1742" i="2" s="1"/>
  <c r="AK1813" i="2" a="1"/>
  <c r="AK1813" i="2" s="1"/>
  <c r="AK1894" i="2" a="1"/>
  <c r="AK1894" i="2" s="1"/>
  <c r="AK1981" i="2" a="1"/>
  <c r="AK1981" i="2" s="1"/>
  <c r="AK2351" i="2" a="1"/>
  <c r="AK2351" i="2" s="1"/>
  <c r="AK2369" i="2" a="1"/>
  <c r="AK2369" i="2" s="1"/>
  <c r="AK2420" i="2" a="1"/>
  <c r="AK2420" i="2" s="1"/>
  <c r="AK2421" i="2" a="1"/>
  <c r="AK2421" i="2"/>
  <c r="AK3539" i="2" a="1"/>
  <c r="AK3539" i="2" s="1"/>
  <c r="AK5255" i="2" a="1"/>
  <c r="AK5255" i="2" s="1"/>
  <c r="AK6037" i="2" a="1"/>
  <c r="AK6037" i="2"/>
  <c r="AK6457" i="2" a="1"/>
  <c r="AK6457" i="2" s="1"/>
  <c r="AK6856" i="2" a="1"/>
  <c r="AK6856" i="2" s="1"/>
  <c r="AK3913" i="2" a="1"/>
  <c r="AK3913" i="2" s="1"/>
  <c r="AK4245" i="2" a="1"/>
  <c r="AK4245" i="2" s="1"/>
  <c r="AK4270" i="2" a="1"/>
  <c r="AK4270" i="2"/>
  <c r="AK4384" i="2" a="1"/>
  <c r="AK4384" i="2" s="1"/>
  <c r="AK4385" i="2" a="1"/>
  <c r="AK4385" i="2" s="1"/>
  <c r="AK2503" i="2" a="1"/>
  <c r="AK2503" i="2" s="1"/>
  <c r="AK2592" i="2" a="1"/>
  <c r="AK2592" i="2" s="1"/>
  <c r="AK3558" i="2" a="1"/>
  <c r="AK3558" i="2" s="1"/>
  <c r="AK4922" i="2" a="1"/>
  <c r="AK4922" i="2" s="1"/>
  <c r="AK6480" i="2" a="1"/>
  <c r="AK6480" i="2" s="1"/>
  <c r="AK6732" i="2" a="1"/>
  <c r="AK6732" i="2" s="1"/>
  <c r="AK6883" i="2" a="1"/>
  <c r="AK6883" i="2" s="1"/>
  <c r="AK6170" i="2" a="1"/>
  <c r="AK6170" i="2" s="1"/>
  <c r="AK6356" i="2" a="1"/>
  <c r="AK6356" i="2" s="1"/>
  <c r="AK6373" i="2" a="1"/>
  <c r="AK6373" i="2" s="1"/>
  <c r="AK5477" i="2" a="1"/>
  <c r="AK5477" i="2" s="1"/>
  <c r="AK5673" i="2" a="1"/>
  <c r="AK5673" i="2"/>
  <c r="AK5801" i="2" a="1"/>
  <c r="AK5801" i="2" s="1"/>
  <c r="AK5926" i="2" a="1"/>
  <c r="AK5926" i="2" s="1"/>
  <c r="AK470" i="2" a="1"/>
  <c r="AK470" i="2"/>
  <c r="AK477" i="2" a="1"/>
  <c r="AK477" i="2" s="1"/>
  <c r="AK1481" i="2" a="1"/>
  <c r="AK1481" i="2" s="1"/>
  <c r="AK3080" i="2" a="1"/>
  <c r="AK3080" i="2" s="1"/>
  <c r="AK3369" i="2" a="1"/>
  <c r="AK3369" i="2" s="1"/>
  <c r="AK3410" i="2" a="1"/>
  <c r="AK3410" i="2" s="1"/>
  <c r="AK3588" i="2" a="1"/>
  <c r="AK3588" i="2" s="1"/>
  <c r="AK3707" i="2" a="1"/>
  <c r="AK3707" i="2" s="1"/>
  <c r="AK3737" i="2" a="1"/>
  <c r="AK3737" i="2" s="1"/>
  <c r="AK4638" i="2" a="1"/>
  <c r="AK4638" i="2" s="1"/>
  <c r="AK4807" i="2" a="1"/>
  <c r="AK4807" i="2"/>
  <c r="AK5069" i="2" a="1"/>
  <c r="AK5069" i="2" s="1"/>
  <c r="AK5368" i="2" a="1"/>
  <c r="AK5368" i="2"/>
  <c r="AK38" i="2" a="1"/>
  <c r="AK38" i="2" s="1"/>
  <c r="AK39" i="2" a="1"/>
  <c r="AK39" i="2" s="1"/>
  <c r="AK552" i="2" a="1"/>
  <c r="AK552" i="2"/>
  <c r="AK553" i="2" a="1"/>
  <c r="AK553" i="2"/>
  <c r="AK863" i="2" a="1"/>
  <c r="AK863" i="2" s="1"/>
  <c r="AK878" i="2" a="1"/>
  <c r="AK878" i="2" s="1"/>
  <c r="AK1094" i="2" a="1"/>
  <c r="AK1094" i="2" s="1"/>
  <c r="AK1118" i="2" a="1"/>
  <c r="AK1118" i="2"/>
  <c r="AK1342" i="2" a="1"/>
  <c r="AK1342" i="2" s="1"/>
  <c r="AK1360" i="2" a="1"/>
  <c r="AK1360" i="2" s="1"/>
  <c r="AK1667" i="2" a="1"/>
  <c r="AK1667" i="2" s="1"/>
  <c r="AK1692" i="2" a="1"/>
  <c r="AK1692" i="2" s="1"/>
  <c r="AK1743" i="2" a="1"/>
  <c r="AK1743" i="2" s="1"/>
  <c r="AK1744" i="2" a="1"/>
  <c r="AK1744" i="2" s="1"/>
  <c r="AK1814" i="2" a="1"/>
  <c r="AK1814" i="2" s="1"/>
  <c r="AK1895" i="2" a="1"/>
  <c r="AK1895" i="2" s="1"/>
  <c r="AK2370" i="2" a="1"/>
  <c r="AK2370" i="2"/>
  <c r="AK2422" i="2" a="1"/>
  <c r="AK2422" i="2" s="1"/>
  <c r="AK2504" i="2" a="1"/>
  <c r="AK2504" i="2" s="1"/>
  <c r="AK2505" i="2" a="1"/>
  <c r="AK2505" i="2" s="1"/>
  <c r="AK2593" i="2" a="1"/>
  <c r="AK2593" i="2" s="1"/>
  <c r="AK2681" i="2" a="1"/>
  <c r="AK2681" i="2"/>
  <c r="AK3666" i="2" a="1"/>
  <c r="AK3666" i="2" s="1"/>
  <c r="AK3914" i="2" a="1"/>
  <c r="AK3914" i="2" s="1"/>
  <c r="AK4154" i="2" a="1"/>
  <c r="AK4154" i="2" s="1"/>
  <c r="AK4169" i="2" a="1"/>
  <c r="AK4169" i="2"/>
  <c r="AK4408" i="2" a="1"/>
  <c r="AK4408" i="2" s="1"/>
  <c r="AK4443" i="2" a="1"/>
  <c r="AK4443" i="2" s="1"/>
  <c r="AK4950" i="2" a="1"/>
  <c r="AK4950" i="2" s="1"/>
  <c r="AK6158" i="2" a="1"/>
  <c r="AK6158" i="2" s="1"/>
  <c r="AK6292" i="2" a="1"/>
  <c r="AK6292" i="2" s="1"/>
  <c r="AK6293" i="2" a="1"/>
  <c r="AK6293" i="2"/>
  <c r="AK6508" i="2" a="1"/>
  <c r="AK6508" i="2" s="1"/>
  <c r="AK6776" i="2" a="1"/>
  <c r="AK6776" i="2" s="1"/>
  <c r="AK6972" i="2" a="1"/>
  <c r="AK6972" i="2" s="1"/>
  <c r="AK5212" i="2" a="1"/>
  <c r="AK5212" i="2"/>
  <c r="AK5478" i="2" a="1"/>
  <c r="AK5478" i="2" s="1"/>
  <c r="AK5674" i="2" a="1"/>
  <c r="AK5674" i="2"/>
  <c r="AK5802" i="2" a="1"/>
  <c r="AK5802" i="2" s="1"/>
  <c r="AK5927" i="2" a="1"/>
  <c r="AK5927" i="2" s="1"/>
  <c r="AK6088" i="2" a="1"/>
  <c r="AK6088" i="2" s="1"/>
  <c r="AK6481" i="2" a="1"/>
  <c r="AK6481" i="2"/>
  <c r="AK6926" i="2" a="1"/>
  <c r="AK6926" i="2" s="1"/>
  <c r="AK146" i="2" a="1"/>
  <c r="AK146" i="2" s="1"/>
  <c r="AK250" i="2" a="1"/>
  <c r="AK250" i="2" s="1"/>
  <c r="AK1506" i="2" a="1"/>
  <c r="AK1506" i="2" s="1"/>
  <c r="AK3081" i="2" a="1"/>
  <c r="AK3081" i="2"/>
  <c r="AK3341" i="2" a="1"/>
  <c r="AK3341" i="2" s="1"/>
  <c r="AK3370" i="2" a="1"/>
  <c r="AK3370" i="2" s="1"/>
  <c r="AK3708" i="2" a="1"/>
  <c r="AK3708" i="2" s="1"/>
  <c r="AK3738" i="2" a="1"/>
  <c r="AK3738" i="2" s="1"/>
  <c r="AK4665" i="2" a="1"/>
  <c r="AK4665" i="2" s="1"/>
  <c r="AK4808" i="2" a="1"/>
  <c r="AK4808" i="2"/>
  <c r="AK5097" i="2" a="1"/>
  <c r="AK5097" i="2" s="1"/>
  <c r="AK5369" i="2" a="1"/>
  <c r="AK5369" i="2" s="1"/>
  <c r="AK73" i="2" a="1"/>
  <c r="AK73" i="2" s="1"/>
  <c r="AK147" i="2" a="1"/>
  <c r="AK147" i="2" s="1"/>
  <c r="AK576" i="2" a="1"/>
  <c r="AK576" i="2"/>
  <c r="AK623" i="2" a="1"/>
  <c r="AK623" i="2"/>
  <c r="AK879" i="2" a="1"/>
  <c r="AK879" i="2" s="1"/>
  <c r="AK901" i="2" a="1"/>
  <c r="AK901" i="2" s="1"/>
  <c r="AK1140" i="2" a="1"/>
  <c r="AK1140" i="2" s="1"/>
  <c r="AK1141" i="2" a="1"/>
  <c r="AK1141" i="2"/>
  <c r="AK1361" i="2" a="1"/>
  <c r="AK1361" i="2" s="1"/>
  <c r="AK1386" i="2" a="1"/>
  <c r="AK1386" i="2" s="1"/>
  <c r="AK1745" i="2" a="1"/>
  <c r="AK1745" i="2" s="1"/>
  <c r="AK1746" i="2" a="1"/>
  <c r="AK1746" i="2" s="1"/>
  <c r="AK1815" i="2" a="1"/>
  <c r="AK1815" i="2" s="1"/>
  <c r="AK1896" i="2" a="1"/>
  <c r="AK1896" i="2" s="1"/>
  <c r="AK1982" i="2" a="1"/>
  <c r="AK1982" i="2" s="1"/>
  <c r="AK1983" i="2" a="1"/>
  <c r="AK1983" i="2" s="1"/>
  <c r="AK2371" i="2" a="1"/>
  <c r="AK2371" i="2" s="1"/>
  <c r="AK2423" i="2" a="1"/>
  <c r="AK2423" i="2" s="1"/>
  <c r="AK2506" i="2" a="1"/>
  <c r="AK2506" i="2"/>
  <c r="AK3559" i="2" a="1"/>
  <c r="AK3559" i="2" s="1"/>
  <c r="AK5278" i="2" a="1"/>
  <c r="AK5278" i="2"/>
  <c r="AK6062" i="2" a="1"/>
  <c r="AK6062" i="2"/>
  <c r="AK6509" i="2" a="1"/>
  <c r="AK6509" i="2"/>
  <c r="AK6884" i="2" a="1"/>
  <c r="AK6884" i="2"/>
  <c r="AK3927" i="2" a="1"/>
  <c r="AK3927" i="2" s="1"/>
  <c r="AK4271" i="2" a="1"/>
  <c r="AK4271" i="2" s="1"/>
  <c r="AK4304" i="2" a="1"/>
  <c r="AK4304" i="2" s="1"/>
  <c r="AK4409" i="2" a="1"/>
  <c r="AK4409" i="2" s="1"/>
  <c r="AK4444" i="2" a="1"/>
  <c r="AK4444" i="2" s="1"/>
  <c r="AK2594" i="2" a="1"/>
  <c r="AK2594" i="2" s="1"/>
  <c r="AK2595" i="2" a="1"/>
  <c r="AK2595" i="2"/>
  <c r="AK2682" i="2" a="1"/>
  <c r="AK2682" i="2" s="1"/>
  <c r="AK3589" i="2" a="1"/>
  <c r="AK3589" i="2" s="1"/>
  <c r="AK4951" i="2" a="1"/>
  <c r="AK4951" i="2" s="1"/>
  <c r="AK6540" i="2" a="1"/>
  <c r="AK6540" i="2" s="1"/>
  <c r="AK6742" i="2" a="1"/>
  <c r="AK6742" i="2" s="1"/>
  <c r="AK6927" i="2" a="1"/>
  <c r="AK6927" i="2" s="1"/>
  <c r="AK6193" i="2" a="1"/>
  <c r="AK6193" i="2" s="1"/>
  <c r="AK6388" i="2" a="1"/>
  <c r="AK6388" i="2"/>
  <c r="AK6389" i="2" a="1"/>
  <c r="AK6389" i="2" s="1"/>
  <c r="AK5500" i="2" a="1"/>
  <c r="AK5500" i="2" s="1"/>
  <c r="AK5675" i="2" a="1"/>
  <c r="AK5675" i="2"/>
  <c r="AK5803" i="2" a="1"/>
  <c r="AK5803" i="2" s="1"/>
  <c r="AK5928" i="2" a="1"/>
  <c r="AK5928" i="2" s="1"/>
  <c r="AK74" i="2" a="1"/>
  <c r="AK74" i="2"/>
  <c r="AK75" i="2" a="1"/>
  <c r="AK75" i="2"/>
  <c r="AK1465" i="2" a="1"/>
  <c r="AK1465" i="2" s="1"/>
  <c r="AK3082" i="2" a="1"/>
  <c r="AK3082" i="2" s="1"/>
  <c r="AK3321" i="2" a="1"/>
  <c r="AK3321" i="2" s="1"/>
  <c r="AK3342" i="2" a="1"/>
  <c r="AK3342" i="2" s="1"/>
  <c r="AK3691" i="2" a="1"/>
  <c r="AK3691" i="2"/>
  <c r="AK3709" i="2" a="1"/>
  <c r="AK3709" i="2" s="1"/>
  <c r="AK4639" i="2" a="1"/>
  <c r="AK4639" i="2" s="1"/>
  <c r="AK4809" i="2" a="1"/>
  <c r="AK4809" i="2" s="1"/>
  <c r="AK5070" i="2" a="1"/>
  <c r="AK5070" i="2" s="1"/>
  <c r="AK5370" i="2" a="1"/>
  <c r="AK5370" i="2" s="1"/>
  <c r="AK40" i="2" a="1"/>
  <c r="AK40" i="2" s="1"/>
  <c r="AK76" i="2" a="1"/>
  <c r="AK76" i="2" s="1"/>
  <c r="AK554" i="2" a="1"/>
  <c r="AK554" i="2" s="1"/>
  <c r="AK577" i="2" a="1"/>
  <c r="AK577" i="2" s="1"/>
  <c r="AK850" i="2" a="1"/>
  <c r="AK850" i="2"/>
  <c r="AK864" i="2" a="1"/>
  <c r="AK864" i="2" s="1"/>
  <c r="AK1095" i="2" a="1"/>
  <c r="AK1095" i="2" s="1"/>
  <c r="AK1119" i="2" a="1"/>
  <c r="AK1119" i="2" s="1"/>
  <c r="AK1343" i="2" a="1"/>
  <c r="AK1343" i="2" s="1"/>
  <c r="AK1362" i="2" a="1"/>
  <c r="AK1362" i="2" s="1"/>
  <c r="AK1668" i="2" a="1"/>
  <c r="AK1668" i="2" s="1"/>
  <c r="AK1693" i="2" a="1"/>
  <c r="AK1693" i="2"/>
  <c r="AK1747" i="2" a="1"/>
  <c r="AK1747" i="2" s="1"/>
  <c r="AK1816" i="2" a="1"/>
  <c r="AK1816" i="2" s="1"/>
  <c r="AK1897" i="2" a="1"/>
  <c r="AK1897" i="2"/>
  <c r="AK1984" i="2" a="1"/>
  <c r="AK1984" i="2"/>
  <c r="AK2352" i="2" a="1"/>
  <c r="AK2352" i="2"/>
  <c r="AK2372" i="2" a="1"/>
  <c r="AK2372" i="2"/>
  <c r="AK2424" i="2" a="1"/>
  <c r="AK2424" i="2" s="1"/>
  <c r="AK2425" i="2" a="1"/>
  <c r="AK2425" i="2"/>
  <c r="AK3540" i="2" a="1"/>
  <c r="AK3540" i="2"/>
  <c r="AK5256" i="2" a="1"/>
  <c r="AK5256" i="2" s="1"/>
  <c r="AK6038" i="2" a="1"/>
  <c r="AK6038" i="2" s="1"/>
  <c r="AK6458" i="2" a="1"/>
  <c r="AK6458" i="2" s="1"/>
  <c r="AK6857" i="2" a="1"/>
  <c r="AK6857" i="2" s="1"/>
  <c r="AK3915" i="2" a="1"/>
  <c r="AK3915" i="2" s="1"/>
  <c r="AK4246" i="2" a="1"/>
  <c r="AK4246" i="2"/>
  <c r="AK4247" i="2" a="1"/>
  <c r="AK4247" i="2" s="1"/>
  <c r="AK4386" i="2" a="1"/>
  <c r="AK4386" i="2" s="1"/>
  <c r="AK4387" i="2" a="1"/>
  <c r="AK4387" i="2" s="1"/>
  <c r="AK2507" i="2" a="1"/>
  <c r="AK2507" i="2"/>
  <c r="AK2596" i="2" a="1"/>
  <c r="AK2596" i="2" s="1"/>
  <c r="AK3541" i="2" a="1"/>
  <c r="AK3541" i="2"/>
  <c r="AK4923" i="2" a="1"/>
  <c r="AK4923" i="2" s="1"/>
  <c r="AK6459" i="2" a="1"/>
  <c r="AK6459" i="2" s="1"/>
  <c r="AK6733" i="2" a="1"/>
  <c r="AK6733" i="2"/>
  <c r="AK6858" i="2" a="1"/>
  <c r="AK6858" i="2"/>
  <c r="AK6159" i="2" a="1"/>
  <c r="AK6159" i="2"/>
  <c r="AK6357" i="2" a="1"/>
  <c r="AK6357" i="2"/>
  <c r="AK6374" i="2" a="1"/>
  <c r="AK6374" i="2"/>
  <c r="AK5479" i="2" a="1"/>
  <c r="AK5479" i="2"/>
  <c r="AK5676" i="2" a="1"/>
  <c r="AK5676" i="2" s="1"/>
  <c r="AK5804" i="2" a="1"/>
  <c r="AK5804" i="2"/>
  <c r="AK5929" i="2" a="1"/>
  <c r="AK5929" i="2"/>
  <c r="AK148" i="2" a="1"/>
  <c r="AK148" i="2"/>
  <c r="AK251" i="2" a="1"/>
  <c r="AK251" i="2" s="1"/>
  <c r="AK1535" i="2" a="1"/>
  <c r="AK1535" i="2" s="1"/>
  <c r="AK3083" i="2" a="1"/>
  <c r="AK3083" i="2" s="1"/>
  <c r="AK3560" i="2" a="1"/>
  <c r="AK3560" i="2" s="1"/>
  <c r="AK4666" i="2" a="1"/>
  <c r="AK4666" i="2"/>
  <c r="AK4810" i="2" a="1"/>
  <c r="AK4810" i="2" s="1"/>
  <c r="AK5126" i="2" a="1"/>
  <c r="AK5126" i="2" s="1"/>
  <c r="AK5371" i="2" a="1"/>
  <c r="AK5371" i="2"/>
  <c r="AK149" i="2" a="1"/>
  <c r="AK149" i="2" s="1"/>
  <c r="AK252" i="2" a="1"/>
  <c r="AK252" i="2"/>
  <c r="AK624" i="2" a="1"/>
  <c r="AK624" i="2"/>
  <c r="AK682" i="2" a="1"/>
  <c r="AK682" i="2"/>
  <c r="AK1005" i="2" a="1"/>
  <c r="AK1005" i="2" s="1"/>
  <c r="AK1025" i="2" a="1"/>
  <c r="AK1025" i="2"/>
  <c r="AK1238" i="2" a="1"/>
  <c r="AK1238" i="2"/>
  <c r="AK1239" i="2" a="1"/>
  <c r="AK1239" i="2"/>
  <c r="AK3590" i="2" a="1"/>
  <c r="AK3590" i="2"/>
  <c r="AK4017" i="2" a="1"/>
  <c r="AK4017" i="2" s="1"/>
  <c r="AK4025" i="2" a="1"/>
  <c r="AK4025" i="2" s="1"/>
  <c r="AK4037" i="2" a="1"/>
  <c r="AK4037" i="2" s="1"/>
  <c r="AK4038" i="2" a="1"/>
  <c r="AK4038" i="2" s="1"/>
  <c r="AK4049" i="2" a="1"/>
  <c r="AK4049" i="2" s="1"/>
  <c r="AK4055" i="2" a="1"/>
  <c r="AK4055" i="2"/>
  <c r="AK4079" i="2" a="1"/>
  <c r="AK4079" i="2" s="1"/>
  <c r="AK4088" i="2" a="1"/>
  <c r="AK4088" i="2" s="1"/>
  <c r="AK4095" i="2" a="1"/>
  <c r="AK4095" i="2"/>
  <c r="AK4104" i="2" a="1"/>
  <c r="AK4104" i="2"/>
  <c r="AK4105" i="2" a="1"/>
  <c r="AK4105" i="2"/>
  <c r="AK4114" i="2" a="1"/>
  <c r="AK4114" i="2" s="1"/>
  <c r="AK6831" i="2" a="1"/>
  <c r="AK6831" i="2" s="1"/>
  <c r="AK4952" i="2" a="1"/>
  <c r="AK4952" i="2"/>
  <c r="AK6812" i="2" a="1"/>
  <c r="AK6812" i="2"/>
  <c r="AK7078" i="2" a="1"/>
  <c r="AK7078" i="2"/>
  <c r="AK5265" i="2" a="1"/>
  <c r="AK5265" i="2"/>
  <c r="AK5526" i="2" a="1"/>
  <c r="AK5526" i="2" s="1"/>
  <c r="AK5677" i="2" a="1"/>
  <c r="AK5677" i="2"/>
  <c r="AK5805" i="2" a="1"/>
  <c r="AK5805" i="2" s="1"/>
  <c r="AK5930" i="2" a="1"/>
  <c r="AK5930" i="2" s="1"/>
  <c r="AK6063" i="2" a="1"/>
  <c r="AK6063" i="2" s="1"/>
  <c r="AK6813" i="2" a="1"/>
  <c r="AK6813" i="2"/>
  <c r="AK7048" i="2" a="1"/>
  <c r="AK7048" i="2"/>
  <c r="AK3185" i="2" a="1"/>
  <c r="AK3185" i="2"/>
  <c r="AK3411" i="2" a="1"/>
  <c r="AK3411" i="2"/>
  <c r="AK3412" i="2" a="1"/>
  <c r="AK3412" i="2" s="1"/>
  <c r="AK3778" i="2" a="1"/>
  <c r="AK3778" i="2" s="1"/>
  <c r="AK3819" i="2" a="1"/>
  <c r="AK3819" i="2"/>
  <c r="AK150" i="2" a="1"/>
  <c r="AK150" i="2"/>
  <c r="AK253" i="2" a="1"/>
  <c r="AK253" i="2" s="1"/>
  <c r="AK625" i="2" a="1"/>
  <c r="AK625" i="2"/>
  <c r="AK683" i="2" a="1"/>
  <c r="AK683" i="2" s="1"/>
  <c r="AK802" i="2" a="1"/>
  <c r="AK802" i="2" s="1"/>
  <c r="AK808" i="2" a="1"/>
  <c r="AK808" i="2" s="1"/>
  <c r="AK1026" i="2" a="1"/>
  <c r="AK1026" i="2"/>
  <c r="AK1049" i="2" a="1"/>
  <c r="AK1049" i="2" s="1"/>
  <c r="AK1261" i="2" a="1"/>
  <c r="AK1261" i="2"/>
  <c r="AK1282" i="2" a="1"/>
  <c r="AK1282" i="2" s="1"/>
  <c r="AK1748" i="2" a="1"/>
  <c r="AK1748" i="2"/>
  <c r="AK1749" i="2" a="1"/>
  <c r="AK1749" i="2"/>
  <c r="AK1817" i="2" a="1"/>
  <c r="AK1817" i="2"/>
  <c r="AK1898" i="2" a="1"/>
  <c r="AK1898" i="2" s="1"/>
  <c r="AK1985" i="2" a="1"/>
  <c r="AK1985" i="2" s="1"/>
  <c r="AK2061" i="2" a="1"/>
  <c r="AK2061" i="2" s="1"/>
  <c r="AK2373" i="2" a="1"/>
  <c r="AK2373" i="2" s="1"/>
  <c r="AK2426" i="2" a="1"/>
  <c r="AK2426" i="2" s="1"/>
  <c r="AK2508" i="2" a="1"/>
  <c r="AK2508" i="2" s="1"/>
  <c r="AK151" i="2" a="1"/>
  <c r="AK151" i="2"/>
  <c r="AK254" i="2" a="1"/>
  <c r="AK254" i="2"/>
  <c r="AK1507" i="2" a="1"/>
  <c r="AK1507" i="2"/>
  <c r="AK3084" i="2" a="1"/>
  <c r="AK3084" i="2" s="1"/>
  <c r="AK4640" i="2" a="1"/>
  <c r="AK4640" i="2" s="1"/>
  <c r="AK4811" i="2" a="1"/>
  <c r="AK4811" i="2" s="1"/>
  <c r="AK5071" i="2" a="1"/>
  <c r="AK5071" i="2"/>
  <c r="AK5372" i="2" a="1"/>
  <c r="AK5372" i="2" s="1"/>
  <c r="AK5501" i="2" a="1"/>
  <c r="AK5501" i="2" s="1"/>
  <c r="AK3203" i="2" a="1"/>
  <c r="AK3203" i="2" s="1"/>
  <c r="AK3928" i="2" a="1"/>
  <c r="AK3928" i="2" s="1"/>
  <c r="AK4189" i="2" a="1"/>
  <c r="AK4189" i="2" s="1"/>
  <c r="AK4190" i="2" a="1"/>
  <c r="AK4190" i="2" s="1"/>
  <c r="AK4487" i="2" a="1"/>
  <c r="AK4487" i="2" s="1"/>
  <c r="AK4523" i="2" a="1"/>
  <c r="AK4523" i="2" s="1"/>
  <c r="AK2509" i="2" a="1"/>
  <c r="AK2509" i="2" s="1"/>
  <c r="AK2597" i="2" a="1"/>
  <c r="AK2597" i="2"/>
  <c r="AK2683" i="2" a="1"/>
  <c r="AK2683" i="2" s="1"/>
  <c r="AK4924" i="2" a="1"/>
  <c r="AK4924" i="2" s="1"/>
  <c r="AK6171" i="2" a="1"/>
  <c r="AK6171" i="2" s="1"/>
  <c r="AK6269" i="2" a="1"/>
  <c r="AK6269" i="2" s="1"/>
  <c r="AK6294" i="2" a="1"/>
  <c r="AK6294" i="2"/>
  <c r="AK6510" i="2" a="1"/>
  <c r="AK6510" i="2" s="1"/>
  <c r="AK6687" i="2" a="1"/>
  <c r="AK6687" i="2"/>
  <c r="AK6885" i="2" a="1"/>
  <c r="AK6885" i="2" s="1"/>
  <c r="AK5266" i="2" a="1"/>
  <c r="AK5266" i="2"/>
  <c r="AK5678" i="2" a="1"/>
  <c r="AK5678" i="2" s="1"/>
  <c r="AK5806" i="2" a="1"/>
  <c r="AK5806" i="2" s="1"/>
  <c r="AK5931" i="2" a="1"/>
  <c r="AK5931" i="2" s="1"/>
  <c r="AK6039" i="2" a="1"/>
  <c r="AK6039" i="2"/>
  <c r="AK6511" i="2" a="1"/>
  <c r="AK6511" i="2" s="1"/>
  <c r="AK6886" i="2" a="1"/>
  <c r="AK6886" i="2" s="1"/>
  <c r="AK3465" i="2" a="1"/>
  <c r="AK3465" i="2" s="1"/>
  <c r="AK3466" i="2" a="1"/>
  <c r="AK3466" i="2" s="1"/>
  <c r="AK3852" i="2" a="1"/>
  <c r="AK3852" i="2"/>
  <c r="AK3873" i="2" a="1"/>
  <c r="AK3873" i="2"/>
  <c r="AK809" i="2" a="1"/>
  <c r="AK809" i="2" s="1"/>
  <c r="AK826" i="2" a="1"/>
  <c r="AK826" i="2" s="1"/>
  <c r="AK336" i="2" a="1"/>
  <c r="AK336" i="2" s="1"/>
  <c r="AK337" i="2" a="1"/>
  <c r="AK337" i="2" s="1"/>
  <c r="AK1568" i="2" a="1"/>
  <c r="AK1568" i="2" s="1"/>
  <c r="AK3085" i="2" a="1"/>
  <c r="AK3085" i="2" s="1"/>
  <c r="AK4721" i="2" a="1"/>
  <c r="AK4721" i="2" s="1"/>
  <c r="AK4812" i="2" a="1"/>
  <c r="AK4812" i="2" s="1"/>
  <c r="AK5127" i="2" a="1"/>
  <c r="AK5127" i="2"/>
  <c r="AK5373" i="2" a="1"/>
  <c r="AK5373" i="2" s="1"/>
  <c r="AK5552" i="2" a="1"/>
  <c r="AK5552" i="2" s="1"/>
  <c r="AK3240" i="2" a="1"/>
  <c r="AK3240" i="2" s="1"/>
  <c r="AK3929" i="2" a="1"/>
  <c r="AK3929" i="2" s="1"/>
  <c r="AK4248" i="2" a="1"/>
  <c r="AK4248" i="2" s="1"/>
  <c r="AK4249" i="2" a="1"/>
  <c r="AK4249" i="2"/>
  <c r="AK4554" i="2" a="1"/>
  <c r="AK4554" i="2"/>
  <c r="AK4574" i="2" a="1"/>
  <c r="AK4574" i="2" s="1"/>
  <c r="AK4997" i="2" a="1"/>
  <c r="AK4997" i="2" s="1"/>
  <c r="AK6181" i="2" a="1"/>
  <c r="AK6181" i="2"/>
  <c r="AK6295" i="2" a="1"/>
  <c r="AK6295" i="2"/>
  <c r="AK6325" i="2" a="1"/>
  <c r="AK6325" i="2"/>
  <c r="AK6568" i="2" a="1"/>
  <c r="AK6568" i="2" s="1"/>
  <c r="AK6712" i="2" a="1"/>
  <c r="AK6712" i="2" s="1"/>
  <c r="AK7011" i="2" a="1"/>
  <c r="AK7011" i="2" s="1"/>
  <c r="AK5679" i="2" a="1"/>
  <c r="AK5679" i="2" s="1"/>
  <c r="AK5807" i="2" a="1"/>
  <c r="AK5807" i="2" s="1"/>
  <c r="AK5932" i="2" a="1"/>
  <c r="AK5932" i="2"/>
  <c r="AK152" i="2" a="1"/>
  <c r="AK152" i="2" s="1"/>
  <c r="AK255" i="2" a="1"/>
  <c r="AK255" i="2"/>
  <c r="AK1508" i="2" a="1"/>
  <c r="AK1508" i="2" s="1"/>
  <c r="AK3086" i="2" a="1"/>
  <c r="AK3086" i="2" s="1"/>
  <c r="AK3561" i="2" a="1"/>
  <c r="AK3561" i="2" s="1"/>
  <c r="AK4667" i="2" a="1"/>
  <c r="AK4667" i="2" s="1"/>
  <c r="AK4813" i="2" a="1"/>
  <c r="AK4813" i="2"/>
  <c r="AK5128" i="2" a="1"/>
  <c r="AK5128" i="2"/>
  <c r="AK5374" i="2" a="1"/>
  <c r="AK5374" i="2" s="1"/>
  <c r="AK1750" i="2" a="1"/>
  <c r="AK1750" i="2" s="1"/>
  <c r="AK1818" i="2" a="1"/>
  <c r="AK1818" i="2" s="1"/>
  <c r="AK1899" i="2" a="1"/>
  <c r="AK1899" i="2" s="1"/>
  <c r="AK153" i="2" a="1"/>
  <c r="AK153" i="2" s="1"/>
  <c r="AK256" i="2" a="1"/>
  <c r="AK256" i="2" s="1"/>
  <c r="AK626" i="2" a="1"/>
  <c r="AK626" i="2" s="1"/>
  <c r="AK684" i="2" a="1"/>
  <c r="AK684" i="2" s="1"/>
  <c r="AK827" i="2" a="1"/>
  <c r="AK827" i="2"/>
  <c r="AK837" i="2" a="1"/>
  <c r="AK837" i="2" s="1"/>
  <c r="AK1027" i="2" a="1"/>
  <c r="AK1027" i="2"/>
  <c r="AK1050" i="2" a="1"/>
  <c r="AK1050" i="2" s="1"/>
  <c r="AK1262" i="2" a="1"/>
  <c r="AK1262" i="2" s="1"/>
  <c r="AK1283" i="2" a="1"/>
  <c r="AK1283" i="2" s="1"/>
  <c r="AK3413" i="2" a="1"/>
  <c r="AK3413" i="2" s="1"/>
  <c r="AK3449" i="2" a="1"/>
  <c r="AK3449" i="2" s="1"/>
  <c r="AK3820" i="2" a="1"/>
  <c r="AK3820" i="2" s="1"/>
  <c r="AK3853" i="2" a="1"/>
  <c r="AK3853" i="2"/>
  <c r="AK1986" i="2" a="1"/>
  <c r="AK1986" i="2" s="1"/>
  <c r="AK2062" i="2" a="1"/>
  <c r="AK2062" i="2" s="1"/>
  <c r="AK2063" i="2" a="1"/>
  <c r="AK2063" i="2" s="1"/>
  <c r="AK2427" i="2" a="1"/>
  <c r="AK2427" i="2" s="1"/>
  <c r="AK2510" i="2" a="1"/>
  <c r="AK2510" i="2"/>
  <c r="AK2598" i="2" a="1"/>
  <c r="AK2598" i="2" s="1"/>
  <c r="AK2684" i="2" a="1"/>
  <c r="AK2684" i="2"/>
  <c r="AK2757" i="2" a="1"/>
  <c r="AK2757" i="2"/>
  <c r="AK2758" i="2" a="1"/>
  <c r="AK2758" i="2" s="1"/>
  <c r="AK3591" i="2" a="1"/>
  <c r="AK3591" i="2" s="1"/>
  <c r="AK3955" i="2" a="1"/>
  <c r="AK3955" i="2" s="1"/>
  <c r="AK4191" i="2" a="1"/>
  <c r="AK4191" i="2" s="1"/>
  <c r="AK4218" i="2" a="1"/>
  <c r="AK4218" i="2" s="1"/>
  <c r="AK4488" i="2" a="1"/>
  <c r="AK4488" i="2" s="1"/>
  <c r="AK4524" i="2" a="1"/>
  <c r="AK4524" i="2" s="1"/>
  <c r="AK6194" i="2" a="1"/>
  <c r="AK6194" i="2" s="1"/>
  <c r="AK6296" i="2" a="1"/>
  <c r="AK6296" i="2" s="1"/>
  <c r="AK6326" i="2" a="1"/>
  <c r="AK6326" i="2" s="1"/>
  <c r="AK4953" i="2" a="1"/>
  <c r="AK4953" i="2" s="1"/>
  <c r="AK6512" i="2" a="1"/>
  <c r="AK6512" i="2" s="1"/>
  <c r="AK6743" i="2" a="1"/>
  <c r="AK6743" i="2"/>
  <c r="AK6928" i="2" a="1"/>
  <c r="AK6928" i="2" s="1"/>
  <c r="AK5202" i="2" a="1"/>
  <c r="AK5202" i="2"/>
  <c r="AK5502" i="2" a="1"/>
  <c r="AK5502" i="2"/>
  <c r="AK5680" i="2" a="1"/>
  <c r="AK5680" i="2" s="1"/>
  <c r="AK5808" i="2" a="1"/>
  <c r="AK5808" i="2" s="1"/>
  <c r="AK5933" i="2" a="1"/>
  <c r="AK5933" i="2"/>
  <c r="AK6064" i="2" a="1"/>
  <c r="AK6064" i="2" s="1"/>
  <c r="AK6513" i="2" a="1"/>
  <c r="AK6513" i="2" s="1"/>
  <c r="AK6887" i="2" a="1"/>
  <c r="AK6887" i="2" s="1"/>
  <c r="AK257" i="2" a="1"/>
  <c r="AK257" i="2" s="1"/>
  <c r="AK258" i="2" a="1"/>
  <c r="AK258" i="2"/>
  <c r="AK1509" i="2" a="1"/>
  <c r="AK1509" i="2" s="1"/>
  <c r="AK3087" i="2" a="1"/>
  <c r="AK3087" i="2" s="1"/>
  <c r="AK3371" i="2" a="1"/>
  <c r="AK3371" i="2" s="1"/>
  <c r="AK3414" i="2" a="1"/>
  <c r="AK3414" i="2" s="1"/>
  <c r="AK3739" i="2" a="1"/>
  <c r="AK3739" i="2" s="1"/>
  <c r="AK3779" i="2" a="1"/>
  <c r="AK3779" i="2" s="1"/>
  <c r="AK4693" i="2" a="1"/>
  <c r="AK4693" i="2"/>
  <c r="AK4814" i="2" a="1"/>
  <c r="AK4814" i="2"/>
  <c r="AK5098" i="2" a="1"/>
  <c r="AK5098" i="2" s="1"/>
  <c r="AK5375" i="2" a="1"/>
  <c r="AK5375" i="2" s="1"/>
  <c r="AK154" i="2" a="1"/>
  <c r="AK154" i="2" s="1"/>
  <c r="AK259" i="2" a="1"/>
  <c r="AK259" i="2" s="1"/>
  <c r="AK627" i="2" a="1"/>
  <c r="AK627" i="2" s="1"/>
  <c r="AK628" i="2" a="1"/>
  <c r="AK628" i="2" s="1"/>
  <c r="AK880" i="2" a="1"/>
  <c r="AK880" i="2" s="1"/>
  <c r="AK902" i="2" a="1"/>
  <c r="AK902" i="2" s="1"/>
  <c r="AK1142" i="2" a="1"/>
  <c r="AK1142" i="2"/>
  <c r="AK1172" i="2" a="1"/>
  <c r="AK1172" i="2"/>
  <c r="AK1363" i="2" a="1"/>
  <c r="AK1363" i="2" s="1"/>
  <c r="AK1387" i="2" a="1"/>
  <c r="AK1387" i="2" s="1"/>
  <c r="AK1751" i="2" a="1"/>
  <c r="AK1751" i="2"/>
  <c r="AK1819" i="2" a="1"/>
  <c r="AK1819" i="2"/>
  <c r="AK1900" i="2" a="1"/>
  <c r="AK1900" i="2"/>
  <c r="AK1987" i="2" a="1"/>
  <c r="AK1987" i="2"/>
  <c r="AK1988" i="2" a="1"/>
  <c r="AK1988" i="2" s="1"/>
  <c r="AK2064" i="2" a="1"/>
  <c r="AK2064" i="2" s="1"/>
  <c r="AK2428" i="2" a="1"/>
  <c r="AK2428" i="2" s="1"/>
  <c r="AK2429" i="2" a="1"/>
  <c r="AK2429" i="2" s="1"/>
  <c r="AK3592" i="2" a="1"/>
  <c r="AK3592" i="2" s="1"/>
  <c r="AK5279" i="2" a="1"/>
  <c r="AK5279" i="2" s="1"/>
  <c r="AK6065" i="2" a="1"/>
  <c r="AK6065" i="2"/>
  <c r="AK6541" i="2" a="1"/>
  <c r="AK6541" i="2" s="1"/>
  <c r="AK6929" i="2" a="1"/>
  <c r="AK6929" i="2" s="1"/>
  <c r="AK3956" i="2" a="1"/>
  <c r="AK3956" i="2"/>
  <c r="AK4272" i="2" a="1"/>
  <c r="AK4272" i="2" s="1"/>
  <c r="AK4305" i="2" a="1"/>
  <c r="AK4305" i="2"/>
  <c r="AK4410" i="2" a="1"/>
  <c r="AK4410" i="2"/>
  <c r="AK4445" i="2" a="1"/>
  <c r="AK4445" i="2" s="1"/>
  <c r="AK2511" i="2" a="1"/>
  <c r="AK2511" i="2" s="1"/>
  <c r="AK2599" i="2" a="1"/>
  <c r="AK2599" i="2" s="1"/>
  <c r="AK2685" i="2" a="1"/>
  <c r="AK2685" i="2" s="1"/>
  <c r="AK2759" i="2" a="1"/>
  <c r="AK2759" i="2" s="1"/>
  <c r="AK3593" i="2" a="1"/>
  <c r="AK3593" i="2"/>
  <c r="AK4954" i="2" a="1"/>
  <c r="AK4954" i="2" s="1"/>
  <c r="AK6569" i="2" a="1"/>
  <c r="AK6569" i="2" s="1"/>
  <c r="AK6753" i="2" a="1"/>
  <c r="AK6753" i="2" s="1"/>
  <c r="AK6930" i="2" a="1"/>
  <c r="AK6930" i="2" s="1"/>
  <c r="AK6205" i="2" a="1"/>
  <c r="AK6205" i="2" s="1"/>
  <c r="AK6390" i="2" a="1"/>
  <c r="AK6390" i="2"/>
  <c r="AK6406" i="2" a="1"/>
  <c r="AK6406" i="2" s="1"/>
  <c r="AK5527" i="2" a="1"/>
  <c r="AK5527" i="2" s="1"/>
  <c r="AK5681" i="2" a="1"/>
  <c r="AK5681" i="2" s="1"/>
  <c r="AK5809" i="2" a="1"/>
  <c r="AK5809" i="2"/>
  <c r="AK5934" i="2" a="1"/>
  <c r="AK5934" i="2" s="1"/>
  <c r="AK260" i="2" a="1"/>
  <c r="AK260" i="2" s="1"/>
  <c r="AK338" i="2" a="1"/>
  <c r="AK338" i="2"/>
  <c r="AK1536" i="2" a="1"/>
  <c r="AK1536" i="2" s="1"/>
  <c r="AK3088" i="2" a="1"/>
  <c r="AK3088" i="2" s="1"/>
  <c r="AK3594" i="2" a="1"/>
  <c r="AK3594" i="2"/>
  <c r="AK4694" i="2" a="1"/>
  <c r="AK4694" i="2" s="1"/>
  <c r="AK4815" i="2" a="1"/>
  <c r="AK4815" i="2"/>
  <c r="AK5129" i="2" a="1"/>
  <c r="AK5129" i="2" s="1"/>
  <c r="AK5376" i="2" a="1"/>
  <c r="AK5376" i="2"/>
  <c r="AK1820" i="2" a="1"/>
  <c r="AK1820" i="2"/>
  <c r="AK1821" i="2" a="1"/>
  <c r="AK1821" i="2"/>
  <c r="AK155" i="2" a="1"/>
  <c r="AK155" i="2"/>
  <c r="AK261" i="2" a="1"/>
  <c r="AK261" i="2" s="1"/>
  <c r="AK685" i="2" a="1"/>
  <c r="AK685" i="2" s="1"/>
  <c r="AK719" i="2" a="1"/>
  <c r="AK719" i="2" s="1"/>
  <c r="AK838" i="2" a="1"/>
  <c r="AK838" i="2" s="1"/>
  <c r="AK839" i="2" a="1"/>
  <c r="AK839" i="2" s="1"/>
  <c r="AK1051" i="2" a="1"/>
  <c r="AK1051" i="2" s="1"/>
  <c r="AK1070" i="2" a="1"/>
  <c r="AK1070" i="2"/>
  <c r="AK1284" i="2" a="1"/>
  <c r="AK1284" i="2" s="1"/>
  <c r="AK1285" i="2" a="1"/>
  <c r="AK1285" i="2"/>
  <c r="AK3415" i="2" a="1"/>
  <c r="AK3415" i="2" s="1"/>
  <c r="AK3450" i="2" a="1"/>
  <c r="AK3450" i="2" s="1"/>
  <c r="AK3821" i="2" a="1"/>
  <c r="AK3821" i="2" s="1"/>
  <c r="AK3854" i="2" a="1"/>
  <c r="AK3854" i="2" s="1"/>
  <c r="AK1901" i="2" a="1"/>
  <c r="AK1901" i="2"/>
  <c r="AK1989" i="2" a="1"/>
  <c r="AK1989" i="2"/>
  <c r="AK2065" i="2" a="1"/>
  <c r="AK2065" i="2" s="1"/>
  <c r="AK2128" i="2" a="1"/>
  <c r="AK2128" i="2" s="1"/>
  <c r="AK2512" i="2" a="1"/>
  <c r="AK2512" i="2"/>
  <c r="AK2513" i="2" a="1"/>
  <c r="AK2513" i="2"/>
  <c r="AK2600" i="2" a="1"/>
  <c r="AK2600" i="2" s="1"/>
  <c r="AK2686" i="2" a="1"/>
  <c r="AK2686" i="2" s="1"/>
  <c r="AK2760" i="2" a="1"/>
  <c r="AK2760" i="2" s="1"/>
  <c r="AK2812" i="2" a="1"/>
  <c r="AK2812" i="2" s="1"/>
  <c r="AK3595" i="2" a="1"/>
  <c r="AK3595" i="2" s="1"/>
  <c r="AK3977" i="2" a="1"/>
  <c r="AK3977" i="2" s="1"/>
  <c r="AK4192" i="2" a="1"/>
  <c r="AK4192" i="2" s="1"/>
  <c r="AK4219" i="2" a="1"/>
  <c r="AK4219" i="2" s="1"/>
  <c r="AK4525" i="2" a="1"/>
  <c r="AK4525" i="2" s="1"/>
  <c r="AK4526" i="2" a="1"/>
  <c r="AK4526" i="2" s="1"/>
  <c r="AK6206" i="2" a="1"/>
  <c r="AK6206" i="2"/>
  <c r="AK6327" i="2" a="1"/>
  <c r="AK6327" i="2" s="1"/>
  <c r="AK6341" i="2" a="1"/>
  <c r="AK6341" i="2"/>
  <c r="AK4955" i="2" a="1"/>
  <c r="AK4955" i="2" s="1"/>
  <c r="AK6542" i="2" a="1"/>
  <c r="AK6542" i="2" s="1"/>
  <c r="AK6754" i="2" a="1"/>
  <c r="AK6754" i="2"/>
  <c r="AK6931" i="2" a="1"/>
  <c r="AK6931" i="2"/>
  <c r="AK5213" i="2" a="1"/>
  <c r="AK5213" i="2" s="1"/>
  <c r="AK5528" i="2" a="1"/>
  <c r="AK5528" i="2" s="1"/>
  <c r="AK5682" i="2" a="1"/>
  <c r="AK5682" i="2" s="1"/>
  <c r="AK5810" i="2" a="1"/>
  <c r="AK5810" i="2" s="1"/>
  <c r="AK5935" i="2" a="1"/>
  <c r="AK5935" i="2"/>
  <c r="AK6089" i="2" a="1"/>
  <c r="AK6089" i="2" s="1"/>
  <c r="AK6543" i="2" a="1"/>
  <c r="AK6543" i="2" s="1"/>
  <c r="AK6888" i="2" a="1"/>
  <c r="AK6888" i="2"/>
  <c r="AK3204" i="2" a="1"/>
  <c r="AK3204" i="2"/>
  <c r="AK3416" i="2" a="1"/>
  <c r="AK3416" i="2" s="1"/>
  <c r="AK3451" i="2" a="1"/>
  <c r="AK3451" i="2" s="1"/>
  <c r="AK3822" i="2" a="1"/>
  <c r="AK3822" i="2"/>
  <c r="AK3855" i="2" a="1"/>
  <c r="AK3855" i="2" s="1"/>
  <c r="AK262" i="2" a="1"/>
  <c r="AK262" i="2" s="1"/>
  <c r="AK263" i="2" a="1"/>
  <c r="AK263" i="2"/>
  <c r="AK686" i="2" a="1"/>
  <c r="AK686" i="2" s="1"/>
  <c r="AK720" i="2" a="1"/>
  <c r="AK720" i="2"/>
  <c r="AK1052" i="2" a="1"/>
  <c r="AK1052" i="2"/>
  <c r="AK1071" i="2" a="1"/>
  <c r="AK1071" i="2"/>
  <c r="AK1286" i="2" a="1"/>
  <c r="AK1286" i="2" s="1"/>
  <c r="AK1304" i="2" a="1"/>
  <c r="AK1304" i="2" s="1"/>
  <c r="AK1822" i="2" a="1"/>
  <c r="AK1822" i="2" s="1"/>
  <c r="AK1902" i="2" a="1"/>
  <c r="AK1902" i="2"/>
  <c r="AK1903" i="2" a="1"/>
  <c r="AK1903" i="2" s="1"/>
  <c r="AK1990" i="2" a="1"/>
  <c r="AK1990" i="2" s="1"/>
  <c r="AK2066" i="2" a="1"/>
  <c r="AK2066" i="2" s="1"/>
  <c r="AK2129" i="2" a="1"/>
  <c r="AK2129" i="2" s="1"/>
  <c r="AK2430" i="2" a="1"/>
  <c r="AK2430" i="2"/>
  <c r="AK2514" i="2" a="1"/>
  <c r="AK2514" i="2" s="1"/>
  <c r="AK156" i="2" a="1"/>
  <c r="AK156" i="2"/>
  <c r="AK264" i="2" a="1"/>
  <c r="AK264" i="2" s="1"/>
  <c r="AK1537" i="2" a="1"/>
  <c r="AK1537" i="2" s="1"/>
  <c r="AK3089" i="2" a="1"/>
  <c r="AK3089" i="2" s="1"/>
  <c r="AK4668" i="2" a="1"/>
  <c r="AK4668" i="2" s="1"/>
  <c r="AK4816" i="2" a="1"/>
  <c r="AK4816" i="2" s="1"/>
  <c r="AK5099" i="2" a="1"/>
  <c r="AK5099" i="2"/>
  <c r="AK5377" i="2" a="1"/>
  <c r="AK5377" i="2" s="1"/>
  <c r="AK5529" i="2" a="1"/>
  <c r="AK5529" i="2" s="1"/>
  <c r="AK3205" i="2" a="1"/>
  <c r="AK3205" i="2" s="1"/>
  <c r="AK4220" i="2" a="1"/>
  <c r="AK4220" i="2" s="1"/>
  <c r="AK4221" i="2" a="1"/>
  <c r="AK4221" i="2" s="1"/>
  <c r="AK4527" i="2" a="1"/>
  <c r="AK4527" i="2"/>
  <c r="AK4528" i="2" a="1"/>
  <c r="AK4528" i="2" s="1"/>
  <c r="AK2515" i="2" a="1"/>
  <c r="AK2515" i="2" s="1"/>
  <c r="AK2601" i="2" a="1"/>
  <c r="AK2601" i="2" s="1"/>
  <c r="AK2687" i="2" a="1"/>
  <c r="AK2687" i="2" s="1"/>
  <c r="AK2761" i="2" a="1"/>
  <c r="AK2761" i="2" s="1"/>
  <c r="AK4956" i="2" a="1"/>
  <c r="AK4956" i="2"/>
  <c r="AK6514" i="2" a="1"/>
  <c r="AK6514" i="2"/>
  <c r="AK6699" i="2" a="1"/>
  <c r="AK6699" i="2" s="1"/>
  <c r="AK6932" i="2" a="1"/>
  <c r="AK6932" i="2"/>
  <c r="AK5280" i="2" a="1"/>
  <c r="AK5280" i="2" s="1"/>
  <c r="AK5683" i="2" a="1"/>
  <c r="AK5683" i="2" s="1"/>
  <c r="AK5811" i="2" a="1"/>
  <c r="AK5811" i="2" s="1"/>
  <c r="AK5936" i="2" a="1"/>
  <c r="AK5936" i="2" s="1"/>
  <c r="AK6066" i="2" a="1"/>
  <c r="AK6066" i="2" s="1"/>
  <c r="AK6570" i="2" a="1"/>
  <c r="AK6570" i="2" s="1"/>
  <c r="AK6933" i="2" a="1"/>
  <c r="AK6933" i="2" s="1"/>
  <c r="AK77" i="2" a="1"/>
  <c r="AK77" i="2" s="1"/>
  <c r="AK157" i="2" a="1"/>
  <c r="AK157" i="2" s="1"/>
  <c r="AK1482" i="2" a="1"/>
  <c r="AK1482" i="2" s="1"/>
  <c r="AK3090" i="2" a="1"/>
  <c r="AK3090" i="2" s="1"/>
  <c r="AK3542" i="2" a="1"/>
  <c r="AK3542" i="2" s="1"/>
  <c r="AK4641" i="2" a="1"/>
  <c r="AK4641" i="2" s="1"/>
  <c r="AK4817" i="2" a="1"/>
  <c r="AK4817" i="2"/>
  <c r="AK5100" i="2" a="1"/>
  <c r="AK5100" i="2" s="1"/>
  <c r="AK5378" i="2" a="1"/>
  <c r="AK5378" i="2"/>
  <c r="AK1694" i="2" a="1"/>
  <c r="AK1694" i="2" s="1"/>
  <c r="AK1752" i="2" a="1"/>
  <c r="AK1752" i="2" s="1"/>
  <c r="AK1823" i="2" a="1"/>
  <c r="AK1823" i="2" s="1"/>
  <c r="AK1904" i="2" a="1"/>
  <c r="AK1904" i="2" s="1"/>
  <c r="AK78" i="2" a="1"/>
  <c r="AK78" i="2" s="1"/>
  <c r="AK158" i="2" a="1"/>
  <c r="AK158" i="2" s="1"/>
  <c r="AK578" i="2" a="1"/>
  <c r="AK578" i="2"/>
  <c r="AK629" i="2" a="1"/>
  <c r="AK629" i="2" s="1"/>
  <c r="AK810" i="2" a="1"/>
  <c r="AK810" i="2" s="1"/>
  <c r="AK828" i="2" a="1"/>
  <c r="AK828" i="2" s="1"/>
  <c r="AK1006" i="2" a="1"/>
  <c r="AK1006" i="2" s="1"/>
  <c r="AK1028" i="2" a="1"/>
  <c r="AK1028" i="2" s="1"/>
  <c r="AK1240" i="2" a="1"/>
  <c r="AK1240" i="2" s="1"/>
  <c r="AK1263" i="2" a="1"/>
  <c r="AK1263" i="2"/>
  <c r="AK3372" i="2" a="1"/>
  <c r="AK3372" i="2" s="1"/>
  <c r="AK3417" i="2" a="1"/>
  <c r="AK3417" i="2"/>
  <c r="AK3780" i="2" a="1"/>
  <c r="AK3780" i="2"/>
  <c r="AK3781" i="2" a="1"/>
  <c r="AK3781" i="2"/>
  <c r="AK1905" i="2" a="1"/>
  <c r="AK1905" i="2" s="1"/>
  <c r="AK1991" i="2" a="1"/>
  <c r="AK1991" i="2" s="1"/>
  <c r="AK2374" i="2" a="1"/>
  <c r="AK2374" i="2" s="1"/>
  <c r="AK2431" i="2" a="1"/>
  <c r="AK2431" i="2"/>
  <c r="AK2516" i="2" a="1"/>
  <c r="AK2516" i="2"/>
  <c r="AK2602" i="2" a="1"/>
  <c r="AK2602" i="2" s="1"/>
  <c r="AK2603" i="2" a="1"/>
  <c r="AK2603" i="2" s="1"/>
  <c r="AK2688" i="2" a="1"/>
  <c r="AK2688" i="2" s="1"/>
  <c r="AK3562" i="2" a="1"/>
  <c r="AK3562" i="2"/>
  <c r="AK4925" i="2" a="1"/>
  <c r="AK4925" i="2" s="1"/>
  <c r="AK3930" i="2" a="1"/>
  <c r="AK3930" i="2"/>
  <c r="AK4170" i="2" a="1"/>
  <c r="AK4170" i="2"/>
  <c r="AK4193" i="2" a="1"/>
  <c r="AK4193" i="2" s="1"/>
  <c r="AK4446" i="2" a="1"/>
  <c r="AK4446" i="2" s="1"/>
  <c r="AK4489" i="2" a="1"/>
  <c r="AK4489" i="2" s="1"/>
  <c r="AK6172" i="2" a="1"/>
  <c r="AK6172" i="2" s="1"/>
  <c r="AK6270" i="2" a="1"/>
  <c r="AK6270" i="2" s="1"/>
  <c r="AK6297" i="2" a="1"/>
  <c r="AK6297" i="2" s="1"/>
  <c r="AK6460" i="2" a="1"/>
  <c r="AK6460" i="2" s="1"/>
  <c r="AK6734" i="2" a="1"/>
  <c r="AK6734" i="2" s="1"/>
  <c r="AK6859" i="2" a="1"/>
  <c r="AK6859" i="2" s="1"/>
  <c r="AK5197" i="2" a="1"/>
  <c r="AK5197" i="2"/>
  <c r="AK5480" i="2" a="1"/>
  <c r="AK5480" i="2"/>
  <c r="AK5684" i="2" a="1"/>
  <c r="AK5684" i="2" s="1"/>
  <c r="AK5812" i="2" a="1"/>
  <c r="AK5812" i="2"/>
  <c r="AK5937" i="2" a="1"/>
  <c r="AK5937" i="2"/>
  <c r="AK6040" i="2" a="1"/>
  <c r="AK6040" i="2"/>
  <c r="AK6461" i="2" a="1"/>
  <c r="AK6461" i="2"/>
  <c r="AK6860" i="2" a="1"/>
  <c r="AK6860" i="2" s="1"/>
  <c r="AK159" i="2" a="1"/>
  <c r="AK159" i="2" s="1"/>
  <c r="AK265" i="2" a="1"/>
  <c r="AK265" i="2"/>
  <c r="AK1538" i="2" a="1"/>
  <c r="AK1538" i="2" s="1"/>
  <c r="AK3091" i="2" a="1"/>
  <c r="AK3091" i="2" s="1"/>
  <c r="AK3343" i="2" a="1"/>
  <c r="AK3343" i="2" s="1"/>
  <c r="AK3373" i="2" a="1"/>
  <c r="AK3373" i="2" s="1"/>
  <c r="AK3563" i="2" a="1"/>
  <c r="AK3563" i="2" s="1"/>
  <c r="AK3710" i="2" a="1"/>
  <c r="AK3710" i="2" s="1"/>
  <c r="AK3740" i="2" a="1"/>
  <c r="AK3740" i="2" s="1"/>
  <c r="AK4669" i="2" a="1"/>
  <c r="AK4669" i="2" s="1"/>
  <c r="AK4818" i="2" a="1"/>
  <c r="AK4818" i="2" s="1"/>
  <c r="AK5130" i="2" a="1"/>
  <c r="AK5130" i="2" s="1"/>
  <c r="AK5379" i="2" a="1"/>
  <c r="AK5379" i="2" s="1"/>
  <c r="AK160" i="2" a="1"/>
  <c r="AK160" i="2"/>
  <c r="AK266" i="2" a="1"/>
  <c r="AK266" i="2" s="1"/>
  <c r="AK630" i="2" a="1"/>
  <c r="AK630" i="2" s="1"/>
  <c r="AK687" i="2" a="1"/>
  <c r="AK687" i="2" s="1"/>
  <c r="AK1007" i="2" a="1"/>
  <c r="AK1007" i="2" s="1"/>
  <c r="AK1029" i="2" a="1"/>
  <c r="AK1029" i="2"/>
  <c r="AK1241" i="2" a="1"/>
  <c r="AK1241" i="2" s="1"/>
  <c r="AK1264" i="2" a="1"/>
  <c r="AK1264" i="2" s="1"/>
  <c r="AK3596" i="2" a="1"/>
  <c r="AK3596" i="2" s="1"/>
  <c r="AK4155" i="2" a="1"/>
  <c r="AK4155" i="2"/>
  <c r="AK4171" i="2" a="1"/>
  <c r="AK4171" i="2"/>
  <c r="AK4411" i="2" a="1"/>
  <c r="AK4411" i="2" s="1"/>
  <c r="AK4447" i="2" a="1"/>
  <c r="AK4447" i="2" s="1"/>
  <c r="AK4018" i="2" a="1"/>
  <c r="AK4018" i="2" s="1"/>
  <c r="AK4026" i="2" a="1"/>
  <c r="AK4026" i="2" s="1"/>
  <c r="AK4027" i="2" a="1"/>
  <c r="AK4027" i="2" s="1"/>
  <c r="AK4039" i="2" a="1"/>
  <c r="AK4039" i="2" s="1"/>
  <c r="AK4050" i="2" a="1"/>
  <c r="AK4050" i="2" s="1"/>
  <c r="AK4051" i="2" a="1"/>
  <c r="AK4051" i="2"/>
  <c r="AK4080" i="2" a="1"/>
  <c r="AK4080" i="2" s="1"/>
  <c r="AK4089" i="2" a="1"/>
  <c r="AK4089" i="2"/>
  <c r="AK4096" i="2" a="1"/>
  <c r="AK4096" i="2"/>
  <c r="AK4097" i="2" a="1"/>
  <c r="AK4097" i="2" s="1"/>
  <c r="AK4106" i="2" a="1"/>
  <c r="AK4106" i="2" s="1"/>
  <c r="AK4115" i="2" a="1"/>
  <c r="AK4115" i="2" s="1"/>
  <c r="AK6832" i="2" a="1"/>
  <c r="AK6832" i="2" s="1"/>
  <c r="AK4957" i="2" a="1"/>
  <c r="AK4957" i="2" s="1"/>
  <c r="AK6814" i="2" a="1"/>
  <c r="AK6814" i="2"/>
  <c r="AK7079" i="2" a="1"/>
  <c r="AK7079" i="2" s="1"/>
  <c r="AK5267" i="2" a="1"/>
  <c r="AK5267" i="2" s="1"/>
  <c r="AK5503" i="2" a="1"/>
  <c r="AK5503" i="2"/>
  <c r="AK5685" i="2" a="1"/>
  <c r="AK5685" i="2"/>
  <c r="AK5813" i="2" a="1"/>
  <c r="AK5813" i="2"/>
  <c r="AK5938" i="2" a="1"/>
  <c r="AK5938" i="2"/>
  <c r="AK6041" i="2" a="1"/>
  <c r="AK6041" i="2" s="1"/>
  <c r="AK6815" i="2" a="1"/>
  <c r="AK6815" i="2"/>
  <c r="AK7049" i="2" a="1"/>
  <c r="AK7049" i="2" s="1"/>
  <c r="AK9" i="2" a="1"/>
  <c r="AK9" i="2" s="1"/>
  <c r="AK22" i="2" a="1"/>
  <c r="AK22" i="2" s="1"/>
  <c r="AK1483" i="2" a="1"/>
  <c r="AK1483" i="2" s="1"/>
  <c r="AK3092" i="2" a="1"/>
  <c r="AK3092" i="2" s="1"/>
  <c r="AK3527" i="2" a="1"/>
  <c r="AK3527" i="2"/>
  <c r="AK4622" i="2" a="1"/>
  <c r="AK4622" i="2" s="1"/>
  <c r="AK4819" i="2" a="1"/>
  <c r="AK4819" i="2"/>
  <c r="AK5072" i="2" a="1"/>
  <c r="AK5072" i="2" s="1"/>
  <c r="AK5380" i="2" a="1"/>
  <c r="AK5380" i="2" s="1"/>
  <c r="AK1609" i="2" a="1"/>
  <c r="AK1609" i="2" s="1"/>
  <c r="AK1616" i="2" a="1"/>
  <c r="AK1616" i="2"/>
  <c r="AK1626" i="2" a="1"/>
  <c r="AK1626" i="2" s="1"/>
  <c r="AK1635" i="2" a="1"/>
  <c r="AK1635" i="2"/>
  <c r="AK1655" i="2" a="1"/>
  <c r="AK1655" i="2"/>
  <c r="AK1695" i="2" a="1"/>
  <c r="AK1695" i="2" s="1"/>
  <c r="AK1753" i="2" a="1"/>
  <c r="AK1753" i="2" s="1"/>
  <c r="AK1754" i="2" a="1"/>
  <c r="AK1754" i="2"/>
  <c r="AK1824" i="2" a="1"/>
  <c r="AK1824" i="2" s="1"/>
  <c r="AK10" i="2" a="1"/>
  <c r="AK10" i="2" s="1"/>
  <c r="AK23" i="2" a="1"/>
  <c r="AK23" i="2" s="1"/>
  <c r="AK579" i="2" a="1"/>
  <c r="AK579" i="2" s="1"/>
  <c r="AK631" i="2" a="1"/>
  <c r="AK631" i="2" s="1"/>
  <c r="AK795" i="2" a="1"/>
  <c r="AK795" i="2" s="1"/>
  <c r="AK797" i="2" a="1"/>
  <c r="AK797" i="2"/>
  <c r="AK992" i="2" a="1"/>
  <c r="AK992" i="2" s="1"/>
  <c r="AK995" i="2" a="1"/>
  <c r="AK995" i="2"/>
  <c r="AK1242" i="2" a="1"/>
  <c r="AK1242" i="2" s="1"/>
  <c r="AK1243" i="2" a="1"/>
  <c r="AK1243" i="2"/>
  <c r="AK3309" i="2" a="1"/>
  <c r="AK3309" i="2" s="1"/>
  <c r="AK3315" i="2" a="1"/>
  <c r="AK3315" i="2" s="1"/>
  <c r="AK3741" i="2" a="1"/>
  <c r="AK3741" i="2"/>
  <c r="AK3782" i="2" a="1"/>
  <c r="AK3782" i="2"/>
  <c r="AK1906" i="2" a="1"/>
  <c r="AK1906" i="2" s="1"/>
  <c r="AK1992" i="2" a="1"/>
  <c r="AK1992" i="2" s="1"/>
  <c r="AK2277" i="2" a="1"/>
  <c r="AK2277" i="2"/>
  <c r="AK3529" i="2" a="1"/>
  <c r="AK3529" i="2"/>
  <c r="AK4909" i="2" a="1"/>
  <c r="AK4909" i="2"/>
  <c r="AK3931" i="2" a="1"/>
  <c r="AK3931" i="2"/>
  <c r="AK4139" i="2" a="1"/>
  <c r="AK4139" i="2" s="1"/>
  <c r="AK4143" i="2" a="1"/>
  <c r="AK4143" i="2" s="1"/>
  <c r="AK4448" i="2" a="1"/>
  <c r="AK4448" i="2" s="1"/>
  <c r="AK4449" i="2" a="1"/>
  <c r="AK4449" i="2" s="1"/>
  <c r="AK6151" i="2" a="1"/>
  <c r="AK6151" i="2" s="1"/>
  <c r="AK6271" i="2" a="1"/>
  <c r="AK6271" i="2"/>
  <c r="AK6298" i="2" a="1"/>
  <c r="AK6298" i="2" s="1"/>
  <c r="AK6443" i="2" a="1"/>
  <c r="AK6443" i="2"/>
  <c r="AK6726" i="2" a="1"/>
  <c r="AK6726" i="2"/>
  <c r="AK6861" i="2" a="1"/>
  <c r="AK6861" i="2" s="1"/>
  <c r="AK5191" i="2" a="1"/>
  <c r="AK5191" i="2" s="1"/>
  <c r="AK5458" i="2" a="1"/>
  <c r="AK5458" i="2" s="1"/>
  <c r="AK5686" i="2" a="1"/>
  <c r="AK5686" i="2"/>
  <c r="AK5814" i="2" a="1"/>
  <c r="AK5814" i="2" s="1"/>
  <c r="AK5939" i="2" a="1"/>
  <c r="AK5939" i="2" s="1"/>
  <c r="AK6025" i="2" a="1"/>
  <c r="AK6025" i="2" s="1"/>
  <c r="AK6438" i="2" a="1"/>
  <c r="AK6438" i="2" s="1"/>
  <c r="AK6842" i="2" a="1"/>
  <c r="AK6842" i="2" s="1"/>
  <c r="AK3180" i="2" a="1"/>
  <c r="AK3180" i="2" s="1"/>
  <c r="AK3374" i="2" a="1"/>
  <c r="AK3374" i="2"/>
  <c r="AK3375" i="2" a="1"/>
  <c r="AK3375" i="2" s="1"/>
  <c r="AK3742" i="2" a="1"/>
  <c r="AK3742" i="2" s="1"/>
  <c r="AK3783" i="2" a="1"/>
  <c r="AK3783" i="2" s="1"/>
  <c r="AK79" i="2" a="1"/>
  <c r="AK79" i="2"/>
  <c r="AK80" i="2" a="1"/>
  <c r="AK80" i="2" s="1"/>
  <c r="AK580" i="2" a="1"/>
  <c r="AK580" i="2" s="1"/>
  <c r="AK632" i="2" a="1"/>
  <c r="AK632" i="2" s="1"/>
  <c r="AK1008" i="2" a="1"/>
  <c r="AK1008" i="2" s="1"/>
  <c r="AK1030" i="2" a="1"/>
  <c r="AK1030" i="2"/>
  <c r="AK1244" i="2" a="1"/>
  <c r="AK1244" i="2"/>
  <c r="AK1265" i="2" a="1"/>
  <c r="AK1265" i="2" s="1"/>
  <c r="AK1696" i="2" a="1"/>
  <c r="AK1696" i="2" s="1"/>
  <c r="AK1697" i="2" a="1"/>
  <c r="AK1697" i="2" s="1"/>
  <c r="AK1755" i="2" a="1"/>
  <c r="AK1755" i="2" s="1"/>
  <c r="AK1825" i="2" a="1"/>
  <c r="AK1825" i="2" s="1"/>
  <c r="AK1907" i="2" a="1"/>
  <c r="AK1907" i="2" s="1"/>
  <c r="AK1908" i="2" a="1"/>
  <c r="AK1908" i="2" s="1"/>
  <c r="AK2353" i="2" a="1"/>
  <c r="AK2353" i="2"/>
  <c r="AK2375" i="2" a="1"/>
  <c r="AK2375" i="2" s="1"/>
  <c r="AK2432" i="2" a="1"/>
  <c r="AK2432" i="2" s="1"/>
  <c r="AK2433" i="2" a="1"/>
  <c r="AK2433" i="2" s="1"/>
  <c r="AK81" i="2" a="1"/>
  <c r="AK81" i="2"/>
  <c r="AK161" i="2" a="1"/>
  <c r="AK161" i="2"/>
  <c r="AK1484" i="2" a="1"/>
  <c r="AK1484" i="2" s="1"/>
  <c r="AK3093" i="2" a="1"/>
  <c r="AK3093" i="2"/>
  <c r="AK4820" i="2" a="1"/>
  <c r="AK4820" i="2" s="1"/>
  <c r="AK4623" i="2" a="1"/>
  <c r="AK4623" i="2" s="1"/>
  <c r="AK5055" i="2" a="1"/>
  <c r="AK5055" i="2" s="1"/>
  <c r="AK5381" i="2" a="1"/>
  <c r="AK5381" i="2" s="1"/>
  <c r="AK5481" i="2" a="1"/>
  <c r="AK5481" i="2" s="1"/>
  <c r="AK3186" i="2" a="1"/>
  <c r="AK3186" i="2" s="1"/>
  <c r="AK4172" i="2" a="1"/>
  <c r="AK4172" i="2" s="1"/>
  <c r="AK4194" i="2" a="1"/>
  <c r="AK4194" i="2" s="1"/>
  <c r="AK4450" i="2" a="1"/>
  <c r="AK4450" i="2"/>
  <c r="AK4490" i="2" a="1"/>
  <c r="AK4490" i="2"/>
  <c r="AK4926" i="2" a="1"/>
  <c r="AK4926" i="2" s="1"/>
  <c r="AK2517" i="2" a="1"/>
  <c r="AK2517" i="2" s="1"/>
  <c r="AK2604" i="2" a="1"/>
  <c r="AK2604" i="2" s="1"/>
  <c r="AK6482" i="2" a="1"/>
  <c r="AK6482" i="2" s="1"/>
  <c r="AK6678" i="2" a="1"/>
  <c r="AK6678" i="2" s="1"/>
  <c r="AK6862" i="2" a="1"/>
  <c r="AK6862" i="2" s="1"/>
  <c r="AK5257" i="2" a="1"/>
  <c r="AK5257" i="2"/>
  <c r="AK5687" i="2" a="1"/>
  <c r="AK5687" i="2"/>
  <c r="AK5815" i="2" a="1"/>
  <c r="AK5815" i="2" s="1"/>
  <c r="AK5940" i="2" a="1"/>
  <c r="AK5940" i="2" s="1"/>
  <c r="AK6026" i="2" a="1"/>
  <c r="AK6026" i="2"/>
  <c r="AK6462" i="2" a="1"/>
  <c r="AK6462" i="2" s="1"/>
  <c r="AK6863" i="2" a="1"/>
  <c r="AK6863" i="2" s="1"/>
  <c r="AK162" i="2" a="1"/>
  <c r="AK162" i="2" s="1"/>
  <c r="AK267" i="2" a="1"/>
  <c r="AK267" i="2" s="1"/>
  <c r="AK1510" i="2" a="1"/>
  <c r="AK1510" i="2" s="1"/>
  <c r="AK3094" i="2" a="1"/>
  <c r="AK3094" i="2"/>
  <c r="AK3223" i="2" a="1"/>
  <c r="AK3223" i="2" s="1"/>
  <c r="AK4670" i="2" a="1"/>
  <c r="AK4670" i="2" s="1"/>
  <c r="AK4821" i="2" a="1"/>
  <c r="AK4821" i="2" s="1"/>
  <c r="AK5073" i="2" a="1"/>
  <c r="AK5073" i="2" s="1"/>
  <c r="AK5382" i="2" a="1"/>
  <c r="AK5382" i="2" s="1"/>
  <c r="AK1698" i="2" a="1"/>
  <c r="AK1698" i="2" s="1"/>
  <c r="AK1699" i="2" a="1"/>
  <c r="AK1699" i="2" s="1"/>
  <c r="AK1756" i="2" a="1"/>
  <c r="AK1756" i="2" s="1"/>
  <c r="AK1826" i="2" a="1"/>
  <c r="AK1826" i="2" s="1"/>
  <c r="AK1909" i="2" a="1"/>
  <c r="AK1909" i="2" s="1"/>
  <c r="AK82" i="2" a="1"/>
  <c r="AK82" i="2" s="1"/>
  <c r="AK163" i="2" a="1"/>
  <c r="AK163" i="2" s="1"/>
  <c r="AK581" i="2" a="1"/>
  <c r="AK581" i="2"/>
  <c r="AK633" i="2" a="1"/>
  <c r="AK633" i="2" s="1"/>
  <c r="AK881" i="2" a="1"/>
  <c r="AK881" i="2"/>
  <c r="AK903" i="2" a="1"/>
  <c r="AK903" i="2"/>
  <c r="AK1120" i="2" a="1"/>
  <c r="AK1120" i="2" s="1"/>
  <c r="AK1143" i="2" a="1"/>
  <c r="AK1143" i="2" s="1"/>
  <c r="AK1364" i="2" a="1"/>
  <c r="AK1364" i="2" s="1"/>
  <c r="AK1365" i="2" a="1"/>
  <c r="AK1365" i="2" s="1"/>
  <c r="AK3322" i="2" a="1"/>
  <c r="AK3322" i="2"/>
  <c r="AK3344" i="2" a="1"/>
  <c r="AK3344" i="2" s="1"/>
  <c r="AK3711" i="2" a="1"/>
  <c r="AK3711" i="2" s="1"/>
  <c r="AK3743" i="2" a="1"/>
  <c r="AK3743" i="2" s="1"/>
  <c r="AK1910" i="2" a="1"/>
  <c r="AK1910" i="2" s="1"/>
  <c r="AK2376" i="2" a="1"/>
  <c r="AK2376" i="2" s="1"/>
  <c r="AK2434" i="2" a="1"/>
  <c r="AK2434" i="2" s="1"/>
  <c r="AK2518" i="2" a="1"/>
  <c r="AK2518" i="2"/>
  <c r="AK2519" i="2" a="1"/>
  <c r="AK2519" i="2" s="1"/>
  <c r="AK2605" i="2" a="1"/>
  <c r="AK2605" i="2" s="1"/>
  <c r="AK2689" i="2" a="1"/>
  <c r="AK2689" i="2" s="1"/>
  <c r="AK3206" i="2" a="1"/>
  <c r="AK3206" i="2" s="1"/>
  <c r="AK3932" i="2" a="1"/>
  <c r="AK3932" i="2"/>
  <c r="AK4250" i="2" a="1"/>
  <c r="AK4250" i="2" s="1"/>
  <c r="AK4273" i="2" a="1"/>
  <c r="AK4273" i="2"/>
  <c r="AK4388" i="2" a="1"/>
  <c r="AK4388" i="2" s="1"/>
  <c r="AK4412" i="2" a="1"/>
  <c r="AK4412" i="2" s="1"/>
  <c r="AK6173" i="2" a="1"/>
  <c r="AK6173" i="2"/>
  <c r="AK6272" i="2" a="1"/>
  <c r="AK6272" i="2"/>
  <c r="AK6299" i="2" a="1"/>
  <c r="AK6299" i="2" s="1"/>
  <c r="AK4971" i="2" a="1"/>
  <c r="AK4971" i="2" s="1"/>
  <c r="AK6515" i="2" a="1"/>
  <c r="AK6515" i="2" s="1"/>
  <c r="AK6688" i="2" a="1"/>
  <c r="AK6688" i="2" s="1"/>
  <c r="AK6973" i="2" a="1"/>
  <c r="AK6973" i="2"/>
  <c r="AK5220" i="2" a="1"/>
  <c r="AK5220" i="2" s="1"/>
  <c r="AK5482" i="2" a="1"/>
  <c r="AK5482" i="2"/>
  <c r="AK5688" i="2" a="1"/>
  <c r="AK5688" i="2" s="1"/>
  <c r="AK5816" i="2" a="1"/>
  <c r="AK5816" i="2"/>
  <c r="AK5941" i="2" a="1"/>
  <c r="AK5941" i="2"/>
  <c r="AK6090" i="2" a="1"/>
  <c r="AK6090" i="2" s="1"/>
  <c r="AK6516" i="2" a="1"/>
  <c r="AK6516" i="2" s="1"/>
  <c r="AK6974" i="2" a="1"/>
  <c r="AK6974" i="2" s="1"/>
  <c r="AK164" i="2" a="1"/>
  <c r="AK164" i="2" s="1"/>
  <c r="AK268" i="2" a="1"/>
  <c r="AK268" i="2" s="1"/>
  <c r="AK1485" i="2" a="1"/>
  <c r="AK1485" i="2" s="1"/>
  <c r="AK3095" i="2" a="1"/>
  <c r="AK3095" i="2"/>
  <c r="AK3345" i="2" a="1"/>
  <c r="AK3345" i="2" s="1"/>
  <c r="AK3376" i="2" a="1"/>
  <c r="AK3376" i="2" s="1"/>
  <c r="AK3712" i="2" a="1"/>
  <c r="AK3712" i="2" s="1"/>
  <c r="AK3744" i="2" a="1"/>
  <c r="AK3744" i="2" s="1"/>
  <c r="AK4671" i="2" a="1"/>
  <c r="AK4671" i="2" s="1"/>
  <c r="AK4822" i="2" a="1"/>
  <c r="AK4822" i="2" s="1"/>
  <c r="AK5101" i="2" a="1"/>
  <c r="AK5101" i="2" s="1"/>
  <c r="AK5383" i="2" a="1"/>
  <c r="AK5383" i="2" s="1"/>
  <c r="AK83" i="2" a="1"/>
  <c r="AK83" i="2" s="1"/>
  <c r="AK165" i="2" a="1"/>
  <c r="AK165" i="2" s="1"/>
  <c r="AK582" i="2" a="1"/>
  <c r="AK582" i="2" s="1"/>
  <c r="AK634" i="2" a="1"/>
  <c r="AK634" i="2" s="1"/>
  <c r="AK865" i="2" a="1"/>
  <c r="AK865" i="2" s="1"/>
  <c r="AK882" i="2" a="1"/>
  <c r="AK882" i="2" s="1"/>
  <c r="AK1121" i="2" a="1"/>
  <c r="AK1121" i="2" s="1"/>
  <c r="AK1144" i="2" a="1"/>
  <c r="AK1144" i="2" s="1"/>
  <c r="AK1366" i="2" a="1"/>
  <c r="AK1366" i="2"/>
  <c r="AK1388" i="2" a="1"/>
  <c r="AK1388" i="2" s="1"/>
  <c r="AK1757" i="2" a="1"/>
  <c r="AK1757" i="2" s="1"/>
  <c r="AK1758" i="2" a="1"/>
  <c r="AK1758" i="2" s="1"/>
  <c r="AK1827" i="2" a="1"/>
  <c r="AK1827" i="2"/>
  <c r="AK1911" i="2" a="1"/>
  <c r="AK1911" i="2" s="1"/>
  <c r="AK1993" i="2" a="1"/>
  <c r="AK1993" i="2" s="1"/>
  <c r="AK2067" i="2" a="1"/>
  <c r="AK2067" i="2" s="1"/>
  <c r="AK2377" i="2" a="1"/>
  <c r="AK2377" i="2" s="1"/>
  <c r="AK2435" i="2" a="1"/>
  <c r="AK2435" i="2"/>
  <c r="AK2520" i="2" a="1"/>
  <c r="AK2520" i="2" s="1"/>
  <c r="AK3564" i="2" a="1"/>
  <c r="AK3564" i="2" s="1"/>
  <c r="AK5268" i="2" a="1"/>
  <c r="AK5268" i="2" s="1"/>
  <c r="AK6067" i="2" a="1"/>
  <c r="AK6067" i="2" s="1"/>
  <c r="AK6517" i="2" a="1"/>
  <c r="AK6517" i="2"/>
  <c r="AK6889" i="2" a="1"/>
  <c r="AK6889" i="2" s="1"/>
  <c r="AK3933" i="2" a="1"/>
  <c r="AK3933" i="2" s="1"/>
  <c r="AK4274" i="2" a="1"/>
  <c r="AK4274" i="2" s="1"/>
  <c r="AK4275" i="2" a="1"/>
  <c r="AK4275" i="2" s="1"/>
  <c r="AK4413" i="2" a="1"/>
  <c r="AK4413" i="2" s="1"/>
  <c r="AK4414" i="2" a="1"/>
  <c r="AK4414" i="2" s="1"/>
  <c r="AK2521" i="2" a="1"/>
  <c r="AK2521" i="2"/>
  <c r="AK2606" i="2" a="1"/>
  <c r="AK2606" i="2" s="1"/>
  <c r="AK2690" i="2" a="1"/>
  <c r="AK2690" i="2" s="1"/>
  <c r="AK3565" i="2" a="1"/>
  <c r="AK3565" i="2" s="1"/>
  <c r="AK4958" i="2" a="1"/>
  <c r="AK4958" i="2" s="1"/>
  <c r="AK6518" i="2" a="1"/>
  <c r="AK6518" i="2"/>
  <c r="AK6744" i="2" a="1"/>
  <c r="AK6744" i="2" s="1"/>
  <c r="AK6890" i="2" a="1"/>
  <c r="AK6890" i="2" s="1"/>
  <c r="AK6182" i="2" a="1"/>
  <c r="AK6182" i="2" s="1"/>
  <c r="AK6375" i="2" a="1"/>
  <c r="AK6375" i="2" s="1"/>
  <c r="AK6391" i="2" a="1"/>
  <c r="AK6391" i="2" s="1"/>
  <c r="AK5504" i="2" a="1"/>
  <c r="AK5504" i="2" s="1"/>
  <c r="AK5689" i="2" a="1"/>
  <c r="AK5689" i="2" s="1"/>
  <c r="AK5817" i="2" a="1"/>
  <c r="AK5817" i="2" s="1"/>
  <c r="AK5942" i="2" a="1"/>
  <c r="AK5942" i="2" s="1"/>
  <c r="AK84" i="2" a="1"/>
  <c r="AK84" i="2" s="1"/>
  <c r="AK166" i="2" a="1"/>
  <c r="AK166" i="2" s="1"/>
  <c r="AK1486" i="2" a="1"/>
  <c r="AK1486" i="2"/>
  <c r="AK3096" i="2" a="1"/>
  <c r="AK3096" i="2" s="1"/>
  <c r="AK3207" i="2" a="1"/>
  <c r="AK3207" i="2"/>
  <c r="AK4672" i="2" a="1"/>
  <c r="AK4672" i="2" s="1"/>
  <c r="AK4823" i="2" a="1"/>
  <c r="AK4823" i="2"/>
  <c r="AK5074" i="2" a="1"/>
  <c r="AK5074" i="2" s="1"/>
  <c r="AK5384" i="2" a="1"/>
  <c r="AK5384" i="2"/>
  <c r="AK1669" i="2" a="1"/>
  <c r="AK1669" i="2" s="1"/>
  <c r="AK1700" i="2" a="1"/>
  <c r="AK1700" i="2" s="1"/>
  <c r="AK1759" i="2" a="1"/>
  <c r="AK1759" i="2"/>
  <c r="AK1828" i="2" a="1"/>
  <c r="AK1828" i="2"/>
  <c r="AK1912" i="2" a="1"/>
  <c r="AK1912" i="2"/>
  <c r="AK41" i="2" a="1"/>
  <c r="AK41" i="2" s="1"/>
  <c r="AK85" i="2" a="1"/>
  <c r="AK85" i="2"/>
  <c r="AK555" i="2" a="1"/>
  <c r="AK555" i="2" s="1"/>
  <c r="AK583" i="2" a="1"/>
  <c r="AK583" i="2" s="1"/>
  <c r="AK883" i="2" a="1"/>
  <c r="AK883" i="2" s="1"/>
  <c r="AK884" i="2" a="1"/>
  <c r="AK884" i="2" s="1"/>
  <c r="AK1096" i="2" a="1"/>
  <c r="AK1096" i="2" s="1"/>
  <c r="AK1122" i="2" a="1"/>
  <c r="AK1122" i="2"/>
  <c r="AK1344" i="2" a="1"/>
  <c r="AK1344" i="2" s="1"/>
  <c r="AK1367" i="2" a="1"/>
  <c r="AK1367" i="2" s="1"/>
  <c r="AK3323" i="2" a="1"/>
  <c r="AK3323" i="2"/>
  <c r="AK3324" i="2" a="1"/>
  <c r="AK3324" i="2" s="1"/>
  <c r="AK3692" i="2" a="1"/>
  <c r="AK3692" i="2" s="1"/>
  <c r="AK3713" i="2" a="1"/>
  <c r="AK3713" i="2" s="1"/>
  <c r="AK1994" i="2" a="1"/>
  <c r="AK1994" i="2"/>
  <c r="AK2354" i="2" a="1"/>
  <c r="AK2354" i="2"/>
  <c r="AK2378" i="2" a="1"/>
  <c r="AK2378" i="2" s="1"/>
  <c r="AK2436" i="2" a="1"/>
  <c r="AK2436" i="2"/>
  <c r="AK2522" i="2" a="1"/>
  <c r="AK2522" i="2"/>
  <c r="AK2607" i="2" a="1"/>
  <c r="AK2607" i="2"/>
  <c r="AK2608" i="2" a="1"/>
  <c r="AK2608" i="2"/>
  <c r="AK3208" i="2" a="1"/>
  <c r="AK3208" i="2"/>
  <c r="AK3934" i="2" a="1"/>
  <c r="AK3934" i="2" s="1"/>
  <c r="AK4251" i="2" a="1"/>
  <c r="AK4251" i="2" s="1"/>
  <c r="AK4276" i="2" a="1"/>
  <c r="AK4276" i="2" s="1"/>
  <c r="AK4389" i="2" a="1"/>
  <c r="AK4389" i="2" s="1"/>
  <c r="AK4415" i="2" a="1"/>
  <c r="AK4415" i="2" s="1"/>
  <c r="AK6160" i="2" a="1"/>
  <c r="AK6160" i="2" s="1"/>
  <c r="AK6273" i="2" a="1"/>
  <c r="AK6273" i="2"/>
  <c r="AK6300" i="2" a="1"/>
  <c r="AK6300" i="2" s="1"/>
  <c r="AK4959" i="2" a="1"/>
  <c r="AK4959" i="2" s="1"/>
  <c r="AK6519" i="2" a="1"/>
  <c r="AK6519" i="2" s="1"/>
  <c r="AK6682" i="2" a="1"/>
  <c r="AK6682" i="2" s="1"/>
  <c r="AK6975" i="2" a="1"/>
  <c r="AK6975" i="2" s="1"/>
  <c r="AK5214" i="2" a="1"/>
  <c r="AK5214" i="2" s="1"/>
  <c r="AK5483" i="2" a="1"/>
  <c r="AK5483" i="2" s="1"/>
  <c r="AK5690" i="2" a="1"/>
  <c r="AK5690" i="2" s="1"/>
  <c r="AK5818" i="2" a="1"/>
  <c r="AK5818" i="2"/>
  <c r="AK5943" i="2" a="1"/>
  <c r="AK5943" i="2" s="1"/>
  <c r="AK6091" i="2" a="1"/>
  <c r="AK6091" i="2"/>
  <c r="AK6483" i="2" a="1"/>
  <c r="AK6483" i="2"/>
  <c r="AK6934" i="2" a="1"/>
  <c r="AK6934" i="2" s="1"/>
  <c r="AK269" i="2" a="1"/>
  <c r="AK269" i="2"/>
  <c r="AK339" i="2" a="1"/>
  <c r="AK339" i="2" s="1"/>
  <c r="AK1539" i="2" a="1"/>
  <c r="AK1539" i="2" s="1"/>
  <c r="AK3097" i="2" a="1"/>
  <c r="AK3097" i="2"/>
  <c r="AK3346" i="2" a="1"/>
  <c r="AK3346" i="2" s="1"/>
  <c r="AK3377" i="2" a="1"/>
  <c r="AK3377" i="2" s="1"/>
  <c r="AK3566" i="2" a="1"/>
  <c r="AK3566" i="2" s="1"/>
  <c r="AK3745" i="2" a="1"/>
  <c r="AK3745" i="2" s="1"/>
  <c r="AK3784" i="2" a="1"/>
  <c r="AK3784" i="2"/>
  <c r="AK4673" i="2" a="1"/>
  <c r="AK4673" i="2"/>
  <c r="AK4824" i="2" a="1"/>
  <c r="AK4824" i="2"/>
  <c r="AK5131" i="2" a="1"/>
  <c r="AK5131" i="2" s="1"/>
  <c r="AK5385" i="2" a="1"/>
  <c r="AK5385" i="2" s="1"/>
  <c r="AK167" i="2" a="1"/>
  <c r="AK167" i="2"/>
  <c r="AK270" i="2" a="1"/>
  <c r="AK270" i="2" s="1"/>
  <c r="AK688" i="2" a="1"/>
  <c r="AK688" i="2" s="1"/>
  <c r="AK689" i="2" a="1"/>
  <c r="AK689" i="2"/>
  <c r="AK1031" i="2" a="1"/>
  <c r="AK1031" i="2"/>
  <c r="AK1053" i="2" a="1"/>
  <c r="AK1053" i="2" s="1"/>
  <c r="AK1266" i="2" a="1"/>
  <c r="AK1266" i="2"/>
  <c r="AK1267" i="2" a="1"/>
  <c r="AK1267" i="2" s="1"/>
  <c r="AK3621" i="2" a="1"/>
  <c r="AK3621" i="2" s="1"/>
  <c r="AK4156" i="2" a="1"/>
  <c r="AK4156" i="2" s="1"/>
  <c r="AK4173" i="2" a="1"/>
  <c r="AK4173" i="2"/>
  <c r="AK4416" i="2" a="1"/>
  <c r="AK4416" i="2"/>
  <c r="AK4451" i="2" a="1"/>
  <c r="AK4451" i="2"/>
  <c r="AK4019" i="2" a="1"/>
  <c r="AK4019" i="2" s="1"/>
  <c r="AK4028" i="2" a="1"/>
  <c r="AK4028" i="2" s="1"/>
  <c r="AK4040" i="2" a="1"/>
  <c r="AK4040" i="2" s="1"/>
  <c r="AK4041" i="2" a="1"/>
  <c r="AK4041" i="2"/>
  <c r="AK4052" i="2" a="1"/>
  <c r="AK4052" i="2" s="1"/>
  <c r="AK4056" i="2" a="1"/>
  <c r="AK4056" i="2" s="1"/>
  <c r="AK4090" i="2" a="1"/>
  <c r="AK4090" i="2" s="1"/>
  <c r="AK4098" i="2" a="1"/>
  <c r="AK4098" i="2" s="1"/>
  <c r="AK4099" i="2" a="1"/>
  <c r="AK4099" i="2"/>
  <c r="AK4107" i="2" a="1"/>
  <c r="AK4107" i="2" s="1"/>
  <c r="AK4116" i="2" a="1"/>
  <c r="AK4116" i="2"/>
  <c r="AK4117" i="2" a="1"/>
  <c r="AK4117" i="2"/>
  <c r="AK6833" i="2" a="1"/>
  <c r="AK6833" i="2" s="1"/>
  <c r="AK4972" i="2" a="1"/>
  <c r="AK4972" i="2"/>
  <c r="AK6816" i="2" a="1"/>
  <c r="AK6816" i="2"/>
  <c r="AK7080" i="2" a="1"/>
  <c r="AK7080" i="2"/>
  <c r="AK5269" i="2" a="1"/>
  <c r="AK5269" i="2"/>
  <c r="AK5530" i="2" a="1"/>
  <c r="AK5530" i="2" s="1"/>
  <c r="AK5691" i="2" a="1"/>
  <c r="AK5691" i="2" s="1"/>
  <c r="AK5819" i="2" a="1"/>
  <c r="AK5819" i="2" s="1"/>
  <c r="AK5944" i="2" a="1"/>
  <c r="AK5944" i="2"/>
  <c r="AK6068" i="2" a="1"/>
  <c r="AK6068" i="2" s="1"/>
  <c r="AK6817" i="2" a="1"/>
  <c r="AK6817" i="2"/>
  <c r="AK7050" i="2" a="1"/>
  <c r="AK7050" i="2"/>
  <c r="AK271" i="2" a="1"/>
  <c r="AK271" i="2"/>
  <c r="AK340" i="2" a="1"/>
  <c r="AK340" i="2" s="1"/>
  <c r="AK1540" i="2" a="1"/>
  <c r="AK1540" i="2" s="1"/>
  <c r="AK3098" i="2" a="1"/>
  <c r="AK3098" i="2" s="1"/>
  <c r="AK3418" i="2" a="1"/>
  <c r="AK3418" i="2" s="1"/>
  <c r="AK3452" i="2" a="1"/>
  <c r="AK3452" i="2" s="1"/>
  <c r="AK3785" i="2" a="1"/>
  <c r="AK3785" i="2" s="1"/>
  <c r="AK3786" i="2" a="1"/>
  <c r="AK3786" i="2"/>
  <c r="AK4695" i="2" a="1"/>
  <c r="AK4695" i="2"/>
  <c r="AK4825" i="2" a="1"/>
  <c r="AK4825" i="2" s="1"/>
  <c r="AK5132" i="2" a="1"/>
  <c r="AK5132" i="2"/>
  <c r="AK5386" i="2" a="1"/>
  <c r="AK5386" i="2" s="1"/>
  <c r="AK272" i="2" a="1"/>
  <c r="AK272" i="2"/>
  <c r="AK341" i="2" a="1"/>
  <c r="AK341" i="2" s="1"/>
  <c r="AK635" i="2" a="1"/>
  <c r="AK635" i="2"/>
  <c r="AK690" i="2" a="1"/>
  <c r="AK690" i="2"/>
  <c r="AK904" i="2" a="1"/>
  <c r="AK904" i="2" s="1"/>
  <c r="AK933" i="2" a="1"/>
  <c r="AK933" i="2"/>
  <c r="AK1173" i="2" a="1"/>
  <c r="AK1173" i="2"/>
  <c r="AK1193" i="2" a="1"/>
  <c r="AK1193" i="2" s="1"/>
  <c r="AK1389" i="2" a="1"/>
  <c r="AK1389" i="2" s="1"/>
  <c r="AK1418" i="2" a="1"/>
  <c r="AK1418" i="2" s="1"/>
  <c r="AK1829" i="2" a="1"/>
  <c r="AK1829" i="2" s="1"/>
  <c r="AK1913" i="2" a="1"/>
  <c r="AK1913" i="2" s="1"/>
  <c r="AK1995" i="2" a="1"/>
  <c r="AK1995" i="2"/>
  <c r="AK2068" i="2" a="1"/>
  <c r="AK2068" i="2" s="1"/>
  <c r="AK2130" i="2" a="1"/>
  <c r="AK2130" i="2"/>
  <c r="AK2175" i="2" a="1"/>
  <c r="AK2175" i="2" s="1"/>
  <c r="AK2523" i="2" a="1"/>
  <c r="AK2523" i="2" s="1"/>
  <c r="AK3597" i="2" a="1"/>
  <c r="AK3597" i="2" s="1"/>
  <c r="AK5292" i="2" a="1"/>
  <c r="AK5292" i="2" s="1"/>
  <c r="AK6092" i="2" a="1"/>
  <c r="AK6092" i="2"/>
  <c r="AK6591" i="2" a="1"/>
  <c r="AK6591" i="2" s="1"/>
  <c r="AK6935" i="2" a="1"/>
  <c r="AK6935" i="2"/>
  <c r="AK3978" i="2" a="1"/>
  <c r="AK3978" i="2"/>
  <c r="AK4306" i="2" a="1"/>
  <c r="AK4306" i="2" s="1"/>
  <c r="AK4329" i="2" a="1"/>
  <c r="AK4329" i="2" s="1"/>
  <c r="AK4452" i="2" a="1"/>
  <c r="AK4452" i="2" s="1"/>
  <c r="AK4491" i="2" a="1"/>
  <c r="AK4491" i="2"/>
  <c r="AK2524" i="2" a="1"/>
  <c r="AK2524" i="2" s="1"/>
  <c r="AK2609" i="2" a="1"/>
  <c r="AK2609" i="2" s="1"/>
  <c r="AK2691" i="2" a="1"/>
  <c r="AK2691" i="2" s="1"/>
  <c r="AK2762" i="2" a="1"/>
  <c r="AK2762" i="2" s="1"/>
  <c r="AK2763" i="2" a="1"/>
  <c r="AK2763" i="2" s="1"/>
  <c r="AK3622" i="2" a="1"/>
  <c r="AK3622" i="2" s="1"/>
  <c r="AK4973" i="2" a="1"/>
  <c r="AK4973" i="2" s="1"/>
  <c r="AK6614" i="2" a="1"/>
  <c r="AK6614" i="2" s="1"/>
  <c r="AK6764" i="2" a="1"/>
  <c r="AK6764" i="2" s="1"/>
  <c r="AK6976" i="2" a="1"/>
  <c r="AK6976" i="2" s="1"/>
  <c r="AK6213" i="2" a="1"/>
  <c r="AK6213" i="2"/>
  <c r="AK6407" i="2" a="1"/>
  <c r="AK6407" i="2"/>
  <c r="AK6419" i="2" a="1"/>
  <c r="AK6419" i="2" s="1"/>
  <c r="AK5531" i="2" a="1"/>
  <c r="AK5531" i="2" s="1"/>
  <c r="AK5692" i="2" a="1"/>
  <c r="AK5692" i="2" s="1"/>
  <c r="AK5945" i="2" a="1"/>
  <c r="AK5945" i="2" s="1"/>
  <c r="AK5946" i="2" a="1"/>
  <c r="AK5946" i="2" s="1"/>
  <c r="AK383" i="2" a="1"/>
  <c r="AK383" i="2" s="1"/>
  <c r="AK384" i="2" a="1"/>
  <c r="AK384" i="2" s="1"/>
  <c r="AK1569" i="2" a="1"/>
  <c r="AK1569" i="2"/>
  <c r="AK3099" i="2" a="1"/>
  <c r="AK3099" i="2"/>
  <c r="AK3453" i="2" a="1"/>
  <c r="AK3453" i="2"/>
  <c r="AK3467" i="2" a="1"/>
  <c r="AK3467" i="2" s="1"/>
  <c r="AK3823" i="2" a="1"/>
  <c r="AK3823" i="2"/>
  <c r="AK3856" i="2" a="1"/>
  <c r="AK3856" i="2" s="1"/>
  <c r="AK4735" i="2" a="1"/>
  <c r="AK4735" i="2" s="1"/>
  <c r="AK4826" i="2" a="1"/>
  <c r="AK4826" i="2" s="1"/>
  <c r="AK342" i="2" a="1"/>
  <c r="AK342" i="2"/>
  <c r="AK385" i="2" a="1"/>
  <c r="AK385" i="2" s="1"/>
  <c r="AK721" i="2" a="1"/>
  <c r="AK721" i="2" s="1"/>
  <c r="AK722" i="2" a="1"/>
  <c r="AK722" i="2" s="1"/>
  <c r="AK1194" i="2" a="1"/>
  <c r="AK1194" i="2" s="1"/>
  <c r="AK1207" i="2" a="1"/>
  <c r="AK1207" i="2" s="1"/>
  <c r="AK1434" i="2" a="1"/>
  <c r="AK1434" i="2" s="1"/>
  <c r="AK1447" i="2" a="1"/>
  <c r="AK1447" i="2" s="1"/>
  <c r="AK1996" i="2" a="1"/>
  <c r="AK1996" i="2"/>
  <c r="AK2069" i="2" a="1"/>
  <c r="AK2069" i="2"/>
  <c r="AK2131" i="2" a="1"/>
  <c r="AK2131" i="2"/>
  <c r="AK2132" i="2" a="1"/>
  <c r="AK2132" i="2" s="1"/>
  <c r="AK2176" i="2" a="1"/>
  <c r="AK2176" i="2"/>
  <c r="AK2200" i="2" a="1"/>
  <c r="AK2200" i="2" s="1"/>
  <c r="AK3637" i="2" a="1"/>
  <c r="AK3637" i="2" s="1"/>
  <c r="AK5304" i="2" a="1"/>
  <c r="AK5304" i="2" s="1"/>
  <c r="AK6126" i="2" a="1"/>
  <c r="AK6126" i="2"/>
  <c r="AK6656" i="2" a="1"/>
  <c r="AK6656" i="2" s="1"/>
  <c r="AK7012" i="2" a="1"/>
  <c r="AK7012" i="2" s="1"/>
  <c r="AK2610" i="2" a="1"/>
  <c r="AK2610" i="2" s="1"/>
  <c r="AK2692" i="2" a="1"/>
  <c r="AK2692" i="2" s="1"/>
  <c r="AK2764" i="2" a="1"/>
  <c r="AK2764" i="2" s="1"/>
  <c r="AK2813" i="2" a="1"/>
  <c r="AK2813" i="2" s="1"/>
  <c r="AK2814" i="2" a="1"/>
  <c r="AK2814" i="2" s="1"/>
  <c r="AK2847" i="2" a="1"/>
  <c r="AK2847" i="2" s="1"/>
  <c r="AK3638" i="2" a="1"/>
  <c r="AK3638" i="2"/>
  <c r="AK4998" i="2" a="1"/>
  <c r="AK4998" i="2" s="1"/>
  <c r="AK6647" i="2" a="1"/>
  <c r="AK6647" i="2" s="1"/>
  <c r="AK6767" i="2" a="1"/>
  <c r="AK6767" i="2"/>
  <c r="AK7013" i="2" a="1"/>
  <c r="AK7013" i="2" s="1"/>
  <c r="AK5161" i="2" a="1"/>
  <c r="AK5161" i="2" s="1"/>
  <c r="AK5387" i="2" a="1"/>
  <c r="AK5387" i="2" s="1"/>
  <c r="AK5570" i="2" a="1"/>
  <c r="AK5570" i="2" s="1"/>
  <c r="AK5693" i="2" a="1"/>
  <c r="AK5693" i="2" s="1"/>
  <c r="AK5820" i="2" a="1"/>
  <c r="AK5820" i="2" s="1"/>
  <c r="AK5947" i="2" a="1"/>
  <c r="AK5947" i="2"/>
  <c r="AK1072" i="2" a="1"/>
  <c r="AK1072" i="2" s="1"/>
  <c r="AK1085" i="2" a="1"/>
  <c r="AK1085" i="2"/>
  <c r="AK1305" i="2" a="1"/>
  <c r="AK1305" i="2" s="1"/>
  <c r="AK1319" i="2" a="1"/>
  <c r="AK1319" i="2" s="1"/>
  <c r="AK343" i="2" a="1"/>
  <c r="AK343" i="2"/>
  <c r="AK386" i="2" a="1"/>
  <c r="AK386" i="2" s="1"/>
  <c r="AK1570" i="2" a="1"/>
  <c r="AK1570" i="2" s="1"/>
  <c r="AK3100" i="2" a="1"/>
  <c r="AK3100" i="2" s="1"/>
  <c r="AK4722" i="2" a="1"/>
  <c r="AK4722" i="2" s="1"/>
  <c r="AK4827" i="2" a="1"/>
  <c r="AK4827" i="2"/>
  <c r="AK5152" i="2" a="1"/>
  <c r="AK5152" i="2" s="1"/>
  <c r="AK5388" i="2" a="1"/>
  <c r="AK5388" i="2"/>
  <c r="AK5571" i="2" a="1"/>
  <c r="AK5571" i="2" s="1"/>
  <c r="AK3241" i="2" a="1"/>
  <c r="AK3241" i="2" s="1"/>
  <c r="AK4252" i="2" a="1"/>
  <c r="AK4252" i="2" s="1"/>
  <c r="AK4277" i="2" a="1"/>
  <c r="AK4277" i="2" s="1"/>
  <c r="AK4555" i="2" a="1"/>
  <c r="AK4555" i="2" s="1"/>
  <c r="AK4575" i="2" a="1"/>
  <c r="AK4575" i="2" s="1"/>
  <c r="AK4999" i="2" a="1"/>
  <c r="AK4999" i="2" s="1"/>
  <c r="AK6571" i="2" a="1"/>
  <c r="AK6571" i="2" s="1"/>
  <c r="AK6715" i="2" a="1"/>
  <c r="AK6715" i="2" s="1"/>
  <c r="AK7014" i="2" a="1"/>
  <c r="AK7014" i="2" s="1"/>
  <c r="AK5694" i="2" a="1"/>
  <c r="AK5694" i="2" s="1"/>
  <c r="AK5821" i="2" a="1"/>
  <c r="AK5821" i="2" s="1"/>
  <c r="AK5948" i="2" a="1"/>
  <c r="AK5948" i="2" s="1"/>
  <c r="AK11" i="2" a="1"/>
  <c r="AK11" i="2"/>
  <c r="AK24" i="2" a="1"/>
  <c r="AK24" i="2" s="1"/>
  <c r="AK1487" i="2" a="1"/>
  <c r="AK1487" i="2"/>
  <c r="AK3101" i="2" a="1"/>
  <c r="AK3101" i="2" s="1"/>
  <c r="AK4624" i="2" a="1"/>
  <c r="AK4624" i="2" s="1"/>
  <c r="AK4828" i="2" a="1"/>
  <c r="AK4828" i="2" s="1"/>
  <c r="AK5075" i="2" a="1"/>
  <c r="AK5075" i="2"/>
  <c r="AK5389" i="2" a="1"/>
  <c r="AK5389" i="2" s="1"/>
  <c r="AK12" i="2" a="1"/>
  <c r="AK12" i="2"/>
  <c r="AK16" i="2" a="1"/>
  <c r="AK16" i="2" s="1"/>
  <c r="AK556" i="2" a="1"/>
  <c r="AK556" i="2" s="1"/>
  <c r="AK584" i="2" a="1"/>
  <c r="AK584" i="2" s="1"/>
  <c r="AK3530" i="2" a="1"/>
  <c r="AK3530" i="2" s="1"/>
  <c r="AK4910" i="2" a="1"/>
  <c r="AK4910" i="2" s="1"/>
  <c r="AK6834" i="2" a="1"/>
  <c r="AK6834" i="2" s="1"/>
  <c r="AK6818" i="2" a="1"/>
  <c r="AK6818" i="2" s="1"/>
  <c r="AK7051" i="2" a="1"/>
  <c r="AK7051" i="2"/>
  <c r="AK5459" i="2" a="1"/>
  <c r="AK5459" i="2" s="1"/>
  <c r="AK5695" i="2" a="1"/>
  <c r="AK5695" i="2" s="1"/>
  <c r="AK5822" i="2" a="1"/>
  <c r="AK5822" i="2"/>
  <c r="AK5949" i="2" a="1"/>
  <c r="AK5949" i="2" s="1"/>
  <c r="AK168" i="2" a="1"/>
  <c r="AK168" i="2" s="1"/>
  <c r="AK273" i="2" a="1"/>
  <c r="AK273" i="2" s="1"/>
  <c r="AK1511" i="2" a="1"/>
  <c r="AK1511" i="2" s="1"/>
  <c r="AK3102" i="2" a="1"/>
  <c r="AK3102" i="2"/>
  <c r="AK3224" i="2" a="1"/>
  <c r="AK3224" i="2"/>
  <c r="AK4696" i="2" a="1"/>
  <c r="AK4696" i="2"/>
  <c r="AK4829" i="2" a="1"/>
  <c r="AK4829" i="2" s="1"/>
  <c r="AK5102" i="2" a="1"/>
  <c r="AK5102" i="2"/>
  <c r="AK5390" i="2" a="1"/>
  <c r="AK5390" i="2" s="1"/>
  <c r="AK1701" i="2" a="1"/>
  <c r="AK1701" i="2" s="1"/>
  <c r="AK1760" i="2" a="1"/>
  <c r="AK1760" i="2" s="1"/>
  <c r="AK1830" i="2" a="1"/>
  <c r="AK1830" i="2" s="1"/>
  <c r="AK1914" i="2" a="1"/>
  <c r="AK1914" i="2" s="1"/>
  <c r="AK86" i="2" a="1"/>
  <c r="AK86" i="2"/>
  <c r="AK169" i="2" a="1"/>
  <c r="AK169" i="2" s="1"/>
  <c r="AK585" i="2" a="1"/>
  <c r="AK585" i="2" s="1"/>
  <c r="AK636" i="2" a="1"/>
  <c r="AK636" i="2" s="1"/>
  <c r="AK885" i="2" a="1"/>
  <c r="AK885" i="2"/>
  <c r="AK905" i="2" a="1"/>
  <c r="AK905" i="2"/>
  <c r="AK1123" i="2" a="1"/>
  <c r="AK1123" i="2"/>
  <c r="AK1145" i="2" a="1"/>
  <c r="AK1145" i="2" s="1"/>
  <c r="AK1368" i="2" a="1"/>
  <c r="AK1368" i="2" s="1"/>
  <c r="AK1390" i="2" a="1"/>
  <c r="AK1390" i="2" s="1"/>
  <c r="AK3325" i="2" a="1"/>
  <c r="AK3325" i="2" s="1"/>
  <c r="AK3347" i="2" a="1"/>
  <c r="AK3347" i="2" s="1"/>
  <c r="AK3714" i="2" a="1"/>
  <c r="AK3714" i="2" s="1"/>
  <c r="AK3746" i="2" a="1"/>
  <c r="AK3746" i="2" s="1"/>
  <c r="AK1997" i="2" a="1"/>
  <c r="AK1997" i="2" s="1"/>
  <c r="AK2070" i="2" a="1"/>
  <c r="AK2070" i="2" s="1"/>
  <c r="AK2379" i="2" a="1"/>
  <c r="AK2379" i="2"/>
  <c r="AK2437" i="2" a="1"/>
  <c r="AK2437" i="2" s="1"/>
  <c r="AK2525" i="2" a="1"/>
  <c r="AK2525" i="2"/>
  <c r="AK2611" i="2" a="1"/>
  <c r="AK2611" i="2" s="1"/>
  <c r="AK2693" i="2" a="1"/>
  <c r="AK2693" i="2" s="1"/>
  <c r="AK2694" i="2" a="1"/>
  <c r="AK2694" i="2"/>
  <c r="AK3225" i="2" a="1"/>
  <c r="AK3225" i="2" s="1"/>
  <c r="AK3935" i="2" a="1"/>
  <c r="AK3935" i="2" s="1"/>
  <c r="AK4278" i="2" a="1"/>
  <c r="AK4278" i="2" s="1"/>
  <c r="AK4307" i="2" a="1"/>
  <c r="AK4307" i="2" s="1"/>
  <c r="AK4417" i="2" a="1"/>
  <c r="AK4417" i="2"/>
  <c r="AK4453" i="2" a="1"/>
  <c r="AK4453" i="2" s="1"/>
  <c r="AK6183" i="2" a="1"/>
  <c r="AK6183" i="2" s="1"/>
  <c r="AK6301" i="2" a="1"/>
  <c r="AK6301" i="2" s="1"/>
  <c r="AK6328" i="2" a="1"/>
  <c r="AK6328" i="2" s="1"/>
  <c r="AK4974" i="2" a="1"/>
  <c r="AK4974" i="2"/>
  <c r="AK6520" i="2" a="1"/>
  <c r="AK6520" i="2" s="1"/>
  <c r="AK6694" i="2" a="1"/>
  <c r="AK6694" i="2"/>
  <c r="AK7015" i="2" a="1"/>
  <c r="AK7015" i="2"/>
  <c r="AK5221" i="2" a="1"/>
  <c r="AK5221" i="2" s="1"/>
  <c r="AK5505" i="2" a="1"/>
  <c r="AK5505" i="2"/>
  <c r="AK5696" i="2" a="1"/>
  <c r="AK5696" i="2" s="1"/>
  <c r="AK5823" i="2" a="1"/>
  <c r="AK5823" i="2"/>
  <c r="AK5950" i="2" a="1"/>
  <c r="AK5950" i="2" s="1"/>
  <c r="AK6107" i="2" a="1"/>
  <c r="AK6107" i="2" s="1"/>
  <c r="AK6544" i="2" a="1"/>
  <c r="AK6544" i="2" s="1"/>
  <c r="AK6977" i="2" a="1"/>
  <c r="AK6977" i="2"/>
  <c r="AK3242" i="2" a="1"/>
  <c r="AK3242" i="2" s="1"/>
  <c r="AK3468" i="2" a="1"/>
  <c r="AK3468" i="2" s="1"/>
  <c r="AK3488" i="2" a="1"/>
  <c r="AK3488" i="2"/>
  <c r="AK3874" i="2" a="1"/>
  <c r="AK3874" i="2"/>
  <c r="AK3894" i="2" a="1"/>
  <c r="AK3894" i="2"/>
  <c r="AK344" i="2" a="1"/>
  <c r="AK344" i="2" s="1"/>
  <c r="AK387" i="2" a="1"/>
  <c r="AK387" i="2" s="1"/>
  <c r="AK738" i="2" a="1"/>
  <c r="AK738" i="2" s="1"/>
  <c r="AK739" i="2" a="1"/>
  <c r="AK739" i="2" s="1"/>
  <c r="AK1086" i="2" a="1"/>
  <c r="AK1086" i="2" s="1"/>
  <c r="AK1097" i="2" a="1"/>
  <c r="AK1097" i="2" s="1"/>
  <c r="AK1320" i="2" a="1"/>
  <c r="AK1320" i="2" s="1"/>
  <c r="AK1321" i="2" a="1"/>
  <c r="AK1321" i="2"/>
  <c r="AK1998" i="2" a="1"/>
  <c r="AK1998" i="2" s="1"/>
  <c r="AK1999" i="2" a="1"/>
  <c r="AK1999" i="2"/>
  <c r="AK2071" i="2" a="1"/>
  <c r="AK2071" i="2"/>
  <c r="AK2133" i="2" a="1"/>
  <c r="AK2133" i="2"/>
  <c r="AK2177" i="2" a="1"/>
  <c r="AK2177" i="2" s="1"/>
  <c r="AK2201" i="2" a="1"/>
  <c r="AK2201" i="2" s="1"/>
  <c r="AK388" i="2" a="1"/>
  <c r="AK388" i="2" s="1"/>
  <c r="AK413" i="2" a="1"/>
  <c r="AK413" i="2"/>
  <c r="AK1585" i="2" a="1"/>
  <c r="AK1585" i="2" s="1"/>
  <c r="AK3103" i="2" a="1"/>
  <c r="AK3103" i="2"/>
  <c r="AK4736" i="2" a="1"/>
  <c r="AK4736" i="2" s="1"/>
  <c r="AK4830" i="2" a="1"/>
  <c r="AK4830" i="2" s="1"/>
  <c r="AK5162" i="2" a="1"/>
  <c r="AK5162" i="2" s="1"/>
  <c r="AK5391" i="2" a="1"/>
  <c r="AK5391" i="2"/>
  <c r="AK5572" i="2" a="1"/>
  <c r="AK5572" i="2"/>
  <c r="AK3252" i="2" a="1"/>
  <c r="AK3252" i="2" s="1"/>
  <c r="AK2612" i="2" a="1"/>
  <c r="AK2612" i="2" s="1"/>
  <c r="AK2695" i="2" a="1"/>
  <c r="AK2695" i="2" s="1"/>
  <c r="AK2696" i="2" a="1"/>
  <c r="AK2696" i="2" s="1"/>
  <c r="AK2765" i="2" a="1"/>
  <c r="AK2765" i="2"/>
  <c r="AK2815" i="2" a="1"/>
  <c r="AK2815" i="2" s="1"/>
  <c r="AK2848" i="2" a="1"/>
  <c r="AK2848" i="2"/>
  <c r="AK5016" i="2" a="1"/>
  <c r="AK5016" i="2" s="1"/>
  <c r="AK6592" i="2" a="1"/>
  <c r="AK6592" i="2" s="1"/>
  <c r="AK6721" i="2" a="1"/>
  <c r="AK6721" i="2" s="1"/>
  <c r="AK7052" i="2" a="1"/>
  <c r="AK7052" i="2" s="1"/>
  <c r="AK5300" i="2" a="1"/>
  <c r="AK5300" i="2"/>
  <c r="AK5697" i="2" a="1"/>
  <c r="AK5697" i="2" s="1"/>
  <c r="AK5824" i="2" a="1"/>
  <c r="AK5824" i="2"/>
  <c r="AK5951" i="2" a="1"/>
  <c r="AK5951" i="2" s="1"/>
  <c r="AK6108" i="2" a="1"/>
  <c r="AK6108" i="2" s="1"/>
  <c r="AK6648" i="2" a="1"/>
  <c r="AK6648" i="2" s="1"/>
  <c r="AK7016" i="2" a="1"/>
  <c r="AK7016" i="2"/>
  <c r="AK471" i="2" a="1"/>
  <c r="AK471" i="2" s="1"/>
  <c r="AK472" i="2" a="1"/>
  <c r="AK472" i="2"/>
  <c r="AK1488" i="2" a="1"/>
  <c r="AK1488" i="2"/>
  <c r="AK3104" i="2" a="1"/>
  <c r="AK3104" i="2" s="1"/>
  <c r="AK3378" i="2" a="1"/>
  <c r="AK3378" i="2" s="1"/>
  <c r="AK3419" i="2" a="1"/>
  <c r="AK3419" i="2" s="1"/>
  <c r="AK3598" i="2" a="1"/>
  <c r="AK3598" i="2"/>
  <c r="AK3715" i="2" a="1"/>
  <c r="AK3715" i="2" s="1"/>
  <c r="AK3747" i="2" a="1"/>
  <c r="AK3747" i="2"/>
  <c r="AK4625" i="2" a="1"/>
  <c r="AK4625" i="2" s="1"/>
  <c r="AK4831" i="2" a="1"/>
  <c r="AK4831" i="2" s="1"/>
  <c r="AK5056" i="2" a="1"/>
  <c r="AK5056" i="2" s="1"/>
  <c r="AK5392" i="2" a="1"/>
  <c r="AK5392" i="2" s="1"/>
  <c r="AK27" i="2" a="1"/>
  <c r="AK27" i="2"/>
  <c r="AK42" i="2" a="1"/>
  <c r="AK42" i="2"/>
  <c r="AK540" i="2" a="1"/>
  <c r="AK540" i="2" s="1"/>
  <c r="AK557" i="2" a="1"/>
  <c r="AK557" i="2" s="1"/>
  <c r="AK866" i="2" a="1"/>
  <c r="AK866" i="2" s="1"/>
  <c r="AK867" i="2" a="1"/>
  <c r="AK867" i="2"/>
  <c r="AK1098" i="2" a="1"/>
  <c r="AK1098" i="2" s="1"/>
  <c r="AK1099" i="2" a="1"/>
  <c r="AK1099" i="2" s="1"/>
  <c r="AK1322" i="2" a="1"/>
  <c r="AK1322" i="2" s="1"/>
  <c r="AK1345" i="2" a="1"/>
  <c r="AK1345" i="2"/>
  <c r="AK1670" i="2" a="1"/>
  <c r="AK1670" i="2" s="1"/>
  <c r="AK1671" i="2" a="1"/>
  <c r="AK1671" i="2"/>
  <c r="AK1702" i="2" a="1"/>
  <c r="AK1702" i="2"/>
  <c r="AK1761" i="2" a="1"/>
  <c r="AK1761" i="2" s="1"/>
  <c r="AK1831" i="2" a="1"/>
  <c r="AK1831" i="2" s="1"/>
  <c r="AK1915" i="2" a="1"/>
  <c r="AK1915" i="2" s="1"/>
  <c r="AK2380" i="2" a="1"/>
  <c r="AK2380" i="2" s="1"/>
  <c r="AK2438" i="2" a="1"/>
  <c r="AK2438" i="2"/>
  <c r="AK2439" i="2" a="1"/>
  <c r="AK2439" i="2" s="1"/>
  <c r="AK2526" i="2" a="1"/>
  <c r="AK2526" i="2" s="1"/>
  <c r="AK2613" i="2" a="1"/>
  <c r="AK2613" i="2" s="1"/>
  <c r="AK2697" i="2" a="1"/>
  <c r="AK2697" i="2" s="1"/>
  <c r="AK3667" i="2" a="1"/>
  <c r="AK3667" i="2" s="1"/>
  <c r="AK3907" i="2" a="1"/>
  <c r="AK3907" i="2" s="1"/>
  <c r="AK4157" i="2" a="1"/>
  <c r="AK4157" i="2"/>
  <c r="AK4158" i="2" a="1"/>
  <c r="AK4158" i="2"/>
  <c r="AK4418" i="2" a="1"/>
  <c r="AK4418" i="2" s="1"/>
  <c r="AK4419" i="2" a="1"/>
  <c r="AK4419" i="2"/>
  <c r="AK4927" i="2" a="1"/>
  <c r="AK4927" i="2" s="1"/>
  <c r="AK6152" i="2" a="1"/>
  <c r="AK6152" i="2" s="1"/>
  <c r="AK6274" i="2" a="1"/>
  <c r="AK6274" i="2"/>
  <c r="AK6302" i="2" a="1"/>
  <c r="AK6302" i="2" s="1"/>
  <c r="AK6484" i="2" a="1"/>
  <c r="AK6484" i="2"/>
  <c r="AK6777" i="2" a="1"/>
  <c r="AK6777" i="2"/>
  <c r="AK6936" i="2" a="1"/>
  <c r="AK6936" i="2" s="1"/>
  <c r="AK5215" i="2" a="1"/>
  <c r="AK5215" i="2" s="1"/>
  <c r="AK5484" i="2" a="1"/>
  <c r="AK5484" i="2" s="1"/>
  <c r="AK5698" i="2" a="1"/>
  <c r="AK5698" i="2" s="1"/>
  <c r="AK5825" i="2" a="1"/>
  <c r="AK5825" i="2" s="1"/>
  <c r="AK5952" i="2" a="1"/>
  <c r="AK5952" i="2" s="1"/>
  <c r="AK6069" i="2" a="1"/>
  <c r="AK6069" i="2" s="1"/>
  <c r="AK6485" i="2" a="1"/>
  <c r="AK6485" i="2"/>
  <c r="AK6937" i="2" a="1"/>
  <c r="AK6937" i="2" s="1"/>
  <c r="AK3187" i="2" a="1"/>
  <c r="AK3187" i="2" s="1"/>
  <c r="AK3379" i="2" a="1"/>
  <c r="AK3379" i="2" s="1"/>
  <c r="AK3420" i="2" a="1"/>
  <c r="AK3420" i="2" s="1"/>
  <c r="AK3787" i="2" a="1"/>
  <c r="AK3787" i="2" s="1"/>
  <c r="AK3824" i="2" a="1"/>
  <c r="AK3824" i="2"/>
  <c r="AK87" i="2" a="1"/>
  <c r="AK87" i="2" s="1"/>
  <c r="AK170" i="2" a="1"/>
  <c r="AK170" i="2" s="1"/>
  <c r="AK586" i="2" a="1"/>
  <c r="AK586" i="2"/>
  <c r="AK637" i="2" a="1"/>
  <c r="AK637" i="2" s="1"/>
  <c r="AK1032" i="2" a="1"/>
  <c r="AK1032" i="2"/>
  <c r="AK1033" i="2" a="1"/>
  <c r="AK1033" i="2" s="1"/>
  <c r="AK1268" i="2" a="1"/>
  <c r="AK1268" i="2" s="1"/>
  <c r="AK1269" i="2" a="1"/>
  <c r="AK1269" i="2" s="1"/>
  <c r="AK1703" i="2" a="1"/>
  <c r="AK1703" i="2"/>
  <c r="AK1762" i="2" a="1"/>
  <c r="AK1762" i="2" s="1"/>
  <c r="AK1832" i="2" a="1"/>
  <c r="AK1832" i="2"/>
  <c r="AK1916" i="2" a="1"/>
  <c r="AK1916" i="2"/>
  <c r="AK2000" i="2" a="1"/>
  <c r="AK2000" i="2"/>
  <c r="AK2072" i="2" a="1"/>
  <c r="AK2072" i="2" s="1"/>
  <c r="AK2381" i="2" a="1"/>
  <c r="AK2381" i="2" s="1"/>
  <c r="AK2382" i="2" a="1"/>
  <c r="AK2382" i="2"/>
  <c r="AK2440" i="2" a="1"/>
  <c r="AK2440" i="2" s="1"/>
  <c r="AK2527" i="2" a="1"/>
  <c r="AK2527" i="2" s="1"/>
  <c r="AK88" i="2" a="1"/>
  <c r="AK88" i="2" s="1"/>
  <c r="AK171" i="2" a="1"/>
  <c r="AK171" i="2"/>
  <c r="AK1489" i="2" a="1"/>
  <c r="AK1489" i="2" s="1"/>
  <c r="AK3105" i="2" a="1"/>
  <c r="AK3105" i="2" s="1"/>
  <c r="AK4642" i="2" a="1"/>
  <c r="AK4642" i="2" s="1"/>
  <c r="AK4832" i="2" a="1"/>
  <c r="AK4832" i="2" s="1"/>
  <c r="AK5076" i="2" a="1"/>
  <c r="AK5076" i="2"/>
  <c r="AK5393" i="2" a="1"/>
  <c r="AK5393" i="2" s="1"/>
  <c r="AK5506" i="2" a="1"/>
  <c r="AK5506" i="2" s="1"/>
  <c r="AK3188" i="2" a="1"/>
  <c r="AK3188" i="2"/>
  <c r="AK4174" i="2" a="1"/>
  <c r="AK4174" i="2"/>
  <c r="AK4195" i="2" a="1"/>
  <c r="AK4195" i="2" s="1"/>
  <c r="AK4454" i="2" a="1"/>
  <c r="AK4454" i="2"/>
  <c r="AK4492" i="2" a="1"/>
  <c r="AK4492" i="2" s="1"/>
  <c r="AK4928" i="2" a="1"/>
  <c r="AK4928" i="2" s="1"/>
  <c r="AK2614" i="2" a="1"/>
  <c r="AK2614" i="2" s="1"/>
  <c r="AK2698" i="2" a="1"/>
  <c r="AK2698" i="2" s="1"/>
  <c r="AK6486" i="2" a="1"/>
  <c r="AK6486" i="2"/>
  <c r="AK6683" i="2" a="1"/>
  <c r="AK6683" i="2" s="1"/>
  <c r="AK6891" i="2" a="1"/>
  <c r="AK6891" i="2" s="1"/>
  <c r="AK5270" i="2" a="1"/>
  <c r="AK5270" i="2" s="1"/>
  <c r="AK5699" i="2" a="1"/>
  <c r="AK5699" i="2" s="1"/>
  <c r="AK5826" i="2" a="1"/>
  <c r="AK5826" i="2"/>
  <c r="AK5953" i="2" a="1"/>
  <c r="AK5953" i="2" s="1"/>
  <c r="AK6042" i="2" a="1"/>
  <c r="AK6042" i="2" s="1"/>
  <c r="AK6487" i="2" a="1"/>
  <c r="AK6487" i="2" s="1"/>
  <c r="AK6864" i="2" a="1"/>
  <c r="AK6864" i="2" s="1"/>
  <c r="AK89" i="2" a="1"/>
  <c r="AK89" i="2" s="1"/>
  <c r="AK172" i="2" a="1"/>
  <c r="AK172" i="2" s="1"/>
  <c r="AK1512" i="2" a="1"/>
  <c r="AK1512" i="2" s="1"/>
  <c r="AK3106" i="2" a="1"/>
  <c r="AK3106" i="2" s="1"/>
  <c r="AK4643" i="2" a="1"/>
  <c r="AK4643" i="2" s="1"/>
  <c r="AK4833" i="2" a="1"/>
  <c r="AK4833" i="2"/>
  <c r="AK5077" i="2" a="1"/>
  <c r="AK5077" i="2"/>
  <c r="AK5394" i="2" a="1"/>
  <c r="AK5394" i="2"/>
  <c r="AK90" i="2" a="1"/>
  <c r="AK90" i="2"/>
  <c r="AK91" i="2" a="1"/>
  <c r="AK91" i="2" s="1"/>
  <c r="AK587" i="2" a="1"/>
  <c r="AK587" i="2" s="1"/>
  <c r="AK588" i="2" a="1"/>
  <c r="AK588" i="2" s="1"/>
  <c r="AK3567" i="2" a="1"/>
  <c r="AK3567" i="2" s="1"/>
  <c r="AK4929" i="2" a="1"/>
  <c r="AK4929" i="2" s="1"/>
  <c r="AK6835" i="2" a="1"/>
  <c r="AK6835" i="2" s="1"/>
  <c r="AK6819" i="2" a="1"/>
  <c r="AK6819" i="2" s="1"/>
  <c r="AK7066" i="2" a="1"/>
  <c r="AK7066" i="2" s="1"/>
  <c r="AK5485" i="2" a="1"/>
  <c r="AK5485" i="2" s="1"/>
  <c r="AK5700" i="2" a="1"/>
  <c r="AK5700" i="2"/>
  <c r="AK5827" i="2" a="1"/>
  <c r="AK5827" i="2"/>
  <c r="AK5954" i="2" a="1"/>
  <c r="AK5954" i="2" s="1"/>
  <c r="AK173" i="2" a="1"/>
  <c r="AK173" i="2" s="1"/>
  <c r="AK274" i="2" a="1"/>
  <c r="AK274" i="2"/>
  <c r="AK1513" i="2" a="1"/>
  <c r="AK1513" i="2" s="1"/>
  <c r="AK3107" i="2" a="1"/>
  <c r="AK3107" i="2"/>
  <c r="AK3226" i="2" a="1"/>
  <c r="AK3226" i="2" s="1"/>
  <c r="AK4697" i="2" a="1"/>
  <c r="AK4697" i="2" s="1"/>
  <c r="AK4834" i="2" a="1"/>
  <c r="AK4834" i="2"/>
  <c r="AK5103" i="2" a="1"/>
  <c r="AK5103" i="2" s="1"/>
  <c r="AK5395" i="2" a="1"/>
  <c r="AK5395" i="2"/>
  <c r="AK1763" i="2" a="1"/>
  <c r="AK1763" i="2"/>
  <c r="AK1833" i="2" a="1"/>
  <c r="AK1833" i="2" s="1"/>
  <c r="AK1834" i="2" a="1"/>
  <c r="AK1834" i="2" s="1"/>
  <c r="AK92" i="2" a="1"/>
  <c r="AK92" i="2" s="1"/>
  <c r="AK174" i="2" a="1"/>
  <c r="AK174" i="2" s="1"/>
  <c r="AK638" i="2" a="1"/>
  <c r="AK638" i="2" s="1"/>
  <c r="AK639" i="2" a="1"/>
  <c r="AK639" i="2"/>
  <c r="AK906" i="2" a="1"/>
  <c r="AK906" i="2"/>
  <c r="AK907" i="2" a="1"/>
  <c r="AK907" i="2"/>
  <c r="AK1124" i="2" a="1"/>
  <c r="AK1124" i="2"/>
  <c r="AK1146" i="2" a="1"/>
  <c r="AK1146" i="2" s="1"/>
  <c r="AK1369" i="2" a="1"/>
  <c r="AK1369" i="2" s="1"/>
  <c r="AK1391" i="2" a="1"/>
  <c r="AK1391" i="2" s="1"/>
  <c r="AK3348" i="2" a="1"/>
  <c r="AK3348" i="2"/>
  <c r="AK3349" i="2" a="1"/>
  <c r="AK3349" i="2" s="1"/>
  <c r="AK3716" i="2" a="1"/>
  <c r="AK3716" i="2" s="1"/>
  <c r="AK3748" i="2" a="1"/>
  <c r="AK3748" i="2" s="1"/>
  <c r="AK1917" i="2" a="1"/>
  <c r="AK1917" i="2" s="1"/>
  <c r="AK2073" i="2" a="1"/>
  <c r="AK2073" i="2" s="1"/>
  <c r="AK2074" i="2" a="1"/>
  <c r="AK2074" i="2" s="1"/>
  <c r="AK2441" i="2" a="1"/>
  <c r="AK2441" i="2"/>
  <c r="AK2442" i="2" a="1"/>
  <c r="AK2442" i="2" s="1"/>
  <c r="AK2528" i="2" a="1"/>
  <c r="AK2528" i="2" s="1"/>
  <c r="AK2615" i="2" a="1"/>
  <c r="AK2615" i="2"/>
  <c r="AK2699" i="2" a="1"/>
  <c r="AK2699" i="2" s="1"/>
  <c r="AK2766" i="2" a="1"/>
  <c r="AK2766" i="2"/>
  <c r="AK3227" i="2" a="1"/>
  <c r="AK3227" i="2" s="1"/>
  <c r="AK3957" i="2" a="1"/>
  <c r="AK3957" i="2" s="1"/>
  <c r="AK4279" i="2" a="1"/>
  <c r="AK4279" i="2" s="1"/>
  <c r="AK4308" i="2" a="1"/>
  <c r="AK4308" i="2" s="1"/>
  <c r="AK4420" i="2" a="1"/>
  <c r="AK4420" i="2"/>
  <c r="AK4455" i="2" a="1"/>
  <c r="AK4455" i="2"/>
  <c r="AK6184" i="2" a="1"/>
  <c r="AK6184" i="2"/>
  <c r="AK6303" i="2" a="1"/>
  <c r="AK6303" i="2"/>
  <c r="AK6329" i="2" a="1"/>
  <c r="AK6329" i="2" s="1"/>
  <c r="AK5000" i="2" a="1"/>
  <c r="AK5000" i="2" s="1"/>
  <c r="AK6545" i="2" a="1"/>
  <c r="AK6545" i="2"/>
  <c r="AK6695" i="2" a="1"/>
  <c r="AK6695" i="2" s="1"/>
  <c r="AK7017" i="2" a="1"/>
  <c r="AK7017" i="2"/>
  <c r="AK5222" i="2" a="1"/>
  <c r="AK5222" i="2" s="1"/>
  <c r="AK5507" i="2" a="1"/>
  <c r="AK5507" i="2" s="1"/>
  <c r="AK5701" i="2" a="1"/>
  <c r="AK5701" i="2" s="1"/>
  <c r="AK5828" i="2" a="1"/>
  <c r="AK5828" i="2" s="1"/>
  <c r="AK5955" i="2" a="1"/>
  <c r="AK5955" i="2" s="1"/>
  <c r="AK6109" i="2" a="1"/>
  <c r="AK6109" i="2"/>
  <c r="AK6546" i="2" a="1"/>
  <c r="AK6546" i="2" s="1"/>
  <c r="AK6978" i="2" a="1"/>
  <c r="AK6978" i="2" s="1"/>
  <c r="AK43" i="2" a="1"/>
  <c r="AK43" i="2" s="1"/>
  <c r="AK93" i="2" a="1"/>
  <c r="AK93" i="2" s="1"/>
  <c r="AK1466" i="2" a="1"/>
  <c r="AK1466" i="2" s="1"/>
  <c r="AK3108" i="2" a="1"/>
  <c r="AK3108" i="2" s="1"/>
  <c r="AK3326" i="2" a="1"/>
  <c r="AK3326" i="2"/>
  <c r="AK3350" i="2" a="1"/>
  <c r="AK3350" i="2"/>
  <c r="AK3693" i="2" a="1"/>
  <c r="AK3693" i="2"/>
  <c r="AK3717" i="2" a="1"/>
  <c r="AK3717" i="2"/>
  <c r="AK4644" i="2" a="1"/>
  <c r="AK4644" i="2" s="1"/>
  <c r="AK4835" i="2" a="1"/>
  <c r="AK4835" i="2" s="1"/>
  <c r="AK5057" i="2" a="1"/>
  <c r="AK5057" i="2" s="1"/>
  <c r="AK5396" i="2" a="1"/>
  <c r="AK5396" i="2" s="1"/>
  <c r="AK44" i="2" a="1"/>
  <c r="AK44" i="2" s="1"/>
  <c r="AK94" i="2" a="1"/>
  <c r="AK94" i="2" s="1"/>
  <c r="AK558" i="2" a="1"/>
  <c r="AK558" i="2" s="1"/>
  <c r="AK559" i="2" a="1"/>
  <c r="AK559" i="2" s="1"/>
  <c r="AK851" i="2" a="1"/>
  <c r="AK851" i="2" s="1"/>
  <c r="AK868" i="2" a="1"/>
  <c r="AK868" i="2"/>
  <c r="AK1100" i="2" a="1"/>
  <c r="AK1100" i="2" s="1"/>
  <c r="AK1125" i="2" a="1"/>
  <c r="AK1125" i="2" s="1"/>
  <c r="AK1346" i="2" a="1"/>
  <c r="AK1346" i="2" s="1"/>
  <c r="AK1347" i="2" a="1"/>
  <c r="AK1347" i="2" s="1"/>
  <c r="AK1672" i="2" a="1"/>
  <c r="AK1672" i="2" s="1"/>
  <c r="AK1704" i="2" a="1"/>
  <c r="AK1704" i="2"/>
  <c r="AK1764" i="2" a="1"/>
  <c r="AK1764" i="2"/>
  <c r="AK1765" i="2" a="1"/>
  <c r="AK1765" i="2"/>
  <c r="AK1835" i="2" a="1"/>
  <c r="AK1835" i="2" s="1"/>
  <c r="AK1918" i="2" a="1"/>
  <c r="AK1918" i="2" s="1"/>
  <c r="AK2355" i="2" a="1"/>
  <c r="AK2355" i="2" s="1"/>
  <c r="AK2383" i="2" a="1"/>
  <c r="AK2383" i="2"/>
  <c r="AK2384" i="2" a="1"/>
  <c r="AK2384" i="2" s="1"/>
  <c r="AK2443" i="2" a="1"/>
  <c r="AK2443" i="2"/>
  <c r="AK3543" i="2" a="1"/>
  <c r="AK3543" i="2" s="1"/>
  <c r="AK5258" i="2" a="1"/>
  <c r="AK5258" i="2" s="1"/>
  <c r="AK6043" i="2" a="1"/>
  <c r="AK6043" i="2" s="1"/>
  <c r="AK6463" i="2" a="1"/>
  <c r="AK6463" i="2" s="1"/>
  <c r="AK6865" i="2" a="1"/>
  <c r="AK6865" i="2"/>
  <c r="AK3916" i="2" a="1"/>
  <c r="AK3916" i="2"/>
  <c r="AK4222" i="2" a="1"/>
  <c r="AK4222" i="2"/>
  <c r="AK4253" i="2" a="1"/>
  <c r="AK4253" i="2" s="1"/>
  <c r="AK4375" i="2" a="1"/>
  <c r="AK4375" i="2" s="1"/>
  <c r="AK4390" i="2" a="1"/>
  <c r="AK4390" i="2" s="1"/>
  <c r="AK2529" i="2" a="1"/>
  <c r="AK2529" i="2" s="1"/>
  <c r="AK2616" i="2" a="1"/>
  <c r="AK2616" i="2"/>
  <c r="AK3544" i="2" a="1"/>
  <c r="AK3544" i="2" s="1"/>
  <c r="AK4911" i="2" a="1"/>
  <c r="AK4911" i="2" s="1"/>
  <c r="AK6464" i="2" a="1"/>
  <c r="AK6464" i="2"/>
  <c r="AK6735" i="2" a="1"/>
  <c r="AK6735" i="2"/>
  <c r="AK6866" i="2" a="1"/>
  <c r="AK6866" i="2"/>
  <c r="AK6161" i="2" a="1"/>
  <c r="AK6161" i="2" s="1"/>
  <c r="AK6358" i="2" a="1"/>
  <c r="AK6358" i="2" s="1"/>
  <c r="AK6376" i="2" a="1"/>
  <c r="AK6376" i="2" s="1"/>
  <c r="AK5486" i="2" a="1"/>
  <c r="AK5486" i="2" s="1"/>
  <c r="AK5702" i="2" a="1"/>
  <c r="AK5702" i="2"/>
  <c r="AK5956" i="2" a="1"/>
  <c r="AK5956" i="2"/>
  <c r="AK5957" i="2" a="1"/>
  <c r="AK5957" i="2" s="1"/>
  <c r="AK3189" i="2" a="1"/>
  <c r="AK3189" i="2" s="1"/>
  <c r="AK3380" i="2" a="1"/>
  <c r="AK3380" i="2" s="1"/>
  <c r="AK3421" i="2" a="1"/>
  <c r="AK3421" i="2"/>
  <c r="AK3788" i="2" a="1"/>
  <c r="AK3788" i="2" s="1"/>
  <c r="AK3825" i="2" a="1"/>
  <c r="AK3825" i="2" s="1"/>
  <c r="AK95" i="2" a="1"/>
  <c r="AK95" i="2" s="1"/>
  <c r="AK175" i="2" a="1"/>
  <c r="AK175" i="2" s="1"/>
  <c r="AK640" i="2" a="1"/>
  <c r="AK640" i="2" s="1"/>
  <c r="AK641" i="2" a="1"/>
  <c r="AK641" i="2"/>
  <c r="AK803" i="2" a="1"/>
  <c r="AK803" i="2" s="1"/>
  <c r="AK811" i="2" a="1"/>
  <c r="AK811" i="2" s="1"/>
  <c r="AK1034" i="2" a="1"/>
  <c r="AK1034" i="2" s="1"/>
  <c r="AK1054" i="2" a="1"/>
  <c r="AK1054" i="2" s="1"/>
  <c r="AK1270" i="2" a="1"/>
  <c r="AK1270" i="2" s="1"/>
  <c r="AK1287" i="2" a="1"/>
  <c r="AK1287" i="2" s="1"/>
  <c r="AK1705" i="2" a="1"/>
  <c r="AK1705" i="2" s="1"/>
  <c r="AK1766" i="2" a="1"/>
  <c r="AK1766" i="2" s="1"/>
  <c r="AK1836" i="2" a="1"/>
  <c r="AK1836" i="2"/>
  <c r="AK1919" i="2" a="1"/>
  <c r="AK1919" i="2" s="1"/>
  <c r="AK2001" i="2" a="1"/>
  <c r="AK2001" i="2"/>
  <c r="AK2075" i="2" a="1"/>
  <c r="AK2075" i="2" s="1"/>
  <c r="AK2385" i="2" a="1"/>
  <c r="AK2385" i="2" s="1"/>
  <c r="AK2386" i="2" a="1"/>
  <c r="AK2386" i="2" s="1"/>
  <c r="AK2444" i="2" a="1"/>
  <c r="AK2444" i="2" s="1"/>
  <c r="AK2530" i="2" a="1"/>
  <c r="AK2530" i="2"/>
  <c r="AK96" i="2" a="1"/>
  <c r="AK96" i="2" s="1"/>
  <c r="AK275" i="2" a="1"/>
  <c r="AK275" i="2" s="1"/>
  <c r="AK1514" i="2" a="1"/>
  <c r="AK1514" i="2" s="1"/>
  <c r="AK3109" i="2" a="1"/>
  <c r="AK3109" i="2" s="1"/>
  <c r="AK4645" i="2" a="1"/>
  <c r="AK4645" i="2" s="1"/>
  <c r="AK4836" i="2" a="1"/>
  <c r="AK4836" i="2" s="1"/>
  <c r="AK5078" i="2" a="1"/>
  <c r="AK5078" i="2"/>
  <c r="AK5397" i="2" a="1"/>
  <c r="AK5397" i="2" s="1"/>
  <c r="AK5508" i="2" a="1"/>
  <c r="AK5508" i="2" s="1"/>
  <c r="AK3190" i="2" a="1"/>
  <c r="AK3190" i="2" s="1"/>
  <c r="AK3917" i="2" a="1"/>
  <c r="AK3917" i="2" s="1"/>
  <c r="AK4175" i="2" a="1"/>
  <c r="AK4175" i="2" s="1"/>
  <c r="AK4196" i="2" a="1"/>
  <c r="AK4196" i="2" s="1"/>
  <c r="AK4493" i="2" a="1"/>
  <c r="AK4493" i="2"/>
  <c r="AK4494" i="2" a="1"/>
  <c r="AK4494" i="2"/>
  <c r="AK2617" i="2" a="1"/>
  <c r="AK2617" i="2" s="1"/>
  <c r="AK2618" i="2" a="1"/>
  <c r="AK2618" i="2"/>
  <c r="AK4930" i="2" a="1"/>
  <c r="AK4930" i="2" s="1"/>
  <c r="AK6162" i="2" a="1"/>
  <c r="AK6162" i="2" s="1"/>
  <c r="AK6275" i="2" a="1"/>
  <c r="AK6275" i="2" s="1"/>
  <c r="AK6304" i="2" a="1"/>
  <c r="AK6304" i="2" s="1"/>
  <c r="AK6488" i="2" a="1"/>
  <c r="AK6488" i="2"/>
  <c r="AK6689" i="2" a="1"/>
  <c r="AK6689" i="2" s="1"/>
  <c r="AK6892" i="2" a="1"/>
  <c r="AK6892" i="2" s="1"/>
  <c r="AK5271" i="2" a="1"/>
  <c r="AK5271" i="2" s="1"/>
  <c r="AK5703" i="2" a="1"/>
  <c r="AK5703" i="2" s="1"/>
  <c r="AK5829" i="2" a="1"/>
  <c r="AK5829" i="2" s="1"/>
  <c r="AK5958" i="2" a="1"/>
  <c r="AK5958" i="2" s="1"/>
  <c r="AK6044" i="2" a="1"/>
  <c r="AK6044" i="2" s="1"/>
  <c r="AK6521" i="2" a="1"/>
  <c r="AK6521" i="2" s="1"/>
  <c r="AK6893" i="2" a="1"/>
  <c r="AK6893" i="2"/>
  <c r="AK345" i="2" a="1"/>
  <c r="AK345" i="2" s="1"/>
  <c r="AK346" i="2" a="1"/>
  <c r="AK346" i="2" s="1"/>
  <c r="AK1571" i="2" a="1"/>
  <c r="AK1571" i="2" s="1"/>
  <c r="AK3110" i="2" a="1"/>
  <c r="AK3110" i="2" s="1"/>
  <c r="AK3599" i="2" a="1"/>
  <c r="AK3599" i="2" s="1"/>
  <c r="AK4723" i="2" a="1"/>
  <c r="AK4723" i="2" s="1"/>
  <c r="AK4837" i="2" a="1"/>
  <c r="AK4837" i="2" s="1"/>
  <c r="AK1920" i="2" a="1"/>
  <c r="AK1920" i="2"/>
  <c r="AK276" i="2" a="1"/>
  <c r="AK276" i="2" s="1"/>
  <c r="AK389" i="2" a="1"/>
  <c r="AK389" i="2"/>
  <c r="AK691" i="2" a="1"/>
  <c r="AK691" i="2" s="1"/>
  <c r="AK723" i="2" a="1"/>
  <c r="AK723" i="2" s="1"/>
  <c r="AK840" i="2" a="1"/>
  <c r="AK840" i="2" s="1"/>
  <c r="AK848" i="2" a="1"/>
  <c r="AK848" i="2" s="1"/>
  <c r="AK1073" i="2" a="1"/>
  <c r="AK1073" i="2" s="1"/>
  <c r="AK1087" i="2" a="1"/>
  <c r="AK1087" i="2"/>
  <c r="AK1288" i="2" a="1"/>
  <c r="AK1288" i="2" s="1"/>
  <c r="AK1306" i="2" a="1"/>
  <c r="AK1306" i="2"/>
  <c r="AK3454" i="2" a="1"/>
  <c r="AK3454" i="2" s="1"/>
  <c r="AK3469" i="2" a="1"/>
  <c r="AK3469" i="2" s="1"/>
  <c r="AK3857" i="2" a="1"/>
  <c r="AK3857" i="2" s="1"/>
  <c r="AK3875" i="2" a="1"/>
  <c r="AK3875" i="2" s="1"/>
  <c r="AK2002" i="2" a="1"/>
  <c r="AK2002" i="2" s="1"/>
  <c r="AK2076" i="2" a="1"/>
  <c r="AK2076" i="2"/>
  <c r="AK2077" i="2" a="1"/>
  <c r="AK2077" i="2" s="1"/>
  <c r="AK2134" i="2" a="1"/>
  <c r="AK2134" i="2" s="1"/>
  <c r="AK2178" i="2" a="1"/>
  <c r="AK2178" i="2" s="1"/>
  <c r="AK2619" i="2" a="1"/>
  <c r="AK2619" i="2" s="1"/>
  <c r="AK2620" i="2" a="1"/>
  <c r="AK2620" i="2" s="1"/>
  <c r="AK2700" i="2" a="1"/>
  <c r="AK2700" i="2"/>
  <c r="AK2767" i="2" a="1"/>
  <c r="AK2767" i="2" s="1"/>
  <c r="AK2816" i="2" a="1"/>
  <c r="AK2816" i="2" s="1"/>
  <c r="AK2817" i="2" a="1"/>
  <c r="AK2817" i="2" s="1"/>
  <c r="AK3623" i="2" a="1"/>
  <c r="AK3623" i="2" s="1"/>
  <c r="AK3988" i="2" a="1"/>
  <c r="AK3988" i="2" s="1"/>
  <c r="AK4223" i="2" a="1"/>
  <c r="AK4223" i="2" s="1"/>
  <c r="AK4254" i="2" a="1"/>
  <c r="AK4254" i="2" s="1"/>
  <c r="AK4529" i="2" a="1"/>
  <c r="AK4529" i="2" s="1"/>
  <c r="AK4556" i="2" a="1"/>
  <c r="AK4556" i="2" s="1"/>
  <c r="AK6214" i="2" a="1"/>
  <c r="AK6214" i="2" s="1"/>
  <c r="AK6342" i="2" a="1"/>
  <c r="AK6342" i="2" s="1"/>
  <c r="AK6359" i="2" a="1"/>
  <c r="AK6359" i="2"/>
  <c r="AK4975" i="2" a="1"/>
  <c r="AK4975" i="2"/>
  <c r="AK6615" i="2" a="1"/>
  <c r="AK6615" i="2" s="1"/>
  <c r="AK6765" i="2" a="1"/>
  <c r="AK6765" i="2" s="1"/>
  <c r="AK6979" i="2" a="1"/>
  <c r="AK6979" i="2" s="1"/>
  <c r="AK5153" i="2" a="1"/>
  <c r="AK5153" i="2" s="1"/>
  <c r="AK5398" i="2" a="1"/>
  <c r="AK5398" i="2" s="1"/>
  <c r="AK5216" i="2" a="1"/>
  <c r="AK5216" i="2" s="1"/>
  <c r="AK5553" i="2" a="1"/>
  <c r="AK5553" i="2" s="1"/>
  <c r="AK5704" i="2" a="1"/>
  <c r="AK5704" i="2" s="1"/>
  <c r="AK5830" i="2" a="1"/>
  <c r="AK5830" i="2" s="1"/>
  <c r="AK5959" i="2" a="1"/>
  <c r="AK5959" i="2"/>
  <c r="AK6093" i="2" a="1"/>
  <c r="AK6093" i="2" s="1"/>
  <c r="AK6572" i="2" a="1"/>
  <c r="AK6572" i="2" s="1"/>
  <c r="AK6938" i="2" a="1"/>
  <c r="AK6938" i="2" s="1"/>
  <c r="AK176" i="2" a="1"/>
  <c r="AK176" i="2" s="1"/>
  <c r="AK277" i="2" a="1"/>
  <c r="AK277" i="2"/>
  <c r="AK1515" i="2" a="1"/>
  <c r="AK1515" i="2"/>
  <c r="AK3111" i="2" a="1"/>
  <c r="AK3111" i="2" s="1"/>
  <c r="AK3381" i="2" a="1"/>
  <c r="AK3381" i="2" s="1"/>
  <c r="AK3422" i="2" a="1"/>
  <c r="AK3422" i="2" s="1"/>
  <c r="AK3749" i="2" a="1"/>
  <c r="AK3749" i="2"/>
  <c r="AK3750" i="2" a="1"/>
  <c r="AK3750" i="2" s="1"/>
  <c r="AK4674" i="2" a="1"/>
  <c r="AK4674" i="2" s="1"/>
  <c r="AK4838" i="2" a="1"/>
  <c r="AK4838" i="2" s="1"/>
  <c r="AK5104" i="2" a="1"/>
  <c r="AK5104" i="2" s="1"/>
  <c r="AK5399" i="2" a="1"/>
  <c r="AK5399" i="2" s="1"/>
  <c r="AK177" i="2" a="1"/>
  <c r="AK177" i="2" s="1"/>
  <c r="AK278" i="2" a="1"/>
  <c r="AK278" i="2"/>
  <c r="AK589" i="2" a="1"/>
  <c r="AK589" i="2"/>
  <c r="AK642" i="2" a="1"/>
  <c r="AK642" i="2" s="1"/>
  <c r="AK886" i="2" a="1"/>
  <c r="AK886" i="2" s="1"/>
  <c r="AK908" i="2" a="1"/>
  <c r="AK908" i="2"/>
  <c r="AK1147" i="2" a="1"/>
  <c r="AK1147" i="2" s="1"/>
  <c r="AK1148" i="2" a="1"/>
  <c r="AK1148" i="2"/>
  <c r="AK1370" i="2" a="1"/>
  <c r="AK1370" i="2" s="1"/>
  <c r="AK1392" i="2" a="1"/>
  <c r="AK1392" i="2"/>
  <c r="AK1767" i="2" a="1"/>
  <c r="AK1767" i="2"/>
  <c r="AK1837" i="2" a="1"/>
  <c r="AK1837" i="2" s="1"/>
  <c r="AK1921" i="2" a="1"/>
  <c r="AK1921" i="2"/>
  <c r="AK1922" i="2" a="1"/>
  <c r="AK1922" i="2" s="1"/>
  <c r="AK2003" i="2" a="1"/>
  <c r="AK2003" i="2" s="1"/>
  <c r="AK2078" i="2" a="1"/>
  <c r="AK2078" i="2" s="1"/>
  <c r="AK2445" i="2" a="1"/>
  <c r="AK2445" i="2" s="1"/>
  <c r="AK2446" i="2" a="1"/>
  <c r="AK2446" i="2" s="1"/>
  <c r="AK3568" i="2" a="1"/>
  <c r="AK3568" i="2" s="1"/>
  <c r="AK5281" i="2" a="1"/>
  <c r="AK5281" i="2" s="1"/>
  <c r="AK6070" i="2" a="1"/>
  <c r="AK6070" i="2" s="1"/>
  <c r="AK6547" i="2" a="1"/>
  <c r="AK6547" i="2" s="1"/>
  <c r="AK6894" i="2" a="1"/>
  <c r="AK6894" i="2" s="1"/>
  <c r="AK3958" i="2" a="1"/>
  <c r="AK3958" i="2"/>
  <c r="AK4280" i="2" a="1"/>
  <c r="AK4280" i="2" s="1"/>
  <c r="AK4309" i="2" a="1"/>
  <c r="AK4309" i="2" s="1"/>
  <c r="AK4421" i="2" a="1"/>
  <c r="AK4421" i="2" s="1"/>
  <c r="AK4456" i="2" a="1"/>
  <c r="AK4456" i="2" s="1"/>
  <c r="AK2531" i="2" a="1"/>
  <c r="AK2531" i="2" s="1"/>
  <c r="AK2621" i="2" a="1"/>
  <c r="AK2621" i="2"/>
  <c r="AK2701" i="2" a="1"/>
  <c r="AK2701" i="2"/>
  <c r="AK2702" i="2" a="1"/>
  <c r="AK2702" i="2" s="1"/>
  <c r="AK3600" i="2" a="1"/>
  <c r="AK3600" i="2" s="1"/>
  <c r="AK4960" i="2" a="1"/>
  <c r="AK4960" i="2" s="1"/>
  <c r="AK6548" i="2" a="1"/>
  <c r="AK6548" i="2" s="1"/>
  <c r="AK6755" i="2" a="1"/>
  <c r="AK6755" i="2"/>
  <c r="AK6939" i="2" a="1"/>
  <c r="AK6939" i="2" s="1"/>
  <c r="AK6195" i="2" a="1"/>
  <c r="AK6195" i="2" s="1"/>
  <c r="AK6392" i="2" a="1"/>
  <c r="AK6392" i="2" s="1"/>
  <c r="AK6408" i="2" a="1"/>
  <c r="AK6408" i="2" s="1"/>
  <c r="AK5509" i="2" a="1"/>
  <c r="AK5509" i="2" s="1"/>
  <c r="AK5705" i="2" a="1"/>
  <c r="AK5705" i="2" s="1"/>
  <c r="AK5831" i="2" a="1"/>
  <c r="AK5831" i="2"/>
  <c r="AK5960" i="2" a="1"/>
  <c r="AK5960" i="2"/>
  <c r="AK279" i="2" a="1"/>
  <c r="AK279" i="2" s="1"/>
  <c r="AK347" i="2" a="1"/>
  <c r="AK347" i="2" s="1"/>
  <c r="AK1541" i="2" a="1"/>
  <c r="AK1541" i="2" s="1"/>
  <c r="AK3112" i="2" a="1"/>
  <c r="AK3112" i="2" s="1"/>
  <c r="AK3382" i="2" a="1"/>
  <c r="AK3382" i="2" s="1"/>
  <c r="AK3423" i="2" a="1"/>
  <c r="AK3423" i="2"/>
  <c r="AK3751" i="2" a="1"/>
  <c r="AK3751" i="2"/>
  <c r="AK3789" i="2" a="1"/>
  <c r="AK3789" i="2" s="1"/>
  <c r="AK4698" i="2" a="1"/>
  <c r="AK4698" i="2"/>
  <c r="AK4839" i="2" a="1"/>
  <c r="AK4839" i="2" s="1"/>
  <c r="AK5133" i="2" a="1"/>
  <c r="AK5133" i="2" s="1"/>
  <c r="AK5400" i="2" a="1"/>
  <c r="AK5400" i="2"/>
  <c r="AK280" i="2" a="1"/>
  <c r="AK280" i="2" s="1"/>
  <c r="AK281" i="2" a="1"/>
  <c r="AK281" i="2" s="1"/>
  <c r="AK643" i="2" a="1"/>
  <c r="AK643" i="2" s="1"/>
  <c r="AK692" i="2" a="1"/>
  <c r="AK692" i="2" s="1"/>
  <c r="AK909" i="2" a="1"/>
  <c r="AK909" i="2" s="1"/>
  <c r="AK910" i="2" a="1"/>
  <c r="AK910" i="2" s="1"/>
  <c r="AK1174" i="2" a="1"/>
  <c r="AK1174" i="2" s="1"/>
  <c r="AK1175" i="2" a="1"/>
  <c r="AK1175" i="2" s="1"/>
  <c r="AK1393" i="2" a="1"/>
  <c r="AK1393" i="2" s="1"/>
  <c r="AK1419" i="2" a="1"/>
  <c r="AK1419" i="2"/>
  <c r="AK1838" i="2" a="1"/>
  <c r="AK1838" i="2"/>
  <c r="AK1923" i="2" a="1"/>
  <c r="AK1923" i="2" s="1"/>
  <c r="AK2004" i="2" a="1"/>
  <c r="AK2004" i="2" s="1"/>
  <c r="AK2079" i="2" a="1"/>
  <c r="AK2079" i="2" s="1"/>
  <c r="AK2080" i="2" a="1"/>
  <c r="AK2080" i="2"/>
  <c r="AK2135" i="2" a="1"/>
  <c r="AK2135" i="2" s="1"/>
  <c r="AK2447" i="2" a="1"/>
  <c r="AK2447" i="2" s="1"/>
  <c r="AK2448" i="2" a="1"/>
  <c r="AK2448" i="2" s="1"/>
  <c r="AK3601" i="2" a="1"/>
  <c r="AK3601" i="2"/>
  <c r="AK5293" i="2" a="1"/>
  <c r="AK5293" i="2" s="1"/>
  <c r="AK6094" i="2" a="1"/>
  <c r="AK6094" i="2"/>
  <c r="AK6593" i="2" a="1"/>
  <c r="AK6593" i="2" s="1"/>
  <c r="AK6940" i="2" a="1"/>
  <c r="AK6940" i="2" s="1"/>
  <c r="AK3979" i="2" a="1"/>
  <c r="AK3979" i="2" s="1"/>
  <c r="AK4310" i="2" a="1"/>
  <c r="AK4310" i="2" s="1"/>
  <c r="AK4330" i="2" a="1"/>
  <c r="AK4330" i="2" s="1"/>
  <c r="AK4457" i="2" a="1"/>
  <c r="AK4457" i="2" s="1"/>
  <c r="AK4495" i="2" a="1"/>
  <c r="AK4495" i="2"/>
  <c r="AK2532" i="2" a="1"/>
  <c r="AK2532" i="2"/>
  <c r="AK2622" i="2" a="1"/>
  <c r="AK2622" i="2" s="1"/>
  <c r="AK2703" i="2" a="1"/>
  <c r="AK2703" i="2" s="1"/>
  <c r="AK2704" i="2" a="1"/>
  <c r="AK2704" i="2"/>
  <c r="AK3624" i="2" a="1"/>
  <c r="AK3624" i="2" s="1"/>
  <c r="AK4976" i="2" a="1"/>
  <c r="AK4976" i="2" s="1"/>
  <c r="AK6594" i="2" a="1"/>
  <c r="AK6594" i="2" s="1"/>
  <c r="AK6756" i="2" a="1"/>
  <c r="AK6756" i="2"/>
  <c r="AK6980" i="2" a="1"/>
  <c r="AK6980" i="2"/>
  <c r="AK6215" i="2" a="1"/>
  <c r="AK6215" i="2" s="1"/>
  <c r="AK6393" i="2" a="1"/>
  <c r="AK6393" i="2" s="1"/>
  <c r="AK6409" i="2" a="1"/>
  <c r="AK6409" i="2" s="1"/>
  <c r="AK5532" i="2" a="1"/>
  <c r="AK5532" i="2"/>
  <c r="AK5706" i="2" a="1"/>
  <c r="AK5706" i="2"/>
  <c r="AK5832" i="2" a="1"/>
  <c r="AK5832" i="2" s="1"/>
  <c r="AK5961" i="2" a="1"/>
  <c r="AK5961" i="2" s="1"/>
  <c r="AK282" i="2" a="1"/>
  <c r="AK282" i="2" s="1"/>
  <c r="AK348" i="2" a="1"/>
  <c r="AK348" i="2" s="1"/>
  <c r="AK1542" i="2" a="1"/>
  <c r="AK1542" i="2"/>
  <c r="AK3113" i="2" a="1"/>
  <c r="AK3113" i="2" s="1"/>
  <c r="AK4699" i="2" a="1"/>
  <c r="AK4699" i="2"/>
  <c r="AK4840" i="2" a="1"/>
  <c r="AK4840" i="2" s="1"/>
  <c r="AK5134" i="2" a="1"/>
  <c r="AK5134" i="2"/>
  <c r="AK5401" i="2" a="1"/>
  <c r="AK5401" i="2" s="1"/>
  <c r="AK1839" i="2" a="1"/>
  <c r="AK1839" i="2" s="1"/>
  <c r="AK1924" i="2" a="1"/>
  <c r="AK1924" i="2" s="1"/>
  <c r="AK841" i="2" a="1"/>
  <c r="AK841" i="2"/>
  <c r="AK849" i="2" a="1"/>
  <c r="AK849" i="2" s="1"/>
  <c r="AK1055" i="2" a="1"/>
  <c r="AK1055" i="2" s="1"/>
  <c r="AK1074" i="2" a="1"/>
  <c r="AK1074" i="2" s="1"/>
  <c r="AK1289" i="2" a="1"/>
  <c r="AK1289" i="2"/>
  <c r="AK1307" i="2" a="1"/>
  <c r="AK1307" i="2"/>
  <c r="AK2005" i="2" a="1"/>
  <c r="AK2005" i="2"/>
  <c r="AK2006" i="2" a="1"/>
  <c r="AK2006" i="2" s="1"/>
  <c r="AK2081" i="2" a="1"/>
  <c r="AK2081" i="2"/>
  <c r="AK2136" i="2" a="1"/>
  <c r="AK2136" i="2"/>
  <c r="AK2533" i="2" a="1"/>
  <c r="AK2533" i="2" s="1"/>
  <c r="AK2623" i="2" a="1"/>
  <c r="AK2623" i="2" s="1"/>
  <c r="AK2705" i="2" a="1"/>
  <c r="AK2705" i="2" s="1"/>
  <c r="AK2706" i="2" a="1"/>
  <c r="AK2706" i="2" s="1"/>
  <c r="AK2768" i="2" a="1"/>
  <c r="AK2768" i="2" s="1"/>
  <c r="AK2818" i="2" a="1"/>
  <c r="AK2818" i="2" s="1"/>
  <c r="AK3602" i="2" a="1"/>
  <c r="AK3602" i="2"/>
  <c r="AK3980" i="2" a="1"/>
  <c r="AK3980" i="2" s="1"/>
  <c r="AK6207" i="2" a="1"/>
  <c r="AK6207" i="2"/>
  <c r="AK6330" i="2" a="1"/>
  <c r="AK6330" i="2" s="1"/>
  <c r="AK6343" i="2" a="1"/>
  <c r="AK6343" i="2" s="1"/>
  <c r="AK4961" i="2" a="1"/>
  <c r="AK4961" i="2" s="1"/>
  <c r="AK6573" i="2" a="1"/>
  <c r="AK6573" i="2" s="1"/>
  <c r="AK6757" i="2" a="1"/>
  <c r="AK6757" i="2" s="1"/>
  <c r="AK6941" i="2" a="1"/>
  <c r="AK6941" i="2" s="1"/>
  <c r="AK5533" i="2" a="1"/>
  <c r="AK5533" i="2"/>
  <c r="AK5707" i="2" a="1"/>
  <c r="AK5707" i="2"/>
  <c r="AK5833" i="2" a="1"/>
  <c r="AK5833" i="2" s="1"/>
  <c r="AK5962" i="2" a="1"/>
  <c r="AK5962" i="2"/>
  <c r="AK3209" i="2" a="1"/>
  <c r="AK3209" i="2" s="1"/>
  <c r="AK3455" i="2" a="1"/>
  <c r="AK3455" i="2" s="1"/>
  <c r="AK3470" i="2" a="1"/>
  <c r="AK3470" i="2" s="1"/>
  <c r="AK3826" i="2" a="1"/>
  <c r="AK3826" i="2"/>
  <c r="AK3858" i="2" a="1"/>
  <c r="AK3858" i="2" s="1"/>
  <c r="AK283" i="2" a="1"/>
  <c r="AK283" i="2"/>
  <c r="AK390" i="2" a="1"/>
  <c r="AK390" i="2" s="1"/>
  <c r="AK693" i="2" a="1"/>
  <c r="AK693" i="2" s="1"/>
  <c r="AK724" i="2" a="1"/>
  <c r="AK724" i="2" s="1"/>
  <c r="AK812" i="2" a="1"/>
  <c r="AK812" i="2"/>
  <c r="AK813" i="2" a="1"/>
  <c r="AK813" i="2" s="1"/>
  <c r="AK1056" i="2" a="1"/>
  <c r="AK1056" i="2" s="1"/>
  <c r="AK1075" i="2" a="1"/>
  <c r="AK1075" i="2" s="1"/>
  <c r="AK1290" i="2" a="1"/>
  <c r="AK1290" i="2" s="1"/>
  <c r="AK1308" i="2" a="1"/>
  <c r="AK1308" i="2"/>
  <c r="AK1840" i="2" a="1"/>
  <c r="AK1840" i="2" s="1"/>
  <c r="AK1925" i="2" a="1"/>
  <c r="AK1925" i="2" s="1"/>
  <c r="AK2007" i="2" a="1"/>
  <c r="AK2007" i="2"/>
  <c r="AK2008" i="2" a="1"/>
  <c r="AK2008" i="2" s="1"/>
  <c r="AK2082" i="2" a="1"/>
  <c r="AK2082" i="2"/>
  <c r="AK2137" i="2" a="1"/>
  <c r="AK2137" i="2" s="1"/>
  <c r="AK2449" i="2" a="1"/>
  <c r="AK2449" i="2" s="1"/>
  <c r="AK284" i="2" a="1"/>
  <c r="AK284" i="2"/>
  <c r="AK349" i="2" a="1"/>
  <c r="AK349" i="2"/>
  <c r="AK1543" i="2" a="1"/>
  <c r="AK1543" i="2" s="1"/>
  <c r="AK3114" i="2" a="1"/>
  <c r="AK3114" i="2" s="1"/>
  <c r="AK4700" i="2" a="1"/>
  <c r="AK4700" i="2" s="1"/>
  <c r="AK4841" i="2" a="1"/>
  <c r="AK4841" i="2" s="1"/>
  <c r="AK5135" i="2" a="1"/>
  <c r="AK5135" i="2"/>
  <c r="AK5402" i="2" a="1"/>
  <c r="AK5402" i="2" s="1"/>
  <c r="AK5534" i="2" a="1"/>
  <c r="AK5534" i="2" s="1"/>
  <c r="AK3228" i="2" a="1"/>
  <c r="AK3228" i="2" s="1"/>
  <c r="AK3936" i="2" a="1"/>
  <c r="AK3936" i="2" s="1"/>
  <c r="AK4224" i="2" a="1"/>
  <c r="AK4224" i="2"/>
  <c r="AK4255" i="2" a="1"/>
  <c r="AK4255" i="2"/>
  <c r="AK4530" i="2" a="1"/>
  <c r="AK4530" i="2" s="1"/>
  <c r="AK4557" i="2" a="1"/>
  <c r="AK4557" i="2" s="1"/>
  <c r="AK2534" i="2" a="1"/>
  <c r="AK2534" i="2"/>
  <c r="AK2624" i="2" a="1"/>
  <c r="AK2624" i="2" s="1"/>
  <c r="AK2707" i="2" a="1"/>
  <c r="AK2707" i="2"/>
  <c r="AK2769" i="2" a="1"/>
  <c r="AK2769" i="2" s="1"/>
  <c r="AK2770" i="2" a="1"/>
  <c r="AK2770" i="2" s="1"/>
  <c r="AK4977" i="2" a="1"/>
  <c r="AK4977" i="2"/>
  <c r="AK6185" i="2" a="1"/>
  <c r="AK6185" i="2"/>
  <c r="AK6305" i="2" a="1"/>
  <c r="AK6305" i="2" s="1"/>
  <c r="AK6306" i="2" a="1"/>
  <c r="AK6306" i="2"/>
  <c r="AK6549" i="2" a="1"/>
  <c r="AK6549" i="2" s="1"/>
  <c r="AK6703" i="2" a="1"/>
  <c r="AK6703" i="2" s="1"/>
  <c r="AK6981" i="2" a="1"/>
  <c r="AK6981" i="2" s="1"/>
  <c r="AK5282" i="2" a="1"/>
  <c r="AK5282" i="2" s="1"/>
  <c r="AK5708" i="2" a="1"/>
  <c r="AK5708" i="2" s="1"/>
  <c r="AK5834" i="2" a="1"/>
  <c r="AK5834" i="2" s="1"/>
  <c r="AK5963" i="2" a="1"/>
  <c r="AK5963" i="2" s="1"/>
  <c r="AK6071" i="2" a="1"/>
  <c r="AK6071" i="2"/>
  <c r="AK6595" i="2" a="1"/>
  <c r="AK6595" i="2"/>
  <c r="AK6942" i="2" a="1"/>
  <c r="AK6942" i="2" s="1"/>
  <c r="AK97" i="2" a="1"/>
  <c r="AK97" i="2"/>
  <c r="AK178" i="2" a="1"/>
  <c r="AK178" i="2"/>
  <c r="AK1516" i="2" a="1"/>
  <c r="AK1516" i="2"/>
  <c r="AK3115" i="2" a="1"/>
  <c r="AK3115" i="2" s="1"/>
  <c r="AK3569" i="2" a="1"/>
  <c r="AK3569" i="2" s="1"/>
  <c r="AK4646" i="2" a="1"/>
  <c r="AK4646" i="2"/>
  <c r="AK4842" i="2" a="1"/>
  <c r="AK4842" i="2" s="1"/>
  <c r="AK5105" i="2" a="1"/>
  <c r="AK5105" i="2"/>
  <c r="AK5403" i="2" a="1"/>
  <c r="AK5403" i="2"/>
  <c r="AK1706" i="2" a="1"/>
  <c r="AK1706" i="2"/>
  <c r="AK1768" i="2" a="1"/>
  <c r="AK1768" i="2" s="1"/>
  <c r="AK1841" i="2" a="1"/>
  <c r="AK1841" i="2" s="1"/>
  <c r="AK98" i="2" a="1"/>
  <c r="AK98" i="2" s="1"/>
  <c r="AK179" i="2" a="1"/>
  <c r="AK179" i="2"/>
  <c r="AK590" i="2" a="1"/>
  <c r="AK590" i="2" s="1"/>
  <c r="AK644" i="2" a="1"/>
  <c r="AK644" i="2" s="1"/>
  <c r="AK814" i="2" a="1"/>
  <c r="AK814" i="2" s="1"/>
  <c r="AK829" i="2" a="1"/>
  <c r="AK829" i="2" s="1"/>
  <c r="AK1035" i="2" a="1"/>
  <c r="AK1035" i="2"/>
  <c r="AK1036" i="2" a="1"/>
  <c r="AK1036" i="2"/>
  <c r="AK1245" i="2" a="1"/>
  <c r="AK1245" i="2"/>
  <c r="AK1271" i="2" a="1"/>
  <c r="AK1271" i="2" s="1"/>
  <c r="AK3383" i="2" a="1"/>
  <c r="AK3383" i="2" s="1"/>
  <c r="AK3424" i="2" a="1"/>
  <c r="AK3424" i="2" s="1"/>
  <c r="AK3790" i="2" a="1"/>
  <c r="AK3790" i="2" s="1"/>
  <c r="AK3827" i="2" a="1"/>
  <c r="AK3827" i="2" s="1"/>
  <c r="AK1926" i="2" a="1"/>
  <c r="AK1926" i="2"/>
  <c r="AK2009" i="2" a="1"/>
  <c r="AK2009" i="2"/>
  <c r="AK2083" i="2" a="1"/>
  <c r="AK2083" i="2" s="1"/>
  <c r="AK2387" i="2" a="1"/>
  <c r="AK2387" i="2" s="1"/>
  <c r="AK2450" i="2" a="1"/>
  <c r="AK2450" i="2" s="1"/>
  <c r="AK2535" i="2" a="1"/>
  <c r="AK2535" i="2" s="1"/>
  <c r="AK2625" i="2" a="1"/>
  <c r="AK2625" i="2" s="1"/>
  <c r="AK2708" i="2" a="1"/>
  <c r="AK2708" i="2" s="1"/>
  <c r="AK2709" i="2" a="1"/>
  <c r="AK2709" i="2" s="1"/>
  <c r="AK3570" i="2" a="1"/>
  <c r="AK3570" i="2" s="1"/>
  <c r="AK4931" i="2" a="1"/>
  <c r="AK4931" i="2" s="1"/>
  <c r="AK3937" i="2" a="1"/>
  <c r="AK3937" i="2" s="1"/>
  <c r="AK4176" i="2" a="1"/>
  <c r="AK4176" i="2" s="1"/>
  <c r="AK4197" i="2" a="1"/>
  <c r="AK4197" i="2" s="1"/>
  <c r="AK4458" i="2" a="1"/>
  <c r="AK4458" i="2"/>
  <c r="AK4496" i="2" a="1"/>
  <c r="AK4496" i="2"/>
  <c r="AK6174" i="2" a="1"/>
  <c r="AK6174" i="2"/>
  <c r="AK6307" i="2" a="1"/>
  <c r="AK6307" i="2"/>
  <c r="AK6308" i="2" a="1"/>
  <c r="AK6308" i="2" s="1"/>
  <c r="AK6489" i="2" a="1"/>
  <c r="AK6489" i="2" s="1"/>
  <c r="AK6745" i="2" a="1"/>
  <c r="AK6745" i="2"/>
  <c r="AK6895" i="2" a="1"/>
  <c r="AK6895" i="2" s="1"/>
  <c r="AK5203" i="2" a="1"/>
  <c r="AK5203" i="2" s="1"/>
  <c r="AK5487" i="2" a="1"/>
  <c r="AK5487" i="2"/>
  <c r="AK5709" i="2" a="1"/>
  <c r="AK5709" i="2" s="1"/>
  <c r="AK5835" i="2" a="1"/>
  <c r="AK5835" i="2" s="1"/>
  <c r="AK5964" i="2" a="1"/>
  <c r="AK5964" i="2" s="1"/>
  <c r="AK6045" i="2" a="1"/>
  <c r="AK6045" i="2" s="1"/>
  <c r="AK6465" i="2" a="1"/>
  <c r="AK6465" i="2" s="1"/>
  <c r="AK6867" i="2" a="1"/>
  <c r="AK6867" i="2" s="1"/>
  <c r="AK99" i="2" a="1"/>
  <c r="AK99" i="2" s="1"/>
  <c r="AK180" i="2" a="1"/>
  <c r="AK180" i="2"/>
  <c r="AK1490" i="2" a="1"/>
  <c r="AK1490" i="2" s="1"/>
  <c r="AK3116" i="2" a="1"/>
  <c r="AK3116" i="2" s="1"/>
  <c r="AK4647" i="2" a="1"/>
  <c r="AK4647" i="2" s="1"/>
  <c r="AK4843" i="2" a="1"/>
  <c r="AK4843" i="2" s="1"/>
  <c r="AK5079" i="2" a="1"/>
  <c r="AK5079" i="2" s="1"/>
  <c r="AK5404" i="2" a="1"/>
  <c r="AK5404" i="2" s="1"/>
  <c r="AK45" i="2" a="1"/>
  <c r="AK45" i="2"/>
  <c r="AK100" i="2" a="1"/>
  <c r="AK100" i="2" s="1"/>
  <c r="AK591" i="2" a="1"/>
  <c r="AK591" i="2"/>
  <c r="AK592" i="2" a="1"/>
  <c r="AK592" i="2" s="1"/>
  <c r="AK3571" i="2" a="1"/>
  <c r="AK3571" i="2"/>
  <c r="AK4932" i="2" a="1"/>
  <c r="AK4932" i="2" s="1"/>
  <c r="AK6836" i="2" a="1"/>
  <c r="AK6836" i="2" s="1"/>
  <c r="AK6820" i="2" a="1"/>
  <c r="AK6820" i="2" s="1"/>
  <c r="AK7053" i="2" a="1"/>
  <c r="AK7053" i="2"/>
  <c r="AK5488" i="2" a="1"/>
  <c r="AK5488" i="2" s="1"/>
  <c r="AK5710" i="2" a="1"/>
  <c r="AK5710" i="2" s="1"/>
  <c r="AK5836" i="2" a="1"/>
  <c r="AK5836" i="2" s="1"/>
  <c r="AK5965" i="2" a="1"/>
  <c r="AK5965" i="2" s="1"/>
  <c r="AK101" i="2" a="1"/>
  <c r="AK101" i="2" s="1"/>
  <c r="AK181" i="2" a="1"/>
  <c r="AK181" i="2" s="1"/>
  <c r="AK1491" i="2" a="1"/>
  <c r="AK1491" i="2"/>
  <c r="AK3117" i="2" a="1"/>
  <c r="AK3117" i="2" s="1"/>
  <c r="AK3351" i="2" a="1"/>
  <c r="AK3351" i="2" s="1"/>
  <c r="AK3384" i="2" a="1"/>
  <c r="AK3384" i="2" s="1"/>
  <c r="AK3718" i="2" a="1"/>
  <c r="AK3718" i="2" s="1"/>
  <c r="AK3752" i="2" a="1"/>
  <c r="AK3752" i="2" s="1"/>
  <c r="AK4675" i="2" a="1"/>
  <c r="AK4675" i="2" s="1"/>
  <c r="AK4844" i="2" a="1"/>
  <c r="AK4844" i="2"/>
  <c r="AK5080" i="2" a="1"/>
  <c r="AK5080" i="2"/>
  <c r="AK5405" i="2" a="1"/>
  <c r="AK5405" i="2" s="1"/>
  <c r="AK102" i="2" a="1"/>
  <c r="AK102" i="2"/>
  <c r="AK103" i="2" a="1"/>
  <c r="AK103" i="2" s="1"/>
  <c r="AK593" i="2" a="1"/>
  <c r="AK593" i="2" s="1"/>
  <c r="AK594" i="2" a="1"/>
  <c r="AK594" i="2" s="1"/>
  <c r="AK869" i="2" a="1"/>
  <c r="AK869" i="2" s="1"/>
  <c r="AK887" i="2" a="1"/>
  <c r="AK887" i="2"/>
  <c r="AK1126" i="2" a="1"/>
  <c r="AK1126" i="2" s="1"/>
  <c r="AK1149" i="2" a="1"/>
  <c r="AK1149" i="2" s="1"/>
  <c r="AK1348" i="2" a="1"/>
  <c r="AK1348" i="2" s="1"/>
  <c r="AK1371" i="2" a="1"/>
  <c r="AK1371" i="2" s="1"/>
  <c r="AK1707" i="2" a="1"/>
  <c r="AK1707" i="2" s="1"/>
  <c r="AK1769" i="2" a="1"/>
  <c r="AK1769" i="2" s="1"/>
  <c r="AK1842" i="2" a="1"/>
  <c r="AK1842" i="2" s="1"/>
  <c r="AK1927" i="2" a="1"/>
  <c r="AK1927" i="2" s="1"/>
  <c r="AK1928" i="2" a="1"/>
  <c r="AK1928" i="2"/>
  <c r="AK2010" i="2" a="1"/>
  <c r="AK2010" i="2" s="1"/>
  <c r="AK2388" i="2" a="1"/>
  <c r="AK2388" i="2" s="1"/>
  <c r="AK2451" i="2" a="1"/>
  <c r="AK2451" i="2" s="1"/>
  <c r="AK2452" i="2" a="1"/>
  <c r="AK2452" i="2" s="1"/>
  <c r="AK3572" i="2" a="1"/>
  <c r="AK3572" i="2" s="1"/>
  <c r="AK5272" i="2" a="1"/>
  <c r="AK5272" i="2"/>
  <c r="AK6046" i="2" a="1"/>
  <c r="AK6046" i="2"/>
  <c r="AK6490" i="2" a="1"/>
  <c r="AK6490" i="2" s="1"/>
  <c r="AK6896" i="2" a="1"/>
  <c r="AK6896" i="2"/>
  <c r="AK3938" i="2" a="1"/>
  <c r="AK3938" i="2" s="1"/>
  <c r="AK4256" i="2" a="1"/>
  <c r="AK4256" i="2" s="1"/>
  <c r="AK4281" i="2" a="1"/>
  <c r="AK4281" i="2"/>
  <c r="AK4391" i="2" a="1"/>
  <c r="AK4391" i="2"/>
  <c r="AK4422" i="2" a="1"/>
  <c r="AK4422" i="2"/>
  <c r="AK2536" i="2" a="1"/>
  <c r="AK2536" i="2" s="1"/>
  <c r="AK2626" i="2" a="1"/>
  <c r="AK2626" i="2"/>
  <c r="AK2710" i="2" a="1"/>
  <c r="AK2710" i="2"/>
  <c r="AK3573" i="2" a="1"/>
  <c r="AK3573" i="2" s="1"/>
  <c r="AK4933" i="2" a="1"/>
  <c r="AK4933" i="2" s="1"/>
  <c r="AK6522" i="2" a="1"/>
  <c r="AK6522" i="2" s="1"/>
  <c r="AK6746" i="2" a="1"/>
  <c r="AK6746" i="2" s="1"/>
  <c r="AK6897" i="2" a="1"/>
  <c r="AK6897" i="2" s="1"/>
  <c r="AK6186" i="2" a="1"/>
  <c r="AK6186" i="2" s="1"/>
  <c r="AK6377" i="2" a="1"/>
  <c r="AK6377" i="2" s="1"/>
  <c r="AK6394" i="2" a="1"/>
  <c r="AK6394" i="2" s="1"/>
  <c r="AK5510" i="2" a="1"/>
  <c r="AK5510" i="2"/>
  <c r="AK5711" i="2" a="1"/>
  <c r="AK5711" i="2" s="1"/>
  <c r="AK5837" i="2" a="1"/>
  <c r="AK5837" i="2" s="1"/>
  <c r="AK5966" i="2" a="1"/>
  <c r="AK5966" i="2"/>
  <c r="AK3229" i="2" a="1"/>
  <c r="AK3229" i="2" s="1"/>
  <c r="AK3456" i="2" a="1"/>
  <c r="AK3456" i="2" s="1"/>
  <c r="AK3471" i="2" a="1"/>
  <c r="AK3471" i="2" s="1"/>
  <c r="AK3859" i="2" a="1"/>
  <c r="AK3859" i="2"/>
  <c r="AK3860" i="2" a="1"/>
  <c r="AK3860" i="2"/>
  <c r="AK285" i="2" a="1"/>
  <c r="AK285" i="2" s="1"/>
  <c r="AK391" i="2" a="1"/>
  <c r="AK391" i="2" s="1"/>
  <c r="AK694" i="2" a="1"/>
  <c r="AK694" i="2" s="1"/>
  <c r="AK725" i="2" a="1"/>
  <c r="AK725" i="2" s="1"/>
  <c r="AK1057" i="2" a="1"/>
  <c r="AK1057" i="2" s="1"/>
  <c r="AK1088" i="2" a="1"/>
  <c r="AK1088" i="2"/>
  <c r="AK1309" i="2" a="1"/>
  <c r="AK1309" i="2" s="1"/>
  <c r="AK1310" i="2" a="1"/>
  <c r="AK1310" i="2" s="1"/>
  <c r="AK1843" i="2" a="1"/>
  <c r="AK1843" i="2" s="1"/>
  <c r="AK1929" i="2" a="1"/>
  <c r="AK1929" i="2" s="1"/>
  <c r="AK2011" i="2" a="1"/>
  <c r="AK2011" i="2" s="1"/>
  <c r="AK2084" i="2" a="1"/>
  <c r="AK2084" i="2" s="1"/>
  <c r="AK2138" i="2" a="1"/>
  <c r="AK2138" i="2"/>
  <c r="AK2139" i="2" a="1"/>
  <c r="AK2139" i="2" s="1"/>
  <c r="AK2537" i="2" a="1"/>
  <c r="AK2537" i="2"/>
  <c r="AK286" i="2" a="1"/>
  <c r="AK286" i="2" s="1"/>
  <c r="AK350" i="2" a="1"/>
  <c r="AK350" i="2"/>
  <c r="AK1544" i="2" a="1"/>
  <c r="AK1544" i="2" s="1"/>
  <c r="AK3118" i="2" a="1"/>
  <c r="AK3118" i="2" s="1"/>
  <c r="AK4701" i="2" a="1"/>
  <c r="AK4701" i="2" s="1"/>
  <c r="AK4845" i="2" a="1"/>
  <c r="AK4845" i="2"/>
  <c r="AK5136" i="2" a="1"/>
  <c r="AK5136" i="2" s="1"/>
  <c r="AK5406" i="2" a="1"/>
  <c r="AK5406" i="2" s="1"/>
  <c r="AK5554" i="2" a="1"/>
  <c r="AK5554" i="2" s="1"/>
  <c r="AK3230" i="2" a="1"/>
  <c r="AK3230" i="2" s="1"/>
  <c r="AK4225" i="2" a="1"/>
  <c r="AK4225" i="2"/>
  <c r="AK4257" i="2" a="1"/>
  <c r="AK4257" i="2" s="1"/>
  <c r="AK4531" i="2" a="1"/>
  <c r="AK4531" i="2"/>
  <c r="AK4558" i="2" a="1"/>
  <c r="AK4558" i="2" s="1"/>
  <c r="AK2538" i="2" a="1"/>
  <c r="AK2538" i="2" s="1"/>
  <c r="AK2627" i="2" a="1"/>
  <c r="AK2627" i="2" s="1"/>
  <c r="AK2711" i="2" a="1"/>
  <c r="AK2711" i="2"/>
  <c r="AK2771" i="2" a="1"/>
  <c r="AK2771" i="2" s="1"/>
  <c r="AK2772" i="2" a="1"/>
  <c r="AK2772" i="2"/>
  <c r="AK4978" i="2" a="1"/>
  <c r="AK4978" i="2" s="1"/>
  <c r="AK6550" i="2" a="1"/>
  <c r="AK6550" i="2" s="1"/>
  <c r="AK6708" i="2" a="1"/>
  <c r="AK6708" i="2" s="1"/>
  <c r="AK6982" i="2" a="1"/>
  <c r="AK6982" i="2" s="1"/>
  <c r="AK5294" i="2" a="1"/>
  <c r="AK5294" i="2" s="1"/>
  <c r="AK5712" i="2" a="1"/>
  <c r="AK5712" i="2"/>
  <c r="AK5838" i="2" a="1"/>
  <c r="AK5838" i="2" s="1"/>
  <c r="AK5967" i="2" a="1"/>
  <c r="AK5967" i="2" s="1"/>
  <c r="AK6095" i="2" a="1"/>
  <c r="AK6095" i="2" s="1"/>
  <c r="AK6596" i="2" a="1"/>
  <c r="AK6596" i="2" s="1"/>
  <c r="AK6943" i="2" a="1"/>
  <c r="AK6943" i="2"/>
  <c r="AK287" i="2" a="1"/>
  <c r="AK287" i="2" s="1"/>
  <c r="AK288" i="2" a="1"/>
  <c r="AK288" i="2" s="1"/>
  <c r="AK1517" i="2" a="1"/>
  <c r="AK1517" i="2" s="1"/>
  <c r="AK3119" i="2" a="1"/>
  <c r="AK3119" i="2" s="1"/>
  <c r="AK3385" i="2" a="1"/>
  <c r="AK3385" i="2"/>
  <c r="AK3425" i="2" a="1"/>
  <c r="AK3425" i="2" s="1"/>
  <c r="AK3753" i="2" a="1"/>
  <c r="AK3753" i="2" s="1"/>
  <c r="AK3791" i="2" a="1"/>
  <c r="AK3791" i="2" s="1"/>
  <c r="AK4702" i="2" a="1"/>
  <c r="AK4702" i="2"/>
  <c r="AK4846" i="2" a="1"/>
  <c r="AK4846" i="2" s="1"/>
  <c r="AK5106" i="2" a="1"/>
  <c r="AK5106" i="2" s="1"/>
  <c r="AK5407" i="2" a="1"/>
  <c r="AK5407" i="2" s="1"/>
  <c r="AK182" i="2" a="1"/>
  <c r="AK182" i="2" s="1"/>
  <c r="AK289" i="2" a="1"/>
  <c r="AK289" i="2" s="1"/>
  <c r="AK645" i="2" a="1"/>
  <c r="AK645" i="2" s="1"/>
  <c r="AK695" i="2" a="1"/>
  <c r="AK695" i="2" s="1"/>
  <c r="AK888" i="2" a="1"/>
  <c r="AK888" i="2"/>
  <c r="AK911" i="2" a="1"/>
  <c r="AK911" i="2" s="1"/>
  <c r="AK1150" i="2" a="1"/>
  <c r="AK1150" i="2" s="1"/>
  <c r="AK1176" i="2" a="1"/>
  <c r="AK1176" i="2" s="1"/>
  <c r="AK1394" i="2" a="1"/>
  <c r="AK1394" i="2" s="1"/>
  <c r="AK1420" i="2" a="1"/>
  <c r="AK1420" i="2" s="1"/>
  <c r="AK1770" i="2" a="1"/>
  <c r="AK1770" i="2"/>
  <c r="AK1844" i="2" a="1"/>
  <c r="AK1844" i="2" s="1"/>
  <c r="AK1930" i="2" a="1"/>
  <c r="AK1930" i="2"/>
  <c r="AK2012" i="2" a="1"/>
  <c r="AK2012" i="2" s="1"/>
  <c r="AK2085" i="2" a="1"/>
  <c r="AK2085" i="2" s="1"/>
  <c r="AK2140" i="2" a="1"/>
  <c r="AK2140" i="2" s="1"/>
  <c r="AK2453" i="2" a="1"/>
  <c r="AK2453" i="2"/>
  <c r="AK2539" i="2" a="1"/>
  <c r="AK2539" i="2" s="1"/>
  <c r="AK3603" i="2" a="1"/>
  <c r="AK3603" i="2" s="1"/>
  <c r="AK5283" i="2" a="1"/>
  <c r="AK5283" i="2"/>
  <c r="AK6096" i="2" a="1"/>
  <c r="AK6096" i="2"/>
  <c r="AK6574" i="2" a="1"/>
  <c r="AK6574" i="2" s="1"/>
  <c r="AK6944" i="2" a="1"/>
  <c r="AK6944" i="2"/>
  <c r="AK3959" i="2" a="1"/>
  <c r="AK3959" i="2"/>
  <c r="AK4311" i="2" a="1"/>
  <c r="AK4311" i="2"/>
  <c r="AK4312" i="2" a="1"/>
  <c r="AK4312" i="2" s="1"/>
  <c r="AK4423" i="2" a="1"/>
  <c r="AK4423" i="2"/>
  <c r="AK4459" i="2" a="1"/>
  <c r="AK4459" i="2"/>
  <c r="AK2540" i="2" a="1"/>
  <c r="AK2540" i="2" s="1"/>
  <c r="AK2628" i="2" a="1"/>
  <c r="AK2628" i="2"/>
  <c r="AK2712" i="2" a="1"/>
  <c r="AK2712" i="2" s="1"/>
  <c r="AK2773" i="2" a="1"/>
  <c r="AK2773" i="2"/>
  <c r="AK3604" i="2" a="1"/>
  <c r="AK3604" i="2" s="1"/>
  <c r="AK4962" i="2" a="1"/>
  <c r="AK4962" i="2" s="1"/>
  <c r="AK6575" i="2" a="1"/>
  <c r="AK6575" i="2" s="1"/>
  <c r="AK6758" i="2" a="1"/>
  <c r="AK6758" i="2" s="1"/>
  <c r="AK6945" i="2" a="1"/>
  <c r="AK6945" i="2" s="1"/>
  <c r="AK6208" i="2" a="1"/>
  <c r="AK6208" i="2" s="1"/>
  <c r="AK6395" i="2" a="1"/>
  <c r="AK6395" i="2" s="1"/>
  <c r="AK6410" i="2" a="1"/>
  <c r="AK6410" i="2" s="1"/>
  <c r="AK5535" i="2" a="1"/>
  <c r="AK5535" i="2"/>
  <c r="AK5713" i="2" a="1"/>
  <c r="AK5713" i="2" s="1"/>
  <c r="AK5839" i="2" a="1"/>
  <c r="AK5839" i="2"/>
  <c r="AK5968" i="2" a="1"/>
  <c r="AK5968" i="2" s="1"/>
  <c r="AK183" i="2" a="1"/>
  <c r="AK183" i="2"/>
  <c r="AK290" i="2" a="1"/>
  <c r="AK290" i="2" s="1"/>
  <c r="AK1492" i="2" a="1"/>
  <c r="AK1492" i="2" s="1"/>
  <c r="AK3120" i="2" a="1"/>
  <c r="AK3120" i="2" s="1"/>
  <c r="AK3352" i="2" a="1"/>
  <c r="AK3352" i="2" s="1"/>
  <c r="AK3386" i="2" a="1"/>
  <c r="AK3386" i="2"/>
  <c r="AK3719" i="2" a="1"/>
  <c r="AK3719" i="2" s="1"/>
  <c r="AK3754" i="2" a="1"/>
  <c r="AK3754" i="2" s="1"/>
  <c r="AK4676" i="2" a="1"/>
  <c r="AK4676" i="2" s="1"/>
  <c r="AK4847" i="2" a="1"/>
  <c r="AK4847" i="2" s="1"/>
  <c r="AK5081" i="2" a="1"/>
  <c r="AK5081" i="2" s="1"/>
  <c r="AK5408" i="2" a="1"/>
  <c r="AK5408" i="2" s="1"/>
  <c r="AK104" i="2" a="1"/>
  <c r="AK104" i="2" s="1"/>
  <c r="AK184" i="2" a="1"/>
  <c r="AK184" i="2" s="1"/>
  <c r="AK595" i="2" a="1"/>
  <c r="AK595" i="2" s="1"/>
  <c r="AK646" i="2" a="1"/>
  <c r="AK646" i="2"/>
  <c r="AK870" i="2" a="1"/>
  <c r="AK870" i="2"/>
  <c r="AK889" i="2" a="1"/>
  <c r="AK889" i="2"/>
  <c r="AK1127" i="2" a="1"/>
  <c r="AK1127" i="2" s="1"/>
  <c r="AK1151" i="2" a="1"/>
  <c r="AK1151" i="2"/>
  <c r="AK1372" i="2" a="1"/>
  <c r="AK1372" i="2"/>
  <c r="AK1373" i="2" a="1"/>
  <c r="AK1373" i="2" s="1"/>
  <c r="AK1708" i="2" a="1"/>
  <c r="AK1708" i="2" s="1"/>
  <c r="AK1771" i="2" a="1"/>
  <c r="AK1771" i="2" s="1"/>
  <c r="AK1845" i="2" a="1"/>
  <c r="AK1845" i="2"/>
  <c r="AK1931" i="2" a="1"/>
  <c r="AK1931" i="2" s="1"/>
  <c r="AK1932" i="2" a="1"/>
  <c r="AK1932" i="2" s="1"/>
  <c r="AK2013" i="2" a="1"/>
  <c r="AK2013" i="2" s="1"/>
  <c r="AK2389" i="2" a="1"/>
  <c r="AK2389" i="2" s="1"/>
  <c r="AK2454" i="2" a="1"/>
  <c r="AK2454" i="2" s="1"/>
  <c r="AK2541" i="2" a="1"/>
  <c r="AK2541" i="2" s="1"/>
  <c r="AK3574" i="2" a="1"/>
  <c r="AK3574" i="2" s="1"/>
  <c r="AK5273" i="2" a="1"/>
  <c r="AK5273" i="2" s="1"/>
  <c r="AK6072" i="2" a="1"/>
  <c r="AK6072" i="2" s="1"/>
  <c r="AK6523" i="2" a="1"/>
  <c r="AK6523" i="2"/>
  <c r="AK6898" i="2" a="1"/>
  <c r="AK6898" i="2"/>
  <c r="AK3939" i="2" a="1"/>
  <c r="AK3939" i="2"/>
  <c r="AK4258" i="2" a="1"/>
  <c r="AK4258" i="2" s="1"/>
  <c r="AK4282" i="2" a="1"/>
  <c r="AK4282" i="2"/>
  <c r="AK4392" i="2" a="1"/>
  <c r="AK4392" i="2" s="1"/>
  <c r="AK4424" i="2" a="1"/>
  <c r="AK4424" i="2" s="1"/>
  <c r="AK2629" i="2" a="1"/>
  <c r="AK2629" i="2" s="1"/>
  <c r="AK2630" i="2" a="1"/>
  <c r="AK2630" i="2" s="1"/>
  <c r="AK2713" i="2" a="1"/>
  <c r="AK2713" i="2"/>
  <c r="AK3575" i="2" a="1"/>
  <c r="AK3575" i="2"/>
  <c r="AK4934" i="2" a="1"/>
  <c r="AK4934" i="2" s="1"/>
  <c r="AK6524" i="2" a="1"/>
  <c r="AK6524" i="2"/>
  <c r="AK6747" i="2" a="1"/>
  <c r="AK6747" i="2"/>
  <c r="AK6899" i="2" a="1"/>
  <c r="AK6899" i="2" s="1"/>
  <c r="AK6187" i="2" a="1"/>
  <c r="AK6187" i="2" s="1"/>
  <c r="AK6378" i="2" a="1"/>
  <c r="AK6378" i="2" s="1"/>
  <c r="AK6396" i="2" a="1"/>
  <c r="AK6396" i="2" s="1"/>
  <c r="AK5511" i="2" a="1"/>
  <c r="AK5511" i="2" s="1"/>
  <c r="AK5714" i="2" a="1"/>
  <c r="AK5714" i="2" s="1"/>
  <c r="AK5840" i="2" a="1"/>
  <c r="AK5840" i="2" s="1"/>
  <c r="AK5969" i="2" a="1"/>
  <c r="AK5969" i="2" s="1"/>
  <c r="AK351" i="2" a="1"/>
  <c r="AK351" i="2" s="1"/>
  <c r="AK392" i="2" a="1"/>
  <c r="AK392" i="2" s="1"/>
  <c r="AK1572" i="2" a="1"/>
  <c r="AK1572" i="2" s="1"/>
  <c r="AK3121" i="2" a="1"/>
  <c r="AK3121" i="2" s="1"/>
  <c r="AK3253" i="2" a="1"/>
  <c r="AK3253" i="2" s="1"/>
  <c r="AK4737" i="2" a="1"/>
  <c r="AK4737" i="2" s="1"/>
  <c r="AK4848" i="2" a="1"/>
  <c r="AK4848" i="2"/>
  <c r="AK5154" i="2" a="1"/>
  <c r="AK5154" i="2" s="1"/>
  <c r="AK5409" i="2" a="1"/>
  <c r="AK5409" i="2"/>
  <c r="AK1933" i="2" a="1"/>
  <c r="AK1933" i="2"/>
  <c r="AK291" i="2" a="1"/>
  <c r="AK291" i="2"/>
  <c r="AK352" i="2" a="1"/>
  <c r="AK352" i="2"/>
  <c r="AK696" i="2" a="1"/>
  <c r="AK696" i="2" s="1"/>
  <c r="AK726" i="2" a="1"/>
  <c r="AK726" i="2" s="1"/>
  <c r="AK934" i="2" a="1"/>
  <c r="AK934" i="2"/>
  <c r="AK947" i="2" a="1"/>
  <c r="AK947" i="2" s="1"/>
  <c r="AK1177" i="2" a="1"/>
  <c r="AK1177" i="2" s="1"/>
  <c r="AK1195" i="2" a="1"/>
  <c r="AK1195" i="2" s="1"/>
  <c r="AK1421" i="2" a="1"/>
  <c r="AK1421" i="2"/>
  <c r="AK1435" i="2" a="1"/>
  <c r="AK1435" i="2" s="1"/>
  <c r="AK3387" i="2" a="1"/>
  <c r="AK3387" i="2"/>
  <c r="AK3426" i="2" a="1"/>
  <c r="AK3426" i="2" s="1"/>
  <c r="AK3792" i="2" a="1"/>
  <c r="AK3792" i="2" s="1"/>
  <c r="AK3828" i="2" a="1"/>
  <c r="AK3828" i="2" s="1"/>
  <c r="AK1934" i="2" a="1"/>
  <c r="AK1934" i="2"/>
  <c r="AK2086" i="2" a="1"/>
  <c r="AK2086" i="2"/>
  <c r="AK2087" i="2" a="1"/>
  <c r="AK2087" i="2" s="1"/>
  <c r="AK2141" i="2" a="1"/>
  <c r="AK2141" i="2"/>
  <c r="AK2179" i="2" a="1"/>
  <c r="AK2179" i="2"/>
  <c r="AK2631" i="2" a="1"/>
  <c r="AK2631" i="2"/>
  <c r="AK2632" i="2" a="1"/>
  <c r="AK2632" i="2" s="1"/>
  <c r="AK2714" i="2" a="1"/>
  <c r="AK2714" i="2" s="1"/>
  <c r="AK2774" i="2" a="1"/>
  <c r="AK2774" i="2" s="1"/>
  <c r="AK2819" i="2" a="1"/>
  <c r="AK2819" i="2" s="1"/>
  <c r="AK2849" i="2" a="1"/>
  <c r="AK2849" i="2" s="1"/>
  <c r="AK3254" i="2" a="1"/>
  <c r="AK3254" i="2"/>
  <c r="AK3989" i="2" a="1"/>
  <c r="AK3989" i="2" s="1"/>
  <c r="AK4331" i="2" a="1"/>
  <c r="AK4331" i="2" s="1"/>
  <c r="AK4342" i="2" a="1"/>
  <c r="AK4342" i="2" s="1"/>
  <c r="AK4497" i="2" a="1"/>
  <c r="AK4497" i="2"/>
  <c r="AK4532" i="2" a="1"/>
  <c r="AK4532" i="2" s="1"/>
  <c r="AK6222" i="2" a="1"/>
  <c r="AK6222" i="2" s="1"/>
  <c r="AK6344" i="2" a="1"/>
  <c r="AK6344" i="2" s="1"/>
  <c r="AK6360" i="2" a="1"/>
  <c r="AK6360" i="2"/>
  <c r="AK5017" i="2" a="1"/>
  <c r="AK5017" i="2" s="1"/>
  <c r="AK6597" i="2" a="1"/>
  <c r="AK6597" i="2"/>
  <c r="AK6713" i="2" a="1"/>
  <c r="AK6713" i="2"/>
  <c r="AK7054" i="2" a="1"/>
  <c r="AK7054" i="2" s="1"/>
  <c r="AK5241" i="2" a="1"/>
  <c r="AK5241" i="2"/>
  <c r="AK5555" i="2" a="1"/>
  <c r="AK5555" i="2" s="1"/>
  <c r="AK5715" i="2" a="1"/>
  <c r="AK5715" i="2"/>
  <c r="AK5841" i="2" a="1"/>
  <c r="AK5841" i="2" s="1"/>
  <c r="AK5970" i="2" a="1"/>
  <c r="AK5970" i="2" s="1"/>
  <c r="AK6135" i="2" a="1"/>
  <c r="AK6135" i="2" s="1"/>
  <c r="AK6635" i="2" a="1"/>
  <c r="AK6635" i="2" s="1"/>
  <c r="AK7055" i="2" a="1"/>
  <c r="AK7055" i="2" s="1"/>
  <c r="AK353" i="2" a="1"/>
  <c r="AK353" i="2" s="1"/>
  <c r="AK393" i="2" a="1"/>
  <c r="AK393" i="2" s="1"/>
  <c r="AK1573" i="2" a="1"/>
  <c r="AK1573" i="2" s="1"/>
  <c r="AK3122" i="2" a="1"/>
  <c r="AK3122" i="2" s="1"/>
  <c r="AK3255" i="2" a="1"/>
  <c r="AK3255" i="2" s="1"/>
  <c r="AK4724" i="2" a="1"/>
  <c r="AK4724" i="2"/>
  <c r="AK4849" i="2" a="1"/>
  <c r="AK4849" i="2" s="1"/>
  <c r="AK5137" i="2" a="1"/>
  <c r="AK5137" i="2" s="1"/>
  <c r="AK5410" i="2" a="1"/>
  <c r="AK5410" i="2" s="1"/>
  <c r="AK1846" i="2" a="1"/>
  <c r="AK1846" i="2"/>
  <c r="AK292" i="2" a="1"/>
  <c r="AK292" i="2" s="1"/>
  <c r="AK394" i="2" a="1"/>
  <c r="AK394" i="2"/>
  <c r="AK697" i="2" a="1"/>
  <c r="AK697" i="2" s="1"/>
  <c r="AK727" i="2" a="1"/>
  <c r="AK727" i="2" s="1"/>
  <c r="AK935" i="2" a="1"/>
  <c r="AK935" i="2" s="1"/>
  <c r="AK948" i="2" a="1"/>
  <c r="AK948" i="2" s="1"/>
  <c r="AK1178" i="2" a="1"/>
  <c r="AK1178" i="2"/>
  <c r="AK1196" i="2" a="1"/>
  <c r="AK1196" i="2" s="1"/>
  <c r="AK1422" i="2" a="1"/>
  <c r="AK1422" i="2"/>
  <c r="AK1423" i="2" a="1"/>
  <c r="AK1423" i="2"/>
  <c r="AK3388" i="2" a="1"/>
  <c r="AK3388" i="2"/>
  <c r="AK3427" i="2" a="1"/>
  <c r="AK3427" i="2" s="1"/>
  <c r="AK3793" i="2" a="1"/>
  <c r="AK3793" i="2" s="1"/>
  <c r="AK3829" i="2" a="1"/>
  <c r="AK3829" i="2"/>
  <c r="AK1935" i="2" a="1"/>
  <c r="AK1935" i="2" s="1"/>
  <c r="AK2014" i="2" a="1"/>
  <c r="AK2014" i="2" s="1"/>
  <c r="AK2088" i="2" a="1"/>
  <c r="AK2088" i="2" s="1"/>
  <c r="AK2089" i="2" a="1"/>
  <c r="AK2089" i="2"/>
  <c r="AK2142" i="2" a="1"/>
  <c r="AK2142" i="2"/>
  <c r="AK2542" i="2" a="1"/>
  <c r="AK2542" i="2" s="1"/>
  <c r="AK2633" i="2" a="1"/>
  <c r="AK2633" i="2" s="1"/>
  <c r="AK2715" i="2" a="1"/>
  <c r="AK2715" i="2" s="1"/>
  <c r="AK2775" i="2" a="1"/>
  <c r="AK2775" i="2" s="1"/>
  <c r="AK2776" i="2" a="1"/>
  <c r="AK2776" i="2" s="1"/>
  <c r="AK2820" i="2" a="1"/>
  <c r="AK2820" i="2" s="1"/>
  <c r="AK3243" i="2" a="1"/>
  <c r="AK3243" i="2" s="1"/>
  <c r="AK3981" i="2" a="1"/>
  <c r="AK3981" i="2" s="1"/>
  <c r="AK4313" i="2" a="1"/>
  <c r="AK4313" i="2" s="1"/>
  <c r="AK4332" i="2" a="1"/>
  <c r="AK4332" i="2" s="1"/>
  <c r="AK4460" i="2" a="1"/>
  <c r="AK4460" i="2" s="1"/>
  <c r="AK4498" i="2" a="1"/>
  <c r="AK4498" i="2" s="1"/>
  <c r="AK6216" i="2" a="1"/>
  <c r="AK6216" i="2" s="1"/>
  <c r="AK6331" i="2" a="1"/>
  <c r="AK6331" i="2"/>
  <c r="AK6345" i="2" a="1"/>
  <c r="AK6345" i="2" s="1"/>
  <c r="AK5018" i="2" a="1"/>
  <c r="AK5018" i="2" s="1"/>
  <c r="AK6576" i="2" a="1"/>
  <c r="AK6576" i="2" s="1"/>
  <c r="AK6709" i="2" a="1"/>
  <c r="AK6709" i="2" s="1"/>
  <c r="AK7056" i="2" a="1"/>
  <c r="AK7056" i="2"/>
  <c r="AK5242" i="2" a="1"/>
  <c r="AK5242" i="2" s="1"/>
  <c r="AK5536" i="2" a="1"/>
  <c r="AK5536" i="2"/>
  <c r="AK5716" i="2" a="1"/>
  <c r="AK5716" i="2"/>
  <c r="AK5842" i="2" a="1"/>
  <c r="AK5842" i="2" s="1"/>
  <c r="AK5971" i="2" a="1"/>
  <c r="AK5971" i="2" s="1"/>
  <c r="AK6127" i="2" a="1"/>
  <c r="AK6127" i="2" s="1"/>
  <c r="AK6616" i="2" a="1"/>
  <c r="AK6616" i="2" s="1"/>
  <c r="AK7018" i="2" a="1"/>
  <c r="AK7018" i="2" s="1"/>
  <c r="AK293" i="2" a="1"/>
  <c r="AK293" i="2" s="1"/>
  <c r="AK354" i="2" a="1"/>
  <c r="AK354" i="2"/>
  <c r="AK1545" i="2" a="1"/>
  <c r="AK1545" i="2"/>
  <c r="AK3123" i="2" a="1"/>
  <c r="AK3123" i="2" s="1"/>
  <c r="AK3244" i="2" a="1"/>
  <c r="AK3244" i="2"/>
  <c r="AK4703" i="2" a="1"/>
  <c r="AK4703" i="2" s="1"/>
  <c r="AK4850" i="2" a="1"/>
  <c r="AK4850" i="2" s="1"/>
  <c r="AK5138" i="2" a="1"/>
  <c r="AK5138" i="2" s="1"/>
  <c r="AK5411" i="2" a="1"/>
  <c r="AK5411" i="2" s="1"/>
  <c r="AK1772" i="2" a="1"/>
  <c r="AK1772" i="2" s="1"/>
  <c r="AK1847" i="2" a="1"/>
  <c r="AK1847" i="2" s="1"/>
  <c r="AK1936" i="2" a="1"/>
  <c r="AK1936" i="2" s="1"/>
  <c r="AK185" i="2" a="1"/>
  <c r="AK185" i="2" s="1"/>
  <c r="AK294" i="2" a="1"/>
  <c r="AK294" i="2"/>
  <c r="AK647" i="2" a="1"/>
  <c r="AK647" i="2" s="1"/>
  <c r="AK698" i="2" a="1"/>
  <c r="AK698" i="2"/>
  <c r="AK912" i="2" a="1"/>
  <c r="AK912" i="2" s="1"/>
  <c r="AK936" i="2" a="1"/>
  <c r="AK936" i="2"/>
  <c r="AK1152" i="2" a="1"/>
  <c r="AK1152" i="2" s="1"/>
  <c r="AK1179" i="2" a="1"/>
  <c r="AK1179" i="2"/>
  <c r="AK1395" i="2" a="1"/>
  <c r="AK1395" i="2"/>
  <c r="AK1424" i="2" a="1"/>
  <c r="AK1424" i="2" s="1"/>
  <c r="AK3353" i="2" a="1"/>
  <c r="AK3353" i="2" s="1"/>
  <c r="AK3389" i="2" a="1"/>
  <c r="AK3389" i="2"/>
  <c r="AK3755" i="2" a="1"/>
  <c r="AK3755" i="2" s="1"/>
  <c r="AK3794" i="2" a="1"/>
  <c r="AK3794" i="2" s="1"/>
  <c r="AK2015" i="2" a="1"/>
  <c r="AK2015" i="2" s="1"/>
  <c r="AK2016" i="2" a="1"/>
  <c r="AK2016" i="2" s="1"/>
  <c r="AK2090" i="2" a="1"/>
  <c r="AK2090" i="2" s="1"/>
  <c r="AK2455" i="2" a="1"/>
  <c r="AK2455" i="2" s="1"/>
  <c r="AK2543" i="2" a="1"/>
  <c r="AK2543" i="2"/>
  <c r="AK2634" i="2" a="1"/>
  <c r="AK2634" i="2" s="1"/>
  <c r="AK2716" i="2" a="1"/>
  <c r="AK2716" i="2"/>
  <c r="AK2717" i="2" a="1"/>
  <c r="AK2717" i="2" s="1"/>
  <c r="AK2777" i="2" a="1"/>
  <c r="AK2777" i="2"/>
  <c r="AK3245" i="2" a="1"/>
  <c r="AK3245" i="2"/>
  <c r="AK3960" i="2" a="1"/>
  <c r="AK3960" i="2" s="1"/>
  <c r="AK4314" i="2" a="1"/>
  <c r="AK4314" i="2" s="1"/>
  <c r="AK4315" i="2" a="1"/>
  <c r="AK4315" i="2"/>
  <c r="AK4461" i="2" a="1"/>
  <c r="AK4461" i="2"/>
  <c r="AK4462" i="2" a="1"/>
  <c r="AK4462" i="2"/>
  <c r="AK6196" i="2" a="1"/>
  <c r="AK6196" i="2"/>
  <c r="AK6309" i="2" a="1"/>
  <c r="AK6309" i="2" s="1"/>
  <c r="AK6332" i="2" a="1"/>
  <c r="AK6332" i="2"/>
  <c r="AK5001" i="2" a="1"/>
  <c r="AK5001" i="2" s="1"/>
  <c r="AK6551" i="2" a="1"/>
  <c r="AK6551" i="2" s="1"/>
  <c r="AK6704" i="2" a="1"/>
  <c r="AK6704" i="2" s="1"/>
  <c r="AK7019" i="2" a="1"/>
  <c r="AK7019" i="2" s="1"/>
  <c r="AK5232" i="2" a="1"/>
  <c r="AK5232" i="2" s="1"/>
  <c r="AK5537" i="2" a="1"/>
  <c r="AK5537" i="2" s="1"/>
  <c r="AK5717" i="2" a="1"/>
  <c r="AK5717" i="2" s="1"/>
  <c r="AK5843" i="2" a="1"/>
  <c r="AK5843" i="2" s="1"/>
  <c r="AK5972" i="2" a="1"/>
  <c r="AK5972" i="2" s="1"/>
  <c r="AK6110" i="2" a="1"/>
  <c r="AK6110" i="2" s="1"/>
  <c r="AK6598" i="2" a="1"/>
  <c r="AK6598" i="2" s="1"/>
  <c r="AK7020" i="2" a="1"/>
  <c r="AK7020" i="2" s="1"/>
  <c r="AK355" i="2" a="1"/>
  <c r="AK355" i="2"/>
  <c r="AK395" i="2" a="1"/>
  <c r="AK395" i="2"/>
  <c r="AK1574" i="2" a="1"/>
  <c r="AK1574" i="2" s="1"/>
  <c r="AK3124" i="2" a="1"/>
  <c r="AK3124" i="2"/>
  <c r="AK3457" i="2" a="1"/>
  <c r="AK3457" i="2" s="1"/>
  <c r="AK3472" i="2" a="1"/>
  <c r="AK3472" i="2"/>
  <c r="AK3830" i="2" a="1"/>
  <c r="AK3830" i="2"/>
  <c r="AK3831" i="2" a="1"/>
  <c r="AK3831" i="2"/>
  <c r="AK4725" i="2" a="1"/>
  <c r="AK4725" i="2"/>
  <c r="AK4851" i="2" a="1"/>
  <c r="AK4851" i="2" s="1"/>
  <c r="AK937" i="2" a="1"/>
  <c r="AK937" i="2" s="1"/>
  <c r="AK949" i="2" a="1"/>
  <c r="AK949" i="2" s="1"/>
  <c r="AK1197" i="2" a="1"/>
  <c r="AK1197" i="2" s="1"/>
  <c r="AK1198" i="2" a="1"/>
  <c r="AK1198" i="2" s="1"/>
  <c r="AK1425" i="2" a="1"/>
  <c r="AK1425" i="2" s="1"/>
  <c r="AK1436" i="2" a="1"/>
  <c r="AK1436" i="2" s="1"/>
  <c r="AK1937" i="2" a="1"/>
  <c r="AK1937" i="2" s="1"/>
  <c r="AK2017" i="2" a="1"/>
  <c r="AK2017" i="2"/>
  <c r="AK2091" i="2" a="1"/>
  <c r="AK2091" i="2" s="1"/>
  <c r="AK2143" i="2" a="1"/>
  <c r="AK2143" i="2" s="1"/>
  <c r="AK2180" i="2" a="1"/>
  <c r="AK2180" i="2"/>
  <c r="AK2202" i="2" a="1"/>
  <c r="AK2202" i="2"/>
  <c r="AK3625" i="2" a="1"/>
  <c r="AK3625" i="2"/>
  <c r="AK5301" i="2" a="1"/>
  <c r="AK5301" i="2"/>
  <c r="AK6111" i="2" a="1"/>
  <c r="AK6111" i="2"/>
  <c r="AK6636" i="2" a="1"/>
  <c r="AK6636" i="2" s="1"/>
  <c r="AK6983" i="2" a="1"/>
  <c r="AK6983" i="2" s="1"/>
  <c r="AK3990" i="2" a="1"/>
  <c r="AK3990" i="2" s="1"/>
  <c r="AK4333" i="2" a="1"/>
  <c r="AK4333" i="2" s="1"/>
  <c r="AK4343" i="2" a="1"/>
  <c r="AK4343" i="2" s="1"/>
  <c r="AK4499" i="2" a="1"/>
  <c r="AK4499" i="2" s="1"/>
  <c r="AK4533" i="2" a="1"/>
  <c r="AK4533" i="2"/>
  <c r="AK2544" i="2" a="1"/>
  <c r="AK2544" i="2" s="1"/>
  <c r="AK2635" i="2" a="1"/>
  <c r="AK2635" i="2" s="1"/>
  <c r="AK2718" i="2" a="1"/>
  <c r="AK2718" i="2" s="1"/>
  <c r="AK2778" i="2" a="1"/>
  <c r="AK2778" i="2" s="1"/>
  <c r="AK2821" i="2" a="1"/>
  <c r="AK2821" i="2"/>
  <c r="AK2850" i="2" a="1"/>
  <c r="AK2850" i="2" s="1"/>
  <c r="AK3639" i="2" a="1"/>
  <c r="AK3639" i="2" s="1"/>
  <c r="AK5002" i="2" a="1"/>
  <c r="AK5002" i="2" s="1"/>
  <c r="AK6649" i="2" a="1"/>
  <c r="AK6649" i="2"/>
  <c r="AK6768" i="2" a="1"/>
  <c r="AK6768" i="2" s="1"/>
  <c r="AK7021" i="2" a="1"/>
  <c r="AK7021" i="2"/>
  <c r="AK6234" i="2" a="1"/>
  <c r="AK6234" i="2"/>
  <c r="AK6420" i="2" a="1"/>
  <c r="AK6420" i="2"/>
  <c r="AK6427" i="2" a="1"/>
  <c r="AK6427" i="2" s="1"/>
  <c r="AK5155" i="2" a="1"/>
  <c r="AK5155" i="2" s="1"/>
  <c r="AK5412" i="2" a="1"/>
  <c r="AK5412" i="2" s="1"/>
  <c r="AK5556" i="2" a="1"/>
  <c r="AK5556" i="2"/>
  <c r="AK5718" i="2" a="1"/>
  <c r="AK5718" i="2"/>
  <c r="AK5844" i="2" a="1"/>
  <c r="AK5844" i="2"/>
  <c r="AK5973" i="2" a="1"/>
  <c r="AK5973" i="2" s="1"/>
  <c r="AK396" i="2" a="1"/>
  <c r="AK396" i="2" s="1"/>
  <c r="AK414" i="2" a="1"/>
  <c r="AK414" i="2" s="1"/>
  <c r="AK1575" i="2" a="1"/>
  <c r="AK1575" i="2" s="1"/>
  <c r="AK3125" i="2" a="1"/>
  <c r="AK3125" i="2" s="1"/>
  <c r="AK4738" i="2" a="1"/>
  <c r="AK4738" i="2"/>
  <c r="AK4852" i="2" a="1"/>
  <c r="AK4852" i="2" s="1"/>
  <c r="AK938" i="2" a="1"/>
  <c r="AK938" i="2" s="1"/>
  <c r="AK950" i="2" a="1"/>
  <c r="AK950" i="2" s="1"/>
  <c r="AK1199" i="2" a="1"/>
  <c r="AK1199" i="2" s="1"/>
  <c r="AK1208" i="2" a="1"/>
  <c r="AK1208" i="2" s="1"/>
  <c r="AK1437" i="2" a="1"/>
  <c r="AK1437" i="2"/>
  <c r="AK1438" i="2" a="1"/>
  <c r="AK1438" i="2" s="1"/>
  <c r="AK2018" i="2" a="1"/>
  <c r="AK2018" i="2" s="1"/>
  <c r="AK2092" i="2" a="1"/>
  <c r="AK2092" i="2"/>
  <c r="AK2093" i="2" a="1"/>
  <c r="AK2093" i="2" s="1"/>
  <c r="AK2144" i="2" a="1"/>
  <c r="AK2144" i="2" s="1"/>
  <c r="AK2181" i="2" a="1"/>
  <c r="AK2181" i="2"/>
  <c r="AK2182" i="2" a="1"/>
  <c r="AK2182" i="2" s="1"/>
  <c r="AK3640" i="2" a="1"/>
  <c r="AK3640" i="2"/>
  <c r="AK5302" i="2" a="1"/>
  <c r="AK5302" i="2"/>
  <c r="AK6128" i="2" a="1"/>
  <c r="AK6128" i="2" s="1"/>
  <c r="AK6650" i="2" a="1"/>
  <c r="AK6650" i="2" s="1"/>
  <c r="AK7022" i="2" a="1"/>
  <c r="AK7022" i="2" s="1"/>
  <c r="AK3991" i="2" a="1"/>
  <c r="AK3991" i="2" s="1"/>
  <c r="AK4334" i="2" a="1"/>
  <c r="AK4334" i="2" s="1"/>
  <c r="AK4344" i="2" a="1"/>
  <c r="AK4344" i="2" s="1"/>
  <c r="AK4500" i="2" a="1"/>
  <c r="AK4500" i="2" s="1"/>
  <c r="AK4534" i="2" a="1"/>
  <c r="AK4534" i="2"/>
  <c r="AK2636" i="2" a="1"/>
  <c r="AK2636" i="2" s="1"/>
  <c r="AK2719" i="2" a="1"/>
  <c r="AK2719" i="2" s="1"/>
  <c r="AK2779" i="2" a="1"/>
  <c r="AK2779" i="2"/>
  <c r="AK2780" i="2" a="1"/>
  <c r="AK2780" i="2" s="1"/>
  <c r="AK2822" i="2" a="1"/>
  <c r="AK2822" i="2" s="1"/>
  <c r="AK2851" i="2" a="1"/>
  <c r="AK2851" i="2" s="1"/>
  <c r="AK3654" i="2" a="1"/>
  <c r="AK3654" i="2" s="1"/>
  <c r="AK5019" i="2" a="1"/>
  <c r="AK5019" i="2" s="1"/>
  <c r="AK6657" i="2" a="1"/>
  <c r="AK6657" i="2"/>
  <c r="AK6769" i="2" a="1"/>
  <c r="AK6769" i="2" s="1"/>
  <c r="AK7057" i="2" a="1"/>
  <c r="AK7057" i="2" s="1"/>
  <c r="AK6235" i="2" a="1"/>
  <c r="AK6235" i="2"/>
  <c r="AK6421" i="2" a="1"/>
  <c r="AK6421" i="2"/>
  <c r="AK6428" i="2" a="1"/>
  <c r="AK6428" i="2" s="1"/>
  <c r="AK5163" i="2" a="1"/>
  <c r="AK5163" i="2" s="1"/>
  <c r="AK5413" i="2" a="1"/>
  <c r="AK5413" i="2"/>
  <c r="AK5573" i="2" a="1"/>
  <c r="AK5573" i="2" s="1"/>
  <c r="AK5719" i="2" a="1"/>
  <c r="AK5719" i="2" s="1"/>
  <c r="AK5845" i="2" a="1"/>
  <c r="AK5845" i="2" s="1"/>
  <c r="AK5974" i="2" a="1"/>
  <c r="AK5974" i="2" s="1"/>
  <c r="AK356" i="2" a="1"/>
  <c r="AK356" i="2"/>
  <c r="AK397" i="2" a="1"/>
  <c r="AK397" i="2" s="1"/>
  <c r="AK1586" i="2" a="1"/>
  <c r="AK1586" i="2" s="1"/>
  <c r="AK3126" i="2" a="1"/>
  <c r="AK3126" i="2" s="1"/>
  <c r="AK3256" i="2" a="1"/>
  <c r="AK3256" i="2" s="1"/>
  <c r="AK4739" i="2" a="1"/>
  <c r="AK4739" i="2"/>
  <c r="AK4853" i="2" a="1"/>
  <c r="AK4853" i="2"/>
  <c r="AK1938" i="2" a="1"/>
  <c r="AK1938" i="2" s="1"/>
  <c r="AK357" i="2" a="1"/>
  <c r="AK357" i="2"/>
  <c r="AK358" i="2" a="1"/>
  <c r="AK358" i="2" s="1"/>
  <c r="AK728" i="2" a="1"/>
  <c r="AK728" i="2" s="1"/>
  <c r="AK729" i="2" a="1"/>
  <c r="AK729" i="2" s="1"/>
  <c r="AK951" i="2" a="1"/>
  <c r="AK951" i="2" s="1"/>
  <c r="AK952" i="2" a="1"/>
  <c r="AK952" i="2" s="1"/>
  <c r="AK1200" i="2" a="1"/>
  <c r="AK1200" i="2" s="1"/>
  <c r="AK1201" i="2" a="1"/>
  <c r="AK1201" i="2" s="1"/>
  <c r="AK1426" i="2" a="1"/>
  <c r="AK1426" i="2" s="1"/>
  <c r="AK1439" i="2" a="1"/>
  <c r="AK1439" i="2"/>
  <c r="AK3428" i="2" a="1"/>
  <c r="AK3428" i="2" s="1"/>
  <c r="AK3458" i="2" a="1"/>
  <c r="AK3458" i="2" s="1"/>
  <c r="AK3795" i="2" a="1"/>
  <c r="AK3795" i="2" s="1"/>
  <c r="AK3832" i="2" a="1"/>
  <c r="AK3832" i="2" s="1"/>
  <c r="AK2019" i="2" a="1"/>
  <c r="AK2019" i="2" s="1"/>
  <c r="AK2094" i="2" a="1"/>
  <c r="AK2094" i="2"/>
  <c r="AK2095" i="2" a="1"/>
  <c r="AK2095" i="2" s="1"/>
  <c r="AK2145" i="2" a="1"/>
  <c r="AK2145" i="2" s="1"/>
  <c r="AK2183" i="2" a="1"/>
  <c r="AK2183" i="2" s="1"/>
  <c r="AK2637" i="2" a="1"/>
  <c r="AK2637" i="2"/>
  <c r="AK2720" i="2" a="1"/>
  <c r="AK2720" i="2"/>
  <c r="AK2721" i="2" a="1"/>
  <c r="AK2721" i="2" s="1"/>
  <c r="AK2781" i="2" a="1"/>
  <c r="AK2781" i="2" s="1"/>
  <c r="AK2823" i="2" a="1"/>
  <c r="AK2823" i="2"/>
  <c r="AK2852" i="2" a="1"/>
  <c r="AK2852" i="2" s="1"/>
  <c r="AK3257" i="2" a="1"/>
  <c r="AK3257" i="2"/>
  <c r="AK3992" i="2" a="1"/>
  <c r="AK3992" i="2" s="1"/>
  <c r="AK4335" i="2" a="1"/>
  <c r="AK4335" i="2" s="1"/>
  <c r="AK4345" i="2" a="1"/>
  <c r="AK4345" i="2" s="1"/>
  <c r="AK4501" i="2" a="1"/>
  <c r="AK4501" i="2" s="1"/>
  <c r="AK4535" i="2" a="1"/>
  <c r="AK4535" i="2" s="1"/>
  <c r="AK6223" i="2" a="1"/>
  <c r="AK6223" i="2" s="1"/>
  <c r="AK6346" i="2" a="1"/>
  <c r="AK6346" i="2" s="1"/>
  <c r="AK6361" i="2" a="1"/>
  <c r="AK6361" i="2" s="1"/>
  <c r="AK5023" i="2" a="1"/>
  <c r="AK5023" i="2"/>
  <c r="AK6599" i="2" a="1"/>
  <c r="AK6599" i="2" s="1"/>
  <c r="AK6716" i="2" a="1"/>
  <c r="AK6716" i="2" s="1"/>
  <c r="AK7067" i="2" a="1"/>
  <c r="AK7067" i="2" s="1"/>
  <c r="AK5156" i="2" a="1"/>
  <c r="AK5156" i="2"/>
  <c r="AK5414" i="2" a="1"/>
  <c r="AK5414" i="2" s="1"/>
  <c r="AK5243" i="2" a="1"/>
  <c r="AK5243" i="2"/>
  <c r="AK5557" i="2" a="1"/>
  <c r="AK5557" i="2" s="1"/>
  <c r="AK5720" i="2" a="1"/>
  <c r="AK5720" i="2"/>
  <c r="AK5846" i="2" a="1"/>
  <c r="AK5846" i="2" s="1"/>
  <c r="AK5975" i="2" a="1"/>
  <c r="AK5975" i="2" s="1"/>
  <c r="AK6136" i="2" a="1"/>
  <c r="AK6136" i="2" s="1"/>
  <c r="AK6651" i="2" a="1"/>
  <c r="AK6651" i="2" s="1"/>
  <c r="AK7058" i="2" a="1"/>
  <c r="AK7058" i="2" s="1"/>
  <c r="AK105" i="2" a="1"/>
  <c r="AK105" i="2" s="1"/>
  <c r="AK106" i="2" a="1"/>
  <c r="AK106" i="2" s="1"/>
  <c r="AK1493" i="2" a="1"/>
  <c r="AK1493" i="2" s="1"/>
  <c r="AK3127" i="2" a="1"/>
  <c r="AK3127" i="2" s="1"/>
  <c r="AK3545" i="2" a="1"/>
  <c r="AK3545" i="2"/>
  <c r="AK4648" i="2" a="1"/>
  <c r="AK4648" i="2"/>
  <c r="AK4854" i="2" a="1"/>
  <c r="AK4854" i="2"/>
  <c r="AK5082" i="2" a="1"/>
  <c r="AK5082" i="2"/>
  <c r="AK5415" i="2" a="1"/>
  <c r="AK5415" i="2"/>
  <c r="AK1709" i="2" a="1"/>
  <c r="AK1709" i="2" s="1"/>
  <c r="AK1710" i="2" a="1"/>
  <c r="AK1710" i="2" s="1"/>
  <c r="AK1773" i="2" a="1"/>
  <c r="AK1773" i="2" s="1"/>
  <c r="AK1848" i="2" a="1"/>
  <c r="AK1848" i="2" s="1"/>
  <c r="AK107" i="2" a="1"/>
  <c r="AK107" i="2" s="1"/>
  <c r="AK108" i="2" a="1"/>
  <c r="AK108" i="2"/>
  <c r="AK596" i="2" a="1"/>
  <c r="AK596" i="2"/>
  <c r="AK648" i="2" a="1"/>
  <c r="AK648" i="2" s="1"/>
  <c r="AK815" i="2" a="1"/>
  <c r="AK815" i="2" s="1"/>
  <c r="AK816" i="2" a="1"/>
  <c r="AK816" i="2" s="1"/>
  <c r="AK1009" i="2" a="1"/>
  <c r="AK1009" i="2"/>
  <c r="AK1037" i="2" a="1"/>
  <c r="AK1037" i="2"/>
  <c r="AK1246" i="2" a="1"/>
  <c r="AK1246" i="2" s="1"/>
  <c r="AK1272" i="2" a="1"/>
  <c r="AK1272" i="2"/>
  <c r="AK3354" i="2" a="1"/>
  <c r="AK3354" i="2"/>
  <c r="AK3390" i="2" a="1"/>
  <c r="AK3390" i="2" s="1"/>
  <c r="AK3756" i="2" a="1"/>
  <c r="AK3756" i="2"/>
  <c r="AK3796" i="2" a="1"/>
  <c r="AK3796" i="2"/>
  <c r="AK1939" i="2" a="1"/>
  <c r="AK1939" i="2" s="1"/>
  <c r="AK2020" i="2" a="1"/>
  <c r="AK2020" i="2" s="1"/>
  <c r="AK2390" i="2" a="1"/>
  <c r="AK2390" i="2" s="1"/>
  <c r="AK2456" i="2" a="1"/>
  <c r="AK2456" i="2"/>
  <c r="AK2457" i="2" a="1"/>
  <c r="AK2457" i="2" s="1"/>
  <c r="AK2545" i="2" a="1"/>
  <c r="AK2545" i="2"/>
  <c r="AK2638" i="2" a="1"/>
  <c r="AK2638" i="2" s="1"/>
  <c r="AK2722" i="2" a="1"/>
  <c r="AK2722" i="2" s="1"/>
  <c r="AK3546" i="2" a="1"/>
  <c r="AK3546" i="2" s="1"/>
  <c r="AK4912" i="2" a="1"/>
  <c r="AK4912" i="2" s="1"/>
  <c r="AK3940" i="2" a="1"/>
  <c r="AK3940" i="2" s="1"/>
  <c r="AK4177" i="2" a="1"/>
  <c r="AK4177" i="2"/>
  <c r="AK4178" i="2" a="1"/>
  <c r="AK4178" i="2"/>
  <c r="AK4463" i="2" a="1"/>
  <c r="AK4463" i="2" s="1"/>
  <c r="AK4464" i="2" a="1"/>
  <c r="AK4464" i="2" s="1"/>
  <c r="AK6163" i="2" a="1"/>
  <c r="AK6163" i="2"/>
  <c r="AK6276" i="2" a="1"/>
  <c r="AK6276" i="2"/>
  <c r="AK6310" i="2" a="1"/>
  <c r="AK6310" i="2" s="1"/>
  <c r="AK6444" i="2" a="1"/>
  <c r="AK6444" i="2"/>
  <c r="AK6736" i="2" a="1"/>
  <c r="AK6736" i="2"/>
  <c r="AK6868" i="2" a="1"/>
  <c r="AK6868" i="2" s="1"/>
  <c r="AK5198" i="2" a="1"/>
  <c r="AK5198" i="2" s="1"/>
  <c r="AK5489" i="2" a="1"/>
  <c r="AK5489" i="2" s="1"/>
  <c r="AK5721" i="2" a="1"/>
  <c r="AK5721" i="2"/>
  <c r="AK5847" i="2" a="1"/>
  <c r="AK5847" i="2" s="1"/>
  <c r="AK5976" i="2" a="1"/>
  <c r="AK5976" i="2" s="1"/>
  <c r="AK6047" i="2" a="1"/>
  <c r="AK6047" i="2" s="1"/>
  <c r="AK6445" i="2" a="1"/>
  <c r="AK6445" i="2"/>
  <c r="AK6869" i="2" a="1"/>
  <c r="AK6869" i="2" s="1"/>
  <c r="AK186" i="2" a="1"/>
  <c r="AK186" i="2"/>
  <c r="AK187" i="2" a="1"/>
  <c r="AK187" i="2"/>
  <c r="AK1518" i="2" a="1"/>
  <c r="AK1518" i="2" s="1"/>
  <c r="AK3128" i="2" a="1"/>
  <c r="AK3128" i="2"/>
  <c r="AK3327" i="2" a="1"/>
  <c r="AK3327" i="2"/>
  <c r="AK3355" i="2" a="1"/>
  <c r="AK3355" i="2" s="1"/>
  <c r="AK3547" i="2" a="1"/>
  <c r="AK3547" i="2"/>
  <c r="AK3720" i="2" a="1"/>
  <c r="AK3720" i="2"/>
  <c r="AK3757" i="2" a="1"/>
  <c r="AK3757" i="2" s="1"/>
  <c r="AK4649" i="2" a="1"/>
  <c r="AK4649" i="2" s="1"/>
  <c r="AK4855" i="2" a="1"/>
  <c r="AK4855" i="2"/>
  <c r="AK5107" i="2" a="1"/>
  <c r="AK5107" i="2"/>
  <c r="AK5416" i="2" a="1"/>
  <c r="AK5416" i="2" s="1"/>
  <c r="AK109" i="2" a="1"/>
  <c r="AK109" i="2"/>
  <c r="AK188" i="2" a="1"/>
  <c r="AK188" i="2"/>
  <c r="AK597" i="2" a="1"/>
  <c r="AK597" i="2" s="1"/>
  <c r="AK649" i="2" a="1"/>
  <c r="AK649" i="2" s="1"/>
  <c r="AK1010" i="2" a="1"/>
  <c r="AK1010" i="2" s="1"/>
  <c r="AK1011" i="2" a="1"/>
  <c r="AK1011" i="2"/>
  <c r="AK1228" i="2" a="1"/>
  <c r="AK1228" i="2" s="1"/>
  <c r="AK1247" i="2" a="1"/>
  <c r="AK1247" i="2" s="1"/>
  <c r="AK3605" i="2" a="1"/>
  <c r="AK3605" i="2" s="1"/>
  <c r="AK4146" i="2" a="1"/>
  <c r="AK4146" i="2"/>
  <c r="AK4159" i="2" a="1"/>
  <c r="AK4159" i="2" s="1"/>
  <c r="AK4393" i="2" a="1"/>
  <c r="AK4393" i="2"/>
  <c r="AK4425" i="2" a="1"/>
  <c r="AK4425" i="2" s="1"/>
  <c r="AK4011" i="2" a="1"/>
  <c r="AK4011" i="2" s="1"/>
  <c r="AK4020" i="2" a="1"/>
  <c r="AK4020" i="2" s="1"/>
  <c r="AK4029" i="2" a="1"/>
  <c r="AK4029" i="2" s="1"/>
  <c r="AK4030" i="2" a="1"/>
  <c r="AK4030" i="2" s="1"/>
  <c r="AK4042" i="2" a="1"/>
  <c r="AK4042" i="2" s="1"/>
  <c r="AK4053" i="2" a="1"/>
  <c r="AK4053" i="2" s="1"/>
  <c r="AK4076" i="2" a="1"/>
  <c r="AK4076" i="2" s="1"/>
  <c r="AK4081" i="2" a="1"/>
  <c r="AK4081" i="2" s="1"/>
  <c r="AK4091" i="2" a="1"/>
  <c r="AK4091" i="2" s="1"/>
  <c r="AK4100" i="2" a="1"/>
  <c r="AK4100" i="2" s="1"/>
  <c r="AK4108" i="2" a="1"/>
  <c r="AK4108" i="2" s="1"/>
  <c r="AK4109" i="2" a="1"/>
  <c r="AK4109" i="2" s="1"/>
  <c r="AK6837" i="2" a="1"/>
  <c r="AK6837" i="2" s="1"/>
  <c r="AK4935" i="2" a="1"/>
  <c r="AK4935" i="2" s="1"/>
  <c r="AK6821" i="2" a="1"/>
  <c r="AK6821" i="2"/>
  <c r="AK7068" i="2" a="1"/>
  <c r="AK7068" i="2" s="1"/>
  <c r="AK5259" i="2" a="1"/>
  <c r="AK5259" i="2" s="1"/>
  <c r="AK5512" i="2" a="1"/>
  <c r="AK5512" i="2"/>
  <c r="AK5722" i="2" a="1"/>
  <c r="AK5722" i="2" s="1"/>
  <c r="AK5848" i="2" a="1"/>
  <c r="AK5848" i="2"/>
  <c r="AK5977" i="2" a="1"/>
  <c r="AK5977" i="2"/>
  <c r="AK6048" i="2" a="1"/>
  <c r="AK6048" i="2"/>
  <c r="AK6822" i="2" a="1"/>
  <c r="AK6822" i="2" s="1"/>
  <c r="AK7023" i="2" a="1"/>
  <c r="AK7023" i="2" s="1"/>
  <c r="AK359" i="2" a="1"/>
  <c r="AK359" i="2"/>
  <c r="AK518" i="2" a="1"/>
  <c r="AK518" i="2"/>
  <c r="AK1494" i="2" a="1"/>
  <c r="AK1494" i="2"/>
  <c r="AK3129" i="2" a="1"/>
  <c r="AK3129" i="2" s="1"/>
  <c r="AK2995" i="2" a="1"/>
  <c r="AK2995" i="2"/>
  <c r="AK3018" i="2" a="1"/>
  <c r="AK3018" i="2" s="1"/>
  <c r="AK3130" i="2" a="1"/>
  <c r="AK3130" i="2" s="1"/>
  <c r="AK3268" i="2" a="1"/>
  <c r="AK3268" i="2" s="1"/>
  <c r="AK3269" i="2" a="1"/>
  <c r="AK3269" i="2" s="1"/>
  <c r="AK4650" i="2" a="1"/>
  <c r="AK4650" i="2"/>
  <c r="AK4856" i="2" a="1"/>
  <c r="AK4856" i="2"/>
  <c r="AK4896" i="2" a="1"/>
  <c r="AK4896" i="2" s="1"/>
  <c r="AK5042" i="2" a="1"/>
  <c r="AK5042" i="2" s="1"/>
  <c r="AK5183" i="2" a="1"/>
  <c r="AK5183" i="2"/>
  <c r="AK5417" i="2" a="1"/>
  <c r="AK5417" i="2" s="1"/>
  <c r="AK5252" i="2" a="1"/>
  <c r="AK5252" i="2"/>
  <c r="AK5592" i="2" a="1"/>
  <c r="AK5592" i="2"/>
  <c r="AK6009" i="2" a="1"/>
  <c r="AK6009" i="2" s="1"/>
  <c r="AK6012" i="2" a="1"/>
  <c r="AK6012" i="2" s="1"/>
  <c r="AK6014" i="2" a="1"/>
  <c r="AK6014" i="2" s="1"/>
  <c r="AK6027" i="2" a="1"/>
  <c r="AK6027" i="2" s="1"/>
  <c r="AK6466" i="2" a="1"/>
  <c r="AK6466" i="2" s="1"/>
  <c r="AK6870" i="2" a="1"/>
  <c r="AK6870" i="2" s="1"/>
  <c r="AK478" i="2" a="1"/>
  <c r="AK478" i="2" s="1"/>
  <c r="AK490" i="2" a="1"/>
  <c r="AK490" i="2" s="1"/>
  <c r="AK778" i="2" a="1"/>
  <c r="AK778" i="2" s="1"/>
  <c r="AK779" i="2" a="1"/>
  <c r="AK779" i="2" s="1"/>
  <c r="AK967" i="2" a="1"/>
  <c r="AK967" i="2" s="1"/>
  <c r="AK974" i="2" a="1"/>
  <c r="AK974" i="2" s="1"/>
  <c r="AK1639" i="2" a="1"/>
  <c r="AK1639" i="2" s="1"/>
  <c r="AK1640" i="2" a="1"/>
  <c r="AK1640" i="2" s="1"/>
  <c r="AK1641" i="2" a="1"/>
  <c r="AK1641" i="2" s="1"/>
  <c r="AK1642" i="2" a="1"/>
  <c r="AK1642" i="2"/>
  <c r="AK1643" i="2" a="1"/>
  <c r="AK1643" i="2" s="1"/>
  <c r="AK1646" i="2" a="1"/>
  <c r="AK1646" i="2" s="1"/>
  <c r="AK2909" i="2" a="1"/>
  <c r="AK2909" i="2"/>
  <c r="AK2938" i="2" a="1"/>
  <c r="AK2938" i="2" s="1"/>
  <c r="AK2939" i="2" a="1"/>
  <c r="AK2939" i="2"/>
  <c r="AK2940" i="2" a="1"/>
  <c r="AK2940" i="2" s="1"/>
  <c r="AK2941" i="2" a="1"/>
  <c r="AK2941" i="2" s="1"/>
  <c r="AK2963" i="2" a="1"/>
  <c r="AK2963" i="2"/>
  <c r="AK2996" i="2" a="1"/>
  <c r="AK2996" i="2"/>
  <c r="AK3000" i="2" a="1"/>
  <c r="AK3000" i="2" s="1"/>
  <c r="AK3131" i="2" a="1"/>
  <c r="AK3131" i="2" s="1"/>
  <c r="AK3270" i="2" a="1"/>
  <c r="AK3270" i="2"/>
  <c r="AK3271" i="2" a="1"/>
  <c r="AK3271" i="2" s="1"/>
  <c r="AK3918" i="2" a="1"/>
  <c r="AK3918" i="2" s="1"/>
  <c r="AK4346" i="2" a="1"/>
  <c r="AK4346" i="2" s="1"/>
  <c r="AK4360" i="2" a="1"/>
  <c r="AK4360" i="2" s="1"/>
  <c r="AK4559" i="2" a="1"/>
  <c r="AK4559" i="2" s="1"/>
  <c r="AK4560" i="2" a="1"/>
  <c r="AK4560" i="2" s="1"/>
  <c r="AK4913" i="2" a="1"/>
  <c r="AK4913" i="2"/>
  <c r="AK6175" i="2" a="1"/>
  <c r="AK6175" i="2"/>
  <c r="AK6243" i="2" a="1"/>
  <c r="AK6243" i="2"/>
  <c r="AK6244" i="2" a="1"/>
  <c r="AK6244" i="2" s="1"/>
  <c r="AK6439" i="2" a="1"/>
  <c r="AK6439" i="2" s="1"/>
  <c r="AK6674" i="2" a="1"/>
  <c r="AK6674" i="2" s="1"/>
  <c r="AK6900" i="2" a="1"/>
  <c r="AK6900" i="2"/>
  <c r="AK360" i="2" a="1"/>
  <c r="AK360" i="2" s="1"/>
  <c r="AK398" i="2" a="1"/>
  <c r="AK398" i="2" s="1"/>
  <c r="AK1576" i="2" a="1"/>
  <c r="AK1576" i="2" s="1"/>
  <c r="AK3132" i="2" a="1"/>
  <c r="AK3132" i="2" s="1"/>
  <c r="AK4857" i="2" a="1"/>
  <c r="AK4857" i="2" s="1"/>
  <c r="AK4704" i="2" a="1"/>
  <c r="AK4704" i="2" s="1"/>
  <c r="AK5157" i="2" a="1"/>
  <c r="AK5157" i="2"/>
  <c r="AK5418" i="2" a="1"/>
  <c r="AK5418" i="2" s="1"/>
  <c r="AK5558" i="2" a="1"/>
  <c r="AK5558" i="2" s="1"/>
  <c r="AK6838" i="2" a="1"/>
  <c r="AK6838" i="2" s="1"/>
  <c r="AK7092" i="2" a="1"/>
  <c r="AK7092" i="2" s="1"/>
  <c r="AK5598" i="2" a="1"/>
  <c r="AK5598" i="2" s="1"/>
  <c r="AK5723" i="2" a="1"/>
  <c r="AK5723" i="2" s="1"/>
  <c r="AK5849" i="2" a="1"/>
  <c r="AK5849" i="2" s="1"/>
  <c r="AK361" i="2" a="1"/>
  <c r="AK361" i="2"/>
  <c r="AK399" i="2" a="1"/>
  <c r="AK399" i="2"/>
  <c r="AK730" i="2" a="1"/>
  <c r="AK730" i="2"/>
  <c r="AK731" i="2" a="1"/>
  <c r="AK731" i="2"/>
  <c r="AK3626" i="2" a="1"/>
  <c r="AK3626" i="2" s="1"/>
  <c r="AK4979" i="2" a="1"/>
  <c r="AK4979" i="2" s="1"/>
  <c r="AK6797" i="2" a="1"/>
  <c r="AK6797" i="2"/>
  <c r="AK415" i="2" a="1"/>
  <c r="AK415" i="2"/>
  <c r="AK449" i="2" a="1"/>
  <c r="AK449" i="2" s="1"/>
  <c r="AK1587" i="2" a="1"/>
  <c r="AK1587" i="2" s="1"/>
  <c r="AK3133" i="2" a="1"/>
  <c r="AK3133" i="2" s="1"/>
  <c r="AK3473" i="2" a="1"/>
  <c r="AK3473" i="2"/>
  <c r="AK3489" i="2" a="1"/>
  <c r="AK3489" i="2" s="1"/>
  <c r="AK3655" i="2" a="1"/>
  <c r="AK3655" i="2" s="1"/>
  <c r="AK3861" i="2" a="1"/>
  <c r="AK3861" i="2" s="1"/>
  <c r="AK3862" i="2" a="1"/>
  <c r="AK3862" i="2" s="1"/>
  <c r="AK4746" i="2" a="1"/>
  <c r="AK4746" i="2" s="1"/>
  <c r="AK4858" i="2" a="1"/>
  <c r="AK4858" i="2" s="1"/>
  <c r="AK5175" i="2" a="1"/>
  <c r="AK5175" i="2"/>
  <c r="AK5419" i="2" a="1"/>
  <c r="AK5419" i="2"/>
  <c r="AK5305" i="2" a="1"/>
  <c r="AK5305" i="2"/>
  <c r="AK5581" i="2" a="1"/>
  <c r="AK5581" i="2"/>
  <c r="AK6137" i="2" a="1"/>
  <c r="AK6137" i="2" s="1"/>
  <c r="AK6658" i="2" a="1"/>
  <c r="AK6658" i="2"/>
  <c r="AK7059" i="2" a="1"/>
  <c r="AK7059" i="2"/>
  <c r="AK400" i="2" a="1"/>
  <c r="AK400" i="2"/>
  <c r="AK416" i="2" a="1"/>
  <c r="AK416" i="2" s="1"/>
  <c r="AK740" i="2" a="1"/>
  <c r="AK740" i="2" s="1"/>
  <c r="AK741" i="2" a="1"/>
  <c r="AK741" i="2" s="1"/>
  <c r="AK958" i="2" a="1"/>
  <c r="AK958" i="2" s="1"/>
  <c r="AK959" i="2" a="1"/>
  <c r="AK959" i="2" s="1"/>
  <c r="AK1214" i="2" a="1"/>
  <c r="AK1214" i="2" s="1"/>
  <c r="AK1215" i="2" a="1"/>
  <c r="AK1215" i="2" s="1"/>
  <c r="AK1448" i="2" a="1"/>
  <c r="AK1448" i="2" s="1"/>
  <c r="AK1451" i="2" a="1"/>
  <c r="AK1451" i="2" s="1"/>
  <c r="AK2226" i="2" a="1"/>
  <c r="AK2226" i="2" s="1"/>
  <c r="AK2227" i="2" a="1"/>
  <c r="AK2227" i="2" s="1"/>
  <c r="AK2228" i="2" a="1"/>
  <c r="AK2228" i="2"/>
  <c r="AK2255" i="2" a="1"/>
  <c r="AK2255" i="2"/>
  <c r="AK2256" i="2" a="1"/>
  <c r="AK2256" i="2"/>
  <c r="AK2257" i="2" a="1"/>
  <c r="AK2257" i="2" s="1"/>
  <c r="AK2874" i="2" a="1"/>
  <c r="AK2874" i="2"/>
  <c r="AK2875" i="2" a="1"/>
  <c r="AK2875" i="2" s="1"/>
  <c r="AK2876" i="2" a="1"/>
  <c r="AK2876" i="2" s="1"/>
  <c r="AK2910" i="2" a="1"/>
  <c r="AK2910" i="2" s="1"/>
  <c r="AK2911" i="2" a="1"/>
  <c r="AK2911" i="2" s="1"/>
  <c r="AK2912" i="2" a="1"/>
  <c r="AK2912" i="2" s="1"/>
  <c r="AK3656" i="2" a="1"/>
  <c r="AK3656" i="2" s="1"/>
  <c r="AK3994" i="2" a="1"/>
  <c r="AK3994" i="2"/>
  <c r="AK4347" i="2" a="1"/>
  <c r="AK4347" i="2"/>
  <c r="AK4348" i="2" a="1"/>
  <c r="AK4348" i="2" s="1"/>
  <c r="AK4561" i="2" a="1"/>
  <c r="AK4561" i="2"/>
  <c r="AK4562" i="2" a="1"/>
  <c r="AK4562" i="2" s="1"/>
  <c r="AK5020" i="2" a="1"/>
  <c r="AK5020" i="2" s="1"/>
  <c r="AK6237" i="2" a="1"/>
  <c r="AK6237" i="2" s="1"/>
  <c r="AK6429" i="2" a="1"/>
  <c r="AK6429" i="2" s="1"/>
  <c r="AK6430" i="2" a="1"/>
  <c r="AK6430" i="2" s="1"/>
  <c r="AK6663" i="2" a="1"/>
  <c r="AK6663" i="2" s="1"/>
  <c r="AK6778" i="2" a="1"/>
  <c r="AK6778" i="2" s="1"/>
  <c r="AK7060" i="2" a="1"/>
  <c r="AK7060" i="2" s="1"/>
  <c r="AK5599" i="2" a="1"/>
  <c r="AK5599" i="2"/>
  <c r="AK5724" i="2" a="1"/>
  <c r="AK5724" i="2"/>
  <c r="AK5850" i="2" a="1"/>
  <c r="AK5850" i="2" s="1"/>
  <c r="AK529" i="2" a="1"/>
  <c r="AK529" i="2" s="1"/>
  <c r="AK1460" i="2" a="1"/>
  <c r="AK1460" i="2" s="1"/>
  <c r="AK1519" i="2" a="1"/>
  <c r="AK1519" i="2" s="1"/>
  <c r="AK3134" i="2" a="1"/>
  <c r="AK3134" i="2"/>
  <c r="AK3021" i="2" a="1"/>
  <c r="AK3021" i="2" s="1"/>
  <c r="AK3023" i="2" a="1"/>
  <c r="AK3023" i="2"/>
  <c r="AK3277" i="2" a="1"/>
  <c r="AK3277" i="2"/>
  <c r="AK3285" i="2" a="1"/>
  <c r="AK3285" i="2"/>
  <c r="AK3286" i="2" a="1"/>
  <c r="AK3286" i="2" s="1"/>
  <c r="AK4677" i="2" a="1"/>
  <c r="AK4677" i="2" s="1"/>
  <c r="AK4859" i="2" a="1"/>
  <c r="AK4859" i="2"/>
  <c r="AK4897" i="2" a="1"/>
  <c r="AK4897" i="2" s="1"/>
  <c r="AK5043" i="2" a="1"/>
  <c r="AK5043" i="2" s="1"/>
  <c r="AK5184" i="2" a="1"/>
  <c r="AK5184" i="2" s="1"/>
  <c r="AK5420" i="2" a="1"/>
  <c r="AK5420" i="2" s="1"/>
  <c r="AK5312" i="2" a="1"/>
  <c r="AK5312" i="2"/>
  <c r="AK5593" i="2" a="1"/>
  <c r="AK5593" i="2" s="1"/>
  <c r="AK5994" i="2" a="1"/>
  <c r="AK5994" i="2" s="1"/>
  <c r="AK5995" i="2" a="1"/>
  <c r="AK5995" i="2" s="1"/>
  <c r="AK5996" i="2" a="1"/>
  <c r="AK5996" i="2" s="1"/>
  <c r="AK6049" i="2" a="1"/>
  <c r="AK6049" i="2"/>
  <c r="AK6552" i="2" a="1"/>
  <c r="AK6552" i="2" s="1"/>
  <c r="AK6901" i="2" a="1"/>
  <c r="AK6901" i="2"/>
  <c r="AK519" i="2" a="1"/>
  <c r="AK519" i="2"/>
  <c r="AK521" i="2" a="1"/>
  <c r="AK521" i="2"/>
  <c r="AK786" i="2" a="1"/>
  <c r="AK786" i="2"/>
  <c r="AK788" i="2" a="1"/>
  <c r="AK788" i="2" s="1"/>
  <c r="AK980" i="2" a="1"/>
  <c r="AK980" i="2" s="1"/>
  <c r="AK981" i="2" a="1"/>
  <c r="AK981" i="2" s="1"/>
  <c r="AK2184" i="2" a="1"/>
  <c r="AK2184" i="2"/>
  <c r="AK2185" i="2" a="1"/>
  <c r="AK2185" i="2" s="1"/>
  <c r="AK2203" i="2" a="1"/>
  <c r="AK2203" i="2" s="1"/>
  <c r="AK2204" i="2" a="1"/>
  <c r="AK2204" i="2" s="1"/>
  <c r="AK2229" i="2" a="1"/>
  <c r="AK2229" i="2"/>
  <c r="AK2230" i="2" a="1"/>
  <c r="AK2230" i="2" s="1"/>
  <c r="AK2723" i="2" a="1"/>
  <c r="AK2723" i="2" s="1"/>
  <c r="AK2782" i="2" a="1"/>
  <c r="AK2782" i="2" s="1"/>
  <c r="AK2783" i="2" a="1"/>
  <c r="AK2783" i="2" s="1"/>
  <c r="AK2824" i="2" a="1"/>
  <c r="AK2824" i="2" s="1"/>
  <c r="AK2825" i="2" a="1"/>
  <c r="AK2825" i="2"/>
  <c r="AK2853" i="2" a="1"/>
  <c r="AK2853" i="2" s="1"/>
  <c r="AK3007" i="2" a="1"/>
  <c r="AK3007" i="2"/>
  <c r="AK3010" i="2" a="1"/>
  <c r="AK3010" i="2" s="1"/>
  <c r="AK3191" i="2" a="1"/>
  <c r="AK3191" i="2"/>
  <c r="AK3291" i="2" a="1"/>
  <c r="AK3291" i="2" s="1"/>
  <c r="AK3292" i="2" a="1"/>
  <c r="AK3292" i="2" s="1"/>
  <c r="AK3961" i="2" a="1"/>
  <c r="AK3961" i="2" s="1"/>
  <c r="AK4364" i="2" a="1"/>
  <c r="AK4364" i="2" s="1"/>
  <c r="AK4365" i="2" a="1"/>
  <c r="AK4365" i="2" s="1"/>
  <c r="AK4598" i="2" a="1"/>
  <c r="AK4598" i="2" s="1"/>
  <c r="AK4604" i="2" a="1"/>
  <c r="AK4604" i="2"/>
  <c r="AK5038" i="2" a="1"/>
  <c r="AK5038" i="2"/>
  <c r="AK6217" i="2" a="1"/>
  <c r="AK6217" i="2" s="1"/>
  <c r="AK6251" i="2" a="1"/>
  <c r="AK6251" i="2" s="1"/>
  <c r="AK6252" i="2" a="1"/>
  <c r="AK6252" i="2" s="1"/>
  <c r="AK6491" i="2" a="1"/>
  <c r="AK6491" i="2"/>
  <c r="AK6684" i="2" a="1"/>
  <c r="AK6684" i="2" s="1"/>
  <c r="AK6984" i="2" a="1"/>
  <c r="AK6984" i="2"/>
  <c r="AK531" i="2" a="1"/>
  <c r="AK531" i="2"/>
  <c r="AK532" i="2" a="1"/>
  <c r="AK532" i="2" s="1"/>
  <c r="AK533" i="2" a="1"/>
  <c r="AK533" i="2"/>
  <c r="AK534" i="2" a="1"/>
  <c r="AK534" i="2"/>
  <c r="AK535" i="2" a="1"/>
  <c r="AK535" i="2" s="1"/>
  <c r="AK1546" i="2" a="1"/>
  <c r="AK1546" i="2" s="1"/>
  <c r="AK1547" i="2" a="1"/>
  <c r="AK1547" i="2" s="1"/>
  <c r="AK3135" i="2" a="1"/>
  <c r="AK3135" i="2" s="1"/>
  <c r="AK3136" i="2" a="1"/>
  <c r="AK3136" i="2" s="1"/>
  <c r="AK3022" i="2" a="1"/>
  <c r="AK3022" i="2" s="1"/>
  <c r="AK3024" i="2" a="1"/>
  <c r="AK3024" i="2" s="1"/>
  <c r="AK3287" i="2" a="1"/>
  <c r="AK3287" i="2"/>
  <c r="AK3288" i="2" a="1"/>
  <c r="AK3288" i="2"/>
  <c r="AK3293" i="2" a="1"/>
  <c r="AK3293" i="2"/>
  <c r="AK4678" i="2" a="1"/>
  <c r="AK4678" i="2"/>
  <c r="AK4705" i="2" a="1"/>
  <c r="AK4705" i="2" s="1"/>
  <c r="AK4860" i="2" a="1"/>
  <c r="AK4860" i="2" s="1"/>
  <c r="AK4861" i="2" a="1"/>
  <c r="AK4861" i="2" s="1"/>
  <c r="AK4898" i="2" a="1"/>
  <c r="AK4898" i="2"/>
  <c r="AK5044" i="2" a="1"/>
  <c r="AK5044" i="2"/>
  <c r="AK4901" i="2" a="1"/>
  <c r="AK4901" i="2" s="1"/>
  <c r="AK5045" i="2" a="1"/>
  <c r="AK5045" i="2" s="1"/>
  <c r="AK5185" i="2" a="1"/>
  <c r="AK5185" i="2" s="1"/>
  <c r="AK5186" i="2" a="1"/>
  <c r="AK5186" i="2" s="1"/>
  <c r="AK5421" i="2" a="1"/>
  <c r="AK5421" i="2" s="1"/>
  <c r="AK5422" i="2" a="1"/>
  <c r="AK5422" i="2" s="1"/>
  <c r="AK5313" i="2" a="1"/>
  <c r="AK5313" i="2"/>
  <c r="AK5594" i="2" a="1"/>
  <c r="AK5594" i="2"/>
  <c r="AK5596" i="2" a="1"/>
  <c r="AK5596" i="2" s="1"/>
  <c r="AK5997" i="2" a="1"/>
  <c r="AK5997" i="2" s="1"/>
  <c r="AK5999" i="2" a="1"/>
  <c r="AK5999" i="2" s="1"/>
  <c r="AK6001" i="2" a="1"/>
  <c r="AK6001" i="2" s="1"/>
  <c r="AK6002" i="2" a="1"/>
  <c r="AK6002" i="2"/>
  <c r="AK6004" i="2" a="1"/>
  <c r="AK6004" i="2" s="1"/>
  <c r="AK6005" i="2" a="1"/>
  <c r="AK6005" i="2" s="1"/>
  <c r="AK6073" i="2" a="1"/>
  <c r="AK6073" i="2" s="1"/>
  <c r="AK6553" i="2" a="1"/>
  <c r="AK6553" i="2"/>
  <c r="AK6902" i="2" a="1"/>
  <c r="AK6902" i="2" s="1"/>
  <c r="AK520" i="2" a="1"/>
  <c r="AK520" i="2" s="1"/>
  <c r="AK522" i="2" a="1"/>
  <c r="AK522" i="2" s="1"/>
  <c r="AK787" i="2" a="1"/>
  <c r="AK787" i="2" s="1"/>
  <c r="AK789" i="2" a="1"/>
  <c r="AK789" i="2"/>
  <c r="AK982" i="2" a="1"/>
  <c r="AK982" i="2" s="1"/>
  <c r="AK983" i="2" a="1"/>
  <c r="AK983" i="2" s="1"/>
  <c r="AK2186" i="2" a="1"/>
  <c r="AK2186" i="2" s="1"/>
  <c r="AK2187" i="2" a="1"/>
  <c r="AK2187" i="2" s="1"/>
  <c r="AK2205" i="2" a="1"/>
  <c r="AK2205" i="2" s="1"/>
  <c r="AK2206" i="2" a="1"/>
  <c r="AK2206" i="2" s="1"/>
  <c r="AK2231" i="2" a="1"/>
  <c r="AK2231" i="2"/>
  <c r="AK2258" i="2" a="1"/>
  <c r="AK2258" i="2"/>
  <c r="AK2784" i="2" a="1"/>
  <c r="AK2784" i="2" s="1"/>
  <c r="AK2785" i="2" a="1"/>
  <c r="AK2785" i="2" s="1"/>
  <c r="AK2826" i="2" a="1"/>
  <c r="AK2826" i="2" s="1"/>
  <c r="AK2827" i="2" a="1"/>
  <c r="AK2827" i="2" s="1"/>
  <c r="AK2854" i="2" a="1"/>
  <c r="AK2854" i="2" s="1"/>
  <c r="AK2855" i="2" a="1"/>
  <c r="AK2855" i="2"/>
  <c r="AK3008" i="2" a="1"/>
  <c r="AK3008" i="2" s="1"/>
  <c r="AK3011" i="2" a="1"/>
  <c r="AK3011" i="2"/>
  <c r="AK3192" i="2" a="1"/>
  <c r="AK3192" i="2"/>
  <c r="AK3294" i="2" a="1"/>
  <c r="AK3294" i="2" s="1"/>
  <c r="AK3295" i="2" a="1"/>
  <c r="AK3295" i="2" s="1"/>
  <c r="AK3962" i="2" a="1"/>
  <c r="AK3962" i="2" s="1"/>
  <c r="AK4366" i="2" a="1"/>
  <c r="AK4366" i="2" s="1"/>
  <c r="AK4369" i="2" a="1"/>
  <c r="AK4369" i="2"/>
  <c r="AK4599" i="2" a="1"/>
  <c r="AK4599" i="2"/>
  <c r="AK4605" i="2" a="1"/>
  <c r="AK4605" i="2" s="1"/>
  <c r="AK5039" i="2" a="1"/>
  <c r="AK5039" i="2"/>
  <c r="AK6218" i="2" a="1"/>
  <c r="AK6218" i="2"/>
  <c r="AK6253" i="2" a="1"/>
  <c r="AK6253" i="2"/>
  <c r="AK6254" i="2" a="1"/>
  <c r="AK6254" i="2" s="1"/>
  <c r="AK6525" i="2" a="1"/>
  <c r="AK6525" i="2" s="1"/>
  <c r="AK6690" i="2" a="1"/>
  <c r="AK6690" i="2" s="1"/>
  <c r="AK6985" i="2" a="1"/>
  <c r="AK6985" i="2" s="1"/>
  <c r="AK1461" i="2" a="1"/>
  <c r="AK1461" i="2" s="1"/>
  <c r="AK4899" i="2" a="1"/>
  <c r="AK4899" i="2" s="1"/>
  <c r="AK5046" i="2" a="1"/>
  <c r="AK5046" i="2" s="1"/>
  <c r="AK5187" i="2" a="1"/>
  <c r="AK5187" i="2" s="1"/>
  <c r="AK5423" i="2" a="1"/>
  <c r="AK5423" i="2" s="1"/>
  <c r="AK5597" i="2" a="1"/>
  <c r="AK5597" i="2" s="1"/>
  <c r="AK1774" i="2" a="1"/>
  <c r="AK1774" i="2" s="1"/>
  <c r="AK1849" i="2" a="1"/>
  <c r="AK1849" i="2"/>
  <c r="AK1940" i="2" a="1"/>
  <c r="AK1940" i="2"/>
  <c r="AK2021" i="2" a="1"/>
  <c r="AK2021" i="2"/>
  <c r="AK2096" i="2" a="1"/>
  <c r="AK2096" i="2" s="1"/>
  <c r="AK2146" i="2" a="1"/>
  <c r="AK2146" i="2" s="1"/>
  <c r="AK2356" i="2" a="1"/>
  <c r="AK2356" i="2" s="1"/>
  <c r="AK2391" i="2" a="1"/>
  <c r="AK2391" i="2" s="1"/>
  <c r="AK2458" i="2" a="1"/>
  <c r="AK2458" i="2"/>
  <c r="AK2546" i="2" a="1"/>
  <c r="AK2546" i="2" s="1"/>
  <c r="AK2639" i="2" a="1"/>
  <c r="AK2639" i="2"/>
  <c r="AK2724" i="2" a="1"/>
  <c r="AK2724" i="2" s="1"/>
  <c r="AK514" i="2" a="1"/>
  <c r="AK514" i="2" s="1"/>
  <c r="AK516" i="2" a="1"/>
  <c r="AK516" i="2" s="1"/>
  <c r="AK782" i="2" a="1"/>
  <c r="AK782" i="2" s="1"/>
  <c r="AK783" i="2" a="1"/>
  <c r="AK783" i="2" s="1"/>
  <c r="AK976" i="2" a="1"/>
  <c r="AK976" i="2"/>
  <c r="AK979" i="2" a="1"/>
  <c r="AK979" i="2" s="1"/>
  <c r="AK3002" i="2" a="1"/>
  <c r="AK3002" i="2" s="1"/>
  <c r="AK3004" i="2" a="1"/>
  <c r="AK3004" i="2" s="1"/>
  <c r="AK3181" i="2" a="1"/>
  <c r="AK3181" i="2" s="1"/>
  <c r="AK3278" i="2" a="1"/>
  <c r="AK3278" i="2" s="1"/>
  <c r="AK3289" i="2" a="1"/>
  <c r="AK3289" i="2"/>
  <c r="AK3941" i="2" a="1"/>
  <c r="AK3941" i="2" s="1"/>
  <c r="AK4362" i="2" a="1"/>
  <c r="AK4362" i="2" s="1"/>
  <c r="AK4363" i="2" a="1"/>
  <c r="AK4363" i="2" s="1"/>
  <c r="AK4576" i="2" a="1"/>
  <c r="AK4576" i="2" s="1"/>
  <c r="AK4600" i="2" a="1"/>
  <c r="AK4600" i="2" s="1"/>
  <c r="AK5030" i="2" a="1"/>
  <c r="AK5030" i="2"/>
  <c r="AK6197" i="2" a="1"/>
  <c r="AK6197" i="2"/>
  <c r="AK6247" i="2" a="1"/>
  <c r="AK6247" i="2" s="1"/>
  <c r="AK6250" i="2" a="1"/>
  <c r="AK6250" i="2"/>
  <c r="AK6492" i="2" a="1"/>
  <c r="AK6492" i="2"/>
  <c r="AK6679" i="2" a="1"/>
  <c r="AK6679" i="2"/>
  <c r="AK6946" i="2" a="1"/>
  <c r="AK6946" i="2" s="1"/>
  <c r="AK530" i="2" a="1"/>
  <c r="AK530" i="2" s="1"/>
  <c r="AK1520" i="2" a="1"/>
  <c r="AK1520" i="2" s="1"/>
  <c r="AK3137" i="2" a="1"/>
  <c r="AK3137" i="2" s="1"/>
  <c r="AK3019" i="2" a="1"/>
  <c r="AK3019" i="2" s="1"/>
  <c r="AK3020" i="2" a="1"/>
  <c r="AK3020" i="2" s="1"/>
  <c r="AK3272" i="2" a="1"/>
  <c r="AK3272" i="2"/>
  <c r="AK3279" i="2" a="1"/>
  <c r="AK3279" i="2"/>
  <c r="AK3280" i="2" a="1"/>
  <c r="AK3280" i="2" s="1"/>
  <c r="AK4651" i="2" a="1"/>
  <c r="AK4651" i="2" s="1"/>
  <c r="AK4862" i="2" a="1"/>
  <c r="AK4862" i="2" s="1"/>
  <c r="AK5311" i="2" a="1"/>
  <c r="AK5311" i="2"/>
  <c r="AK5991" i="2" a="1"/>
  <c r="AK5991" i="2"/>
  <c r="AK5992" i="2" a="1"/>
  <c r="AK5992" i="2" s="1"/>
  <c r="AK5993" i="2" a="1"/>
  <c r="AK5993" i="2"/>
  <c r="AK6050" i="2" a="1"/>
  <c r="AK6050" i="2"/>
  <c r="AK6526" i="2" a="1"/>
  <c r="AK6526" i="2"/>
  <c r="AK6871" i="2" a="1"/>
  <c r="AK6871" i="2" s="1"/>
  <c r="AK528" i="2" a="1"/>
  <c r="AK528" i="2"/>
  <c r="AK507" i="2" a="1"/>
  <c r="AK507" i="2"/>
  <c r="AK513" i="2" a="1"/>
  <c r="AK513" i="2" s="1"/>
  <c r="AK1495" i="2" a="1"/>
  <c r="AK1495" i="2" s="1"/>
  <c r="AK3138" i="2" a="1"/>
  <c r="AK3138" i="2"/>
  <c r="AK3012" i="2" a="1"/>
  <c r="AK3012" i="2" s="1"/>
  <c r="AK3015" i="2" a="1"/>
  <c r="AK3015" i="2"/>
  <c r="AK3296" i="2" a="1"/>
  <c r="AK3296" i="2"/>
  <c r="AK3298" i="2" a="1"/>
  <c r="AK3298" i="2" s="1"/>
  <c r="AK3576" i="2" a="1"/>
  <c r="AK3576" i="2" s="1"/>
  <c r="AK4652" i="2" a="1"/>
  <c r="AK4652" i="2" s="1"/>
  <c r="AK4863" i="2" a="1"/>
  <c r="AK4863" i="2" s="1"/>
  <c r="AK5083" i="2" a="1"/>
  <c r="AK5083" i="2" s="1"/>
  <c r="AK5424" i="2" a="1"/>
  <c r="AK5424" i="2" s="1"/>
  <c r="AK5204" i="2" a="1"/>
  <c r="AK5204" i="2"/>
  <c r="AK5513" i="2" a="1"/>
  <c r="AK5513" i="2" s="1"/>
  <c r="AK6018" i="2" a="1"/>
  <c r="AK6018" i="2" s="1"/>
  <c r="AK6019" i="2" a="1"/>
  <c r="AK6019" i="2"/>
  <c r="AK6020" i="2" a="1"/>
  <c r="AK6020" i="2"/>
  <c r="AK6097" i="2" a="1"/>
  <c r="AK6097" i="2" s="1"/>
  <c r="AK6493" i="2" a="1"/>
  <c r="AK6493" i="2" s="1"/>
  <c r="AK6903" i="2" a="1"/>
  <c r="AK6903" i="2" s="1"/>
  <c r="AK523" i="2" a="1"/>
  <c r="AK523" i="2"/>
  <c r="AK524" i="2" a="1"/>
  <c r="AK524" i="2"/>
  <c r="AK790" i="2" a="1"/>
  <c r="AK790" i="2"/>
  <c r="AK793" i="2" a="1"/>
  <c r="AK793" i="2" s="1"/>
  <c r="AK984" i="2" a="1"/>
  <c r="AK984" i="2" s="1"/>
  <c r="AK985" i="2" a="1"/>
  <c r="AK985" i="2" s="1"/>
  <c r="AK1775" i="2" a="1"/>
  <c r="AK1775" i="2" s="1"/>
  <c r="AK1776" i="2" a="1"/>
  <c r="AK1776" i="2" s="1"/>
  <c r="AK1850" i="2" a="1"/>
  <c r="AK1850" i="2" s="1"/>
  <c r="AK1941" i="2" a="1"/>
  <c r="AK1941" i="2"/>
  <c r="AK2022" i="2" a="1"/>
  <c r="AK2022" i="2" s="1"/>
  <c r="AK2097" i="2" a="1"/>
  <c r="AK2097" i="2" s="1"/>
  <c r="AK2357" i="2" a="1"/>
  <c r="AK2357" i="2" s="1"/>
  <c r="AK2392" i="2" a="1"/>
  <c r="AK2392" i="2" s="1"/>
  <c r="AK2393" i="2" a="1"/>
  <c r="AK2393" i="2"/>
  <c r="AK2459" i="2" a="1"/>
  <c r="AK2459" i="2" s="1"/>
  <c r="AK2547" i="2" a="1"/>
  <c r="AK2547" i="2" s="1"/>
  <c r="AK2640" i="2" a="1"/>
  <c r="AK2640" i="2"/>
  <c r="AK3013" i="2" a="1"/>
  <c r="AK3013" i="2" s="1"/>
  <c r="AK3016" i="2" a="1"/>
  <c r="AK3016" i="2"/>
  <c r="AK3210" i="2" a="1"/>
  <c r="AK3210" i="2"/>
  <c r="AK3297" i="2" a="1"/>
  <c r="AK3297" i="2"/>
  <c r="AK3299" i="2" a="1"/>
  <c r="AK3299" i="2" s="1"/>
  <c r="AK3963" i="2" a="1"/>
  <c r="AK3963" i="2" s="1"/>
  <c r="AK4372" i="2" a="1"/>
  <c r="AK4372" i="2"/>
  <c r="AK4373" i="2" a="1"/>
  <c r="AK4373" i="2" s="1"/>
  <c r="AK4606" i="2" a="1"/>
  <c r="AK4606" i="2"/>
  <c r="AK4612" i="2" a="1"/>
  <c r="AK4612" i="2"/>
  <c r="AK5031" i="2" a="1"/>
  <c r="AK5031" i="2" s="1"/>
  <c r="AK6176" i="2" a="1"/>
  <c r="AK6176" i="2" s="1"/>
  <c r="AK6255" i="2" a="1"/>
  <c r="AK6255" i="2" s="1"/>
  <c r="AK6256" i="2" a="1"/>
  <c r="AK6256" i="2" s="1"/>
  <c r="AK6527" i="2" a="1"/>
  <c r="AK6527" i="2"/>
  <c r="AK6748" i="2" a="1"/>
  <c r="AK6748" i="2" s="1"/>
  <c r="AK6947" i="2" a="1"/>
  <c r="AK6947" i="2" s="1"/>
  <c r="AK3510" i="2" a="1"/>
  <c r="AK3510" i="2"/>
  <c r="AK3520" i="2" a="1"/>
  <c r="AK3520" i="2" s="1"/>
  <c r="AK3876" i="2" a="1"/>
  <c r="AK3876" i="2"/>
  <c r="AK3877" i="2" a="1"/>
  <c r="AK3877" i="2"/>
  <c r="AK362" i="2" a="1"/>
  <c r="AK362" i="2"/>
  <c r="AK363" i="2" a="1"/>
  <c r="AK363" i="2"/>
  <c r="AK742" i="2" a="1"/>
  <c r="AK742" i="2"/>
  <c r="AK743" i="2" a="1"/>
  <c r="AK743" i="2" s="1"/>
  <c r="AK953" i="2" a="1"/>
  <c r="AK953" i="2"/>
  <c r="AK960" i="2" a="1"/>
  <c r="AK960" i="2"/>
  <c r="AK1209" i="2" a="1"/>
  <c r="AK1209" i="2" s="1"/>
  <c r="AK1210" i="2" a="1"/>
  <c r="AK1210" i="2"/>
  <c r="AK1440" i="2" a="1"/>
  <c r="AK1440" i="2" s="1"/>
  <c r="AK1441" i="2" a="1"/>
  <c r="AK1441" i="2" s="1"/>
  <c r="AK2319" i="2" a="1"/>
  <c r="AK2319" i="2" s="1"/>
  <c r="AK2320" i="2" a="1"/>
  <c r="AK2320" i="2" s="1"/>
  <c r="AK2321" i="2" a="1"/>
  <c r="AK2321" i="2" s="1"/>
  <c r="AK2334" i="2" a="1"/>
  <c r="AK2334" i="2" s="1"/>
  <c r="AK2335" i="2" a="1"/>
  <c r="AK2335" i="2"/>
  <c r="AK2336" i="2" a="1"/>
  <c r="AK2336" i="2" s="1"/>
  <c r="AK2964" i="2" a="1"/>
  <c r="AK2964" i="2" s="1"/>
  <c r="AK2978" i="2" a="1"/>
  <c r="AK2978" i="2" s="1"/>
  <c r="AK2979" i="2" a="1"/>
  <c r="AK2979" i="2"/>
  <c r="AK2980" i="2" a="1"/>
  <c r="AK2980" i="2" s="1"/>
  <c r="AK2981" i="2" a="1"/>
  <c r="AK2981" i="2"/>
  <c r="AK2993" i="2" a="1"/>
  <c r="AK2993" i="2" s="1"/>
  <c r="AK3982" i="2" a="1"/>
  <c r="AK3982" i="2" s="1"/>
  <c r="AK4283" i="2" a="1"/>
  <c r="AK4283" i="2" s="1"/>
  <c r="AK4284" i="2" a="1"/>
  <c r="AK4284" i="2"/>
  <c r="AK4577" i="2" a="1"/>
  <c r="AK4577" i="2"/>
  <c r="AK4578" i="2" a="1"/>
  <c r="AK4578" i="2"/>
  <c r="AK6230" i="2" a="1"/>
  <c r="AK6230" i="2"/>
  <c r="AK6422" i="2" a="1"/>
  <c r="AK6422" i="2"/>
  <c r="AK6423" i="2" a="1"/>
  <c r="AK6423" i="2"/>
  <c r="AK3681" i="2" a="1"/>
  <c r="AK3681" i="2" s="1"/>
  <c r="AK5032" i="2" a="1"/>
  <c r="AK5032" i="2" s="1"/>
  <c r="AK6664" i="2" a="1"/>
  <c r="AK6664" i="2" s="1"/>
  <c r="AK6795" i="2" a="1"/>
  <c r="AK6795" i="2" s="1"/>
  <c r="AK7081" i="2" a="1"/>
  <c r="AK7081" i="2"/>
  <c r="AK508" i="2" a="1"/>
  <c r="AK508" i="2"/>
  <c r="AK509" i="2" a="1"/>
  <c r="AK509" i="2"/>
  <c r="AK1577" i="2" a="1"/>
  <c r="AK1577" i="2" s="1"/>
  <c r="AK3139" i="2" a="1"/>
  <c r="AK3139" i="2" s="1"/>
  <c r="AK3657" i="2" a="1"/>
  <c r="AK3657" i="2" s="1"/>
  <c r="AK4740" i="2" a="1"/>
  <c r="AK4740" i="2"/>
  <c r="AK4864" i="2" a="1"/>
  <c r="AK4864" i="2" s="1"/>
  <c r="AK5164" i="2" a="1"/>
  <c r="AK5164" i="2"/>
  <c r="AK5425" i="2" a="1"/>
  <c r="AK5425" i="2"/>
  <c r="AK5244" i="2" a="1"/>
  <c r="AK5244" i="2"/>
  <c r="AK5582" i="2" a="1"/>
  <c r="AK5582" i="2" s="1"/>
  <c r="AK5725" i="2" a="1"/>
  <c r="AK5725" i="2"/>
  <c r="AK5851" i="2" a="1"/>
  <c r="AK5851" i="2"/>
  <c r="AK5852" i="2" a="1"/>
  <c r="AK5852" i="2" s="1"/>
  <c r="AK6138" i="2" a="1"/>
  <c r="AK6138" i="2" s="1"/>
  <c r="AK6637" i="2" a="1"/>
  <c r="AK6637" i="2" s="1"/>
  <c r="AK7082" i="2" a="1"/>
  <c r="AK7082" i="2"/>
  <c r="AK450" i="2" a="1"/>
  <c r="AK450" i="2"/>
  <c r="AK451" i="2" a="1"/>
  <c r="AK451" i="2"/>
  <c r="AK1595" i="2" a="1"/>
  <c r="AK1595" i="2" s="1"/>
  <c r="AK3140" i="2" a="1"/>
  <c r="AK3140" i="2"/>
  <c r="AK3490" i="2" a="1"/>
  <c r="AK3490" i="2" s="1"/>
  <c r="AK3491" i="2" a="1"/>
  <c r="AK3491" i="2" s="1"/>
  <c r="AK3658" i="2" a="1"/>
  <c r="AK3658" i="2" s="1"/>
  <c r="AK3878" i="2" a="1"/>
  <c r="AK3878" i="2"/>
  <c r="AK3879" i="2" a="1"/>
  <c r="AK3879" i="2"/>
  <c r="AK4747" i="2" a="1"/>
  <c r="AK4747" i="2"/>
  <c r="AK4865" i="2" a="1"/>
  <c r="AK4865" i="2"/>
  <c r="AK5176" i="2" a="1"/>
  <c r="AK5176" i="2"/>
  <c r="AK5426" i="2" a="1"/>
  <c r="AK5426" i="2"/>
  <c r="AK5308" i="2" a="1"/>
  <c r="AK5308" i="2" s="1"/>
  <c r="AK5583" i="2" a="1"/>
  <c r="AK5583" i="2"/>
  <c r="AK6139" i="2" a="1"/>
  <c r="AK6139" i="2" s="1"/>
  <c r="AK6665" i="2" a="1"/>
  <c r="AK6665" i="2" s="1"/>
  <c r="AK7069" i="2" a="1"/>
  <c r="AK7069" i="2" s="1"/>
  <c r="AK417" i="2" a="1"/>
  <c r="AK417" i="2" s="1"/>
  <c r="AK418" i="2" a="1"/>
  <c r="AK418" i="2"/>
  <c r="AK757" i="2" a="1"/>
  <c r="AK757" i="2"/>
  <c r="AK758" i="2" a="1"/>
  <c r="AK758" i="2" s="1"/>
  <c r="AK961" i="2" a="1"/>
  <c r="AK961" i="2"/>
  <c r="AK968" i="2" a="1"/>
  <c r="AK968" i="2" s="1"/>
  <c r="AK1216" i="2" a="1"/>
  <c r="AK1216" i="2"/>
  <c r="AK1220" i="2" a="1"/>
  <c r="AK1220" i="2" s="1"/>
  <c r="AK1452" i="2" a="1"/>
  <c r="AK1452" i="2"/>
  <c r="AK1453" i="2" a="1"/>
  <c r="AK1453" i="2" s="1"/>
  <c r="AK2278" i="2" a="1"/>
  <c r="AK2278" i="2"/>
  <c r="AK2279" i="2" a="1"/>
  <c r="AK2279" i="2"/>
  <c r="AK2280" i="2" a="1"/>
  <c r="AK2280" i="2" s="1"/>
  <c r="AK2299" i="2" a="1"/>
  <c r="AK2299" i="2"/>
  <c r="AK2300" i="2" a="1"/>
  <c r="AK2300" i="2"/>
  <c r="AK2301" i="2" a="1"/>
  <c r="AK2301" i="2"/>
  <c r="AK2942" i="2" a="1"/>
  <c r="AK2942" i="2" s="1"/>
  <c r="AK2943" i="2" a="1"/>
  <c r="AK2943" i="2" s="1"/>
  <c r="AK2944" i="2" a="1"/>
  <c r="AK2944" i="2" s="1"/>
  <c r="AK2965" i="2" a="1"/>
  <c r="AK2965" i="2" s="1"/>
  <c r="AK2966" i="2" a="1"/>
  <c r="AK2966" i="2" s="1"/>
  <c r="AK2967" i="2" a="1"/>
  <c r="AK2967" i="2"/>
  <c r="AK3668" i="2" a="1"/>
  <c r="AK3668" i="2" s="1"/>
  <c r="AK3995" i="2" a="1"/>
  <c r="AK3995" i="2" s="1"/>
  <c r="AK4349" i="2" a="1"/>
  <c r="AK4349" i="2" s="1"/>
  <c r="AK4354" i="2" a="1"/>
  <c r="AK4354" i="2" s="1"/>
  <c r="AK4579" i="2" a="1"/>
  <c r="AK4579" i="2" s="1"/>
  <c r="AK4580" i="2" a="1"/>
  <c r="AK4580" i="2" s="1"/>
  <c r="AK5024" i="2" a="1"/>
  <c r="AK5024" i="2" s="1"/>
  <c r="AK6238" i="2" a="1"/>
  <c r="AK6238" i="2" s="1"/>
  <c r="AK6431" i="2" a="1"/>
  <c r="AK6431" i="2"/>
  <c r="AK6432" i="2" a="1"/>
  <c r="AK6432" i="2" s="1"/>
  <c r="AK6670" i="2" a="1"/>
  <c r="AK6670" i="2" s="1"/>
  <c r="AK6779" i="2" a="1"/>
  <c r="AK6779" i="2"/>
  <c r="AK7083" i="2" a="1"/>
  <c r="AK7083" i="2" s="1"/>
  <c r="AK5600" i="2" a="1"/>
  <c r="AK5600" i="2"/>
  <c r="AK5726" i="2" a="1"/>
  <c r="AK5726" i="2"/>
  <c r="AK5978" i="2" a="1"/>
  <c r="AK5978" i="2"/>
  <c r="AK3511" i="2" a="1"/>
  <c r="AK3511" i="2" s="1"/>
  <c r="AK3512" i="2" a="1"/>
  <c r="AK3512" i="2" s="1"/>
  <c r="AK3863" i="2" a="1"/>
  <c r="AK3863" i="2"/>
  <c r="AK3880" i="2" a="1"/>
  <c r="AK3880" i="2"/>
  <c r="AK364" i="2" a="1"/>
  <c r="AK364" i="2" s="1"/>
  <c r="AK365" i="2" a="1"/>
  <c r="AK365" i="2" s="1"/>
  <c r="AK744" i="2" a="1"/>
  <c r="AK744" i="2" s="1"/>
  <c r="AK745" i="2" a="1"/>
  <c r="AK745" i="2" s="1"/>
  <c r="AK954" i="2" a="1"/>
  <c r="AK954" i="2" s="1"/>
  <c r="AK955" i="2" a="1"/>
  <c r="AK955" i="2" s="1"/>
  <c r="AK1202" i="2" a="1"/>
  <c r="AK1202" i="2" s="1"/>
  <c r="AK1203" i="2" a="1"/>
  <c r="AK1203" i="2" s="1"/>
  <c r="AK1442" i="2" a="1"/>
  <c r="AK1442" i="2" s="1"/>
  <c r="AK1443" i="2" a="1"/>
  <c r="AK1443" i="2" s="1"/>
  <c r="AK2302" i="2" a="1"/>
  <c r="AK2302" i="2"/>
  <c r="AK2322" i="2" a="1"/>
  <c r="AK2322" i="2" s="1"/>
  <c r="AK2323" i="2" a="1"/>
  <c r="AK2323" i="2"/>
  <c r="AK2324" i="2" a="1"/>
  <c r="AK2324" i="2"/>
  <c r="AK2337" i="2" a="1"/>
  <c r="AK2337" i="2"/>
  <c r="AK2338" i="2" a="1"/>
  <c r="AK2338" i="2" s="1"/>
  <c r="AK2968" i="2" a="1"/>
  <c r="AK2968" i="2" s="1"/>
  <c r="AK2969" i="2" a="1"/>
  <c r="AK2969" i="2"/>
  <c r="AK2982" i="2" a="1"/>
  <c r="AK2982" i="2"/>
  <c r="AK2983" i="2" a="1"/>
  <c r="AK2983" i="2" s="1"/>
  <c r="AK2984" i="2" a="1"/>
  <c r="AK2984" i="2"/>
  <c r="AK2985" i="2" a="1"/>
  <c r="AK2985" i="2"/>
  <c r="AK3983" i="2" a="1"/>
  <c r="AK3983" i="2" s="1"/>
  <c r="AK4259" i="2" a="1"/>
  <c r="AK4259" i="2"/>
  <c r="AK4285" i="2" a="1"/>
  <c r="AK4285" i="2"/>
  <c r="AK4563" i="2" a="1"/>
  <c r="AK4563" i="2"/>
  <c r="AK4564" i="2" a="1"/>
  <c r="AK4564" i="2" s="1"/>
  <c r="AK6224" i="2" a="1"/>
  <c r="AK6224" i="2"/>
  <c r="AK6411" i="2" a="1"/>
  <c r="AK6411" i="2" s="1"/>
  <c r="AK6424" i="2" a="1"/>
  <c r="AK6424" i="2"/>
  <c r="AK3682" i="2" a="1"/>
  <c r="AK3682" i="2" s="1"/>
  <c r="AK5033" i="2" a="1"/>
  <c r="AK5033" i="2"/>
  <c r="AK6659" i="2" a="1"/>
  <c r="AK6659" i="2"/>
  <c r="AK6791" i="2" a="1"/>
  <c r="AK6791" i="2" s="1"/>
  <c r="AK7084" i="2" a="1"/>
  <c r="AK7084" i="2" s="1"/>
  <c r="AK502" i="2" a="1"/>
  <c r="AK502" i="2" s="1"/>
  <c r="AK503" i="2" a="1"/>
  <c r="AK503" i="2" s="1"/>
  <c r="AK1578" i="2" a="1"/>
  <c r="AK1578" i="2"/>
  <c r="AK3141" i="2" a="1"/>
  <c r="AK3141" i="2" s="1"/>
  <c r="AK3659" i="2" a="1"/>
  <c r="AK3659" i="2"/>
  <c r="AK4726" i="2" a="1"/>
  <c r="AK4726" i="2"/>
  <c r="AK4866" i="2" a="1"/>
  <c r="AK4866" i="2" s="1"/>
  <c r="AK5165" i="2" a="1"/>
  <c r="AK5165" i="2" s="1"/>
  <c r="AK5427" i="2" a="1"/>
  <c r="AK5427" i="2" s="1"/>
  <c r="AK5245" i="2" a="1"/>
  <c r="AK5245" i="2" s="1"/>
  <c r="AK5584" i="2" a="1"/>
  <c r="AK5584" i="2" s="1"/>
  <c r="AK5601" i="2" a="1"/>
  <c r="AK5601" i="2" s="1"/>
  <c r="AK5727" i="2" a="1"/>
  <c r="AK5727" i="2" s="1"/>
  <c r="AK5853" i="2" a="1"/>
  <c r="AK5853" i="2"/>
  <c r="AK6140" i="2" a="1"/>
  <c r="AK6140" i="2" s="1"/>
  <c r="AK6638" i="2" a="1"/>
  <c r="AK6638" i="2"/>
  <c r="AK7085" i="2" a="1"/>
  <c r="AK7085" i="2"/>
  <c r="AK452" i="2" a="1"/>
  <c r="AK452" i="2"/>
  <c r="AK453" i="2" a="1"/>
  <c r="AK453" i="2" s="1"/>
  <c r="AK1596" i="2" a="1"/>
  <c r="AK1596" i="2" s="1"/>
  <c r="AK3142" i="2" a="1"/>
  <c r="AK3142" i="2"/>
  <c r="AK3492" i="2" a="1"/>
  <c r="AK3492" i="2"/>
  <c r="AK3493" i="2" a="1"/>
  <c r="AK3493" i="2"/>
  <c r="AK3660" i="2" a="1"/>
  <c r="AK3660" i="2" s="1"/>
  <c r="AK3881" i="2" a="1"/>
  <c r="AK3881" i="2"/>
  <c r="AK3882" i="2" a="1"/>
  <c r="AK3882" i="2"/>
  <c r="AK4748" i="2" a="1"/>
  <c r="AK4748" i="2"/>
  <c r="AK4867" i="2" a="1"/>
  <c r="AK4867" i="2"/>
  <c r="AK5177" i="2" a="1"/>
  <c r="AK5177" i="2" s="1"/>
  <c r="AK5428" i="2" a="1"/>
  <c r="AK5428" i="2"/>
  <c r="AK5309" i="2" a="1"/>
  <c r="AK5309" i="2" s="1"/>
  <c r="AK5585" i="2" a="1"/>
  <c r="AK5585" i="2"/>
  <c r="AK6141" i="2" a="1"/>
  <c r="AK6141" i="2" s="1"/>
  <c r="AK6666" i="2" a="1"/>
  <c r="AK6666" i="2"/>
  <c r="AK7070" i="2" a="1"/>
  <c r="AK7070" i="2" s="1"/>
  <c r="AK419" i="2" a="1"/>
  <c r="AK419" i="2" s="1"/>
  <c r="AK420" i="2" a="1"/>
  <c r="AK420" i="2"/>
  <c r="AK759" i="2" a="1"/>
  <c r="AK759" i="2" s="1"/>
  <c r="AK760" i="2" a="1"/>
  <c r="AK760" i="2" s="1"/>
  <c r="AK962" i="2" a="1"/>
  <c r="AK962" i="2" s="1"/>
  <c r="AK969" i="2" a="1"/>
  <c r="AK969" i="2"/>
  <c r="AK1217" i="2" a="1"/>
  <c r="AK1217" i="2"/>
  <c r="AK1221" i="2" a="1"/>
  <c r="AK1221" i="2" s="1"/>
  <c r="AK1454" i="2" a="1"/>
  <c r="AK1454" i="2" s="1"/>
  <c r="AK1455" i="2" a="1"/>
  <c r="AK1455" i="2"/>
  <c r="AK2281" i="2" a="1"/>
  <c r="AK2281" i="2" s="1"/>
  <c r="AK2282" i="2" a="1"/>
  <c r="AK2282" i="2"/>
  <c r="AK2283" i="2" a="1"/>
  <c r="AK2283" i="2"/>
  <c r="AK2303" i="2" a="1"/>
  <c r="AK2303" i="2"/>
  <c r="AK2304" i="2" a="1"/>
  <c r="AK2304" i="2" s="1"/>
  <c r="AK2305" i="2" a="1"/>
  <c r="AK2305" i="2" s="1"/>
  <c r="AK2945" i="2" a="1"/>
  <c r="AK2945" i="2" s="1"/>
  <c r="AK2946" i="2" a="1"/>
  <c r="AK2946" i="2" s="1"/>
  <c r="AK2947" i="2" a="1"/>
  <c r="AK2947" i="2" s="1"/>
  <c r="AK2970" i="2" a="1"/>
  <c r="AK2970" i="2" s="1"/>
  <c r="AK2971" i="2" a="1"/>
  <c r="AK2971" i="2" s="1"/>
  <c r="AK2972" i="2" a="1"/>
  <c r="AK2972" i="2"/>
  <c r="AK3669" i="2" a="1"/>
  <c r="AK3669" i="2" s="1"/>
  <c r="AK3996" i="2" a="1"/>
  <c r="AK3996" i="2" s="1"/>
  <c r="AK4355" i="2" a="1"/>
  <c r="AK4355" i="2" s="1"/>
  <c r="AK4356" i="2" a="1"/>
  <c r="AK4356" i="2" s="1"/>
  <c r="AK4581" i="2" a="1"/>
  <c r="AK4581" i="2"/>
  <c r="AK4582" i="2" a="1"/>
  <c r="AK4582" i="2" s="1"/>
  <c r="AK5025" i="2" a="1"/>
  <c r="AK5025" i="2" s="1"/>
  <c r="AK6239" i="2" a="1"/>
  <c r="AK6239" i="2"/>
  <c r="AK6433" i="2" a="1"/>
  <c r="AK6433" i="2" s="1"/>
  <c r="AK6434" i="2" a="1"/>
  <c r="AK6434" i="2"/>
  <c r="AK6671" i="2" a="1"/>
  <c r="AK6671" i="2" s="1"/>
  <c r="AK6780" i="2" a="1"/>
  <c r="AK6780" i="2"/>
  <c r="AK7086" i="2" a="1"/>
  <c r="AK7086" i="2" s="1"/>
  <c r="AK5602" i="2" a="1"/>
  <c r="AK5602" i="2" s="1"/>
  <c r="AK5728" i="2" a="1"/>
  <c r="AK5728" i="2" s="1"/>
  <c r="AK5854" i="2" a="1"/>
  <c r="AK5854" i="2"/>
  <c r="AK421" i="2" a="1"/>
  <c r="AK421" i="2"/>
  <c r="AK422" i="2" a="1"/>
  <c r="AK422" i="2"/>
  <c r="AK1588" i="2" a="1"/>
  <c r="AK1588" i="2" s="1"/>
  <c r="AK3143" i="2" a="1"/>
  <c r="AK3143" i="2"/>
  <c r="AK4868" i="2" a="1"/>
  <c r="AK4868" i="2"/>
  <c r="AK4741" i="2" a="1"/>
  <c r="AK4741" i="2"/>
  <c r="AK5166" i="2" a="1"/>
  <c r="AK5166" i="2"/>
  <c r="AK5429" i="2" a="1"/>
  <c r="AK5429" i="2" s="1"/>
  <c r="AK5574" i="2" a="1"/>
  <c r="AK5574" i="2"/>
  <c r="AK7101" i="2" a="1"/>
  <c r="AK7101" i="2"/>
  <c r="AK4069" i="2" a="1"/>
  <c r="AK4069" i="2" s="1"/>
  <c r="AK4070" i="2" a="1"/>
  <c r="AK4070" i="2" s="1"/>
  <c r="AK4071" i="2" a="1"/>
  <c r="AK4071" i="2"/>
  <c r="AK4072" i="2" a="1"/>
  <c r="AK4072" i="2"/>
  <c r="AK4073" i="2" a="1"/>
  <c r="AK4073" i="2"/>
  <c r="AK4074" i="2" a="1"/>
  <c r="AK4074" i="2" s="1"/>
  <c r="AK4128" i="2" a="1"/>
  <c r="AK4128" i="2" s="1"/>
  <c r="AK4129" i="2" a="1"/>
  <c r="AK4129" i="2" s="1"/>
  <c r="AK4132" i="2" a="1"/>
  <c r="AK4132" i="2"/>
  <c r="AK4133" i="2" a="1"/>
  <c r="AK4133" i="2" s="1"/>
  <c r="AK4134" i="2" a="1"/>
  <c r="AK4134" i="2" s="1"/>
  <c r="AK4135" i="2" a="1"/>
  <c r="AK4135" i="2" s="1"/>
  <c r="AK6839" i="2" a="1"/>
  <c r="AK6839" i="2" s="1"/>
  <c r="AK7098" i="2" a="1"/>
  <c r="AK7098" i="2" s="1"/>
  <c r="AK423" i="2" a="1"/>
  <c r="AK423" i="2"/>
  <c r="AK424" i="2" a="1"/>
  <c r="AK424" i="2" s="1"/>
  <c r="AK761" i="2" a="1"/>
  <c r="AK761" i="2" s="1"/>
  <c r="AK762" i="2" a="1"/>
  <c r="AK762" i="2"/>
  <c r="AK1076" i="2" a="1"/>
  <c r="AK1076" i="2"/>
  <c r="AK1077" i="2" a="1"/>
  <c r="AK1077" i="2"/>
  <c r="AK1311" i="2" a="1"/>
  <c r="AK1311" i="2" s="1"/>
  <c r="AK1312" i="2" a="1"/>
  <c r="AK1312" i="2"/>
  <c r="AK3641" i="2" a="1"/>
  <c r="AK3641" i="2" s="1"/>
  <c r="AK4198" i="2" a="1"/>
  <c r="AK4198" i="2"/>
  <c r="AK4226" i="2" a="1"/>
  <c r="AK4226" i="2"/>
  <c r="AK4536" i="2" a="1"/>
  <c r="AK4536" i="2" s="1"/>
  <c r="AK4537" i="2" a="1"/>
  <c r="AK4537" i="2" s="1"/>
  <c r="AK5003" i="2" a="1"/>
  <c r="AK5003" i="2" s="1"/>
  <c r="AK6798" i="2" a="1"/>
  <c r="AK6798" i="2" s="1"/>
  <c r="AK3429" i="2" a="1"/>
  <c r="AK3429" i="2"/>
  <c r="AK3430" i="2" a="1"/>
  <c r="AK3430" i="2"/>
  <c r="AK3606" i="2" a="1"/>
  <c r="AK3606" i="2" s="1"/>
  <c r="AK3833" i="2" a="1"/>
  <c r="AK3833" i="2" s="1"/>
  <c r="AK3834" i="2" a="1"/>
  <c r="AK3834" i="2"/>
  <c r="AK5295" i="2" a="1"/>
  <c r="AK5295" i="2" s="1"/>
  <c r="AK5603" i="2" a="1"/>
  <c r="AK5603" i="2"/>
  <c r="AK5729" i="2" a="1"/>
  <c r="AK5729" i="2" s="1"/>
  <c r="AK5979" i="2" a="1"/>
  <c r="AK5979" i="2" s="1"/>
  <c r="AK6098" i="2" a="1"/>
  <c r="AK6098" i="2" s="1"/>
  <c r="AK6823" i="2" a="1"/>
  <c r="AK6823" i="2" s="1"/>
  <c r="AK454" i="2" a="1"/>
  <c r="AK454" i="2" s="1"/>
  <c r="AK473" i="2" a="1"/>
  <c r="AK473" i="2" s="1"/>
  <c r="AK1597" i="2" a="1"/>
  <c r="AK1597" i="2"/>
  <c r="AK3144" i="2" a="1"/>
  <c r="AK3144" i="2"/>
  <c r="AK3494" i="2" a="1"/>
  <c r="AK3494" i="2" s="1"/>
  <c r="AK3513" i="2" a="1"/>
  <c r="AK3513" i="2"/>
  <c r="AK3661" i="2" a="1"/>
  <c r="AK3661" i="2"/>
  <c r="AK3883" i="2" a="1"/>
  <c r="AK3883" i="2" s="1"/>
  <c r="AK3884" i="2" a="1"/>
  <c r="AK3884" i="2" s="1"/>
  <c r="AK4754" i="2" a="1"/>
  <c r="AK4754" i="2" s="1"/>
  <c r="AK4869" i="2" a="1"/>
  <c r="AK4869" i="2" s="1"/>
  <c r="AK5178" i="2" a="1"/>
  <c r="AK5178" i="2"/>
  <c r="AK5430" i="2" a="1"/>
  <c r="AK5430" i="2" s="1"/>
  <c r="AK5310" i="2" a="1"/>
  <c r="AK5310" i="2" s="1"/>
  <c r="AK5586" i="2" a="1"/>
  <c r="AK5586" i="2"/>
  <c r="AK6142" i="2" a="1"/>
  <c r="AK6142" i="2" s="1"/>
  <c r="AK6672" i="2" a="1"/>
  <c r="AK6672" i="2" s="1"/>
  <c r="AK7071" i="2" a="1"/>
  <c r="AK7071" i="2" s="1"/>
  <c r="AK425" i="2" a="1"/>
  <c r="AK425" i="2"/>
  <c r="AK455" i="2" a="1"/>
  <c r="AK455" i="2"/>
  <c r="AK763" i="2" a="1"/>
  <c r="AK763" i="2"/>
  <c r="AK764" i="2" a="1"/>
  <c r="AK764" i="2"/>
  <c r="AK970" i="2" a="1"/>
  <c r="AK970" i="2"/>
  <c r="AK971" i="2" a="1"/>
  <c r="AK971" i="2"/>
  <c r="AK1222" i="2" a="1"/>
  <c r="AK1222" i="2" s="1"/>
  <c r="AK1223" i="2" a="1"/>
  <c r="AK1223" i="2"/>
  <c r="AK1456" i="2" a="1"/>
  <c r="AK1456" i="2" s="1"/>
  <c r="AK1459" i="2" a="1"/>
  <c r="AK1459" i="2" s="1"/>
  <c r="AK2284" i="2" a="1"/>
  <c r="AK2284" i="2"/>
  <c r="AK2285" i="2" a="1"/>
  <c r="AK2285" i="2" s="1"/>
  <c r="AK2306" i="2" a="1"/>
  <c r="AK2306" i="2"/>
  <c r="AK2307" i="2" a="1"/>
  <c r="AK2307" i="2" s="1"/>
  <c r="AK2308" i="2" a="1"/>
  <c r="AK2308" i="2" s="1"/>
  <c r="AK2325" i="2" a="1"/>
  <c r="AK2325" i="2" s="1"/>
  <c r="AK2948" i="2" a="1"/>
  <c r="AK2948" i="2" s="1"/>
  <c r="AK2949" i="2" a="1"/>
  <c r="AK2949" i="2" s="1"/>
  <c r="AK2973" i="2" a="1"/>
  <c r="AK2973" i="2" s="1"/>
  <c r="AK2974" i="2" a="1"/>
  <c r="AK2974" i="2"/>
  <c r="AK2986" i="2" a="1"/>
  <c r="AK2986" i="2" s="1"/>
  <c r="AK2987" i="2" a="1"/>
  <c r="AK2987" i="2"/>
  <c r="AK3670" i="2" a="1"/>
  <c r="AK3670" i="2" s="1"/>
  <c r="AK3997" i="2" a="1"/>
  <c r="AK3997" i="2"/>
  <c r="AK4357" i="2" a="1"/>
  <c r="AK4357" i="2"/>
  <c r="AK4358" i="2" a="1"/>
  <c r="AK4358" i="2" s="1"/>
  <c r="AK4583" i="2" a="1"/>
  <c r="AK4583" i="2"/>
  <c r="AK4584" i="2" a="1"/>
  <c r="AK4584" i="2" s="1"/>
  <c r="AK5026" i="2" a="1"/>
  <c r="AK5026" i="2"/>
  <c r="AK6240" i="2" a="1"/>
  <c r="AK6240" i="2" s="1"/>
  <c r="AK6435" i="2" a="1"/>
  <c r="AK6435" i="2" s="1"/>
  <c r="AK6436" i="2" a="1"/>
  <c r="AK6436" i="2" s="1"/>
  <c r="AK6673" i="2" a="1"/>
  <c r="AK6673" i="2" s="1"/>
  <c r="AK6782" i="2" a="1"/>
  <c r="AK6782" i="2" s="1"/>
  <c r="AK7087" i="2" a="1"/>
  <c r="AK7087" i="2" s="1"/>
  <c r="AK5604" i="2" a="1"/>
  <c r="AK5604" i="2" s="1"/>
  <c r="AK5730" i="2" a="1"/>
  <c r="AK5730" i="2" s="1"/>
  <c r="AK5855" i="2" a="1"/>
  <c r="AK5855" i="2"/>
  <c r="AK456" i="2" a="1"/>
  <c r="AK456" i="2" s="1"/>
  <c r="AK457" i="2" a="1"/>
  <c r="AK457" i="2"/>
  <c r="AK1601" i="2" a="1"/>
  <c r="AK1601" i="2"/>
  <c r="AK3145" i="2" a="1"/>
  <c r="AK3145" i="2"/>
  <c r="AK3258" i="2" a="1"/>
  <c r="AK3258" i="2" s="1"/>
  <c r="AK3514" i="2" a="1"/>
  <c r="AK3514" i="2" s="1"/>
  <c r="AK3521" i="2" a="1"/>
  <c r="AK3521" i="2"/>
  <c r="AK3900" i="2" a="1"/>
  <c r="AK3900" i="2" s="1"/>
  <c r="AK3903" i="2" a="1"/>
  <c r="AK3903" i="2" s="1"/>
  <c r="AK4749" i="2" a="1"/>
  <c r="AK4749" i="2" s="1"/>
  <c r="AK4870" i="2" a="1"/>
  <c r="AK4870" i="2"/>
  <c r="AK5431" i="2" a="1"/>
  <c r="AK5431" i="2"/>
  <c r="AK5179" i="2" a="1"/>
  <c r="AK5179" i="2"/>
  <c r="AK5306" i="2" a="1"/>
  <c r="AK5306" i="2" s="1"/>
  <c r="AK5590" i="2" a="1"/>
  <c r="AK5590" i="2" s="1"/>
  <c r="AK6129" i="2" a="1"/>
  <c r="AK6129" i="2" s="1"/>
  <c r="AK6667" i="2" a="1"/>
  <c r="AK6667" i="2" s="1"/>
  <c r="AK7102" i="2" a="1"/>
  <c r="AK7102" i="2" s="1"/>
  <c r="AK458" i="2" a="1"/>
  <c r="AK458" i="2" s="1"/>
  <c r="AK459" i="2" a="1"/>
  <c r="AK459" i="2" s="1"/>
  <c r="AK773" i="2" a="1"/>
  <c r="AK773" i="2"/>
  <c r="AK774" i="2" a="1"/>
  <c r="AK774" i="2"/>
  <c r="AK842" i="2" a="1"/>
  <c r="AK842" i="2" s="1"/>
  <c r="AK843" i="2" a="1"/>
  <c r="AK843" i="2"/>
  <c r="AK1128" i="2" a="1"/>
  <c r="AK1128" i="2" s="1"/>
  <c r="AK1129" i="2" a="1"/>
  <c r="AK1129" i="2"/>
  <c r="AK1374" i="2" a="1"/>
  <c r="AK1374" i="2" s="1"/>
  <c r="AK1375" i="2" a="1"/>
  <c r="AK1375" i="2"/>
  <c r="AK2286" i="2" a="1"/>
  <c r="AK2286" i="2" s="1"/>
  <c r="AK2309" i="2" a="1"/>
  <c r="AK2309" i="2" s="1"/>
  <c r="AK2310" i="2" a="1"/>
  <c r="AK2310" i="2" s="1"/>
  <c r="AK2311" i="2" a="1"/>
  <c r="AK2311" i="2" s="1"/>
  <c r="AK2326" i="2" a="1"/>
  <c r="AK2326" i="2" s="1"/>
  <c r="AK2327" i="2" a="1"/>
  <c r="AK2327" i="2"/>
  <c r="AK2913" i="2" a="1"/>
  <c r="AK2913" i="2" s="1"/>
  <c r="AK2914" i="2" a="1"/>
  <c r="AK2914" i="2" s="1"/>
  <c r="AK2950" i="2" a="1"/>
  <c r="AK2950" i="2"/>
  <c r="AK2951" i="2" a="1"/>
  <c r="AK2951" i="2" s="1"/>
  <c r="AK2952" i="2" a="1"/>
  <c r="AK2952" i="2"/>
  <c r="AK2953" i="2" a="1"/>
  <c r="AK2953" i="2" s="1"/>
  <c r="AK3261" i="2" a="1"/>
  <c r="AK3261" i="2" s="1"/>
  <c r="AK3984" i="2" a="1"/>
  <c r="AK3984" i="2" s="1"/>
  <c r="AK4316" i="2" a="1"/>
  <c r="AK4316" i="2" s="1"/>
  <c r="AK4336" i="2" a="1"/>
  <c r="AK4336" i="2"/>
  <c r="AK4607" i="2" a="1"/>
  <c r="AK4607" i="2" s="1"/>
  <c r="AK4608" i="2" a="1"/>
  <c r="AK4608" i="2"/>
  <c r="AK5027" i="2" a="1"/>
  <c r="AK5027" i="2"/>
  <c r="AK6209" i="2" a="1"/>
  <c r="AK6209" i="2"/>
  <c r="AK6379" i="2" a="1"/>
  <c r="AK6379" i="2" s="1"/>
  <c r="AK6397" i="2" a="1"/>
  <c r="AK6397" i="2" s="1"/>
  <c r="AK6617" i="2" a="1"/>
  <c r="AK6617" i="2" s="1"/>
  <c r="AK6722" i="2" a="1"/>
  <c r="AK6722" i="2" s="1"/>
  <c r="AK7099" i="2" a="1"/>
  <c r="AK7099" i="2"/>
  <c r="AK5605" i="2" a="1"/>
  <c r="AK5605" i="2"/>
  <c r="AK5731" i="2" a="1"/>
  <c r="AK5731" i="2"/>
  <c r="AK5856" i="2" a="1"/>
  <c r="AK5856" i="2"/>
  <c r="AK460" i="2" a="1"/>
  <c r="AK460" i="2"/>
  <c r="AK474" i="2" a="1"/>
  <c r="AK474" i="2" s="1"/>
  <c r="AK1602" i="2" a="1"/>
  <c r="AK1602" i="2" s="1"/>
  <c r="AK3146" i="2" a="1"/>
  <c r="AK3146" i="2" s="1"/>
  <c r="AK3259" i="2" a="1"/>
  <c r="AK3259" i="2"/>
  <c r="AK3522" i="2" a="1"/>
  <c r="AK3522" i="2"/>
  <c r="AK3523" i="2" a="1"/>
  <c r="AK3523" i="2" s="1"/>
  <c r="AK3901" i="2" a="1"/>
  <c r="AK3901" i="2" s="1"/>
  <c r="AK3904" i="2" a="1"/>
  <c r="AK3904" i="2" s="1"/>
  <c r="AK4750" i="2" a="1"/>
  <c r="AK4750" i="2" s="1"/>
  <c r="AK4871" i="2" a="1"/>
  <c r="AK4871" i="2" s="1"/>
  <c r="AK5180" i="2" a="1"/>
  <c r="AK5180" i="2"/>
  <c r="AK5432" i="2" a="1"/>
  <c r="AK5432" i="2" s="1"/>
  <c r="AK5307" i="2" a="1"/>
  <c r="AK5307" i="2" s="1"/>
  <c r="AK5591" i="2" a="1"/>
  <c r="AK5591" i="2" s="1"/>
  <c r="AK6130" i="2" a="1"/>
  <c r="AK6130" i="2"/>
  <c r="AK6668" i="2" a="1"/>
  <c r="AK6668" i="2" s="1"/>
  <c r="AK7103" i="2" a="1"/>
  <c r="AK7103" i="2"/>
  <c r="AK461" i="2" a="1"/>
  <c r="AK461" i="2" s="1"/>
  <c r="AK462" i="2" a="1"/>
  <c r="AK462" i="2" s="1"/>
  <c r="AK775" i="2" a="1"/>
  <c r="AK775" i="2"/>
  <c r="AK776" i="2" a="1"/>
  <c r="AK776" i="2"/>
  <c r="AK1130" i="2" a="1"/>
  <c r="AK1130" i="2" s="1"/>
  <c r="AK1131" i="2" a="1"/>
  <c r="AK1131" i="2" s="1"/>
  <c r="AK1376" i="2" a="1"/>
  <c r="AK1376" i="2" s="1"/>
  <c r="AK1377" i="2" a="1"/>
  <c r="AK1377" i="2"/>
  <c r="AK2287" i="2" a="1"/>
  <c r="AK2287" i="2" s="1"/>
  <c r="AK2312" i="2" a="1"/>
  <c r="AK2312" i="2"/>
  <c r="AK2313" i="2" a="1"/>
  <c r="AK2313" i="2" s="1"/>
  <c r="AK2314" i="2" a="1"/>
  <c r="AK2314" i="2" s="1"/>
  <c r="AK2328" i="2" a="1"/>
  <c r="AK2328" i="2" s="1"/>
  <c r="AK2329" i="2" a="1"/>
  <c r="AK2329" i="2"/>
  <c r="AK2915" i="2" a="1"/>
  <c r="AK2915" i="2" s="1"/>
  <c r="AK2954" i="2" a="1"/>
  <c r="AK2954" i="2"/>
  <c r="AK2955" i="2" a="1"/>
  <c r="AK2955" i="2" s="1"/>
  <c r="AK2956" i="2" a="1"/>
  <c r="AK2956" i="2" s="1"/>
  <c r="AK2975" i="2" a="1"/>
  <c r="AK2975" i="2" s="1"/>
  <c r="AK2988" i="2" a="1"/>
  <c r="AK2988" i="2" s="1"/>
  <c r="AK3262" i="2" a="1"/>
  <c r="AK3262" i="2"/>
  <c r="AK4337" i="2" a="1"/>
  <c r="AK4337" i="2"/>
  <c r="AK4338" i="2" a="1"/>
  <c r="AK4338" i="2" s="1"/>
  <c r="AK4609" i="2" a="1"/>
  <c r="AK4609" i="2"/>
  <c r="AK4610" i="2" a="1"/>
  <c r="AK4610" i="2"/>
  <c r="AK5028" i="2" a="1"/>
  <c r="AK5028" i="2" s="1"/>
  <c r="AK6618" i="2" a="1"/>
  <c r="AK6618" i="2" s="1"/>
  <c r="AK6724" i="2" a="1"/>
  <c r="AK6724" i="2" s="1"/>
  <c r="AK7100" i="2" a="1"/>
  <c r="AK7100" i="2" s="1"/>
  <c r="AK5606" i="2" a="1"/>
  <c r="AK5606" i="2" s="1"/>
  <c r="AK5732" i="2" a="1"/>
  <c r="AK5732" i="2" s="1"/>
  <c r="AK5857" i="2" a="1"/>
  <c r="AK5857" i="2" s="1"/>
  <c r="AK463" i="2" a="1"/>
  <c r="AK463" i="2" s="1"/>
  <c r="AK464" i="2" a="1"/>
  <c r="AK464" i="2" s="1"/>
  <c r="AK1598" i="2" a="1"/>
  <c r="AK1598" i="2" s="1"/>
  <c r="AK3147" i="2" a="1"/>
  <c r="AK3147" i="2"/>
  <c r="AK3495" i="2" a="1"/>
  <c r="AK3495" i="2" s="1"/>
  <c r="AK3496" i="2" a="1"/>
  <c r="AK3496" i="2"/>
  <c r="AK3885" i="2" a="1"/>
  <c r="AK3885" i="2" s="1"/>
  <c r="AK3886" i="2" a="1"/>
  <c r="AK3886" i="2"/>
  <c r="AK4751" i="2" a="1"/>
  <c r="AK4751" i="2" s="1"/>
  <c r="AK4872" i="2" a="1"/>
  <c r="AK4872" i="2"/>
  <c r="AK5433" i="2" a="1"/>
  <c r="AK5433" i="2" s="1"/>
  <c r="AK5167" i="2" a="1"/>
  <c r="AK5167" i="2"/>
  <c r="AK5575" i="2" a="1"/>
  <c r="AK5575" i="2"/>
  <c r="AK426" i="2" a="1"/>
  <c r="AK426" i="2" s="1"/>
  <c r="AK427" i="2" a="1"/>
  <c r="AK427" i="2" s="1"/>
  <c r="AK765" i="2" a="1"/>
  <c r="AK765" i="2" s="1"/>
  <c r="AK777" i="2" a="1"/>
  <c r="AK777" i="2" s="1"/>
  <c r="AK972" i="2" a="1"/>
  <c r="AK972" i="2" s="1"/>
  <c r="AK973" i="2" a="1"/>
  <c r="AK973" i="2" s="1"/>
  <c r="AK1218" i="2" a="1"/>
  <c r="AK1218" i="2" s="1"/>
  <c r="AK1219" i="2" a="1"/>
  <c r="AK1219" i="2" s="1"/>
  <c r="AK1457" i="2" a="1"/>
  <c r="AK1457" i="2" s="1"/>
  <c r="AK1458" i="2" a="1"/>
  <c r="AK1458" i="2" s="1"/>
  <c r="AK2259" i="2" a="1"/>
  <c r="AK2259" i="2"/>
  <c r="AK2260" i="2" a="1"/>
  <c r="AK2260" i="2"/>
  <c r="AK2288" i="2" a="1"/>
  <c r="AK2288" i="2"/>
  <c r="AK2289" i="2" a="1"/>
  <c r="AK2289" i="2"/>
  <c r="AK2290" i="2" a="1"/>
  <c r="AK2290" i="2"/>
  <c r="AK2315" i="2" a="1"/>
  <c r="AK2315" i="2"/>
  <c r="AK2916" i="2" a="1"/>
  <c r="AK2916" i="2" s="1"/>
  <c r="AK2917" i="2" a="1"/>
  <c r="AK2917" i="2" s="1"/>
  <c r="AK2957" i="2" a="1"/>
  <c r="AK2957" i="2"/>
  <c r="AK2958" i="2" a="1"/>
  <c r="AK2958" i="2"/>
  <c r="AK2959" i="2" a="1"/>
  <c r="AK2959" i="2" s="1"/>
  <c r="AK2960" i="2" a="1"/>
  <c r="AK2960" i="2" s="1"/>
  <c r="AK3998" i="2" a="1"/>
  <c r="AK3998" i="2" s="1"/>
  <c r="AK4350" i="2" a="1"/>
  <c r="AK4350" i="2" s="1"/>
  <c r="AK4351" i="2" a="1"/>
  <c r="AK4351" i="2" s="1"/>
  <c r="AK4585" i="2" a="1"/>
  <c r="AK4585" i="2" s="1"/>
  <c r="AK4586" i="2" a="1"/>
  <c r="AK4586" i="2" s="1"/>
  <c r="AK6236" i="2" a="1"/>
  <c r="AK6236" i="2"/>
  <c r="AK6412" i="2" a="1"/>
  <c r="AK6412" i="2"/>
  <c r="AK6425" i="2" a="1"/>
  <c r="AK6425" i="2"/>
  <c r="AK3263" i="2" a="1"/>
  <c r="AK3263" i="2"/>
  <c r="AK5034" i="2" a="1"/>
  <c r="AK5034" i="2"/>
  <c r="AK6619" i="2" a="1"/>
  <c r="AK6619" i="2" s="1"/>
  <c r="AK6719" i="2" a="1"/>
  <c r="AK6719" i="2" s="1"/>
  <c r="AK7093" i="2" a="1"/>
  <c r="AK7093" i="2"/>
  <c r="AK3267" i="2" a="1"/>
  <c r="AK3267" i="2"/>
  <c r="AK5247" i="2" a="1"/>
  <c r="AK5247" i="2"/>
  <c r="AK5607" i="2" a="1"/>
  <c r="AK5607" i="2" s="1"/>
  <c r="AK5733" i="2" a="1"/>
  <c r="AK5733" i="2" s="1"/>
  <c r="AK5858" i="2" a="1"/>
  <c r="AK5858" i="2" s="1"/>
  <c r="AK6145" i="2" a="1"/>
  <c r="AK6145" i="2"/>
  <c r="AK6660" i="2" a="1"/>
  <c r="AK6660" i="2" s="1"/>
  <c r="AK7088" i="2" a="1"/>
  <c r="AK7088" i="2"/>
  <c r="AK3515" i="2" a="1"/>
  <c r="AK3515" i="2"/>
  <c r="AK3516" i="2" a="1"/>
  <c r="AK3516" i="2"/>
  <c r="AK3887" i="2" a="1"/>
  <c r="AK3887" i="2" s="1"/>
  <c r="AK3888" i="2" a="1"/>
  <c r="AK3888" i="2"/>
  <c r="AK366" i="2" a="1"/>
  <c r="AK366" i="2" s="1"/>
  <c r="AK367" i="2" a="1"/>
  <c r="AK367" i="2"/>
  <c r="AK746" i="2" a="1"/>
  <c r="AK746" i="2"/>
  <c r="AK747" i="2" a="1"/>
  <c r="AK747" i="2" s="1"/>
  <c r="AK956" i="2" a="1"/>
  <c r="AK956" i="2" s="1"/>
  <c r="AK963" i="2" a="1"/>
  <c r="AK963" i="2"/>
  <c r="AK1204" i="2" a="1"/>
  <c r="AK1204" i="2" s="1"/>
  <c r="AK1211" i="2" a="1"/>
  <c r="AK1211" i="2" s="1"/>
  <c r="AK1444" i="2" a="1"/>
  <c r="AK1444" i="2"/>
  <c r="AK1445" i="2" a="1"/>
  <c r="AK1445" i="2" s="1"/>
  <c r="AK2330" i="2" a="1"/>
  <c r="AK2330" i="2" s="1"/>
  <c r="AK2331" i="2" a="1"/>
  <c r="AK2331" i="2" s="1"/>
  <c r="AK2332" i="2" a="1"/>
  <c r="AK2332" i="2" s="1"/>
  <c r="AK2333" i="2" a="1"/>
  <c r="AK2333" i="2"/>
  <c r="AK2339" i="2" a="1"/>
  <c r="AK2339" i="2"/>
  <c r="AK2340" i="2" a="1"/>
  <c r="AK2340" i="2"/>
  <c r="AK2976" i="2" a="1"/>
  <c r="AK2976" i="2"/>
  <c r="AK2989" i="2" a="1"/>
  <c r="AK2989" i="2" s="1"/>
  <c r="AK2990" i="2" a="1"/>
  <c r="AK2990" i="2"/>
  <c r="AK2991" i="2" a="1"/>
  <c r="AK2991" i="2"/>
  <c r="AK2992" i="2" a="1"/>
  <c r="AK2992" i="2"/>
  <c r="AK2994" i="2" a="1"/>
  <c r="AK2994" i="2" s="1"/>
  <c r="AK3985" i="2" a="1"/>
  <c r="AK3985" i="2" s="1"/>
  <c r="AK4260" i="2" a="1"/>
  <c r="AK4260" i="2" s="1"/>
  <c r="AK4286" i="2" a="1"/>
  <c r="AK4286" i="2"/>
  <c r="AK4565" i="2" a="1"/>
  <c r="AK4565" i="2" s="1"/>
  <c r="AK4587" i="2" a="1"/>
  <c r="AK4587" i="2" s="1"/>
  <c r="AK6231" i="2" a="1"/>
  <c r="AK6231" i="2"/>
  <c r="AK6413" i="2" a="1"/>
  <c r="AK6413" i="2" s="1"/>
  <c r="AK6426" i="2" a="1"/>
  <c r="AK6426" i="2" s="1"/>
  <c r="AK3683" i="2" a="1"/>
  <c r="AK3683" i="2" s="1"/>
  <c r="AK3684" i="2" a="1"/>
  <c r="AK3684" i="2" s="1"/>
  <c r="AK5035" i="2" a="1"/>
  <c r="AK5035" i="2"/>
  <c r="AK5036" i="2" a="1"/>
  <c r="AK5036" i="2"/>
  <c r="AK6661" i="2" a="1"/>
  <c r="AK6661" i="2"/>
  <c r="AK6669" i="2" a="1"/>
  <c r="AK6669" i="2"/>
  <c r="AK6792" i="2" a="1"/>
  <c r="AK6792" i="2" s="1"/>
  <c r="AK6796" i="2" a="1"/>
  <c r="AK6796" i="2"/>
  <c r="AK7089" i="2" a="1"/>
  <c r="AK7089" i="2"/>
  <c r="AK7094" i="2" a="1"/>
  <c r="AK7094" i="2"/>
  <c r="AK504" i="2" a="1"/>
  <c r="AK504" i="2"/>
  <c r="AK510" i="2" a="1"/>
  <c r="AK510" i="2" s="1"/>
  <c r="AK511" i="2" a="1"/>
  <c r="AK511" i="2" s="1"/>
  <c r="AK512" i="2" a="1"/>
  <c r="AK512" i="2" s="1"/>
  <c r="AK1579" i="2" a="1"/>
  <c r="AK1579" i="2"/>
  <c r="AK3148" i="2" a="1"/>
  <c r="AK3148" i="2" s="1"/>
  <c r="AK1589" i="2" a="1"/>
  <c r="AK1589" i="2" s="1"/>
  <c r="AK3149" i="2" a="1"/>
  <c r="AK3149" i="2"/>
  <c r="AK3662" i="2" a="1"/>
  <c r="AK3662" i="2" s="1"/>
  <c r="AK4727" i="2" a="1"/>
  <c r="AK4727" i="2"/>
  <c r="AK4742" i="2" a="1"/>
  <c r="AK4742" i="2"/>
  <c r="AK4873" i="2" a="1"/>
  <c r="AK4873" i="2"/>
  <c r="AK4874" i="2" a="1"/>
  <c r="AK4874" i="2"/>
  <c r="AK5168" i="2" a="1"/>
  <c r="AK5168" i="2"/>
  <c r="AK5434" i="2" a="1"/>
  <c r="AK5434" i="2"/>
  <c r="AK5169" i="2" a="1"/>
  <c r="AK5169" i="2" s="1"/>
  <c r="AK5435" i="2" a="1"/>
  <c r="AK5435" i="2" s="1"/>
  <c r="AK5246" i="2" a="1"/>
  <c r="AK5246" i="2"/>
  <c r="AK5587" i="2" a="1"/>
  <c r="AK5587" i="2" s="1"/>
  <c r="AK5588" i="2" a="1"/>
  <c r="AK5588" i="2" s="1"/>
  <c r="AK5608" i="2" a="1"/>
  <c r="AK5608" i="2" s="1"/>
  <c r="AK5734" i="2" a="1"/>
  <c r="AK5734" i="2" s="1"/>
  <c r="AK5859" i="2" a="1"/>
  <c r="AK5859" i="2" s="1"/>
  <c r="AK5980" i="2" a="1"/>
  <c r="AK5980" i="2" s="1"/>
  <c r="AK5984" i="2" a="1"/>
  <c r="AK5984" i="2" s="1"/>
  <c r="AK5988" i="2" a="1"/>
  <c r="AK5988" i="2" s="1"/>
  <c r="AK6143" i="2" a="1"/>
  <c r="AK6143" i="2"/>
  <c r="AK6639" i="2" a="1"/>
  <c r="AK6639" i="2" s="1"/>
  <c r="AK7090" i="2" a="1"/>
  <c r="AK7090" i="2"/>
  <c r="AK525" i="2" a="1"/>
  <c r="AK525" i="2" s="1"/>
  <c r="AK526" i="2" a="1"/>
  <c r="AK526" i="2"/>
  <c r="AK791" i="2" a="1"/>
  <c r="AK791" i="2" s="1"/>
  <c r="AK792" i="2" a="1"/>
  <c r="AK792" i="2"/>
  <c r="AK986" i="2" a="1"/>
  <c r="AK986" i="2" s="1"/>
  <c r="AK987" i="2" a="1"/>
  <c r="AK987" i="2" s="1"/>
  <c r="AK2261" i="2" a="1"/>
  <c r="AK2261" i="2"/>
  <c r="AK2291" i="2" a="1"/>
  <c r="AK2291" i="2"/>
  <c r="AK2292" i="2" a="1"/>
  <c r="AK2292" i="2" s="1"/>
  <c r="AK2293" i="2" a="1"/>
  <c r="AK2293" i="2" s="1"/>
  <c r="AK2294" i="2" a="1"/>
  <c r="AK2294" i="2"/>
  <c r="AK2316" i="2" a="1"/>
  <c r="AK2316" i="2" s="1"/>
  <c r="AK2877" i="2" a="1"/>
  <c r="AK2877" i="2" s="1"/>
  <c r="AK2878" i="2" a="1"/>
  <c r="AK2878" i="2"/>
  <c r="AK2879" i="2" a="1"/>
  <c r="AK2879" i="2"/>
  <c r="AK2918" i="2" a="1"/>
  <c r="AK2918" i="2" s="1"/>
  <c r="AK2919" i="2" a="1"/>
  <c r="AK2919" i="2" s="1"/>
  <c r="AK2920" i="2" a="1"/>
  <c r="AK2920" i="2"/>
  <c r="AK3014" i="2" a="1"/>
  <c r="AK3014" i="2" s="1"/>
  <c r="AK3017" i="2" a="1"/>
  <c r="AK3017" i="2"/>
  <c r="AK3193" i="2" a="1"/>
  <c r="AK3193" i="2" s="1"/>
  <c r="AK3300" i="2" a="1"/>
  <c r="AK3300" i="2" s="1"/>
  <c r="AK3303" i="2" a="1"/>
  <c r="AK3303" i="2" s="1"/>
  <c r="AK3964" i="2" a="1"/>
  <c r="AK3964" i="2"/>
  <c r="AK4370" i="2" a="1"/>
  <c r="AK4370" i="2"/>
  <c r="AK4371" i="2" a="1"/>
  <c r="AK4371" i="2"/>
  <c r="AK4611" i="2" a="1"/>
  <c r="AK4611" i="2"/>
  <c r="AK4613" i="2" a="1"/>
  <c r="AK4613" i="2" s="1"/>
  <c r="AK5040" i="2" a="1"/>
  <c r="AK5040" i="2" s="1"/>
  <c r="AK6225" i="2" a="1"/>
  <c r="AK6225" i="2" s="1"/>
  <c r="AK6257" i="2" a="1"/>
  <c r="AK6257" i="2"/>
  <c r="AK6258" i="2" a="1"/>
  <c r="AK6258" i="2"/>
  <c r="AK6528" i="2" a="1"/>
  <c r="AK6528" i="2"/>
  <c r="AK6691" i="2" a="1"/>
  <c r="AK6691" i="2" s="1"/>
  <c r="AK7024" i="2" a="1"/>
  <c r="AK7024" i="2"/>
  <c r="AK536" i="2" a="1"/>
  <c r="AK536" i="2" s="1"/>
  <c r="AK537" i="2" a="1"/>
  <c r="AK537" i="2"/>
  <c r="AK1548" i="2" a="1"/>
  <c r="AK1548" i="2" s="1"/>
  <c r="AK3150" i="2" a="1"/>
  <c r="AK3150" i="2" s="1"/>
  <c r="AK3025" i="2" a="1"/>
  <c r="AK3025" i="2" s="1"/>
  <c r="AK3026" i="2" a="1"/>
  <c r="AK3026" i="2"/>
  <c r="AK3290" i="2" a="1"/>
  <c r="AK3290" i="2"/>
  <c r="AK3301" i="2" a="1"/>
  <c r="AK3301" i="2" s="1"/>
  <c r="AK3302" i="2" a="1"/>
  <c r="AK3302" i="2" s="1"/>
  <c r="AK4728" i="2" a="1"/>
  <c r="AK4728" i="2"/>
  <c r="AK4875" i="2" a="1"/>
  <c r="AK4875" i="2" s="1"/>
  <c r="AK5047" i="2" a="1"/>
  <c r="AK5047" i="2" s="1"/>
  <c r="AK4900" i="2" a="1"/>
  <c r="AK4900" i="2"/>
  <c r="AK5188" i="2" a="1"/>
  <c r="AK5188" i="2" s="1"/>
  <c r="AK5436" i="2" a="1"/>
  <c r="AK5436" i="2"/>
  <c r="AK5314" i="2" a="1"/>
  <c r="AK5314" i="2"/>
  <c r="AK5595" i="2" a="1"/>
  <c r="AK5595" i="2" s="1"/>
  <c r="AK6006" i="2" a="1"/>
  <c r="AK6006" i="2"/>
  <c r="AK6007" i="2" a="1"/>
  <c r="AK6007" i="2" s="1"/>
  <c r="AK6008" i="2" a="1"/>
  <c r="AK6008" i="2"/>
  <c r="AK6074" i="2" a="1"/>
  <c r="AK6074" i="2"/>
  <c r="AK6577" i="2" a="1"/>
  <c r="AK6577" i="2"/>
  <c r="AK6948" i="2" a="1"/>
  <c r="AK6948" i="2"/>
  <c r="AK3474" i="2" a="1"/>
  <c r="AK3474" i="2" s="1"/>
  <c r="AK3475" i="2" a="1"/>
  <c r="AK3475" i="2"/>
  <c r="AK3797" i="2" a="1"/>
  <c r="AK3797" i="2" s="1"/>
  <c r="AK3835" i="2" a="1"/>
  <c r="AK3835" i="2"/>
  <c r="AK189" i="2" a="1"/>
  <c r="AK189" i="2"/>
  <c r="AK190" i="2" a="1"/>
  <c r="AK190" i="2" s="1"/>
  <c r="AK650" i="2" a="1"/>
  <c r="AK650" i="2"/>
  <c r="AK651" i="2" a="1"/>
  <c r="AK651" i="2" s="1"/>
  <c r="AK913" i="2" a="1"/>
  <c r="AK913" i="2" s="1"/>
  <c r="AK914" i="2" a="1"/>
  <c r="AK914" i="2" s="1"/>
  <c r="AK1153" i="2" a="1"/>
  <c r="AK1153" i="2" s="1"/>
  <c r="AK1154" i="2" a="1"/>
  <c r="AK1154" i="2" s="1"/>
  <c r="AK1396" i="2" a="1"/>
  <c r="AK1396" i="2" s="1"/>
  <c r="AK1397" i="2" a="1"/>
  <c r="AK1397" i="2"/>
  <c r="AK2098" i="2" a="1"/>
  <c r="AK2098" i="2"/>
  <c r="AK2147" i="2" a="1"/>
  <c r="AK2147" i="2"/>
  <c r="AK2148" i="2" a="1"/>
  <c r="AK2148" i="2"/>
  <c r="AK2188" i="2" a="1"/>
  <c r="AK2188" i="2" s="1"/>
  <c r="AK2207" i="2" a="1"/>
  <c r="AK2207" i="2" s="1"/>
  <c r="AK2232" i="2" a="1"/>
  <c r="AK2232" i="2"/>
  <c r="AK2786" i="2" a="1"/>
  <c r="AK2786" i="2" s="1"/>
  <c r="AK2828" i="2" a="1"/>
  <c r="AK2828" i="2" s="1"/>
  <c r="AK2856" i="2" a="1"/>
  <c r="AK2856" i="2"/>
  <c r="AK2857" i="2" a="1"/>
  <c r="AK2857" i="2" s="1"/>
  <c r="AK2880" i="2" a="1"/>
  <c r="AK2880" i="2" s="1"/>
  <c r="AK2881" i="2" a="1"/>
  <c r="AK2881" i="2"/>
  <c r="AK3942" i="2" a="1"/>
  <c r="AK3942" i="2" s="1"/>
  <c r="AK4199" i="2" a="1"/>
  <c r="AK4199" i="2" s="1"/>
  <c r="AK4227" i="2" a="1"/>
  <c r="AK4227" i="2"/>
  <c r="AK4502" i="2" a="1"/>
  <c r="AK4502" i="2"/>
  <c r="AK4538" i="2" a="1"/>
  <c r="AK4538" i="2" s="1"/>
  <c r="AK6188" i="2" a="1"/>
  <c r="AK6188" i="2" s="1"/>
  <c r="AK6347" i="2" a="1"/>
  <c r="AK6347" i="2"/>
  <c r="AK6362" i="2" a="1"/>
  <c r="AK6362" i="2" s="1"/>
  <c r="AK3671" i="2" a="1"/>
  <c r="AK3671" i="2"/>
  <c r="AK3672" i="2" a="1"/>
  <c r="AK3672" i="2"/>
  <c r="AK4980" i="2" a="1"/>
  <c r="AK4980" i="2"/>
  <c r="AK5004" i="2" a="1"/>
  <c r="AK5004" i="2"/>
  <c r="AK6600" i="2" a="1"/>
  <c r="AK6600" i="2" s="1"/>
  <c r="AK6620" i="2" a="1"/>
  <c r="AK6620" i="2" s="1"/>
  <c r="AK6783" i="2" a="1"/>
  <c r="AK6783" i="2" s="1"/>
  <c r="AK6784" i="2" a="1"/>
  <c r="AK6784" i="2" s="1"/>
  <c r="AK7025" i="2" a="1"/>
  <c r="AK7025" i="2"/>
  <c r="AK7061" i="2" a="1"/>
  <c r="AK7061" i="2" s="1"/>
  <c r="AK480" i="2" a="1"/>
  <c r="AK480" i="2"/>
  <c r="AK481" i="2" a="1"/>
  <c r="AK481" i="2" s="1"/>
  <c r="AK491" i="2" a="1"/>
  <c r="AK491" i="2"/>
  <c r="AK492" i="2" a="1"/>
  <c r="AK492" i="2"/>
  <c r="AK1521" i="2" a="1"/>
  <c r="AK1521" i="2" s="1"/>
  <c r="AK3151" i="2" a="1"/>
  <c r="AK3151" i="2"/>
  <c r="AK1549" i="2" a="1"/>
  <c r="AK1549" i="2" s="1"/>
  <c r="AK3152" i="2" a="1"/>
  <c r="AK3152" i="2" s="1"/>
  <c r="AK3627" i="2" a="1"/>
  <c r="AK3627" i="2"/>
  <c r="AK4679" i="2" a="1"/>
  <c r="AK4679" i="2"/>
  <c r="AK4876" i="2" a="1"/>
  <c r="AK4876" i="2"/>
  <c r="AK4706" i="2" a="1"/>
  <c r="AK4706" i="2"/>
  <c r="AK4877" i="2" a="1"/>
  <c r="AK4877" i="2" s="1"/>
  <c r="AK5108" i="2" a="1"/>
  <c r="AK5108" i="2" s="1"/>
  <c r="AK5437" i="2" a="1"/>
  <c r="AK5437" i="2"/>
  <c r="AK5139" i="2" a="1"/>
  <c r="AK5139" i="2" s="1"/>
  <c r="AK5438" i="2" a="1"/>
  <c r="AK5438" i="2" s="1"/>
  <c r="AK5223" i="2" a="1"/>
  <c r="AK5223" i="2"/>
  <c r="AK5538" i="2" a="1"/>
  <c r="AK5538" i="2" s="1"/>
  <c r="AK5559" i="2" a="1"/>
  <c r="AK5559" i="2" s="1"/>
  <c r="AK5609" i="2" a="1"/>
  <c r="AK5609" i="2" s="1"/>
  <c r="AK5735" i="2" a="1"/>
  <c r="AK5735" i="2"/>
  <c r="AK5860" i="2" a="1"/>
  <c r="AK5860" i="2" s="1"/>
  <c r="AK5981" i="2" a="1"/>
  <c r="AK5981" i="2" s="1"/>
  <c r="AK5985" i="2" a="1"/>
  <c r="AK5985" i="2" s="1"/>
  <c r="AK5989" i="2" a="1"/>
  <c r="AK5989" i="2"/>
  <c r="AK6112" i="2" a="1"/>
  <c r="AK6112" i="2"/>
  <c r="AK6578" i="2" a="1"/>
  <c r="AK6578" i="2" s="1"/>
  <c r="AK6986" i="2" a="1"/>
  <c r="AK6986" i="2"/>
  <c r="AK401" i="2" a="1"/>
  <c r="AK401" i="2"/>
  <c r="AK428" i="2" a="1"/>
  <c r="AK428" i="2" s="1"/>
  <c r="AK1590" i="2" a="1"/>
  <c r="AK1590" i="2" s="1"/>
  <c r="AK3153" i="2" a="1"/>
  <c r="AK3153" i="2"/>
  <c r="AK3497" i="2" a="1"/>
  <c r="AK3497" i="2"/>
  <c r="AK3498" i="2" a="1"/>
  <c r="AK3498" i="2" s="1"/>
  <c r="AK3628" i="2" a="1"/>
  <c r="AK3628" i="2"/>
  <c r="AK3889" i="2" a="1"/>
  <c r="AK3889" i="2"/>
  <c r="AK3895" i="2" a="1"/>
  <c r="AK3895" i="2"/>
  <c r="AK4729" i="2" a="1"/>
  <c r="AK4729" i="2"/>
  <c r="AK4878" i="2" a="1"/>
  <c r="AK4878" i="2" s="1"/>
  <c r="AK5170" i="2" a="1"/>
  <c r="AK5170" i="2" s="1"/>
  <c r="AK5439" i="2" a="1"/>
  <c r="AK5439" i="2"/>
  <c r="AK5224" i="2" a="1"/>
  <c r="AK5224" i="2"/>
  <c r="AK5560" i="2" a="1"/>
  <c r="AK5560" i="2" s="1"/>
  <c r="AK6113" i="2" a="1"/>
  <c r="AK6113" i="2"/>
  <c r="AK6621" i="2" a="1"/>
  <c r="AK6621" i="2"/>
  <c r="AK6987" i="2" a="1"/>
  <c r="AK6987" i="2"/>
  <c r="AK429" i="2" a="1"/>
  <c r="AK429" i="2" s="1"/>
  <c r="AK430" i="2" a="1"/>
  <c r="AK430" i="2"/>
  <c r="AK748" i="2" a="1"/>
  <c r="AK748" i="2"/>
  <c r="AK749" i="2" a="1"/>
  <c r="AK749" i="2"/>
  <c r="AK852" i="2" a="1"/>
  <c r="AK852" i="2" s="1"/>
  <c r="AK853" i="2" a="1"/>
  <c r="AK853" i="2"/>
  <c r="AK1101" i="2" a="1"/>
  <c r="AK1101" i="2"/>
  <c r="AK1102" i="2" a="1"/>
  <c r="AK1102" i="2"/>
  <c r="AK1323" i="2" a="1"/>
  <c r="AK1323" i="2" s="1"/>
  <c r="AK1324" i="2" a="1"/>
  <c r="AK1324" i="2" s="1"/>
  <c r="AK2189" i="2" a="1"/>
  <c r="AK2189" i="2"/>
  <c r="AK2208" i="2" a="1"/>
  <c r="AK2208" i="2"/>
  <c r="AK2233" i="2" a="1"/>
  <c r="AK2233" i="2" s="1"/>
  <c r="AK2262" i="2" a="1"/>
  <c r="AK2262" i="2"/>
  <c r="AK2263" i="2" a="1"/>
  <c r="AK2263" i="2"/>
  <c r="AK2264" i="2" a="1"/>
  <c r="AK2264" i="2"/>
  <c r="AK2858" i="2" a="1"/>
  <c r="AK2858" i="2" s="1"/>
  <c r="AK2882" i="2" a="1"/>
  <c r="AK2882" i="2" s="1"/>
  <c r="AK2883" i="2" a="1"/>
  <c r="AK2883" i="2"/>
  <c r="AK2884" i="2" a="1"/>
  <c r="AK2884" i="2"/>
  <c r="AK2921" i="2" a="1"/>
  <c r="AK2921" i="2"/>
  <c r="AK2922" i="2" a="1"/>
  <c r="AK2922" i="2" s="1"/>
  <c r="AK3642" i="2" a="1"/>
  <c r="AK3642" i="2"/>
  <c r="AK3999" i="2" a="1"/>
  <c r="AK3999" i="2"/>
  <c r="AK4287" i="2" a="1"/>
  <c r="AK4287" i="2"/>
  <c r="AK4288" i="2" a="1"/>
  <c r="AK4288" i="2"/>
  <c r="AK4588" i="2" a="1"/>
  <c r="AK4588" i="2" s="1"/>
  <c r="AK4589" i="2" a="1"/>
  <c r="AK4589" i="2"/>
  <c r="AK5005" i="2" a="1"/>
  <c r="AK5005" i="2"/>
  <c r="AK6226" i="2" a="1"/>
  <c r="AK6226" i="2"/>
  <c r="AK6363" i="2" a="1"/>
  <c r="AK6363" i="2" s="1"/>
  <c r="AK6380" i="2" a="1"/>
  <c r="AK6380" i="2"/>
  <c r="AK6640" i="2" a="1"/>
  <c r="AK6640" i="2" s="1"/>
  <c r="AK6770" i="2" a="1"/>
  <c r="AK6770" i="2"/>
  <c r="AK7026" i="2" a="1"/>
  <c r="AK7026" i="2"/>
  <c r="AK5610" i="2" a="1"/>
  <c r="AK5610" i="2" s="1"/>
  <c r="AK5736" i="2" a="1"/>
  <c r="AK5736" i="2"/>
  <c r="AK5861" i="2" a="1"/>
  <c r="AK5861" i="2"/>
  <c r="AK3476" i="2" a="1"/>
  <c r="AK3476" i="2" s="1"/>
  <c r="AK3477" i="2" a="1"/>
  <c r="AK3477" i="2"/>
  <c r="AK3798" i="2" a="1"/>
  <c r="AK3798" i="2" s="1"/>
  <c r="AK3799" i="2" a="1"/>
  <c r="AK3799" i="2" s="1"/>
  <c r="AK110" i="2" a="1"/>
  <c r="AK110" i="2" s="1"/>
  <c r="AK191" i="2" a="1"/>
  <c r="AK191" i="2" s="1"/>
  <c r="AK598" i="2" a="1"/>
  <c r="AK598" i="2" s="1"/>
  <c r="AK652" i="2" a="1"/>
  <c r="AK652" i="2"/>
  <c r="AK915" i="2" a="1"/>
  <c r="AK915" i="2" s="1"/>
  <c r="AK916" i="2" a="1"/>
  <c r="AK916" i="2"/>
  <c r="AK1155" i="2" a="1"/>
  <c r="AK1155" i="2" s="1"/>
  <c r="AK1156" i="2" a="1"/>
  <c r="AK1156" i="2"/>
  <c r="AK1378" i="2" a="1"/>
  <c r="AK1378" i="2" s="1"/>
  <c r="AK1398" i="2" a="1"/>
  <c r="AK1398" i="2"/>
  <c r="AK2099" i="2" a="1"/>
  <c r="AK2099" i="2" s="1"/>
  <c r="AK2100" i="2" a="1"/>
  <c r="AK2100" i="2"/>
  <c r="AK2149" i="2" a="1"/>
  <c r="AK2149" i="2" s="1"/>
  <c r="AK2150" i="2" a="1"/>
  <c r="AK2150" i="2"/>
  <c r="AK2190" i="2" a="1"/>
  <c r="AK2190" i="2" s="1"/>
  <c r="AK2209" i="2" a="1"/>
  <c r="AK2209" i="2"/>
  <c r="AK2787" i="2" a="1"/>
  <c r="AK2787" i="2" s="1"/>
  <c r="AK2788" i="2" a="1"/>
  <c r="AK2788" i="2" s="1"/>
  <c r="AK2789" i="2" a="1"/>
  <c r="AK2789" i="2"/>
  <c r="AK2829" i="2" a="1"/>
  <c r="AK2829" i="2" s="1"/>
  <c r="AK2859" i="2" a="1"/>
  <c r="AK2859" i="2"/>
  <c r="AK2885" i="2" a="1"/>
  <c r="AK2885" i="2"/>
  <c r="AK3943" i="2" a="1"/>
  <c r="AK3943" i="2" s="1"/>
  <c r="AK4200" i="2" a="1"/>
  <c r="AK4200" i="2"/>
  <c r="AK4201" i="2" a="1"/>
  <c r="AK4201" i="2" s="1"/>
  <c r="AK4503" i="2" a="1"/>
  <c r="AK4503" i="2"/>
  <c r="AK4504" i="2" a="1"/>
  <c r="AK4504" i="2"/>
  <c r="AK6242" i="2" a="1"/>
  <c r="AK6242" i="2" s="1"/>
  <c r="AK6333" i="2" a="1"/>
  <c r="AK6333" i="2"/>
  <c r="AK6348" i="2" a="1"/>
  <c r="AK6348" i="2"/>
  <c r="AK3673" i="2" a="1"/>
  <c r="AK3673" i="2" s="1"/>
  <c r="AK3674" i="2" a="1"/>
  <c r="AK3674" i="2"/>
  <c r="AK4981" i="2" a="1"/>
  <c r="AK4981" i="2" s="1"/>
  <c r="AK4982" i="2" a="1"/>
  <c r="AK4982" i="2" s="1"/>
  <c r="AK6579" i="2" a="1"/>
  <c r="AK6579" i="2"/>
  <c r="AK6601" i="2" a="1"/>
  <c r="AK6601" i="2"/>
  <c r="AK6785" i="2" a="1"/>
  <c r="AK6785" i="2" s="1"/>
  <c r="AK6786" i="2" a="1"/>
  <c r="AK6786" i="2"/>
  <c r="AK7027" i="2" a="1"/>
  <c r="AK7027" i="2" s="1"/>
  <c r="AK7028" i="2" a="1"/>
  <c r="AK7028" i="2"/>
  <c r="AK482" i="2" a="1"/>
  <c r="AK482" i="2"/>
  <c r="AK483" i="2" a="1"/>
  <c r="AK483" i="2" s="1"/>
  <c r="AK484" i="2" a="1"/>
  <c r="AK484" i="2"/>
  <c r="AK485" i="2" a="1"/>
  <c r="AK485" i="2" s="1"/>
  <c r="AK1522" i="2" a="1"/>
  <c r="AK1522" i="2" s="1"/>
  <c r="AK3154" i="2" a="1"/>
  <c r="AK3154" i="2"/>
  <c r="AK1523" i="2" a="1"/>
  <c r="AK1523" i="2"/>
  <c r="AK3155" i="2" a="1"/>
  <c r="AK3155" i="2"/>
  <c r="AK3629" i="2" a="1"/>
  <c r="AK3629" i="2"/>
  <c r="AK4680" i="2" a="1"/>
  <c r="AK4680" i="2" s="1"/>
  <c r="AK4879" i="2" a="1"/>
  <c r="AK4879" i="2" s="1"/>
  <c r="AK4681" i="2" a="1"/>
  <c r="AK4681" i="2"/>
  <c r="AK4880" i="2" a="1"/>
  <c r="AK4880" i="2" s="1"/>
  <c r="AK5109" i="2" a="1"/>
  <c r="AK5109" i="2" s="1"/>
  <c r="AK5440" i="2" a="1"/>
  <c r="AK5440" i="2" s="1"/>
  <c r="AK5110" i="2" a="1"/>
  <c r="AK5110" i="2" s="1"/>
  <c r="AK5441" i="2" a="1"/>
  <c r="AK5441" i="2" s="1"/>
  <c r="AK5225" i="2" a="1"/>
  <c r="AK5225" i="2"/>
  <c r="AK5539" i="2" a="1"/>
  <c r="AK5539" i="2"/>
  <c r="AK5540" i="2" a="1"/>
  <c r="AK5540" i="2"/>
  <c r="AK5737" i="2" a="1"/>
  <c r="AK5737" i="2"/>
  <c r="AK5738" i="2" a="1"/>
  <c r="AK5738" i="2" s="1"/>
  <c r="AK5862" i="2" a="1"/>
  <c r="AK5862" i="2"/>
  <c r="AK5982" i="2" a="1"/>
  <c r="AK5982" i="2" s="1"/>
  <c r="AK5986" i="2" a="1"/>
  <c r="AK5986" i="2"/>
  <c r="AK5990" i="2" a="1"/>
  <c r="AK5990" i="2" s="1"/>
  <c r="AK6114" i="2" a="1"/>
  <c r="AK6114" i="2"/>
  <c r="AK6554" i="2" a="1"/>
  <c r="AK6554" i="2"/>
  <c r="AK6988" i="2" a="1"/>
  <c r="AK6988" i="2"/>
  <c r="AK3478" i="2" a="1"/>
  <c r="AK3478" i="2" s="1"/>
  <c r="AK3479" i="2" a="1"/>
  <c r="AK3479" i="2" s="1"/>
  <c r="AK3800" i="2" a="1"/>
  <c r="AK3800" i="2"/>
  <c r="AK3801" i="2" a="1"/>
  <c r="AK3801" i="2" s="1"/>
  <c r="AK111" i="2" a="1"/>
  <c r="AK111" i="2" s="1"/>
  <c r="AK192" i="2" a="1"/>
  <c r="AK192" i="2" s="1"/>
  <c r="AK599" i="2" a="1"/>
  <c r="AK599" i="2"/>
  <c r="AK653" i="2" a="1"/>
  <c r="AK653" i="2"/>
  <c r="AK917" i="2" a="1"/>
  <c r="AK917" i="2"/>
  <c r="AK918" i="2" a="1"/>
  <c r="AK918" i="2" s="1"/>
  <c r="AK1157" i="2" a="1"/>
  <c r="AK1157" i="2"/>
  <c r="AK1158" i="2" a="1"/>
  <c r="AK1158" i="2"/>
  <c r="AK1399" i="2" a="1"/>
  <c r="AK1399" i="2"/>
  <c r="AK1400" i="2" a="1"/>
  <c r="AK1400" i="2"/>
  <c r="AK2101" i="2" a="1"/>
  <c r="AK2101" i="2" s="1"/>
  <c r="AK2151" i="2" a="1"/>
  <c r="AK2151" i="2"/>
  <c r="AK2152" i="2" a="1"/>
  <c r="AK2152" i="2" s="1"/>
  <c r="AK2191" i="2" a="1"/>
  <c r="AK2191" i="2" s="1"/>
  <c r="AK2210" i="2" a="1"/>
  <c r="AK2210" i="2"/>
  <c r="AK2234" i="2" a="1"/>
  <c r="AK2234" i="2" s="1"/>
  <c r="AK2790" i="2" a="1"/>
  <c r="AK2790" i="2" s="1"/>
  <c r="AK2791" i="2" a="1"/>
  <c r="AK2791" i="2" s="1"/>
  <c r="AK2792" i="2" a="1"/>
  <c r="AK2792" i="2"/>
  <c r="AK2830" i="2" a="1"/>
  <c r="AK2830" i="2"/>
  <c r="AK2860" i="2" a="1"/>
  <c r="AK2860" i="2" s="1"/>
  <c r="AK2861" i="2" a="1"/>
  <c r="AK2861" i="2"/>
  <c r="AK3944" i="2" a="1"/>
  <c r="AK3944" i="2" s="1"/>
  <c r="AK4202" i="2" a="1"/>
  <c r="AK4202" i="2"/>
  <c r="AK4203" i="2" a="1"/>
  <c r="AK4203" i="2"/>
  <c r="AK4505" i="2" a="1"/>
  <c r="AK4505" i="2"/>
  <c r="AK4539" i="2" a="1"/>
  <c r="AK4539" i="2"/>
  <c r="AK6189" i="2" a="1"/>
  <c r="AK6189" i="2"/>
  <c r="AK6349" i="2" a="1"/>
  <c r="AK6349" i="2"/>
  <c r="AK6350" i="2" a="1"/>
  <c r="AK6350" i="2" s="1"/>
  <c r="AK3675" i="2" a="1"/>
  <c r="AK3675" i="2" s="1"/>
  <c r="AK4983" i="2" a="1"/>
  <c r="AK4983" i="2" s="1"/>
  <c r="AK6580" i="2" a="1"/>
  <c r="AK6580" i="2"/>
  <c r="AK6787" i="2" a="1"/>
  <c r="AK6787" i="2" s="1"/>
  <c r="AK7029" i="2" a="1"/>
  <c r="AK7029" i="2" s="1"/>
  <c r="AK486" i="2" a="1"/>
  <c r="AK486" i="2"/>
  <c r="AK487" i="2" a="1"/>
  <c r="AK487" i="2" s="1"/>
  <c r="AK1524" i="2" a="1"/>
  <c r="AK1524" i="2"/>
  <c r="AK3156" i="2" a="1"/>
  <c r="AK3156" i="2"/>
  <c r="AK3630" i="2" a="1"/>
  <c r="AK3630" i="2" s="1"/>
  <c r="AK4682" i="2" a="1"/>
  <c r="AK4682" i="2" s="1"/>
  <c r="AK4881" i="2" a="1"/>
  <c r="AK4881" i="2"/>
  <c r="AK5111" i="2" a="1"/>
  <c r="AK5111" i="2"/>
  <c r="AK5442" i="2" a="1"/>
  <c r="AK5442" i="2" s="1"/>
  <c r="AK5226" i="2" a="1"/>
  <c r="AK5226" i="2"/>
  <c r="AK5541" i="2" a="1"/>
  <c r="AK5541" i="2" s="1"/>
  <c r="AK5611" i="2" a="1"/>
  <c r="AK5611" i="2" s="1"/>
  <c r="AK5739" i="2" a="1"/>
  <c r="AK5739" i="2"/>
  <c r="AK5863" i="2" a="1"/>
  <c r="AK5863" i="2" s="1"/>
  <c r="AK6115" i="2" a="1"/>
  <c r="AK6115" i="2" s="1"/>
  <c r="AK6555" i="2" a="1"/>
  <c r="AK6555" i="2"/>
  <c r="AK6989" i="2" a="1"/>
  <c r="AK6989" i="2"/>
  <c r="AK402" i="2" a="1"/>
  <c r="AK402" i="2" s="1"/>
  <c r="AK431" i="2" a="1"/>
  <c r="AK431" i="2" s="1"/>
  <c r="AK1591" i="2" a="1"/>
  <c r="AK1591" i="2" s="1"/>
  <c r="AK3157" i="2" a="1"/>
  <c r="AK3157" i="2"/>
  <c r="AK3480" i="2" a="1"/>
  <c r="AK3480" i="2" s="1"/>
  <c r="AK3499" i="2" a="1"/>
  <c r="AK3499" i="2" s="1"/>
  <c r="AK3631" i="2" a="1"/>
  <c r="AK3631" i="2"/>
  <c r="AK3890" i="2" a="1"/>
  <c r="AK3890" i="2"/>
  <c r="AK3891" i="2" a="1"/>
  <c r="AK3891" i="2" s="1"/>
  <c r="AK4730" i="2" a="1"/>
  <c r="AK4730" i="2" s="1"/>
  <c r="AK4882" i="2" a="1"/>
  <c r="AK4882" i="2"/>
  <c r="AK5171" i="2" a="1"/>
  <c r="AK5171" i="2" s="1"/>
  <c r="AK5443" i="2" a="1"/>
  <c r="AK5443" i="2"/>
  <c r="AK5227" i="2" a="1"/>
  <c r="AK5227" i="2"/>
  <c r="AK5561" i="2" a="1"/>
  <c r="AK5561" i="2"/>
  <c r="AK6116" i="2" a="1"/>
  <c r="AK6116" i="2" s="1"/>
  <c r="AK6602" i="2" a="1"/>
  <c r="AK6602" i="2"/>
  <c r="AK6990" i="2" a="1"/>
  <c r="AK6990" i="2" s="1"/>
  <c r="AK403" i="2" a="1"/>
  <c r="AK403" i="2" s="1"/>
  <c r="AK432" i="2" a="1"/>
  <c r="AK432" i="2"/>
  <c r="AK750" i="2" a="1"/>
  <c r="AK750" i="2" s="1"/>
  <c r="AK766" i="2" a="1"/>
  <c r="AK766" i="2" s="1"/>
  <c r="AK854" i="2" a="1"/>
  <c r="AK854" i="2"/>
  <c r="AK855" i="2" a="1"/>
  <c r="AK855" i="2"/>
  <c r="AK1089" i="2" a="1"/>
  <c r="AK1089" i="2" s="1"/>
  <c r="AK1103" i="2" a="1"/>
  <c r="AK1103" i="2" s="1"/>
  <c r="AK1325" i="2" a="1"/>
  <c r="AK1325" i="2"/>
  <c r="AK1326" i="2" a="1"/>
  <c r="AK1326" i="2"/>
  <c r="AK2192" i="2" a="1"/>
  <c r="AK2192" i="2" s="1"/>
  <c r="AK2211" i="2" a="1"/>
  <c r="AK2211" i="2"/>
  <c r="AK2212" i="2" a="1"/>
  <c r="AK2212" i="2"/>
  <c r="AK2235" i="2" a="1"/>
  <c r="AK2235" i="2" s="1"/>
  <c r="AK2236" i="2" a="1"/>
  <c r="AK2236" i="2"/>
  <c r="AK2237" i="2" a="1"/>
  <c r="AK2237" i="2"/>
  <c r="AK2862" i="2" a="1"/>
  <c r="AK2862" i="2" s="1"/>
  <c r="AK2886" i="2" a="1"/>
  <c r="AK2886" i="2" s="1"/>
  <c r="AK2887" i="2" a="1"/>
  <c r="AK2887" i="2" s="1"/>
  <c r="AK2888" i="2" a="1"/>
  <c r="AK2888" i="2"/>
  <c r="AK2889" i="2" a="1"/>
  <c r="AK2889" i="2" s="1"/>
  <c r="AK2923" i="2" a="1"/>
  <c r="AK2923" i="2"/>
  <c r="AK3643" i="2" a="1"/>
  <c r="AK3643" i="2"/>
  <c r="AK3993" i="2" a="1"/>
  <c r="AK3993" i="2" s="1"/>
  <c r="AK4289" i="2" a="1"/>
  <c r="AK4289" i="2"/>
  <c r="AK4290" i="2" a="1"/>
  <c r="AK4290" i="2"/>
  <c r="AK4590" i="2" a="1"/>
  <c r="AK4590" i="2"/>
  <c r="AK4591" i="2" a="1"/>
  <c r="AK4591" i="2" s="1"/>
  <c r="AK5006" i="2" a="1"/>
  <c r="AK5006" i="2" s="1"/>
  <c r="AK6227" i="2" a="1"/>
  <c r="AK6227" i="2" s="1"/>
  <c r="AK6364" i="2" a="1"/>
  <c r="AK6364" i="2" s="1"/>
  <c r="AK6381" i="2" a="1"/>
  <c r="AK6381" i="2"/>
  <c r="AK6622" i="2" a="1"/>
  <c r="AK6622" i="2"/>
  <c r="AK6771" i="2" a="1"/>
  <c r="AK6771" i="2" s="1"/>
  <c r="AK7030" i="2" a="1"/>
  <c r="AK7030" i="2"/>
  <c r="AK5612" i="2" a="1"/>
  <c r="AK5612" i="2"/>
  <c r="AK5740" i="2" a="1"/>
  <c r="AK5740" i="2" s="1"/>
  <c r="AK5864" i="2" a="1"/>
  <c r="AK5864" i="2" s="1"/>
  <c r="AK404" i="2" a="1"/>
  <c r="AK404" i="2"/>
  <c r="AK405" i="2" a="1"/>
  <c r="AK405" i="2" s="1"/>
  <c r="AK1580" i="2" a="1"/>
  <c r="AK1580" i="2"/>
  <c r="AK3158" i="2" a="1"/>
  <c r="AK3158" i="2"/>
  <c r="AK4883" i="2" a="1"/>
  <c r="AK4883" i="2"/>
  <c r="AK4731" i="2" a="1"/>
  <c r="AK4731" i="2" s="1"/>
  <c r="AK5158" i="2" a="1"/>
  <c r="AK5158" i="2"/>
  <c r="AK5444" i="2" a="1"/>
  <c r="AK5444" i="2"/>
  <c r="AK5562" i="2" a="1"/>
  <c r="AK5562" i="2"/>
  <c r="AK7104" i="2" a="1"/>
  <c r="AK7104" i="2"/>
  <c r="AK4057" i="2" a="1"/>
  <c r="AK4057" i="2"/>
  <c r="AK4058" i="2" a="1"/>
  <c r="AK4058" i="2"/>
  <c r="AK4059" i="2" a="1"/>
  <c r="AK4059" i="2" s="1"/>
  <c r="AK4063" i="2" a="1"/>
  <c r="AK4063" i="2"/>
  <c r="AK4064" i="2" a="1"/>
  <c r="AK4064" i="2"/>
  <c r="AK4065" i="2" a="1"/>
  <c r="AK4065" i="2" s="1"/>
  <c r="AK4118" i="2" a="1"/>
  <c r="AK4118" i="2"/>
  <c r="AK4120" i="2" a="1"/>
  <c r="AK4120" i="2" s="1"/>
  <c r="AK4121" i="2" a="1"/>
  <c r="AK4121" i="2" s="1"/>
  <c r="AK4122" i="2" a="1"/>
  <c r="AK4122" i="2"/>
  <c r="AK4123" i="2" a="1"/>
  <c r="AK4123" i="2"/>
  <c r="AK4130" i="2" a="1"/>
  <c r="AK4130" i="2"/>
  <c r="AK6840" i="2" a="1"/>
  <c r="AK6840" i="2"/>
  <c r="AK7095" i="2" a="1"/>
  <c r="AK7095" i="2" s="1"/>
  <c r="AK406" i="2" a="1"/>
  <c r="AK406" i="2"/>
  <c r="AK407" i="2" a="1"/>
  <c r="AK407" i="2" s="1"/>
  <c r="AK732" i="2" a="1"/>
  <c r="AK732" i="2" s="1"/>
  <c r="AK751" i="2" a="1"/>
  <c r="AK751" i="2"/>
  <c r="AK1058" i="2" a="1"/>
  <c r="AK1058" i="2"/>
  <c r="AK1059" i="2" a="1"/>
  <c r="AK1059" i="2"/>
  <c r="AK1291" i="2" a="1"/>
  <c r="AK1291" i="2" s="1"/>
  <c r="AK1292" i="2" a="1"/>
  <c r="AK1292" i="2"/>
  <c r="AK3644" i="2" a="1"/>
  <c r="AK3644" i="2"/>
  <c r="AK5007" i="2" a="1"/>
  <c r="AK5007" i="2" s="1"/>
  <c r="AK6799" i="2" a="1"/>
  <c r="AK6799" i="2"/>
  <c r="AK3607" i="2" a="1"/>
  <c r="AK3607" i="2"/>
  <c r="AK5284" i="2" a="1"/>
  <c r="AK5284" i="2" s="1"/>
  <c r="AK5613" i="2" a="1"/>
  <c r="AK5613" i="2"/>
  <c r="AK5741" i="2" a="1"/>
  <c r="AK5741" i="2"/>
  <c r="AK5865" i="2" a="1"/>
  <c r="AK5865" i="2" s="1"/>
  <c r="AK6099" i="2" a="1"/>
  <c r="AK6099" i="2"/>
  <c r="AK6824" i="2" a="1"/>
  <c r="AK6824" i="2" s="1"/>
  <c r="AK433" i="2" a="1"/>
  <c r="AK433" i="2"/>
  <c r="AK465" i="2" a="1"/>
  <c r="AK465" i="2"/>
  <c r="AK3159" i="2" a="1"/>
  <c r="AK3159" i="2"/>
  <c r="AK1599" i="2" a="1"/>
  <c r="AK1599" i="2" s="1"/>
  <c r="AK3260" i="2" a="1"/>
  <c r="AK3260" i="2"/>
  <c r="AK3517" i="2" a="1"/>
  <c r="AK3517" i="2" s="1"/>
  <c r="AK3518" i="2" a="1"/>
  <c r="AK3518" i="2" s="1"/>
  <c r="AK3896" i="2" a="1"/>
  <c r="AK3896" i="2" s="1"/>
  <c r="AK3902" i="2" a="1"/>
  <c r="AK3902" i="2" s="1"/>
  <c r="AK4752" i="2" a="1"/>
  <c r="AK4752" i="2" s="1"/>
  <c r="AK4884" i="2" a="1"/>
  <c r="AK4884" i="2"/>
  <c r="AK5181" i="2" a="1"/>
  <c r="AK5181" i="2"/>
  <c r="AK5445" i="2" a="1"/>
  <c r="AK5445" i="2"/>
  <c r="AK5303" i="2" a="1"/>
  <c r="AK5303" i="2"/>
  <c r="AK5589" i="2" a="1"/>
  <c r="AK5589" i="2"/>
  <c r="AK6131" i="2" a="1"/>
  <c r="AK6131" i="2"/>
  <c r="AK6662" i="2" a="1"/>
  <c r="AK6662" i="2" s="1"/>
  <c r="AK7105" i="2" a="1"/>
  <c r="AK7105" i="2"/>
  <c r="AK434" i="2" a="1"/>
  <c r="AK434" i="2" s="1"/>
  <c r="AK435" i="2" a="1"/>
  <c r="AK435" i="2" s="1"/>
  <c r="AK767" i="2" a="1"/>
  <c r="AK767" i="2"/>
  <c r="AK768" i="2" a="1"/>
  <c r="AK768" i="2"/>
  <c r="AK844" i="2" a="1"/>
  <c r="AK844" i="2"/>
  <c r="AK845" i="2" a="1"/>
  <c r="AK845" i="2" s="1"/>
  <c r="AK1104" i="2" a="1"/>
  <c r="AK1104" i="2" s="1"/>
  <c r="AK1132" i="2" a="1"/>
  <c r="AK1132" i="2" s="1"/>
  <c r="AK1349" i="2" a="1"/>
  <c r="AK1349" i="2"/>
  <c r="AK1350" i="2" a="1"/>
  <c r="AK1350" i="2"/>
  <c r="AK2238" i="2" a="1"/>
  <c r="AK2238" i="2"/>
  <c r="AK2265" i="2" a="1"/>
  <c r="AK2265" i="2" s="1"/>
  <c r="AK2266" i="2" a="1"/>
  <c r="AK2266" i="2"/>
  <c r="AK2267" i="2" a="1"/>
  <c r="AK2267" i="2"/>
  <c r="AK2268" i="2" a="1"/>
  <c r="AK2268" i="2"/>
  <c r="AK2295" i="2" a="1"/>
  <c r="AK2295" i="2"/>
  <c r="AK2863" i="2" a="1"/>
  <c r="AK2863" i="2"/>
  <c r="AK2890" i="2" a="1"/>
  <c r="AK2890" i="2" s="1"/>
  <c r="AK2891" i="2" a="1"/>
  <c r="AK2891" i="2" s="1"/>
  <c r="AK2892" i="2" a="1"/>
  <c r="AK2892" i="2"/>
  <c r="AK2893" i="2" a="1"/>
  <c r="AK2893" i="2" s="1"/>
  <c r="AK2924" i="2" a="1"/>
  <c r="AK2924" i="2" s="1"/>
  <c r="AK3264" i="2" a="1"/>
  <c r="AK3264" i="2" s="1"/>
  <c r="AK3965" i="2" a="1"/>
  <c r="AK3965" i="2"/>
  <c r="AK4317" i="2" a="1"/>
  <c r="AK4317" i="2" s="1"/>
  <c r="AK4318" i="2" a="1"/>
  <c r="AK4318" i="2" s="1"/>
  <c r="AK4601" i="2" a="1"/>
  <c r="AK4601" i="2"/>
  <c r="AK4602" i="2" a="1"/>
  <c r="AK4602" i="2" s="1"/>
  <c r="AK5021" i="2" a="1"/>
  <c r="AK5021" i="2" s="1"/>
  <c r="AK6198" i="2" a="1"/>
  <c r="AK6198" i="2"/>
  <c r="AK6351" i="2" a="1"/>
  <c r="AK6351" i="2"/>
  <c r="AK6365" i="2" a="1"/>
  <c r="AK6365" i="2" s="1"/>
  <c r="AK6623" i="2" a="1"/>
  <c r="AK6623" i="2"/>
  <c r="AK6723" i="2" a="1"/>
  <c r="AK6723" i="2"/>
  <c r="AK7096" i="2" a="1"/>
  <c r="AK7096" i="2" s="1"/>
  <c r="AK5614" i="2" a="1"/>
  <c r="AK5614" i="2"/>
  <c r="AK5742" i="2" a="1"/>
  <c r="AK5742" i="2" s="1"/>
  <c r="AK5866" i="2" a="1"/>
  <c r="AK5866" i="2" s="1"/>
  <c r="AK436" i="2" a="1"/>
  <c r="AK436" i="2" s="1"/>
  <c r="AK437" i="2" a="1"/>
  <c r="AK437" i="2"/>
  <c r="AK1600" i="2" a="1"/>
  <c r="AK1600" i="2" s="1"/>
  <c r="AK3160" i="2" a="1"/>
  <c r="AK3160" i="2" s="1"/>
  <c r="AK3500" i="2" a="1"/>
  <c r="AK3500" i="2"/>
  <c r="AK3501" i="2" a="1"/>
  <c r="AK3501" i="2"/>
  <c r="AK3645" i="2" a="1"/>
  <c r="AK3645" i="2" s="1"/>
  <c r="AK3897" i="2" a="1"/>
  <c r="AK3897" i="2" s="1"/>
  <c r="AK3898" i="2" a="1"/>
  <c r="AK3898" i="2"/>
  <c r="AK4743" i="2" a="1"/>
  <c r="AK4743" i="2"/>
  <c r="AK4885" i="2" a="1"/>
  <c r="AK4885" i="2"/>
  <c r="AK5182" i="2" a="1"/>
  <c r="AK5182" i="2"/>
  <c r="AK5446" i="2" a="1"/>
  <c r="AK5446" i="2"/>
  <c r="AK5233" i="2" a="1"/>
  <c r="AK5233" i="2"/>
  <c r="AK5576" i="2" a="1"/>
  <c r="AK5576" i="2"/>
  <c r="AK6132" i="2" a="1"/>
  <c r="AK6132" i="2" s="1"/>
  <c r="AK6641" i="2" a="1"/>
  <c r="AK6641" i="2"/>
  <c r="AK6991" i="2" a="1"/>
  <c r="AK6991" i="2"/>
  <c r="AK438" i="2" a="1"/>
  <c r="AK438" i="2"/>
  <c r="AK439" i="2" a="1"/>
  <c r="AK439" i="2" s="1"/>
  <c r="AK752" i="2" a="1"/>
  <c r="AK752" i="2" s="1"/>
  <c r="AK769" i="2" a="1"/>
  <c r="AK769" i="2"/>
  <c r="AK1105" i="2" a="1"/>
  <c r="AK1105" i="2"/>
  <c r="AK1106" i="2" a="1"/>
  <c r="AK1106" i="2" s="1"/>
  <c r="AK1327" i="2" a="1"/>
  <c r="AK1327" i="2"/>
  <c r="AK1328" i="2" a="1"/>
  <c r="AK1328" i="2"/>
  <c r="AK2213" i="2" a="1"/>
  <c r="AK2213" i="2" s="1"/>
  <c r="AK2214" i="2" a="1"/>
  <c r="AK2214" i="2"/>
  <c r="AK2239" i="2" a="1"/>
  <c r="AK2239" i="2"/>
  <c r="AK2240" i="2" a="1"/>
  <c r="AK2240" i="2"/>
  <c r="AK2241" i="2" a="1"/>
  <c r="AK2241" i="2" s="1"/>
  <c r="AK2269" i="2" a="1"/>
  <c r="AK2269" i="2" s="1"/>
  <c r="AK2894" i="2" a="1"/>
  <c r="AK2894" i="2" s="1"/>
  <c r="AK2895" i="2" a="1"/>
  <c r="AK2895" i="2" s="1"/>
  <c r="AK2896" i="2" a="1"/>
  <c r="AK2896" i="2"/>
  <c r="AK2925" i="2" a="1"/>
  <c r="AK2925" i="2"/>
  <c r="AK2926" i="2" a="1"/>
  <c r="AK2926" i="2"/>
  <c r="AK2927" i="2" a="1"/>
  <c r="AK2927" i="2" s="1"/>
  <c r="AK3663" i="2" a="1"/>
  <c r="AK3663" i="2"/>
  <c r="AK4291" i="2" a="1"/>
  <c r="AK4291" i="2"/>
  <c r="AK4292" i="2" a="1"/>
  <c r="AK4292" i="2" s="1"/>
  <c r="AK4592" i="2" a="1"/>
  <c r="AK4592" i="2"/>
  <c r="AK4603" i="2" a="1"/>
  <c r="AK4603" i="2" s="1"/>
  <c r="AK5022" i="2" a="1"/>
  <c r="AK5022" i="2"/>
  <c r="AK6652" i="2" a="1"/>
  <c r="AK6652" i="2" s="1"/>
  <c r="AK6772" i="2" a="1"/>
  <c r="AK6772" i="2"/>
  <c r="AK7031" i="2" a="1"/>
  <c r="AK7031" i="2"/>
  <c r="AK5615" i="2" a="1"/>
  <c r="AK5615" i="2" s="1"/>
  <c r="AK5743" i="2" a="1"/>
  <c r="AK5743" i="2"/>
  <c r="AK5867" i="2" a="1"/>
  <c r="AK5867" i="2" s="1"/>
  <c r="AK3502" i="2" a="1"/>
  <c r="AK3502" i="2"/>
  <c r="AK3503" i="2" a="1"/>
  <c r="AK3503" i="2"/>
  <c r="AK3836" i="2" a="1"/>
  <c r="AK3836" i="2" s="1"/>
  <c r="AK3837" i="2" a="1"/>
  <c r="AK3837" i="2"/>
  <c r="AK193" i="2" a="1"/>
  <c r="AK193" i="2" s="1"/>
  <c r="AK194" i="2" a="1"/>
  <c r="AK194" i="2"/>
  <c r="AK654" i="2" a="1"/>
  <c r="AK654" i="2" s="1"/>
  <c r="AK699" i="2" a="1"/>
  <c r="AK699" i="2"/>
  <c r="AK939" i="2" a="1"/>
  <c r="AK939" i="2" s="1"/>
  <c r="AK940" i="2" a="1"/>
  <c r="AK940" i="2" s="1"/>
  <c r="AK1180" i="2" a="1"/>
  <c r="AK1180" i="2"/>
  <c r="AK1181" i="2" a="1"/>
  <c r="AK1181" i="2"/>
  <c r="AK1401" i="2" a="1"/>
  <c r="AK1401" i="2"/>
  <c r="AK1427" i="2" a="1"/>
  <c r="AK1427" i="2" s="1"/>
  <c r="AK2102" i="2" a="1"/>
  <c r="AK2102" i="2"/>
  <c r="AK2153" i="2" a="1"/>
  <c r="AK2153" i="2"/>
  <c r="AK2193" i="2" a="1"/>
  <c r="AK2193" i="2" s="1"/>
  <c r="AK2215" i="2" a="1"/>
  <c r="AK2215" i="2" s="1"/>
  <c r="AK2242" i="2" a="1"/>
  <c r="AK2242" i="2"/>
  <c r="AK2270" i="2" a="1"/>
  <c r="AK2270" i="2"/>
  <c r="AK2831" i="2" a="1"/>
  <c r="AK2831" i="2"/>
  <c r="AK2832" i="2" a="1"/>
  <c r="AK2832" i="2" s="1"/>
  <c r="AK2864" i="2" a="1"/>
  <c r="AK2864" i="2"/>
  <c r="AK2865" i="2" a="1"/>
  <c r="AK2865" i="2"/>
  <c r="AK2897" i="2" a="1"/>
  <c r="AK2897" i="2"/>
  <c r="AK2898" i="2" a="1"/>
  <c r="AK2898" i="2"/>
  <c r="AK3945" i="2" a="1"/>
  <c r="AK3945" i="2"/>
  <c r="AK4228" i="2" a="1"/>
  <c r="AK4228" i="2" s="1"/>
  <c r="AK4229" i="2" a="1"/>
  <c r="AK4229" i="2"/>
  <c r="AK4540" i="2" a="1"/>
  <c r="AK4540" i="2" s="1"/>
  <c r="AK4541" i="2" a="1"/>
  <c r="AK4541" i="2"/>
  <c r="AK6199" i="2" a="1"/>
  <c r="AK6199" i="2" s="1"/>
  <c r="AK6352" i="2" a="1"/>
  <c r="AK6352" i="2"/>
  <c r="AK6366" i="2" a="1"/>
  <c r="AK6366" i="2" s="1"/>
  <c r="AK3677" i="2" a="1"/>
  <c r="AK3677" i="2" s="1"/>
  <c r="AK5008" i="2" a="1"/>
  <c r="AK5008" i="2" s="1"/>
  <c r="AK6624" i="2" a="1"/>
  <c r="AK6624" i="2"/>
  <c r="AK6788" i="2" a="1"/>
  <c r="AK6788" i="2"/>
  <c r="AK7062" i="2" a="1"/>
  <c r="AK7062" i="2" s="1"/>
  <c r="AK493" i="2" a="1"/>
  <c r="AK493" i="2"/>
  <c r="AK494" i="2" a="1"/>
  <c r="AK494" i="2"/>
  <c r="AK1550" i="2" a="1"/>
  <c r="AK1550" i="2" s="1"/>
  <c r="AK3161" i="2" a="1"/>
  <c r="AK3161" i="2" s="1"/>
  <c r="AK3646" i="2" a="1"/>
  <c r="AK3646" i="2"/>
  <c r="AK4707" i="2" a="1"/>
  <c r="AK4707" i="2" s="1"/>
  <c r="AK4886" i="2" a="1"/>
  <c r="AK4886" i="2" s="1"/>
  <c r="AK5140" i="2" a="1"/>
  <c r="AK5140" i="2"/>
  <c r="AK5447" i="2" a="1"/>
  <c r="AK5447" i="2"/>
  <c r="AK5234" i="2" a="1"/>
  <c r="AK5234" i="2" s="1"/>
  <c r="AK5542" i="2" a="1"/>
  <c r="AK5542" i="2"/>
  <c r="AK5616" i="2" a="1"/>
  <c r="AK5616" i="2"/>
  <c r="AK5744" i="2" a="1"/>
  <c r="AK5744" i="2"/>
  <c r="AK5868" i="2" a="1"/>
  <c r="AK5868" i="2"/>
  <c r="AK6117" i="2" a="1"/>
  <c r="AK6117" i="2" s="1"/>
  <c r="AK6603" i="2" a="1"/>
  <c r="AK6603" i="2"/>
  <c r="AK7032" i="2" a="1"/>
  <c r="AK7032" i="2" s="1"/>
  <c r="AK3481" i="2" a="1"/>
  <c r="AK3481" i="2"/>
  <c r="AK3504" i="2" a="1"/>
  <c r="AK3504" i="2"/>
  <c r="AK3838" i="2" a="1"/>
  <c r="AK3838" i="2" s="1"/>
  <c r="AK3839" i="2" a="1"/>
  <c r="AK3839" i="2"/>
  <c r="AK195" i="2" a="1"/>
  <c r="AK195" i="2"/>
  <c r="AK196" i="2" a="1"/>
  <c r="AK196" i="2" s="1"/>
  <c r="AK655" i="2" a="1"/>
  <c r="AK655" i="2"/>
  <c r="AK656" i="2" a="1"/>
  <c r="AK656" i="2"/>
  <c r="AK919" i="2" a="1"/>
  <c r="AK919" i="2"/>
  <c r="AK941" i="2" a="1"/>
  <c r="AK941" i="2" s="1"/>
  <c r="AK1159" i="2" a="1"/>
  <c r="AK1159" i="2" s="1"/>
  <c r="AK1182" i="2" a="1"/>
  <c r="AK1182" i="2"/>
  <c r="AK1402" i="2" a="1"/>
  <c r="AK1402" i="2" s="1"/>
  <c r="AK1403" i="2" a="1"/>
  <c r="AK1403" i="2" s="1"/>
  <c r="AK2103" i="2" a="1"/>
  <c r="AK2103" i="2"/>
  <c r="AK2154" i="2" a="1"/>
  <c r="AK2154" i="2"/>
  <c r="AK2155" i="2" a="1"/>
  <c r="AK2155" i="2" s="1"/>
  <c r="AK2194" i="2" a="1"/>
  <c r="AK2194" i="2"/>
  <c r="AK2195" i="2" a="1"/>
  <c r="AK2195" i="2"/>
  <c r="AK2216" i="2" a="1"/>
  <c r="AK2216" i="2" s="1"/>
  <c r="AK2833" i="2" a="1"/>
  <c r="AK2833" i="2" s="1"/>
  <c r="AK2834" i="2" a="1"/>
  <c r="AK2834" i="2" s="1"/>
  <c r="AK2835" i="2" a="1"/>
  <c r="AK2835" i="2"/>
  <c r="AK2866" i="2" a="1"/>
  <c r="AK2866" i="2" s="1"/>
  <c r="AK2867" i="2" a="1"/>
  <c r="AK2867" i="2"/>
  <c r="AK2868" i="2" a="1"/>
  <c r="AK2868" i="2"/>
  <c r="AK3946" i="2" a="1"/>
  <c r="AK3946" i="2"/>
  <c r="AK4204" i="2" a="1"/>
  <c r="AK4204" i="2"/>
  <c r="AK4230" i="2" a="1"/>
  <c r="AK4230" i="2"/>
  <c r="AK4506" i="2" a="1"/>
  <c r="AK4506" i="2"/>
  <c r="AK4542" i="2" a="1"/>
  <c r="AK4542" i="2" s="1"/>
  <c r="AK6200" i="2" a="1"/>
  <c r="AK6200" i="2"/>
  <c r="AK6353" i="2" a="1"/>
  <c r="AK6353" i="2"/>
  <c r="AK6367" i="2" a="1"/>
  <c r="AK6367" i="2"/>
  <c r="AK3678" i="2" a="1"/>
  <c r="AK3678" i="2" s="1"/>
  <c r="AK5009" i="2" a="1"/>
  <c r="AK5009" i="2"/>
  <c r="AK6625" i="2" a="1"/>
  <c r="AK6625" i="2"/>
  <c r="AK6789" i="2" a="1"/>
  <c r="AK6789" i="2" s="1"/>
  <c r="AK7033" i="2" a="1"/>
  <c r="AK7033" i="2" s="1"/>
  <c r="AK488" i="2" a="1"/>
  <c r="AK488" i="2"/>
  <c r="AK495" i="2" a="1"/>
  <c r="AK495" i="2"/>
  <c r="AK1551" i="2" a="1"/>
  <c r="AK1551" i="2"/>
  <c r="AK3162" i="2" a="1"/>
  <c r="AK3162" i="2"/>
  <c r="AK3647" i="2" a="1"/>
  <c r="AK3647" i="2" s="1"/>
  <c r="AK4683" i="2" a="1"/>
  <c r="AK4683" i="2"/>
  <c r="AK4887" i="2" a="1"/>
  <c r="AK4887" i="2" s="1"/>
  <c r="AK5112" i="2" a="1"/>
  <c r="AK5112" i="2" s="1"/>
  <c r="AK5448" i="2" a="1"/>
  <c r="AK5448" i="2"/>
  <c r="AK5235" i="2" a="1"/>
  <c r="AK5235" i="2" s="1"/>
  <c r="AK5543" i="2" a="1"/>
  <c r="AK5543" i="2"/>
  <c r="AK5617" i="2" a="1"/>
  <c r="AK5617" i="2"/>
  <c r="AK5745" i="2" a="1"/>
  <c r="AK5745" i="2"/>
  <c r="AK5869" i="2" a="1"/>
  <c r="AK5869" i="2" s="1"/>
  <c r="AK6118" i="2" a="1"/>
  <c r="AK6118" i="2" s="1"/>
  <c r="AK6604" i="2" a="1"/>
  <c r="AK6604" i="2"/>
  <c r="AK7034" i="2" a="1"/>
  <c r="AK7034" i="2" s="1"/>
  <c r="AK3482" i="2" a="1"/>
  <c r="AK3482" i="2" s="1"/>
  <c r="AK3483" i="2" a="1"/>
  <c r="AK3483" i="2"/>
  <c r="AK3802" i="2" a="1"/>
  <c r="AK3802" i="2"/>
  <c r="AK3840" i="2" a="1"/>
  <c r="AK3840" i="2"/>
  <c r="AK197" i="2" a="1"/>
  <c r="AK197" i="2"/>
  <c r="AK198" i="2" a="1"/>
  <c r="AK198" i="2"/>
  <c r="AK657" i="2" a="1"/>
  <c r="AK657" i="2"/>
  <c r="AK658" i="2" a="1"/>
  <c r="AK658" i="2"/>
  <c r="AK920" i="2" a="1"/>
  <c r="AK920" i="2" s="1"/>
  <c r="AK921" i="2" a="1"/>
  <c r="AK921" i="2"/>
  <c r="AK1160" i="2" a="1"/>
  <c r="AK1160" i="2" s="1"/>
  <c r="AK1161" i="2" a="1"/>
  <c r="AK1161" i="2"/>
  <c r="AK1404" i="2" a="1"/>
  <c r="AK1404" i="2"/>
  <c r="AK1405" i="2" a="1"/>
  <c r="AK1405" i="2" s="1"/>
  <c r="AK2104" i="2" a="1"/>
  <c r="AK2104" i="2" s="1"/>
  <c r="AK2105" i="2" a="1"/>
  <c r="AK2105" i="2"/>
  <c r="AK2156" i="2" a="1"/>
  <c r="AK2156" i="2"/>
  <c r="AK2157" i="2" a="1"/>
  <c r="AK2157" i="2"/>
  <c r="AK2158" i="2" a="1"/>
  <c r="AK2158" i="2" s="1"/>
  <c r="AK2159" i="2" a="1"/>
  <c r="AK2159" i="2"/>
  <c r="AK2793" i="2" a="1"/>
  <c r="AK2793" i="2"/>
  <c r="AK2836" i="2" a="1"/>
  <c r="AK2836" i="2" s="1"/>
  <c r="AK2837" i="2" a="1"/>
  <c r="AK2837" i="2" s="1"/>
  <c r="AK2838" i="2" a="1"/>
  <c r="AK2838" i="2"/>
  <c r="AK2839" i="2" a="1"/>
  <c r="AK2839" i="2"/>
  <c r="AK2869" i="2" a="1"/>
  <c r="AK2869" i="2"/>
  <c r="AK3947" i="2" a="1"/>
  <c r="AK3947" i="2" s="1"/>
  <c r="AK4205" i="2" a="1"/>
  <c r="AK4205" i="2" s="1"/>
  <c r="AK4231" i="2" a="1"/>
  <c r="AK4231" i="2"/>
  <c r="AK4507" i="2" a="1"/>
  <c r="AK4507" i="2" s="1"/>
  <c r="AK4508" i="2" a="1"/>
  <c r="AK4508" i="2"/>
  <c r="AK6190" i="2" a="1"/>
  <c r="AK6190" i="2"/>
  <c r="AK6354" i="2" a="1"/>
  <c r="AK6354" i="2"/>
  <c r="AK6368" i="2" a="1"/>
  <c r="AK6368" i="2" s="1"/>
  <c r="AK3676" i="2" a="1"/>
  <c r="AK3676" i="2" s="1"/>
  <c r="AK4984" i="2" a="1"/>
  <c r="AK4984" i="2" s="1"/>
  <c r="AK6605" i="2" a="1"/>
  <c r="AK6605" i="2"/>
  <c r="AK6790" i="2" a="1"/>
  <c r="AK6790" i="2"/>
  <c r="AK7035" i="2" a="1"/>
  <c r="AK7035" i="2" s="1"/>
  <c r="AK489" i="2" a="1"/>
  <c r="AK489" i="2"/>
  <c r="AK496" i="2" a="1"/>
  <c r="AK496" i="2"/>
  <c r="AK1552" i="2" a="1"/>
  <c r="AK1552" i="2"/>
  <c r="AK3163" i="2" a="1"/>
  <c r="AK3163" i="2"/>
  <c r="AK3632" i="2" a="1"/>
  <c r="AK3632" i="2" s="1"/>
  <c r="AK4684" i="2" a="1"/>
  <c r="AK4684" i="2"/>
  <c r="AK4888" i="2" a="1"/>
  <c r="AK4888" i="2" s="1"/>
  <c r="AK5113" i="2" a="1"/>
  <c r="AK5113" i="2" s="1"/>
  <c r="AK5449" i="2" a="1"/>
  <c r="AK5449" i="2" s="1"/>
  <c r="AK5236" i="2" a="1"/>
  <c r="AK5236" i="2" s="1"/>
  <c r="AK5544" i="2" a="1"/>
  <c r="AK5544" i="2" s="1"/>
  <c r="AK5618" i="2" a="1"/>
  <c r="AK5618" i="2" s="1"/>
  <c r="AK5746" i="2" a="1"/>
  <c r="AK5746" i="2"/>
  <c r="AK5870" i="2" a="1"/>
  <c r="AK5870" i="2"/>
  <c r="AK6119" i="2" a="1"/>
  <c r="AK6119" i="2" s="1"/>
  <c r="AK6581" i="2" a="1"/>
  <c r="AK6581" i="2"/>
  <c r="AK7036" i="2" a="1"/>
  <c r="AK7036" i="2" s="1"/>
  <c r="AK3505" i="2" a="1"/>
  <c r="AK3505" i="2"/>
  <c r="AK3506" i="2" a="1"/>
  <c r="AK3506" i="2"/>
  <c r="AK3841" i="2" a="1"/>
  <c r="AK3841" i="2"/>
  <c r="AK3842" i="2" a="1"/>
  <c r="AK3842" i="2"/>
  <c r="AK199" i="2" a="1"/>
  <c r="AK199" i="2"/>
  <c r="AK295" i="2" a="1"/>
  <c r="AK295" i="2" s="1"/>
  <c r="AK659" i="2" a="1"/>
  <c r="AK659" i="2"/>
  <c r="AK700" i="2" a="1"/>
  <c r="AK700" i="2"/>
  <c r="AK942" i="2" a="1"/>
  <c r="AK942" i="2"/>
  <c r="AK943" i="2" a="1"/>
  <c r="AK943" i="2" s="1"/>
  <c r="AK1183" i="2" a="1"/>
  <c r="AK1183" i="2" s="1"/>
  <c r="AK1184" i="2" a="1"/>
  <c r="AK1184" i="2" s="1"/>
  <c r="AK1428" i="2" a="1"/>
  <c r="AK1428" i="2"/>
  <c r="AK1429" i="2" a="1"/>
  <c r="AK1429" i="2" s="1"/>
  <c r="AK2160" i="2" a="1"/>
  <c r="AK2160" i="2" s="1"/>
  <c r="AK2196" i="2" a="1"/>
  <c r="AK2196" i="2"/>
  <c r="AK2217" i="2" a="1"/>
  <c r="AK2217" i="2"/>
  <c r="AK2218" i="2" a="1"/>
  <c r="AK2218" i="2"/>
  <c r="AK2243" i="2" a="1"/>
  <c r="AK2243" i="2"/>
  <c r="AK2244" i="2" a="1"/>
  <c r="AK2244" i="2"/>
  <c r="AK2840" i="2" a="1"/>
  <c r="AK2840" i="2" s="1"/>
  <c r="AK2841" i="2" a="1"/>
  <c r="AK2841" i="2" s="1"/>
  <c r="AK2842" i="2" a="1"/>
  <c r="AK2842" i="2"/>
  <c r="AK2870" i="2" a="1"/>
  <c r="AK2870" i="2" s="1"/>
  <c r="AK2871" i="2" a="1"/>
  <c r="AK2871" i="2" s="1"/>
  <c r="AK2872" i="2" a="1"/>
  <c r="AK2872" i="2"/>
  <c r="AK3966" i="2" a="1"/>
  <c r="AK3966" i="2" s="1"/>
  <c r="AK4232" i="2" a="1"/>
  <c r="AK4232" i="2"/>
  <c r="AK4233" i="2" a="1"/>
  <c r="AK4233" i="2"/>
  <c r="AK4543" i="2" a="1"/>
  <c r="AK4543" i="2" s="1"/>
  <c r="AK4544" i="2" a="1"/>
  <c r="AK4544" i="2" s="1"/>
  <c r="AK6210" i="2" a="1"/>
  <c r="AK6210" i="2" s="1"/>
  <c r="AK6369" i="2" a="1"/>
  <c r="AK6369" i="2" s="1"/>
  <c r="AK6370" i="2" a="1"/>
  <c r="AK6370" i="2"/>
  <c r="AK3679" i="2" a="1"/>
  <c r="AK3679" i="2"/>
  <c r="AK5010" i="2" a="1"/>
  <c r="AK5010" i="2"/>
  <c r="AK6642" i="2" a="1"/>
  <c r="AK6642" i="2"/>
  <c r="AK6793" i="2" a="1"/>
  <c r="AK6793" i="2" s="1"/>
  <c r="AK7063" i="2" a="1"/>
  <c r="AK7063" i="2" s="1"/>
  <c r="AK497" i="2" a="1"/>
  <c r="AK497" i="2" s="1"/>
  <c r="AK498" i="2" a="1"/>
  <c r="AK498" i="2"/>
  <c r="AK1553" i="2" a="1"/>
  <c r="AK1553" i="2" s="1"/>
  <c r="AK3164" i="2" a="1"/>
  <c r="AK3164" i="2"/>
  <c r="AK3648" i="2" a="1"/>
  <c r="AK3648" i="2"/>
  <c r="AK4708" i="2" a="1"/>
  <c r="AK4708" i="2" s="1"/>
  <c r="AK4889" i="2" a="1"/>
  <c r="AK4889" i="2" s="1"/>
  <c r="AK5141" i="2" a="1"/>
  <c r="AK5141" i="2"/>
  <c r="AK5450" i="2" a="1"/>
  <c r="AK5450" i="2"/>
  <c r="AK5237" i="2" a="1"/>
  <c r="AK5237" i="2"/>
  <c r="AK5563" i="2" a="1"/>
  <c r="AK5563" i="2"/>
  <c r="AK5619" i="2" a="1"/>
  <c r="AK5619" i="2" s="1"/>
  <c r="AK5747" i="2" a="1"/>
  <c r="AK5747" i="2" s="1"/>
  <c r="AK5871" i="2" a="1"/>
  <c r="AK5871" i="2"/>
  <c r="AK6133" i="2" a="1"/>
  <c r="AK6133" i="2" s="1"/>
  <c r="AK6606" i="2" a="1"/>
  <c r="AK6606" i="2" s="1"/>
  <c r="AK7037" i="2" a="1"/>
  <c r="AK7037" i="2"/>
  <c r="AK440" i="2" a="1"/>
  <c r="AK440" i="2" s="1"/>
  <c r="AK441" i="2" a="1"/>
  <c r="AK441" i="2" s="1"/>
  <c r="AK1592" i="2" a="1"/>
  <c r="AK1592" i="2" s="1"/>
  <c r="AK3165" i="2" a="1"/>
  <c r="AK3165" i="2"/>
  <c r="AK3507" i="2" a="1"/>
  <c r="AK3507" i="2"/>
  <c r="AK3508" i="2" a="1"/>
  <c r="AK3508" i="2"/>
  <c r="AK3649" i="2" a="1"/>
  <c r="AK3649" i="2" s="1"/>
  <c r="AK3892" i="2" a="1"/>
  <c r="AK3892" i="2" s="1"/>
  <c r="AK3899" i="2" a="1"/>
  <c r="AK3899" i="2" s="1"/>
  <c r="AK4744" i="2" a="1"/>
  <c r="AK4744" i="2" s="1"/>
  <c r="AK4890" i="2" a="1"/>
  <c r="AK4890" i="2" s="1"/>
  <c r="AK5172" i="2" a="1"/>
  <c r="AK5172" i="2"/>
  <c r="AK5451" i="2" a="1"/>
  <c r="AK5451" i="2"/>
  <c r="AK5238" i="2" a="1"/>
  <c r="AK5238" i="2" s="1"/>
  <c r="AK5577" i="2" a="1"/>
  <c r="AK5577" i="2"/>
  <c r="AK6120" i="2" a="1"/>
  <c r="AK6120" i="2"/>
  <c r="AK6626" i="2" a="1"/>
  <c r="AK6626" i="2" s="1"/>
  <c r="AK6992" i="2" a="1"/>
  <c r="AK6992" i="2"/>
  <c r="AK442" i="2" a="1"/>
  <c r="AK442" i="2" s="1"/>
  <c r="AK443" i="2" a="1"/>
  <c r="AK443" i="2" s="1"/>
  <c r="AK753" i="2" a="1"/>
  <c r="AK753" i="2"/>
  <c r="AK770" i="2" a="1"/>
  <c r="AK770" i="2"/>
  <c r="AK1107" i="2" a="1"/>
  <c r="AK1107" i="2" s="1"/>
  <c r="AK1108" i="2" a="1"/>
  <c r="AK1108" i="2"/>
  <c r="AK1329" i="2" a="1"/>
  <c r="AK1329" i="2"/>
  <c r="AK1330" i="2" a="1"/>
  <c r="AK1330" i="2"/>
  <c r="AK2219" i="2" a="1"/>
  <c r="AK2219" i="2"/>
  <c r="AK2220" i="2" a="1"/>
  <c r="AK2220" i="2" s="1"/>
  <c r="AK2221" i="2" a="1"/>
  <c r="AK2221" i="2" s="1"/>
  <c r="AK2245" i="2" a="1"/>
  <c r="AK2245" i="2" s="1"/>
  <c r="AK2246" i="2" a="1"/>
  <c r="AK2246" i="2"/>
  <c r="AK2247" i="2" a="1"/>
  <c r="AK2247" i="2"/>
  <c r="AK2899" i="2" a="1"/>
  <c r="AK2899" i="2"/>
  <c r="AK2900" i="2" a="1"/>
  <c r="AK2900" i="2" s="1"/>
  <c r="AK2901" i="2" a="1"/>
  <c r="AK2901" i="2"/>
  <c r="AK2902" i="2" a="1"/>
  <c r="AK2902" i="2" s="1"/>
  <c r="AK2928" i="2" a="1"/>
  <c r="AK2928" i="2" s="1"/>
  <c r="AK2929" i="2" a="1"/>
  <c r="AK2929" i="2"/>
  <c r="AK3650" i="2" a="1"/>
  <c r="AK3650" i="2" s="1"/>
  <c r="AK4293" i="2" a="1"/>
  <c r="AK4293" i="2"/>
  <c r="AK4294" i="2" a="1"/>
  <c r="AK4294" i="2"/>
  <c r="AK4593" i="2" a="1"/>
  <c r="AK4593" i="2"/>
  <c r="AK4594" i="2" a="1"/>
  <c r="AK4594" i="2" s="1"/>
  <c r="AK5011" i="2" a="1"/>
  <c r="AK5011" i="2" s="1"/>
  <c r="AK6653" i="2" a="1"/>
  <c r="AK6653" i="2" s="1"/>
  <c r="AK6773" i="2" a="1"/>
  <c r="AK6773" i="2" s="1"/>
  <c r="AK7038" i="2" a="1"/>
  <c r="AK7038" i="2" s="1"/>
  <c r="AK5748" i="2" a="1"/>
  <c r="AK5748" i="2"/>
  <c r="AK5749" i="2" a="1"/>
  <c r="AK5749" i="2" s="1"/>
  <c r="AK5872" i="2" a="1"/>
  <c r="AK5872" i="2"/>
  <c r="AK444" i="2" a="1"/>
  <c r="AK444" i="2"/>
  <c r="AK445" i="2" a="1"/>
  <c r="AK445" i="2"/>
  <c r="AK1593" i="2" a="1"/>
  <c r="AK1593" i="2"/>
  <c r="AK3166" i="2" a="1"/>
  <c r="AK3166" i="2" s="1"/>
  <c r="AK4745" i="2" a="1"/>
  <c r="AK4745" i="2"/>
  <c r="AK4891" i="2" a="1"/>
  <c r="AK4891" i="2" s="1"/>
  <c r="AK5173" i="2" a="1"/>
  <c r="AK5173" i="2"/>
  <c r="AK5452" i="2" a="1"/>
  <c r="AK5452" i="2"/>
  <c r="AK5578" i="2" a="1"/>
  <c r="AK5578" i="2" s="1"/>
  <c r="AK856" i="2" a="1"/>
  <c r="AK856" i="2"/>
  <c r="AK857" i="2" a="1"/>
  <c r="AK857" i="2"/>
  <c r="AK2222" i="2" a="1"/>
  <c r="AK2222" i="2" s="1"/>
  <c r="AK2248" i="2" a="1"/>
  <c r="AK2248" i="2" s="1"/>
  <c r="AK2271" i="2" a="1"/>
  <c r="AK2271" i="2"/>
  <c r="AK2272" i="2" a="1"/>
  <c r="AK2272" i="2"/>
  <c r="AK2273" i="2" a="1"/>
  <c r="AK2273" i="2" s="1"/>
  <c r="AK2274" i="2" a="1"/>
  <c r="AK2274" i="2" s="1"/>
  <c r="AK2903" i="2" a="1"/>
  <c r="AK2903" i="2"/>
  <c r="AK2904" i="2" a="1"/>
  <c r="AK2904" i="2"/>
  <c r="AK2930" i="2" a="1"/>
  <c r="AK2930" i="2"/>
  <c r="AK2931" i="2" a="1"/>
  <c r="AK2931" i="2" s="1"/>
  <c r="AK2932" i="2" a="1"/>
  <c r="AK2932" i="2"/>
  <c r="AK2933" i="2" a="1"/>
  <c r="AK2933" i="2"/>
  <c r="AK3651" i="2" a="1"/>
  <c r="AK3651" i="2" s="1"/>
  <c r="AK4000" i="2" a="1"/>
  <c r="AK4000" i="2"/>
  <c r="AK5012" i="2" a="1"/>
  <c r="AK5012" i="2" s="1"/>
  <c r="AK6232" i="2" a="1"/>
  <c r="AK6232" i="2"/>
  <c r="AK6382" i="2" a="1"/>
  <c r="AK6382" i="2" s="1"/>
  <c r="AK6398" i="2" a="1"/>
  <c r="AK6398" i="2" s="1"/>
  <c r="AK6643" i="2" a="1"/>
  <c r="AK6643" i="2" s="1"/>
  <c r="AK6774" i="2" a="1"/>
  <c r="AK6774" i="2" s="1"/>
  <c r="AK7039" i="2" a="1"/>
  <c r="AK7039" i="2" s="1"/>
  <c r="AK5620" i="2" a="1"/>
  <c r="AK5620" i="2" s="1"/>
  <c r="AK5750" i="2" a="1"/>
  <c r="AK5750" i="2" s="1"/>
  <c r="AK5873" i="2" a="1"/>
  <c r="AK5873" i="2"/>
  <c r="AK7106" i="2" a="1"/>
  <c r="AK7106" i="2"/>
  <c r="AK408" i="2" a="1"/>
  <c r="AK408" i="2"/>
  <c r="AK409" i="2" a="1"/>
  <c r="AK409" i="2" s="1"/>
  <c r="AK754" i="2" a="1"/>
  <c r="AK754" i="2"/>
  <c r="AK755" i="2" a="1"/>
  <c r="AK755" i="2"/>
  <c r="AK1060" i="2" a="1"/>
  <c r="AK1060" i="2"/>
  <c r="AK1078" i="2" a="1"/>
  <c r="AK1078" i="2" s="1"/>
  <c r="AK1293" i="2" a="1"/>
  <c r="AK1293" i="2"/>
  <c r="AK1294" i="2" a="1"/>
  <c r="AK1294" i="2" s="1"/>
  <c r="AK3431" i="2" a="1"/>
  <c r="AK3431" i="2"/>
  <c r="AK3432" i="2" a="1"/>
  <c r="AK3432" i="2"/>
  <c r="AK3608" i="2" a="1"/>
  <c r="AK3608" i="2" s="1"/>
  <c r="AK3803" i="2" a="1"/>
  <c r="AK3803" i="2"/>
  <c r="AK3843" i="2" a="1"/>
  <c r="AK3843" i="2" s="1"/>
  <c r="AK5285" i="2" a="1"/>
  <c r="AK5285" i="2" s="1"/>
  <c r="AK6100" i="2" a="1"/>
  <c r="AK6100" i="2"/>
  <c r="AK6800" i="2" a="1"/>
  <c r="AK6800" i="2" s="1"/>
  <c r="AK410" i="2" a="1"/>
  <c r="AK410" i="2" s="1"/>
  <c r="AK411" i="2" a="1"/>
  <c r="AK411" i="2"/>
  <c r="AK1581" i="2" a="1"/>
  <c r="AK1581" i="2" s="1"/>
  <c r="AK3167" i="2" a="1"/>
  <c r="AK3167" i="2"/>
  <c r="AK4892" i="2" a="1"/>
  <c r="AK4892" i="2"/>
  <c r="AK4732" i="2" a="1"/>
  <c r="AK4732" i="2"/>
  <c r="AK5159" i="2" a="1"/>
  <c r="AK5159" i="2" s="1"/>
  <c r="AK5453" i="2" a="1"/>
  <c r="AK5453" i="2" s="1"/>
  <c r="AK5564" i="2" a="1"/>
  <c r="AK5564" i="2"/>
  <c r="AK4060" i="2" a="1"/>
  <c r="AK4060" i="2"/>
  <c r="AK4061" i="2" a="1"/>
  <c r="AK4061" i="2"/>
  <c r="AK4062" i="2" a="1"/>
  <c r="AK4062" i="2"/>
  <c r="AK4066" i="2" a="1"/>
  <c r="AK4066" i="2" s="1"/>
  <c r="AK4067" i="2" a="1"/>
  <c r="AK4067" i="2" s="1"/>
  <c r="AK4068" i="2" a="1"/>
  <c r="AK4068" i="2"/>
  <c r="AK4119" i="2" a="1"/>
  <c r="AK4119" i="2"/>
  <c r="AK4124" i="2" a="1"/>
  <c r="AK4124" i="2"/>
  <c r="AK4125" i="2" a="1"/>
  <c r="AK4125" i="2" s="1"/>
  <c r="AK4126" i="2" a="1"/>
  <c r="AK4126" i="2"/>
  <c r="AK4127" i="2" a="1"/>
  <c r="AK4127" i="2" s="1"/>
  <c r="AK4131" i="2" a="1"/>
  <c r="AK4131" i="2"/>
  <c r="AK6841" i="2" a="1"/>
  <c r="AK6841" i="2"/>
  <c r="AK7097" i="2" a="1"/>
  <c r="AK7097" i="2"/>
  <c r="AK3652" i="2" a="1"/>
  <c r="AK3652" i="2" s="1"/>
  <c r="AK4206" i="2" a="1"/>
  <c r="AK4206" i="2"/>
  <c r="AK4207" i="2" a="1"/>
  <c r="AK4207" i="2" s="1"/>
  <c r="AK4509" i="2" a="1"/>
  <c r="AK4509" i="2"/>
  <c r="AK4510" i="2" a="1"/>
  <c r="AK4510" i="2"/>
  <c r="AK5013" i="2" a="1"/>
  <c r="AK5013" i="2"/>
  <c r="AK6801" i="2" a="1"/>
  <c r="AK6801" i="2"/>
  <c r="AK5621" i="2" a="1"/>
  <c r="AK5621" i="2" s="1"/>
  <c r="AK5751" i="2" a="1"/>
  <c r="AK5751" i="2"/>
  <c r="AK5874" i="2" a="1"/>
  <c r="AK5874" i="2" s="1"/>
  <c r="AK446" i="2" a="1"/>
  <c r="AK446" i="2" s="1"/>
  <c r="AK447" i="2" a="1"/>
  <c r="AK447" i="2" s="1"/>
  <c r="AK1594" i="2" a="1"/>
  <c r="AK1594" i="2"/>
  <c r="AK3168" i="2" a="1"/>
  <c r="AK3168" i="2" s="1"/>
  <c r="AK3484" i="2" a="1"/>
  <c r="AK3484" i="2" s="1"/>
  <c r="AK3485" i="2" a="1"/>
  <c r="AK3485" i="2"/>
  <c r="AK3864" i="2" a="1"/>
  <c r="AK3864" i="2" s="1"/>
  <c r="AK3865" i="2" a="1"/>
  <c r="AK3865" i="2"/>
  <c r="AK4753" i="2" a="1"/>
  <c r="AK4753" i="2"/>
  <c r="AK4893" i="2" a="1"/>
  <c r="AK4893" i="2"/>
  <c r="AK5174" i="2" a="1"/>
  <c r="AK5174" i="2"/>
  <c r="AK5454" i="2" a="1"/>
  <c r="AK5454" i="2"/>
  <c r="AK5579" i="2" a="1"/>
  <c r="AK5579" i="2"/>
  <c r="AK412" i="2" a="1"/>
  <c r="AK412" i="2"/>
  <c r="AK448" i="2" a="1"/>
  <c r="AK448" i="2"/>
  <c r="AK771" i="2" a="1"/>
  <c r="AK771" i="2"/>
  <c r="AK772" i="2" a="1"/>
  <c r="AK772" i="2" s="1"/>
  <c r="AK964" i="2" a="1"/>
  <c r="AK964" i="2" s="1"/>
  <c r="AK965" i="2" a="1"/>
  <c r="AK965" i="2"/>
  <c r="AK1212" i="2" a="1"/>
  <c r="AK1212" i="2" s="1"/>
  <c r="AK1213" i="2" a="1"/>
  <c r="AK1213" i="2"/>
  <c r="AK1449" i="2" a="1"/>
  <c r="AK1449" i="2"/>
  <c r="AK1450" i="2" a="1"/>
  <c r="AK1450" i="2" s="1"/>
  <c r="AK2223" i="2" a="1"/>
  <c r="AK2223" i="2" s="1"/>
  <c r="AK2224" i="2" a="1"/>
  <c r="AK2224" i="2" s="1"/>
  <c r="AK2225" i="2" a="1"/>
  <c r="AK2225" i="2"/>
  <c r="AK2249" i="2" a="1"/>
  <c r="AK2249" i="2" s="1"/>
  <c r="AK2250" i="2" a="1"/>
  <c r="AK2250" i="2"/>
  <c r="AK2275" i="2" a="1"/>
  <c r="AK2275" i="2"/>
  <c r="AK2873" i="2" a="1"/>
  <c r="AK2873" i="2"/>
  <c r="AK2905" i="2" a="1"/>
  <c r="AK2905" i="2" s="1"/>
  <c r="AK2906" i="2" a="1"/>
  <c r="AK2906" i="2" s="1"/>
  <c r="AK2907" i="2" a="1"/>
  <c r="AK2907" i="2" s="1"/>
  <c r="AK2908" i="2" a="1"/>
  <c r="AK2908" i="2"/>
  <c r="AK2934" i="2" a="1"/>
  <c r="AK2934" i="2"/>
  <c r="AK4001" i="2" a="1"/>
  <c r="AK4001" i="2"/>
  <c r="AK4352" i="2" a="1"/>
  <c r="AK4352" i="2" s="1"/>
  <c r="AK4353" i="2" a="1"/>
  <c r="AK4353" i="2" s="1"/>
  <c r="AK4566" i="2" a="1"/>
  <c r="AK4566" i="2" s="1"/>
  <c r="AK4567" i="2" a="1"/>
  <c r="AK4567" i="2"/>
  <c r="AK6233" i="2" a="1"/>
  <c r="AK6233" i="2" s="1"/>
  <c r="AK6383" i="2" a="1"/>
  <c r="AK6383" i="2"/>
  <c r="AK6399" i="2" a="1"/>
  <c r="AK6399" i="2"/>
  <c r="AK3265" i="2" a="1"/>
  <c r="AK3265" i="2" s="1"/>
  <c r="AK5029" i="2" a="1"/>
  <c r="AK5029" i="2" s="1"/>
  <c r="AK6627" i="2" a="1"/>
  <c r="AK6627" i="2"/>
  <c r="AK6720" i="2" a="1"/>
  <c r="AK6720" i="2"/>
  <c r="AK7091" i="2" a="1"/>
  <c r="AK7091" i="2" s="1"/>
  <c r="AK3266" i="2" a="1"/>
  <c r="AK3266" i="2" s="1"/>
  <c r="AK5248" i="2" a="1"/>
  <c r="AK5248" i="2" s="1"/>
  <c r="AK5622" i="2" a="1"/>
  <c r="AK5622" i="2"/>
  <c r="AK5752" i="2" a="1"/>
  <c r="AK5752" i="2"/>
  <c r="AK5875" i="2" a="1"/>
  <c r="AK5875" i="2"/>
  <c r="AK6144" i="2" a="1"/>
  <c r="AK6144" i="2" s="1"/>
  <c r="AK6654" i="2" a="1"/>
  <c r="AK6654" i="2" s="1"/>
  <c r="AK7072" i="2" a="1"/>
  <c r="AK7072" i="2"/>
  <c r="AK527" i="2" a="1"/>
  <c r="AK527" i="2" s="1"/>
  <c r="AK475" i="2" a="1"/>
  <c r="AK475" i="2"/>
  <c r="AK1554" i="2" a="1"/>
  <c r="AK1554" i="2"/>
  <c r="AK3169" i="2" a="1"/>
  <c r="AK3169" i="2"/>
  <c r="AK3170" i="2" a="1"/>
  <c r="AK3170" i="2"/>
  <c r="AK4653" i="2" a="1"/>
  <c r="AK4653" i="2" s="1"/>
  <c r="AK4894" i="2" a="1"/>
  <c r="AK4894" i="2"/>
  <c r="AK5114" i="2" a="1"/>
  <c r="AK5114" i="2" s="1"/>
  <c r="AK5455" i="2" a="1"/>
  <c r="AK5455" i="2" s="1"/>
  <c r="AK5315" i="2" a="1"/>
  <c r="AK5315" i="2"/>
  <c r="AK5565" i="2" a="1"/>
  <c r="AK5565" i="2" s="1"/>
  <c r="AK5998" i="2" a="1"/>
  <c r="AK5998" i="2" s="1"/>
  <c r="AK6000" i="2" a="1"/>
  <c r="AK6000" i="2"/>
  <c r="AK6003" i="2" a="1"/>
  <c r="AK6003" i="2"/>
  <c r="AK6028" i="2" a="1"/>
  <c r="AK6028" i="2" s="1"/>
  <c r="AK6467" i="2" a="1"/>
  <c r="AK6467" i="2"/>
  <c r="AK6993" i="2" a="1"/>
  <c r="AK6993" i="2"/>
  <c r="AK660" i="2" a="1"/>
  <c r="AK660" i="2"/>
  <c r="AK756" i="2" a="1"/>
  <c r="AK756" i="2"/>
  <c r="AK804" i="2" a="1"/>
  <c r="AK804" i="2"/>
  <c r="AK830" i="2" a="1"/>
  <c r="AK830" i="2"/>
  <c r="AK988" i="2" a="1"/>
  <c r="AK988" i="2"/>
  <c r="AK989" i="2" a="1"/>
  <c r="AK989" i="2"/>
  <c r="AK1224" i="2" a="1"/>
  <c r="AK1224" i="2"/>
  <c r="AK1225" i="2" a="1"/>
  <c r="AK1225" i="2"/>
  <c r="AK1603" i="2" a="1"/>
  <c r="AK1603" i="2" s="1"/>
  <c r="AK1610" i="2" a="1"/>
  <c r="AK1610" i="2" s="1"/>
  <c r="AK1617" i="2" a="1"/>
  <c r="AK1617" i="2"/>
  <c r="AK1619" i="2" a="1"/>
  <c r="AK1619" i="2"/>
  <c r="AK1620" i="2" a="1"/>
  <c r="AK1620" i="2" s="1"/>
  <c r="AK1625" i="2" a="1"/>
  <c r="AK1625" i="2" s="1"/>
  <c r="AK1627" i="2" a="1"/>
  <c r="AK1627" i="2"/>
  <c r="AK1628" i="2" a="1"/>
  <c r="AK1628" i="2" s="1"/>
  <c r="AK1630" i="2" a="1"/>
  <c r="AK1630" i="2" s="1"/>
  <c r="AK1636" i="2" a="1"/>
  <c r="AK1636" i="2"/>
  <c r="AK1637" i="2" a="1"/>
  <c r="AK1637" i="2"/>
  <c r="AK1711" i="2" a="1"/>
  <c r="AK1711" i="2"/>
  <c r="AK3171" i="2" a="1"/>
  <c r="AK3171" i="2"/>
  <c r="AK3948" i="2" a="1"/>
  <c r="AK3948" i="2"/>
  <c r="AK4006" i="2" a="1"/>
  <c r="AK4006" i="2"/>
  <c r="AK4007" i="2" a="1"/>
  <c r="AK4007" i="2" s="1"/>
  <c r="AK4426" i="2" a="1"/>
  <c r="AK4426" i="2"/>
  <c r="AK4568" i="2" a="1"/>
  <c r="AK4568" i="2" s="1"/>
  <c r="AK5041" i="2" a="1"/>
  <c r="AK5041" i="2"/>
  <c r="AK5189" i="2" a="1"/>
  <c r="AK5189" i="2"/>
  <c r="AK5190" i="2" a="1"/>
  <c r="AK5190" i="2" s="1"/>
  <c r="AK6164" i="2" a="1"/>
  <c r="AK6164" i="2" s="1"/>
  <c r="AK6384" i="2" a="1"/>
  <c r="AK6384" i="2"/>
  <c r="AK6400" i="2" a="1"/>
  <c r="AK6400" i="2" s="1"/>
  <c r="AK6446" i="2" a="1"/>
  <c r="AK6446" i="2" s="1"/>
  <c r="AK6728" i="2" a="1"/>
  <c r="AK6728" i="2"/>
  <c r="AK7073" i="2" a="1"/>
  <c r="AK7073" i="2"/>
  <c r="AK499" i="2" a="1"/>
  <c r="AK499" i="2"/>
  <c r="AK505" i="2" a="1"/>
  <c r="AK505" i="2"/>
  <c r="AK1582" i="2" a="1"/>
  <c r="AK1582" i="2"/>
  <c r="AK3172" i="2" a="1"/>
  <c r="AK3172" i="2"/>
  <c r="AK3509" i="2" a="1"/>
  <c r="AK3509" i="2"/>
  <c r="AK3519" i="2" a="1"/>
  <c r="AK3519" i="2"/>
  <c r="AK3653" i="2" a="1"/>
  <c r="AK3653" i="2"/>
  <c r="AK3866" i="2" a="1"/>
  <c r="AK3866" i="2"/>
  <c r="AK3867" i="2" a="1"/>
  <c r="AK3867" i="2" s="1"/>
  <c r="AK4733" i="2" a="1"/>
  <c r="AK4733" i="2"/>
  <c r="AK4895" i="2" a="1"/>
  <c r="AK4895" i="2" s="1"/>
  <c r="AK5160" i="2" a="1"/>
  <c r="AK5160" i="2" s="1"/>
  <c r="AK5456" i="2" a="1"/>
  <c r="AK5456" i="2" s="1"/>
  <c r="AK5239" i="2" a="1"/>
  <c r="AK5239" i="2"/>
  <c r="AK5580" i="2" a="1"/>
  <c r="AK5580" i="2" s="1"/>
  <c r="AK5623" i="2" a="1"/>
  <c r="AK5623" i="2"/>
  <c r="AK5753" i="2" a="1"/>
  <c r="AK5753" i="2"/>
  <c r="AK5876" i="2" a="1"/>
  <c r="AK5876" i="2"/>
  <c r="AK6134" i="2" a="1"/>
  <c r="AK6134" i="2"/>
  <c r="AK6628" i="2" a="1"/>
  <c r="AK6628" i="2"/>
  <c r="AK296" i="2" a="1"/>
  <c r="AK296" i="2"/>
  <c r="AK297" i="2" a="1"/>
  <c r="AK297" i="2" s="1"/>
  <c r="AK701" i="2" a="1"/>
  <c r="AK701" i="2"/>
  <c r="AK733" i="2" a="1"/>
  <c r="AK733" i="2" s="1"/>
  <c r="AK944" i="2" a="1"/>
  <c r="AK944" i="2" s="1"/>
  <c r="AK957" i="2" a="1"/>
  <c r="AK957" i="2"/>
  <c r="AK1185" i="2" a="1"/>
  <c r="AK1185" i="2" s="1"/>
  <c r="AK1205" i="2" a="1"/>
  <c r="AK1205" i="2"/>
  <c r="AK1430" i="2" a="1"/>
  <c r="AK1430" i="2" s="1"/>
  <c r="AK1446" i="2" a="1"/>
  <c r="AK1446" i="2" s="1"/>
  <c r="AK2276" i="2" a="1"/>
  <c r="AK2276" i="2"/>
  <c r="AK2296" i="2" a="1"/>
  <c r="AK2296" i="2"/>
  <c r="AK2297" i="2" a="1"/>
  <c r="AK2297" i="2"/>
  <c r="AK2298" i="2" a="1"/>
  <c r="AK2298" i="2" s="1"/>
  <c r="AK2317" i="2" a="1"/>
  <c r="AK2317" i="2"/>
  <c r="AK2318" i="2" a="1"/>
  <c r="AK2318" i="2"/>
  <c r="AK2935" i="2" a="1"/>
  <c r="AK2935" i="2"/>
  <c r="AK2936" i="2" a="1"/>
  <c r="AK2936" i="2"/>
  <c r="AK2937" i="2" a="1"/>
  <c r="AK2937" i="2"/>
  <c r="AK2961" i="2" a="1"/>
  <c r="AK2961" i="2"/>
  <c r="AK2962" i="2" a="1"/>
  <c r="AK2962" i="2" s="1"/>
  <c r="AK2977" i="2" a="1"/>
  <c r="AK2977" i="2"/>
  <c r="AK3680" i="2" a="1"/>
  <c r="AK3680" i="2" s="1"/>
  <c r="AK3967" i="2" a="1"/>
  <c r="AK3967" i="2"/>
  <c r="AK4261" i="2" a="1"/>
  <c r="AK4261" i="2"/>
  <c r="AK4262" i="2" a="1"/>
  <c r="AK4262" i="2"/>
  <c r="AK4569" i="2" a="1"/>
  <c r="AK4569" i="2"/>
  <c r="AK4570" i="2" a="1"/>
  <c r="AK4570" i="2" s="1"/>
  <c r="AK5037" i="2" a="1"/>
  <c r="AK5037" i="2"/>
  <c r="AK6219" i="2" a="1"/>
  <c r="AK6219" i="2"/>
  <c r="AK6385" i="2" a="1"/>
  <c r="AK6385" i="2" s="1"/>
  <c r="AK6401" i="2" a="1"/>
  <c r="AK6401" i="2"/>
  <c r="AK6655" i="2" a="1"/>
  <c r="AK6655" i="2"/>
  <c r="AK6794" i="2" a="1"/>
  <c r="AK6794" i="2"/>
  <c r="AK7074" i="2" a="1"/>
  <c r="AK7074" i="2" s="1"/>
  <c r="AK7075" i="2" a="1"/>
  <c r="AK7075" i="2"/>
  <c r="AG2029" i="2" l="1"/>
  <c r="AG758" i="2"/>
  <c r="AG6899" i="2"/>
  <c r="AG58" i="2"/>
  <c r="AG5124" i="2"/>
  <c r="AG5134" i="2"/>
  <c r="AG6138" i="2"/>
  <c r="AG3441" i="2"/>
  <c r="AG4789" i="2"/>
  <c r="AG4885" i="2"/>
  <c r="AG4063" i="2"/>
  <c r="AG1845" i="2"/>
  <c r="AG5173" i="2"/>
  <c r="AG650" i="2"/>
  <c r="AG5831" i="2"/>
  <c r="AG609" i="2"/>
  <c r="AG4372" i="2"/>
  <c r="AG1638" i="2"/>
  <c r="AG5769" i="2"/>
  <c r="AG5975" i="2"/>
  <c r="AG539" i="2"/>
  <c r="AG4627" i="2"/>
  <c r="AG6069" i="2"/>
  <c r="AG850" i="2"/>
  <c r="AG5248" i="2"/>
  <c r="AG4733" i="2"/>
  <c r="AG6144" i="2"/>
  <c r="AG7097" i="2"/>
  <c r="AG857" i="2"/>
  <c r="AG5871" i="2"/>
  <c r="AG4684" i="2"/>
  <c r="AG6625" i="2"/>
  <c r="AG4229" i="2"/>
  <c r="AG5576" i="2"/>
  <c r="AG4118" i="2"/>
  <c r="AG3891" i="2"/>
  <c r="AG6349" i="2"/>
  <c r="AG3478" i="2"/>
  <c r="AG916" i="2"/>
  <c r="AG428" i="2"/>
  <c r="AG1153" i="2"/>
  <c r="AG986" i="2"/>
  <c r="AG1445" i="2"/>
  <c r="AG6209" i="2"/>
  <c r="AG2987" i="2"/>
  <c r="AG424" i="2"/>
  <c r="AG7070" i="2"/>
  <c r="AG955" i="2"/>
  <c r="AG451" i="2"/>
  <c r="AG5031" i="2"/>
  <c r="AG6020" i="2"/>
  <c r="AG2356" i="2"/>
  <c r="AG5045" i="2"/>
  <c r="AG5312" i="2"/>
  <c r="AG3861" i="2"/>
  <c r="AG6870" i="2"/>
  <c r="AG3757" i="2"/>
  <c r="AG105" i="2"/>
  <c r="AG2095" i="2"/>
  <c r="AG5972" i="2"/>
  <c r="AG5018" i="2"/>
  <c r="AG3989" i="2"/>
  <c r="AG2389" i="2"/>
  <c r="AG1394" i="2"/>
  <c r="AG2772" i="2"/>
  <c r="AG391" i="2"/>
  <c r="AG2452" i="2"/>
  <c r="AG6307" i="2"/>
  <c r="AG4530" i="2"/>
  <c r="AG841" i="2"/>
  <c r="AG1541" i="2"/>
  <c r="AG2003" i="2"/>
  <c r="AG3454" i="2"/>
  <c r="AG811" i="2"/>
  <c r="AG1466" i="2"/>
  <c r="AG6819" i="2"/>
  <c r="AG3379" i="2"/>
  <c r="AG2525" i="2"/>
  <c r="AG6515" i="2"/>
  <c r="AG1898" i="2"/>
  <c r="AG3589" i="2"/>
  <c r="AG5922" i="2"/>
  <c r="AG1258" i="2"/>
  <c r="AG4326" i="2"/>
  <c r="AG3234" i="2"/>
  <c r="AG1661" i="2"/>
  <c r="AG1042" i="2"/>
  <c r="AG220" i="2"/>
  <c r="AG5645" i="2"/>
  <c r="AG996" i="2"/>
  <c r="AG54" i="2"/>
  <c r="AG6960" i="2"/>
  <c r="AG3970" i="2"/>
  <c r="AG2197" i="2"/>
  <c r="AG1467" i="2"/>
  <c r="AG195" i="2"/>
  <c r="AG7031" i="2"/>
  <c r="AG2893" i="2"/>
  <c r="AG3518" i="2"/>
  <c r="AG3643" i="2"/>
  <c r="AG537" i="2"/>
  <c r="AG2993" i="2"/>
  <c r="AG2827" i="2"/>
  <c r="AG4364" i="2"/>
  <c r="AG2912" i="2"/>
  <c r="AG6421" i="2"/>
  <c r="AG4333" i="2"/>
  <c r="AG1395" i="2"/>
  <c r="AG697" i="2"/>
  <c r="AG5836" i="2"/>
  <c r="AG1841" i="2"/>
  <c r="AG5704" i="2"/>
  <c r="AG4930" i="2"/>
  <c r="AG6043" i="2"/>
  <c r="AG1917" i="2"/>
  <c r="AG3241" i="2"/>
  <c r="AG6419" i="2"/>
  <c r="AG4117" i="2"/>
  <c r="AG2354" i="2"/>
  <c r="AG1909" i="2"/>
  <c r="AG5481" i="2"/>
  <c r="AG4669" i="2"/>
  <c r="AG157" i="2"/>
  <c r="AG6341" i="2"/>
  <c r="AG3956" i="2"/>
  <c r="AG2062" i="2"/>
  <c r="AG5479" i="2"/>
  <c r="AG3914" i="2"/>
  <c r="AG2351" i="2"/>
  <c r="AG334" i="2"/>
  <c r="AG6323" i="2"/>
  <c r="AG5361" i="2"/>
  <c r="AG680" i="2"/>
  <c r="AG3447" i="2"/>
  <c r="AG6387" i="2"/>
  <c r="AG2581" i="2"/>
  <c r="AG2810" i="2"/>
  <c r="AG2055" i="2"/>
  <c r="AG1018" i="2"/>
  <c r="AG4790" i="2"/>
  <c r="AG6453" i="2"/>
  <c r="AG2748" i="2"/>
  <c r="AG1728" i="2"/>
  <c r="AG6919" i="2"/>
  <c r="AG6917" i="2"/>
  <c r="AG2569" i="2"/>
  <c r="AG4148" i="2"/>
  <c r="AG6448" i="2"/>
  <c r="AG4430" i="2"/>
  <c r="AG3035" i="2"/>
  <c r="AG208" i="2"/>
  <c r="AG4525" i="2"/>
  <c r="AG2887" i="2"/>
  <c r="AG3449" i="2"/>
  <c r="AG4820" i="2"/>
  <c r="AG5279" i="2"/>
  <c r="AG1567" i="2"/>
  <c r="AG6454" i="2"/>
  <c r="AG6946" i="2"/>
  <c r="AG4444" i="2"/>
  <c r="AG3373" i="2"/>
  <c r="AG6764" i="2"/>
  <c r="AG6066" i="2"/>
  <c r="AG5016" i="2"/>
  <c r="AG2580" i="2"/>
  <c r="AG4214" i="2"/>
  <c r="AG4827" i="2"/>
  <c r="AG1316" i="2"/>
  <c r="AG23" i="2"/>
  <c r="AG1564" i="2"/>
  <c r="AG6111" i="2"/>
  <c r="AG3159" i="2"/>
  <c r="AG3601" i="2"/>
  <c r="AG1997" i="2"/>
  <c r="AG4243" i="2"/>
  <c r="AG2977" i="2"/>
  <c r="AG1620" i="2"/>
  <c r="AG1449" i="2"/>
  <c r="AG1293" i="2"/>
  <c r="AG2221" i="2"/>
  <c r="AG2840" i="2"/>
  <c r="AG1404" i="2"/>
  <c r="AG2264" i="2"/>
  <c r="AG7025" i="2"/>
  <c r="AG510" i="2"/>
  <c r="AG4351" i="2"/>
  <c r="AG6129" i="2"/>
  <c r="AG3883" i="2"/>
  <c r="AG6434" i="2"/>
  <c r="AG1578" i="2"/>
  <c r="AG2301" i="2"/>
  <c r="AG6244" i="2"/>
  <c r="AG6821" i="2"/>
  <c r="AG3253" i="2"/>
  <c r="AG5535" i="2"/>
  <c r="AG3826" i="2"/>
  <c r="AG6940" i="2"/>
  <c r="AG5025" i="2"/>
  <c r="AG4913" i="2"/>
  <c r="AG3815" i="2"/>
  <c r="AG5144" i="2"/>
  <c r="AG7084" i="2"/>
  <c r="AG1699" i="2"/>
  <c r="AG5882" i="2"/>
  <c r="AG775" i="2"/>
  <c r="AG4395" i="2"/>
  <c r="AG2960" i="2"/>
  <c r="AG2395" i="2"/>
  <c r="AG224" i="2"/>
  <c r="AG1330" i="2"/>
  <c r="AG1610" i="2"/>
  <c r="AG6905" i="2"/>
  <c r="AG2218" i="2"/>
  <c r="AG5179" i="2"/>
  <c r="AG2280" i="2"/>
  <c r="AG5549" i="2"/>
  <c r="AG4174" i="2"/>
  <c r="AG1702" i="2"/>
  <c r="AG738" i="2"/>
  <c r="AG5949" i="2"/>
  <c r="AG6656" i="2"/>
  <c r="AG1193" i="2"/>
  <c r="AG3377" i="2"/>
  <c r="AG5689" i="2"/>
  <c r="AG1388" i="2"/>
  <c r="AG6842" i="2"/>
  <c r="AG7079" i="2"/>
  <c r="AG2603" i="2"/>
  <c r="AG2430" i="2"/>
  <c r="AG155" i="2"/>
  <c r="AG3087" i="2"/>
  <c r="AG6712" i="2"/>
  <c r="AG5678" i="2"/>
  <c r="AG1343" i="2"/>
  <c r="AG5569" i="2"/>
  <c r="AG1318" i="2"/>
  <c r="AG1979" i="2"/>
  <c r="AG6811" i="2"/>
  <c r="AG4482" i="2"/>
  <c r="AG2342" i="2"/>
  <c r="AG1139" i="2"/>
  <c r="AG5064" i="2"/>
  <c r="AG1566" i="2"/>
  <c r="AG3923" i="2"/>
  <c r="AG3221" i="2"/>
  <c r="AG3220" i="2"/>
  <c r="AG1730" i="2"/>
  <c r="AG5782" i="2"/>
  <c r="AG4044" i="2"/>
  <c r="AG3849" i="2"/>
  <c r="AG548" i="2"/>
  <c r="AG611" i="2"/>
  <c r="AG3053" i="2"/>
  <c r="AG5776" i="2"/>
  <c r="AG2658" i="2"/>
  <c r="AG3304" i="2"/>
  <c r="AG6911" i="2"/>
  <c r="AG5771" i="2"/>
  <c r="AG4235" i="2"/>
  <c r="AG3317" i="2"/>
  <c r="AG6909" i="2"/>
  <c r="AG669" i="2"/>
  <c r="AG3616" i="2"/>
  <c r="AG5515" i="2"/>
  <c r="AG1063" i="2"/>
  <c r="AG4767" i="2"/>
  <c r="AG1785" i="2"/>
  <c r="AG6313" i="2"/>
  <c r="AG1528" i="2"/>
  <c r="AG5628" i="2"/>
  <c r="AG6278" i="2"/>
  <c r="AG2643" i="2"/>
  <c r="AG2107" i="2"/>
  <c r="AG2808" i="2"/>
  <c r="AG4295" i="2"/>
  <c r="AG2774" i="2"/>
  <c r="AG1073" i="2"/>
  <c r="AG5201" i="2"/>
  <c r="AG3689" i="2"/>
  <c r="AG1842" i="2"/>
  <c r="AG4738" i="2"/>
  <c r="AG4197" i="2"/>
  <c r="AG3368" i="2"/>
  <c r="AG4724" i="2"/>
  <c r="AG3795" i="2"/>
  <c r="AG2200" i="2"/>
  <c r="AG5129" i="2"/>
  <c r="AG1110" i="2"/>
  <c r="AG737" i="2"/>
  <c r="AG5519" i="2"/>
  <c r="AG4498" i="2"/>
  <c r="AG4079" i="2"/>
  <c r="AG134" i="2"/>
  <c r="AG1727" i="2"/>
  <c r="AG2394" i="2"/>
  <c r="AG5077" i="2"/>
  <c r="AG4603" i="2"/>
  <c r="AG4982" i="2"/>
  <c r="AG4665" i="2"/>
  <c r="AG824" i="2"/>
  <c r="AG4013" i="2"/>
  <c r="AG2279" i="2"/>
  <c r="AG470" i="2"/>
  <c r="AG2217" i="2"/>
  <c r="AG3228" i="2"/>
  <c r="AG3239" i="2"/>
  <c r="AG2412" i="2"/>
  <c r="AG3814" i="2"/>
  <c r="AG1864" i="2"/>
  <c r="AG589" i="2"/>
  <c r="AG6600" i="2"/>
  <c r="AG1664" i="2"/>
  <c r="AG5333" i="2"/>
  <c r="AG3709" i="2"/>
  <c r="AG1940" i="2"/>
  <c r="AG2020" i="2"/>
  <c r="AG3133" i="2"/>
  <c r="AG5497" i="2"/>
  <c r="AG617" i="2"/>
  <c r="AG1301" i="2"/>
  <c r="AG7064" i="2"/>
  <c r="AG3954" i="2"/>
  <c r="AG6848" i="2"/>
  <c r="AG6868" i="2"/>
  <c r="AG6182" i="2"/>
  <c r="AG301" i="2"/>
  <c r="AG300" i="2"/>
  <c r="AG3028" i="2"/>
  <c r="AG31" i="2"/>
  <c r="AG5" i="2"/>
  <c r="AG1186" i="2"/>
  <c r="AG1779" i="2"/>
  <c r="AG1628" i="2"/>
  <c r="AG2224" i="2"/>
  <c r="AG2271" i="2"/>
  <c r="AG2247" i="2"/>
  <c r="AG7037" i="2"/>
  <c r="AG2105" i="2"/>
  <c r="AG656" i="2"/>
  <c r="AG5867" i="2"/>
  <c r="AG6991" i="2"/>
  <c r="AG3965" i="2"/>
  <c r="AG4752" i="2"/>
  <c r="AG5171" i="2"/>
  <c r="AG4983" i="2"/>
  <c r="AG3801" i="2"/>
  <c r="AG1378" i="2"/>
  <c r="AG1397" i="2"/>
  <c r="AG2291" i="2"/>
  <c r="AG1579" i="2"/>
  <c r="AG2332" i="2"/>
  <c r="AG4751" i="2"/>
  <c r="AG2287" i="2"/>
  <c r="AG139" i="2"/>
  <c r="AG3637" i="2"/>
  <c r="AG4109" i="2"/>
  <c r="AG530" i="2"/>
  <c r="AG2876" i="2"/>
  <c r="AG7086" i="2"/>
  <c r="AG759" i="2"/>
  <c r="AG4726" i="2"/>
  <c r="AG1442" i="2"/>
  <c r="AG6256" i="2"/>
  <c r="AG6903" i="2"/>
  <c r="AG4604" i="2"/>
  <c r="AG5995" i="2"/>
  <c r="AG6900" i="2"/>
  <c r="AG778" i="2"/>
  <c r="AG5512" i="2"/>
  <c r="AG5107" i="2"/>
  <c r="AG1438" i="2"/>
  <c r="AG4533" i="2"/>
  <c r="AG7020" i="2"/>
  <c r="AG7056" i="2"/>
  <c r="AG4497" i="2"/>
  <c r="AG5154" i="2"/>
  <c r="AG5968" i="2"/>
  <c r="AG1844" i="2"/>
  <c r="AG6046" i="2"/>
  <c r="AG590" i="2"/>
  <c r="AG6093" i="2"/>
  <c r="AG3875" i="2"/>
  <c r="AG6304" i="2"/>
  <c r="AG1270" i="2"/>
  <c r="AG3916" i="2"/>
  <c r="AG4492" i="2"/>
  <c r="AG3824" i="2"/>
  <c r="AG1915" i="2"/>
  <c r="AG5951" i="2"/>
  <c r="AG1511" i="2"/>
  <c r="AG4555" i="2"/>
  <c r="AG5945" i="2"/>
  <c r="AG1829" i="2"/>
  <c r="AG3784" i="2"/>
  <c r="AG1827" i="2"/>
  <c r="AG581" i="2"/>
  <c r="AG1242" i="2"/>
  <c r="AG4925" i="2"/>
  <c r="AG719" i="2"/>
  <c r="AG4410" i="2"/>
  <c r="AG3739" i="2"/>
  <c r="AG5807" i="2"/>
  <c r="AG6039" i="2"/>
  <c r="AG4952" i="2"/>
  <c r="AG5929" i="2"/>
  <c r="AG1693" i="2"/>
  <c r="AG623" i="2"/>
  <c r="AG4408" i="2"/>
  <c r="AG3707" i="2"/>
  <c r="AG5925" i="2"/>
  <c r="AG718" i="2"/>
  <c r="AG1584" i="2"/>
  <c r="AG6882" i="2"/>
  <c r="AG6970" i="2"/>
  <c r="AG550" i="2"/>
  <c r="AG1235" i="2"/>
  <c r="AG1385" i="2"/>
  <c r="AG4919" i="2"/>
  <c r="AG4719" i="2"/>
  <c r="AG4382" i="2"/>
  <c r="AG5063" i="2"/>
  <c r="AG1801" i="2"/>
  <c r="AG1964" i="2"/>
  <c r="AG4992" i="2"/>
  <c r="AG1963" i="2"/>
  <c r="AG1501" i="2"/>
  <c r="AG2049" i="2"/>
  <c r="AG4942" i="2"/>
  <c r="AG711" i="2"/>
  <c r="AG3700" i="2"/>
  <c r="AG5466" i="2"/>
  <c r="AG1334" i="2"/>
  <c r="AG607" i="2"/>
  <c r="AG3726" i="2"/>
  <c r="AG4515" i="2"/>
  <c r="AG5890" i="2"/>
  <c r="AG6314" i="2"/>
  <c r="AG1860" i="2"/>
  <c r="AG5145" i="2"/>
  <c r="AG706" i="2"/>
  <c r="AG4429" i="2"/>
  <c r="AG6104" i="2"/>
  <c r="AG6052" i="2"/>
  <c r="AG5376" i="2"/>
  <c r="AG2431" i="2"/>
  <c r="AG6832" i="2"/>
  <c r="AG3349" i="2"/>
  <c r="AG2443" i="2"/>
  <c r="AG3504" i="2"/>
  <c r="AG2890" i="2"/>
  <c r="AG965" i="2"/>
  <c r="AG2937" i="2"/>
  <c r="AG754" i="2"/>
  <c r="AG1329" i="2"/>
  <c r="AG5990" i="2"/>
  <c r="AG4493" i="2"/>
  <c r="AG1698" i="2"/>
  <c r="AG1903" i="2"/>
  <c r="AG6887" i="2"/>
  <c r="AG4441" i="2"/>
  <c r="AG3653" i="2"/>
  <c r="AG5622" i="2"/>
  <c r="AG5452" i="2"/>
  <c r="AG1552" i="2"/>
  <c r="AG2888" i="2"/>
  <c r="AG6620" i="2"/>
  <c r="AG1204" i="2"/>
  <c r="AG1598" i="2"/>
  <c r="AG6839" i="2"/>
  <c r="AG6637" i="2"/>
  <c r="AG4373" i="2"/>
  <c r="AG5043" i="2"/>
  <c r="AG3355" i="2"/>
  <c r="AG2390" i="2"/>
  <c r="AG6636" i="2"/>
  <c r="AG936" i="2"/>
  <c r="AG2819" i="2"/>
  <c r="AG3209" i="2"/>
  <c r="AG5293" i="2"/>
  <c r="AG5398" i="2"/>
  <c r="AG5393" i="2"/>
  <c r="AG904" i="2"/>
  <c r="AG864" i="2"/>
  <c r="AG4808" i="2"/>
  <c r="AG477" i="2"/>
  <c r="AG1083" i="2"/>
  <c r="AG2979" i="2"/>
  <c r="AG5249" i="2"/>
  <c r="AG2233" i="2"/>
  <c r="AG6791" i="2"/>
  <c r="AG5204" i="2"/>
  <c r="AG4518" i="2"/>
  <c r="AG6469" i="2"/>
  <c r="AG4762" i="2"/>
  <c r="AG2208" i="2"/>
  <c r="AG6691" i="2"/>
  <c r="AG462" i="2"/>
  <c r="AG5431" i="2"/>
  <c r="AG998" i="2"/>
  <c r="AG175" i="2"/>
  <c r="AG4268" i="2"/>
  <c r="AG6752" i="2"/>
  <c r="AG6589" i="2"/>
  <c r="AG2898" i="2"/>
  <c r="AG6216" i="2"/>
  <c r="AG6208" i="2"/>
  <c r="AG4099" i="2"/>
  <c r="AG1121" i="2"/>
  <c r="AG6687" i="2"/>
  <c r="AG2594" i="2"/>
  <c r="AG5794" i="2"/>
  <c r="AG2671" i="2"/>
  <c r="AG1046" i="2"/>
  <c r="AG4478" i="2"/>
  <c r="AG4773" i="2"/>
  <c r="AG6750" i="2"/>
  <c r="AG5458" i="2"/>
  <c r="AG6849" i="2"/>
  <c r="AG5547" i="2"/>
  <c r="AG3897" i="2"/>
  <c r="AG753" i="2"/>
  <c r="AG6247" i="2"/>
  <c r="AG2080" i="2"/>
  <c r="AG4037" i="2"/>
  <c r="AG963" i="2"/>
  <c r="AG3327" i="2"/>
  <c r="AG6766" i="2"/>
  <c r="AG1478" i="2"/>
  <c r="AG496" i="2"/>
  <c r="AG6948" i="2"/>
  <c r="AG6904" i="2"/>
  <c r="AG4336" i="2"/>
  <c r="AG1045" i="2"/>
  <c r="AG5905" i="2"/>
  <c r="AG4072" i="2"/>
  <c r="AG5656" i="2"/>
  <c r="AG2652" i="2"/>
  <c r="AG4650" i="2"/>
  <c r="AG2897" i="2"/>
  <c r="AG2949" i="2"/>
  <c r="AG4135" i="2"/>
  <c r="AG5309" i="2"/>
  <c r="AG4750" i="2"/>
  <c r="AG1346" i="2"/>
  <c r="AG6634" i="2"/>
  <c r="AG3310" i="2"/>
  <c r="AG3763" i="2"/>
  <c r="AG3233" i="2"/>
  <c r="AG2082" i="2"/>
  <c r="AG1381" i="2"/>
  <c r="AG339" i="2"/>
  <c r="AG4203" i="2"/>
  <c r="AG3471" i="2"/>
  <c r="AG5169" i="2"/>
  <c r="AG743" i="2"/>
  <c r="AG888" i="2"/>
  <c r="AG332" i="2"/>
  <c r="AG6677" i="2"/>
  <c r="AG5345" i="2"/>
  <c r="AG127" i="2"/>
  <c r="AG6584" i="2"/>
  <c r="AG4397" i="2"/>
  <c r="AG2654" i="2"/>
  <c r="AG1462" i="2"/>
  <c r="AG5630" i="2"/>
  <c r="AG6858" i="2"/>
  <c r="AG3746" i="2"/>
  <c r="AG6085" i="2"/>
  <c r="AG3727" i="2"/>
  <c r="AG3348" i="2"/>
  <c r="AG6510" i="2"/>
  <c r="AG6698" i="2"/>
  <c r="AG5780" i="2"/>
  <c r="AG6945" i="2"/>
  <c r="AG6546" i="2"/>
  <c r="AG6639" i="2"/>
  <c r="AG647" i="2"/>
  <c r="AG4973" i="2"/>
  <c r="AG1905" i="2"/>
  <c r="AG6456" i="2"/>
  <c r="AG1082" i="2"/>
  <c r="AG3921" i="2"/>
  <c r="AG4772" i="2"/>
  <c r="AG3039" i="2"/>
  <c r="AG4134" i="2"/>
  <c r="AG6881" i="2"/>
  <c r="AG2750" i="2"/>
  <c r="AG895" i="2"/>
  <c r="AG2135" i="2"/>
  <c r="AG1304" i="2"/>
  <c r="AG4923" i="2"/>
  <c r="AG5218" i="2"/>
  <c r="AG1369" i="2"/>
  <c r="AG2538" i="2"/>
  <c r="AG588" i="2"/>
  <c r="AG562" i="2"/>
  <c r="AG4474" i="2"/>
  <c r="AG1712" i="2"/>
  <c r="AG1371" i="2"/>
  <c r="AG4040" i="2"/>
  <c r="AG4181" i="2"/>
  <c r="AG4611" i="2"/>
  <c r="AG3888" i="2"/>
  <c r="AG6224" i="2"/>
  <c r="AG968" i="2"/>
  <c r="AG6445" i="2"/>
  <c r="AG1847" i="2"/>
  <c r="AG2820" i="2"/>
  <c r="AG2712" i="2"/>
  <c r="AG1348" i="2"/>
  <c r="AG1764" i="2"/>
  <c r="AG1810" i="2"/>
  <c r="AG5089" i="2"/>
  <c r="AG6583" i="2"/>
  <c r="AG5288" i="2"/>
  <c r="AG6062" i="2"/>
  <c r="AG476" i="2"/>
  <c r="AG7007" i="2"/>
  <c r="AG1863" i="2"/>
  <c r="AG3626" i="2"/>
  <c r="AG5818" i="2"/>
  <c r="AG785" i="2"/>
  <c r="AG4209" i="2"/>
  <c r="AG2375" i="2"/>
  <c r="AG781" i="2"/>
  <c r="AG555" i="2"/>
  <c r="AG7076" i="2"/>
  <c r="AG3580" i="2"/>
  <c r="AG6271" i="2"/>
  <c r="AG5075" i="2"/>
  <c r="AG7009" i="2"/>
  <c r="AG1657" i="2"/>
  <c r="AG1634" i="2"/>
  <c r="AG6135" i="2"/>
  <c r="AG5527" i="2"/>
  <c r="AG3699" i="2"/>
  <c r="AG5681" i="2"/>
  <c r="AG3040" i="2"/>
  <c r="AG1833" i="2"/>
  <c r="AG6291" i="2"/>
  <c r="AG6032" i="2"/>
  <c r="AG3519" i="2"/>
  <c r="AG5232" i="2"/>
  <c r="AG5666" i="2"/>
  <c r="AG2008" i="2"/>
  <c r="AG3385" i="2"/>
  <c r="AG4736" i="2"/>
  <c r="AG6827" i="2"/>
  <c r="AG6859" i="2"/>
  <c r="AG5153" i="2"/>
  <c r="AG311" i="2"/>
  <c r="AG5667" i="2"/>
  <c r="AG1660" i="2"/>
  <c r="AG5548" i="2"/>
  <c r="AG6417" i="2"/>
  <c r="AG1162" i="2"/>
  <c r="AG5788" i="2"/>
  <c r="AG33" i="2"/>
  <c r="AG6913" i="2"/>
  <c r="AG1678" i="2"/>
  <c r="AG6825" i="2"/>
  <c r="AG202" i="2"/>
  <c r="AG4756" i="2"/>
  <c r="AG6794" i="2"/>
  <c r="AG2908" i="2"/>
  <c r="AG4294" i="2"/>
  <c r="AG2839" i="2"/>
  <c r="AG5235" i="2"/>
  <c r="AG494" i="2"/>
  <c r="AG939" i="2"/>
  <c r="AG6623" i="2"/>
  <c r="AG1058" i="2"/>
  <c r="AG4876" i="2"/>
  <c r="AG2919" i="2"/>
  <c r="AG2994" i="2"/>
  <c r="AG972" i="2"/>
  <c r="AG3146" i="2"/>
  <c r="AG6782" i="2"/>
  <c r="AG455" i="2"/>
  <c r="AG2969" i="2"/>
  <c r="AG5308" i="2"/>
  <c r="AG363" i="2"/>
  <c r="AG6526" i="2"/>
  <c r="AG532" i="2"/>
  <c r="AG416" i="2"/>
  <c r="AG4345" i="2"/>
  <c r="AG3256" i="2"/>
  <c r="AG2716" i="2"/>
  <c r="AG1177" i="2"/>
  <c r="AG3424" i="2"/>
  <c r="AG6594" i="2"/>
  <c r="AG2767" i="2"/>
  <c r="AG6521" i="2"/>
  <c r="AG2386" i="2"/>
  <c r="AG4834" i="2"/>
  <c r="AG3419" i="2"/>
  <c r="AG11" i="2"/>
  <c r="AG1031" i="2"/>
  <c r="AG268" i="2"/>
  <c r="AG5257" i="2"/>
  <c r="AG3092" i="2"/>
  <c r="AG3596" i="2"/>
  <c r="AG5371" i="2"/>
  <c r="AG74" i="2"/>
  <c r="AG5212" i="2"/>
  <c r="AG4269" i="2"/>
  <c r="AG6707" i="2"/>
  <c r="AG5658" i="2"/>
  <c r="AG1168" i="2"/>
  <c r="AG5349" i="2"/>
  <c r="AG3056" i="2"/>
  <c r="AG896" i="2"/>
  <c r="AG6148" i="2"/>
  <c r="AG6449" i="2"/>
  <c r="AG5289" i="2"/>
  <c r="AG3215" i="2"/>
  <c r="AG5637" i="2"/>
  <c r="AG2799" i="2"/>
  <c r="AG6632" i="2"/>
  <c r="AG2554" i="2"/>
  <c r="AG2466" i="2"/>
  <c r="AG3328" i="2"/>
  <c r="AG28" i="2"/>
  <c r="AG5286" i="2"/>
  <c r="AG296" i="2"/>
  <c r="AG5455" i="2"/>
  <c r="AG411" i="2"/>
  <c r="AG4293" i="2"/>
  <c r="AG6210" i="2"/>
  <c r="AG2838" i="2"/>
  <c r="AG432" i="2"/>
  <c r="AG1158" i="2"/>
  <c r="AG2787" i="2"/>
  <c r="AG5439" i="2"/>
  <c r="AG2828" i="2"/>
  <c r="AG4874" i="2"/>
  <c r="AG3267" i="2"/>
  <c r="AG425" i="2"/>
  <c r="AG4868" i="2"/>
  <c r="AG2968" i="2"/>
  <c r="AG5426" i="2"/>
  <c r="AG362" i="2"/>
  <c r="AG531" i="2"/>
  <c r="AG6663" i="2"/>
  <c r="AG400" i="2"/>
  <c r="AG518" i="2"/>
  <c r="AG3126" i="2"/>
  <c r="AG2634" i="2"/>
  <c r="AG5283" i="2"/>
  <c r="AG2536" i="2"/>
  <c r="AG6465" i="2"/>
  <c r="AG3383" i="2"/>
  <c r="AG2623" i="2"/>
  <c r="AG4309" i="2"/>
  <c r="AG2700" i="2"/>
  <c r="AG2385" i="2"/>
  <c r="AG4279" i="2"/>
  <c r="AG5699" i="2"/>
  <c r="AG3434" i="2"/>
  <c r="AG2460" i="2"/>
  <c r="AG6686" i="2"/>
  <c r="AG3586" i="2"/>
  <c r="AG26" i="2"/>
  <c r="AG4368" i="2"/>
  <c r="AG6494" i="2"/>
  <c r="AG4220" i="2"/>
  <c r="AG6753" i="2"/>
  <c r="AG3397" i="2"/>
  <c r="AG2467" i="2"/>
  <c r="AG4085" i="2"/>
  <c r="AG2465" i="2"/>
  <c r="AG5210" i="2"/>
  <c r="AG3437" i="2"/>
  <c r="AG2736" i="2"/>
  <c r="AG5364" i="2"/>
  <c r="AG1166" i="2"/>
  <c r="AG2589" i="2"/>
  <c r="AG142" i="2"/>
  <c r="AG4765" i="2"/>
  <c r="AG78" i="2"/>
  <c r="AG308" i="2"/>
  <c r="AG297" i="2"/>
  <c r="AG5315" i="2"/>
  <c r="AG447" i="2"/>
  <c r="AG2933" i="2"/>
  <c r="AG3505" i="2"/>
  <c r="AG434" i="2"/>
  <c r="AG2788" i="2"/>
  <c r="AG5224" i="2"/>
  <c r="AG2856" i="2"/>
  <c r="AG5247" i="2"/>
  <c r="AG2956" i="2"/>
  <c r="AG6795" i="2"/>
  <c r="AG3002" i="2"/>
  <c r="AG980" i="2"/>
  <c r="AG6778" i="2"/>
  <c r="AG6649" i="2"/>
  <c r="AG293" i="2"/>
  <c r="AG5241" i="2"/>
  <c r="AG287" i="2"/>
  <c r="AG2626" i="2"/>
  <c r="AG6703" i="2"/>
  <c r="AG2705" i="2"/>
  <c r="AG6464" i="2"/>
  <c r="AG4308" i="2"/>
  <c r="AG4157" i="2"/>
  <c r="AG388" i="2"/>
  <c r="AG6160" i="2"/>
  <c r="AG3344" i="2"/>
  <c r="AG3529" i="2"/>
  <c r="AG6460" i="2"/>
  <c r="AG336" i="2"/>
  <c r="AG6813" i="2"/>
  <c r="AG3540" i="2"/>
  <c r="AG1022" i="2"/>
  <c r="AG3237" i="2"/>
  <c r="AG823" i="2"/>
  <c r="AG3314" i="2"/>
  <c r="AG3618" i="2"/>
  <c r="AG2482" i="2"/>
  <c r="AG1607" i="2"/>
  <c r="AG3047" i="2"/>
  <c r="AG3043" i="2"/>
  <c r="AG2474" i="2"/>
  <c r="AG6610" i="2"/>
  <c r="AG6556" i="2"/>
  <c r="AG6775" i="2"/>
  <c r="AG2461" i="2"/>
  <c r="AG3609" i="2"/>
  <c r="AG6655" i="2"/>
  <c r="AG4007" i="2"/>
  <c r="AG2907" i="2"/>
  <c r="AG446" i="2"/>
  <c r="AG2932" i="2"/>
  <c r="AG5448" i="2"/>
  <c r="AG493" i="2"/>
  <c r="AG6771" i="2"/>
  <c r="AG3630" i="2"/>
  <c r="AG3629" i="2"/>
  <c r="AG2918" i="2"/>
  <c r="AG2992" i="2"/>
  <c r="AG2955" i="2"/>
  <c r="AG6673" i="2"/>
  <c r="AG6664" i="2"/>
  <c r="AG979" i="2"/>
  <c r="AG5418" i="2"/>
  <c r="AG4335" i="2"/>
  <c r="AG5302" i="2"/>
  <c r="AG947" i="2"/>
  <c r="AG4844" i="2"/>
  <c r="AG6549" i="2"/>
  <c r="AG281" i="2"/>
  <c r="AG3422" i="2"/>
  <c r="AG94" i="2"/>
  <c r="AG3378" i="2"/>
  <c r="AG6767" i="2"/>
  <c r="AG5292" i="2"/>
  <c r="AG3392" i="2"/>
  <c r="AG5384" i="2"/>
  <c r="AG164" i="2"/>
  <c r="AG3322" i="2"/>
  <c r="AG2277" i="2"/>
  <c r="AG3205" i="2"/>
  <c r="AG6543" i="2"/>
  <c r="AG3450" i="2"/>
  <c r="AG826" i="2"/>
  <c r="AG2425" i="2"/>
  <c r="AG4270" i="2"/>
  <c r="AG4168" i="2"/>
  <c r="AG2500" i="2"/>
  <c r="AG1003" i="2"/>
  <c r="AG4367" i="2"/>
  <c r="AG3005" i="2"/>
  <c r="AG5663" i="2"/>
  <c r="AG6566" i="2"/>
  <c r="AG806" i="2"/>
  <c r="AG3308" i="2"/>
  <c r="AG3058" i="2"/>
  <c r="AG4785" i="2"/>
  <c r="AG5650" i="2"/>
  <c r="AG6701" i="2"/>
  <c r="AG4361" i="2"/>
  <c r="AG6562" i="2"/>
  <c r="AG1079" i="2"/>
  <c r="AG3581" i="2"/>
  <c r="AG4006" i="2"/>
  <c r="AG2906" i="2"/>
  <c r="AG3649" i="2"/>
  <c r="AG6581" i="2"/>
  <c r="AG6622" i="2"/>
  <c r="AG3156" i="2"/>
  <c r="AG3155" i="2"/>
  <c r="AG3627" i="2"/>
  <c r="AG4873" i="2"/>
  <c r="AG2954" i="2"/>
  <c r="AG474" i="2"/>
  <c r="AG3143" i="2"/>
  <c r="AG4354" i="2"/>
  <c r="AG976" i="2"/>
  <c r="AG1011" i="2"/>
  <c r="AG6163" i="2"/>
  <c r="AG3640" i="2"/>
  <c r="AG6616" i="2"/>
  <c r="AG6713" i="2"/>
  <c r="AG4282" i="2"/>
  <c r="AG3603" i="2"/>
  <c r="AG3624" i="2"/>
  <c r="AG4280" i="2"/>
  <c r="AG2620" i="2"/>
  <c r="AG3544" i="2"/>
  <c r="AG44" i="2"/>
  <c r="AG3226" i="2"/>
  <c r="AG5270" i="2"/>
  <c r="AG3667" i="2"/>
  <c r="AG3104" i="2"/>
  <c r="AG6647" i="2"/>
  <c r="AG3597" i="2"/>
  <c r="AG3564" i="2"/>
  <c r="AG1008" i="2"/>
  <c r="AG3415" i="2"/>
  <c r="AG4191" i="2"/>
  <c r="AG809" i="2"/>
  <c r="AG2424" i="2"/>
  <c r="AG39" i="2"/>
  <c r="AG4167" i="2"/>
  <c r="AG4803" i="2"/>
  <c r="AG6506" i="2"/>
  <c r="AG6477" i="2"/>
  <c r="AG5665" i="2"/>
  <c r="AG3003" i="2"/>
  <c r="AG2414" i="2"/>
  <c r="AG331" i="2"/>
  <c r="AG5354" i="2"/>
  <c r="AG4078" i="2"/>
  <c r="AG5230" i="2"/>
  <c r="AG2749" i="2"/>
  <c r="AG375" i="2"/>
  <c r="AG2805" i="2"/>
  <c r="AG5275" i="2"/>
  <c r="AG2999" i="2"/>
  <c r="AG3046" i="2"/>
  <c r="AG4140" i="2"/>
  <c r="AG1065" i="2"/>
  <c r="AG216" i="2"/>
  <c r="AG1013" i="2"/>
  <c r="AG5318" i="2"/>
  <c r="AG6402" i="2"/>
  <c r="AG3680" i="2"/>
  <c r="AG4895" i="2"/>
  <c r="AG6654" i="2"/>
  <c r="AG3652" i="2"/>
  <c r="AG2841" i="2"/>
  <c r="AG4888" i="2"/>
  <c r="AG6789" i="2"/>
  <c r="AG196" i="2"/>
  <c r="AG5615" i="2"/>
  <c r="AG2924" i="2"/>
  <c r="AG4120" i="2"/>
  <c r="AG3479" i="2"/>
  <c r="AG1155" i="2"/>
  <c r="AG2858" i="2"/>
  <c r="AG1154" i="2"/>
  <c r="AG987" i="2"/>
  <c r="AG511" i="2"/>
  <c r="AG6667" i="2"/>
  <c r="AG3670" i="2"/>
  <c r="AG6671" i="2"/>
  <c r="AG419" i="2"/>
  <c r="AG3141" i="2"/>
  <c r="AG1202" i="2"/>
  <c r="AG2942" i="2"/>
  <c r="AG6176" i="2"/>
  <c r="AG3020" i="2"/>
  <c r="AG2391" i="2"/>
  <c r="AG2854" i="2"/>
  <c r="AG4365" i="2"/>
  <c r="AG3656" i="2"/>
  <c r="AG6439" i="2"/>
  <c r="AG478" i="2"/>
  <c r="AG2638" i="2"/>
  <c r="AG106" i="2"/>
  <c r="AG1208" i="2"/>
  <c r="AG4343" i="2"/>
  <c r="AG6576" i="2"/>
  <c r="AG4331" i="2"/>
  <c r="AG2454" i="2"/>
  <c r="AG5713" i="2"/>
  <c r="AG3572" i="2"/>
  <c r="AG98" i="2"/>
  <c r="AG849" i="2"/>
  <c r="AG3112" i="2"/>
  <c r="AG3469" i="2"/>
  <c r="AG6162" i="2"/>
  <c r="AG1034" i="2"/>
  <c r="AG6463" i="2"/>
  <c r="AG3108" i="2"/>
  <c r="AG4195" i="2"/>
  <c r="AG3420" i="2"/>
  <c r="AG5697" i="2"/>
  <c r="AG2611" i="2"/>
  <c r="AG168" i="2"/>
  <c r="AG4252" i="2"/>
  <c r="AG6833" i="2"/>
  <c r="AG3566" i="2"/>
  <c r="AG2378" i="2"/>
  <c r="AG6688" i="2"/>
  <c r="AG82" i="2"/>
  <c r="AG3186" i="2"/>
  <c r="AG3180" i="2"/>
  <c r="AG992" i="2"/>
  <c r="AG5267" i="2"/>
  <c r="AG4818" i="2"/>
  <c r="AG2688" i="2"/>
  <c r="AG2514" i="2"/>
  <c r="AG261" i="2"/>
  <c r="AG4272" i="2"/>
  <c r="AG3371" i="2"/>
  <c r="AG4114" i="2"/>
  <c r="AG5676" i="2"/>
  <c r="AG147" i="2"/>
  <c r="AG4154" i="2"/>
  <c r="AG3410" i="2"/>
  <c r="AG2369" i="2"/>
  <c r="AG5672" i="2"/>
  <c r="AG335" i="2"/>
  <c r="AG380" i="2"/>
  <c r="AG2368" i="2"/>
  <c r="AG6539" i="2"/>
  <c r="AG36" i="2"/>
  <c r="AG1020" i="2"/>
  <c r="AG2343" i="2"/>
  <c r="AG1171" i="2"/>
  <c r="AG2582" i="2"/>
  <c r="AG5356" i="2"/>
  <c r="AG3238" i="2"/>
  <c r="AG3067" i="2"/>
  <c r="AG4242" i="2"/>
  <c r="AG2806" i="2"/>
  <c r="AG4077" i="2"/>
  <c r="AG128" i="2"/>
  <c r="AG5209" i="2"/>
  <c r="AG2661" i="2"/>
  <c r="AG3248" i="2"/>
  <c r="AG2743" i="2"/>
  <c r="AG318" i="2"/>
  <c r="AG3311" i="2"/>
  <c r="AG1015" i="2"/>
  <c r="AG121" i="2"/>
  <c r="AG3216" i="2"/>
  <c r="AG3331" i="2"/>
  <c r="AG5199" i="2"/>
  <c r="AG819" i="2"/>
  <c r="AG4210" i="2"/>
  <c r="AG5638" i="2"/>
  <c r="AG6192" i="2"/>
  <c r="AG2837" i="2"/>
  <c r="AG4894" i="2"/>
  <c r="AG194" i="2"/>
  <c r="AG4865" i="2"/>
  <c r="AG6597" i="2"/>
  <c r="AG6219" i="2"/>
  <c r="AG1221" i="2"/>
  <c r="AG3457" i="2"/>
  <c r="AG2733" i="2"/>
  <c r="AG2902" i="2"/>
  <c r="AG516" i="2"/>
  <c r="AG369" i="2"/>
  <c r="AG3232" i="2"/>
  <c r="AG2921" i="2"/>
  <c r="AG3192" i="2"/>
  <c r="AG5281" i="2"/>
  <c r="AG919" i="2"/>
  <c r="AG4872" i="2"/>
  <c r="AG5722" i="2"/>
  <c r="AG2380" i="2"/>
  <c r="AG5700" i="2"/>
  <c r="AG6557" i="2"/>
  <c r="AG4121" i="2"/>
  <c r="AG2445" i="2"/>
  <c r="AG5296" i="2"/>
  <c r="AG410" i="2"/>
  <c r="AG4875" i="2"/>
  <c r="AG3681" i="2"/>
  <c r="AG4258" i="2"/>
  <c r="AG5694" i="2"/>
  <c r="AG422" i="2"/>
  <c r="AG472" i="2"/>
  <c r="AG4340" i="2"/>
  <c r="AG3165" i="2"/>
  <c r="AG277" i="2"/>
  <c r="AG2471" i="2"/>
  <c r="AG2922" i="2"/>
  <c r="AG514" i="2"/>
  <c r="AG2532" i="2"/>
  <c r="AG6697" i="2"/>
  <c r="AG484" i="2"/>
  <c r="AG6217" i="2"/>
  <c r="AG2469" i="2"/>
  <c r="AG2899" i="2"/>
  <c r="AG491" i="2"/>
  <c r="AG6710" i="2"/>
  <c r="AG4122" i="2"/>
  <c r="AG4284" i="2"/>
  <c r="AG2446" i="2"/>
  <c r="AG3394" i="2"/>
  <c r="AG3264" i="2"/>
  <c r="AG6493" i="2"/>
  <c r="AG3382" i="2"/>
  <c r="AG2905" i="2"/>
  <c r="AG6198" i="2"/>
  <c r="AG2990" i="2"/>
  <c r="AG2539" i="2"/>
  <c r="AG3453" i="2"/>
  <c r="AG929" i="2"/>
  <c r="AG2904" i="2"/>
  <c r="AG3638" i="2"/>
  <c r="AG5631" i="2"/>
  <c r="AG4232" i="2"/>
  <c r="AG4839" i="2"/>
  <c r="AG1191" i="2"/>
  <c r="AG2901" i="2"/>
  <c r="AG4862" i="2"/>
  <c r="AG5240" i="2"/>
  <c r="AG398" i="2"/>
  <c r="AG210" i="2"/>
  <c r="AG2871" i="2"/>
  <c r="AG4348" i="2"/>
  <c r="AG928" i="2"/>
  <c r="AG527" i="2"/>
  <c r="AG3497" i="2"/>
  <c r="AG4858" i="2"/>
  <c r="AG1156" i="2"/>
  <c r="AG3650" i="2"/>
  <c r="AG6800" i="2"/>
  <c r="AG3386" i="2"/>
  <c r="AG5322" i="2"/>
  <c r="AG3507" i="2"/>
  <c r="AG3388" i="2"/>
  <c r="AG5271" i="2"/>
  <c r="AG4253" i="2"/>
  <c r="AG4317" i="2"/>
  <c r="AG2442" i="2"/>
  <c r="AG6641" i="2"/>
  <c r="AG2458" i="2"/>
  <c r="AG1054" i="2"/>
  <c r="AG2735" i="2"/>
  <c r="AG2850" i="2"/>
  <c r="AG2873" i="2"/>
  <c r="AG6602" i="2"/>
  <c r="AG5415" i="2"/>
  <c r="AG2557" i="2"/>
  <c r="AG1217" i="2"/>
  <c r="AG274" i="2"/>
  <c r="AG2647" i="2"/>
  <c r="AG6552" i="2"/>
  <c r="AG1777" i="2"/>
  <c r="AG4130" i="2"/>
  <c r="AG5430" i="2"/>
  <c r="AG2614" i="2"/>
  <c r="AG3498" i="2"/>
  <c r="AG2639" i="2"/>
  <c r="AG6572" i="2"/>
  <c r="AG5324" i="2"/>
  <c r="AG1057" i="2"/>
  <c r="AG2541" i="2"/>
  <c r="AG5634" i="2"/>
  <c r="AG2797" i="2"/>
  <c r="AG2023" i="2"/>
  <c r="AG843" i="2"/>
  <c r="AG2529" i="2"/>
  <c r="AG5627" i="2"/>
  <c r="AG6801" i="2"/>
  <c r="AG4307" i="2"/>
  <c r="AG2770" i="2"/>
  <c r="AG5754" i="2"/>
  <c r="AG439" i="2"/>
  <c r="AG945" i="2"/>
  <c r="AG3608" i="2"/>
  <c r="AG2884" i="2"/>
  <c r="AG523" i="2"/>
  <c r="AG6495" i="2"/>
  <c r="AG2870" i="2"/>
  <c r="AG480" i="2"/>
  <c r="AG4342" i="2"/>
  <c r="AG4763" i="2"/>
  <c r="AG1135" i="2"/>
  <c r="AG2649" i="2"/>
  <c r="AG1105" i="2"/>
  <c r="AG4857" i="2"/>
  <c r="AG6153" i="2"/>
  <c r="AG3170" i="2"/>
  <c r="AG3668" i="2"/>
  <c r="AG4829" i="2"/>
  <c r="AG5305" i="2"/>
  <c r="AG173" i="2"/>
  <c r="AG5419" i="2"/>
  <c r="AG483" i="2"/>
  <c r="AG3491" i="2"/>
  <c r="AG5449" i="2"/>
  <c r="AG458" i="2"/>
  <c r="AG6708" i="2"/>
  <c r="AG512" i="2"/>
  <c r="AG5047" i="2"/>
  <c r="AG4287" i="2"/>
  <c r="AG1010" i="2"/>
  <c r="AG5400" i="2"/>
  <c r="AG3032" i="2"/>
  <c r="AG917" i="2"/>
  <c r="AG984" i="2"/>
  <c r="AG4321" i="2"/>
  <c r="AG5303" i="2"/>
  <c r="AG421" i="2"/>
  <c r="AG3124" i="2"/>
  <c r="AG6715" i="2"/>
  <c r="AG5877" i="2"/>
  <c r="AG4177" i="2"/>
  <c r="AG5719" i="2"/>
  <c r="AG2813" i="2"/>
  <c r="AG3502" i="2"/>
  <c r="AG360" i="2"/>
  <c r="AG87" i="2"/>
  <c r="AG6630" i="2"/>
  <c r="AG488" i="2"/>
  <c r="AG3393" i="2"/>
  <c r="AG1627" i="2"/>
  <c r="AG2882" i="2"/>
  <c r="AG420" i="2"/>
  <c r="AG4855" i="2"/>
  <c r="AG4288" i="2"/>
  <c r="AG3508" i="2"/>
  <c r="AG2915" i="2"/>
  <c r="AG6684" i="2"/>
  <c r="AG2520" i="2"/>
  <c r="AG5621" i="2"/>
  <c r="AG167" i="2"/>
  <c r="AG4757" i="2"/>
  <c r="AG6227" i="2"/>
  <c r="AG3641" i="2"/>
  <c r="AG2778" i="2"/>
  <c r="AG3169" i="2"/>
  <c r="AG6571" i="2"/>
  <c r="AG1165" i="2"/>
  <c r="AG3503" i="2"/>
  <c r="AG109" i="2"/>
  <c r="AG6609" i="2"/>
  <c r="AG438" i="2"/>
  <c r="AG6722" i="2"/>
  <c r="AG3675" i="2"/>
  <c r="AG1203" i="2"/>
  <c r="AG3353" i="2"/>
  <c r="AG4277" i="2"/>
  <c r="AG2786" i="2"/>
  <c r="AG4887" i="2"/>
  <c r="AG4878" i="2"/>
  <c r="AG9" i="2"/>
  <c r="AG3171" i="2"/>
  <c r="AG487" i="2"/>
  <c r="AG3520" i="2"/>
  <c r="AG2453" i="2"/>
  <c r="AG5285" i="2"/>
  <c r="AG1851" i="2"/>
  <c r="AG5310" i="2"/>
  <c r="AG4854" i="2"/>
  <c r="AG2439" i="2"/>
  <c r="AG304" i="2"/>
  <c r="AG192" i="2"/>
  <c r="AG4123" i="2"/>
  <c r="AG4358" i="2"/>
  <c r="AG3545" i="2"/>
  <c r="AG3008" i="2"/>
  <c r="AG3350" i="2"/>
  <c r="AG4283" i="2"/>
  <c r="AG6674" i="2"/>
  <c r="AG935" i="2"/>
  <c r="AG5692" i="2"/>
  <c r="AG3395" i="2"/>
  <c r="AG2879" i="2"/>
  <c r="AG3436" i="2"/>
  <c r="AG1555" i="2"/>
  <c r="AG2836" i="2"/>
  <c r="AG6658" i="2"/>
  <c r="AG4823" i="2"/>
  <c r="AG1134" i="2"/>
  <c r="AG2989" i="2"/>
  <c r="AG5997" i="2"/>
  <c r="AG2604" i="2"/>
  <c r="AG842" i="2"/>
  <c r="AG2823" i="2"/>
  <c r="AG2526" i="2"/>
  <c r="AG5605" i="2"/>
  <c r="AG1636" i="2"/>
  <c r="AG5227" i="2"/>
  <c r="AG2635" i="2"/>
  <c r="AG4262" i="2"/>
  <c r="AG4884" i="2"/>
  <c r="AG459" i="2"/>
  <c r="AG5416" i="2"/>
  <c r="AG3435" i="2"/>
  <c r="AG3432" i="2"/>
  <c r="AG482" i="2"/>
  <c r="AG3279" i="2"/>
  <c r="AG5287" i="2"/>
  <c r="AG6606" i="2"/>
  <c r="AG4882" i="2"/>
  <c r="AG2943" i="2"/>
  <c r="AG6598" i="2"/>
  <c r="AG2693" i="2"/>
  <c r="AG112" i="2"/>
  <c r="AG407" i="2"/>
  <c r="AG427" i="2"/>
  <c r="AG5999" i="2"/>
  <c r="AG270" i="2"/>
  <c r="AG4339" i="2"/>
  <c r="AG4233" i="2"/>
  <c r="AG3352" i="2"/>
  <c r="AG4251" i="2"/>
  <c r="AG1182" i="2"/>
  <c r="AG6486" i="2"/>
  <c r="AG1159" i="2"/>
  <c r="AG974" i="2"/>
  <c r="AG892" i="2"/>
  <c r="AG441" i="2"/>
  <c r="AG492" i="2"/>
  <c r="AG6222" i="2"/>
  <c r="AG383" i="2"/>
  <c r="AG495" i="2"/>
  <c r="AG3011" i="2"/>
  <c r="AG3568" i="2"/>
  <c r="AG3577" i="2"/>
  <c r="AG1406" i="2"/>
  <c r="AG3490" i="2"/>
  <c r="AG3423" i="2"/>
  <c r="AG6529" i="2"/>
  <c r="AG6780" i="2"/>
  <c r="AG179" i="2"/>
  <c r="AG3611" i="2"/>
  <c r="AG3614" i="2"/>
  <c r="AG2930" i="2"/>
  <c r="AG918" i="2"/>
  <c r="AG6672" i="2"/>
  <c r="AG6516" i="2"/>
  <c r="AG2928" i="2"/>
  <c r="AG5991" i="2"/>
  <c r="AG2435" i="2"/>
  <c r="AG894" i="2"/>
  <c r="AG3647" i="2"/>
  <c r="AG4835" i="2"/>
  <c r="AG924" i="2"/>
  <c r="AG5445" i="2"/>
  <c r="AG969" i="2"/>
  <c r="AG2555" i="2"/>
  <c r="AG2872" i="2"/>
  <c r="AG3290" i="2"/>
  <c r="AG524" i="2"/>
  <c r="AG5269" i="2"/>
  <c r="AG3148" i="2"/>
  <c r="AG4222" i="2"/>
  <c r="AG6696" i="2"/>
  <c r="AG4261" i="2"/>
  <c r="AG4290" i="2"/>
  <c r="AG2546" i="2"/>
  <c r="AG3438" i="2"/>
  <c r="AG3659" i="2"/>
  <c r="AG2534" i="2"/>
  <c r="AG3356" i="2"/>
  <c r="AG3396" i="2"/>
  <c r="AG2929" i="2"/>
  <c r="AG1128" i="2"/>
  <c r="AG1075" i="2"/>
  <c r="AG6491" i="2"/>
  <c r="AG5228" i="2"/>
  <c r="AG1942" i="2"/>
  <c r="AG4322" i="2"/>
  <c r="AG3162" i="2"/>
  <c r="AG188" i="2"/>
  <c r="AG2698" i="2"/>
  <c r="AG5217" i="2"/>
  <c r="AG2724" i="2"/>
  <c r="AG6531" i="2"/>
  <c r="AG1407" i="2"/>
  <c r="AG6488" i="2"/>
  <c r="AG4160" i="2"/>
  <c r="AG1074" i="2"/>
  <c r="AG203" i="2"/>
  <c r="AG4289" i="2"/>
  <c r="AG2855" i="2"/>
  <c r="AG4323" i="2"/>
  <c r="AG207" i="2"/>
  <c r="AG2106" i="2"/>
  <c r="AG6788" i="2"/>
  <c r="AG2878" i="2"/>
  <c r="AG4366" i="2"/>
  <c r="AG2793" i="2"/>
  <c r="AG2877" i="2"/>
  <c r="AG2976" i="2"/>
  <c r="AG3132" i="2"/>
  <c r="AG6840" i="2"/>
  <c r="AG4278" i="2"/>
  <c r="AG2900" i="2"/>
  <c r="AG3628" i="2"/>
  <c r="AG2966" i="2"/>
  <c r="AG1196" i="2"/>
  <c r="AG5443" i="2"/>
  <c r="AG2720" i="2"/>
  <c r="AG3225" i="2"/>
  <c r="AG115" i="2"/>
  <c r="AG390" i="2"/>
  <c r="AG4147" i="2"/>
  <c r="AG3140" i="2"/>
  <c r="AG1055" i="2"/>
  <c r="AG3037" i="2"/>
  <c r="AG3257" i="2"/>
  <c r="AG6624" i="2"/>
  <c r="AG426" i="2"/>
  <c r="AG6237" i="2"/>
  <c r="AG5703" i="2"/>
  <c r="AG1133" i="2"/>
  <c r="AG6951" i="2"/>
  <c r="AG4761" i="2"/>
  <c r="AG5618" i="2"/>
  <c r="AG3263" i="2"/>
  <c r="AG2615" i="2"/>
  <c r="AG4318" i="2"/>
  <c r="AG170" i="2"/>
  <c r="AG440" i="2"/>
  <c r="AG6236" i="2"/>
  <c r="AG3574" i="2"/>
  <c r="AG3153" i="2"/>
  <c r="AG4848" i="2"/>
  <c r="AG6817" i="2"/>
  <c r="AG5268" i="2"/>
  <c r="AG1030" i="2"/>
  <c r="AG6569" i="2"/>
  <c r="AG4218" i="2"/>
  <c r="AG4813" i="2"/>
  <c r="AG4811" i="2"/>
  <c r="AG4244" i="2"/>
  <c r="AG6681" i="2"/>
  <c r="AG2494" i="2"/>
  <c r="AG4084" i="2"/>
  <c r="AG1138" i="2"/>
  <c r="AG2807" i="2"/>
  <c r="AG5254" i="2"/>
  <c r="AG2844" i="2"/>
  <c r="AG2404" i="2"/>
  <c r="AG5338" i="2"/>
  <c r="AG2655" i="2"/>
  <c r="AG5639" i="2"/>
  <c r="AG51" i="2"/>
  <c r="AG2161" i="2"/>
  <c r="AG6628" i="2"/>
  <c r="AG2931" i="2"/>
  <c r="AG6662" i="2"/>
  <c r="AG403" i="2"/>
  <c r="AG1157" i="2"/>
  <c r="AG2991" i="2"/>
  <c r="AG1129" i="2"/>
  <c r="AG4369" i="2"/>
  <c r="AG359" i="2"/>
  <c r="AG3639" i="2"/>
  <c r="AG2543" i="2"/>
  <c r="AG934" i="2"/>
  <c r="AG6596" i="2"/>
  <c r="AG2533" i="2"/>
  <c r="AG280" i="2"/>
  <c r="AG3381" i="2"/>
  <c r="AG6183" i="2"/>
  <c r="AG3467" i="2"/>
  <c r="AG6678" i="2"/>
  <c r="AG22" i="2"/>
  <c r="AG259" i="2"/>
  <c r="AG4810" i="2"/>
  <c r="AG6776" i="2"/>
  <c r="AG4245" i="2"/>
  <c r="AG3251" i="2"/>
  <c r="AG2499" i="2"/>
  <c r="AG62" i="2"/>
  <c r="AG931" i="2"/>
  <c r="AG3060" i="2"/>
  <c r="AG320" i="2"/>
  <c r="AG6535" i="2"/>
  <c r="AG4359" i="2"/>
  <c r="AG2403" i="2"/>
  <c r="AG6705" i="2"/>
  <c r="AG2564" i="2"/>
  <c r="AG3041" i="2"/>
  <c r="AG30" i="2"/>
  <c r="AG1106" i="2"/>
  <c r="AG3152" i="2"/>
  <c r="AG6719" i="2"/>
  <c r="AG460" i="2"/>
  <c r="AG4226" i="2"/>
  <c r="AG5601" i="2"/>
  <c r="AG4349" i="2"/>
  <c r="AG985" i="2"/>
  <c r="AG521" i="2"/>
  <c r="AG397" i="2"/>
  <c r="AG3472" i="2"/>
  <c r="AG2455" i="2"/>
  <c r="AG3427" i="2"/>
  <c r="AG2704" i="2"/>
  <c r="AG3111" i="2"/>
  <c r="AG2619" i="2"/>
  <c r="AG2616" i="2"/>
  <c r="AG5396" i="2"/>
  <c r="AG3227" i="2"/>
  <c r="AG3107" i="2"/>
  <c r="AG1033" i="2"/>
  <c r="AG2697" i="2"/>
  <c r="AG5390" i="2"/>
  <c r="AG2523" i="2"/>
  <c r="AG4276" i="2"/>
  <c r="AG6482" i="2"/>
  <c r="AG1029" i="2"/>
  <c r="AG6172" i="2"/>
  <c r="AG5377" i="2"/>
  <c r="AG3593" i="2"/>
  <c r="AG154" i="2"/>
  <c r="AG3561" i="2"/>
  <c r="AG3084" i="2"/>
  <c r="AG2372" i="2"/>
  <c r="AG5675" i="2"/>
  <c r="AG6508" i="2"/>
  <c r="AG38" i="2"/>
  <c r="AG3340" i="2"/>
  <c r="AG2418" i="2"/>
  <c r="AG2586" i="2"/>
  <c r="AG5262" i="2"/>
  <c r="AG3070" i="2"/>
  <c r="AG1115" i="2"/>
  <c r="AG240" i="2"/>
  <c r="AG6503" i="2"/>
  <c r="AG61" i="2"/>
  <c r="AG897" i="2"/>
  <c r="AG2668" i="2"/>
  <c r="AG4788" i="2"/>
  <c r="AG322" i="2"/>
  <c r="AG232" i="2"/>
  <c r="AG6806" i="2"/>
  <c r="AG2746" i="2"/>
  <c r="AG228" i="2"/>
  <c r="AG3318" i="2"/>
  <c r="AG225" i="2"/>
  <c r="AG2997" i="2"/>
  <c r="AG4149" i="2"/>
  <c r="AG4777" i="2"/>
  <c r="AG4136" i="2"/>
  <c r="AG6533" i="2"/>
  <c r="AG2478" i="2"/>
  <c r="AG118" i="2"/>
  <c r="AG5208" i="2"/>
  <c r="AG997" i="2"/>
  <c r="AG5327" i="2"/>
  <c r="AG193" i="2"/>
  <c r="AG406" i="2"/>
  <c r="AG3154" i="2"/>
  <c r="AG6619" i="2"/>
  <c r="AG6240" i="2"/>
  <c r="AG4198" i="2"/>
  <c r="AG519" i="2"/>
  <c r="AG6822" i="2"/>
  <c r="AG2852" i="2"/>
  <c r="AG356" i="2"/>
  <c r="AG2821" i="2"/>
  <c r="AG4281" i="2"/>
  <c r="AG1036" i="2"/>
  <c r="AG6185" i="2"/>
  <c r="AG1056" i="2"/>
  <c r="AG2703" i="2"/>
  <c r="AG2766" i="2"/>
  <c r="AG6683" i="2"/>
  <c r="AG1032" i="2"/>
  <c r="AG2613" i="2"/>
  <c r="AG3099" i="2"/>
  <c r="AG1143" i="2"/>
  <c r="AG1007" i="2"/>
  <c r="AG2759" i="2"/>
  <c r="AG5375" i="2"/>
  <c r="AG3591" i="2"/>
  <c r="AG3086" i="2"/>
  <c r="AG5677" i="2"/>
  <c r="AG3560" i="2"/>
  <c r="AG2352" i="2"/>
  <c r="AG5368" i="2"/>
  <c r="AG3320" i="2"/>
  <c r="AG5365" i="2"/>
  <c r="AG3538" i="2"/>
  <c r="AG1116" i="2"/>
  <c r="AG2497" i="2"/>
  <c r="AG140" i="2"/>
  <c r="AG1047" i="2"/>
  <c r="AG1114" i="2"/>
  <c r="AG4793" i="2"/>
  <c r="AG6702" i="2"/>
  <c r="AG2667" i="2"/>
  <c r="AG377" i="2"/>
  <c r="AG3061" i="2"/>
  <c r="AG131" i="2"/>
  <c r="AG2664" i="2"/>
  <c r="AG3316" i="2"/>
  <c r="AG6692" i="2"/>
  <c r="AG124" i="2"/>
  <c r="AG3052" i="2"/>
  <c r="AG4145" i="2"/>
  <c r="AG1648" i="2"/>
  <c r="AG219" i="2"/>
  <c r="AG3550" i="2"/>
  <c r="AG2477" i="2"/>
  <c r="AG3399" i="2"/>
  <c r="AG315" i="2"/>
  <c r="AG6146" i="2"/>
  <c r="AG818" i="2"/>
  <c r="AG48" i="2"/>
  <c r="AG1711" i="2"/>
  <c r="AG2903" i="2"/>
  <c r="AG486" i="2"/>
  <c r="AG3642" i="2"/>
  <c r="AG3151" i="2"/>
  <c r="AG3662" i="2"/>
  <c r="AG5245" i="2"/>
  <c r="AG3510" i="2"/>
  <c r="AG5311" i="2"/>
  <c r="AG4178" i="2"/>
  <c r="AG352" i="2"/>
  <c r="AG3120" i="2"/>
  <c r="AG4256" i="2"/>
  <c r="AG3384" i="2"/>
  <c r="AG5709" i="2"/>
  <c r="AG1035" i="2"/>
  <c r="AG813" i="2"/>
  <c r="AG2622" i="2"/>
  <c r="AG6547" i="2"/>
  <c r="AG2699" i="2"/>
  <c r="AG471" i="2"/>
  <c r="AG2847" i="2"/>
  <c r="AG5691" i="2"/>
  <c r="AG5385" i="2"/>
  <c r="AG3207" i="2"/>
  <c r="AG2377" i="2"/>
  <c r="AG1120" i="2"/>
  <c r="AG2517" i="2"/>
  <c r="AG80" i="2"/>
  <c r="AG6815" i="2"/>
  <c r="AG5378" i="2"/>
  <c r="AG4816" i="2"/>
  <c r="AG5682" i="2"/>
  <c r="AG1070" i="2"/>
  <c r="AG2685" i="2"/>
  <c r="AG2758" i="2"/>
  <c r="AG3466" i="2"/>
  <c r="AG254" i="2"/>
  <c r="AG3083" i="2"/>
  <c r="AG1141" i="2"/>
  <c r="AG6457" i="2"/>
  <c r="AG3079" i="2"/>
  <c r="AG3557" i="2"/>
  <c r="AG3076" i="2"/>
  <c r="AG1092" i="2"/>
  <c r="AG65" i="2"/>
  <c r="AG4164" i="2"/>
  <c r="AG6693" i="2"/>
  <c r="AG1019" i="2"/>
  <c r="AG3182" i="2"/>
  <c r="AG501" i="2"/>
  <c r="AG6168" i="2"/>
  <c r="AG875" i="2"/>
  <c r="AG6204" i="2"/>
  <c r="AG6564" i="2"/>
  <c r="AG2576" i="2"/>
  <c r="AG324" i="2"/>
  <c r="AG5655" i="2"/>
  <c r="AG2410" i="2"/>
  <c r="AG6828" i="2"/>
  <c r="AG3534" i="2"/>
  <c r="AG2663" i="2"/>
  <c r="AG6473" i="2"/>
  <c r="AG6501" i="2"/>
  <c r="AG5647" i="2"/>
  <c r="AG3175" i="2"/>
  <c r="AG1632" i="2"/>
  <c r="AG2803" i="2"/>
  <c r="AG316" i="2"/>
  <c r="AG2401" i="2"/>
  <c r="AG6497" i="2"/>
  <c r="AG3398" i="2"/>
  <c r="AG6751" i="2"/>
  <c r="AG213" i="2"/>
  <c r="AG798" i="2"/>
  <c r="AG4766" i="2"/>
  <c r="AG29" i="2"/>
  <c r="AG5623" i="2"/>
  <c r="AG3677" i="2"/>
  <c r="AG485" i="2"/>
  <c r="AG3149" i="2"/>
  <c r="AG5427" i="2"/>
  <c r="AG2967" i="2"/>
  <c r="AG6230" i="2"/>
  <c r="AG2781" i="2"/>
  <c r="AG2718" i="2"/>
  <c r="AG5716" i="2"/>
  <c r="AG291" i="2"/>
  <c r="AG6523" i="2"/>
  <c r="AG5712" i="2"/>
  <c r="AG3351" i="2"/>
  <c r="AG829" i="2"/>
  <c r="AG812" i="2"/>
  <c r="AG176" i="2"/>
  <c r="AG2814" i="2"/>
  <c r="AG384" i="2"/>
  <c r="AG3208" i="2"/>
  <c r="AG3096" i="2"/>
  <c r="AG903" i="2"/>
  <c r="AG79" i="2"/>
  <c r="AG3315" i="2"/>
  <c r="AG4193" i="2"/>
  <c r="AG1051" i="2"/>
  <c r="AG2599" i="2"/>
  <c r="AG4814" i="2"/>
  <c r="AG2757" i="2"/>
  <c r="AG255" i="2"/>
  <c r="AG3465" i="2"/>
  <c r="AG151" i="2"/>
  <c r="AG5265" i="2"/>
  <c r="AG1140" i="2"/>
  <c r="AG6158" i="2"/>
  <c r="AG4807" i="2"/>
  <c r="AG4804" i="2"/>
  <c r="AG2678" i="2"/>
  <c r="AG5668" i="2"/>
  <c r="AG876" i="2"/>
  <c r="AG4152" i="2"/>
  <c r="AG6505" i="2"/>
  <c r="AG3009" i="2"/>
  <c r="AG500" i="2"/>
  <c r="AG860" i="2"/>
  <c r="AG5355" i="2"/>
  <c r="AG3066" i="2"/>
  <c r="AG236" i="2"/>
  <c r="AG2487" i="2"/>
  <c r="AG21" i="2"/>
  <c r="AG3487" i="2"/>
  <c r="AG2409" i="2"/>
  <c r="AG4110" i="2"/>
  <c r="AG3334" i="2"/>
  <c r="AG2572" i="2"/>
  <c r="AG6202" i="2"/>
  <c r="AG3173" i="2"/>
  <c r="AG468" i="2"/>
  <c r="AG5274" i="2"/>
  <c r="AG3176" i="2"/>
  <c r="AG3049" i="2"/>
  <c r="AG5772" i="2"/>
  <c r="AG1622" i="2"/>
  <c r="AG25" i="2"/>
  <c r="AG2742" i="2"/>
  <c r="AG217" i="2"/>
  <c r="AG2360" i="2"/>
  <c r="AG6561" i="2"/>
  <c r="AG6725" i="2"/>
  <c r="AG2399" i="2"/>
  <c r="AG941" i="2"/>
  <c r="AG6787" i="2"/>
  <c r="AG5433" i="2"/>
  <c r="AG962" i="2"/>
  <c r="AG3658" i="2"/>
  <c r="AG6748" i="2"/>
  <c r="AG5313" i="2"/>
  <c r="AG967" i="2"/>
  <c r="AG2721" i="2"/>
  <c r="AG395" i="2"/>
  <c r="AG290" i="2"/>
  <c r="AG5294" i="2"/>
  <c r="AG3117" i="2"/>
  <c r="AG5203" i="2"/>
  <c r="AG814" i="2"/>
  <c r="AG2769" i="2"/>
  <c r="AG6689" i="2"/>
  <c r="AG2528" i="2"/>
  <c r="AG2438" i="2"/>
  <c r="AG6648" i="2"/>
  <c r="AG3224" i="2"/>
  <c r="AG4824" i="2"/>
  <c r="AG2608" i="2"/>
  <c r="AG5688" i="2"/>
  <c r="AG881" i="2"/>
  <c r="AG3309" i="2"/>
  <c r="AG266" i="2"/>
  <c r="AG4170" i="2"/>
  <c r="AG4817" i="2"/>
  <c r="AG3089" i="2"/>
  <c r="AG5213" i="2"/>
  <c r="AG839" i="2"/>
  <c r="AG2511" i="2"/>
  <c r="AG2684" i="2"/>
  <c r="AG152" i="2"/>
  <c r="AG2508" i="2"/>
  <c r="AG251" i="2"/>
  <c r="AG6193" i="2"/>
  <c r="AG901" i="2"/>
  <c r="AG5255" i="2"/>
  <c r="AG145" i="2"/>
  <c r="AG1206" i="2"/>
  <c r="AG2590" i="2"/>
  <c r="AG144" i="2"/>
  <c r="AG861" i="2"/>
  <c r="AG3620" i="2"/>
  <c r="AG3006" i="2"/>
  <c r="AG6740" i="2"/>
  <c r="AG6155" i="2"/>
  <c r="AG235" i="2"/>
  <c r="AG8" i="2"/>
  <c r="AG6717" i="2"/>
  <c r="AG3462" i="2"/>
  <c r="AG4101" i="2"/>
  <c r="AG3333" i="2"/>
  <c r="AG1111" i="2"/>
  <c r="AG1044" i="2"/>
  <c r="AG5342" i="2"/>
  <c r="AG3001" i="2"/>
  <c r="AG374" i="2"/>
  <c r="AG1066" i="2"/>
  <c r="AG2253" i="2"/>
  <c r="AG5644" i="2"/>
  <c r="AG1613" i="2"/>
  <c r="AG993" i="2"/>
  <c r="AG2656" i="2"/>
  <c r="AG6560" i="2"/>
  <c r="AG6441" i="2"/>
  <c r="AG3038" i="2"/>
  <c r="AG2398" i="2"/>
  <c r="AG5239" i="2"/>
  <c r="AG475" i="2"/>
  <c r="AG5236" i="2"/>
  <c r="AG6580" i="2"/>
  <c r="AG111" i="2"/>
  <c r="AG3026" i="2"/>
  <c r="AG1077" i="2"/>
  <c r="AG5602" i="2"/>
  <c r="AG4866" i="2"/>
  <c r="AG2965" i="2"/>
  <c r="AG6527" i="2"/>
  <c r="AG5422" i="2"/>
  <c r="AG2544" i="2"/>
  <c r="AG355" i="2"/>
  <c r="AG5242" i="2"/>
  <c r="AG1178" i="2"/>
  <c r="AG5409" i="2"/>
  <c r="AG5273" i="2"/>
  <c r="AG183" i="2"/>
  <c r="AG1088" i="2"/>
  <c r="AG6490" i="2"/>
  <c r="AG2707" i="2"/>
  <c r="AG3102" i="2"/>
  <c r="AG2764" i="2"/>
  <c r="AG2607" i="2"/>
  <c r="AG166" i="2"/>
  <c r="AG160" i="2"/>
  <c r="AG838" i="2"/>
  <c r="AG2598" i="2"/>
  <c r="AG6511" i="2"/>
  <c r="AG2426" i="2"/>
  <c r="AG6812" i="2"/>
  <c r="AG148" i="2"/>
  <c r="AG879" i="2"/>
  <c r="AG3539" i="2"/>
  <c r="AG71" i="2"/>
  <c r="AG1192" i="2"/>
  <c r="AG3077" i="2"/>
  <c r="AG2502" i="2"/>
  <c r="AG68" i="2"/>
  <c r="AG5211" i="2"/>
  <c r="AG4186" i="2"/>
  <c r="AG3407" i="2"/>
  <c r="AG2675" i="2"/>
  <c r="AG243" i="2"/>
  <c r="AG2346" i="2"/>
  <c r="AG6475" i="2"/>
  <c r="AG4327" i="2"/>
  <c r="AG4794" i="2"/>
  <c r="AG379" i="2"/>
  <c r="AG5353" i="2"/>
  <c r="AG3464" i="2"/>
  <c r="AG2254" i="2"/>
  <c r="AG6587" i="2"/>
  <c r="AG4092" i="2"/>
  <c r="AG3057" i="2"/>
  <c r="AG1091" i="2"/>
  <c r="AG6167" i="2"/>
  <c r="AG1043" i="2"/>
  <c r="AG2998" i="2"/>
  <c r="AG3400" i="2"/>
  <c r="AG6700" i="2"/>
  <c r="AG1041" i="2"/>
  <c r="AG18" i="2"/>
  <c r="AG1606" i="2"/>
  <c r="AG990" i="2"/>
  <c r="AG2565" i="2"/>
  <c r="AG1040" i="2"/>
  <c r="AG3460" i="2"/>
  <c r="AG14" i="2"/>
  <c r="AG2359" i="2"/>
  <c r="AG5545" i="2"/>
  <c r="AG5456" i="2"/>
  <c r="AG4207" i="2"/>
  <c r="AG6199" i="2"/>
  <c r="AG2883" i="2"/>
  <c r="AG481" i="2"/>
  <c r="AG3025" i="2"/>
  <c r="AG6617" i="2"/>
  <c r="AG4357" i="2"/>
  <c r="AG4869" i="2"/>
  <c r="AG1076" i="2"/>
  <c r="AG2944" i="2"/>
  <c r="AG5421" i="2"/>
  <c r="AG4347" i="2"/>
  <c r="AG3546" i="2"/>
  <c r="AG3127" i="2"/>
  <c r="AG2637" i="2"/>
  <c r="AG5413" i="2"/>
  <c r="AG3389" i="2"/>
  <c r="AG948" i="2"/>
  <c r="AG181" i="2"/>
  <c r="AG6745" i="2"/>
  <c r="AG2624" i="2"/>
  <c r="AG4330" i="2"/>
  <c r="AG2441" i="2"/>
  <c r="AG1097" i="2"/>
  <c r="AG2694" i="2"/>
  <c r="AG2692" i="2"/>
  <c r="AG6816" i="2"/>
  <c r="AG2522" i="2"/>
  <c r="AG84" i="2"/>
  <c r="AG5220" i="2"/>
  <c r="AG4194" i="2"/>
  <c r="AG3375" i="2"/>
  <c r="AG5685" i="2"/>
  <c r="AG5379" i="2"/>
  <c r="AG3542" i="2"/>
  <c r="AG264" i="2"/>
  <c r="AG6754" i="2"/>
  <c r="AG2510" i="2"/>
  <c r="AG6742" i="2"/>
  <c r="AG2421" i="2"/>
  <c r="AG2501" i="2"/>
  <c r="AG3409" i="2"/>
  <c r="AG4165" i="2"/>
  <c r="AG3366" i="2"/>
  <c r="AG2585" i="2"/>
  <c r="AG137" i="2"/>
  <c r="AG2345" i="2"/>
  <c r="AG5664" i="2"/>
  <c r="AG64" i="2"/>
  <c r="AG4302" i="2"/>
  <c r="AG328" i="2"/>
  <c r="AG3585" i="2"/>
  <c r="AG6203" i="2"/>
  <c r="AG4241" i="2"/>
  <c r="AG3463" i="2"/>
  <c r="AG6563" i="2"/>
  <c r="AG4083" i="2"/>
  <c r="AG5651" i="2"/>
  <c r="AG873" i="2"/>
  <c r="AG805" i="2"/>
  <c r="AG4325" i="2"/>
  <c r="AG4781" i="2"/>
  <c r="AG2045" i="2"/>
  <c r="AG6471" i="2"/>
  <c r="AG3360" i="2"/>
  <c r="AG6534" i="2"/>
  <c r="AG13" i="2"/>
  <c r="AG6804" i="2"/>
  <c r="AG2480" i="2"/>
  <c r="AG3461" i="2"/>
  <c r="AG5640" i="2"/>
  <c r="AG1014" i="2"/>
  <c r="AG3439" i="2"/>
  <c r="AG3528" i="2"/>
  <c r="AG4" i="2"/>
  <c r="AG50" i="2"/>
  <c r="AG2347" i="2"/>
  <c r="AG4206" i="2"/>
  <c r="AG3431" i="2"/>
  <c r="AG2842" i="2"/>
  <c r="AG3150" i="2"/>
  <c r="AG5994" i="2"/>
  <c r="AG490" i="2"/>
  <c r="AG5259" i="2"/>
  <c r="AG2722" i="2"/>
  <c r="AG6709" i="2"/>
  <c r="AG6550" i="2"/>
  <c r="AG5272" i="2"/>
  <c r="AG101" i="2"/>
  <c r="AG6489" i="2"/>
  <c r="AG283" i="2"/>
  <c r="AG4310" i="2"/>
  <c r="AG3326" i="2"/>
  <c r="AG1086" i="2"/>
  <c r="AG273" i="2"/>
  <c r="AG2610" i="2"/>
  <c r="AG2436" i="2"/>
  <c r="AG163" i="2"/>
  <c r="AG4172" i="2"/>
  <c r="AG3374" i="2"/>
  <c r="AG995" i="2"/>
  <c r="AG3562" i="2"/>
  <c r="AG3090" i="2"/>
  <c r="AG156" i="2"/>
  <c r="AG6542" i="2"/>
  <c r="AG4305" i="2"/>
  <c r="AG3414" i="2"/>
  <c r="AG2427" i="2"/>
  <c r="AG5679" i="2"/>
  <c r="AG6831" i="2"/>
  <c r="AG6540" i="2"/>
  <c r="AG4169" i="2"/>
  <c r="AG3588" i="2"/>
  <c r="AG2420" i="2"/>
  <c r="AG381" i="2"/>
  <c r="AG2419" i="2"/>
  <c r="AG6479" i="2"/>
  <c r="AG3367" i="2"/>
  <c r="AG6781" i="2"/>
  <c r="AG67" i="2"/>
  <c r="AG3184" i="2"/>
  <c r="AG3179" i="2"/>
  <c r="AG1021" i="2"/>
  <c r="AG2584" i="2"/>
  <c r="AG2344" i="2"/>
  <c r="AG3553" i="2"/>
  <c r="AG35" i="2"/>
  <c r="AG3250" i="2"/>
  <c r="AG4267" i="2"/>
  <c r="AG4792" i="2"/>
  <c r="AG5351" i="2"/>
  <c r="AG4240" i="2"/>
  <c r="AG3219" i="2"/>
  <c r="AG2845" i="2"/>
  <c r="AG4082" i="2"/>
  <c r="AG230" i="2"/>
  <c r="AG859" i="2"/>
  <c r="AG2662" i="2"/>
  <c r="AG801" i="2"/>
  <c r="AG4300" i="2"/>
  <c r="AG5193" i="2"/>
  <c r="AG3440" i="2"/>
  <c r="AG833" i="2"/>
  <c r="AG4211" i="2"/>
  <c r="AG5328" i="2"/>
  <c r="AG49" i="2"/>
  <c r="AG1061" i="2"/>
  <c r="AG2516" i="2"/>
  <c r="AG1131" i="2"/>
  <c r="AG4224" i="2"/>
  <c r="AG4107" i="2"/>
  <c r="AG3369" i="2"/>
  <c r="AG3163" i="2"/>
  <c r="AG2545" i="2"/>
  <c r="AG5300" i="2"/>
  <c r="AG831" i="2"/>
  <c r="AG5325" i="2"/>
  <c r="AG2785" i="2"/>
  <c r="AG3455" i="2"/>
  <c r="AG3496" i="2"/>
  <c r="AG4105" i="2"/>
  <c r="AG3513" i="2"/>
  <c r="AG2566" i="2"/>
  <c r="AG125" i="2"/>
  <c r="AG1095" i="2"/>
  <c r="AG3612" i="2"/>
  <c r="AG6786" i="2"/>
  <c r="AG319" i="2"/>
  <c r="AG921" i="2"/>
  <c r="AG6783" i="2"/>
  <c r="AG651" i="2"/>
  <c r="AG3894" i="2"/>
  <c r="AG6375" i="2"/>
  <c r="AG797" i="2"/>
  <c r="AG6353" i="2"/>
  <c r="AG2258" i="2"/>
  <c r="AG5962" i="2"/>
  <c r="AG7032" i="2"/>
  <c r="AG2745" i="2"/>
  <c r="AG4749" i="2"/>
  <c r="AG5851" i="2"/>
  <c r="AG4705" i="2"/>
  <c r="AG3796" i="2"/>
  <c r="AG4699" i="2"/>
  <c r="AG5362" i="2"/>
  <c r="AG5276" i="2"/>
  <c r="AG5741" i="2"/>
  <c r="AG6837" i="2"/>
  <c r="AG1199" i="2"/>
  <c r="AG1150" i="2"/>
  <c r="AG3664" i="2"/>
  <c r="AG3019" i="2"/>
  <c r="AG73" i="2"/>
  <c r="AG5206" i="2"/>
  <c r="AG1943" i="2"/>
  <c r="AG608" i="2"/>
  <c r="AG6022" i="2"/>
  <c r="AG602" i="2"/>
  <c r="AG3971" i="2"/>
  <c r="AG2575" i="2"/>
  <c r="AG1237" i="2"/>
  <c r="AG2574" i="2"/>
  <c r="AG4921" i="2"/>
  <c r="AG5980" i="2"/>
  <c r="AG2290" i="2"/>
  <c r="AG2285" i="2"/>
  <c r="AG5979" i="2"/>
  <c r="AG4074" i="2"/>
  <c r="AG3881" i="2"/>
  <c r="AG5978" i="2"/>
  <c r="AG2320" i="2"/>
  <c r="AG3298" i="2"/>
  <c r="AG5030" i="2"/>
  <c r="AG2227" i="2"/>
  <c r="AG3270" i="2"/>
  <c r="AG4042" i="2"/>
  <c r="AG1272" i="2"/>
  <c r="AG5156" i="2"/>
  <c r="AG5844" i="2"/>
  <c r="AG2091" i="2"/>
  <c r="AG6309" i="2"/>
  <c r="AG1573" i="2"/>
  <c r="AG2087" i="2"/>
  <c r="AG6378" i="2"/>
  <c r="AG5106" i="2"/>
  <c r="AG5554" i="2"/>
  <c r="AG5510" i="2"/>
  <c r="AG1976" i="2"/>
  <c r="AG5200" i="2"/>
  <c r="AG3444" i="2"/>
  <c r="AG5629" i="2"/>
  <c r="AG6285" i="2"/>
  <c r="AG1682" i="2"/>
  <c r="AG1432" i="2"/>
  <c r="Q2" i="6" l="1" a="1"/>
  <c r="Q2" i="6" s="1"/>
  <c r="P2" i="6" a="1"/>
  <c r="P2" i="6" s="1"/>
  <c r="O2" i="6" a="1"/>
  <c r="O2" i="6" s="1"/>
  <c r="S2" i="6" l="1" a="1"/>
  <c r="S2" i="6" s="1"/>
  <c r="T2" i="6" a="1"/>
  <c r="T2" i="6" s="1"/>
  <c r="V2" i="6" a="1"/>
  <c r="V2" i="6" s="1"/>
  <c r="R2" i="6" a="1"/>
  <c r="R2" i="6" s="1"/>
  <c r="U2" i="6" a="1"/>
  <c r="U2" i="6" s="1"/>
  <c r="C1" i="5"/>
  <c r="C2" i="6" l="1" a="1"/>
  <c r="C2" i="6" s="1"/>
  <c r="A2" i="6" a="1"/>
  <c r="A2" i="6" s="1"/>
  <c r="B2" i="6" a="1"/>
  <c r="B2" i="6" s="1"/>
  <c r="G2" i="6" l="1" a="1"/>
  <c r="G2" i="6" s="1"/>
  <c r="K2" i="6" a="1"/>
  <c r="K2" i="6" s="1"/>
  <c r="J2" i="6" a="1"/>
  <c r="J2" i="6" s="1"/>
  <c r="I2" i="6" a="1"/>
  <c r="I2" i="6" s="1"/>
  <c r="H2" i="6" a="1"/>
  <c r="H2" i="6" s="1"/>
  <c r="F2" i="6" a="1"/>
  <c r="F2" i="6" s="1"/>
  <c r="E2" i="6" a="1"/>
  <c r="E2" i="6" s="1"/>
  <c r="D2" i="6" a="1"/>
  <c r="D2" i="6" s="1"/>
  <c r="K1" i="5" l="1"/>
  <c r="F1" i="5" a="1"/>
  <c r="F1" i="5" s="1"/>
  <c r="B1" i="5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E2" i="1"/>
  <c r="F2" i="1" s="1"/>
  <c r="E1" i="1"/>
  <c r="F1" i="1" s="1"/>
  <c r="F33" i="1" l="1"/>
  <c r="D1" i="5"/>
  <c r="A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E002C6-E7FC-4FD3-8049-06F7D2846EAE}" keepAlive="1" name="Query - Inclusions" description="Connection to the 'Inclusions' query in the workbook." type="5" refreshedVersion="8" background="1" saveData="1">
    <dbPr connection="Provider=Microsoft.Mashup.OleDb.1;Data Source=$Workbook$;Location=Inclusions;Extended Properties=&quot;&quot;" command="SELECT * FROM [Inclusions]"/>
  </connection>
  <connection id="2" xr16:uid="{35EB4327-55BE-4FA3-ABC7-09A10183C27B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83A786F-07E9-4D63-8553-7781528B1B55}" keepAlive="1" interval="1" name="Query - MIS" description="Connection to the 'MIS' query in the workbook." type="5" refreshedVersion="8" background="1" refreshOnLoad="1" saveData="1">
    <dbPr connection="Provider=Microsoft.Mashup.OleDb.1;Data Source=$Workbook$;Location=MIS;Extended Properties=&quot;&quot;" command="SELECT * FROM [MIS]"/>
  </connection>
  <connection id="4" xr16:uid="{54C1932F-F100-4C26-92FC-F6D478F8247A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D3546893-3F3B-465B-9B6B-B266BD79792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9D8D3A8A-3C3C-4BB1-ACAB-F8CB50B314A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D1981DF3-61D9-47FA-BD05-6195CF76381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<sst xmlns="http://schemas.openxmlformats.org/spreadsheetml/2006/main" count="184824" uniqueCount="12204">
  <si>
    <t>LTP</t>
  </si>
  <si>
    <t>VALUE</t>
  </si>
  <si>
    <t>LIVE_VALUE</t>
  </si>
  <si>
    <t>PNL</t>
  </si>
  <si>
    <t>Column1</t>
  </si>
  <si>
    <t>Column2</t>
  </si>
  <si>
    <t>Column3</t>
  </si>
  <si>
    <t>SYMBOL</t>
  </si>
  <si>
    <t>STRIKE</t>
  </si>
  <si>
    <t>OPTION TYPE</t>
  </si>
  <si>
    <t>PRODUCT</t>
  </si>
  <si>
    <t>QTY</t>
  </si>
  <si>
    <t>Intrinsic Value</t>
  </si>
  <si>
    <t>Time Value</t>
  </si>
  <si>
    <t>Volume</t>
  </si>
  <si>
    <t>T_SYMBOL</t>
  </si>
  <si>
    <t>Column4</t>
  </si>
  <si>
    <t>MARGIN</t>
  </si>
  <si>
    <t>LIVE_PNL</t>
  </si>
  <si>
    <t>MIN%</t>
  </si>
  <si>
    <t>MAX%</t>
  </si>
  <si>
    <t>LIVE%</t>
  </si>
  <si>
    <t>Inclusions</t>
  </si>
  <si>
    <t>scenario</t>
  </si>
  <si>
    <t>vwap</t>
  </si>
  <si>
    <t>longshort</t>
  </si>
  <si>
    <t>notrend</t>
  </si>
  <si>
    <t>sxyt</t>
  </si>
  <si>
    <t>SPOT</t>
  </si>
  <si>
    <t>TIME</t>
  </si>
  <si>
    <t>p</t>
  </si>
  <si>
    <t>`</t>
  </si>
  <si>
    <t>VWAP</t>
  </si>
  <si>
    <t>LONGSHORT</t>
  </si>
  <si>
    <t>NOTREND</t>
  </si>
  <si>
    <t>SCENARIO</t>
  </si>
  <si>
    <t>SCENARIO_A</t>
  </si>
  <si>
    <t>SCENARIO_B</t>
  </si>
  <si>
    <t>SCENARIO_C</t>
  </si>
  <si>
    <t>SCENARIO_D</t>
  </si>
  <si>
    <t>ms</t>
  </si>
  <si>
    <t>MS</t>
  </si>
  <si>
    <t>SUPERTREND</t>
  </si>
  <si>
    <t>NIFTY</t>
  </si>
  <si>
    <t>XYT</t>
  </si>
  <si>
    <t>Broker</t>
  </si>
  <si>
    <t>ClientID</t>
  </si>
  <si>
    <t>AppOrderID</t>
  </si>
  <si>
    <t>GeneratedBy</t>
  </si>
  <si>
    <t>ExchangeInstrumentID</t>
  </si>
  <si>
    <t>ExchangeSegment</t>
  </si>
  <si>
    <t>OrderSide</t>
  </si>
  <si>
    <t>OrderType</t>
  </si>
  <si>
    <t>ProductType</t>
  </si>
  <si>
    <t>OrderPrice</t>
  </si>
  <si>
    <t>OrderQuantity</t>
  </si>
  <si>
    <t>OrderStopPrice</t>
  </si>
  <si>
    <t>OrderStatus</t>
  </si>
  <si>
    <t>OrderAverageTradedPrice</t>
  </si>
  <si>
    <t>OrderGeneratedDateTime</t>
  </si>
  <si>
    <t>ExchangeTransactTime</t>
  </si>
  <si>
    <t>TradingSymbol</t>
  </si>
  <si>
    <t>CancelRejectReason</t>
  </si>
  <si>
    <t>OrderUniqueIdentifier</t>
  </si>
  <si>
    <t>TRADING SYMBOL</t>
  </si>
  <si>
    <t>INSTRUMENT NAME</t>
  </si>
  <si>
    <t>NetQty</t>
  </si>
  <si>
    <t>OrderTime</t>
  </si>
  <si>
    <t>ExecutionTime</t>
  </si>
  <si>
    <t>Main/Hedge</t>
  </si>
  <si>
    <t>TradeTime</t>
  </si>
  <si>
    <t>AR</t>
  </si>
  <si>
    <t>TWSAPI</t>
  </si>
  <si>
    <t>NSEFO</t>
  </si>
  <si>
    <t>BUY</t>
  </si>
  <si>
    <t>Market</t>
  </si>
  <si>
    <t>NRML</t>
  </si>
  <si>
    <t>0</t>
  </si>
  <si>
    <t>Filled</t>
  </si>
  <si>
    <t/>
  </si>
  <si>
    <t>OPTIDX</t>
  </si>
  <si>
    <t>CE</t>
  </si>
  <si>
    <t>09:16:18</t>
  </si>
  <si>
    <t>CE HEDGE</t>
  </si>
  <si>
    <t>00:00:00</t>
  </si>
  <si>
    <t>PE</t>
  </si>
  <si>
    <t>09:16:19</t>
  </si>
  <si>
    <t>PE HEDGE</t>
  </si>
  <si>
    <t>1210027062</t>
  </si>
  <si>
    <t>SELL</t>
  </si>
  <si>
    <t>CE MAIN</t>
  </si>
  <si>
    <t>09:30:00</t>
  </si>
  <si>
    <t>1210027067</t>
  </si>
  <si>
    <t>Limit</t>
  </si>
  <si>
    <t>1210027123</t>
  </si>
  <si>
    <t>1210027276</t>
  </si>
  <si>
    <t>1210027295</t>
  </si>
  <si>
    <t>1210030875</t>
  </si>
  <si>
    <t>BSEFO</t>
  </si>
  <si>
    <t>sxyt1</t>
  </si>
  <si>
    <t>SENSEX</t>
  </si>
  <si>
    <t>09:16:17</t>
  </si>
  <si>
    <t>1210030889</t>
  </si>
  <si>
    <t>1210031080</t>
  </si>
  <si>
    <t>09:17:12</t>
  </si>
  <si>
    <t>1210031116</t>
  </si>
  <si>
    <t>09:17:13</t>
  </si>
  <si>
    <t>PE MAIN</t>
  </si>
  <si>
    <t>1210031145</t>
  </si>
  <si>
    <t>1123486</t>
  </si>
  <si>
    <t>58.05</t>
  </si>
  <si>
    <t>SENSEX 20MAY2025 CE 83600</t>
  </si>
  <si>
    <t>sxyt3</t>
  </si>
  <si>
    <t>SENSEX2552083600CE</t>
  </si>
  <si>
    <t>09:19:17</t>
  </si>
  <si>
    <t>09:19:18</t>
  </si>
  <si>
    <t>1104014</t>
  </si>
  <si>
    <t>SENSEX 20MAY2025 PE 78600</t>
  </si>
  <si>
    <t>SENSEX2552078600PE</t>
  </si>
  <si>
    <t>09:30:09</t>
  </si>
  <si>
    <t>1104269</t>
  </si>
  <si>
    <t>SENSEX 20MAY2025 PE 81100</t>
  </si>
  <si>
    <t>SENSEX2552081100PE</t>
  </si>
  <si>
    <t>1103864</t>
  </si>
  <si>
    <t>SENSEX 20MAY2025 PE 78500</t>
  </si>
  <si>
    <t>SENSEX2552078500PE</t>
  </si>
  <si>
    <t>1123914</t>
  </si>
  <si>
    <t>SENSEX 20MAY2025 CE 83300</t>
  </si>
  <si>
    <t>SENSEX2552083300CE</t>
  </si>
  <si>
    <t>8.35</t>
  </si>
  <si>
    <t>6.95</t>
  </si>
  <si>
    <t>09:27:26</t>
  </si>
  <si>
    <t>144.4</t>
  </si>
  <si>
    <t>09:27:27</t>
  </si>
  <si>
    <t>09:27:28</t>
  </si>
  <si>
    <t>96</t>
  </si>
  <si>
    <t>09:27:30</t>
  </si>
  <si>
    <t>09:27:06</t>
  </si>
  <si>
    <t>1210047271</t>
  </si>
  <si>
    <t>1210047416</t>
  </si>
  <si>
    <t>1210047434</t>
  </si>
  <si>
    <t>1210047613</t>
  </si>
  <si>
    <t>09:31:06</t>
  </si>
  <si>
    <t>09:31:07</t>
  </si>
  <si>
    <t>1210047898</t>
  </si>
  <si>
    <t>3.55</t>
  </si>
  <si>
    <t>09:45:28</t>
  </si>
  <si>
    <t>56.7</t>
  </si>
  <si>
    <t>54</t>
  </si>
  <si>
    <t>88.7</t>
  </si>
  <si>
    <t>09:36:11</t>
  </si>
  <si>
    <t>09:45:13</t>
  </si>
  <si>
    <t>1128448</t>
  </si>
  <si>
    <t>11.5</t>
  </si>
  <si>
    <t>SENSEX 20MAY2025 CE 85000</t>
  </si>
  <si>
    <t>sxyt2</t>
  </si>
  <si>
    <t>SENSEX2552085000CE</t>
  </si>
  <si>
    <t>09:39:17</t>
  </si>
  <si>
    <t>09:39:18</t>
  </si>
  <si>
    <t>09:39:19</t>
  </si>
  <si>
    <t>1122504</t>
  </si>
  <si>
    <t>142.85</t>
  </si>
  <si>
    <t>SENSEX 20MAY2025 CE 82500</t>
  </si>
  <si>
    <t>SENSEX2552082500CE</t>
  </si>
  <si>
    <t>09:40:12</t>
  </si>
  <si>
    <t>1103817</t>
  </si>
  <si>
    <t>156.15</t>
  </si>
  <si>
    <t>SENSEX 20MAY2025 PE 79600</t>
  </si>
  <si>
    <t>SENSEX2552079600PE</t>
  </si>
  <si>
    <t>09:40:13</t>
  </si>
  <si>
    <t>150.8</t>
  </si>
  <si>
    <t>10:00:00</t>
  </si>
  <si>
    <t>1104340</t>
  </si>
  <si>
    <t>SENSEX 20MAY2025 PE 81200</t>
  </si>
  <si>
    <t>SENSEX2552081200PE</t>
  </si>
  <si>
    <t>1103963</t>
  </si>
  <si>
    <t>SENSEX 20MAY2025 PE 80800</t>
  </si>
  <si>
    <t>SENSEX2552080800PE</t>
  </si>
  <si>
    <t>11:00:00</t>
  </si>
  <si>
    <t>JM</t>
  </si>
  <si>
    <t>12314604</t>
  </si>
  <si>
    <t>09:16:21</t>
  </si>
  <si>
    <t>09:26:54</t>
  </si>
  <si>
    <t>09:27:32</t>
  </si>
  <si>
    <t>09:27:33</t>
  </si>
  <si>
    <t>09:27:34</t>
  </si>
  <si>
    <t>09:31:09</t>
  </si>
  <si>
    <t>09:31:10</t>
  </si>
  <si>
    <t>3.5</t>
  </si>
  <si>
    <t>40.9</t>
  </si>
  <si>
    <t>147.35</t>
  </si>
  <si>
    <t>39.15</t>
  </si>
  <si>
    <t>20.5</t>
  </si>
  <si>
    <t>153.3</t>
  </si>
  <si>
    <t>09:16:20</t>
  </si>
  <si>
    <t>20.2</t>
  </si>
  <si>
    <t>153.25</t>
  </si>
  <si>
    <t>09:17:15</t>
  </si>
  <si>
    <t>09:17:16</t>
  </si>
  <si>
    <t>142.8</t>
  </si>
  <si>
    <t>09:17:17</t>
  </si>
  <si>
    <t>57.4</t>
  </si>
  <si>
    <t>09:19:13</t>
  </si>
  <si>
    <t>09:19:14</t>
  </si>
  <si>
    <t>52.7</t>
  </si>
  <si>
    <t>09:39:14</t>
  </si>
  <si>
    <t>09:39:15</t>
  </si>
  <si>
    <t>141.95</t>
  </si>
  <si>
    <t>09:40:15</t>
  </si>
  <si>
    <t>155.65</t>
  </si>
  <si>
    <t>09:40:16</t>
  </si>
  <si>
    <t>1125752</t>
  </si>
  <si>
    <t>59.25</t>
  </si>
  <si>
    <t>SENSEX 20MAY2025 CE 83400</t>
  </si>
  <si>
    <t>SENSEX2552083400CE</t>
  </si>
  <si>
    <t>09:45:12</t>
  </si>
  <si>
    <t>417.075</t>
  </si>
  <si>
    <t>09:30:10</t>
  </si>
  <si>
    <t>10.95</t>
  </si>
  <si>
    <t>12314883</t>
  </si>
  <si>
    <t>49.35</t>
  </si>
  <si>
    <t>43.65</t>
  </si>
  <si>
    <t>147.4</t>
  </si>
  <si>
    <t>516</t>
  </si>
  <si>
    <t>11.55</t>
  </si>
  <si>
    <t>142.05</t>
  </si>
  <si>
    <t>155.85</t>
  </si>
  <si>
    <t>09:30:11</t>
  </si>
  <si>
    <t>131.95</t>
  </si>
  <si>
    <t>12314927</t>
  </si>
  <si>
    <t>8.4</t>
  </si>
  <si>
    <t>09:27:31</t>
  </si>
  <si>
    <t>09:27:38</t>
  </si>
  <si>
    <t>09:27:39</t>
  </si>
  <si>
    <t>09:27:56</t>
  </si>
  <si>
    <t>09:29:21</t>
  </si>
  <si>
    <t>09:29:23</t>
  </si>
  <si>
    <t>53.15</t>
  </si>
  <si>
    <t>09:35:07</t>
  </si>
  <si>
    <t>09:35:09</t>
  </si>
  <si>
    <t>3.75</t>
  </si>
  <si>
    <t>143.7</t>
  </si>
  <si>
    <t>145.85</t>
  </si>
  <si>
    <t>20.8</t>
  </si>
  <si>
    <t>156.6</t>
  </si>
  <si>
    <t>85.1</t>
  </si>
  <si>
    <t>09:27:07</t>
  </si>
  <si>
    <t>09:36:21</t>
  </si>
  <si>
    <t>1127936</t>
  </si>
  <si>
    <t>20.45</t>
  </si>
  <si>
    <t>SENSEX 20MAY2025 CE 84800</t>
  </si>
  <si>
    <t>SENSEX2552084800CE</t>
  </si>
  <si>
    <t>09:16:22</t>
  </si>
  <si>
    <t>09:17:14</t>
  </si>
  <si>
    <t>142.2</t>
  </si>
  <si>
    <t>57.1</t>
  </si>
  <si>
    <t>09:19:20</t>
  </si>
  <si>
    <t>09:19:21</t>
  </si>
  <si>
    <t>519</t>
  </si>
  <si>
    <t>09:39:22</t>
  </si>
  <si>
    <t>142.3</t>
  </si>
  <si>
    <t>156.2</t>
  </si>
  <si>
    <t>581.85</t>
  </si>
  <si>
    <t>582</t>
  </si>
  <si>
    <t>27.45</t>
  </si>
  <si>
    <t>150.75</t>
  </si>
  <si>
    <t>12314964</t>
  </si>
  <si>
    <t>09:27:08</t>
  </si>
  <si>
    <t>09:27:40</t>
  </si>
  <si>
    <t>09:27:58</t>
  </si>
  <si>
    <t>09:45:14</t>
  </si>
  <si>
    <t>151.7</t>
  </si>
  <si>
    <t>95.8</t>
  </si>
  <si>
    <t>09:16:25</t>
  </si>
  <si>
    <t>09:16:26</t>
  </si>
  <si>
    <t>09:31:04</t>
  </si>
  <si>
    <t>09:31:05</t>
  </si>
  <si>
    <t>145.55</t>
  </si>
  <si>
    <t>156</t>
  </si>
  <si>
    <t>157.95</t>
  </si>
  <si>
    <t>20.25</t>
  </si>
  <si>
    <t>143.15</t>
  </si>
  <si>
    <t>09:19:15</t>
  </si>
  <si>
    <t>09:19:16</t>
  </si>
  <si>
    <t>58.7</t>
  </si>
  <si>
    <t>58.75</t>
  </si>
  <si>
    <t>141.6</t>
  </si>
  <si>
    <t>09:40:18</t>
  </si>
  <si>
    <t>155.95</t>
  </si>
  <si>
    <t>46.1</t>
  </si>
  <si>
    <t>521.85</t>
  </si>
  <si>
    <t>11</t>
  </si>
  <si>
    <t>MOTI</t>
  </si>
  <si>
    <t>5708</t>
  </si>
  <si>
    <t>pvwap20_1_A</t>
  </si>
  <si>
    <t>09:27:01</t>
  </si>
  <si>
    <t>09:27:46</t>
  </si>
  <si>
    <t>09:27:47</t>
  </si>
  <si>
    <t>09:27:54</t>
  </si>
  <si>
    <t>pnlongshort20_1_A</t>
  </si>
  <si>
    <t>09:30:19</t>
  </si>
  <si>
    <t>pnnotrend20_1_A</t>
  </si>
  <si>
    <t>09:31:24</t>
  </si>
  <si>
    <t>09:31:32</t>
  </si>
  <si>
    <t>129.2</t>
  </si>
  <si>
    <t>151.5</t>
  </si>
  <si>
    <t>27.4</t>
  </si>
  <si>
    <t>1210028426</t>
  </si>
  <si>
    <t>1210028427</t>
  </si>
  <si>
    <t>1210028428</t>
  </si>
  <si>
    <t>1210028435</t>
  </si>
  <si>
    <t>1210028436</t>
  </si>
  <si>
    <t>1210028437</t>
  </si>
  <si>
    <t>1210028438</t>
  </si>
  <si>
    <t>1210028439</t>
  </si>
  <si>
    <t>1210028446</t>
  </si>
  <si>
    <t>1210028448</t>
  </si>
  <si>
    <t>1210028450</t>
  </si>
  <si>
    <t>1210028451</t>
  </si>
  <si>
    <t>1210028452</t>
  </si>
  <si>
    <t>1210028453</t>
  </si>
  <si>
    <t>1210028459</t>
  </si>
  <si>
    <t>1210028460</t>
  </si>
  <si>
    <t>1210028461</t>
  </si>
  <si>
    <t>1210028463</t>
  </si>
  <si>
    <t>1210028465</t>
  </si>
  <si>
    <t>1210028467</t>
  </si>
  <si>
    <t>1210028468</t>
  </si>
  <si>
    <t>1210028469</t>
  </si>
  <si>
    <t>1210028472</t>
  </si>
  <si>
    <t>1210028473</t>
  </si>
  <si>
    <t>1210028474</t>
  </si>
  <si>
    <t>3.65</t>
  </si>
  <si>
    <t>3.6</t>
  </si>
  <si>
    <t>59.05</t>
  </si>
  <si>
    <t>3.45</t>
  </si>
  <si>
    <t>130.6</t>
  </si>
  <si>
    <t>154.45</t>
  </si>
  <si>
    <t>09:17:18</t>
  </si>
  <si>
    <t>142.35</t>
  </si>
  <si>
    <t>32.2</t>
  </si>
  <si>
    <t>psnxyt20_1_A</t>
  </si>
  <si>
    <t>1122902</t>
  </si>
  <si>
    <t>158.2</t>
  </si>
  <si>
    <t>SENSEX 20MAY2025 CE 82600</t>
  </si>
  <si>
    <t>SENSEX2552082600CE</t>
  </si>
  <si>
    <t>1104140</t>
  </si>
  <si>
    <t>144.85</t>
  </si>
  <si>
    <t>SENSEX 20MAY2025 PE 79500</t>
  </si>
  <si>
    <t>SENSEX2552079500PE</t>
  </si>
  <si>
    <t>psnxyt20_2_A</t>
  </si>
  <si>
    <t>157.85</t>
  </si>
  <si>
    <t>psxnotrend20_1_A</t>
  </si>
  <si>
    <t>09:28:32</t>
  </si>
  <si>
    <t>145.95</t>
  </si>
  <si>
    <t>09:29:20</t>
  </si>
  <si>
    <t>26.35</t>
  </si>
  <si>
    <t>159.3</t>
  </si>
  <si>
    <t>psxlongshort20_1_A</t>
  </si>
  <si>
    <t>517.65</t>
  </si>
  <si>
    <t>145.05</t>
  </si>
  <si>
    <t>psnxyt20_3_A</t>
  </si>
  <si>
    <t>144.65</t>
  </si>
  <si>
    <t>154.8</t>
  </si>
  <si>
    <t>09:45:16</t>
  </si>
  <si>
    <t>142.75</t>
  </si>
  <si>
    <t>183.9</t>
  </si>
  <si>
    <t>186.75</t>
  </si>
  <si>
    <t>10:16:50</t>
  </si>
  <si>
    <t>10:16:51</t>
  </si>
  <si>
    <t>127.75</t>
  </si>
  <si>
    <t>523.05</t>
  </si>
  <si>
    <t>32.45</t>
  </si>
  <si>
    <t>127.95</t>
  </si>
  <si>
    <t>128.1</t>
  </si>
  <si>
    <t>471.55</t>
  </si>
  <si>
    <t>32.1</t>
  </si>
  <si>
    <t>32.25</t>
  </si>
  <si>
    <t>TGL</t>
  </si>
  <si>
    <t>TGL05</t>
  </si>
  <si>
    <t>09:16:08</t>
  </si>
  <si>
    <t>09:16:09</t>
  </si>
  <si>
    <t>09:27:02</t>
  </si>
  <si>
    <t>09:27:45</t>
  </si>
  <si>
    <t>09:31:02</t>
  </si>
  <si>
    <t>56.75</t>
  </si>
  <si>
    <t>51.95</t>
  </si>
  <si>
    <t>53.95</t>
  </si>
  <si>
    <t>09:36:35</t>
  </si>
  <si>
    <t>144.55</t>
  </si>
  <si>
    <t>20.75</t>
  </si>
  <si>
    <t>86.4</t>
  </si>
  <si>
    <t>114.1</t>
  </si>
  <si>
    <t>145.4</t>
  </si>
  <si>
    <t>1210026161</t>
  </si>
  <si>
    <t>154.15</t>
  </si>
  <si>
    <t>09:17:09</t>
  </si>
  <si>
    <t>1210026162</t>
  </si>
  <si>
    <t>142.65</t>
  </si>
  <si>
    <t>1210026163</t>
  </si>
  <si>
    <t>1210026164</t>
  </si>
  <si>
    <t>1210026165</t>
  </si>
  <si>
    <t>159</t>
  </si>
  <si>
    <t>09:19:08</t>
  </si>
  <si>
    <t>1210026166</t>
  </si>
  <si>
    <t>09:19:10</t>
  </si>
  <si>
    <t>1210026167</t>
  </si>
  <si>
    <t>1210026168</t>
  </si>
  <si>
    <t>146.6</t>
  </si>
  <si>
    <t>1210026169</t>
  </si>
  <si>
    <t>1210026170</t>
  </si>
  <si>
    <t>1210026171</t>
  </si>
  <si>
    <t>1210026172</t>
  </si>
  <si>
    <t>1210026176</t>
  </si>
  <si>
    <t>517.1</t>
  </si>
  <si>
    <t>1210026177</t>
  </si>
  <si>
    <t>1210026178</t>
  </si>
  <si>
    <t>1210026179</t>
  </si>
  <si>
    <t>142.7</t>
  </si>
  <si>
    <t>09:40:09</t>
  </si>
  <si>
    <t>1210026180</t>
  </si>
  <si>
    <t>150.4</t>
  </si>
  <si>
    <t>1210026181</t>
  </si>
  <si>
    <t>1210026183</t>
  </si>
  <si>
    <t>1210026185</t>
  </si>
  <si>
    <t>1210026186</t>
  </si>
  <si>
    <t>1210026187</t>
  </si>
  <si>
    <t>50</t>
  </si>
  <si>
    <t>1210026188</t>
  </si>
  <si>
    <t>1210026190</t>
  </si>
  <si>
    <t>1210026191</t>
  </si>
  <si>
    <t>143.75</t>
  </si>
  <si>
    <t>1210026192</t>
  </si>
  <si>
    <t>170.15</t>
  </si>
  <si>
    <t>1210026193</t>
  </si>
  <si>
    <t>1210026194</t>
  </si>
  <si>
    <t>147.9</t>
  </si>
  <si>
    <t>147.9125</t>
  </si>
  <si>
    <t>1210026195</t>
  </si>
  <si>
    <t>1210026196</t>
  </si>
  <si>
    <t>1210026202</t>
  </si>
  <si>
    <t>1210026203</t>
  </si>
  <si>
    <t>140.4</t>
  </si>
  <si>
    <t>128.05</t>
  </si>
  <si>
    <t>1210026204</t>
  </si>
  <si>
    <t>511.15</t>
  </si>
  <si>
    <t>1210026205</t>
  </si>
  <si>
    <t>206.45</t>
  </si>
  <si>
    <t>1210026206</t>
  </si>
  <si>
    <t>127.05</t>
  </si>
  <si>
    <t>1210026207</t>
  </si>
  <si>
    <t>1210026208</t>
  </si>
  <si>
    <t>27.2</t>
  </si>
  <si>
    <t>1210026209</t>
  </si>
  <si>
    <t>GDL1R112</t>
  </si>
  <si>
    <t>1210025730</t>
  </si>
  <si>
    <t>49343</t>
  </si>
  <si>
    <t>16-05-2025 09:16:18</t>
  </si>
  <si>
    <t>NIFTY 22MAY2025 CE 26300</t>
  </si>
  <si>
    <t>NIFTY2552226300CE</t>
  </si>
  <si>
    <t>1210025755</t>
  </si>
  <si>
    <t>49160</t>
  </si>
  <si>
    <t>NIFTY 22MAY2025 PE 23700</t>
  </si>
  <si>
    <t>NIFTY2552223700PE</t>
  </si>
  <si>
    <t>1210026708</t>
  </si>
  <si>
    <t>1127021</t>
  </si>
  <si>
    <t>7.2</t>
  </si>
  <si>
    <t>16-05-2025 09:16:16</t>
  </si>
  <si>
    <t>16-05-2025 09:16:17</t>
  </si>
  <si>
    <t>SENSEX 20MAY2025 CE 85900</t>
  </si>
  <si>
    <t>SENSEX2552085900CE</t>
  </si>
  <si>
    <t>09:16:16</t>
  </si>
  <si>
    <t>1210026738</t>
  </si>
  <si>
    <t>16-05-2025 09:16:19</t>
  </si>
  <si>
    <t>1210026889</t>
  </si>
  <si>
    <t>141.3</t>
  </si>
  <si>
    <t>16-05-2025 09:17:10</t>
  </si>
  <si>
    <t>16-05-2025 09:17:11</t>
  </si>
  <si>
    <t>09:17:10</t>
  </si>
  <si>
    <t>09:17:11</t>
  </si>
  <si>
    <t>1210026925</t>
  </si>
  <si>
    <t>16-05-2025 09:17:12</t>
  </si>
  <si>
    <t>GDLC2R124</t>
  </si>
  <si>
    <t>1210025737</t>
  </si>
  <si>
    <t>1210025759</t>
  </si>
  <si>
    <t>1210026716</t>
  </si>
  <si>
    <t>1210026731</t>
  </si>
  <si>
    <t>20.35</t>
  </si>
  <si>
    <t>1210026899</t>
  </si>
  <si>
    <t>1210026933</t>
  </si>
  <si>
    <t>150.45</t>
  </si>
  <si>
    <t>GDLP1S332</t>
  </si>
  <si>
    <t>1210025773</t>
  </si>
  <si>
    <t>16-05-2025 09:16:22</t>
  </si>
  <si>
    <t>1210025778</t>
  </si>
  <si>
    <t>11.4</t>
  </si>
  <si>
    <t>1210026636</t>
  </si>
  <si>
    <t>7.1</t>
  </si>
  <si>
    <t>16-05-2025 09:16:13</t>
  </si>
  <si>
    <t>09:16:13</t>
  </si>
  <si>
    <t>1210026643</t>
  </si>
  <si>
    <t>1103985</t>
  </si>
  <si>
    <t>19.725</t>
  </si>
  <si>
    <t>16-05-2025 09:16:14</t>
  </si>
  <si>
    <t>SENSEX 20MAY2025 PE 78400</t>
  </si>
  <si>
    <t>SENSEX2552078400PE</t>
  </si>
  <si>
    <t>09:16:14</t>
  </si>
  <si>
    <t>1210026751</t>
  </si>
  <si>
    <t>144.9875</t>
  </si>
  <si>
    <t>16-05-2025 09:17:07</t>
  </si>
  <si>
    <t>09:17:07</t>
  </si>
  <si>
    <t>1210026764</t>
  </si>
  <si>
    <t>152.4</t>
  </si>
  <si>
    <t>16-05-2025 09:17:08</t>
  </si>
  <si>
    <t>09:17:08</t>
  </si>
  <si>
    <t>GKOHN3R110</t>
  </si>
  <si>
    <t>1210025697</t>
  </si>
  <si>
    <t>1210025740</t>
  </si>
  <si>
    <t>11.45</t>
  </si>
  <si>
    <t>1210029751</t>
  </si>
  <si>
    <t>16-05-2025 09:16:15</t>
  </si>
  <si>
    <t>09:16:15</t>
  </si>
  <si>
    <t>1210029764</t>
  </si>
  <si>
    <t>20.4</t>
  </si>
  <si>
    <t>1210029813</t>
  </si>
  <si>
    <t>143.7357142857143</t>
  </si>
  <si>
    <t>16-05-2025 09:17:09</t>
  </si>
  <si>
    <t>1210029839</t>
  </si>
  <si>
    <t>151.22857142857143</t>
  </si>
  <si>
    <t>GKOHNS211</t>
  </si>
  <si>
    <t>1210025689</t>
  </si>
  <si>
    <t>1210025724</t>
  </si>
  <si>
    <t>1210029759</t>
  </si>
  <si>
    <t>7.25</t>
  </si>
  <si>
    <t>1210029779</t>
  </si>
  <si>
    <t>19.5</t>
  </si>
  <si>
    <t>1210029845</t>
  </si>
  <si>
    <t>141.86666666666667</t>
  </si>
  <si>
    <t>1210029876</t>
  </si>
  <si>
    <t>151.9</t>
  </si>
  <si>
    <t>HOT133</t>
  </si>
  <si>
    <t>1210025741</t>
  </si>
  <si>
    <t>1210025762</t>
  </si>
  <si>
    <t>1210026721</t>
  </si>
  <si>
    <t>1210026735</t>
  </si>
  <si>
    <t>20.3</t>
  </si>
  <si>
    <t>1210026910</t>
  </si>
  <si>
    <t>141.35</t>
  </si>
  <si>
    <t>1210026941</t>
  </si>
  <si>
    <t>150.55</t>
  </si>
  <si>
    <t>HYD5K129</t>
  </si>
  <si>
    <t>1210025725</t>
  </si>
  <si>
    <t>1210025750</t>
  </si>
  <si>
    <t>1210026704</t>
  </si>
  <si>
    <t>1210026727</t>
  </si>
  <si>
    <t>1210026877</t>
  </si>
  <si>
    <t>140.9</t>
  </si>
  <si>
    <t>1210026915</t>
  </si>
  <si>
    <t>JPA1043</t>
  </si>
  <si>
    <t>1210025744</t>
  </si>
  <si>
    <t>1210025763</t>
  </si>
  <si>
    <t>1210029773</t>
  </si>
  <si>
    <t>1210029788</t>
  </si>
  <si>
    <t>1210029866</t>
  </si>
  <si>
    <t>141</t>
  </si>
  <si>
    <t>1210029893</t>
  </si>
  <si>
    <t>JPF1A104</t>
  </si>
  <si>
    <t>1210026729</t>
  </si>
  <si>
    <t>1210026741</t>
  </si>
  <si>
    <t>1210026948</t>
  </si>
  <si>
    <t>141.5</t>
  </si>
  <si>
    <t>1210026968</t>
  </si>
  <si>
    <t>16-05-2025 09:17:13</t>
  </si>
  <si>
    <t>1210030759</t>
  </si>
  <si>
    <t>1210030767</t>
  </si>
  <si>
    <t>JPF1A119</t>
  </si>
  <si>
    <t>1210025704</t>
  </si>
  <si>
    <t>1210025748</t>
  </si>
  <si>
    <t>1210029752</t>
  </si>
  <si>
    <t>1210029768</t>
  </si>
  <si>
    <t>1210029821</t>
  </si>
  <si>
    <t>142.825</t>
  </si>
  <si>
    <t>1210029848</t>
  </si>
  <si>
    <t>151.6</t>
  </si>
  <si>
    <t>JPF1A121</t>
  </si>
  <si>
    <t>1210026648</t>
  </si>
  <si>
    <t>7.15</t>
  </si>
  <si>
    <t>1210026667</t>
  </si>
  <si>
    <t>1210026785</t>
  </si>
  <si>
    <t>144.15</t>
  </si>
  <si>
    <t>1210026817</t>
  </si>
  <si>
    <t>1210030728</t>
  </si>
  <si>
    <t>1210030732</t>
  </si>
  <si>
    <t>JPF1A122</t>
  </si>
  <si>
    <t>1210025640</t>
  </si>
  <si>
    <t>1210025656</t>
  </si>
  <si>
    <t>1210026645</t>
  </si>
  <si>
    <t>1210026661</t>
  </si>
  <si>
    <t>1210026766</t>
  </si>
  <si>
    <t>143.85</t>
  </si>
  <si>
    <t>1210026796</t>
  </si>
  <si>
    <t>152.3</t>
  </si>
  <si>
    <t>JPF1A184</t>
  </si>
  <si>
    <t>1210025628</t>
  </si>
  <si>
    <t>16-05-2025 09:16:08</t>
  </si>
  <si>
    <t>1210025633</t>
  </si>
  <si>
    <t>16-05-2025 09:16:11</t>
  </si>
  <si>
    <t>09:16:11</t>
  </si>
  <si>
    <t>1210026628</t>
  </si>
  <si>
    <t>16-05-2025 09:16:07</t>
  </si>
  <si>
    <t>09:16:07</t>
  </si>
  <si>
    <t>1210026632</t>
  </si>
  <si>
    <t>20.9</t>
  </si>
  <si>
    <t>16-05-2025 09:16:10</t>
  </si>
  <si>
    <t>09:16:10</t>
  </si>
  <si>
    <t>1210026753</t>
  </si>
  <si>
    <t>144.5</t>
  </si>
  <si>
    <t>1210026771</t>
  </si>
  <si>
    <t>151.875</t>
  </si>
  <si>
    <t>JPF1A187</t>
  </si>
  <si>
    <t>1210025723</t>
  </si>
  <si>
    <t>1210025746</t>
  </si>
  <si>
    <t>1210029767</t>
  </si>
  <si>
    <t>1210029782</t>
  </si>
  <si>
    <t>19.383333333333333</t>
  </si>
  <si>
    <t>1210029861</t>
  </si>
  <si>
    <t>141.8</t>
  </si>
  <si>
    <t>1210029888</t>
  </si>
  <si>
    <t>150.08333333333334</t>
  </si>
  <si>
    <t>JPF1A188</t>
  </si>
  <si>
    <t>1210025715</t>
  </si>
  <si>
    <t>1210025738</t>
  </si>
  <si>
    <t>JPF1A195</t>
  </si>
  <si>
    <t>1210025676</t>
  </si>
  <si>
    <t>1210025711</t>
  </si>
  <si>
    <t>1210029750</t>
  </si>
  <si>
    <t>1210029765</t>
  </si>
  <si>
    <t>19.55</t>
  </si>
  <si>
    <t>1210029831</t>
  </si>
  <si>
    <t>143.76666666666668</t>
  </si>
  <si>
    <t>1210029859</t>
  </si>
  <si>
    <t>151</t>
  </si>
  <si>
    <t>JPF1A197</t>
  </si>
  <si>
    <t>1210025675</t>
  </si>
  <si>
    <t>1210025707</t>
  </si>
  <si>
    <t>1210029737</t>
  </si>
  <si>
    <t>1210029749</t>
  </si>
  <si>
    <t>20.307142857142857</t>
  </si>
  <si>
    <t>1210029801</t>
  </si>
  <si>
    <t>143.61428571428573</t>
  </si>
  <si>
    <t>1210029819</t>
  </si>
  <si>
    <t>151.54285714285714</t>
  </si>
  <si>
    <t>JPF1A200</t>
  </si>
  <si>
    <t>1210026720</t>
  </si>
  <si>
    <t>1210026732</t>
  </si>
  <si>
    <t>1210026921</t>
  </si>
  <si>
    <t>141.85</t>
  </si>
  <si>
    <t>1210026951</t>
  </si>
  <si>
    <t>150.65</t>
  </si>
  <si>
    <t>1210030750</t>
  </si>
  <si>
    <t>1210030758</t>
  </si>
  <si>
    <t>JPF1A206</t>
  </si>
  <si>
    <t>1210025652</t>
  </si>
  <si>
    <t>1210025677</t>
  </si>
  <si>
    <t>1210026658</t>
  </si>
  <si>
    <t>1210026678</t>
  </si>
  <si>
    <t>1210026791</t>
  </si>
  <si>
    <t>143.35</t>
  </si>
  <si>
    <t>1210026827</t>
  </si>
  <si>
    <t>JPF1A207</t>
  </si>
  <si>
    <t>1210025629</t>
  </si>
  <si>
    <t>1210025636</t>
  </si>
  <si>
    <t>16-05-2025 09:16:12</t>
  </si>
  <si>
    <t>09:16:12</t>
  </si>
  <si>
    <t>1210025637</t>
  </si>
  <si>
    <t>11.4625</t>
  </si>
  <si>
    <t>1210025710</t>
  </si>
  <si>
    <t>1210026627</t>
  </si>
  <si>
    <t>16-05-2025 09:16:06</t>
  </si>
  <si>
    <t>09:16:06</t>
  </si>
  <si>
    <t>1210026631</t>
  </si>
  <si>
    <t>19.7375</t>
  </si>
  <si>
    <t>16-05-2025 09:16:09</t>
  </si>
  <si>
    <t>1210026749</t>
  </si>
  <si>
    <t>144.83333333333334</t>
  </si>
  <si>
    <t>1210026756</t>
  </si>
  <si>
    <t>151.59583333333333</t>
  </si>
  <si>
    <t>JPF1A208</t>
  </si>
  <si>
    <t>1210025638</t>
  </si>
  <si>
    <t>1210025651</t>
  </si>
  <si>
    <t>1210026641</t>
  </si>
  <si>
    <t>1210026655</t>
  </si>
  <si>
    <t>1210026762</t>
  </si>
  <si>
    <t>145.5</t>
  </si>
  <si>
    <t>1210026788</t>
  </si>
  <si>
    <t>151.95</t>
  </si>
  <si>
    <t>JPF1A215</t>
  </si>
  <si>
    <t>1210025631</t>
  </si>
  <si>
    <t>1210025635</t>
  </si>
  <si>
    <t>1210029725</t>
  </si>
  <si>
    <t>1210029727</t>
  </si>
  <si>
    <t>1210029789</t>
  </si>
  <si>
    <t>145.4375</t>
  </si>
  <si>
    <t>1210029796</t>
  </si>
  <si>
    <t>152.05</t>
  </si>
  <si>
    <t>JPF1A222</t>
  </si>
  <si>
    <t>1210026703</t>
  </si>
  <si>
    <t>1210026723</t>
  </si>
  <si>
    <t>1210026891</t>
  </si>
  <si>
    <t>141.45</t>
  </si>
  <si>
    <t>1210026927</t>
  </si>
  <si>
    <t>150.05</t>
  </si>
  <si>
    <t>1210030744</t>
  </si>
  <si>
    <t>1210030752</t>
  </si>
  <si>
    <t>JPF1A229</t>
  </si>
  <si>
    <t>1210025662</t>
  </si>
  <si>
    <t>1210025696</t>
  </si>
  <si>
    <t>1210029743</t>
  </si>
  <si>
    <t>1210029757</t>
  </si>
  <si>
    <t>19.45</t>
  </si>
  <si>
    <t>1210029816</t>
  </si>
  <si>
    <t>143.6</t>
  </si>
  <si>
    <t>1210029843</t>
  </si>
  <si>
    <t>151.65</t>
  </si>
  <si>
    <t>JPF1A235</t>
  </si>
  <si>
    <t>1210025770</t>
  </si>
  <si>
    <t>pvwap_1_A</t>
  </si>
  <si>
    <t>1210025775</t>
  </si>
  <si>
    <t>1210026745</t>
  </si>
  <si>
    <t>1127836</t>
  </si>
  <si>
    <t>6.4</t>
  </si>
  <si>
    <t>16-05-2025 09:16:23</t>
  </si>
  <si>
    <t>16-05-2025 09:16:24</t>
  </si>
  <si>
    <t>SENSEX 20MAY2025 CE 86000</t>
  </si>
  <si>
    <t>psnxyt_1_A</t>
  </si>
  <si>
    <t>SENSEX2552086000CE</t>
  </si>
  <si>
    <t>09:16:23</t>
  </si>
  <si>
    <t>09:16:24</t>
  </si>
  <si>
    <t>1210026746</t>
  </si>
  <si>
    <t>19.6</t>
  </si>
  <si>
    <t>16-05-2025 09:16:26</t>
  </si>
  <si>
    <t>16-05-2025 09:16:27</t>
  </si>
  <si>
    <t>09:16:27</t>
  </si>
  <si>
    <t>1210026985</t>
  </si>
  <si>
    <t>1124037</t>
  </si>
  <si>
    <t>157.34</t>
  </si>
  <si>
    <t>16-05-2025 09:17:18</t>
  </si>
  <si>
    <t>SENSEX 20MAY2025 CE 83500</t>
  </si>
  <si>
    <t>SENSEX2552083500CE</t>
  </si>
  <si>
    <t>1210026988</t>
  </si>
  <si>
    <t>159.82</t>
  </si>
  <si>
    <t>16-05-2025 09:17:19</t>
  </si>
  <si>
    <t>09:17:19</t>
  </si>
  <si>
    <t>JPF1C156</t>
  </si>
  <si>
    <t>1210025721</t>
  </si>
  <si>
    <t>1210025747</t>
  </si>
  <si>
    <t>1210029760</t>
  </si>
  <si>
    <t>1210029775</t>
  </si>
  <si>
    <t>1210029835</t>
  </si>
  <si>
    <t>1210029864</t>
  </si>
  <si>
    <t>151.05</t>
  </si>
  <si>
    <t>JPF1D107</t>
  </si>
  <si>
    <t>1210026688</t>
  </si>
  <si>
    <t>1210026711</t>
  </si>
  <si>
    <t>1210026857</t>
  </si>
  <si>
    <t>143.55</t>
  </si>
  <si>
    <t>1210026897</t>
  </si>
  <si>
    <t>150.95</t>
  </si>
  <si>
    <t>1210030739</t>
  </si>
  <si>
    <t>1210030745</t>
  </si>
  <si>
    <t>JPF1D108</t>
  </si>
  <si>
    <t>1210025648</t>
  </si>
  <si>
    <t>1210025672</t>
  </si>
  <si>
    <t>1210029729</t>
  </si>
  <si>
    <t>1210029736</t>
  </si>
  <si>
    <t>1210029790</t>
  </si>
  <si>
    <t>144.0125</t>
  </si>
  <si>
    <t>1210029798</t>
  </si>
  <si>
    <t>152.025</t>
  </si>
  <si>
    <t>JPF1D162</t>
  </si>
  <si>
    <t>1210025728</t>
  </si>
  <si>
    <t>1210025751</t>
  </si>
  <si>
    <t>1210029770</t>
  </si>
  <si>
    <t>1210029781</t>
  </si>
  <si>
    <t>1210029869</t>
  </si>
  <si>
    <t>140.5</t>
  </si>
  <si>
    <t>1210029895</t>
  </si>
  <si>
    <t>JPF1D166</t>
  </si>
  <si>
    <t>1210025665</t>
  </si>
  <si>
    <t>1210025700</t>
  </si>
  <si>
    <t>1210026669</t>
  </si>
  <si>
    <t>1210026690</t>
  </si>
  <si>
    <t>1210026809</t>
  </si>
  <si>
    <t>1210026848</t>
  </si>
  <si>
    <t>150.9</t>
  </si>
  <si>
    <t>JPF1G102</t>
  </si>
  <si>
    <t>1210026694</t>
  </si>
  <si>
    <t>1210026713</t>
  </si>
  <si>
    <t>1210026868</t>
  </si>
  <si>
    <t>142</t>
  </si>
  <si>
    <t>1210026908</t>
  </si>
  <si>
    <t>151.3</t>
  </si>
  <si>
    <t>1210030740</t>
  </si>
  <si>
    <t>1210030748</t>
  </si>
  <si>
    <t>JPF1G157</t>
  </si>
  <si>
    <t>1210026730</t>
  </si>
  <si>
    <t>1210026743</t>
  </si>
  <si>
    <t>1210026954</t>
  </si>
  <si>
    <t>141.05</t>
  </si>
  <si>
    <t>1210026971</t>
  </si>
  <si>
    <t>150.85</t>
  </si>
  <si>
    <t>1210030762</t>
  </si>
  <si>
    <t>1210030769</t>
  </si>
  <si>
    <t>JPF1G159</t>
  </si>
  <si>
    <t>1210026630</t>
  </si>
  <si>
    <t>1210026634</t>
  </si>
  <si>
    <t>1210026778</t>
  </si>
  <si>
    <t>143.9</t>
  </si>
  <si>
    <t>1210026820</t>
  </si>
  <si>
    <t>151.55</t>
  </si>
  <si>
    <t>1210030726</t>
  </si>
  <si>
    <t>1210030727</t>
  </si>
  <si>
    <t>JPF1H106</t>
  </si>
  <si>
    <t>1210026722</t>
  </si>
  <si>
    <t>1210026737</t>
  </si>
  <si>
    <t>1210026931</t>
  </si>
  <si>
    <t>142.6</t>
  </si>
  <si>
    <t>1210026959</t>
  </si>
  <si>
    <t>1210030753</t>
  </si>
  <si>
    <t>1210030760</t>
  </si>
  <si>
    <t>JPF1H158</t>
  </si>
  <si>
    <t>1210025729</t>
  </si>
  <si>
    <t>1210025753</t>
  </si>
  <si>
    <t>11.464285714285714</t>
  </si>
  <si>
    <t>1210029762</t>
  </si>
  <si>
    <t>1210029777</t>
  </si>
  <si>
    <t>1210029842</t>
  </si>
  <si>
    <t>141.575</t>
  </si>
  <si>
    <t>1210029872</t>
  </si>
  <si>
    <t>JPF1J101</t>
  </si>
  <si>
    <t>1210025673</t>
  </si>
  <si>
    <t>1210025712</t>
  </si>
  <si>
    <t>1210026675</t>
  </si>
  <si>
    <t>1210026698</t>
  </si>
  <si>
    <t>1210026819</t>
  </si>
  <si>
    <t>143.25</t>
  </si>
  <si>
    <t>1210026858</t>
  </si>
  <si>
    <t>JPF1K110</t>
  </si>
  <si>
    <t>1210025661</t>
  </si>
  <si>
    <t>1210025690</t>
  </si>
  <si>
    <t>1210029732</t>
  </si>
  <si>
    <t>7.171428571428572</t>
  </si>
  <si>
    <t>1210029744</t>
  </si>
  <si>
    <t>1210029792</t>
  </si>
  <si>
    <t>143.92857142857142</t>
  </si>
  <si>
    <t>1210029799</t>
  </si>
  <si>
    <t>152.35714285714286</t>
  </si>
  <si>
    <t>JPF1K163</t>
  </si>
  <si>
    <t>1210026726</t>
  </si>
  <si>
    <t>1210026739</t>
  </si>
  <si>
    <t>1210026939</t>
  </si>
  <si>
    <t>1210026963</t>
  </si>
  <si>
    <t>1210030756</t>
  </si>
  <si>
    <t>1210030765</t>
  </si>
  <si>
    <t>JPF1K172</t>
  </si>
  <si>
    <t>1210025731</t>
  </si>
  <si>
    <t>1210025756</t>
  </si>
  <si>
    <t>11.475</t>
  </si>
  <si>
    <t>1210029766</t>
  </si>
  <si>
    <t>1210029783</t>
  </si>
  <si>
    <t>1210029851</t>
  </si>
  <si>
    <t>140.85</t>
  </si>
  <si>
    <t>1210029881</t>
  </si>
  <si>
    <t>JPF1L102</t>
  </si>
  <si>
    <t>1210025649</t>
  </si>
  <si>
    <t>1210025671</t>
  </si>
  <si>
    <t>1210026647</t>
  </si>
  <si>
    <t>1210026665</t>
  </si>
  <si>
    <t>1210026767</t>
  </si>
  <si>
    <t>1210026798</t>
  </si>
  <si>
    <t>JPF1L103</t>
  </si>
  <si>
    <t>1210025702</t>
  </si>
  <si>
    <t>1210025733</t>
  </si>
  <si>
    <t>1210026692</t>
  </si>
  <si>
    <t>1210026712</t>
  </si>
  <si>
    <t>1210026845</t>
  </si>
  <si>
    <t>143.3</t>
  </si>
  <si>
    <t>1210026885</t>
  </si>
  <si>
    <t>JPF1M106</t>
  </si>
  <si>
    <t>1210025781</t>
  </si>
  <si>
    <t>1210025782</t>
  </si>
  <si>
    <t>1210026747</t>
  </si>
  <si>
    <t>16-05-2025 09:16:30</t>
  </si>
  <si>
    <t>09:16:30</t>
  </si>
  <si>
    <t>1210026748</t>
  </si>
  <si>
    <t>16-05-2025 09:16:31</t>
  </si>
  <si>
    <t>09:16:31</t>
  </si>
  <si>
    <t>1210026986</t>
  </si>
  <si>
    <t>157.4</t>
  </si>
  <si>
    <t>1210026989</t>
  </si>
  <si>
    <t>159.5</t>
  </si>
  <si>
    <t>JPF1M118</t>
  </si>
  <si>
    <t>1210026682</t>
  </si>
  <si>
    <t>1210026709</t>
  </si>
  <si>
    <t>1210026846</t>
  </si>
  <si>
    <t>1210026887</t>
  </si>
  <si>
    <t>1210030737</t>
  </si>
  <si>
    <t>1210030746</t>
  </si>
  <si>
    <t>JPF1M170</t>
  </si>
  <si>
    <t>1210025695</t>
  </si>
  <si>
    <t>1210025727</t>
  </si>
  <si>
    <t>1210026691</t>
  </si>
  <si>
    <t>1210026710</t>
  </si>
  <si>
    <t>1210026855</t>
  </si>
  <si>
    <t>1210026894</t>
  </si>
  <si>
    <t>151.15</t>
  </si>
  <si>
    <t>JPF1M174</t>
  </si>
  <si>
    <t>1210026659</t>
  </si>
  <si>
    <t>1210026679</t>
  </si>
  <si>
    <t>1210026802</t>
  </si>
  <si>
    <t>1210026842</t>
  </si>
  <si>
    <t>1210030730</t>
  </si>
  <si>
    <t>1210030736</t>
  </si>
  <si>
    <t>JPF1M176</t>
  </si>
  <si>
    <t>1210025776</t>
  </si>
  <si>
    <t>1210025780</t>
  </si>
  <si>
    <t>1210026638</t>
  </si>
  <si>
    <t>1210026650</t>
  </si>
  <si>
    <t>1210026755</t>
  </si>
  <si>
    <t>145.66666666666666</t>
  </si>
  <si>
    <t>1210026776</t>
  </si>
  <si>
    <t>JPF1N112</t>
  </si>
  <si>
    <t>1210025669</t>
  </si>
  <si>
    <t>1210025701</t>
  </si>
  <si>
    <t>1210029746</t>
  </si>
  <si>
    <t>1210029763</t>
  </si>
  <si>
    <t>1210029824</t>
  </si>
  <si>
    <t>143.48333333333332</t>
  </si>
  <si>
    <t>1210029852</t>
  </si>
  <si>
    <t>151.45</t>
  </si>
  <si>
    <t>JPF1N117</t>
  </si>
  <si>
    <t>1210025645</t>
  </si>
  <si>
    <t>1210025667</t>
  </si>
  <si>
    <t>1210029733</t>
  </si>
  <si>
    <t>1210029738</t>
  </si>
  <si>
    <t>1210029802</t>
  </si>
  <si>
    <t>144.46666666666667</t>
  </si>
  <si>
    <t>1210029823</t>
  </si>
  <si>
    <t>JPF1N167</t>
  </si>
  <si>
    <t>1210030764</t>
  </si>
  <si>
    <t>1210030770</t>
  </si>
  <si>
    <t>JPF1N169</t>
  </si>
  <si>
    <t>1210025754</t>
  </si>
  <si>
    <t>1210025767</t>
  </si>
  <si>
    <t>1210026725</t>
  </si>
  <si>
    <t>1210026734</t>
  </si>
  <si>
    <t>1210026920</t>
  </si>
  <si>
    <t>142.625</t>
  </si>
  <si>
    <t>1210026949</t>
  </si>
  <si>
    <t>150.25</t>
  </si>
  <si>
    <t>JPF1N171</t>
  </si>
  <si>
    <t>1210025644</t>
  </si>
  <si>
    <t>1210025664</t>
  </si>
  <si>
    <t>1210026644</t>
  </si>
  <si>
    <t>1210026660</t>
  </si>
  <si>
    <t>1210026763</t>
  </si>
  <si>
    <t>144.7</t>
  </si>
  <si>
    <t>1210026790</t>
  </si>
  <si>
    <t>151.75</t>
  </si>
  <si>
    <t>JPF1N172</t>
  </si>
  <si>
    <t>1210025774</t>
  </si>
  <si>
    <t>1210025779</t>
  </si>
  <si>
    <t>1210026637</t>
  </si>
  <si>
    <t>1210026646</t>
  </si>
  <si>
    <t>1210026752</t>
  </si>
  <si>
    <t>144.8875</t>
  </si>
  <si>
    <t>1210026768</t>
  </si>
  <si>
    <t>152.3375</t>
  </si>
  <si>
    <t>JPF1N173</t>
  </si>
  <si>
    <t>1210025674</t>
  </si>
  <si>
    <t>1210025706</t>
  </si>
  <si>
    <t>1210026668</t>
  </si>
  <si>
    <t>1210026689</t>
  </si>
  <si>
    <t>1210026801</t>
  </si>
  <si>
    <t>144.45</t>
  </si>
  <si>
    <t>1210026840</t>
  </si>
  <si>
    <t>JPF1N180</t>
  </si>
  <si>
    <t>1210025641</t>
  </si>
  <si>
    <t>1210025657</t>
  </si>
  <si>
    <t>1210026642</t>
  </si>
  <si>
    <t>1210026656</t>
  </si>
  <si>
    <t>1210026758</t>
  </si>
  <si>
    <t>1210026779</t>
  </si>
  <si>
    <t>152.2</t>
  </si>
  <si>
    <t>JPF1O151</t>
  </si>
  <si>
    <t>1210025687</t>
  </si>
  <si>
    <t>1210025719</t>
  </si>
  <si>
    <t>1210026686</t>
  </si>
  <si>
    <t>1210026707</t>
  </si>
  <si>
    <t>1210026843</t>
  </si>
  <si>
    <t>1210026881</t>
  </si>
  <si>
    <t>JPF1P111</t>
  </si>
  <si>
    <t>1210026676</t>
  </si>
  <si>
    <t>1210026697</t>
  </si>
  <si>
    <t>1210026835</t>
  </si>
  <si>
    <t>143.05</t>
  </si>
  <si>
    <t>1210026875</t>
  </si>
  <si>
    <t>151.8</t>
  </si>
  <si>
    <t>1210030735</t>
  </si>
  <si>
    <t>1210030742</t>
  </si>
  <si>
    <t>JPF1P112</t>
  </si>
  <si>
    <t>1210030754</t>
  </si>
  <si>
    <t>1210030763</t>
  </si>
  <si>
    <t>JPF1P164</t>
  </si>
  <si>
    <t>1210025683</t>
  </si>
  <si>
    <t>1210025716</t>
  </si>
  <si>
    <t>1210029754</t>
  </si>
  <si>
    <t>1210029772</t>
  </si>
  <si>
    <t>1210029841</t>
  </si>
  <si>
    <t>1210029871</t>
  </si>
  <si>
    <t>151.26666666666668</t>
  </si>
  <si>
    <t>JPF1P165</t>
  </si>
  <si>
    <t>1210025691</t>
  </si>
  <si>
    <t>1210025722</t>
  </si>
  <si>
    <t>1210026680</t>
  </si>
  <si>
    <t>1210026706</t>
  </si>
  <si>
    <t>1210026823</t>
  </si>
  <si>
    <t>1210026863</t>
  </si>
  <si>
    <t>151.1</t>
  </si>
  <si>
    <t>JPF1P169</t>
  </si>
  <si>
    <t>1210025699</t>
  </si>
  <si>
    <t>1210025736</t>
  </si>
  <si>
    <t>1210029761</t>
  </si>
  <si>
    <t>1210029776</t>
  </si>
  <si>
    <t>1210029854</t>
  </si>
  <si>
    <t>140.7</t>
  </si>
  <si>
    <t>1210029884</t>
  </si>
  <si>
    <t>JPF1P170</t>
  </si>
  <si>
    <t>1210026700</t>
  </si>
  <si>
    <t>1210026718</t>
  </si>
  <si>
    <t>1210026880</t>
  </si>
  <si>
    <t>1210026919</t>
  </si>
  <si>
    <t>150.3</t>
  </si>
  <si>
    <t>1210030741</t>
  </si>
  <si>
    <t>1210030751</t>
  </si>
  <si>
    <t>JPF1R123</t>
  </si>
  <si>
    <t>1210025650</t>
  </si>
  <si>
    <t>1210025681</t>
  </si>
  <si>
    <t>1210029735</t>
  </si>
  <si>
    <t>1210029748</t>
  </si>
  <si>
    <t>19.4</t>
  </si>
  <si>
    <t>1210029806</t>
  </si>
  <si>
    <t>144.3</t>
  </si>
  <si>
    <t>1210029829</t>
  </si>
  <si>
    <t>JPF1R134</t>
  </si>
  <si>
    <t>1210025680</t>
  </si>
  <si>
    <t>1210025713</t>
  </si>
  <si>
    <t>1210026681</t>
  </si>
  <si>
    <t>1210026702</t>
  </si>
  <si>
    <t>1210026831</t>
  </si>
  <si>
    <t>1210026870</t>
  </si>
  <si>
    <t>JPF1R193</t>
  </si>
  <si>
    <t>1210025630</t>
  </si>
  <si>
    <t>1210025634</t>
  </si>
  <si>
    <t>1210029726</t>
  </si>
  <si>
    <t>1210029728</t>
  </si>
  <si>
    <t>19.8</t>
  </si>
  <si>
    <t>1210029793</t>
  </si>
  <si>
    <t>144.25</t>
  </si>
  <si>
    <t>1210029810</t>
  </si>
  <si>
    <t>JPF1R194</t>
  </si>
  <si>
    <t>1210026654</t>
  </si>
  <si>
    <t>1210026673</t>
  </si>
  <si>
    <t>1210026794</t>
  </si>
  <si>
    <t>1210026829</t>
  </si>
  <si>
    <t>1210030729</t>
  </si>
  <si>
    <t>1210030734</t>
  </si>
  <si>
    <t>JPF1R197</t>
  </si>
  <si>
    <t>1210025668</t>
  </si>
  <si>
    <t>1210025693</t>
  </si>
  <si>
    <t>1210029734</t>
  </si>
  <si>
    <t>1210029747</t>
  </si>
  <si>
    <t>1210029794</t>
  </si>
  <si>
    <t>144.29166666666666</t>
  </si>
  <si>
    <t>1210029811</t>
  </si>
  <si>
    <t>151.16666666666666</t>
  </si>
  <si>
    <t>JPF1R199</t>
  </si>
  <si>
    <t>1210025666</t>
  </si>
  <si>
    <t>1210025698</t>
  </si>
  <si>
    <t>1210026662</t>
  </si>
  <si>
    <t>1210026683</t>
  </si>
  <si>
    <t>1210026793</t>
  </si>
  <si>
    <t>1210026828</t>
  </si>
  <si>
    <t>JPF1R202</t>
  </si>
  <si>
    <t>1210025654</t>
  </si>
  <si>
    <t>1210025684</t>
  </si>
  <si>
    <t>1210029730</t>
  </si>
  <si>
    <t>1210029740</t>
  </si>
  <si>
    <t>1210029791</t>
  </si>
  <si>
    <t>1210029803</t>
  </si>
  <si>
    <t>JPF1R203</t>
  </si>
  <si>
    <t>1210025703</t>
  </si>
  <si>
    <t>1210025735</t>
  </si>
  <si>
    <t>1210026695</t>
  </si>
  <si>
    <t>1210026719</t>
  </si>
  <si>
    <t>1210026866</t>
  </si>
  <si>
    <t>141.65</t>
  </si>
  <si>
    <t>1210026906</t>
  </si>
  <si>
    <t>JPF1R205</t>
  </si>
  <si>
    <t>1210025717</t>
  </si>
  <si>
    <t>1210025743</t>
  </si>
  <si>
    <t>1210026701</t>
  </si>
  <si>
    <t>1210026724</t>
  </si>
  <si>
    <t>1210026867</t>
  </si>
  <si>
    <t>141.75</t>
  </si>
  <si>
    <t>1210026905</t>
  </si>
  <si>
    <t>151.4</t>
  </si>
  <si>
    <t>JPF1R212</t>
  </si>
  <si>
    <t>1210025761</t>
  </si>
  <si>
    <t>1210025768</t>
  </si>
  <si>
    <t>1210026728</t>
  </si>
  <si>
    <t>1210026742</t>
  </si>
  <si>
    <t>1210026928</t>
  </si>
  <si>
    <t>1210026955</t>
  </si>
  <si>
    <t>JPF1S104</t>
  </si>
  <si>
    <t>1210030761</t>
  </si>
  <si>
    <t>1210030766</t>
  </si>
  <si>
    <t>JPF1S131</t>
  </si>
  <si>
    <t>1210025627</t>
  </si>
  <si>
    <t>1210025632</t>
  </si>
  <si>
    <t>1210026629</t>
  </si>
  <si>
    <t>1210026633</t>
  </si>
  <si>
    <t>1210026760</t>
  </si>
  <si>
    <t>1210026783</t>
  </si>
  <si>
    <t>151.85</t>
  </si>
  <si>
    <t>JPF1S132</t>
  </si>
  <si>
    <t>1210025682</t>
  </si>
  <si>
    <t>1210025720</t>
  </si>
  <si>
    <t>1210029741</t>
  </si>
  <si>
    <t>1210029755</t>
  </si>
  <si>
    <t>1210029805</t>
  </si>
  <si>
    <t>1210029826</t>
  </si>
  <si>
    <t>150.93</t>
  </si>
  <si>
    <t>JPF1S138</t>
  </si>
  <si>
    <t>1210026733</t>
  </si>
  <si>
    <t>1210026744</t>
  </si>
  <si>
    <t>1210026962</t>
  </si>
  <si>
    <t>140.75</t>
  </si>
  <si>
    <t>1210026976</t>
  </si>
  <si>
    <t>151.2</t>
  </si>
  <si>
    <t>1210030768</t>
  </si>
  <si>
    <t>1210030771</t>
  </si>
  <si>
    <t>16-05-2025 09:16:20</t>
  </si>
  <si>
    <t>JPF1S152</t>
  </si>
  <si>
    <t>1210025772</t>
  </si>
  <si>
    <t>16-05-2025 09:16:21</t>
  </si>
  <si>
    <t>1210025777</t>
  </si>
  <si>
    <t>1210026635</t>
  </si>
  <si>
    <t>1210026640</t>
  </si>
  <si>
    <t>19.7</t>
  </si>
  <si>
    <t>1210026750</t>
  </si>
  <si>
    <t>145</t>
  </si>
  <si>
    <t>1210026759</t>
  </si>
  <si>
    <t>JPF1S210</t>
  </si>
  <si>
    <t>1210026664</t>
  </si>
  <si>
    <t>1210026687</t>
  </si>
  <si>
    <t>1210026812</t>
  </si>
  <si>
    <t>144.35</t>
  </si>
  <si>
    <t>1210026852</t>
  </si>
  <si>
    <t>1210030731</t>
  </si>
  <si>
    <t>1210030738</t>
  </si>
  <si>
    <t>JPF1S213</t>
  </si>
  <si>
    <t>1210025647</t>
  </si>
  <si>
    <t>1210025670</t>
  </si>
  <si>
    <t>1210026653</t>
  </si>
  <si>
    <t>1210026672</t>
  </si>
  <si>
    <t>1210026780</t>
  </si>
  <si>
    <t>1210026814</t>
  </si>
  <si>
    <t>JPF1S215</t>
  </si>
  <si>
    <t>1210025688</t>
  </si>
  <si>
    <t>1210025718</t>
  </si>
  <si>
    <t>1210029745</t>
  </si>
  <si>
    <t>1210029758</t>
  </si>
  <si>
    <t>1210029808</t>
  </si>
  <si>
    <t>143.59</t>
  </si>
  <si>
    <t>1210029833</t>
  </si>
  <si>
    <t>JPF1S217</t>
  </si>
  <si>
    <t>1210025639</t>
  </si>
  <si>
    <t>1210025646</t>
  </si>
  <si>
    <t>1210026639</t>
  </si>
  <si>
    <t>1210026651</t>
  </si>
  <si>
    <t>1210026754</t>
  </si>
  <si>
    <t>144.8</t>
  </si>
  <si>
    <t>1210026772</t>
  </si>
  <si>
    <t>152</t>
  </si>
  <si>
    <t>JPF1S218</t>
  </si>
  <si>
    <t>1210026670</t>
  </si>
  <si>
    <t>1210026693</t>
  </si>
  <si>
    <t>1210026824</t>
  </si>
  <si>
    <t>1210026862</t>
  </si>
  <si>
    <t>1210030733</t>
  </si>
  <si>
    <t>1210030743</t>
  </si>
  <si>
    <t>JPF1S222</t>
  </si>
  <si>
    <t>1210025734</t>
  </si>
  <si>
    <t>1210025758</t>
  </si>
  <si>
    <t>1210029774</t>
  </si>
  <si>
    <t>1210029787</t>
  </si>
  <si>
    <t>1210029878</t>
  </si>
  <si>
    <t>1210029901</t>
  </si>
  <si>
    <t>150.15</t>
  </si>
  <si>
    <t>JPF1S233</t>
  </si>
  <si>
    <t>1210025679</t>
  </si>
  <si>
    <t>1210025709</t>
  </si>
  <si>
    <t>1210026674</t>
  </si>
  <si>
    <t>1210026699</t>
  </si>
  <si>
    <t>1210026811</t>
  </si>
  <si>
    <t>1210026851</t>
  </si>
  <si>
    <t>JPF1S241</t>
  </si>
  <si>
    <t>1210025708</t>
  </si>
  <si>
    <t>1210025745</t>
  </si>
  <si>
    <t>1210026696</t>
  </si>
  <si>
    <t>1210026717</t>
  </si>
  <si>
    <t>1210026856</t>
  </si>
  <si>
    <t>1210026895</t>
  </si>
  <si>
    <t>JPF1T101</t>
  </si>
  <si>
    <t>1210025705</t>
  </si>
  <si>
    <t>1210025732</t>
  </si>
  <si>
    <t>JPF1V101</t>
  </si>
  <si>
    <t>1210026705</t>
  </si>
  <si>
    <t>1210026736</t>
  </si>
  <si>
    <t>1210026902</t>
  </si>
  <si>
    <t>140.95</t>
  </si>
  <si>
    <t>1210026936</t>
  </si>
  <si>
    <t>1210030747</t>
  </si>
  <si>
    <t>1210030757</t>
  </si>
  <si>
    <t>JPF1V110</t>
  </si>
  <si>
    <t>1210025655</t>
  </si>
  <si>
    <t>1210025685</t>
  </si>
  <si>
    <t>1210029739</t>
  </si>
  <si>
    <t>7.166666666666667</t>
  </si>
  <si>
    <t>1210029753</t>
  </si>
  <si>
    <t>1210029809</t>
  </si>
  <si>
    <t>144.18333333333334</t>
  </si>
  <si>
    <t>1210029836</t>
  </si>
  <si>
    <t>JPF1V163</t>
  </si>
  <si>
    <t>1210025643</t>
  </si>
  <si>
    <t>1210025663</t>
  </si>
  <si>
    <t>1210026649</t>
  </si>
  <si>
    <t>1210026666</t>
  </si>
  <si>
    <t>1210026773</t>
  </si>
  <si>
    <t>1210026805</t>
  </si>
  <si>
    <t>JPF1V164</t>
  </si>
  <si>
    <t>1210025653</t>
  </si>
  <si>
    <t>1210025678</t>
  </si>
  <si>
    <t>1210026652</t>
  </si>
  <si>
    <t>1210026671</t>
  </si>
  <si>
    <t>1210026775</t>
  </si>
  <si>
    <t>1210026808</t>
  </si>
  <si>
    <t>JPF1V179</t>
  </si>
  <si>
    <t>1210026714</t>
  </si>
  <si>
    <t>1210026740</t>
  </si>
  <si>
    <t>1210026913</t>
  </si>
  <si>
    <t>1210026943</t>
  </si>
  <si>
    <t>1210030749</t>
  </si>
  <si>
    <t>1210030755</t>
  </si>
  <si>
    <t>JPF1Y102</t>
  </si>
  <si>
    <t>1210025694</t>
  </si>
  <si>
    <t>1210025726</t>
  </si>
  <si>
    <t>1210026685</t>
  </si>
  <si>
    <t>1210026715</t>
  </si>
  <si>
    <t>1210026834</t>
  </si>
  <si>
    <t>1210026873</t>
  </si>
  <si>
    <t>JPP032</t>
  </si>
  <si>
    <t>1210025660</t>
  </si>
  <si>
    <t>1210025692</t>
  </si>
  <si>
    <t>1210026657</t>
  </si>
  <si>
    <t>1210026677</t>
  </si>
  <si>
    <t>1210026784</t>
  </si>
  <si>
    <t>144.075</t>
  </si>
  <si>
    <t>1210026816</t>
  </si>
  <si>
    <t>JPP690</t>
  </si>
  <si>
    <t>1210025752</t>
  </si>
  <si>
    <t>1210025766</t>
  </si>
  <si>
    <t>1210029778</t>
  </si>
  <si>
    <t>1210029784</t>
  </si>
  <si>
    <t>1210029874</t>
  </si>
  <si>
    <t>141.55</t>
  </si>
  <si>
    <t>1210029900</t>
  </si>
  <si>
    <t>JPS10G101</t>
  </si>
  <si>
    <t>1210025739</t>
  </si>
  <si>
    <t>1210025760</t>
  </si>
  <si>
    <t>1210029769</t>
  </si>
  <si>
    <t>1210029786</t>
  </si>
  <si>
    <t>1210029857</t>
  </si>
  <si>
    <t>1210029886</t>
  </si>
  <si>
    <t>JPS10M103</t>
  </si>
  <si>
    <t>1210025714</t>
  </si>
  <si>
    <t>1210025742</t>
  </si>
  <si>
    <t>1210029756</t>
  </si>
  <si>
    <t>1210029771</t>
  </si>
  <si>
    <t>1210029828</t>
  </si>
  <si>
    <t>1210029856</t>
  </si>
  <si>
    <t>JPS10S109</t>
  </si>
  <si>
    <t>1210025749</t>
  </si>
  <si>
    <t>1210025765</t>
  </si>
  <si>
    <t>JPS10U102</t>
  </si>
  <si>
    <t>1210025764</t>
  </si>
  <si>
    <t>1210025771</t>
  </si>
  <si>
    <t>JPS1787</t>
  </si>
  <si>
    <t>1210025757</t>
  </si>
  <si>
    <t>1210025769</t>
  </si>
  <si>
    <t>1210029780</t>
  </si>
  <si>
    <t>1210029785</t>
  </si>
  <si>
    <t>1210029882</t>
  </si>
  <si>
    <t>141.8375</t>
  </si>
  <si>
    <t>1210029905</t>
  </si>
  <si>
    <t>JPS7A101</t>
  </si>
  <si>
    <t>1210025642</t>
  </si>
  <si>
    <t>1210025658</t>
  </si>
  <si>
    <t>1210029731</t>
  </si>
  <si>
    <t>1210029742</t>
  </si>
  <si>
    <t>19.35</t>
  </si>
  <si>
    <t>1210029795</t>
  </si>
  <si>
    <t>144.2</t>
  </si>
  <si>
    <t>1210029814</t>
  </si>
  <si>
    <t>151.53333333333333</t>
  </si>
  <si>
    <t>JPS7N102</t>
  </si>
  <si>
    <t>1210025659</t>
  </si>
  <si>
    <t>1210025686</t>
  </si>
  <si>
    <t>1210026663</t>
  </si>
  <si>
    <t>1210026684</t>
  </si>
  <si>
    <t>1210026799</t>
  </si>
  <si>
    <t>1210026837</t>
  </si>
  <si>
    <t>CHOICE</t>
  </si>
  <si>
    <t>D600</t>
  </si>
  <si>
    <t>1220026505</t>
  </si>
  <si>
    <t>49300</t>
  </si>
  <si>
    <t>47.725</t>
  </si>
  <si>
    <t>NIFTY 22MAY2025 CE 25500</t>
  </si>
  <si>
    <t>NIFTY2552225500CE</t>
  </si>
  <si>
    <t>1220026506</t>
  </si>
  <si>
    <t>49207</t>
  </si>
  <si>
    <t>51.05</t>
  </si>
  <si>
    <t>NIFTY 22MAY2025 PE 24500</t>
  </si>
  <si>
    <t>NIFTY2552224500PE</t>
  </si>
  <si>
    <t>1220027495</t>
  </si>
  <si>
    <t>18.35</t>
  </si>
  <si>
    <t>1220027496</t>
  </si>
  <si>
    <t>39.95</t>
  </si>
  <si>
    <t>16-05-2025 09:16:25</t>
  </si>
  <si>
    <t>1220027510</t>
  </si>
  <si>
    <t>137.4</t>
  </si>
  <si>
    <t>137.36666666666667</t>
  </si>
  <si>
    <t>16-05-2025 09:17:16</t>
  </si>
  <si>
    <t>16-05-2025 09:17:17</t>
  </si>
  <si>
    <t>1220027511</t>
  </si>
  <si>
    <t>157.45</t>
  </si>
  <si>
    <t>IIFL</t>
  </si>
  <si>
    <t>FINE1M02</t>
  </si>
  <si>
    <t>1210929460</t>
  </si>
  <si>
    <t>1210929461</t>
  </si>
  <si>
    <t>1211057164</t>
  </si>
  <si>
    <t>1211057165</t>
  </si>
  <si>
    <t>1211057166</t>
  </si>
  <si>
    <t>142.4</t>
  </si>
  <si>
    <t>1211057167</t>
  </si>
  <si>
    <t>FINE1P01</t>
  </si>
  <si>
    <t>1210929462</t>
  </si>
  <si>
    <t>1210929463</t>
  </si>
  <si>
    <t>1210930944</t>
  </si>
  <si>
    <t>1210930945</t>
  </si>
  <si>
    <t>1210930946</t>
  </si>
  <si>
    <t>141.1</t>
  </si>
  <si>
    <t>1210930947</t>
  </si>
  <si>
    <t>JAINAM3001</t>
  </si>
  <si>
    <t>DLL13461</t>
  </si>
  <si>
    <t>1260030329</t>
  </si>
  <si>
    <t>50.464285714285715</t>
  </si>
  <si>
    <t>16-05-2025 09:16:46</t>
  </si>
  <si>
    <t>09:16:46</t>
  </si>
  <si>
    <t>1260031339</t>
  </si>
  <si>
    <t>1260031342</t>
  </si>
  <si>
    <t>16-05-2025 09:16:32</t>
  </si>
  <si>
    <t>09:16:32</t>
  </si>
  <si>
    <t>1260031369</t>
  </si>
  <si>
    <t>135.6875</t>
  </si>
  <si>
    <t>1260031371</t>
  </si>
  <si>
    <t>161.1</t>
  </si>
  <si>
    <t>16-05-2025 09:17:20</t>
  </si>
  <si>
    <t>09:17:20</t>
  </si>
  <si>
    <t>1260030331</t>
  </si>
  <si>
    <t>50.35</t>
  </si>
  <si>
    <t>16-05-2025 09:16:47</t>
  </si>
  <si>
    <t xml:space="preserve">Cancelled - 17071 : The order could have resulted in self trade </t>
  </si>
  <si>
    <t>09:16:47</t>
  </si>
  <si>
    <t>MITH675</t>
  </si>
  <si>
    <t>1260030330</t>
  </si>
  <si>
    <t>50.52916666666667</t>
  </si>
  <si>
    <t>1260030332</t>
  </si>
  <si>
    <t>50.55416666666667</t>
  </si>
  <si>
    <t>1260030333</t>
  </si>
  <si>
    <t>50.78958333333333</t>
  </si>
  <si>
    <t>1260030334</t>
  </si>
  <si>
    <t>50.708333333333336</t>
  </si>
  <si>
    <t>16-05-2025 09:16:48</t>
  </si>
  <si>
    <t>09:16:48</t>
  </si>
  <si>
    <t>1260031340</t>
  </si>
  <si>
    <t>19.81764705882353</t>
  </si>
  <si>
    <t>1260031341</t>
  </si>
  <si>
    <t>39.379411764705885</t>
  </si>
  <si>
    <t>1260031370</t>
  </si>
  <si>
    <t>135.50588235294117</t>
  </si>
  <si>
    <t>1260031373</t>
  </si>
  <si>
    <t>160.61764705882354</t>
  </si>
  <si>
    <t>JAINAM</t>
  </si>
  <si>
    <t>DLL14013</t>
  </si>
  <si>
    <t>1240063428</t>
  </si>
  <si>
    <t>16-05-2025 09:16:29</t>
  </si>
  <si>
    <t>09:16:29</t>
  </si>
  <si>
    <t>1240063429</t>
  </si>
  <si>
    <t>39.2</t>
  </si>
  <si>
    <t>1240063430</t>
  </si>
  <si>
    <t>136.90714285714284</t>
  </si>
  <si>
    <t>1240063432</t>
  </si>
  <si>
    <t>159.22857142857143</t>
  </si>
  <si>
    <t>1240065434</t>
  </si>
  <si>
    <t>50.3</t>
  </si>
  <si>
    <t>1240065433</t>
  </si>
  <si>
    <t>50.573076923076925</t>
  </si>
  <si>
    <t>16-05-2025 09:16:45</t>
  </si>
  <si>
    <t>09:16:45</t>
  </si>
  <si>
    <t>MITH442</t>
  </si>
  <si>
    <t>1240027234</t>
  </si>
  <si>
    <t>16-05-2025 09:16:28</t>
  </si>
  <si>
    <t>09:16:28</t>
  </si>
  <si>
    <t>1240027235</t>
  </si>
  <si>
    <t>1240028235</t>
  </si>
  <si>
    <t>6.9</t>
  </si>
  <si>
    <t>1240028236</t>
  </si>
  <si>
    <t>16-05-2025 09:16:33</t>
  </si>
  <si>
    <t>09:16:33</t>
  </si>
  <si>
    <t>1240028247</t>
  </si>
  <si>
    <t>1240028249</t>
  </si>
  <si>
    <t>159.45</t>
  </si>
  <si>
    <t>16-05-2025 09:17:21</t>
  </si>
  <si>
    <t>09:17:21</t>
  </si>
  <si>
    <t>12314412</t>
  </si>
  <si>
    <t>1210501094</t>
  </si>
  <si>
    <t>1210501097</t>
  </si>
  <si>
    <t>19.51</t>
  </si>
  <si>
    <t>1210501113</t>
  </si>
  <si>
    <t>140.93</t>
  </si>
  <si>
    <t>1210501115</t>
  </si>
  <si>
    <t>151.37</t>
  </si>
  <si>
    <t>1210503156</t>
  </si>
  <si>
    <t>1210503158</t>
  </si>
  <si>
    <t>12314417</t>
  </si>
  <si>
    <t>1210500105</t>
  </si>
  <si>
    <t>1210500109</t>
  </si>
  <si>
    <t>1210501099</t>
  </si>
  <si>
    <t>7.05</t>
  </si>
  <si>
    <t>1210501101</t>
  </si>
  <si>
    <t>20.05</t>
  </si>
  <si>
    <t>1210501116</t>
  </si>
  <si>
    <t>140.3</t>
  </si>
  <si>
    <t>16-05-2025 09:17:14</t>
  </si>
  <si>
    <t>1210501120</t>
  </si>
  <si>
    <t>12314455</t>
  </si>
  <si>
    <t>1210501092</t>
  </si>
  <si>
    <t>1210501096</t>
  </si>
  <si>
    <t>19.583333333333332</t>
  </si>
  <si>
    <t>1210501110</t>
  </si>
  <si>
    <t>141.2888888888889</t>
  </si>
  <si>
    <t>1210501112</t>
  </si>
  <si>
    <t>150.88333333333333</t>
  </si>
  <si>
    <t>1210503152</t>
  </si>
  <si>
    <t>1210503154</t>
  </si>
  <si>
    <t>11.426315789473684</t>
  </si>
  <si>
    <t>12314523</t>
  </si>
  <si>
    <t>1210500107</t>
  </si>
  <si>
    <t>1210500110</t>
  </si>
  <si>
    <t>11.35</t>
  </si>
  <si>
    <t>1210501100</t>
  </si>
  <si>
    <t>1210501104</t>
  </si>
  <si>
    <t>1210501117</t>
  </si>
  <si>
    <t>139.4</t>
  </si>
  <si>
    <t>1210501119</t>
  </si>
  <si>
    <t>152.15</t>
  </si>
  <si>
    <t>12314526</t>
  </si>
  <si>
    <t>1210500101</t>
  </si>
  <si>
    <t>1210500102</t>
  </si>
  <si>
    <t>1210502147</t>
  </si>
  <si>
    <t>1210502148</t>
  </si>
  <si>
    <t>20.1</t>
  </si>
  <si>
    <t>1210502153</t>
  </si>
  <si>
    <t>1210502154</t>
  </si>
  <si>
    <t>152.35</t>
  </si>
  <si>
    <t>12314576</t>
  </si>
  <si>
    <t>1210500112</t>
  </si>
  <si>
    <t>1210500114</t>
  </si>
  <si>
    <t>1210501103</t>
  </si>
  <si>
    <t>1210501106</t>
  </si>
  <si>
    <t>20</t>
  </si>
  <si>
    <t>1210501118</t>
  </si>
  <si>
    <t>140.05</t>
  </si>
  <si>
    <t>140.025</t>
  </si>
  <si>
    <t>1210501121</t>
  </si>
  <si>
    <t>152.5</t>
  </si>
  <si>
    <t>1210500106</t>
  </si>
  <si>
    <t>1210500111</t>
  </si>
  <si>
    <t>1210501105</t>
  </si>
  <si>
    <t>1210501108</t>
  </si>
  <si>
    <t>1210501132</t>
  </si>
  <si>
    <t>139.05</t>
  </si>
  <si>
    <t>16-05-2025 09:17:15</t>
  </si>
  <si>
    <t>1210501139</t>
  </si>
  <si>
    <t>1210500108</t>
  </si>
  <si>
    <t>1210500113</t>
  </si>
  <si>
    <t>1210501107</t>
  </si>
  <si>
    <t>1210501109</t>
  </si>
  <si>
    <t>1210501136</t>
  </si>
  <si>
    <t>138.25</t>
  </si>
  <si>
    <t>1210501141</t>
  </si>
  <si>
    <t>155.05</t>
  </si>
  <si>
    <t>1210500103</t>
  </si>
  <si>
    <t>1210500104</t>
  </si>
  <si>
    <t>1210501098</t>
  </si>
  <si>
    <t>1210501102</t>
  </si>
  <si>
    <t>1210501124</t>
  </si>
  <si>
    <t>138.9</t>
  </si>
  <si>
    <t>138.8875</t>
  </si>
  <si>
    <t>1210501131</t>
  </si>
  <si>
    <t>152.375</t>
  </si>
  <si>
    <t>1210501093</t>
  </si>
  <si>
    <t>1210501095</t>
  </si>
  <si>
    <t>19.584615384615386</t>
  </si>
  <si>
    <t>1210501111</t>
  </si>
  <si>
    <t>141.15</t>
  </si>
  <si>
    <t>141.01923076923077</t>
  </si>
  <si>
    <t>1210501114</t>
  </si>
  <si>
    <t>150.91153846153847</t>
  </si>
  <si>
    <t>1210503153</t>
  </si>
  <si>
    <t>1210503155</t>
  </si>
  <si>
    <t>1210503157</t>
  </si>
  <si>
    <t>11.4875</t>
  </si>
  <si>
    <t>1210503159</t>
  </si>
  <si>
    <t>39.4</t>
  </si>
  <si>
    <t>135.05</t>
  </si>
  <si>
    <t>135.0125</t>
  </si>
  <si>
    <t>1210028429</t>
  </si>
  <si>
    <t>158.5</t>
  </si>
  <si>
    <t>158.475</t>
  </si>
  <si>
    <t>1210029427</t>
  </si>
  <si>
    <t>1210029428</t>
  </si>
  <si>
    <t>50.57857142857143</t>
  </si>
  <si>
    <t>MO</t>
  </si>
  <si>
    <t>DELD991</t>
  </si>
  <si>
    <t>1220025247</t>
  </si>
  <si>
    <t>1220025249</t>
  </si>
  <si>
    <t>1220025272</t>
  </si>
  <si>
    <t>143.18571428571428</t>
  </si>
  <si>
    <t>1220025275</t>
  </si>
  <si>
    <t>151.06428571428572</t>
  </si>
  <si>
    <t>1220041300</t>
  </si>
  <si>
    <t>1220041304</t>
  </si>
  <si>
    <t>3.7</t>
  </si>
  <si>
    <t>1220041308</t>
  </si>
  <si>
    <t>11.4125</t>
  </si>
  <si>
    <t>1220041312</t>
  </si>
  <si>
    <t>11.435714285714285</t>
  </si>
  <si>
    <t>FINE1F02</t>
  </si>
  <si>
    <t>1220024247</t>
  </si>
  <si>
    <t>1220024251</t>
  </si>
  <si>
    <t>1220025259</t>
  </si>
  <si>
    <t>1220025264</t>
  </si>
  <si>
    <t>1220025297</t>
  </si>
  <si>
    <t>1220025301</t>
  </si>
  <si>
    <t>JR0546</t>
  </si>
  <si>
    <t>1220025243</t>
  </si>
  <si>
    <t>1220025245</t>
  </si>
  <si>
    <t>19.357692307692307</t>
  </si>
  <si>
    <t>1220025269</t>
  </si>
  <si>
    <t>144.43076923076924</t>
  </si>
  <si>
    <t>1220025271</t>
  </si>
  <si>
    <t>151.72307692307692</t>
  </si>
  <si>
    <t>1220041297</t>
  </si>
  <si>
    <t>1220041299</t>
  </si>
  <si>
    <t>1220041302</t>
  </si>
  <si>
    <t>1220041306</t>
  </si>
  <si>
    <t>OMDLAS1203</t>
  </si>
  <si>
    <t>1220025244</t>
  </si>
  <si>
    <t>1220025246</t>
  </si>
  <si>
    <t>1220025270</t>
  </si>
  <si>
    <t>1220025273</t>
  </si>
  <si>
    <t>151.41666666666666</t>
  </si>
  <si>
    <t>1220041298</t>
  </si>
  <si>
    <t>1220041301</t>
  </si>
  <si>
    <t>OMDLAS1215</t>
  </si>
  <si>
    <t>1220024246</t>
  </si>
  <si>
    <t>1220024252</t>
  </si>
  <si>
    <t>1220025258</t>
  </si>
  <si>
    <t>1220025262</t>
  </si>
  <si>
    <t>19.433333333333334</t>
  </si>
  <si>
    <t>1220025298</t>
  </si>
  <si>
    <t>140.8</t>
  </si>
  <si>
    <t>140.73333333333332</t>
  </si>
  <si>
    <t>1220025306</t>
  </si>
  <si>
    <t>OMDLAS1216</t>
  </si>
  <si>
    <t>1220024244</t>
  </si>
  <si>
    <t>1220024248</t>
  </si>
  <si>
    <t>1220039297</t>
  </si>
  <si>
    <t>1220039299</t>
  </si>
  <si>
    <t>1220039301</t>
  </si>
  <si>
    <t>1220039303</t>
  </si>
  <si>
    <t>OMDLAS1220</t>
  </si>
  <si>
    <t>1220024260</t>
  </si>
  <si>
    <t>1220024261</t>
  </si>
  <si>
    <t>1220025265</t>
  </si>
  <si>
    <t>1220025267</t>
  </si>
  <si>
    <t>1220025311</t>
  </si>
  <si>
    <t>139.2</t>
  </si>
  <si>
    <t>1220025315</t>
  </si>
  <si>
    <t>152.65</t>
  </si>
  <si>
    <t>OMDLAS1223</t>
  </si>
  <si>
    <t>1220024255</t>
  </si>
  <si>
    <t>1220024258</t>
  </si>
  <si>
    <t>1220025263</t>
  </si>
  <si>
    <t>1220025268</t>
  </si>
  <si>
    <t>19.3</t>
  </si>
  <si>
    <t>1220025299</t>
  </si>
  <si>
    <t>1220025305</t>
  </si>
  <si>
    <t>OMDLAS1225</t>
  </si>
  <si>
    <t>1220025252</t>
  </si>
  <si>
    <t>1220025255</t>
  </si>
  <si>
    <t>1220025279</t>
  </si>
  <si>
    <t>1220025284</t>
  </si>
  <si>
    <t>151.25</t>
  </si>
  <si>
    <t>151.2375</t>
  </si>
  <si>
    <t>1220041309</t>
  </si>
  <si>
    <t>1220041313</t>
  </si>
  <si>
    <t>OMDLAS1226</t>
  </si>
  <si>
    <t>1220025250</t>
  </si>
  <si>
    <t>1220025253</t>
  </si>
  <si>
    <t>1220025276</t>
  </si>
  <si>
    <t>1220025280</t>
  </si>
  <si>
    <t>151.075</t>
  </si>
  <si>
    <t>1220041305</t>
  </si>
  <si>
    <t>1220041310</t>
  </si>
  <si>
    <t>OMDLAS1227</t>
  </si>
  <si>
    <t>1220025248</t>
  </si>
  <si>
    <t>1220025251</t>
  </si>
  <si>
    <t>19.533333333333335</t>
  </si>
  <si>
    <t>1220025274</t>
  </si>
  <si>
    <t>143.66666666666666</t>
  </si>
  <si>
    <t>1220025277</t>
  </si>
  <si>
    <t>1220041303</t>
  </si>
  <si>
    <t>1220041307</t>
  </si>
  <si>
    <t>OMDLAS1229</t>
  </si>
  <si>
    <t>1220025254</t>
  </si>
  <si>
    <t>1220025256</t>
  </si>
  <si>
    <t>1220025283</t>
  </si>
  <si>
    <t>1220025287</t>
  </si>
  <si>
    <t>151.6125</t>
  </si>
  <si>
    <t>1220041311</t>
  </si>
  <si>
    <t>1220041314</t>
  </si>
  <si>
    <t>OMDLAS1230</t>
  </si>
  <si>
    <t>1220024253</t>
  </si>
  <si>
    <t>1220024256</t>
  </si>
  <si>
    <t>1220025260</t>
  </si>
  <si>
    <t>1220025266</t>
  </si>
  <si>
    <t>1220025300</t>
  </si>
  <si>
    <t>140.45</t>
  </si>
  <si>
    <t>1220025303</t>
  </si>
  <si>
    <t>OMDLAS1231</t>
  </si>
  <si>
    <t>1220024250</t>
  </si>
  <si>
    <t>1220024254</t>
  </si>
  <si>
    <t>OMDLAS1233</t>
  </si>
  <si>
    <t>1220039298</t>
  </si>
  <si>
    <t>1220039300</t>
  </si>
  <si>
    <t>1220039302</t>
  </si>
  <si>
    <t>1220039304</t>
  </si>
  <si>
    <t>OMDLAS1234</t>
  </si>
  <si>
    <t>1220024245</t>
  </si>
  <si>
    <t>1220024249</t>
  </si>
  <si>
    <t>SHSS083</t>
  </si>
  <si>
    <t>1220024257</t>
  </si>
  <si>
    <t>1220024259</t>
  </si>
  <si>
    <t>1220025257</t>
  </si>
  <si>
    <t>1220025261</t>
  </si>
  <si>
    <t>1220025302</t>
  </si>
  <si>
    <t>140.06</t>
  </si>
  <si>
    <t>1220025309</t>
  </si>
  <si>
    <t>151.93</t>
  </si>
  <si>
    <t>1210025863</t>
  </si>
  <si>
    <t>16-05-2025 09:16:37</t>
  </si>
  <si>
    <t>09:16:37</t>
  </si>
  <si>
    <t>1210025864</t>
  </si>
  <si>
    <t>51.7</t>
  </si>
  <si>
    <t>51.15</t>
  </si>
  <si>
    <t>1210028863</t>
  </si>
  <si>
    <t>144</t>
  </si>
  <si>
    <t>1210028864</t>
  </si>
  <si>
    <t>XTS</t>
  </si>
  <si>
    <t>FIXAKE0000</t>
  </si>
  <si>
    <t>1220024794</t>
  </si>
  <si>
    <t>1220024795</t>
  </si>
  <si>
    <t>11.455882352941176</t>
  </si>
  <si>
    <t>1220025794</t>
  </si>
  <si>
    <t>1220025795</t>
  </si>
  <si>
    <t>1220025796</t>
  </si>
  <si>
    <t>141.7125</t>
  </si>
  <si>
    <t>1220025797</t>
  </si>
  <si>
    <t>150.83125</t>
  </si>
  <si>
    <t>1210027047</t>
  </si>
  <si>
    <t>25.55</t>
  </si>
  <si>
    <t>16-05-2025 09:19:17</t>
  </si>
  <si>
    <t>1210027053</t>
  </si>
  <si>
    <t>1104058</t>
  </si>
  <si>
    <t>54.25</t>
  </si>
  <si>
    <t>16-05-2025 09:19:18</t>
  </si>
  <si>
    <t>SENSEX 20MAY2025 PE 79800</t>
  </si>
  <si>
    <t>SENSEX2552079800PE</t>
  </si>
  <si>
    <t>1210027048</t>
  </si>
  <si>
    <t>1210027055</t>
  </si>
  <si>
    <t>1210027015</t>
  </si>
  <si>
    <t>25.5</t>
  </si>
  <si>
    <t>16-05-2025 09:19:14</t>
  </si>
  <si>
    <t>16-05-2025 09:19:15</t>
  </si>
  <si>
    <t>1210027026</t>
  </si>
  <si>
    <t>54.075</t>
  </si>
  <si>
    <t>16-05-2025 09:19:16</t>
  </si>
  <si>
    <t>1210029960</t>
  </si>
  <si>
    <t>1210029967</t>
  </si>
  <si>
    <t>54.3</t>
  </si>
  <si>
    <t>1210029933</t>
  </si>
  <si>
    <t>25.35</t>
  </si>
  <si>
    <t>16-05-2025 09:19:11</t>
  </si>
  <si>
    <t>09:19:11</t>
  </si>
  <si>
    <t>1210029941</t>
  </si>
  <si>
    <t>53.175</t>
  </si>
  <si>
    <t>16-05-2025 09:19:12</t>
  </si>
  <si>
    <t>09:19:12</t>
  </si>
  <si>
    <t>1210027050</t>
  </si>
  <si>
    <t>25.6</t>
  </si>
  <si>
    <t>1210027056</t>
  </si>
  <si>
    <t>54.15</t>
  </si>
  <si>
    <t>1210027044</t>
  </si>
  <si>
    <t>1210027051</t>
  </si>
  <si>
    <t>1210029974</t>
  </si>
  <si>
    <t>25.65</t>
  </si>
  <si>
    <t>1210029980</t>
  </si>
  <si>
    <t>54.2</t>
  </si>
  <si>
    <t>16-05-2025 09:19:19</t>
  </si>
  <si>
    <t>09:19:19</t>
  </si>
  <si>
    <t>1210029961</t>
  </si>
  <si>
    <t>1210029969</t>
  </si>
  <si>
    <t>1210026995</t>
  </si>
  <si>
    <t>16-05-2025 09:19:07</t>
  </si>
  <si>
    <t>16-05-2025 09:19:08</t>
  </si>
  <si>
    <t>09:19:07</t>
  </si>
  <si>
    <t>1210027008</t>
  </si>
  <si>
    <t>16-05-2025 09:19:10</t>
  </si>
  <si>
    <t>1210029940</t>
  </si>
  <si>
    <t>25.4</t>
  </si>
  <si>
    <t>1210029946</t>
  </si>
  <si>
    <t>53.1</t>
  </si>
  <si>
    <t>16-05-2025 09:19:13</t>
  </si>
  <si>
    <t>1210029930</t>
  </si>
  <si>
    <t>25.25</t>
  </si>
  <si>
    <t>1210029937</t>
  </si>
  <si>
    <t>53.25</t>
  </si>
  <si>
    <t>1210029954</t>
  </si>
  <si>
    <t>1210029962</t>
  </si>
  <si>
    <t>53.99166666666667</t>
  </si>
  <si>
    <t>1210026996</t>
  </si>
  <si>
    <t>1210027010</t>
  </si>
  <si>
    <t>54.18181818181818</t>
  </si>
  <si>
    <t>1210029919</t>
  </si>
  <si>
    <t>16-05-2025 09:19:09</t>
  </si>
  <si>
    <t>09:19:09</t>
  </si>
  <si>
    <t>1210029936</t>
  </si>
  <si>
    <t>53.1875</t>
  </si>
  <si>
    <t>1210029925</t>
  </si>
  <si>
    <t>25.3</t>
  </si>
  <si>
    <t>1210029932</t>
  </si>
  <si>
    <t>53.275</t>
  </si>
  <si>
    <t>1210029966</t>
  </si>
  <si>
    <t>25.516666666666666</t>
  </si>
  <si>
    <t>1210029971</t>
  </si>
  <si>
    <t>1210026999</t>
  </si>
  <si>
    <t>1210027005</t>
  </si>
  <si>
    <t>1210029949</t>
  </si>
  <si>
    <t>1210029953</t>
  </si>
  <si>
    <t>53.85</t>
  </si>
  <si>
    <t>1210029942</t>
  </si>
  <si>
    <t>1210029947</t>
  </si>
  <si>
    <t>1210026993</t>
  </si>
  <si>
    <t>16-05-2025 09:19:02</t>
  </si>
  <si>
    <t>16-05-2025 09:19:03</t>
  </si>
  <si>
    <t>09:19:02</t>
  </si>
  <si>
    <t>09:19:03</t>
  </si>
  <si>
    <t>1210026994</t>
  </si>
  <si>
    <t>53.05</t>
  </si>
  <si>
    <t>16-05-2025 09:19:05</t>
  </si>
  <si>
    <t>09:19:05</t>
  </si>
  <si>
    <t>1210027002</t>
  </si>
  <si>
    <t>1210027007</t>
  </si>
  <si>
    <t>1210029968</t>
  </si>
  <si>
    <t>1210029975</t>
  </si>
  <si>
    <t>1210029951</t>
  </si>
  <si>
    <t>25.2</t>
  </si>
  <si>
    <t>1210029957</t>
  </si>
  <si>
    <t>53.6</t>
  </si>
  <si>
    <t>1210029970</t>
  </si>
  <si>
    <t>1210029977</t>
  </si>
  <si>
    <t>1210027016</t>
  </si>
  <si>
    <t>1210027025</t>
  </si>
  <si>
    <t>54.1</t>
  </si>
  <si>
    <t>1210027038</t>
  </si>
  <si>
    <t>25.45</t>
  </si>
  <si>
    <t>1210027046</t>
  </si>
  <si>
    <t>1210027061</t>
  </si>
  <si>
    <t>25.7</t>
  </si>
  <si>
    <t>16-05-2025 09:19:27</t>
  </si>
  <si>
    <t>16-05-2025 09:19:28</t>
  </si>
  <si>
    <t>psnxyt_3_A</t>
  </si>
  <si>
    <t>09:19:27</t>
  </si>
  <si>
    <t>09:19:28</t>
  </si>
  <si>
    <t>54.5</t>
  </si>
  <si>
    <t>1210027021</t>
  </si>
  <si>
    <t>1210027032</t>
  </si>
  <si>
    <t>53.9125</t>
  </si>
  <si>
    <t>1210029927</t>
  </si>
  <si>
    <t>1210029934</t>
  </si>
  <si>
    <t>1210029921</t>
  </si>
  <si>
    <t>1210029926</t>
  </si>
  <si>
    <t>1210027014</t>
  </si>
  <si>
    <t>1210027028</t>
  </si>
  <si>
    <t>1210027018</t>
  </si>
  <si>
    <t>1210027029</t>
  </si>
  <si>
    <t>1210027027</t>
  </si>
  <si>
    <t>1210027037</t>
  </si>
  <si>
    <t>1210027012</t>
  </si>
  <si>
    <t>1210027020</t>
  </si>
  <si>
    <t>53.75</t>
  </si>
  <si>
    <t>1210026998</t>
  </si>
  <si>
    <t>1210027003</t>
  </si>
  <si>
    <t>1210027004</t>
  </si>
  <si>
    <t>1210027009</t>
  </si>
  <si>
    <t>1210029931</t>
  </si>
  <si>
    <t>1210029939</t>
  </si>
  <si>
    <t>1210027034</t>
  </si>
  <si>
    <t>1210027041</t>
  </si>
  <si>
    <t>53.8</t>
  </si>
  <si>
    <t>1210029935</t>
  </si>
  <si>
    <t>1210029943</t>
  </si>
  <si>
    <t>1210029922</t>
  </si>
  <si>
    <t>1210029929</t>
  </si>
  <si>
    <t>1210029917</t>
  </si>
  <si>
    <t>1210029918</t>
  </si>
  <si>
    <t>16-05-2025 09:19:06</t>
  </si>
  <si>
    <t>09:19:06</t>
  </si>
  <si>
    <t>1210029952</t>
  </si>
  <si>
    <t>1210029959</t>
  </si>
  <si>
    <t>53.9</t>
  </si>
  <si>
    <t>1210027024</t>
  </si>
  <si>
    <t>1210027035</t>
  </si>
  <si>
    <t>53.55</t>
  </si>
  <si>
    <t>1210029950</t>
  </si>
  <si>
    <t>1210029955</t>
  </si>
  <si>
    <t>1210027042</t>
  </si>
  <si>
    <t>1210027049</t>
  </si>
  <si>
    <t>54.35</t>
  </si>
  <si>
    <t>1210029956</t>
  </si>
  <si>
    <t>25.41</t>
  </si>
  <si>
    <t>1210029963</t>
  </si>
  <si>
    <t>1210027013</t>
  </si>
  <si>
    <t>1210027023</t>
  </si>
  <si>
    <t>1210029958</t>
  </si>
  <si>
    <t>1210029965</t>
  </si>
  <si>
    <t>1210027011</t>
  </si>
  <si>
    <t>1210027017</t>
  </si>
  <si>
    <t>53.5</t>
  </si>
  <si>
    <t>1210026997</t>
  </si>
  <si>
    <t>1210027001</t>
  </si>
  <si>
    <t>1210029944</t>
  </si>
  <si>
    <t>1210029948</t>
  </si>
  <si>
    <t>1210027031</t>
  </si>
  <si>
    <t>1210027039</t>
  </si>
  <si>
    <t>1210027040</t>
  </si>
  <si>
    <t>1210027045</t>
  </si>
  <si>
    <t>1210029938</t>
  </si>
  <si>
    <t>1210029945</t>
  </si>
  <si>
    <t>1210027000</t>
  </si>
  <si>
    <t>1210027006</t>
  </si>
  <si>
    <t>54.05</t>
  </si>
  <si>
    <t>1210029923</t>
  </si>
  <si>
    <t>1210029928</t>
  </si>
  <si>
    <t>54.175</t>
  </si>
  <si>
    <t>1210027019</t>
  </si>
  <si>
    <t>1210027030</t>
  </si>
  <si>
    <t>1210027036</t>
  </si>
  <si>
    <t>1210027043</t>
  </si>
  <si>
    <t>1210027022</t>
  </si>
  <si>
    <t>1210027033</t>
  </si>
  <si>
    <t>1210029976</t>
  </si>
  <si>
    <t>1210029981</t>
  </si>
  <si>
    <t>1210029973</t>
  </si>
  <si>
    <t>1210029979</t>
  </si>
  <si>
    <t>1210029964</t>
  </si>
  <si>
    <t>1210029972</t>
  </si>
  <si>
    <t>1210027052</t>
  </si>
  <si>
    <t>1210027057</t>
  </si>
  <si>
    <t>1210027054</t>
  </si>
  <si>
    <t>1210027058</t>
  </si>
  <si>
    <t>1210029978</t>
  </si>
  <si>
    <t>25.75</t>
  </si>
  <si>
    <t>1210029982</t>
  </si>
  <si>
    <t>1210029920</t>
  </si>
  <si>
    <t>1210029924</t>
  </si>
  <si>
    <t>1210930950</t>
  </si>
  <si>
    <t>16-05-2025 09:19:20</t>
  </si>
  <si>
    <t>1210930951</t>
  </si>
  <si>
    <t>1210501151</t>
  </si>
  <si>
    <t>1210501153</t>
  </si>
  <si>
    <t>1210501154</t>
  </si>
  <si>
    <t>1210501156</t>
  </si>
  <si>
    <t>16-05-2025 09:19:21</t>
  </si>
  <si>
    <t>1210501148</t>
  </si>
  <si>
    <t>25.475</t>
  </si>
  <si>
    <t>1210501150</t>
  </si>
  <si>
    <t>54.30625</t>
  </si>
  <si>
    <t>1210501155</t>
  </si>
  <si>
    <t>1210501158</t>
  </si>
  <si>
    <t>1210501157</t>
  </si>
  <si>
    <t>1210501160</t>
  </si>
  <si>
    <t>1210501146</t>
  </si>
  <si>
    <t>1210501147</t>
  </si>
  <si>
    <t>1210501159</t>
  </si>
  <si>
    <t>25.716666666666665</t>
  </si>
  <si>
    <t>1210501161</t>
  </si>
  <si>
    <t>1210501149</t>
  </si>
  <si>
    <t>1210501152</t>
  </si>
  <si>
    <t>54.3125</t>
  </si>
  <si>
    <t>1220025334</t>
  </si>
  <si>
    <t>1220025337</t>
  </si>
  <si>
    <t>54.135714285714286</t>
  </si>
  <si>
    <t>1220025326</t>
  </si>
  <si>
    <t>1220025329</t>
  </si>
  <si>
    <t>53.3</t>
  </si>
  <si>
    <t>1220025331</t>
  </si>
  <si>
    <t>25.479166666666668</t>
  </si>
  <si>
    <t>1220025333</t>
  </si>
  <si>
    <t>53.9375</t>
  </si>
  <si>
    <t>1220025332</t>
  </si>
  <si>
    <t>1220025335</t>
  </si>
  <si>
    <t>1220025325</t>
  </si>
  <si>
    <t>1220025328</t>
  </si>
  <si>
    <t>53.35</t>
  </si>
  <si>
    <t>1220025323</t>
  </si>
  <si>
    <t>1220025324</t>
  </si>
  <si>
    <t>1220025340</t>
  </si>
  <si>
    <t>1220025343</t>
  </si>
  <si>
    <t>54.45</t>
  </si>
  <si>
    <t>1220025338</t>
  </si>
  <si>
    <t>1220025341</t>
  </si>
  <si>
    <t>54.266666666666666</t>
  </si>
  <si>
    <t>1220025336</t>
  </si>
  <si>
    <t>1220025339</t>
  </si>
  <si>
    <t>1220025342</t>
  </si>
  <si>
    <t>1220025344</t>
  </si>
  <si>
    <t>54.26</t>
  </si>
  <si>
    <t>1220025327</t>
  </si>
  <si>
    <t>1220025330</t>
  </si>
  <si>
    <t>53.45</t>
  </si>
  <si>
    <t>1220025345</t>
  </si>
  <si>
    <t>25.6125</t>
  </si>
  <si>
    <t>1220025346</t>
  </si>
  <si>
    <t>1210028867</t>
  </si>
  <si>
    <t>1123670</t>
  </si>
  <si>
    <t>SENSEX 20MAY2025 CE 83800</t>
  </si>
  <si>
    <t>SENSEX2552083800CE</t>
  </si>
  <si>
    <t>1210028868</t>
  </si>
  <si>
    <t>131.55</t>
  </si>
  <si>
    <t>129.45</t>
  </si>
  <si>
    <t>1220025800</t>
  </si>
  <si>
    <t>1220025801</t>
  </si>
  <si>
    <t>54.16428571428571</t>
  </si>
  <si>
    <t>1210027059</t>
  </si>
  <si>
    <t>1210027060</t>
  </si>
  <si>
    <t>16-05-2025 09:19:23</t>
  </si>
  <si>
    <t>16-05-2025 09:19:24</t>
  </si>
  <si>
    <t>09:19:23</t>
  </si>
  <si>
    <t>09:19:24</t>
  </si>
  <si>
    <t>1220027528</t>
  </si>
  <si>
    <t>97.9</t>
  </si>
  <si>
    <t>1220027529</t>
  </si>
  <si>
    <t>130.75</t>
  </si>
  <si>
    <t>1260031436</t>
  </si>
  <si>
    <t>96.3</t>
  </si>
  <si>
    <t>16-05-2025 09:19:29</t>
  </si>
  <si>
    <t>09:19:29</t>
  </si>
  <si>
    <t>1260031438</t>
  </si>
  <si>
    <t>131.25</t>
  </si>
  <si>
    <t>1260031437</t>
  </si>
  <si>
    <t>96.49375</t>
  </si>
  <si>
    <t>1260031439</t>
  </si>
  <si>
    <t>131.571875</t>
  </si>
  <si>
    <t>1240063434</t>
  </si>
  <si>
    <t>97.34166666666667</t>
  </si>
  <si>
    <t>1240063435</t>
  </si>
  <si>
    <t>131.92499999999998</t>
  </si>
  <si>
    <t>1240028253</t>
  </si>
  <si>
    <t>16-05-2025 09:19:30</t>
  </si>
  <si>
    <t>09:19:30</t>
  </si>
  <si>
    <t>1240028254</t>
  </si>
  <si>
    <t>16-05-2025 09:19:31</t>
  </si>
  <si>
    <t>09:19:31</t>
  </si>
  <si>
    <t>1210028432</t>
  </si>
  <si>
    <t>96.2</t>
  </si>
  <si>
    <t>96.26666666666667</t>
  </si>
  <si>
    <t>1210028433</t>
  </si>
  <si>
    <t>131.6</t>
  </si>
  <si>
    <t>1210028869</t>
  </si>
  <si>
    <t>95.9</t>
  </si>
  <si>
    <t>95.2</t>
  </si>
  <si>
    <t>16-05-2025 09:20:21</t>
  </si>
  <si>
    <t>16-05-2025 09:20:22</t>
  </si>
  <si>
    <t>09:20:21</t>
  </si>
  <si>
    <t>09:20:22</t>
  </si>
  <si>
    <t>1210028870</t>
  </si>
  <si>
    <t>131.65</t>
  </si>
  <si>
    <t>16-05-2025 09:20:24</t>
  </si>
  <si>
    <t>16-05-2025 09:20:25</t>
  </si>
  <si>
    <t>09:20:24</t>
  </si>
  <si>
    <t>09:20:25</t>
  </si>
  <si>
    <t>1210027158</t>
  </si>
  <si>
    <t>16-05-2025 09:20:43</t>
  </si>
  <si>
    <t>09:20:43</t>
  </si>
  <si>
    <t>1210027165</t>
  </si>
  <si>
    <t>58.8</t>
  </si>
  <si>
    <t>16-05-2025 09:20:44</t>
  </si>
  <si>
    <t>09:20:44</t>
  </si>
  <si>
    <t>1210027270</t>
  </si>
  <si>
    <t>1123440</t>
  </si>
  <si>
    <t>581.475</t>
  </si>
  <si>
    <t>16-05-2025 09:21:30</t>
  </si>
  <si>
    <t>16-05-2025 09:21:31</t>
  </si>
  <si>
    <t>SENSEX 20MAY2025 CE 82300</t>
  </si>
  <si>
    <t>SENSEX2552082300CE</t>
  </si>
  <si>
    <t>09:21:30</t>
  </si>
  <si>
    <t>09:21:31</t>
  </si>
  <si>
    <t>1210027277</t>
  </si>
  <si>
    <t>1122881</t>
  </si>
  <si>
    <t>502.225</t>
  </si>
  <si>
    <t>SENSEX 20MAY2025 PE 82300</t>
  </si>
  <si>
    <t>SENSEX2552082300PE</t>
  </si>
  <si>
    <t>1210027160</t>
  </si>
  <si>
    <t>1210027167</t>
  </si>
  <si>
    <t>58.825</t>
  </si>
  <si>
    <t>1210027272</t>
  </si>
  <si>
    <t>583.15</t>
  </si>
  <si>
    <t>1210027279</t>
  </si>
  <si>
    <t>503.8</t>
  </si>
  <si>
    <t>16-05-2025 09:21:32</t>
  </si>
  <si>
    <t>09:21:32</t>
  </si>
  <si>
    <t>1210027124</t>
  </si>
  <si>
    <t>24.95</t>
  </si>
  <si>
    <t>16-05-2025 09:20:39</t>
  </si>
  <si>
    <t>16-05-2025 09:20:40</t>
  </si>
  <si>
    <t>09:20:39</t>
  </si>
  <si>
    <t>09:20:40</t>
  </si>
  <si>
    <t>1210027131</t>
  </si>
  <si>
    <t>57.2</t>
  </si>
  <si>
    <t>16-05-2025 09:20:41</t>
  </si>
  <si>
    <t>09:20:41</t>
  </si>
  <si>
    <t>1210027234</t>
  </si>
  <si>
    <t>581.8</t>
  </si>
  <si>
    <t>16-05-2025 09:21:27</t>
  </si>
  <si>
    <t>16-05-2025 09:21:28</t>
  </si>
  <si>
    <t>09:21:27</t>
  </si>
  <si>
    <t>09:21:28</t>
  </si>
  <si>
    <t>1210027246</t>
  </si>
  <si>
    <t>505.59166666666664</t>
  </si>
  <si>
    <t>1210030028</t>
  </si>
  <si>
    <t>25</t>
  </si>
  <si>
    <t>16-05-2025 09:20:42</t>
  </si>
  <si>
    <t>09:20:42</t>
  </si>
  <si>
    <t>1210030035</t>
  </si>
  <si>
    <t>58.65555555555556</t>
  </si>
  <si>
    <t>1210030096</t>
  </si>
  <si>
    <t>579.8555555555556</t>
  </si>
  <si>
    <t>16-05-2025 09:21:29</t>
  </si>
  <si>
    <t>09:21:29</t>
  </si>
  <si>
    <t>1210030103</t>
  </si>
  <si>
    <t>504.05</t>
  </si>
  <si>
    <t>1210030000</t>
  </si>
  <si>
    <t>24.45</t>
  </si>
  <si>
    <t>16-05-2025 09:20:36</t>
  </si>
  <si>
    <t>16-05-2025 09:20:37</t>
  </si>
  <si>
    <t>09:20:36</t>
  </si>
  <si>
    <t>09:20:37</t>
  </si>
  <si>
    <t>1210030007</t>
  </si>
  <si>
    <t>56.85</t>
  </si>
  <si>
    <t>16-05-2025 09:20:38</t>
  </si>
  <si>
    <t>09:20:38</t>
  </si>
  <si>
    <t>1210030066</t>
  </si>
  <si>
    <t>583.35</t>
  </si>
  <si>
    <t>16-05-2025 09:21:24</t>
  </si>
  <si>
    <t>09:21:24</t>
  </si>
  <si>
    <t>1210030073</t>
  </si>
  <si>
    <t>503.325</t>
  </si>
  <si>
    <t>16-05-2025 09:21:25</t>
  </si>
  <si>
    <t>09:21:25</t>
  </si>
  <si>
    <t>1210027162</t>
  </si>
  <si>
    <t>1210027170</t>
  </si>
  <si>
    <t>58.45</t>
  </si>
  <si>
    <t>1210027274</t>
  </si>
  <si>
    <t>584.35</t>
  </si>
  <si>
    <t>1210027281</t>
  </si>
  <si>
    <t>501.85</t>
  </si>
  <si>
    <t>1210027156</t>
  </si>
  <si>
    <t>1210027163</t>
  </si>
  <si>
    <t>59.1</t>
  </si>
  <si>
    <t>1210027268</t>
  </si>
  <si>
    <t>580.05</t>
  </si>
  <si>
    <t>1210027275</t>
  </si>
  <si>
    <t>501.9</t>
  </si>
  <si>
    <t>1210030042</t>
  </si>
  <si>
    <t>1210030048</t>
  </si>
  <si>
    <t>58.875</t>
  </si>
  <si>
    <t>1210030110</t>
  </si>
  <si>
    <t>582.1</t>
  </si>
  <si>
    <t>1210030116</t>
  </si>
  <si>
    <t>502.15</t>
  </si>
  <si>
    <t>1210030030</t>
  </si>
  <si>
    <t>1210030037</t>
  </si>
  <si>
    <t>58.6</t>
  </si>
  <si>
    <t>1210030098</t>
  </si>
  <si>
    <t>581</t>
  </si>
  <si>
    <t>1210030105</t>
  </si>
  <si>
    <t>1210027072</t>
  </si>
  <si>
    <t>23.8</t>
  </si>
  <si>
    <t>16-05-2025 09:20:34</t>
  </si>
  <si>
    <t>16-05-2025 09:20:35</t>
  </si>
  <si>
    <t>09:20:34</t>
  </si>
  <si>
    <t>09:20:35</t>
  </si>
  <si>
    <t>1210027083</t>
  </si>
  <si>
    <t>57.75</t>
  </si>
  <si>
    <t>1210027182</t>
  </si>
  <si>
    <t>16-05-2025 09:21:22</t>
  </si>
  <si>
    <t>16-05-2025 09:21:23</t>
  </si>
  <si>
    <t>09:21:22</t>
  </si>
  <si>
    <t>09:21:23</t>
  </si>
  <si>
    <t>1210027195</t>
  </si>
  <si>
    <t>508.7</t>
  </si>
  <si>
    <t>1210027068</t>
  </si>
  <si>
    <t>23.95</t>
  </si>
  <si>
    <t>16-05-2025 09:20:33</t>
  </si>
  <si>
    <t>09:20:33</t>
  </si>
  <si>
    <t>1210027093</t>
  </si>
  <si>
    <t>57.15</t>
  </si>
  <si>
    <t>1210027232</t>
  </si>
  <si>
    <t>582.15</t>
  </si>
  <si>
    <t>1210027244</t>
  </si>
  <si>
    <t>506.7</t>
  </si>
  <si>
    <t>1210030008</t>
  </si>
  <si>
    <t>24.65</t>
  </si>
  <si>
    <t>1210030014</t>
  </si>
  <si>
    <t>1210030074</t>
  </si>
  <si>
    <t>586.425</t>
  </si>
  <si>
    <t>1210030081</t>
  </si>
  <si>
    <t>506.9</t>
  </si>
  <si>
    <t>16-05-2025 09:21:26</t>
  </si>
  <si>
    <t>09:21:26</t>
  </si>
  <si>
    <t>1210030006</t>
  </si>
  <si>
    <t>24.55</t>
  </si>
  <si>
    <t>1210030013</t>
  </si>
  <si>
    <t>56.65</t>
  </si>
  <si>
    <t>1210030072</t>
  </si>
  <si>
    <t>585.8</t>
  </si>
  <si>
    <t>1210030080</t>
  </si>
  <si>
    <t>504.2</t>
  </si>
  <si>
    <t>1210029995</t>
  </si>
  <si>
    <t>24.25</t>
  </si>
  <si>
    <t>1210030003</t>
  </si>
  <si>
    <t>1210030062</t>
  </si>
  <si>
    <t>582.8375</t>
  </si>
  <si>
    <t>1210030069</t>
  </si>
  <si>
    <t>504.3875</t>
  </si>
  <si>
    <t>1210030021</t>
  </si>
  <si>
    <t>1210030029</t>
  </si>
  <si>
    <t>58.25555555555555</t>
  </si>
  <si>
    <t>1210030090</t>
  </si>
  <si>
    <t>578.8555555555556</t>
  </si>
  <si>
    <t>1210030097</t>
  </si>
  <si>
    <t>505.4</t>
  </si>
  <si>
    <t>1210027109</t>
  </si>
  <si>
    <t>24.85</t>
  </si>
  <si>
    <t>1210027116</t>
  </si>
  <si>
    <t>56.3</t>
  </si>
  <si>
    <t>1210027216</t>
  </si>
  <si>
    <t>586.55</t>
  </si>
  <si>
    <t>1210027219</t>
  </si>
  <si>
    <t>506.95</t>
  </si>
  <si>
    <t>1210027063</t>
  </si>
  <si>
    <t>16-05-2025 09:20:28</t>
  </si>
  <si>
    <t>09:20:28</t>
  </si>
  <si>
    <t>1210027065</t>
  </si>
  <si>
    <t>56.1</t>
  </si>
  <si>
    <t>16-05-2025 09:20:30</t>
  </si>
  <si>
    <t>16-05-2025 09:20:31</t>
  </si>
  <si>
    <t>09:20:30</t>
  </si>
  <si>
    <t>09:20:31</t>
  </si>
  <si>
    <t>1210027175</t>
  </si>
  <si>
    <t>582.25</t>
  </si>
  <si>
    <t>16-05-2025 09:21:21</t>
  </si>
  <si>
    <t>09:21:21</t>
  </si>
  <si>
    <t>1210027181</t>
  </si>
  <si>
    <t>508.9</t>
  </si>
  <si>
    <t>23.941176470588236</t>
  </si>
  <si>
    <t>1210027085</t>
  </si>
  <si>
    <t>57.476470588235294</t>
  </si>
  <si>
    <t>1210027229</t>
  </si>
  <si>
    <t>581.3911764705882</t>
  </si>
  <si>
    <t>1210027240</t>
  </si>
  <si>
    <t>506.95588235294116</t>
  </si>
  <si>
    <t>1210029985</t>
  </si>
  <si>
    <t>24.033333333333335</t>
  </si>
  <si>
    <t>1210029997</t>
  </si>
  <si>
    <t>57.025</t>
  </si>
  <si>
    <t>1210030083</t>
  </si>
  <si>
    <t>581.4</t>
  </si>
  <si>
    <t>1210030088</t>
  </si>
  <si>
    <t>506.575</t>
  </si>
  <si>
    <t>1210027102</t>
  </si>
  <si>
    <t>24.5</t>
  </si>
  <si>
    <t>1210027108</t>
  </si>
  <si>
    <t>56.9</t>
  </si>
  <si>
    <t>1210027210</t>
  </si>
  <si>
    <t>587.05</t>
  </si>
  <si>
    <t>1210027217</t>
  </si>
  <si>
    <t>504.65</t>
  </si>
  <si>
    <t>1210029991</t>
  </si>
  <si>
    <t>1210029999</t>
  </si>
  <si>
    <t>56.95</t>
  </si>
  <si>
    <t>1210030057</t>
  </si>
  <si>
    <t>579.9</t>
  </si>
  <si>
    <t>1210030065</t>
  </si>
  <si>
    <t>504.81666666666666</t>
  </si>
  <si>
    <t>1210030036</t>
  </si>
  <si>
    <t>25.17</t>
  </si>
  <si>
    <t>1210030043</t>
  </si>
  <si>
    <t>59.11</t>
  </si>
  <si>
    <t>1210030104</t>
  </si>
  <si>
    <t>580.14</t>
  </si>
  <si>
    <t>1210030112</t>
  </si>
  <si>
    <t>501.39</t>
  </si>
  <si>
    <t>1210027096</t>
  </si>
  <si>
    <t>24.3</t>
  </si>
  <si>
    <t>1210027103</t>
  </si>
  <si>
    <t>1210027204</t>
  </si>
  <si>
    <t>583.05</t>
  </si>
  <si>
    <t>1210027211</t>
  </si>
  <si>
    <t>503.05</t>
  </si>
  <si>
    <t>1210030017</t>
  </si>
  <si>
    <t>25.033333333333335</t>
  </si>
  <si>
    <t>1210030025</t>
  </si>
  <si>
    <t>57.891666666666666</t>
  </si>
  <si>
    <t>1210030084</t>
  </si>
  <si>
    <t>579.0416666666666</t>
  </si>
  <si>
    <t>1210030089</t>
  </si>
  <si>
    <t>506.075</t>
  </si>
  <si>
    <t>1210030012</t>
  </si>
  <si>
    <t>1210030016</t>
  </si>
  <si>
    <t>56.35</t>
  </si>
  <si>
    <t>1210030078</t>
  </si>
  <si>
    <t>586.85</t>
  </si>
  <si>
    <t>1210030082</t>
  </si>
  <si>
    <t>505.8</t>
  </si>
  <si>
    <t>1210027070</t>
  </si>
  <si>
    <t>23.7</t>
  </si>
  <si>
    <t>1210027078</t>
  </si>
  <si>
    <t>1210027177</t>
  </si>
  <si>
    <t>581.5</t>
  </si>
  <si>
    <t>1210027186</t>
  </si>
  <si>
    <t>507.9</t>
  </si>
  <si>
    <t>1210027098</t>
  </si>
  <si>
    <t>1210027105</t>
  </si>
  <si>
    <t>56.8</t>
  </si>
  <si>
    <t>1210027206</t>
  </si>
  <si>
    <t>583.75</t>
  </si>
  <si>
    <t>1210027213</t>
  </si>
  <si>
    <t>1210027064</t>
  </si>
  <si>
    <t>16-05-2025 09:20:29</t>
  </si>
  <si>
    <t>09:20:29</t>
  </si>
  <si>
    <t>1210027066</t>
  </si>
  <si>
    <t>1210027179</t>
  </si>
  <si>
    <t>1210027194</t>
  </si>
  <si>
    <t>508.2</t>
  </si>
  <si>
    <t>1210027110</t>
  </si>
  <si>
    <t>1210027117</t>
  </si>
  <si>
    <t>1210027218</t>
  </si>
  <si>
    <t>582.3</t>
  </si>
  <si>
    <t>1210027225</t>
  </si>
  <si>
    <t>505.55</t>
  </si>
  <si>
    <t>1210030034</t>
  </si>
  <si>
    <t>25.05</t>
  </si>
  <si>
    <t>1210030041</t>
  </si>
  <si>
    <t>58.95</t>
  </si>
  <si>
    <t>1210030102</t>
  </si>
  <si>
    <t>579.0625</t>
  </si>
  <si>
    <t>1210030109</t>
  </si>
  <si>
    <t>503.1</t>
  </si>
  <si>
    <t>1210027071</t>
  </si>
  <si>
    <t>1210027081</t>
  </si>
  <si>
    <t>1210027178</t>
  </si>
  <si>
    <t>581.25</t>
  </si>
  <si>
    <t>1210027190</t>
  </si>
  <si>
    <t>509.2</t>
  </si>
  <si>
    <t>1210030019</t>
  </si>
  <si>
    <t>25.15</t>
  </si>
  <si>
    <t>1210030024</t>
  </si>
  <si>
    <t>57.93888888888889</t>
  </si>
  <si>
    <t>1210030086</t>
  </si>
  <si>
    <t>579.3388888888888</t>
  </si>
  <si>
    <t>1210030093</t>
  </si>
  <si>
    <t>507.4277777777778</t>
  </si>
  <si>
    <t>1210027112</t>
  </si>
  <si>
    <t>24.75</t>
  </si>
  <si>
    <t>1210027119</t>
  </si>
  <si>
    <t>1210027221</t>
  </si>
  <si>
    <t>582.6</t>
  </si>
  <si>
    <t>1210027227</t>
  </si>
  <si>
    <t>505.65</t>
  </si>
  <si>
    <t>1210030038</t>
  </si>
  <si>
    <t>1210030045</t>
  </si>
  <si>
    <t>59</t>
  </si>
  <si>
    <t>1210030106</t>
  </si>
  <si>
    <t>580.3</t>
  </si>
  <si>
    <t>1210030113</t>
  </si>
  <si>
    <t>501.4</t>
  </si>
  <si>
    <t>1210027132</t>
  </si>
  <si>
    <t>24.975</t>
  </si>
  <si>
    <t>1210027141</t>
  </si>
  <si>
    <t>57.85</t>
  </si>
  <si>
    <t>1210027242</t>
  </si>
  <si>
    <t>580</t>
  </si>
  <si>
    <t>1210027253</t>
  </si>
  <si>
    <t>507.45</t>
  </si>
  <si>
    <t>1210027150</t>
  </si>
  <si>
    <t>25.1</t>
  </si>
  <si>
    <t>1210027157</t>
  </si>
  <si>
    <t>1210027261</t>
  </si>
  <si>
    <t>578.9</t>
  </si>
  <si>
    <t>1210027265</t>
  </si>
  <si>
    <t>503.7</t>
  </si>
  <si>
    <t>1210027092</t>
  </si>
  <si>
    <t>24.2</t>
  </si>
  <si>
    <t>1210027101</t>
  </si>
  <si>
    <t>56.6</t>
  </si>
  <si>
    <t>1210027201</t>
  </si>
  <si>
    <t>582.9</t>
  </si>
  <si>
    <t>1210027209</t>
  </si>
  <si>
    <t>504</t>
  </si>
  <si>
    <t>1210027079</t>
  </si>
  <si>
    <t>24</t>
  </si>
  <si>
    <t>1210027089</t>
  </si>
  <si>
    <t>57.3</t>
  </si>
  <si>
    <t>1210027187</t>
  </si>
  <si>
    <t>581.05</t>
  </si>
  <si>
    <t>1210027199</t>
  </si>
  <si>
    <t>506.2</t>
  </si>
  <si>
    <t>1210027077</t>
  </si>
  <si>
    <t>1210027091</t>
  </si>
  <si>
    <t>57.35</t>
  </si>
  <si>
    <t>1210027189</t>
  </si>
  <si>
    <t>580.85</t>
  </si>
  <si>
    <t>1210027200</t>
  </si>
  <si>
    <t>506.3</t>
  </si>
  <si>
    <t>1210027128</t>
  </si>
  <si>
    <t>1210027137</t>
  </si>
  <si>
    <t>57.54</t>
  </si>
  <si>
    <t>1210027238</t>
  </si>
  <si>
    <t>577.3</t>
  </si>
  <si>
    <t>1210027251</t>
  </si>
  <si>
    <t>507.04</t>
  </si>
  <si>
    <t>1210029993</t>
  </si>
  <si>
    <t>1210030002</t>
  </si>
  <si>
    <t>1210030060</t>
  </si>
  <si>
    <t>581.1625</t>
  </si>
  <si>
    <t>1210030067</t>
  </si>
  <si>
    <t>504.15</t>
  </si>
  <si>
    <t>1210029987</t>
  </si>
  <si>
    <t>23.9</t>
  </si>
  <si>
    <t>1210029992</t>
  </si>
  <si>
    <t>1210030053</t>
  </si>
  <si>
    <t>581.5125</t>
  </si>
  <si>
    <t>1210030059</t>
  </si>
  <si>
    <t>508.325</t>
  </si>
  <si>
    <t>1210027115</t>
  </si>
  <si>
    <t>24.9</t>
  </si>
  <si>
    <t>1210027121</t>
  </si>
  <si>
    <t>1210027224</t>
  </si>
  <si>
    <t>582.95</t>
  </si>
  <si>
    <t>1210027230</t>
  </si>
  <si>
    <t>1210027166</t>
  </si>
  <si>
    <t>1210027172</t>
  </si>
  <si>
    <t>58.9</t>
  </si>
  <si>
    <t>16-05-2025 09:20:45</t>
  </si>
  <si>
    <t>09:20:45</t>
  </si>
  <si>
    <t>1210027278</t>
  </si>
  <si>
    <t>585.85</t>
  </si>
  <si>
    <t>1210027284</t>
  </si>
  <si>
    <t>1210027130</t>
  </si>
  <si>
    <t>1210027139</t>
  </si>
  <si>
    <t>1210027239</t>
  </si>
  <si>
    <t>578.6</t>
  </si>
  <si>
    <t>1210027243</t>
  </si>
  <si>
    <t>505.6</t>
  </si>
  <si>
    <t>1210027126</t>
  </si>
  <si>
    <t>25.022727272727273</t>
  </si>
  <si>
    <t>1210027134</t>
  </si>
  <si>
    <t>57.53181818181818</t>
  </si>
  <si>
    <t>1210027236</t>
  </si>
  <si>
    <t>582.05</t>
  </si>
  <si>
    <t>1210027248</t>
  </si>
  <si>
    <t>506.1318181818182</t>
  </si>
  <si>
    <t>1210027142</t>
  </si>
  <si>
    <t>1210027149</t>
  </si>
  <si>
    <t>58.5</t>
  </si>
  <si>
    <t>1210027254</t>
  </si>
  <si>
    <t>577.875</t>
  </si>
  <si>
    <t>1210027260</t>
  </si>
  <si>
    <t>505.95</t>
  </si>
  <si>
    <t>1210027127</t>
  </si>
  <si>
    <t>1210027136</t>
  </si>
  <si>
    <t>57.45</t>
  </si>
  <si>
    <t>1210027237</t>
  </si>
  <si>
    <t>581.925</t>
  </si>
  <si>
    <t>1210027249</t>
  </si>
  <si>
    <t>506.25</t>
  </si>
  <si>
    <t>1210027076</t>
  </si>
  <si>
    <t>1210027090</t>
  </si>
  <si>
    <t>1210027184</t>
  </si>
  <si>
    <t>1210027188</t>
  </si>
  <si>
    <t>508.1</t>
  </si>
  <si>
    <t>1210027088</t>
  </si>
  <si>
    <t>1210027099</t>
  </si>
  <si>
    <t>1210027198</t>
  </si>
  <si>
    <t>582.7</t>
  </si>
  <si>
    <t>1210027207</t>
  </si>
  <si>
    <t>1210029998</t>
  </si>
  <si>
    <t>1210030005</t>
  </si>
  <si>
    <t>1210030064</t>
  </si>
  <si>
    <t>1210030071</t>
  </si>
  <si>
    <t>503.5625</t>
  </si>
  <si>
    <t>1210027146</t>
  </si>
  <si>
    <t>1210027153</t>
  </si>
  <si>
    <t>1210027258</t>
  </si>
  <si>
    <t>1210027266</t>
  </si>
  <si>
    <t>1210030001</t>
  </si>
  <si>
    <t>1210030009</t>
  </si>
  <si>
    <t>1210030068</t>
  </si>
  <si>
    <t>583.1</t>
  </si>
  <si>
    <t>1210030075</t>
  </si>
  <si>
    <t>502.4</t>
  </si>
  <si>
    <t>1210027100</t>
  </si>
  <si>
    <t>1210027107</t>
  </si>
  <si>
    <t>1210027208</t>
  </si>
  <si>
    <t>584.85</t>
  </si>
  <si>
    <t>1210027215</t>
  </si>
  <si>
    <t>503.75</t>
  </si>
  <si>
    <t>1210029988</t>
  </si>
  <si>
    <t>23.833333333333332</t>
  </si>
  <si>
    <t>1210029994</t>
  </si>
  <si>
    <t>1210030054</t>
  </si>
  <si>
    <t>581.8166666666667</t>
  </si>
  <si>
    <t>1210030061</t>
  </si>
  <si>
    <t>505</t>
  </si>
  <si>
    <t>1210027073</t>
  </si>
  <si>
    <t>1210027087</t>
  </si>
  <si>
    <t>1210027180</t>
  </si>
  <si>
    <t>581.2</t>
  </si>
  <si>
    <t>1210027193</t>
  </si>
  <si>
    <t>508.55</t>
  </si>
  <si>
    <t>1210029983</t>
  </si>
  <si>
    <t>1210029984</t>
  </si>
  <si>
    <t>1210030051</t>
  </si>
  <si>
    <t>581.3</t>
  </si>
  <si>
    <t>1210030056</t>
  </si>
  <si>
    <t>1210027074</t>
  </si>
  <si>
    <t>1210027086</t>
  </si>
  <si>
    <t>1210027185</t>
  </si>
  <si>
    <t>581.75</t>
  </si>
  <si>
    <t>1210027197</t>
  </si>
  <si>
    <t>504.45</t>
  </si>
  <si>
    <t>1210030020</t>
  </si>
  <si>
    <t>1210030027</t>
  </si>
  <si>
    <t>57.975</t>
  </si>
  <si>
    <t>1210030087</t>
  </si>
  <si>
    <t>578.53125</t>
  </si>
  <si>
    <t>1210030095</t>
  </si>
  <si>
    <t>1210027140</t>
  </si>
  <si>
    <t>1210027147</t>
  </si>
  <si>
    <t>58.4</t>
  </si>
  <si>
    <t>1210027252</t>
  </si>
  <si>
    <t>579.15</t>
  </si>
  <si>
    <t>1210027259</t>
  </si>
  <si>
    <t>505.7</t>
  </si>
  <si>
    <t>1210030018</t>
  </si>
  <si>
    <t>1210030022</t>
  </si>
  <si>
    <t>57.89</t>
  </si>
  <si>
    <t>1210030085</t>
  </si>
  <si>
    <t>577.31</t>
  </si>
  <si>
    <t>1210030091</t>
  </si>
  <si>
    <t>507.38</t>
  </si>
  <si>
    <t>1210027082</t>
  </si>
  <si>
    <t>1210027095</t>
  </si>
  <si>
    <t>57.05</t>
  </si>
  <si>
    <t>1210027191</t>
  </si>
  <si>
    <t>579.7</t>
  </si>
  <si>
    <t>1210027202</t>
  </si>
  <si>
    <t>1210027154</t>
  </si>
  <si>
    <t>1210027161</t>
  </si>
  <si>
    <t>59.15</t>
  </si>
  <si>
    <t>1210027267</t>
  </si>
  <si>
    <t>580.2</t>
  </si>
  <si>
    <t>1210027273</t>
  </si>
  <si>
    <t>501.45</t>
  </si>
  <si>
    <t>1210027169</t>
  </si>
  <si>
    <t>1210027174</t>
  </si>
  <si>
    <t>58.85</t>
  </si>
  <si>
    <t>1210027282</t>
  </si>
  <si>
    <t>584.4</t>
  </si>
  <si>
    <t>1210027286</t>
  </si>
  <si>
    <t>500.05</t>
  </si>
  <si>
    <t>16-05-2025 09:21:33</t>
  </si>
  <si>
    <t>09:21:33</t>
  </si>
  <si>
    <t>1210027113</t>
  </si>
  <si>
    <t>24.8</t>
  </si>
  <si>
    <t>1210027120</t>
  </si>
  <si>
    <t>1210027223</t>
  </si>
  <si>
    <t>583.5</t>
  </si>
  <si>
    <t>1210027228</t>
  </si>
  <si>
    <t>506.35</t>
  </si>
  <si>
    <t>1210030023</t>
  </si>
  <si>
    <t>1210030031</t>
  </si>
  <si>
    <t>58.3375</t>
  </si>
  <si>
    <t>1210030092</t>
  </si>
  <si>
    <t>577.4875</t>
  </si>
  <si>
    <t>1210030099</t>
  </si>
  <si>
    <t>506.01875</t>
  </si>
  <si>
    <t>1210027118</t>
  </si>
  <si>
    <t>1210027226</t>
  </si>
  <si>
    <t>1210027233</t>
  </si>
  <si>
    <t>504.7</t>
  </si>
  <si>
    <t>1210027122</t>
  </si>
  <si>
    <t>1210027129</t>
  </si>
  <si>
    <t>1210027231</t>
  </si>
  <si>
    <t>1210027241</t>
  </si>
  <si>
    <t>506.225</t>
  </si>
  <si>
    <t>1210027080</t>
  </si>
  <si>
    <t>24.05</t>
  </si>
  <si>
    <t>1210027094</t>
  </si>
  <si>
    <t>1210027192</t>
  </si>
  <si>
    <t>579.75</t>
  </si>
  <si>
    <t>1210027203</t>
  </si>
  <si>
    <t>1210030026</t>
  </si>
  <si>
    <t>24.992857142857144</t>
  </si>
  <si>
    <t>1210030033</t>
  </si>
  <si>
    <t>58.642857142857146</t>
  </si>
  <si>
    <t>1210030094</t>
  </si>
  <si>
    <t>578.5928571428572</t>
  </si>
  <si>
    <t>1210030101</t>
  </si>
  <si>
    <t>504.5785714285714</t>
  </si>
  <si>
    <t>1210027125</t>
  </si>
  <si>
    <t>1210027133</t>
  </si>
  <si>
    <t>57.25</t>
  </si>
  <si>
    <t>1210027235</t>
  </si>
  <si>
    <t>1210027245</t>
  </si>
  <si>
    <t>1210027084</t>
  </si>
  <si>
    <t>1210027097</t>
  </si>
  <si>
    <t>1210027196</t>
  </si>
  <si>
    <t>1210027205</t>
  </si>
  <si>
    <t>504.4</t>
  </si>
  <si>
    <t>1210030010</t>
  </si>
  <si>
    <t>24.7</t>
  </si>
  <si>
    <t>1210030015</t>
  </si>
  <si>
    <t>1210030076</t>
  </si>
  <si>
    <t>1210030079</t>
  </si>
  <si>
    <t>503.3</t>
  </si>
  <si>
    <t>1210027144</t>
  </si>
  <si>
    <t>1210027151</t>
  </si>
  <si>
    <t>58.65</t>
  </si>
  <si>
    <t>1210027256</t>
  </si>
  <si>
    <t>578.575</t>
  </si>
  <si>
    <t>1210027263</t>
  </si>
  <si>
    <t>1210027152</t>
  </si>
  <si>
    <t>1210027159</t>
  </si>
  <si>
    <t>1210027264</t>
  </si>
  <si>
    <t>579.975</t>
  </si>
  <si>
    <t>1210027271</t>
  </si>
  <si>
    <t>503</t>
  </si>
  <si>
    <t>1210030004</t>
  </si>
  <si>
    <t>1210030011</t>
  </si>
  <si>
    <t>1210030070</t>
  </si>
  <si>
    <t>584.5</t>
  </si>
  <si>
    <t>1210030077</t>
  </si>
  <si>
    <t>1210027104</t>
  </si>
  <si>
    <t>1210027111</t>
  </si>
  <si>
    <t>1210027212</t>
  </si>
  <si>
    <t>586.875</t>
  </si>
  <si>
    <t>1210027220</t>
  </si>
  <si>
    <t>507.2</t>
  </si>
  <si>
    <t>1210029989</t>
  </si>
  <si>
    <t>24.0875</t>
  </si>
  <si>
    <t>1210029996</t>
  </si>
  <si>
    <t>57.0875</t>
  </si>
  <si>
    <t>1210030055</t>
  </si>
  <si>
    <t>581.5375</t>
  </si>
  <si>
    <t>1210030063</t>
  </si>
  <si>
    <t>506.1875</t>
  </si>
  <si>
    <t>1210027135</t>
  </si>
  <si>
    <t>1210027143</t>
  </si>
  <si>
    <t>57.95</t>
  </si>
  <si>
    <t>1210027247</t>
  </si>
  <si>
    <t>578.95</t>
  </si>
  <si>
    <t>1210027255</t>
  </si>
  <si>
    <t>1210027106</t>
  </si>
  <si>
    <t>Gateway:Order Modification Request Not Processed. Reason : Order[1210027106] Not Found As Open Order.</t>
  </si>
  <si>
    <t>1210027114</t>
  </si>
  <si>
    <t>1210027214</t>
  </si>
  <si>
    <t>586.75</t>
  </si>
  <si>
    <t>1210027222</t>
  </si>
  <si>
    <t>505.9</t>
  </si>
  <si>
    <t>1210027148</t>
  </si>
  <si>
    <t>1210027155</t>
  </si>
  <si>
    <t>1210027262</t>
  </si>
  <si>
    <t>579.075</t>
  </si>
  <si>
    <t>1210027269</t>
  </si>
  <si>
    <t>504.375</t>
  </si>
  <si>
    <t>1210027138</t>
  </si>
  <si>
    <t>1210027145</t>
  </si>
  <si>
    <t>58.2</t>
  </si>
  <si>
    <t>1210027250</t>
  </si>
  <si>
    <t>578.25</t>
  </si>
  <si>
    <t>1210027257</t>
  </si>
  <si>
    <t>1210030044</t>
  </si>
  <si>
    <t>1210030049</t>
  </si>
  <si>
    <t>1210030111</t>
  </si>
  <si>
    <t>583.125</t>
  </si>
  <si>
    <t>1210030117</t>
  </si>
  <si>
    <t>1210030040</t>
  </si>
  <si>
    <t>1210030047</t>
  </si>
  <si>
    <t>1210030108</t>
  </si>
  <si>
    <t>580.075</t>
  </si>
  <si>
    <t>1210030115</t>
  </si>
  <si>
    <t>502.2</t>
  </si>
  <si>
    <t>1210030032</t>
  </si>
  <si>
    <t>1210030039</t>
  </si>
  <si>
    <t>1210030100</t>
  </si>
  <si>
    <t>579.25</t>
  </si>
  <si>
    <t>1210030107</t>
  </si>
  <si>
    <t>504.8</t>
  </si>
  <si>
    <t>1210027164</t>
  </si>
  <si>
    <t>1210027171</t>
  </si>
  <si>
    <t>583.65</t>
  </si>
  <si>
    <t>1210027283</t>
  </si>
  <si>
    <t>1210027168</t>
  </si>
  <si>
    <t>1210027173</t>
  </si>
  <si>
    <t>1210027280</t>
  </si>
  <si>
    <t>1210027285</t>
  </si>
  <si>
    <t>1210030046</t>
  </si>
  <si>
    <t>1210030050</t>
  </si>
  <si>
    <t>1210030114</t>
  </si>
  <si>
    <t>1210030118</t>
  </si>
  <si>
    <t>1210029986</t>
  </si>
  <si>
    <t>1210029990</t>
  </si>
  <si>
    <t>57.65</t>
  </si>
  <si>
    <t>1210030052</t>
  </si>
  <si>
    <t>580.9</t>
  </si>
  <si>
    <t>1210030058</t>
  </si>
  <si>
    <t>508.95</t>
  </si>
  <si>
    <t>1210027069</t>
  </si>
  <si>
    <t>1210027075</t>
  </si>
  <si>
    <t>1210027176</t>
  </si>
  <si>
    <t>1210027183</t>
  </si>
  <si>
    <t>508.3</t>
  </si>
  <si>
    <t>1210930952</t>
  </si>
  <si>
    <t>24.35</t>
  </si>
  <si>
    <t>16-05-2025 09:20:46</t>
  </si>
  <si>
    <t>09:20:46</t>
  </si>
  <si>
    <t>1210930953</t>
  </si>
  <si>
    <t>1210930958</t>
  </si>
  <si>
    <t>586.9</t>
  </si>
  <si>
    <t>1210930959</t>
  </si>
  <si>
    <t>500</t>
  </si>
  <si>
    <t>16-05-2025 09:21:34</t>
  </si>
  <si>
    <t>09:21:34</t>
  </si>
  <si>
    <t>1260030403</t>
  </si>
  <si>
    <t>52.85</t>
  </si>
  <si>
    <t>16-05-2025 09:22:59</t>
  </si>
  <si>
    <t>09:22:59</t>
  </si>
  <si>
    <t>1240027242</t>
  </si>
  <si>
    <t>47.15</t>
  </si>
  <si>
    <t>16-05-2025 09:23:00</t>
  </si>
  <si>
    <t>09:23:00</t>
  </si>
  <si>
    <t>1210501169</t>
  </si>
  <si>
    <t>1210501171</t>
  </si>
  <si>
    <t>58.88333333333333</t>
  </si>
  <si>
    <t>1210501187</t>
  </si>
  <si>
    <t>586.1</t>
  </si>
  <si>
    <t>586.0916666666667</t>
  </si>
  <si>
    <t>1210501189</t>
  </si>
  <si>
    <t>501.6</t>
  </si>
  <si>
    <t>501.525</t>
  </si>
  <si>
    <t>1210501174</t>
  </si>
  <si>
    <t>1210501176</t>
  </si>
  <si>
    <t>16-05-2025 09:20:47</t>
  </si>
  <si>
    <t>09:20:47</t>
  </si>
  <si>
    <t>1210501192</t>
  </si>
  <si>
    <t>590.65</t>
  </si>
  <si>
    <t>590.55</t>
  </si>
  <si>
    <t>1210501195</t>
  </si>
  <si>
    <t>496.7</t>
  </si>
  <si>
    <t>1210501166</t>
  </si>
  <si>
    <t>25.25769230769231</t>
  </si>
  <si>
    <t>1210501168</t>
  </si>
  <si>
    <t>1210501184</t>
  </si>
  <si>
    <t>585.1</t>
  </si>
  <si>
    <t>585.0576923076923</t>
  </si>
  <si>
    <t>1210501186</t>
  </si>
  <si>
    <t>501.55</t>
  </si>
  <si>
    <t>501.4307692307692</t>
  </si>
  <si>
    <t>1210501175</t>
  </si>
  <si>
    <t>1210501178</t>
  </si>
  <si>
    <t>1210501193</t>
  </si>
  <si>
    <t>590.8</t>
  </si>
  <si>
    <t>1210501196</t>
  </si>
  <si>
    <t>495.55</t>
  </si>
  <si>
    <t>1210502165</t>
  </si>
  <si>
    <t>1210502166</t>
  </si>
  <si>
    <t>1210502177</t>
  </si>
  <si>
    <t>1210502178</t>
  </si>
  <si>
    <t>504.85</t>
  </si>
  <si>
    <t>1210501177</t>
  </si>
  <si>
    <t>1210501179</t>
  </si>
  <si>
    <t>1210501194</t>
  </si>
  <si>
    <t>1210501197</t>
  </si>
  <si>
    <t>495.4</t>
  </si>
  <si>
    <t>495.375</t>
  </si>
  <si>
    <t>16-05-2025 09:21:35</t>
  </si>
  <si>
    <t>09:21:35</t>
  </si>
  <si>
    <t>1210501162</t>
  </si>
  <si>
    <t>1210501164</t>
  </si>
  <si>
    <t>1210501180</t>
  </si>
  <si>
    <t>578.1</t>
  </si>
  <si>
    <t>578</t>
  </si>
  <si>
    <t>1210501182</t>
  </si>
  <si>
    <t>507</t>
  </si>
  <si>
    <t>1210501163</t>
  </si>
  <si>
    <t>1210501165</t>
  </si>
  <si>
    <t>1210501181</t>
  </si>
  <si>
    <t>578.05</t>
  </si>
  <si>
    <t>1210501183</t>
  </si>
  <si>
    <t>506.5</t>
  </si>
  <si>
    <t>1210501172</t>
  </si>
  <si>
    <t>1210501173</t>
  </si>
  <si>
    <t>1210501190</t>
  </si>
  <si>
    <t>588.8</t>
  </si>
  <si>
    <t>588.775</t>
  </si>
  <si>
    <t>1210501191</t>
  </si>
  <si>
    <t>496.2</t>
  </si>
  <si>
    <t>495.9166666666667</t>
  </si>
  <si>
    <t>1210501167</t>
  </si>
  <si>
    <t>1210501170</t>
  </si>
  <si>
    <t>58.95789473684211</t>
  </si>
  <si>
    <t>1210501185</t>
  </si>
  <si>
    <t>585.3</t>
  </si>
  <si>
    <t>584.95</t>
  </si>
  <si>
    <t>1210501188</t>
  </si>
  <si>
    <t>502.3</t>
  </si>
  <si>
    <t>502.2289473684211</t>
  </si>
  <si>
    <t>1220025360</t>
  </si>
  <si>
    <t>1220025363</t>
  </si>
  <si>
    <t>58.55</t>
  </si>
  <si>
    <t>58.62619047619047</t>
  </si>
  <si>
    <t>1220025385</t>
  </si>
  <si>
    <t>579.5</t>
  </si>
  <si>
    <t>579.1214285714286</t>
  </si>
  <si>
    <t>1220025389</t>
  </si>
  <si>
    <t>504.55</t>
  </si>
  <si>
    <t>504.37142857142857</t>
  </si>
  <si>
    <t>1220025348</t>
  </si>
  <si>
    <t>1220025351</t>
  </si>
  <si>
    <t>1220025374</t>
  </si>
  <si>
    <t>582.85</t>
  </si>
  <si>
    <t>1220025377</t>
  </si>
  <si>
    <t>506.1</t>
  </si>
  <si>
    <t>1220025357</t>
  </si>
  <si>
    <t>1220025359</t>
  </si>
  <si>
    <t>1220025383</t>
  </si>
  <si>
    <t>579.8</t>
  </si>
  <si>
    <t>1220025386</t>
  </si>
  <si>
    <t>505.1</t>
  </si>
  <si>
    <t>505.0236842105263</t>
  </si>
  <si>
    <t>1220025358</t>
  </si>
  <si>
    <t>1220025361</t>
  </si>
  <si>
    <t>1220025384</t>
  </si>
  <si>
    <t>579.89</t>
  </si>
  <si>
    <t>1220025387</t>
  </si>
  <si>
    <t>504.43</t>
  </si>
  <si>
    <t>1220025347</t>
  </si>
  <si>
    <t>1220025349</t>
  </si>
  <si>
    <t>56.8375</t>
  </si>
  <si>
    <t>1220025373</t>
  </si>
  <si>
    <t>582.75</t>
  </si>
  <si>
    <t>1220025375</t>
  </si>
  <si>
    <t>505.5375</t>
  </si>
  <si>
    <t>1220039309</t>
  </si>
  <si>
    <t>24.4</t>
  </si>
  <si>
    <t>1220039311</t>
  </si>
  <si>
    <t>1220039313</t>
  </si>
  <si>
    <t>585.05</t>
  </si>
  <si>
    <t>1220039315</t>
  </si>
  <si>
    <t>502</t>
  </si>
  <si>
    <t>1220025355</t>
  </si>
  <si>
    <t>1220025356</t>
  </si>
  <si>
    <t>1220025381</t>
  </si>
  <si>
    <t>579</t>
  </si>
  <si>
    <t>1220025382</t>
  </si>
  <si>
    <t>505.825</t>
  </si>
  <si>
    <t>1220025352</t>
  </si>
  <si>
    <t>1220025354</t>
  </si>
  <si>
    <t>1220025378</t>
  </si>
  <si>
    <t>1220025380</t>
  </si>
  <si>
    <t>505.5</t>
  </si>
  <si>
    <t>1220025366</t>
  </si>
  <si>
    <t>1220025369</t>
  </si>
  <si>
    <t>58.81666666666667</t>
  </si>
  <si>
    <t>1220025392</t>
  </si>
  <si>
    <t>581.2916666666666</t>
  </si>
  <si>
    <t>1220025395</t>
  </si>
  <si>
    <t>503.30833333333334</t>
  </si>
  <si>
    <t>1220025364</t>
  </si>
  <si>
    <t>1220025367</t>
  </si>
  <si>
    <t>58.78333333333333</t>
  </si>
  <si>
    <t>1220025390</t>
  </si>
  <si>
    <t>580.45</t>
  </si>
  <si>
    <t>580.3583333333333</t>
  </si>
  <si>
    <t>1220025393</t>
  </si>
  <si>
    <t>504.6</t>
  </si>
  <si>
    <t>504.53333333333336</t>
  </si>
  <si>
    <t>1220025362</t>
  </si>
  <si>
    <t>1220025365</t>
  </si>
  <si>
    <t>1220025388</t>
  </si>
  <si>
    <t>579.8875</t>
  </si>
  <si>
    <t>1220025391</t>
  </si>
  <si>
    <t>503.675</t>
  </si>
  <si>
    <t>1220025368</t>
  </si>
  <si>
    <t>1220025370</t>
  </si>
  <si>
    <t>58.80714285714286</t>
  </si>
  <si>
    <t>1220025394</t>
  </si>
  <si>
    <t>581.7</t>
  </si>
  <si>
    <t>581.6071428571429</t>
  </si>
  <si>
    <t>1220025396</t>
  </si>
  <si>
    <t>501.34285714285716</t>
  </si>
  <si>
    <t>1220025350</t>
  </si>
  <si>
    <t>1220025353</t>
  </si>
  <si>
    <t>1220025376</t>
  </si>
  <si>
    <t>1220025379</t>
  </si>
  <si>
    <t>1220039310</t>
  </si>
  <si>
    <t>1220039312</t>
  </si>
  <si>
    <t>1220039314</t>
  </si>
  <si>
    <t>1220039316</t>
  </si>
  <si>
    <t>1220025371</t>
  </si>
  <si>
    <t>1220025372</t>
  </si>
  <si>
    <t>1220025397</t>
  </si>
  <si>
    <t>586.25</t>
  </si>
  <si>
    <t>586.1642857142857</t>
  </si>
  <si>
    <t>1220025398</t>
  </si>
  <si>
    <t>500.15</t>
  </si>
  <si>
    <t>500.10714285714283</t>
  </si>
  <si>
    <t>1210028871</t>
  </si>
  <si>
    <t>586.95</t>
  </si>
  <si>
    <t>16-05-2025 09:21:15</t>
  </si>
  <si>
    <t>16-05-2025 09:21:17</t>
  </si>
  <si>
    <t>09:21:15</t>
  </si>
  <si>
    <t>09:21:17</t>
  </si>
  <si>
    <t>1210028872</t>
  </si>
  <si>
    <t>16-05-2025 09:21:18</t>
  </si>
  <si>
    <t>16-05-2025 09:21:19</t>
  </si>
  <si>
    <t>09:21:18</t>
  </si>
  <si>
    <t>09:21:19</t>
  </si>
  <si>
    <t>1220025802</t>
  </si>
  <si>
    <t>1220025803</t>
  </si>
  <si>
    <t>58.945454545454545</t>
  </si>
  <si>
    <t>1220025804</t>
  </si>
  <si>
    <t>583.85</t>
  </si>
  <si>
    <t>583.709090909091</t>
  </si>
  <si>
    <t>1220025805</t>
  </si>
  <si>
    <t>502.9818181818182</t>
  </si>
  <si>
    <t>1210025905</t>
  </si>
  <si>
    <t>49255</t>
  </si>
  <si>
    <t>177.3</t>
  </si>
  <si>
    <t>16-05-2025 09:25:04</t>
  </si>
  <si>
    <t>NIFTY 22MAY2025 CE 25050</t>
  </si>
  <si>
    <t>NIFTY2552225050CE</t>
  </si>
  <si>
    <t>09:25:04</t>
  </si>
  <si>
    <t>1210025912</t>
  </si>
  <si>
    <t>177.23333333333332</t>
  </si>
  <si>
    <t>16-05-2025 09:25:05</t>
  </si>
  <si>
    <t>09:25:05</t>
  </si>
  <si>
    <t>1210025804</t>
  </si>
  <si>
    <t>176.16666666666666</t>
  </si>
  <si>
    <t>16-05-2025 09:25:02</t>
  </si>
  <si>
    <t>09:25:02</t>
  </si>
  <si>
    <t>1210025879</t>
  </si>
  <si>
    <t>178.18571428571428</t>
  </si>
  <si>
    <t>1210025883</t>
  </si>
  <si>
    <t>177.8</t>
  </si>
  <si>
    <t>1210025917</t>
  </si>
  <si>
    <t>177.4</t>
  </si>
  <si>
    <t>1210025897</t>
  </si>
  <si>
    <t>177.7</t>
  </si>
  <si>
    <t>1210025930</t>
  </si>
  <si>
    <t>177.38333333333333</t>
  </si>
  <si>
    <t>1210030808</t>
  </si>
  <si>
    <t>176.35</t>
  </si>
  <si>
    <t>1210025888</t>
  </si>
  <si>
    <t>177.425</t>
  </si>
  <si>
    <t>1210030774</t>
  </si>
  <si>
    <t>176.9</t>
  </si>
  <si>
    <t>1210025819</t>
  </si>
  <si>
    <t>176.4</t>
  </si>
  <si>
    <t>1210025785</t>
  </si>
  <si>
    <t>16-05-2025 09:25:01</t>
  </si>
  <si>
    <t>09:25:01</t>
  </si>
  <si>
    <t>1210025914</t>
  </si>
  <si>
    <t>177.6</t>
  </si>
  <si>
    <t>1210025907</t>
  </si>
  <si>
    <t>1210025865</t>
  </si>
  <si>
    <t>177.50833333333333</t>
  </si>
  <si>
    <t>16-05-2025 09:25:03</t>
  </si>
  <si>
    <t>09:25:03</t>
  </si>
  <si>
    <t>1210025855</t>
  </si>
  <si>
    <t>178.61785714285713</t>
  </si>
  <si>
    <t>1210030800</t>
  </si>
  <si>
    <t>1210025847</t>
  </si>
  <si>
    <t>178</t>
  </si>
  <si>
    <t>1210025795</t>
  </si>
  <si>
    <t>176.925</t>
  </si>
  <si>
    <t>1210025828</t>
  </si>
  <si>
    <t>176.15</t>
  </si>
  <si>
    <t>1210025806</t>
  </si>
  <si>
    <t>176.55</t>
  </si>
  <si>
    <t>1210025810</t>
  </si>
  <si>
    <t>176.58333333333334</t>
  </si>
  <si>
    <t>1210030794</t>
  </si>
  <si>
    <t>1210025849</t>
  </si>
  <si>
    <t>178.35</t>
  </si>
  <si>
    <t>1210025788</t>
  </si>
  <si>
    <t>177.86363636363637</t>
  </si>
  <si>
    <t>1210025903</t>
  </si>
  <si>
    <t>1210030788</t>
  </si>
  <si>
    <t>178.45</t>
  </si>
  <si>
    <t>1210025817</t>
  </si>
  <si>
    <t>176.5</t>
  </si>
  <si>
    <t>1210025920</t>
  </si>
  <si>
    <t>177.525</t>
  </si>
  <si>
    <t>1210030790</t>
  </si>
  <si>
    <t>178.15</t>
  </si>
  <si>
    <t>1210030812</t>
  </si>
  <si>
    <t>175.85</t>
  </si>
  <si>
    <t>16-05-2025 09:25:06</t>
  </si>
  <si>
    <t>09:25:06</t>
  </si>
  <si>
    <t>1210030772</t>
  </si>
  <si>
    <t>177.1</t>
  </si>
  <si>
    <t>1210030802</t>
  </si>
  <si>
    <t>177.5</t>
  </si>
  <si>
    <t>1210025911</t>
  </si>
  <si>
    <t>177.27857142857144</t>
  </si>
  <si>
    <t>1210025872</t>
  </si>
  <si>
    <t>178.25</t>
  </si>
  <si>
    <t>1210025838</t>
  </si>
  <si>
    <t>1210030806</t>
  </si>
  <si>
    <t>1210025918</t>
  </si>
  <si>
    <t>1210025803</t>
  </si>
  <si>
    <t>1210025874</t>
  </si>
  <si>
    <t>1210025790</t>
  </si>
  <si>
    <t>1210030786</t>
  </si>
  <si>
    <t>178.6</t>
  </si>
  <si>
    <t>1210025895</t>
  </si>
  <si>
    <t>1210030778</t>
  </si>
  <si>
    <t>1210025826</t>
  </si>
  <si>
    <t>176.00714285714287</t>
  </si>
  <si>
    <t>1210025857</t>
  </si>
  <si>
    <t>178.5</t>
  </si>
  <si>
    <t>1210025820</t>
  </si>
  <si>
    <t>1210030814</t>
  </si>
  <si>
    <t>175.5</t>
  </si>
  <si>
    <t>1210025929</t>
  </si>
  <si>
    <t>177.45</t>
  </si>
  <si>
    <t>1210025796</t>
  </si>
  <si>
    <t>177.05</t>
  </si>
  <si>
    <t>1210025816</t>
  </si>
  <si>
    <t>176.59375</t>
  </si>
  <si>
    <t>1210025843</t>
  </si>
  <si>
    <t>1210025791</t>
  </si>
  <si>
    <t>176.95</t>
  </si>
  <si>
    <t>1210025887</t>
  </si>
  <si>
    <t>1210030784</t>
  </si>
  <si>
    <t>1210030804</t>
  </si>
  <si>
    <t>1210025873</t>
  </si>
  <si>
    <t>178.11666666666667</t>
  </si>
  <si>
    <t>1210025859</t>
  </si>
  <si>
    <t>1210025891</t>
  </si>
  <si>
    <t>177.53333333333333</t>
  </si>
  <si>
    <t>1210030792</t>
  </si>
  <si>
    <t>1210025831</t>
  </si>
  <si>
    <t>175.9625</t>
  </si>
  <si>
    <t>1210025880</t>
  </si>
  <si>
    <t>1210025802</t>
  </si>
  <si>
    <t>176.6</t>
  </si>
  <si>
    <t>1210030776</t>
  </si>
  <si>
    <t>176.65</t>
  </si>
  <si>
    <t>1210025846</t>
  </si>
  <si>
    <t>177.97916666666666</t>
  </si>
  <si>
    <t>1210025835</t>
  </si>
  <si>
    <t>176.33333333333334</t>
  </si>
  <si>
    <t>1210025827</t>
  </si>
  <si>
    <t>176.14285714285714</t>
  </si>
  <si>
    <t>1210025904</t>
  </si>
  <si>
    <t>1210025889</t>
  </si>
  <si>
    <t>1210025933</t>
  </si>
  <si>
    <t>176.3</t>
  </si>
  <si>
    <t>1210030810</t>
  </si>
  <si>
    <t>1210025801</t>
  </si>
  <si>
    <t>178.31363636363636</t>
  </si>
  <si>
    <t>1210030816</t>
  </si>
  <si>
    <t>175.45</t>
  </si>
  <si>
    <t>1210025798</t>
  </si>
  <si>
    <t>177</t>
  </si>
  <si>
    <t>1210030780</t>
  </si>
  <si>
    <t>1210025840</t>
  </si>
  <si>
    <t>1210025871</t>
  </si>
  <si>
    <t>178.06</t>
  </si>
  <si>
    <t>1210025787</t>
  </si>
  <si>
    <t>177.85</t>
  </si>
  <si>
    <t>1210030782</t>
  </si>
  <si>
    <t>1210025925</t>
  </si>
  <si>
    <t>177.55</t>
  </si>
  <si>
    <t>1210025851</t>
  </si>
  <si>
    <t>178.525</t>
  </si>
  <si>
    <t>1210025881</t>
  </si>
  <si>
    <t>1210025899</t>
  </si>
  <si>
    <t>177.65</t>
  </si>
  <si>
    <t>1210030796</t>
  </si>
  <si>
    <t>1210025841</t>
  </si>
  <si>
    <t>176.89166666666668</t>
  </si>
  <si>
    <t>1210025829</t>
  </si>
  <si>
    <t>1210025814</t>
  </si>
  <si>
    <t>1210030798</t>
  </si>
  <si>
    <t>177.575</t>
  </si>
  <si>
    <t>1210025867</t>
  </si>
  <si>
    <t>177.9</t>
  </si>
  <si>
    <t>1210025823</t>
  </si>
  <si>
    <t>175.98333333333332</t>
  </si>
  <si>
    <t>1210025934</t>
  </si>
  <si>
    <t>1210025924</t>
  </si>
  <si>
    <t>1210025896</t>
  </si>
  <si>
    <t>177.69</t>
  </si>
  <si>
    <t>1210025923</t>
  </si>
  <si>
    <t>1210025937</t>
  </si>
  <si>
    <t>175.975</t>
  </si>
  <si>
    <t>1210025938</t>
  </si>
  <si>
    <t>175.80833333333334</t>
  </si>
  <si>
    <t>1210025808</t>
  </si>
  <si>
    <t>176.64</t>
  </si>
  <si>
    <t>1210025856</t>
  </si>
  <si>
    <t>178.2</t>
  </si>
  <si>
    <t>1220026510</t>
  </si>
  <si>
    <t>176.31666666666666</t>
  </si>
  <si>
    <t>1210929468</t>
  </si>
  <si>
    <t>1210929470</t>
  </si>
  <si>
    <t>1260030412</t>
  </si>
  <si>
    <t>177.57857142857142</t>
  </si>
  <si>
    <t>1260030413</t>
  </si>
  <si>
    <t>178.03541666666666</t>
  </si>
  <si>
    <t>1260030414</t>
  </si>
  <si>
    <t>1240065443</t>
  </si>
  <si>
    <t>177.42666666666668</t>
  </si>
  <si>
    <t>1240027245</t>
  </si>
  <si>
    <t>175.925</t>
  </si>
  <si>
    <t>1210503165</t>
  </si>
  <si>
    <t>176.275</t>
  </si>
  <si>
    <t>1210500138</t>
  </si>
  <si>
    <t>174.3</t>
  </si>
  <si>
    <t>16-05-2025 09:25:07</t>
  </si>
  <si>
    <t>09:25:07</t>
  </si>
  <si>
    <t>1210503161</t>
  </si>
  <si>
    <t>177.46315789473684</t>
  </si>
  <si>
    <t>1210500141</t>
  </si>
  <si>
    <t>174.25</t>
  </si>
  <si>
    <t>1210500135</t>
  </si>
  <si>
    <t>1210500143</t>
  </si>
  <si>
    <t>174.28333333333333</t>
  </si>
  <si>
    <t>1210500145</t>
  </si>
  <si>
    <t>174.15</t>
  </si>
  <si>
    <t>16-05-2025 09:25:08</t>
  </si>
  <si>
    <t>09:25:08</t>
  </si>
  <si>
    <t>1210500147</t>
  </si>
  <si>
    <t>174.8</t>
  </si>
  <si>
    <t>1210500137</t>
  </si>
  <si>
    <t>174.2</t>
  </si>
  <si>
    <t>1210503162</t>
  </si>
  <si>
    <t>177.37708333333333</t>
  </si>
  <si>
    <t>1210503167</t>
  </si>
  <si>
    <t>175.775</t>
  </si>
  <si>
    <t>1210029429</t>
  </si>
  <si>
    <t>177.37857142857143</t>
  </si>
  <si>
    <t>1220041328</t>
  </si>
  <si>
    <t>177.74166666666667</t>
  </si>
  <si>
    <t>1220041336</t>
  </si>
  <si>
    <t>177.7357142857143</t>
  </si>
  <si>
    <t>1220024268</t>
  </si>
  <si>
    <t>175.33</t>
  </si>
  <si>
    <t>1220041323</t>
  </si>
  <si>
    <t>178.23541666666668</t>
  </si>
  <si>
    <t>1220041326</t>
  </si>
  <si>
    <t>177.725</t>
  </si>
  <si>
    <t>1220041324</t>
  </si>
  <si>
    <t>178.1</t>
  </si>
  <si>
    <t>1220024266</t>
  </si>
  <si>
    <t>175.875</t>
  </si>
  <si>
    <t>1220024262</t>
  </si>
  <si>
    <t>1220024279</t>
  </si>
  <si>
    <t>1220024276</t>
  </si>
  <si>
    <t>175</t>
  </si>
  <si>
    <t>1220041334</t>
  </si>
  <si>
    <t>1220041332</t>
  </si>
  <si>
    <t>177.4625</t>
  </si>
  <si>
    <t>1220041330</t>
  </si>
  <si>
    <t>178.075</t>
  </si>
  <si>
    <t>1220041338</t>
  </si>
  <si>
    <t>177.62727272727273</t>
  </si>
  <si>
    <t>1220024272</t>
  </si>
  <si>
    <t>175.25</t>
  </si>
  <si>
    <t>1220024270</t>
  </si>
  <si>
    <t>175.55</t>
  </si>
  <si>
    <t>1220024264</t>
  </si>
  <si>
    <t>176.25</t>
  </si>
  <si>
    <t>1220024273</t>
  </si>
  <si>
    <t>175.125</t>
  </si>
  <si>
    <t>1210025890</t>
  </si>
  <si>
    <t>1220024796</t>
  </si>
  <si>
    <t>177.4264705882353</t>
  </si>
  <si>
    <t>1210025915</t>
  </si>
  <si>
    <t>206.4</t>
  </si>
  <si>
    <t>196.66666666666666</t>
  </si>
  <si>
    <t>16-05-2025 09:30:03</t>
  </si>
  <si>
    <t>09:30:03</t>
  </si>
  <si>
    <t>1210026054</t>
  </si>
  <si>
    <t>49348</t>
  </si>
  <si>
    <t>16-05-2025 09:30:40</t>
  </si>
  <si>
    <t>NIFTY 22MAY2025 CE 26350</t>
  </si>
  <si>
    <t>NIFTY2552226350CE</t>
  </si>
  <si>
    <t>09:30:40</t>
  </si>
  <si>
    <t>1210026071</t>
  </si>
  <si>
    <t>49166</t>
  </si>
  <si>
    <t>16-05-2025 09:30:41</t>
  </si>
  <si>
    <t>NIFTY 22MAY2025 PE 23750</t>
  </si>
  <si>
    <t>NIFTY2552223750PE</t>
  </si>
  <si>
    <t>09:30:41</t>
  </si>
  <si>
    <t>1210030268</t>
  </si>
  <si>
    <t>511.9</t>
  </si>
  <si>
    <t>16-05-2025 09:28:02</t>
  </si>
  <si>
    <t>16-05-2025 09:28:03</t>
  </si>
  <si>
    <t>09:28:02</t>
  </si>
  <si>
    <t>09:28:03</t>
  </si>
  <si>
    <t>1210030334</t>
  </si>
  <si>
    <t>525.15</t>
  </si>
  <si>
    <t>16-05-2025 09:28:04</t>
  </si>
  <si>
    <t>09:28:04</t>
  </si>
  <si>
    <t>1210030415</t>
  </si>
  <si>
    <t>1122689</t>
  </si>
  <si>
    <t>459.85</t>
  </si>
  <si>
    <t>16-05-2025 09:28:05</t>
  </si>
  <si>
    <t>SENSEX 20MAY2025 CE 82400</t>
  </si>
  <si>
    <t>SENSEX2552082400CE</t>
  </si>
  <si>
    <t>09:28:05</t>
  </si>
  <si>
    <t>1210030494</t>
  </si>
  <si>
    <t>1123004</t>
  </si>
  <si>
    <t>481.525</t>
  </si>
  <si>
    <t>SENSEX 20MAY2025 PE 82200</t>
  </si>
  <si>
    <t>SENSEX2552082200PE</t>
  </si>
  <si>
    <t>1210030547</t>
  </si>
  <si>
    <t>417.4</t>
  </si>
  <si>
    <t>16-05-2025 09:28:06</t>
  </si>
  <si>
    <t>09:28:06</t>
  </si>
  <si>
    <t>1210030583</t>
  </si>
  <si>
    <t>1122665</t>
  </si>
  <si>
    <t>436.6</t>
  </si>
  <si>
    <t>16-05-2025 09:28:07</t>
  </si>
  <si>
    <t>SENSEX 20MAY2025 PE 82100</t>
  </si>
  <si>
    <t>SENSEX2552082100PE</t>
  </si>
  <si>
    <t>09:28:07</t>
  </si>
  <si>
    <t>1210030899</t>
  </si>
  <si>
    <t>16-05-2025 09:31:08</t>
  </si>
  <si>
    <t>09:31:08</t>
  </si>
  <si>
    <t>1210042227</t>
  </si>
  <si>
    <t>168.55</t>
  </si>
  <si>
    <t>16-05-2025 09:28:27</t>
  </si>
  <si>
    <t>16-05-2025 09:28:28</t>
  </si>
  <si>
    <t>09:28:27</t>
  </si>
  <si>
    <t>09:28:28</t>
  </si>
  <si>
    <t>1210042267</t>
  </si>
  <si>
    <t>147.375</t>
  </si>
  <si>
    <t>16-05-2025 09:28:29</t>
  </si>
  <si>
    <t>09:28:29</t>
  </si>
  <si>
    <t>1210042308</t>
  </si>
  <si>
    <t>129.25</t>
  </si>
  <si>
    <t>16-05-2025 09:28:30</t>
  </si>
  <si>
    <t>09:28:30</t>
  </si>
  <si>
    <t>1210042339</t>
  </si>
  <si>
    <t>1104282</t>
  </si>
  <si>
    <t>205</t>
  </si>
  <si>
    <t>16-05-2025 09:28:31</t>
  </si>
  <si>
    <t>SENSEX 20MAY2025 PE 81300</t>
  </si>
  <si>
    <t>SENSEX2552081300PE</t>
  </si>
  <si>
    <t>09:28:31</t>
  </si>
  <si>
    <t>1210042364</t>
  </si>
  <si>
    <t>170.375</t>
  </si>
  <si>
    <t>1210042379</t>
  </si>
  <si>
    <t>187.5</t>
  </si>
  <si>
    <t>16-05-2025 09:28:32</t>
  </si>
  <si>
    <t>1210042407</t>
  </si>
  <si>
    <t>1127562</t>
  </si>
  <si>
    <t>26.85</t>
  </si>
  <si>
    <t>16-05-2025 09:31:09</t>
  </si>
  <si>
    <t>SENSEX 20MAY2025 CE 84900</t>
  </si>
  <si>
    <t>SENSEX2552084900CE</t>
  </si>
  <si>
    <t>1210025811</t>
  </si>
  <si>
    <t>197.76666666666668</t>
  </si>
  <si>
    <t>1210026030</t>
  </si>
  <si>
    <t>16-05-2025 09:30:39</t>
  </si>
  <si>
    <t>09:30:39</t>
  </si>
  <si>
    <t>1210026057</t>
  </si>
  <si>
    <t>1210026114</t>
  </si>
  <si>
    <t>16-05-2025 09:31:07</t>
  </si>
  <si>
    <t>1210027327</t>
  </si>
  <si>
    <t>525.4916666666667</t>
  </si>
  <si>
    <t>16-05-2025 09:27:58</t>
  </si>
  <si>
    <t>16-05-2025 09:27:59</t>
  </si>
  <si>
    <t>09:27:59</t>
  </si>
  <si>
    <t>1210027342</t>
  </si>
  <si>
    <t>523.3</t>
  </si>
  <si>
    <t>16-05-2025 09:28:00</t>
  </si>
  <si>
    <t>09:28:00</t>
  </si>
  <si>
    <t>1210027369</t>
  </si>
  <si>
    <t>471.3666666666667</t>
  </si>
  <si>
    <t>1210027407</t>
  </si>
  <si>
    <t>476.6166666666667</t>
  </si>
  <si>
    <t>16-05-2025 09:28:01</t>
  </si>
  <si>
    <t>09:28:01</t>
  </si>
  <si>
    <t>1210027468</t>
  </si>
  <si>
    <t>415.075</t>
  </si>
  <si>
    <t>1210041086</t>
  </si>
  <si>
    <t>435.65</t>
  </si>
  <si>
    <t>1210041353</t>
  </si>
  <si>
    <t>166.94166666666666</t>
  </si>
  <si>
    <t>16-05-2025 09:28:25</t>
  </si>
  <si>
    <t>16-05-2025 09:28:26</t>
  </si>
  <si>
    <t>09:28:25</t>
  </si>
  <si>
    <t>09:28:26</t>
  </si>
  <si>
    <t>1210041368</t>
  </si>
  <si>
    <t>147.53333333333333</t>
  </si>
  <si>
    <t>1210041390</t>
  </si>
  <si>
    <t>129.575</t>
  </si>
  <si>
    <t>1210041419</t>
  </si>
  <si>
    <t>199.46666666666667</t>
  </si>
  <si>
    <t>1210041454</t>
  </si>
  <si>
    <t>167.93333333333334</t>
  </si>
  <si>
    <t>1210041488</t>
  </si>
  <si>
    <t>186.29166666666666</t>
  </si>
  <si>
    <t>1210041647</t>
  </si>
  <si>
    <t>27.3</t>
  </si>
  <si>
    <t>16-05-2025 09:31:10</t>
  </si>
  <si>
    <t>16-05-2025 09:31:11</t>
  </si>
  <si>
    <t>09:31:11</t>
  </si>
  <si>
    <t>1210025882</t>
  </si>
  <si>
    <t>199.22857142857143</t>
  </si>
  <si>
    <t>1210025971</t>
  </si>
  <si>
    <t>10.85</t>
  </si>
  <si>
    <t>16-05-2025 09:30:10</t>
  </si>
  <si>
    <t>1210027384</t>
  </si>
  <si>
    <t>518.0944444444444</t>
  </si>
  <si>
    <t>1210027430</t>
  </si>
  <si>
    <t>521.2111111111111</t>
  </si>
  <si>
    <t>1210027489</t>
  </si>
  <si>
    <t>461.51666666666665</t>
  </si>
  <si>
    <t>1210030833</t>
  </si>
  <si>
    <t>16-05-2025 09:30:38</t>
  </si>
  <si>
    <t>09:30:38</t>
  </si>
  <si>
    <t>1210030842</t>
  </si>
  <si>
    <t>1210041098</t>
  </si>
  <si>
    <t>479.55555555555554</t>
  </si>
  <si>
    <t>1210041165</t>
  </si>
  <si>
    <t>412.0888888888889</t>
  </si>
  <si>
    <t>1210041229</t>
  </si>
  <si>
    <t>438.56666666666666</t>
  </si>
  <si>
    <t>1210041371</t>
  </si>
  <si>
    <t>167.2722222222222</t>
  </si>
  <si>
    <t>1210041396</t>
  </si>
  <si>
    <t>147.67222222222222</t>
  </si>
  <si>
    <t>1210041427</t>
  </si>
  <si>
    <t>129.96666666666667</t>
  </si>
  <si>
    <t>1210041462</t>
  </si>
  <si>
    <t>202.98888888888888</t>
  </si>
  <si>
    <t>1210041499</t>
  </si>
  <si>
    <t>169.63333333333333</t>
  </si>
  <si>
    <t>1210041526</t>
  </si>
  <si>
    <t>187.01111111111112</t>
  </si>
  <si>
    <t>1210041591</t>
  </si>
  <si>
    <t>27.178571428571427</t>
  </si>
  <si>
    <t>16-05-2025 09:30:09</t>
  </si>
  <si>
    <t>1210025885</t>
  </si>
  <si>
    <t>199.925</t>
  </si>
  <si>
    <t>1210026111</t>
  </si>
  <si>
    <t>16-05-2025 09:31:06</t>
  </si>
  <si>
    <t>1210027423</t>
  </si>
  <si>
    <t>517.625</t>
  </si>
  <si>
    <t>1210027478</t>
  </si>
  <si>
    <t>524.275</t>
  </si>
  <si>
    <t>1210030865</t>
  </si>
  <si>
    <t>1210030876</t>
  </si>
  <si>
    <t>1210041084</t>
  </si>
  <si>
    <t>462.9125</t>
  </si>
  <si>
    <t>1210041152</t>
  </si>
  <si>
    <t>479.8</t>
  </si>
  <si>
    <t>1210041217</t>
  </si>
  <si>
    <t>413.0125</t>
  </si>
  <si>
    <t>1210041268</t>
  </si>
  <si>
    <t>437.825</t>
  </si>
  <si>
    <t>1210041395</t>
  </si>
  <si>
    <t>167.5625</t>
  </si>
  <si>
    <t>1210041426</t>
  </si>
  <si>
    <t>1210041461</t>
  </si>
  <si>
    <t>129.475</t>
  </si>
  <si>
    <t>1210041496</t>
  </si>
  <si>
    <t>203.3625</t>
  </si>
  <si>
    <t>1210041525</t>
  </si>
  <si>
    <t>1210041544</t>
  </si>
  <si>
    <t>187.325</t>
  </si>
  <si>
    <t>1210041635</t>
  </si>
  <si>
    <t>1210025921</t>
  </si>
  <si>
    <t>197.55</t>
  </si>
  <si>
    <t>1210026061</t>
  </si>
  <si>
    <t>1210026074</t>
  </si>
  <si>
    <t>1210030285</t>
  </si>
  <si>
    <t>512.9</t>
  </si>
  <si>
    <t>1210030359</t>
  </si>
  <si>
    <t>525.2</t>
  </si>
  <si>
    <t>1210030448</t>
  </si>
  <si>
    <t>459.325</t>
  </si>
  <si>
    <t>1210030514</t>
  </si>
  <si>
    <t>480.875</t>
  </si>
  <si>
    <t>1210030569</t>
  </si>
  <si>
    <t>416.95</t>
  </si>
  <si>
    <t>1210030612</t>
  </si>
  <si>
    <t>434.65</t>
  </si>
  <si>
    <t>16-05-2025 09:28:08</t>
  </si>
  <si>
    <t>09:28:08</t>
  </si>
  <si>
    <t>1210030900</t>
  </si>
  <si>
    <t>1210042235</t>
  </si>
  <si>
    <t>168</t>
  </si>
  <si>
    <t>1210042276</t>
  </si>
  <si>
    <t>147.5</t>
  </si>
  <si>
    <t>1210042314</t>
  </si>
  <si>
    <t>129.225</t>
  </si>
  <si>
    <t>1210042345</t>
  </si>
  <si>
    <t>204.725</t>
  </si>
  <si>
    <t>1210042366</t>
  </si>
  <si>
    <t>170.3</t>
  </si>
  <si>
    <t>1210042381</t>
  </si>
  <si>
    <t>187.575</t>
  </si>
  <si>
    <t>1210042408</t>
  </si>
  <si>
    <t>27</t>
  </si>
  <si>
    <t>1210025902</t>
  </si>
  <si>
    <t>200</t>
  </si>
  <si>
    <t>1210026047</t>
  </si>
  <si>
    <t>1210026064</t>
  </si>
  <si>
    <t>1210030240</t>
  </si>
  <si>
    <t>511.3</t>
  </si>
  <si>
    <t>1210030301</t>
  </si>
  <si>
    <t>1210030371</t>
  </si>
  <si>
    <t>460.625</t>
  </si>
  <si>
    <t>1210030461</t>
  </si>
  <si>
    <t>480.85</t>
  </si>
  <si>
    <t>1210030530</t>
  </si>
  <si>
    <t>418.05</t>
  </si>
  <si>
    <t>1210030570</t>
  </si>
  <si>
    <t>436.55</t>
  </si>
  <si>
    <t>1210030712</t>
  </si>
  <si>
    <t>168.125</t>
  </si>
  <si>
    <t>1210030897</t>
  </si>
  <si>
    <t>1210042246</t>
  </si>
  <si>
    <t>147.975</t>
  </si>
  <si>
    <t>1210042288</t>
  </si>
  <si>
    <t>128.95</t>
  </si>
  <si>
    <t>1210042324</t>
  </si>
  <si>
    <t>204.075</t>
  </si>
  <si>
    <t>1210042353</t>
  </si>
  <si>
    <t>170.4</t>
  </si>
  <si>
    <t>1210042372</t>
  </si>
  <si>
    <t>187.2</t>
  </si>
  <si>
    <t>1210042405</t>
  </si>
  <si>
    <t>1210025931</t>
  </si>
  <si>
    <t>1210025980</t>
  </si>
  <si>
    <t>16-05-2025 09:30:11</t>
  </si>
  <si>
    <t>1210027485</t>
  </si>
  <si>
    <t>1210030858</t>
  </si>
  <si>
    <t>1210030870</t>
  </si>
  <si>
    <t>1210041093</t>
  </si>
  <si>
    <t>523.35</t>
  </si>
  <si>
    <t>1210041160</t>
  </si>
  <si>
    <t>458.1</t>
  </si>
  <si>
    <t>1210041237</t>
  </si>
  <si>
    <t>481.05</t>
  </si>
  <si>
    <t>1210041279</t>
  </si>
  <si>
    <t>414.35</t>
  </si>
  <si>
    <t>1210041313</t>
  </si>
  <si>
    <t>436.725</t>
  </si>
  <si>
    <t>1210041425</t>
  </si>
  <si>
    <t>168.35</t>
  </si>
  <si>
    <t>1210041463</t>
  </si>
  <si>
    <t>147.525</t>
  </si>
  <si>
    <t>1210041498</t>
  </si>
  <si>
    <t>1210041530</t>
  </si>
  <si>
    <t>1210041550</t>
  </si>
  <si>
    <t>170.8</t>
  </si>
  <si>
    <t>1210041560</t>
  </si>
  <si>
    <t>188.05</t>
  </si>
  <si>
    <t>16-05-2025 09:28:33</t>
  </si>
  <si>
    <t>09:28:33</t>
  </si>
  <si>
    <t>1210041605</t>
  </si>
  <si>
    <t>26.633333333333333</t>
  </si>
  <si>
    <t>1210025969</t>
  </si>
  <si>
    <t>10.9</t>
  </si>
  <si>
    <t>1210026082</t>
  </si>
  <si>
    <t>16-05-2025 09:30:42</t>
  </si>
  <si>
    <t>09:30:42</t>
  </si>
  <si>
    <t>1210026088</t>
  </si>
  <si>
    <t>16-05-2025 09:30:43</t>
  </si>
  <si>
    <t>09:30:43</t>
  </si>
  <si>
    <t>1210030318</t>
  </si>
  <si>
    <t>510.4</t>
  </si>
  <si>
    <t>1210030392</t>
  </si>
  <si>
    <t>525.55</t>
  </si>
  <si>
    <t>1210030460</t>
  </si>
  <si>
    <t>459.7</t>
  </si>
  <si>
    <t>1210030509</t>
  </si>
  <si>
    <t>480.6</t>
  </si>
  <si>
    <t>1210030555</t>
  </si>
  <si>
    <t>417.95</t>
  </si>
  <si>
    <t>1210030600</t>
  </si>
  <si>
    <t>435.2</t>
  </si>
  <si>
    <t>1210030809</t>
  </si>
  <si>
    <t>1210041602</t>
  </si>
  <si>
    <t>1210042242</t>
  </si>
  <si>
    <t>167.95</t>
  </si>
  <si>
    <t>1210042282</t>
  </si>
  <si>
    <t>1210042318</t>
  </si>
  <si>
    <t>1210042347</t>
  </si>
  <si>
    <t>204.85</t>
  </si>
  <si>
    <t>1210042368</t>
  </si>
  <si>
    <t>1210042382</t>
  </si>
  <si>
    <t>187.9</t>
  </si>
  <si>
    <t>199.95</t>
  </si>
  <si>
    <t>1210025973</t>
  </si>
  <si>
    <t>10.8</t>
  </si>
  <si>
    <t>1210027400</t>
  </si>
  <si>
    <t>518.9</t>
  </si>
  <si>
    <t>1210027444</t>
  </si>
  <si>
    <t>523.2</t>
  </si>
  <si>
    <t>1210027511</t>
  </si>
  <si>
    <t>462.025</t>
  </si>
  <si>
    <t>1210030835</t>
  </si>
  <si>
    <t>1210030845</t>
  </si>
  <si>
    <t>1210041128</t>
  </si>
  <si>
    <t>479.85</t>
  </si>
  <si>
    <t>1210041191</t>
  </si>
  <si>
    <t>414.375</t>
  </si>
  <si>
    <t>1210041245</t>
  </si>
  <si>
    <t>438.6</t>
  </si>
  <si>
    <t>1210041377</t>
  </si>
  <si>
    <t>167.15</t>
  </si>
  <si>
    <t>1210041403</t>
  </si>
  <si>
    <t>148.125</t>
  </si>
  <si>
    <t>1210041437</t>
  </si>
  <si>
    <t>130.15</t>
  </si>
  <si>
    <t>1210041473</t>
  </si>
  <si>
    <t>204</t>
  </si>
  <si>
    <t>1210041508</t>
  </si>
  <si>
    <t>169.925</t>
  </si>
  <si>
    <t>1210041533</t>
  </si>
  <si>
    <t>187.05</t>
  </si>
  <si>
    <t>1210041594</t>
  </si>
  <si>
    <t>26.9375</t>
  </si>
  <si>
    <t>1210025947</t>
  </si>
  <si>
    <t>11.2</t>
  </si>
  <si>
    <t>16-05-2025 09:30:06</t>
  </si>
  <si>
    <t>09:30:06</t>
  </si>
  <si>
    <t>1210026012</t>
  </si>
  <si>
    <t>1210026028</t>
  </si>
  <si>
    <t>1210030135</t>
  </si>
  <si>
    <t>521</t>
  </si>
  <si>
    <t>1210030155</t>
  </si>
  <si>
    <t>521.25</t>
  </si>
  <si>
    <t>1210030195</t>
  </si>
  <si>
    <t>467.2</t>
  </si>
  <si>
    <t>1210030256</t>
  </si>
  <si>
    <t>479.45</t>
  </si>
  <si>
    <t>1210030348</t>
  </si>
  <si>
    <t>414.4</t>
  </si>
  <si>
    <t>1210030439</t>
  </si>
  <si>
    <t>438</t>
  </si>
  <si>
    <t>1210030648</t>
  </si>
  <si>
    <t>165.95</t>
  </si>
  <si>
    <t>16-05-2025 09:28:24</t>
  </si>
  <si>
    <t>09:28:24</t>
  </si>
  <si>
    <t>1210030656</t>
  </si>
  <si>
    <t>146.65</t>
  </si>
  <si>
    <t>1210030674</t>
  </si>
  <si>
    <t>129.95</t>
  </si>
  <si>
    <t>1210030698</t>
  </si>
  <si>
    <t>199.3</t>
  </si>
  <si>
    <t>1210030775</t>
  </si>
  <si>
    <t>196.975</t>
  </si>
  <si>
    <t>1210041571</t>
  </si>
  <si>
    <t>1210042226</t>
  </si>
  <si>
    <t>165</t>
  </si>
  <si>
    <t>1210042266</t>
  </si>
  <si>
    <t>184.15</t>
  </si>
  <si>
    <t>1210025824</t>
  </si>
  <si>
    <t>198</t>
  </si>
  <si>
    <t>1210041621</t>
  </si>
  <si>
    <t>26.95</t>
  </si>
  <si>
    <t>16-05-2025 09:31:05</t>
  </si>
  <si>
    <t>1210025786</t>
  </si>
  <si>
    <t>196.46666666666667</t>
  </si>
  <si>
    <t>1210025988</t>
  </si>
  <si>
    <t>16-05-2025 09:30:31</t>
  </si>
  <si>
    <t>09:30:31</t>
  </si>
  <si>
    <t>1210025991</t>
  </si>
  <si>
    <t>16-05-2025 09:30:33</t>
  </si>
  <si>
    <t>09:30:33</t>
  </si>
  <si>
    <t>1210026121</t>
  </si>
  <si>
    <t>206.9</t>
  </si>
  <si>
    <t>16-05-2025 09:31:24</t>
  </si>
  <si>
    <t>1210026127</t>
  </si>
  <si>
    <t>49256</t>
  </si>
  <si>
    <t>176.1</t>
  </si>
  <si>
    <t>16-05-2025 09:31:25</t>
  </si>
  <si>
    <t>NIFTY 22MAY2025 PE 25050</t>
  </si>
  <si>
    <t>NIFTY2552225050PE</t>
  </si>
  <si>
    <t>09:31:25</t>
  </si>
  <si>
    <t>1210030119</t>
  </si>
  <si>
    <t>173.95</t>
  </si>
  <si>
    <t>16-05-2025 09:27:06</t>
  </si>
  <si>
    <t>1210030121</t>
  </si>
  <si>
    <t>208</t>
  </si>
  <si>
    <t>16-05-2025 09:27:18</t>
  </si>
  <si>
    <t>16-05-2025 09:27:19</t>
  </si>
  <si>
    <t>09:27:18</t>
  </si>
  <si>
    <t>09:27:19</t>
  </si>
  <si>
    <t>1210030123</t>
  </si>
  <si>
    <t>150.525</t>
  </si>
  <si>
    <t>16-05-2025 09:27:31</t>
  </si>
  <si>
    <t>16-05-2025 09:27:32</t>
  </si>
  <si>
    <t>1210030125</t>
  </si>
  <si>
    <t>186.85</t>
  </si>
  <si>
    <t>16-05-2025 09:27:44</t>
  </si>
  <si>
    <t>09:27:44</t>
  </si>
  <si>
    <t>1210030127</t>
  </si>
  <si>
    <t>130.35</t>
  </si>
  <si>
    <t>16-05-2025 09:27:56</t>
  </si>
  <si>
    <t>16-05-2025 09:27:57</t>
  </si>
  <si>
    <t>09:27:57</t>
  </si>
  <si>
    <t>1210030129</t>
  </si>
  <si>
    <t>525.975</t>
  </si>
  <si>
    <t>1210030136</t>
  </si>
  <si>
    <t>525.5</t>
  </si>
  <si>
    <t>1210030143</t>
  </si>
  <si>
    <t>472.45</t>
  </si>
  <si>
    <t>1210030168</t>
  </si>
  <si>
    <t>475.95</t>
  </si>
  <si>
    <t>1210030209</t>
  </si>
  <si>
    <t>1210030265</t>
  </si>
  <si>
    <t>437.075</t>
  </si>
  <si>
    <t>1210030645</t>
  </si>
  <si>
    <t>169.75</t>
  </si>
  <si>
    <t>16-05-2025 09:28:09</t>
  </si>
  <si>
    <t>16-05-2025 09:28:10</t>
  </si>
  <si>
    <t>09:28:09</t>
  </si>
  <si>
    <t>09:28:10</t>
  </si>
  <si>
    <t>1210030882</t>
  </si>
  <si>
    <t>16-05-2025 09:31:02</t>
  </si>
  <si>
    <t>1210042390</t>
  </si>
  <si>
    <t>27.5</t>
  </si>
  <si>
    <t>16-05-2025 09:31:03</t>
  </si>
  <si>
    <t>09:31:03</t>
  </si>
  <si>
    <t>1210025916</t>
  </si>
  <si>
    <t>197.1</t>
  </si>
  <si>
    <t>1210026117</t>
  </si>
  <si>
    <t>1210027486</t>
  </si>
  <si>
    <t>511.05</t>
  </si>
  <si>
    <t>1210030872</t>
  </si>
  <si>
    <t>1210030879</t>
  </si>
  <si>
    <t>1210041094</t>
  </si>
  <si>
    <t>1210041159</t>
  </si>
  <si>
    <t>460.85</t>
  </si>
  <si>
    <t>1210041226</t>
  </si>
  <si>
    <t>480.475</t>
  </si>
  <si>
    <t>1210041274</t>
  </si>
  <si>
    <t>414.475</t>
  </si>
  <si>
    <t>1210041307</t>
  </si>
  <si>
    <t>436.1</t>
  </si>
  <si>
    <t>1210041429</t>
  </si>
  <si>
    <t>168.375</t>
  </si>
  <si>
    <t>1210041465</t>
  </si>
  <si>
    <t>1210041500</t>
  </si>
  <si>
    <t>129.15</t>
  </si>
  <si>
    <t>1210041527</t>
  </si>
  <si>
    <t>204.8</t>
  </si>
  <si>
    <t>1210041546</t>
  </si>
  <si>
    <t>170.425</t>
  </si>
  <si>
    <t>1210041559</t>
  </si>
  <si>
    <t>187.95</t>
  </si>
  <si>
    <t>1210041643</t>
  </si>
  <si>
    <t>27.1</t>
  </si>
  <si>
    <t>1210025910</t>
  </si>
  <si>
    <t>1210026115</t>
  </si>
  <si>
    <t>1210027476</t>
  </si>
  <si>
    <t>1210041079</t>
  </si>
  <si>
    <t>523.65</t>
  </si>
  <si>
    <t>1210041148</t>
  </si>
  <si>
    <t>460.7</t>
  </si>
  <si>
    <t>1210041213</t>
  </si>
  <si>
    <t>480.3</t>
  </si>
  <si>
    <t>1210041272</t>
  </si>
  <si>
    <t>414.55</t>
  </si>
  <si>
    <t>1210041310</t>
  </si>
  <si>
    <t>436.5</t>
  </si>
  <si>
    <t>1210041420</t>
  </si>
  <si>
    <t>168.3</t>
  </si>
  <si>
    <t>1210041456</t>
  </si>
  <si>
    <t>147.2</t>
  </si>
  <si>
    <t>1210041492</t>
  </si>
  <si>
    <t>1210041520</t>
  </si>
  <si>
    <t>204.95</t>
  </si>
  <si>
    <t>1210041542</t>
  </si>
  <si>
    <t>170.45</t>
  </si>
  <si>
    <t>1210041557</t>
  </si>
  <si>
    <t>187.35</t>
  </si>
  <si>
    <t>1210041640</t>
  </si>
  <si>
    <t>1210025869</t>
  </si>
  <si>
    <t>199</t>
  </si>
  <si>
    <t>1210026108</t>
  </si>
  <si>
    <t>1210027403</t>
  </si>
  <si>
    <t>518.8125</t>
  </si>
  <si>
    <t>1210027449</t>
  </si>
  <si>
    <t>523.7875</t>
  </si>
  <si>
    <t>1210027509</t>
  </si>
  <si>
    <t>461.725</t>
  </si>
  <si>
    <t>1210030860</t>
  </si>
  <si>
    <t>1210030871</t>
  </si>
  <si>
    <t>1210030948</t>
  </si>
  <si>
    <t>205.61666666666667</t>
  </si>
  <si>
    <t>16-05-2025 09:31:27</t>
  </si>
  <si>
    <t>09:31:27</t>
  </si>
  <si>
    <t>1210030958</t>
  </si>
  <si>
    <t>174.75</t>
  </si>
  <si>
    <t>16-05-2025 09:31:28</t>
  </si>
  <si>
    <t>09:31:28</t>
  </si>
  <si>
    <t>1210041123</t>
  </si>
  <si>
    <t>479.7125</t>
  </si>
  <si>
    <t>1210041187</t>
  </si>
  <si>
    <t>413.075</t>
  </si>
  <si>
    <t>1210041248</t>
  </si>
  <si>
    <t>438.3375</t>
  </si>
  <si>
    <t>1210041381</t>
  </si>
  <si>
    <t>167.525</t>
  </si>
  <si>
    <t>1210041410</t>
  </si>
  <si>
    <t>148.375</t>
  </si>
  <si>
    <t>1210041444</t>
  </si>
  <si>
    <t>129.775</t>
  </si>
  <si>
    <t>1210041478</t>
  </si>
  <si>
    <t>204.5125</t>
  </si>
  <si>
    <t>1210041511</t>
  </si>
  <si>
    <t>169.775</t>
  </si>
  <si>
    <t>1210041535</t>
  </si>
  <si>
    <t>187.25</t>
  </si>
  <si>
    <t>1210041630</t>
  </si>
  <si>
    <t>27.175</t>
  </si>
  <si>
    <t>1210025858</t>
  </si>
  <si>
    <t>198.25</t>
  </si>
  <si>
    <t>1210025966</t>
  </si>
  <si>
    <t>1210027358</t>
  </si>
  <si>
    <t>521.2222222222222</t>
  </si>
  <si>
    <t>1210027392</t>
  </si>
  <si>
    <t>520.5222222222222</t>
  </si>
  <si>
    <t>1210027437</t>
  </si>
  <si>
    <t>462.06666666666666</t>
  </si>
  <si>
    <t>1210027499</t>
  </si>
  <si>
    <t>479.4888888888889</t>
  </si>
  <si>
    <t>1210030827</t>
  </si>
  <si>
    <t>16-05-2025 09:30:37</t>
  </si>
  <si>
    <t>09:30:37</t>
  </si>
  <si>
    <t>1210030834</t>
  </si>
  <si>
    <t>1210030912</t>
  </si>
  <si>
    <t>206.1</t>
  </si>
  <si>
    <t>1210030919</t>
  </si>
  <si>
    <t>174.82142857142858</t>
  </si>
  <si>
    <t>16-05-2025 09:31:26</t>
  </si>
  <si>
    <t>09:31:26</t>
  </si>
  <si>
    <t>1210041108</t>
  </si>
  <si>
    <t>413.34444444444443</t>
  </si>
  <si>
    <t>1210041174</t>
  </si>
  <si>
    <t>437.60555555555555</t>
  </si>
  <si>
    <t>1210041358</t>
  </si>
  <si>
    <t>167.5888888888889</t>
  </si>
  <si>
    <t>1210041376</t>
  </si>
  <si>
    <t>147.29444444444445</t>
  </si>
  <si>
    <t>1210041401</t>
  </si>
  <si>
    <t>130.01111111111112</t>
  </si>
  <si>
    <t>1210041432</t>
  </si>
  <si>
    <t>200.2888888888889</t>
  </si>
  <si>
    <t>1210041469</t>
  </si>
  <si>
    <t>169.66666666666666</t>
  </si>
  <si>
    <t>1210041502</t>
  </si>
  <si>
    <t>186.2277777777778</t>
  </si>
  <si>
    <t>1210041586</t>
  </si>
  <si>
    <t>26.37857142857143</t>
  </si>
  <si>
    <t>16-05-2025 09:30:08</t>
  </si>
  <si>
    <t>09:30:08</t>
  </si>
  <si>
    <t>1210025963</t>
  </si>
  <si>
    <t>1210026073</t>
  </si>
  <si>
    <t>1210026083</t>
  </si>
  <si>
    <t>1210026210</t>
  </si>
  <si>
    <t>205.4</t>
  </si>
  <si>
    <t>16-05-2025 09:31:29</t>
  </si>
  <si>
    <t>09:31:29</t>
  </si>
  <si>
    <t>1210026217</t>
  </si>
  <si>
    <t>174.35</t>
  </si>
  <si>
    <t>16-05-2025 09:31:30</t>
  </si>
  <si>
    <t>09:31:30</t>
  </si>
  <si>
    <t>1210030262</t>
  </si>
  <si>
    <t>512.75</t>
  </si>
  <si>
    <t>1210030329</t>
  </si>
  <si>
    <t>523.85</t>
  </si>
  <si>
    <t>1210030406</t>
  </si>
  <si>
    <t>459.65</t>
  </si>
  <si>
    <t>1210030485</t>
  </si>
  <si>
    <t>481.2</t>
  </si>
  <si>
    <t>1210030538</t>
  </si>
  <si>
    <t>418.2</t>
  </si>
  <si>
    <t>1210030586</t>
  </si>
  <si>
    <t>436.4</t>
  </si>
  <si>
    <t>1210030715</t>
  </si>
  <si>
    <t>1210030801</t>
  </si>
  <si>
    <t>198.175</t>
  </si>
  <si>
    <t>1210041593</t>
  </si>
  <si>
    <t>1210042248</t>
  </si>
  <si>
    <t>148.25</t>
  </si>
  <si>
    <t>1210042290</t>
  </si>
  <si>
    <t>128.8</t>
  </si>
  <si>
    <t>1210042323</t>
  </si>
  <si>
    <t>204.15</t>
  </si>
  <si>
    <t>1210042352</t>
  </si>
  <si>
    <t>1210042370</t>
  </si>
  <si>
    <t>1210025853</t>
  </si>
  <si>
    <t>1210025989</t>
  </si>
  <si>
    <t>1210025992</t>
  </si>
  <si>
    <t>16-05-2025 09:30:34</t>
  </si>
  <si>
    <t>09:30:34</t>
  </si>
  <si>
    <t>1210026093</t>
  </si>
  <si>
    <t>1210026131</t>
  </si>
  <si>
    <t>1210026150</t>
  </si>
  <si>
    <t>174.95</t>
  </si>
  <si>
    <t>1210041627</t>
  </si>
  <si>
    <t>26.9</t>
  </si>
  <si>
    <t>1210025797</t>
  </si>
  <si>
    <t>197.01666666666668</t>
  </si>
  <si>
    <t>1210025837</t>
  </si>
  <si>
    <t>1210025987</t>
  </si>
  <si>
    <t>1210025993</t>
  </si>
  <si>
    <t>1210026094</t>
  </si>
  <si>
    <t>16-05-2025 09:31:04</t>
  </si>
  <si>
    <t>1210026126</t>
  </si>
  <si>
    <t>206.16538461538462</t>
  </si>
  <si>
    <t>1210026144</t>
  </si>
  <si>
    <t>175.16538461538462</t>
  </si>
  <si>
    <t>1210027288</t>
  </si>
  <si>
    <t>173.13235294117646</t>
  </si>
  <si>
    <t>16-05-2025 09:27:07</t>
  </si>
  <si>
    <t>1210027292</t>
  </si>
  <si>
    <t>206.67352941176472</t>
  </si>
  <si>
    <t>1210027296</t>
  </si>
  <si>
    <t>151.10588235294117</t>
  </si>
  <si>
    <t>1210027300</t>
  </si>
  <si>
    <t>186.98235294117646</t>
  </si>
  <si>
    <t>16-05-2025 09:27:45</t>
  </si>
  <si>
    <t>1210027311</t>
  </si>
  <si>
    <t>130.06470588235294</t>
  </si>
  <si>
    <t>1210027322</t>
  </si>
  <si>
    <t>528.6911764705883</t>
  </si>
  <si>
    <t>1210027336</t>
  </si>
  <si>
    <t>522.0558823529411</t>
  </si>
  <si>
    <t>1210027362</t>
  </si>
  <si>
    <t>471.47352941176473</t>
  </si>
  <si>
    <t>1210027394</t>
  </si>
  <si>
    <t>475.84411764705885</t>
  </si>
  <si>
    <t>1210027451</t>
  </si>
  <si>
    <t>415.4264705882353</t>
  </si>
  <si>
    <t>1210041074</t>
  </si>
  <si>
    <t>435.73823529411766</t>
  </si>
  <si>
    <t>1210041339</t>
  </si>
  <si>
    <t>169.61470588235295</t>
  </si>
  <si>
    <t>1210041617</t>
  </si>
  <si>
    <t>27.434</t>
  </si>
  <si>
    <t>1210041634</t>
  </si>
  <si>
    <t>27.15</t>
  </si>
  <si>
    <t>1210025813</t>
  </si>
  <si>
    <t>196.45</t>
  </si>
  <si>
    <t>1210041619</t>
  </si>
  <si>
    <t>26.8</t>
  </si>
  <si>
    <t>1210025815</t>
  </si>
  <si>
    <t>196.92777777777778</t>
  </si>
  <si>
    <t>1210025946</t>
  </si>
  <si>
    <t>11.25</t>
  </si>
  <si>
    <t>16-05-2025 09:30:04</t>
  </si>
  <si>
    <t>16-05-2025 09:30:05</t>
  </si>
  <si>
    <t>09:30:04</t>
  </si>
  <si>
    <t>09:30:05</t>
  </si>
  <si>
    <t>1210027289</t>
  </si>
  <si>
    <t>174.49166666666667</t>
  </si>
  <si>
    <t>1210027293</t>
  </si>
  <si>
    <t>206.35833333333332</t>
  </si>
  <si>
    <t>16-05-2025 09:27:20</t>
  </si>
  <si>
    <t>09:27:20</t>
  </si>
  <si>
    <t>1210027297</t>
  </si>
  <si>
    <t>150.69166666666666</t>
  </si>
  <si>
    <t>1210027301</t>
  </si>
  <si>
    <t>187.29166666666666</t>
  </si>
  <si>
    <t>1210027315</t>
  </si>
  <si>
    <t>130.54166666666669</t>
  </si>
  <si>
    <t>1210027329</t>
  </si>
  <si>
    <t>526.6083333333333</t>
  </si>
  <si>
    <t>1210027350</t>
  </si>
  <si>
    <t>526.3083333333333</t>
  </si>
  <si>
    <t>1210027383</t>
  </si>
  <si>
    <t>468.6166666666667</t>
  </si>
  <si>
    <t>1210027428</t>
  </si>
  <si>
    <t>476.55833333333334</t>
  </si>
  <si>
    <t>1210027490</t>
  </si>
  <si>
    <t>414.7416666666667</t>
  </si>
  <si>
    <t>1210030818</t>
  </si>
  <si>
    <t>16-05-2025 09:30:30</t>
  </si>
  <si>
    <t>09:30:30</t>
  </si>
  <si>
    <t>1210030820</t>
  </si>
  <si>
    <t>1210030905</t>
  </si>
  <si>
    <t>207.175</t>
  </si>
  <si>
    <t>1210030910</t>
  </si>
  <si>
    <t>175.5125</t>
  </si>
  <si>
    <t>1210041097</t>
  </si>
  <si>
    <t>437.35</t>
  </si>
  <si>
    <t>1210041340</t>
  </si>
  <si>
    <t>169.2</t>
  </si>
  <si>
    <t>1210041570</t>
  </si>
  <si>
    <t>24.272222222222222</t>
  </si>
  <si>
    <t>1210025957</t>
  </si>
  <si>
    <t>11.05</t>
  </si>
  <si>
    <t>1210026062</t>
  </si>
  <si>
    <t>1210026075</t>
  </si>
  <si>
    <t>1210026211</t>
  </si>
  <si>
    <t>174.65</t>
  </si>
  <si>
    <t>1210030217</t>
  </si>
  <si>
    <t>511.7</t>
  </si>
  <si>
    <t>1210030274</t>
  </si>
  <si>
    <t>524.7</t>
  </si>
  <si>
    <t>1210030341</t>
  </si>
  <si>
    <t>461.35</t>
  </si>
  <si>
    <t>1210030414</t>
  </si>
  <si>
    <t>1210030478</t>
  </si>
  <si>
    <t>412.05</t>
  </si>
  <si>
    <t>1210030533</t>
  </si>
  <si>
    <t>1210030692</t>
  </si>
  <si>
    <t>167.55</t>
  </si>
  <si>
    <t>1210030722</t>
  </si>
  <si>
    <t>148.15</t>
  </si>
  <si>
    <t>1210030795</t>
  </si>
  <si>
    <t>1210041587</t>
  </si>
  <si>
    <t>26.3</t>
  </si>
  <si>
    <t>1210042255</t>
  </si>
  <si>
    <t>1210042295</t>
  </si>
  <si>
    <t>204.55</t>
  </si>
  <si>
    <t>1210042327</t>
  </si>
  <si>
    <t>170.1</t>
  </si>
  <si>
    <t>1210042356</t>
  </si>
  <si>
    <t>1210025852</t>
  </si>
  <si>
    <t>1210026104</t>
  </si>
  <si>
    <t>1210027378</t>
  </si>
  <si>
    <t>521.45</t>
  </si>
  <si>
    <t>1210027418</t>
  </si>
  <si>
    <t>521.35</t>
  </si>
  <si>
    <t>1210027473</t>
  </si>
  <si>
    <t>461.6</t>
  </si>
  <si>
    <t>1210030851</t>
  </si>
  <si>
    <t>1210030867</t>
  </si>
  <si>
    <t>1210030940</t>
  </si>
  <si>
    <t>205.85</t>
  </si>
  <si>
    <t>1210030953</t>
  </si>
  <si>
    <t>1210041075</t>
  </si>
  <si>
    <t>478.25</t>
  </si>
  <si>
    <t>1210041143</t>
  </si>
  <si>
    <t>413.93333333333334</t>
  </si>
  <si>
    <t>1210041205</t>
  </si>
  <si>
    <t>1210041369</t>
  </si>
  <si>
    <t>167.81666666666666</t>
  </si>
  <si>
    <t>1210041392</t>
  </si>
  <si>
    <t>147.63333333333333</t>
  </si>
  <si>
    <t>1210041421</t>
  </si>
  <si>
    <t>1210041457</t>
  </si>
  <si>
    <t>202.2</t>
  </si>
  <si>
    <t>1210041493</t>
  </si>
  <si>
    <t>169.15</t>
  </si>
  <si>
    <t>1210041524</t>
  </si>
  <si>
    <t>187.18333333333334</t>
  </si>
  <si>
    <t>1210041626</t>
  </si>
  <si>
    <t>26.8625</t>
  </si>
  <si>
    <t>1210025792</t>
  </si>
  <si>
    <t>196.6590909090909</t>
  </si>
  <si>
    <t>1210025941</t>
  </si>
  <si>
    <t>16-05-2025 09:29:22</t>
  </si>
  <si>
    <t>pnnotrend_1_A</t>
  </si>
  <si>
    <t>09:29:22</t>
  </si>
  <si>
    <t>1210025942</t>
  </si>
  <si>
    <t>16-05-2025 09:29:24</t>
  </si>
  <si>
    <t>09:29:24</t>
  </si>
  <si>
    <t>1210025983</t>
  </si>
  <si>
    <t>202.29166666666666</t>
  </si>
  <si>
    <t>16-05-2025 09:30:16</t>
  </si>
  <si>
    <t>09:30:16</t>
  </si>
  <si>
    <t>1210025985</t>
  </si>
  <si>
    <t>172.45833333333334</t>
  </si>
  <si>
    <t>16-05-2025 09:30:17</t>
  </si>
  <si>
    <t>09:30:17</t>
  </si>
  <si>
    <t>1210026092</t>
  </si>
  <si>
    <t>pnlongshort_1_A</t>
  </si>
  <si>
    <t>1210027287</t>
  </si>
  <si>
    <t>16-05-2025 09:27:01</t>
  </si>
  <si>
    <t>16-05-2025 09:27:02</t>
  </si>
  <si>
    <t>psxms_1_A</t>
  </si>
  <si>
    <t>1210027291</t>
  </si>
  <si>
    <t>207.45</t>
  </si>
  <si>
    <t>16-05-2025 09:27:14</t>
  </si>
  <si>
    <t>16-05-2025 09:27:15</t>
  </si>
  <si>
    <t>09:27:14</t>
  </si>
  <si>
    <t>09:27:15</t>
  </si>
  <si>
    <t>147.21875</t>
  </si>
  <si>
    <t>16-05-2025 09:27:26</t>
  </si>
  <si>
    <t>16-05-2025 09:27:27</t>
  </si>
  <si>
    <t>1210027299</t>
  </si>
  <si>
    <t>190.7875</t>
  </si>
  <si>
    <t>16-05-2025 09:27:39</t>
  </si>
  <si>
    <t>16-05-2025 09:27:40</t>
  </si>
  <si>
    <t>1210027303</t>
  </si>
  <si>
    <t>131.94375</t>
  </si>
  <si>
    <t>16-05-2025 09:27:52</t>
  </si>
  <si>
    <t>09:27:52</t>
  </si>
  <si>
    <t>1210027306</t>
  </si>
  <si>
    <t>530.24375</t>
  </si>
  <si>
    <t>1210027310</t>
  </si>
  <si>
    <t>518.8375</t>
  </si>
  <si>
    <t>1210027316</t>
  </si>
  <si>
    <t>477.575</t>
  </si>
  <si>
    <t>1210027321</t>
  </si>
  <si>
    <t>475.1625</t>
  </si>
  <si>
    <t>1210027330</t>
  </si>
  <si>
    <t>427.825</t>
  </si>
  <si>
    <t>1210027352</t>
  </si>
  <si>
    <t>438.74375</t>
  </si>
  <si>
    <t>1210041236</t>
  </si>
  <si>
    <t>172.3</t>
  </si>
  <si>
    <t>1210041564</t>
  </si>
  <si>
    <t>23.90714285714286</t>
  </si>
  <si>
    <t>psxnotrend_1_A</t>
  </si>
  <si>
    <t>1210041565</t>
  </si>
  <si>
    <t>16-05-2025 09:29:25</t>
  </si>
  <si>
    <t>09:29:25</t>
  </si>
  <si>
    <t>1210041569</t>
  </si>
  <si>
    <t>psxlongshort_1_A</t>
  </si>
  <si>
    <t>1210041611</t>
  </si>
  <si>
    <t>553.5428571428571</t>
  </si>
  <si>
    <t>1210041613</t>
  </si>
  <si>
    <t>1123259</t>
  </si>
  <si>
    <t>448.2214285714286</t>
  </si>
  <si>
    <t>SENSEX 20MAY2025 PE 82400</t>
  </si>
  <si>
    <t>SENSEX2552082400PE</t>
  </si>
  <si>
    <t>1210025906</t>
  </si>
  <si>
    <t>1210025976</t>
  </si>
  <si>
    <t>Gateway:Order Modification Request Not Processed. Reason : Order[1210025976] Not Found As Open Order.</t>
  </si>
  <si>
    <t>1210027425</t>
  </si>
  <si>
    <t>517.2375</t>
  </si>
  <si>
    <t>1210027480</t>
  </si>
  <si>
    <t>524.3125</t>
  </si>
  <si>
    <t>1210030840</t>
  </si>
  <si>
    <t>1210030852</t>
  </si>
  <si>
    <t>1210041089</t>
  </si>
  <si>
    <t>463.275</t>
  </si>
  <si>
    <t>1210041153</t>
  </si>
  <si>
    <t>480.9</t>
  </si>
  <si>
    <t>1210041220</t>
  </si>
  <si>
    <t>413.1</t>
  </si>
  <si>
    <t>1210041270</t>
  </si>
  <si>
    <t>437.8625</t>
  </si>
  <si>
    <t>1210041391</t>
  </si>
  <si>
    <t>167.6625</t>
  </si>
  <si>
    <t>1210041422</t>
  </si>
  <si>
    <t>148.025</t>
  </si>
  <si>
    <t>1210041458</t>
  </si>
  <si>
    <t>129.3625</t>
  </si>
  <si>
    <t>1210041494</t>
  </si>
  <si>
    <t>204.325</t>
  </si>
  <si>
    <t>1210041523</t>
  </si>
  <si>
    <t>170.65</t>
  </si>
  <si>
    <t>1210041545</t>
  </si>
  <si>
    <t>187.3625</t>
  </si>
  <si>
    <t>1210041598</t>
  </si>
  <si>
    <t>26.5</t>
  </si>
  <si>
    <t>1210025954</t>
  </si>
  <si>
    <t>16-05-2025 09:30:07</t>
  </si>
  <si>
    <t>09:30:07</t>
  </si>
  <si>
    <t>1210026046</t>
  </si>
  <si>
    <t>1210026063</t>
  </si>
  <si>
    <t>1210030182</t>
  </si>
  <si>
    <t>517.5</t>
  </si>
  <si>
    <t>1210030227</t>
  </si>
  <si>
    <t>524.4</t>
  </si>
  <si>
    <t>1210030287</t>
  </si>
  <si>
    <t>462.8</t>
  </si>
  <si>
    <t>1210030357</t>
  </si>
  <si>
    <t>480.15</t>
  </si>
  <si>
    <t>1210030426</t>
  </si>
  <si>
    <t>413.9</t>
  </si>
  <si>
    <t>1210030489</t>
  </si>
  <si>
    <t>438.55</t>
  </si>
  <si>
    <t>1210030673</t>
  </si>
  <si>
    <t>168.25</t>
  </si>
  <si>
    <t>1210030696</t>
  </si>
  <si>
    <t>147.45</t>
  </si>
  <si>
    <t>1210030789</t>
  </si>
  <si>
    <t>1210041581</t>
  </si>
  <si>
    <t>26.65</t>
  </si>
  <si>
    <t>1210042225</t>
  </si>
  <si>
    <t>1210042262</t>
  </si>
  <si>
    <t>200.9</t>
  </si>
  <si>
    <t>1210042303</t>
  </si>
  <si>
    <t>1210042335</t>
  </si>
  <si>
    <t>186.6</t>
  </si>
  <si>
    <t>1210025821</t>
  </si>
  <si>
    <t>1210025958</t>
  </si>
  <si>
    <t>1210027331</t>
  </si>
  <si>
    <t>525.9</t>
  </si>
  <si>
    <t>1210027353</t>
  </si>
  <si>
    <t>1210027387</t>
  </si>
  <si>
    <t>468.05</t>
  </si>
  <si>
    <t>1210027443</t>
  </si>
  <si>
    <t>477.73</t>
  </si>
  <si>
    <t>1210030822</t>
  </si>
  <si>
    <t>16-05-2025 09:30:36</t>
  </si>
  <si>
    <t>09:30:36</t>
  </si>
  <si>
    <t>1210030826</t>
  </si>
  <si>
    <t>1210041068</t>
  </si>
  <si>
    <t>415.67</t>
  </si>
  <si>
    <t>1210041161</t>
  </si>
  <si>
    <t>437.05</t>
  </si>
  <si>
    <t>1210041348</t>
  </si>
  <si>
    <t>166.87</t>
  </si>
  <si>
    <t>1210041355</t>
  </si>
  <si>
    <t>147.05</t>
  </si>
  <si>
    <t>1210041374</t>
  </si>
  <si>
    <t>129</t>
  </si>
  <si>
    <t>1210041404</t>
  </si>
  <si>
    <t>199.19</t>
  </si>
  <si>
    <t>1210041436</t>
  </si>
  <si>
    <t>166.23</t>
  </si>
  <si>
    <t>1210041472</t>
  </si>
  <si>
    <t>186.16</t>
  </si>
  <si>
    <t>1210041578</t>
  </si>
  <si>
    <t>26.225</t>
  </si>
  <si>
    <t>1210025922</t>
  </si>
  <si>
    <t>197</t>
  </si>
  <si>
    <t>1210026120</t>
  </si>
  <si>
    <t>1210027521</t>
  </si>
  <si>
    <t>512.675</t>
  </si>
  <si>
    <t>1210030880</t>
  </si>
  <si>
    <t>1210041136</t>
  </si>
  <si>
    <t>525.425</t>
  </si>
  <si>
    <t>1210041201</t>
  </si>
  <si>
    <t>458</t>
  </si>
  <si>
    <t>1210041256</t>
  </si>
  <si>
    <t>481.15</t>
  </si>
  <si>
    <t>1210041292</t>
  </si>
  <si>
    <t>417.8</t>
  </si>
  <si>
    <t>1210041320</t>
  </si>
  <si>
    <t>436.2</t>
  </si>
  <si>
    <t>1210041450</t>
  </si>
  <si>
    <t>167.7</t>
  </si>
  <si>
    <t>1210041486</t>
  </si>
  <si>
    <t>146.2</t>
  </si>
  <si>
    <t>1210041517</t>
  </si>
  <si>
    <t>127.925</t>
  </si>
  <si>
    <t>1210041539</t>
  </si>
  <si>
    <t>1210041554</t>
  </si>
  <si>
    <t>170.7</t>
  </si>
  <si>
    <t>1210041562</t>
  </si>
  <si>
    <t>188.2</t>
  </si>
  <si>
    <t>1210041644</t>
  </si>
  <si>
    <t>1210025868</t>
  </si>
  <si>
    <t>1210025999</t>
  </si>
  <si>
    <t>1210026011</t>
  </si>
  <si>
    <t>1210026099</t>
  </si>
  <si>
    <t>1210041631</t>
  </si>
  <si>
    <t>1210025955</t>
  </si>
  <si>
    <t>1210026051</t>
  </si>
  <si>
    <t>1210026068</t>
  </si>
  <si>
    <t>1210030194</t>
  </si>
  <si>
    <t>517.6</t>
  </si>
  <si>
    <t>1210030243</t>
  </si>
  <si>
    <t>1210030307</t>
  </si>
  <si>
    <t>462.4</t>
  </si>
  <si>
    <t>1210030380</t>
  </si>
  <si>
    <t>481</t>
  </si>
  <si>
    <t>1210030445</t>
  </si>
  <si>
    <t>412.8</t>
  </si>
  <si>
    <t>1210030499</t>
  </si>
  <si>
    <t>437.9</t>
  </si>
  <si>
    <t>1210030678</t>
  </si>
  <si>
    <t>1210030703</t>
  </si>
  <si>
    <t>147.55</t>
  </si>
  <si>
    <t>1210030791</t>
  </si>
  <si>
    <t>1210041583</t>
  </si>
  <si>
    <t>26.475</t>
  </si>
  <si>
    <t>1210042232</t>
  </si>
  <si>
    <t>130</t>
  </si>
  <si>
    <t>1210042273</t>
  </si>
  <si>
    <t>202.7</t>
  </si>
  <si>
    <t>1210042310</t>
  </si>
  <si>
    <t>1210042342</t>
  </si>
  <si>
    <t>1210026084</t>
  </si>
  <si>
    <t>1210026089</t>
  </si>
  <si>
    <t>1210030333</t>
  </si>
  <si>
    <t>1210030432</t>
  </si>
  <si>
    <t>526.45</t>
  </si>
  <si>
    <t>1210030507</t>
  </si>
  <si>
    <t>461.65</t>
  </si>
  <si>
    <t>1210030564</t>
  </si>
  <si>
    <t>479.2</t>
  </si>
  <si>
    <t>1210030607</t>
  </si>
  <si>
    <t>417.6</t>
  </si>
  <si>
    <t>1210030635</t>
  </si>
  <si>
    <t>435.1</t>
  </si>
  <si>
    <t>1210030813</t>
  </si>
  <si>
    <t>1210041606</t>
  </si>
  <si>
    <t>1210042253</t>
  </si>
  <si>
    <t>1210042293</t>
  </si>
  <si>
    <t>146.85</t>
  </si>
  <si>
    <t>1210042325</t>
  </si>
  <si>
    <t>129.05</t>
  </si>
  <si>
    <t>1210042355</t>
  </si>
  <si>
    <t>205.1</t>
  </si>
  <si>
    <t>1210042373</t>
  </si>
  <si>
    <t>170.75</t>
  </si>
  <si>
    <t>1210042385</t>
  </si>
  <si>
    <t>1210025945</t>
  </si>
  <si>
    <t>11.15</t>
  </si>
  <si>
    <t>1210025990</t>
  </si>
  <si>
    <t>16-05-2025 09:30:32</t>
  </si>
  <si>
    <t>09:30:32</t>
  </si>
  <si>
    <t>1210025994</t>
  </si>
  <si>
    <t>16-05-2025 09:30:35</t>
  </si>
  <si>
    <t>09:30:35</t>
  </si>
  <si>
    <t>1210030120</t>
  </si>
  <si>
    <t>173.9</t>
  </si>
  <si>
    <t>1210030122</t>
  </si>
  <si>
    <t>206.7</t>
  </si>
  <si>
    <t>1210030124</t>
  </si>
  <si>
    <t>1210030126</t>
  </si>
  <si>
    <t>186.9</t>
  </si>
  <si>
    <t>1210030128</t>
  </si>
  <si>
    <t>1210030133</t>
  </si>
  <si>
    <t>524.75</t>
  </si>
  <si>
    <t>1210030150</t>
  </si>
  <si>
    <t>520.45</t>
  </si>
  <si>
    <t>1210030184</t>
  </si>
  <si>
    <t>1210030228</t>
  </si>
  <si>
    <t>479.6</t>
  </si>
  <si>
    <t>1210030288</t>
  </si>
  <si>
    <t>415.85</t>
  </si>
  <si>
    <t>1210030358</t>
  </si>
  <si>
    <t>438.05</t>
  </si>
  <si>
    <t>1210030646</t>
  </si>
  <si>
    <t>169.6</t>
  </si>
  <si>
    <t>1210030773</t>
  </si>
  <si>
    <t>1210041568</t>
  </si>
  <si>
    <t>1210025965</t>
  </si>
  <si>
    <t>1210026077</t>
  </si>
  <si>
    <t>1210026086</t>
  </si>
  <si>
    <t>1210030281</t>
  </si>
  <si>
    <t>511.4</t>
  </si>
  <si>
    <t>1210030370</t>
  </si>
  <si>
    <t>524.15</t>
  </si>
  <si>
    <t>1210030452</t>
  </si>
  <si>
    <t>458.85</t>
  </si>
  <si>
    <t>1210030515</t>
  </si>
  <si>
    <t>1210030575</t>
  </si>
  <si>
    <t>417.1</t>
  </si>
  <si>
    <t>1210030614</t>
  </si>
  <si>
    <t>1210030803</t>
  </si>
  <si>
    <t>1210041595</t>
  </si>
  <si>
    <t>26.7</t>
  </si>
  <si>
    <t>1210042223</t>
  </si>
  <si>
    <t>168.6</t>
  </si>
  <si>
    <t>1210042261</t>
  </si>
  <si>
    <t>148.1</t>
  </si>
  <si>
    <t>1210042302</t>
  </si>
  <si>
    <t>128.55</t>
  </si>
  <si>
    <t>1210042333</t>
  </si>
  <si>
    <t>204.35</t>
  </si>
  <si>
    <t>1210042358</t>
  </si>
  <si>
    <t>1210042377</t>
  </si>
  <si>
    <t>1210025913</t>
  </si>
  <si>
    <t>196.95714285714286</t>
  </si>
  <si>
    <t>1210025977</t>
  </si>
  <si>
    <t>1210027434</t>
  </si>
  <si>
    <t>513.01</t>
  </si>
  <si>
    <t>1210027495</t>
  </si>
  <si>
    <t>525.03</t>
  </si>
  <si>
    <t>1210030843</t>
  </si>
  <si>
    <t>1210030855</t>
  </si>
  <si>
    <t>1210041103</t>
  </si>
  <si>
    <t>460.38</t>
  </si>
  <si>
    <t>1210041170</t>
  </si>
  <si>
    <t>480.21</t>
  </si>
  <si>
    <t>1210041221</t>
  </si>
  <si>
    <t>413</t>
  </si>
  <si>
    <t>1210041269</t>
  </si>
  <si>
    <t>437.83</t>
  </si>
  <si>
    <t>1210041400</t>
  </si>
  <si>
    <t>168.47</t>
  </si>
  <si>
    <t>1210041433</t>
  </si>
  <si>
    <t>148.29</t>
  </si>
  <si>
    <t>1210041468</t>
  </si>
  <si>
    <t>128.9</t>
  </si>
  <si>
    <t>1210041501</t>
  </si>
  <si>
    <t>204.13</t>
  </si>
  <si>
    <t>1210041528</t>
  </si>
  <si>
    <t>1210041547</t>
  </si>
  <si>
    <t>187.49</t>
  </si>
  <si>
    <t>1210041600</t>
  </si>
  <si>
    <t>26.65714285714286</t>
  </si>
  <si>
    <t>1210025876</t>
  </si>
  <si>
    <t>1210026101</t>
  </si>
  <si>
    <t>1210041633</t>
  </si>
  <si>
    <t>27.25</t>
  </si>
  <si>
    <t>1210025842</t>
  </si>
  <si>
    <t>1210025962</t>
  </si>
  <si>
    <t>1210027344</t>
  </si>
  <si>
    <t>1210027372</t>
  </si>
  <si>
    <t>520.1166666666667</t>
  </si>
  <si>
    <t>1210027414</t>
  </si>
  <si>
    <t>467.10555555555555</t>
  </si>
  <si>
    <t>1210027464</t>
  </si>
  <si>
    <t>479.6277777777778</t>
  </si>
  <si>
    <t>1210030824</t>
  </si>
  <si>
    <t>1210030830</t>
  </si>
  <si>
    <t>1210030908</t>
  </si>
  <si>
    <t>205.5857142857143</t>
  </si>
  <si>
    <t>1210030915</t>
  </si>
  <si>
    <t>175.05</t>
  </si>
  <si>
    <t>1210041082</t>
  </si>
  <si>
    <t>416.21666666666664</t>
  </si>
  <si>
    <t>1210041164</t>
  </si>
  <si>
    <t>436.18888888888887</t>
  </si>
  <si>
    <t>1210041351</t>
  </si>
  <si>
    <t>166.98333333333332</t>
  </si>
  <si>
    <t>1210041364</t>
  </si>
  <si>
    <t>147.66666666666666</t>
  </si>
  <si>
    <t>1210041385</t>
  </si>
  <si>
    <t>129.45555555555555</t>
  </si>
  <si>
    <t>1210041394</t>
  </si>
  <si>
    <t>199.49444444444444</t>
  </si>
  <si>
    <t>1210041424</t>
  </si>
  <si>
    <t>165.57777777777778</t>
  </si>
  <si>
    <t>1210041460</t>
  </si>
  <si>
    <t>184.5888888888889</t>
  </si>
  <si>
    <t>1210041582</t>
  </si>
  <si>
    <t>26.785714285714285</t>
  </si>
  <si>
    <t>1210025967</t>
  </si>
  <si>
    <t>1210030299</t>
  </si>
  <si>
    <t>512.4</t>
  </si>
  <si>
    <t>1210030373</t>
  </si>
  <si>
    <t>1210030437</t>
  </si>
  <si>
    <t>460.3</t>
  </si>
  <si>
    <t>1210030493</t>
  </si>
  <si>
    <t>481.1</t>
  </si>
  <si>
    <t>1210030544</t>
  </si>
  <si>
    <t>418.5</t>
  </si>
  <si>
    <t>1210030581</t>
  </si>
  <si>
    <t>1210030807</t>
  </si>
  <si>
    <t>1210041599</t>
  </si>
  <si>
    <t>26.4</t>
  </si>
  <si>
    <t>1210042231</t>
  </si>
  <si>
    <t>168.5</t>
  </si>
  <si>
    <t>1210042272</t>
  </si>
  <si>
    <t>1210042311</t>
  </si>
  <si>
    <t>1210042341</t>
  </si>
  <si>
    <t>205.25</t>
  </si>
  <si>
    <t>1210042365</t>
  </si>
  <si>
    <t>1210042380</t>
  </si>
  <si>
    <t>1210025919</t>
  </si>
  <si>
    <t>1210025978</t>
  </si>
  <si>
    <t>1210027455</t>
  </si>
  <si>
    <t>511.8</t>
  </si>
  <si>
    <t>1210027514</t>
  </si>
  <si>
    <t>1210030846</t>
  </si>
  <si>
    <t>1210030861</t>
  </si>
  <si>
    <t>1210030931</t>
  </si>
  <si>
    <t>206.35</t>
  </si>
  <si>
    <t>1210030945</t>
  </si>
  <si>
    <t>1210041129</t>
  </si>
  <si>
    <t>461.4</t>
  </si>
  <si>
    <t>1210041192</t>
  </si>
  <si>
    <t>1210041246</t>
  </si>
  <si>
    <t>412.3</t>
  </si>
  <si>
    <t>1210041293</t>
  </si>
  <si>
    <t>436.3</t>
  </si>
  <si>
    <t>1210041408</t>
  </si>
  <si>
    <t>168.65</t>
  </si>
  <si>
    <t>1210041442</t>
  </si>
  <si>
    <t>1210041479</t>
  </si>
  <si>
    <t>128.6</t>
  </si>
  <si>
    <t>1210041512</t>
  </si>
  <si>
    <t>204.45</t>
  </si>
  <si>
    <t>1210041538</t>
  </si>
  <si>
    <t>170.6</t>
  </si>
  <si>
    <t>1210041556</t>
  </si>
  <si>
    <t>187.4</t>
  </si>
  <si>
    <t>1210041601</t>
  </si>
  <si>
    <t>1210025809</t>
  </si>
  <si>
    <t>197.25</t>
  </si>
  <si>
    <t>1210026000</t>
  </si>
  <si>
    <t>1210026013</t>
  </si>
  <si>
    <t>1210026125</t>
  </si>
  <si>
    <t>205.45</t>
  </si>
  <si>
    <t>1210026140</t>
  </si>
  <si>
    <t>175.3</t>
  </si>
  <si>
    <t>1210030134</t>
  </si>
  <si>
    <t>1210030157</t>
  </si>
  <si>
    <t>520.6</t>
  </si>
  <si>
    <t>1210030191</t>
  </si>
  <si>
    <t>1210030241</t>
  </si>
  <si>
    <t>479.15</t>
  </si>
  <si>
    <t>1210030302</t>
  </si>
  <si>
    <t>415.75</t>
  </si>
  <si>
    <t>1210030374</t>
  </si>
  <si>
    <t>1210030653</t>
  </si>
  <si>
    <t>166.55</t>
  </si>
  <si>
    <t>1210030666</t>
  </si>
  <si>
    <t>1210030687</t>
  </si>
  <si>
    <t>1210030716</t>
  </si>
  <si>
    <t>199.2</t>
  </si>
  <si>
    <t>1210030886</t>
  </si>
  <si>
    <t>1210042250</t>
  </si>
  <si>
    <t>166.2</t>
  </si>
  <si>
    <t>1210042291</t>
  </si>
  <si>
    <t>186.2</t>
  </si>
  <si>
    <t>1210042394</t>
  </si>
  <si>
    <t>1210025878</t>
  </si>
  <si>
    <t>1210026032</t>
  </si>
  <si>
    <t>1210026049</t>
  </si>
  <si>
    <t>206.95</t>
  </si>
  <si>
    <t>175.2</t>
  </si>
  <si>
    <t>1210030197</t>
  </si>
  <si>
    <t>517.2</t>
  </si>
  <si>
    <t>1210030247</t>
  </si>
  <si>
    <t>1210030312</t>
  </si>
  <si>
    <t>463.35</t>
  </si>
  <si>
    <t>1210030383</t>
  </si>
  <si>
    <t>1210030450</t>
  </si>
  <si>
    <t>1210030518</t>
  </si>
  <si>
    <t>438.25</t>
  </si>
  <si>
    <t>1210030691</t>
  </si>
  <si>
    <t>167.45</t>
  </si>
  <si>
    <t>1210030720</t>
  </si>
  <si>
    <t>148.225</t>
  </si>
  <si>
    <t>1210030894</t>
  </si>
  <si>
    <t>1210042257</t>
  </si>
  <si>
    <t>130.175</t>
  </si>
  <si>
    <t>1210042299</t>
  </si>
  <si>
    <t>204.7</t>
  </si>
  <si>
    <t>1210042334</t>
  </si>
  <si>
    <t>1210042360</t>
  </si>
  <si>
    <t>1210042402</t>
  </si>
  <si>
    <t>1210025794</t>
  </si>
  <si>
    <t>1210025943</t>
  </si>
  <si>
    <t>16-05-2025 09:29:28</t>
  </si>
  <si>
    <t>09:29:28</t>
  </si>
  <si>
    <t>1210025944</t>
  </si>
  <si>
    <t>16-05-2025 09:29:29</t>
  </si>
  <si>
    <t>09:29:29</t>
  </si>
  <si>
    <t>1210025984</t>
  </si>
  <si>
    <t>203.7</t>
  </si>
  <si>
    <t>1210025986</t>
  </si>
  <si>
    <t>172.45</t>
  </si>
  <si>
    <t>1210026096</t>
  </si>
  <si>
    <t>1210027308</t>
  </si>
  <si>
    <t>529.85</t>
  </si>
  <si>
    <t>1210027313</t>
  </si>
  <si>
    <t>518.2</t>
  </si>
  <si>
    <t>1210027318</t>
  </si>
  <si>
    <t>477.75</t>
  </si>
  <si>
    <t>1210027324</t>
  </si>
  <si>
    <t>475.15</t>
  </si>
  <si>
    <t>1210027335</t>
  </si>
  <si>
    <t>427.6</t>
  </si>
  <si>
    <t>1210027359</t>
  </si>
  <si>
    <t>435.15</t>
  </si>
  <si>
    <t>1210041342</t>
  </si>
  <si>
    <t>16-05-2025 09:28:20</t>
  </si>
  <si>
    <t>09:28:20</t>
  </si>
  <si>
    <t>1210041343</t>
  </si>
  <si>
    <t>146.4</t>
  </si>
  <si>
    <t>16-05-2025 09:28:21</t>
  </si>
  <si>
    <t>09:28:21</t>
  </si>
  <si>
    <t>1210041344</t>
  </si>
  <si>
    <t>129.1</t>
  </si>
  <si>
    <t>16-05-2025 09:28:22</t>
  </si>
  <si>
    <t>09:28:22</t>
  </si>
  <si>
    <t>1210041345</t>
  </si>
  <si>
    <t>199.55</t>
  </si>
  <si>
    <t>16-05-2025 09:28:23</t>
  </si>
  <si>
    <t>09:28:23</t>
  </si>
  <si>
    <t>1210041346</t>
  </si>
  <si>
    <t>165.8</t>
  </si>
  <si>
    <t>1210041347</t>
  </si>
  <si>
    <t>182.75</t>
  </si>
  <si>
    <t>1210041566</t>
  </si>
  <si>
    <t>1210041567</t>
  </si>
  <si>
    <t>49</t>
  </si>
  <si>
    <t>16-05-2025 09:29:30</t>
  </si>
  <si>
    <t>09:29:30</t>
  </si>
  <si>
    <t>1210041574</t>
  </si>
  <si>
    <t>25.9</t>
  </si>
  <si>
    <t>1210041612</t>
  </si>
  <si>
    <t>558.85</t>
  </si>
  <si>
    <t>1210041614</t>
  </si>
  <si>
    <t>450.55</t>
  </si>
  <si>
    <t>1210025953</t>
  </si>
  <si>
    <t>1210026040</t>
  </si>
  <si>
    <t>1210026059</t>
  </si>
  <si>
    <t>205.65</t>
  </si>
  <si>
    <t>1210026201</t>
  </si>
  <si>
    <t>174.6</t>
  </si>
  <si>
    <t>1210030171</t>
  </si>
  <si>
    <t>519.1</t>
  </si>
  <si>
    <t>1210030213</t>
  </si>
  <si>
    <t>523</t>
  </si>
  <si>
    <t>1210030271</t>
  </si>
  <si>
    <t>462</t>
  </si>
  <si>
    <t>1210030337</t>
  </si>
  <si>
    <t>480.5</t>
  </si>
  <si>
    <t>1210030438</t>
  </si>
  <si>
    <t>413.3</t>
  </si>
  <si>
    <t>1210030505</t>
  </si>
  <si>
    <t>438.7</t>
  </si>
  <si>
    <t>1210030669</t>
  </si>
  <si>
    <t>167.35</t>
  </si>
  <si>
    <t>1210030690</t>
  </si>
  <si>
    <t>147.25</t>
  </si>
  <si>
    <t>1210030723</t>
  </si>
  <si>
    <t>1210030787</t>
  </si>
  <si>
    <t>198.6</t>
  </si>
  <si>
    <t>1210041579</t>
  </si>
  <si>
    <t>26.175</t>
  </si>
  <si>
    <t>1210042258</t>
  </si>
  <si>
    <t>1210042298</t>
  </si>
  <si>
    <t>169.7</t>
  </si>
  <si>
    <t>1210042328</t>
  </si>
  <si>
    <t>186.5</t>
  </si>
  <si>
    <t>1210025900</t>
  </si>
  <si>
    <t>1210026004</t>
  </si>
  <si>
    <t>1210026019</t>
  </si>
  <si>
    <t>1210026107</t>
  </si>
  <si>
    <t>1210026147</t>
  </si>
  <si>
    <t>1210041641</t>
  </si>
  <si>
    <t>1210025949</t>
  </si>
  <si>
    <t>1210026021</t>
  </si>
  <si>
    <t>1210026038</t>
  </si>
  <si>
    <t>1210030142</t>
  </si>
  <si>
    <t>1210030166</t>
  </si>
  <si>
    <t>1210030206</t>
  </si>
  <si>
    <t>466.05</t>
  </si>
  <si>
    <t>1210030270</t>
  </si>
  <si>
    <t>478.95</t>
  </si>
  <si>
    <t>1210030344</t>
  </si>
  <si>
    <t>414.95</t>
  </si>
  <si>
    <t>1210030418</t>
  </si>
  <si>
    <t>436.95</t>
  </si>
  <si>
    <t>1210030652</t>
  </si>
  <si>
    <t>166.7</t>
  </si>
  <si>
    <t>1210030665</t>
  </si>
  <si>
    <t>1210030686</t>
  </si>
  <si>
    <t>1210030713</t>
  </si>
  <si>
    <t>199.25</t>
  </si>
  <si>
    <t>1210030779</t>
  </si>
  <si>
    <t>1210041573</t>
  </si>
  <si>
    <t>25.85</t>
  </si>
  <si>
    <t>1210042245</t>
  </si>
  <si>
    <t>166.25</t>
  </si>
  <si>
    <t>1210042285</t>
  </si>
  <si>
    <t>185.1</t>
  </si>
  <si>
    <t>1210025833</t>
  </si>
  <si>
    <t>1210026041</t>
  </si>
  <si>
    <t>1210026060</t>
  </si>
  <si>
    <t>1210026118</t>
  </si>
  <si>
    <t>1210026141</t>
  </si>
  <si>
    <t>1210026160</t>
  </si>
  <si>
    <t>174.3375</t>
  </si>
  <si>
    <t>1210027332</t>
  </si>
  <si>
    <t>525.62</t>
  </si>
  <si>
    <t>1210027354</t>
  </si>
  <si>
    <t>522.48</t>
  </si>
  <si>
    <t>1210027388</t>
  </si>
  <si>
    <t>468.51</t>
  </si>
  <si>
    <t>1210027446</t>
  </si>
  <si>
    <t>478.05</t>
  </si>
  <si>
    <t>1210041067</t>
  </si>
  <si>
    <t>416.26</t>
  </si>
  <si>
    <t>1210041157</t>
  </si>
  <si>
    <t>1210041360</t>
  </si>
  <si>
    <t>1210041380</t>
  </si>
  <si>
    <t>147.31</t>
  </si>
  <si>
    <t>1210041406</t>
  </si>
  <si>
    <t>130.37</t>
  </si>
  <si>
    <t>1210041438</t>
  </si>
  <si>
    <t>200.21</t>
  </si>
  <si>
    <t>1210041474</t>
  </si>
  <si>
    <t>169.63</t>
  </si>
  <si>
    <t>1210041507</t>
  </si>
  <si>
    <t>186.39</t>
  </si>
  <si>
    <t>1210041649</t>
  </si>
  <si>
    <t>1210025861</t>
  </si>
  <si>
    <t>198.95</t>
  </si>
  <si>
    <t>1210026106</t>
  </si>
  <si>
    <t>1210027386</t>
  </si>
  <si>
    <t>1210027431</t>
  </si>
  <si>
    <t>522.0625</t>
  </si>
  <si>
    <t>1210027491</t>
  </si>
  <si>
    <t>460.875</t>
  </si>
  <si>
    <t>1210030856</t>
  </si>
  <si>
    <t>1210030868</t>
  </si>
  <si>
    <t>1210030944</t>
  </si>
  <si>
    <t>205.75</t>
  </si>
  <si>
    <t>1210030956</t>
  </si>
  <si>
    <t>174.73333333333332</t>
  </si>
  <si>
    <t>1210041099</t>
  </si>
  <si>
    <t>479.725</t>
  </si>
  <si>
    <t>1210041167</t>
  </si>
  <si>
    <t>414.25</t>
  </si>
  <si>
    <t>1210041218</t>
  </si>
  <si>
    <t>437.9375</t>
  </si>
  <si>
    <t>1210041375</t>
  </si>
  <si>
    <t>166.975</t>
  </si>
  <si>
    <t>1210041399</t>
  </si>
  <si>
    <t>1210041431</t>
  </si>
  <si>
    <t>130.125</t>
  </si>
  <si>
    <t>1210041467</t>
  </si>
  <si>
    <t>203.1375</t>
  </si>
  <si>
    <t>1210041504</t>
  </si>
  <si>
    <t>169.725</t>
  </si>
  <si>
    <t>1210041529</t>
  </si>
  <si>
    <t>187.025</t>
  </si>
  <si>
    <t>1210041628</t>
  </si>
  <si>
    <t>1210025825</t>
  </si>
  <si>
    <t>1210026098</t>
  </si>
  <si>
    <t>1210027349</t>
  </si>
  <si>
    <t>519.75</t>
  </si>
  <si>
    <t>1210027381</t>
  </si>
  <si>
    <t>520.85</t>
  </si>
  <si>
    <t>1210027426</t>
  </si>
  <si>
    <t>467.025</t>
  </si>
  <si>
    <t>1210027483</t>
  </si>
  <si>
    <t>479.0875</t>
  </si>
  <si>
    <t>1210030841</t>
  </si>
  <si>
    <t>1210030854</t>
  </si>
  <si>
    <t>1210030928</t>
  </si>
  <si>
    <t>206.01666666666668</t>
  </si>
  <si>
    <t>1210030943</t>
  </si>
  <si>
    <t>175.4</t>
  </si>
  <si>
    <t>1210041091</t>
  </si>
  <si>
    <t>415.3375</t>
  </si>
  <si>
    <t>1210041156</t>
  </si>
  <si>
    <t>1210041356</t>
  </si>
  <si>
    <t>167.1</t>
  </si>
  <si>
    <t>1210041372</t>
  </si>
  <si>
    <t>146.8875</t>
  </si>
  <si>
    <t>1210041398</t>
  </si>
  <si>
    <t>1210041430</t>
  </si>
  <si>
    <t>200.2125</t>
  </si>
  <si>
    <t>1210041466</t>
  </si>
  <si>
    <t>169.05</t>
  </si>
  <si>
    <t>1210041503</t>
  </si>
  <si>
    <t>186.3625</t>
  </si>
  <si>
    <t>1210041620</t>
  </si>
  <si>
    <t>1210025972</t>
  </si>
  <si>
    <t>1210030815</t>
  </si>
  <si>
    <t>198.7</t>
  </si>
  <si>
    <t>1210041608</t>
  </si>
  <si>
    <t>26.25</t>
  </si>
  <si>
    <t>1210025932</t>
  </si>
  <si>
    <t>1210030321</t>
  </si>
  <si>
    <t>510.2</t>
  </si>
  <si>
    <t>1210030395</t>
  </si>
  <si>
    <t>523.75</t>
  </si>
  <si>
    <t>1210030462</t>
  </si>
  <si>
    <t>459.5</t>
  </si>
  <si>
    <t>1210030524</t>
  </si>
  <si>
    <t>478.3</t>
  </si>
  <si>
    <t>1210030566</t>
  </si>
  <si>
    <t>1210030601</t>
  </si>
  <si>
    <t>1210030902</t>
  </si>
  <si>
    <t>1210042259</t>
  </si>
  <si>
    <t>167.75</t>
  </si>
  <si>
    <t>1210042300</t>
  </si>
  <si>
    <t>1210042332</t>
  </si>
  <si>
    <t>128.5</t>
  </si>
  <si>
    <t>1210042359</t>
  </si>
  <si>
    <t>205.35</t>
  </si>
  <si>
    <t>1210042375</t>
  </si>
  <si>
    <t>170.9</t>
  </si>
  <si>
    <t>1210042386</t>
  </si>
  <si>
    <t>188.1</t>
  </si>
  <si>
    <t>1210042410</t>
  </si>
  <si>
    <t>27.05</t>
  </si>
  <si>
    <t>1210025799</t>
  </si>
  <si>
    <t>1210025998</t>
  </si>
  <si>
    <t>1210026009</t>
  </si>
  <si>
    <t>1210026124</t>
  </si>
  <si>
    <t>206.15</t>
  </si>
  <si>
    <t>1210026136</t>
  </si>
  <si>
    <t>1210030132</t>
  </si>
  <si>
    <t>524.925</t>
  </si>
  <si>
    <t>1210030149</t>
  </si>
  <si>
    <t>520.4</t>
  </si>
  <si>
    <t>1210030183</t>
  </si>
  <si>
    <t>467.675</t>
  </si>
  <si>
    <t>1210030226</t>
  </si>
  <si>
    <t>1210030286</t>
  </si>
  <si>
    <t>415.45</t>
  </si>
  <si>
    <t>1210030352</t>
  </si>
  <si>
    <t>437.325</t>
  </si>
  <si>
    <t>1210030651</t>
  </si>
  <si>
    <t>166.9</t>
  </si>
  <si>
    <t>1210030661</t>
  </si>
  <si>
    <t>146.775</t>
  </si>
  <si>
    <t>1210030680</t>
  </si>
  <si>
    <t>1210030708</t>
  </si>
  <si>
    <t>1210030885</t>
  </si>
  <si>
    <t>1210042238</t>
  </si>
  <si>
    <t>166.1</t>
  </si>
  <si>
    <t>1210042281</t>
  </si>
  <si>
    <t>184.375</t>
  </si>
  <si>
    <t>1210042393</t>
  </si>
  <si>
    <t>1210025822</t>
  </si>
  <si>
    <t>1210026035</t>
  </si>
  <si>
    <t>1210026055</t>
  </si>
  <si>
    <t>1210026116</t>
  </si>
  <si>
    <t>1210027328</t>
  </si>
  <si>
    <t>526.065</t>
  </si>
  <si>
    <t>1210027346</t>
  </si>
  <si>
    <t>525.435</t>
  </si>
  <si>
    <t>1210027379</t>
  </si>
  <si>
    <t>470.665</t>
  </si>
  <si>
    <t>1210027420</t>
  </si>
  <si>
    <t>476.505</t>
  </si>
  <si>
    <t>1210027475</t>
  </si>
  <si>
    <t>414.87</t>
  </si>
  <si>
    <t>1210041090</t>
  </si>
  <si>
    <t>1210041357</t>
  </si>
  <si>
    <t>167.59</t>
  </si>
  <si>
    <t>1210041373</t>
  </si>
  <si>
    <t>146.065</t>
  </si>
  <si>
    <t>1210041397</t>
  </si>
  <si>
    <t>129.875</t>
  </si>
  <si>
    <t>1210041428</t>
  </si>
  <si>
    <t>200.18</t>
  </si>
  <si>
    <t>1210041464</t>
  </si>
  <si>
    <t>168.57</t>
  </si>
  <si>
    <t>1210041497</t>
  </si>
  <si>
    <t>185.875</t>
  </si>
  <si>
    <t>1210041648</t>
  </si>
  <si>
    <t>1210025848</t>
  </si>
  <si>
    <t>1210026014</t>
  </si>
  <si>
    <t>1210026029</t>
  </si>
  <si>
    <t>1210030159</t>
  </si>
  <si>
    <t>521.4</t>
  </si>
  <si>
    <t>1210030172</t>
  </si>
  <si>
    <t>1210030220</t>
  </si>
  <si>
    <t>462.85</t>
  </si>
  <si>
    <t>1210030276</t>
  </si>
  <si>
    <t>480</t>
  </si>
  <si>
    <t>1210030351</t>
  </si>
  <si>
    <t>414.45</t>
  </si>
  <si>
    <t>1210030421</t>
  </si>
  <si>
    <t>1210030668</t>
  </si>
  <si>
    <t>167.25</t>
  </si>
  <si>
    <t>1210030689</t>
  </si>
  <si>
    <t>1210030718</t>
  </si>
  <si>
    <t>1210030890</t>
  </si>
  <si>
    <t>1210042251</t>
  </si>
  <si>
    <t>200.2</t>
  </si>
  <si>
    <t>1210042292</t>
  </si>
  <si>
    <t>1210042326</t>
  </si>
  <si>
    <t>186.3</t>
  </si>
  <si>
    <t>1210042398</t>
  </si>
  <si>
    <t>1210025793</t>
  </si>
  <si>
    <t>1210025996</t>
  </si>
  <si>
    <t>1210026005</t>
  </si>
  <si>
    <t>1210030131</t>
  </si>
  <si>
    <t>525.65</t>
  </si>
  <si>
    <t>1210030148</t>
  </si>
  <si>
    <t>522.95</t>
  </si>
  <si>
    <t>1210030177</t>
  </si>
  <si>
    <t>467.35</t>
  </si>
  <si>
    <t>1210030233</t>
  </si>
  <si>
    <t>1210030309</t>
  </si>
  <si>
    <t>416.5</t>
  </si>
  <si>
    <t>1210030403</t>
  </si>
  <si>
    <t>437.7</t>
  </si>
  <si>
    <t>1210030649</t>
  </si>
  <si>
    <t>166.15</t>
  </si>
  <si>
    <t>1210030658</t>
  </si>
  <si>
    <t>147</t>
  </si>
  <si>
    <t>1210030676</t>
  </si>
  <si>
    <t>1210030701</t>
  </si>
  <si>
    <t>199.4</t>
  </si>
  <si>
    <t>1210030884</t>
  </si>
  <si>
    <t>1210042230</t>
  </si>
  <si>
    <t>165.35</t>
  </si>
  <si>
    <t>1210042270</t>
  </si>
  <si>
    <t>1210042392</t>
  </si>
  <si>
    <t>1210025892</t>
  </si>
  <si>
    <t>1210026105</t>
  </si>
  <si>
    <t>1210041638</t>
  </si>
  <si>
    <t>1210025952</t>
  </si>
  <si>
    <t>11.1</t>
  </si>
  <si>
    <t>1210026036</t>
  </si>
  <si>
    <t>1210026052</t>
  </si>
  <si>
    <t>1210030162</t>
  </si>
  <si>
    <t>521.1</t>
  </si>
  <si>
    <t>1210030199</t>
  </si>
  <si>
    <t>521.65</t>
  </si>
  <si>
    <t>1210030249</t>
  </si>
  <si>
    <t>461.55</t>
  </si>
  <si>
    <t>1210030317</t>
  </si>
  <si>
    <t>479.75</t>
  </si>
  <si>
    <t>1210030391</t>
  </si>
  <si>
    <t>414.15</t>
  </si>
  <si>
    <t>1210030456</t>
  </si>
  <si>
    <t>437.8</t>
  </si>
  <si>
    <t>1210030664</t>
  </si>
  <si>
    <t>167.2</t>
  </si>
  <si>
    <t>1210030682</t>
  </si>
  <si>
    <t>146.1</t>
  </si>
  <si>
    <t>1210030710</t>
  </si>
  <si>
    <t>1210030785</t>
  </si>
  <si>
    <t>1210041577</t>
  </si>
  <si>
    <t>1210042241</t>
  </si>
  <si>
    <t>200.25</t>
  </si>
  <si>
    <t>1210042280</t>
  </si>
  <si>
    <t>168.45</t>
  </si>
  <si>
    <t>1210042315</t>
  </si>
  <si>
    <t>186.05</t>
  </si>
  <si>
    <t>1210026079</t>
  </si>
  <si>
    <t>1210026087</t>
  </si>
  <si>
    <t>1210030805</t>
  </si>
  <si>
    <t>197.95</t>
  </si>
  <si>
    <t>1210041597</t>
  </si>
  <si>
    <t>1210025877</t>
  </si>
  <si>
    <t>1210026110</t>
  </si>
  <si>
    <t>1210027410</t>
  </si>
  <si>
    <t>517.6375</t>
  </si>
  <si>
    <t>1210027462</t>
  </si>
  <si>
    <t>1210027522</t>
  </si>
  <si>
    <t>462.775</t>
  </si>
  <si>
    <t>1210030863</t>
  </si>
  <si>
    <t>1210030873</t>
  </si>
  <si>
    <t>1210041137</t>
  </si>
  <si>
    <t>480.4</t>
  </si>
  <si>
    <t>1210041209</t>
  </si>
  <si>
    <t>412</t>
  </si>
  <si>
    <t>1210041267</t>
  </si>
  <si>
    <t>438.825</t>
  </si>
  <si>
    <t>1210041387</t>
  </si>
  <si>
    <t>167.4625</t>
  </si>
  <si>
    <t>1210041415</t>
  </si>
  <si>
    <t>148.5</t>
  </si>
  <si>
    <t>1210041451</t>
  </si>
  <si>
    <t>129.6125</t>
  </si>
  <si>
    <t>1210041487</t>
  </si>
  <si>
    <t>204.475</t>
  </si>
  <si>
    <t>1210041519</t>
  </si>
  <si>
    <t>170.5</t>
  </si>
  <si>
    <t>1210041541</t>
  </si>
  <si>
    <t>187.475</t>
  </si>
  <si>
    <t>1210041632</t>
  </si>
  <si>
    <t>1210025862</t>
  </si>
  <si>
    <t>198.8</t>
  </si>
  <si>
    <t>1210026022</t>
  </si>
  <si>
    <t>1210026039</t>
  </si>
  <si>
    <t>1210030179</t>
  </si>
  <si>
    <t>1210030218</t>
  </si>
  <si>
    <t>1210030275</t>
  </si>
  <si>
    <t>462.05</t>
  </si>
  <si>
    <t>1210030342</t>
  </si>
  <si>
    <t>1210030417</t>
  </si>
  <si>
    <t>413.95</t>
  </si>
  <si>
    <t>1210030480</t>
  </si>
  <si>
    <t>438.3</t>
  </si>
  <si>
    <t>1210030677</t>
  </si>
  <si>
    <t>167.6</t>
  </si>
  <si>
    <t>1210030702</t>
  </si>
  <si>
    <t>147.575</t>
  </si>
  <si>
    <t>1210030892</t>
  </si>
  <si>
    <t>1210042233</t>
  </si>
  <si>
    <t>130.325</t>
  </si>
  <si>
    <t>1210042275</t>
  </si>
  <si>
    <t>202.6</t>
  </si>
  <si>
    <t>1210042313</t>
  </si>
  <si>
    <t>169.45</t>
  </si>
  <si>
    <t>1210042344</t>
  </si>
  <si>
    <t>186.8</t>
  </si>
  <si>
    <t>1210042400</t>
  </si>
  <si>
    <t>1210025893</t>
  </si>
  <si>
    <t>1210026113</t>
  </si>
  <si>
    <t>1210027436</t>
  </si>
  <si>
    <t>516.45</t>
  </si>
  <si>
    <t>1210027496</t>
  </si>
  <si>
    <t>524.95</t>
  </si>
  <si>
    <t>1210030869</t>
  </si>
  <si>
    <t>1210030878</t>
  </si>
  <si>
    <t>1210041104</t>
  </si>
  <si>
    <t>459.95</t>
  </si>
  <si>
    <t>1210041173</t>
  </si>
  <si>
    <t>480.05</t>
  </si>
  <si>
    <t>1210041223</t>
  </si>
  <si>
    <t>412.675</t>
  </si>
  <si>
    <t>1210041277</t>
  </si>
  <si>
    <t>438.125</t>
  </si>
  <si>
    <t>1210041402</t>
  </si>
  <si>
    <t>1210041435</t>
  </si>
  <si>
    <t>148.05</t>
  </si>
  <si>
    <t>1210041470</t>
  </si>
  <si>
    <t>128.85</t>
  </si>
  <si>
    <t>1210041505</t>
  </si>
  <si>
    <t>204.1</t>
  </si>
  <si>
    <t>1210041531</t>
  </si>
  <si>
    <t>1210041551</t>
  </si>
  <si>
    <t>187.525</t>
  </si>
  <si>
    <t>1210041637</t>
  </si>
  <si>
    <t>1210025956</t>
  </si>
  <si>
    <t>1210026056</t>
  </si>
  <si>
    <t>1210026072</t>
  </si>
  <si>
    <t>1210030204</t>
  </si>
  <si>
    <t>513.05</t>
  </si>
  <si>
    <t>1210030257</t>
  </si>
  <si>
    <t>524.65</t>
  </si>
  <si>
    <t>1210030323</t>
  </si>
  <si>
    <t>460.9</t>
  </si>
  <si>
    <t>1210030400</t>
  </si>
  <si>
    <t>479</t>
  </si>
  <si>
    <t>1210030477</t>
  </si>
  <si>
    <t>412.4</t>
  </si>
  <si>
    <t>1210030527</t>
  </si>
  <si>
    <t>1210030685</t>
  </si>
  <si>
    <t>1210030714</t>
  </si>
  <si>
    <t>1210030793</t>
  </si>
  <si>
    <t>1210041585</t>
  </si>
  <si>
    <t>26.45</t>
  </si>
  <si>
    <t>1210042244</t>
  </si>
  <si>
    <t>130.1</t>
  </si>
  <si>
    <t>1210042286</t>
  </si>
  <si>
    <t>203.2</t>
  </si>
  <si>
    <t>1210042321</t>
  </si>
  <si>
    <t>169.85</t>
  </si>
  <si>
    <t>1210042349</t>
  </si>
  <si>
    <t>1210025834</t>
  </si>
  <si>
    <t>1210026100</t>
  </si>
  <si>
    <t>1210027360</t>
  </si>
  <si>
    <t>1210027396</t>
  </si>
  <si>
    <t>520.5</t>
  </si>
  <si>
    <t>1210027441</t>
  </si>
  <si>
    <t>462.5833333333333</t>
  </si>
  <si>
    <t>1210027503</t>
  </si>
  <si>
    <t>479.5</t>
  </si>
  <si>
    <t>1210030844</t>
  </si>
  <si>
    <t>1210030859</t>
  </si>
  <si>
    <t>1210041115</t>
  </si>
  <si>
    <t>414.78333333333336</t>
  </si>
  <si>
    <t>1210041183</t>
  </si>
  <si>
    <t>1210041361</t>
  </si>
  <si>
    <t>167.48333333333332</t>
  </si>
  <si>
    <t>1210041379</t>
  </si>
  <si>
    <t>147.41666666666666</t>
  </si>
  <si>
    <t>1210041407</t>
  </si>
  <si>
    <t>130.2</t>
  </si>
  <si>
    <t>1210041440</t>
  </si>
  <si>
    <t>1210041476</t>
  </si>
  <si>
    <t>1210041509</t>
  </si>
  <si>
    <t>186.43333333333334</t>
  </si>
  <si>
    <t>1210041622</t>
  </si>
  <si>
    <t>26.975</t>
  </si>
  <si>
    <t>1210025884</t>
  </si>
  <si>
    <t>1210026002</t>
  </si>
  <si>
    <t>1210026015</t>
  </si>
  <si>
    <t>1210026103</t>
  </si>
  <si>
    <t>1210026142</t>
  </si>
  <si>
    <t>1210041636</t>
  </si>
  <si>
    <t>Gateway:Order Modification Request Not Processed. Reason : Order[1210041636] Not Found As Open Order.</t>
  </si>
  <si>
    <t>1210025805</t>
  </si>
  <si>
    <t>197.41666666666666</t>
  </si>
  <si>
    <t>1210026091</t>
  </si>
  <si>
    <t>1210027290</t>
  </si>
  <si>
    <t>172.5</t>
  </si>
  <si>
    <t>16-05-2025 09:27:08</t>
  </si>
  <si>
    <t>1210027294</t>
  </si>
  <si>
    <t>206.5</t>
  </si>
  <si>
    <t>1210027298</t>
  </si>
  <si>
    <t>151.175</t>
  </si>
  <si>
    <t>16-05-2025 09:27:33</t>
  </si>
  <si>
    <t>1210027302</t>
  </si>
  <si>
    <t>186.175</t>
  </si>
  <si>
    <t>16-05-2025 09:27:46</t>
  </si>
  <si>
    <t>1210027320</t>
  </si>
  <si>
    <t>1210027341</t>
  </si>
  <si>
    <t>523.1</t>
  </si>
  <si>
    <t>1210027373</t>
  </si>
  <si>
    <t>520.425</t>
  </si>
  <si>
    <t>1210027413</t>
  </si>
  <si>
    <t>467.1</t>
  </si>
  <si>
    <t>1210027465</t>
  </si>
  <si>
    <t>479.125</t>
  </si>
  <si>
    <t>1210030819</t>
  </si>
  <si>
    <t>1210030821</t>
  </si>
  <si>
    <t>1210030923</t>
  </si>
  <si>
    <t>206.65</t>
  </si>
  <si>
    <t>1210041077</t>
  </si>
  <si>
    <t>416.2</t>
  </si>
  <si>
    <t>1210041145</t>
  </si>
  <si>
    <t>437.2</t>
  </si>
  <si>
    <t>1210041341</t>
  </si>
  <si>
    <t>16-05-2025 09:28:11</t>
  </si>
  <si>
    <t>09:28:11</t>
  </si>
  <si>
    <t>1210041615</t>
  </si>
  <si>
    <t>1210025948</t>
  </si>
  <si>
    <t>1210026017</t>
  </si>
  <si>
    <t>1210026033</t>
  </si>
  <si>
    <t>1210030137</t>
  </si>
  <si>
    <t>520</t>
  </si>
  <si>
    <t>1210030144</t>
  </si>
  <si>
    <t>522.5</t>
  </si>
  <si>
    <t>1210030170</t>
  </si>
  <si>
    <t>468.65</t>
  </si>
  <si>
    <t>1210030212</t>
  </si>
  <si>
    <t>477.7</t>
  </si>
  <si>
    <t>1210030266</t>
  </si>
  <si>
    <t>1210030330</t>
  </si>
  <si>
    <t>1210030650</t>
  </si>
  <si>
    <t>1210030660</t>
  </si>
  <si>
    <t>146.75</t>
  </si>
  <si>
    <t>1210030679</t>
  </si>
  <si>
    <t>128.75</t>
  </si>
  <si>
    <t>1210030705</t>
  </si>
  <si>
    <t>199.65</t>
  </si>
  <si>
    <t>1210030777</t>
  </si>
  <si>
    <t>196.8</t>
  </si>
  <si>
    <t>1210041572</t>
  </si>
  <si>
    <t>1210042236</t>
  </si>
  <si>
    <t>165.5</t>
  </si>
  <si>
    <t>1210042278</t>
  </si>
  <si>
    <t>184.6</t>
  </si>
  <si>
    <t>1210025850</t>
  </si>
  <si>
    <t>1210025964</t>
  </si>
  <si>
    <t>1210027348</t>
  </si>
  <si>
    <t>1210027361</t>
  </si>
  <si>
    <t>520.05625</t>
  </si>
  <si>
    <t>1210027395</t>
  </si>
  <si>
    <t>468.4625</t>
  </si>
  <si>
    <t>1210027439</t>
  </si>
  <si>
    <t>478.00625</t>
  </si>
  <si>
    <t>1210027501</t>
  </si>
  <si>
    <t>415.475</t>
  </si>
  <si>
    <t>1210030825</t>
  </si>
  <si>
    <t>1210030832</t>
  </si>
  <si>
    <t>11.375</t>
  </si>
  <si>
    <t>1210030909</t>
  </si>
  <si>
    <t>205.175</t>
  </si>
  <si>
    <t>1210030917</t>
  </si>
  <si>
    <t>174.56666666666666</t>
  </si>
  <si>
    <t>1210041113</t>
  </si>
  <si>
    <t>436.4875</t>
  </si>
  <si>
    <t>1210041354</t>
  </si>
  <si>
    <t>167.0375</t>
  </si>
  <si>
    <t>1210041370</t>
  </si>
  <si>
    <t>146.5375</t>
  </si>
  <si>
    <t>1210041393</t>
  </si>
  <si>
    <t>129.625</t>
  </si>
  <si>
    <t>1210041423</t>
  </si>
  <si>
    <t>200.29375</t>
  </si>
  <si>
    <t>1210041459</t>
  </si>
  <si>
    <t>168.3625</t>
  </si>
  <si>
    <t>1210041495</t>
  </si>
  <si>
    <t>185.7625</t>
  </si>
  <si>
    <t>1210041584</t>
  </si>
  <si>
    <t>26.566666666666666</t>
  </si>
  <si>
    <t>1210025839</t>
  </si>
  <si>
    <t>1210026010</t>
  </si>
  <si>
    <t>1210026024</t>
  </si>
  <si>
    <t>1210026139</t>
  </si>
  <si>
    <t>1210026156</t>
  </si>
  <si>
    <t>174.55</t>
  </si>
  <si>
    <t>1210030152</t>
  </si>
  <si>
    <t>521.8</t>
  </si>
  <si>
    <t>1210030187</t>
  </si>
  <si>
    <t>1210030231</t>
  </si>
  <si>
    <t>461.45</t>
  </si>
  <si>
    <t>1210030294</t>
  </si>
  <si>
    <t>478.6</t>
  </si>
  <si>
    <t>1210030366</t>
  </si>
  <si>
    <t>1210030444</t>
  </si>
  <si>
    <t>437.95</t>
  </si>
  <si>
    <t>1210030663</t>
  </si>
  <si>
    <t>167.05</t>
  </si>
  <si>
    <t>1210030683</t>
  </si>
  <si>
    <t>1210030709</t>
  </si>
  <si>
    <t>129.825</t>
  </si>
  <si>
    <t>1210042240</t>
  </si>
  <si>
    <t>199.9</t>
  </si>
  <si>
    <t>1210042283</t>
  </si>
  <si>
    <t>168.75</t>
  </si>
  <si>
    <t>1210042319</t>
  </si>
  <si>
    <t>186.15</t>
  </si>
  <si>
    <t>1210042397</t>
  </si>
  <si>
    <t>1210025832</t>
  </si>
  <si>
    <t>1210025960</t>
  </si>
  <si>
    <t>1210027340</t>
  </si>
  <si>
    <t>525.3</t>
  </si>
  <si>
    <t>1210027365</t>
  </si>
  <si>
    <t>520.9</t>
  </si>
  <si>
    <t>1210027402</t>
  </si>
  <si>
    <t>468.2625</t>
  </si>
  <si>
    <t>1210027448</t>
  </si>
  <si>
    <t>478.7625</t>
  </si>
  <si>
    <t>1210027515</t>
  </si>
  <si>
    <t>416.3</t>
  </si>
  <si>
    <t>1210030823</t>
  </si>
  <si>
    <t>1210030828</t>
  </si>
  <si>
    <t>1210030907</t>
  </si>
  <si>
    <t>1210030913</t>
  </si>
  <si>
    <t>175.16666666666666</t>
  </si>
  <si>
    <t>1210041127</t>
  </si>
  <si>
    <t>437.75</t>
  </si>
  <si>
    <t>1210041349</t>
  </si>
  <si>
    <t>166.625</t>
  </si>
  <si>
    <t>1210041359</t>
  </si>
  <si>
    <t>147.175</t>
  </si>
  <si>
    <t>1210041378</t>
  </si>
  <si>
    <t>1210041405</t>
  </si>
  <si>
    <t>1210041439</t>
  </si>
  <si>
    <t>1210041477</t>
  </si>
  <si>
    <t>186.5375</t>
  </si>
  <si>
    <t>1210041580</t>
  </si>
  <si>
    <t>1210025908</t>
  </si>
  <si>
    <t>1210026008</t>
  </si>
  <si>
    <t>1210026023</t>
  </si>
  <si>
    <t>1210026109</t>
  </si>
  <si>
    <t>1210026153</t>
  </si>
  <si>
    <t>174.7</t>
  </si>
  <si>
    <t>1210041642</t>
  </si>
  <si>
    <t>1210025894</t>
  </si>
  <si>
    <t>1210026042</t>
  </si>
  <si>
    <t>1210026058</t>
  </si>
  <si>
    <t>1210030223</t>
  </si>
  <si>
    <t>508.35</t>
  </si>
  <si>
    <t>1210030296</t>
  </si>
  <si>
    <t>523.7</t>
  </si>
  <si>
    <t>1210030382</t>
  </si>
  <si>
    <t>460.425</t>
  </si>
  <si>
    <t>1210030465</t>
  </si>
  <si>
    <t>1210030531</t>
  </si>
  <si>
    <t>417.55</t>
  </si>
  <si>
    <t>1210030582</t>
  </si>
  <si>
    <t>436.425</t>
  </si>
  <si>
    <t>1210030704</t>
  </si>
  <si>
    <t>167.65</t>
  </si>
  <si>
    <t>1210030896</t>
  </si>
  <si>
    <t>1210042234</t>
  </si>
  <si>
    <t>148.475</t>
  </si>
  <si>
    <t>1210042274</t>
  </si>
  <si>
    <t>129.3</t>
  </si>
  <si>
    <t>1210042312</t>
  </si>
  <si>
    <t>203.45</t>
  </si>
  <si>
    <t>1210042343</t>
  </si>
  <si>
    <t>170</t>
  </si>
  <si>
    <t>1210042367</t>
  </si>
  <si>
    <t>187.15</t>
  </si>
  <si>
    <t>1210042404</t>
  </si>
  <si>
    <t>1210025935</t>
  </si>
  <si>
    <t>1210026069</t>
  </si>
  <si>
    <t>1210026080</t>
  </si>
  <si>
    <t>1210030361</t>
  </si>
  <si>
    <t>510.25</t>
  </si>
  <si>
    <t>1210030447</t>
  </si>
  <si>
    <t>526.5</t>
  </si>
  <si>
    <t>1210030512</t>
  </si>
  <si>
    <t>461.1</t>
  </si>
  <si>
    <t>1210030558</t>
  </si>
  <si>
    <t>478.55</t>
  </si>
  <si>
    <t>1210030595</t>
  </si>
  <si>
    <t>418.25</t>
  </si>
  <si>
    <t>1210030620</t>
  </si>
  <si>
    <t>435.8</t>
  </si>
  <si>
    <t>1210030904</t>
  </si>
  <si>
    <t>1210042277</t>
  </si>
  <si>
    <t>1210042317</t>
  </si>
  <si>
    <t>146.8</t>
  </si>
  <si>
    <t>1210042348</t>
  </si>
  <si>
    <t>127.8</t>
  </si>
  <si>
    <t>1210042369</t>
  </si>
  <si>
    <t>205.15</t>
  </si>
  <si>
    <t>1210042383</t>
  </si>
  <si>
    <t>171.25</t>
  </si>
  <si>
    <t>1210042389</t>
  </si>
  <si>
    <t>188.3</t>
  </si>
  <si>
    <t>1210042411</t>
  </si>
  <si>
    <t>1210030811</t>
  </si>
  <si>
    <t>1210041604</t>
  </si>
  <si>
    <t>1210025807</t>
  </si>
  <si>
    <t>197.3</t>
  </si>
  <si>
    <t>1210041616</t>
  </si>
  <si>
    <t>1210025866</t>
  </si>
  <si>
    <t>1210025968</t>
  </si>
  <si>
    <t>1210027366</t>
  </si>
  <si>
    <t>520.2285714285714</t>
  </si>
  <si>
    <t>1210027404</t>
  </si>
  <si>
    <t>521.1785714285714</t>
  </si>
  <si>
    <t>1210027457</t>
  </si>
  <si>
    <t>462.1142857142857</t>
  </si>
  <si>
    <t>1210027516</t>
  </si>
  <si>
    <t>478.99285714285713</t>
  </si>
  <si>
    <t>1210030829</t>
  </si>
  <si>
    <t>1210030836</t>
  </si>
  <si>
    <t>1210030914</t>
  </si>
  <si>
    <t>206.73333333333332</t>
  </si>
  <si>
    <t>1210030921</t>
  </si>
  <si>
    <t>1210041126</t>
  </si>
  <si>
    <t>413.6714285714286</t>
  </si>
  <si>
    <t>1210041203</t>
  </si>
  <si>
    <t>437.9142857142857</t>
  </si>
  <si>
    <t>1210041362</t>
  </si>
  <si>
    <t>167.97857142857143</t>
  </si>
  <si>
    <t>1210041382</t>
  </si>
  <si>
    <t>147.36428571428573</t>
  </si>
  <si>
    <t>1210041409</t>
  </si>
  <si>
    <t>130.28571428571428</t>
  </si>
  <si>
    <t>1210041443</t>
  </si>
  <si>
    <t>200.9857142857143</t>
  </si>
  <si>
    <t>1210041480</t>
  </si>
  <si>
    <t>169.97142857142856</t>
  </si>
  <si>
    <t>1210041513</t>
  </si>
  <si>
    <t>186.57857142857142</t>
  </si>
  <si>
    <t>1210041588</t>
  </si>
  <si>
    <t>26.395454545454545</t>
  </si>
  <si>
    <t>1210025974</t>
  </si>
  <si>
    <t>1210026085</t>
  </si>
  <si>
    <t>1210026090</t>
  </si>
  <si>
    <t>1210026220</t>
  </si>
  <si>
    <t>207.1</t>
  </si>
  <si>
    <t>1210026224</t>
  </si>
  <si>
    <t>16-05-2025 09:31:31</t>
  </si>
  <si>
    <t>09:31:31</t>
  </si>
  <si>
    <t>1210030354</t>
  </si>
  <si>
    <t>510.75</t>
  </si>
  <si>
    <t>1210030423</t>
  </si>
  <si>
    <t>1210030484</t>
  </si>
  <si>
    <t>458.7</t>
  </si>
  <si>
    <t>1210030535</t>
  </si>
  <si>
    <t>1210030577</t>
  </si>
  <si>
    <t>417.3</t>
  </si>
  <si>
    <t>1210030608</t>
  </si>
  <si>
    <t>434.45</t>
  </si>
  <si>
    <t>1210030817</t>
  </si>
  <si>
    <t>198.9</t>
  </si>
  <si>
    <t>1210041610</t>
  </si>
  <si>
    <t>26.025</t>
  </si>
  <si>
    <t>1210042265</t>
  </si>
  <si>
    <t>1210042305</t>
  </si>
  <si>
    <t>145.8</t>
  </si>
  <si>
    <t>1210042336</t>
  </si>
  <si>
    <t>1210042361</t>
  </si>
  <si>
    <t>205.5</t>
  </si>
  <si>
    <t>1210042376</t>
  </si>
  <si>
    <t>170.85</t>
  </si>
  <si>
    <t>1210042387</t>
  </si>
  <si>
    <t>1210025800</t>
  </si>
  <si>
    <t>197.16666666666666</t>
  </si>
  <si>
    <t>1210026025</t>
  </si>
  <si>
    <t>1210026043</t>
  </si>
  <si>
    <t>1210026112</t>
  </si>
  <si>
    <t>1210026129</t>
  </si>
  <si>
    <t>1210026145</t>
  </si>
  <si>
    <t>1210027325</t>
  </si>
  <si>
    <t>529</t>
  </si>
  <si>
    <t>1210027337</t>
  </si>
  <si>
    <t>522</t>
  </si>
  <si>
    <t>1210027363</t>
  </si>
  <si>
    <t>471.2</t>
  </si>
  <si>
    <t>1210027397</t>
  </si>
  <si>
    <t>475.975</t>
  </si>
  <si>
    <t>1210027440</t>
  </si>
  <si>
    <t>416.75</t>
  </si>
  <si>
    <t>1210027500</t>
  </si>
  <si>
    <t>437.25</t>
  </si>
  <si>
    <t>1210041350</t>
  </si>
  <si>
    <t>166.95</t>
  </si>
  <si>
    <t>1210041363</t>
  </si>
  <si>
    <t>1210041383</t>
  </si>
  <si>
    <t>1210041411</t>
  </si>
  <si>
    <t>1210041445</t>
  </si>
  <si>
    <t>166.825</t>
  </si>
  <si>
    <t>1210041481</t>
  </si>
  <si>
    <t>186.725</t>
  </si>
  <si>
    <t>1210041646</t>
  </si>
  <si>
    <t>1210025950</t>
  </si>
  <si>
    <t>1210026026</t>
  </si>
  <si>
    <t>1210026044</t>
  </si>
  <si>
    <t>1210026175</t>
  </si>
  <si>
    <t>1210030147</t>
  </si>
  <si>
    <t>520.25</t>
  </si>
  <si>
    <t>1210030180</t>
  </si>
  <si>
    <t>1210030221</t>
  </si>
  <si>
    <t>1210030278</t>
  </si>
  <si>
    <t>478.45</t>
  </si>
  <si>
    <t>1210030360</t>
  </si>
  <si>
    <t>414.5</t>
  </si>
  <si>
    <t>1210030430</t>
  </si>
  <si>
    <t>437.45</t>
  </si>
  <si>
    <t>1210030655</t>
  </si>
  <si>
    <t>166.75</t>
  </si>
  <si>
    <t>1210030670</t>
  </si>
  <si>
    <t>147.75</t>
  </si>
  <si>
    <t>1210030693</t>
  </si>
  <si>
    <t>129.5</t>
  </si>
  <si>
    <t>1210030724</t>
  </si>
  <si>
    <t>1210030781</t>
  </si>
  <si>
    <t>1210041575</t>
  </si>
  <si>
    <t>1210042260</t>
  </si>
  <si>
    <t>1210042301</t>
  </si>
  <si>
    <t>1210025845</t>
  </si>
  <si>
    <t>1210041625</t>
  </si>
  <si>
    <t>1210025875</t>
  </si>
  <si>
    <t>197.94</t>
  </si>
  <si>
    <t>1210025970</t>
  </si>
  <si>
    <t>1210027377</t>
  </si>
  <si>
    <t>521.575</t>
  </si>
  <si>
    <t>1210027427</t>
  </si>
  <si>
    <t>521.5416666666666</t>
  </si>
  <si>
    <t>1210027494</t>
  </si>
  <si>
    <t>461.05</t>
  </si>
  <si>
    <t>1210030831</t>
  </si>
  <si>
    <t>1210030839</t>
  </si>
  <si>
    <t>1210030916</t>
  </si>
  <si>
    <t>205.79</t>
  </si>
  <si>
    <t>1210030924</t>
  </si>
  <si>
    <t>174.86</t>
  </si>
  <si>
    <t>1210041111</t>
  </si>
  <si>
    <t>478.7</t>
  </si>
  <si>
    <t>1210041186</t>
  </si>
  <si>
    <t>1210041244</t>
  </si>
  <si>
    <t>438.525</t>
  </si>
  <si>
    <t>1210041366</t>
  </si>
  <si>
    <t>1210041388</t>
  </si>
  <si>
    <t>147.6</t>
  </si>
  <si>
    <t>1210041417</t>
  </si>
  <si>
    <t>130.25833333333333</t>
  </si>
  <si>
    <t>1210041453</t>
  </si>
  <si>
    <t>202.39166666666668</t>
  </si>
  <si>
    <t>1210041490</t>
  </si>
  <si>
    <t>169.95833333333334</t>
  </si>
  <si>
    <t>1210041521</t>
  </si>
  <si>
    <t>187.24166666666667</t>
  </si>
  <si>
    <t>1210041590</t>
  </si>
  <si>
    <t>1210025789</t>
  </si>
  <si>
    <t>196.55</t>
  </si>
  <si>
    <t>1210025995</t>
  </si>
  <si>
    <t>1210026001</t>
  </si>
  <si>
    <t>1210026122</t>
  </si>
  <si>
    <t>1210026128</t>
  </si>
  <si>
    <t>1210030130</t>
  </si>
  <si>
    <t>526.95</t>
  </si>
  <si>
    <t>1210030138</t>
  </si>
  <si>
    <t>525.8</t>
  </si>
  <si>
    <t>1210030161</t>
  </si>
  <si>
    <t>469.05</t>
  </si>
  <si>
    <t>1210030173</t>
  </si>
  <si>
    <t>475.8</t>
  </si>
  <si>
    <t>1210030222</t>
  </si>
  <si>
    <t>416</t>
  </si>
  <si>
    <t>1210030280</t>
  </si>
  <si>
    <t>1210030647</t>
  </si>
  <si>
    <t>166.5</t>
  </si>
  <si>
    <t>1210030654</t>
  </si>
  <si>
    <t>146.7</t>
  </si>
  <si>
    <t>1210030671</t>
  </si>
  <si>
    <t>1210030694</t>
  </si>
  <si>
    <t>199.1</t>
  </si>
  <si>
    <t>1210030883</t>
  </si>
  <si>
    <t>1210042222</t>
  </si>
  <si>
    <t>165.05</t>
  </si>
  <si>
    <t>1210042263</t>
  </si>
  <si>
    <t>183.2</t>
  </si>
  <si>
    <t>1210042391</t>
  </si>
  <si>
    <t>1210025951</t>
  </si>
  <si>
    <t>1210026031</t>
  </si>
  <si>
    <t>1210026048</t>
  </si>
  <si>
    <t>174.85</t>
  </si>
  <si>
    <t>1210030154</t>
  </si>
  <si>
    <t>1210030189</t>
  </si>
  <si>
    <t>1210030236</t>
  </si>
  <si>
    <t>1210030295</t>
  </si>
  <si>
    <t>1210030368</t>
  </si>
  <si>
    <t>1210030457</t>
  </si>
  <si>
    <t>438.5</t>
  </si>
  <si>
    <t>1210030659</t>
  </si>
  <si>
    <t>167</t>
  </si>
  <si>
    <t>1210030667</t>
  </si>
  <si>
    <t>1210030688</t>
  </si>
  <si>
    <t>1210030717</t>
  </si>
  <si>
    <t>1210030783</t>
  </si>
  <si>
    <t>1210041576</t>
  </si>
  <si>
    <t>25.825</t>
  </si>
  <si>
    <t>1210042249</t>
  </si>
  <si>
    <t>166.05</t>
  </si>
  <si>
    <t>1210042289</t>
  </si>
  <si>
    <t>185.95</t>
  </si>
  <si>
    <t>1210025928</t>
  </si>
  <si>
    <t>197.975</t>
  </si>
  <si>
    <t>1210026119</t>
  </si>
  <si>
    <t>1210027507</t>
  </si>
  <si>
    <t>1210030877</t>
  </si>
  <si>
    <t>1210030881</t>
  </si>
  <si>
    <t>1210030964</t>
  </si>
  <si>
    <t>1210030968</t>
  </si>
  <si>
    <t>1210041118</t>
  </si>
  <si>
    <t>1210041195</t>
  </si>
  <si>
    <t>460.05</t>
  </si>
  <si>
    <t>1210041249</t>
  </si>
  <si>
    <t>1210041287</t>
  </si>
  <si>
    <t>1210041317</t>
  </si>
  <si>
    <t>436.45</t>
  </si>
  <si>
    <t>1210041441</t>
  </si>
  <si>
    <t>1210041475</t>
  </si>
  <si>
    <t>146.3</t>
  </si>
  <si>
    <t>1210041510</t>
  </si>
  <si>
    <t>1210041534</t>
  </si>
  <si>
    <t>1210041549</t>
  </si>
  <si>
    <t>1210041555</t>
  </si>
  <si>
    <t>1210041645</t>
  </si>
  <si>
    <t>1210025854</t>
  </si>
  <si>
    <t>1210026018</t>
  </si>
  <si>
    <t>1210026034</t>
  </si>
  <si>
    <t>1210026148</t>
  </si>
  <si>
    <t>1210030167</t>
  </si>
  <si>
    <t>519.35</t>
  </si>
  <si>
    <t>1210030207</t>
  </si>
  <si>
    <t>1210030260</t>
  </si>
  <si>
    <t>461</t>
  </si>
  <si>
    <t>1210030326</t>
  </si>
  <si>
    <t>1210030422</t>
  </si>
  <si>
    <t>413.85</t>
  </si>
  <si>
    <t>1210030500</t>
  </si>
  <si>
    <t>1210030672</t>
  </si>
  <si>
    <t>1210030695</t>
  </si>
  <si>
    <t>1210030891</t>
  </si>
  <si>
    <t>1210042224</t>
  </si>
  <si>
    <t>1210042264</t>
  </si>
  <si>
    <t>202</t>
  </si>
  <si>
    <t>1210042304</t>
  </si>
  <si>
    <t>1210042337</t>
  </si>
  <si>
    <t>1210042399</t>
  </si>
  <si>
    <t>1210025886</t>
  </si>
  <si>
    <t>1210026037</t>
  </si>
  <si>
    <t>1210026053</t>
  </si>
  <si>
    <t>1210030208</t>
  </si>
  <si>
    <t>513.2</t>
  </si>
  <si>
    <t>1210030263</t>
  </si>
  <si>
    <t>1210030349</t>
  </si>
  <si>
    <t>461.15</t>
  </si>
  <si>
    <t>1210030442</t>
  </si>
  <si>
    <t>480.425</t>
  </si>
  <si>
    <t>1210030497</t>
  </si>
  <si>
    <t>411.025</t>
  </si>
  <si>
    <t>1210030554</t>
  </si>
  <si>
    <t>436.15</t>
  </si>
  <si>
    <t>1210030697</t>
  </si>
  <si>
    <t>167.3</t>
  </si>
  <si>
    <t>1210030707</t>
  </si>
  <si>
    <t>1210030895</t>
  </si>
  <si>
    <t>1210042239</t>
  </si>
  <si>
    <t>129.85</t>
  </si>
  <si>
    <t>1210042254</t>
  </si>
  <si>
    <t>1210042296</t>
  </si>
  <si>
    <t>1210042330</t>
  </si>
  <si>
    <t>186.55</t>
  </si>
  <si>
    <t>1210042403</t>
  </si>
  <si>
    <t>1210025901</t>
  </si>
  <si>
    <t>1210027458</t>
  </si>
  <si>
    <t>512.1</t>
  </si>
  <si>
    <t>1210027517</t>
  </si>
  <si>
    <t>523.55</t>
  </si>
  <si>
    <t>1210041131</t>
  </si>
  <si>
    <t>1210041196</t>
  </si>
  <si>
    <t>1210041251</t>
  </si>
  <si>
    <t>411.8</t>
  </si>
  <si>
    <t>1210041289</t>
  </si>
  <si>
    <t>1210041412</t>
  </si>
  <si>
    <t>1210041448</t>
  </si>
  <si>
    <t>147.65</t>
  </si>
  <si>
    <t>1210041484</t>
  </si>
  <si>
    <t>1210041515</t>
  </si>
  <si>
    <t>1210041536</t>
  </si>
  <si>
    <t>1210041552</t>
  </si>
  <si>
    <t>187.55</t>
  </si>
  <si>
    <t>1210041639</t>
  </si>
  <si>
    <t>1210025959</t>
  </si>
  <si>
    <t>1210026066</t>
  </si>
  <si>
    <t>1210026078</t>
  </si>
  <si>
    <t>1210030234</t>
  </si>
  <si>
    <t>1210030291</t>
  </si>
  <si>
    <t>523.5</t>
  </si>
  <si>
    <t>1210030363</t>
  </si>
  <si>
    <t>1210030428</t>
  </si>
  <si>
    <t>1210030488</t>
  </si>
  <si>
    <t>412.35</t>
  </si>
  <si>
    <t>1210030539</t>
  </si>
  <si>
    <t>436.25</t>
  </si>
  <si>
    <t>1210030699</t>
  </si>
  <si>
    <t>1210030797</t>
  </si>
  <si>
    <t>1210041589</t>
  </si>
  <si>
    <t>1210042228</t>
  </si>
  <si>
    <t>148.2</t>
  </si>
  <si>
    <t>1210042269</t>
  </si>
  <si>
    <t>129.35</t>
  </si>
  <si>
    <t>1210042306</t>
  </si>
  <si>
    <t>204.3</t>
  </si>
  <si>
    <t>1210042338</t>
  </si>
  <si>
    <t>1210042362</t>
  </si>
  <si>
    <t>1210025844</t>
  </si>
  <si>
    <t>1210026102</t>
  </si>
  <si>
    <t>1210027368</t>
  </si>
  <si>
    <t>519.925</t>
  </si>
  <si>
    <t>1210027406</t>
  </si>
  <si>
    <t>520.925</t>
  </si>
  <si>
    <t>1210027466</t>
  </si>
  <si>
    <t>461.675</t>
  </si>
  <si>
    <t>1210030847</t>
  </si>
  <si>
    <t>Gateway:Order Modification Request Not Processed. Reason : Order[1210030847] Not Found As Open Order.</t>
  </si>
  <si>
    <t>1210030857</t>
  </si>
  <si>
    <t>1210041083</t>
  </si>
  <si>
    <t>478</t>
  </si>
  <si>
    <t>1210041166</t>
  </si>
  <si>
    <t>413.875</t>
  </si>
  <si>
    <t>1210041231</t>
  </si>
  <si>
    <t>437.7125</t>
  </si>
  <si>
    <t>1210041365</t>
  </si>
  <si>
    <t>168.4</t>
  </si>
  <si>
    <t>1210041386</t>
  </si>
  <si>
    <t>147.1625</t>
  </si>
  <si>
    <t>1210041414</t>
  </si>
  <si>
    <t>130.25</t>
  </si>
  <si>
    <t>1210041449</t>
  </si>
  <si>
    <t>1210041485</t>
  </si>
  <si>
    <t>169.9</t>
  </si>
  <si>
    <t>1210041516</t>
  </si>
  <si>
    <t>186.7625</t>
  </si>
  <si>
    <t>1210041624</t>
  </si>
  <si>
    <t>1210025836</t>
  </si>
  <si>
    <t>1210041623</t>
  </si>
  <si>
    <t>1210025818</t>
  </si>
  <si>
    <t>1210026003</t>
  </si>
  <si>
    <t>1210026016</t>
  </si>
  <si>
    <t>1210030140</t>
  </si>
  <si>
    <t>1210030164</t>
  </si>
  <si>
    <t>522.6</t>
  </si>
  <si>
    <t>1210030202</t>
  </si>
  <si>
    <t>467.3</t>
  </si>
  <si>
    <t>1210030254</t>
  </si>
  <si>
    <t>1210030320</t>
  </si>
  <si>
    <t>415.3</t>
  </si>
  <si>
    <t>1210030394</t>
  </si>
  <si>
    <t>436.85</t>
  </si>
  <si>
    <t>1210030657</t>
  </si>
  <si>
    <t>1210030675</t>
  </si>
  <si>
    <t>1210030700</t>
  </si>
  <si>
    <t>1210030887</t>
  </si>
  <si>
    <t>1210042229</t>
  </si>
  <si>
    <t>1210042271</t>
  </si>
  <si>
    <t>168.1</t>
  </si>
  <si>
    <t>1210042309</t>
  </si>
  <si>
    <t>186</t>
  </si>
  <si>
    <t>1210042395</t>
  </si>
  <si>
    <t>1210025961</t>
  </si>
  <si>
    <t>1210026070</t>
  </si>
  <si>
    <t>1210026081</t>
  </si>
  <si>
    <t>1210030246</t>
  </si>
  <si>
    <t>511.35</t>
  </si>
  <si>
    <t>1210030308</t>
  </si>
  <si>
    <t>523.15</t>
  </si>
  <si>
    <t>1210030385</t>
  </si>
  <si>
    <t>1210030469</t>
  </si>
  <si>
    <t>1210030521</t>
  </si>
  <si>
    <t>1210030562</t>
  </si>
  <si>
    <t>1210030706</t>
  </si>
  <si>
    <t>1210030799</t>
  </si>
  <si>
    <t>1210041592</t>
  </si>
  <si>
    <t>1210042237</t>
  </si>
  <si>
    <t>1210042279</t>
  </si>
  <si>
    <t>129.6</t>
  </si>
  <si>
    <t>1210042316</t>
  </si>
  <si>
    <t>203.3</t>
  </si>
  <si>
    <t>1210042346</t>
  </si>
  <si>
    <t>1210042354</t>
  </si>
  <si>
    <t>1210025870</t>
  </si>
  <si>
    <t>1210026027</t>
  </si>
  <si>
    <t>1210026045</t>
  </si>
  <si>
    <t>1210030188</t>
  </si>
  <si>
    <t>517.85</t>
  </si>
  <si>
    <t>1210030235</t>
  </si>
  <si>
    <t>524.425</t>
  </si>
  <si>
    <t>1210030292</t>
  </si>
  <si>
    <t>462.65</t>
  </si>
  <si>
    <t>1210030365</t>
  </si>
  <si>
    <t>478.925</t>
  </si>
  <si>
    <t>1210030446</t>
  </si>
  <si>
    <t>413.025</t>
  </si>
  <si>
    <t>1210030517</t>
  </si>
  <si>
    <t>438.45</t>
  </si>
  <si>
    <t>1210030684</t>
  </si>
  <si>
    <t>167.075</t>
  </si>
  <si>
    <t>1210030711</t>
  </si>
  <si>
    <t>147.85</t>
  </si>
  <si>
    <t>1210030893</t>
  </si>
  <si>
    <t>1210042243</t>
  </si>
  <si>
    <t>1210042284</t>
  </si>
  <si>
    <t>203.5</t>
  </si>
  <si>
    <t>1210042320</t>
  </si>
  <si>
    <t>1210042350</t>
  </si>
  <si>
    <t>186.925</t>
  </si>
  <si>
    <t>1210042401</t>
  </si>
  <si>
    <t>1210025830</t>
  </si>
  <si>
    <t>1210026006</t>
  </si>
  <si>
    <t>1210026020</t>
  </si>
  <si>
    <t>1210026135</t>
  </si>
  <si>
    <t>1210026151</t>
  </si>
  <si>
    <t>1210030145</t>
  </si>
  <si>
    <t>1210030175</t>
  </si>
  <si>
    <t>521.625</t>
  </si>
  <si>
    <t>1210030214</t>
  </si>
  <si>
    <t>459.625</t>
  </si>
  <si>
    <t>1210030272</t>
  </si>
  <si>
    <t>1210030336</t>
  </si>
  <si>
    <t>414.75</t>
  </si>
  <si>
    <t>1210030413</t>
  </si>
  <si>
    <t>437.1</t>
  </si>
  <si>
    <t>1210030662</t>
  </si>
  <si>
    <t>167.325</t>
  </si>
  <si>
    <t>1210030681</t>
  </si>
  <si>
    <t>1210030719</t>
  </si>
  <si>
    <t>1210030888</t>
  </si>
  <si>
    <t>1210042252</t>
  </si>
  <si>
    <t>200.225</t>
  </si>
  <si>
    <t>1210042294</t>
  </si>
  <si>
    <t>1210042329</t>
  </si>
  <si>
    <t>186.45</t>
  </si>
  <si>
    <t>1210042396</t>
  </si>
  <si>
    <t>1210025936</t>
  </si>
  <si>
    <t>1210025981</t>
  </si>
  <si>
    <t>1210027506</t>
  </si>
  <si>
    <t>1210030853</t>
  </si>
  <si>
    <t>1210030866</t>
  </si>
  <si>
    <t>1210041114</t>
  </si>
  <si>
    <t>523.975</t>
  </si>
  <si>
    <t>1210041181</t>
  </si>
  <si>
    <t>459.6</t>
  </si>
  <si>
    <t>1210041240</t>
  </si>
  <si>
    <t>1210041288</t>
  </si>
  <si>
    <t>417.9</t>
  </si>
  <si>
    <t>1210041318</t>
  </si>
  <si>
    <t>436.75</t>
  </si>
  <si>
    <t>1210041434</t>
  </si>
  <si>
    <t>1210041471</t>
  </si>
  <si>
    <t>1210041506</t>
  </si>
  <si>
    <t>1210041532</t>
  </si>
  <si>
    <t>205.05</t>
  </si>
  <si>
    <t>1210041548</t>
  </si>
  <si>
    <t>170.475</t>
  </si>
  <si>
    <t>1210041561</t>
  </si>
  <si>
    <t>1210041607</t>
  </si>
  <si>
    <t>1210025926</t>
  </si>
  <si>
    <t>1210025979</t>
  </si>
  <si>
    <t>1210027470</t>
  </si>
  <si>
    <t>511.6</t>
  </si>
  <si>
    <t>1210030850</t>
  </si>
  <si>
    <t>1210030864</t>
  </si>
  <si>
    <t>1210030934</t>
  </si>
  <si>
    <t>1210041071</t>
  </si>
  <si>
    <t>1210041144</t>
  </si>
  <si>
    <t>460.325</t>
  </si>
  <si>
    <t>1210041211</t>
  </si>
  <si>
    <t>1210041263</t>
  </si>
  <si>
    <t>412.1875</t>
  </si>
  <si>
    <t>1210041298</t>
  </si>
  <si>
    <t>436.225</t>
  </si>
  <si>
    <t>1210041416</t>
  </si>
  <si>
    <t>168.3125</t>
  </si>
  <si>
    <t>1210041452</t>
  </si>
  <si>
    <t>147.6125</t>
  </si>
  <si>
    <t>1210041489</t>
  </si>
  <si>
    <t>128.4</t>
  </si>
  <si>
    <t>1210041522</t>
  </si>
  <si>
    <t>205.2875</t>
  </si>
  <si>
    <t>1210041543</t>
  </si>
  <si>
    <t>170.925</t>
  </si>
  <si>
    <t>1210041558</t>
  </si>
  <si>
    <t>1210041603</t>
  </si>
  <si>
    <t>26.99</t>
  </si>
  <si>
    <t>1210025898</t>
  </si>
  <si>
    <t>1210025975</t>
  </si>
  <si>
    <t>1210027411</t>
  </si>
  <si>
    <t>517.5125</t>
  </si>
  <si>
    <t>1210027463</t>
  </si>
  <si>
    <t>524.225</t>
  </si>
  <si>
    <t>1210027523</t>
  </si>
  <si>
    <t>1210030837</t>
  </si>
  <si>
    <t>1210030848</t>
  </si>
  <si>
    <t>1210030922</t>
  </si>
  <si>
    <t>1210030933</t>
  </si>
  <si>
    <t>1210041135</t>
  </si>
  <si>
    <t>480.35</t>
  </si>
  <si>
    <t>1210041199</t>
  </si>
  <si>
    <t>1210041253</t>
  </si>
  <si>
    <t>1210041384</t>
  </si>
  <si>
    <t>167.5</t>
  </si>
  <si>
    <t>1210041413</t>
  </si>
  <si>
    <t>1210041447</t>
  </si>
  <si>
    <t>1210041483</t>
  </si>
  <si>
    <t>204.9125</t>
  </si>
  <si>
    <t>1210041518</t>
  </si>
  <si>
    <t>170.8875</t>
  </si>
  <si>
    <t>1210041540</t>
  </si>
  <si>
    <t>1210041596</t>
  </si>
  <si>
    <t>1210025927</t>
  </si>
  <si>
    <t>1210026065</t>
  </si>
  <si>
    <t>1210026076</t>
  </si>
  <si>
    <t>175.1</t>
  </si>
  <si>
    <t>1210030303</t>
  </si>
  <si>
    <t>1210030398</t>
  </si>
  <si>
    <t>524.2</t>
  </si>
  <si>
    <t>1210030476</t>
  </si>
  <si>
    <t>458.55</t>
  </si>
  <si>
    <t>1210030541</t>
  </si>
  <si>
    <t>478.65</t>
  </si>
  <si>
    <t>1210030591</t>
  </si>
  <si>
    <t>418.45</t>
  </si>
  <si>
    <t>1210030626</t>
  </si>
  <si>
    <t>435.5</t>
  </si>
  <si>
    <t>1210030901</t>
  </si>
  <si>
    <t>1210042247</t>
  </si>
  <si>
    <t>1210042287</t>
  </si>
  <si>
    <t>1210042322</t>
  </si>
  <si>
    <t>1210042351</t>
  </si>
  <si>
    <t>1210042371</t>
  </si>
  <si>
    <t>1210042384</t>
  </si>
  <si>
    <t>1210042409</t>
  </si>
  <si>
    <t>1210025939</t>
  </si>
  <si>
    <t>1210030339</t>
  </si>
  <si>
    <t>511.5</t>
  </si>
  <si>
    <t>1210030412</t>
  </si>
  <si>
    <t>525.75</t>
  </si>
  <si>
    <t>1210030474</t>
  </si>
  <si>
    <t>1210030528</t>
  </si>
  <si>
    <t>1210030572</t>
  </si>
  <si>
    <t>416.6</t>
  </si>
  <si>
    <t>1210030605</t>
  </si>
  <si>
    <t>433.4</t>
  </si>
  <si>
    <t>1210030903</t>
  </si>
  <si>
    <t>1210042268</t>
  </si>
  <si>
    <t>1210042307</t>
  </si>
  <si>
    <t>1210042340</t>
  </si>
  <si>
    <t>127.65</t>
  </si>
  <si>
    <t>1210042363</t>
  </si>
  <si>
    <t>1210042378</t>
  </si>
  <si>
    <t>1210042388</t>
  </si>
  <si>
    <t>1210042412</t>
  </si>
  <si>
    <t>1210025940</t>
  </si>
  <si>
    <t>1210025982</t>
  </si>
  <si>
    <t>1210027524</t>
  </si>
  <si>
    <t>512.6</t>
  </si>
  <si>
    <t>1210030862</t>
  </si>
  <si>
    <t>1210030874</t>
  </si>
  <si>
    <t>1210030946</t>
  </si>
  <si>
    <t>1210030959</t>
  </si>
  <si>
    <t>175.03333333333333</t>
  </si>
  <si>
    <t>1210041134</t>
  </si>
  <si>
    <t>525.775</t>
  </si>
  <si>
    <t>1210041200</t>
  </si>
  <si>
    <t>1210041255</t>
  </si>
  <si>
    <t>481.25</t>
  </si>
  <si>
    <t>1210041296</t>
  </si>
  <si>
    <t>417.45</t>
  </si>
  <si>
    <t>1210041325</t>
  </si>
  <si>
    <t>1210041446</t>
  </si>
  <si>
    <t>168.1625</t>
  </si>
  <si>
    <t>1210041482</t>
  </si>
  <si>
    <t>146.3375</t>
  </si>
  <si>
    <t>1210041514</t>
  </si>
  <si>
    <t>128.825</t>
  </si>
  <si>
    <t>1210041537</t>
  </si>
  <si>
    <t>205.0875</t>
  </si>
  <si>
    <t>1210041553</t>
  </si>
  <si>
    <t>1210041563</t>
  </si>
  <si>
    <t>188.4</t>
  </si>
  <si>
    <t>1210041609</t>
  </si>
  <si>
    <t>26.125</t>
  </si>
  <si>
    <t>1210025812</t>
  </si>
  <si>
    <t>196.89</t>
  </si>
  <si>
    <t>1210026095</t>
  </si>
  <si>
    <t>1210027345</t>
  </si>
  <si>
    <t>1210027374</t>
  </si>
  <si>
    <t>520.1</t>
  </si>
  <si>
    <t>1210027415</t>
  </si>
  <si>
    <t>467.4</t>
  </si>
  <si>
    <t>1210027467</t>
  </si>
  <si>
    <t>479.81666666666666</t>
  </si>
  <si>
    <t>1210030838</t>
  </si>
  <si>
    <t>1210030849</t>
  </si>
  <si>
    <t>1210030926</t>
  </si>
  <si>
    <t>1210030938</t>
  </si>
  <si>
    <t>1210041066</t>
  </si>
  <si>
    <t>415.73333333333335</t>
  </si>
  <si>
    <t>1210041142</t>
  </si>
  <si>
    <t>437.8333333333333</t>
  </si>
  <si>
    <t>1210041352</t>
  </si>
  <si>
    <t>166.85</t>
  </si>
  <si>
    <t>1210041367</t>
  </si>
  <si>
    <t>1210041389</t>
  </si>
  <si>
    <t>129.26666666666668</t>
  </si>
  <si>
    <t>1210041418</t>
  </si>
  <si>
    <t>199.41666666666666</t>
  </si>
  <si>
    <t>1210041455</t>
  </si>
  <si>
    <t>167.91666666666666</t>
  </si>
  <si>
    <t>1210041491</t>
  </si>
  <si>
    <t>185.6</t>
  </si>
  <si>
    <t>1210041618</t>
  </si>
  <si>
    <t>1210025860</t>
  </si>
  <si>
    <t>1210025997</t>
  </si>
  <si>
    <t>1210026007</t>
  </si>
  <si>
    <t>1210026097</t>
  </si>
  <si>
    <t>1210026132</t>
  </si>
  <si>
    <t>205.9</t>
  </si>
  <si>
    <t>1210026149</t>
  </si>
  <si>
    <t>174.9</t>
  </si>
  <si>
    <t>1210041629</t>
  </si>
  <si>
    <t>1210025909</t>
  </si>
  <si>
    <t>1210026050</t>
  </si>
  <si>
    <t>1210026067</t>
  </si>
  <si>
    <t>205.7</t>
  </si>
  <si>
    <t>1210030251</t>
  </si>
  <si>
    <t>1210030314</t>
  </si>
  <si>
    <t>524.6</t>
  </si>
  <si>
    <t>1210030388</t>
  </si>
  <si>
    <t>460.75</t>
  </si>
  <si>
    <t>1210030455</t>
  </si>
  <si>
    <t>1210030503</t>
  </si>
  <si>
    <t>1210030563</t>
  </si>
  <si>
    <t>1210030721</t>
  </si>
  <si>
    <t>1210030898</t>
  </si>
  <si>
    <t>1210042256</t>
  </si>
  <si>
    <t>1210042297</t>
  </si>
  <si>
    <t>1210042331</t>
  </si>
  <si>
    <t>204.4</t>
  </si>
  <si>
    <t>1210042357</t>
  </si>
  <si>
    <t>170.55</t>
  </si>
  <si>
    <t>1210042374</t>
  </si>
  <si>
    <t>1210042406</t>
  </si>
  <si>
    <t>205.55</t>
  </si>
  <si>
    <t>1210026197</t>
  </si>
  <si>
    <t>1210026134</t>
  </si>
  <si>
    <t>205.95</t>
  </si>
  <si>
    <t>1210026152</t>
  </si>
  <si>
    <t>1210030918</t>
  </si>
  <si>
    <t>206.60714285714286</t>
  </si>
  <si>
    <t>1210030929</t>
  </si>
  <si>
    <t>174.67857142857142</t>
  </si>
  <si>
    <t>1210030954</t>
  </si>
  <si>
    <t>204.93333333333334</t>
  </si>
  <si>
    <t>1210030963</t>
  </si>
  <si>
    <t>1210026200</t>
  </si>
  <si>
    <t>1210026174</t>
  </si>
  <si>
    <t>1210026189</t>
  </si>
  <si>
    <t>1210030942</t>
  </si>
  <si>
    <t>205.575</t>
  </si>
  <si>
    <t>1210030955</t>
  </si>
  <si>
    <t>1210026216</t>
  </si>
  <si>
    <t>206.6</t>
  </si>
  <si>
    <t>1210026222</t>
  </si>
  <si>
    <t>174.45</t>
  </si>
  <si>
    <t>1210030920</t>
  </si>
  <si>
    <t>1210030930</t>
  </si>
  <si>
    <t>207</t>
  </si>
  <si>
    <t>1210030960</t>
  </si>
  <si>
    <t>205.425</t>
  </si>
  <si>
    <t>1210030966</t>
  </si>
  <si>
    <t>1210030925</t>
  </si>
  <si>
    <t>206.8</t>
  </si>
  <si>
    <t>1210030936</t>
  </si>
  <si>
    <t>1210030906</t>
  </si>
  <si>
    <t>207.25</t>
  </si>
  <si>
    <t>1210030911</t>
  </si>
  <si>
    <t>175.2625</t>
  </si>
  <si>
    <t>1210030962</t>
  </si>
  <si>
    <t>1210030967</t>
  </si>
  <si>
    <t>173.85</t>
  </si>
  <si>
    <t>1210026137</t>
  </si>
  <si>
    <t>1210026155</t>
  </si>
  <si>
    <t>1210026218</t>
  </si>
  <si>
    <t>207.3</t>
  </si>
  <si>
    <t>1210026223</t>
  </si>
  <si>
    <t>1210026159</t>
  </si>
  <si>
    <t>206.55</t>
  </si>
  <si>
    <t>1210026212</t>
  </si>
  <si>
    <t>1210026219</t>
  </si>
  <si>
    <t>1210030927</t>
  </si>
  <si>
    <t>1210030941</t>
  </si>
  <si>
    <t>1210026138</t>
  </si>
  <si>
    <t>206.7125</t>
  </si>
  <si>
    <t>1210026157</t>
  </si>
  <si>
    <t>174.5</t>
  </si>
  <si>
    <t>1210026143</t>
  </si>
  <si>
    <t>1210026123</t>
  </si>
  <si>
    <t>1210026133</t>
  </si>
  <si>
    <t>1210026184</t>
  </si>
  <si>
    <t>205.6</t>
  </si>
  <si>
    <t>1210026198</t>
  </si>
  <si>
    <t>1210026214</t>
  </si>
  <si>
    <t>1210026221</t>
  </si>
  <si>
    <t>1210030951</t>
  </si>
  <si>
    <t>1210030961</t>
  </si>
  <si>
    <t>174.33333333333334</t>
  </si>
  <si>
    <t>1210026154</t>
  </si>
  <si>
    <t>1210030957</t>
  </si>
  <si>
    <t>1210030965</t>
  </si>
  <si>
    <t>1210026199</t>
  </si>
  <si>
    <t>1210030932</t>
  </si>
  <si>
    <t>206.25</t>
  </si>
  <si>
    <t>1210030947</t>
  </si>
  <si>
    <t>1210030937</t>
  </si>
  <si>
    <t>206.05</t>
  </si>
  <si>
    <t>1210026182</t>
  </si>
  <si>
    <t>206</t>
  </si>
  <si>
    <t>1210026213</t>
  </si>
  <si>
    <t>1210030935</t>
  </si>
  <si>
    <t>205.36666666666667</t>
  </si>
  <si>
    <t>1210030950</t>
  </si>
  <si>
    <t>1210026130</t>
  </si>
  <si>
    <t>1210026146</t>
  </si>
  <si>
    <t>1210026215</t>
  </si>
  <si>
    <t>1210026158</t>
  </si>
  <si>
    <t>1210026173</t>
  </si>
  <si>
    <t>1210030939</t>
  </si>
  <si>
    <t>205.3</t>
  </si>
  <si>
    <t>1210030952</t>
  </si>
  <si>
    <t>1210030949</t>
  </si>
  <si>
    <t>1220026511</t>
  </si>
  <si>
    <t>196.575</t>
  </si>
  <si>
    <t>1220026512</t>
  </si>
  <si>
    <t>42.95</t>
  </si>
  <si>
    <t>16-05-2025 09:29:21</t>
  </si>
  <si>
    <t>1220026513</t>
  </si>
  <si>
    <t>47.1</t>
  </si>
  <si>
    <t>16-05-2025 09:29:33</t>
  </si>
  <si>
    <t>09:29:33</t>
  </si>
  <si>
    <t>1220026514</t>
  </si>
  <si>
    <t>49209</t>
  </si>
  <si>
    <t>49.5</t>
  </si>
  <si>
    <t>NIFTY 22MAY2025 PE 24550</t>
  </si>
  <si>
    <t>NIFTY2552224550PE</t>
  </si>
  <si>
    <t>1220026515</t>
  </si>
  <si>
    <t>202.81666666666666</t>
  </si>
  <si>
    <t>16-05-2025 09:30:15</t>
  </si>
  <si>
    <t>09:30:15</t>
  </si>
  <si>
    <t>1220026516</t>
  </si>
  <si>
    <t>173.83333333333334</t>
  </si>
  <si>
    <t>1220027553</t>
  </si>
  <si>
    <t>529.1</t>
  </si>
  <si>
    <t>16-05-2025 09:27:54</t>
  </si>
  <si>
    <t>1220027554</t>
  </si>
  <si>
    <t>516.15</t>
  </si>
  <si>
    <t>516.1</t>
  </si>
  <si>
    <t>16-05-2025 09:27:55</t>
  </si>
  <si>
    <t>09:27:55</t>
  </si>
  <si>
    <t>1220027555</t>
  </si>
  <si>
    <t>480.95</t>
  </si>
  <si>
    <t>480.925</t>
  </si>
  <si>
    <t>1220027556</t>
  </si>
  <si>
    <t>471.3</t>
  </si>
  <si>
    <t>471.2625</t>
  </si>
  <si>
    <t>1220027557</t>
  </si>
  <si>
    <t>431.4</t>
  </si>
  <si>
    <t>431.2875</t>
  </si>
  <si>
    <t>1220027558</t>
  </si>
  <si>
    <t>430</t>
  </si>
  <si>
    <t>429.9</t>
  </si>
  <si>
    <t>1220027566</t>
  </si>
  <si>
    <t>165.4</t>
  </si>
  <si>
    <t>165.425</t>
  </si>
  <si>
    <t>16-05-2025 09:28:35</t>
  </si>
  <si>
    <t>09:28:35</t>
  </si>
  <si>
    <t>1220027567</t>
  </si>
  <si>
    <t>145.5875</t>
  </si>
  <si>
    <t>16-05-2025 09:28:36</t>
  </si>
  <si>
    <t>09:28:36</t>
  </si>
  <si>
    <t>1220027568</t>
  </si>
  <si>
    <t>127</t>
  </si>
  <si>
    <t>1220027569</t>
  </si>
  <si>
    <t>1220027570</t>
  </si>
  <si>
    <t>170.95</t>
  </si>
  <si>
    <t>170.9625</t>
  </si>
  <si>
    <t>1220027571</t>
  </si>
  <si>
    <t>187.5625</t>
  </si>
  <si>
    <t>16-05-2025 09:28:37</t>
  </si>
  <si>
    <t>09:28:37</t>
  </si>
  <si>
    <t>1220027574</t>
  </si>
  <si>
    <t>86.4125</t>
  </si>
  <si>
    <t>16-05-2025 09:29:20</t>
  </si>
  <si>
    <t>1220027580</t>
  </si>
  <si>
    <t>16-05-2025 09:29:23</t>
  </si>
  <si>
    <t>1220027585</t>
  </si>
  <si>
    <t>1125440</t>
  </si>
  <si>
    <t>85.175</t>
  </si>
  <si>
    <t>SENSEX 20MAY2025 CE 83900</t>
  </si>
  <si>
    <t>SENSEX2552083900CE</t>
  </si>
  <si>
    <t>1220027592</t>
  </si>
  <si>
    <t>556.85</t>
  </si>
  <si>
    <t>556.65</t>
  </si>
  <si>
    <t>16-05-2025 09:30:14</t>
  </si>
  <si>
    <t>09:30:14</t>
  </si>
  <si>
    <t>1220027593</t>
  </si>
  <si>
    <t>451.65</t>
  </si>
  <si>
    <t>1210929469</t>
  </si>
  <si>
    <t>197.85</t>
  </si>
  <si>
    <t>1211057187</t>
  </si>
  <si>
    <t>1210929471</t>
  </si>
  <si>
    <t>1210929484</t>
  </si>
  <si>
    <t>1210929485</t>
  </si>
  <si>
    <t>1210929486</t>
  </si>
  <si>
    <t>1210929487</t>
  </si>
  <si>
    <t>207.2</t>
  </si>
  <si>
    <t>1210929488</t>
  </si>
  <si>
    <t>1210930975</t>
  </si>
  <si>
    <t>515.35</t>
  </si>
  <si>
    <t>1210930976</t>
  </si>
  <si>
    <t>523.25</t>
  </si>
  <si>
    <t>1210930977</t>
  </si>
  <si>
    <t>465</t>
  </si>
  <si>
    <t>1210930978</t>
  </si>
  <si>
    <t>476.2</t>
  </si>
  <si>
    <t>1210930979</t>
  </si>
  <si>
    <t>418.6</t>
  </si>
  <si>
    <t>1210930981</t>
  </si>
  <si>
    <t>434.1</t>
  </si>
  <si>
    <t>1210930987</t>
  </si>
  <si>
    <t>16-05-2025 09:28:34</t>
  </si>
  <si>
    <t>09:28:34</t>
  </si>
  <si>
    <t>1210930988</t>
  </si>
  <si>
    <t>1210930989</t>
  </si>
  <si>
    <t>127.9</t>
  </si>
  <si>
    <t>1210930990</t>
  </si>
  <si>
    <t>204.2</t>
  </si>
  <si>
    <t>1210930991</t>
  </si>
  <si>
    <t>1210930992</t>
  </si>
  <si>
    <t>1210931005</t>
  </si>
  <si>
    <t>1260030415</t>
  </si>
  <si>
    <t>196.89285714285714</t>
  </si>
  <si>
    <t>1260030427</t>
  </si>
  <si>
    <t>46.25</t>
  </si>
  <si>
    <t>16-05-2025 09:29:49</t>
  </si>
  <si>
    <t>09:29:49</t>
  </si>
  <si>
    <t>1260030429</t>
  </si>
  <si>
    <t>42.8</t>
  </si>
  <si>
    <t>16-05-2025 09:29:50</t>
  </si>
  <si>
    <t>09:29:50</t>
  </si>
  <si>
    <t>1260030433</t>
  </si>
  <si>
    <t>47.4</t>
  </si>
  <si>
    <t>1260030435</t>
  </si>
  <si>
    <t>204.7375</t>
  </si>
  <si>
    <t>1260030437</t>
  </si>
  <si>
    <t>171.35</t>
  </si>
  <si>
    <t>1260031572</t>
  </si>
  <si>
    <t>514.07</t>
  </si>
  <si>
    <t>1260031574</t>
  </si>
  <si>
    <t>523.67</t>
  </si>
  <si>
    <t>1260031578</t>
  </si>
  <si>
    <t>464.23</t>
  </si>
  <si>
    <t>1260031580</t>
  </si>
  <si>
    <t>478.13</t>
  </si>
  <si>
    <t>1260031584</t>
  </si>
  <si>
    <t>415.96</t>
  </si>
  <si>
    <t>1260031587</t>
  </si>
  <si>
    <t>434.3</t>
  </si>
  <si>
    <t>1260031602</t>
  </si>
  <si>
    <t>164.94</t>
  </si>
  <si>
    <t>1260031604</t>
  </si>
  <si>
    <t>145.68</t>
  </si>
  <si>
    <t>1260031606</t>
  </si>
  <si>
    <t>128.08</t>
  </si>
  <si>
    <t>1260031608</t>
  </si>
  <si>
    <t>1260031610</t>
  </si>
  <si>
    <t>171.43</t>
  </si>
  <si>
    <t>1260031612</t>
  </si>
  <si>
    <t>189</t>
  </si>
  <si>
    <t>1260031620</t>
  </si>
  <si>
    <t>88.48</t>
  </si>
  <si>
    <t>1260031622</t>
  </si>
  <si>
    <t>115.12</t>
  </si>
  <si>
    <t>1260031641</t>
  </si>
  <si>
    <t>94.88571428571429</t>
  </si>
  <si>
    <t>1260031651</t>
  </si>
  <si>
    <t>560.62</t>
  </si>
  <si>
    <t>16-05-2025 09:30:18</t>
  </si>
  <si>
    <t>09:30:18</t>
  </si>
  <si>
    <t>1260031654</t>
  </si>
  <si>
    <t>452.1</t>
  </si>
  <si>
    <t>1260030416</t>
  </si>
  <si>
    <t>196.99791666666667</t>
  </si>
  <si>
    <t>1260030417</t>
  </si>
  <si>
    <t>1260030428</t>
  </si>
  <si>
    <t>46.28333333333333</t>
  </si>
  <si>
    <t>1260030430</t>
  </si>
  <si>
    <t>43.07222222222222</t>
  </si>
  <si>
    <t>1260030434</t>
  </si>
  <si>
    <t>47.26304347826087</t>
  </si>
  <si>
    <t>1260030436</t>
  </si>
  <si>
    <t>205.1861111111111</t>
  </si>
  <si>
    <t>1260030438</t>
  </si>
  <si>
    <t>172.2138888888889</t>
  </si>
  <si>
    <t>1260031573</t>
  </si>
  <si>
    <t>514.2065217391304</t>
  </si>
  <si>
    <t>1260031575</t>
  </si>
  <si>
    <t>522.2</t>
  </si>
  <si>
    <t>1260031579</t>
  </si>
  <si>
    <t>464.5521739130435</t>
  </si>
  <si>
    <t>1260031582</t>
  </si>
  <si>
    <t>477.67826086956524</t>
  </si>
  <si>
    <t>1260031586</t>
  </si>
  <si>
    <t>416.1978260869565</t>
  </si>
  <si>
    <t>1260031591</t>
  </si>
  <si>
    <t>434.21086956521737</t>
  </si>
  <si>
    <t>1260031603</t>
  </si>
  <si>
    <t>165.4673913043478</t>
  </si>
  <si>
    <t>1260031605</t>
  </si>
  <si>
    <t>145.78478260869565</t>
  </si>
  <si>
    <t>1260031607</t>
  </si>
  <si>
    <t>127.78260869565217</t>
  </si>
  <si>
    <t>1260031609</t>
  </si>
  <si>
    <t>206.22173913043477</t>
  </si>
  <si>
    <t>1260031611</t>
  </si>
  <si>
    <t>171.58260869565217</t>
  </si>
  <si>
    <t>1260031613</t>
  </si>
  <si>
    <t>188.33695652173913</t>
  </si>
  <si>
    <t>1260031621</t>
  </si>
  <si>
    <t>88.46666666666667</t>
  </si>
  <si>
    <t>1260031623</t>
  </si>
  <si>
    <t>114.6625</t>
  </si>
  <si>
    <t>1260031642</t>
  </si>
  <si>
    <t>94.60694444444445</t>
  </si>
  <si>
    <t>1260031652</t>
  </si>
  <si>
    <t>561.3541666666666</t>
  </si>
  <si>
    <t>1260031653</t>
  </si>
  <si>
    <t>448.8125</t>
  </si>
  <si>
    <t>1240028272</t>
  </si>
  <si>
    <t>518.285</t>
  </si>
  <si>
    <t>1240028274</t>
  </si>
  <si>
    <t>524.61</t>
  </si>
  <si>
    <t>1240028278</t>
  </si>
  <si>
    <t>462.115</t>
  </si>
  <si>
    <t>1240028282</t>
  </si>
  <si>
    <t>480.1</t>
  </si>
  <si>
    <t>1240028287</t>
  </si>
  <si>
    <t>412.405</t>
  </si>
  <si>
    <t>1240028292</t>
  </si>
  <si>
    <t>437.41</t>
  </si>
  <si>
    <t>1240028298</t>
  </si>
  <si>
    <t>166.985</t>
  </si>
  <si>
    <t>1240028300</t>
  </si>
  <si>
    <t>147.425</t>
  </si>
  <si>
    <t>1240028302</t>
  </si>
  <si>
    <t>129.325</t>
  </si>
  <si>
    <t>1240028304</t>
  </si>
  <si>
    <t>199.39</t>
  </si>
  <si>
    <t>1240028306</t>
  </si>
  <si>
    <t>167.56</t>
  </si>
  <si>
    <t>1240028308</t>
  </si>
  <si>
    <t>185.715</t>
  </si>
  <si>
    <t>1240063441</t>
  </si>
  <si>
    <t>88.09</t>
  </si>
  <si>
    <t>16-05-2025 09:29:27</t>
  </si>
  <si>
    <t>09:29:27</t>
  </si>
  <si>
    <t>1240063442</t>
  </si>
  <si>
    <t>115.33</t>
  </si>
  <si>
    <t>1240063444</t>
  </si>
  <si>
    <t>91.10333333333334</t>
  </si>
  <si>
    <t>1240063452</t>
  </si>
  <si>
    <t>552.875</t>
  </si>
  <si>
    <t>1240063454</t>
  </si>
  <si>
    <t>448.635</t>
  </si>
  <si>
    <t>1240065444</t>
  </si>
  <si>
    <t>196.70333333333335</t>
  </si>
  <si>
    <t>1240065445</t>
  </si>
  <si>
    <t>45.6</t>
  </si>
  <si>
    <t>16-05-2025 09:29:48</t>
  </si>
  <si>
    <t>16-05-2025 09:29:47</t>
  </si>
  <si>
    <t>09:29:48</t>
  </si>
  <si>
    <t>09:29:47</t>
  </si>
  <si>
    <t>1240065446</t>
  </si>
  <si>
    <t>42.9</t>
  </si>
  <si>
    <t>1240065447</t>
  </si>
  <si>
    <t>201.21428571428572</t>
  </si>
  <si>
    <t>1240065448</t>
  </si>
  <si>
    <t>48</t>
  </si>
  <si>
    <t>1240065449</t>
  </si>
  <si>
    <t>173.05</t>
  </si>
  <si>
    <t>1240027246</t>
  </si>
  <si>
    <t>1240027247</t>
  </si>
  <si>
    <t>16-05-2025 09:29:31</t>
  </si>
  <si>
    <t>09:29:31</t>
  </si>
  <si>
    <t>1240027248</t>
  </si>
  <si>
    <t>16-05-2025 09:29:32</t>
  </si>
  <si>
    <t>09:29:32</t>
  </si>
  <si>
    <t>1240027249</t>
  </si>
  <si>
    <t>204.05</t>
  </si>
  <si>
    <t>1240027250</t>
  </si>
  <si>
    <t>16-05-2025 09:30:19</t>
  </si>
  <si>
    <t>1240027252</t>
  </si>
  <si>
    <t>1240028271</t>
  </si>
  <si>
    <t>1240028273</t>
  </si>
  <si>
    <t>521.55</t>
  </si>
  <si>
    <t>1240028275</t>
  </si>
  <si>
    <t>1240028279</t>
  </si>
  <si>
    <t>1240028283</t>
  </si>
  <si>
    <t>414.05</t>
  </si>
  <si>
    <t>1240028288</t>
  </si>
  <si>
    <t>1240028297</t>
  </si>
  <si>
    <t>1240028299</t>
  </si>
  <si>
    <t>1240028301</t>
  </si>
  <si>
    <t>1240028303</t>
  </si>
  <si>
    <t>1240028305</t>
  </si>
  <si>
    <t>165.25</t>
  </si>
  <si>
    <t>1240028307</t>
  </si>
  <si>
    <t>184.25</t>
  </si>
  <si>
    <t>1240028311</t>
  </si>
  <si>
    <t>1240028312</t>
  </si>
  <si>
    <t>49.05</t>
  </si>
  <si>
    <t>1240028314</t>
  </si>
  <si>
    <t>1240028320</t>
  </si>
  <si>
    <t>561.2</t>
  </si>
  <si>
    <t>1240028321</t>
  </si>
  <si>
    <t>448.75</t>
  </si>
  <si>
    <t>1210500174</t>
  </si>
  <si>
    <t>16-05-2025 09:30:44</t>
  </si>
  <si>
    <t>09:30:44</t>
  </si>
  <si>
    <t>1210500178</t>
  </si>
  <si>
    <t>16-05-2025 09:30:45</t>
  </si>
  <si>
    <t>09:30:45</t>
  </si>
  <si>
    <t>1210500188</t>
  </si>
  <si>
    <t>207.675</t>
  </si>
  <si>
    <t>1210500193</t>
  </si>
  <si>
    <t>173.975</t>
  </si>
  <si>
    <t>1210501247</t>
  </si>
  <si>
    <t>521.3</t>
  </si>
  <si>
    <t>521.2916666666666</t>
  </si>
  <si>
    <t>16-05-2025 09:28:12</t>
  </si>
  <si>
    <t>16-05-2025 09:28:13</t>
  </si>
  <si>
    <t>09:28:12</t>
  </si>
  <si>
    <t>09:28:13</t>
  </si>
  <si>
    <t>1210501256</t>
  </si>
  <si>
    <t>515</t>
  </si>
  <si>
    <t>514.4916666666667</t>
  </si>
  <si>
    <t>1210501266</t>
  </si>
  <si>
    <t>468.75</t>
  </si>
  <si>
    <t>468.6666666666667</t>
  </si>
  <si>
    <t>1210501271</t>
  </si>
  <si>
    <t>470.55</t>
  </si>
  <si>
    <t>470.5</t>
  </si>
  <si>
    <t>16-05-2025 09:28:14</t>
  </si>
  <si>
    <t>09:28:14</t>
  </si>
  <si>
    <t>1210501281</t>
  </si>
  <si>
    <t>419.5</t>
  </si>
  <si>
    <t>419.3666666666667</t>
  </si>
  <si>
    <t>1210501290</t>
  </si>
  <si>
    <t>429.8</t>
  </si>
  <si>
    <t>429.78333333333336</t>
  </si>
  <si>
    <t>1210501342</t>
  </si>
  <si>
    <t>164.3</t>
  </si>
  <si>
    <t>164.4</t>
  </si>
  <si>
    <t>1210501347</t>
  </si>
  <si>
    <t>143.4</t>
  </si>
  <si>
    <t>143.50833333333333</t>
  </si>
  <si>
    <t>16-05-2025 09:28:38</t>
  </si>
  <si>
    <t>09:28:38</t>
  </si>
  <si>
    <t>1210501351</t>
  </si>
  <si>
    <t>127.16666666666667</t>
  </si>
  <si>
    <t>1210501354</t>
  </si>
  <si>
    <t>203.8</t>
  </si>
  <si>
    <t>203.83333333333334</t>
  </si>
  <si>
    <t>1210501357</t>
  </si>
  <si>
    <t>169.5</t>
  </si>
  <si>
    <t>1210501359</t>
  </si>
  <si>
    <t>185.45</t>
  </si>
  <si>
    <t>185.90833333333333</t>
  </si>
  <si>
    <t>16-05-2025 09:28:39</t>
  </si>
  <si>
    <t>09:28:39</t>
  </si>
  <si>
    <t>1210502195</t>
  </si>
  <si>
    <t>16-05-2025 09:31:14</t>
  </si>
  <si>
    <t>09:31:14</t>
  </si>
  <si>
    <t>1210503166</t>
  </si>
  <si>
    <t>1210503175</t>
  </si>
  <si>
    <t>1210500140</t>
  </si>
  <si>
    <t>1210500165</t>
  </si>
  <si>
    <t>1210500167</t>
  </si>
  <si>
    <t>1210500181</t>
  </si>
  <si>
    <t>1210500189</t>
  </si>
  <si>
    <t>1210500194</t>
  </si>
  <si>
    <t>1210501200</t>
  </si>
  <si>
    <t>518.8</t>
  </si>
  <si>
    <t>1210501207</t>
  </si>
  <si>
    <t>515.95</t>
  </si>
  <si>
    <t>1210501215</t>
  </si>
  <si>
    <t>472.5</t>
  </si>
  <si>
    <t>1210501222</t>
  </si>
  <si>
    <t>470</t>
  </si>
  <si>
    <t>1210501230</t>
  </si>
  <si>
    <t>424.75</t>
  </si>
  <si>
    <t>1210501237</t>
  </si>
  <si>
    <t>427.4</t>
  </si>
  <si>
    <t>1210501313</t>
  </si>
  <si>
    <t>165.375</t>
  </si>
  <si>
    <t>1210501322</t>
  </si>
  <si>
    <t>1210501328</t>
  </si>
  <si>
    <t>126.85</t>
  </si>
  <si>
    <t>126.875</t>
  </si>
  <si>
    <t>1210501332</t>
  </si>
  <si>
    <t>205.2</t>
  </si>
  <si>
    <t>1210501334</t>
  </si>
  <si>
    <t>1210501338</t>
  </si>
  <si>
    <t>186.35</t>
  </si>
  <si>
    <t>186.425</t>
  </si>
  <si>
    <t>1210501362</t>
  </si>
  <si>
    <t>1210500171</t>
  </si>
  <si>
    <t>1210500173</t>
  </si>
  <si>
    <t>1210500184</t>
  </si>
  <si>
    <t>206.53</t>
  </si>
  <si>
    <t>1210500187</t>
  </si>
  <si>
    <t>174</t>
  </si>
  <si>
    <t>1210501239</t>
  </si>
  <si>
    <t>522.3</t>
  </si>
  <si>
    <t>522.1538461538462</t>
  </si>
  <si>
    <t>1210501246</t>
  </si>
  <si>
    <t>514.7730769230769</t>
  </si>
  <si>
    <t>1210501255</t>
  </si>
  <si>
    <t>468.3</t>
  </si>
  <si>
    <t>468.16153846153844</t>
  </si>
  <si>
    <t>1210501263</t>
  </si>
  <si>
    <t>469.85</t>
  </si>
  <si>
    <t>469.83076923076925</t>
  </si>
  <si>
    <t>1210501273</t>
  </si>
  <si>
    <t>420.65</t>
  </si>
  <si>
    <t>420.5076923076923</t>
  </si>
  <si>
    <t>1210501282</t>
  </si>
  <si>
    <t>427.85</t>
  </si>
  <si>
    <t>427.82307692307694</t>
  </si>
  <si>
    <t>1210501336</t>
  </si>
  <si>
    <t>164.45</t>
  </si>
  <si>
    <t>164.5</t>
  </si>
  <si>
    <t>1210501341</t>
  </si>
  <si>
    <t>144.48846153846154</t>
  </si>
  <si>
    <t>1210501346</t>
  </si>
  <si>
    <t>126.5</t>
  </si>
  <si>
    <t>126.56923076923077</t>
  </si>
  <si>
    <t>1210501350</t>
  </si>
  <si>
    <t>204.5</t>
  </si>
  <si>
    <t>204.9</t>
  </si>
  <si>
    <t>1210501353</t>
  </si>
  <si>
    <t>168.8</t>
  </si>
  <si>
    <t>168.88846153846154</t>
  </si>
  <si>
    <t>1210501356</t>
  </si>
  <si>
    <t>186.04615384615386</t>
  </si>
  <si>
    <t>1210502193</t>
  </si>
  <si>
    <t>16-05-2025 09:31:13</t>
  </si>
  <si>
    <t>09:31:13</t>
  </si>
  <si>
    <t>1210503163</t>
  </si>
  <si>
    <t>199.07894736842104</t>
  </si>
  <si>
    <t>1210503173</t>
  </si>
  <si>
    <t>1210500142</t>
  </si>
  <si>
    <t>1210500166</t>
  </si>
  <si>
    <t>1210500169</t>
  </si>
  <si>
    <t>1210500182</t>
  </si>
  <si>
    <t>1210500192</t>
  </si>
  <si>
    <t>1210500196</t>
  </si>
  <si>
    <t>1210501202</t>
  </si>
  <si>
    <t>1210501206</t>
  </si>
  <si>
    <t>515.3</t>
  </si>
  <si>
    <t>1210501211</t>
  </si>
  <si>
    <t>1210501219</t>
  </si>
  <si>
    <t>1210501227</t>
  </si>
  <si>
    <t>425.35</t>
  </si>
  <si>
    <t>1210501233</t>
  </si>
  <si>
    <t>426.8</t>
  </si>
  <si>
    <t>1210501314</t>
  </si>
  <si>
    <t>164.85</t>
  </si>
  <si>
    <t>164.875</t>
  </si>
  <si>
    <t>1210501319</t>
  </si>
  <si>
    <t>144.875</t>
  </si>
  <si>
    <t>1210501325</t>
  </si>
  <si>
    <t>1210501331</t>
  </si>
  <si>
    <t>205.325</t>
  </si>
  <si>
    <t>1210501333</t>
  </si>
  <si>
    <t>1210501335</t>
  </si>
  <si>
    <t>1210501363</t>
  </si>
  <si>
    <t>1210500136</t>
  </si>
  <si>
    <t>1210502192</t>
  </si>
  <si>
    <t>1210503170</t>
  </si>
  <si>
    <t>1210503171</t>
  </si>
  <si>
    <t>1210503172</t>
  </si>
  <si>
    <t>1210503176</t>
  </si>
  <si>
    <t>1210503177</t>
  </si>
  <si>
    <t>1210500144</t>
  </si>
  <si>
    <t>1210500168</t>
  </si>
  <si>
    <t>1210500170</t>
  </si>
  <si>
    <t>1210500183</t>
  </si>
  <si>
    <t>1210500195</t>
  </si>
  <si>
    <t>1210500197</t>
  </si>
  <si>
    <t>1210501204</t>
  </si>
  <si>
    <t>521.5</t>
  </si>
  <si>
    <t>1210501210</t>
  </si>
  <si>
    <t>1210501216</t>
  </si>
  <si>
    <t>473.45</t>
  </si>
  <si>
    <t>1210501228</t>
  </si>
  <si>
    <t>469.8</t>
  </si>
  <si>
    <t>1210501234</t>
  </si>
  <si>
    <t>424.95</t>
  </si>
  <si>
    <t>1210501242</t>
  </si>
  <si>
    <t>427.9</t>
  </si>
  <si>
    <t>427.875</t>
  </si>
  <si>
    <t>1210501318</t>
  </si>
  <si>
    <t>164.325</t>
  </si>
  <si>
    <t>1210501324</t>
  </si>
  <si>
    <t>1210501330</t>
  </si>
  <si>
    <t>126.95</t>
  </si>
  <si>
    <t>1210501340</t>
  </si>
  <si>
    <t>1210501345</t>
  </si>
  <si>
    <t>170.35</t>
  </si>
  <si>
    <t>1210501349</t>
  </si>
  <si>
    <t>186.575</t>
  </si>
  <si>
    <t>1210501364</t>
  </si>
  <si>
    <t>1210500146</t>
  </si>
  <si>
    <t>1210500161</t>
  </si>
  <si>
    <t>1210500175</t>
  </si>
  <si>
    <t>1210500179</t>
  </si>
  <si>
    <t>1210500198</t>
  </si>
  <si>
    <t>16-05-2025 09:31:32</t>
  </si>
  <si>
    <t>1210500200</t>
  </si>
  <si>
    <t>173.5</t>
  </si>
  <si>
    <t>16-05-2025 09:31:33</t>
  </si>
  <si>
    <t>09:31:33</t>
  </si>
  <si>
    <t>1210501213</t>
  </si>
  <si>
    <t>523.45</t>
  </si>
  <si>
    <t>1210501220</t>
  </si>
  <si>
    <t>515.05</t>
  </si>
  <si>
    <t>1210501229</t>
  </si>
  <si>
    <t>472.85</t>
  </si>
  <si>
    <t>1210501236</t>
  </si>
  <si>
    <t>469.15</t>
  </si>
  <si>
    <t>1210501243</t>
  </si>
  <si>
    <t>422.2</t>
  </si>
  <si>
    <t>1210501251</t>
  </si>
  <si>
    <t>427.55</t>
  </si>
  <si>
    <t>1210501306</t>
  </si>
  <si>
    <t>164.95</t>
  </si>
  <si>
    <t>1210501309</t>
  </si>
  <si>
    <t>1210501311</t>
  </si>
  <si>
    <t>127.7</t>
  </si>
  <si>
    <t>1210501315</t>
  </si>
  <si>
    <t>1210501320</t>
  </si>
  <si>
    <t>1210501327</t>
  </si>
  <si>
    <t>187.3</t>
  </si>
  <si>
    <t>1210501360</t>
  </si>
  <si>
    <t>16-05-2025 09:30:12</t>
  </si>
  <si>
    <t>09:30:12</t>
  </si>
  <si>
    <t>1210500148</t>
  </si>
  <si>
    <t>1210500162</t>
  </si>
  <si>
    <t>1210500177</t>
  </si>
  <si>
    <t>1210500180</t>
  </si>
  <si>
    <t>1210500199</t>
  </si>
  <si>
    <t>208.05</t>
  </si>
  <si>
    <t>1210500201</t>
  </si>
  <si>
    <t>1210501214</t>
  </si>
  <si>
    <t>1210501221</t>
  </si>
  <si>
    <t>1210501226</t>
  </si>
  <si>
    <t>473.95</t>
  </si>
  <si>
    <t>1210501235</t>
  </si>
  <si>
    <t>1210501244</t>
  </si>
  <si>
    <t>1210501253</t>
  </si>
  <si>
    <t>1210501308</t>
  </si>
  <si>
    <t>1210501317</t>
  </si>
  <si>
    <t>1210501323</t>
  </si>
  <si>
    <t>1210501329</t>
  </si>
  <si>
    <t>1210501337</t>
  </si>
  <si>
    <t>1210501343</t>
  </si>
  <si>
    <t>186.65</t>
  </si>
  <si>
    <t>1210501361</t>
  </si>
  <si>
    <t>25.275</t>
  </si>
  <si>
    <t>1210500139</t>
  </si>
  <si>
    <t>199.9875</t>
  </si>
  <si>
    <t>1210500163</t>
  </si>
  <si>
    <t>1210500164</t>
  </si>
  <si>
    <t>1210500186</t>
  </si>
  <si>
    <t>1210500191</t>
  </si>
  <si>
    <t>174.4</t>
  </si>
  <si>
    <t>1210501198</t>
  </si>
  <si>
    <t>514</t>
  </si>
  <si>
    <t>513.99</t>
  </si>
  <si>
    <t>1210501199</t>
  </si>
  <si>
    <t>1210501201</t>
  </si>
  <si>
    <t>468.45</t>
  </si>
  <si>
    <t>468.39</t>
  </si>
  <si>
    <t>1210501205</t>
  </si>
  <si>
    <t>470.75</t>
  </si>
  <si>
    <t>470.59</t>
  </si>
  <si>
    <t>1210501209</t>
  </si>
  <si>
    <t>424.5</t>
  </si>
  <si>
    <t>424.47</t>
  </si>
  <si>
    <t>1210501217</t>
  </si>
  <si>
    <t>427.95</t>
  </si>
  <si>
    <t>427.91</t>
  </si>
  <si>
    <t>1210501307</t>
  </si>
  <si>
    <t>165.08</t>
  </si>
  <si>
    <t>1210501310</t>
  </si>
  <si>
    <t>145.06</t>
  </si>
  <si>
    <t>1210501312</t>
  </si>
  <si>
    <t>127.79</t>
  </si>
  <si>
    <t>1210501316</t>
  </si>
  <si>
    <t>204.6</t>
  </si>
  <si>
    <t>204.72</t>
  </si>
  <si>
    <t>1210501321</t>
  </si>
  <si>
    <t>1210501326</t>
  </si>
  <si>
    <t>1210502191</t>
  </si>
  <si>
    <t>25.2625</t>
  </si>
  <si>
    <t>1210503169</t>
  </si>
  <si>
    <t>16-05-2025 09:30:13</t>
  </si>
  <si>
    <t>09:30:13</t>
  </si>
  <si>
    <t>1210500172</t>
  </si>
  <si>
    <t>1210500176</t>
  </si>
  <si>
    <t>1210500185</t>
  </si>
  <si>
    <t>206.77142857142857</t>
  </si>
  <si>
    <t>1210500190</t>
  </si>
  <si>
    <t>174.12142857142857</t>
  </si>
  <si>
    <t>1210501241</t>
  </si>
  <si>
    <t>520.9361111111111</t>
  </si>
  <si>
    <t>1210501249</t>
  </si>
  <si>
    <t>514.35</t>
  </si>
  <si>
    <t>514.2222222222222</t>
  </si>
  <si>
    <t>1210501257</t>
  </si>
  <si>
    <t>468.76666666666665</t>
  </si>
  <si>
    <t>1210501267</t>
  </si>
  <si>
    <t>469.7083333333333</t>
  </si>
  <si>
    <t>1210501276</t>
  </si>
  <si>
    <t>420.50555555555553</t>
  </si>
  <si>
    <t>1210501284</t>
  </si>
  <si>
    <t>428.7</t>
  </si>
  <si>
    <t>428.5361111111111</t>
  </si>
  <si>
    <t>1210501339</t>
  </si>
  <si>
    <t>164.55833333333334</t>
  </si>
  <si>
    <t>1210501344</t>
  </si>
  <si>
    <t>144.49722222222223</t>
  </si>
  <si>
    <t>1210501348</t>
  </si>
  <si>
    <t>126.57222222222222</t>
  </si>
  <si>
    <t>1210501352</t>
  </si>
  <si>
    <t>203.9</t>
  </si>
  <si>
    <t>204.1472222222222</t>
  </si>
  <si>
    <t>1210501355</t>
  </si>
  <si>
    <t>169.60833333333332</t>
  </si>
  <si>
    <t>1210501358</t>
  </si>
  <si>
    <t>185.85</t>
  </si>
  <si>
    <t>1210502194</t>
  </si>
  <si>
    <t>27.184</t>
  </si>
  <si>
    <t>1210502196</t>
  </si>
  <si>
    <t>1210503164</t>
  </si>
  <si>
    <t>1210503168</t>
  </si>
  <si>
    <t>198.75</t>
  </si>
  <si>
    <t>1210503174</t>
  </si>
  <si>
    <t>1210028434</t>
  </si>
  <si>
    <t>516.75</t>
  </si>
  <si>
    <t>516.71</t>
  </si>
  <si>
    <t>517</t>
  </si>
  <si>
    <t>469.75</t>
  </si>
  <si>
    <t>469.74</t>
  </si>
  <si>
    <t>470.9</t>
  </si>
  <si>
    <t>470.88</t>
  </si>
  <si>
    <t>424.7</t>
  </si>
  <si>
    <t>424.63</t>
  </si>
  <si>
    <t>428.05</t>
  </si>
  <si>
    <t>168.2</t>
  </si>
  <si>
    <t>168.36</t>
  </si>
  <si>
    <t>1210028447</t>
  </si>
  <si>
    <t>147.3</t>
  </si>
  <si>
    <t>147.33</t>
  </si>
  <si>
    <t>1210028449</t>
  </si>
  <si>
    <t>204.41</t>
  </si>
  <si>
    <t>169.89</t>
  </si>
  <si>
    <t>186.62</t>
  </si>
  <si>
    <t>88.74</t>
  </si>
  <si>
    <t>115.4</t>
  </si>
  <si>
    <t>1210028454</t>
  </si>
  <si>
    <t>96.25714285714285</t>
  </si>
  <si>
    <t>1210028455</t>
  </si>
  <si>
    <t>565.9</t>
  </si>
  <si>
    <t>565.89</t>
  </si>
  <si>
    <t>1210028456</t>
  </si>
  <si>
    <t>452.7</t>
  </si>
  <si>
    <t>16-05-2025 09:30:20</t>
  </si>
  <si>
    <t>09:30:20</t>
  </si>
  <si>
    <t>1210029430</t>
  </si>
  <si>
    <t>1210029431</t>
  </si>
  <si>
    <t>1210029432</t>
  </si>
  <si>
    <t>43.6</t>
  </si>
  <si>
    <t>1210029433</t>
  </si>
  <si>
    <t>1210029434</t>
  </si>
  <si>
    <t>204.5625</t>
  </si>
  <si>
    <t>1210029435</t>
  </si>
  <si>
    <t>172.875</t>
  </si>
  <si>
    <t>1220024283</t>
  </si>
  <si>
    <t>1220024288</t>
  </si>
  <si>
    <t>1220024314</t>
  </si>
  <si>
    <t>205.534375</t>
  </si>
  <si>
    <t>1220024321</t>
  </si>
  <si>
    <t>174.890625</t>
  </si>
  <si>
    <t>1220025401</t>
  </si>
  <si>
    <t>509</t>
  </si>
  <si>
    <t>508.91190476190474</t>
  </si>
  <si>
    <t>1220025412</t>
  </si>
  <si>
    <t>526.25</t>
  </si>
  <si>
    <t>525.8952380952381</t>
  </si>
  <si>
    <t>1220025425</t>
  </si>
  <si>
    <t>464</t>
  </si>
  <si>
    <t>463.8952380952381</t>
  </si>
  <si>
    <t>1220025439</t>
  </si>
  <si>
    <t>475.5</t>
  </si>
  <si>
    <t>474.0309523809524</t>
  </si>
  <si>
    <t>1220025469</t>
  </si>
  <si>
    <t>417.10714285714283</t>
  </si>
  <si>
    <t>1220025489</t>
  </si>
  <si>
    <t>435.59285714285716</t>
  </si>
  <si>
    <t>1220025570</t>
  </si>
  <si>
    <t>165.55</t>
  </si>
  <si>
    <t>165.7642857142857</t>
  </si>
  <si>
    <t>1220025581</t>
  </si>
  <si>
    <t>145.25</t>
  </si>
  <si>
    <t>145.48095238095237</t>
  </si>
  <si>
    <t>1220025592</t>
  </si>
  <si>
    <t>127.86666666666666</t>
  </si>
  <si>
    <t>1220025604</t>
  </si>
  <si>
    <t>204.84761904761905</t>
  </si>
  <si>
    <t>1220025610</t>
  </si>
  <si>
    <t>170.25</t>
  </si>
  <si>
    <t>170.36190476190475</t>
  </si>
  <si>
    <t>1220025630</t>
  </si>
  <si>
    <t>186.90714285714284</t>
  </si>
  <si>
    <t>1220039322</t>
  </si>
  <si>
    <t>16-05-2025 09:31:12</t>
  </si>
  <si>
    <t>09:31:12</t>
  </si>
  <si>
    <t>1220039325</t>
  </si>
  <si>
    <t>27.091666666666665</t>
  </si>
  <si>
    <t>1220041329</t>
  </si>
  <si>
    <t>1220041339</t>
  </si>
  <si>
    <t>1220041348</t>
  </si>
  <si>
    <t>11.41904761904762</t>
  </si>
  <si>
    <t>1220024269</t>
  </si>
  <si>
    <t>198.62</t>
  </si>
  <si>
    <t>1220024293</t>
  </si>
  <si>
    <t>1220024299</t>
  </si>
  <si>
    <t>1220024308</t>
  </si>
  <si>
    <t>1220024328</t>
  </si>
  <si>
    <t>1220024331</t>
  </si>
  <si>
    <t>174.13333333333333</t>
  </si>
  <si>
    <t>1220025446</t>
  </si>
  <si>
    <t>514.95</t>
  </si>
  <si>
    <t>1220025473</t>
  </si>
  <si>
    <t>522.45</t>
  </si>
  <si>
    <t>522.4333333333333</t>
  </si>
  <si>
    <t>1220025506</t>
  </si>
  <si>
    <t>465.3</t>
  </si>
  <si>
    <t>465.05</t>
  </si>
  <si>
    <t>1220025534</t>
  </si>
  <si>
    <t>476.7</t>
  </si>
  <si>
    <t>476.68333333333334</t>
  </si>
  <si>
    <t>1220025547</t>
  </si>
  <si>
    <t>418.35</t>
  </si>
  <si>
    <t>418.3333333333333</t>
  </si>
  <si>
    <t>1220025555</t>
  </si>
  <si>
    <t>431.2</t>
  </si>
  <si>
    <t>431.18333333333334</t>
  </si>
  <si>
    <t>1220025607</t>
  </si>
  <si>
    <t>167.85</t>
  </si>
  <si>
    <t>1220025615</t>
  </si>
  <si>
    <t>147.8</t>
  </si>
  <si>
    <t>147.81666666666666</t>
  </si>
  <si>
    <t>1220025622</t>
  </si>
  <si>
    <t>1220025629</t>
  </si>
  <si>
    <t>204.53333333333333</t>
  </si>
  <si>
    <t>1220025637</t>
  </si>
  <si>
    <t>169.95</t>
  </si>
  <si>
    <t>1220025644</t>
  </si>
  <si>
    <t>186.4</t>
  </si>
  <si>
    <t>1220025653</t>
  </si>
  <si>
    <t>1220024281</t>
  </si>
  <si>
    <t>1220024286</t>
  </si>
  <si>
    <t>1220024311</t>
  </si>
  <si>
    <t>205.2357142857143</t>
  </si>
  <si>
    <t>1220024313</t>
  </si>
  <si>
    <t>175.18571428571428</t>
  </si>
  <si>
    <t>1220025399</t>
  </si>
  <si>
    <t>510</t>
  </si>
  <si>
    <t>509.75555555555553</t>
  </si>
  <si>
    <t>1220025402</t>
  </si>
  <si>
    <t>526.4</t>
  </si>
  <si>
    <t>525.9388888888889</t>
  </si>
  <si>
    <t>1220025413</t>
  </si>
  <si>
    <t>461.3</t>
  </si>
  <si>
    <t>461.24444444444447</t>
  </si>
  <si>
    <t>1220025428</t>
  </si>
  <si>
    <t>479.25</t>
  </si>
  <si>
    <t>479.02222222222224</t>
  </si>
  <si>
    <t>1220025442</t>
  </si>
  <si>
    <t>416.85</t>
  </si>
  <si>
    <t>416.68333333333334</t>
  </si>
  <si>
    <t>1220025465</t>
  </si>
  <si>
    <t>435.7</t>
  </si>
  <si>
    <t>435.5861111111111</t>
  </si>
  <si>
    <t>1220025567</t>
  </si>
  <si>
    <t>165.7</t>
  </si>
  <si>
    <t>165.875</t>
  </si>
  <si>
    <t>1220025569</t>
  </si>
  <si>
    <t>145.75</t>
  </si>
  <si>
    <t>145.95833333333334</t>
  </si>
  <si>
    <t>1220025572</t>
  </si>
  <si>
    <t>128.2</t>
  </si>
  <si>
    <t>128.26944444444445</t>
  </si>
  <si>
    <t>1220025585</t>
  </si>
  <si>
    <t>205.63333333333333</t>
  </si>
  <si>
    <t>1220025596</t>
  </si>
  <si>
    <t>171.7</t>
  </si>
  <si>
    <t>171.79444444444445</t>
  </si>
  <si>
    <t>1220025608</t>
  </si>
  <si>
    <t>186.74722222222223</t>
  </si>
  <si>
    <t>1220039320</t>
  </si>
  <si>
    <t>27.276</t>
  </si>
  <si>
    <t>1220039323</t>
  </si>
  <si>
    <t>1220041325</t>
  </si>
  <si>
    <t>198.7125</t>
  </si>
  <si>
    <t>1220041335</t>
  </si>
  <si>
    <t>1220041346</t>
  </si>
  <si>
    <t>1220024282</t>
  </si>
  <si>
    <t>1220024284</t>
  </si>
  <si>
    <t>1220024312</t>
  </si>
  <si>
    <t>1220024315</t>
  </si>
  <si>
    <t>1220025400</t>
  </si>
  <si>
    <t>510.1</t>
  </si>
  <si>
    <t>509.6875</t>
  </si>
  <si>
    <t>1220025409</t>
  </si>
  <si>
    <t>1220025427</t>
  </si>
  <si>
    <t>464.4</t>
  </si>
  <si>
    <t>464.3375</t>
  </si>
  <si>
    <t>1220025441</t>
  </si>
  <si>
    <t>475.4</t>
  </si>
  <si>
    <t>475.2</t>
  </si>
  <si>
    <t>1220025464</t>
  </si>
  <si>
    <t>417.525</t>
  </si>
  <si>
    <t>1220025493</t>
  </si>
  <si>
    <t>435.25</t>
  </si>
  <si>
    <t>435.175</t>
  </si>
  <si>
    <t>1220025568</t>
  </si>
  <si>
    <t>1220025571</t>
  </si>
  <si>
    <t>145.525</t>
  </si>
  <si>
    <t>1220025574</t>
  </si>
  <si>
    <t>128.125</t>
  </si>
  <si>
    <t>1220025578</t>
  </si>
  <si>
    <t>1220025590</t>
  </si>
  <si>
    <t>171.15</t>
  </si>
  <si>
    <t>171.2625</t>
  </si>
  <si>
    <t>1220025594</t>
  </si>
  <si>
    <t>188.375</t>
  </si>
  <si>
    <t>1220039321</t>
  </si>
  <si>
    <t>27.35</t>
  </si>
  <si>
    <t>1220041327</t>
  </si>
  <si>
    <t>1220041347</t>
  </si>
  <si>
    <t>1220024267</t>
  </si>
  <si>
    <t>1220024292</t>
  </si>
  <si>
    <t>1220024296</t>
  </si>
  <si>
    <t>1220024307</t>
  </si>
  <si>
    <t>1220024327</t>
  </si>
  <si>
    <t>206.53333333333333</t>
  </si>
  <si>
    <t>1220024329</t>
  </si>
  <si>
    <t>173.81666666666666</t>
  </si>
  <si>
    <t>1220025444</t>
  </si>
  <si>
    <t>514.5</t>
  </si>
  <si>
    <t>514.4625</t>
  </si>
  <si>
    <t>1220025450</t>
  </si>
  <si>
    <t>522.9</t>
  </si>
  <si>
    <t>1220025460</t>
  </si>
  <si>
    <t>464.5</t>
  </si>
  <si>
    <t>464.4875</t>
  </si>
  <si>
    <t>1220025482</t>
  </si>
  <si>
    <t>477.15</t>
  </si>
  <si>
    <t>477.125</t>
  </si>
  <si>
    <t>1220025492</t>
  </si>
  <si>
    <t>416.9</t>
  </si>
  <si>
    <t>416.875</t>
  </si>
  <si>
    <t>1220025503</t>
  </si>
  <si>
    <t>434.75</t>
  </si>
  <si>
    <t>434.7125</t>
  </si>
  <si>
    <t>1220025602</t>
  </si>
  <si>
    <t>1220025609</t>
  </si>
  <si>
    <t>1220025616</t>
  </si>
  <si>
    <t>1220025624</t>
  </si>
  <si>
    <t>1220025632</t>
  </si>
  <si>
    <t>1220025639</t>
  </si>
  <si>
    <t>186.25</t>
  </si>
  <si>
    <t>186.2625</t>
  </si>
  <si>
    <t>1220025652</t>
  </si>
  <si>
    <t>1220024263</t>
  </si>
  <si>
    <t>1220039318</t>
  </si>
  <si>
    <t>1220041344</t>
  </si>
  <si>
    <t>1220024278</t>
  </si>
  <si>
    <t>1220024280</t>
  </si>
  <si>
    <t>1220024305</t>
  </si>
  <si>
    <t>1220024306</t>
  </si>
  <si>
    <t>1220024335</t>
  </si>
  <si>
    <t>1220024336</t>
  </si>
  <si>
    <t>1220025511</t>
  </si>
  <si>
    <t>515.55</t>
  </si>
  <si>
    <t>1220025521</t>
  </si>
  <si>
    <t>1220025531</t>
  </si>
  <si>
    <t>1220025543</t>
  </si>
  <si>
    <t>474.9</t>
  </si>
  <si>
    <t>1220025553</t>
  </si>
  <si>
    <t>1220025560</t>
  </si>
  <si>
    <t>429.4</t>
  </si>
  <si>
    <t>1220025603</t>
  </si>
  <si>
    <t>1220025611</t>
  </si>
  <si>
    <t>1220025617</t>
  </si>
  <si>
    <t>1220025625</t>
  </si>
  <si>
    <t>1220025633</t>
  </si>
  <si>
    <t>1220025640</t>
  </si>
  <si>
    <t>1220025651</t>
  </si>
  <si>
    <t>1220024277</t>
  </si>
  <si>
    <t>199.875</t>
  </si>
  <si>
    <t>1220024300</t>
  </si>
  <si>
    <t>1220024304</t>
  </si>
  <si>
    <t>1220024310</t>
  </si>
  <si>
    <t>1220024332</t>
  </si>
  <si>
    <t>207.5</t>
  </si>
  <si>
    <t>1220024334</t>
  </si>
  <si>
    <t>1220025454</t>
  </si>
  <si>
    <t>1220025467</t>
  </si>
  <si>
    <t>1220025484</t>
  </si>
  <si>
    <t>464.25</t>
  </si>
  <si>
    <t>1220025497</t>
  </si>
  <si>
    <t>477.35</t>
  </si>
  <si>
    <t>1220025512</t>
  </si>
  <si>
    <t>417.65</t>
  </si>
  <si>
    <t>1220025522</t>
  </si>
  <si>
    <t>433.05</t>
  </si>
  <si>
    <t>1220025618</t>
  </si>
  <si>
    <t>1220025626</t>
  </si>
  <si>
    <t>1220025636</t>
  </si>
  <si>
    <t>1220025643</t>
  </si>
  <si>
    <t>1220025647</t>
  </si>
  <si>
    <t>1220025649</t>
  </si>
  <si>
    <t>186.7</t>
  </si>
  <si>
    <t>1220025656</t>
  </si>
  <si>
    <t>1220024295</t>
  </si>
  <si>
    <t>1220024301</t>
  </si>
  <si>
    <t>1220024319</t>
  </si>
  <si>
    <t>1220024323</t>
  </si>
  <si>
    <t>1220025407</t>
  </si>
  <si>
    <t>511.31666666666666</t>
  </si>
  <si>
    <t>1220025421</t>
  </si>
  <si>
    <t>524.5</t>
  </si>
  <si>
    <t>523.7416666666667</t>
  </si>
  <si>
    <t>1220025436</t>
  </si>
  <si>
    <t>465.85</t>
  </si>
  <si>
    <t>465.8333333333333</t>
  </si>
  <si>
    <t>1220025458</t>
  </si>
  <si>
    <t>477.825</t>
  </si>
  <si>
    <t>1220025483</t>
  </si>
  <si>
    <t>417.28333333333336</t>
  </si>
  <si>
    <t>1220025523</t>
  </si>
  <si>
    <t>433.3</t>
  </si>
  <si>
    <t>1220025577</t>
  </si>
  <si>
    <t>165.275</t>
  </si>
  <si>
    <t>1220025589</t>
  </si>
  <si>
    <t>145.55833333333334</t>
  </si>
  <si>
    <t>1220025600</t>
  </si>
  <si>
    <t>129.375</t>
  </si>
  <si>
    <t>1220025606</t>
  </si>
  <si>
    <t>204.43333333333334</t>
  </si>
  <si>
    <t>1220025614</t>
  </si>
  <si>
    <t>170.29166666666666</t>
  </si>
  <si>
    <t>1220025621</t>
  </si>
  <si>
    <t>186.78333333333333</t>
  </si>
  <si>
    <t>1220039327</t>
  </si>
  <si>
    <t>1220041337</t>
  </si>
  <si>
    <t>199.96875</t>
  </si>
  <si>
    <t>1220041351</t>
  </si>
  <si>
    <t>1220024290</t>
  </si>
  <si>
    <t>1220024297</t>
  </si>
  <si>
    <t>1220024317</t>
  </si>
  <si>
    <t>205.3125</t>
  </si>
  <si>
    <t>1220024320</t>
  </si>
  <si>
    <t>175.825</t>
  </si>
  <si>
    <t>1220025404</t>
  </si>
  <si>
    <t>507.5</t>
  </si>
  <si>
    <t>1220025408</t>
  </si>
  <si>
    <t>526.2</t>
  </si>
  <si>
    <t>526.19</t>
  </si>
  <si>
    <t>1220025415</t>
  </si>
  <si>
    <t>463.15</t>
  </si>
  <si>
    <t>463.03</t>
  </si>
  <si>
    <t>1220025430</t>
  </si>
  <si>
    <t>479.18</t>
  </si>
  <si>
    <t>1220025438</t>
  </si>
  <si>
    <t>417.75</t>
  </si>
  <si>
    <t>417.69</t>
  </si>
  <si>
    <t>1220025462</t>
  </si>
  <si>
    <t>435.6</t>
  </si>
  <si>
    <t>1220025575</t>
  </si>
  <si>
    <t>165.75</t>
  </si>
  <si>
    <t>1220025579</t>
  </si>
  <si>
    <t>145.53</t>
  </si>
  <si>
    <t>1220025583</t>
  </si>
  <si>
    <t>1220025595</t>
  </si>
  <si>
    <t>206.88</t>
  </si>
  <si>
    <t>1220025598</t>
  </si>
  <si>
    <t>171.45</t>
  </si>
  <si>
    <t>171.46</t>
  </si>
  <si>
    <t>1220025601</t>
  </si>
  <si>
    <t>1220039326</t>
  </si>
  <si>
    <t>1220041333</t>
  </si>
  <si>
    <t>1220041350</t>
  </si>
  <si>
    <t>1220024287</t>
  </si>
  <si>
    <t>1220024291</t>
  </si>
  <si>
    <t>1220024316</t>
  </si>
  <si>
    <t>1220024318</t>
  </si>
  <si>
    <t>1220025403</t>
  </si>
  <si>
    <t>508.275</t>
  </si>
  <si>
    <t>1220025405</t>
  </si>
  <si>
    <t>527.65</t>
  </si>
  <si>
    <t>1220025410</t>
  </si>
  <si>
    <t>461.3375</t>
  </si>
  <si>
    <t>1220025417</t>
  </si>
  <si>
    <t>1220025419</t>
  </si>
  <si>
    <t>419.05</t>
  </si>
  <si>
    <t>1220025423</t>
  </si>
  <si>
    <t>436.275</t>
  </si>
  <si>
    <t>1220025573</t>
  </si>
  <si>
    <t>165.8125</t>
  </si>
  <si>
    <t>1220025576</t>
  </si>
  <si>
    <t>145.875</t>
  </si>
  <si>
    <t>1220025580</t>
  </si>
  <si>
    <t>127.725</t>
  </si>
  <si>
    <t>1220025584</t>
  </si>
  <si>
    <t>205.375</t>
  </si>
  <si>
    <t>1220025587</t>
  </si>
  <si>
    <t>171.325</t>
  </si>
  <si>
    <t>1220025591</t>
  </si>
  <si>
    <t>187.9625</t>
  </si>
  <si>
    <t>1220039324</t>
  </si>
  <si>
    <t>1220041331</t>
  </si>
  <si>
    <t>199.75833333333333</t>
  </si>
  <si>
    <t>1220041349</t>
  </si>
  <si>
    <t>1220024298</t>
  </si>
  <si>
    <t>1220024303</t>
  </si>
  <si>
    <t>1220024322</t>
  </si>
  <si>
    <t>1220024324</t>
  </si>
  <si>
    <t>1220025414</t>
  </si>
  <si>
    <t>511.45</t>
  </si>
  <si>
    <t>511.42857142857144</t>
  </si>
  <si>
    <t>1220025432</t>
  </si>
  <si>
    <t>524.3</t>
  </si>
  <si>
    <t>524.2571428571429</t>
  </si>
  <si>
    <t>1220025447</t>
  </si>
  <si>
    <t>465.1</t>
  </si>
  <si>
    <t>464.9357142857143</t>
  </si>
  <si>
    <t>1220025455</t>
  </si>
  <si>
    <t>478.15</t>
  </si>
  <si>
    <t>478.09285714285716</t>
  </si>
  <si>
    <t>1220025478</t>
  </si>
  <si>
    <t>417.5</t>
  </si>
  <si>
    <t>417.4214285714286</t>
  </si>
  <si>
    <t>1220025485</t>
  </si>
  <si>
    <t>435.62857142857143</t>
  </si>
  <si>
    <t>1220025582</t>
  </si>
  <si>
    <t>165.44285714285715</t>
  </si>
  <si>
    <t>1220025586</t>
  </si>
  <si>
    <t>145.45</t>
  </si>
  <si>
    <t>145.56428571428572</t>
  </si>
  <si>
    <t>1220025588</t>
  </si>
  <si>
    <t>1220025593</t>
  </si>
  <si>
    <t>206.18571428571428</t>
  </si>
  <si>
    <t>1220025597</t>
  </si>
  <si>
    <t>171.55</t>
  </si>
  <si>
    <t>171.57857142857142</t>
  </si>
  <si>
    <t>1220025599</t>
  </si>
  <si>
    <t>186.47142857142856</t>
  </si>
  <si>
    <t>1220039328</t>
  </si>
  <si>
    <t>1220041340</t>
  </si>
  <si>
    <t>1220041352</t>
  </si>
  <si>
    <t>1220024274</t>
  </si>
  <si>
    <t>198.925</t>
  </si>
  <si>
    <t>1220024294</t>
  </si>
  <si>
    <t>1220024302</t>
  </si>
  <si>
    <t>1220024309</t>
  </si>
  <si>
    <t>1220024330</t>
  </si>
  <si>
    <t>1220024333</t>
  </si>
  <si>
    <t>1220025451</t>
  </si>
  <si>
    <t>514.85</t>
  </si>
  <si>
    <t>1220025457</t>
  </si>
  <si>
    <t>523.4</t>
  </si>
  <si>
    <t>1220025468</t>
  </si>
  <si>
    <t>465.15</t>
  </si>
  <si>
    <t>1220025487</t>
  </si>
  <si>
    <t>477.9</t>
  </si>
  <si>
    <t>1220025499</t>
  </si>
  <si>
    <t>416.35</t>
  </si>
  <si>
    <t>1220025513</t>
  </si>
  <si>
    <t>434.25</t>
  </si>
  <si>
    <t>1220025613</t>
  </si>
  <si>
    <t>1220025620</t>
  </si>
  <si>
    <t>1220025628</t>
  </si>
  <si>
    <t>1220025635</t>
  </si>
  <si>
    <t>1220025642</t>
  </si>
  <si>
    <t>169.35</t>
  </si>
  <si>
    <t>1220025646</t>
  </si>
  <si>
    <t>1220025655</t>
  </si>
  <si>
    <t>1220024271</t>
  </si>
  <si>
    <t>198.85</t>
  </si>
  <si>
    <t>1220025463</t>
  </si>
  <si>
    <t>514.65</t>
  </si>
  <si>
    <t>1220025491</t>
  </si>
  <si>
    <t>1220025526</t>
  </si>
  <si>
    <t>465.9</t>
  </si>
  <si>
    <t>1220025535</t>
  </si>
  <si>
    <t>476.75</t>
  </si>
  <si>
    <t>1220025546</t>
  </si>
  <si>
    <t>1220025556</t>
  </si>
  <si>
    <t>1220025623</t>
  </si>
  <si>
    <t>1220025631</t>
  </si>
  <si>
    <t>145.7</t>
  </si>
  <si>
    <t>1220025638</t>
  </si>
  <si>
    <t>128</t>
  </si>
  <si>
    <t>1220025645</t>
  </si>
  <si>
    <t>1220025648</t>
  </si>
  <si>
    <t>1220025650</t>
  </si>
  <si>
    <t>186.1</t>
  </si>
  <si>
    <t>1220025654</t>
  </si>
  <si>
    <t>1220041342</t>
  </si>
  <si>
    <t>1220041343</t>
  </si>
  <si>
    <t>1220041345</t>
  </si>
  <si>
    <t>1220041353</t>
  </si>
  <si>
    <t>205.8</t>
  </si>
  <si>
    <t>1220041354</t>
  </si>
  <si>
    <t>1220024265</t>
  </si>
  <si>
    <t>1220039319</t>
  </si>
  <si>
    <t>1220024275</t>
  </si>
  <si>
    <t>199.295</t>
  </si>
  <si>
    <t>1220024285</t>
  </si>
  <si>
    <t>1220024289</t>
  </si>
  <si>
    <t>1220024325</t>
  </si>
  <si>
    <t>1220024326</t>
  </si>
  <si>
    <t>173.94</t>
  </si>
  <si>
    <t>1220025453</t>
  </si>
  <si>
    <t>1220025461</t>
  </si>
  <si>
    <t>522.85</t>
  </si>
  <si>
    <t>522.7166666666667</t>
  </si>
  <si>
    <t>1220025470</t>
  </si>
  <si>
    <t>464.7</t>
  </si>
  <si>
    <t>464.09166666666664</t>
  </si>
  <si>
    <t>1220025496</t>
  </si>
  <si>
    <t>477.85</t>
  </si>
  <si>
    <t>477.84166666666664</t>
  </si>
  <si>
    <t>1220025509</t>
  </si>
  <si>
    <t>417.31666666666666</t>
  </si>
  <si>
    <t>1220025518</t>
  </si>
  <si>
    <t>433.8</t>
  </si>
  <si>
    <t>433.75</t>
  </si>
  <si>
    <t>1220025605</t>
  </si>
  <si>
    <t>167.375</t>
  </si>
  <si>
    <t>1220025612</t>
  </si>
  <si>
    <t>147.74166666666667</t>
  </si>
  <si>
    <t>1220025619</t>
  </si>
  <si>
    <t>1220025627</t>
  </si>
  <si>
    <t>204.73333333333332</t>
  </si>
  <si>
    <t>1220025634</t>
  </si>
  <si>
    <t>170.04166666666666</t>
  </si>
  <si>
    <t>1220025641</t>
  </si>
  <si>
    <t>186.28333333333333</t>
  </si>
  <si>
    <t>1220039317</t>
  </si>
  <si>
    <t>1220041341</t>
  </si>
  <si>
    <t>11.058333333333334</t>
  </si>
  <si>
    <t>50.1</t>
  </si>
  <si>
    <t>49.4</t>
  </si>
  <si>
    <t>16-05-2025 09:30:02</t>
  </si>
  <si>
    <t>09:30:02</t>
  </si>
  <si>
    <t>1210028873</t>
  </si>
  <si>
    <t>16-05-2025 09:26:54</t>
  </si>
  <si>
    <t>16-05-2025 09:26:59</t>
  </si>
  <si>
    <t>09:26:59</t>
  </si>
  <si>
    <t>1210028874</t>
  </si>
  <si>
    <t>1210028875</t>
  </si>
  <si>
    <t>149.15</t>
  </si>
  <si>
    <t>148.58333333333334</t>
  </si>
  <si>
    <t>16-05-2025 09:27:21</t>
  </si>
  <si>
    <t>09:27:21</t>
  </si>
  <si>
    <t>1210028876</t>
  </si>
  <si>
    <t>529.55</t>
  </si>
  <si>
    <t>16-05-2025 09:27:28</t>
  </si>
  <si>
    <t>1210028877</t>
  </si>
  <si>
    <t>522.25</t>
  </si>
  <si>
    <t>16-05-2025 09:27:30</t>
  </si>
  <si>
    <t>1210028878</t>
  </si>
  <si>
    <t>1210028879</t>
  </si>
  <si>
    <t>16-05-2025 09:27:34</t>
  </si>
  <si>
    <t>1210028881</t>
  </si>
  <si>
    <t>482.2</t>
  </si>
  <si>
    <t>16-05-2025 09:27:38</t>
  </si>
  <si>
    <t>1210028883</t>
  </si>
  <si>
    <t>424.45</t>
  </si>
  <si>
    <t>426.03333333333336</t>
  </si>
  <si>
    <t>1210028888</t>
  </si>
  <si>
    <t>130.05</t>
  </si>
  <si>
    <t>16-05-2025 09:27:47</t>
  </si>
  <si>
    <t>1210028889</t>
  </si>
  <si>
    <t>430.6</t>
  </si>
  <si>
    <t>431.48333333333335</t>
  </si>
  <si>
    <t>1210028890</t>
  </si>
  <si>
    <t>170.05</t>
  </si>
  <si>
    <t>1210028891</t>
  </si>
  <si>
    <t>85.55</t>
  </si>
  <si>
    <t>85.2875</t>
  </si>
  <si>
    <t>1220024797</t>
  </si>
  <si>
    <t>198.5441176470588</t>
  </si>
  <si>
    <t>1220024798</t>
  </si>
  <si>
    <t>1220024799</t>
  </si>
  <si>
    <t>1220024800</t>
  </si>
  <si>
    <t>11.418181818181818</t>
  </si>
  <si>
    <t>1220024801</t>
  </si>
  <si>
    <t>206.375</t>
  </si>
  <si>
    <t>1220024802</t>
  </si>
  <si>
    <t>174.70625</t>
  </si>
  <si>
    <t>1220025806</t>
  </si>
  <si>
    <t>516.6818181818181</t>
  </si>
  <si>
    <t>1220025807</t>
  </si>
  <si>
    <t>515.5954545454546</t>
  </si>
  <si>
    <t>1220025809</t>
  </si>
  <si>
    <t>471.3909090909091</t>
  </si>
  <si>
    <t>1220025810</t>
  </si>
  <si>
    <t>470.65</t>
  </si>
  <si>
    <t>470.6181818181818</t>
  </si>
  <si>
    <t>1220025812</t>
  </si>
  <si>
    <t>425.45</t>
  </si>
  <si>
    <t>425.31363636363636</t>
  </si>
  <si>
    <t>1220025814</t>
  </si>
  <si>
    <t>427.75</t>
  </si>
  <si>
    <t>427.68636363636364</t>
  </si>
  <si>
    <t>1220025818</t>
  </si>
  <si>
    <t>165.68636363636364</t>
  </si>
  <si>
    <t>1220025819</t>
  </si>
  <si>
    <t>145.15</t>
  </si>
  <si>
    <t>145.1909090909091</t>
  </si>
  <si>
    <t>1220025820</t>
  </si>
  <si>
    <t>127.2</t>
  </si>
  <si>
    <t>127.25909090909092</t>
  </si>
  <si>
    <t>1220025821</t>
  </si>
  <si>
    <t>203.96818181818182</t>
  </si>
  <si>
    <t>1220025822</t>
  </si>
  <si>
    <t>170.8181818181818</t>
  </si>
  <si>
    <t>1220025823</t>
  </si>
  <si>
    <t>187.21363636363637</t>
  </si>
  <si>
    <t>1220025824</t>
  </si>
  <si>
    <t>1210041707</t>
  </si>
  <si>
    <t>534.45</t>
  </si>
  <si>
    <t>16-05-2025 09:35:07</t>
  </si>
  <si>
    <t>1210041709</t>
  </si>
  <si>
    <t>531.85</t>
  </si>
  <si>
    <t>16-05-2025 09:35:08</t>
  </si>
  <si>
    <t>09:35:08</t>
  </si>
  <si>
    <t>1210041652</t>
  </si>
  <si>
    <t>522.7</t>
  </si>
  <si>
    <t>16-05-2025 09:35:03</t>
  </si>
  <si>
    <t>09:35:03</t>
  </si>
  <si>
    <t>1210042435</t>
  </si>
  <si>
    <t>533.8166666666667</t>
  </si>
  <si>
    <t>16-05-2025 09:35:05</t>
  </si>
  <si>
    <t>16-05-2025 09:35:06</t>
  </si>
  <si>
    <t>09:35:05</t>
  </si>
  <si>
    <t>09:35:06</t>
  </si>
  <si>
    <t>1210042445</t>
  </si>
  <si>
    <t>534.95</t>
  </si>
  <si>
    <t>1210041711</t>
  </si>
  <si>
    <t>531.05</t>
  </si>
  <si>
    <t>1210041705</t>
  </si>
  <si>
    <t>531.9</t>
  </si>
  <si>
    <t>1210042461</t>
  </si>
  <si>
    <t>533.75</t>
  </si>
  <si>
    <t>1210042439</t>
  </si>
  <si>
    <t>531.55</t>
  </si>
  <si>
    <t>1210041656</t>
  </si>
  <si>
    <t>532</t>
  </si>
  <si>
    <t>16-05-2025 09:35:04</t>
  </si>
  <si>
    <t>09:35:04</t>
  </si>
  <si>
    <t>1210042459</t>
  </si>
  <si>
    <t>1210042437</t>
  </si>
  <si>
    <t>533.65</t>
  </si>
  <si>
    <t>1210042424</t>
  </si>
  <si>
    <t>535.975</t>
  </si>
  <si>
    <t>1210041650</t>
  </si>
  <si>
    <t>520.2954545454545</t>
  </si>
  <si>
    <t>1210042413</t>
  </si>
  <si>
    <t>535.75</t>
  </si>
  <si>
    <t>1210042428</t>
  </si>
  <si>
    <t>536.125</t>
  </si>
  <si>
    <t>1210041669</t>
  </si>
  <si>
    <t>535.38</t>
  </si>
  <si>
    <t>1210042447</t>
  </si>
  <si>
    <t>533.85</t>
  </si>
  <si>
    <t>1210041673</t>
  </si>
  <si>
    <t>533.55</t>
  </si>
  <si>
    <t>1210042414</t>
  </si>
  <si>
    <t>1210042463</t>
  </si>
  <si>
    <t>1210041661</t>
  </si>
  <si>
    <t>537.6</t>
  </si>
  <si>
    <t>1210041679</t>
  </si>
  <si>
    <t>535.85</t>
  </si>
  <si>
    <t>1210042451</t>
  </si>
  <si>
    <t>533</t>
  </si>
  <si>
    <t>1210042418</t>
  </si>
  <si>
    <t>535.4583333333334</t>
  </si>
  <si>
    <t>1210042455</t>
  </si>
  <si>
    <t>1210041665</t>
  </si>
  <si>
    <t>535.05</t>
  </si>
  <si>
    <t>1210041697</t>
  </si>
  <si>
    <t>534.8</t>
  </si>
  <si>
    <t>1210041672</t>
  </si>
  <si>
    <t>535.2</t>
  </si>
  <si>
    <t>1210041654</t>
  </si>
  <si>
    <t>532.1</t>
  </si>
  <si>
    <t>1210042432</t>
  </si>
  <si>
    <t>533.875</t>
  </si>
  <si>
    <t>1210042419</t>
  </si>
  <si>
    <t>534.9</t>
  </si>
  <si>
    <t>1210041663</t>
  </si>
  <si>
    <t>1210041653</t>
  </si>
  <si>
    <t>527.2</t>
  </si>
  <si>
    <t>1210041683</t>
  </si>
  <si>
    <t>535.65</t>
  </si>
  <si>
    <t>1210041660</t>
  </si>
  <si>
    <t>537.85</t>
  </si>
  <si>
    <t>1210041667</t>
  </si>
  <si>
    <t>534.3</t>
  </si>
  <si>
    <t>1210041681</t>
  </si>
  <si>
    <t>1210042441</t>
  </si>
  <si>
    <t>532.65</t>
  </si>
  <si>
    <t>1210041691</t>
  </si>
  <si>
    <t>1210042449</t>
  </si>
  <si>
    <t>532.85</t>
  </si>
  <si>
    <t>1210042422</t>
  </si>
  <si>
    <t>535.45</t>
  </si>
  <si>
    <t>1210042416</t>
  </si>
  <si>
    <t>1210042420</t>
  </si>
  <si>
    <t>1210041678</t>
  </si>
  <si>
    <t>536.1</t>
  </si>
  <si>
    <t>1210042415</t>
  </si>
  <si>
    <t>1210041703</t>
  </si>
  <si>
    <t>532.6</t>
  </si>
  <si>
    <t>1210042427</t>
  </si>
  <si>
    <t>535.25</t>
  </si>
  <si>
    <t>1210041651</t>
  </si>
  <si>
    <t>520.35</t>
  </si>
  <si>
    <t>1210042430</t>
  </si>
  <si>
    <t>536.1875</t>
  </si>
  <si>
    <t>1210041658</t>
  </si>
  <si>
    <t>532.8</t>
  </si>
  <si>
    <t>1210041664</t>
  </si>
  <si>
    <t>537.15</t>
  </si>
  <si>
    <t>1210042467</t>
  </si>
  <si>
    <t>530.75</t>
  </si>
  <si>
    <t>1210041688</t>
  </si>
  <si>
    <t>536.55</t>
  </si>
  <si>
    <t>1210041700</t>
  </si>
  <si>
    <t>534</t>
  </si>
  <si>
    <t>1210042452</t>
  </si>
  <si>
    <t>1210041676</t>
  </si>
  <si>
    <t>1210042425</t>
  </si>
  <si>
    <t>1210041671</t>
  </si>
  <si>
    <t>535.5</t>
  </si>
  <si>
    <t>1210041694</t>
  </si>
  <si>
    <t>1210041675</t>
  </si>
  <si>
    <t>1210042464</t>
  </si>
  <si>
    <t>531.075</t>
  </si>
  <si>
    <t>1210042457</t>
  </si>
  <si>
    <t>535</t>
  </si>
  <si>
    <t>1210042443</t>
  </si>
  <si>
    <t>533.4</t>
  </si>
  <si>
    <t>1210041713</t>
  </si>
  <si>
    <t>532.7</t>
  </si>
  <si>
    <t>1210041715</t>
  </si>
  <si>
    <t>532.35</t>
  </si>
  <si>
    <t>1210042468</t>
  </si>
  <si>
    <t>1210042417</t>
  </si>
  <si>
    <t>533.6</t>
  </si>
  <si>
    <t>1220027596</t>
  </si>
  <si>
    <t>537.5</t>
  </si>
  <si>
    <t>537.475</t>
  </si>
  <si>
    <t>1210931014</t>
  </si>
  <si>
    <t>16-05-2025 09:35:09</t>
  </si>
  <si>
    <t>1260031678</t>
  </si>
  <si>
    <t>535.9</t>
  </si>
  <si>
    <t>1260031679</t>
  </si>
  <si>
    <t>533.25625</t>
  </si>
  <si>
    <t>1240063468</t>
  </si>
  <si>
    <t>534.3916666666667</t>
  </si>
  <si>
    <t>1240028327</t>
  </si>
  <si>
    <t>536.15</t>
  </si>
  <si>
    <t>1210501371</t>
  </si>
  <si>
    <t>533.8</t>
  </si>
  <si>
    <t>533.6333333333333</t>
  </si>
  <si>
    <t>1210501377</t>
  </si>
  <si>
    <t>531.65</t>
  </si>
  <si>
    <t>1210501368</t>
  </si>
  <si>
    <t>533.51875</t>
  </si>
  <si>
    <t>1210501378</t>
  </si>
  <si>
    <t>1210501379</t>
  </si>
  <si>
    <t>530.95</t>
  </si>
  <si>
    <t>1210501369</t>
  </si>
  <si>
    <t>1210501376</t>
  </si>
  <si>
    <t>532.0666666666667</t>
  </si>
  <si>
    <t>1210501370</t>
  </si>
  <si>
    <t>534.05</t>
  </si>
  <si>
    <t>534.0125</t>
  </si>
  <si>
    <t>1210028457</t>
  </si>
  <si>
    <t>533.7</t>
  </si>
  <si>
    <t>1220025659</t>
  </si>
  <si>
    <t>534.8857142857142</t>
  </si>
  <si>
    <t>1220025674</t>
  </si>
  <si>
    <t>1220025657</t>
  </si>
  <si>
    <t>535.125</t>
  </si>
  <si>
    <t>1220025658</t>
  </si>
  <si>
    <t>1220025673</t>
  </si>
  <si>
    <t>531.95</t>
  </si>
  <si>
    <t>1220025669</t>
  </si>
  <si>
    <t>532.4</t>
  </si>
  <si>
    <t>1220025664</t>
  </si>
  <si>
    <t>535.6</t>
  </si>
  <si>
    <t>1220025661</t>
  </si>
  <si>
    <t>1220025660</t>
  </si>
  <si>
    <t>1220025666</t>
  </si>
  <si>
    <t>536.5</t>
  </si>
  <si>
    <t>536.44</t>
  </si>
  <si>
    <t>1220025676</t>
  </si>
  <si>
    <t>532.9</t>
  </si>
  <si>
    <t>1220025675</t>
  </si>
  <si>
    <t>1210028892</t>
  </si>
  <si>
    <t>534.75</t>
  </si>
  <si>
    <t>535.55</t>
  </si>
  <si>
    <t>1220025825</t>
  </si>
  <si>
    <t>532.75</t>
  </si>
  <si>
    <t>532.7214285714285</t>
  </si>
  <si>
    <t>1210042479</t>
  </si>
  <si>
    <t>16-05-2025 09:35:33</t>
  </si>
  <si>
    <t>09:35:33</t>
  </si>
  <si>
    <t>1210042480</t>
  </si>
  <si>
    <t>16-05-2025 09:35:45</t>
  </si>
  <si>
    <t>16-05-2025 09:35:46</t>
  </si>
  <si>
    <t>09:35:45</t>
  </si>
  <si>
    <t>09:35:46</t>
  </si>
  <si>
    <t>1210042481</t>
  </si>
  <si>
    <t>154.55</t>
  </si>
  <si>
    <t>16-05-2025 09:35:58</t>
  </si>
  <si>
    <t>16-05-2025 09:35:59</t>
  </si>
  <si>
    <t>09:35:58</t>
  </si>
  <si>
    <t>09:35:59</t>
  </si>
  <si>
    <t>1210042482</t>
  </si>
  <si>
    <t>16-05-2025 09:36:11</t>
  </si>
  <si>
    <t>1210042486</t>
  </si>
  <si>
    <t>475.1</t>
  </si>
  <si>
    <t>16-05-2025 09:36:26</t>
  </si>
  <si>
    <t>09:36:26</t>
  </si>
  <si>
    <t>1210042494</t>
  </si>
  <si>
    <t>16-05-2025 09:36:27</t>
  </si>
  <si>
    <t>09:36:27</t>
  </si>
  <si>
    <t>1210042508</t>
  </si>
  <si>
    <t>428.5</t>
  </si>
  <si>
    <t>16-05-2025 09:36:28</t>
  </si>
  <si>
    <t>09:36:28</t>
  </si>
  <si>
    <t>1210028894</t>
  </si>
  <si>
    <t>46.075</t>
  </si>
  <si>
    <t>16-05-2025 09:36:19</t>
  </si>
  <si>
    <t>16-05-2025 09:36:20</t>
  </si>
  <si>
    <t>09:36:19</t>
  </si>
  <si>
    <t>09:36:20</t>
  </si>
  <si>
    <t>1210028895</t>
  </si>
  <si>
    <t>1127403</t>
  </si>
  <si>
    <t>18.225</t>
  </si>
  <si>
    <t>16-05-2025 09:36:21</t>
  </si>
  <si>
    <t>SENSEX 20MAY2025 CE 85100</t>
  </si>
  <si>
    <t>SENSEX2552085100CE</t>
  </si>
  <si>
    <t>1210042483</t>
  </si>
  <si>
    <t>133.35</t>
  </si>
  <si>
    <t>16-05-2025 09:36:23</t>
  </si>
  <si>
    <t>16-05-2025 09:36:24</t>
  </si>
  <si>
    <t>09:36:23</t>
  </si>
  <si>
    <t>09:36:24</t>
  </si>
  <si>
    <t>1210042484</t>
  </si>
  <si>
    <t>472.65</t>
  </si>
  <si>
    <t>16-05-2025 09:36:25</t>
  </si>
  <si>
    <t>09:36:25</t>
  </si>
  <si>
    <t>1210042489</t>
  </si>
  <si>
    <t>530.05</t>
  </si>
  <si>
    <t>1210042503</t>
  </si>
  <si>
    <t>430.5</t>
  </si>
  <si>
    <t>1210042520</t>
  </si>
  <si>
    <t>489.15</t>
  </si>
  <si>
    <t>16-05-2025 09:36:29</t>
  </si>
  <si>
    <t>09:36:29</t>
  </si>
  <si>
    <t>1210042537</t>
  </si>
  <si>
    <t>388.7</t>
  </si>
  <si>
    <t>1210042553</t>
  </si>
  <si>
    <t>16-05-2025 09:36:30</t>
  </si>
  <si>
    <t>09:36:30</t>
  </si>
  <si>
    <t>1210042580</t>
  </si>
  <si>
    <t>16-05-2025 09:36:36</t>
  </si>
  <si>
    <t>09:36:36</t>
  </si>
  <si>
    <t>1210042524</t>
  </si>
  <si>
    <t>485.75</t>
  </si>
  <si>
    <t>1210042541</t>
  </si>
  <si>
    <t>389.65</t>
  </si>
  <si>
    <t>1210042558</t>
  </si>
  <si>
    <t>438.95</t>
  </si>
  <si>
    <t>1210042582</t>
  </si>
  <si>
    <t>176.45</t>
  </si>
  <si>
    <t>16-05-2025 09:36:51</t>
  </si>
  <si>
    <t>16-05-2025 09:36:52</t>
  </si>
  <si>
    <t>09:36:51</t>
  </si>
  <si>
    <t>09:36:52</t>
  </si>
  <si>
    <t>1210042587</t>
  </si>
  <si>
    <t>154.35</t>
  </si>
  <si>
    <t>16-05-2025 09:36:53</t>
  </si>
  <si>
    <t>09:36:53</t>
  </si>
  <si>
    <t>1210042594</t>
  </si>
  <si>
    <t>136.5</t>
  </si>
  <si>
    <t>1210042601</t>
  </si>
  <si>
    <t>183.8</t>
  </si>
  <si>
    <t>16-05-2025 09:36:54</t>
  </si>
  <si>
    <t>09:36:54</t>
  </si>
  <si>
    <t>1210042608</t>
  </si>
  <si>
    <t>154</t>
  </si>
  <si>
    <t>16-05-2025 09:36:55</t>
  </si>
  <si>
    <t>09:36:55</t>
  </si>
  <si>
    <t>1210042615</t>
  </si>
  <si>
    <t>16-05-2025 09:36:56</t>
  </si>
  <si>
    <t>09:36:56</t>
  </si>
  <si>
    <t>1210042487</t>
  </si>
  <si>
    <t>475.25</t>
  </si>
  <si>
    <t>1210042497</t>
  </si>
  <si>
    <t>1210042513</t>
  </si>
  <si>
    <t>428.65</t>
  </si>
  <si>
    <t>1210042529</t>
  </si>
  <si>
    <t>481.7</t>
  </si>
  <si>
    <t>1210042547</t>
  </si>
  <si>
    <t>389.75</t>
  </si>
  <si>
    <t>1210042563</t>
  </si>
  <si>
    <t>439.8</t>
  </si>
  <si>
    <t>1210042583</t>
  </si>
  <si>
    <t>1210042589</t>
  </si>
  <si>
    <t>1210042596</t>
  </si>
  <si>
    <t>136.45</t>
  </si>
  <si>
    <t>1210042603</t>
  </si>
  <si>
    <t>1210042611</t>
  </si>
  <si>
    <t>154.2</t>
  </si>
  <si>
    <t>1210042618</t>
  </si>
  <si>
    <t>1210042495</t>
  </si>
  <si>
    <t>478.2</t>
  </si>
  <si>
    <t>1210042509</t>
  </si>
  <si>
    <t>1210042526</t>
  </si>
  <si>
    <t>432.4</t>
  </si>
  <si>
    <t>1210042543</t>
  </si>
  <si>
    <t>481.4</t>
  </si>
  <si>
    <t>1210042560</t>
  </si>
  <si>
    <t>386.45</t>
  </si>
  <si>
    <t>1210042572</t>
  </si>
  <si>
    <t>16-05-2025 09:36:31</t>
  </si>
  <si>
    <t>09:36:31</t>
  </si>
  <si>
    <t>1210042588</t>
  </si>
  <si>
    <t>175.75</t>
  </si>
  <si>
    <t>1210042595</t>
  </si>
  <si>
    <t>1210042602</t>
  </si>
  <si>
    <t>136.9</t>
  </si>
  <si>
    <t>1210042609</t>
  </si>
  <si>
    <t>184.55</t>
  </si>
  <si>
    <t>1210042616</t>
  </si>
  <si>
    <t>1210042621</t>
  </si>
  <si>
    <t>1210042492</t>
  </si>
  <si>
    <t>1210042504</t>
  </si>
  <si>
    <t>534.1</t>
  </si>
  <si>
    <t>1210042521</t>
  </si>
  <si>
    <t>430.05</t>
  </si>
  <si>
    <t>1210042538</t>
  </si>
  <si>
    <t>481.75</t>
  </si>
  <si>
    <t>1210042554</t>
  </si>
  <si>
    <t>388.55</t>
  </si>
  <si>
    <t>1210042568</t>
  </si>
  <si>
    <t>437.65</t>
  </si>
  <si>
    <t>1210042586</t>
  </si>
  <si>
    <t>1210042593</t>
  </si>
  <si>
    <t>154.65</t>
  </si>
  <si>
    <t>1210042600</t>
  </si>
  <si>
    <t>136.85</t>
  </si>
  <si>
    <t>1210042607</t>
  </si>
  <si>
    <t>1210042610</t>
  </si>
  <si>
    <t>1210042617</t>
  </si>
  <si>
    <t>1210042488</t>
  </si>
  <si>
    <t>476.45</t>
  </si>
  <si>
    <t>1210042500</t>
  </si>
  <si>
    <t>1210042517</t>
  </si>
  <si>
    <t>429.45</t>
  </si>
  <si>
    <t>1210042533</t>
  </si>
  <si>
    <t>1210042550</t>
  </si>
  <si>
    <t>388.9</t>
  </si>
  <si>
    <t>1210042556</t>
  </si>
  <si>
    <t>1210042584</t>
  </si>
  <si>
    <t>176.85</t>
  </si>
  <si>
    <t>1210042591</t>
  </si>
  <si>
    <t>154.7</t>
  </si>
  <si>
    <t>1210042598</t>
  </si>
  <si>
    <t>136.35</t>
  </si>
  <si>
    <t>1210042605</t>
  </si>
  <si>
    <t>183.95</t>
  </si>
  <si>
    <t>1210042613</t>
  </si>
  <si>
    <t>154.4</t>
  </si>
  <si>
    <t>1210042620</t>
  </si>
  <si>
    <t>1210042498</t>
  </si>
  <si>
    <t>1210042514</t>
  </si>
  <si>
    <t>1210042531</t>
  </si>
  <si>
    <t>433.85</t>
  </si>
  <si>
    <t>1210042536</t>
  </si>
  <si>
    <t>1210042552</t>
  </si>
  <si>
    <t>389.15</t>
  </si>
  <si>
    <t>1210042567</t>
  </si>
  <si>
    <t>437.4</t>
  </si>
  <si>
    <t>1210042590</t>
  </si>
  <si>
    <t>1210042597</t>
  </si>
  <si>
    <t>1210042604</t>
  </si>
  <si>
    <t>137</t>
  </si>
  <si>
    <t>1210042612</t>
  </si>
  <si>
    <t>185</t>
  </si>
  <si>
    <t>1210042619</t>
  </si>
  <si>
    <t>154.75</t>
  </si>
  <si>
    <t>1210042622</t>
  </si>
  <si>
    <t>16-05-2025 09:36:57</t>
  </si>
  <si>
    <t>09:36:57</t>
  </si>
  <si>
    <t>1210042485</t>
  </si>
  <si>
    <t>472.6</t>
  </si>
  <si>
    <t>1210042491</t>
  </si>
  <si>
    <t>530.5</t>
  </si>
  <si>
    <t>1210042502</t>
  </si>
  <si>
    <t>1210042519</t>
  </si>
  <si>
    <t>488.35</t>
  </si>
  <si>
    <t>1210042525</t>
  </si>
  <si>
    <t>1210042544</t>
  </si>
  <si>
    <t>437</t>
  </si>
  <si>
    <t>1210042581</t>
  </si>
  <si>
    <t>176.2</t>
  </si>
  <si>
    <t>1210042585</t>
  </si>
  <si>
    <t>1210042592</t>
  </si>
  <si>
    <t>1210042599</t>
  </si>
  <si>
    <t>183.75</t>
  </si>
  <si>
    <t>1210042606</t>
  </si>
  <si>
    <t>1210042614</t>
  </si>
  <si>
    <t>1210501384</t>
  </si>
  <si>
    <t>485.45</t>
  </si>
  <si>
    <t>16-05-2025 09:36:33</t>
  </si>
  <si>
    <t>16-05-2025 09:36:34</t>
  </si>
  <si>
    <t>09:36:33</t>
  </si>
  <si>
    <t>09:36:34</t>
  </si>
  <si>
    <t>1210501385</t>
  </si>
  <si>
    <t>1210501386</t>
  </si>
  <si>
    <t>438.85</t>
  </si>
  <si>
    <t>1210501387</t>
  </si>
  <si>
    <t>474.8</t>
  </si>
  <si>
    <t>1210501389</t>
  </si>
  <si>
    <t>396.2</t>
  </si>
  <si>
    <t>16-05-2025 09:36:35</t>
  </si>
  <si>
    <t>1210501391</t>
  </si>
  <si>
    <t>429.25</t>
  </si>
  <si>
    <t>1210501396</t>
  </si>
  <si>
    <t>16-05-2025 09:36:59</t>
  </si>
  <si>
    <t>09:36:59</t>
  </si>
  <si>
    <t>1210501397</t>
  </si>
  <si>
    <t>1210501398</t>
  </si>
  <si>
    <t>136.8</t>
  </si>
  <si>
    <t>16-05-2025 09:37:00</t>
  </si>
  <si>
    <t>09:37:00</t>
  </si>
  <si>
    <t>1210501399</t>
  </si>
  <si>
    <t>182.55</t>
  </si>
  <si>
    <t>1210501400</t>
  </si>
  <si>
    <t>152.1</t>
  </si>
  <si>
    <t>1210501401</t>
  </si>
  <si>
    <t>166.45</t>
  </si>
  <si>
    <t>1220025681</t>
  </si>
  <si>
    <t>481.5</t>
  </si>
  <si>
    <t>16-05-2025 09:36:32</t>
  </si>
  <si>
    <t>09:36:32</t>
  </si>
  <si>
    <t>1220025683</t>
  </si>
  <si>
    <t>527.4</t>
  </si>
  <si>
    <t>1220025685</t>
  </si>
  <si>
    <t>1220025687</t>
  </si>
  <si>
    <t>480.65</t>
  </si>
  <si>
    <t>1220025691</t>
  </si>
  <si>
    <t>1220025695</t>
  </si>
  <si>
    <t>1220025705</t>
  </si>
  <si>
    <t>173.25</t>
  </si>
  <si>
    <t>1220025707</t>
  </si>
  <si>
    <t>153.45</t>
  </si>
  <si>
    <t>16-05-2025 09:36:58</t>
  </si>
  <si>
    <t>09:36:58</t>
  </si>
  <si>
    <t>1220025709</t>
  </si>
  <si>
    <t>135.55</t>
  </si>
  <si>
    <t>1220025711</t>
  </si>
  <si>
    <t>183.4</t>
  </si>
  <si>
    <t>1220025713</t>
  </si>
  <si>
    <t>152.8</t>
  </si>
  <si>
    <t>1220025715</t>
  </si>
  <si>
    <t>1220025682</t>
  </si>
  <si>
    <t>481.55</t>
  </si>
  <si>
    <t>1220025684</t>
  </si>
  <si>
    <t>527.7</t>
  </si>
  <si>
    <t>1220025686</t>
  </si>
  <si>
    <t>433.9</t>
  </si>
  <si>
    <t>1220025689</t>
  </si>
  <si>
    <t>1220025693</t>
  </si>
  <si>
    <t>389.25</t>
  </si>
  <si>
    <t>1220025697</t>
  </si>
  <si>
    <t>436.9</t>
  </si>
  <si>
    <t>1220025706</t>
  </si>
  <si>
    <t>173.35</t>
  </si>
  <si>
    <t>1220025708</t>
  </si>
  <si>
    <t>1220025710</t>
  </si>
  <si>
    <t>135.75</t>
  </si>
  <si>
    <t>1220025712</t>
  </si>
  <si>
    <t>183.3</t>
  </si>
  <si>
    <t>1220025714</t>
  </si>
  <si>
    <t>152.95</t>
  </si>
  <si>
    <t>1220025716</t>
  </si>
  <si>
    <t>1210041731</t>
  </si>
  <si>
    <t>16-05-2025 09:39:10</t>
  </si>
  <si>
    <t>16-05-2025 09:39:11</t>
  </si>
  <si>
    <t>09:39:10</t>
  </si>
  <si>
    <t>09:39:11</t>
  </si>
  <si>
    <t>1210041741</t>
  </si>
  <si>
    <t>22.65</t>
  </si>
  <si>
    <t>16-05-2025 09:39:12</t>
  </si>
  <si>
    <t>09:39:12</t>
  </si>
  <si>
    <t>1210042666</t>
  </si>
  <si>
    <t>16-05-2025 09:39:16</t>
  </si>
  <si>
    <t>09:39:16</t>
  </si>
  <si>
    <t>1210042673</t>
  </si>
  <si>
    <t>22.75</t>
  </si>
  <si>
    <t>16-05-2025 09:39:17</t>
  </si>
  <si>
    <t>1210042640</t>
  </si>
  <si>
    <t>16-05-2025 09:39:13</t>
  </si>
  <si>
    <t>09:39:13</t>
  </si>
  <si>
    <t>1210042647</t>
  </si>
  <si>
    <t>16-05-2025 09:39:14</t>
  </si>
  <si>
    <t>1210041815</t>
  </si>
  <si>
    <t>16-05-2025 09:39:18</t>
  </si>
  <si>
    <t>1210041821</t>
  </si>
  <si>
    <t>16-05-2025 09:39:19</t>
  </si>
  <si>
    <t>1210041809</t>
  </si>
  <si>
    <t>1210041816</t>
  </si>
  <si>
    <t>1210042680</t>
  </si>
  <si>
    <t>1210042686</t>
  </si>
  <si>
    <t>1210042667</t>
  </si>
  <si>
    <t>1210042675</t>
  </si>
  <si>
    <t>22.7</t>
  </si>
  <si>
    <t>1210041742</t>
  </si>
  <si>
    <t>1210041750</t>
  </si>
  <si>
    <t>22.6</t>
  </si>
  <si>
    <t>1210041726</t>
  </si>
  <si>
    <t>8.45</t>
  </si>
  <si>
    <t>16-05-2025 09:39:08</t>
  </si>
  <si>
    <t>09:39:08</t>
  </si>
  <si>
    <t>1210041720</t>
  </si>
  <si>
    <t>8.55</t>
  </si>
  <si>
    <t>16-05-2025 09:39:03</t>
  </si>
  <si>
    <t>09:39:03</t>
  </si>
  <si>
    <t>1210041723</t>
  </si>
  <si>
    <t>22.1</t>
  </si>
  <si>
    <t>16-05-2025 09:39:05</t>
  </si>
  <si>
    <t>16-05-2025 09:39:06</t>
  </si>
  <si>
    <t>09:39:05</t>
  </si>
  <si>
    <t>09:39:06</t>
  </si>
  <si>
    <t>1210041721</t>
  </si>
  <si>
    <t>8.5</t>
  </si>
  <si>
    <t>1210041724</t>
  </si>
  <si>
    <t>1210042625</t>
  </si>
  <si>
    <t>16-05-2025 09:39:09</t>
  </si>
  <si>
    <t>09:39:09</t>
  </si>
  <si>
    <t>1210042626</t>
  </si>
  <si>
    <t>22.5</t>
  </si>
  <si>
    <t>1210041763</t>
  </si>
  <si>
    <t>1210042632</t>
  </si>
  <si>
    <t>1210042639</t>
  </si>
  <si>
    <t>1210041757</t>
  </si>
  <si>
    <t>1210041764</t>
  </si>
  <si>
    <t>1210042654</t>
  </si>
  <si>
    <t>16-05-2025 09:39:15</t>
  </si>
  <si>
    <t>1210042659</t>
  </si>
  <si>
    <t>22.8</t>
  </si>
  <si>
    <t>1210042648</t>
  </si>
  <si>
    <t>1210042653</t>
  </si>
  <si>
    <t>1210041728</t>
  </si>
  <si>
    <t>1210041738</t>
  </si>
  <si>
    <t>22.55</t>
  </si>
  <si>
    <t>1210041759</t>
  </si>
  <si>
    <t>1210041766</t>
  </si>
  <si>
    <t>1210041722</t>
  </si>
  <si>
    <t>16-05-2025 09:39:04</t>
  </si>
  <si>
    <t>09:39:04</t>
  </si>
  <si>
    <t>1210041725</t>
  </si>
  <si>
    <t>22.35</t>
  </si>
  <si>
    <t>16-05-2025 09:39:07</t>
  </si>
  <si>
    <t>09:39:07</t>
  </si>
  <si>
    <t>1210041772</t>
  </si>
  <si>
    <t>1210041785</t>
  </si>
  <si>
    <t>1210042674</t>
  </si>
  <si>
    <t>1210042681</t>
  </si>
  <si>
    <t>1210042657</t>
  </si>
  <si>
    <t>1210042663</t>
  </si>
  <si>
    <t>1210041748</t>
  </si>
  <si>
    <t>1210041737</t>
  </si>
  <si>
    <t>1210041747</t>
  </si>
  <si>
    <t>1210042634</t>
  </si>
  <si>
    <t>1210042642</t>
  </si>
  <si>
    <t>1210042628</t>
  </si>
  <si>
    <t>1210042631</t>
  </si>
  <si>
    <t>1210041776</t>
  </si>
  <si>
    <t>1210041789</t>
  </si>
  <si>
    <t>1210041734</t>
  </si>
  <si>
    <t>1210041744</t>
  </si>
  <si>
    <t>1210041793</t>
  </si>
  <si>
    <t>1210041773</t>
  </si>
  <si>
    <t>1210041787</t>
  </si>
  <si>
    <t>1210041753</t>
  </si>
  <si>
    <t>1210041760</t>
  </si>
  <si>
    <t>1210041775</t>
  </si>
  <si>
    <t>1210041784</t>
  </si>
  <si>
    <t>1210042638</t>
  </si>
  <si>
    <t>1210042645</t>
  </si>
  <si>
    <t>1210041799</t>
  </si>
  <si>
    <t>1210041806</t>
  </si>
  <si>
    <t>1210042643</t>
  </si>
  <si>
    <t>1210042649</t>
  </si>
  <si>
    <t>1210041761</t>
  </si>
  <si>
    <t>1210041768</t>
  </si>
  <si>
    <t>1210042629</t>
  </si>
  <si>
    <t>1210042635</t>
  </si>
  <si>
    <t>1210041730</t>
  </si>
  <si>
    <t>1210041740</t>
  </si>
  <si>
    <t>1210042623</t>
  </si>
  <si>
    <t>1210042624</t>
  </si>
  <si>
    <t>22.3</t>
  </si>
  <si>
    <t>1210041745</t>
  </si>
  <si>
    <t>1210041752</t>
  </si>
  <si>
    <t>1210041729</t>
  </si>
  <si>
    <t>1210041739</t>
  </si>
  <si>
    <t>1210041749</t>
  </si>
  <si>
    <t>1210041756</t>
  </si>
  <si>
    <t>1210042664</t>
  </si>
  <si>
    <t>1210041770</t>
  </si>
  <si>
    <t>1210041781</t>
  </si>
  <si>
    <t>1210041751</t>
  </si>
  <si>
    <t>1210041758</t>
  </si>
  <si>
    <t>1210042650</t>
  </si>
  <si>
    <t>1210042655</t>
  </si>
  <si>
    <t>1210041796</t>
  </si>
  <si>
    <t>1210041804</t>
  </si>
  <si>
    <t>1210041805</t>
  </si>
  <si>
    <t>1210041812</t>
  </si>
  <si>
    <t>1210041765</t>
  </si>
  <si>
    <t>1210041774</t>
  </si>
  <si>
    <t>1210042630</t>
  </si>
  <si>
    <t>1210042637</t>
  </si>
  <si>
    <t>1210041783</t>
  </si>
  <si>
    <t>1210041795</t>
  </si>
  <si>
    <t>1210041767</t>
  </si>
  <si>
    <t>1210041777</t>
  </si>
  <si>
    <t>1210041801</t>
  </si>
  <si>
    <t>1210041808</t>
  </si>
  <si>
    <t>1210042627</t>
  </si>
  <si>
    <t>1210042633</t>
  </si>
  <si>
    <t>1210041727</t>
  </si>
  <si>
    <t>1210041735</t>
  </si>
  <si>
    <t>1210931024</t>
  </si>
  <si>
    <t>16-05-2025 09:39:20</t>
  </si>
  <si>
    <t>09:39:20</t>
  </si>
  <si>
    <t>1210931025</t>
  </si>
  <si>
    <t>1220025720</t>
  </si>
  <si>
    <t>1220025730</t>
  </si>
  <si>
    <t>1220025732</t>
  </si>
  <si>
    <t>1220025735</t>
  </si>
  <si>
    <t>1220025717</t>
  </si>
  <si>
    <t>1220025719</t>
  </si>
  <si>
    <t>1220025718</t>
  </si>
  <si>
    <t>1220025721</t>
  </si>
  <si>
    <t>1220025725</t>
  </si>
  <si>
    <t>1220025728</t>
  </si>
  <si>
    <t>1220025723</t>
  </si>
  <si>
    <t>1220025726</t>
  </si>
  <si>
    <t>1220025722</t>
  </si>
  <si>
    <t>1220025724</t>
  </si>
  <si>
    <t>1220025727</t>
  </si>
  <si>
    <t>1220025729</t>
  </si>
  <si>
    <t>22.7875</t>
  </si>
  <si>
    <t>1220025734</t>
  </si>
  <si>
    <t>1220039329</t>
  </si>
  <si>
    <t>1220039330</t>
  </si>
  <si>
    <t>1210041811</t>
  </si>
  <si>
    <t>1210041818</t>
  </si>
  <si>
    <t>1210041813</t>
  </si>
  <si>
    <t>1210041820</t>
  </si>
  <si>
    <t>1210041732</t>
  </si>
  <si>
    <t>22.4</t>
  </si>
  <si>
    <t>1210042646</t>
  </si>
  <si>
    <t>1210042652</t>
  </si>
  <si>
    <t>1210042644</t>
  </si>
  <si>
    <t>1210042651</t>
  </si>
  <si>
    <t>1210042636</t>
  </si>
  <si>
    <t>1210042641</t>
  </si>
  <si>
    <t>1210042660</t>
  </si>
  <si>
    <t>1210042668</t>
  </si>
  <si>
    <t>22.85</t>
  </si>
  <si>
    <t>1210041769</t>
  </si>
  <si>
    <t>1210041780</t>
  </si>
  <si>
    <t>1210041771</t>
  </si>
  <si>
    <t>1210041824</t>
  </si>
  <si>
    <t>1127998</t>
  </si>
  <si>
    <t>9.05</t>
  </si>
  <si>
    <t>16-05-2025 09:39:21</t>
  </si>
  <si>
    <t>16-05-2025 09:39:22</t>
  </si>
  <si>
    <t>SENSEX 20MAY2025 CE 85800</t>
  </si>
  <si>
    <t>psnxyt_2_A</t>
  </si>
  <si>
    <t>SENSEX2552085800CE</t>
  </si>
  <si>
    <t>09:39:21</t>
  </si>
  <si>
    <t>1210041825</t>
  </si>
  <si>
    <t>1103927</t>
  </si>
  <si>
    <t>16-05-2025 09:39:24</t>
  </si>
  <si>
    <t>16-05-2025 09:39:25</t>
  </si>
  <si>
    <t>SENSEX 20MAY2025 PE 78900</t>
  </si>
  <si>
    <t>SENSEX2552078900PE</t>
  </si>
  <si>
    <t>09:39:24</t>
  </si>
  <si>
    <t>09:39:25</t>
  </si>
  <si>
    <t>1210042672</t>
  </si>
  <si>
    <t>1210042679</t>
  </si>
  <si>
    <t>JPF1C159</t>
  </si>
  <si>
    <t>1210041786</t>
  </si>
  <si>
    <t>1210041797</t>
  </si>
  <si>
    <t>22.9</t>
  </si>
  <si>
    <t>1210042676</t>
  </si>
  <si>
    <t>1210042683</t>
  </si>
  <si>
    <t>1210041779</t>
  </si>
  <si>
    <t>1210041792</t>
  </si>
  <si>
    <t>1210041803</t>
  </si>
  <si>
    <t>1210041810</t>
  </si>
  <si>
    <t>1210041755</t>
  </si>
  <si>
    <t>1210041762</t>
  </si>
  <si>
    <t>1210041733</t>
  </si>
  <si>
    <t>1210041743</t>
  </si>
  <si>
    <t>1210041754</t>
  </si>
  <si>
    <t>1210041782</t>
  </si>
  <si>
    <t>1210041794</t>
  </si>
  <si>
    <t>1210041802</t>
  </si>
  <si>
    <t>1210042658</t>
  </si>
  <si>
    <t>1210042665</t>
  </si>
  <si>
    <t>22.866666666666667</t>
  </si>
  <si>
    <t>1210041790</t>
  </si>
  <si>
    <t>1210041800</t>
  </si>
  <si>
    <t>1210042656</t>
  </si>
  <si>
    <t>1210042661</t>
  </si>
  <si>
    <t>1210041736</t>
  </si>
  <si>
    <t>1210041746</t>
  </si>
  <si>
    <t>1210041807</t>
  </si>
  <si>
    <t>1210041814</t>
  </si>
  <si>
    <t>1210041778</t>
  </si>
  <si>
    <t>1210041791</t>
  </si>
  <si>
    <t>1210042662</t>
  </si>
  <si>
    <t>1210042669</t>
  </si>
  <si>
    <t>1210042671</t>
  </si>
  <si>
    <t>1210041788</t>
  </si>
  <si>
    <t>1210041798</t>
  </si>
  <si>
    <t>1210042682</t>
  </si>
  <si>
    <t>1210042687</t>
  </si>
  <si>
    <t>1210042678</t>
  </si>
  <si>
    <t>1210042685</t>
  </si>
  <si>
    <t>1210042670</t>
  </si>
  <si>
    <t>1210042677</t>
  </si>
  <si>
    <t>1210041817</t>
  </si>
  <si>
    <t>1210041822</t>
  </si>
  <si>
    <t>1210041819</t>
  </si>
  <si>
    <t>1210041823</t>
  </si>
  <si>
    <t>1210042684</t>
  </si>
  <si>
    <t>8.3625</t>
  </si>
  <si>
    <t>1210042688</t>
  </si>
  <si>
    <t>1220027598</t>
  </si>
  <si>
    <t>1220027599</t>
  </si>
  <si>
    <t>41.4</t>
  </si>
  <si>
    <t>1210501405</t>
  </si>
  <si>
    <t>1210501407</t>
  </si>
  <si>
    <t>1210501413</t>
  </si>
  <si>
    <t>1210501416</t>
  </si>
  <si>
    <t>1210501402</t>
  </si>
  <si>
    <t>1210501404</t>
  </si>
  <si>
    <t>1210501415</t>
  </si>
  <si>
    <t>1210501418</t>
  </si>
  <si>
    <t>1210502203</t>
  </si>
  <si>
    <t>1210502204</t>
  </si>
  <si>
    <t>1210501417</t>
  </si>
  <si>
    <t>1210501419</t>
  </si>
  <si>
    <t>1210501408</t>
  </si>
  <si>
    <t>1210501410</t>
  </si>
  <si>
    <t>1210501409</t>
  </si>
  <si>
    <t>1210501411</t>
  </si>
  <si>
    <t>1210501412</t>
  </si>
  <si>
    <t>1210501414</t>
  </si>
  <si>
    <t>1210501403</t>
  </si>
  <si>
    <t>1210501406</t>
  </si>
  <si>
    <t>16-05-2025 09:39:28</t>
  </si>
  <si>
    <t>16-05-2025 09:39:29</t>
  </si>
  <si>
    <t>09:39:28</t>
  </si>
  <si>
    <t>09:39:29</t>
  </si>
  <si>
    <t>1220025731</t>
  </si>
  <si>
    <t>1220025733</t>
  </si>
  <si>
    <t>1220025739</t>
  </si>
  <si>
    <t>1220025740</t>
  </si>
  <si>
    <t>1220025736</t>
  </si>
  <si>
    <t>1220025738</t>
  </si>
  <si>
    <t>1220025737</t>
  </si>
  <si>
    <t>1220025827</t>
  </si>
  <si>
    <t>1220025828</t>
  </si>
  <si>
    <t>1210041926</t>
  </si>
  <si>
    <t>16-05-2025 09:40:11</t>
  </si>
  <si>
    <t>16-05-2025 09:40:12</t>
  </si>
  <si>
    <t>09:40:11</t>
  </si>
  <si>
    <t>1210041955</t>
  </si>
  <si>
    <t>155.9</t>
  </si>
  <si>
    <t>1210041935</t>
  </si>
  <si>
    <t>144.1</t>
  </si>
  <si>
    <t>1210041961</t>
  </si>
  <si>
    <t>156.95</t>
  </si>
  <si>
    <t>16-05-2025 09:40:13</t>
  </si>
  <si>
    <t>1210041850</t>
  </si>
  <si>
    <t>141.5375</t>
  </si>
  <si>
    <t>16-05-2025 09:40:09</t>
  </si>
  <si>
    <t>16-05-2025 09:40:10</t>
  </si>
  <si>
    <t>09:40:10</t>
  </si>
  <si>
    <t>1210041881</t>
  </si>
  <si>
    <t>156.375</t>
  </si>
  <si>
    <t>1210042707</t>
  </si>
  <si>
    <t>144.20833333333334</t>
  </si>
  <si>
    <t>1210042724</t>
  </si>
  <si>
    <t>156.875</t>
  </si>
  <si>
    <t>1210042766</t>
  </si>
  <si>
    <t>143.86666666666667</t>
  </si>
  <si>
    <t>1210042794</t>
  </si>
  <si>
    <t>155.98333333333332</t>
  </si>
  <si>
    <t>1210041944</t>
  </si>
  <si>
    <t>1210041970</t>
  </si>
  <si>
    <t>156.45</t>
  </si>
  <si>
    <t>1210041917</t>
  </si>
  <si>
    <t>1210041947</t>
  </si>
  <si>
    <t>1210042747</t>
  </si>
  <si>
    <t>144.05</t>
  </si>
  <si>
    <t>1210042770</t>
  </si>
  <si>
    <t>157.05</t>
  </si>
  <si>
    <t>1210041828</t>
  </si>
  <si>
    <t>16-05-2025 09:40:08</t>
  </si>
  <si>
    <t>09:40:08</t>
  </si>
  <si>
    <t>1210041834</t>
  </si>
  <si>
    <t>158</t>
  </si>
  <si>
    <t>1210042752</t>
  </si>
  <si>
    <t>143.58333333333334</t>
  </si>
  <si>
    <t>1210042698</t>
  </si>
  <si>
    <t>142.43333333333334</t>
  </si>
  <si>
    <t>1210042709</t>
  </si>
  <si>
    <t>155.80833333333334</t>
  </si>
  <si>
    <t>1210041993</t>
  </si>
  <si>
    <t>1210041838</t>
  </si>
  <si>
    <t>1210041862</t>
  </si>
  <si>
    <t>156.35</t>
  </si>
  <si>
    <t>1210041843</t>
  </si>
  <si>
    <t>142.63333333333333</t>
  </si>
  <si>
    <t>1210041872</t>
  </si>
  <si>
    <t>155.675</t>
  </si>
  <si>
    <t>1210042689</t>
  </si>
  <si>
    <t>142.5375</t>
  </si>
  <si>
    <t>1210042694</t>
  </si>
  <si>
    <t>157.475</t>
  </si>
  <si>
    <t>1210041974</t>
  </si>
  <si>
    <t>1210041996</t>
  </si>
  <si>
    <t>16-05-2025 09:40:14</t>
  </si>
  <si>
    <t>09:40:14</t>
  </si>
  <si>
    <t>1210042738</t>
  </si>
  <si>
    <t>1210042763</t>
  </si>
  <si>
    <t>156.25</t>
  </si>
  <si>
    <t>1210042030</t>
  </si>
  <si>
    <t>142.84</t>
  </si>
  <si>
    <t>16-05-2025 09:40:15</t>
  </si>
  <si>
    <t>16-05-2025 09:40:16</t>
  </si>
  <si>
    <t>1210042037</t>
  </si>
  <si>
    <t>1103909</t>
  </si>
  <si>
    <t>SENSEX 20MAY2025 PE 81000</t>
  </si>
  <si>
    <t>SENSEX2552081000PE</t>
  </si>
  <si>
    <t>1210042723</t>
  </si>
  <si>
    <t>143.45</t>
  </si>
  <si>
    <t>1210042744</t>
  </si>
  <si>
    <t>156.01666666666668</t>
  </si>
  <si>
    <t>1210041952</t>
  </si>
  <si>
    <t>1210041978</t>
  </si>
  <si>
    <t>1210042690</t>
  </si>
  <si>
    <t>141.9125</t>
  </si>
  <si>
    <t>1210042696</t>
  </si>
  <si>
    <t>157.65</t>
  </si>
  <si>
    <t>1210042793</t>
  </si>
  <si>
    <t>1210042809</t>
  </si>
  <si>
    <t>155.8</t>
  </si>
  <si>
    <t>1210041846</t>
  </si>
  <si>
    <t>142.25</t>
  </si>
  <si>
    <t>1210041874</t>
  </si>
  <si>
    <t>1210041959</t>
  </si>
  <si>
    <t>1210041985</t>
  </si>
  <si>
    <t>1210041884</t>
  </si>
  <si>
    <t>1210041922</t>
  </si>
  <si>
    <t>155.6</t>
  </si>
  <si>
    <t>1210041832</t>
  </si>
  <si>
    <t>1210041849</t>
  </si>
  <si>
    <t>1210041889</t>
  </si>
  <si>
    <t>1210041921</t>
  </si>
  <si>
    <t>155.7</t>
  </si>
  <si>
    <t>1210041826</t>
  </si>
  <si>
    <t>9.1</t>
  </si>
  <si>
    <t>1210041827</t>
  </si>
  <si>
    <t>1210041945</t>
  </si>
  <si>
    <t>1210041858</t>
  </si>
  <si>
    <t>1210041893</t>
  </si>
  <si>
    <t>1210041911</t>
  </si>
  <si>
    <t>143.5</t>
  </si>
  <si>
    <t>1210041942</t>
  </si>
  <si>
    <t>1210041867</t>
  </si>
  <si>
    <t>1210041902</t>
  </si>
  <si>
    <t>1210042745</t>
  </si>
  <si>
    <t>143.96666666666667</t>
  </si>
  <si>
    <t>1210042769</t>
  </si>
  <si>
    <t>156.9</t>
  </si>
  <si>
    <t>1210042721</t>
  </si>
  <si>
    <t>143.8</t>
  </si>
  <si>
    <t>1210042741</t>
  </si>
  <si>
    <t>156.16666666666666</t>
  </si>
  <si>
    <t>1210041831</t>
  </si>
  <si>
    <t>1210041844</t>
  </si>
  <si>
    <t>157.25</t>
  </si>
  <si>
    <t>1210041857</t>
  </si>
  <si>
    <t>142.775</t>
  </si>
  <si>
    <t>1210041891</t>
  </si>
  <si>
    <t>156.2625</t>
  </si>
  <si>
    <t>1210041853</t>
  </si>
  <si>
    <t>1210041883</t>
  </si>
  <si>
    <t>1210041830</t>
  </si>
  <si>
    <t>1210041839</t>
  </si>
  <si>
    <t>1210041937</t>
  </si>
  <si>
    <t>1210041964</t>
  </si>
  <si>
    <t>1210042003</t>
  </si>
  <si>
    <t>1210042018</t>
  </si>
  <si>
    <t>157.15</t>
  </si>
  <si>
    <t>1210042759</t>
  </si>
  <si>
    <t>1210042787</t>
  </si>
  <si>
    <t>156.03333333333333</t>
  </si>
  <si>
    <t>1210041870</t>
  </si>
  <si>
    <t>143.65</t>
  </si>
  <si>
    <t>1210041905</t>
  </si>
  <si>
    <t>1210042774</t>
  </si>
  <si>
    <t>143</t>
  </si>
  <si>
    <t>1210042796</t>
  </si>
  <si>
    <t>1210041967</t>
  </si>
  <si>
    <t>1210041991</t>
  </si>
  <si>
    <t>1210041852</t>
  </si>
  <si>
    <t>1210041882</t>
  </si>
  <si>
    <t>156.55</t>
  </si>
  <si>
    <t>1210042693</t>
  </si>
  <si>
    <t>1210042705</t>
  </si>
  <si>
    <t>1210041848</t>
  </si>
  <si>
    <t>1210041875</t>
  </si>
  <si>
    <t>1210042691</t>
  </si>
  <si>
    <t>142.23333333333332</t>
  </si>
  <si>
    <t>1210042699</t>
  </si>
  <si>
    <t>157.88333333333333</t>
  </si>
  <si>
    <t>1210041868</t>
  </si>
  <si>
    <t>1210041909</t>
  </si>
  <si>
    <t>1210041940</t>
  </si>
  <si>
    <t>1210042701</t>
  </si>
  <si>
    <t>141.43</t>
  </si>
  <si>
    <t>1210042715</t>
  </si>
  <si>
    <t>156.79</t>
  </si>
  <si>
    <t>1210041845</t>
  </si>
  <si>
    <t>142.45</t>
  </si>
  <si>
    <t>1210041873</t>
  </si>
  <si>
    <t>156.05</t>
  </si>
  <si>
    <t>1210041918</t>
  </si>
  <si>
    <t>1210041949</t>
  </si>
  <si>
    <t>1210042704</t>
  </si>
  <si>
    <t>1210042720</t>
  </si>
  <si>
    <t>1210041829</t>
  </si>
  <si>
    <t>143.2</t>
  </si>
  <si>
    <t>1210041835</t>
  </si>
  <si>
    <t>1210041927</t>
  </si>
  <si>
    <t>1210041956</t>
  </si>
  <si>
    <t>156.1</t>
  </si>
  <si>
    <t>1210042798</t>
  </si>
  <si>
    <t>1210042812</t>
  </si>
  <si>
    <t>156.65</t>
  </si>
  <si>
    <t>1210041860</t>
  </si>
  <si>
    <t>1210041894</t>
  </si>
  <si>
    <t>1210041899</t>
  </si>
  <si>
    <t>1210041931</t>
  </si>
  <si>
    <t>1210041981</t>
  </si>
  <si>
    <t>1210042001</t>
  </si>
  <si>
    <t>1210042731</t>
  </si>
  <si>
    <t>1210042756</t>
  </si>
  <si>
    <t>1210041841</t>
  </si>
  <si>
    <t>1210041863</t>
  </si>
  <si>
    <t>1210042754</t>
  </si>
  <si>
    <t>1210042740</t>
  </si>
  <si>
    <t>143.95</t>
  </si>
  <si>
    <t>1210042718</t>
  </si>
  <si>
    <t>1210042736</t>
  </si>
  <si>
    <t>1210041951</t>
  </si>
  <si>
    <t>1210041976</t>
  </si>
  <si>
    <t>1210041958</t>
  </si>
  <si>
    <t>1210042761</t>
  </si>
  <si>
    <t>143.925</t>
  </si>
  <si>
    <t>1210042790</t>
  </si>
  <si>
    <t>1210042716</t>
  </si>
  <si>
    <t>1210042735</t>
  </si>
  <si>
    <t>1210041842</t>
  </si>
  <si>
    <t>1210041865</t>
  </si>
  <si>
    <t>156.4</t>
  </si>
  <si>
    <t>1220027600</t>
  </si>
  <si>
    <t>143.16666666666666</t>
  </si>
  <si>
    <t>1220027601</t>
  </si>
  <si>
    <t>142.1</t>
  </si>
  <si>
    <t>1210931031</t>
  </si>
  <si>
    <t>1210931032</t>
  </si>
  <si>
    <t>1260031711</t>
  </si>
  <si>
    <t>16-05-2025 09:39:27</t>
  </si>
  <si>
    <t>09:39:27</t>
  </si>
  <si>
    <t>1260031713</t>
  </si>
  <si>
    <t>40.5</t>
  </si>
  <si>
    <t>1260031717</t>
  </si>
  <si>
    <t>143.06666666666666</t>
  </si>
  <si>
    <t>1260031719</t>
  </si>
  <si>
    <t>141.78333333333333</t>
  </si>
  <si>
    <t>16-05-2025 09:40:17</t>
  </si>
  <si>
    <t>09:40:17</t>
  </si>
  <si>
    <t>1260031712</t>
  </si>
  <si>
    <t>22.796875</t>
  </si>
  <si>
    <t>1260031714</t>
  </si>
  <si>
    <t>40.525</t>
  </si>
  <si>
    <t>1260031718</t>
  </si>
  <si>
    <t>143.015625</t>
  </si>
  <si>
    <t>1260031720</t>
  </si>
  <si>
    <t>141.596875</t>
  </si>
  <si>
    <t>1240063472</t>
  </si>
  <si>
    <t>16-05-2025 09:39:26</t>
  </si>
  <si>
    <t>09:39:26</t>
  </si>
  <si>
    <t>1240063473</t>
  </si>
  <si>
    <t>41.3</t>
  </si>
  <si>
    <t>1240028331</t>
  </si>
  <si>
    <t>16-05-2025 09:39:31</t>
  </si>
  <si>
    <t>16-05-2025 09:39:30</t>
  </si>
  <si>
    <t>09:39:31</t>
  </si>
  <si>
    <t>09:39:30</t>
  </si>
  <si>
    <t>1240028332</t>
  </si>
  <si>
    <t>1240028337</t>
  </si>
  <si>
    <t>16-05-2025 09:40:18</t>
  </si>
  <si>
    <t>1210501429</t>
  </si>
  <si>
    <t>1210501431</t>
  </si>
  <si>
    <t>1210501437</t>
  </si>
  <si>
    <t>157.2</t>
  </si>
  <si>
    <t>1210501448</t>
  </si>
  <si>
    <t>1210501450</t>
  </si>
  <si>
    <t>1210501449</t>
  </si>
  <si>
    <t>1210501451</t>
  </si>
  <si>
    <t>155.5</t>
  </si>
  <si>
    <t>1210501425</t>
  </si>
  <si>
    <t>1210501428</t>
  </si>
  <si>
    <t>1210501421</t>
  </si>
  <si>
    <t>142.52692307692308</t>
  </si>
  <si>
    <t>1210501424</t>
  </si>
  <si>
    <t>156.85</t>
  </si>
  <si>
    <t>156.7846153846154</t>
  </si>
  <si>
    <t>1220025746</t>
  </si>
  <si>
    <t>143.56785714285715</t>
  </si>
  <si>
    <t>1220025755</t>
  </si>
  <si>
    <t>156.55714285714285</t>
  </si>
  <si>
    <t>1220025775</t>
  </si>
  <si>
    <t>1220025779</t>
  </si>
  <si>
    <t>1220025743</t>
  </si>
  <si>
    <t>143.94230769230768</t>
  </si>
  <si>
    <t>1220025745</t>
  </si>
  <si>
    <t>155.45</t>
  </si>
  <si>
    <t>155.34230769230768</t>
  </si>
  <si>
    <t>1220025780</t>
  </si>
  <si>
    <t>1220025782</t>
  </si>
  <si>
    <t>156.7</t>
  </si>
  <si>
    <t>1220025752</t>
  </si>
  <si>
    <t>143.1</t>
  </si>
  <si>
    <t>143.075</t>
  </si>
  <si>
    <t>1220025758</t>
  </si>
  <si>
    <t>156.5</t>
  </si>
  <si>
    <t>156.4625</t>
  </si>
  <si>
    <t>1220025748</t>
  </si>
  <si>
    <t>142.6875</t>
  </si>
  <si>
    <t>1220025754</t>
  </si>
  <si>
    <t>1220025747</t>
  </si>
  <si>
    <t>1220025749</t>
  </si>
  <si>
    <t>1220025756</t>
  </si>
  <si>
    <t>142.975</t>
  </si>
  <si>
    <t>1220025760</t>
  </si>
  <si>
    <t>1220025778</t>
  </si>
  <si>
    <t>1220025781</t>
  </si>
  <si>
    <t>157.6</t>
  </si>
  <si>
    <t>1220039331</t>
  </si>
  <si>
    <t>1220039332</t>
  </si>
  <si>
    <t>1220025741</t>
  </si>
  <si>
    <t>1220025742</t>
  </si>
  <si>
    <t>1220025771</t>
  </si>
  <si>
    <t>143.375</t>
  </si>
  <si>
    <t>1220025772</t>
  </si>
  <si>
    <t>1210028896</t>
  </si>
  <si>
    <t>1210028897</t>
  </si>
  <si>
    <t>1210042712</t>
  </si>
  <si>
    <t>1210042729</t>
  </si>
  <si>
    <t>1210041890</t>
  </si>
  <si>
    <t>1210041924</t>
  </si>
  <si>
    <t>1210042786</t>
  </si>
  <si>
    <t>1210042804</t>
  </si>
  <si>
    <t>1210042782</t>
  </si>
  <si>
    <t>142.9</t>
  </si>
  <si>
    <t>1210042803</t>
  </si>
  <si>
    <t>1210042777</t>
  </si>
  <si>
    <t>1210042010</t>
  </si>
  <si>
    <t>1210042017</t>
  </si>
  <si>
    <t>142.5</t>
  </si>
  <si>
    <t>1210042027</t>
  </si>
  <si>
    <t>157.3</t>
  </si>
  <si>
    <t>1210041997</t>
  </si>
  <si>
    <t>1210042014</t>
  </si>
  <si>
    <t>1210042728</t>
  </si>
  <si>
    <t>143.41666666666666</t>
  </si>
  <si>
    <t>1210042750</t>
  </si>
  <si>
    <t>155.63333333333333</t>
  </si>
  <si>
    <t>1210042692</t>
  </si>
  <si>
    <t>142.05833333333334</t>
  </si>
  <si>
    <t>1210042702</t>
  </si>
  <si>
    <t>157.19166666666666</t>
  </si>
  <si>
    <t>1210042734</t>
  </si>
  <si>
    <t>1210042757</t>
  </si>
  <si>
    <t>1210042032</t>
  </si>
  <si>
    <t>1210042039</t>
  </si>
  <si>
    <t>1210041971</t>
  </si>
  <si>
    <t>1210042013</t>
  </si>
  <si>
    <t>1210042024</t>
  </si>
  <si>
    <t>157.1</t>
  </si>
  <si>
    <t>1210042726</t>
  </si>
  <si>
    <t>1210042749</t>
  </si>
  <si>
    <t>1210042713</t>
  </si>
  <si>
    <t>1210042733</t>
  </si>
  <si>
    <t>1210041900</t>
  </si>
  <si>
    <t>1210041933</t>
  </si>
  <si>
    <t>1210041901</t>
  </si>
  <si>
    <t>1210042009</t>
  </si>
  <si>
    <t>1210042021</t>
  </si>
  <si>
    <t>1210041836</t>
  </si>
  <si>
    <t>1210041855</t>
  </si>
  <si>
    <t>158.05</t>
  </si>
  <si>
    <t>1210041988</t>
  </si>
  <si>
    <t>1210042006</t>
  </si>
  <si>
    <t>1210041880</t>
  </si>
  <si>
    <t>1210041914</t>
  </si>
  <si>
    <t>1210042778</t>
  </si>
  <si>
    <t>1210042764</t>
  </si>
  <si>
    <t>1210041984</t>
  </si>
  <si>
    <t>1240063478</t>
  </si>
  <si>
    <t>141.60714285714286</t>
  </si>
  <si>
    <t>1240063480</t>
  </si>
  <si>
    <t>142.79285714285714</t>
  </si>
  <si>
    <t>1240028339</t>
  </si>
  <si>
    <t>1210501423</t>
  </si>
  <si>
    <t>142.67</t>
  </si>
  <si>
    <t>1210501426</t>
  </si>
  <si>
    <t>157.42</t>
  </si>
  <si>
    <t>1210501427</t>
  </si>
  <si>
    <t>1210501430</t>
  </si>
  <si>
    <t>1210501420</t>
  </si>
  <si>
    <t>143.67222222222222</t>
  </si>
  <si>
    <t>1210501422</t>
  </si>
  <si>
    <t>156.83333333333334</t>
  </si>
  <si>
    <t>1210501432</t>
  </si>
  <si>
    <t>1210502205</t>
  </si>
  <si>
    <t>1210502206</t>
  </si>
  <si>
    <t>156.3</t>
  </si>
  <si>
    <t>1220025744</t>
  </si>
  <si>
    <t>144.03333333333333</t>
  </si>
  <si>
    <t>1220025751</t>
  </si>
  <si>
    <t>1220025774</t>
  </si>
  <si>
    <t>1220025777</t>
  </si>
  <si>
    <t>1220025783</t>
  </si>
  <si>
    <t>142.55</t>
  </si>
  <si>
    <t>1220025786</t>
  </si>
  <si>
    <t>1220025829</t>
  </si>
  <si>
    <t>143.1625</t>
  </si>
  <si>
    <t>1220025830</t>
  </si>
  <si>
    <t>155.6125</t>
  </si>
  <si>
    <t>1210026356</t>
  </si>
  <si>
    <t>166.53333333333333</t>
  </si>
  <si>
    <t>16-05-2025 09:41:05</t>
  </si>
  <si>
    <t>09:41:05</t>
  </si>
  <si>
    <t>1210026361</t>
  </si>
  <si>
    <t>1210026237</t>
  </si>
  <si>
    <t>163.09444444444443</t>
  </si>
  <si>
    <t>16-05-2025 09:41:01</t>
  </si>
  <si>
    <t>09:41:01</t>
  </si>
  <si>
    <t>1210026333</t>
  </si>
  <si>
    <t>165.41785714285714</t>
  </si>
  <si>
    <t>16-05-2025 09:41:04</t>
  </si>
  <si>
    <t>09:41:04</t>
  </si>
  <si>
    <t>1210026314</t>
  </si>
  <si>
    <t>164.50833333333333</t>
  </si>
  <si>
    <t>16-05-2025 09:41:03</t>
  </si>
  <si>
    <t>09:41:03</t>
  </si>
  <si>
    <t>1210026365</t>
  </si>
  <si>
    <t>168.36666666666667</t>
  </si>
  <si>
    <t>1210026351</t>
  </si>
  <si>
    <t>1210026370</t>
  </si>
  <si>
    <t>1210031005</t>
  </si>
  <si>
    <t>1210026340</t>
  </si>
  <si>
    <t>165.675</t>
  </si>
  <si>
    <t>1210030972</t>
  </si>
  <si>
    <t>162.95</t>
  </si>
  <si>
    <t>1210026235</t>
  </si>
  <si>
    <t>162.9</t>
  </si>
  <si>
    <t>1210026246</t>
  </si>
  <si>
    <t>162.96666666666667</t>
  </si>
  <si>
    <t>16-05-2025 09:41:02</t>
  </si>
  <si>
    <t>09:41:02</t>
  </si>
  <si>
    <t>1210026341</t>
  </si>
  <si>
    <t>165.5625</t>
  </si>
  <si>
    <t>1210026335</t>
  </si>
  <si>
    <t>165.45</t>
  </si>
  <si>
    <t>1210026298</t>
  </si>
  <si>
    <t>163.75833333333333</t>
  </si>
  <si>
    <t>1210026312</t>
  </si>
  <si>
    <t>1210030997</t>
  </si>
  <si>
    <t>165.175</t>
  </si>
  <si>
    <t>1210026261</t>
  </si>
  <si>
    <t>163</t>
  </si>
  <si>
    <t>1210026230</t>
  </si>
  <si>
    <t>163.14583333333334</t>
  </si>
  <si>
    <t>1210026259</t>
  </si>
  <si>
    <t>162.925</t>
  </si>
  <si>
    <t>1210026229</t>
  </si>
  <si>
    <t>163.15</t>
  </si>
  <si>
    <t>1210026274</t>
  </si>
  <si>
    <t>164.42222222222222</t>
  </si>
  <si>
    <t>1210030991</t>
  </si>
  <si>
    <t>1210026282</t>
  </si>
  <si>
    <t>1210026236</t>
  </si>
  <si>
    <t>162.90454545454546</t>
  </si>
  <si>
    <t>1210026352</t>
  </si>
  <si>
    <t>165.9</t>
  </si>
  <si>
    <t>1210030985</t>
  </si>
  <si>
    <t>164.15</t>
  </si>
  <si>
    <t>1210026280</t>
  </si>
  <si>
    <t>164.53125</t>
  </si>
  <si>
    <t>1210026348</t>
  </si>
  <si>
    <t>165.85</t>
  </si>
  <si>
    <t>1210026278</t>
  </si>
  <si>
    <t>164.35</t>
  </si>
  <si>
    <t>1210030987</t>
  </si>
  <si>
    <t>1210031009</t>
  </si>
  <si>
    <t>1210030970</t>
  </si>
  <si>
    <t>163.675</t>
  </si>
  <si>
    <t>1210030999</t>
  </si>
  <si>
    <t>1210026358</t>
  </si>
  <si>
    <t>166.49285714285713</t>
  </si>
  <si>
    <t>1210026285</t>
  </si>
  <si>
    <t>164.25</t>
  </si>
  <si>
    <t>1210026296</t>
  </si>
  <si>
    <t>163.94642857142858</t>
  </si>
  <si>
    <t>1210031003</t>
  </si>
  <si>
    <t>166.4</t>
  </si>
  <si>
    <t>1210026362</t>
  </si>
  <si>
    <t>167.575</t>
  </si>
  <si>
    <t>1210026275</t>
  </si>
  <si>
    <t>165.025</t>
  </si>
  <si>
    <t>1210026334</t>
  </si>
  <si>
    <t>1210026239</t>
  </si>
  <si>
    <t>1210030983</t>
  </si>
  <si>
    <t>164.65</t>
  </si>
  <si>
    <t>1210026309</t>
  </si>
  <si>
    <t>164.55</t>
  </si>
  <si>
    <t>1210030975</t>
  </si>
  <si>
    <t>163.05</t>
  </si>
  <si>
    <t>1210026257</t>
  </si>
  <si>
    <t>1210026289</t>
  </si>
  <si>
    <t>164.31666666666666</t>
  </si>
  <si>
    <t>1210026258</t>
  </si>
  <si>
    <t>1210031011</t>
  </si>
  <si>
    <t>1210026372</t>
  </si>
  <si>
    <t>167.8</t>
  </si>
  <si>
    <t>16-05-2025 09:41:06</t>
  </si>
  <si>
    <t>09:41:06</t>
  </si>
  <si>
    <t>1210026268</t>
  </si>
  <si>
    <t>163.3</t>
  </si>
  <si>
    <t>1210026249</t>
  </si>
  <si>
    <t>162.821875</t>
  </si>
  <si>
    <t>1210026307</t>
  </si>
  <si>
    <t>1210026260</t>
  </si>
  <si>
    <t>1210026301</t>
  </si>
  <si>
    <t>1210030981</t>
  </si>
  <si>
    <t>164.7</t>
  </si>
  <si>
    <t>1210031001</t>
  </si>
  <si>
    <t>1210026306</t>
  </si>
  <si>
    <t>1210026323</t>
  </si>
  <si>
    <t>164.98333333333332</t>
  </si>
  <si>
    <t>1210026322</t>
  </si>
  <si>
    <t>165.01666666666668</t>
  </si>
  <si>
    <t>1210030989</t>
  </si>
  <si>
    <t>1210026267</t>
  </si>
  <si>
    <t>162.8625</t>
  </si>
  <si>
    <t>1210026294</t>
  </si>
  <si>
    <t>164.05</t>
  </si>
  <si>
    <t>1210026240</t>
  </si>
  <si>
    <t>1210030974</t>
  </si>
  <si>
    <t>1210026304</t>
  </si>
  <si>
    <t>164.2</t>
  </si>
  <si>
    <t>1210026300</t>
  </si>
  <si>
    <t>163.7</t>
  </si>
  <si>
    <t>1210026288</t>
  </si>
  <si>
    <t>164</t>
  </si>
  <si>
    <t>1210026317</t>
  </si>
  <si>
    <t>1210026345</t>
  </si>
  <si>
    <t>165.71666666666667</t>
  </si>
  <si>
    <t>1210026376</t>
  </si>
  <si>
    <t>167.9</t>
  </si>
  <si>
    <t>1210031007</t>
  </si>
  <si>
    <t>1210026227</t>
  </si>
  <si>
    <t>1210026321</t>
  </si>
  <si>
    <t>165.00454545454545</t>
  </si>
  <si>
    <t>1210031013</t>
  </si>
  <si>
    <t>168.025</t>
  </si>
  <si>
    <t>1210026232</t>
  </si>
  <si>
    <t>163.61666666666667</t>
  </si>
  <si>
    <t>1210030977</t>
  </si>
  <si>
    <t>1210026253</t>
  </si>
  <si>
    <t>162.85</t>
  </si>
  <si>
    <t>1210026327</t>
  </si>
  <si>
    <t>165.335</t>
  </si>
  <si>
    <t>1210026252</t>
  </si>
  <si>
    <t>1210030979</t>
  </si>
  <si>
    <t>163.2</t>
  </si>
  <si>
    <t>1210026353</t>
  </si>
  <si>
    <t>166.3</t>
  </si>
  <si>
    <t>1210026315</t>
  </si>
  <si>
    <t>1210026339</t>
  </si>
  <si>
    <t>165.2</t>
  </si>
  <si>
    <t>1210026329</t>
  </si>
  <si>
    <t>1210030993</t>
  </si>
  <si>
    <t>165.1</t>
  </si>
  <si>
    <t>1210026272</t>
  </si>
  <si>
    <t>164.41666666666666</t>
  </si>
  <si>
    <t>1210026243</t>
  </si>
  <si>
    <t>1210026284</t>
  </si>
  <si>
    <t>1210030995</t>
  </si>
  <si>
    <t>1210026328</t>
  </si>
  <si>
    <t>165.33333333333334</t>
  </si>
  <si>
    <t>1210026292</t>
  </si>
  <si>
    <t>164.1</t>
  </si>
  <si>
    <t>1210026374</t>
  </si>
  <si>
    <t>1210026366</t>
  </si>
  <si>
    <t>167.94</t>
  </si>
  <si>
    <t>1210026346</t>
  </si>
  <si>
    <t>1210026368</t>
  </si>
  <si>
    <t>1210026380</t>
  </si>
  <si>
    <t>1210026378</t>
  </si>
  <si>
    <t>167.43333333333334</t>
  </si>
  <si>
    <t>1210026248</t>
  </si>
  <si>
    <t>163.08</t>
  </si>
  <si>
    <t>1210026269</t>
  </si>
  <si>
    <t>163.6</t>
  </si>
  <si>
    <t>1220026540</t>
  </si>
  <si>
    <t>162.90833333333333</t>
  </si>
  <si>
    <t>1210929492</t>
  </si>
  <si>
    <t>1210929493</t>
  </si>
  <si>
    <t>16-05-2025 09:41:07</t>
  </si>
  <si>
    <t>09:41:07</t>
  </si>
  <si>
    <t>1260030471</t>
  </si>
  <si>
    <t>164.18571428571428</t>
  </si>
  <si>
    <t>1260030472</t>
  </si>
  <si>
    <t>164.47291666666666</t>
  </si>
  <si>
    <t>1260030473</t>
  </si>
  <si>
    <t>165.02916666666667</t>
  </si>
  <si>
    <t>1240065450</t>
  </si>
  <si>
    <t>164.9</t>
  </si>
  <si>
    <t>1240027255</t>
  </si>
  <si>
    <t>1210503180</t>
  </si>
  <si>
    <t>1210500210</t>
  </si>
  <si>
    <t>1210503178</t>
  </si>
  <si>
    <t>168.2657894736842</t>
  </si>
  <si>
    <t>1210500211</t>
  </si>
  <si>
    <t>169.625</t>
  </si>
  <si>
    <t>1210500203</t>
  </si>
  <si>
    <t>1210500212</t>
  </si>
  <si>
    <t>16-05-2025 09:41:08</t>
  </si>
  <si>
    <t>09:41:08</t>
  </si>
  <si>
    <t>1210500206</t>
  </si>
  <si>
    <t>169.25</t>
  </si>
  <si>
    <t>1210500208</t>
  </si>
  <si>
    <t>169.3</t>
  </si>
  <si>
    <t>1210500204</t>
  </si>
  <si>
    <t>169.2125</t>
  </si>
  <si>
    <t>1210503179</t>
  </si>
  <si>
    <t>167.44375</t>
  </si>
  <si>
    <t>1210503181</t>
  </si>
  <si>
    <t>1210029436</t>
  </si>
  <si>
    <t>166.11428571428573</t>
  </si>
  <si>
    <t>1220041359</t>
  </si>
  <si>
    <t>163.75208333333333</t>
  </si>
  <si>
    <t>1220041370</t>
  </si>
  <si>
    <t>165.43571428571428</t>
  </si>
  <si>
    <t>1220024342</t>
  </si>
  <si>
    <t>1220041355</t>
  </si>
  <si>
    <t>164.5375</t>
  </si>
  <si>
    <t>1220041364</t>
  </si>
  <si>
    <t>164.3875</t>
  </si>
  <si>
    <t>1220041357</t>
  </si>
  <si>
    <t>164.21428571428572</t>
  </si>
  <si>
    <t>1220024341</t>
  </si>
  <si>
    <t>167.975</t>
  </si>
  <si>
    <t>1220024338</t>
  </si>
  <si>
    <t>1220024351</t>
  </si>
  <si>
    <t>1220024349</t>
  </si>
  <si>
    <t>1220041366</t>
  </si>
  <si>
    <t>165.06875</t>
  </si>
  <si>
    <t>1220041363</t>
  </si>
  <si>
    <t>1220041361</t>
  </si>
  <si>
    <t>164.20833333333334</t>
  </si>
  <si>
    <t>1220041368</t>
  </si>
  <si>
    <t>165.32272727272726</t>
  </si>
  <si>
    <t>1220024347</t>
  </si>
  <si>
    <t>1220024345</t>
  </si>
  <si>
    <t>1220024340</t>
  </si>
  <si>
    <t>1220024352</t>
  </si>
  <si>
    <t>168.27</t>
  </si>
  <si>
    <t>162.8</t>
  </si>
  <si>
    <t>162.8875</t>
  </si>
  <si>
    <t>1220024875</t>
  </si>
  <si>
    <t>166.68823529411765</t>
  </si>
  <si>
    <t>1210026360</t>
  </si>
  <si>
    <t>191.95</t>
  </si>
  <si>
    <t>16-05-2025 09:42:10</t>
  </si>
  <si>
    <t>09:42:10</t>
  </si>
  <si>
    <t>1210026364</t>
  </si>
  <si>
    <t>189.65</t>
  </si>
  <si>
    <t>1210026242</t>
  </si>
  <si>
    <t>183.54444444444445</t>
  </si>
  <si>
    <t>1210026336</t>
  </si>
  <si>
    <t>188</t>
  </si>
  <si>
    <t>1210026318</t>
  </si>
  <si>
    <t>1210026369</t>
  </si>
  <si>
    <t>1210026355</t>
  </si>
  <si>
    <t>1210026371</t>
  </si>
  <si>
    <t>189.73333333333332</t>
  </si>
  <si>
    <t>1210031006</t>
  </si>
  <si>
    <t>1210026342</t>
  </si>
  <si>
    <t>186.7875</t>
  </si>
  <si>
    <t>1210030971</t>
  </si>
  <si>
    <t>183.125</t>
  </si>
  <si>
    <t>1210026238</t>
  </si>
  <si>
    <t>182.9</t>
  </si>
  <si>
    <t>1210026250</t>
  </si>
  <si>
    <t>184</t>
  </si>
  <si>
    <t>1210026344</t>
  </si>
  <si>
    <t>1210026338</t>
  </si>
  <si>
    <t>183.15</t>
  </si>
  <si>
    <t>1210026302</t>
  </si>
  <si>
    <t>1210026316</t>
  </si>
  <si>
    <t>1210030998</t>
  </si>
  <si>
    <t>1210026266</t>
  </si>
  <si>
    <t>184.95</t>
  </si>
  <si>
    <t>1210026233</t>
  </si>
  <si>
    <t>183.0125</t>
  </si>
  <si>
    <t>1210026264</t>
  </si>
  <si>
    <t>184.925</t>
  </si>
  <si>
    <t>1210026231</t>
  </si>
  <si>
    <t>182.95</t>
  </si>
  <si>
    <t>1210026276</t>
  </si>
  <si>
    <t>1210030992</t>
  </si>
  <si>
    <t>186.95</t>
  </si>
  <si>
    <t>1210026286</t>
  </si>
  <si>
    <t>1210026241</t>
  </si>
  <si>
    <t>1210026354</t>
  </si>
  <si>
    <t>187</t>
  </si>
  <si>
    <t>1210030986</t>
  </si>
  <si>
    <t>1210026283</t>
  </si>
  <si>
    <t>1210026349</t>
  </si>
  <si>
    <t>188.5</t>
  </si>
  <si>
    <t>1210026281</t>
  </si>
  <si>
    <t>1210030988</t>
  </si>
  <si>
    <t>183.975</t>
  </si>
  <si>
    <t>1210031010</t>
  </si>
  <si>
    <t>1210030969</t>
  </si>
  <si>
    <t>183</t>
  </si>
  <si>
    <t>1210031000</t>
  </si>
  <si>
    <t>1210026359</t>
  </si>
  <si>
    <t>1210026290</t>
  </si>
  <si>
    <t>1210026299</t>
  </si>
  <si>
    <t>1210031004</t>
  </si>
  <si>
    <t>1210026363</t>
  </si>
  <si>
    <t>1210026279</t>
  </si>
  <si>
    <t>183.925</t>
  </si>
  <si>
    <t>1210026337</t>
  </si>
  <si>
    <t>1210026245</t>
  </si>
  <si>
    <t>1210030984</t>
  </si>
  <si>
    <t>1210026313</t>
  </si>
  <si>
    <t>1210030976</t>
  </si>
  <si>
    <t>1210026262</t>
  </si>
  <si>
    <t>184.5857142857143</t>
  </si>
  <si>
    <t>1210026293</t>
  </si>
  <si>
    <t>1210026263</t>
  </si>
  <si>
    <t>184.05</t>
  </si>
  <si>
    <t>1210031012</t>
  </si>
  <si>
    <t>183.25</t>
  </si>
  <si>
    <t>1210026377</t>
  </si>
  <si>
    <t>189.95</t>
  </si>
  <si>
    <t>1210026271</t>
  </si>
  <si>
    <t>1210026254</t>
  </si>
  <si>
    <t>183.959375</t>
  </si>
  <si>
    <t>1210026311</t>
  </si>
  <si>
    <t>1210026265</t>
  </si>
  <si>
    <t>1210026305</t>
  </si>
  <si>
    <t>1210030982</t>
  </si>
  <si>
    <t>1210031002</t>
  </si>
  <si>
    <t>1210026310</t>
  </si>
  <si>
    <t>1210026326</t>
  </si>
  <si>
    <t>1210026325</t>
  </si>
  <si>
    <t>1210030990</t>
  </si>
  <si>
    <t>185.075</t>
  </si>
  <si>
    <t>1210026270</t>
  </si>
  <si>
    <t>1210026297</t>
  </si>
  <si>
    <t>1210026244</t>
  </si>
  <si>
    <t>1210030973</t>
  </si>
  <si>
    <t>1210026308</t>
  </si>
  <si>
    <t>1210026303</t>
  </si>
  <si>
    <t>183.86666666666667</t>
  </si>
  <si>
    <t>1210026291</t>
  </si>
  <si>
    <t>1210026320</t>
  </si>
  <si>
    <t>1210026350</t>
  </si>
  <si>
    <t>1210026381</t>
  </si>
  <si>
    <t>1210031008</t>
  </si>
  <si>
    <t>1210026228</t>
  </si>
  <si>
    <t>1210026324</t>
  </si>
  <si>
    <t>1210031014</t>
  </si>
  <si>
    <t>1210026234</t>
  </si>
  <si>
    <t>1210030978</t>
  </si>
  <si>
    <t>184.8</t>
  </si>
  <si>
    <t>1210026256</t>
  </si>
  <si>
    <t>184.3</t>
  </si>
  <si>
    <t>1210026330</t>
  </si>
  <si>
    <t>1210026255</t>
  </si>
  <si>
    <t>1210030980</t>
  </si>
  <si>
    <t>1210026357</t>
  </si>
  <si>
    <t>1210026319</t>
  </si>
  <si>
    <t>1210026343</t>
  </si>
  <si>
    <t>1210026331</t>
  </si>
  <si>
    <t>1210030994</t>
  </si>
  <si>
    <t>1210026277</t>
  </si>
  <si>
    <t>184.96666666666667</t>
  </si>
  <si>
    <t>1210026247</t>
  </si>
  <si>
    <t>1210026287</t>
  </si>
  <si>
    <t>1210030996</t>
  </si>
  <si>
    <t>1210026332</t>
  </si>
  <si>
    <t>1210026295</t>
  </si>
  <si>
    <t>1210026375</t>
  </si>
  <si>
    <t>1210026367</t>
  </si>
  <si>
    <t>1210026347</t>
  </si>
  <si>
    <t>188.06</t>
  </si>
  <si>
    <t>1210026373</t>
  </si>
  <si>
    <t>183.35</t>
  </si>
  <si>
    <t>1210026382</t>
  </si>
  <si>
    <t>190</t>
  </si>
  <si>
    <t>1210026379</t>
  </si>
  <si>
    <t>1210026251</t>
  </si>
  <si>
    <t>183.7</t>
  </si>
  <si>
    <t>1210026273</t>
  </si>
  <si>
    <t>1220026541</t>
  </si>
  <si>
    <t>1210929491</t>
  </si>
  <si>
    <t>1210929494</t>
  </si>
  <si>
    <t>1260030474</t>
  </si>
  <si>
    <t>187.22857142857143</t>
  </si>
  <si>
    <t>1260030475</t>
  </si>
  <si>
    <t>187.96458333333334</t>
  </si>
  <si>
    <t>1260030476</t>
  </si>
  <si>
    <t>189.35416666666666</t>
  </si>
  <si>
    <t>1240065451</t>
  </si>
  <si>
    <t>1240027256</t>
  </si>
  <si>
    <t>1210503184</t>
  </si>
  <si>
    <t>189.96</t>
  </si>
  <si>
    <t>1210500213</t>
  </si>
  <si>
    <t>1210503182</t>
  </si>
  <si>
    <t>1210500214</t>
  </si>
  <si>
    <t>1210500202</t>
  </si>
  <si>
    <t>1210500215</t>
  </si>
  <si>
    <t>1210500207</t>
  </si>
  <si>
    <t>1210500209</t>
  </si>
  <si>
    <t>1210500205</t>
  </si>
  <si>
    <t>1210503183</t>
  </si>
  <si>
    <t>1210503185</t>
  </si>
  <si>
    <t>1210029437</t>
  </si>
  <si>
    <t>1220041360</t>
  </si>
  <si>
    <t>1220041372</t>
  </si>
  <si>
    <t>1220024344</t>
  </si>
  <si>
    <t>1220041356</t>
  </si>
  <si>
    <t>1220041367</t>
  </si>
  <si>
    <t>186.9625</t>
  </si>
  <si>
    <t>1220041358</t>
  </si>
  <si>
    <t>1220024343</t>
  </si>
  <si>
    <t>1220024337</t>
  </si>
  <si>
    <t>188.8</t>
  </si>
  <si>
    <t>1220024353</t>
  </si>
  <si>
    <t>1220024350</t>
  </si>
  <si>
    <t>1220041369</t>
  </si>
  <si>
    <t>187.7625</t>
  </si>
  <si>
    <t>1220041365</t>
  </si>
  <si>
    <t>186.09375</t>
  </si>
  <si>
    <t>1220041362</t>
  </si>
  <si>
    <t>185.23333333333332</t>
  </si>
  <si>
    <t>1220041371</t>
  </si>
  <si>
    <t>1220024348</t>
  </si>
  <si>
    <t>1220024346</t>
  </si>
  <si>
    <t>1220024339</t>
  </si>
  <si>
    <t>188.95</t>
  </si>
  <si>
    <t>1220024354</t>
  </si>
  <si>
    <t>191.9</t>
  </si>
  <si>
    <t>182.975</t>
  </si>
  <si>
    <t>1220024876</t>
  </si>
  <si>
    <t>1220026546</t>
  </si>
  <si>
    <t>16-05-2025 09:43:57</t>
  </si>
  <si>
    <t>09:43:57</t>
  </si>
  <si>
    <t>1260030485</t>
  </si>
  <si>
    <t>170.46428571428572</t>
  </si>
  <si>
    <t>1260030484</t>
  </si>
  <si>
    <t>170.51875</t>
  </si>
  <si>
    <t>1260030488</t>
  </si>
  <si>
    <t>170.41666666666666</t>
  </si>
  <si>
    <t>16-05-2025 09:43:58</t>
  </si>
  <si>
    <t>09:43:58</t>
  </si>
  <si>
    <t>1240027257</t>
  </si>
  <si>
    <t>170.42</t>
  </si>
  <si>
    <t>1210029439</t>
  </si>
  <si>
    <t>170.47857142857143</t>
  </si>
  <si>
    <t>1210042850</t>
  </si>
  <si>
    <t>518</t>
  </si>
  <si>
    <t>16-05-2025 09:45:08</t>
  </si>
  <si>
    <t>16-05-2025 09:45:09</t>
  </si>
  <si>
    <t>09:45:08</t>
  </si>
  <si>
    <t>09:45:09</t>
  </si>
  <si>
    <t>1210042852</t>
  </si>
  <si>
    <t>517.75</t>
  </si>
  <si>
    <t>1210045988</t>
  </si>
  <si>
    <t>517.3055555555555</t>
  </si>
  <si>
    <t>16-05-2025 09:45:06</t>
  </si>
  <si>
    <t>16-05-2025 09:45:07</t>
  </si>
  <si>
    <t>09:45:06</t>
  </si>
  <si>
    <t>09:45:07</t>
  </si>
  <si>
    <t>1210046062</t>
  </si>
  <si>
    <t>517.025</t>
  </si>
  <si>
    <t>1210045994</t>
  </si>
  <si>
    <t>1210042854</t>
  </si>
  <si>
    <t>517.35</t>
  </si>
  <si>
    <t>1210042848</t>
  </si>
  <si>
    <t>518.85</t>
  </si>
  <si>
    <t>1210046091</t>
  </si>
  <si>
    <t>16-05-2025 09:45:10</t>
  </si>
  <si>
    <t>09:45:10</t>
  </si>
  <si>
    <t>1210046069</t>
  </si>
  <si>
    <t>1210046067</t>
  </si>
  <si>
    <t>518.1</t>
  </si>
  <si>
    <t>1210042049</t>
  </si>
  <si>
    <t>513.85</t>
  </si>
  <si>
    <t>16-05-2025 09:45:05</t>
  </si>
  <si>
    <t>09:45:05</t>
  </si>
  <si>
    <t>1210042054</t>
  </si>
  <si>
    <t>513.55</t>
  </si>
  <si>
    <t>1210042821</t>
  </si>
  <si>
    <t>1210046032</t>
  </si>
  <si>
    <t>518.15</t>
  </si>
  <si>
    <t>1210046023</t>
  </si>
  <si>
    <t>515.25</t>
  </si>
  <si>
    <t>1210045980</t>
  </si>
  <si>
    <t>512.15</t>
  </si>
  <si>
    <t>1210046042</t>
  </si>
  <si>
    <t>518.875</t>
  </si>
  <si>
    <t>1210046044</t>
  </si>
  <si>
    <t>518.7</t>
  </si>
  <si>
    <t>1210045971</t>
  </si>
  <si>
    <t>512.3</t>
  </si>
  <si>
    <t>1210045978</t>
  </si>
  <si>
    <t>512.524</t>
  </si>
  <si>
    <t>1210046005</t>
  </si>
  <si>
    <t>515.9</t>
  </si>
  <si>
    <t>1210042051</t>
  </si>
  <si>
    <t>513.3</t>
  </si>
  <si>
    <t>1210046000</t>
  </si>
  <si>
    <t>515.6888888888889</t>
  </si>
  <si>
    <t>1210046018</t>
  </si>
  <si>
    <t>1210045966</t>
  </si>
  <si>
    <t>512.9875</t>
  </si>
  <si>
    <t>1210042046</t>
  </si>
  <si>
    <t>515.1681818181818</t>
  </si>
  <si>
    <t>1210046076</t>
  </si>
  <si>
    <t>517.1285714285714</t>
  </si>
  <si>
    <t>1210045989</t>
  </si>
  <si>
    <t>517.25</t>
  </si>
  <si>
    <t>1210046008</t>
  </si>
  <si>
    <t>515.2125</t>
  </si>
  <si>
    <t>1210046040</t>
  </si>
  <si>
    <t>1210045985</t>
  </si>
  <si>
    <t>1210045996</t>
  </si>
  <si>
    <t>516.6</t>
  </si>
  <si>
    <t>1210046078</t>
  </si>
  <si>
    <t>1210042045</t>
  </si>
  <si>
    <t>515.4</t>
  </si>
  <si>
    <t>1210046052</t>
  </si>
  <si>
    <t>1210046080</t>
  </si>
  <si>
    <t>517.2357142857143</t>
  </si>
  <si>
    <t>1210045992</t>
  </si>
  <si>
    <t>1210046025</t>
  </si>
  <si>
    <t>515.9785714285714</t>
  </si>
  <si>
    <t>1210046064</t>
  </si>
  <si>
    <t>1210046084</t>
  </si>
  <si>
    <t>1210042825</t>
  </si>
  <si>
    <t>513</t>
  </si>
  <si>
    <t>1210042842</t>
  </si>
  <si>
    <t>515.7</t>
  </si>
  <si>
    <t>1210042050</t>
  </si>
  <si>
    <t>513.8</t>
  </si>
  <si>
    <t>1210045983</t>
  </si>
  <si>
    <t>513.35</t>
  </si>
  <si>
    <t>1210046021</t>
  </si>
  <si>
    <t>515.2</t>
  </si>
  <si>
    <t>1210042056</t>
  </si>
  <si>
    <t>513.7</t>
  </si>
  <si>
    <t>1210046003</t>
  </si>
  <si>
    <t>515.6285714285714</t>
  </si>
  <si>
    <t>1210045973</t>
  </si>
  <si>
    <t>512.9166666666666</t>
  </si>
  <si>
    <t>1210042052</t>
  </si>
  <si>
    <t>513.3333333333334</t>
  </si>
  <si>
    <t>1210046082</t>
  </si>
  <si>
    <t>1210042858</t>
  </si>
  <si>
    <t>517.05</t>
  </si>
  <si>
    <t>1210042824</t>
  </si>
  <si>
    <t>1210045995</t>
  </si>
  <si>
    <t>516.828125</t>
  </si>
  <si>
    <t>1210042834</t>
  </si>
  <si>
    <t>515.85</t>
  </si>
  <si>
    <t>1210042823</t>
  </si>
  <si>
    <t>513.1</t>
  </si>
  <si>
    <t>1210046012</t>
  </si>
  <si>
    <t>1210045975</t>
  </si>
  <si>
    <t>513.95</t>
  </si>
  <si>
    <t>1210046058</t>
  </si>
  <si>
    <t>1210045987</t>
  </si>
  <si>
    <t>1210042838</t>
  </si>
  <si>
    <t>515.5666666666667</t>
  </si>
  <si>
    <t>1210046002</t>
  </si>
  <si>
    <t>1210046006</t>
  </si>
  <si>
    <t>515.575</t>
  </si>
  <si>
    <t>1210042055</t>
  </si>
  <si>
    <t>513.5375</t>
  </si>
  <si>
    <t>1210045999</t>
  </si>
  <si>
    <t>515.8</t>
  </si>
  <si>
    <t>1210042044</t>
  </si>
  <si>
    <t>514.8666666666667</t>
  </si>
  <si>
    <t>1210042053</t>
  </si>
  <si>
    <t>1210046034</t>
  </si>
  <si>
    <t>518.7666666666667</t>
  </si>
  <si>
    <t>1210042832</t>
  </si>
  <si>
    <t>1210046016</t>
  </si>
  <si>
    <t>1210046030</t>
  </si>
  <si>
    <t>1210042846</t>
  </si>
  <si>
    <t>518.5166666666667</t>
  </si>
  <si>
    <t>1210042860</t>
  </si>
  <si>
    <t>1210046074</t>
  </si>
  <si>
    <t>1210042047</t>
  </si>
  <si>
    <t>513.9</t>
  </si>
  <si>
    <t>1210046050</t>
  </si>
  <si>
    <t>519.2136363636364</t>
  </si>
  <si>
    <t>1210046087</t>
  </si>
  <si>
    <t>519.6</t>
  </si>
  <si>
    <t>1210045981</t>
  </si>
  <si>
    <t>1210042059</t>
  </si>
  <si>
    <t>1210042062</t>
  </si>
  <si>
    <t>511.1</t>
  </si>
  <si>
    <t>1210046056</t>
  </si>
  <si>
    <t>517.93</t>
  </si>
  <si>
    <t>1210042822</t>
  </si>
  <si>
    <t>513.75</t>
  </si>
  <si>
    <t>1210045968</t>
  </si>
  <si>
    <t>512.55</t>
  </si>
  <si>
    <t>1210046049</t>
  </si>
  <si>
    <t>519.8</t>
  </si>
  <si>
    <t>1210042836</t>
  </si>
  <si>
    <t>516.65</t>
  </si>
  <si>
    <t>1210042844</t>
  </si>
  <si>
    <t>1210046014</t>
  </si>
  <si>
    <t>516.05</t>
  </si>
  <si>
    <t>1210046027</t>
  </si>
  <si>
    <t>1210042058</t>
  </si>
  <si>
    <t>511.625</t>
  </si>
  <si>
    <t>1210042057</t>
  </si>
  <si>
    <t>1210042828</t>
  </si>
  <si>
    <t>1210046036</t>
  </si>
  <si>
    <t>1210042840</t>
  </si>
  <si>
    <t>1210042830</t>
  </si>
  <si>
    <t>512.95</t>
  </si>
  <si>
    <t>1210046094</t>
  </si>
  <si>
    <t>1210046088</t>
  </si>
  <si>
    <t>1210046072</t>
  </si>
  <si>
    <t>1210042856</t>
  </si>
  <si>
    <t>517.15</t>
  </si>
  <si>
    <t>1210042862</t>
  </si>
  <si>
    <t>1210046097</t>
  </si>
  <si>
    <t>522.2833333333333</t>
  </si>
  <si>
    <t>16-05-2025 09:45:11</t>
  </si>
  <si>
    <t>09:45:11</t>
  </si>
  <si>
    <t>1210042048</t>
  </si>
  <si>
    <t>513.96</t>
  </si>
  <si>
    <t>1210045977</t>
  </si>
  <si>
    <t>1220027604</t>
  </si>
  <si>
    <t>513.4</t>
  </si>
  <si>
    <t>513.3083333333333</t>
  </si>
  <si>
    <t>1211057197</t>
  </si>
  <si>
    <t>1210931046</t>
  </si>
  <si>
    <t>521.6</t>
  </si>
  <si>
    <t>1260031751</t>
  </si>
  <si>
    <t>525.6</t>
  </si>
  <si>
    <t>16-05-2025 09:45:12</t>
  </si>
  <si>
    <t>16-05-2025 09:45:13</t>
  </si>
  <si>
    <t>1260031752</t>
  </si>
  <si>
    <t>521.8652777777778</t>
  </si>
  <si>
    <t>16-05-2025 09:45:14</t>
  </si>
  <si>
    <t>1240063483</t>
  </si>
  <si>
    <t>1240028341</t>
  </si>
  <si>
    <t>523.95</t>
  </si>
  <si>
    <t>1210502223</t>
  </si>
  <si>
    <t>526.35</t>
  </si>
  <si>
    <t>526.13</t>
  </si>
  <si>
    <t>1210501456</t>
  </si>
  <si>
    <t>1210502219</t>
  </si>
  <si>
    <t>523.671052631579</t>
  </si>
  <si>
    <t>1210501457</t>
  </si>
  <si>
    <t>1210502215</t>
  </si>
  <si>
    <t>517.4</t>
  </si>
  <si>
    <t>1210501460</t>
  </si>
  <si>
    <t>522.65</t>
  </si>
  <si>
    <t>1210501458</t>
  </si>
  <si>
    <t>523.9</t>
  </si>
  <si>
    <t>1210501459</t>
  </si>
  <si>
    <t>522.75</t>
  </si>
  <si>
    <t>1210502218</t>
  </si>
  <si>
    <t>522.46875</t>
  </si>
  <si>
    <t>1210502221</t>
  </si>
  <si>
    <t>525.45</t>
  </si>
  <si>
    <t>524.988</t>
  </si>
  <si>
    <t>1210502225</t>
  </si>
  <si>
    <t>523.6833333333333</t>
  </si>
  <si>
    <t>524.55</t>
  </si>
  <si>
    <t>524.5285714285715</t>
  </si>
  <si>
    <t>1220039338</t>
  </si>
  <si>
    <t>518.75</t>
  </si>
  <si>
    <t>518.526</t>
  </si>
  <si>
    <t>1220039346</t>
  </si>
  <si>
    <t>518.4</t>
  </si>
  <si>
    <t>518.3583333333333</t>
  </si>
  <si>
    <t>1220039335</t>
  </si>
  <si>
    <t>518.438</t>
  </si>
  <si>
    <t>1220039337</t>
  </si>
  <si>
    <t>1220039336</t>
  </si>
  <si>
    <t>518.7785714285715</t>
  </si>
  <si>
    <t>1220039342</t>
  </si>
  <si>
    <t>1220025799</t>
  </si>
  <si>
    <t>1220039341</t>
  </si>
  <si>
    <t>517.3</t>
  </si>
  <si>
    <t>1220039340</t>
  </si>
  <si>
    <t>517.775</t>
  </si>
  <si>
    <t>1220039339</t>
  </si>
  <si>
    <t>1220039347</t>
  </si>
  <si>
    <t>517.459090909091</t>
  </si>
  <si>
    <t>1220025798</t>
  </si>
  <si>
    <t>1220039344</t>
  </si>
  <si>
    <t>1220039357</t>
  </si>
  <si>
    <t>522.835</t>
  </si>
  <si>
    <t>1210028900</t>
  </si>
  <si>
    <t>16-05-2025 09:45:16</t>
  </si>
  <si>
    <t>1220025834</t>
  </si>
  <si>
    <t>522.3941176470588</t>
  </si>
  <si>
    <t>1220026547</t>
  </si>
  <si>
    <t>16-05-2025 09:45:28</t>
  </si>
  <si>
    <t>1260030487</t>
  </si>
  <si>
    <t>183.65</t>
  </si>
  <si>
    <t>1260030486</t>
  </si>
  <si>
    <t>183.57291666666666</t>
  </si>
  <si>
    <t>1260030489</t>
  </si>
  <si>
    <t>183.95416666666668</t>
  </si>
  <si>
    <t>16-05-2025 09:44:37</t>
  </si>
  <si>
    <t>09:44:37</t>
  </si>
  <si>
    <t>1240027258</t>
  </si>
  <si>
    <t>1210029438</t>
  </si>
  <si>
    <t>183.45</t>
  </si>
  <si>
    <t>1210026510</t>
  </si>
  <si>
    <t>16-05-2025 09:47:04</t>
  </si>
  <si>
    <t>09:47:04</t>
  </si>
  <si>
    <t>1210026516</t>
  </si>
  <si>
    <t>171.56666666666666</t>
  </si>
  <si>
    <t>16-05-2025 09:47:05</t>
  </si>
  <si>
    <t>09:47:05</t>
  </si>
  <si>
    <t>1210026394</t>
  </si>
  <si>
    <t>169.12777777777777</t>
  </si>
  <si>
    <t>16-05-2025 09:47:01</t>
  </si>
  <si>
    <t>09:47:01</t>
  </si>
  <si>
    <t>1210026462</t>
  </si>
  <si>
    <t>170.54642857142858</t>
  </si>
  <si>
    <t>16-05-2025 09:47:03</t>
  </si>
  <si>
    <t>09:47:03</t>
  </si>
  <si>
    <t>1210026484</t>
  </si>
  <si>
    <t>171.01666666666668</t>
  </si>
  <si>
    <t>1210026522</t>
  </si>
  <si>
    <t>171.95</t>
  </si>
  <si>
    <t>1210026503</t>
  </si>
  <si>
    <t>171.3</t>
  </si>
  <si>
    <t>1210026517</t>
  </si>
  <si>
    <t>1210031051</t>
  </si>
  <si>
    <t>171.75</t>
  </si>
  <si>
    <t>1210026471</t>
  </si>
  <si>
    <t>1210031017</t>
  </si>
  <si>
    <t>1210026421</t>
  </si>
  <si>
    <t>16-05-2025 09:47:02</t>
  </si>
  <si>
    <t>09:47:02</t>
  </si>
  <si>
    <t>1210026389</t>
  </si>
  <si>
    <t>169.23333333333332</t>
  </si>
  <si>
    <t>1210026514</t>
  </si>
  <si>
    <t>171.6</t>
  </si>
  <si>
    <t>1210026508</t>
  </si>
  <si>
    <t>171.2</t>
  </si>
  <si>
    <t>1210026468</t>
  </si>
  <si>
    <t>170.51666666666668</t>
  </si>
  <si>
    <t>1210026438</t>
  </si>
  <si>
    <t>169.28214285714284</t>
  </si>
  <si>
    <t>1210031043</t>
  </si>
  <si>
    <t>1210026445</t>
  </si>
  <si>
    <t>1210026383</t>
  </si>
  <si>
    <t>169.66458333333333</t>
  </si>
  <si>
    <t>1210026410</t>
  </si>
  <si>
    <t>168.875</t>
  </si>
  <si>
    <t>1210026408</t>
  </si>
  <si>
    <t>168.85</t>
  </si>
  <si>
    <t>1210026397</t>
  </si>
  <si>
    <t>169.01666666666668</t>
  </si>
  <si>
    <t>1210031037</t>
  </si>
  <si>
    <t>1210026452</t>
  </si>
  <si>
    <t>1210026384</t>
  </si>
  <si>
    <t>169.62272727272727</t>
  </si>
  <si>
    <t>1210026487</t>
  </si>
  <si>
    <t>171.29285714285714</t>
  </si>
  <si>
    <t>1210031031</t>
  </si>
  <si>
    <t>1210026401</t>
  </si>
  <si>
    <t>1210026520</t>
  </si>
  <si>
    <t>171.425</t>
  </si>
  <si>
    <t>1210026460</t>
  </si>
  <si>
    <t>1210031033</t>
  </si>
  <si>
    <t>170.525</t>
  </si>
  <si>
    <t>1210031055</t>
  </si>
  <si>
    <t>172.15</t>
  </si>
  <si>
    <t>1210031015</t>
  </si>
  <si>
    <t>1210031045</t>
  </si>
  <si>
    <t>1210026495</t>
  </si>
  <si>
    <t>171.11428571428573</t>
  </si>
  <si>
    <t>1210026469</t>
  </si>
  <si>
    <t>1210026422</t>
  </si>
  <si>
    <t>169.325</t>
  </si>
  <si>
    <t>1210031049</t>
  </si>
  <si>
    <t>171.4</t>
  </si>
  <si>
    <t>1210026505</t>
  </si>
  <si>
    <t>1210026418</t>
  </si>
  <si>
    <t>169.025</t>
  </si>
  <si>
    <t>1210026480</t>
  </si>
  <si>
    <t>1210026387</t>
  </si>
  <si>
    <t>1210031029</t>
  </si>
  <si>
    <t>1210026492</t>
  </si>
  <si>
    <t>1210031021</t>
  </si>
  <si>
    <t>169</t>
  </si>
  <si>
    <t>1210026409</t>
  </si>
  <si>
    <t>169.29285714285714</t>
  </si>
  <si>
    <t>1210026461</t>
  </si>
  <si>
    <t>170.675</t>
  </si>
  <si>
    <t>1210026429</t>
  </si>
  <si>
    <t>169.4</t>
  </si>
  <si>
    <t>1210031057</t>
  </si>
  <si>
    <t>1210047038</t>
  </si>
  <si>
    <t>172.55</t>
  </si>
  <si>
    <t>1210026406</t>
  </si>
  <si>
    <t>1210026400</t>
  </si>
  <si>
    <t>169.065625</t>
  </si>
  <si>
    <t>1210026450</t>
  </si>
  <si>
    <t>1210026398</t>
  </si>
  <si>
    <t>169.1</t>
  </si>
  <si>
    <t>1210026485</t>
  </si>
  <si>
    <t>171.05</t>
  </si>
  <si>
    <t>1210031027</t>
  </si>
  <si>
    <t>1210031047</t>
  </si>
  <si>
    <t>1210026477</t>
  </si>
  <si>
    <t>171.69166666666666</t>
  </si>
  <si>
    <t>1210026465</t>
  </si>
  <si>
    <t>1210026493</t>
  </si>
  <si>
    <t>171.08333333333334</t>
  </si>
  <si>
    <t>1210031035</t>
  </si>
  <si>
    <t>1210026436</t>
  </si>
  <si>
    <t>169.3125</t>
  </si>
  <si>
    <t>1210026476</t>
  </si>
  <si>
    <t>1210026414</t>
  </si>
  <si>
    <t>169.08333333333334</t>
  </si>
  <si>
    <t>1210031019</t>
  </si>
  <si>
    <t>1210026430</t>
  </si>
  <si>
    <t>1210026443</t>
  </si>
  <si>
    <t>1210026411</t>
  </si>
  <si>
    <t>168.92142857142858</t>
  </si>
  <si>
    <t>1210026500</t>
  </si>
  <si>
    <t>1210026497</t>
  </si>
  <si>
    <t>1210047041</t>
  </si>
  <si>
    <t>172</t>
  </si>
  <si>
    <t>16-05-2025 09:47:06</t>
  </si>
  <si>
    <t>09:47:06</t>
  </si>
  <si>
    <t>1210031053</t>
  </si>
  <si>
    <t>171.9</t>
  </si>
  <si>
    <t>1210026402</t>
  </si>
  <si>
    <t>1210026446</t>
  </si>
  <si>
    <t>170.48636363636365</t>
  </si>
  <si>
    <t>1210031059</t>
  </si>
  <si>
    <t>1210026386</t>
  </si>
  <si>
    <t>1210031023</t>
  </si>
  <si>
    <t>168.95</t>
  </si>
  <si>
    <t>1210026437</t>
  </si>
  <si>
    <t>1210026454</t>
  </si>
  <si>
    <t>1210026392</t>
  </si>
  <si>
    <t>1210031025</t>
  </si>
  <si>
    <t>1210047032</t>
  </si>
  <si>
    <t>1210026457</t>
  </si>
  <si>
    <t>1210026488</t>
  </si>
  <si>
    <t>1210026501</t>
  </si>
  <si>
    <t>1210031039</t>
  </si>
  <si>
    <t>171.65</t>
  </si>
  <si>
    <t>1210026444</t>
  </si>
  <si>
    <t>170.31666666666666</t>
  </si>
  <si>
    <t>1210026428</t>
  </si>
  <si>
    <t>1210026427</t>
  </si>
  <si>
    <t>1210031041</t>
  </si>
  <si>
    <t>1210026473</t>
  </si>
  <si>
    <t>1210026435</t>
  </si>
  <si>
    <t>1210026523</t>
  </si>
  <si>
    <t>171.93333333333334</t>
  </si>
  <si>
    <t>1210026511</t>
  </si>
  <si>
    <t>170.79</t>
  </si>
  <si>
    <t>1210026479</t>
  </si>
  <si>
    <t>1210047034</t>
  </si>
  <si>
    <t>1210047043</t>
  </si>
  <si>
    <t>1210047035</t>
  </si>
  <si>
    <t>1210026420</t>
  </si>
  <si>
    <t>1210026453</t>
  </si>
  <si>
    <t>1220026548</t>
  </si>
  <si>
    <t>16-05-2025 09:47:24</t>
  </si>
  <si>
    <t>09:47:24</t>
  </si>
  <si>
    <t>1210929509</t>
  </si>
  <si>
    <t>1210929511</t>
  </si>
  <si>
    <t>16-05-2025 09:47:07</t>
  </si>
  <si>
    <t>09:47:07</t>
  </si>
  <si>
    <t>1260030490</t>
  </si>
  <si>
    <t>1260030491</t>
  </si>
  <si>
    <t>174.50625</t>
  </si>
  <si>
    <t>1260030492</t>
  </si>
  <si>
    <t>174.64583333333334</t>
  </si>
  <si>
    <t>1240027263</t>
  </si>
  <si>
    <t>174.49333333333334</t>
  </si>
  <si>
    <t>16-05-2025 09:47:25</t>
  </si>
  <si>
    <t>09:47:25</t>
  </si>
  <si>
    <t>1240027261</t>
  </si>
  <si>
    <t>169.275</t>
  </si>
  <si>
    <t>1210503189</t>
  </si>
  <si>
    <t>172.35</t>
  </si>
  <si>
    <t>1210500226</t>
  </si>
  <si>
    <t>172.4</t>
  </si>
  <si>
    <t>1210503186</t>
  </si>
  <si>
    <t>171.88947368421051</t>
  </si>
  <si>
    <t>1210500228</t>
  </si>
  <si>
    <t>1210500220</t>
  </si>
  <si>
    <t>172.1</t>
  </si>
  <si>
    <t>1210500232</t>
  </si>
  <si>
    <t>172.11666666666667</t>
  </si>
  <si>
    <t>1210500225</t>
  </si>
  <si>
    <t>1210500229</t>
  </si>
  <si>
    <t>172.325</t>
  </si>
  <si>
    <t>1210500223</t>
  </si>
  <si>
    <t>172.09375</t>
  </si>
  <si>
    <t>1210503187</t>
  </si>
  <si>
    <t>172.24791666666667</t>
  </si>
  <si>
    <t>1210503191</t>
  </si>
  <si>
    <t>172.375</t>
  </si>
  <si>
    <t>1210029440</t>
  </si>
  <si>
    <t>1220041378</t>
  </si>
  <si>
    <t>170.44791666666666</t>
  </si>
  <si>
    <t>1220041386</t>
  </si>
  <si>
    <t>171.09285714285716</t>
  </si>
  <si>
    <t>1220024361</t>
  </si>
  <si>
    <t>172.22</t>
  </si>
  <si>
    <t>1220041373</t>
  </si>
  <si>
    <t>170.3375</t>
  </si>
  <si>
    <t>1220041377</t>
  </si>
  <si>
    <t>170.6625</t>
  </si>
  <si>
    <t>1220041375</t>
  </si>
  <si>
    <t>170.74285714285713</t>
  </si>
  <si>
    <t>1220024359</t>
  </si>
  <si>
    <t>172.2</t>
  </si>
  <si>
    <t>1220024355</t>
  </si>
  <si>
    <t>172.25</t>
  </si>
  <si>
    <t>1220024370</t>
  </si>
  <si>
    <t>1220024369</t>
  </si>
  <si>
    <t>1220041384</t>
  </si>
  <si>
    <t>171.63125</t>
  </si>
  <si>
    <t>1220041382</t>
  </si>
  <si>
    <t>170.53125</t>
  </si>
  <si>
    <t>1220041380</t>
  </si>
  <si>
    <t>1220041388</t>
  </si>
  <si>
    <t>171.08636363636364</t>
  </si>
  <si>
    <t>1220024367</t>
  </si>
  <si>
    <t>1220024365</t>
  </si>
  <si>
    <t>171.8</t>
  </si>
  <si>
    <t>1220024357</t>
  </si>
  <si>
    <t>1220024362</t>
  </si>
  <si>
    <t>1220024877</t>
  </si>
  <si>
    <t>171.90882352941176</t>
  </si>
  <si>
    <t>1210028902</t>
  </si>
  <si>
    <t>38.45</t>
  </si>
  <si>
    <t>16-05-2025 09:48:49</t>
  </si>
  <si>
    <t>16-05-2025 09:48:50</t>
  </si>
  <si>
    <t>09:48:49</t>
  </si>
  <si>
    <t>09:48:50</t>
  </si>
  <si>
    <t>1210028903</t>
  </si>
  <si>
    <t>22.05</t>
  </si>
  <si>
    <t>16-05-2025 09:48:51</t>
  </si>
  <si>
    <t>09:48:51</t>
  </si>
  <si>
    <t>1210047063</t>
  </si>
  <si>
    <t>16-05-2025 10:00:07</t>
  </si>
  <si>
    <t>10:00:07</t>
  </si>
  <si>
    <t>1210047047</t>
  </si>
  <si>
    <t>16-05-2025 10:00:04</t>
  </si>
  <si>
    <t>10:00:04</t>
  </si>
  <si>
    <t>1210047048</t>
  </si>
  <si>
    <t>1210047054</t>
  </si>
  <si>
    <t>16-05-2025 10:00:06</t>
  </si>
  <si>
    <t>10:00:06</t>
  </si>
  <si>
    <t>1210047046</t>
  </si>
  <si>
    <t>16-05-2025 10:00:02</t>
  </si>
  <si>
    <t>16-05-2025 10:00:03</t>
  </si>
  <si>
    <t>10:00:02</t>
  </si>
  <si>
    <t>10:00:03</t>
  </si>
  <si>
    <t>1210047055</t>
  </si>
  <si>
    <t>1210047050</t>
  </si>
  <si>
    <t>16-05-2025 10:00:05</t>
  </si>
  <si>
    <t>10:00:05</t>
  </si>
  <si>
    <t>1220041393</t>
  </si>
  <si>
    <t>16-05-2025 10:00:08</t>
  </si>
  <si>
    <t>10:00:08</t>
  </si>
  <si>
    <t>1220041397</t>
  </si>
  <si>
    <t>16-05-2025 10:00:09</t>
  </si>
  <si>
    <t>10:00:09</t>
  </si>
  <si>
    <t>1220041398</t>
  </si>
  <si>
    <t>16-05-2025 10:00:11</t>
  </si>
  <si>
    <t>10:00:11</t>
  </si>
  <si>
    <t>1210047061</t>
  </si>
  <si>
    <t>1210047075</t>
  </si>
  <si>
    <t>1210047058</t>
  </si>
  <si>
    <t>1210047082</t>
  </si>
  <si>
    <t>16-05-2025 10:00:10</t>
  </si>
  <si>
    <t>10:00:10</t>
  </si>
  <si>
    <t>1210047076</t>
  </si>
  <si>
    <t>1210047066</t>
  </si>
  <si>
    <t>1210047056</t>
  </si>
  <si>
    <t>1210047072</t>
  </si>
  <si>
    <t>1210047078</t>
  </si>
  <si>
    <t>1210047062</t>
  </si>
  <si>
    <t>1210047071</t>
  </si>
  <si>
    <t>1210047079</t>
  </si>
  <si>
    <t>1210047068</t>
  </si>
  <si>
    <t>1210047080</t>
  </si>
  <si>
    <t>1210047051</t>
  </si>
  <si>
    <t>1210047067</t>
  </si>
  <si>
    <t>1210047064</t>
  </si>
  <si>
    <t>1210047057</t>
  </si>
  <si>
    <t>1210047060</t>
  </si>
  <si>
    <t>1210047052</t>
  </si>
  <si>
    <t>1210047045</t>
  </si>
  <si>
    <t>1210047070</t>
  </si>
  <si>
    <t>1210047065</t>
  </si>
  <si>
    <t>1210047073</t>
  </si>
  <si>
    <t>1210047059</t>
  </si>
  <si>
    <t>1210047074</t>
  </si>
  <si>
    <t>1210047069</t>
  </si>
  <si>
    <t>1210047053</t>
  </si>
  <si>
    <t>1210047083</t>
  </si>
  <si>
    <t>1210047081</t>
  </si>
  <si>
    <t>1210047077</t>
  </si>
  <si>
    <t>1210047084</t>
  </si>
  <si>
    <t>1210047049</t>
  </si>
  <si>
    <t>1240027266</t>
  </si>
  <si>
    <t>1210503208</t>
  </si>
  <si>
    <t>1210503206</t>
  </si>
  <si>
    <t>1210503209</t>
  </si>
  <si>
    <t>1210503207</t>
  </si>
  <si>
    <t>1220024375</t>
  </si>
  <si>
    <t>1220041391</t>
  </si>
  <si>
    <t>1220041392</t>
  </si>
  <si>
    <t>1220024374</t>
  </si>
  <si>
    <t>1220024377</t>
  </si>
  <si>
    <t>1220041396</t>
  </si>
  <si>
    <t>1220041395</t>
  </si>
  <si>
    <t>1220041394</t>
  </si>
  <si>
    <t>1220024376</t>
  </si>
  <si>
    <t>1220024951</t>
  </si>
  <si>
    <t>1210047086</t>
  </si>
  <si>
    <t>16-05-2025 10:01:02</t>
  </si>
  <si>
    <t>10:01:02</t>
  </si>
  <si>
    <t>1210047089</t>
  </si>
  <si>
    <t>16-05-2025 10:01:05</t>
  </si>
  <si>
    <t>10:01:05</t>
  </si>
  <si>
    <t>1210047085</t>
  </si>
  <si>
    <t>1210047091</t>
  </si>
  <si>
    <t>16-05-2025 10:01:06</t>
  </si>
  <si>
    <t>10:01:06</t>
  </si>
  <si>
    <t>1210031065</t>
  </si>
  <si>
    <t>1210047094</t>
  </si>
  <si>
    <t>1210031066</t>
  </si>
  <si>
    <t>1220026566</t>
  </si>
  <si>
    <t>39.55</t>
  </si>
  <si>
    <t>16-05-2025 10:01:03</t>
  </si>
  <si>
    <t>10:01:03</t>
  </si>
  <si>
    <t>1210500268</t>
  </si>
  <si>
    <t>16-05-2025 10:01:10</t>
  </si>
  <si>
    <t>10:01:10</t>
  </si>
  <si>
    <t>1220041400</t>
  </si>
  <si>
    <t>16-05-2025 10:01:07</t>
  </si>
  <si>
    <t>10:01:07</t>
  </si>
  <si>
    <t>1210031077</t>
  </si>
  <si>
    <t>16-05-2025 10:01:08</t>
  </si>
  <si>
    <t>10:01:08</t>
  </si>
  <si>
    <t>1210031078</t>
  </si>
  <si>
    <t>1210031079</t>
  </si>
  <si>
    <t>16-05-2025 10:01:09</t>
  </si>
  <si>
    <t>10:01:09</t>
  </si>
  <si>
    <t>1210031076</t>
  </si>
  <si>
    <t>1210047110</t>
  </si>
  <si>
    <t>1210047088</t>
  </si>
  <si>
    <t>1210031061</t>
  </si>
  <si>
    <t>1210047107</t>
  </si>
  <si>
    <t>1210047104</t>
  </si>
  <si>
    <t>1210047101</t>
  </si>
  <si>
    <t>1210047102</t>
  </si>
  <si>
    <t>1210047108</t>
  </si>
  <si>
    <t>1210047109</t>
  </si>
  <si>
    <t>1210031073</t>
  </si>
  <si>
    <t>1210047100</t>
  </si>
  <si>
    <t>1210047097</t>
  </si>
  <si>
    <t>1210047092</t>
  </si>
  <si>
    <t>1210047111</t>
  </si>
  <si>
    <t>1210031081</t>
  </si>
  <si>
    <t>1210031064</t>
  </si>
  <si>
    <t>1210031069</t>
  </si>
  <si>
    <t>1210031063</t>
  </si>
  <si>
    <t>1210047095</t>
  </si>
  <si>
    <t>1210047098</t>
  </si>
  <si>
    <t>1210031071</t>
  </si>
  <si>
    <t>1210047103</t>
  </si>
  <si>
    <t>1210047093</t>
  </si>
  <si>
    <t>1210047090</t>
  </si>
  <si>
    <t>1210031068</t>
  </si>
  <si>
    <t>1210047099</t>
  </si>
  <si>
    <t>1210031075</t>
  </si>
  <si>
    <t>1210031083</t>
  </si>
  <si>
    <t>1210047112</t>
  </si>
  <si>
    <t>1210031062</t>
  </si>
  <si>
    <t>1210047096</t>
  </si>
  <si>
    <t>1210031070</t>
  </si>
  <si>
    <t>1210031074</t>
  </si>
  <si>
    <t>1210047105</t>
  </si>
  <si>
    <t>1210047106</t>
  </si>
  <si>
    <t>1210031072</t>
  </si>
  <si>
    <t>1210031067</t>
  </si>
  <si>
    <t>1210031082</t>
  </si>
  <si>
    <t>1210047087</t>
  </si>
  <si>
    <t>1210929533</t>
  </si>
  <si>
    <t>1260030513</t>
  </si>
  <si>
    <t>39.75</t>
  </si>
  <si>
    <t>16-05-2025 10:01:17</t>
  </si>
  <si>
    <t>10:01:17</t>
  </si>
  <si>
    <t>1260030514</t>
  </si>
  <si>
    <t>39.73695652173913</t>
  </si>
  <si>
    <t>1240065452</t>
  </si>
  <si>
    <t>39.845</t>
  </si>
  <si>
    <t>16-05-2025 10:01:16</t>
  </si>
  <si>
    <t>10:01:16</t>
  </si>
  <si>
    <t>1210500269</t>
  </si>
  <si>
    <t>16-05-2025 10:01:11</t>
  </si>
  <si>
    <t>10:01:11</t>
  </si>
  <si>
    <t>1210500270</t>
  </si>
  <si>
    <t>1210503212</t>
  </si>
  <si>
    <t>1210500271</t>
  </si>
  <si>
    <t>1210500267</t>
  </si>
  <si>
    <t>1210029442</t>
  </si>
  <si>
    <t>1220041399</t>
  </si>
  <si>
    <t>1220024378</t>
  </si>
  <si>
    <t>39.7</t>
  </si>
  <si>
    <t>1210026515</t>
  </si>
  <si>
    <t>189.25</t>
  </si>
  <si>
    <t>16-05-2025 10:02:30</t>
  </si>
  <si>
    <t>10:02:30</t>
  </si>
  <si>
    <t>1210026521</t>
  </si>
  <si>
    <t>1210026396</t>
  </si>
  <si>
    <t>181.1611111111111</t>
  </si>
  <si>
    <t>1210026467</t>
  </si>
  <si>
    <t>1210026490</t>
  </si>
  <si>
    <t>1210047033</t>
  </si>
  <si>
    <t>1210026509</t>
  </si>
  <si>
    <t>185.7</t>
  </si>
  <si>
    <t>1210026519</t>
  </si>
  <si>
    <t>1210031052</t>
  </si>
  <si>
    <t>1210026475</t>
  </si>
  <si>
    <t>1210031018</t>
  </si>
  <si>
    <t>181</t>
  </si>
  <si>
    <t>1210026424</t>
  </si>
  <si>
    <t>182.7</t>
  </si>
  <si>
    <t>1210026391</t>
  </si>
  <si>
    <t>1210026518</t>
  </si>
  <si>
    <t>1210026512</t>
  </si>
  <si>
    <t>180.7</t>
  </si>
  <si>
    <t>1210026474</t>
  </si>
  <si>
    <t>1210026442</t>
  </si>
  <si>
    <t>182.99285714285713</t>
  </si>
  <si>
    <t>1210031044</t>
  </si>
  <si>
    <t>1210026448</t>
  </si>
  <si>
    <t>184.35</t>
  </si>
  <si>
    <t>1210026385</t>
  </si>
  <si>
    <t>180.87708333333333</t>
  </si>
  <si>
    <t>1210026416</t>
  </si>
  <si>
    <t>182</t>
  </si>
  <si>
    <t>1210026415</t>
  </si>
  <si>
    <t>1210026399</t>
  </si>
  <si>
    <t>181.67222222222222</t>
  </si>
  <si>
    <t>1210031038</t>
  </si>
  <si>
    <t>1210026458</t>
  </si>
  <si>
    <t>1210026390</t>
  </si>
  <si>
    <t>1210026491</t>
  </si>
  <si>
    <t>1210031032</t>
  </si>
  <si>
    <t>1210026405</t>
  </si>
  <si>
    <t>1210026524</t>
  </si>
  <si>
    <t>1210026464</t>
  </si>
  <si>
    <t>1210031034</t>
  </si>
  <si>
    <t>1210031056</t>
  </si>
  <si>
    <t>1210031016</t>
  </si>
  <si>
    <t>180.775</t>
  </si>
  <si>
    <t>1210031046</t>
  </si>
  <si>
    <t>185.5</t>
  </si>
  <si>
    <t>1210026499</t>
  </si>
  <si>
    <t>1210026472</t>
  </si>
  <si>
    <t>1210026426</t>
  </si>
  <si>
    <t>182.1642857142857</t>
  </si>
  <si>
    <t>1210031050</t>
  </si>
  <si>
    <t>1210026507</t>
  </si>
  <si>
    <t>185.525</t>
  </si>
  <si>
    <t>1210026423</t>
  </si>
  <si>
    <t>1210026486</t>
  </si>
  <si>
    <t>1210026393</t>
  </si>
  <si>
    <t>1210031030</t>
  </si>
  <si>
    <t>1210026496</t>
  </si>
  <si>
    <t>1210031022</t>
  </si>
  <si>
    <t>1210026412</t>
  </si>
  <si>
    <t>1210026466</t>
  </si>
  <si>
    <t>1210026433</t>
  </si>
  <si>
    <t>1210031058</t>
  </si>
  <si>
    <t>1210047040</t>
  </si>
  <si>
    <t>1210026413</t>
  </si>
  <si>
    <t>1210026404</t>
  </si>
  <si>
    <t>181.990625</t>
  </si>
  <si>
    <t>1210026455</t>
  </si>
  <si>
    <t>1210026403</t>
  </si>
  <si>
    <t>1210026489</t>
  </si>
  <si>
    <t>1210031028</t>
  </si>
  <si>
    <t>182.925</t>
  </si>
  <si>
    <t>1210031048</t>
  </si>
  <si>
    <t>1210026482</t>
  </si>
  <si>
    <t>1210026470</t>
  </si>
  <si>
    <t>1210026498</t>
  </si>
  <si>
    <t>1210031036</t>
  </si>
  <si>
    <t>1210026441</t>
  </si>
  <si>
    <t>183.6625</t>
  </si>
  <si>
    <t>1210026481</t>
  </si>
  <si>
    <t>1210026419</t>
  </si>
  <si>
    <t>1210031020</t>
  </si>
  <si>
    <t>181.05</t>
  </si>
  <si>
    <t>1210026434</t>
  </si>
  <si>
    <t>1210026447</t>
  </si>
  <si>
    <t>1210026417</t>
  </si>
  <si>
    <t>1210026504</t>
  </si>
  <si>
    <t>1210026502</t>
  </si>
  <si>
    <t>1210047042</t>
  </si>
  <si>
    <t>181.5</t>
  </si>
  <si>
    <t>1210031054</t>
  </si>
  <si>
    <t>1210026407</t>
  </si>
  <si>
    <t>1210026451</t>
  </si>
  <si>
    <t>1210031060</t>
  </si>
  <si>
    <t>1210026388</t>
  </si>
  <si>
    <t>1210031024</t>
  </si>
  <si>
    <t>1210026440</t>
  </si>
  <si>
    <t>1210026459</t>
  </si>
  <si>
    <t>1210026395</t>
  </si>
  <si>
    <t>1210031026</t>
  </si>
  <si>
    <t>1210047036</t>
  </si>
  <si>
    <t>1210026463</t>
  </si>
  <si>
    <t>1210026494</t>
  </si>
  <si>
    <t>1210026506</t>
  </si>
  <si>
    <t>1210031040</t>
  </si>
  <si>
    <t>1210026449</t>
  </si>
  <si>
    <t>184.03333333333333</t>
  </si>
  <si>
    <t>1210026431</t>
  </si>
  <si>
    <t>182.85</t>
  </si>
  <si>
    <t>1210026432</t>
  </si>
  <si>
    <t>182.8</t>
  </si>
  <si>
    <t>1210031042</t>
  </si>
  <si>
    <t>1210026478</t>
  </si>
  <si>
    <t>1210026439</t>
  </si>
  <si>
    <t>1210026525</t>
  </si>
  <si>
    <t>1210026513</t>
  </si>
  <si>
    <t>1210026483</t>
  </si>
  <si>
    <t>1210047039</t>
  </si>
  <si>
    <t>1210047044</t>
  </si>
  <si>
    <t>1210047037</t>
  </si>
  <si>
    <t>185.225</t>
  </si>
  <si>
    <t>1210026425</t>
  </si>
  <si>
    <t>1210026456</t>
  </si>
  <si>
    <t>1220026549</t>
  </si>
  <si>
    <t>181.84166666666667</t>
  </si>
  <si>
    <t>16-05-2025 09:48:14</t>
  </si>
  <si>
    <t>09:48:14</t>
  </si>
  <si>
    <t>1210929510</t>
  </si>
  <si>
    <t>1210929512</t>
  </si>
  <si>
    <t>185.425</t>
  </si>
  <si>
    <t>1260030493</t>
  </si>
  <si>
    <t>181.95714285714286</t>
  </si>
  <si>
    <t>1260030494</t>
  </si>
  <si>
    <t>182.32291666666666</t>
  </si>
  <si>
    <t>1260030495</t>
  </si>
  <si>
    <t>182.76666666666668</t>
  </si>
  <si>
    <t>16-05-2025 09:48:54</t>
  </si>
  <si>
    <t>09:48:54</t>
  </si>
  <si>
    <t>1240027264</t>
  </si>
  <si>
    <t>182.66333333333333</t>
  </si>
  <si>
    <t>16-05-2025 09:48:15</t>
  </si>
  <si>
    <t>09:48:15</t>
  </si>
  <si>
    <t>1240027262</t>
  </si>
  <si>
    <t>1210503192</t>
  </si>
  <si>
    <t>184.5</t>
  </si>
  <si>
    <t>1210500227</t>
  </si>
  <si>
    <t>1210503188</t>
  </si>
  <si>
    <t>186.09736842105264</t>
  </si>
  <si>
    <t>1210500230</t>
  </si>
  <si>
    <t>1210500221</t>
  </si>
  <si>
    <t>1210500233</t>
  </si>
  <si>
    <t>186.58333333333334</t>
  </si>
  <si>
    <t>1210500224</t>
  </si>
  <si>
    <t>1210500231</t>
  </si>
  <si>
    <t>1210500222</t>
  </si>
  <si>
    <t>1210503190</t>
  </si>
  <si>
    <t>186.29375</t>
  </si>
  <si>
    <t>1210503193</t>
  </si>
  <si>
    <t>1210029441</t>
  </si>
  <si>
    <t>181.87142857142857</t>
  </si>
  <si>
    <t>1220041379</t>
  </si>
  <si>
    <t>184.97291666666666</t>
  </si>
  <si>
    <t>1220041390</t>
  </si>
  <si>
    <t>1220024364</t>
  </si>
  <si>
    <t>1220041374</t>
  </si>
  <si>
    <t>183.96875</t>
  </si>
  <si>
    <t>1220041385</t>
  </si>
  <si>
    <t>1220041376</t>
  </si>
  <si>
    <t>184.67857142857142</t>
  </si>
  <si>
    <t>1220024360</t>
  </si>
  <si>
    <t>1220024356</t>
  </si>
  <si>
    <t>1220024371</t>
  </si>
  <si>
    <t>1220024372</t>
  </si>
  <si>
    <t>181.1</t>
  </si>
  <si>
    <t>1220041387</t>
  </si>
  <si>
    <t>1220041383</t>
  </si>
  <si>
    <t>1220041381</t>
  </si>
  <si>
    <t>1220041389</t>
  </si>
  <si>
    <t>1220024368</t>
  </si>
  <si>
    <t>1220024366</t>
  </si>
  <si>
    <t>1220024358</t>
  </si>
  <si>
    <t>1220024363</t>
  </si>
  <si>
    <t>1220024878</t>
  </si>
  <si>
    <t>1210047201</t>
  </si>
  <si>
    <t>160.5</t>
  </si>
  <si>
    <t>16-05-2025 10:11:03</t>
  </si>
  <si>
    <t>10:11:03</t>
  </si>
  <si>
    <t>1210047259</t>
  </si>
  <si>
    <t>162.25</t>
  </si>
  <si>
    <t>16-05-2025 10:11:05</t>
  </si>
  <si>
    <t>10:11:05</t>
  </si>
  <si>
    <t>1210047244</t>
  </si>
  <si>
    <t>161.8</t>
  </si>
  <si>
    <t>16-05-2025 10:11:04</t>
  </si>
  <si>
    <t>10:11:04</t>
  </si>
  <si>
    <t>1210031119</t>
  </si>
  <si>
    <t>162.1</t>
  </si>
  <si>
    <t>16-05-2025 10:11:06</t>
  </si>
  <si>
    <t>10:11:06</t>
  </si>
  <si>
    <t>1210047200</t>
  </si>
  <si>
    <t>160.9</t>
  </si>
  <si>
    <t>1210047134</t>
  </si>
  <si>
    <t>160.2</t>
  </si>
  <si>
    <t>16-05-2025 10:11:02</t>
  </si>
  <si>
    <t>10:11:02</t>
  </si>
  <si>
    <t>1210047125</t>
  </si>
  <si>
    <t>160.25</t>
  </si>
  <si>
    <t>1210047233</t>
  </si>
  <si>
    <t>161.3625</t>
  </si>
  <si>
    <t>1210047184</t>
  </si>
  <si>
    <t>160.35</t>
  </si>
  <si>
    <t>1210031112</t>
  </si>
  <si>
    <t>162.05</t>
  </si>
  <si>
    <t>1210047165</t>
  </si>
  <si>
    <t>1210047122</t>
  </si>
  <si>
    <t>159.75</t>
  </si>
  <si>
    <t>16-05-2025 10:11:01</t>
  </si>
  <si>
    <t>10:11:01</t>
  </si>
  <si>
    <t>1210031106</t>
  </si>
  <si>
    <t>161.2</t>
  </si>
  <si>
    <t>1210047216</t>
  </si>
  <si>
    <t>159.87142857142857</t>
  </si>
  <si>
    <t>1210047121</t>
  </si>
  <si>
    <t>159.9375</t>
  </si>
  <si>
    <t>1210047239</t>
  </si>
  <si>
    <t>161.825</t>
  </si>
  <si>
    <t>1210031123</t>
  </si>
  <si>
    <t>1210031084</t>
  </si>
  <si>
    <t>160.3</t>
  </si>
  <si>
    <t>1210031114</t>
  </si>
  <si>
    <t>162.55</t>
  </si>
  <si>
    <t>1210047224</t>
  </si>
  <si>
    <t>160.17857142857142</t>
  </si>
  <si>
    <t>1210047195</t>
  </si>
  <si>
    <t>160.55</t>
  </si>
  <si>
    <t>1210047142</t>
  </si>
  <si>
    <t>160.27142857142857</t>
  </si>
  <si>
    <t>1210047232</t>
  </si>
  <si>
    <t>1210047161</t>
  </si>
  <si>
    <t>1210047230</t>
  </si>
  <si>
    <t>1210031098</t>
  </si>
  <si>
    <t>1210047219</t>
  </si>
  <si>
    <t>160</t>
  </si>
  <si>
    <t>1210031090</t>
  </si>
  <si>
    <t>1210031125</t>
  </si>
  <si>
    <t>162.2</t>
  </si>
  <si>
    <t>1210047152</t>
  </si>
  <si>
    <t>160.4</t>
  </si>
  <si>
    <t>1210047140</t>
  </si>
  <si>
    <t>1210031096</t>
  </si>
  <si>
    <t>160.575</t>
  </si>
  <si>
    <t>1210047193</t>
  </si>
  <si>
    <t>1210047215</t>
  </si>
  <si>
    <t>159.88333333333333</t>
  </si>
  <si>
    <t>1210047209</t>
  </si>
  <si>
    <t>159.9</t>
  </si>
  <si>
    <t>1210031104</t>
  </si>
  <si>
    <t>160.1</t>
  </si>
  <si>
    <t>1210047141</t>
  </si>
  <si>
    <t>1210047114</t>
  </si>
  <si>
    <t>159.6</t>
  </si>
  <si>
    <t>1210031088</t>
  </si>
  <si>
    <t>1210047191</t>
  </si>
  <si>
    <t>1210047133</t>
  </si>
  <si>
    <t>1210047228</t>
  </si>
  <si>
    <t>160.45</t>
  </si>
  <si>
    <t>1210047242</t>
  </si>
  <si>
    <t>161.76666666666668</t>
  </si>
  <si>
    <t>1210031121</t>
  </si>
  <si>
    <t>161.75</t>
  </si>
  <si>
    <t>1210047115</t>
  </si>
  <si>
    <t>1210047172</t>
  </si>
  <si>
    <t>160.07272727272726</t>
  </si>
  <si>
    <t>1210031092</t>
  </si>
  <si>
    <t>1210047155</t>
  </si>
  <si>
    <t>1210047183</t>
  </si>
  <si>
    <t>160.435</t>
  </si>
  <si>
    <t>1210047131</t>
  </si>
  <si>
    <t>1210047207</t>
  </si>
  <si>
    <t>1210047237</t>
  </si>
  <si>
    <t>161.25</t>
  </si>
  <si>
    <t>1210047217</t>
  </si>
  <si>
    <t>159.95</t>
  </si>
  <si>
    <t>1210047151</t>
  </si>
  <si>
    <t>1210047144</t>
  </si>
  <si>
    <t>1210047171</t>
  </si>
  <si>
    <t>1210031110</t>
  </si>
  <si>
    <t>161.65</t>
  </si>
  <si>
    <t>1210047222</t>
  </si>
  <si>
    <t>160.05</t>
  </si>
  <si>
    <t>1210047182</t>
  </si>
  <si>
    <t>1210047250</t>
  </si>
  <si>
    <t>162.06666666666666</t>
  </si>
  <si>
    <t>1210047238</t>
  </si>
  <si>
    <t>161.82</t>
  </si>
  <si>
    <t>1210047208</t>
  </si>
  <si>
    <t>1210047175</t>
  </si>
  <si>
    <t>1210929561</t>
  </si>
  <si>
    <t>1210929563</t>
  </si>
  <si>
    <t>16-05-2025 10:11:07</t>
  </si>
  <si>
    <t>10:11:07</t>
  </si>
  <si>
    <t>1210500295</t>
  </si>
  <si>
    <t>161.95</t>
  </si>
  <si>
    <t>1210500296</t>
  </si>
  <si>
    <t>162.15</t>
  </si>
  <si>
    <t>1210503220</t>
  </si>
  <si>
    <t>162.6375</t>
  </si>
  <si>
    <t>1210503223</t>
  </si>
  <si>
    <t>163.1375</t>
  </si>
  <si>
    <t>1220024385</t>
  </si>
  <si>
    <t>162.08</t>
  </si>
  <si>
    <t>1220041401</t>
  </si>
  <si>
    <t>159.82916666666668</t>
  </si>
  <si>
    <t>1220041410</t>
  </si>
  <si>
    <t>161.45</t>
  </si>
  <si>
    <t>1220041402</t>
  </si>
  <si>
    <t>1220024383</t>
  </si>
  <si>
    <t>162.275</t>
  </si>
  <si>
    <t>1220024395</t>
  </si>
  <si>
    <t>162.75</t>
  </si>
  <si>
    <t>1220024393</t>
  </si>
  <si>
    <t>159.7</t>
  </si>
  <si>
    <t>1220024952</t>
  </si>
  <si>
    <t>161.9764705882353</t>
  </si>
  <si>
    <t>1210047253</t>
  </si>
  <si>
    <t>1210047257</t>
  </si>
  <si>
    <t>162.48333333333332</t>
  </si>
  <si>
    <t>1210047154</t>
  </si>
  <si>
    <t>160.37222222222223</t>
  </si>
  <si>
    <t>1210047192</t>
  </si>
  <si>
    <t>160.35714285714286</t>
  </si>
  <si>
    <t>1210047248</t>
  </si>
  <si>
    <t>1210031086</t>
  </si>
  <si>
    <t>1210047225</t>
  </si>
  <si>
    <t>160.7</t>
  </si>
  <si>
    <t>1210047162</t>
  </si>
  <si>
    <t>159.9857142857143</t>
  </si>
  <si>
    <t>1210047139</t>
  </si>
  <si>
    <t>160.16041666666666</t>
  </si>
  <si>
    <t>1210047177</t>
  </si>
  <si>
    <t>1210047113</t>
  </si>
  <si>
    <t>159.62777777777777</t>
  </si>
  <si>
    <t>1210047163</t>
  </si>
  <si>
    <t>1210047118</t>
  </si>
  <si>
    <t>159.70909090909092</t>
  </si>
  <si>
    <t>1210031100</t>
  </si>
  <si>
    <t>1210047187</t>
  </si>
  <si>
    <t>1210031102</t>
  </si>
  <si>
    <t>1210031118</t>
  </si>
  <si>
    <t>1210047124</t>
  </si>
  <si>
    <t>1210047174</t>
  </si>
  <si>
    <t>160.21428571428572</t>
  </si>
  <si>
    <t>1210047173</t>
  </si>
  <si>
    <t>160.11666666666667</t>
  </si>
  <si>
    <t>1210047132</t>
  </si>
  <si>
    <t>160.24166666666667</t>
  </si>
  <si>
    <t>1210047263</t>
  </si>
  <si>
    <t>1210047164</t>
  </si>
  <si>
    <t>160.23125</t>
  </si>
  <si>
    <t>1210047199</t>
  </si>
  <si>
    <t>1210047211</t>
  </si>
  <si>
    <t>162.5</t>
  </si>
  <si>
    <t>1210047203</t>
  </si>
  <si>
    <t>1210047153</t>
  </si>
  <si>
    <t>160.3125</t>
  </si>
  <si>
    <t>1210047265</t>
  </si>
  <si>
    <t>1210031127</t>
  </si>
  <si>
    <t>162.6</t>
  </si>
  <si>
    <t>1210047145</t>
  </si>
  <si>
    <t>1210031094</t>
  </si>
  <si>
    <t>1210047245</t>
  </si>
  <si>
    <t>1210031108</t>
  </si>
  <si>
    <t>1210047261</t>
  </si>
  <si>
    <t>1210047267</t>
  </si>
  <si>
    <t>1210047254</t>
  </si>
  <si>
    <t>1210047120</t>
  </si>
  <si>
    <t>1240027270</t>
  </si>
  <si>
    <t>1210503222</t>
  </si>
  <si>
    <t>163.17</t>
  </si>
  <si>
    <t>1210500298</t>
  </si>
  <si>
    <t>1210503219</t>
  </si>
  <si>
    <t>162.51315789473685</t>
  </si>
  <si>
    <t>1210500299</t>
  </si>
  <si>
    <t>162.65</t>
  </si>
  <si>
    <t>1210500300</t>
  </si>
  <si>
    <t>162.98333333333332</t>
  </si>
  <si>
    <t>1210500301</t>
  </si>
  <si>
    <t>16-05-2025 10:11:08</t>
  </si>
  <si>
    <t>10:11:08</t>
  </si>
  <si>
    <t>1210500304</t>
  </si>
  <si>
    <t>163.25</t>
  </si>
  <si>
    <t>1220041405</t>
  </si>
  <si>
    <t>159.99791666666667</t>
  </si>
  <si>
    <t>1220041416</t>
  </si>
  <si>
    <t>161.9857142857143</t>
  </si>
  <si>
    <t>1220024380</t>
  </si>
  <si>
    <t>1220041412</t>
  </si>
  <si>
    <t>1220041409</t>
  </si>
  <si>
    <t>161.5</t>
  </si>
  <si>
    <t>1220041407</t>
  </si>
  <si>
    <t>161.05</t>
  </si>
  <si>
    <t>1220041415</t>
  </si>
  <si>
    <t>161.77272727272728</t>
  </si>
  <si>
    <t>1220024390</t>
  </si>
  <si>
    <t>1220024387</t>
  </si>
  <si>
    <t>161.9</t>
  </si>
  <si>
    <t>1220024382</t>
  </si>
  <si>
    <t>162.4</t>
  </si>
  <si>
    <t>1220024388</t>
  </si>
  <si>
    <t>161.865</t>
  </si>
  <si>
    <t>1220026567</t>
  </si>
  <si>
    <t>16-05-2025 10:12:25</t>
  </si>
  <si>
    <t>10:12:25</t>
  </si>
  <si>
    <t>1260030529</t>
  </si>
  <si>
    <t>1260030530</t>
  </si>
  <si>
    <t>164.575</t>
  </si>
  <si>
    <t>1260030532</t>
  </si>
  <si>
    <t>164.6125</t>
  </si>
  <si>
    <t>16-05-2025 10:12:26</t>
  </si>
  <si>
    <t>10:12:26</t>
  </si>
  <si>
    <t>1240027272</t>
  </si>
  <si>
    <t>164.72666666666666</t>
  </si>
  <si>
    <t>1210029443</t>
  </si>
  <si>
    <t>164.6</t>
  </si>
  <si>
    <t>1210047279</t>
  </si>
  <si>
    <t>172.53333333333333</t>
  </si>
  <si>
    <t>16-05-2025 10:16:19</t>
  </si>
  <si>
    <t>10:16:19</t>
  </si>
  <si>
    <t>1210047370</t>
  </si>
  <si>
    <t>10.05</t>
  </si>
  <si>
    <t>16-05-2025 10:16:20</t>
  </si>
  <si>
    <t>10:16:20</t>
  </si>
  <si>
    <t>1210047468</t>
  </si>
  <si>
    <t>16-05-2025 10:16:21</t>
  </si>
  <si>
    <t>10:16:21</t>
  </si>
  <si>
    <t>1210047281</t>
  </si>
  <si>
    <t>172.46666666666667</t>
  </si>
  <si>
    <t>1210047387</t>
  </si>
  <si>
    <t>1210047495</t>
  </si>
  <si>
    <t>1210047269</t>
  </si>
  <si>
    <t>172.19444444444446</t>
  </si>
  <si>
    <t>16-05-2025 10:16:18</t>
  </si>
  <si>
    <t>10:16:18</t>
  </si>
  <si>
    <t>1210047368</t>
  </si>
  <si>
    <t>10.1</t>
  </si>
  <si>
    <t>1210047466</t>
  </si>
  <si>
    <t>172.10357142857143</t>
  </si>
  <si>
    <t>1210047376</t>
  </si>
  <si>
    <t>10.089285714285714</t>
  </si>
  <si>
    <t>1210047481</t>
  </si>
  <si>
    <t>1210047286</t>
  </si>
  <si>
    <t>172.25833333333333</t>
  </si>
  <si>
    <t>1210047386</t>
  </si>
  <si>
    <t>1210047477</t>
  </si>
  <si>
    <t>1210047287</t>
  </si>
  <si>
    <t>1210047389</t>
  </si>
  <si>
    <t>1210047482</t>
  </si>
  <si>
    <t>1210047285</t>
  </si>
  <si>
    <t>172.275</t>
  </si>
  <si>
    <t>1210047390</t>
  </si>
  <si>
    <t>1210047485</t>
  </si>
  <si>
    <t>1210047275</t>
  </si>
  <si>
    <t>172.41666666666666</t>
  </si>
  <si>
    <t>1210047367</t>
  </si>
  <si>
    <t>1210047465</t>
  </si>
  <si>
    <t>1210047272</t>
  </si>
  <si>
    <t>1210047374</t>
  </si>
  <si>
    <t>1210047472</t>
  </si>
  <si>
    <t>1210047282</t>
  </si>
  <si>
    <t>1210047403</t>
  </si>
  <si>
    <t>10.0625</t>
  </si>
  <si>
    <t>1210047504</t>
  </si>
  <si>
    <t>1210047280</t>
  </si>
  <si>
    <t>1210047369</t>
  </si>
  <si>
    <t>1210047467</t>
  </si>
  <si>
    <t>1210047277</t>
  </si>
  <si>
    <t>1210047391</t>
  </si>
  <si>
    <t>1210047497</t>
  </si>
  <si>
    <t>1210047293</t>
  </si>
  <si>
    <t>172.48333333333332</t>
  </si>
  <si>
    <t>1210047401</t>
  </si>
  <si>
    <t>1210047489</t>
  </si>
  <si>
    <t>1210047274</t>
  </si>
  <si>
    <t>172.05</t>
  </si>
  <si>
    <t>1210047397</t>
  </si>
  <si>
    <t>1210047493</t>
  </si>
  <si>
    <t>1210047359</t>
  </si>
  <si>
    <t>172.65</t>
  </si>
  <si>
    <t>1210047436</t>
  </si>
  <si>
    <t>1210047547</t>
  </si>
  <si>
    <t>1210047270</t>
  </si>
  <si>
    <t>1210047375</t>
  </si>
  <si>
    <t>10.083333333333334</t>
  </si>
  <si>
    <t>1210047473</t>
  </si>
  <si>
    <t>1210047290</t>
  </si>
  <si>
    <t>172.86428571428573</t>
  </si>
  <si>
    <t>1210047404</t>
  </si>
  <si>
    <t>1210047502</t>
  </si>
  <si>
    <t>1210047301</t>
  </si>
  <si>
    <t>1210047377</t>
  </si>
  <si>
    <t>1210047474</t>
  </si>
  <si>
    <t>1210047289</t>
  </si>
  <si>
    <t>1210047392</t>
  </si>
  <si>
    <t>1210047499</t>
  </si>
  <si>
    <t>1210047278</t>
  </si>
  <si>
    <t>172.00625</t>
  </si>
  <si>
    <t>1210047381</t>
  </si>
  <si>
    <t>1210047478</t>
  </si>
  <si>
    <t>1210047563</t>
  </si>
  <si>
    <t>1210047564</t>
  </si>
  <si>
    <t>16-05-2025 10:16:22</t>
  </si>
  <si>
    <t>10:16:22</t>
  </si>
  <si>
    <t>1210047565</t>
  </si>
  <si>
    <t>16-05-2025 10:16:23</t>
  </si>
  <si>
    <t>10:16:23</t>
  </si>
  <si>
    <t>1210047288</t>
  </si>
  <si>
    <t>1210047396</t>
  </si>
  <si>
    <t>1210047484</t>
  </si>
  <si>
    <t>1210047300</t>
  </si>
  <si>
    <t>1210047408</t>
  </si>
  <si>
    <t>1210047500</t>
  </si>
  <si>
    <t>1210047273</t>
  </si>
  <si>
    <t>1210047414</t>
  </si>
  <si>
    <t>1210047513</t>
  </si>
  <si>
    <t>1210047294</t>
  </si>
  <si>
    <t>1210047402</t>
  </si>
  <si>
    <t>1210047488</t>
  </si>
  <si>
    <t>1210047566</t>
  </si>
  <si>
    <t>177.0681818181818</t>
  </si>
  <si>
    <t>16-05-2025 10:17:02</t>
  </si>
  <si>
    <t>16-05-2025 10:17:03</t>
  </si>
  <si>
    <t>10:17:02</t>
  </si>
  <si>
    <t>10:17:03</t>
  </si>
  <si>
    <t>1210047567</t>
  </si>
  <si>
    <t>1210047568</t>
  </si>
  <si>
    <t>16-05-2025 10:17:04</t>
  </si>
  <si>
    <t>10:17:04</t>
  </si>
  <si>
    <t>1210047291</t>
  </si>
  <si>
    <t>1210047398</t>
  </si>
  <si>
    <t>1210047492</t>
  </si>
  <si>
    <t>1210047318</t>
  </si>
  <si>
    <t>1210047419</t>
  </si>
  <si>
    <t>1210047517</t>
  </si>
  <si>
    <t>1210047276</t>
  </si>
  <si>
    <t>1210047372</t>
  </si>
  <si>
    <t>10.075</t>
  </si>
  <si>
    <t>1210047471</t>
  </si>
  <si>
    <t>1210047283</t>
  </si>
  <si>
    <t>1210047394</t>
  </si>
  <si>
    <t>1210047498</t>
  </si>
  <si>
    <t>1210047309</t>
  </si>
  <si>
    <t>1210047429</t>
  </si>
  <si>
    <t>1210047522</t>
  </si>
  <si>
    <t>1210047330</t>
  </si>
  <si>
    <t>1210047384</t>
  </si>
  <si>
    <t>1210047476</t>
  </si>
  <si>
    <t>1210047295</t>
  </si>
  <si>
    <t>1210047388</t>
  </si>
  <si>
    <t>1210047496</t>
  </si>
  <si>
    <t>1210047296</t>
  </si>
  <si>
    <t>1210047373</t>
  </si>
  <si>
    <t>1210047469</t>
  </si>
  <si>
    <t>1210047302</t>
  </si>
  <si>
    <t>172.775</t>
  </si>
  <si>
    <t>1210047415</t>
  </si>
  <si>
    <t>1210047515</t>
  </si>
  <si>
    <t>1210047284</t>
  </si>
  <si>
    <t>1210047371</t>
  </si>
  <si>
    <t>1210047470</t>
  </si>
  <si>
    <t>1210047315</t>
  </si>
  <si>
    <t>1210047512</t>
  </si>
  <si>
    <t>1210047316</t>
  </si>
  <si>
    <t>172.80714285714285</t>
  </si>
  <si>
    <t>1210047446</t>
  </si>
  <si>
    <t>10.039285714285715</t>
  </si>
  <si>
    <t>1210047537</t>
  </si>
  <si>
    <t>1210047328</t>
  </si>
  <si>
    <t>1210047382</t>
  </si>
  <si>
    <t>1210047486</t>
  </si>
  <si>
    <t>1210047331</t>
  </si>
  <si>
    <t>172.8</t>
  </si>
  <si>
    <t>1210047462</t>
  </si>
  <si>
    <t>1210047556</t>
  </si>
  <si>
    <t>1210047327</t>
  </si>
  <si>
    <t>1210047383</t>
  </si>
  <si>
    <t>1210047475</t>
  </si>
  <si>
    <t>1210047333</t>
  </si>
  <si>
    <t>172.66666666666666</t>
  </si>
  <si>
    <t>1210047530</t>
  </si>
  <si>
    <t>1210047569</t>
  </si>
  <si>
    <t>16-05-2025 10:17:06</t>
  </si>
  <si>
    <t>10:17:06</t>
  </si>
  <si>
    <t>1210047570</t>
  </si>
  <si>
    <t>16-05-2025 10:17:07</t>
  </si>
  <si>
    <t>10:17:07</t>
  </si>
  <si>
    <t>1210047571</t>
  </si>
  <si>
    <t>1210047298</t>
  </si>
  <si>
    <t>1210047417</t>
  </si>
  <si>
    <t>1210047514</t>
  </si>
  <si>
    <t>1210047299</t>
  </si>
  <si>
    <t>1210047399</t>
  </si>
  <si>
    <t>1210047490</t>
  </si>
  <si>
    <t>1210047314</t>
  </si>
  <si>
    <t>1210047427</t>
  </si>
  <si>
    <t>1210047524</t>
  </si>
  <si>
    <t>1210047323</t>
  </si>
  <si>
    <t>172.62857142857143</t>
  </si>
  <si>
    <t>1210047422</t>
  </si>
  <si>
    <t>1210047523</t>
  </si>
  <si>
    <t>1210047292</t>
  </si>
  <si>
    <t>1210047378</t>
  </si>
  <si>
    <t>1210047479</t>
  </si>
  <si>
    <t>1210047324</t>
  </si>
  <si>
    <t>172.75</t>
  </si>
  <si>
    <t>1210047424</t>
  </si>
  <si>
    <t>1210047519</t>
  </si>
  <si>
    <t>1210047350</t>
  </si>
  <si>
    <t>1210047460</t>
  </si>
  <si>
    <t>1210047562</t>
  </si>
  <si>
    <t>1210047335</t>
  </si>
  <si>
    <t>172.475</t>
  </si>
  <si>
    <t>1210047442</t>
  </si>
  <si>
    <t>1210047534</t>
  </si>
  <si>
    <t>1210047304</t>
  </si>
  <si>
    <t>1210047445</t>
  </si>
  <si>
    <t>1210047553</t>
  </si>
  <si>
    <t>1210047332</t>
  </si>
  <si>
    <t>172.4625</t>
  </si>
  <si>
    <t>1210047438</t>
  </si>
  <si>
    <t>1210047545</t>
  </si>
  <si>
    <t>1210047325</t>
  </si>
  <si>
    <t>1210047428</t>
  </si>
  <si>
    <t>1210047521</t>
  </si>
  <si>
    <t>1210047317</t>
  </si>
  <si>
    <t>1210047451</t>
  </si>
  <si>
    <t>1210047548</t>
  </si>
  <si>
    <t>1210047342</t>
  </si>
  <si>
    <t>1210047458</t>
  </si>
  <si>
    <t>1210047555</t>
  </si>
  <si>
    <t>1210047310</t>
  </si>
  <si>
    <t>1210047423</t>
  </si>
  <si>
    <t>1210047538</t>
  </si>
  <si>
    <t>1210047322</t>
  </si>
  <si>
    <t>1210047421</t>
  </si>
  <si>
    <t>1210047528</t>
  </si>
  <si>
    <t>1210047337</t>
  </si>
  <si>
    <t>172.36666666666667</t>
  </si>
  <si>
    <t>1210047395</t>
  </si>
  <si>
    <t>1210047505</t>
  </si>
  <si>
    <t>1210047336</t>
  </si>
  <si>
    <t>1210047448</t>
  </si>
  <si>
    <t>1210047539</t>
  </si>
  <si>
    <t>1210047297</t>
  </si>
  <si>
    <t>1210047413</t>
  </si>
  <si>
    <t>1210047511</t>
  </si>
  <si>
    <t>1210047351</t>
  </si>
  <si>
    <t>1210047440</t>
  </si>
  <si>
    <t>1210047550</t>
  </si>
  <si>
    <t>1210047326</t>
  </si>
  <si>
    <t>1210047459</t>
  </si>
  <si>
    <t>1210047557</t>
  </si>
  <si>
    <t>1210047319</t>
  </si>
  <si>
    <t>1210047432</t>
  </si>
  <si>
    <t>1210047527</t>
  </si>
  <si>
    <t>1210047312</t>
  </si>
  <si>
    <t>1210047420</t>
  </si>
  <si>
    <t>1210047518</t>
  </si>
  <si>
    <t>1210047329</t>
  </si>
  <si>
    <t>1210047418</t>
  </si>
  <si>
    <t>1210047516</t>
  </si>
  <si>
    <t>1210047355</t>
  </si>
  <si>
    <t>1210047450</t>
  </si>
  <si>
    <t>1210047542</t>
  </si>
  <si>
    <t>1210047303</t>
  </si>
  <si>
    <t>172.85</t>
  </si>
  <si>
    <t>1210047426</t>
  </si>
  <si>
    <t>1210047535</t>
  </si>
  <si>
    <t>1210047343</t>
  </si>
  <si>
    <t>172.93571428571428</t>
  </si>
  <si>
    <t>1210047456</t>
  </si>
  <si>
    <t>1210047554</t>
  </si>
  <si>
    <t>1210047311</t>
  </si>
  <si>
    <t>1210047437</t>
  </si>
  <si>
    <t>1210047541</t>
  </si>
  <si>
    <t>1210047363</t>
  </si>
  <si>
    <t>173</t>
  </si>
  <si>
    <t>1210047452</t>
  </si>
  <si>
    <t>1210047546</t>
  </si>
  <si>
    <t>1210047334</t>
  </si>
  <si>
    <t>172.9</t>
  </si>
  <si>
    <t>1210047385</t>
  </si>
  <si>
    <t>1210047480</t>
  </si>
  <si>
    <t>1210047348</t>
  </si>
  <si>
    <t>1210047464</t>
  </si>
  <si>
    <t>1210047560</t>
  </si>
  <si>
    <t>1210047313</t>
  </si>
  <si>
    <t>1210047380</t>
  </si>
  <si>
    <t>1210047487</t>
  </si>
  <si>
    <t>1210047307</t>
  </si>
  <si>
    <t>172.6</t>
  </si>
  <si>
    <t>1210047379</t>
  </si>
  <si>
    <t>10.090909090909092</t>
  </si>
  <si>
    <t>1210047494</t>
  </si>
  <si>
    <t>1210047345</t>
  </si>
  <si>
    <t>172.675</t>
  </si>
  <si>
    <t>1210047441</t>
  </si>
  <si>
    <t>1210047552</t>
  </si>
  <si>
    <t>1210047354</t>
  </si>
  <si>
    <t>172.43333333333334</t>
  </si>
  <si>
    <t>1210047453</t>
  </si>
  <si>
    <t>1210047549</t>
  </si>
  <si>
    <t>1210047346</t>
  </si>
  <si>
    <t>1210047457</t>
  </si>
  <si>
    <t>1210047561</t>
  </si>
  <si>
    <t>1210047364</t>
  </si>
  <si>
    <t>1210047409</t>
  </si>
  <si>
    <t>1210047507</t>
  </si>
  <si>
    <t>1210047306</t>
  </si>
  <si>
    <t>172.545</t>
  </si>
  <si>
    <t>1210047425</t>
  </si>
  <si>
    <t>1210047520</t>
  </si>
  <si>
    <t>1210047340</t>
  </si>
  <si>
    <t>1210047454</t>
  </si>
  <si>
    <t>1210047543</t>
  </si>
  <si>
    <t>1210047305</t>
  </si>
  <si>
    <t>1210047412</t>
  </si>
  <si>
    <t>1210047510</t>
  </si>
  <si>
    <t>1210047360</t>
  </si>
  <si>
    <t>172.95</t>
  </si>
  <si>
    <t>1210047407</t>
  </si>
  <si>
    <t>1210047508</t>
  </si>
  <si>
    <t>1210047362</t>
  </si>
  <si>
    <t>1210047405</t>
  </si>
  <si>
    <t>1210047501</t>
  </si>
  <si>
    <t>1210047349</t>
  </si>
  <si>
    <t>1210047435</t>
  </si>
  <si>
    <t>1210047529</t>
  </si>
  <si>
    <t>1210047358</t>
  </si>
  <si>
    <t>1210047443</t>
  </si>
  <si>
    <t>1210047533</t>
  </si>
  <si>
    <t>1210047352</t>
  </si>
  <si>
    <t>1210047449</t>
  </si>
  <si>
    <t>1210047544</t>
  </si>
  <si>
    <t>1210047344</t>
  </si>
  <si>
    <t>172.49166666666667</t>
  </si>
  <si>
    <t>1210047439</t>
  </si>
  <si>
    <t>1210047531</t>
  </si>
  <si>
    <t>1210047356</t>
  </si>
  <si>
    <t>1210047406</t>
  </si>
  <si>
    <t>1210047506</t>
  </si>
  <si>
    <t>1210047366</t>
  </si>
  <si>
    <t>1210047410</t>
  </si>
  <si>
    <t>1210047503</t>
  </si>
  <si>
    <t>1210047341</t>
  </si>
  <si>
    <t>1210047393</t>
  </si>
  <si>
    <t>1210047483</t>
  </si>
  <si>
    <t>1210047365</t>
  </si>
  <si>
    <t>1210047411</t>
  </si>
  <si>
    <t>1210047509</t>
  </si>
  <si>
    <t>1210047321</t>
  </si>
  <si>
    <t>1210047455</t>
  </si>
  <si>
    <t>1210047551</t>
  </si>
  <si>
    <t>1210047339</t>
  </si>
  <si>
    <t>1210047431</t>
  </si>
  <si>
    <t>1210047525</t>
  </si>
  <si>
    <t>1210047357</t>
  </si>
  <si>
    <t>1210047463</t>
  </si>
  <si>
    <t>1210047558</t>
  </si>
  <si>
    <t>1210047361</t>
  </si>
  <si>
    <t>1210047461</t>
  </si>
  <si>
    <t>1210047559</t>
  </si>
  <si>
    <t>1210047308</t>
  </si>
  <si>
    <t>1210047430</t>
  </si>
  <si>
    <t>1210047536</t>
  </si>
  <si>
    <t>1210047320</t>
  </si>
  <si>
    <t>1210047433</t>
  </si>
  <si>
    <t>1210047526</t>
  </si>
  <si>
    <t>1210047347</t>
  </si>
  <si>
    <t>172.39166666666668</t>
  </si>
  <si>
    <t>1210047400</t>
  </si>
  <si>
    <t>1210047491</t>
  </si>
  <si>
    <t>1210047353</t>
  </si>
  <si>
    <t>1210047447</t>
  </si>
  <si>
    <t>1210047540</t>
  </si>
  <si>
    <t>1210047338</t>
  </si>
  <si>
    <t>1210047444</t>
  </si>
  <si>
    <t>1210047532</t>
  </si>
  <si>
    <t>1220026569</t>
  </si>
  <si>
    <t>177.15</t>
  </si>
  <si>
    <t>1220026570</t>
  </si>
  <si>
    <t>43.15</t>
  </si>
  <si>
    <t>1220026571</t>
  </si>
  <si>
    <t>45.55</t>
  </si>
  <si>
    <t>1211004293</t>
  </si>
  <si>
    <t>171.5</t>
  </si>
  <si>
    <t>1211004296</t>
  </si>
  <si>
    <t>1211004298</t>
  </si>
  <si>
    <t>3.8</t>
  </si>
  <si>
    <t>1211004294</t>
  </si>
  <si>
    <t>1211004295</t>
  </si>
  <si>
    <t>1211004297</t>
  </si>
  <si>
    <t>1260030537</t>
  </si>
  <si>
    <t>16-05-2025 10:16:50</t>
  </si>
  <si>
    <t>1260030538</t>
  </si>
  <si>
    <t>43.05</t>
  </si>
  <si>
    <t>1260030541</t>
  </si>
  <si>
    <t>45.45</t>
  </si>
  <si>
    <t>16-05-2025 10:16:51</t>
  </si>
  <si>
    <t>1260030542</t>
  </si>
  <si>
    <t>176.60416666666666</t>
  </si>
  <si>
    <t>16-05-2025 10:16:53</t>
  </si>
  <si>
    <t>10:16:53</t>
  </si>
  <si>
    <t>1260030543</t>
  </si>
  <si>
    <t>177.41666666666666</t>
  </si>
  <si>
    <t>16-05-2025 10:16:54</t>
  </si>
  <si>
    <t>10:16:54</t>
  </si>
  <si>
    <t>1260030544</t>
  </si>
  <si>
    <t>43.43958333333333</t>
  </si>
  <si>
    <t>16-05-2025 10:16:55</t>
  </si>
  <si>
    <t>10:16:55</t>
  </si>
  <si>
    <t>1260030545</t>
  </si>
  <si>
    <t>43.520833333333336</t>
  </si>
  <si>
    <t>1260030546</t>
  </si>
  <si>
    <t>45.510416666666664</t>
  </si>
  <si>
    <t>16-05-2025 10:16:56</t>
  </si>
  <si>
    <t>10:16:56</t>
  </si>
  <si>
    <t>1260030547</t>
  </si>
  <si>
    <t>16-05-2025 10:16:57</t>
  </si>
  <si>
    <t>10:16:57</t>
  </si>
  <si>
    <t>1240065453</t>
  </si>
  <si>
    <t>175.99666666666667</t>
  </si>
  <si>
    <t>16-05-2025 10:16:47</t>
  </si>
  <si>
    <t>16-05-2025 10:16:46</t>
  </si>
  <si>
    <t>10:16:47</t>
  </si>
  <si>
    <t>10:16:46</t>
  </si>
  <si>
    <t>1240065454</t>
  </si>
  <si>
    <t>16-05-2025 10:16:48</t>
  </si>
  <si>
    <t>10:16:48</t>
  </si>
  <si>
    <t>1240065455</t>
  </si>
  <si>
    <t>1210503238</t>
  </si>
  <si>
    <t>172.195</t>
  </si>
  <si>
    <t>1210503248</t>
  </si>
  <si>
    <t>10.095</t>
  </si>
  <si>
    <t>1210503256</t>
  </si>
  <si>
    <t>1210503232</t>
  </si>
  <si>
    <t>1210503245</t>
  </si>
  <si>
    <t>1210503258</t>
  </si>
  <si>
    <t>1210503230</t>
  </si>
  <si>
    <t>171.29736842105262</t>
  </si>
  <si>
    <t>1210503239</t>
  </si>
  <si>
    <t>10.094736842105263</t>
  </si>
  <si>
    <t>1210503250</t>
  </si>
  <si>
    <t>1210503229</t>
  </si>
  <si>
    <t>1210503244</t>
  </si>
  <si>
    <t>1210503253</t>
  </si>
  <si>
    <t>1210503234</t>
  </si>
  <si>
    <t>1210503243</t>
  </si>
  <si>
    <t>1210503257</t>
  </si>
  <si>
    <t>1210503236</t>
  </si>
  <si>
    <t>1210503247</t>
  </si>
  <si>
    <t>1210503254</t>
  </si>
  <si>
    <t>1210503237</t>
  </si>
  <si>
    <t>1210503246</t>
  </si>
  <si>
    <t>1210503255</t>
  </si>
  <si>
    <t>1210503233</t>
  </si>
  <si>
    <t>1210503241</t>
  </si>
  <si>
    <t>1210503251</t>
  </si>
  <si>
    <t>1210503231</t>
  </si>
  <si>
    <t>171.31875</t>
  </si>
  <si>
    <t>1210503240</t>
  </si>
  <si>
    <t>10.08125</t>
  </si>
  <si>
    <t>1210503249</t>
  </si>
  <si>
    <t>1210503235</t>
  </si>
  <si>
    <t>1210503242</t>
  </si>
  <si>
    <t>1210503252</t>
  </si>
  <si>
    <t>1210503259</t>
  </si>
  <si>
    <t>1210503260</t>
  </si>
  <si>
    <t>1210503261</t>
  </si>
  <si>
    <t>1210029445</t>
  </si>
  <si>
    <t>178.55</t>
  </si>
  <si>
    <t>16-05-2025 10:16:59</t>
  </si>
  <si>
    <t>10:16:59</t>
  </si>
  <si>
    <t>1210029446</t>
  </si>
  <si>
    <t>16-05-2025 10:17:00</t>
  </si>
  <si>
    <t>10:17:00</t>
  </si>
  <si>
    <t>1210029447</t>
  </si>
  <si>
    <t>1220041432</t>
  </si>
  <si>
    <t>171.63333333333333</t>
  </si>
  <si>
    <t>1220041448</t>
  </si>
  <si>
    <t>172.35714285714286</t>
  </si>
  <si>
    <t>1220041463</t>
  </si>
  <si>
    <t>10.039583333333333</t>
  </si>
  <si>
    <t>1220041467</t>
  </si>
  <si>
    <t>1220041470</t>
  </si>
  <si>
    <t>1220041471</t>
  </si>
  <si>
    <t>1220041431</t>
  </si>
  <si>
    <t>1220041450</t>
  </si>
  <si>
    <t>1220041465</t>
  </si>
  <si>
    <t>1220041434</t>
  </si>
  <si>
    <t>172.27708333333334</t>
  </si>
  <si>
    <t>1220041449</t>
  </si>
  <si>
    <t>1220041464</t>
  </si>
  <si>
    <t>10.04375</t>
  </si>
  <si>
    <t>1220041468</t>
  </si>
  <si>
    <t>1220041469</t>
  </si>
  <si>
    <t>1220041472</t>
  </si>
  <si>
    <t>1220041426</t>
  </si>
  <si>
    <t>171.4857142857143</t>
  </si>
  <si>
    <t>1220041440</t>
  </si>
  <si>
    <t>1220041457</t>
  </si>
  <si>
    <t>1220041419</t>
  </si>
  <si>
    <t>171.34166666666667</t>
  </si>
  <si>
    <t>1220041435</t>
  </si>
  <si>
    <t>1220041451</t>
  </si>
  <si>
    <t>1220041429</t>
  </si>
  <si>
    <t>1220041442</t>
  </si>
  <si>
    <t>1220041456</t>
  </si>
  <si>
    <t>1220041428</t>
  </si>
  <si>
    <t>1220041441</t>
  </si>
  <si>
    <t>1220041460</t>
  </si>
  <si>
    <t>1220041424</t>
  </si>
  <si>
    <t>1220041436</t>
  </si>
  <si>
    <t>1220041453</t>
  </si>
  <si>
    <t>1220041422</t>
  </si>
  <si>
    <t>171.2875</t>
  </si>
  <si>
    <t>1220041438</t>
  </si>
  <si>
    <t>1220041452</t>
  </si>
  <si>
    <t>1220041421</t>
  </si>
  <si>
    <t>1220041445</t>
  </si>
  <si>
    <t>1220041466</t>
  </si>
  <si>
    <t>1220041425</t>
  </si>
  <si>
    <t>171.525</t>
  </si>
  <si>
    <t>1220041439</t>
  </si>
  <si>
    <t>1220041455</t>
  </si>
  <si>
    <t>1220041420</t>
  </si>
  <si>
    <t>1220041447</t>
  </si>
  <si>
    <t>1220041461</t>
  </si>
  <si>
    <t>1220041433</t>
  </si>
  <si>
    <t>1220041446</t>
  </si>
  <si>
    <t>1220041462</t>
  </si>
  <si>
    <t>1220041427</t>
  </si>
  <si>
    <t>1220041444</t>
  </si>
  <si>
    <t>1220041459</t>
  </si>
  <si>
    <t>1220041423</t>
  </si>
  <si>
    <t>1220041437</t>
  </si>
  <si>
    <t>1220041454</t>
  </si>
  <si>
    <t>1220041430</t>
  </si>
  <si>
    <t>1220041443</t>
  </si>
  <si>
    <t>1220041458</t>
  </si>
  <si>
    <t>38.3</t>
  </si>
  <si>
    <t>32.9</t>
  </si>
  <si>
    <t>43.3375</t>
  </si>
  <si>
    <t>201.55</t>
  </si>
  <si>
    <t>1220024954</t>
  </si>
  <si>
    <t>171.4294117647059</t>
  </si>
  <si>
    <t>1220024955</t>
  </si>
  <si>
    <t>1220024956</t>
  </si>
  <si>
    <t>1240027274</t>
  </si>
  <si>
    <t>16-05-2025 10:17:11</t>
  </si>
  <si>
    <t>16-05-2025 10:17:10</t>
  </si>
  <si>
    <t>10:17:11</t>
  </si>
  <si>
    <t>10:17:10</t>
  </si>
  <si>
    <t>1240027275</t>
  </si>
  <si>
    <t>1240027276</t>
  </si>
  <si>
    <t>10.15</t>
  </si>
  <si>
    <t>16-05-2025 10:17:12</t>
  </si>
  <si>
    <t>10:17:12</t>
  </si>
  <si>
    <t>1210031159</t>
  </si>
  <si>
    <t>49245</t>
  </si>
  <si>
    <t>184.9</t>
  </si>
  <si>
    <t>16-05-2025 10:45:08</t>
  </si>
  <si>
    <t>NIFTY 22MAY2025 CE 25000</t>
  </si>
  <si>
    <t>NIFTY2552225000CE</t>
  </si>
  <si>
    <t>10:45:08</t>
  </si>
  <si>
    <t>1210031161</t>
  </si>
  <si>
    <t>185.15</t>
  </si>
  <si>
    <t>1210047629</t>
  </si>
  <si>
    <t>16-05-2025 10:45:06</t>
  </si>
  <si>
    <t>10:45:06</t>
  </si>
  <si>
    <t>1210047680</t>
  </si>
  <si>
    <t>1210047624</t>
  </si>
  <si>
    <t>1210031163</t>
  </si>
  <si>
    <t>1210031157</t>
  </si>
  <si>
    <t>16-05-2025 10:45:07</t>
  </si>
  <si>
    <t>10:45:07</t>
  </si>
  <si>
    <t>1210047699</t>
  </si>
  <si>
    <t>16-05-2025 10:45:09</t>
  </si>
  <si>
    <t>10:45:09</t>
  </si>
  <si>
    <t>1210047666</t>
  </si>
  <si>
    <t>1210047684</t>
  </si>
  <si>
    <t>1210047573</t>
  </si>
  <si>
    <t>185.3</t>
  </si>
  <si>
    <t>16-05-2025 10:45:04</t>
  </si>
  <si>
    <t>10:45:04</t>
  </si>
  <si>
    <t>1210031130</t>
  </si>
  <si>
    <t>1210047648</t>
  </si>
  <si>
    <t>184.4</t>
  </si>
  <si>
    <t>1210047640</t>
  </si>
  <si>
    <t>1210047611</t>
  </si>
  <si>
    <t>184.2875</t>
  </si>
  <si>
    <t>1210047662</t>
  </si>
  <si>
    <t>184.4777777777778</t>
  </si>
  <si>
    <t>1210047643</t>
  </si>
  <si>
    <t>1210047577</t>
  </si>
  <si>
    <t>16-05-2025 10:45:05</t>
  </si>
  <si>
    <t>10:45:05</t>
  </si>
  <si>
    <t>1210047619</t>
  </si>
  <si>
    <t>184.28529411764706</t>
  </si>
  <si>
    <t>1210047628</t>
  </si>
  <si>
    <t>1210047620</t>
  </si>
  <si>
    <t>1210047596</t>
  </si>
  <si>
    <t>184.2</t>
  </si>
  <si>
    <t>1210047600</t>
  </si>
  <si>
    <t>184.1125</t>
  </si>
  <si>
    <t>1210047690</t>
  </si>
  <si>
    <t>184.75</t>
  </si>
  <si>
    <t>1210047599</t>
  </si>
  <si>
    <t>1210047633</t>
  </si>
  <si>
    <t>184.02</t>
  </si>
  <si>
    <t>1210047663</t>
  </si>
  <si>
    <t>1210047585</t>
  </si>
  <si>
    <t>1210047607</t>
  </si>
  <si>
    <t>1210047572</t>
  </si>
  <si>
    <t>185.4</t>
  </si>
  <si>
    <t>1210047652</t>
  </si>
  <si>
    <t>1210047693</t>
  </si>
  <si>
    <t>1210047589</t>
  </si>
  <si>
    <t>1210047647</t>
  </si>
  <si>
    <t>1210047659</t>
  </si>
  <si>
    <t>1210047695</t>
  </si>
  <si>
    <t>1210031134</t>
  </si>
  <si>
    <t>1210031151</t>
  </si>
  <si>
    <t>1210047605</t>
  </si>
  <si>
    <t>1210047592</t>
  </si>
  <si>
    <t>1210047609</t>
  </si>
  <si>
    <t>1210047575</t>
  </si>
  <si>
    <t>1210047644</t>
  </si>
  <si>
    <t>184.39</t>
  </si>
  <si>
    <t>1210047604</t>
  </si>
  <si>
    <t>184.3125</t>
  </si>
  <si>
    <t>1210047583</t>
  </si>
  <si>
    <t>1210047671</t>
  </si>
  <si>
    <t>1210031167</t>
  </si>
  <si>
    <t>1210031133</t>
  </si>
  <si>
    <t>1210047637</t>
  </si>
  <si>
    <t>1210031143</t>
  </si>
  <si>
    <t>1210031132</t>
  </si>
  <si>
    <t>1210047602</t>
  </si>
  <si>
    <t>1210047588</t>
  </si>
  <si>
    <t>1210047617</t>
  </si>
  <si>
    <t>1210031147</t>
  </si>
  <si>
    <t>1210047632</t>
  </si>
  <si>
    <t>184.45</t>
  </si>
  <si>
    <t>1210047587</t>
  </si>
  <si>
    <t>1210047594</t>
  </si>
  <si>
    <t>1210047576</t>
  </si>
  <si>
    <t>1210047574</t>
  </si>
  <si>
    <t>1210047654</t>
  </si>
  <si>
    <t>184.3875</t>
  </si>
  <si>
    <t>1210031141</t>
  </si>
  <si>
    <t>1210047641</t>
  </si>
  <si>
    <t>184.275</t>
  </si>
  <si>
    <t>1210047615</t>
  </si>
  <si>
    <t>1210031155</t>
  </si>
  <si>
    <t>1210031171</t>
  </si>
  <si>
    <t>1210047669</t>
  </si>
  <si>
    <t>184.3357142857143</t>
  </si>
  <si>
    <t>1210047676</t>
  </si>
  <si>
    <t>185.05</t>
  </si>
  <si>
    <t>1210047621</t>
  </si>
  <si>
    <t>1210047579</t>
  </si>
  <si>
    <t>1210047675</t>
  </si>
  <si>
    <t>184.975</t>
  </si>
  <si>
    <t>1210031131</t>
  </si>
  <si>
    <t>1210047584</t>
  </si>
  <si>
    <t>1210047655</t>
  </si>
  <si>
    <t>1210031153</t>
  </si>
  <si>
    <t>1210047626</t>
  </si>
  <si>
    <t>1210047590</t>
  </si>
  <si>
    <t>1210031137</t>
  </si>
  <si>
    <t>1210047636</t>
  </si>
  <si>
    <t>1210031149</t>
  </si>
  <si>
    <t>1210031139</t>
  </si>
  <si>
    <t>184.125</t>
  </si>
  <si>
    <t>1210047701</t>
  </si>
  <si>
    <t>16-05-2025 10:45:10</t>
  </si>
  <si>
    <t>10:45:10</t>
  </si>
  <si>
    <t>1210047697</t>
  </si>
  <si>
    <t>184.225</t>
  </si>
  <si>
    <t>1210047687</t>
  </si>
  <si>
    <t>184.8375</t>
  </si>
  <si>
    <t>1210031165</t>
  </si>
  <si>
    <t>1210031169</t>
  </si>
  <si>
    <t>184.7</t>
  </si>
  <si>
    <t>1210047703</t>
  </si>
  <si>
    <t>1210047578</t>
  </si>
  <si>
    <t>1210047581</t>
  </si>
  <si>
    <t>1220026605</t>
  </si>
  <si>
    <t>1210929616</t>
  </si>
  <si>
    <t>1260030559</t>
  </si>
  <si>
    <t>184.21</t>
  </si>
  <si>
    <t>1260030560</t>
  </si>
  <si>
    <t>184.08913043478262</t>
  </si>
  <si>
    <t>1240065456</t>
  </si>
  <si>
    <t>1240027284</t>
  </si>
  <si>
    <t>1210503271</t>
  </si>
  <si>
    <t>1210500345</t>
  </si>
  <si>
    <t>1210503272</t>
  </si>
  <si>
    <t>184.66538461538462</t>
  </si>
  <si>
    <t>1210500346</t>
  </si>
  <si>
    <t>1210503268</t>
  </si>
  <si>
    <t>1210500347</t>
  </si>
  <si>
    <t>1210500341</t>
  </si>
  <si>
    <t>1210500342</t>
  </si>
  <si>
    <t>1210503273</t>
  </si>
  <si>
    <t>16-05-2025 10:45:11</t>
  </si>
  <si>
    <t>10:45:11</t>
  </si>
  <si>
    <t>1210503270</t>
  </si>
  <si>
    <t>184.22222222222223</t>
  </si>
  <si>
    <t>1210029448</t>
  </si>
  <si>
    <t>184.37</t>
  </si>
  <si>
    <t>1220041479</t>
  </si>
  <si>
    <t>184.96190476190475</t>
  </si>
  <si>
    <t>1220024398</t>
  </si>
  <si>
    <t>1220041475</t>
  </si>
  <si>
    <t>184.5361111111111</t>
  </si>
  <si>
    <t>1220041477</t>
  </si>
  <si>
    <t>1220024397</t>
  </si>
  <si>
    <t>184.85</t>
  </si>
  <si>
    <t>1220041473</t>
  </si>
  <si>
    <t>1220024401</t>
  </si>
  <si>
    <t>1220024400</t>
  </si>
  <si>
    <t>1220041484</t>
  </si>
  <si>
    <t>1220041481</t>
  </si>
  <si>
    <t>1220041480</t>
  </si>
  <si>
    <t>184.875</t>
  </si>
  <si>
    <t>1220041486</t>
  </si>
  <si>
    <t>1220024399</t>
  </si>
  <si>
    <t>1220041474</t>
  </si>
  <si>
    <t>1220041491</t>
  </si>
  <si>
    <t>184.60833333333332</t>
  </si>
  <si>
    <t>185.11666666666667</t>
  </si>
  <si>
    <t>1220025098</t>
  </si>
  <si>
    <t>184.17727272727274</t>
  </si>
  <si>
    <t>1210046134</t>
  </si>
  <si>
    <t>434.2</t>
  </si>
  <si>
    <t>16-05-2025 12:30:09</t>
  </si>
  <si>
    <t>12:30:09</t>
  </si>
  <si>
    <t>1210046135</t>
  </si>
  <si>
    <t>433.95</t>
  </si>
  <si>
    <t>16-05-2025 12:30:10</t>
  </si>
  <si>
    <t>12:30:10</t>
  </si>
  <si>
    <t>1210046110</t>
  </si>
  <si>
    <t>16-05-2025 12:30:02</t>
  </si>
  <si>
    <t>16-05-2025 12:30:03</t>
  </si>
  <si>
    <t>12:30:02</t>
  </si>
  <si>
    <t>12:30:03</t>
  </si>
  <si>
    <t>1210042883</t>
  </si>
  <si>
    <t>435.325</t>
  </si>
  <si>
    <t>16-05-2025 12:30:05</t>
  </si>
  <si>
    <t>12:30:05</t>
  </si>
  <si>
    <t>1210042886</t>
  </si>
  <si>
    <t>434.275</t>
  </si>
  <si>
    <t>16-05-2025 12:30:06</t>
  </si>
  <si>
    <t>12:30:06</t>
  </si>
  <si>
    <t>1210046136</t>
  </si>
  <si>
    <t>434.15</t>
  </si>
  <si>
    <t>1210046133</t>
  </si>
  <si>
    <t>16-05-2025 12:30:08</t>
  </si>
  <si>
    <t>12:30:08</t>
  </si>
  <si>
    <t>1210042896</t>
  </si>
  <si>
    <t>434.4</t>
  </si>
  <si>
    <t>1210042885</t>
  </si>
  <si>
    <t>435.95</t>
  </si>
  <si>
    <t>1210046107</t>
  </si>
  <si>
    <t>1210042892</t>
  </si>
  <si>
    <t>434.95</t>
  </si>
  <si>
    <t>16-05-2025 12:30:07</t>
  </si>
  <si>
    <t>12:30:07</t>
  </si>
  <si>
    <t>1210042882</t>
  </si>
  <si>
    <t>1210042877</t>
  </si>
  <si>
    <t>434.6666666666667</t>
  </si>
  <si>
    <t>16-05-2025 12:30:04</t>
  </si>
  <si>
    <t>12:30:04</t>
  </si>
  <si>
    <t>1210046104</t>
  </si>
  <si>
    <t>434.34090909090907</t>
  </si>
  <si>
    <t>16-05-2025 12:30:01</t>
  </si>
  <si>
    <t>12:30:01</t>
  </si>
  <si>
    <t>1210042867</t>
  </si>
  <si>
    <t>434.5625</t>
  </si>
  <si>
    <t>1210042878</t>
  </si>
  <si>
    <t>1210046105</t>
  </si>
  <si>
    <t>434.84</t>
  </si>
  <si>
    <t>1210042889</t>
  </si>
  <si>
    <t>1210046118</t>
  </si>
  <si>
    <t>1210042869</t>
  </si>
  <si>
    <t>434.23333333333335</t>
  </si>
  <si>
    <t>1210046109</t>
  </si>
  <si>
    <t>432.85</t>
  </si>
  <si>
    <t>1210046122</t>
  </si>
  <si>
    <t>1210042891</t>
  </si>
  <si>
    <t>1210042873</t>
  </si>
  <si>
    <t>433.625</t>
  </si>
  <si>
    <t>1210042893</t>
  </si>
  <si>
    <t>434.85</t>
  </si>
  <si>
    <t>1210046119</t>
  </si>
  <si>
    <t>1210046130</t>
  </si>
  <si>
    <t>435.05</t>
  </si>
  <si>
    <t>1210046108</t>
  </si>
  <si>
    <t>433.7</t>
  </si>
  <si>
    <t>1210046115</t>
  </si>
  <si>
    <t>1210042880</t>
  </si>
  <si>
    <t>1210042872</t>
  </si>
  <si>
    <t>433.35</t>
  </si>
  <si>
    <t>1210046117</t>
  </si>
  <si>
    <t>1210046113</t>
  </si>
  <si>
    <t>433.81666666666666</t>
  </si>
  <si>
    <t>1210046126</t>
  </si>
  <si>
    <t>435.45</t>
  </si>
  <si>
    <t>1210046114</t>
  </si>
  <si>
    <t>434.55</t>
  </si>
  <si>
    <t>1210046116</t>
  </si>
  <si>
    <t>1210046124</t>
  </si>
  <si>
    <t>435.55</t>
  </si>
  <si>
    <t>1210042884</t>
  </si>
  <si>
    <t>1210046128</t>
  </si>
  <si>
    <t>1210042888</t>
  </si>
  <si>
    <t>1210042874</t>
  </si>
  <si>
    <t>1210042868</t>
  </si>
  <si>
    <t>434.9</t>
  </si>
  <si>
    <t>1210042875</t>
  </si>
  <si>
    <t>434.08</t>
  </si>
  <si>
    <t>1210046125</t>
  </si>
  <si>
    <t>1210042871</t>
  </si>
  <si>
    <t>432.95</t>
  </si>
  <si>
    <t>1210046132</t>
  </si>
  <si>
    <t>1210042879</t>
  </si>
  <si>
    <t>434.78</t>
  </si>
  <si>
    <t>1210046106</t>
  </si>
  <si>
    <t>1210042881</t>
  </si>
  <si>
    <t>1210046111</t>
  </si>
  <si>
    <t>1210046112</t>
  </si>
  <si>
    <t>433.6</t>
  </si>
  <si>
    <t>1210042895</t>
  </si>
  <si>
    <t>1210046127</t>
  </si>
  <si>
    <t>1210046131</t>
  </si>
  <si>
    <t>1210042890</t>
  </si>
  <si>
    <t>1210046120</t>
  </si>
  <si>
    <t>1210042876</t>
  </si>
  <si>
    <t>1210046121</t>
  </si>
  <si>
    <t>435</t>
  </si>
  <si>
    <t>1210046129</t>
  </si>
  <si>
    <t>1210046123</t>
  </si>
  <si>
    <t>1210042897</t>
  </si>
  <si>
    <t>1210042894</t>
  </si>
  <si>
    <t>434.05</t>
  </si>
  <si>
    <t>1210042887</t>
  </si>
  <si>
    <t>1210046137</t>
  </si>
  <si>
    <t>16-05-2025 12:30:11</t>
  </si>
  <si>
    <t>12:30:11</t>
  </si>
  <si>
    <t>1210046138</t>
  </si>
  <si>
    <t>1210042898</t>
  </si>
  <si>
    <t>1210042870</t>
  </si>
  <si>
    <t>1220027690</t>
  </si>
  <si>
    <t>1210931097</t>
  </si>
  <si>
    <t>432.45</t>
  </si>
  <si>
    <t>16-05-2025 12:30:12</t>
  </si>
  <si>
    <t>12:30:12</t>
  </si>
  <si>
    <t>1260032023</t>
  </si>
  <si>
    <t>1260032024</t>
  </si>
  <si>
    <t>434.6625</t>
  </si>
  <si>
    <t>1240063589</t>
  </si>
  <si>
    <t>434.375</t>
  </si>
  <si>
    <t>1240028374</t>
  </si>
  <si>
    <t>1210501474</t>
  </si>
  <si>
    <t>434.4166666666667</t>
  </si>
  <si>
    <t>1210501476</t>
  </si>
  <si>
    <t>430.8</t>
  </si>
  <si>
    <t>16-05-2025 12:30:13</t>
  </si>
  <si>
    <t>12:30:13</t>
  </si>
  <si>
    <t>1210501472</t>
  </si>
  <si>
    <t>434</t>
  </si>
  <si>
    <t>434.025</t>
  </si>
  <si>
    <t>1210501477</t>
  </si>
  <si>
    <t>430.7</t>
  </si>
  <si>
    <t>16-05-2025 12:30:14</t>
  </si>
  <si>
    <t>12:30:14</t>
  </si>
  <si>
    <t>1210501471</t>
  </si>
  <si>
    <t>434.35</t>
  </si>
  <si>
    <t>1210501475</t>
  </si>
  <si>
    <t>1210501473</t>
  </si>
  <si>
    <t>434.17083333333335</t>
  </si>
  <si>
    <t>1220025808</t>
  </si>
  <si>
    <t>435.15714285714284</t>
  </si>
  <si>
    <t>1220025815</t>
  </si>
  <si>
    <t>435.4</t>
  </si>
  <si>
    <t>435.4166666666667</t>
  </si>
  <si>
    <t>433.775</t>
  </si>
  <si>
    <t>1220025811</t>
  </si>
  <si>
    <t>435.9</t>
  </si>
  <si>
    <t>1220025813</t>
  </si>
  <si>
    <t>1220025816</t>
  </si>
  <si>
    <t>1220025817</t>
  </si>
  <si>
    <t>1210028904</t>
  </si>
  <si>
    <t>434.7</t>
  </si>
  <si>
    <t>1220025835</t>
  </si>
  <si>
    <t>434.7214285714286</t>
  </si>
  <si>
    <t>1210042899</t>
  </si>
  <si>
    <t>469.35</t>
  </si>
  <si>
    <t>16-05-2025 12:34:36</t>
  </si>
  <si>
    <t>16-05-2025 12:34:37</t>
  </si>
  <si>
    <t>12:34:36</t>
  </si>
  <si>
    <t>12:34:37</t>
  </si>
  <si>
    <t>1210501478</t>
  </si>
  <si>
    <t>469</t>
  </si>
  <si>
    <t>469.27916666666664</t>
  </si>
  <si>
    <t>1210046157</t>
  </si>
  <si>
    <t>462.49</t>
  </si>
  <si>
    <t>16-05-2025 12:44:18</t>
  </si>
  <si>
    <t>16-05-2025 12:44:19</t>
  </si>
  <si>
    <t>psnxyt_4_A</t>
  </si>
  <si>
    <t>12:44:18</t>
  </si>
  <si>
    <t>12:44:19</t>
  </si>
  <si>
    <t>12:30:00</t>
  </si>
  <si>
    <t>1210046162</t>
  </si>
  <si>
    <t>418.54</t>
  </si>
  <si>
    <t>16-05-2025 12:44:20</t>
  </si>
  <si>
    <t>12:44:20</t>
  </si>
  <si>
    <t>1210046158</t>
  </si>
  <si>
    <t>1210046160</t>
  </si>
  <si>
    <t>418.95</t>
  </si>
  <si>
    <t>1220027729</t>
  </si>
  <si>
    <t>463.05</t>
  </si>
  <si>
    <t>16-05-2025 12:44:16</t>
  </si>
  <si>
    <t>16-05-2025 12:44:17</t>
  </si>
  <si>
    <t>psnxyt20_4_A</t>
  </si>
  <si>
    <t>12:44:16</t>
  </si>
  <si>
    <t>12:44:17</t>
  </si>
  <si>
    <t>1220027730</t>
  </si>
  <si>
    <t>417.7</t>
  </si>
  <si>
    <t>1260032190</t>
  </si>
  <si>
    <t>16-05-2025 12:44:21</t>
  </si>
  <si>
    <t>12:44:21</t>
  </si>
  <si>
    <t>1260032192</t>
  </si>
  <si>
    <t>418.6333333333333</t>
  </si>
  <si>
    <t>1260032191</t>
  </si>
  <si>
    <t>1260032193</t>
  </si>
  <si>
    <t>418.41875</t>
  </si>
  <si>
    <t>1240063594</t>
  </si>
  <si>
    <t>462.125</t>
  </si>
  <si>
    <t>1240063596</t>
  </si>
  <si>
    <t>418.425</t>
  </si>
  <si>
    <t>1240028382</t>
  </si>
  <si>
    <t>1240028383</t>
  </si>
  <si>
    <t>464.46666666666664</t>
  </si>
  <si>
    <t>16-05-2025 12:44:22</t>
  </si>
  <si>
    <t>12:44:22</t>
  </si>
  <si>
    <t>416.4</t>
  </si>
  <si>
    <t>16-05-2025 12:44:23</t>
  </si>
  <si>
    <t>12:44:23</t>
  </si>
  <si>
    <t>1210046261</t>
  </si>
  <si>
    <t>16-05-2025 12:45:11</t>
  </si>
  <si>
    <t>sxyt4</t>
  </si>
  <si>
    <t>12:45:11</t>
  </si>
  <si>
    <t>13:00:00</t>
  </si>
  <si>
    <t>1210046278</t>
  </si>
  <si>
    <t>399.9</t>
  </si>
  <si>
    <t>16-05-2025 12:45:12</t>
  </si>
  <si>
    <t>12:45:12</t>
  </si>
  <si>
    <t>1210046265</t>
  </si>
  <si>
    <t>1210046281</t>
  </si>
  <si>
    <t>400.2</t>
  </si>
  <si>
    <t>1210046170</t>
  </si>
  <si>
    <t>467.475</t>
  </si>
  <si>
    <t>16-05-2025 12:45:04</t>
  </si>
  <si>
    <t>12:45:04</t>
  </si>
  <si>
    <t>1210046187</t>
  </si>
  <si>
    <t>411.45</t>
  </si>
  <si>
    <t>16-05-2025 12:45:05</t>
  </si>
  <si>
    <t>12:45:05</t>
  </si>
  <si>
    <t>1210042928</t>
  </si>
  <si>
    <t>467.05</t>
  </si>
  <si>
    <t>1210042959</t>
  </si>
  <si>
    <t>408.1166666666667</t>
  </si>
  <si>
    <t>16-05-2025 12:45:06</t>
  </si>
  <si>
    <t>12:45:06</t>
  </si>
  <si>
    <t>1210042949</t>
  </si>
  <si>
    <t>468.6</t>
  </si>
  <si>
    <t>1210042984</t>
  </si>
  <si>
    <t>403.275</t>
  </si>
  <si>
    <t>16-05-2025 12:45:07</t>
  </si>
  <si>
    <t>12:45:07</t>
  </si>
  <si>
    <t>1210046269</t>
  </si>
  <si>
    <t>1210046284</t>
  </si>
  <si>
    <t>400.3</t>
  </si>
  <si>
    <t>1210046257</t>
  </si>
  <si>
    <t>16-05-2025 12:45:10</t>
  </si>
  <si>
    <t>12:45:10</t>
  </si>
  <si>
    <t>1210046274</t>
  </si>
  <si>
    <t>400.25</t>
  </si>
  <si>
    <t>1210042981</t>
  </si>
  <si>
    <t>477.95</t>
  </si>
  <si>
    <t>1210043009</t>
  </si>
  <si>
    <t>403.15</t>
  </si>
  <si>
    <t>1210042934</t>
  </si>
  <si>
    <t>1210042968</t>
  </si>
  <si>
    <t>407.3</t>
  </si>
  <si>
    <t>1210046213</t>
  </si>
  <si>
    <t>16-05-2025 12:45:08</t>
  </si>
  <si>
    <t>12:45:08</t>
  </si>
  <si>
    <t>1210046219</t>
  </si>
  <si>
    <t>398.65</t>
  </si>
  <si>
    <t>16-05-2025 12:45:09</t>
  </si>
  <si>
    <t>12:45:09</t>
  </si>
  <si>
    <t>1210042969</t>
  </si>
  <si>
    <t>1210043003</t>
  </si>
  <si>
    <t>403.25</t>
  </si>
  <si>
    <t>1210042932</t>
  </si>
  <si>
    <t>467.25</t>
  </si>
  <si>
    <t>1210042967</t>
  </si>
  <si>
    <t>407.35</t>
  </si>
  <si>
    <t>1210042911</t>
  </si>
  <si>
    <t>467.2416666666667</t>
  </si>
  <si>
    <t>1210042937</t>
  </si>
  <si>
    <t>411.39166666666665</t>
  </si>
  <si>
    <t>1210046167</t>
  </si>
  <si>
    <t>467.16818181818184</t>
  </si>
  <si>
    <t>16-05-2025 12:45:03</t>
  </si>
  <si>
    <t>12:45:03</t>
  </si>
  <si>
    <t>1210046179</t>
  </si>
  <si>
    <t>411.81363636363636</t>
  </si>
  <si>
    <t>1210042900</t>
  </si>
  <si>
    <t>467.5</t>
  </si>
  <si>
    <t>1210042912</t>
  </si>
  <si>
    <t>412.0125</t>
  </si>
  <si>
    <t>1210042923</t>
  </si>
  <si>
    <t>1210042953</t>
  </si>
  <si>
    <t>408.05</t>
  </si>
  <si>
    <t>1210042948</t>
  </si>
  <si>
    <t>469.4</t>
  </si>
  <si>
    <t>1210042985</t>
  </si>
  <si>
    <t>404</t>
  </si>
  <si>
    <t>1210046171</t>
  </si>
  <si>
    <t>1210046189</t>
  </si>
  <si>
    <t>411.65</t>
  </si>
  <si>
    <t>1210042901</t>
  </si>
  <si>
    <t>467.68333333333334</t>
  </si>
  <si>
    <t>1210042914</t>
  </si>
  <si>
    <t>411.85</t>
  </si>
  <si>
    <t>1210042978</t>
  </si>
  <si>
    <t>1210043010</t>
  </si>
  <si>
    <t>403</t>
  </si>
  <si>
    <t>1210046165</t>
  </si>
  <si>
    <t>467.8</t>
  </si>
  <si>
    <t>1210046174</t>
  </si>
  <si>
    <t>411.75</t>
  </si>
  <si>
    <t>1210046176</t>
  </si>
  <si>
    <t>1210046197</t>
  </si>
  <si>
    <t>410.8</t>
  </si>
  <si>
    <t>1210042956</t>
  </si>
  <si>
    <t>471.4</t>
  </si>
  <si>
    <t>1210042992</t>
  </si>
  <si>
    <t>403.7</t>
  </si>
  <si>
    <t>1210042905</t>
  </si>
  <si>
    <t>1210042924</t>
  </si>
  <si>
    <t>411.56666666666666</t>
  </si>
  <si>
    <t>1210042962</t>
  </si>
  <si>
    <t>472.8</t>
  </si>
  <si>
    <t>1210042997</t>
  </si>
  <si>
    <t>403.5</t>
  </si>
  <si>
    <t>1210046217</t>
  </si>
  <si>
    <t>481.9</t>
  </si>
  <si>
    <t>1210046231</t>
  </si>
  <si>
    <t>397.25</t>
  </si>
  <si>
    <t>1210046245</t>
  </si>
  <si>
    <t>1210046263</t>
  </si>
  <si>
    <t>400.8</t>
  </si>
  <si>
    <t>1210046175</t>
  </si>
  <si>
    <t>1210046195</t>
  </si>
  <si>
    <t>408.3875</t>
  </si>
  <si>
    <t>1210042926</t>
  </si>
  <si>
    <t>1210042958</t>
  </si>
  <si>
    <t>1210042906</t>
  </si>
  <si>
    <t>466.95</t>
  </si>
  <si>
    <t>1210042929</t>
  </si>
  <si>
    <t>1210046216</t>
  </si>
  <si>
    <t>1210046228</t>
  </si>
  <si>
    <t>397</t>
  </si>
  <si>
    <t>1210046172</t>
  </si>
  <si>
    <t>1210046191</t>
  </si>
  <si>
    <t>410.925</t>
  </si>
  <si>
    <t>1210046230</t>
  </si>
  <si>
    <t>482.95</t>
  </si>
  <si>
    <t>1210046247</t>
  </si>
  <si>
    <t>398.45</t>
  </si>
  <si>
    <t>1210046215</t>
  </si>
  <si>
    <t>1210046225</t>
  </si>
  <si>
    <t>398.2</t>
  </si>
  <si>
    <t>1210046169</t>
  </si>
  <si>
    <t>1210046185</t>
  </si>
  <si>
    <t>411.9</t>
  </si>
  <si>
    <t>1210046184</t>
  </si>
  <si>
    <t>1210046203</t>
  </si>
  <si>
    <t>408</t>
  </si>
  <si>
    <t>1210042940</t>
  </si>
  <si>
    <t>467.7</t>
  </si>
  <si>
    <t>1210042975</t>
  </si>
  <si>
    <t>403.9</t>
  </si>
  <si>
    <t>1210046238</t>
  </si>
  <si>
    <t>482.25</t>
  </si>
  <si>
    <t>1210046256</t>
  </si>
  <si>
    <t>399.95</t>
  </si>
  <si>
    <t>1210042954</t>
  </si>
  <si>
    <t>1210042990</t>
  </si>
  <si>
    <t>403.95</t>
  </si>
  <si>
    <t>1210042909</t>
  </si>
  <si>
    <t>1210042935</t>
  </si>
  <si>
    <t>411.5</t>
  </si>
  <si>
    <t>1210042903</t>
  </si>
  <si>
    <t>467.6</t>
  </si>
  <si>
    <t>1210042918</t>
  </si>
  <si>
    <t>1210042907</t>
  </si>
  <si>
    <t>467.02</t>
  </si>
  <si>
    <t>1210042930</t>
  </si>
  <si>
    <t>411.71</t>
  </si>
  <si>
    <t>1210046227</t>
  </si>
  <si>
    <t>482.55</t>
  </si>
  <si>
    <t>1210046244</t>
  </si>
  <si>
    <t>1210042902</t>
  </si>
  <si>
    <t>1210042917</t>
  </si>
  <si>
    <t>1210046253</t>
  </si>
  <si>
    <t>1210046270</t>
  </si>
  <si>
    <t>399.55</t>
  </si>
  <si>
    <t>1210042916</t>
  </si>
  <si>
    <t>467.22</t>
  </si>
  <si>
    <t>1210042945</t>
  </si>
  <si>
    <t>411.32</t>
  </si>
  <si>
    <t>1210046168</t>
  </si>
  <si>
    <t>1210046182</t>
  </si>
  <si>
    <t>1210042920</t>
  </si>
  <si>
    <t>467.2375</t>
  </si>
  <si>
    <t>1210042950</t>
  </si>
  <si>
    <t>408.1625</t>
  </si>
  <si>
    <t>1210046214</t>
  </si>
  <si>
    <t>480.55</t>
  </si>
  <si>
    <t>1210046222</t>
  </si>
  <si>
    <t>398.9</t>
  </si>
  <si>
    <t>1210046166</t>
  </si>
  <si>
    <t>467.15</t>
  </si>
  <si>
    <t>1210046178</t>
  </si>
  <si>
    <t>1210042986</t>
  </si>
  <si>
    <t>476.1</t>
  </si>
  <si>
    <t>1210043016</t>
  </si>
  <si>
    <t>403.05</t>
  </si>
  <si>
    <t>1210046235</t>
  </si>
  <si>
    <t>482.85</t>
  </si>
  <si>
    <t>1210046250</t>
  </si>
  <si>
    <t>398.6</t>
  </si>
  <si>
    <t>1210046249</t>
  </si>
  <si>
    <t>1210046266</t>
  </si>
  <si>
    <t>400.75</t>
  </si>
  <si>
    <t>1210042965</t>
  </si>
  <si>
    <t>472.75</t>
  </si>
  <si>
    <t>1210042999</t>
  </si>
  <si>
    <t>403.8</t>
  </si>
  <si>
    <t>1210046173</t>
  </si>
  <si>
    <t>1210046192</t>
  </si>
  <si>
    <t>411.55</t>
  </si>
  <si>
    <t>1210042913</t>
  </si>
  <si>
    <t>1210042943</t>
  </si>
  <si>
    <t>410.95</t>
  </si>
  <si>
    <t>1210046221</t>
  </si>
  <si>
    <t>1210046236</t>
  </si>
  <si>
    <t>1210046241</t>
  </si>
  <si>
    <t>482.75</t>
  </si>
  <si>
    <t>1210046259</t>
  </si>
  <si>
    <t>1210046224</t>
  </si>
  <si>
    <t>1210046239</t>
  </si>
  <si>
    <t>397.55</t>
  </si>
  <si>
    <t>1210042988</t>
  </si>
  <si>
    <t>476.15</t>
  </si>
  <si>
    <t>1210043018</t>
  </si>
  <si>
    <t>1210042973</t>
  </si>
  <si>
    <t>478.75</t>
  </si>
  <si>
    <t>1210043004</t>
  </si>
  <si>
    <t>403.6</t>
  </si>
  <si>
    <t>1210042941</t>
  </si>
  <si>
    <t>467.65</t>
  </si>
  <si>
    <t>1210042976</t>
  </si>
  <si>
    <t>403.6166666666667</t>
  </si>
  <si>
    <t>1210046273</t>
  </si>
  <si>
    <t>1210046287</t>
  </si>
  <si>
    <t>16-05-2025 12:45:13</t>
  </si>
  <si>
    <t>12:45:13</t>
  </si>
  <si>
    <t>1210046277</t>
  </si>
  <si>
    <t>480.75</t>
  </si>
  <si>
    <t>1210046290</t>
  </si>
  <si>
    <t>1210042996</t>
  </si>
  <si>
    <t>476.4</t>
  </si>
  <si>
    <t>1210043022</t>
  </si>
  <si>
    <t>402.9</t>
  </si>
  <si>
    <t>1210042904</t>
  </si>
  <si>
    <t>1210042921</t>
  </si>
  <si>
    <t>1210931104</t>
  </si>
  <si>
    <t>16-05-2025 12:45:14</t>
  </si>
  <si>
    <t>12:45:14</t>
  </si>
  <si>
    <t>1210931105</t>
  </si>
  <si>
    <t>400.45</t>
  </si>
  <si>
    <t>1210501487</t>
  </si>
  <si>
    <t>1210501493</t>
  </si>
  <si>
    <t>400.7</t>
  </si>
  <si>
    <t>400.68333333333334</t>
  </si>
  <si>
    <t>1210501499</t>
  </si>
  <si>
    <t>16-05-2025 12:45:15</t>
  </si>
  <si>
    <t>12:45:15</t>
  </si>
  <si>
    <t>1210501502</t>
  </si>
  <si>
    <t>402</t>
  </si>
  <si>
    <t>16-05-2025 12:45:16</t>
  </si>
  <si>
    <t>12:45:16</t>
  </si>
  <si>
    <t>1210501484</t>
  </si>
  <si>
    <t>480.0125</t>
  </si>
  <si>
    <t>1210501489</t>
  </si>
  <si>
    <t>400</t>
  </si>
  <si>
    <t>399.94375</t>
  </si>
  <si>
    <t>1210501500</t>
  </si>
  <si>
    <t>479.05</t>
  </si>
  <si>
    <t>1210501503</t>
  </si>
  <si>
    <t>401.55</t>
  </si>
  <si>
    <t>1210501501</t>
  </si>
  <si>
    <t>1210501504</t>
  </si>
  <si>
    <t>16-05-2025 12:45:17</t>
  </si>
  <si>
    <t>12:45:17</t>
  </si>
  <si>
    <t>1210501479</t>
  </si>
  <si>
    <t>1210501480</t>
  </si>
  <si>
    <t>397.6</t>
  </si>
  <si>
    <t>1210501483</t>
  </si>
  <si>
    <t>480.9166666666667</t>
  </si>
  <si>
    <t>1210501488</t>
  </si>
  <si>
    <t>1210501485</t>
  </si>
  <si>
    <t>479.9</t>
  </si>
  <si>
    <t>479.8333333333333</t>
  </si>
  <si>
    <t>1210501492</t>
  </si>
  <si>
    <t>400.2125</t>
  </si>
  <si>
    <t>477.1</t>
  </si>
  <si>
    <t>477.025</t>
  </si>
  <si>
    <t>1220025831</t>
  </si>
  <si>
    <t>1220025847</t>
  </si>
  <si>
    <t>481.45</t>
  </si>
  <si>
    <t>1220025856</t>
  </si>
  <si>
    <t>396.55</t>
  </si>
  <si>
    <t>396.475</t>
  </si>
  <si>
    <t>477.9916666666667</t>
  </si>
  <si>
    <t>1220025826</t>
  </si>
  <si>
    <t>403.1</t>
  </si>
  <si>
    <t>403.0083333333333</t>
  </si>
  <si>
    <t>1220025843</t>
  </si>
  <si>
    <t>481.675</t>
  </si>
  <si>
    <t>1220025854</t>
  </si>
  <si>
    <t>1220025833</t>
  </si>
  <si>
    <t>402.75</t>
  </si>
  <si>
    <t>476.35</t>
  </si>
  <si>
    <t>1220025840</t>
  </si>
  <si>
    <t>400.15</t>
  </si>
  <si>
    <t>1220025838</t>
  </si>
  <si>
    <t>400.76666666666665</t>
  </si>
  <si>
    <t>476.25</t>
  </si>
  <si>
    <t>402.8</t>
  </si>
  <si>
    <t>476.5</t>
  </si>
  <si>
    <t>1220025844</t>
  </si>
  <si>
    <t>398.25</t>
  </si>
  <si>
    <t>398.24</t>
  </si>
  <si>
    <t>1220025851</t>
  </si>
  <si>
    <t>481.6</t>
  </si>
  <si>
    <t>1220025859</t>
  </si>
  <si>
    <t>397.8</t>
  </si>
  <si>
    <t>1220025849</t>
  </si>
  <si>
    <t>481.475</t>
  </si>
  <si>
    <t>1220025860</t>
  </si>
  <si>
    <t>1210028905</t>
  </si>
  <si>
    <t>1210028906</t>
  </si>
  <si>
    <t>399.5</t>
  </si>
  <si>
    <t>1220025836</t>
  </si>
  <si>
    <t>482.5</t>
  </si>
  <si>
    <t>482.25714285714287</t>
  </si>
  <si>
    <t>1220025837</t>
  </si>
  <si>
    <t>399</t>
  </si>
  <si>
    <t>398.87142857142857</t>
  </si>
  <si>
    <t>1210031192</t>
  </si>
  <si>
    <t>196.3</t>
  </si>
  <si>
    <t>16-05-2025 13:30:12</t>
  </si>
  <si>
    <t>13:30:12</t>
  </si>
  <si>
    <t>1210043048</t>
  </si>
  <si>
    <t>505.3</t>
  </si>
  <si>
    <t>1210043071</t>
  </si>
  <si>
    <t>1103732</t>
  </si>
  <si>
    <t>32.55</t>
  </si>
  <si>
    <t>16-05-2025 13:31:08</t>
  </si>
  <si>
    <t>16-05-2025 13:31:09</t>
  </si>
  <si>
    <t>SENSEX 20MAY2025 PE 79900</t>
  </si>
  <si>
    <t>SENSEX2552079900PE</t>
  </si>
  <si>
    <t>13:31:08</t>
  </si>
  <si>
    <t>13:31:09</t>
  </si>
  <si>
    <t>1210031193</t>
  </si>
  <si>
    <t>197.175</t>
  </si>
  <si>
    <t>1210043049</t>
  </si>
  <si>
    <t>507.05</t>
  </si>
  <si>
    <t>16-05-2025 13:30:13</t>
  </si>
  <si>
    <t>13:30:13</t>
  </si>
  <si>
    <t>1210043072</t>
  </si>
  <si>
    <t>1210046500</t>
  </si>
  <si>
    <t>16-05-2025 13:30:07</t>
  </si>
  <si>
    <t>16-05-2025 13:30:08</t>
  </si>
  <si>
    <t>13:30:07</t>
  </si>
  <si>
    <t>13:30:08</t>
  </si>
  <si>
    <t>1210047846</t>
  </si>
  <si>
    <t>198.10833333333332</t>
  </si>
  <si>
    <t>1210046516</t>
  </si>
  <si>
    <t>32.31428571428572</t>
  </si>
  <si>
    <t>16-05-2025 13:30:09</t>
  </si>
  <si>
    <t>13:30:09</t>
  </si>
  <si>
    <t>1210046566</t>
  </si>
  <si>
    <t>511.55</t>
  </si>
  <si>
    <t>16-05-2025 13:30:32</t>
  </si>
  <si>
    <t>16-05-2025 13:30:33</t>
  </si>
  <si>
    <t>13:30:32</t>
  </si>
  <si>
    <t>13:30:33</t>
  </si>
  <si>
    <t>1210047867</t>
  </si>
  <si>
    <t>196.93333333333334</t>
  </si>
  <si>
    <t>16-05-2025 13:30:10</t>
  </si>
  <si>
    <t>13:30:10</t>
  </si>
  <si>
    <t>1210046517</t>
  </si>
  <si>
    <t>511.48333333333335</t>
  </si>
  <si>
    <t>1210047858</t>
  </si>
  <si>
    <t>1210031194</t>
  </si>
  <si>
    <t>1210043050</t>
  </si>
  <si>
    <t>507.8833333333333</t>
  </si>
  <si>
    <t>1210031191</t>
  </si>
  <si>
    <t>196.675</t>
  </si>
  <si>
    <t>16-05-2025 13:30:11</t>
  </si>
  <si>
    <t>13:30:11</t>
  </si>
  <si>
    <t>1210043047</t>
  </si>
  <si>
    <t>1210046532</t>
  </si>
  <si>
    <t>32.65</t>
  </si>
  <si>
    <t>1210046579</t>
  </si>
  <si>
    <t>16-05-2025 13:30:35</t>
  </si>
  <si>
    <t>16-05-2025 13:30:36</t>
  </si>
  <si>
    <t>13:30:35</t>
  </si>
  <si>
    <t>13:30:36</t>
  </si>
  <si>
    <t>1210047883</t>
  </si>
  <si>
    <t>197.2</t>
  </si>
  <si>
    <t>1210046531</t>
  </si>
  <si>
    <t>1210046584</t>
  </si>
  <si>
    <t>509.85</t>
  </si>
  <si>
    <t>16-05-2025 13:30:37</t>
  </si>
  <si>
    <t>13:30:37</t>
  </si>
  <si>
    <t>1210047886</t>
  </si>
  <si>
    <t>196.5</t>
  </si>
  <si>
    <t>1210046519</t>
  </si>
  <si>
    <t>1210046568</t>
  </si>
  <si>
    <t>1210047870</t>
  </si>
  <si>
    <t>1210046482</t>
  </si>
  <si>
    <t>31.85</t>
  </si>
  <si>
    <t>16-05-2025 13:30:06</t>
  </si>
  <si>
    <t>13:30:06</t>
  </si>
  <si>
    <t>1210046547</t>
  </si>
  <si>
    <t>16-05-2025 13:30:28</t>
  </si>
  <si>
    <t>16-05-2025 13:30:29</t>
  </si>
  <si>
    <t>13:30:28</t>
  </si>
  <si>
    <t>13:30:29</t>
  </si>
  <si>
    <t>1210047836</t>
  </si>
  <si>
    <t>1210031176</t>
  </si>
  <si>
    <t>16-05-2025 13:30:05</t>
  </si>
  <si>
    <t>13:30:05</t>
  </si>
  <si>
    <t>1210043032</t>
  </si>
  <si>
    <t>512.65</t>
  </si>
  <si>
    <t>1210043055</t>
  </si>
  <si>
    <t>32.3</t>
  </si>
  <si>
    <t>16-05-2025 13:31:03</t>
  </si>
  <si>
    <t>13:31:03</t>
  </si>
  <si>
    <t>1210046539</t>
  </si>
  <si>
    <t>507.6625</t>
  </si>
  <si>
    <t>1210046607</t>
  </si>
  <si>
    <t>1210047868</t>
  </si>
  <si>
    <t>1210046533</t>
  </si>
  <si>
    <t>508.05</t>
  </si>
  <si>
    <t>1210047864</t>
  </si>
  <si>
    <t>197.75</t>
  </si>
  <si>
    <t>1210046505</t>
  </si>
  <si>
    <t>512.3833333333333</t>
  </si>
  <si>
    <t>1210046600</t>
  </si>
  <si>
    <t>16-05-2025 13:31:07</t>
  </si>
  <si>
    <t>13:31:07</t>
  </si>
  <si>
    <t>1210047851</t>
  </si>
  <si>
    <t>1210046506</t>
  </si>
  <si>
    <t>31.99642857142857</t>
  </si>
  <si>
    <t>1210046560</t>
  </si>
  <si>
    <t>509.96785714285716</t>
  </si>
  <si>
    <t>16-05-2025 13:30:31</t>
  </si>
  <si>
    <t>13:30:31</t>
  </si>
  <si>
    <t>1210047859</t>
  </si>
  <si>
    <t>1210046521</t>
  </si>
  <si>
    <t>1210046576</t>
  </si>
  <si>
    <t>510.55</t>
  </si>
  <si>
    <t>16-05-2025 13:30:34</t>
  </si>
  <si>
    <t>13:30:34</t>
  </si>
  <si>
    <t>1210047879</t>
  </si>
  <si>
    <t>1210046489</t>
  </si>
  <si>
    <t>512.06</t>
  </si>
  <si>
    <t>1210046502</t>
  </si>
  <si>
    <t>1210046592</t>
  </si>
  <si>
    <t>32.288</t>
  </si>
  <si>
    <t>16-05-2025 13:31:04</t>
  </si>
  <si>
    <t>16-05-2025 13:31:05</t>
  </si>
  <si>
    <t>13:31:04</t>
  </si>
  <si>
    <t>13:31:05</t>
  </si>
  <si>
    <t>1210046601</t>
  </si>
  <si>
    <t>1210047837</t>
  </si>
  <si>
    <t>198.7058823529412</t>
  </si>
  <si>
    <t>1210046474</t>
  </si>
  <si>
    <t>31.88888888888889</t>
  </si>
  <si>
    <t>16-05-2025 13:30:04</t>
  </si>
  <si>
    <t>13:30:04</t>
  </si>
  <si>
    <t>1210046548</t>
  </si>
  <si>
    <t>510.14444444444445</t>
  </si>
  <si>
    <t>1210047840</t>
  </si>
  <si>
    <t>198.65</t>
  </si>
  <si>
    <t>1210046513</t>
  </si>
  <si>
    <t>1210046569</t>
  </si>
  <si>
    <t>1210047872</t>
  </si>
  <si>
    <t>197.05</t>
  </si>
  <si>
    <t>1210046492</t>
  </si>
  <si>
    <t>512.375</t>
  </si>
  <si>
    <t>1210046598</t>
  </si>
  <si>
    <t>32.35</t>
  </si>
  <si>
    <t>16-05-2025 13:31:06</t>
  </si>
  <si>
    <t>13:31:06</t>
  </si>
  <si>
    <t>1210047843</t>
  </si>
  <si>
    <t>1210046481</t>
  </si>
  <si>
    <t>511.6363636363636</t>
  </si>
  <si>
    <t>1210046591</t>
  </si>
  <si>
    <t>1210047835</t>
  </si>
  <si>
    <t>1210046523</t>
  </si>
  <si>
    <t>1210046572</t>
  </si>
  <si>
    <t>510.1714285714286</t>
  </si>
  <si>
    <t>1210047876</t>
  </si>
  <si>
    <t>196.6625</t>
  </si>
  <si>
    <t>1210046503</t>
  </si>
  <si>
    <t>31.95</t>
  </si>
  <si>
    <t>1210046563</t>
  </si>
  <si>
    <t>1210047863</t>
  </si>
  <si>
    <t>1210046494</t>
  </si>
  <si>
    <t>31.8875</t>
  </si>
  <si>
    <t>1210046551</t>
  </si>
  <si>
    <t>509.3125</t>
  </si>
  <si>
    <t>16-05-2025 13:30:30</t>
  </si>
  <si>
    <t>13:30:30</t>
  </si>
  <si>
    <t>1210047844</t>
  </si>
  <si>
    <t>198.55</t>
  </si>
  <si>
    <t>1210046541</t>
  </si>
  <si>
    <t>506.45</t>
  </si>
  <si>
    <t>1210047874</t>
  </si>
  <si>
    <t>196.85</t>
  </si>
  <si>
    <t>1210046507</t>
  </si>
  <si>
    <t>1210046565</t>
  </si>
  <si>
    <t>1210047866</t>
  </si>
  <si>
    <t>197.4</t>
  </si>
  <si>
    <t>1210046536</t>
  </si>
  <si>
    <t>32.6</t>
  </si>
  <si>
    <t>1210046586</t>
  </si>
  <si>
    <t>16-05-2025 13:30:38</t>
  </si>
  <si>
    <t>13:30:38</t>
  </si>
  <si>
    <t>1210046473</t>
  </si>
  <si>
    <t>31.725</t>
  </si>
  <si>
    <t>16-05-2025 13:30:03</t>
  </si>
  <si>
    <t>13:30:03</t>
  </si>
  <si>
    <t>1210046545</t>
  </si>
  <si>
    <t>507.15</t>
  </si>
  <si>
    <t>1210047833</t>
  </si>
  <si>
    <t>1210046524</t>
  </si>
  <si>
    <t>1210046578</t>
  </si>
  <si>
    <t>1210047882</t>
  </si>
  <si>
    <t>1210046525</t>
  </si>
  <si>
    <t>32.4</t>
  </si>
  <si>
    <t>1210046573</t>
  </si>
  <si>
    <t>511.97857142857146</t>
  </si>
  <si>
    <t>1210047878</t>
  </si>
  <si>
    <t>196.69</t>
  </si>
  <si>
    <t>1210046501</t>
  </si>
  <si>
    <t>31.910714285714285</t>
  </si>
  <si>
    <t>1210046556</t>
  </si>
  <si>
    <t>509.3142857142857</t>
  </si>
  <si>
    <t>1210047852</t>
  </si>
  <si>
    <t>198.5</t>
  </si>
  <si>
    <t>1210046529</t>
  </si>
  <si>
    <t>32.5</t>
  </si>
  <si>
    <t>1210046582</t>
  </si>
  <si>
    <t>510.45</t>
  </si>
  <si>
    <t>1210047884</t>
  </si>
  <si>
    <t>1210046528</t>
  </si>
  <si>
    <t>1210046575</t>
  </si>
  <si>
    <t>1210047880</t>
  </si>
  <si>
    <t>1210031180</t>
  </si>
  <si>
    <t>1210043036</t>
  </si>
  <si>
    <t>1210043059</t>
  </si>
  <si>
    <t>1210031188</t>
  </si>
  <si>
    <t>1210043044</t>
  </si>
  <si>
    <t>507.4</t>
  </si>
  <si>
    <t>1210043067</t>
  </si>
  <si>
    <t>1210046487</t>
  </si>
  <si>
    <t>511.85</t>
  </si>
  <si>
    <t>1210047839</t>
  </si>
  <si>
    <t>1210046499</t>
  </si>
  <si>
    <t>32</t>
  </si>
  <si>
    <t>1210046561</t>
  </si>
  <si>
    <t>1210047860</t>
  </si>
  <si>
    <t>1210046488</t>
  </si>
  <si>
    <t>1210046553</t>
  </si>
  <si>
    <t>1210047845</t>
  </si>
  <si>
    <t>198.4</t>
  </si>
  <si>
    <t>1210046514</t>
  </si>
  <si>
    <t>512.05</t>
  </si>
  <si>
    <t>1210047854</t>
  </si>
  <si>
    <t>198.35</t>
  </si>
  <si>
    <t>1210046498</t>
  </si>
  <si>
    <t>511.23333333333335</t>
  </si>
  <si>
    <t>1210046599</t>
  </si>
  <si>
    <t>32.391666666666666</t>
  </si>
  <si>
    <t>1210047847</t>
  </si>
  <si>
    <t>1210046478</t>
  </si>
  <si>
    <t>1210047832</t>
  </si>
  <si>
    <t>198.6375</t>
  </si>
  <si>
    <t>1210046538</t>
  </si>
  <si>
    <t>1210046587</t>
  </si>
  <si>
    <t>509.05</t>
  </si>
  <si>
    <t>1210047888</t>
  </si>
  <si>
    <t>196.75</t>
  </si>
  <si>
    <t>16-05-2025 13:30:14</t>
  </si>
  <si>
    <t>13:30:14</t>
  </si>
  <si>
    <t>1210031196</t>
  </si>
  <si>
    <t>1210043052</t>
  </si>
  <si>
    <t>1210043075</t>
  </si>
  <si>
    <t>16-05-2025 13:31:10</t>
  </si>
  <si>
    <t>13:31:10</t>
  </si>
  <si>
    <t>1210031179</t>
  </si>
  <si>
    <t>1210043035</t>
  </si>
  <si>
    <t>1210043058</t>
  </si>
  <si>
    <t>1210046508</t>
  </si>
  <si>
    <t>512.50625</t>
  </si>
  <si>
    <t>1210047850</t>
  </si>
  <si>
    <t>198.3</t>
  </si>
  <si>
    <t>1210031184</t>
  </si>
  <si>
    <t>198.1</t>
  </si>
  <si>
    <t>1210043040</t>
  </si>
  <si>
    <t>1210031178</t>
  </si>
  <si>
    <t>1210043034</t>
  </si>
  <si>
    <t>1210043057</t>
  </si>
  <si>
    <t>1210046496</t>
  </si>
  <si>
    <t>1210046559</t>
  </si>
  <si>
    <t>509.6</t>
  </si>
  <si>
    <t>1210047857</t>
  </si>
  <si>
    <t>1210046526</t>
  </si>
  <si>
    <t>1210046580</t>
  </si>
  <si>
    <t>511.95</t>
  </si>
  <si>
    <t>1210046511</t>
  </si>
  <si>
    <t>512.1166666666667</t>
  </si>
  <si>
    <t>1210046602</t>
  </si>
  <si>
    <t>1210047855</t>
  </si>
  <si>
    <t>1210031186</t>
  </si>
  <si>
    <t>1210043042</t>
  </si>
  <si>
    <t>1210046522</t>
  </si>
  <si>
    <t>511.1666666666667</t>
  </si>
  <si>
    <t>1210046604</t>
  </si>
  <si>
    <t>32.36666666666667</t>
  </si>
  <si>
    <t>1210047861</t>
  </si>
  <si>
    <t>1210046510</t>
  </si>
  <si>
    <t>32.05</t>
  </si>
  <si>
    <t>1210046567</t>
  </si>
  <si>
    <t>1210047869</t>
  </si>
  <si>
    <t>1210046479</t>
  </si>
  <si>
    <t>512.1375</t>
  </si>
  <si>
    <t>1210047834</t>
  </si>
  <si>
    <t>1210046475</t>
  </si>
  <si>
    <t>1210047830</t>
  </si>
  <si>
    <t>198.525</t>
  </si>
  <si>
    <t>1210046484</t>
  </si>
  <si>
    <t>1210046550</t>
  </si>
  <si>
    <t>509.65</t>
  </si>
  <si>
    <t>1210047841</t>
  </si>
  <si>
    <t>1210046504</t>
  </si>
  <si>
    <t>31.983333333333334</t>
  </si>
  <si>
    <t>1210046558</t>
  </si>
  <si>
    <t>509.525</t>
  </si>
  <si>
    <t>1210047856</t>
  </si>
  <si>
    <t>1210031183</t>
  </si>
  <si>
    <t>1210043039</t>
  </si>
  <si>
    <t>512.35</t>
  </si>
  <si>
    <t>1210043062</t>
  </si>
  <si>
    <t>1210046497</t>
  </si>
  <si>
    <t>31.9</t>
  </si>
  <si>
    <t>1210046554</t>
  </si>
  <si>
    <t>508.1928571428571</t>
  </si>
  <si>
    <t>1210047848</t>
  </si>
  <si>
    <t>1210031190</t>
  </si>
  <si>
    <t>1210043046</t>
  </si>
  <si>
    <t>1210031198</t>
  </si>
  <si>
    <t>197.65</t>
  </si>
  <si>
    <t>16-05-2025 13:30:15</t>
  </si>
  <si>
    <t>13:30:15</t>
  </si>
  <si>
    <t>1210043053</t>
  </si>
  <si>
    <t>1210043076</t>
  </si>
  <si>
    <t>1210046534</t>
  </si>
  <si>
    <t>1210046585</t>
  </si>
  <si>
    <t>1210046509</t>
  </si>
  <si>
    <t>1210046562</t>
  </si>
  <si>
    <t>509.6636363636364</t>
  </si>
  <si>
    <t>1210047862</t>
  </si>
  <si>
    <t>1210046540</t>
  </si>
  <si>
    <t>1210046588</t>
  </si>
  <si>
    <t>16-05-2025 13:30:39</t>
  </si>
  <si>
    <t>13:30:39</t>
  </si>
  <si>
    <t>1210047889</t>
  </si>
  <si>
    <t>197.35</t>
  </si>
  <si>
    <t>1210046493</t>
  </si>
  <si>
    <t>512.85</t>
  </si>
  <si>
    <t>1210047842</t>
  </si>
  <si>
    <t>1210046491</t>
  </si>
  <si>
    <t>1210046555</t>
  </si>
  <si>
    <t>508.25</t>
  </si>
  <si>
    <t>1210047849</t>
  </si>
  <si>
    <t>198.2</t>
  </si>
  <si>
    <t>1210046512</t>
  </si>
  <si>
    <t>32.16</t>
  </si>
  <si>
    <t>1210046564</t>
  </si>
  <si>
    <t>510.535</t>
  </si>
  <si>
    <t>1210047865</t>
  </si>
  <si>
    <t>197.45</t>
  </si>
  <si>
    <t>1210031177</t>
  </si>
  <si>
    <t>1210043033</t>
  </si>
  <si>
    <t>1210043056</t>
  </si>
  <si>
    <t>1210046495</t>
  </si>
  <si>
    <t>1210046557</t>
  </si>
  <si>
    <t>508.65</t>
  </si>
  <si>
    <t>1210047853</t>
  </si>
  <si>
    <t>1210046542</t>
  </si>
  <si>
    <t>506.05</t>
  </si>
  <si>
    <t>1210047871</t>
  </si>
  <si>
    <t>196.95</t>
  </si>
  <si>
    <t>1210031185</t>
  </si>
  <si>
    <t>1210043041</t>
  </si>
  <si>
    <t>1210043064</t>
  </si>
  <si>
    <t>1210031189</t>
  </si>
  <si>
    <t>1210043045</t>
  </si>
  <si>
    <t>1210043068</t>
  </si>
  <si>
    <t>1210046527</t>
  </si>
  <si>
    <t>1210046605</t>
  </si>
  <si>
    <t>1210046515</t>
  </si>
  <si>
    <t>1210046571</t>
  </si>
  <si>
    <t>1210047875</t>
  </si>
  <si>
    <t>1210046485</t>
  </si>
  <si>
    <t>512.1916666666667</t>
  </si>
  <si>
    <t>1210046597</t>
  </si>
  <si>
    <t>32.325</t>
  </si>
  <si>
    <t>1210047838</t>
  </si>
  <si>
    <t>1210031181</t>
  </si>
  <si>
    <t>1210043037</t>
  </si>
  <si>
    <t>511</t>
  </si>
  <si>
    <t>1210043060</t>
  </si>
  <si>
    <t>1210046518</t>
  </si>
  <si>
    <t>1210046574</t>
  </si>
  <si>
    <t>1210047877</t>
  </si>
  <si>
    <t>196.65</t>
  </si>
  <si>
    <t>1210031187</t>
  </si>
  <si>
    <t>1210043043</t>
  </si>
  <si>
    <t>509.55</t>
  </si>
  <si>
    <t>1210031182</t>
  </si>
  <si>
    <t>1210043038</t>
  </si>
  <si>
    <t>1210043061</t>
  </si>
  <si>
    <t>1210046535</t>
  </si>
  <si>
    <t>1210046581</t>
  </si>
  <si>
    <t>510.31666666666666</t>
  </si>
  <si>
    <t>1210047885</t>
  </si>
  <si>
    <t>1210046530</t>
  </si>
  <si>
    <t>1210046577</t>
  </si>
  <si>
    <t>510.3</t>
  </si>
  <si>
    <t>1210047881</t>
  </si>
  <si>
    <t>1210046520</t>
  </si>
  <si>
    <t>1210046570</t>
  </si>
  <si>
    <t>509.88</t>
  </si>
  <si>
    <t>1210047873</t>
  </si>
  <si>
    <t>1210031195</t>
  </si>
  <si>
    <t>196.6</t>
  </si>
  <si>
    <t>1210043051</t>
  </si>
  <si>
    <t>506.55</t>
  </si>
  <si>
    <t>1210043074</t>
  </si>
  <si>
    <t>1210031197</t>
  </si>
  <si>
    <t>1210043054</t>
  </si>
  <si>
    <t>1210043077</t>
  </si>
  <si>
    <t>1210046537</t>
  </si>
  <si>
    <t>1210046583</t>
  </si>
  <si>
    <t>510.40833333333336</t>
  </si>
  <si>
    <t>1210047887</t>
  </si>
  <si>
    <t>1210046477</t>
  </si>
  <si>
    <t>512.34</t>
  </si>
  <si>
    <t>1210046593</t>
  </si>
  <si>
    <t>32.22</t>
  </si>
  <si>
    <t>1210047831</t>
  </si>
  <si>
    <t>1220026785</t>
  </si>
  <si>
    <t>1220027791</t>
  </si>
  <si>
    <t>1104111</t>
  </si>
  <si>
    <t>79.75</t>
  </si>
  <si>
    <t>79.78333333333333</t>
  </si>
  <si>
    <t>SENSEX 20MAY2025 PE 80900</t>
  </si>
  <si>
    <t>SENSEX2552080900PE</t>
  </si>
  <si>
    <t>1220027792</t>
  </si>
  <si>
    <t>506.93333333333334</t>
  </si>
  <si>
    <t>1210929768</t>
  </si>
  <si>
    <t>1210931114</t>
  </si>
  <si>
    <t>16-05-2025 13:30:16</t>
  </si>
  <si>
    <t>13:30:16</t>
  </si>
  <si>
    <t>1210931115</t>
  </si>
  <si>
    <t>16-05-2025 13:31:11</t>
  </si>
  <si>
    <t>13:31:11</t>
  </si>
  <si>
    <t>1260030659</t>
  </si>
  <si>
    <t>1260087561</t>
  </si>
  <si>
    <t>80.00714285714285</t>
  </si>
  <si>
    <t>1260087563</t>
  </si>
  <si>
    <t>508.15</t>
  </si>
  <si>
    <t>1260030660</t>
  </si>
  <si>
    <t>197.46521739130435</t>
  </si>
  <si>
    <t>1260087562</t>
  </si>
  <si>
    <t>80.27916666666667</t>
  </si>
  <si>
    <t>1260087564</t>
  </si>
  <si>
    <t>508.9347222222222</t>
  </si>
  <si>
    <t>1240063601</t>
  </si>
  <si>
    <t>80.18</t>
  </si>
  <si>
    <t>1240063602</t>
  </si>
  <si>
    <t>510.29</t>
  </si>
  <si>
    <t>1240065458</t>
  </si>
  <si>
    <t>198.385</t>
  </si>
  <si>
    <t>1240027303</t>
  </si>
  <si>
    <t>1240028442</t>
  </si>
  <si>
    <t>1240028445</t>
  </si>
  <si>
    <t>1210502242</t>
  </si>
  <si>
    <t>508.135</t>
  </si>
  <si>
    <t>1210503307</t>
  </si>
  <si>
    <t>196.63333333333333</t>
  </si>
  <si>
    <t>1210500460</t>
  </si>
  <si>
    <t>197.375</t>
  </si>
  <si>
    <t>1210501513</t>
  </si>
  <si>
    <t>507.55</t>
  </si>
  <si>
    <t>16-05-2025 13:30:17</t>
  </si>
  <si>
    <t>13:30:17</t>
  </si>
  <si>
    <t>1210502239</t>
  </si>
  <si>
    <t>508.9842105263158</t>
  </si>
  <si>
    <t>1210502244</t>
  </si>
  <si>
    <t>32.46578947368421</t>
  </si>
  <si>
    <t>16-05-2025 13:31:14</t>
  </si>
  <si>
    <t>13:31:14</t>
  </si>
  <si>
    <t>1210503305</t>
  </si>
  <si>
    <t>197.12692307692308</t>
  </si>
  <si>
    <t>1210500462</t>
  </si>
  <si>
    <t>197.5</t>
  </si>
  <si>
    <t>1210501514</t>
  </si>
  <si>
    <t>507.85</t>
  </si>
  <si>
    <t>1210500463</t>
  </si>
  <si>
    <t>1210501515</t>
  </si>
  <si>
    <t>1210500459</t>
  </si>
  <si>
    <t>197.6</t>
  </si>
  <si>
    <t>1210501511</t>
  </si>
  <si>
    <t>1210501516</t>
  </si>
  <si>
    <t>16-05-2025 13:30:40</t>
  </si>
  <si>
    <t>13:30:40</t>
  </si>
  <si>
    <t>1210500461</t>
  </si>
  <si>
    <t>1210501512</t>
  </si>
  <si>
    <t>32.7</t>
  </si>
  <si>
    <t>1210501517</t>
  </si>
  <si>
    <t>16-05-2025 13:30:41</t>
  </si>
  <si>
    <t>13:30:41</t>
  </si>
  <si>
    <t>1210502238</t>
  </si>
  <si>
    <t>32.69375</t>
  </si>
  <si>
    <t>1210502243</t>
  </si>
  <si>
    <t>509.7</t>
  </si>
  <si>
    <t>509.775</t>
  </si>
  <si>
    <t>1210503308</t>
  </si>
  <si>
    <t>1210502240</t>
  </si>
  <si>
    <t>507.75</t>
  </si>
  <si>
    <t>507.818</t>
  </si>
  <si>
    <t>1210502241</t>
  </si>
  <si>
    <t>508.5</t>
  </si>
  <si>
    <t>508.56666666666666</t>
  </si>
  <si>
    <t>1210503306</t>
  </si>
  <si>
    <t>197.16944444444445</t>
  </si>
  <si>
    <t>80.2</t>
  </si>
  <si>
    <t>80.24285714285715</t>
  </si>
  <si>
    <t>509.64285714285717</t>
  </si>
  <si>
    <t>1210029450</t>
  </si>
  <si>
    <t>1220039362</t>
  </si>
  <si>
    <t>507.684</t>
  </si>
  <si>
    <t>1220039366</t>
  </si>
  <si>
    <t>506.15</t>
  </si>
  <si>
    <t>506.23333333333335</t>
  </si>
  <si>
    <t>1220039372</t>
  </si>
  <si>
    <t>32.486</t>
  </si>
  <si>
    <t>16-05-2025 13:31:12</t>
  </si>
  <si>
    <t>16-05-2025 13:31:13</t>
  </si>
  <si>
    <t>13:31:12</t>
  </si>
  <si>
    <t>13:31:13</t>
  </si>
  <si>
    <t>1220039377</t>
  </si>
  <si>
    <t>1220041495</t>
  </si>
  <si>
    <t>196.9309523809524</t>
  </si>
  <si>
    <t>1220024411</t>
  </si>
  <si>
    <t>196.33333333333334</t>
  </si>
  <si>
    <t>1220025869</t>
  </si>
  <si>
    <t>1220025875</t>
  </si>
  <si>
    <t>32.58</t>
  </si>
  <si>
    <t>1220039359</t>
  </si>
  <si>
    <t>511.122</t>
  </si>
  <si>
    <t>1220039361</t>
  </si>
  <si>
    <t>508</t>
  </si>
  <si>
    <t>508.01666666666665</t>
  </si>
  <si>
    <t>1220041493</t>
  </si>
  <si>
    <t>197.93333333333334</t>
  </si>
  <si>
    <t>1220039360</t>
  </si>
  <si>
    <t>507.57142857142856</t>
  </si>
  <si>
    <t>1220039371</t>
  </si>
  <si>
    <t>32.47857142857143</t>
  </si>
  <si>
    <t>1220041494</t>
  </si>
  <si>
    <t>197.7375</t>
  </si>
  <si>
    <t>1220024410</t>
  </si>
  <si>
    <t>196.35</t>
  </si>
  <si>
    <t>1220025868</t>
  </si>
  <si>
    <t>505.4916666666667</t>
  </si>
  <si>
    <t>1220025874</t>
  </si>
  <si>
    <t>1220024414</t>
  </si>
  <si>
    <t>197.7</t>
  </si>
  <si>
    <t>1220025867</t>
  </si>
  <si>
    <t>1220025873</t>
  </si>
  <si>
    <t>509.8</t>
  </si>
  <si>
    <t>1220024413</t>
  </si>
  <si>
    <t>1220025872</t>
  </si>
  <si>
    <t>506.025</t>
  </si>
  <si>
    <t>1220039367</t>
  </si>
  <si>
    <t>505.05</t>
  </si>
  <si>
    <t>505.09375</t>
  </si>
  <si>
    <t>1220041498</t>
  </si>
  <si>
    <t>196.775</t>
  </si>
  <si>
    <t>1220039365</t>
  </si>
  <si>
    <t>506.1375</t>
  </si>
  <si>
    <t>1220041497</t>
  </si>
  <si>
    <t>1220039363</t>
  </si>
  <si>
    <t>506.0833333333333</t>
  </si>
  <si>
    <t>1220041496</t>
  </si>
  <si>
    <t>196.9</t>
  </si>
  <si>
    <t>1220039368</t>
  </si>
  <si>
    <t>506.6</t>
  </si>
  <si>
    <t>506.65</t>
  </si>
  <si>
    <t>1220041499</t>
  </si>
  <si>
    <t>196.6642857142857</t>
  </si>
  <si>
    <t>1220024412</t>
  </si>
  <si>
    <t>1220025871</t>
  </si>
  <si>
    <t>506.4</t>
  </si>
  <si>
    <t>506.425</t>
  </si>
  <si>
    <t>1220025870</t>
  </si>
  <si>
    <t>1220025876</t>
  </si>
  <si>
    <t>1220039364</t>
  </si>
  <si>
    <t>32.66</t>
  </si>
  <si>
    <t>1220039369</t>
  </si>
  <si>
    <t>511.085</t>
  </si>
  <si>
    <t>1220041500</t>
  </si>
  <si>
    <t>197.625</t>
  </si>
  <si>
    <t>1210028909</t>
  </si>
  <si>
    <t>511.65</t>
  </si>
  <si>
    <t>1210028910</t>
  </si>
  <si>
    <t>80.15</t>
  </si>
  <si>
    <t>16-05-2025 13:31:02</t>
  </si>
  <si>
    <t>13:31:02</t>
  </si>
  <si>
    <t>196.58636363636364</t>
  </si>
  <si>
    <t>505.85</t>
  </si>
  <si>
    <t>505.9294117647059</t>
  </si>
  <si>
    <t>1220025841</t>
  </si>
  <si>
    <t>32.40882352941176</t>
  </si>
  <si>
    <t>1210046611</t>
  </si>
  <si>
    <t>32.57222222222222</t>
  </si>
  <si>
    <t>1210046603</t>
  </si>
  <si>
    <t>1210043073</t>
  </si>
  <si>
    <t>1210043070</t>
  </si>
  <si>
    <t>1210046606</t>
  </si>
  <si>
    <t>1210046608</t>
  </si>
  <si>
    <t>1210046595</t>
  </si>
  <si>
    <t>1210046613</t>
  </si>
  <si>
    <t>32.47142857142857</t>
  </si>
  <si>
    <t>1210046594</t>
  </si>
  <si>
    <t>32.25833333333333</t>
  </si>
  <si>
    <t>1210046612</t>
  </si>
  <si>
    <t>1210043063</t>
  </si>
  <si>
    <t>1210043065</t>
  </si>
  <si>
    <t>1210046596</t>
  </si>
  <si>
    <t>1210046589</t>
  </si>
  <si>
    <t>1210043069</t>
  </si>
  <si>
    <t>32.46666666666667</t>
  </si>
  <si>
    <t>1210046610</t>
  </si>
  <si>
    <t>1210046609</t>
  </si>
  <si>
    <t>1210043066</t>
  </si>
  <si>
    <t>1210502246</t>
  </si>
  <si>
    <t>32.465</t>
  </si>
  <si>
    <t>16-05-2025 13:31:15</t>
  </si>
  <si>
    <t>13:31:15</t>
  </si>
  <si>
    <t>1210501518</t>
  </si>
  <si>
    <t>1210501519</t>
  </si>
  <si>
    <t>1210501520</t>
  </si>
  <si>
    <t>1210502245</t>
  </si>
  <si>
    <t>32.514</t>
  </si>
  <si>
    <t>1210502247</t>
  </si>
  <si>
    <t>1220039370</t>
  </si>
  <si>
    <t>32.462</t>
  </si>
  <si>
    <t>1220039373</t>
  </si>
  <si>
    <t>1220025878</t>
  </si>
  <si>
    <t>1220039376</t>
  </si>
  <si>
    <t>1220039375</t>
  </si>
  <si>
    <t>1220039374</t>
  </si>
  <si>
    <t>32.483333333333334</t>
  </si>
  <si>
    <t>1220039378</t>
  </si>
  <si>
    <t>1220025877</t>
  </si>
  <si>
    <t>1210046619</t>
  </si>
  <si>
    <t>16-05-2025 13:35:54</t>
  </si>
  <si>
    <t>16-05-2025 13:35:55</t>
  </si>
  <si>
    <t>13:35:54</t>
  </si>
  <si>
    <t>13:35:55</t>
  </si>
  <si>
    <t>1210046622</t>
  </si>
  <si>
    <t>1210047895</t>
  </si>
  <si>
    <t>1210046624</t>
  </si>
  <si>
    <t>509.9</t>
  </si>
  <si>
    <t>1210046617</t>
  </si>
  <si>
    <t>1210047891</t>
  </si>
  <si>
    <t>1210046623</t>
  </si>
  <si>
    <t>1210047896</t>
  </si>
  <si>
    <t>1210046620</t>
  </si>
  <si>
    <t>1210047894</t>
  </si>
  <si>
    <t>198.05</t>
  </si>
  <si>
    <t>1210046614</t>
  </si>
  <si>
    <t>1210047892</t>
  </si>
  <si>
    <t>1210046616</t>
  </si>
  <si>
    <t>1210047893</t>
  </si>
  <si>
    <t>1210046621</t>
  </si>
  <si>
    <t>1210047897</t>
  </si>
  <si>
    <t>1210046615</t>
  </si>
  <si>
    <t>1210046626</t>
  </si>
  <si>
    <t>1210046618</t>
  </si>
  <si>
    <t>1210046625</t>
  </si>
  <si>
    <t>1211057226</t>
  </si>
  <si>
    <t>1210502248</t>
  </si>
  <si>
    <t>1210503309</t>
  </si>
  <si>
    <t>1220039380</t>
  </si>
  <si>
    <t>510.05</t>
  </si>
  <si>
    <t>1220041502</t>
  </si>
  <si>
    <t>1220041501</t>
  </si>
  <si>
    <t>1220039379</t>
  </si>
  <si>
    <t>1210031227</t>
  </si>
  <si>
    <t>49246</t>
  </si>
  <si>
    <t>16-05-2025 14:00:08</t>
  </si>
  <si>
    <t>NIFTY 22MAY2025 PE 25000</t>
  </si>
  <si>
    <t>NIFTY2552225000PE</t>
  </si>
  <si>
    <t>14:00:08</t>
  </si>
  <si>
    <t>14:00:00</t>
  </si>
  <si>
    <t>1210043119</t>
  </si>
  <si>
    <t>382.55</t>
  </si>
  <si>
    <t>1210031229</t>
  </si>
  <si>
    <t>1210043121</t>
  </si>
  <si>
    <t>382.2</t>
  </si>
  <si>
    <t>16-05-2025 14:00:09</t>
  </si>
  <si>
    <t>14:00:09</t>
  </si>
  <si>
    <t>1210046686</t>
  </si>
  <si>
    <t>383.3888888888889</t>
  </si>
  <si>
    <t>16-05-2025 14:00:07</t>
  </si>
  <si>
    <t>14:00:07</t>
  </si>
  <si>
    <t>1210047957</t>
  </si>
  <si>
    <t>159.1</t>
  </si>
  <si>
    <t>1210046730</t>
  </si>
  <si>
    <t>382.33214285714286</t>
  </si>
  <si>
    <t>1210047996</t>
  </si>
  <si>
    <t>159.26111111111112</t>
  </si>
  <si>
    <t>1210046662</t>
  </si>
  <si>
    <t>384.8</t>
  </si>
  <si>
    <t>16-05-2025 14:00:06</t>
  </si>
  <si>
    <t>14:00:06</t>
  </si>
  <si>
    <t>1210047938</t>
  </si>
  <si>
    <t>159.55</t>
  </si>
  <si>
    <t>1210031231</t>
  </si>
  <si>
    <t>1210043123</t>
  </si>
  <si>
    <t>1210031225</t>
  </si>
  <si>
    <t>159.25</t>
  </si>
  <si>
    <t>1210043117</t>
  </si>
  <si>
    <t>383.35</t>
  </si>
  <si>
    <t>1210046760</t>
  </si>
  <si>
    <t>381.65</t>
  </si>
  <si>
    <t>16-05-2025 14:00:10</t>
  </si>
  <si>
    <t>14:00:10</t>
  </si>
  <si>
    <t>1210048024</t>
  </si>
  <si>
    <t>1210046732</t>
  </si>
  <si>
    <t>382.25</t>
  </si>
  <si>
    <t>1210047992</t>
  </si>
  <si>
    <t>1210046736</t>
  </si>
  <si>
    <t>382.05</t>
  </si>
  <si>
    <t>1210048000</t>
  </si>
  <si>
    <t>159.2</t>
  </si>
  <si>
    <t>1210046631</t>
  </si>
  <si>
    <t>385.525</t>
  </si>
  <si>
    <t>16-05-2025 14:00:05</t>
  </si>
  <si>
    <t>14:00:05</t>
  </si>
  <si>
    <t>1210047910</t>
  </si>
  <si>
    <t>1210043084</t>
  </si>
  <si>
    <t>38.15</t>
  </si>
  <si>
    <t>16-05-2025 13:58:09</t>
  </si>
  <si>
    <t>16-05-2025 13:58:10</t>
  </si>
  <si>
    <t>13:58:09</t>
  </si>
  <si>
    <t>13:58:10</t>
  </si>
  <si>
    <t>1210046761</t>
  </si>
  <si>
    <t>381.5</t>
  </si>
  <si>
    <t>1210031199</t>
  </si>
  <si>
    <t>1210043091</t>
  </si>
  <si>
    <t>385.8</t>
  </si>
  <si>
    <t>1210046692</t>
  </si>
  <si>
    <t>1210047952</t>
  </si>
  <si>
    <t>159.15</t>
  </si>
  <si>
    <t>1210046684</t>
  </si>
  <si>
    <t>383.75</t>
  </si>
  <si>
    <t>1210047946</t>
  </si>
  <si>
    <t>1210046652</t>
  </si>
  <si>
    <t>385.1</t>
  </si>
  <si>
    <t>1210047928</t>
  </si>
  <si>
    <t>159.65</t>
  </si>
  <si>
    <t>1210046712</t>
  </si>
  <si>
    <t>383.28214285714284</t>
  </si>
  <si>
    <t>1210047979</t>
  </si>
  <si>
    <t>1210046706</t>
  </si>
  <si>
    <t>1210047973</t>
  </si>
  <si>
    <t>1210043079</t>
  </si>
  <si>
    <t>1210046772</t>
  </si>
  <si>
    <t>383.45</t>
  </si>
  <si>
    <t>16-05-2025 14:00:11</t>
  </si>
  <si>
    <t>14:00:11</t>
  </si>
  <si>
    <t>1210048005</t>
  </si>
  <si>
    <t>1210046673</t>
  </si>
  <si>
    <t>383.752</t>
  </si>
  <si>
    <t>1210046702</t>
  </si>
  <si>
    <t>383.5</t>
  </si>
  <si>
    <t>1210047947</t>
  </si>
  <si>
    <t>159.19117647058823</t>
  </si>
  <si>
    <t>1210043087</t>
  </si>
  <si>
    <t>1210046757</t>
  </si>
  <si>
    <t>1210046680</t>
  </si>
  <si>
    <t>383.74444444444447</t>
  </si>
  <si>
    <t>1210047953</t>
  </si>
  <si>
    <t>1210046685</t>
  </si>
  <si>
    <t>1210047955</t>
  </si>
  <si>
    <t>1210046643</t>
  </si>
  <si>
    <t>385.15</t>
  </si>
  <si>
    <t>1210047919</t>
  </si>
  <si>
    <t>1210046638</t>
  </si>
  <si>
    <t>385.1545454545454</t>
  </si>
  <si>
    <t>1210047912</t>
  </si>
  <si>
    <t>1210046744</t>
  </si>
  <si>
    <t>381.6642857142857</t>
  </si>
  <si>
    <t>1210048008</t>
  </si>
  <si>
    <t>1210046660</t>
  </si>
  <si>
    <t>384.95</t>
  </si>
  <si>
    <t>1210047939</t>
  </si>
  <si>
    <t>1210046682</t>
  </si>
  <si>
    <t>383.70625</t>
  </si>
  <si>
    <t>1210047954</t>
  </si>
  <si>
    <t>1210046698</t>
  </si>
  <si>
    <t>383.4</t>
  </si>
  <si>
    <t>1210047965</t>
  </si>
  <si>
    <t>1210043078</t>
  </si>
  <si>
    <t>1210046778</t>
  </si>
  <si>
    <t>382</t>
  </si>
  <si>
    <t>1210048013</t>
  </si>
  <si>
    <t>1210046667</t>
  </si>
  <si>
    <t>383.85</t>
  </si>
  <si>
    <t>1210047943</t>
  </si>
  <si>
    <t>159.35</t>
  </si>
  <si>
    <t>1210046741</t>
  </si>
  <si>
    <t>381.75</t>
  </si>
  <si>
    <t>1210046630</t>
  </si>
  <si>
    <t>1210047909</t>
  </si>
  <si>
    <t>1210046714</t>
  </si>
  <si>
    <t>382.6</t>
  </si>
  <si>
    <t>1210047980</t>
  </si>
  <si>
    <t>1210046748</t>
  </si>
  <si>
    <t>381.6</t>
  </si>
  <si>
    <t>1210048012</t>
  </si>
  <si>
    <t>1210043080</t>
  </si>
  <si>
    <t>1210046781</t>
  </si>
  <si>
    <t>381.7</t>
  </si>
  <si>
    <t>16-05-2025 14:00:12</t>
  </si>
  <si>
    <t>14:00:12</t>
  </si>
  <si>
    <t>1210048017</t>
  </si>
  <si>
    <t>1210046696</t>
  </si>
  <si>
    <t>383.24642857142857</t>
  </si>
  <si>
    <t>1210047966</t>
  </si>
  <si>
    <t>1210046726</t>
  </si>
  <si>
    <t>382.1</t>
  </si>
  <si>
    <t>1210047986</t>
  </si>
  <si>
    <t>159.05</t>
  </si>
  <si>
    <t>1210046752</t>
  </si>
  <si>
    <t>1210048016</t>
  </si>
  <si>
    <t>1210031203</t>
  </si>
  <si>
    <t>1210043095</t>
  </si>
  <si>
    <t>385.6</t>
  </si>
  <si>
    <t>1210031219</t>
  </si>
  <si>
    <t>1210043111</t>
  </si>
  <si>
    <t>383.55</t>
  </si>
  <si>
    <t>1210046640</t>
  </si>
  <si>
    <t>1210047914</t>
  </si>
  <si>
    <t>159.4</t>
  </si>
  <si>
    <t>1210046653</t>
  </si>
  <si>
    <t>385.05</t>
  </si>
  <si>
    <t>1210047935</t>
  </si>
  <si>
    <t>1210043090</t>
  </si>
  <si>
    <t>1210046787</t>
  </si>
  <si>
    <t>381.4</t>
  </si>
  <si>
    <t>1210048029</t>
  </si>
  <si>
    <t>1210046635</t>
  </si>
  <si>
    <t>385.3</t>
  </si>
  <si>
    <t>1210047917</t>
  </si>
  <si>
    <t>1210046699</t>
  </si>
  <si>
    <t>383.24285714285713</t>
  </si>
  <si>
    <t>1210047969</t>
  </si>
  <si>
    <t>1210046648</t>
  </si>
  <si>
    <t>385.28333333333336</t>
  </si>
  <si>
    <t>1210047923</t>
  </si>
  <si>
    <t>159.575</t>
  </si>
  <si>
    <t>1210046632</t>
  </si>
  <si>
    <t>385.625</t>
  </si>
  <si>
    <t>1210047908</t>
  </si>
  <si>
    <t>1210046745</t>
  </si>
  <si>
    <t>1210047997</t>
  </si>
  <si>
    <t>1210031235</t>
  </si>
  <si>
    <t>1210043127</t>
  </si>
  <si>
    <t>382.125</t>
  </si>
  <si>
    <t>1210031202</t>
  </si>
  <si>
    <t>1210043094</t>
  </si>
  <si>
    <t>385.4</t>
  </si>
  <si>
    <t>1210046693</t>
  </si>
  <si>
    <t>383.803125</t>
  </si>
  <si>
    <t>1210047963</t>
  </si>
  <si>
    <t>1210031211</t>
  </si>
  <si>
    <t>1210043103</t>
  </si>
  <si>
    <t>1210031201</t>
  </si>
  <si>
    <t>1210043093</t>
  </si>
  <si>
    <t>1210043088</t>
  </si>
  <si>
    <t>1210046785</t>
  </si>
  <si>
    <t>381.9</t>
  </si>
  <si>
    <t>1210048025</t>
  </si>
  <si>
    <t>1210046649</t>
  </si>
  <si>
    <t>1210047930</t>
  </si>
  <si>
    <t>1210046719</t>
  </si>
  <si>
    <t>382.45</t>
  </si>
  <si>
    <t>1210046656</t>
  </si>
  <si>
    <t>1210047934</t>
  </si>
  <si>
    <t>159.625</t>
  </si>
  <si>
    <t>1210031215</t>
  </si>
  <si>
    <t>1210043107</t>
  </si>
  <si>
    <t>1210046669</t>
  </si>
  <si>
    <t>383.95</t>
  </si>
  <si>
    <t>1210047942</t>
  </si>
  <si>
    <t>1210046676</t>
  </si>
  <si>
    <t>1210047948</t>
  </si>
  <si>
    <t>1210046634</t>
  </si>
  <si>
    <t>385.3875</t>
  </si>
  <si>
    <t>1210047911</t>
  </si>
  <si>
    <t>1210043083</t>
  </si>
  <si>
    <t>1210046783</t>
  </si>
  <si>
    <t>1210048021</t>
  </si>
  <si>
    <t>1210046627</t>
  </si>
  <si>
    <t>385.8833333333333</t>
  </si>
  <si>
    <t>16-05-2025 14:00:04</t>
  </si>
  <si>
    <t>14:00:04</t>
  </si>
  <si>
    <t>1210047905</t>
  </si>
  <si>
    <t>1210046633</t>
  </si>
  <si>
    <t>385.35</t>
  </si>
  <si>
    <t>1210047913</t>
  </si>
  <si>
    <t>1210046703</t>
  </si>
  <si>
    <t>383.40416666666664</t>
  </si>
  <si>
    <t>1210047972</t>
  </si>
  <si>
    <t>159.21875</t>
  </si>
  <si>
    <t>1210031209</t>
  </si>
  <si>
    <t>1210043101</t>
  </si>
  <si>
    <t>385.2</t>
  </si>
  <si>
    <t>1210046690</t>
  </si>
  <si>
    <t>383.22857142857146</t>
  </si>
  <si>
    <t>1210047960</t>
  </si>
  <si>
    <t>1210043086</t>
  </si>
  <si>
    <t>1210046789</t>
  </si>
  <si>
    <t>1210058435</t>
  </si>
  <si>
    <t>1210031223</t>
  </si>
  <si>
    <t>1210043115</t>
  </si>
  <si>
    <t>383.2</t>
  </si>
  <si>
    <t>1210031239</t>
  </si>
  <si>
    <t>1210043129</t>
  </si>
  <si>
    <t>381.85</t>
  </si>
  <si>
    <t>1210046737</t>
  </si>
  <si>
    <t>1210043085</t>
  </si>
  <si>
    <t>1210046753</t>
  </si>
  <si>
    <t>1210046718</t>
  </si>
  <si>
    <t>382.43636363636364</t>
  </si>
  <si>
    <t>1210047985</t>
  </si>
  <si>
    <t>1210046749</t>
  </si>
  <si>
    <t>1210048001</t>
  </si>
  <si>
    <t>1210046678</t>
  </si>
  <si>
    <t>383.6</t>
  </si>
  <si>
    <t>1210047950</t>
  </si>
  <si>
    <t>1210046642</t>
  </si>
  <si>
    <t>385.45</t>
  </si>
  <si>
    <t>1210047921</t>
  </si>
  <si>
    <t>1210043082</t>
  </si>
  <si>
    <t>1210046769</t>
  </si>
  <si>
    <t>383</t>
  </si>
  <si>
    <t>1210046724</t>
  </si>
  <si>
    <t>382.09</t>
  </si>
  <si>
    <t>1210047991</t>
  </si>
  <si>
    <t>1210031200</t>
  </si>
  <si>
    <t>1210043092</t>
  </si>
  <si>
    <t>385.7</t>
  </si>
  <si>
    <t>1210046645</t>
  </si>
  <si>
    <t>1210047925</t>
  </si>
  <si>
    <t>1210046707</t>
  </si>
  <si>
    <t>1210047959</t>
  </si>
  <si>
    <t>1210031213</t>
  </si>
  <si>
    <t>1210043105</t>
  </si>
  <si>
    <t>384</t>
  </si>
  <si>
    <t>1210031221</t>
  </si>
  <si>
    <t>1210043113</t>
  </si>
  <si>
    <t>1210046675</t>
  </si>
  <si>
    <t>1210046694</t>
  </si>
  <si>
    <t>383.3</t>
  </si>
  <si>
    <t>1210047961</t>
  </si>
  <si>
    <t>1210046636</t>
  </si>
  <si>
    <t>385.425</t>
  </si>
  <si>
    <t>1210047915</t>
  </si>
  <si>
    <t>1210043089</t>
  </si>
  <si>
    <t>1210046765</t>
  </si>
  <si>
    <t>1210031204</t>
  </si>
  <si>
    <t>1210043096</t>
  </si>
  <si>
    <t>385.25</t>
  </si>
  <si>
    <t>1210046700</t>
  </si>
  <si>
    <t>383.225</t>
  </si>
  <si>
    <t>1210047967</t>
  </si>
  <si>
    <t>1210031217</t>
  </si>
  <si>
    <t>1210043109</t>
  </si>
  <si>
    <t>1210031206</t>
  </si>
  <si>
    <t>1210043098</t>
  </si>
  <si>
    <t>1210046764</t>
  </si>
  <si>
    <t>1210048028</t>
  </si>
  <si>
    <t>1210046756</t>
  </si>
  <si>
    <t>381.49</t>
  </si>
  <si>
    <t>1210048020</t>
  </si>
  <si>
    <t>159.2125</t>
  </si>
  <si>
    <t>1210046740</t>
  </si>
  <si>
    <t>381.8</t>
  </si>
  <si>
    <t>1210048004</t>
  </si>
  <si>
    <t>1210031233</t>
  </si>
  <si>
    <t>1210043125</t>
  </si>
  <si>
    <t>382.4</t>
  </si>
  <si>
    <t>1210031237</t>
  </si>
  <si>
    <t>1210043131</t>
  </si>
  <si>
    <t>1210046768</t>
  </si>
  <si>
    <t>382.975</t>
  </si>
  <si>
    <t>1210058434</t>
  </si>
  <si>
    <t>1210046629</t>
  </si>
  <si>
    <t>385.85</t>
  </si>
  <si>
    <t>1210047906</t>
  </si>
  <si>
    <t>1210043081</t>
  </si>
  <si>
    <t>1210046775</t>
  </si>
  <si>
    <t>382.3</t>
  </si>
  <si>
    <t>1210048009</t>
  </si>
  <si>
    <t>1220026786</t>
  </si>
  <si>
    <t>1220027832</t>
  </si>
  <si>
    <t>385.30833333333334</t>
  </si>
  <si>
    <t>1210931116</t>
  </si>
  <si>
    <t>1210931119</t>
  </si>
  <si>
    <t>16-05-2025 14:00:13</t>
  </si>
  <si>
    <t>14:00:13</t>
  </si>
  <si>
    <t>1210929785</t>
  </si>
  <si>
    <t>1210931117</t>
  </si>
  <si>
    <t>1260030671</t>
  </si>
  <si>
    <t>1260087598</t>
  </si>
  <si>
    <t>383.4428571428571</t>
  </si>
  <si>
    <t>1260030672</t>
  </si>
  <si>
    <t>159.47608695652173</t>
  </si>
  <si>
    <t>1260087599</t>
  </si>
  <si>
    <t>382.3305555555556</t>
  </si>
  <si>
    <t>1240063605</t>
  </si>
  <si>
    <t>383.62333333333333</t>
  </si>
  <si>
    <t>1240065459</t>
  </si>
  <si>
    <t>159.31</t>
  </si>
  <si>
    <t>1240027311</t>
  </si>
  <si>
    <t>1240028449</t>
  </si>
  <si>
    <t>1210502251</t>
  </si>
  <si>
    <t>381.515</t>
  </si>
  <si>
    <t>1210503312</t>
  </si>
  <si>
    <t>159.21666666666667</t>
  </si>
  <si>
    <t>1210500508</t>
  </si>
  <si>
    <t>1210501522</t>
  </si>
  <si>
    <t>382.35</t>
  </si>
  <si>
    <t>1210502249</t>
  </si>
  <si>
    <t>1210503310</t>
  </si>
  <si>
    <t>159.26153846153846</t>
  </si>
  <si>
    <t>1210500510</t>
  </si>
  <si>
    <t>1210501523</t>
  </si>
  <si>
    <t>1210501521</t>
  </si>
  <si>
    <t>1210501532</t>
  </si>
  <si>
    <t>382.5</t>
  </si>
  <si>
    <t>16-05-2025 14:00:15</t>
  </si>
  <si>
    <t>14:00:15</t>
  </si>
  <si>
    <t>1210500509</t>
  </si>
  <si>
    <t>159.325</t>
  </si>
  <si>
    <t>1210501524</t>
  </si>
  <si>
    <t>1210501528</t>
  </si>
  <si>
    <t>382.65</t>
  </si>
  <si>
    <t>1210501529</t>
  </si>
  <si>
    <t>382.7</t>
  </si>
  <si>
    <t>1210502252</t>
  </si>
  <si>
    <t>381.63125</t>
  </si>
  <si>
    <t>1210503313</t>
  </si>
  <si>
    <t>1210502250</t>
  </si>
  <si>
    <t>381.596</t>
  </si>
  <si>
    <t>1210502254</t>
  </si>
  <si>
    <t>1210503311</t>
  </si>
  <si>
    <t>159.2111111111111</t>
  </si>
  <si>
    <t>381.7857142857143</t>
  </si>
  <si>
    <t>1210029451</t>
  </si>
  <si>
    <t>1220039383</t>
  </si>
  <si>
    <t>382.104</t>
  </si>
  <si>
    <t>1220039391</t>
  </si>
  <si>
    <t>1220041505</t>
  </si>
  <si>
    <t>159.21428571428572</t>
  </si>
  <si>
    <t>1220024416</t>
  </si>
  <si>
    <t>1220025882</t>
  </si>
  <si>
    <t>382.15</t>
  </si>
  <si>
    <t>1220039381</t>
  </si>
  <si>
    <t>381.97</t>
  </si>
  <si>
    <t>1220039386</t>
  </si>
  <si>
    <t>1220041503</t>
  </si>
  <si>
    <t>159.0361111111111</t>
  </si>
  <si>
    <t>1220039382</t>
  </si>
  <si>
    <t>382.1142857142857</t>
  </si>
  <si>
    <t>1220041504</t>
  </si>
  <si>
    <t>159.225</t>
  </si>
  <si>
    <t>1220024415</t>
  </si>
  <si>
    <t>1220025881</t>
  </si>
  <si>
    <t>1220025879</t>
  </si>
  <si>
    <t>1220025892</t>
  </si>
  <si>
    <t>383.65</t>
  </si>
  <si>
    <t>16-05-2025 14:00:14</t>
  </si>
  <si>
    <t>14:00:14</t>
  </si>
  <si>
    <t>1220025891</t>
  </si>
  <si>
    <t>1220024418</t>
  </si>
  <si>
    <t>1220025885</t>
  </si>
  <si>
    <t>1220039387</t>
  </si>
  <si>
    <t>381.85625</t>
  </si>
  <si>
    <t>1220041509</t>
  </si>
  <si>
    <t>1220039385</t>
  </si>
  <si>
    <t>1220041507</t>
  </si>
  <si>
    <t>1220039384</t>
  </si>
  <si>
    <t>1220041506</t>
  </si>
  <si>
    <t>1220039389</t>
  </si>
  <si>
    <t>381.6227272727273</t>
  </si>
  <si>
    <t>1220041511</t>
  </si>
  <si>
    <t>1220024417</t>
  </si>
  <si>
    <t>1220025884</t>
  </si>
  <si>
    <t>381.95</t>
  </si>
  <si>
    <t>1220025883</t>
  </si>
  <si>
    <t>1220025880</t>
  </si>
  <si>
    <t>1220025893</t>
  </si>
  <si>
    <t>383.05</t>
  </si>
  <si>
    <t>1220039399</t>
  </si>
  <si>
    <t>382.295</t>
  </si>
  <si>
    <t>1220041517</t>
  </si>
  <si>
    <t>159.41666666666666</t>
  </si>
  <si>
    <t>1210028911</t>
  </si>
  <si>
    <t>382.025</t>
  </si>
  <si>
    <t>1220025842</t>
  </si>
  <si>
    <t>382.25882352941176</t>
  </si>
  <si>
    <t>1220034673</t>
  </si>
  <si>
    <t>159.32272727272726</t>
  </si>
  <si>
    <t>1210500516</t>
  </si>
  <si>
    <t>126.1</t>
  </si>
  <si>
    <t>16-05-2025 14:02:41</t>
  </si>
  <si>
    <t>14:02:41</t>
  </si>
  <si>
    <t>1210500514</t>
  </si>
  <si>
    <t>1210500515</t>
  </si>
  <si>
    <t>1220024424</t>
  </si>
  <si>
    <t>1220024423</t>
  </si>
  <si>
    <t>1220024425</t>
  </si>
  <si>
    <t>156.75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</si>
</sst>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#,##0.00_);\(&quot;₹&quot;#,##0.00\)"/>
    <numFmt numFmtId="164" formatCode="&quot;₹&quot;\ #,##0.00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2" fillId="0" borderId="0" xfId="1" applyNumberFormat="1" applyFont="1"/>
    <xf numFmtId="0" fontId="2" fillId="0" borderId="0" xfId="0" applyFont="1"/>
    <xf numFmtId="165" fontId="0" fillId="0" borderId="0" xfId="0" applyNumberFormat="1"/>
    <xf numFmtId="9" fontId="0" fillId="0" borderId="0" xfId="1" applyFont="1"/>
    <xf numFmtId="10" fontId="0" fillId="0" borderId="0" xfId="1" applyNumberFormat="1" applyFont="1"/>
    <xf numFmtId="20" fontId="0" fillId="0" borderId="0" xfId="0" applyNumberFormat="1"/>
    <xf numFmtId="7" fontId="0" fillId="0" borderId="0" xfId="0" applyNumberFormat="1"/>
    <xf numFmtId="0" fontId="2" fillId="0" borderId="6" xfId="0" applyFont="1" applyBorder="1" applyAlignment="1">
      <alignment horizontal="center" vertical="center"/>
    </xf>
    <xf numFmtId="10" fontId="2" fillId="0" borderId="8" xfId="0" applyNumberFormat="1" applyFont="1" applyBorder="1"/>
    <xf numFmtId="10" fontId="2" fillId="0" borderId="5" xfId="0" applyNumberFormat="1" applyFont="1" applyBorder="1"/>
    <xf numFmtId="164" fontId="2" fillId="0" borderId="5" xfId="0" applyNumberFormat="1" applyFont="1" applyBorder="1"/>
    <xf numFmtId="0" fontId="3" fillId="0" borderId="1" xfId="0" applyFont="1" applyBorder="1"/>
    <xf numFmtId="0" fontId="0" fillId="0" borderId="9" xfId="0" applyBorder="1"/>
    <xf numFmtId="0" fontId="0" fillId="0" borderId="2" xfId="0" applyBorder="1"/>
    <xf numFmtId="0" fontId="6" fillId="2" borderId="0" xfId="0" applyFont="1" applyFill="1"/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theme="0"/>
        </patternFill>
      </fill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53057585771545E-2"/>
          <c:y val="9.4292014421061918E-3"/>
          <c:w val="0.93949397932694168"/>
          <c:h val="0.94470709594392344"/>
        </c:manualLayout>
      </c:layout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Column2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TABLE!$A$2:$A$266</c:f>
              <c:numCache>
                <c:formatCode>h:mm</c:formatCode>
                <c:ptCount val="265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  <c:pt idx="181">
                  <c:v>0.53194444444444444</c:v>
                </c:pt>
                <c:pt idx="182">
                  <c:v>0.53263888888888888</c:v>
                </c:pt>
                <c:pt idx="183">
                  <c:v>0.53333333333333333</c:v>
                </c:pt>
                <c:pt idx="184">
                  <c:v>0.53402777777777777</c:v>
                </c:pt>
                <c:pt idx="185">
                  <c:v>0.53472222222222221</c:v>
                </c:pt>
                <c:pt idx="186">
                  <c:v>0.53541666666666665</c:v>
                </c:pt>
                <c:pt idx="187">
                  <c:v>0.53611111111111109</c:v>
                </c:pt>
                <c:pt idx="188">
                  <c:v>0.53680555555555554</c:v>
                </c:pt>
                <c:pt idx="189">
                  <c:v>0.53749999999999998</c:v>
                </c:pt>
                <c:pt idx="190">
                  <c:v>0.53819444444444442</c:v>
                </c:pt>
                <c:pt idx="191">
                  <c:v>0.53888888888888886</c:v>
                </c:pt>
                <c:pt idx="192">
                  <c:v>0.5395833333333333</c:v>
                </c:pt>
                <c:pt idx="193">
                  <c:v>0.54027777777777775</c:v>
                </c:pt>
                <c:pt idx="194">
                  <c:v>0.54097222222222219</c:v>
                </c:pt>
                <c:pt idx="195">
                  <c:v>0.54166666666666663</c:v>
                </c:pt>
                <c:pt idx="196">
                  <c:v>0.54236111111111107</c:v>
                </c:pt>
                <c:pt idx="197">
                  <c:v>0.54305555555555551</c:v>
                </c:pt>
                <c:pt idx="198">
                  <c:v>0.54374999999999996</c:v>
                </c:pt>
                <c:pt idx="199">
                  <c:v>0.5444444444444444</c:v>
                </c:pt>
                <c:pt idx="200">
                  <c:v>0.54513888888888884</c:v>
                </c:pt>
                <c:pt idx="201">
                  <c:v>0.54583333333333328</c:v>
                </c:pt>
                <c:pt idx="202">
                  <c:v>0.54652777777777772</c:v>
                </c:pt>
                <c:pt idx="203">
                  <c:v>0.54722222222222228</c:v>
                </c:pt>
                <c:pt idx="204">
                  <c:v>0.54791666666666672</c:v>
                </c:pt>
                <c:pt idx="205">
                  <c:v>0.54861111111111116</c:v>
                </c:pt>
                <c:pt idx="206">
                  <c:v>0.5493055555555556</c:v>
                </c:pt>
                <c:pt idx="207">
                  <c:v>0.55000000000000004</c:v>
                </c:pt>
                <c:pt idx="208">
                  <c:v>0.55069444444444449</c:v>
                </c:pt>
                <c:pt idx="209">
                  <c:v>0.55138888888888893</c:v>
                </c:pt>
                <c:pt idx="210">
                  <c:v>0.55208333333333337</c:v>
                </c:pt>
                <c:pt idx="211">
                  <c:v>0.55277777777777781</c:v>
                </c:pt>
                <c:pt idx="212">
                  <c:v>0.55347222222222225</c:v>
                </c:pt>
                <c:pt idx="213">
                  <c:v>0.5541666666666667</c:v>
                </c:pt>
                <c:pt idx="214">
                  <c:v>0.55486111111111114</c:v>
                </c:pt>
                <c:pt idx="215">
                  <c:v>0.55555555555555558</c:v>
                </c:pt>
                <c:pt idx="216">
                  <c:v>0.55625000000000002</c:v>
                </c:pt>
                <c:pt idx="217">
                  <c:v>0.55763888888888891</c:v>
                </c:pt>
                <c:pt idx="218">
                  <c:v>0.55833333333333335</c:v>
                </c:pt>
                <c:pt idx="219">
                  <c:v>0.55902777777777779</c:v>
                </c:pt>
                <c:pt idx="220">
                  <c:v>0.55972222222222223</c:v>
                </c:pt>
                <c:pt idx="221">
                  <c:v>0.56041666666666667</c:v>
                </c:pt>
                <c:pt idx="222">
                  <c:v>0.56041666666666667</c:v>
                </c:pt>
                <c:pt idx="223">
                  <c:v>0.56111111111111112</c:v>
                </c:pt>
                <c:pt idx="224">
                  <c:v>0.56111111111111112</c:v>
                </c:pt>
                <c:pt idx="225">
                  <c:v>0.56180555555555556</c:v>
                </c:pt>
                <c:pt idx="226">
                  <c:v>0.56319444444444444</c:v>
                </c:pt>
                <c:pt idx="227">
                  <c:v>0.56527777777777777</c:v>
                </c:pt>
                <c:pt idx="228">
                  <c:v>0.56597222222222221</c:v>
                </c:pt>
                <c:pt idx="229">
                  <c:v>0.56666666666666665</c:v>
                </c:pt>
                <c:pt idx="230">
                  <c:v>0.56736111111111109</c:v>
                </c:pt>
                <c:pt idx="231">
                  <c:v>0.57152777777777775</c:v>
                </c:pt>
                <c:pt idx="232">
                  <c:v>0.57222222222222219</c:v>
                </c:pt>
                <c:pt idx="233">
                  <c:v>0.57291666666666663</c:v>
                </c:pt>
                <c:pt idx="234">
                  <c:v>0.57361111111111107</c:v>
                </c:pt>
                <c:pt idx="235">
                  <c:v>0.57499999999999996</c:v>
                </c:pt>
                <c:pt idx="236">
                  <c:v>0.5756944444444444</c:v>
                </c:pt>
                <c:pt idx="237">
                  <c:v>0.57638888888888884</c:v>
                </c:pt>
                <c:pt idx="238">
                  <c:v>0.57708333333333328</c:v>
                </c:pt>
                <c:pt idx="239">
                  <c:v>0.57847222222222228</c:v>
                </c:pt>
                <c:pt idx="240">
                  <c:v>0.57916666666666672</c:v>
                </c:pt>
                <c:pt idx="241">
                  <c:v>0.57986111111111116</c:v>
                </c:pt>
                <c:pt idx="242">
                  <c:v>0.5805555555555556</c:v>
                </c:pt>
                <c:pt idx="243">
                  <c:v>0.58125000000000004</c:v>
                </c:pt>
                <c:pt idx="244">
                  <c:v>0.58194444444444449</c:v>
                </c:pt>
                <c:pt idx="245">
                  <c:v>0.58333333333333337</c:v>
                </c:pt>
                <c:pt idx="246">
                  <c:v>0.58402777777777781</c:v>
                </c:pt>
                <c:pt idx="247">
                  <c:v>0.58472222222222225</c:v>
                </c:pt>
                <c:pt idx="248">
                  <c:v>0.58611111111111114</c:v>
                </c:pt>
                <c:pt idx="249">
                  <c:v>0.58680555555555558</c:v>
                </c:pt>
                <c:pt idx="250">
                  <c:v>0.58750000000000002</c:v>
                </c:pt>
                <c:pt idx="251">
                  <c:v>0.58819444444444446</c:v>
                </c:pt>
                <c:pt idx="252">
                  <c:v>0.58888888888888891</c:v>
                </c:pt>
                <c:pt idx="253">
                  <c:v>0.58958333333333335</c:v>
                </c:pt>
                <c:pt idx="254">
                  <c:v>0.59097222222222223</c:v>
                </c:pt>
                <c:pt idx="255">
                  <c:v>0.59166666666666667</c:v>
                </c:pt>
                <c:pt idx="256">
                  <c:v>0.59236111111111112</c:v>
                </c:pt>
                <c:pt idx="257">
                  <c:v>0.59444444444444444</c:v>
                </c:pt>
                <c:pt idx="258">
                  <c:v>0.59652777777777777</c:v>
                </c:pt>
                <c:pt idx="259">
                  <c:v>0.59791666666666665</c:v>
                </c:pt>
                <c:pt idx="260">
                  <c:v>0.59861111111111109</c:v>
                </c:pt>
                <c:pt idx="261">
                  <c:v>0.6</c:v>
                </c:pt>
                <c:pt idx="262">
                  <c:v>0.60069444444444442</c:v>
                </c:pt>
                <c:pt idx="263">
                  <c:v>0.60138888888888886</c:v>
                </c:pt>
                <c:pt idx="264">
                  <c:v>0.6020833333333333</c:v>
                </c:pt>
              </c:numCache>
            </c:numRef>
          </c:cat>
          <c:val>
            <c:numRef>
              <c:f>TABLE!$B$2:$B$266</c:f>
              <c:numCache>
                <c:formatCode>"₹"#,##0.00_);\("₹"#,##0.00\)</c:formatCode>
                <c:ptCount val="265"/>
                <c:pt idx="1">
                  <c:v>-700053.25</c:v>
                </c:pt>
                <c:pt idx="2">
                  <c:v>-88879.5</c:v>
                </c:pt>
                <c:pt idx="3">
                  <c:v>-51259.5</c:v>
                </c:pt>
                <c:pt idx="4">
                  <c:v>-26627.75</c:v>
                </c:pt>
                <c:pt idx="5">
                  <c:v>147865.25</c:v>
                </c:pt>
                <c:pt idx="6">
                  <c:v>110348.75</c:v>
                </c:pt>
                <c:pt idx="7">
                  <c:v>167580</c:v>
                </c:pt>
                <c:pt idx="8">
                  <c:v>-353839.5</c:v>
                </c:pt>
                <c:pt idx="9">
                  <c:v>-1528090.75</c:v>
                </c:pt>
                <c:pt idx="10">
                  <c:v>-566215.75</c:v>
                </c:pt>
                <c:pt idx="11">
                  <c:v>-423252.25</c:v>
                </c:pt>
                <c:pt idx="12">
                  <c:v>-495223.5</c:v>
                </c:pt>
                <c:pt idx="13">
                  <c:v>35090.25</c:v>
                </c:pt>
                <c:pt idx="14">
                  <c:v>72733.25</c:v>
                </c:pt>
                <c:pt idx="15">
                  <c:v>325315.75</c:v>
                </c:pt>
                <c:pt idx="16">
                  <c:v>405200.5</c:v>
                </c:pt>
                <c:pt idx="17">
                  <c:v>1034174.25</c:v>
                </c:pt>
                <c:pt idx="18">
                  <c:v>1435992.5</c:v>
                </c:pt>
                <c:pt idx="19">
                  <c:v>1399249.25</c:v>
                </c:pt>
                <c:pt idx="20">
                  <c:v>1671376.5</c:v>
                </c:pt>
                <c:pt idx="21">
                  <c:v>1648013.25</c:v>
                </c:pt>
                <c:pt idx="22">
                  <c:v>1379568.25</c:v>
                </c:pt>
                <c:pt idx="23">
                  <c:v>624314.25</c:v>
                </c:pt>
                <c:pt idx="24">
                  <c:v>909995.5</c:v>
                </c:pt>
                <c:pt idx="25">
                  <c:v>549423.5</c:v>
                </c:pt>
                <c:pt idx="26">
                  <c:v>1553334.5</c:v>
                </c:pt>
                <c:pt idx="27">
                  <c:v>739761</c:v>
                </c:pt>
                <c:pt idx="28">
                  <c:v>623635.25</c:v>
                </c:pt>
                <c:pt idx="29">
                  <c:v>-359834.75</c:v>
                </c:pt>
                <c:pt idx="30">
                  <c:v>-1095915.75</c:v>
                </c:pt>
                <c:pt idx="31">
                  <c:v>-1550170</c:v>
                </c:pt>
                <c:pt idx="32">
                  <c:v>-1337096.5</c:v>
                </c:pt>
                <c:pt idx="33">
                  <c:v>-1898236.75</c:v>
                </c:pt>
                <c:pt idx="34">
                  <c:v>-783884.25</c:v>
                </c:pt>
                <c:pt idx="35">
                  <c:v>-385638</c:v>
                </c:pt>
                <c:pt idx="36">
                  <c:v>-192462.75</c:v>
                </c:pt>
                <c:pt idx="37">
                  <c:v>145797.75</c:v>
                </c:pt>
                <c:pt idx="38">
                  <c:v>-286109.5</c:v>
                </c:pt>
                <c:pt idx="39">
                  <c:v>-195759.25</c:v>
                </c:pt>
                <c:pt idx="40">
                  <c:v>-18060</c:v>
                </c:pt>
                <c:pt idx="41">
                  <c:v>-470149.5</c:v>
                </c:pt>
                <c:pt idx="42">
                  <c:v>-802176.25</c:v>
                </c:pt>
                <c:pt idx="43">
                  <c:v>-1727903.25</c:v>
                </c:pt>
                <c:pt idx="44">
                  <c:v>-1967047.75</c:v>
                </c:pt>
                <c:pt idx="45">
                  <c:v>-1758603.25</c:v>
                </c:pt>
                <c:pt idx="46">
                  <c:v>-1388492.5</c:v>
                </c:pt>
                <c:pt idx="47">
                  <c:v>-2890283.5</c:v>
                </c:pt>
                <c:pt idx="48">
                  <c:v>-1652619.75</c:v>
                </c:pt>
                <c:pt idx="49">
                  <c:v>-1070267.5</c:v>
                </c:pt>
                <c:pt idx="50">
                  <c:v>-467278.75</c:v>
                </c:pt>
                <c:pt idx="51">
                  <c:v>-708024.25</c:v>
                </c:pt>
                <c:pt idx="52">
                  <c:v>-873044</c:v>
                </c:pt>
                <c:pt idx="53">
                  <c:v>-1075485.25</c:v>
                </c:pt>
                <c:pt idx="54">
                  <c:v>-1127226</c:v>
                </c:pt>
                <c:pt idx="55">
                  <c:v>-1007445</c:v>
                </c:pt>
                <c:pt idx="56">
                  <c:v>-1106283.25</c:v>
                </c:pt>
                <c:pt idx="57">
                  <c:v>-1046435</c:v>
                </c:pt>
                <c:pt idx="58">
                  <c:v>-820334</c:v>
                </c:pt>
                <c:pt idx="59">
                  <c:v>-908379.5</c:v>
                </c:pt>
                <c:pt idx="60">
                  <c:v>-712558.5</c:v>
                </c:pt>
                <c:pt idx="61">
                  <c:v>-864327</c:v>
                </c:pt>
                <c:pt idx="62">
                  <c:v>-702020.25</c:v>
                </c:pt>
                <c:pt idx="63">
                  <c:v>-393213.25</c:v>
                </c:pt>
                <c:pt idx="64">
                  <c:v>-578516.25</c:v>
                </c:pt>
                <c:pt idx="65">
                  <c:v>-525659.25</c:v>
                </c:pt>
                <c:pt idx="66">
                  <c:v>-543614.25</c:v>
                </c:pt>
                <c:pt idx="67">
                  <c:v>-762364.5</c:v>
                </c:pt>
                <c:pt idx="68">
                  <c:v>-778686.5</c:v>
                </c:pt>
                <c:pt idx="69">
                  <c:v>-865050.5</c:v>
                </c:pt>
                <c:pt idx="70">
                  <c:v>-224586.5</c:v>
                </c:pt>
                <c:pt idx="71">
                  <c:v>-68333.25</c:v>
                </c:pt>
                <c:pt idx="72">
                  <c:v>-322634.5</c:v>
                </c:pt>
                <c:pt idx="73">
                  <c:v>-425739.25</c:v>
                </c:pt>
                <c:pt idx="74">
                  <c:v>-152518.75</c:v>
                </c:pt>
                <c:pt idx="75">
                  <c:v>41045</c:v>
                </c:pt>
                <c:pt idx="76">
                  <c:v>75051.5</c:v>
                </c:pt>
                <c:pt idx="77">
                  <c:v>118839</c:v>
                </c:pt>
                <c:pt idx="78">
                  <c:v>167990.75</c:v>
                </c:pt>
                <c:pt idx="79">
                  <c:v>387990.75</c:v>
                </c:pt>
                <c:pt idx="80">
                  <c:v>210433.5</c:v>
                </c:pt>
                <c:pt idx="81">
                  <c:v>-21038.75</c:v>
                </c:pt>
                <c:pt idx="82">
                  <c:v>284322</c:v>
                </c:pt>
                <c:pt idx="83">
                  <c:v>329476.75</c:v>
                </c:pt>
                <c:pt idx="84">
                  <c:v>-114877.25</c:v>
                </c:pt>
                <c:pt idx="85">
                  <c:v>-242052</c:v>
                </c:pt>
                <c:pt idx="86">
                  <c:v>186160.75</c:v>
                </c:pt>
                <c:pt idx="87">
                  <c:v>454363.5</c:v>
                </c:pt>
                <c:pt idx="88">
                  <c:v>629555.75</c:v>
                </c:pt>
                <c:pt idx="89">
                  <c:v>522554.25</c:v>
                </c:pt>
                <c:pt idx="90">
                  <c:v>314978.5</c:v>
                </c:pt>
                <c:pt idx="91">
                  <c:v>334773.5</c:v>
                </c:pt>
                <c:pt idx="92">
                  <c:v>187121.5</c:v>
                </c:pt>
                <c:pt idx="93">
                  <c:v>879398.5</c:v>
                </c:pt>
                <c:pt idx="94">
                  <c:v>536245.75</c:v>
                </c:pt>
                <c:pt idx="95">
                  <c:v>475808</c:v>
                </c:pt>
                <c:pt idx="96">
                  <c:v>186127.5</c:v>
                </c:pt>
                <c:pt idx="97">
                  <c:v>312675.25</c:v>
                </c:pt>
                <c:pt idx="98">
                  <c:v>268977.5</c:v>
                </c:pt>
                <c:pt idx="99">
                  <c:v>345134.25</c:v>
                </c:pt>
                <c:pt idx="100">
                  <c:v>534896.5</c:v>
                </c:pt>
                <c:pt idx="101">
                  <c:v>414357.25</c:v>
                </c:pt>
                <c:pt idx="102">
                  <c:v>191428.25</c:v>
                </c:pt>
                <c:pt idx="103">
                  <c:v>139502</c:v>
                </c:pt>
                <c:pt idx="104">
                  <c:v>226643.25</c:v>
                </c:pt>
                <c:pt idx="105">
                  <c:v>370558.25</c:v>
                </c:pt>
                <c:pt idx="106">
                  <c:v>751903</c:v>
                </c:pt>
                <c:pt idx="107">
                  <c:v>511900.5</c:v>
                </c:pt>
                <c:pt idx="108">
                  <c:v>667430.5</c:v>
                </c:pt>
                <c:pt idx="109">
                  <c:v>813676.75</c:v>
                </c:pt>
                <c:pt idx="110">
                  <c:v>620389.75</c:v>
                </c:pt>
                <c:pt idx="111">
                  <c:v>972899.5</c:v>
                </c:pt>
                <c:pt idx="112">
                  <c:v>1360188</c:v>
                </c:pt>
                <c:pt idx="113">
                  <c:v>1360514.25</c:v>
                </c:pt>
                <c:pt idx="114">
                  <c:v>1719607.5</c:v>
                </c:pt>
                <c:pt idx="115">
                  <c:v>1756271.75</c:v>
                </c:pt>
                <c:pt idx="116">
                  <c:v>1433075.5</c:v>
                </c:pt>
                <c:pt idx="117">
                  <c:v>1229516.25</c:v>
                </c:pt>
                <c:pt idx="118">
                  <c:v>427650.25</c:v>
                </c:pt>
                <c:pt idx="119">
                  <c:v>388270.75</c:v>
                </c:pt>
                <c:pt idx="120">
                  <c:v>292670</c:v>
                </c:pt>
                <c:pt idx="121">
                  <c:v>603952.75</c:v>
                </c:pt>
                <c:pt idx="122">
                  <c:v>247168.75</c:v>
                </c:pt>
                <c:pt idx="123">
                  <c:v>667610.5</c:v>
                </c:pt>
                <c:pt idx="124">
                  <c:v>487957.75</c:v>
                </c:pt>
                <c:pt idx="125">
                  <c:v>1140709</c:v>
                </c:pt>
                <c:pt idx="126">
                  <c:v>1191971.5</c:v>
                </c:pt>
                <c:pt idx="127">
                  <c:v>1767371.5</c:v>
                </c:pt>
                <c:pt idx="128">
                  <c:v>1246848.75</c:v>
                </c:pt>
                <c:pt idx="129">
                  <c:v>1161410.75</c:v>
                </c:pt>
                <c:pt idx="130">
                  <c:v>1241569.25</c:v>
                </c:pt>
                <c:pt idx="131">
                  <c:v>985798.5</c:v>
                </c:pt>
                <c:pt idx="132">
                  <c:v>1429715.25</c:v>
                </c:pt>
                <c:pt idx="133">
                  <c:v>1789758.5</c:v>
                </c:pt>
                <c:pt idx="134">
                  <c:v>1654435.75</c:v>
                </c:pt>
                <c:pt idx="135">
                  <c:v>1272892.75</c:v>
                </c:pt>
                <c:pt idx="136">
                  <c:v>1471589.75</c:v>
                </c:pt>
                <c:pt idx="137">
                  <c:v>1721586.25</c:v>
                </c:pt>
                <c:pt idx="138">
                  <c:v>1844066.75</c:v>
                </c:pt>
                <c:pt idx="139">
                  <c:v>2176794</c:v>
                </c:pt>
                <c:pt idx="140">
                  <c:v>2440604.25</c:v>
                </c:pt>
                <c:pt idx="141">
                  <c:v>2342750.25</c:v>
                </c:pt>
                <c:pt idx="142">
                  <c:v>2192858.25</c:v>
                </c:pt>
                <c:pt idx="143">
                  <c:v>1974269.75</c:v>
                </c:pt>
                <c:pt idx="144">
                  <c:v>2022997.25</c:v>
                </c:pt>
                <c:pt idx="145">
                  <c:v>2211617.25</c:v>
                </c:pt>
                <c:pt idx="146">
                  <c:v>2916929.25</c:v>
                </c:pt>
                <c:pt idx="147">
                  <c:v>2800212.5</c:v>
                </c:pt>
                <c:pt idx="148">
                  <c:v>2694858.25</c:v>
                </c:pt>
                <c:pt idx="149">
                  <c:v>3111188.75</c:v>
                </c:pt>
                <c:pt idx="150">
                  <c:v>3136630.25</c:v>
                </c:pt>
                <c:pt idx="151">
                  <c:v>3261187</c:v>
                </c:pt>
                <c:pt idx="152">
                  <c:v>3043770.5</c:v>
                </c:pt>
                <c:pt idx="153">
                  <c:v>2778799</c:v>
                </c:pt>
                <c:pt idx="154">
                  <c:v>2629130.75</c:v>
                </c:pt>
                <c:pt idx="155">
                  <c:v>2994501.25</c:v>
                </c:pt>
                <c:pt idx="156">
                  <c:v>3022994.75</c:v>
                </c:pt>
                <c:pt idx="157">
                  <c:v>2984720</c:v>
                </c:pt>
                <c:pt idx="158">
                  <c:v>3210953.75</c:v>
                </c:pt>
                <c:pt idx="159">
                  <c:v>3006904.5</c:v>
                </c:pt>
                <c:pt idx="160">
                  <c:v>3389007.75</c:v>
                </c:pt>
                <c:pt idx="161">
                  <c:v>3253251.25</c:v>
                </c:pt>
                <c:pt idx="162">
                  <c:v>3066642.25</c:v>
                </c:pt>
                <c:pt idx="163">
                  <c:v>2740960.75</c:v>
                </c:pt>
                <c:pt idx="164">
                  <c:v>2749952.75</c:v>
                </c:pt>
                <c:pt idx="165">
                  <c:v>2746283</c:v>
                </c:pt>
                <c:pt idx="166">
                  <c:v>2948009.75</c:v>
                </c:pt>
                <c:pt idx="167">
                  <c:v>2665741</c:v>
                </c:pt>
                <c:pt idx="168">
                  <c:v>2810097.5</c:v>
                </c:pt>
                <c:pt idx="169">
                  <c:v>2519278.25</c:v>
                </c:pt>
                <c:pt idx="170">
                  <c:v>2067657.75</c:v>
                </c:pt>
                <c:pt idx="171">
                  <c:v>2427650.75</c:v>
                </c:pt>
                <c:pt idx="172">
                  <c:v>2819110.75</c:v>
                </c:pt>
                <c:pt idx="173">
                  <c:v>2353368.25</c:v>
                </c:pt>
                <c:pt idx="174">
                  <c:v>2713161.25</c:v>
                </c:pt>
                <c:pt idx="175">
                  <c:v>2713161.25</c:v>
                </c:pt>
                <c:pt idx="176">
                  <c:v>2690138.25</c:v>
                </c:pt>
                <c:pt idx="177">
                  <c:v>2244096.5</c:v>
                </c:pt>
                <c:pt idx="178">
                  <c:v>2515748.5</c:v>
                </c:pt>
                <c:pt idx="179">
                  <c:v>2277143</c:v>
                </c:pt>
                <c:pt idx="180">
                  <c:v>1448377</c:v>
                </c:pt>
                <c:pt idx="181">
                  <c:v>1924874.25</c:v>
                </c:pt>
                <c:pt idx="182">
                  <c:v>2464727.5</c:v>
                </c:pt>
                <c:pt idx="183">
                  <c:v>2526339</c:v>
                </c:pt>
                <c:pt idx="184">
                  <c:v>2014028</c:v>
                </c:pt>
                <c:pt idx="185">
                  <c:v>2083105.75</c:v>
                </c:pt>
                <c:pt idx="186">
                  <c:v>1385420.25</c:v>
                </c:pt>
                <c:pt idx="187">
                  <c:v>1371699.5</c:v>
                </c:pt>
                <c:pt idx="188">
                  <c:v>2493028.75</c:v>
                </c:pt>
                <c:pt idx="189">
                  <c:v>1823664</c:v>
                </c:pt>
                <c:pt idx="190">
                  <c:v>2201538.5</c:v>
                </c:pt>
                <c:pt idx="191">
                  <c:v>2042494</c:v>
                </c:pt>
                <c:pt idx="192">
                  <c:v>3127909.5</c:v>
                </c:pt>
                <c:pt idx="193">
                  <c:v>2849295.25</c:v>
                </c:pt>
                <c:pt idx="194">
                  <c:v>3118464</c:v>
                </c:pt>
                <c:pt idx="195">
                  <c:v>3670409.5</c:v>
                </c:pt>
                <c:pt idx="196">
                  <c:v>3247472.25</c:v>
                </c:pt>
                <c:pt idx="197">
                  <c:v>3191200</c:v>
                </c:pt>
                <c:pt idx="198">
                  <c:v>3134348.75</c:v>
                </c:pt>
                <c:pt idx="199">
                  <c:v>3218910.5</c:v>
                </c:pt>
                <c:pt idx="200">
                  <c:v>2876206.25</c:v>
                </c:pt>
                <c:pt idx="201">
                  <c:v>2655256.25</c:v>
                </c:pt>
                <c:pt idx="202">
                  <c:v>2442345.75</c:v>
                </c:pt>
                <c:pt idx="203">
                  <c:v>2651778</c:v>
                </c:pt>
                <c:pt idx="204">
                  <c:v>3297969.5</c:v>
                </c:pt>
                <c:pt idx="205">
                  <c:v>2719641.5</c:v>
                </c:pt>
                <c:pt idx="206">
                  <c:v>2817259</c:v>
                </c:pt>
                <c:pt idx="207">
                  <c:v>3082007.75</c:v>
                </c:pt>
                <c:pt idx="208">
                  <c:v>2584080.75</c:v>
                </c:pt>
                <c:pt idx="209">
                  <c:v>2329564.25</c:v>
                </c:pt>
                <c:pt idx="210">
                  <c:v>2093158</c:v>
                </c:pt>
                <c:pt idx="211">
                  <c:v>2314127</c:v>
                </c:pt>
                <c:pt idx="212">
                  <c:v>1995508.5</c:v>
                </c:pt>
                <c:pt idx="213">
                  <c:v>1945958.5</c:v>
                </c:pt>
                <c:pt idx="214">
                  <c:v>2058303.5</c:v>
                </c:pt>
                <c:pt idx="215">
                  <c:v>2524017.25</c:v>
                </c:pt>
                <c:pt idx="216">
                  <c:v>2610627.25</c:v>
                </c:pt>
                <c:pt idx="217">
                  <c:v>2272464.75</c:v>
                </c:pt>
                <c:pt idx="218">
                  <c:v>2046046.75</c:v>
                </c:pt>
                <c:pt idx="219">
                  <c:v>2528073.75</c:v>
                </c:pt>
                <c:pt idx="220">
                  <c:v>2008800.5</c:v>
                </c:pt>
                <c:pt idx="221">
                  <c:v>1648365.25</c:v>
                </c:pt>
                <c:pt idx="222">
                  <c:v>1545201</c:v>
                </c:pt>
                <c:pt idx="223">
                  <c:v>1698142.25</c:v>
                </c:pt>
                <c:pt idx="224">
                  <c:v>1062710.25</c:v>
                </c:pt>
                <c:pt idx="225">
                  <c:v>1062710.25</c:v>
                </c:pt>
                <c:pt idx="226">
                  <c:v>1435197</c:v>
                </c:pt>
                <c:pt idx="227">
                  <c:v>1212240.75</c:v>
                </c:pt>
                <c:pt idx="228">
                  <c:v>1322149.5</c:v>
                </c:pt>
                <c:pt idx="229">
                  <c:v>1318443.25</c:v>
                </c:pt>
                <c:pt idx="230">
                  <c:v>1387678.25</c:v>
                </c:pt>
                <c:pt idx="231">
                  <c:v>1727149.25</c:v>
                </c:pt>
                <c:pt idx="232">
                  <c:v>1508415.5</c:v>
                </c:pt>
                <c:pt idx="233">
                  <c:v>1546633.75</c:v>
                </c:pt>
                <c:pt idx="234">
                  <c:v>1472054.5</c:v>
                </c:pt>
                <c:pt idx="235">
                  <c:v>1711269.5</c:v>
                </c:pt>
                <c:pt idx="236">
                  <c:v>1723193.25</c:v>
                </c:pt>
                <c:pt idx="237">
                  <c:v>1751221.75</c:v>
                </c:pt>
                <c:pt idx="238">
                  <c:v>1733145</c:v>
                </c:pt>
                <c:pt idx="239">
                  <c:v>1816369.75</c:v>
                </c:pt>
                <c:pt idx="240">
                  <c:v>1695630.75</c:v>
                </c:pt>
                <c:pt idx="241">
                  <c:v>1534818</c:v>
                </c:pt>
                <c:pt idx="242">
                  <c:v>1568910</c:v>
                </c:pt>
                <c:pt idx="243">
                  <c:v>1566806.25</c:v>
                </c:pt>
                <c:pt idx="244">
                  <c:v>1487638.25</c:v>
                </c:pt>
                <c:pt idx="245">
                  <c:v>1746096.5</c:v>
                </c:pt>
                <c:pt idx="246">
                  <c:v>1883270.25</c:v>
                </c:pt>
                <c:pt idx="247">
                  <c:v>1751167.75</c:v>
                </c:pt>
                <c:pt idx="248">
                  <c:v>1541008</c:v>
                </c:pt>
                <c:pt idx="249">
                  <c:v>1581620.25</c:v>
                </c:pt>
                <c:pt idx="250">
                  <c:v>1750675.5</c:v>
                </c:pt>
                <c:pt idx="251">
                  <c:v>1713837.5</c:v>
                </c:pt>
                <c:pt idx="252">
                  <c:v>1619668.75</c:v>
                </c:pt>
                <c:pt idx="253">
                  <c:v>1649025.75</c:v>
                </c:pt>
                <c:pt idx="254">
                  <c:v>1510380</c:v>
                </c:pt>
                <c:pt idx="255">
                  <c:v>1481954.25</c:v>
                </c:pt>
                <c:pt idx="256">
                  <c:v>1659716</c:v>
                </c:pt>
                <c:pt idx="257">
                  <c:v>1587740.75</c:v>
                </c:pt>
                <c:pt idx="258">
                  <c:v>1329661.5</c:v>
                </c:pt>
                <c:pt idx="259">
                  <c:v>1253629</c:v>
                </c:pt>
                <c:pt idx="260">
                  <c:v>879703</c:v>
                </c:pt>
                <c:pt idx="261">
                  <c:v>818908</c:v>
                </c:pt>
                <c:pt idx="262">
                  <c:v>1240849.25</c:v>
                </c:pt>
                <c:pt idx="263">
                  <c:v>1300339</c:v>
                </c:pt>
                <c:pt idx="264">
                  <c:v>1337871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144085264"/>
        <c:axId val="2144085744"/>
      </c:lineChart>
      <c:lineChart>
        <c:grouping val="standard"/>
        <c:varyColors val="0"/>
        <c:ser>
          <c:idx val="1"/>
          <c:order val="1"/>
          <c:tx>
            <c:strRef>
              <c:f>TABLE!$C$1</c:f>
              <c:strCache>
                <c:ptCount val="1"/>
                <c:pt idx="0">
                  <c:v>Column3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dist="25400" dir="2700000" algn="tl" rotWithShape="0">
                <a:schemeClr val="tx1"/>
              </a:outerShdw>
            </a:effectLst>
          </c:spPr>
          <c:marker>
            <c:symbol val="none"/>
          </c:marker>
          <c:cat>
            <c:numRef>
              <c:f>TABLE!$A$2:$A$266</c:f>
              <c:numCache>
                <c:formatCode>h:mm</c:formatCode>
                <c:ptCount val="265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  <c:pt idx="181">
                  <c:v>0.53194444444444444</c:v>
                </c:pt>
                <c:pt idx="182">
                  <c:v>0.53263888888888888</c:v>
                </c:pt>
                <c:pt idx="183">
                  <c:v>0.53333333333333333</c:v>
                </c:pt>
                <c:pt idx="184">
                  <c:v>0.53402777777777777</c:v>
                </c:pt>
                <c:pt idx="185">
                  <c:v>0.53472222222222221</c:v>
                </c:pt>
                <c:pt idx="186">
                  <c:v>0.53541666666666665</c:v>
                </c:pt>
                <c:pt idx="187">
                  <c:v>0.53611111111111109</c:v>
                </c:pt>
                <c:pt idx="188">
                  <c:v>0.53680555555555554</c:v>
                </c:pt>
                <c:pt idx="189">
                  <c:v>0.53749999999999998</c:v>
                </c:pt>
                <c:pt idx="190">
                  <c:v>0.53819444444444442</c:v>
                </c:pt>
                <c:pt idx="191">
                  <c:v>0.53888888888888886</c:v>
                </c:pt>
                <c:pt idx="192">
                  <c:v>0.5395833333333333</c:v>
                </c:pt>
                <c:pt idx="193">
                  <c:v>0.54027777777777775</c:v>
                </c:pt>
                <c:pt idx="194">
                  <c:v>0.54097222222222219</c:v>
                </c:pt>
                <c:pt idx="195">
                  <c:v>0.54166666666666663</c:v>
                </c:pt>
                <c:pt idx="196">
                  <c:v>0.54236111111111107</c:v>
                </c:pt>
                <c:pt idx="197">
                  <c:v>0.54305555555555551</c:v>
                </c:pt>
                <c:pt idx="198">
                  <c:v>0.54374999999999996</c:v>
                </c:pt>
                <c:pt idx="199">
                  <c:v>0.5444444444444444</c:v>
                </c:pt>
                <c:pt idx="200">
                  <c:v>0.54513888888888884</c:v>
                </c:pt>
                <c:pt idx="201">
                  <c:v>0.54583333333333328</c:v>
                </c:pt>
                <c:pt idx="202">
                  <c:v>0.54652777777777772</c:v>
                </c:pt>
                <c:pt idx="203">
                  <c:v>0.54722222222222228</c:v>
                </c:pt>
                <c:pt idx="204">
                  <c:v>0.54791666666666672</c:v>
                </c:pt>
                <c:pt idx="205">
                  <c:v>0.54861111111111116</c:v>
                </c:pt>
                <c:pt idx="206">
                  <c:v>0.5493055555555556</c:v>
                </c:pt>
                <c:pt idx="207">
                  <c:v>0.55000000000000004</c:v>
                </c:pt>
                <c:pt idx="208">
                  <c:v>0.55069444444444449</c:v>
                </c:pt>
                <c:pt idx="209">
                  <c:v>0.55138888888888893</c:v>
                </c:pt>
                <c:pt idx="210">
                  <c:v>0.55208333333333337</c:v>
                </c:pt>
                <c:pt idx="211">
                  <c:v>0.55277777777777781</c:v>
                </c:pt>
                <c:pt idx="212">
                  <c:v>0.55347222222222225</c:v>
                </c:pt>
                <c:pt idx="213">
                  <c:v>0.5541666666666667</c:v>
                </c:pt>
                <c:pt idx="214">
                  <c:v>0.55486111111111114</c:v>
                </c:pt>
                <c:pt idx="215">
                  <c:v>0.55555555555555558</c:v>
                </c:pt>
                <c:pt idx="216">
                  <c:v>0.55625000000000002</c:v>
                </c:pt>
                <c:pt idx="217">
                  <c:v>0.55763888888888891</c:v>
                </c:pt>
                <c:pt idx="218">
                  <c:v>0.55833333333333335</c:v>
                </c:pt>
                <c:pt idx="219">
                  <c:v>0.55902777777777779</c:v>
                </c:pt>
                <c:pt idx="220">
                  <c:v>0.55972222222222223</c:v>
                </c:pt>
                <c:pt idx="221">
                  <c:v>0.56041666666666667</c:v>
                </c:pt>
                <c:pt idx="222">
                  <c:v>0.56041666666666667</c:v>
                </c:pt>
                <c:pt idx="223">
                  <c:v>0.56111111111111112</c:v>
                </c:pt>
                <c:pt idx="224">
                  <c:v>0.56111111111111112</c:v>
                </c:pt>
                <c:pt idx="225">
                  <c:v>0.56180555555555556</c:v>
                </c:pt>
                <c:pt idx="226">
                  <c:v>0.56319444444444444</c:v>
                </c:pt>
                <c:pt idx="227">
                  <c:v>0.56527777777777777</c:v>
                </c:pt>
                <c:pt idx="228">
                  <c:v>0.56597222222222221</c:v>
                </c:pt>
                <c:pt idx="229">
                  <c:v>0.56666666666666665</c:v>
                </c:pt>
                <c:pt idx="230">
                  <c:v>0.56736111111111109</c:v>
                </c:pt>
                <c:pt idx="231">
                  <c:v>0.57152777777777775</c:v>
                </c:pt>
                <c:pt idx="232">
                  <c:v>0.57222222222222219</c:v>
                </c:pt>
                <c:pt idx="233">
                  <c:v>0.57291666666666663</c:v>
                </c:pt>
                <c:pt idx="234">
                  <c:v>0.57361111111111107</c:v>
                </c:pt>
                <c:pt idx="235">
                  <c:v>0.57499999999999996</c:v>
                </c:pt>
                <c:pt idx="236">
                  <c:v>0.5756944444444444</c:v>
                </c:pt>
                <c:pt idx="237">
                  <c:v>0.57638888888888884</c:v>
                </c:pt>
                <c:pt idx="238">
                  <c:v>0.57708333333333328</c:v>
                </c:pt>
                <c:pt idx="239">
                  <c:v>0.57847222222222228</c:v>
                </c:pt>
                <c:pt idx="240">
                  <c:v>0.57916666666666672</c:v>
                </c:pt>
                <c:pt idx="241">
                  <c:v>0.57986111111111116</c:v>
                </c:pt>
                <c:pt idx="242">
                  <c:v>0.5805555555555556</c:v>
                </c:pt>
                <c:pt idx="243">
                  <c:v>0.58125000000000004</c:v>
                </c:pt>
                <c:pt idx="244">
                  <c:v>0.58194444444444449</c:v>
                </c:pt>
                <c:pt idx="245">
                  <c:v>0.58333333333333337</c:v>
                </c:pt>
                <c:pt idx="246">
                  <c:v>0.58402777777777781</c:v>
                </c:pt>
                <c:pt idx="247">
                  <c:v>0.58472222222222225</c:v>
                </c:pt>
                <c:pt idx="248">
                  <c:v>0.58611111111111114</c:v>
                </c:pt>
                <c:pt idx="249">
                  <c:v>0.58680555555555558</c:v>
                </c:pt>
                <c:pt idx="250">
                  <c:v>0.58750000000000002</c:v>
                </c:pt>
                <c:pt idx="251">
                  <c:v>0.58819444444444446</c:v>
                </c:pt>
                <c:pt idx="252">
                  <c:v>0.58888888888888891</c:v>
                </c:pt>
                <c:pt idx="253">
                  <c:v>0.58958333333333335</c:v>
                </c:pt>
                <c:pt idx="254">
                  <c:v>0.59097222222222223</c:v>
                </c:pt>
                <c:pt idx="255">
                  <c:v>0.59166666666666667</c:v>
                </c:pt>
                <c:pt idx="256">
                  <c:v>0.59236111111111112</c:v>
                </c:pt>
                <c:pt idx="257">
                  <c:v>0.59444444444444444</c:v>
                </c:pt>
                <c:pt idx="258">
                  <c:v>0.59652777777777777</c:v>
                </c:pt>
                <c:pt idx="259">
                  <c:v>0.59791666666666665</c:v>
                </c:pt>
                <c:pt idx="260">
                  <c:v>0.59861111111111109</c:v>
                </c:pt>
                <c:pt idx="261">
                  <c:v>0.6</c:v>
                </c:pt>
                <c:pt idx="262">
                  <c:v>0.60069444444444442</c:v>
                </c:pt>
                <c:pt idx="263">
                  <c:v>0.60138888888888886</c:v>
                </c:pt>
                <c:pt idx="264">
                  <c:v>0.6020833333333333</c:v>
                </c:pt>
              </c:numCache>
            </c:numRef>
          </c:cat>
          <c:val>
            <c:numRef>
              <c:f>TABLE!$C$2:$C$266</c:f>
              <c:numCache>
                <c:formatCode>General</c:formatCode>
                <c:ptCount val="265"/>
                <c:pt idx="1">
                  <c:v>25032.65</c:v>
                </c:pt>
                <c:pt idx="2">
                  <c:v>25013.15</c:v>
                </c:pt>
                <c:pt idx="3">
                  <c:v>25011.45</c:v>
                </c:pt>
                <c:pt idx="4">
                  <c:v>25015.45</c:v>
                </c:pt>
                <c:pt idx="5">
                  <c:v>25020.5</c:v>
                </c:pt>
                <c:pt idx="6">
                  <c:v>25003.599999999999</c:v>
                </c:pt>
                <c:pt idx="7">
                  <c:v>25001.599999999999</c:v>
                </c:pt>
                <c:pt idx="8">
                  <c:v>25004.85</c:v>
                </c:pt>
                <c:pt idx="9">
                  <c:v>25035.75</c:v>
                </c:pt>
                <c:pt idx="10">
                  <c:v>25020.95</c:v>
                </c:pt>
                <c:pt idx="11">
                  <c:v>25020.85</c:v>
                </c:pt>
                <c:pt idx="12">
                  <c:v>25027.45</c:v>
                </c:pt>
                <c:pt idx="13">
                  <c:v>25011.05</c:v>
                </c:pt>
                <c:pt idx="14">
                  <c:v>25016.3</c:v>
                </c:pt>
                <c:pt idx="15">
                  <c:v>25012.45</c:v>
                </c:pt>
                <c:pt idx="16">
                  <c:v>25012.65</c:v>
                </c:pt>
                <c:pt idx="17">
                  <c:v>25005.7</c:v>
                </c:pt>
                <c:pt idx="18">
                  <c:v>25002.400000000001</c:v>
                </c:pt>
                <c:pt idx="19">
                  <c:v>24998.15</c:v>
                </c:pt>
                <c:pt idx="20">
                  <c:v>24990.9</c:v>
                </c:pt>
                <c:pt idx="21">
                  <c:v>24984.6</c:v>
                </c:pt>
                <c:pt idx="22">
                  <c:v>24983.599999999999</c:v>
                </c:pt>
                <c:pt idx="23">
                  <c:v>25003.5</c:v>
                </c:pt>
                <c:pt idx="24">
                  <c:v>24999.5</c:v>
                </c:pt>
                <c:pt idx="25">
                  <c:v>25001.9</c:v>
                </c:pt>
                <c:pt idx="26">
                  <c:v>24989.599999999999</c:v>
                </c:pt>
                <c:pt idx="27">
                  <c:v>25002.35</c:v>
                </c:pt>
                <c:pt idx="28">
                  <c:v>25004.9</c:v>
                </c:pt>
                <c:pt idx="29">
                  <c:v>25018.2</c:v>
                </c:pt>
                <c:pt idx="30">
                  <c:v>25017.15</c:v>
                </c:pt>
                <c:pt idx="31">
                  <c:v>25021.8</c:v>
                </c:pt>
                <c:pt idx="32">
                  <c:v>25016.7</c:v>
                </c:pt>
                <c:pt idx="33">
                  <c:v>25021.65</c:v>
                </c:pt>
                <c:pt idx="34">
                  <c:v>25012.35</c:v>
                </c:pt>
                <c:pt idx="35">
                  <c:v>25013.599999999999</c:v>
                </c:pt>
                <c:pt idx="36">
                  <c:v>25006.6</c:v>
                </c:pt>
                <c:pt idx="37">
                  <c:v>24998.1</c:v>
                </c:pt>
                <c:pt idx="38">
                  <c:v>25003.45</c:v>
                </c:pt>
                <c:pt idx="39">
                  <c:v>24999.200000000001</c:v>
                </c:pt>
                <c:pt idx="40">
                  <c:v>24996</c:v>
                </c:pt>
                <c:pt idx="41">
                  <c:v>25005.65</c:v>
                </c:pt>
                <c:pt idx="42">
                  <c:v>25008.799999999999</c:v>
                </c:pt>
                <c:pt idx="43">
                  <c:v>25021.8</c:v>
                </c:pt>
                <c:pt idx="44">
                  <c:v>25024.799999999999</c:v>
                </c:pt>
                <c:pt idx="45">
                  <c:v>25025.7</c:v>
                </c:pt>
                <c:pt idx="46">
                  <c:v>25024.5</c:v>
                </c:pt>
                <c:pt idx="47">
                  <c:v>25037.1</c:v>
                </c:pt>
                <c:pt idx="48">
                  <c:v>25020.7</c:v>
                </c:pt>
                <c:pt idx="49">
                  <c:v>25008.1</c:v>
                </c:pt>
                <c:pt idx="50">
                  <c:v>24991.45</c:v>
                </c:pt>
                <c:pt idx="51">
                  <c:v>24994.55</c:v>
                </c:pt>
                <c:pt idx="52">
                  <c:v>24994.7</c:v>
                </c:pt>
                <c:pt idx="53">
                  <c:v>24996.400000000001</c:v>
                </c:pt>
                <c:pt idx="54">
                  <c:v>25007.75</c:v>
                </c:pt>
                <c:pt idx="55">
                  <c:v>25005.65</c:v>
                </c:pt>
                <c:pt idx="56">
                  <c:v>25007.75</c:v>
                </c:pt>
                <c:pt idx="57">
                  <c:v>25006.25</c:v>
                </c:pt>
                <c:pt idx="58">
                  <c:v>25011.599999999999</c:v>
                </c:pt>
                <c:pt idx="59">
                  <c:v>25007.45</c:v>
                </c:pt>
                <c:pt idx="60">
                  <c:v>24999.55</c:v>
                </c:pt>
                <c:pt idx="61">
                  <c:v>25000.55</c:v>
                </c:pt>
                <c:pt idx="62">
                  <c:v>24996.799999999999</c:v>
                </c:pt>
                <c:pt idx="63">
                  <c:v>24985.65</c:v>
                </c:pt>
                <c:pt idx="64">
                  <c:v>24985.8</c:v>
                </c:pt>
                <c:pt idx="65">
                  <c:v>24993.9</c:v>
                </c:pt>
                <c:pt idx="66">
                  <c:v>24998.1</c:v>
                </c:pt>
                <c:pt idx="67">
                  <c:v>25008.95</c:v>
                </c:pt>
                <c:pt idx="68">
                  <c:v>25013.55</c:v>
                </c:pt>
                <c:pt idx="69">
                  <c:v>25008.65</c:v>
                </c:pt>
                <c:pt idx="70">
                  <c:v>25003.7</c:v>
                </c:pt>
                <c:pt idx="71">
                  <c:v>24996.45</c:v>
                </c:pt>
                <c:pt idx="72">
                  <c:v>25001.5</c:v>
                </c:pt>
                <c:pt idx="73">
                  <c:v>25001.05</c:v>
                </c:pt>
                <c:pt idx="74">
                  <c:v>24998.65</c:v>
                </c:pt>
                <c:pt idx="75">
                  <c:v>24999.200000000001</c:v>
                </c:pt>
                <c:pt idx="76">
                  <c:v>24998.5</c:v>
                </c:pt>
                <c:pt idx="77">
                  <c:v>24995.9</c:v>
                </c:pt>
                <c:pt idx="78">
                  <c:v>24995.05</c:v>
                </c:pt>
                <c:pt idx="79">
                  <c:v>24994.2</c:v>
                </c:pt>
                <c:pt idx="80">
                  <c:v>24993.8</c:v>
                </c:pt>
                <c:pt idx="81">
                  <c:v>24994.95</c:v>
                </c:pt>
                <c:pt idx="82">
                  <c:v>24998.55</c:v>
                </c:pt>
                <c:pt idx="83">
                  <c:v>24994.25</c:v>
                </c:pt>
                <c:pt idx="84">
                  <c:v>25003.4</c:v>
                </c:pt>
                <c:pt idx="85">
                  <c:v>25001.25</c:v>
                </c:pt>
                <c:pt idx="86">
                  <c:v>24996.55</c:v>
                </c:pt>
                <c:pt idx="87">
                  <c:v>24994.55</c:v>
                </c:pt>
                <c:pt idx="88">
                  <c:v>24984.35</c:v>
                </c:pt>
                <c:pt idx="89">
                  <c:v>24981.1</c:v>
                </c:pt>
                <c:pt idx="90">
                  <c:v>24990.15</c:v>
                </c:pt>
                <c:pt idx="91">
                  <c:v>24983.3</c:v>
                </c:pt>
                <c:pt idx="92">
                  <c:v>24980.85</c:v>
                </c:pt>
                <c:pt idx="93">
                  <c:v>24972.799999999999</c:v>
                </c:pt>
                <c:pt idx="94">
                  <c:v>24965.45</c:v>
                </c:pt>
                <c:pt idx="95">
                  <c:v>24957.65</c:v>
                </c:pt>
                <c:pt idx="96">
                  <c:v>24955.85</c:v>
                </c:pt>
                <c:pt idx="97">
                  <c:v>24962.15</c:v>
                </c:pt>
                <c:pt idx="98">
                  <c:v>24971.65</c:v>
                </c:pt>
                <c:pt idx="99">
                  <c:v>24972.05</c:v>
                </c:pt>
                <c:pt idx="100">
                  <c:v>24974.400000000001</c:v>
                </c:pt>
                <c:pt idx="101">
                  <c:v>24972.15</c:v>
                </c:pt>
                <c:pt idx="102">
                  <c:v>24980.45</c:v>
                </c:pt>
                <c:pt idx="103">
                  <c:v>24980.95</c:v>
                </c:pt>
                <c:pt idx="104">
                  <c:v>24977</c:v>
                </c:pt>
                <c:pt idx="105">
                  <c:v>24984.85</c:v>
                </c:pt>
                <c:pt idx="106">
                  <c:v>24978.5</c:v>
                </c:pt>
                <c:pt idx="107">
                  <c:v>24977.95</c:v>
                </c:pt>
                <c:pt idx="108">
                  <c:v>24976.6</c:v>
                </c:pt>
                <c:pt idx="109">
                  <c:v>24973.95</c:v>
                </c:pt>
                <c:pt idx="110">
                  <c:v>24977.65</c:v>
                </c:pt>
                <c:pt idx="111">
                  <c:v>24977.5</c:v>
                </c:pt>
                <c:pt idx="112">
                  <c:v>24969.65</c:v>
                </c:pt>
                <c:pt idx="113">
                  <c:v>24966.400000000001</c:v>
                </c:pt>
                <c:pt idx="114">
                  <c:v>24960.9</c:v>
                </c:pt>
                <c:pt idx="115">
                  <c:v>24960.75</c:v>
                </c:pt>
                <c:pt idx="116">
                  <c:v>24962.799999999999</c:v>
                </c:pt>
                <c:pt idx="117">
                  <c:v>24971.95</c:v>
                </c:pt>
                <c:pt idx="118">
                  <c:v>24991</c:v>
                </c:pt>
                <c:pt idx="119">
                  <c:v>24989.45</c:v>
                </c:pt>
                <c:pt idx="120">
                  <c:v>24996.400000000001</c:v>
                </c:pt>
                <c:pt idx="121">
                  <c:v>24992.85</c:v>
                </c:pt>
                <c:pt idx="122">
                  <c:v>24994</c:v>
                </c:pt>
                <c:pt idx="123">
                  <c:v>24992.05</c:v>
                </c:pt>
                <c:pt idx="124">
                  <c:v>24991.8</c:v>
                </c:pt>
                <c:pt idx="125">
                  <c:v>24985.75</c:v>
                </c:pt>
                <c:pt idx="126">
                  <c:v>24985.3</c:v>
                </c:pt>
                <c:pt idx="127">
                  <c:v>24983.5</c:v>
                </c:pt>
                <c:pt idx="128">
                  <c:v>24979.8</c:v>
                </c:pt>
                <c:pt idx="129">
                  <c:v>24982.2</c:v>
                </c:pt>
                <c:pt idx="130">
                  <c:v>24984.6</c:v>
                </c:pt>
                <c:pt idx="131">
                  <c:v>24988.799999999999</c:v>
                </c:pt>
                <c:pt idx="132">
                  <c:v>24989.3</c:v>
                </c:pt>
                <c:pt idx="133">
                  <c:v>24981.8</c:v>
                </c:pt>
                <c:pt idx="134">
                  <c:v>24982.799999999999</c:v>
                </c:pt>
                <c:pt idx="135">
                  <c:v>24986.6</c:v>
                </c:pt>
                <c:pt idx="136">
                  <c:v>24983.5</c:v>
                </c:pt>
                <c:pt idx="137">
                  <c:v>24980.7</c:v>
                </c:pt>
                <c:pt idx="138">
                  <c:v>24982.400000000001</c:v>
                </c:pt>
                <c:pt idx="139">
                  <c:v>24979.200000000001</c:v>
                </c:pt>
                <c:pt idx="140">
                  <c:v>24974.05</c:v>
                </c:pt>
                <c:pt idx="141">
                  <c:v>24975.75</c:v>
                </c:pt>
                <c:pt idx="142">
                  <c:v>24975.3</c:v>
                </c:pt>
                <c:pt idx="143">
                  <c:v>24979.35</c:v>
                </c:pt>
                <c:pt idx="144">
                  <c:v>24978.5</c:v>
                </c:pt>
                <c:pt idx="145">
                  <c:v>24984.400000000001</c:v>
                </c:pt>
                <c:pt idx="146">
                  <c:v>24983.8</c:v>
                </c:pt>
                <c:pt idx="147">
                  <c:v>24979.9</c:v>
                </c:pt>
                <c:pt idx="148">
                  <c:v>24981.200000000001</c:v>
                </c:pt>
                <c:pt idx="149">
                  <c:v>24975.3</c:v>
                </c:pt>
                <c:pt idx="150">
                  <c:v>24976.5</c:v>
                </c:pt>
                <c:pt idx="151">
                  <c:v>24970.400000000001</c:v>
                </c:pt>
                <c:pt idx="152">
                  <c:v>24970.6</c:v>
                </c:pt>
                <c:pt idx="153">
                  <c:v>24973.95</c:v>
                </c:pt>
                <c:pt idx="154">
                  <c:v>24982.3</c:v>
                </c:pt>
                <c:pt idx="155">
                  <c:v>24978.05</c:v>
                </c:pt>
                <c:pt idx="156">
                  <c:v>24976.65</c:v>
                </c:pt>
                <c:pt idx="157">
                  <c:v>24979.1</c:v>
                </c:pt>
                <c:pt idx="158">
                  <c:v>24977.05</c:v>
                </c:pt>
                <c:pt idx="159">
                  <c:v>24975.200000000001</c:v>
                </c:pt>
                <c:pt idx="160">
                  <c:v>24976.5</c:v>
                </c:pt>
                <c:pt idx="161">
                  <c:v>24978.45</c:v>
                </c:pt>
                <c:pt idx="162">
                  <c:v>24981</c:v>
                </c:pt>
                <c:pt idx="163">
                  <c:v>24986.2</c:v>
                </c:pt>
                <c:pt idx="164">
                  <c:v>24986.2</c:v>
                </c:pt>
                <c:pt idx="165">
                  <c:v>24987.75</c:v>
                </c:pt>
                <c:pt idx="166">
                  <c:v>24987.85</c:v>
                </c:pt>
                <c:pt idx="167">
                  <c:v>24986.799999999999</c:v>
                </c:pt>
                <c:pt idx="168">
                  <c:v>24989.35</c:v>
                </c:pt>
                <c:pt idx="169">
                  <c:v>24992.95</c:v>
                </c:pt>
                <c:pt idx="170">
                  <c:v>25002.9</c:v>
                </c:pt>
                <c:pt idx="171">
                  <c:v>25000.9</c:v>
                </c:pt>
                <c:pt idx="172">
                  <c:v>24994.799999999999</c:v>
                </c:pt>
                <c:pt idx="173">
                  <c:v>25000.65</c:v>
                </c:pt>
                <c:pt idx="174">
                  <c:v>24996.15</c:v>
                </c:pt>
                <c:pt idx="175">
                  <c:v>24996.15</c:v>
                </c:pt>
                <c:pt idx="176">
                  <c:v>24993.8</c:v>
                </c:pt>
                <c:pt idx="177">
                  <c:v>24999.45</c:v>
                </c:pt>
                <c:pt idx="178">
                  <c:v>24998.6</c:v>
                </c:pt>
                <c:pt idx="179">
                  <c:v>25001.15</c:v>
                </c:pt>
                <c:pt idx="180">
                  <c:v>25008.35</c:v>
                </c:pt>
                <c:pt idx="181">
                  <c:v>25010.9</c:v>
                </c:pt>
                <c:pt idx="182">
                  <c:v>25005.85</c:v>
                </c:pt>
                <c:pt idx="183">
                  <c:v>25001.599999999999</c:v>
                </c:pt>
                <c:pt idx="184">
                  <c:v>25004.6</c:v>
                </c:pt>
                <c:pt idx="185">
                  <c:v>25001.35</c:v>
                </c:pt>
                <c:pt idx="186">
                  <c:v>25011.25</c:v>
                </c:pt>
                <c:pt idx="187">
                  <c:v>25009.8</c:v>
                </c:pt>
                <c:pt idx="188">
                  <c:v>25003.45</c:v>
                </c:pt>
                <c:pt idx="189">
                  <c:v>25004.05</c:v>
                </c:pt>
                <c:pt idx="190">
                  <c:v>25004.35</c:v>
                </c:pt>
                <c:pt idx="191">
                  <c:v>25001.15</c:v>
                </c:pt>
                <c:pt idx="192">
                  <c:v>24996</c:v>
                </c:pt>
                <c:pt idx="193">
                  <c:v>24993</c:v>
                </c:pt>
                <c:pt idx="194">
                  <c:v>24989.55</c:v>
                </c:pt>
                <c:pt idx="195">
                  <c:v>24988.75</c:v>
                </c:pt>
                <c:pt idx="196">
                  <c:v>24991.3</c:v>
                </c:pt>
                <c:pt idx="197">
                  <c:v>24995.3</c:v>
                </c:pt>
                <c:pt idx="198">
                  <c:v>24997.45</c:v>
                </c:pt>
                <c:pt idx="199">
                  <c:v>24998</c:v>
                </c:pt>
                <c:pt idx="200">
                  <c:v>24997.55</c:v>
                </c:pt>
                <c:pt idx="201">
                  <c:v>25001.75</c:v>
                </c:pt>
                <c:pt idx="202">
                  <c:v>25004.85</c:v>
                </c:pt>
                <c:pt idx="203">
                  <c:v>25003.35</c:v>
                </c:pt>
                <c:pt idx="204">
                  <c:v>24997.3</c:v>
                </c:pt>
                <c:pt idx="205">
                  <c:v>25001.75</c:v>
                </c:pt>
                <c:pt idx="206">
                  <c:v>24998.75</c:v>
                </c:pt>
                <c:pt idx="207">
                  <c:v>24999.200000000001</c:v>
                </c:pt>
                <c:pt idx="208">
                  <c:v>24998.85</c:v>
                </c:pt>
                <c:pt idx="209">
                  <c:v>25004.25</c:v>
                </c:pt>
                <c:pt idx="210">
                  <c:v>25009.1</c:v>
                </c:pt>
                <c:pt idx="211">
                  <c:v>25007.9</c:v>
                </c:pt>
                <c:pt idx="212">
                  <c:v>25012.25</c:v>
                </c:pt>
                <c:pt idx="213">
                  <c:v>25013.15</c:v>
                </c:pt>
                <c:pt idx="214">
                  <c:v>25011.95</c:v>
                </c:pt>
                <c:pt idx="215">
                  <c:v>25012.6</c:v>
                </c:pt>
                <c:pt idx="216">
                  <c:v>25009.55</c:v>
                </c:pt>
                <c:pt idx="217">
                  <c:v>25006.25</c:v>
                </c:pt>
                <c:pt idx="218">
                  <c:v>25010.45</c:v>
                </c:pt>
                <c:pt idx="219">
                  <c:v>25008.95</c:v>
                </c:pt>
                <c:pt idx="220">
                  <c:v>25015.25</c:v>
                </c:pt>
                <c:pt idx="221">
                  <c:v>25021.45</c:v>
                </c:pt>
                <c:pt idx="222">
                  <c:v>25024.75</c:v>
                </c:pt>
                <c:pt idx="223">
                  <c:v>25025.25</c:v>
                </c:pt>
                <c:pt idx="224">
                  <c:v>25030.7</c:v>
                </c:pt>
                <c:pt idx="225">
                  <c:v>25032.35</c:v>
                </c:pt>
                <c:pt idx="226">
                  <c:v>25024.45</c:v>
                </c:pt>
                <c:pt idx="227">
                  <c:v>25022.55</c:v>
                </c:pt>
                <c:pt idx="228">
                  <c:v>25019.45</c:v>
                </c:pt>
                <c:pt idx="229">
                  <c:v>25023.25</c:v>
                </c:pt>
                <c:pt idx="230">
                  <c:v>25020.85</c:v>
                </c:pt>
                <c:pt idx="231">
                  <c:v>25001.05</c:v>
                </c:pt>
                <c:pt idx="232">
                  <c:v>25006.6</c:v>
                </c:pt>
                <c:pt idx="233">
                  <c:v>25000.25</c:v>
                </c:pt>
                <c:pt idx="234">
                  <c:v>24997.9</c:v>
                </c:pt>
                <c:pt idx="235">
                  <c:v>25002.1</c:v>
                </c:pt>
                <c:pt idx="236">
                  <c:v>25006.45</c:v>
                </c:pt>
                <c:pt idx="237">
                  <c:v>25008.25</c:v>
                </c:pt>
                <c:pt idx="238">
                  <c:v>25014.9</c:v>
                </c:pt>
                <c:pt idx="239">
                  <c:v>25013.35</c:v>
                </c:pt>
                <c:pt idx="240">
                  <c:v>25016.9</c:v>
                </c:pt>
                <c:pt idx="241">
                  <c:v>25017.65</c:v>
                </c:pt>
                <c:pt idx="242">
                  <c:v>25013.1</c:v>
                </c:pt>
                <c:pt idx="243">
                  <c:v>25013.200000000001</c:v>
                </c:pt>
                <c:pt idx="244">
                  <c:v>25016.2</c:v>
                </c:pt>
                <c:pt idx="245">
                  <c:v>25014.2</c:v>
                </c:pt>
                <c:pt idx="246">
                  <c:v>25013.8</c:v>
                </c:pt>
                <c:pt idx="247">
                  <c:v>25016.95</c:v>
                </c:pt>
                <c:pt idx="248">
                  <c:v>25016.5</c:v>
                </c:pt>
                <c:pt idx="249">
                  <c:v>25020.35</c:v>
                </c:pt>
                <c:pt idx="250">
                  <c:v>25025</c:v>
                </c:pt>
                <c:pt idx="251">
                  <c:v>25027.4</c:v>
                </c:pt>
                <c:pt idx="252">
                  <c:v>25031.1</c:v>
                </c:pt>
                <c:pt idx="253">
                  <c:v>25028.65</c:v>
                </c:pt>
                <c:pt idx="254">
                  <c:v>25028.1</c:v>
                </c:pt>
                <c:pt idx="255">
                  <c:v>25028.55</c:v>
                </c:pt>
                <c:pt idx="256">
                  <c:v>25023.05</c:v>
                </c:pt>
                <c:pt idx="257">
                  <c:v>25019.65</c:v>
                </c:pt>
                <c:pt idx="258">
                  <c:v>25014.9</c:v>
                </c:pt>
                <c:pt idx="259">
                  <c:v>25006.65</c:v>
                </c:pt>
                <c:pt idx="260">
                  <c:v>25011.9</c:v>
                </c:pt>
                <c:pt idx="261">
                  <c:v>25011.65</c:v>
                </c:pt>
                <c:pt idx="262">
                  <c:v>25012.65</c:v>
                </c:pt>
                <c:pt idx="263">
                  <c:v>25016.05</c:v>
                </c:pt>
                <c:pt idx="264">
                  <c:v>25010.35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96223"/>
        <c:axId val="2443952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TABLE!$D$1</c15:sqref>
                        </c15:formulaRef>
                      </c:ext>
                    </c:extLst>
                    <c:strCache>
                      <c:ptCount val="1"/>
                      <c:pt idx="0">
                        <c:v>Column4</c:v>
                      </c:pt>
                    </c:strCache>
                  </c:strRef>
                </c:tx>
                <c:spPr>
                  <a:ln w="34925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TABLE!$A$2:$A$266</c15:sqref>
                        </c15:formulaRef>
                      </c:ext>
                    </c:extLst>
                    <c:numCache>
                      <c:formatCode>h:mm</c:formatCode>
                      <c:ptCount val="265"/>
                      <c:pt idx="1">
                        <c:v>0.39861111111111114</c:v>
                      </c:pt>
                      <c:pt idx="2">
                        <c:v>0.39930555555555558</c:v>
                      </c:pt>
                      <c:pt idx="3">
                        <c:v>0.4</c:v>
                      </c:pt>
                      <c:pt idx="4">
                        <c:v>0.40069444444444446</c:v>
                      </c:pt>
                      <c:pt idx="5">
                        <c:v>0.40138888888888891</c:v>
                      </c:pt>
                      <c:pt idx="6">
                        <c:v>0.40208333333333335</c:v>
                      </c:pt>
                      <c:pt idx="7">
                        <c:v>0.40277777777777779</c:v>
                      </c:pt>
                      <c:pt idx="8">
                        <c:v>0.40347222222222223</c:v>
                      </c:pt>
                      <c:pt idx="9">
                        <c:v>0.40416666666666667</c:v>
                      </c:pt>
                      <c:pt idx="10">
                        <c:v>0.40486111111111112</c:v>
                      </c:pt>
                      <c:pt idx="11">
                        <c:v>0.40555555555555556</c:v>
                      </c:pt>
                      <c:pt idx="12">
                        <c:v>0.40625</c:v>
                      </c:pt>
                      <c:pt idx="13">
                        <c:v>0.40694444444444444</c:v>
                      </c:pt>
                      <c:pt idx="14">
                        <c:v>0.40763888888888888</c:v>
                      </c:pt>
                      <c:pt idx="15">
                        <c:v>0.40833333333333333</c:v>
                      </c:pt>
                      <c:pt idx="16">
                        <c:v>0.40902777777777777</c:v>
                      </c:pt>
                      <c:pt idx="17">
                        <c:v>0.40972222222222221</c:v>
                      </c:pt>
                      <c:pt idx="18">
                        <c:v>0.41041666666666665</c:v>
                      </c:pt>
                      <c:pt idx="19">
                        <c:v>0.41111111111111109</c:v>
                      </c:pt>
                      <c:pt idx="20">
                        <c:v>0.41180555555555554</c:v>
                      </c:pt>
                      <c:pt idx="21">
                        <c:v>0.41249999999999998</c:v>
                      </c:pt>
                      <c:pt idx="22">
                        <c:v>0.41319444444444442</c:v>
                      </c:pt>
                      <c:pt idx="23">
                        <c:v>0.41388888888888886</c:v>
                      </c:pt>
                      <c:pt idx="24">
                        <c:v>0.41458333333333336</c:v>
                      </c:pt>
                      <c:pt idx="25">
                        <c:v>0.4152777777777778</c:v>
                      </c:pt>
                      <c:pt idx="26">
                        <c:v>0.41597222222222224</c:v>
                      </c:pt>
                      <c:pt idx="27">
                        <c:v>0.41666666666666669</c:v>
                      </c:pt>
                      <c:pt idx="28">
                        <c:v>0.41736111111111113</c:v>
                      </c:pt>
                      <c:pt idx="29">
                        <c:v>0.41805555555555557</c:v>
                      </c:pt>
                      <c:pt idx="30">
                        <c:v>0.41944444444444445</c:v>
                      </c:pt>
                      <c:pt idx="31">
                        <c:v>0.4201388888888889</c:v>
                      </c:pt>
                      <c:pt idx="32">
                        <c:v>0.42083333333333334</c:v>
                      </c:pt>
                      <c:pt idx="33">
                        <c:v>0.42152777777777778</c:v>
                      </c:pt>
                      <c:pt idx="34">
                        <c:v>0.42222222222222222</c:v>
                      </c:pt>
                      <c:pt idx="35">
                        <c:v>0.42291666666666666</c:v>
                      </c:pt>
                      <c:pt idx="36">
                        <c:v>0.4236111111111111</c:v>
                      </c:pt>
                      <c:pt idx="37">
                        <c:v>0.42430555555555555</c:v>
                      </c:pt>
                      <c:pt idx="38">
                        <c:v>0.42499999999999999</c:v>
                      </c:pt>
                      <c:pt idx="39">
                        <c:v>0.42569444444444443</c:v>
                      </c:pt>
                      <c:pt idx="40">
                        <c:v>0.42638888888888887</c:v>
                      </c:pt>
                      <c:pt idx="41">
                        <c:v>0.42708333333333331</c:v>
                      </c:pt>
                      <c:pt idx="42">
                        <c:v>0.42777777777777776</c:v>
                      </c:pt>
                      <c:pt idx="43">
                        <c:v>0.4284722222222222</c:v>
                      </c:pt>
                      <c:pt idx="44">
                        <c:v>0.42916666666666664</c:v>
                      </c:pt>
                      <c:pt idx="45">
                        <c:v>0.42986111111111114</c:v>
                      </c:pt>
                      <c:pt idx="46">
                        <c:v>0.43055555555555558</c:v>
                      </c:pt>
                      <c:pt idx="47">
                        <c:v>0.43125000000000002</c:v>
                      </c:pt>
                      <c:pt idx="48">
                        <c:v>0.43194444444444446</c:v>
                      </c:pt>
                      <c:pt idx="49">
                        <c:v>0.43263888888888891</c:v>
                      </c:pt>
                      <c:pt idx="50">
                        <c:v>0.43333333333333335</c:v>
                      </c:pt>
                      <c:pt idx="51">
                        <c:v>0.43402777777777779</c:v>
                      </c:pt>
                      <c:pt idx="52">
                        <c:v>0.43472222222222223</c:v>
                      </c:pt>
                      <c:pt idx="53">
                        <c:v>0.43541666666666667</c:v>
                      </c:pt>
                      <c:pt idx="54">
                        <c:v>0.43611111111111112</c:v>
                      </c:pt>
                      <c:pt idx="55">
                        <c:v>0.43680555555555556</c:v>
                      </c:pt>
                      <c:pt idx="56">
                        <c:v>0.4375</c:v>
                      </c:pt>
                      <c:pt idx="57">
                        <c:v>0.43819444444444444</c:v>
                      </c:pt>
                      <c:pt idx="58">
                        <c:v>0.43888888888888888</c:v>
                      </c:pt>
                      <c:pt idx="59">
                        <c:v>0.43958333333333333</c:v>
                      </c:pt>
                      <c:pt idx="60">
                        <c:v>0.44027777777777777</c:v>
                      </c:pt>
                      <c:pt idx="61">
                        <c:v>0.44097222222222221</c:v>
                      </c:pt>
                      <c:pt idx="62">
                        <c:v>0.44166666666666665</c:v>
                      </c:pt>
                      <c:pt idx="63">
                        <c:v>0.44236111111111109</c:v>
                      </c:pt>
                      <c:pt idx="64">
                        <c:v>0.44305555555555554</c:v>
                      </c:pt>
                      <c:pt idx="65">
                        <c:v>0.44374999999999998</c:v>
                      </c:pt>
                      <c:pt idx="66">
                        <c:v>0.44444444444444442</c:v>
                      </c:pt>
                      <c:pt idx="67">
                        <c:v>0.44513888888888886</c:v>
                      </c:pt>
                      <c:pt idx="68">
                        <c:v>0.44583333333333336</c:v>
                      </c:pt>
                      <c:pt idx="69">
                        <c:v>0.4465277777777778</c:v>
                      </c:pt>
                      <c:pt idx="70">
                        <c:v>0.44722222222222224</c:v>
                      </c:pt>
                      <c:pt idx="71">
                        <c:v>0.44791666666666669</c:v>
                      </c:pt>
                      <c:pt idx="72">
                        <c:v>0.44861111111111113</c:v>
                      </c:pt>
                      <c:pt idx="73">
                        <c:v>0.44930555555555557</c:v>
                      </c:pt>
                      <c:pt idx="74">
                        <c:v>0.45</c:v>
                      </c:pt>
                      <c:pt idx="75">
                        <c:v>0.45069444444444445</c:v>
                      </c:pt>
                      <c:pt idx="76">
                        <c:v>0.4513888888888889</c:v>
                      </c:pt>
                      <c:pt idx="77">
                        <c:v>0.45208333333333334</c:v>
                      </c:pt>
                      <c:pt idx="78">
                        <c:v>0.45277777777777778</c:v>
                      </c:pt>
                      <c:pt idx="79">
                        <c:v>0.45347222222222222</c:v>
                      </c:pt>
                      <c:pt idx="80">
                        <c:v>0.45416666666666666</c:v>
                      </c:pt>
                      <c:pt idx="81">
                        <c:v>0.4548611111111111</c:v>
                      </c:pt>
                      <c:pt idx="82">
                        <c:v>0.45555555555555555</c:v>
                      </c:pt>
                      <c:pt idx="83">
                        <c:v>0.45624999999999999</c:v>
                      </c:pt>
                      <c:pt idx="84">
                        <c:v>0.45694444444444443</c:v>
                      </c:pt>
                      <c:pt idx="85">
                        <c:v>0.45763888888888887</c:v>
                      </c:pt>
                      <c:pt idx="86">
                        <c:v>0.45833333333333331</c:v>
                      </c:pt>
                      <c:pt idx="87">
                        <c:v>0.45902777777777776</c:v>
                      </c:pt>
                      <c:pt idx="88">
                        <c:v>0.4597222222222222</c:v>
                      </c:pt>
                      <c:pt idx="89">
                        <c:v>0.46041666666666664</c:v>
                      </c:pt>
                      <c:pt idx="90">
                        <c:v>0.46111111111111114</c:v>
                      </c:pt>
                      <c:pt idx="91">
                        <c:v>0.46180555555555558</c:v>
                      </c:pt>
                      <c:pt idx="92">
                        <c:v>0.46250000000000002</c:v>
                      </c:pt>
                      <c:pt idx="93">
                        <c:v>0.46319444444444446</c:v>
                      </c:pt>
                      <c:pt idx="94">
                        <c:v>0.46388888888888891</c:v>
                      </c:pt>
                      <c:pt idx="95">
                        <c:v>0.46527777777777779</c:v>
                      </c:pt>
                      <c:pt idx="96">
                        <c:v>0.46597222222222223</c:v>
                      </c:pt>
                      <c:pt idx="97">
                        <c:v>0.46666666666666667</c:v>
                      </c:pt>
                      <c:pt idx="98">
                        <c:v>0.46736111111111112</c:v>
                      </c:pt>
                      <c:pt idx="99">
                        <c:v>0.46805555555555556</c:v>
                      </c:pt>
                      <c:pt idx="100">
                        <c:v>0.46875</c:v>
                      </c:pt>
                      <c:pt idx="101">
                        <c:v>0.46944444444444444</c:v>
                      </c:pt>
                      <c:pt idx="102">
                        <c:v>0.47013888888888888</c:v>
                      </c:pt>
                      <c:pt idx="103">
                        <c:v>0.47083333333333333</c:v>
                      </c:pt>
                      <c:pt idx="104">
                        <c:v>0.47152777777777777</c:v>
                      </c:pt>
                      <c:pt idx="105">
                        <c:v>0.47222222222222221</c:v>
                      </c:pt>
                      <c:pt idx="106">
                        <c:v>0.47291666666666665</c:v>
                      </c:pt>
                      <c:pt idx="107">
                        <c:v>0.47361111111111109</c:v>
                      </c:pt>
                      <c:pt idx="108">
                        <c:v>0.47430555555555554</c:v>
                      </c:pt>
                      <c:pt idx="109">
                        <c:v>0.47499999999999998</c:v>
                      </c:pt>
                      <c:pt idx="110">
                        <c:v>0.47569444444444442</c:v>
                      </c:pt>
                      <c:pt idx="111">
                        <c:v>0.47638888888888886</c:v>
                      </c:pt>
                      <c:pt idx="112">
                        <c:v>0.47708333333333336</c:v>
                      </c:pt>
                      <c:pt idx="113">
                        <c:v>0.4777777777777778</c:v>
                      </c:pt>
                      <c:pt idx="114">
                        <c:v>0.47847222222222224</c:v>
                      </c:pt>
                      <c:pt idx="115">
                        <c:v>0.47916666666666669</c:v>
                      </c:pt>
                      <c:pt idx="116">
                        <c:v>0.47986111111111113</c:v>
                      </c:pt>
                      <c:pt idx="117">
                        <c:v>0.48055555555555557</c:v>
                      </c:pt>
                      <c:pt idx="118">
                        <c:v>0.48125000000000001</c:v>
                      </c:pt>
                      <c:pt idx="119">
                        <c:v>0.48194444444444445</c:v>
                      </c:pt>
                      <c:pt idx="120">
                        <c:v>0.4826388888888889</c:v>
                      </c:pt>
                      <c:pt idx="121">
                        <c:v>0.48333333333333334</c:v>
                      </c:pt>
                      <c:pt idx="122">
                        <c:v>0.48402777777777778</c:v>
                      </c:pt>
                      <c:pt idx="123">
                        <c:v>0.48472222222222222</c:v>
                      </c:pt>
                      <c:pt idx="124">
                        <c:v>0.48541666666666666</c:v>
                      </c:pt>
                      <c:pt idx="125">
                        <c:v>0.4861111111111111</c:v>
                      </c:pt>
                      <c:pt idx="126">
                        <c:v>0.48680555555555555</c:v>
                      </c:pt>
                      <c:pt idx="127">
                        <c:v>0.48749999999999999</c:v>
                      </c:pt>
                      <c:pt idx="128">
                        <c:v>0.48819444444444443</c:v>
                      </c:pt>
                      <c:pt idx="129">
                        <c:v>0.48888888888888887</c:v>
                      </c:pt>
                      <c:pt idx="130">
                        <c:v>0.48958333333333331</c:v>
                      </c:pt>
                      <c:pt idx="131">
                        <c:v>0.49027777777777776</c:v>
                      </c:pt>
                      <c:pt idx="132">
                        <c:v>0.4909722222222222</c:v>
                      </c:pt>
                      <c:pt idx="133">
                        <c:v>0.49166666666666664</c:v>
                      </c:pt>
                      <c:pt idx="134">
                        <c:v>0.49236111111111114</c:v>
                      </c:pt>
                      <c:pt idx="135">
                        <c:v>0.49305555555555558</c:v>
                      </c:pt>
                      <c:pt idx="136">
                        <c:v>0.49375000000000002</c:v>
                      </c:pt>
                      <c:pt idx="137">
                        <c:v>0.49444444444444446</c:v>
                      </c:pt>
                      <c:pt idx="138">
                        <c:v>0.49513888888888891</c:v>
                      </c:pt>
                      <c:pt idx="139">
                        <c:v>0.49583333333333335</c:v>
                      </c:pt>
                      <c:pt idx="140">
                        <c:v>0.49652777777777779</c:v>
                      </c:pt>
                      <c:pt idx="141">
                        <c:v>0.49722222222222223</c:v>
                      </c:pt>
                      <c:pt idx="142">
                        <c:v>0.49791666666666667</c:v>
                      </c:pt>
                      <c:pt idx="143">
                        <c:v>0.49861111111111112</c:v>
                      </c:pt>
                      <c:pt idx="144">
                        <c:v>0.50555555555555554</c:v>
                      </c:pt>
                      <c:pt idx="145">
                        <c:v>0.50624999999999998</c:v>
                      </c:pt>
                      <c:pt idx="146">
                        <c:v>0.50694444444444442</c:v>
                      </c:pt>
                      <c:pt idx="147">
                        <c:v>0.50763888888888886</c:v>
                      </c:pt>
                      <c:pt idx="148">
                        <c:v>0.5083333333333333</c:v>
                      </c:pt>
                      <c:pt idx="149">
                        <c:v>0.50902777777777775</c:v>
                      </c:pt>
                      <c:pt idx="150">
                        <c:v>0.50972222222222219</c:v>
                      </c:pt>
                      <c:pt idx="151">
                        <c:v>0.51041666666666663</c:v>
                      </c:pt>
                      <c:pt idx="152">
                        <c:v>0.51111111111111107</c:v>
                      </c:pt>
                      <c:pt idx="153">
                        <c:v>0.51180555555555551</c:v>
                      </c:pt>
                      <c:pt idx="154">
                        <c:v>0.51249999999999996</c:v>
                      </c:pt>
                      <c:pt idx="155">
                        <c:v>0.5131944444444444</c:v>
                      </c:pt>
                      <c:pt idx="156">
                        <c:v>0.51388888888888884</c:v>
                      </c:pt>
                      <c:pt idx="157">
                        <c:v>0.51458333333333328</c:v>
                      </c:pt>
                      <c:pt idx="158">
                        <c:v>0.51527777777777772</c:v>
                      </c:pt>
                      <c:pt idx="159">
                        <c:v>0.51597222222222228</c:v>
                      </c:pt>
                      <c:pt idx="160">
                        <c:v>0.51666666666666672</c:v>
                      </c:pt>
                      <c:pt idx="161">
                        <c:v>0.51736111111111116</c:v>
                      </c:pt>
                      <c:pt idx="162">
                        <c:v>0.5180555555555556</c:v>
                      </c:pt>
                      <c:pt idx="163">
                        <c:v>0.51875000000000004</c:v>
                      </c:pt>
                      <c:pt idx="164">
                        <c:v>0.51944444444444449</c:v>
                      </c:pt>
                      <c:pt idx="165">
                        <c:v>0.52083333333333337</c:v>
                      </c:pt>
                      <c:pt idx="166">
                        <c:v>0.52152777777777781</c:v>
                      </c:pt>
                      <c:pt idx="167">
                        <c:v>0.52222222222222225</c:v>
                      </c:pt>
                      <c:pt idx="168">
                        <c:v>0.5229166666666667</c:v>
                      </c:pt>
                      <c:pt idx="169">
                        <c:v>0.52361111111111114</c:v>
                      </c:pt>
                      <c:pt idx="170">
                        <c:v>0.52430555555555558</c:v>
                      </c:pt>
                      <c:pt idx="171">
                        <c:v>0.52500000000000002</c:v>
                      </c:pt>
                      <c:pt idx="172">
                        <c:v>0.52569444444444446</c:v>
                      </c:pt>
                      <c:pt idx="173">
                        <c:v>0.52638888888888891</c:v>
                      </c:pt>
                      <c:pt idx="174">
                        <c:v>0.52708333333333335</c:v>
                      </c:pt>
                      <c:pt idx="175">
                        <c:v>0.52777777777777779</c:v>
                      </c:pt>
                      <c:pt idx="176">
                        <c:v>0.52847222222222223</c:v>
                      </c:pt>
                      <c:pt idx="177">
                        <c:v>0.52916666666666667</c:v>
                      </c:pt>
                      <c:pt idx="178">
                        <c:v>0.52986111111111112</c:v>
                      </c:pt>
                      <c:pt idx="179">
                        <c:v>0.53055555555555556</c:v>
                      </c:pt>
                      <c:pt idx="180">
                        <c:v>0.53125</c:v>
                      </c:pt>
                      <c:pt idx="181">
                        <c:v>0.53194444444444444</c:v>
                      </c:pt>
                      <c:pt idx="182">
                        <c:v>0.53263888888888888</c:v>
                      </c:pt>
                      <c:pt idx="183">
                        <c:v>0.53333333333333333</c:v>
                      </c:pt>
                      <c:pt idx="184">
                        <c:v>0.53402777777777777</c:v>
                      </c:pt>
                      <c:pt idx="185">
                        <c:v>0.53472222222222221</c:v>
                      </c:pt>
                      <c:pt idx="186">
                        <c:v>0.53541666666666665</c:v>
                      </c:pt>
                      <c:pt idx="187">
                        <c:v>0.53611111111111109</c:v>
                      </c:pt>
                      <c:pt idx="188">
                        <c:v>0.53680555555555554</c:v>
                      </c:pt>
                      <c:pt idx="189">
                        <c:v>0.53749999999999998</c:v>
                      </c:pt>
                      <c:pt idx="190">
                        <c:v>0.53819444444444442</c:v>
                      </c:pt>
                      <c:pt idx="191">
                        <c:v>0.53888888888888886</c:v>
                      </c:pt>
                      <c:pt idx="192">
                        <c:v>0.5395833333333333</c:v>
                      </c:pt>
                      <c:pt idx="193">
                        <c:v>0.54027777777777775</c:v>
                      </c:pt>
                      <c:pt idx="194">
                        <c:v>0.54097222222222219</c:v>
                      </c:pt>
                      <c:pt idx="195">
                        <c:v>0.54166666666666663</c:v>
                      </c:pt>
                      <c:pt idx="196">
                        <c:v>0.54236111111111107</c:v>
                      </c:pt>
                      <c:pt idx="197">
                        <c:v>0.54305555555555551</c:v>
                      </c:pt>
                      <c:pt idx="198">
                        <c:v>0.54374999999999996</c:v>
                      </c:pt>
                      <c:pt idx="199">
                        <c:v>0.5444444444444444</c:v>
                      </c:pt>
                      <c:pt idx="200">
                        <c:v>0.54513888888888884</c:v>
                      </c:pt>
                      <c:pt idx="201">
                        <c:v>0.54583333333333328</c:v>
                      </c:pt>
                      <c:pt idx="202">
                        <c:v>0.54652777777777772</c:v>
                      </c:pt>
                      <c:pt idx="203">
                        <c:v>0.54722222222222228</c:v>
                      </c:pt>
                      <c:pt idx="204">
                        <c:v>0.54791666666666672</c:v>
                      </c:pt>
                      <c:pt idx="205">
                        <c:v>0.54861111111111116</c:v>
                      </c:pt>
                      <c:pt idx="206">
                        <c:v>0.5493055555555556</c:v>
                      </c:pt>
                      <c:pt idx="207">
                        <c:v>0.55000000000000004</c:v>
                      </c:pt>
                      <c:pt idx="208">
                        <c:v>0.55069444444444449</c:v>
                      </c:pt>
                      <c:pt idx="209">
                        <c:v>0.55138888888888893</c:v>
                      </c:pt>
                      <c:pt idx="210">
                        <c:v>0.55208333333333337</c:v>
                      </c:pt>
                      <c:pt idx="211">
                        <c:v>0.55277777777777781</c:v>
                      </c:pt>
                      <c:pt idx="212">
                        <c:v>0.55347222222222225</c:v>
                      </c:pt>
                      <c:pt idx="213">
                        <c:v>0.5541666666666667</c:v>
                      </c:pt>
                      <c:pt idx="214">
                        <c:v>0.55486111111111114</c:v>
                      </c:pt>
                      <c:pt idx="215">
                        <c:v>0.55555555555555558</c:v>
                      </c:pt>
                      <c:pt idx="216">
                        <c:v>0.55625000000000002</c:v>
                      </c:pt>
                      <c:pt idx="217">
                        <c:v>0.55763888888888891</c:v>
                      </c:pt>
                      <c:pt idx="218">
                        <c:v>0.55833333333333335</c:v>
                      </c:pt>
                      <c:pt idx="219">
                        <c:v>0.55902777777777779</c:v>
                      </c:pt>
                      <c:pt idx="220">
                        <c:v>0.55972222222222223</c:v>
                      </c:pt>
                      <c:pt idx="221">
                        <c:v>0.56041666666666667</c:v>
                      </c:pt>
                      <c:pt idx="222">
                        <c:v>0.56041666666666667</c:v>
                      </c:pt>
                      <c:pt idx="223">
                        <c:v>0.56111111111111112</c:v>
                      </c:pt>
                      <c:pt idx="224">
                        <c:v>0.56111111111111112</c:v>
                      </c:pt>
                      <c:pt idx="225">
                        <c:v>0.56180555555555556</c:v>
                      </c:pt>
                      <c:pt idx="226">
                        <c:v>0.56319444444444444</c:v>
                      </c:pt>
                      <c:pt idx="227">
                        <c:v>0.56527777777777777</c:v>
                      </c:pt>
                      <c:pt idx="228">
                        <c:v>0.56597222222222221</c:v>
                      </c:pt>
                      <c:pt idx="229">
                        <c:v>0.56666666666666665</c:v>
                      </c:pt>
                      <c:pt idx="230">
                        <c:v>0.56736111111111109</c:v>
                      </c:pt>
                      <c:pt idx="231">
                        <c:v>0.57152777777777775</c:v>
                      </c:pt>
                      <c:pt idx="232">
                        <c:v>0.57222222222222219</c:v>
                      </c:pt>
                      <c:pt idx="233">
                        <c:v>0.57291666666666663</c:v>
                      </c:pt>
                      <c:pt idx="234">
                        <c:v>0.57361111111111107</c:v>
                      </c:pt>
                      <c:pt idx="235">
                        <c:v>0.57499999999999996</c:v>
                      </c:pt>
                      <c:pt idx="236">
                        <c:v>0.5756944444444444</c:v>
                      </c:pt>
                      <c:pt idx="237">
                        <c:v>0.57638888888888884</c:v>
                      </c:pt>
                      <c:pt idx="238">
                        <c:v>0.57708333333333328</c:v>
                      </c:pt>
                      <c:pt idx="239">
                        <c:v>0.57847222222222228</c:v>
                      </c:pt>
                      <c:pt idx="240">
                        <c:v>0.57916666666666672</c:v>
                      </c:pt>
                      <c:pt idx="241">
                        <c:v>0.57986111111111116</c:v>
                      </c:pt>
                      <c:pt idx="242">
                        <c:v>0.5805555555555556</c:v>
                      </c:pt>
                      <c:pt idx="243">
                        <c:v>0.58125000000000004</c:v>
                      </c:pt>
                      <c:pt idx="244">
                        <c:v>0.58194444444444449</c:v>
                      </c:pt>
                      <c:pt idx="245">
                        <c:v>0.58333333333333337</c:v>
                      </c:pt>
                      <c:pt idx="246">
                        <c:v>0.58402777777777781</c:v>
                      </c:pt>
                      <c:pt idx="247">
                        <c:v>0.58472222222222225</c:v>
                      </c:pt>
                      <c:pt idx="248">
                        <c:v>0.58611111111111114</c:v>
                      </c:pt>
                      <c:pt idx="249">
                        <c:v>0.58680555555555558</c:v>
                      </c:pt>
                      <c:pt idx="250">
                        <c:v>0.58750000000000002</c:v>
                      </c:pt>
                      <c:pt idx="251">
                        <c:v>0.58819444444444446</c:v>
                      </c:pt>
                      <c:pt idx="252">
                        <c:v>0.58888888888888891</c:v>
                      </c:pt>
                      <c:pt idx="253">
                        <c:v>0.58958333333333335</c:v>
                      </c:pt>
                      <c:pt idx="254">
                        <c:v>0.59097222222222223</c:v>
                      </c:pt>
                      <c:pt idx="255">
                        <c:v>0.59166666666666667</c:v>
                      </c:pt>
                      <c:pt idx="256">
                        <c:v>0.59236111111111112</c:v>
                      </c:pt>
                      <c:pt idx="257">
                        <c:v>0.59444444444444444</c:v>
                      </c:pt>
                      <c:pt idx="258">
                        <c:v>0.59652777777777777</c:v>
                      </c:pt>
                      <c:pt idx="259">
                        <c:v>0.59791666666666665</c:v>
                      </c:pt>
                      <c:pt idx="260">
                        <c:v>0.59861111111111109</c:v>
                      </c:pt>
                      <c:pt idx="261">
                        <c:v>0.6</c:v>
                      </c:pt>
                      <c:pt idx="262">
                        <c:v>0.60069444444444442</c:v>
                      </c:pt>
                      <c:pt idx="263">
                        <c:v>0.60138888888888886</c:v>
                      </c:pt>
                      <c:pt idx="264">
                        <c:v>0.6020833333333333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TABLE!$D$2:$D$266</c15:sqref>
                        </c15:formulaRef>
                      </c:ext>
                    </c:extLst>
                    <c:numCache>
                      <c:formatCode>0.00%</c:formatCode>
                      <c:ptCount val="265"/>
                      <c:pt idx="0">
                        <c:v>0</c:v>
                      </c:pt>
                      <c:pt idx="1">
                        <c:v>-3.8389057209054547E-4</c:v>
                      </c:pt>
                      <c:pt idx="2">
                        <c:v>-4.8739152488939297E-5</c:v>
                      </c:pt>
                      <c:pt idx="3">
                        <c:v>-2.8109345653465538E-5</c:v>
                      </c:pt>
                      <c:pt idx="4">
                        <c:v>-1.4601949467401846E-5</c:v>
                      </c:pt>
                      <c:pt idx="5">
                        <c:v>8.1085368027079827E-5</c:v>
                      </c:pt>
                      <c:pt idx="6">
                        <c:v>6.0512317837206105E-5</c:v>
                      </c:pt>
                      <c:pt idx="7">
                        <c:v>9.1896412267102878E-5</c:v>
                      </c:pt>
                      <c:pt idx="8">
                        <c:v>-1.9403616522491778E-4</c:v>
                      </c:pt>
                      <c:pt idx="9">
                        <c:v>-8.3796430089249415E-4</c:v>
                      </c:pt>
                      <c:pt idx="10">
                        <c:v>-3.1049764884911676E-4</c:v>
                      </c:pt>
                      <c:pt idx="11">
                        <c:v>-2.3210027007390679E-4</c:v>
                      </c:pt>
                      <c:pt idx="12">
                        <c:v>-2.7156738823466399E-4</c:v>
                      </c:pt>
                      <c:pt idx="13">
                        <c:v>1.9242559258583325E-5</c:v>
                      </c:pt>
                      <c:pt idx="14">
                        <c:v>3.9884978681970087E-5</c:v>
                      </c:pt>
                      <c:pt idx="15">
                        <c:v>1.7839449981490207E-4</c:v>
                      </c:pt>
                      <c:pt idx="16">
                        <c:v>2.2220117077715991E-4</c:v>
                      </c:pt>
                      <c:pt idx="17">
                        <c:v>5.6711363667519049E-4</c:v>
                      </c:pt>
                      <c:pt idx="18">
                        <c:v>7.8746007156270566E-4</c:v>
                      </c:pt>
                      <c:pt idx="19">
                        <c:v>7.6731105109466887E-4</c:v>
                      </c:pt>
                      <c:pt idx="20">
                        <c:v>9.1653839299176689E-4</c:v>
                      </c:pt>
                      <c:pt idx="21">
                        <c:v>9.037266084476706E-4</c:v>
                      </c:pt>
                      <c:pt idx="22">
                        <c:v>7.5651851445647175E-4</c:v>
                      </c:pt>
                      <c:pt idx="23">
                        <c:v>3.4235732009923331E-4</c:v>
                      </c:pt>
                      <c:pt idx="24">
                        <c:v>4.9901731488968652E-4</c:v>
                      </c:pt>
                      <c:pt idx="25">
                        <c:v>3.0128922583384798E-4</c:v>
                      </c:pt>
                      <c:pt idx="26">
                        <c:v>8.5180730159163231E-4</c:v>
                      </c:pt>
                      <c:pt idx="27">
                        <c:v>4.0566524546561516E-4</c:v>
                      </c:pt>
                      <c:pt idx="28">
                        <c:v>3.4198497456916201E-4</c:v>
                      </c:pt>
                      <c:pt idx="29">
                        <c:v>-1.9732380077596887E-4</c:v>
                      </c:pt>
                      <c:pt idx="30">
                        <c:v>-6.0097103217582641E-4</c:v>
                      </c:pt>
                      <c:pt idx="31">
                        <c:v>-8.5007197400711941E-4</c:v>
                      </c:pt>
                      <c:pt idx="32">
                        <c:v>-7.3322813703852717E-4</c:v>
                      </c:pt>
                      <c:pt idx="33">
                        <c:v>-1.0409425167596789E-3</c:v>
                      </c:pt>
                      <c:pt idx="34">
                        <c:v>-4.2986126153299456E-4</c:v>
                      </c:pt>
                      <c:pt idx="35">
                        <c:v>-2.1147361638541409E-4</c:v>
                      </c:pt>
                      <c:pt idx="36">
                        <c:v>-1.0554145017344068E-4</c:v>
                      </c:pt>
                      <c:pt idx="37">
                        <c:v>7.9951606048540841E-5</c:v>
                      </c:pt>
                      <c:pt idx="38">
                        <c:v>-1.5689483569364287E-4</c:v>
                      </c:pt>
                      <c:pt idx="39">
                        <c:v>-1.0734916304514143E-4</c:v>
                      </c:pt>
                      <c:pt idx="40">
                        <c:v>-9.9036233771815055E-6</c:v>
                      </c:pt>
                      <c:pt idx="41">
                        <c:v>-2.5781747391801537E-4</c:v>
                      </c:pt>
                      <c:pt idx="42">
                        <c:v>-4.3989210753604593E-4</c:v>
                      </c:pt>
                      <c:pt idx="43">
                        <c:v>-9.4753615837025725E-4</c:v>
                      </c:pt>
                      <c:pt idx="44">
                        <c:v>-1.078676637922779E-3</c:v>
                      </c:pt>
                      <c:pt idx="45">
                        <c:v>-9.6437122136464493E-4</c:v>
                      </c:pt>
                      <c:pt idx="46">
                        <c:v>-7.6141233565936797E-4</c:v>
                      </c:pt>
                      <c:pt idx="47">
                        <c:v>-1.5849545535555343E-3</c:v>
                      </c:pt>
                      <c:pt idx="48">
                        <c:v>-9.0625269045694983E-4</c:v>
                      </c:pt>
                      <c:pt idx="49">
                        <c:v>-5.8690621444143064E-4</c:v>
                      </c:pt>
                      <c:pt idx="50">
                        <c:v>-2.5624323101601639E-4</c:v>
                      </c:pt>
                      <c:pt idx="51">
                        <c:v>-3.8826165636183445E-4</c:v>
                      </c:pt>
                      <c:pt idx="52">
                        <c:v>-4.7875409566375553E-4</c:v>
                      </c:pt>
                      <c:pt idx="53">
                        <c:v>-5.8976748968374336E-4</c:v>
                      </c:pt>
                      <c:pt idx="54">
                        <c:v>-6.1814074002990355E-4</c:v>
                      </c:pt>
                      <c:pt idx="55">
                        <c:v>-5.5245602730901258E-4</c:v>
                      </c:pt>
                      <c:pt idx="56">
                        <c:v>-6.0665629327010537E-4</c:v>
                      </c:pt>
                      <c:pt idx="57">
                        <c:v>-5.7383710568527943E-4</c:v>
                      </c:pt>
                      <c:pt idx="58">
                        <c:v>-4.498493344118192E-4</c:v>
                      </c:pt>
                      <c:pt idx="59">
                        <c:v>-4.9813114349562431E-4</c:v>
                      </c:pt>
                      <c:pt idx="60">
                        <c:v>-3.9074811839383229E-4</c:v>
                      </c:pt>
                      <c:pt idx="61">
                        <c:v>-4.739739248454443E-4</c:v>
                      </c:pt>
                      <c:pt idx="62">
                        <c:v>-3.8496922254364766E-4</c:v>
                      </c:pt>
                      <c:pt idx="63">
                        <c:v>-2.1562768188861523E-4</c:v>
                      </c:pt>
                      <c:pt idx="64">
                        <c:v>-3.1724291570131872E-4</c:v>
                      </c:pt>
                      <c:pt idx="65">
                        <c:v>-2.8825754356142866E-4</c:v>
                      </c:pt>
                      <c:pt idx="66">
                        <c:v>-2.9810358773290534E-4</c:v>
                      </c:pt>
                      <c:pt idx="67">
                        <c:v>-4.1806040332864429E-4</c:v>
                      </c:pt>
                      <c:pt idx="68">
                        <c:v>-4.2701095375843228E-4</c:v>
                      </c:pt>
                      <c:pt idx="69">
                        <c:v>-4.7437067299125783E-4</c:v>
                      </c:pt>
                      <c:pt idx="70">
                        <c:v>-1.2315725977819991E-4</c:v>
                      </c:pt>
                      <c:pt idx="71">
                        <c:v>-3.7472135777267233E-5</c:v>
                      </c:pt>
                      <c:pt idx="72">
                        <c:v>-1.7692417366987128E-4</c:v>
                      </c:pt>
                      <c:pt idx="73">
                        <c:v>-2.3346407468847523E-4</c:v>
                      </c:pt>
                      <c:pt idx="74">
                        <c:v>-8.3637223585558785E-5</c:v>
                      </c:pt>
                      <c:pt idx="75">
                        <c:v>2.250798568743516E-5</c:v>
                      </c:pt>
                      <c:pt idx="76">
                        <c:v>4.1156245287397548E-5</c:v>
                      </c:pt>
                      <c:pt idx="77">
                        <c:v>6.516814498990559E-5</c:v>
                      </c:pt>
                      <c:pt idx="78">
                        <c:v>9.2121656635985434E-5</c:v>
                      </c:pt>
                      <c:pt idx="79">
                        <c:v>2.1276380187267827E-4</c:v>
                      </c:pt>
                      <c:pt idx="80">
                        <c:v>1.1539613122573331E-4</c:v>
                      </c:pt>
                      <c:pt idx="81">
                        <c:v>-1.1537090605012479E-5</c:v>
                      </c:pt>
                      <c:pt idx="82">
                        <c:v>1.5591461826355781E-4</c:v>
                      </c:pt>
                      <c:pt idx="83">
                        <c:v>1.8067628148004343E-4</c:v>
                      </c:pt>
                      <c:pt idx="84">
                        <c:v>-6.2995626722254594E-5</c:v>
                      </c:pt>
                      <c:pt idx="85">
                        <c:v>-1.3273487517652654E-4</c:v>
                      </c:pt>
                      <c:pt idx="86">
                        <c:v>1.0208560108576263E-4</c:v>
                      </c:pt>
                      <c:pt idx="87">
                        <c:v>2.4916085162385396E-4</c:v>
                      </c:pt>
                      <c:pt idx="88">
                        <c:v>3.4523161920950202E-4</c:v>
                      </c:pt>
                      <c:pt idx="89">
                        <c:v>2.865548441933931E-4</c:v>
                      </c:pt>
                      <c:pt idx="90">
                        <c:v>1.7272582701559764E-4</c:v>
                      </c:pt>
                      <c:pt idx="91">
                        <c:v>1.8358087821996206E-4</c:v>
                      </c:pt>
                      <c:pt idx="92">
                        <c:v>1.0261245081774201E-4</c:v>
                      </c:pt>
                      <c:pt idx="93">
                        <c:v>4.8223873435420338E-4</c:v>
                      </c:pt>
                      <c:pt idx="94">
                        <c:v>2.9406289842751998E-4</c:v>
                      </c:pt>
                      <c:pt idx="95">
                        <c:v>2.6092044473079699E-4</c:v>
                      </c:pt>
                      <c:pt idx="96">
                        <c:v>1.0206736767062704E-4</c:v>
                      </c:pt>
                      <c:pt idx="97">
                        <c:v>1.7146278601097483E-4</c:v>
                      </c:pt>
                      <c:pt idx="98">
                        <c:v>1.4750010281999002E-4</c:v>
                      </c:pt>
                      <c:pt idx="99">
                        <c:v>1.8926243779387447E-4</c:v>
                      </c:pt>
                      <c:pt idx="100">
                        <c:v>2.9332300563451912E-4</c:v>
                      </c:pt>
                      <c:pt idx="101">
                        <c:v>2.2722248879260005E-4</c:v>
                      </c:pt>
                      <c:pt idx="102">
                        <c:v>1.0497415790409842E-4</c:v>
                      </c:pt>
                      <c:pt idx="103">
                        <c:v>7.6499184294566696E-5</c:v>
                      </c:pt>
                      <c:pt idx="104">
                        <c:v>1.2428512674278016E-4</c:v>
                      </c:pt>
                      <c:pt idx="105">
                        <c:v>2.0320428279613803E-4</c:v>
                      </c:pt>
                      <c:pt idx="106">
                        <c:v>4.1232359513591036E-4</c:v>
                      </c:pt>
                      <c:pt idx="107">
                        <c:v>2.8071261121695939E-4</c:v>
                      </c:pt>
                      <c:pt idx="108">
                        <c:v>3.6600112416542709E-4</c:v>
                      </c:pt>
                      <c:pt idx="109">
                        <c:v>4.4619867567825193E-4</c:v>
                      </c:pt>
                      <c:pt idx="110">
                        <c:v>3.4020522874023156E-4</c:v>
                      </c:pt>
                      <c:pt idx="111">
                        <c:v>5.3351219445318553E-4</c:v>
                      </c:pt>
                      <c:pt idx="112">
                        <c:v>7.4589090111454954E-4</c:v>
                      </c:pt>
                      <c:pt idx="113">
                        <c:v>7.4606980793220142E-4</c:v>
                      </c:pt>
                      <c:pt idx="114">
                        <c:v>9.4298698984136354E-4</c:v>
                      </c:pt>
                      <c:pt idx="115">
                        <c:v>9.6309268881179257E-4</c:v>
                      </c:pt>
                      <c:pt idx="116">
                        <c:v>7.8586046639154646E-4</c:v>
                      </c:pt>
                      <c:pt idx="117">
                        <c:v>6.742339909244021E-4</c:v>
                      </c:pt>
                      <c:pt idx="118">
                        <c:v>2.3451201623183535E-4</c:v>
                      </c:pt>
                      <c:pt idx="119">
                        <c:v>2.1291734642116158E-4</c:v>
                      </c:pt>
                      <c:pt idx="120">
                        <c:v>1.604924393019044E-4</c:v>
                      </c:pt>
                      <c:pt idx="121">
                        <c:v>3.311916153708889E-4</c:v>
                      </c:pt>
                      <c:pt idx="122">
                        <c:v>1.3554076470667192E-4</c:v>
                      </c:pt>
                      <c:pt idx="123">
                        <c:v>3.6609983137516591E-4</c:v>
                      </c:pt>
                      <c:pt idx="124">
                        <c:v>2.6758304429484319E-4</c:v>
                      </c:pt>
                      <c:pt idx="125">
                        <c:v>6.2553445841271368E-4</c:v>
                      </c:pt>
                      <c:pt idx="126">
                        <c:v>6.5364544918633115E-4</c:v>
                      </c:pt>
                      <c:pt idx="127">
                        <c:v>9.6917949631902475E-4</c:v>
                      </c:pt>
                      <c:pt idx="128">
                        <c:v>6.8373867266219594E-4</c:v>
                      </c:pt>
                      <c:pt idx="129">
                        <c:v>6.3688674718613981E-4</c:v>
                      </c:pt>
                      <c:pt idx="130">
                        <c:v>6.8084353536320959E-4</c:v>
                      </c:pt>
                      <c:pt idx="131">
                        <c:v>5.4058566277776681E-4</c:v>
                      </c:pt>
                      <c:pt idx="132">
                        <c:v>7.8401779471640317E-4</c:v>
                      </c:pt>
                      <c:pt idx="133">
                        <c:v>9.8145593134363329E-4</c:v>
                      </c:pt>
                      <c:pt idx="134">
                        <c:v>9.0724853652850352E-4</c:v>
                      </c:pt>
                      <c:pt idx="135">
                        <c:v>6.9802050916467097E-4</c:v>
                      </c:pt>
                      <c:pt idx="136">
                        <c:v>8.0698065612873934E-4</c:v>
                      </c:pt>
                      <c:pt idx="137">
                        <c:v>9.4407208368175999E-4</c:v>
                      </c:pt>
                      <c:pt idx="138">
                        <c:v>1.0112371303620444E-3</c:v>
                      </c:pt>
                      <c:pt idx="139">
                        <c:v>1.1936958995379763E-3</c:v>
                      </c:pt>
                      <c:pt idx="140">
                        <c:v>1.3383624199717417E-3</c:v>
                      </c:pt>
                      <c:pt idx="141">
                        <c:v>1.2847018905172345E-3</c:v>
                      </c:pt>
                      <c:pt idx="142">
                        <c:v>1.202505106727151E-3</c:v>
                      </c:pt>
                      <c:pt idx="143">
                        <c:v>1.0826369905268304E-3</c:v>
                      </c:pt>
                      <c:pt idx="144">
                        <c:v>1.1093578547632886E-3</c:v>
                      </c:pt>
                      <c:pt idx="145">
                        <c:v>1.21279204310213E-3</c:v>
                      </c:pt>
                      <c:pt idx="146">
                        <c:v>1.5995663737438661E-3</c:v>
                      </c:pt>
                      <c:pt idx="147">
                        <c:v>1.535562014175435E-3</c:v>
                      </c:pt>
                      <c:pt idx="148">
                        <c:v>1.4777885472217857E-3</c:v>
                      </c:pt>
                      <c:pt idx="149">
                        <c:v>1.7060931138011706E-3</c:v>
                      </c:pt>
                      <c:pt idx="150">
                        <c:v>1.720044555337714E-3</c:v>
                      </c:pt>
                      <c:pt idx="151">
                        <c:v>1.7883481622636677E-3</c:v>
                      </c:pt>
                      <c:pt idx="152">
                        <c:v>1.669122739673427E-3</c:v>
                      </c:pt>
                      <c:pt idx="153">
                        <c:v>1.5238194206434979E-3</c:v>
                      </c:pt>
                      <c:pt idx="154">
                        <c:v>1.4417453353988555E-3</c:v>
                      </c:pt>
                      <c:pt idx="155">
                        <c:v>1.6421047941543225E-3</c:v>
                      </c:pt>
                      <c:pt idx="156">
                        <c:v>1.6577298712693296E-3</c:v>
                      </c:pt>
                      <c:pt idx="157">
                        <c:v>1.6367410169584305E-3</c:v>
                      </c:pt>
                      <c:pt idx="158">
                        <c:v>1.7608015847990731E-3</c:v>
                      </c:pt>
                      <c:pt idx="159">
                        <c:v>1.6489064063720837E-3</c:v>
                      </c:pt>
                      <c:pt idx="160">
                        <c:v>1.8584416599262278E-3</c:v>
                      </c:pt>
                      <c:pt idx="161">
                        <c:v>1.7839964081542952E-3</c:v>
                      </c:pt>
                      <c:pt idx="162">
                        <c:v>1.6816649986975956E-3</c:v>
                      </c:pt>
                      <c:pt idx="163">
                        <c:v>1.5030699313162161E-3</c:v>
                      </c:pt>
                      <c:pt idx="164">
                        <c:v>1.5080009048160721E-3</c:v>
                      </c:pt>
                      <c:pt idx="165">
                        <c:v>1.505988511577516E-3</c:v>
                      </c:pt>
                      <c:pt idx="166">
                        <c:v>1.6166100928121782E-3</c:v>
                      </c:pt>
                      <c:pt idx="167">
                        <c:v>1.4618214222063631E-3</c:v>
                      </c:pt>
                      <c:pt idx="168">
                        <c:v>1.5409826851102747E-3</c:v>
                      </c:pt>
                      <c:pt idx="169">
                        <c:v>1.3815051478551573E-3</c:v>
                      </c:pt>
                      <c:pt idx="170">
                        <c:v>1.1338484844330319E-3</c:v>
                      </c:pt>
                      <c:pt idx="171">
                        <c:v>1.3312590652975432E-3</c:v>
                      </c:pt>
                      <c:pt idx="172">
                        <c:v>1.545925311544614E-3</c:v>
                      </c:pt>
                      <c:pt idx="173">
                        <c:v>1.2905245191450695E-3</c:v>
                      </c:pt>
                      <c:pt idx="174">
                        <c:v>1.4878254253320917E-3</c:v>
                      </c:pt>
                      <c:pt idx="175">
                        <c:v>1.4878254253320917E-3</c:v>
                      </c:pt>
                      <c:pt idx="176">
                        <c:v>1.4752002248330719E-3</c:v>
                      </c:pt>
                      <c:pt idx="177">
                        <c:v>1.2306027994461262E-3</c:v>
                      </c:pt>
                      <c:pt idx="178">
                        <c:v>1.3795695268908426E-3</c:v>
                      </c:pt>
                      <c:pt idx="179">
                        <c:v>1.2487246205941456E-3</c:v>
                      </c:pt>
                      <c:pt idx="180">
                        <c:v>7.9425140177945437E-4</c:v>
                      </c:pt>
                      <c:pt idx="181">
                        <c:v>1.0555498128675632E-3</c:v>
                      </c:pt>
                      <c:pt idx="182">
                        <c:v>1.3515909682902925E-3</c:v>
                      </c:pt>
                      <c:pt idx="183">
                        <c:v>1.3853770752505208E-3</c:v>
                      </c:pt>
                      <c:pt idx="184">
                        <c:v>1.1044393567579977E-3</c:v>
                      </c:pt>
                      <c:pt idx="185">
                        <c:v>1.1423197565221977E-3</c:v>
                      </c:pt>
                      <c:pt idx="186">
                        <c:v>7.5972759551977127E-4</c:v>
                      </c:pt>
                      <c:pt idx="187">
                        <c:v>7.5220350136406117E-4</c:v>
                      </c:pt>
                      <c:pt idx="188">
                        <c:v>1.3671106206215643E-3</c:v>
                      </c:pt>
                      <c:pt idx="189">
                        <c:v>1.0000488052314634E-3</c:v>
                      </c:pt>
                      <c:pt idx="190">
                        <c:v>1.2072651248234744E-3</c:v>
                      </c:pt>
                      <c:pt idx="191">
                        <c:v>1.1200493536048508E-3</c:v>
                      </c:pt>
                      <c:pt idx="192">
                        <c:v>1.7152623281192021E-3</c:v>
                      </c:pt>
                      <c:pt idx="193">
                        <c:v>1.5624776880577822E-3</c:v>
                      </c:pt>
                      <c:pt idx="194">
                        <c:v>1.7100826672881411E-3</c:v>
                      </c:pt>
                      <c:pt idx="195">
                        <c:v>2.0127548908051331E-3</c:v>
                      </c:pt>
                      <c:pt idx="196">
                        <c:v>1.7808273583482836E-3</c:v>
                      </c:pt>
                      <c:pt idx="197">
                        <c:v>1.7499691539969412E-3</c:v>
                      </c:pt>
                      <c:pt idx="198">
                        <c:v>1.71879344145427E-3</c:v>
                      </c:pt>
                      <c:pt idx="199">
                        <c:v>1.7651648547495837E-3</c:v>
                      </c:pt>
                      <c:pt idx="200">
                        <c:v>1.5772349642871673E-3</c:v>
                      </c:pt>
                      <c:pt idx="201">
                        <c:v>1.4560718643324066E-3</c:v>
                      </c:pt>
                      <c:pt idx="202">
                        <c:v>1.3393174122259682E-3</c:v>
                      </c:pt>
                      <c:pt idx="203">
                        <c:v>1.4541644845975457E-3</c:v>
                      </c:pt>
                      <c:pt idx="204">
                        <c:v>1.8085187063871632E-3</c:v>
                      </c:pt>
                      <c:pt idx="205">
                        <c:v>1.4913790219760461E-3</c:v>
                      </c:pt>
                      <c:pt idx="206">
                        <c:v>1.5449098611244228E-3</c:v>
                      </c:pt>
                      <c:pt idx="207">
                        <c:v>1.6900910299822995E-3</c:v>
                      </c:pt>
                      <c:pt idx="208">
                        <c:v>1.4170411142947054E-3</c:v>
                      </c:pt>
                      <c:pt idx="209">
                        <c:v>1.2774710390304582E-3</c:v>
                      </c:pt>
                      <c:pt idx="210">
                        <c:v>1.1478321429060862E-3</c:v>
                      </c:pt>
                      <c:pt idx="211">
                        <c:v>1.2690056619552087E-3</c:v>
                      </c:pt>
                      <c:pt idx="212">
                        <c:v>1.0942837558093126E-3</c:v>
                      </c:pt>
                      <c:pt idx="213">
                        <c:v>1.0671118544616856E-3</c:v>
                      </c:pt>
                      <c:pt idx="214">
                        <c:v>1.1287188626735761E-3</c:v>
                      </c:pt>
                      <c:pt idx="215">
                        <c:v>1.3841038893382331E-3</c:v>
                      </c:pt>
                      <c:pt idx="216">
                        <c:v>1.4315985084243682E-3</c:v>
                      </c:pt>
                      <c:pt idx="217">
                        <c:v>1.2461591927943564E-3</c:v>
                      </c:pt>
                      <c:pt idx="218">
                        <c:v>1.1219975871570769E-3</c:v>
                      </c:pt>
                      <c:pt idx="219">
                        <c:v>1.3863283659843809E-3</c:v>
                      </c:pt>
                      <c:pt idx="220">
                        <c:v>1.1015727348751584E-3</c:v>
                      </c:pt>
                      <c:pt idx="221">
                        <c:v>9.039196358800526E-4</c:v>
                      </c:pt>
                      <c:pt idx="222">
                        <c:v>8.473471066448964E-4</c:v>
                      </c:pt>
                      <c:pt idx="223">
                        <c:v>9.3121601798662901E-4</c:v>
                      </c:pt>
                      <c:pt idx="224">
                        <c:v>5.8276201965916982E-4</c:v>
                      </c:pt>
                      <c:pt idx="225">
                        <c:v>5.8276201965916982E-4</c:v>
                      </c:pt>
                      <c:pt idx="226">
                        <c:v>7.8702384053300082E-4</c:v>
                      </c:pt>
                      <c:pt idx="227">
                        <c:v>6.6476056646969453E-4</c:v>
                      </c:pt>
                      <c:pt idx="228">
                        <c:v>7.2503160001643639E-4</c:v>
                      </c:pt>
                      <c:pt idx="229">
                        <c:v>7.2299919114923868E-4</c:v>
                      </c:pt>
                      <c:pt idx="230">
                        <c:v>7.6096582262861351E-4</c:v>
                      </c:pt>
                      <c:pt idx="231">
                        <c:v>9.4712268483609083E-4</c:v>
                      </c:pt>
                      <c:pt idx="232">
                        <c:v>8.2717491740124424E-4</c:v>
                      </c:pt>
                      <c:pt idx="233">
                        <c:v>8.4813278861575379E-4</c:v>
                      </c:pt>
                      <c:pt idx="234">
                        <c:v>8.0723551266055496E-4</c:v>
                      </c:pt>
                      <c:pt idx="235">
                        <c:v>9.3841465253689761E-4</c:v>
                      </c:pt>
                      <c:pt idx="236">
                        <c:v>9.4495331971537874E-4</c:v>
                      </c:pt>
                      <c:pt idx="237">
                        <c:v>9.6032340320522736E-4</c:v>
                      </c:pt>
                      <c:pt idx="238">
                        <c:v>9.5041059457383001E-4</c:v>
                      </c:pt>
                      <c:pt idx="239">
                        <c:v>9.9604883265013593E-4</c:v>
                      </c:pt>
                      <c:pt idx="240">
                        <c:v>9.2983877822407795E-4</c:v>
                      </c:pt>
                      <c:pt idx="241">
                        <c:v>8.4165334576311469E-4</c:v>
                      </c:pt>
                      <c:pt idx="242">
                        <c:v>8.6034849128770272E-4</c:v>
                      </c:pt>
                      <c:pt idx="243">
                        <c:v>8.5919485077387667E-4</c:v>
                      </c:pt>
                      <c:pt idx="244">
                        <c:v>8.1578122643706573E-4</c:v>
                      </c:pt>
                      <c:pt idx="245">
                        <c:v>9.5751285250125231E-4</c:v>
                      </c:pt>
                      <c:pt idx="246">
                        <c:v>1.0327352864565292E-3</c:v>
                      </c:pt>
                      <c:pt idx="247">
                        <c:v>9.6029379104230184E-4</c:v>
                      </c:pt>
                      <c:pt idx="248">
                        <c:v>8.4504777703136224E-4</c:v>
                      </c:pt>
                      <c:pt idx="249">
                        <c:v>8.6731845413540263E-4</c:v>
                      </c:pt>
                      <c:pt idx="250">
                        <c:v>9.6002385424233578E-4</c:v>
                      </c:pt>
                      <c:pt idx="251">
                        <c:v>9.3982287539583892E-4</c:v>
                      </c:pt>
                      <c:pt idx="252">
                        <c:v>8.8818323896739477E-4</c:v>
                      </c:pt>
                      <c:pt idx="253">
                        <c:v>9.0428183650245644E-4</c:v>
                      </c:pt>
                      <c:pt idx="254">
                        <c:v>8.282521969208656E-4</c:v>
                      </c:pt>
                      <c:pt idx="255">
                        <c:v>8.1266427210285647E-4</c:v>
                      </c:pt>
                      <c:pt idx="256">
                        <c:v>9.1014408510753137E-4</c:v>
                      </c:pt>
                      <c:pt idx="257">
                        <c:v>8.7067477345322572E-4</c:v>
                      </c:pt>
                      <c:pt idx="258">
                        <c:v>7.2915098090287891E-4</c:v>
                      </c:pt>
                      <c:pt idx="259">
                        <c:v>6.8745678132238377E-4</c:v>
                      </c:pt>
                      <c:pt idx="260">
                        <c:v>4.8240571405067925E-4</c:v>
                      </c:pt>
                      <c:pt idx="261">
                        <c:v>4.4906735396129472E-4</c:v>
                      </c:pt>
                      <c:pt idx="262">
                        <c:v>6.8044870652425387E-4</c:v>
                      </c:pt>
                      <c:pt idx="263">
                        <c:v>7.1307130224968385E-4</c:v>
                      </c:pt>
                      <c:pt idx="264">
                        <c:v>7.3365285222706301E-4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74-40B9-9674-8AE449AFFAC0}"/>
                  </c:ext>
                </c:extLst>
              </c15:ser>
            </c15:filteredLineSeries>
          </c:ext>
        </c:extLst>
      </c:lineChart>
      <c:catAx>
        <c:axId val="21440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744"/>
        <c:crosses val="autoZero"/>
        <c:auto val="1"/>
        <c:lblAlgn val="ctr"/>
        <c:lblOffset val="100"/>
        <c:noMultiLvlLbl val="0"/>
      </c:catAx>
      <c:valAx>
        <c:axId val="214408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264"/>
        <c:crosses val="autoZero"/>
        <c:crossBetween val="between"/>
      </c:valAx>
      <c:valAx>
        <c:axId val="244395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223"/>
        <c:crosses val="max"/>
        <c:crossBetween val="between"/>
      </c:valAx>
      <c:catAx>
        <c:axId val="24439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395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154770</xdr:rowOff>
    </xdr:from>
    <xdr:to>
      <xdr:col>12</xdr:col>
      <xdr:colOff>666749</xdr:colOff>
      <xdr:row>46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1332F-37CB-4B29-A937-C4306A1B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PI_Trade\data\RTD\LTP.xlsm" TargetMode="External"/><Relationship Id="rId1" Type="http://schemas.openxmlformats.org/officeDocument/2006/relationships/externalLinkPath" Target="data/RTD/L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C1" t="str">
            <v>Banknifty_Spot</v>
          </cell>
          <cell r="D1" t="str">
            <v>Nifty_Spot</v>
          </cell>
          <cell r="E1" t="str">
            <v>Finnifty_Spot</v>
          </cell>
          <cell r="F1" t="str">
            <v>Midcapnifty_Spot</v>
          </cell>
          <cell r="G1" t="str">
            <v>Sensex_Spot</v>
          </cell>
          <cell r="H1" t="str">
            <v>Bankex_Spot</v>
          </cell>
        </row>
        <row r="2">
          <cell r="C2">
            <v>55346.75</v>
          </cell>
          <cell r="D2">
            <v>25010.35</v>
          </cell>
          <cell r="E2">
            <v>26458.05</v>
          </cell>
          <cell r="F2">
            <v>12813.55</v>
          </cell>
          <cell r="G2">
            <v>82329.009999999995</v>
          </cell>
          <cell r="H2">
            <v>62974.31</v>
          </cell>
        </row>
        <row r="5">
          <cell r="C5" t="str">
            <v>LTP</v>
          </cell>
          <cell r="D5" t="str">
            <v>TRADING SYMBOL</v>
          </cell>
          <cell r="E5" t="str">
            <v>SYMBOL</v>
          </cell>
          <cell r="G5" t="str">
            <v>STRIKE</v>
          </cell>
          <cell r="H5" t="str">
            <v>OPTION TYPE</v>
          </cell>
          <cell r="J5" t="str">
            <v>Intrinsic Value</v>
          </cell>
          <cell r="K5" t="str">
            <v>Time Value</v>
          </cell>
          <cell r="L5" t="str">
            <v>Volume</v>
          </cell>
        </row>
        <row r="6">
          <cell r="C6">
            <v>1250.45</v>
          </cell>
          <cell r="D6" t="str">
            <v>BANKNIFTY25MAY56500PE</v>
          </cell>
          <cell r="E6" t="str">
            <v>BANKNIFTY</v>
          </cell>
          <cell r="G6">
            <v>56500</v>
          </cell>
          <cell r="H6" t="str">
            <v>PE</v>
          </cell>
          <cell r="J6">
            <v>1153.25</v>
          </cell>
          <cell r="K6">
            <v>97.200000000000045</v>
          </cell>
          <cell r="L6">
            <v>42120</v>
          </cell>
        </row>
        <row r="7">
          <cell r="C7">
            <v>638.79999999999995</v>
          </cell>
          <cell r="D7" t="str">
            <v>BANKNIFTY25MAY55500PE</v>
          </cell>
          <cell r="E7" t="str">
            <v>BANKNIFTY</v>
          </cell>
          <cell r="G7">
            <v>55500</v>
          </cell>
          <cell r="H7" t="str">
            <v>PE</v>
          </cell>
          <cell r="J7">
            <v>153.25</v>
          </cell>
          <cell r="K7">
            <v>485.54999999999995</v>
          </cell>
          <cell r="L7">
            <v>2867640</v>
          </cell>
        </row>
        <row r="8">
          <cell r="C8">
            <v>165.75</v>
          </cell>
          <cell r="D8" t="str">
            <v>BANKNIFTY25MAY53800PE</v>
          </cell>
          <cell r="E8" t="str">
            <v>BANKNIFTY</v>
          </cell>
          <cell r="G8">
            <v>53800</v>
          </cell>
          <cell r="H8" t="str">
            <v>PE</v>
          </cell>
          <cell r="J8">
            <v>0</v>
          </cell>
          <cell r="K8">
            <v>165.75</v>
          </cell>
          <cell r="L8">
            <v>216540</v>
          </cell>
        </row>
        <row r="9">
          <cell r="C9">
            <v>786.4</v>
          </cell>
          <cell r="D9" t="str">
            <v>BANKNIFTY25MAY55200CE</v>
          </cell>
          <cell r="E9" t="str">
            <v>BANKNIFTY</v>
          </cell>
          <cell r="G9">
            <v>55200</v>
          </cell>
          <cell r="H9" t="str">
            <v>CE</v>
          </cell>
          <cell r="J9">
            <v>146.75</v>
          </cell>
          <cell r="K9">
            <v>639.65</v>
          </cell>
          <cell r="L9">
            <v>2221710</v>
          </cell>
        </row>
        <row r="10">
          <cell r="C10">
            <v>26.2</v>
          </cell>
          <cell r="D10" t="str">
            <v>BANKNIFTY25MAY58800CE</v>
          </cell>
          <cell r="E10" t="str">
            <v>BANKNIFTY</v>
          </cell>
          <cell r="G10">
            <v>58800</v>
          </cell>
          <cell r="H10" t="str">
            <v>CE</v>
          </cell>
          <cell r="J10">
            <v>0</v>
          </cell>
          <cell r="K10">
            <v>26.2</v>
          </cell>
          <cell r="L10">
            <v>94290</v>
          </cell>
        </row>
        <row r="11">
          <cell r="C11">
            <v>3084.6</v>
          </cell>
          <cell r="D11" t="str">
            <v>BANKNIFTY25MAY58300PE</v>
          </cell>
          <cell r="E11" t="str">
            <v>BANKNIFTY</v>
          </cell>
          <cell r="G11">
            <v>58300</v>
          </cell>
          <cell r="H11" t="str">
            <v>PE</v>
          </cell>
          <cell r="J11">
            <v>2953.25</v>
          </cell>
          <cell r="K11">
            <v>131.34999999999991</v>
          </cell>
          <cell r="L11">
            <v>30</v>
          </cell>
        </row>
        <row r="12">
          <cell r="C12">
            <v>2649.8</v>
          </cell>
          <cell r="D12" t="str">
            <v>BANKNIFTY25MAY52400CE</v>
          </cell>
          <cell r="E12" t="str">
            <v>BANKNIFTY</v>
          </cell>
          <cell r="G12">
            <v>52400</v>
          </cell>
          <cell r="H12" t="str">
            <v>CE</v>
          </cell>
          <cell r="J12">
            <v>2946.75</v>
          </cell>
          <cell r="K12">
            <v>-296.94999999999982</v>
          </cell>
          <cell r="L12">
            <v>0</v>
          </cell>
        </row>
        <row r="13">
          <cell r="C13">
            <v>522.1</v>
          </cell>
          <cell r="D13" t="str">
            <v>BANKNIFTY25MAY55700CE</v>
          </cell>
          <cell r="E13" t="str">
            <v>BANKNIFTY</v>
          </cell>
          <cell r="G13">
            <v>55700</v>
          </cell>
          <cell r="H13" t="str">
            <v>CE</v>
          </cell>
          <cell r="J13">
            <v>0</v>
          </cell>
          <cell r="K13">
            <v>522.1</v>
          </cell>
          <cell r="L13">
            <v>996840</v>
          </cell>
        </row>
        <row r="14">
          <cell r="C14">
            <v>1943.75</v>
          </cell>
          <cell r="D14" t="str">
            <v>BANKNIFTY25MAY53700CE</v>
          </cell>
          <cell r="E14" t="str">
            <v>BANKNIFTY</v>
          </cell>
          <cell r="G14">
            <v>53700</v>
          </cell>
          <cell r="H14" t="str">
            <v>CE</v>
          </cell>
          <cell r="J14">
            <v>1646.75</v>
          </cell>
          <cell r="K14">
            <v>297</v>
          </cell>
          <cell r="L14">
            <v>5400</v>
          </cell>
        </row>
        <row r="15">
          <cell r="C15">
            <v>98.55</v>
          </cell>
          <cell r="D15" t="str">
            <v>BANKNIFTY25MAY53100PE</v>
          </cell>
          <cell r="E15" t="str">
            <v>BANKNIFTY</v>
          </cell>
          <cell r="G15">
            <v>53100</v>
          </cell>
          <cell r="H15" t="str">
            <v>PE</v>
          </cell>
          <cell r="J15">
            <v>0</v>
          </cell>
          <cell r="K15">
            <v>98.55</v>
          </cell>
          <cell r="L15">
            <v>154290</v>
          </cell>
        </row>
        <row r="16">
          <cell r="C16">
            <v>94.25</v>
          </cell>
          <cell r="D16" t="str">
            <v>BANKNIFTY25MAY57400CE</v>
          </cell>
          <cell r="E16" t="str">
            <v>BANKNIFTY</v>
          </cell>
          <cell r="G16">
            <v>57400</v>
          </cell>
          <cell r="H16" t="str">
            <v>CE</v>
          </cell>
          <cell r="J16">
            <v>0</v>
          </cell>
          <cell r="K16">
            <v>94.25</v>
          </cell>
          <cell r="L16">
            <v>291120</v>
          </cell>
        </row>
        <row r="17">
          <cell r="C17">
            <v>4495</v>
          </cell>
          <cell r="D17" t="str">
            <v>BANKNIFTY25MAY51000CE</v>
          </cell>
          <cell r="E17" t="str">
            <v>BANKNIFTY</v>
          </cell>
          <cell r="G17">
            <v>51000</v>
          </cell>
          <cell r="H17" t="str">
            <v>CE</v>
          </cell>
          <cell r="J17">
            <v>4346.75</v>
          </cell>
          <cell r="K17">
            <v>148.25</v>
          </cell>
          <cell r="L17">
            <v>3420</v>
          </cell>
        </row>
        <row r="18">
          <cell r="C18">
            <v>21.9</v>
          </cell>
          <cell r="D18" t="str">
            <v>BANKNIFTY25MAY50400PE</v>
          </cell>
          <cell r="E18" t="str">
            <v>BANKNIFTY</v>
          </cell>
          <cell r="G18">
            <v>50400</v>
          </cell>
          <cell r="H18" t="str">
            <v>PE</v>
          </cell>
          <cell r="J18">
            <v>0</v>
          </cell>
          <cell r="K18">
            <v>21.9</v>
          </cell>
          <cell r="L18">
            <v>32310</v>
          </cell>
        </row>
        <row r="19">
          <cell r="C19">
            <v>4122.75</v>
          </cell>
          <cell r="D19" t="str">
            <v>BANKNIFTY25MAY50700CE</v>
          </cell>
          <cell r="E19" t="str">
            <v>BANKNIFTY</v>
          </cell>
          <cell r="G19">
            <v>50700</v>
          </cell>
          <cell r="H19" t="str">
            <v>CE</v>
          </cell>
          <cell r="J19">
            <v>4646.75</v>
          </cell>
          <cell r="K19">
            <v>-524</v>
          </cell>
          <cell r="L19">
            <v>0</v>
          </cell>
        </row>
        <row r="20">
          <cell r="C20">
            <v>2113.25</v>
          </cell>
          <cell r="D20" t="str">
            <v>BANKNIFTY25MAY57400PE</v>
          </cell>
          <cell r="E20" t="str">
            <v>BANKNIFTY</v>
          </cell>
          <cell r="G20">
            <v>57400</v>
          </cell>
          <cell r="H20" t="str">
            <v>PE</v>
          </cell>
          <cell r="J20">
            <v>2053.25</v>
          </cell>
          <cell r="K20">
            <v>60</v>
          </cell>
          <cell r="L20">
            <v>0</v>
          </cell>
        </row>
        <row r="21">
          <cell r="C21">
            <v>326.85000000000002</v>
          </cell>
          <cell r="D21" t="str">
            <v>BANKNIFTY25MAY56200CE</v>
          </cell>
          <cell r="E21" t="str">
            <v>BANKNIFTY</v>
          </cell>
          <cell r="G21">
            <v>56200</v>
          </cell>
          <cell r="H21" t="str">
            <v>CE</v>
          </cell>
          <cell r="J21">
            <v>0</v>
          </cell>
          <cell r="K21">
            <v>326.85000000000002</v>
          </cell>
          <cell r="L21">
            <v>630870</v>
          </cell>
        </row>
        <row r="22">
          <cell r="C22">
            <v>4033.6</v>
          </cell>
          <cell r="D22" t="str">
            <v>BANKNIFTY25MAY59300PE</v>
          </cell>
          <cell r="E22" t="str">
            <v>BANKNIFTY</v>
          </cell>
          <cell r="G22">
            <v>59300</v>
          </cell>
          <cell r="H22" t="str">
            <v>PE</v>
          </cell>
          <cell r="J22">
            <v>3953.25</v>
          </cell>
          <cell r="K22">
            <v>80.349999999999909</v>
          </cell>
          <cell r="L22">
            <v>0</v>
          </cell>
        </row>
        <row r="23">
          <cell r="C23">
            <v>400</v>
          </cell>
          <cell r="D23" t="str">
            <v>BANKNIFTY25MAY54900PE</v>
          </cell>
          <cell r="E23" t="str">
            <v>BANKNIFTY</v>
          </cell>
          <cell r="G23">
            <v>54900</v>
          </cell>
          <cell r="H23" t="str">
            <v>PE</v>
          </cell>
          <cell r="J23">
            <v>0</v>
          </cell>
          <cell r="K23">
            <v>400</v>
          </cell>
          <cell r="L23">
            <v>539340</v>
          </cell>
        </row>
        <row r="24">
          <cell r="C24">
            <v>2385.3000000000002</v>
          </cell>
          <cell r="D24" t="str">
            <v>BANKNIFTY25MAY53100CE</v>
          </cell>
          <cell r="E24" t="str">
            <v>BANKNIFTY</v>
          </cell>
          <cell r="G24">
            <v>53100</v>
          </cell>
          <cell r="H24" t="str">
            <v>CE</v>
          </cell>
          <cell r="J24">
            <v>2246.75</v>
          </cell>
          <cell r="K24">
            <v>138.55000000000018</v>
          </cell>
          <cell r="L24">
            <v>60</v>
          </cell>
        </row>
        <row r="25">
          <cell r="C25">
            <v>742.4</v>
          </cell>
          <cell r="D25" t="str">
            <v>BANKNIFTY25MAY55700PE</v>
          </cell>
          <cell r="E25" t="str">
            <v>BANKNIFTY</v>
          </cell>
          <cell r="G25">
            <v>55700</v>
          </cell>
          <cell r="H25" t="str">
            <v>PE</v>
          </cell>
          <cell r="J25">
            <v>353.25</v>
          </cell>
          <cell r="K25">
            <v>389.15</v>
          </cell>
          <cell r="L25">
            <v>289290</v>
          </cell>
        </row>
        <row r="26">
          <cell r="C26">
            <v>11</v>
          </cell>
          <cell r="D26" t="str">
            <v>BANKNIFTY25MAY60300CE</v>
          </cell>
          <cell r="E26" t="str">
            <v>BANKNIFTY</v>
          </cell>
          <cell r="G26">
            <v>60300</v>
          </cell>
          <cell r="H26" t="str">
            <v>CE</v>
          </cell>
          <cell r="J26">
            <v>0</v>
          </cell>
          <cell r="K26">
            <v>11</v>
          </cell>
          <cell r="L26">
            <v>43530</v>
          </cell>
        </row>
        <row r="27">
          <cell r="C27">
            <v>5050.25</v>
          </cell>
          <cell r="D27" t="str">
            <v>BANKNIFTY25MAY50400CE</v>
          </cell>
          <cell r="E27" t="str">
            <v>BANKNIFTY</v>
          </cell>
          <cell r="G27">
            <v>50400</v>
          </cell>
          <cell r="H27" t="str">
            <v>CE</v>
          </cell>
          <cell r="J27">
            <v>4946.75</v>
          </cell>
          <cell r="K27">
            <v>103.5</v>
          </cell>
          <cell r="L27">
            <v>90</v>
          </cell>
        </row>
        <row r="28">
          <cell r="C28">
            <v>4990.45</v>
          </cell>
          <cell r="D28" t="str">
            <v>BANKNIFTY25MAY50500CE</v>
          </cell>
          <cell r="E28" t="str">
            <v>BANKNIFTY</v>
          </cell>
          <cell r="G28">
            <v>50500</v>
          </cell>
          <cell r="H28" t="str">
            <v>CE</v>
          </cell>
          <cell r="J28">
            <v>4846.75</v>
          </cell>
          <cell r="K28">
            <v>143.69999999999982</v>
          </cell>
          <cell r="L28">
            <v>1350</v>
          </cell>
        </row>
        <row r="29">
          <cell r="C29">
            <v>3403.6</v>
          </cell>
          <cell r="D29" t="str">
            <v>BANKNIFTY25MAY52100CE</v>
          </cell>
          <cell r="E29" t="str">
            <v>BANKNIFTY</v>
          </cell>
          <cell r="G29">
            <v>52100</v>
          </cell>
          <cell r="H29" t="str">
            <v>CE</v>
          </cell>
          <cell r="J29">
            <v>3246.75</v>
          </cell>
          <cell r="K29">
            <v>156.84999999999991</v>
          </cell>
          <cell r="L29">
            <v>300</v>
          </cell>
        </row>
        <row r="30">
          <cell r="C30">
            <v>21.25</v>
          </cell>
          <cell r="D30" t="str">
            <v>BANKNIFTY25MAY50600PE</v>
          </cell>
          <cell r="E30" t="str">
            <v>BANKNIFTY</v>
          </cell>
          <cell r="G30">
            <v>50600</v>
          </cell>
          <cell r="H30" t="str">
            <v>PE</v>
          </cell>
          <cell r="J30">
            <v>0</v>
          </cell>
          <cell r="K30">
            <v>21.25</v>
          </cell>
          <cell r="L30">
            <v>35760</v>
          </cell>
        </row>
        <row r="31">
          <cell r="C31">
            <v>689</v>
          </cell>
          <cell r="D31" t="str">
            <v>BANKNIFTY25MAY55600PE</v>
          </cell>
          <cell r="E31" t="str">
            <v>BANKNIFTY</v>
          </cell>
          <cell r="G31">
            <v>55600</v>
          </cell>
          <cell r="H31" t="str">
            <v>PE</v>
          </cell>
          <cell r="J31">
            <v>253.25</v>
          </cell>
          <cell r="K31">
            <v>435.75</v>
          </cell>
          <cell r="L31">
            <v>563160</v>
          </cell>
        </row>
        <row r="32">
          <cell r="C32">
            <v>121.7</v>
          </cell>
          <cell r="D32" t="str">
            <v>BANKNIFTY25MAY53400PE</v>
          </cell>
          <cell r="E32" t="str">
            <v>BANKNIFTY</v>
          </cell>
          <cell r="G32">
            <v>53400</v>
          </cell>
          <cell r="H32" t="str">
            <v>PE</v>
          </cell>
          <cell r="J32">
            <v>0</v>
          </cell>
          <cell r="K32">
            <v>121.7</v>
          </cell>
          <cell r="L32">
            <v>156960</v>
          </cell>
        </row>
        <row r="33">
          <cell r="C33">
            <v>507.65</v>
          </cell>
          <cell r="D33" t="str">
            <v>BANKNIFTY25MAY55200PE</v>
          </cell>
          <cell r="E33" t="str">
            <v>BANKNIFTY</v>
          </cell>
          <cell r="G33">
            <v>55200</v>
          </cell>
          <cell r="H33" t="str">
            <v>PE</v>
          </cell>
          <cell r="J33">
            <v>0</v>
          </cell>
          <cell r="K33">
            <v>507.65</v>
          </cell>
          <cell r="L33">
            <v>2642220</v>
          </cell>
        </row>
        <row r="34">
          <cell r="C34">
            <v>40.200000000000003</v>
          </cell>
          <cell r="D34" t="str">
            <v>BANKNIFTY25MAY51700PE</v>
          </cell>
          <cell r="E34" t="str">
            <v>BANKNIFTY</v>
          </cell>
          <cell r="G34">
            <v>51700</v>
          </cell>
          <cell r="H34" t="str">
            <v>PE</v>
          </cell>
          <cell r="J34">
            <v>0</v>
          </cell>
          <cell r="K34">
            <v>40.200000000000003</v>
          </cell>
          <cell r="L34">
            <v>61530</v>
          </cell>
        </row>
        <row r="35">
          <cell r="C35">
            <v>3020</v>
          </cell>
          <cell r="D35" t="str">
            <v>BANKNIFTY25MAY52500CE</v>
          </cell>
          <cell r="E35" t="str">
            <v>BANKNIFTY</v>
          </cell>
          <cell r="G35">
            <v>52500</v>
          </cell>
          <cell r="H35" t="str">
            <v>CE</v>
          </cell>
          <cell r="J35">
            <v>2846.75</v>
          </cell>
          <cell r="K35">
            <v>173.25</v>
          </cell>
          <cell r="L35">
            <v>1950</v>
          </cell>
        </row>
        <row r="36">
          <cell r="C36">
            <v>4696.8500000000004</v>
          </cell>
          <cell r="D36" t="str">
            <v>BANKNIFTY25MAY59100PE</v>
          </cell>
          <cell r="E36" t="str">
            <v>BANKNIFTY</v>
          </cell>
          <cell r="G36">
            <v>59100</v>
          </cell>
          <cell r="H36" t="str">
            <v>PE</v>
          </cell>
          <cell r="J36">
            <v>3753.25</v>
          </cell>
          <cell r="K36">
            <v>943.60000000000036</v>
          </cell>
          <cell r="L36">
            <v>0</v>
          </cell>
        </row>
        <row r="37">
          <cell r="C37">
            <v>18.350000000000001</v>
          </cell>
          <cell r="D37" t="str">
            <v>BANKNIFTY25MAY59400CE</v>
          </cell>
          <cell r="E37" t="str">
            <v>BANKNIFTY</v>
          </cell>
          <cell r="G37">
            <v>59400</v>
          </cell>
          <cell r="H37" t="str">
            <v>CE</v>
          </cell>
          <cell r="J37">
            <v>0</v>
          </cell>
          <cell r="K37">
            <v>18.350000000000001</v>
          </cell>
          <cell r="L37">
            <v>52980</v>
          </cell>
        </row>
        <row r="38">
          <cell r="C38">
            <v>104.75</v>
          </cell>
          <cell r="D38" t="str">
            <v>BANKNIFTY25MAY57300CE</v>
          </cell>
          <cell r="E38" t="str">
            <v>BANKNIFTY</v>
          </cell>
          <cell r="G38">
            <v>57300</v>
          </cell>
          <cell r="H38" t="str">
            <v>CE</v>
          </cell>
          <cell r="J38">
            <v>0</v>
          </cell>
          <cell r="K38">
            <v>104.75</v>
          </cell>
          <cell r="L38">
            <v>272190</v>
          </cell>
        </row>
        <row r="39">
          <cell r="C39">
            <v>3614.05</v>
          </cell>
          <cell r="D39" t="str">
            <v>BANKNIFTY25MAY51900CE</v>
          </cell>
          <cell r="E39" t="str">
            <v>BANKNIFTY</v>
          </cell>
          <cell r="G39">
            <v>51900</v>
          </cell>
          <cell r="H39" t="str">
            <v>CE</v>
          </cell>
          <cell r="J39">
            <v>3446.75</v>
          </cell>
          <cell r="K39">
            <v>167.30000000000018</v>
          </cell>
          <cell r="L39">
            <v>330</v>
          </cell>
        </row>
        <row r="40">
          <cell r="C40">
            <v>20.100000000000001</v>
          </cell>
          <cell r="D40" t="str">
            <v>BANKNIFTY25MAY59200CE</v>
          </cell>
          <cell r="E40" t="str">
            <v>BANKNIFTY</v>
          </cell>
          <cell r="G40">
            <v>59200</v>
          </cell>
          <cell r="H40" t="str">
            <v>CE</v>
          </cell>
          <cell r="J40">
            <v>0</v>
          </cell>
          <cell r="K40">
            <v>20.100000000000001</v>
          </cell>
          <cell r="L40">
            <v>207210</v>
          </cell>
        </row>
        <row r="41">
          <cell r="C41">
            <v>4487.25</v>
          </cell>
          <cell r="D41" t="str">
            <v>BANKNIFTY25MAY60000PE</v>
          </cell>
          <cell r="E41" t="str">
            <v>BANKNIFTY</v>
          </cell>
          <cell r="G41">
            <v>60000</v>
          </cell>
          <cell r="H41" t="str">
            <v>PE</v>
          </cell>
          <cell r="J41">
            <v>4653.25</v>
          </cell>
          <cell r="K41">
            <v>-166</v>
          </cell>
          <cell r="L41">
            <v>3960</v>
          </cell>
        </row>
        <row r="42">
          <cell r="C42">
            <v>38.4</v>
          </cell>
          <cell r="D42" t="str">
            <v>BANKNIFTY25MAY51600PE</v>
          </cell>
          <cell r="E42" t="str">
            <v>BANKNIFTY</v>
          </cell>
          <cell r="G42">
            <v>51600</v>
          </cell>
          <cell r="H42" t="str">
            <v>PE</v>
          </cell>
          <cell r="J42">
            <v>0</v>
          </cell>
          <cell r="K42">
            <v>38.4</v>
          </cell>
          <cell r="L42">
            <v>59880</v>
          </cell>
        </row>
        <row r="43">
          <cell r="C43">
            <v>792.05</v>
          </cell>
          <cell r="D43" t="str">
            <v>BANKNIFTY25MAY55800PE</v>
          </cell>
          <cell r="E43" t="str">
            <v>BANKNIFTY</v>
          </cell>
          <cell r="G43">
            <v>55800</v>
          </cell>
          <cell r="H43" t="str">
            <v>PE</v>
          </cell>
          <cell r="J43">
            <v>453.25</v>
          </cell>
          <cell r="K43">
            <v>338.79999999999995</v>
          </cell>
          <cell r="L43">
            <v>171240</v>
          </cell>
        </row>
        <row r="44">
          <cell r="C44">
            <v>159.19999999999999</v>
          </cell>
          <cell r="D44" t="str">
            <v>BANKNIFTY25MAY56900CE</v>
          </cell>
          <cell r="E44" t="str">
            <v>BANKNIFTY</v>
          </cell>
          <cell r="G44">
            <v>56900</v>
          </cell>
          <cell r="H44" t="str">
            <v>CE</v>
          </cell>
          <cell r="J44">
            <v>0</v>
          </cell>
          <cell r="K44">
            <v>159.19999999999999</v>
          </cell>
          <cell r="L44">
            <v>245760</v>
          </cell>
        </row>
        <row r="45">
          <cell r="C45">
            <v>620</v>
          </cell>
          <cell r="D45" t="str">
            <v>BANKNIFTY25MAY55500CE</v>
          </cell>
          <cell r="E45" t="str">
            <v>BANKNIFTY</v>
          </cell>
          <cell r="G45">
            <v>55500</v>
          </cell>
          <cell r="H45" t="str">
            <v>CE</v>
          </cell>
          <cell r="J45">
            <v>0</v>
          </cell>
          <cell r="K45">
            <v>620</v>
          </cell>
          <cell r="L45">
            <v>4852440</v>
          </cell>
        </row>
        <row r="46">
          <cell r="C46">
            <v>79.900000000000006</v>
          </cell>
          <cell r="D46" t="str">
            <v>BANKNIFTY25MAY52800PE</v>
          </cell>
          <cell r="E46" t="str">
            <v>BANKNIFTY</v>
          </cell>
          <cell r="G46">
            <v>52800</v>
          </cell>
          <cell r="H46" t="str">
            <v>PE</v>
          </cell>
          <cell r="J46">
            <v>0</v>
          </cell>
          <cell r="K46">
            <v>79.900000000000006</v>
          </cell>
          <cell r="L46">
            <v>167730</v>
          </cell>
        </row>
        <row r="47">
          <cell r="C47">
            <v>106.05</v>
          </cell>
          <cell r="D47" t="str">
            <v>BANKNIFTY25MAY53200PE</v>
          </cell>
          <cell r="E47" t="str">
            <v>BANKNIFTY</v>
          </cell>
          <cell r="G47">
            <v>53200</v>
          </cell>
          <cell r="H47" t="str">
            <v>PE</v>
          </cell>
          <cell r="J47">
            <v>0</v>
          </cell>
          <cell r="K47">
            <v>106.05</v>
          </cell>
          <cell r="L47">
            <v>180540</v>
          </cell>
        </row>
        <row r="48">
          <cell r="C48">
            <v>242.1</v>
          </cell>
          <cell r="D48" t="str">
            <v>BANKNIFTY25MAY56500CE</v>
          </cell>
          <cell r="E48" t="str">
            <v>BANKNIFTY</v>
          </cell>
          <cell r="G48">
            <v>56500</v>
          </cell>
          <cell r="H48" t="str">
            <v>CE</v>
          </cell>
          <cell r="J48">
            <v>0</v>
          </cell>
          <cell r="K48">
            <v>242.1</v>
          </cell>
          <cell r="L48">
            <v>1381650</v>
          </cell>
        </row>
        <row r="49">
          <cell r="C49">
            <v>54.25</v>
          </cell>
          <cell r="D49" t="str">
            <v>BANKNIFTY25MAY52200PE</v>
          </cell>
          <cell r="E49" t="str">
            <v>BANKNIFTY</v>
          </cell>
          <cell r="G49">
            <v>52200</v>
          </cell>
          <cell r="H49" t="str">
            <v>PE</v>
          </cell>
          <cell r="J49">
            <v>0</v>
          </cell>
          <cell r="K49">
            <v>54.25</v>
          </cell>
          <cell r="L49">
            <v>127830</v>
          </cell>
        </row>
        <row r="50">
          <cell r="C50">
            <v>729</v>
          </cell>
          <cell r="D50" t="str">
            <v>BANKNIFTY25MAY55300CE</v>
          </cell>
          <cell r="E50" t="str">
            <v>BANKNIFTY</v>
          </cell>
          <cell r="G50">
            <v>55300</v>
          </cell>
          <cell r="H50" t="str">
            <v>CE</v>
          </cell>
          <cell r="J50">
            <v>46.75</v>
          </cell>
          <cell r="K50">
            <v>682.25</v>
          </cell>
          <cell r="L50">
            <v>4219080</v>
          </cell>
        </row>
        <row r="51">
          <cell r="C51">
            <v>3950</v>
          </cell>
          <cell r="D51" t="str">
            <v>BANKNIFTY25MAY51600CE</v>
          </cell>
          <cell r="E51" t="str">
            <v>BANKNIFTY</v>
          </cell>
          <cell r="G51">
            <v>51600</v>
          </cell>
          <cell r="H51" t="str">
            <v>CE</v>
          </cell>
          <cell r="J51">
            <v>3746.75</v>
          </cell>
          <cell r="K51">
            <v>203.25</v>
          </cell>
          <cell r="L51">
            <v>60</v>
          </cell>
        </row>
        <row r="52">
          <cell r="C52">
            <v>57.75</v>
          </cell>
          <cell r="D52" t="str">
            <v>BANKNIFTY25MAY52300PE</v>
          </cell>
          <cell r="E52" t="str">
            <v>BANKNIFTY</v>
          </cell>
          <cell r="G52">
            <v>52300</v>
          </cell>
          <cell r="H52" t="str">
            <v>PE</v>
          </cell>
          <cell r="J52">
            <v>0</v>
          </cell>
          <cell r="K52">
            <v>57.75</v>
          </cell>
          <cell r="L52">
            <v>114540</v>
          </cell>
        </row>
        <row r="53">
          <cell r="C53">
            <v>549</v>
          </cell>
          <cell r="D53" t="str">
            <v>BANKNIFTY25MAY55300PE</v>
          </cell>
          <cell r="E53" t="str">
            <v>BANKNIFTY</v>
          </cell>
          <cell r="G53">
            <v>55300</v>
          </cell>
          <cell r="H53" t="str">
            <v>PE</v>
          </cell>
          <cell r="J53">
            <v>0</v>
          </cell>
          <cell r="K53">
            <v>549</v>
          </cell>
          <cell r="L53">
            <v>3998190</v>
          </cell>
        </row>
        <row r="54">
          <cell r="C54">
            <v>176.55</v>
          </cell>
          <cell r="D54" t="str">
            <v>BANKNIFTY25MAY56800CE</v>
          </cell>
          <cell r="E54" t="str">
            <v>BANKNIFTY</v>
          </cell>
          <cell r="G54">
            <v>56800</v>
          </cell>
          <cell r="H54" t="str">
            <v>CE</v>
          </cell>
          <cell r="J54">
            <v>0</v>
          </cell>
          <cell r="K54">
            <v>176.55</v>
          </cell>
          <cell r="L54">
            <v>310380</v>
          </cell>
        </row>
        <row r="55">
          <cell r="C55">
            <v>228</v>
          </cell>
          <cell r="D55" t="str">
            <v>BANKNIFTY25MAY54200PE</v>
          </cell>
          <cell r="E55" t="str">
            <v>BANKNIFTY</v>
          </cell>
          <cell r="G55">
            <v>54200</v>
          </cell>
          <cell r="H55" t="str">
            <v>PE</v>
          </cell>
          <cell r="J55">
            <v>0</v>
          </cell>
          <cell r="K55">
            <v>228</v>
          </cell>
          <cell r="L55">
            <v>241890</v>
          </cell>
        </row>
        <row r="56">
          <cell r="C56">
            <v>432</v>
          </cell>
          <cell r="D56" t="str">
            <v>BANKNIFTY25MAY55000PE</v>
          </cell>
          <cell r="E56" t="str">
            <v>BANKNIFTY</v>
          </cell>
          <cell r="G56">
            <v>55000</v>
          </cell>
          <cell r="H56" t="str">
            <v>PE</v>
          </cell>
          <cell r="J56">
            <v>0</v>
          </cell>
          <cell r="K56">
            <v>432</v>
          </cell>
          <cell r="L56">
            <v>3561540</v>
          </cell>
        </row>
        <row r="57">
          <cell r="C57">
            <v>268.05</v>
          </cell>
          <cell r="D57" t="str">
            <v>BANKNIFTY25MAY56400CE</v>
          </cell>
          <cell r="E57" t="str">
            <v>BANKNIFTY</v>
          </cell>
          <cell r="G57">
            <v>56400</v>
          </cell>
          <cell r="H57" t="str">
            <v>CE</v>
          </cell>
          <cell r="J57">
            <v>0</v>
          </cell>
          <cell r="K57">
            <v>268.05</v>
          </cell>
          <cell r="L57">
            <v>393300</v>
          </cell>
        </row>
        <row r="58">
          <cell r="C58">
            <v>1123.3499999999999</v>
          </cell>
          <cell r="D58" t="str">
            <v>BANKNIFTY25MAY54700CE</v>
          </cell>
          <cell r="E58" t="str">
            <v>BANKNIFTY</v>
          </cell>
          <cell r="G58">
            <v>54700</v>
          </cell>
          <cell r="H58" t="str">
            <v>CE</v>
          </cell>
          <cell r="J58">
            <v>646.75</v>
          </cell>
          <cell r="K58">
            <v>476.59999999999991</v>
          </cell>
          <cell r="L58">
            <v>92910</v>
          </cell>
        </row>
        <row r="59">
          <cell r="C59">
            <v>265.10000000000002</v>
          </cell>
          <cell r="D59" t="str">
            <v>BANKNIFTY25MAY54400PE</v>
          </cell>
          <cell r="E59" t="str">
            <v>BANKNIFTY</v>
          </cell>
          <cell r="G59">
            <v>54400</v>
          </cell>
          <cell r="H59" t="str">
            <v>PE</v>
          </cell>
          <cell r="J59">
            <v>0</v>
          </cell>
          <cell r="K59">
            <v>265.10000000000002</v>
          </cell>
          <cell r="L59">
            <v>395610</v>
          </cell>
        </row>
        <row r="60">
          <cell r="C60">
            <v>1667.65</v>
          </cell>
          <cell r="D60" t="str">
            <v>BANKNIFTY25MAY54000CE</v>
          </cell>
          <cell r="E60" t="str">
            <v>BANKNIFTY</v>
          </cell>
          <cell r="G60">
            <v>54000</v>
          </cell>
          <cell r="H60" t="str">
            <v>CE</v>
          </cell>
          <cell r="J60">
            <v>1346.75</v>
          </cell>
          <cell r="K60">
            <v>320.90000000000009</v>
          </cell>
          <cell r="L60">
            <v>110220</v>
          </cell>
        </row>
        <row r="61">
          <cell r="C61">
            <v>14.95</v>
          </cell>
          <cell r="D61" t="str">
            <v>BANKNIFTY25MAY59700CE</v>
          </cell>
          <cell r="E61" t="str">
            <v>BANKNIFTY</v>
          </cell>
          <cell r="G61">
            <v>59700</v>
          </cell>
          <cell r="H61" t="str">
            <v>CE</v>
          </cell>
          <cell r="J61">
            <v>0</v>
          </cell>
          <cell r="K61">
            <v>14.95</v>
          </cell>
          <cell r="L61">
            <v>44130</v>
          </cell>
        </row>
        <row r="62">
          <cell r="C62">
            <v>70.3</v>
          </cell>
          <cell r="D62" t="str">
            <v>BANKNIFTY25MAY52600PE</v>
          </cell>
          <cell r="E62" t="str">
            <v>BANKNIFTY</v>
          </cell>
          <cell r="G62">
            <v>52600</v>
          </cell>
          <cell r="H62" t="str">
            <v>PE</v>
          </cell>
          <cell r="J62">
            <v>0</v>
          </cell>
          <cell r="K62">
            <v>70.3</v>
          </cell>
          <cell r="L62">
            <v>70290</v>
          </cell>
        </row>
        <row r="63">
          <cell r="C63">
            <v>4160</v>
          </cell>
          <cell r="D63" t="str">
            <v>BANKNIFTY25MAY59200PE</v>
          </cell>
          <cell r="E63" t="str">
            <v>BANKNIFTY</v>
          </cell>
          <cell r="G63">
            <v>59200</v>
          </cell>
          <cell r="H63" t="str">
            <v>PE</v>
          </cell>
          <cell r="J63">
            <v>3853.25</v>
          </cell>
          <cell r="K63">
            <v>306.75</v>
          </cell>
          <cell r="L63">
            <v>0</v>
          </cell>
        </row>
        <row r="64">
          <cell r="C64">
            <v>85</v>
          </cell>
          <cell r="D64" t="str">
            <v>BANKNIFTY25MAY52900PE</v>
          </cell>
          <cell r="E64" t="str">
            <v>BANKNIFTY</v>
          </cell>
          <cell r="G64">
            <v>52900</v>
          </cell>
          <cell r="H64" t="str">
            <v>PE</v>
          </cell>
          <cell r="J64">
            <v>0</v>
          </cell>
          <cell r="K64">
            <v>85</v>
          </cell>
          <cell r="L64">
            <v>150180</v>
          </cell>
        </row>
        <row r="65">
          <cell r="C65">
            <v>988.9</v>
          </cell>
          <cell r="D65" t="str">
            <v>BANKNIFTY25MAY54900CE</v>
          </cell>
          <cell r="E65" t="str">
            <v>BANKNIFTY</v>
          </cell>
          <cell r="G65">
            <v>54900</v>
          </cell>
          <cell r="H65" t="str">
            <v>CE</v>
          </cell>
          <cell r="J65">
            <v>446.75</v>
          </cell>
          <cell r="K65">
            <v>542.15</v>
          </cell>
          <cell r="L65">
            <v>231090</v>
          </cell>
        </row>
        <row r="66">
          <cell r="C66">
            <v>31.15</v>
          </cell>
          <cell r="D66" t="str">
            <v>BANKNIFTY25MAY58600CE</v>
          </cell>
          <cell r="E66" t="str">
            <v>BANKNIFTY</v>
          </cell>
          <cell r="G66">
            <v>58600</v>
          </cell>
          <cell r="H66" t="str">
            <v>CE</v>
          </cell>
          <cell r="J66">
            <v>0</v>
          </cell>
          <cell r="K66">
            <v>31.15</v>
          </cell>
          <cell r="L66">
            <v>73200</v>
          </cell>
        </row>
        <row r="67">
          <cell r="C67">
            <v>4000</v>
          </cell>
          <cell r="D67" t="str">
            <v>BANKNIFTY25MAY59500PE</v>
          </cell>
          <cell r="E67" t="str">
            <v>BANKNIFTY</v>
          </cell>
          <cell r="G67">
            <v>59500</v>
          </cell>
          <cell r="H67" t="str">
            <v>PE</v>
          </cell>
          <cell r="J67">
            <v>4153.25</v>
          </cell>
          <cell r="K67">
            <v>-153.25</v>
          </cell>
          <cell r="L67">
            <v>0</v>
          </cell>
        </row>
        <row r="68">
          <cell r="C68">
            <v>2900</v>
          </cell>
          <cell r="D68" t="str">
            <v>BANKNIFTY25MAY52600CE</v>
          </cell>
          <cell r="E68" t="str">
            <v>BANKNIFTY</v>
          </cell>
          <cell r="G68">
            <v>52600</v>
          </cell>
          <cell r="H68" t="str">
            <v>CE</v>
          </cell>
          <cell r="J68">
            <v>2746.75</v>
          </cell>
          <cell r="K68">
            <v>153.25</v>
          </cell>
          <cell r="L68">
            <v>0</v>
          </cell>
        </row>
        <row r="69">
          <cell r="C69">
            <v>3336.15</v>
          </cell>
          <cell r="D69" t="str">
            <v>BANKNIFTY25MAY58600PE</v>
          </cell>
          <cell r="E69" t="str">
            <v>BANKNIFTY</v>
          </cell>
          <cell r="G69">
            <v>58600</v>
          </cell>
          <cell r="H69" t="str">
            <v>PE</v>
          </cell>
          <cell r="J69">
            <v>3253.25</v>
          </cell>
          <cell r="K69">
            <v>82.900000000000091</v>
          </cell>
          <cell r="L69">
            <v>0</v>
          </cell>
        </row>
        <row r="70">
          <cell r="C70">
            <v>370</v>
          </cell>
          <cell r="D70" t="str">
            <v>BANKNIFTY25MAY54800PE</v>
          </cell>
          <cell r="E70" t="str">
            <v>BANKNIFTY</v>
          </cell>
          <cell r="G70">
            <v>54800</v>
          </cell>
          <cell r="H70" t="str">
            <v>PE</v>
          </cell>
          <cell r="J70">
            <v>0</v>
          </cell>
          <cell r="K70">
            <v>370</v>
          </cell>
          <cell r="L70">
            <v>698190</v>
          </cell>
        </row>
        <row r="71">
          <cell r="C71">
            <v>592.04999999999995</v>
          </cell>
          <cell r="D71" t="str">
            <v>BANKNIFTY25MAY55400PE</v>
          </cell>
          <cell r="E71" t="str">
            <v>BANKNIFTY</v>
          </cell>
          <cell r="G71">
            <v>55400</v>
          </cell>
          <cell r="H71" t="str">
            <v>PE</v>
          </cell>
          <cell r="J71">
            <v>53.25</v>
          </cell>
          <cell r="K71">
            <v>538.79999999999995</v>
          </cell>
          <cell r="L71">
            <v>2393640</v>
          </cell>
        </row>
        <row r="72">
          <cell r="C72">
            <v>476.8</v>
          </cell>
          <cell r="D72" t="str">
            <v>BANKNIFTY25MAY55800CE</v>
          </cell>
          <cell r="E72" t="str">
            <v>BANKNIFTY</v>
          </cell>
          <cell r="G72">
            <v>55800</v>
          </cell>
          <cell r="H72" t="str">
            <v>CE</v>
          </cell>
          <cell r="J72">
            <v>0</v>
          </cell>
          <cell r="K72">
            <v>476.8</v>
          </cell>
          <cell r="L72">
            <v>969900</v>
          </cell>
        </row>
        <row r="73">
          <cell r="C73">
            <v>77.05</v>
          </cell>
          <cell r="D73" t="str">
            <v>BANKNIFTY25MAY57600CE</v>
          </cell>
          <cell r="E73" t="str">
            <v>BANKNIFTY</v>
          </cell>
          <cell r="G73">
            <v>57600</v>
          </cell>
          <cell r="H73" t="str">
            <v>CE</v>
          </cell>
          <cell r="J73">
            <v>0</v>
          </cell>
          <cell r="K73">
            <v>77.05</v>
          </cell>
          <cell r="L73">
            <v>158310</v>
          </cell>
        </row>
        <row r="74">
          <cell r="C74">
            <v>3133.85</v>
          </cell>
          <cell r="D74" t="str">
            <v>BANKNIFTY25MAY58500PE</v>
          </cell>
          <cell r="E74" t="str">
            <v>BANKNIFTY</v>
          </cell>
          <cell r="G74">
            <v>58500</v>
          </cell>
          <cell r="H74" t="str">
            <v>PE</v>
          </cell>
          <cell r="J74">
            <v>3153.25</v>
          </cell>
          <cell r="K74">
            <v>-19.400000000000091</v>
          </cell>
          <cell r="L74">
            <v>210</v>
          </cell>
        </row>
        <row r="75">
          <cell r="C75">
            <v>51.25</v>
          </cell>
          <cell r="D75" t="str">
            <v>BANKNIFTY25MAY52100PE</v>
          </cell>
          <cell r="E75" t="str">
            <v>BANKNIFTY</v>
          </cell>
          <cell r="G75">
            <v>52100</v>
          </cell>
          <cell r="H75" t="str">
            <v>PE</v>
          </cell>
          <cell r="J75">
            <v>0</v>
          </cell>
          <cell r="K75">
            <v>51.25</v>
          </cell>
          <cell r="L75">
            <v>94110</v>
          </cell>
        </row>
        <row r="76">
          <cell r="C76">
            <v>2086.35</v>
          </cell>
          <cell r="D76" t="str">
            <v>BANKNIFTY25MAY53500CE</v>
          </cell>
          <cell r="E76" t="str">
            <v>BANKNIFTY</v>
          </cell>
          <cell r="G76">
            <v>53500</v>
          </cell>
          <cell r="H76" t="str">
            <v>CE</v>
          </cell>
          <cell r="J76">
            <v>1846.75</v>
          </cell>
          <cell r="K76">
            <v>239.59999999999991</v>
          </cell>
          <cell r="L76">
            <v>24300</v>
          </cell>
        </row>
        <row r="77">
          <cell r="C77">
            <v>2767.5</v>
          </cell>
          <cell r="D77" t="str">
            <v>BANKNIFTY25MAY58100PE</v>
          </cell>
          <cell r="E77" t="str">
            <v>BANKNIFTY</v>
          </cell>
          <cell r="G77">
            <v>58100</v>
          </cell>
          <cell r="H77" t="str">
            <v>PE</v>
          </cell>
          <cell r="J77">
            <v>2753.25</v>
          </cell>
          <cell r="K77">
            <v>14.25</v>
          </cell>
          <cell r="L77">
            <v>60</v>
          </cell>
        </row>
        <row r="78">
          <cell r="C78">
            <v>57.35</v>
          </cell>
          <cell r="D78" t="str">
            <v>BANKNIFTY25MAY57900CE</v>
          </cell>
          <cell r="E78" t="str">
            <v>BANKNIFTY</v>
          </cell>
          <cell r="G78">
            <v>57900</v>
          </cell>
          <cell r="H78" t="str">
            <v>CE</v>
          </cell>
          <cell r="J78">
            <v>0</v>
          </cell>
          <cell r="K78">
            <v>57.35</v>
          </cell>
          <cell r="L78">
            <v>138810</v>
          </cell>
        </row>
        <row r="79">
          <cell r="C79">
            <v>197.2</v>
          </cell>
          <cell r="D79" t="str">
            <v>BANKNIFTY25MAY56700CE</v>
          </cell>
          <cell r="E79" t="str">
            <v>BANKNIFTY</v>
          </cell>
          <cell r="G79">
            <v>56700</v>
          </cell>
          <cell r="H79" t="str">
            <v>CE</v>
          </cell>
          <cell r="J79">
            <v>0</v>
          </cell>
          <cell r="K79">
            <v>197.2</v>
          </cell>
          <cell r="L79">
            <v>324840</v>
          </cell>
        </row>
        <row r="80">
          <cell r="C80">
            <v>3522.8</v>
          </cell>
          <cell r="D80" t="str">
            <v>BANKNIFTY25MAY58800PE</v>
          </cell>
          <cell r="E80" t="str">
            <v>BANKNIFTY</v>
          </cell>
          <cell r="G80">
            <v>58800</v>
          </cell>
          <cell r="H80" t="str">
            <v>PE</v>
          </cell>
          <cell r="J80">
            <v>3453.25</v>
          </cell>
          <cell r="K80">
            <v>69.550000000000182</v>
          </cell>
          <cell r="L80">
            <v>0</v>
          </cell>
        </row>
        <row r="81">
          <cell r="C81">
            <v>25.7</v>
          </cell>
          <cell r="D81" t="str">
            <v>BANKNIFTY25MAY50800PE</v>
          </cell>
          <cell r="E81" t="str">
            <v>BANKNIFTY</v>
          </cell>
          <cell r="G81">
            <v>50800</v>
          </cell>
          <cell r="H81" t="str">
            <v>PE</v>
          </cell>
          <cell r="J81">
            <v>0</v>
          </cell>
          <cell r="K81">
            <v>25.7</v>
          </cell>
          <cell r="L81">
            <v>62370</v>
          </cell>
        </row>
        <row r="82">
          <cell r="C82">
            <v>25.6</v>
          </cell>
          <cell r="D82" t="str">
            <v>BANKNIFTY25MAY50700PE</v>
          </cell>
          <cell r="E82" t="str">
            <v>BANKNIFTY</v>
          </cell>
          <cell r="G82">
            <v>50700</v>
          </cell>
          <cell r="H82" t="str">
            <v>PE</v>
          </cell>
          <cell r="J82">
            <v>0</v>
          </cell>
          <cell r="K82">
            <v>25.6</v>
          </cell>
          <cell r="L82">
            <v>67290</v>
          </cell>
        </row>
        <row r="83">
          <cell r="C83">
            <v>12.5</v>
          </cell>
          <cell r="D83" t="str">
            <v>BANKNIFTY25MAY60000CE</v>
          </cell>
          <cell r="E83" t="str">
            <v>BANKNIFTY</v>
          </cell>
          <cell r="G83">
            <v>60000</v>
          </cell>
          <cell r="H83" t="str">
            <v>CE</v>
          </cell>
          <cell r="J83">
            <v>0</v>
          </cell>
          <cell r="K83">
            <v>12.5</v>
          </cell>
          <cell r="L83">
            <v>1000830</v>
          </cell>
        </row>
        <row r="84">
          <cell r="C84">
            <v>4350</v>
          </cell>
          <cell r="D84" t="str">
            <v>BANKNIFTY25MAY51100CE</v>
          </cell>
          <cell r="E84" t="str">
            <v>BANKNIFTY</v>
          </cell>
          <cell r="G84">
            <v>51100</v>
          </cell>
          <cell r="H84" t="str">
            <v>CE</v>
          </cell>
          <cell r="J84">
            <v>4246.75</v>
          </cell>
          <cell r="K84">
            <v>103.25</v>
          </cell>
          <cell r="L84">
            <v>30</v>
          </cell>
        </row>
        <row r="85">
          <cell r="C85">
            <v>2081.35</v>
          </cell>
          <cell r="D85" t="str">
            <v>BANKNIFTY25MAY57500PE</v>
          </cell>
          <cell r="E85" t="str">
            <v>BANKNIFTY</v>
          </cell>
          <cell r="G85">
            <v>57500</v>
          </cell>
          <cell r="H85" t="str">
            <v>PE</v>
          </cell>
          <cell r="J85">
            <v>2153.25</v>
          </cell>
          <cell r="K85">
            <v>-71.900000000000091</v>
          </cell>
          <cell r="L85">
            <v>3450</v>
          </cell>
        </row>
        <row r="86">
          <cell r="C86">
            <v>43.25</v>
          </cell>
          <cell r="D86" t="str">
            <v>BANKNIFTY25MAY51800PE</v>
          </cell>
          <cell r="E86" t="str">
            <v>BANKNIFTY</v>
          </cell>
          <cell r="G86">
            <v>51800</v>
          </cell>
          <cell r="H86" t="str">
            <v>PE</v>
          </cell>
          <cell r="J86">
            <v>0</v>
          </cell>
          <cell r="K86">
            <v>43.25</v>
          </cell>
          <cell r="L86">
            <v>67830</v>
          </cell>
        </row>
        <row r="87">
          <cell r="C87">
            <v>2642.45</v>
          </cell>
          <cell r="D87" t="str">
            <v>BANKNIFTY25MAY52900CE</v>
          </cell>
          <cell r="E87" t="str">
            <v>BANKNIFTY</v>
          </cell>
          <cell r="G87">
            <v>52900</v>
          </cell>
          <cell r="H87" t="str">
            <v>CE</v>
          </cell>
          <cell r="J87">
            <v>2446.75</v>
          </cell>
          <cell r="K87">
            <v>195.69999999999982</v>
          </cell>
          <cell r="L87">
            <v>90</v>
          </cell>
        </row>
        <row r="88">
          <cell r="C88">
            <v>36.450000000000003</v>
          </cell>
          <cell r="D88" t="str">
            <v>BANKNIFTY25MAY51500PE</v>
          </cell>
          <cell r="E88" t="str">
            <v>BANKNIFTY</v>
          </cell>
          <cell r="G88">
            <v>51500</v>
          </cell>
          <cell r="H88" t="str">
            <v>PE</v>
          </cell>
          <cell r="J88">
            <v>0</v>
          </cell>
          <cell r="K88">
            <v>36.450000000000003</v>
          </cell>
          <cell r="L88">
            <v>660600</v>
          </cell>
        </row>
        <row r="89">
          <cell r="C89">
            <v>2947.75</v>
          </cell>
          <cell r="D89" t="str">
            <v>BANKNIFTY25MAY57700PE</v>
          </cell>
          <cell r="E89" t="str">
            <v>BANKNIFTY</v>
          </cell>
          <cell r="G89">
            <v>57700</v>
          </cell>
          <cell r="H89" t="str">
            <v>PE</v>
          </cell>
          <cell r="J89">
            <v>2353.25</v>
          </cell>
          <cell r="K89">
            <v>594.5</v>
          </cell>
          <cell r="L89">
            <v>0</v>
          </cell>
        </row>
        <row r="90">
          <cell r="C90">
            <v>847.7</v>
          </cell>
          <cell r="D90" t="str">
            <v>BANKNIFTY25MAY55100CE</v>
          </cell>
          <cell r="E90" t="str">
            <v>BANKNIFTY</v>
          </cell>
          <cell r="G90">
            <v>55100</v>
          </cell>
          <cell r="H90" t="str">
            <v>CE</v>
          </cell>
          <cell r="J90">
            <v>246.75</v>
          </cell>
          <cell r="K90">
            <v>600.95000000000005</v>
          </cell>
          <cell r="L90">
            <v>804360</v>
          </cell>
        </row>
        <row r="91">
          <cell r="C91">
            <v>1108.8499999999999</v>
          </cell>
          <cell r="D91" t="str">
            <v>BANKNIFTY25MAY56300PE</v>
          </cell>
          <cell r="E91" t="str">
            <v>BANKNIFTY</v>
          </cell>
          <cell r="G91">
            <v>56300</v>
          </cell>
          <cell r="H91" t="str">
            <v>PE</v>
          </cell>
          <cell r="J91">
            <v>953.25</v>
          </cell>
          <cell r="K91">
            <v>155.59999999999991</v>
          </cell>
          <cell r="L91">
            <v>11400</v>
          </cell>
        </row>
        <row r="92">
          <cell r="C92">
            <v>1269.25</v>
          </cell>
          <cell r="D92" t="str">
            <v>BANKNIFTY25MAY54500CE</v>
          </cell>
          <cell r="E92" t="str">
            <v>BANKNIFTY</v>
          </cell>
          <cell r="G92">
            <v>54500</v>
          </cell>
          <cell r="H92" t="str">
            <v>CE</v>
          </cell>
          <cell r="J92">
            <v>846.75</v>
          </cell>
          <cell r="K92">
            <v>422.5</v>
          </cell>
          <cell r="L92">
            <v>182880</v>
          </cell>
        </row>
        <row r="93">
          <cell r="C93">
            <v>63.25</v>
          </cell>
          <cell r="D93" t="str">
            <v>BANKNIFTY25MAY57800CE</v>
          </cell>
          <cell r="E93" t="str">
            <v>BANKNIFTY</v>
          </cell>
          <cell r="G93">
            <v>57800</v>
          </cell>
          <cell r="H93" t="str">
            <v>CE</v>
          </cell>
          <cell r="J93">
            <v>0</v>
          </cell>
          <cell r="K93">
            <v>63.25</v>
          </cell>
          <cell r="L93">
            <v>159900</v>
          </cell>
        </row>
        <row r="94">
          <cell r="C94">
            <v>673.45</v>
          </cell>
          <cell r="D94" t="str">
            <v>BANKNIFTY25MAY55400CE</v>
          </cell>
          <cell r="E94" t="str">
            <v>BANKNIFTY</v>
          </cell>
          <cell r="G94">
            <v>55400</v>
          </cell>
          <cell r="H94" t="str">
            <v>CE</v>
          </cell>
          <cell r="J94">
            <v>0</v>
          </cell>
          <cell r="K94">
            <v>673.45</v>
          </cell>
          <cell r="L94">
            <v>3000480</v>
          </cell>
        </row>
        <row r="95">
          <cell r="C95">
            <v>2460.9499999999998</v>
          </cell>
          <cell r="D95" t="str">
            <v>BANKNIFTY25MAY57900PE</v>
          </cell>
          <cell r="E95" t="str">
            <v>BANKNIFTY</v>
          </cell>
          <cell r="G95">
            <v>57900</v>
          </cell>
          <cell r="H95" t="str">
            <v>PE</v>
          </cell>
          <cell r="J95">
            <v>2553.25</v>
          </cell>
          <cell r="K95">
            <v>-92.300000000000182</v>
          </cell>
          <cell r="L95">
            <v>0</v>
          </cell>
        </row>
        <row r="96">
          <cell r="C96">
            <v>0</v>
          </cell>
          <cell r="D96" t="str">
            <v>BANKNIFTY25MAY60200PE</v>
          </cell>
          <cell r="E96" t="str">
            <v>BANKNIFTY</v>
          </cell>
          <cell r="G96">
            <v>60200</v>
          </cell>
          <cell r="H96" t="str">
            <v>PE</v>
          </cell>
          <cell r="J96">
            <v>4853.25</v>
          </cell>
          <cell r="K96">
            <v>-4853.25</v>
          </cell>
          <cell r="L96">
            <v>0</v>
          </cell>
        </row>
        <row r="97">
          <cell r="C97">
            <v>13.25</v>
          </cell>
          <cell r="D97" t="str">
            <v>BANKNIFTY25MAY59900CE</v>
          </cell>
          <cell r="E97" t="str">
            <v>BANKNIFTY</v>
          </cell>
          <cell r="G97">
            <v>59900</v>
          </cell>
          <cell r="H97" t="str">
            <v>CE</v>
          </cell>
          <cell r="J97">
            <v>0</v>
          </cell>
          <cell r="K97">
            <v>13.25</v>
          </cell>
          <cell r="L97">
            <v>84390</v>
          </cell>
        </row>
        <row r="98">
          <cell r="C98">
            <v>0</v>
          </cell>
          <cell r="D98" t="str">
            <v>BANKNIFTY25MAY60300PE</v>
          </cell>
          <cell r="E98" t="str">
            <v>BANKNIFTY</v>
          </cell>
          <cell r="G98">
            <v>60300</v>
          </cell>
          <cell r="H98" t="str">
            <v>PE</v>
          </cell>
          <cell r="J98">
            <v>4953.25</v>
          </cell>
          <cell r="K98">
            <v>-4953.25</v>
          </cell>
          <cell r="L98">
            <v>0</v>
          </cell>
        </row>
        <row r="99">
          <cell r="C99">
            <v>3380.25</v>
          </cell>
          <cell r="D99" t="str">
            <v>BANKNIFTY25MAY58400PE</v>
          </cell>
          <cell r="E99" t="str">
            <v>BANKNIFTY</v>
          </cell>
          <cell r="G99">
            <v>58400</v>
          </cell>
          <cell r="H99" t="str">
            <v>PE</v>
          </cell>
          <cell r="J99">
            <v>3053.25</v>
          </cell>
          <cell r="K99">
            <v>327</v>
          </cell>
          <cell r="L99">
            <v>0</v>
          </cell>
        </row>
        <row r="100">
          <cell r="C100">
            <v>362.4</v>
          </cell>
          <cell r="D100" t="str">
            <v>BANKNIFTY25MAY56100CE</v>
          </cell>
          <cell r="E100" t="str">
            <v>BANKNIFTY</v>
          </cell>
          <cell r="G100">
            <v>56100</v>
          </cell>
          <cell r="H100" t="str">
            <v>CE</v>
          </cell>
          <cell r="J100">
            <v>0</v>
          </cell>
          <cell r="K100">
            <v>362.4</v>
          </cell>
          <cell r="L100">
            <v>487350</v>
          </cell>
        </row>
        <row r="101">
          <cell r="C101">
            <v>16.100000000000001</v>
          </cell>
          <cell r="D101" t="str">
            <v>BANKNIFTY25MAY59500CE</v>
          </cell>
          <cell r="E101" t="str">
            <v>BANKNIFTY</v>
          </cell>
          <cell r="G101">
            <v>59500</v>
          </cell>
          <cell r="H101" t="str">
            <v>CE</v>
          </cell>
          <cell r="J101">
            <v>0</v>
          </cell>
          <cell r="K101">
            <v>16.100000000000001</v>
          </cell>
          <cell r="L101">
            <v>804150</v>
          </cell>
        </row>
        <row r="102">
          <cell r="C102">
            <v>35.049999999999997</v>
          </cell>
          <cell r="D102" t="str">
            <v>BANKNIFTY25MAY51400PE</v>
          </cell>
          <cell r="E102" t="str">
            <v>BANKNIFTY</v>
          </cell>
          <cell r="G102">
            <v>51400</v>
          </cell>
          <cell r="H102" t="str">
            <v>PE</v>
          </cell>
          <cell r="J102">
            <v>0</v>
          </cell>
          <cell r="K102">
            <v>35.049999999999997</v>
          </cell>
          <cell r="L102">
            <v>34170</v>
          </cell>
        </row>
        <row r="103">
          <cell r="C103">
            <v>2253.6999999999998</v>
          </cell>
          <cell r="D103" t="str">
            <v>BANKNIFTY25MAY57600PE</v>
          </cell>
          <cell r="E103" t="str">
            <v>BANKNIFTY</v>
          </cell>
          <cell r="G103">
            <v>57600</v>
          </cell>
          <cell r="H103" t="str">
            <v>PE</v>
          </cell>
          <cell r="J103">
            <v>2253.25</v>
          </cell>
          <cell r="K103">
            <v>0.4499999999998181</v>
          </cell>
          <cell r="L103">
            <v>0</v>
          </cell>
        </row>
        <row r="104">
          <cell r="C104">
            <v>18.2</v>
          </cell>
          <cell r="D104" t="str">
            <v>BANKNIFTY25MAY59300CE</v>
          </cell>
          <cell r="E104" t="str">
            <v>BANKNIFTY</v>
          </cell>
          <cell r="G104">
            <v>59300</v>
          </cell>
          <cell r="H104" t="str">
            <v>CE</v>
          </cell>
          <cell r="J104">
            <v>0</v>
          </cell>
          <cell r="K104">
            <v>18.2</v>
          </cell>
          <cell r="L104">
            <v>61050</v>
          </cell>
        </row>
        <row r="105">
          <cell r="C105">
            <v>1569</v>
          </cell>
          <cell r="D105" t="str">
            <v>BANKNIFTY25MAY56900PE</v>
          </cell>
          <cell r="E105" t="str">
            <v>BANKNIFTY</v>
          </cell>
          <cell r="G105">
            <v>56900</v>
          </cell>
          <cell r="H105" t="str">
            <v>PE</v>
          </cell>
          <cell r="J105">
            <v>1553.25</v>
          </cell>
          <cell r="K105">
            <v>15.75</v>
          </cell>
          <cell r="L105">
            <v>840</v>
          </cell>
        </row>
        <row r="106">
          <cell r="C106">
            <v>31.65</v>
          </cell>
          <cell r="D106" t="str">
            <v>BANKNIFTY25MAY51200PE</v>
          </cell>
          <cell r="E106" t="str">
            <v>BANKNIFTY</v>
          </cell>
          <cell r="G106">
            <v>51200</v>
          </cell>
          <cell r="H106" t="str">
            <v>PE</v>
          </cell>
          <cell r="J106">
            <v>0</v>
          </cell>
          <cell r="K106">
            <v>31.65</v>
          </cell>
          <cell r="L106">
            <v>98310</v>
          </cell>
        </row>
        <row r="107">
          <cell r="C107">
            <v>2378.3000000000002</v>
          </cell>
          <cell r="D107" t="str">
            <v>BANKNIFTY25MAY53200CE</v>
          </cell>
          <cell r="E107" t="str">
            <v>BANKNIFTY</v>
          </cell>
          <cell r="G107">
            <v>53200</v>
          </cell>
          <cell r="H107" t="str">
            <v>CE</v>
          </cell>
          <cell r="J107">
            <v>2146.75</v>
          </cell>
          <cell r="K107">
            <v>231.55000000000018</v>
          </cell>
          <cell r="L107">
            <v>990</v>
          </cell>
        </row>
        <row r="108">
          <cell r="C108">
            <v>1330.6</v>
          </cell>
          <cell r="D108" t="str">
            <v>BANKNIFTY25MAY56600PE</v>
          </cell>
          <cell r="E108" t="str">
            <v>BANKNIFTY</v>
          </cell>
          <cell r="G108">
            <v>56600</v>
          </cell>
          <cell r="H108" t="str">
            <v>PE</v>
          </cell>
          <cell r="J108">
            <v>1253.25</v>
          </cell>
          <cell r="K108">
            <v>77.349999999999909</v>
          </cell>
          <cell r="L108">
            <v>5610</v>
          </cell>
        </row>
        <row r="109">
          <cell r="C109">
            <v>2295.85</v>
          </cell>
          <cell r="D109" t="str">
            <v>BANKNIFTY25MAY53300CE</v>
          </cell>
          <cell r="E109" t="str">
            <v>BANKNIFTY</v>
          </cell>
          <cell r="G109">
            <v>53300</v>
          </cell>
          <cell r="H109" t="str">
            <v>CE</v>
          </cell>
          <cell r="J109">
            <v>2046.75</v>
          </cell>
          <cell r="K109">
            <v>249.09999999999991</v>
          </cell>
          <cell r="L109">
            <v>930</v>
          </cell>
        </row>
        <row r="110">
          <cell r="C110">
            <v>33.049999999999997</v>
          </cell>
          <cell r="D110" t="str">
            <v>BANKNIFTY25MAY51300PE</v>
          </cell>
          <cell r="E110" t="str">
            <v>BANKNIFTY</v>
          </cell>
          <cell r="G110">
            <v>51300</v>
          </cell>
          <cell r="H110" t="str">
            <v>PE</v>
          </cell>
          <cell r="J110">
            <v>0</v>
          </cell>
          <cell r="K110">
            <v>33.049999999999997</v>
          </cell>
          <cell r="L110">
            <v>219570</v>
          </cell>
        </row>
        <row r="111">
          <cell r="C111">
            <v>22.75</v>
          </cell>
          <cell r="D111" t="str">
            <v>BANKNIFTY25MAY50500PE</v>
          </cell>
          <cell r="E111" t="str">
            <v>BANKNIFTY</v>
          </cell>
          <cell r="G111">
            <v>50500</v>
          </cell>
          <cell r="H111" t="str">
            <v>PE</v>
          </cell>
          <cell r="J111">
            <v>0</v>
          </cell>
          <cell r="K111">
            <v>22.75</v>
          </cell>
          <cell r="L111">
            <v>676410</v>
          </cell>
        </row>
        <row r="112">
          <cell r="C112">
            <v>2904.8</v>
          </cell>
          <cell r="D112" t="str">
            <v>BANKNIFTY25MAY57800PE</v>
          </cell>
          <cell r="E112" t="str">
            <v>BANKNIFTY</v>
          </cell>
          <cell r="G112">
            <v>57800</v>
          </cell>
          <cell r="H112" t="str">
            <v>PE</v>
          </cell>
          <cell r="J112">
            <v>2453.25</v>
          </cell>
          <cell r="K112">
            <v>451.55000000000018</v>
          </cell>
          <cell r="L112">
            <v>0</v>
          </cell>
        </row>
        <row r="113">
          <cell r="C113">
            <v>3730.5</v>
          </cell>
          <cell r="D113" t="str">
            <v>BANKNIFTY25MAY58900PE</v>
          </cell>
          <cell r="E113" t="str">
            <v>BANKNIFTY</v>
          </cell>
          <cell r="G113">
            <v>58900</v>
          </cell>
          <cell r="H113" t="str">
            <v>PE</v>
          </cell>
          <cell r="J113">
            <v>3553.25</v>
          </cell>
          <cell r="K113">
            <v>177.25</v>
          </cell>
          <cell r="L113">
            <v>0</v>
          </cell>
        </row>
        <row r="114">
          <cell r="C114">
            <v>4841.25</v>
          </cell>
          <cell r="D114" t="str">
            <v>BANKNIFTY25MAY50900CE</v>
          </cell>
          <cell r="E114" t="str">
            <v>BANKNIFTY</v>
          </cell>
          <cell r="G114">
            <v>50900</v>
          </cell>
          <cell r="H114" t="str">
            <v>CE</v>
          </cell>
          <cell r="J114">
            <v>4446.75</v>
          </cell>
          <cell r="K114">
            <v>394.5</v>
          </cell>
          <cell r="L114">
            <v>30</v>
          </cell>
        </row>
        <row r="115">
          <cell r="C115">
            <v>2001</v>
          </cell>
          <cell r="D115" t="str">
            <v>BANKNIFTY25MAY53600CE</v>
          </cell>
          <cell r="E115" t="str">
            <v>BANKNIFTY</v>
          </cell>
          <cell r="G115">
            <v>53600</v>
          </cell>
          <cell r="H115" t="str">
            <v>CE</v>
          </cell>
          <cell r="J115">
            <v>1746.75</v>
          </cell>
          <cell r="K115">
            <v>254.25</v>
          </cell>
          <cell r="L115">
            <v>5610</v>
          </cell>
        </row>
        <row r="116">
          <cell r="C116">
            <v>33.549999999999997</v>
          </cell>
          <cell r="D116" t="str">
            <v>BANKNIFTY25MAY58500CE</v>
          </cell>
          <cell r="E116" t="str">
            <v>BANKNIFTY</v>
          </cell>
          <cell r="G116">
            <v>58500</v>
          </cell>
          <cell r="H116" t="str">
            <v>CE</v>
          </cell>
          <cell r="J116">
            <v>0</v>
          </cell>
          <cell r="K116">
            <v>33.549999999999997</v>
          </cell>
          <cell r="L116">
            <v>584190</v>
          </cell>
        </row>
        <row r="117">
          <cell r="C117">
            <v>2740</v>
          </cell>
          <cell r="D117" t="str">
            <v>BANKNIFTY25MAY52800CE</v>
          </cell>
          <cell r="E117" t="str">
            <v>BANKNIFTY</v>
          </cell>
          <cell r="G117">
            <v>52800</v>
          </cell>
          <cell r="H117" t="str">
            <v>CE</v>
          </cell>
          <cell r="J117">
            <v>2546.75</v>
          </cell>
          <cell r="K117">
            <v>193.25</v>
          </cell>
          <cell r="L117">
            <v>420</v>
          </cell>
        </row>
        <row r="118">
          <cell r="C118">
            <v>397.55</v>
          </cell>
          <cell r="D118" t="str">
            <v>BANKNIFTY25MAY56000CE</v>
          </cell>
          <cell r="E118" t="str">
            <v>BANKNIFTY</v>
          </cell>
          <cell r="G118">
            <v>56000</v>
          </cell>
          <cell r="H118" t="str">
            <v>CE</v>
          </cell>
          <cell r="J118">
            <v>0</v>
          </cell>
          <cell r="K118">
            <v>397.55</v>
          </cell>
          <cell r="L118">
            <v>3326700</v>
          </cell>
        </row>
        <row r="119">
          <cell r="C119">
            <v>3204.75</v>
          </cell>
          <cell r="D119" t="str">
            <v>BANKNIFTY25MAY52300CE</v>
          </cell>
          <cell r="E119" t="str">
            <v>BANKNIFTY</v>
          </cell>
          <cell r="G119">
            <v>52300</v>
          </cell>
          <cell r="H119" t="str">
            <v>CE</v>
          </cell>
          <cell r="J119">
            <v>3046.75</v>
          </cell>
          <cell r="K119">
            <v>158</v>
          </cell>
          <cell r="L119">
            <v>120</v>
          </cell>
        </row>
        <row r="120">
          <cell r="C120">
            <v>4090</v>
          </cell>
          <cell r="D120" t="str">
            <v>BANKNIFTY25MAY51400CE</v>
          </cell>
          <cell r="E120" t="str">
            <v>BANKNIFTY</v>
          </cell>
          <cell r="G120">
            <v>51400</v>
          </cell>
          <cell r="H120" t="str">
            <v>CE</v>
          </cell>
          <cell r="J120">
            <v>3946.75</v>
          </cell>
          <cell r="K120">
            <v>143.25</v>
          </cell>
          <cell r="L120">
            <v>30</v>
          </cell>
        </row>
        <row r="121">
          <cell r="C121">
            <v>0</v>
          </cell>
          <cell r="D121" t="str">
            <v>BANKNIFTY25MAY59900PE</v>
          </cell>
          <cell r="E121" t="str">
            <v>BANKNIFTY</v>
          </cell>
          <cell r="G121">
            <v>59900</v>
          </cell>
          <cell r="H121" t="str">
            <v>PE</v>
          </cell>
          <cell r="J121">
            <v>4553.25</v>
          </cell>
          <cell r="K121">
            <v>-4553.25</v>
          </cell>
          <cell r="L121">
            <v>0</v>
          </cell>
        </row>
        <row r="122">
          <cell r="C122">
            <v>437.2</v>
          </cell>
          <cell r="D122" t="str">
            <v>BANKNIFTY25MAY55900CE</v>
          </cell>
          <cell r="E122" t="str">
            <v>BANKNIFTY</v>
          </cell>
          <cell r="G122">
            <v>55900</v>
          </cell>
          <cell r="H122" t="str">
            <v>CE</v>
          </cell>
          <cell r="J122">
            <v>0</v>
          </cell>
          <cell r="K122">
            <v>437.2</v>
          </cell>
          <cell r="L122">
            <v>695760</v>
          </cell>
        </row>
        <row r="123">
          <cell r="C123">
            <v>4020</v>
          </cell>
          <cell r="D123" t="str">
            <v>BANKNIFTY25MAY51500CE</v>
          </cell>
          <cell r="E123" t="str">
            <v>BANKNIFTY</v>
          </cell>
          <cell r="G123">
            <v>51500</v>
          </cell>
          <cell r="H123" t="str">
            <v>CE</v>
          </cell>
          <cell r="J123">
            <v>3846.75</v>
          </cell>
          <cell r="K123">
            <v>173.25</v>
          </cell>
          <cell r="L123">
            <v>1800</v>
          </cell>
        </row>
        <row r="124">
          <cell r="C124">
            <v>27.15</v>
          </cell>
          <cell r="D124" t="str">
            <v>BANKNIFTY25MAY50900PE</v>
          </cell>
          <cell r="E124" t="str">
            <v>BANKNIFTY</v>
          </cell>
          <cell r="G124">
            <v>50900</v>
          </cell>
          <cell r="H124" t="str">
            <v>PE</v>
          </cell>
          <cell r="J124">
            <v>0</v>
          </cell>
          <cell r="K124">
            <v>27.15</v>
          </cell>
          <cell r="L124">
            <v>83340</v>
          </cell>
        </row>
        <row r="125">
          <cell r="C125">
            <v>45.65</v>
          </cell>
          <cell r="D125" t="str">
            <v>BANKNIFTY25MAY51900PE</v>
          </cell>
          <cell r="E125" t="str">
            <v>BANKNIFTY</v>
          </cell>
          <cell r="G125">
            <v>51900</v>
          </cell>
          <cell r="H125" t="str">
            <v>PE</v>
          </cell>
          <cell r="J125">
            <v>0</v>
          </cell>
          <cell r="K125">
            <v>45.65</v>
          </cell>
          <cell r="L125">
            <v>59310</v>
          </cell>
        </row>
        <row r="126">
          <cell r="C126">
            <v>1404.85</v>
          </cell>
          <cell r="D126" t="str">
            <v>BANKNIFTY25MAY56700PE</v>
          </cell>
          <cell r="E126" t="str">
            <v>BANKNIFTY</v>
          </cell>
          <cell r="G126">
            <v>56700</v>
          </cell>
          <cell r="H126" t="str">
            <v>PE</v>
          </cell>
          <cell r="J126">
            <v>1353.25</v>
          </cell>
          <cell r="K126">
            <v>51.599999999999909</v>
          </cell>
          <cell r="L126">
            <v>540</v>
          </cell>
        </row>
        <row r="127">
          <cell r="C127">
            <v>3515</v>
          </cell>
          <cell r="D127" t="str">
            <v>BANKNIFTY25MAY52000CE</v>
          </cell>
          <cell r="E127" t="str">
            <v>BANKNIFTY</v>
          </cell>
          <cell r="G127">
            <v>52000</v>
          </cell>
          <cell r="H127" t="str">
            <v>CE</v>
          </cell>
          <cell r="J127">
            <v>3346.75</v>
          </cell>
          <cell r="K127">
            <v>168.25</v>
          </cell>
          <cell r="L127">
            <v>4860</v>
          </cell>
        </row>
        <row r="128">
          <cell r="C128">
            <v>73.849999999999994</v>
          </cell>
          <cell r="D128" t="str">
            <v>BANKNIFTY25MAY52700PE</v>
          </cell>
          <cell r="E128" t="str">
            <v>BANKNIFTY</v>
          </cell>
          <cell r="G128">
            <v>52700</v>
          </cell>
          <cell r="H128" t="str">
            <v>PE</v>
          </cell>
          <cell r="J128">
            <v>0</v>
          </cell>
          <cell r="K128">
            <v>73.849999999999994</v>
          </cell>
          <cell r="L128">
            <v>112050</v>
          </cell>
        </row>
        <row r="129">
          <cell r="C129">
            <v>467.45</v>
          </cell>
          <cell r="D129" t="str">
            <v>BANKNIFTY25MAY55100PE</v>
          </cell>
          <cell r="E129" t="str">
            <v>BANKNIFTY</v>
          </cell>
          <cell r="G129">
            <v>55100</v>
          </cell>
          <cell r="H129" t="str">
            <v>PE</v>
          </cell>
          <cell r="J129">
            <v>0</v>
          </cell>
          <cell r="K129">
            <v>467.45</v>
          </cell>
          <cell r="L129">
            <v>995490</v>
          </cell>
        </row>
        <row r="130">
          <cell r="C130">
            <v>0</v>
          </cell>
          <cell r="D130" t="str">
            <v>BANKNIFTY25MAY59700PE</v>
          </cell>
          <cell r="E130" t="str">
            <v>BANKNIFTY</v>
          </cell>
          <cell r="G130">
            <v>59700</v>
          </cell>
          <cell r="H130" t="str">
            <v>PE</v>
          </cell>
          <cell r="J130">
            <v>4353.25</v>
          </cell>
          <cell r="K130">
            <v>-4353.25</v>
          </cell>
          <cell r="L130">
            <v>0</v>
          </cell>
        </row>
        <row r="131">
          <cell r="C131">
            <v>569.9</v>
          </cell>
          <cell r="D131" t="str">
            <v>BANKNIFTY25MAY55600CE</v>
          </cell>
          <cell r="E131" t="str">
            <v>BANKNIFTY</v>
          </cell>
          <cell r="G131">
            <v>55600</v>
          </cell>
          <cell r="H131" t="str">
            <v>CE</v>
          </cell>
          <cell r="J131">
            <v>0</v>
          </cell>
          <cell r="K131">
            <v>569.9</v>
          </cell>
          <cell r="L131">
            <v>1040280</v>
          </cell>
        </row>
        <row r="132">
          <cell r="C132">
            <v>40.25</v>
          </cell>
          <cell r="D132" t="str">
            <v>BANKNIFTY25MAY58300CE</v>
          </cell>
          <cell r="E132" t="str">
            <v>BANKNIFTY</v>
          </cell>
          <cell r="G132">
            <v>58300</v>
          </cell>
          <cell r="H132" t="str">
            <v>CE</v>
          </cell>
          <cell r="J132">
            <v>0</v>
          </cell>
          <cell r="K132">
            <v>40.25</v>
          </cell>
          <cell r="L132">
            <v>159600</v>
          </cell>
        </row>
        <row r="133">
          <cell r="C133">
            <v>29.85</v>
          </cell>
          <cell r="D133" t="str">
            <v>BANKNIFTY25MAY51100PE</v>
          </cell>
          <cell r="E133" t="str">
            <v>BANKNIFTY</v>
          </cell>
          <cell r="G133">
            <v>51100</v>
          </cell>
          <cell r="H133" t="str">
            <v>PE</v>
          </cell>
          <cell r="J133">
            <v>0</v>
          </cell>
          <cell r="K133">
            <v>29.85</v>
          </cell>
          <cell r="L133">
            <v>41490</v>
          </cell>
        </row>
        <row r="134">
          <cell r="C134">
            <v>209.3</v>
          </cell>
          <cell r="D134" t="str">
            <v>BANKNIFTY25MAY54100PE</v>
          </cell>
          <cell r="E134" t="str">
            <v>BANKNIFTY</v>
          </cell>
          <cell r="G134">
            <v>54100</v>
          </cell>
          <cell r="H134" t="str">
            <v>PE</v>
          </cell>
          <cell r="J134">
            <v>0</v>
          </cell>
          <cell r="K134">
            <v>209.3</v>
          </cell>
          <cell r="L134">
            <v>185280</v>
          </cell>
        </row>
        <row r="135">
          <cell r="C135">
            <v>0</v>
          </cell>
          <cell r="D135" t="str">
            <v>BANKNIFTY25MAY59600PE</v>
          </cell>
          <cell r="E135" t="str">
            <v>BANKNIFTY</v>
          </cell>
          <cell r="G135">
            <v>59600</v>
          </cell>
          <cell r="H135" t="str">
            <v>PE</v>
          </cell>
          <cell r="J135">
            <v>4253.25</v>
          </cell>
          <cell r="K135">
            <v>-4253.25</v>
          </cell>
          <cell r="L135">
            <v>0</v>
          </cell>
        </row>
        <row r="136">
          <cell r="C136">
            <v>1779.95</v>
          </cell>
          <cell r="D136" t="str">
            <v>BANKNIFTY25MAY53900CE</v>
          </cell>
          <cell r="E136" t="str">
            <v>BANKNIFTY</v>
          </cell>
          <cell r="G136">
            <v>53900</v>
          </cell>
          <cell r="H136" t="str">
            <v>CE</v>
          </cell>
          <cell r="J136">
            <v>1446.75</v>
          </cell>
          <cell r="K136">
            <v>333.20000000000005</v>
          </cell>
          <cell r="L136">
            <v>1740</v>
          </cell>
        </row>
        <row r="137">
          <cell r="C137">
            <v>61.55</v>
          </cell>
          <cell r="D137" t="str">
            <v>BANKNIFTY25MAY52400PE</v>
          </cell>
          <cell r="E137" t="str">
            <v>BANKNIFTY</v>
          </cell>
          <cell r="G137">
            <v>52400</v>
          </cell>
          <cell r="H137" t="str">
            <v>PE</v>
          </cell>
          <cell r="J137">
            <v>0</v>
          </cell>
          <cell r="K137">
            <v>61.55</v>
          </cell>
          <cell r="L137">
            <v>102270</v>
          </cell>
        </row>
        <row r="138">
          <cell r="C138">
            <v>1420.5</v>
          </cell>
          <cell r="D138" t="str">
            <v>BANKNIFTY25MAY54300CE</v>
          </cell>
          <cell r="E138" t="str">
            <v>BANKNIFTY</v>
          </cell>
          <cell r="G138">
            <v>54300</v>
          </cell>
          <cell r="H138" t="str">
            <v>CE</v>
          </cell>
          <cell r="J138">
            <v>1046.75</v>
          </cell>
          <cell r="K138">
            <v>373.75</v>
          </cell>
          <cell r="L138">
            <v>9360</v>
          </cell>
        </row>
        <row r="139">
          <cell r="C139">
            <v>21.3</v>
          </cell>
          <cell r="D139" t="str">
            <v>BANKNIFTY25MAY59100CE</v>
          </cell>
          <cell r="E139" t="str">
            <v>BANKNIFTY</v>
          </cell>
          <cell r="G139">
            <v>59100</v>
          </cell>
          <cell r="H139" t="str">
            <v>CE</v>
          </cell>
          <cell r="J139">
            <v>0</v>
          </cell>
          <cell r="K139">
            <v>21.3</v>
          </cell>
          <cell r="L139">
            <v>108300</v>
          </cell>
        </row>
        <row r="140">
          <cell r="C140">
            <v>91.5</v>
          </cell>
          <cell r="D140" t="str">
            <v>BANKNIFTY25MAY53000PE</v>
          </cell>
          <cell r="E140" t="str">
            <v>BANKNIFTY</v>
          </cell>
          <cell r="G140">
            <v>53000</v>
          </cell>
          <cell r="H140" t="str">
            <v>PE</v>
          </cell>
          <cell r="J140">
            <v>0</v>
          </cell>
          <cell r="K140">
            <v>91.5</v>
          </cell>
          <cell r="L140">
            <v>2101260</v>
          </cell>
        </row>
        <row r="141">
          <cell r="C141">
            <v>910.6</v>
          </cell>
          <cell r="D141" t="str">
            <v>BANKNIFTY25MAY56000PE</v>
          </cell>
          <cell r="E141" t="str">
            <v>BANKNIFTY</v>
          </cell>
          <cell r="G141">
            <v>56000</v>
          </cell>
          <cell r="H141" t="str">
            <v>PE</v>
          </cell>
          <cell r="J141">
            <v>653.25</v>
          </cell>
          <cell r="K141">
            <v>257.35000000000002</v>
          </cell>
          <cell r="L141">
            <v>496980</v>
          </cell>
        </row>
        <row r="142">
          <cell r="C142">
            <v>1046.3499999999999</v>
          </cell>
          <cell r="D142" t="str">
            <v>BANKNIFTY25MAY54800CE</v>
          </cell>
          <cell r="E142" t="str">
            <v>BANKNIFTY</v>
          </cell>
          <cell r="G142">
            <v>54800</v>
          </cell>
          <cell r="H142" t="str">
            <v>CE</v>
          </cell>
          <cell r="J142">
            <v>546.75</v>
          </cell>
          <cell r="K142">
            <v>499.59999999999991</v>
          </cell>
          <cell r="L142">
            <v>233490</v>
          </cell>
        </row>
        <row r="143">
          <cell r="C143">
            <v>1905.9</v>
          </cell>
          <cell r="D143" t="str">
            <v>BANKNIFTY25MAY57200PE</v>
          </cell>
          <cell r="E143" t="str">
            <v>BANKNIFTY</v>
          </cell>
          <cell r="G143">
            <v>57200</v>
          </cell>
          <cell r="H143" t="str">
            <v>PE</v>
          </cell>
          <cell r="J143">
            <v>1853.25</v>
          </cell>
          <cell r="K143">
            <v>52.650000000000091</v>
          </cell>
          <cell r="L143">
            <v>930</v>
          </cell>
        </row>
        <row r="144">
          <cell r="C144">
            <v>1352.75</v>
          </cell>
          <cell r="D144" t="str">
            <v>BANKNIFTY25MAY54400CE</v>
          </cell>
          <cell r="E144" t="str">
            <v>BANKNIFTY</v>
          </cell>
          <cell r="G144">
            <v>54400</v>
          </cell>
          <cell r="H144" t="str">
            <v>CE</v>
          </cell>
          <cell r="J144">
            <v>946.75</v>
          </cell>
          <cell r="K144">
            <v>406</v>
          </cell>
          <cell r="L144">
            <v>23100</v>
          </cell>
        </row>
        <row r="145">
          <cell r="C145">
            <v>13.2</v>
          </cell>
          <cell r="D145" t="str">
            <v>BANKNIFTY25MAY60100CE</v>
          </cell>
          <cell r="E145" t="str">
            <v>BANKNIFTY</v>
          </cell>
          <cell r="G145">
            <v>60100</v>
          </cell>
          <cell r="H145" t="str">
            <v>CE</v>
          </cell>
          <cell r="J145">
            <v>0</v>
          </cell>
          <cell r="K145">
            <v>13.2</v>
          </cell>
          <cell r="L145">
            <v>24570</v>
          </cell>
        </row>
        <row r="146">
          <cell r="C146">
            <v>2199.4499999999998</v>
          </cell>
          <cell r="D146" t="str">
            <v>BANKNIFTY25MAY53400CE</v>
          </cell>
          <cell r="E146" t="str">
            <v>BANKNIFTY</v>
          </cell>
          <cell r="G146">
            <v>53400</v>
          </cell>
          <cell r="H146" t="str">
            <v>CE</v>
          </cell>
          <cell r="J146">
            <v>1946.75</v>
          </cell>
          <cell r="K146">
            <v>252.69999999999982</v>
          </cell>
          <cell r="L146">
            <v>2280</v>
          </cell>
        </row>
        <row r="147">
          <cell r="C147">
            <v>1495</v>
          </cell>
          <cell r="D147" t="str">
            <v>BANKNIFTY25MAY56800PE</v>
          </cell>
          <cell r="E147" t="str">
            <v>BANKNIFTY</v>
          </cell>
          <cell r="G147">
            <v>56800</v>
          </cell>
          <cell r="H147" t="str">
            <v>PE</v>
          </cell>
          <cell r="J147">
            <v>1453.25</v>
          </cell>
          <cell r="K147">
            <v>41.75</v>
          </cell>
          <cell r="L147">
            <v>330</v>
          </cell>
        </row>
        <row r="148">
          <cell r="C148">
            <v>52.3</v>
          </cell>
          <cell r="D148" t="str">
            <v>BANKNIFTY25MAY58000CE</v>
          </cell>
          <cell r="E148" t="str">
            <v>BANKNIFTY</v>
          </cell>
          <cell r="G148">
            <v>58000</v>
          </cell>
          <cell r="H148" t="str">
            <v>CE</v>
          </cell>
          <cell r="J148">
            <v>0</v>
          </cell>
          <cell r="K148">
            <v>52.3</v>
          </cell>
          <cell r="L148">
            <v>1571970</v>
          </cell>
        </row>
        <row r="149">
          <cell r="C149">
            <v>3465.9</v>
          </cell>
          <cell r="D149" t="str">
            <v>BANKNIFTY25MAY58700PE</v>
          </cell>
          <cell r="E149" t="str">
            <v>BANKNIFTY</v>
          </cell>
          <cell r="G149">
            <v>58700</v>
          </cell>
          <cell r="H149" t="str">
            <v>PE</v>
          </cell>
          <cell r="J149">
            <v>3353.25</v>
          </cell>
          <cell r="K149">
            <v>112.65000000000009</v>
          </cell>
          <cell r="L149">
            <v>0</v>
          </cell>
        </row>
        <row r="150">
          <cell r="C150">
            <v>12.3</v>
          </cell>
          <cell r="D150" t="str">
            <v>BANKNIFTY25MAY60200CE</v>
          </cell>
          <cell r="E150" t="str">
            <v>BANKNIFTY</v>
          </cell>
          <cell r="G150">
            <v>60200</v>
          </cell>
          <cell r="H150" t="str">
            <v>CE</v>
          </cell>
          <cell r="J150">
            <v>0</v>
          </cell>
          <cell r="K150">
            <v>12.3</v>
          </cell>
          <cell r="L150">
            <v>31860</v>
          </cell>
        </row>
        <row r="151">
          <cell r="C151">
            <v>143.6</v>
          </cell>
          <cell r="D151" t="str">
            <v>BANKNIFTY25MAY57000CE</v>
          </cell>
          <cell r="E151" t="str">
            <v>BANKNIFTY</v>
          </cell>
          <cell r="G151">
            <v>57000</v>
          </cell>
          <cell r="H151" t="str">
            <v>CE</v>
          </cell>
          <cell r="J151">
            <v>0</v>
          </cell>
          <cell r="K151">
            <v>143.6</v>
          </cell>
          <cell r="L151">
            <v>2159400</v>
          </cell>
        </row>
        <row r="152">
          <cell r="C152">
            <v>48.6</v>
          </cell>
          <cell r="D152" t="str">
            <v>BANKNIFTY25MAY52000PE</v>
          </cell>
          <cell r="E152" t="str">
            <v>BANKNIFTY</v>
          </cell>
          <cell r="G152">
            <v>52000</v>
          </cell>
          <cell r="H152" t="str">
            <v>PE</v>
          </cell>
          <cell r="J152">
            <v>0</v>
          </cell>
          <cell r="K152">
            <v>48.6</v>
          </cell>
          <cell r="L152">
            <v>1515960</v>
          </cell>
        </row>
        <row r="153">
          <cell r="C153">
            <v>44.05</v>
          </cell>
          <cell r="D153" t="str">
            <v>BANKNIFTY25MAY58200CE</v>
          </cell>
          <cell r="E153" t="str">
            <v>BANKNIFTY</v>
          </cell>
          <cell r="G153">
            <v>58200</v>
          </cell>
          <cell r="H153" t="str">
            <v>CE</v>
          </cell>
          <cell r="J153">
            <v>0</v>
          </cell>
          <cell r="K153">
            <v>44.05</v>
          </cell>
          <cell r="L153">
            <v>122370</v>
          </cell>
        </row>
        <row r="154">
          <cell r="C154">
            <v>3500</v>
          </cell>
          <cell r="D154" t="str">
            <v>BANKNIFTY25MAY59000PE</v>
          </cell>
          <cell r="E154" t="str">
            <v>BANKNIFTY</v>
          </cell>
          <cell r="G154">
            <v>59000</v>
          </cell>
          <cell r="H154" t="str">
            <v>PE</v>
          </cell>
          <cell r="J154">
            <v>3653.25</v>
          </cell>
          <cell r="K154">
            <v>-153.25</v>
          </cell>
          <cell r="L154">
            <v>5730</v>
          </cell>
        </row>
        <row r="155">
          <cell r="C155">
            <v>1901</v>
          </cell>
          <cell r="D155" t="str">
            <v>BANKNIFTY25MAY57300PE</v>
          </cell>
          <cell r="E155" t="str">
            <v>BANKNIFTY</v>
          </cell>
          <cell r="G155">
            <v>57300</v>
          </cell>
          <cell r="H155" t="str">
            <v>PE</v>
          </cell>
          <cell r="J155">
            <v>1953.25</v>
          </cell>
          <cell r="K155">
            <v>-52.25</v>
          </cell>
          <cell r="L155">
            <v>30</v>
          </cell>
        </row>
        <row r="156">
          <cell r="C156">
            <v>1195.1500000000001</v>
          </cell>
          <cell r="D156" t="str">
            <v>BANKNIFTY25MAY54600CE</v>
          </cell>
          <cell r="E156" t="str">
            <v>BANKNIFTY</v>
          </cell>
          <cell r="G156">
            <v>54600</v>
          </cell>
          <cell r="H156" t="str">
            <v>CE</v>
          </cell>
          <cell r="J156">
            <v>746.75</v>
          </cell>
          <cell r="K156">
            <v>448.40000000000009</v>
          </cell>
          <cell r="L156">
            <v>64950</v>
          </cell>
        </row>
        <row r="157">
          <cell r="C157">
            <v>5272.85</v>
          </cell>
          <cell r="D157" t="str">
            <v>BANKNIFTY25MAY59800PE</v>
          </cell>
          <cell r="E157" t="str">
            <v>BANKNIFTY</v>
          </cell>
          <cell r="G157">
            <v>59800</v>
          </cell>
          <cell r="H157" t="str">
            <v>PE</v>
          </cell>
          <cell r="J157">
            <v>4453.25</v>
          </cell>
          <cell r="K157">
            <v>819.60000000000036</v>
          </cell>
          <cell r="L157">
            <v>0</v>
          </cell>
        </row>
        <row r="158">
          <cell r="C158">
            <v>2472.3000000000002</v>
          </cell>
          <cell r="D158" t="str">
            <v>BANKNIFTY25MAY57100PE</v>
          </cell>
          <cell r="E158" t="str">
            <v>BANKNIFTY</v>
          </cell>
          <cell r="G158">
            <v>57100</v>
          </cell>
          <cell r="H158" t="str">
            <v>PE</v>
          </cell>
          <cell r="J158">
            <v>1753.25</v>
          </cell>
          <cell r="K158">
            <v>719.05000000000018</v>
          </cell>
          <cell r="L158">
            <v>0</v>
          </cell>
        </row>
        <row r="159">
          <cell r="C159">
            <v>2829.85</v>
          </cell>
          <cell r="D159" t="str">
            <v>BANKNIFTY25MAY52700CE</v>
          </cell>
          <cell r="E159" t="str">
            <v>BANKNIFTY</v>
          </cell>
          <cell r="G159">
            <v>52700</v>
          </cell>
          <cell r="H159" t="str">
            <v>CE</v>
          </cell>
          <cell r="J159">
            <v>2646.75</v>
          </cell>
          <cell r="K159">
            <v>183.09999999999991</v>
          </cell>
          <cell r="L159">
            <v>30</v>
          </cell>
        </row>
        <row r="160">
          <cell r="C160">
            <v>69.599999999999994</v>
          </cell>
          <cell r="D160" t="str">
            <v>BANKNIFTY25MAY57700CE</v>
          </cell>
          <cell r="E160" t="str">
            <v>BANKNIFTY</v>
          </cell>
          <cell r="G160">
            <v>57700</v>
          </cell>
          <cell r="H160" t="str">
            <v>CE</v>
          </cell>
          <cell r="J160">
            <v>0</v>
          </cell>
          <cell r="K160">
            <v>69.599999999999994</v>
          </cell>
          <cell r="L160">
            <v>183510</v>
          </cell>
        </row>
        <row r="161">
          <cell r="C161">
            <v>1593</v>
          </cell>
          <cell r="D161" t="str">
            <v>BANKNIFTY25MAY54100CE</v>
          </cell>
          <cell r="E161" t="str">
            <v>BANKNIFTY</v>
          </cell>
          <cell r="G161">
            <v>54100</v>
          </cell>
          <cell r="H161" t="str">
            <v>CE</v>
          </cell>
          <cell r="J161">
            <v>1246.75</v>
          </cell>
          <cell r="K161">
            <v>346.25</v>
          </cell>
          <cell r="L161">
            <v>3120</v>
          </cell>
        </row>
        <row r="162">
          <cell r="C162">
            <v>853.9</v>
          </cell>
          <cell r="D162" t="str">
            <v>BANKNIFTY25MAY55900PE</v>
          </cell>
          <cell r="E162" t="str">
            <v>BANKNIFTY</v>
          </cell>
          <cell r="G162">
            <v>55900</v>
          </cell>
          <cell r="H162" t="str">
            <v>PE</v>
          </cell>
          <cell r="J162">
            <v>553.25</v>
          </cell>
          <cell r="K162">
            <v>300.64999999999998</v>
          </cell>
          <cell r="L162">
            <v>89820</v>
          </cell>
        </row>
        <row r="163">
          <cell r="C163">
            <v>2567.4</v>
          </cell>
          <cell r="D163" t="str">
            <v>BANKNIFTY25MAY53000CE</v>
          </cell>
          <cell r="E163" t="str">
            <v>BANKNIFTY</v>
          </cell>
          <cell r="G163">
            <v>53000</v>
          </cell>
          <cell r="H163" t="str">
            <v>CE</v>
          </cell>
          <cell r="J163">
            <v>2346.75</v>
          </cell>
          <cell r="K163">
            <v>220.65000000000009</v>
          </cell>
          <cell r="L163">
            <v>21270</v>
          </cell>
        </row>
        <row r="164">
          <cell r="C164">
            <v>115.25</v>
          </cell>
          <cell r="D164" t="str">
            <v>BANKNIFTY25MAY57200CE</v>
          </cell>
          <cell r="E164" t="str">
            <v>BANKNIFTY</v>
          </cell>
          <cell r="G164">
            <v>57200</v>
          </cell>
          <cell r="H164" t="str">
            <v>CE</v>
          </cell>
          <cell r="J164">
            <v>0</v>
          </cell>
          <cell r="K164">
            <v>115.25</v>
          </cell>
          <cell r="L164">
            <v>378600</v>
          </cell>
        </row>
        <row r="165">
          <cell r="C165">
            <v>3600</v>
          </cell>
          <cell r="D165" t="str">
            <v>BANKNIFTY25MAY51800CE</v>
          </cell>
          <cell r="E165" t="str">
            <v>BANKNIFTY</v>
          </cell>
          <cell r="G165">
            <v>51800</v>
          </cell>
          <cell r="H165" t="str">
            <v>CE</v>
          </cell>
          <cell r="J165">
            <v>3546.75</v>
          </cell>
          <cell r="K165">
            <v>53.25</v>
          </cell>
          <cell r="L165">
            <v>0</v>
          </cell>
        </row>
        <row r="166">
          <cell r="C166">
            <v>178.45</v>
          </cell>
          <cell r="D166" t="str">
            <v>BANKNIFTY25MAY53900PE</v>
          </cell>
          <cell r="E166" t="str">
            <v>BANKNIFTY</v>
          </cell>
          <cell r="G166">
            <v>53900</v>
          </cell>
          <cell r="H166" t="str">
            <v>PE</v>
          </cell>
          <cell r="J166">
            <v>0</v>
          </cell>
          <cell r="K166">
            <v>178.45</v>
          </cell>
          <cell r="L166">
            <v>247170</v>
          </cell>
        </row>
        <row r="167">
          <cell r="C167">
            <v>288.45</v>
          </cell>
          <cell r="D167" t="str">
            <v>BANKNIFTY25MAY54500PE</v>
          </cell>
          <cell r="E167" t="str">
            <v>BANKNIFTY</v>
          </cell>
          <cell r="G167">
            <v>54500</v>
          </cell>
          <cell r="H167" t="str">
            <v>PE</v>
          </cell>
          <cell r="J167">
            <v>0</v>
          </cell>
          <cell r="K167">
            <v>288.45</v>
          </cell>
          <cell r="L167">
            <v>1423470</v>
          </cell>
        </row>
        <row r="168">
          <cell r="C168">
            <v>1037.2</v>
          </cell>
          <cell r="D168" t="str">
            <v>BANKNIFTY25MAY56200PE</v>
          </cell>
          <cell r="E168" t="str">
            <v>BANKNIFTY</v>
          </cell>
          <cell r="G168">
            <v>56200</v>
          </cell>
          <cell r="H168" t="str">
            <v>PE</v>
          </cell>
          <cell r="J168">
            <v>853.25</v>
          </cell>
          <cell r="K168">
            <v>183.95000000000005</v>
          </cell>
          <cell r="L168">
            <v>15870</v>
          </cell>
        </row>
        <row r="169">
          <cell r="C169">
            <v>1638.6</v>
          </cell>
          <cell r="D169" t="str">
            <v>BANKNIFTY25MAY57000PE</v>
          </cell>
          <cell r="E169" t="str">
            <v>BANKNIFTY</v>
          </cell>
          <cell r="G169">
            <v>57000</v>
          </cell>
          <cell r="H169" t="str">
            <v>PE</v>
          </cell>
          <cell r="J169">
            <v>1653.25</v>
          </cell>
          <cell r="K169">
            <v>-14.650000000000091</v>
          </cell>
          <cell r="L169">
            <v>64890</v>
          </cell>
        </row>
        <row r="170">
          <cell r="C170">
            <v>3747.8</v>
          </cell>
          <cell r="D170" t="str">
            <v>BANKNIFTY25MAY51700CE</v>
          </cell>
          <cell r="E170" t="str">
            <v>BANKNIFTY</v>
          </cell>
          <cell r="G170">
            <v>51700</v>
          </cell>
          <cell r="H170" t="str">
            <v>CE</v>
          </cell>
          <cell r="J170">
            <v>3646.75</v>
          </cell>
          <cell r="K170">
            <v>101.05000000000018</v>
          </cell>
          <cell r="L170">
            <v>0</v>
          </cell>
        </row>
        <row r="171">
          <cell r="C171">
            <v>218.2</v>
          </cell>
          <cell r="D171" t="str">
            <v>BANKNIFTY25MAY56600CE</v>
          </cell>
          <cell r="E171" t="str">
            <v>BANKNIFTY</v>
          </cell>
          <cell r="G171">
            <v>56600</v>
          </cell>
          <cell r="H171" t="str">
            <v>CE</v>
          </cell>
          <cell r="J171">
            <v>0</v>
          </cell>
          <cell r="K171">
            <v>218.2</v>
          </cell>
          <cell r="L171">
            <v>318930</v>
          </cell>
        </row>
        <row r="172">
          <cell r="C172">
            <v>912</v>
          </cell>
          <cell r="D172" t="str">
            <v>BANKNIFTY25MAY55000CE</v>
          </cell>
          <cell r="E172" t="str">
            <v>BANKNIFTY</v>
          </cell>
          <cell r="G172">
            <v>55000</v>
          </cell>
          <cell r="H172" t="str">
            <v>CE</v>
          </cell>
          <cell r="J172">
            <v>346.75</v>
          </cell>
          <cell r="K172">
            <v>565.25</v>
          </cell>
          <cell r="L172">
            <v>2184690</v>
          </cell>
        </row>
        <row r="173">
          <cell r="C173">
            <v>22.75</v>
          </cell>
          <cell r="D173" t="str">
            <v>BANKNIFTY25MAY59000CE</v>
          </cell>
          <cell r="E173" t="str">
            <v>BANKNIFTY</v>
          </cell>
          <cell r="G173">
            <v>59000</v>
          </cell>
          <cell r="H173" t="str">
            <v>CE</v>
          </cell>
          <cell r="J173">
            <v>0</v>
          </cell>
          <cell r="K173">
            <v>22.75</v>
          </cell>
          <cell r="L173">
            <v>1190670</v>
          </cell>
        </row>
        <row r="174">
          <cell r="C174">
            <v>340.55</v>
          </cell>
          <cell r="D174" t="str">
            <v>BANKNIFTY25MAY54700PE</v>
          </cell>
          <cell r="E174" t="str">
            <v>BANKNIFTY</v>
          </cell>
          <cell r="G174">
            <v>54700</v>
          </cell>
          <cell r="H174" t="str">
            <v>PE</v>
          </cell>
          <cell r="J174">
            <v>0</v>
          </cell>
          <cell r="K174">
            <v>340.55</v>
          </cell>
          <cell r="L174">
            <v>686790</v>
          </cell>
        </row>
        <row r="175">
          <cell r="C175">
            <v>154.25</v>
          </cell>
          <cell r="D175" t="str">
            <v>BANKNIFTY25MAY53700PE</v>
          </cell>
          <cell r="E175" t="str">
            <v>BANKNIFTY</v>
          </cell>
          <cell r="G175">
            <v>53700</v>
          </cell>
          <cell r="H175" t="str">
            <v>PE</v>
          </cell>
          <cell r="J175">
            <v>0</v>
          </cell>
          <cell r="K175">
            <v>154.25</v>
          </cell>
          <cell r="L175">
            <v>214890</v>
          </cell>
        </row>
        <row r="176">
          <cell r="C176">
            <v>36.75</v>
          </cell>
          <cell r="D176" t="str">
            <v>BANKNIFTY25MAY58400CE</v>
          </cell>
          <cell r="E176" t="str">
            <v>BANKNIFTY</v>
          </cell>
          <cell r="G176">
            <v>58400</v>
          </cell>
          <cell r="H176" t="str">
            <v>CE</v>
          </cell>
          <cell r="J176">
            <v>0</v>
          </cell>
          <cell r="K176">
            <v>36.75</v>
          </cell>
          <cell r="L176">
            <v>116010</v>
          </cell>
        </row>
        <row r="177">
          <cell r="C177">
            <v>1833.5</v>
          </cell>
          <cell r="D177" t="str">
            <v>BANKNIFTY25MAY53800CE</v>
          </cell>
          <cell r="E177" t="str">
            <v>BANKNIFTY</v>
          </cell>
          <cell r="G177">
            <v>53800</v>
          </cell>
          <cell r="H177" t="str">
            <v>CE</v>
          </cell>
          <cell r="J177">
            <v>1546.75</v>
          </cell>
          <cell r="K177">
            <v>286.75</v>
          </cell>
          <cell r="L177">
            <v>3870</v>
          </cell>
        </row>
        <row r="178">
          <cell r="C178">
            <v>85</v>
          </cell>
          <cell r="D178" t="str">
            <v>BANKNIFTY25MAY57500CE</v>
          </cell>
          <cell r="E178" t="str">
            <v>BANKNIFTY</v>
          </cell>
          <cell r="G178">
            <v>57500</v>
          </cell>
          <cell r="H178" t="str">
            <v>CE</v>
          </cell>
          <cell r="J178">
            <v>0</v>
          </cell>
          <cell r="K178">
            <v>85</v>
          </cell>
          <cell r="L178">
            <v>1223820</v>
          </cell>
        </row>
        <row r="179">
          <cell r="C179">
            <v>0</v>
          </cell>
          <cell r="D179" t="str">
            <v>BANKNIFTY25MAY60100PE</v>
          </cell>
          <cell r="E179" t="str">
            <v>BANKNIFTY</v>
          </cell>
          <cell r="G179">
            <v>60100</v>
          </cell>
          <cell r="H179" t="str">
            <v>PE</v>
          </cell>
          <cell r="J179">
            <v>4753.25</v>
          </cell>
          <cell r="K179">
            <v>-4753.25</v>
          </cell>
          <cell r="L179">
            <v>0</v>
          </cell>
        </row>
        <row r="180">
          <cell r="C180">
            <v>3031.85</v>
          </cell>
          <cell r="D180" t="str">
            <v>BANKNIFTY25MAY58200PE</v>
          </cell>
          <cell r="E180" t="str">
            <v>BANKNIFTY</v>
          </cell>
          <cell r="G180">
            <v>58200</v>
          </cell>
          <cell r="H180" t="str">
            <v>PE</v>
          </cell>
          <cell r="J180">
            <v>2853.25</v>
          </cell>
          <cell r="K180">
            <v>178.59999999999991</v>
          </cell>
          <cell r="L180">
            <v>0</v>
          </cell>
        </row>
        <row r="181">
          <cell r="C181">
            <v>3540.95</v>
          </cell>
          <cell r="D181" t="str">
            <v>BANKNIFTY25MAY51300CE</v>
          </cell>
          <cell r="E181" t="str">
            <v>BANKNIFTY</v>
          </cell>
          <cell r="G181">
            <v>51300</v>
          </cell>
          <cell r="H181" t="str">
            <v>CE</v>
          </cell>
          <cell r="J181">
            <v>4046.75</v>
          </cell>
          <cell r="K181">
            <v>-505.80000000000018</v>
          </cell>
          <cell r="L181">
            <v>0</v>
          </cell>
        </row>
        <row r="182">
          <cell r="C182">
            <v>1175.2</v>
          </cell>
          <cell r="D182" t="str">
            <v>BANKNIFTY25MAY56400PE</v>
          </cell>
          <cell r="E182" t="str">
            <v>BANKNIFTY</v>
          </cell>
          <cell r="G182">
            <v>56400</v>
          </cell>
          <cell r="H182" t="str">
            <v>PE</v>
          </cell>
          <cell r="J182">
            <v>1053.25</v>
          </cell>
          <cell r="K182">
            <v>121.95000000000005</v>
          </cell>
          <cell r="L182">
            <v>9840</v>
          </cell>
        </row>
        <row r="183">
          <cell r="C183">
            <v>4126.3999999999996</v>
          </cell>
          <cell r="D183" t="str">
            <v>BANKNIFTY25MAY59400PE</v>
          </cell>
          <cell r="E183" t="str">
            <v>BANKNIFTY</v>
          </cell>
          <cell r="G183">
            <v>59400</v>
          </cell>
          <cell r="H183" t="str">
            <v>PE</v>
          </cell>
          <cell r="J183">
            <v>4053.25</v>
          </cell>
          <cell r="K183">
            <v>73.149999999999636</v>
          </cell>
          <cell r="L183">
            <v>0</v>
          </cell>
        </row>
        <row r="184">
          <cell r="C184">
            <v>1507.8</v>
          </cell>
          <cell r="D184" t="str">
            <v>BANKNIFTY25MAY54200CE</v>
          </cell>
          <cell r="E184" t="str">
            <v>BANKNIFTY</v>
          </cell>
          <cell r="G184">
            <v>54200</v>
          </cell>
          <cell r="H184" t="str">
            <v>CE</v>
          </cell>
          <cell r="J184">
            <v>1146.75</v>
          </cell>
          <cell r="K184">
            <v>361.04999999999995</v>
          </cell>
          <cell r="L184">
            <v>10170</v>
          </cell>
        </row>
        <row r="185">
          <cell r="C185">
            <v>128.94999999999999</v>
          </cell>
          <cell r="D185" t="str">
            <v>BANKNIFTY25MAY57100CE</v>
          </cell>
          <cell r="E185" t="str">
            <v>BANKNIFTY</v>
          </cell>
          <cell r="G185">
            <v>57100</v>
          </cell>
          <cell r="H185" t="str">
            <v>CE</v>
          </cell>
          <cell r="J185">
            <v>0</v>
          </cell>
          <cell r="K185">
            <v>128.94999999999999</v>
          </cell>
          <cell r="L185">
            <v>221520</v>
          </cell>
        </row>
        <row r="186">
          <cell r="C186">
            <v>143.19999999999999</v>
          </cell>
          <cell r="D186" t="str">
            <v>BANKNIFTY25MAY53600PE</v>
          </cell>
          <cell r="E186" t="str">
            <v>BANKNIFTY</v>
          </cell>
          <cell r="G186">
            <v>53600</v>
          </cell>
          <cell r="H186" t="str">
            <v>PE</v>
          </cell>
          <cell r="J186">
            <v>0</v>
          </cell>
          <cell r="K186">
            <v>143.19999999999999</v>
          </cell>
          <cell r="L186">
            <v>220410</v>
          </cell>
        </row>
        <row r="187">
          <cell r="C187">
            <v>47.75</v>
          </cell>
          <cell r="D187" t="str">
            <v>BANKNIFTY25MAY58100CE</v>
          </cell>
          <cell r="E187" t="str">
            <v>BANKNIFTY</v>
          </cell>
          <cell r="G187">
            <v>58100</v>
          </cell>
          <cell r="H187" t="str">
            <v>CE</v>
          </cell>
          <cell r="J187">
            <v>0</v>
          </cell>
          <cell r="K187">
            <v>47.75</v>
          </cell>
          <cell r="L187">
            <v>179340</v>
          </cell>
        </row>
        <row r="188">
          <cell r="C188">
            <v>195.65</v>
          </cell>
          <cell r="D188" t="str">
            <v>BANKNIFTY25MAY54000PE</v>
          </cell>
          <cell r="E188" t="str">
            <v>BANKNIFTY</v>
          </cell>
          <cell r="G188">
            <v>54000</v>
          </cell>
          <cell r="H188" t="str">
            <v>PE</v>
          </cell>
          <cell r="J188">
            <v>0</v>
          </cell>
          <cell r="K188">
            <v>195.65</v>
          </cell>
          <cell r="L188">
            <v>1647870</v>
          </cell>
        </row>
        <row r="189">
          <cell r="C189">
            <v>114.45</v>
          </cell>
          <cell r="D189" t="str">
            <v>BANKNIFTY25MAY53300PE</v>
          </cell>
          <cell r="E189" t="str">
            <v>BANKNIFTY</v>
          </cell>
          <cell r="G189">
            <v>53300</v>
          </cell>
          <cell r="H189" t="str">
            <v>PE</v>
          </cell>
          <cell r="J189">
            <v>0</v>
          </cell>
          <cell r="K189">
            <v>114.45</v>
          </cell>
          <cell r="L189">
            <v>199710</v>
          </cell>
        </row>
        <row r="190">
          <cell r="C190">
            <v>246</v>
          </cell>
          <cell r="D190" t="str">
            <v>BANKNIFTY25MAY54300PE</v>
          </cell>
          <cell r="E190" t="str">
            <v>BANKNIFTY</v>
          </cell>
          <cell r="G190">
            <v>54300</v>
          </cell>
          <cell r="H190" t="str">
            <v>PE</v>
          </cell>
          <cell r="J190">
            <v>0</v>
          </cell>
          <cell r="K190">
            <v>246</v>
          </cell>
          <cell r="L190">
            <v>318810</v>
          </cell>
        </row>
        <row r="191">
          <cell r="C191">
            <v>2550</v>
          </cell>
          <cell r="D191" t="str">
            <v>BANKNIFTY25MAY58000PE</v>
          </cell>
          <cell r="E191" t="str">
            <v>BANKNIFTY</v>
          </cell>
          <cell r="G191">
            <v>58000</v>
          </cell>
          <cell r="H191" t="str">
            <v>PE</v>
          </cell>
          <cell r="J191">
            <v>2653.25</v>
          </cell>
          <cell r="K191">
            <v>-103.25</v>
          </cell>
          <cell r="L191">
            <v>88020</v>
          </cell>
        </row>
        <row r="192">
          <cell r="C192">
            <v>132.69999999999999</v>
          </cell>
          <cell r="D192" t="str">
            <v>BANKNIFTY25MAY53500PE</v>
          </cell>
          <cell r="E192" t="str">
            <v>BANKNIFTY</v>
          </cell>
          <cell r="G192">
            <v>53500</v>
          </cell>
          <cell r="H192" t="str">
            <v>PE</v>
          </cell>
          <cell r="J192">
            <v>0</v>
          </cell>
          <cell r="K192">
            <v>132.69999999999999</v>
          </cell>
          <cell r="L192">
            <v>995910</v>
          </cell>
        </row>
        <row r="193">
          <cell r="C193">
            <v>65.25</v>
          </cell>
          <cell r="D193" t="str">
            <v>BANKNIFTY25MAY52500PE</v>
          </cell>
          <cell r="E193" t="str">
            <v>BANKNIFTY</v>
          </cell>
          <cell r="G193">
            <v>52500</v>
          </cell>
          <cell r="H193" t="str">
            <v>PE</v>
          </cell>
          <cell r="J193">
            <v>0</v>
          </cell>
          <cell r="K193">
            <v>65.25</v>
          </cell>
          <cell r="L193">
            <v>830250</v>
          </cell>
        </row>
        <row r="194">
          <cell r="C194">
            <v>296.2</v>
          </cell>
          <cell r="D194" t="str">
            <v>BANKNIFTY25MAY56300CE</v>
          </cell>
          <cell r="E194" t="str">
            <v>BANKNIFTY</v>
          </cell>
          <cell r="G194">
            <v>56300</v>
          </cell>
          <cell r="H194" t="str">
            <v>CE</v>
          </cell>
          <cell r="J194">
            <v>0</v>
          </cell>
          <cell r="K194">
            <v>296.2</v>
          </cell>
          <cell r="L194">
            <v>677880</v>
          </cell>
        </row>
        <row r="195">
          <cell r="C195">
            <v>28.35</v>
          </cell>
          <cell r="D195" t="str">
            <v>BANKNIFTY25MAY51000PE</v>
          </cell>
          <cell r="E195" t="str">
            <v>BANKNIFTY</v>
          </cell>
          <cell r="G195">
            <v>51000</v>
          </cell>
          <cell r="H195" t="str">
            <v>PE</v>
          </cell>
          <cell r="J195">
            <v>0</v>
          </cell>
          <cell r="K195">
            <v>28.35</v>
          </cell>
          <cell r="L195">
            <v>1368150</v>
          </cell>
        </row>
        <row r="196">
          <cell r="C196">
            <v>314</v>
          </cell>
          <cell r="D196" t="str">
            <v>BANKNIFTY25MAY54600PE</v>
          </cell>
          <cell r="E196" t="str">
            <v>BANKNIFTY</v>
          </cell>
          <cell r="G196">
            <v>54600</v>
          </cell>
          <cell r="H196" t="str">
            <v>PE</v>
          </cell>
          <cell r="J196">
            <v>0</v>
          </cell>
          <cell r="K196">
            <v>314</v>
          </cell>
          <cell r="L196">
            <v>412260</v>
          </cell>
        </row>
        <row r="197">
          <cell r="C197">
            <v>3656.25</v>
          </cell>
          <cell r="D197" t="str">
            <v>BANKNIFTY25MAY51200CE</v>
          </cell>
          <cell r="E197" t="str">
            <v>BANKNIFTY</v>
          </cell>
          <cell r="G197">
            <v>51200</v>
          </cell>
          <cell r="H197" t="str">
            <v>CE</v>
          </cell>
          <cell r="J197">
            <v>4146.75</v>
          </cell>
          <cell r="K197">
            <v>-490.5</v>
          </cell>
          <cell r="L197">
            <v>0</v>
          </cell>
        </row>
        <row r="198">
          <cell r="C198">
            <v>4600</v>
          </cell>
          <cell r="D198" t="str">
            <v>BANKNIFTY25MAY50800CE</v>
          </cell>
          <cell r="E198" t="str">
            <v>BANKNIFTY</v>
          </cell>
          <cell r="G198">
            <v>50800</v>
          </cell>
          <cell r="H198" t="str">
            <v>CE</v>
          </cell>
          <cell r="J198">
            <v>4546.75</v>
          </cell>
          <cell r="K198">
            <v>53.25</v>
          </cell>
          <cell r="L198">
            <v>150</v>
          </cell>
        </row>
        <row r="199">
          <cell r="C199">
            <v>3300</v>
          </cell>
          <cell r="D199" t="str">
            <v>BANKNIFTY25MAY52200CE</v>
          </cell>
          <cell r="E199" t="str">
            <v>BANKNIFTY</v>
          </cell>
          <cell r="G199">
            <v>52200</v>
          </cell>
          <cell r="H199" t="str">
            <v>CE</v>
          </cell>
          <cell r="J199">
            <v>3146.75</v>
          </cell>
          <cell r="K199">
            <v>153.25</v>
          </cell>
          <cell r="L199">
            <v>0</v>
          </cell>
        </row>
        <row r="200">
          <cell r="C200">
            <v>28.7</v>
          </cell>
          <cell r="D200" t="str">
            <v>BANKNIFTY25MAY58700CE</v>
          </cell>
          <cell r="E200" t="str">
            <v>BANKNIFTY</v>
          </cell>
          <cell r="G200">
            <v>58700</v>
          </cell>
          <cell r="H200" t="str">
            <v>CE</v>
          </cell>
          <cell r="J200">
            <v>0</v>
          </cell>
          <cell r="K200">
            <v>28.7</v>
          </cell>
          <cell r="L200">
            <v>77820</v>
          </cell>
        </row>
        <row r="201">
          <cell r="C201">
            <v>15.65</v>
          </cell>
          <cell r="D201" t="str">
            <v>BANKNIFTY25MAY59600CE</v>
          </cell>
          <cell r="E201" t="str">
            <v>BANKNIFTY</v>
          </cell>
          <cell r="G201">
            <v>59600</v>
          </cell>
          <cell r="H201" t="str">
            <v>CE</v>
          </cell>
          <cell r="J201">
            <v>0</v>
          </cell>
          <cell r="K201">
            <v>15.65</v>
          </cell>
          <cell r="L201">
            <v>37800</v>
          </cell>
        </row>
        <row r="202">
          <cell r="C202">
            <v>24.65</v>
          </cell>
          <cell r="D202" t="str">
            <v>BANKNIFTY25MAY58900CE</v>
          </cell>
          <cell r="E202" t="str">
            <v>BANKNIFTY</v>
          </cell>
          <cell r="G202">
            <v>58900</v>
          </cell>
          <cell r="H202" t="str">
            <v>CE</v>
          </cell>
          <cell r="J202">
            <v>0</v>
          </cell>
          <cell r="K202">
            <v>24.65</v>
          </cell>
          <cell r="L202">
            <v>80280</v>
          </cell>
        </row>
        <row r="203">
          <cell r="C203">
            <v>964</v>
          </cell>
          <cell r="D203" t="str">
            <v>BANKNIFTY25MAY56100PE</v>
          </cell>
          <cell r="E203" t="str">
            <v>BANKNIFTY</v>
          </cell>
          <cell r="G203">
            <v>56100</v>
          </cell>
          <cell r="H203" t="str">
            <v>PE</v>
          </cell>
          <cell r="J203">
            <v>753.25</v>
          </cell>
          <cell r="K203">
            <v>210.75</v>
          </cell>
          <cell r="L203">
            <v>36540</v>
          </cell>
        </row>
        <row r="204">
          <cell r="C204">
            <v>4218.5</v>
          </cell>
          <cell r="D204" t="str">
            <v>BANKNIFTY25MAY50600CE</v>
          </cell>
          <cell r="E204" t="str">
            <v>BANKNIFTY</v>
          </cell>
          <cell r="G204">
            <v>50600</v>
          </cell>
          <cell r="H204" t="str">
            <v>CE</v>
          </cell>
          <cell r="J204">
            <v>4746.75</v>
          </cell>
          <cell r="K204">
            <v>-528.25</v>
          </cell>
          <cell r="L204">
            <v>0</v>
          </cell>
        </row>
        <row r="205">
          <cell r="C205">
            <v>14.25</v>
          </cell>
          <cell r="D205" t="str">
            <v>BANKNIFTY25MAY59800CE</v>
          </cell>
          <cell r="E205" t="str">
            <v>BANKNIFTY</v>
          </cell>
          <cell r="G205">
            <v>59800</v>
          </cell>
          <cell r="H205" t="str">
            <v>CE</v>
          </cell>
          <cell r="J205">
            <v>0</v>
          </cell>
          <cell r="K205">
            <v>14.25</v>
          </cell>
          <cell r="L205">
            <v>71940</v>
          </cell>
        </row>
        <row r="206">
          <cell r="C206">
            <v>13.65</v>
          </cell>
          <cell r="D206" t="str">
            <v>NIFTY2552225800CE</v>
          </cell>
          <cell r="E206" t="str">
            <v>NIFTY</v>
          </cell>
          <cell r="G206">
            <v>25800</v>
          </cell>
          <cell r="H206" t="str">
            <v>CE</v>
          </cell>
          <cell r="J206">
            <v>0</v>
          </cell>
          <cell r="K206">
            <v>13.65</v>
          </cell>
          <cell r="L206">
            <v>34529550</v>
          </cell>
        </row>
        <row r="207">
          <cell r="C207">
            <v>433.95</v>
          </cell>
          <cell r="D207" t="str">
            <v>NIFTY2552224650CE</v>
          </cell>
          <cell r="E207" t="str">
            <v>NIFTY</v>
          </cell>
          <cell r="G207">
            <v>24650</v>
          </cell>
          <cell r="H207" t="str">
            <v>CE</v>
          </cell>
          <cell r="J207">
            <v>360.34999999999854</v>
          </cell>
          <cell r="K207">
            <v>73.600000000001444</v>
          </cell>
          <cell r="L207">
            <v>465375</v>
          </cell>
        </row>
        <row r="208">
          <cell r="C208">
            <v>1842</v>
          </cell>
          <cell r="D208" t="str">
            <v>NIFTY2552223200CE</v>
          </cell>
          <cell r="E208" t="str">
            <v>NIFTY</v>
          </cell>
          <cell r="G208">
            <v>23200</v>
          </cell>
          <cell r="H208" t="str">
            <v>CE</v>
          </cell>
          <cell r="J208">
            <v>1810.3499999999985</v>
          </cell>
          <cell r="K208">
            <v>31.650000000001455</v>
          </cell>
          <cell r="L208">
            <v>900</v>
          </cell>
        </row>
        <row r="209">
          <cell r="C209">
            <v>1.85</v>
          </cell>
          <cell r="D209" t="str">
            <v>NIFTY2552222650PE</v>
          </cell>
          <cell r="E209" t="str">
            <v>NIFTY</v>
          </cell>
          <cell r="G209">
            <v>22650</v>
          </cell>
          <cell r="H209" t="str">
            <v>PE</v>
          </cell>
          <cell r="J209">
            <v>0</v>
          </cell>
          <cell r="K209">
            <v>1.85</v>
          </cell>
          <cell r="L209">
            <v>1756650</v>
          </cell>
        </row>
        <row r="210">
          <cell r="C210">
            <v>13.85</v>
          </cell>
          <cell r="D210" t="str">
            <v>NIFTY2552224050PE</v>
          </cell>
          <cell r="E210" t="str">
            <v>NIFTY</v>
          </cell>
          <cell r="G210">
            <v>24050</v>
          </cell>
          <cell r="H210" t="str">
            <v>PE</v>
          </cell>
          <cell r="J210">
            <v>0</v>
          </cell>
          <cell r="K210">
            <v>13.85</v>
          </cell>
          <cell r="L210">
            <v>6607350</v>
          </cell>
        </row>
        <row r="211">
          <cell r="C211">
            <v>49.55</v>
          </cell>
          <cell r="D211" t="str">
            <v>NIFTY2552224600PE</v>
          </cell>
          <cell r="E211" t="str">
            <v>NIFTY</v>
          </cell>
          <cell r="G211">
            <v>24600</v>
          </cell>
          <cell r="H211" t="str">
            <v>PE</v>
          </cell>
          <cell r="J211">
            <v>0</v>
          </cell>
          <cell r="K211">
            <v>49.55</v>
          </cell>
          <cell r="L211">
            <v>37008675</v>
          </cell>
        </row>
        <row r="212">
          <cell r="C212">
            <v>4.05</v>
          </cell>
          <cell r="D212" t="str">
            <v>NIFTY2552226250CE</v>
          </cell>
          <cell r="E212" t="str">
            <v>NIFTY</v>
          </cell>
          <cell r="G212">
            <v>26250</v>
          </cell>
          <cell r="H212" t="str">
            <v>CE</v>
          </cell>
          <cell r="J212">
            <v>0</v>
          </cell>
          <cell r="K212">
            <v>4.05</v>
          </cell>
          <cell r="L212">
            <v>3874575</v>
          </cell>
        </row>
        <row r="213">
          <cell r="C213">
            <v>188.9</v>
          </cell>
          <cell r="D213" t="str">
            <v>NIFTY2552225050PE</v>
          </cell>
          <cell r="E213" t="str">
            <v>NIFTY</v>
          </cell>
          <cell r="G213">
            <v>25050</v>
          </cell>
          <cell r="H213" t="str">
            <v>PE</v>
          </cell>
          <cell r="J213">
            <v>39.650000000001455</v>
          </cell>
          <cell r="K213">
            <v>149.24999999999855</v>
          </cell>
          <cell r="L213">
            <v>66561750</v>
          </cell>
        </row>
        <row r="214">
          <cell r="C214">
            <v>72.5</v>
          </cell>
          <cell r="D214" t="str">
            <v>NIFTY2552225300CE</v>
          </cell>
          <cell r="E214" t="str">
            <v>NIFTY</v>
          </cell>
          <cell r="G214">
            <v>25300</v>
          </cell>
          <cell r="H214" t="str">
            <v>CE</v>
          </cell>
          <cell r="J214">
            <v>0</v>
          </cell>
          <cell r="K214">
            <v>72.5</v>
          </cell>
          <cell r="L214">
            <v>65042325</v>
          </cell>
        </row>
        <row r="215">
          <cell r="C215">
            <v>974</v>
          </cell>
          <cell r="D215" t="str">
            <v>NIFTY2552226000PE</v>
          </cell>
          <cell r="E215" t="str">
            <v>NIFTY</v>
          </cell>
          <cell r="G215">
            <v>26000</v>
          </cell>
          <cell r="H215" t="str">
            <v>PE</v>
          </cell>
          <cell r="J215">
            <v>989.65000000000146</v>
          </cell>
          <cell r="K215">
            <v>-15.650000000001455</v>
          </cell>
          <cell r="L215">
            <v>165525</v>
          </cell>
        </row>
        <row r="216">
          <cell r="C216">
            <v>1388.25</v>
          </cell>
          <cell r="D216" t="str">
            <v>NIFTY2552223650CE</v>
          </cell>
          <cell r="E216" t="str">
            <v>NIFTY</v>
          </cell>
          <cell r="G216">
            <v>23650</v>
          </cell>
          <cell r="H216" t="str">
            <v>CE</v>
          </cell>
          <cell r="J216">
            <v>1360.3499999999985</v>
          </cell>
          <cell r="K216">
            <v>27.900000000001455</v>
          </cell>
          <cell r="L216">
            <v>150</v>
          </cell>
        </row>
        <row r="217">
          <cell r="C217">
            <v>18.649999999999999</v>
          </cell>
          <cell r="D217" t="str">
            <v>NIFTY2552224200PE</v>
          </cell>
          <cell r="E217" t="str">
            <v>NIFTY</v>
          </cell>
          <cell r="G217">
            <v>24200</v>
          </cell>
          <cell r="H217" t="str">
            <v>PE</v>
          </cell>
          <cell r="J217">
            <v>0</v>
          </cell>
          <cell r="K217">
            <v>18.649999999999999</v>
          </cell>
          <cell r="L217">
            <v>16516500</v>
          </cell>
        </row>
        <row r="218">
          <cell r="C218">
            <v>7.6</v>
          </cell>
          <cell r="D218" t="str">
            <v>NIFTY2552223700PE</v>
          </cell>
          <cell r="E218" t="str">
            <v>NIFTY</v>
          </cell>
          <cell r="G218">
            <v>23700</v>
          </cell>
          <cell r="H218" t="str">
            <v>PE</v>
          </cell>
          <cell r="J218">
            <v>0</v>
          </cell>
          <cell r="K218">
            <v>7.6</v>
          </cell>
          <cell r="L218">
            <v>7285800</v>
          </cell>
        </row>
        <row r="219">
          <cell r="C219">
            <v>795</v>
          </cell>
          <cell r="D219" t="str">
            <v>NIFTY2552224250CE</v>
          </cell>
          <cell r="E219" t="str">
            <v>NIFTY</v>
          </cell>
          <cell r="G219">
            <v>24250</v>
          </cell>
          <cell r="H219" t="str">
            <v>CE</v>
          </cell>
          <cell r="J219">
            <v>760.34999999999854</v>
          </cell>
          <cell r="K219">
            <v>34.650000000001455</v>
          </cell>
          <cell r="L219">
            <v>13050</v>
          </cell>
        </row>
        <row r="220">
          <cell r="C220">
            <v>555.9</v>
          </cell>
          <cell r="D220" t="str">
            <v>NIFTY2552225550PE</v>
          </cell>
          <cell r="E220" t="str">
            <v>NIFTY</v>
          </cell>
          <cell r="G220">
            <v>25550</v>
          </cell>
          <cell r="H220" t="str">
            <v>PE</v>
          </cell>
          <cell r="J220">
            <v>539.65000000000146</v>
          </cell>
          <cell r="K220">
            <v>16.249999999998522</v>
          </cell>
          <cell r="L220">
            <v>43800</v>
          </cell>
        </row>
        <row r="221">
          <cell r="C221">
            <v>1904.35</v>
          </cell>
          <cell r="D221" t="str">
            <v>NIFTY2552223150CE</v>
          </cell>
          <cell r="E221" t="str">
            <v>NIFTY</v>
          </cell>
          <cell r="G221">
            <v>23150</v>
          </cell>
          <cell r="H221" t="str">
            <v>CE</v>
          </cell>
          <cell r="J221">
            <v>1860.3499999999985</v>
          </cell>
          <cell r="K221">
            <v>44.000000000001364</v>
          </cell>
          <cell r="L221">
            <v>75</v>
          </cell>
        </row>
        <row r="222">
          <cell r="C222">
            <v>26</v>
          </cell>
          <cell r="D222" t="str">
            <v>NIFTY2552225600CE</v>
          </cell>
          <cell r="E222" t="str">
            <v>NIFTY</v>
          </cell>
          <cell r="G222">
            <v>25600</v>
          </cell>
          <cell r="H222" t="str">
            <v>CE</v>
          </cell>
          <cell r="J222">
            <v>0</v>
          </cell>
          <cell r="K222">
            <v>26</v>
          </cell>
          <cell r="L222">
            <v>31414050</v>
          </cell>
        </row>
        <row r="223">
          <cell r="C223">
            <v>2151</v>
          </cell>
          <cell r="D223" t="str">
            <v>NIFTY2552222900CE</v>
          </cell>
          <cell r="E223" t="str">
            <v>NIFTY</v>
          </cell>
          <cell r="G223">
            <v>22900</v>
          </cell>
          <cell r="H223" t="str">
            <v>CE</v>
          </cell>
          <cell r="J223">
            <v>2110.3499999999985</v>
          </cell>
          <cell r="K223">
            <v>40.650000000001455</v>
          </cell>
          <cell r="L223">
            <v>0</v>
          </cell>
        </row>
        <row r="224">
          <cell r="C224">
            <v>349.85</v>
          </cell>
          <cell r="D224" t="str">
            <v>NIFTY2552224750CE</v>
          </cell>
          <cell r="E224" t="str">
            <v>NIFTY</v>
          </cell>
          <cell r="G224">
            <v>24750</v>
          </cell>
          <cell r="H224" t="str">
            <v>CE</v>
          </cell>
          <cell r="J224">
            <v>260.34999999999854</v>
          </cell>
          <cell r="K224">
            <v>89.500000000001478</v>
          </cell>
          <cell r="L224">
            <v>1080600</v>
          </cell>
        </row>
        <row r="225">
          <cell r="C225">
            <v>1921.8</v>
          </cell>
          <cell r="D225" t="str">
            <v>NIFTY2552223100CE</v>
          </cell>
          <cell r="E225" t="str">
            <v>NIFTY</v>
          </cell>
          <cell r="G225">
            <v>23100</v>
          </cell>
          <cell r="H225" t="str">
            <v>CE</v>
          </cell>
          <cell r="J225">
            <v>1910.3499999999985</v>
          </cell>
          <cell r="K225">
            <v>11.45000000000141</v>
          </cell>
          <cell r="L225">
            <v>1200</v>
          </cell>
        </row>
        <row r="226">
          <cell r="C226">
            <v>33.299999999999997</v>
          </cell>
          <cell r="D226" t="str">
            <v>NIFTY2552224450PE</v>
          </cell>
          <cell r="E226" t="str">
            <v>NIFTY</v>
          </cell>
          <cell r="G226">
            <v>24450</v>
          </cell>
          <cell r="H226" t="str">
            <v>PE</v>
          </cell>
          <cell r="J226">
            <v>0</v>
          </cell>
          <cell r="K226">
            <v>33.299999999999997</v>
          </cell>
          <cell r="L226">
            <v>12586425</v>
          </cell>
        </row>
        <row r="227">
          <cell r="C227">
            <v>2420</v>
          </cell>
          <cell r="D227" t="str">
            <v>NIFTY2552222600CE</v>
          </cell>
          <cell r="E227" t="str">
            <v>NIFTY</v>
          </cell>
          <cell r="G227">
            <v>22600</v>
          </cell>
          <cell r="H227" t="str">
            <v>CE</v>
          </cell>
          <cell r="J227">
            <v>2410.3499999999985</v>
          </cell>
          <cell r="K227">
            <v>9.6500000000014552</v>
          </cell>
          <cell r="L227">
            <v>150</v>
          </cell>
        </row>
        <row r="228">
          <cell r="C228">
            <v>160.9</v>
          </cell>
          <cell r="D228" t="str">
            <v>NIFTY2552225050CE</v>
          </cell>
          <cell r="E228" t="str">
            <v>NIFTY</v>
          </cell>
          <cell r="G228">
            <v>25050</v>
          </cell>
          <cell r="H228" t="str">
            <v>CE</v>
          </cell>
          <cell r="J228">
            <v>0</v>
          </cell>
          <cell r="K228">
            <v>160.9</v>
          </cell>
          <cell r="L228">
            <v>90708525</v>
          </cell>
        </row>
        <row r="229">
          <cell r="C229">
            <v>2</v>
          </cell>
          <cell r="D229" t="str">
            <v>NIFTY2552226800CE</v>
          </cell>
          <cell r="E229" t="str">
            <v>NIFTY</v>
          </cell>
          <cell r="G229">
            <v>26800</v>
          </cell>
          <cell r="H229" t="str">
            <v>CE</v>
          </cell>
          <cell r="J229">
            <v>0</v>
          </cell>
          <cell r="K229">
            <v>2</v>
          </cell>
          <cell r="L229">
            <v>34521225</v>
          </cell>
        </row>
        <row r="230">
          <cell r="C230">
            <v>744.25</v>
          </cell>
          <cell r="D230" t="str">
            <v>NIFTY2552224300CE</v>
          </cell>
          <cell r="E230" t="str">
            <v>NIFTY</v>
          </cell>
          <cell r="G230">
            <v>24300</v>
          </cell>
          <cell r="H230" t="str">
            <v>CE</v>
          </cell>
          <cell r="J230">
            <v>710.34999999999854</v>
          </cell>
          <cell r="K230">
            <v>33.900000000001455</v>
          </cell>
          <cell r="L230">
            <v>184350</v>
          </cell>
        </row>
        <row r="231">
          <cell r="C231">
            <v>4.5</v>
          </cell>
          <cell r="D231" t="str">
            <v>NIFTY2552223300PE</v>
          </cell>
          <cell r="E231" t="str">
            <v>NIFTY</v>
          </cell>
          <cell r="G231">
            <v>23300</v>
          </cell>
          <cell r="H231" t="str">
            <v>PE</v>
          </cell>
          <cell r="J231">
            <v>0</v>
          </cell>
          <cell r="K231">
            <v>4.5</v>
          </cell>
          <cell r="L231">
            <v>9856575</v>
          </cell>
        </row>
        <row r="232">
          <cell r="C232">
            <v>689.9</v>
          </cell>
          <cell r="D232" t="str">
            <v>NIFTY2552225700PE</v>
          </cell>
          <cell r="E232" t="str">
            <v>NIFTY</v>
          </cell>
          <cell r="G232">
            <v>25700</v>
          </cell>
          <cell r="H232" t="str">
            <v>PE</v>
          </cell>
          <cell r="J232">
            <v>689.65000000000146</v>
          </cell>
          <cell r="K232">
            <v>0.24999999999852207</v>
          </cell>
          <cell r="L232">
            <v>106650</v>
          </cell>
        </row>
        <row r="233">
          <cell r="C233">
            <v>7.15</v>
          </cell>
          <cell r="D233" t="str">
            <v>NIFTY2552223650PE</v>
          </cell>
          <cell r="E233" t="str">
            <v>NIFTY</v>
          </cell>
          <cell r="G233">
            <v>23650</v>
          </cell>
          <cell r="H233" t="str">
            <v>PE</v>
          </cell>
          <cell r="J233">
            <v>0</v>
          </cell>
          <cell r="K233">
            <v>7.15</v>
          </cell>
          <cell r="L233">
            <v>2657475</v>
          </cell>
        </row>
        <row r="234">
          <cell r="C234">
            <v>2197.4499999999998</v>
          </cell>
          <cell r="D234" t="str">
            <v>NIFTY2552222850CE</v>
          </cell>
          <cell r="E234" t="str">
            <v>NIFTY</v>
          </cell>
          <cell r="G234">
            <v>22850</v>
          </cell>
          <cell r="H234" t="str">
            <v>CE</v>
          </cell>
          <cell r="J234">
            <v>2160.3499999999985</v>
          </cell>
          <cell r="K234">
            <v>37.100000000001273</v>
          </cell>
          <cell r="L234">
            <v>0</v>
          </cell>
        </row>
        <row r="235">
          <cell r="C235">
            <v>388.6</v>
          </cell>
          <cell r="D235" t="str">
            <v>NIFTY2552224700CE</v>
          </cell>
          <cell r="E235" t="str">
            <v>NIFTY</v>
          </cell>
          <cell r="G235">
            <v>24700</v>
          </cell>
          <cell r="H235" t="str">
            <v>CE</v>
          </cell>
          <cell r="J235">
            <v>310.34999999999854</v>
          </cell>
          <cell r="K235">
            <v>78.250000000001478</v>
          </cell>
          <cell r="L235">
            <v>2652600</v>
          </cell>
        </row>
        <row r="236">
          <cell r="C236">
            <v>104.7</v>
          </cell>
          <cell r="D236" t="str">
            <v>NIFTY2552224850PE</v>
          </cell>
          <cell r="E236" t="str">
            <v>NIFTY</v>
          </cell>
          <cell r="G236">
            <v>24850</v>
          </cell>
          <cell r="H236" t="str">
            <v>PE</v>
          </cell>
          <cell r="J236">
            <v>0</v>
          </cell>
          <cell r="K236">
            <v>104.7</v>
          </cell>
          <cell r="L236">
            <v>36399525</v>
          </cell>
        </row>
        <row r="237">
          <cell r="C237">
            <v>66.3</v>
          </cell>
          <cell r="D237" t="str">
            <v>NIFTY2552224700PE</v>
          </cell>
          <cell r="E237" t="str">
            <v>NIFTY</v>
          </cell>
          <cell r="G237">
            <v>24700</v>
          </cell>
          <cell r="H237" t="str">
            <v>PE</v>
          </cell>
          <cell r="J237">
            <v>0</v>
          </cell>
          <cell r="K237">
            <v>66.3</v>
          </cell>
          <cell r="L237">
            <v>49011075</v>
          </cell>
        </row>
        <row r="238">
          <cell r="C238">
            <v>8.8000000000000007</v>
          </cell>
          <cell r="D238" t="str">
            <v>NIFTY2552223800PE</v>
          </cell>
          <cell r="E238" t="str">
            <v>NIFTY</v>
          </cell>
          <cell r="G238">
            <v>23800</v>
          </cell>
          <cell r="H238" t="str">
            <v>PE</v>
          </cell>
          <cell r="J238">
            <v>0</v>
          </cell>
          <cell r="K238">
            <v>8.8000000000000007</v>
          </cell>
          <cell r="L238">
            <v>10960275</v>
          </cell>
        </row>
        <row r="239">
          <cell r="C239">
            <v>731.85</v>
          </cell>
          <cell r="D239" t="str">
            <v>NIFTY2552225750PE</v>
          </cell>
          <cell r="E239" t="str">
            <v>NIFTY</v>
          </cell>
          <cell r="G239">
            <v>25750</v>
          </cell>
          <cell r="H239" t="str">
            <v>PE</v>
          </cell>
          <cell r="J239">
            <v>739.65000000000146</v>
          </cell>
          <cell r="K239">
            <v>-7.8000000000014325</v>
          </cell>
          <cell r="L239">
            <v>4125</v>
          </cell>
        </row>
        <row r="240">
          <cell r="D240" t="str">
            <v>NIFTY2552227250CE</v>
          </cell>
          <cell r="E240" t="str">
            <v>NIFTY</v>
          </cell>
          <cell r="G240">
            <v>27250</v>
          </cell>
          <cell r="H240" t="str">
            <v>CE</v>
          </cell>
          <cell r="J240">
            <v>0</v>
          </cell>
        </row>
        <row r="241">
          <cell r="C241">
            <v>85.45</v>
          </cell>
          <cell r="D241" t="str">
            <v>NIFTY2552225250CE</v>
          </cell>
          <cell r="E241" t="str">
            <v>NIFTY</v>
          </cell>
          <cell r="G241">
            <v>25250</v>
          </cell>
          <cell r="H241" t="str">
            <v>CE</v>
          </cell>
          <cell r="J241">
            <v>0</v>
          </cell>
          <cell r="K241">
            <v>85.45</v>
          </cell>
          <cell r="L241">
            <v>41283375</v>
          </cell>
        </row>
        <row r="242">
          <cell r="D242" t="str">
            <v>NIFTY2552227150PE</v>
          </cell>
          <cell r="E242" t="str">
            <v>NIFTY</v>
          </cell>
          <cell r="G242">
            <v>27150</v>
          </cell>
          <cell r="H242" t="str">
            <v>PE</v>
          </cell>
          <cell r="J242">
            <v>2139.6500000000015</v>
          </cell>
        </row>
        <row r="243">
          <cell r="C243">
            <v>277.85000000000002</v>
          </cell>
          <cell r="D243" t="str">
            <v>NIFTY2552225200PE</v>
          </cell>
          <cell r="E243" t="str">
            <v>NIFTY</v>
          </cell>
          <cell r="G243">
            <v>25200</v>
          </cell>
          <cell r="H243" t="str">
            <v>PE</v>
          </cell>
          <cell r="J243">
            <v>189.65000000000146</v>
          </cell>
          <cell r="K243">
            <v>88.199999999998568</v>
          </cell>
          <cell r="L243">
            <v>14379150</v>
          </cell>
        </row>
        <row r="244">
          <cell r="C244">
            <v>18.7</v>
          </cell>
          <cell r="D244" t="str">
            <v>NIFTY2552225700CE</v>
          </cell>
          <cell r="E244" t="str">
            <v>NIFTY</v>
          </cell>
          <cell r="G244">
            <v>25700</v>
          </cell>
          <cell r="H244" t="str">
            <v>CE</v>
          </cell>
          <cell r="J244">
            <v>0</v>
          </cell>
          <cell r="K244">
            <v>18.7</v>
          </cell>
          <cell r="L244">
            <v>29470650</v>
          </cell>
        </row>
        <row r="245">
          <cell r="C245">
            <v>2.0499999999999998</v>
          </cell>
          <cell r="D245" t="str">
            <v>NIFTY2552222750PE</v>
          </cell>
          <cell r="E245" t="str">
            <v>NIFTY</v>
          </cell>
          <cell r="G245">
            <v>22750</v>
          </cell>
          <cell r="H245" t="str">
            <v>PE</v>
          </cell>
          <cell r="J245">
            <v>0</v>
          </cell>
          <cell r="K245">
            <v>2.0499999999999998</v>
          </cell>
          <cell r="L245">
            <v>1916850</v>
          </cell>
        </row>
        <row r="246">
          <cell r="C246">
            <v>23.15</v>
          </cell>
          <cell r="D246" t="str">
            <v>NIFTY2552224300PE</v>
          </cell>
          <cell r="E246" t="str">
            <v>NIFTY</v>
          </cell>
          <cell r="G246">
            <v>24300</v>
          </cell>
          <cell r="H246" t="str">
            <v>PE</v>
          </cell>
          <cell r="J246">
            <v>0</v>
          </cell>
          <cell r="K246">
            <v>23.15</v>
          </cell>
          <cell r="L246">
            <v>18755325</v>
          </cell>
        </row>
        <row r="247">
          <cell r="C247">
            <v>1347.6</v>
          </cell>
          <cell r="D247" t="str">
            <v>NIFTY2552226400PE</v>
          </cell>
          <cell r="E247" t="str">
            <v>NIFTY</v>
          </cell>
          <cell r="G247">
            <v>26400</v>
          </cell>
          <cell r="H247" t="str">
            <v>PE</v>
          </cell>
          <cell r="J247">
            <v>1389.6500000000015</v>
          </cell>
          <cell r="K247">
            <v>-42.050000000001546</v>
          </cell>
          <cell r="L247">
            <v>0</v>
          </cell>
        </row>
        <row r="248">
          <cell r="C248">
            <v>1570</v>
          </cell>
          <cell r="D248" t="str">
            <v>NIFTY2552223450CE</v>
          </cell>
          <cell r="E248" t="str">
            <v>NIFTY</v>
          </cell>
          <cell r="G248">
            <v>23450</v>
          </cell>
          <cell r="H248" t="str">
            <v>CE</v>
          </cell>
          <cell r="J248">
            <v>1560.3499999999985</v>
          </cell>
          <cell r="K248">
            <v>9.6500000000014552</v>
          </cell>
          <cell r="L248">
            <v>75</v>
          </cell>
        </row>
        <row r="249">
          <cell r="D249" t="str">
            <v>NIFTY2552227300CE</v>
          </cell>
          <cell r="E249" t="str">
            <v>NIFTY</v>
          </cell>
          <cell r="G249">
            <v>27300</v>
          </cell>
          <cell r="H249" t="str">
            <v>CE</v>
          </cell>
          <cell r="J249">
            <v>0</v>
          </cell>
        </row>
        <row r="250">
          <cell r="C250">
            <v>101.3</v>
          </cell>
          <cell r="D250" t="str">
            <v>NIFTY2552225200CE</v>
          </cell>
          <cell r="E250" t="str">
            <v>NIFTY</v>
          </cell>
          <cell r="G250">
            <v>25200</v>
          </cell>
          <cell r="H250" t="str">
            <v>CE</v>
          </cell>
          <cell r="J250">
            <v>0</v>
          </cell>
          <cell r="K250">
            <v>101.3</v>
          </cell>
          <cell r="L250">
            <v>101438775</v>
          </cell>
        </row>
        <row r="251">
          <cell r="C251">
            <v>1.65</v>
          </cell>
          <cell r="D251" t="str">
            <v>NIFTY2552222600PE</v>
          </cell>
          <cell r="E251" t="str">
            <v>NIFTY</v>
          </cell>
          <cell r="G251">
            <v>22600</v>
          </cell>
          <cell r="H251" t="str">
            <v>PE</v>
          </cell>
          <cell r="J251">
            <v>0</v>
          </cell>
          <cell r="K251">
            <v>1.65</v>
          </cell>
          <cell r="L251">
            <v>7532250</v>
          </cell>
        </row>
        <row r="252">
          <cell r="D252" t="str">
            <v>NIFTY2552227350CE</v>
          </cell>
          <cell r="E252" t="str">
            <v>NIFTY</v>
          </cell>
          <cell r="G252">
            <v>27350</v>
          </cell>
          <cell r="H252" t="str">
            <v>CE</v>
          </cell>
          <cell r="J252">
            <v>0</v>
          </cell>
        </row>
        <row r="253">
          <cell r="C253">
            <v>519</v>
          </cell>
          <cell r="D253" t="str">
            <v>NIFTY2552224550CE</v>
          </cell>
          <cell r="E253" t="str">
            <v>NIFTY</v>
          </cell>
          <cell r="G253">
            <v>24550</v>
          </cell>
          <cell r="H253" t="str">
            <v>CE</v>
          </cell>
          <cell r="J253">
            <v>460.34999999999854</v>
          </cell>
          <cell r="K253">
            <v>58.650000000001455</v>
          </cell>
          <cell r="L253">
            <v>200925</v>
          </cell>
        </row>
        <row r="254">
          <cell r="C254">
            <v>140.94999999999999</v>
          </cell>
          <cell r="D254" t="str">
            <v>NIFTY2552224950PE</v>
          </cell>
          <cell r="E254" t="str">
            <v>NIFTY</v>
          </cell>
          <cell r="G254">
            <v>24950</v>
          </cell>
          <cell r="H254" t="str">
            <v>PE</v>
          </cell>
          <cell r="J254">
            <v>0</v>
          </cell>
          <cell r="K254">
            <v>140.94999999999999</v>
          </cell>
          <cell r="L254">
            <v>72290250</v>
          </cell>
        </row>
        <row r="255">
          <cell r="C255">
            <v>29.3</v>
          </cell>
          <cell r="D255" t="str">
            <v>NIFTY2552224400PE</v>
          </cell>
          <cell r="E255" t="str">
            <v>NIFTY</v>
          </cell>
          <cell r="G255">
            <v>24400</v>
          </cell>
          <cell r="H255" t="str">
            <v>PE</v>
          </cell>
          <cell r="J255">
            <v>0</v>
          </cell>
          <cell r="K255">
            <v>29.3</v>
          </cell>
          <cell r="L255">
            <v>20622225</v>
          </cell>
        </row>
        <row r="256">
          <cell r="C256">
            <v>1.9</v>
          </cell>
          <cell r="D256" t="str">
            <v>NIFTY2552222700PE</v>
          </cell>
          <cell r="E256" t="str">
            <v>NIFTY</v>
          </cell>
          <cell r="G256">
            <v>22700</v>
          </cell>
          <cell r="H256" t="str">
            <v>PE</v>
          </cell>
          <cell r="J256">
            <v>0</v>
          </cell>
          <cell r="K256">
            <v>1.9</v>
          </cell>
          <cell r="L256">
            <v>7017750</v>
          </cell>
        </row>
        <row r="257">
          <cell r="C257">
            <v>933.7</v>
          </cell>
          <cell r="D257" t="str">
            <v>NIFTY2552224100CE</v>
          </cell>
          <cell r="E257" t="str">
            <v>NIFTY</v>
          </cell>
          <cell r="G257">
            <v>24100</v>
          </cell>
          <cell r="H257" t="str">
            <v>CE</v>
          </cell>
          <cell r="J257">
            <v>910.34999999999854</v>
          </cell>
          <cell r="K257">
            <v>23.350000000001501</v>
          </cell>
          <cell r="L257">
            <v>88125</v>
          </cell>
        </row>
        <row r="258">
          <cell r="C258">
            <v>8.1999999999999993</v>
          </cell>
          <cell r="D258" t="str">
            <v>NIFTY2552223750PE</v>
          </cell>
          <cell r="E258" t="str">
            <v>NIFTY</v>
          </cell>
          <cell r="G258">
            <v>23750</v>
          </cell>
          <cell r="H258" t="str">
            <v>PE</v>
          </cell>
          <cell r="J258">
            <v>0</v>
          </cell>
          <cell r="K258">
            <v>8.1999999999999993</v>
          </cell>
          <cell r="L258">
            <v>4668225</v>
          </cell>
        </row>
        <row r="259">
          <cell r="D259" t="str">
            <v>NIFTY2552227450CE</v>
          </cell>
          <cell r="E259" t="str">
            <v>NIFTY</v>
          </cell>
          <cell r="G259">
            <v>27450</v>
          </cell>
          <cell r="H259" t="str">
            <v>CE</v>
          </cell>
          <cell r="J259">
            <v>0</v>
          </cell>
        </row>
        <row r="260">
          <cell r="C260">
            <v>885.7</v>
          </cell>
          <cell r="D260" t="str">
            <v>NIFTY2552225900PE</v>
          </cell>
          <cell r="E260" t="str">
            <v>NIFTY</v>
          </cell>
          <cell r="G260">
            <v>25900</v>
          </cell>
          <cell r="H260" t="str">
            <v>PE</v>
          </cell>
          <cell r="J260">
            <v>889.65000000000146</v>
          </cell>
          <cell r="K260">
            <v>-3.9500000000014097</v>
          </cell>
          <cell r="L260">
            <v>7425</v>
          </cell>
        </row>
        <row r="261">
          <cell r="D261" t="str">
            <v>NIFTY2552227400CE</v>
          </cell>
          <cell r="E261" t="str">
            <v>NIFTY</v>
          </cell>
          <cell r="G261">
            <v>27400</v>
          </cell>
          <cell r="H261" t="str">
            <v>CE</v>
          </cell>
          <cell r="J261">
            <v>0</v>
          </cell>
        </row>
        <row r="262">
          <cell r="C262">
            <v>650</v>
          </cell>
          <cell r="D262" t="str">
            <v>NIFTY2552224400CE</v>
          </cell>
          <cell r="E262" t="str">
            <v>NIFTY</v>
          </cell>
          <cell r="G262">
            <v>24400</v>
          </cell>
          <cell r="H262" t="str">
            <v>CE</v>
          </cell>
          <cell r="J262">
            <v>610.34999999999854</v>
          </cell>
          <cell r="K262">
            <v>39.650000000001455</v>
          </cell>
          <cell r="L262">
            <v>221400</v>
          </cell>
        </row>
        <row r="263">
          <cell r="C263">
            <v>3</v>
          </cell>
          <cell r="D263" t="str">
            <v>NIFTY2552223000PE</v>
          </cell>
          <cell r="E263" t="str">
            <v>NIFTY</v>
          </cell>
          <cell r="G263">
            <v>23000</v>
          </cell>
          <cell r="H263" t="str">
            <v>PE</v>
          </cell>
          <cell r="J263">
            <v>0</v>
          </cell>
          <cell r="K263">
            <v>3</v>
          </cell>
          <cell r="L263">
            <v>17812650</v>
          </cell>
        </row>
        <row r="264">
          <cell r="C264">
            <v>43.15</v>
          </cell>
          <cell r="D264" t="str">
            <v>NIFTY2552224550PE</v>
          </cell>
          <cell r="E264" t="str">
            <v>NIFTY</v>
          </cell>
          <cell r="G264">
            <v>24550</v>
          </cell>
          <cell r="H264" t="str">
            <v>PE</v>
          </cell>
          <cell r="J264">
            <v>0</v>
          </cell>
          <cell r="K264">
            <v>43.15</v>
          </cell>
          <cell r="L264">
            <v>20202075</v>
          </cell>
        </row>
        <row r="265">
          <cell r="C265">
            <v>1062.95</v>
          </cell>
          <cell r="D265" t="str">
            <v>NIFTY2552226100PE</v>
          </cell>
          <cell r="E265" t="str">
            <v>NIFTY</v>
          </cell>
          <cell r="G265">
            <v>26100</v>
          </cell>
          <cell r="H265" t="str">
            <v>PE</v>
          </cell>
          <cell r="J265">
            <v>1089.6500000000015</v>
          </cell>
          <cell r="K265">
            <v>-26.70000000000141</v>
          </cell>
          <cell r="L265">
            <v>0</v>
          </cell>
        </row>
        <row r="266">
          <cell r="C266">
            <v>2.1</v>
          </cell>
          <cell r="D266" t="str">
            <v>NIFTY2552226750CE</v>
          </cell>
          <cell r="E266" t="str">
            <v>NIFTY</v>
          </cell>
          <cell r="G266">
            <v>26750</v>
          </cell>
          <cell r="H266" t="str">
            <v>CE</v>
          </cell>
          <cell r="J266">
            <v>0</v>
          </cell>
          <cell r="K266">
            <v>2.1</v>
          </cell>
          <cell r="L266">
            <v>6502650</v>
          </cell>
        </row>
        <row r="267">
          <cell r="C267">
            <v>0</v>
          </cell>
          <cell r="D267" t="str">
            <v>NIFTY2552226800PE</v>
          </cell>
          <cell r="E267" t="str">
            <v>NIFTY</v>
          </cell>
          <cell r="G267">
            <v>26800</v>
          </cell>
          <cell r="H267" t="str">
            <v>PE</v>
          </cell>
          <cell r="J267">
            <v>1789.6500000000015</v>
          </cell>
          <cell r="K267">
            <v>-1789.6500000000015</v>
          </cell>
          <cell r="L267">
            <v>0</v>
          </cell>
        </row>
        <row r="268">
          <cell r="C268">
            <v>51.15</v>
          </cell>
          <cell r="D268" t="str">
            <v>NIFTY2552225400CE</v>
          </cell>
          <cell r="E268" t="str">
            <v>NIFTY</v>
          </cell>
          <cell r="G268">
            <v>25400</v>
          </cell>
          <cell r="H268" t="str">
            <v>CE</v>
          </cell>
          <cell r="J268">
            <v>0</v>
          </cell>
          <cell r="K268">
            <v>51.15</v>
          </cell>
          <cell r="L268">
            <v>45199350</v>
          </cell>
        </row>
        <row r="269">
          <cell r="C269">
            <v>6.65</v>
          </cell>
          <cell r="D269" t="str">
            <v>NIFTY2552226050CE</v>
          </cell>
          <cell r="E269" t="str">
            <v>NIFTY</v>
          </cell>
          <cell r="G269">
            <v>26050</v>
          </cell>
          <cell r="H269" t="str">
            <v>CE</v>
          </cell>
          <cell r="J269">
            <v>0</v>
          </cell>
          <cell r="K269">
            <v>6.65</v>
          </cell>
          <cell r="L269">
            <v>5767875</v>
          </cell>
        </row>
        <row r="270">
          <cell r="D270" t="str">
            <v>NIFTY2552226900CE</v>
          </cell>
          <cell r="E270" t="str">
            <v>NIFTY</v>
          </cell>
          <cell r="G270">
            <v>26900</v>
          </cell>
          <cell r="H270" t="str">
            <v>CE</v>
          </cell>
          <cell r="J270">
            <v>0</v>
          </cell>
        </row>
        <row r="271">
          <cell r="C271">
            <v>2098.5500000000002</v>
          </cell>
          <cell r="D271" t="str">
            <v>NIFTY2552222950CE</v>
          </cell>
          <cell r="E271" t="str">
            <v>NIFTY</v>
          </cell>
          <cell r="G271">
            <v>22950</v>
          </cell>
          <cell r="H271" t="str">
            <v>CE</v>
          </cell>
          <cell r="J271">
            <v>2060.3499999999985</v>
          </cell>
          <cell r="K271">
            <v>38.200000000001637</v>
          </cell>
          <cell r="L271">
            <v>0</v>
          </cell>
        </row>
        <row r="272">
          <cell r="D272" t="str">
            <v>NIFTY2552227200CE</v>
          </cell>
          <cell r="E272" t="str">
            <v>NIFTY</v>
          </cell>
          <cell r="G272">
            <v>27200</v>
          </cell>
          <cell r="H272" t="str">
            <v>CE</v>
          </cell>
          <cell r="J272">
            <v>0</v>
          </cell>
        </row>
        <row r="273">
          <cell r="C273">
            <v>15.9</v>
          </cell>
          <cell r="D273" t="str">
            <v>NIFTY2552225750CE</v>
          </cell>
          <cell r="E273" t="str">
            <v>NIFTY</v>
          </cell>
          <cell r="G273">
            <v>25750</v>
          </cell>
          <cell r="H273" t="str">
            <v>CE</v>
          </cell>
          <cell r="J273">
            <v>0</v>
          </cell>
          <cell r="K273">
            <v>15.9</v>
          </cell>
          <cell r="L273">
            <v>15280425</v>
          </cell>
        </row>
        <row r="274">
          <cell r="C274">
            <v>186.15</v>
          </cell>
          <cell r="D274" t="str">
            <v>NIFTY2552225000CE</v>
          </cell>
          <cell r="E274" t="str">
            <v>NIFTY</v>
          </cell>
          <cell r="G274">
            <v>25000</v>
          </cell>
          <cell r="H274" t="str">
            <v>CE</v>
          </cell>
          <cell r="J274">
            <v>10.349999999998545</v>
          </cell>
          <cell r="K274">
            <v>175.80000000000146</v>
          </cell>
          <cell r="L274">
            <v>185517825</v>
          </cell>
        </row>
        <row r="275">
          <cell r="C275">
            <v>89.85</v>
          </cell>
          <cell r="D275" t="str">
            <v>NIFTY2552224800PE</v>
          </cell>
          <cell r="E275" t="str">
            <v>NIFTY</v>
          </cell>
          <cell r="G275">
            <v>24800</v>
          </cell>
          <cell r="H275" t="str">
            <v>PE</v>
          </cell>
          <cell r="J275">
            <v>0</v>
          </cell>
          <cell r="K275">
            <v>89.85</v>
          </cell>
          <cell r="L275">
            <v>75477450</v>
          </cell>
        </row>
        <row r="276">
          <cell r="C276">
            <v>777.75</v>
          </cell>
          <cell r="D276" t="str">
            <v>NIFTY2552225800PE</v>
          </cell>
          <cell r="E276" t="str">
            <v>NIFTY</v>
          </cell>
          <cell r="G276">
            <v>25800</v>
          </cell>
          <cell r="H276" t="str">
            <v>PE</v>
          </cell>
          <cell r="J276">
            <v>789.65000000000146</v>
          </cell>
          <cell r="K276">
            <v>-11.900000000001455</v>
          </cell>
          <cell r="L276">
            <v>18750</v>
          </cell>
        </row>
        <row r="277">
          <cell r="C277">
            <v>1511</v>
          </cell>
          <cell r="D277" t="str">
            <v>NIFTY2552226550PE</v>
          </cell>
          <cell r="E277" t="str">
            <v>NIFTY</v>
          </cell>
          <cell r="G277">
            <v>26550</v>
          </cell>
          <cell r="H277" t="str">
            <v>PE</v>
          </cell>
          <cell r="J277">
            <v>1539.6500000000015</v>
          </cell>
          <cell r="K277">
            <v>-28.650000000001455</v>
          </cell>
          <cell r="L277">
            <v>0</v>
          </cell>
        </row>
        <row r="278">
          <cell r="C278">
            <v>2012.35</v>
          </cell>
          <cell r="D278" t="str">
            <v>NIFTY2552223050CE</v>
          </cell>
          <cell r="E278" t="str">
            <v>NIFTY</v>
          </cell>
          <cell r="G278">
            <v>23050</v>
          </cell>
          <cell r="H278" t="str">
            <v>CE</v>
          </cell>
          <cell r="J278">
            <v>1960.3499999999985</v>
          </cell>
          <cell r="K278">
            <v>52.000000000001364</v>
          </cell>
          <cell r="L278">
            <v>0</v>
          </cell>
        </row>
        <row r="279">
          <cell r="C279">
            <v>3.05</v>
          </cell>
          <cell r="D279" t="str">
            <v>NIFTY2552226400CE</v>
          </cell>
          <cell r="E279" t="str">
            <v>NIFTY</v>
          </cell>
          <cell r="G279">
            <v>26400</v>
          </cell>
          <cell r="H279" t="str">
            <v>CE</v>
          </cell>
          <cell r="J279">
            <v>0</v>
          </cell>
          <cell r="K279">
            <v>3.05</v>
          </cell>
          <cell r="L279">
            <v>8866275</v>
          </cell>
        </row>
        <row r="280">
          <cell r="C280">
            <v>3</v>
          </cell>
          <cell r="D280" t="str">
            <v>NIFTY2552226450CE</v>
          </cell>
          <cell r="E280" t="str">
            <v>NIFTY</v>
          </cell>
          <cell r="G280">
            <v>26450</v>
          </cell>
          <cell r="H280" t="str">
            <v>CE</v>
          </cell>
          <cell r="J280">
            <v>0</v>
          </cell>
          <cell r="K280">
            <v>3</v>
          </cell>
          <cell r="L280">
            <v>4161300</v>
          </cell>
        </row>
        <row r="281">
          <cell r="D281" t="str">
            <v>NIFTY2552227200PE</v>
          </cell>
          <cell r="E281" t="str">
            <v>NIFTY</v>
          </cell>
          <cell r="G281">
            <v>27200</v>
          </cell>
          <cell r="H281" t="str">
            <v>PE</v>
          </cell>
          <cell r="J281">
            <v>2189.6500000000015</v>
          </cell>
        </row>
        <row r="282">
          <cell r="C282">
            <v>163.19999999999999</v>
          </cell>
          <cell r="D282" t="str">
            <v>NIFTY2552225000PE</v>
          </cell>
          <cell r="E282" t="str">
            <v>NIFTY</v>
          </cell>
          <cell r="G282">
            <v>25000</v>
          </cell>
          <cell r="H282" t="str">
            <v>PE</v>
          </cell>
          <cell r="J282">
            <v>0</v>
          </cell>
          <cell r="K282">
            <v>163.19999999999999</v>
          </cell>
          <cell r="L282">
            <v>197628300</v>
          </cell>
        </row>
        <row r="283">
          <cell r="C283">
            <v>1169.1500000000001</v>
          </cell>
          <cell r="D283" t="str">
            <v>NIFTY2552226200PE</v>
          </cell>
          <cell r="E283" t="str">
            <v>NIFTY</v>
          </cell>
          <cell r="G283">
            <v>26200</v>
          </cell>
          <cell r="H283" t="str">
            <v>PE</v>
          </cell>
          <cell r="J283">
            <v>1189.6500000000015</v>
          </cell>
          <cell r="K283">
            <v>-20.500000000001364</v>
          </cell>
          <cell r="L283">
            <v>225</v>
          </cell>
        </row>
        <row r="284">
          <cell r="D284" t="str">
            <v>NIFTY2552226950PE</v>
          </cell>
          <cell r="E284" t="str">
            <v>NIFTY</v>
          </cell>
          <cell r="G284">
            <v>26950</v>
          </cell>
          <cell r="H284" t="str">
            <v>PE</v>
          </cell>
          <cell r="J284">
            <v>1939.6500000000015</v>
          </cell>
        </row>
        <row r="285">
          <cell r="C285">
            <v>1303.1500000000001</v>
          </cell>
          <cell r="D285" t="str">
            <v>NIFTY2552226300PE</v>
          </cell>
          <cell r="E285" t="str">
            <v>NIFTY</v>
          </cell>
          <cell r="G285">
            <v>26300</v>
          </cell>
          <cell r="H285" t="str">
            <v>PE</v>
          </cell>
          <cell r="J285">
            <v>1289.6500000000015</v>
          </cell>
          <cell r="K285">
            <v>13.499999999998636</v>
          </cell>
          <cell r="L285">
            <v>1650</v>
          </cell>
        </row>
        <row r="286">
          <cell r="C286">
            <v>2021.5</v>
          </cell>
          <cell r="D286" t="str">
            <v>NIFTY2552223000CE</v>
          </cell>
          <cell r="E286" t="str">
            <v>NIFTY</v>
          </cell>
          <cell r="G286">
            <v>23000</v>
          </cell>
          <cell r="H286" t="str">
            <v>CE</v>
          </cell>
          <cell r="J286">
            <v>2010.3499999999985</v>
          </cell>
          <cell r="K286">
            <v>11.150000000001455</v>
          </cell>
          <cell r="L286">
            <v>11025</v>
          </cell>
        </row>
        <row r="287">
          <cell r="C287">
            <v>43.3</v>
          </cell>
          <cell r="D287" t="str">
            <v>NIFTY2552225450CE</v>
          </cell>
          <cell r="E287" t="str">
            <v>NIFTY</v>
          </cell>
          <cell r="G287">
            <v>25450</v>
          </cell>
          <cell r="H287" t="str">
            <v>CE</v>
          </cell>
          <cell r="J287">
            <v>0</v>
          </cell>
          <cell r="K287">
            <v>43.3</v>
          </cell>
          <cell r="L287">
            <v>25763250</v>
          </cell>
        </row>
        <row r="288">
          <cell r="C288">
            <v>312</v>
          </cell>
          <cell r="D288" t="str">
            <v>NIFTY2552225250PE</v>
          </cell>
          <cell r="E288" t="str">
            <v>NIFTY</v>
          </cell>
          <cell r="G288">
            <v>25250</v>
          </cell>
          <cell r="H288" t="str">
            <v>PE</v>
          </cell>
          <cell r="J288">
            <v>239.65000000000146</v>
          </cell>
          <cell r="K288">
            <v>72.349999999998545</v>
          </cell>
          <cell r="L288">
            <v>2268075</v>
          </cell>
        </row>
        <row r="289">
          <cell r="D289" t="str">
            <v>NIFTY2552226900PE</v>
          </cell>
          <cell r="E289" t="str">
            <v>NIFTY</v>
          </cell>
          <cell r="G289">
            <v>26900</v>
          </cell>
          <cell r="H289" t="str">
            <v>PE</v>
          </cell>
          <cell r="J289">
            <v>1889.6500000000015</v>
          </cell>
        </row>
        <row r="290">
          <cell r="C290">
            <v>2346</v>
          </cell>
          <cell r="D290" t="str">
            <v>NIFTY2552222700CE</v>
          </cell>
          <cell r="E290" t="str">
            <v>NIFTY</v>
          </cell>
          <cell r="G290">
            <v>22700</v>
          </cell>
          <cell r="H290" t="str">
            <v>CE</v>
          </cell>
          <cell r="J290">
            <v>2310.3499999999985</v>
          </cell>
          <cell r="K290">
            <v>35.650000000001455</v>
          </cell>
          <cell r="L290">
            <v>300</v>
          </cell>
        </row>
        <row r="291">
          <cell r="C291">
            <v>1198.75</v>
          </cell>
          <cell r="D291" t="str">
            <v>NIFTY2552223850CE</v>
          </cell>
          <cell r="E291" t="str">
            <v>NIFTY</v>
          </cell>
          <cell r="G291">
            <v>23850</v>
          </cell>
          <cell r="H291" t="str">
            <v>CE</v>
          </cell>
          <cell r="J291">
            <v>1160.3499999999985</v>
          </cell>
          <cell r="K291">
            <v>38.400000000001455</v>
          </cell>
          <cell r="L291">
            <v>150</v>
          </cell>
        </row>
        <row r="292">
          <cell r="D292" t="str">
            <v>NIFTY2552227150CE</v>
          </cell>
          <cell r="E292" t="str">
            <v>NIFTY</v>
          </cell>
          <cell r="G292">
            <v>27150</v>
          </cell>
          <cell r="H292" t="str">
            <v>CE</v>
          </cell>
          <cell r="J292">
            <v>0</v>
          </cell>
        </row>
        <row r="293">
          <cell r="C293">
            <v>3.45</v>
          </cell>
          <cell r="D293" t="str">
            <v>NIFTY2552226350CE</v>
          </cell>
          <cell r="E293" t="str">
            <v>NIFTY</v>
          </cell>
          <cell r="G293">
            <v>26350</v>
          </cell>
          <cell r="H293" t="str">
            <v>CE</v>
          </cell>
          <cell r="J293">
            <v>0</v>
          </cell>
          <cell r="K293">
            <v>3.45</v>
          </cell>
          <cell r="L293">
            <v>3344250</v>
          </cell>
        </row>
        <row r="294">
          <cell r="D294" t="str">
            <v>NIFTY2552227050CE</v>
          </cell>
          <cell r="E294" t="str">
            <v>NIFTY</v>
          </cell>
          <cell r="G294">
            <v>27050</v>
          </cell>
          <cell r="H294" t="str">
            <v>CE</v>
          </cell>
          <cell r="J294">
            <v>0</v>
          </cell>
        </row>
        <row r="295">
          <cell r="C295">
            <v>246</v>
          </cell>
          <cell r="D295" t="str">
            <v>NIFTY2552225150PE</v>
          </cell>
          <cell r="E295" t="str">
            <v>NIFTY</v>
          </cell>
          <cell r="G295">
            <v>25150</v>
          </cell>
          <cell r="H295" t="str">
            <v>PE</v>
          </cell>
          <cell r="J295">
            <v>139.65000000000146</v>
          </cell>
          <cell r="K295">
            <v>106.34999999999854</v>
          </cell>
          <cell r="L295">
            <v>8604075</v>
          </cell>
        </row>
        <row r="296">
          <cell r="D296" t="str">
            <v>NIFTY2552227500CE</v>
          </cell>
          <cell r="E296" t="str">
            <v>NIFTY</v>
          </cell>
          <cell r="G296">
            <v>27500</v>
          </cell>
          <cell r="H296" t="str">
            <v>CE</v>
          </cell>
          <cell r="J296">
            <v>0</v>
          </cell>
        </row>
        <row r="297">
          <cell r="C297">
            <v>2320.85</v>
          </cell>
          <cell r="D297" t="str">
            <v>NIFTY2552222750CE</v>
          </cell>
          <cell r="E297" t="str">
            <v>NIFTY</v>
          </cell>
          <cell r="G297">
            <v>22750</v>
          </cell>
          <cell r="H297" t="str">
            <v>CE</v>
          </cell>
          <cell r="J297">
            <v>2260.3499999999985</v>
          </cell>
          <cell r="K297">
            <v>60.500000000001364</v>
          </cell>
          <cell r="L297">
            <v>0</v>
          </cell>
        </row>
        <row r="298">
          <cell r="C298">
            <v>3.45</v>
          </cell>
          <cell r="D298" t="str">
            <v>NIFTY2552223100PE</v>
          </cell>
          <cell r="E298" t="str">
            <v>NIFTY</v>
          </cell>
          <cell r="G298">
            <v>23100</v>
          </cell>
          <cell r="H298" t="str">
            <v>PE</v>
          </cell>
          <cell r="J298">
            <v>0</v>
          </cell>
          <cell r="K298">
            <v>3.45</v>
          </cell>
          <cell r="L298">
            <v>8392275</v>
          </cell>
        </row>
        <row r="299">
          <cell r="C299">
            <v>349.75</v>
          </cell>
          <cell r="D299" t="str">
            <v>NIFTY2552225300PE</v>
          </cell>
          <cell r="E299" t="str">
            <v>NIFTY</v>
          </cell>
          <cell r="G299">
            <v>25300</v>
          </cell>
          <cell r="H299" t="str">
            <v>PE</v>
          </cell>
          <cell r="J299">
            <v>289.65000000000146</v>
          </cell>
          <cell r="K299">
            <v>60.099999999998545</v>
          </cell>
          <cell r="L299">
            <v>3681450</v>
          </cell>
        </row>
        <row r="300">
          <cell r="C300">
            <v>61.3</v>
          </cell>
          <cell r="D300" t="str">
            <v>NIFTY2552225350CE</v>
          </cell>
          <cell r="E300" t="str">
            <v>NIFTY</v>
          </cell>
          <cell r="G300">
            <v>25350</v>
          </cell>
          <cell r="H300" t="str">
            <v>CE</v>
          </cell>
          <cell r="J300">
            <v>0</v>
          </cell>
          <cell r="K300">
            <v>61.3</v>
          </cell>
          <cell r="L300">
            <v>27274650</v>
          </cell>
        </row>
        <row r="301">
          <cell r="D301" t="str">
            <v>NIFTY2552227500PE</v>
          </cell>
          <cell r="E301" t="str">
            <v>NIFTY</v>
          </cell>
          <cell r="G301">
            <v>27500</v>
          </cell>
          <cell r="H301" t="str">
            <v>PE</v>
          </cell>
          <cell r="J301">
            <v>2489.6500000000015</v>
          </cell>
        </row>
        <row r="302">
          <cell r="C302">
            <v>2.25</v>
          </cell>
          <cell r="D302" t="str">
            <v>NIFTY2552226700CE</v>
          </cell>
          <cell r="E302" t="str">
            <v>NIFTY</v>
          </cell>
          <cell r="G302">
            <v>26700</v>
          </cell>
          <cell r="H302" t="str">
            <v>CE</v>
          </cell>
          <cell r="J302">
            <v>0</v>
          </cell>
          <cell r="K302">
            <v>2.25</v>
          </cell>
          <cell r="L302">
            <v>11016900</v>
          </cell>
        </row>
        <row r="303">
          <cell r="D303" t="str">
            <v>NIFTY2552227550PE</v>
          </cell>
          <cell r="E303" t="str">
            <v>NIFTY</v>
          </cell>
          <cell r="G303">
            <v>27550</v>
          </cell>
          <cell r="H303" t="str">
            <v>PE</v>
          </cell>
          <cell r="J303">
            <v>2539.6500000000015</v>
          </cell>
        </row>
        <row r="304">
          <cell r="C304">
            <v>1300.55</v>
          </cell>
          <cell r="D304" t="str">
            <v>NIFTY2552223750CE</v>
          </cell>
          <cell r="E304" t="str">
            <v>NIFTY</v>
          </cell>
          <cell r="G304">
            <v>23750</v>
          </cell>
          <cell r="H304" t="str">
            <v>CE</v>
          </cell>
          <cell r="J304">
            <v>1260.3499999999985</v>
          </cell>
          <cell r="K304">
            <v>40.20000000000141</v>
          </cell>
          <cell r="L304">
            <v>300</v>
          </cell>
        </row>
        <row r="305">
          <cell r="C305">
            <v>312.3</v>
          </cell>
          <cell r="D305" t="str">
            <v>NIFTY2552224800CE</v>
          </cell>
          <cell r="E305" t="str">
            <v>NIFTY</v>
          </cell>
          <cell r="G305">
            <v>24800</v>
          </cell>
          <cell r="H305" t="str">
            <v>CE</v>
          </cell>
          <cell r="J305">
            <v>210.34999999999854</v>
          </cell>
          <cell r="K305">
            <v>101.95000000000147</v>
          </cell>
          <cell r="L305">
            <v>11241600</v>
          </cell>
        </row>
        <row r="306">
          <cell r="C306">
            <v>9.6999999999999993</v>
          </cell>
          <cell r="D306" t="str">
            <v>NIFTY2552223850PE</v>
          </cell>
          <cell r="E306" t="str">
            <v>NIFTY</v>
          </cell>
          <cell r="G306">
            <v>23850</v>
          </cell>
          <cell r="H306" t="str">
            <v>PE</v>
          </cell>
          <cell r="J306">
            <v>0</v>
          </cell>
          <cell r="K306">
            <v>9.6999999999999993</v>
          </cell>
          <cell r="L306">
            <v>3241050</v>
          </cell>
        </row>
        <row r="307">
          <cell r="C307">
            <v>1251.45</v>
          </cell>
          <cell r="D307" t="str">
            <v>NIFTY2552223800CE</v>
          </cell>
          <cell r="E307" t="str">
            <v>NIFTY</v>
          </cell>
          <cell r="G307">
            <v>23800</v>
          </cell>
          <cell r="H307" t="str">
            <v>CE</v>
          </cell>
          <cell r="J307">
            <v>1210.3499999999985</v>
          </cell>
          <cell r="K307">
            <v>41.100000000001501</v>
          </cell>
          <cell r="L307">
            <v>2475</v>
          </cell>
        </row>
        <row r="308">
          <cell r="C308">
            <v>645</v>
          </cell>
          <cell r="D308" t="str">
            <v>NIFTY2552225650PE</v>
          </cell>
          <cell r="E308" t="str">
            <v>NIFTY</v>
          </cell>
          <cell r="G308">
            <v>25650</v>
          </cell>
          <cell r="H308" t="str">
            <v>PE</v>
          </cell>
          <cell r="J308">
            <v>639.65000000000146</v>
          </cell>
          <cell r="K308">
            <v>5.3499999999985448</v>
          </cell>
          <cell r="L308">
            <v>6150</v>
          </cell>
        </row>
        <row r="309">
          <cell r="C309">
            <v>1336</v>
          </cell>
          <cell r="D309" t="str">
            <v>NIFTY2552223700CE</v>
          </cell>
          <cell r="E309" t="str">
            <v>NIFTY</v>
          </cell>
          <cell r="G309">
            <v>23700</v>
          </cell>
          <cell r="H309" t="str">
            <v>CE</v>
          </cell>
          <cell r="J309">
            <v>1310.3499999999985</v>
          </cell>
          <cell r="K309">
            <v>25.650000000001455</v>
          </cell>
          <cell r="L309">
            <v>27600</v>
          </cell>
        </row>
        <row r="310">
          <cell r="C310">
            <v>11.5</v>
          </cell>
          <cell r="D310" t="str">
            <v>NIFTY2552223950PE</v>
          </cell>
          <cell r="E310" t="str">
            <v>NIFTY</v>
          </cell>
          <cell r="G310">
            <v>23950</v>
          </cell>
          <cell r="H310" t="str">
            <v>PE</v>
          </cell>
          <cell r="J310">
            <v>0</v>
          </cell>
          <cell r="K310">
            <v>11.5</v>
          </cell>
          <cell r="L310">
            <v>5251575</v>
          </cell>
        </row>
        <row r="311">
          <cell r="C311">
            <v>0</v>
          </cell>
          <cell r="D311" t="str">
            <v>NIFTY2552226700PE</v>
          </cell>
          <cell r="E311" t="str">
            <v>NIFTY</v>
          </cell>
          <cell r="G311">
            <v>26700</v>
          </cell>
          <cell r="H311" t="str">
            <v>PE</v>
          </cell>
          <cell r="J311">
            <v>1689.6500000000015</v>
          </cell>
          <cell r="K311">
            <v>-1689.6500000000015</v>
          </cell>
          <cell r="L311">
            <v>0</v>
          </cell>
        </row>
        <row r="312">
          <cell r="C312">
            <v>1540.75</v>
          </cell>
          <cell r="D312" t="str">
            <v>NIFTY2552226600PE</v>
          </cell>
          <cell r="E312" t="str">
            <v>NIFTY</v>
          </cell>
          <cell r="G312">
            <v>26600</v>
          </cell>
          <cell r="H312" t="str">
            <v>PE</v>
          </cell>
          <cell r="J312">
            <v>1589.6500000000015</v>
          </cell>
          <cell r="K312">
            <v>-48.900000000001455</v>
          </cell>
          <cell r="L312">
            <v>0</v>
          </cell>
        </row>
        <row r="313">
          <cell r="C313">
            <v>1530</v>
          </cell>
          <cell r="D313" t="str">
            <v>NIFTY2552223500CE</v>
          </cell>
          <cell r="E313" t="str">
            <v>NIFTY</v>
          </cell>
          <cell r="G313">
            <v>23500</v>
          </cell>
          <cell r="H313" t="str">
            <v>CE</v>
          </cell>
          <cell r="J313">
            <v>1510.3499999999985</v>
          </cell>
          <cell r="K313">
            <v>19.650000000001455</v>
          </cell>
          <cell r="L313">
            <v>9675</v>
          </cell>
        </row>
        <row r="314">
          <cell r="C314">
            <v>8.6999999999999993</v>
          </cell>
          <cell r="D314" t="str">
            <v>NIFTY2552225950CE</v>
          </cell>
          <cell r="E314" t="str">
            <v>NIFTY</v>
          </cell>
          <cell r="G314">
            <v>25950</v>
          </cell>
          <cell r="H314" t="str">
            <v>CE</v>
          </cell>
          <cell r="J314">
            <v>0</v>
          </cell>
          <cell r="K314">
            <v>8.6999999999999993</v>
          </cell>
          <cell r="L314">
            <v>10782900</v>
          </cell>
        </row>
        <row r="315">
          <cell r="C315">
            <v>5.55</v>
          </cell>
          <cell r="D315" t="str">
            <v>NIFTY2552223450PE</v>
          </cell>
          <cell r="E315" t="str">
            <v>NIFTY</v>
          </cell>
          <cell r="G315">
            <v>23450</v>
          </cell>
          <cell r="H315" t="str">
            <v>PE</v>
          </cell>
          <cell r="J315">
            <v>0</v>
          </cell>
          <cell r="K315">
            <v>5.55</v>
          </cell>
          <cell r="L315">
            <v>2722350</v>
          </cell>
        </row>
        <row r="316">
          <cell r="C316">
            <v>1761.95</v>
          </cell>
          <cell r="D316" t="str">
            <v>NIFTY2552223250CE</v>
          </cell>
          <cell r="E316" t="str">
            <v>NIFTY</v>
          </cell>
          <cell r="G316">
            <v>23250</v>
          </cell>
          <cell r="H316" t="str">
            <v>CE</v>
          </cell>
          <cell r="J316">
            <v>1760.3499999999985</v>
          </cell>
          <cell r="K316">
            <v>1.6000000000015007</v>
          </cell>
          <cell r="L316">
            <v>150</v>
          </cell>
        </row>
        <row r="317">
          <cell r="C317">
            <v>57.3</v>
          </cell>
          <cell r="D317" t="str">
            <v>NIFTY2552224650PE</v>
          </cell>
          <cell r="E317" t="str">
            <v>NIFTY</v>
          </cell>
          <cell r="G317">
            <v>24650</v>
          </cell>
          <cell r="H317" t="str">
            <v>PE</v>
          </cell>
          <cell r="J317">
            <v>0</v>
          </cell>
          <cell r="K317">
            <v>57.3</v>
          </cell>
          <cell r="L317">
            <v>19227225</v>
          </cell>
        </row>
        <row r="318">
          <cell r="C318">
            <v>118.3</v>
          </cell>
          <cell r="D318" t="str">
            <v>NIFTY2552225150CE</v>
          </cell>
          <cell r="E318" t="str">
            <v>NIFTY</v>
          </cell>
          <cell r="G318">
            <v>25150</v>
          </cell>
          <cell r="H318" t="str">
            <v>CE</v>
          </cell>
          <cell r="J318">
            <v>0</v>
          </cell>
          <cell r="K318">
            <v>118.3</v>
          </cell>
          <cell r="L318">
            <v>44094150</v>
          </cell>
        </row>
        <row r="319">
          <cell r="C319">
            <v>845.35</v>
          </cell>
          <cell r="D319" t="str">
            <v>NIFTY2552224200CE</v>
          </cell>
          <cell r="E319" t="str">
            <v>NIFTY</v>
          </cell>
          <cell r="G319">
            <v>24200</v>
          </cell>
          <cell r="H319" t="str">
            <v>CE</v>
          </cell>
          <cell r="J319">
            <v>810.34999999999854</v>
          </cell>
          <cell r="K319">
            <v>35.000000000001478</v>
          </cell>
          <cell r="L319">
            <v>38325</v>
          </cell>
        </row>
        <row r="320">
          <cell r="C320">
            <v>2.6</v>
          </cell>
          <cell r="D320" t="str">
            <v>NIFTY2552222900PE</v>
          </cell>
          <cell r="E320" t="str">
            <v>NIFTY</v>
          </cell>
          <cell r="G320">
            <v>22900</v>
          </cell>
          <cell r="H320" t="str">
            <v>PE</v>
          </cell>
          <cell r="J320">
            <v>0</v>
          </cell>
          <cell r="K320">
            <v>2.6</v>
          </cell>
          <cell r="L320">
            <v>3097575</v>
          </cell>
        </row>
        <row r="321">
          <cell r="C321">
            <v>22.15</v>
          </cell>
          <cell r="D321" t="str">
            <v>NIFTY2552225650CE</v>
          </cell>
          <cell r="E321" t="str">
            <v>NIFTY</v>
          </cell>
          <cell r="G321">
            <v>25650</v>
          </cell>
          <cell r="H321" t="str">
            <v>CE</v>
          </cell>
          <cell r="J321">
            <v>0</v>
          </cell>
          <cell r="K321">
            <v>22.15</v>
          </cell>
          <cell r="L321">
            <v>15972900</v>
          </cell>
        </row>
        <row r="322">
          <cell r="C322">
            <v>10.1</v>
          </cell>
          <cell r="D322" t="str">
            <v>NIFTY2552225900CE</v>
          </cell>
          <cell r="E322" t="str">
            <v>NIFTY</v>
          </cell>
          <cell r="G322">
            <v>25900</v>
          </cell>
          <cell r="H322" t="str">
            <v>CE</v>
          </cell>
          <cell r="J322">
            <v>0</v>
          </cell>
          <cell r="K322">
            <v>10.1</v>
          </cell>
          <cell r="L322">
            <v>21451800</v>
          </cell>
        </row>
        <row r="323">
          <cell r="C323">
            <v>2385.0500000000002</v>
          </cell>
          <cell r="D323" t="str">
            <v>NIFTY2552222650CE</v>
          </cell>
          <cell r="E323" t="str">
            <v>NIFTY</v>
          </cell>
          <cell r="G323">
            <v>22650</v>
          </cell>
          <cell r="H323" t="str">
            <v>CE</v>
          </cell>
          <cell r="J323">
            <v>2360.3499999999985</v>
          </cell>
          <cell r="K323">
            <v>24.700000000001637</v>
          </cell>
          <cell r="L323">
            <v>75</v>
          </cell>
        </row>
        <row r="324">
          <cell r="C324">
            <v>244</v>
          </cell>
          <cell r="D324" t="str">
            <v>NIFTY2552224900CE</v>
          </cell>
          <cell r="E324" t="str">
            <v>NIFTY</v>
          </cell>
          <cell r="G324">
            <v>24900</v>
          </cell>
          <cell r="H324" t="str">
            <v>CE</v>
          </cell>
          <cell r="J324">
            <v>110.34999999999854</v>
          </cell>
          <cell r="K324">
            <v>133.65000000000146</v>
          </cell>
          <cell r="L324">
            <v>26922000</v>
          </cell>
        </row>
        <row r="325">
          <cell r="C325">
            <v>3.6</v>
          </cell>
          <cell r="D325" t="str">
            <v>NIFTY2552223150PE</v>
          </cell>
          <cell r="E325" t="str">
            <v>NIFTY</v>
          </cell>
          <cell r="G325">
            <v>23150</v>
          </cell>
          <cell r="H325" t="str">
            <v>PE</v>
          </cell>
          <cell r="J325">
            <v>0</v>
          </cell>
          <cell r="K325">
            <v>3.6</v>
          </cell>
          <cell r="L325">
            <v>1520100</v>
          </cell>
        </row>
        <row r="326">
          <cell r="D326" t="str">
            <v>NIFTY2552227000PE</v>
          </cell>
          <cell r="E326" t="str">
            <v>NIFTY</v>
          </cell>
          <cell r="G326">
            <v>27000</v>
          </cell>
          <cell r="H326" t="str">
            <v>PE</v>
          </cell>
          <cell r="J326">
            <v>1989.6500000000015</v>
          </cell>
        </row>
        <row r="327">
          <cell r="C327">
            <v>609.29999999999995</v>
          </cell>
          <cell r="D327" t="str">
            <v>NIFTY2552224450CE</v>
          </cell>
          <cell r="E327" t="str">
            <v>NIFTY</v>
          </cell>
          <cell r="G327">
            <v>24450</v>
          </cell>
          <cell r="H327" t="str">
            <v>CE</v>
          </cell>
          <cell r="J327">
            <v>560.34999999999854</v>
          </cell>
          <cell r="K327">
            <v>48.95000000000141</v>
          </cell>
          <cell r="L327">
            <v>42075</v>
          </cell>
        </row>
        <row r="328">
          <cell r="C328">
            <v>5.2</v>
          </cell>
          <cell r="D328" t="str">
            <v>NIFTY2552223400PE</v>
          </cell>
          <cell r="E328" t="str">
            <v>NIFTY</v>
          </cell>
          <cell r="G328">
            <v>23400</v>
          </cell>
          <cell r="H328" t="str">
            <v>PE</v>
          </cell>
          <cell r="J328">
            <v>0</v>
          </cell>
          <cell r="K328">
            <v>5.2</v>
          </cell>
          <cell r="L328">
            <v>7959225</v>
          </cell>
        </row>
        <row r="329">
          <cell r="C329">
            <v>2.65</v>
          </cell>
          <cell r="D329" t="str">
            <v>NIFTY2552226550CE</v>
          </cell>
          <cell r="E329" t="str">
            <v>NIFTY</v>
          </cell>
          <cell r="G329">
            <v>26550</v>
          </cell>
          <cell r="H329" t="str">
            <v>CE</v>
          </cell>
          <cell r="J329">
            <v>0</v>
          </cell>
          <cell r="K329">
            <v>2.65</v>
          </cell>
          <cell r="L329">
            <v>3988425</v>
          </cell>
        </row>
        <row r="330">
          <cell r="C330">
            <v>598</v>
          </cell>
          <cell r="D330" t="str">
            <v>NIFTY2552225600PE</v>
          </cell>
          <cell r="E330" t="str">
            <v>NIFTY</v>
          </cell>
          <cell r="G330">
            <v>25600</v>
          </cell>
          <cell r="H330" t="str">
            <v>PE</v>
          </cell>
          <cell r="J330">
            <v>589.65000000000146</v>
          </cell>
          <cell r="K330">
            <v>8.3499999999985448</v>
          </cell>
          <cell r="L330">
            <v>109950</v>
          </cell>
        </row>
        <row r="331">
          <cell r="C331">
            <v>0</v>
          </cell>
          <cell r="D331" t="str">
            <v>NIFTY2552226750PE</v>
          </cell>
          <cell r="E331" t="str">
            <v>NIFTY</v>
          </cell>
          <cell r="G331">
            <v>26750</v>
          </cell>
          <cell r="H331" t="str">
            <v>PE</v>
          </cell>
          <cell r="J331">
            <v>1739.6500000000015</v>
          </cell>
          <cell r="K331">
            <v>-1739.6500000000015</v>
          </cell>
          <cell r="L331">
            <v>0</v>
          </cell>
        </row>
        <row r="332">
          <cell r="D332" t="str">
            <v>NIFTY2552226850CE</v>
          </cell>
          <cell r="E332" t="str">
            <v>NIFTY</v>
          </cell>
          <cell r="G332">
            <v>26850</v>
          </cell>
          <cell r="H332" t="str">
            <v>CE</v>
          </cell>
          <cell r="J332">
            <v>0</v>
          </cell>
        </row>
        <row r="333">
          <cell r="C333">
            <v>1093.0999999999999</v>
          </cell>
          <cell r="D333" t="str">
            <v>NIFTY2552223950CE</v>
          </cell>
          <cell r="E333" t="str">
            <v>NIFTY</v>
          </cell>
          <cell r="G333">
            <v>23950</v>
          </cell>
          <cell r="H333" t="str">
            <v>CE</v>
          </cell>
          <cell r="J333">
            <v>1060.3499999999985</v>
          </cell>
          <cell r="K333">
            <v>32.750000000001364</v>
          </cell>
          <cell r="L333">
            <v>975</v>
          </cell>
        </row>
        <row r="334">
          <cell r="C334">
            <v>20.75</v>
          </cell>
          <cell r="D334" t="str">
            <v>NIFTY2552224250PE</v>
          </cell>
          <cell r="E334" t="str">
            <v>NIFTY</v>
          </cell>
          <cell r="G334">
            <v>24250</v>
          </cell>
          <cell r="H334" t="str">
            <v>PE</v>
          </cell>
          <cell r="J334">
            <v>0</v>
          </cell>
          <cell r="K334">
            <v>20.75</v>
          </cell>
          <cell r="L334">
            <v>8852025</v>
          </cell>
        </row>
        <row r="335">
          <cell r="C335">
            <v>5</v>
          </cell>
          <cell r="D335" t="str">
            <v>NIFTY2552226150CE</v>
          </cell>
          <cell r="E335" t="str">
            <v>NIFTY</v>
          </cell>
          <cell r="G335">
            <v>26150</v>
          </cell>
          <cell r="H335" t="str">
            <v>CE</v>
          </cell>
          <cell r="J335">
            <v>0</v>
          </cell>
          <cell r="K335">
            <v>5</v>
          </cell>
          <cell r="L335">
            <v>4909125</v>
          </cell>
        </row>
        <row r="336">
          <cell r="C336">
            <v>1186.05</v>
          </cell>
          <cell r="D336" t="str">
            <v>NIFTY2552226250PE</v>
          </cell>
          <cell r="E336" t="str">
            <v>NIFTY</v>
          </cell>
          <cell r="G336">
            <v>26250</v>
          </cell>
          <cell r="H336" t="str">
            <v>PE</v>
          </cell>
          <cell r="J336">
            <v>1239.6500000000015</v>
          </cell>
          <cell r="K336">
            <v>-53.600000000001501</v>
          </cell>
          <cell r="L336">
            <v>0</v>
          </cell>
        </row>
        <row r="337">
          <cell r="C337">
            <v>1448.65</v>
          </cell>
          <cell r="D337" t="str">
            <v>NIFTY2552223600CE</v>
          </cell>
          <cell r="E337" t="str">
            <v>NIFTY</v>
          </cell>
          <cell r="G337">
            <v>23600</v>
          </cell>
          <cell r="H337" t="str">
            <v>CE</v>
          </cell>
          <cell r="J337">
            <v>1410.3499999999985</v>
          </cell>
          <cell r="K337">
            <v>38.300000000001546</v>
          </cell>
          <cell r="L337">
            <v>2625</v>
          </cell>
        </row>
        <row r="338">
          <cell r="D338" t="str">
            <v>NIFTY2552227450PE</v>
          </cell>
          <cell r="E338" t="str">
            <v>NIFTY</v>
          </cell>
          <cell r="G338">
            <v>27450</v>
          </cell>
          <cell r="H338" t="str">
            <v>PE</v>
          </cell>
          <cell r="J338">
            <v>2439.6500000000015</v>
          </cell>
        </row>
        <row r="339">
          <cell r="C339">
            <v>12.55</v>
          </cell>
          <cell r="D339" t="str">
            <v>NIFTY2552224000PE</v>
          </cell>
          <cell r="E339" t="str">
            <v>NIFTY</v>
          </cell>
          <cell r="G339">
            <v>24000</v>
          </cell>
          <cell r="H339" t="str">
            <v>PE</v>
          </cell>
          <cell r="J339">
            <v>0</v>
          </cell>
          <cell r="K339">
            <v>12.55</v>
          </cell>
          <cell r="L339">
            <v>31415025</v>
          </cell>
        </row>
        <row r="340">
          <cell r="C340">
            <v>5.75</v>
          </cell>
          <cell r="D340" t="str">
            <v>NIFTY2552226100CE</v>
          </cell>
          <cell r="E340" t="str">
            <v>NIFTY</v>
          </cell>
          <cell r="G340">
            <v>26100</v>
          </cell>
          <cell r="H340" t="str">
            <v>CE</v>
          </cell>
          <cell r="J340">
            <v>0</v>
          </cell>
          <cell r="K340">
            <v>5.75</v>
          </cell>
          <cell r="L340">
            <v>12742875</v>
          </cell>
        </row>
        <row r="341">
          <cell r="C341">
            <v>2246.9</v>
          </cell>
          <cell r="D341" t="str">
            <v>NIFTY2552222800CE</v>
          </cell>
          <cell r="E341" t="str">
            <v>NIFTY</v>
          </cell>
          <cell r="G341">
            <v>22800</v>
          </cell>
          <cell r="H341" t="str">
            <v>CE</v>
          </cell>
          <cell r="J341">
            <v>2210.3499999999985</v>
          </cell>
          <cell r="K341">
            <v>36.550000000001546</v>
          </cell>
          <cell r="L341">
            <v>675</v>
          </cell>
        </row>
        <row r="342">
          <cell r="C342">
            <v>7.7</v>
          </cell>
          <cell r="D342" t="str">
            <v>NIFTY2552226000CE</v>
          </cell>
          <cell r="E342" t="str">
            <v>NIFTY</v>
          </cell>
          <cell r="G342">
            <v>26000</v>
          </cell>
          <cell r="H342" t="str">
            <v>CE</v>
          </cell>
          <cell r="J342">
            <v>0</v>
          </cell>
          <cell r="K342">
            <v>7.7</v>
          </cell>
          <cell r="L342">
            <v>45518850</v>
          </cell>
        </row>
        <row r="343">
          <cell r="D343" t="str">
            <v>NIFTY2552227050PE</v>
          </cell>
          <cell r="E343" t="str">
            <v>NIFTY</v>
          </cell>
          <cell r="G343">
            <v>27050</v>
          </cell>
          <cell r="H343" t="str">
            <v>PE</v>
          </cell>
          <cell r="J343">
            <v>2039.6500000000015</v>
          </cell>
        </row>
        <row r="344">
          <cell r="D344" t="str">
            <v>NIFTY2552227400PE</v>
          </cell>
          <cell r="E344" t="str">
            <v>NIFTY</v>
          </cell>
          <cell r="G344">
            <v>27400</v>
          </cell>
          <cell r="H344" t="str">
            <v>PE</v>
          </cell>
          <cell r="J344">
            <v>2389.6500000000015</v>
          </cell>
        </row>
        <row r="345">
          <cell r="D345" t="str">
            <v>NIFTY2552227350PE</v>
          </cell>
          <cell r="E345" t="str">
            <v>NIFTY</v>
          </cell>
          <cell r="G345">
            <v>27350</v>
          </cell>
          <cell r="H345" t="str">
            <v>PE</v>
          </cell>
          <cell r="J345">
            <v>2339.6500000000015</v>
          </cell>
        </row>
        <row r="346">
          <cell r="C346">
            <v>1647.15</v>
          </cell>
          <cell r="D346" t="str">
            <v>NIFTY2552223400CE</v>
          </cell>
          <cell r="E346" t="str">
            <v>NIFTY</v>
          </cell>
          <cell r="G346">
            <v>23400</v>
          </cell>
          <cell r="H346" t="str">
            <v>CE</v>
          </cell>
          <cell r="J346">
            <v>1610.3499999999985</v>
          </cell>
          <cell r="K346">
            <v>36.800000000001546</v>
          </cell>
          <cell r="L346">
            <v>300</v>
          </cell>
        </row>
        <row r="347">
          <cell r="C347">
            <v>11.6</v>
          </cell>
          <cell r="D347" t="str">
            <v>NIFTY2552225850CE</v>
          </cell>
          <cell r="E347" t="str">
            <v>NIFTY</v>
          </cell>
          <cell r="G347">
            <v>25850</v>
          </cell>
          <cell r="H347" t="str">
            <v>CE</v>
          </cell>
          <cell r="J347">
            <v>0</v>
          </cell>
          <cell r="K347">
            <v>11.6</v>
          </cell>
          <cell r="L347">
            <v>12900000</v>
          </cell>
        </row>
        <row r="348">
          <cell r="C348">
            <v>77.099999999999994</v>
          </cell>
          <cell r="D348" t="str">
            <v>NIFTY2552224750PE</v>
          </cell>
          <cell r="E348" t="str">
            <v>NIFTY</v>
          </cell>
          <cell r="G348">
            <v>24750</v>
          </cell>
          <cell r="H348" t="str">
            <v>PE</v>
          </cell>
          <cell r="J348">
            <v>0</v>
          </cell>
          <cell r="K348">
            <v>77.099999999999994</v>
          </cell>
          <cell r="L348">
            <v>34218225</v>
          </cell>
        </row>
        <row r="349">
          <cell r="C349">
            <v>2.85</v>
          </cell>
          <cell r="D349" t="str">
            <v>NIFTY2552222950PE</v>
          </cell>
          <cell r="E349" t="str">
            <v>NIFTY</v>
          </cell>
          <cell r="G349">
            <v>22950</v>
          </cell>
          <cell r="H349" t="str">
            <v>PE</v>
          </cell>
          <cell r="J349">
            <v>0</v>
          </cell>
          <cell r="K349">
            <v>2.85</v>
          </cell>
          <cell r="L349">
            <v>1329450</v>
          </cell>
        </row>
        <row r="350">
          <cell r="C350">
            <v>6.7</v>
          </cell>
          <cell r="D350" t="str">
            <v>NIFTY2552223600PE</v>
          </cell>
          <cell r="E350" t="str">
            <v>NIFTY</v>
          </cell>
          <cell r="G350">
            <v>23600</v>
          </cell>
          <cell r="H350" t="str">
            <v>PE</v>
          </cell>
          <cell r="J350">
            <v>0</v>
          </cell>
          <cell r="K350">
            <v>6.7</v>
          </cell>
          <cell r="L350">
            <v>6100875</v>
          </cell>
        </row>
        <row r="351">
          <cell r="C351">
            <v>36.85</v>
          </cell>
          <cell r="D351" t="str">
            <v>NIFTY2552225500CE</v>
          </cell>
          <cell r="E351" t="str">
            <v>NIFTY</v>
          </cell>
          <cell r="G351">
            <v>25500</v>
          </cell>
          <cell r="H351" t="str">
            <v>CE</v>
          </cell>
          <cell r="J351">
            <v>0</v>
          </cell>
          <cell r="K351">
            <v>36.85</v>
          </cell>
          <cell r="L351">
            <v>85953675</v>
          </cell>
        </row>
        <row r="352">
          <cell r="D352" t="str">
            <v>NIFTY2552227300PE</v>
          </cell>
          <cell r="E352" t="str">
            <v>NIFTY</v>
          </cell>
          <cell r="G352">
            <v>27300</v>
          </cell>
          <cell r="H352" t="str">
            <v>PE</v>
          </cell>
          <cell r="J352">
            <v>2289.6500000000015</v>
          </cell>
        </row>
        <row r="353">
          <cell r="C353">
            <v>1739.6</v>
          </cell>
          <cell r="D353" t="str">
            <v>NIFTY2552223300CE</v>
          </cell>
          <cell r="E353" t="str">
            <v>NIFTY</v>
          </cell>
          <cell r="G353">
            <v>23300</v>
          </cell>
          <cell r="H353" t="str">
            <v>CE</v>
          </cell>
          <cell r="J353">
            <v>1710.3499999999985</v>
          </cell>
          <cell r="K353">
            <v>29.250000000001364</v>
          </cell>
          <cell r="L353">
            <v>1650</v>
          </cell>
        </row>
        <row r="354">
          <cell r="C354">
            <v>3.85</v>
          </cell>
          <cell r="D354" t="str">
            <v>NIFTY2552223200PE</v>
          </cell>
          <cell r="E354" t="str">
            <v>NIFTY</v>
          </cell>
          <cell r="G354">
            <v>23200</v>
          </cell>
          <cell r="H354" t="str">
            <v>PE</v>
          </cell>
          <cell r="J354">
            <v>0</v>
          </cell>
          <cell r="K354">
            <v>3.85</v>
          </cell>
          <cell r="L354">
            <v>7167000</v>
          </cell>
        </row>
        <row r="355">
          <cell r="C355">
            <v>2.2999999999999998</v>
          </cell>
          <cell r="D355" t="str">
            <v>NIFTY2552226650CE</v>
          </cell>
          <cell r="E355" t="str">
            <v>NIFTY</v>
          </cell>
          <cell r="G355">
            <v>26650</v>
          </cell>
          <cell r="H355" t="str">
            <v>CE</v>
          </cell>
          <cell r="J355">
            <v>0</v>
          </cell>
          <cell r="K355">
            <v>2.2999999999999998</v>
          </cell>
          <cell r="L355">
            <v>13870125</v>
          </cell>
        </row>
        <row r="356">
          <cell r="D356" t="str">
            <v>NIFTY2552226950CE</v>
          </cell>
          <cell r="E356" t="str">
            <v>NIFTY</v>
          </cell>
          <cell r="G356">
            <v>26950</v>
          </cell>
          <cell r="H356" t="str">
            <v>CE</v>
          </cell>
          <cell r="J356">
            <v>0</v>
          </cell>
        </row>
        <row r="357">
          <cell r="C357">
            <v>1142.1500000000001</v>
          </cell>
          <cell r="D357" t="str">
            <v>NIFTY2552223900CE</v>
          </cell>
          <cell r="E357" t="str">
            <v>NIFTY</v>
          </cell>
          <cell r="G357">
            <v>23900</v>
          </cell>
          <cell r="H357" t="str">
            <v>CE</v>
          </cell>
          <cell r="J357">
            <v>1110.3499999999985</v>
          </cell>
          <cell r="K357">
            <v>31.800000000001546</v>
          </cell>
          <cell r="L357">
            <v>21900</v>
          </cell>
        </row>
        <row r="358">
          <cell r="C358">
            <v>388</v>
          </cell>
          <cell r="D358" t="str">
            <v>NIFTY2552225350PE</v>
          </cell>
          <cell r="E358" t="str">
            <v>NIFTY</v>
          </cell>
          <cell r="G358">
            <v>25350</v>
          </cell>
          <cell r="H358" t="str">
            <v>PE</v>
          </cell>
          <cell r="J358">
            <v>339.65000000000146</v>
          </cell>
          <cell r="K358">
            <v>48.349999999998545</v>
          </cell>
          <cell r="L358">
            <v>536175</v>
          </cell>
        </row>
        <row r="359">
          <cell r="C359">
            <v>1463.85</v>
          </cell>
          <cell r="D359" t="str">
            <v>NIFTY2552226500PE</v>
          </cell>
          <cell r="E359" t="str">
            <v>NIFTY</v>
          </cell>
          <cell r="G359">
            <v>26500</v>
          </cell>
          <cell r="H359" t="str">
            <v>PE</v>
          </cell>
          <cell r="J359">
            <v>1489.6500000000015</v>
          </cell>
          <cell r="K359">
            <v>-25.800000000001546</v>
          </cell>
          <cell r="L359">
            <v>12825</v>
          </cell>
        </row>
        <row r="360">
          <cell r="D360" t="str">
            <v>NIFTY2552227000CE</v>
          </cell>
          <cell r="E360" t="str">
            <v>NIFTY</v>
          </cell>
          <cell r="G360">
            <v>27000</v>
          </cell>
          <cell r="H360" t="str">
            <v>CE</v>
          </cell>
          <cell r="J360">
            <v>0</v>
          </cell>
        </row>
        <row r="361">
          <cell r="C361">
            <v>985.3</v>
          </cell>
          <cell r="D361" t="str">
            <v>NIFTY2552224050CE</v>
          </cell>
          <cell r="E361" t="str">
            <v>NIFTY</v>
          </cell>
          <cell r="G361">
            <v>24050</v>
          </cell>
          <cell r="H361" t="str">
            <v>CE</v>
          </cell>
          <cell r="J361">
            <v>960.34999999999854</v>
          </cell>
          <cell r="K361">
            <v>24.95000000000141</v>
          </cell>
          <cell r="L361">
            <v>4050</v>
          </cell>
        </row>
        <row r="362">
          <cell r="C362">
            <v>6.35</v>
          </cell>
          <cell r="D362" t="str">
            <v>NIFTY2552223550PE</v>
          </cell>
          <cell r="E362" t="str">
            <v>NIFTY</v>
          </cell>
          <cell r="G362">
            <v>23550</v>
          </cell>
          <cell r="H362" t="str">
            <v>PE</v>
          </cell>
          <cell r="J362">
            <v>0</v>
          </cell>
          <cell r="K362">
            <v>6.35</v>
          </cell>
          <cell r="L362">
            <v>2608200</v>
          </cell>
        </row>
        <row r="363">
          <cell r="C363">
            <v>4.75</v>
          </cell>
          <cell r="D363" t="str">
            <v>NIFTY2552223350PE</v>
          </cell>
          <cell r="E363" t="str">
            <v>NIFTY</v>
          </cell>
          <cell r="G363">
            <v>23350</v>
          </cell>
          <cell r="H363" t="str">
            <v>PE</v>
          </cell>
          <cell r="J363">
            <v>0</v>
          </cell>
          <cell r="K363">
            <v>4.75</v>
          </cell>
          <cell r="L363">
            <v>2335950</v>
          </cell>
        </row>
        <row r="364">
          <cell r="C364">
            <v>1715.05</v>
          </cell>
          <cell r="D364" t="str">
            <v>NIFTY2552226650PE</v>
          </cell>
          <cell r="E364" t="str">
            <v>NIFTY</v>
          </cell>
          <cell r="G364">
            <v>26650</v>
          </cell>
          <cell r="H364" t="str">
            <v>PE</v>
          </cell>
          <cell r="J364">
            <v>1639.6500000000015</v>
          </cell>
          <cell r="K364">
            <v>75.399999999998499</v>
          </cell>
          <cell r="L364">
            <v>300</v>
          </cell>
        </row>
        <row r="365">
          <cell r="C365">
            <v>276.60000000000002</v>
          </cell>
          <cell r="D365" t="str">
            <v>NIFTY2552224850CE</v>
          </cell>
          <cell r="E365" t="str">
            <v>NIFTY</v>
          </cell>
          <cell r="G365">
            <v>24850</v>
          </cell>
          <cell r="H365" t="str">
            <v>CE</v>
          </cell>
          <cell r="J365">
            <v>160.34999999999854</v>
          </cell>
          <cell r="K365">
            <v>116.25000000000148</v>
          </cell>
          <cell r="L365">
            <v>5390250</v>
          </cell>
        </row>
        <row r="366">
          <cell r="C366">
            <v>1297.8499999999999</v>
          </cell>
          <cell r="D366" t="str">
            <v>NIFTY2552226350PE</v>
          </cell>
          <cell r="E366" t="str">
            <v>NIFTY</v>
          </cell>
          <cell r="G366">
            <v>26350</v>
          </cell>
          <cell r="H366" t="str">
            <v>PE</v>
          </cell>
          <cell r="J366">
            <v>1339.6500000000015</v>
          </cell>
          <cell r="K366">
            <v>-41.800000000001546</v>
          </cell>
          <cell r="L366">
            <v>0</v>
          </cell>
        </row>
        <row r="367">
          <cell r="C367">
            <v>2.5</v>
          </cell>
          <cell r="D367" t="str">
            <v>NIFTY2552226600CE</v>
          </cell>
          <cell r="E367" t="str">
            <v>NIFTY</v>
          </cell>
          <cell r="G367">
            <v>26600</v>
          </cell>
          <cell r="H367" t="str">
            <v>CE</v>
          </cell>
          <cell r="J367">
            <v>0</v>
          </cell>
          <cell r="K367">
            <v>2.5</v>
          </cell>
          <cell r="L367">
            <v>11497950</v>
          </cell>
        </row>
        <row r="368">
          <cell r="C368">
            <v>1671.7</v>
          </cell>
          <cell r="D368" t="str">
            <v>NIFTY2552223350CE</v>
          </cell>
          <cell r="E368" t="str">
            <v>NIFTY</v>
          </cell>
          <cell r="G368">
            <v>23350</v>
          </cell>
          <cell r="H368" t="str">
            <v>CE</v>
          </cell>
          <cell r="J368">
            <v>1660.3499999999985</v>
          </cell>
          <cell r="K368">
            <v>11.350000000001501</v>
          </cell>
          <cell r="L368">
            <v>75</v>
          </cell>
        </row>
        <row r="369">
          <cell r="C369">
            <v>6</v>
          </cell>
          <cell r="D369" t="str">
            <v>NIFTY2552223500PE</v>
          </cell>
          <cell r="E369" t="str">
            <v>NIFTY</v>
          </cell>
          <cell r="G369">
            <v>23500</v>
          </cell>
          <cell r="H369" t="str">
            <v>PE</v>
          </cell>
          <cell r="J369">
            <v>0</v>
          </cell>
          <cell r="K369">
            <v>6</v>
          </cell>
          <cell r="L369">
            <v>16514925</v>
          </cell>
        </row>
        <row r="370">
          <cell r="C370">
            <v>215.3</v>
          </cell>
          <cell r="D370" t="str">
            <v>NIFTY2552225100PE</v>
          </cell>
          <cell r="E370" t="str">
            <v>NIFTY</v>
          </cell>
          <cell r="G370">
            <v>25100</v>
          </cell>
          <cell r="H370" t="str">
            <v>PE</v>
          </cell>
          <cell r="J370">
            <v>89.650000000001455</v>
          </cell>
          <cell r="K370">
            <v>125.64999999999856</v>
          </cell>
          <cell r="L370">
            <v>47333700</v>
          </cell>
        </row>
        <row r="371">
          <cell r="C371">
            <v>121.5</v>
          </cell>
          <cell r="D371" t="str">
            <v>NIFTY2552224900PE</v>
          </cell>
          <cell r="E371" t="str">
            <v>NIFTY</v>
          </cell>
          <cell r="G371">
            <v>24900</v>
          </cell>
          <cell r="H371" t="str">
            <v>PE</v>
          </cell>
          <cell r="J371">
            <v>0</v>
          </cell>
          <cell r="K371">
            <v>121.5</v>
          </cell>
          <cell r="L371">
            <v>87066450</v>
          </cell>
        </row>
        <row r="372">
          <cell r="C372">
            <v>1396.05</v>
          </cell>
          <cell r="D372" t="str">
            <v>NIFTY2552226450PE</v>
          </cell>
          <cell r="E372" t="str">
            <v>NIFTY</v>
          </cell>
          <cell r="G372">
            <v>26450</v>
          </cell>
          <cell r="H372" t="str">
            <v>PE</v>
          </cell>
          <cell r="J372">
            <v>1439.6500000000015</v>
          </cell>
          <cell r="K372">
            <v>-43.600000000001501</v>
          </cell>
          <cell r="L372">
            <v>0</v>
          </cell>
        </row>
        <row r="373">
          <cell r="C373">
            <v>1286.0999999999999</v>
          </cell>
          <cell r="D373" t="str">
            <v>NIFTY2552226050PE</v>
          </cell>
          <cell r="E373" t="str">
            <v>NIFTY</v>
          </cell>
          <cell r="G373">
            <v>26050</v>
          </cell>
          <cell r="H373" t="str">
            <v>PE</v>
          </cell>
          <cell r="J373">
            <v>1039.6500000000015</v>
          </cell>
          <cell r="K373">
            <v>246.44999999999845</v>
          </cell>
          <cell r="L373">
            <v>0</v>
          </cell>
        </row>
        <row r="374">
          <cell r="C374">
            <v>465.1</v>
          </cell>
          <cell r="D374" t="str">
            <v>NIFTY2552225450PE</v>
          </cell>
          <cell r="E374" t="str">
            <v>NIFTY</v>
          </cell>
          <cell r="G374">
            <v>25450</v>
          </cell>
          <cell r="H374" t="str">
            <v>PE</v>
          </cell>
          <cell r="J374">
            <v>439.65000000000146</v>
          </cell>
          <cell r="K374">
            <v>25.449999999998568</v>
          </cell>
          <cell r="L374">
            <v>112125</v>
          </cell>
        </row>
        <row r="375">
          <cell r="C375">
            <v>4.1500000000000004</v>
          </cell>
          <cell r="D375" t="str">
            <v>NIFTY2552223250PE</v>
          </cell>
          <cell r="E375" t="str">
            <v>NIFTY</v>
          </cell>
          <cell r="G375">
            <v>23250</v>
          </cell>
          <cell r="H375" t="str">
            <v>PE</v>
          </cell>
          <cell r="J375">
            <v>0</v>
          </cell>
          <cell r="K375">
            <v>4.1500000000000004</v>
          </cell>
          <cell r="L375">
            <v>1940700</v>
          </cell>
        </row>
        <row r="376">
          <cell r="C376">
            <v>2.75</v>
          </cell>
          <cell r="D376" t="str">
            <v>NIFTY2552226500CE</v>
          </cell>
          <cell r="E376" t="str">
            <v>NIFTY</v>
          </cell>
          <cell r="G376">
            <v>26500</v>
          </cell>
          <cell r="H376" t="str">
            <v>CE</v>
          </cell>
          <cell r="J376">
            <v>0</v>
          </cell>
          <cell r="K376">
            <v>2.75</v>
          </cell>
          <cell r="L376">
            <v>25165425</v>
          </cell>
        </row>
        <row r="377">
          <cell r="C377">
            <v>213.85</v>
          </cell>
          <cell r="D377" t="str">
            <v>NIFTY2552224950CE</v>
          </cell>
          <cell r="E377" t="str">
            <v>NIFTY</v>
          </cell>
          <cell r="G377">
            <v>24950</v>
          </cell>
          <cell r="H377" t="str">
            <v>CE</v>
          </cell>
          <cell r="J377">
            <v>60.349999999998545</v>
          </cell>
          <cell r="K377">
            <v>153.50000000000145</v>
          </cell>
          <cell r="L377">
            <v>37364625</v>
          </cell>
        </row>
        <row r="378">
          <cell r="C378">
            <v>894.3</v>
          </cell>
          <cell r="D378" t="str">
            <v>NIFTY2552224150CE</v>
          </cell>
          <cell r="E378" t="str">
            <v>NIFTY</v>
          </cell>
          <cell r="G378">
            <v>24150</v>
          </cell>
          <cell r="H378" t="str">
            <v>CE</v>
          </cell>
          <cell r="J378">
            <v>860.34999999999854</v>
          </cell>
          <cell r="K378">
            <v>33.95000000000141</v>
          </cell>
          <cell r="L378">
            <v>5850</v>
          </cell>
        </row>
        <row r="379">
          <cell r="C379">
            <v>3.7</v>
          </cell>
          <cell r="D379" t="str">
            <v>NIFTY2552226300CE</v>
          </cell>
          <cell r="E379" t="str">
            <v>NIFTY</v>
          </cell>
          <cell r="G379">
            <v>26300</v>
          </cell>
          <cell r="H379" t="str">
            <v>CE</v>
          </cell>
          <cell r="J379">
            <v>0</v>
          </cell>
          <cell r="K379">
            <v>3.7</v>
          </cell>
          <cell r="L379">
            <v>10462275</v>
          </cell>
        </row>
        <row r="380">
          <cell r="C380">
            <v>1130</v>
          </cell>
          <cell r="D380" t="str">
            <v>NIFTY2552226150PE</v>
          </cell>
          <cell r="E380" t="str">
            <v>NIFTY</v>
          </cell>
          <cell r="G380">
            <v>26150</v>
          </cell>
          <cell r="H380" t="str">
            <v>PE</v>
          </cell>
          <cell r="J380">
            <v>1139.6500000000015</v>
          </cell>
          <cell r="K380">
            <v>-9.6500000000014552</v>
          </cell>
          <cell r="L380">
            <v>375</v>
          </cell>
        </row>
        <row r="381">
          <cell r="C381">
            <v>935.6</v>
          </cell>
          <cell r="D381" t="str">
            <v>NIFTY2552225950PE</v>
          </cell>
          <cell r="E381" t="str">
            <v>NIFTY</v>
          </cell>
          <cell r="G381">
            <v>25950</v>
          </cell>
          <cell r="H381" t="str">
            <v>PE</v>
          </cell>
          <cell r="J381">
            <v>939.65000000000146</v>
          </cell>
          <cell r="K381">
            <v>-4.0500000000014325</v>
          </cell>
          <cell r="L381">
            <v>3150</v>
          </cell>
        </row>
        <row r="382">
          <cell r="C382">
            <v>138.35</v>
          </cell>
          <cell r="D382" t="str">
            <v>NIFTY2552225100CE</v>
          </cell>
          <cell r="E382" t="str">
            <v>NIFTY</v>
          </cell>
          <cell r="G382">
            <v>25100</v>
          </cell>
          <cell r="H382" t="str">
            <v>CE</v>
          </cell>
          <cell r="J382">
            <v>0</v>
          </cell>
          <cell r="K382">
            <v>138.35</v>
          </cell>
          <cell r="L382">
            <v>111527775</v>
          </cell>
        </row>
        <row r="383">
          <cell r="C383">
            <v>16.899999999999999</v>
          </cell>
          <cell r="D383" t="str">
            <v>NIFTY2552224150PE</v>
          </cell>
          <cell r="E383" t="str">
            <v>NIFTY</v>
          </cell>
          <cell r="G383">
            <v>24150</v>
          </cell>
          <cell r="H383" t="str">
            <v>PE</v>
          </cell>
          <cell r="J383">
            <v>0</v>
          </cell>
          <cell r="K383">
            <v>16.899999999999999</v>
          </cell>
          <cell r="L383">
            <v>8398050</v>
          </cell>
        </row>
        <row r="384">
          <cell r="C384">
            <v>15.15</v>
          </cell>
          <cell r="D384" t="str">
            <v>NIFTY2552224100PE</v>
          </cell>
          <cell r="E384" t="str">
            <v>NIFTY</v>
          </cell>
          <cell r="G384">
            <v>24100</v>
          </cell>
          <cell r="H384" t="str">
            <v>PE</v>
          </cell>
          <cell r="J384">
            <v>0</v>
          </cell>
          <cell r="K384">
            <v>15.15</v>
          </cell>
          <cell r="L384">
            <v>11807325</v>
          </cell>
        </row>
        <row r="385">
          <cell r="C385">
            <v>2.35</v>
          </cell>
          <cell r="D385" t="str">
            <v>NIFTY2552222850PE</v>
          </cell>
          <cell r="E385" t="str">
            <v>NIFTY</v>
          </cell>
          <cell r="G385">
            <v>22850</v>
          </cell>
          <cell r="H385" t="str">
            <v>PE</v>
          </cell>
          <cell r="J385">
            <v>0</v>
          </cell>
          <cell r="K385">
            <v>2.35</v>
          </cell>
          <cell r="L385">
            <v>1276650</v>
          </cell>
        </row>
        <row r="386">
          <cell r="D386" t="str">
            <v>NIFTY2552227100CE</v>
          </cell>
          <cell r="E386" t="str">
            <v>NIFTY</v>
          </cell>
          <cell r="G386">
            <v>27100</v>
          </cell>
          <cell r="H386" t="str">
            <v>CE</v>
          </cell>
          <cell r="J386">
            <v>0</v>
          </cell>
        </row>
        <row r="387">
          <cell r="C387">
            <v>37.950000000000003</v>
          </cell>
          <cell r="D387" t="str">
            <v>NIFTY2552224500PE</v>
          </cell>
          <cell r="E387" t="str">
            <v>NIFTY</v>
          </cell>
          <cell r="G387">
            <v>24500</v>
          </cell>
          <cell r="H387" t="str">
            <v>PE</v>
          </cell>
          <cell r="J387">
            <v>0</v>
          </cell>
          <cell r="K387">
            <v>37.950000000000003</v>
          </cell>
          <cell r="L387">
            <v>61434300</v>
          </cell>
        </row>
        <row r="388">
          <cell r="C388">
            <v>4.5</v>
          </cell>
          <cell r="D388" t="str">
            <v>NIFTY2552226200CE</v>
          </cell>
          <cell r="E388" t="str">
            <v>NIFTY</v>
          </cell>
          <cell r="G388">
            <v>26200</v>
          </cell>
          <cell r="H388" t="str">
            <v>CE</v>
          </cell>
          <cell r="J388">
            <v>0</v>
          </cell>
          <cell r="K388">
            <v>4.5</v>
          </cell>
          <cell r="L388">
            <v>16013625</v>
          </cell>
        </row>
        <row r="389">
          <cell r="C389">
            <v>3.25</v>
          </cell>
          <cell r="D389" t="str">
            <v>NIFTY2552223050PE</v>
          </cell>
          <cell r="E389" t="str">
            <v>NIFTY</v>
          </cell>
          <cell r="G389">
            <v>23050</v>
          </cell>
          <cell r="H389" t="str">
            <v>PE</v>
          </cell>
          <cell r="J389">
            <v>0</v>
          </cell>
          <cell r="K389">
            <v>3.25</v>
          </cell>
          <cell r="L389">
            <v>1695975</v>
          </cell>
        </row>
        <row r="390">
          <cell r="C390">
            <v>2.15</v>
          </cell>
          <cell r="D390" t="str">
            <v>NIFTY2552222800PE</v>
          </cell>
          <cell r="E390" t="str">
            <v>NIFTY</v>
          </cell>
          <cell r="G390">
            <v>22800</v>
          </cell>
          <cell r="H390" t="str">
            <v>PE</v>
          </cell>
          <cell r="J390">
            <v>0</v>
          </cell>
          <cell r="K390">
            <v>2.15</v>
          </cell>
          <cell r="L390">
            <v>4857900</v>
          </cell>
        </row>
        <row r="391">
          <cell r="C391">
            <v>475.2</v>
          </cell>
          <cell r="D391" t="str">
            <v>NIFTY2552224600CE</v>
          </cell>
          <cell r="E391" t="str">
            <v>NIFTY</v>
          </cell>
          <cell r="G391">
            <v>24600</v>
          </cell>
          <cell r="H391" t="str">
            <v>CE</v>
          </cell>
          <cell r="J391">
            <v>410.34999999999854</v>
          </cell>
          <cell r="K391">
            <v>64.850000000001444</v>
          </cell>
          <cell r="L391">
            <v>1142625</v>
          </cell>
        </row>
        <row r="392">
          <cell r="C392">
            <v>560</v>
          </cell>
          <cell r="D392" t="str">
            <v>NIFTY2552224500CE</v>
          </cell>
          <cell r="E392" t="str">
            <v>NIFTY</v>
          </cell>
          <cell r="G392">
            <v>24500</v>
          </cell>
          <cell r="H392" t="str">
            <v>CE</v>
          </cell>
          <cell r="J392">
            <v>510.34999999999854</v>
          </cell>
          <cell r="K392">
            <v>49.650000000001455</v>
          </cell>
          <cell r="L392">
            <v>1517475</v>
          </cell>
        </row>
        <row r="393">
          <cell r="C393">
            <v>1496</v>
          </cell>
          <cell r="D393" t="str">
            <v>NIFTY2552223550CE</v>
          </cell>
          <cell r="E393" t="str">
            <v>NIFTY</v>
          </cell>
          <cell r="G393">
            <v>23550</v>
          </cell>
          <cell r="H393" t="str">
            <v>CE</v>
          </cell>
          <cell r="J393">
            <v>1460.3499999999985</v>
          </cell>
          <cell r="K393">
            <v>35.650000000001455</v>
          </cell>
          <cell r="L393">
            <v>75</v>
          </cell>
        </row>
        <row r="394">
          <cell r="D394" t="str">
            <v>NIFTY2552227250PE</v>
          </cell>
          <cell r="E394" t="str">
            <v>NIFTY</v>
          </cell>
          <cell r="G394">
            <v>27250</v>
          </cell>
          <cell r="H394" t="str">
            <v>PE</v>
          </cell>
          <cell r="J394">
            <v>2239.6500000000015</v>
          </cell>
        </row>
        <row r="395">
          <cell r="D395" t="str">
            <v>NIFTY2552227550CE</v>
          </cell>
          <cell r="E395" t="str">
            <v>NIFTY</v>
          </cell>
          <cell r="G395">
            <v>27550</v>
          </cell>
          <cell r="H395" t="str">
            <v>CE</v>
          </cell>
          <cell r="J395">
            <v>0</v>
          </cell>
        </row>
        <row r="396">
          <cell r="D396" t="str">
            <v>NIFTY2552227100PE</v>
          </cell>
          <cell r="E396" t="str">
            <v>NIFTY</v>
          </cell>
          <cell r="G396">
            <v>27100</v>
          </cell>
          <cell r="H396" t="str">
            <v>PE</v>
          </cell>
          <cell r="J396">
            <v>2089.6500000000015</v>
          </cell>
        </row>
        <row r="397">
          <cell r="D397" t="str">
            <v>NIFTY2552226850PE</v>
          </cell>
          <cell r="E397" t="str">
            <v>NIFTY</v>
          </cell>
          <cell r="G397">
            <v>26850</v>
          </cell>
          <cell r="H397" t="str">
            <v>PE</v>
          </cell>
          <cell r="J397">
            <v>1839.6500000000015</v>
          </cell>
        </row>
        <row r="398">
          <cell r="C398">
            <v>426.35</v>
          </cell>
          <cell r="D398" t="str">
            <v>NIFTY2552225400PE</v>
          </cell>
          <cell r="E398" t="str">
            <v>NIFTY</v>
          </cell>
          <cell r="G398">
            <v>25400</v>
          </cell>
          <cell r="H398" t="str">
            <v>PE</v>
          </cell>
          <cell r="J398">
            <v>389.65000000000146</v>
          </cell>
          <cell r="K398">
            <v>36.699999999998568</v>
          </cell>
          <cell r="L398">
            <v>789825</v>
          </cell>
        </row>
        <row r="399">
          <cell r="C399">
            <v>1034</v>
          </cell>
          <cell r="D399" t="str">
            <v>NIFTY2552224000CE</v>
          </cell>
          <cell r="E399" t="str">
            <v>NIFTY</v>
          </cell>
          <cell r="G399">
            <v>24000</v>
          </cell>
          <cell r="H399" t="str">
            <v>CE</v>
          </cell>
          <cell r="J399">
            <v>1010.3499999999985</v>
          </cell>
          <cell r="K399">
            <v>23.650000000001455</v>
          </cell>
          <cell r="L399">
            <v>163950</v>
          </cell>
        </row>
        <row r="400">
          <cell r="C400">
            <v>10.5</v>
          </cell>
          <cell r="D400" t="str">
            <v>NIFTY2552223900PE</v>
          </cell>
          <cell r="E400" t="str">
            <v>NIFTY</v>
          </cell>
          <cell r="G400">
            <v>23900</v>
          </cell>
          <cell r="H400" t="str">
            <v>PE</v>
          </cell>
          <cell r="J400">
            <v>0</v>
          </cell>
          <cell r="K400">
            <v>10.5</v>
          </cell>
          <cell r="L400">
            <v>9026250</v>
          </cell>
        </row>
        <row r="401">
          <cell r="C401">
            <v>26.1</v>
          </cell>
          <cell r="D401" t="str">
            <v>NIFTY2552224350PE</v>
          </cell>
          <cell r="E401" t="str">
            <v>NIFTY</v>
          </cell>
          <cell r="G401">
            <v>24350</v>
          </cell>
          <cell r="H401" t="str">
            <v>PE</v>
          </cell>
          <cell r="J401">
            <v>0</v>
          </cell>
          <cell r="K401">
            <v>26.1</v>
          </cell>
          <cell r="L401">
            <v>9991050</v>
          </cell>
        </row>
        <row r="402">
          <cell r="C402">
            <v>702.45</v>
          </cell>
          <cell r="D402" t="str">
            <v>NIFTY2552224350CE</v>
          </cell>
          <cell r="E402" t="str">
            <v>NIFTY</v>
          </cell>
          <cell r="G402">
            <v>24350</v>
          </cell>
          <cell r="H402" t="str">
            <v>CE</v>
          </cell>
          <cell r="J402">
            <v>660.34999999999854</v>
          </cell>
          <cell r="K402">
            <v>42.100000000001501</v>
          </cell>
          <cell r="L402">
            <v>24675</v>
          </cell>
        </row>
        <row r="403">
          <cell r="C403">
            <v>877.95</v>
          </cell>
          <cell r="D403" t="str">
            <v>NIFTY2552225850PE</v>
          </cell>
          <cell r="E403" t="str">
            <v>NIFTY</v>
          </cell>
          <cell r="G403">
            <v>25850</v>
          </cell>
          <cell r="H403" t="str">
            <v>PE</v>
          </cell>
          <cell r="J403">
            <v>839.65000000000146</v>
          </cell>
          <cell r="K403">
            <v>38.29999999999859</v>
          </cell>
          <cell r="L403">
            <v>675</v>
          </cell>
        </row>
        <row r="404">
          <cell r="C404">
            <v>30.95</v>
          </cell>
          <cell r="D404" t="str">
            <v>NIFTY2552225550CE</v>
          </cell>
          <cell r="E404" t="str">
            <v>NIFTY</v>
          </cell>
          <cell r="G404">
            <v>25550</v>
          </cell>
          <cell r="H404" t="str">
            <v>CE</v>
          </cell>
          <cell r="J404">
            <v>0</v>
          </cell>
          <cell r="K404">
            <v>30.95</v>
          </cell>
          <cell r="L404">
            <v>22662225</v>
          </cell>
        </row>
        <row r="405">
          <cell r="C405">
            <v>513.45000000000005</v>
          </cell>
          <cell r="D405" t="str">
            <v>NIFTY2552225500PE</v>
          </cell>
          <cell r="E405" t="str">
            <v>NIFTY</v>
          </cell>
          <cell r="G405">
            <v>25500</v>
          </cell>
          <cell r="H405" t="str">
            <v>PE</v>
          </cell>
          <cell r="J405">
            <v>489.65000000000146</v>
          </cell>
          <cell r="K405">
            <v>23.79999999999859</v>
          </cell>
          <cell r="L405">
            <v>1677075</v>
          </cell>
        </row>
        <row r="406">
          <cell r="C406">
            <v>1199.95</v>
          </cell>
          <cell r="D406" t="str">
            <v>FINNIFTY25MAY25300CE</v>
          </cell>
          <cell r="E406" t="str">
            <v>FINNIFTY</v>
          </cell>
          <cell r="G406">
            <v>25300</v>
          </cell>
          <cell r="H406" t="str">
            <v>CE</v>
          </cell>
          <cell r="J406">
            <v>1158.0499999999993</v>
          </cell>
          <cell r="K406">
            <v>41.900000000000773</v>
          </cell>
          <cell r="L406">
            <v>0</v>
          </cell>
        </row>
        <row r="407">
          <cell r="C407">
            <v>10.9</v>
          </cell>
          <cell r="D407" t="str">
            <v>FINNIFTY25MAY24000PE</v>
          </cell>
          <cell r="E407" t="str">
            <v>FINNIFTY</v>
          </cell>
          <cell r="G407">
            <v>24000</v>
          </cell>
          <cell r="H407" t="str">
            <v>PE</v>
          </cell>
          <cell r="J407">
            <v>0</v>
          </cell>
          <cell r="K407">
            <v>10.9</v>
          </cell>
          <cell r="L407">
            <v>32305</v>
          </cell>
        </row>
        <row r="408">
          <cell r="C408">
            <v>970.65</v>
          </cell>
          <cell r="D408" t="str">
            <v>FINNIFTY25MAY26950PE</v>
          </cell>
          <cell r="E408" t="str">
            <v>FINNIFTY</v>
          </cell>
          <cell r="G408">
            <v>26950</v>
          </cell>
          <cell r="H408" t="str">
            <v>PE</v>
          </cell>
          <cell r="J408">
            <v>491.95000000000073</v>
          </cell>
          <cell r="K408">
            <v>478.69999999999925</v>
          </cell>
          <cell r="L408">
            <v>0</v>
          </cell>
        </row>
        <row r="409">
          <cell r="D409" t="str">
            <v>FINNIFTY25MAY28750PE</v>
          </cell>
          <cell r="E409" t="str">
            <v>FINNIFTY</v>
          </cell>
          <cell r="G409">
            <v>28750</v>
          </cell>
          <cell r="H409" t="str">
            <v>PE</v>
          </cell>
          <cell r="J409">
            <v>2291.9500000000007</v>
          </cell>
        </row>
        <row r="410">
          <cell r="C410">
            <v>0</v>
          </cell>
          <cell r="D410" t="str">
            <v>FINNIFTY25MAY24750CE</v>
          </cell>
          <cell r="E410" t="str">
            <v>FINNIFTY</v>
          </cell>
          <cell r="G410">
            <v>24750</v>
          </cell>
          <cell r="H410" t="str">
            <v>CE</v>
          </cell>
          <cell r="J410">
            <v>1708.0499999999993</v>
          </cell>
          <cell r="K410">
            <v>-1708.0499999999993</v>
          </cell>
          <cell r="L410">
            <v>0</v>
          </cell>
        </row>
        <row r="411">
          <cell r="C411">
            <v>0</v>
          </cell>
          <cell r="D411" t="str">
            <v>FINNIFTY25MAY27750PE</v>
          </cell>
          <cell r="E411" t="str">
            <v>FINNIFTY</v>
          </cell>
          <cell r="G411">
            <v>27750</v>
          </cell>
          <cell r="H411" t="str">
            <v>PE</v>
          </cell>
          <cell r="J411">
            <v>1291.9500000000007</v>
          </cell>
          <cell r="K411">
            <v>-1291.9500000000007</v>
          </cell>
          <cell r="L411">
            <v>0</v>
          </cell>
        </row>
        <row r="412">
          <cell r="D412" t="str">
            <v>FINNIFTY25MAY27850CE</v>
          </cell>
          <cell r="E412" t="str">
            <v>FINNIFTY</v>
          </cell>
          <cell r="G412">
            <v>27850</v>
          </cell>
          <cell r="H412" t="str">
            <v>CE</v>
          </cell>
          <cell r="J412">
            <v>0</v>
          </cell>
        </row>
        <row r="413">
          <cell r="C413">
            <v>0</v>
          </cell>
          <cell r="D413" t="str">
            <v>FINNIFTY25MAY27150PE</v>
          </cell>
          <cell r="E413" t="str">
            <v>FINNIFTY</v>
          </cell>
          <cell r="G413">
            <v>27150</v>
          </cell>
          <cell r="H413" t="str">
            <v>PE</v>
          </cell>
          <cell r="J413">
            <v>691.95000000000073</v>
          </cell>
          <cell r="K413">
            <v>-691.95000000000073</v>
          </cell>
          <cell r="L413">
            <v>0</v>
          </cell>
        </row>
        <row r="414">
          <cell r="C414">
            <v>582</v>
          </cell>
          <cell r="D414" t="str">
            <v>FINNIFTY25MAY27000PE</v>
          </cell>
          <cell r="E414" t="str">
            <v>FINNIFTY</v>
          </cell>
          <cell r="G414">
            <v>27000</v>
          </cell>
          <cell r="H414" t="str">
            <v>PE</v>
          </cell>
          <cell r="J414">
            <v>541.95000000000073</v>
          </cell>
          <cell r="K414">
            <v>40.049999999999272</v>
          </cell>
          <cell r="L414">
            <v>2275</v>
          </cell>
        </row>
        <row r="415">
          <cell r="D415" t="str">
            <v>FINNIFTY25MAY24150CE</v>
          </cell>
          <cell r="E415" t="str">
            <v>FINNIFTY</v>
          </cell>
          <cell r="G415">
            <v>24150</v>
          </cell>
          <cell r="H415" t="str">
            <v>CE</v>
          </cell>
          <cell r="J415">
            <v>2308.0499999999993</v>
          </cell>
        </row>
        <row r="416">
          <cell r="C416">
            <v>662.1</v>
          </cell>
          <cell r="D416" t="str">
            <v>FINNIFTY25MAY25250CE</v>
          </cell>
          <cell r="E416" t="str">
            <v>FINNIFTY</v>
          </cell>
          <cell r="G416">
            <v>25250</v>
          </cell>
          <cell r="H416" t="str">
            <v>CE</v>
          </cell>
          <cell r="J416">
            <v>1208.0499999999993</v>
          </cell>
          <cell r="K416">
            <v>-545.94999999999925</v>
          </cell>
          <cell r="L416">
            <v>0</v>
          </cell>
        </row>
        <row r="417">
          <cell r="D417" t="str">
            <v>FINNIFTY25MAY27950CE</v>
          </cell>
          <cell r="E417" t="str">
            <v>FINNIFTY</v>
          </cell>
          <cell r="G417">
            <v>27950</v>
          </cell>
          <cell r="H417" t="str">
            <v>CE</v>
          </cell>
          <cell r="J417">
            <v>0</v>
          </cell>
        </row>
        <row r="418">
          <cell r="C418">
            <v>0</v>
          </cell>
          <cell r="D418" t="str">
            <v>FINNIFTY25MAY24100CE</v>
          </cell>
          <cell r="E418" t="str">
            <v>FINNIFTY</v>
          </cell>
          <cell r="G418">
            <v>24100</v>
          </cell>
          <cell r="H418" t="str">
            <v>CE</v>
          </cell>
          <cell r="J418">
            <v>2358.0499999999993</v>
          </cell>
          <cell r="K418">
            <v>-2358.0499999999993</v>
          </cell>
          <cell r="L418">
            <v>0</v>
          </cell>
        </row>
        <row r="419">
          <cell r="C419">
            <v>174.55</v>
          </cell>
          <cell r="D419" t="str">
            <v>FINNIFTY25MAY26200PE</v>
          </cell>
          <cell r="E419" t="str">
            <v>FINNIFTY</v>
          </cell>
          <cell r="G419">
            <v>26200</v>
          </cell>
          <cell r="H419" t="str">
            <v>PE</v>
          </cell>
          <cell r="J419">
            <v>0</v>
          </cell>
          <cell r="K419">
            <v>174.55</v>
          </cell>
          <cell r="L419">
            <v>45435</v>
          </cell>
        </row>
        <row r="420">
          <cell r="C420">
            <v>225</v>
          </cell>
          <cell r="D420" t="str">
            <v>FINNIFTY25MAY26350PE</v>
          </cell>
          <cell r="E420" t="str">
            <v>FINNIFTY</v>
          </cell>
          <cell r="G420">
            <v>26350</v>
          </cell>
          <cell r="H420" t="str">
            <v>PE</v>
          </cell>
          <cell r="J420">
            <v>0</v>
          </cell>
          <cell r="K420">
            <v>225</v>
          </cell>
          <cell r="L420">
            <v>18785</v>
          </cell>
        </row>
        <row r="421">
          <cell r="C421">
            <v>1447</v>
          </cell>
          <cell r="D421" t="str">
            <v>FINNIFTY25MAY25100CE</v>
          </cell>
          <cell r="E421" t="str">
            <v>FINNIFTY</v>
          </cell>
          <cell r="G421">
            <v>25100</v>
          </cell>
          <cell r="H421" t="str">
            <v>CE</v>
          </cell>
          <cell r="J421">
            <v>1358.0499999999993</v>
          </cell>
          <cell r="K421">
            <v>88.950000000000728</v>
          </cell>
          <cell r="L421">
            <v>0</v>
          </cell>
        </row>
        <row r="422">
          <cell r="C422">
            <v>478.55</v>
          </cell>
          <cell r="D422" t="str">
            <v>FINNIFTY25MAY26250CE</v>
          </cell>
          <cell r="E422" t="str">
            <v>FINNIFTY</v>
          </cell>
          <cell r="G422">
            <v>26250</v>
          </cell>
          <cell r="H422" t="str">
            <v>CE</v>
          </cell>
          <cell r="J422">
            <v>208.04999999999927</v>
          </cell>
          <cell r="K422">
            <v>270.50000000000074</v>
          </cell>
          <cell r="L422">
            <v>5200</v>
          </cell>
        </row>
        <row r="423">
          <cell r="C423">
            <v>0</v>
          </cell>
          <cell r="D423" t="str">
            <v>FINNIFTY25MAY28600PE</v>
          </cell>
          <cell r="E423" t="str">
            <v>FINNIFTY</v>
          </cell>
          <cell r="G423">
            <v>28600</v>
          </cell>
          <cell r="H423" t="str">
            <v>PE</v>
          </cell>
          <cell r="J423">
            <v>2141.9500000000007</v>
          </cell>
          <cell r="K423">
            <v>-2141.9500000000007</v>
          </cell>
          <cell r="L423">
            <v>0</v>
          </cell>
        </row>
        <row r="424">
          <cell r="C424">
            <v>182</v>
          </cell>
          <cell r="D424" t="str">
            <v>FINNIFTY25MAY26800CE</v>
          </cell>
          <cell r="E424" t="str">
            <v>FINNIFTY</v>
          </cell>
          <cell r="G424">
            <v>26800</v>
          </cell>
          <cell r="H424" t="str">
            <v>CE</v>
          </cell>
          <cell r="J424">
            <v>0</v>
          </cell>
          <cell r="K424">
            <v>182</v>
          </cell>
          <cell r="L424">
            <v>37570</v>
          </cell>
        </row>
        <row r="425">
          <cell r="C425">
            <v>755.2</v>
          </cell>
          <cell r="D425" t="str">
            <v>FINNIFTY25MAY25950CE</v>
          </cell>
          <cell r="E425" t="str">
            <v>FINNIFTY</v>
          </cell>
          <cell r="G425">
            <v>25950</v>
          </cell>
          <cell r="H425" t="str">
            <v>CE</v>
          </cell>
          <cell r="J425">
            <v>508.04999999999927</v>
          </cell>
          <cell r="K425">
            <v>247.15000000000077</v>
          </cell>
          <cell r="L425">
            <v>260</v>
          </cell>
        </row>
        <row r="426">
          <cell r="C426">
            <v>203.2</v>
          </cell>
          <cell r="D426" t="str">
            <v>FINNIFTY25MAY26300PE</v>
          </cell>
          <cell r="E426" t="str">
            <v>FINNIFTY</v>
          </cell>
          <cell r="G426">
            <v>26300</v>
          </cell>
          <cell r="H426" t="str">
            <v>PE</v>
          </cell>
          <cell r="J426">
            <v>0</v>
          </cell>
          <cell r="K426">
            <v>203.2</v>
          </cell>
          <cell r="L426">
            <v>62985</v>
          </cell>
        </row>
        <row r="427">
          <cell r="C427">
            <v>81.55</v>
          </cell>
          <cell r="D427" t="str">
            <v>FINNIFTY25MAY25750PE</v>
          </cell>
          <cell r="E427" t="str">
            <v>FINNIFTY</v>
          </cell>
          <cell r="G427">
            <v>25750</v>
          </cell>
          <cell r="H427" t="str">
            <v>PE</v>
          </cell>
          <cell r="J427">
            <v>0</v>
          </cell>
          <cell r="K427">
            <v>81.55</v>
          </cell>
          <cell r="L427">
            <v>3510</v>
          </cell>
        </row>
        <row r="428">
          <cell r="C428">
            <v>13</v>
          </cell>
          <cell r="D428" t="str">
            <v>FINNIFTY25MAY28300CE</v>
          </cell>
          <cell r="E428" t="str">
            <v>FINNIFTY</v>
          </cell>
          <cell r="G428">
            <v>28300</v>
          </cell>
          <cell r="H428" t="str">
            <v>CE</v>
          </cell>
          <cell r="J428">
            <v>0</v>
          </cell>
          <cell r="K428">
            <v>13</v>
          </cell>
          <cell r="L428">
            <v>6760</v>
          </cell>
        </row>
        <row r="429">
          <cell r="C429">
            <v>93.5</v>
          </cell>
          <cell r="D429" t="str">
            <v>FINNIFTY25MAY25850PE</v>
          </cell>
          <cell r="E429" t="str">
            <v>FINNIFTY</v>
          </cell>
          <cell r="G429">
            <v>25850</v>
          </cell>
          <cell r="H429" t="str">
            <v>PE</v>
          </cell>
          <cell r="J429">
            <v>0</v>
          </cell>
          <cell r="K429">
            <v>93.5</v>
          </cell>
          <cell r="L429">
            <v>9685</v>
          </cell>
        </row>
        <row r="430">
          <cell r="C430">
            <v>14.95</v>
          </cell>
          <cell r="D430" t="str">
            <v>FINNIFTY25MAY28200CE</v>
          </cell>
          <cell r="E430" t="str">
            <v>FINNIFTY</v>
          </cell>
          <cell r="G430">
            <v>28200</v>
          </cell>
          <cell r="H430" t="str">
            <v>CE</v>
          </cell>
          <cell r="J430">
            <v>0</v>
          </cell>
          <cell r="K430">
            <v>14.95</v>
          </cell>
          <cell r="L430">
            <v>6890</v>
          </cell>
        </row>
        <row r="431">
          <cell r="C431">
            <v>73.45</v>
          </cell>
          <cell r="D431" t="str">
            <v>FINNIFTY25MAY27650CE</v>
          </cell>
          <cell r="E431" t="str">
            <v>FINNIFTY</v>
          </cell>
          <cell r="G431">
            <v>27650</v>
          </cell>
          <cell r="H431" t="str">
            <v>CE</v>
          </cell>
          <cell r="J431">
            <v>0</v>
          </cell>
          <cell r="K431">
            <v>73.45</v>
          </cell>
          <cell r="L431">
            <v>0</v>
          </cell>
        </row>
        <row r="432">
          <cell r="C432">
            <v>137.65</v>
          </cell>
          <cell r="D432" t="str">
            <v>FINNIFTY25MAY26950CE</v>
          </cell>
          <cell r="E432" t="str">
            <v>FINNIFTY</v>
          </cell>
          <cell r="G432">
            <v>26950</v>
          </cell>
          <cell r="H432" t="str">
            <v>CE</v>
          </cell>
          <cell r="J432">
            <v>0</v>
          </cell>
          <cell r="K432">
            <v>137.65</v>
          </cell>
          <cell r="L432">
            <v>5200</v>
          </cell>
        </row>
        <row r="433">
          <cell r="C433">
            <v>88.4</v>
          </cell>
          <cell r="D433" t="str">
            <v>FINNIFTY25MAY25800PE</v>
          </cell>
          <cell r="E433" t="str">
            <v>FINNIFTY</v>
          </cell>
          <cell r="G433">
            <v>25800</v>
          </cell>
          <cell r="H433" t="str">
            <v>PE</v>
          </cell>
          <cell r="J433">
            <v>0</v>
          </cell>
          <cell r="K433">
            <v>88.4</v>
          </cell>
          <cell r="L433">
            <v>13520</v>
          </cell>
        </row>
        <row r="434">
          <cell r="C434">
            <v>2048.1999999999998</v>
          </cell>
          <cell r="D434" t="str">
            <v>FINNIFTY25MAY24000CE</v>
          </cell>
          <cell r="E434" t="str">
            <v>FINNIFTY</v>
          </cell>
          <cell r="G434">
            <v>24000</v>
          </cell>
          <cell r="H434" t="str">
            <v>CE</v>
          </cell>
          <cell r="J434">
            <v>2458.0499999999993</v>
          </cell>
          <cell r="K434">
            <v>-409.84999999999945</v>
          </cell>
          <cell r="L434">
            <v>0</v>
          </cell>
        </row>
        <row r="435">
          <cell r="C435">
            <v>0</v>
          </cell>
          <cell r="D435" t="str">
            <v>FINNIFTY25MAY24350PE</v>
          </cell>
          <cell r="E435" t="str">
            <v>FINNIFTY</v>
          </cell>
          <cell r="G435">
            <v>24350</v>
          </cell>
          <cell r="H435" t="str">
            <v>PE</v>
          </cell>
          <cell r="J435">
            <v>0</v>
          </cell>
          <cell r="K435">
            <v>0</v>
          </cell>
          <cell r="L435">
            <v>0</v>
          </cell>
        </row>
        <row r="436">
          <cell r="C436">
            <v>104.9</v>
          </cell>
          <cell r="D436" t="str">
            <v>FINNIFTY25MAY25900PE</v>
          </cell>
          <cell r="E436" t="str">
            <v>FINNIFTY</v>
          </cell>
          <cell r="G436">
            <v>25900</v>
          </cell>
          <cell r="H436" t="str">
            <v>PE</v>
          </cell>
          <cell r="J436">
            <v>0</v>
          </cell>
          <cell r="K436">
            <v>104.9</v>
          </cell>
          <cell r="L436">
            <v>15535</v>
          </cell>
        </row>
        <row r="437">
          <cell r="C437">
            <v>35.85</v>
          </cell>
          <cell r="D437" t="str">
            <v>FINNIFTY25MAY25250PE</v>
          </cell>
          <cell r="E437" t="str">
            <v>FINNIFTY</v>
          </cell>
          <cell r="G437">
            <v>25250</v>
          </cell>
          <cell r="H437" t="str">
            <v>PE</v>
          </cell>
          <cell r="J437">
            <v>0</v>
          </cell>
          <cell r="K437">
            <v>35.85</v>
          </cell>
          <cell r="L437">
            <v>780</v>
          </cell>
        </row>
        <row r="438">
          <cell r="C438">
            <v>0</v>
          </cell>
          <cell r="D438" t="str">
            <v>FINNIFTY25MAY24700CE</v>
          </cell>
          <cell r="E438" t="str">
            <v>FINNIFTY</v>
          </cell>
          <cell r="G438">
            <v>24700</v>
          </cell>
          <cell r="H438" t="str">
            <v>CE</v>
          </cell>
          <cell r="J438">
            <v>1758.0499999999993</v>
          </cell>
          <cell r="K438">
            <v>-1758.0499999999993</v>
          </cell>
          <cell r="L438">
            <v>0</v>
          </cell>
        </row>
        <row r="439">
          <cell r="C439">
            <v>48.75</v>
          </cell>
          <cell r="D439" t="str">
            <v>FINNIFTY25MAY25450PE</v>
          </cell>
          <cell r="E439" t="str">
            <v>FINNIFTY</v>
          </cell>
          <cell r="G439">
            <v>25450</v>
          </cell>
          <cell r="H439" t="str">
            <v>PE</v>
          </cell>
          <cell r="J439">
            <v>0</v>
          </cell>
          <cell r="K439">
            <v>48.75</v>
          </cell>
          <cell r="L439">
            <v>1885</v>
          </cell>
        </row>
        <row r="440">
          <cell r="C440">
            <v>0</v>
          </cell>
          <cell r="D440" t="str">
            <v>FINNIFTY25MAY24650CE</v>
          </cell>
          <cell r="E440" t="str">
            <v>FINNIFTY</v>
          </cell>
          <cell r="G440">
            <v>24650</v>
          </cell>
          <cell r="H440" t="str">
            <v>CE</v>
          </cell>
          <cell r="J440">
            <v>1808.0499999999993</v>
          </cell>
          <cell r="K440">
            <v>-1808.0499999999993</v>
          </cell>
          <cell r="L440">
            <v>0</v>
          </cell>
        </row>
        <row r="441">
          <cell r="D441" t="str">
            <v>FINNIFTY25MAY28650CE</v>
          </cell>
          <cell r="E441" t="str">
            <v>FINNIFTY</v>
          </cell>
          <cell r="G441">
            <v>28650</v>
          </cell>
          <cell r="H441" t="str">
            <v>CE</v>
          </cell>
          <cell r="J441">
            <v>0</v>
          </cell>
        </row>
        <row r="442">
          <cell r="C442">
            <v>15.45</v>
          </cell>
          <cell r="D442" t="str">
            <v>FINNIFTY25MAY24400PE</v>
          </cell>
          <cell r="E442" t="str">
            <v>FINNIFTY</v>
          </cell>
          <cell r="G442">
            <v>24400</v>
          </cell>
          <cell r="H442" t="str">
            <v>PE</v>
          </cell>
          <cell r="J442">
            <v>0</v>
          </cell>
          <cell r="K442">
            <v>15.45</v>
          </cell>
          <cell r="L442">
            <v>1885</v>
          </cell>
        </row>
        <row r="443">
          <cell r="C443">
            <v>0</v>
          </cell>
          <cell r="D443" t="str">
            <v>FINNIFTY25MAY24600CE</v>
          </cell>
          <cell r="E443" t="str">
            <v>FINNIFTY</v>
          </cell>
          <cell r="G443">
            <v>24600</v>
          </cell>
          <cell r="H443" t="str">
            <v>CE</v>
          </cell>
          <cell r="J443">
            <v>1858.0499999999993</v>
          </cell>
          <cell r="K443">
            <v>-1858.0499999999993</v>
          </cell>
          <cell r="L443">
            <v>0</v>
          </cell>
        </row>
        <row r="444">
          <cell r="C444">
            <v>403.3</v>
          </cell>
          <cell r="D444" t="str">
            <v>FINNIFTY25MAY26350CE</v>
          </cell>
          <cell r="E444" t="str">
            <v>FINNIFTY</v>
          </cell>
          <cell r="G444">
            <v>26350</v>
          </cell>
          <cell r="H444" t="str">
            <v>CE</v>
          </cell>
          <cell r="J444">
            <v>108.04999999999927</v>
          </cell>
          <cell r="K444">
            <v>295.25000000000074</v>
          </cell>
          <cell r="L444">
            <v>5135</v>
          </cell>
        </row>
        <row r="445">
          <cell r="C445">
            <v>0</v>
          </cell>
          <cell r="D445" t="str">
            <v>FINNIFTY25MAY24350CE</v>
          </cell>
          <cell r="E445" t="str">
            <v>FINNIFTY</v>
          </cell>
          <cell r="G445">
            <v>24350</v>
          </cell>
          <cell r="H445" t="str">
            <v>CE</v>
          </cell>
          <cell r="J445">
            <v>2108.0499999999993</v>
          </cell>
          <cell r="K445">
            <v>-2108.0499999999993</v>
          </cell>
          <cell r="L445">
            <v>0</v>
          </cell>
        </row>
        <row r="446">
          <cell r="C446">
            <v>0</v>
          </cell>
          <cell r="D446" t="str">
            <v>FINNIFTY25MAY28800PE</v>
          </cell>
          <cell r="E446" t="str">
            <v>FINNIFTY</v>
          </cell>
          <cell r="G446">
            <v>28800</v>
          </cell>
          <cell r="H446" t="str">
            <v>PE</v>
          </cell>
          <cell r="J446">
            <v>2341.9500000000007</v>
          </cell>
          <cell r="K446">
            <v>-2341.9500000000007</v>
          </cell>
          <cell r="L446">
            <v>0</v>
          </cell>
        </row>
        <row r="447">
          <cell r="C447">
            <v>64.05</v>
          </cell>
          <cell r="D447" t="str">
            <v>FINNIFTY25MAY25600PE</v>
          </cell>
          <cell r="E447" t="str">
            <v>FINNIFTY</v>
          </cell>
          <cell r="G447">
            <v>25600</v>
          </cell>
          <cell r="H447" t="str">
            <v>PE</v>
          </cell>
          <cell r="J447">
            <v>0</v>
          </cell>
          <cell r="K447">
            <v>64.05</v>
          </cell>
          <cell r="L447">
            <v>13910</v>
          </cell>
        </row>
        <row r="448">
          <cell r="C448">
            <v>99.45</v>
          </cell>
          <cell r="D448" t="str">
            <v>FINNIFTY25MAY27100CE</v>
          </cell>
          <cell r="E448" t="str">
            <v>FINNIFTY</v>
          </cell>
          <cell r="G448">
            <v>27100</v>
          </cell>
          <cell r="H448" t="str">
            <v>CE</v>
          </cell>
          <cell r="J448">
            <v>0</v>
          </cell>
          <cell r="K448">
            <v>99.45</v>
          </cell>
          <cell r="L448">
            <v>17745</v>
          </cell>
        </row>
        <row r="449">
          <cell r="C449">
            <v>52.05</v>
          </cell>
          <cell r="D449" t="str">
            <v>FINNIFTY25MAY27400CE</v>
          </cell>
          <cell r="E449" t="str">
            <v>FINNIFTY</v>
          </cell>
          <cell r="G449">
            <v>27400</v>
          </cell>
          <cell r="H449" t="str">
            <v>CE</v>
          </cell>
          <cell r="J449">
            <v>0</v>
          </cell>
          <cell r="K449">
            <v>52.05</v>
          </cell>
          <cell r="L449">
            <v>13000</v>
          </cell>
        </row>
        <row r="450">
          <cell r="C450">
            <v>0</v>
          </cell>
          <cell r="D450" t="str">
            <v>FINNIFTY25MAY27500PE</v>
          </cell>
          <cell r="E450" t="str">
            <v>FINNIFTY</v>
          </cell>
          <cell r="G450">
            <v>27500</v>
          </cell>
          <cell r="H450" t="str">
            <v>PE</v>
          </cell>
          <cell r="J450">
            <v>1041.9500000000007</v>
          </cell>
          <cell r="K450">
            <v>-1041.9500000000007</v>
          </cell>
          <cell r="L450">
            <v>0</v>
          </cell>
        </row>
        <row r="451">
          <cell r="C451">
            <v>964.25</v>
          </cell>
          <cell r="D451" t="str">
            <v>FINNIFTY25MAY25650CE</v>
          </cell>
          <cell r="E451" t="str">
            <v>FINNIFTY</v>
          </cell>
          <cell r="G451">
            <v>25650</v>
          </cell>
          <cell r="H451" t="str">
            <v>CE</v>
          </cell>
          <cell r="J451">
            <v>808.04999999999927</v>
          </cell>
          <cell r="K451">
            <v>156.20000000000073</v>
          </cell>
          <cell r="L451">
            <v>260</v>
          </cell>
        </row>
        <row r="452">
          <cell r="C452">
            <v>670</v>
          </cell>
          <cell r="D452" t="str">
            <v>FINNIFTY25MAY26000CE</v>
          </cell>
          <cell r="E452" t="str">
            <v>FINNIFTY</v>
          </cell>
          <cell r="G452">
            <v>26000</v>
          </cell>
          <cell r="H452" t="str">
            <v>CE</v>
          </cell>
          <cell r="J452">
            <v>458.04999999999927</v>
          </cell>
          <cell r="K452">
            <v>211.95000000000073</v>
          </cell>
          <cell r="L452">
            <v>5265</v>
          </cell>
        </row>
        <row r="453">
          <cell r="C453">
            <v>0</v>
          </cell>
          <cell r="D453" t="str">
            <v>FINNIFTY25MAY24400CE</v>
          </cell>
          <cell r="E453" t="str">
            <v>FINNIFTY</v>
          </cell>
          <cell r="G453">
            <v>24400</v>
          </cell>
          <cell r="H453" t="str">
            <v>CE</v>
          </cell>
          <cell r="J453">
            <v>2058.0499999999993</v>
          </cell>
          <cell r="K453">
            <v>-2058.0499999999993</v>
          </cell>
          <cell r="L453">
            <v>0</v>
          </cell>
        </row>
        <row r="454">
          <cell r="C454">
            <v>1758.85</v>
          </cell>
          <cell r="D454" t="str">
            <v>FINNIFTY25MAY24500CE</v>
          </cell>
          <cell r="E454" t="str">
            <v>FINNIFTY</v>
          </cell>
          <cell r="G454">
            <v>24500</v>
          </cell>
          <cell r="H454" t="str">
            <v>CE</v>
          </cell>
          <cell r="J454">
            <v>1958.0499999999993</v>
          </cell>
          <cell r="K454">
            <v>-199.19999999999936</v>
          </cell>
          <cell r="L454">
            <v>0</v>
          </cell>
        </row>
        <row r="455">
          <cell r="C455">
            <v>0</v>
          </cell>
          <cell r="D455" t="str">
            <v>FINNIFTY25MAY28500PE</v>
          </cell>
          <cell r="E455" t="str">
            <v>FINNIFTY</v>
          </cell>
          <cell r="G455">
            <v>28500</v>
          </cell>
          <cell r="H455" t="str">
            <v>PE</v>
          </cell>
          <cell r="J455">
            <v>2041.9500000000007</v>
          </cell>
          <cell r="K455">
            <v>-2041.9500000000007</v>
          </cell>
          <cell r="L455">
            <v>0</v>
          </cell>
        </row>
        <row r="456">
          <cell r="C456">
            <v>18.8</v>
          </cell>
          <cell r="D456" t="str">
            <v>FINNIFTY25MAY24700PE</v>
          </cell>
          <cell r="E456" t="str">
            <v>FINNIFTY</v>
          </cell>
          <cell r="G456">
            <v>24700</v>
          </cell>
          <cell r="H456" t="str">
            <v>PE</v>
          </cell>
          <cell r="J456">
            <v>0</v>
          </cell>
          <cell r="K456">
            <v>18.8</v>
          </cell>
          <cell r="L456">
            <v>4095</v>
          </cell>
        </row>
        <row r="457">
          <cell r="C457">
            <v>818.15</v>
          </cell>
          <cell r="D457" t="str">
            <v>FINNIFTY25MAY26900PE</v>
          </cell>
          <cell r="E457" t="str">
            <v>FINNIFTY</v>
          </cell>
          <cell r="G457">
            <v>26900</v>
          </cell>
          <cell r="H457" t="str">
            <v>PE</v>
          </cell>
          <cell r="J457">
            <v>441.95000000000073</v>
          </cell>
          <cell r="K457">
            <v>376.19999999999925</v>
          </cell>
          <cell r="L457">
            <v>0</v>
          </cell>
        </row>
        <row r="458">
          <cell r="C458">
            <v>1180.05</v>
          </cell>
          <cell r="D458" t="str">
            <v>FINNIFTY25MAY25450CE</v>
          </cell>
          <cell r="E458" t="str">
            <v>FINNIFTY</v>
          </cell>
          <cell r="G458">
            <v>25450</v>
          </cell>
          <cell r="H458" t="str">
            <v>CE</v>
          </cell>
          <cell r="J458">
            <v>1008.0499999999993</v>
          </cell>
          <cell r="K458">
            <v>172.00000000000068</v>
          </cell>
          <cell r="L458">
            <v>65</v>
          </cell>
        </row>
        <row r="459">
          <cell r="C459">
            <v>41.5</v>
          </cell>
          <cell r="D459" t="str">
            <v>FINNIFTY25MAY25350PE</v>
          </cell>
          <cell r="E459" t="str">
            <v>FINNIFTY</v>
          </cell>
          <cell r="G459">
            <v>25350</v>
          </cell>
          <cell r="H459" t="str">
            <v>PE</v>
          </cell>
          <cell r="J459">
            <v>0</v>
          </cell>
          <cell r="K459">
            <v>41.5</v>
          </cell>
          <cell r="L459">
            <v>1365</v>
          </cell>
        </row>
        <row r="460">
          <cell r="C460">
            <v>343</v>
          </cell>
          <cell r="D460" t="str">
            <v>FINNIFTY25MAY26450CE</v>
          </cell>
          <cell r="E460" t="str">
            <v>FINNIFTY</v>
          </cell>
          <cell r="G460">
            <v>26450</v>
          </cell>
          <cell r="H460" t="str">
            <v>CE</v>
          </cell>
          <cell r="J460">
            <v>8.0499999999992724</v>
          </cell>
          <cell r="K460">
            <v>334.95000000000073</v>
          </cell>
          <cell r="L460">
            <v>133445</v>
          </cell>
        </row>
        <row r="461">
          <cell r="C461">
            <v>16.350000000000001</v>
          </cell>
          <cell r="D461" t="str">
            <v>FINNIFTY25MAY28100CE</v>
          </cell>
          <cell r="E461" t="str">
            <v>FINNIFTY</v>
          </cell>
          <cell r="G461">
            <v>28100</v>
          </cell>
          <cell r="H461" t="str">
            <v>CE</v>
          </cell>
          <cell r="J461">
            <v>0</v>
          </cell>
          <cell r="K461">
            <v>16.350000000000001</v>
          </cell>
          <cell r="L461">
            <v>2600</v>
          </cell>
        </row>
        <row r="462">
          <cell r="C462">
            <v>0</v>
          </cell>
          <cell r="D462" t="str">
            <v>FINNIFTY25MAY24950CE</v>
          </cell>
          <cell r="E462" t="str">
            <v>FINNIFTY</v>
          </cell>
          <cell r="G462">
            <v>24950</v>
          </cell>
          <cell r="H462" t="str">
            <v>CE</v>
          </cell>
          <cell r="J462">
            <v>1508.0499999999993</v>
          </cell>
          <cell r="K462">
            <v>-1508.0499999999993</v>
          </cell>
          <cell r="L462">
            <v>0</v>
          </cell>
        </row>
        <row r="463">
          <cell r="D463" t="str">
            <v>FINNIFTY25MAY28950CE</v>
          </cell>
          <cell r="E463" t="str">
            <v>FINNIFTY</v>
          </cell>
          <cell r="G463">
            <v>28950</v>
          </cell>
          <cell r="H463" t="str">
            <v>CE</v>
          </cell>
          <cell r="J463">
            <v>0</v>
          </cell>
        </row>
        <row r="464">
          <cell r="C464">
            <v>446.25</v>
          </cell>
          <cell r="D464" t="str">
            <v>FINNIFTY25MAY26800PE</v>
          </cell>
          <cell r="E464" t="str">
            <v>FINNIFTY</v>
          </cell>
          <cell r="G464">
            <v>26800</v>
          </cell>
          <cell r="H464" t="str">
            <v>PE</v>
          </cell>
          <cell r="J464">
            <v>341.95000000000073</v>
          </cell>
          <cell r="K464">
            <v>104.29999999999927</v>
          </cell>
          <cell r="L464">
            <v>1885</v>
          </cell>
        </row>
        <row r="465">
          <cell r="C465">
            <v>43.05</v>
          </cell>
          <cell r="D465" t="str">
            <v>FINNIFTY25MAY27500CE</v>
          </cell>
          <cell r="E465" t="str">
            <v>FINNIFTY</v>
          </cell>
          <cell r="G465">
            <v>27500</v>
          </cell>
          <cell r="H465" t="str">
            <v>CE</v>
          </cell>
          <cell r="J465">
            <v>0</v>
          </cell>
          <cell r="K465">
            <v>43.05</v>
          </cell>
          <cell r="L465">
            <v>162175</v>
          </cell>
        </row>
        <row r="466">
          <cell r="C466">
            <v>69</v>
          </cell>
          <cell r="D466" t="str">
            <v>FINNIFTY25MAY25650PE</v>
          </cell>
          <cell r="E466" t="str">
            <v>FINNIFTY</v>
          </cell>
          <cell r="G466">
            <v>25650</v>
          </cell>
          <cell r="H466" t="str">
            <v>PE</v>
          </cell>
          <cell r="J466">
            <v>0</v>
          </cell>
          <cell r="K466">
            <v>69</v>
          </cell>
          <cell r="L466">
            <v>3185</v>
          </cell>
        </row>
        <row r="467">
          <cell r="C467">
            <v>23</v>
          </cell>
          <cell r="D467" t="str">
            <v>FINNIFTY25MAY27900CE</v>
          </cell>
          <cell r="E467" t="str">
            <v>FINNIFTY</v>
          </cell>
          <cell r="G467">
            <v>27900</v>
          </cell>
          <cell r="H467" t="str">
            <v>CE</v>
          </cell>
          <cell r="J467">
            <v>0</v>
          </cell>
          <cell r="K467">
            <v>23</v>
          </cell>
          <cell r="L467">
            <v>1820</v>
          </cell>
        </row>
        <row r="468">
          <cell r="C468">
            <v>36</v>
          </cell>
          <cell r="D468" t="str">
            <v>FINNIFTY25MAY27600CE</v>
          </cell>
          <cell r="E468" t="str">
            <v>FINNIFTY</v>
          </cell>
          <cell r="G468">
            <v>27600</v>
          </cell>
          <cell r="H468" t="str">
            <v>CE</v>
          </cell>
          <cell r="J468">
            <v>0</v>
          </cell>
          <cell r="K468">
            <v>36</v>
          </cell>
          <cell r="L468">
            <v>5070</v>
          </cell>
        </row>
        <row r="469">
          <cell r="C469">
            <v>0</v>
          </cell>
          <cell r="D469" t="str">
            <v>FINNIFTY25MAY24900CE</v>
          </cell>
          <cell r="E469" t="str">
            <v>FINNIFTY</v>
          </cell>
          <cell r="G469">
            <v>24900</v>
          </cell>
          <cell r="H469" t="str">
            <v>CE</v>
          </cell>
          <cell r="J469">
            <v>1558.0499999999993</v>
          </cell>
          <cell r="K469">
            <v>-1558.0499999999993</v>
          </cell>
          <cell r="L469">
            <v>0</v>
          </cell>
        </row>
        <row r="470">
          <cell r="D470" t="str">
            <v>FINNIFTY25MAY28050CE</v>
          </cell>
          <cell r="E470" t="str">
            <v>FINNIFTY</v>
          </cell>
          <cell r="G470">
            <v>28050</v>
          </cell>
          <cell r="H470" t="str">
            <v>CE</v>
          </cell>
          <cell r="J470">
            <v>0</v>
          </cell>
        </row>
        <row r="471">
          <cell r="C471">
            <v>0</v>
          </cell>
          <cell r="D471" t="str">
            <v>FINNIFTY25MAY28200PE</v>
          </cell>
          <cell r="E471" t="str">
            <v>FINNIFTY</v>
          </cell>
          <cell r="G471">
            <v>28200</v>
          </cell>
          <cell r="H471" t="str">
            <v>PE</v>
          </cell>
          <cell r="J471">
            <v>1741.9500000000007</v>
          </cell>
          <cell r="K471">
            <v>-1741.9500000000007</v>
          </cell>
          <cell r="L471">
            <v>0</v>
          </cell>
        </row>
        <row r="472">
          <cell r="C472">
            <v>0</v>
          </cell>
          <cell r="D472" t="str">
            <v>FINNIFTY25MAY27100PE</v>
          </cell>
          <cell r="E472" t="str">
            <v>FINNIFTY</v>
          </cell>
          <cell r="G472">
            <v>27100</v>
          </cell>
          <cell r="H472" t="str">
            <v>PE</v>
          </cell>
          <cell r="J472">
            <v>641.95000000000073</v>
          </cell>
          <cell r="K472">
            <v>-641.95000000000073</v>
          </cell>
          <cell r="L472">
            <v>0</v>
          </cell>
        </row>
        <row r="473">
          <cell r="C473">
            <v>25</v>
          </cell>
          <cell r="D473" t="str">
            <v>FINNIFTY25MAY27800CE</v>
          </cell>
          <cell r="E473" t="str">
            <v>FINNIFTY</v>
          </cell>
          <cell r="G473">
            <v>27800</v>
          </cell>
          <cell r="H473" t="str">
            <v>CE</v>
          </cell>
          <cell r="J473">
            <v>0</v>
          </cell>
          <cell r="K473">
            <v>25</v>
          </cell>
          <cell r="L473">
            <v>2665</v>
          </cell>
        </row>
        <row r="474">
          <cell r="C474">
            <v>46.9</v>
          </cell>
          <cell r="D474" t="str">
            <v>FINNIFTY25MAY25400PE</v>
          </cell>
          <cell r="E474" t="str">
            <v>FINNIFTY</v>
          </cell>
          <cell r="G474">
            <v>25400</v>
          </cell>
          <cell r="H474" t="str">
            <v>PE</v>
          </cell>
          <cell r="J474">
            <v>0</v>
          </cell>
          <cell r="K474">
            <v>46.9</v>
          </cell>
          <cell r="L474">
            <v>15210</v>
          </cell>
        </row>
        <row r="475">
          <cell r="C475">
            <v>17.350000000000001</v>
          </cell>
          <cell r="D475" t="str">
            <v>FINNIFTY25MAY24650PE</v>
          </cell>
          <cell r="E475" t="str">
            <v>FINNIFTY</v>
          </cell>
          <cell r="G475">
            <v>24650</v>
          </cell>
          <cell r="H475" t="str">
            <v>PE</v>
          </cell>
          <cell r="J475">
            <v>0</v>
          </cell>
          <cell r="K475">
            <v>17.350000000000001</v>
          </cell>
          <cell r="L475">
            <v>2275</v>
          </cell>
        </row>
        <row r="476">
          <cell r="C476">
            <v>446.25</v>
          </cell>
          <cell r="D476" t="str">
            <v>FINNIFTY25MAY26300CE</v>
          </cell>
          <cell r="E476" t="str">
            <v>FINNIFTY</v>
          </cell>
          <cell r="G476">
            <v>26300</v>
          </cell>
          <cell r="H476" t="str">
            <v>CE</v>
          </cell>
          <cell r="J476">
            <v>158.04999999999927</v>
          </cell>
          <cell r="K476">
            <v>288.20000000000073</v>
          </cell>
          <cell r="L476">
            <v>12610</v>
          </cell>
        </row>
        <row r="477">
          <cell r="C477">
            <v>307</v>
          </cell>
          <cell r="D477" t="str">
            <v>FINNIFTY25MAY26550PE</v>
          </cell>
          <cell r="E477" t="str">
            <v>FINNIFTY</v>
          </cell>
          <cell r="G477">
            <v>26550</v>
          </cell>
          <cell r="H477" t="str">
            <v>PE</v>
          </cell>
          <cell r="J477">
            <v>91.950000000000728</v>
          </cell>
          <cell r="K477">
            <v>215.04999999999927</v>
          </cell>
          <cell r="L477">
            <v>27560</v>
          </cell>
        </row>
        <row r="478">
          <cell r="C478">
            <v>848.95</v>
          </cell>
          <cell r="D478" t="str">
            <v>FINNIFTY25MAY25750CE</v>
          </cell>
          <cell r="E478" t="str">
            <v>FINNIFTY</v>
          </cell>
          <cell r="G478">
            <v>25750</v>
          </cell>
          <cell r="H478" t="str">
            <v>CE</v>
          </cell>
          <cell r="J478">
            <v>708.04999999999927</v>
          </cell>
          <cell r="K478">
            <v>140.90000000000077</v>
          </cell>
          <cell r="L478">
            <v>260</v>
          </cell>
        </row>
        <row r="479">
          <cell r="C479">
            <v>0</v>
          </cell>
          <cell r="D479" t="str">
            <v>FINNIFTY25MAY24550CE</v>
          </cell>
          <cell r="E479" t="str">
            <v>FINNIFTY</v>
          </cell>
          <cell r="G479">
            <v>24550</v>
          </cell>
          <cell r="H479" t="str">
            <v>CE</v>
          </cell>
          <cell r="J479">
            <v>1908.0499999999993</v>
          </cell>
          <cell r="K479">
            <v>-1908.0499999999993</v>
          </cell>
          <cell r="L479">
            <v>0</v>
          </cell>
        </row>
        <row r="480">
          <cell r="C480">
            <v>0</v>
          </cell>
          <cell r="D480" t="str">
            <v>FINNIFTY25MAY27250PE</v>
          </cell>
          <cell r="E480" t="str">
            <v>FINNIFTY</v>
          </cell>
          <cell r="G480">
            <v>27250</v>
          </cell>
          <cell r="H480" t="str">
            <v>PE</v>
          </cell>
          <cell r="J480">
            <v>791.95000000000073</v>
          </cell>
          <cell r="K480">
            <v>-791.95000000000073</v>
          </cell>
          <cell r="L480">
            <v>0</v>
          </cell>
        </row>
        <row r="481">
          <cell r="C481">
            <v>71.3</v>
          </cell>
          <cell r="D481" t="str">
            <v>FINNIFTY25MAY27250CE</v>
          </cell>
          <cell r="E481" t="str">
            <v>FINNIFTY</v>
          </cell>
          <cell r="G481">
            <v>27250</v>
          </cell>
          <cell r="H481" t="str">
            <v>CE</v>
          </cell>
          <cell r="J481">
            <v>0</v>
          </cell>
          <cell r="K481">
            <v>71.3</v>
          </cell>
          <cell r="L481">
            <v>11050</v>
          </cell>
        </row>
        <row r="482">
          <cell r="C482">
            <v>0</v>
          </cell>
          <cell r="D482" t="str">
            <v>FINNIFTY25MAY28300PE</v>
          </cell>
          <cell r="E482" t="str">
            <v>FINNIFTY</v>
          </cell>
          <cell r="G482">
            <v>28300</v>
          </cell>
          <cell r="H482" t="str">
            <v>PE</v>
          </cell>
          <cell r="J482">
            <v>1841.9500000000007</v>
          </cell>
          <cell r="K482">
            <v>-1841.9500000000007</v>
          </cell>
          <cell r="L482">
            <v>0</v>
          </cell>
        </row>
        <row r="483">
          <cell r="C483">
            <v>19.399999999999999</v>
          </cell>
          <cell r="D483" t="str">
            <v>FINNIFTY25MAY28000CE</v>
          </cell>
          <cell r="E483" t="str">
            <v>FINNIFTY</v>
          </cell>
          <cell r="G483">
            <v>28000</v>
          </cell>
          <cell r="H483" t="str">
            <v>CE</v>
          </cell>
          <cell r="J483">
            <v>0</v>
          </cell>
          <cell r="K483">
            <v>19.399999999999999</v>
          </cell>
          <cell r="L483">
            <v>110240</v>
          </cell>
        </row>
        <row r="484">
          <cell r="C484">
            <v>114.7</v>
          </cell>
          <cell r="D484" t="str">
            <v>FINNIFTY25MAY25950PE</v>
          </cell>
          <cell r="E484" t="str">
            <v>FINNIFTY</v>
          </cell>
          <cell r="G484">
            <v>25950</v>
          </cell>
          <cell r="H484" t="str">
            <v>PE</v>
          </cell>
          <cell r="J484">
            <v>0</v>
          </cell>
          <cell r="K484">
            <v>114.7</v>
          </cell>
          <cell r="L484">
            <v>9165</v>
          </cell>
        </row>
        <row r="485">
          <cell r="C485">
            <v>780.4</v>
          </cell>
          <cell r="D485" t="str">
            <v>FINNIFTY25MAY25850CE</v>
          </cell>
          <cell r="E485" t="str">
            <v>FINNIFTY</v>
          </cell>
          <cell r="G485">
            <v>25850</v>
          </cell>
          <cell r="H485" t="str">
            <v>CE</v>
          </cell>
          <cell r="J485">
            <v>608.04999999999927</v>
          </cell>
          <cell r="K485">
            <v>172.3500000000007</v>
          </cell>
          <cell r="L485">
            <v>325</v>
          </cell>
        </row>
        <row r="486">
          <cell r="C486">
            <v>20.9</v>
          </cell>
          <cell r="D486" t="str">
            <v>FINNIFTY25MAY24750PE</v>
          </cell>
          <cell r="E486" t="str">
            <v>FINNIFTY</v>
          </cell>
          <cell r="G486">
            <v>24750</v>
          </cell>
          <cell r="H486" t="str">
            <v>PE</v>
          </cell>
          <cell r="J486">
            <v>0</v>
          </cell>
          <cell r="K486">
            <v>20.9</v>
          </cell>
          <cell r="L486">
            <v>585</v>
          </cell>
        </row>
        <row r="487">
          <cell r="D487" t="str">
            <v>FINNIFTY25MAY28450PE</v>
          </cell>
          <cell r="E487" t="str">
            <v>FINNIFTY</v>
          </cell>
          <cell r="G487">
            <v>28450</v>
          </cell>
          <cell r="H487" t="str">
            <v>PE</v>
          </cell>
          <cell r="J487">
            <v>1991.9500000000007</v>
          </cell>
        </row>
        <row r="488">
          <cell r="D488" t="str">
            <v>FINNIFTY25MAY28650PE</v>
          </cell>
          <cell r="E488" t="str">
            <v>FINNIFTY</v>
          </cell>
          <cell r="G488">
            <v>28650</v>
          </cell>
          <cell r="H488" t="str">
            <v>PE</v>
          </cell>
          <cell r="J488">
            <v>2191.9500000000007</v>
          </cell>
        </row>
        <row r="489">
          <cell r="C489">
            <v>378.45</v>
          </cell>
          <cell r="D489" t="str">
            <v>FINNIFTY25MAY26400CE</v>
          </cell>
          <cell r="E489" t="str">
            <v>FINNIFTY</v>
          </cell>
          <cell r="G489">
            <v>26400</v>
          </cell>
          <cell r="H489" t="str">
            <v>CE</v>
          </cell>
          <cell r="J489">
            <v>58.049999999999272</v>
          </cell>
          <cell r="K489">
            <v>320.40000000000072</v>
          </cell>
          <cell r="L489">
            <v>46735</v>
          </cell>
        </row>
        <row r="490">
          <cell r="C490">
            <v>245.65</v>
          </cell>
          <cell r="D490" t="str">
            <v>FINNIFTY25MAY26650CE</v>
          </cell>
          <cell r="E490" t="str">
            <v>FINNIFTY</v>
          </cell>
          <cell r="G490">
            <v>26650</v>
          </cell>
          <cell r="H490" t="str">
            <v>CE</v>
          </cell>
          <cell r="J490">
            <v>0</v>
          </cell>
          <cell r="K490">
            <v>245.65</v>
          </cell>
          <cell r="L490">
            <v>10855</v>
          </cell>
        </row>
        <row r="491">
          <cell r="C491">
            <v>1510</v>
          </cell>
          <cell r="D491" t="str">
            <v>FINNIFTY25MAY28000PE</v>
          </cell>
          <cell r="E491" t="str">
            <v>FINNIFTY</v>
          </cell>
          <cell r="G491">
            <v>28000</v>
          </cell>
          <cell r="H491" t="str">
            <v>PE</v>
          </cell>
          <cell r="J491">
            <v>1541.9500000000007</v>
          </cell>
          <cell r="K491">
            <v>-31.950000000000728</v>
          </cell>
          <cell r="L491">
            <v>0</v>
          </cell>
        </row>
        <row r="492">
          <cell r="C492">
            <v>1168.55</v>
          </cell>
          <cell r="D492" t="str">
            <v>FINNIFTY25MAY25400CE</v>
          </cell>
          <cell r="E492" t="str">
            <v>FINNIFTY</v>
          </cell>
          <cell r="G492">
            <v>25400</v>
          </cell>
          <cell r="H492" t="str">
            <v>CE</v>
          </cell>
          <cell r="J492">
            <v>1058.0499999999993</v>
          </cell>
          <cell r="K492">
            <v>110.50000000000068</v>
          </cell>
          <cell r="L492">
            <v>390</v>
          </cell>
        </row>
        <row r="493">
          <cell r="D493" t="str">
            <v>FINNIFTY25MAY24150PE</v>
          </cell>
          <cell r="E493" t="str">
            <v>FINNIFTY</v>
          </cell>
          <cell r="G493">
            <v>24150</v>
          </cell>
          <cell r="H493" t="str">
            <v>PE</v>
          </cell>
          <cell r="J493">
            <v>0</v>
          </cell>
        </row>
        <row r="494">
          <cell r="C494">
            <v>988.35</v>
          </cell>
          <cell r="D494" t="str">
            <v>FINNIFTY25MAY25600CE</v>
          </cell>
          <cell r="E494" t="str">
            <v>FINNIFTY</v>
          </cell>
          <cell r="G494">
            <v>25600</v>
          </cell>
          <cell r="H494" t="str">
            <v>CE</v>
          </cell>
          <cell r="J494">
            <v>858.04999999999927</v>
          </cell>
          <cell r="K494">
            <v>130.30000000000075</v>
          </cell>
          <cell r="L494">
            <v>1170</v>
          </cell>
        </row>
        <row r="495">
          <cell r="C495">
            <v>824.25</v>
          </cell>
          <cell r="D495" t="str">
            <v>FINNIFTY25MAY27300PE</v>
          </cell>
          <cell r="E495" t="str">
            <v>FINNIFTY</v>
          </cell>
          <cell r="G495">
            <v>27300</v>
          </cell>
          <cell r="H495" t="str">
            <v>PE</v>
          </cell>
          <cell r="J495">
            <v>841.95000000000073</v>
          </cell>
          <cell r="K495">
            <v>-17.700000000000728</v>
          </cell>
          <cell r="L495">
            <v>1950</v>
          </cell>
        </row>
        <row r="496">
          <cell r="C496">
            <v>0</v>
          </cell>
          <cell r="D496" t="str">
            <v>FINNIFTY25MAY28100PE</v>
          </cell>
          <cell r="E496" t="str">
            <v>FINNIFTY</v>
          </cell>
          <cell r="G496">
            <v>28100</v>
          </cell>
          <cell r="H496" t="str">
            <v>PE</v>
          </cell>
          <cell r="J496">
            <v>1641.9500000000007</v>
          </cell>
          <cell r="K496">
            <v>-1641.9500000000007</v>
          </cell>
          <cell r="L496">
            <v>0</v>
          </cell>
        </row>
        <row r="497">
          <cell r="D497" t="str">
            <v>FINNIFTY25MAY28950PE</v>
          </cell>
          <cell r="E497" t="str">
            <v>FINNIFTY</v>
          </cell>
          <cell r="G497">
            <v>28950</v>
          </cell>
          <cell r="H497" t="str">
            <v>PE</v>
          </cell>
          <cell r="J497">
            <v>2491.9500000000007</v>
          </cell>
        </row>
        <row r="498">
          <cell r="C498">
            <v>1093.95</v>
          </cell>
          <cell r="D498" t="str">
            <v>FINNIFTY25MAY25200CE</v>
          </cell>
          <cell r="E498" t="str">
            <v>FINNIFTY</v>
          </cell>
          <cell r="G498">
            <v>25200</v>
          </cell>
          <cell r="H498" t="str">
            <v>CE</v>
          </cell>
          <cell r="J498">
            <v>1258.0499999999993</v>
          </cell>
          <cell r="K498">
            <v>-164.09999999999923</v>
          </cell>
          <cell r="L498">
            <v>0</v>
          </cell>
        </row>
        <row r="499">
          <cell r="C499">
            <v>874.6</v>
          </cell>
          <cell r="D499" t="str">
            <v>FINNIFTY25MAY27350PE</v>
          </cell>
          <cell r="E499" t="str">
            <v>FINNIFTY</v>
          </cell>
          <cell r="G499">
            <v>27350</v>
          </cell>
          <cell r="H499" t="str">
            <v>PE</v>
          </cell>
          <cell r="J499">
            <v>891.95000000000073</v>
          </cell>
          <cell r="K499">
            <v>-17.350000000000705</v>
          </cell>
          <cell r="L499">
            <v>390</v>
          </cell>
        </row>
        <row r="500">
          <cell r="C500">
            <v>21.3</v>
          </cell>
          <cell r="D500" t="str">
            <v>FINNIFTY25MAY24850PE</v>
          </cell>
          <cell r="E500" t="str">
            <v>FINNIFTY</v>
          </cell>
          <cell r="G500">
            <v>24850</v>
          </cell>
          <cell r="H500" t="str">
            <v>PE</v>
          </cell>
          <cell r="J500">
            <v>0</v>
          </cell>
          <cell r="K500">
            <v>21.3</v>
          </cell>
          <cell r="L500">
            <v>715</v>
          </cell>
        </row>
        <row r="501">
          <cell r="C501">
            <v>906.4</v>
          </cell>
          <cell r="D501" t="str">
            <v>FINNIFTY25MAY25700CE</v>
          </cell>
          <cell r="E501" t="str">
            <v>FINNIFTY</v>
          </cell>
          <cell r="G501">
            <v>25700</v>
          </cell>
          <cell r="H501" t="str">
            <v>CE</v>
          </cell>
          <cell r="J501">
            <v>758.04999999999927</v>
          </cell>
          <cell r="K501">
            <v>148.3500000000007</v>
          </cell>
          <cell r="L501">
            <v>260</v>
          </cell>
        </row>
        <row r="502">
          <cell r="C502">
            <v>153.30000000000001</v>
          </cell>
          <cell r="D502" t="str">
            <v>FINNIFTY25MAY26900CE</v>
          </cell>
          <cell r="E502" t="str">
            <v>FINNIFTY</v>
          </cell>
          <cell r="G502">
            <v>26900</v>
          </cell>
          <cell r="H502" t="str">
            <v>CE</v>
          </cell>
          <cell r="J502">
            <v>0</v>
          </cell>
          <cell r="K502">
            <v>153.30000000000001</v>
          </cell>
          <cell r="L502">
            <v>29575</v>
          </cell>
        </row>
        <row r="503">
          <cell r="C503">
            <v>0</v>
          </cell>
          <cell r="D503" t="str">
            <v>FINNIFTY25MAY24450CE</v>
          </cell>
          <cell r="E503" t="str">
            <v>FINNIFTY</v>
          </cell>
          <cell r="G503">
            <v>24450</v>
          </cell>
          <cell r="H503" t="str">
            <v>CE</v>
          </cell>
          <cell r="J503">
            <v>2008.0499999999993</v>
          </cell>
          <cell r="K503">
            <v>-2008.0499999999993</v>
          </cell>
          <cell r="L503">
            <v>0</v>
          </cell>
        </row>
        <row r="504">
          <cell r="C504">
            <v>30.35</v>
          </cell>
          <cell r="D504" t="str">
            <v>FINNIFTY25MAY25050PE</v>
          </cell>
          <cell r="E504" t="str">
            <v>FINNIFTY</v>
          </cell>
          <cell r="G504">
            <v>25050</v>
          </cell>
          <cell r="H504" t="str">
            <v>PE</v>
          </cell>
          <cell r="J504">
            <v>0</v>
          </cell>
          <cell r="K504">
            <v>30.35</v>
          </cell>
          <cell r="L504">
            <v>455</v>
          </cell>
        </row>
        <row r="505">
          <cell r="D505" t="str">
            <v>FINNIFTY25MAY28050PE</v>
          </cell>
          <cell r="E505" t="str">
            <v>FINNIFTY</v>
          </cell>
          <cell r="G505">
            <v>28050</v>
          </cell>
          <cell r="H505" t="str">
            <v>PE</v>
          </cell>
          <cell r="J505">
            <v>1591.9500000000007</v>
          </cell>
        </row>
        <row r="506">
          <cell r="C506">
            <v>0</v>
          </cell>
          <cell r="D506" t="str">
            <v>FINNIFTY25MAY27900PE</v>
          </cell>
          <cell r="E506" t="str">
            <v>FINNIFTY</v>
          </cell>
          <cell r="G506">
            <v>27900</v>
          </cell>
          <cell r="H506" t="str">
            <v>PE</v>
          </cell>
          <cell r="J506">
            <v>1441.9500000000007</v>
          </cell>
          <cell r="K506">
            <v>-1441.9500000000007</v>
          </cell>
          <cell r="L506">
            <v>0</v>
          </cell>
        </row>
        <row r="507">
          <cell r="C507">
            <v>42</v>
          </cell>
          <cell r="D507" t="str">
            <v>FINNIFTY25MAY27550CE</v>
          </cell>
          <cell r="E507" t="str">
            <v>FINNIFTY</v>
          </cell>
          <cell r="G507">
            <v>27550</v>
          </cell>
          <cell r="H507" t="str">
            <v>CE</v>
          </cell>
          <cell r="J507">
            <v>0</v>
          </cell>
          <cell r="K507">
            <v>42</v>
          </cell>
          <cell r="L507">
            <v>3510</v>
          </cell>
        </row>
        <row r="508">
          <cell r="C508">
            <v>725</v>
          </cell>
          <cell r="D508" t="str">
            <v>FINNIFTY25MAY25900CE</v>
          </cell>
          <cell r="E508" t="str">
            <v>FINNIFTY</v>
          </cell>
          <cell r="G508">
            <v>25900</v>
          </cell>
          <cell r="H508" t="str">
            <v>CE</v>
          </cell>
          <cell r="J508">
            <v>558.04999999999927</v>
          </cell>
          <cell r="K508">
            <v>166.95000000000073</v>
          </cell>
          <cell r="L508">
            <v>1820</v>
          </cell>
        </row>
        <row r="509">
          <cell r="D509" t="str">
            <v>FINNIFTY25MAY28750CE</v>
          </cell>
          <cell r="E509" t="str">
            <v>FINNIFTY</v>
          </cell>
          <cell r="G509">
            <v>28750</v>
          </cell>
          <cell r="H509" t="str">
            <v>CE</v>
          </cell>
          <cell r="J509">
            <v>0</v>
          </cell>
        </row>
        <row r="510">
          <cell r="C510">
            <v>122.3</v>
          </cell>
          <cell r="D510" t="str">
            <v>FINNIFTY25MAY27000CE</v>
          </cell>
          <cell r="E510" t="str">
            <v>FINNIFTY</v>
          </cell>
          <cell r="G510">
            <v>27000</v>
          </cell>
          <cell r="H510" t="str">
            <v>CE</v>
          </cell>
          <cell r="J510">
            <v>0</v>
          </cell>
          <cell r="K510">
            <v>122.3</v>
          </cell>
          <cell r="L510">
            <v>196040</v>
          </cell>
        </row>
        <row r="511">
          <cell r="C511">
            <v>86.9</v>
          </cell>
          <cell r="D511" t="str">
            <v>FINNIFTY25MAY27150CE</v>
          </cell>
          <cell r="E511" t="str">
            <v>FINNIFTY</v>
          </cell>
          <cell r="G511">
            <v>27150</v>
          </cell>
          <cell r="H511" t="str">
            <v>CE</v>
          </cell>
          <cell r="J511">
            <v>0</v>
          </cell>
          <cell r="K511">
            <v>86.9</v>
          </cell>
          <cell r="L511">
            <v>3965</v>
          </cell>
        </row>
        <row r="512">
          <cell r="C512">
            <v>63.2</v>
          </cell>
          <cell r="D512" t="str">
            <v>FINNIFTY25MAY27350CE</v>
          </cell>
          <cell r="E512" t="str">
            <v>FINNIFTY</v>
          </cell>
          <cell r="G512">
            <v>27350</v>
          </cell>
          <cell r="H512" t="str">
            <v>CE</v>
          </cell>
          <cell r="J512">
            <v>0</v>
          </cell>
          <cell r="K512">
            <v>63.2</v>
          </cell>
          <cell r="L512">
            <v>3250</v>
          </cell>
        </row>
        <row r="513">
          <cell r="C513">
            <v>57.35</v>
          </cell>
          <cell r="D513" t="str">
            <v>FINNIFTY25MAY25550PE</v>
          </cell>
          <cell r="E513" t="str">
            <v>FINNIFTY</v>
          </cell>
          <cell r="G513">
            <v>25550</v>
          </cell>
          <cell r="H513" t="str">
            <v>PE</v>
          </cell>
          <cell r="J513">
            <v>0</v>
          </cell>
          <cell r="K513">
            <v>57.35</v>
          </cell>
          <cell r="L513">
            <v>3575</v>
          </cell>
        </row>
        <row r="514">
          <cell r="C514">
            <v>49.5</v>
          </cell>
          <cell r="D514" t="str">
            <v>FINNIFTY25MAY27450CE</v>
          </cell>
          <cell r="E514" t="str">
            <v>FINNIFTY</v>
          </cell>
          <cell r="G514">
            <v>27450</v>
          </cell>
          <cell r="H514" t="str">
            <v>CE</v>
          </cell>
          <cell r="J514">
            <v>0</v>
          </cell>
          <cell r="K514">
            <v>49.5</v>
          </cell>
          <cell r="L514">
            <v>2990</v>
          </cell>
        </row>
        <row r="515">
          <cell r="C515">
            <v>0</v>
          </cell>
          <cell r="D515" t="str">
            <v>FINNIFTY25MAY28400PE</v>
          </cell>
          <cell r="E515" t="str">
            <v>FINNIFTY</v>
          </cell>
          <cell r="G515">
            <v>28400</v>
          </cell>
          <cell r="H515" t="str">
            <v>PE</v>
          </cell>
          <cell r="J515">
            <v>1941.9500000000007</v>
          </cell>
          <cell r="K515">
            <v>-1941.9500000000007</v>
          </cell>
          <cell r="L515">
            <v>0</v>
          </cell>
        </row>
        <row r="516">
          <cell r="C516">
            <v>9</v>
          </cell>
          <cell r="D516" t="str">
            <v>FINNIFTY25MAY28700CE</v>
          </cell>
          <cell r="E516" t="str">
            <v>FINNIFTY</v>
          </cell>
          <cell r="G516">
            <v>28700</v>
          </cell>
          <cell r="H516" t="str">
            <v>CE</v>
          </cell>
          <cell r="J516">
            <v>0</v>
          </cell>
          <cell r="K516">
            <v>9</v>
          </cell>
          <cell r="L516">
            <v>1755</v>
          </cell>
        </row>
        <row r="517">
          <cell r="C517">
            <v>8.3000000000000007</v>
          </cell>
          <cell r="D517" t="str">
            <v>FINNIFTY25MAY28800CE</v>
          </cell>
          <cell r="E517" t="str">
            <v>FINNIFTY</v>
          </cell>
          <cell r="G517">
            <v>28800</v>
          </cell>
          <cell r="H517" t="str">
            <v>CE</v>
          </cell>
          <cell r="J517">
            <v>0</v>
          </cell>
          <cell r="K517">
            <v>8.3000000000000007</v>
          </cell>
          <cell r="L517">
            <v>2600</v>
          </cell>
        </row>
        <row r="518">
          <cell r="D518" t="str">
            <v>FINNIFTY25MAY28850CE</v>
          </cell>
          <cell r="E518" t="str">
            <v>FINNIFTY</v>
          </cell>
          <cell r="G518">
            <v>28850</v>
          </cell>
          <cell r="H518" t="str">
            <v>CE</v>
          </cell>
          <cell r="J518">
            <v>0</v>
          </cell>
        </row>
        <row r="519">
          <cell r="C519">
            <v>318.39999999999998</v>
          </cell>
          <cell r="D519" t="str">
            <v>FINNIFTY25MAY26500CE</v>
          </cell>
          <cell r="E519" t="str">
            <v>FINNIFTY</v>
          </cell>
          <cell r="G519">
            <v>26500</v>
          </cell>
          <cell r="H519" t="str">
            <v>CE</v>
          </cell>
          <cell r="J519">
            <v>0</v>
          </cell>
          <cell r="K519">
            <v>318.39999999999998</v>
          </cell>
          <cell r="L519">
            <v>308100</v>
          </cell>
        </row>
        <row r="520">
          <cell r="C520">
            <v>30.1</v>
          </cell>
          <cell r="D520" t="str">
            <v>FINNIFTY25MAY25100PE</v>
          </cell>
          <cell r="E520" t="str">
            <v>FINNIFTY</v>
          </cell>
          <cell r="G520">
            <v>25100</v>
          </cell>
          <cell r="H520" t="str">
            <v>PE</v>
          </cell>
          <cell r="J520">
            <v>0</v>
          </cell>
          <cell r="K520">
            <v>30.1</v>
          </cell>
          <cell r="L520">
            <v>5980</v>
          </cell>
        </row>
        <row r="521">
          <cell r="C521">
            <v>40.450000000000003</v>
          </cell>
          <cell r="D521" t="str">
            <v>FINNIFTY25MAY25300PE</v>
          </cell>
          <cell r="E521" t="str">
            <v>FINNIFTY</v>
          </cell>
          <cell r="G521">
            <v>25300</v>
          </cell>
          <cell r="H521" t="str">
            <v>PE</v>
          </cell>
          <cell r="J521">
            <v>0</v>
          </cell>
          <cell r="K521">
            <v>40.450000000000003</v>
          </cell>
          <cell r="L521">
            <v>6630</v>
          </cell>
        </row>
        <row r="522">
          <cell r="C522">
            <v>473.5</v>
          </cell>
          <cell r="D522" t="str">
            <v>FINNIFTY25MAY26850PE</v>
          </cell>
          <cell r="E522" t="str">
            <v>FINNIFTY</v>
          </cell>
          <cell r="G522">
            <v>26850</v>
          </cell>
          <cell r="H522" t="str">
            <v>PE</v>
          </cell>
          <cell r="J522">
            <v>391.95000000000073</v>
          </cell>
          <cell r="K522">
            <v>81.549999999999272</v>
          </cell>
          <cell r="L522">
            <v>325</v>
          </cell>
        </row>
        <row r="523">
          <cell r="C523">
            <v>331.75</v>
          </cell>
          <cell r="D523" t="str">
            <v>FINNIFTY25MAY26600PE</v>
          </cell>
          <cell r="E523" t="str">
            <v>FINNIFTY</v>
          </cell>
          <cell r="G523">
            <v>26600</v>
          </cell>
          <cell r="H523" t="str">
            <v>PE</v>
          </cell>
          <cell r="J523">
            <v>141.95000000000073</v>
          </cell>
          <cell r="K523">
            <v>189.79999999999927</v>
          </cell>
          <cell r="L523">
            <v>31460</v>
          </cell>
        </row>
        <row r="524">
          <cell r="C524">
            <v>599.70000000000005</v>
          </cell>
          <cell r="D524" t="str">
            <v>FINNIFTY25MAY26050CE</v>
          </cell>
          <cell r="E524" t="str">
            <v>FINNIFTY</v>
          </cell>
          <cell r="G524">
            <v>26050</v>
          </cell>
          <cell r="H524" t="str">
            <v>CE</v>
          </cell>
          <cell r="J524">
            <v>408.04999999999927</v>
          </cell>
          <cell r="K524">
            <v>191.65000000000077</v>
          </cell>
          <cell r="L524">
            <v>2860</v>
          </cell>
        </row>
        <row r="525">
          <cell r="C525">
            <v>241.1</v>
          </cell>
          <cell r="D525" t="str">
            <v>FINNIFTY25MAY26400PE</v>
          </cell>
          <cell r="E525" t="str">
            <v>FINNIFTY</v>
          </cell>
          <cell r="G525">
            <v>26400</v>
          </cell>
          <cell r="H525" t="str">
            <v>PE</v>
          </cell>
          <cell r="J525">
            <v>0</v>
          </cell>
          <cell r="K525">
            <v>241.1</v>
          </cell>
          <cell r="L525">
            <v>98475</v>
          </cell>
        </row>
        <row r="526">
          <cell r="C526">
            <v>15.95</v>
          </cell>
          <cell r="D526" t="str">
            <v>FINNIFTY25MAY24500PE</v>
          </cell>
          <cell r="E526" t="str">
            <v>FINNIFTY</v>
          </cell>
          <cell r="G526">
            <v>24500</v>
          </cell>
          <cell r="H526" t="str">
            <v>PE</v>
          </cell>
          <cell r="J526">
            <v>0</v>
          </cell>
          <cell r="K526">
            <v>15.95</v>
          </cell>
          <cell r="L526">
            <v>43290</v>
          </cell>
        </row>
        <row r="527">
          <cell r="C527">
            <v>13.4</v>
          </cell>
          <cell r="D527" t="str">
            <v>FINNIFTY25MAY24200PE</v>
          </cell>
          <cell r="E527" t="str">
            <v>FINNIFTY</v>
          </cell>
          <cell r="G527">
            <v>24200</v>
          </cell>
          <cell r="H527" t="str">
            <v>PE</v>
          </cell>
          <cell r="J527">
            <v>0</v>
          </cell>
          <cell r="K527">
            <v>13.4</v>
          </cell>
          <cell r="L527">
            <v>130</v>
          </cell>
        </row>
        <row r="528">
          <cell r="D528" t="str">
            <v>FINNIFTY25MAY28550PE</v>
          </cell>
          <cell r="E528" t="str">
            <v>FINNIFTY</v>
          </cell>
          <cell r="G528">
            <v>28550</v>
          </cell>
          <cell r="H528" t="str">
            <v>PE</v>
          </cell>
          <cell r="J528">
            <v>2091.9500000000007</v>
          </cell>
        </row>
        <row r="529">
          <cell r="C529">
            <v>1433.2</v>
          </cell>
          <cell r="D529" t="str">
            <v>FINNIFTY25MAY24200CE</v>
          </cell>
          <cell r="E529" t="str">
            <v>FINNIFTY</v>
          </cell>
          <cell r="G529">
            <v>24200</v>
          </cell>
          <cell r="H529" t="str">
            <v>CE</v>
          </cell>
          <cell r="J529">
            <v>2258.0499999999993</v>
          </cell>
          <cell r="K529">
            <v>-824.84999999999923</v>
          </cell>
          <cell r="L529">
            <v>0</v>
          </cell>
        </row>
        <row r="530">
          <cell r="C530">
            <v>0</v>
          </cell>
          <cell r="D530" t="str">
            <v>FINNIFTY25MAY24800CE</v>
          </cell>
          <cell r="E530" t="str">
            <v>FINNIFTY</v>
          </cell>
          <cell r="G530">
            <v>24800</v>
          </cell>
          <cell r="H530" t="str">
            <v>CE</v>
          </cell>
          <cell r="J530">
            <v>1658.0499999999993</v>
          </cell>
          <cell r="K530">
            <v>-1658.0499999999993</v>
          </cell>
          <cell r="L530">
            <v>0</v>
          </cell>
        </row>
        <row r="531">
          <cell r="D531" t="str">
            <v>FINNIFTY25MAY28150CE</v>
          </cell>
          <cell r="E531" t="str">
            <v>FINNIFTY</v>
          </cell>
          <cell r="G531">
            <v>28150</v>
          </cell>
          <cell r="H531" t="str">
            <v>CE</v>
          </cell>
          <cell r="J531">
            <v>0</v>
          </cell>
        </row>
        <row r="532">
          <cell r="C532">
            <v>0</v>
          </cell>
          <cell r="D532" t="str">
            <v>FINNIFTY25MAY24250CE</v>
          </cell>
          <cell r="E532" t="str">
            <v>FINNIFTY</v>
          </cell>
          <cell r="G532">
            <v>24250</v>
          </cell>
          <cell r="H532" t="str">
            <v>CE</v>
          </cell>
          <cell r="J532">
            <v>2208.0499999999993</v>
          </cell>
          <cell r="K532">
            <v>-2208.0499999999993</v>
          </cell>
          <cell r="L532">
            <v>0</v>
          </cell>
        </row>
        <row r="533">
          <cell r="C533">
            <v>1350.05</v>
          </cell>
          <cell r="D533" t="str">
            <v>FINNIFTY25MAY27450PE</v>
          </cell>
          <cell r="E533" t="str">
            <v>FINNIFTY</v>
          </cell>
          <cell r="G533">
            <v>27450</v>
          </cell>
          <cell r="H533" t="str">
            <v>PE</v>
          </cell>
          <cell r="J533">
            <v>991.95000000000073</v>
          </cell>
          <cell r="K533">
            <v>358.09999999999923</v>
          </cell>
          <cell r="L533">
            <v>0</v>
          </cell>
        </row>
        <row r="534">
          <cell r="C534">
            <v>23.75</v>
          </cell>
          <cell r="D534" t="str">
            <v>FINNIFTY25MAY24950PE</v>
          </cell>
          <cell r="E534" t="str">
            <v>FINNIFTY</v>
          </cell>
          <cell r="G534">
            <v>24950</v>
          </cell>
          <cell r="H534" t="str">
            <v>PE</v>
          </cell>
          <cell r="J534">
            <v>0</v>
          </cell>
          <cell r="K534">
            <v>23.75</v>
          </cell>
          <cell r="L534">
            <v>1040</v>
          </cell>
        </row>
        <row r="535">
          <cell r="D535" t="str">
            <v>FINNIFTY25MAY28250CE</v>
          </cell>
          <cell r="E535" t="str">
            <v>FINNIFTY</v>
          </cell>
          <cell r="G535">
            <v>28250</v>
          </cell>
          <cell r="H535" t="str">
            <v>CE</v>
          </cell>
          <cell r="J535">
            <v>0</v>
          </cell>
        </row>
        <row r="536">
          <cell r="C536">
            <v>29.8</v>
          </cell>
          <cell r="D536" t="str">
            <v>FINNIFTY25MAY27700CE</v>
          </cell>
          <cell r="E536" t="str">
            <v>FINNIFTY</v>
          </cell>
          <cell r="G536">
            <v>27700</v>
          </cell>
          <cell r="H536" t="str">
            <v>CE</v>
          </cell>
          <cell r="J536">
            <v>0</v>
          </cell>
          <cell r="K536">
            <v>29.8</v>
          </cell>
          <cell r="L536">
            <v>35490</v>
          </cell>
        </row>
        <row r="537">
          <cell r="C537">
            <v>80.55</v>
          </cell>
          <cell r="D537" t="str">
            <v>FINNIFTY25MAY27200CE</v>
          </cell>
          <cell r="E537" t="str">
            <v>FINNIFTY</v>
          </cell>
          <cell r="G537">
            <v>27200</v>
          </cell>
          <cell r="H537" t="str">
            <v>CE</v>
          </cell>
          <cell r="J537">
            <v>0</v>
          </cell>
          <cell r="K537">
            <v>80.55</v>
          </cell>
          <cell r="L537">
            <v>16770</v>
          </cell>
        </row>
        <row r="538">
          <cell r="C538">
            <v>585</v>
          </cell>
          <cell r="D538" t="str">
            <v>FINNIFTY25MAY26100CE</v>
          </cell>
          <cell r="E538" t="str">
            <v>FINNIFTY</v>
          </cell>
          <cell r="G538">
            <v>26100</v>
          </cell>
          <cell r="H538" t="str">
            <v>CE</v>
          </cell>
          <cell r="J538">
            <v>358.04999999999927</v>
          </cell>
          <cell r="K538">
            <v>226.95000000000073</v>
          </cell>
          <cell r="L538">
            <v>3315</v>
          </cell>
        </row>
        <row r="539">
          <cell r="C539">
            <v>12.75</v>
          </cell>
          <cell r="D539" t="str">
            <v>FINNIFTY25MAY24100PE</v>
          </cell>
          <cell r="E539" t="str">
            <v>FINNIFTY</v>
          </cell>
          <cell r="G539">
            <v>24100</v>
          </cell>
          <cell r="H539" t="str">
            <v>PE</v>
          </cell>
          <cell r="J539">
            <v>0</v>
          </cell>
          <cell r="K539">
            <v>12.75</v>
          </cell>
          <cell r="L539">
            <v>260</v>
          </cell>
        </row>
        <row r="540">
          <cell r="C540">
            <v>188.1</v>
          </cell>
          <cell r="D540" t="str">
            <v>FINNIFTY25MAY26250PE</v>
          </cell>
          <cell r="E540" t="str">
            <v>FINNIFTY</v>
          </cell>
          <cell r="G540">
            <v>26250</v>
          </cell>
          <cell r="H540" t="str">
            <v>PE</v>
          </cell>
          <cell r="J540">
            <v>0</v>
          </cell>
          <cell r="K540">
            <v>188.1</v>
          </cell>
          <cell r="L540">
            <v>14235</v>
          </cell>
        </row>
        <row r="541">
          <cell r="C541">
            <v>158.94999999999999</v>
          </cell>
          <cell r="D541" t="str">
            <v>FINNIFTY25MAY26150PE</v>
          </cell>
          <cell r="E541" t="str">
            <v>FINNIFTY</v>
          </cell>
          <cell r="G541">
            <v>26150</v>
          </cell>
          <cell r="H541" t="str">
            <v>PE</v>
          </cell>
          <cell r="J541">
            <v>0</v>
          </cell>
          <cell r="K541">
            <v>158.94999999999999</v>
          </cell>
          <cell r="L541">
            <v>11765</v>
          </cell>
        </row>
        <row r="542">
          <cell r="D542" t="str">
            <v>FINNIFTY25MAY28350PE</v>
          </cell>
          <cell r="E542" t="str">
            <v>FINNIFTY</v>
          </cell>
          <cell r="G542">
            <v>28350</v>
          </cell>
          <cell r="H542" t="str">
            <v>PE</v>
          </cell>
          <cell r="J542">
            <v>1891.9500000000007</v>
          </cell>
        </row>
        <row r="543">
          <cell r="C543">
            <v>200.45</v>
          </cell>
          <cell r="D543" t="str">
            <v>FINNIFTY25MAY26750CE</v>
          </cell>
          <cell r="E543" t="str">
            <v>FINNIFTY</v>
          </cell>
          <cell r="G543">
            <v>26750</v>
          </cell>
          <cell r="H543" t="str">
            <v>CE</v>
          </cell>
          <cell r="J543">
            <v>0</v>
          </cell>
          <cell r="K543">
            <v>200.45</v>
          </cell>
          <cell r="L543">
            <v>5395</v>
          </cell>
        </row>
        <row r="544">
          <cell r="C544">
            <v>261</v>
          </cell>
          <cell r="D544" t="str">
            <v>FINNIFTY25MAY26450PE</v>
          </cell>
          <cell r="E544" t="str">
            <v>FINNIFTY</v>
          </cell>
          <cell r="G544">
            <v>26450</v>
          </cell>
          <cell r="H544" t="str">
            <v>PE</v>
          </cell>
          <cell r="J544">
            <v>0</v>
          </cell>
          <cell r="K544">
            <v>261</v>
          </cell>
          <cell r="L544">
            <v>113035</v>
          </cell>
        </row>
        <row r="545">
          <cell r="C545">
            <v>145.15</v>
          </cell>
          <cell r="D545" t="str">
            <v>FINNIFTY25MAY26100PE</v>
          </cell>
          <cell r="E545" t="str">
            <v>FINNIFTY</v>
          </cell>
          <cell r="G545">
            <v>26100</v>
          </cell>
          <cell r="H545" t="str">
            <v>PE</v>
          </cell>
          <cell r="J545">
            <v>0</v>
          </cell>
          <cell r="K545">
            <v>145.15</v>
          </cell>
          <cell r="L545">
            <v>23660</v>
          </cell>
        </row>
        <row r="546">
          <cell r="C546">
            <v>286.2</v>
          </cell>
          <cell r="D546" t="str">
            <v>FINNIFTY25MAY26500PE</v>
          </cell>
          <cell r="E546" t="str">
            <v>FINNIFTY</v>
          </cell>
          <cell r="G546">
            <v>26500</v>
          </cell>
          <cell r="H546" t="str">
            <v>PE</v>
          </cell>
          <cell r="J546">
            <v>41.950000000000728</v>
          </cell>
          <cell r="K546">
            <v>244.24999999999926</v>
          </cell>
          <cell r="L546">
            <v>219245</v>
          </cell>
        </row>
        <row r="547">
          <cell r="C547">
            <v>109.8</v>
          </cell>
          <cell r="D547" t="str">
            <v>FINNIFTY25MAY27050CE</v>
          </cell>
          <cell r="E547" t="str">
            <v>FINNIFTY</v>
          </cell>
          <cell r="G547">
            <v>27050</v>
          </cell>
          <cell r="H547" t="str">
            <v>CE</v>
          </cell>
          <cell r="J547">
            <v>0</v>
          </cell>
          <cell r="K547">
            <v>109.8</v>
          </cell>
          <cell r="L547">
            <v>3380</v>
          </cell>
        </row>
        <row r="548">
          <cell r="C548">
            <v>0</v>
          </cell>
          <cell r="D548" t="str">
            <v>FINNIFTY25MAY28900PE</v>
          </cell>
          <cell r="E548" t="str">
            <v>FINNIFTY</v>
          </cell>
          <cell r="G548">
            <v>28900</v>
          </cell>
          <cell r="H548" t="str">
            <v>PE</v>
          </cell>
          <cell r="J548">
            <v>2441.9500000000007</v>
          </cell>
          <cell r="K548">
            <v>-2441.9500000000007</v>
          </cell>
          <cell r="L548">
            <v>0</v>
          </cell>
        </row>
        <row r="549">
          <cell r="C549">
            <v>23.45</v>
          </cell>
          <cell r="D549" t="str">
            <v>FINNIFTY25MAY24550PE</v>
          </cell>
          <cell r="E549" t="str">
            <v>FINNIFTY</v>
          </cell>
          <cell r="G549">
            <v>24550</v>
          </cell>
          <cell r="H549" t="str">
            <v>PE</v>
          </cell>
          <cell r="J549">
            <v>0</v>
          </cell>
          <cell r="K549">
            <v>23.45</v>
          </cell>
          <cell r="L549">
            <v>0</v>
          </cell>
        </row>
        <row r="550">
          <cell r="C550">
            <v>65.7</v>
          </cell>
          <cell r="D550" t="str">
            <v>FINNIFTY25MAY27300CE</v>
          </cell>
          <cell r="E550" t="str">
            <v>FINNIFTY</v>
          </cell>
          <cell r="G550">
            <v>27300</v>
          </cell>
          <cell r="H550" t="str">
            <v>CE</v>
          </cell>
          <cell r="J550">
            <v>0</v>
          </cell>
          <cell r="K550">
            <v>65.7</v>
          </cell>
          <cell r="L550">
            <v>24245</v>
          </cell>
        </row>
        <row r="551">
          <cell r="C551">
            <v>20.399999999999999</v>
          </cell>
          <cell r="D551" t="str">
            <v>FINNIFTY25MAY24800PE</v>
          </cell>
          <cell r="E551" t="str">
            <v>FINNIFTY</v>
          </cell>
          <cell r="G551">
            <v>24800</v>
          </cell>
          <cell r="H551" t="str">
            <v>PE</v>
          </cell>
          <cell r="J551">
            <v>0</v>
          </cell>
          <cell r="K551">
            <v>20.399999999999999</v>
          </cell>
          <cell r="L551">
            <v>5135</v>
          </cell>
        </row>
        <row r="552">
          <cell r="C552">
            <v>1069.75</v>
          </cell>
          <cell r="D552" t="str">
            <v>FINNIFTY25MAY25550CE</v>
          </cell>
          <cell r="E552" t="str">
            <v>FINNIFTY</v>
          </cell>
          <cell r="G552">
            <v>25550</v>
          </cell>
          <cell r="H552" t="str">
            <v>CE</v>
          </cell>
          <cell r="J552">
            <v>908.04999999999927</v>
          </cell>
          <cell r="K552">
            <v>161.70000000000073</v>
          </cell>
          <cell r="L552">
            <v>715</v>
          </cell>
        </row>
        <row r="553">
          <cell r="C553">
            <v>17.3</v>
          </cell>
          <cell r="D553" t="str">
            <v>FINNIFTY25MAY24600PE</v>
          </cell>
          <cell r="E553" t="str">
            <v>FINNIFTY</v>
          </cell>
          <cell r="G553">
            <v>24600</v>
          </cell>
          <cell r="H553" t="str">
            <v>PE</v>
          </cell>
          <cell r="J553">
            <v>0</v>
          </cell>
          <cell r="K553">
            <v>17.3</v>
          </cell>
          <cell r="L553">
            <v>5980</v>
          </cell>
        </row>
        <row r="554">
          <cell r="C554">
            <v>0</v>
          </cell>
          <cell r="D554" t="str">
            <v>FINNIFTY25MAY27600PE</v>
          </cell>
          <cell r="E554" t="str">
            <v>FINNIFTY</v>
          </cell>
          <cell r="G554">
            <v>27600</v>
          </cell>
          <cell r="H554" t="str">
            <v>PE</v>
          </cell>
          <cell r="J554">
            <v>1141.9500000000007</v>
          </cell>
          <cell r="K554">
            <v>-1141.9500000000007</v>
          </cell>
          <cell r="L554">
            <v>0</v>
          </cell>
        </row>
        <row r="555">
          <cell r="C555">
            <v>75.849999999999994</v>
          </cell>
          <cell r="D555" t="str">
            <v>FINNIFTY25MAY25700PE</v>
          </cell>
          <cell r="E555" t="str">
            <v>FINNIFTY</v>
          </cell>
          <cell r="G555">
            <v>25700</v>
          </cell>
          <cell r="H555" t="str">
            <v>PE</v>
          </cell>
          <cell r="J555">
            <v>0</v>
          </cell>
          <cell r="K555">
            <v>75.849999999999994</v>
          </cell>
          <cell r="L555">
            <v>15795</v>
          </cell>
        </row>
        <row r="556">
          <cell r="C556">
            <v>10.6</v>
          </cell>
          <cell r="D556" t="str">
            <v>FINNIFTY25MAY28500CE</v>
          </cell>
          <cell r="E556" t="str">
            <v>FINNIFTY</v>
          </cell>
          <cell r="G556">
            <v>28500</v>
          </cell>
          <cell r="H556" t="str">
            <v>CE</v>
          </cell>
          <cell r="J556">
            <v>0</v>
          </cell>
          <cell r="K556">
            <v>10.6</v>
          </cell>
          <cell r="L556">
            <v>25480</v>
          </cell>
        </row>
        <row r="557">
          <cell r="C557">
            <v>0</v>
          </cell>
          <cell r="D557" t="str">
            <v>FINNIFTY25MAY27700PE</v>
          </cell>
          <cell r="E557" t="str">
            <v>FINNIFTY</v>
          </cell>
          <cell r="G557">
            <v>27700</v>
          </cell>
          <cell r="H557" t="str">
            <v>PE</v>
          </cell>
          <cell r="J557">
            <v>1241.9500000000007</v>
          </cell>
          <cell r="K557">
            <v>-1241.9500000000007</v>
          </cell>
          <cell r="L557">
            <v>0</v>
          </cell>
        </row>
        <row r="558">
          <cell r="C558">
            <v>0</v>
          </cell>
          <cell r="D558" t="str">
            <v>FINNIFTY25MAY24250PE</v>
          </cell>
          <cell r="E558" t="str">
            <v>FINNIFTY</v>
          </cell>
          <cell r="G558">
            <v>24250</v>
          </cell>
          <cell r="H558" t="str">
            <v>PE</v>
          </cell>
          <cell r="J558">
            <v>0</v>
          </cell>
          <cell r="K558">
            <v>0</v>
          </cell>
          <cell r="L558">
            <v>0</v>
          </cell>
        </row>
        <row r="559">
          <cell r="C559">
            <v>0</v>
          </cell>
          <cell r="D559" t="str">
            <v>FINNIFTY25MAY27650PE</v>
          </cell>
          <cell r="E559" t="str">
            <v>FINNIFTY</v>
          </cell>
          <cell r="G559">
            <v>27650</v>
          </cell>
          <cell r="H559" t="str">
            <v>PE</v>
          </cell>
          <cell r="J559">
            <v>1191.9500000000007</v>
          </cell>
          <cell r="K559">
            <v>-1191.9500000000007</v>
          </cell>
          <cell r="L559">
            <v>0</v>
          </cell>
        </row>
        <row r="560">
          <cell r="C560">
            <v>9.8000000000000007</v>
          </cell>
          <cell r="D560" t="str">
            <v>FINNIFTY25MAY28600CE</v>
          </cell>
          <cell r="E560" t="str">
            <v>FINNIFTY</v>
          </cell>
          <cell r="G560">
            <v>28600</v>
          </cell>
          <cell r="H560" t="str">
            <v>CE</v>
          </cell>
          <cell r="J560">
            <v>0</v>
          </cell>
          <cell r="K560">
            <v>9.8000000000000007</v>
          </cell>
          <cell r="L560">
            <v>2145</v>
          </cell>
        </row>
        <row r="561">
          <cell r="D561" t="str">
            <v>FINNIFTY25MAY27950PE</v>
          </cell>
          <cell r="E561" t="str">
            <v>FINNIFTY</v>
          </cell>
          <cell r="G561">
            <v>27950</v>
          </cell>
          <cell r="H561" t="str">
            <v>PE</v>
          </cell>
          <cell r="J561">
            <v>1491.9500000000007</v>
          </cell>
        </row>
        <row r="562">
          <cell r="C562">
            <v>833</v>
          </cell>
          <cell r="D562" t="str">
            <v>FINNIFTY25MAY25800CE</v>
          </cell>
          <cell r="E562" t="str">
            <v>FINNIFTY</v>
          </cell>
          <cell r="G562">
            <v>25800</v>
          </cell>
          <cell r="H562" t="str">
            <v>CE</v>
          </cell>
          <cell r="J562">
            <v>658.04999999999927</v>
          </cell>
          <cell r="K562">
            <v>174.95000000000073</v>
          </cell>
          <cell r="L562">
            <v>390</v>
          </cell>
        </row>
        <row r="563">
          <cell r="C563">
            <v>0</v>
          </cell>
          <cell r="D563" t="str">
            <v>FINNIFTY25MAY28700PE</v>
          </cell>
          <cell r="E563" t="str">
            <v>FINNIFTY</v>
          </cell>
          <cell r="G563">
            <v>28700</v>
          </cell>
          <cell r="H563" t="str">
            <v>PE</v>
          </cell>
          <cell r="J563">
            <v>2241.9500000000007</v>
          </cell>
          <cell r="K563">
            <v>-2241.9500000000007</v>
          </cell>
          <cell r="L563">
            <v>0</v>
          </cell>
        </row>
        <row r="564">
          <cell r="D564" t="str">
            <v>FINNIFTY25MAY28250PE</v>
          </cell>
          <cell r="E564" t="str">
            <v>FINNIFTY</v>
          </cell>
          <cell r="G564">
            <v>28250</v>
          </cell>
          <cell r="H564" t="str">
            <v>PE</v>
          </cell>
          <cell r="J564">
            <v>1791.9500000000007</v>
          </cell>
        </row>
        <row r="565">
          <cell r="C565">
            <v>501.1</v>
          </cell>
          <cell r="D565" t="str">
            <v>FINNIFTY25MAY26200CE</v>
          </cell>
          <cell r="E565" t="str">
            <v>FINNIFTY</v>
          </cell>
          <cell r="G565">
            <v>26200</v>
          </cell>
          <cell r="H565" t="str">
            <v>CE</v>
          </cell>
          <cell r="J565">
            <v>258.04999999999927</v>
          </cell>
          <cell r="K565">
            <v>243.05000000000075</v>
          </cell>
          <cell r="L565">
            <v>10985</v>
          </cell>
        </row>
        <row r="566">
          <cell r="C566">
            <v>7.6</v>
          </cell>
          <cell r="D566" t="str">
            <v>FINNIFTY25MAY28900CE</v>
          </cell>
          <cell r="E566" t="str">
            <v>FINNIFTY</v>
          </cell>
          <cell r="G566">
            <v>28900</v>
          </cell>
          <cell r="H566" t="str">
            <v>CE</v>
          </cell>
          <cell r="J566">
            <v>0</v>
          </cell>
          <cell r="K566">
            <v>7.6</v>
          </cell>
          <cell r="L566">
            <v>1690</v>
          </cell>
        </row>
        <row r="567">
          <cell r="C567">
            <v>1077.5999999999999</v>
          </cell>
          <cell r="D567" t="str">
            <v>FINNIFTY25MAY25500CE</v>
          </cell>
          <cell r="E567" t="str">
            <v>FINNIFTY</v>
          </cell>
          <cell r="G567">
            <v>25500</v>
          </cell>
          <cell r="H567" t="str">
            <v>CE</v>
          </cell>
          <cell r="J567">
            <v>958.04999999999927</v>
          </cell>
          <cell r="K567">
            <v>119.55000000000064</v>
          </cell>
          <cell r="L567">
            <v>845</v>
          </cell>
        </row>
        <row r="568">
          <cell r="C568">
            <v>1345.05</v>
          </cell>
          <cell r="D568" t="str">
            <v>FINNIFTY25MAY27400PE</v>
          </cell>
          <cell r="E568" t="str">
            <v>FINNIFTY</v>
          </cell>
          <cell r="G568">
            <v>27400</v>
          </cell>
          <cell r="H568" t="str">
            <v>PE</v>
          </cell>
          <cell r="J568">
            <v>941.95000000000073</v>
          </cell>
          <cell r="K568">
            <v>403.09999999999923</v>
          </cell>
          <cell r="L568">
            <v>0</v>
          </cell>
        </row>
        <row r="569">
          <cell r="C569">
            <v>384.55</v>
          </cell>
          <cell r="D569" t="str">
            <v>FINNIFTY25MAY26700PE</v>
          </cell>
          <cell r="E569" t="str">
            <v>FINNIFTY</v>
          </cell>
          <cell r="G569">
            <v>26700</v>
          </cell>
          <cell r="H569" t="str">
            <v>PE</v>
          </cell>
          <cell r="J569">
            <v>241.95000000000073</v>
          </cell>
          <cell r="K569">
            <v>142.59999999999928</v>
          </cell>
          <cell r="L569">
            <v>4745</v>
          </cell>
        </row>
        <row r="570">
          <cell r="C570">
            <v>0</v>
          </cell>
          <cell r="D570" t="str">
            <v>FINNIFTY25MAY25150CE</v>
          </cell>
          <cell r="E570" t="str">
            <v>FINNIFTY</v>
          </cell>
          <cell r="G570">
            <v>25150</v>
          </cell>
          <cell r="H570" t="str">
            <v>CE</v>
          </cell>
          <cell r="J570">
            <v>1308.0499999999993</v>
          </cell>
          <cell r="K570">
            <v>-1308.0499999999993</v>
          </cell>
          <cell r="L570">
            <v>0</v>
          </cell>
        </row>
        <row r="571">
          <cell r="C571">
            <v>0</v>
          </cell>
          <cell r="D571" t="str">
            <v>FINNIFTY25MAY24300CE</v>
          </cell>
          <cell r="E571" t="str">
            <v>FINNIFTY</v>
          </cell>
          <cell r="G571">
            <v>24300</v>
          </cell>
          <cell r="H571" t="str">
            <v>CE</v>
          </cell>
          <cell r="J571">
            <v>2158.0499999999993</v>
          </cell>
          <cell r="K571">
            <v>-2158.0499999999993</v>
          </cell>
          <cell r="L571">
            <v>0</v>
          </cell>
        </row>
        <row r="572">
          <cell r="C572">
            <v>1130.9000000000001</v>
          </cell>
          <cell r="D572" t="str">
            <v>FINNIFTY25MAY25350CE</v>
          </cell>
          <cell r="E572" t="str">
            <v>FINNIFTY</v>
          </cell>
          <cell r="G572">
            <v>25350</v>
          </cell>
          <cell r="H572" t="str">
            <v>CE</v>
          </cell>
          <cell r="J572">
            <v>1108.0499999999993</v>
          </cell>
          <cell r="K572">
            <v>22.850000000000819</v>
          </cell>
          <cell r="L572">
            <v>0</v>
          </cell>
        </row>
        <row r="573">
          <cell r="C573">
            <v>170</v>
          </cell>
          <cell r="D573" t="str">
            <v>FINNIFTY25MAY26850CE</v>
          </cell>
          <cell r="E573" t="str">
            <v>FINNIFTY</v>
          </cell>
          <cell r="G573">
            <v>26850</v>
          </cell>
          <cell r="H573" t="str">
            <v>CE</v>
          </cell>
          <cell r="J573">
            <v>0</v>
          </cell>
          <cell r="K573">
            <v>170</v>
          </cell>
          <cell r="L573">
            <v>9425</v>
          </cell>
        </row>
        <row r="574">
          <cell r="C574">
            <v>0</v>
          </cell>
          <cell r="D574" t="str">
            <v>FINNIFTY25MAY27050PE</v>
          </cell>
          <cell r="E574" t="str">
            <v>FINNIFTY</v>
          </cell>
          <cell r="G574">
            <v>27050</v>
          </cell>
          <cell r="H574" t="str">
            <v>PE</v>
          </cell>
          <cell r="J574">
            <v>591.95000000000073</v>
          </cell>
          <cell r="K574">
            <v>-591.95000000000073</v>
          </cell>
          <cell r="L574">
            <v>0</v>
          </cell>
        </row>
        <row r="575">
          <cell r="D575" t="str">
            <v>FINNIFTY25MAY28550CE</v>
          </cell>
          <cell r="E575" t="str">
            <v>FINNIFTY</v>
          </cell>
          <cell r="G575">
            <v>28550</v>
          </cell>
          <cell r="H575" t="str">
            <v>CE</v>
          </cell>
          <cell r="J575">
            <v>0</v>
          </cell>
        </row>
        <row r="576">
          <cell r="C576">
            <v>0</v>
          </cell>
          <cell r="D576" t="str">
            <v>FINNIFTY25MAY27200PE</v>
          </cell>
          <cell r="E576" t="str">
            <v>FINNIFTY</v>
          </cell>
          <cell r="G576">
            <v>27200</v>
          </cell>
          <cell r="H576" t="str">
            <v>PE</v>
          </cell>
          <cell r="J576">
            <v>741.95000000000073</v>
          </cell>
          <cell r="K576">
            <v>-741.95000000000073</v>
          </cell>
          <cell r="L576">
            <v>0</v>
          </cell>
        </row>
        <row r="577">
          <cell r="C577">
            <v>26.95</v>
          </cell>
          <cell r="D577" t="str">
            <v>FINNIFTY25MAY27750CE</v>
          </cell>
          <cell r="E577" t="str">
            <v>FINNIFTY</v>
          </cell>
          <cell r="G577">
            <v>27750</v>
          </cell>
          <cell r="H577" t="str">
            <v>CE</v>
          </cell>
          <cell r="J577">
            <v>0</v>
          </cell>
          <cell r="K577">
            <v>26.95</v>
          </cell>
          <cell r="L577">
            <v>390</v>
          </cell>
        </row>
        <row r="578">
          <cell r="C578">
            <v>130.15</v>
          </cell>
          <cell r="D578" t="str">
            <v>FINNIFTY25MAY26050PE</v>
          </cell>
          <cell r="E578" t="str">
            <v>FINNIFTY</v>
          </cell>
          <cell r="G578">
            <v>26050</v>
          </cell>
          <cell r="H578" t="str">
            <v>PE</v>
          </cell>
          <cell r="J578">
            <v>0</v>
          </cell>
          <cell r="K578">
            <v>130.15</v>
          </cell>
          <cell r="L578">
            <v>14885</v>
          </cell>
        </row>
        <row r="579">
          <cell r="C579">
            <v>35.6</v>
          </cell>
          <cell r="D579" t="str">
            <v>FINNIFTY25MAY25200PE</v>
          </cell>
          <cell r="E579" t="str">
            <v>FINNIFTY</v>
          </cell>
          <cell r="G579">
            <v>25200</v>
          </cell>
          <cell r="H579" t="str">
            <v>PE</v>
          </cell>
          <cell r="J579">
            <v>0</v>
          </cell>
          <cell r="K579">
            <v>35.6</v>
          </cell>
          <cell r="L579">
            <v>5850</v>
          </cell>
        </row>
        <row r="580">
          <cell r="C580">
            <v>292.95</v>
          </cell>
          <cell r="D580" t="str">
            <v>FINNIFTY25MAY26550CE</v>
          </cell>
          <cell r="E580" t="str">
            <v>FINNIFTY</v>
          </cell>
          <cell r="G580">
            <v>26550</v>
          </cell>
          <cell r="H580" t="str">
            <v>CE</v>
          </cell>
          <cell r="J580">
            <v>0</v>
          </cell>
          <cell r="K580">
            <v>292.95</v>
          </cell>
          <cell r="L580">
            <v>31915</v>
          </cell>
        </row>
        <row r="581">
          <cell r="C581">
            <v>538.15</v>
          </cell>
          <cell r="D581" t="str">
            <v>FINNIFTY25MAY26150CE</v>
          </cell>
          <cell r="E581" t="str">
            <v>FINNIFTY</v>
          </cell>
          <cell r="G581">
            <v>26150</v>
          </cell>
          <cell r="H581" t="str">
            <v>CE</v>
          </cell>
          <cell r="J581">
            <v>308.04999999999927</v>
          </cell>
          <cell r="K581">
            <v>230.1000000000007</v>
          </cell>
          <cell r="L581">
            <v>3510</v>
          </cell>
        </row>
        <row r="582">
          <cell r="C582">
            <v>350.3</v>
          </cell>
          <cell r="D582" t="str">
            <v>FINNIFTY25MAY26650PE</v>
          </cell>
          <cell r="E582" t="str">
            <v>FINNIFTY</v>
          </cell>
          <cell r="G582">
            <v>26650</v>
          </cell>
          <cell r="H582" t="str">
            <v>PE</v>
          </cell>
          <cell r="J582">
            <v>191.95000000000073</v>
          </cell>
          <cell r="K582">
            <v>158.34999999999928</v>
          </cell>
          <cell r="L582">
            <v>910</v>
          </cell>
        </row>
        <row r="583">
          <cell r="C583">
            <v>0</v>
          </cell>
          <cell r="D583" t="str">
            <v>FINNIFTY25MAY27550PE</v>
          </cell>
          <cell r="E583" t="str">
            <v>FINNIFTY</v>
          </cell>
          <cell r="G583">
            <v>27550</v>
          </cell>
          <cell r="H583" t="str">
            <v>PE</v>
          </cell>
          <cell r="J583">
            <v>1091.9500000000007</v>
          </cell>
          <cell r="K583">
            <v>-1091.9500000000007</v>
          </cell>
          <cell r="L583">
            <v>0</v>
          </cell>
        </row>
        <row r="584">
          <cell r="C584">
            <v>124.2</v>
          </cell>
          <cell r="D584" t="str">
            <v>FINNIFTY25MAY26000PE</v>
          </cell>
          <cell r="E584" t="str">
            <v>FINNIFTY</v>
          </cell>
          <cell r="G584">
            <v>26000</v>
          </cell>
          <cell r="H584" t="str">
            <v>PE</v>
          </cell>
          <cell r="J584">
            <v>0</v>
          </cell>
          <cell r="K584">
            <v>124.2</v>
          </cell>
          <cell r="L584">
            <v>109200</v>
          </cell>
        </row>
        <row r="585">
          <cell r="C585">
            <v>409.3</v>
          </cell>
          <cell r="D585" t="str">
            <v>FINNIFTY25MAY26750PE</v>
          </cell>
          <cell r="E585" t="str">
            <v>FINNIFTY</v>
          </cell>
          <cell r="G585">
            <v>26750</v>
          </cell>
          <cell r="H585" t="str">
            <v>PE</v>
          </cell>
          <cell r="J585">
            <v>291.95000000000073</v>
          </cell>
          <cell r="K585">
            <v>117.34999999999928</v>
          </cell>
          <cell r="L585">
            <v>3055</v>
          </cell>
        </row>
        <row r="586">
          <cell r="C586">
            <v>0</v>
          </cell>
          <cell r="D586" t="str">
            <v>FINNIFTY25MAY24850CE</v>
          </cell>
          <cell r="E586" t="str">
            <v>FINNIFTY</v>
          </cell>
          <cell r="G586">
            <v>24850</v>
          </cell>
          <cell r="H586" t="str">
            <v>CE</v>
          </cell>
          <cell r="J586">
            <v>1608.0499999999993</v>
          </cell>
          <cell r="K586">
            <v>-1608.0499999999993</v>
          </cell>
          <cell r="L586">
            <v>0</v>
          </cell>
        </row>
        <row r="587">
          <cell r="C587">
            <v>13.85</v>
          </cell>
          <cell r="D587" t="str">
            <v>FINNIFTY25MAY24300PE</v>
          </cell>
          <cell r="E587" t="str">
            <v>FINNIFTY</v>
          </cell>
          <cell r="G587">
            <v>24300</v>
          </cell>
          <cell r="H587" t="str">
            <v>PE</v>
          </cell>
          <cell r="J587">
            <v>0</v>
          </cell>
          <cell r="K587">
            <v>13.85</v>
          </cell>
          <cell r="L587">
            <v>780</v>
          </cell>
        </row>
        <row r="588">
          <cell r="C588">
            <v>221.15</v>
          </cell>
          <cell r="D588" t="str">
            <v>FINNIFTY25MAY26700CE</v>
          </cell>
          <cell r="E588" t="str">
            <v>FINNIFTY</v>
          </cell>
          <cell r="G588">
            <v>26700</v>
          </cell>
          <cell r="H588" t="str">
            <v>CE</v>
          </cell>
          <cell r="J588">
            <v>0</v>
          </cell>
          <cell r="K588">
            <v>221.15</v>
          </cell>
          <cell r="L588">
            <v>50635</v>
          </cell>
        </row>
        <row r="589">
          <cell r="C589">
            <v>0</v>
          </cell>
          <cell r="D589" t="str">
            <v>FINNIFTY25MAY27800PE</v>
          </cell>
          <cell r="E589" t="str">
            <v>FINNIFTY</v>
          </cell>
          <cell r="G589">
            <v>27800</v>
          </cell>
          <cell r="H589" t="str">
            <v>PE</v>
          </cell>
          <cell r="J589">
            <v>1341.9500000000007</v>
          </cell>
          <cell r="K589">
            <v>-1341.9500000000007</v>
          </cell>
          <cell r="L589">
            <v>0</v>
          </cell>
        </row>
        <row r="590">
          <cell r="D590" t="str">
            <v>FINNIFTY25MAY28150PE</v>
          </cell>
          <cell r="E590" t="str">
            <v>FINNIFTY</v>
          </cell>
          <cell r="G590">
            <v>28150</v>
          </cell>
          <cell r="H590" t="str">
            <v>PE</v>
          </cell>
          <cell r="J590">
            <v>1691.9500000000007</v>
          </cell>
        </row>
        <row r="591">
          <cell r="D591" t="str">
            <v>FINNIFTY25MAY28850PE</v>
          </cell>
          <cell r="E591" t="str">
            <v>FINNIFTY</v>
          </cell>
          <cell r="G591">
            <v>28850</v>
          </cell>
          <cell r="H591" t="str">
            <v>PE</v>
          </cell>
          <cell r="J591">
            <v>2391.9500000000007</v>
          </cell>
        </row>
        <row r="592">
          <cell r="C592">
            <v>54.85</v>
          </cell>
          <cell r="D592" t="str">
            <v>FINNIFTY25MAY25500PE</v>
          </cell>
          <cell r="E592" t="str">
            <v>FINNIFTY</v>
          </cell>
          <cell r="G592">
            <v>25500</v>
          </cell>
          <cell r="H592" t="str">
            <v>PE</v>
          </cell>
          <cell r="J592">
            <v>0</v>
          </cell>
          <cell r="K592">
            <v>54.85</v>
          </cell>
          <cell r="L592">
            <v>150670</v>
          </cell>
        </row>
        <row r="593">
          <cell r="C593">
            <v>0</v>
          </cell>
          <cell r="D593" t="str">
            <v>FINNIFTY25MAY25050CE</v>
          </cell>
          <cell r="E593" t="str">
            <v>FINNIFTY</v>
          </cell>
          <cell r="G593">
            <v>25050</v>
          </cell>
          <cell r="H593" t="str">
            <v>CE</v>
          </cell>
          <cell r="J593">
            <v>1408.0499999999993</v>
          </cell>
          <cell r="K593">
            <v>-1408.0499999999993</v>
          </cell>
          <cell r="L593">
            <v>0</v>
          </cell>
        </row>
        <row r="594">
          <cell r="C594">
            <v>26.7</v>
          </cell>
          <cell r="D594" t="str">
            <v>FINNIFTY25MAY25000PE</v>
          </cell>
          <cell r="E594" t="str">
            <v>FINNIFTY</v>
          </cell>
          <cell r="G594">
            <v>25000</v>
          </cell>
          <cell r="H594" t="str">
            <v>PE</v>
          </cell>
          <cell r="J594">
            <v>0</v>
          </cell>
          <cell r="K594">
            <v>26.7</v>
          </cell>
          <cell r="L594">
            <v>61815</v>
          </cell>
        </row>
        <row r="595">
          <cell r="D595" t="str">
            <v>FINNIFTY25MAY28350CE</v>
          </cell>
          <cell r="E595" t="str">
            <v>FINNIFTY</v>
          </cell>
          <cell r="G595">
            <v>28350</v>
          </cell>
          <cell r="H595" t="str">
            <v>CE</v>
          </cell>
          <cell r="J595">
            <v>0</v>
          </cell>
        </row>
        <row r="596">
          <cell r="C596">
            <v>1399.95</v>
          </cell>
          <cell r="D596" t="str">
            <v>FINNIFTY25MAY25000CE</v>
          </cell>
          <cell r="E596" t="str">
            <v>FINNIFTY</v>
          </cell>
          <cell r="G596">
            <v>25000</v>
          </cell>
          <cell r="H596" t="str">
            <v>CE</v>
          </cell>
          <cell r="J596">
            <v>1458.0499999999993</v>
          </cell>
          <cell r="K596">
            <v>-58.099999999999227</v>
          </cell>
          <cell r="L596">
            <v>0</v>
          </cell>
        </row>
        <row r="597">
          <cell r="C597">
            <v>11.9</v>
          </cell>
          <cell r="D597" t="str">
            <v>FINNIFTY25MAY28400CE</v>
          </cell>
          <cell r="E597" t="str">
            <v>FINNIFTY</v>
          </cell>
          <cell r="G597">
            <v>28400</v>
          </cell>
          <cell r="H597" t="str">
            <v>CE</v>
          </cell>
          <cell r="J597">
            <v>0</v>
          </cell>
          <cell r="K597">
            <v>11.9</v>
          </cell>
          <cell r="L597">
            <v>1885</v>
          </cell>
        </row>
        <row r="598">
          <cell r="D598" t="str">
            <v>FINNIFTY25MAY28450CE</v>
          </cell>
          <cell r="E598" t="str">
            <v>FINNIFTY</v>
          </cell>
          <cell r="G598">
            <v>28450</v>
          </cell>
          <cell r="H598" t="str">
            <v>CE</v>
          </cell>
          <cell r="J598">
            <v>0</v>
          </cell>
        </row>
        <row r="599">
          <cell r="D599" t="str">
            <v>FINNIFTY25MAY24050CE</v>
          </cell>
          <cell r="E599" t="str">
            <v>FINNIFTY</v>
          </cell>
          <cell r="G599">
            <v>24050</v>
          </cell>
          <cell r="H599" t="str">
            <v>CE</v>
          </cell>
          <cell r="J599">
            <v>2408.0499999999993</v>
          </cell>
        </row>
        <row r="600">
          <cell r="C600">
            <v>34.85</v>
          </cell>
          <cell r="D600" t="str">
            <v>FINNIFTY25MAY25150PE</v>
          </cell>
          <cell r="E600" t="str">
            <v>FINNIFTY</v>
          </cell>
          <cell r="G600">
            <v>25150</v>
          </cell>
          <cell r="H600" t="str">
            <v>PE</v>
          </cell>
          <cell r="J600">
            <v>0</v>
          </cell>
          <cell r="K600">
            <v>34.85</v>
          </cell>
          <cell r="L600">
            <v>1170</v>
          </cell>
        </row>
        <row r="601">
          <cell r="C601">
            <v>23.55</v>
          </cell>
          <cell r="D601" t="str">
            <v>FINNIFTY25MAY24900PE</v>
          </cell>
          <cell r="E601" t="str">
            <v>FINNIFTY</v>
          </cell>
          <cell r="G601">
            <v>24900</v>
          </cell>
          <cell r="H601" t="str">
            <v>PE</v>
          </cell>
          <cell r="J601">
            <v>0</v>
          </cell>
          <cell r="K601">
            <v>23.55</v>
          </cell>
          <cell r="L601">
            <v>5330</v>
          </cell>
        </row>
        <row r="602">
          <cell r="C602">
            <v>15.05</v>
          </cell>
          <cell r="D602" t="str">
            <v>FINNIFTY25MAY24450PE</v>
          </cell>
          <cell r="E602" t="str">
            <v>FINNIFTY</v>
          </cell>
          <cell r="G602">
            <v>24450</v>
          </cell>
          <cell r="H602" t="str">
            <v>PE</v>
          </cell>
          <cell r="J602">
            <v>0</v>
          </cell>
          <cell r="K602">
            <v>15.05</v>
          </cell>
          <cell r="L602">
            <v>390</v>
          </cell>
        </row>
        <row r="603">
          <cell r="D603" t="str">
            <v>FINNIFTY25MAY27850PE</v>
          </cell>
          <cell r="E603" t="str">
            <v>FINNIFTY</v>
          </cell>
          <cell r="G603">
            <v>27850</v>
          </cell>
          <cell r="H603" t="str">
            <v>PE</v>
          </cell>
          <cell r="J603">
            <v>1391.9500000000007</v>
          </cell>
        </row>
        <row r="604">
          <cell r="D604" t="str">
            <v>FINNIFTY25MAY24050PE</v>
          </cell>
          <cell r="E604" t="str">
            <v>FINNIFTY</v>
          </cell>
          <cell r="G604">
            <v>24050</v>
          </cell>
          <cell r="H604" t="str">
            <v>PE</v>
          </cell>
          <cell r="J604">
            <v>0</v>
          </cell>
        </row>
        <row r="605">
          <cell r="C605">
            <v>269.95</v>
          </cell>
          <cell r="D605" t="str">
            <v>FINNIFTY25MAY26600CE</v>
          </cell>
          <cell r="E605" t="str">
            <v>FINNIFTY</v>
          </cell>
          <cell r="G605">
            <v>26600</v>
          </cell>
          <cell r="H605" t="str">
            <v>CE</v>
          </cell>
          <cell r="J605">
            <v>0</v>
          </cell>
          <cell r="K605">
            <v>269.95</v>
          </cell>
          <cell r="L605">
            <v>69550</v>
          </cell>
        </row>
        <row r="606">
          <cell r="C606">
            <v>0</v>
          </cell>
          <cell r="D606" t="str">
            <v>BANKEX25MAY60500CE</v>
          </cell>
          <cell r="E606" t="str">
            <v>BANKEX</v>
          </cell>
          <cell r="G606">
            <v>60500</v>
          </cell>
          <cell r="H606" t="str">
            <v>CE</v>
          </cell>
          <cell r="J606">
            <v>2474.3099999999977</v>
          </cell>
          <cell r="K606">
            <v>-2474.3099999999977</v>
          </cell>
          <cell r="L606">
            <v>0</v>
          </cell>
        </row>
        <row r="607">
          <cell r="C607">
            <v>0</v>
          </cell>
          <cell r="D607" t="str">
            <v>BANKEX25MAY66700PE</v>
          </cell>
          <cell r="E607" t="str">
            <v>BANKEX</v>
          </cell>
          <cell r="G607">
            <v>66700</v>
          </cell>
          <cell r="H607" t="str">
            <v>PE</v>
          </cell>
          <cell r="J607">
            <v>3725.6900000000023</v>
          </cell>
          <cell r="K607">
            <v>-3725.6900000000023</v>
          </cell>
          <cell r="L607">
            <v>0</v>
          </cell>
        </row>
        <row r="608">
          <cell r="C608">
            <v>0</v>
          </cell>
          <cell r="D608" t="str">
            <v>BANKEX25MAY60400CE</v>
          </cell>
          <cell r="E608" t="str">
            <v>BANKEX</v>
          </cell>
          <cell r="G608">
            <v>60400</v>
          </cell>
          <cell r="H608" t="str">
            <v>CE</v>
          </cell>
          <cell r="J608">
            <v>2574.3099999999977</v>
          </cell>
          <cell r="K608">
            <v>-2574.3099999999977</v>
          </cell>
          <cell r="L608">
            <v>0</v>
          </cell>
        </row>
        <row r="609">
          <cell r="C609">
            <v>0</v>
          </cell>
          <cell r="D609" t="str">
            <v>BANKEX25MAY65700CE</v>
          </cell>
          <cell r="E609" t="str">
            <v>BANKEX</v>
          </cell>
          <cell r="G609">
            <v>65700</v>
          </cell>
          <cell r="H609" t="str">
            <v>CE</v>
          </cell>
          <cell r="J609">
            <v>0</v>
          </cell>
          <cell r="K609">
            <v>0</v>
          </cell>
          <cell r="L609">
            <v>0</v>
          </cell>
        </row>
        <row r="610">
          <cell r="C610">
            <v>0</v>
          </cell>
          <cell r="D610" t="str">
            <v>BANKEX25MAY71100PE</v>
          </cell>
          <cell r="E610" t="str">
            <v>BANKEX</v>
          </cell>
          <cell r="G610">
            <v>71100</v>
          </cell>
          <cell r="H610" t="str">
            <v>PE</v>
          </cell>
          <cell r="J610">
            <v>8125.6900000000023</v>
          </cell>
          <cell r="K610">
            <v>-8125.6900000000023</v>
          </cell>
          <cell r="L610">
            <v>0</v>
          </cell>
        </row>
        <row r="611">
          <cell r="D611" t="str">
            <v>BANKEX25MAY70700CE</v>
          </cell>
          <cell r="E611" t="str">
            <v>BANKEX</v>
          </cell>
          <cell r="G611">
            <v>70700</v>
          </cell>
          <cell r="H611" t="str">
            <v>CE</v>
          </cell>
          <cell r="J611">
            <v>0</v>
          </cell>
        </row>
        <row r="612">
          <cell r="C612">
            <v>0</v>
          </cell>
          <cell r="D612" t="str">
            <v>BANKEX25MAY67300PE</v>
          </cell>
          <cell r="E612" t="str">
            <v>BANKEX</v>
          </cell>
          <cell r="G612">
            <v>67300</v>
          </cell>
          <cell r="H612" t="str">
            <v>PE</v>
          </cell>
          <cell r="J612">
            <v>4325.6900000000023</v>
          </cell>
          <cell r="K612">
            <v>-4325.6900000000023</v>
          </cell>
          <cell r="L612">
            <v>0</v>
          </cell>
        </row>
        <row r="613">
          <cell r="C613">
            <v>0</v>
          </cell>
          <cell r="D613" t="str">
            <v>BANKEX25MAY68300CE</v>
          </cell>
          <cell r="E613" t="str">
            <v>BANKEX</v>
          </cell>
          <cell r="G613">
            <v>68300</v>
          </cell>
          <cell r="H613" t="str">
            <v>CE</v>
          </cell>
          <cell r="J613">
            <v>0</v>
          </cell>
          <cell r="K613">
            <v>0</v>
          </cell>
          <cell r="L613">
            <v>0</v>
          </cell>
        </row>
        <row r="614">
          <cell r="C614">
            <v>441.85</v>
          </cell>
          <cell r="D614" t="str">
            <v>BANKEX25MAY62600PE</v>
          </cell>
          <cell r="E614" t="str">
            <v>BANKEX</v>
          </cell>
          <cell r="G614">
            <v>62600</v>
          </cell>
          <cell r="H614" t="str">
            <v>PE</v>
          </cell>
          <cell r="J614">
            <v>0</v>
          </cell>
          <cell r="K614">
            <v>441.85</v>
          </cell>
          <cell r="L614">
            <v>720</v>
          </cell>
        </row>
        <row r="615">
          <cell r="C615">
            <v>1702.55</v>
          </cell>
          <cell r="D615" t="str">
            <v>BANKEX25MAY61500CE</v>
          </cell>
          <cell r="E615" t="str">
            <v>BANKEX</v>
          </cell>
          <cell r="G615">
            <v>61500</v>
          </cell>
          <cell r="H615" t="str">
            <v>CE</v>
          </cell>
          <cell r="J615">
            <v>1474.3099999999977</v>
          </cell>
          <cell r="K615">
            <v>228.24000000000228</v>
          </cell>
          <cell r="L615">
            <v>30</v>
          </cell>
        </row>
        <row r="616">
          <cell r="C616">
            <v>0</v>
          </cell>
          <cell r="D616" t="str">
            <v>BANKEX25MAY67000CE</v>
          </cell>
          <cell r="E616" t="str">
            <v>BANKEX</v>
          </cell>
          <cell r="G616">
            <v>67000</v>
          </cell>
          <cell r="H616" t="str">
            <v>CE</v>
          </cell>
          <cell r="J616">
            <v>0</v>
          </cell>
          <cell r="K616">
            <v>0</v>
          </cell>
          <cell r="L616">
            <v>0</v>
          </cell>
        </row>
        <row r="617">
          <cell r="D617" t="str">
            <v>BANKEX25MAY53500PE</v>
          </cell>
          <cell r="E617" t="str">
            <v>BANKEX</v>
          </cell>
          <cell r="G617">
            <v>53500</v>
          </cell>
          <cell r="H617" t="str">
            <v>PE</v>
          </cell>
          <cell r="J617">
            <v>0</v>
          </cell>
        </row>
        <row r="618">
          <cell r="C618">
            <v>0</v>
          </cell>
          <cell r="D618" t="str">
            <v>BANKEX25MAY58200CE</v>
          </cell>
          <cell r="E618" t="str">
            <v>BANKEX</v>
          </cell>
          <cell r="G618">
            <v>58200</v>
          </cell>
          <cell r="H618" t="str">
            <v>CE</v>
          </cell>
          <cell r="J618">
            <v>4774.3099999999977</v>
          </cell>
          <cell r="K618">
            <v>-4774.3099999999977</v>
          </cell>
          <cell r="L618">
            <v>0</v>
          </cell>
        </row>
        <row r="619">
          <cell r="C619">
            <v>715.9</v>
          </cell>
          <cell r="D619" t="str">
            <v>BANKEX25MAY63000CE</v>
          </cell>
          <cell r="E619" t="str">
            <v>BANKEX</v>
          </cell>
          <cell r="G619">
            <v>63000</v>
          </cell>
          <cell r="H619" t="str">
            <v>CE</v>
          </cell>
          <cell r="J619">
            <v>0</v>
          </cell>
          <cell r="K619">
            <v>715.9</v>
          </cell>
          <cell r="L619">
            <v>9450</v>
          </cell>
        </row>
        <row r="620">
          <cell r="C620">
            <v>0</v>
          </cell>
          <cell r="D620" t="str">
            <v>BANKEX25MAY50700CE</v>
          </cell>
          <cell r="E620" t="str">
            <v>BANKEX</v>
          </cell>
          <cell r="G620">
            <v>50700</v>
          </cell>
          <cell r="H620" t="str">
            <v>CE</v>
          </cell>
          <cell r="J620">
            <v>12274.309999999998</v>
          </cell>
          <cell r="K620">
            <v>-12274.309999999998</v>
          </cell>
          <cell r="L620">
            <v>0</v>
          </cell>
        </row>
        <row r="621">
          <cell r="C621">
            <v>0</v>
          </cell>
          <cell r="D621" t="str">
            <v>BANKEX25MAY53400CE</v>
          </cell>
          <cell r="E621" t="str">
            <v>BANKEX</v>
          </cell>
          <cell r="G621">
            <v>53400</v>
          </cell>
          <cell r="H621" t="str">
            <v>CE</v>
          </cell>
          <cell r="J621">
            <v>9574.3099999999977</v>
          </cell>
          <cell r="K621">
            <v>-9574.3099999999977</v>
          </cell>
          <cell r="L621">
            <v>0</v>
          </cell>
        </row>
        <row r="622">
          <cell r="C622">
            <v>0</v>
          </cell>
          <cell r="D622" t="str">
            <v>BANKEX25MAY58000CE</v>
          </cell>
          <cell r="E622" t="str">
            <v>BANKEX</v>
          </cell>
          <cell r="G622">
            <v>58000</v>
          </cell>
          <cell r="H622" t="str">
            <v>CE</v>
          </cell>
          <cell r="J622">
            <v>4974.3099999999977</v>
          </cell>
          <cell r="K622">
            <v>-4974.3099999999977</v>
          </cell>
          <cell r="L622">
            <v>0</v>
          </cell>
        </row>
        <row r="623">
          <cell r="C623">
            <v>0</v>
          </cell>
          <cell r="D623" t="str">
            <v>BANKEX25MAY56100PE</v>
          </cell>
          <cell r="E623" t="str">
            <v>BANKEX</v>
          </cell>
          <cell r="G623">
            <v>56100</v>
          </cell>
          <cell r="H623" t="str">
            <v>PE</v>
          </cell>
          <cell r="J623">
            <v>0</v>
          </cell>
          <cell r="K623">
            <v>0</v>
          </cell>
          <cell r="L623">
            <v>0</v>
          </cell>
        </row>
        <row r="624">
          <cell r="C624">
            <v>0</v>
          </cell>
          <cell r="D624" t="str">
            <v>BANKEX25MAY54400CE</v>
          </cell>
          <cell r="E624" t="str">
            <v>BANKEX</v>
          </cell>
          <cell r="G624">
            <v>54400</v>
          </cell>
          <cell r="H624" t="str">
            <v>CE</v>
          </cell>
          <cell r="J624">
            <v>8574.3099999999977</v>
          </cell>
          <cell r="K624">
            <v>-8574.3099999999977</v>
          </cell>
          <cell r="L624">
            <v>0</v>
          </cell>
        </row>
        <row r="625">
          <cell r="D625" t="str">
            <v>BANKEX25MAY51800PE</v>
          </cell>
          <cell r="E625" t="str">
            <v>BANKEX</v>
          </cell>
          <cell r="G625">
            <v>51800</v>
          </cell>
          <cell r="H625" t="str">
            <v>PE</v>
          </cell>
          <cell r="J625">
            <v>0</v>
          </cell>
        </row>
        <row r="626">
          <cell r="C626">
            <v>0</v>
          </cell>
          <cell r="D626" t="str">
            <v>BANKEX25MAY68000CE</v>
          </cell>
          <cell r="E626" t="str">
            <v>BANKEX</v>
          </cell>
          <cell r="G626">
            <v>68000</v>
          </cell>
          <cell r="H626" t="str">
            <v>CE</v>
          </cell>
          <cell r="J626">
            <v>0</v>
          </cell>
          <cell r="K626">
            <v>0</v>
          </cell>
          <cell r="L626">
            <v>0</v>
          </cell>
        </row>
        <row r="627">
          <cell r="C627">
            <v>1821.2</v>
          </cell>
          <cell r="D627" t="str">
            <v>BANKEX25MAY61300CE</v>
          </cell>
          <cell r="E627" t="str">
            <v>BANKEX</v>
          </cell>
          <cell r="G627">
            <v>61300</v>
          </cell>
          <cell r="H627" t="str">
            <v>CE</v>
          </cell>
          <cell r="J627">
            <v>1674.3099999999977</v>
          </cell>
          <cell r="K627">
            <v>146.89000000000237</v>
          </cell>
          <cell r="L627">
            <v>60</v>
          </cell>
        </row>
        <row r="628">
          <cell r="C628">
            <v>0</v>
          </cell>
          <cell r="D628" t="str">
            <v>BANKEX25MAY59700CE</v>
          </cell>
          <cell r="E628" t="str">
            <v>BANKEX</v>
          </cell>
          <cell r="G628">
            <v>59700</v>
          </cell>
          <cell r="H628" t="str">
            <v>CE</v>
          </cell>
          <cell r="J628">
            <v>3274.3099999999977</v>
          </cell>
          <cell r="K628">
            <v>-3274.3099999999977</v>
          </cell>
          <cell r="L628">
            <v>0</v>
          </cell>
        </row>
        <row r="629">
          <cell r="C629">
            <v>0</v>
          </cell>
          <cell r="D629" t="str">
            <v>BANKEX25MAY57500PE</v>
          </cell>
          <cell r="E629" t="str">
            <v>BANKEX</v>
          </cell>
          <cell r="G629">
            <v>57500</v>
          </cell>
          <cell r="H629" t="str">
            <v>PE</v>
          </cell>
          <cell r="J629">
            <v>0</v>
          </cell>
          <cell r="K629">
            <v>0</v>
          </cell>
          <cell r="L629">
            <v>0</v>
          </cell>
        </row>
        <row r="630">
          <cell r="C630">
            <v>0</v>
          </cell>
          <cell r="D630" t="str">
            <v>BANKEX25MAY66000PE</v>
          </cell>
          <cell r="E630" t="str">
            <v>BANKEX</v>
          </cell>
          <cell r="G630">
            <v>66000</v>
          </cell>
          <cell r="H630" t="str">
            <v>PE</v>
          </cell>
          <cell r="J630">
            <v>3025.6900000000023</v>
          </cell>
          <cell r="K630">
            <v>-3025.6900000000023</v>
          </cell>
          <cell r="L630">
            <v>0</v>
          </cell>
        </row>
        <row r="631">
          <cell r="C631">
            <v>0</v>
          </cell>
          <cell r="D631" t="str">
            <v>BANKEX25MAY67900CE</v>
          </cell>
          <cell r="E631" t="str">
            <v>BANKEX</v>
          </cell>
          <cell r="G631">
            <v>67900</v>
          </cell>
          <cell r="H631" t="str">
            <v>CE</v>
          </cell>
          <cell r="J631">
            <v>0</v>
          </cell>
          <cell r="K631">
            <v>0</v>
          </cell>
          <cell r="L631">
            <v>0</v>
          </cell>
        </row>
        <row r="632">
          <cell r="C632">
            <v>0</v>
          </cell>
          <cell r="D632" t="str">
            <v>BANKEX25MAY66300PE</v>
          </cell>
          <cell r="E632" t="str">
            <v>BANKEX</v>
          </cell>
          <cell r="G632">
            <v>66300</v>
          </cell>
          <cell r="H632" t="str">
            <v>PE</v>
          </cell>
          <cell r="J632">
            <v>3325.6900000000023</v>
          </cell>
          <cell r="K632">
            <v>-3325.6900000000023</v>
          </cell>
          <cell r="L632">
            <v>0</v>
          </cell>
        </row>
        <row r="633">
          <cell r="C633">
            <v>0</v>
          </cell>
          <cell r="D633" t="str">
            <v>BANKEX25MAY69200CE</v>
          </cell>
          <cell r="E633" t="str">
            <v>BANKEX</v>
          </cell>
          <cell r="G633">
            <v>69200</v>
          </cell>
          <cell r="H633" t="str">
            <v>CE</v>
          </cell>
          <cell r="J633">
            <v>0</v>
          </cell>
          <cell r="K633">
            <v>0</v>
          </cell>
          <cell r="L633">
            <v>0</v>
          </cell>
        </row>
        <row r="634">
          <cell r="C634">
            <v>0</v>
          </cell>
          <cell r="D634" t="str">
            <v>BANKEX25MAY69400PE</v>
          </cell>
          <cell r="E634" t="str">
            <v>BANKEX</v>
          </cell>
          <cell r="G634">
            <v>69400</v>
          </cell>
          <cell r="H634" t="str">
            <v>PE</v>
          </cell>
          <cell r="J634">
            <v>6425.6900000000023</v>
          </cell>
          <cell r="K634">
            <v>-6425.6900000000023</v>
          </cell>
          <cell r="L634">
            <v>0</v>
          </cell>
        </row>
        <row r="635">
          <cell r="D635" t="str">
            <v>BANKEX25MAY52800PE</v>
          </cell>
          <cell r="E635" t="str">
            <v>BANKEX</v>
          </cell>
          <cell r="G635">
            <v>52800</v>
          </cell>
          <cell r="H635" t="str">
            <v>PE</v>
          </cell>
          <cell r="J635">
            <v>0</v>
          </cell>
        </row>
        <row r="636">
          <cell r="C636">
            <v>0</v>
          </cell>
          <cell r="D636" t="str">
            <v>BANKEX25MAY65500PE</v>
          </cell>
          <cell r="E636" t="str">
            <v>BANKEX</v>
          </cell>
          <cell r="G636">
            <v>65500</v>
          </cell>
          <cell r="H636" t="str">
            <v>PE</v>
          </cell>
          <cell r="J636">
            <v>2525.6900000000023</v>
          </cell>
          <cell r="K636">
            <v>-2525.6900000000023</v>
          </cell>
          <cell r="L636">
            <v>0</v>
          </cell>
        </row>
        <row r="637">
          <cell r="C637">
            <v>0</v>
          </cell>
          <cell r="D637" t="str">
            <v>BANKEX25MAY68200CE</v>
          </cell>
          <cell r="E637" t="str">
            <v>BANKEX</v>
          </cell>
          <cell r="G637">
            <v>68200</v>
          </cell>
          <cell r="H637" t="str">
            <v>CE</v>
          </cell>
          <cell r="J637">
            <v>0</v>
          </cell>
          <cell r="K637">
            <v>0</v>
          </cell>
          <cell r="L637">
            <v>0</v>
          </cell>
        </row>
        <row r="638">
          <cell r="C638">
            <v>0</v>
          </cell>
          <cell r="D638" t="str">
            <v>BANKEX25MAY50800CE</v>
          </cell>
          <cell r="E638" t="str">
            <v>BANKEX</v>
          </cell>
          <cell r="G638">
            <v>50800</v>
          </cell>
          <cell r="H638" t="str">
            <v>CE</v>
          </cell>
          <cell r="J638">
            <v>12174.309999999998</v>
          </cell>
          <cell r="K638">
            <v>-12174.309999999998</v>
          </cell>
          <cell r="L638">
            <v>0</v>
          </cell>
        </row>
        <row r="639">
          <cell r="C639">
            <v>0</v>
          </cell>
          <cell r="D639" t="str">
            <v>BANKEX25MAY70200CE</v>
          </cell>
          <cell r="E639" t="str">
            <v>BANKEX</v>
          </cell>
          <cell r="G639">
            <v>70200</v>
          </cell>
          <cell r="H639" t="str">
            <v>CE</v>
          </cell>
          <cell r="J639">
            <v>0</v>
          </cell>
          <cell r="K639">
            <v>0</v>
          </cell>
          <cell r="L639">
            <v>0</v>
          </cell>
        </row>
        <row r="640">
          <cell r="C640">
            <v>0</v>
          </cell>
          <cell r="D640" t="str">
            <v>BANKEX25MAY67500CE</v>
          </cell>
          <cell r="E640" t="str">
            <v>BANKEX</v>
          </cell>
          <cell r="G640">
            <v>67500</v>
          </cell>
          <cell r="H640" t="str">
            <v>CE</v>
          </cell>
          <cell r="J640">
            <v>0</v>
          </cell>
          <cell r="K640">
            <v>0</v>
          </cell>
          <cell r="L640">
            <v>0</v>
          </cell>
        </row>
        <row r="641">
          <cell r="C641">
            <v>0</v>
          </cell>
          <cell r="D641" t="str">
            <v>BANKEX25MAY66600PE</v>
          </cell>
          <cell r="E641" t="str">
            <v>BANKEX</v>
          </cell>
          <cell r="G641">
            <v>66600</v>
          </cell>
          <cell r="H641" t="str">
            <v>PE</v>
          </cell>
          <cell r="J641">
            <v>3625.6900000000023</v>
          </cell>
          <cell r="K641">
            <v>-3625.6900000000023</v>
          </cell>
          <cell r="L641">
            <v>0</v>
          </cell>
        </row>
        <row r="642">
          <cell r="D642" t="str">
            <v>BANKEX25MAY52700PE</v>
          </cell>
          <cell r="E642" t="str">
            <v>BANKEX</v>
          </cell>
          <cell r="G642">
            <v>52700</v>
          </cell>
          <cell r="H642" t="str">
            <v>PE</v>
          </cell>
          <cell r="J642">
            <v>0</v>
          </cell>
        </row>
        <row r="643">
          <cell r="C643">
            <v>1300.2</v>
          </cell>
          <cell r="D643" t="str">
            <v>BANKEX25MAY62000CE</v>
          </cell>
          <cell r="E643" t="str">
            <v>BANKEX</v>
          </cell>
          <cell r="G643">
            <v>62000</v>
          </cell>
          <cell r="H643" t="str">
            <v>CE</v>
          </cell>
          <cell r="J643">
            <v>974.30999999999767</v>
          </cell>
          <cell r="K643">
            <v>325.89000000000237</v>
          </cell>
          <cell r="L643">
            <v>90</v>
          </cell>
        </row>
        <row r="644">
          <cell r="C644">
            <v>0</v>
          </cell>
          <cell r="D644" t="str">
            <v>BANKEX25MAY69500PE</v>
          </cell>
          <cell r="E644" t="str">
            <v>BANKEX</v>
          </cell>
          <cell r="G644">
            <v>69500</v>
          </cell>
          <cell r="H644" t="str">
            <v>PE</v>
          </cell>
          <cell r="J644">
            <v>6525.6900000000023</v>
          </cell>
          <cell r="K644">
            <v>-6525.6900000000023</v>
          </cell>
          <cell r="L644">
            <v>0</v>
          </cell>
        </row>
        <row r="645">
          <cell r="D645" t="str">
            <v>BANKEX25MAY52600PE</v>
          </cell>
          <cell r="E645" t="str">
            <v>BANKEX</v>
          </cell>
          <cell r="G645">
            <v>52600</v>
          </cell>
          <cell r="H645" t="str">
            <v>PE</v>
          </cell>
          <cell r="J645">
            <v>0</v>
          </cell>
        </row>
        <row r="646">
          <cell r="C646">
            <v>0</v>
          </cell>
          <cell r="D646" t="str">
            <v>BANKEX25MAY54900PE</v>
          </cell>
          <cell r="E646" t="str">
            <v>BANKEX</v>
          </cell>
          <cell r="G646">
            <v>54900</v>
          </cell>
          <cell r="H646" t="str">
            <v>PE</v>
          </cell>
          <cell r="J646">
            <v>0</v>
          </cell>
          <cell r="K646">
            <v>0</v>
          </cell>
          <cell r="L646">
            <v>0</v>
          </cell>
        </row>
        <row r="647">
          <cell r="D647" t="str">
            <v>BANKEX25MAY52300PE</v>
          </cell>
          <cell r="E647" t="str">
            <v>BANKEX</v>
          </cell>
          <cell r="G647">
            <v>52300</v>
          </cell>
          <cell r="H647" t="str">
            <v>PE</v>
          </cell>
          <cell r="J647">
            <v>0</v>
          </cell>
        </row>
        <row r="648">
          <cell r="C648">
            <v>0</v>
          </cell>
          <cell r="D648" t="str">
            <v>BANKEX25MAY57000PE</v>
          </cell>
          <cell r="E648" t="str">
            <v>BANKEX</v>
          </cell>
          <cell r="G648">
            <v>57000</v>
          </cell>
          <cell r="H648" t="str">
            <v>PE</v>
          </cell>
          <cell r="J648">
            <v>0</v>
          </cell>
          <cell r="K648">
            <v>0</v>
          </cell>
          <cell r="L648">
            <v>0</v>
          </cell>
        </row>
        <row r="649">
          <cell r="C649">
            <v>0</v>
          </cell>
          <cell r="D649" t="str">
            <v>BANKEX25MAY60600CE</v>
          </cell>
          <cell r="E649" t="str">
            <v>BANKEX</v>
          </cell>
          <cell r="G649">
            <v>60600</v>
          </cell>
          <cell r="H649" t="str">
            <v>CE</v>
          </cell>
          <cell r="J649">
            <v>2374.3099999999977</v>
          </cell>
          <cell r="K649">
            <v>-2374.3099999999977</v>
          </cell>
          <cell r="L649">
            <v>0</v>
          </cell>
        </row>
        <row r="650">
          <cell r="C650">
            <v>0</v>
          </cell>
          <cell r="D650" t="str">
            <v>BANKEX25MAY65300CE</v>
          </cell>
          <cell r="E650" t="str">
            <v>BANKEX</v>
          </cell>
          <cell r="G650">
            <v>65300</v>
          </cell>
          <cell r="H650" t="str">
            <v>CE</v>
          </cell>
          <cell r="J650">
            <v>0</v>
          </cell>
          <cell r="K650">
            <v>0</v>
          </cell>
          <cell r="L650">
            <v>0</v>
          </cell>
        </row>
        <row r="651">
          <cell r="C651">
            <v>0</v>
          </cell>
          <cell r="D651" t="str">
            <v>BANKEX25MAY70000CE</v>
          </cell>
          <cell r="E651" t="str">
            <v>BANKEX</v>
          </cell>
          <cell r="G651">
            <v>70000</v>
          </cell>
          <cell r="H651" t="str">
            <v>CE</v>
          </cell>
          <cell r="J651">
            <v>0</v>
          </cell>
          <cell r="K651">
            <v>0</v>
          </cell>
          <cell r="L651">
            <v>0</v>
          </cell>
        </row>
        <row r="652">
          <cell r="C652">
            <v>0</v>
          </cell>
          <cell r="D652" t="str">
            <v>BANKEX25MAY65200CE</v>
          </cell>
          <cell r="E652" t="str">
            <v>BANKEX</v>
          </cell>
          <cell r="G652">
            <v>65200</v>
          </cell>
          <cell r="H652" t="str">
            <v>CE</v>
          </cell>
          <cell r="J652">
            <v>0</v>
          </cell>
          <cell r="K652">
            <v>0</v>
          </cell>
          <cell r="L652">
            <v>0</v>
          </cell>
        </row>
        <row r="653">
          <cell r="C653">
            <v>0</v>
          </cell>
          <cell r="D653" t="str">
            <v>BANKEX25MAY57800PE</v>
          </cell>
          <cell r="E653" t="str">
            <v>BANKEX</v>
          </cell>
          <cell r="G653">
            <v>57800</v>
          </cell>
          <cell r="H653" t="str">
            <v>PE</v>
          </cell>
          <cell r="J653">
            <v>0</v>
          </cell>
          <cell r="K653">
            <v>0</v>
          </cell>
          <cell r="L653">
            <v>0</v>
          </cell>
        </row>
        <row r="654">
          <cell r="C654">
            <v>0</v>
          </cell>
          <cell r="D654" t="str">
            <v>BANKEX25MAY66200CE</v>
          </cell>
          <cell r="E654" t="str">
            <v>BANKEX</v>
          </cell>
          <cell r="G654">
            <v>66200</v>
          </cell>
          <cell r="H654" t="str">
            <v>CE</v>
          </cell>
          <cell r="J654">
            <v>0</v>
          </cell>
          <cell r="K654">
            <v>0</v>
          </cell>
          <cell r="L654">
            <v>0</v>
          </cell>
        </row>
        <row r="655">
          <cell r="C655">
            <v>0</v>
          </cell>
          <cell r="D655" t="str">
            <v>BANKEX25MAY68300PE</v>
          </cell>
          <cell r="E655" t="str">
            <v>BANKEX</v>
          </cell>
          <cell r="G655">
            <v>68300</v>
          </cell>
          <cell r="H655" t="str">
            <v>PE</v>
          </cell>
          <cell r="J655">
            <v>5325.6900000000023</v>
          </cell>
          <cell r="K655">
            <v>-5325.6900000000023</v>
          </cell>
          <cell r="L655">
            <v>0</v>
          </cell>
        </row>
        <row r="656">
          <cell r="C656">
            <v>0</v>
          </cell>
          <cell r="D656" t="str">
            <v>BANKEX25MAY54600PE</v>
          </cell>
          <cell r="E656" t="str">
            <v>BANKEX</v>
          </cell>
          <cell r="G656">
            <v>54600</v>
          </cell>
          <cell r="H656" t="str">
            <v>PE</v>
          </cell>
          <cell r="J656">
            <v>0</v>
          </cell>
          <cell r="K656">
            <v>0</v>
          </cell>
          <cell r="L656">
            <v>0</v>
          </cell>
        </row>
        <row r="657">
          <cell r="C657">
            <v>0</v>
          </cell>
          <cell r="D657" t="str">
            <v>BANKEX25MAY56600CE</v>
          </cell>
          <cell r="E657" t="str">
            <v>BANKEX</v>
          </cell>
          <cell r="G657">
            <v>56600</v>
          </cell>
          <cell r="H657" t="str">
            <v>CE</v>
          </cell>
          <cell r="J657">
            <v>6374.3099999999977</v>
          </cell>
          <cell r="K657">
            <v>-6374.3099999999977</v>
          </cell>
          <cell r="L657">
            <v>0</v>
          </cell>
        </row>
        <row r="658">
          <cell r="C658">
            <v>0</v>
          </cell>
          <cell r="D658" t="str">
            <v>BANKEX25MAY64300PE</v>
          </cell>
          <cell r="E658" t="str">
            <v>BANKEX</v>
          </cell>
          <cell r="G658">
            <v>64300</v>
          </cell>
          <cell r="H658" t="str">
            <v>PE</v>
          </cell>
          <cell r="J658">
            <v>1325.6900000000023</v>
          </cell>
          <cell r="K658">
            <v>-1325.6900000000023</v>
          </cell>
          <cell r="L658">
            <v>0</v>
          </cell>
        </row>
        <row r="659">
          <cell r="C659">
            <v>0</v>
          </cell>
          <cell r="D659" t="str">
            <v>BANKEX25MAY51500CE</v>
          </cell>
          <cell r="E659" t="str">
            <v>BANKEX</v>
          </cell>
          <cell r="G659">
            <v>51500</v>
          </cell>
          <cell r="H659" t="str">
            <v>CE</v>
          </cell>
          <cell r="J659">
            <v>11474.309999999998</v>
          </cell>
          <cell r="K659">
            <v>-11474.309999999998</v>
          </cell>
          <cell r="L659">
            <v>0</v>
          </cell>
        </row>
        <row r="660">
          <cell r="C660">
            <v>0</v>
          </cell>
          <cell r="D660" t="str">
            <v>BANKEX25MAY55400CE</v>
          </cell>
          <cell r="E660" t="str">
            <v>BANKEX</v>
          </cell>
          <cell r="G660">
            <v>55400</v>
          </cell>
          <cell r="H660" t="str">
            <v>CE</v>
          </cell>
          <cell r="J660">
            <v>7574.3099999999977</v>
          </cell>
          <cell r="K660">
            <v>-7574.3099999999977</v>
          </cell>
          <cell r="L660">
            <v>0</v>
          </cell>
        </row>
        <row r="661">
          <cell r="D661" t="str">
            <v>BANKEX25MAY51600PE</v>
          </cell>
          <cell r="E661" t="str">
            <v>BANKEX</v>
          </cell>
          <cell r="G661">
            <v>51600</v>
          </cell>
          <cell r="H661" t="str">
            <v>PE</v>
          </cell>
          <cell r="J661">
            <v>0</v>
          </cell>
        </row>
        <row r="662">
          <cell r="C662">
            <v>388.85</v>
          </cell>
          <cell r="D662" t="str">
            <v>BANKEX25MAY63800CE</v>
          </cell>
          <cell r="E662" t="str">
            <v>BANKEX</v>
          </cell>
          <cell r="G662">
            <v>63800</v>
          </cell>
          <cell r="H662" t="str">
            <v>CE</v>
          </cell>
          <cell r="J662">
            <v>0</v>
          </cell>
          <cell r="K662">
            <v>388.85</v>
          </cell>
          <cell r="L662">
            <v>60</v>
          </cell>
        </row>
        <row r="663">
          <cell r="C663">
            <v>272.25</v>
          </cell>
          <cell r="D663" t="str">
            <v>BANKEX25MAY64100CE</v>
          </cell>
          <cell r="E663" t="str">
            <v>BANKEX</v>
          </cell>
          <cell r="G663">
            <v>64100</v>
          </cell>
          <cell r="H663" t="str">
            <v>CE</v>
          </cell>
          <cell r="J663">
            <v>0</v>
          </cell>
          <cell r="K663">
            <v>272.25</v>
          </cell>
          <cell r="L663">
            <v>240</v>
          </cell>
        </row>
        <row r="664">
          <cell r="C664">
            <v>0</v>
          </cell>
          <cell r="D664" t="str">
            <v>BANKEX25MAY52300CE</v>
          </cell>
          <cell r="E664" t="str">
            <v>BANKEX</v>
          </cell>
          <cell r="G664">
            <v>52300</v>
          </cell>
          <cell r="H664" t="str">
            <v>CE</v>
          </cell>
          <cell r="J664">
            <v>10674.309999999998</v>
          </cell>
          <cell r="K664">
            <v>-10674.309999999998</v>
          </cell>
          <cell r="L664">
            <v>0</v>
          </cell>
        </row>
        <row r="665">
          <cell r="D665" t="str">
            <v>BANKEX25MAY52100PE</v>
          </cell>
          <cell r="E665" t="str">
            <v>BANKEX</v>
          </cell>
          <cell r="G665">
            <v>52100</v>
          </cell>
          <cell r="H665" t="str">
            <v>PE</v>
          </cell>
          <cell r="J665">
            <v>0</v>
          </cell>
        </row>
        <row r="666">
          <cell r="C666">
            <v>0</v>
          </cell>
          <cell r="D666" t="str">
            <v>BANKEX25MAY50000CE</v>
          </cell>
          <cell r="E666" t="str">
            <v>BANKEX</v>
          </cell>
          <cell r="G666">
            <v>50000</v>
          </cell>
          <cell r="H666" t="str">
            <v>CE</v>
          </cell>
          <cell r="J666">
            <v>12974.309999999998</v>
          </cell>
          <cell r="K666">
            <v>-12974.309999999998</v>
          </cell>
          <cell r="L666">
            <v>0</v>
          </cell>
        </row>
        <row r="667">
          <cell r="C667">
            <v>0</v>
          </cell>
          <cell r="D667" t="str">
            <v>BANKEX25MAY67400CE</v>
          </cell>
          <cell r="E667" t="str">
            <v>BANKEX</v>
          </cell>
          <cell r="G667">
            <v>67400</v>
          </cell>
          <cell r="H667" t="str">
            <v>CE</v>
          </cell>
          <cell r="J667">
            <v>0</v>
          </cell>
          <cell r="K667">
            <v>0</v>
          </cell>
          <cell r="L667">
            <v>0</v>
          </cell>
        </row>
        <row r="668">
          <cell r="C668">
            <v>0</v>
          </cell>
          <cell r="D668" t="str">
            <v>BANKEX25MAY51200PE</v>
          </cell>
          <cell r="E668" t="str">
            <v>BANKEX</v>
          </cell>
          <cell r="G668">
            <v>51200</v>
          </cell>
          <cell r="H668" t="str">
            <v>PE</v>
          </cell>
          <cell r="J668">
            <v>0</v>
          </cell>
          <cell r="K668">
            <v>0</v>
          </cell>
          <cell r="L668">
            <v>0</v>
          </cell>
        </row>
        <row r="669">
          <cell r="C669">
            <v>0</v>
          </cell>
          <cell r="D669" t="str">
            <v>BANKEX25MAY61600CE</v>
          </cell>
          <cell r="E669" t="str">
            <v>BANKEX</v>
          </cell>
          <cell r="G669">
            <v>61600</v>
          </cell>
          <cell r="H669" t="str">
            <v>CE</v>
          </cell>
          <cell r="J669">
            <v>1374.3099999999977</v>
          </cell>
          <cell r="K669">
            <v>-1374.3099999999977</v>
          </cell>
          <cell r="L669">
            <v>0</v>
          </cell>
        </row>
        <row r="670">
          <cell r="C670">
            <v>0</v>
          </cell>
          <cell r="D670" t="str">
            <v>BANKEX25MAY57900CE</v>
          </cell>
          <cell r="E670" t="str">
            <v>BANKEX</v>
          </cell>
          <cell r="G670">
            <v>57900</v>
          </cell>
          <cell r="H670" t="str">
            <v>CE</v>
          </cell>
          <cell r="J670">
            <v>5074.3099999999977</v>
          </cell>
          <cell r="K670">
            <v>-5074.3099999999977</v>
          </cell>
          <cell r="L670">
            <v>0</v>
          </cell>
        </row>
        <row r="671">
          <cell r="D671" t="str">
            <v>BANKEX25MAY70300CE</v>
          </cell>
          <cell r="E671" t="str">
            <v>BANKEX</v>
          </cell>
          <cell r="G671">
            <v>70300</v>
          </cell>
          <cell r="H671" t="str">
            <v>CE</v>
          </cell>
          <cell r="J671">
            <v>0</v>
          </cell>
        </row>
        <row r="672">
          <cell r="C672">
            <v>0</v>
          </cell>
          <cell r="D672" t="str">
            <v>BANKEX25MAY55100PE</v>
          </cell>
          <cell r="E672" t="str">
            <v>BANKEX</v>
          </cell>
          <cell r="G672">
            <v>55100</v>
          </cell>
          <cell r="H672" t="str">
            <v>PE</v>
          </cell>
          <cell r="J672">
            <v>0</v>
          </cell>
          <cell r="K672">
            <v>0</v>
          </cell>
          <cell r="L672">
            <v>0</v>
          </cell>
        </row>
        <row r="673">
          <cell r="C673">
            <v>0</v>
          </cell>
          <cell r="D673" t="str">
            <v>BANKEX25MAY69300PE</v>
          </cell>
          <cell r="E673" t="str">
            <v>BANKEX</v>
          </cell>
          <cell r="G673">
            <v>69300</v>
          </cell>
          <cell r="H673" t="str">
            <v>PE</v>
          </cell>
          <cell r="J673">
            <v>6325.6900000000023</v>
          </cell>
          <cell r="K673">
            <v>-6325.6900000000023</v>
          </cell>
          <cell r="L673">
            <v>0</v>
          </cell>
        </row>
        <row r="674">
          <cell r="D674" t="str">
            <v>BANKEX25MAY53900PE</v>
          </cell>
          <cell r="E674" t="str">
            <v>BANKEX</v>
          </cell>
          <cell r="G674">
            <v>53900</v>
          </cell>
          <cell r="H674" t="str">
            <v>PE</v>
          </cell>
          <cell r="J674">
            <v>0</v>
          </cell>
        </row>
        <row r="675">
          <cell r="C675">
            <v>0</v>
          </cell>
          <cell r="D675" t="str">
            <v>BANKEX25MAY56500PE</v>
          </cell>
          <cell r="E675" t="str">
            <v>BANKEX</v>
          </cell>
          <cell r="G675">
            <v>56500</v>
          </cell>
          <cell r="H675" t="str">
            <v>PE</v>
          </cell>
          <cell r="J675">
            <v>0</v>
          </cell>
          <cell r="K675">
            <v>0</v>
          </cell>
          <cell r="L675">
            <v>0</v>
          </cell>
        </row>
        <row r="676">
          <cell r="C676">
            <v>0</v>
          </cell>
          <cell r="D676" t="str">
            <v>BANKEX25MAY70100PE</v>
          </cell>
          <cell r="E676" t="str">
            <v>BANKEX</v>
          </cell>
          <cell r="G676">
            <v>70100</v>
          </cell>
          <cell r="H676" t="str">
            <v>PE</v>
          </cell>
          <cell r="J676">
            <v>7125.6900000000023</v>
          </cell>
          <cell r="K676">
            <v>-7125.6900000000023</v>
          </cell>
          <cell r="L676">
            <v>0</v>
          </cell>
        </row>
        <row r="677">
          <cell r="C677">
            <v>500.95</v>
          </cell>
          <cell r="D677" t="str">
            <v>BANKEX25MAY63400CE</v>
          </cell>
          <cell r="E677" t="str">
            <v>BANKEX</v>
          </cell>
          <cell r="G677">
            <v>63400</v>
          </cell>
          <cell r="H677" t="str">
            <v>CE</v>
          </cell>
          <cell r="J677">
            <v>0</v>
          </cell>
          <cell r="K677">
            <v>500.95</v>
          </cell>
          <cell r="L677">
            <v>1350</v>
          </cell>
        </row>
        <row r="678">
          <cell r="C678">
            <v>0</v>
          </cell>
          <cell r="D678" t="str">
            <v>BANKEX25MAY56200PE</v>
          </cell>
          <cell r="E678" t="str">
            <v>BANKEX</v>
          </cell>
          <cell r="G678">
            <v>56200</v>
          </cell>
          <cell r="H678" t="str">
            <v>PE</v>
          </cell>
          <cell r="J678">
            <v>0</v>
          </cell>
          <cell r="K678">
            <v>0</v>
          </cell>
          <cell r="L678">
            <v>0</v>
          </cell>
        </row>
        <row r="679">
          <cell r="C679">
            <v>0</v>
          </cell>
          <cell r="D679" t="str">
            <v>BANKEX25MAY58000PE</v>
          </cell>
          <cell r="E679" t="str">
            <v>BANKEX</v>
          </cell>
          <cell r="G679">
            <v>58000</v>
          </cell>
          <cell r="H679" t="str">
            <v>PE</v>
          </cell>
          <cell r="J679">
            <v>0</v>
          </cell>
          <cell r="K679">
            <v>0</v>
          </cell>
          <cell r="L679">
            <v>0</v>
          </cell>
        </row>
        <row r="680">
          <cell r="C680">
            <v>0</v>
          </cell>
          <cell r="D680" t="str">
            <v>BANKEX25MAY67900PE</v>
          </cell>
          <cell r="E680" t="str">
            <v>BANKEX</v>
          </cell>
          <cell r="G680">
            <v>67900</v>
          </cell>
          <cell r="H680" t="str">
            <v>PE</v>
          </cell>
          <cell r="J680">
            <v>4925.6900000000023</v>
          </cell>
          <cell r="K680">
            <v>-4925.6900000000023</v>
          </cell>
          <cell r="L680">
            <v>0</v>
          </cell>
        </row>
        <row r="681">
          <cell r="C681">
            <v>0</v>
          </cell>
          <cell r="D681" t="str">
            <v>BANKEX25MAY56300PE</v>
          </cell>
          <cell r="E681" t="str">
            <v>BANKEX</v>
          </cell>
          <cell r="G681">
            <v>56300</v>
          </cell>
          <cell r="H681" t="str">
            <v>PE</v>
          </cell>
          <cell r="J681">
            <v>0</v>
          </cell>
          <cell r="K681">
            <v>0</v>
          </cell>
          <cell r="L681">
            <v>0</v>
          </cell>
        </row>
        <row r="682">
          <cell r="D682" t="str">
            <v>BANKEX25MAY51100PE</v>
          </cell>
          <cell r="E682" t="str">
            <v>BANKEX</v>
          </cell>
          <cell r="G682">
            <v>51100</v>
          </cell>
          <cell r="H682" t="str">
            <v>PE</v>
          </cell>
          <cell r="J682">
            <v>0</v>
          </cell>
        </row>
        <row r="683">
          <cell r="C683">
            <v>0</v>
          </cell>
          <cell r="D683" t="str">
            <v>BANKEX25MAY54100CE</v>
          </cell>
          <cell r="E683" t="str">
            <v>BANKEX</v>
          </cell>
          <cell r="G683">
            <v>54100</v>
          </cell>
          <cell r="H683" t="str">
            <v>CE</v>
          </cell>
          <cell r="J683">
            <v>8874.3099999999977</v>
          </cell>
          <cell r="K683">
            <v>-8874.3099999999977</v>
          </cell>
          <cell r="L683">
            <v>0</v>
          </cell>
        </row>
        <row r="684">
          <cell r="C684">
            <v>0</v>
          </cell>
          <cell r="D684" t="str">
            <v>BANKEX25MAY66900PE</v>
          </cell>
          <cell r="E684" t="str">
            <v>BANKEX</v>
          </cell>
          <cell r="G684">
            <v>66900</v>
          </cell>
          <cell r="H684" t="str">
            <v>PE</v>
          </cell>
          <cell r="J684">
            <v>3925.6900000000023</v>
          </cell>
          <cell r="K684">
            <v>-3925.6900000000023</v>
          </cell>
          <cell r="L684">
            <v>0</v>
          </cell>
        </row>
        <row r="685">
          <cell r="C685">
            <v>0</v>
          </cell>
          <cell r="D685" t="str">
            <v>BANKEX25MAY60900PE</v>
          </cell>
          <cell r="E685" t="str">
            <v>BANKEX</v>
          </cell>
          <cell r="G685">
            <v>60900</v>
          </cell>
          <cell r="H685" t="str">
            <v>PE</v>
          </cell>
          <cell r="J685">
            <v>0</v>
          </cell>
          <cell r="K685">
            <v>0</v>
          </cell>
          <cell r="L685">
            <v>0</v>
          </cell>
        </row>
        <row r="686">
          <cell r="C686">
            <v>0</v>
          </cell>
          <cell r="D686" t="str">
            <v>BANKEX25MAY59300PE</v>
          </cell>
          <cell r="E686" t="str">
            <v>BANKEX</v>
          </cell>
          <cell r="G686">
            <v>59300</v>
          </cell>
          <cell r="H686" t="str">
            <v>PE</v>
          </cell>
          <cell r="J686">
            <v>0</v>
          </cell>
          <cell r="K686">
            <v>0</v>
          </cell>
          <cell r="L686">
            <v>0</v>
          </cell>
        </row>
        <row r="687">
          <cell r="D687" t="str">
            <v>BANKEX25MAY52900PE</v>
          </cell>
          <cell r="E687" t="str">
            <v>BANKEX</v>
          </cell>
          <cell r="G687">
            <v>52900</v>
          </cell>
          <cell r="H687" t="str">
            <v>PE</v>
          </cell>
          <cell r="J687">
            <v>0</v>
          </cell>
        </row>
        <row r="688">
          <cell r="C688">
            <v>0</v>
          </cell>
          <cell r="D688" t="str">
            <v>BANKEX25MAY55700CE</v>
          </cell>
          <cell r="E688" t="str">
            <v>BANKEX</v>
          </cell>
          <cell r="G688">
            <v>55700</v>
          </cell>
          <cell r="H688" t="str">
            <v>CE</v>
          </cell>
          <cell r="J688">
            <v>7274.3099999999977</v>
          </cell>
          <cell r="K688">
            <v>-7274.3099999999977</v>
          </cell>
          <cell r="L688">
            <v>0</v>
          </cell>
        </row>
        <row r="689">
          <cell r="C689">
            <v>0</v>
          </cell>
          <cell r="D689" t="str">
            <v>BANKEX25MAY50200CE</v>
          </cell>
          <cell r="E689" t="str">
            <v>BANKEX</v>
          </cell>
          <cell r="G689">
            <v>50200</v>
          </cell>
          <cell r="H689" t="str">
            <v>CE</v>
          </cell>
          <cell r="J689">
            <v>12774.309999999998</v>
          </cell>
          <cell r="K689">
            <v>-12774.309999999998</v>
          </cell>
          <cell r="L689">
            <v>0</v>
          </cell>
        </row>
        <row r="690">
          <cell r="C690">
            <v>0</v>
          </cell>
          <cell r="D690" t="str">
            <v>BANKEX25MAY67700CE</v>
          </cell>
          <cell r="E690" t="str">
            <v>BANKEX</v>
          </cell>
          <cell r="G690">
            <v>67700</v>
          </cell>
          <cell r="H690" t="str">
            <v>CE</v>
          </cell>
          <cell r="J690">
            <v>0</v>
          </cell>
          <cell r="K690">
            <v>0</v>
          </cell>
          <cell r="L690">
            <v>0</v>
          </cell>
        </row>
        <row r="691">
          <cell r="C691">
            <v>0</v>
          </cell>
          <cell r="D691" t="str">
            <v>BANKEX25MAY69000PE</v>
          </cell>
          <cell r="E691" t="str">
            <v>BANKEX</v>
          </cell>
          <cell r="G691">
            <v>69000</v>
          </cell>
          <cell r="H691" t="str">
            <v>PE</v>
          </cell>
          <cell r="J691">
            <v>6025.6900000000023</v>
          </cell>
          <cell r="K691">
            <v>-6025.6900000000023</v>
          </cell>
          <cell r="L691">
            <v>0</v>
          </cell>
        </row>
        <row r="692">
          <cell r="C692">
            <v>110.5</v>
          </cell>
          <cell r="D692" t="str">
            <v>BANKEX25MAY65000CE</v>
          </cell>
          <cell r="E692" t="str">
            <v>BANKEX</v>
          </cell>
          <cell r="G692">
            <v>65000</v>
          </cell>
          <cell r="H692" t="str">
            <v>CE</v>
          </cell>
          <cell r="J692">
            <v>0</v>
          </cell>
          <cell r="K692">
            <v>110.5</v>
          </cell>
          <cell r="L692">
            <v>930</v>
          </cell>
        </row>
        <row r="693">
          <cell r="C693">
            <v>0</v>
          </cell>
          <cell r="D693" t="str">
            <v>BANKEX25MAY53500CE</v>
          </cell>
          <cell r="E693" t="str">
            <v>BANKEX</v>
          </cell>
          <cell r="G693">
            <v>53500</v>
          </cell>
          <cell r="H693" t="str">
            <v>CE</v>
          </cell>
          <cell r="J693">
            <v>9474.3099999999977</v>
          </cell>
          <cell r="K693">
            <v>-9474.3099999999977</v>
          </cell>
          <cell r="L693">
            <v>0</v>
          </cell>
        </row>
        <row r="694">
          <cell r="C694">
            <v>0</v>
          </cell>
          <cell r="D694" t="str">
            <v>BANKEX25MAY55200PE</v>
          </cell>
          <cell r="E694" t="str">
            <v>BANKEX</v>
          </cell>
          <cell r="G694">
            <v>55200</v>
          </cell>
          <cell r="H694" t="str">
            <v>PE</v>
          </cell>
          <cell r="J694">
            <v>0</v>
          </cell>
          <cell r="K694">
            <v>0</v>
          </cell>
          <cell r="L694">
            <v>0</v>
          </cell>
        </row>
        <row r="695">
          <cell r="C695">
            <v>74.7</v>
          </cell>
          <cell r="D695" t="str">
            <v>BANKEX25MAY60400PE</v>
          </cell>
          <cell r="E695" t="str">
            <v>BANKEX</v>
          </cell>
          <cell r="G695">
            <v>60400</v>
          </cell>
          <cell r="H695" t="str">
            <v>PE</v>
          </cell>
          <cell r="J695">
            <v>0</v>
          </cell>
          <cell r="K695">
            <v>74.7</v>
          </cell>
          <cell r="L695">
            <v>390</v>
          </cell>
        </row>
        <row r="696">
          <cell r="C696">
            <v>199.3</v>
          </cell>
          <cell r="D696" t="str">
            <v>BANKEX25MAY64400CE</v>
          </cell>
          <cell r="E696" t="str">
            <v>BANKEX</v>
          </cell>
          <cell r="G696">
            <v>64400</v>
          </cell>
          <cell r="H696" t="str">
            <v>CE</v>
          </cell>
          <cell r="J696">
            <v>0</v>
          </cell>
          <cell r="K696">
            <v>199.3</v>
          </cell>
          <cell r="L696">
            <v>990</v>
          </cell>
        </row>
        <row r="697">
          <cell r="C697">
            <v>0</v>
          </cell>
          <cell r="D697" t="str">
            <v>BANKEX25MAY52500CE</v>
          </cell>
          <cell r="E697" t="str">
            <v>BANKEX</v>
          </cell>
          <cell r="G697">
            <v>52500</v>
          </cell>
          <cell r="H697" t="str">
            <v>CE</v>
          </cell>
          <cell r="J697">
            <v>10474.309999999998</v>
          </cell>
          <cell r="K697">
            <v>-10474.309999999998</v>
          </cell>
          <cell r="L697">
            <v>0</v>
          </cell>
        </row>
        <row r="698">
          <cell r="C698">
            <v>1039.4000000000001</v>
          </cell>
          <cell r="D698" t="str">
            <v>BANKEX25MAY62500CE</v>
          </cell>
          <cell r="E698" t="str">
            <v>BANKEX</v>
          </cell>
          <cell r="G698">
            <v>62500</v>
          </cell>
          <cell r="H698" t="str">
            <v>CE</v>
          </cell>
          <cell r="J698">
            <v>474.30999999999767</v>
          </cell>
          <cell r="K698">
            <v>565.09000000000242</v>
          </cell>
          <cell r="L698">
            <v>1650</v>
          </cell>
        </row>
        <row r="699">
          <cell r="C699">
            <v>0</v>
          </cell>
          <cell r="D699" t="str">
            <v>BANKEX25MAY60700PE</v>
          </cell>
          <cell r="E699" t="str">
            <v>BANKEX</v>
          </cell>
          <cell r="G699">
            <v>60700</v>
          </cell>
          <cell r="H699" t="str">
            <v>PE</v>
          </cell>
          <cell r="J699">
            <v>0</v>
          </cell>
          <cell r="K699">
            <v>0</v>
          </cell>
          <cell r="L699">
            <v>0</v>
          </cell>
        </row>
        <row r="700">
          <cell r="C700">
            <v>30</v>
          </cell>
          <cell r="D700" t="str">
            <v>BANKEX25MAY68100CE</v>
          </cell>
          <cell r="E700" t="str">
            <v>BANKEX</v>
          </cell>
          <cell r="G700">
            <v>68100</v>
          </cell>
          <cell r="H700" t="str">
            <v>CE</v>
          </cell>
          <cell r="J700">
            <v>0</v>
          </cell>
          <cell r="K700">
            <v>30</v>
          </cell>
          <cell r="L700">
            <v>90</v>
          </cell>
        </row>
        <row r="701">
          <cell r="C701">
            <v>1279.3499999999999</v>
          </cell>
          <cell r="D701" t="str">
            <v>BANKEX25MAY62100CE</v>
          </cell>
          <cell r="E701" t="str">
            <v>BANKEX</v>
          </cell>
          <cell r="G701">
            <v>62100</v>
          </cell>
          <cell r="H701" t="str">
            <v>CE</v>
          </cell>
          <cell r="J701">
            <v>874.30999999999767</v>
          </cell>
          <cell r="K701">
            <v>405.04000000000224</v>
          </cell>
          <cell r="L701">
            <v>30</v>
          </cell>
        </row>
        <row r="702">
          <cell r="C702">
            <v>0</v>
          </cell>
          <cell r="D702" t="str">
            <v>BANKEX25MAY58900PE</v>
          </cell>
          <cell r="E702" t="str">
            <v>BANKEX</v>
          </cell>
          <cell r="G702">
            <v>58900</v>
          </cell>
          <cell r="H702" t="str">
            <v>PE</v>
          </cell>
          <cell r="J702">
            <v>0</v>
          </cell>
          <cell r="K702">
            <v>0</v>
          </cell>
          <cell r="L702">
            <v>0</v>
          </cell>
        </row>
        <row r="703">
          <cell r="C703">
            <v>0</v>
          </cell>
          <cell r="D703" t="str">
            <v>BANKEX25MAY67500PE</v>
          </cell>
          <cell r="E703" t="str">
            <v>BANKEX</v>
          </cell>
          <cell r="G703">
            <v>67500</v>
          </cell>
          <cell r="H703" t="str">
            <v>PE</v>
          </cell>
          <cell r="J703">
            <v>4525.6900000000023</v>
          </cell>
          <cell r="K703">
            <v>-4525.6900000000023</v>
          </cell>
          <cell r="L703">
            <v>0</v>
          </cell>
        </row>
        <row r="704">
          <cell r="C704">
            <v>0</v>
          </cell>
          <cell r="D704" t="str">
            <v>BANKEX25MAY55400PE</v>
          </cell>
          <cell r="E704" t="str">
            <v>BANKEX</v>
          </cell>
          <cell r="G704">
            <v>55400</v>
          </cell>
          <cell r="H704" t="str">
            <v>PE</v>
          </cell>
          <cell r="J704">
            <v>0</v>
          </cell>
          <cell r="K704">
            <v>0</v>
          </cell>
          <cell r="L704">
            <v>0</v>
          </cell>
        </row>
        <row r="705">
          <cell r="C705">
            <v>0</v>
          </cell>
          <cell r="D705" t="str">
            <v>BANKEX25MAY65600CE</v>
          </cell>
          <cell r="E705" t="str">
            <v>BANKEX</v>
          </cell>
          <cell r="G705">
            <v>65600</v>
          </cell>
          <cell r="H705" t="str">
            <v>CE</v>
          </cell>
          <cell r="J705">
            <v>0</v>
          </cell>
          <cell r="K705">
            <v>0</v>
          </cell>
          <cell r="L705">
            <v>0</v>
          </cell>
        </row>
        <row r="706">
          <cell r="C706">
            <v>0</v>
          </cell>
          <cell r="D706" t="str">
            <v>BANKEX25MAY67800PE</v>
          </cell>
          <cell r="E706" t="str">
            <v>BANKEX</v>
          </cell>
          <cell r="G706">
            <v>67800</v>
          </cell>
          <cell r="H706" t="str">
            <v>PE</v>
          </cell>
          <cell r="J706">
            <v>4825.6900000000023</v>
          </cell>
          <cell r="K706">
            <v>-4825.6900000000023</v>
          </cell>
          <cell r="L706">
            <v>0</v>
          </cell>
        </row>
        <row r="707">
          <cell r="C707">
            <v>0</v>
          </cell>
          <cell r="D707" t="str">
            <v>BANKEX25MAY64900PE</v>
          </cell>
          <cell r="E707" t="str">
            <v>BANKEX</v>
          </cell>
          <cell r="G707">
            <v>64900</v>
          </cell>
          <cell r="H707" t="str">
            <v>PE</v>
          </cell>
          <cell r="J707">
            <v>1925.6900000000023</v>
          </cell>
          <cell r="K707">
            <v>-1925.6900000000023</v>
          </cell>
          <cell r="L707">
            <v>0</v>
          </cell>
        </row>
        <row r="708">
          <cell r="C708">
            <v>0</v>
          </cell>
          <cell r="D708" t="str">
            <v>BANKEX25MAY66700CE</v>
          </cell>
          <cell r="E708" t="str">
            <v>BANKEX</v>
          </cell>
          <cell r="G708">
            <v>66700</v>
          </cell>
          <cell r="H708" t="str">
            <v>CE</v>
          </cell>
          <cell r="J708">
            <v>0</v>
          </cell>
          <cell r="K708">
            <v>0</v>
          </cell>
          <cell r="L708">
            <v>0</v>
          </cell>
        </row>
        <row r="709">
          <cell r="C709">
            <v>1439.25</v>
          </cell>
          <cell r="D709" t="str">
            <v>BANKEX25MAY61800CE</v>
          </cell>
          <cell r="E709" t="str">
            <v>BANKEX</v>
          </cell>
          <cell r="G709">
            <v>61800</v>
          </cell>
          <cell r="H709" t="str">
            <v>CE</v>
          </cell>
          <cell r="J709">
            <v>1174.3099999999977</v>
          </cell>
          <cell r="K709">
            <v>264.94000000000233</v>
          </cell>
          <cell r="L709">
            <v>90</v>
          </cell>
        </row>
        <row r="710">
          <cell r="D710" t="str">
            <v>BANKEX25MAY52400PE</v>
          </cell>
          <cell r="E710" t="str">
            <v>BANKEX</v>
          </cell>
          <cell r="G710">
            <v>52400</v>
          </cell>
          <cell r="H710" t="str">
            <v>PE</v>
          </cell>
          <cell r="J710">
            <v>0</v>
          </cell>
        </row>
        <row r="711">
          <cell r="C711">
            <v>0</v>
          </cell>
          <cell r="D711" t="str">
            <v>BANKEX25MAY66100PE</v>
          </cell>
          <cell r="E711" t="str">
            <v>BANKEX</v>
          </cell>
          <cell r="G711">
            <v>66100</v>
          </cell>
          <cell r="H711" t="str">
            <v>PE</v>
          </cell>
          <cell r="J711">
            <v>3125.6900000000023</v>
          </cell>
          <cell r="K711">
            <v>-3125.6900000000023</v>
          </cell>
          <cell r="L711">
            <v>0</v>
          </cell>
        </row>
        <row r="712">
          <cell r="C712">
            <v>0</v>
          </cell>
          <cell r="D712" t="str">
            <v>BANKEX25MAY56900CE</v>
          </cell>
          <cell r="E712" t="str">
            <v>BANKEX</v>
          </cell>
          <cell r="G712">
            <v>56900</v>
          </cell>
          <cell r="H712" t="str">
            <v>CE</v>
          </cell>
          <cell r="J712">
            <v>6074.3099999999977</v>
          </cell>
          <cell r="K712">
            <v>-6074.3099999999977</v>
          </cell>
          <cell r="L712">
            <v>0</v>
          </cell>
        </row>
        <row r="713">
          <cell r="C713">
            <v>0</v>
          </cell>
          <cell r="D713" t="str">
            <v>BANKEX25MAY68700PE</v>
          </cell>
          <cell r="E713" t="str">
            <v>BANKEX</v>
          </cell>
          <cell r="G713">
            <v>68700</v>
          </cell>
          <cell r="H713" t="str">
            <v>PE</v>
          </cell>
          <cell r="J713">
            <v>5725.6900000000023</v>
          </cell>
          <cell r="K713">
            <v>-5725.6900000000023</v>
          </cell>
          <cell r="L713">
            <v>0</v>
          </cell>
        </row>
        <row r="714">
          <cell r="C714">
            <v>0</v>
          </cell>
          <cell r="D714" t="str">
            <v>BANKEX25MAY66300CE</v>
          </cell>
          <cell r="E714" t="str">
            <v>BANKEX</v>
          </cell>
          <cell r="G714">
            <v>66300</v>
          </cell>
          <cell r="H714" t="str">
            <v>CE</v>
          </cell>
          <cell r="J714">
            <v>0</v>
          </cell>
          <cell r="K714">
            <v>0</v>
          </cell>
          <cell r="L714">
            <v>0</v>
          </cell>
        </row>
        <row r="715">
          <cell r="C715">
            <v>0</v>
          </cell>
          <cell r="D715" t="str">
            <v>BANKEX25MAY68200PE</v>
          </cell>
          <cell r="E715" t="str">
            <v>BANKEX</v>
          </cell>
          <cell r="G715">
            <v>68200</v>
          </cell>
          <cell r="H715" t="str">
            <v>PE</v>
          </cell>
          <cell r="J715">
            <v>5225.6900000000023</v>
          </cell>
          <cell r="K715">
            <v>-5225.6900000000023</v>
          </cell>
          <cell r="L715">
            <v>0</v>
          </cell>
        </row>
        <row r="716">
          <cell r="C716">
            <v>0</v>
          </cell>
          <cell r="D716" t="str">
            <v>BANKEX25MAY66800CE</v>
          </cell>
          <cell r="E716" t="str">
            <v>BANKEX</v>
          </cell>
          <cell r="G716">
            <v>66800</v>
          </cell>
          <cell r="H716" t="str">
            <v>CE</v>
          </cell>
          <cell r="J716">
            <v>0</v>
          </cell>
          <cell r="K716">
            <v>0</v>
          </cell>
          <cell r="L716">
            <v>0</v>
          </cell>
        </row>
        <row r="717">
          <cell r="C717">
            <v>0</v>
          </cell>
          <cell r="D717" t="str">
            <v>BANKEX25MAY59900CE</v>
          </cell>
          <cell r="E717" t="str">
            <v>BANKEX</v>
          </cell>
          <cell r="G717">
            <v>59900</v>
          </cell>
          <cell r="H717" t="str">
            <v>CE</v>
          </cell>
          <cell r="J717">
            <v>3074.3099999999977</v>
          </cell>
          <cell r="K717">
            <v>-3074.3099999999977</v>
          </cell>
          <cell r="L717">
            <v>0</v>
          </cell>
        </row>
        <row r="718">
          <cell r="C718">
            <v>0</v>
          </cell>
          <cell r="D718" t="str">
            <v>BANKEX25MAY56800CE</v>
          </cell>
          <cell r="E718" t="str">
            <v>BANKEX</v>
          </cell>
          <cell r="G718">
            <v>56800</v>
          </cell>
          <cell r="H718" t="str">
            <v>CE</v>
          </cell>
          <cell r="J718">
            <v>6174.3099999999977</v>
          </cell>
          <cell r="K718">
            <v>-6174.3099999999977</v>
          </cell>
          <cell r="L718">
            <v>0</v>
          </cell>
        </row>
        <row r="719">
          <cell r="C719">
            <v>356.7</v>
          </cell>
          <cell r="D719" t="str">
            <v>BANKEX25MAY62300PE</v>
          </cell>
          <cell r="E719" t="str">
            <v>BANKEX</v>
          </cell>
          <cell r="G719">
            <v>62300</v>
          </cell>
          <cell r="H719" t="str">
            <v>PE</v>
          </cell>
          <cell r="J719">
            <v>0</v>
          </cell>
          <cell r="K719">
            <v>356.7</v>
          </cell>
          <cell r="L719">
            <v>870</v>
          </cell>
        </row>
        <row r="720">
          <cell r="D720" t="str">
            <v>BANKEX25MAY51700PE</v>
          </cell>
          <cell r="E720" t="str">
            <v>BANKEX</v>
          </cell>
          <cell r="G720">
            <v>51700</v>
          </cell>
          <cell r="H720" t="str">
            <v>PE</v>
          </cell>
          <cell r="J720">
            <v>0</v>
          </cell>
        </row>
        <row r="721">
          <cell r="C721">
            <v>0</v>
          </cell>
          <cell r="D721" t="str">
            <v>BANKEX25MAY52400CE</v>
          </cell>
          <cell r="E721" t="str">
            <v>BANKEX</v>
          </cell>
          <cell r="G721">
            <v>52400</v>
          </cell>
          <cell r="H721" t="str">
            <v>CE</v>
          </cell>
          <cell r="J721">
            <v>10574.309999999998</v>
          </cell>
          <cell r="K721">
            <v>-10574.309999999998</v>
          </cell>
          <cell r="L721">
            <v>0</v>
          </cell>
        </row>
        <row r="722">
          <cell r="C722">
            <v>0</v>
          </cell>
          <cell r="D722" t="str">
            <v>BANKEX25MAY64500PE</v>
          </cell>
          <cell r="E722" t="str">
            <v>BANKEX</v>
          </cell>
          <cell r="G722">
            <v>64500</v>
          </cell>
          <cell r="H722" t="str">
            <v>PE</v>
          </cell>
          <cell r="J722">
            <v>1525.6900000000023</v>
          </cell>
          <cell r="K722">
            <v>-1525.6900000000023</v>
          </cell>
          <cell r="L722">
            <v>0</v>
          </cell>
        </row>
        <row r="723">
          <cell r="C723">
            <v>0</v>
          </cell>
          <cell r="D723" t="str">
            <v>BANKEX25MAY51900CE</v>
          </cell>
          <cell r="E723" t="str">
            <v>BANKEX</v>
          </cell>
          <cell r="G723">
            <v>51900</v>
          </cell>
          <cell r="H723" t="str">
            <v>CE</v>
          </cell>
          <cell r="J723">
            <v>11074.309999999998</v>
          </cell>
          <cell r="K723">
            <v>-11074.309999999998</v>
          </cell>
          <cell r="L723">
            <v>0</v>
          </cell>
        </row>
        <row r="724">
          <cell r="C724">
            <v>0</v>
          </cell>
          <cell r="D724" t="str">
            <v>BANKEX25MAY53200CE</v>
          </cell>
          <cell r="E724" t="str">
            <v>BANKEX</v>
          </cell>
          <cell r="G724">
            <v>53200</v>
          </cell>
          <cell r="H724" t="str">
            <v>CE</v>
          </cell>
          <cell r="J724">
            <v>9774.3099999999977</v>
          </cell>
          <cell r="K724">
            <v>-9774.3099999999977</v>
          </cell>
          <cell r="L724">
            <v>0</v>
          </cell>
        </row>
        <row r="725">
          <cell r="C725">
            <v>0</v>
          </cell>
          <cell r="D725" t="str">
            <v>BANKEX25MAY56700CE</v>
          </cell>
          <cell r="E725" t="str">
            <v>BANKEX</v>
          </cell>
          <cell r="G725">
            <v>56700</v>
          </cell>
          <cell r="H725" t="str">
            <v>CE</v>
          </cell>
          <cell r="J725">
            <v>6274.3099999999977</v>
          </cell>
          <cell r="K725">
            <v>-6274.3099999999977</v>
          </cell>
          <cell r="L725">
            <v>0</v>
          </cell>
        </row>
        <row r="726">
          <cell r="D726" t="str">
            <v>BANKEX25MAY52000PE</v>
          </cell>
          <cell r="E726" t="str">
            <v>BANKEX</v>
          </cell>
          <cell r="G726">
            <v>52000</v>
          </cell>
          <cell r="H726" t="str">
            <v>PE</v>
          </cell>
          <cell r="J726">
            <v>0</v>
          </cell>
        </row>
        <row r="727">
          <cell r="C727">
            <v>0</v>
          </cell>
          <cell r="D727" t="str">
            <v>BANKEX25MAY55800CE</v>
          </cell>
          <cell r="E727" t="str">
            <v>BANKEX</v>
          </cell>
          <cell r="G727">
            <v>55800</v>
          </cell>
          <cell r="H727" t="str">
            <v>CE</v>
          </cell>
          <cell r="J727">
            <v>7174.3099999999977</v>
          </cell>
          <cell r="K727">
            <v>-7174.3099999999977</v>
          </cell>
          <cell r="L727">
            <v>0</v>
          </cell>
        </row>
        <row r="728">
          <cell r="C728">
            <v>0</v>
          </cell>
          <cell r="D728" t="str">
            <v>BANKEX25MAY55600CE</v>
          </cell>
          <cell r="E728" t="str">
            <v>BANKEX</v>
          </cell>
          <cell r="G728">
            <v>55600</v>
          </cell>
          <cell r="H728" t="str">
            <v>CE</v>
          </cell>
          <cell r="J728">
            <v>7374.3099999999977</v>
          </cell>
          <cell r="K728">
            <v>-7374.3099999999977</v>
          </cell>
          <cell r="L728">
            <v>0</v>
          </cell>
        </row>
        <row r="729">
          <cell r="C729">
            <v>0</v>
          </cell>
          <cell r="D729" t="str">
            <v>BANKEX25MAY56300CE</v>
          </cell>
          <cell r="E729" t="str">
            <v>BANKEX</v>
          </cell>
          <cell r="G729">
            <v>56300</v>
          </cell>
          <cell r="H729" t="str">
            <v>CE</v>
          </cell>
          <cell r="J729">
            <v>6674.3099999999977</v>
          </cell>
          <cell r="K729">
            <v>-6674.3099999999977</v>
          </cell>
          <cell r="L729">
            <v>0</v>
          </cell>
        </row>
        <row r="730">
          <cell r="C730">
            <v>0</v>
          </cell>
          <cell r="D730" t="str">
            <v>BANKEX25MAY57400PE</v>
          </cell>
          <cell r="E730" t="str">
            <v>BANKEX</v>
          </cell>
          <cell r="G730">
            <v>57400</v>
          </cell>
          <cell r="H730" t="str">
            <v>PE</v>
          </cell>
          <cell r="J730">
            <v>0</v>
          </cell>
          <cell r="K730">
            <v>0</v>
          </cell>
          <cell r="L730">
            <v>0</v>
          </cell>
        </row>
        <row r="731">
          <cell r="C731">
            <v>0</v>
          </cell>
          <cell r="D731" t="str">
            <v>BANKEX25MAY59600CE</v>
          </cell>
          <cell r="E731" t="str">
            <v>BANKEX</v>
          </cell>
          <cell r="G731">
            <v>59600</v>
          </cell>
          <cell r="H731" t="str">
            <v>CE</v>
          </cell>
          <cell r="J731">
            <v>3374.3099999999977</v>
          </cell>
          <cell r="K731">
            <v>-3374.3099999999977</v>
          </cell>
          <cell r="L731">
            <v>0</v>
          </cell>
        </row>
        <row r="732">
          <cell r="C732">
            <v>131.05000000000001</v>
          </cell>
          <cell r="D732" t="str">
            <v>BANKEX25MAY61100PE</v>
          </cell>
          <cell r="E732" t="str">
            <v>BANKEX</v>
          </cell>
          <cell r="G732">
            <v>61100</v>
          </cell>
          <cell r="H732" t="str">
            <v>PE</v>
          </cell>
          <cell r="J732">
            <v>0</v>
          </cell>
          <cell r="K732">
            <v>131.05000000000001</v>
          </cell>
          <cell r="L732">
            <v>480</v>
          </cell>
        </row>
        <row r="733">
          <cell r="C733">
            <v>0</v>
          </cell>
          <cell r="D733" t="str">
            <v>BANKEX25MAY55900PE</v>
          </cell>
          <cell r="E733" t="str">
            <v>BANKEX</v>
          </cell>
          <cell r="G733">
            <v>55900</v>
          </cell>
          <cell r="H733" t="str">
            <v>PE</v>
          </cell>
          <cell r="J733">
            <v>0</v>
          </cell>
          <cell r="K733">
            <v>0</v>
          </cell>
          <cell r="L733">
            <v>0</v>
          </cell>
        </row>
        <row r="734">
          <cell r="C734">
            <v>0</v>
          </cell>
          <cell r="D734" t="str">
            <v>BANKEX25MAY59400PE</v>
          </cell>
          <cell r="E734" t="str">
            <v>BANKEX</v>
          </cell>
          <cell r="G734">
            <v>59400</v>
          </cell>
          <cell r="H734" t="str">
            <v>PE</v>
          </cell>
          <cell r="J734">
            <v>0</v>
          </cell>
          <cell r="K734">
            <v>0</v>
          </cell>
          <cell r="L734">
            <v>0</v>
          </cell>
        </row>
        <row r="735">
          <cell r="C735">
            <v>801.5</v>
          </cell>
          <cell r="D735" t="str">
            <v>BANKEX25MAY63400PE</v>
          </cell>
          <cell r="E735" t="str">
            <v>BANKEX</v>
          </cell>
          <cell r="G735">
            <v>63400</v>
          </cell>
          <cell r="H735" t="str">
            <v>PE</v>
          </cell>
          <cell r="J735">
            <v>425.69000000000233</v>
          </cell>
          <cell r="K735">
            <v>375.80999999999767</v>
          </cell>
          <cell r="L735">
            <v>270</v>
          </cell>
        </row>
        <row r="736">
          <cell r="C736">
            <v>0</v>
          </cell>
          <cell r="D736" t="str">
            <v>BANKEX25MAY59700PE</v>
          </cell>
          <cell r="E736" t="str">
            <v>BANKEX</v>
          </cell>
          <cell r="G736">
            <v>59700</v>
          </cell>
          <cell r="H736" t="str">
            <v>PE</v>
          </cell>
          <cell r="J736">
            <v>0</v>
          </cell>
          <cell r="K736">
            <v>0</v>
          </cell>
          <cell r="L736">
            <v>0</v>
          </cell>
        </row>
        <row r="737">
          <cell r="C737">
            <v>0</v>
          </cell>
          <cell r="D737" t="str">
            <v>BANKEX25MAY58700CE</v>
          </cell>
          <cell r="E737" t="str">
            <v>BANKEX</v>
          </cell>
          <cell r="G737">
            <v>58700</v>
          </cell>
          <cell r="H737" t="str">
            <v>CE</v>
          </cell>
          <cell r="J737">
            <v>4274.3099999999977</v>
          </cell>
          <cell r="K737">
            <v>-4274.3099999999977</v>
          </cell>
          <cell r="L737">
            <v>0</v>
          </cell>
        </row>
        <row r="738">
          <cell r="C738">
            <v>0</v>
          </cell>
          <cell r="D738" t="str">
            <v>BANKEX25MAY67000PE</v>
          </cell>
          <cell r="E738" t="str">
            <v>BANKEX</v>
          </cell>
          <cell r="G738">
            <v>67000</v>
          </cell>
          <cell r="H738" t="str">
            <v>PE</v>
          </cell>
          <cell r="J738">
            <v>4025.6900000000023</v>
          </cell>
          <cell r="K738">
            <v>-4025.6900000000023</v>
          </cell>
          <cell r="L738">
            <v>0</v>
          </cell>
        </row>
        <row r="739">
          <cell r="C739">
            <v>0</v>
          </cell>
          <cell r="D739" t="str">
            <v>BANKEX25MAY54500CE</v>
          </cell>
          <cell r="E739" t="str">
            <v>BANKEX</v>
          </cell>
          <cell r="G739">
            <v>54500</v>
          </cell>
          <cell r="H739" t="str">
            <v>CE</v>
          </cell>
          <cell r="J739">
            <v>8474.3099999999977</v>
          </cell>
          <cell r="K739">
            <v>-8474.3099999999977</v>
          </cell>
          <cell r="L739">
            <v>0</v>
          </cell>
        </row>
        <row r="740">
          <cell r="C740">
            <v>0</v>
          </cell>
          <cell r="D740" t="str">
            <v>BANKEX25MAY50600CE</v>
          </cell>
          <cell r="E740" t="str">
            <v>BANKEX</v>
          </cell>
          <cell r="G740">
            <v>50600</v>
          </cell>
          <cell r="H740" t="str">
            <v>CE</v>
          </cell>
          <cell r="J740">
            <v>12374.309999999998</v>
          </cell>
          <cell r="K740">
            <v>-12374.309999999998</v>
          </cell>
          <cell r="L740">
            <v>0</v>
          </cell>
        </row>
        <row r="741">
          <cell r="C741">
            <v>0</v>
          </cell>
          <cell r="D741" t="str">
            <v>BANKEX25MAY69800CE</v>
          </cell>
          <cell r="E741" t="str">
            <v>BANKEX</v>
          </cell>
          <cell r="G741">
            <v>69800</v>
          </cell>
          <cell r="H741" t="str">
            <v>CE</v>
          </cell>
          <cell r="J741">
            <v>0</v>
          </cell>
          <cell r="K741">
            <v>0</v>
          </cell>
          <cell r="L741">
            <v>0</v>
          </cell>
        </row>
        <row r="742">
          <cell r="C742">
            <v>368</v>
          </cell>
          <cell r="D742" t="str">
            <v>BANKEX25MAY62100PE</v>
          </cell>
          <cell r="E742" t="str">
            <v>BANKEX</v>
          </cell>
          <cell r="G742">
            <v>62100</v>
          </cell>
          <cell r="H742" t="str">
            <v>PE</v>
          </cell>
          <cell r="J742">
            <v>0</v>
          </cell>
          <cell r="K742">
            <v>368</v>
          </cell>
          <cell r="L742">
            <v>450</v>
          </cell>
        </row>
        <row r="743">
          <cell r="C743">
            <v>0</v>
          </cell>
          <cell r="D743" t="str">
            <v>BANKEX25MAY55900CE</v>
          </cell>
          <cell r="E743" t="str">
            <v>BANKEX</v>
          </cell>
          <cell r="G743">
            <v>55900</v>
          </cell>
          <cell r="H743" t="str">
            <v>CE</v>
          </cell>
          <cell r="J743">
            <v>7074.3099999999977</v>
          </cell>
          <cell r="K743">
            <v>-7074.3099999999977</v>
          </cell>
          <cell r="L743">
            <v>0</v>
          </cell>
        </row>
        <row r="744">
          <cell r="C744">
            <v>0</v>
          </cell>
          <cell r="D744" t="str">
            <v>BANKEX25MAY58100CE</v>
          </cell>
          <cell r="E744" t="str">
            <v>BANKEX</v>
          </cell>
          <cell r="G744">
            <v>58100</v>
          </cell>
          <cell r="H744" t="str">
            <v>CE</v>
          </cell>
          <cell r="J744">
            <v>4874.3099999999977</v>
          </cell>
          <cell r="K744">
            <v>-4874.3099999999977</v>
          </cell>
          <cell r="L744">
            <v>0</v>
          </cell>
        </row>
        <row r="745">
          <cell r="C745">
            <v>0</v>
          </cell>
          <cell r="D745" t="str">
            <v>BANKEX25MAY67100PE</v>
          </cell>
          <cell r="E745" t="str">
            <v>BANKEX</v>
          </cell>
          <cell r="G745">
            <v>67100</v>
          </cell>
          <cell r="H745" t="str">
            <v>PE</v>
          </cell>
          <cell r="J745">
            <v>4125.6900000000023</v>
          </cell>
          <cell r="K745">
            <v>-4125.6900000000023</v>
          </cell>
          <cell r="L745">
            <v>0</v>
          </cell>
        </row>
        <row r="746">
          <cell r="C746">
            <v>0</v>
          </cell>
          <cell r="D746" t="str">
            <v>BANKEX25MAY64800PE</v>
          </cell>
          <cell r="E746" t="str">
            <v>BANKEX</v>
          </cell>
          <cell r="G746">
            <v>64800</v>
          </cell>
          <cell r="H746" t="str">
            <v>PE</v>
          </cell>
          <cell r="J746">
            <v>1825.6900000000023</v>
          </cell>
          <cell r="K746">
            <v>-1825.6900000000023</v>
          </cell>
          <cell r="L746">
            <v>0</v>
          </cell>
        </row>
        <row r="747">
          <cell r="C747">
            <v>0</v>
          </cell>
          <cell r="D747" t="str">
            <v>BANKEX25MAY68600PE</v>
          </cell>
          <cell r="E747" t="str">
            <v>BANKEX</v>
          </cell>
          <cell r="G747">
            <v>68600</v>
          </cell>
          <cell r="H747" t="str">
            <v>PE</v>
          </cell>
          <cell r="J747">
            <v>5625.6900000000023</v>
          </cell>
          <cell r="K747">
            <v>-5625.6900000000023</v>
          </cell>
          <cell r="L747">
            <v>0</v>
          </cell>
        </row>
        <row r="748">
          <cell r="C748">
            <v>0</v>
          </cell>
          <cell r="D748" t="str">
            <v>BANKEX25MAY57300PE</v>
          </cell>
          <cell r="E748" t="str">
            <v>BANKEX</v>
          </cell>
          <cell r="G748">
            <v>57300</v>
          </cell>
          <cell r="H748" t="str">
            <v>PE</v>
          </cell>
          <cell r="J748">
            <v>0</v>
          </cell>
          <cell r="K748">
            <v>0</v>
          </cell>
          <cell r="L748">
            <v>0</v>
          </cell>
        </row>
        <row r="749">
          <cell r="C749">
            <v>0</v>
          </cell>
          <cell r="D749" t="str">
            <v>BANKEX25MAY70100CE</v>
          </cell>
          <cell r="E749" t="str">
            <v>BANKEX</v>
          </cell>
          <cell r="G749">
            <v>70100</v>
          </cell>
          <cell r="H749" t="str">
            <v>CE</v>
          </cell>
          <cell r="J749">
            <v>0</v>
          </cell>
          <cell r="K749">
            <v>0</v>
          </cell>
          <cell r="L749">
            <v>0</v>
          </cell>
        </row>
        <row r="750">
          <cell r="C750">
            <v>0</v>
          </cell>
          <cell r="D750" t="str">
            <v>BANKEX25MAY51600CE</v>
          </cell>
          <cell r="E750" t="str">
            <v>BANKEX</v>
          </cell>
          <cell r="G750">
            <v>51600</v>
          </cell>
          <cell r="H750" t="str">
            <v>CE</v>
          </cell>
          <cell r="J750">
            <v>11374.309999999998</v>
          </cell>
          <cell r="K750">
            <v>-11374.309999999998</v>
          </cell>
          <cell r="L750">
            <v>0</v>
          </cell>
        </row>
        <row r="751">
          <cell r="C751">
            <v>713</v>
          </cell>
          <cell r="D751" t="str">
            <v>BANKEX25MAY63200PE</v>
          </cell>
          <cell r="E751" t="str">
            <v>BANKEX</v>
          </cell>
          <cell r="G751">
            <v>63200</v>
          </cell>
          <cell r="H751" t="str">
            <v>PE</v>
          </cell>
          <cell r="J751">
            <v>225.69000000000233</v>
          </cell>
          <cell r="K751">
            <v>487.30999999999767</v>
          </cell>
          <cell r="L751">
            <v>270</v>
          </cell>
        </row>
        <row r="752">
          <cell r="C752">
            <v>0</v>
          </cell>
          <cell r="D752" t="str">
            <v>BANKEX25MAY53600CE</v>
          </cell>
          <cell r="E752" t="str">
            <v>BANKEX</v>
          </cell>
          <cell r="G752">
            <v>53600</v>
          </cell>
          <cell r="H752" t="str">
            <v>CE</v>
          </cell>
          <cell r="J752">
            <v>9374.3099999999977</v>
          </cell>
          <cell r="K752">
            <v>-9374.3099999999977</v>
          </cell>
          <cell r="L752">
            <v>0</v>
          </cell>
        </row>
        <row r="753">
          <cell r="C753">
            <v>0</v>
          </cell>
          <cell r="D753" t="str">
            <v>BANKEX25MAY65400PE</v>
          </cell>
          <cell r="E753" t="str">
            <v>BANKEX</v>
          </cell>
          <cell r="G753">
            <v>65400</v>
          </cell>
          <cell r="H753" t="str">
            <v>PE</v>
          </cell>
          <cell r="J753">
            <v>2425.6900000000023</v>
          </cell>
          <cell r="K753">
            <v>-2425.6900000000023</v>
          </cell>
          <cell r="L753">
            <v>0</v>
          </cell>
        </row>
        <row r="754">
          <cell r="D754" t="str">
            <v>BANKEX25MAY52200PE</v>
          </cell>
          <cell r="E754" t="str">
            <v>BANKEX</v>
          </cell>
          <cell r="G754">
            <v>52200</v>
          </cell>
          <cell r="H754" t="str">
            <v>PE</v>
          </cell>
          <cell r="J754">
            <v>0</v>
          </cell>
        </row>
        <row r="755">
          <cell r="D755" t="str">
            <v>BANKEX25MAY51000PE</v>
          </cell>
          <cell r="E755" t="str">
            <v>BANKEX</v>
          </cell>
          <cell r="G755">
            <v>51000</v>
          </cell>
          <cell r="H755" t="str">
            <v>PE</v>
          </cell>
          <cell r="J755">
            <v>0</v>
          </cell>
        </row>
        <row r="756">
          <cell r="C756">
            <v>0</v>
          </cell>
          <cell r="D756" t="str">
            <v>BANKEX25MAY68900CE</v>
          </cell>
          <cell r="E756" t="str">
            <v>BANKEX</v>
          </cell>
          <cell r="G756">
            <v>68900</v>
          </cell>
          <cell r="H756" t="str">
            <v>CE</v>
          </cell>
          <cell r="J756">
            <v>0</v>
          </cell>
          <cell r="K756">
            <v>0</v>
          </cell>
          <cell r="L756">
            <v>0</v>
          </cell>
        </row>
        <row r="757">
          <cell r="C757">
            <v>0</v>
          </cell>
          <cell r="D757" t="str">
            <v>BANKEX25MAY54400PE</v>
          </cell>
          <cell r="E757" t="str">
            <v>BANKEX</v>
          </cell>
          <cell r="G757">
            <v>54400</v>
          </cell>
          <cell r="H757" t="str">
            <v>PE</v>
          </cell>
          <cell r="J757">
            <v>0</v>
          </cell>
          <cell r="K757">
            <v>0</v>
          </cell>
          <cell r="L757">
            <v>0</v>
          </cell>
        </row>
        <row r="758">
          <cell r="C758">
            <v>0</v>
          </cell>
          <cell r="D758" t="str">
            <v>BANKEX25MAY60000CE</v>
          </cell>
          <cell r="E758" t="str">
            <v>BANKEX</v>
          </cell>
          <cell r="G758">
            <v>60000</v>
          </cell>
          <cell r="H758" t="str">
            <v>CE</v>
          </cell>
          <cell r="J758">
            <v>2974.3099999999977</v>
          </cell>
          <cell r="K758">
            <v>-2974.3099999999977</v>
          </cell>
          <cell r="L758">
            <v>0</v>
          </cell>
        </row>
        <row r="759">
          <cell r="C759">
            <v>0</v>
          </cell>
          <cell r="D759" t="str">
            <v>BANKEX25MAY66900CE</v>
          </cell>
          <cell r="E759" t="str">
            <v>BANKEX</v>
          </cell>
          <cell r="G759">
            <v>66900</v>
          </cell>
          <cell r="H759" t="str">
            <v>CE</v>
          </cell>
          <cell r="J759">
            <v>0</v>
          </cell>
          <cell r="K759">
            <v>0</v>
          </cell>
          <cell r="L759">
            <v>0</v>
          </cell>
        </row>
        <row r="760">
          <cell r="C760">
            <v>0</v>
          </cell>
          <cell r="D760" t="str">
            <v>BANKEX25MAY59500PE</v>
          </cell>
          <cell r="E760" t="str">
            <v>BANKEX</v>
          </cell>
          <cell r="G760">
            <v>59500</v>
          </cell>
          <cell r="H760" t="str">
            <v>PE</v>
          </cell>
          <cell r="J760">
            <v>0</v>
          </cell>
          <cell r="K760">
            <v>0</v>
          </cell>
          <cell r="L760">
            <v>0</v>
          </cell>
        </row>
        <row r="761">
          <cell r="C761">
            <v>0</v>
          </cell>
          <cell r="D761" t="str">
            <v>BANKEX25MAY71300PE</v>
          </cell>
          <cell r="E761" t="str">
            <v>BANKEX</v>
          </cell>
          <cell r="G761">
            <v>71300</v>
          </cell>
          <cell r="H761" t="str">
            <v>PE</v>
          </cell>
          <cell r="J761">
            <v>8325.6900000000023</v>
          </cell>
          <cell r="K761">
            <v>-8325.6900000000023</v>
          </cell>
          <cell r="L761">
            <v>0</v>
          </cell>
        </row>
        <row r="762">
          <cell r="C762">
            <v>262.3</v>
          </cell>
          <cell r="D762" t="str">
            <v>BANKEX25MAY61800PE</v>
          </cell>
          <cell r="E762" t="str">
            <v>BANKEX</v>
          </cell>
          <cell r="G762">
            <v>61800</v>
          </cell>
          <cell r="H762" t="str">
            <v>PE</v>
          </cell>
          <cell r="J762">
            <v>0</v>
          </cell>
          <cell r="K762">
            <v>262.3</v>
          </cell>
          <cell r="L762">
            <v>270</v>
          </cell>
        </row>
        <row r="763">
          <cell r="D763" t="str">
            <v>BANKEX25MAY70400CE</v>
          </cell>
          <cell r="E763" t="str">
            <v>BANKEX</v>
          </cell>
          <cell r="G763">
            <v>70400</v>
          </cell>
          <cell r="H763" t="str">
            <v>CE</v>
          </cell>
          <cell r="J763">
            <v>0</v>
          </cell>
        </row>
        <row r="764">
          <cell r="C764">
            <v>290</v>
          </cell>
          <cell r="D764" t="str">
            <v>BANKEX25MAY64000CE</v>
          </cell>
          <cell r="E764" t="str">
            <v>BANKEX</v>
          </cell>
          <cell r="G764">
            <v>64000</v>
          </cell>
          <cell r="H764" t="str">
            <v>CE</v>
          </cell>
          <cell r="J764">
            <v>0</v>
          </cell>
          <cell r="K764">
            <v>290</v>
          </cell>
          <cell r="L764">
            <v>450</v>
          </cell>
        </row>
        <row r="765">
          <cell r="C765">
            <v>0</v>
          </cell>
          <cell r="D765" t="str">
            <v>BANKEX25MAY69700PE</v>
          </cell>
          <cell r="E765" t="str">
            <v>BANKEX</v>
          </cell>
          <cell r="G765">
            <v>69700</v>
          </cell>
          <cell r="H765" t="str">
            <v>PE</v>
          </cell>
          <cell r="J765">
            <v>6725.6900000000023</v>
          </cell>
          <cell r="K765">
            <v>-6725.6900000000023</v>
          </cell>
          <cell r="L765">
            <v>0</v>
          </cell>
        </row>
        <row r="766">
          <cell r="C766">
            <v>0</v>
          </cell>
          <cell r="D766" t="str">
            <v>BANKEX25MAY55600PE</v>
          </cell>
          <cell r="E766" t="str">
            <v>BANKEX</v>
          </cell>
          <cell r="G766">
            <v>55600</v>
          </cell>
          <cell r="H766" t="str">
            <v>PE</v>
          </cell>
          <cell r="J766">
            <v>0</v>
          </cell>
          <cell r="K766">
            <v>0</v>
          </cell>
          <cell r="L766">
            <v>0</v>
          </cell>
        </row>
        <row r="767">
          <cell r="D767" t="str">
            <v>BANKEX25MAY53600PE</v>
          </cell>
          <cell r="E767" t="str">
            <v>BANKEX</v>
          </cell>
          <cell r="G767">
            <v>53600</v>
          </cell>
          <cell r="H767" t="str">
            <v>PE</v>
          </cell>
          <cell r="J767">
            <v>0</v>
          </cell>
        </row>
        <row r="768">
          <cell r="C768">
            <v>671.05</v>
          </cell>
          <cell r="D768" t="str">
            <v>BANKEX25MAY63100PE</v>
          </cell>
          <cell r="E768" t="str">
            <v>BANKEX</v>
          </cell>
          <cell r="G768">
            <v>63100</v>
          </cell>
          <cell r="H768" t="str">
            <v>PE</v>
          </cell>
          <cell r="J768">
            <v>125.69000000000233</v>
          </cell>
          <cell r="K768">
            <v>545.35999999999763</v>
          </cell>
          <cell r="L768">
            <v>420</v>
          </cell>
        </row>
        <row r="769">
          <cell r="C769">
            <v>166.85</v>
          </cell>
          <cell r="D769" t="str">
            <v>BANKEX25MAY61400PE</v>
          </cell>
          <cell r="E769" t="str">
            <v>BANKEX</v>
          </cell>
          <cell r="G769">
            <v>61400</v>
          </cell>
          <cell r="H769" t="str">
            <v>PE</v>
          </cell>
          <cell r="J769">
            <v>0</v>
          </cell>
          <cell r="K769">
            <v>166.85</v>
          </cell>
          <cell r="L769">
            <v>150</v>
          </cell>
        </row>
        <row r="770">
          <cell r="C770">
            <v>0</v>
          </cell>
          <cell r="D770" t="str">
            <v>BANKEX25MAY51000CE</v>
          </cell>
          <cell r="E770" t="str">
            <v>BANKEX</v>
          </cell>
          <cell r="G770">
            <v>51000</v>
          </cell>
          <cell r="H770" t="str">
            <v>CE</v>
          </cell>
          <cell r="J770">
            <v>11974.309999999998</v>
          </cell>
          <cell r="K770">
            <v>-11974.309999999998</v>
          </cell>
          <cell r="L770">
            <v>0</v>
          </cell>
        </row>
        <row r="771">
          <cell r="C771">
            <v>0</v>
          </cell>
          <cell r="D771" t="str">
            <v>BANKEX25MAY50900CE</v>
          </cell>
          <cell r="E771" t="str">
            <v>BANKEX</v>
          </cell>
          <cell r="G771">
            <v>50900</v>
          </cell>
          <cell r="H771" t="str">
            <v>CE</v>
          </cell>
          <cell r="J771">
            <v>12074.309999999998</v>
          </cell>
          <cell r="K771">
            <v>-12074.309999999998</v>
          </cell>
          <cell r="L771">
            <v>0</v>
          </cell>
        </row>
        <row r="772">
          <cell r="C772">
            <v>0</v>
          </cell>
          <cell r="D772" t="str">
            <v>BANKEX25MAY67600PE</v>
          </cell>
          <cell r="E772" t="str">
            <v>BANKEX</v>
          </cell>
          <cell r="G772">
            <v>67600</v>
          </cell>
          <cell r="H772" t="str">
            <v>PE</v>
          </cell>
          <cell r="J772">
            <v>4625.6900000000023</v>
          </cell>
          <cell r="K772">
            <v>-4625.6900000000023</v>
          </cell>
          <cell r="L772">
            <v>0</v>
          </cell>
        </row>
        <row r="773">
          <cell r="C773">
            <v>276.8</v>
          </cell>
          <cell r="D773" t="str">
            <v>BANKEX25MAY62000PE</v>
          </cell>
          <cell r="E773" t="str">
            <v>BANKEX</v>
          </cell>
          <cell r="G773">
            <v>62000</v>
          </cell>
          <cell r="H773" t="str">
            <v>PE</v>
          </cell>
          <cell r="J773">
            <v>0</v>
          </cell>
          <cell r="K773">
            <v>276.8</v>
          </cell>
          <cell r="L773">
            <v>1620</v>
          </cell>
        </row>
        <row r="774">
          <cell r="C774">
            <v>0</v>
          </cell>
          <cell r="D774" t="str">
            <v>BANKEX25MAY56500CE</v>
          </cell>
          <cell r="E774" t="str">
            <v>BANKEX</v>
          </cell>
          <cell r="G774">
            <v>56500</v>
          </cell>
          <cell r="H774" t="str">
            <v>CE</v>
          </cell>
          <cell r="J774">
            <v>6474.3099999999977</v>
          </cell>
          <cell r="K774">
            <v>-6474.3099999999977</v>
          </cell>
          <cell r="L774">
            <v>0</v>
          </cell>
        </row>
        <row r="775">
          <cell r="C775">
            <v>0</v>
          </cell>
          <cell r="D775" t="str">
            <v>BANKEX25MAY61400CE</v>
          </cell>
          <cell r="E775" t="str">
            <v>BANKEX</v>
          </cell>
          <cell r="G775">
            <v>61400</v>
          </cell>
          <cell r="H775" t="str">
            <v>CE</v>
          </cell>
          <cell r="J775">
            <v>1574.3099999999977</v>
          </cell>
          <cell r="K775">
            <v>-1574.3099999999977</v>
          </cell>
          <cell r="L775">
            <v>0</v>
          </cell>
        </row>
        <row r="776">
          <cell r="C776">
            <v>64.150000000000006</v>
          </cell>
          <cell r="D776" t="str">
            <v>BANKEX25MAY59900PE</v>
          </cell>
          <cell r="E776" t="str">
            <v>BANKEX</v>
          </cell>
          <cell r="G776">
            <v>59900</v>
          </cell>
          <cell r="H776" t="str">
            <v>PE</v>
          </cell>
          <cell r="J776">
            <v>0</v>
          </cell>
          <cell r="K776">
            <v>64.150000000000006</v>
          </cell>
          <cell r="L776">
            <v>210</v>
          </cell>
        </row>
        <row r="777">
          <cell r="C777">
            <v>0</v>
          </cell>
          <cell r="D777" t="str">
            <v>BANKEX25MAY68500CE</v>
          </cell>
          <cell r="E777" t="str">
            <v>BANKEX</v>
          </cell>
          <cell r="G777">
            <v>68500</v>
          </cell>
          <cell r="H777" t="str">
            <v>CE</v>
          </cell>
          <cell r="J777">
            <v>0</v>
          </cell>
          <cell r="K777">
            <v>0</v>
          </cell>
          <cell r="L777">
            <v>0</v>
          </cell>
        </row>
        <row r="778">
          <cell r="C778">
            <v>0</v>
          </cell>
          <cell r="D778" t="str">
            <v>BANKEX25MAY58300PE</v>
          </cell>
          <cell r="E778" t="str">
            <v>BANKEX</v>
          </cell>
          <cell r="G778">
            <v>58300</v>
          </cell>
          <cell r="H778" t="str">
            <v>PE</v>
          </cell>
          <cell r="J778">
            <v>0</v>
          </cell>
          <cell r="K778">
            <v>0</v>
          </cell>
          <cell r="L778">
            <v>0</v>
          </cell>
        </row>
        <row r="779">
          <cell r="C779">
            <v>0</v>
          </cell>
          <cell r="D779" t="str">
            <v>BANKEX25MAY69700CE</v>
          </cell>
          <cell r="E779" t="str">
            <v>BANKEX</v>
          </cell>
          <cell r="G779">
            <v>69700</v>
          </cell>
          <cell r="H779" t="str">
            <v>CE</v>
          </cell>
          <cell r="J779">
            <v>0</v>
          </cell>
          <cell r="K779">
            <v>0</v>
          </cell>
          <cell r="L779">
            <v>0</v>
          </cell>
        </row>
        <row r="780">
          <cell r="C780">
            <v>0</v>
          </cell>
          <cell r="D780" t="str">
            <v>BANKEX25MAY49900PE</v>
          </cell>
          <cell r="E780" t="str">
            <v>BANKEX</v>
          </cell>
          <cell r="G780">
            <v>49900</v>
          </cell>
          <cell r="H780" t="str">
            <v>PE</v>
          </cell>
          <cell r="J780">
            <v>0</v>
          </cell>
          <cell r="K780">
            <v>0</v>
          </cell>
          <cell r="L780">
            <v>0</v>
          </cell>
        </row>
        <row r="781">
          <cell r="C781">
            <v>0</v>
          </cell>
          <cell r="D781" t="str">
            <v>BANKEX25MAY59800CE</v>
          </cell>
          <cell r="E781" t="str">
            <v>BANKEX</v>
          </cell>
          <cell r="G781">
            <v>59800</v>
          </cell>
          <cell r="H781" t="str">
            <v>CE</v>
          </cell>
          <cell r="J781">
            <v>3174.3099999999977</v>
          </cell>
          <cell r="K781">
            <v>-3174.3099999999977</v>
          </cell>
          <cell r="L781">
            <v>0</v>
          </cell>
        </row>
        <row r="782">
          <cell r="C782">
            <v>0</v>
          </cell>
          <cell r="D782" t="str">
            <v>BANKEX25MAY57700CE</v>
          </cell>
          <cell r="E782" t="str">
            <v>BANKEX</v>
          </cell>
          <cell r="G782">
            <v>57700</v>
          </cell>
          <cell r="H782" t="str">
            <v>CE</v>
          </cell>
          <cell r="J782">
            <v>5274.3099999999977</v>
          </cell>
          <cell r="K782">
            <v>-5274.3099999999977</v>
          </cell>
          <cell r="L782">
            <v>0</v>
          </cell>
        </row>
        <row r="783">
          <cell r="C783">
            <v>0</v>
          </cell>
          <cell r="D783" t="str">
            <v>BANKEX25MAY56100CE</v>
          </cell>
          <cell r="E783" t="str">
            <v>BANKEX</v>
          </cell>
          <cell r="G783">
            <v>56100</v>
          </cell>
          <cell r="H783" t="str">
            <v>CE</v>
          </cell>
          <cell r="J783">
            <v>6874.3099999999977</v>
          </cell>
          <cell r="K783">
            <v>-6874.3099999999977</v>
          </cell>
          <cell r="L783">
            <v>0</v>
          </cell>
        </row>
        <row r="784">
          <cell r="C784">
            <v>0</v>
          </cell>
          <cell r="D784" t="str">
            <v>BANKEX25MAY65700PE</v>
          </cell>
          <cell r="E784" t="str">
            <v>BANKEX</v>
          </cell>
          <cell r="G784">
            <v>65700</v>
          </cell>
          <cell r="H784" t="str">
            <v>PE</v>
          </cell>
          <cell r="J784">
            <v>2725.6900000000023</v>
          </cell>
          <cell r="K784">
            <v>-2725.6900000000023</v>
          </cell>
          <cell r="L784">
            <v>0</v>
          </cell>
        </row>
        <row r="785">
          <cell r="C785">
            <v>0</v>
          </cell>
          <cell r="D785" t="str">
            <v>BANKEX25MAY58800CE</v>
          </cell>
          <cell r="E785" t="str">
            <v>BANKEX</v>
          </cell>
          <cell r="G785">
            <v>58800</v>
          </cell>
          <cell r="H785" t="str">
            <v>CE</v>
          </cell>
          <cell r="J785">
            <v>4174.3099999999977</v>
          </cell>
          <cell r="K785">
            <v>-4174.3099999999977</v>
          </cell>
          <cell r="L785">
            <v>0</v>
          </cell>
        </row>
        <row r="786">
          <cell r="D786" t="str">
            <v>BANKEX25MAY53300PE</v>
          </cell>
          <cell r="E786" t="str">
            <v>BANKEX</v>
          </cell>
          <cell r="G786">
            <v>53300</v>
          </cell>
          <cell r="H786" t="str">
            <v>PE</v>
          </cell>
          <cell r="J786">
            <v>0</v>
          </cell>
        </row>
        <row r="787">
          <cell r="C787">
            <v>0</v>
          </cell>
          <cell r="D787" t="str">
            <v>BANKEX25MAY52800CE</v>
          </cell>
          <cell r="E787" t="str">
            <v>BANKEX</v>
          </cell>
          <cell r="G787">
            <v>52800</v>
          </cell>
          <cell r="H787" t="str">
            <v>CE</v>
          </cell>
          <cell r="J787">
            <v>10174.309999999998</v>
          </cell>
          <cell r="K787">
            <v>-10174.309999999998</v>
          </cell>
          <cell r="L787">
            <v>0</v>
          </cell>
        </row>
        <row r="788">
          <cell r="C788">
            <v>0</v>
          </cell>
          <cell r="D788" t="str">
            <v>BANKEX25MAY69900CE</v>
          </cell>
          <cell r="E788" t="str">
            <v>BANKEX</v>
          </cell>
          <cell r="G788">
            <v>69900</v>
          </cell>
          <cell r="H788" t="str">
            <v>CE</v>
          </cell>
          <cell r="J788">
            <v>0</v>
          </cell>
          <cell r="K788">
            <v>0</v>
          </cell>
          <cell r="L788">
            <v>0</v>
          </cell>
        </row>
        <row r="789">
          <cell r="D789" t="str">
            <v>BANKEX25MAY70600CE</v>
          </cell>
          <cell r="E789" t="str">
            <v>BANKEX</v>
          </cell>
          <cell r="G789">
            <v>70600</v>
          </cell>
          <cell r="H789" t="str">
            <v>CE</v>
          </cell>
          <cell r="J789">
            <v>0</v>
          </cell>
        </row>
        <row r="790">
          <cell r="C790">
            <v>0</v>
          </cell>
          <cell r="D790" t="str">
            <v>BANKEX25MAY54200PE</v>
          </cell>
          <cell r="E790" t="str">
            <v>BANKEX</v>
          </cell>
          <cell r="G790">
            <v>54200</v>
          </cell>
          <cell r="H790" t="str">
            <v>PE</v>
          </cell>
          <cell r="J790">
            <v>0</v>
          </cell>
          <cell r="K790">
            <v>0</v>
          </cell>
          <cell r="L790">
            <v>0</v>
          </cell>
        </row>
        <row r="791">
          <cell r="C791">
            <v>0</v>
          </cell>
          <cell r="D791" t="str">
            <v>BANKEX25MAY69300CE</v>
          </cell>
          <cell r="E791" t="str">
            <v>BANKEX</v>
          </cell>
          <cell r="G791">
            <v>69300</v>
          </cell>
          <cell r="H791" t="str">
            <v>CE</v>
          </cell>
          <cell r="J791">
            <v>0</v>
          </cell>
          <cell r="K791">
            <v>0</v>
          </cell>
          <cell r="L791">
            <v>0</v>
          </cell>
        </row>
        <row r="792">
          <cell r="C792">
            <v>0</v>
          </cell>
          <cell r="D792" t="str">
            <v>BANKEX25MAY59300CE</v>
          </cell>
          <cell r="E792" t="str">
            <v>BANKEX</v>
          </cell>
          <cell r="G792">
            <v>59300</v>
          </cell>
          <cell r="H792" t="str">
            <v>CE</v>
          </cell>
          <cell r="J792">
            <v>3674.3099999999977</v>
          </cell>
          <cell r="K792">
            <v>-3674.3099999999977</v>
          </cell>
          <cell r="L792">
            <v>0</v>
          </cell>
        </row>
        <row r="793">
          <cell r="C793">
            <v>0</v>
          </cell>
          <cell r="D793" t="str">
            <v>BANKEX25MAY64600PE</v>
          </cell>
          <cell r="E793" t="str">
            <v>BANKEX</v>
          </cell>
          <cell r="G793">
            <v>64600</v>
          </cell>
          <cell r="H793" t="str">
            <v>PE</v>
          </cell>
          <cell r="J793">
            <v>1625.6900000000023</v>
          </cell>
          <cell r="K793">
            <v>-1625.6900000000023</v>
          </cell>
          <cell r="L793">
            <v>0</v>
          </cell>
        </row>
        <row r="794">
          <cell r="C794">
            <v>0</v>
          </cell>
          <cell r="D794" t="str">
            <v>BANKEX25MAY57700PE</v>
          </cell>
          <cell r="E794" t="str">
            <v>BANKEX</v>
          </cell>
          <cell r="G794">
            <v>57700</v>
          </cell>
          <cell r="H794" t="str">
            <v>PE</v>
          </cell>
          <cell r="J794">
            <v>0</v>
          </cell>
          <cell r="K794">
            <v>0</v>
          </cell>
          <cell r="L794">
            <v>0</v>
          </cell>
        </row>
        <row r="795">
          <cell r="C795">
            <v>0</v>
          </cell>
          <cell r="D795" t="str">
            <v>BANKEX25MAY54500PE</v>
          </cell>
          <cell r="E795" t="str">
            <v>BANKEX</v>
          </cell>
          <cell r="G795">
            <v>54500</v>
          </cell>
          <cell r="H795" t="str">
            <v>PE</v>
          </cell>
          <cell r="J795">
            <v>0</v>
          </cell>
          <cell r="K795">
            <v>0</v>
          </cell>
          <cell r="L795">
            <v>0</v>
          </cell>
        </row>
        <row r="796">
          <cell r="C796">
            <v>0</v>
          </cell>
          <cell r="D796" t="str">
            <v>BANKEX25MAY57800CE</v>
          </cell>
          <cell r="E796" t="str">
            <v>BANKEX</v>
          </cell>
          <cell r="G796">
            <v>57800</v>
          </cell>
          <cell r="H796" t="str">
            <v>CE</v>
          </cell>
          <cell r="J796">
            <v>5174.3099999999977</v>
          </cell>
          <cell r="K796">
            <v>-5174.3099999999977</v>
          </cell>
          <cell r="L796">
            <v>0</v>
          </cell>
        </row>
        <row r="797">
          <cell r="D797" t="str">
            <v>BANKEX25MAY53100PE</v>
          </cell>
          <cell r="E797" t="str">
            <v>BANKEX</v>
          </cell>
          <cell r="G797">
            <v>53100</v>
          </cell>
          <cell r="H797" t="str">
            <v>PE</v>
          </cell>
          <cell r="J797">
            <v>0</v>
          </cell>
        </row>
        <row r="798">
          <cell r="C798">
            <v>0</v>
          </cell>
          <cell r="D798" t="str">
            <v>BANKEX25MAY58400CE</v>
          </cell>
          <cell r="E798" t="str">
            <v>BANKEX</v>
          </cell>
          <cell r="G798">
            <v>58400</v>
          </cell>
          <cell r="H798" t="str">
            <v>CE</v>
          </cell>
          <cell r="J798">
            <v>4574.3099999999977</v>
          </cell>
          <cell r="K798">
            <v>-4574.3099999999977</v>
          </cell>
          <cell r="L798">
            <v>0</v>
          </cell>
        </row>
        <row r="799">
          <cell r="D799" t="str">
            <v>BANKEX25MAY51300PE</v>
          </cell>
          <cell r="E799" t="str">
            <v>BANKEX</v>
          </cell>
          <cell r="G799">
            <v>51300</v>
          </cell>
          <cell r="H799" t="str">
            <v>PE</v>
          </cell>
          <cell r="J799">
            <v>0</v>
          </cell>
        </row>
        <row r="800">
          <cell r="C800">
            <v>0</v>
          </cell>
          <cell r="D800" t="str">
            <v>BANKEX25MAY65800CE</v>
          </cell>
          <cell r="E800" t="str">
            <v>BANKEX</v>
          </cell>
          <cell r="G800">
            <v>65800</v>
          </cell>
          <cell r="H800" t="str">
            <v>CE</v>
          </cell>
          <cell r="J800">
            <v>0</v>
          </cell>
          <cell r="K800">
            <v>0</v>
          </cell>
          <cell r="L800">
            <v>0</v>
          </cell>
        </row>
        <row r="801">
          <cell r="C801">
            <v>415.25</v>
          </cell>
          <cell r="D801" t="str">
            <v>BANKEX25MAY62500PE</v>
          </cell>
          <cell r="E801" t="str">
            <v>BANKEX</v>
          </cell>
          <cell r="G801">
            <v>62500</v>
          </cell>
          <cell r="H801" t="str">
            <v>PE</v>
          </cell>
          <cell r="J801">
            <v>0</v>
          </cell>
          <cell r="K801">
            <v>415.25</v>
          </cell>
          <cell r="L801">
            <v>2190</v>
          </cell>
        </row>
        <row r="802">
          <cell r="C802">
            <v>0</v>
          </cell>
          <cell r="D802" t="str">
            <v>BANKEX25MAY56000CE</v>
          </cell>
          <cell r="E802" t="str">
            <v>BANKEX</v>
          </cell>
          <cell r="G802">
            <v>56000</v>
          </cell>
          <cell r="H802" t="str">
            <v>CE</v>
          </cell>
          <cell r="J802">
            <v>6974.3099999999977</v>
          </cell>
          <cell r="K802">
            <v>-6974.3099999999977</v>
          </cell>
          <cell r="L802">
            <v>0</v>
          </cell>
        </row>
        <row r="803">
          <cell r="C803">
            <v>0</v>
          </cell>
          <cell r="D803" t="str">
            <v>BANKEX25MAY54300PE</v>
          </cell>
          <cell r="E803" t="str">
            <v>BANKEX</v>
          </cell>
          <cell r="G803">
            <v>54300</v>
          </cell>
          <cell r="H803" t="str">
            <v>PE</v>
          </cell>
          <cell r="J803">
            <v>0</v>
          </cell>
          <cell r="K803">
            <v>0</v>
          </cell>
          <cell r="L803">
            <v>0</v>
          </cell>
        </row>
        <row r="804">
          <cell r="C804">
            <v>2335.75</v>
          </cell>
          <cell r="D804" t="str">
            <v>BANKEX25MAY60800CE</v>
          </cell>
          <cell r="E804" t="str">
            <v>BANKEX</v>
          </cell>
          <cell r="G804">
            <v>60800</v>
          </cell>
          <cell r="H804" t="str">
            <v>CE</v>
          </cell>
          <cell r="J804">
            <v>2174.3099999999977</v>
          </cell>
          <cell r="K804">
            <v>161.44000000000233</v>
          </cell>
          <cell r="L804">
            <v>150</v>
          </cell>
        </row>
        <row r="805">
          <cell r="C805">
            <v>0</v>
          </cell>
          <cell r="D805" t="str">
            <v>BANKEX25MAY54700PE</v>
          </cell>
          <cell r="E805" t="str">
            <v>BANKEX</v>
          </cell>
          <cell r="G805">
            <v>54700</v>
          </cell>
          <cell r="H805" t="str">
            <v>PE</v>
          </cell>
          <cell r="J805">
            <v>0</v>
          </cell>
          <cell r="K805">
            <v>0</v>
          </cell>
          <cell r="L805">
            <v>0</v>
          </cell>
        </row>
        <row r="806">
          <cell r="C806">
            <v>0</v>
          </cell>
          <cell r="D806" t="str">
            <v>BANKEX25MAY55100CE</v>
          </cell>
          <cell r="E806" t="str">
            <v>BANKEX</v>
          </cell>
          <cell r="G806">
            <v>55100</v>
          </cell>
          <cell r="H806" t="str">
            <v>CE</v>
          </cell>
          <cell r="J806">
            <v>7874.3099999999977</v>
          </cell>
          <cell r="K806">
            <v>-7874.3099999999977</v>
          </cell>
          <cell r="L806">
            <v>0</v>
          </cell>
        </row>
        <row r="807">
          <cell r="C807">
            <v>0</v>
          </cell>
          <cell r="D807" t="str">
            <v>BANKEX25MAY58300CE</v>
          </cell>
          <cell r="E807" t="str">
            <v>BANKEX</v>
          </cell>
          <cell r="G807">
            <v>58300</v>
          </cell>
          <cell r="H807" t="str">
            <v>CE</v>
          </cell>
          <cell r="J807">
            <v>4674.3099999999977</v>
          </cell>
          <cell r="K807">
            <v>-4674.3099999999977</v>
          </cell>
          <cell r="L807">
            <v>0</v>
          </cell>
        </row>
        <row r="808">
          <cell r="C808">
            <v>0</v>
          </cell>
          <cell r="D808" t="str">
            <v>BANKEX25MAY58400PE</v>
          </cell>
          <cell r="E808" t="str">
            <v>BANKEX</v>
          </cell>
          <cell r="G808">
            <v>58400</v>
          </cell>
          <cell r="H808" t="str">
            <v>PE</v>
          </cell>
          <cell r="J808">
            <v>0</v>
          </cell>
          <cell r="K808">
            <v>0</v>
          </cell>
          <cell r="L808">
            <v>0</v>
          </cell>
        </row>
        <row r="809">
          <cell r="C809">
            <v>0</v>
          </cell>
          <cell r="D809" t="str">
            <v>BANKEX25MAY71000PE</v>
          </cell>
          <cell r="E809" t="str">
            <v>BANKEX</v>
          </cell>
          <cell r="G809">
            <v>71000</v>
          </cell>
          <cell r="H809" t="str">
            <v>PE</v>
          </cell>
          <cell r="J809">
            <v>8025.6900000000023</v>
          </cell>
          <cell r="K809">
            <v>-8025.6900000000023</v>
          </cell>
          <cell r="L809">
            <v>0</v>
          </cell>
        </row>
        <row r="810">
          <cell r="C810">
            <v>0</v>
          </cell>
          <cell r="D810" t="str">
            <v>BANKEX25MAY69200PE</v>
          </cell>
          <cell r="E810" t="str">
            <v>BANKEX</v>
          </cell>
          <cell r="G810">
            <v>69200</v>
          </cell>
          <cell r="H810" t="str">
            <v>PE</v>
          </cell>
          <cell r="J810">
            <v>6225.6900000000023</v>
          </cell>
          <cell r="K810">
            <v>-6225.6900000000023</v>
          </cell>
          <cell r="L810">
            <v>0</v>
          </cell>
        </row>
        <row r="811">
          <cell r="C811">
            <v>0</v>
          </cell>
          <cell r="D811" t="str">
            <v>BANKEX25MAY58900CE</v>
          </cell>
          <cell r="E811" t="str">
            <v>BANKEX</v>
          </cell>
          <cell r="G811">
            <v>58900</v>
          </cell>
          <cell r="H811" t="str">
            <v>CE</v>
          </cell>
          <cell r="J811">
            <v>4074.3099999999977</v>
          </cell>
          <cell r="K811">
            <v>-4074.3099999999977</v>
          </cell>
          <cell r="L811">
            <v>0</v>
          </cell>
        </row>
        <row r="812">
          <cell r="C812">
            <v>0</v>
          </cell>
          <cell r="D812" t="str">
            <v>BANKEX25MAY59000CE</v>
          </cell>
          <cell r="E812" t="str">
            <v>BANKEX</v>
          </cell>
          <cell r="G812">
            <v>59000</v>
          </cell>
          <cell r="H812" t="str">
            <v>CE</v>
          </cell>
          <cell r="J812">
            <v>3974.3099999999977</v>
          </cell>
          <cell r="K812">
            <v>-3974.3099999999977</v>
          </cell>
          <cell r="L812">
            <v>0</v>
          </cell>
        </row>
        <row r="813">
          <cell r="C813">
            <v>0</v>
          </cell>
          <cell r="D813" t="str">
            <v>BANKEX25MAY63900PE</v>
          </cell>
          <cell r="E813" t="str">
            <v>BANKEX</v>
          </cell>
          <cell r="G813">
            <v>63900</v>
          </cell>
          <cell r="H813" t="str">
            <v>PE</v>
          </cell>
          <cell r="J813">
            <v>925.69000000000233</v>
          </cell>
          <cell r="K813">
            <v>-925.69000000000233</v>
          </cell>
          <cell r="L813">
            <v>0</v>
          </cell>
        </row>
        <row r="814">
          <cell r="C814">
            <v>0</v>
          </cell>
          <cell r="D814" t="str">
            <v>BANKEX25MAY70500PE</v>
          </cell>
          <cell r="E814" t="str">
            <v>BANKEX</v>
          </cell>
          <cell r="G814">
            <v>70500</v>
          </cell>
          <cell r="H814" t="str">
            <v>PE</v>
          </cell>
          <cell r="J814">
            <v>7525.6900000000023</v>
          </cell>
          <cell r="K814">
            <v>-7525.6900000000023</v>
          </cell>
          <cell r="L814">
            <v>0</v>
          </cell>
        </row>
        <row r="815">
          <cell r="C815">
            <v>0</v>
          </cell>
          <cell r="D815" t="str">
            <v>BANKEX25MAY54100PE</v>
          </cell>
          <cell r="E815" t="str">
            <v>BANKEX</v>
          </cell>
          <cell r="G815">
            <v>54100</v>
          </cell>
          <cell r="H815" t="str">
            <v>PE</v>
          </cell>
          <cell r="J815">
            <v>0</v>
          </cell>
          <cell r="K815">
            <v>0</v>
          </cell>
          <cell r="L815">
            <v>0</v>
          </cell>
        </row>
        <row r="816">
          <cell r="D816" t="str">
            <v>BANKEX25MAY53200PE</v>
          </cell>
          <cell r="E816" t="str">
            <v>BANKEX</v>
          </cell>
          <cell r="G816">
            <v>53200</v>
          </cell>
          <cell r="H816" t="str">
            <v>PE</v>
          </cell>
          <cell r="J816">
            <v>0</v>
          </cell>
        </row>
        <row r="817">
          <cell r="C817">
            <v>0</v>
          </cell>
          <cell r="D817" t="str">
            <v>BANKEX25MAY61000CE</v>
          </cell>
          <cell r="E817" t="str">
            <v>BANKEX</v>
          </cell>
          <cell r="G817">
            <v>61000</v>
          </cell>
          <cell r="H817" t="str">
            <v>CE</v>
          </cell>
          <cell r="J817">
            <v>1974.3099999999977</v>
          </cell>
          <cell r="K817">
            <v>-1974.3099999999977</v>
          </cell>
          <cell r="L817">
            <v>0</v>
          </cell>
        </row>
        <row r="818">
          <cell r="C818">
            <v>0</v>
          </cell>
          <cell r="D818" t="str">
            <v>BANKEX25MAY58600PE</v>
          </cell>
          <cell r="E818" t="str">
            <v>BANKEX</v>
          </cell>
          <cell r="G818">
            <v>58600</v>
          </cell>
          <cell r="H818" t="str">
            <v>PE</v>
          </cell>
          <cell r="J818">
            <v>0</v>
          </cell>
          <cell r="K818">
            <v>0</v>
          </cell>
          <cell r="L818">
            <v>0</v>
          </cell>
        </row>
        <row r="819">
          <cell r="C819">
            <v>0</v>
          </cell>
          <cell r="D819" t="str">
            <v>BANKEX25MAY59500CE</v>
          </cell>
          <cell r="E819" t="str">
            <v>BANKEX</v>
          </cell>
          <cell r="G819">
            <v>59500</v>
          </cell>
          <cell r="H819" t="str">
            <v>CE</v>
          </cell>
          <cell r="J819">
            <v>3474.3099999999977</v>
          </cell>
          <cell r="K819">
            <v>-3474.3099999999977</v>
          </cell>
          <cell r="L819">
            <v>0</v>
          </cell>
        </row>
        <row r="820">
          <cell r="C820">
            <v>68.75</v>
          </cell>
          <cell r="D820" t="str">
            <v>BANKEX25MAY65500CE</v>
          </cell>
          <cell r="E820" t="str">
            <v>BANKEX</v>
          </cell>
          <cell r="G820">
            <v>65500</v>
          </cell>
          <cell r="H820" t="str">
            <v>CE</v>
          </cell>
          <cell r="J820">
            <v>0</v>
          </cell>
          <cell r="K820">
            <v>68.75</v>
          </cell>
          <cell r="L820">
            <v>930</v>
          </cell>
        </row>
        <row r="821">
          <cell r="C821">
            <v>0</v>
          </cell>
          <cell r="D821" t="str">
            <v>BANKEX25MAY51200CE</v>
          </cell>
          <cell r="E821" t="str">
            <v>BANKEX</v>
          </cell>
          <cell r="G821">
            <v>51200</v>
          </cell>
          <cell r="H821" t="str">
            <v>CE</v>
          </cell>
          <cell r="J821">
            <v>11774.309999999998</v>
          </cell>
          <cell r="K821">
            <v>-11774.309999999998</v>
          </cell>
          <cell r="L821">
            <v>0</v>
          </cell>
        </row>
        <row r="822">
          <cell r="C822">
            <v>0</v>
          </cell>
          <cell r="D822" t="str">
            <v>BANKEX25MAY54600CE</v>
          </cell>
          <cell r="E822" t="str">
            <v>BANKEX</v>
          </cell>
          <cell r="G822">
            <v>54600</v>
          </cell>
          <cell r="H822" t="str">
            <v>CE</v>
          </cell>
          <cell r="J822">
            <v>8374.3099999999977</v>
          </cell>
          <cell r="K822">
            <v>-8374.3099999999977</v>
          </cell>
          <cell r="L822">
            <v>0</v>
          </cell>
        </row>
        <row r="823">
          <cell r="C823">
            <v>0</v>
          </cell>
          <cell r="D823" t="str">
            <v>BANKEX25MAY55700PE</v>
          </cell>
          <cell r="E823" t="str">
            <v>BANKEX</v>
          </cell>
          <cell r="G823">
            <v>55700</v>
          </cell>
          <cell r="H823" t="str">
            <v>PE</v>
          </cell>
          <cell r="J823">
            <v>0</v>
          </cell>
          <cell r="K823">
            <v>0</v>
          </cell>
          <cell r="L823">
            <v>0</v>
          </cell>
        </row>
        <row r="824">
          <cell r="C824">
            <v>0</v>
          </cell>
          <cell r="D824" t="str">
            <v>BANKEX25MAY50300CE</v>
          </cell>
          <cell r="E824" t="str">
            <v>BANKEX</v>
          </cell>
          <cell r="G824">
            <v>50300</v>
          </cell>
          <cell r="H824" t="str">
            <v>CE</v>
          </cell>
          <cell r="J824">
            <v>12674.309999999998</v>
          </cell>
          <cell r="K824">
            <v>-12674.309999999998</v>
          </cell>
          <cell r="L824">
            <v>0</v>
          </cell>
        </row>
        <row r="825">
          <cell r="C825">
            <v>581.29999999999995</v>
          </cell>
          <cell r="D825" t="str">
            <v>BANKEX25MAY63200CE</v>
          </cell>
          <cell r="E825" t="str">
            <v>BANKEX</v>
          </cell>
          <cell r="G825">
            <v>63200</v>
          </cell>
          <cell r="H825" t="str">
            <v>CE</v>
          </cell>
          <cell r="J825">
            <v>0</v>
          </cell>
          <cell r="K825">
            <v>581.29999999999995</v>
          </cell>
          <cell r="L825">
            <v>900</v>
          </cell>
        </row>
        <row r="826">
          <cell r="C826">
            <v>0</v>
          </cell>
          <cell r="D826" t="str">
            <v>BANKEX25MAY49900CE</v>
          </cell>
          <cell r="E826" t="str">
            <v>BANKEX</v>
          </cell>
          <cell r="G826">
            <v>49900</v>
          </cell>
          <cell r="H826" t="str">
            <v>CE</v>
          </cell>
          <cell r="J826">
            <v>13074.309999999998</v>
          </cell>
          <cell r="K826">
            <v>-13074.309999999998</v>
          </cell>
          <cell r="L826">
            <v>0</v>
          </cell>
        </row>
        <row r="827">
          <cell r="C827">
            <v>0</v>
          </cell>
          <cell r="D827" t="str">
            <v>BANKEX25MAY67300CE</v>
          </cell>
          <cell r="E827" t="str">
            <v>BANKEX</v>
          </cell>
          <cell r="G827">
            <v>67300</v>
          </cell>
          <cell r="H827" t="str">
            <v>CE</v>
          </cell>
          <cell r="J827">
            <v>0</v>
          </cell>
          <cell r="K827">
            <v>0</v>
          </cell>
          <cell r="L827">
            <v>0</v>
          </cell>
        </row>
        <row r="828">
          <cell r="C828">
            <v>0</v>
          </cell>
          <cell r="D828" t="str">
            <v>BANKEX25MAY68600CE</v>
          </cell>
          <cell r="E828" t="str">
            <v>BANKEX</v>
          </cell>
          <cell r="G828">
            <v>68600</v>
          </cell>
          <cell r="H828" t="str">
            <v>CE</v>
          </cell>
          <cell r="J828">
            <v>0</v>
          </cell>
          <cell r="K828">
            <v>0</v>
          </cell>
          <cell r="L828">
            <v>0</v>
          </cell>
        </row>
        <row r="829">
          <cell r="C829">
            <v>144.9</v>
          </cell>
          <cell r="D829" t="str">
            <v>BANKEX25MAY64700CE</v>
          </cell>
          <cell r="E829" t="str">
            <v>BANKEX</v>
          </cell>
          <cell r="G829">
            <v>64700</v>
          </cell>
          <cell r="H829" t="str">
            <v>CE</v>
          </cell>
          <cell r="J829">
            <v>0</v>
          </cell>
          <cell r="K829">
            <v>144.9</v>
          </cell>
          <cell r="L829">
            <v>480</v>
          </cell>
        </row>
        <row r="830">
          <cell r="C830">
            <v>0</v>
          </cell>
          <cell r="D830" t="str">
            <v>BANKEX25MAY69500CE</v>
          </cell>
          <cell r="E830" t="str">
            <v>BANKEX</v>
          </cell>
          <cell r="G830">
            <v>69500</v>
          </cell>
          <cell r="H830" t="str">
            <v>CE</v>
          </cell>
          <cell r="J830">
            <v>0</v>
          </cell>
          <cell r="K830">
            <v>0</v>
          </cell>
          <cell r="L830">
            <v>0</v>
          </cell>
        </row>
        <row r="831">
          <cell r="C831">
            <v>1598.55</v>
          </cell>
          <cell r="D831" t="str">
            <v>BANKEX25MAY61700CE</v>
          </cell>
          <cell r="E831" t="str">
            <v>BANKEX</v>
          </cell>
          <cell r="G831">
            <v>61700</v>
          </cell>
          <cell r="H831" t="str">
            <v>CE</v>
          </cell>
          <cell r="J831">
            <v>1274.3099999999977</v>
          </cell>
          <cell r="K831">
            <v>324.24000000000228</v>
          </cell>
          <cell r="L831">
            <v>180</v>
          </cell>
        </row>
        <row r="832">
          <cell r="C832">
            <v>0</v>
          </cell>
          <cell r="D832" t="str">
            <v>BANKEX25MAY56400PE</v>
          </cell>
          <cell r="E832" t="str">
            <v>BANKEX</v>
          </cell>
          <cell r="G832">
            <v>56400</v>
          </cell>
          <cell r="H832" t="str">
            <v>PE</v>
          </cell>
          <cell r="J832">
            <v>0</v>
          </cell>
          <cell r="K832">
            <v>0</v>
          </cell>
          <cell r="L832">
            <v>0</v>
          </cell>
        </row>
        <row r="833">
          <cell r="C833">
            <v>20.05</v>
          </cell>
          <cell r="D833" t="str">
            <v>BANKEX25MAY55000PE</v>
          </cell>
          <cell r="E833" t="str">
            <v>BANKEX</v>
          </cell>
          <cell r="G833">
            <v>55000</v>
          </cell>
          <cell r="H833" t="str">
            <v>PE</v>
          </cell>
          <cell r="J833">
            <v>0</v>
          </cell>
          <cell r="K833">
            <v>20.05</v>
          </cell>
          <cell r="L833">
            <v>30</v>
          </cell>
        </row>
        <row r="834">
          <cell r="C834">
            <v>0</v>
          </cell>
          <cell r="D834" t="str">
            <v>BANKEX25MAY65900PE</v>
          </cell>
          <cell r="E834" t="str">
            <v>BANKEX</v>
          </cell>
          <cell r="G834">
            <v>65900</v>
          </cell>
          <cell r="H834" t="str">
            <v>PE</v>
          </cell>
          <cell r="J834">
            <v>2925.6900000000023</v>
          </cell>
          <cell r="K834">
            <v>-2925.6900000000023</v>
          </cell>
          <cell r="L834">
            <v>0</v>
          </cell>
        </row>
        <row r="835">
          <cell r="C835">
            <v>0</v>
          </cell>
          <cell r="D835" t="str">
            <v>BANKEX25MAY69600PE</v>
          </cell>
          <cell r="E835" t="str">
            <v>BANKEX</v>
          </cell>
          <cell r="G835">
            <v>69600</v>
          </cell>
          <cell r="H835" t="str">
            <v>PE</v>
          </cell>
          <cell r="J835">
            <v>6625.6900000000023</v>
          </cell>
          <cell r="K835">
            <v>-6625.6900000000023</v>
          </cell>
          <cell r="L835">
            <v>0</v>
          </cell>
        </row>
        <row r="836">
          <cell r="C836">
            <v>0</v>
          </cell>
          <cell r="D836" t="str">
            <v>BANKEX25MAY69800PE</v>
          </cell>
          <cell r="E836" t="str">
            <v>BANKEX</v>
          </cell>
          <cell r="G836">
            <v>69800</v>
          </cell>
          <cell r="H836" t="str">
            <v>PE</v>
          </cell>
          <cell r="J836">
            <v>6825.6900000000023</v>
          </cell>
          <cell r="K836">
            <v>-6825.6900000000023</v>
          </cell>
          <cell r="L836">
            <v>0</v>
          </cell>
        </row>
        <row r="837">
          <cell r="C837">
            <v>2367.25</v>
          </cell>
          <cell r="D837" t="str">
            <v>BANKEX25MAY60700CE</v>
          </cell>
          <cell r="E837" t="str">
            <v>BANKEX</v>
          </cell>
          <cell r="G837">
            <v>60700</v>
          </cell>
          <cell r="H837" t="str">
            <v>CE</v>
          </cell>
          <cell r="J837">
            <v>2274.3099999999977</v>
          </cell>
          <cell r="K837">
            <v>92.940000000002328</v>
          </cell>
          <cell r="L837">
            <v>60</v>
          </cell>
        </row>
        <row r="838">
          <cell r="C838">
            <v>0</v>
          </cell>
          <cell r="D838" t="str">
            <v>BANKEX25MAY55800PE</v>
          </cell>
          <cell r="E838" t="str">
            <v>BANKEX</v>
          </cell>
          <cell r="G838">
            <v>55800</v>
          </cell>
          <cell r="H838" t="str">
            <v>PE</v>
          </cell>
          <cell r="J838">
            <v>0</v>
          </cell>
          <cell r="K838">
            <v>0</v>
          </cell>
          <cell r="L838">
            <v>0</v>
          </cell>
        </row>
        <row r="839">
          <cell r="D839" t="str">
            <v>BANKEX25MAY53000PE</v>
          </cell>
          <cell r="E839" t="str">
            <v>BANKEX</v>
          </cell>
          <cell r="G839">
            <v>53000</v>
          </cell>
          <cell r="H839" t="str">
            <v>PE</v>
          </cell>
          <cell r="J839">
            <v>0</v>
          </cell>
        </row>
        <row r="840">
          <cell r="C840">
            <v>0</v>
          </cell>
          <cell r="D840" t="str">
            <v>BANKEX25MAY58500PE</v>
          </cell>
          <cell r="E840" t="str">
            <v>BANKEX</v>
          </cell>
          <cell r="G840">
            <v>58500</v>
          </cell>
          <cell r="H840" t="str">
            <v>PE</v>
          </cell>
          <cell r="J840">
            <v>0</v>
          </cell>
          <cell r="K840">
            <v>0</v>
          </cell>
          <cell r="L840">
            <v>0</v>
          </cell>
        </row>
        <row r="841">
          <cell r="C841">
            <v>0</v>
          </cell>
          <cell r="D841" t="str">
            <v>BANKEX25MAY57400CE</v>
          </cell>
          <cell r="E841" t="str">
            <v>BANKEX</v>
          </cell>
          <cell r="G841">
            <v>57400</v>
          </cell>
          <cell r="H841" t="str">
            <v>CE</v>
          </cell>
          <cell r="J841">
            <v>5574.3099999999977</v>
          </cell>
          <cell r="K841">
            <v>-5574.3099999999977</v>
          </cell>
          <cell r="L841">
            <v>0</v>
          </cell>
        </row>
        <row r="842">
          <cell r="C842">
            <v>219.3</v>
          </cell>
          <cell r="D842" t="str">
            <v>BANKEX25MAY61700PE</v>
          </cell>
          <cell r="E842" t="str">
            <v>BANKEX</v>
          </cell>
          <cell r="G842">
            <v>61700</v>
          </cell>
          <cell r="H842" t="str">
            <v>PE</v>
          </cell>
          <cell r="J842">
            <v>0</v>
          </cell>
          <cell r="K842">
            <v>219.3</v>
          </cell>
          <cell r="L842">
            <v>120</v>
          </cell>
        </row>
        <row r="843">
          <cell r="C843">
            <v>0</v>
          </cell>
          <cell r="D843" t="str">
            <v>BANKEX25MAY59100PE</v>
          </cell>
          <cell r="E843" t="str">
            <v>BANKEX</v>
          </cell>
          <cell r="G843">
            <v>59100</v>
          </cell>
          <cell r="H843" t="str">
            <v>PE</v>
          </cell>
          <cell r="J843">
            <v>0</v>
          </cell>
          <cell r="K843">
            <v>0</v>
          </cell>
          <cell r="L843">
            <v>0</v>
          </cell>
        </row>
        <row r="844">
          <cell r="C844">
            <v>663.05</v>
          </cell>
          <cell r="D844" t="str">
            <v>BANKEX25MAY63100CE</v>
          </cell>
          <cell r="E844" t="str">
            <v>BANKEX</v>
          </cell>
          <cell r="G844">
            <v>63100</v>
          </cell>
          <cell r="H844" t="str">
            <v>CE</v>
          </cell>
          <cell r="J844">
            <v>0</v>
          </cell>
          <cell r="K844">
            <v>663.05</v>
          </cell>
          <cell r="L844">
            <v>1530</v>
          </cell>
        </row>
        <row r="845">
          <cell r="C845">
            <v>0</v>
          </cell>
          <cell r="D845" t="str">
            <v>BANKEX25MAY57600PE</v>
          </cell>
          <cell r="E845" t="str">
            <v>BANKEX</v>
          </cell>
          <cell r="G845">
            <v>57600</v>
          </cell>
          <cell r="H845" t="str">
            <v>PE</v>
          </cell>
          <cell r="J845">
            <v>0</v>
          </cell>
          <cell r="K845">
            <v>0</v>
          </cell>
          <cell r="L845">
            <v>0</v>
          </cell>
        </row>
        <row r="846">
          <cell r="C846">
            <v>0</v>
          </cell>
          <cell r="D846" t="str">
            <v>BANKEX25MAY56900PE</v>
          </cell>
          <cell r="E846" t="str">
            <v>BANKEX</v>
          </cell>
          <cell r="G846">
            <v>56900</v>
          </cell>
          <cell r="H846" t="str">
            <v>PE</v>
          </cell>
          <cell r="J846">
            <v>0</v>
          </cell>
          <cell r="K846">
            <v>0</v>
          </cell>
          <cell r="L846">
            <v>0</v>
          </cell>
        </row>
        <row r="847">
          <cell r="C847">
            <v>0</v>
          </cell>
          <cell r="D847" t="str">
            <v>BANKEX25MAY68800PE</v>
          </cell>
          <cell r="E847" t="str">
            <v>BANKEX</v>
          </cell>
          <cell r="G847">
            <v>68800</v>
          </cell>
          <cell r="H847" t="str">
            <v>PE</v>
          </cell>
          <cell r="J847">
            <v>5825.6900000000023</v>
          </cell>
          <cell r="K847">
            <v>-5825.6900000000023</v>
          </cell>
          <cell r="L847">
            <v>0</v>
          </cell>
        </row>
        <row r="848">
          <cell r="C848">
            <v>0</v>
          </cell>
          <cell r="D848" t="str">
            <v>BANKEX25MAY57200PE</v>
          </cell>
          <cell r="E848" t="str">
            <v>BANKEX</v>
          </cell>
          <cell r="G848">
            <v>57200</v>
          </cell>
          <cell r="H848" t="str">
            <v>PE</v>
          </cell>
          <cell r="J848">
            <v>0</v>
          </cell>
          <cell r="K848">
            <v>0</v>
          </cell>
          <cell r="L848">
            <v>0</v>
          </cell>
        </row>
        <row r="849">
          <cell r="D849" t="str">
            <v>BANKEX25MAY51500PE</v>
          </cell>
          <cell r="E849" t="str">
            <v>BANKEX</v>
          </cell>
          <cell r="G849">
            <v>51500</v>
          </cell>
          <cell r="H849" t="str">
            <v>PE</v>
          </cell>
          <cell r="J849">
            <v>0</v>
          </cell>
        </row>
        <row r="850">
          <cell r="C850">
            <v>0</v>
          </cell>
          <cell r="D850" t="str">
            <v>BANKEX25MAY66100CE</v>
          </cell>
          <cell r="E850" t="str">
            <v>BANKEX</v>
          </cell>
          <cell r="G850">
            <v>66100</v>
          </cell>
          <cell r="H850" t="str">
            <v>CE</v>
          </cell>
          <cell r="J850">
            <v>0</v>
          </cell>
          <cell r="K850">
            <v>0</v>
          </cell>
          <cell r="L850">
            <v>0</v>
          </cell>
        </row>
        <row r="851">
          <cell r="C851">
            <v>0</v>
          </cell>
          <cell r="D851" t="str">
            <v>BANKEX25MAY71000CE</v>
          </cell>
          <cell r="E851" t="str">
            <v>BANKEX</v>
          </cell>
          <cell r="G851">
            <v>71000</v>
          </cell>
          <cell r="H851" t="str">
            <v>CE</v>
          </cell>
          <cell r="J851">
            <v>0</v>
          </cell>
          <cell r="K851">
            <v>0</v>
          </cell>
          <cell r="L851">
            <v>0</v>
          </cell>
        </row>
        <row r="852">
          <cell r="C852">
            <v>0</v>
          </cell>
          <cell r="D852" t="str">
            <v>BANKEX25MAY70400PE</v>
          </cell>
          <cell r="E852" t="str">
            <v>BANKEX</v>
          </cell>
          <cell r="G852">
            <v>70400</v>
          </cell>
          <cell r="H852" t="str">
            <v>PE</v>
          </cell>
          <cell r="J852">
            <v>7425.6900000000023</v>
          </cell>
          <cell r="K852">
            <v>-7425.6900000000023</v>
          </cell>
          <cell r="L852">
            <v>0</v>
          </cell>
        </row>
        <row r="853">
          <cell r="D853" t="str">
            <v>BANKEX25MAY52500PE</v>
          </cell>
          <cell r="E853" t="str">
            <v>BANKEX</v>
          </cell>
          <cell r="G853">
            <v>52500</v>
          </cell>
          <cell r="H853" t="str">
            <v>PE</v>
          </cell>
          <cell r="J853">
            <v>0</v>
          </cell>
        </row>
        <row r="854">
          <cell r="C854">
            <v>1033.75</v>
          </cell>
          <cell r="D854" t="str">
            <v>BANKEX25MAY62400CE</v>
          </cell>
          <cell r="E854" t="str">
            <v>BANKEX</v>
          </cell>
          <cell r="G854">
            <v>62400</v>
          </cell>
          <cell r="H854" t="str">
            <v>CE</v>
          </cell>
          <cell r="J854">
            <v>574.30999999999767</v>
          </cell>
          <cell r="K854">
            <v>459.44000000000233</v>
          </cell>
          <cell r="L854">
            <v>150</v>
          </cell>
        </row>
        <row r="855">
          <cell r="C855">
            <v>0</v>
          </cell>
          <cell r="D855" t="str">
            <v>BANKEX25MAY64800CE</v>
          </cell>
          <cell r="E855" t="str">
            <v>BANKEX</v>
          </cell>
          <cell r="G855">
            <v>64800</v>
          </cell>
          <cell r="H855" t="str">
            <v>CE</v>
          </cell>
          <cell r="J855">
            <v>0</v>
          </cell>
          <cell r="K855">
            <v>0</v>
          </cell>
          <cell r="L855">
            <v>0</v>
          </cell>
        </row>
        <row r="856">
          <cell r="C856">
            <v>0</v>
          </cell>
          <cell r="D856" t="str">
            <v>BANKEX25MAY51300CE</v>
          </cell>
          <cell r="E856" t="str">
            <v>BANKEX</v>
          </cell>
          <cell r="G856">
            <v>51300</v>
          </cell>
          <cell r="H856" t="str">
            <v>CE</v>
          </cell>
          <cell r="J856">
            <v>11674.309999999998</v>
          </cell>
          <cell r="K856">
            <v>-11674.309999999998</v>
          </cell>
          <cell r="L856">
            <v>0</v>
          </cell>
        </row>
        <row r="857">
          <cell r="C857">
            <v>449.1</v>
          </cell>
          <cell r="D857" t="str">
            <v>BANKEX25MAY63500CE</v>
          </cell>
          <cell r="E857" t="str">
            <v>BANKEX</v>
          </cell>
          <cell r="G857">
            <v>63500</v>
          </cell>
          <cell r="H857" t="str">
            <v>CE</v>
          </cell>
          <cell r="J857">
            <v>0</v>
          </cell>
          <cell r="K857">
            <v>449.1</v>
          </cell>
          <cell r="L857">
            <v>450</v>
          </cell>
        </row>
        <row r="858">
          <cell r="C858">
            <v>0</v>
          </cell>
          <cell r="D858" t="str">
            <v>BANKEX25MAY64100PE</v>
          </cell>
          <cell r="E858" t="str">
            <v>BANKEX</v>
          </cell>
          <cell r="G858">
            <v>64100</v>
          </cell>
          <cell r="H858" t="str">
            <v>PE</v>
          </cell>
          <cell r="J858">
            <v>1125.6900000000023</v>
          </cell>
          <cell r="K858">
            <v>-1125.6900000000023</v>
          </cell>
          <cell r="L858">
            <v>0</v>
          </cell>
        </row>
        <row r="859">
          <cell r="C859">
            <v>0</v>
          </cell>
          <cell r="D859" t="str">
            <v>BANKEX25MAY70000PE</v>
          </cell>
          <cell r="E859" t="str">
            <v>BANKEX</v>
          </cell>
          <cell r="G859">
            <v>70000</v>
          </cell>
          <cell r="H859" t="str">
            <v>PE</v>
          </cell>
          <cell r="J859">
            <v>7025.6900000000023</v>
          </cell>
          <cell r="K859">
            <v>-7025.6900000000023</v>
          </cell>
          <cell r="L859">
            <v>0</v>
          </cell>
        </row>
        <row r="860">
          <cell r="D860" t="str">
            <v>BANKEX25MAY51400PE</v>
          </cell>
          <cell r="E860" t="str">
            <v>BANKEX</v>
          </cell>
          <cell r="G860">
            <v>51400</v>
          </cell>
          <cell r="H860" t="str">
            <v>PE</v>
          </cell>
          <cell r="J860">
            <v>0</v>
          </cell>
        </row>
        <row r="861">
          <cell r="C861">
            <v>1431.15</v>
          </cell>
          <cell r="D861" t="str">
            <v>BANKEX25MAY61900CE</v>
          </cell>
          <cell r="E861" t="str">
            <v>BANKEX</v>
          </cell>
          <cell r="G861">
            <v>61900</v>
          </cell>
          <cell r="H861" t="str">
            <v>CE</v>
          </cell>
          <cell r="J861">
            <v>1074.3099999999977</v>
          </cell>
          <cell r="K861">
            <v>356.84000000000242</v>
          </cell>
          <cell r="L861">
            <v>90</v>
          </cell>
        </row>
        <row r="862">
          <cell r="C862">
            <v>0</v>
          </cell>
          <cell r="D862" t="str">
            <v>BANKEX25MAY54800PE</v>
          </cell>
          <cell r="E862" t="str">
            <v>BANKEX</v>
          </cell>
          <cell r="G862">
            <v>54800</v>
          </cell>
          <cell r="H862" t="str">
            <v>PE</v>
          </cell>
          <cell r="J862">
            <v>0</v>
          </cell>
          <cell r="K862">
            <v>0</v>
          </cell>
          <cell r="L862">
            <v>0</v>
          </cell>
        </row>
        <row r="863">
          <cell r="C863">
            <v>1201.7</v>
          </cell>
          <cell r="D863" t="str">
            <v>BANKEX25MAY62200CE</v>
          </cell>
          <cell r="E863" t="str">
            <v>BANKEX</v>
          </cell>
          <cell r="G863">
            <v>62200</v>
          </cell>
          <cell r="H863" t="str">
            <v>CE</v>
          </cell>
          <cell r="J863">
            <v>774.30999999999767</v>
          </cell>
          <cell r="K863">
            <v>427.39000000000237</v>
          </cell>
          <cell r="L863">
            <v>90</v>
          </cell>
        </row>
        <row r="864">
          <cell r="C864">
            <v>0</v>
          </cell>
          <cell r="D864" t="str">
            <v>BANKEX25MAY58700PE</v>
          </cell>
          <cell r="E864" t="str">
            <v>BANKEX</v>
          </cell>
          <cell r="G864">
            <v>58700</v>
          </cell>
          <cell r="H864" t="str">
            <v>PE</v>
          </cell>
          <cell r="J864">
            <v>0</v>
          </cell>
          <cell r="K864">
            <v>0</v>
          </cell>
          <cell r="L864">
            <v>0</v>
          </cell>
        </row>
        <row r="865">
          <cell r="C865">
            <v>0</v>
          </cell>
          <cell r="D865" t="str">
            <v>BANKEX25MAY57900PE</v>
          </cell>
          <cell r="E865" t="str">
            <v>BANKEX</v>
          </cell>
          <cell r="G865">
            <v>57900</v>
          </cell>
          <cell r="H865" t="str">
            <v>PE</v>
          </cell>
          <cell r="J865">
            <v>0</v>
          </cell>
          <cell r="K865">
            <v>0</v>
          </cell>
          <cell r="L865">
            <v>0</v>
          </cell>
        </row>
        <row r="866">
          <cell r="C866">
            <v>0</v>
          </cell>
          <cell r="D866" t="str">
            <v>BANKEX25MAY69100CE</v>
          </cell>
          <cell r="E866" t="str">
            <v>BANKEX</v>
          </cell>
          <cell r="G866">
            <v>69100</v>
          </cell>
          <cell r="H866" t="str">
            <v>CE</v>
          </cell>
          <cell r="J866">
            <v>0</v>
          </cell>
          <cell r="K866">
            <v>0</v>
          </cell>
          <cell r="L866">
            <v>0</v>
          </cell>
        </row>
        <row r="867">
          <cell r="C867">
            <v>0</v>
          </cell>
          <cell r="D867" t="str">
            <v>BANKEX25MAY55300PE</v>
          </cell>
          <cell r="E867" t="str">
            <v>BANKEX</v>
          </cell>
          <cell r="G867">
            <v>55300</v>
          </cell>
          <cell r="H867" t="str">
            <v>PE</v>
          </cell>
          <cell r="J867">
            <v>0</v>
          </cell>
          <cell r="K867">
            <v>0</v>
          </cell>
          <cell r="L867">
            <v>0</v>
          </cell>
        </row>
        <row r="868">
          <cell r="C868">
            <v>127.6</v>
          </cell>
          <cell r="D868" t="str">
            <v>BANKEX25MAY61000PE</v>
          </cell>
          <cell r="E868" t="str">
            <v>BANKEX</v>
          </cell>
          <cell r="G868">
            <v>61000</v>
          </cell>
          <cell r="H868" t="str">
            <v>PE</v>
          </cell>
          <cell r="J868">
            <v>0</v>
          </cell>
          <cell r="K868">
            <v>127.6</v>
          </cell>
          <cell r="L868">
            <v>570</v>
          </cell>
        </row>
        <row r="869">
          <cell r="C869">
            <v>0</v>
          </cell>
          <cell r="D869" t="str">
            <v>BANKEX25MAY63600PE</v>
          </cell>
          <cell r="E869" t="str">
            <v>BANKEX</v>
          </cell>
          <cell r="G869">
            <v>63600</v>
          </cell>
          <cell r="H869" t="str">
            <v>PE</v>
          </cell>
          <cell r="J869">
            <v>625.69000000000233</v>
          </cell>
          <cell r="K869">
            <v>-625.69000000000233</v>
          </cell>
          <cell r="L869">
            <v>0</v>
          </cell>
        </row>
        <row r="870">
          <cell r="C870">
            <v>10.5</v>
          </cell>
          <cell r="D870" t="str">
            <v>BANKEX25MAY71200CE</v>
          </cell>
          <cell r="E870" t="str">
            <v>BANKEX</v>
          </cell>
          <cell r="G870">
            <v>71200</v>
          </cell>
          <cell r="H870" t="str">
            <v>CE</v>
          </cell>
          <cell r="J870">
            <v>0</v>
          </cell>
          <cell r="K870">
            <v>10.5</v>
          </cell>
          <cell r="L870">
            <v>120</v>
          </cell>
        </row>
        <row r="871">
          <cell r="D871" t="str">
            <v>BANKEX25MAY50400PE</v>
          </cell>
          <cell r="E871" t="str">
            <v>BANKEX</v>
          </cell>
          <cell r="G871">
            <v>50400</v>
          </cell>
          <cell r="H871" t="str">
            <v>PE</v>
          </cell>
          <cell r="J871">
            <v>0</v>
          </cell>
        </row>
        <row r="872">
          <cell r="C872">
            <v>154.5</v>
          </cell>
          <cell r="D872" t="str">
            <v>BANKEX25MAY61200PE</v>
          </cell>
          <cell r="E872" t="str">
            <v>BANKEX</v>
          </cell>
          <cell r="G872">
            <v>61200</v>
          </cell>
          <cell r="H872" t="str">
            <v>PE</v>
          </cell>
          <cell r="J872">
            <v>0</v>
          </cell>
          <cell r="K872">
            <v>154.5</v>
          </cell>
          <cell r="L872">
            <v>300</v>
          </cell>
        </row>
        <row r="873">
          <cell r="D873" t="str">
            <v>BANKEX25MAY70800CE</v>
          </cell>
          <cell r="E873" t="str">
            <v>BANKEX</v>
          </cell>
          <cell r="G873">
            <v>70800</v>
          </cell>
          <cell r="H873" t="str">
            <v>CE</v>
          </cell>
          <cell r="J873">
            <v>0</v>
          </cell>
        </row>
        <row r="874">
          <cell r="C874">
            <v>0</v>
          </cell>
          <cell r="D874" t="str">
            <v>BANKEX25MAY56600PE</v>
          </cell>
          <cell r="E874" t="str">
            <v>BANKEX</v>
          </cell>
          <cell r="G874">
            <v>56600</v>
          </cell>
          <cell r="H874" t="str">
            <v>PE</v>
          </cell>
          <cell r="J874">
            <v>0</v>
          </cell>
          <cell r="K874">
            <v>0</v>
          </cell>
          <cell r="L874">
            <v>0</v>
          </cell>
        </row>
        <row r="875">
          <cell r="C875">
            <v>0</v>
          </cell>
          <cell r="D875" t="str">
            <v>BANKEX25MAY63900CE</v>
          </cell>
          <cell r="E875" t="str">
            <v>BANKEX</v>
          </cell>
          <cell r="G875">
            <v>63900</v>
          </cell>
          <cell r="H875" t="str">
            <v>CE</v>
          </cell>
          <cell r="J875">
            <v>0</v>
          </cell>
          <cell r="K875">
            <v>0</v>
          </cell>
          <cell r="L875">
            <v>0</v>
          </cell>
        </row>
        <row r="876">
          <cell r="C876">
            <v>0</v>
          </cell>
          <cell r="D876" t="str">
            <v>BANKEX25MAY50200PE</v>
          </cell>
          <cell r="E876" t="str">
            <v>BANKEX</v>
          </cell>
          <cell r="G876">
            <v>50200</v>
          </cell>
          <cell r="H876" t="str">
            <v>PE</v>
          </cell>
          <cell r="J876">
            <v>0</v>
          </cell>
          <cell r="K876">
            <v>0</v>
          </cell>
          <cell r="L876">
            <v>0</v>
          </cell>
        </row>
        <row r="877">
          <cell r="C877">
            <v>0</v>
          </cell>
          <cell r="D877" t="str">
            <v>BANKEX25MAY56000PE</v>
          </cell>
          <cell r="E877" t="str">
            <v>BANKEX</v>
          </cell>
          <cell r="G877">
            <v>56000</v>
          </cell>
          <cell r="H877" t="str">
            <v>PE</v>
          </cell>
          <cell r="J877">
            <v>0</v>
          </cell>
          <cell r="K877">
            <v>0</v>
          </cell>
          <cell r="L877">
            <v>0</v>
          </cell>
        </row>
        <row r="878">
          <cell r="C878">
            <v>0</v>
          </cell>
          <cell r="D878" t="str">
            <v>BANKEX25MAY65100CE</v>
          </cell>
          <cell r="E878" t="str">
            <v>BANKEX</v>
          </cell>
          <cell r="G878">
            <v>65100</v>
          </cell>
          <cell r="H878" t="str">
            <v>CE</v>
          </cell>
          <cell r="J878">
            <v>0</v>
          </cell>
          <cell r="K878">
            <v>0</v>
          </cell>
          <cell r="L878">
            <v>0</v>
          </cell>
        </row>
        <row r="879">
          <cell r="C879">
            <v>0</v>
          </cell>
          <cell r="D879" t="str">
            <v>BANKEX25MAY52100CE</v>
          </cell>
          <cell r="E879" t="str">
            <v>BANKEX</v>
          </cell>
          <cell r="G879">
            <v>52100</v>
          </cell>
          <cell r="H879" t="str">
            <v>CE</v>
          </cell>
          <cell r="J879">
            <v>10874.309999999998</v>
          </cell>
          <cell r="K879">
            <v>-10874.309999999998</v>
          </cell>
          <cell r="L879">
            <v>0</v>
          </cell>
        </row>
        <row r="880">
          <cell r="C880">
            <v>161.25</v>
          </cell>
          <cell r="D880" t="str">
            <v>BANKEX25MAY64600CE</v>
          </cell>
          <cell r="E880" t="str">
            <v>BANKEX</v>
          </cell>
          <cell r="G880">
            <v>64600</v>
          </cell>
          <cell r="H880" t="str">
            <v>CE</v>
          </cell>
          <cell r="J880">
            <v>0</v>
          </cell>
          <cell r="K880">
            <v>161.25</v>
          </cell>
          <cell r="L880">
            <v>300</v>
          </cell>
        </row>
        <row r="881">
          <cell r="C881">
            <v>0</v>
          </cell>
          <cell r="D881" t="str">
            <v>BANKEX25MAY56400CE</v>
          </cell>
          <cell r="E881" t="str">
            <v>BANKEX</v>
          </cell>
          <cell r="G881">
            <v>56400</v>
          </cell>
          <cell r="H881" t="str">
            <v>CE</v>
          </cell>
          <cell r="J881">
            <v>6574.3099999999977</v>
          </cell>
          <cell r="K881">
            <v>-6574.3099999999977</v>
          </cell>
          <cell r="L881">
            <v>0</v>
          </cell>
        </row>
        <row r="882">
          <cell r="C882">
            <v>0</v>
          </cell>
          <cell r="D882" t="str">
            <v>BANKEX25MAY71200PE</v>
          </cell>
          <cell r="E882" t="str">
            <v>BANKEX</v>
          </cell>
          <cell r="G882">
            <v>71200</v>
          </cell>
          <cell r="H882" t="str">
            <v>PE</v>
          </cell>
          <cell r="J882">
            <v>8225.6900000000023</v>
          </cell>
          <cell r="K882">
            <v>-8225.6900000000023</v>
          </cell>
          <cell r="L882">
            <v>0</v>
          </cell>
        </row>
        <row r="883">
          <cell r="C883">
            <v>0</v>
          </cell>
          <cell r="D883" t="str">
            <v>BANKEX25MAY70800PE</v>
          </cell>
          <cell r="E883" t="str">
            <v>BANKEX</v>
          </cell>
          <cell r="G883">
            <v>70800</v>
          </cell>
          <cell r="H883" t="str">
            <v>PE</v>
          </cell>
          <cell r="J883">
            <v>7825.6900000000023</v>
          </cell>
          <cell r="K883">
            <v>-7825.6900000000023</v>
          </cell>
          <cell r="L883">
            <v>0</v>
          </cell>
        </row>
        <row r="884">
          <cell r="C884">
            <v>0</v>
          </cell>
          <cell r="D884" t="str">
            <v>BANKEX25MAY69600CE</v>
          </cell>
          <cell r="E884" t="str">
            <v>BANKEX</v>
          </cell>
          <cell r="G884">
            <v>69600</v>
          </cell>
          <cell r="H884" t="str">
            <v>CE</v>
          </cell>
          <cell r="J884">
            <v>0</v>
          </cell>
          <cell r="K884">
            <v>0</v>
          </cell>
          <cell r="L884">
            <v>0</v>
          </cell>
        </row>
        <row r="885">
          <cell r="C885">
            <v>1953.4</v>
          </cell>
          <cell r="D885" t="str">
            <v>BANKEX25MAY61200CE</v>
          </cell>
          <cell r="E885" t="str">
            <v>BANKEX</v>
          </cell>
          <cell r="G885">
            <v>61200</v>
          </cell>
          <cell r="H885" t="str">
            <v>CE</v>
          </cell>
          <cell r="J885">
            <v>1774.3099999999977</v>
          </cell>
          <cell r="K885">
            <v>179.09000000000242</v>
          </cell>
          <cell r="L885">
            <v>60</v>
          </cell>
        </row>
        <row r="886">
          <cell r="C886">
            <v>884.4</v>
          </cell>
          <cell r="D886" t="str">
            <v>BANKEX25MAY63500PE</v>
          </cell>
          <cell r="E886" t="str">
            <v>BANKEX</v>
          </cell>
          <cell r="G886">
            <v>63500</v>
          </cell>
          <cell r="H886" t="str">
            <v>PE</v>
          </cell>
          <cell r="J886">
            <v>525.69000000000233</v>
          </cell>
          <cell r="K886">
            <v>358.70999999999765</v>
          </cell>
          <cell r="L886">
            <v>150</v>
          </cell>
        </row>
        <row r="887">
          <cell r="C887">
            <v>0</v>
          </cell>
          <cell r="D887" t="str">
            <v>BANKEX25MAY66400PE</v>
          </cell>
          <cell r="E887" t="str">
            <v>BANKEX</v>
          </cell>
          <cell r="G887">
            <v>66400</v>
          </cell>
          <cell r="H887" t="str">
            <v>PE</v>
          </cell>
          <cell r="J887">
            <v>3425.6900000000023</v>
          </cell>
          <cell r="K887">
            <v>-3425.6900000000023</v>
          </cell>
          <cell r="L887">
            <v>0</v>
          </cell>
        </row>
        <row r="888">
          <cell r="C888">
            <v>770.35</v>
          </cell>
          <cell r="D888" t="str">
            <v>BANKEX25MAY63300PE</v>
          </cell>
          <cell r="E888" t="str">
            <v>BANKEX</v>
          </cell>
          <cell r="G888">
            <v>63300</v>
          </cell>
          <cell r="H888" t="str">
            <v>PE</v>
          </cell>
          <cell r="J888">
            <v>325.69000000000233</v>
          </cell>
          <cell r="K888">
            <v>444.65999999999769</v>
          </cell>
          <cell r="L888">
            <v>150</v>
          </cell>
        </row>
        <row r="889">
          <cell r="C889">
            <v>0</v>
          </cell>
          <cell r="D889" t="str">
            <v>BANKEX25MAY65600PE</v>
          </cell>
          <cell r="E889" t="str">
            <v>BANKEX</v>
          </cell>
          <cell r="G889">
            <v>65600</v>
          </cell>
          <cell r="H889" t="str">
            <v>PE</v>
          </cell>
          <cell r="J889">
            <v>2625.6900000000023</v>
          </cell>
          <cell r="K889">
            <v>-2625.6900000000023</v>
          </cell>
          <cell r="L889">
            <v>0</v>
          </cell>
        </row>
        <row r="890">
          <cell r="C890">
            <v>0</v>
          </cell>
          <cell r="D890" t="str">
            <v>BANKEX25MAY70200PE</v>
          </cell>
          <cell r="E890" t="str">
            <v>BANKEX</v>
          </cell>
          <cell r="G890">
            <v>70200</v>
          </cell>
          <cell r="H890" t="str">
            <v>PE</v>
          </cell>
          <cell r="J890">
            <v>7225.6900000000023</v>
          </cell>
          <cell r="K890">
            <v>-7225.6900000000023</v>
          </cell>
          <cell r="L890">
            <v>0</v>
          </cell>
        </row>
        <row r="891">
          <cell r="C891">
            <v>0</v>
          </cell>
          <cell r="D891" t="str">
            <v>BANKEX25MAY65200PE</v>
          </cell>
          <cell r="E891" t="str">
            <v>BANKEX</v>
          </cell>
          <cell r="G891">
            <v>65200</v>
          </cell>
          <cell r="H891" t="str">
            <v>PE</v>
          </cell>
          <cell r="J891">
            <v>2225.6900000000023</v>
          </cell>
          <cell r="K891">
            <v>-2225.6900000000023</v>
          </cell>
          <cell r="L891">
            <v>0</v>
          </cell>
        </row>
        <row r="892">
          <cell r="D892" t="str">
            <v>BANKEX25MAY50700PE</v>
          </cell>
          <cell r="E892" t="str">
            <v>BANKEX</v>
          </cell>
          <cell r="G892">
            <v>50700</v>
          </cell>
          <cell r="H892" t="str">
            <v>PE</v>
          </cell>
          <cell r="J892">
            <v>0</v>
          </cell>
        </row>
        <row r="893">
          <cell r="C893">
            <v>0</v>
          </cell>
          <cell r="D893" t="str">
            <v>BANKEX25MAY63700PE</v>
          </cell>
          <cell r="E893" t="str">
            <v>BANKEX</v>
          </cell>
          <cell r="G893">
            <v>63700</v>
          </cell>
          <cell r="H893" t="str">
            <v>PE</v>
          </cell>
          <cell r="J893">
            <v>725.69000000000233</v>
          </cell>
          <cell r="K893">
            <v>-725.69000000000233</v>
          </cell>
          <cell r="L893">
            <v>0</v>
          </cell>
        </row>
        <row r="894">
          <cell r="D894" t="str">
            <v>BANKEX25MAY53800PE</v>
          </cell>
          <cell r="E894" t="str">
            <v>BANKEX</v>
          </cell>
          <cell r="G894">
            <v>53800</v>
          </cell>
          <cell r="H894" t="str">
            <v>PE</v>
          </cell>
          <cell r="J894">
            <v>0</v>
          </cell>
        </row>
        <row r="895">
          <cell r="C895">
            <v>252.15</v>
          </cell>
          <cell r="D895" t="str">
            <v>BANKEX25MAY64200CE</v>
          </cell>
          <cell r="E895" t="str">
            <v>BANKEX</v>
          </cell>
          <cell r="G895">
            <v>64200</v>
          </cell>
          <cell r="H895" t="str">
            <v>CE</v>
          </cell>
          <cell r="J895">
            <v>0</v>
          </cell>
          <cell r="K895">
            <v>252.15</v>
          </cell>
          <cell r="L895">
            <v>120</v>
          </cell>
        </row>
        <row r="896">
          <cell r="C896">
            <v>155.69999999999999</v>
          </cell>
          <cell r="D896" t="str">
            <v>BANKEX25MAY61300PE</v>
          </cell>
          <cell r="E896" t="str">
            <v>BANKEX</v>
          </cell>
          <cell r="G896">
            <v>61300</v>
          </cell>
          <cell r="H896" t="str">
            <v>PE</v>
          </cell>
          <cell r="J896">
            <v>0</v>
          </cell>
          <cell r="K896">
            <v>155.69999999999999</v>
          </cell>
          <cell r="L896">
            <v>180</v>
          </cell>
        </row>
        <row r="897">
          <cell r="C897">
            <v>0</v>
          </cell>
          <cell r="D897" t="str">
            <v>BANKEX25MAY52700CE</v>
          </cell>
          <cell r="E897" t="str">
            <v>BANKEX</v>
          </cell>
          <cell r="G897">
            <v>52700</v>
          </cell>
          <cell r="H897" t="str">
            <v>CE</v>
          </cell>
          <cell r="J897">
            <v>10274.309999999998</v>
          </cell>
          <cell r="K897">
            <v>-10274.309999999998</v>
          </cell>
          <cell r="L897">
            <v>0</v>
          </cell>
        </row>
        <row r="898">
          <cell r="C898">
            <v>0</v>
          </cell>
          <cell r="D898" t="str">
            <v>BANKEX25MAY53900CE</v>
          </cell>
          <cell r="E898" t="str">
            <v>BANKEX</v>
          </cell>
          <cell r="G898">
            <v>53900</v>
          </cell>
          <cell r="H898" t="str">
            <v>CE</v>
          </cell>
          <cell r="J898">
            <v>9074.3099999999977</v>
          </cell>
          <cell r="K898">
            <v>-9074.3099999999977</v>
          </cell>
          <cell r="L898">
            <v>0</v>
          </cell>
        </row>
        <row r="899">
          <cell r="C899">
            <v>0</v>
          </cell>
          <cell r="D899" t="str">
            <v>BANKEX25MAY59000PE</v>
          </cell>
          <cell r="E899" t="str">
            <v>BANKEX</v>
          </cell>
          <cell r="G899">
            <v>59000</v>
          </cell>
          <cell r="H899" t="str">
            <v>PE</v>
          </cell>
          <cell r="J899">
            <v>0</v>
          </cell>
          <cell r="K899">
            <v>0</v>
          </cell>
          <cell r="L899">
            <v>0</v>
          </cell>
        </row>
        <row r="900">
          <cell r="C900">
            <v>0</v>
          </cell>
          <cell r="D900" t="str">
            <v>BANKEX25MAY66400CE</v>
          </cell>
          <cell r="E900" t="str">
            <v>BANKEX</v>
          </cell>
          <cell r="G900">
            <v>66400</v>
          </cell>
          <cell r="H900" t="str">
            <v>CE</v>
          </cell>
          <cell r="J900">
            <v>0</v>
          </cell>
          <cell r="K900">
            <v>0</v>
          </cell>
          <cell r="L900">
            <v>0</v>
          </cell>
        </row>
        <row r="901">
          <cell r="C901">
            <v>0</v>
          </cell>
          <cell r="D901" t="str">
            <v>BANKEX25MAY50000PE</v>
          </cell>
          <cell r="E901" t="str">
            <v>BANKEX</v>
          </cell>
          <cell r="G901">
            <v>50000</v>
          </cell>
          <cell r="H901" t="str">
            <v>PE</v>
          </cell>
          <cell r="J901">
            <v>0</v>
          </cell>
          <cell r="K901">
            <v>0</v>
          </cell>
          <cell r="L901">
            <v>0</v>
          </cell>
        </row>
        <row r="902">
          <cell r="C902">
            <v>0</v>
          </cell>
          <cell r="D902" t="str">
            <v>BANKEX25MAY68400PE</v>
          </cell>
          <cell r="E902" t="str">
            <v>BANKEX</v>
          </cell>
          <cell r="G902">
            <v>68400</v>
          </cell>
          <cell r="H902" t="str">
            <v>PE</v>
          </cell>
          <cell r="J902">
            <v>5425.6900000000023</v>
          </cell>
          <cell r="K902">
            <v>-5425.6900000000023</v>
          </cell>
          <cell r="L902">
            <v>0</v>
          </cell>
        </row>
        <row r="903">
          <cell r="C903">
            <v>0</v>
          </cell>
          <cell r="D903" t="str">
            <v>BANKEX25MAY49700CE</v>
          </cell>
          <cell r="E903" t="str">
            <v>BANKEX</v>
          </cell>
          <cell r="G903">
            <v>49700</v>
          </cell>
          <cell r="H903" t="str">
            <v>CE</v>
          </cell>
          <cell r="J903">
            <v>13274.309999999998</v>
          </cell>
          <cell r="K903">
            <v>-13274.309999999998</v>
          </cell>
          <cell r="L903">
            <v>0</v>
          </cell>
        </row>
        <row r="904">
          <cell r="C904">
            <v>0</v>
          </cell>
          <cell r="D904" t="str">
            <v>BANKEX25MAY70900PE</v>
          </cell>
          <cell r="E904" t="str">
            <v>BANKEX</v>
          </cell>
          <cell r="G904">
            <v>70900</v>
          </cell>
          <cell r="H904" t="str">
            <v>PE</v>
          </cell>
          <cell r="J904">
            <v>7925.6900000000023</v>
          </cell>
          <cell r="K904">
            <v>-7925.6900000000023</v>
          </cell>
          <cell r="L904">
            <v>0</v>
          </cell>
        </row>
        <row r="905">
          <cell r="C905">
            <v>0</v>
          </cell>
          <cell r="D905" t="str">
            <v>BANKEX25MAY58200PE</v>
          </cell>
          <cell r="E905" t="str">
            <v>BANKEX</v>
          </cell>
          <cell r="G905">
            <v>58200</v>
          </cell>
          <cell r="H905" t="str">
            <v>PE</v>
          </cell>
          <cell r="J905">
            <v>0</v>
          </cell>
          <cell r="K905">
            <v>0</v>
          </cell>
          <cell r="L905">
            <v>0</v>
          </cell>
        </row>
        <row r="906">
          <cell r="C906">
            <v>0</v>
          </cell>
          <cell r="D906" t="str">
            <v>BANKEX25MAY52200CE</v>
          </cell>
          <cell r="E906" t="str">
            <v>BANKEX</v>
          </cell>
          <cell r="G906">
            <v>52200</v>
          </cell>
          <cell r="H906" t="str">
            <v>CE</v>
          </cell>
          <cell r="J906">
            <v>10774.309999999998</v>
          </cell>
          <cell r="K906">
            <v>-10774.309999999998</v>
          </cell>
          <cell r="L906">
            <v>0</v>
          </cell>
        </row>
        <row r="907">
          <cell r="C907">
            <v>0</v>
          </cell>
          <cell r="D907" t="str">
            <v>BANKEX25MAY54200CE</v>
          </cell>
          <cell r="E907" t="str">
            <v>BANKEX</v>
          </cell>
          <cell r="G907">
            <v>54200</v>
          </cell>
          <cell r="H907" t="str">
            <v>CE</v>
          </cell>
          <cell r="J907">
            <v>8774.3099999999977</v>
          </cell>
          <cell r="K907">
            <v>-8774.3099999999977</v>
          </cell>
          <cell r="L907">
            <v>0</v>
          </cell>
        </row>
        <row r="908">
          <cell r="C908">
            <v>0</v>
          </cell>
          <cell r="D908" t="str">
            <v>BANKEX25MAY55500CE</v>
          </cell>
          <cell r="E908" t="str">
            <v>BANKEX</v>
          </cell>
          <cell r="G908">
            <v>55500</v>
          </cell>
          <cell r="H908" t="str">
            <v>CE</v>
          </cell>
          <cell r="J908">
            <v>7474.3099999999977</v>
          </cell>
          <cell r="K908">
            <v>-7474.3099999999977</v>
          </cell>
          <cell r="L908">
            <v>0</v>
          </cell>
        </row>
        <row r="909">
          <cell r="C909">
            <v>499.65</v>
          </cell>
          <cell r="D909" t="str">
            <v>BANKEX25MAY62800PE</v>
          </cell>
          <cell r="E909" t="str">
            <v>BANKEX</v>
          </cell>
          <cell r="G909">
            <v>62800</v>
          </cell>
          <cell r="H909" t="str">
            <v>PE</v>
          </cell>
          <cell r="J909">
            <v>0</v>
          </cell>
          <cell r="K909">
            <v>499.65</v>
          </cell>
          <cell r="L909">
            <v>4080</v>
          </cell>
        </row>
        <row r="910">
          <cell r="C910">
            <v>0</v>
          </cell>
          <cell r="D910" t="str">
            <v>BANKEX25MAY65000PE</v>
          </cell>
          <cell r="E910" t="str">
            <v>BANKEX</v>
          </cell>
          <cell r="G910">
            <v>65000</v>
          </cell>
          <cell r="H910" t="str">
            <v>PE</v>
          </cell>
          <cell r="J910">
            <v>2025.6900000000023</v>
          </cell>
          <cell r="K910">
            <v>-2025.6900000000023</v>
          </cell>
          <cell r="L910">
            <v>0</v>
          </cell>
        </row>
        <row r="911">
          <cell r="C911">
            <v>353</v>
          </cell>
          <cell r="D911" t="str">
            <v>BANKEX25MAY62200PE</v>
          </cell>
          <cell r="E911" t="str">
            <v>BANKEX</v>
          </cell>
          <cell r="G911">
            <v>62200</v>
          </cell>
          <cell r="H911" t="str">
            <v>PE</v>
          </cell>
          <cell r="J911">
            <v>0</v>
          </cell>
          <cell r="K911">
            <v>353</v>
          </cell>
          <cell r="L911">
            <v>360</v>
          </cell>
        </row>
        <row r="912">
          <cell r="C912">
            <v>0</v>
          </cell>
          <cell r="D912" t="str">
            <v>BANKEX25MAY59200PE</v>
          </cell>
          <cell r="E912" t="str">
            <v>BANKEX</v>
          </cell>
          <cell r="G912">
            <v>59200</v>
          </cell>
          <cell r="H912" t="str">
            <v>PE</v>
          </cell>
          <cell r="J912">
            <v>0</v>
          </cell>
          <cell r="K912">
            <v>0</v>
          </cell>
          <cell r="L912">
            <v>0</v>
          </cell>
        </row>
        <row r="913">
          <cell r="D913" t="str">
            <v>BANKEX25MAY51900PE</v>
          </cell>
          <cell r="E913" t="str">
            <v>BANKEX</v>
          </cell>
          <cell r="G913">
            <v>51900</v>
          </cell>
          <cell r="H913" t="str">
            <v>PE</v>
          </cell>
          <cell r="J913">
            <v>0</v>
          </cell>
        </row>
        <row r="914">
          <cell r="C914">
            <v>594.65</v>
          </cell>
          <cell r="D914" t="str">
            <v>BANKEX25MAY63000PE</v>
          </cell>
          <cell r="E914" t="str">
            <v>BANKEX</v>
          </cell>
          <cell r="G914">
            <v>63000</v>
          </cell>
          <cell r="H914" t="str">
            <v>PE</v>
          </cell>
          <cell r="J914">
            <v>25.690000000002328</v>
          </cell>
          <cell r="K914">
            <v>568.95999999999765</v>
          </cell>
          <cell r="L914">
            <v>6090</v>
          </cell>
        </row>
        <row r="915">
          <cell r="C915">
            <v>0</v>
          </cell>
          <cell r="D915" t="str">
            <v>BANKEX25MAY50500CE</v>
          </cell>
          <cell r="E915" t="str">
            <v>BANKEX</v>
          </cell>
          <cell r="G915">
            <v>50500</v>
          </cell>
          <cell r="H915" t="str">
            <v>CE</v>
          </cell>
          <cell r="J915">
            <v>12474.309999999998</v>
          </cell>
          <cell r="K915">
            <v>-12474.309999999998</v>
          </cell>
          <cell r="L915">
            <v>0</v>
          </cell>
        </row>
        <row r="916">
          <cell r="C916">
            <v>115.6</v>
          </cell>
          <cell r="D916" t="str">
            <v>BANKEX25MAY64900CE</v>
          </cell>
          <cell r="E916" t="str">
            <v>BANKEX</v>
          </cell>
          <cell r="G916">
            <v>64900</v>
          </cell>
          <cell r="H916" t="str">
            <v>CE</v>
          </cell>
          <cell r="J916">
            <v>0</v>
          </cell>
          <cell r="K916">
            <v>115.6</v>
          </cell>
          <cell r="L916">
            <v>510</v>
          </cell>
        </row>
        <row r="917">
          <cell r="C917">
            <v>0</v>
          </cell>
          <cell r="D917" t="str">
            <v>BANKEX25MAY67100CE</v>
          </cell>
          <cell r="E917" t="str">
            <v>BANKEX</v>
          </cell>
          <cell r="G917">
            <v>67100</v>
          </cell>
          <cell r="H917" t="str">
            <v>CE</v>
          </cell>
          <cell r="J917">
            <v>0</v>
          </cell>
          <cell r="K917">
            <v>0</v>
          </cell>
          <cell r="L917">
            <v>0</v>
          </cell>
        </row>
        <row r="918">
          <cell r="C918">
            <v>203.25</v>
          </cell>
          <cell r="D918" t="str">
            <v>BANKEX25MAY61600PE</v>
          </cell>
          <cell r="E918" t="str">
            <v>BANKEX</v>
          </cell>
          <cell r="G918">
            <v>61600</v>
          </cell>
          <cell r="H918" t="str">
            <v>PE</v>
          </cell>
          <cell r="J918">
            <v>0</v>
          </cell>
          <cell r="K918">
            <v>203.25</v>
          </cell>
          <cell r="L918">
            <v>90</v>
          </cell>
        </row>
        <row r="919">
          <cell r="C919">
            <v>0</v>
          </cell>
          <cell r="D919" t="str">
            <v>BANKEX25MAY53100CE</v>
          </cell>
          <cell r="E919" t="str">
            <v>BANKEX</v>
          </cell>
          <cell r="G919">
            <v>53100</v>
          </cell>
          <cell r="H919" t="str">
            <v>CE</v>
          </cell>
          <cell r="J919">
            <v>9874.3099999999977</v>
          </cell>
          <cell r="K919">
            <v>-9874.3099999999977</v>
          </cell>
          <cell r="L919">
            <v>0</v>
          </cell>
        </row>
        <row r="920">
          <cell r="C920">
            <v>0</v>
          </cell>
          <cell r="D920" t="str">
            <v>BANKEX25MAY54900CE</v>
          </cell>
          <cell r="E920" t="str">
            <v>BANKEX</v>
          </cell>
          <cell r="G920">
            <v>54900</v>
          </cell>
          <cell r="H920" t="str">
            <v>CE</v>
          </cell>
          <cell r="J920">
            <v>8074.3099999999977</v>
          </cell>
          <cell r="K920">
            <v>-8074.3099999999977</v>
          </cell>
          <cell r="L920">
            <v>0</v>
          </cell>
        </row>
        <row r="921">
          <cell r="C921">
            <v>0</v>
          </cell>
          <cell r="D921" t="str">
            <v>BANKEX25MAY68900PE</v>
          </cell>
          <cell r="E921" t="str">
            <v>BANKEX</v>
          </cell>
          <cell r="G921">
            <v>68900</v>
          </cell>
          <cell r="H921" t="str">
            <v>PE</v>
          </cell>
          <cell r="J921">
            <v>5925.6900000000023</v>
          </cell>
          <cell r="K921">
            <v>-5925.6900000000023</v>
          </cell>
          <cell r="L921">
            <v>0</v>
          </cell>
        </row>
        <row r="922">
          <cell r="C922">
            <v>0</v>
          </cell>
          <cell r="D922" t="str">
            <v>BANKEX25MAY67400PE</v>
          </cell>
          <cell r="E922" t="str">
            <v>BANKEX</v>
          </cell>
          <cell r="G922">
            <v>67400</v>
          </cell>
          <cell r="H922" t="str">
            <v>PE</v>
          </cell>
          <cell r="J922">
            <v>4425.6900000000023</v>
          </cell>
          <cell r="K922">
            <v>-4425.6900000000023</v>
          </cell>
          <cell r="L922">
            <v>0</v>
          </cell>
        </row>
        <row r="923">
          <cell r="C923">
            <v>0</v>
          </cell>
          <cell r="D923" t="str">
            <v>BANKEX25MAY55200CE</v>
          </cell>
          <cell r="E923" t="str">
            <v>BANKEX</v>
          </cell>
          <cell r="G923">
            <v>55200</v>
          </cell>
          <cell r="H923" t="str">
            <v>CE</v>
          </cell>
          <cell r="J923">
            <v>7774.3099999999977</v>
          </cell>
          <cell r="K923">
            <v>-7774.3099999999977</v>
          </cell>
          <cell r="L923">
            <v>0</v>
          </cell>
        </row>
        <row r="924">
          <cell r="C924">
            <v>0</v>
          </cell>
          <cell r="D924" t="str">
            <v>BANKEX25MAY71100CE</v>
          </cell>
          <cell r="E924" t="str">
            <v>BANKEX</v>
          </cell>
          <cell r="G924">
            <v>71100</v>
          </cell>
          <cell r="H924" t="str">
            <v>CE</v>
          </cell>
          <cell r="J924">
            <v>0</v>
          </cell>
          <cell r="K924">
            <v>0</v>
          </cell>
          <cell r="L924">
            <v>0</v>
          </cell>
        </row>
        <row r="925">
          <cell r="C925">
            <v>0</v>
          </cell>
          <cell r="D925" t="str">
            <v>BANKEX25MAY64700PE</v>
          </cell>
          <cell r="E925" t="str">
            <v>BANKEX</v>
          </cell>
          <cell r="G925">
            <v>64700</v>
          </cell>
          <cell r="H925" t="str">
            <v>PE</v>
          </cell>
          <cell r="J925">
            <v>1725.6900000000023</v>
          </cell>
          <cell r="K925">
            <v>-1725.6900000000023</v>
          </cell>
          <cell r="L925">
            <v>0</v>
          </cell>
        </row>
        <row r="926">
          <cell r="C926">
            <v>0</v>
          </cell>
          <cell r="D926" t="str">
            <v>BANKEX25MAY51800CE</v>
          </cell>
          <cell r="E926" t="str">
            <v>BANKEX</v>
          </cell>
          <cell r="G926">
            <v>51800</v>
          </cell>
          <cell r="H926" t="str">
            <v>CE</v>
          </cell>
          <cell r="J926">
            <v>11174.309999999998</v>
          </cell>
          <cell r="K926">
            <v>-11174.309999999998</v>
          </cell>
          <cell r="L926">
            <v>0</v>
          </cell>
        </row>
        <row r="927">
          <cell r="C927">
            <v>0</v>
          </cell>
          <cell r="D927" t="str">
            <v>BANKEX25MAY69900PE</v>
          </cell>
          <cell r="E927" t="str">
            <v>BANKEX</v>
          </cell>
          <cell r="G927">
            <v>69900</v>
          </cell>
          <cell r="H927" t="str">
            <v>PE</v>
          </cell>
          <cell r="J927">
            <v>6925.6900000000023</v>
          </cell>
          <cell r="K927">
            <v>-6925.6900000000023</v>
          </cell>
          <cell r="L927">
            <v>0</v>
          </cell>
        </row>
        <row r="928">
          <cell r="C928">
            <v>87.4</v>
          </cell>
          <cell r="D928" t="str">
            <v>BANKEX25MAY60500PE</v>
          </cell>
          <cell r="E928" t="str">
            <v>BANKEX</v>
          </cell>
          <cell r="G928">
            <v>60500</v>
          </cell>
          <cell r="H928" t="str">
            <v>PE</v>
          </cell>
          <cell r="J928">
            <v>0</v>
          </cell>
          <cell r="K928">
            <v>87.4</v>
          </cell>
          <cell r="L928">
            <v>240</v>
          </cell>
        </row>
        <row r="929">
          <cell r="C929">
            <v>0</v>
          </cell>
          <cell r="D929" t="str">
            <v>BANKEX25MAY59400CE</v>
          </cell>
          <cell r="E929" t="str">
            <v>BANKEX</v>
          </cell>
          <cell r="G929">
            <v>59400</v>
          </cell>
          <cell r="H929" t="str">
            <v>CE</v>
          </cell>
          <cell r="J929">
            <v>3574.3099999999977</v>
          </cell>
          <cell r="K929">
            <v>-3574.3099999999977</v>
          </cell>
          <cell r="L929">
            <v>0</v>
          </cell>
        </row>
        <row r="930">
          <cell r="C930">
            <v>0</v>
          </cell>
          <cell r="D930" t="str">
            <v>BANKEX25MAY67200CE</v>
          </cell>
          <cell r="E930" t="str">
            <v>BANKEX</v>
          </cell>
          <cell r="G930">
            <v>67200</v>
          </cell>
          <cell r="H930" t="str">
            <v>CE</v>
          </cell>
          <cell r="J930">
            <v>0</v>
          </cell>
          <cell r="K930">
            <v>0</v>
          </cell>
          <cell r="L930">
            <v>0</v>
          </cell>
        </row>
        <row r="931">
          <cell r="C931">
            <v>0</v>
          </cell>
          <cell r="D931" t="str">
            <v>BANKEX25MAY63800PE</v>
          </cell>
          <cell r="E931" t="str">
            <v>BANKEX</v>
          </cell>
          <cell r="G931">
            <v>63800</v>
          </cell>
          <cell r="H931" t="str">
            <v>PE</v>
          </cell>
          <cell r="J931">
            <v>825.69000000000233</v>
          </cell>
          <cell r="K931">
            <v>-825.69000000000233</v>
          </cell>
          <cell r="L931">
            <v>0</v>
          </cell>
        </row>
        <row r="932">
          <cell r="C932">
            <v>0</v>
          </cell>
          <cell r="D932" t="str">
            <v>BANKEX25MAY51700CE</v>
          </cell>
          <cell r="E932" t="str">
            <v>BANKEX</v>
          </cell>
          <cell r="G932">
            <v>51700</v>
          </cell>
          <cell r="H932" t="str">
            <v>CE</v>
          </cell>
          <cell r="J932">
            <v>11274.309999999998</v>
          </cell>
          <cell r="K932">
            <v>-11274.309999999998</v>
          </cell>
          <cell r="L932">
            <v>0</v>
          </cell>
        </row>
        <row r="933">
          <cell r="C933">
            <v>0</v>
          </cell>
          <cell r="D933" t="str">
            <v>BANKEX25MAY68000PE</v>
          </cell>
          <cell r="E933" t="str">
            <v>BANKEX</v>
          </cell>
          <cell r="G933">
            <v>68000</v>
          </cell>
          <cell r="H933" t="str">
            <v>PE</v>
          </cell>
          <cell r="J933">
            <v>5025.6900000000023</v>
          </cell>
          <cell r="K933">
            <v>-5025.6900000000023</v>
          </cell>
          <cell r="L933">
            <v>0</v>
          </cell>
        </row>
        <row r="934">
          <cell r="C934">
            <v>293</v>
          </cell>
          <cell r="D934" t="str">
            <v>BANKEX25MAY61900PE</v>
          </cell>
          <cell r="E934" t="str">
            <v>BANKEX</v>
          </cell>
          <cell r="G934">
            <v>61900</v>
          </cell>
          <cell r="H934" t="str">
            <v>PE</v>
          </cell>
          <cell r="J934">
            <v>0</v>
          </cell>
          <cell r="K934">
            <v>293</v>
          </cell>
          <cell r="L934">
            <v>120</v>
          </cell>
        </row>
        <row r="935">
          <cell r="C935">
            <v>0</v>
          </cell>
          <cell r="D935" t="str">
            <v>BANKEX25MAY56700PE</v>
          </cell>
          <cell r="E935" t="str">
            <v>BANKEX</v>
          </cell>
          <cell r="G935">
            <v>56700</v>
          </cell>
          <cell r="H935" t="str">
            <v>PE</v>
          </cell>
          <cell r="J935">
            <v>0</v>
          </cell>
          <cell r="K935">
            <v>0</v>
          </cell>
          <cell r="L935">
            <v>0</v>
          </cell>
        </row>
        <row r="936">
          <cell r="D936" t="str">
            <v>BANKEX25MAY53400PE</v>
          </cell>
          <cell r="E936" t="str">
            <v>BANKEX</v>
          </cell>
          <cell r="G936">
            <v>53400</v>
          </cell>
          <cell r="H936" t="str">
            <v>PE</v>
          </cell>
          <cell r="J936">
            <v>0</v>
          </cell>
        </row>
        <row r="937">
          <cell r="C937">
            <v>0</v>
          </cell>
          <cell r="D937" t="str">
            <v>BANKEX25MAY64000PE</v>
          </cell>
          <cell r="E937" t="str">
            <v>BANKEX</v>
          </cell>
          <cell r="G937">
            <v>64000</v>
          </cell>
          <cell r="H937" t="str">
            <v>PE</v>
          </cell>
          <cell r="J937">
            <v>1025.6900000000023</v>
          </cell>
          <cell r="K937">
            <v>-1025.6900000000023</v>
          </cell>
          <cell r="L937">
            <v>0</v>
          </cell>
        </row>
        <row r="938">
          <cell r="C938">
            <v>384.3</v>
          </cell>
          <cell r="D938" t="str">
            <v>BANKEX25MAY62400PE</v>
          </cell>
          <cell r="E938" t="str">
            <v>BANKEX</v>
          </cell>
          <cell r="G938">
            <v>62400</v>
          </cell>
          <cell r="H938" t="str">
            <v>PE</v>
          </cell>
          <cell r="J938">
            <v>0</v>
          </cell>
          <cell r="K938">
            <v>384.3</v>
          </cell>
          <cell r="L938">
            <v>720</v>
          </cell>
        </row>
        <row r="939">
          <cell r="C939">
            <v>0</v>
          </cell>
          <cell r="D939" t="str">
            <v>BANKEX25MAY65300PE</v>
          </cell>
          <cell r="E939" t="str">
            <v>BANKEX</v>
          </cell>
          <cell r="G939">
            <v>65300</v>
          </cell>
          <cell r="H939" t="str">
            <v>PE</v>
          </cell>
          <cell r="J939">
            <v>2325.6900000000023</v>
          </cell>
          <cell r="K939">
            <v>-2325.6900000000023</v>
          </cell>
          <cell r="L939">
            <v>0</v>
          </cell>
        </row>
        <row r="940">
          <cell r="C940">
            <v>0</v>
          </cell>
          <cell r="D940" t="str">
            <v>BANKEX25MAY64400PE</v>
          </cell>
          <cell r="E940" t="str">
            <v>BANKEX</v>
          </cell>
          <cell r="G940">
            <v>64400</v>
          </cell>
          <cell r="H940" t="str">
            <v>PE</v>
          </cell>
          <cell r="J940">
            <v>1425.6900000000023</v>
          </cell>
          <cell r="K940">
            <v>-1425.6900000000023</v>
          </cell>
          <cell r="L940">
            <v>0</v>
          </cell>
        </row>
        <row r="941">
          <cell r="D941" t="str">
            <v>BANKEX25MAY53700PE</v>
          </cell>
          <cell r="E941" t="str">
            <v>BANKEX</v>
          </cell>
          <cell r="G941">
            <v>53700</v>
          </cell>
          <cell r="H941" t="str">
            <v>PE</v>
          </cell>
          <cell r="J941">
            <v>0</v>
          </cell>
        </row>
        <row r="942">
          <cell r="C942">
            <v>1133.5</v>
          </cell>
          <cell r="D942" t="str">
            <v>BANKEX25MAY62300CE</v>
          </cell>
          <cell r="E942" t="str">
            <v>BANKEX</v>
          </cell>
          <cell r="G942">
            <v>62300</v>
          </cell>
          <cell r="H942" t="str">
            <v>CE</v>
          </cell>
          <cell r="J942">
            <v>674.30999999999767</v>
          </cell>
          <cell r="K942">
            <v>459.19000000000233</v>
          </cell>
          <cell r="L942">
            <v>90</v>
          </cell>
        </row>
        <row r="943">
          <cell r="C943">
            <v>0</v>
          </cell>
          <cell r="D943" t="str">
            <v>BANKEX25MAY67700PE</v>
          </cell>
          <cell r="E943" t="str">
            <v>BANKEX</v>
          </cell>
          <cell r="G943">
            <v>67700</v>
          </cell>
          <cell r="H943" t="str">
            <v>PE</v>
          </cell>
          <cell r="J943">
            <v>4725.6900000000023</v>
          </cell>
          <cell r="K943">
            <v>-4725.6900000000023</v>
          </cell>
          <cell r="L943">
            <v>0</v>
          </cell>
        </row>
        <row r="944">
          <cell r="C944">
            <v>0</v>
          </cell>
          <cell r="D944" t="str">
            <v>BANKEX25MAY53700CE</v>
          </cell>
          <cell r="E944" t="str">
            <v>BANKEX</v>
          </cell>
          <cell r="G944">
            <v>53700</v>
          </cell>
          <cell r="H944" t="str">
            <v>CE</v>
          </cell>
          <cell r="J944">
            <v>9274.3099999999977</v>
          </cell>
          <cell r="K944">
            <v>-9274.3099999999977</v>
          </cell>
          <cell r="L944">
            <v>0</v>
          </cell>
        </row>
        <row r="945">
          <cell r="C945">
            <v>0</v>
          </cell>
          <cell r="D945" t="str">
            <v>BANKEX25MAY66500CE</v>
          </cell>
          <cell r="E945" t="str">
            <v>BANKEX</v>
          </cell>
          <cell r="G945">
            <v>66500</v>
          </cell>
          <cell r="H945" t="str">
            <v>CE</v>
          </cell>
          <cell r="J945">
            <v>0</v>
          </cell>
          <cell r="K945">
            <v>0</v>
          </cell>
          <cell r="L945">
            <v>0</v>
          </cell>
        </row>
        <row r="946">
          <cell r="C946">
            <v>0</v>
          </cell>
          <cell r="D946" t="str">
            <v>BANKEX25MAY56200CE</v>
          </cell>
          <cell r="E946" t="str">
            <v>BANKEX</v>
          </cell>
          <cell r="G946">
            <v>56200</v>
          </cell>
          <cell r="H946" t="str">
            <v>CE</v>
          </cell>
          <cell r="J946">
            <v>6774.3099999999977</v>
          </cell>
          <cell r="K946">
            <v>-6774.3099999999977</v>
          </cell>
          <cell r="L946">
            <v>0</v>
          </cell>
        </row>
        <row r="947">
          <cell r="C947">
            <v>0</v>
          </cell>
          <cell r="D947" t="str">
            <v>BANKEX25MAY66600CE</v>
          </cell>
          <cell r="E947" t="str">
            <v>BANKEX</v>
          </cell>
          <cell r="G947">
            <v>66600</v>
          </cell>
          <cell r="H947" t="str">
            <v>CE</v>
          </cell>
          <cell r="J947">
            <v>0</v>
          </cell>
          <cell r="K947">
            <v>0</v>
          </cell>
          <cell r="L947">
            <v>0</v>
          </cell>
        </row>
        <row r="948">
          <cell r="C948">
            <v>0</v>
          </cell>
          <cell r="D948" t="str">
            <v>BANKEX25MAY58500CE</v>
          </cell>
          <cell r="E948" t="str">
            <v>BANKEX</v>
          </cell>
          <cell r="G948">
            <v>58500</v>
          </cell>
          <cell r="H948" t="str">
            <v>CE</v>
          </cell>
          <cell r="J948">
            <v>4474.3099999999977</v>
          </cell>
          <cell r="K948">
            <v>-4474.3099999999977</v>
          </cell>
          <cell r="L948">
            <v>0</v>
          </cell>
        </row>
        <row r="949">
          <cell r="C949">
            <v>0</v>
          </cell>
          <cell r="D949" t="str">
            <v>BANKEX25MAY57100CE</v>
          </cell>
          <cell r="E949" t="str">
            <v>BANKEX</v>
          </cell>
          <cell r="G949">
            <v>57100</v>
          </cell>
          <cell r="H949" t="str">
            <v>CE</v>
          </cell>
          <cell r="J949">
            <v>5874.3099999999977</v>
          </cell>
          <cell r="K949">
            <v>-5874.3099999999977</v>
          </cell>
          <cell r="L949">
            <v>0</v>
          </cell>
        </row>
        <row r="950">
          <cell r="C950">
            <v>0</v>
          </cell>
          <cell r="D950" t="str">
            <v>BANKEX25MAY53000CE</v>
          </cell>
          <cell r="E950" t="str">
            <v>BANKEX</v>
          </cell>
          <cell r="G950">
            <v>53000</v>
          </cell>
          <cell r="H950" t="str">
            <v>CE</v>
          </cell>
          <cell r="J950">
            <v>9974.3099999999977</v>
          </cell>
          <cell r="K950">
            <v>-9974.3099999999977</v>
          </cell>
          <cell r="L950">
            <v>0</v>
          </cell>
        </row>
        <row r="951">
          <cell r="C951">
            <v>0</v>
          </cell>
          <cell r="D951" t="str">
            <v>BANKEX25MAY70700PE</v>
          </cell>
          <cell r="E951" t="str">
            <v>BANKEX</v>
          </cell>
          <cell r="G951">
            <v>70700</v>
          </cell>
          <cell r="H951" t="str">
            <v>PE</v>
          </cell>
          <cell r="J951">
            <v>7725.6900000000023</v>
          </cell>
          <cell r="K951">
            <v>-7725.6900000000023</v>
          </cell>
          <cell r="L951">
            <v>0</v>
          </cell>
        </row>
        <row r="952">
          <cell r="C952">
            <v>72.3</v>
          </cell>
          <cell r="D952" t="str">
            <v>BANKEX25MAY60100PE</v>
          </cell>
          <cell r="E952" t="str">
            <v>BANKEX</v>
          </cell>
          <cell r="G952">
            <v>60100</v>
          </cell>
          <cell r="H952" t="str">
            <v>PE</v>
          </cell>
          <cell r="J952">
            <v>0</v>
          </cell>
          <cell r="K952">
            <v>72.3</v>
          </cell>
          <cell r="L952">
            <v>210</v>
          </cell>
        </row>
        <row r="953">
          <cell r="C953">
            <v>0</v>
          </cell>
          <cell r="D953" t="str">
            <v>BANKEX25MAY68800CE</v>
          </cell>
          <cell r="E953" t="str">
            <v>BANKEX</v>
          </cell>
          <cell r="G953">
            <v>68800</v>
          </cell>
          <cell r="H953" t="str">
            <v>CE</v>
          </cell>
          <cell r="J953">
            <v>0</v>
          </cell>
          <cell r="K953">
            <v>0</v>
          </cell>
          <cell r="L953">
            <v>0</v>
          </cell>
        </row>
        <row r="954">
          <cell r="C954">
            <v>0</v>
          </cell>
          <cell r="D954" t="str">
            <v>BANKEX25MAY68700CE</v>
          </cell>
          <cell r="E954" t="str">
            <v>BANKEX</v>
          </cell>
          <cell r="G954">
            <v>68700</v>
          </cell>
          <cell r="H954" t="str">
            <v>CE</v>
          </cell>
          <cell r="J954">
            <v>0</v>
          </cell>
          <cell r="K954">
            <v>0</v>
          </cell>
          <cell r="L954">
            <v>0</v>
          </cell>
        </row>
        <row r="955">
          <cell r="D955" t="str">
            <v>BANKEX25MAY50300PE</v>
          </cell>
          <cell r="E955" t="str">
            <v>BANKEX</v>
          </cell>
          <cell r="G955">
            <v>50300</v>
          </cell>
          <cell r="H955" t="str">
            <v>PE</v>
          </cell>
          <cell r="J955">
            <v>0</v>
          </cell>
        </row>
        <row r="956">
          <cell r="C956">
            <v>0</v>
          </cell>
          <cell r="D956" t="str">
            <v>BANKEX25MAY60200CE</v>
          </cell>
          <cell r="E956" t="str">
            <v>BANKEX</v>
          </cell>
          <cell r="G956">
            <v>60200</v>
          </cell>
          <cell r="H956" t="str">
            <v>CE</v>
          </cell>
          <cell r="J956">
            <v>2774.3099999999977</v>
          </cell>
          <cell r="K956">
            <v>-2774.3099999999977</v>
          </cell>
          <cell r="L956">
            <v>0</v>
          </cell>
        </row>
        <row r="957">
          <cell r="C957">
            <v>0</v>
          </cell>
          <cell r="D957" t="str">
            <v>BANKEX25MAY68100PE</v>
          </cell>
          <cell r="E957" t="str">
            <v>BANKEX</v>
          </cell>
          <cell r="G957">
            <v>68100</v>
          </cell>
          <cell r="H957" t="str">
            <v>PE</v>
          </cell>
          <cell r="J957">
            <v>5125.6900000000023</v>
          </cell>
          <cell r="K957">
            <v>-5125.6900000000023</v>
          </cell>
          <cell r="L957">
            <v>0</v>
          </cell>
        </row>
        <row r="958">
          <cell r="C958">
            <v>74.05</v>
          </cell>
          <cell r="D958" t="str">
            <v>BANKEX25MAY60200PE</v>
          </cell>
          <cell r="E958" t="str">
            <v>BANKEX</v>
          </cell>
          <cell r="G958">
            <v>60200</v>
          </cell>
          <cell r="H958" t="str">
            <v>PE</v>
          </cell>
          <cell r="J958">
            <v>0</v>
          </cell>
          <cell r="K958">
            <v>74.05</v>
          </cell>
          <cell r="L958">
            <v>90</v>
          </cell>
        </row>
        <row r="959">
          <cell r="C959">
            <v>0</v>
          </cell>
          <cell r="D959" t="str">
            <v>BANKEX25MAY65900CE</v>
          </cell>
          <cell r="E959" t="str">
            <v>BANKEX</v>
          </cell>
          <cell r="G959">
            <v>65900</v>
          </cell>
          <cell r="H959" t="str">
            <v>CE</v>
          </cell>
          <cell r="J959">
            <v>0</v>
          </cell>
          <cell r="K959">
            <v>0</v>
          </cell>
          <cell r="L959">
            <v>0</v>
          </cell>
        </row>
        <row r="960">
          <cell r="C960">
            <v>0</v>
          </cell>
          <cell r="D960" t="str">
            <v>BANKEX25MAY60300CE</v>
          </cell>
          <cell r="E960" t="str">
            <v>BANKEX</v>
          </cell>
          <cell r="G960">
            <v>60300</v>
          </cell>
          <cell r="H960" t="str">
            <v>CE</v>
          </cell>
          <cell r="J960">
            <v>2674.3099999999977</v>
          </cell>
          <cell r="K960">
            <v>-2674.3099999999977</v>
          </cell>
          <cell r="L960">
            <v>0</v>
          </cell>
        </row>
        <row r="961">
          <cell r="C961">
            <v>0</v>
          </cell>
          <cell r="D961" t="str">
            <v>BANKEX25MAY57500CE</v>
          </cell>
          <cell r="E961" t="str">
            <v>BANKEX</v>
          </cell>
          <cell r="G961">
            <v>57500</v>
          </cell>
          <cell r="H961" t="str">
            <v>CE</v>
          </cell>
          <cell r="J961">
            <v>5474.3099999999977</v>
          </cell>
          <cell r="K961">
            <v>-5474.3099999999977</v>
          </cell>
          <cell r="L961">
            <v>0</v>
          </cell>
        </row>
        <row r="962">
          <cell r="C962">
            <v>553.54999999999995</v>
          </cell>
          <cell r="D962" t="str">
            <v>BANKEX25MAY62900PE</v>
          </cell>
          <cell r="E962" t="str">
            <v>BANKEX</v>
          </cell>
          <cell r="G962">
            <v>62900</v>
          </cell>
          <cell r="H962" t="str">
            <v>PE</v>
          </cell>
          <cell r="J962">
            <v>0</v>
          </cell>
          <cell r="K962">
            <v>553.54999999999995</v>
          </cell>
          <cell r="L962">
            <v>6510</v>
          </cell>
        </row>
        <row r="963">
          <cell r="C963">
            <v>0</v>
          </cell>
          <cell r="D963" t="str">
            <v>BANKEX25MAY57200CE</v>
          </cell>
          <cell r="E963" t="str">
            <v>BANKEX</v>
          </cell>
          <cell r="G963">
            <v>57200</v>
          </cell>
          <cell r="H963" t="str">
            <v>CE</v>
          </cell>
          <cell r="J963">
            <v>5774.3099999999977</v>
          </cell>
          <cell r="K963">
            <v>-5774.3099999999977</v>
          </cell>
          <cell r="L963">
            <v>0</v>
          </cell>
        </row>
        <row r="964">
          <cell r="C964">
            <v>0</v>
          </cell>
          <cell r="D964" t="str">
            <v>BANKEX25MAY52600CE</v>
          </cell>
          <cell r="E964" t="str">
            <v>BANKEX</v>
          </cell>
          <cell r="G964">
            <v>52600</v>
          </cell>
          <cell r="H964" t="str">
            <v>CE</v>
          </cell>
          <cell r="J964">
            <v>10374.309999999998</v>
          </cell>
          <cell r="K964">
            <v>-10374.309999999998</v>
          </cell>
          <cell r="L964">
            <v>0</v>
          </cell>
        </row>
        <row r="965">
          <cell r="C965">
            <v>124.3</v>
          </cell>
          <cell r="D965" t="str">
            <v>BANKEX25MAY60800PE</v>
          </cell>
          <cell r="E965" t="str">
            <v>BANKEX</v>
          </cell>
          <cell r="G965">
            <v>60800</v>
          </cell>
          <cell r="H965" t="str">
            <v>PE</v>
          </cell>
          <cell r="J965">
            <v>0</v>
          </cell>
          <cell r="K965">
            <v>124.3</v>
          </cell>
          <cell r="L965">
            <v>180</v>
          </cell>
        </row>
        <row r="966">
          <cell r="C966">
            <v>0</v>
          </cell>
          <cell r="D966" t="str">
            <v>BANKEX25MAY51400CE</v>
          </cell>
          <cell r="E966" t="str">
            <v>BANKEX</v>
          </cell>
          <cell r="G966">
            <v>51400</v>
          </cell>
          <cell r="H966" t="str">
            <v>CE</v>
          </cell>
          <cell r="J966">
            <v>11574.309999999998</v>
          </cell>
          <cell r="K966">
            <v>-11574.309999999998</v>
          </cell>
          <cell r="L966">
            <v>0</v>
          </cell>
        </row>
        <row r="967">
          <cell r="C967">
            <v>0</v>
          </cell>
          <cell r="D967" t="str">
            <v>BANKEX25MAY54000PE</v>
          </cell>
          <cell r="E967" t="str">
            <v>BANKEX</v>
          </cell>
          <cell r="G967">
            <v>54000</v>
          </cell>
          <cell r="H967" t="str">
            <v>PE</v>
          </cell>
          <cell r="J967">
            <v>0</v>
          </cell>
          <cell r="K967">
            <v>0</v>
          </cell>
          <cell r="L967">
            <v>0</v>
          </cell>
        </row>
        <row r="968">
          <cell r="C968">
            <v>0</v>
          </cell>
          <cell r="D968" t="str">
            <v>BANKEX25MAY66200PE</v>
          </cell>
          <cell r="E968" t="str">
            <v>BANKEX</v>
          </cell>
          <cell r="G968">
            <v>66200</v>
          </cell>
          <cell r="H968" t="str">
            <v>PE</v>
          </cell>
          <cell r="J968">
            <v>3225.6900000000023</v>
          </cell>
          <cell r="K968">
            <v>-3225.6900000000023</v>
          </cell>
          <cell r="L968">
            <v>0</v>
          </cell>
        </row>
        <row r="969">
          <cell r="C969">
            <v>0</v>
          </cell>
          <cell r="D969" t="str">
            <v>BANKEX25MAY70300PE</v>
          </cell>
          <cell r="E969" t="str">
            <v>BANKEX</v>
          </cell>
          <cell r="G969">
            <v>70300</v>
          </cell>
          <cell r="H969" t="str">
            <v>PE</v>
          </cell>
          <cell r="J969">
            <v>7325.6900000000023</v>
          </cell>
          <cell r="K969">
            <v>-7325.6900000000023</v>
          </cell>
          <cell r="L969">
            <v>0</v>
          </cell>
        </row>
        <row r="970">
          <cell r="C970">
            <v>15.2</v>
          </cell>
          <cell r="D970" t="str">
            <v>BANKEX25MAY50100PE</v>
          </cell>
          <cell r="E970" t="str">
            <v>BANKEX</v>
          </cell>
          <cell r="G970">
            <v>50100</v>
          </cell>
          <cell r="H970" t="str">
            <v>PE</v>
          </cell>
          <cell r="J970">
            <v>0</v>
          </cell>
          <cell r="K970">
            <v>15.2</v>
          </cell>
          <cell r="L970">
            <v>3510</v>
          </cell>
        </row>
        <row r="971">
          <cell r="C971">
            <v>0</v>
          </cell>
          <cell r="D971" t="str">
            <v>BANKEX25MAY56800PE</v>
          </cell>
          <cell r="E971" t="str">
            <v>BANKEX</v>
          </cell>
          <cell r="G971">
            <v>56800</v>
          </cell>
          <cell r="H971" t="str">
            <v>PE</v>
          </cell>
          <cell r="J971">
            <v>0</v>
          </cell>
          <cell r="K971">
            <v>0</v>
          </cell>
          <cell r="L971">
            <v>0</v>
          </cell>
        </row>
        <row r="972">
          <cell r="C972">
            <v>0</v>
          </cell>
          <cell r="D972" t="str">
            <v>BANKEX25MAY65100PE</v>
          </cell>
          <cell r="E972" t="str">
            <v>BANKEX</v>
          </cell>
          <cell r="G972">
            <v>65100</v>
          </cell>
          <cell r="H972" t="str">
            <v>PE</v>
          </cell>
          <cell r="J972">
            <v>2125.6900000000023</v>
          </cell>
          <cell r="K972">
            <v>-2125.6900000000023</v>
          </cell>
          <cell r="L972">
            <v>0</v>
          </cell>
        </row>
        <row r="973">
          <cell r="D973" t="str">
            <v>BANKEX25MAY50800PE</v>
          </cell>
          <cell r="E973" t="str">
            <v>BANKEX</v>
          </cell>
          <cell r="G973">
            <v>50800</v>
          </cell>
          <cell r="H973" t="str">
            <v>PE</v>
          </cell>
          <cell r="J973">
            <v>0</v>
          </cell>
        </row>
        <row r="974">
          <cell r="C974">
            <v>2283.1</v>
          </cell>
          <cell r="D974" t="str">
            <v>BANKEX25MAY60900CE</v>
          </cell>
          <cell r="E974" t="str">
            <v>BANKEX</v>
          </cell>
          <cell r="G974">
            <v>60900</v>
          </cell>
          <cell r="H974" t="str">
            <v>CE</v>
          </cell>
          <cell r="J974">
            <v>2074.3099999999977</v>
          </cell>
          <cell r="K974">
            <v>208.79000000000224</v>
          </cell>
          <cell r="L974">
            <v>30</v>
          </cell>
        </row>
        <row r="975">
          <cell r="C975">
            <v>0</v>
          </cell>
          <cell r="D975" t="str">
            <v>BANKEX25MAY59100CE</v>
          </cell>
          <cell r="E975" t="str">
            <v>BANKEX</v>
          </cell>
          <cell r="G975">
            <v>59100</v>
          </cell>
          <cell r="H975" t="str">
            <v>CE</v>
          </cell>
          <cell r="J975">
            <v>3874.3099999999977</v>
          </cell>
          <cell r="K975">
            <v>-3874.3099999999977</v>
          </cell>
          <cell r="L975">
            <v>0</v>
          </cell>
        </row>
        <row r="976">
          <cell r="C976">
            <v>480.2</v>
          </cell>
          <cell r="D976" t="str">
            <v>BANKEX25MAY62700PE</v>
          </cell>
          <cell r="E976" t="str">
            <v>BANKEX</v>
          </cell>
          <cell r="G976">
            <v>62700</v>
          </cell>
          <cell r="H976" t="str">
            <v>PE</v>
          </cell>
          <cell r="J976">
            <v>0</v>
          </cell>
          <cell r="K976">
            <v>480.2</v>
          </cell>
          <cell r="L976">
            <v>1020</v>
          </cell>
        </row>
        <row r="977">
          <cell r="C977">
            <v>0</v>
          </cell>
          <cell r="D977" t="str">
            <v>BANKEX25MAY65800PE</v>
          </cell>
          <cell r="E977" t="str">
            <v>BANKEX</v>
          </cell>
          <cell r="G977">
            <v>65800</v>
          </cell>
          <cell r="H977" t="str">
            <v>PE</v>
          </cell>
          <cell r="J977">
            <v>2825.6900000000023</v>
          </cell>
          <cell r="K977">
            <v>-2825.6900000000023</v>
          </cell>
          <cell r="L977">
            <v>0</v>
          </cell>
        </row>
        <row r="978">
          <cell r="C978">
            <v>224.75</v>
          </cell>
          <cell r="D978" t="str">
            <v>BANKEX25MAY64300CE</v>
          </cell>
          <cell r="E978" t="str">
            <v>BANKEX</v>
          </cell>
          <cell r="G978">
            <v>64300</v>
          </cell>
          <cell r="H978" t="str">
            <v>CE</v>
          </cell>
          <cell r="J978">
            <v>0</v>
          </cell>
          <cell r="K978">
            <v>224.75</v>
          </cell>
          <cell r="L978">
            <v>180</v>
          </cell>
        </row>
        <row r="979">
          <cell r="C979">
            <v>0</v>
          </cell>
          <cell r="D979" t="str">
            <v>BANKEX25MAY53300CE</v>
          </cell>
          <cell r="E979" t="str">
            <v>BANKEX</v>
          </cell>
          <cell r="G979">
            <v>53300</v>
          </cell>
          <cell r="H979" t="str">
            <v>CE</v>
          </cell>
          <cell r="J979">
            <v>9674.3099999999977</v>
          </cell>
          <cell r="K979">
            <v>-9674.3099999999977</v>
          </cell>
          <cell r="L979">
            <v>0</v>
          </cell>
        </row>
        <row r="980">
          <cell r="C980">
            <v>0</v>
          </cell>
          <cell r="D980" t="str">
            <v>BANKEX25MAY57000CE</v>
          </cell>
          <cell r="E980" t="str">
            <v>BANKEX</v>
          </cell>
          <cell r="G980">
            <v>57000</v>
          </cell>
          <cell r="H980" t="str">
            <v>CE</v>
          </cell>
          <cell r="J980">
            <v>5974.3099999999977</v>
          </cell>
          <cell r="K980">
            <v>-5974.3099999999977</v>
          </cell>
          <cell r="L980">
            <v>0</v>
          </cell>
        </row>
        <row r="981">
          <cell r="C981">
            <v>0</v>
          </cell>
          <cell r="D981" t="str">
            <v>BANKEX25MAY71300CE</v>
          </cell>
          <cell r="E981" t="str">
            <v>BANKEX</v>
          </cell>
          <cell r="G981">
            <v>71300</v>
          </cell>
          <cell r="H981" t="str">
            <v>CE</v>
          </cell>
          <cell r="J981">
            <v>0</v>
          </cell>
          <cell r="K981">
            <v>0</v>
          </cell>
          <cell r="L981">
            <v>0</v>
          </cell>
        </row>
        <row r="982">
          <cell r="C982">
            <v>0</v>
          </cell>
          <cell r="D982" t="str">
            <v>BANKEX25MAY54300CE</v>
          </cell>
          <cell r="E982" t="str">
            <v>BANKEX</v>
          </cell>
          <cell r="G982">
            <v>54300</v>
          </cell>
          <cell r="H982" t="str">
            <v>CE</v>
          </cell>
          <cell r="J982">
            <v>8674.3099999999977</v>
          </cell>
          <cell r="K982">
            <v>-8674.3099999999977</v>
          </cell>
          <cell r="L982">
            <v>0</v>
          </cell>
        </row>
        <row r="983">
          <cell r="C983">
            <v>0</v>
          </cell>
          <cell r="D983" t="str">
            <v>BANKEX25MAY66500PE</v>
          </cell>
          <cell r="E983" t="str">
            <v>BANKEX</v>
          </cell>
          <cell r="G983">
            <v>66500</v>
          </cell>
          <cell r="H983" t="str">
            <v>PE</v>
          </cell>
          <cell r="J983">
            <v>3525.6900000000023</v>
          </cell>
          <cell r="K983">
            <v>-3525.6900000000023</v>
          </cell>
          <cell r="L983">
            <v>0</v>
          </cell>
        </row>
        <row r="984">
          <cell r="C984">
            <v>0</v>
          </cell>
          <cell r="D984" t="str">
            <v>BANKEX25MAY67800CE</v>
          </cell>
          <cell r="E984" t="str">
            <v>BANKEX</v>
          </cell>
          <cell r="G984">
            <v>67800</v>
          </cell>
          <cell r="H984" t="str">
            <v>CE</v>
          </cell>
          <cell r="J984">
            <v>0</v>
          </cell>
          <cell r="K984">
            <v>0</v>
          </cell>
          <cell r="L984">
            <v>0</v>
          </cell>
        </row>
        <row r="985">
          <cell r="C985">
            <v>0</v>
          </cell>
          <cell r="D985" t="str">
            <v>BANKEX25MAY58800PE</v>
          </cell>
          <cell r="E985" t="str">
            <v>BANKEX</v>
          </cell>
          <cell r="G985">
            <v>58800</v>
          </cell>
          <cell r="H985" t="str">
            <v>PE</v>
          </cell>
          <cell r="J985">
            <v>0</v>
          </cell>
          <cell r="K985">
            <v>0</v>
          </cell>
          <cell r="L985">
            <v>0</v>
          </cell>
        </row>
        <row r="986">
          <cell r="C986">
            <v>786.6</v>
          </cell>
          <cell r="D986" t="str">
            <v>BANKEX25MAY62800CE</v>
          </cell>
          <cell r="E986" t="str">
            <v>BANKEX</v>
          </cell>
          <cell r="G986">
            <v>62800</v>
          </cell>
          <cell r="H986" t="str">
            <v>CE</v>
          </cell>
          <cell r="J986">
            <v>174.30999999999767</v>
          </cell>
          <cell r="K986">
            <v>612.29000000000235</v>
          </cell>
          <cell r="L986">
            <v>1740</v>
          </cell>
        </row>
        <row r="987">
          <cell r="C987">
            <v>0</v>
          </cell>
          <cell r="D987" t="str">
            <v>BANKEX25MAY50100CE</v>
          </cell>
          <cell r="E987" t="str">
            <v>BANKEX</v>
          </cell>
          <cell r="G987">
            <v>50100</v>
          </cell>
          <cell r="H987" t="str">
            <v>CE</v>
          </cell>
          <cell r="J987">
            <v>12874.309999999998</v>
          </cell>
          <cell r="K987">
            <v>-12874.309999999998</v>
          </cell>
          <cell r="L987">
            <v>0</v>
          </cell>
        </row>
        <row r="988">
          <cell r="C988">
            <v>0</v>
          </cell>
          <cell r="D988" t="str">
            <v>BANKEX25MAY69100PE</v>
          </cell>
          <cell r="E988" t="str">
            <v>BANKEX</v>
          </cell>
          <cell r="G988">
            <v>69100</v>
          </cell>
          <cell r="H988" t="str">
            <v>PE</v>
          </cell>
          <cell r="J988">
            <v>6125.6900000000023</v>
          </cell>
          <cell r="K988">
            <v>-6125.6900000000023</v>
          </cell>
          <cell r="L988">
            <v>0</v>
          </cell>
        </row>
        <row r="989">
          <cell r="C989">
            <v>0</v>
          </cell>
          <cell r="D989" t="str">
            <v>BANKEX25MAY50400CE</v>
          </cell>
          <cell r="E989" t="str">
            <v>BANKEX</v>
          </cell>
          <cell r="G989">
            <v>50400</v>
          </cell>
          <cell r="H989" t="str">
            <v>CE</v>
          </cell>
          <cell r="J989">
            <v>12574.309999999998</v>
          </cell>
          <cell r="K989">
            <v>-12574.309999999998</v>
          </cell>
          <cell r="L989">
            <v>0</v>
          </cell>
        </row>
        <row r="990">
          <cell r="C990">
            <v>0</v>
          </cell>
          <cell r="D990" t="str">
            <v>BANKEX25MAY68500PE</v>
          </cell>
          <cell r="E990" t="str">
            <v>BANKEX</v>
          </cell>
          <cell r="G990">
            <v>68500</v>
          </cell>
          <cell r="H990" t="str">
            <v>PE</v>
          </cell>
          <cell r="J990">
            <v>5525.6900000000023</v>
          </cell>
          <cell r="K990">
            <v>-5525.6900000000023</v>
          </cell>
          <cell r="L990">
            <v>0</v>
          </cell>
        </row>
        <row r="991">
          <cell r="C991">
            <v>0</v>
          </cell>
          <cell r="D991" t="str">
            <v>BANKEX25MAY69400CE</v>
          </cell>
          <cell r="E991" t="str">
            <v>BANKEX</v>
          </cell>
          <cell r="G991">
            <v>69400</v>
          </cell>
          <cell r="H991" t="str">
            <v>CE</v>
          </cell>
          <cell r="J991">
            <v>0</v>
          </cell>
          <cell r="K991">
            <v>0</v>
          </cell>
          <cell r="L991">
            <v>0</v>
          </cell>
        </row>
        <row r="992">
          <cell r="C992">
            <v>0</v>
          </cell>
          <cell r="D992" t="str">
            <v>BANKEX25MAY58600CE</v>
          </cell>
          <cell r="E992" t="str">
            <v>BANKEX</v>
          </cell>
          <cell r="G992">
            <v>58600</v>
          </cell>
          <cell r="H992" t="str">
            <v>CE</v>
          </cell>
          <cell r="J992">
            <v>4374.3099999999977</v>
          </cell>
          <cell r="K992">
            <v>-4374.3099999999977</v>
          </cell>
          <cell r="L992">
            <v>0</v>
          </cell>
        </row>
        <row r="993">
          <cell r="C993">
            <v>0</v>
          </cell>
          <cell r="D993" t="str">
            <v>BANKEX25MAY57600CE</v>
          </cell>
          <cell r="E993" t="str">
            <v>BANKEX</v>
          </cell>
          <cell r="G993">
            <v>57600</v>
          </cell>
          <cell r="H993" t="str">
            <v>CE</v>
          </cell>
          <cell r="J993">
            <v>5374.3099999999977</v>
          </cell>
          <cell r="K993">
            <v>-5374.3099999999977</v>
          </cell>
          <cell r="L993">
            <v>0</v>
          </cell>
        </row>
        <row r="994">
          <cell r="D994" t="str">
            <v>BANKEX25MAY50500PE</v>
          </cell>
          <cell r="E994" t="str">
            <v>BANKEX</v>
          </cell>
          <cell r="G994">
            <v>50500</v>
          </cell>
          <cell r="H994" t="str">
            <v>PE</v>
          </cell>
          <cell r="J994">
            <v>0</v>
          </cell>
        </row>
        <row r="995">
          <cell r="C995">
            <v>421.95</v>
          </cell>
          <cell r="D995" t="str">
            <v>BANKEX25MAY63600CE</v>
          </cell>
          <cell r="E995" t="str">
            <v>BANKEX</v>
          </cell>
          <cell r="G995">
            <v>63600</v>
          </cell>
          <cell r="H995" t="str">
            <v>CE</v>
          </cell>
          <cell r="J995">
            <v>0</v>
          </cell>
          <cell r="K995">
            <v>421.95</v>
          </cell>
          <cell r="L995">
            <v>240</v>
          </cell>
        </row>
        <row r="996">
          <cell r="D996" t="str">
            <v>BANKEX25MAY50600PE</v>
          </cell>
          <cell r="E996" t="str">
            <v>BANKEX</v>
          </cell>
          <cell r="G996">
            <v>50600</v>
          </cell>
          <cell r="H996" t="str">
            <v>PE</v>
          </cell>
          <cell r="J996">
            <v>0</v>
          </cell>
        </row>
        <row r="997">
          <cell r="C997">
            <v>68.5</v>
          </cell>
          <cell r="D997" t="str">
            <v>BANKEX25MAY65400CE</v>
          </cell>
          <cell r="E997" t="str">
            <v>BANKEX</v>
          </cell>
          <cell r="G997">
            <v>65400</v>
          </cell>
          <cell r="H997" t="str">
            <v>CE</v>
          </cell>
          <cell r="J997">
            <v>0</v>
          </cell>
          <cell r="K997">
            <v>68.5</v>
          </cell>
          <cell r="L997">
            <v>270</v>
          </cell>
        </row>
        <row r="998">
          <cell r="C998">
            <v>0</v>
          </cell>
          <cell r="D998" t="str">
            <v>BANKEX25MAY60100CE</v>
          </cell>
          <cell r="E998" t="str">
            <v>BANKEX</v>
          </cell>
          <cell r="G998">
            <v>60100</v>
          </cell>
          <cell r="H998" t="str">
            <v>CE</v>
          </cell>
          <cell r="J998">
            <v>2874.3099999999977</v>
          </cell>
          <cell r="K998">
            <v>-2874.3099999999977</v>
          </cell>
          <cell r="L998">
            <v>0</v>
          </cell>
        </row>
        <row r="999">
          <cell r="C999">
            <v>0</v>
          </cell>
          <cell r="D999" t="str">
            <v>BANKEX25MAY69000CE</v>
          </cell>
          <cell r="E999" t="str">
            <v>BANKEX</v>
          </cell>
          <cell r="G999">
            <v>69000</v>
          </cell>
          <cell r="H999" t="str">
            <v>CE</v>
          </cell>
          <cell r="J999">
            <v>0</v>
          </cell>
          <cell r="K999">
            <v>0</v>
          </cell>
          <cell r="L999">
            <v>0</v>
          </cell>
        </row>
        <row r="1000">
          <cell r="C1000">
            <v>0</v>
          </cell>
          <cell r="D1000" t="str">
            <v>BANKEX25MAY53800CE</v>
          </cell>
          <cell r="E1000" t="str">
            <v>BANKEX</v>
          </cell>
          <cell r="G1000">
            <v>53800</v>
          </cell>
          <cell r="H1000" t="str">
            <v>CE</v>
          </cell>
          <cell r="J1000">
            <v>9174.3099999999977</v>
          </cell>
          <cell r="K1000">
            <v>-9174.3099999999977</v>
          </cell>
          <cell r="L1000">
            <v>0</v>
          </cell>
        </row>
        <row r="1001">
          <cell r="C1001">
            <v>0</v>
          </cell>
          <cell r="D1001" t="str">
            <v>BANKEX25MAY55000CE</v>
          </cell>
          <cell r="E1001" t="str">
            <v>BANKEX</v>
          </cell>
          <cell r="G1001">
            <v>55000</v>
          </cell>
          <cell r="H1001" t="str">
            <v>CE</v>
          </cell>
          <cell r="J1001">
            <v>7974.3099999999977</v>
          </cell>
          <cell r="K1001">
            <v>-7974.3099999999977</v>
          </cell>
          <cell r="L1001">
            <v>0</v>
          </cell>
        </row>
        <row r="1002">
          <cell r="C1002">
            <v>0</v>
          </cell>
          <cell r="D1002" t="str">
            <v>BANKEX25MAY70900CE</v>
          </cell>
          <cell r="E1002" t="str">
            <v>BANKEX</v>
          </cell>
          <cell r="G1002">
            <v>70900</v>
          </cell>
          <cell r="H1002" t="str">
            <v>CE</v>
          </cell>
          <cell r="J1002">
            <v>0</v>
          </cell>
          <cell r="K1002">
            <v>0</v>
          </cell>
          <cell r="L1002">
            <v>0</v>
          </cell>
        </row>
        <row r="1003">
          <cell r="C1003">
            <v>0</v>
          </cell>
          <cell r="D1003" t="str">
            <v>BANKEX25MAY54800CE</v>
          </cell>
          <cell r="E1003" t="str">
            <v>BANKEX</v>
          </cell>
          <cell r="G1003">
            <v>54800</v>
          </cell>
          <cell r="H1003" t="str">
            <v>CE</v>
          </cell>
          <cell r="J1003">
            <v>8174.3099999999977</v>
          </cell>
          <cell r="K1003">
            <v>-8174.3099999999977</v>
          </cell>
          <cell r="L1003">
            <v>0</v>
          </cell>
        </row>
        <row r="1004">
          <cell r="C1004">
            <v>0</v>
          </cell>
          <cell r="D1004" t="str">
            <v>BANKEX25MAY52000CE</v>
          </cell>
          <cell r="E1004" t="str">
            <v>BANKEX</v>
          </cell>
          <cell r="G1004">
            <v>52000</v>
          </cell>
          <cell r="H1004" t="str">
            <v>CE</v>
          </cell>
          <cell r="J1004">
            <v>10974.309999999998</v>
          </cell>
          <cell r="K1004">
            <v>-10974.309999999998</v>
          </cell>
          <cell r="L1004">
            <v>0</v>
          </cell>
        </row>
        <row r="1005">
          <cell r="C1005">
            <v>947.55</v>
          </cell>
          <cell r="D1005" t="str">
            <v>BANKEX25MAY62600CE</v>
          </cell>
          <cell r="E1005" t="str">
            <v>BANKEX</v>
          </cell>
          <cell r="G1005">
            <v>62600</v>
          </cell>
          <cell r="H1005" t="str">
            <v>CE</v>
          </cell>
          <cell r="J1005">
            <v>374.30999999999767</v>
          </cell>
          <cell r="K1005">
            <v>573.24000000000228</v>
          </cell>
          <cell r="L1005">
            <v>450</v>
          </cell>
        </row>
        <row r="1006">
          <cell r="C1006">
            <v>0</v>
          </cell>
          <cell r="D1006" t="str">
            <v>BANKEX25MAY51100CE</v>
          </cell>
          <cell r="E1006" t="str">
            <v>BANKEX</v>
          </cell>
          <cell r="G1006">
            <v>51100</v>
          </cell>
          <cell r="H1006" t="str">
            <v>CE</v>
          </cell>
          <cell r="J1006">
            <v>11874.309999999998</v>
          </cell>
          <cell r="K1006">
            <v>-11874.309999999998</v>
          </cell>
          <cell r="L1006">
            <v>0</v>
          </cell>
        </row>
        <row r="1007">
          <cell r="D1007" t="str">
            <v>BANKEX25MAY70500CE</v>
          </cell>
          <cell r="E1007" t="str">
            <v>BANKEX</v>
          </cell>
          <cell r="G1007">
            <v>70500</v>
          </cell>
          <cell r="H1007" t="str">
            <v>CE</v>
          </cell>
          <cell r="J1007">
            <v>0</v>
          </cell>
        </row>
        <row r="1008">
          <cell r="C1008">
            <v>0</v>
          </cell>
          <cell r="D1008" t="str">
            <v>BANKEX25MAY54000CE</v>
          </cell>
          <cell r="E1008" t="str">
            <v>BANKEX</v>
          </cell>
          <cell r="G1008">
            <v>54000</v>
          </cell>
          <cell r="H1008" t="str">
            <v>CE</v>
          </cell>
          <cell r="J1008">
            <v>8974.3099999999977</v>
          </cell>
          <cell r="K1008">
            <v>-8974.3099999999977</v>
          </cell>
          <cell r="L1008">
            <v>0</v>
          </cell>
        </row>
        <row r="1009">
          <cell r="C1009">
            <v>102.95</v>
          </cell>
          <cell r="D1009" t="str">
            <v>BANKEX25MAY60600PE</v>
          </cell>
          <cell r="E1009" t="str">
            <v>BANKEX</v>
          </cell>
          <cell r="G1009">
            <v>60600</v>
          </cell>
          <cell r="H1009" t="str">
            <v>PE</v>
          </cell>
          <cell r="J1009">
            <v>0</v>
          </cell>
          <cell r="K1009">
            <v>102.95</v>
          </cell>
          <cell r="L1009">
            <v>90</v>
          </cell>
        </row>
        <row r="1010">
          <cell r="C1010">
            <v>0</v>
          </cell>
          <cell r="D1010" t="str">
            <v>BANKEX25MAY57100PE</v>
          </cell>
          <cell r="E1010" t="str">
            <v>BANKEX</v>
          </cell>
          <cell r="G1010">
            <v>57100</v>
          </cell>
          <cell r="H1010" t="str">
            <v>PE</v>
          </cell>
          <cell r="J1010">
            <v>0</v>
          </cell>
          <cell r="K1010">
            <v>0</v>
          </cell>
          <cell r="L1010">
            <v>0</v>
          </cell>
        </row>
        <row r="1011">
          <cell r="C1011">
            <v>0</v>
          </cell>
          <cell r="D1011" t="str">
            <v>BANKEX25MAY49800PE</v>
          </cell>
          <cell r="E1011" t="str">
            <v>BANKEX</v>
          </cell>
          <cell r="G1011">
            <v>49800</v>
          </cell>
          <cell r="H1011" t="str">
            <v>PE</v>
          </cell>
          <cell r="J1011">
            <v>0</v>
          </cell>
          <cell r="K1011">
            <v>0</v>
          </cell>
          <cell r="L1011">
            <v>0</v>
          </cell>
        </row>
        <row r="1012">
          <cell r="C1012">
            <v>0</v>
          </cell>
          <cell r="D1012" t="str">
            <v>BANKEX25MAY66000CE</v>
          </cell>
          <cell r="E1012" t="str">
            <v>BANKEX</v>
          </cell>
          <cell r="G1012">
            <v>66000</v>
          </cell>
          <cell r="H1012" t="str">
            <v>CE</v>
          </cell>
          <cell r="J1012">
            <v>0</v>
          </cell>
          <cell r="K1012">
            <v>0</v>
          </cell>
          <cell r="L1012">
            <v>0</v>
          </cell>
        </row>
        <row r="1013">
          <cell r="C1013">
            <v>0</v>
          </cell>
          <cell r="D1013" t="str">
            <v>BANKEX25MAY49700PE</v>
          </cell>
          <cell r="E1013" t="str">
            <v>BANKEX</v>
          </cell>
          <cell r="G1013">
            <v>49700</v>
          </cell>
          <cell r="H1013" t="str">
            <v>PE</v>
          </cell>
          <cell r="J1013">
            <v>0</v>
          </cell>
          <cell r="K1013">
            <v>0</v>
          </cell>
          <cell r="L1013">
            <v>0</v>
          </cell>
        </row>
        <row r="1014">
          <cell r="C1014">
            <v>405.55</v>
          </cell>
          <cell r="D1014" t="str">
            <v>BANKEX25MAY63700CE</v>
          </cell>
          <cell r="E1014" t="str">
            <v>BANKEX</v>
          </cell>
          <cell r="G1014">
            <v>63700</v>
          </cell>
          <cell r="H1014" t="str">
            <v>CE</v>
          </cell>
          <cell r="J1014">
            <v>0</v>
          </cell>
          <cell r="K1014">
            <v>405.55</v>
          </cell>
          <cell r="L1014">
            <v>600</v>
          </cell>
        </row>
        <row r="1015">
          <cell r="C1015">
            <v>0</v>
          </cell>
          <cell r="D1015" t="str">
            <v>BANKEX25MAY64200PE</v>
          </cell>
          <cell r="E1015" t="str">
            <v>BANKEX</v>
          </cell>
          <cell r="G1015">
            <v>64200</v>
          </cell>
          <cell r="H1015" t="str">
            <v>PE</v>
          </cell>
          <cell r="J1015">
            <v>1225.6900000000023</v>
          </cell>
          <cell r="K1015">
            <v>-1225.6900000000023</v>
          </cell>
          <cell r="L1015">
            <v>0</v>
          </cell>
        </row>
        <row r="1016">
          <cell r="C1016">
            <v>0</v>
          </cell>
          <cell r="D1016" t="str">
            <v>BANKEX25MAY49800CE</v>
          </cell>
          <cell r="E1016" t="str">
            <v>BANKEX</v>
          </cell>
          <cell r="G1016">
            <v>49800</v>
          </cell>
          <cell r="H1016" t="str">
            <v>CE</v>
          </cell>
          <cell r="J1016">
            <v>13174.309999999998</v>
          </cell>
          <cell r="K1016">
            <v>-13174.309999999998</v>
          </cell>
          <cell r="L1016">
            <v>0</v>
          </cell>
        </row>
        <row r="1017">
          <cell r="C1017">
            <v>846.9</v>
          </cell>
          <cell r="D1017" t="str">
            <v>BANKEX25MAY62700CE</v>
          </cell>
          <cell r="E1017" t="str">
            <v>BANKEX</v>
          </cell>
          <cell r="G1017">
            <v>62700</v>
          </cell>
          <cell r="H1017" t="str">
            <v>CE</v>
          </cell>
          <cell r="J1017">
            <v>274.30999999999767</v>
          </cell>
          <cell r="K1017">
            <v>572.59000000000231</v>
          </cell>
          <cell r="L1017">
            <v>600</v>
          </cell>
        </row>
        <row r="1018">
          <cell r="C1018">
            <v>543.6</v>
          </cell>
          <cell r="D1018" t="str">
            <v>BANKEX25MAY63300CE</v>
          </cell>
          <cell r="E1018" t="str">
            <v>BANKEX</v>
          </cell>
          <cell r="G1018">
            <v>63300</v>
          </cell>
          <cell r="H1018" t="str">
            <v>CE</v>
          </cell>
          <cell r="J1018">
            <v>0</v>
          </cell>
          <cell r="K1018">
            <v>543.6</v>
          </cell>
          <cell r="L1018">
            <v>510</v>
          </cell>
        </row>
        <row r="1019">
          <cell r="C1019">
            <v>0</v>
          </cell>
          <cell r="D1019" t="str">
            <v>BANKEX25MAY59200CE</v>
          </cell>
          <cell r="E1019" t="str">
            <v>BANKEX</v>
          </cell>
          <cell r="G1019">
            <v>59200</v>
          </cell>
          <cell r="H1019" t="str">
            <v>CE</v>
          </cell>
          <cell r="J1019">
            <v>3774.3099999999977</v>
          </cell>
          <cell r="K1019">
            <v>-3774.3099999999977</v>
          </cell>
          <cell r="L1019">
            <v>0</v>
          </cell>
        </row>
        <row r="1020">
          <cell r="C1020">
            <v>0</v>
          </cell>
          <cell r="D1020" t="str">
            <v>BANKEX25MAY68400CE</v>
          </cell>
          <cell r="E1020" t="str">
            <v>BANKEX</v>
          </cell>
          <cell r="G1020">
            <v>68400</v>
          </cell>
          <cell r="H1020" t="str">
            <v>CE</v>
          </cell>
          <cell r="J1020">
            <v>0</v>
          </cell>
          <cell r="K1020">
            <v>0</v>
          </cell>
          <cell r="L1020">
            <v>0</v>
          </cell>
        </row>
        <row r="1021">
          <cell r="C1021">
            <v>2037.4</v>
          </cell>
          <cell r="D1021" t="str">
            <v>BANKEX25MAY61100CE</v>
          </cell>
          <cell r="E1021" t="str">
            <v>BANKEX</v>
          </cell>
          <cell r="G1021">
            <v>61100</v>
          </cell>
          <cell r="H1021" t="str">
            <v>CE</v>
          </cell>
          <cell r="J1021">
            <v>1874.3099999999977</v>
          </cell>
          <cell r="K1021">
            <v>163.09000000000242</v>
          </cell>
          <cell r="L1021">
            <v>90</v>
          </cell>
        </row>
        <row r="1022">
          <cell r="D1022" t="str">
            <v>BANKEX25MAY50900PE</v>
          </cell>
          <cell r="E1022" t="str">
            <v>BANKEX</v>
          </cell>
          <cell r="G1022">
            <v>50900</v>
          </cell>
          <cell r="H1022" t="str">
            <v>PE</v>
          </cell>
          <cell r="J1022">
            <v>0</v>
          </cell>
        </row>
        <row r="1023">
          <cell r="C1023">
            <v>771.5</v>
          </cell>
          <cell r="D1023" t="str">
            <v>BANKEX25MAY62900CE</v>
          </cell>
          <cell r="E1023" t="str">
            <v>BANKEX</v>
          </cell>
          <cell r="G1023">
            <v>62900</v>
          </cell>
          <cell r="H1023" t="str">
            <v>CE</v>
          </cell>
          <cell r="J1023">
            <v>74.309999999997672</v>
          </cell>
          <cell r="K1023">
            <v>697.19000000000233</v>
          </cell>
          <cell r="L1023">
            <v>5670</v>
          </cell>
        </row>
        <row r="1024">
          <cell r="C1024">
            <v>0</v>
          </cell>
          <cell r="D1024" t="str">
            <v>BANKEX25MAY67600CE</v>
          </cell>
          <cell r="E1024" t="str">
            <v>BANKEX</v>
          </cell>
          <cell r="G1024">
            <v>67600</v>
          </cell>
          <cell r="H1024" t="str">
            <v>CE</v>
          </cell>
          <cell r="J1024">
            <v>0</v>
          </cell>
          <cell r="K1024">
            <v>0</v>
          </cell>
          <cell r="L1024">
            <v>0</v>
          </cell>
        </row>
        <row r="1025">
          <cell r="C1025">
            <v>70</v>
          </cell>
          <cell r="D1025" t="str">
            <v>BANKEX25MAY60000PE</v>
          </cell>
          <cell r="E1025" t="str">
            <v>BANKEX</v>
          </cell>
          <cell r="G1025">
            <v>60000</v>
          </cell>
          <cell r="H1025" t="str">
            <v>PE</v>
          </cell>
          <cell r="J1025">
            <v>0</v>
          </cell>
          <cell r="K1025">
            <v>70</v>
          </cell>
          <cell r="L1025">
            <v>780</v>
          </cell>
        </row>
        <row r="1026">
          <cell r="C1026">
            <v>0</v>
          </cell>
          <cell r="D1026" t="str">
            <v>BANKEX25MAY67200PE</v>
          </cell>
          <cell r="E1026" t="str">
            <v>BANKEX</v>
          </cell>
          <cell r="G1026">
            <v>67200</v>
          </cell>
          <cell r="H1026" t="str">
            <v>PE</v>
          </cell>
          <cell r="J1026">
            <v>4225.6900000000023</v>
          </cell>
          <cell r="K1026">
            <v>-4225.6900000000023</v>
          </cell>
          <cell r="L1026">
            <v>0</v>
          </cell>
        </row>
        <row r="1027">
          <cell r="C1027">
            <v>75.099999999999994</v>
          </cell>
          <cell r="D1027" t="str">
            <v>BANKEX25MAY60300PE</v>
          </cell>
          <cell r="E1027" t="str">
            <v>BANKEX</v>
          </cell>
          <cell r="G1027">
            <v>60300</v>
          </cell>
          <cell r="H1027" t="str">
            <v>PE</v>
          </cell>
          <cell r="J1027">
            <v>0</v>
          </cell>
          <cell r="K1027">
            <v>75.099999999999994</v>
          </cell>
          <cell r="L1027">
            <v>930</v>
          </cell>
        </row>
        <row r="1028">
          <cell r="C1028">
            <v>53.9</v>
          </cell>
          <cell r="D1028" t="str">
            <v>BANKEX25MAY59600PE</v>
          </cell>
          <cell r="E1028" t="str">
            <v>BANKEX</v>
          </cell>
          <cell r="G1028">
            <v>59600</v>
          </cell>
          <cell r="H1028" t="str">
            <v>PE</v>
          </cell>
          <cell r="J1028">
            <v>0</v>
          </cell>
          <cell r="K1028">
            <v>53.9</v>
          </cell>
          <cell r="L1028">
            <v>30</v>
          </cell>
        </row>
        <row r="1029">
          <cell r="C1029">
            <v>184.95</v>
          </cell>
          <cell r="D1029" t="str">
            <v>BANKEX25MAY61500PE</v>
          </cell>
          <cell r="E1029" t="str">
            <v>BANKEX</v>
          </cell>
          <cell r="G1029">
            <v>61500</v>
          </cell>
          <cell r="H1029" t="str">
            <v>PE</v>
          </cell>
          <cell r="J1029">
            <v>0</v>
          </cell>
          <cell r="K1029">
            <v>184.95</v>
          </cell>
          <cell r="L1029">
            <v>420</v>
          </cell>
        </row>
        <row r="1030">
          <cell r="C1030">
            <v>0</v>
          </cell>
          <cell r="D1030" t="str">
            <v>BANKEX25MAY59800PE</v>
          </cell>
          <cell r="E1030" t="str">
            <v>BANKEX</v>
          </cell>
          <cell r="G1030">
            <v>59800</v>
          </cell>
          <cell r="H1030" t="str">
            <v>PE</v>
          </cell>
          <cell r="J1030">
            <v>0</v>
          </cell>
          <cell r="K1030">
            <v>0</v>
          </cell>
          <cell r="L1030">
            <v>0</v>
          </cell>
        </row>
        <row r="1031">
          <cell r="C1031">
            <v>0</v>
          </cell>
          <cell r="D1031" t="str">
            <v>BANKEX25MAY54700CE</v>
          </cell>
          <cell r="E1031" t="str">
            <v>BANKEX</v>
          </cell>
          <cell r="G1031">
            <v>54700</v>
          </cell>
          <cell r="H1031" t="str">
            <v>CE</v>
          </cell>
          <cell r="J1031">
            <v>8274.3099999999977</v>
          </cell>
          <cell r="K1031">
            <v>-8274.3099999999977</v>
          </cell>
          <cell r="L1031">
            <v>0</v>
          </cell>
        </row>
        <row r="1032">
          <cell r="C1032">
            <v>0</v>
          </cell>
          <cell r="D1032" t="str">
            <v>BANKEX25MAY66800PE</v>
          </cell>
          <cell r="E1032" t="str">
            <v>BANKEX</v>
          </cell>
          <cell r="G1032">
            <v>66800</v>
          </cell>
          <cell r="H1032" t="str">
            <v>PE</v>
          </cell>
          <cell r="J1032">
            <v>3825.6900000000023</v>
          </cell>
          <cell r="K1032">
            <v>-3825.6900000000023</v>
          </cell>
          <cell r="L1032">
            <v>0</v>
          </cell>
        </row>
        <row r="1033">
          <cell r="C1033">
            <v>0</v>
          </cell>
          <cell r="D1033" t="str">
            <v>BANKEX25MAY55300CE</v>
          </cell>
          <cell r="E1033" t="str">
            <v>BANKEX</v>
          </cell>
          <cell r="G1033">
            <v>55300</v>
          </cell>
          <cell r="H1033" t="str">
            <v>CE</v>
          </cell>
          <cell r="J1033">
            <v>7674.3099999999977</v>
          </cell>
          <cell r="K1033">
            <v>-7674.3099999999977</v>
          </cell>
          <cell r="L1033">
            <v>0</v>
          </cell>
        </row>
        <row r="1034">
          <cell r="C1034">
            <v>0</v>
          </cell>
          <cell r="D1034" t="str">
            <v>BANKEX25MAY57300CE</v>
          </cell>
          <cell r="E1034" t="str">
            <v>BANKEX</v>
          </cell>
          <cell r="G1034">
            <v>57300</v>
          </cell>
          <cell r="H1034" t="str">
            <v>CE</v>
          </cell>
          <cell r="J1034">
            <v>5674.3099999999977</v>
          </cell>
          <cell r="K1034">
            <v>-5674.3099999999977</v>
          </cell>
          <cell r="L1034">
            <v>0</v>
          </cell>
        </row>
        <row r="1035">
          <cell r="C1035">
            <v>0</v>
          </cell>
          <cell r="D1035" t="str">
            <v>BANKEX25MAY52900CE</v>
          </cell>
          <cell r="E1035" t="str">
            <v>BANKEX</v>
          </cell>
          <cell r="G1035">
            <v>52900</v>
          </cell>
          <cell r="H1035" t="str">
            <v>CE</v>
          </cell>
          <cell r="J1035">
            <v>10074.309999999998</v>
          </cell>
          <cell r="K1035">
            <v>-10074.309999999998</v>
          </cell>
          <cell r="L1035">
            <v>0</v>
          </cell>
        </row>
        <row r="1036">
          <cell r="C1036">
            <v>0</v>
          </cell>
          <cell r="D1036" t="str">
            <v>BANKEX25MAY70600PE</v>
          </cell>
          <cell r="E1036" t="str">
            <v>BANKEX</v>
          </cell>
          <cell r="G1036">
            <v>70600</v>
          </cell>
          <cell r="H1036" t="str">
            <v>PE</v>
          </cell>
          <cell r="J1036">
            <v>7625.6900000000023</v>
          </cell>
          <cell r="K1036">
            <v>-7625.6900000000023</v>
          </cell>
          <cell r="L1036">
            <v>0</v>
          </cell>
        </row>
        <row r="1037">
          <cell r="C1037">
            <v>0</v>
          </cell>
          <cell r="D1037" t="str">
            <v>BANKEX25MAY58100PE</v>
          </cell>
          <cell r="E1037" t="str">
            <v>BANKEX</v>
          </cell>
          <cell r="G1037">
            <v>58100</v>
          </cell>
          <cell r="H1037" t="str">
            <v>PE</v>
          </cell>
          <cell r="J1037">
            <v>0</v>
          </cell>
          <cell r="K1037">
            <v>0</v>
          </cell>
          <cell r="L1037">
            <v>0</v>
          </cell>
        </row>
        <row r="1038">
          <cell r="C1038">
            <v>177.75</v>
          </cell>
          <cell r="D1038" t="str">
            <v>BANKEX25MAY64500CE</v>
          </cell>
          <cell r="E1038" t="str">
            <v>BANKEX</v>
          </cell>
          <cell r="G1038">
            <v>64500</v>
          </cell>
          <cell r="H1038" t="str">
            <v>CE</v>
          </cell>
          <cell r="J1038">
            <v>0</v>
          </cell>
          <cell r="K1038">
            <v>177.75</v>
          </cell>
          <cell r="L1038">
            <v>240</v>
          </cell>
        </row>
        <row r="1039">
          <cell r="C1039">
            <v>0</v>
          </cell>
          <cell r="D1039" t="str">
            <v>BANKEX25MAY55500PE</v>
          </cell>
          <cell r="E1039" t="str">
            <v>BANKEX</v>
          </cell>
          <cell r="G1039">
            <v>55500</v>
          </cell>
          <cell r="H1039" t="str">
            <v>PE</v>
          </cell>
          <cell r="J1039">
            <v>0</v>
          </cell>
          <cell r="K1039">
            <v>0</v>
          </cell>
          <cell r="L1039">
            <v>0</v>
          </cell>
        </row>
        <row r="1040">
          <cell r="C1040">
            <v>2415.6999999999998</v>
          </cell>
          <cell r="D1040" t="str">
            <v>SENSEX2552084800PE</v>
          </cell>
          <cell r="E1040" t="str">
            <v>SENSEX</v>
          </cell>
          <cell r="G1040">
            <v>84800</v>
          </cell>
          <cell r="H1040" t="str">
            <v>PE</v>
          </cell>
          <cell r="J1040">
            <v>2470.9900000000052</v>
          </cell>
          <cell r="K1040">
            <v>-55.290000000005421</v>
          </cell>
          <cell r="L1040">
            <v>380</v>
          </cell>
        </row>
        <row r="1041">
          <cell r="C1041">
            <v>0</v>
          </cell>
          <cell r="D1041" t="str">
            <v>SENSEX2552088600PE</v>
          </cell>
          <cell r="E1041" t="str">
            <v>SENSEX</v>
          </cell>
          <cell r="G1041">
            <v>88600</v>
          </cell>
          <cell r="H1041" t="str">
            <v>PE</v>
          </cell>
          <cell r="J1041">
            <v>6270.9900000000052</v>
          </cell>
          <cell r="K1041">
            <v>-6270.9900000000052</v>
          </cell>
          <cell r="L1041">
            <v>0</v>
          </cell>
        </row>
        <row r="1042">
          <cell r="C1042">
            <v>0</v>
          </cell>
          <cell r="D1042" t="str">
            <v>SENSEX2552084900PE</v>
          </cell>
          <cell r="E1042" t="str">
            <v>SENSEX</v>
          </cell>
          <cell r="G1042">
            <v>84900</v>
          </cell>
          <cell r="H1042" t="str">
            <v>PE</v>
          </cell>
          <cell r="J1042">
            <v>2570.9900000000052</v>
          </cell>
          <cell r="K1042">
            <v>-2570.9900000000052</v>
          </cell>
          <cell r="L1042">
            <v>0</v>
          </cell>
        </row>
        <row r="1043">
          <cell r="C1043">
            <v>1909.3</v>
          </cell>
          <cell r="D1043" t="str">
            <v>SENSEX2552080500CE</v>
          </cell>
          <cell r="E1043" t="str">
            <v>SENSEX</v>
          </cell>
          <cell r="G1043">
            <v>80500</v>
          </cell>
          <cell r="H1043" t="str">
            <v>CE</v>
          </cell>
          <cell r="J1043">
            <v>1829.0099999999948</v>
          </cell>
          <cell r="K1043">
            <v>80.290000000005193</v>
          </cell>
          <cell r="L1043">
            <v>9140</v>
          </cell>
        </row>
        <row r="1044">
          <cell r="C1044">
            <v>252.35</v>
          </cell>
          <cell r="D1044" t="str">
            <v>SENSEX2552082800CE</v>
          </cell>
          <cell r="E1044" t="str">
            <v>SENSEX</v>
          </cell>
          <cell r="G1044">
            <v>82800</v>
          </cell>
          <cell r="H1044" t="str">
            <v>CE</v>
          </cell>
          <cell r="J1044">
            <v>0</v>
          </cell>
          <cell r="K1044">
            <v>252.35</v>
          </cell>
          <cell r="L1044">
            <v>6367920</v>
          </cell>
        </row>
        <row r="1045">
          <cell r="C1045">
            <v>1</v>
          </cell>
          <cell r="D1045" t="str">
            <v>SENSEX2552067500PE</v>
          </cell>
          <cell r="E1045" t="str">
            <v>SENSEX</v>
          </cell>
          <cell r="G1045">
            <v>67500</v>
          </cell>
          <cell r="H1045" t="str">
            <v>PE</v>
          </cell>
          <cell r="J1045">
            <v>0</v>
          </cell>
          <cell r="K1045">
            <v>1</v>
          </cell>
          <cell r="L1045">
            <v>920</v>
          </cell>
        </row>
        <row r="1046">
          <cell r="C1046">
            <v>29.25</v>
          </cell>
          <cell r="D1046" t="str">
            <v>SENSEX2552084400CE</v>
          </cell>
          <cell r="E1046" t="str">
            <v>SENSEX</v>
          </cell>
          <cell r="G1046">
            <v>84400</v>
          </cell>
          <cell r="H1046" t="str">
            <v>CE</v>
          </cell>
          <cell r="J1046">
            <v>0</v>
          </cell>
          <cell r="K1046">
            <v>29.25</v>
          </cell>
          <cell r="L1046">
            <v>1972220</v>
          </cell>
        </row>
        <row r="1047">
          <cell r="C1047">
            <v>1022.25</v>
          </cell>
          <cell r="D1047" t="str">
            <v>SENSEX2552081500CE</v>
          </cell>
          <cell r="E1047" t="str">
            <v>SENSEX</v>
          </cell>
          <cell r="G1047">
            <v>81500</v>
          </cell>
          <cell r="H1047" t="str">
            <v>CE</v>
          </cell>
          <cell r="J1047">
            <v>829.00999999999476</v>
          </cell>
          <cell r="K1047">
            <v>193.24000000000524</v>
          </cell>
          <cell r="L1047">
            <v>277860</v>
          </cell>
        </row>
        <row r="1048">
          <cell r="C1048">
            <v>0</v>
          </cell>
          <cell r="D1048" t="str">
            <v>SENSEX2552073900PE</v>
          </cell>
          <cell r="E1048" t="str">
            <v>SENSEX</v>
          </cell>
          <cell r="G1048">
            <v>73900</v>
          </cell>
          <cell r="H1048" t="str">
            <v>PE</v>
          </cell>
          <cell r="J1048">
            <v>0</v>
          </cell>
          <cell r="K1048">
            <v>0</v>
          </cell>
          <cell r="L1048">
            <v>0</v>
          </cell>
        </row>
        <row r="1049">
          <cell r="C1049">
            <v>0</v>
          </cell>
          <cell r="D1049" t="str">
            <v>SENSEX2552076200CE</v>
          </cell>
          <cell r="E1049" t="str">
            <v>SENSEX</v>
          </cell>
          <cell r="G1049">
            <v>76200</v>
          </cell>
          <cell r="H1049" t="str">
            <v>CE</v>
          </cell>
          <cell r="J1049">
            <v>6129.0099999999948</v>
          </cell>
          <cell r="K1049">
            <v>-6129.0099999999948</v>
          </cell>
          <cell r="L1049">
            <v>0</v>
          </cell>
        </row>
        <row r="1050">
          <cell r="C1050">
            <v>3.05</v>
          </cell>
          <cell r="D1050" t="str">
            <v>SENSEX2552075400PE</v>
          </cell>
          <cell r="E1050" t="str">
            <v>SENSEX</v>
          </cell>
          <cell r="G1050">
            <v>75400</v>
          </cell>
          <cell r="H1050" t="str">
            <v>PE</v>
          </cell>
          <cell r="J1050">
            <v>0</v>
          </cell>
          <cell r="K1050">
            <v>3.05</v>
          </cell>
          <cell r="L1050">
            <v>126060</v>
          </cell>
        </row>
        <row r="1051">
          <cell r="C1051">
            <v>1</v>
          </cell>
          <cell r="D1051" t="str">
            <v>SENSEX2552067600PE</v>
          </cell>
          <cell r="E1051" t="str">
            <v>SENSEX</v>
          </cell>
          <cell r="G1051">
            <v>67600</v>
          </cell>
          <cell r="H1051" t="str">
            <v>PE</v>
          </cell>
          <cell r="J1051">
            <v>0</v>
          </cell>
          <cell r="K1051">
            <v>1</v>
          </cell>
          <cell r="L1051">
            <v>480</v>
          </cell>
        </row>
        <row r="1052">
          <cell r="C1052">
            <v>38.4</v>
          </cell>
          <cell r="D1052" t="str">
            <v>SENSEX2552084200CE</v>
          </cell>
          <cell r="E1052" t="str">
            <v>SENSEX</v>
          </cell>
          <cell r="G1052">
            <v>84200</v>
          </cell>
          <cell r="H1052" t="str">
            <v>CE</v>
          </cell>
          <cell r="J1052">
            <v>0</v>
          </cell>
          <cell r="K1052">
            <v>38.4</v>
          </cell>
          <cell r="L1052">
            <v>2406760</v>
          </cell>
        </row>
        <row r="1053">
          <cell r="C1053">
            <v>0</v>
          </cell>
          <cell r="D1053" t="str">
            <v>SENSEX2552069700CE</v>
          </cell>
          <cell r="E1053" t="str">
            <v>SENSEX</v>
          </cell>
          <cell r="G1053">
            <v>69700</v>
          </cell>
          <cell r="H1053" t="str">
            <v>CE</v>
          </cell>
          <cell r="J1053">
            <v>12629.009999999995</v>
          </cell>
          <cell r="K1053">
            <v>-12629.009999999995</v>
          </cell>
          <cell r="L1053">
            <v>0</v>
          </cell>
        </row>
        <row r="1054">
          <cell r="C1054">
            <v>0</v>
          </cell>
          <cell r="D1054" t="str">
            <v>SENSEX2552067900PE</v>
          </cell>
          <cell r="E1054" t="str">
            <v>SENSEX</v>
          </cell>
          <cell r="G1054">
            <v>67900</v>
          </cell>
          <cell r="H1054" t="str">
            <v>PE</v>
          </cell>
          <cell r="J1054">
            <v>0</v>
          </cell>
          <cell r="K1054">
            <v>0</v>
          </cell>
          <cell r="L1054">
            <v>0</v>
          </cell>
        </row>
        <row r="1055">
          <cell r="C1055">
            <v>0</v>
          </cell>
          <cell r="D1055" t="str">
            <v>SENSEX2552072100CE</v>
          </cell>
          <cell r="E1055" t="str">
            <v>SENSEX</v>
          </cell>
          <cell r="G1055">
            <v>72100</v>
          </cell>
          <cell r="H1055" t="str">
            <v>CE</v>
          </cell>
          <cell r="J1055">
            <v>10229.009999999995</v>
          </cell>
          <cell r="K1055">
            <v>-10229.009999999995</v>
          </cell>
          <cell r="L1055">
            <v>0</v>
          </cell>
        </row>
        <row r="1056">
          <cell r="C1056">
            <v>0</v>
          </cell>
          <cell r="D1056" t="str">
            <v>SENSEX2552087000PE</v>
          </cell>
          <cell r="E1056" t="str">
            <v>SENSEX</v>
          </cell>
          <cell r="G1056">
            <v>87000</v>
          </cell>
          <cell r="H1056" t="str">
            <v>PE</v>
          </cell>
          <cell r="J1056">
            <v>4670.9900000000052</v>
          </cell>
          <cell r="K1056">
            <v>-4670.9900000000052</v>
          </cell>
          <cell r="L1056">
            <v>0</v>
          </cell>
        </row>
        <row r="1057">
          <cell r="C1057">
            <v>0</v>
          </cell>
          <cell r="D1057" t="str">
            <v>SENSEX2552069000CE</v>
          </cell>
          <cell r="E1057" t="str">
            <v>SENSEX</v>
          </cell>
          <cell r="G1057">
            <v>69000</v>
          </cell>
          <cell r="H1057" t="str">
            <v>CE</v>
          </cell>
          <cell r="J1057">
            <v>13329.009999999995</v>
          </cell>
          <cell r="K1057">
            <v>-13329.009999999995</v>
          </cell>
          <cell r="L1057">
            <v>0</v>
          </cell>
        </row>
        <row r="1058">
          <cell r="C1058">
            <v>0</v>
          </cell>
          <cell r="D1058" t="str">
            <v>SENSEX2552090000PE</v>
          </cell>
          <cell r="E1058" t="str">
            <v>SENSEX</v>
          </cell>
          <cell r="G1058">
            <v>90000</v>
          </cell>
          <cell r="H1058" t="str">
            <v>PE</v>
          </cell>
          <cell r="J1058">
            <v>7670.9900000000052</v>
          </cell>
          <cell r="K1058">
            <v>-7670.9900000000052</v>
          </cell>
          <cell r="L1058">
            <v>0</v>
          </cell>
        </row>
        <row r="1059">
          <cell r="C1059">
            <v>1906.5</v>
          </cell>
          <cell r="D1059" t="str">
            <v>SENSEX2552084300PE</v>
          </cell>
          <cell r="E1059" t="str">
            <v>SENSEX</v>
          </cell>
          <cell r="G1059">
            <v>84300</v>
          </cell>
          <cell r="H1059" t="str">
            <v>PE</v>
          </cell>
          <cell r="J1059">
            <v>1970.9900000000052</v>
          </cell>
          <cell r="K1059">
            <v>-64.490000000005239</v>
          </cell>
          <cell r="L1059">
            <v>2220</v>
          </cell>
        </row>
        <row r="1060">
          <cell r="C1060">
            <v>0</v>
          </cell>
          <cell r="D1060" t="str">
            <v>SENSEX2552089400PE</v>
          </cell>
          <cell r="E1060" t="str">
            <v>SENSEX</v>
          </cell>
          <cell r="G1060">
            <v>89400</v>
          </cell>
          <cell r="H1060" t="str">
            <v>PE</v>
          </cell>
          <cell r="J1060">
            <v>7070.9900000000052</v>
          </cell>
          <cell r="K1060">
            <v>-7070.9900000000052</v>
          </cell>
          <cell r="L1060">
            <v>0</v>
          </cell>
        </row>
        <row r="1061">
          <cell r="C1061">
            <v>0</v>
          </cell>
          <cell r="D1061" t="str">
            <v>SENSEX2552066400PE</v>
          </cell>
          <cell r="E1061" t="str">
            <v>SENSEX</v>
          </cell>
          <cell r="G1061">
            <v>66400</v>
          </cell>
          <cell r="H1061" t="str">
            <v>PE</v>
          </cell>
          <cell r="J1061">
            <v>0</v>
          </cell>
          <cell r="K1061">
            <v>0</v>
          </cell>
          <cell r="L1061">
            <v>0</v>
          </cell>
        </row>
        <row r="1062">
          <cell r="C1062">
            <v>552.15</v>
          </cell>
          <cell r="D1062" t="str">
            <v>SENSEX2552082600PE</v>
          </cell>
          <cell r="E1062" t="str">
            <v>SENSEX</v>
          </cell>
          <cell r="G1062">
            <v>82600</v>
          </cell>
          <cell r="H1062" t="str">
            <v>PE</v>
          </cell>
          <cell r="J1062">
            <v>270.99000000000524</v>
          </cell>
          <cell r="K1062">
            <v>281.15999999999474</v>
          </cell>
          <cell r="L1062">
            <v>2096580</v>
          </cell>
        </row>
        <row r="1063">
          <cell r="C1063">
            <v>1379.5</v>
          </cell>
          <cell r="D1063" t="str">
            <v>SENSEX2552083700PE</v>
          </cell>
          <cell r="E1063" t="str">
            <v>SENSEX</v>
          </cell>
          <cell r="G1063">
            <v>83700</v>
          </cell>
          <cell r="H1063" t="str">
            <v>PE</v>
          </cell>
          <cell r="J1063">
            <v>1370.9900000000052</v>
          </cell>
          <cell r="K1063">
            <v>8.5099999999947613</v>
          </cell>
          <cell r="L1063">
            <v>3380</v>
          </cell>
        </row>
        <row r="1064">
          <cell r="C1064">
            <v>73.349999999999994</v>
          </cell>
          <cell r="D1064" t="str">
            <v>SENSEX2552080800PE</v>
          </cell>
          <cell r="E1064" t="str">
            <v>SENSEX</v>
          </cell>
          <cell r="G1064">
            <v>80800</v>
          </cell>
          <cell r="H1064" t="str">
            <v>PE</v>
          </cell>
          <cell r="J1064">
            <v>0</v>
          </cell>
          <cell r="K1064">
            <v>73.349999999999994</v>
          </cell>
          <cell r="L1064">
            <v>2754220</v>
          </cell>
        </row>
        <row r="1065">
          <cell r="C1065">
            <v>6.35</v>
          </cell>
          <cell r="D1065" t="str">
            <v>SENSEX2552085900CE</v>
          </cell>
          <cell r="E1065" t="str">
            <v>SENSEX</v>
          </cell>
          <cell r="G1065">
            <v>85900</v>
          </cell>
          <cell r="H1065" t="str">
            <v>CE</v>
          </cell>
          <cell r="J1065">
            <v>0</v>
          </cell>
          <cell r="K1065">
            <v>6.35</v>
          </cell>
          <cell r="L1065">
            <v>616000</v>
          </cell>
        </row>
        <row r="1066">
          <cell r="C1066">
            <v>1406.75</v>
          </cell>
          <cell r="D1066" t="str">
            <v>SENSEX2552081100CE</v>
          </cell>
          <cell r="E1066" t="str">
            <v>SENSEX</v>
          </cell>
          <cell r="G1066">
            <v>81100</v>
          </cell>
          <cell r="H1066" t="str">
            <v>CE</v>
          </cell>
          <cell r="J1066">
            <v>1229.0099999999948</v>
          </cell>
          <cell r="K1066">
            <v>177.74000000000524</v>
          </cell>
          <cell r="L1066">
            <v>18260</v>
          </cell>
        </row>
        <row r="1067">
          <cell r="C1067">
            <v>0</v>
          </cell>
          <cell r="D1067" t="str">
            <v>SENSEX2552065900CE</v>
          </cell>
          <cell r="E1067" t="str">
            <v>SENSEX</v>
          </cell>
          <cell r="G1067">
            <v>65900</v>
          </cell>
          <cell r="H1067" t="str">
            <v>CE</v>
          </cell>
          <cell r="J1067">
            <v>16429.009999999995</v>
          </cell>
          <cell r="K1067">
            <v>-16429.009999999995</v>
          </cell>
          <cell r="L1067">
            <v>0</v>
          </cell>
        </row>
        <row r="1068">
          <cell r="C1068">
            <v>0</v>
          </cell>
          <cell r="D1068" t="str">
            <v>SENSEX2552070000CE</v>
          </cell>
          <cell r="E1068" t="str">
            <v>SENSEX</v>
          </cell>
          <cell r="G1068">
            <v>70000</v>
          </cell>
          <cell r="H1068" t="str">
            <v>CE</v>
          </cell>
          <cell r="J1068">
            <v>12329.009999999995</v>
          </cell>
          <cell r="K1068">
            <v>-12329.009999999995</v>
          </cell>
          <cell r="L1068">
            <v>0</v>
          </cell>
        </row>
        <row r="1069">
          <cell r="C1069">
            <v>0</v>
          </cell>
          <cell r="D1069" t="str">
            <v>SENSEX2552086600PE</v>
          </cell>
          <cell r="E1069" t="str">
            <v>SENSEX</v>
          </cell>
          <cell r="G1069">
            <v>86600</v>
          </cell>
          <cell r="H1069" t="str">
            <v>PE</v>
          </cell>
          <cell r="J1069">
            <v>4270.9900000000052</v>
          </cell>
          <cell r="K1069">
            <v>-4270.9900000000052</v>
          </cell>
          <cell r="L1069">
            <v>0</v>
          </cell>
        </row>
        <row r="1070">
          <cell r="C1070">
            <v>5.15</v>
          </cell>
          <cell r="D1070" t="str">
            <v>SENSEX2552086200CE</v>
          </cell>
          <cell r="E1070" t="str">
            <v>SENSEX</v>
          </cell>
          <cell r="G1070">
            <v>86200</v>
          </cell>
          <cell r="H1070" t="str">
            <v>CE</v>
          </cell>
          <cell r="J1070">
            <v>0</v>
          </cell>
          <cell r="K1070">
            <v>5.15</v>
          </cell>
          <cell r="L1070">
            <v>576100</v>
          </cell>
        </row>
        <row r="1071">
          <cell r="C1071">
            <v>0</v>
          </cell>
          <cell r="D1071" t="str">
            <v>SENSEX2552087900PE</v>
          </cell>
          <cell r="E1071" t="str">
            <v>SENSEX</v>
          </cell>
          <cell r="G1071">
            <v>87900</v>
          </cell>
          <cell r="H1071" t="str">
            <v>PE</v>
          </cell>
          <cell r="J1071">
            <v>5570.9900000000052</v>
          </cell>
          <cell r="K1071">
            <v>-5570.9900000000052</v>
          </cell>
          <cell r="L1071">
            <v>0</v>
          </cell>
        </row>
        <row r="1072">
          <cell r="C1072">
            <v>0</v>
          </cell>
          <cell r="D1072" t="str">
            <v>SENSEX2552076700CE</v>
          </cell>
          <cell r="E1072" t="str">
            <v>SENSEX</v>
          </cell>
          <cell r="G1072">
            <v>76700</v>
          </cell>
          <cell r="H1072" t="str">
            <v>CE</v>
          </cell>
          <cell r="J1072">
            <v>5629.0099999999948</v>
          </cell>
          <cell r="K1072">
            <v>-5629.0099999999948</v>
          </cell>
          <cell r="L1072">
            <v>0</v>
          </cell>
        </row>
        <row r="1073">
          <cell r="C1073">
            <v>0</v>
          </cell>
          <cell r="D1073" t="str">
            <v>SENSEX2552085400PE</v>
          </cell>
          <cell r="E1073" t="str">
            <v>SENSEX</v>
          </cell>
          <cell r="G1073">
            <v>85400</v>
          </cell>
          <cell r="H1073" t="str">
            <v>PE</v>
          </cell>
          <cell r="J1073">
            <v>3070.9900000000052</v>
          </cell>
          <cell r="K1073">
            <v>-3070.9900000000052</v>
          </cell>
          <cell r="L1073">
            <v>0</v>
          </cell>
        </row>
        <row r="1074">
          <cell r="C1074">
            <v>0</v>
          </cell>
          <cell r="D1074" t="str">
            <v>SENSEX2552087500PE</v>
          </cell>
          <cell r="E1074" t="str">
            <v>SENSEX</v>
          </cell>
          <cell r="G1074">
            <v>87500</v>
          </cell>
          <cell r="H1074" t="str">
            <v>PE</v>
          </cell>
          <cell r="J1074">
            <v>5170.9900000000052</v>
          </cell>
          <cell r="K1074">
            <v>-5170.9900000000052</v>
          </cell>
          <cell r="L1074">
            <v>0</v>
          </cell>
        </row>
        <row r="1075">
          <cell r="C1075">
            <v>1.75</v>
          </cell>
          <cell r="D1075" t="str">
            <v>SENSEX2552089400CE</v>
          </cell>
          <cell r="E1075" t="str">
            <v>SENSEX</v>
          </cell>
          <cell r="G1075">
            <v>89400</v>
          </cell>
          <cell r="H1075" t="str">
            <v>CE</v>
          </cell>
          <cell r="J1075">
            <v>0</v>
          </cell>
          <cell r="K1075">
            <v>1.75</v>
          </cell>
          <cell r="L1075">
            <v>30440</v>
          </cell>
        </row>
        <row r="1076">
          <cell r="C1076">
            <v>2965.6</v>
          </cell>
          <cell r="D1076" t="str">
            <v>SENSEX2552079500CE</v>
          </cell>
          <cell r="E1076" t="str">
            <v>SENSEX</v>
          </cell>
          <cell r="G1076">
            <v>79500</v>
          </cell>
          <cell r="H1076" t="str">
            <v>CE</v>
          </cell>
          <cell r="J1076">
            <v>2829.0099999999948</v>
          </cell>
          <cell r="K1076">
            <v>136.59000000000515</v>
          </cell>
          <cell r="L1076">
            <v>1360</v>
          </cell>
        </row>
        <row r="1077">
          <cell r="C1077">
            <v>0</v>
          </cell>
          <cell r="D1077" t="str">
            <v>SENSEX2552089200PE</v>
          </cell>
          <cell r="E1077" t="str">
            <v>SENSEX</v>
          </cell>
          <cell r="G1077">
            <v>89200</v>
          </cell>
          <cell r="H1077" t="str">
            <v>PE</v>
          </cell>
          <cell r="J1077">
            <v>6870.9900000000052</v>
          </cell>
          <cell r="K1077">
            <v>-6870.9900000000052</v>
          </cell>
          <cell r="L1077">
            <v>0</v>
          </cell>
        </row>
        <row r="1078">
          <cell r="C1078">
            <v>1.25</v>
          </cell>
          <cell r="D1078" t="str">
            <v>SENSEX2552069600PE</v>
          </cell>
          <cell r="E1078" t="str">
            <v>SENSEX</v>
          </cell>
          <cell r="G1078">
            <v>69600</v>
          </cell>
          <cell r="H1078" t="str">
            <v>PE</v>
          </cell>
          <cell r="J1078">
            <v>0</v>
          </cell>
          <cell r="K1078">
            <v>1.25</v>
          </cell>
          <cell r="L1078">
            <v>6880</v>
          </cell>
        </row>
        <row r="1079">
          <cell r="C1079">
            <v>0</v>
          </cell>
          <cell r="D1079" t="str">
            <v>SENSEX2552087300PE</v>
          </cell>
          <cell r="E1079" t="str">
            <v>SENSEX</v>
          </cell>
          <cell r="G1079">
            <v>87300</v>
          </cell>
          <cell r="H1079" t="str">
            <v>PE</v>
          </cell>
          <cell r="J1079">
            <v>4970.9900000000052</v>
          </cell>
          <cell r="K1079">
            <v>-4970.9900000000052</v>
          </cell>
          <cell r="L1079">
            <v>0</v>
          </cell>
        </row>
        <row r="1080">
          <cell r="C1080">
            <v>2.4</v>
          </cell>
          <cell r="D1080" t="str">
            <v>SENSEX2552074200PE</v>
          </cell>
          <cell r="E1080" t="str">
            <v>SENSEX</v>
          </cell>
          <cell r="G1080">
            <v>74200</v>
          </cell>
          <cell r="H1080" t="str">
            <v>PE</v>
          </cell>
          <cell r="J1080">
            <v>0</v>
          </cell>
          <cell r="K1080">
            <v>2.4</v>
          </cell>
          <cell r="L1080">
            <v>27700</v>
          </cell>
        </row>
        <row r="1081">
          <cell r="C1081">
            <v>3042.45</v>
          </cell>
          <cell r="D1081" t="str">
            <v>SENSEX2552079300CE</v>
          </cell>
          <cell r="E1081" t="str">
            <v>SENSEX</v>
          </cell>
          <cell r="G1081">
            <v>79300</v>
          </cell>
          <cell r="H1081" t="str">
            <v>CE</v>
          </cell>
          <cell r="J1081">
            <v>3029.0099999999948</v>
          </cell>
          <cell r="K1081">
            <v>13.440000000005057</v>
          </cell>
          <cell r="L1081">
            <v>80</v>
          </cell>
        </row>
        <row r="1082">
          <cell r="C1082">
            <v>221.15</v>
          </cell>
          <cell r="D1082" t="str">
            <v>SENSEX2552082900CE</v>
          </cell>
          <cell r="E1082" t="str">
            <v>SENSEX</v>
          </cell>
          <cell r="G1082">
            <v>82900</v>
          </cell>
          <cell r="H1082" t="str">
            <v>CE</v>
          </cell>
          <cell r="J1082">
            <v>0</v>
          </cell>
          <cell r="K1082">
            <v>221.15</v>
          </cell>
          <cell r="L1082">
            <v>5083600</v>
          </cell>
        </row>
        <row r="1083">
          <cell r="C1083">
            <v>0</v>
          </cell>
          <cell r="D1083" t="str">
            <v>SENSEX2552073900CE</v>
          </cell>
          <cell r="E1083" t="str">
            <v>SENSEX</v>
          </cell>
          <cell r="G1083">
            <v>73900</v>
          </cell>
          <cell r="H1083" t="str">
            <v>CE</v>
          </cell>
          <cell r="J1083">
            <v>8429.0099999999948</v>
          </cell>
          <cell r="K1083">
            <v>-8429.0099999999948</v>
          </cell>
          <cell r="L1083">
            <v>0</v>
          </cell>
        </row>
        <row r="1084">
          <cell r="C1084">
            <v>3.95</v>
          </cell>
          <cell r="D1084" t="str">
            <v>SENSEX2552076100PE</v>
          </cell>
          <cell r="E1084" t="str">
            <v>SENSEX</v>
          </cell>
          <cell r="G1084">
            <v>76100</v>
          </cell>
          <cell r="H1084" t="str">
            <v>PE</v>
          </cell>
          <cell r="J1084">
            <v>0</v>
          </cell>
          <cell r="K1084">
            <v>3.95</v>
          </cell>
          <cell r="L1084">
            <v>116020</v>
          </cell>
        </row>
        <row r="1085">
          <cell r="C1085">
            <v>0</v>
          </cell>
          <cell r="D1085" t="str">
            <v>SENSEX2552069800CE</v>
          </cell>
          <cell r="E1085" t="str">
            <v>SENSEX</v>
          </cell>
          <cell r="G1085">
            <v>69800</v>
          </cell>
          <cell r="H1085" t="str">
            <v>CE</v>
          </cell>
          <cell r="J1085">
            <v>12529.009999999995</v>
          </cell>
          <cell r="K1085">
            <v>-12529.009999999995</v>
          </cell>
          <cell r="L1085">
            <v>0</v>
          </cell>
        </row>
        <row r="1086">
          <cell r="C1086">
            <v>2.65</v>
          </cell>
          <cell r="D1086" t="str">
            <v>SENSEX2552075000PE</v>
          </cell>
          <cell r="E1086" t="str">
            <v>SENSEX</v>
          </cell>
          <cell r="G1086">
            <v>75000</v>
          </cell>
          <cell r="H1086" t="str">
            <v>PE</v>
          </cell>
          <cell r="J1086">
            <v>0</v>
          </cell>
          <cell r="K1086">
            <v>2.65</v>
          </cell>
          <cell r="L1086">
            <v>1502720</v>
          </cell>
        </row>
        <row r="1087">
          <cell r="C1087">
            <v>1.65</v>
          </cell>
          <cell r="D1087" t="str">
            <v>SENSEX2552090000CE</v>
          </cell>
          <cell r="E1087" t="str">
            <v>SENSEX</v>
          </cell>
          <cell r="G1087">
            <v>90000</v>
          </cell>
          <cell r="H1087" t="str">
            <v>CE</v>
          </cell>
          <cell r="J1087">
            <v>0</v>
          </cell>
          <cell r="K1087">
            <v>1.65</v>
          </cell>
          <cell r="L1087">
            <v>2522500</v>
          </cell>
        </row>
        <row r="1088">
          <cell r="C1088">
            <v>1.1000000000000001</v>
          </cell>
          <cell r="D1088" t="str">
            <v>SENSEX2552068000PE</v>
          </cell>
          <cell r="E1088" t="str">
            <v>SENSEX</v>
          </cell>
          <cell r="G1088">
            <v>68000</v>
          </cell>
          <cell r="H1088" t="str">
            <v>PE</v>
          </cell>
          <cell r="J1088">
            <v>0</v>
          </cell>
          <cell r="K1088">
            <v>1.1000000000000001</v>
          </cell>
          <cell r="L1088">
            <v>21680</v>
          </cell>
        </row>
        <row r="1089">
          <cell r="C1089">
            <v>0</v>
          </cell>
          <cell r="D1089" t="str">
            <v>SENSEX2552066200PE</v>
          </cell>
          <cell r="E1089" t="str">
            <v>SENSEX</v>
          </cell>
          <cell r="G1089">
            <v>66200</v>
          </cell>
          <cell r="H1089" t="str">
            <v>PE</v>
          </cell>
          <cell r="J1089">
            <v>0</v>
          </cell>
          <cell r="K1089">
            <v>0</v>
          </cell>
          <cell r="L1089">
            <v>0</v>
          </cell>
        </row>
        <row r="1090">
          <cell r="C1090">
            <v>2132.4499999999998</v>
          </cell>
          <cell r="D1090" t="str">
            <v>SENSEX2552080300CE</v>
          </cell>
          <cell r="E1090" t="str">
            <v>SENSEX</v>
          </cell>
          <cell r="G1090">
            <v>80300</v>
          </cell>
          <cell r="H1090" t="str">
            <v>CE</v>
          </cell>
          <cell r="J1090">
            <v>2029.0099999999948</v>
          </cell>
          <cell r="K1090">
            <v>103.44000000000506</v>
          </cell>
          <cell r="L1090">
            <v>900</v>
          </cell>
        </row>
        <row r="1091">
          <cell r="C1091">
            <v>8.5500000000000007</v>
          </cell>
          <cell r="D1091" t="str">
            <v>SENSEX2552085500CE</v>
          </cell>
          <cell r="E1091" t="str">
            <v>SENSEX</v>
          </cell>
          <cell r="G1091">
            <v>85500</v>
          </cell>
          <cell r="H1091" t="str">
            <v>CE</v>
          </cell>
          <cell r="J1091">
            <v>0</v>
          </cell>
          <cell r="K1091">
            <v>8.5500000000000007</v>
          </cell>
          <cell r="L1091">
            <v>3950020</v>
          </cell>
        </row>
        <row r="1092">
          <cell r="C1092">
            <v>1</v>
          </cell>
          <cell r="D1092" t="str">
            <v>SENSEX2552066000PE</v>
          </cell>
          <cell r="E1092" t="str">
            <v>SENSEX</v>
          </cell>
          <cell r="G1092">
            <v>66000</v>
          </cell>
          <cell r="H1092" t="str">
            <v>PE</v>
          </cell>
          <cell r="J1092">
            <v>0</v>
          </cell>
          <cell r="K1092">
            <v>1</v>
          </cell>
          <cell r="L1092">
            <v>284700</v>
          </cell>
        </row>
        <row r="1093">
          <cell r="C1093">
            <v>0</v>
          </cell>
          <cell r="D1093" t="str">
            <v>SENSEX2552075200CE</v>
          </cell>
          <cell r="E1093" t="str">
            <v>SENSEX</v>
          </cell>
          <cell r="G1093">
            <v>75200</v>
          </cell>
          <cell r="H1093" t="str">
            <v>CE</v>
          </cell>
          <cell r="J1093">
            <v>7129.0099999999948</v>
          </cell>
          <cell r="K1093">
            <v>-7129.0099999999948</v>
          </cell>
          <cell r="L1093">
            <v>0</v>
          </cell>
        </row>
        <row r="1094">
          <cell r="C1094">
            <v>0.95</v>
          </cell>
          <cell r="D1094" t="str">
            <v>SENSEX2552066900PE</v>
          </cell>
          <cell r="E1094" t="str">
            <v>SENSEX</v>
          </cell>
          <cell r="G1094">
            <v>66900</v>
          </cell>
          <cell r="H1094" t="str">
            <v>PE</v>
          </cell>
          <cell r="J1094">
            <v>0</v>
          </cell>
          <cell r="K1094">
            <v>0.95</v>
          </cell>
          <cell r="L1094">
            <v>6020</v>
          </cell>
        </row>
        <row r="1095">
          <cell r="C1095">
            <v>0</v>
          </cell>
          <cell r="D1095" t="str">
            <v>SENSEX2552070300CE</v>
          </cell>
          <cell r="E1095" t="str">
            <v>SENSEX</v>
          </cell>
          <cell r="G1095">
            <v>70300</v>
          </cell>
          <cell r="H1095" t="str">
            <v>CE</v>
          </cell>
          <cell r="J1095">
            <v>12029.009999999995</v>
          </cell>
          <cell r="K1095">
            <v>-12029.009999999995</v>
          </cell>
          <cell r="L1095">
            <v>0</v>
          </cell>
        </row>
        <row r="1096">
          <cell r="C1096">
            <v>19.8</v>
          </cell>
          <cell r="D1096" t="str">
            <v>SENSEX2552084700CE</v>
          </cell>
          <cell r="E1096" t="str">
            <v>SENSEX</v>
          </cell>
          <cell r="G1096">
            <v>84700</v>
          </cell>
          <cell r="H1096" t="str">
            <v>CE</v>
          </cell>
          <cell r="J1096">
            <v>0</v>
          </cell>
          <cell r="K1096">
            <v>19.8</v>
          </cell>
          <cell r="L1096">
            <v>2462720</v>
          </cell>
        </row>
        <row r="1097">
          <cell r="C1097">
            <v>2.2000000000000002</v>
          </cell>
          <cell r="D1097" t="str">
            <v>SENSEX2552088400CE</v>
          </cell>
          <cell r="E1097" t="str">
            <v>SENSEX</v>
          </cell>
          <cell r="G1097">
            <v>88400</v>
          </cell>
          <cell r="H1097" t="str">
            <v>CE</v>
          </cell>
          <cell r="J1097">
            <v>0</v>
          </cell>
          <cell r="K1097">
            <v>2.2000000000000002</v>
          </cell>
          <cell r="L1097">
            <v>30240</v>
          </cell>
        </row>
        <row r="1098">
          <cell r="C1098">
            <v>0</v>
          </cell>
          <cell r="D1098" t="str">
            <v>SENSEX2552086700PE</v>
          </cell>
          <cell r="E1098" t="str">
            <v>SENSEX</v>
          </cell>
          <cell r="G1098">
            <v>86700</v>
          </cell>
          <cell r="H1098" t="str">
            <v>PE</v>
          </cell>
          <cell r="J1098">
            <v>4370.9900000000052</v>
          </cell>
          <cell r="K1098">
            <v>-4370.9900000000052</v>
          </cell>
          <cell r="L1098">
            <v>0</v>
          </cell>
        </row>
        <row r="1099">
          <cell r="C1099">
            <v>0</v>
          </cell>
          <cell r="D1099" t="str">
            <v>SENSEX2552078200CE</v>
          </cell>
          <cell r="E1099" t="str">
            <v>SENSEX</v>
          </cell>
          <cell r="G1099">
            <v>78200</v>
          </cell>
          <cell r="H1099" t="str">
            <v>CE</v>
          </cell>
          <cell r="J1099">
            <v>4129.0099999999948</v>
          </cell>
          <cell r="K1099">
            <v>-4129.0099999999948</v>
          </cell>
          <cell r="L1099">
            <v>0</v>
          </cell>
        </row>
        <row r="1100">
          <cell r="C1100">
            <v>0</v>
          </cell>
          <cell r="D1100" t="str">
            <v>SENSEX2552087600PE</v>
          </cell>
          <cell r="E1100" t="str">
            <v>SENSEX</v>
          </cell>
          <cell r="G1100">
            <v>87600</v>
          </cell>
          <cell r="H1100" t="str">
            <v>PE</v>
          </cell>
          <cell r="J1100">
            <v>5270.9900000000052</v>
          </cell>
          <cell r="K1100">
            <v>-5270.9900000000052</v>
          </cell>
          <cell r="L1100">
            <v>0</v>
          </cell>
        </row>
        <row r="1101">
          <cell r="C1101">
            <v>0</v>
          </cell>
          <cell r="D1101" t="str">
            <v>SENSEX2552089600PE</v>
          </cell>
          <cell r="E1101" t="str">
            <v>SENSEX</v>
          </cell>
          <cell r="G1101">
            <v>89600</v>
          </cell>
          <cell r="H1101" t="str">
            <v>PE</v>
          </cell>
          <cell r="J1101">
            <v>7270.9900000000052</v>
          </cell>
          <cell r="K1101">
            <v>-7270.9900000000052</v>
          </cell>
          <cell r="L1101">
            <v>0</v>
          </cell>
        </row>
        <row r="1102">
          <cell r="C1102">
            <v>21.5</v>
          </cell>
          <cell r="D1102" t="str">
            <v>SENSEX2552079400PE</v>
          </cell>
          <cell r="E1102" t="str">
            <v>SENSEX</v>
          </cell>
          <cell r="G1102">
            <v>79400</v>
          </cell>
          <cell r="H1102" t="str">
            <v>PE</v>
          </cell>
          <cell r="J1102">
            <v>0</v>
          </cell>
          <cell r="K1102">
            <v>21.5</v>
          </cell>
          <cell r="L1102">
            <v>991600</v>
          </cell>
        </row>
        <row r="1103">
          <cell r="C1103">
            <v>1.3</v>
          </cell>
          <cell r="D1103" t="str">
            <v>SENSEX2552070500PE</v>
          </cell>
          <cell r="E1103" t="str">
            <v>SENSEX</v>
          </cell>
          <cell r="G1103">
            <v>70500</v>
          </cell>
          <cell r="H1103" t="str">
            <v>PE</v>
          </cell>
          <cell r="J1103">
            <v>0</v>
          </cell>
          <cell r="K1103">
            <v>1.3</v>
          </cell>
          <cell r="L1103">
            <v>44760</v>
          </cell>
        </row>
        <row r="1104">
          <cell r="C1104">
            <v>43.65</v>
          </cell>
          <cell r="D1104" t="str">
            <v>SENSEX2552084100CE</v>
          </cell>
          <cell r="E1104" t="str">
            <v>SENSEX</v>
          </cell>
          <cell r="G1104">
            <v>84100</v>
          </cell>
          <cell r="H1104" t="str">
            <v>CE</v>
          </cell>
          <cell r="J1104">
            <v>0</v>
          </cell>
          <cell r="K1104">
            <v>43.65</v>
          </cell>
          <cell r="L1104">
            <v>2229120</v>
          </cell>
        </row>
        <row r="1105">
          <cell r="C1105">
            <v>6.8</v>
          </cell>
          <cell r="D1105" t="str">
            <v>SENSEX2552077300PE</v>
          </cell>
          <cell r="E1105" t="str">
            <v>SENSEX</v>
          </cell>
          <cell r="G1105">
            <v>77300</v>
          </cell>
          <cell r="H1105" t="str">
            <v>PE</v>
          </cell>
          <cell r="J1105">
            <v>0</v>
          </cell>
          <cell r="K1105">
            <v>6.8</v>
          </cell>
          <cell r="L1105">
            <v>277320</v>
          </cell>
        </row>
        <row r="1106">
          <cell r="C1106">
            <v>613.45000000000005</v>
          </cell>
          <cell r="D1106" t="str">
            <v>SENSEX2552082700PE</v>
          </cell>
          <cell r="E1106" t="str">
            <v>SENSEX</v>
          </cell>
          <cell r="G1106">
            <v>82700</v>
          </cell>
          <cell r="H1106" t="str">
            <v>PE</v>
          </cell>
          <cell r="J1106">
            <v>370.99000000000524</v>
          </cell>
          <cell r="K1106">
            <v>242.45999999999481</v>
          </cell>
          <cell r="L1106">
            <v>1098060</v>
          </cell>
        </row>
        <row r="1107">
          <cell r="C1107">
            <v>67</v>
          </cell>
          <cell r="D1107" t="str">
            <v>SENSEX2552083800CE</v>
          </cell>
          <cell r="E1107" t="str">
            <v>SENSEX</v>
          </cell>
          <cell r="G1107">
            <v>83800</v>
          </cell>
          <cell r="H1107" t="str">
            <v>CE</v>
          </cell>
          <cell r="J1107">
            <v>0</v>
          </cell>
          <cell r="K1107">
            <v>67</v>
          </cell>
          <cell r="L1107">
            <v>4003520</v>
          </cell>
        </row>
        <row r="1108">
          <cell r="C1108">
            <v>0</v>
          </cell>
          <cell r="D1108" t="str">
            <v>SENSEX2552065800CE</v>
          </cell>
          <cell r="E1108" t="str">
            <v>SENSEX</v>
          </cell>
          <cell r="G1108">
            <v>65800</v>
          </cell>
          <cell r="H1108" t="str">
            <v>CE</v>
          </cell>
          <cell r="J1108">
            <v>16529.009999999995</v>
          </cell>
          <cell r="K1108">
            <v>-16529.009999999995</v>
          </cell>
          <cell r="L1108">
            <v>0</v>
          </cell>
        </row>
        <row r="1109">
          <cell r="C1109">
            <v>0</v>
          </cell>
          <cell r="D1109" t="str">
            <v>SENSEX2552071500CE</v>
          </cell>
          <cell r="E1109" t="str">
            <v>SENSEX</v>
          </cell>
          <cell r="G1109">
            <v>71500</v>
          </cell>
          <cell r="H1109" t="str">
            <v>CE</v>
          </cell>
          <cell r="J1109">
            <v>10829.009999999995</v>
          </cell>
          <cell r="K1109">
            <v>-10829.009999999995</v>
          </cell>
          <cell r="L1109">
            <v>0</v>
          </cell>
        </row>
        <row r="1110">
          <cell r="C1110">
            <v>0</v>
          </cell>
          <cell r="D1110" t="str">
            <v>SENSEX2552067800PE</v>
          </cell>
          <cell r="E1110" t="str">
            <v>SENSEX</v>
          </cell>
          <cell r="G1110">
            <v>67800</v>
          </cell>
          <cell r="H1110" t="str">
            <v>PE</v>
          </cell>
          <cell r="J1110">
            <v>0</v>
          </cell>
          <cell r="K1110">
            <v>0</v>
          </cell>
          <cell r="L1110">
            <v>0</v>
          </cell>
        </row>
        <row r="1111">
          <cell r="C1111">
            <v>0</v>
          </cell>
          <cell r="D1111" t="str">
            <v>SENSEX2552073800PE</v>
          </cell>
          <cell r="E1111" t="str">
            <v>SENSEX</v>
          </cell>
          <cell r="G1111">
            <v>73800</v>
          </cell>
          <cell r="H1111" t="str">
            <v>PE</v>
          </cell>
          <cell r="J1111">
            <v>0</v>
          </cell>
          <cell r="K1111">
            <v>0</v>
          </cell>
          <cell r="L1111">
            <v>0</v>
          </cell>
        </row>
        <row r="1112">
          <cell r="C1112">
            <v>0</v>
          </cell>
          <cell r="D1112" t="str">
            <v>SENSEX2552071700PE</v>
          </cell>
          <cell r="E1112" t="str">
            <v>SENSEX</v>
          </cell>
          <cell r="G1112">
            <v>71700</v>
          </cell>
          <cell r="H1112" t="str">
            <v>PE</v>
          </cell>
          <cell r="J1112">
            <v>0</v>
          </cell>
          <cell r="K1112">
            <v>0</v>
          </cell>
          <cell r="L1112">
            <v>0</v>
          </cell>
        </row>
        <row r="1113">
          <cell r="C1113">
            <v>0</v>
          </cell>
          <cell r="D1113" t="str">
            <v>SENSEX2552070800PE</v>
          </cell>
          <cell r="E1113" t="str">
            <v>SENSEX</v>
          </cell>
          <cell r="G1113">
            <v>70800</v>
          </cell>
          <cell r="H1113" t="str">
            <v>PE</v>
          </cell>
          <cell r="J1113">
            <v>0</v>
          </cell>
          <cell r="K1113">
            <v>0</v>
          </cell>
          <cell r="L1113">
            <v>0</v>
          </cell>
        </row>
        <row r="1114">
          <cell r="C1114">
            <v>76.3</v>
          </cell>
          <cell r="D1114" t="str">
            <v>SENSEX2552083700CE</v>
          </cell>
          <cell r="E1114" t="str">
            <v>SENSEX</v>
          </cell>
          <cell r="G1114">
            <v>83700</v>
          </cell>
          <cell r="H1114" t="str">
            <v>CE</v>
          </cell>
          <cell r="J1114">
            <v>0</v>
          </cell>
          <cell r="K1114">
            <v>76.3</v>
          </cell>
          <cell r="L1114">
            <v>3982880</v>
          </cell>
        </row>
        <row r="1115">
          <cell r="C1115">
            <v>0</v>
          </cell>
          <cell r="D1115" t="str">
            <v>SENSEX2552074500CE</v>
          </cell>
          <cell r="E1115" t="str">
            <v>SENSEX</v>
          </cell>
          <cell r="G1115">
            <v>74500</v>
          </cell>
          <cell r="H1115" t="str">
            <v>CE</v>
          </cell>
          <cell r="J1115">
            <v>7829.0099999999948</v>
          </cell>
          <cell r="K1115">
            <v>-7829.0099999999948</v>
          </cell>
          <cell r="L1115">
            <v>0</v>
          </cell>
        </row>
        <row r="1116">
          <cell r="C1116">
            <v>50.7</v>
          </cell>
          <cell r="D1116" t="str">
            <v>SENSEX2552084000CE</v>
          </cell>
          <cell r="E1116" t="str">
            <v>SENSEX</v>
          </cell>
          <cell r="G1116">
            <v>84000</v>
          </cell>
          <cell r="H1116" t="str">
            <v>CE</v>
          </cell>
          <cell r="J1116">
            <v>0</v>
          </cell>
          <cell r="K1116">
            <v>50.7</v>
          </cell>
          <cell r="L1116">
            <v>11656420</v>
          </cell>
        </row>
        <row r="1117">
          <cell r="C1117">
            <v>0</v>
          </cell>
          <cell r="D1117" t="str">
            <v>SENSEX2552071200CE</v>
          </cell>
          <cell r="E1117" t="str">
            <v>SENSEX</v>
          </cell>
          <cell r="G1117">
            <v>71200</v>
          </cell>
          <cell r="H1117" t="str">
            <v>CE</v>
          </cell>
          <cell r="J1117">
            <v>11129.009999999995</v>
          </cell>
          <cell r="K1117">
            <v>-11129.009999999995</v>
          </cell>
          <cell r="L1117">
            <v>0</v>
          </cell>
        </row>
        <row r="1118">
          <cell r="C1118">
            <v>0</v>
          </cell>
          <cell r="D1118" t="str">
            <v>SENSEX2552073600PE</v>
          </cell>
          <cell r="E1118" t="str">
            <v>SENSEX</v>
          </cell>
          <cell r="G1118">
            <v>73600</v>
          </cell>
          <cell r="H1118" t="str">
            <v>PE</v>
          </cell>
          <cell r="J1118">
            <v>0</v>
          </cell>
          <cell r="K1118">
            <v>0</v>
          </cell>
          <cell r="L1118">
            <v>0</v>
          </cell>
        </row>
        <row r="1119">
          <cell r="C1119">
            <v>0</v>
          </cell>
          <cell r="D1119" t="str">
            <v>SENSEX2552085800PE</v>
          </cell>
          <cell r="E1119" t="str">
            <v>SENSEX</v>
          </cell>
          <cell r="G1119">
            <v>85800</v>
          </cell>
          <cell r="H1119" t="str">
            <v>PE</v>
          </cell>
          <cell r="J1119">
            <v>3470.9900000000052</v>
          </cell>
          <cell r="K1119">
            <v>-3470.9900000000052</v>
          </cell>
          <cell r="L1119">
            <v>0</v>
          </cell>
        </row>
        <row r="1120">
          <cell r="C1120">
            <v>2420</v>
          </cell>
          <cell r="D1120" t="str">
            <v>SENSEX2552080000CE</v>
          </cell>
          <cell r="E1120" t="str">
            <v>SENSEX</v>
          </cell>
          <cell r="G1120">
            <v>80000</v>
          </cell>
          <cell r="H1120" t="str">
            <v>CE</v>
          </cell>
          <cell r="J1120">
            <v>2329.0099999999948</v>
          </cell>
          <cell r="K1120">
            <v>90.990000000005239</v>
          </cell>
          <cell r="L1120">
            <v>9320</v>
          </cell>
        </row>
        <row r="1121">
          <cell r="C1121">
            <v>3.4</v>
          </cell>
          <cell r="D1121" t="str">
            <v>SENSEX2552075800PE</v>
          </cell>
          <cell r="E1121" t="str">
            <v>SENSEX</v>
          </cell>
          <cell r="G1121">
            <v>75800</v>
          </cell>
          <cell r="H1121" t="str">
            <v>PE</v>
          </cell>
          <cell r="J1121">
            <v>0</v>
          </cell>
          <cell r="K1121">
            <v>3.4</v>
          </cell>
          <cell r="L1121">
            <v>196780</v>
          </cell>
        </row>
        <row r="1122">
          <cell r="C1122">
            <v>7.25</v>
          </cell>
          <cell r="D1122" t="str">
            <v>SENSEX2552077400PE</v>
          </cell>
          <cell r="E1122" t="str">
            <v>SENSEX</v>
          </cell>
          <cell r="G1122">
            <v>77400</v>
          </cell>
          <cell r="H1122" t="str">
            <v>PE</v>
          </cell>
          <cell r="J1122">
            <v>0</v>
          </cell>
          <cell r="K1122">
            <v>7.25</v>
          </cell>
          <cell r="L1122">
            <v>418920</v>
          </cell>
        </row>
        <row r="1123">
          <cell r="C1123">
            <v>321.60000000000002</v>
          </cell>
          <cell r="D1123" t="str">
            <v>SENSEX2552082600CE</v>
          </cell>
          <cell r="E1123" t="str">
            <v>SENSEX</v>
          </cell>
          <cell r="G1123">
            <v>82600</v>
          </cell>
          <cell r="H1123" t="str">
            <v>CE</v>
          </cell>
          <cell r="J1123">
            <v>0</v>
          </cell>
          <cell r="K1123">
            <v>321.60000000000002</v>
          </cell>
          <cell r="L1123">
            <v>7068800</v>
          </cell>
        </row>
        <row r="1124">
          <cell r="C1124">
            <v>580</v>
          </cell>
          <cell r="D1124" t="str">
            <v>SENSEX2552082100CE</v>
          </cell>
          <cell r="E1124" t="str">
            <v>SENSEX</v>
          </cell>
          <cell r="G1124">
            <v>82100</v>
          </cell>
          <cell r="H1124" t="str">
            <v>CE</v>
          </cell>
          <cell r="J1124">
            <v>229.00999999999476</v>
          </cell>
          <cell r="K1124">
            <v>350.99000000000524</v>
          </cell>
          <cell r="L1124">
            <v>2420180</v>
          </cell>
        </row>
        <row r="1125">
          <cell r="C1125">
            <v>0</v>
          </cell>
          <cell r="D1125" t="str">
            <v>SENSEX2552077400CE</v>
          </cell>
          <cell r="E1125" t="str">
            <v>SENSEX</v>
          </cell>
          <cell r="G1125">
            <v>77400</v>
          </cell>
          <cell r="H1125" t="str">
            <v>CE</v>
          </cell>
          <cell r="J1125">
            <v>4929.0099999999948</v>
          </cell>
          <cell r="K1125">
            <v>-4929.0099999999948</v>
          </cell>
          <cell r="L1125">
            <v>0</v>
          </cell>
        </row>
        <row r="1126">
          <cell r="C1126">
            <v>2.2999999999999998</v>
          </cell>
          <cell r="D1126" t="str">
            <v>SENSEX2552074500PE</v>
          </cell>
          <cell r="E1126" t="str">
            <v>SENSEX</v>
          </cell>
          <cell r="G1126">
            <v>74500</v>
          </cell>
          <cell r="H1126" t="str">
            <v>PE</v>
          </cell>
          <cell r="J1126">
            <v>0</v>
          </cell>
          <cell r="K1126">
            <v>2.2999999999999998</v>
          </cell>
          <cell r="L1126">
            <v>1410480</v>
          </cell>
        </row>
        <row r="1127">
          <cell r="C1127">
            <v>15.9</v>
          </cell>
          <cell r="D1127" t="str">
            <v>SENSEX2552084900CE</v>
          </cell>
          <cell r="E1127" t="str">
            <v>SENSEX</v>
          </cell>
          <cell r="G1127">
            <v>84900</v>
          </cell>
          <cell r="H1127" t="str">
            <v>CE</v>
          </cell>
          <cell r="J1127">
            <v>0</v>
          </cell>
          <cell r="K1127">
            <v>15.9</v>
          </cell>
          <cell r="L1127">
            <v>2102500</v>
          </cell>
        </row>
        <row r="1128">
          <cell r="C1128">
            <v>0</v>
          </cell>
          <cell r="D1128" t="str">
            <v>SENSEX2552069600CE</v>
          </cell>
          <cell r="E1128" t="str">
            <v>SENSEX</v>
          </cell>
          <cell r="G1128">
            <v>69600</v>
          </cell>
          <cell r="H1128" t="str">
            <v>CE</v>
          </cell>
          <cell r="J1128">
            <v>12729.009999999995</v>
          </cell>
          <cell r="K1128">
            <v>-12729.009999999995</v>
          </cell>
          <cell r="L1128">
            <v>0</v>
          </cell>
        </row>
        <row r="1129">
          <cell r="C1129">
            <v>0</v>
          </cell>
          <cell r="D1129" t="str">
            <v>SENSEX2552077200CE</v>
          </cell>
          <cell r="E1129" t="str">
            <v>SENSEX</v>
          </cell>
          <cell r="G1129">
            <v>77200</v>
          </cell>
          <cell r="H1129" t="str">
            <v>CE</v>
          </cell>
          <cell r="J1129">
            <v>5129.0099999999948</v>
          </cell>
          <cell r="K1129">
            <v>-5129.0099999999948</v>
          </cell>
          <cell r="L1129">
            <v>0</v>
          </cell>
        </row>
        <row r="1130">
          <cell r="C1130">
            <v>7350</v>
          </cell>
          <cell r="D1130" t="str">
            <v>SENSEX2552075000CE</v>
          </cell>
          <cell r="E1130" t="str">
            <v>SENSEX</v>
          </cell>
          <cell r="G1130">
            <v>75000</v>
          </cell>
          <cell r="H1130" t="str">
            <v>CE</v>
          </cell>
          <cell r="J1130">
            <v>7329.0099999999948</v>
          </cell>
          <cell r="K1130">
            <v>20.990000000005239</v>
          </cell>
          <cell r="L1130">
            <v>20</v>
          </cell>
        </row>
        <row r="1131">
          <cell r="C1131">
            <v>0</v>
          </cell>
          <cell r="D1131" t="str">
            <v>SENSEX2552088900PE</v>
          </cell>
          <cell r="E1131" t="str">
            <v>SENSEX</v>
          </cell>
          <cell r="G1131">
            <v>88900</v>
          </cell>
          <cell r="H1131" t="str">
            <v>PE</v>
          </cell>
          <cell r="J1131">
            <v>6570.9900000000052</v>
          </cell>
          <cell r="K1131">
            <v>-6570.9900000000052</v>
          </cell>
          <cell r="L1131">
            <v>0</v>
          </cell>
        </row>
        <row r="1132">
          <cell r="C1132">
            <v>3.3</v>
          </cell>
          <cell r="D1132" t="str">
            <v>SENSEX2552075700PE</v>
          </cell>
          <cell r="E1132" t="str">
            <v>SENSEX</v>
          </cell>
          <cell r="G1132">
            <v>75700</v>
          </cell>
          <cell r="H1132" t="str">
            <v>PE</v>
          </cell>
          <cell r="J1132">
            <v>0</v>
          </cell>
          <cell r="K1132">
            <v>3.3</v>
          </cell>
          <cell r="L1132">
            <v>76220</v>
          </cell>
        </row>
        <row r="1133">
          <cell r="C1133">
            <v>0</v>
          </cell>
          <cell r="D1133" t="str">
            <v>SENSEX2552070100CE</v>
          </cell>
          <cell r="E1133" t="str">
            <v>SENSEX</v>
          </cell>
          <cell r="G1133">
            <v>70100</v>
          </cell>
          <cell r="H1133" t="str">
            <v>CE</v>
          </cell>
          <cell r="J1133">
            <v>12229.009999999995</v>
          </cell>
          <cell r="K1133">
            <v>-12229.009999999995</v>
          </cell>
          <cell r="L1133">
            <v>0</v>
          </cell>
        </row>
        <row r="1134">
          <cell r="C1134">
            <v>0</v>
          </cell>
          <cell r="D1134" t="str">
            <v>SENSEX2552072900CE</v>
          </cell>
          <cell r="E1134" t="str">
            <v>SENSEX</v>
          </cell>
          <cell r="G1134">
            <v>72900</v>
          </cell>
          <cell r="H1134" t="str">
            <v>CE</v>
          </cell>
          <cell r="J1134">
            <v>9429.0099999999948</v>
          </cell>
          <cell r="K1134">
            <v>-9429.0099999999948</v>
          </cell>
          <cell r="L1134">
            <v>0</v>
          </cell>
        </row>
        <row r="1135">
          <cell r="C1135">
            <v>0</v>
          </cell>
          <cell r="D1135" t="str">
            <v>SENSEX2552089500PE</v>
          </cell>
          <cell r="E1135" t="str">
            <v>SENSEX</v>
          </cell>
          <cell r="G1135">
            <v>89500</v>
          </cell>
          <cell r="H1135" t="str">
            <v>PE</v>
          </cell>
          <cell r="J1135">
            <v>7170.9900000000052</v>
          </cell>
          <cell r="K1135">
            <v>-7170.9900000000052</v>
          </cell>
          <cell r="L1135">
            <v>0</v>
          </cell>
        </row>
        <row r="1136">
          <cell r="C1136">
            <v>11.1</v>
          </cell>
          <cell r="D1136" t="str">
            <v>SENSEX2552078400PE</v>
          </cell>
          <cell r="E1136" t="str">
            <v>SENSEX</v>
          </cell>
          <cell r="G1136">
            <v>78400</v>
          </cell>
          <cell r="H1136" t="str">
            <v>PE</v>
          </cell>
          <cell r="J1136">
            <v>0</v>
          </cell>
          <cell r="K1136">
            <v>11.1</v>
          </cell>
          <cell r="L1136">
            <v>674420</v>
          </cell>
        </row>
        <row r="1137">
          <cell r="C1137">
            <v>1.35</v>
          </cell>
          <cell r="D1137" t="str">
            <v>SENSEX2552069500PE</v>
          </cell>
          <cell r="E1137" t="str">
            <v>SENSEX</v>
          </cell>
          <cell r="G1137">
            <v>69500</v>
          </cell>
          <cell r="H1137" t="str">
            <v>PE</v>
          </cell>
          <cell r="J1137">
            <v>0</v>
          </cell>
          <cell r="K1137">
            <v>1.35</v>
          </cell>
          <cell r="L1137">
            <v>1880</v>
          </cell>
        </row>
        <row r="1138">
          <cell r="C1138">
            <v>0</v>
          </cell>
          <cell r="D1138" t="str">
            <v>SENSEX2552075600CE</v>
          </cell>
          <cell r="E1138" t="str">
            <v>SENSEX</v>
          </cell>
          <cell r="G1138">
            <v>75600</v>
          </cell>
          <cell r="H1138" t="str">
            <v>CE</v>
          </cell>
          <cell r="J1138">
            <v>6729.0099999999948</v>
          </cell>
          <cell r="K1138">
            <v>-6729.0099999999948</v>
          </cell>
          <cell r="L1138">
            <v>0</v>
          </cell>
        </row>
        <row r="1139">
          <cell r="C1139">
            <v>130.19999999999999</v>
          </cell>
          <cell r="D1139" t="str">
            <v>SENSEX2552083300CE</v>
          </cell>
          <cell r="E1139" t="str">
            <v>SENSEX</v>
          </cell>
          <cell r="G1139">
            <v>83300</v>
          </cell>
          <cell r="H1139" t="str">
            <v>CE</v>
          </cell>
          <cell r="J1139">
            <v>0</v>
          </cell>
          <cell r="K1139">
            <v>130.19999999999999</v>
          </cell>
          <cell r="L1139">
            <v>3982160</v>
          </cell>
        </row>
        <row r="1140">
          <cell r="C1140">
            <v>0</v>
          </cell>
          <cell r="D1140" t="str">
            <v>SENSEX2552078400CE</v>
          </cell>
          <cell r="E1140" t="str">
            <v>SENSEX</v>
          </cell>
          <cell r="G1140">
            <v>78400</v>
          </cell>
          <cell r="H1140" t="str">
            <v>CE</v>
          </cell>
          <cell r="J1140">
            <v>3929.0099999999948</v>
          </cell>
          <cell r="K1140">
            <v>-3929.0099999999948</v>
          </cell>
          <cell r="L1140">
            <v>0</v>
          </cell>
        </row>
        <row r="1141">
          <cell r="C1141">
            <v>40.65</v>
          </cell>
          <cell r="D1141" t="str">
            <v>SENSEX2552080200PE</v>
          </cell>
          <cell r="E1141" t="str">
            <v>SENSEX</v>
          </cell>
          <cell r="G1141">
            <v>80200</v>
          </cell>
          <cell r="H1141" t="str">
            <v>PE</v>
          </cell>
          <cell r="J1141">
            <v>0</v>
          </cell>
          <cell r="K1141">
            <v>40.65</v>
          </cell>
          <cell r="L1141">
            <v>1776820</v>
          </cell>
        </row>
        <row r="1142">
          <cell r="C1142">
            <v>1133.25</v>
          </cell>
          <cell r="D1142" t="str">
            <v>SENSEX2552081400CE</v>
          </cell>
          <cell r="E1142" t="str">
            <v>SENSEX</v>
          </cell>
          <cell r="G1142">
            <v>81400</v>
          </cell>
          <cell r="H1142" t="str">
            <v>CE</v>
          </cell>
          <cell r="J1142">
            <v>929.00999999999476</v>
          </cell>
          <cell r="K1142">
            <v>204.24000000000524</v>
          </cell>
          <cell r="L1142">
            <v>51400</v>
          </cell>
        </row>
        <row r="1143">
          <cell r="C1143">
            <v>1668</v>
          </cell>
          <cell r="D1143" t="str">
            <v>SENSEX2552084000PE</v>
          </cell>
          <cell r="E1143" t="str">
            <v>SENSEX</v>
          </cell>
          <cell r="G1143">
            <v>84000</v>
          </cell>
          <cell r="H1143" t="str">
            <v>PE</v>
          </cell>
          <cell r="J1143">
            <v>1670.9900000000052</v>
          </cell>
          <cell r="K1143">
            <v>-2.9900000000052387</v>
          </cell>
          <cell r="L1143">
            <v>8280</v>
          </cell>
        </row>
        <row r="1144">
          <cell r="C1144">
            <v>0</v>
          </cell>
          <cell r="D1144" t="str">
            <v>SENSEX2552067900CE</v>
          </cell>
          <cell r="E1144" t="str">
            <v>SENSEX</v>
          </cell>
          <cell r="G1144">
            <v>67900</v>
          </cell>
          <cell r="H1144" t="str">
            <v>CE</v>
          </cell>
          <cell r="J1144">
            <v>14429.009999999995</v>
          </cell>
          <cell r="K1144">
            <v>-14429.009999999995</v>
          </cell>
          <cell r="L1144">
            <v>0</v>
          </cell>
        </row>
        <row r="1145">
          <cell r="C1145">
            <v>0</v>
          </cell>
          <cell r="D1145" t="str">
            <v>SENSEX2552085500PE</v>
          </cell>
          <cell r="E1145" t="str">
            <v>SENSEX</v>
          </cell>
          <cell r="G1145">
            <v>85500</v>
          </cell>
          <cell r="H1145" t="str">
            <v>PE</v>
          </cell>
          <cell r="J1145">
            <v>3170.9900000000052</v>
          </cell>
          <cell r="K1145">
            <v>-3170.9900000000052</v>
          </cell>
          <cell r="L1145">
            <v>0</v>
          </cell>
        </row>
        <row r="1146">
          <cell r="C1146">
            <v>5.2</v>
          </cell>
          <cell r="D1146" t="str">
            <v>SENSEX2552086300CE</v>
          </cell>
          <cell r="E1146" t="str">
            <v>SENSEX</v>
          </cell>
          <cell r="G1146">
            <v>86300</v>
          </cell>
          <cell r="H1146" t="str">
            <v>CE</v>
          </cell>
          <cell r="J1146">
            <v>0</v>
          </cell>
          <cell r="K1146">
            <v>5.2</v>
          </cell>
          <cell r="L1146">
            <v>871700</v>
          </cell>
        </row>
        <row r="1147">
          <cell r="C1147">
            <v>0</v>
          </cell>
          <cell r="D1147" t="str">
            <v>SENSEX2552076400CE</v>
          </cell>
          <cell r="E1147" t="str">
            <v>SENSEX</v>
          </cell>
          <cell r="G1147">
            <v>76400</v>
          </cell>
          <cell r="H1147" t="str">
            <v>CE</v>
          </cell>
          <cell r="J1147">
            <v>5929.0099999999948</v>
          </cell>
          <cell r="K1147">
            <v>-5929.0099999999948</v>
          </cell>
          <cell r="L1147">
            <v>0</v>
          </cell>
        </row>
        <row r="1148">
          <cell r="C1148">
            <v>0</v>
          </cell>
          <cell r="D1148" t="str">
            <v>SENSEX2552070600PE</v>
          </cell>
          <cell r="E1148" t="str">
            <v>SENSEX</v>
          </cell>
          <cell r="G1148">
            <v>70600</v>
          </cell>
          <cell r="H1148" t="str">
            <v>PE</v>
          </cell>
          <cell r="J1148">
            <v>0</v>
          </cell>
          <cell r="K1148">
            <v>0</v>
          </cell>
          <cell r="L1148">
            <v>0</v>
          </cell>
        </row>
        <row r="1149">
          <cell r="C1149">
            <v>0</v>
          </cell>
          <cell r="D1149" t="str">
            <v>SENSEX2552085100PE</v>
          </cell>
          <cell r="E1149" t="str">
            <v>SENSEX</v>
          </cell>
          <cell r="G1149">
            <v>85100</v>
          </cell>
          <cell r="H1149" t="str">
            <v>PE</v>
          </cell>
          <cell r="J1149">
            <v>2770.9900000000052</v>
          </cell>
          <cell r="K1149">
            <v>-2770.9900000000052</v>
          </cell>
          <cell r="L1149">
            <v>0</v>
          </cell>
        </row>
        <row r="1150">
          <cell r="C1150">
            <v>60.15</v>
          </cell>
          <cell r="D1150" t="str">
            <v>SENSEX2552080600PE</v>
          </cell>
          <cell r="E1150" t="str">
            <v>SENSEX</v>
          </cell>
          <cell r="G1150">
            <v>80600</v>
          </cell>
          <cell r="H1150" t="str">
            <v>PE</v>
          </cell>
          <cell r="J1150">
            <v>0</v>
          </cell>
          <cell r="K1150">
            <v>60.15</v>
          </cell>
          <cell r="L1150">
            <v>2385720</v>
          </cell>
        </row>
        <row r="1151">
          <cell r="C1151">
            <v>5.3</v>
          </cell>
          <cell r="D1151" t="str">
            <v>SENSEX2552076700PE</v>
          </cell>
          <cell r="E1151" t="str">
            <v>SENSEX</v>
          </cell>
          <cell r="G1151">
            <v>76700</v>
          </cell>
          <cell r="H1151" t="str">
            <v>PE</v>
          </cell>
          <cell r="J1151">
            <v>0</v>
          </cell>
          <cell r="K1151">
            <v>5.3</v>
          </cell>
          <cell r="L1151">
            <v>119280</v>
          </cell>
        </row>
        <row r="1152">
          <cell r="C1152">
            <v>1.65</v>
          </cell>
          <cell r="D1152" t="str">
            <v>SENSEX2552089800CE</v>
          </cell>
          <cell r="E1152" t="str">
            <v>SENSEX</v>
          </cell>
          <cell r="G1152">
            <v>89800</v>
          </cell>
          <cell r="H1152" t="str">
            <v>CE</v>
          </cell>
          <cell r="J1152">
            <v>0</v>
          </cell>
          <cell r="K1152">
            <v>1.65</v>
          </cell>
          <cell r="L1152">
            <v>63140</v>
          </cell>
        </row>
        <row r="1153">
          <cell r="C1153">
            <v>0</v>
          </cell>
          <cell r="D1153" t="str">
            <v>SENSEX2552072400CE</v>
          </cell>
          <cell r="E1153" t="str">
            <v>SENSEX</v>
          </cell>
          <cell r="G1153">
            <v>72400</v>
          </cell>
          <cell r="H1153" t="str">
            <v>CE</v>
          </cell>
          <cell r="J1153">
            <v>9929.0099999999948</v>
          </cell>
          <cell r="K1153">
            <v>-9929.0099999999948</v>
          </cell>
          <cell r="L1153">
            <v>0</v>
          </cell>
        </row>
        <row r="1154">
          <cell r="C1154">
            <v>0</v>
          </cell>
          <cell r="D1154" t="str">
            <v>SENSEX2552067400CE</v>
          </cell>
          <cell r="E1154" t="str">
            <v>SENSEX</v>
          </cell>
          <cell r="G1154">
            <v>67400</v>
          </cell>
          <cell r="H1154" t="str">
            <v>CE</v>
          </cell>
          <cell r="J1154">
            <v>14929.009999999995</v>
          </cell>
          <cell r="K1154">
            <v>-14929.009999999995</v>
          </cell>
          <cell r="L1154">
            <v>0</v>
          </cell>
        </row>
        <row r="1155">
          <cell r="C1155">
            <v>0</v>
          </cell>
          <cell r="D1155" t="str">
            <v>SENSEX2552069300CE</v>
          </cell>
          <cell r="E1155" t="str">
            <v>SENSEX</v>
          </cell>
          <cell r="G1155">
            <v>69300</v>
          </cell>
          <cell r="H1155" t="str">
            <v>CE</v>
          </cell>
          <cell r="J1155">
            <v>13029.009999999995</v>
          </cell>
          <cell r="K1155">
            <v>-13029.009999999995</v>
          </cell>
          <cell r="L1155">
            <v>0</v>
          </cell>
        </row>
        <row r="1156">
          <cell r="C1156">
            <v>0</v>
          </cell>
          <cell r="D1156" t="str">
            <v>SENSEX2552070400PE</v>
          </cell>
          <cell r="E1156" t="str">
            <v>SENSEX</v>
          </cell>
          <cell r="G1156">
            <v>70400</v>
          </cell>
          <cell r="H1156" t="str">
            <v>PE</v>
          </cell>
          <cell r="J1156">
            <v>0</v>
          </cell>
          <cell r="K1156">
            <v>0</v>
          </cell>
          <cell r="L1156">
            <v>0</v>
          </cell>
        </row>
        <row r="1157">
          <cell r="C1157">
            <v>0</v>
          </cell>
          <cell r="D1157" t="str">
            <v>SENSEX2552072200CE</v>
          </cell>
          <cell r="E1157" t="str">
            <v>SENSEX</v>
          </cell>
          <cell r="G1157">
            <v>72200</v>
          </cell>
          <cell r="H1157" t="str">
            <v>CE</v>
          </cell>
          <cell r="J1157">
            <v>10129.009999999995</v>
          </cell>
          <cell r="K1157">
            <v>-10129.009999999995</v>
          </cell>
          <cell r="L1157">
            <v>0</v>
          </cell>
        </row>
        <row r="1158">
          <cell r="C1158">
            <v>2800</v>
          </cell>
          <cell r="D1158" t="str">
            <v>SENSEX2552079600CE</v>
          </cell>
          <cell r="E1158" t="str">
            <v>SENSEX</v>
          </cell>
          <cell r="G1158">
            <v>79600</v>
          </cell>
          <cell r="H1158" t="str">
            <v>CE</v>
          </cell>
          <cell r="J1158">
            <v>2729.0099999999948</v>
          </cell>
          <cell r="K1158">
            <v>70.990000000005239</v>
          </cell>
          <cell r="L1158">
            <v>1160</v>
          </cell>
        </row>
        <row r="1159">
          <cell r="C1159">
            <v>9.1999999999999993</v>
          </cell>
          <cell r="D1159" t="str">
            <v>SENSEX2552078000PE</v>
          </cell>
          <cell r="E1159" t="str">
            <v>SENSEX</v>
          </cell>
          <cell r="G1159">
            <v>78000</v>
          </cell>
          <cell r="H1159" t="str">
            <v>PE</v>
          </cell>
          <cell r="J1159">
            <v>0</v>
          </cell>
          <cell r="K1159">
            <v>9.1999999999999993</v>
          </cell>
          <cell r="L1159">
            <v>5244540</v>
          </cell>
        </row>
        <row r="1160">
          <cell r="C1160">
            <v>0</v>
          </cell>
          <cell r="D1160" t="str">
            <v>SENSEX2552067700PE</v>
          </cell>
          <cell r="E1160" t="str">
            <v>SENSEX</v>
          </cell>
          <cell r="G1160">
            <v>67700</v>
          </cell>
          <cell r="H1160" t="str">
            <v>PE</v>
          </cell>
          <cell r="J1160">
            <v>0</v>
          </cell>
          <cell r="K1160">
            <v>0</v>
          </cell>
          <cell r="L1160">
            <v>0</v>
          </cell>
        </row>
        <row r="1161">
          <cell r="C1161">
            <v>0</v>
          </cell>
          <cell r="D1161" t="str">
            <v>SENSEX2552074800PE</v>
          </cell>
          <cell r="E1161" t="str">
            <v>SENSEX</v>
          </cell>
          <cell r="G1161">
            <v>74800</v>
          </cell>
          <cell r="H1161" t="str">
            <v>PE</v>
          </cell>
          <cell r="J1161">
            <v>0</v>
          </cell>
          <cell r="K1161">
            <v>0</v>
          </cell>
          <cell r="L1161">
            <v>0</v>
          </cell>
        </row>
        <row r="1162">
          <cell r="C1162">
            <v>0</v>
          </cell>
          <cell r="D1162" t="str">
            <v>SENSEX2552073500CE</v>
          </cell>
          <cell r="E1162" t="str">
            <v>SENSEX</v>
          </cell>
          <cell r="G1162">
            <v>73500</v>
          </cell>
          <cell r="H1162" t="str">
            <v>CE</v>
          </cell>
          <cell r="J1162">
            <v>8829.0099999999948</v>
          </cell>
          <cell r="K1162">
            <v>-8829.0099999999948</v>
          </cell>
          <cell r="L1162">
            <v>0</v>
          </cell>
        </row>
        <row r="1163">
          <cell r="C1163">
            <v>13.4</v>
          </cell>
          <cell r="D1163" t="str">
            <v>SENSEX2552078700PE</v>
          </cell>
          <cell r="E1163" t="str">
            <v>SENSEX</v>
          </cell>
          <cell r="G1163">
            <v>78700</v>
          </cell>
          <cell r="H1163" t="str">
            <v>PE</v>
          </cell>
          <cell r="J1163">
            <v>0</v>
          </cell>
          <cell r="K1163">
            <v>13.4</v>
          </cell>
          <cell r="L1163">
            <v>953980</v>
          </cell>
        </row>
        <row r="1164">
          <cell r="C1164">
            <v>2.35</v>
          </cell>
          <cell r="D1164" t="str">
            <v>SENSEX2552088000CE</v>
          </cell>
          <cell r="E1164" t="str">
            <v>SENSEX</v>
          </cell>
          <cell r="G1164">
            <v>88000</v>
          </cell>
          <cell r="H1164" t="str">
            <v>CE</v>
          </cell>
          <cell r="J1164">
            <v>0</v>
          </cell>
          <cell r="K1164">
            <v>2.35</v>
          </cell>
          <cell r="L1164">
            <v>1697460</v>
          </cell>
        </row>
        <row r="1165">
          <cell r="C1165">
            <v>0</v>
          </cell>
          <cell r="D1165" t="str">
            <v>SENSEX2552071400CE</v>
          </cell>
          <cell r="E1165" t="str">
            <v>SENSEX</v>
          </cell>
          <cell r="G1165">
            <v>71400</v>
          </cell>
          <cell r="H1165" t="str">
            <v>CE</v>
          </cell>
          <cell r="J1165">
            <v>10929.009999999995</v>
          </cell>
          <cell r="K1165">
            <v>-10929.009999999995</v>
          </cell>
          <cell r="L1165">
            <v>0</v>
          </cell>
        </row>
        <row r="1166">
          <cell r="C1166">
            <v>0</v>
          </cell>
          <cell r="D1166" t="str">
            <v>SENSEX2552071200PE</v>
          </cell>
          <cell r="E1166" t="str">
            <v>SENSEX</v>
          </cell>
          <cell r="G1166">
            <v>71200</v>
          </cell>
          <cell r="H1166" t="str">
            <v>PE</v>
          </cell>
          <cell r="J1166">
            <v>0</v>
          </cell>
          <cell r="K1166">
            <v>0</v>
          </cell>
          <cell r="L1166">
            <v>0</v>
          </cell>
        </row>
        <row r="1167">
          <cell r="C1167">
            <v>3466</v>
          </cell>
          <cell r="D1167" t="str">
            <v>SENSEX2552079000CE</v>
          </cell>
          <cell r="E1167" t="str">
            <v>SENSEX</v>
          </cell>
          <cell r="G1167">
            <v>79000</v>
          </cell>
          <cell r="H1167" t="str">
            <v>CE</v>
          </cell>
          <cell r="J1167">
            <v>3329.0099999999948</v>
          </cell>
          <cell r="K1167">
            <v>136.99000000000524</v>
          </cell>
          <cell r="L1167">
            <v>1620</v>
          </cell>
        </row>
        <row r="1168">
          <cell r="C1168">
            <v>3.4</v>
          </cell>
          <cell r="D1168" t="str">
            <v>SENSEX2552087100CE</v>
          </cell>
          <cell r="E1168" t="str">
            <v>SENSEX</v>
          </cell>
          <cell r="G1168">
            <v>87100</v>
          </cell>
          <cell r="H1168" t="str">
            <v>CE</v>
          </cell>
          <cell r="J1168">
            <v>0</v>
          </cell>
          <cell r="K1168">
            <v>3.4</v>
          </cell>
          <cell r="L1168">
            <v>313160</v>
          </cell>
        </row>
        <row r="1169">
          <cell r="C1169">
            <v>0</v>
          </cell>
          <cell r="D1169" t="str">
            <v>SENSEX2552085700PE</v>
          </cell>
          <cell r="E1169" t="str">
            <v>SENSEX</v>
          </cell>
          <cell r="G1169">
            <v>85700</v>
          </cell>
          <cell r="H1169" t="str">
            <v>PE</v>
          </cell>
          <cell r="J1169">
            <v>3370.9900000000052</v>
          </cell>
          <cell r="K1169">
            <v>-3370.9900000000052</v>
          </cell>
          <cell r="L1169">
            <v>0</v>
          </cell>
        </row>
        <row r="1170">
          <cell r="C1170">
            <v>10.5</v>
          </cell>
          <cell r="D1170" t="str">
            <v>SENSEX2552085300CE</v>
          </cell>
          <cell r="E1170" t="str">
            <v>SENSEX</v>
          </cell>
          <cell r="G1170">
            <v>85300</v>
          </cell>
          <cell r="H1170" t="str">
            <v>CE</v>
          </cell>
          <cell r="J1170">
            <v>0</v>
          </cell>
          <cell r="K1170">
            <v>10.5</v>
          </cell>
          <cell r="L1170">
            <v>1229200</v>
          </cell>
        </row>
        <row r="1171">
          <cell r="C1171">
            <v>0</v>
          </cell>
          <cell r="D1171" t="str">
            <v>SENSEX2552073300CE</v>
          </cell>
          <cell r="E1171" t="str">
            <v>SENSEX</v>
          </cell>
          <cell r="G1171">
            <v>73300</v>
          </cell>
          <cell r="H1171" t="str">
            <v>CE</v>
          </cell>
          <cell r="J1171">
            <v>9029.0099999999948</v>
          </cell>
          <cell r="K1171">
            <v>-9029.0099999999948</v>
          </cell>
          <cell r="L1171">
            <v>0</v>
          </cell>
        </row>
        <row r="1172">
          <cell r="C1172">
            <v>0</v>
          </cell>
          <cell r="D1172" t="str">
            <v>SENSEX2552066000CE</v>
          </cell>
          <cell r="E1172" t="str">
            <v>SENSEX</v>
          </cell>
          <cell r="G1172">
            <v>66000</v>
          </cell>
          <cell r="H1172" t="str">
            <v>CE</v>
          </cell>
          <cell r="J1172">
            <v>16329.009999999995</v>
          </cell>
          <cell r="K1172">
            <v>-16329.009999999995</v>
          </cell>
          <cell r="L1172">
            <v>0</v>
          </cell>
        </row>
        <row r="1173">
          <cell r="C1173">
            <v>0</v>
          </cell>
          <cell r="D1173" t="str">
            <v>SENSEX2552068500CE</v>
          </cell>
          <cell r="E1173" t="str">
            <v>SENSEX</v>
          </cell>
          <cell r="G1173">
            <v>68500</v>
          </cell>
          <cell r="H1173" t="str">
            <v>CE</v>
          </cell>
          <cell r="J1173">
            <v>13829.009999999995</v>
          </cell>
          <cell r="K1173">
            <v>-13829.009999999995</v>
          </cell>
          <cell r="L1173">
            <v>0</v>
          </cell>
        </row>
        <row r="1174">
          <cell r="C1174">
            <v>0</v>
          </cell>
          <cell r="D1174" t="str">
            <v>SENSEX2552086500PE</v>
          </cell>
          <cell r="E1174" t="str">
            <v>SENSEX</v>
          </cell>
          <cell r="G1174">
            <v>86500</v>
          </cell>
          <cell r="H1174" t="str">
            <v>PE</v>
          </cell>
          <cell r="J1174">
            <v>4170.9900000000052</v>
          </cell>
          <cell r="K1174">
            <v>-4170.9900000000052</v>
          </cell>
          <cell r="L1174">
            <v>0</v>
          </cell>
        </row>
        <row r="1175">
          <cell r="C1175">
            <v>0</v>
          </cell>
          <cell r="D1175" t="str">
            <v>SENSEX2552070900PE</v>
          </cell>
          <cell r="E1175" t="str">
            <v>SENSEX</v>
          </cell>
          <cell r="G1175">
            <v>70900</v>
          </cell>
          <cell r="H1175" t="str">
            <v>PE</v>
          </cell>
          <cell r="J1175">
            <v>0</v>
          </cell>
          <cell r="K1175">
            <v>0</v>
          </cell>
          <cell r="L1175">
            <v>0</v>
          </cell>
        </row>
        <row r="1176">
          <cell r="C1176">
            <v>0</v>
          </cell>
          <cell r="D1176" t="str">
            <v>SENSEX2552069200CE</v>
          </cell>
          <cell r="E1176" t="str">
            <v>SENSEX</v>
          </cell>
          <cell r="G1176">
            <v>69200</v>
          </cell>
          <cell r="H1176" t="str">
            <v>CE</v>
          </cell>
          <cell r="J1176">
            <v>13129.009999999995</v>
          </cell>
          <cell r="K1176">
            <v>-13129.009999999995</v>
          </cell>
          <cell r="L1176">
            <v>0</v>
          </cell>
        </row>
        <row r="1177">
          <cell r="C1177">
            <v>826</v>
          </cell>
          <cell r="D1177" t="str">
            <v>SENSEX2552083000PE</v>
          </cell>
          <cell r="E1177" t="str">
            <v>SENSEX</v>
          </cell>
          <cell r="G1177">
            <v>83000</v>
          </cell>
          <cell r="H1177" t="str">
            <v>PE</v>
          </cell>
          <cell r="J1177">
            <v>670.99000000000524</v>
          </cell>
          <cell r="K1177">
            <v>155.00999999999476</v>
          </cell>
          <cell r="L1177">
            <v>542320</v>
          </cell>
        </row>
        <row r="1178">
          <cell r="C1178">
            <v>0</v>
          </cell>
          <cell r="D1178" t="str">
            <v>SENSEX2552070400CE</v>
          </cell>
          <cell r="E1178" t="str">
            <v>SENSEX</v>
          </cell>
          <cell r="G1178">
            <v>70400</v>
          </cell>
          <cell r="H1178" t="str">
            <v>CE</v>
          </cell>
          <cell r="J1178">
            <v>11929.009999999995</v>
          </cell>
          <cell r="K1178">
            <v>-11929.009999999995</v>
          </cell>
          <cell r="L1178">
            <v>0</v>
          </cell>
        </row>
        <row r="1179">
          <cell r="C1179">
            <v>1509.8</v>
          </cell>
          <cell r="D1179" t="str">
            <v>SENSEX2552083800PE</v>
          </cell>
          <cell r="E1179" t="str">
            <v>SENSEX</v>
          </cell>
          <cell r="G1179">
            <v>83800</v>
          </cell>
          <cell r="H1179" t="str">
            <v>PE</v>
          </cell>
          <cell r="J1179">
            <v>1470.9900000000052</v>
          </cell>
          <cell r="K1179">
            <v>38.809999999994716</v>
          </cell>
          <cell r="L1179">
            <v>3620</v>
          </cell>
        </row>
        <row r="1180">
          <cell r="C1180">
            <v>7.5</v>
          </cell>
          <cell r="D1180" t="str">
            <v>SENSEX2552077500PE</v>
          </cell>
          <cell r="E1180" t="str">
            <v>SENSEX</v>
          </cell>
          <cell r="G1180">
            <v>77500</v>
          </cell>
          <cell r="H1180" t="str">
            <v>PE</v>
          </cell>
          <cell r="J1180">
            <v>0</v>
          </cell>
          <cell r="K1180">
            <v>7.5</v>
          </cell>
          <cell r="L1180">
            <v>2097560</v>
          </cell>
        </row>
        <row r="1181">
          <cell r="C1181">
            <v>0</v>
          </cell>
          <cell r="D1181" t="str">
            <v>SENSEX2552070100PE</v>
          </cell>
          <cell r="E1181" t="str">
            <v>SENSEX</v>
          </cell>
          <cell r="G1181">
            <v>70100</v>
          </cell>
          <cell r="H1181" t="str">
            <v>PE</v>
          </cell>
          <cell r="J1181">
            <v>0</v>
          </cell>
          <cell r="K1181">
            <v>0</v>
          </cell>
          <cell r="L1181">
            <v>0</v>
          </cell>
        </row>
        <row r="1182">
          <cell r="C1182">
            <v>0</v>
          </cell>
          <cell r="D1182" t="str">
            <v>SENSEX2552086900PE</v>
          </cell>
          <cell r="E1182" t="str">
            <v>SENSEX</v>
          </cell>
          <cell r="G1182">
            <v>86900</v>
          </cell>
          <cell r="H1182" t="str">
            <v>PE</v>
          </cell>
          <cell r="J1182">
            <v>4570.9900000000052</v>
          </cell>
          <cell r="K1182">
            <v>-4570.9900000000052</v>
          </cell>
          <cell r="L1182">
            <v>0</v>
          </cell>
        </row>
        <row r="1183">
          <cell r="C1183">
            <v>1.7</v>
          </cell>
          <cell r="D1183" t="str">
            <v>SENSEX2552089500CE</v>
          </cell>
          <cell r="E1183" t="str">
            <v>SENSEX</v>
          </cell>
          <cell r="G1183">
            <v>89500</v>
          </cell>
          <cell r="H1183" t="str">
            <v>CE</v>
          </cell>
          <cell r="J1183">
            <v>0</v>
          </cell>
          <cell r="K1183">
            <v>1.7</v>
          </cell>
          <cell r="L1183">
            <v>732900</v>
          </cell>
        </row>
        <row r="1184">
          <cell r="C1184">
            <v>974.3</v>
          </cell>
          <cell r="D1184" t="str">
            <v>SENSEX2552083200PE</v>
          </cell>
          <cell r="E1184" t="str">
            <v>SENSEX</v>
          </cell>
          <cell r="G1184">
            <v>83200</v>
          </cell>
          <cell r="H1184" t="str">
            <v>PE</v>
          </cell>
          <cell r="J1184">
            <v>870.99000000000524</v>
          </cell>
          <cell r="K1184">
            <v>103.30999999999472</v>
          </cell>
          <cell r="L1184">
            <v>29880</v>
          </cell>
        </row>
        <row r="1185">
          <cell r="C1185">
            <v>0</v>
          </cell>
          <cell r="D1185" t="str">
            <v>SENSEX2552076600CE</v>
          </cell>
          <cell r="E1185" t="str">
            <v>SENSEX</v>
          </cell>
          <cell r="G1185">
            <v>76600</v>
          </cell>
          <cell r="H1185" t="str">
            <v>CE</v>
          </cell>
          <cell r="J1185">
            <v>5729.0099999999948</v>
          </cell>
          <cell r="K1185">
            <v>-5729.0099999999948</v>
          </cell>
          <cell r="L1185">
            <v>0</v>
          </cell>
        </row>
        <row r="1186">
          <cell r="C1186">
            <v>2</v>
          </cell>
          <cell r="D1186" t="str">
            <v>SENSEX2552088500CE</v>
          </cell>
          <cell r="E1186" t="str">
            <v>SENSEX</v>
          </cell>
          <cell r="G1186">
            <v>88500</v>
          </cell>
          <cell r="H1186" t="str">
            <v>CE</v>
          </cell>
          <cell r="J1186">
            <v>0</v>
          </cell>
          <cell r="K1186">
            <v>2</v>
          </cell>
          <cell r="L1186">
            <v>378600</v>
          </cell>
        </row>
        <row r="1187">
          <cell r="C1187">
            <v>10.9</v>
          </cell>
          <cell r="D1187" t="str">
            <v>SENSEX2552078300PE</v>
          </cell>
          <cell r="E1187" t="str">
            <v>SENSEX</v>
          </cell>
          <cell r="G1187">
            <v>78300</v>
          </cell>
          <cell r="H1187" t="str">
            <v>PE</v>
          </cell>
          <cell r="J1187">
            <v>0</v>
          </cell>
          <cell r="K1187">
            <v>10.9</v>
          </cell>
          <cell r="L1187">
            <v>928260</v>
          </cell>
        </row>
        <row r="1188">
          <cell r="C1188">
            <v>519.9</v>
          </cell>
          <cell r="D1188" t="str">
            <v>SENSEX2552082200CE</v>
          </cell>
          <cell r="E1188" t="str">
            <v>SENSEX</v>
          </cell>
          <cell r="G1188">
            <v>82200</v>
          </cell>
          <cell r="H1188" t="str">
            <v>CE</v>
          </cell>
          <cell r="J1188">
            <v>129.00999999999476</v>
          </cell>
          <cell r="K1188">
            <v>390.89000000000522</v>
          </cell>
          <cell r="L1188">
            <v>8856580</v>
          </cell>
        </row>
        <row r="1189">
          <cell r="C1189">
            <v>0</v>
          </cell>
          <cell r="D1189" t="str">
            <v>SENSEX2552075700CE</v>
          </cell>
          <cell r="E1189" t="str">
            <v>SENSEX</v>
          </cell>
          <cell r="G1189">
            <v>75700</v>
          </cell>
          <cell r="H1189" t="str">
            <v>CE</v>
          </cell>
          <cell r="J1189">
            <v>6629.0099999999948</v>
          </cell>
          <cell r="K1189">
            <v>-6629.0099999999948</v>
          </cell>
          <cell r="L1189">
            <v>0</v>
          </cell>
        </row>
        <row r="1190">
          <cell r="C1190">
            <v>169.6</v>
          </cell>
          <cell r="D1190" t="str">
            <v>SENSEX2552083100CE</v>
          </cell>
          <cell r="E1190" t="str">
            <v>SENSEX</v>
          </cell>
          <cell r="G1190">
            <v>83100</v>
          </cell>
          <cell r="H1190" t="str">
            <v>CE</v>
          </cell>
          <cell r="J1190">
            <v>0</v>
          </cell>
          <cell r="K1190">
            <v>169.6</v>
          </cell>
          <cell r="L1190">
            <v>4008940</v>
          </cell>
        </row>
        <row r="1191">
          <cell r="C1191">
            <v>0</v>
          </cell>
          <cell r="D1191" t="str">
            <v>SENSEX2552085200PE</v>
          </cell>
          <cell r="E1191" t="str">
            <v>SENSEX</v>
          </cell>
          <cell r="G1191">
            <v>85200</v>
          </cell>
          <cell r="H1191" t="str">
            <v>PE</v>
          </cell>
          <cell r="J1191">
            <v>2870.9900000000052</v>
          </cell>
          <cell r="K1191">
            <v>-2870.9900000000052</v>
          </cell>
          <cell r="L1191">
            <v>0</v>
          </cell>
        </row>
        <row r="1192">
          <cell r="C1192">
            <v>0</v>
          </cell>
          <cell r="D1192" t="str">
            <v>SENSEX2552078800CE</v>
          </cell>
          <cell r="E1192" t="str">
            <v>SENSEX</v>
          </cell>
          <cell r="G1192">
            <v>78800</v>
          </cell>
          <cell r="H1192" t="str">
            <v>CE</v>
          </cell>
          <cell r="J1192">
            <v>3529.0099999999948</v>
          </cell>
          <cell r="K1192">
            <v>-3529.0099999999948</v>
          </cell>
          <cell r="L1192">
            <v>0</v>
          </cell>
        </row>
        <row r="1193">
          <cell r="C1193">
            <v>0</v>
          </cell>
          <cell r="D1193" t="str">
            <v>SENSEX2552078300CE</v>
          </cell>
          <cell r="E1193" t="str">
            <v>SENSEX</v>
          </cell>
          <cell r="G1193">
            <v>78300</v>
          </cell>
          <cell r="H1193" t="str">
            <v>CE</v>
          </cell>
          <cell r="J1193">
            <v>4029.0099999999948</v>
          </cell>
          <cell r="K1193">
            <v>-4029.0099999999948</v>
          </cell>
          <cell r="L1193">
            <v>0</v>
          </cell>
        </row>
        <row r="1194">
          <cell r="C1194">
            <v>494</v>
          </cell>
          <cell r="D1194" t="str">
            <v>SENSEX2552082500PE</v>
          </cell>
          <cell r="E1194" t="str">
            <v>SENSEX</v>
          </cell>
          <cell r="G1194">
            <v>82500</v>
          </cell>
          <cell r="H1194" t="str">
            <v>PE</v>
          </cell>
          <cell r="J1194">
            <v>170.99000000000524</v>
          </cell>
          <cell r="K1194">
            <v>323.00999999999476</v>
          </cell>
          <cell r="L1194">
            <v>8710080</v>
          </cell>
        </row>
        <row r="1195">
          <cell r="C1195">
            <v>100.2</v>
          </cell>
          <cell r="D1195" t="str">
            <v>SENSEX2552081100PE</v>
          </cell>
          <cell r="E1195" t="str">
            <v>SENSEX</v>
          </cell>
          <cell r="G1195">
            <v>81100</v>
          </cell>
          <cell r="H1195" t="str">
            <v>PE</v>
          </cell>
          <cell r="J1195">
            <v>0</v>
          </cell>
          <cell r="K1195">
            <v>100.2</v>
          </cell>
          <cell r="L1195">
            <v>2714540</v>
          </cell>
        </row>
        <row r="1196">
          <cell r="C1196">
            <v>0</v>
          </cell>
          <cell r="D1196" t="str">
            <v>SENSEX2552072900PE</v>
          </cell>
          <cell r="E1196" t="str">
            <v>SENSEX</v>
          </cell>
          <cell r="G1196">
            <v>72900</v>
          </cell>
          <cell r="H1196" t="str">
            <v>PE</v>
          </cell>
          <cell r="J1196">
            <v>0</v>
          </cell>
          <cell r="K1196">
            <v>0</v>
          </cell>
          <cell r="L1196">
            <v>0</v>
          </cell>
        </row>
        <row r="1197">
          <cell r="C1197">
            <v>0</v>
          </cell>
          <cell r="D1197" t="str">
            <v>SENSEX2552088800PE</v>
          </cell>
          <cell r="E1197" t="str">
            <v>SENSEX</v>
          </cell>
          <cell r="G1197">
            <v>88800</v>
          </cell>
          <cell r="H1197" t="str">
            <v>PE</v>
          </cell>
          <cell r="J1197">
            <v>6470.9900000000052</v>
          </cell>
          <cell r="K1197">
            <v>-6470.9900000000052</v>
          </cell>
          <cell r="L1197">
            <v>0</v>
          </cell>
        </row>
        <row r="1198">
          <cell r="C1198">
            <v>5350</v>
          </cell>
          <cell r="D1198" t="str">
            <v>SENSEX2552077000CE</v>
          </cell>
          <cell r="E1198" t="str">
            <v>SENSEX</v>
          </cell>
          <cell r="G1198">
            <v>77000</v>
          </cell>
          <cell r="H1198" t="str">
            <v>CE</v>
          </cell>
          <cell r="J1198">
            <v>5329.0099999999948</v>
          </cell>
          <cell r="K1198">
            <v>20.990000000005239</v>
          </cell>
          <cell r="L1198">
            <v>20</v>
          </cell>
        </row>
        <row r="1199">
          <cell r="C1199">
            <v>5.65</v>
          </cell>
          <cell r="D1199" t="str">
            <v>SENSEX2552076900PE</v>
          </cell>
          <cell r="E1199" t="str">
            <v>SENSEX</v>
          </cell>
          <cell r="G1199">
            <v>76900</v>
          </cell>
          <cell r="H1199" t="str">
            <v>PE</v>
          </cell>
          <cell r="J1199">
            <v>0</v>
          </cell>
          <cell r="K1199">
            <v>5.65</v>
          </cell>
          <cell r="L1199">
            <v>232200</v>
          </cell>
        </row>
        <row r="1200">
          <cell r="C1200">
            <v>0</v>
          </cell>
          <cell r="D1200" t="str">
            <v>SENSEX2552066700PE</v>
          </cell>
          <cell r="E1200" t="str">
            <v>SENSEX</v>
          </cell>
          <cell r="G1200">
            <v>66700</v>
          </cell>
          <cell r="H1200" t="str">
            <v>PE</v>
          </cell>
          <cell r="J1200">
            <v>0</v>
          </cell>
          <cell r="K1200">
            <v>0</v>
          </cell>
          <cell r="L1200">
            <v>0</v>
          </cell>
        </row>
        <row r="1201">
          <cell r="C1201">
            <v>3</v>
          </cell>
          <cell r="D1201" t="str">
            <v>SENSEX2552075300PE</v>
          </cell>
          <cell r="E1201" t="str">
            <v>SENSEX</v>
          </cell>
          <cell r="G1201">
            <v>75300</v>
          </cell>
          <cell r="H1201" t="str">
            <v>PE</v>
          </cell>
          <cell r="J1201">
            <v>0</v>
          </cell>
          <cell r="K1201">
            <v>3</v>
          </cell>
          <cell r="L1201">
            <v>45820</v>
          </cell>
        </row>
        <row r="1202">
          <cell r="C1202">
            <v>0</v>
          </cell>
          <cell r="D1202" t="str">
            <v>SENSEX2552067100CE</v>
          </cell>
          <cell r="E1202" t="str">
            <v>SENSEX</v>
          </cell>
          <cell r="G1202">
            <v>67100</v>
          </cell>
          <cell r="H1202" t="str">
            <v>CE</v>
          </cell>
          <cell r="J1202">
            <v>15229.009999999995</v>
          </cell>
          <cell r="K1202">
            <v>-15229.009999999995</v>
          </cell>
          <cell r="L1202">
            <v>0</v>
          </cell>
        </row>
        <row r="1203">
          <cell r="C1203">
            <v>310.8</v>
          </cell>
          <cell r="D1203" t="str">
            <v>SENSEX2552082100PE</v>
          </cell>
          <cell r="E1203" t="str">
            <v>SENSEX</v>
          </cell>
          <cell r="G1203">
            <v>82100</v>
          </cell>
          <cell r="H1203" t="str">
            <v>PE</v>
          </cell>
          <cell r="J1203">
            <v>0</v>
          </cell>
          <cell r="K1203">
            <v>310.8</v>
          </cell>
          <cell r="L1203">
            <v>7637800</v>
          </cell>
        </row>
        <row r="1204">
          <cell r="C1204">
            <v>16.3</v>
          </cell>
          <cell r="D1204" t="str">
            <v>SENSEX2552079000PE</v>
          </cell>
          <cell r="E1204" t="str">
            <v>SENSEX</v>
          </cell>
          <cell r="G1204">
            <v>79000</v>
          </cell>
          <cell r="H1204" t="str">
            <v>PE</v>
          </cell>
          <cell r="J1204">
            <v>0</v>
          </cell>
          <cell r="K1204">
            <v>16.3</v>
          </cell>
          <cell r="L1204">
            <v>5449760</v>
          </cell>
        </row>
        <row r="1205">
          <cell r="C1205">
            <v>0</v>
          </cell>
          <cell r="D1205" t="str">
            <v>SENSEX2552088000PE</v>
          </cell>
          <cell r="E1205" t="str">
            <v>SENSEX</v>
          </cell>
          <cell r="G1205">
            <v>88000</v>
          </cell>
          <cell r="H1205" t="str">
            <v>PE</v>
          </cell>
          <cell r="J1205">
            <v>5670.9900000000052</v>
          </cell>
          <cell r="K1205">
            <v>-5670.9900000000052</v>
          </cell>
          <cell r="L1205">
            <v>0</v>
          </cell>
        </row>
        <row r="1206">
          <cell r="C1206">
            <v>0</v>
          </cell>
          <cell r="D1206" t="str">
            <v>SENSEX2552078900CE</v>
          </cell>
          <cell r="E1206" t="str">
            <v>SENSEX</v>
          </cell>
          <cell r="G1206">
            <v>78900</v>
          </cell>
          <cell r="H1206" t="str">
            <v>CE</v>
          </cell>
          <cell r="J1206">
            <v>3429.0099999999948</v>
          </cell>
          <cell r="K1206">
            <v>-3429.0099999999948</v>
          </cell>
          <cell r="L1206">
            <v>0</v>
          </cell>
        </row>
        <row r="1207">
          <cell r="C1207">
            <v>4</v>
          </cell>
          <cell r="D1207" t="str">
            <v>SENSEX2552076200PE</v>
          </cell>
          <cell r="E1207" t="str">
            <v>SENSEX</v>
          </cell>
          <cell r="G1207">
            <v>76200</v>
          </cell>
          <cell r="H1207" t="str">
            <v>PE</v>
          </cell>
          <cell r="J1207">
            <v>0</v>
          </cell>
          <cell r="K1207">
            <v>4</v>
          </cell>
          <cell r="L1207">
            <v>173960</v>
          </cell>
        </row>
        <row r="1208">
          <cell r="C1208">
            <v>0</v>
          </cell>
          <cell r="D1208" t="str">
            <v>SENSEX2552069100CE</v>
          </cell>
          <cell r="E1208" t="str">
            <v>SENSEX</v>
          </cell>
          <cell r="G1208">
            <v>69100</v>
          </cell>
          <cell r="H1208" t="str">
            <v>CE</v>
          </cell>
          <cell r="J1208">
            <v>13229.009999999995</v>
          </cell>
          <cell r="K1208">
            <v>-13229.009999999995</v>
          </cell>
          <cell r="L1208">
            <v>0</v>
          </cell>
        </row>
        <row r="1209">
          <cell r="C1209">
            <v>1.1000000000000001</v>
          </cell>
          <cell r="D1209" t="str">
            <v>SENSEX2552068500PE</v>
          </cell>
          <cell r="E1209" t="str">
            <v>SENSEX</v>
          </cell>
          <cell r="G1209">
            <v>68500</v>
          </cell>
          <cell r="H1209" t="str">
            <v>PE</v>
          </cell>
          <cell r="J1209">
            <v>0</v>
          </cell>
          <cell r="K1209">
            <v>1.1000000000000001</v>
          </cell>
          <cell r="L1209">
            <v>31900</v>
          </cell>
        </row>
        <row r="1210">
          <cell r="C1210">
            <v>0</v>
          </cell>
          <cell r="D1210" t="str">
            <v>SENSEX2552078600CE</v>
          </cell>
          <cell r="E1210" t="str">
            <v>SENSEX</v>
          </cell>
          <cell r="G1210">
            <v>78600</v>
          </cell>
          <cell r="H1210" t="str">
            <v>CE</v>
          </cell>
          <cell r="J1210">
            <v>3729.0099999999948</v>
          </cell>
          <cell r="K1210">
            <v>-3729.0099999999948</v>
          </cell>
          <cell r="L1210">
            <v>0</v>
          </cell>
        </row>
        <row r="1211">
          <cell r="C1211">
            <v>2.4500000000000002</v>
          </cell>
          <cell r="D1211" t="str">
            <v>SENSEX2552088100CE</v>
          </cell>
          <cell r="E1211" t="str">
            <v>SENSEX</v>
          </cell>
          <cell r="G1211">
            <v>88100</v>
          </cell>
          <cell r="H1211" t="str">
            <v>CE</v>
          </cell>
          <cell r="J1211">
            <v>0</v>
          </cell>
          <cell r="K1211">
            <v>2.4500000000000002</v>
          </cell>
          <cell r="L1211">
            <v>54080</v>
          </cell>
        </row>
        <row r="1212">
          <cell r="C1212">
            <v>1746.9</v>
          </cell>
          <cell r="D1212" t="str">
            <v>SENSEX2552080700CE</v>
          </cell>
          <cell r="E1212" t="str">
            <v>SENSEX</v>
          </cell>
          <cell r="G1212">
            <v>80700</v>
          </cell>
          <cell r="H1212" t="str">
            <v>CE</v>
          </cell>
          <cell r="J1212">
            <v>1629.0099999999948</v>
          </cell>
          <cell r="K1212">
            <v>117.89000000000533</v>
          </cell>
          <cell r="L1212">
            <v>2840</v>
          </cell>
        </row>
        <row r="1213">
          <cell r="C1213">
            <v>0</v>
          </cell>
          <cell r="D1213" t="str">
            <v>SENSEX2552071700CE</v>
          </cell>
          <cell r="E1213" t="str">
            <v>SENSEX</v>
          </cell>
          <cell r="G1213">
            <v>71700</v>
          </cell>
          <cell r="H1213" t="str">
            <v>CE</v>
          </cell>
          <cell r="J1213">
            <v>10629.009999999995</v>
          </cell>
          <cell r="K1213">
            <v>-10629.009999999995</v>
          </cell>
          <cell r="L1213">
            <v>0</v>
          </cell>
        </row>
        <row r="1214">
          <cell r="C1214">
            <v>7.55</v>
          </cell>
          <cell r="D1214" t="str">
            <v>SENSEX2552085700CE</v>
          </cell>
          <cell r="E1214" t="str">
            <v>SENSEX</v>
          </cell>
          <cell r="G1214">
            <v>85700</v>
          </cell>
          <cell r="H1214" t="str">
            <v>CE</v>
          </cell>
          <cell r="J1214">
            <v>0</v>
          </cell>
          <cell r="K1214">
            <v>7.55</v>
          </cell>
          <cell r="L1214">
            <v>673700</v>
          </cell>
        </row>
        <row r="1215">
          <cell r="C1215">
            <v>0</v>
          </cell>
          <cell r="D1215" t="str">
            <v>SENSEX2552068700PE</v>
          </cell>
          <cell r="E1215" t="str">
            <v>SENSEX</v>
          </cell>
          <cell r="G1215">
            <v>68700</v>
          </cell>
          <cell r="H1215" t="str">
            <v>PE</v>
          </cell>
          <cell r="J1215">
            <v>0</v>
          </cell>
          <cell r="K1215">
            <v>0</v>
          </cell>
          <cell r="L1215">
            <v>0</v>
          </cell>
        </row>
        <row r="1216">
          <cell r="C1216">
            <v>0</v>
          </cell>
          <cell r="D1216" t="str">
            <v>SENSEX2552070800CE</v>
          </cell>
          <cell r="E1216" t="str">
            <v>SENSEX</v>
          </cell>
          <cell r="G1216">
            <v>70800</v>
          </cell>
          <cell r="H1216" t="str">
            <v>CE</v>
          </cell>
          <cell r="J1216">
            <v>11529.009999999995</v>
          </cell>
          <cell r="K1216">
            <v>-11529.009999999995</v>
          </cell>
          <cell r="L1216">
            <v>0</v>
          </cell>
        </row>
        <row r="1217">
          <cell r="C1217">
            <v>0</v>
          </cell>
          <cell r="D1217" t="str">
            <v>SENSEX2552074200CE</v>
          </cell>
          <cell r="E1217" t="str">
            <v>SENSEX</v>
          </cell>
          <cell r="G1217">
            <v>74200</v>
          </cell>
          <cell r="H1217" t="str">
            <v>CE</v>
          </cell>
          <cell r="J1217">
            <v>8129.0099999999948</v>
          </cell>
          <cell r="K1217">
            <v>-8129.0099999999948</v>
          </cell>
          <cell r="L1217">
            <v>0</v>
          </cell>
        </row>
        <row r="1218">
          <cell r="C1218">
            <v>871.5</v>
          </cell>
          <cell r="D1218" t="str">
            <v>SENSEX2552081700CE</v>
          </cell>
          <cell r="E1218" t="str">
            <v>SENSEX</v>
          </cell>
          <cell r="G1218">
            <v>81700</v>
          </cell>
          <cell r="H1218" t="str">
            <v>CE</v>
          </cell>
          <cell r="J1218">
            <v>629.00999999999476</v>
          </cell>
          <cell r="K1218">
            <v>242.49000000000524</v>
          </cell>
          <cell r="L1218">
            <v>165140</v>
          </cell>
        </row>
        <row r="1219">
          <cell r="C1219">
            <v>0</v>
          </cell>
          <cell r="D1219" t="str">
            <v>SENSEX2552066600PE</v>
          </cell>
          <cell r="E1219" t="str">
            <v>SENSEX</v>
          </cell>
          <cell r="G1219">
            <v>66600</v>
          </cell>
          <cell r="H1219" t="str">
            <v>PE</v>
          </cell>
          <cell r="J1219">
            <v>0</v>
          </cell>
          <cell r="K1219">
            <v>0</v>
          </cell>
          <cell r="L1219">
            <v>0</v>
          </cell>
        </row>
        <row r="1220">
          <cell r="C1220">
            <v>9.6999999999999993</v>
          </cell>
          <cell r="D1220" t="str">
            <v>SENSEX2552078100PE</v>
          </cell>
          <cell r="E1220" t="str">
            <v>SENSEX</v>
          </cell>
          <cell r="G1220">
            <v>78100</v>
          </cell>
          <cell r="H1220" t="str">
            <v>PE</v>
          </cell>
          <cell r="J1220">
            <v>0</v>
          </cell>
          <cell r="K1220">
            <v>9.6999999999999993</v>
          </cell>
          <cell r="L1220">
            <v>520540</v>
          </cell>
        </row>
        <row r="1221">
          <cell r="C1221">
            <v>644.9</v>
          </cell>
          <cell r="D1221" t="str">
            <v>SENSEX2552082000CE</v>
          </cell>
          <cell r="E1221" t="str">
            <v>SENSEX</v>
          </cell>
          <cell r="G1221">
            <v>82000</v>
          </cell>
          <cell r="H1221" t="str">
            <v>CE</v>
          </cell>
          <cell r="J1221">
            <v>329.00999999999476</v>
          </cell>
          <cell r="K1221">
            <v>315.89000000000522</v>
          </cell>
          <cell r="L1221">
            <v>4202820</v>
          </cell>
        </row>
        <row r="1222">
          <cell r="C1222">
            <v>0</v>
          </cell>
          <cell r="D1222" t="str">
            <v>SENSEX2552074100CE</v>
          </cell>
          <cell r="E1222" t="str">
            <v>SENSEX</v>
          </cell>
          <cell r="G1222">
            <v>74100</v>
          </cell>
          <cell r="H1222" t="str">
            <v>CE</v>
          </cell>
          <cell r="J1222">
            <v>8229.0099999999948</v>
          </cell>
          <cell r="K1222">
            <v>-8229.0099999999948</v>
          </cell>
          <cell r="L1222">
            <v>0</v>
          </cell>
        </row>
        <row r="1223">
          <cell r="C1223">
            <v>2.2999999999999998</v>
          </cell>
          <cell r="D1223" t="str">
            <v>SENSEX2552088300CE</v>
          </cell>
          <cell r="E1223" t="str">
            <v>SENSEX</v>
          </cell>
          <cell r="G1223">
            <v>88300</v>
          </cell>
          <cell r="H1223" t="str">
            <v>CE</v>
          </cell>
          <cell r="J1223">
            <v>0</v>
          </cell>
          <cell r="K1223">
            <v>2.2999999999999998</v>
          </cell>
          <cell r="L1223">
            <v>24740</v>
          </cell>
        </row>
        <row r="1224">
          <cell r="C1224">
            <v>0</v>
          </cell>
          <cell r="D1224" t="str">
            <v>SENSEX2552087100PE</v>
          </cell>
          <cell r="E1224" t="str">
            <v>SENSEX</v>
          </cell>
          <cell r="G1224">
            <v>87100</v>
          </cell>
          <cell r="H1224" t="str">
            <v>PE</v>
          </cell>
          <cell r="J1224">
            <v>4770.9900000000052</v>
          </cell>
          <cell r="K1224">
            <v>-4770.9900000000052</v>
          </cell>
          <cell r="L1224">
            <v>0</v>
          </cell>
        </row>
        <row r="1225">
          <cell r="C1225">
            <v>4.4000000000000004</v>
          </cell>
          <cell r="D1225" t="str">
            <v>SENSEX2552086600CE</v>
          </cell>
          <cell r="E1225" t="str">
            <v>SENSEX</v>
          </cell>
          <cell r="G1225">
            <v>86600</v>
          </cell>
          <cell r="H1225" t="str">
            <v>CE</v>
          </cell>
          <cell r="J1225">
            <v>0</v>
          </cell>
          <cell r="K1225">
            <v>4.4000000000000004</v>
          </cell>
          <cell r="L1225">
            <v>287480</v>
          </cell>
        </row>
        <row r="1226">
          <cell r="C1226">
            <v>124</v>
          </cell>
          <cell r="D1226" t="str">
            <v>SENSEX2552081300PE</v>
          </cell>
          <cell r="E1226" t="str">
            <v>SENSEX</v>
          </cell>
          <cell r="G1226">
            <v>81300</v>
          </cell>
          <cell r="H1226" t="str">
            <v>PE</v>
          </cell>
          <cell r="J1226">
            <v>0</v>
          </cell>
          <cell r="K1226">
            <v>124</v>
          </cell>
          <cell r="L1226">
            <v>3285860</v>
          </cell>
        </row>
        <row r="1227">
          <cell r="C1227">
            <v>0</v>
          </cell>
          <cell r="D1227" t="str">
            <v>SENSEX2552071000CE</v>
          </cell>
          <cell r="E1227" t="str">
            <v>SENSEX</v>
          </cell>
          <cell r="G1227">
            <v>71000</v>
          </cell>
          <cell r="H1227" t="str">
            <v>CE</v>
          </cell>
          <cell r="J1227">
            <v>11329.009999999995</v>
          </cell>
          <cell r="K1227">
            <v>-11329.009999999995</v>
          </cell>
          <cell r="L1227">
            <v>0</v>
          </cell>
        </row>
        <row r="1228">
          <cell r="C1228">
            <v>0</v>
          </cell>
          <cell r="D1228" t="str">
            <v>SENSEX2552066300PE</v>
          </cell>
          <cell r="E1228" t="str">
            <v>SENSEX</v>
          </cell>
          <cell r="G1228">
            <v>66300</v>
          </cell>
          <cell r="H1228" t="str">
            <v>PE</v>
          </cell>
          <cell r="J1228">
            <v>0</v>
          </cell>
          <cell r="K1228">
            <v>0</v>
          </cell>
          <cell r="L1228">
            <v>0</v>
          </cell>
        </row>
        <row r="1229">
          <cell r="C1229">
            <v>0</v>
          </cell>
          <cell r="D1229" t="str">
            <v>SENSEX2552067100PE</v>
          </cell>
          <cell r="E1229" t="str">
            <v>SENSEX</v>
          </cell>
          <cell r="G1229">
            <v>67100</v>
          </cell>
          <cell r="H1229" t="str">
            <v>PE</v>
          </cell>
          <cell r="J1229">
            <v>0</v>
          </cell>
          <cell r="K1229">
            <v>0</v>
          </cell>
          <cell r="L1229">
            <v>0</v>
          </cell>
        </row>
        <row r="1230">
          <cell r="C1230">
            <v>3.3</v>
          </cell>
          <cell r="D1230" t="str">
            <v>SENSEX2552087000CE</v>
          </cell>
          <cell r="E1230" t="str">
            <v>SENSEX</v>
          </cell>
          <cell r="G1230">
            <v>87000</v>
          </cell>
          <cell r="H1230" t="str">
            <v>CE</v>
          </cell>
          <cell r="J1230">
            <v>0</v>
          </cell>
          <cell r="K1230">
            <v>3.3</v>
          </cell>
          <cell r="L1230">
            <v>2218340</v>
          </cell>
        </row>
        <row r="1231">
          <cell r="C1231">
            <v>0</v>
          </cell>
          <cell r="D1231" t="str">
            <v>SENSEX2552070500CE</v>
          </cell>
          <cell r="E1231" t="str">
            <v>SENSEX</v>
          </cell>
          <cell r="G1231">
            <v>70500</v>
          </cell>
          <cell r="H1231" t="str">
            <v>CE</v>
          </cell>
          <cell r="J1231">
            <v>11829.009999999995</v>
          </cell>
          <cell r="K1231">
            <v>-11829.009999999995</v>
          </cell>
          <cell r="L1231">
            <v>0</v>
          </cell>
        </row>
        <row r="1232">
          <cell r="C1232">
            <v>0</v>
          </cell>
          <cell r="D1232" t="str">
            <v>SENSEX2552065600CE</v>
          </cell>
          <cell r="E1232" t="str">
            <v>SENSEX</v>
          </cell>
          <cell r="G1232">
            <v>65600</v>
          </cell>
          <cell r="H1232" t="str">
            <v>CE</v>
          </cell>
          <cell r="J1232">
            <v>16729.009999999995</v>
          </cell>
          <cell r="K1232">
            <v>-16729.009999999995</v>
          </cell>
          <cell r="L1232">
            <v>0</v>
          </cell>
        </row>
        <row r="1233">
          <cell r="C1233">
            <v>4.5</v>
          </cell>
          <cell r="D1233" t="str">
            <v>SENSEX2552076300PE</v>
          </cell>
          <cell r="E1233" t="str">
            <v>SENSEX</v>
          </cell>
          <cell r="G1233">
            <v>76300</v>
          </cell>
          <cell r="H1233" t="str">
            <v>PE</v>
          </cell>
          <cell r="J1233">
            <v>0</v>
          </cell>
          <cell r="K1233">
            <v>4.5</v>
          </cell>
          <cell r="L1233">
            <v>206920</v>
          </cell>
        </row>
        <row r="1234">
          <cell r="C1234">
            <v>1.3</v>
          </cell>
          <cell r="D1234" t="str">
            <v>SENSEX2552071000PE</v>
          </cell>
          <cell r="E1234" t="str">
            <v>SENSEX</v>
          </cell>
          <cell r="G1234">
            <v>71000</v>
          </cell>
          <cell r="H1234" t="str">
            <v>PE</v>
          </cell>
          <cell r="J1234">
            <v>0</v>
          </cell>
          <cell r="K1234">
            <v>1.3</v>
          </cell>
          <cell r="L1234">
            <v>469920</v>
          </cell>
        </row>
        <row r="1235">
          <cell r="C1235">
            <v>0</v>
          </cell>
          <cell r="D1235" t="str">
            <v>SENSEX2552072700PE</v>
          </cell>
          <cell r="E1235" t="str">
            <v>SENSEX</v>
          </cell>
          <cell r="G1235">
            <v>72700</v>
          </cell>
          <cell r="H1235" t="str">
            <v>PE</v>
          </cell>
          <cell r="J1235">
            <v>0</v>
          </cell>
          <cell r="K1235">
            <v>0</v>
          </cell>
          <cell r="L1235">
            <v>0</v>
          </cell>
        </row>
        <row r="1236">
          <cell r="C1236">
            <v>6.05</v>
          </cell>
          <cell r="D1236" t="str">
            <v>SENSEX2552077000PE</v>
          </cell>
          <cell r="E1236" t="str">
            <v>SENSEX</v>
          </cell>
          <cell r="G1236">
            <v>77000</v>
          </cell>
          <cell r="H1236" t="str">
            <v>PE</v>
          </cell>
          <cell r="J1236">
            <v>0</v>
          </cell>
          <cell r="K1236">
            <v>6.05</v>
          </cell>
          <cell r="L1236">
            <v>3551380</v>
          </cell>
        </row>
        <row r="1237">
          <cell r="C1237">
            <v>1.05</v>
          </cell>
          <cell r="D1237" t="str">
            <v>SENSEX2552065800PE</v>
          </cell>
          <cell r="E1237" t="str">
            <v>SENSEX</v>
          </cell>
          <cell r="G1237">
            <v>65800</v>
          </cell>
          <cell r="H1237" t="str">
            <v>PE</v>
          </cell>
          <cell r="J1237">
            <v>0</v>
          </cell>
          <cell r="K1237">
            <v>1.05</v>
          </cell>
          <cell r="L1237">
            <v>200</v>
          </cell>
        </row>
        <row r="1238">
          <cell r="C1238">
            <v>276.14999999999998</v>
          </cell>
          <cell r="D1238" t="str">
            <v>SENSEX2552082000PE</v>
          </cell>
          <cell r="E1238" t="str">
            <v>SENSEX</v>
          </cell>
          <cell r="G1238">
            <v>82000</v>
          </cell>
          <cell r="H1238" t="str">
            <v>PE</v>
          </cell>
          <cell r="J1238">
            <v>0</v>
          </cell>
          <cell r="K1238">
            <v>276.14999999999998</v>
          </cell>
          <cell r="L1238">
            <v>15529340</v>
          </cell>
        </row>
        <row r="1239">
          <cell r="C1239">
            <v>0</v>
          </cell>
          <cell r="D1239" t="str">
            <v>SENSEX2552068200CE</v>
          </cell>
          <cell r="E1239" t="str">
            <v>SENSEX</v>
          </cell>
          <cell r="G1239">
            <v>68200</v>
          </cell>
          <cell r="H1239" t="str">
            <v>CE</v>
          </cell>
          <cell r="J1239">
            <v>14129.009999999995</v>
          </cell>
          <cell r="K1239">
            <v>-14129.009999999995</v>
          </cell>
          <cell r="L1239">
            <v>0</v>
          </cell>
        </row>
        <row r="1240">
          <cell r="C1240">
            <v>0</v>
          </cell>
          <cell r="D1240" t="str">
            <v>SENSEX2552073600CE</v>
          </cell>
          <cell r="E1240" t="str">
            <v>SENSEX</v>
          </cell>
          <cell r="G1240">
            <v>73600</v>
          </cell>
          <cell r="H1240" t="str">
            <v>CE</v>
          </cell>
          <cell r="J1240">
            <v>8729.0099999999948</v>
          </cell>
          <cell r="K1240">
            <v>-8729.0099999999948</v>
          </cell>
          <cell r="L1240">
            <v>0</v>
          </cell>
        </row>
        <row r="1241">
          <cell r="C1241">
            <v>1735.5</v>
          </cell>
          <cell r="D1241" t="str">
            <v>SENSEX2552084100PE</v>
          </cell>
          <cell r="E1241" t="str">
            <v>SENSEX</v>
          </cell>
          <cell r="G1241">
            <v>84100</v>
          </cell>
          <cell r="H1241" t="str">
            <v>PE</v>
          </cell>
          <cell r="J1241">
            <v>1770.9900000000052</v>
          </cell>
          <cell r="K1241">
            <v>-35.490000000005239</v>
          </cell>
          <cell r="L1241">
            <v>2300</v>
          </cell>
        </row>
        <row r="1242">
          <cell r="C1242">
            <v>0</v>
          </cell>
          <cell r="D1242" t="str">
            <v>SENSEX2552072200PE</v>
          </cell>
          <cell r="E1242" t="str">
            <v>SENSEX</v>
          </cell>
          <cell r="G1242">
            <v>72200</v>
          </cell>
          <cell r="H1242" t="str">
            <v>PE</v>
          </cell>
          <cell r="J1242">
            <v>0</v>
          </cell>
          <cell r="K1242">
            <v>0</v>
          </cell>
          <cell r="L1242">
            <v>0</v>
          </cell>
        </row>
        <row r="1243">
          <cell r="C1243">
            <v>5.3</v>
          </cell>
          <cell r="D1243" t="str">
            <v>SENSEX2552076800PE</v>
          </cell>
          <cell r="E1243" t="str">
            <v>SENSEX</v>
          </cell>
          <cell r="G1243">
            <v>76800</v>
          </cell>
          <cell r="H1243" t="str">
            <v>PE</v>
          </cell>
          <cell r="J1243">
            <v>0</v>
          </cell>
          <cell r="K1243">
            <v>5.3</v>
          </cell>
          <cell r="L1243">
            <v>130320</v>
          </cell>
        </row>
        <row r="1244">
          <cell r="C1244">
            <v>0</v>
          </cell>
          <cell r="D1244" t="str">
            <v>SENSEX2552069100PE</v>
          </cell>
          <cell r="E1244" t="str">
            <v>SENSEX</v>
          </cell>
          <cell r="G1244">
            <v>69100</v>
          </cell>
          <cell r="H1244" t="str">
            <v>PE</v>
          </cell>
          <cell r="J1244">
            <v>0</v>
          </cell>
          <cell r="K1244">
            <v>0</v>
          </cell>
          <cell r="L1244">
            <v>0</v>
          </cell>
        </row>
        <row r="1245">
          <cell r="C1245">
            <v>0</v>
          </cell>
          <cell r="D1245" t="str">
            <v>SENSEX2552073400CE</v>
          </cell>
          <cell r="E1245" t="str">
            <v>SENSEX</v>
          </cell>
          <cell r="G1245">
            <v>73400</v>
          </cell>
          <cell r="H1245" t="str">
            <v>CE</v>
          </cell>
          <cell r="J1245">
            <v>8929.0099999999948</v>
          </cell>
          <cell r="K1245">
            <v>-8929.0099999999948</v>
          </cell>
          <cell r="L1245">
            <v>0</v>
          </cell>
        </row>
        <row r="1246">
          <cell r="C1246">
            <v>195.1</v>
          </cell>
          <cell r="D1246" t="str">
            <v>SENSEX2552081700PE</v>
          </cell>
          <cell r="E1246" t="str">
            <v>SENSEX</v>
          </cell>
          <cell r="G1246">
            <v>81700</v>
          </cell>
          <cell r="H1246" t="str">
            <v>PE</v>
          </cell>
          <cell r="J1246">
            <v>0</v>
          </cell>
          <cell r="K1246">
            <v>195.1</v>
          </cell>
          <cell r="L1246">
            <v>4358720</v>
          </cell>
        </row>
        <row r="1247">
          <cell r="C1247">
            <v>3.7</v>
          </cell>
          <cell r="D1247" t="str">
            <v>SENSEX2552075900PE</v>
          </cell>
          <cell r="E1247" t="str">
            <v>SENSEX</v>
          </cell>
          <cell r="G1247">
            <v>75900</v>
          </cell>
          <cell r="H1247" t="str">
            <v>PE</v>
          </cell>
          <cell r="J1247">
            <v>0</v>
          </cell>
          <cell r="K1247">
            <v>3.7</v>
          </cell>
          <cell r="L1247">
            <v>48060</v>
          </cell>
        </row>
        <row r="1248">
          <cell r="C1248">
            <v>26.4</v>
          </cell>
          <cell r="D1248" t="str">
            <v>SENSEX2552079700PE</v>
          </cell>
          <cell r="E1248" t="str">
            <v>SENSEX</v>
          </cell>
          <cell r="G1248">
            <v>79700</v>
          </cell>
          <cell r="H1248" t="str">
            <v>PE</v>
          </cell>
          <cell r="J1248">
            <v>0</v>
          </cell>
          <cell r="K1248">
            <v>26.4</v>
          </cell>
          <cell r="L1248">
            <v>1815840</v>
          </cell>
        </row>
        <row r="1249">
          <cell r="C1249">
            <v>0</v>
          </cell>
          <cell r="D1249" t="str">
            <v>SENSEX2552076300CE</v>
          </cell>
          <cell r="E1249" t="str">
            <v>SENSEX</v>
          </cell>
          <cell r="G1249">
            <v>76300</v>
          </cell>
          <cell r="H1249" t="str">
            <v>CE</v>
          </cell>
          <cell r="J1249">
            <v>6029.0099999999948</v>
          </cell>
          <cell r="K1249">
            <v>-6029.0099999999948</v>
          </cell>
          <cell r="L1249">
            <v>0</v>
          </cell>
        </row>
        <row r="1250">
          <cell r="C1250">
            <v>0</v>
          </cell>
          <cell r="D1250" t="str">
            <v>SENSEX2552086200PE</v>
          </cell>
          <cell r="E1250" t="str">
            <v>SENSEX</v>
          </cell>
          <cell r="G1250">
            <v>86200</v>
          </cell>
          <cell r="H1250" t="str">
            <v>PE</v>
          </cell>
          <cell r="J1250">
            <v>3870.9900000000052</v>
          </cell>
          <cell r="K1250">
            <v>-3870.9900000000052</v>
          </cell>
          <cell r="L1250">
            <v>0</v>
          </cell>
        </row>
        <row r="1251">
          <cell r="C1251">
            <v>350</v>
          </cell>
          <cell r="D1251" t="str">
            <v>SENSEX2552082200PE</v>
          </cell>
          <cell r="E1251" t="str">
            <v>SENSEX</v>
          </cell>
          <cell r="G1251">
            <v>82200</v>
          </cell>
          <cell r="H1251" t="str">
            <v>PE</v>
          </cell>
          <cell r="J1251">
            <v>0</v>
          </cell>
          <cell r="K1251">
            <v>350</v>
          </cell>
          <cell r="L1251">
            <v>11978040</v>
          </cell>
        </row>
        <row r="1252">
          <cell r="C1252">
            <v>0</v>
          </cell>
          <cell r="D1252" t="str">
            <v>SENSEX2552075500CE</v>
          </cell>
          <cell r="E1252" t="str">
            <v>SENSEX</v>
          </cell>
          <cell r="G1252">
            <v>75500</v>
          </cell>
          <cell r="H1252" t="str">
            <v>CE</v>
          </cell>
          <cell r="J1252">
            <v>6829.0099999999948</v>
          </cell>
          <cell r="K1252">
            <v>-6829.0099999999948</v>
          </cell>
          <cell r="L1252">
            <v>0</v>
          </cell>
        </row>
        <row r="1253">
          <cell r="C1253">
            <v>0</v>
          </cell>
          <cell r="D1253" t="str">
            <v>SENSEX2552066100CE</v>
          </cell>
          <cell r="E1253" t="str">
            <v>SENSEX</v>
          </cell>
          <cell r="G1253">
            <v>66100</v>
          </cell>
          <cell r="H1253" t="str">
            <v>CE</v>
          </cell>
          <cell r="J1253">
            <v>16229.009999999995</v>
          </cell>
          <cell r="K1253">
            <v>-16229.009999999995</v>
          </cell>
          <cell r="L1253">
            <v>0</v>
          </cell>
        </row>
        <row r="1254">
          <cell r="C1254">
            <v>0</v>
          </cell>
          <cell r="D1254" t="str">
            <v>SENSEX2552076500CE</v>
          </cell>
          <cell r="E1254" t="str">
            <v>SENSEX</v>
          </cell>
          <cell r="G1254">
            <v>76500</v>
          </cell>
          <cell r="H1254" t="str">
            <v>CE</v>
          </cell>
          <cell r="J1254">
            <v>5829.0099999999948</v>
          </cell>
          <cell r="K1254">
            <v>-5829.0099999999948</v>
          </cell>
          <cell r="L1254">
            <v>0</v>
          </cell>
        </row>
        <row r="1255">
          <cell r="C1255">
            <v>2320</v>
          </cell>
          <cell r="D1255" t="str">
            <v>SENSEX2552080100CE</v>
          </cell>
          <cell r="E1255" t="str">
            <v>SENSEX</v>
          </cell>
          <cell r="G1255">
            <v>80100</v>
          </cell>
          <cell r="H1255" t="str">
            <v>CE</v>
          </cell>
          <cell r="J1255">
            <v>2229.0099999999948</v>
          </cell>
          <cell r="K1255">
            <v>90.990000000005239</v>
          </cell>
          <cell r="L1255">
            <v>2640</v>
          </cell>
        </row>
        <row r="1256">
          <cell r="C1256">
            <v>1.85</v>
          </cell>
          <cell r="D1256" t="str">
            <v>SENSEX2552089300CE</v>
          </cell>
          <cell r="E1256" t="str">
            <v>SENSEX</v>
          </cell>
          <cell r="G1256">
            <v>89300</v>
          </cell>
          <cell r="H1256" t="str">
            <v>CE</v>
          </cell>
          <cell r="J1256">
            <v>0</v>
          </cell>
          <cell r="K1256">
            <v>1.85</v>
          </cell>
          <cell r="L1256">
            <v>74760</v>
          </cell>
        </row>
        <row r="1257">
          <cell r="C1257">
            <v>3294.65</v>
          </cell>
          <cell r="D1257" t="str">
            <v>SENSEX2552079100CE</v>
          </cell>
          <cell r="E1257" t="str">
            <v>SENSEX</v>
          </cell>
          <cell r="G1257">
            <v>79100</v>
          </cell>
          <cell r="H1257" t="str">
            <v>CE</v>
          </cell>
          <cell r="J1257">
            <v>3229.0099999999948</v>
          </cell>
          <cell r="K1257">
            <v>65.64000000000533</v>
          </cell>
          <cell r="L1257">
            <v>180</v>
          </cell>
        </row>
        <row r="1258">
          <cell r="C1258">
            <v>3.3</v>
          </cell>
          <cell r="D1258" t="str">
            <v>SENSEX2552075600PE</v>
          </cell>
          <cell r="E1258" t="str">
            <v>SENSEX</v>
          </cell>
          <cell r="G1258">
            <v>75600</v>
          </cell>
          <cell r="H1258" t="str">
            <v>PE</v>
          </cell>
          <cell r="J1258">
            <v>0</v>
          </cell>
          <cell r="K1258">
            <v>3.3</v>
          </cell>
          <cell r="L1258">
            <v>77840</v>
          </cell>
        </row>
        <row r="1259">
          <cell r="C1259">
            <v>23.15</v>
          </cell>
          <cell r="D1259" t="str">
            <v>SENSEX2552079500PE</v>
          </cell>
          <cell r="E1259" t="str">
            <v>SENSEX</v>
          </cell>
          <cell r="G1259">
            <v>79500</v>
          </cell>
          <cell r="H1259" t="str">
            <v>PE</v>
          </cell>
          <cell r="J1259">
            <v>0</v>
          </cell>
          <cell r="K1259">
            <v>23.15</v>
          </cell>
          <cell r="L1259">
            <v>3719760</v>
          </cell>
        </row>
        <row r="1260">
          <cell r="C1260">
            <v>3.15</v>
          </cell>
          <cell r="D1260" t="str">
            <v>SENSEX2552075500PE</v>
          </cell>
          <cell r="E1260" t="str">
            <v>SENSEX</v>
          </cell>
          <cell r="G1260">
            <v>75500</v>
          </cell>
          <cell r="H1260" t="str">
            <v>PE</v>
          </cell>
          <cell r="J1260">
            <v>0</v>
          </cell>
          <cell r="K1260">
            <v>3.15</v>
          </cell>
          <cell r="L1260">
            <v>1062580</v>
          </cell>
        </row>
        <row r="1261">
          <cell r="C1261">
            <v>11.65</v>
          </cell>
          <cell r="D1261" t="str">
            <v>SENSEX2552085200CE</v>
          </cell>
          <cell r="E1261" t="str">
            <v>SENSEX</v>
          </cell>
          <cell r="G1261">
            <v>85200</v>
          </cell>
          <cell r="H1261" t="str">
            <v>CE</v>
          </cell>
          <cell r="J1261">
            <v>0</v>
          </cell>
          <cell r="K1261">
            <v>11.65</v>
          </cell>
          <cell r="L1261">
            <v>1225420</v>
          </cell>
        </row>
        <row r="1262">
          <cell r="C1262">
            <v>0</v>
          </cell>
          <cell r="D1262" t="str">
            <v>SENSEX2552074300CE</v>
          </cell>
          <cell r="E1262" t="str">
            <v>SENSEX</v>
          </cell>
          <cell r="G1262">
            <v>74300</v>
          </cell>
          <cell r="H1262" t="str">
            <v>CE</v>
          </cell>
          <cell r="J1262">
            <v>8029.0099999999948</v>
          </cell>
          <cell r="K1262">
            <v>-8029.0099999999948</v>
          </cell>
          <cell r="L1262">
            <v>0</v>
          </cell>
        </row>
        <row r="1263">
          <cell r="C1263">
            <v>389.05</v>
          </cell>
          <cell r="D1263" t="str">
            <v>SENSEX2552082300PE</v>
          </cell>
          <cell r="E1263" t="str">
            <v>SENSEX</v>
          </cell>
          <cell r="G1263">
            <v>82300</v>
          </cell>
          <cell r="H1263" t="str">
            <v>PE</v>
          </cell>
          <cell r="J1263">
            <v>0</v>
          </cell>
          <cell r="K1263">
            <v>389.05</v>
          </cell>
          <cell r="L1263">
            <v>15668120</v>
          </cell>
        </row>
        <row r="1264">
          <cell r="C1264">
            <v>2.7</v>
          </cell>
          <cell r="D1264" t="str">
            <v>SENSEX2552074300PE</v>
          </cell>
          <cell r="E1264" t="str">
            <v>SENSEX</v>
          </cell>
          <cell r="G1264">
            <v>74300</v>
          </cell>
          <cell r="H1264" t="str">
            <v>PE</v>
          </cell>
          <cell r="J1264">
            <v>0</v>
          </cell>
          <cell r="K1264">
            <v>2.7</v>
          </cell>
          <cell r="L1264">
            <v>2860</v>
          </cell>
        </row>
        <row r="1265">
          <cell r="C1265">
            <v>17.55</v>
          </cell>
          <cell r="D1265" t="str">
            <v>SENSEX2552084800CE</v>
          </cell>
          <cell r="E1265" t="str">
            <v>SENSEX</v>
          </cell>
          <cell r="G1265">
            <v>84800</v>
          </cell>
          <cell r="H1265" t="str">
            <v>CE</v>
          </cell>
          <cell r="J1265">
            <v>0</v>
          </cell>
          <cell r="K1265">
            <v>17.55</v>
          </cell>
          <cell r="L1265">
            <v>2226780</v>
          </cell>
        </row>
        <row r="1266">
          <cell r="C1266">
            <v>0</v>
          </cell>
          <cell r="D1266" t="str">
            <v>SENSEX2552069700PE</v>
          </cell>
          <cell r="E1266" t="str">
            <v>SENSEX</v>
          </cell>
          <cell r="G1266">
            <v>69700</v>
          </cell>
          <cell r="H1266" t="str">
            <v>PE</v>
          </cell>
          <cell r="J1266">
            <v>0</v>
          </cell>
          <cell r="K1266">
            <v>0</v>
          </cell>
          <cell r="L1266">
            <v>0</v>
          </cell>
        </row>
        <row r="1267">
          <cell r="C1267">
            <v>0</v>
          </cell>
          <cell r="D1267" t="str">
            <v>SENSEX2552068900CE</v>
          </cell>
          <cell r="E1267" t="str">
            <v>SENSEX</v>
          </cell>
          <cell r="G1267">
            <v>68900</v>
          </cell>
          <cell r="H1267" t="str">
            <v>CE</v>
          </cell>
          <cell r="J1267">
            <v>13429.009999999995</v>
          </cell>
          <cell r="K1267">
            <v>-13429.009999999995</v>
          </cell>
          <cell r="L1267">
            <v>0</v>
          </cell>
        </row>
        <row r="1268">
          <cell r="C1268">
            <v>0</v>
          </cell>
          <cell r="D1268" t="str">
            <v>SENSEX2552070900CE</v>
          </cell>
          <cell r="E1268" t="str">
            <v>SENSEX</v>
          </cell>
          <cell r="G1268">
            <v>70900</v>
          </cell>
          <cell r="H1268" t="str">
            <v>CE</v>
          </cell>
          <cell r="J1268">
            <v>11429.009999999995</v>
          </cell>
          <cell r="K1268">
            <v>-11429.009999999995</v>
          </cell>
          <cell r="L1268">
            <v>0</v>
          </cell>
        </row>
        <row r="1269">
          <cell r="C1269">
            <v>33.950000000000003</v>
          </cell>
          <cell r="D1269" t="str">
            <v>SENSEX2552080000PE</v>
          </cell>
          <cell r="E1269" t="str">
            <v>SENSEX</v>
          </cell>
          <cell r="G1269">
            <v>80000</v>
          </cell>
          <cell r="H1269" t="str">
            <v>PE</v>
          </cell>
          <cell r="J1269">
            <v>0</v>
          </cell>
          <cell r="K1269">
            <v>33.950000000000003</v>
          </cell>
          <cell r="L1269">
            <v>8432520</v>
          </cell>
        </row>
        <row r="1270">
          <cell r="C1270">
            <v>0</v>
          </cell>
          <cell r="D1270" t="str">
            <v>SENSEX2552088500PE</v>
          </cell>
          <cell r="E1270" t="str">
            <v>SENSEX</v>
          </cell>
          <cell r="G1270">
            <v>88500</v>
          </cell>
          <cell r="H1270" t="str">
            <v>PE</v>
          </cell>
          <cell r="J1270">
            <v>6170.9900000000052</v>
          </cell>
          <cell r="K1270">
            <v>-6170.9900000000052</v>
          </cell>
          <cell r="L1270">
            <v>0</v>
          </cell>
        </row>
        <row r="1271">
          <cell r="C1271">
            <v>0</v>
          </cell>
          <cell r="D1271" t="str">
            <v>SENSEX2552077600CE</v>
          </cell>
          <cell r="E1271" t="str">
            <v>SENSEX</v>
          </cell>
          <cell r="G1271">
            <v>77600</v>
          </cell>
          <cell r="H1271" t="str">
            <v>CE</v>
          </cell>
          <cell r="J1271">
            <v>4729.0099999999948</v>
          </cell>
          <cell r="K1271">
            <v>-4729.0099999999948</v>
          </cell>
          <cell r="L1271">
            <v>0</v>
          </cell>
        </row>
        <row r="1272">
          <cell r="C1272">
            <v>0</v>
          </cell>
          <cell r="D1272" t="str">
            <v>SENSEX2552068100CE</v>
          </cell>
          <cell r="E1272" t="str">
            <v>SENSEX</v>
          </cell>
          <cell r="G1272">
            <v>68100</v>
          </cell>
          <cell r="H1272" t="str">
            <v>CE</v>
          </cell>
          <cell r="J1272">
            <v>14229.009999999995</v>
          </cell>
          <cell r="K1272">
            <v>-14229.009999999995</v>
          </cell>
          <cell r="L1272">
            <v>0</v>
          </cell>
        </row>
        <row r="1273">
          <cell r="C1273">
            <v>0</v>
          </cell>
          <cell r="D1273" t="str">
            <v>SENSEX2552068100PE</v>
          </cell>
          <cell r="E1273" t="str">
            <v>SENSEX</v>
          </cell>
          <cell r="G1273">
            <v>68100</v>
          </cell>
          <cell r="H1273" t="str">
            <v>PE</v>
          </cell>
          <cell r="J1273">
            <v>0</v>
          </cell>
          <cell r="K1273">
            <v>0</v>
          </cell>
          <cell r="L1273">
            <v>0</v>
          </cell>
        </row>
        <row r="1274">
          <cell r="C1274">
            <v>0</v>
          </cell>
          <cell r="D1274" t="str">
            <v>SENSEX2552069400PE</v>
          </cell>
          <cell r="E1274" t="str">
            <v>SENSEX</v>
          </cell>
          <cell r="G1274">
            <v>69400</v>
          </cell>
          <cell r="H1274" t="str">
            <v>PE</v>
          </cell>
          <cell r="J1274">
            <v>0</v>
          </cell>
          <cell r="K1274">
            <v>0</v>
          </cell>
          <cell r="L1274">
            <v>0</v>
          </cell>
        </row>
        <row r="1275">
          <cell r="C1275">
            <v>2.2000000000000002</v>
          </cell>
          <cell r="D1275" t="str">
            <v>SENSEX2552088600CE</v>
          </cell>
          <cell r="E1275" t="str">
            <v>SENSEX</v>
          </cell>
          <cell r="G1275">
            <v>88600</v>
          </cell>
          <cell r="H1275" t="str">
            <v>CE</v>
          </cell>
          <cell r="J1275">
            <v>0</v>
          </cell>
          <cell r="K1275">
            <v>2.2000000000000002</v>
          </cell>
          <cell r="L1275">
            <v>36000</v>
          </cell>
        </row>
        <row r="1276">
          <cell r="C1276">
            <v>0</v>
          </cell>
          <cell r="D1276" t="str">
            <v>SENSEX2552074900CE</v>
          </cell>
          <cell r="E1276" t="str">
            <v>SENSEX</v>
          </cell>
          <cell r="G1276">
            <v>74900</v>
          </cell>
          <cell r="H1276" t="str">
            <v>CE</v>
          </cell>
          <cell r="J1276">
            <v>7429.0099999999948</v>
          </cell>
          <cell r="K1276">
            <v>-7429.0099999999948</v>
          </cell>
          <cell r="L1276">
            <v>0</v>
          </cell>
        </row>
        <row r="1277">
          <cell r="C1277">
            <v>0</v>
          </cell>
          <cell r="D1277" t="str">
            <v>SENSEX2552067200CE</v>
          </cell>
          <cell r="E1277" t="str">
            <v>SENSEX</v>
          </cell>
          <cell r="G1277">
            <v>67200</v>
          </cell>
          <cell r="H1277" t="str">
            <v>CE</v>
          </cell>
          <cell r="J1277">
            <v>15129.009999999995</v>
          </cell>
          <cell r="K1277">
            <v>-15129.009999999995</v>
          </cell>
          <cell r="L1277">
            <v>0</v>
          </cell>
        </row>
        <row r="1278">
          <cell r="C1278">
            <v>1976.2</v>
          </cell>
          <cell r="D1278" t="str">
            <v>SENSEX2552084400PE</v>
          </cell>
          <cell r="E1278" t="str">
            <v>SENSEX</v>
          </cell>
          <cell r="G1278">
            <v>84400</v>
          </cell>
          <cell r="H1278" t="str">
            <v>PE</v>
          </cell>
          <cell r="J1278">
            <v>2070.9900000000052</v>
          </cell>
          <cell r="K1278">
            <v>-94.790000000005193</v>
          </cell>
          <cell r="L1278">
            <v>1360</v>
          </cell>
        </row>
        <row r="1279">
          <cell r="C1279">
            <v>0</v>
          </cell>
          <cell r="D1279" t="str">
            <v>SENSEX2552077800CE</v>
          </cell>
          <cell r="E1279" t="str">
            <v>SENSEX</v>
          </cell>
          <cell r="G1279">
            <v>77800</v>
          </cell>
          <cell r="H1279" t="str">
            <v>CE</v>
          </cell>
          <cell r="J1279">
            <v>4529.0099999999948</v>
          </cell>
          <cell r="K1279">
            <v>-4529.0099999999948</v>
          </cell>
          <cell r="L1279">
            <v>0</v>
          </cell>
        </row>
        <row r="1280">
          <cell r="C1280">
            <v>0</v>
          </cell>
          <cell r="D1280" t="str">
            <v>SENSEX2552072700CE</v>
          </cell>
          <cell r="E1280" t="str">
            <v>SENSEX</v>
          </cell>
          <cell r="G1280">
            <v>72700</v>
          </cell>
          <cell r="H1280" t="str">
            <v>CE</v>
          </cell>
          <cell r="J1280">
            <v>9629.0099999999948</v>
          </cell>
          <cell r="K1280">
            <v>-9629.0099999999948</v>
          </cell>
          <cell r="L1280">
            <v>0</v>
          </cell>
        </row>
        <row r="1281">
          <cell r="C1281">
            <v>717.4</v>
          </cell>
          <cell r="D1281" t="str">
            <v>SENSEX2552081900CE</v>
          </cell>
          <cell r="E1281" t="str">
            <v>SENSEX</v>
          </cell>
          <cell r="G1281">
            <v>81900</v>
          </cell>
          <cell r="H1281" t="str">
            <v>CE</v>
          </cell>
          <cell r="J1281">
            <v>429.00999999999476</v>
          </cell>
          <cell r="K1281">
            <v>288.39000000000522</v>
          </cell>
          <cell r="L1281">
            <v>497980</v>
          </cell>
        </row>
        <row r="1282">
          <cell r="C1282">
            <v>414.75</v>
          </cell>
          <cell r="D1282" t="str">
            <v>SENSEX2552082400CE</v>
          </cell>
          <cell r="E1282" t="str">
            <v>SENSEX</v>
          </cell>
          <cell r="G1282">
            <v>82400</v>
          </cell>
          <cell r="H1282" t="str">
            <v>CE</v>
          </cell>
          <cell r="J1282">
            <v>0</v>
          </cell>
          <cell r="K1282">
            <v>414.75</v>
          </cell>
          <cell r="L1282">
            <v>11975620</v>
          </cell>
        </row>
        <row r="1283">
          <cell r="C1283">
            <v>2.95</v>
          </cell>
          <cell r="D1283" t="str">
            <v>SENSEX2552087300CE</v>
          </cell>
          <cell r="E1283" t="str">
            <v>SENSEX</v>
          </cell>
          <cell r="G1283">
            <v>87300</v>
          </cell>
          <cell r="H1283" t="str">
            <v>CE</v>
          </cell>
          <cell r="J1283">
            <v>0</v>
          </cell>
          <cell r="K1283">
            <v>2.95</v>
          </cell>
          <cell r="L1283">
            <v>165360</v>
          </cell>
        </row>
        <row r="1284">
          <cell r="C1284">
            <v>1050.1500000000001</v>
          </cell>
          <cell r="D1284" t="str">
            <v>SENSEX2552083300PE</v>
          </cell>
          <cell r="E1284" t="str">
            <v>SENSEX</v>
          </cell>
          <cell r="G1284">
            <v>83300</v>
          </cell>
          <cell r="H1284" t="str">
            <v>PE</v>
          </cell>
          <cell r="J1284">
            <v>970.99000000000524</v>
          </cell>
          <cell r="K1284">
            <v>79.159999999994852</v>
          </cell>
          <cell r="L1284">
            <v>19000</v>
          </cell>
        </row>
        <row r="1285">
          <cell r="C1285">
            <v>54.45</v>
          </cell>
          <cell r="D1285" t="str">
            <v>SENSEX2552080500PE</v>
          </cell>
          <cell r="E1285" t="str">
            <v>SENSEX</v>
          </cell>
          <cell r="G1285">
            <v>80500</v>
          </cell>
          <cell r="H1285" t="str">
            <v>PE</v>
          </cell>
          <cell r="J1285">
            <v>0</v>
          </cell>
          <cell r="K1285">
            <v>54.45</v>
          </cell>
          <cell r="L1285">
            <v>5056960</v>
          </cell>
        </row>
        <row r="1286">
          <cell r="C1286">
            <v>1.75</v>
          </cell>
          <cell r="D1286" t="str">
            <v>SENSEX2552089700CE</v>
          </cell>
          <cell r="E1286" t="str">
            <v>SENSEX</v>
          </cell>
          <cell r="G1286">
            <v>89700</v>
          </cell>
          <cell r="H1286" t="str">
            <v>CE</v>
          </cell>
          <cell r="J1286">
            <v>0</v>
          </cell>
          <cell r="K1286">
            <v>1.75</v>
          </cell>
          <cell r="L1286">
            <v>46080</v>
          </cell>
        </row>
        <row r="1287">
          <cell r="C1287">
            <v>0</v>
          </cell>
          <cell r="D1287" t="str">
            <v>SENSEX2552074400CE</v>
          </cell>
          <cell r="E1287" t="str">
            <v>SENSEX</v>
          </cell>
          <cell r="G1287">
            <v>74400</v>
          </cell>
          <cell r="H1287" t="str">
            <v>CE</v>
          </cell>
          <cell r="J1287">
            <v>7929.0099999999948</v>
          </cell>
          <cell r="K1287">
            <v>-7929.0099999999948</v>
          </cell>
          <cell r="L1287">
            <v>0</v>
          </cell>
        </row>
        <row r="1288">
          <cell r="C1288">
            <v>0</v>
          </cell>
          <cell r="D1288" t="str">
            <v>SENSEX2552075800CE</v>
          </cell>
          <cell r="E1288" t="str">
            <v>SENSEX</v>
          </cell>
          <cell r="G1288">
            <v>75800</v>
          </cell>
          <cell r="H1288" t="str">
            <v>CE</v>
          </cell>
          <cell r="J1288">
            <v>6529.0099999999948</v>
          </cell>
          <cell r="K1288">
            <v>-6529.0099999999948</v>
          </cell>
          <cell r="L1288">
            <v>0</v>
          </cell>
        </row>
        <row r="1289">
          <cell r="C1289">
            <v>12.75</v>
          </cell>
          <cell r="D1289" t="str">
            <v>SENSEX2552085100CE</v>
          </cell>
          <cell r="E1289" t="str">
            <v>SENSEX</v>
          </cell>
          <cell r="G1289">
            <v>85100</v>
          </cell>
          <cell r="H1289" t="str">
            <v>CE</v>
          </cell>
          <cell r="J1289">
            <v>0</v>
          </cell>
          <cell r="K1289">
            <v>12.75</v>
          </cell>
          <cell r="L1289">
            <v>1084480</v>
          </cell>
        </row>
        <row r="1290">
          <cell r="C1290">
            <v>6.2</v>
          </cell>
          <cell r="D1290" t="str">
            <v>SENSEX2552077100PE</v>
          </cell>
          <cell r="E1290" t="str">
            <v>SENSEX</v>
          </cell>
          <cell r="G1290">
            <v>77100</v>
          </cell>
          <cell r="H1290" t="str">
            <v>PE</v>
          </cell>
          <cell r="J1290">
            <v>0</v>
          </cell>
          <cell r="K1290">
            <v>6.2</v>
          </cell>
          <cell r="L1290">
            <v>152220</v>
          </cell>
        </row>
        <row r="1291">
          <cell r="C1291">
            <v>24.85</v>
          </cell>
          <cell r="D1291" t="str">
            <v>SENSEX2552079600PE</v>
          </cell>
          <cell r="E1291" t="str">
            <v>SENSEX</v>
          </cell>
          <cell r="G1291">
            <v>79600</v>
          </cell>
          <cell r="H1291" t="str">
            <v>PE</v>
          </cell>
          <cell r="J1291">
            <v>0</v>
          </cell>
          <cell r="K1291">
            <v>24.85</v>
          </cell>
          <cell r="L1291">
            <v>1275220</v>
          </cell>
        </row>
        <row r="1292">
          <cell r="C1292">
            <v>2.1</v>
          </cell>
          <cell r="D1292" t="str">
            <v>SENSEX2552088800CE</v>
          </cell>
          <cell r="E1292" t="str">
            <v>SENSEX</v>
          </cell>
          <cell r="G1292">
            <v>88800</v>
          </cell>
          <cell r="H1292" t="str">
            <v>CE</v>
          </cell>
          <cell r="J1292">
            <v>0</v>
          </cell>
          <cell r="K1292">
            <v>2.1</v>
          </cell>
          <cell r="L1292">
            <v>15100</v>
          </cell>
        </row>
        <row r="1293">
          <cell r="C1293">
            <v>1562.65</v>
          </cell>
          <cell r="D1293" t="str">
            <v>SENSEX2552083900PE</v>
          </cell>
          <cell r="E1293" t="str">
            <v>SENSEX</v>
          </cell>
          <cell r="G1293">
            <v>83900</v>
          </cell>
          <cell r="H1293" t="str">
            <v>PE</v>
          </cell>
          <cell r="J1293">
            <v>1570.9900000000052</v>
          </cell>
          <cell r="K1293">
            <v>-8.3400000000051477</v>
          </cell>
          <cell r="L1293">
            <v>1640</v>
          </cell>
        </row>
        <row r="1294">
          <cell r="C1294">
            <v>0</v>
          </cell>
          <cell r="D1294" t="str">
            <v>SENSEX2552075300CE</v>
          </cell>
          <cell r="E1294" t="str">
            <v>SENSEX</v>
          </cell>
          <cell r="G1294">
            <v>75300</v>
          </cell>
          <cell r="H1294" t="str">
            <v>CE</v>
          </cell>
          <cell r="J1294">
            <v>7029.0099999999948</v>
          </cell>
          <cell r="K1294">
            <v>-7029.0099999999948</v>
          </cell>
          <cell r="L1294">
            <v>0</v>
          </cell>
        </row>
        <row r="1295">
          <cell r="C1295">
            <v>0</v>
          </cell>
          <cell r="D1295" t="str">
            <v>SENSEX2552086400PE</v>
          </cell>
          <cell r="E1295" t="str">
            <v>SENSEX</v>
          </cell>
          <cell r="G1295">
            <v>86400</v>
          </cell>
          <cell r="H1295" t="str">
            <v>PE</v>
          </cell>
          <cell r="J1295">
            <v>4070.9900000000052</v>
          </cell>
          <cell r="K1295">
            <v>-4070.9900000000052</v>
          </cell>
          <cell r="L1295">
            <v>0</v>
          </cell>
        </row>
        <row r="1296">
          <cell r="C1296">
            <v>0</v>
          </cell>
          <cell r="D1296" t="str">
            <v>SENSEX2552086100PE</v>
          </cell>
          <cell r="E1296" t="str">
            <v>SENSEX</v>
          </cell>
          <cell r="G1296">
            <v>86100</v>
          </cell>
          <cell r="H1296" t="str">
            <v>PE</v>
          </cell>
          <cell r="J1296">
            <v>3770.9900000000052</v>
          </cell>
          <cell r="K1296">
            <v>-3770.9900000000052</v>
          </cell>
          <cell r="L1296">
            <v>0</v>
          </cell>
        </row>
        <row r="1297">
          <cell r="C1297">
            <v>0</v>
          </cell>
          <cell r="D1297" t="str">
            <v>SENSEX2552070600CE</v>
          </cell>
          <cell r="E1297" t="str">
            <v>SENSEX</v>
          </cell>
          <cell r="G1297">
            <v>70600</v>
          </cell>
          <cell r="H1297" t="str">
            <v>CE</v>
          </cell>
          <cell r="J1297">
            <v>11729.009999999995</v>
          </cell>
          <cell r="K1297">
            <v>-11729.009999999995</v>
          </cell>
          <cell r="L1297">
            <v>0</v>
          </cell>
        </row>
        <row r="1298">
          <cell r="C1298">
            <v>2684.55</v>
          </cell>
          <cell r="D1298" t="str">
            <v>SENSEX2552079700CE</v>
          </cell>
          <cell r="E1298" t="str">
            <v>SENSEX</v>
          </cell>
          <cell r="G1298">
            <v>79700</v>
          </cell>
          <cell r="H1298" t="str">
            <v>CE</v>
          </cell>
          <cell r="J1298">
            <v>2629.0099999999948</v>
          </cell>
          <cell r="K1298">
            <v>55.540000000005421</v>
          </cell>
          <cell r="L1298">
            <v>440</v>
          </cell>
        </row>
        <row r="1299">
          <cell r="C1299">
            <v>0</v>
          </cell>
          <cell r="D1299" t="str">
            <v>SENSEX2552068000CE</v>
          </cell>
          <cell r="E1299" t="str">
            <v>SENSEX</v>
          </cell>
          <cell r="G1299">
            <v>68000</v>
          </cell>
          <cell r="H1299" t="str">
            <v>CE</v>
          </cell>
          <cell r="J1299">
            <v>14329.009999999995</v>
          </cell>
          <cell r="K1299">
            <v>-14329.009999999995</v>
          </cell>
          <cell r="L1299">
            <v>0</v>
          </cell>
        </row>
        <row r="1300">
          <cell r="C1300">
            <v>0</v>
          </cell>
          <cell r="D1300" t="str">
            <v>SENSEX2552074700CE</v>
          </cell>
          <cell r="E1300" t="str">
            <v>SENSEX</v>
          </cell>
          <cell r="G1300">
            <v>74700</v>
          </cell>
          <cell r="H1300" t="str">
            <v>CE</v>
          </cell>
          <cell r="J1300">
            <v>7629.0099999999948</v>
          </cell>
          <cell r="K1300">
            <v>-7629.0099999999948</v>
          </cell>
          <cell r="L1300">
            <v>0</v>
          </cell>
        </row>
        <row r="1301">
          <cell r="C1301">
            <v>0</v>
          </cell>
          <cell r="D1301" t="str">
            <v>SENSEX2552072600PE</v>
          </cell>
          <cell r="E1301" t="str">
            <v>SENSEX</v>
          </cell>
          <cell r="G1301">
            <v>72600</v>
          </cell>
          <cell r="H1301" t="str">
            <v>PE</v>
          </cell>
          <cell r="J1301">
            <v>0</v>
          </cell>
          <cell r="K1301">
            <v>0</v>
          </cell>
          <cell r="L1301">
            <v>0</v>
          </cell>
        </row>
        <row r="1302">
          <cell r="C1302">
            <v>0</v>
          </cell>
          <cell r="D1302" t="str">
            <v>SENSEX2552067000CE</v>
          </cell>
          <cell r="E1302" t="str">
            <v>SENSEX</v>
          </cell>
          <cell r="G1302">
            <v>67000</v>
          </cell>
          <cell r="H1302" t="str">
            <v>CE</v>
          </cell>
          <cell r="J1302">
            <v>15329.009999999995</v>
          </cell>
          <cell r="K1302">
            <v>-15329.009999999995</v>
          </cell>
          <cell r="L1302">
            <v>0</v>
          </cell>
        </row>
        <row r="1303">
          <cell r="C1303">
            <v>31.45</v>
          </cell>
          <cell r="D1303" t="str">
            <v>SENSEX2552079900PE</v>
          </cell>
          <cell r="E1303" t="str">
            <v>SENSEX</v>
          </cell>
          <cell r="G1303">
            <v>79900</v>
          </cell>
          <cell r="H1303" t="str">
            <v>PE</v>
          </cell>
          <cell r="J1303">
            <v>0</v>
          </cell>
          <cell r="K1303">
            <v>31.45</v>
          </cell>
          <cell r="L1303">
            <v>1890480</v>
          </cell>
        </row>
        <row r="1304">
          <cell r="C1304">
            <v>0</v>
          </cell>
          <cell r="D1304" t="str">
            <v>SENSEX2552068300CE</v>
          </cell>
          <cell r="E1304" t="str">
            <v>SENSEX</v>
          </cell>
          <cell r="G1304">
            <v>68300</v>
          </cell>
          <cell r="H1304" t="str">
            <v>CE</v>
          </cell>
          <cell r="J1304">
            <v>14029.009999999995</v>
          </cell>
          <cell r="K1304">
            <v>-14029.009999999995</v>
          </cell>
          <cell r="L1304">
            <v>0</v>
          </cell>
        </row>
        <row r="1305">
          <cell r="C1305">
            <v>0</v>
          </cell>
          <cell r="D1305" t="str">
            <v>SENSEX2552071900CE</v>
          </cell>
          <cell r="E1305" t="str">
            <v>SENSEX</v>
          </cell>
          <cell r="G1305">
            <v>71900</v>
          </cell>
          <cell r="H1305" t="str">
            <v>CE</v>
          </cell>
          <cell r="J1305">
            <v>10429.009999999995</v>
          </cell>
          <cell r="K1305">
            <v>-10429.009999999995</v>
          </cell>
          <cell r="L1305">
            <v>0</v>
          </cell>
        </row>
        <row r="1306">
          <cell r="C1306">
            <v>1.95</v>
          </cell>
          <cell r="D1306" t="str">
            <v>SENSEX2552073200PE</v>
          </cell>
          <cell r="E1306" t="str">
            <v>SENSEX</v>
          </cell>
          <cell r="G1306">
            <v>73200</v>
          </cell>
          <cell r="H1306" t="str">
            <v>PE</v>
          </cell>
          <cell r="J1306">
            <v>0</v>
          </cell>
          <cell r="K1306">
            <v>1.95</v>
          </cell>
          <cell r="L1306">
            <v>17000</v>
          </cell>
        </row>
        <row r="1307">
          <cell r="C1307">
            <v>0</v>
          </cell>
          <cell r="D1307" t="str">
            <v>SENSEX2552069200PE</v>
          </cell>
          <cell r="E1307" t="str">
            <v>SENSEX</v>
          </cell>
          <cell r="G1307">
            <v>69200</v>
          </cell>
          <cell r="H1307" t="str">
            <v>PE</v>
          </cell>
          <cell r="J1307">
            <v>0</v>
          </cell>
          <cell r="K1307">
            <v>0</v>
          </cell>
          <cell r="L1307">
            <v>0</v>
          </cell>
        </row>
        <row r="1308">
          <cell r="C1308">
            <v>895</v>
          </cell>
          <cell r="D1308" t="str">
            <v>SENSEX2552083100PE</v>
          </cell>
          <cell r="E1308" t="str">
            <v>SENSEX</v>
          </cell>
          <cell r="G1308">
            <v>83100</v>
          </cell>
          <cell r="H1308" t="str">
            <v>PE</v>
          </cell>
          <cell r="J1308">
            <v>770.99000000000524</v>
          </cell>
          <cell r="K1308">
            <v>124.00999999999476</v>
          </cell>
          <cell r="L1308">
            <v>60840</v>
          </cell>
        </row>
        <row r="1309">
          <cell r="C1309">
            <v>0</v>
          </cell>
          <cell r="D1309" t="str">
            <v>SENSEX2552066600CE</v>
          </cell>
          <cell r="E1309" t="str">
            <v>SENSEX</v>
          </cell>
          <cell r="G1309">
            <v>66600</v>
          </cell>
          <cell r="H1309" t="str">
            <v>CE</v>
          </cell>
          <cell r="J1309">
            <v>15729.009999999995</v>
          </cell>
          <cell r="K1309">
            <v>-15729.009999999995</v>
          </cell>
          <cell r="L1309">
            <v>0</v>
          </cell>
        </row>
        <row r="1310">
          <cell r="C1310">
            <v>1897.35</v>
          </cell>
          <cell r="D1310" t="str">
            <v>SENSEX2552080600CE</v>
          </cell>
          <cell r="E1310" t="str">
            <v>SENSEX</v>
          </cell>
          <cell r="G1310">
            <v>80600</v>
          </cell>
          <cell r="H1310" t="str">
            <v>CE</v>
          </cell>
          <cell r="J1310">
            <v>1729.0099999999948</v>
          </cell>
          <cell r="K1310">
            <v>168.34000000000515</v>
          </cell>
          <cell r="L1310">
            <v>3240</v>
          </cell>
        </row>
        <row r="1311">
          <cell r="C1311">
            <v>0</v>
          </cell>
          <cell r="D1311" t="str">
            <v>SENSEX2552077100CE</v>
          </cell>
          <cell r="E1311" t="str">
            <v>SENSEX</v>
          </cell>
          <cell r="G1311">
            <v>77100</v>
          </cell>
          <cell r="H1311" t="str">
            <v>CE</v>
          </cell>
          <cell r="J1311">
            <v>5229.0099999999948</v>
          </cell>
          <cell r="K1311">
            <v>-5229.0099999999948</v>
          </cell>
          <cell r="L1311">
            <v>0</v>
          </cell>
        </row>
        <row r="1312">
          <cell r="C1312">
            <v>0</v>
          </cell>
          <cell r="D1312" t="str">
            <v>SENSEX2552076900CE</v>
          </cell>
          <cell r="E1312" t="str">
            <v>SENSEX</v>
          </cell>
          <cell r="G1312">
            <v>76900</v>
          </cell>
          <cell r="H1312" t="str">
            <v>CE</v>
          </cell>
          <cell r="J1312">
            <v>5429.0099999999948</v>
          </cell>
          <cell r="K1312">
            <v>-5429.0099999999948</v>
          </cell>
          <cell r="L1312">
            <v>0</v>
          </cell>
        </row>
        <row r="1313">
          <cell r="C1313">
            <v>0</v>
          </cell>
          <cell r="D1313" t="str">
            <v>SENSEX2552088100PE</v>
          </cell>
          <cell r="E1313" t="str">
            <v>SENSEX</v>
          </cell>
          <cell r="G1313">
            <v>88100</v>
          </cell>
          <cell r="H1313" t="str">
            <v>PE</v>
          </cell>
          <cell r="J1313">
            <v>5770.9900000000052</v>
          </cell>
          <cell r="K1313">
            <v>-5770.9900000000052</v>
          </cell>
          <cell r="L1313">
            <v>0</v>
          </cell>
        </row>
        <row r="1314">
          <cell r="C1314">
            <v>2562.8000000000002</v>
          </cell>
          <cell r="D1314" t="str">
            <v>SENSEX2552079900CE</v>
          </cell>
          <cell r="E1314" t="str">
            <v>SENSEX</v>
          </cell>
          <cell r="G1314">
            <v>79900</v>
          </cell>
          <cell r="H1314" t="str">
            <v>CE</v>
          </cell>
          <cell r="J1314">
            <v>2429.0099999999948</v>
          </cell>
          <cell r="K1314">
            <v>133.79000000000542</v>
          </cell>
          <cell r="L1314">
            <v>180</v>
          </cell>
        </row>
        <row r="1315">
          <cell r="C1315">
            <v>3530.85</v>
          </cell>
          <cell r="D1315" t="str">
            <v>SENSEX2552086000PE</v>
          </cell>
          <cell r="E1315" t="str">
            <v>SENSEX</v>
          </cell>
          <cell r="G1315">
            <v>86000</v>
          </cell>
          <cell r="H1315" t="str">
            <v>PE</v>
          </cell>
          <cell r="J1315">
            <v>3670.9900000000052</v>
          </cell>
          <cell r="K1315">
            <v>-140.14000000000533</v>
          </cell>
          <cell r="L1315">
            <v>2300</v>
          </cell>
        </row>
        <row r="1316">
          <cell r="C1316">
            <v>2196.4</v>
          </cell>
          <cell r="D1316" t="str">
            <v>SENSEX2552080200CE</v>
          </cell>
          <cell r="E1316" t="str">
            <v>SENSEX</v>
          </cell>
          <cell r="G1316">
            <v>80200</v>
          </cell>
          <cell r="H1316" t="str">
            <v>CE</v>
          </cell>
          <cell r="J1316">
            <v>2129.0099999999948</v>
          </cell>
          <cell r="K1316">
            <v>67.39000000000533</v>
          </cell>
          <cell r="L1316">
            <v>1560</v>
          </cell>
        </row>
        <row r="1317">
          <cell r="C1317">
            <v>0</v>
          </cell>
          <cell r="D1317" t="str">
            <v>SENSEX2552069800PE</v>
          </cell>
          <cell r="E1317" t="str">
            <v>SENSEX</v>
          </cell>
          <cell r="G1317">
            <v>69800</v>
          </cell>
          <cell r="H1317" t="str">
            <v>PE</v>
          </cell>
          <cell r="J1317">
            <v>0</v>
          </cell>
          <cell r="K1317">
            <v>0</v>
          </cell>
          <cell r="L1317">
            <v>0</v>
          </cell>
        </row>
        <row r="1318">
          <cell r="C1318">
            <v>0</v>
          </cell>
          <cell r="D1318" t="str">
            <v>SENSEX2552069900CE</v>
          </cell>
          <cell r="E1318" t="str">
            <v>SENSEX</v>
          </cell>
          <cell r="G1318">
            <v>69900</v>
          </cell>
          <cell r="H1318" t="str">
            <v>CE</v>
          </cell>
          <cell r="J1318">
            <v>12429.009999999995</v>
          </cell>
          <cell r="K1318">
            <v>-12429.009999999995</v>
          </cell>
          <cell r="L1318">
            <v>0</v>
          </cell>
        </row>
        <row r="1319">
          <cell r="C1319">
            <v>1.95</v>
          </cell>
          <cell r="D1319" t="str">
            <v>SENSEX2552073100PE</v>
          </cell>
          <cell r="E1319" t="str">
            <v>SENSEX</v>
          </cell>
          <cell r="G1319">
            <v>73100</v>
          </cell>
          <cell r="H1319" t="str">
            <v>PE</v>
          </cell>
          <cell r="J1319">
            <v>0</v>
          </cell>
          <cell r="K1319">
            <v>1.95</v>
          </cell>
          <cell r="L1319">
            <v>35200</v>
          </cell>
        </row>
        <row r="1320">
          <cell r="C1320">
            <v>0</v>
          </cell>
          <cell r="D1320" t="str">
            <v>SENSEX2552066400CE</v>
          </cell>
          <cell r="E1320" t="str">
            <v>SENSEX</v>
          </cell>
          <cell r="G1320">
            <v>66400</v>
          </cell>
          <cell r="H1320" t="str">
            <v>CE</v>
          </cell>
          <cell r="J1320">
            <v>15929.009999999995</v>
          </cell>
          <cell r="K1320">
            <v>-15929.009999999995</v>
          </cell>
          <cell r="L1320">
            <v>0</v>
          </cell>
        </row>
        <row r="1321">
          <cell r="C1321">
            <v>1680</v>
          </cell>
          <cell r="D1321" t="str">
            <v>SENSEX2552080800CE</v>
          </cell>
          <cell r="E1321" t="str">
            <v>SENSEX</v>
          </cell>
          <cell r="G1321">
            <v>80800</v>
          </cell>
          <cell r="H1321" t="str">
            <v>CE</v>
          </cell>
          <cell r="J1321">
            <v>1529.0099999999948</v>
          </cell>
          <cell r="K1321">
            <v>150.99000000000524</v>
          </cell>
          <cell r="L1321">
            <v>8640</v>
          </cell>
        </row>
        <row r="1322">
          <cell r="C1322">
            <v>0</v>
          </cell>
          <cell r="D1322" t="str">
            <v>SENSEX2552075400CE</v>
          </cell>
          <cell r="E1322" t="str">
            <v>SENSEX</v>
          </cell>
          <cell r="G1322">
            <v>75400</v>
          </cell>
          <cell r="H1322" t="str">
            <v>CE</v>
          </cell>
          <cell r="J1322">
            <v>6929.0099999999948</v>
          </cell>
          <cell r="K1322">
            <v>-6929.0099999999948</v>
          </cell>
          <cell r="L1322">
            <v>0</v>
          </cell>
        </row>
        <row r="1323">
          <cell r="C1323">
            <v>0</v>
          </cell>
          <cell r="D1323" t="str">
            <v>SENSEX2552071400PE</v>
          </cell>
          <cell r="E1323" t="str">
            <v>SENSEX</v>
          </cell>
          <cell r="G1323">
            <v>71400</v>
          </cell>
          <cell r="H1323" t="str">
            <v>PE</v>
          </cell>
          <cell r="J1323">
            <v>0</v>
          </cell>
          <cell r="K1323">
            <v>0</v>
          </cell>
          <cell r="L1323">
            <v>0</v>
          </cell>
        </row>
        <row r="1324">
          <cell r="C1324">
            <v>0</v>
          </cell>
          <cell r="D1324" t="str">
            <v>SENSEX2552068800PE</v>
          </cell>
          <cell r="E1324" t="str">
            <v>SENSEX</v>
          </cell>
          <cell r="G1324">
            <v>68800</v>
          </cell>
          <cell r="H1324" t="str">
            <v>PE</v>
          </cell>
          <cell r="J1324">
            <v>0</v>
          </cell>
          <cell r="K1324">
            <v>0</v>
          </cell>
          <cell r="L1324">
            <v>0</v>
          </cell>
        </row>
        <row r="1325">
          <cell r="C1325">
            <v>4377.1499999999996</v>
          </cell>
          <cell r="D1325" t="str">
            <v>SENSEX2552078000CE</v>
          </cell>
          <cell r="E1325" t="str">
            <v>SENSEX</v>
          </cell>
          <cell r="G1325">
            <v>78000</v>
          </cell>
          <cell r="H1325" t="str">
            <v>CE</v>
          </cell>
          <cell r="J1325">
            <v>4329.0099999999948</v>
          </cell>
          <cell r="K1325">
            <v>48.140000000004875</v>
          </cell>
          <cell r="L1325">
            <v>4400</v>
          </cell>
        </row>
        <row r="1326">
          <cell r="C1326">
            <v>1</v>
          </cell>
          <cell r="D1326" t="str">
            <v>SENSEX2552067000PE</v>
          </cell>
          <cell r="E1326" t="str">
            <v>SENSEX</v>
          </cell>
          <cell r="G1326">
            <v>67000</v>
          </cell>
          <cell r="H1326" t="str">
            <v>PE</v>
          </cell>
          <cell r="J1326">
            <v>0</v>
          </cell>
          <cell r="K1326">
            <v>1</v>
          </cell>
          <cell r="L1326">
            <v>2520</v>
          </cell>
        </row>
        <row r="1327">
          <cell r="C1327">
            <v>8.75</v>
          </cell>
          <cell r="D1327" t="str">
            <v>SENSEX2552077900PE</v>
          </cell>
          <cell r="E1327" t="str">
            <v>SENSEX</v>
          </cell>
          <cell r="G1327">
            <v>77900</v>
          </cell>
          <cell r="H1327" t="str">
            <v>PE</v>
          </cell>
          <cell r="J1327">
            <v>0</v>
          </cell>
          <cell r="K1327">
            <v>8.75</v>
          </cell>
          <cell r="L1327">
            <v>415540</v>
          </cell>
        </row>
        <row r="1328">
          <cell r="C1328">
            <v>48.5</v>
          </cell>
          <cell r="D1328" t="str">
            <v>SENSEX2552080400PE</v>
          </cell>
          <cell r="E1328" t="str">
            <v>SENSEX</v>
          </cell>
          <cell r="G1328">
            <v>80400</v>
          </cell>
          <cell r="H1328" t="str">
            <v>PE</v>
          </cell>
          <cell r="J1328">
            <v>0</v>
          </cell>
          <cell r="K1328">
            <v>48.5</v>
          </cell>
          <cell r="L1328">
            <v>2385640</v>
          </cell>
        </row>
        <row r="1329">
          <cell r="C1329">
            <v>0</v>
          </cell>
          <cell r="D1329" t="str">
            <v>SENSEX2552071800PE</v>
          </cell>
          <cell r="E1329" t="str">
            <v>SENSEX</v>
          </cell>
          <cell r="G1329">
            <v>71800</v>
          </cell>
          <cell r="H1329" t="str">
            <v>PE</v>
          </cell>
          <cell r="J1329">
            <v>0</v>
          </cell>
          <cell r="K1329">
            <v>0</v>
          </cell>
          <cell r="L1329">
            <v>0</v>
          </cell>
        </row>
        <row r="1330">
          <cell r="C1330">
            <v>1</v>
          </cell>
          <cell r="D1330" t="str">
            <v>SENSEX2552067400PE</v>
          </cell>
          <cell r="E1330" t="str">
            <v>SENSEX</v>
          </cell>
          <cell r="G1330">
            <v>67400</v>
          </cell>
          <cell r="H1330" t="str">
            <v>PE</v>
          </cell>
          <cell r="J1330">
            <v>0</v>
          </cell>
          <cell r="K1330">
            <v>1</v>
          </cell>
          <cell r="L1330">
            <v>540</v>
          </cell>
        </row>
        <row r="1331">
          <cell r="C1331">
            <v>0</v>
          </cell>
          <cell r="D1331" t="str">
            <v>SENSEX2552073100CE</v>
          </cell>
          <cell r="E1331" t="str">
            <v>SENSEX</v>
          </cell>
          <cell r="G1331">
            <v>73100</v>
          </cell>
          <cell r="H1331" t="str">
            <v>CE</v>
          </cell>
          <cell r="J1331">
            <v>9229.0099999999948</v>
          </cell>
          <cell r="K1331">
            <v>-9229.0099999999948</v>
          </cell>
          <cell r="L1331">
            <v>0</v>
          </cell>
        </row>
        <row r="1332">
          <cell r="C1332">
            <v>0</v>
          </cell>
          <cell r="D1332" t="str">
            <v>SENSEX2552073700PE</v>
          </cell>
          <cell r="E1332" t="str">
            <v>SENSEX</v>
          </cell>
          <cell r="G1332">
            <v>73700</v>
          </cell>
          <cell r="H1332" t="str">
            <v>PE</v>
          </cell>
          <cell r="J1332">
            <v>0</v>
          </cell>
          <cell r="K1332">
            <v>0</v>
          </cell>
          <cell r="L1332">
            <v>0</v>
          </cell>
        </row>
        <row r="1333">
          <cell r="C1333">
            <v>0</v>
          </cell>
          <cell r="D1333" t="str">
            <v>SENSEX2552089100PE</v>
          </cell>
          <cell r="E1333" t="str">
            <v>SENSEX</v>
          </cell>
          <cell r="G1333">
            <v>89100</v>
          </cell>
          <cell r="H1333" t="str">
            <v>PE</v>
          </cell>
          <cell r="J1333">
            <v>6770.9900000000052</v>
          </cell>
          <cell r="K1333">
            <v>-6770.9900000000052</v>
          </cell>
          <cell r="L1333">
            <v>0</v>
          </cell>
        </row>
        <row r="1334">
          <cell r="C1334">
            <v>12.55</v>
          </cell>
          <cell r="D1334" t="str">
            <v>SENSEX2552078600PE</v>
          </cell>
          <cell r="E1334" t="str">
            <v>SENSEX</v>
          </cell>
          <cell r="G1334">
            <v>78600</v>
          </cell>
          <cell r="H1334" t="str">
            <v>PE</v>
          </cell>
          <cell r="J1334">
            <v>0</v>
          </cell>
          <cell r="K1334">
            <v>12.55</v>
          </cell>
          <cell r="L1334">
            <v>903460</v>
          </cell>
        </row>
        <row r="1335">
          <cell r="C1335">
            <v>786.3</v>
          </cell>
          <cell r="D1335" t="str">
            <v>SENSEX2552081800CE</v>
          </cell>
          <cell r="E1335" t="str">
            <v>SENSEX</v>
          </cell>
          <cell r="G1335">
            <v>81800</v>
          </cell>
          <cell r="H1335" t="str">
            <v>CE</v>
          </cell>
          <cell r="J1335">
            <v>529.00999999999476</v>
          </cell>
          <cell r="K1335">
            <v>257.29000000000519</v>
          </cell>
          <cell r="L1335">
            <v>342640</v>
          </cell>
        </row>
        <row r="1336">
          <cell r="C1336">
            <v>0</v>
          </cell>
          <cell r="D1336" t="str">
            <v>SENSEX2552073800CE</v>
          </cell>
          <cell r="E1336" t="str">
            <v>SENSEX</v>
          </cell>
          <cell r="G1336">
            <v>73800</v>
          </cell>
          <cell r="H1336" t="str">
            <v>CE</v>
          </cell>
          <cell r="J1336">
            <v>8529.0099999999948</v>
          </cell>
          <cell r="K1336">
            <v>-8529.0099999999948</v>
          </cell>
          <cell r="L1336">
            <v>0</v>
          </cell>
        </row>
        <row r="1337">
          <cell r="C1337">
            <v>3208.5</v>
          </cell>
          <cell r="D1337" t="str">
            <v>SENSEX2552079200CE</v>
          </cell>
          <cell r="E1337" t="str">
            <v>SENSEX</v>
          </cell>
          <cell r="G1337">
            <v>79200</v>
          </cell>
          <cell r="H1337" t="str">
            <v>CE</v>
          </cell>
          <cell r="J1337">
            <v>3129.0099999999948</v>
          </cell>
          <cell r="K1337">
            <v>79.490000000005239</v>
          </cell>
          <cell r="L1337">
            <v>100</v>
          </cell>
        </row>
        <row r="1338">
          <cell r="C1338">
            <v>0</v>
          </cell>
          <cell r="D1338" t="str">
            <v>SENSEX2552073700CE</v>
          </cell>
          <cell r="E1338" t="str">
            <v>SENSEX</v>
          </cell>
          <cell r="G1338">
            <v>73700</v>
          </cell>
          <cell r="H1338" t="str">
            <v>CE</v>
          </cell>
          <cell r="J1338">
            <v>8629.0099999999948</v>
          </cell>
          <cell r="K1338">
            <v>-8629.0099999999948</v>
          </cell>
          <cell r="L1338">
            <v>0</v>
          </cell>
        </row>
        <row r="1339">
          <cell r="C1339">
            <v>0</v>
          </cell>
          <cell r="D1339" t="str">
            <v>SENSEX2552070700PE</v>
          </cell>
          <cell r="E1339" t="str">
            <v>SENSEX</v>
          </cell>
          <cell r="G1339">
            <v>70700</v>
          </cell>
          <cell r="H1339" t="str">
            <v>PE</v>
          </cell>
          <cell r="J1339">
            <v>0</v>
          </cell>
          <cell r="K1339">
            <v>0</v>
          </cell>
          <cell r="L1339">
            <v>0</v>
          </cell>
        </row>
        <row r="1340">
          <cell r="C1340">
            <v>0</v>
          </cell>
          <cell r="D1340" t="str">
            <v>SENSEX2552068800CE</v>
          </cell>
          <cell r="E1340" t="str">
            <v>SENSEX</v>
          </cell>
          <cell r="G1340">
            <v>68800</v>
          </cell>
          <cell r="H1340" t="str">
            <v>CE</v>
          </cell>
          <cell r="J1340">
            <v>13529.009999999995</v>
          </cell>
          <cell r="K1340">
            <v>-13529.009999999995</v>
          </cell>
          <cell r="L1340">
            <v>0</v>
          </cell>
        </row>
        <row r="1341">
          <cell r="C1341">
            <v>0</v>
          </cell>
          <cell r="D1341" t="str">
            <v>SENSEX2552065700CE</v>
          </cell>
          <cell r="E1341" t="str">
            <v>SENSEX</v>
          </cell>
          <cell r="G1341">
            <v>65700</v>
          </cell>
          <cell r="H1341" t="str">
            <v>CE</v>
          </cell>
          <cell r="J1341">
            <v>16629.009999999995</v>
          </cell>
          <cell r="K1341">
            <v>-16629.009999999995</v>
          </cell>
          <cell r="L1341">
            <v>0</v>
          </cell>
        </row>
        <row r="1342">
          <cell r="C1342">
            <v>5.05</v>
          </cell>
          <cell r="D1342" t="str">
            <v>SENSEX2552076600PE</v>
          </cell>
          <cell r="E1342" t="str">
            <v>SENSEX</v>
          </cell>
          <cell r="G1342">
            <v>76600</v>
          </cell>
          <cell r="H1342" t="str">
            <v>PE</v>
          </cell>
          <cell r="J1342">
            <v>0</v>
          </cell>
          <cell r="K1342">
            <v>5.05</v>
          </cell>
          <cell r="L1342">
            <v>124440</v>
          </cell>
        </row>
        <row r="1343">
          <cell r="C1343">
            <v>0</v>
          </cell>
          <cell r="D1343" t="str">
            <v>SENSEX2552070200PE</v>
          </cell>
          <cell r="E1343" t="str">
            <v>SENSEX</v>
          </cell>
          <cell r="G1343">
            <v>70200</v>
          </cell>
          <cell r="H1343" t="str">
            <v>PE</v>
          </cell>
          <cell r="J1343">
            <v>0</v>
          </cell>
          <cell r="K1343">
            <v>0</v>
          </cell>
          <cell r="L1343">
            <v>0</v>
          </cell>
        </row>
        <row r="1344">
          <cell r="C1344">
            <v>1</v>
          </cell>
          <cell r="D1344" t="str">
            <v>SENSEX2552065600PE</v>
          </cell>
          <cell r="E1344" t="str">
            <v>SENSEX</v>
          </cell>
          <cell r="G1344">
            <v>65600</v>
          </cell>
          <cell r="H1344" t="str">
            <v>PE</v>
          </cell>
          <cell r="J1344">
            <v>0</v>
          </cell>
          <cell r="K1344">
            <v>1</v>
          </cell>
          <cell r="L1344">
            <v>494720</v>
          </cell>
        </row>
        <row r="1345">
          <cell r="C1345">
            <v>0</v>
          </cell>
          <cell r="D1345" t="str">
            <v>SENSEX2552066100PE</v>
          </cell>
          <cell r="E1345" t="str">
            <v>SENSEX</v>
          </cell>
          <cell r="G1345">
            <v>66100</v>
          </cell>
          <cell r="H1345" t="str">
            <v>PE</v>
          </cell>
          <cell r="J1345">
            <v>0</v>
          </cell>
          <cell r="K1345">
            <v>0</v>
          </cell>
          <cell r="L1345">
            <v>0</v>
          </cell>
        </row>
        <row r="1346">
          <cell r="C1346">
            <v>3</v>
          </cell>
          <cell r="D1346" t="str">
            <v>SENSEX2552087200CE</v>
          </cell>
          <cell r="E1346" t="str">
            <v>SENSEX</v>
          </cell>
          <cell r="G1346">
            <v>87200</v>
          </cell>
          <cell r="H1346" t="str">
            <v>CE</v>
          </cell>
          <cell r="J1346">
            <v>0</v>
          </cell>
          <cell r="K1346">
            <v>3</v>
          </cell>
          <cell r="L1346">
            <v>238380</v>
          </cell>
        </row>
        <row r="1347">
          <cell r="C1347">
            <v>17.45</v>
          </cell>
          <cell r="D1347" t="str">
            <v>SENSEX2552079100PE</v>
          </cell>
          <cell r="E1347" t="str">
            <v>SENSEX</v>
          </cell>
          <cell r="G1347">
            <v>79100</v>
          </cell>
          <cell r="H1347" t="str">
            <v>PE</v>
          </cell>
          <cell r="J1347">
            <v>0</v>
          </cell>
          <cell r="K1347">
            <v>17.45</v>
          </cell>
          <cell r="L1347">
            <v>1030780</v>
          </cell>
        </row>
        <row r="1348">
          <cell r="C1348">
            <v>1.9</v>
          </cell>
          <cell r="D1348" t="str">
            <v>SENSEX2552089100CE</v>
          </cell>
          <cell r="E1348" t="str">
            <v>SENSEX</v>
          </cell>
          <cell r="G1348">
            <v>89100</v>
          </cell>
          <cell r="H1348" t="str">
            <v>CE</v>
          </cell>
          <cell r="J1348">
            <v>0</v>
          </cell>
          <cell r="K1348">
            <v>1.9</v>
          </cell>
          <cell r="L1348">
            <v>32020</v>
          </cell>
        </row>
        <row r="1349">
          <cell r="C1349">
            <v>2.0499999999999998</v>
          </cell>
          <cell r="D1349" t="str">
            <v>SENSEX2552088900CE</v>
          </cell>
          <cell r="E1349" t="str">
            <v>SENSEX</v>
          </cell>
          <cell r="G1349">
            <v>88900</v>
          </cell>
          <cell r="H1349" t="str">
            <v>CE</v>
          </cell>
          <cell r="J1349">
            <v>0</v>
          </cell>
          <cell r="K1349">
            <v>2.0499999999999998</v>
          </cell>
          <cell r="L1349">
            <v>59520</v>
          </cell>
        </row>
        <row r="1350">
          <cell r="C1350">
            <v>218</v>
          </cell>
          <cell r="D1350" t="str">
            <v>SENSEX2552081800PE</v>
          </cell>
          <cell r="E1350" t="str">
            <v>SENSEX</v>
          </cell>
          <cell r="G1350">
            <v>81800</v>
          </cell>
          <cell r="H1350" t="str">
            <v>PE</v>
          </cell>
          <cell r="J1350">
            <v>0</v>
          </cell>
          <cell r="K1350">
            <v>218</v>
          </cell>
          <cell r="L1350">
            <v>5521420</v>
          </cell>
        </row>
        <row r="1351">
          <cell r="C1351">
            <v>0</v>
          </cell>
          <cell r="D1351" t="str">
            <v>SENSEX2552072800PE</v>
          </cell>
          <cell r="E1351" t="str">
            <v>SENSEX</v>
          </cell>
          <cell r="G1351">
            <v>72800</v>
          </cell>
          <cell r="H1351" t="str">
            <v>PE</v>
          </cell>
          <cell r="J1351">
            <v>0</v>
          </cell>
          <cell r="K1351">
            <v>0</v>
          </cell>
          <cell r="L1351">
            <v>0</v>
          </cell>
        </row>
        <row r="1352">
          <cell r="C1352">
            <v>0</v>
          </cell>
          <cell r="D1352" t="str">
            <v>SENSEX2552074400PE</v>
          </cell>
          <cell r="E1352" t="str">
            <v>SENSEX</v>
          </cell>
          <cell r="G1352">
            <v>74400</v>
          </cell>
          <cell r="H1352" t="str">
            <v>PE</v>
          </cell>
          <cell r="J1352">
            <v>0</v>
          </cell>
          <cell r="K1352">
            <v>0</v>
          </cell>
          <cell r="L1352">
            <v>0</v>
          </cell>
        </row>
        <row r="1353">
          <cell r="C1353">
            <v>0</v>
          </cell>
          <cell r="D1353" t="str">
            <v>SENSEX2552066300CE</v>
          </cell>
          <cell r="E1353" t="str">
            <v>SENSEX</v>
          </cell>
          <cell r="G1353">
            <v>66300</v>
          </cell>
          <cell r="H1353" t="str">
            <v>CE</v>
          </cell>
          <cell r="J1353">
            <v>16029.009999999995</v>
          </cell>
          <cell r="K1353">
            <v>-16029.009999999995</v>
          </cell>
          <cell r="L1353">
            <v>0</v>
          </cell>
        </row>
        <row r="1354">
          <cell r="C1354">
            <v>0</v>
          </cell>
          <cell r="D1354" t="str">
            <v>SENSEX2552066800CE</v>
          </cell>
          <cell r="E1354" t="str">
            <v>SENSEX</v>
          </cell>
          <cell r="G1354">
            <v>66800</v>
          </cell>
          <cell r="H1354" t="str">
            <v>CE</v>
          </cell>
          <cell r="J1354">
            <v>15529.009999999995</v>
          </cell>
          <cell r="K1354">
            <v>-15529.009999999995</v>
          </cell>
          <cell r="L1354">
            <v>0</v>
          </cell>
        </row>
        <row r="1355">
          <cell r="C1355">
            <v>2.6</v>
          </cell>
          <cell r="D1355" t="str">
            <v>SENSEX2552087900CE</v>
          </cell>
          <cell r="E1355" t="str">
            <v>SENSEX</v>
          </cell>
          <cell r="G1355">
            <v>87900</v>
          </cell>
          <cell r="H1355" t="str">
            <v>CE</v>
          </cell>
          <cell r="J1355">
            <v>0</v>
          </cell>
          <cell r="K1355">
            <v>2.6</v>
          </cell>
          <cell r="L1355">
            <v>72220</v>
          </cell>
        </row>
        <row r="1356">
          <cell r="C1356">
            <v>1.7</v>
          </cell>
          <cell r="D1356" t="str">
            <v>SENSEX2552073000PE</v>
          </cell>
          <cell r="E1356" t="str">
            <v>SENSEX</v>
          </cell>
          <cell r="G1356">
            <v>73000</v>
          </cell>
          <cell r="H1356" t="str">
            <v>PE</v>
          </cell>
          <cell r="J1356">
            <v>0</v>
          </cell>
          <cell r="K1356">
            <v>1.7</v>
          </cell>
          <cell r="L1356">
            <v>641280</v>
          </cell>
        </row>
        <row r="1357">
          <cell r="C1357">
            <v>4952.75</v>
          </cell>
          <cell r="D1357" t="str">
            <v>SENSEX2552077500CE</v>
          </cell>
          <cell r="E1357" t="str">
            <v>SENSEX</v>
          </cell>
          <cell r="G1357">
            <v>77500</v>
          </cell>
          <cell r="H1357" t="str">
            <v>CE</v>
          </cell>
          <cell r="J1357">
            <v>4829.0099999999948</v>
          </cell>
          <cell r="K1357">
            <v>123.74000000000524</v>
          </cell>
          <cell r="L1357">
            <v>20</v>
          </cell>
        </row>
        <row r="1358">
          <cell r="C1358">
            <v>2.5</v>
          </cell>
          <cell r="D1358" t="str">
            <v>SENSEX2552074600PE</v>
          </cell>
          <cell r="E1358" t="str">
            <v>SENSEX</v>
          </cell>
          <cell r="G1358">
            <v>74600</v>
          </cell>
          <cell r="H1358" t="str">
            <v>PE</v>
          </cell>
          <cell r="J1358">
            <v>0</v>
          </cell>
          <cell r="K1358">
            <v>2.5</v>
          </cell>
          <cell r="L1358">
            <v>77400</v>
          </cell>
        </row>
        <row r="1359">
          <cell r="C1359">
            <v>5.55</v>
          </cell>
          <cell r="D1359" t="str">
            <v>SENSEX2552086100CE</v>
          </cell>
          <cell r="E1359" t="str">
            <v>SENSEX</v>
          </cell>
          <cell r="G1359">
            <v>86100</v>
          </cell>
          <cell r="H1359" t="str">
            <v>CE</v>
          </cell>
          <cell r="J1359">
            <v>0</v>
          </cell>
          <cell r="K1359">
            <v>5.55</v>
          </cell>
          <cell r="L1359">
            <v>439680</v>
          </cell>
        </row>
        <row r="1360">
          <cell r="C1360">
            <v>0</v>
          </cell>
          <cell r="D1360" t="str">
            <v>SENSEX2552089300PE</v>
          </cell>
          <cell r="E1360" t="str">
            <v>SENSEX</v>
          </cell>
          <cell r="G1360">
            <v>89300</v>
          </cell>
          <cell r="H1360" t="str">
            <v>PE</v>
          </cell>
          <cell r="J1360">
            <v>6970.9900000000052</v>
          </cell>
          <cell r="K1360">
            <v>-6970.9900000000052</v>
          </cell>
          <cell r="L1360">
            <v>0</v>
          </cell>
        </row>
        <row r="1361">
          <cell r="C1361">
            <v>0</v>
          </cell>
          <cell r="D1361" t="str">
            <v>SENSEX2552076800CE</v>
          </cell>
          <cell r="E1361" t="str">
            <v>SENSEX</v>
          </cell>
          <cell r="G1361">
            <v>76800</v>
          </cell>
          <cell r="H1361" t="str">
            <v>CE</v>
          </cell>
          <cell r="J1361">
            <v>5529.0099999999948</v>
          </cell>
          <cell r="K1361">
            <v>-5529.0099999999948</v>
          </cell>
          <cell r="L1361">
            <v>0</v>
          </cell>
        </row>
        <row r="1362">
          <cell r="C1362">
            <v>0</v>
          </cell>
          <cell r="D1362" t="str">
            <v>SENSEX2552067300CE</v>
          </cell>
          <cell r="E1362" t="str">
            <v>SENSEX</v>
          </cell>
          <cell r="G1362">
            <v>67300</v>
          </cell>
          <cell r="H1362" t="str">
            <v>CE</v>
          </cell>
          <cell r="J1362">
            <v>15029.009999999995</v>
          </cell>
          <cell r="K1362">
            <v>-15029.009999999995</v>
          </cell>
          <cell r="L1362">
            <v>0</v>
          </cell>
        </row>
        <row r="1363">
          <cell r="C1363">
            <v>0</v>
          </cell>
          <cell r="D1363" t="str">
            <v>SENSEX2552077700CE</v>
          </cell>
          <cell r="E1363" t="str">
            <v>SENSEX</v>
          </cell>
          <cell r="G1363">
            <v>77700</v>
          </cell>
          <cell r="H1363" t="str">
            <v>CE</v>
          </cell>
          <cell r="J1363">
            <v>4629.0099999999948</v>
          </cell>
          <cell r="K1363">
            <v>-4629.0099999999948</v>
          </cell>
          <cell r="L1363">
            <v>0</v>
          </cell>
        </row>
        <row r="1364">
          <cell r="C1364">
            <v>2613.15</v>
          </cell>
          <cell r="D1364" t="str">
            <v>SENSEX2552079800CE</v>
          </cell>
          <cell r="E1364" t="str">
            <v>SENSEX</v>
          </cell>
          <cell r="G1364">
            <v>79800</v>
          </cell>
          <cell r="H1364" t="str">
            <v>CE</v>
          </cell>
          <cell r="J1364">
            <v>2529.0099999999948</v>
          </cell>
          <cell r="K1364">
            <v>84.14000000000533</v>
          </cell>
          <cell r="L1364">
            <v>340</v>
          </cell>
        </row>
        <row r="1365">
          <cell r="C1365">
            <v>367.2</v>
          </cell>
          <cell r="D1365" t="str">
            <v>SENSEX2552082500CE</v>
          </cell>
          <cell r="E1365" t="str">
            <v>SENSEX</v>
          </cell>
          <cell r="G1365">
            <v>82500</v>
          </cell>
          <cell r="H1365" t="str">
            <v>CE</v>
          </cell>
          <cell r="J1365">
            <v>0</v>
          </cell>
          <cell r="K1365">
            <v>367.2</v>
          </cell>
          <cell r="L1365">
            <v>16358360</v>
          </cell>
        </row>
        <row r="1366">
          <cell r="C1366">
            <v>33.4</v>
          </cell>
          <cell r="D1366" t="str">
            <v>SENSEX2552084300CE</v>
          </cell>
          <cell r="E1366" t="str">
            <v>SENSEX</v>
          </cell>
          <cell r="G1366">
            <v>84300</v>
          </cell>
          <cell r="H1366" t="str">
            <v>CE</v>
          </cell>
          <cell r="J1366">
            <v>0</v>
          </cell>
          <cell r="K1366">
            <v>33.4</v>
          </cell>
          <cell r="L1366">
            <v>2525300</v>
          </cell>
        </row>
        <row r="1367">
          <cell r="C1367">
            <v>1.1000000000000001</v>
          </cell>
          <cell r="D1367" t="str">
            <v>SENSEX2552068600PE</v>
          </cell>
          <cell r="E1367" t="str">
            <v>SENSEX</v>
          </cell>
          <cell r="G1367">
            <v>68600</v>
          </cell>
          <cell r="H1367" t="str">
            <v>PE</v>
          </cell>
          <cell r="J1367">
            <v>0</v>
          </cell>
          <cell r="K1367">
            <v>1.1000000000000001</v>
          </cell>
          <cell r="L1367">
            <v>2700</v>
          </cell>
        </row>
        <row r="1368">
          <cell r="C1368">
            <v>2.0499999999999998</v>
          </cell>
          <cell r="D1368" t="str">
            <v>SENSEX2552073400PE</v>
          </cell>
          <cell r="E1368" t="str">
            <v>SENSEX</v>
          </cell>
          <cell r="G1368">
            <v>73400</v>
          </cell>
          <cell r="H1368" t="str">
            <v>PE</v>
          </cell>
          <cell r="J1368">
            <v>0</v>
          </cell>
          <cell r="K1368">
            <v>2.0499999999999998</v>
          </cell>
          <cell r="L1368">
            <v>25160</v>
          </cell>
        </row>
        <row r="1369">
          <cell r="C1369">
            <v>1.45</v>
          </cell>
          <cell r="D1369" t="str">
            <v>SENSEX2552072000PE</v>
          </cell>
          <cell r="E1369" t="str">
            <v>SENSEX</v>
          </cell>
          <cell r="G1369">
            <v>72000</v>
          </cell>
          <cell r="H1369" t="str">
            <v>PE</v>
          </cell>
          <cell r="J1369">
            <v>0</v>
          </cell>
          <cell r="K1369">
            <v>1.45</v>
          </cell>
          <cell r="L1369">
            <v>538880</v>
          </cell>
        </row>
        <row r="1370">
          <cell r="C1370">
            <v>22.65</v>
          </cell>
          <cell r="D1370" t="str">
            <v>SENSEX2552084600CE</v>
          </cell>
          <cell r="E1370" t="str">
            <v>SENSEX</v>
          </cell>
          <cell r="G1370">
            <v>84600</v>
          </cell>
          <cell r="H1370" t="str">
            <v>CE</v>
          </cell>
          <cell r="J1370">
            <v>0</v>
          </cell>
          <cell r="K1370">
            <v>22.65</v>
          </cell>
          <cell r="L1370">
            <v>2327900</v>
          </cell>
        </row>
        <row r="1371">
          <cell r="C1371">
            <v>0</v>
          </cell>
          <cell r="D1371" t="str">
            <v>SENSEX2552071900PE</v>
          </cell>
          <cell r="E1371" t="str">
            <v>SENSEX</v>
          </cell>
          <cell r="G1371">
            <v>71900</v>
          </cell>
          <cell r="H1371" t="str">
            <v>PE</v>
          </cell>
          <cell r="J1371">
            <v>0</v>
          </cell>
          <cell r="K1371">
            <v>0</v>
          </cell>
          <cell r="L1371">
            <v>0</v>
          </cell>
        </row>
        <row r="1372">
          <cell r="C1372">
            <v>1300.7</v>
          </cell>
          <cell r="D1372" t="str">
            <v>SENSEX2552081200CE</v>
          </cell>
          <cell r="E1372" t="str">
            <v>SENSEX</v>
          </cell>
          <cell r="G1372">
            <v>81200</v>
          </cell>
          <cell r="H1372" t="str">
            <v>CE</v>
          </cell>
          <cell r="J1372">
            <v>1129.0099999999948</v>
          </cell>
          <cell r="K1372">
            <v>171.69000000000528</v>
          </cell>
          <cell r="L1372">
            <v>56720</v>
          </cell>
        </row>
        <row r="1373">
          <cell r="C1373">
            <v>3029.8</v>
          </cell>
          <cell r="D1373" t="str">
            <v>SENSEX2552079400CE</v>
          </cell>
          <cell r="E1373" t="str">
            <v>SENSEX</v>
          </cell>
          <cell r="G1373">
            <v>79400</v>
          </cell>
          <cell r="H1373" t="str">
            <v>CE</v>
          </cell>
          <cell r="J1373">
            <v>2929.0099999999948</v>
          </cell>
          <cell r="K1373">
            <v>100.79000000000542</v>
          </cell>
          <cell r="L1373">
            <v>140</v>
          </cell>
        </row>
        <row r="1374">
          <cell r="C1374">
            <v>1.9</v>
          </cell>
          <cell r="D1374" t="str">
            <v>SENSEX2552073500PE</v>
          </cell>
          <cell r="E1374" t="str">
            <v>SENSEX</v>
          </cell>
          <cell r="G1374">
            <v>73500</v>
          </cell>
          <cell r="H1374" t="str">
            <v>PE</v>
          </cell>
          <cell r="J1374">
            <v>0</v>
          </cell>
          <cell r="K1374">
            <v>1.9</v>
          </cell>
          <cell r="L1374">
            <v>324140</v>
          </cell>
        </row>
        <row r="1375">
          <cell r="C1375">
            <v>0</v>
          </cell>
          <cell r="D1375" t="str">
            <v>SENSEX2552068400PE</v>
          </cell>
          <cell r="E1375" t="str">
            <v>SENSEX</v>
          </cell>
          <cell r="G1375">
            <v>68400</v>
          </cell>
          <cell r="H1375" t="str">
            <v>PE</v>
          </cell>
          <cell r="J1375">
            <v>0</v>
          </cell>
          <cell r="K1375">
            <v>0</v>
          </cell>
          <cell r="L1375">
            <v>0</v>
          </cell>
        </row>
        <row r="1376">
          <cell r="C1376">
            <v>0</v>
          </cell>
          <cell r="D1376" t="str">
            <v>SENSEX2552066200CE</v>
          </cell>
          <cell r="E1376" t="str">
            <v>SENSEX</v>
          </cell>
          <cell r="G1376">
            <v>66200</v>
          </cell>
          <cell r="H1376" t="str">
            <v>CE</v>
          </cell>
          <cell r="J1376">
            <v>16129.009999999995</v>
          </cell>
          <cell r="K1376">
            <v>-16129.009999999995</v>
          </cell>
          <cell r="L1376">
            <v>0</v>
          </cell>
        </row>
        <row r="1377">
          <cell r="C1377">
            <v>9.65</v>
          </cell>
          <cell r="D1377" t="str">
            <v>SENSEX2552085400CE</v>
          </cell>
          <cell r="E1377" t="str">
            <v>SENSEX</v>
          </cell>
          <cell r="G1377">
            <v>85400</v>
          </cell>
          <cell r="H1377" t="str">
            <v>CE</v>
          </cell>
          <cell r="J1377">
            <v>0</v>
          </cell>
          <cell r="K1377">
            <v>9.65</v>
          </cell>
          <cell r="L1377">
            <v>896420</v>
          </cell>
        </row>
        <row r="1378">
          <cell r="C1378">
            <v>0</v>
          </cell>
          <cell r="D1378" t="str">
            <v>SENSEX2552071100CE</v>
          </cell>
          <cell r="E1378" t="str">
            <v>SENSEX</v>
          </cell>
          <cell r="G1378">
            <v>71100</v>
          </cell>
          <cell r="H1378" t="str">
            <v>CE</v>
          </cell>
          <cell r="J1378">
            <v>11229.009999999995</v>
          </cell>
          <cell r="K1378">
            <v>-11229.009999999995</v>
          </cell>
          <cell r="L1378">
            <v>0</v>
          </cell>
        </row>
        <row r="1379">
          <cell r="C1379">
            <v>172.65</v>
          </cell>
          <cell r="D1379" t="str">
            <v>SENSEX2552081600PE</v>
          </cell>
          <cell r="E1379" t="str">
            <v>SENSEX</v>
          </cell>
          <cell r="G1379">
            <v>81600</v>
          </cell>
          <cell r="H1379" t="str">
            <v>PE</v>
          </cell>
          <cell r="J1379">
            <v>0</v>
          </cell>
          <cell r="K1379">
            <v>172.65</v>
          </cell>
          <cell r="L1379">
            <v>3751820</v>
          </cell>
        </row>
        <row r="1380">
          <cell r="C1380">
            <v>8.4</v>
          </cell>
          <cell r="D1380" t="str">
            <v>SENSEX2552077800PE</v>
          </cell>
          <cell r="E1380" t="str">
            <v>SENSEX</v>
          </cell>
          <cell r="G1380">
            <v>77800</v>
          </cell>
          <cell r="H1380" t="str">
            <v>PE</v>
          </cell>
          <cell r="J1380">
            <v>0</v>
          </cell>
          <cell r="K1380">
            <v>8.4</v>
          </cell>
          <cell r="L1380">
            <v>357880</v>
          </cell>
        </row>
        <row r="1381">
          <cell r="C1381">
            <v>2</v>
          </cell>
          <cell r="D1381" t="str">
            <v>SENSEX2552072400PE</v>
          </cell>
          <cell r="E1381" t="str">
            <v>SENSEX</v>
          </cell>
          <cell r="G1381">
            <v>72400</v>
          </cell>
          <cell r="H1381" t="str">
            <v>PE</v>
          </cell>
          <cell r="J1381">
            <v>0</v>
          </cell>
          <cell r="K1381">
            <v>2</v>
          </cell>
          <cell r="L1381">
            <v>35160</v>
          </cell>
        </row>
        <row r="1382">
          <cell r="C1382">
            <v>946.3</v>
          </cell>
          <cell r="D1382" t="str">
            <v>SENSEX2552081600CE</v>
          </cell>
          <cell r="E1382" t="str">
            <v>SENSEX</v>
          </cell>
          <cell r="G1382">
            <v>81600</v>
          </cell>
          <cell r="H1382" t="str">
            <v>CE</v>
          </cell>
          <cell r="J1382">
            <v>729.00999999999476</v>
          </cell>
          <cell r="K1382">
            <v>217.29000000000519</v>
          </cell>
          <cell r="L1382">
            <v>131720</v>
          </cell>
        </row>
        <row r="1383">
          <cell r="C1383">
            <v>0</v>
          </cell>
          <cell r="D1383" t="str">
            <v>SENSEX2552072800CE</v>
          </cell>
          <cell r="E1383" t="str">
            <v>SENSEX</v>
          </cell>
          <cell r="G1383">
            <v>72800</v>
          </cell>
          <cell r="H1383" t="str">
            <v>CE</v>
          </cell>
          <cell r="J1383">
            <v>9529.0099999999948</v>
          </cell>
          <cell r="K1383">
            <v>-9529.0099999999948</v>
          </cell>
          <cell r="L1383">
            <v>0</v>
          </cell>
        </row>
        <row r="1384">
          <cell r="C1384">
            <v>0</v>
          </cell>
          <cell r="D1384" t="str">
            <v>SENSEX2552067500CE</v>
          </cell>
          <cell r="E1384" t="str">
            <v>SENSEX</v>
          </cell>
          <cell r="G1384">
            <v>67500</v>
          </cell>
          <cell r="H1384" t="str">
            <v>CE</v>
          </cell>
          <cell r="J1384">
            <v>14829.009999999995</v>
          </cell>
          <cell r="K1384">
            <v>-14829.009999999995</v>
          </cell>
          <cell r="L1384">
            <v>0</v>
          </cell>
        </row>
        <row r="1385">
          <cell r="C1385">
            <v>1.75</v>
          </cell>
          <cell r="D1385" t="str">
            <v>SENSEX2552069000PE</v>
          </cell>
          <cell r="E1385" t="str">
            <v>SENSEX</v>
          </cell>
          <cell r="G1385">
            <v>69000</v>
          </cell>
          <cell r="H1385" t="str">
            <v>PE</v>
          </cell>
          <cell r="J1385">
            <v>0</v>
          </cell>
          <cell r="K1385">
            <v>1.75</v>
          </cell>
          <cell r="L1385">
            <v>15540</v>
          </cell>
        </row>
        <row r="1386">
          <cell r="C1386">
            <v>10.199999999999999</v>
          </cell>
          <cell r="D1386" t="str">
            <v>SENSEX2552078200PE</v>
          </cell>
          <cell r="E1386" t="str">
            <v>SENSEX</v>
          </cell>
          <cell r="G1386">
            <v>78200</v>
          </cell>
          <cell r="H1386" t="str">
            <v>PE</v>
          </cell>
          <cell r="J1386">
            <v>0</v>
          </cell>
          <cell r="K1386">
            <v>10.199999999999999</v>
          </cell>
          <cell r="L1386">
            <v>665540</v>
          </cell>
        </row>
        <row r="1387">
          <cell r="C1387">
            <v>0</v>
          </cell>
          <cell r="D1387" t="str">
            <v>SENSEX2552089000PE</v>
          </cell>
          <cell r="E1387" t="str">
            <v>SENSEX</v>
          </cell>
          <cell r="G1387">
            <v>89000</v>
          </cell>
          <cell r="H1387" t="str">
            <v>PE</v>
          </cell>
          <cell r="J1387">
            <v>6670.9900000000052</v>
          </cell>
          <cell r="K1387">
            <v>-6670.9900000000052</v>
          </cell>
          <cell r="L1387">
            <v>0</v>
          </cell>
        </row>
        <row r="1388">
          <cell r="C1388">
            <v>87.2</v>
          </cell>
          <cell r="D1388" t="str">
            <v>SENSEX2552083600CE</v>
          </cell>
          <cell r="E1388" t="str">
            <v>SENSEX</v>
          </cell>
          <cell r="G1388">
            <v>83600</v>
          </cell>
          <cell r="H1388" t="str">
            <v>CE</v>
          </cell>
          <cell r="J1388">
            <v>0</v>
          </cell>
          <cell r="K1388">
            <v>87.2</v>
          </cell>
          <cell r="L1388">
            <v>3536720</v>
          </cell>
        </row>
        <row r="1389">
          <cell r="C1389">
            <v>0</v>
          </cell>
          <cell r="D1389" t="str">
            <v>SENSEX2552085900PE</v>
          </cell>
          <cell r="E1389" t="str">
            <v>SENSEX</v>
          </cell>
          <cell r="G1389">
            <v>85900</v>
          </cell>
          <cell r="H1389" t="str">
            <v>PE</v>
          </cell>
          <cell r="J1389">
            <v>3570.9900000000052</v>
          </cell>
          <cell r="K1389">
            <v>-3570.9900000000052</v>
          </cell>
          <cell r="L1389">
            <v>0</v>
          </cell>
        </row>
        <row r="1390">
          <cell r="C1390">
            <v>0</v>
          </cell>
          <cell r="D1390" t="str">
            <v>SENSEX2552072300CE</v>
          </cell>
          <cell r="E1390" t="str">
            <v>SENSEX</v>
          </cell>
          <cell r="G1390">
            <v>72300</v>
          </cell>
          <cell r="H1390" t="str">
            <v>CE</v>
          </cell>
          <cell r="J1390">
            <v>10029.009999999995</v>
          </cell>
          <cell r="K1390">
            <v>-10029.009999999995</v>
          </cell>
          <cell r="L1390">
            <v>0</v>
          </cell>
        </row>
        <row r="1391">
          <cell r="C1391">
            <v>0</v>
          </cell>
          <cell r="D1391" t="str">
            <v>SENSEX2552075100CE</v>
          </cell>
          <cell r="E1391" t="str">
            <v>SENSEX</v>
          </cell>
          <cell r="G1391">
            <v>75100</v>
          </cell>
          <cell r="H1391" t="str">
            <v>CE</v>
          </cell>
          <cell r="J1391">
            <v>7229.0099999999948</v>
          </cell>
          <cell r="K1391">
            <v>-7229.0099999999948</v>
          </cell>
          <cell r="L1391">
            <v>0</v>
          </cell>
        </row>
        <row r="1392">
          <cell r="C1392">
            <v>15.05</v>
          </cell>
          <cell r="D1392" t="str">
            <v>SENSEX2552078900PE</v>
          </cell>
          <cell r="E1392" t="str">
            <v>SENSEX</v>
          </cell>
          <cell r="G1392">
            <v>78900</v>
          </cell>
          <cell r="H1392" t="str">
            <v>PE</v>
          </cell>
          <cell r="J1392">
            <v>0</v>
          </cell>
          <cell r="K1392">
            <v>15.05</v>
          </cell>
          <cell r="L1392">
            <v>743220</v>
          </cell>
        </row>
        <row r="1393">
          <cell r="C1393">
            <v>2.2999999999999998</v>
          </cell>
          <cell r="D1393" t="str">
            <v>SENSEX2552074100PE</v>
          </cell>
          <cell r="E1393" t="str">
            <v>SENSEX</v>
          </cell>
          <cell r="G1393">
            <v>74100</v>
          </cell>
          <cell r="H1393" t="str">
            <v>PE</v>
          </cell>
          <cell r="J1393">
            <v>0</v>
          </cell>
          <cell r="K1393">
            <v>2.2999999999999998</v>
          </cell>
          <cell r="L1393">
            <v>119080</v>
          </cell>
        </row>
        <row r="1394">
          <cell r="C1394">
            <v>2.25</v>
          </cell>
          <cell r="D1394" t="str">
            <v>SENSEX2552074000PE</v>
          </cell>
          <cell r="E1394" t="str">
            <v>SENSEX</v>
          </cell>
          <cell r="G1394">
            <v>74000</v>
          </cell>
          <cell r="H1394" t="str">
            <v>PE</v>
          </cell>
          <cell r="J1394">
            <v>0</v>
          </cell>
          <cell r="K1394">
            <v>2.25</v>
          </cell>
          <cell r="L1394">
            <v>1078080</v>
          </cell>
        </row>
        <row r="1395">
          <cell r="C1395">
            <v>2.75</v>
          </cell>
          <cell r="D1395" t="str">
            <v>SENSEX2552087600CE</v>
          </cell>
          <cell r="E1395" t="str">
            <v>SENSEX</v>
          </cell>
          <cell r="G1395">
            <v>87600</v>
          </cell>
          <cell r="H1395" t="str">
            <v>CE</v>
          </cell>
          <cell r="J1395">
            <v>0</v>
          </cell>
          <cell r="K1395">
            <v>2.75</v>
          </cell>
          <cell r="L1395">
            <v>45260</v>
          </cell>
        </row>
        <row r="1396">
          <cell r="C1396">
            <v>0</v>
          </cell>
          <cell r="D1396" t="str">
            <v>SENSEX2552067600CE</v>
          </cell>
          <cell r="E1396" t="str">
            <v>SENSEX</v>
          </cell>
          <cell r="G1396">
            <v>67600</v>
          </cell>
          <cell r="H1396" t="str">
            <v>CE</v>
          </cell>
          <cell r="J1396">
            <v>14729.009999999995</v>
          </cell>
          <cell r="K1396">
            <v>-14729.009999999995</v>
          </cell>
          <cell r="L1396">
            <v>0</v>
          </cell>
        </row>
        <row r="1397">
          <cell r="C1397">
            <v>0</v>
          </cell>
          <cell r="D1397" t="str">
            <v>SENSEX2552074800CE</v>
          </cell>
          <cell r="E1397" t="str">
            <v>SENSEX</v>
          </cell>
          <cell r="G1397">
            <v>74800</v>
          </cell>
          <cell r="H1397" t="str">
            <v>CE</v>
          </cell>
          <cell r="J1397">
            <v>7529.0099999999948</v>
          </cell>
          <cell r="K1397">
            <v>-7529.0099999999948</v>
          </cell>
          <cell r="L1397">
            <v>0</v>
          </cell>
        </row>
        <row r="1398">
          <cell r="C1398">
            <v>3.5</v>
          </cell>
          <cell r="D1398" t="str">
            <v>SENSEX2552068300PE</v>
          </cell>
          <cell r="E1398" t="str">
            <v>SENSEX</v>
          </cell>
          <cell r="G1398">
            <v>68300</v>
          </cell>
          <cell r="H1398" t="str">
            <v>PE</v>
          </cell>
          <cell r="J1398">
            <v>0</v>
          </cell>
          <cell r="K1398">
            <v>3.5</v>
          </cell>
          <cell r="L1398">
            <v>40</v>
          </cell>
        </row>
        <row r="1399">
          <cell r="C1399">
            <v>1.75</v>
          </cell>
          <cell r="D1399" t="str">
            <v>SENSEX2552089600CE</v>
          </cell>
          <cell r="E1399" t="str">
            <v>SENSEX</v>
          </cell>
          <cell r="G1399">
            <v>89600</v>
          </cell>
          <cell r="H1399" t="str">
            <v>CE</v>
          </cell>
          <cell r="J1399">
            <v>0</v>
          </cell>
          <cell r="K1399">
            <v>1.75</v>
          </cell>
          <cell r="L1399">
            <v>37920</v>
          </cell>
        </row>
        <row r="1400">
          <cell r="C1400">
            <v>0</v>
          </cell>
          <cell r="D1400" t="str">
            <v>SENSEX2552077300CE</v>
          </cell>
          <cell r="E1400" t="str">
            <v>SENSEX</v>
          </cell>
          <cell r="G1400">
            <v>77300</v>
          </cell>
          <cell r="H1400" t="str">
            <v>CE</v>
          </cell>
          <cell r="J1400">
            <v>5029.0099999999948</v>
          </cell>
          <cell r="K1400">
            <v>-5029.0099999999948</v>
          </cell>
          <cell r="L1400">
            <v>0</v>
          </cell>
        </row>
        <row r="1401">
          <cell r="C1401">
            <v>2.95</v>
          </cell>
          <cell r="D1401" t="str">
            <v>SENSEX2552087400CE</v>
          </cell>
          <cell r="E1401" t="str">
            <v>SENSEX</v>
          </cell>
          <cell r="G1401">
            <v>87400</v>
          </cell>
          <cell r="H1401" t="str">
            <v>CE</v>
          </cell>
          <cell r="J1401">
            <v>0</v>
          </cell>
          <cell r="K1401">
            <v>2.95</v>
          </cell>
          <cell r="L1401">
            <v>88040</v>
          </cell>
        </row>
        <row r="1402">
          <cell r="C1402">
            <v>1811.65</v>
          </cell>
          <cell r="D1402" t="str">
            <v>SENSEX2552084200PE</v>
          </cell>
          <cell r="E1402" t="str">
            <v>SENSEX</v>
          </cell>
          <cell r="G1402">
            <v>84200</v>
          </cell>
          <cell r="H1402" t="str">
            <v>PE</v>
          </cell>
          <cell r="J1402">
            <v>1870.9900000000052</v>
          </cell>
          <cell r="K1402">
            <v>-59.340000000005148</v>
          </cell>
          <cell r="L1402">
            <v>2760</v>
          </cell>
        </row>
        <row r="1403">
          <cell r="C1403">
            <v>2.85</v>
          </cell>
          <cell r="D1403" t="str">
            <v>SENSEX2552075100PE</v>
          </cell>
          <cell r="E1403" t="str">
            <v>SENSEX</v>
          </cell>
          <cell r="G1403">
            <v>75100</v>
          </cell>
          <cell r="H1403" t="str">
            <v>PE</v>
          </cell>
          <cell r="J1403">
            <v>0</v>
          </cell>
          <cell r="K1403">
            <v>2.85</v>
          </cell>
          <cell r="L1403">
            <v>43660</v>
          </cell>
        </row>
        <row r="1404">
          <cell r="C1404">
            <v>4.5999999999999996</v>
          </cell>
          <cell r="D1404" t="str">
            <v>SENSEX2552076400PE</v>
          </cell>
          <cell r="E1404" t="str">
            <v>SENSEX</v>
          </cell>
          <cell r="G1404">
            <v>76400</v>
          </cell>
          <cell r="H1404" t="str">
            <v>PE</v>
          </cell>
          <cell r="J1404">
            <v>0</v>
          </cell>
          <cell r="K1404">
            <v>4.5999999999999996</v>
          </cell>
          <cell r="L1404">
            <v>88920</v>
          </cell>
        </row>
        <row r="1405">
          <cell r="C1405">
            <v>0</v>
          </cell>
          <cell r="D1405" t="str">
            <v>SENSEX2552089800PE</v>
          </cell>
          <cell r="E1405" t="str">
            <v>SENSEX</v>
          </cell>
          <cell r="G1405">
            <v>89800</v>
          </cell>
          <cell r="H1405" t="str">
            <v>PE</v>
          </cell>
          <cell r="J1405">
            <v>7470.9900000000052</v>
          </cell>
          <cell r="K1405">
            <v>-7470.9900000000052</v>
          </cell>
          <cell r="L1405">
            <v>0</v>
          </cell>
        </row>
        <row r="1406">
          <cell r="C1406">
            <v>6.8</v>
          </cell>
          <cell r="D1406" t="str">
            <v>SENSEX2552085800CE</v>
          </cell>
          <cell r="E1406" t="str">
            <v>SENSEX</v>
          </cell>
          <cell r="G1406">
            <v>85800</v>
          </cell>
          <cell r="H1406" t="str">
            <v>CE</v>
          </cell>
          <cell r="J1406">
            <v>0</v>
          </cell>
          <cell r="K1406">
            <v>6.8</v>
          </cell>
          <cell r="L1406">
            <v>497300</v>
          </cell>
        </row>
        <row r="1407">
          <cell r="C1407">
            <v>0</v>
          </cell>
          <cell r="D1407" t="str">
            <v>SENSEX2552068200PE</v>
          </cell>
          <cell r="E1407" t="str">
            <v>SENSEX</v>
          </cell>
          <cell r="G1407">
            <v>68200</v>
          </cell>
          <cell r="H1407" t="str">
            <v>PE</v>
          </cell>
          <cell r="J1407">
            <v>0</v>
          </cell>
          <cell r="K1407">
            <v>0</v>
          </cell>
          <cell r="L1407">
            <v>0</v>
          </cell>
        </row>
        <row r="1408">
          <cell r="C1408">
            <v>2.9</v>
          </cell>
          <cell r="D1408" t="str">
            <v>SENSEX2552075200PE</v>
          </cell>
          <cell r="E1408" t="str">
            <v>SENSEX</v>
          </cell>
          <cell r="G1408">
            <v>75200</v>
          </cell>
          <cell r="H1408" t="str">
            <v>PE</v>
          </cell>
          <cell r="J1408">
            <v>0</v>
          </cell>
          <cell r="K1408">
            <v>2.9</v>
          </cell>
          <cell r="L1408">
            <v>65780</v>
          </cell>
        </row>
        <row r="1409">
          <cell r="C1409">
            <v>0</v>
          </cell>
          <cell r="D1409" t="str">
            <v>SENSEX2552086800PE</v>
          </cell>
          <cell r="E1409" t="str">
            <v>SENSEX</v>
          </cell>
          <cell r="G1409">
            <v>86800</v>
          </cell>
          <cell r="H1409" t="str">
            <v>PE</v>
          </cell>
          <cell r="J1409">
            <v>4470.9900000000052</v>
          </cell>
          <cell r="K1409">
            <v>-4470.9900000000052</v>
          </cell>
          <cell r="L1409">
            <v>0</v>
          </cell>
        </row>
        <row r="1410">
          <cell r="C1410">
            <v>1230</v>
          </cell>
          <cell r="D1410" t="str">
            <v>SENSEX2552083500PE</v>
          </cell>
          <cell r="E1410" t="str">
            <v>SENSEX</v>
          </cell>
          <cell r="G1410">
            <v>83500</v>
          </cell>
          <cell r="H1410" t="str">
            <v>PE</v>
          </cell>
          <cell r="J1410">
            <v>1170.9900000000052</v>
          </cell>
          <cell r="K1410">
            <v>59.009999999994761</v>
          </cell>
          <cell r="L1410">
            <v>28220</v>
          </cell>
        </row>
        <row r="1411">
          <cell r="C1411">
            <v>0</v>
          </cell>
          <cell r="D1411" t="str">
            <v>SENSEX2552089700PE</v>
          </cell>
          <cell r="E1411" t="str">
            <v>SENSEX</v>
          </cell>
          <cell r="G1411">
            <v>89700</v>
          </cell>
          <cell r="H1411" t="str">
            <v>PE</v>
          </cell>
          <cell r="J1411">
            <v>7370.9900000000052</v>
          </cell>
          <cell r="K1411">
            <v>-7370.9900000000052</v>
          </cell>
          <cell r="L1411">
            <v>0</v>
          </cell>
        </row>
        <row r="1412">
          <cell r="C1412">
            <v>1.2</v>
          </cell>
          <cell r="D1412" t="str">
            <v>SENSEX2552069900PE</v>
          </cell>
          <cell r="E1412" t="str">
            <v>SENSEX</v>
          </cell>
          <cell r="G1412">
            <v>69900</v>
          </cell>
          <cell r="H1412" t="str">
            <v>PE</v>
          </cell>
          <cell r="J1412">
            <v>0</v>
          </cell>
          <cell r="K1412">
            <v>1.2</v>
          </cell>
          <cell r="L1412">
            <v>7300</v>
          </cell>
        </row>
        <row r="1413">
          <cell r="C1413">
            <v>0</v>
          </cell>
          <cell r="D1413" t="str">
            <v>SENSEX2552073200CE</v>
          </cell>
          <cell r="E1413" t="str">
            <v>SENSEX</v>
          </cell>
          <cell r="G1413">
            <v>73200</v>
          </cell>
          <cell r="H1413" t="str">
            <v>CE</v>
          </cell>
          <cell r="J1413">
            <v>9129.0099999999948</v>
          </cell>
          <cell r="K1413">
            <v>-9129.0099999999948</v>
          </cell>
          <cell r="L1413">
            <v>0</v>
          </cell>
        </row>
        <row r="1414">
          <cell r="C1414">
            <v>0</v>
          </cell>
          <cell r="D1414" t="str">
            <v>SENSEX2552069400CE</v>
          </cell>
          <cell r="E1414" t="str">
            <v>SENSEX</v>
          </cell>
          <cell r="G1414">
            <v>69400</v>
          </cell>
          <cell r="H1414" t="str">
            <v>CE</v>
          </cell>
          <cell r="J1414">
            <v>12929.009999999995</v>
          </cell>
          <cell r="K1414">
            <v>-12929.009999999995</v>
          </cell>
          <cell r="L1414">
            <v>0</v>
          </cell>
        </row>
        <row r="1415">
          <cell r="C1415">
            <v>0</v>
          </cell>
          <cell r="D1415" t="str">
            <v>SENSEX2552072000CE</v>
          </cell>
          <cell r="E1415" t="str">
            <v>SENSEX</v>
          </cell>
          <cell r="G1415">
            <v>72000</v>
          </cell>
          <cell r="H1415" t="str">
            <v>CE</v>
          </cell>
          <cell r="J1415">
            <v>10329.009999999995</v>
          </cell>
          <cell r="K1415">
            <v>-10329.009999999995</v>
          </cell>
          <cell r="L1415">
            <v>0</v>
          </cell>
        </row>
        <row r="1416">
          <cell r="C1416">
            <v>58.7</v>
          </cell>
          <cell r="D1416" t="str">
            <v>SENSEX2552083900CE</v>
          </cell>
          <cell r="E1416" t="str">
            <v>SENSEX</v>
          </cell>
          <cell r="G1416">
            <v>83900</v>
          </cell>
          <cell r="H1416" t="str">
            <v>CE</v>
          </cell>
          <cell r="J1416">
            <v>0</v>
          </cell>
          <cell r="K1416">
            <v>58.7</v>
          </cell>
          <cell r="L1416">
            <v>2935900</v>
          </cell>
        </row>
        <row r="1417">
          <cell r="C1417">
            <v>0</v>
          </cell>
          <cell r="D1417" t="str">
            <v>SENSEX2552075900CE</v>
          </cell>
          <cell r="E1417" t="str">
            <v>SENSEX</v>
          </cell>
          <cell r="G1417">
            <v>75900</v>
          </cell>
          <cell r="H1417" t="str">
            <v>CE</v>
          </cell>
          <cell r="J1417">
            <v>6429.0099999999948</v>
          </cell>
          <cell r="K1417">
            <v>-6429.0099999999948</v>
          </cell>
          <cell r="L1417">
            <v>0</v>
          </cell>
        </row>
        <row r="1418">
          <cell r="C1418">
            <v>44.4</v>
          </cell>
          <cell r="D1418" t="str">
            <v>SENSEX2552080300PE</v>
          </cell>
          <cell r="E1418" t="str">
            <v>SENSEX</v>
          </cell>
          <cell r="G1418">
            <v>80300</v>
          </cell>
          <cell r="H1418" t="str">
            <v>PE</v>
          </cell>
          <cell r="J1418">
            <v>0</v>
          </cell>
          <cell r="K1418">
            <v>44.4</v>
          </cell>
          <cell r="L1418">
            <v>1948100</v>
          </cell>
        </row>
        <row r="1419">
          <cell r="C1419">
            <v>13.95</v>
          </cell>
          <cell r="D1419" t="str">
            <v>SENSEX2552085000CE</v>
          </cell>
          <cell r="E1419" t="str">
            <v>SENSEX</v>
          </cell>
          <cell r="G1419">
            <v>85000</v>
          </cell>
          <cell r="H1419" t="str">
            <v>CE</v>
          </cell>
          <cell r="J1419">
            <v>0</v>
          </cell>
          <cell r="K1419">
            <v>13.95</v>
          </cell>
          <cell r="L1419">
            <v>9624760</v>
          </cell>
        </row>
        <row r="1420">
          <cell r="C1420">
            <v>0</v>
          </cell>
          <cell r="D1420" t="str">
            <v>SENSEX2552088700PE</v>
          </cell>
          <cell r="E1420" t="str">
            <v>SENSEX</v>
          </cell>
          <cell r="G1420">
            <v>88700</v>
          </cell>
          <cell r="H1420" t="str">
            <v>PE</v>
          </cell>
          <cell r="J1420">
            <v>6370.9900000000052</v>
          </cell>
          <cell r="K1420">
            <v>-6370.9900000000052</v>
          </cell>
          <cell r="L1420">
            <v>0</v>
          </cell>
        </row>
        <row r="1421">
          <cell r="C1421">
            <v>1.2</v>
          </cell>
          <cell r="D1421" t="str">
            <v>SENSEX2552070000PE</v>
          </cell>
          <cell r="E1421" t="str">
            <v>SENSEX</v>
          </cell>
          <cell r="G1421">
            <v>70000</v>
          </cell>
          <cell r="H1421" t="str">
            <v>PE</v>
          </cell>
          <cell r="J1421">
            <v>0</v>
          </cell>
          <cell r="K1421">
            <v>1.2</v>
          </cell>
          <cell r="L1421">
            <v>136120</v>
          </cell>
        </row>
        <row r="1422">
          <cell r="D1422" t="str">
            <v>SENSEX2552070700CE</v>
          </cell>
          <cell r="E1422" t="str">
            <v>SENSEX</v>
          </cell>
          <cell r="G1422">
            <v>70700</v>
          </cell>
          <cell r="H1422" t="str">
            <v>CE</v>
          </cell>
          <cell r="J1422">
            <v>11629.009999999995</v>
          </cell>
        </row>
        <row r="1423">
          <cell r="C1423">
            <v>18.350000000000001</v>
          </cell>
          <cell r="D1423" t="str">
            <v>SENSEX2552079200PE</v>
          </cell>
          <cell r="E1423" t="str">
            <v>SENSEX</v>
          </cell>
          <cell r="G1423">
            <v>79200</v>
          </cell>
          <cell r="H1423" t="str">
            <v>PE</v>
          </cell>
          <cell r="J1423">
            <v>0</v>
          </cell>
          <cell r="K1423">
            <v>18.350000000000001</v>
          </cell>
          <cell r="L1423">
            <v>1058180</v>
          </cell>
        </row>
        <row r="1424">
          <cell r="C1424">
            <v>1.35</v>
          </cell>
          <cell r="D1424" t="str">
            <v>SENSEX2552071500PE</v>
          </cell>
          <cell r="E1424" t="str">
            <v>SENSEX</v>
          </cell>
          <cell r="G1424">
            <v>71500</v>
          </cell>
          <cell r="H1424" t="str">
            <v>PE</v>
          </cell>
          <cell r="J1424">
            <v>0</v>
          </cell>
          <cell r="K1424">
            <v>1.35</v>
          </cell>
          <cell r="L1424">
            <v>544880</v>
          </cell>
        </row>
        <row r="1425">
          <cell r="C1425">
            <v>0</v>
          </cell>
          <cell r="D1425" t="str">
            <v>SENSEX2552069300PE</v>
          </cell>
          <cell r="E1425" t="str">
            <v>SENSEX</v>
          </cell>
          <cell r="G1425">
            <v>69300</v>
          </cell>
          <cell r="H1425" t="str">
            <v>PE</v>
          </cell>
          <cell r="J1425">
            <v>0</v>
          </cell>
          <cell r="K1425">
            <v>0</v>
          </cell>
          <cell r="L1425">
            <v>0</v>
          </cell>
        </row>
        <row r="1426">
          <cell r="C1426">
            <v>0</v>
          </cell>
          <cell r="D1426" t="str">
            <v>SENSEX2552074700PE</v>
          </cell>
          <cell r="E1426" t="str">
            <v>SENSEX</v>
          </cell>
          <cell r="G1426">
            <v>74700</v>
          </cell>
          <cell r="H1426" t="str">
            <v>PE</v>
          </cell>
          <cell r="J1426">
            <v>0</v>
          </cell>
          <cell r="K1426">
            <v>0</v>
          </cell>
          <cell r="L1426">
            <v>0</v>
          </cell>
        </row>
        <row r="1427">
          <cell r="C1427">
            <v>110.75</v>
          </cell>
          <cell r="D1427" t="str">
            <v>SENSEX2552081200PE</v>
          </cell>
          <cell r="E1427" t="str">
            <v>SENSEX</v>
          </cell>
          <cell r="G1427">
            <v>81200</v>
          </cell>
          <cell r="H1427" t="str">
            <v>PE</v>
          </cell>
          <cell r="J1427">
            <v>0</v>
          </cell>
          <cell r="K1427">
            <v>110.75</v>
          </cell>
          <cell r="L1427">
            <v>2822520</v>
          </cell>
        </row>
        <row r="1428">
          <cell r="C1428">
            <v>99.8</v>
          </cell>
          <cell r="D1428" t="str">
            <v>SENSEX2552083500CE</v>
          </cell>
          <cell r="E1428" t="str">
            <v>SENSEX</v>
          </cell>
          <cell r="G1428">
            <v>83500</v>
          </cell>
          <cell r="H1428" t="str">
            <v>CE</v>
          </cell>
          <cell r="J1428">
            <v>0</v>
          </cell>
          <cell r="K1428">
            <v>99.8</v>
          </cell>
          <cell r="L1428">
            <v>8498580</v>
          </cell>
        </row>
        <row r="1429">
          <cell r="C1429">
            <v>0</v>
          </cell>
          <cell r="D1429" t="str">
            <v>SENSEX2552066700CE</v>
          </cell>
          <cell r="E1429" t="str">
            <v>SENSEX</v>
          </cell>
          <cell r="G1429">
            <v>66700</v>
          </cell>
          <cell r="H1429" t="str">
            <v>CE</v>
          </cell>
          <cell r="J1429">
            <v>15629.009999999995</v>
          </cell>
          <cell r="K1429">
            <v>-15629.009999999995</v>
          </cell>
          <cell r="L1429">
            <v>0</v>
          </cell>
        </row>
        <row r="1430">
          <cell r="C1430">
            <v>89.6</v>
          </cell>
          <cell r="D1430" t="str">
            <v>SENSEX2552081000PE</v>
          </cell>
          <cell r="E1430" t="str">
            <v>SENSEX</v>
          </cell>
          <cell r="G1430">
            <v>81000</v>
          </cell>
          <cell r="H1430" t="str">
            <v>PE</v>
          </cell>
          <cell r="J1430">
            <v>0</v>
          </cell>
          <cell r="K1430">
            <v>89.6</v>
          </cell>
          <cell r="L1430">
            <v>10168280</v>
          </cell>
        </row>
        <row r="1431">
          <cell r="C1431">
            <v>0</v>
          </cell>
          <cell r="D1431" t="str">
            <v>SENSEX2552071600CE</v>
          </cell>
          <cell r="E1431" t="str">
            <v>SENSEX</v>
          </cell>
          <cell r="G1431">
            <v>71600</v>
          </cell>
          <cell r="H1431" t="str">
            <v>CE</v>
          </cell>
          <cell r="J1431">
            <v>10729.009999999995</v>
          </cell>
          <cell r="K1431">
            <v>-10729.009999999995</v>
          </cell>
          <cell r="L1431">
            <v>0</v>
          </cell>
        </row>
        <row r="1432">
          <cell r="C1432">
            <v>0</v>
          </cell>
          <cell r="D1432" t="str">
            <v>SENSEX2552085300PE</v>
          </cell>
          <cell r="E1432" t="str">
            <v>SENSEX</v>
          </cell>
          <cell r="G1432">
            <v>85300</v>
          </cell>
          <cell r="H1432" t="str">
            <v>PE</v>
          </cell>
          <cell r="J1432">
            <v>2970.9900000000052</v>
          </cell>
          <cell r="K1432">
            <v>-2970.9900000000052</v>
          </cell>
          <cell r="L1432">
            <v>0</v>
          </cell>
        </row>
        <row r="1433">
          <cell r="C1433">
            <v>196.5</v>
          </cell>
          <cell r="D1433" t="str">
            <v>SENSEX2552083000CE</v>
          </cell>
          <cell r="E1433" t="str">
            <v>SENSEX</v>
          </cell>
          <cell r="G1433">
            <v>83000</v>
          </cell>
          <cell r="H1433" t="str">
            <v>CE</v>
          </cell>
          <cell r="J1433">
            <v>0</v>
          </cell>
          <cell r="K1433">
            <v>196.5</v>
          </cell>
          <cell r="L1433">
            <v>14652220</v>
          </cell>
        </row>
        <row r="1434">
          <cell r="C1434">
            <v>0</v>
          </cell>
          <cell r="D1434" t="str">
            <v>SENSEX2552071800CE</v>
          </cell>
          <cell r="E1434" t="str">
            <v>SENSEX</v>
          </cell>
          <cell r="G1434">
            <v>71800</v>
          </cell>
          <cell r="H1434" t="str">
            <v>CE</v>
          </cell>
          <cell r="J1434">
            <v>10529.009999999995</v>
          </cell>
          <cell r="K1434">
            <v>-10529.009999999995</v>
          </cell>
          <cell r="L1434">
            <v>0</v>
          </cell>
        </row>
        <row r="1435">
          <cell r="C1435">
            <v>2584</v>
          </cell>
          <cell r="D1435" t="str">
            <v>SENSEX2552085000PE</v>
          </cell>
          <cell r="E1435" t="str">
            <v>SENSEX</v>
          </cell>
          <cell r="G1435">
            <v>85000</v>
          </cell>
          <cell r="H1435" t="str">
            <v>PE</v>
          </cell>
          <cell r="J1435">
            <v>2670.9900000000052</v>
          </cell>
          <cell r="K1435">
            <v>-86.990000000005239</v>
          </cell>
          <cell r="L1435">
            <v>4160</v>
          </cell>
        </row>
        <row r="1436">
          <cell r="D1436" t="str">
            <v>SENSEX2552067800CE</v>
          </cell>
          <cell r="E1436" t="str">
            <v>SENSEX</v>
          </cell>
          <cell r="G1436">
            <v>67800</v>
          </cell>
          <cell r="H1436" t="str">
            <v>CE</v>
          </cell>
          <cell r="J1436">
            <v>14529.009999999995</v>
          </cell>
        </row>
        <row r="1437">
          <cell r="C1437">
            <v>14</v>
          </cell>
          <cell r="D1437" t="str">
            <v>SENSEX2552078800PE</v>
          </cell>
          <cell r="E1437" t="str">
            <v>SENSEX</v>
          </cell>
          <cell r="G1437">
            <v>78800</v>
          </cell>
          <cell r="H1437" t="str">
            <v>PE</v>
          </cell>
          <cell r="J1437">
            <v>0</v>
          </cell>
          <cell r="K1437">
            <v>14</v>
          </cell>
          <cell r="L1437">
            <v>1027260</v>
          </cell>
        </row>
        <row r="1438">
          <cell r="C1438">
            <v>0</v>
          </cell>
          <cell r="D1438" t="str">
            <v>SENSEX2552087700PE</v>
          </cell>
          <cell r="E1438" t="str">
            <v>SENSEX</v>
          </cell>
          <cell r="G1438">
            <v>87700</v>
          </cell>
          <cell r="H1438" t="str">
            <v>PE</v>
          </cell>
          <cell r="J1438">
            <v>5370.9900000000052</v>
          </cell>
          <cell r="K1438">
            <v>-5370.9900000000052</v>
          </cell>
          <cell r="L1438">
            <v>0</v>
          </cell>
        </row>
        <row r="1439">
          <cell r="C1439">
            <v>0</v>
          </cell>
          <cell r="D1439" t="str">
            <v>SENSEX2552078100CE</v>
          </cell>
          <cell r="E1439" t="str">
            <v>SENSEX</v>
          </cell>
          <cell r="G1439">
            <v>78100</v>
          </cell>
          <cell r="H1439" t="str">
            <v>CE</v>
          </cell>
          <cell r="J1439">
            <v>4229.0099999999948</v>
          </cell>
          <cell r="K1439">
            <v>-4229.0099999999948</v>
          </cell>
          <cell r="L1439">
            <v>0</v>
          </cell>
        </row>
        <row r="1440">
          <cell r="C1440">
            <v>2013.8</v>
          </cell>
          <cell r="D1440" t="str">
            <v>SENSEX2552080400CE</v>
          </cell>
          <cell r="E1440" t="str">
            <v>SENSEX</v>
          </cell>
          <cell r="G1440">
            <v>80400</v>
          </cell>
          <cell r="H1440" t="str">
            <v>CE</v>
          </cell>
          <cell r="J1440">
            <v>1929.0099999999948</v>
          </cell>
          <cell r="K1440">
            <v>84.790000000005193</v>
          </cell>
          <cell r="L1440">
            <v>2880</v>
          </cell>
        </row>
        <row r="1441">
          <cell r="C1441">
            <v>0</v>
          </cell>
          <cell r="D1441" t="str">
            <v>SENSEX2552071300PE</v>
          </cell>
          <cell r="E1441" t="str">
            <v>SENSEX</v>
          </cell>
          <cell r="G1441">
            <v>71300</v>
          </cell>
          <cell r="H1441" t="str">
            <v>PE</v>
          </cell>
          <cell r="J1441">
            <v>0</v>
          </cell>
          <cell r="K1441">
            <v>0</v>
          </cell>
          <cell r="L1441">
            <v>0</v>
          </cell>
        </row>
        <row r="1442">
          <cell r="C1442">
            <v>439.65</v>
          </cell>
          <cell r="D1442" t="str">
            <v>SENSEX2552082400PE</v>
          </cell>
          <cell r="E1442" t="str">
            <v>SENSEX</v>
          </cell>
          <cell r="G1442">
            <v>82400</v>
          </cell>
          <cell r="H1442" t="str">
            <v>PE</v>
          </cell>
          <cell r="J1442">
            <v>70.990000000005239</v>
          </cell>
          <cell r="K1442">
            <v>368.65999999999474</v>
          </cell>
          <cell r="L1442">
            <v>9840200</v>
          </cell>
        </row>
        <row r="1443">
          <cell r="C1443">
            <v>1.65</v>
          </cell>
          <cell r="D1443" t="str">
            <v>SENSEX2552072100PE</v>
          </cell>
          <cell r="E1443" t="str">
            <v>SENSEX</v>
          </cell>
          <cell r="G1443">
            <v>72100</v>
          </cell>
          <cell r="H1443" t="str">
            <v>PE</v>
          </cell>
          <cell r="J1443">
            <v>0</v>
          </cell>
          <cell r="K1443">
            <v>1.65</v>
          </cell>
          <cell r="L1443">
            <v>1260</v>
          </cell>
        </row>
        <row r="1444">
          <cell r="C1444">
            <v>8.0500000000000007</v>
          </cell>
          <cell r="D1444" t="str">
            <v>SENSEX2552085600CE</v>
          </cell>
          <cell r="E1444" t="str">
            <v>SENSEX</v>
          </cell>
          <cell r="G1444">
            <v>85600</v>
          </cell>
          <cell r="H1444" t="str">
            <v>CE</v>
          </cell>
          <cell r="J1444">
            <v>0</v>
          </cell>
          <cell r="K1444">
            <v>8.0500000000000007</v>
          </cell>
          <cell r="L1444">
            <v>960140</v>
          </cell>
        </row>
        <row r="1445">
          <cell r="C1445">
            <v>0</v>
          </cell>
          <cell r="D1445" t="str">
            <v>SENSEX2552073000CE</v>
          </cell>
          <cell r="E1445" t="str">
            <v>SENSEX</v>
          </cell>
          <cell r="G1445">
            <v>73000</v>
          </cell>
          <cell r="H1445" t="str">
            <v>CE</v>
          </cell>
          <cell r="J1445">
            <v>9329.0099999999948</v>
          </cell>
          <cell r="K1445">
            <v>-9329.0099999999948</v>
          </cell>
          <cell r="L1445">
            <v>0</v>
          </cell>
        </row>
        <row r="1446">
          <cell r="C1446">
            <v>2.2999999999999998</v>
          </cell>
          <cell r="D1446" t="str">
            <v>SENSEX2552088200CE</v>
          </cell>
          <cell r="E1446" t="str">
            <v>SENSEX</v>
          </cell>
          <cell r="G1446">
            <v>88200</v>
          </cell>
          <cell r="H1446" t="str">
            <v>CE</v>
          </cell>
          <cell r="J1446">
            <v>0</v>
          </cell>
          <cell r="K1446">
            <v>2.2999999999999998</v>
          </cell>
          <cell r="L1446">
            <v>27980</v>
          </cell>
        </row>
        <row r="1447">
          <cell r="C1447">
            <v>19.75</v>
          </cell>
          <cell r="D1447" t="str">
            <v>SENSEX2552079300PE</v>
          </cell>
          <cell r="E1447" t="str">
            <v>SENSEX</v>
          </cell>
          <cell r="G1447">
            <v>79300</v>
          </cell>
          <cell r="H1447" t="str">
            <v>PE</v>
          </cell>
          <cell r="J1447">
            <v>0</v>
          </cell>
          <cell r="K1447">
            <v>19.75</v>
          </cell>
          <cell r="L1447">
            <v>1052260</v>
          </cell>
        </row>
        <row r="1448">
          <cell r="C1448">
            <v>286.8</v>
          </cell>
          <cell r="D1448" t="str">
            <v>SENSEX2552082700CE</v>
          </cell>
          <cell r="E1448" t="str">
            <v>SENSEX</v>
          </cell>
          <cell r="G1448">
            <v>82700</v>
          </cell>
          <cell r="H1448" t="str">
            <v>CE</v>
          </cell>
          <cell r="J1448">
            <v>0</v>
          </cell>
          <cell r="K1448">
            <v>286.8</v>
          </cell>
          <cell r="L1448">
            <v>6232360</v>
          </cell>
        </row>
        <row r="1449">
          <cell r="C1449">
            <v>0</v>
          </cell>
          <cell r="D1449" t="str">
            <v>SENSEX2552072500CE</v>
          </cell>
          <cell r="E1449" t="str">
            <v>SENSEX</v>
          </cell>
          <cell r="G1449">
            <v>72500</v>
          </cell>
          <cell r="H1449" t="str">
            <v>CE</v>
          </cell>
          <cell r="J1449">
            <v>9829.0099999999948</v>
          </cell>
          <cell r="K1449">
            <v>-9829.0099999999948</v>
          </cell>
          <cell r="L1449">
            <v>0</v>
          </cell>
        </row>
        <row r="1450">
          <cell r="C1450">
            <v>0</v>
          </cell>
          <cell r="D1450" t="str">
            <v>SENSEX2552071300CE</v>
          </cell>
          <cell r="E1450" t="str">
            <v>SENSEX</v>
          </cell>
          <cell r="G1450">
            <v>71300</v>
          </cell>
          <cell r="H1450" t="str">
            <v>CE</v>
          </cell>
          <cell r="J1450">
            <v>11029.009999999995</v>
          </cell>
          <cell r="K1450">
            <v>-11029.009999999995</v>
          </cell>
          <cell r="L1450">
            <v>0</v>
          </cell>
        </row>
        <row r="1451">
          <cell r="C1451">
            <v>4.2</v>
          </cell>
          <cell r="D1451" t="str">
            <v>SENSEX2552086700CE</v>
          </cell>
          <cell r="E1451" t="str">
            <v>SENSEX</v>
          </cell>
          <cell r="G1451">
            <v>86700</v>
          </cell>
          <cell r="H1451" t="str">
            <v>CE</v>
          </cell>
          <cell r="J1451">
            <v>0</v>
          </cell>
          <cell r="K1451">
            <v>4.2</v>
          </cell>
          <cell r="L1451">
            <v>258000</v>
          </cell>
        </row>
        <row r="1452">
          <cell r="C1452">
            <v>6450</v>
          </cell>
          <cell r="D1452" t="str">
            <v>SENSEX2552076000CE</v>
          </cell>
          <cell r="E1452" t="str">
            <v>SENSEX</v>
          </cell>
          <cell r="G1452">
            <v>76000</v>
          </cell>
          <cell r="H1452" t="str">
            <v>CE</v>
          </cell>
          <cell r="J1452">
            <v>6329.0099999999948</v>
          </cell>
          <cell r="K1452">
            <v>120.99000000000524</v>
          </cell>
          <cell r="L1452">
            <v>1660</v>
          </cell>
        </row>
        <row r="1453">
          <cell r="C1453">
            <v>1.85</v>
          </cell>
          <cell r="D1453" t="str">
            <v>SENSEX2552089200CE</v>
          </cell>
          <cell r="E1453" t="str">
            <v>SENSEX</v>
          </cell>
          <cell r="G1453">
            <v>89200</v>
          </cell>
          <cell r="H1453" t="str">
            <v>CE</v>
          </cell>
          <cell r="J1453">
            <v>0</v>
          </cell>
          <cell r="K1453">
            <v>1.85</v>
          </cell>
          <cell r="L1453">
            <v>22120</v>
          </cell>
        </row>
        <row r="1454">
          <cell r="C1454">
            <v>0</v>
          </cell>
          <cell r="D1454" t="str">
            <v>SENSEX2552066500CE</v>
          </cell>
          <cell r="E1454" t="str">
            <v>SENSEX</v>
          </cell>
          <cell r="G1454">
            <v>66500</v>
          </cell>
          <cell r="H1454" t="str">
            <v>CE</v>
          </cell>
          <cell r="J1454">
            <v>15829.009999999995</v>
          </cell>
          <cell r="K1454">
            <v>-15829.009999999995</v>
          </cell>
          <cell r="L1454">
            <v>0</v>
          </cell>
        </row>
        <row r="1455">
          <cell r="C1455">
            <v>0</v>
          </cell>
          <cell r="D1455" t="str">
            <v>SENSEX2552065900PE</v>
          </cell>
          <cell r="E1455" t="str">
            <v>SENSEX</v>
          </cell>
          <cell r="G1455">
            <v>65900</v>
          </cell>
          <cell r="H1455" t="str">
            <v>PE</v>
          </cell>
          <cell r="J1455">
            <v>0</v>
          </cell>
          <cell r="K1455">
            <v>0</v>
          </cell>
          <cell r="L1455">
            <v>0</v>
          </cell>
        </row>
        <row r="1456">
          <cell r="C1456">
            <v>0</v>
          </cell>
          <cell r="D1456" t="str">
            <v>SENSEX2552073300PE</v>
          </cell>
          <cell r="E1456" t="str">
            <v>SENSEX</v>
          </cell>
          <cell r="G1456">
            <v>73300</v>
          </cell>
          <cell r="H1456" t="str">
            <v>PE</v>
          </cell>
          <cell r="J1456">
            <v>0</v>
          </cell>
          <cell r="K1456">
            <v>0</v>
          </cell>
          <cell r="L1456">
            <v>0</v>
          </cell>
        </row>
        <row r="1457">
          <cell r="C1457">
            <v>0</v>
          </cell>
          <cell r="D1457" t="str">
            <v>SENSEX2552070300PE</v>
          </cell>
          <cell r="E1457" t="str">
            <v>SENSEX</v>
          </cell>
          <cell r="G1457">
            <v>70300</v>
          </cell>
          <cell r="H1457" t="str">
            <v>PE</v>
          </cell>
          <cell r="J1457">
            <v>0</v>
          </cell>
          <cell r="K1457">
            <v>0</v>
          </cell>
          <cell r="L1457">
            <v>0</v>
          </cell>
        </row>
        <row r="1458">
          <cell r="C1458">
            <v>1292.2</v>
          </cell>
          <cell r="D1458" t="str">
            <v>SENSEX2552083600PE</v>
          </cell>
          <cell r="E1458" t="str">
            <v>SENSEX</v>
          </cell>
          <cell r="G1458">
            <v>83600</v>
          </cell>
          <cell r="H1458" t="str">
            <v>PE</v>
          </cell>
          <cell r="J1458">
            <v>1270.9900000000052</v>
          </cell>
          <cell r="K1458">
            <v>21.209999999994807</v>
          </cell>
          <cell r="L1458">
            <v>6260</v>
          </cell>
        </row>
        <row r="1459">
          <cell r="C1459">
            <v>5.9</v>
          </cell>
          <cell r="D1459" t="str">
            <v>SENSEX2552086000CE</v>
          </cell>
          <cell r="E1459" t="str">
            <v>SENSEX</v>
          </cell>
          <cell r="G1459">
            <v>86000</v>
          </cell>
          <cell r="H1459" t="str">
            <v>CE</v>
          </cell>
          <cell r="J1459">
            <v>0</v>
          </cell>
          <cell r="K1459">
            <v>5.9</v>
          </cell>
          <cell r="L1459">
            <v>4540940</v>
          </cell>
        </row>
        <row r="1460">
          <cell r="C1460">
            <v>138.15</v>
          </cell>
          <cell r="D1460" t="str">
            <v>SENSEX2552081400PE</v>
          </cell>
          <cell r="E1460" t="str">
            <v>SENSEX</v>
          </cell>
          <cell r="G1460">
            <v>81400</v>
          </cell>
          <cell r="H1460" t="str">
            <v>PE</v>
          </cell>
          <cell r="J1460">
            <v>0</v>
          </cell>
          <cell r="K1460">
            <v>138.15</v>
          </cell>
          <cell r="L1460">
            <v>2982300</v>
          </cell>
        </row>
        <row r="1461">
          <cell r="C1461">
            <v>37.1</v>
          </cell>
          <cell r="D1461" t="str">
            <v>SENSEX2552080100PE</v>
          </cell>
          <cell r="E1461" t="str">
            <v>SENSEX</v>
          </cell>
          <cell r="G1461">
            <v>80100</v>
          </cell>
          <cell r="H1461" t="str">
            <v>PE</v>
          </cell>
          <cell r="J1461">
            <v>0</v>
          </cell>
          <cell r="K1461">
            <v>37.1</v>
          </cell>
          <cell r="L1461">
            <v>1796580</v>
          </cell>
        </row>
        <row r="1462">
          <cell r="C1462">
            <v>3.7</v>
          </cell>
          <cell r="D1462" t="str">
            <v>SENSEX2552086800CE</v>
          </cell>
          <cell r="E1462" t="str">
            <v>SENSEX</v>
          </cell>
          <cell r="G1462">
            <v>86800</v>
          </cell>
          <cell r="H1462" t="str">
            <v>CE</v>
          </cell>
          <cell r="J1462">
            <v>0</v>
          </cell>
          <cell r="K1462">
            <v>3.7</v>
          </cell>
          <cell r="L1462">
            <v>359220</v>
          </cell>
        </row>
        <row r="1463">
          <cell r="C1463">
            <v>0</v>
          </cell>
          <cell r="D1463" t="str">
            <v>SENSEX2552071600PE</v>
          </cell>
          <cell r="E1463" t="str">
            <v>SENSEX</v>
          </cell>
          <cell r="G1463">
            <v>71600</v>
          </cell>
          <cell r="H1463" t="str">
            <v>PE</v>
          </cell>
          <cell r="J1463">
            <v>0</v>
          </cell>
          <cell r="K1463">
            <v>0</v>
          </cell>
          <cell r="L1463">
            <v>0</v>
          </cell>
        </row>
        <row r="1464">
          <cell r="C1464">
            <v>0</v>
          </cell>
          <cell r="D1464" t="str">
            <v>SENSEX2552087400PE</v>
          </cell>
          <cell r="E1464" t="str">
            <v>SENSEX</v>
          </cell>
          <cell r="G1464">
            <v>87400</v>
          </cell>
          <cell r="H1464" t="str">
            <v>PE</v>
          </cell>
          <cell r="J1464">
            <v>5070.9900000000052</v>
          </cell>
          <cell r="K1464">
            <v>-5070.9900000000052</v>
          </cell>
          <cell r="L1464">
            <v>0</v>
          </cell>
        </row>
        <row r="1465">
          <cell r="C1465">
            <v>7.6</v>
          </cell>
          <cell r="D1465" t="str">
            <v>SENSEX2552077600PE</v>
          </cell>
          <cell r="E1465" t="str">
            <v>SENSEX</v>
          </cell>
          <cell r="G1465">
            <v>77600</v>
          </cell>
          <cell r="H1465" t="str">
            <v>PE</v>
          </cell>
          <cell r="J1465">
            <v>0</v>
          </cell>
          <cell r="K1465">
            <v>7.6</v>
          </cell>
          <cell r="L1465">
            <v>273480</v>
          </cell>
        </row>
        <row r="1466">
          <cell r="C1466">
            <v>0</v>
          </cell>
          <cell r="D1466" t="str">
            <v>SENSEX2552074600CE</v>
          </cell>
          <cell r="E1466" t="str">
            <v>SENSEX</v>
          </cell>
          <cell r="G1466">
            <v>74600</v>
          </cell>
          <cell r="H1466" t="str">
            <v>CE</v>
          </cell>
          <cell r="J1466">
            <v>7729.0099999999948</v>
          </cell>
          <cell r="K1466">
            <v>-7729.0099999999948</v>
          </cell>
          <cell r="L1466">
            <v>0</v>
          </cell>
        </row>
        <row r="1467">
          <cell r="C1467">
            <v>2.7</v>
          </cell>
          <cell r="D1467" t="str">
            <v>SENSEX2552087800CE</v>
          </cell>
          <cell r="E1467" t="str">
            <v>SENSEX</v>
          </cell>
          <cell r="G1467">
            <v>87800</v>
          </cell>
          <cell r="H1467" t="str">
            <v>CE</v>
          </cell>
          <cell r="J1467">
            <v>0</v>
          </cell>
          <cell r="K1467">
            <v>2.7</v>
          </cell>
          <cell r="L1467">
            <v>79000</v>
          </cell>
        </row>
        <row r="1468">
          <cell r="C1468">
            <v>750</v>
          </cell>
          <cell r="D1468" t="str">
            <v>SENSEX2552082900PE</v>
          </cell>
          <cell r="E1468" t="str">
            <v>SENSEX</v>
          </cell>
          <cell r="G1468">
            <v>82900</v>
          </cell>
          <cell r="H1468" t="str">
            <v>PE</v>
          </cell>
          <cell r="J1468">
            <v>570.99000000000524</v>
          </cell>
          <cell r="K1468">
            <v>179.00999999999476</v>
          </cell>
          <cell r="L1468">
            <v>236920</v>
          </cell>
        </row>
        <row r="1469">
          <cell r="C1469">
            <v>0</v>
          </cell>
          <cell r="D1469" t="str">
            <v>SENSEX2552068700CE</v>
          </cell>
          <cell r="E1469" t="str">
            <v>SENSEX</v>
          </cell>
          <cell r="G1469">
            <v>68700</v>
          </cell>
          <cell r="H1469" t="str">
            <v>CE</v>
          </cell>
          <cell r="J1469">
            <v>13629.009999999995</v>
          </cell>
          <cell r="K1469">
            <v>-13629.009999999995</v>
          </cell>
          <cell r="L1469">
            <v>0</v>
          </cell>
        </row>
        <row r="1470">
          <cell r="C1470">
            <v>0</v>
          </cell>
          <cell r="D1470" t="str">
            <v>SENSEX2552087200PE</v>
          </cell>
          <cell r="E1470" t="str">
            <v>SENSEX</v>
          </cell>
          <cell r="G1470">
            <v>87200</v>
          </cell>
          <cell r="H1470" t="str">
            <v>PE</v>
          </cell>
          <cell r="J1470">
            <v>4870.9900000000052</v>
          </cell>
          <cell r="K1470">
            <v>-4870.9900000000052</v>
          </cell>
          <cell r="L1470">
            <v>0</v>
          </cell>
        </row>
        <row r="1471">
          <cell r="C1471">
            <v>0</v>
          </cell>
          <cell r="D1471" t="str">
            <v>SENSEX2552087800PE</v>
          </cell>
          <cell r="E1471" t="str">
            <v>SENSEX</v>
          </cell>
          <cell r="G1471">
            <v>87800</v>
          </cell>
          <cell r="H1471" t="str">
            <v>PE</v>
          </cell>
          <cell r="J1471">
            <v>5470.9900000000052</v>
          </cell>
          <cell r="K1471">
            <v>-5470.9900000000052</v>
          </cell>
          <cell r="L1471">
            <v>0</v>
          </cell>
        </row>
        <row r="1472">
          <cell r="C1472">
            <v>8</v>
          </cell>
          <cell r="D1472" t="str">
            <v>SENSEX2552077700PE</v>
          </cell>
          <cell r="E1472" t="str">
            <v>SENSEX</v>
          </cell>
          <cell r="G1472">
            <v>77700</v>
          </cell>
          <cell r="H1472" t="str">
            <v>PE</v>
          </cell>
          <cell r="J1472">
            <v>0</v>
          </cell>
          <cell r="K1472">
            <v>8</v>
          </cell>
          <cell r="L1472">
            <v>411840</v>
          </cell>
        </row>
        <row r="1473">
          <cell r="C1473">
            <v>1585</v>
          </cell>
          <cell r="D1473" t="str">
            <v>SENSEX2552080900CE</v>
          </cell>
          <cell r="E1473" t="str">
            <v>SENSEX</v>
          </cell>
          <cell r="G1473">
            <v>80900</v>
          </cell>
          <cell r="H1473" t="str">
            <v>CE</v>
          </cell>
          <cell r="J1473">
            <v>1429.0099999999948</v>
          </cell>
          <cell r="K1473">
            <v>155.99000000000524</v>
          </cell>
          <cell r="L1473">
            <v>11620</v>
          </cell>
        </row>
        <row r="1474">
          <cell r="C1474">
            <v>3.55</v>
          </cell>
          <cell r="D1474" t="str">
            <v>SENSEX2552086900CE</v>
          </cell>
          <cell r="E1474" t="str">
            <v>SENSEX</v>
          </cell>
          <cell r="G1474">
            <v>86900</v>
          </cell>
          <cell r="H1474" t="str">
            <v>CE</v>
          </cell>
          <cell r="J1474">
            <v>0</v>
          </cell>
          <cell r="K1474">
            <v>3.55</v>
          </cell>
          <cell r="L1474">
            <v>472280</v>
          </cell>
        </row>
        <row r="1475">
          <cell r="C1475">
            <v>0</v>
          </cell>
          <cell r="D1475" t="str">
            <v>SENSEX2552072600CE</v>
          </cell>
          <cell r="E1475" t="str">
            <v>SENSEX</v>
          </cell>
          <cell r="G1475">
            <v>72600</v>
          </cell>
          <cell r="H1475" t="str">
            <v>CE</v>
          </cell>
          <cell r="J1475">
            <v>9729.0099999999948</v>
          </cell>
          <cell r="K1475">
            <v>-9729.0099999999948</v>
          </cell>
          <cell r="L1475">
            <v>0</v>
          </cell>
        </row>
        <row r="1476">
          <cell r="C1476">
            <v>3960</v>
          </cell>
          <cell r="D1476" t="str">
            <v>SENSEX2552078500CE</v>
          </cell>
          <cell r="E1476" t="str">
            <v>SENSEX</v>
          </cell>
          <cell r="G1476">
            <v>78500</v>
          </cell>
          <cell r="H1476" t="str">
            <v>CE</v>
          </cell>
          <cell r="J1476">
            <v>3829.0099999999948</v>
          </cell>
          <cell r="K1476">
            <v>130.99000000000524</v>
          </cell>
          <cell r="L1476">
            <v>260</v>
          </cell>
        </row>
        <row r="1477">
          <cell r="C1477">
            <v>0</v>
          </cell>
          <cell r="D1477" t="str">
            <v>SENSEX2552076100CE</v>
          </cell>
          <cell r="E1477" t="str">
            <v>SENSEX</v>
          </cell>
          <cell r="G1477">
            <v>76100</v>
          </cell>
          <cell r="H1477" t="str">
            <v>CE</v>
          </cell>
          <cell r="J1477">
            <v>6229.0099999999948</v>
          </cell>
          <cell r="K1477">
            <v>-6229.0099999999948</v>
          </cell>
          <cell r="L1477">
            <v>0</v>
          </cell>
        </row>
        <row r="1478">
          <cell r="C1478">
            <v>114.3</v>
          </cell>
          <cell r="D1478" t="str">
            <v>SENSEX2552083400CE</v>
          </cell>
          <cell r="E1478" t="str">
            <v>SENSEX</v>
          </cell>
          <cell r="G1478">
            <v>83400</v>
          </cell>
          <cell r="H1478" t="str">
            <v>CE</v>
          </cell>
          <cell r="J1478">
            <v>0</v>
          </cell>
          <cell r="K1478">
            <v>114.3</v>
          </cell>
          <cell r="L1478">
            <v>3845220</v>
          </cell>
        </row>
        <row r="1479">
          <cell r="C1479">
            <v>66.150000000000006</v>
          </cell>
          <cell r="D1479" t="str">
            <v>SENSEX2552080700PE</v>
          </cell>
          <cell r="E1479" t="str">
            <v>SENSEX</v>
          </cell>
          <cell r="G1479">
            <v>80700</v>
          </cell>
          <cell r="H1479" t="str">
            <v>PE</v>
          </cell>
          <cell r="J1479">
            <v>0</v>
          </cell>
          <cell r="K1479">
            <v>66.150000000000006</v>
          </cell>
          <cell r="L1479">
            <v>2696360</v>
          </cell>
        </row>
        <row r="1480">
          <cell r="C1480">
            <v>1.6</v>
          </cell>
          <cell r="D1480" t="str">
            <v>SENSEX2552072500PE</v>
          </cell>
          <cell r="E1480" t="str">
            <v>SENSEX</v>
          </cell>
          <cell r="G1480">
            <v>72500</v>
          </cell>
          <cell r="H1480" t="str">
            <v>PE</v>
          </cell>
          <cell r="J1480">
            <v>0</v>
          </cell>
          <cell r="K1480">
            <v>1.6</v>
          </cell>
          <cell r="L1480">
            <v>132620</v>
          </cell>
        </row>
        <row r="1481">
          <cell r="C1481">
            <v>0</v>
          </cell>
          <cell r="D1481" t="str">
            <v>SENSEX2552077900CE</v>
          </cell>
          <cell r="E1481" t="str">
            <v>SENSEX</v>
          </cell>
          <cell r="G1481">
            <v>77900</v>
          </cell>
          <cell r="H1481" t="str">
            <v>CE</v>
          </cell>
          <cell r="J1481">
            <v>4429.0099999999948</v>
          </cell>
          <cell r="K1481">
            <v>-4429.0099999999948</v>
          </cell>
          <cell r="L1481">
            <v>0</v>
          </cell>
        </row>
        <row r="1482">
          <cell r="C1482">
            <v>0</v>
          </cell>
          <cell r="D1482" t="str">
            <v>SENSEX2552067200PE</v>
          </cell>
          <cell r="E1482" t="str">
            <v>SENSEX</v>
          </cell>
          <cell r="G1482">
            <v>67200</v>
          </cell>
          <cell r="H1482" t="str">
            <v>PE</v>
          </cell>
          <cell r="J1482">
            <v>0</v>
          </cell>
          <cell r="K1482">
            <v>0</v>
          </cell>
          <cell r="L1482">
            <v>0</v>
          </cell>
        </row>
        <row r="1483">
          <cell r="C1483">
            <v>0</v>
          </cell>
          <cell r="D1483" t="str">
            <v>SENSEX2552068600CE</v>
          </cell>
          <cell r="E1483" t="str">
            <v>SENSEX</v>
          </cell>
          <cell r="G1483">
            <v>68600</v>
          </cell>
          <cell r="H1483" t="str">
            <v>CE</v>
          </cell>
          <cell r="J1483">
            <v>13729.009999999995</v>
          </cell>
          <cell r="K1483">
            <v>-13729.009999999995</v>
          </cell>
          <cell r="L1483">
            <v>0</v>
          </cell>
        </row>
        <row r="1484">
          <cell r="C1484">
            <v>3.75</v>
          </cell>
          <cell r="D1484" t="str">
            <v>SENSEX2552076000PE</v>
          </cell>
          <cell r="E1484" t="str">
            <v>SENSEX</v>
          </cell>
          <cell r="G1484">
            <v>76000</v>
          </cell>
          <cell r="H1484" t="str">
            <v>PE</v>
          </cell>
          <cell r="J1484">
            <v>0</v>
          </cell>
          <cell r="K1484">
            <v>3.75</v>
          </cell>
          <cell r="L1484">
            <v>1988700</v>
          </cell>
        </row>
        <row r="1485">
          <cell r="C1485">
            <v>81.05</v>
          </cell>
          <cell r="D1485" t="str">
            <v>SENSEX2552080900PE</v>
          </cell>
          <cell r="E1485" t="str">
            <v>SENSEX</v>
          </cell>
          <cell r="G1485">
            <v>80900</v>
          </cell>
          <cell r="H1485" t="str">
            <v>PE</v>
          </cell>
          <cell r="J1485">
            <v>0</v>
          </cell>
          <cell r="K1485">
            <v>81.05</v>
          </cell>
          <cell r="L1485">
            <v>2302760</v>
          </cell>
        </row>
        <row r="1486">
          <cell r="C1486">
            <v>11.6</v>
          </cell>
          <cell r="D1486" t="str">
            <v>SENSEX2552078500PE</v>
          </cell>
          <cell r="E1486" t="str">
            <v>SENSEX</v>
          </cell>
          <cell r="G1486">
            <v>78500</v>
          </cell>
          <cell r="H1486" t="str">
            <v>PE</v>
          </cell>
          <cell r="J1486">
            <v>0</v>
          </cell>
          <cell r="K1486">
            <v>11.6</v>
          </cell>
          <cell r="L1486">
            <v>3899920</v>
          </cell>
        </row>
        <row r="1487">
          <cell r="C1487">
            <v>1</v>
          </cell>
          <cell r="D1487" t="str">
            <v>SENSEX2552065700PE</v>
          </cell>
          <cell r="E1487" t="str">
            <v>SENSEX</v>
          </cell>
          <cell r="G1487">
            <v>65700</v>
          </cell>
          <cell r="H1487" t="str">
            <v>PE</v>
          </cell>
          <cell r="J1487">
            <v>0</v>
          </cell>
          <cell r="K1487">
            <v>1</v>
          </cell>
          <cell r="L1487">
            <v>116520</v>
          </cell>
        </row>
        <row r="1488">
          <cell r="C1488">
            <v>0</v>
          </cell>
          <cell r="D1488" t="str">
            <v>SENSEX2552089900PE</v>
          </cell>
          <cell r="E1488" t="str">
            <v>SENSEX</v>
          </cell>
          <cell r="G1488">
            <v>89900</v>
          </cell>
          <cell r="H1488" t="str">
            <v>PE</v>
          </cell>
          <cell r="J1488">
            <v>7570.9900000000052</v>
          </cell>
          <cell r="K1488">
            <v>-7570.9900000000052</v>
          </cell>
          <cell r="L1488">
            <v>0</v>
          </cell>
        </row>
        <row r="1489">
          <cell r="C1489">
            <v>0</v>
          </cell>
          <cell r="D1489" t="str">
            <v>SENSEX2552088400PE</v>
          </cell>
          <cell r="E1489" t="str">
            <v>SENSEX</v>
          </cell>
          <cell r="G1489">
            <v>88400</v>
          </cell>
          <cell r="H1489" t="str">
            <v>PE</v>
          </cell>
          <cell r="J1489">
            <v>6070.9900000000052</v>
          </cell>
          <cell r="K1489">
            <v>-6070.9900000000052</v>
          </cell>
          <cell r="L1489">
            <v>0</v>
          </cell>
        </row>
        <row r="1490">
          <cell r="C1490">
            <v>0</v>
          </cell>
          <cell r="D1490" t="str">
            <v>SENSEX2552086300PE</v>
          </cell>
          <cell r="E1490" t="str">
            <v>SENSEX</v>
          </cell>
          <cell r="G1490">
            <v>86300</v>
          </cell>
          <cell r="H1490" t="str">
            <v>PE</v>
          </cell>
          <cell r="J1490">
            <v>3970.9900000000052</v>
          </cell>
          <cell r="K1490">
            <v>-3970.9900000000052</v>
          </cell>
          <cell r="L1490">
            <v>0</v>
          </cell>
        </row>
        <row r="1491">
          <cell r="C1491">
            <v>0</v>
          </cell>
          <cell r="D1491" t="str">
            <v>SENSEX2552072300PE</v>
          </cell>
          <cell r="E1491" t="str">
            <v>SENSEX</v>
          </cell>
          <cell r="G1491">
            <v>72300</v>
          </cell>
          <cell r="H1491" t="str">
            <v>PE</v>
          </cell>
          <cell r="J1491">
            <v>0</v>
          </cell>
          <cell r="K1491">
            <v>0</v>
          </cell>
          <cell r="L1491">
            <v>0</v>
          </cell>
        </row>
        <row r="1492">
          <cell r="C1492">
            <v>2.7</v>
          </cell>
          <cell r="D1492" t="str">
            <v>SENSEX2552087700CE</v>
          </cell>
          <cell r="E1492" t="str">
            <v>SENSEX</v>
          </cell>
          <cell r="G1492">
            <v>87700</v>
          </cell>
          <cell r="H1492" t="str">
            <v>CE</v>
          </cell>
          <cell r="J1492">
            <v>0</v>
          </cell>
          <cell r="K1492">
            <v>2.7</v>
          </cell>
          <cell r="L1492">
            <v>74140</v>
          </cell>
        </row>
        <row r="1493">
          <cell r="C1493">
            <v>1451.95</v>
          </cell>
          <cell r="D1493" t="str">
            <v>SENSEX2552081000CE</v>
          </cell>
          <cell r="E1493" t="str">
            <v>SENSEX</v>
          </cell>
          <cell r="G1493">
            <v>81000</v>
          </cell>
          <cell r="H1493" t="str">
            <v>CE</v>
          </cell>
          <cell r="J1493">
            <v>1329.0099999999948</v>
          </cell>
          <cell r="K1493">
            <v>122.94000000000528</v>
          </cell>
          <cell r="L1493">
            <v>58380</v>
          </cell>
        </row>
        <row r="1494">
          <cell r="C1494">
            <v>0</v>
          </cell>
          <cell r="D1494" t="str">
            <v>SENSEX2552067300PE</v>
          </cell>
          <cell r="E1494" t="str">
            <v>SENSEX</v>
          </cell>
          <cell r="G1494">
            <v>67300</v>
          </cell>
          <cell r="H1494" t="str">
            <v>PE</v>
          </cell>
          <cell r="J1494">
            <v>0</v>
          </cell>
          <cell r="K1494">
            <v>0</v>
          </cell>
          <cell r="L1494">
            <v>0</v>
          </cell>
        </row>
        <row r="1495">
          <cell r="C1495">
            <v>0</v>
          </cell>
          <cell r="D1495" t="str">
            <v>SENSEX2552068900PE</v>
          </cell>
          <cell r="E1495" t="str">
            <v>SENSEX</v>
          </cell>
          <cell r="G1495">
            <v>68900</v>
          </cell>
          <cell r="H1495" t="str">
            <v>PE</v>
          </cell>
          <cell r="J1495">
            <v>0</v>
          </cell>
          <cell r="K1495">
            <v>0</v>
          </cell>
          <cell r="L1495">
            <v>0</v>
          </cell>
        </row>
        <row r="1496">
          <cell r="C1496">
            <v>1</v>
          </cell>
          <cell r="D1496" t="str">
            <v>SENSEX2552066500PE</v>
          </cell>
          <cell r="E1496" t="str">
            <v>SENSEX</v>
          </cell>
          <cell r="G1496">
            <v>66500</v>
          </cell>
          <cell r="H1496" t="str">
            <v>PE</v>
          </cell>
          <cell r="J1496">
            <v>0</v>
          </cell>
          <cell r="K1496">
            <v>1</v>
          </cell>
          <cell r="L1496">
            <v>43120</v>
          </cell>
        </row>
        <row r="1497">
          <cell r="C1497">
            <v>245</v>
          </cell>
          <cell r="D1497" t="str">
            <v>SENSEX2552081900PE</v>
          </cell>
          <cell r="E1497" t="str">
            <v>SENSEX</v>
          </cell>
          <cell r="G1497">
            <v>81900</v>
          </cell>
          <cell r="H1497" t="str">
            <v>PE</v>
          </cell>
          <cell r="J1497">
            <v>0</v>
          </cell>
          <cell r="K1497">
            <v>245</v>
          </cell>
          <cell r="L1497">
            <v>5082500</v>
          </cell>
        </row>
        <row r="1498">
          <cell r="C1498">
            <v>464.4</v>
          </cell>
          <cell r="D1498" t="str">
            <v>SENSEX2552082300CE</v>
          </cell>
          <cell r="E1498" t="str">
            <v>SENSEX</v>
          </cell>
          <cell r="G1498">
            <v>82300</v>
          </cell>
          <cell r="H1498" t="str">
            <v>CE</v>
          </cell>
          <cell r="J1498">
            <v>29.009999999994761</v>
          </cell>
          <cell r="K1498">
            <v>435.39000000000522</v>
          </cell>
          <cell r="L1498">
            <v>15619160</v>
          </cell>
        </row>
        <row r="1499">
          <cell r="C1499">
            <v>2.75</v>
          </cell>
          <cell r="D1499" t="str">
            <v>SENSEX2552087500CE</v>
          </cell>
          <cell r="E1499" t="str">
            <v>SENSEX</v>
          </cell>
          <cell r="G1499">
            <v>87500</v>
          </cell>
          <cell r="H1499" t="str">
            <v>CE</v>
          </cell>
          <cell r="J1499">
            <v>0</v>
          </cell>
          <cell r="K1499">
            <v>2.75</v>
          </cell>
          <cell r="L1499">
            <v>1150520</v>
          </cell>
        </row>
        <row r="1500">
          <cell r="C1500">
            <v>28.9</v>
          </cell>
          <cell r="D1500" t="str">
            <v>SENSEX2552079800PE</v>
          </cell>
          <cell r="E1500" t="str">
            <v>SENSEX</v>
          </cell>
          <cell r="G1500">
            <v>79800</v>
          </cell>
          <cell r="H1500" t="str">
            <v>PE</v>
          </cell>
          <cell r="J1500">
            <v>0</v>
          </cell>
          <cell r="K1500">
            <v>28.9</v>
          </cell>
          <cell r="L1500">
            <v>1661060</v>
          </cell>
        </row>
        <row r="1501">
          <cell r="C1501">
            <v>6.4</v>
          </cell>
          <cell r="D1501" t="str">
            <v>SENSEX2552077200PE</v>
          </cell>
          <cell r="E1501" t="str">
            <v>SENSEX</v>
          </cell>
          <cell r="G1501">
            <v>77200</v>
          </cell>
          <cell r="H1501" t="str">
            <v>PE</v>
          </cell>
          <cell r="J1501">
            <v>0</v>
          </cell>
          <cell r="K1501">
            <v>6.4</v>
          </cell>
          <cell r="L1501">
            <v>227520</v>
          </cell>
        </row>
        <row r="1502">
          <cell r="C1502">
            <v>2.15</v>
          </cell>
          <cell r="D1502" t="str">
            <v>SENSEX2552088700CE</v>
          </cell>
          <cell r="E1502" t="str">
            <v>SENSEX</v>
          </cell>
          <cell r="G1502">
            <v>88700</v>
          </cell>
          <cell r="H1502" t="str">
            <v>CE</v>
          </cell>
          <cell r="J1502">
            <v>0</v>
          </cell>
          <cell r="K1502">
            <v>2.15</v>
          </cell>
          <cell r="L1502">
            <v>8500</v>
          </cell>
        </row>
        <row r="1503">
          <cell r="C1503">
            <v>0</v>
          </cell>
          <cell r="D1503" t="str">
            <v>SENSEX2552078700CE</v>
          </cell>
          <cell r="E1503" t="str">
            <v>SENSEX</v>
          </cell>
          <cell r="G1503">
            <v>78700</v>
          </cell>
          <cell r="H1503" t="str">
            <v>CE</v>
          </cell>
          <cell r="J1503">
            <v>3629.0099999999948</v>
          </cell>
          <cell r="K1503">
            <v>-3629.0099999999948</v>
          </cell>
          <cell r="L1503">
            <v>0</v>
          </cell>
        </row>
        <row r="1504">
          <cell r="C1504">
            <v>0</v>
          </cell>
          <cell r="D1504" t="str">
            <v>SENSEX2552068400CE</v>
          </cell>
          <cell r="E1504" t="str">
            <v>SENSEX</v>
          </cell>
          <cell r="G1504">
            <v>68400</v>
          </cell>
          <cell r="H1504" t="str">
            <v>CE</v>
          </cell>
          <cell r="J1504">
            <v>13929.009999999995</v>
          </cell>
          <cell r="K1504">
            <v>-13929.009999999995</v>
          </cell>
          <cell r="L1504">
            <v>0</v>
          </cell>
        </row>
        <row r="1505">
          <cell r="C1505">
            <v>149.19999999999999</v>
          </cell>
          <cell r="D1505" t="str">
            <v>SENSEX2552083200CE</v>
          </cell>
          <cell r="E1505" t="str">
            <v>SENSEX</v>
          </cell>
          <cell r="G1505">
            <v>83200</v>
          </cell>
          <cell r="H1505" t="str">
            <v>CE</v>
          </cell>
          <cell r="J1505">
            <v>0</v>
          </cell>
          <cell r="K1505">
            <v>149.19999999999999</v>
          </cell>
          <cell r="L1505">
            <v>3991360</v>
          </cell>
        </row>
        <row r="1506">
          <cell r="C1506">
            <v>0</v>
          </cell>
          <cell r="D1506" t="str">
            <v>SENSEX2552069500CE</v>
          </cell>
          <cell r="E1506" t="str">
            <v>SENSEX</v>
          </cell>
          <cell r="G1506">
            <v>69500</v>
          </cell>
          <cell r="H1506" t="str">
            <v>CE</v>
          </cell>
          <cell r="J1506">
            <v>12829.009999999995</v>
          </cell>
          <cell r="K1506">
            <v>-12829.009999999995</v>
          </cell>
          <cell r="L1506">
            <v>0</v>
          </cell>
        </row>
        <row r="1507">
          <cell r="C1507">
            <v>1.5</v>
          </cell>
          <cell r="D1507" t="str">
            <v>SENSEX2552071100PE</v>
          </cell>
          <cell r="E1507" t="str">
            <v>SENSEX</v>
          </cell>
          <cell r="G1507">
            <v>71100</v>
          </cell>
          <cell r="H1507" t="str">
            <v>PE</v>
          </cell>
          <cell r="J1507">
            <v>0</v>
          </cell>
          <cell r="K1507">
            <v>1.5</v>
          </cell>
          <cell r="L1507">
            <v>1920</v>
          </cell>
        </row>
        <row r="1508">
          <cell r="C1508">
            <v>677.75</v>
          </cell>
          <cell r="D1508" t="str">
            <v>SENSEX2552082800PE</v>
          </cell>
          <cell r="E1508" t="str">
            <v>SENSEX</v>
          </cell>
          <cell r="G1508">
            <v>82800</v>
          </cell>
          <cell r="H1508" t="str">
            <v>PE</v>
          </cell>
          <cell r="J1508">
            <v>470.99000000000524</v>
          </cell>
          <cell r="K1508">
            <v>206.75999999999476</v>
          </cell>
          <cell r="L1508">
            <v>571380</v>
          </cell>
        </row>
        <row r="1509">
          <cell r="C1509">
            <v>0</v>
          </cell>
          <cell r="D1509" t="str">
            <v>SENSEX2552088300PE</v>
          </cell>
          <cell r="E1509" t="str">
            <v>SENSEX</v>
          </cell>
          <cell r="G1509">
            <v>88300</v>
          </cell>
          <cell r="H1509" t="str">
            <v>PE</v>
          </cell>
          <cell r="J1509">
            <v>5970.9900000000052</v>
          </cell>
          <cell r="K1509">
            <v>-5970.9900000000052</v>
          </cell>
          <cell r="L1509">
            <v>0</v>
          </cell>
        </row>
        <row r="1510">
          <cell r="C1510">
            <v>8370</v>
          </cell>
          <cell r="D1510" t="str">
            <v>SENSEX2552074000CE</v>
          </cell>
          <cell r="E1510" t="str">
            <v>SENSEX</v>
          </cell>
          <cell r="G1510">
            <v>74000</v>
          </cell>
          <cell r="H1510" t="str">
            <v>CE</v>
          </cell>
          <cell r="J1510">
            <v>8329.0099999999948</v>
          </cell>
          <cell r="K1510">
            <v>40.990000000005239</v>
          </cell>
          <cell r="L1510">
            <v>300</v>
          </cell>
        </row>
        <row r="1511">
          <cell r="C1511">
            <v>1221.2</v>
          </cell>
          <cell r="D1511" t="str">
            <v>SENSEX2552081300CE</v>
          </cell>
          <cell r="E1511" t="str">
            <v>SENSEX</v>
          </cell>
          <cell r="G1511">
            <v>81300</v>
          </cell>
          <cell r="H1511" t="str">
            <v>CE</v>
          </cell>
          <cell r="J1511">
            <v>1029.0099999999948</v>
          </cell>
          <cell r="K1511">
            <v>192.19000000000528</v>
          </cell>
          <cell r="L1511">
            <v>39280</v>
          </cell>
        </row>
        <row r="1512">
          <cell r="C1512">
            <v>0</v>
          </cell>
          <cell r="D1512" t="str">
            <v>SENSEX2552088200PE</v>
          </cell>
          <cell r="E1512" t="str">
            <v>SENSEX</v>
          </cell>
          <cell r="G1512">
            <v>88200</v>
          </cell>
          <cell r="H1512" t="str">
            <v>PE</v>
          </cell>
          <cell r="J1512">
            <v>5870.9900000000052</v>
          </cell>
          <cell r="K1512">
            <v>-5870.9900000000052</v>
          </cell>
          <cell r="L1512">
            <v>0</v>
          </cell>
        </row>
        <row r="1513">
          <cell r="C1513">
            <v>0</v>
          </cell>
          <cell r="D1513" t="str">
            <v>SENSEX2552070200CE</v>
          </cell>
          <cell r="E1513" t="str">
            <v>SENSEX</v>
          </cell>
          <cell r="G1513">
            <v>70200</v>
          </cell>
          <cell r="H1513" t="str">
            <v>CE</v>
          </cell>
          <cell r="J1513">
            <v>12129.009999999995</v>
          </cell>
          <cell r="K1513">
            <v>-12129.009999999995</v>
          </cell>
          <cell r="L1513">
            <v>0</v>
          </cell>
        </row>
        <row r="1514">
          <cell r="C1514">
            <v>0</v>
          </cell>
          <cell r="D1514" t="str">
            <v>SENSEX2552066900CE</v>
          </cell>
          <cell r="E1514" t="str">
            <v>SENSEX</v>
          </cell>
          <cell r="G1514">
            <v>66900</v>
          </cell>
          <cell r="H1514" t="str">
            <v>CE</v>
          </cell>
          <cell r="J1514">
            <v>15429.009999999995</v>
          </cell>
          <cell r="K1514">
            <v>-15429.009999999995</v>
          </cell>
          <cell r="L1514">
            <v>0</v>
          </cell>
        </row>
        <row r="1515">
          <cell r="C1515">
            <v>1.75</v>
          </cell>
          <cell r="D1515" t="str">
            <v>SENSEX2552089000CE</v>
          </cell>
          <cell r="E1515" t="str">
            <v>SENSEX</v>
          </cell>
          <cell r="G1515">
            <v>89000</v>
          </cell>
          <cell r="H1515" t="str">
            <v>CE</v>
          </cell>
          <cell r="J1515">
            <v>0</v>
          </cell>
          <cell r="K1515">
            <v>1.75</v>
          </cell>
          <cell r="L1515">
            <v>701460</v>
          </cell>
        </row>
        <row r="1516">
          <cell r="C1516">
            <v>1.6</v>
          </cell>
          <cell r="D1516" t="str">
            <v>SENSEX2552089900CE</v>
          </cell>
          <cell r="E1516" t="str">
            <v>SENSEX</v>
          </cell>
          <cell r="G1516">
            <v>89900</v>
          </cell>
          <cell r="H1516" t="str">
            <v>CE</v>
          </cell>
          <cell r="J1516">
            <v>0</v>
          </cell>
          <cell r="K1516">
            <v>1.6</v>
          </cell>
          <cell r="L1516">
            <v>881360</v>
          </cell>
        </row>
        <row r="1517">
          <cell r="C1517">
            <v>1122.6500000000001</v>
          </cell>
          <cell r="D1517" t="str">
            <v>SENSEX2552083400PE</v>
          </cell>
          <cell r="E1517" t="str">
            <v>SENSEX</v>
          </cell>
          <cell r="G1517">
            <v>83400</v>
          </cell>
          <cell r="H1517" t="str">
            <v>PE</v>
          </cell>
          <cell r="J1517">
            <v>1070.9900000000052</v>
          </cell>
          <cell r="K1517">
            <v>51.659999999994852</v>
          </cell>
          <cell r="L1517">
            <v>7780</v>
          </cell>
        </row>
        <row r="1518">
          <cell r="C1518">
            <v>4.55</v>
          </cell>
          <cell r="D1518" t="str">
            <v>SENSEX2552086500CE</v>
          </cell>
          <cell r="E1518" t="str">
            <v>SENSEX</v>
          </cell>
          <cell r="G1518">
            <v>86500</v>
          </cell>
          <cell r="H1518" t="str">
            <v>CE</v>
          </cell>
          <cell r="J1518">
            <v>0</v>
          </cell>
          <cell r="K1518">
            <v>4.55</v>
          </cell>
          <cell r="L1518">
            <v>2397980</v>
          </cell>
        </row>
        <row r="1519">
          <cell r="C1519">
            <v>0</v>
          </cell>
          <cell r="D1519" t="str">
            <v>SENSEX2552085600PE</v>
          </cell>
          <cell r="E1519" t="str">
            <v>SENSEX</v>
          </cell>
          <cell r="G1519">
            <v>85600</v>
          </cell>
          <cell r="H1519" t="str">
            <v>PE</v>
          </cell>
          <cell r="J1519">
            <v>3270.9900000000052</v>
          </cell>
          <cell r="K1519">
            <v>-3270.9900000000052</v>
          </cell>
          <cell r="L1519">
            <v>0</v>
          </cell>
        </row>
        <row r="1520">
          <cell r="C1520">
            <v>1.2</v>
          </cell>
          <cell r="D1520" t="str">
            <v>SENSEX2552066800PE</v>
          </cell>
          <cell r="E1520" t="str">
            <v>SENSEX</v>
          </cell>
          <cell r="G1520">
            <v>66800</v>
          </cell>
          <cell r="H1520" t="str">
            <v>PE</v>
          </cell>
          <cell r="J1520">
            <v>0</v>
          </cell>
          <cell r="K1520">
            <v>1.2</v>
          </cell>
          <cell r="L1520">
            <v>5940</v>
          </cell>
        </row>
        <row r="1521">
          <cell r="C1521">
            <v>25.7</v>
          </cell>
          <cell r="D1521" t="str">
            <v>SENSEX2552084500CE</v>
          </cell>
          <cell r="E1521" t="str">
            <v>SENSEX</v>
          </cell>
          <cell r="G1521">
            <v>84500</v>
          </cell>
          <cell r="H1521" t="str">
            <v>CE</v>
          </cell>
          <cell r="J1521">
            <v>0</v>
          </cell>
          <cell r="K1521">
            <v>25.7</v>
          </cell>
          <cell r="L1521">
            <v>7099320</v>
          </cell>
        </row>
        <row r="1522">
          <cell r="C1522">
            <v>4.8499999999999996</v>
          </cell>
          <cell r="D1522" t="str">
            <v>SENSEX2552086400CE</v>
          </cell>
          <cell r="E1522" t="str">
            <v>SENSEX</v>
          </cell>
          <cell r="G1522">
            <v>86400</v>
          </cell>
          <cell r="H1522" t="str">
            <v>CE</v>
          </cell>
          <cell r="J1522">
            <v>0</v>
          </cell>
          <cell r="K1522">
            <v>4.8499999999999996</v>
          </cell>
          <cell r="L1522">
            <v>512980</v>
          </cell>
        </row>
        <row r="1523">
          <cell r="C1523">
            <v>2200</v>
          </cell>
          <cell r="D1523" t="str">
            <v>SENSEX2552084600PE</v>
          </cell>
          <cell r="E1523" t="str">
            <v>SENSEX</v>
          </cell>
          <cell r="G1523">
            <v>84600</v>
          </cell>
          <cell r="H1523" t="str">
            <v>PE</v>
          </cell>
          <cell r="J1523">
            <v>2270.9900000000052</v>
          </cell>
          <cell r="K1523">
            <v>-70.990000000005239</v>
          </cell>
          <cell r="L1523">
            <v>5260</v>
          </cell>
        </row>
        <row r="1524">
          <cell r="C1524">
            <v>2378</v>
          </cell>
          <cell r="D1524" t="str">
            <v>SENSEX2552084700PE</v>
          </cell>
          <cell r="E1524" t="str">
            <v>SENSEX</v>
          </cell>
          <cell r="G1524">
            <v>84700</v>
          </cell>
          <cell r="H1524" t="str">
            <v>PE</v>
          </cell>
          <cell r="J1524">
            <v>2370.9900000000052</v>
          </cell>
          <cell r="K1524">
            <v>7.0099999999947613</v>
          </cell>
          <cell r="L1524">
            <v>540</v>
          </cell>
        </row>
        <row r="1525">
          <cell r="C1525">
            <v>0</v>
          </cell>
          <cell r="D1525" t="str">
            <v>SENSEX2552067700CE</v>
          </cell>
          <cell r="E1525" t="str">
            <v>SENSEX</v>
          </cell>
          <cell r="G1525">
            <v>67700</v>
          </cell>
          <cell r="H1525" t="str">
            <v>CE</v>
          </cell>
          <cell r="J1525">
            <v>14629.009999999995</v>
          </cell>
          <cell r="K1525">
            <v>-14629.009999999995</v>
          </cell>
          <cell r="L1525">
            <v>0</v>
          </cell>
        </row>
        <row r="1526">
          <cell r="C1526">
            <v>154.25</v>
          </cell>
          <cell r="D1526" t="str">
            <v>SENSEX2552081500PE</v>
          </cell>
          <cell r="E1526" t="str">
            <v>SENSEX</v>
          </cell>
          <cell r="G1526">
            <v>81500</v>
          </cell>
          <cell r="H1526" t="str">
            <v>PE</v>
          </cell>
          <cell r="J1526">
            <v>0</v>
          </cell>
          <cell r="K1526">
            <v>154.25</v>
          </cell>
          <cell r="L1526">
            <v>8636460</v>
          </cell>
        </row>
        <row r="1527">
          <cell r="C1527">
            <v>2.7</v>
          </cell>
          <cell r="D1527" t="str">
            <v>SENSEX2552074900PE</v>
          </cell>
          <cell r="E1527" t="str">
            <v>SENSEX</v>
          </cell>
          <cell r="G1527">
            <v>74900</v>
          </cell>
          <cell r="H1527" t="str">
            <v>PE</v>
          </cell>
          <cell r="J1527">
            <v>0</v>
          </cell>
          <cell r="K1527">
            <v>2.7</v>
          </cell>
          <cell r="L1527">
            <v>90500</v>
          </cell>
        </row>
        <row r="1528">
          <cell r="C1528">
            <v>2139.4499999999998</v>
          </cell>
          <cell r="D1528" t="str">
            <v>SENSEX2552084500PE</v>
          </cell>
          <cell r="E1528" t="str">
            <v>SENSEX</v>
          </cell>
          <cell r="G1528">
            <v>84500</v>
          </cell>
          <cell r="H1528" t="str">
            <v>PE</v>
          </cell>
          <cell r="J1528">
            <v>2170.9900000000052</v>
          </cell>
          <cell r="K1528">
            <v>-31.540000000005421</v>
          </cell>
          <cell r="L1528">
            <v>3440</v>
          </cell>
        </row>
        <row r="1529">
          <cell r="C1529">
            <v>4.7</v>
          </cell>
          <cell r="D1529" t="str">
            <v>SENSEX2552076500PE</v>
          </cell>
          <cell r="E1529" t="str">
            <v>SENSEX</v>
          </cell>
          <cell r="G1529">
            <v>76500</v>
          </cell>
          <cell r="H1529" t="str">
            <v>PE</v>
          </cell>
          <cell r="J1529">
            <v>0</v>
          </cell>
          <cell r="K1529">
            <v>4.7</v>
          </cell>
          <cell r="L1529">
            <v>1370860</v>
          </cell>
        </row>
        <row r="1530">
          <cell r="C1530">
            <v>26559.1</v>
          </cell>
          <cell r="D1530" t="str">
            <v>FINNIFTY25JULFUT</v>
          </cell>
          <cell r="E1530" t="str">
            <v>FINNIFTY</v>
          </cell>
          <cell r="L1530">
            <v>0</v>
          </cell>
        </row>
        <row r="1531">
          <cell r="C1531">
            <v>67933</v>
          </cell>
          <cell r="D1531" t="str">
            <v>NIFTYNXT5025JULFUT</v>
          </cell>
          <cell r="E1531" t="str">
            <v>NIFTYNXT50</v>
          </cell>
          <cell r="L1531">
            <v>250</v>
          </cell>
        </row>
        <row r="1532">
          <cell r="C1532">
            <v>25186.2</v>
          </cell>
          <cell r="D1532" t="str">
            <v>NIFTY25JUNFUT</v>
          </cell>
          <cell r="E1532" t="str">
            <v>NIFTY</v>
          </cell>
          <cell r="L1532">
            <v>642225</v>
          </cell>
        </row>
        <row r="1533">
          <cell r="C1533">
            <v>55706.8</v>
          </cell>
          <cell r="D1533" t="str">
            <v>BANKNIFTY25JUNFUT</v>
          </cell>
          <cell r="E1533" t="str">
            <v>BANKNIFTY</v>
          </cell>
          <cell r="L1533">
            <v>113070</v>
          </cell>
        </row>
        <row r="1534">
          <cell r="C1534">
            <v>55475.6</v>
          </cell>
          <cell r="D1534" t="str">
            <v>BANKNIFTY25MAYFUT</v>
          </cell>
          <cell r="E1534" t="str">
            <v>BANKNIFTY</v>
          </cell>
          <cell r="L1534">
            <v>606630</v>
          </cell>
        </row>
        <row r="1535">
          <cell r="C1535">
            <v>26640</v>
          </cell>
          <cell r="D1535" t="str">
            <v>FINNIFTY25JUNFUT</v>
          </cell>
          <cell r="E1535" t="str">
            <v>FINNIFTY</v>
          </cell>
          <cell r="L1535">
            <v>2925</v>
          </cell>
        </row>
        <row r="1536">
          <cell r="C1536">
            <v>12949</v>
          </cell>
          <cell r="D1536" t="str">
            <v>MIDCPNIFTY25JULFUT</v>
          </cell>
          <cell r="E1536" t="str">
            <v>MIDCPNIFTY</v>
          </cell>
          <cell r="L1536">
            <v>4480</v>
          </cell>
        </row>
        <row r="1537">
          <cell r="C1537">
            <v>12900</v>
          </cell>
          <cell r="D1537" t="str">
            <v>MIDCPNIFTY25JUNFUT</v>
          </cell>
          <cell r="E1537" t="str">
            <v>MIDCPNIFTY</v>
          </cell>
          <cell r="L1537">
            <v>51240</v>
          </cell>
        </row>
        <row r="1538">
          <cell r="C1538">
            <v>12856.35</v>
          </cell>
          <cell r="D1538" t="str">
            <v>MIDCPNIFTY25MAYFUT</v>
          </cell>
          <cell r="E1538" t="str">
            <v>MIDCPNIFTY</v>
          </cell>
          <cell r="L1538">
            <v>379920</v>
          </cell>
        </row>
        <row r="1539">
          <cell r="C1539">
            <v>25325</v>
          </cell>
          <cell r="D1539" t="str">
            <v>NIFTY25JULFUT</v>
          </cell>
          <cell r="E1539" t="str">
            <v>NIFTY</v>
          </cell>
          <cell r="L1539">
            <v>192000</v>
          </cell>
        </row>
        <row r="1540">
          <cell r="C1540">
            <v>67463</v>
          </cell>
          <cell r="D1540" t="str">
            <v>NIFTYNXT5025JUNFUT</v>
          </cell>
          <cell r="E1540" t="str">
            <v>NIFTYNXT50</v>
          </cell>
          <cell r="L1540">
            <v>1550</v>
          </cell>
        </row>
        <row r="1541">
          <cell r="C1541">
            <v>25070</v>
          </cell>
          <cell r="D1541" t="str">
            <v>NIFTY25MAYFUT</v>
          </cell>
          <cell r="E1541" t="str">
            <v>NIFTY</v>
          </cell>
          <cell r="L1541">
            <v>3897375</v>
          </cell>
        </row>
        <row r="1542">
          <cell r="C1542">
            <v>26546.5</v>
          </cell>
          <cell r="D1542" t="str">
            <v>FINNIFTY25MAYFUT</v>
          </cell>
          <cell r="E1542" t="str">
            <v>FINNIFTY</v>
          </cell>
          <cell r="L1542">
            <v>12675</v>
          </cell>
        </row>
        <row r="1543">
          <cell r="C1543">
            <v>67300</v>
          </cell>
          <cell r="D1543" t="str">
            <v>NIFTYNXT5025MAYFUT</v>
          </cell>
          <cell r="E1543" t="str">
            <v>NIFTYNXT50</v>
          </cell>
          <cell r="L1543">
            <v>7325</v>
          </cell>
        </row>
        <row r="1544">
          <cell r="C1544">
            <v>55849</v>
          </cell>
          <cell r="D1544" t="str">
            <v>BANKNIFTY25JULFUT</v>
          </cell>
          <cell r="E1544" t="str">
            <v>BANKNIFTY</v>
          </cell>
          <cell r="L1544">
            <v>23450</v>
          </cell>
        </row>
        <row r="1545">
          <cell r="C1545">
            <v>0</v>
          </cell>
          <cell r="D1545" t="str">
            <v>SENSEX25603FUT</v>
          </cell>
          <cell r="E1545" t="str">
            <v>SENSEX</v>
          </cell>
          <cell r="L1545">
            <v>0</v>
          </cell>
        </row>
        <row r="1546">
          <cell r="C1546">
            <v>82411.75</v>
          </cell>
          <cell r="D1546" t="str">
            <v>SENSEX25520FUT</v>
          </cell>
          <cell r="E1546" t="str">
            <v>SENSEX</v>
          </cell>
          <cell r="L1546">
            <v>21840</v>
          </cell>
        </row>
        <row r="1547">
          <cell r="C1547">
            <v>0</v>
          </cell>
          <cell r="D1547" t="str">
            <v>SENSEX5025JUNFUT</v>
          </cell>
          <cell r="E1547" t="str">
            <v>SENSEX50</v>
          </cell>
          <cell r="L1547">
            <v>0</v>
          </cell>
        </row>
        <row r="1548">
          <cell r="C1548">
            <v>0</v>
          </cell>
          <cell r="D1548" t="str">
            <v>BANKEX25JULFUT</v>
          </cell>
          <cell r="E1548" t="str">
            <v>BANKEX</v>
          </cell>
          <cell r="L1548">
            <v>0</v>
          </cell>
        </row>
        <row r="1549">
          <cell r="C1549">
            <v>0</v>
          </cell>
          <cell r="D1549" t="str">
            <v>SENSEX25701FUT</v>
          </cell>
          <cell r="E1549" t="str">
            <v>SENSEX</v>
          </cell>
          <cell r="L1549">
            <v>0</v>
          </cell>
        </row>
        <row r="1550">
          <cell r="C1550">
            <v>82949.8</v>
          </cell>
          <cell r="D1550" t="str">
            <v>SENSEX25JUNFUT</v>
          </cell>
          <cell r="E1550" t="str">
            <v>SENSEX</v>
          </cell>
          <cell r="L1550">
            <v>140</v>
          </cell>
        </row>
        <row r="1551">
          <cell r="C1551">
            <v>0</v>
          </cell>
          <cell r="D1551" t="str">
            <v>SENSEX25JULFUT</v>
          </cell>
          <cell r="E1551" t="str">
            <v>SENSEX</v>
          </cell>
          <cell r="L1551">
            <v>0</v>
          </cell>
        </row>
        <row r="1552">
          <cell r="C1552">
            <v>63108.7</v>
          </cell>
          <cell r="D1552" t="str">
            <v>BANKEX25MAYFUT</v>
          </cell>
          <cell r="E1552" t="str">
            <v>BANKEX</v>
          </cell>
          <cell r="L1552">
            <v>90</v>
          </cell>
        </row>
        <row r="1553">
          <cell r="C1553">
            <v>0</v>
          </cell>
          <cell r="D1553" t="str">
            <v>SENSEX25617FUT</v>
          </cell>
          <cell r="E1553" t="str">
            <v>SENSEX</v>
          </cell>
          <cell r="L1553">
            <v>0</v>
          </cell>
        </row>
        <row r="1554">
          <cell r="C1554">
            <v>0</v>
          </cell>
          <cell r="D1554" t="str">
            <v>SENSEX25610FUT</v>
          </cell>
          <cell r="E1554" t="str">
            <v>SENSEX</v>
          </cell>
          <cell r="L1554">
            <v>0</v>
          </cell>
        </row>
        <row r="1555">
          <cell r="C1555">
            <v>0</v>
          </cell>
          <cell r="D1555" t="str">
            <v>SENSEX5025JULFUT</v>
          </cell>
          <cell r="E1555" t="str">
            <v>SENSEX50</v>
          </cell>
          <cell r="L1555">
            <v>0</v>
          </cell>
        </row>
        <row r="1556">
          <cell r="C1556">
            <v>0</v>
          </cell>
          <cell r="D1556" t="str">
            <v>SENSEX5025MAYFUT</v>
          </cell>
          <cell r="E1556" t="str">
            <v>SENSEX50</v>
          </cell>
          <cell r="L1556">
            <v>0</v>
          </cell>
        </row>
        <row r="1557">
          <cell r="C1557">
            <v>63496.9</v>
          </cell>
          <cell r="D1557" t="str">
            <v>BANKEX25JUNFUT</v>
          </cell>
          <cell r="E1557" t="str">
            <v>BANKEX</v>
          </cell>
          <cell r="L1557">
            <v>30</v>
          </cell>
        </row>
        <row r="1558">
          <cell r="C1558">
            <v>82550</v>
          </cell>
          <cell r="D1558" t="str">
            <v>SENSEX25MAYFUT</v>
          </cell>
          <cell r="E1558" t="str">
            <v>SENSEX</v>
          </cell>
          <cell r="L1558">
            <v>5960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C0E3007-C56D-41D2-8E11-682AAAC8E453}" autoFormatId="16" applyNumberFormats="0" applyBorderFormats="0" applyFontFormats="0" applyPatternFormats="0" applyAlignmentFormats="0" applyWidthHeightFormats="0">
  <queryTableRefresh nextId="42" unboundColumnsRight="8">
    <queryTableFields count="37">
      <queryTableField id="1" name="Broker" tableColumnId="1"/>
      <queryTableField id="2" name="ClientID" tableColumnId="2"/>
      <queryTableField id="3" name="AppOrderID" tableColumnId="3"/>
      <queryTableField id="4" name="GeneratedBy" tableColumnId="4"/>
      <queryTableField id="5" name="ExchangeInstrumentID" tableColumnId="5"/>
      <queryTableField id="6" name="ExchangeSegment" tableColumnId="6"/>
      <queryTableField id="7" name="OrderSide" tableColumnId="7"/>
      <queryTableField id="8" name="OrderType" tableColumnId="8"/>
      <queryTableField id="9" name="ProductType" tableColumnId="9"/>
      <queryTableField id="10" name="OrderPrice" tableColumnId="10"/>
      <queryTableField id="11" name="OrderQuantity" tableColumnId="11"/>
      <queryTableField id="12" name="OrderStopPrice" tableColumnId="12"/>
      <queryTableField id="13" name="OrderStatus" tableColumnId="13"/>
      <queryTableField id="14" name="OrderAverageTradedPrice" tableColumnId="14"/>
      <queryTableField id="15" name="OrderGeneratedDateTime" tableColumnId="15"/>
      <queryTableField id="16" name="ExchangeTransactTime" tableColumnId="16"/>
      <queryTableField id="17" name="TradingSymbol" tableColumnId="17"/>
      <queryTableField id="18" name="CancelRejectReason" tableColumnId="18"/>
      <queryTableField id="19" name="OrderUniqueIdentifier" tableColumnId="19"/>
      <queryTableField id="20" name="TRADING SYMBOL" tableColumnId="20"/>
      <queryTableField id="21" name="SYMBOL" tableColumnId="21"/>
      <queryTableField id="22" name="INSTRUMENT NAME" tableColumnId="22"/>
      <queryTableField id="23" name="STRIKE" tableColumnId="23"/>
      <queryTableField id="24" name="OPTION TYPE" tableColumnId="24"/>
      <queryTableField id="25" name="NetQty" tableColumnId="25"/>
      <queryTableField id="26" name="OrderTime" tableColumnId="26"/>
      <queryTableField id="27" name="ExecutionTime" tableColumnId="27"/>
      <queryTableField id="28" name="Main/Hedge" tableColumnId="28"/>
      <queryTableField id="29" name="TradeTim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9" dataBound="0" tableColumnId="39"/>
      <queryTableField id="40" dataBound="0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323C2-F901-48C9-AE01-CEB050DACC82}" name="MIS" displayName="MIS" ref="A1:AK7106" tableType="queryTable" totalsRowShown="0">
  <sortState xmlns:xlrd2="http://schemas.microsoft.com/office/spreadsheetml/2017/richdata2" ref="A2:AK7106">
    <sortCondition ref="P1:P7106"/>
  </sortState>
  <tableColumns count="37">
    <tableColumn id="1" xr3:uid="{32118394-D9EB-42B3-842E-0C042249BB65}" uniqueName="1" name="Broker" queryTableFieldId="1"/>
    <tableColumn id="2" xr3:uid="{2E2BB42B-1406-4A9A-A056-9FF6169295BF}" uniqueName="2" name="ClientID" queryTableFieldId="2"/>
    <tableColumn id="3" xr3:uid="{8F46070E-6AC5-48A2-A4DA-EF44F1090CA1}" uniqueName="3" name="AppOrderID" queryTableFieldId="3"/>
    <tableColumn id="4" xr3:uid="{8D31B9B1-E01C-4F58-9763-039A1D559F86}" uniqueName="4" name="GeneratedBy" queryTableFieldId="4"/>
    <tableColumn id="5" xr3:uid="{A9D39F4A-CEEE-43BA-B98E-268AD98FE809}" uniqueName="5" name="ExchangeInstrumentID" queryTableFieldId="5"/>
    <tableColumn id="6" xr3:uid="{10F0814E-E37C-48FD-B64F-334D983D1C2F}" uniqueName="6" name="ExchangeSegment" queryTableFieldId="6"/>
    <tableColumn id="7" xr3:uid="{6719191C-6ABC-48F4-8CC7-B21524298E56}" uniqueName="7" name="OrderSide" queryTableFieldId="7"/>
    <tableColumn id="8" xr3:uid="{41128642-793E-4160-90DC-BDE099BEB5D0}" uniqueName="8" name="OrderType" queryTableFieldId="8"/>
    <tableColumn id="9" xr3:uid="{B996422C-284E-4A44-B2DB-851875957E33}" uniqueName="9" name="ProductType" queryTableFieldId="9"/>
    <tableColumn id="10" xr3:uid="{DF205655-76DF-4073-8C43-C34D9180B3D3}" uniqueName="10" name="OrderPrice" queryTableFieldId="10"/>
    <tableColumn id="11" xr3:uid="{AE43CBD3-F2F7-46BF-9D57-A0B51DB01773}" uniqueName="11" name="OrderQuantity" queryTableFieldId="11"/>
    <tableColumn id="12" xr3:uid="{22B44732-8570-4780-8272-B541E4C2D39F}" uniqueName="12" name="OrderStopPrice" queryTableFieldId="12"/>
    <tableColumn id="13" xr3:uid="{B8EDAED7-6F6C-4B37-AA10-8EEA894F6315}" uniqueName="13" name="OrderStatus" queryTableFieldId="13"/>
    <tableColumn id="14" xr3:uid="{D50F4E1E-2642-4CA4-9A38-6BEC481402EE}" uniqueName="14" name="OrderAverageTradedPrice" queryTableFieldId="14"/>
    <tableColumn id="15" xr3:uid="{4C33CFDA-6184-4C83-92E4-EEFF3C723153}" uniqueName="15" name="OrderGeneratedDateTime" queryTableFieldId="15"/>
    <tableColumn id="16" xr3:uid="{C37FA49A-D791-41FB-9A74-386F79F3ED34}" uniqueName="16" name="ExchangeTransactTime" queryTableFieldId="16"/>
    <tableColumn id="17" xr3:uid="{3A985619-AE87-40EC-9905-91CD9EEEB7B0}" uniqueName="17" name="TradingSymbol" queryTableFieldId="17"/>
    <tableColumn id="18" xr3:uid="{69B2945E-29B6-422E-9509-EC85D2AF584B}" uniqueName="18" name="CancelRejectReason" queryTableFieldId="18"/>
    <tableColumn id="19" xr3:uid="{B38CA3C2-7BBF-4FB5-976F-B726168E5451}" uniqueName="19" name="OrderUniqueIdentifier" queryTableFieldId="19"/>
    <tableColumn id="20" xr3:uid="{D42CD518-7448-4A11-8FEF-8168390070B2}" uniqueName="20" name="TRADING SYMBOL" queryTableFieldId="20"/>
    <tableColumn id="21" xr3:uid="{95337669-EB1D-4C02-AE11-170B74931C80}" uniqueName="21" name="SYMBOL" queryTableFieldId="21"/>
    <tableColumn id="22" xr3:uid="{BE0E5873-49DC-4483-858D-FE16666188AC}" uniqueName="22" name="INSTRUMENT NAME" queryTableFieldId="22"/>
    <tableColumn id="23" xr3:uid="{B099156F-3089-47E4-893A-52DD0267E332}" uniqueName="23" name="STRIKE" queryTableFieldId="23"/>
    <tableColumn id="24" xr3:uid="{958705B9-CDD8-40C7-BFF9-76BAA99F3739}" uniqueName="24" name="OPTION TYPE" queryTableFieldId="24"/>
    <tableColumn id="25" xr3:uid="{0663A693-9EED-4227-929E-70CFE2BDBD84}" uniqueName="25" name="NetQty" queryTableFieldId="25"/>
    <tableColumn id="26" xr3:uid="{22F68ABE-F6E2-404B-82B2-626E443BBCE5}" uniqueName="26" name="OrderTime" queryTableFieldId="26"/>
    <tableColumn id="27" xr3:uid="{324FB956-4595-4B06-8A5B-5073140AE2E9}" uniqueName="27" name="ExecutionTime" queryTableFieldId="27"/>
    <tableColumn id="28" xr3:uid="{376445FF-2532-4EC7-AFCD-08C1C6151771}" uniqueName="28" name="Main/Hedge" queryTableFieldId="28"/>
    <tableColumn id="29" xr3:uid="{04022BB8-8FD4-4980-893F-77AECF33D7A2}" uniqueName="29" name="TradeTime" queryTableFieldId="29"/>
    <tableColumn id="30" xr3:uid="{0558CE56-4E35-4DE5-90B5-011FCC838BC3}" uniqueName="30" name="LTP" queryTableFieldId="30">
      <calculatedColumnFormula>_xlfn.XLOOKUP(MIS[[#This Row],[TRADING SYMBOL]],[1]Sheet1!$D:$D,[1]Sheet1!$C:$C)</calculatedColumnFormula>
    </tableColumn>
    <tableColumn id="31" xr3:uid="{D39997A7-CF20-4FCB-BD4C-0645ABFB365D}" uniqueName="31" name="VALUE" queryTableFieldId="31">
      <calculatedColumnFormula>MIS[[#This Row],[OrderAverageTradedPrice]]*MIS[[#This Row],[OrderQuantity]]</calculatedColumnFormula>
    </tableColumn>
    <tableColumn id="32" xr3:uid="{F2EEACD2-FDDA-475C-9B61-8E9C3DF0AD39}" uniqueName="32" name="LIVE_VALUE" queryTableFieldId="32">
      <calculatedColumnFormula>MIS[[#This Row],[LTP]]*MIS[[#This Row],[OrderQuantity]]</calculatedColumnFormula>
    </tableColumn>
    <tableColumn id="33" xr3:uid="{C320C5FE-540E-495E-A06D-5636DB383058}" uniqueName="33" name="PNL" queryTableFieldId="33">
      <calculatedColumnFormula>IF(MIS[[#This Row],[OrderSide]]="SELL",MIS[[#This Row],[VALUE]]-MIS[[#This Row],[LIVE_VALUE]],MIS[[#This Row],[LIVE_VALUE]]-MIS[[#This Row],[VALUE]])</calculatedColumnFormula>
    </tableColumn>
    <tableColumn id="34" xr3:uid="{98832AF1-2A4F-441F-97ED-4CE4ABA64158}" uniqueName="34" name="PRODUCT" queryTableFieldId="34">
      <calculatedColumnFormula array="1">IF(LEFT(MIS[[#This Row],[OrderUniqueIdentifier]],3)="sce","SCENARIO_"&amp;RIGHT(MIS[[#This Row],[OrderUniqueIdentifier]],1),_xlfn._xlws.FILTER(Table7[Column1],ISNUMBER(SEARCH(Table7[Column1],MIS[[#This Row],[OrderUniqueIdentifier]])),""))</calculatedColumnFormula>
    </tableColumn>
    <tableColumn id="35" xr3:uid="{FEEE0C07-1485-4E92-A9FA-7AA360F9882B}" uniqueName="35" name="Column1" queryTableFieldId="35">
      <calculatedColumnFormula>MIS[[#This Row],[TRADING SYMBOL]]</calculatedColumnFormula>
    </tableColumn>
    <tableColumn id="39" xr3:uid="{27BAF470-C0B4-408E-8DD8-1D18F38E1E5F}" uniqueName="39" name="Column2" queryTableFieldId="39">
      <calculatedColumnFormula>IF(RIGHT(MIS[[#This Row],[Main/Hedge]],4)="MAIN","MAIN","HEDGE")</calculatedColumnFormula>
    </tableColumn>
    <tableColumn id="36" xr3:uid="{86C12ABC-F241-4B93-98A8-E48077868C1D}" uniqueName="36" name="Column3" queryTableFieldId="40">
      <calculatedColumnFormula array="1">_xlfn._xlws.FILTER(Table4[Column1],ISNUMBER(SEARCH(Table4[Column1],MIS[[#This Row],[OrderUniqueIdentifier]])),"")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375BD8-A886-4337-8A2C-5B21A174F814}" name="Table4" displayName="Table4" ref="AN2:AN9" totalsRowShown="0">
  <autoFilter ref="AN2:AN9" xr:uid="{49375BD8-A886-4337-8A2C-5B21A174F814}"/>
  <tableColumns count="1">
    <tableColumn id="1" xr3:uid="{69D8B63F-C749-4E90-B99E-76FC09C6CA20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20235-D7C1-403D-89A2-20B64D39923E}" name="Table7" displayName="Table7" ref="AP2:AP11" totalsRowShown="0">
  <autoFilter ref="AP2:AP11" xr:uid="{57320235-D7C1-403D-89A2-20B64D39923E}"/>
  <tableColumns count="1">
    <tableColumn id="1" xr3:uid="{98045821-0AE8-4068-AAC6-089113B9602A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1884F-D47A-4993-9A7E-31C57F537310}" name="Table2" displayName="Table2" ref="A1:A2" totalsRowShown="0">
  <autoFilter ref="A1:A2" xr:uid="{8F21884F-D47A-4993-9A7E-31C57F537310}"/>
  <tableColumns count="1">
    <tableColumn id="1" xr3:uid="{C28C6931-AD81-4353-9EF3-7D2E344D7851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D62997-FE37-453F-984E-CA38899DF315}" name="Table3" displayName="Table3" ref="A1:D266" totalsRowShown="0">
  <tableColumns count="4">
    <tableColumn id="1" xr3:uid="{DBC732CB-0D3B-4C00-B056-59654CB3D66B}" name="Column1"/>
    <tableColumn id="2" xr3:uid="{4C185C37-58FF-422E-9FAC-3C328534AB0C}" name="Column2"/>
    <tableColumn id="3" xr3:uid="{A28C096D-9009-48BF-8299-9B1BAA630FB1}" name="Column3"/>
    <tableColumn id="4" xr3:uid="{E00C3E69-D379-4B37-8A24-99FD19E1AD7D}" name="Column4" dataDxfId="4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E3E1CD-1294-4EB6-982D-391A6111062A}" name="Table5" displayName="Table5" ref="A1:A8" totalsRowShown="0">
  <autoFilter ref="A1:A8" xr:uid="{07E3E1CD-1294-4EB6-982D-391A6111062A}"/>
  <tableColumns count="1">
    <tableColumn id="1" xr3:uid="{2ED372A0-EE23-4868-AB67-2983527E432F}" name="Inclu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140C-361D-4351-B131-64E39EED0353}">
  <sheetPr codeName="Sheet1"/>
  <dimension ref="A1:AP7106"/>
  <sheetViews>
    <sheetView topLeftCell="S1" workbookViewId="0">
      <selection activeCell="AG1" sqref="AG1"/>
    </sheetView>
  </sheetViews>
  <sheetFormatPr defaultRowHeight="15" x14ac:dyDescent="0.25"/>
  <cols>
    <col min="1" max="1" width="12" bestFit="1" customWidth="1"/>
    <col min="2" max="2" width="12.7109375" bestFit="1" customWidth="1"/>
    <col min="3" max="3" width="11.5703125" bestFit="1" customWidth="1"/>
    <col min="4" max="4" width="12.5703125" bestFit="1" customWidth="1"/>
    <col min="5" max="5" width="21.42578125" bestFit="1" customWidth="1"/>
    <col min="6" max="6" width="17.42578125" bestFit="1" customWidth="1"/>
    <col min="7" max="7" width="10" bestFit="1" customWidth="1"/>
    <col min="8" max="8" width="10.42578125" bestFit="1" customWidth="1"/>
    <col min="9" max="9" width="12.140625" bestFit="1" customWidth="1"/>
    <col min="10" max="10" width="10.5703125" bestFit="1" customWidth="1"/>
    <col min="11" max="11" width="14" bestFit="1" customWidth="1"/>
    <col min="12" max="12" width="14.7109375" bestFit="1" customWidth="1"/>
    <col min="13" max="13" width="11.5703125" bestFit="1" customWidth="1"/>
    <col min="14" max="14" width="24.42578125" bestFit="1" customWidth="1"/>
    <col min="15" max="15" width="24.5703125" bestFit="1" customWidth="1"/>
    <col min="16" max="16" width="21.42578125" bestFit="1" customWidth="1"/>
    <col min="17" max="17" width="26.5703125" bestFit="1" customWidth="1"/>
    <col min="18" max="18" width="81.140625" bestFit="1" customWidth="1"/>
    <col min="19" max="19" width="21.42578125" bestFit="1" customWidth="1"/>
    <col min="20" max="20" width="20" bestFit="1" customWidth="1"/>
    <col min="21" max="21" width="8.140625" bestFit="1" customWidth="1"/>
    <col min="22" max="22" width="18.7109375" bestFit="1" customWidth="1"/>
    <col min="23" max="23" width="6.85546875" bestFit="1" customWidth="1"/>
    <col min="24" max="24" width="12.5703125" bestFit="1" customWidth="1"/>
    <col min="25" max="25" width="7.42578125" bestFit="1" customWidth="1"/>
    <col min="26" max="26" width="10.5703125" bestFit="1" customWidth="1"/>
    <col min="27" max="27" width="14.28515625" bestFit="1" customWidth="1"/>
    <col min="28" max="28" width="12" bestFit="1" customWidth="1"/>
    <col min="29" max="29" width="10.42578125" bestFit="1" customWidth="1"/>
    <col min="30" max="30" width="7" bestFit="1" customWidth="1"/>
    <col min="31" max="31" width="10" bestFit="1" customWidth="1"/>
    <col min="32" max="32" width="11.42578125" bestFit="1" customWidth="1"/>
    <col min="33" max="33" width="9.7109375" bestFit="1" customWidth="1"/>
    <col min="34" max="34" width="11.85546875" bestFit="1" customWidth="1"/>
    <col min="35" max="35" width="20" bestFit="1" customWidth="1"/>
    <col min="36" max="36" width="8.85546875" bestFit="1" customWidth="1"/>
    <col min="37" max="38" width="11.85546875" bestFit="1" customWidth="1"/>
    <col min="42" max="42" width="11" customWidth="1"/>
  </cols>
  <sheetData>
    <row r="1" spans="1:42" x14ac:dyDescent="0.25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7</v>
      </c>
      <c r="V1" t="s">
        <v>65</v>
      </c>
      <c r="W1" t="s">
        <v>8</v>
      </c>
      <c r="X1" t="s">
        <v>9</v>
      </c>
      <c r="Y1" t="s">
        <v>66</v>
      </c>
      <c r="Z1" t="s">
        <v>67</v>
      </c>
      <c r="AA1" t="s">
        <v>68</v>
      </c>
      <c r="AB1" t="s">
        <v>69</v>
      </c>
      <c r="AC1" t="s">
        <v>70</v>
      </c>
      <c r="AD1" t="s">
        <v>0</v>
      </c>
      <c r="AE1" t="s">
        <v>1</v>
      </c>
      <c r="AF1" t="s">
        <v>2</v>
      </c>
      <c r="AG1" t="s">
        <v>3</v>
      </c>
      <c r="AH1" t="s">
        <v>10</v>
      </c>
      <c r="AI1" t="s">
        <v>4</v>
      </c>
      <c r="AJ1" t="s">
        <v>5</v>
      </c>
      <c r="AK1" t="s">
        <v>6</v>
      </c>
    </row>
    <row r="2" spans="1:42" x14ac:dyDescent="0.25">
      <c r="A2" t="s">
        <v>71</v>
      </c>
      <c r="B2" t="s">
        <v>669</v>
      </c>
      <c r="C2" t="s">
        <v>677</v>
      </c>
      <c r="D2" t="s">
        <v>72</v>
      </c>
      <c r="E2" t="s">
        <v>465</v>
      </c>
      <c r="F2" t="s">
        <v>98</v>
      </c>
      <c r="G2" t="s">
        <v>74</v>
      </c>
      <c r="H2" t="s">
        <v>75</v>
      </c>
      <c r="I2" t="s">
        <v>76</v>
      </c>
      <c r="J2" t="s">
        <v>77</v>
      </c>
      <c r="K2">
        <v>240</v>
      </c>
      <c r="L2" t="s">
        <v>77</v>
      </c>
      <c r="M2" t="s">
        <v>78</v>
      </c>
      <c r="N2" t="s">
        <v>586</v>
      </c>
      <c r="O2" t="s">
        <v>678</v>
      </c>
      <c r="P2" t="s">
        <v>609</v>
      </c>
      <c r="Q2" t="s">
        <v>469</v>
      </c>
      <c r="R2" t="s">
        <v>79</v>
      </c>
      <c r="S2" t="s">
        <v>99</v>
      </c>
      <c r="T2" t="s">
        <v>470</v>
      </c>
      <c r="U2" t="s">
        <v>100</v>
      </c>
      <c r="V2" t="s">
        <v>80</v>
      </c>
      <c r="W2">
        <v>85900</v>
      </c>
      <c r="X2" t="s">
        <v>81</v>
      </c>
      <c r="Y2">
        <v>240</v>
      </c>
      <c r="Z2" t="s">
        <v>679</v>
      </c>
      <c r="AA2" t="s">
        <v>610</v>
      </c>
      <c r="AB2" t="s">
        <v>83</v>
      </c>
      <c r="AC2" t="s">
        <v>84</v>
      </c>
      <c r="AD2">
        <f>_xlfn.XLOOKUP(MIS[[#This Row],[TRADING SYMBOL]],[1]Sheet1!$D:$D,[1]Sheet1!$C:$C)</f>
        <v>6.35</v>
      </c>
      <c r="AE2">
        <f>MIS[[#This Row],[OrderAverageTradedPrice]]*MIS[[#This Row],[OrderQuantity]]</f>
        <v>1716</v>
      </c>
      <c r="AF2">
        <f>MIS[[#This Row],[LTP]]*MIS[[#This Row],[OrderQuantity]]</f>
        <v>1524</v>
      </c>
      <c r="AG2">
        <f>IF(MIS[[#This Row],[OrderSide]]="SELL",MIS[[#This Row],[VALUE]]-MIS[[#This Row],[LIVE_VALUE]],MIS[[#This Row],[LIVE_VALUE]]-MIS[[#This Row],[VALUE]])</f>
        <v>-192</v>
      </c>
      <c r="AH2" t="str" cm="1">
        <f t="array" ref="AH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" t="str">
        <f>MIS[[#This Row],[TRADING SYMBOL]]</f>
        <v>SENSEX2552085900CE</v>
      </c>
      <c r="AJ2" t="str">
        <f>IF(RIGHT(MIS[[#This Row],[Main/Hedge]],4)="MAIN","MAIN","HEDGE")</f>
        <v>HEDGE</v>
      </c>
      <c r="AK2" t="str" cm="1">
        <f t="array" ref="AK2">_xlfn._xlws.FILTER(Table4[Column1],ISNUMBER(SEARCH(Table4[Column1],MIS[[#This Row],[OrderUniqueIdentifier]])),"")</f>
        <v>XYT</v>
      </c>
      <c r="AN2" t="s">
        <v>4</v>
      </c>
      <c r="AP2" t="s">
        <v>4</v>
      </c>
    </row>
    <row r="3" spans="1:42" x14ac:dyDescent="0.25">
      <c r="A3" t="s">
        <v>71</v>
      </c>
      <c r="B3" t="s">
        <v>602</v>
      </c>
      <c r="C3" t="s">
        <v>603</v>
      </c>
      <c r="D3" t="s">
        <v>72</v>
      </c>
      <c r="E3" t="s">
        <v>456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>
        <v>225</v>
      </c>
      <c r="L3" t="s">
        <v>77</v>
      </c>
      <c r="M3" t="s">
        <v>78</v>
      </c>
      <c r="N3" t="s">
        <v>188</v>
      </c>
      <c r="O3" t="s">
        <v>604</v>
      </c>
      <c r="P3" t="s">
        <v>604</v>
      </c>
      <c r="Q3" t="s">
        <v>458</v>
      </c>
      <c r="R3" t="s">
        <v>79</v>
      </c>
      <c r="S3" t="s">
        <v>24</v>
      </c>
      <c r="T3" t="s">
        <v>459</v>
      </c>
      <c r="U3" t="s">
        <v>43</v>
      </c>
      <c r="V3" t="s">
        <v>80</v>
      </c>
      <c r="W3">
        <v>26300</v>
      </c>
      <c r="X3" t="s">
        <v>81</v>
      </c>
      <c r="Y3">
        <v>225</v>
      </c>
      <c r="Z3" t="s">
        <v>380</v>
      </c>
      <c r="AA3" t="s">
        <v>380</v>
      </c>
      <c r="AB3" t="s">
        <v>83</v>
      </c>
      <c r="AC3" t="s">
        <v>84</v>
      </c>
      <c r="AD3">
        <f>_xlfn.XLOOKUP(MIS[[#This Row],[TRADING SYMBOL]],[1]Sheet1!$D:$D,[1]Sheet1!$C:$C)</f>
        <v>3.7</v>
      </c>
      <c r="AE3">
        <f>MIS[[#This Row],[OrderAverageTradedPrice]]*MIS[[#This Row],[OrderQuantity]]</f>
        <v>787.5</v>
      </c>
      <c r="AF3">
        <f>MIS[[#This Row],[LTP]]*MIS[[#This Row],[OrderQuantity]]</f>
        <v>832.5</v>
      </c>
      <c r="AG3">
        <f>IF(MIS[[#This Row],[OrderSide]]="SELL",MIS[[#This Row],[VALUE]]-MIS[[#This Row],[LIVE_VALUE]],MIS[[#This Row],[LIVE_VALUE]]-MIS[[#This Row],[VALUE]])</f>
        <v>45</v>
      </c>
      <c r="AH3" t="str" cm="1">
        <f t="array" ref="AH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" t="str">
        <f>MIS[[#This Row],[TRADING SYMBOL]]</f>
        <v>NIFTY2552226300CE</v>
      </c>
      <c r="AJ3" t="str">
        <f>IF(RIGHT(MIS[[#This Row],[Main/Hedge]],4)="MAIN","MAIN","HEDGE")</f>
        <v>HEDGE</v>
      </c>
      <c r="AK3" t="str" cm="1">
        <f t="array" ref="AK3">_xlfn._xlws.FILTER(Table4[Column1],ISNUMBER(SEARCH(Table4[Column1],MIS[[#This Row],[OrderUniqueIdentifier]])),"")</f>
        <v>VWAP</v>
      </c>
      <c r="AN3" t="s">
        <v>32</v>
      </c>
      <c r="AP3" t="s">
        <v>32</v>
      </c>
    </row>
    <row r="4" spans="1:42" x14ac:dyDescent="0.25">
      <c r="A4" t="s">
        <v>71</v>
      </c>
      <c r="B4" t="s">
        <v>602</v>
      </c>
      <c r="C4" t="s">
        <v>608</v>
      </c>
      <c r="D4" t="s">
        <v>72</v>
      </c>
      <c r="E4" t="s">
        <v>465</v>
      </c>
      <c r="F4" t="s">
        <v>98</v>
      </c>
      <c r="G4" t="s">
        <v>74</v>
      </c>
      <c r="H4" t="s">
        <v>75</v>
      </c>
      <c r="I4" t="s">
        <v>76</v>
      </c>
      <c r="J4" t="s">
        <v>77</v>
      </c>
      <c r="K4">
        <v>40</v>
      </c>
      <c r="L4" t="s">
        <v>77</v>
      </c>
      <c r="M4" t="s">
        <v>78</v>
      </c>
      <c r="N4" t="s">
        <v>586</v>
      </c>
      <c r="O4" t="s">
        <v>609</v>
      </c>
      <c r="P4" t="s">
        <v>604</v>
      </c>
      <c r="Q4" t="s">
        <v>469</v>
      </c>
      <c r="R4" t="s">
        <v>79</v>
      </c>
      <c r="S4" t="s">
        <v>99</v>
      </c>
      <c r="T4" t="s">
        <v>470</v>
      </c>
      <c r="U4" t="s">
        <v>100</v>
      </c>
      <c r="V4" t="s">
        <v>80</v>
      </c>
      <c r="W4">
        <v>85900</v>
      </c>
      <c r="X4" t="s">
        <v>81</v>
      </c>
      <c r="Y4">
        <v>40</v>
      </c>
      <c r="Z4" t="s">
        <v>610</v>
      </c>
      <c r="AA4" t="s">
        <v>380</v>
      </c>
      <c r="AB4" t="s">
        <v>83</v>
      </c>
      <c r="AC4" t="s">
        <v>84</v>
      </c>
      <c r="AD4">
        <f>_xlfn.XLOOKUP(MIS[[#This Row],[TRADING SYMBOL]],[1]Sheet1!$D:$D,[1]Sheet1!$C:$C)</f>
        <v>6.35</v>
      </c>
      <c r="AE4">
        <f>MIS[[#This Row],[OrderAverageTradedPrice]]*MIS[[#This Row],[OrderQuantity]]</f>
        <v>286</v>
      </c>
      <c r="AF4">
        <f>MIS[[#This Row],[LTP]]*MIS[[#This Row],[OrderQuantity]]</f>
        <v>254</v>
      </c>
      <c r="AG4">
        <f>IF(MIS[[#This Row],[OrderSide]]="SELL",MIS[[#This Row],[VALUE]]-MIS[[#This Row],[LIVE_VALUE]],MIS[[#This Row],[LIVE_VALUE]]-MIS[[#This Row],[VALUE]])</f>
        <v>-32</v>
      </c>
      <c r="AH4" t="str" cm="1">
        <f t="array" ref="AH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" t="str">
        <f>MIS[[#This Row],[TRADING SYMBOL]]</f>
        <v>SENSEX2552085900CE</v>
      </c>
      <c r="AJ4" t="str">
        <f>IF(RIGHT(MIS[[#This Row],[Main/Hedge]],4)="MAIN","MAIN","HEDGE")</f>
        <v>HEDGE</v>
      </c>
      <c r="AK4" t="str" cm="1">
        <f t="array" ref="AK4">_xlfn._xlws.FILTER(Table4[Column1],ISNUMBER(SEARCH(Table4[Column1],MIS[[#This Row],[OrderUniqueIdentifier]])),"")</f>
        <v>XYT</v>
      </c>
      <c r="AN4" t="s">
        <v>33</v>
      </c>
      <c r="AP4" t="s">
        <v>33</v>
      </c>
    </row>
    <row r="5" spans="1:42" x14ac:dyDescent="0.25">
      <c r="A5" t="s">
        <v>71</v>
      </c>
      <c r="B5" t="s">
        <v>669</v>
      </c>
      <c r="C5" t="s">
        <v>670</v>
      </c>
      <c r="D5" t="s">
        <v>72</v>
      </c>
      <c r="E5" t="s">
        <v>456</v>
      </c>
      <c r="F5" t="s">
        <v>73</v>
      </c>
      <c r="G5" t="s">
        <v>74</v>
      </c>
      <c r="H5" t="s">
        <v>75</v>
      </c>
      <c r="I5" t="s">
        <v>76</v>
      </c>
      <c r="J5" t="s">
        <v>77</v>
      </c>
      <c r="K5">
        <v>1800</v>
      </c>
      <c r="L5" t="s">
        <v>77</v>
      </c>
      <c r="M5" t="s">
        <v>78</v>
      </c>
      <c r="N5" t="s">
        <v>188</v>
      </c>
      <c r="O5" t="s">
        <v>604</v>
      </c>
      <c r="P5" t="s">
        <v>604</v>
      </c>
      <c r="Q5" t="s">
        <v>458</v>
      </c>
      <c r="R5" t="s">
        <v>79</v>
      </c>
      <c r="S5" t="s">
        <v>24</v>
      </c>
      <c r="T5" t="s">
        <v>459</v>
      </c>
      <c r="U5" t="s">
        <v>43</v>
      </c>
      <c r="V5" t="s">
        <v>80</v>
      </c>
      <c r="W5">
        <v>26300</v>
      </c>
      <c r="X5" t="s">
        <v>81</v>
      </c>
      <c r="Y5">
        <v>1800</v>
      </c>
      <c r="Z5" t="s">
        <v>380</v>
      </c>
      <c r="AA5" t="s">
        <v>380</v>
      </c>
      <c r="AB5" t="s">
        <v>83</v>
      </c>
      <c r="AC5" t="s">
        <v>84</v>
      </c>
      <c r="AD5">
        <f>_xlfn.XLOOKUP(MIS[[#This Row],[TRADING SYMBOL]],[1]Sheet1!$D:$D,[1]Sheet1!$C:$C)</f>
        <v>3.7</v>
      </c>
      <c r="AE5">
        <f>MIS[[#This Row],[OrderAverageTradedPrice]]*MIS[[#This Row],[OrderQuantity]]</f>
        <v>6300</v>
      </c>
      <c r="AF5">
        <f>MIS[[#This Row],[LTP]]*MIS[[#This Row],[OrderQuantity]]</f>
        <v>6660</v>
      </c>
      <c r="AG5">
        <f>IF(MIS[[#This Row],[OrderSide]]="SELL",MIS[[#This Row],[VALUE]]-MIS[[#This Row],[LIVE_VALUE]],MIS[[#This Row],[LIVE_VALUE]]-MIS[[#This Row],[VALUE]])</f>
        <v>360</v>
      </c>
      <c r="AH5" t="str" cm="1">
        <f t="array" ref="AH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" t="str">
        <f>MIS[[#This Row],[TRADING SYMBOL]]</f>
        <v>NIFTY2552226300CE</v>
      </c>
      <c r="AJ5" t="str">
        <f>IF(RIGHT(MIS[[#This Row],[Main/Hedge]],4)="MAIN","MAIN","HEDGE")</f>
        <v>HEDGE</v>
      </c>
      <c r="AK5" t="str" cm="1">
        <f t="array" ref="AK5">_xlfn._xlws.FILTER(Table4[Column1],ISNUMBER(SEARCH(Table4[Column1],MIS[[#This Row],[OrderUniqueIdentifier]])),"")</f>
        <v>VWAP</v>
      </c>
      <c r="AN5" t="s">
        <v>34</v>
      </c>
      <c r="AP5" t="s">
        <v>34</v>
      </c>
    </row>
    <row r="6" spans="1:42" x14ac:dyDescent="0.25">
      <c r="A6" t="s">
        <v>71</v>
      </c>
      <c r="B6" t="s">
        <v>696</v>
      </c>
      <c r="C6" t="s">
        <v>699</v>
      </c>
      <c r="D6" t="s">
        <v>72</v>
      </c>
      <c r="E6" t="s">
        <v>465</v>
      </c>
      <c r="F6" t="s">
        <v>98</v>
      </c>
      <c r="G6" t="s">
        <v>74</v>
      </c>
      <c r="H6" t="s">
        <v>75</v>
      </c>
      <c r="I6" t="s">
        <v>76</v>
      </c>
      <c r="J6" t="s">
        <v>77</v>
      </c>
      <c r="K6">
        <v>80</v>
      </c>
      <c r="L6" t="s">
        <v>77</v>
      </c>
      <c r="M6" t="s">
        <v>78</v>
      </c>
      <c r="N6" t="s">
        <v>466</v>
      </c>
      <c r="O6" t="s">
        <v>609</v>
      </c>
      <c r="P6" t="s">
        <v>604</v>
      </c>
      <c r="Q6" t="s">
        <v>469</v>
      </c>
      <c r="R6" t="s">
        <v>79</v>
      </c>
      <c r="S6" t="s">
        <v>99</v>
      </c>
      <c r="T6" t="s">
        <v>470</v>
      </c>
      <c r="U6" t="s">
        <v>100</v>
      </c>
      <c r="V6" t="s">
        <v>80</v>
      </c>
      <c r="W6">
        <v>85900</v>
      </c>
      <c r="X6" t="s">
        <v>81</v>
      </c>
      <c r="Y6">
        <v>80</v>
      </c>
      <c r="Z6" t="s">
        <v>610</v>
      </c>
      <c r="AA6" t="s">
        <v>380</v>
      </c>
      <c r="AB6" t="s">
        <v>83</v>
      </c>
      <c r="AC6" t="s">
        <v>84</v>
      </c>
      <c r="AD6">
        <f>_xlfn.XLOOKUP(MIS[[#This Row],[TRADING SYMBOL]],[1]Sheet1!$D:$D,[1]Sheet1!$C:$C)</f>
        <v>6.35</v>
      </c>
      <c r="AE6">
        <f>MIS[[#This Row],[OrderAverageTradedPrice]]*MIS[[#This Row],[OrderQuantity]]</f>
        <v>576</v>
      </c>
      <c r="AF6">
        <f>MIS[[#This Row],[LTP]]*MIS[[#This Row],[OrderQuantity]]</f>
        <v>508</v>
      </c>
      <c r="AG6">
        <f>IF(MIS[[#This Row],[OrderSide]]="SELL",MIS[[#This Row],[VALUE]]-MIS[[#This Row],[LIVE_VALUE]],MIS[[#This Row],[LIVE_VALUE]]-MIS[[#This Row],[VALUE]])</f>
        <v>-68</v>
      </c>
      <c r="AH6" t="str" cm="1">
        <f t="array" ref="AH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" t="str">
        <f>MIS[[#This Row],[TRADING SYMBOL]]</f>
        <v>SENSEX2552085900CE</v>
      </c>
      <c r="AJ6" t="str">
        <f>IF(RIGHT(MIS[[#This Row],[Main/Hedge]],4)="MAIN","MAIN","HEDGE")</f>
        <v>HEDGE</v>
      </c>
      <c r="AK6" t="str" cm="1">
        <f t="array" ref="AK6">_xlfn._xlws.FILTER(Table4[Column1],ISNUMBER(SEARCH(Table4[Column1],MIS[[#This Row],[OrderUniqueIdentifier]])),"")</f>
        <v>XYT</v>
      </c>
      <c r="AN6" t="s">
        <v>44</v>
      </c>
      <c r="AP6" t="s">
        <v>44</v>
      </c>
    </row>
    <row r="7" spans="1:42" x14ac:dyDescent="0.25">
      <c r="A7" t="s">
        <v>71</v>
      </c>
      <c r="B7" t="s">
        <v>813</v>
      </c>
      <c r="C7" t="s">
        <v>814</v>
      </c>
      <c r="D7" t="s">
        <v>72</v>
      </c>
      <c r="E7" t="s">
        <v>465</v>
      </c>
      <c r="F7" t="s">
        <v>98</v>
      </c>
      <c r="G7" t="s">
        <v>74</v>
      </c>
      <c r="H7" t="s">
        <v>75</v>
      </c>
      <c r="I7" t="s">
        <v>76</v>
      </c>
      <c r="J7" t="s">
        <v>77</v>
      </c>
      <c r="K7">
        <v>20</v>
      </c>
      <c r="L7" t="s">
        <v>77</v>
      </c>
      <c r="M7" t="s">
        <v>78</v>
      </c>
      <c r="N7" t="s">
        <v>466</v>
      </c>
      <c r="O7" t="s">
        <v>604</v>
      </c>
      <c r="P7" t="s">
        <v>604</v>
      </c>
      <c r="Q7" t="s">
        <v>469</v>
      </c>
      <c r="R7" t="s">
        <v>79</v>
      </c>
      <c r="S7" t="s">
        <v>99</v>
      </c>
      <c r="T7" t="s">
        <v>470</v>
      </c>
      <c r="U7" t="s">
        <v>100</v>
      </c>
      <c r="V7" t="s">
        <v>80</v>
      </c>
      <c r="W7">
        <v>85900</v>
      </c>
      <c r="X7" t="s">
        <v>81</v>
      </c>
      <c r="Y7">
        <v>20</v>
      </c>
      <c r="Z7" t="s">
        <v>380</v>
      </c>
      <c r="AA7" t="s">
        <v>380</v>
      </c>
      <c r="AB7" t="s">
        <v>83</v>
      </c>
      <c r="AC7" t="s">
        <v>84</v>
      </c>
      <c r="AD7">
        <f>_xlfn.XLOOKUP(MIS[[#This Row],[TRADING SYMBOL]],[1]Sheet1!$D:$D,[1]Sheet1!$C:$C)</f>
        <v>6.35</v>
      </c>
      <c r="AE7">
        <f>MIS[[#This Row],[OrderAverageTradedPrice]]*MIS[[#This Row],[OrderQuantity]]</f>
        <v>144</v>
      </c>
      <c r="AF7">
        <f>MIS[[#This Row],[LTP]]*MIS[[#This Row],[OrderQuantity]]</f>
        <v>127</v>
      </c>
      <c r="AG7">
        <f>IF(MIS[[#This Row],[OrderSide]]="SELL",MIS[[#This Row],[VALUE]]-MIS[[#This Row],[LIVE_VALUE]],MIS[[#This Row],[LIVE_VALUE]]-MIS[[#This Row],[VALUE]])</f>
        <v>-17</v>
      </c>
      <c r="AH7" t="str" cm="1">
        <f t="array" ref="AH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" t="str">
        <f>MIS[[#This Row],[TRADING SYMBOL]]</f>
        <v>SENSEX2552085900CE</v>
      </c>
      <c r="AJ7" t="str">
        <f>IF(RIGHT(MIS[[#This Row],[Main/Hedge]],4)="MAIN","MAIN","HEDGE")</f>
        <v>HEDGE</v>
      </c>
      <c r="AK7" t="str" cm="1">
        <f t="array" ref="AK7">_xlfn._xlws.FILTER(Table4[Column1],ISNUMBER(SEARCH(Table4[Column1],MIS[[#This Row],[OrderUniqueIdentifier]])),"")</f>
        <v>XYT</v>
      </c>
      <c r="AN7" t="s">
        <v>35</v>
      </c>
      <c r="AP7" t="s">
        <v>36</v>
      </c>
    </row>
    <row r="8" spans="1:42" x14ac:dyDescent="0.25">
      <c r="A8" t="s">
        <v>71</v>
      </c>
      <c r="B8" t="s">
        <v>813</v>
      </c>
      <c r="C8" t="s">
        <v>820</v>
      </c>
      <c r="D8" t="s">
        <v>72</v>
      </c>
      <c r="E8" t="s">
        <v>456</v>
      </c>
      <c r="F8" t="s">
        <v>73</v>
      </c>
      <c r="G8" t="s">
        <v>74</v>
      </c>
      <c r="H8" t="s">
        <v>75</v>
      </c>
      <c r="I8" t="s">
        <v>76</v>
      </c>
      <c r="J8" t="s">
        <v>77</v>
      </c>
      <c r="K8">
        <v>150</v>
      </c>
      <c r="L8" t="s">
        <v>77</v>
      </c>
      <c r="M8" t="s">
        <v>78</v>
      </c>
      <c r="N8" t="s">
        <v>188</v>
      </c>
      <c r="O8" t="s">
        <v>604</v>
      </c>
      <c r="P8" t="s">
        <v>604</v>
      </c>
      <c r="Q8" t="s">
        <v>458</v>
      </c>
      <c r="R8" t="s">
        <v>79</v>
      </c>
      <c r="S8" t="s">
        <v>24</v>
      </c>
      <c r="T8" t="s">
        <v>459</v>
      </c>
      <c r="U8" t="s">
        <v>43</v>
      </c>
      <c r="V8" t="s">
        <v>80</v>
      </c>
      <c r="W8">
        <v>26300</v>
      </c>
      <c r="X8" t="s">
        <v>81</v>
      </c>
      <c r="Y8">
        <v>150</v>
      </c>
      <c r="Z8" t="s">
        <v>380</v>
      </c>
      <c r="AA8" t="s">
        <v>380</v>
      </c>
      <c r="AB8" t="s">
        <v>83</v>
      </c>
      <c r="AC8" t="s">
        <v>84</v>
      </c>
      <c r="AD8">
        <f>_xlfn.XLOOKUP(MIS[[#This Row],[TRADING SYMBOL]],[1]Sheet1!$D:$D,[1]Sheet1!$C:$C)</f>
        <v>3.7</v>
      </c>
      <c r="AE8">
        <f>MIS[[#This Row],[OrderAverageTradedPrice]]*MIS[[#This Row],[OrderQuantity]]</f>
        <v>525</v>
      </c>
      <c r="AF8">
        <f>MIS[[#This Row],[LTP]]*MIS[[#This Row],[OrderQuantity]]</f>
        <v>555</v>
      </c>
      <c r="AG8">
        <f>IF(MIS[[#This Row],[OrderSide]]="SELL",MIS[[#This Row],[VALUE]]-MIS[[#This Row],[LIVE_VALUE]],MIS[[#This Row],[LIVE_VALUE]]-MIS[[#This Row],[VALUE]])</f>
        <v>30</v>
      </c>
      <c r="AH8" t="str" cm="1">
        <f t="array" ref="AH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" t="str">
        <f>MIS[[#This Row],[TRADING SYMBOL]]</f>
        <v>NIFTY2552226300CE</v>
      </c>
      <c r="AJ8" t="str">
        <f>IF(RIGHT(MIS[[#This Row],[Main/Hedge]],4)="MAIN","MAIN","HEDGE")</f>
        <v>HEDGE</v>
      </c>
      <c r="AK8" t="str" cm="1">
        <f t="array" ref="AK8">_xlfn._xlws.FILTER(Table4[Column1],ISNUMBER(SEARCH(Table4[Column1],MIS[[#This Row],[OrderUniqueIdentifier]])),"")</f>
        <v>VWAP</v>
      </c>
      <c r="AN8" t="s">
        <v>41</v>
      </c>
      <c r="AP8" t="s">
        <v>37</v>
      </c>
    </row>
    <row r="9" spans="1:42" x14ac:dyDescent="0.25">
      <c r="A9" t="s">
        <v>71</v>
      </c>
      <c r="B9" t="s">
        <v>1061</v>
      </c>
      <c r="C9" t="s">
        <v>1062</v>
      </c>
      <c r="D9" t="s">
        <v>72</v>
      </c>
      <c r="E9" t="s">
        <v>456</v>
      </c>
      <c r="F9" t="s">
        <v>73</v>
      </c>
      <c r="G9" t="s">
        <v>74</v>
      </c>
      <c r="H9" t="s">
        <v>75</v>
      </c>
      <c r="I9" t="s">
        <v>76</v>
      </c>
      <c r="J9" t="s">
        <v>77</v>
      </c>
      <c r="K9">
        <v>225</v>
      </c>
      <c r="L9" t="s">
        <v>77</v>
      </c>
      <c r="M9" t="s">
        <v>78</v>
      </c>
      <c r="N9" t="s">
        <v>188</v>
      </c>
      <c r="O9" t="s">
        <v>604</v>
      </c>
      <c r="P9" t="s">
        <v>604</v>
      </c>
      <c r="Q9" t="s">
        <v>458</v>
      </c>
      <c r="R9" t="s">
        <v>79</v>
      </c>
      <c r="S9" t="s">
        <v>24</v>
      </c>
      <c r="T9" t="s">
        <v>459</v>
      </c>
      <c r="U9" t="s">
        <v>43</v>
      </c>
      <c r="V9" t="s">
        <v>80</v>
      </c>
      <c r="W9">
        <v>26300</v>
      </c>
      <c r="X9" t="s">
        <v>81</v>
      </c>
      <c r="Y9">
        <v>225</v>
      </c>
      <c r="Z9" t="s">
        <v>380</v>
      </c>
      <c r="AA9" t="s">
        <v>380</v>
      </c>
      <c r="AB9" t="s">
        <v>83</v>
      </c>
      <c r="AC9" t="s">
        <v>84</v>
      </c>
      <c r="AD9">
        <f>_xlfn.XLOOKUP(MIS[[#This Row],[TRADING SYMBOL]],[1]Sheet1!$D:$D,[1]Sheet1!$C:$C)</f>
        <v>3.7</v>
      </c>
      <c r="AE9">
        <f>MIS[[#This Row],[OrderAverageTradedPrice]]*MIS[[#This Row],[OrderQuantity]]</f>
        <v>787.5</v>
      </c>
      <c r="AF9">
        <f>MIS[[#This Row],[LTP]]*MIS[[#This Row],[OrderQuantity]]</f>
        <v>832.5</v>
      </c>
      <c r="AG9">
        <f>IF(MIS[[#This Row],[OrderSide]]="SELL",MIS[[#This Row],[VALUE]]-MIS[[#This Row],[LIVE_VALUE]],MIS[[#This Row],[LIVE_VALUE]]-MIS[[#This Row],[VALUE]])</f>
        <v>45</v>
      </c>
      <c r="AH9" t="str" cm="1">
        <f t="array" ref="AH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" t="str">
        <f>MIS[[#This Row],[TRADING SYMBOL]]</f>
        <v>NIFTY2552226300CE</v>
      </c>
      <c r="AJ9" t="str">
        <f>IF(RIGHT(MIS[[#This Row],[Main/Hedge]],4)="MAIN","MAIN","HEDGE")</f>
        <v>HEDGE</v>
      </c>
      <c r="AK9" t="str" cm="1">
        <f t="array" ref="AK9">_xlfn._xlws.FILTER(Table4[Column1],ISNUMBER(SEARCH(Table4[Column1],MIS[[#This Row],[OrderUniqueIdentifier]])),"")</f>
        <v>VWAP</v>
      </c>
      <c r="AN9" t="s">
        <v>42</v>
      </c>
      <c r="AP9" t="s">
        <v>38</v>
      </c>
    </row>
    <row r="10" spans="1:42" x14ac:dyDescent="0.25">
      <c r="A10" t="s">
        <v>71</v>
      </c>
      <c r="B10" t="s">
        <v>1061</v>
      </c>
      <c r="C10" t="s">
        <v>1064</v>
      </c>
      <c r="D10" t="s">
        <v>72</v>
      </c>
      <c r="E10" t="s">
        <v>465</v>
      </c>
      <c r="F10" t="s">
        <v>98</v>
      </c>
      <c r="G10" t="s">
        <v>74</v>
      </c>
      <c r="H10" t="s">
        <v>75</v>
      </c>
      <c r="I10" t="s">
        <v>76</v>
      </c>
      <c r="J10" t="s">
        <v>77</v>
      </c>
      <c r="K10">
        <v>40</v>
      </c>
      <c r="L10" t="s">
        <v>77</v>
      </c>
      <c r="M10" t="s">
        <v>78</v>
      </c>
      <c r="N10" t="s">
        <v>466</v>
      </c>
      <c r="O10" t="s">
        <v>604</v>
      </c>
      <c r="P10" t="s">
        <v>604</v>
      </c>
      <c r="Q10" t="s">
        <v>469</v>
      </c>
      <c r="R10" t="s">
        <v>79</v>
      </c>
      <c r="S10" t="s">
        <v>99</v>
      </c>
      <c r="T10" t="s">
        <v>470</v>
      </c>
      <c r="U10" t="s">
        <v>100</v>
      </c>
      <c r="V10" t="s">
        <v>80</v>
      </c>
      <c r="W10">
        <v>85900</v>
      </c>
      <c r="X10" t="s">
        <v>81</v>
      </c>
      <c r="Y10">
        <v>40</v>
      </c>
      <c r="Z10" t="s">
        <v>380</v>
      </c>
      <c r="AA10" t="s">
        <v>380</v>
      </c>
      <c r="AB10" t="s">
        <v>83</v>
      </c>
      <c r="AC10" t="s">
        <v>84</v>
      </c>
      <c r="AD10">
        <f>_xlfn.XLOOKUP(MIS[[#This Row],[TRADING SYMBOL]],[1]Sheet1!$D:$D,[1]Sheet1!$C:$C)</f>
        <v>6.35</v>
      </c>
      <c r="AE10">
        <f>MIS[[#This Row],[OrderAverageTradedPrice]]*MIS[[#This Row],[OrderQuantity]]</f>
        <v>288</v>
      </c>
      <c r="AF10">
        <f>MIS[[#This Row],[LTP]]*MIS[[#This Row],[OrderQuantity]]</f>
        <v>254</v>
      </c>
      <c r="AG10">
        <f>IF(MIS[[#This Row],[OrderSide]]="SELL",MIS[[#This Row],[VALUE]]-MIS[[#This Row],[LIVE_VALUE]],MIS[[#This Row],[LIVE_VALUE]]-MIS[[#This Row],[VALUE]])</f>
        <v>-34</v>
      </c>
      <c r="AH10" t="str" cm="1">
        <f t="array" ref="AH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" t="str">
        <f>MIS[[#This Row],[TRADING SYMBOL]]</f>
        <v>SENSEX2552085900CE</v>
      </c>
      <c r="AJ10" t="str">
        <f>IF(RIGHT(MIS[[#This Row],[Main/Hedge]],4)="MAIN","MAIN","HEDGE")</f>
        <v>HEDGE</v>
      </c>
      <c r="AK10" t="str" cm="1">
        <f t="array" ref="AK10">_xlfn._xlws.FILTER(Table4[Column1],ISNUMBER(SEARCH(Table4[Column1],MIS[[#This Row],[OrderUniqueIdentifier]])),"")</f>
        <v>XYT</v>
      </c>
      <c r="AP10" t="s">
        <v>39</v>
      </c>
    </row>
    <row r="11" spans="1:42" x14ac:dyDescent="0.25">
      <c r="A11" t="s">
        <v>71</v>
      </c>
      <c r="B11" t="s">
        <v>1127</v>
      </c>
      <c r="C11" t="s">
        <v>1128</v>
      </c>
      <c r="D11" t="s">
        <v>72</v>
      </c>
      <c r="E11" t="s">
        <v>456</v>
      </c>
      <c r="F11" t="s">
        <v>73</v>
      </c>
      <c r="G11" t="s">
        <v>74</v>
      </c>
      <c r="H11" t="s">
        <v>75</v>
      </c>
      <c r="I11" t="s">
        <v>76</v>
      </c>
      <c r="J11" t="s">
        <v>77</v>
      </c>
      <c r="K11">
        <v>75</v>
      </c>
      <c r="L11" t="s">
        <v>77</v>
      </c>
      <c r="M11" t="s">
        <v>78</v>
      </c>
      <c r="N11" t="s">
        <v>188</v>
      </c>
      <c r="O11" t="s">
        <v>604</v>
      </c>
      <c r="P11" t="s">
        <v>604</v>
      </c>
      <c r="Q11" t="s">
        <v>458</v>
      </c>
      <c r="R11" t="s">
        <v>79</v>
      </c>
      <c r="S11" t="s">
        <v>24</v>
      </c>
      <c r="T11" t="s">
        <v>459</v>
      </c>
      <c r="U11" t="s">
        <v>43</v>
      </c>
      <c r="V11" t="s">
        <v>80</v>
      </c>
      <c r="W11">
        <v>26300</v>
      </c>
      <c r="X11" t="s">
        <v>81</v>
      </c>
      <c r="Y11">
        <v>75</v>
      </c>
      <c r="Z11" t="s">
        <v>380</v>
      </c>
      <c r="AA11" t="s">
        <v>380</v>
      </c>
      <c r="AB11" t="s">
        <v>83</v>
      </c>
      <c r="AC11" t="s">
        <v>84</v>
      </c>
      <c r="AD11">
        <f>_xlfn.XLOOKUP(MIS[[#This Row],[TRADING SYMBOL]],[1]Sheet1!$D:$D,[1]Sheet1!$C:$C)</f>
        <v>3.7</v>
      </c>
      <c r="AE11">
        <f>MIS[[#This Row],[OrderAverageTradedPrice]]*MIS[[#This Row],[OrderQuantity]]</f>
        <v>262.5</v>
      </c>
      <c r="AF11">
        <f>MIS[[#This Row],[LTP]]*MIS[[#This Row],[OrderQuantity]]</f>
        <v>277.5</v>
      </c>
      <c r="AG11">
        <f>IF(MIS[[#This Row],[OrderSide]]="SELL",MIS[[#This Row],[VALUE]]-MIS[[#This Row],[LIVE_VALUE]],MIS[[#This Row],[LIVE_VALUE]]-MIS[[#This Row],[VALUE]])</f>
        <v>15</v>
      </c>
      <c r="AH11" t="str" cm="1">
        <f t="array" ref="AH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" t="str">
        <f>MIS[[#This Row],[TRADING SYMBOL]]</f>
        <v>NIFTY2552226300CE</v>
      </c>
      <c r="AJ11" t="str">
        <f>IF(RIGHT(MIS[[#This Row],[Main/Hedge]],4)="MAIN","MAIN","HEDGE")</f>
        <v>HEDGE</v>
      </c>
      <c r="AK11" t="str" cm="1">
        <f t="array" ref="AK11">_xlfn._xlws.FILTER(Table4[Column1],ISNUMBER(SEARCH(Table4[Column1],MIS[[#This Row],[OrderUniqueIdentifier]])),"")</f>
        <v>VWAP</v>
      </c>
      <c r="AP11" t="s">
        <v>41</v>
      </c>
    </row>
    <row r="12" spans="1:42" x14ac:dyDescent="0.25">
      <c r="A12" t="s">
        <v>71</v>
      </c>
      <c r="B12" t="s">
        <v>1127</v>
      </c>
      <c r="C12" t="s">
        <v>1130</v>
      </c>
      <c r="D12" t="s">
        <v>72</v>
      </c>
      <c r="E12" t="s">
        <v>465</v>
      </c>
      <c r="F12" t="s">
        <v>98</v>
      </c>
      <c r="G12" t="s">
        <v>74</v>
      </c>
      <c r="H12" t="s">
        <v>75</v>
      </c>
      <c r="I12" t="s">
        <v>76</v>
      </c>
      <c r="J12" t="s">
        <v>77</v>
      </c>
      <c r="K12">
        <v>20</v>
      </c>
      <c r="L12" t="s">
        <v>77</v>
      </c>
      <c r="M12" t="s">
        <v>78</v>
      </c>
      <c r="N12" t="s">
        <v>466</v>
      </c>
      <c r="O12" t="s">
        <v>609</v>
      </c>
      <c r="P12" t="s">
        <v>604</v>
      </c>
      <c r="Q12" t="s">
        <v>469</v>
      </c>
      <c r="R12" t="s">
        <v>79</v>
      </c>
      <c r="S12" t="s">
        <v>99</v>
      </c>
      <c r="T12" t="s">
        <v>470</v>
      </c>
      <c r="U12" t="s">
        <v>100</v>
      </c>
      <c r="V12" t="s">
        <v>80</v>
      </c>
      <c r="W12">
        <v>85900</v>
      </c>
      <c r="X12" t="s">
        <v>81</v>
      </c>
      <c r="Y12">
        <v>20</v>
      </c>
      <c r="Z12" t="s">
        <v>610</v>
      </c>
      <c r="AA12" t="s">
        <v>380</v>
      </c>
      <c r="AB12" t="s">
        <v>83</v>
      </c>
      <c r="AC12" t="s">
        <v>84</v>
      </c>
      <c r="AD12">
        <f>_xlfn.XLOOKUP(MIS[[#This Row],[TRADING SYMBOL]],[1]Sheet1!$D:$D,[1]Sheet1!$C:$C)</f>
        <v>6.35</v>
      </c>
      <c r="AE12">
        <f>MIS[[#This Row],[OrderAverageTradedPrice]]*MIS[[#This Row],[OrderQuantity]]</f>
        <v>144</v>
      </c>
      <c r="AF12">
        <f>MIS[[#This Row],[LTP]]*MIS[[#This Row],[OrderQuantity]]</f>
        <v>127</v>
      </c>
      <c r="AG12">
        <f>IF(MIS[[#This Row],[OrderSide]]="SELL",MIS[[#This Row],[VALUE]]-MIS[[#This Row],[LIVE_VALUE]],MIS[[#This Row],[LIVE_VALUE]]-MIS[[#This Row],[VALUE]])</f>
        <v>-17</v>
      </c>
      <c r="AH12" t="str" cm="1">
        <f t="array" ref="AH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" t="str">
        <f>MIS[[#This Row],[TRADING SYMBOL]]</f>
        <v>SENSEX2552085900CE</v>
      </c>
      <c r="AJ12" t="str">
        <f>IF(RIGHT(MIS[[#This Row],[Main/Hedge]],4)="MAIN","MAIN","HEDGE")</f>
        <v>HEDGE</v>
      </c>
      <c r="AK12" t="str" cm="1">
        <f t="array" ref="AK12">_xlfn._xlws.FILTER(Table4[Column1],ISNUMBER(SEARCH(Table4[Column1],MIS[[#This Row],[OrderUniqueIdentifier]])),"")</f>
        <v>XYT</v>
      </c>
    </row>
    <row r="13" spans="1:42" x14ac:dyDescent="0.25">
      <c r="A13" t="s">
        <v>71</v>
      </c>
      <c r="B13" t="s">
        <v>696</v>
      </c>
      <c r="C13" t="s">
        <v>697</v>
      </c>
      <c r="D13" t="s">
        <v>72</v>
      </c>
      <c r="E13" t="s">
        <v>456</v>
      </c>
      <c r="F13" t="s">
        <v>73</v>
      </c>
      <c r="G13" t="s">
        <v>74</v>
      </c>
      <c r="H13" t="s">
        <v>75</v>
      </c>
      <c r="I13" t="s">
        <v>76</v>
      </c>
      <c r="J13" t="s">
        <v>77</v>
      </c>
      <c r="K13">
        <v>675</v>
      </c>
      <c r="L13" t="s">
        <v>77</v>
      </c>
      <c r="M13" t="s">
        <v>78</v>
      </c>
      <c r="N13" t="s">
        <v>188</v>
      </c>
      <c r="O13" t="s">
        <v>682</v>
      </c>
      <c r="P13" t="s">
        <v>682</v>
      </c>
      <c r="Q13" t="s">
        <v>458</v>
      </c>
      <c r="R13" t="s">
        <v>79</v>
      </c>
      <c r="S13" t="s">
        <v>24</v>
      </c>
      <c r="T13" t="s">
        <v>459</v>
      </c>
      <c r="U13" t="s">
        <v>43</v>
      </c>
      <c r="V13" t="s">
        <v>80</v>
      </c>
      <c r="W13">
        <v>26300</v>
      </c>
      <c r="X13" t="s">
        <v>81</v>
      </c>
      <c r="Y13">
        <v>675</v>
      </c>
      <c r="Z13" t="s">
        <v>381</v>
      </c>
      <c r="AA13" t="s">
        <v>381</v>
      </c>
      <c r="AB13" t="s">
        <v>83</v>
      </c>
      <c r="AC13" t="s">
        <v>84</v>
      </c>
      <c r="AD13">
        <f>_xlfn.XLOOKUP(MIS[[#This Row],[TRADING SYMBOL]],[1]Sheet1!$D:$D,[1]Sheet1!$C:$C)</f>
        <v>3.7</v>
      </c>
      <c r="AE13">
        <f>MIS[[#This Row],[OrderAverageTradedPrice]]*MIS[[#This Row],[OrderQuantity]]</f>
        <v>2362.5</v>
      </c>
      <c r="AF13">
        <f>MIS[[#This Row],[LTP]]*MIS[[#This Row],[OrderQuantity]]</f>
        <v>2497.5</v>
      </c>
      <c r="AG13">
        <f>IF(MIS[[#This Row],[OrderSide]]="SELL",MIS[[#This Row],[VALUE]]-MIS[[#This Row],[LIVE_VALUE]],MIS[[#This Row],[LIVE_VALUE]]-MIS[[#This Row],[VALUE]])</f>
        <v>135</v>
      </c>
      <c r="AH13" t="str" cm="1">
        <f t="array" ref="AH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" t="str">
        <f>MIS[[#This Row],[TRADING SYMBOL]]</f>
        <v>NIFTY2552226300CE</v>
      </c>
      <c r="AJ13" t="str">
        <f>IF(RIGHT(MIS[[#This Row],[Main/Hedge]],4)="MAIN","MAIN","HEDGE")</f>
        <v>HEDGE</v>
      </c>
      <c r="AK13" t="str" cm="1">
        <f t="array" ref="AK13">_xlfn._xlws.FILTER(Table4[Column1],ISNUMBER(SEARCH(Table4[Column1],MIS[[#This Row],[OrderUniqueIdentifier]])),"")</f>
        <v>VWAP</v>
      </c>
    </row>
    <row r="14" spans="1:42" x14ac:dyDescent="0.25">
      <c r="A14" t="s">
        <v>71</v>
      </c>
      <c r="B14" t="s">
        <v>602</v>
      </c>
      <c r="C14" t="s">
        <v>611</v>
      </c>
      <c r="D14" t="s">
        <v>72</v>
      </c>
      <c r="E14" t="s">
        <v>123</v>
      </c>
      <c r="F14" t="s">
        <v>98</v>
      </c>
      <c r="G14" t="s">
        <v>74</v>
      </c>
      <c r="H14" t="s">
        <v>75</v>
      </c>
      <c r="I14" t="s">
        <v>76</v>
      </c>
      <c r="J14" t="s">
        <v>77</v>
      </c>
      <c r="K14">
        <v>40</v>
      </c>
      <c r="L14" t="s">
        <v>77</v>
      </c>
      <c r="M14" t="s">
        <v>78</v>
      </c>
      <c r="N14" t="s">
        <v>612</v>
      </c>
      <c r="O14" t="s">
        <v>613</v>
      </c>
      <c r="P14" t="s">
        <v>613</v>
      </c>
      <c r="Q14" t="s">
        <v>124</v>
      </c>
      <c r="R14" t="s">
        <v>79</v>
      </c>
      <c r="S14" t="s">
        <v>99</v>
      </c>
      <c r="T14" t="s">
        <v>125</v>
      </c>
      <c r="U14" t="s">
        <v>100</v>
      </c>
      <c r="V14" t="s">
        <v>80</v>
      </c>
      <c r="W14">
        <v>78500</v>
      </c>
      <c r="X14" t="s">
        <v>85</v>
      </c>
      <c r="Y14">
        <v>40</v>
      </c>
      <c r="Z14" t="s">
        <v>614</v>
      </c>
      <c r="AA14" t="s">
        <v>614</v>
      </c>
      <c r="AB14" t="s">
        <v>87</v>
      </c>
      <c r="AC14" t="s">
        <v>84</v>
      </c>
      <c r="AD14">
        <f>_xlfn.XLOOKUP(MIS[[#This Row],[TRADING SYMBOL]],[1]Sheet1!$D:$D,[1]Sheet1!$C:$C)</f>
        <v>11.6</v>
      </c>
      <c r="AE14">
        <f>MIS[[#This Row],[OrderAverageTradedPrice]]*MIS[[#This Row],[OrderQuantity]]</f>
        <v>836</v>
      </c>
      <c r="AF14">
        <f>MIS[[#This Row],[LTP]]*MIS[[#This Row],[OrderQuantity]]</f>
        <v>464</v>
      </c>
      <c r="AG14">
        <f>IF(MIS[[#This Row],[OrderSide]]="SELL",MIS[[#This Row],[VALUE]]-MIS[[#This Row],[LIVE_VALUE]],MIS[[#This Row],[LIVE_VALUE]]-MIS[[#This Row],[VALUE]])</f>
        <v>-372</v>
      </c>
      <c r="AH14" t="str" cm="1">
        <f t="array" ref="AH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" t="str">
        <f>MIS[[#This Row],[TRADING SYMBOL]]</f>
        <v>SENSEX2552078500PE</v>
      </c>
      <c r="AJ14" t="str">
        <f>IF(RIGHT(MIS[[#This Row],[Main/Hedge]],4)="MAIN","MAIN","HEDGE")</f>
        <v>HEDGE</v>
      </c>
      <c r="AK14" t="str" cm="1">
        <f t="array" ref="AK14">_xlfn._xlws.FILTER(Table4[Column1],ISNUMBER(SEARCH(Table4[Column1],MIS[[#This Row],[OrderUniqueIdentifier]])),"")</f>
        <v>XYT</v>
      </c>
    </row>
    <row r="15" spans="1:42" x14ac:dyDescent="0.25">
      <c r="A15" t="s">
        <v>71</v>
      </c>
      <c r="B15" t="s">
        <v>669</v>
      </c>
      <c r="C15" t="s">
        <v>680</v>
      </c>
      <c r="D15" t="s">
        <v>72</v>
      </c>
      <c r="E15" t="s">
        <v>501</v>
      </c>
      <c r="F15" t="s">
        <v>98</v>
      </c>
      <c r="G15" t="s">
        <v>74</v>
      </c>
      <c r="H15" t="s">
        <v>75</v>
      </c>
      <c r="I15" t="s">
        <v>76</v>
      </c>
      <c r="J15" t="s">
        <v>77</v>
      </c>
      <c r="K15">
        <v>240</v>
      </c>
      <c r="L15" t="s">
        <v>77</v>
      </c>
      <c r="M15" t="s">
        <v>78</v>
      </c>
      <c r="N15" t="s">
        <v>681</v>
      </c>
      <c r="O15" t="s">
        <v>682</v>
      </c>
      <c r="P15" t="s">
        <v>613</v>
      </c>
      <c r="Q15" t="s">
        <v>504</v>
      </c>
      <c r="R15" t="s">
        <v>79</v>
      </c>
      <c r="S15" t="s">
        <v>99</v>
      </c>
      <c r="T15" t="s">
        <v>505</v>
      </c>
      <c r="U15" t="s">
        <v>100</v>
      </c>
      <c r="V15" t="s">
        <v>80</v>
      </c>
      <c r="W15">
        <v>78400</v>
      </c>
      <c r="X15" t="s">
        <v>85</v>
      </c>
      <c r="Y15">
        <v>240</v>
      </c>
      <c r="Z15" t="s">
        <v>381</v>
      </c>
      <c r="AA15" t="s">
        <v>614</v>
      </c>
      <c r="AB15" t="s">
        <v>87</v>
      </c>
      <c r="AC15" t="s">
        <v>84</v>
      </c>
      <c r="AD15">
        <f>_xlfn.XLOOKUP(MIS[[#This Row],[TRADING SYMBOL]],[1]Sheet1!$D:$D,[1]Sheet1!$C:$C)</f>
        <v>11.1</v>
      </c>
      <c r="AE15">
        <f>MIS[[#This Row],[OrderAverageTradedPrice]]*MIS[[#This Row],[OrderQuantity]]</f>
        <v>4737</v>
      </c>
      <c r="AF15">
        <f>MIS[[#This Row],[LTP]]*MIS[[#This Row],[OrderQuantity]]</f>
        <v>2664</v>
      </c>
      <c r="AG15">
        <f>IF(MIS[[#This Row],[OrderSide]]="SELL",MIS[[#This Row],[VALUE]]-MIS[[#This Row],[LIVE_VALUE]],MIS[[#This Row],[LIVE_VALUE]]-MIS[[#This Row],[VALUE]])</f>
        <v>-2073</v>
      </c>
      <c r="AH15" t="str" cm="1">
        <f t="array" ref="AH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" t="str">
        <f>MIS[[#This Row],[TRADING SYMBOL]]</f>
        <v>SENSEX2552078400PE</v>
      </c>
      <c r="AJ15" t="str">
        <f>IF(RIGHT(MIS[[#This Row],[Main/Hedge]],4)="MAIN","MAIN","HEDGE")</f>
        <v>HEDGE</v>
      </c>
      <c r="AK15" t="str" cm="1">
        <f t="array" ref="AK15">_xlfn._xlws.FILTER(Table4[Column1],ISNUMBER(SEARCH(Table4[Column1],MIS[[#This Row],[OrderUniqueIdentifier]])),"")</f>
        <v>XYT</v>
      </c>
    </row>
    <row r="16" spans="1:42" x14ac:dyDescent="0.25">
      <c r="A16" t="s">
        <v>71</v>
      </c>
      <c r="B16" t="s">
        <v>1127</v>
      </c>
      <c r="C16" t="s">
        <v>1131</v>
      </c>
      <c r="D16" t="s">
        <v>72</v>
      </c>
      <c r="E16" t="s">
        <v>123</v>
      </c>
      <c r="F16" t="s">
        <v>98</v>
      </c>
      <c r="G16" t="s">
        <v>74</v>
      </c>
      <c r="H16" t="s">
        <v>75</v>
      </c>
      <c r="I16" t="s">
        <v>76</v>
      </c>
      <c r="J16" t="s">
        <v>77</v>
      </c>
      <c r="K16">
        <v>20</v>
      </c>
      <c r="L16" t="s">
        <v>77</v>
      </c>
      <c r="M16" t="s">
        <v>78</v>
      </c>
      <c r="N16" t="s">
        <v>243</v>
      </c>
      <c r="O16" t="s">
        <v>613</v>
      </c>
      <c r="P16" t="s">
        <v>613</v>
      </c>
      <c r="Q16" t="s">
        <v>124</v>
      </c>
      <c r="R16" t="s">
        <v>79</v>
      </c>
      <c r="S16" t="s">
        <v>99</v>
      </c>
      <c r="T16" t="s">
        <v>125</v>
      </c>
      <c r="U16" t="s">
        <v>100</v>
      </c>
      <c r="V16" t="s">
        <v>80</v>
      </c>
      <c r="W16">
        <v>78500</v>
      </c>
      <c r="X16" t="s">
        <v>85</v>
      </c>
      <c r="Y16">
        <v>20</v>
      </c>
      <c r="Z16" t="s">
        <v>614</v>
      </c>
      <c r="AA16" t="s">
        <v>614</v>
      </c>
      <c r="AB16" t="s">
        <v>87</v>
      </c>
      <c r="AC16" t="s">
        <v>84</v>
      </c>
      <c r="AD16">
        <f>_xlfn.XLOOKUP(MIS[[#This Row],[TRADING SYMBOL]],[1]Sheet1!$D:$D,[1]Sheet1!$C:$C)</f>
        <v>11.6</v>
      </c>
      <c r="AE16">
        <f>MIS[[#This Row],[OrderAverageTradedPrice]]*MIS[[#This Row],[OrderQuantity]]</f>
        <v>416</v>
      </c>
      <c r="AF16">
        <f>MIS[[#This Row],[LTP]]*MIS[[#This Row],[OrderQuantity]]</f>
        <v>232</v>
      </c>
      <c r="AG16">
        <f>IF(MIS[[#This Row],[OrderSide]]="SELL",MIS[[#This Row],[VALUE]]-MIS[[#This Row],[LIVE_VALUE]],MIS[[#This Row],[LIVE_VALUE]]-MIS[[#This Row],[VALUE]])</f>
        <v>-184</v>
      </c>
      <c r="AH16" t="str" cm="1">
        <f t="array" ref="AH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" t="str">
        <f>MIS[[#This Row],[TRADING SYMBOL]]</f>
        <v>SENSEX2552078500PE</v>
      </c>
      <c r="AJ16" t="str">
        <f>IF(RIGHT(MIS[[#This Row],[Main/Hedge]],4)="MAIN","MAIN","HEDGE")</f>
        <v>HEDGE</v>
      </c>
      <c r="AK16" t="str" cm="1">
        <f t="array" ref="AK16">_xlfn._xlws.FILTER(Table4[Column1],ISNUMBER(SEARCH(Table4[Column1],MIS[[#This Row],[OrderUniqueIdentifier]])),"")</f>
        <v>XYT</v>
      </c>
    </row>
    <row r="17" spans="1:37" x14ac:dyDescent="0.25">
      <c r="A17" t="s">
        <v>71</v>
      </c>
      <c r="B17" t="s">
        <v>602</v>
      </c>
      <c r="C17" t="s">
        <v>605</v>
      </c>
      <c r="D17" t="s">
        <v>72</v>
      </c>
      <c r="E17" t="s">
        <v>461</v>
      </c>
      <c r="F17" t="s">
        <v>73</v>
      </c>
      <c r="G17" t="s">
        <v>74</v>
      </c>
      <c r="H17" t="s">
        <v>75</v>
      </c>
      <c r="I17" t="s">
        <v>76</v>
      </c>
      <c r="J17" t="s">
        <v>77</v>
      </c>
      <c r="K17">
        <v>225</v>
      </c>
      <c r="L17" t="s">
        <v>77</v>
      </c>
      <c r="M17" t="s">
        <v>78</v>
      </c>
      <c r="N17" t="s">
        <v>518</v>
      </c>
      <c r="O17" t="s">
        <v>606</v>
      </c>
      <c r="P17" t="s">
        <v>606</v>
      </c>
      <c r="Q17" t="s">
        <v>462</v>
      </c>
      <c r="R17" t="s">
        <v>79</v>
      </c>
      <c r="S17" t="s">
        <v>24</v>
      </c>
      <c r="T17" t="s">
        <v>463</v>
      </c>
      <c r="U17" t="s">
        <v>43</v>
      </c>
      <c r="V17" t="s">
        <v>80</v>
      </c>
      <c r="W17">
        <v>23700</v>
      </c>
      <c r="X17" t="s">
        <v>85</v>
      </c>
      <c r="Y17">
        <v>225</v>
      </c>
      <c r="Z17" t="s">
        <v>607</v>
      </c>
      <c r="AA17" t="s">
        <v>607</v>
      </c>
      <c r="AB17" t="s">
        <v>87</v>
      </c>
      <c r="AC17" t="s">
        <v>84</v>
      </c>
      <c r="AD17">
        <f>_xlfn.XLOOKUP(MIS[[#This Row],[TRADING SYMBOL]],[1]Sheet1!$D:$D,[1]Sheet1!$C:$C)</f>
        <v>7.6</v>
      </c>
      <c r="AE17">
        <f>MIS[[#This Row],[OrderAverageTradedPrice]]*MIS[[#This Row],[OrderQuantity]]</f>
        <v>2576.25</v>
      </c>
      <c r="AF17">
        <f>MIS[[#This Row],[LTP]]*MIS[[#This Row],[OrderQuantity]]</f>
        <v>1710</v>
      </c>
      <c r="AG17">
        <f>IF(MIS[[#This Row],[OrderSide]]="SELL",MIS[[#This Row],[VALUE]]-MIS[[#This Row],[LIVE_VALUE]],MIS[[#This Row],[LIVE_VALUE]]-MIS[[#This Row],[VALUE]])</f>
        <v>-866.25</v>
      </c>
      <c r="AH17" t="str" cm="1">
        <f t="array" ref="AH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" t="str">
        <f>MIS[[#This Row],[TRADING SYMBOL]]</f>
        <v>NIFTY2552223700PE</v>
      </c>
      <c r="AJ17" t="str">
        <f>IF(RIGHT(MIS[[#This Row],[Main/Hedge]],4)="MAIN","MAIN","HEDGE")</f>
        <v>HEDGE</v>
      </c>
      <c r="AK17" t="str" cm="1">
        <f t="array" ref="AK17">_xlfn._xlws.FILTER(Table4[Column1],ISNUMBER(SEARCH(Table4[Column1],MIS[[#This Row],[OrderUniqueIdentifier]])),"")</f>
        <v>VWAP</v>
      </c>
    </row>
    <row r="18" spans="1:37" x14ac:dyDescent="0.25">
      <c r="A18" t="s">
        <v>71</v>
      </c>
      <c r="B18" t="s">
        <v>696</v>
      </c>
      <c r="C18" t="s">
        <v>698</v>
      </c>
      <c r="D18" t="s">
        <v>72</v>
      </c>
      <c r="E18" t="s">
        <v>461</v>
      </c>
      <c r="F18" t="s">
        <v>73</v>
      </c>
      <c r="G18" t="s">
        <v>74</v>
      </c>
      <c r="H18" t="s">
        <v>75</v>
      </c>
      <c r="I18" t="s">
        <v>76</v>
      </c>
      <c r="J18" t="s">
        <v>77</v>
      </c>
      <c r="K18">
        <v>675</v>
      </c>
      <c r="L18" t="s">
        <v>77</v>
      </c>
      <c r="M18" t="s">
        <v>78</v>
      </c>
      <c r="N18" t="s">
        <v>495</v>
      </c>
      <c r="O18" t="s">
        <v>606</v>
      </c>
      <c r="P18" t="s">
        <v>606</v>
      </c>
      <c r="Q18" t="s">
        <v>462</v>
      </c>
      <c r="R18" t="s">
        <v>79</v>
      </c>
      <c r="S18" t="s">
        <v>24</v>
      </c>
      <c r="T18" t="s">
        <v>463</v>
      </c>
      <c r="U18" t="s">
        <v>43</v>
      </c>
      <c r="V18" t="s">
        <v>80</v>
      </c>
      <c r="W18">
        <v>23700</v>
      </c>
      <c r="X18" t="s">
        <v>85</v>
      </c>
      <c r="Y18">
        <v>675</v>
      </c>
      <c r="Z18" t="s">
        <v>607</v>
      </c>
      <c r="AA18" t="s">
        <v>607</v>
      </c>
      <c r="AB18" t="s">
        <v>87</v>
      </c>
      <c r="AC18" t="s">
        <v>84</v>
      </c>
      <c r="AD18">
        <f>_xlfn.XLOOKUP(MIS[[#This Row],[TRADING SYMBOL]],[1]Sheet1!$D:$D,[1]Sheet1!$C:$C)</f>
        <v>7.6</v>
      </c>
      <c r="AE18">
        <f>MIS[[#This Row],[OrderAverageTradedPrice]]*MIS[[#This Row],[OrderQuantity]]</f>
        <v>7695</v>
      </c>
      <c r="AF18">
        <f>MIS[[#This Row],[LTP]]*MIS[[#This Row],[OrderQuantity]]</f>
        <v>5130</v>
      </c>
      <c r="AG18">
        <f>IF(MIS[[#This Row],[OrderSide]]="SELL",MIS[[#This Row],[VALUE]]-MIS[[#This Row],[LIVE_VALUE]],MIS[[#This Row],[LIVE_VALUE]]-MIS[[#This Row],[VALUE]])</f>
        <v>-2565</v>
      </c>
      <c r="AH18" t="str" cm="1">
        <f t="array" ref="AH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" t="str">
        <f>MIS[[#This Row],[TRADING SYMBOL]]</f>
        <v>NIFTY2552223700PE</v>
      </c>
      <c r="AJ18" t="str">
        <f>IF(RIGHT(MIS[[#This Row],[Main/Hedge]],4)="MAIN","MAIN","HEDGE")</f>
        <v>HEDGE</v>
      </c>
      <c r="AK18" t="str" cm="1">
        <f t="array" ref="AK18">_xlfn._xlws.FILTER(Table4[Column1],ISNUMBER(SEARCH(Table4[Column1],MIS[[#This Row],[OrderUniqueIdentifier]])),"")</f>
        <v>VWAP</v>
      </c>
    </row>
    <row r="19" spans="1:37" x14ac:dyDescent="0.25">
      <c r="A19" t="s">
        <v>71</v>
      </c>
      <c r="B19" t="s">
        <v>696</v>
      </c>
      <c r="C19" t="s">
        <v>700</v>
      </c>
      <c r="D19" t="s">
        <v>72</v>
      </c>
      <c r="E19" t="s">
        <v>123</v>
      </c>
      <c r="F19" t="s">
        <v>98</v>
      </c>
      <c r="G19" t="s">
        <v>74</v>
      </c>
      <c r="H19" t="s">
        <v>75</v>
      </c>
      <c r="I19" t="s">
        <v>76</v>
      </c>
      <c r="J19" t="s">
        <v>77</v>
      </c>
      <c r="K19">
        <v>80</v>
      </c>
      <c r="L19" t="s">
        <v>77</v>
      </c>
      <c r="M19" t="s">
        <v>78</v>
      </c>
      <c r="N19" t="s">
        <v>390</v>
      </c>
      <c r="O19" t="s">
        <v>613</v>
      </c>
      <c r="P19" t="s">
        <v>606</v>
      </c>
      <c r="Q19" t="s">
        <v>124</v>
      </c>
      <c r="R19" t="s">
        <v>79</v>
      </c>
      <c r="S19" t="s">
        <v>99</v>
      </c>
      <c r="T19" t="s">
        <v>125</v>
      </c>
      <c r="U19" t="s">
        <v>100</v>
      </c>
      <c r="V19" t="s">
        <v>80</v>
      </c>
      <c r="W19">
        <v>78500</v>
      </c>
      <c r="X19" t="s">
        <v>85</v>
      </c>
      <c r="Y19">
        <v>80</v>
      </c>
      <c r="Z19" t="s">
        <v>614</v>
      </c>
      <c r="AA19" t="s">
        <v>607</v>
      </c>
      <c r="AB19" t="s">
        <v>87</v>
      </c>
      <c r="AC19" t="s">
        <v>84</v>
      </c>
      <c r="AD19">
        <f>_xlfn.XLOOKUP(MIS[[#This Row],[TRADING SYMBOL]],[1]Sheet1!$D:$D,[1]Sheet1!$C:$C)</f>
        <v>11.6</v>
      </c>
      <c r="AE19">
        <f>MIS[[#This Row],[OrderAverageTradedPrice]]*MIS[[#This Row],[OrderQuantity]]</f>
        <v>1660</v>
      </c>
      <c r="AF19">
        <f>MIS[[#This Row],[LTP]]*MIS[[#This Row],[OrderQuantity]]</f>
        <v>928</v>
      </c>
      <c r="AG19">
        <f>IF(MIS[[#This Row],[OrderSide]]="SELL",MIS[[#This Row],[VALUE]]-MIS[[#This Row],[LIVE_VALUE]],MIS[[#This Row],[LIVE_VALUE]]-MIS[[#This Row],[VALUE]])</f>
        <v>-732</v>
      </c>
      <c r="AH19" t="str" cm="1">
        <f t="array" ref="AH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" t="str">
        <f>MIS[[#This Row],[TRADING SYMBOL]]</f>
        <v>SENSEX2552078500PE</v>
      </c>
      <c r="AJ19" t="str">
        <f>IF(RIGHT(MIS[[#This Row],[Main/Hedge]],4)="MAIN","MAIN","HEDGE")</f>
        <v>HEDGE</v>
      </c>
      <c r="AK19" t="str" cm="1">
        <f t="array" ref="AK19">_xlfn._xlws.FILTER(Table4[Column1],ISNUMBER(SEARCH(Table4[Column1],MIS[[#This Row],[OrderUniqueIdentifier]])),"")</f>
        <v>XYT</v>
      </c>
    </row>
    <row r="20" spans="1:37" x14ac:dyDescent="0.25">
      <c r="A20" t="s">
        <v>71</v>
      </c>
      <c r="B20" t="s">
        <v>813</v>
      </c>
      <c r="C20" t="s">
        <v>815</v>
      </c>
      <c r="D20" t="s">
        <v>72</v>
      </c>
      <c r="E20" t="s">
        <v>123</v>
      </c>
      <c r="F20" t="s">
        <v>98</v>
      </c>
      <c r="G20" t="s">
        <v>74</v>
      </c>
      <c r="H20" t="s">
        <v>75</v>
      </c>
      <c r="I20" t="s">
        <v>76</v>
      </c>
      <c r="J20" t="s">
        <v>77</v>
      </c>
      <c r="K20">
        <v>20</v>
      </c>
      <c r="L20" t="s">
        <v>77</v>
      </c>
      <c r="M20" t="s">
        <v>78</v>
      </c>
      <c r="N20" t="s">
        <v>612</v>
      </c>
      <c r="O20" t="s">
        <v>613</v>
      </c>
      <c r="P20" t="s">
        <v>606</v>
      </c>
      <c r="Q20" t="s">
        <v>124</v>
      </c>
      <c r="R20" t="s">
        <v>79</v>
      </c>
      <c r="S20" t="s">
        <v>99</v>
      </c>
      <c r="T20" t="s">
        <v>125</v>
      </c>
      <c r="U20" t="s">
        <v>100</v>
      </c>
      <c r="V20" t="s">
        <v>80</v>
      </c>
      <c r="W20">
        <v>78500</v>
      </c>
      <c r="X20" t="s">
        <v>85</v>
      </c>
      <c r="Y20">
        <v>20</v>
      </c>
      <c r="Z20" t="s">
        <v>614</v>
      </c>
      <c r="AA20" t="s">
        <v>607</v>
      </c>
      <c r="AB20" t="s">
        <v>87</v>
      </c>
      <c r="AC20" t="s">
        <v>84</v>
      </c>
      <c r="AD20">
        <f>_xlfn.XLOOKUP(MIS[[#This Row],[TRADING SYMBOL]],[1]Sheet1!$D:$D,[1]Sheet1!$C:$C)</f>
        <v>11.6</v>
      </c>
      <c r="AE20">
        <f>MIS[[#This Row],[OrderAverageTradedPrice]]*MIS[[#This Row],[OrderQuantity]]</f>
        <v>418</v>
      </c>
      <c r="AF20">
        <f>MIS[[#This Row],[LTP]]*MIS[[#This Row],[OrderQuantity]]</f>
        <v>232</v>
      </c>
      <c r="AG20">
        <f>IF(MIS[[#This Row],[OrderSide]]="SELL",MIS[[#This Row],[VALUE]]-MIS[[#This Row],[LIVE_VALUE]],MIS[[#This Row],[LIVE_VALUE]]-MIS[[#This Row],[VALUE]])</f>
        <v>-186</v>
      </c>
      <c r="AH20" t="str" cm="1">
        <f t="array" ref="AH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" t="str">
        <f>MIS[[#This Row],[TRADING SYMBOL]]</f>
        <v>SENSEX2552078500PE</v>
      </c>
      <c r="AJ20" t="str">
        <f>IF(RIGHT(MIS[[#This Row],[Main/Hedge]],4)="MAIN","MAIN","HEDGE")</f>
        <v>HEDGE</v>
      </c>
      <c r="AK20" t="str" cm="1">
        <f t="array" ref="AK20">_xlfn._xlws.FILTER(Table4[Column1],ISNUMBER(SEARCH(Table4[Column1],MIS[[#This Row],[OrderUniqueIdentifier]])),"")</f>
        <v>XYT</v>
      </c>
    </row>
    <row r="21" spans="1:37" x14ac:dyDescent="0.25">
      <c r="A21" t="s">
        <v>71</v>
      </c>
      <c r="B21" t="s">
        <v>813</v>
      </c>
      <c r="C21" t="s">
        <v>821</v>
      </c>
      <c r="D21" t="s">
        <v>72</v>
      </c>
      <c r="E21" t="s">
        <v>461</v>
      </c>
      <c r="F21" t="s">
        <v>73</v>
      </c>
      <c r="G21" t="s">
        <v>74</v>
      </c>
      <c r="H21" t="s">
        <v>75</v>
      </c>
      <c r="I21" t="s">
        <v>76</v>
      </c>
      <c r="J21" t="s">
        <v>77</v>
      </c>
      <c r="K21">
        <v>150</v>
      </c>
      <c r="L21" t="s">
        <v>77</v>
      </c>
      <c r="M21" t="s">
        <v>78</v>
      </c>
      <c r="N21" t="s">
        <v>518</v>
      </c>
      <c r="O21" t="s">
        <v>606</v>
      </c>
      <c r="P21" t="s">
        <v>606</v>
      </c>
      <c r="Q21" t="s">
        <v>462</v>
      </c>
      <c r="R21" t="s">
        <v>79</v>
      </c>
      <c r="S21" t="s">
        <v>24</v>
      </c>
      <c r="T21" t="s">
        <v>463</v>
      </c>
      <c r="U21" t="s">
        <v>43</v>
      </c>
      <c r="V21" t="s">
        <v>80</v>
      </c>
      <c r="W21">
        <v>23700</v>
      </c>
      <c r="X21" t="s">
        <v>85</v>
      </c>
      <c r="Y21">
        <v>150</v>
      </c>
      <c r="Z21" t="s">
        <v>607</v>
      </c>
      <c r="AA21" t="s">
        <v>607</v>
      </c>
      <c r="AB21" t="s">
        <v>87</v>
      </c>
      <c r="AC21" t="s">
        <v>84</v>
      </c>
      <c r="AD21">
        <f>_xlfn.XLOOKUP(MIS[[#This Row],[TRADING SYMBOL]],[1]Sheet1!$D:$D,[1]Sheet1!$C:$C)</f>
        <v>7.6</v>
      </c>
      <c r="AE21">
        <f>MIS[[#This Row],[OrderAverageTradedPrice]]*MIS[[#This Row],[OrderQuantity]]</f>
        <v>1717.5</v>
      </c>
      <c r="AF21">
        <f>MIS[[#This Row],[LTP]]*MIS[[#This Row],[OrderQuantity]]</f>
        <v>1140</v>
      </c>
      <c r="AG21">
        <f>IF(MIS[[#This Row],[OrderSide]]="SELL",MIS[[#This Row],[VALUE]]-MIS[[#This Row],[LIVE_VALUE]],MIS[[#This Row],[LIVE_VALUE]]-MIS[[#This Row],[VALUE]])</f>
        <v>-577.5</v>
      </c>
      <c r="AH21" t="str" cm="1">
        <f t="array" ref="AH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" t="str">
        <f>MIS[[#This Row],[TRADING SYMBOL]]</f>
        <v>NIFTY2552223700PE</v>
      </c>
      <c r="AJ21" t="str">
        <f>IF(RIGHT(MIS[[#This Row],[Main/Hedge]],4)="MAIN","MAIN","HEDGE")</f>
        <v>HEDGE</v>
      </c>
      <c r="AK21" t="str" cm="1">
        <f t="array" ref="AK21">_xlfn._xlws.FILTER(Table4[Column1],ISNUMBER(SEARCH(Table4[Column1],MIS[[#This Row],[OrderUniqueIdentifier]])),"")</f>
        <v>VWAP</v>
      </c>
    </row>
    <row r="22" spans="1:37" x14ac:dyDescent="0.25">
      <c r="A22" t="s">
        <v>71</v>
      </c>
      <c r="B22" t="s">
        <v>1061</v>
      </c>
      <c r="C22" t="s">
        <v>1063</v>
      </c>
      <c r="D22" t="s">
        <v>72</v>
      </c>
      <c r="E22" t="s">
        <v>461</v>
      </c>
      <c r="F22" t="s">
        <v>73</v>
      </c>
      <c r="G22" t="s">
        <v>74</v>
      </c>
      <c r="H22" t="s">
        <v>75</v>
      </c>
      <c r="I22" t="s">
        <v>76</v>
      </c>
      <c r="J22" t="s">
        <v>77</v>
      </c>
      <c r="K22">
        <v>225</v>
      </c>
      <c r="L22" t="s">
        <v>77</v>
      </c>
      <c r="M22" t="s">
        <v>78</v>
      </c>
      <c r="N22" t="s">
        <v>518</v>
      </c>
      <c r="O22" t="s">
        <v>606</v>
      </c>
      <c r="P22" t="s">
        <v>606</v>
      </c>
      <c r="Q22" t="s">
        <v>462</v>
      </c>
      <c r="R22" t="s">
        <v>79</v>
      </c>
      <c r="S22" t="s">
        <v>24</v>
      </c>
      <c r="T22" t="s">
        <v>463</v>
      </c>
      <c r="U22" t="s">
        <v>43</v>
      </c>
      <c r="V22" t="s">
        <v>80</v>
      </c>
      <c r="W22">
        <v>23700</v>
      </c>
      <c r="X22" t="s">
        <v>85</v>
      </c>
      <c r="Y22">
        <v>225</v>
      </c>
      <c r="Z22" t="s">
        <v>607</v>
      </c>
      <c r="AA22" t="s">
        <v>607</v>
      </c>
      <c r="AB22" t="s">
        <v>87</v>
      </c>
      <c r="AC22" t="s">
        <v>84</v>
      </c>
      <c r="AD22">
        <f>_xlfn.XLOOKUP(MIS[[#This Row],[TRADING SYMBOL]],[1]Sheet1!$D:$D,[1]Sheet1!$C:$C)</f>
        <v>7.6</v>
      </c>
      <c r="AE22">
        <f>MIS[[#This Row],[OrderAverageTradedPrice]]*MIS[[#This Row],[OrderQuantity]]</f>
        <v>2576.25</v>
      </c>
      <c r="AF22">
        <f>MIS[[#This Row],[LTP]]*MIS[[#This Row],[OrderQuantity]]</f>
        <v>1710</v>
      </c>
      <c r="AG22">
        <f>IF(MIS[[#This Row],[OrderSide]]="SELL",MIS[[#This Row],[VALUE]]-MIS[[#This Row],[LIVE_VALUE]],MIS[[#This Row],[LIVE_VALUE]]-MIS[[#This Row],[VALUE]])</f>
        <v>-866.25</v>
      </c>
      <c r="AH22" t="str" cm="1">
        <f t="array" ref="AH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" t="str">
        <f>MIS[[#This Row],[TRADING SYMBOL]]</f>
        <v>NIFTY2552223700PE</v>
      </c>
      <c r="AJ22" t="str">
        <f>IF(RIGHT(MIS[[#This Row],[Main/Hedge]],4)="MAIN","MAIN","HEDGE")</f>
        <v>HEDGE</v>
      </c>
      <c r="AK22" t="str" cm="1">
        <f t="array" ref="AK22">_xlfn._xlws.FILTER(Table4[Column1],ISNUMBER(SEARCH(Table4[Column1],MIS[[#This Row],[OrderUniqueIdentifier]])),"")</f>
        <v>VWAP</v>
      </c>
    </row>
    <row r="23" spans="1:37" x14ac:dyDescent="0.25">
      <c r="A23" t="s">
        <v>71</v>
      </c>
      <c r="B23" t="s">
        <v>1061</v>
      </c>
      <c r="C23" t="s">
        <v>1065</v>
      </c>
      <c r="D23" t="s">
        <v>72</v>
      </c>
      <c r="E23" t="s">
        <v>501</v>
      </c>
      <c r="F23" t="s">
        <v>98</v>
      </c>
      <c r="G23" t="s">
        <v>74</v>
      </c>
      <c r="H23" t="s">
        <v>75</v>
      </c>
      <c r="I23" t="s">
        <v>76</v>
      </c>
      <c r="J23" t="s">
        <v>77</v>
      </c>
      <c r="K23">
        <v>40</v>
      </c>
      <c r="L23" t="s">
        <v>77</v>
      </c>
      <c r="M23" t="s">
        <v>78</v>
      </c>
      <c r="N23" t="s">
        <v>1066</v>
      </c>
      <c r="O23" t="s">
        <v>613</v>
      </c>
      <c r="P23" t="s">
        <v>606</v>
      </c>
      <c r="Q23" t="s">
        <v>504</v>
      </c>
      <c r="R23" t="s">
        <v>79</v>
      </c>
      <c r="S23" t="s">
        <v>99</v>
      </c>
      <c r="T23" t="s">
        <v>505</v>
      </c>
      <c r="U23" t="s">
        <v>100</v>
      </c>
      <c r="V23" t="s">
        <v>80</v>
      </c>
      <c r="W23">
        <v>78400</v>
      </c>
      <c r="X23" t="s">
        <v>85</v>
      </c>
      <c r="Y23">
        <v>40</v>
      </c>
      <c r="Z23" t="s">
        <v>614</v>
      </c>
      <c r="AA23" t="s">
        <v>607</v>
      </c>
      <c r="AB23" t="s">
        <v>87</v>
      </c>
      <c r="AC23" t="s">
        <v>84</v>
      </c>
      <c r="AD23">
        <f>_xlfn.XLOOKUP(MIS[[#This Row],[TRADING SYMBOL]],[1]Sheet1!$D:$D,[1]Sheet1!$C:$C)</f>
        <v>11.1</v>
      </c>
      <c r="AE23">
        <f>MIS[[#This Row],[OrderAverageTradedPrice]]*MIS[[#This Row],[OrderQuantity]]</f>
        <v>792</v>
      </c>
      <c r="AF23">
        <f>MIS[[#This Row],[LTP]]*MIS[[#This Row],[OrderQuantity]]</f>
        <v>444</v>
      </c>
      <c r="AG23">
        <f>IF(MIS[[#This Row],[OrderSide]]="SELL",MIS[[#This Row],[VALUE]]-MIS[[#This Row],[LIVE_VALUE]],MIS[[#This Row],[LIVE_VALUE]]-MIS[[#This Row],[VALUE]])</f>
        <v>-348</v>
      </c>
      <c r="AH23" t="str" cm="1">
        <f t="array" ref="AH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" t="str">
        <f>MIS[[#This Row],[TRADING SYMBOL]]</f>
        <v>SENSEX2552078400PE</v>
      </c>
      <c r="AJ23" t="str">
        <f>IF(RIGHT(MIS[[#This Row],[Main/Hedge]],4)="MAIN","MAIN","HEDGE")</f>
        <v>HEDGE</v>
      </c>
      <c r="AK23" t="str" cm="1">
        <f t="array" ref="AK23">_xlfn._xlws.FILTER(Table4[Column1],ISNUMBER(SEARCH(Table4[Column1],MIS[[#This Row],[OrderUniqueIdentifier]])),"")</f>
        <v>XYT</v>
      </c>
    </row>
    <row r="24" spans="1:37" x14ac:dyDescent="0.25">
      <c r="A24" t="s">
        <v>71</v>
      </c>
      <c r="B24" t="s">
        <v>1127</v>
      </c>
      <c r="C24" t="s">
        <v>1129</v>
      </c>
      <c r="D24" t="s">
        <v>72</v>
      </c>
      <c r="E24" t="s">
        <v>461</v>
      </c>
      <c r="F24" t="s">
        <v>73</v>
      </c>
      <c r="G24" t="s">
        <v>74</v>
      </c>
      <c r="H24" t="s">
        <v>75</v>
      </c>
      <c r="I24" t="s">
        <v>76</v>
      </c>
      <c r="J24" t="s">
        <v>77</v>
      </c>
      <c r="K24">
        <v>75</v>
      </c>
      <c r="L24" t="s">
        <v>77</v>
      </c>
      <c r="M24" t="s">
        <v>78</v>
      </c>
      <c r="N24" t="s">
        <v>518</v>
      </c>
      <c r="O24" t="s">
        <v>606</v>
      </c>
      <c r="P24" t="s">
        <v>606</v>
      </c>
      <c r="Q24" t="s">
        <v>462</v>
      </c>
      <c r="R24" t="s">
        <v>79</v>
      </c>
      <c r="S24" t="s">
        <v>24</v>
      </c>
      <c r="T24" t="s">
        <v>463</v>
      </c>
      <c r="U24" t="s">
        <v>43</v>
      </c>
      <c r="V24" t="s">
        <v>80</v>
      </c>
      <c r="W24">
        <v>23700</v>
      </c>
      <c r="X24" t="s">
        <v>85</v>
      </c>
      <c r="Y24">
        <v>75</v>
      </c>
      <c r="Z24" t="s">
        <v>607</v>
      </c>
      <c r="AA24" t="s">
        <v>607</v>
      </c>
      <c r="AB24" t="s">
        <v>87</v>
      </c>
      <c r="AC24" t="s">
        <v>84</v>
      </c>
      <c r="AD24">
        <f>_xlfn.XLOOKUP(MIS[[#This Row],[TRADING SYMBOL]],[1]Sheet1!$D:$D,[1]Sheet1!$C:$C)</f>
        <v>7.6</v>
      </c>
      <c r="AE24">
        <f>MIS[[#This Row],[OrderAverageTradedPrice]]*MIS[[#This Row],[OrderQuantity]]</f>
        <v>858.75</v>
      </c>
      <c r="AF24">
        <f>MIS[[#This Row],[LTP]]*MIS[[#This Row],[OrderQuantity]]</f>
        <v>570</v>
      </c>
      <c r="AG24">
        <f>IF(MIS[[#This Row],[OrderSide]]="SELL",MIS[[#This Row],[VALUE]]-MIS[[#This Row],[LIVE_VALUE]],MIS[[#This Row],[LIVE_VALUE]]-MIS[[#This Row],[VALUE]])</f>
        <v>-288.75</v>
      </c>
      <c r="AH24" t="str" cm="1">
        <f t="array" ref="AH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" t="str">
        <f>MIS[[#This Row],[TRADING SYMBOL]]</f>
        <v>NIFTY2552223700PE</v>
      </c>
      <c r="AJ24" t="str">
        <f>IF(RIGHT(MIS[[#This Row],[Main/Hedge]],4)="MAIN","MAIN","HEDGE")</f>
        <v>HEDGE</v>
      </c>
      <c r="AK24" t="str" cm="1">
        <f t="array" ref="AK24">_xlfn._xlws.FILTER(Table4[Column1],ISNUMBER(SEARCH(Table4[Column1],MIS[[#This Row],[OrderUniqueIdentifier]])),"")</f>
        <v>VWAP</v>
      </c>
    </row>
    <row r="25" spans="1:37" x14ac:dyDescent="0.25">
      <c r="A25" t="s">
        <v>71</v>
      </c>
      <c r="B25" t="s">
        <v>669</v>
      </c>
      <c r="C25" t="s">
        <v>671</v>
      </c>
      <c r="D25" t="s">
        <v>72</v>
      </c>
      <c r="E25" t="s">
        <v>456</v>
      </c>
      <c r="F25" t="s">
        <v>73</v>
      </c>
      <c r="G25" t="s">
        <v>74</v>
      </c>
      <c r="H25" t="s">
        <v>75</v>
      </c>
      <c r="I25" t="s">
        <v>76</v>
      </c>
      <c r="J25" t="s">
        <v>77</v>
      </c>
      <c r="K25">
        <v>150</v>
      </c>
      <c r="L25" t="s">
        <v>77</v>
      </c>
      <c r="M25" t="s">
        <v>78</v>
      </c>
      <c r="N25" t="s">
        <v>335</v>
      </c>
      <c r="O25" t="s">
        <v>672</v>
      </c>
      <c r="P25" t="s">
        <v>672</v>
      </c>
      <c r="Q25" t="s">
        <v>458</v>
      </c>
      <c r="R25" t="s">
        <v>79</v>
      </c>
      <c r="S25" t="s">
        <v>24</v>
      </c>
      <c r="T25" t="s">
        <v>459</v>
      </c>
      <c r="U25" t="s">
        <v>43</v>
      </c>
      <c r="V25" t="s">
        <v>80</v>
      </c>
      <c r="W25">
        <v>26300</v>
      </c>
      <c r="X25" t="s">
        <v>81</v>
      </c>
      <c r="Y25">
        <v>150</v>
      </c>
      <c r="Z25" t="s">
        <v>673</v>
      </c>
      <c r="AA25" t="s">
        <v>673</v>
      </c>
      <c r="AB25" t="s">
        <v>83</v>
      </c>
      <c r="AC25" t="s">
        <v>84</v>
      </c>
      <c r="AD25">
        <f>_xlfn.XLOOKUP(MIS[[#This Row],[TRADING SYMBOL]],[1]Sheet1!$D:$D,[1]Sheet1!$C:$C)</f>
        <v>3.7</v>
      </c>
      <c r="AE25">
        <f>MIS[[#This Row],[OrderAverageTradedPrice]]*MIS[[#This Row],[OrderQuantity]]</f>
        <v>517.5</v>
      </c>
      <c r="AF25">
        <f>MIS[[#This Row],[LTP]]*MIS[[#This Row],[OrderQuantity]]</f>
        <v>555</v>
      </c>
      <c r="AG25">
        <f>IF(MIS[[#This Row],[OrderSide]]="SELL",MIS[[#This Row],[VALUE]]-MIS[[#This Row],[LIVE_VALUE]],MIS[[#This Row],[LIVE_VALUE]]-MIS[[#This Row],[VALUE]])</f>
        <v>37.5</v>
      </c>
      <c r="AH25" t="str" cm="1">
        <f t="array" ref="AH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" t="str">
        <f>MIS[[#This Row],[TRADING SYMBOL]]</f>
        <v>NIFTY2552226300CE</v>
      </c>
      <c r="AJ25" t="str">
        <f>IF(RIGHT(MIS[[#This Row],[Main/Hedge]],4)="MAIN","MAIN","HEDGE")</f>
        <v>HEDGE</v>
      </c>
      <c r="AK25" t="str" cm="1">
        <f t="array" ref="AK25">_xlfn._xlws.FILTER(Table4[Column1],ISNUMBER(SEARCH(Table4[Column1],MIS[[#This Row],[OrderUniqueIdentifier]])),"")</f>
        <v>VWAP</v>
      </c>
    </row>
    <row r="26" spans="1:37" x14ac:dyDescent="0.25">
      <c r="A26" t="s">
        <v>71</v>
      </c>
      <c r="B26" t="s">
        <v>491</v>
      </c>
      <c r="C26" t="s">
        <v>496</v>
      </c>
      <c r="D26" t="s">
        <v>72</v>
      </c>
      <c r="E26" t="s">
        <v>465</v>
      </c>
      <c r="F26" t="s">
        <v>98</v>
      </c>
      <c r="G26" t="s">
        <v>74</v>
      </c>
      <c r="H26" t="s">
        <v>75</v>
      </c>
      <c r="I26" t="s">
        <v>76</v>
      </c>
      <c r="J26" t="s">
        <v>77</v>
      </c>
      <c r="K26">
        <v>80</v>
      </c>
      <c r="L26" t="s">
        <v>77</v>
      </c>
      <c r="M26" t="s">
        <v>78</v>
      </c>
      <c r="N26" t="s">
        <v>497</v>
      </c>
      <c r="O26" t="s">
        <v>498</v>
      </c>
      <c r="P26" t="s">
        <v>498</v>
      </c>
      <c r="Q26" t="s">
        <v>469</v>
      </c>
      <c r="R26" t="s">
        <v>79</v>
      </c>
      <c r="S26" t="s">
        <v>99</v>
      </c>
      <c r="T26" t="s">
        <v>470</v>
      </c>
      <c r="U26" t="s">
        <v>100</v>
      </c>
      <c r="V26" t="s">
        <v>80</v>
      </c>
      <c r="W26">
        <v>85900</v>
      </c>
      <c r="X26" t="s">
        <v>81</v>
      </c>
      <c r="Y26">
        <v>80</v>
      </c>
      <c r="Z26" t="s">
        <v>499</v>
      </c>
      <c r="AA26" t="s">
        <v>499</v>
      </c>
      <c r="AB26" t="s">
        <v>83</v>
      </c>
      <c r="AC26" t="s">
        <v>84</v>
      </c>
      <c r="AD26">
        <f>_xlfn.XLOOKUP(MIS[[#This Row],[TRADING SYMBOL]],[1]Sheet1!$D:$D,[1]Sheet1!$C:$C)</f>
        <v>6.35</v>
      </c>
      <c r="AE26">
        <f>MIS[[#This Row],[OrderAverageTradedPrice]]*MIS[[#This Row],[OrderQuantity]]</f>
        <v>568</v>
      </c>
      <c r="AF26">
        <f>MIS[[#This Row],[LTP]]*MIS[[#This Row],[OrderQuantity]]</f>
        <v>508</v>
      </c>
      <c r="AG26">
        <f>IF(MIS[[#This Row],[OrderSide]]="SELL",MIS[[#This Row],[VALUE]]-MIS[[#This Row],[LIVE_VALUE]],MIS[[#This Row],[LIVE_VALUE]]-MIS[[#This Row],[VALUE]])</f>
        <v>-60</v>
      </c>
      <c r="AH26" t="str" cm="1">
        <f t="array" ref="AH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" t="str">
        <f>MIS[[#This Row],[TRADING SYMBOL]]</f>
        <v>SENSEX2552085900CE</v>
      </c>
      <c r="AJ26" t="str">
        <f>IF(RIGHT(MIS[[#This Row],[Main/Hedge]],4)="MAIN","MAIN","HEDGE")</f>
        <v>HEDGE</v>
      </c>
      <c r="AK26" t="str" cm="1">
        <f t="array" ref="AK26">_xlfn._xlws.FILTER(Table4[Column1],ISNUMBER(SEARCH(Table4[Column1],MIS[[#This Row],[OrderUniqueIdentifier]])),"")</f>
        <v>XYT</v>
      </c>
    </row>
    <row r="27" spans="1:37" x14ac:dyDescent="0.25">
      <c r="A27" t="s">
        <v>71</v>
      </c>
      <c r="B27" t="s">
        <v>1153</v>
      </c>
      <c r="C27" t="s">
        <v>1157</v>
      </c>
      <c r="D27" t="s">
        <v>72</v>
      </c>
      <c r="E27" t="s">
        <v>465</v>
      </c>
      <c r="F27" t="s">
        <v>98</v>
      </c>
      <c r="G27" t="s">
        <v>74</v>
      </c>
      <c r="H27" t="s">
        <v>75</v>
      </c>
      <c r="I27" t="s">
        <v>76</v>
      </c>
      <c r="J27" t="s">
        <v>77</v>
      </c>
      <c r="K27">
        <v>20</v>
      </c>
      <c r="L27" t="s">
        <v>77</v>
      </c>
      <c r="M27" t="s">
        <v>78</v>
      </c>
      <c r="N27" t="s">
        <v>586</v>
      </c>
      <c r="O27" t="s">
        <v>498</v>
      </c>
      <c r="P27" t="s">
        <v>498</v>
      </c>
      <c r="Q27" t="s">
        <v>469</v>
      </c>
      <c r="R27" t="s">
        <v>79</v>
      </c>
      <c r="S27" t="s">
        <v>99</v>
      </c>
      <c r="T27" t="s">
        <v>470</v>
      </c>
      <c r="U27" t="s">
        <v>100</v>
      </c>
      <c r="V27" t="s">
        <v>80</v>
      </c>
      <c r="W27">
        <v>85900</v>
      </c>
      <c r="X27" t="s">
        <v>81</v>
      </c>
      <c r="Y27">
        <v>20</v>
      </c>
      <c r="Z27" t="s">
        <v>499</v>
      </c>
      <c r="AA27" t="s">
        <v>499</v>
      </c>
      <c r="AB27" t="s">
        <v>83</v>
      </c>
      <c r="AC27" t="s">
        <v>84</v>
      </c>
      <c r="AD27">
        <f>_xlfn.XLOOKUP(MIS[[#This Row],[TRADING SYMBOL]],[1]Sheet1!$D:$D,[1]Sheet1!$C:$C)</f>
        <v>6.35</v>
      </c>
      <c r="AE27">
        <f>MIS[[#This Row],[OrderAverageTradedPrice]]*MIS[[#This Row],[OrderQuantity]]</f>
        <v>143</v>
      </c>
      <c r="AF27">
        <f>MIS[[#This Row],[LTP]]*MIS[[#This Row],[OrderQuantity]]</f>
        <v>127</v>
      </c>
      <c r="AG27">
        <f>IF(MIS[[#This Row],[OrderSide]]="SELL",MIS[[#This Row],[VALUE]]-MIS[[#This Row],[LIVE_VALUE]],MIS[[#This Row],[LIVE_VALUE]]-MIS[[#This Row],[VALUE]])</f>
        <v>-16</v>
      </c>
      <c r="AH27" t="str" cm="1">
        <f t="array" ref="AH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" t="str">
        <f>MIS[[#This Row],[TRADING SYMBOL]]</f>
        <v>SENSEX2552085900CE</v>
      </c>
      <c r="AJ27" t="str">
        <f>IF(RIGHT(MIS[[#This Row],[Main/Hedge]],4)="MAIN","MAIN","HEDGE")</f>
        <v>HEDGE</v>
      </c>
      <c r="AK27" t="str" cm="1">
        <f t="array" ref="AK27">_xlfn._xlws.FILTER(Table4[Column1],ISNUMBER(SEARCH(Table4[Column1],MIS[[#This Row],[OrderUniqueIdentifier]])),"")</f>
        <v>XYT</v>
      </c>
    </row>
    <row r="28" spans="1:37" x14ac:dyDescent="0.25">
      <c r="A28" t="s">
        <v>71</v>
      </c>
      <c r="B28" t="s">
        <v>491</v>
      </c>
      <c r="C28" t="s">
        <v>500</v>
      </c>
      <c r="D28" t="s">
        <v>72</v>
      </c>
      <c r="E28" t="s">
        <v>501</v>
      </c>
      <c r="F28" t="s">
        <v>98</v>
      </c>
      <c r="G28" t="s">
        <v>74</v>
      </c>
      <c r="H28" t="s">
        <v>75</v>
      </c>
      <c r="I28" t="s">
        <v>76</v>
      </c>
      <c r="J28" t="s">
        <v>77</v>
      </c>
      <c r="K28">
        <v>80</v>
      </c>
      <c r="L28" t="s">
        <v>77</v>
      </c>
      <c r="M28" t="s">
        <v>78</v>
      </c>
      <c r="N28" t="s">
        <v>502</v>
      </c>
      <c r="O28" t="s">
        <v>498</v>
      </c>
      <c r="P28" t="s">
        <v>503</v>
      </c>
      <c r="Q28" t="s">
        <v>504</v>
      </c>
      <c r="R28" t="s">
        <v>79</v>
      </c>
      <c r="S28" t="s">
        <v>99</v>
      </c>
      <c r="T28" t="s">
        <v>505</v>
      </c>
      <c r="U28" t="s">
        <v>100</v>
      </c>
      <c r="V28" t="s">
        <v>80</v>
      </c>
      <c r="W28">
        <v>78400</v>
      </c>
      <c r="X28" t="s">
        <v>85</v>
      </c>
      <c r="Y28">
        <v>80</v>
      </c>
      <c r="Z28" t="s">
        <v>499</v>
      </c>
      <c r="AA28" t="s">
        <v>506</v>
      </c>
      <c r="AB28" t="s">
        <v>87</v>
      </c>
      <c r="AC28" t="s">
        <v>84</v>
      </c>
      <c r="AD28">
        <f>_xlfn.XLOOKUP(MIS[[#This Row],[TRADING SYMBOL]],[1]Sheet1!$D:$D,[1]Sheet1!$C:$C)</f>
        <v>11.1</v>
      </c>
      <c r="AE28">
        <f>MIS[[#This Row],[OrderAverageTradedPrice]]*MIS[[#This Row],[OrderQuantity]]</f>
        <v>1578</v>
      </c>
      <c r="AF28">
        <f>MIS[[#This Row],[LTP]]*MIS[[#This Row],[OrderQuantity]]</f>
        <v>888</v>
      </c>
      <c r="AG28">
        <f>IF(MIS[[#This Row],[OrderSide]]="SELL",MIS[[#This Row],[VALUE]]-MIS[[#This Row],[LIVE_VALUE]],MIS[[#This Row],[LIVE_VALUE]]-MIS[[#This Row],[VALUE]])</f>
        <v>-690</v>
      </c>
      <c r="AH28" t="str" cm="1">
        <f t="array" ref="AH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" t="str">
        <f>MIS[[#This Row],[TRADING SYMBOL]]</f>
        <v>SENSEX2552078400PE</v>
      </c>
      <c r="AJ28" t="str">
        <f>IF(RIGHT(MIS[[#This Row],[Main/Hedge]],4)="MAIN","MAIN","HEDGE")</f>
        <v>HEDGE</v>
      </c>
      <c r="AK28" t="str" cm="1">
        <f t="array" ref="AK28">_xlfn._xlws.FILTER(Table4[Column1],ISNUMBER(SEARCH(Table4[Column1],MIS[[#This Row],[OrderUniqueIdentifier]])),"")</f>
        <v>XYT</v>
      </c>
    </row>
    <row r="29" spans="1:37" x14ac:dyDescent="0.25">
      <c r="A29" t="s">
        <v>71</v>
      </c>
      <c r="B29" t="s">
        <v>584</v>
      </c>
      <c r="C29" t="s">
        <v>591</v>
      </c>
      <c r="D29" t="s">
        <v>72</v>
      </c>
      <c r="E29" t="s">
        <v>456</v>
      </c>
      <c r="F29" t="s">
        <v>73</v>
      </c>
      <c r="G29" t="s">
        <v>74</v>
      </c>
      <c r="H29" t="s">
        <v>75</v>
      </c>
      <c r="I29" t="s">
        <v>76</v>
      </c>
      <c r="J29" t="s">
        <v>77</v>
      </c>
      <c r="K29">
        <v>150</v>
      </c>
      <c r="L29" t="s">
        <v>77</v>
      </c>
      <c r="M29" t="s">
        <v>78</v>
      </c>
      <c r="N29" t="s">
        <v>335</v>
      </c>
      <c r="O29" t="s">
        <v>503</v>
      </c>
      <c r="P29" t="s">
        <v>503</v>
      </c>
      <c r="Q29" t="s">
        <v>458</v>
      </c>
      <c r="R29" t="s">
        <v>79</v>
      </c>
      <c r="S29" t="s">
        <v>24</v>
      </c>
      <c r="T29" t="s">
        <v>459</v>
      </c>
      <c r="U29" t="s">
        <v>43</v>
      </c>
      <c r="V29" t="s">
        <v>80</v>
      </c>
      <c r="W29">
        <v>26300</v>
      </c>
      <c r="X29" t="s">
        <v>81</v>
      </c>
      <c r="Y29">
        <v>150</v>
      </c>
      <c r="Z29" t="s">
        <v>506</v>
      </c>
      <c r="AA29" t="s">
        <v>506</v>
      </c>
      <c r="AB29" t="s">
        <v>83</v>
      </c>
      <c r="AC29" t="s">
        <v>84</v>
      </c>
      <c r="AD29">
        <f>_xlfn.XLOOKUP(MIS[[#This Row],[TRADING SYMBOL]],[1]Sheet1!$D:$D,[1]Sheet1!$C:$C)</f>
        <v>3.7</v>
      </c>
      <c r="AE29">
        <f>MIS[[#This Row],[OrderAverageTradedPrice]]*MIS[[#This Row],[OrderQuantity]]</f>
        <v>517.5</v>
      </c>
      <c r="AF29">
        <f>MIS[[#This Row],[LTP]]*MIS[[#This Row],[OrderQuantity]]</f>
        <v>555</v>
      </c>
      <c r="AG29">
        <f>IF(MIS[[#This Row],[OrderSide]]="SELL",MIS[[#This Row],[VALUE]]-MIS[[#This Row],[LIVE_VALUE]],MIS[[#This Row],[LIVE_VALUE]]-MIS[[#This Row],[VALUE]])</f>
        <v>37.5</v>
      </c>
      <c r="AH29" t="str" cm="1">
        <f t="array" ref="AH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" t="str">
        <f>MIS[[#This Row],[TRADING SYMBOL]]</f>
        <v>NIFTY2552226300CE</v>
      </c>
      <c r="AJ29" t="str">
        <f>IF(RIGHT(MIS[[#This Row],[Main/Hedge]],4)="MAIN","MAIN","HEDGE")</f>
        <v>HEDGE</v>
      </c>
      <c r="AK29" t="str" cm="1">
        <f t="array" ref="AK29">_xlfn._xlws.FILTER(Table4[Column1],ISNUMBER(SEARCH(Table4[Column1],MIS[[#This Row],[OrderUniqueIdentifier]])),"")</f>
        <v>VWAP</v>
      </c>
    </row>
    <row r="30" spans="1:37" x14ac:dyDescent="0.25">
      <c r="A30" t="s">
        <v>71</v>
      </c>
      <c r="B30" t="s">
        <v>593</v>
      </c>
      <c r="C30" t="s">
        <v>596</v>
      </c>
      <c r="D30" t="s">
        <v>72</v>
      </c>
      <c r="E30" t="s">
        <v>465</v>
      </c>
      <c r="F30" t="s">
        <v>98</v>
      </c>
      <c r="G30" t="s">
        <v>74</v>
      </c>
      <c r="H30" t="s">
        <v>75</v>
      </c>
      <c r="I30" t="s">
        <v>76</v>
      </c>
      <c r="J30" t="s">
        <v>77</v>
      </c>
      <c r="K30">
        <v>20</v>
      </c>
      <c r="L30" t="s">
        <v>77</v>
      </c>
      <c r="M30" t="s">
        <v>78</v>
      </c>
      <c r="N30" t="s">
        <v>586</v>
      </c>
      <c r="O30" t="s">
        <v>503</v>
      </c>
      <c r="P30" t="s">
        <v>503</v>
      </c>
      <c r="Q30" t="s">
        <v>469</v>
      </c>
      <c r="R30" t="s">
        <v>79</v>
      </c>
      <c r="S30" t="s">
        <v>99</v>
      </c>
      <c r="T30" t="s">
        <v>470</v>
      </c>
      <c r="U30" t="s">
        <v>100</v>
      </c>
      <c r="V30" t="s">
        <v>80</v>
      </c>
      <c r="W30">
        <v>85900</v>
      </c>
      <c r="X30" t="s">
        <v>81</v>
      </c>
      <c r="Y30">
        <v>20</v>
      </c>
      <c r="Z30" t="s">
        <v>506</v>
      </c>
      <c r="AA30" t="s">
        <v>506</v>
      </c>
      <c r="AB30" t="s">
        <v>83</v>
      </c>
      <c r="AC30" t="s">
        <v>84</v>
      </c>
      <c r="AD30">
        <f>_xlfn.XLOOKUP(MIS[[#This Row],[TRADING SYMBOL]],[1]Sheet1!$D:$D,[1]Sheet1!$C:$C)</f>
        <v>6.35</v>
      </c>
      <c r="AE30">
        <f>MIS[[#This Row],[OrderAverageTradedPrice]]*MIS[[#This Row],[OrderQuantity]]</f>
        <v>143</v>
      </c>
      <c r="AF30">
        <f>MIS[[#This Row],[LTP]]*MIS[[#This Row],[OrderQuantity]]</f>
        <v>127</v>
      </c>
      <c r="AG30">
        <f>IF(MIS[[#This Row],[OrderSide]]="SELL",MIS[[#This Row],[VALUE]]-MIS[[#This Row],[LIVE_VALUE]],MIS[[#This Row],[LIVE_VALUE]]-MIS[[#This Row],[VALUE]])</f>
        <v>-16</v>
      </c>
      <c r="AH30" t="str" cm="1">
        <f t="array" ref="AH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" t="str">
        <f>MIS[[#This Row],[TRADING SYMBOL]]</f>
        <v>SENSEX2552085900CE</v>
      </c>
      <c r="AJ30" t="str">
        <f>IF(RIGHT(MIS[[#This Row],[Main/Hedge]],4)="MAIN","MAIN","HEDGE")</f>
        <v>HEDGE</v>
      </c>
      <c r="AK30" t="str" cm="1">
        <f t="array" ref="AK30">_xlfn._xlws.FILTER(Table4[Column1],ISNUMBER(SEARCH(Table4[Column1],MIS[[#This Row],[OrderUniqueIdentifier]])),"")</f>
        <v>XYT</v>
      </c>
    </row>
    <row r="31" spans="1:37" x14ac:dyDescent="0.25">
      <c r="A31" t="s">
        <v>71</v>
      </c>
      <c r="B31" t="s">
        <v>669</v>
      </c>
      <c r="C31" t="s">
        <v>674</v>
      </c>
      <c r="D31" t="s">
        <v>72</v>
      </c>
      <c r="E31" t="s">
        <v>461</v>
      </c>
      <c r="F31" t="s">
        <v>73</v>
      </c>
      <c r="G31" t="s">
        <v>74</v>
      </c>
      <c r="H31" t="s">
        <v>75</v>
      </c>
      <c r="I31" t="s">
        <v>76</v>
      </c>
      <c r="J31" t="s">
        <v>77</v>
      </c>
      <c r="K31">
        <v>1800</v>
      </c>
      <c r="L31" t="s">
        <v>77</v>
      </c>
      <c r="M31" t="s">
        <v>78</v>
      </c>
      <c r="N31" t="s">
        <v>675</v>
      </c>
      <c r="O31" t="s">
        <v>503</v>
      </c>
      <c r="P31" t="s">
        <v>503</v>
      </c>
      <c r="Q31" t="s">
        <v>462</v>
      </c>
      <c r="R31" t="s">
        <v>79</v>
      </c>
      <c r="S31" t="s">
        <v>24</v>
      </c>
      <c r="T31" t="s">
        <v>463</v>
      </c>
      <c r="U31" t="s">
        <v>43</v>
      </c>
      <c r="V31" t="s">
        <v>80</v>
      </c>
      <c r="W31">
        <v>23700</v>
      </c>
      <c r="X31" t="s">
        <v>85</v>
      </c>
      <c r="Y31">
        <v>1800</v>
      </c>
      <c r="Z31" t="s">
        <v>506</v>
      </c>
      <c r="AA31" t="s">
        <v>506</v>
      </c>
      <c r="AB31" t="s">
        <v>87</v>
      </c>
      <c r="AC31" t="s">
        <v>84</v>
      </c>
      <c r="AD31">
        <f>_xlfn.XLOOKUP(MIS[[#This Row],[TRADING SYMBOL]],[1]Sheet1!$D:$D,[1]Sheet1!$C:$C)</f>
        <v>7.6</v>
      </c>
      <c r="AE31">
        <f>MIS[[#This Row],[OrderAverageTradedPrice]]*MIS[[#This Row],[OrderQuantity]]</f>
        <v>20632.5</v>
      </c>
      <c r="AF31">
        <f>MIS[[#This Row],[LTP]]*MIS[[#This Row],[OrderQuantity]]</f>
        <v>13680</v>
      </c>
      <c r="AG31">
        <f>IF(MIS[[#This Row],[OrderSide]]="SELL",MIS[[#This Row],[VALUE]]-MIS[[#This Row],[LIVE_VALUE]],MIS[[#This Row],[LIVE_VALUE]]-MIS[[#This Row],[VALUE]])</f>
        <v>-6952.5</v>
      </c>
      <c r="AH31" t="str" cm="1">
        <f t="array" ref="AH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" t="str">
        <f>MIS[[#This Row],[TRADING SYMBOL]]</f>
        <v>NIFTY2552223700PE</v>
      </c>
      <c r="AJ31" t="str">
        <f>IF(RIGHT(MIS[[#This Row],[Main/Hedge]],4)="MAIN","MAIN","HEDGE")</f>
        <v>HEDGE</v>
      </c>
      <c r="AK31" t="str" cm="1">
        <f t="array" ref="AK31">_xlfn._xlws.FILTER(Table4[Column1],ISNUMBER(SEARCH(Table4[Column1],MIS[[#This Row],[OrderUniqueIdentifier]])),"")</f>
        <v>VWAP</v>
      </c>
    </row>
    <row r="32" spans="1:37" x14ac:dyDescent="0.25">
      <c r="A32" t="s">
        <v>71</v>
      </c>
      <c r="B32" t="s">
        <v>687</v>
      </c>
      <c r="C32" t="s">
        <v>688</v>
      </c>
      <c r="D32" t="s">
        <v>72</v>
      </c>
      <c r="E32" t="s">
        <v>456</v>
      </c>
      <c r="F32" t="s">
        <v>73</v>
      </c>
      <c r="G32" t="s">
        <v>74</v>
      </c>
      <c r="H32" t="s">
        <v>75</v>
      </c>
      <c r="I32" t="s">
        <v>76</v>
      </c>
      <c r="J32" t="s">
        <v>77</v>
      </c>
      <c r="K32">
        <v>75</v>
      </c>
      <c r="L32" t="s">
        <v>77</v>
      </c>
      <c r="M32" t="s">
        <v>78</v>
      </c>
      <c r="N32" t="s">
        <v>335</v>
      </c>
      <c r="O32" t="s">
        <v>503</v>
      </c>
      <c r="P32" t="s">
        <v>503</v>
      </c>
      <c r="Q32" t="s">
        <v>458</v>
      </c>
      <c r="R32" t="s">
        <v>79</v>
      </c>
      <c r="S32" t="s">
        <v>24</v>
      </c>
      <c r="T32" t="s">
        <v>459</v>
      </c>
      <c r="U32" t="s">
        <v>43</v>
      </c>
      <c r="V32" t="s">
        <v>80</v>
      </c>
      <c r="W32">
        <v>26300</v>
      </c>
      <c r="X32" t="s">
        <v>81</v>
      </c>
      <c r="Y32">
        <v>75</v>
      </c>
      <c r="Z32" t="s">
        <v>506</v>
      </c>
      <c r="AA32" t="s">
        <v>506</v>
      </c>
      <c r="AB32" t="s">
        <v>83</v>
      </c>
      <c r="AC32" t="s">
        <v>84</v>
      </c>
      <c r="AD32">
        <f>_xlfn.XLOOKUP(MIS[[#This Row],[TRADING SYMBOL]],[1]Sheet1!$D:$D,[1]Sheet1!$C:$C)</f>
        <v>3.7</v>
      </c>
      <c r="AE32">
        <f>MIS[[#This Row],[OrderAverageTradedPrice]]*MIS[[#This Row],[OrderQuantity]]</f>
        <v>258.75</v>
      </c>
      <c r="AF32">
        <f>MIS[[#This Row],[LTP]]*MIS[[#This Row],[OrderQuantity]]</f>
        <v>277.5</v>
      </c>
      <c r="AG32">
        <f>IF(MIS[[#This Row],[OrderSide]]="SELL",MIS[[#This Row],[VALUE]]-MIS[[#This Row],[LIVE_VALUE]],MIS[[#This Row],[LIVE_VALUE]]-MIS[[#This Row],[VALUE]])</f>
        <v>18.75</v>
      </c>
      <c r="AH32" t="str" cm="1">
        <f t="array" ref="AH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" t="str">
        <f>MIS[[#This Row],[TRADING SYMBOL]]</f>
        <v>NIFTY2552226300CE</v>
      </c>
      <c r="AJ32" t="str">
        <f>IF(RIGHT(MIS[[#This Row],[Main/Hedge]],4)="MAIN","MAIN","HEDGE")</f>
        <v>HEDGE</v>
      </c>
      <c r="AK32" t="str" cm="1">
        <f t="array" ref="AK32">_xlfn._xlws.FILTER(Table4[Column1],ISNUMBER(SEARCH(Table4[Column1],MIS[[#This Row],[OrderUniqueIdentifier]])),"")</f>
        <v>VWAP</v>
      </c>
    </row>
    <row r="33" spans="1:37" x14ac:dyDescent="0.25">
      <c r="A33" t="s">
        <v>71</v>
      </c>
      <c r="B33" t="s">
        <v>687</v>
      </c>
      <c r="C33" t="s">
        <v>690</v>
      </c>
      <c r="D33" t="s">
        <v>72</v>
      </c>
      <c r="E33" t="s">
        <v>465</v>
      </c>
      <c r="F33" t="s">
        <v>98</v>
      </c>
      <c r="G33" t="s">
        <v>74</v>
      </c>
      <c r="H33" t="s">
        <v>75</v>
      </c>
      <c r="I33" t="s">
        <v>76</v>
      </c>
      <c r="J33" t="s">
        <v>77</v>
      </c>
      <c r="K33">
        <v>20</v>
      </c>
      <c r="L33" t="s">
        <v>77</v>
      </c>
      <c r="M33" t="s">
        <v>78</v>
      </c>
      <c r="N33" t="s">
        <v>586</v>
      </c>
      <c r="O33" t="s">
        <v>498</v>
      </c>
      <c r="P33" t="s">
        <v>503</v>
      </c>
      <c r="Q33" t="s">
        <v>469</v>
      </c>
      <c r="R33" t="s">
        <v>79</v>
      </c>
      <c r="S33" t="s">
        <v>99</v>
      </c>
      <c r="T33" t="s">
        <v>470</v>
      </c>
      <c r="U33" t="s">
        <v>100</v>
      </c>
      <c r="V33" t="s">
        <v>80</v>
      </c>
      <c r="W33">
        <v>85900</v>
      </c>
      <c r="X33" t="s">
        <v>81</v>
      </c>
      <c r="Y33">
        <v>20</v>
      </c>
      <c r="Z33" t="s">
        <v>499</v>
      </c>
      <c r="AA33" t="s">
        <v>506</v>
      </c>
      <c r="AB33" t="s">
        <v>83</v>
      </c>
      <c r="AC33" t="s">
        <v>84</v>
      </c>
      <c r="AD33">
        <f>_xlfn.XLOOKUP(MIS[[#This Row],[TRADING SYMBOL]],[1]Sheet1!$D:$D,[1]Sheet1!$C:$C)</f>
        <v>6.35</v>
      </c>
      <c r="AE33">
        <f>MIS[[#This Row],[OrderAverageTradedPrice]]*MIS[[#This Row],[OrderQuantity]]</f>
        <v>143</v>
      </c>
      <c r="AF33">
        <f>MIS[[#This Row],[LTP]]*MIS[[#This Row],[OrderQuantity]]</f>
        <v>127</v>
      </c>
      <c r="AG33">
        <f>IF(MIS[[#This Row],[OrderSide]]="SELL",MIS[[#This Row],[VALUE]]-MIS[[#This Row],[LIVE_VALUE]],MIS[[#This Row],[LIVE_VALUE]]-MIS[[#This Row],[VALUE]])</f>
        <v>-16</v>
      </c>
      <c r="AH33" t="str" cm="1">
        <f t="array" ref="AH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" t="str">
        <f>MIS[[#This Row],[TRADING SYMBOL]]</f>
        <v>SENSEX2552085900CE</v>
      </c>
      <c r="AJ33" t="str">
        <f>IF(RIGHT(MIS[[#This Row],[Main/Hedge]],4)="MAIN","MAIN","HEDGE")</f>
        <v>HEDGE</v>
      </c>
      <c r="AK33" t="str" cm="1">
        <f t="array" ref="AK33">_xlfn._xlws.FILTER(Table4[Column1],ISNUMBER(SEARCH(Table4[Column1],MIS[[#This Row],[OrderUniqueIdentifier]])),"")</f>
        <v>XYT</v>
      </c>
    </row>
    <row r="34" spans="1:37" x14ac:dyDescent="0.25">
      <c r="A34" t="s">
        <v>71</v>
      </c>
      <c r="B34" t="s">
        <v>770</v>
      </c>
      <c r="C34" t="s">
        <v>773</v>
      </c>
      <c r="D34" t="s">
        <v>72</v>
      </c>
      <c r="E34" t="s">
        <v>465</v>
      </c>
      <c r="F34" t="s">
        <v>98</v>
      </c>
      <c r="G34" t="s">
        <v>74</v>
      </c>
      <c r="H34" t="s">
        <v>75</v>
      </c>
      <c r="I34" t="s">
        <v>76</v>
      </c>
      <c r="J34" t="s">
        <v>77</v>
      </c>
      <c r="K34">
        <v>80</v>
      </c>
      <c r="L34" t="s">
        <v>77</v>
      </c>
      <c r="M34" t="s">
        <v>78</v>
      </c>
      <c r="N34" t="s">
        <v>586</v>
      </c>
      <c r="O34" t="s">
        <v>498</v>
      </c>
      <c r="P34" t="s">
        <v>503</v>
      </c>
      <c r="Q34" t="s">
        <v>469</v>
      </c>
      <c r="R34" t="s">
        <v>79</v>
      </c>
      <c r="S34" t="s">
        <v>99</v>
      </c>
      <c r="T34" t="s">
        <v>470</v>
      </c>
      <c r="U34" t="s">
        <v>100</v>
      </c>
      <c r="V34" t="s">
        <v>80</v>
      </c>
      <c r="W34">
        <v>85900</v>
      </c>
      <c r="X34" t="s">
        <v>81</v>
      </c>
      <c r="Y34">
        <v>80</v>
      </c>
      <c r="Z34" t="s">
        <v>499</v>
      </c>
      <c r="AA34" t="s">
        <v>506</v>
      </c>
      <c r="AB34" t="s">
        <v>83</v>
      </c>
      <c r="AC34" t="s">
        <v>84</v>
      </c>
      <c r="AD34">
        <f>_xlfn.XLOOKUP(MIS[[#This Row],[TRADING SYMBOL]],[1]Sheet1!$D:$D,[1]Sheet1!$C:$C)</f>
        <v>6.35</v>
      </c>
      <c r="AE34">
        <f>MIS[[#This Row],[OrderAverageTradedPrice]]*MIS[[#This Row],[OrderQuantity]]</f>
        <v>572</v>
      </c>
      <c r="AF34">
        <f>MIS[[#This Row],[LTP]]*MIS[[#This Row],[OrderQuantity]]</f>
        <v>508</v>
      </c>
      <c r="AG34">
        <f>IF(MIS[[#This Row],[OrderSide]]="SELL",MIS[[#This Row],[VALUE]]-MIS[[#This Row],[LIVE_VALUE]],MIS[[#This Row],[LIVE_VALUE]]-MIS[[#This Row],[VALUE]])</f>
        <v>-64</v>
      </c>
      <c r="AH34" t="str" cm="1">
        <f t="array" ref="AH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" t="str">
        <f>MIS[[#This Row],[TRADING SYMBOL]]</f>
        <v>SENSEX2552085900CE</v>
      </c>
      <c r="AJ34" t="str">
        <f>IF(RIGHT(MIS[[#This Row],[Main/Hedge]],4)="MAIN","MAIN","HEDGE")</f>
        <v>HEDGE</v>
      </c>
      <c r="AK34" t="str" cm="1">
        <f t="array" ref="AK34">_xlfn._xlws.FILTER(Table4[Column1],ISNUMBER(SEARCH(Table4[Column1],MIS[[#This Row],[OrderUniqueIdentifier]])),"")</f>
        <v>XYT</v>
      </c>
    </row>
    <row r="35" spans="1:37" x14ac:dyDescent="0.25">
      <c r="A35" t="s">
        <v>71</v>
      </c>
      <c r="B35" t="s">
        <v>873</v>
      </c>
      <c r="C35" t="s">
        <v>876</v>
      </c>
      <c r="D35" t="s">
        <v>72</v>
      </c>
      <c r="E35" t="s">
        <v>465</v>
      </c>
      <c r="F35" t="s">
        <v>98</v>
      </c>
      <c r="G35" t="s">
        <v>74</v>
      </c>
      <c r="H35" t="s">
        <v>75</v>
      </c>
      <c r="I35" t="s">
        <v>76</v>
      </c>
      <c r="J35" t="s">
        <v>77</v>
      </c>
      <c r="K35">
        <v>20</v>
      </c>
      <c r="L35" t="s">
        <v>77</v>
      </c>
      <c r="M35" t="s">
        <v>78</v>
      </c>
      <c r="N35" t="s">
        <v>586</v>
      </c>
      <c r="O35" t="s">
        <v>503</v>
      </c>
      <c r="P35" t="s">
        <v>503</v>
      </c>
      <c r="Q35" t="s">
        <v>469</v>
      </c>
      <c r="R35" t="s">
        <v>79</v>
      </c>
      <c r="S35" t="s">
        <v>99</v>
      </c>
      <c r="T35" t="s">
        <v>470</v>
      </c>
      <c r="U35" t="s">
        <v>100</v>
      </c>
      <c r="V35" t="s">
        <v>80</v>
      </c>
      <c r="W35">
        <v>85900</v>
      </c>
      <c r="X35" t="s">
        <v>81</v>
      </c>
      <c r="Y35">
        <v>20</v>
      </c>
      <c r="Z35" t="s">
        <v>506</v>
      </c>
      <c r="AA35" t="s">
        <v>506</v>
      </c>
      <c r="AB35" t="s">
        <v>83</v>
      </c>
      <c r="AC35" t="s">
        <v>84</v>
      </c>
      <c r="AD35">
        <f>_xlfn.XLOOKUP(MIS[[#This Row],[TRADING SYMBOL]],[1]Sheet1!$D:$D,[1]Sheet1!$C:$C)</f>
        <v>6.35</v>
      </c>
      <c r="AE35">
        <f>MIS[[#This Row],[OrderAverageTradedPrice]]*MIS[[#This Row],[OrderQuantity]]</f>
        <v>143</v>
      </c>
      <c r="AF35">
        <f>MIS[[#This Row],[LTP]]*MIS[[#This Row],[OrderQuantity]]</f>
        <v>127</v>
      </c>
      <c r="AG35">
        <f>IF(MIS[[#This Row],[OrderSide]]="SELL",MIS[[#This Row],[VALUE]]-MIS[[#This Row],[LIVE_VALUE]],MIS[[#This Row],[LIVE_VALUE]]-MIS[[#This Row],[VALUE]])</f>
        <v>-16</v>
      </c>
      <c r="AH35" t="str" cm="1">
        <f t="array" ref="AH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" t="str">
        <f>MIS[[#This Row],[TRADING SYMBOL]]</f>
        <v>SENSEX2552085900CE</v>
      </c>
      <c r="AJ35" t="str">
        <f>IF(RIGHT(MIS[[#This Row],[Main/Hedge]],4)="MAIN","MAIN","HEDGE")</f>
        <v>HEDGE</v>
      </c>
      <c r="AK35" t="str" cm="1">
        <f t="array" ref="AK35">_xlfn._xlws.FILTER(Table4[Column1],ISNUMBER(SEARCH(Table4[Column1],MIS[[#This Row],[OrderUniqueIdentifier]])),"")</f>
        <v>XYT</v>
      </c>
    </row>
    <row r="36" spans="1:37" x14ac:dyDescent="0.25">
      <c r="A36" t="s">
        <v>71</v>
      </c>
      <c r="B36" t="s">
        <v>923</v>
      </c>
      <c r="C36" t="s">
        <v>926</v>
      </c>
      <c r="D36" t="s">
        <v>72</v>
      </c>
      <c r="E36" t="s">
        <v>465</v>
      </c>
      <c r="F36" t="s">
        <v>98</v>
      </c>
      <c r="G36" t="s">
        <v>74</v>
      </c>
      <c r="H36" t="s">
        <v>75</v>
      </c>
      <c r="I36" t="s">
        <v>76</v>
      </c>
      <c r="J36" t="s">
        <v>77</v>
      </c>
      <c r="K36">
        <v>60</v>
      </c>
      <c r="L36" t="s">
        <v>77</v>
      </c>
      <c r="M36" t="s">
        <v>78</v>
      </c>
      <c r="N36" t="s">
        <v>586</v>
      </c>
      <c r="O36" t="s">
        <v>498</v>
      </c>
      <c r="P36" t="s">
        <v>503</v>
      </c>
      <c r="Q36" t="s">
        <v>469</v>
      </c>
      <c r="R36" t="s">
        <v>79</v>
      </c>
      <c r="S36" t="s">
        <v>99</v>
      </c>
      <c r="T36" t="s">
        <v>470</v>
      </c>
      <c r="U36" t="s">
        <v>100</v>
      </c>
      <c r="V36" t="s">
        <v>80</v>
      </c>
      <c r="W36">
        <v>85900</v>
      </c>
      <c r="X36" t="s">
        <v>81</v>
      </c>
      <c r="Y36">
        <v>60</v>
      </c>
      <c r="Z36" t="s">
        <v>499</v>
      </c>
      <c r="AA36" t="s">
        <v>506</v>
      </c>
      <c r="AB36" t="s">
        <v>83</v>
      </c>
      <c r="AC36" t="s">
        <v>84</v>
      </c>
      <c r="AD36">
        <f>_xlfn.XLOOKUP(MIS[[#This Row],[TRADING SYMBOL]],[1]Sheet1!$D:$D,[1]Sheet1!$C:$C)</f>
        <v>6.35</v>
      </c>
      <c r="AE36">
        <f>MIS[[#This Row],[OrderAverageTradedPrice]]*MIS[[#This Row],[OrderQuantity]]</f>
        <v>429</v>
      </c>
      <c r="AF36">
        <f>MIS[[#This Row],[LTP]]*MIS[[#This Row],[OrderQuantity]]</f>
        <v>381</v>
      </c>
      <c r="AG36">
        <f>IF(MIS[[#This Row],[OrderSide]]="SELL",MIS[[#This Row],[VALUE]]-MIS[[#This Row],[LIVE_VALUE]],MIS[[#This Row],[LIVE_VALUE]]-MIS[[#This Row],[VALUE]])</f>
        <v>-48</v>
      </c>
      <c r="AH36" t="str" cm="1">
        <f t="array" ref="AH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" t="str">
        <f>MIS[[#This Row],[TRADING SYMBOL]]</f>
        <v>SENSEX2552085900CE</v>
      </c>
      <c r="AJ36" t="str">
        <f>IF(RIGHT(MIS[[#This Row],[Main/Hedge]],4)="MAIN","MAIN","HEDGE")</f>
        <v>HEDGE</v>
      </c>
      <c r="AK36" t="str" cm="1">
        <f t="array" ref="AK36">_xlfn._xlws.FILTER(Table4[Column1],ISNUMBER(SEARCH(Table4[Column1],MIS[[#This Row],[OrderUniqueIdentifier]])),"")</f>
        <v>XYT</v>
      </c>
    </row>
    <row r="37" spans="1:37" x14ac:dyDescent="0.25">
      <c r="A37" t="s">
        <v>71</v>
      </c>
      <c r="B37" t="s">
        <v>960</v>
      </c>
      <c r="C37" t="s">
        <v>963</v>
      </c>
      <c r="D37" t="s">
        <v>72</v>
      </c>
      <c r="E37" t="s">
        <v>465</v>
      </c>
      <c r="F37" t="s">
        <v>98</v>
      </c>
      <c r="G37" t="s">
        <v>74</v>
      </c>
      <c r="H37" t="s">
        <v>75</v>
      </c>
      <c r="I37" t="s">
        <v>76</v>
      </c>
      <c r="J37" t="s">
        <v>77</v>
      </c>
      <c r="K37">
        <v>40</v>
      </c>
      <c r="L37" t="s">
        <v>77</v>
      </c>
      <c r="M37" t="s">
        <v>78</v>
      </c>
      <c r="N37" t="s">
        <v>586</v>
      </c>
      <c r="O37" t="s">
        <v>503</v>
      </c>
      <c r="P37" t="s">
        <v>503</v>
      </c>
      <c r="Q37" t="s">
        <v>469</v>
      </c>
      <c r="R37" t="s">
        <v>79</v>
      </c>
      <c r="S37" t="s">
        <v>99</v>
      </c>
      <c r="T37" t="s">
        <v>470</v>
      </c>
      <c r="U37" t="s">
        <v>100</v>
      </c>
      <c r="V37" t="s">
        <v>80</v>
      </c>
      <c r="W37">
        <v>85900</v>
      </c>
      <c r="X37" t="s">
        <v>81</v>
      </c>
      <c r="Y37">
        <v>40</v>
      </c>
      <c r="Z37" t="s">
        <v>506</v>
      </c>
      <c r="AA37" t="s">
        <v>506</v>
      </c>
      <c r="AB37" t="s">
        <v>83</v>
      </c>
      <c r="AC37" t="s">
        <v>84</v>
      </c>
      <c r="AD37">
        <f>_xlfn.XLOOKUP(MIS[[#This Row],[TRADING SYMBOL]],[1]Sheet1!$D:$D,[1]Sheet1!$C:$C)</f>
        <v>6.35</v>
      </c>
      <c r="AE37">
        <f>MIS[[#This Row],[OrderAverageTradedPrice]]*MIS[[#This Row],[OrderQuantity]]</f>
        <v>286</v>
      </c>
      <c r="AF37">
        <f>MIS[[#This Row],[LTP]]*MIS[[#This Row],[OrderQuantity]]</f>
        <v>254</v>
      </c>
      <c r="AG37">
        <f>IF(MIS[[#This Row],[OrderSide]]="SELL",MIS[[#This Row],[VALUE]]-MIS[[#This Row],[LIVE_VALUE]],MIS[[#This Row],[LIVE_VALUE]]-MIS[[#This Row],[VALUE]])</f>
        <v>-32</v>
      </c>
      <c r="AH37" t="str" cm="1">
        <f t="array" ref="AH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" t="str">
        <f>MIS[[#This Row],[TRADING SYMBOL]]</f>
        <v>SENSEX2552085900CE</v>
      </c>
      <c r="AJ37" t="str">
        <f>IF(RIGHT(MIS[[#This Row],[Main/Hedge]],4)="MAIN","MAIN","HEDGE")</f>
        <v>HEDGE</v>
      </c>
      <c r="AK37" t="str" cm="1">
        <f t="array" ref="AK37">_xlfn._xlws.FILTER(Table4[Column1],ISNUMBER(SEARCH(Table4[Column1],MIS[[#This Row],[OrderUniqueIdentifier]])),"")</f>
        <v>XYT</v>
      </c>
    </row>
    <row r="38" spans="1:37" x14ac:dyDescent="0.25">
      <c r="A38" t="s">
        <v>71</v>
      </c>
      <c r="B38" t="s">
        <v>969</v>
      </c>
      <c r="C38" t="s">
        <v>972</v>
      </c>
      <c r="D38" t="s">
        <v>72</v>
      </c>
      <c r="E38" t="s">
        <v>465</v>
      </c>
      <c r="F38" t="s">
        <v>98</v>
      </c>
      <c r="G38" t="s">
        <v>74</v>
      </c>
      <c r="H38" t="s">
        <v>75</v>
      </c>
      <c r="I38" t="s">
        <v>76</v>
      </c>
      <c r="J38" t="s">
        <v>77</v>
      </c>
      <c r="K38">
        <v>160</v>
      </c>
      <c r="L38" t="s">
        <v>77</v>
      </c>
      <c r="M38" t="s">
        <v>78</v>
      </c>
      <c r="N38" t="s">
        <v>586</v>
      </c>
      <c r="O38" t="s">
        <v>498</v>
      </c>
      <c r="P38" t="s">
        <v>503</v>
      </c>
      <c r="Q38" t="s">
        <v>469</v>
      </c>
      <c r="R38" t="s">
        <v>79</v>
      </c>
      <c r="S38" t="s">
        <v>99</v>
      </c>
      <c r="T38" t="s">
        <v>470</v>
      </c>
      <c r="U38" t="s">
        <v>100</v>
      </c>
      <c r="V38" t="s">
        <v>80</v>
      </c>
      <c r="W38">
        <v>85900</v>
      </c>
      <c r="X38" t="s">
        <v>81</v>
      </c>
      <c r="Y38">
        <v>160</v>
      </c>
      <c r="Z38" t="s">
        <v>499</v>
      </c>
      <c r="AA38" t="s">
        <v>506</v>
      </c>
      <c r="AB38" t="s">
        <v>83</v>
      </c>
      <c r="AC38" t="s">
        <v>84</v>
      </c>
      <c r="AD38">
        <f>_xlfn.XLOOKUP(MIS[[#This Row],[TRADING SYMBOL]],[1]Sheet1!$D:$D,[1]Sheet1!$C:$C)</f>
        <v>6.35</v>
      </c>
      <c r="AE38">
        <f>MIS[[#This Row],[OrderAverageTradedPrice]]*MIS[[#This Row],[OrderQuantity]]</f>
        <v>1144</v>
      </c>
      <c r="AF38">
        <f>MIS[[#This Row],[LTP]]*MIS[[#This Row],[OrderQuantity]]</f>
        <v>1016</v>
      </c>
      <c r="AG38">
        <f>IF(MIS[[#This Row],[OrderSide]]="SELL",MIS[[#This Row],[VALUE]]-MIS[[#This Row],[LIVE_VALUE]],MIS[[#This Row],[LIVE_VALUE]]-MIS[[#This Row],[VALUE]])</f>
        <v>-128</v>
      </c>
      <c r="AH38" t="str" cm="1">
        <f t="array" ref="AH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" t="str">
        <f>MIS[[#This Row],[TRADING SYMBOL]]</f>
        <v>SENSEX2552085900CE</v>
      </c>
      <c r="AJ38" t="str">
        <f>IF(RIGHT(MIS[[#This Row],[Main/Hedge]],4)="MAIN","MAIN","HEDGE")</f>
        <v>HEDGE</v>
      </c>
      <c r="AK38" t="str" cm="1">
        <f t="array" ref="AK38">_xlfn._xlws.FILTER(Table4[Column1],ISNUMBER(SEARCH(Table4[Column1],MIS[[#This Row],[OrderUniqueIdentifier]])),"")</f>
        <v>XYT</v>
      </c>
    </row>
    <row r="39" spans="1:37" x14ac:dyDescent="0.25">
      <c r="A39" t="s">
        <v>71</v>
      </c>
      <c r="B39" t="s">
        <v>969</v>
      </c>
      <c r="C39" t="s">
        <v>973</v>
      </c>
      <c r="D39" t="s">
        <v>72</v>
      </c>
      <c r="E39" t="s">
        <v>501</v>
      </c>
      <c r="F39" t="s">
        <v>98</v>
      </c>
      <c r="G39" t="s">
        <v>74</v>
      </c>
      <c r="H39" t="s">
        <v>75</v>
      </c>
      <c r="I39" t="s">
        <v>76</v>
      </c>
      <c r="J39" t="s">
        <v>77</v>
      </c>
      <c r="K39">
        <v>160</v>
      </c>
      <c r="L39" t="s">
        <v>77</v>
      </c>
      <c r="M39" t="s">
        <v>78</v>
      </c>
      <c r="N39" t="s">
        <v>739</v>
      </c>
      <c r="O39" t="s">
        <v>503</v>
      </c>
      <c r="P39" t="s">
        <v>503</v>
      </c>
      <c r="Q39" t="s">
        <v>504</v>
      </c>
      <c r="R39" t="s">
        <v>79</v>
      </c>
      <c r="S39" t="s">
        <v>99</v>
      </c>
      <c r="T39" t="s">
        <v>505</v>
      </c>
      <c r="U39" t="s">
        <v>100</v>
      </c>
      <c r="V39" t="s">
        <v>80</v>
      </c>
      <c r="W39">
        <v>78400</v>
      </c>
      <c r="X39" t="s">
        <v>85</v>
      </c>
      <c r="Y39">
        <v>160</v>
      </c>
      <c r="Z39" t="s">
        <v>506</v>
      </c>
      <c r="AA39" t="s">
        <v>506</v>
      </c>
      <c r="AB39" t="s">
        <v>87</v>
      </c>
      <c r="AC39" t="s">
        <v>84</v>
      </c>
      <c r="AD39">
        <f>_xlfn.XLOOKUP(MIS[[#This Row],[TRADING SYMBOL]],[1]Sheet1!$D:$D,[1]Sheet1!$C:$C)</f>
        <v>11.1</v>
      </c>
      <c r="AE39">
        <f>MIS[[#This Row],[OrderAverageTradedPrice]]*MIS[[#This Row],[OrderQuantity]]</f>
        <v>3136</v>
      </c>
      <c r="AF39">
        <f>MIS[[#This Row],[LTP]]*MIS[[#This Row],[OrderQuantity]]</f>
        <v>1776</v>
      </c>
      <c r="AG39">
        <f>IF(MIS[[#This Row],[OrderSide]]="SELL",MIS[[#This Row],[VALUE]]-MIS[[#This Row],[LIVE_VALUE]],MIS[[#This Row],[LIVE_VALUE]]-MIS[[#This Row],[VALUE]])</f>
        <v>-1360</v>
      </c>
      <c r="AH39" t="str" cm="1">
        <f t="array" ref="AH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" t="str">
        <f>MIS[[#This Row],[TRADING SYMBOL]]</f>
        <v>SENSEX2552078400PE</v>
      </c>
      <c r="AJ39" t="str">
        <f>IF(RIGHT(MIS[[#This Row],[Main/Hedge]],4)="MAIN","MAIN","HEDGE")</f>
        <v>HEDGE</v>
      </c>
      <c r="AK39" t="str" cm="1">
        <f t="array" ref="AK39">_xlfn._xlws.FILTER(Table4[Column1],ISNUMBER(SEARCH(Table4[Column1],MIS[[#This Row],[OrderUniqueIdentifier]])),"")</f>
        <v>XYT</v>
      </c>
    </row>
    <row r="40" spans="1:37" x14ac:dyDescent="0.25">
      <c r="A40" t="s">
        <v>71</v>
      </c>
      <c r="B40" t="s">
        <v>986</v>
      </c>
      <c r="C40" t="s">
        <v>989</v>
      </c>
      <c r="D40" t="s">
        <v>72</v>
      </c>
      <c r="E40" t="s">
        <v>465</v>
      </c>
      <c r="F40" t="s">
        <v>98</v>
      </c>
      <c r="G40" t="s">
        <v>74</v>
      </c>
      <c r="H40" t="s">
        <v>75</v>
      </c>
      <c r="I40" t="s">
        <v>76</v>
      </c>
      <c r="J40" t="s">
        <v>77</v>
      </c>
      <c r="K40">
        <v>20</v>
      </c>
      <c r="L40" t="s">
        <v>77</v>
      </c>
      <c r="M40" t="s">
        <v>78</v>
      </c>
      <c r="N40" t="s">
        <v>586</v>
      </c>
      <c r="O40" t="s">
        <v>498</v>
      </c>
      <c r="P40" t="s">
        <v>503</v>
      </c>
      <c r="Q40" t="s">
        <v>469</v>
      </c>
      <c r="R40" t="s">
        <v>79</v>
      </c>
      <c r="S40" t="s">
        <v>99</v>
      </c>
      <c r="T40" t="s">
        <v>470</v>
      </c>
      <c r="U40" t="s">
        <v>100</v>
      </c>
      <c r="V40" t="s">
        <v>80</v>
      </c>
      <c r="W40">
        <v>85900</v>
      </c>
      <c r="X40" t="s">
        <v>81</v>
      </c>
      <c r="Y40">
        <v>20</v>
      </c>
      <c r="Z40" t="s">
        <v>499</v>
      </c>
      <c r="AA40" t="s">
        <v>506</v>
      </c>
      <c r="AB40" t="s">
        <v>83</v>
      </c>
      <c r="AC40" t="s">
        <v>84</v>
      </c>
      <c r="AD40">
        <f>_xlfn.XLOOKUP(MIS[[#This Row],[TRADING SYMBOL]],[1]Sheet1!$D:$D,[1]Sheet1!$C:$C)</f>
        <v>6.35</v>
      </c>
      <c r="AE40">
        <f>MIS[[#This Row],[OrderAverageTradedPrice]]*MIS[[#This Row],[OrderQuantity]]</f>
        <v>143</v>
      </c>
      <c r="AF40">
        <f>MIS[[#This Row],[LTP]]*MIS[[#This Row],[OrderQuantity]]</f>
        <v>127</v>
      </c>
      <c r="AG40">
        <f>IF(MIS[[#This Row],[OrderSide]]="SELL",MIS[[#This Row],[VALUE]]-MIS[[#This Row],[LIVE_VALUE]],MIS[[#This Row],[LIVE_VALUE]]-MIS[[#This Row],[VALUE]])</f>
        <v>-16</v>
      </c>
      <c r="AH40" t="str" cm="1">
        <f t="array" ref="AH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" t="str">
        <f>MIS[[#This Row],[TRADING SYMBOL]]</f>
        <v>SENSEX2552085900CE</v>
      </c>
      <c r="AJ40" t="str">
        <f>IF(RIGHT(MIS[[#This Row],[Main/Hedge]],4)="MAIN","MAIN","HEDGE")</f>
        <v>HEDGE</v>
      </c>
      <c r="AK40" t="str" cm="1">
        <f t="array" ref="AK40">_xlfn._xlws.FILTER(Table4[Column1],ISNUMBER(SEARCH(Table4[Column1],MIS[[#This Row],[OrderUniqueIdentifier]])),"")</f>
        <v>XYT</v>
      </c>
    </row>
    <row r="41" spans="1:37" x14ac:dyDescent="0.25">
      <c r="A41" t="s">
        <v>71</v>
      </c>
      <c r="B41" t="s">
        <v>1093</v>
      </c>
      <c r="C41" t="s">
        <v>1096</v>
      </c>
      <c r="D41" t="s">
        <v>72</v>
      </c>
      <c r="E41" t="s">
        <v>465</v>
      </c>
      <c r="F41" t="s">
        <v>98</v>
      </c>
      <c r="G41" t="s">
        <v>74</v>
      </c>
      <c r="H41" t="s">
        <v>75</v>
      </c>
      <c r="I41" t="s">
        <v>76</v>
      </c>
      <c r="J41" t="s">
        <v>77</v>
      </c>
      <c r="K41">
        <v>60</v>
      </c>
      <c r="L41" t="s">
        <v>77</v>
      </c>
      <c r="M41" t="s">
        <v>78</v>
      </c>
      <c r="N41" t="s">
        <v>586</v>
      </c>
      <c r="O41" t="s">
        <v>503</v>
      </c>
      <c r="P41" t="s">
        <v>503</v>
      </c>
      <c r="Q41" t="s">
        <v>469</v>
      </c>
      <c r="R41" t="s">
        <v>79</v>
      </c>
      <c r="S41" t="s">
        <v>99</v>
      </c>
      <c r="T41" t="s">
        <v>470</v>
      </c>
      <c r="U41" t="s">
        <v>100</v>
      </c>
      <c r="V41" t="s">
        <v>80</v>
      </c>
      <c r="W41">
        <v>85900</v>
      </c>
      <c r="X41" t="s">
        <v>81</v>
      </c>
      <c r="Y41">
        <v>60</v>
      </c>
      <c r="Z41" t="s">
        <v>506</v>
      </c>
      <c r="AA41" t="s">
        <v>506</v>
      </c>
      <c r="AB41" t="s">
        <v>83</v>
      </c>
      <c r="AC41" t="s">
        <v>84</v>
      </c>
      <c r="AD41">
        <f>_xlfn.XLOOKUP(MIS[[#This Row],[TRADING SYMBOL]],[1]Sheet1!$D:$D,[1]Sheet1!$C:$C)</f>
        <v>6.35</v>
      </c>
      <c r="AE41">
        <f>MIS[[#This Row],[OrderAverageTradedPrice]]*MIS[[#This Row],[OrderQuantity]]</f>
        <v>429</v>
      </c>
      <c r="AF41">
        <f>MIS[[#This Row],[LTP]]*MIS[[#This Row],[OrderQuantity]]</f>
        <v>381</v>
      </c>
      <c r="AG41">
        <f>IF(MIS[[#This Row],[OrderSide]]="SELL",MIS[[#This Row],[VALUE]]-MIS[[#This Row],[LIVE_VALUE]],MIS[[#This Row],[LIVE_VALUE]]-MIS[[#This Row],[VALUE]])</f>
        <v>-48</v>
      </c>
      <c r="AH41" t="str" cm="1">
        <f t="array" ref="AH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" t="str">
        <f>MIS[[#This Row],[TRADING SYMBOL]]</f>
        <v>SENSEX2552085900CE</v>
      </c>
      <c r="AJ41" t="str">
        <f>IF(RIGHT(MIS[[#This Row],[Main/Hedge]],4)="MAIN","MAIN","HEDGE")</f>
        <v>HEDGE</v>
      </c>
      <c r="AK41" t="str" cm="1">
        <f t="array" ref="AK41">_xlfn._xlws.FILTER(Table4[Column1],ISNUMBER(SEARCH(Table4[Column1],MIS[[#This Row],[OrderUniqueIdentifier]])),"")</f>
        <v>XYT</v>
      </c>
    </row>
    <row r="42" spans="1:37" x14ac:dyDescent="0.25">
      <c r="A42" t="s">
        <v>71</v>
      </c>
      <c r="B42" t="s">
        <v>1153</v>
      </c>
      <c r="C42" t="s">
        <v>1158</v>
      </c>
      <c r="D42" t="s">
        <v>72</v>
      </c>
      <c r="E42" t="s">
        <v>501</v>
      </c>
      <c r="F42" t="s">
        <v>98</v>
      </c>
      <c r="G42" t="s">
        <v>74</v>
      </c>
      <c r="H42" t="s">
        <v>75</v>
      </c>
      <c r="I42" t="s">
        <v>76</v>
      </c>
      <c r="J42" t="s">
        <v>77</v>
      </c>
      <c r="K42">
        <v>20</v>
      </c>
      <c r="L42" t="s">
        <v>77</v>
      </c>
      <c r="M42" t="s">
        <v>78</v>
      </c>
      <c r="N42" t="s">
        <v>1159</v>
      </c>
      <c r="O42" t="s">
        <v>498</v>
      </c>
      <c r="P42" t="s">
        <v>503</v>
      </c>
      <c r="Q42" t="s">
        <v>504</v>
      </c>
      <c r="R42" t="s">
        <v>79</v>
      </c>
      <c r="S42" t="s">
        <v>99</v>
      </c>
      <c r="T42" t="s">
        <v>505</v>
      </c>
      <c r="U42" t="s">
        <v>100</v>
      </c>
      <c r="V42" t="s">
        <v>80</v>
      </c>
      <c r="W42">
        <v>78400</v>
      </c>
      <c r="X42" t="s">
        <v>85</v>
      </c>
      <c r="Y42">
        <v>20</v>
      </c>
      <c r="Z42" t="s">
        <v>499</v>
      </c>
      <c r="AA42" t="s">
        <v>506</v>
      </c>
      <c r="AB42" t="s">
        <v>87</v>
      </c>
      <c r="AC42" t="s">
        <v>84</v>
      </c>
      <c r="AD42">
        <f>_xlfn.XLOOKUP(MIS[[#This Row],[TRADING SYMBOL]],[1]Sheet1!$D:$D,[1]Sheet1!$C:$C)</f>
        <v>11.1</v>
      </c>
      <c r="AE42">
        <f>MIS[[#This Row],[OrderAverageTradedPrice]]*MIS[[#This Row],[OrderQuantity]]</f>
        <v>394</v>
      </c>
      <c r="AF42">
        <f>MIS[[#This Row],[LTP]]*MIS[[#This Row],[OrderQuantity]]</f>
        <v>222</v>
      </c>
      <c r="AG42">
        <f>IF(MIS[[#This Row],[OrderSide]]="SELL",MIS[[#This Row],[VALUE]]-MIS[[#This Row],[LIVE_VALUE]],MIS[[#This Row],[LIVE_VALUE]]-MIS[[#This Row],[VALUE]])</f>
        <v>-172</v>
      </c>
      <c r="AH42" t="str" cm="1">
        <f t="array" ref="AH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" t="str">
        <f>MIS[[#This Row],[TRADING SYMBOL]]</f>
        <v>SENSEX2552078400PE</v>
      </c>
      <c r="AJ42" t="str">
        <f>IF(RIGHT(MIS[[#This Row],[Main/Hedge]],4)="MAIN","MAIN","HEDGE")</f>
        <v>HEDGE</v>
      </c>
      <c r="AK42" t="str" cm="1">
        <f t="array" ref="AK42">_xlfn._xlws.FILTER(Table4[Column1],ISNUMBER(SEARCH(Table4[Column1],MIS[[#This Row],[OrderUniqueIdentifier]])),"")</f>
        <v>XYT</v>
      </c>
    </row>
    <row r="43" spans="1:37" x14ac:dyDescent="0.25">
      <c r="A43" t="s">
        <v>71</v>
      </c>
      <c r="B43" t="s">
        <v>1186</v>
      </c>
      <c r="C43" t="s">
        <v>1187</v>
      </c>
      <c r="D43" t="s">
        <v>72</v>
      </c>
      <c r="E43" t="s">
        <v>456</v>
      </c>
      <c r="F43" t="s">
        <v>73</v>
      </c>
      <c r="G43" t="s">
        <v>74</v>
      </c>
      <c r="H43" t="s">
        <v>75</v>
      </c>
      <c r="I43" t="s">
        <v>76</v>
      </c>
      <c r="J43" t="s">
        <v>77</v>
      </c>
      <c r="K43">
        <v>150</v>
      </c>
      <c r="L43" t="s">
        <v>77</v>
      </c>
      <c r="M43" t="s">
        <v>78</v>
      </c>
      <c r="N43" t="s">
        <v>335</v>
      </c>
      <c r="O43" t="s">
        <v>503</v>
      </c>
      <c r="P43" t="s">
        <v>503</v>
      </c>
      <c r="Q43" t="s">
        <v>458</v>
      </c>
      <c r="R43" t="s">
        <v>79</v>
      </c>
      <c r="S43" t="s">
        <v>24</v>
      </c>
      <c r="T43" t="s">
        <v>459</v>
      </c>
      <c r="U43" t="s">
        <v>43</v>
      </c>
      <c r="V43" t="s">
        <v>80</v>
      </c>
      <c r="W43">
        <v>26300</v>
      </c>
      <c r="X43" t="s">
        <v>81</v>
      </c>
      <c r="Y43">
        <v>150</v>
      </c>
      <c r="Z43" t="s">
        <v>506</v>
      </c>
      <c r="AA43" t="s">
        <v>506</v>
      </c>
      <c r="AB43" t="s">
        <v>83</v>
      </c>
      <c r="AC43" t="s">
        <v>84</v>
      </c>
      <c r="AD43">
        <f>_xlfn.XLOOKUP(MIS[[#This Row],[TRADING SYMBOL]],[1]Sheet1!$D:$D,[1]Sheet1!$C:$C)</f>
        <v>3.7</v>
      </c>
      <c r="AE43">
        <f>MIS[[#This Row],[OrderAverageTradedPrice]]*MIS[[#This Row],[OrderQuantity]]</f>
        <v>517.5</v>
      </c>
      <c r="AF43">
        <f>MIS[[#This Row],[LTP]]*MIS[[#This Row],[OrderQuantity]]</f>
        <v>555</v>
      </c>
      <c r="AG43">
        <f>IF(MIS[[#This Row],[OrderSide]]="SELL",MIS[[#This Row],[VALUE]]-MIS[[#This Row],[LIVE_VALUE]],MIS[[#This Row],[LIVE_VALUE]]-MIS[[#This Row],[VALUE]])</f>
        <v>37.5</v>
      </c>
      <c r="AH43" t="str" cm="1">
        <f t="array" ref="AH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" t="str">
        <f>MIS[[#This Row],[TRADING SYMBOL]]</f>
        <v>NIFTY2552226300CE</v>
      </c>
      <c r="AJ43" t="str">
        <f>IF(RIGHT(MIS[[#This Row],[Main/Hedge]],4)="MAIN","MAIN","HEDGE")</f>
        <v>HEDGE</v>
      </c>
      <c r="AK43" t="str" cm="1">
        <f t="array" ref="AK43">_xlfn._xlws.FILTER(Table4[Column1],ISNUMBER(SEARCH(Table4[Column1],MIS[[#This Row],[OrderUniqueIdentifier]])),"")</f>
        <v>VWAP</v>
      </c>
    </row>
    <row r="44" spans="1:37" x14ac:dyDescent="0.25">
      <c r="A44" t="s">
        <v>71</v>
      </c>
      <c r="B44" t="s">
        <v>1186</v>
      </c>
      <c r="C44" t="s">
        <v>1189</v>
      </c>
      <c r="D44" t="s">
        <v>72</v>
      </c>
      <c r="E44" t="s">
        <v>465</v>
      </c>
      <c r="F44" t="s">
        <v>98</v>
      </c>
      <c r="G44" t="s">
        <v>74</v>
      </c>
      <c r="H44" t="s">
        <v>75</v>
      </c>
      <c r="I44" t="s">
        <v>76</v>
      </c>
      <c r="J44" t="s">
        <v>77</v>
      </c>
      <c r="K44">
        <v>20</v>
      </c>
      <c r="L44" t="s">
        <v>77</v>
      </c>
      <c r="M44" t="s">
        <v>78</v>
      </c>
      <c r="N44" t="s">
        <v>586</v>
      </c>
      <c r="O44" t="s">
        <v>498</v>
      </c>
      <c r="P44" t="s">
        <v>503</v>
      </c>
      <c r="Q44" t="s">
        <v>469</v>
      </c>
      <c r="R44" t="s">
        <v>79</v>
      </c>
      <c r="S44" t="s">
        <v>99</v>
      </c>
      <c r="T44" t="s">
        <v>470</v>
      </c>
      <c r="U44" t="s">
        <v>100</v>
      </c>
      <c r="V44" t="s">
        <v>80</v>
      </c>
      <c r="W44">
        <v>85900</v>
      </c>
      <c r="X44" t="s">
        <v>81</v>
      </c>
      <c r="Y44">
        <v>20</v>
      </c>
      <c r="Z44" t="s">
        <v>499</v>
      </c>
      <c r="AA44" t="s">
        <v>506</v>
      </c>
      <c r="AB44" t="s">
        <v>83</v>
      </c>
      <c r="AC44" t="s">
        <v>84</v>
      </c>
      <c r="AD44">
        <f>_xlfn.XLOOKUP(MIS[[#This Row],[TRADING SYMBOL]],[1]Sheet1!$D:$D,[1]Sheet1!$C:$C)</f>
        <v>6.35</v>
      </c>
      <c r="AE44">
        <f>MIS[[#This Row],[OrderAverageTradedPrice]]*MIS[[#This Row],[OrderQuantity]]</f>
        <v>143</v>
      </c>
      <c r="AF44">
        <f>MIS[[#This Row],[LTP]]*MIS[[#This Row],[OrderQuantity]]</f>
        <v>127</v>
      </c>
      <c r="AG44">
        <f>IF(MIS[[#This Row],[OrderSide]]="SELL",MIS[[#This Row],[VALUE]]-MIS[[#This Row],[LIVE_VALUE]],MIS[[#This Row],[LIVE_VALUE]]-MIS[[#This Row],[VALUE]])</f>
        <v>-16</v>
      </c>
      <c r="AH44" t="str" cm="1">
        <f t="array" ref="AH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" t="str">
        <f>MIS[[#This Row],[TRADING SYMBOL]]</f>
        <v>SENSEX2552085900CE</v>
      </c>
      <c r="AJ44" t="str">
        <f>IF(RIGHT(MIS[[#This Row],[Main/Hedge]],4)="MAIN","MAIN","HEDGE")</f>
        <v>HEDGE</v>
      </c>
      <c r="AK44" t="str" cm="1">
        <f t="array" ref="AK44">_xlfn._xlws.FILTER(Table4[Column1],ISNUMBER(SEARCH(Table4[Column1],MIS[[#This Row],[OrderUniqueIdentifier]])),"")</f>
        <v>XYT</v>
      </c>
    </row>
    <row r="45" spans="1:37" x14ac:dyDescent="0.25">
      <c r="A45" t="s">
        <v>71</v>
      </c>
      <c r="B45" t="s">
        <v>1244</v>
      </c>
      <c r="C45" t="s">
        <v>1247</v>
      </c>
      <c r="D45" t="s">
        <v>72</v>
      </c>
      <c r="E45" t="s">
        <v>465</v>
      </c>
      <c r="F45" t="s">
        <v>98</v>
      </c>
      <c r="G45" t="s">
        <v>74</v>
      </c>
      <c r="H45" t="s">
        <v>75</v>
      </c>
      <c r="I45" t="s">
        <v>76</v>
      </c>
      <c r="J45" t="s">
        <v>77</v>
      </c>
      <c r="K45">
        <v>20</v>
      </c>
      <c r="L45" t="s">
        <v>77</v>
      </c>
      <c r="M45" t="s">
        <v>78</v>
      </c>
      <c r="N45" t="s">
        <v>586</v>
      </c>
      <c r="O45" t="s">
        <v>503</v>
      </c>
      <c r="P45" t="s">
        <v>503</v>
      </c>
      <c r="Q45" t="s">
        <v>469</v>
      </c>
      <c r="R45" t="s">
        <v>79</v>
      </c>
      <c r="S45" t="s">
        <v>99</v>
      </c>
      <c r="T45" t="s">
        <v>470</v>
      </c>
      <c r="U45" t="s">
        <v>100</v>
      </c>
      <c r="V45" t="s">
        <v>80</v>
      </c>
      <c r="W45">
        <v>85900</v>
      </c>
      <c r="X45" t="s">
        <v>81</v>
      </c>
      <c r="Y45">
        <v>20</v>
      </c>
      <c r="Z45" t="s">
        <v>506</v>
      </c>
      <c r="AA45" t="s">
        <v>506</v>
      </c>
      <c r="AB45" t="s">
        <v>83</v>
      </c>
      <c r="AC45" t="s">
        <v>84</v>
      </c>
      <c r="AD45">
        <f>_xlfn.XLOOKUP(MIS[[#This Row],[TRADING SYMBOL]],[1]Sheet1!$D:$D,[1]Sheet1!$C:$C)</f>
        <v>6.35</v>
      </c>
      <c r="AE45">
        <f>MIS[[#This Row],[OrderAverageTradedPrice]]*MIS[[#This Row],[OrderQuantity]]</f>
        <v>143</v>
      </c>
      <c r="AF45">
        <f>MIS[[#This Row],[LTP]]*MIS[[#This Row],[OrderQuantity]]</f>
        <v>127</v>
      </c>
      <c r="AG45">
        <f>IF(MIS[[#This Row],[OrderSide]]="SELL",MIS[[#This Row],[VALUE]]-MIS[[#This Row],[LIVE_VALUE]],MIS[[#This Row],[LIVE_VALUE]]-MIS[[#This Row],[VALUE]])</f>
        <v>-16</v>
      </c>
      <c r="AH45" t="str" cm="1">
        <f t="array" ref="AH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" t="str">
        <f>MIS[[#This Row],[TRADING SYMBOL]]</f>
        <v>SENSEX2552085900CE</v>
      </c>
      <c r="AJ45" t="str">
        <f>IF(RIGHT(MIS[[#This Row],[Main/Hedge]],4)="MAIN","MAIN","HEDGE")</f>
        <v>HEDGE</v>
      </c>
      <c r="AK45" t="str" cm="1">
        <f t="array" ref="AK45">_xlfn._xlws.FILTER(Table4[Column1],ISNUMBER(SEARCH(Table4[Column1],MIS[[#This Row],[OrderUniqueIdentifier]])),"")</f>
        <v>XYT</v>
      </c>
    </row>
    <row r="46" spans="1:37" x14ac:dyDescent="0.25">
      <c r="A46" t="s">
        <v>71</v>
      </c>
      <c r="B46" t="s">
        <v>584</v>
      </c>
      <c r="C46" t="s">
        <v>585</v>
      </c>
      <c r="D46" t="s">
        <v>72</v>
      </c>
      <c r="E46" t="s">
        <v>465</v>
      </c>
      <c r="F46" t="s">
        <v>98</v>
      </c>
      <c r="G46" t="s">
        <v>74</v>
      </c>
      <c r="H46" t="s">
        <v>75</v>
      </c>
      <c r="I46" t="s">
        <v>76</v>
      </c>
      <c r="J46" t="s">
        <v>77</v>
      </c>
      <c r="K46">
        <v>20</v>
      </c>
      <c r="L46" t="s">
        <v>77</v>
      </c>
      <c r="M46" t="s">
        <v>78</v>
      </c>
      <c r="N46" t="s">
        <v>586</v>
      </c>
      <c r="O46" t="s">
        <v>503</v>
      </c>
      <c r="P46" t="s">
        <v>520</v>
      </c>
      <c r="Q46" t="s">
        <v>469</v>
      </c>
      <c r="R46" t="s">
        <v>79</v>
      </c>
      <c r="S46" t="s">
        <v>99</v>
      </c>
      <c r="T46" t="s">
        <v>470</v>
      </c>
      <c r="U46" t="s">
        <v>100</v>
      </c>
      <c r="V46" t="s">
        <v>80</v>
      </c>
      <c r="W46">
        <v>85900</v>
      </c>
      <c r="X46" t="s">
        <v>81</v>
      </c>
      <c r="Y46">
        <v>20</v>
      </c>
      <c r="Z46" t="s">
        <v>506</v>
      </c>
      <c r="AA46" t="s">
        <v>521</v>
      </c>
      <c r="AB46" t="s">
        <v>83</v>
      </c>
      <c r="AC46" t="s">
        <v>84</v>
      </c>
      <c r="AD46">
        <f>_xlfn.XLOOKUP(MIS[[#This Row],[TRADING SYMBOL]],[1]Sheet1!$D:$D,[1]Sheet1!$C:$C)</f>
        <v>6.35</v>
      </c>
      <c r="AE46">
        <f>MIS[[#This Row],[OrderAverageTradedPrice]]*MIS[[#This Row],[OrderQuantity]]</f>
        <v>143</v>
      </c>
      <c r="AF46">
        <f>MIS[[#This Row],[LTP]]*MIS[[#This Row],[OrderQuantity]]</f>
        <v>127</v>
      </c>
      <c r="AG46">
        <f>IF(MIS[[#This Row],[OrderSide]]="SELL",MIS[[#This Row],[VALUE]]-MIS[[#This Row],[LIVE_VALUE]],MIS[[#This Row],[LIVE_VALUE]]-MIS[[#This Row],[VALUE]])</f>
        <v>-16</v>
      </c>
      <c r="AH46" t="str" cm="1">
        <f t="array" ref="AH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" t="str">
        <f>MIS[[#This Row],[TRADING SYMBOL]]</f>
        <v>SENSEX2552085900CE</v>
      </c>
      <c r="AJ46" t="str">
        <f>IF(RIGHT(MIS[[#This Row],[Main/Hedge]],4)="MAIN","MAIN","HEDGE")</f>
        <v>HEDGE</v>
      </c>
      <c r="AK46" t="str" cm="1">
        <f t="array" ref="AK46">_xlfn._xlws.FILTER(Table4[Column1],ISNUMBER(SEARCH(Table4[Column1],MIS[[#This Row],[OrderUniqueIdentifier]])),"")</f>
        <v>XYT</v>
      </c>
    </row>
    <row r="47" spans="1:37" x14ac:dyDescent="0.25">
      <c r="A47" t="s">
        <v>71</v>
      </c>
      <c r="B47" t="s">
        <v>584</v>
      </c>
      <c r="C47" t="s">
        <v>587</v>
      </c>
      <c r="D47" t="s">
        <v>72</v>
      </c>
      <c r="E47" t="s">
        <v>123</v>
      </c>
      <c r="F47" t="s">
        <v>98</v>
      </c>
      <c r="G47" t="s">
        <v>74</v>
      </c>
      <c r="H47" t="s">
        <v>75</v>
      </c>
      <c r="I47" t="s">
        <v>76</v>
      </c>
      <c r="J47" t="s">
        <v>77</v>
      </c>
      <c r="K47">
        <v>20</v>
      </c>
      <c r="L47" t="s">
        <v>77</v>
      </c>
      <c r="M47" t="s">
        <v>78</v>
      </c>
      <c r="N47" t="s">
        <v>523</v>
      </c>
      <c r="O47" t="s">
        <v>520</v>
      </c>
      <c r="P47" t="s">
        <v>520</v>
      </c>
      <c r="Q47" t="s">
        <v>124</v>
      </c>
      <c r="R47" t="s">
        <v>79</v>
      </c>
      <c r="S47" t="s">
        <v>99</v>
      </c>
      <c r="T47" t="s">
        <v>125</v>
      </c>
      <c r="U47" t="s">
        <v>100</v>
      </c>
      <c r="V47" t="s">
        <v>80</v>
      </c>
      <c r="W47">
        <v>78500</v>
      </c>
      <c r="X47" t="s">
        <v>85</v>
      </c>
      <c r="Y47">
        <v>20</v>
      </c>
      <c r="Z47" t="s">
        <v>521</v>
      </c>
      <c r="AA47" t="s">
        <v>521</v>
      </c>
      <c r="AB47" t="s">
        <v>87</v>
      </c>
      <c r="AC47" t="s">
        <v>84</v>
      </c>
      <c r="AD47">
        <f>_xlfn.XLOOKUP(MIS[[#This Row],[TRADING SYMBOL]],[1]Sheet1!$D:$D,[1]Sheet1!$C:$C)</f>
        <v>11.6</v>
      </c>
      <c r="AE47">
        <f>MIS[[#This Row],[OrderAverageTradedPrice]]*MIS[[#This Row],[OrderQuantity]]</f>
        <v>408</v>
      </c>
      <c r="AF47">
        <f>MIS[[#This Row],[LTP]]*MIS[[#This Row],[OrderQuantity]]</f>
        <v>232</v>
      </c>
      <c r="AG47">
        <f>IF(MIS[[#This Row],[OrderSide]]="SELL",MIS[[#This Row],[VALUE]]-MIS[[#This Row],[LIVE_VALUE]],MIS[[#This Row],[LIVE_VALUE]]-MIS[[#This Row],[VALUE]])</f>
        <v>-176</v>
      </c>
      <c r="AH47" t="str" cm="1">
        <f t="array" ref="AH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" t="str">
        <f>MIS[[#This Row],[TRADING SYMBOL]]</f>
        <v>SENSEX2552078500PE</v>
      </c>
      <c r="AJ47" t="str">
        <f>IF(RIGHT(MIS[[#This Row],[Main/Hedge]],4)="MAIN","MAIN","HEDGE")</f>
        <v>HEDGE</v>
      </c>
      <c r="AK47" t="str" cm="1">
        <f t="array" ref="AK47">_xlfn._xlws.FILTER(Table4[Column1],ISNUMBER(SEARCH(Table4[Column1],MIS[[#This Row],[OrderUniqueIdentifier]])),"")</f>
        <v>XYT</v>
      </c>
    </row>
    <row r="48" spans="1:37" x14ac:dyDescent="0.25">
      <c r="A48" t="s">
        <v>71</v>
      </c>
      <c r="B48" t="s">
        <v>584</v>
      </c>
      <c r="C48" t="s">
        <v>592</v>
      </c>
      <c r="D48" t="s">
        <v>72</v>
      </c>
      <c r="E48" t="s">
        <v>461</v>
      </c>
      <c r="F48" t="s">
        <v>73</v>
      </c>
      <c r="G48" t="s">
        <v>74</v>
      </c>
      <c r="H48" t="s">
        <v>75</v>
      </c>
      <c r="I48" t="s">
        <v>76</v>
      </c>
      <c r="J48" t="s">
        <v>77</v>
      </c>
      <c r="K48">
        <v>150</v>
      </c>
      <c r="L48" t="s">
        <v>77</v>
      </c>
      <c r="M48" t="s">
        <v>78</v>
      </c>
      <c r="N48" t="s">
        <v>518</v>
      </c>
      <c r="O48" t="s">
        <v>520</v>
      </c>
      <c r="P48" t="s">
        <v>520</v>
      </c>
      <c r="Q48" t="s">
        <v>462</v>
      </c>
      <c r="R48" t="s">
        <v>79</v>
      </c>
      <c r="S48" t="s">
        <v>24</v>
      </c>
      <c r="T48" t="s">
        <v>463</v>
      </c>
      <c r="U48" t="s">
        <v>43</v>
      </c>
      <c r="V48" t="s">
        <v>80</v>
      </c>
      <c r="W48">
        <v>23700</v>
      </c>
      <c r="X48" t="s">
        <v>85</v>
      </c>
      <c r="Y48">
        <v>150</v>
      </c>
      <c r="Z48" t="s">
        <v>521</v>
      </c>
      <c r="AA48" t="s">
        <v>521</v>
      </c>
      <c r="AB48" t="s">
        <v>87</v>
      </c>
      <c r="AC48" t="s">
        <v>84</v>
      </c>
      <c r="AD48">
        <f>_xlfn.XLOOKUP(MIS[[#This Row],[TRADING SYMBOL]],[1]Sheet1!$D:$D,[1]Sheet1!$C:$C)</f>
        <v>7.6</v>
      </c>
      <c r="AE48">
        <f>MIS[[#This Row],[OrderAverageTradedPrice]]*MIS[[#This Row],[OrderQuantity]]</f>
        <v>1717.5</v>
      </c>
      <c r="AF48">
        <f>MIS[[#This Row],[LTP]]*MIS[[#This Row],[OrderQuantity]]</f>
        <v>1140</v>
      </c>
      <c r="AG48">
        <f>IF(MIS[[#This Row],[OrderSide]]="SELL",MIS[[#This Row],[VALUE]]-MIS[[#This Row],[LIVE_VALUE]],MIS[[#This Row],[LIVE_VALUE]]-MIS[[#This Row],[VALUE]])</f>
        <v>-577.5</v>
      </c>
      <c r="AH48" t="str" cm="1">
        <f t="array" ref="AH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" t="str">
        <f>MIS[[#This Row],[TRADING SYMBOL]]</f>
        <v>NIFTY2552223700PE</v>
      </c>
      <c r="AJ48" t="str">
        <f>IF(RIGHT(MIS[[#This Row],[Main/Hedge]],4)="MAIN","MAIN","HEDGE")</f>
        <v>HEDGE</v>
      </c>
      <c r="AK48" t="str" cm="1">
        <f t="array" ref="AK48">_xlfn._xlws.FILTER(Table4[Column1],ISNUMBER(SEARCH(Table4[Column1],MIS[[#This Row],[OrderUniqueIdentifier]])),"")</f>
        <v>VWAP</v>
      </c>
    </row>
    <row r="49" spans="1:37" x14ac:dyDescent="0.25">
      <c r="A49" t="s">
        <v>71</v>
      </c>
      <c r="B49" t="s">
        <v>593</v>
      </c>
      <c r="C49" t="s">
        <v>594</v>
      </c>
      <c r="D49" t="s">
        <v>72</v>
      </c>
      <c r="E49" t="s">
        <v>456</v>
      </c>
      <c r="F49" t="s">
        <v>73</v>
      </c>
      <c r="G49" t="s">
        <v>74</v>
      </c>
      <c r="H49" t="s">
        <v>75</v>
      </c>
      <c r="I49" t="s">
        <v>76</v>
      </c>
      <c r="J49" t="s">
        <v>77</v>
      </c>
      <c r="K49">
        <v>75</v>
      </c>
      <c r="L49" t="s">
        <v>77</v>
      </c>
      <c r="M49" t="s">
        <v>78</v>
      </c>
      <c r="N49" t="s">
        <v>335</v>
      </c>
      <c r="O49" t="s">
        <v>503</v>
      </c>
      <c r="P49" t="s">
        <v>520</v>
      </c>
      <c r="Q49" t="s">
        <v>458</v>
      </c>
      <c r="R49" t="s">
        <v>79</v>
      </c>
      <c r="S49" t="s">
        <v>24</v>
      </c>
      <c r="T49" t="s">
        <v>459</v>
      </c>
      <c r="U49" t="s">
        <v>43</v>
      </c>
      <c r="V49" t="s">
        <v>80</v>
      </c>
      <c r="W49">
        <v>26300</v>
      </c>
      <c r="X49" t="s">
        <v>81</v>
      </c>
      <c r="Y49">
        <v>75</v>
      </c>
      <c r="Z49" t="s">
        <v>506</v>
      </c>
      <c r="AA49" t="s">
        <v>521</v>
      </c>
      <c r="AB49" t="s">
        <v>83</v>
      </c>
      <c r="AC49" t="s">
        <v>84</v>
      </c>
      <c r="AD49">
        <f>_xlfn.XLOOKUP(MIS[[#This Row],[TRADING SYMBOL]],[1]Sheet1!$D:$D,[1]Sheet1!$C:$C)</f>
        <v>3.7</v>
      </c>
      <c r="AE49">
        <f>MIS[[#This Row],[OrderAverageTradedPrice]]*MIS[[#This Row],[OrderQuantity]]</f>
        <v>258.75</v>
      </c>
      <c r="AF49">
        <f>MIS[[#This Row],[LTP]]*MIS[[#This Row],[OrderQuantity]]</f>
        <v>277.5</v>
      </c>
      <c r="AG49">
        <f>IF(MIS[[#This Row],[OrderSide]]="SELL",MIS[[#This Row],[VALUE]]-MIS[[#This Row],[LIVE_VALUE]],MIS[[#This Row],[LIVE_VALUE]]-MIS[[#This Row],[VALUE]])</f>
        <v>18.75</v>
      </c>
      <c r="AH49" t="str" cm="1">
        <f t="array" ref="AH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" t="str">
        <f>MIS[[#This Row],[TRADING SYMBOL]]</f>
        <v>NIFTY2552226300CE</v>
      </c>
      <c r="AJ49" t="str">
        <f>IF(RIGHT(MIS[[#This Row],[Main/Hedge]],4)="MAIN","MAIN","HEDGE")</f>
        <v>HEDGE</v>
      </c>
      <c r="AK49" t="str" cm="1">
        <f t="array" ref="AK49">_xlfn._xlws.FILTER(Table4[Column1],ISNUMBER(SEARCH(Table4[Column1],MIS[[#This Row],[OrderUniqueIdentifier]])),"")</f>
        <v>VWAP</v>
      </c>
    </row>
    <row r="50" spans="1:37" x14ac:dyDescent="0.25">
      <c r="A50" t="s">
        <v>71</v>
      </c>
      <c r="B50" t="s">
        <v>593</v>
      </c>
      <c r="C50" t="s">
        <v>595</v>
      </c>
      <c r="D50" t="s">
        <v>72</v>
      </c>
      <c r="E50" t="s">
        <v>461</v>
      </c>
      <c r="F50" t="s">
        <v>73</v>
      </c>
      <c r="G50" t="s">
        <v>74</v>
      </c>
      <c r="H50" t="s">
        <v>75</v>
      </c>
      <c r="I50" t="s">
        <v>76</v>
      </c>
      <c r="J50" t="s">
        <v>77</v>
      </c>
      <c r="K50">
        <v>75</v>
      </c>
      <c r="L50" t="s">
        <v>77</v>
      </c>
      <c r="M50" t="s">
        <v>78</v>
      </c>
      <c r="N50" t="s">
        <v>153</v>
      </c>
      <c r="O50" t="s">
        <v>520</v>
      </c>
      <c r="P50" t="s">
        <v>520</v>
      </c>
      <c r="Q50" t="s">
        <v>462</v>
      </c>
      <c r="R50" t="s">
        <v>79</v>
      </c>
      <c r="S50" t="s">
        <v>24</v>
      </c>
      <c r="T50" t="s">
        <v>463</v>
      </c>
      <c r="U50" t="s">
        <v>43</v>
      </c>
      <c r="V50" t="s">
        <v>80</v>
      </c>
      <c r="W50">
        <v>23700</v>
      </c>
      <c r="X50" t="s">
        <v>85</v>
      </c>
      <c r="Y50">
        <v>75</v>
      </c>
      <c r="Z50" t="s">
        <v>521</v>
      </c>
      <c r="AA50" t="s">
        <v>521</v>
      </c>
      <c r="AB50" t="s">
        <v>87</v>
      </c>
      <c r="AC50" t="s">
        <v>84</v>
      </c>
      <c r="AD50">
        <f>_xlfn.XLOOKUP(MIS[[#This Row],[TRADING SYMBOL]],[1]Sheet1!$D:$D,[1]Sheet1!$C:$C)</f>
        <v>7.6</v>
      </c>
      <c r="AE50">
        <f>MIS[[#This Row],[OrderAverageTradedPrice]]*MIS[[#This Row],[OrderQuantity]]</f>
        <v>862.5</v>
      </c>
      <c r="AF50">
        <f>MIS[[#This Row],[LTP]]*MIS[[#This Row],[OrderQuantity]]</f>
        <v>570</v>
      </c>
      <c r="AG50">
        <f>IF(MIS[[#This Row],[OrderSide]]="SELL",MIS[[#This Row],[VALUE]]-MIS[[#This Row],[LIVE_VALUE]],MIS[[#This Row],[LIVE_VALUE]]-MIS[[#This Row],[VALUE]])</f>
        <v>-292.5</v>
      </c>
      <c r="AH50" t="str" cm="1">
        <f t="array" ref="AH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" t="str">
        <f>MIS[[#This Row],[TRADING SYMBOL]]</f>
        <v>NIFTY2552223700PE</v>
      </c>
      <c r="AJ50" t="str">
        <f>IF(RIGHT(MIS[[#This Row],[Main/Hedge]],4)="MAIN","MAIN","HEDGE")</f>
        <v>HEDGE</v>
      </c>
      <c r="AK50" t="str" cm="1">
        <f t="array" ref="AK50">_xlfn._xlws.FILTER(Table4[Column1],ISNUMBER(SEARCH(Table4[Column1],MIS[[#This Row],[OrderUniqueIdentifier]])),"")</f>
        <v>VWAP</v>
      </c>
    </row>
    <row r="51" spans="1:37" x14ac:dyDescent="0.25">
      <c r="A51" t="s">
        <v>71</v>
      </c>
      <c r="B51" t="s">
        <v>593</v>
      </c>
      <c r="C51" t="s">
        <v>597</v>
      </c>
      <c r="D51" t="s">
        <v>72</v>
      </c>
      <c r="E51" t="s">
        <v>123</v>
      </c>
      <c r="F51" t="s">
        <v>98</v>
      </c>
      <c r="G51" t="s">
        <v>74</v>
      </c>
      <c r="H51" t="s">
        <v>75</v>
      </c>
      <c r="I51" t="s">
        <v>76</v>
      </c>
      <c r="J51" t="s">
        <v>77</v>
      </c>
      <c r="K51">
        <v>20</v>
      </c>
      <c r="L51" t="s">
        <v>77</v>
      </c>
      <c r="M51" t="s">
        <v>78</v>
      </c>
      <c r="N51" t="s">
        <v>249</v>
      </c>
      <c r="O51" t="s">
        <v>503</v>
      </c>
      <c r="P51" t="s">
        <v>520</v>
      </c>
      <c r="Q51" t="s">
        <v>124</v>
      </c>
      <c r="R51" t="s">
        <v>79</v>
      </c>
      <c r="S51" t="s">
        <v>99</v>
      </c>
      <c r="T51" t="s">
        <v>125</v>
      </c>
      <c r="U51" t="s">
        <v>100</v>
      </c>
      <c r="V51" t="s">
        <v>80</v>
      </c>
      <c r="W51">
        <v>78500</v>
      </c>
      <c r="X51" t="s">
        <v>85</v>
      </c>
      <c r="Y51">
        <v>20</v>
      </c>
      <c r="Z51" t="s">
        <v>506</v>
      </c>
      <c r="AA51" t="s">
        <v>521</v>
      </c>
      <c r="AB51" t="s">
        <v>87</v>
      </c>
      <c r="AC51" t="s">
        <v>84</v>
      </c>
      <c r="AD51">
        <f>_xlfn.XLOOKUP(MIS[[#This Row],[TRADING SYMBOL]],[1]Sheet1!$D:$D,[1]Sheet1!$C:$C)</f>
        <v>11.6</v>
      </c>
      <c r="AE51">
        <f>MIS[[#This Row],[OrderAverageTradedPrice]]*MIS[[#This Row],[OrderQuantity]]</f>
        <v>409</v>
      </c>
      <c r="AF51">
        <f>MIS[[#This Row],[LTP]]*MIS[[#This Row],[OrderQuantity]]</f>
        <v>232</v>
      </c>
      <c r="AG51">
        <f>IF(MIS[[#This Row],[OrderSide]]="SELL",MIS[[#This Row],[VALUE]]-MIS[[#This Row],[LIVE_VALUE]],MIS[[#This Row],[LIVE_VALUE]]-MIS[[#This Row],[VALUE]])</f>
        <v>-177</v>
      </c>
      <c r="AH51" t="str" cm="1">
        <f t="array" ref="AH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" t="str">
        <f>MIS[[#This Row],[TRADING SYMBOL]]</f>
        <v>SENSEX2552078500PE</v>
      </c>
      <c r="AJ51" t="str">
        <f>IF(RIGHT(MIS[[#This Row],[Main/Hedge]],4)="MAIN","MAIN","HEDGE")</f>
        <v>HEDGE</v>
      </c>
      <c r="AK51" t="str" cm="1">
        <f t="array" ref="AK51">_xlfn._xlws.FILTER(Table4[Column1],ISNUMBER(SEARCH(Table4[Column1],MIS[[#This Row],[OrderUniqueIdentifier]])),"")</f>
        <v>XYT</v>
      </c>
    </row>
    <row r="52" spans="1:37" x14ac:dyDescent="0.25">
      <c r="A52" t="s">
        <v>71</v>
      </c>
      <c r="B52" t="s">
        <v>642</v>
      </c>
      <c r="C52" t="s">
        <v>645</v>
      </c>
      <c r="D52" t="s">
        <v>72</v>
      </c>
      <c r="E52" t="s">
        <v>465</v>
      </c>
      <c r="F52" t="s">
        <v>98</v>
      </c>
      <c r="G52" t="s">
        <v>74</v>
      </c>
      <c r="H52" t="s">
        <v>75</v>
      </c>
      <c r="I52" t="s">
        <v>76</v>
      </c>
      <c r="J52" t="s">
        <v>77</v>
      </c>
      <c r="K52">
        <v>140</v>
      </c>
      <c r="L52" t="s">
        <v>77</v>
      </c>
      <c r="M52" t="s">
        <v>78</v>
      </c>
      <c r="N52" t="s">
        <v>586</v>
      </c>
      <c r="O52" t="s">
        <v>503</v>
      </c>
      <c r="P52" t="s">
        <v>520</v>
      </c>
      <c r="Q52" t="s">
        <v>469</v>
      </c>
      <c r="R52" t="s">
        <v>79</v>
      </c>
      <c r="S52" t="s">
        <v>99</v>
      </c>
      <c r="T52" t="s">
        <v>470</v>
      </c>
      <c r="U52" t="s">
        <v>100</v>
      </c>
      <c r="V52" t="s">
        <v>80</v>
      </c>
      <c r="W52">
        <v>85900</v>
      </c>
      <c r="X52" t="s">
        <v>81</v>
      </c>
      <c r="Y52">
        <v>140</v>
      </c>
      <c r="Z52" t="s">
        <v>506</v>
      </c>
      <c r="AA52" t="s">
        <v>521</v>
      </c>
      <c r="AB52" t="s">
        <v>83</v>
      </c>
      <c r="AC52" t="s">
        <v>84</v>
      </c>
      <c r="AD52">
        <f>_xlfn.XLOOKUP(MIS[[#This Row],[TRADING SYMBOL]],[1]Sheet1!$D:$D,[1]Sheet1!$C:$C)</f>
        <v>6.35</v>
      </c>
      <c r="AE52">
        <f>MIS[[#This Row],[OrderAverageTradedPrice]]*MIS[[#This Row],[OrderQuantity]]</f>
        <v>1001</v>
      </c>
      <c r="AF52">
        <f>MIS[[#This Row],[LTP]]*MIS[[#This Row],[OrderQuantity]]</f>
        <v>889</v>
      </c>
      <c r="AG52">
        <f>IF(MIS[[#This Row],[OrderSide]]="SELL",MIS[[#This Row],[VALUE]]-MIS[[#This Row],[LIVE_VALUE]],MIS[[#This Row],[LIVE_VALUE]]-MIS[[#This Row],[VALUE]])</f>
        <v>-112</v>
      </c>
      <c r="AH52" t="str" cm="1">
        <f t="array" ref="AH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" t="str">
        <f>MIS[[#This Row],[TRADING SYMBOL]]</f>
        <v>SENSEX2552085900CE</v>
      </c>
      <c r="AJ52" t="str">
        <f>IF(RIGHT(MIS[[#This Row],[Main/Hedge]],4)="MAIN","MAIN","HEDGE")</f>
        <v>HEDGE</v>
      </c>
      <c r="AK52" t="str" cm="1">
        <f t="array" ref="AK52">_xlfn._xlws.FILTER(Table4[Column1],ISNUMBER(SEARCH(Table4[Column1],MIS[[#This Row],[OrderUniqueIdentifier]])),"")</f>
        <v>XYT</v>
      </c>
    </row>
    <row r="53" spans="1:37" x14ac:dyDescent="0.25">
      <c r="A53" t="s">
        <v>71</v>
      </c>
      <c r="B53" t="s">
        <v>661</v>
      </c>
      <c r="C53" t="s">
        <v>662</v>
      </c>
      <c r="D53" t="s">
        <v>72</v>
      </c>
      <c r="E53" t="s">
        <v>456</v>
      </c>
      <c r="F53" t="s">
        <v>73</v>
      </c>
      <c r="G53" t="s">
        <v>74</v>
      </c>
      <c r="H53" t="s">
        <v>75</v>
      </c>
      <c r="I53" t="s">
        <v>76</v>
      </c>
      <c r="J53" t="s">
        <v>77</v>
      </c>
      <c r="K53">
        <v>75</v>
      </c>
      <c r="L53" t="s">
        <v>77</v>
      </c>
      <c r="M53" t="s">
        <v>78</v>
      </c>
      <c r="N53" t="s">
        <v>188</v>
      </c>
      <c r="O53" t="s">
        <v>520</v>
      </c>
      <c r="P53" t="s">
        <v>520</v>
      </c>
      <c r="Q53" t="s">
        <v>458</v>
      </c>
      <c r="R53" t="s">
        <v>79</v>
      </c>
      <c r="S53" t="s">
        <v>24</v>
      </c>
      <c r="T53" t="s">
        <v>459</v>
      </c>
      <c r="U53" t="s">
        <v>43</v>
      </c>
      <c r="V53" t="s">
        <v>80</v>
      </c>
      <c r="W53">
        <v>26300</v>
      </c>
      <c r="X53" t="s">
        <v>81</v>
      </c>
      <c r="Y53">
        <v>75</v>
      </c>
      <c r="Z53" t="s">
        <v>521</v>
      </c>
      <c r="AA53" t="s">
        <v>521</v>
      </c>
      <c r="AB53" t="s">
        <v>83</v>
      </c>
      <c r="AC53" t="s">
        <v>84</v>
      </c>
      <c r="AD53">
        <f>_xlfn.XLOOKUP(MIS[[#This Row],[TRADING SYMBOL]],[1]Sheet1!$D:$D,[1]Sheet1!$C:$C)</f>
        <v>3.7</v>
      </c>
      <c r="AE53">
        <f>MIS[[#This Row],[OrderAverageTradedPrice]]*MIS[[#This Row],[OrderQuantity]]</f>
        <v>262.5</v>
      </c>
      <c r="AF53">
        <f>MIS[[#This Row],[LTP]]*MIS[[#This Row],[OrderQuantity]]</f>
        <v>277.5</v>
      </c>
      <c r="AG53">
        <f>IF(MIS[[#This Row],[OrderSide]]="SELL",MIS[[#This Row],[VALUE]]-MIS[[#This Row],[LIVE_VALUE]],MIS[[#This Row],[LIVE_VALUE]]-MIS[[#This Row],[VALUE]])</f>
        <v>15</v>
      </c>
      <c r="AH53" t="str" cm="1">
        <f t="array" ref="AH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" t="str">
        <f>MIS[[#This Row],[TRADING SYMBOL]]</f>
        <v>NIFTY2552226300CE</v>
      </c>
      <c r="AJ53" t="str">
        <f>IF(RIGHT(MIS[[#This Row],[Main/Hedge]],4)="MAIN","MAIN","HEDGE")</f>
        <v>HEDGE</v>
      </c>
      <c r="AK53" t="str" cm="1">
        <f t="array" ref="AK53">_xlfn._xlws.FILTER(Table4[Column1],ISNUMBER(SEARCH(Table4[Column1],MIS[[#This Row],[OrderUniqueIdentifier]])),"")</f>
        <v>VWAP</v>
      </c>
    </row>
    <row r="54" spans="1:37" x14ac:dyDescent="0.25">
      <c r="A54" t="s">
        <v>71</v>
      </c>
      <c r="B54" t="s">
        <v>661</v>
      </c>
      <c r="C54" t="s">
        <v>664</v>
      </c>
      <c r="D54" t="s">
        <v>72</v>
      </c>
      <c r="E54" t="s">
        <v>465</v>
      </c>
      <c r="F54" t="s">
        <v>98</v>
      </c>
      <c r="G54" t="s">
        <v>74</v>
      </c>
      <c r="H54" t="s">
        <v>75</v>
      </c>
      <c r="I54" t="s">
        <v>76</v>
      </c>
      <c r="J54" t="s">
        <v>77</v>
      </c>
      <c r="K54">
        <v>20</v>
      </c>
      <c r="L54" t="s">
        <v>77</v>
      </c>
      <c r="M54" t="s">
        <v>78</v>
      </c>
      <c r="N54" t="s">
        <v>586</v>
      </c>
      <c r="O54" t="s">
        <v>503</v>
      </c>
      <c r="P54" t="s">
        <v>520</v>
      </c>
      <c r="Q54" t="s">
        <v>469</v>
      </c>
      <c r="R54" t="s">
        <v>79</v>
      </c>
      <c r="S54" t="s">
        <v>99</v>
      </c>
      <c r="T54" t="s">
        <v>470</v>
      </c>
      <c r="U54" t="s">
        <v>100</v>
      </c>
      <c r="V54" t="s">
        <v>80</v>
      </c>
      <c r="W54">
        <v>85900</v>
      </c>
      <c r="X54" t="s">
        <v>81</v>
      </c>
      <c r="Y54">
        <v>20</v>
      </c>
      <c r="Z54" t="s">
        <v>506</v>
      </c>
      <c r="AA54" t="s">
        <v>521</v>
      </c>
      <c r="AB54" t="s">
        <v>83</v>
      </c>
      <c r="AC54" t="s">
        <v>84</v>
      </c>
      <c r="AD54">
        <f>_xlfn.XLOOKUP(MIS[[#This Row],[TRADING SYMBOL]],[1]Sheet1!$D:$D,[1]Sheet1!$C:$C)</f>
        <v>6.35</v>
      </c>
      <c r="AE54">
        <f>MIS[[#This Row],[OrderAverageTradedPrice]]*MIS[[#This Row],[OrderQuantity]]</f>
        <v>143</v>
      </c>
      <c r="AF54">
        <f>MIS[[#This Row],[LTP]]*MIS[[#This Row],[OrderQuantity]]</f>
        <v>127</v>
      </c>
      <c r="AG54">
        <f>IF(MIS[[#This Row],[OrderSide]]="SELL",MIS[[#This Row],[VALUE]]-MIS[[#This Row],[LIVE_VALUE]],MIS[[#This Row],[LIVE_VALUE]]-MIS[[#This Row],[VALUE]])</f>
        <v>-16</v>
      </c>
      <c r="AH54" t="str" cm="1">
        <f t="array" ref="AH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" t="str">
        <f>MIS[[#This Row],[TRADING SYMBOL]]</f>
        <v>SENSEX2552085900CE</v>
      </c>
      <c r="AJ54" t="str">
        <f>IF(RIGHT(MIS[[#This Row],[Main/Hedge]],4)="MAIN","MAIN","HEDGE")</f>
        <v>HEDGE</v>
      </c>
      <c r="AK54" t="str" cm="1">
        <f t="array" ref="AK54">_xlfn._xlws.FILTER(Table4[Column1],ISNUMBER(SEARCH(Table4[Column1],MIS[[#This Row],[OrderUniqueIdentifier]])),"")</f>
        <v>XYT</v>
      </c>
    </row>
    <row r="55" spans="1:37" x14ac:dyDescent="0.25">
      <c r="A55" t="s">
        <v>71</v>
      </c>
      <c r="B55" t="s">
        <v>687</v>
      </c>
      <c r="C55" t="s">
        <v>689</v>
      </c>
      <c r="D55" t="s">
        <v>72</v>
      </c>
      <c r="E55" t="s">
        <v>461</v>
      </c>
      <c r="F55" t="s">
        <v>73</v>
      </c>
      <c r="G55" t="s">
        <v>74</v>
      </c>
      <c r="H55" t="s">
        <v>75</v>
      </c>
      <c r="I55" t="s">
        <v>76</v>
      </c>
      <c r="J55" t="s">
        <v>77</v>
      </c>
      <c r="K55">
        <v>75</v>
      </c>
      <c r="L55" t="s">
        <v>77</v>
      </c>
      <c r="M55" t="s">
        <v>78</v>
      </c>
      <c r="N55" t="s">
        <v>518</v>
      </c>
      <c r="O55" t="s">
        <v>520</v>
      </c>
      <c r="P55" t="s">
        <v>520</v>
      </c>
      <c r="Q55" t="s">
        <v>462</v>
      </c>
      <c r="R55" t="s">
        <v>79</v>
      </c>
      <c r="S55" t="s">
        <v>24</v>
      </c>
      <c r="T55" t="s">
        <v>463</v>
      </c>
      <c r="U55" t="s">
        <v>43</v>
      </c>
      <c r="V55" t="s">
        <v>80</v>
      </c>
      <c r="W55">
        <v>23700</v>
      </c>
      <c r="X55" t="s">
        <v>85</v>
      </c>
      <c r="Y55">
        <v>75</v>
      </c>
      <c r="Z55" t="s">
        <v>521</v>
      </c>
      <c r="AA55" t="s">
        <v>521</v>
      </c>
      <c r="AB55" t="s">
        <v>87</v>
      </c>
      <c r="AC55" t="s">
        <v>84</v>
      </c>
      <c r="AD55">
        <f>_xlfn.XLOOKUP(MIS[[#This Row],[TRADING SYMBOL]],[1]Sheet1!$D:$D,[1]Sheet1!$C:$C)</f>
        <v>7.6</v>
      </c>
      <c r="AE55">
        <f>MIS[[#This Row],[OrderAverageTradedPrice]]*MIS[[#This Row],[OrderQuantity]]</f>
        <v>858.75</v>
      </c>
      <c r="AF55">
        <f>MIS[[#This Row],[LTP]]*MIS[[#This Row],[OrderQuantity]]</f>
        <v>570</v>
      </c>
      <c r="AG55">
        <f>IF(MIS[[#This Row],[OrderSide]]="SELL",MIS[[#This Row],[VALUE]]-MIS[[#This Row],[LIVE_VALUE]],MIS[[#This Row],[LIVE_VALUE]]-MIS[[#This Row],[VALUE]])</f>
        <v>-288.75</v>
      </c>
      <c r="AH55" t="str" cm="1">
        <f t="array" ref="AH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" t="str">
        <f>MIS[[#This Row],[TRADING SYMBOL]]</f>
        <v>NIFTY2552223700PE</v>
      </c>
      <c r="AJ55" t="str">
        <f>IF(RIGHT(MIS[[#This Row],[Main/Hedge]],4)="MAIN","MAIN","HEDGE")</f>
        <v>HEDGE</v>
      </c>
      <c r="AK55" t="str" cm="1">
        <f t="array" ref="AK55">_xlfn._xlws.FILTER(Table4[Column1],ISNUMBER(SEARCH(Table4[Column1],MIS[[#This Row],[OrderUniqueIdentifier]])),"")</f>
        <v>VWAP</v>
      </c>
    </row>
    <row r="56" spans="1:37" x14ac:dyDescent="0.25">
      <c r="A56" t="s">
        <v>71</v>
      </c>
      <c r="B56" t="s">
        <v>687</v>
      </c>
      <c r="C56" t="s">
        <v>691</v>
      </c>
      <c r="D56" t="s">
        <v>72</v>
      </c>
      <c r="E56" t="s">
        <v>123</v>
      </c>
      <c r="F56" t="s">
        <v>98</v>
      </c>
      <c r="G56" t="s">
        <v>74</v>
      </c>
      <c r="H56" t="s">
        <v>75</v>
      </c>
      <c r="I56" t="s">
        <v>76</v>
      </c>
      <c r="J56" t="s">
        <v>77</v>
      </c>
      <c r="K56">
        <v>20</v>
      </c>
      <c r="L56" t="s">
        <v>77</v>
      </c>
      <c r="M56" t="s">
        <v>78</v>
      </c>
      <c r="N56" t="s">
        <v>249</v>
      </c>
      <c r="O56" t="s">
        <v>503</v>
      </c>
      <c r="P56" t="s">
        <v>520</v>
      </c>
      <c r="Q56" t="s">
        <v>124</v>
      </c>
      <c r="R56" t="s">
        <v>79</v>
      </c>
      <c r="S56" t="s">
        <v>99</v>
      </c>
      <c r="T56" t="s">
        <v>125</v>
      </c>
      <c r="U56" t="s">
        <v>100</v>
      </c>
      <c r="V56" t="s">
        <v>80</v>
      </c>
      <c r="W56">
        <v>78500</v>
      </c>
      <c r="X56" t="s">
        <v>85</v>
      </c>
      <c r="Y56">
        <v>20</v>
      </c>
      <c r="Z56" t="s">
        <v>506</v>
      </c>
      <c r="AA56" t="s">
        <v>521</v>
      </c>
      <c r="AB56" t="s">
        <v>87</v>
      </c>
      <c r="AC56" t="s">
        <v>84</v>
      </c>
      <c r="AD56">
        <f>_xlfn.XLOOKUP(MIS[[#This Row],[TRADING SYMBOL]],[1]Sheet1!$D:$D,[1]Sheet1!$C:$C)</f>
        <v>11.6</v>
      </c>
      <c r="AE56">
        <f>MIS[[#This Row],[OrderAverageTradedPrice]]*MIS[[#This Row],[OrderQuantity]]</f>
        <v>409</v>
      </c>
      <c r="AF56">
        <f>MIS[[#This Row],[LTP]]*MIS[[#This Row],[OrderQuantity]]</f>
        <v>232</v>
      </c>
      <c r="AG56">
        <f>IF(MIS[[#This Row],[OrderSide]]="SELL",MIS[[#This Row],[VALUE]]-MIS[[#This Row],[LIVE_VALUE]],MIS[[#This Row],[LIVE_VALUE]]-MIS[[#This Row],[VALUE]])</f>
        <v>-177</v>
      </c>
      <c r="AH56" t="str" cm="1">
        <f t="array" ref="AH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" t="str">
        <f>MIS[[#This Row],[TRADING SYMBOL]]</f>
        <v>SENSEX2552078500PE</v>
      </c>
      <c r="AJ56" t="str">
        <f>IF(RIGHT(MIS[[#This Row],[Main/Hedge]],4)="MAIN","MAIN","HEDGE")</f>
        <v>HEDGE</v>
      </c>
      <c r="AK56" t="str" cm="1">
        <f t="array" ref="AK56">_xlfn._xlws.FILTER(Table4[Column1],ISNUMBER(SEARCH(Table4[Column1],MIS[[#This Row],[OrderUniqueIdentifier]])),"")</f>
        <v>XYT</v>
      </c>
    </row>
    <row r="57" spans="1:37" x14ac:dyDescent="0.25">
      <c r="A57" t="s">
        <v>71</v>
      </c>
      <c r="B57" t="s">
        <v>714</v>
      </c>
      <c r="C57" t="s">
        <v>717</v>
      </c>
      <c r="D57" t="s">
        <v>72</v>
      </c>
      <c r="E57" t="s">
        <v>465</v>
      </c>
      <c r="F57" t="s">
        <v>98</v>
      </c>
      <c r="G57" t="s">
        <v>74</v>
      </c>
      <c r="H57" t="s">
        <v>75</v>
      </c>
      <c r="I57" t="s">
        <v>76</v>
      </c>
      <c r="J57" t="s">
        <v>77</v>
      </c>
      <c r="K57">
        <v>40</v>
      </c>
      <c r="L57" t="s">
        <v>77</v>
      </c>
      <c r="M57" t="s">
        <v>78</v>
      </c>
      <c r="N57" t="s">
        <v>586</v>
      </c>
      <c r="O57" t="s">
        <v>520</v>
      </c>
      <c r="P57" t="s">
        <v>520</v>
      </c>
      <c r="Q57" t="s">
        <v>469</v>
      </c>
      <c r="R57" t="s">
        <v>79</v>
      </c>
      <c r="S57" t="s">
        <v>99</v>
      </c>
      <c r="T57" t="s">
        <v>470</v>
      </c>
      <c r="U57" t="s">
        <v>100</v>
      </c>
      <c r="V57" t="s">
        <v>80</v>
      </c>
      <c r="W57">
        <v>85900</v>
      </c>
      <c r="X57" t="s">
        <v>81</v>
      </c>
      <c r="Y57">
        <v>40</v>
      </c>
      <c r="Z57" t="s">
        <v>521</v>
      </c>
      <c r="AA57" t="s">
        <v>521</v>
      </c>
      <c r="AB57" t="s">
        <v>83</v>
      </c>
      <c r="AC57" t="s">
        <v>84</v>
      </c>
      <c r="AD57">
        <f>_xlfn.XLOOKUP(MIS[[#This Row],[TRADING SYMBOL]],[1]Sheet1!$D:$D,[1]Sheet1!$C:$C)</f>
        <v>6.35</v>
      </c>
      <c r="AE57">
        <f>MIS[[#This Row],[OrderAverageTradedPrice]]*MIS[[#This Row],[OrderQuantity]]</f>
        <v>286</v>
      </c>
      <c r="AF57">
        <f>MIS[[#This Row],[LTP]]*MIS[[#This Row],[OrderQuantity]]</f>
        <v>254</v>
      </c>
      <c r="AG57">
        <f>IF(MIS[[#This Row],[OrderSide]]="SELL",MIS[[#This Row],[VALUE]]-MIS[[#This Row],[LIVE_VALUE]],MIS[[#This Row],[LIVE_VALUE]]-MIS[[#This Row],[VALUE]])</f>
        <v>-32</v>
      </c>
      <c r="AH57" t="str" cm="1">
        <f t="array" ref="AH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" t="str">
        <f>MIS[[#This Row],[TRADING SYMBOL]]</f>
        <v>SENSEX2552085900CE</v>
      </c>
      <c r="AJ57" t="str">
        <f>IF(RIGHT(MIS[[#This Row],[Main/Hedge]],4)="MAIN","MAIN","HEDGE")</f>
        <v>HEDGE</v>
      </c>
      <c r="AK57" t="str" cm="1">
        <f t="array" ref="AK57">_xlfn._xlws.FILTER(Table4[Column1],ISNUMBER(SEARCH(Table4[Column1],MIS[[#This Row],[OrderUniqueIdentifier]])),"")</f>
        <v>XYT</v>
      </c>
    </row>
    <row r="58" spans="1:37" x14ac:dyDescent="0.25">
      <c r="A58" t="s">
        <v>71</v>
      </c>
      <c r="B58" t="s">
        <v>770</v>
      </c>
      <c r="C58" t="s">
        <v>771</v>
      </c>
      <c r="D58" t="s">
        <v>72</v>
      </c>
      <c r="E58" t="s">
        <v>456</v>
      </c>
      <c r="F58" t="s">
        <v>73</v>
      </c>
      <c r="G58" t="s">
        <v>74</v>
      </c>
      <c r="H58" t="s">
        <v>75</v>
      </c>
      <c r="I58" t="s">
        <v>76</v>
      </c>
      <c r="J58" t="s">
        <v>77</v>
      </c>
      <c r="K58">
        <v>600</v>
      </c>
      <c r="L58" t="s">
        <v>77</v>
      </c>
      <c r="M58" t="s">
        <v>78</v>
      </c>
      <c r="N58" t="s">
        <v>335</v>
      </c>
      <c r="O58" t="s">
        <v>520</v>
      </c>
      <c r="P58" t="s">
        <v>520</v>
      </c>
      <c r="Q58" t="s">
        <v>458</v>
      </c>
      <c r="R58" t="s">
        <v>79</v>
      </c>
      <c r="S58" t="s">
        <v>24</v>
      </c>
      <c r="T58" t="s">
        <v>459</v>
      </c>
      <c r="U58" t="s">
        <v>43</v>
      </c>
      <c r="V58" t="s">
        <v>80</v>
      </c>
      <c r="W58">
        <v>26300</v>
      </c>
      <c r="X58" t="s">
        <v>81</v>
      </c>
      <c r="Y58">
        <v>600</v>
      </c>
      <c r="Z58" t="s">
        <v>521</v>
      </c>
      <c r="AA58" t="s">
        <v>521</v>
      </c>
      <c r="AB58" t="s">
        <v>83</v>
      </c>
      <c r="AC58" t="s">
        <v>84</v>
      </c>
      <c r="AD58">
        <f>_xlfn.XLOOKUP(MIS[[#This Row],[TRADING SYMBOL]],[1]Sheet1!$D:$D,[1]Sheet1!$C:$C)</f>
        <v>3.7</v>
      </c>
      <c r="AE58">
        <f>MIS[[#This Row],[OrderAverageTradedPrice]]*MIS[[#This Row],[OrderQuantity]]</f>
        <v>2070</v>
      </c>
      <c r="AF58">
        <f>MIS[[#This Row],[LTP]]*MIS[[#This Row],[OrderQuantity]]</f>
        <v>2220</v>
      </c>
      <c r="AG58">
        <f>IF(MIS[[#This Row],[OrderSide]]="SELL",MIS[[#This Row],[VALUE]]-MIS[[#This Row],[LIVE_VALUE]],MIS[[#This Row],[LIVE_VALUE]]-MIS[[#This Row],[VALUE]])</f>
        <v>150</v>
      </c>
      <c r="AH58" t="str" cm="1">
        <f t="array" ref="AH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" t="str">
        <f>MIS[[#This Row],[TRADING SYMBOL]]</f>
        <v>NIFTY2552226300CE</v>
      </c>
      <c r="AJ58" t="str">
        <f>IF(RIGHT(MIS[[#This Row],[Main/Hedge]],4)="MAIN","MAIN","HEDGE")</f>
        <v>HEDGE</v>
      </c>
      <c r="AK58" t="str" cm="1">
        <f t="array" ref="AK58">_xlfn._xlws.FILTER(Table4[Column1],ISNUMBER(SEARCH(Table4[Column1],MIS[[#This Row],[OrderUniqueIdentifier]])),"")</f>
        <v>VWAP</v>
      </c>
    </row>
    <row r="59" spans="1:37" x14ac:dyDescent="0.25">
      <c r="A59" t="s">
        <v>71</v>
      </c>
      <c r="B59" t="s">
        <v>770</v>
      </c>
      <c r="C59" t="s">
        <v>774</v>
      </c>
      <c r="D59" t="s">
        <v>72</v>
      </c>
      <c r="E59" t="s">
        <v>123</v>
      </c>
      <c r="F59" t="s">
        <v>98</v>
      </c>
      <c r="G59" t="s">
        <v>74</v>
      </c>
      <c r="H59" t="s">
        <v>75</v>
      </c>
      <c r="I59" t="s">
        <v>76</v>
      </c>
      <c r="J59" t="s">
        <v>77</v>
      </c>
      <c r="K59">
        <v>80</v>
      </c>
      <c r="L59" t="s">
        <v>77</v>
      </c>
      <c r="M59" t="s">
        <v>78</v>
      </c>
      <c r="N59" t="s">
        <v>249</v>
      </c>
      <c r="O59" t="s">
        <v>503</v>
      </c>
      <c r="P59" t="s">
        <v>520</v>
      </c>
      <c r="Q59" t="s">
        <v>124</v>
      </c>
      <c r="R59" t="s">
        <v>79</v>
      </c>
      <c r="S59" t="s">
        <v>99</v>
      </c>
      <c r="T59" t="s">
        <v>125</v>
      </c>
      <c r="U59" t="s">
        <v>100</v>
      </c>
      <c r="V59" t="s">
        <v>80</v>
      </c>
      <c r="W59">
        <v>78500</v>
      </c>
      <c r="X59" t="s">
        <v>85</v>
      </c>
      <c r="Y59">
        <v>80</v>
      </c>
      <c r="Z59" t="s">
        <v>506</v>
      </c>
      <c r="AA59" t="s">
        <v>521</v>
      </c>
      <c r="AB59" t="s">
        <v>87</v>
      </c>
      <c r="AC59" t="s">
        <v>84</v>
      </c>
      <c r="AD59">
        <f>_xlfn.XLOOKUP(MIS[[#This Row],[TRADING SYMBOL]],[1]Sheet1!$D:$D,[1]Sheet1!$C:$C)</f>
        <v>11.6</v>
      </c>
      <c r="AE59">
        <f>MIS[[#This Row],[OrderAverageTradedPrice]]*MIS[[#This Row],[OrderQuantity]]</f>
        <v>1636</v>
      </c>
      <c r="AF59">
        <f>MIS[[#This Row],[LTP]]*MIS[[#This Row],[OrderQuantity]]</f>
        <v>928</v>
      </c>
      <c r="AG59">
        <f>IF(MIS[[#This Row],[OrderSide]]="SELL",MIS[[#This Row],[VALUE]]-MIS[[#This Row],[LIVE_VALUE]],MIS[[#This Row],[LIVE_VALUE]]-MIS[[#This Row],[VALUE]])</f>
        <v>-708</v>
      </c>
      <c r="AH59" t="str" cm="1">
        <f t="array" ref="AH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" t="str">
        <f>MIS[[#This Row],[TRADING SYMBOL]]</f>
        <v>SENSEX2552078500PE</v>
      </c>
      <c r="AJ59" t="str">
        <f>IF(RIGHT(MIS[[#This Row],[Main/Hedge]],4)="MAIN","MAIN","HEDGE")</f>
        <v>HEDGE</v>
      </c>
      <c r="AK59" t="str" cm="1">
        <f t="array" ref="AK59">_xlfn._xlws.FILTER(Table4[Column1],ISNUMBER(SEARCH(Table4[Column1],MIS[[#This Row],[OrderUniqueIdentifier]])),"")</f>
        <v>XYT</v>
      </c>
    </row>
    <row r="60" spans="1:37" x14ac:dyDescent="0.25">
      <c r="A60" t="s">
        <v>71</v>
      </c>
      <c r="B60" t="s">
        <v>787</v>
      </c>
      <c r="C60" t="s">
        <v>790</v>
      </c>
      <c r="D60" t="s">
        <v>72</v>
      </c>
      <c r="E60" t="s">
        <v>465</v>
      </c>
      <c r="F60" t="s">
        <v>98</v>
      </c>
      <c r="G60" t="s">
        <v>74</v>
      </c>
      <c r="H60" t="s">
        <v>75</v>
      </c>
      <c r="I60" t="s">
        <v>76</v>
      </c>
      <c r="J60" t="s">
        <v>77</v>
      </c>
      <c r="K60">
        <v>20</v>
      </c>
      <c r="L60" t="s">
        <v>77</v>
      </c>
      <c r="M60" t="s">
        <v>78</v>
      </c>
      <c r="N60" t="s">
        <v>586</v>
      </c>
      <c r="O60" t="s">
        <v>520</v>
      </c>
      <c r="P60" t="s">
        <v>520</v>
      </c>
      <c r="Q60" t="s">
        <v>469</v>
      </c>
      <c r="R60" t="s">
        <v>79</v>
      </c>
      <c r="S60" t="s">
        <v>99</v>
      </c>
      <c r="T60" t="s">
        <v>470</v>
      </c>
      <c r="U60" t="s">
        <v>100</v>
      </c>
      <c r="V60" t="s">
        <v>80</v>
      </c>
      <c r="W60">
        <v>85900</v>
      </c>
      <c r="X60" t="s">
        <v>81</v>
      </c>
      <c r="Y60">
        <v>20</v>
      </c>
      <c r="Z60" t="s">
        <v>521</v>
      </c>
      <c r="AA60" t="s">
        <v>521</v>
      </c>
      <c r="AB60" t="s">
        <v>83</v>
      </c>
      <c r="AC60" t="s">
        <v>84</v>
      </c>
      <c r="AD60">
        <f>_xlfn.XLOOKUP(MIS[[#This Row],[TRADING SYMBOL]],[1]Sheet1!$D:$D,[1]Sheet1!$C:$C)</f>
        <v>6.35</v>
      </c>
      <c r="AE60">
        <f>MIS[[#This Row],[OrderAverageTradedPrice]]*MIS[[#This Row],[OrderQuantity]]</f>
        <v>143</v>
      </c>
      <c r="AF60">
        <f>MIS[[#This Row],[LTP]]*MIS[[#This Row],[OrderQuantity]]</f>
        <v>127</v>
      </c>
      <c r="AG60">
        <f>IF(MIS[[#This Row],[OrderSide]]="SELL",MIS[[#This Row],[VALUE]]-MIS[[#This Row],[LIVE_VALUE]],MIS[[#This Row],[LIVE_VALUE]]-MIS[[#This Row],[VALUE]])</f>
        <v>-16</v>
      </c>
      <c r="AH60" t="str" cm="1">
        <f t="array" ref="AH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" t="str">
        <f>MIS[[#This Row],[TRADING SYMBOL]]</f>
        <v>SENSEX2552085900CE</v>
      </c>
      <c r="AJ60" t="str">
        <f>IF(RIGHT(MIS[[#This Row],[Main/Hedge]],4)="MAIN","MAIN","HEDGE")</f>
        <v>HEDGE</v>
      </c>
      <c r="AK60" t="str" cm="1">
        <f t="array" ref="AK60">_xlfn._xlws.FILTER(Table4[Column1],ISNUMBER(SEARCH(Table4[Column1],MIS[[#This Row],[OrderUniqueIdentifier]])),"")</f>
        <v>XYT</v>
      </c>
    </row>
    <row r="61" spans="1:37" x14ac:dyDescent="0.25">
      <c r="A61" t="s">
        <v>71</v>
      </c>
      <c r="B61" t="s">
        <v>847</v>
      </c>
      <c r="C61" t="s">
        <v>850</v>
      </c>
      <c r="D61" t="s">
        <v>72</v>
      </c>
      <c r="E61" t="s">
        <v>465</v>
      </c>
      <c r="F61" t="s">
        <v>98</v>
      </c>
      <c r="G61" t="s">
        <v>74</v>
      </c>
      <c r="H61" t="s">
        <v>75</v>
      </c>
      <c r="I61" t="s">
        <v>76</v>
      </c>
      <c r="J61" t="s">
        <v>77</v>
      </c>
      <c r="K61">
        <v>140</v>
      </c>
      <c r="L61" t="s">
        <v>77</v>
      </c>
      <c r="M61" t="s">
        <v>78</v>
      </c>
      <c r="N61" t="s">
        <v>851</v>
      </c>
      <c r="O61" t="s">
        <v>503</v>
      </c>
      <c r="P61" t="s">
        <v>520</v>
      </c>
      <c r="Q61" t="s">
        <v>469</v>
      </c>
      <c r="R61" t="s">
        <v>79</v>
      </c>
      <c r="S61" t="s">
        <v>99</v>
      </c>
      <c r="T61" t="s">
        <v>470</v>
      </c>
      <c r="U61" t="s">
        <v>100</v>
      </c>
      <c r="V61" t="s">
        <v>80</v>
      </c>
      <c r="W61">
        <v>85900</v>
      </c>
      <c r="X61" t="s">
        <v>81</v>
      </c>
      <c r="Y61">
        <v>140</v>
      </c>
      <c r="Z61" t="s">
        <v>506</v>
      </c>
      <c r="AA61" t="s">
        <v>521</v>
      </c>
      <c r="AB61" t="s">
        <v>83</v>
      </c>
      <c r="AC61" t="s">
        <v>84</v>
      </c>
      <c r="AD61">
        <f>_xlfn.XLOOKUP(MIS[[#This Row],[TRADING SYMBOL]],[1]Sheet1!$D:$D,[1]Sheet1!$C:$C)</f>
        <v>6.35</v>
      </c>
      <c r="AE61">
        <f>MIS[[#This Row],[OrderAverageTradedPrice]]*MIS[[#This Row],[OrderQuantity]]</f>
        <v>1003.9999999999998</v>
      </c>
      <c r="AF61">
        <f>MIS[[#This Row],[LTP]]*MIS[[#This Row],[OrderQuantity]]</f>
        <v>889</v>
      </c>
      <c r="AG61">
        <f>IF(MIS[[#This Row],[OrderSide]]="SELL",MIS[[#This Row],[VALUE]]-MIS[[#This Row],[LIVE_VALUE]],MIS[[#This Row],[LIVE_VALUE]]-MIS[[#This Row],[VALUE]])</f>
        <v>-114.99999999999977</v>
      </c>
      <c r="AH61" t="str" cm="1">
        <f t="array" ref="AH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" t="str">
        <f>MIS[[#This Row],[TRADING SYMBOL]]</f>
        <v>SENSEX2552085900CE</v>
      </c>
      <c r="AJ61" t="str">
        <f>IF(RIGHT(MIS[[#This Row],[Main/Hedge]],4)="MAIN","MAIN","HEDGE")</f>
        <v>HEDGE</v>
      </c>
      <c r="AK61" t="str" cm="1">
        <f t="array" ref="AK61">_xlfn._xlws.FILTER(Table4[Column1],ISNUMBER(SEARCH(Table4[Column1],MIS[[#This Row],[OrderUniqueIdentifier]])),"")</f>
        <v>XYT</v>
      </c>
    </row>
    <row r="62" spans="1:37" x14ac:dyDescent="0.25">
      <c r="A62" t="s">
        <v>71</v>
      </c>
      <c r="B62" t="s">
        <v>847</v>
      </c>
      <c r="C62" t="s">
        <v>852</v>
      </c>
      <c r="D62" t="s">
        <v>72</v>
      </c>
      <c r="E62" t="s">
        <v>123</v>
      </c>
      <c r="F62" t="s">
        <v>98</v>
      </c>
      <c r="G62" t="s">
        <v>74</v>
      </c>
      <c r="H62" t="s">
        <v>75</v>
      </c>
      <c r="I62" t="s">
        <v>76</v>
      </c>
      <c r="J62" t="s">
        <v>77</v>
      </c>
      <c r="K62">
        <v>140</v>
      </c>
      <c r="L62" t="s">
        <v>77</v>
      </c>
      <c r="M62" t="s">
        <v>78</v>
      </c>
      <c r="N62" t="s">
        <v>545</v>
      </c>
      <c r="O62" t="s">
        <v>520</v>
      </c>
      <c r="P62" t="s">
        <v>520</v>
      </c>
      <c r="Q62" t="s">
        <v>124</v>
      </c>
      <c r="R62" t="s">
        <v>79</v>
      </c>
      <c r="S62" t="s">
        <v>99</v>
      </c>
      <c r="T62" t="s">
        <v>125</v>
      </c>
      <c r="U62" t="s">
        <v>100</v>
      </c>
      <c r="V62" t="s">
        <v>80</v>
      </c>
      <c r="W62">
        <v>78500</v>
      </c>
      <c r="X62" t="s">
        <v>85</v>
      </c>
      <c r="Y62">
        <v>140</v>
      </c>
      <c r="Z62" t="s">
        <v>521</v>
      </c>
      <c r="AA62" t="s">
        <v>521</v>
      </c>
      <c r="AB62" t="s">
        <v>87</v>
      </c>
      <c r="AC62" t="s">
        <v>84</v>
      </c>
      <c r="AD62">
        <f>_xlfn.XLOOKUP(MIS[[#This Row],[TRADING SYMBOL]],[1]Sheet1!$D:$D,[1]Sheet1!$C:$C)</f>
        <v>11.6</v>
      </c>
      <c r="AE62">
        <f>MIS[[#This Row],[OrderAverageTradedPrice]]*MIS[[#This Row],[OrderQuantity]]</f>
        <v>2842</v>
      </c>
      <c r="AF62">
        <f>MIS[[#This Row],[LTP]]*MIS[[#This Row],[OrderQuantity]]</f>
        <v>1624</v>
      </c>
      <c r="AG62">
        <f>IF(MIS[[#This Row],[OrderSide]]="SELL",MIS[[#This Row],[VALUE]]-MIS[[#This Row],[LIVE_VALUE]],MIS[[#This Row],[LIVE_VALUE]]-MIS[[#This Row],[VALUE]])</f>
        <v>-1218</v>
      </c>
      <c r="AH62" t="str" cm="1">
        <f t="array" ref="AH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" t="str">
        <f>MIS[[#This Row],[TRADING SYMBOL]]</f>
        <v>SENSEX2552078500PE</v>
      </c>
      <c r="AJ62" t="str">
        <f>IF(RIGHT(MIS[[#This Row],[Main/Hedge]],4)="MAIN","MAIN","HEDGE")</f>
        <v>HEDGE</v>
      </c>
      <c r="AK62" t="str" cm="1">
        <f t="array" ref="AK62">_xlfn._xlws.FILTER(Table4[Column1],ISNUMBER(SEARCH(Table4[Column1],MIS[[#This Row],[OrderUniqueIdentifier]])),"")</f>
        <v>XYT</v>
      </c>
    </row>
    <row r="63" spans="1:37" x14ac:dyDescent="0.25">
      <c r="A63" t="s">
        <v>71</v>
      </c>
      <c r="B63" t="s">
        <v>873</v>
      </c>
      <c r="C63" t="s">
        <v>874</v>
      </c>
      <c r="D63" t="s">
        <v>72</v>
      </c>
      <c r="E63" t="s">
        <v>456</v>
      </c>
      <c r="F63" t="s">
        <v>73</v>
      </c>
      <c r="G63" t="s">
        <v>74</v>
      </c>
      <c r="H63" t="s">
        <v>75</v>
      </c>
      <c r="I63" t="s">
        <v>76</v>
      </c>
      <c r="J63" t="s">
        <v>77</v>
      </c>
      <c r="K63">
        <v>150</v>
      </c>
      <c r="L63" t="s">
        <v>77</v>
      </c>
      <c r="M63" t="s">
        <v>78</v>
      </c>
      <c r="N63" t="s">
        <v>188</v>
      </c>
      <c r="O63" t="s">
        <v>520</v>
      </c>
      <c r="P63" t="s">
        <v>520</v>
      </c>
      <c r="Q63" t="s">
        <v>458</v>
      </c>
      <c r="R63" t="s">
        <v>79</v>
      </c>
      <c r="S63" t="s">
        <v>24</v>
      </c>
      <c r="T63" t="s">
        <v>459</v>
      </c>
      <c r="U63" t="s">
        <v>43</v>
      </c>
      <c r="V63" t="s">
        <v>80</v>
      </c>
      <c r="W63">
        <v>26300</v>
      </c>
      <c r="X63" t="s">
        <v>81</v>
      </c>
      <c r="Y63">
        <v>150</v>
      </c>
      <c r="Z63" t="s">
        <v>521</v>
      </c>
      <c r="AA63" t="s">
        <v>521</v>
      </c>
      <c r="AB63" t="s">
        <v>83</v>
      </c>
      <c r="AC63" t="s">
        <v>84</v>
      </c>
      <c r="AD63">
        <f>_xlfn.XLOOKUP(MIS[[#This Row],[TRADING SYMBOL]],[1]Sheet1!$D:$D,[1]Sheet1!$C:$C)</f>
        <v>3.7</v>
      </c>
      <c r="AE63">
        <f>MIS[[#This Row],[OrderAverageTradedPrice]]*MIS[[#This Row],[OrderQuantity]]</f>
        <v>525</v>
      </c>
      <c r="AF63">
        <f>MIS[[#This Row],[LTP]]*MIS[[#This Row],[OrderQuantity]]</f>
        <v>555</v>
      </c>
      <c r="AG63">
        <f>IF(MIS[[#This Row],[OrderSide]]="SELL",MIS[[#This Row],[VALUE]]-MIS[[#This Row],[LIVE_VALUE]],MIS[[#This Row],[LIVE_VALUE]]-MIS[[#This Row],[VALUE]])</f>
        <v>30</v>
      </c>
      <c r="AH63" t="str" cm="1">
        <f t="array" ref="AH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3" t="str">
        <f>MIS[[#This Row],[TRADING SYMBOL]]</f>
        <v>NIFTY2552226300CE</v>
      </c>
      <c r="AJ63" t="str">
        <f>IF(RIGHT(MIS[[#This Row],[Main/Hedge]],4)="MAIN","MAIN","HEDGE")</f>
        <v>HEDGE</v>
      </c>
      <c r="AK63" t="str" cm="1">
        <f t="array" ref="AK63">_xlfn._xlws.FILTER(Table4[Column1],ISNUMBER(SEARCH(Table4[Column1],MIS[[#This Row],[OrderUniqueIdentifier]])),"")</f>
        <v>VWAP</v>
      </c>
    </row>
    <row r="64" spans="1:37" x14ac:dyDescent="0.25">
      <c r="A64" t="s">
        <v>71</v>
      </c>
      <c r="B64" t="s">
        <v>873</v>
      </c>
      <c r="C64" t="s">
        <v>877</v>
      </c>
      <c r="D64" t="s">
        <v>72</v>
      </c>
      <c r="E64" t="s">
        <v>123</v>
      </c>
      <c r="F64" t="s">
        <v>98</v>
      </c>
      <c r="G64" t="s">
        <v>74</v>
      </c>
      <c r="H64" t="s">
        <v>75</v>
      </c>
      <c r="I64" t="s">
        <v>76</v>
      </c>
      <c r="J64" t="s">
        <v>77</v>
      </c>
      <c r="K64">
        <v>20</v>
      </c>
      <c r="L64" t="s">
        <v>77</v>
      </c>
      <c r="M64" t="s">
        <v>78</v>
      </c>
      <c r="N64" t="s">
        <v>523</v>
      </c>
      <c r="O64" t="s">
        <v>520</v>
      </c>
      <c r="P64" t="s">
        <v>520</v>
      </c>
      <c r="Q64" t="s">
        <v>124</v>
      </c>
      <c r="R64" t="s">
        <v>79</v>
      </c>
      <c r="S64" t="s">
        <v>99</v>
      </c>
      <c r="T64" t="s">
        <v>125</v>
      </c>
      <c r="U64" t="s">
        <v>100</v>
      </c>
      <c r="V64" t="s">
        <v>80</v>
      </c>
      <c r="W64">
        <v>78500</v>
      </c>
      <c r="X64" t="s">
        <v>85</v>
      </c>
      <c r="Y64">
        <v>20</v>
      </c>
      <c r="Z64" t="s">
        <v>521</v>
      </c>
      <c r="AA64" t="s">
        <v>521</v>
      </c>
      <c r="AB64" t="s">
        <v>87</v>
      </c>
      <c r="AC64" t="s">
        <v>84</v>
      </c>
      <c r="AD64">
        <f>_xlfn.XLOOKUP(MIS[[#This Row],[TRADING SYMBOL]],[1]Sheet1!$D:$D,[1]Sheet1!$C:$C)</f>
        <v>11.6</v>
      </c>
      <c r="AE64">
        <f>MIS[[#This Row],[OrderAverageTradedPrice]]*MIS[[#This Row],[OrderQuantity]]</f>
        <v>408</v>
      </c>
      <c r="AF64">
        <f>MIS[[#This Row],[LTP]]*MIS[[#This Row],[OrderQuantity]]</f>
        <v>232</v>
      </c>
      <c r="AG64">
        <f>IF(MIS[[#This Row],[OrderSide]]="SELL",MIS[[#This Row],[VALUE]]-MIS[[#This Row],[LIVE_VALUE]],MIS[[#This Row],[LIVE_VALUE]]-MIS[[#This Row],[VALUE]])</f>
        <v>-176</v>
      </c>
      <c r="AH64" t="str" cm="1">
        <f t="array" ref="AH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" t="str">
        <f>MIS[[#This Row],[TRADING SYMBOL]]</f>
        <v>SENSEX2552078500PE</v>
      </c>
      <c r="AJ64" t="str">
        <f>IF(RIGHT(MIS[[#This Row],[Main/Hedge]],4)="MAIN","MAIN","HEDGE")</f>
        <v>HEDGE</v>
      </c>
      <c r="AK64" t="str" cm="1">
        <f t="array" ref="AK64">_xlfn._xlws.FILTER(Table4[Column1],ISNUMBER(SEARCH(Table4[Column1],MIS[[#This Row],[OrderUniqueIdentifier]])),"")</f>
        <v>XYT</v>
      </c>
    </row>
    <row r="65" spans="1:37" x14ac:dyDescent="0.25">
      <c r="A65" t="s">
        <v>71</v>
      </c>
      <c r="B65" t="s">
        <v>916</v>
      </c>
      <c r="C65" t="s">
        <v>917</v>
      </c>
      <c r="D65" t="s">
        <v>72</v>
      </c>
      <c r="E65" t="s">
        <v>465</v>
      </c>
      <c r="F65" t="s">
        <v>98</v>
      </c>
      <c r="G65" t="s">
        <v>74</v>
      </c>
      <c r="H65" t="s">
        <v>75</v>
      </c>
      <c r="I65" t="s">
        <v>76</v>
      </c>
      <c r="J65" t="s">
        <v>77</v>
      </c>
      <c r="K65">
        <v>20</v>
      </c>
      <c r="L65" t="s">
        <v>77</v>
      </c>
      <c r="M65" t="s">
        <v>78</v>
      </c>
      <c r="N65" t="s">
        <v>586</v>
      </c>
      <c r="O65" t="s">
        <v>503</v>
      </c>
      <c r="P65" t="s">
        <v>520</v>
      </c>
      <c r="Q65" t="s">
        <v>469</v>
      </c>
      <c r="R65" t="s">
        <v>79</v>
      </c>
      <c r="S65" t="s">
        <v>99</v>
      </c>
      <c r="T65" t="s">
        <v>470</v>
      </c>
      <c r="U65" t="s">
        <v>100</v>
      </c>
      <c r="V65" t="s">
        <v>80</v>
      </c>
      <c r="W65">
        <v>85900</v>
      </c>
      <c r="X65" t="s">
        <v>81</v>
      </c>
      <c r="Y65">
        <v>20</v>
      </c>
      <c r="Z65" t="s">
        <v>506</v>
      </c>
      <c r="AA65" t="s">
        <v>521</v>
      </c>
      <c r="AB65" t="s">
        <v>83</v>
      </c>
      <c r="AC65" t="s">
        <v>84</v>
      </c>
      <c r="AD65">
        <f>_xlfn.XLOOKUP(MIS[[#This Row],[TRADING SYMBOL]],[1]Sheet1!$D:$D,[1]Sheet1!$C:$C)</f>
        <v>6.35</v>
      </c>
      <c r="AE65">
        <f>MIS[[#This Row],[OrderAverageTradedPrice]]*MIS[[#This Row],[OrderQuantity]]</f>
        <v>143</v>
      </c>
      <c r="AF65">
        <f>MIS[[#This Row],[LTP]]*MIS[[#This Row],[OrderQuantity]]</f>
        <v>127</v>
      </c>
      <c r="AG65">
        <f>IF(MIS[[#This Row],[OrderSide]]="SELL",MIS[[#This Row],[VALUE]]-MIS[[#This Row],[LIVE_VALUE]],MIS[[#This Row],[LIVE_VALUE]]-MIS[[#This Row],[VALUE]])</f>
        <v>-16</v>
      </c>
      <c r="AH65" t="str" cm="1">
        <f t="array" ref="AH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" t="str">
        <f>MIS[[#This Row],[TRADING SYMBOL]]</f>
        <v>SENSEX2552085900CE</v>
      </c>
      <c r="AJ65" t="str">
        <f>IF(RIGHT(MIS[[#This Row],[Main/Hedge]],4)="MAIN","MAIN","HEDGE")</f>
        <v>HEDGE</v>
      </c>
      <c r="AK65" t="str" cm="1">
        <f t="array" ref="AK65">_xlfn._xlws.FILTER(Table4[Column1],ISNUMBER(SEARCH(Table4[Column1],MIS[[#This Row],[OrderUniqueIdentifier]])),"")</f>
        <v>XYT</v>
      </c>
    </row>
    <row r="66" spans="1:37" x14ac:dyDescent="0.25">
      <c r="A66" t="s">
        <v>71</v>
      </c>
      <c r="B66" t="s">
        <v>916</v>
      </c>
      <c r="C66" t="s">
        <v>921</v>
      </c>
      <c r="D66" t="s">
        <v>72</v>
      </c>
      <c r="E66" t="s">
        <v>456</v>
      </c>
      <c r="F66" t="s">
        <v>73</v>
      </c>
      <c r="G66" t="s">
        <v>74</v>
      </c>
      <c r="H66" t="s">
        <v>75</v>
      </c>
      <c r="I66" t="s">
        <v>76</v>
      </c>
      <c r="J66" t="s">
        <v>77</v>
      </c>
      <c r="K66">
        <v>150</v>
      </c>
      <c r="L66" t="s">
        <v>77</v>
      </c>
      <c r="M66" t="s">
        <v>78</v>
      </c>
      <c r="N66" t="s">
        <v>335</v>
      </c>
      <c r="O66" t="s">
        <v>520</v>
      </c>
      <c r="P66" t="s">
        <v>520</v>
      </c>
      <c r="Q66" t="s">
        <v>458</v>
      </c>
      <c r="R66" t="s">
        <v>79</v>
      </c>
      <c r="S66" t="s">
        <v>24</v>
      </c>
      <c r="T66" t="s">
        <v>459</v>
      </c>
      <c r="U66" t="s">
        <v>43</v>
      </c>
      <c r="V66" t="s">
        <v>80</v>
      </c>
      <c r="W66">
        <v>26300</v>
      </c>
      <c r="X66" t="s">
        <v>81</v>
      </c>
      <c r="Y66">
        <v>150</v>
      </c>
      <c r="Z66" t="s">
        <v>521</v>
      </c>
      <c r="AA66" t="s">
        <v>521</v>
      </c>
      <c r="AB66" t="s">
        <v>83</v>
      </c>
      <c r="AC66" t="s">
        <v>84</v>
      </c>
      <c r="AD66">
        <f>_xlfn.XLOOKUP(MIS[[#This Row],[TRADING SYMBOL]],[1]Sheet1!$D:$D,[1]Sheet1!$C:$C)</f>
        <v>3.7</v>
      </c>
      <c r="AE66">
        <f>MIS[[#This Row],[OrderAverageTradedPrice]]*MIS[[#This Row],[OrderQuantity]]</f>
        <v>517.5</v>
      </c>
      <c r="AF66">
        <f>MIS[[#This Row],[LTP]]*MIS[[#This Row],[OrderQuantity]]</f>
        <v>555</v>
      </c>
      <c r="AG66">
        <f>IF(MIS[[#This Row],[OrderSide]]="SELL",MIS[[#This Row],[VALUE]]-MIS[[#This Row],[LIVE_VALUE]],MIS[[#This Row],[LIVE_VALUE]]-MIS[[#This Row],[VALUE]])</f>
        <v>37.5</v>
      </c>
      <c r="AH66" t="str" cm="1">
        <f t="array" ref="AH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6" t="str">
        <f>MIS[[#This Row],[TRADING SYMBOL]]</f>
        <v>NIFTY2552226300CE</v>
      </c>
      <c r="AJ66" t="str">
        <f>IF(RIGHT(MIS[[#This Row],[Main/Hedge]],4)="MAIN","MAIN","HEDGE")</f>
        <v>HEDGE</v>
      </c>
      <c r="AK66" t="str" cm="1">
        <f t="array" ref="AK66">_xlfn._xlws.FILTER(Table4[Column1],ISNUMBER(SEARCH(Table4[Column1],MIS[[#This Row],[OrderUniqueIdentifier]])),"")</f>
        <v>VWAP</v>
      </c>
    </row>
    <row r="67" spans="1:37" x14ac:dyDescent="0.25">
      <c r="A67" t="s">
        <v>71</v>
      </c>
      <c r="B67" t="s">
        <v>923</v>
      </c>
      <c r="C67" t="s">
        <v>927</v>
      </c>
      <c r="D67" t="s">
        <v>72</v>
      </c>
      <c r="E67" t="s">
        <v>501</v>
      </c>
      <c r="F67" t="s">
        <v>98</v>
      </c>
      <c r="G67" t="s">
        <v>74</v>
      </c>
      <c r="H67" t="s">
        <v>75</v>
      </c>
      <c r="I67" t="s">
        <v>76</v>
      </c>
      <c r="J67" t="s">
        <v>77</v>
      </c>
      <c r="K67">
        <v>60</v>
      </c>
      <c r="L67" t="s">
        <v>77</v>
      </c>
      <c r="M67" t="s">
        <v>78</v>
      </c>
      <c r="N67" t="s">
        <v>719</v>
      </c>
      <c r="O67" t="s">
        <v>503</v>
      </c>
      <c r="P67" t="s">
        <v>520</v>
      </c>
      <c r="Q67" t="s">
        <v>504</v>
      </c>
      <c r="R67" t="s">
        <v>79</v>
      </c>
      <c r="S67" t="s">
        <v>99</v>
      </c>
      <c r="T67" t="s">
        <v>505</v>
      </c>
      <c r="U67" t="s">
        <v>100</v>
      </c>
      <c r="V67" t="s">
        <v>80</v>
      </c>
      <c r="W67">
        <v>78400</v>
      </c>
      <c r="X67" t="s">
        <v>85</v>
      </c>
      <c r="Y67">
        <v>60</v>
      </c>
      <c r="Z67" t="s">
        <v>506</v>
      </c>
      <c r="AA67" t="s">
        <v>521</v>
      </c>
      <c r="AB67" t="s">
        <v>87</v>
      </c>
      <c r="AC67" t="s">
        <v>84</v>
      </c>
      <c r="AD67">
        <f>_xlfn.XLOOKUP(MIS[[#This Row],[TRADING SYMBOL]],[1]Sheet1!$D:$D,[1]Sheet1!$C:$C)</f>
        <v>11.1</v>
      </c>
      <c r="AE67">
        <f>MIS[[#This Row],[OrderAverageTradedPrice]]*MIS[[#This Row],[OrderQuantity]]</f>
        <v>1167</v>
      </c>
      <c r="AF67">
        <f>MIS[[#This Row],[LTP]]*MIS[[#This Row],[OrderQuantity]]</f>
        <v>666</v>
      </c>
      <c r="AG67">
        <f>IF(MIS[[#This Row],[OrderSide]]="SELL",MIS[[#This Row],[VALUE]]-MIS[[#This Row],[LIVE_VALUE]],MIS[[#This Row],[LIVE_VALUE]]-MIS[[#This Row],[VALUE]])</f>
        <v>-501</v>
      </c>
      <c r="AH67" t="str" cm="1">
        <f t="array" ref="AH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" t="str">
        <f>MIS[[#This Row],[TRADING SYMBOL]]</f>
        <v>SENSEX2552078400PE</v>
      </c>
      <c r="AJ67" t="str">
        <f>IF(RIGHT(MIS[[#This Row],[Main/Hedge]],4)="MAIN","MAIN","HEDGE")</f>
        <v>HEDGE</v>
      </c>
      <c r="AK67" t="str" cm="1">
        <f t="array" ref="AK67">_xlfn._xlws.FILTER(Table4[Column1],ISNUMBER(SEARCH(Table4[Column1],MIS[[#This Row],[OrderUniqueIdentifier]])),"")</f>
        <v>XYT</v>
      </c>
    </row>
    <row r="68" spans="1:37" x14ac:dyDescent="0.25">
      <c r="A68" t="s">
        <v>71</v>
      </c>
      <c r="B68" t="s">
        <v>940</v>
      </c>
      <c r="C68" t="s">
        <v>941</v>
      </c>
      <c r="D68" t="s">
        <v>72</v>
      </c>
      <c r="E68" t="s">
        <v>456</v>
      </c>
      <c r="F68" t="s">
        <v>73</v>
      </c>
      <c r="G68" t="s">
        <v>74</v>
      </c>
      <c r="H68" t="s">
        <v>75</v>
      </c>
      <c r="I68" t="s">
        <v>76</v>
      </c>
      <c r="J68" t="s">
        <v>77</v>
      </c>
      <c r="K68">
        <v>450</v>
      </c>
      <c r="L68" t="s">
        <v>77</v>
      </c>
      <c r="M68" t="s">
        <v>78</v>
      </c>
      <c r="N68" t="s">
        <v>335</v>
      </c>
      <c r="O68" t="s">
        <v>520</v>
      </c>
      <c r="P68" t="s">
        <v>520</v>
      </c>
      <c r="Q68" t="s">
        <v>458</v>
      </c>
      <c r="R68" t="s">
        <v>79</v>
      </c>
      <c r="S68" t="s">
        <v>24</v>
      </c>
      <c r="T68" t="s">
        <v>459</v>
      </c>
      <c r="U68" t="s">
        <v>43</v>
      </c>
      <c r="V68" t="s">
        <v>80</v>
      </c>
      <c r="W68">
        <v>26300</v>
      </c>
      <c r="X68" t="s">
        <v>81</v>
      </c>
      <c r="Y68">
        <v>450</v>
      </c>
      <c r="Z68" t="s">
        <v>521</v>
      </c>
      <c r="AA68" t="s">
        <v>521</v>
      </c>
      <c r="AB68" t="s">
        <v>83</v>
      </c>
      <c r="AC68" t="s">
        <v>84</v>
      </c>
      <c r="AD68">
        <f>_xlfn.XLOOKUP(MIS[[#This Row],[TRADING SYMBOL]],[1]Sheet1!$D:$D,[1]Sheet1!$C:$C)</f>
        <v>3.7</v>
      </c>
      <c r="AE68">
        <f>MIS[[#This Row],[OrderAverageTradedPrice]]*MIS[[#This Row],[OrderQuantity]]</f>
        <v>1552.5</v>
      </c>
      <c r="AF68">
        <f>MIS[[#This Row],[LTP]]*MIS[[#This Row],[OrderQuantity]]</f>
        <v>1665</v>
      </c>
      <c r="AG68">
        <f>IF(MIS[[#This Row],[OrderSide]]="SELL",MIS[[#This Row],[VALUE]]-MIS[[#This Row],[LIVE_VALUE]],MIS[[#This Row],[LIVE_VALUE]]-MIS[[#This Row],[VALUE]])</f>
        <v>112.5</v>
      </c>
      <c r="AH68" t="str" cm="1">
        <f t="array" ref="AH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8" t="str">
        <f>MIS[[#This Row],[TRADING SYMBOL]]</f>
        <v>NIFTY2552226300CE</v>
      </c>
      <c r="AJ68" t="str">
        <f>IF(RIGHT(MIS[[#This Row],[Main/Hedge]],4)="MAIN","MAIN","HEDGE")</f>
        <v>HEDGE</v>
      </c>
      <c r="AK68" t="str" cm="1">
        <f t="array" ref="AK68">_xlfn._xlws.FILTER(Table4[Column1],ISNUMBER(SEARCH(Table4[Column1],MIS[[#This Row],[OrderUniqueIdentifier]])),"")</f>
        <v>VWAP</v>
      </c>
    </row>
    <row r="69" spans="1:37" x14ac:dyDescent="0.25">
      <c r="A69" t="s">
        <v>71</v>
      </c>
      <c r="B69" t="s">
        <v>940</v>
      </c>
      <c r="C69" t="s">
        <v>943</v>
      </c>
      <c r="D69" t="s">
        <v>72</v>
      </c>
      <c r="E69" t="s">
        <v>465</v>
      </c>
      <c r="F69" t="s">
        <v>98</v>
      </c>
      <c r="G69" t="s">
        <v>74</v>
      </c>
      <c r="H69" t="s">
        <v>75</v>
      </c>
      <c r="I69" t="s">
        <v>76</v>
      </c>
      <c r="J69" t="s">
        <v>77</v>
      </c>
      <c r="K69">
        <v>60</v>
      </c>
      <c r="L69" t="s">
        <v>77</v>
      </c>
      <c r="M69" t="s">
        <v>78</v>
      </c>
      <c r="N69" t="s">
        <v>586</v>
      </c>
      <c r="O69" t="s">
        <v>503</v>
      </c>
      <c r="P69" t="s">
        <v>520</v>
      </c>
      <c r="Q69" t="s">
        <v>469</v>
      </c>
      <c r="R69" t="s">
        <v>79</v>
      </c>
      <c r="S69" t="s">
        <v>99</v>
      </c>
      <c r="T69" t="s">
        <v>470</v>
      </c>
      <c r="U69" t="s">
        <v>100</v>
      </c>
      <c r="V69" t="s">
        <v>80</v>
      </c>
      <c r="W69">
        <v>85900</v>
      </c>
      <c r="X69" t="s">
        <v>81</v>
      </c>
      <c r="Y69">
        <v>60</v>
      </c>
      <c r="Z69" t="s">
        <v>506</v>
      </c>
      <c r="AA69" t="s">
        <v>521</v>
      </c>
      <c r="AB69" t="s">
        <v>83</v>
      </c>
      <c r="AC69" t="s">
        <v>84</v>
      </c>
      <c r="AD69">
        <f>_xlfn.XLOOKUP(MIS[[#This Row],[TRADING SYMBOL]],[1]Sheet1!$D:$D,[1]Sheet1!$C:$C)</f>
        <v>6.35</v>
      </c>
      <c r="AE69">
        <f>MIS[[#This Row],[OrderAverageTradedPrice]]*MIS[[#This Row],[OrderQuantity]]</f>
        <v>429</v>
      </c>
      <c r="AF69">
        <f>MIS[[#This Row],[LTP]]*MIS[[#This Row],[OrderQuantity]]</f>
        <v>381</v>
      </c>
      <c r="AG69">
        <f>IF(MIS[[#This Row],[OrderSide]]="SELL",MIS[[#This Row],[VALUE]]-MIS[[#This Row],[LIVE_VALUE]],MIS[[#This Row],[LIVE_VALUE]]-MIS[[#This Row],[VALUE]])</f>
        <v>-48</v>
      </c>
      <c r="AH69" t="str" cm="1">
        <f t="array" ref="AH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" t="str">
        <f>MIS[[#This Row],[TRADING SYMBOL]]</f>
        <v>SENSEX2552085900CE</v>
      </c>
      <c r="AJ69" t="str">
        <f>IF(RIGHT(MIS[[#This Row],[Main/Hedge]],4)="MAIN","MAIN","HEDGE")</f>
        <v>HEDGE</v>
      </c>
      <c r="AK69" t="str" cm="1">
        <f t="array" ref="AK69">_xlfn._xlws.FILTER(Table4[Column1],ISNUMBER(SEARCH(Table4[Column1],MIS[[#This Row],[OrderUniqueIdentifier]])),"")</f>
        <v>XYT</v>
      </c>
    </row>
    <row r="70" spans="1:37" x14ac:dyDescent="0.25">
      <c r="A70" t="s">
        <v>71</v>
      </c>
      <c r="B70" t="s">
        <v>940</v>
      </c>
      <c r="C70" t="s">
        <v>944</v>
      </c>
      <c r="D70" t="s">
        <v>72</v>
      </c>
      <c r="E70" t="s">
        <v>501</v>
      </c>
      <c r="F70" t="s">
        <v>98</v>
      </c>
      <c r="G70" t="s">
        <v>74</v>
      </c>
      <c r="H70" t="s">
        <v>75</v>
      </c>
      <c r="I70" t="s">
        <v>76</v>
      </c>
      <c r="J70" t="s">
        <v>77</v>
      </c>
      <c r="K70">
        <v>60</v>
      </c>
      <c r="L70" t="s">
        <v>77</v>
      </c>
      <c r="M70" t="s">
        <v>78</v>
      </c>
      <c r="N70" t="s">
        <v>719</v>
      </c>
      <c r="O70" t="s">
        <v>503</v>
      </c>
      <c r="P70" t="s">
        <v>520</v>
      </c>
      <c r="Q70" t="s">
        <v>504</v>
      </c>
      <c r="R70" t="s">
        <v>79</v>
      </c>
      <c r="S70" t="s">
        <v>99</v>
      </c>
      <c r="T70" t="s">
        <v>505</v>
      </c>
      <c r="U70" t="s">
        <v>100</v>
      </c>
      <c r="V70" t="s">
        <v>80</v>
      </c>
      <c r="W70">
        <v>78400</v>
      </c>
      <c r="X70" t="s">
        <v>85</v>
      </c>
      <c r="Y70">
        <v>60</v>
      </c>
      <c r="Z70" t="s">
        <v>506</v>
      </c>
      <c r="AA70" t="s">
        <v>521</v>
      </c>
      <c r="AB70" t="s">
        <v>87</v>
      </c>
      <c r="AC70" t="s">
        <v>84</v>
      </c>
      <c r="AD70">
        <f>_xlfn.XLOOKUP(MIS[[#This Row],[TRADING SYMBOL]],[1]Sheet1!$D:$D,[1]Sheet1!$C:$C)</f>
        <v>11.1</v>
      </c>
      <c r="AE70">
        <f>MIS[[#This Row],[OrderAverageTradedPrice]]*MIS[[#This Row],[OrderQuantity]]</f>
        <v>1167</v>
      </c>
      <c r="AF70">
        <f>MIS[[#This Row],[LTP]]*MIS[[#This Row],[OrderQuantity]]</f>
        <v>666</v>
      </c>
      <c r="AG70">
        <f>IF(MIS[[#This Row],[OrderSide]]="SELL",MIS[[#This Row],[VALUE]]-MIS[[#This Row],[LIVE_VALUE]],MIS[[#This Row],[LIVE_VALUE]]-MIS[[#This Row],[VALUE]])</f>
        <v>-501</v>
      </c>
      <c r="AH70" t="str" cm="1">
        <f t="array" ref="AH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" t="str">
        <f>MIS[[#This Row],[TRADING SYMBOL]]</f>
        <v>SENSEX2552078400PE</v>
      </c>
      <c r="AJ70" t="str">
        <f>IF(RIGHT(MIS[[#This Row],[Main/Hedge]],4)="MAIN","MAIN","HEDGE")</f>
        <v>HEDGE</v>
      </c>
      <c r="AK70" t="str" cm="1">
        <f t="array" ref="AK70">_xlfn._xlws.FILTER(Table4[Column1],ISNUMBER(SEARCH(Table4[Column1],MIS[[#This Row],[OrderUniqueIdentifier]])),"")</f>
        <v>XYT</v>
      </c>
    </row>
    <row r="71" spans="1:37" x14ac:dyDescent="0.25">
      <c r="A71" t="s">
        <v>71</v>
      </c>
      <c r="B71" t="s">
        <v>960</v>
      </c>
      <c r="C71" t="s">
        <v>961</v>
      </c>
      <c r="D71" t="s">
        <v>72</v>
      </c>
      <c r="E71" t="s">
        <v>456</v>
      </c>
      <c r="F71" t="s">
        <v>73</v>
      </c>
      <c r="G71" t="s">
        <v>74</v>
      </c>
      <c r="H71" t="s">
        <v>75</v>
      </c>
      <c r="I71" t="s">
        <v>76</v>
      </c>
      <c r="J71" t="s">
        <v>77</v>
      </c>
      <c r="K71">
        <v>225</v>
      </c>
      <c r="L71" t="s">
        <v>77</v>
      </c>
      <c r="M71" t="s">
        <v>78</v>
      </c>
      <c r="N71" t="s">
        <v>335</v>
      </c>
      <c r="O71" t="s">
        <v>520</v>
      </c>
      <c r="P71" t="s">
        <v>520</v>
      </c>
      <c r="Q71" t="s">
        <v>458</v>
      </c>
      <c r="R71" t="s">
        <v>79</v>
      </c>
      <c r="S71" t="s">
        <v>24</v>
      </c>
      <c r="T71" t="s">
        <v>459</v>
      </c>
      <c r="U71" t="s">
        <v>43</v>
      </c>
      <c r="V71" t="s">
        <v>80</v>
      </c>
      <c r="W71">
        <v>26300</v>
      </c>
      <c r="X71" t="s">
        <v>81</v>
      </c>
      <c r="Y71">
        <v>225</v>
      </c>
      <c r="Z71" t="s">
        <v>521</v>
      </c>
      <c r="AA71" t="s">
        <v>521</v>
      </c>
      <c r="AB71" t="s">
        <v>83</v>
      </c>
      <c r="AC71" t="s">
        <v>84</v>
      </c>
      <c r="AD71">
        <f>_xlfn.XLOOKUP(MIS[[#This Row],[TRADING SYMBOL]],[1]Sheet1!$D:$D,[1]Sheet1!$C:$C)</f>
        <v>3.7</v>
      </c>
      <c r="AE71">
        <f>MIS[[#This Row],[OrderAverageTradedPrice]]*MIS[[#This Row],[OrderQuantity]]</f>
        <v>776.25</v>
      </c>
      <c r="AF71">
        <f>MIS[[#This Row],[LTP]]*MIS[[#This Row],[OrderQuantity]]</f>
        <v>832.5</v>
      </c>
      <c r="AG71">
        <f>IF(MIS[[#This Row],[OrderSide]]="SELL",MIS[[#This Row],[VALUE]]-MIS[[#This Row],[LIVE_VALUE]],MIS[[#This Row],[LIVE_VALUE]]-MIS[[#This Row],[VALUE]])</f>
        <v>56.25</v>
      </c>
      <c r="AH71" t="str" cm="1">
        <f t="array" ref="AH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1" t="str">
        <f>MIS[[#This Row],[TRADING SYMBOL]]</f>
        <v>NIFTY2552226300CE</v>
      </c>
      <c r="AJ71" t="str">
        <f>IF(RIGHT(MIS[[#This Row],[Main/Hedge]],4)="MAIN","MAIN","HEDGE")</f>
        <v>HEDGE</v>
      </c>
      <c r="AK71" t="str" cm="1">
        <f t="array" ref="AK71">_xlfn._xlws.FILTER(Table4[Column1],ISNUMBER(SEARCH(Table4[Column1],MIS[[#This Row],[OrderUniqueIdentifier]])),"")</f>
        <v>VWAP</v>
      </c>
    </row>
    <row r="72" spans="1:37" x14ac:dyDescent="0.25">
      <c r="A72" t="s">
        <v>71</v>
      </c>
      <c r="B72" t="s">
        <v>960</v>
      </c>
      <c r="C72" t="s">
        <v>964</v>
      </c>
      <c r="D72" t="s">
        <v>72</v>
      </c>
      <c r="E72" t="s">
        <v>123</v>
      </c>
      <c r="F72" t="s">
        <v>98</v>
      </c>
      <c r="G72" t="s">
        <v>74</v>
      </c>
      <c r="H72" t="s">
        <v>75</v>
      </c>
      <c r="I72" t="s">
        <v>76</v>
      </c>
      <c r="J72" t="s">
        <v>77</v>
      </c>
      <c r="K72">
        <v>40</v>
      </c>
      <c r="L72" t="s">
        <v>77</v>
      </c>
      <c r="M72" t="s">
        <v>78</v>
      </c>
      <c r="N72" t="s">
        <v>192</v>
      </c>
      <c r="O72" t="s">
        <v>503</v>
      </c>
      <c r="P72" t="s">
        <v>520</v>
      </c>
      <c r="Q72" t="s">
        <v>124</v>
      </c>
      <c r="R72" t="s">
        <v>79</v>
      </c>
      <c r="S72" t="s">
        <v>99</v>
      </c>
      <c r="T72" t="s">
        <v>125</v>
      </c>
      <c r="U72" t="s">
        <v>100</v>
      </c>
      <c r="V72" t="s">
        <v>80</v>
      </c>
      <c r="W72">
        <v>78500</v>
      </c>
      <c r="X72" t="s">
        <v>85</v>
      </c>
      <c r="Y72">
        <v>40</v>
      </c>
      <c r="Z72" t="s">
        <v>506</v>
      </c>
      <c r="AA72" t="s">
        <v>521</v>
      </c>
      <c r="AB72" t="s">
        <v>87</v>
      </c>
      <c r="AC72" t="s">
        <v>84</v>
      </c>
      <c r="AD72">
        <f>_xlfn.XLOOKUP(MIS[[#This Row],[TRADING SYMBOL]],[1]Sheet1!$D:$D,[1]Sheet1!$C:$C)</f>
        <v>11.6</v>
      </c>
      <c r="AE72">
        <f>MIS[[#This Row],[OrderAverageTradedPrice]]*MIS[[#This Row],[OrderQuantity]]</f>
        <v>820</v>
      </c>
      <c r="AF72">
        <f>MIS[[#This Row],[LTP]]*MIS[[#This Row],[OrderQuantity]]</f>
        <v>464</v>
      </c>
      <c r="AG72">
        <f>IF(MIS[[#This Row],[OrderSide]]="SELL",MIS[[#This Row],[VALUE]]-MIS[[#This Row],[LIVE_VALUE]],MIS[[#This Row],[LIVE_VALUE]]-MIS[[#This Row],[VALUE]])</f>
        <v>-356</v>
      </c>
      <c r="AH72" t="str" cm="1">
        <f t="array" ref="AH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" t="str">
        <f>MIS[[#This Row],[TRADING SYMBOL]]</f>
        <v>SENSEX2552078500PE</v>
      </c>
      <c r="AJ72" t="str">
        <f>IF(RIGHT(MIS[[#This Row],[Main/Hedge]],4)="MAIN","MAIN","HEDGE")</f>
        <v>HEDGE</v>
      </c>
      <c r="AK72" t="str" cm="1">
        <f t="array" ref="AK72">_xlfn._xlws.FILTER(Table4[Column1],ISNUMBER(SEARCH(Table4[Column1],MIS[[#This Row],[OrderUniqueIdentifier]])),"")</f>
        <v>XYT</v>
      </c>
    </row>
    <row r="73" spans="1:37" x14ac:dyDescent="0.25">
      <c r="A73" t="s">
        <v>71</v>
      </c>
      <c r="B73" t="s">
        <v>978</v>
      </c>
      <c r="C73" t="s">
        <v>981</v>
      </c>
      <c r="D73" t="s">
        <v>72</v>
      </c>
      <c r="E73" t="s">
        <v>465</v>
      </c>
      <c r="F73" t="s">
        <v>98</v>
      </c>
      <c r="G73" t="s">
        <v>74</v>
      </c>
      <c r="H73" t="s">
        <v>75</v>
      </c>
      <c r="I73" t="s">
        <v>76</v>
      </c>
      <c r="J73" t="s">
        <v>77</v>
      </c>
      <c r="K73">
        <v>20</v>
      </c>
      <c r="L73" t="s">
        <v>77</v>
      </c>
      <c r="M73" t="s">
        <v>78</v>
      </c>
      <c r="N73" t="s">
        <v>466</v>
      </c>
      <c r="O73" t="s">
        <v>520</v>
      </c>
      <c r="P73" t="s">
        <v>520</v>
      </c>
      <c r="Q73" t="s">
        <v>469</v>
      </c>
      <c r="R73" t="s">
        <v>79</v>
      </c>
      <c r="S73" t="s">
        <v>99</v>
      </c>
      <c r="T73" t="s">
        <v>470</v>
      </c>
      <c r="U73" t="s">
        <v>100</v>
      </c>
      <c r="V73" t="s">
        <v>80</v>
      </c>
      <c r="W73">
        <v>85900</v>
      </c>
      <c r="X73" t="s">
        <v>81</v>
      </c>
      <c r="Y73">
        <v>20</v>
      </c>
      <c r="Z73" t="s">
        <v>521</v>
      </c>
      <c r="AA73" t="s">
        <v>521</v>
      </c>
      <c r="AB73" t="s">
        <v>83</v>
      </c>
      <c r="AC73" t="s">
        <v>84</v>
      </c>
      <c r="AD73">
        <f>_xlfn.XLOOKUP(MIS[[#This Row],[TRADING SYMBOL]],[1]Sheet1!$D:$D,[1]Sheet1!$C:$C)</f>
        <v>6.35</v>
      </c>
      <c r="AE73">
        <f>MIS[[#This Row],[OrderAverageTradedPrice]]*MIS[[#This Row],[OrderQuantity]]</f>
        <v>144</v>
      </c>
      <c r="AF73">
        <f>MIS[[#This Row],[LTP]]*MIS[[#This Row],[OrderQuantity]]</f>
        <v>127</v>
      </c>
      <c r="AG73">
        <f>IF(MIS[[#This Row],[OrderSide]]="SELL",MIS[[#This Row],[VALUE]]-MIS[[#This Row],[LIVE_VALUE]],MIS[[#This Row],[LIVE_VALUE]]-MIS[[#This Row],[VALUE]])</f>
        <v>-17</v>
      </c>
      <c r="AH73" t="str" cm="1">
        <f t="array" ref="AH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" t="str">
        <f>MIS[[#This Row],[TRADING SYMBOL]]</f>
        <v>SENSEX2552085900CE</v>
      </c>
      <c r="AJ73" t="str">
        <f>IF(RIGHT(MIS[[#This Row],[Main/Hedge]],4)="MAIN","MAIN","HEDGE")</f>
        <v>HEDGE</v>
      </c>
      <c r="AK73" t="str" cm="1">
        <f t="array" ref="AK73">_xlfn._xlws.FILTER(Table4[Column1],ISNUMBER(SEARCH(Table4[Column1],MIS[[#This Row],[OrderUniqueIdentifier]])),"")</f>
        <v>XYT</v>
      </c>
    </row>
    <row r="74" spans="1:37" x14ac:dyDescent="0.25">
      <c r="A74" t="s">
        <v>71</v>
      </c>
      <c r="B74" t="s">
        <v>986</v>
      </c>
      <c r="C74" t="s">
        <v>987</v>
      </c>
      <c r="D74" t="s">
        <v>72</v>
      </c>
      <c r="E74" t="s">
        <v>456</v>
      </c>
      <c r="F74" t="s">
        <v>73</v>
      </c>
      <c r="G74" t="s">
        <v>74</v>
      </c>
      <c r="H74" t="s">
        <v>75</v>
      </c>
      <c r="I74" t="s">
        <v>76</v>
      </c>
      <c r="J74" t="s">
        <v>77</v>
      </c>
      <c r="K74">
        <v>150</v>
      </c>
      <c r="L74" t="s">
        <v>77</v>
      </c>
      <c r="M74" t="s">
        <v>78</v>
      </c>
      <c r="N74" t="s">
        <v>335</v>
      </c>
      <c r="O74" t="s">
        <v>503</v>
      </c>
      <c r="P74" t="s">
        <v>520</v>
      </c>
      <c r="Q74" t="s">
        <v>458</v>
      </c>
      <c r="R74" t="s">
        <v>79</v>
      </c>
      <c r="S74" t="s">
        <v>24</v>
      </c>
      <c r="T74" t="s">
        <v>459</v>
      </c>
      <c r="U74" t="s">
        <v>43</v>
      </c>
      <c r="V74" t="s">
        <v>80</v>
      </c>
      <c r="W74">
        <v>26300</v>
      </c>
      <c r="X74" t="s">
        <v>81</v>
      </c>
      <c r="Y74">
        <v>150</v>
      </c>
      <c r="Z74" t="s">
        <v>506</v>
      </c>
      <c r="AA74" t="s">
        <v>521</v>
      </c>
      <c r="AB74" t="s">
        <v>83</v>
      </c>
      <c r="AC74" t="s">
        <v>84</v>
      </c>
      <c r="AD74">
        <f>_xlfn.XLOOKUP(MIS[[#This Row],[TRADING SYMBOL]],[1]Sheet1!$D:$D,[1]Sheet1!$C:$C)</f>
        <v>3.7</v>
      </c>
      <c r="AE74">
        <f>MIS[[#This Row],[OrderAverageTradedPrice]]*MIS[[#This Row],[OrderQuantity]]</f>
        <v>517.5</v>
      </c>
      <c r="AF74">
        <f>MIS[[#This Row],[LTP]]*MIS[[#This Row],[OrderQuantity]]</f>
        <v>555</v>
      </c>
      <c r="AG74">
        <f>IF(MIS[[#This Row],[OrderSide]]="SELL",MIS[[#This Row],[VALUE]]-MIS[[#This Row],[LIVE_VALUE]],MIS[[#This Row],[LIVE_VALUE]]-MIS[[#This Row],[VALUE]])</f>
        <v>37.5</v>
      </c>
      <c r="AH74" t="str" cm="1">
        <f t="array" ref="AH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4" t="str">
        <f>MIS[[#This Row],[TRADING SYMBOL]]</f>
        <v>NIFTY2552226300CE</v>
      </c>
      <c r="AJ74" t="str">
        <f>IF(RIGHT(MIS[[#This Row],[Main/Hedge]],4)="MAIN","MAIN","HEDGE")</f>
        <v>HEDGE</v>
      </c>
      <c r="AK74" t="str" cm="1">
        <f t="array" ref="AK74">_xlfn._xlws.FILTER(Table4[Column1],ISNUMBER(SEARCH(Table4[Column1],MIS[[#This Row],[OrderUniqueIdentifier]])),"")</f>
        <v>VWAP</v>
      </c>
    </row>
    <row r="75" spans="1:37" x14ac:dyDescent="0.25">
      <c r="A75" t="s">
        <v>71</v>
      </c>
      <c r="B75" t="s">
        <v>986</v>
      </c>
      <c r="C75" t="s">
        <v>988</v>
      </c>
      <c r="D75" t="s">
        <v>72</v>
      </c>
      <c r="E75" t="s">
        <v>461</v>
      </c>
      <c r="F75" t="s">
        <v>73</v>
      </c>
      <c r="G75" t="s">
        <v>74</v>
      </c>
      <c r="H75" t="s">
        <v>75</v>
      </c>
      <c r="I75" t="s">
        <v>76</v>
      </c>
      <c r="J75" t="s">
        <v>77</v>
      </c>
      <c r="K75">
        <v>150</v>
      </c>
      <c r="L75" t="s">
        <v>77</v>
      </c>
      <c r="M75" t="s">
        <v>78</v>
      </c>
      <c r="N75" t="s">
        <v>153</v>
      </c>
      <c r="O75" t="s">
        <v>520</v>
      </c>
      <c r="P75" t="s">
        <v>520</v>
      </c>
      <c r="Q75" t="s">
        <v>462</v>
      </c>
      <c r="R75" t="s">
        <v>79</v>
      </c>
      <c r="S75" t="s">
        <v>24</v>
      </c>
      <c r="T75" t="s">
        <v>463</v>
      </c>
      <c r="U75" t="s">
        <v>43</v>
      </c>
      <c r="V75" t="s">
        <v>80</v>
      </c>
      <c r="W75">
        <v>23700</v>
      </c>
      <c r="X75" t="s">
        <v>85</v>
      </c>
      <c r="Y75">
        <v>150</v>
      </c>
      <c r="Z75" t="s">
        <v>521</v>
      </c>
      <c r="AA75" t="s">
        <v>521</v>
      </c>
      <c r="AB75" t="s">
        <v>87</v>
      </c>
      <c r="AC75" t="s">
        <v>84</v>
      </c>
      <c r="AD75">
        <f>_xlfn.XLOOKUP(MIS[[#This Row],[TRADING SYMBOL]],[1]Sheet1!$D:$D,[1]Sheet1!$C:$C)</f>
        <v>7.6</v>
      </c>
      <c r="AE75">
        <f>MIS[[#This Row],[OrderAverageTradedPrice]]*MIS[[#This Row],[OrderQuantity]]</f>
        <v>1725</v>
      </c>
      <c r="AF75">
        <f>MIS[[#This Row],[LTP]]*MIS[[#This Row],[OrderQuantity]]</f>
        <v>1140</v>
      </c>
      <c r="AG75">
        <f>IF(MIS[[#This Row],[OrderSide]]="SELL",MIS[[#This Row],[VALUE]]-MIS[[#This Row],[LIVE_VALUE]],MIS[[#This Row],[LIVE_VALUE]]-MIS[[#This Row],[VALUE]])</f>
        <v>-585</v>
      </c>
      <c r="AH75" t="str" cm="1">
        <f t="array" ref="AH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5" t="str">
        <f>MIS[[#This Row],[TRADING SYMBOL]]</f>
        <v>NIFTY2552223700PE</v>
      </c>
      <c r="AJ75" t="str">
        <f>IF(RIGHT(MIS[[#This Row],[Main/Hedge]],4)="MAIN","MAIN","HEDGE")</f>
        <v>HEDGE</v>
      </c>
      <c r="AK75" t="str" cm="1">
        <f t="array" ref="AK75">_xlfn._xlws.FILTER(Table4[Column1],ISNUMBER(SEARCH(Table4[Column1],MIS[[#This Row],[OrderUniqueIdentifier]])),"")</f>
        <v>VWAP</v>
      </c>
    </row>
    <row r="76" spans="1:37" x14ac:dyDescent="0.25">
      <c r="A76" t="s">
        <v>71</v>
      </c>
      <c r="B76" t="s">
        <v>986</v>
      </c>
      <c r="C76" t="s">
        <v>990</v>
      </c>
      <c r="D76" t="s">
        <v>72</v>
      </c>
      <c r="E76" t="s">
        <v>123</v>
      </c>
      <c r="F76" t="s">
        <v>98</v>
      </c>
      <c r="G76" t="s">
        <v>74</v>
      </c>
      <c r="H76" t="s">
        <v>75</v>
      </c>
      <c r="I76" t="s">
        <v>76</v>
      </c>
      <c r="J76" t="s">
        <v>77</v>
      </c>
      <c r="K76">
        <v>20</v>
      </c>
      <c r="L76" t="s">
        <v>77</v>
      </c>
      <c r="M76" t="s">
        <v>78</v>
      </c>
      <c r="N76" t="s">
        <v>249</v>
      </c>
      <c r="O76" t="s">
        <v>503</v>
      </c>
      <c r="P76" t="s">
        <v>520</v>
      </c>
      <c r="Q76" t="s">
        <v>124</v>
      </c>
      <c r="R76" t="s">
        <v>79</v>
      </c>
      <c r="S76" t="s">
        <v>99</v>
      </c>
      <c r="T76" t="s">
        <v>125</v>
      </c>
      <c r="U76" t="s">
        <v>100</v>
      </c>
      <c r="V76" t="s">
        <v>80</v>
      </c>
      <c r="W76">
        <v>78500</v>
      </c>
      <c r="X76" t="s">
        <v>85</v>
      </c>
      <c r="Y76">
        <v>20</v>
      </c>
      <c r="Z76" t="s">
        <v>506</v>
      </c>
      <c r="AA76" t="s">
        <v>521</v>
      </c>
      <c r="AB76" t="s">
        <v>87</v>
      </c>
      <c r="AC76" t="s">
        <v>84</v>
      </c>
      <c r="AD76">
        <f>_xlfn.XLOOKUP(MIS[[#This Row],[TRADING SYMBOL]],[1]Sheet1!$D:$D,[1]Sheet1!$C:$C)</f>
        <v>11.6</v>
      </c>
      <c r="AE76">
        <f>MIS[[#This Row],[OrderAverageTradedPrice]]*MIS[[#This Row],[OrderQuantity]]</f>
        <v>409</v>
      </c>
      <c r="AF76">
        <f>MIS[[#This Row],[LTP]]*MIS[[#This Row],[OrderQuantity]]</f>
        <v>232</v>
      </c>
      <c r="AG76">
        <f>IF(MIS[[#This Row],[OrderSide]]="SELL",MIS[[#This Row],[VALUE]]-MIS[[#This Row],[LIVE_VALUE]],MIS[[#This Row],[LIVE_VALUE]]-MIS[[#This Row],[VALUE]])</f>
        <v>-177</v>
      </c>
      <c r="AH76" t="str" cm="1">
        <f t="array" ref="AH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" t="str">
        <f>MIS[[#This Row],[TRADING SYMBOL]]</f>
        <v>SENSEX2552078500PE</v>
      </c>
      <c r="AJ76" t="str">
        <f>IF(RIGHT(MIS[[#This Row],[Main/Hedge]],4)="MAIN","MAIN","HEDGE")</f>
        <v>HEDGE</v>
      </c>
      <c r="AK76" t="str" cm="1">
        <f t="array" ref="AK76">_xlfn._xlws.FILTER(Table4[Column1],ISNUMBER(SEARCH(Table4[Column1],MIS[[#This Row],[OrderUniqueIdentifier]])),"")</f>
        <v>XYT</v>
      </c>
    </row>
    <row r="77" spans="1:37" x14ac:dyDescent="0.25">
      <c r="A77" t="s">
        <v>71</v>
      </c>
      <c r="B77" t="s">
        <v>1045</v>
      </c>
      <c r="C77" t="s">
        <v>1046</v>
      </c>
      <c r="D77" t="s">
        <v>72</v>
      </c>
      <c r="E77" t="s">
        <v>456</v>
      </c>
      <c r="F77" t="s">
        <v>73</v>
      </c>
      <c r="G77" t="s">
        <v>74</v>
      </c>
      <c r="H77" t="s">
        <v>75</v>
      </c>
      <c r="I77" t="s">
        <v>76</v>
      </c>
      <c r="J77" t="s">
        <v>77</v>
      </c>
      <c r="K77">
        <v>300</v>
      </c>
      <c r="L77" t="s">
        <v>77</v>
      </c>
      <c r="M77" t="s">
        <v>78</v>
      </c>
      <c r="N77" t="s">
        <v>188</v>
      </c>
      <c r="O77" t="s">
        <v>520</v>
      </c>
      <c r="P77" t="s">
        <v>520</v>
      </c>
      <c r="Q77" t="s">
        <v>458</v>
      </c>
      <c r="R77" t="s">
        <v>79</v>
      </c>
      <c r="S77" t="s">
        <v>24</v>
      </c>
      <c r="T77" t="s">
        <v>459</v>
      </c>
      <c r="U77" t="s">
        <v>43</v>
      </c>
      <c r="V77" t="s">
        <v>80</v>
      </c>
      <c r="W77">
        <v>26300</v>
      </c>
      <c r="X77" t="s">
        <v>81</v>
      </c>
      <c r="Y77">
        <v>300</v>
      </c>
      <c r="Z77" t="s">
        <v>521</v>
      </c>
      <c r="AA77" t="s">
        <v>521</v>
      </c>
      <c r="AB77" t="s">
        <v>83</v>
      </c>
      <c r="AC77" t="s">
        <v>84</v>
      </c>
      <c r="AD77">
        <f>_xlfn.XLOOKUP(MIS[[#This Row],[TRADING SYMBOL]],[1]Sheet1!$D:$D,[1]Sheet1!$C:$C)</f>
        <v>3.7</v>
      </c>
      <c r="AE77">
        <f>MIS[[#This Row],[OrderAverageTradedPrice]]*MIS[[#This Row],[OrderQuantity]]</f>
        <v>1050</v>
      </c>
      <c r="AF77">
        <f>MIS[[#This Row],[LTP]]*MIS[[#This Row],[OrderQuantity]]</f>
        <v>1110</v>
      </c>
      <c r="AG77">
        <f>IF(MIS[[#This Row],[OrderSide]]="SELL",MIS[[#This Row],[VALUE]]-MIS[[#This Row],[LIVE_VALUE]],MIS[[#This Row],[LIVE_VALUE]]-MIS[[#This Row],[VALUE]])</f>
        <v>60</v>
      </c>
      <c r="AH77" t="str" cm="1">
        <f t="array" ref="AH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7" t="str">
        <f>MIS[[#This Row],[TRADING SYMBOL]]</f>
        <v>NIFTY2552226300CE</v>
      </c>
      <c r="AJ77" t="str">
        <f>IF(RIGHT(MIS[[#This Row],[Main/Hedge]],4)="MAIN","MAIN","HEDGE")</f>
        <v>HEDGE</v>
      </c>
      <c r="AK77" t="str" cm="1">
        <f t="array" ref="AK77">_xlfn._xlws.FILTER(Table4[Column1],ISNUMBER(SEARCH(Table4[Column1],MIS[[#This Row],[OrderUniqueIdentifier]])),"")</f>
        <v>VWAP</v>
      </c>
    </row>
    <row r="78" spans="1:37" x14ac:dyDescent="0.25">
      <c r="A78" t="s">
        <v>71</v>
      </c>
      <c r="B78" t="s">
        <v>1045</v>
      </c>
      <c r="C78" t="s">
        <v>1048</v>
      </c>
      <c r="D78" t="s">
        <v>72</v>
      </c>
      <c r="E78" t="s">
        <v>465</v>
      </c>
      <c r="F78" t="s">
        <v>98</v>
      </c>
      <c r="G78" t="s">
        <v>74</v>
      </c>
      <c r="H78" t="s">
        <v>75</v>
      </c>
      <c r="I78" t="s">
        <v>76</v>
      </c>
      <c r="J78" t="s">
        <v>77</v>
      </c>
      <c r="K78">
        <v>40</v>
      </c>
      <c r="L78" t="s">
        <v>77</v>
      </c>
      <c r="M78" t="s">
        <v>78</v>
      </c>
      <c r="N78" t="s">
        <v>586</v>
      </c>
      <c r="O78" t="s">
        <v>503</v>
      </c>
      <c r="P78" t="s">
        <v>520</v>
      </c>
      <c r="Q78" t="s">
        <v>469</v>
      </c>
      <c r="R78" t="s">
        <v>79</v>
      </c>
      <c r="S78" t="s">
        <v>99</v>
      </c>
      <c r="T78" t="s">
        <v>470</v>
      </c>
      <c r="U78" t="s">
        <v>100</v>
      </c>
      <c r="V78" t="s">
        <v>80</v>
      </c>
      <c r="W78">
        <v>85900</v>
      </c>
      <c r="X78" t="s">
        <v>81</v>
      </c>
      <c r="Y78">
        <v>40</v>
      </c>
      <c r="Z78" t="s">
        <v>506</v>
      </c>
      <c r="AA78" t="s">
        <v>521</v>
      </c>
      <c r="AB78" t="s">
        <v>83</v>
      </c>
      <c r="AC78" t="s">
        <v>84</v>
      </c>
      <c r="AD78">
        <f>_xlfn.XLOOKUP(MIS[[#This Row],[TRADING SYMBOL]],[1]Sheet1!$D:$D,[1]Sheet1!$C:$C)</f>
        <v>6.35</v>
      </c>
      <c r="AE78">
        <f>MIS[[#This Row],[OrderAverageTradedPrice]]*MIS[[#This Row],[OrderQuantity]]</f>
        <v>286</v>
      </c>
      <c r="AF78">
        <f>MIS[[#This Row],[LTP]]*MIS[[#This Row],[OrderQuantity]]</f>
        <v>254</v>
      </c>
      <c r="AG78">
        <f>IF(MIS[[#This Row],[OrderSide]]="SELL",MIS[[#This Row],[VALUE]]-MIS[[#This Row],[LIVE_VALUE]],MIS[[#This Row],[LIVE_VALUE]]-MIS[[#This Row],[VALUE]])</f>
        <v>-32</v>
      </c>
      <c r="AH78" t="str" cm="1">
        <f t="array" ref="AH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" t="str">
        <f>MIS[[#This Row],[TRADING SYMBOL]]</f>
        <v>SENSEX2552085900CE</v>
      </c>
      <c r="AJ78" t="str">
        <f>IF(RIGHT(MIS[[#This Row],[Main/Hedge]],4)="MAIN","MAIN","HEDGE")</f>
        <v>HEDGE</v>
      </c>
      <c r="AK78" t="str" cm="1">
        <f t="array" ref="AK78">_xlfn._xlws.FILTER(Table4[Column1],ISNUMBER(SEARCH(Table4[Column1],MIS[[#This Row],[OrderUniqueIdentifier]])),"")</f>
        <v>XYT</v>
      </c>
    </row>
    <row r="79" spans="1:37" x14ac:dyDescent="0.25">
      <c r="A79" t="s">
        <v>71</v>
      </c>
      <c r="B79" t="s">
        <v>1070</v>
      </c>
      <c r="C79" t="s">
        <v>1071</v>
      </c>
      <c r="D79" t="s">
        <v>72</v>
      </c>
      <c r="E79" t="s">
        <v>465</v>
      </c>
      <c r="F79" t="s">
        <v>98</v>
      </c>
      <c r="G79" t="s">
        <v>74</v>
      </c>
      <c r="H79" t="s">
        <v>75</v>
      </c>
      <c r="I79" t="s">
        <v>76</v>
      </c>
      <c r="J79" t="s">
        <v>77</v>
      </c>
      <c r="K79">
        <v>20</v>
      </c>
      <c r="L79" t="s">
        <v>77</v>
      </c>
      <c r="M79" t="s">
        <v>78</v>
      </c>
      <c r="N79" t="s">
        <v>466</v>
      </c>
      <c r="O79" t="s">
        <v>503</v>
      </c>
      <c r="P79" t="s">
        <v>520</v>
      </c>
      <c r="Q79" t="s">
        <v>469</v>
      </c>
      <c r="R79" t="s">
        <v>79</v>
      </c>
      <c r="S79" t="s">
        <v>99</v>
      </c>
      <c r="T79" t="s">
        <v>470</v>
      </c>
      <c r="U79" t="s">
        <v>100</v>
      </c>
      <c r="V79" t="s">
        <v>80</v>
      </c>
      <c r="W79">
        <v>85900</v>
      </c>
      <c r="X79" t="s">
        <v>81</v>
      </c>
      <c r="Y79">
        <v>20</v>
      </c>
      <c r="Z79" t="s">
        <v>506</v>
      </c>
      <c r="AA79" t="s">
        <v>521</v>
      </c>
      <c r="AB79" t="s">
        <v>83</v>
      </c>
      <c r="AC79" t="s">
        <v>84</v>
      </c>
      <c r="AD79">
        <f>_xlfn.XLOOKUP(MIS[[#This Row],[TRADING SYMBOL]],[1]Sheet1!$D:$D,[1]Sheet1!$C:$C)</f>
        <v>6.35</v>
      </c>
      <c r="AE79">
        <f>MIS[[#This Row],[OrderAverageTradedPrice]]*MIS[[#This Row],[OrderQuantity]]</f>
        <v>144</v>
      </c>
      <c r="AF79">
        <f>MIS[[#This Row],[LTP]]*MIS[[#This Row],[OrderQuantity]]</f>
        <v>127</v>
      </c>
      <c r="AG79">
        <f>IF(MIS[[#This Row],[OrderSide]]="SELL",MIS[[#This Row],[VALUE]]-MIS[[#This Row],[LIVE_VALUE]],MIS[[#This Row],[LIVE_VALUE]]-MIS[[#This Row],[VALUE]])</f>
        <v>-17</v>
      </c>
      <c r="AH79" t="str" cm="1">
        <f t="array" ref="AH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" t="str">
        <f>MIS[[#This Row],[TRADING SYMBOL]]</f>
        <v>SENSEX2552085900CE</v>
      </c>
      <c r="AJ79" t="str">
        <f>IF(RIGHT(MIS[[#This Row],[Main/Hedge]],4)="MAIN","MAIN","HEDGE")</f>
        <v>HEDGE</v>
      </c>
      <c r="AK79" t="str" cm="1">
        <f t="array" ref="AK79">_xlfn._xlws.FILTER(Table4[Column1],ISNUMBER(SEARCH(Table4[Column1],MIS[[#This Row],[OrderUniqueIdentifier]])),"")</f>
        <v>XYT</v>
      </c>
    </row>
    <row r="80" spans="1:37" x14ac:dyDescent="0.25">
      <c r="A80" t="s">
        <v>71</v>
      </c>
      <c r="B80" t="s">
        <v>1070</v>
      </c>
      <c r="C80" t="s">
        <v>1072</v>
      </c>
      <c r="D80" t="s">
        <v>72</v>
      </c>
      <c r="E80" t="s">
        <v>123</v>
      </c>
      <c r="F80" t="s">
        <v>98</v>
      </c>
      <c r="G80" t="s">
        <v>74</v>
      </c>
      <c r="H80" t="s">
        <v>75</v>
      </c>
      <c r="I80" t="s">
        <v>76</v>
      </c>
      <c r="J80" t="s">
        <v>77</v>
      </c>
      <c r="K80">
        <v>20</v>
      </c>
      <c r="L80" t="s">
        <v>77</v>
      </c>
      <c r="M80" t="s">
        <v>78</v>
      </c>
      <c r="N80" t="s">
        <v>487</v>
      </c>
      <c r="O80" t="s">
        <v>520</v>
      </c>
      <c r="P80" t="s">
        <v>520</v>
      </c>
      <c r="Q80" t="s">
        <v>124</v>
      </c>
      <c r="R80" t="s">
        <v>79</v>
      </c>
      <c r="S80" t="s">
        <v>99</v>
      </c>
      <c r="T80" t="s">
        <v>125</v>
      </c>
      <c r="U80" t="s">
        <v>100</v>
      </c>
      <c r="V80" t="s">
        <v>80</v>
      </c>
      <c r="W80">
        <v>78500</v>
      </c>
      <c r="X80" t="s">
        <v>85</v>
      </c>
      <c r="Y80">
        <v>20</v>
      </c>
      <c r="Z80" t="s">
        <v>521</v>
      </c>
      <c r="AA80" t="s">
        <v>521</v>
      </c>
      <c r="AB80" t="s">
        <v>87</v>
      </c>
      <c r="AC80" t="s">
        <v>84</v>
      </c>
      <c r="AD80">
        <f>_xlfn.XLOOKUP(MIS[[#This Row],[TRADING SYMBOL]],[1]Sheet1!$D:$D,[1]Sheet1!$C:$C)</f>
        <v>11.6</v>
      </c>
      <c r="AE80">
        <f>MIS[[#This Row],[OrderAverageTradedPrice]]*MIS[[#This Row],[OrderQuantity]]</f>
        <v>407</v>
      </c>
      <c r="AF80">
        <f>MIS[[#This Row],[LTP]]*MIS[[#This Row],[OrderQuantity]]</f>
        <v>232</v>
      </c>
      <c r="AG80">
        <f>IF(MIS[[#This Row],[OrderSide]]="SELL",MIS[[#This Row],[VALUE]]-MIS[[#This Row],[LIVE_VALUE]],MIS[[#This Row],[LIVE_VALUE]]-MIS[[#This Row],[VALUE]])</f>
        <v>-175</v>
      </c>
      <c r="AH80" t="str" cm="1">
        <f t="array" ref="AH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" t="str">
        <f>MIS[[#This Row],[TRADING SYMBOL]]</f>
        <v>SENSEX2552078500PE</v>
      </c>
      <c r="AJ80" t="str">
        <f>IF(RIGHT(MIS[[#This Row],[Main/Hedge]],4)="MAIN","MAIN","HEDGE")</f>
        <v>HEDGE</v>
      </c>
      <c r="AK80" t="str" cm="1">
        <f t="array" ref="AK80">_xlfn._xlws.FILTER(Table4[Column1],ISNUMBER(SEARCH(Table4[Column1],MIS[[#This Row],[OrderUniqueIdentifier]])),"")</f>
        <v>XYT</v>
      </c>
    </row>
    <row r="81" spans="1:37" x14ac:dyDescent="0.25">
      <c r="A81" t="s">
        <v>71</v>
      </c>
      <c r="B81" t="s">
        <v>1070</v>
      </c>
      <c r="C81" t="s">
        <v>1075</v>
      </c>
      <c r="D81" t="s">
        <v>72</v>
      </c>
      <c r="E81" t="s">
        <v>456</v>
      </c>
      <c r="F81" t="s">
        <v>73</v>
      </c>
      <c r="G81" t="s">
        <v>74</v>
      </c>
      <c r="H81" t="s">
        <v>75</v>
      </c>
      <c r="I81" t="s">
        <v>76</v>
      </c>
      <c r="J81" t="s">
        <v>77</v>
      </c>
      <c r="K81">
        <v>75</v>
      </c>
      <c r="L81" t="s">
        <v>77</v>
      </c>
      <c r="M81" t="s">
        <v>78</v>
      </c>
      <c r="N81" t="s">
        <v>335</v>
      </c>
      <c r="O81" t="s">
        <v>520</v>
      </c>
      <c r="P81" t="s">
        <v>520</v>
      </c>
      <c r="Q81" t="s">
        <v>458</v>
      </c>
      <c r="R81" t="s">
        <v>79</v>
      </c>
      <c r="S81" t="s">
        <v>24</v>
      </c>
      <c r="T81" t="s">
        <v>459</v>
      </c>
      <c r="U81" t="s">
        <v>43</v>
      </c>
      <c r="V81" t="s">
        <v>80</v>
      </c>
      <c r="W81">
        <v>26300</v>
      </c>
      <c r="X81" t="s">
        <v>81</v>
      </c>
      <c r="Y81">
        <v>75</v>
      </c>
      <c r="Z81" t="s">
        <v>521</v>
      </c>
      <c r="AA81" t="s">
        <v>521</v>
      </c>
      <c r="AB81" t="s">
        <v>83</v>
      </c>
      <c r="AC81" t="s">
        <v>84</v>
      </c>
      <c r="AD81">
        <f>_xlfn.XLOOKUP(MIS[[#This Row],[TRADING SYMBOL]],[1]Sheet1!$D:$D,[1]Sheet1!$C:$C)</f>
        <v>3.7</v>
      </c>
      <c r="AE81">
        <f>MIS[[#This Row],[OrderAverageTradedPrice]]*MIS[[#This Row],[OrderQuantity]]</f>
        <v>258.75</v>
      </c>
      <c r="AF81">
        <f>MIS[[#This Row],[LTP]]*MIS[[#This Row],[OrderQuantity]]</f>
        <v>277.5</v>
      </c>
      <c r="AG81">
        <f>IF(MIS[[#This Row],[OrderSide]]="SELL",MIS[[#This Row],[VALUE]]-MIS[[#This Row],[LIVE_VALUE]],MIS[[#This Row],[LIVE_VALUE]]-MIS[[#This Row],[VALUE]])</f>
        <v>18.75</v>
      </c>
      <c r="AH81" t="str" cm="1">
        <f t="array" ref="AH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1" t="str">
        <f>MIS[[#This Row],[TRADING SYMBOL]]</f>
        <v>NIFTY2552226300CE</v>
      </c>
      <c r="AJ81" t="str">
        <f>IF(RIGHT(MIS[[#This Row],[Main/Hedge]],4)="MAIN","MAIN","HEDGE")</f>
        <v>HEDGE</v>
      </c>
      <c r="AK81" t="str" cm="1">
        <f t="array" ref="AK81">_xlfn._xlws.FILTER(Table4[Column1],ISNUMBER(SEARCH(Table4[Column1],MIS[[#This Row],[OrderUniqueIdentifier]])),"")</f>
        <v>VWAP</v>
      </c>
    </row>
    <row r="82" spans="1:37" x14ac:dyDescent="0.25">
      <c r="A82" t="s">
        <v>71</v>
      </c>
      <c r="B82" t="s">
        <v>1077</v>
      </c>
      <c r="C82" t="s">
        <v>1080</v>
      </c>
      <c r="D82" t="s">
        <v>72</v>
      </c>
      <c r="E82" t="s">
        <v>465</v>
      </c>
      <c r="F82" t="s">
        <v>98</v>
      </c>
      <c r="G82" t="s">
        <v>74</v>
      </c>
      <c r="H82" t="s">
        <v>75</v>
      </c>
      <c r="I82" t="s">
        <v>76</v>
      </c>
      <c r="J82" t="s">
        <v>77</v>
      </c>
      <c r="K82">
        <v>120</v>
      </c>
      <c r="L82" t="s">
        <v>77</v>
      </c>
      <c r="M82" t="s">
        <v>78</v>
      </c>
      <c r="N82" t="s">
        <v>466</v>
      </c>
      <c r="O82" t="s">
        <v>503</v>
      </c>
      <c r="P82" t="s">
        <v>520</v>
      </c>
      <c r="Q82" t="s">
        <v>469</v>
      </c>
      <c r="R82" t="s">
        <v>79</v>
      </c>
      <c r="S82" t="s">
        <v>99</v>
      </c>
      <c r="T82" t="s">
        <v>470</v>
      </c>
      <c r="U82" t="s">
        <v>100</v>
      </c>
      <c r="V82" t="s">
        <v>80</v>
      </c>
      <c r="W82">
        <v>85900</v>
      </c>
      <c r="X82" t="s">
        <v>81</v>
      </c>
      <c r="Y82">
        <v>120</v>
      </c>
      <c r="Z82" t="s">
        <v>506</v>
      </c>
      <c r="AA82" t="s">
        <v>521</v>
      </c>
      <c r="AB82" t="s">
        <v>83</v>
      </c>
      <c r="AC82" t="s">
        <v>84</v>
      </c>
      <c r="AD82">
        <f>_xlfn.XLOOKUP(MIS[[#This Row],[TRADING SYMBOL]],[1]Sheet1!$D:$D,[1]Sheet1!$C:$C)</f>
        <v>6.35</v>
      </c>
      <c r="AE82">
        <f>MIS[[#This Row],[OrderAverageTradedPrice]]*MIS[[#This Row],[OrderQuantity]]</f>
        <v>864</v>
      </c>
      <c r="AF82">
        <f>MIS[[#This Row],[LTP]]*MIS[[#This Row],[OrderQuantity]]</f>
        <v>762</v>
      </c>
      <c r="AG82">
        <f>IF(MIS[[#This Row],[OrderSide]]="SELL",MIS[[#This Row],[VALUE]]-MIS[[#This Row],[LIVE_VALUE]],MIS[[#This Row],[LIVE_VALUE]]-MIS[[#This Row],[VALUE]])</f>
        <v>-102</v>
      </c>
      <c r="AH82" t="str" cm="1">
        <f t="array" ref="AH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" t="str">
        <f>MIS[[#This Row],[TRADING SYMBOL]]</f>
        <v>SENSEX2552085900CE</v>
      </c>
      <c r="AJ82" t="str">
        <f>IF(RIGHT(MIS[[#This Row],[Main/Hedge]],4)="MAIN","MAIN","HEDGE")</f>
        <v>HEDGE</v>
      </c>
      <c r="AK82" t="str" cm="1">
        <f t="array" ref="AK82">_xlfn._xlws.FILTER(Table4[Column1],ISNUMBER(SEARCH(Table4[Column1],MIS[[#This Row],[OrderUniqueIdentifier]])),"")</f>
        <v>XYT</v>
      </c>
    </row>
    <row r="83" spans="1:37" x14ac:dyDescent="0.25">
      <c r="A83" t="s">
        <v>71</v>
      </c>
      <c r="B83" t="s">
        <v>1086</v>
      </c>
      <c r="C83" t="s">
        <v>1089</v>
      </c>
      <c r="D83" t="s">
        <v>72</v>
      </c>
      <c r="E83" t="s">
        <v>465</v>
      </c>
      <c r="F83" t="s">
        <v>98</v>
      </c>
      <c r="G83" t="s">
        <v>74</v>
      </c>
      <c r="H83" t="s">
        <v>75</v>
      </c>
      <c r="I83" t="s">
        <v>76</v>
      </c>
      <c r="J83" t="s">
        <v>77</v>
      </c>
      <c r="K83">
        <v>40</v>
      </c>
      <c r="L83" t="s">
        <v>77</v>
      </c>
      <c r="M83" t="s">
        <v>78</v>
      </c>
      <c r="N83" t="s">
        <v>466</v>
      </c>
      <c r="O83" t="s">
        <v>503</v>
      </c>
      <c r="P83" t="s">
        <v>520</v>
      </c>
      <c r="Q83" t="s">
        <v>469</v>
      </c>
      <c r="R83" t="s">
        <v>79</v>
      </c>
      <c r="S83" t="s">
        <v>99</v>
      </c>
      <c r="T83" t="s">
        <v>470</v>
      </c>
      <c r="U83" t="s">
        <v>100</v>
      </c>
      <c r="V83" t="s">
        <v>80</v>
      </c>
      <c r="W83">
        <v>85900</v>
      </c>
      <c r="X83" t="s">
        <v>81</v>
      </c>
      <c r="Y83">
        <v>40</v>
      </c>
      <c r="Z83" t="s">
        <v>506</v>
      </c>
      <c r="AA83" t="s">
        <v>521</v>
      </c>
      <c r="AB83" t="s">
        <v>83</v>
      </c>
      <c r="AC83" t="s">
        <v>84</v>
      </c>
      <c r="AD83">
        <f>_xlfn.XLOOKUP(MIS[[#This Row],[TRADING SYMBOL]],[1]Sheet1!$D:$D,[1]Sheet1!$C:$C)</f>
        <v>6.35</v>
      </c>
      <c r="AE83">
        <f>MIS[[#This Row],[OrderAverageTradedPrice]]*MIS[[#This Row],[OrderQuantity]]</f>
        <v>288</v>
      </c>
      <c r="AF83">
        <f>MIS[[#This Row],[LTP]]*MIS[[#This Row],[OrderQuantity]]</f>
        <v>254</v>
      </c>
      <c r="AG83">
        <f>IF(MIS[[#This Row],[OrderSide]]="SELL",MIS[[#This Row],[VALUE]]-MIS[[#This Row],[LIVE_VALUE]],MIS[[#This Row],[LIVE_VALUE]]-MIS[[#This Row],[VALUE]])</f>
        <v>-34</v>
      </c>
      <c r="AH83" t="str" cm="1">
        <f t="array" ref="AH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" t="str">
        <f>MIS[[#This Row],[TRADING SYMBOL]]</f>
        <v>SENSEX2552085900CE</v>
      </c>
      <c r="AJ83" t="str">
        <f>IF(RIGHT(MIS[[#This Row],[Main/Hedge]],4)="MAIN","MAIN","HEDGE")</f>
        <v>HEDGE</v>
      </c>
      <c r="AK83" t="str" cm="1">
        <f t="array" ref="AK83">_xlfn._xlws.FILTER(Table4[Column1],ISNUMBER(SEARCH(Table4[Column1],MIS[[#This Row],[OrderUniqueIdentifier]])),"")</f>
        <v>XYT</v>
      </c>
    </row>
    <row r="84" spans="1:37" x14ac:dyDescent="0.25">
      <c r="A84" t="s">
        <v>71</v>
      </c>
      <c r="B84" t="s">
        <v>1093</v>
      </c>
      <c r="C84" t="s">
        <v>1094</v>
      </c>
      <c r="D84" t="s">
        <v>72</v>
      </c>
      <c r="E84" t="s">
        <v>456</v>
      </c>
      <c r="F84" t="s">
        <v>73</v>
      </c>
      <c r="G84" t="s">
        <v>74</v>
      </c>
      <c r="H84" t="s">
        <v>75</v>
      </c>
      <c r="I84" t="s">
        <v>76</v>
      </c>
      <c r="J84" t="s">
        <v>77</v>
      </c>
      <c r="K84">
        <v>525</v>
      </c>
      <c r="L84" t="s">
        <v>77</v>
      </c>
      <c r="M84" t="s">
        <v>78</v>
      </c>
      <c r="N84" t="s">
        <v>188</v>
      </c>
      <c r="O84" t="s">
        <v>520</v>
      </c>
      <c r="P84" t="s">
        <v>520</v>
      </c>
      <c r="Q84" t="s">
        <v>458</v>
      </c>
      <c r="R84" t="s">
        <v>79</v>
      </c>
      <c r="S84" t="s">
        <v>24</v>
      </c>
      <c r="T84" t="s">
        <v>459</v>
      </c>
      <c r="U84" t="s">
        <v>43</v>
      </c>
      <c r="V84" t="s">
        <v>80</v>
      </c>
      <c r="W84">
        <v>26300</v>
      </c>
      <c r="X84" t="s">
        <v>81</v>
      </c>
      <c r="Y84">
        <v>525</v>
      </c>
      <c r="Z84" t="s">
        <v>521</v>
      </c>
      <c r="AA84" t="s">
        <v>521</v>
      </c>
      <c r="AB84" t="s">
        <v>83</v>
      </c>
      <c r="AC84" t="s">
        <v>84</v>
      </c>
      <c r="AD84">
        <f>_xlfn.XLOOKUP(MIS[[#This Row],[TRADING SYMBOL]],[1]Sheet1!$D:$D,[1]Sheet1!$C:$C)</f>
        <v>3.7</v>
      </c>
      <c r="AE84">
        <f>MIS[[#This Row],[OrderAverageTradedPrice]]*MIS[[#This Row],[OrderQuantity]]</f>
        <v>1837.5</v>
      </c>
      <c r="AF84">
        <f>MIS[[#This Row],[LTP]]*MIS[[#This Row],[OrderQuantity]]</f>
        <v>1942.5</v>
      </c>
      <c r="AG84">
        <f>IF(MIS[[#This Row],[OrderSide]]="SELL",MIS[[#This Row],[VALUE]]-MIS[[#This Row],[LIVE_VALUE]],MIS[[#This Row],[LIVE_VALUE]]-MIS[[#This Row],[VALUE]])</f>
        <v>105</v>
      </c>
      <c r="AH84" t="str" cm="1">
        <f t="array" ref="AH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4" t="str">
        <f>MIS[[#This Row],[TRADING SYMBOL]]</f>
        <v>NIFTY2552226300CE</v>
      </c>
      <c r="AJ84" t="str">
        <f>IF(RIGHT(MIS[[#This Row],[Main/Hedge]],4)="MAIN","MAIN","HEDGE")</f>
        <v>HEDGE</v>
      </c>
      <c r="AK84" t="str" cm="1">
        <f t="array" ref="AK84">_xlfn._xlws.FILTER(Table4[Column1],ISNUMBER(SEARCH(Table4[Column1],MIS[[#This Row],[OrderUniqueIdentifier]])),"")</f>
        <v>VWAP</v>
      </c>
    </row>
    <row r="85" spans="1:37" x14ac:dyDescent="0.25">
      <c r="A85" t="s">
        <v>71</v>
      </c>
      <c r="B85" t="s">
        <v>1093</v>
      </c>
      <c r="C85" t="s">
        <v>1097</v>
      </c>
      <c r="D85" t="s">
        <v>72</v>
      </c>
      <c r="E85" t="s">
        <v>123</v>
      </c>
      <c r="F85" t="s">
        <v>98</v>
      </c>
      <c r="G85" t="s">
        <v>74</v>
      </c>
      <c r="H85" t="s">
        <v>75</v>
      </c>
      <c r="I85" t="s">
        <v>76</v>
      </c>
      <c r="J85" t="s">
        <v>77</v>
      </c>
      <c r="K85">
        <v>60</v>
      </c>
      <c r="L85" t="s">
        <v>77</v>
      </c>
      <c r="M85" t="s">
        <v>78</v>
      </c>
      <c r="N85" t="s">
        <v>487</v>
      </c>
      <c r="O85" t="s">
        <v>520</v>
      </c>
      <c r="P85" t="s">
        <v>520</v>
      </c>
      <c r="Q85" t="s">
        <v>124</v>
      </c>
      <c r="R85" t="s">
        <v>79</v>
      </c>
      <c r="S85" t="s">
        <v>99</v>
      </c>
      <c r="T85" t="s">
        <v>125</v>
      </c>
      <c r="U85" t="s">
        <v>100</v>
      </c>
      <c r="V85" t="s">
        <v>80</v>
      </c>
      <c r="W85">
        <v>78500</v>
      </c>
      <c r="X85" t="s">
        <v>85</v>
      </c>
      <c r="Y85">
        <v>60</v>
      </c>
      <c r="Z85" t="s">
        <v>521</v>
      </c>
      <c r="AA85" t="s">
        <v>521</v>
      </c>
      <c r="AB85" t="s">
        <v>87</v>
      </c>
      <c r="AC85" t="s">
        <v>84</v>
      </c>
      <c r="AD85">
        <f>_xlfn.XLOOKUP(MIS[[#This Row],[TRADING SYMBOL]],[1]Sheet1!$D:$D,[1]Sheet1!$C:$C)</f>
        <v>11.6</v>
      </c>
      <c r="AE85">
        <f>MIS[[#This Row],[OrderAverageTradedPrice]]*MIS[[#This Row],[OrderQuantity]]</f>
        <v>1221</v>
      </c>
      <c r="AF85">
        <f>MIS[[#This Row],[LTP]]*MIS[[#This Row],[OrderQuantity]]</f>
        <v>696</v>
      </c>
      <c r="AG85">
        <f>IF(MIS[[#This Row],[OrderSide]]="SELL",MIS[[#This Row],[VALUE]]-MIS[[#This Row],[LIVE_VALUE]],MIS[[#This Row],[LIVE_VALUE]]-MIS[[#This Row],[VALUE]])</f>
        <v>-525</v>
      </c>
      <c r="AH85" t="str" cm="1">
        <f t="array" ref="AH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" t="str">
        <f>MIS[[#This Row],[TRADING SYMBOL]]</f>
        <v>SENSEX2552078500PE</v>
      </c>
      <c r="AJ85" t="str">
        <f>IF(RIGHT(MIS[[#This Row],[Main/Hedge]],4)="MAIN","MAIN","HEDGE")</f>
        <v>HEDGE</v>
      </c>
      <c r="AK85" t="str" cm="1">
        <f t="array" ref="AK85">_xlfn._xlws.FILTER(Table4[Column1],ISNUMBER(SEARCH(Table4[Column1],MIS[[#This Row],[OrderUniqueIdentifier]])),"")</f>
        <v>XYT</v>
      </c>
    </row>
    <row r="86" spans="1:37" x14ac:dyDescent="0.25">
      <c r="A86" t="s">
        <v>71</v>
      </c>
      <c r="B86" t="s">
        <v>1135</v>
      </c>
      <c r="C86" t="s">
        <v>1138</v>
      </c>
      <c r="D86" t="s">
        <v>72</v>
      </c>
      <c r="E86" t="s">
        <v>465</v>
      </c>
      <c r="F86" t="s">
        <v>98</v>
      </c>
      <c r="G86" t="s">
        <v>74</v>
      </c>
      <c r="H86" t="s">
        <v>75</v>
      </c>
      <c r="I86" t="s">
        <v>76</v>
      </c>
      <c r="J86" t="s">
        <v>77</v>
      </c>
      <c r="K86">
        <v>100</v>
      </c>
      <c r="L86" t="s">
        <v>77</v>
      </c>
      <c r="M86" t="s">
        <v>78</v>
      </c>
      <c r="N86" t="s">
        <v>466</v>
      </c>
      <c r="O86" t="s">
        <v>520</v>
      </c>
      <c r="P86" t="s">
        <v>520</v>
      </c>
      <c r="Q86" t="s">
        <v>469</v>
      </c>
      <c r="R86" t="s">
        <v>79</v>
      </c>
      <c r="S86" t="s">
        <v>99</v>
      </c>
      <c r="T86" t="s">
        <v>470</v>
      </c>
      <c r="U86" t="s">
        <v>100</v>
      </c>
      <c r="V86" t="s">
        <v>80</v>
      </c>
      <c r="W86">
        <v>85900</v>
      </c>
      <c r="X86" t="s">
        <v>81</v>
      </c>
      <c r="Y86">
        <v>100</v>
      </c>
      <c r="Z86" t="s">
        <v>521</v>
      </c>
      <c r="AA86" t="s">
        <v>521</v>
      </c>
      <c r="AB86" t="s">
        <v>83</v>
      </c>
      <c r="AC86" t="s">
        <v>84</v>
      </c>
      <c r="AD86">
        <f>_xlfn.XLOOKUP(MIS[[#This Row],[TRADING SYMBOL]],[1]Sheet1!$D:$D,[1]Sheet1!$C:$C)</f>
        <v>6.35</v>
      </c>
      <c r="AE86">
        <f>MIS[[#This Row],[OrderAverageTradedPrice]]*MIS[[#This Row],[OrderQuantity]]</f>
        <v>720</v>
      </c>
      <c r="AF86">
        <f>MIS[[#This Row],[LTP]]*MIS[[#This Row],[OrderQuantity]]</f>
        <v>635</v>
      </c>
      <c r="AG86">
        <f>IF(MIS[[#This Row],[OrderSide]]="SELL",MIS[[#This Row],[VALUE]]-MIS[[#This Row],[LIVE_VALUE]],MIS[[#This Row],[LIVE_VALUE]]-MIS[[#This Row],[VALUE]])</f>
        <v>-85</v>
      </c>
      <c r="AH86" t="str" cm="1">
        <f t="array" ref="AH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" t="str">
        <f>MIS[[#This Row],[TRADING SYMBOL]]</f>
        <v>SENSEX2552085900CE</v>
      </c>
      <c r="AJ86" t="str">
        <f>IF(RIGHT(MIS[[#This Row],[Main/Hedge]],4)="MAIN","MAIN","HEDGE")</f>
        <v>HEDGE</v>
      </c>
      <c r="AK86" t="str" cm="1">
        <f t="array" ref="AK86">_xlfn._xlws.FILTER(Table4[Column1],ISNUMBER(SEARCH(Table4[Column1],MIS[[#This Row],[OrderUniqueIdentifier]])),"")</f>
        <v>XYT</v>
      </c>
    </row>
    <row r="87" spans="1:37" x14ac:dyDescent="0.25">
      <c r="A87" t="s">
        <v>71</v>
      </c>
      <c r="B87" t="s">
        <v>1163</v>
      </c>
      <c r="C87" t="s">
        <v>1164</v>
      </c>
      <c r="D87" t="s">
        <v>72</v>
      </c>
      <c r="E87" t="s">
        <v>465</v>
      </c>
      <c r="F87" t="s">
        <v>98</v>
      </c>
      <c r="G87" t="s">
        <v>74</v>
      </c>
      <c r="H87" t="s">
        <v>75</v>
      </c>
      <c r="I87" t="s">
        <v>76</v>
      </c>
      <c r="J87" t="s">
        <v>77</v>
      </c>
      <c r="K87">
        <v>20</v>
      </c>
      <c r="L87" t="s">
        <v>77</v>
      </c>
      <c r="M87" t="s">
        <v>78</v>
      </c>
      <c r="N87" t="s">
        <v>466</v>
      </c>
      <c r="O87" t="s">
        <v>520</v>
      </c>
      <c r="P87" t="s">
        <v>520</v>
      </c>
      <c r="Q87" t="s">
        <v>469</v>
      </c>
      <c r="R87" t="s">
        <v>79</v>
      </c>
      <c r="S87" t="s">
        <v>99</v>
      </c>
      <c r="T87" t="s">
        <v>470</v>
      </c>
      <c r="U87" t="s">
        <v>100</v>
      </c>
      <c r="V87" t="s">
        <v>80</v>
      </c>
      <c r="W87">
        <v>85900</v>
      </c>
      <c r="X87" t="s">
        <v>81</v>
      </c>
      <c r="Y87">
        <v>20</v>
      </c>
      <c r="Z87" t="s">
        <v>521</v>
      </c>
      <c r="AA87" t="s">
        <v>521</v>
      </c>
      <c r="AB87" t="s">
        <v>83</v>
      </c>
      <c r="AC87" t="s">
        <v>84</v>
      </c>
      <c r="AD87">
        <f>_xlfn.XLOOKUP(MIS[[#This Row],[TRADING SYMBOL]],[1]Sheet1!$D:$D,[1]Sheet1!$C:$C)</f>
        <v>6.35</v>
      </c>
      <c r="AE87">
        <f>MIS[[#This Row],[OrderAverageTradedPrice]]*MIS[[#This Row],[OrderQuantity]]</f>
        <v>144</v>
      </c>
      <c r="AF87">
        <f>MIS[[#This Row],[LTP]]*MIS[[#This Row],[OrderQuantity]]</f>
        <v>127</v>
      </c>
      <c r="AG87">
        <f>IF(MIS[[#This Row],[OrderSide]]="SELL",MIS[[#This Row],[VALUE]]-MIS[[#This Row],[LIVE_VALUE]],MIS[[#This Row],[LIVE_VALUE]]-MIS[[#This Row],[VALUE]])</f>
        <v>-17</v>
      </c>
      <c r="AH87" t="str" cm="1">
        <f t="array" ref="AH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" t="str">
        <f>MIS[[#This Row],[TRADING SYMBOL]]</f>
        <v>SENSEX2552085900CE</v>
      </c>
      <c r="AJ87" t="str">
        <f>IF(RIGHT(MIS[[#This Row],[Main/Hedge]],4)="MAIN","MAIN","HEDGE")</f>
        <v>HEDGE</v>
      </c>
      <c r="AK87" t="str" cm="1">
        <f t="array" ref="AK87">_xlfn._xlws.FILTER(Table4[Column1],ISNUMBER(SEARCH(Table4[Column1],MIS[[#This Row],[OrderUniqueIdentifier]])),"")</f>
        <v>XYT</v>
      </c>
    </row>
    <row r="88" spans="1:37" x14ac:dyDescent="0.25">
      <c r="A88" t="s">
        <v>71</v>
      </c>
      <c r="B88" t="s">
        <v>1163</v>
      </c>
      <c r="C88" t="s">
        <v>1169</v>
      </c>
      <c r="D88" t="s">
        <v>72</v>
      </c>
      <c r="E88" t="s">
        <v>456</v>
      </c>
      <c r="F88" t="s">
        <v>73</v>
      </c>
      <c r="G88" t="s">
        <v>74</v>
      </c>
      <c r="H88" t="s">
        <v>75</v>
      </c>
      <c r="I88" t="s">
        <v>76</v>
      </c>
      <c r="J88" t="s">
        <v>77</v>
      </c>
      <c r="K88">
        <v>75</v>
      </c>
      <c r="L88" t="s">
        <v>77</v>
      </c>
      <c r="M88" t="s">
        <v>78</v>
      </c>
      <c r="N88" t="s">
        <v>188</v>
      </c>
      <c r="O88" t="s">
        <v>520</v>
      </c>
      <c r="P88" t="s">
        <v>520</v>
      </c>
      <c r="Q88" t="s">
        <v>458</v>
      </c>
      <c r="R88" t="s">
        <v>79</v>
      </c>
      <c r="S88" t="s">
        <v>24</v>
      </c>
      <c r="T88" t="s">
        <v>459</v>
      </c>
      <c r="U88" t="s">
        <v>43</v>
      </c>
      <c r="V88" t="s">
        <v>80</v>
      </c>
      <c r="W88">
        <v>26300</v>
      </c>
      <c r="X88" t="s">
        <v>81</v>
      </c>
      <c r="Y88">
        <v>75</v>
      </c>
      <c r="Z88" t="s">
        <v>521</v>
      </c>
      <c r="AA88" t="s">
        <v>521</v>
      </c>
      <c r="AB88" t="s">
        <v>83</v>
      </c>
      <c r="AC88" t="s">
        <v>84</v>
      </c>
      <c r="AD88">
        <f>_xlfn.XLOOKUP(MIS[[#This Row],[TRADING SYMBOL]],[1]Sheet1!$D:$D,[1]Sheet1!$C:$C)</f>
        <v>3.7</v>
      </c>
      <c r="AE88">
        <f>MIS[[#This Row],[OrderAverageTradedPrice]]*MIS[[#This Row],[OrderQuantity]]</f>
        <v>262.5</v>
      </c>
      <c r="AF88">
        <f>MIS[[#This Row],[LTP]]*MIS[[#This Row],[OrderQuantity]]</f>
        <v>277.5</v>
      </c>
      <c r="AG88">
        <f>IF(MIS[[#This Row],[OrderSide]]="SELL",MIS[[#This Row],[VALUE]]-MIS[[#This Row],[LIVE_VALUE]],MIS[[#This Row],[LIVE_VALUE]]-MIS[[#This Row],[VALUE]])</f>
        <v>15</v>
      </c>
      <c r="AH88" t="str" cm="1">
        <f t="array" ref="AH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8" t="str">
        <f>MIS[[#This Row],[TRADING SYMBOL]]</f>
        <v>NIFTY2552226300CE</v>
      </c>
      <c r="AJ88" t="str">
        <f>IF(RIGHT(MIS[[#This Row],[Main/Hedge]],4)="MAIN","MAIN","HEDGE")</f>
        <v>HEDGE</v>
      </c>
      <c r="AK88" t="str" cm="1">
        <f t="array" ref="AK88">_xlfn._xlws.FILTER(Table4[Column1],ISNUMBER(SEARCH(Table4[Column1],MIS[[#This Row],[OrderUniqueIdentifier]])),"")</f>
        <v>VWAP</v>
      </c>
    </row>
    <row r="89" spans="1:37" x14ac:dyDescent="0.25">
      <c r="A89" t="s">
        <v>71</v>
      </c>
      <c r="B89" t="s">
        <v>1171</v>
      </c>
      <c r="C89" t="s">
        <v>1172</v>
      </c>
      <c r="D89" t="s">
        <v>72</v>
      </c>
      <c r="E89" t="s">
        <v>456</v>
      </c>
      <c r="F89" t="s">
        <v>73</v>
      </c>
      <c r="G89" t="s">
        <v>74</v>
      </c>
      <c r="H89" t="s">
        <v>75</v>
      </c>
      <c r="I89" t="s">
        <v>76</v>
      </c>
      <c r="J89" t="s">
        <v>77</v>
      </c>
      <c r="K89">
        <v>75</v>
      </c>
      <c r="L89" t="s">
        <v>77</v>
      </c>
      <c r="M89" t="s">
        <v>78</v>
      </c>
      <c r="N89" t="s">
        <v>188</v>
      </c>
      <c r="O89" t="s">
        <v>520</v>
      </c>
      <c r="P89" t="s">
        <v>520</v>
      </c>
      <c r="Q89" t="s">
        <v>458</v>
      </c>
      <c r="R89" t="s">
        <v>79</v>
      </c>
      <c r="S89" t="s">
        <v>24</v>
      </c>
      <c r="T89" t="s">
        <v>459</v>
      </c>
      <c r="U89" t="s">
        <v>43</v>
      </c>
      <c r="V89" t="s">
        <v>80</v>
      </c>
      <c r="W89">
        <v>26300</v>
      </c>
      <c r="X89" t="s">
        <v>81</v>
      </c>
      <c r="Y89">
        <v>75</v>
      </c>
      <c r="Z89" t="s">
        <v>521</v>
      </c>
      <c r="AA89" t="s">
        <v>521</v>
      </c>
      <c r="AB89" t="s">
        <v>83</v>
      </c>
      <c r="AC89" t="s">
        <v>84</v>
      </c>
      <c r="AD89">
        <f>_xlfn.XLOOKUP(MIS[[#This Row],[TRADING SYMBOL]],[1]Sheet1!$D:$D,[1]Sheet1!$C:$C)</f>
        <v>3.7</v>
      </c>
      <c r="AE89">
        <f>MIS[[#This Row],[OrderAverageTradedPrice]]*MIS[[#This Row],[OrderQuantity]]</f>
        <v>262.5</v>
      </c>
      <c r="AF89">
        <f>MIS[[#This Row],[LTP]]*MIS[[#This Row],[OrderQuantity]]</f>
        <v>277.5</v>
      </c>
      <c r="AG89">
        <f>IF(MIS[[#This Row],[OrderSide]]="SELL",MIS[[#This Row],[VALUE]]-MIS[[#This Row],[LIVE_VALUE]],MIS[[#This Row],[LIVE_VALUE]]-MIS[[#This Row],[VALUE]])</f>
        <v>15</v>
      </c>
      <c r="AH89" t="str" cm="1">
        <f t="array" ref="AH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9" t="str">
        <f>MIS[[#This Row],[TRADING SYMBOL]]</f>
        <v>NIFTY2552226300CE</v>
      </c>
      <c r="AJ89" t="str">
        <f>IF(RIGHT(MIS[[#This Row],[Main/Hedge]],4)="MAIN","MAIN","HEDGE")</f>
        <v>HEDGE</v>
      </c>
      <c r="AK89" t="str" cm="1">
        <f t="array" ref="AK89">_xlfn._xlws.FILTER(Table4[Column1],ISNUMBER(SEARCH(Table4[Column1],MIS[[#This Row],[OrderUniqueIdentifier]])),"")</f>
        <v>VWAP</v>
      </c>
    </row>
    <row r="90" spans="1:37" x14ac:dyDescent="0.25">
      <c r="A90" t="s">
        <v>71</v>
      </c>
      <c r="B90" t="s">
        <v>1171</v>
      </c>
      <c r="C90" t="s">
        <v>1174</v>
      </c>
      <c r="D90" t="s">
        <v>72</v>
      </c>
      <c r="E90" t="s">
        <v>465</v>
      </c>
      <c r="F90" t="s">
        <v>98</v>
      </c>
      <c r="G90" t="s">
        <v>74</v>
      </c>
      <c r="H90" t="s">
        <v>75</v>
      </c>
      <c r="I90" t="s">
        <v>76</v>
      </c>
      <c r="J90" t="s">
        <v>77</v>
      </c>
      <c r="K90">
        <v>20</v>
      </c>
      <c r="L90" t="s">
        <v>77</v>
      </c>
      <c r="M90" t="s">
        <v>78</v>
      </c>
      <c r="N90" t="s">
        <v>466</v>
      </c>
      <c r="O90" t="s">
        <v>503</v>
      </c>
      <c r="P90" t="s">
        <v>520</v>
      </c>
      <c r="Q90" t="s">
        <v>469</v>
      </c>
      <c r="R90" t="s">
        <v>79</v>
      </c>
      <c r="S90" t="s">
        <v>99</v>
      </c>
      <c r="T90" t="s">
        <v>470</v>
      </c>
      <c r="U90" t="s">
        <v>100</v>
      </c>
      <c r="V90" t="s">
        <v>80</v>
      </c>
      <c r="W90">
        <v>85900</v>
      </c>
      <c r="X90" t="s">
        <v>81</v>
      </c>
      <c r="Y90">
        <v>20</v>
      </c>
      <c r="Z90" t="s">
        <v>506</v>
      </c>
      <c r="AA90" t="s">
        <v>521</v>
      </c>
      <c r="AB90" t="s">
        <v>83</v>
      </c>
      <c r="AC90" t="s">
        <v>84</v>
      </c>
      <c r="AD90">
        <f>_xlfn.XLOOKUP(MIS[[#This Row],[TRADING SYMBOL]],[1]Sheet1!$D:$D,[1]Sheet1!$C:$C)</f>
        <v>6.35</v>
      </c>
      <c r="AE90">
        <f>MIS[[#This Row],[OrderAverageTradedPrice]]*MIS[[#This Row],[OrderQuantity]]</f>
        <v>144</v>
      </c>
      <c r="AF90">
        <f>MIS[[#This Row],[LTP]]*MIS[[#This Row],[OrderQuantity]]</f>
        <v>127</v>
      </c>
      <c r="AG90">
        <f>IF(MIS[[#This Row],[OrderSide]]="SELL",MIS[[#This Row],[VALUE]]-MIS[[#This Row],[LIVE_VALUE]],MIS[[#This Row],[LIVE_VALUE]]-MIS[[#This Row],[VALUE]])</f>
        <v>-17</v>
      </c>
      <c r="AH90" t="str" cm="1">
        <f t="array" ref="AH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" t="str">
        <f>MIS[[#This Row],[TRADING SYMBOL]]</f>
        <v>SENSEX2552085900CE</v>
      </c>
      <c r="AJ90" t="str">
        <f>IF(RIGHT(MIS[[#This Row],[Main/Hedge]],4)="MAIN","MAIN","HEDGE")</f>
        <v>HEDGE</v>
      </c>
      <c r="AK90" t="str" cm="1">
        <f t="array" ref="AK90">_xlfn._xlws.FILTER(Table4[Column1],ISNUMBER(SEARCH(Table4[Column1],MIS[[#This Row],[OrderUniqueIdentifier]])),"")</f>
        <v>XYT</v>
      </c>
    </row>
    <row r="91" spans="1:37" x14ac:dyDescent="0.25">
      <c r="A91" t="s">
        <v>71</v>
      </c>
      <c r="B91" t="s">
        <v>1171</v>
      </c>
      <c r="C91" t="s">
        <v>1175</v>
      </c>
      <c r="D91" t="s">
        <v>72</v>
      </c>
      <c r="E91" t="s">
        <v>123</v>
      </c>
      <c r="F91" t="s">
        <v>98</v>
      </c>
      <c r="G91" t="s">
        <v>74</v>
      </c>
      <c r="H91" t="s">
        <v>75</v>
      </c>
      <c r="I91" t="s">
        <v>76</v>
      </c>
      <c r="J91" t="s">
        <v>77</v>
      </c>
      <c r="K91">
        <v>20</v>
      </c>
      <c r="L91" t="s">
        <v>77</v>
      </c>
      <c r="M91" t="s">
        <v>78</v>
      </c>
      <c r="N91" t="s">
        <v>487</v>
      </c>
      <c r="O91" t="s">
        <v>520</v>
      </c>
      <c r="P91" t="s">
        <v>520</v>
      </c>
      <c r="Q91" t="s">
        <v>124</v>
      </c>
      <c r="R91" t="s">
        <v>79</v>
      </c>
      <c r="S91" t="s">
        <v>99</v>
      </c>
      <c r="T91" t="s">
        <v>125</v>
      </c>
      <c r="U91" t="s">
        <v>100</v>
      </c>
      <c r="V91" t="s">
        <v>80</v>
      </c>
      <c r="W91">
        <v>78500</v>
      </c>
      <c r="X91" t="s">
        <v>85</v>
      </c>
      <c r="Y91">
        <v>20</v>
      </c>
      <c r="Z91" t="s">
        <v>521</v>
      </c>
      <c r="AA91" t="s">
        <v>521</v>
      </c>
      <c r="AB91" t="s">
        <v>87</v>
      </c>
      <c r="AC91" t="s">
        <v>84</v>
      </c>
      <c r="AD91">
        <f>_xlfn.XLOOKUP(MIS[[#This Row],[TRADING SYMBOL]],[1]Sheet1!$D:$D,[1]Sheet1!$C:$C)</f>
        <v>11.6</v>
      </c>
      <c r="AE91">
        <f>MIS[[#This Row],[OrderAverageTradedPrice]]*MIS[[#This Row],[OrderQuantity]]</f>
        <v>407</v>
      </c>
      <c r="AF91">
        <f>MIS[[#This Row],[LTP]]*MIS[[#This Row],[OrderQuantity]]</f>
        <v>232</v>
      </c>
      <c r="AG91">
        <f>IF(MIS[[#This Row],[OrderSide]]="SELL",MIS[[#This Row],[VALUE]]-MIS[[#This Row],[LIVE_VALUE]],MIS[[#This Row],[LIVE_VALUE]]-MIS[[#This Row],[VALUE]])</f>
        <v>-175</v>
      </c>
      <c r="AH91" t="str" cm="1">
        <f t="array" ref="AH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" t="str">
        <f>MIS[[#This Row],[TRADING SYMBOL]]</f>
        <v>SENSEX2552078500PE</v>
      </c>
      <c r="AJ91" t="str">
        <f>IF(RIGHT(MIS[[#This Row],[Main/Hedge]],4)="MAIN","MAIN","HEDGE")</f>
        <v>HEDGE</v>
      </c>
      <c r="AK91" t="str" cm="1">
        <f t="array" ref="AK91">_xlfn._xlws.FILTER(Table4[Column1],ISNUMBER(SEARCH(Table4[Column1],MIS[[#This Row],[OrderUniqueIdentifier]])),"")</f>
        <v>XYT</v>
      </c>
    </row>
    <row r="92" spans="1:37" x14ac:dyDescent="0.25">
      <c r="A92" t="s">
        <v>71</v>
      </c>
      <c r="B92" t="s">
        <v>1178</v>
      </c>
      <c r="C92" t="s">
        <v>1181</v>
      </c>
      <c r="D92" t="s">
        <v>72</v>
      </c>
      <c r="E92" t="s">
        <v>465</v>
      </c>
      <c r="F92" t="s">
        <v>98</v>
      </c>
      <c r="G92" t="s">
        <v>74</v>
      </c>
      <c r="H92" t="s">
        <v>75</v>
      </c>
      <c r="I92" t="s">
        <v>76</v>
      </c>
      <c r="J92" t="s">
        <v>77</v>
      </c>
      <c r="K92">
        <v>100</v>
      </c>
      <c r="L92" t="s">
        <v>77</v>
      </c>
      <c r="M92" t="s">
        <v>78</v>
      </c>
      <c r="N92" t="s">
        <v>466</v>
      </c>
      <c r="O92" t="s">
        <v>520</v>
      </c>
      <c r="P92" t="s">
        <v>520</v>
      </c>
      <c r="Q92" t="s">
        <v>469</v>
      </c>
      <c r="R92" t="s">
        <v>79</v>
      </c>
      <c r="S92" t="s">
        <v>99</v>
      </c>
      <c r="T92" t="s">
        <v>470</v>
      </c>
      <c r="U92" t="s">
        <v>100</v>
      </c>
      <c r="V92" t="s">
        <v>80</v>
      </c>
      <c r="W92">
        <v>85900</v>
      </c>
      <c r="X92" t="s">
        <v>81</v>
      </c>
      <c r="Y92">
        <v>100</v>
      </c>
      <c r="Z92" t="s">
        <v>521</v>
      </c>
      <c r="AA92" t="s">
        <v>521</v>
      </c>
      <c r="AB92" t="s">
        <v>83</v>
      </c>
      <c r="AC92" t="s">
        <v>84</v>
      </c>
      <c r="AD92">
        <f>_xlfn.XLOOKUP(MIS[[#This Row],[TRADING SYMBOL]],[1]Sheet1!$D:$D,[1]Sheet1!$C:$C)</f>
        <v>6.35</v>
      </c>
      <c r="AE92">
        <f>MIS[[#This Row],[OrderAverageTradedPrice]]*MIS[[#This Row],[OrderQuantity]]</f>
        <v>720</v>
      </c>
      <c r="AF92">
        <f>MIS[[#This Row],[LTP]]*MIS[[#This Row],[OrderQuantity]]</f>
        <v>635</v>
      </c>
      <c r="AG92">
        <f>IF(MIS[[#This Row],[OrderSide]]="SELL",MIS[[#This Row],[VALUE]]-MIS[[#This Row],[LIVE_VALUE]],MIS[[#This Row],[LIVE_VALUE]]-MIS[[#This Row],[VALUE]])</f>
        <v>-85</v>
      </c>
      <c r="AH92" t="str" cm="1">
        <f t="array" ref="AH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" t="str">
        <f>MIS[[#This Row],[TRADING SYMBOL]]</f>
        <v>SENSEX2552085900CE</v>
      </c>
      <c r="AJ92" t="str">
        <f>IF(RIGHT(MIS[[#This Row],[Main/Hedge]],4)="MAIN","MAIN","HEDGE")</f>
        <v>HEDGE</v>
      </c>
      <c r="AK92" t="str" cm="1">
        <f t="array" ref="AK92">_xlfn._xlws.FILTER(Table4[Column1],ISNUMBER(SEARCH(Table4[Column1],MIS[[#This Row],[OrderUniqueIdentifier]])),"")</f>
        <v>XYT</v>
      </c>
    </row>
    <row r="93" spans="1:37" x14ac:dyDescent="0.25">
      <c r="A93" t="s">
        <v>71</v>
      </c>
      <c r="B93" t="s">
        <v>1186</v>
      </c>
      <c r="C93" t="s">
        <v>1188</v>
      </c>
      <c r="D93" t="s">
        <v>72</v>
      </c>
      <c r="E93" t="s">
        <v>461</v>
      </c>
      <c r="F93" t="s">
        <v>73</v>
      </c>
      <c r="G93" t="s">
        <v>74</v>
      </c>
      <c r="H93" t="s">
        <v>75</v>
      </c>
      <c r="I93" t="s">
        <v>76</v>
      </c>
      <c r="J93" t="s">
        <v>77</v>
      </c>
      <c r="K93">
        <v>150</v>
      </c>
      <c r="L93" t="s">
        <v>77</v>
      </c>
      <c r="M93" t="s">
        <v>78</v>
      </c>
      <c r="N93" t="s">
        <v>153</v>
      </c>
      <c r="O93" t="s">
        <v>520</v>
      </c>
      <c r="P93" t="s">
        <v>520</v>
      </c>
      <c r="Q93" t="s">
        <v>462</v>
      </c>
      <c r="R93" t="s">
        <v>79</v>
      </c>
      <c r="S93" t="s">
        <v>24</v>
      </c>
      <c r="T93" t="s">
        <v>463</v>
      </c>
      <c r="U93" t="s">
        <v>43</v>
      </c>
      <c r="V93" t="s">
        <v>80</v>
      </c>
      <c r="W93">
        <v>23700</v>
      </c>
      <c r="X93" t="s">
        <v>85</v>
      </c>
      <c r="Y93">
        <v>150</v>
      </c>
      <c r="Z93" t="s">
        <v>521</v>
      </c>
      <c r="AA93" t="s">
        <v>521</v>
      </c>
      <c r="AB93" t="s">
        <v>87</v>
      </c>
      <c r="AC93" t="s">
        <v>84</v>
      </c>
      <c r="AD93">
        <f>_xlfn.XLOOKUP(MIS[[#This Row],[TRADING SYMBOL]],[1]Sheet1!$D:$D,[1]Sheet1!$C:$C)</f>
        <v>7.6</v>
      </c>
      <c r="AE93">
        <f>MIS[[#This Row],[OrderAverageTradedPrice]]*MIS[[#This Row],[OrderQuantity]]</f>
        <v>1725</v>
      </c>
      <c r="AF93">
        <f>MIS[[#This Row],[LTP]]*MIS[[#This Row],[OrderQuantity]]</f>
        <v>1140</v>
      </c>
      <c r="AG93">
        <f>IF(MIS[[#This Row],[OrderSide]]="SELL",MIS[[#This Row],[VALUE]]-MIS[[#This Row],[LIVE_VALUE]],MIS[[#This Row],[LIVE_VALUE]]-MIS[[#This Row],[VALUE]])</f>
        <v>-585</v>
      </c>
      <c r="AH93" t="str" cm="1">
        <f t="array" ref="AH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" t="str">
        <f>MIS[[#This Row],[TRADING SYMBOL]]</f>
        <v>NIFTY2552223700PE</v>
      </c>
      <c r="AJ93" t="str">
        <f>IF(RIGHT(MIS[[#This Row],[Main/Hedge]],4)="MAIN","MAIN","HEDGE")</f>
        <v>HEDGE</v>
      </c>
      <c r="AK93" t="str" cm="1">
        <f t="array" ref="AK93">_xlfn._xlws.FILTER(Table4[Column1],ISNUMBER(SEARCH(Table4[Column1],MIS[[#This Row],[OrderUniqueIdentifier]])),"")</f>
        <v>VWAP</v>
      </c>
    </row>
    <row r="94" spans="1:37" x14ac:dyDescent="0.25">
      <c r="A94" t="s">
        <v>71</v>
      </c>
      <c r="B94" t="s">
        <v>1186</v>
      </c>
      <c r="C94" t="s">
        <v>1190</v>
      </c>
      <c r="D94" t="s">
        <v>72</v>
      </c>
      <c r="E94" t="s">
        <v>123</v>
      </c>
      <c r="F94" t="s">
        <v>98</v>
      </c>
      <c r="G94" t="s">
        <v>74</v>
      </c>
      <c r="H94" t="s">
        <v>75</v>
      </c>
      <c r="I94" t="s">
        <v>76</v>
      </c>
      <c r="J94" t="s">
        <v>77</v>
      </c>
      <c r="K94">
        <v>20</v>
      </c>
      <c r="L94" t="s">
        <v>77</v>
      </c>
      <c r="M94" t="s">
        <v>78</v>
      </c>
      <c r="N94" t="s">
        <v>249</v>
      </c>
      <c r="O94" t="s">
        <v>503</v>
      </c>
      <c r="P94" t="s">
        <v>520</v>
      </c>
      <c r="Q94" t="s">
        <v>124</v>
      </c>
      <c r="R94" t="s">
        <v>79</v>
      </c>
      <c r="S94" t="s">
        <v>99</v>
      </c>
      <c r="T94" t="s">
        <v>125</v>
      </c>
      <c r="U94" t="s">
        <v>100</v>
      </c>
      <c r="V94" t="s">
        <v>80</v>
      </c>
      <c r="W94">
        <v>78500</v>
      </c>
      <c r="X94" t="s">
        <v>85</v>
      </c>
      <c r="Y94">
        <v>20</v>
      </c>
      <c r="Z94" t="s">
        <v>506</v>
      </c>
      <c r="AA94" t="s">
        <v>521</v>
      </c>
      <c r="AB94" t="s">
        <v>87</v>
      </c>
      <c r="AC94" t="s">
        <v>84</v>
      </c>
      <c r="AD94">
        <f>_xlfn.XLOOKUP(MIS[[#This Row],[TRADING SYMBOL]],[1]Sheet1!$D:$D,[1]Sheet1!$C:$C)</f>
        <v>11.6</v>
      </c>
      <c r="AE94">
        <f>MIS[[#This Row],[OrderAverageTradedPrice]]*MIS[[#This Row],[OrderQuantity]]</f>
        <v>409</v>
      </c>
      <c r="AF94">
        <f>MIS[[#This Row],[LTP]]*MIS[[#This Row],[OrderQuantity]]</f>
        <v>232</v>
      </c>
      <c r="AG94">
        <f>IF(MIS[[#This Row],[OrderSide]]="SELL",MIS[[#This Row],[VALUE]]-MIS[[#This Row],[LIVE_VALUE]],MIS[[#This Row],[LIVE_VALUE]]-MIS[[#This Row],[VALUE]])</f>
        <v>-177</v>
      </c>
      <c r="AH94" t="str" cm="1">
        <f t="array" ref="AH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" t="str">
        <f>MIS[[#This Row],[TRADING SYMBOL]]</f>
        <v>SENSEX2552078500PE</v>
      </c>
      <c r="AJ94" t="str">
        <f>IF(RIGHT(MIS[[#This Row],[Main/Hedge]],4)="MAIN","MAIN","HEDGE")</f>
        <v>HEDGE</v>
      </c>
      <c r="AK94" t="str" cm="1">
        <f t="array" ref="AK94">_xlfn._xlws.FILTER(Table4[Column1],ISNUMBER(SEARCH(Table4[Column1],MIS[[#This Row],[OrderUniqueIdentifier]])),"")</f>
        <v>XYT</v>
      </c>
    </row>
    <row r="95" spans="1:37" x14ac:dyDescent="0.25">
      <c r="A95" t="s">
        <v>71</v>
      </c>
      <c r="B95" t="s">
        <v>1195</v>
      </c>
      <c r="C95" t="s">
        <v>1196</v>
      </c>
      <c r="D95" t="s">
        <v>72</v>
      </c>
      <c r="E95" t="s">
        <v>465</v>
      </c>
      <c r="F95" t="s">
        <v>98</v>
      </c>
      <c r="G95" t="s">
        <v>74</v>
      </c>
      <c r="H95" t="s">
        <v>75</v>
      </c>
      <c r="I95" t="s">
        <v>76</v>
      </c>
      <c r="J95" t="s">
        <v>77</v>
      </c>
      <c r="K95">
        <v>20</v>
      </c>
      <c r="L95" t="s">
        <v>77</v>
      </c>
      <c r="M95" t="s">
        <v>78</v>
      </c>
      <c r="N95" t="s">
        <v>586</v>
      </c>
      <c r="O95" t="s">
        <v>520</v>
      </c>
      <c r="P95" t="s">
        <v>520</v>
      </c>
      <c r="Q95" t="s">
        <v>469</v>
      </c>
      <c r="R95" t="s">
        <v>79</v>
      </c>
      <c r="S95" t="s">
        <v>99</v>
      </c>
      <c r="T95" t="s">
        <v>470</v>
      </c>
      <c r="U95" t="s">
        <v>100</v>
      </c>
      <c r="V95" t="s">
        <v>80</v>
      </c>
      <c r="W95">
        <v>85900</v>
      </c>
      <c r="X95" t="s">
        <v>81</v>
      </c>
      <c r="Y95">
        <v>20</v>
      </c>
      <c r="Z95" t="s">
        <v>521</v>
      </c>
      <c r="AA95" t="s">
        <v>521</v>
      </c>
      <c r="AB95" t="s">
        <v>83</v>
      </c>
      <c r="AC95" t="s">
        <v>84</v>
      </c>
      <c r="AD95">
        <f>_xlfn.XLOOKUP(MIS[[#This Row],[TRADING SYMBOL]],[1]Sheet1!$D:$D,[1]Sheet1!$C:$C)</f>
        <v>6.35</v>
      </c>
      <c r="AE95">
        <f>MIS[[#This Row],[OrderAverageTradedPrice]]*MIS[[#This Row],[OrderQuantity]]</f>
        <v>143</v>
      </c>
      <c r="AF95">
        <f>MIS[[#This Row],[LTP]]*MIS[[#This Row],[OrderQuantity]]</f>
        <v>127</v>
      </c>
      <c r="AG95">
        <f>IF(MIS[[#This Row],[OrderSide]]="SELL",MIS[[#This Row],[VALUE]]-MIS[[#This Row],[LIVE_VALUE]],MIS[[#This Row],[LIVE_VALUE]]-MIS[[#This Row],[VALUE]])</f>
        <v>-16</v>
      </c>
      <c r="AH95" t="str" cm="1">
        <f t="array" ref="AH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" t="str">
        <f>MIS[[#This Row],[TRADING SYMBOL]]</f>
        <v>SENSEX2552085900CE</v>
      </c>
      <c r="AJ95" t="str">
        <f>IF(RIGHT(MIS[[#This Row],[Main/Hedge]],4)="MAIN","MAIN","HEDGE")</f>
        <v>HEDGE</v>
      </c>
      <c r="AK95" t="str" cm="1">
        <f t="array" ref="AK95">_xlfn._xlws.FILTER(Table4[Column1],ISNUMBER(SEARCH(Table4[Column1],MIS[[#This Row],[OrderUniqueIdentifier]])),"")</f>
        <v>XYT</v>
      </c>
    </row>
    <row r="96" spans="1:37" x14ac:dyDescent="0.25">
      <c r="A96" t="s">
        <v>71</v>
      </c>
      <c r="B96" t="s">
        <v>1195</v>
      </c>
      <c r="C96" t="s">
        <v>1200</v>
      </c>
      <c r="D96" t="s">
        <v>72</v>
      </c>
      <c r="E96" t="s">
        <v>456</v>
      </c>
      <c r="F96" t="s">
        <v>73</v>
      </c>
      <c r="G96" t="s">
        <v>74</v>
      </c>
      <c r="H96" t="s">
        <v>75</v>
      </c>
      <c r="I96" t="s">
        <v>76</v>
      </c>
      <c r="J96" t="s">
        <v>77</v>
      </c>
      <c r="K96">
        <v>150</v>
      </c>
      <c r="L96" t="s">
        <v>77</v>
      </c>
      <c r="M96" t="s">
        <v>78</v>
      </c>
      <c r="N96" t="s">
        <v>188</v>
      </c>
      <c r="O96" t="s">
        <v>520</v>
      </c>
      <c r="P96" t="s">
        <v>520</v>
      </c>
      <c r="Q96" t="s">
        <v>458</v>
      </c>
      <c r="R96" t="s">
        <v>79</v>
      </c>
      <c r="S96" t="s">
        <v>24</v>
      </c>
      <c r="T96" t="s">
        <v>459</v>
      </c>
      <c r="U96" t="s">
        <v>43</v>
      </c>
      <c r="V96" t="s">
        <v>80</v>
      </c>
      <c r="W96">
        <v>26300</v>
      </c>
      <c r="X96" t="s">
        <v>81</v>
      </c>
      <c r="Y96">
        <v>150</v>
      </c>
      <c r="Z96" t="s">
        <v>521</v>
      </c>
      <c r="AA96" t="s">
        <v>521</v>
      </c>
      <c r="AB96" t="s">
        <v>83</v>
      </c>
      <c r="AC96" t="s">
        <v>84</v>
      </c>
      <c r="AD96">
        <f>_xlfn.XLOOKUP(MIS[[#This Row],[TRADING SYMBOL]],[1]Sheet1!$D:$D,[1]Sheet1!$C:$C)</f>
        <v>3.7</v>
      </c>
      <c r="AE96">
        <f>MIS[[#This Row],[OrderAverageTradedPrice]]*MIS[[#This Row],[OrderQuantity]]</f>
        <v>525</v>
      </c>
      <c r="AF96">
        <f>MIS[[#This Row],[LTP]]*MIS[[#This Row],[OrderQuantity]]</f>
        <v>555</v>
      </c>
      <c r="AG96">
        <f>IF(MIS[[#This Row],[OrderSide]]="SELL",MIS[[#This Row],[VALUE]]-MIS[[#This Row],[LIVE_VALUE]],MIS[[#This Row],[LIVE_VALUE]]-MIS[[#This Row],[VALUE]])</f>
        <v>30</v>
      </c>
      <c r="AH96" t="str" cm="1">
        <f t="array" ref="AH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" t="str">
        <f>MIS[[#This Row],[TRADING SYMBOL]]</f>
        <v>NIFTY2552226300CE</v>
      </c>
      <c r="AJ96" t="str">
        <f>IF(RIGHT(MIS[[#This Row],[Main/Hedge]],4)="MAIN","MAIN","HEDGE")</f>
        <v>HEDGE</v>
      </c>
      <c r="AK96" t="str" cm="1">
        <f t="array" ref="AK96">_xlfn._xlws.FILTER(Table4[Column1],ISNUMBER(SEARCH(Table4[Column1],MIS[[#This Row],[OrderUniqueIdentifier]])),"")</f>
        <v>VWAP</v>
      </c>
    </row>
    <row r="97" spans="1:37" x14ac:dyDescent="0.25">
      <c r="A97" t="s">
        <v>71</v>
      </c>
      <c r="B97" t="s">
        <v>1235</v>
      </c>
      <c r="C97" t="s">
        <v>1236</v>
      </c>
      <c r="D97" t="s">
        <v>72</v>
      </c>
      <c r="E97" t="s">
        <v>456</v>
      </c>
      <c r="F97" t="s">
        <v>73</v>
      </c>
      <c r="G97" t="s">
        <v>74</v>
      </c>
      <c r="H97" t="s">
        <v>75</v>
      </c>
      <c r="I97" t="s">
        <v>76</v>
      </c>
      <c r="J97" t="s">
        <v>77</v>
      </c>
      <c r="K97">
        <v>450</v>
      </c>
      <c r="L97" t="s">
        <v>77</v>
      </c>
      <c r="M97" t="s">
        <v>78</v>
      </c>
      <c r="N97" t="s">
        <v>188</v>
      </c>
      <c r="O97" t="s">
        <v>520</v>
      </c>
      <c r="P97" t="s">
        <v>520</v>
      </c>
      <c r="Q97" t="s">
        <v>458</v>
      </c>
      <c r="R97" t="s">
        <v>79</v>
      </c>
      <c r="S97" t="s">
        <v>24</v>
      </c>
      <c r="T97" t="s">
        <v>459</v>
      </c>
      <c r="U97" t="s">
        <v>43</v>
      </c>
      <c r="V97" t="s">
        <v>80</v>
      </c>
      <c r="W97">
        <v>26300</v>
      </c>
      <c r="X97" t="s">
        <v>81</v>
      </c>
      <c r="Y97">
        <v>450</v>
      </c>
      <c r="Z97" t="s">
        <v>521</v>
      </c>
      <c r="AA97" t="s">
        <v>521</v>
      </c>
      <c r="AB97" t="s">
        <v>83</v>
      </c>
      <c r="AC97" t="s">
        <v>84</v>
      </c>
      <c r="AD97">
        <f>_xlfn.XLOOKUP(MIS[[#This Row],[TRADING SYMBOL]],[1]Sheet1!$D:$D,[1]Sheet1!$C:$C)</f>
        <v>3.7</v>
      </c>
      <c r="AE97">
        <f>MIS[[#This Row],[OrderAverageTradedPrice]]*MIS[[#This Row],[OrderQuantity]]</f>
        <v>1575</v>
      </c>
      <c r="AF97">
        <f>MIS[[#This Row],[LTP]]*MIS[[#This Row],[OrderQuantity]]</f>
        <v>1665</v>
      </c>
      <c r="AG97">
        <f>IF(MIS[[#This Row],[OrderSide]]="SELL",MIS[[#This Row],[VALUE]]-MIS[[#This Row],[LIVE_VALUE]],MIS[[#This Row],[LIVE_VALUE]]-MIS[[#This Row],[VALUE]])</f>
        <v>90</v>
      </c>
      <c r="AH97" t="str" cm="1">
        <f t="array" ref="AH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" t="str">
        <f>MIS[[#This Row],[TRADING SYMBOL]]</f>
        <v>NIFTY2552226300CE</v>
      </c>
      <c r="AJ97" t="str">
        <f>IF(RIGHT(MIS[[#This Row],[Main/Hedge]],4)="MAIN","MAIN","HEDGE")</f>
        <v>HEDGE</v>
      </c>
      <c r="AK97" t="str" cm="1">
        <f t="array" ref="AK97">_xlfn._xlws.FILTER(Table4[Column1],ISNUMBER(SEARCH(Table4[Column1],MIS[[#This Row],[OrderUniqueIdentifier]])),"")</f>
        <v>VWAP</v>
      </c>
    </row>
    <row r="98" spans="1:37" x14ac:dyDescent="0.25">
      <c r="A98" t="s">
        <v>71</v>
      </c>
      <c r="B98" t="s">
        <v>1235</v>
      </c>
      <c r="C98" t="s">
        <v>1238</v>
      </c>
      <c r="D98" t="s">
        <v>72</v>
      </c>
      <c r="E98" t="s">
        <v>465</v>
      </c>
      <c r="F98" t="s">
        <v>98</v>
      </c>
      <c r="G98" t="s">
        <v>74</v>
      </c>
      <c r="H98" t="s">
        <v>75</v>
      </c>
      <c r="I98" t="s">
        <v>76</v>
      </c>
      <c r="J98" t="s">
        <v>77</v>
      </c>
      <c r="K98">
        <v>60</v>
      </c>
      <c r="L98" t="s">
        <v>77</v>
      </c>
      <c r="M98" t="s">
        <v>78</v>
      </c>
      <c r="N98" t="s">
        <v>1239</v>
      </c>
      <c r="O98" t="s">
        <v>503</v>
      </c>
      <c r="P98" t="s">
        <v>520</v>
      </c>
      <c r="Q98" t="s">
        <v>469</v>
      </c>
      <c r="R98" t="s">
        <v>79</v>
      </c>
      <c r="S98" t="s">
        <v>99</v>
      </c>
      <c r="T98" t="s">
        <v>470</v>
      </c>
      <c r="U98" t="s">
        <v>100</v>
      </c>
      <c r="V98" t="s">
        <v>80</v>
      </c>
      <c r="W98">
        <v>85900</v>
      </c>
      <c r="X98" t="s">
        <v>81</v>
      </c>
      <c r="Y98">
        <v>60</v>
      </c>
      <c r="Z98" t="s">
        <v>506</v>
      </c>
      <c r="AA98" t="s">
        <v>521</v>
      </c>
      <c r="AB98" t="s">
        <v>83</v>
      </c>
      <c r="AC98" t="s">
        <v>84</v>
      </c>
      <c r="AD98">
        <f>_xlfn.XLOOKUP(MIS[[#This Row],[TRADING SYMBOL]],[1]Sheet1!$D:$D,[1]Sheet1!$C:$C)</f>
        <v>6.35</v>
      </c>
      <c r="AE98">
        <f>MIS[[#This Row],[OrderAverageTradedPrice]]*MIS[[#This Row],[OrderQuantity]]</f>
        <v>429.9999999999996</v>
      </c>
      <c r="AF98">
        <f>MIS[[#This Row],[LTP]]*MIS[[#This Row],[OrderQuantity]]</f>
        <v>381</v>
      </c>
      <c r="AG98">
        <f>IF(MIS[[#This Row],[OrderSide]]="SELL",MIS[[#This Row],[VALUE]]-MIS[[#This Row],[LIVE_VALUE]],MIS[[#This Row],[LIVE_VALUE]]-MIS[[#This Row],[VALUE]])</f>
        <v>-48.999999999999602</v>
      </c>
      <c r="AH98" t="str" cm="1">
        <f t="array" ref="AH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" t="str">
        <f>MIS[[#This Row],[TRADING SYMBOL]]</f>
        <v>SENSEX2552085900CE</v>
      </c>
      <c r="AJ98" t="str">
        <f>IF(RIGHT(MIS[[#This Row],[Main/Hedge]],4)="MAIN","MAIN","HEDGE")</f>
        <v>HEDGE</v>
      </c>
      <c r="AK98" t="str" cm="1">
        <f t="array" ref="AK98">_xlfn._xlws.FILTER(Table4[Column1],ISNUMBER(SEARCH(Table4[Column1],MIS[[#This Row],[OrderUniqueIdentifier]])),"")</f>
        <v>XYT</v>
      </c>
    </row>
    <row r="99" spans="1:37" x14ac:dyDescent="0.25">
      <c r="A99" t="s">
        <v>71</v>
      </c>
      <c r="B99" t="s">
        <v>1244</v>
      </c>
      <c r="C99" t="s">
        <v>1245</v>
      </c>
      <c r="D99" t="s">
        <v>72</v>
      </c>
      <c r="E99" t="s">
        <v>456</v>
      </c>
      <c r="F99" t="s">
        <v>73</v>
      </c>
      <c r="G99" t="s">
        <v>74</v>
      </c>
      <c r="H99" t="s">
        <v>75</v>
      </c>
      <c r="I99" t="s">
        <v>76</v>
      </c>
      <c r="J99" t="s">
        <v>77</v>
      </c>
      <c r="K99">
        <v>75</v>
      </c>
      <c r="L99" t="s">
        <v>77</v>
      </c>
      <c r="M99" t="s">
        <v>78</v>
      </c>
      <c r="N99" t="s">
        <v>335</v>
      </c>
      <c r="O99" t="s">
        <v>520</v>
      </c>
      <c r="P99" t="s">
        <v>520</v>
      </c>
      <c r="Q99" t="s">
        <v>458</v>
      </c>
      <c r="R99" t="s">
        <v>79</v>
      </c>
      <c r="S99" t="s">
        <v>24</v>
      </c>
      <c r="T99" t="s">
        <v>459</v>
      </c>
      <c r="U99" t="s">
        <v>43</v>
      </c>
      <c r="V99" t="s">
        <v>80</v>
      </c>
      <c r="W99">
        <v>26300</v>
      </c>
      <c r="X99" t="s">
        <v>81</v>
      </c>
      <c r="Y99">
        <v>75</v>
      </c>
      <c r="Z99" t="s">
        <v>521</v>
      </c>
      <c r="AA99" t="s">
        <v>521</v>
      </c>
      <c r="AB99" t="s">
        <v>83</v>
      </c>
      <c r="AC99" t="s">
        <v>84</v>
      </c>
      <c r="AD99">
        <f>_xlfn.XLOOKUP(MIS[[#This Row],[TRADING SYMBOL]],[1]Sheet1!$D:$D,[1]Sheet1!$C:$C)</f>
        <v>3.7</v>
      </c>
      <c r="AE99">
        <f>MIS[[#This Row],[OrderAverageTradedPrice]]*MIS[[#This Row],[OrderQuantity]]</f>
        <v>258.75</v>
      </c>
      <c r="AF99">
        <f>MIS[[#This Row],[LTP]]*MIS[[#This Row],[OrderQuantity]]</f>
        <v>277.5</v>
      </c>
      <c r="AG99">
        <f>IF(MIS[[#This Row],[OrderSide]]="SELL",MIS[[#This Row],[VALUE]]-MIS[[#This Row],[LIVE_VALUE]],MIS[[#This Row],[LIVE_VALUE]]-MIS[[#This Row],[VALUE]])</f>
        <v>18.75</v>
      </c>
      <c r="AH99" t="str" cm="1">
        <f t="array" ref="AH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" t="str">
        <f>MIS[[#This Row],[TRADING SYMBOL]]</f>
        <v>NIFTY2552226300CE</v>
      </c>
      <c r="AJ99" t="str">
        <f>IF(RIGHT(MIS[[#This Row],[Main/Hedge]],4)="MAIN","MAIN","HEDGE")</f>
        <v>HEDGE</v>
      </c>
      <c r="AK99" t="str" cm="1">
        <f t="array" ref="AK99">_xlfn._xlws.FILTER(Table4[Column1],ISNUMBER(SEARCH(Table4[Column1],MIS[[#This Row],[OrderUniqueIdentifier]])),"")</f>
        <v>VWAP</v>
      </c>
    </row>
    <row r="100" spans="1:37" x14ac:dyDescent="0.25">
      <c r="A100" t="s">
        <v>71</v>
      </c>
      <c r="B100" t="s">
        <v>1244</v>
      </c>
      <c r="C100" t="s">
        <v>1248</v>
      </c>
      <c r="D100" t="s">
        <v>72</v>
      </c>
      <c r="E100" t="s">
        <v>123</v>
      </c>
      <c r="F100" t="s">
        <v>98</v>
      </c>
      <c r="G100" t="s">
        <v>74</v>
      </c>
      <c r="H100" t="s">
        <v>75</v>
      </c>
      <c r="I100" t="s">
        <v>76</v>
      </c>
      <c r="J100" t="s">
        <v>77</v>
      </c>
      <c r="K100">
        <v>20</v>
      </c>
      <c r="L100" t="s">
        <v>77</v>
      </c>
      <c r="M100" t="s">
        <v>78</v>
      </c>
      <c r="N100" t="s">
        <v>523</v>
      </c>
      <c r="O100" t="s">
        <v>520</v>
      </c>
      <c r="P100" t="s">
        <v>520</v>
      </c>
      <c r="Q100" t="s">
        <v>124</v>
      </c>
      <c r="R100" t="s">
        <v>79</v>
      </c>
      <c r="S100" t="s">
        <v>99</v>
      </c>
      <c r="T100" t="s">
        <v>125</v>
      </c>
      <c r="U100" t="s">
        <v>100</v>
      </c>
      <c r="V100" t="s">
        <v>80</v>
      </c>
      <c r="W100">
        <v>78500</v>
      </c>
      <c r="X100" t="s">
        <v>85</v>
      </c>
      <c r="Y100">
        <v>20</v>
      </c>
      <c r="Z100" t="s">
        <v>521</v>
      </c>
      <c r="AA100" t="s">
        <v>521</v>
      </c>
      <c r="AB100" t="s">
        <v>87</v>
      </c>
      <c r="AC100" t="s">
        <v>84</v>
      </c>
      <c r="AD100">
        <f>_xlfn.XLOOKUP(MIS[[#This Row],[TRADING SYMBOL]],[1]Sheet1!$D:$D,[1]Sheet1!$C:$C)</f>
        <v>11.6</v>
      </c>
      <c r="AE100">
        <f>MIS[[#This Row],[OrderAverageTradedPrice]]*MIS[[#This Row],[OrderQuantity]]</f>
        <v>408</v>
      </c>
      <c r="AF100">
        <f>MIS[[#This Row],[LTP]]*MIS[[#This Row],[OrderQuantity]]</f>
        <v>232</v>
      </c>
      <c r="AG100">
        <f>IF(MIS[[#This Row],[OrderSide]]="SELL",MIS[[#This Row],[VALUE]]-MIS[[#This Row],[LIVE_VALUE]],MIS[[#This Row],[LIVE_VALUE]]-MIS[[#This Row],[VALUE]])</f>
        <v>-176</v>
      </c>
      <c r="AH100" t="str" cm="1">
        <f t="array" ref="AH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" t="str">
        <f>MIS[[#This Row],[TRADING SYMBOL]]</f>
        <v>SENSEX2552078500PE</v>
      </c>
      <c r="AJ100" t="str">
        <f>IF(RIGHT(MIS[[#This Row],[Main/Hedge]],4)="MAIN","MAIN","HEDGE")</f>
        <v>HEDGE</v>
      </c>
      <c r="AK100" t="str" cm="1">
        <f t="array" ref="AK100">_xlfn._xlws.FILTER(Table4[Column1],ISNUMBER(SEARCH(Table4[Column1],MIS[[#This Row],[OrderUniqueIdentifier]])),"")</f>
        <v>XYT</v>
      </c>
    </row>
    <row r="101" spans="1:37" x14ac:dyDescent="0.25">
      <c r="A101" t="s">
        <v>71</v>
      </c>
      <c r="B101" t="s">
        <v>1251</v>
      </c>
      <c r="C101" t="s">
        <v>1252</v>
      </c>
      <c r="D101" t="s">
        <v>72</v>
      </c>
      <c r="E101" t="s">
        <v>456</v>
      </c>
      <c r="F101" t="s">
        <v>73</v>
      </c>
      <c r="G101" t="s">
        <v>74</v>
      </c>
      <c r="H101" t="s">
        <v>75</v>
      </c>
      <c r="I101" t="s">
        <v>76</v>
      </c>
      <c r="J101" t="s">
        <v>77</v>
      </c>
      <c r="K101">
        <v>150</v>
      </c>
      <c r="L101" t="s">
        <v>77</v>
      </c>
      <c r="M101" t="s">
        <v>78</v>
      </c>
      <c r="N101" t="s">
        <v>188</v>
      </c>
      <c r="O101" t="s">
        <v>520</v>
      </c>
      <c r="P101" t="s">
        <v>520</v>
      </c>
      <c r="Q101" t="s">
        <v>458</v>
      </c>
      <c r="R101" t="s">
        <v>79</v>
      </c>
      <c r="S101" t="s">
        <v>24</v>
      </c>
      <c r="T101" t="s">
        <v>459</v>
      </c>
      <c r="U101" t="s">
        <v>43</v>
      </c>
      <c r="V101" t="s">
        <v>80</v>
      </c>
      <c r="W101">
        <v>26300</v>
      </c>
      <c r="X101" t="s">
        <v>81</v>
      </c>
      <c r="Y101">
        <v>150</v>
      </c>
      <c r="Z101" t="s">
        <v>521</v>
      </c>
      <c r="AA101" t="s">
        <v>521</v>
      </c>
      <c r="AB101" t="s">
        <v>83</v>
      </c>
      <c r="AC101" t="s">
        <v>84</v>
      </c>
      <c r="AD101">
        <f>_xlfn.XLOOKUP(MIS[[#This Row],[TRADING SYMBOL]],[1]Sheet1!$D:$D,[1]Sheet1!$C:$C)</f>
        <v>3.7</v>
      </c>
      <c r="AE101">
        <f>MIS[[#This Row],[OrderAverageTradedPrice]]*MIS[[#This Row],[OrderQuantity]]</f>
        <v>525</v>
      </c>
      <c r="AF101">
        <f>MIS[[#This Row],[LTP]]*MIS[[#This Row],[OrderQuantity]]</f>
        <v>555</v>
      </c>
      <c r="AG101">
        <f>IF(MIS[[#This Row],[OrderSide]]="SELL",MIS[[#This Row],[VALUE]]-MIS[[#This Row],[LIVE_VALUE]],MIS[[#This Row],[LIVE_VALUE]]-MIS[[#This Row],[VALUE]])</f>
        <v>30</v>
      </c>
      <c r="AH101" t="str" cm="1">
        <f t="array" ref="AH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" t="str">
        <f>MIS[[#This Row],[TRADING SYMBOL]]</f>
        <v>NIFTY2552226300CE</v>
      </c>
      <c r="AJ101" t="str">
        <f>IF(RIGHT(MIS[[#This Row],[Main/Hedge]],4)="MAIN","MAIN","HEDGE")</f>
        <v>HEDGE</v>
      </c>
      <c r="AK101" t="str" cm="1">
        <f t="array" ref="AK101">_xlfn._xlws.FILTER(Table4[Column1],ISNUMBER(SEARCH(Table4[Column1],MIS[[#This Row],[OrderUniqueIdentifier]])),"")</f>
        <v>VWAP</v>
      </c>
    </row>
    <row r="102" spans="1:37" x14ac:dyDescent="0.25">
      <c r="A102" t="s">
        <v>71</v>
      </c>
      <c r="B102" t="s">
        <v>1251</v>
      </c>
      <c r="C102" t="s">
        <v>1254</v>
      </c>
      <c r="D102" t="s">
        <v>72</v>
      </c>
      <c r="E102" t="s">
        <v>465</v>
      </c>
      <c r="F102" t="s">
        <v>98</v>
      </c>
      <c r="G102" t="s">
        <v>74</v>
      </c>
      <c r="H102" t="s">
        <v>75</v>
      </c>
      <c r="I102" t="s">
        <v>76</v>
      </c>
      <c r="J102" t="s">
        <v>77</v>
      </c>
      <c r="K102">
        <v>20</v>
      </c>
      <c r="L102" t="s">
        <v>77</v>
      </c>
      <c r="M102" t="s">
        <v>78</v>
      </c>
      <c r="N102" t="s">
        <v>466</v>
      </c>
      <c r="O102" t="s">
        <v>503</v>
      </c>
      <c r="P102" t="s">
        <v>520</v>
      </c>
      <c r="Q102" t="s">
        <v>469</v>
      </c>
      <c r="R102" t="s">
        <v>79</v>
      </c>
      <c r="S102" t="s">
        <v>99</v>
      </c>
      <c r="T102" t="s">
        <v>470</v>
      </c>
      <c r="U102" t="s">
        <v>100</v>
      </c>
      <c r="V102" t="s">
        <v>80</v>
      </c>
      <c r="W102">
        <v>85900</v>
      </c>
      <c r="X102" t="s">
        <v>81</v>
      </c>
      <c r="Y102">
        <v>20</v>
      </c>
      <c r="Z102" t="s">
        <v>506</v>
      </c>
      <c r="AA102" t="s">
        <v>521</v>
      </c>
      <c r="AB102" t="s">
        <v>83</v>
      </c>
      <c r="AC102" t="s">
        <v>84</v>
      </c>
      <c r="AD102">
        <f>_xlfn.XLOOKUP(MIS[[#This Row],[TRADING SYMBOL]],[1]Sheet1!$D:$D,[1]Sheet1!$C:$C)</f>
        <v>6.35</v>
      </c>
      <c r="AE102">
        <f>MIS[[#This Row],[OrderAverageTradedPrice]]*MIS[[#This Row],[OrderQuantity]]</f>
        <v>144</v>
      </c>
      <c r="AF102">
        <f>MIS[[#This Row],[LTP]]*MIS[[#This Row],[OrderQuantity]]</f>
        <v>127</v>
      </c>
      <c r="AG102">
        <f>IF(MIS[[#This Row],[OrderSide]]="SELL",MIS[[#This Row],[VALUE]]-MIS[[#This Row],[LIVE_VALUE]],MIS[[#This Row],[LIVE_VALUE]]-MIS[[#This Row],[VALUE]])</f>
        <v>-17</v>
      </c>
      <c r="AH102" t="str" cm="1">
        <f t="array" ref="AH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" t="str">
        <f>MIS[[#This Row],[TRADING SYMBOL]]</f>
        <v>SENSEX2552085900CE</v>
      </c>
      <c r="AJ102" t="str">
        <f>IF(RIGHT(MIS[[#This Row],[Main/Hedge]],4)="MAIN","MAIN","HEDGE")</f>
        <v>HEDGE</v>
      </c>
      <c r="AK102" t="str" cm="1">
        <f t="array" ref="AK102">_xlfn._xlws.FILTER(Table4[Column1],ISNUMBER(SEARCH(Table4[Column1],MIS[[#This Row],[OrderUniqueIdentifier]])),"")</f>
        <v>XYT</v>
      </c>
    </row>
    <row r="103" spans="1:37" x14ac:dyDescent="0.25">
      <c r="A103" t="s">
        <v>71</v>
      </c>
      <c r="B103" t="s">
        <v>1251</v>
      </c>
      <c r="C103" t="s">
        <v>1255</v>
      </c>
      <c r="D103" t="s">
        <v>72</v>
      </c>
      <c r="E103" t="s">
        <v>123</v>
      </c>
      <c r="F103" t="s">
        <v>98</v>
      </c>
      <c r="G103" t="s">
        <v>74</v>
      </c>
      <c r="H103" t="s">
        <v>75</v>
      </c>
      <c r="I103" t="s">
        <v>76</v>
      </c>
      <c r="J103" t="s">
        <v>77</v>
      </c>
      <c r="K103">
        <v>20</v>
      </c>
      <c r="L103" t="s">
        <v>77</v>
      </c>
      <c r="M103" t="s">
        <v>78</v>
      </c>
      <c r="N103" t="s">
        <v>545</v>
      </c>
      <c r="O103" t="s">
        <v>520</v>
      </c>
      <c r="P103" t="s">
        <v>520</v>
      </c>
      <c r="Q103" t="s">
        <v>124</v>
      </c>
      <c r="R103" t="s">
        <v>79</v>
      </c>
      <c r="S103" t="s">
        <v>99</v>
      </c>
      <c r="T103" t="s">
        <v>125</v>
      </c>
      <c r="U103" t="s">
        <v>100</v>
      </c>
      <c r="V103" t="s">
        <v>80</v>
      </c>
      <c r="W103">
        <v>78500</v>
      </c>
      <c r="X103" t="s">
        <v>85</v>
      </c>
      <c r="Y103">
        <v>20</v>
      </c>
      <c r="Z103" t="s">
        <v>521</v>
      </c>
      <c r="AA103" t="s">
        <v>521</v>
      </c>
      <c r="AB103" t="s">
        <v>87</v>
      </c>
      <c r="AC103" t="s">
        <v>84</v>
      </c>
      <c r="AD103">
        <f>_xlfn.XLOOKUP(MIS[[#This Row],[TRADING SYMBOL]],[1]Sheet1!$D:$D,[1]Sheet1!$C:$C)</f>
        <v>11.6</v>
      </c>
      <c r="AE103">
        <f>MIS[[#This Row],[OrderAverageTradedPrice]]*MIS[[#This Row],[OrderQuantity]]</f>
        <v>406</v>
      </c>
      <c r="AF103">
        <f>MIS[[#This Row],[LTP]]*MIS[[#This Row],[OrderQuantity]]</f>
        <v>232</v>
      </c>
      <c r="AG103">
        <f>IF(MIS[[#This Row],[OrderSide]]="SELL",MIS[[#This Row],[VALUE]]-MIS[[#This Row],[LIVE_VALUE]],MIS[[#This Row],[LIVE_VALUE]]-MIS[[#This Row],[VALUE]])</f>
        <v>-174</v>
      </c>
      <c r="AH103" t="str" cm="1">
        <f t="array" ref="AH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" t="str">
        <f>MIS[[#This Row],[TRADING SYMBOL]]</f>
        <v>SENSEX2552078500PE</v>
      </c>
      <c r="AJ103" t="str">
        <f>IF(RIGHT(MIS[[#This Row],[Main/Hedge]],4)="MAIN","MAIN","HEDGE")</f>
        <v>HEDGE</v>
      </c>
      <c r="AK103" t="str" cm="1">
        <f t="array" ref="AK103">_xlfn._xlws.FILTER(Table4[Column1],ISNUMBER(SEARCH(Table4[Column1],MIS[[#This Row],[OrderUniqueIdentifier]])),"")</f>
        <v>XYT</v>
      </c>
    </row>
    <row r="104" spans="1:37" x14ac:dyDescent="0.25">
      <c r="A104" t="s">
        <v>71</v>
      </c>
      <c r="B104" t="s">
        <v>1272</v>
      </c>
      <c r="C104" t="s">
        <v>1275</v>
      </c>
      <c r="D104" t="s">
        <v>72</v>
      </c>
      <c r="E104" t="s">
        <v>465</v>
      </c>
      <c r="F104" t="s">
        <v>98</v>
      </c>
      <c r="G104" t="s">
        <v>74</v>
      </c>
      <c r="H104" t="s">
        <v>75</v>
      </c>
      <c r="I104" t="s">
        <v>76</v>
      </c>
      <c r="J104" t="s">
        <v>77</v>
      </c>
      <c r="K104">
        <v>40</v>
      </c>
      <c r="L104" t="s">
        <v>77</v>
      </c>
      <c r="M104" t="s">
        <v>78</v>
      </c>
      <c r="N104" t="s">
        <v>586</v>
      </c>
      <c r="O104" t="s">
        <v>503</v>
      </c>
      <c r="P104" t="s">
        <v>520</v>
      </c>
      <c r="Q104" t="s">
        <v>469</v>
      </c>
      <c r="R104" t="s">
        <v>79</v>
      </c>
      <c r="S104" t="s">
        <v>99</v>
      </c>
      <c r="T104" t="s">
        <v>470</v>
      </c>
      <c r="U104" t="s">
        <v>100</v>
      </c>
      <c r="V104" t="s">
        <v>80</v>
      </c>
      <c r="W104">
        <v>85900</v>
      </c>
      <c r="X104" t="s">
        <v>81</v>
      </c>
      <c r="Y104">
        <v>40</v>
      </c>
      <c r="Z104" t="s">
        <v>506</v>
      </c>
      <c r="AA104" t="s">
        <v>521</v>
      </c>
      <c r="AB104" t="s">
        <v>83</v>
      </c>
      <c r="AC104" t="s">
        <v>84</v>
      </c>
      <c r="AD104">
        <f>_xlfn.XLOOKUP(MIS[[#This Row],[TRADING SYMBOL]],[1]Sheet1!$D:$D,[1]Sheet1!$C:$C)</f>
        <v>6.35</v>
      </c>
      <c r="AE104">
        <f>MIS[[#This Row],[OrderAverageTradedPrice]]*MIS[[#This Row],[OrderQuantity]]</f>
        <v>286</v>
      </c>
      <c r="AF104">
        <f>MIS[[#This Row],[LTP]]*MIS[[#This Row],[OrderQuantity]]</f>
        <v>254</v>
      </c>
      <c r="AG104">
        <f>IF(MIS[[#This Row],[OrderSide]]="SELL",MIS[[#This Row],[VALUE]]-MIS[[#This Row],[LIVE_VALUE]],MIS[[#This Row],[LIVE_VALUE]]-MIS[[#This Row],[VALUE]])</f>
        <v>-32</v>
      </c>
      <c r="AH104" t="str" cm="1">
        <f t="array" ref="AH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" t="str">
        <f>MIS[[#This Row],[TRADING SYMBOL]]</f>
        <v>SENSEX2552085900CE</v>
      </c>
      <c r="AJ104" t="str">
        <f>IF(RIGHT(MIS[[#This Row],[Main/Hedge]],4)="MAIN","MAIN","HEDGE")</f>
        <v>HEDGE</v>
      </c>
      <c r="AK104" t="str" cm="1">
        <f t="array" ref="AK104">_xlfn._xlws.FILTER(Table4[Column1],ISNUMBER(SEARCH(Table4[Column1],MIS[[#This Row],[OrderUniqueIdentifier]])),"")</f>
        <v>XYT</v>
      </c>
    </row>
    <row r="105" spans="1:37" x14ac:dyDescent="0.25">
      <c r="A105" t="s">
        <v>71</v>
      </c>
      <c r="B105" t="s">
        <v>1316</v>
      </c>
      <c r="C105" t="s">
        <v>1317</v>
      </c>
      <c r="D105" t="s">
        <v>72</v>
      </c>
      <c r="E105" t="s">
        <v>456</v>
      </c>
      <c r="F105" t="s">
        <v>73</v>
      </c>
      <c r="G105" t="s">
        <v>74</v>
      </c>
      <c r="H105" t="s">
        <v>75</v>
      </c>
      <c r="I105" t="s">
        <v>76</v>
      </c>
      <c r="J105" t="s">
        <v>77</v>
      </c>
      <c r="K105">
        <v>375</v>
      </c>
      <c r="L105" t="s">
        <v>77</v>
      </c>
      <c r="M105" t="s">
        <v>78</v>
      </c>
      <c r="N105" t="s">
        <v>335</v>
      </c>
      <c r="O105" t="s">
        <v>520</v>
      </c>
      <c r="P105" t="s">
        <v>520</v>
      </c>
      <c r="Q105" t="s">
        <v>458</v>
      </c>
      <c r="R105" t="s">
        <v>79</v>
      </c>
      <c r="S105" t="s">
        <v>24</v>
      </c>
      <c r="T105" t="s">
        <v>459</v>
      </c>
      <c r="U105" t="s">
        <v>43</v>
      </c>
      <c r="V105" t="s">
        <v>80</v>
      </c>
      <c r="W105">
        <v>26300</v>
      </c>
      <c r="X105" t="s">
        <v>81</v>
      </c>
      <c r="Y105">
        <v>375</v>
      </c>
      <c r="Z105" t="s">
        <v>521</v>
      </c>
      <c r="AA105" t="s">
        <v>521</v>
      </c>
      <c r="AB105" t="s">
        <v>83</v>
      </c>
      <c r="AC105" t="s">
        <v>84</v>
      </c>
      <c r="AD105">
        <f>_xlfn.XLOOKUP(MIS[[#This Row],[TRADING SYMBOL]],[1]Sheet1!$D:$D,[1]Sheet1!$C:$C)</f>
        <v>3.7</v>
      </c>
      <c r="AE105">
        <f>MIS[[#This Row],[OrderAverageTradedPrice]]*MIS[[#This Row],[OrderQuantity]]</f>
        <v>1293.75</v>
      </c>
      <c r="AF105">
        <f>MIS[[#This Row],[LTP]]*MIS[[#This Row],[OrderQuantity]]</f>
        <v>1387.5</v>
      </c>
      <c r="AG105">
        <f>IF(MIS[[#This Row],[OrderSide]]="SELL",MIS[[#This Row],[VALUE]]-MIS[[#This Row],[LIVE_VALUE]],MIS[[#This Row],[LIVE_VALUE]]-MIS[[#This Row],[VALUE]])</f>
        <v>93.75</v>
      </c>
      <c r="AH105" t="str" cm="1">
        <f t="array" ref="AH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5" t="str">
        <f>MIS[[#This Row],[TRADING SYMBOL]]</f>
        <v>NIFTY2552226300CE</v>
      </c>
      <c r="AJ105" t="str">
        <f>IF(RIGHT(MIS[[#This Row],[Main/Hedge]],4)="MAIN","MAIN","HEDGE")</f>
        <v>HEDGE</v>
      </c>
      <c r="AK105" t="str" cm="1">
        <f t="array" ref="AK105">_xlfn._xlws.FILTER(Table4[Column1],ISNUMBER(SEARCH(Table4[Column1],MIS[[#This Row],[OrderUniqueIdentifier]])),"")</f>
        <v>VWAP</v>
      </c>
    </row>
    <row r="106" spans="1:37" x14ac:dyDescent="0.25">
      <c r="A106" t="s">
        <v>71</v>
      </c>
      <c r="B106" t="s">
        <v>1316</v>
      </c>
      <c r="C106" t="s">
        <v>1318</v>
      </c>
      <c r="D106" t="s">
        <v>72</v>
      </c>
      <c r="E106" t="s">
        <v>461</v>
      </c>
      <c r="F106" t="s">
        <v>73</v>
      </c>
      <c r="G106" t="s">
        <v>74</v>
      </c>
      <c r="H106" t="s">
        <v>75</v>
      </c>
      <c r="I106" t="s">
        <v>76</v>
      </c>
      <c r="J106" t="s">
        <v>77</v>
      </c>
      <c r="K106">
        <v>375</v>
      </c>
      <c r="L106" t="s">
        <v>77</v>
      </c>
      <c r="M106" t="s">
        <v>78</v>
      </c>
      <c r="N106" t="s">
        <v>153</v>
      </c>
      <c r="O106" t="s">
        <v>520</v>
      </c>
      <c r="P106" t="s">
        <v>520</v>
      </c>
      <c r="Q106" t="s">
        <v>462</v>
      </c>
      <c r="R106" t="s">
        <v>79</v>
      </c>
      <c r="S106" t="s">
        <v>24</v>
      </c>
      <c r="T106" t="s">
        <v>463</v>
      </c>
      <c r="U106" t="s">
        <v>43</v>
      </c>
      <c r="V106" t="s">
        <v>80</v>
      </c>
      <c r="W106">
        <v>23700</v>
      </c>
      <c r="X106" t="s">
        <v>85</v>
      </c>
      <c r="Y106">
        <v>375</v>
      </c>
      <c r="Z106" t="s">
        <v>521</v>
      </c>
      <c r="AA106" t="s">
        <v>521</v>
      </c>
      <c r="AB106" t="s">
        <v>87</v>
      </c>
      <c r="AC106" t="s">
        <v>84</v>
      </c>
      <c r="AD106">
        <f>_xlfn.XLOOKUP(MIS[[#This Row],[TRADING SYMBOL]],[1]Sheet1!$D:$D,[1]Sheet1!$C:$C)</f>
        <v>7.6</v>
      </c>
      <c r="AE106">
        <f>MIS[[#This Row],[OrderAverageTradedPrice]]*MIS[[#This Row],[OrderQuantity]]</f>
        <v>4312.5</v>
      </c>
      <c r="AF106">
        <f>MIS[[#This Row],[LTP]]*MIS[[#This Row],[OrderQuantity]]</f>
        <v>2850</v>
      </c>
      <c r="AG106">
        <f>IF(MIS[[#This Row],[OrderSide]]="SELL",MIS[[#This Row],[VALUE]]-MIS[[#This Row],[LIVE_VALUE]],MIS[[#This Row],[LIVE_VALUE]]-MIS[[#This Row],[VALUE]])</f>
        <v>-1462.5</v>
      </c>
      <c r="AH106" t="str" cm="1">
        <f t="array" ref="AH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6" t="str">
        <f>MIS[[#This Row],[TRADING SYMBOL]]</f>
        <v>NIFTY2552223700PE</v>
      </c>
      <c r="AJ106" t="str">
        <f>IF(RIGHT(MIS[[#This Row],[Main/Hedge]],4)="MAIN","MAIN","HEDGE")</f>
        <v>HEDGE</v>
      </c>
      <c r="AK106" t="str" cm="1">
        <f t="array" ref="AK106">_xlfn._xlws.FILTER(Table4[Column1],ISNUMBER(SEARCH(Table4[Column1],MIS[[#This Row],[OrderUniqueIdentifier]])),"")</f>
        <v>VWAP</v>
      </c>
    </row>
    <row r="107" spans="1:37" x14ac:dyDescent="0.25">
      <c r="A107" t="s">
        <v>71</v>
      </c>
      <c r="B107" t="s">
        <v>1316</v>
      </c>
      <c r="C107" t="s">
        <v>1319</v>
      </c>
      <c r="D107" t="s">
        <v>72</v>
      </c>
      <c r="E107" t="s">
        <v>465</v>
      </c>
      <c r="F107" t="s">
        <v>98</v>
      </c>
      <c r="G107" t="s">
        <v>74</v>
      </c>
      <c r="H107" t="s">
        <v>75</v>
      </c>
      <c r="I107" t="s">
        <v>76</v>
      </c>
      <c r="J107" t="s">
        <v>77</v>
      </c>
      <c r="K107">
        <v>60</v>
      </c>
      <c r="L107" t="s">
        <v>77</v>
      </c>
      <c r="M107" t="s">
        <v>78</v>
      </c>
      <c r="N107" t="s">
        <v>586</v>
      </c>
      <c r="O107" t="s">
        <v>503</v>
      </c>
      <c r="P107" t="s">
        <v>520</v>
      </c>
      <c r="Q107" t="s">
        <v>469</v>
      </c>
      <c r="R107" t="s">
        <v>79</v>
      </c>
      <c r="S107" t="s">
        <v>99</v>
      </c>
      <c r="T107" t="s">
        <v>470</v>
      </c>
      <c r="U107" t="s">
        <v>100</v>
      </c>
      <c r="V107" t="s">
        <v>80</v>
      </c>
      <c r="W107">
        <v>85900</v>
      </c>
      <c r="X107" t="s">
        <v>81</v>
      </c>
      <c r="Y107">
        <v>60</v>
      </c>
      <c r="Z107" t="s">
        <v>506</v>
      </c>
      <c r="AA107" t="s">
        <v>521</v>
      </c>
      <c r="AB107" t="s">
        <v>83</v>
      </c>
      <c r="AC107" t="s">
        <v>84</v>
      </c>
      <c r="AD107">
        <f>_xlfn.XLOOKUP(MIS[[#This Row],[TRADING SYMBOL]],[1]Sheet1!$D:$D,[1]Sheet1!$C:$C)</f>
        <v>6.35</v>
      </c>
      <c r="AE107">
        <f>MIS[[#This Row],[OrderAverageTradedPrice]]*MIS[[#This Row],[OrderQuantity]]</f>
        <v>429</v>
      </c>
      <c r="AF107">
        <f>MIS[[#This Row],[LTP]]*MIS[[#This Row],[OrderQuantity]]</f>
        <v>381</v>
      </c>
      <c r="AG107">
        <f>IF(MIS[[#This Row],[OrderSide]]="SELL",MIS[[#This Row],[VALUE]]-MIS[[#This Row],[LIVE_VALUE]],MIS[[#This Row],[LIVE_VALUE]]-MIS[[#This Row],[VALUE]])</f>
        <v>-48</v>
      </c>
      <c r="AH107" t="str" cm="1">
        <f t="array" ref="AH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" t="str">
        <f>MIS[[#This Row],[TRADING SYMBOL]]</f>
        <v>SENSEX2552085900CE</v>
      </c>
      <c r="AJ107" t="str">
        <f>IF(RIGHT(MIS[[#This Row],[Main/Hedge]],4)="MAIN","MAIN","HEDGE")</f>
        <v>HEDGE</v>
      </c>
      <c r="AK107" t="str" cm="1">
        <f t="array" ref="AK107">_xlfn._xlws.FILTER(Table4[Column1],ISNUMBER(SEARCH(Table4[Column1],MIS[[#This Row],[OrderUniqueIdentifier]])),"")</f>
        <v>XYT</v>
      </c>
    </row>
    <row r="108" spans="1:37" x14ac:dyDescent="0.25">
      <c r="A108" t="s">
        <v>71</v>
      </c>
      <c r="B108" t="s">
        <v>1316</v>
      </c>
      <c r="C108" t="s">
        <v>1320</v>
      </c>
      <c r="D108" t="s">
        <v>72</v>
      </c>
      <c r="E108" t="s">
        <v>501</v>
      </c>
      <c r="F108" t="s">
        <v>98</v>
      </c>
      <c r="G108" t="s">
        <v>74</v>
      </c>
      <c r="H108" t="s">
        <v>75</v>
      </c>
      <c r="I108" t="s">
        <v>76</v>
      </c>
      <c r="J108" t="s">
        <v>77</v>
      </c>
      <c r="K108">
        <v>60</v>
      </c>
      <c r="L108" t="s">
        <v>77</v>
      </c>
      <c r="M108" t="s">
        <v>78</v>
      </c>
      <c r="N108" t="s">
        <v>1321</v>
      </c>
      <c r="O108" t="s">
        <v>520</v>
      </c>
      <c r="P108" t="s">
        <v>520</v>
      </c>
      <c r="Q108" t="s">
        <v>504</v>
      </c>
      <c r="R108" t="s">
        <v>79</v>
      </c>
      <c r="S108" t="s">
        <v>99</v>
      </c>
      <c r="T108" t="s">
        <v>505</v>
      </c>
      <c r="U108" t="s">
        <v>100</v>
      </c>
      <c r="V108" t="s">
        <v>80</v>
      </c>
      <c r="W108">
        <v>78400</v>
      </c>
      <c r="X108" t="s">
        <v>85</v>
      </c>
      <c r="Y108">
        <v>60</v>
      </c>
      <c r="Z108" t="s">
        <v>521</v>
      </c>
      <c r="AA108" t="s">
        <v>521</v>
      </c>
      <c r="AB108" t="s">
        <v>87</v>
      </c>
      <c r="AC108" t="s">
        <v>84</v>
      </c>
      <c r="AD108">
        <f>_xlfn.XLOOKUP(MIS[[#This Row],[TRADING SYMBOL]],[1]Sheet1!$D:$D,[1]Sheet1!$C:$C)</f>
        <v>11.1</v>
      </c>
      <c r="AE108">
        <f>MIS[[#This Row],[OrderAverageTradedPrice]]*MIS[[#This Row],[OrderQuantity]]</f>
        <v>1161</v>
      </c>
      <c r="AF108">
        <f>MIS[[#This Row],[LTP]]*MIS[[#This Row],[OrderQuantity]]</f>
        <v>666</v>
      </c>
      <c r="AG108">
        <f>IF(MIS[[#This Row],[OrderSide]]="SELL",MIS[[#This Row],[VALUE]]-MIS[[#This Row],[LIVE_VALUE]],MIS[[#This Row],[LIVE_VALUE]]-MIS[[#This Row],[VALUE]])</f>
        <v>-495</v>
      </c>
      <c r="AH108" t="str" cm="1">
        <f t="array" ref="AH1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" t="str">
        <f>MIS[[#This Row],[TRADING SYMBOL]]</f>
        <v>SENSEX2552078400PE</v>
      </c>
      <c r="AJ108" t="str">
        <f>IF(RIGHT(MIS[[#This Row],[Main/Hedge]],4)="MAIN","MAIN","HEDGE")</f>
        <v>HEDGE</v>
      </c>
      <c r="AK108" t="str" cm="1">
        <f t="array" ref="AK108">_xlfn._xlws.FILTER(Table4[Column1],ISNUMBER(SEARCH(Table4[Column1],MIS[[#This Row],[OrderUniqueIdentifier]])),"")</f>
        <v>XYT</v>
      </c>
    </row>
    <row r="109" spans="1:37" x14ac:dyDescent="0.25">
      <c r="A109" t="s">
        <v>71</v>
      </c>
      <c r="B109" t="s">
        <v>1326</v>
      </c>
      <c r="C109" t="s">
        <v>1329</v>
      </c>
      <c r="D109" t="s">
        <v>72</v>
      </c>
      <c r="E109" t="s">
        <v>465</v>
      </c>
      <c r="F109" t="s">
        <v>98</v>
      </c>
      <c r="G109" t="s">
        <v>74</v>
      </c>
      <c r="H109" t="s">
        <v>75</v>
      </c>
      <c r="I109" t="s">
        <v>76</v>
      </c>
      <c r="J109" t="s">
        <v>77</v>
      </c>
      <c r="K109">
        <v>20</v>
      </c>
      <c r="L109" t="s">
        <v>77</v>
      </c>
      <c r="M109" t="s">
        <v>78</v>
      </c>
      <c r="N109" t="s">
        <v>586</v>
      </c>
      <c r="O109" t="s">
        <v>503</v>
      </c>
      <c r="P109" t="s">
        <v>520</v>
      </c>
      <c r="Q109" t="s">
        <v>469</v>
      </c>
      <c r="R109" t="s">
        <v>79</v>
      </c>
      <c r="S109" t="s">
        <v>99</v>
      </c>
      <c r="T109" t="s">
        <v>470</v>
      </c>
      <c r="U109" t="s">
        <v>100</v>
      </c>
      <c r="V109" t="s">
        <v>80</v>
      </c>
      <c r="W109">
        <v>85900</v>
      </c>
      <c r="X109" t="s">
        <v>81</v>
      </c>
      <c r="Y109">
        <v>20</v>
      </c>
      <c r="Z109" t="s">
        <v>506</v>
      </c>
      <c r="AA109" t="s">
        <v>521</v>
      </c>
      <c r="AB109" t="s">
        <v>83</v>
      </c>
      <c r="AC109" t="s">
        <v>84</v>
      </c>
      <c r="AD109">
        <f>_xlfn.XLOOKUP(MIS[[#This Row],[TRADING SYMBOL]],[1]Sheet1!$D:$D,[1]Sheet1!$C:$C)</f>
        <v>6.35</v>
      </c>
      <c r="AE109">
        <f>MIS[[#This Row],[OrderAverageTradedPrice]]*MIS[[#This Row],[OrderQuantity]]</f>
        <v>143</v>
      </c>
      <c r="AF109">
        <f>MIS[[#This Row],[LTP]]*MIS[[#This Row],[OrderQuantity]]</f>
        <v>127</v>
      </c>
      <c r="AG109">
        <f>IF(MIS[[#This Row],[OrderSide]]="SELL",MIS[[#This Row],[VALUE]]-MIS[[#This Row],[LIVE_VALUE]],MIS[[#This Row],[LIVE_VALUE]]-MIS[[#This Row],[VALUE]])</f>
        <v>-16</v>
      </c>
      <c r="AH109" t="str" cm="1">
        <f t="array" ref="AH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" t="str">
        <f>MIS[[#This Row],[TRADING SYMBOL]]</f>
        <v>SENSEX2552085900CE</v>
      </c>
      <c r="AJ109" t="str">
        <f>IF(RIGHT(MIS[[#This Row],[Main/Hedge]],4)="MAIN","MAIN","HEDGE")</f>
        <v>HEDGE</v>
      </c>
      <c r="AK109" t="str" cm="1">
        <f t="array" ref="AK109">_xlfn._xlws.FILTER(Table4[Column1],ISNUMBER(SEARCH(Table4[Column1],MIS[[#This Row],[OrderUniqueIdentifier]])),"")</f>
        <v>XYT</v>
      </c>
    </row>
    <row r="110" spans="1:37" x14ac:dyDescent="0.25">
      <c r="A110" t="s">
        <v>1555</v>
      </c>
      <c r="B110" t="s">
        <v>1577</v>
      </c>
      <c r="C110" t="s">
        <v>1578</v>
      </c>
      <c r="D110" t="s">
        <v>72</v>
      </c>
      <c r="E110" t="s">
        <v>465</v>
      </c>
      <c r="F110" t="s">
        <v>98</v>
      </c>
      <c r="G110" t="s">
        <v>74</v>
      </c>
      <c r="H110" t="s">
        <v>93</v>
      </c>
      <c r="I110" t="s">
        <v>76</v>
      </c>
      <c r="J110" t="s">
        <v>466</v>
      </c>
      <c r="K110">
        <v>260</v>
      </c>
      <c r="L110" t="s">
        <v>77</v>
      </c>
      <c r="M110" t="s">
        <v>78</v>
      </c>
      <c r="N110" t="s">
        <v>466</v>
      </c>
      <c r="O110" t="s">
        <v>520</v>
      </c>
      <c r="P110" t="s">
        <v>520</v>
      </c>
      <c r="Q110" t="s">
        <v>469</v>
      </c>
      <c r="R110" t="s">
        <v>79</v>
      </c>
      <c r="S110" t="s">
        <v>99</v>
      </c>
      <c r="T110" t="s">
        <v>470</v>
      </c>
      <c r="U110" t="s">
        <v>100</v>
      </c>
      <c r="V110" t="s">
        <v>80</v>
      </c>
      <c r="W110">
        <v>85900</v>
      </c>
      <c r="X110" t="s">
        <v>81</v>
      </c>
      <c r="Y110">
        <v>260</v>
      </c>
      <c r="Z110" t="s">
        <v>521</v>
      </c>
      <c r="AA110" t="s">
        <v>521</v>
      </c>
      <c r="AB110" t="s">
        <v>83</v>
      </c>
      <c r="AC110" t="s">
        <v>84</v>
      </c>
      <c r="AD110">
        <f>_xlfn.XLOOKUP(MIS[[#This Row],[TRADING SYMBOL]],[1]Sheet1!$D:$D,[1]Sheet1!$C:$C)</f>
        <v>6.35</v>
      </c>
      <c r="AE110">
        <f>MIS[[#This Row],[OrderAverageTradedPrice]]*MIS[[#This Row],[OrderQuantity]]</f>
        <v>1872</v>
      </c>
      <c r="AF110">
        <f>MIS[[#This Row],[LTP]]*MIS[[#This Row],[OrderQuantity]]</f>
        <v>1651</v>
      </c>
      <c r="AG110">
        <f>IF(MIS[[#This Row],[OrderSide]]="SELL",MIS[[#This Row],[VALUE]]-MIS[[#This Row],[LIVE_VALUE]],MIS[[#This Row],[LIVE_VALUE]]-MIS[[#This Row],[VALUE]])</f>
        <v>-221</v>
      </c>
      <c r="AH110" t="str" cm="1">
        <f t="array" ref="AH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" t="str">
        <f>MIS[[#This Row],[TRADING SYMBOL]]</f>
        <v>SENSEX2552085900CE</v>
      </c>
      <c r="AJ110" t="str">
        <f>IF(RIGHT(MIS[[#This Row],[Main/Hedge]],4)="MAIN","MAIN","HEDGE")</f>
        <v>HEDGE</v>
      </c>
      <c r="AK110" t="str" cm="1">
        <f t="array" ref="AK110">_xlfn._xlws.FILTER(Table4[Column1],ISNUMBER(SEARCH(Table4[Column1],MIS[[#This Row],[OrderUniqueIdentifier]])),"")</f>
        <v>XYT</v>
      </c>
    </row>
    <row r="111" spans="1:37" x14ac:dyDescent="0.25">
      <c r="A111" t="s">
        <v>1555</v>
      </c>
      <c r="B111" t="s">
        <v>1589</v>
      </c>
      <c r="C111" t="s">
        <v>1590</v>
      </c>
      <c r="D111" t="s">
        <v>72</v>
      </c>
      <c r="E111" t="s">
        <v>465</v>
      </c>
      <c r="F111" t="s">
        <v>98</v>
      </c>
      <c r="G111" t="s">
        <v>74</v>
      </c>
      <c r="H111" t="s">
        <v>93</v>
      </c>
      <c r="I111" t="s">
        <v>76</v>
      </c>
      <c r="J111" t="s">
        <v>466</v>
      </c>
      <c r="K111">
        <v>60</v>
      </c>
      <c r="L111" t="s">
        <v>77</v>
      </c>
      <c r="M111" t="s">
        <v>78</v>
      </c>
      <c r="N111" t="s">
        <v>466</v>
      </c>
      <c r="O111" t="s">
        <v>520</v>
      </c>
      <c r="P111" t="s">
        <v>520</v>
      </c>
      <c r="Q111" t="s">
        <v>469</v>
      </c>
      <c r="R111" t="s">
        <v>79</v>
      </c>
      <c r="S111" t="s">
        <v>99</v>
      </c>
      <c r="T111" t="s">
        <v>470</v>
      </c>
      <c r="U111" t="s">
        <v>100</v>
      </c>
      <c r="V111" t="s">
        <v>80</v>
      </c>
      <c r="W111">
        <v>85900</v>
      </c>
      <c r="X111" t="s">
        <v>81</v>
      </c>
      <c r="Y111">
        <v>60</v>
      </c>
      <c r="Z111" t="s">
        <v>521</v>
      </c>
      <c r="AA111" t="s">
        <v>521</v>
      </c>
      <c r="AB111" t="s">
        <v>83</v>
      </c>
      <c r="AC111" t="s">
        <v>84</v>
      </c>
      <c r="AD111">
        <f>_xlfn.XLOOKUP(MIS[[#This Row],[TRADING SYMBOL]],[1]Sheet1!$D:$D,[1]Sheet1!$C:$C)</f>
        <v>6.35</v>
      </c>
      <c r="AE111">
        <f>MIS[[#This Row],[OrderAverageTradedPrice]]*MIS[[#This Row],[OrderQuantity]]</f>
        <v>432</v>
      </c>
      <c r="AF111">
        <f>MIS[[#This Row],[LTP]]*MIS[[#This Row],[OrderQuantity]]</f>
        <v>381</v>
      </c>
      <c r="AG111">
        <f>IF(MIS[[#This Row],[OrderSide]]="SELL",MIS[[#This Row],[VALUE]]-MIS[[#This Row],[LIVE_VALUE]],MIS[[#This Row],[LIVE_VALUE]]-MIS[[#This Row],[VALUE]])</f>
        <v>-51</v>
      </c>
      <c r="AH111" t="str" cm="1">
        <f t="array" ref="AH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1" t="str">
        <f>MIS[[#This Row],[TRADING SYMBOL]]</f>
        <v>SENSEX2552085900CE</v>
      </c>
      <c r="AJ111" t="str">
        <f>IF(RIGHT(MIS[[#This Row],[Main/Hedge]],4)="MAIN","MAIN","HEDGE")</f>
        <v>HEDGE</v>
      </c>
      <c r="AK111" t="str" cm="1">
        <f t="array" ref="AK111">_xlfn._xlws.FILTER(Table4[Column1],ISNUMBER(SEARCH(Table4[Column1],MIS[[#This Row],[OrderUniqueIdentifier]])),"")</f>
        <v>XYT</v>
      </c>
    </row>
    <row r="112" spans="1:37" x14ac:dyDescent="0.25">
      <c r="A112" t="s">
        <v>71</v>
      </c>
      <c r="B112" t="s">
        <v>515</v>
      </c>
      <c r="C112" t="s">
        <v>519</v>
      </c>
      <c r="D112" t="s">
        <v>72</v>
      </c>
      <c r="E112" t="s">
        <v>465</v>
      </c>
      <c r="F112" t="s">
        <v>98</v>
      </c>
      <c r="G112" t="s">
        <v>74</v>
      </c>
      <c r="H112" t="s">
        <v>75</v>
      </c>
      <c r="I112" t="s">
        <v>76</v>
      </c>
      <c r="J112" t="s">
        <v>77</v>
      </c>
      <c r="K112">
        <v>140</v>
      </c>
      <c r="L112" t="s">
        <v>77</v>
      </c>
      <c r="M112" t="s">
        <v>78</v>
      </c>
      <c r="N112" t="s">
        <v>466</v>
      </c>
      <c r="O112" t="s">
        <v>520</v>
      </c>
      <c r="P112" t="s">
        <v>467</v>
      </c>
      <c r="Q112" t="s">
        <v>469</v>
      </c>
      <c r="R112" t="s">
        <v>79</v>
      </c>
      <c r="S112" t="s">
        <v>99</v>
      </c>
      <c r="T112" t="s">
        <v>470</v>
      </c>
      <c r="U112" t="s">
        <v>100</v>
      </c>
      <c r="V112" t="s">
        <v>80</v>
      </c>
      <c r="W112">
        <v>85900</v>
      </c>
      <c r="X112" t="s">
        <v>81</v>
      </c>
      <c r="Y112">
        <v>140</v>
      </c>
      <c r="Z112" t="s">
        <v>521</v>
      </c>
      <c r="AA112" t="s">
        <v>471</v>
      </c>
      <c r="AB112" t="s">
        <v>83</v>
      </c>
      <c r="AC112" t="s">
        <v>84</v>
      </c>
      <c r="AD112">
        <f>_xlfn.XLOOKUP(MIS[[#This Row],[TRADING SYMBOL]],[1]Sheet1!$D:$D,[1]Sheet1!$C:$C)</f>
        <v>6.35</v>
      </c>
      <c r="AE112">
        <f>MIS[[#This Row],[OrderAverageTradedPrice]]*MIS[[#This Row],[OrderQuantity]]</f>
        <v>1008</v>
      </c>
      <c r="AF112">
        <f>MIS[[#This Row],[LTP]]*MIS[[#This Row],[OrderQuantity]]</f>
        <v>889</v>
      </c>
      <c r="AG112">
        <f>IF(MIS[[#This Row],[OrderSide]]="SELL",MIS[[#This Row],[VALUE]]-MIS[[#This Row],[LIVE_VALUE]],MIS[[#This Row],[LIVE_VALUE]]-MIS[[#This Row],[VALUE]])</f>
        <v>-119</v>
      </c>
      <c r="AH112" t="str" cm="1">
        <f t="array" ref="AH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2" t="str">
        <f>MIS[[#This Row],[TRADING SYMBOL]]</f>
        <v>SENSEX2552085900CE</v>
      </c>
      <c r="AJ112" t="str">
        <f>IF(RIGHT(MIS[[#This Row],[Main/Hedge]],4)="MAIN","MAIN","HEDGE")</f>
        <v>HEDGE</v>
      </c>
      <c r="AK112" t="str" cm="1">
        <f t="array" ref="AK112">_xlfn._xlws.FILTER(Table4[Column1],ISNUMBER(SEARCH(Table4[Column1],MIS[[#This Row],[OrderUniqueIdentifier]])),"")</f>
        <v>XYT</v>
      </c>
    </row>
    <row r="113" spans="1:37" x14ac:dyDescent="0.25">
      <c r="A113" t="s">
        <v>71</v>
      </c>
      <c r="B113" t="s">
        <v>529</v>
      </c>
      <c r="C113" t="s">
        <v>530</v>
      </c>
      <c r="D113" t="s">
        <v>72</v>
      </c>
      <c r="E113" t="s">
        <v>456</v>
      </c>
      <c r="F113" t="s">
        <v>73</v>
      </c>
      <c r="G113" t="s">
        <v>74</v>
      </c>
      <c r="H113" t="s">
        <v>75</v>
      </c>
      <c r="I113" t="s">
        <v>76</v>
      </c>
      <c r="J113" t="s">
        <v>77</v>
      </c>
      <c r="K113">
        <v>450</v>
      </c>
      <c r="L113" t="s">
        <v>77</v>
      </c>
      <c r="M113" t="s">
        <v>78</v>
      </c>
      <c r="N113" t="s">
        <v>145</v>
      </c>
      <c r="O113" t="s">
        <v>467</v>
      </c>
      <c r="P113" t="s">
        <v>467</v>
      </c>
      <c r="Q113" t="s">
        <v>458</v>
      </c>
      <c r="R113" t="s">
        <v>79</v>
      </c>
      <c r="S113" t="s">
        <v>24</v>
      </c>
      <c r="T113" t="s">
        <v>459</v>
      </c>
      <c r="U113" t="s">
        <v>43</v>
      </c>
      <c r="V113" t="s">
        <v>80</v>
      </c>
      <c r="W113">
        <v>26300</v>
      </c>
      <c r="X113" t="s">
        <v>81</v>
      </c>
      <c r="Y113">
        <v>450</v>
      </c>
      <c r="Z113" t="s">
        <v>471</v>
      </c>
      <c r="AA113" t="s">
        <v>471</v>
      </c>
      <c r="AB113" t="s">
        <v>83</v>
      </c>
      <c r="AC113" t="s">
        <v>84</v>
      </c>
      <c r="AD113">
        <f>_xlfn.XLOOKUP(MIS[[#This Row],[TRADING SYMBOL]],[1]Sheet1!$D:$D,[1]Sheet1!$C:$C)</f>
        <v>3.7</v>
      </c>
      <c r="AE113">
        <f>MIS[[#This Row],[OrderAverageTradedPrice]]*MIS[[#This Row],[OrderQuantity]]</f>
        <v>1597.5</v>
      </c>
      <c r="AF113">
        <f>MIS[[#This Row],[LTP]]*MIS[[#This Row],[OrderQuantity]]</f>
        <v>1665</v>
      </c>
      <c r="AG113">
        <f>IF(MIS[[#This Row],[OrderSide]]="SELL",MIS[[#This Row],[VALUE]]-MIS[[#This Row],[LIVE_VALUE]],MIS[[#This Row],[LIVE_VALUE]]-MIS[[#This Row],[VALUE]])</f>
        <v>67.5</v>
      </c>
      <c r="AH113" t="str" cm="1">
        <f t="array" ref="AH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3" t="str">
        <f>MIS[[#This Row],[TRADING SYMBOL]]</f>
        <v>NIFTY2552226300CE</v>
      </c>
      <c r="AJ113" t="str">
        <f>IF(RIGHT(MIS[[#This Row],[Main/Hedge]],4)="MAIN","MAIN","HEDGE")</f>
        <v>HEDGE</v>
      </c>
      <c r="AK113" t="str" cm="1">
        <f t="array" ref="AK113">_xlfn._xlws.FILTER(Table4[Column1],ISNUMBER(SEARCH(Table4[Column1],MIS[[#This Row],[OrderUniqueIdentifier]])),"")</f>
        <v>VWAP</v>
      </c>
    </row>
    <row r="114" spans="1:37" x14ac:dyDescent="0.25">
      <c r="A114" t="s">
        <v>71</v>
      </c>
      <c r="B114" t="s">
        <v>529</v>
      </c>
      <c r="C114" t="s">
        <v>532</v>
      </c>
      <c r="D114" t="s">
        <v>72</v>
      </c>
      <c r="E114" t="s">
        <v>465</v>
      </c>
      <c r="F114" t="s">
        <v>98</v>
      </c>
      <c r="G114" t="s">
        <v>74</v>
      </c>
      <c r="H114" t="s">
        <v>75</v>
      </c>
      <c r="I114" t="s">
        <v>76</v>
      </c>
      <c r="J114" t="s">
        <v>77</v>
      </c>
      <c r="K114">
        <v>60</v>
      </c>
      <c r="L114" t="s">
        <v>77</v>
      </c>
      <c r="M114" t="s">
        <v>78</v>
      </c>
      <c r="N114" t="s">
        <v>533</v>
      </c>
      <c r="O114" t="s">
        <v>467</v>
      </c>
      <c r="P114" t="s">
        <v>467</v>
      </c>
      <c r="Q114" t="s">
        <v>469</v>
      </c>
      <c r="R114" t="s">
        <v>79</v>
      </c>
      <c r="S114" t="s">
        <v>99</v>
      </c>
      <c r="T114" t="s">
        <v>470</v>
      </c>
      <c r="U114" t="s">
        <v>100</v>
      </c>
      <c r="V114" t="s">
        <v>80</v>
      </c>
      <c r="W114">
        <v>85900</v>
      </c>
      <c r="X114" t="s">
        <v>81</v>
      </c>
      <c r="Y114">
        <v>60</v>
      </c>
      <c r="Z114" t="s">
        <v>471</v>
      </c>
      <c r="AA114" t="s">
        <v>471</v>
      </c>
      <c r="AB114" t="s">
        <v>83</v>
      </c>
      <c r="AC114" t="s">
        <v>84</v>
      </c>
      <c r="AD114">
        <f>_xlfn.XLOOKUP(MIS[[#This Row],[TRADING SYMBOL]],[1]Sheet1!$D:$D,[1]Sheet1!$C:$C)</f>
        <v>6.35</v>
      </c>
      <c r="AE114">
        <f>MIS[[#This Row],[OrderAverageTradedPrice]]*MIS[[#This Row],[OrderQuantity]]</f>
        <v>435</v>
      </c>
      <c r="AF114">
        <f>MIS[[#This Row],[LTP]]*MIS[[#This Row],[OrderQuantity]]</f>
        <v>381</v>
      </c>
      <c r="AG114">
        <f>IF(MIS[[#This Row],[OrderSide]]="SELL",MIS[[#This Row],[VALUE]]-MIS[[#This Row],[LIVE_VALUE]],MIS[[#This Row],[LIVE_VALUE]]-MIS[[#This Row],[VALUE]])</f>
        <v>-54</v>
      </c>
      <c r="AH114" t="str" cm="1">
        <f t="array" ref="AH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4" t="str">
        <f>MIS[[#This Row],[TRADING SYMBOL]]</f>
        <v>SENSEX2552085900CE</v>
      </c>
      <c r="AJ114" t="str">
        <f>IF(RIGHT(MIS[[#This Row],[Main/Hedge]],4)="MAIN","MAIN","HEDGE")</f>
        <v>HEDGE</v>
      </c>
      <c r="AK114" t="str" cm="1">
        <f t="array" ref="AK114">_xlfn._xlws.FILTER(Table4[Column1],ISNUMBER(SEARCH(Table4[Column1],MIS[[#This Row],[OrderUniqueIdentifier]])),"")</f>
        <v>XYT</v>
      </c>
    </row>
    <row r="115" spans="1:37" x14ac:dyDescent="0.25">
      <c r="A115" t="s">
        <v>71</v>
      </c>
      <c r="B115" t="s">
        <v>575</v>
      </c>
      <c r="C115" t="s">
        <v>578</v>
      </c>
      <c r="D115" t="s">
        <v>72</v>
      </c>
      <c r="E115" t="s">
        <v>465</v>
      </c>
      <c r="F115" t="s">
        <v>98</v>
      </c>
      <c r="G115" t="s">
        <v>74</v>
      </c>
      <c r="H115" t="s">
        <v>75</v>
      </c>
      <c r="I115" t="s">
        <v>76</v>
      </c>
      <c r="J115" t="s">
        <v>77</v>
      </c>
      <c r="K115">
        <v>40</v>
      </c>
      <c r="L115" t="s">
        <v>77</v>
      </c>
      <c r="M115" t="s">
        <v>78</v>
      </c>
      <c r="N115" t="s">
        <v>466</v>
      </c>
      <c r="O115" t="s">
        <v>520</v>
      </c>
      <c r="P115" t="s">
        <v>467</v>
      </c>
      <c r="Q115" t="s">
        <v>469</v>
      </c>
      <c r="R115" t="s">
        <v>79</v>
      </c>
      <c r="S115" t="s">
        <v>99</v>
      </c>
      <c r="T115" t="s">
        <v>470</v>
      </c>
      <c r="U115" t="s">
        <v>100</v>
      </c>
      <c r="V115" t="s">
        <v>80</v>
      </c>
      <c r="W115">
        <v>85900</v>
      </c>
      <c r="X115" t="s">
        <v>81</v>
      </c>
      <c r="Y115">
        <v>40</v>
      </c>
      <c r="Z115" t="s">
        <v>521</v>
      </c>
      <c r="AA115" t="s">
        <v>471</v>
      </c>
      <c r="AB115" t="s">
        <v>83</v>
      </c>
      <c r="AC115" t="s">
        <v>84</v>
      </c>
      <c r="AD115">
        <f>_xlfn.XLOOKUP(MIS[[#This Row],[TRADING SYMBOL]],[1]Sheet1!$D:$D,[1]Sheet1!$C:$C)</f>
        <v>6.35</v>
      </c>
      <c r="AE115">
        <f>MIS[[#This Row],[OrderAverageTradedPrice]]*MIS[[#This Row],[OrderQuantity]]</f>
        <v>288</v>
      </c>
      <c r="AF115">
        <f>MIS[[#This Row],[LTP]]*MIS[[#This Row],[OrderQuantity]]</f>
        <v>254</v>
      </c>
      <c r="AG115">
        <f>IF(MIS[[#This Row],[OrderSide]]="SELL",MIS[[#This Row],[VALUE]]-MIS[[#This Row],[LIVE_VALUE]],MIS[[#This Row],[LIVE_VALUE]]-MIS[[#This Row],[VALUE]])</f>
        <v>-34</v>
      </c>
      <c r="AH115" t="str" cm="1">
        <f t="array" ref="AH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" t="str">
        <f>MIS[[#This Row],[TRADING SYMBOL]]</f>
        <v>SENSEX2552085900CE</v>
      </c>
      <c r="AJ115" t="str">
        <f>IF(RIGHT(MIS[[#This Row],[Main/Hedge]],4)="MAIN","MAIN","HEDGE")</f>
        <v>HEDGE</v>
      </c>
      <c r="AK115" t="str" cm="1">
        <f t="array" ref="AK115">_xlfn._xlws.FILTER(Table4[Column1],ISNUMBER(SEARCH(Table4[Column1],MIS[[#This Row],[OrderUniqueIdentifier]])),"")</f>
        <v>XYT</v>
      </c>
    </row>
    <row r="116" spans="1:37" x14ac:dyDescent="0.25">
      <c r="A116" t="s">
        <v>71</v>
      </c>
      <c r="B116" t="s">
        <v>632</v>
      </c>
      <c r="C116" t="s">
        <v>633</v>
      </c>
      <c r="D116" t="s">
        <v>72</v>
      </c>
      <c r="E116" t="s">
        <v>456</v>
      </c>
      <c r="F116" t="s">
        <v>73</v>
      </c>
      <c r="G116" t="s">
        <v>74</v>
      </c>
      <c r="H116" t="s">
        <v>75</v>
      </c>
      <c r="I116" t="s">
        <v>76</v>
      </c>
      <c r="J116" t="s">
        <v>77</v>
      </c>
      <c r="K116">
        <v>450</v>
      </c>
      <c r="L116" t="s">
        <v>77</v>
      </c>
      <c r="M116" t="s">
        <v>78</v>
      </c>
      <c r="N116" t="s">
        <v>145</v>
      </c>
      <c r="O116" t="s">
        <v>467</v>
      </c>
      <c r="P116" t="s">
        <v>467</v>
      </c>
      <c r="Q116" t="s">
        <v>458</v>
      </c>
      <c r="R116" t="s">
        <v>79</v>
      </c>
      <c r="S116" t="s">
        <v>24</v>
      </c>
      <c r="T116" t="s">
        <v>459</v>
      </c>
      <c r="U116" t="s">
        <v>43</v>
      </c>
      <c r="V116" t="s">
        <v>80</v>
      </c>
      <c r="W116">
        <v>26300</v>
      </c>
      <c r="X116" t="s">
        <v>81</v>
      </c>
      <c r="Y116">
        <v>450</v>
      </c>
      <c r="Z116" t="s">
        <v>471</v>
      </c>
      <c r="AA116" t="s">
        <v>471</v>
      </c>
      <c r="AB116" t="s">
        <v>83</v>
      </c>
      <c r="AC116" t="s">
        <v>84</v>
      </c>
      <c r="AD116">
        <f>_xlfn.XLOOKUP(MIS[[#This Row],[TRADING SYMBOL]],[1]Sheet1!$D:$D,[1]Sheet1!$C:$C)</f>
        <v>3.7</v>
      </c>
      <c r="AE116">
        <f>MIS[[#This Row],[OrderAverageTradedPrice]]*MIS[[#This Row],[OrderQuantity]]</f>
        <v>1597.5</v>
      </c>
      <c r="AF116">
        <f>MIS[[#This Row],[LTP]]*MIS[[#This Row],[OrderQuantity]]</f>
        <v>1665</v>
      </c>
      <c r="AG116">
        <f>IF(MIS[[#This Row],[OrderSide]]="SELL",MIS[[#This Row],[VALUE]]-MIS[[#This Row],[LIVE_VALUE]],MIS[[#This Row],[LIVE_VALUE]]-MIS[[#This Row],[VALUE]])</f>
        <v>67.5</v>
      </c>
      <c r="AH116" t="str" cm="1">
        <f t="array" ref="AH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6" t="str">
        <f>MIS[[#This Row],[TRADING SYMBOL]]</f>
        <v>NIFTY2552226300CE</v>
      </c>
      <c r="AJ116" t="str">
        <f>IF(RIGHT(MIS[[#This Row],[Main/Hedge]],4)="MAIN","MAIN","HEDGE")</f>
        <v>HEDGE</v>
      </c>
      <c r="AK116" t="str" cm="1">
        <f t="array" ref="AK116">_xlfn._xlws.FILTER(Table4[Column1],ISNUMBER(SEARCH(Table4[Column1],MIS[[#This Row],[OrderUniqueIdentifier]])),"")</f>
        <v>VWAP</v>
      </c>
    </row>
    <row r="117" spans="1:37" x14ac:dyDescent="0.25">
      <c r="A117" t="s">
        <v>71</v>
      </c>
      <c r="B117" t="s">
        <v>632</v>
      </c>
      <c r="C117" t="s">
        <v>635</v>
      </c>
      <c r="D117" t="s">
        <v>72</v>
      </c>
      <c r="E117" t="s">
        <v>465</v>
      </c>
      <c r="F117" t="s">
        <v>98</v>
      </c>
      <c r="G117" t="s">
        <v>74</v>
      </c>
      <c r="H117" t="s">
        <v>75</v>
      </c>
      <c r="I117" t="s">
        <v>76</v>
      </c>
      <c r="J117" t="s">
        <v>77</v>
      </c>
      <c r="K117">
        <v>60</v>
      </c>
      <c r="L117" t="s">
        <v>77</v>
      </c>
      <c r="M117" t="s">
        <v>78</v>
      </c>
      <c r="N117" t="s">
        <v>466</v>
      </c>
      <c r="O117" t="s">
        <v>520</v>
      </c>
      <c r="P117" t="s">
        <v>467</v>
      </c>
      <c r="Q117" t="s">
        <v>469</v>
      </c>
      <c r="R117" t="s">
        <v>79</v>
      </c>
      <c r="S117" t="s">
        <v>99</v>
      </c>
      <c r="T117" t="s">
        <v>470</v>
      </c>
      <c r="U117" t="s">
        <v>100</v>
      </c>
      <c r="V117" t="s">
        <v>80</v>
      </c>
      <c r="W117">
        <v>85900</v>
      </c>
      <c r="X117" t="s">
        <v>81</v>
      </c>
      <c r="Y117">
        <v>60</v>
      </c>
      <c r="Z117" t="s">
        <v>521</v>
      </c>
      <c r="AA117" t="s">
        <v>471</v>
      </c>
      <c r="AB117" t="s">
        <v>83</v>
      </c>
      <c r="AC117" t="s">
        <v>84</v>
      </c>
      <c r="AD117">
        <f>_xlfn.XLOOKUP(MIS[[#This Row],[TRADING SYMBOL]],[1]Sheet1!$D:$D,[1]Sheet1!$C:$C)</f>
        <v>6.35</v>
      </c>
      <c r="AE117">
        <f>MIS[[#This Row],[OrderAverageTradedPrice]]*MIS[[#This Row],[OrderQuantity]]</f>
        <v>432</v>
      </c>
      <c r="AF117">
        <f>MIS[[#This Row],[LTP]]*MIS[[#This Row],[OrderQuantity]]</f>
        <v>381</v>
      </c>
      <c r="AG117">
        <f>IF(MIS[[#This Row],[OrderSide]]="SELL",MIS[[#This Row],[VALUE]]-MIS[[#This Row],[LIVE_VALUE]],MIS[[#This Row],[LIVE_VALUE]]-MIS[[#This Row],[VALUE]])</f>
        <v>-51</v>
      </c>
      <c r="AH117" t="str" cm="1">
        <f t="array" ref="AH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" t="str">
        <f>MIS[[#This Row],[TRADING SYMBOL]]</f>
        <v>SENSEX2552085900CE</v>
      </c>
      <c r="AJ117" t="str">
        <f>IF(RIGHT(MIS[[#This Row],[Main/Hedge]],4)="MAIN","MAIN","HEDGE")</f>
        <v>HEDGE</v>
      </c>
      <c r="AK117" t="str" cm="1">
        <f t="array" ref="AK117">_xlfn._xlws.FILTER(Table4[Column1],ISNUMBER(SEARCH(Table4[Column1],MIS[[#This Row],[OrderUniqueIdentifier]])),"")</f>
        <v>XYT</v>
      </c>
    </row>
    <row r="118" spans="1:37" x14ac:dyDescent="0.25">
      <c r="A118" t="s">
        <v>71</v>
      </c>
      <c r="B118" t="s">
        <v>642</v>
      </c>
      <c r="C118" t="s">
        <v>643</v>
      </c>
      <c r="D118" t="s">
        <v>72</v>
      </c>
      <c r="E118" t="s">
        <v>456</v>
      </c>
      <c r="F118" t="s">
        <v>73</v>
      </c>
      <c r="G118" t="s">
        <v>74</v>
      </c>
      <c r="H118" t="s">
        <v>75</v>
      </c>
      <c r="I118" t="s">
        <v>76</v>
      </c>
      <c r="J118" t="s">
        <v>77</v>
      </c>
      <c r="K118">
        <v>1050</v>
      </c>
      <c r="L118" t="s">
        <v>77</v>
      </c>
      <c r="M118" t="s">
        <v>78</v>
      </c>
      <c r="N118" t="s">
        <v>145</v>
      </c>
      <c r="O118" t="s">
        <v>467</v>
      </c>
      <c r="P118" t="s">
        <v>467</v>
      </c>
      <c r="Q118" t="s">
        <v>458</v>
      </c>
      <c r="R118" t="s">
        <v>79</v>
      </c>
      <c r="S118" t="s">
        <v>24</v>
      </c>
      <c r="T118" t="s">
        <v>459</v>
      </c>
      <c r="U118" t="s">
        <v>43</v>
      </c>
      <c r="V118" t="s">
        <v>80</v>
      </c>
      <c r="W118">
        <v>26300</v>
      </c>
      <c r="X118" t="s">
        <v>81</v>
      </c>
      <c r="Y118">
        <v>1050</v>
      </c>
      <c r="Z118" t="s">
        <v>471</v>
      </c>
      <c r="AA118" t="s">
        <v>471</v>
      </c>
      <c r="AB118" t="s">
        <v>83</v>
      </c>
      <c r="AC118" t="s">
        <v>84</v>
      </c>
      <c r="AD118">
        <f>_xlfn.XLOOKUP(MIS[[#This Row],[TRADING SYMBOL]],[1]Sheet1!$D:$D,[1]Sheet1!$C:$C)</f>
        <v>3.7</v>
      </c>
      <c r="AE118">
        <f>MIS[[#This Row],[OrderAverageTradedPrice]]*MIS[[#This Row],[OrderQuantity]]</f>
        <v>3727.5</v>
      </c>
      <c r="AF118">
        <f>MIS[[#This Row],[LTP]]*MIS[[#This Row],[OrderQuantity]]</f>
        <v>3885</v>
      </c>
      <c r="AG118">
        <f>IF(MIS[[#This Row],[OrderSide]]="SELL",MIS[[#This Row],[VALUE]]-MIS[[#This Row],[LIVE_VALUE]],MIS[[#This Row],[LIVE_VALUE]]-MIS[[#This Row],[VALUE]])</f>
        <v>157.5</v>
      </c>
      <c r="AH118" t="str" cm="1">
        <f t="array" ref="AH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" t="str">
        <f>MIS[[#This Row],[TRADING SYMBOL]]</f>
        <v>NIFTY2552226300CE</v>
      </c>
      <c r="AJ118" t="str">
        <f>IF(RIGHT(MIS[[#This Row],[Main/Hedge]],4)="MAIN","MAIN","HEDGE")</f>
        <v>HEDGE</v>
      </c>
      <c r="AK118" t="str" cm="1">
        <f t="array" ref="AK118">_xlfn._xlws.FILTER(Table4[Column1],ISNUMBER(SEARCH(Table4[Column1],MIS[[#This Row],[OrderUniqueIdentifier]])),"")</f>
        <v>VWAP</v>
      </c>
    </row>
    <row r="119" spans="1:37" x14ac:dyDescent="0.25">
      <c r="A119" t="s">
        <v>71</v>
      </c>
      <c r="B119" t="s">
        <v>642</v>
      </c>
      <c r="C119" t="s">
        <v>646</v>
      </c>
      <c r="D119" t="s">
        <v>72</v>
      </c>
      <c r="E119" t="s">
        <v>123</v>
      </c>
      <c r="F119" t="s">
        <v>98</v>
      </c>
      <c r="G119" t="s">
        <v>74</v>
      </c>
      <c r="H119" t="s">
        <v>75</v>
      </c>
      <c r="I119" t="s">
        <v>76</v>
      </c>
      <c r="J119" t="s">
        <v>77</v>
      </c>
      <c r="K119">
        <v>140</v>
      </c>
      <c r="L119" t="s">
        <v>77</v>
      </c>
      <c r="M119" t="s">
        <v>78</v>
      </c>
      <c r="N119" t="s">
        <v>647</v>
      </c>
      <c r="O119" t="s">
        <v>520</v>
      </c>
      <c r="P119" t="s">
        <v>467</v>
      </c>
      <c r="Q119" t="s">
        <v>124</v>
      </c>
      <c r="R119" t="s">
        <v>79</v>
      </c>
      <c r="S119" t="s">
        <v>99</v>
      </c>
      <c r="T119" t="s">
        <v>125</v>
      </c>
      <c r="U119" t="s">
        <v>100</v>
      </c>
      <c r="V119" t="s">
        <v>80</v>
      </c>
      <c r="W119">
        <v>78500</v>
      </c>
      <c r="X119" t="s">
        <v>85</v>
      </c>
      <c r="Y119">
        <v>140</v>
      </c>
      <c r="Z119" t="s">
        <v>521</v>
      </c>
      <c r="AA119" t="s">
        <v>471</v>
      </c>
      <c r="AB119" t="s">
        <v>87</v>
      </c>
      <c r="AC119" t="s">
        <v>84</v>
      </c>
      <c r="AD119">
        <f>_xlfn.XLOOKUP(MIS[[#This Row],[TRADING SYMBOL]],[1]Sheet1!$D:$D,[1]Sheet1!$C:$C)</f>
        <v>11.6</v>
      </c>
      <c r="AE119">
        <f>MIS[[#This Row],[OrderAverageTradedPrice]]*MIS[[#This Row],[OrderQuantity]]</f>
        <v>2842.9999999999918</v>
      </c>
      <c r="AF119">
        <f>MIS[[#This Row],[LTP]]*MIS[[#This Row],[OrderQuantity]]</f>
        <v>1624</v>
      </c>
      <c r="AG119">
        <f>IF(MIS[[#This Row],[OrderSide]]="SELL",MIS[[#This Row],[VALUE]]-MIS[[#This Row],[LIVE_VALUE]],MIS[[#This Row],[LIVE_VALUE]]-MIS[[#This Row],[VALUE]])</f>
        <v>-1218.9999999999918</v>
      </c>
      <c r="AH119" t="str" cm="1">
        <f t="array" ref="AH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9" t="str">
        <f>MIS[[#This Row],[TRADING SYMBOL]]</f>
        <v>SENSEX2552078500PE</v>
      </c>
      <c r="AJ119" t="str">
        <f>IF(RIGHT(MIS[[#This Row],[Main/Hedge]],4)="MAIN","MAIN","HEDGE")</f>
        <v>HEDGE</v>
      </c>
      <c r="AK119" t="str" cm="1">
        <f t="array" ref="AK119">_xlfn._xlws.FILTER(Table4[Column1],ISNUMBER(SEARCH(Table4[Column1],MIS[[#This Row],[OrderUniqueIdentifier]])),"")</f>
        <v>XYT</v>
      </c>
    </row>
    <row r="120" spans="1:37" x14ac:dyDescent="0.25">
      <c r="A120" t="s">
        <v>71</v>
      </c>
      <c r="B120" t="s">
        <v>661</v>
      </c>
      <c r="C120" t="s">
        <v>663</v>
      </c>
      <c r="D120" t="s">
        <v>72</v>
      </c>
      <c r="E120" t="s">
        <v>461</v>
      </c>
      <c r="F120" t="s">
        <v>73</v>
      </c>
      <c r="G120" t="s">
        <v>74</v>
      </c>
      <c r="H120" t="s">
        <v>75</v>
      </c>
      <c r="I120" t="s">
        <v>76</v>
      </c>
      <c r="J120" t="s">
        <v>77</v>
      </c>
      <c r="K120">
        <v>75</v>
      </c>
      <c r="L120" t="s">
        <v>77</v>
      </c>
      <c r="M120" t="s">
        <v>78</v>
      </c>
      <c r="N120" t="s">
        <v>153</v>
      </c>
      <c r="O120" t="s">
        <v>467</v>
      </c>
      <c r="P120" t="s">
        <v>467</v>
      </c>
      <c r="Q120" t="s">
        <v>462</v>
      </c>
      <c r="R120" t="s">
        <v>79</v>
      </c>
      <c r="S120" t="s">
        <v>24</v>
      </c>
      <c r="T120" t="s">
        <v>463</v>
      </c>
      <c r="U120" t="s">
        <v>43</v>
      </c>
      <c r="V120" t="s">
        <v>80</v>
      </c>
      <c r="W120">
        <v>23700</v>
      </c>
      <c r="X120" t="s">
        <v>85</v>
      </c>
      <c r="Y120">
        <v>75</v>
      </c>
      <c r="Z120" t="s">
        <v>471</v>
      </c>
      <c r="AA120" t="s">
        <v>471</v>
      </c>
      <c r="AB120" t="s">
        <v>87</v>
      </c>
      <c r="AC120" t="s">
        <v>84</v>
      </c>
      <c r="AD120">
        <f>_xlfn.XLOOKUP(MIS[[#This Row],[TRADING SYMBOL]],[1]Sheet1!$D:$D,[1]Sheet1!$C:$C)</f>
        <v>7.6</v>
      </c>
      <c r="AE120">
        <f>MIS[[#This Row],[OrderAverageTradedPrice]]*MIS[[#This Row],[OrderQuantity]]</f>
        <v>862.5</v>
      </c>
      <c r="AF120">
        <f>MIS[[#This Row],[LTP]]*MIS[[#This Row],[OrderQuantity]]</f>
        <v>570</v>
      </c>
      <c r="AG120">
        <f>IF(MIS[[#This Row],[OrderSide]]="SELL",MIS[[#This Row],[VALUE]]-MIS[[#This Row],[LIVE_VALUE]],MIS[[#This Row],[LIVE_VALUE]]-MIS[[#This Row],[VALUE]])</f>
        <v>-292.5</v>
      </c>
      <c r="AH120" t="str" cm="1">
        <f t="array" ref="AH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" t="str">
        <f>MIS[[#This Row],[TRADING SYMBOL]]</f>
        <v>NIFTY2552223700PE</v>
      </c>
      <c r="AJ120" t="str">
        <f>IF(RIGHT(MIS[[#This Row],[Main/Hedge]],4)="MAIN","MAIN","HEDGE")</f>
        <v>HEDGE</v>
      </c>
      <c r="AK120" t="str" cm="1">
        <f t="array" ref="AK120">_xlfn._xlws.FILTER(Table4[Column1],ISNUMBER(SEARCH(Table4[Column1],MIS[[#This Row],[OrderUniqueIdentifier]])),"")</f>
        <v>VWAP</v>
      </c>
    </row>
    <row r="121" spans="1:37" x14ac:dyDescent="0.25">
      <c r="A121" t="s">
        <v>71</v>
      </c>
      <c r="B121" t="s">
        <v>661</v>
      </c>
      <c r="C121" t="s">
        <v>665</v>
      </c>
      <c r="D121" t="s">
        <v>72</v>
      </c>
      <c r="E121" t="s">
        <v>123</v>
      </c>
      <c r="F121" t="s">
        <v>98</v>
      </c>
      <c r="G121" t="s">
        <v>74</v>
      </c>
      <c r="H121" t="s">
        <v>75</v>
      </c>
      <c r="I121" t="s">
        <v>76</v>
      </c>
      <c r="J121" t="s">
        <v>77</v>
      </c>
      <c r="K121">
        <v>20</v>
      </c>
      <c r="L121" t="s">
        <v>77</v>
      </c>
      <c r="M121" t="s">
        <v>78</v>
      </c>
      <c r="N121" t="s">
        <v>545</v>
      </c>
      <c r="O121" t="s">
        <v>520</v>
      </c>
      <c r="P121" t="s">
        <v>467</v>
      </c>
      <c r="Q121" t="s">
        <v>124</v>
      </c>
      <c r="R121" t="s">
        <v>79</v>
      </c>
      <c r="S121" t="s">
        <v>99</v>
      </c>
      <c r="T121" t="s">
        <v>125</v>
      </c>
      <c r="U121" t="s">
        <v>100</v>
      </c>
      <c r="V121" t="s">
        <v>80</v>
      </c>
      <c r="W121">
        <v>78500</v>
      </c>
      <c r="X121" t="s">
        <v>85</v>
      </c>
      <c r="Y121">
        <v>20</v>
      </c>
      <c r="Z121" t="s">
        <v>521</v>
      </c>
      <c r="AA121" t="s">
        <v>471</v>
      </c>
      <c r="AB121" t="s">
        <v>87</v>
      </c>
      <c r="AC121" t="s">
        <v>84</v>
      </c>
      <c r="AD121">
        <f>_xlfn.XLOOKUP(MIS[[#This Row],[TRADING SYMBOL]],[1]Sheet1!$D:$D,[1]Sheet1!$C:$C)</f>
        <v>11.6</v>
      </c>
      <c r="AE121">
        <f>MIS[[#This Row],[OrderAverageTradedPrice]]*MIS[[#This Row],[OrderQuantity]]</f>
        <v>406</v>
      </c>
      <c r="AF121">
        <f>MIS[[#This Row],[LTP]]*MIS[[#This Row],[OrderQuantity]]</f>
        <v>232</v>
      </c>
      <c r="AG121">
        <f>IF(MIS[[#This Row],[OrderSide]]="SELL",MIS[[#This Row],[VALUE]]-MIS[[#This Row],[LIVE_VALUE]],MIS[[#This Row],[LIVE_VALUE]]-MIS[[#This Row],[VALUE]])</f>
        <v>-174</v>
      </c>
      <c r="AH121" t="str" cm="1">
        <f t="array" ref="AH1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1" t="str">
        <f>MIS[[#This Row],[TRADING SYMBOL]]</f>
        <v>SENSEX2552078500PE</v>
      </c>
      <c r="AJ121" t="str">
        <f>IF(RIGHT(MIS[[#This Row],[Main/Hedge]],4)="MAIN","MAIN","HEDGE")</f>
        <v>HEDGE</v>
      </c>
      <c r="AK121" t="str" cm="1">
        <f t="array" ref="AK121">_xlfn._xlws.FILTER(Table4[Column1],ISNUMBER(SEARCH(Table4[Column1],MIS[[#This Row],[OrderUniqueIdentifier]])),"")</f>
        <v>XYT</v>
      </c>
    </row>
    <row r="122" spans="1:37" x14ac:dyDescent="0.25">
      <c r="A122" t="s">
        <v>71</v>
      </c>
      <c r="B122" t="s">
        <v>714</v>
      </c>
      <c r="C122" t="s">
        <v>715</v>
      </c>
      <c r="D122" t="s">
        <v>72</v>
      </c>
      <c r="E122" t="s">
        <v>456</v>
      </c>
      <c r="F122" t="s">
        <v>73</v>
      </c>
      <c r="G122" t="s">
        <v>74</v>
      </c>
      <c r="H122" t="s">
        <v>75</v>
      </c>
      <c r="I122" t="s">
        <v>76</v>
      </c>
      <c r="J122" t="s">
        <v>77</v>
      </c>
      <c r="K122">
        <v>300</v>
      </c>
      <c r="L122" t="s">
        <v>77</v>
      </c>
      <c r="M122" t="s">
        <v>78</v>
      </c>
      <c r="N122" t="s">
        <v>188</v>
      </c>
      <c r="O122" t="s">
        <v>467</v>
      </c>
      <c r="P122" t="s">
        <v>467</v>
      </c>
      <c r="Q122" t="s">
        <v>458</v>
      </c>
      <c r="R122" t="s">
        <v>79</v>
      </c>
      <c r="S122" t="s">
        <v>24</v>
      </c>
      <c r="T122" t="s">
        <v>459</v>
      </c>
      <c r="U122" t="s">
        <v>43</v>
      </c>
      <c r="V122" t="s">
        <v>80</v>
      </c>
      <c r="W122">
        <v>26300</v>
      </c>
      <c r="X122" t="s">
        <v>81</v>
      </c>
      <c r="Y122">
        <v>300</v>
      </c>
      <c r="Z122" t="s">
        <v>471</v>
      </c>
      <c r="AA122" t="s">
        <v>471</v>
      </c>
      <c r="AB122" t="s">
        <v>83</v>
      </c>
      <c r="AC122" t="s">
        <v>84</v>
      </c>
      <c r="AD122">
        <f>_xlfn.XLOOKUP(MIS[[#This Row],[TRADING SYMBOL]],[1]Sheet1!$D:$D,[1]Sheet1!$C:$C)</f>
        <v>3.7</v>
      </c>
      <c r="AE122">
        <f>MIS[[#This Row],[OrderAverageTradedPrice]]*MIS[[#This Row],[OrderQuantity]]</f>
        <v>1050</v>
      </c>
      <c r="AF122">
        <f>MIS[[#This Row],[LTP]]*MIS[[#This Row],[OrderQuantity]]</f>
        <v>1110</v>
      </c>
      <c r="AG122">
        <f>IF(MIS[[#This Row],[OrderSide]]="SELL",MIS[[#This Row],[VALUE]]-MIS[[#This Row],[LIVE_VALUE]],MIS[[#This Row],[LIVE_VALUE]]-MIS[[#This Row],[VALUE]])</f>
        <v>60</v>
      </c>
      <c r="AH122" t="str" cm="1">
        <f t="array" ref="AH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" t="str">
        <f>MIS[[#This Row],[TRADING SYMBOL]]</f>
        <v>NIFTY2552226300CE</v>
      </c>
      <c r="AJ122" t="str">
        <f>IF(RIGHT(MIS[[#This Row],[Main/Hedge]],4)="MAIN","MAIN","HEDGE")</f>
        <v>HEDGE</v>
      </c>
      <c r="AK122" t="str" cm="1">
        <f t="array" ref="AK122">_xlfn._xlws.FILTER(Table4[Column1],ISNUMBER(SEARCH(Table4[Column1],MIS[[#This Row],[OrderUniqueIdentifier]])),"")</f>
        <v>VWAP</v>
      </c>
    </row>
    <row r="123" spans="1:37" x14ac:dyDescent="0.25">
      <c r="A123" t="s">
        <v>71</v>
      </c>
      <c r="B123" t="s">
        <v>714</v>
      </c>
      <c r="C123" t="s">
        <v>718</v>
      </c>
      <c r="D123" t="s">
        <v>72</v>
      </c>
      <c r="E123" t="s">
        <v>501</v>
      </c>
      <c r="F123" t="s">
        <v>98</v>
      </c>
      <c r="G123" t="s">
        <v>74</v>
      </c>
      <c r="H123" t="s">
        <v>75</v>
      </c>
      <c r="I123" t="s">
        <v>76</v>
      </c>
      <c r="J123" t="s">
        <v>77</v>
      </c>
      <c r="K123">
        <v>40</v>
      </c>
      <c r="L123" t="s">
        <v>77</v>
      </c>
      <c r="M123" t="s">
        <v>78</v>
      </c>
      <c r="N123" t="s">
        <v>719</v>
      </c>
      <c r="O123" t="s">
        <v>467</v>
      </c>
      <c r="P123" t="s">
        <v>467</v>
      </c>
      <c r="Q123" t="s">
        <v>504</v>
      </c>
      <c r="R123" t="s">
        <v>79</v>
      </c>
      <c r="S123" t="s">
        <v>99</v>
      </c>
      <c r="T123" t="s">
        <v>505</v>
      </c>
      <c r="U123" t="s">
        <v>100</v>
      </c>
      <c r="V123" t="s">
        <v>80</v>
      </c>
      <c r="W123">
        <v>78400</v>
      </c>
      <c r="X123" t="s">
        <v>85</v>
      </c>
      <c r="Y123">
        <v>40</v>
      </c>
      <c r="Z123" t="s">
        <v>471</v>
      </c>
      <c r="AA123" t="s">
        <v>471</v>
      </c>
      <c r="AB123" t="s">
        <v>87</v>
      </c>
      <c r="AC123" t="s">
        <v>84</v>
      </c>
      <c r="AD123">
        <f>_xlfn.XLOOKUP(MIS[[#This Row],[TRADING SYMBOL]],[1]Sheet1!$D:$D,[1]Sheet1!$C:$C)</f>
        <v>11.1</v>
      </c>
      <c r="AE123">
        <f>MIS[[#This Row],[OrderAverageTradedPrice]]*MIS[[#This Row],[OrderQuantity]]</f>
        <v>778</v>
      </c>
      <c r="AF123">
        <f>MIS[[#This Row],[LTP]]*MIS[[#This Row],[OrderQuantity]]</f>
        <v>444</v>
      </c>
      <c r="AG123">
        <f>IF(MIS[[#This Row],[OrderSide]]="SELL",MIS[[#This Row],[VALUE]]-MIS[[#This Row],[LIVE_VALUE]],MIS[[#This Row],[LIVE_VALUE]]-MIS[[#This Row],[VALUE]])</f>
        <v>-334</v>
      </c>
      <c r="AH123" t="str" cm="1">
        <f t="array" ref="AH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3" t="str">
        <f>MIS[[#This Row],[TRADING SYMBOL]]</f>
        <v>SENSEX2552078400PE</v>
      </c>
      <c r="AJ123" t="str">
        <f>IF(RIGHT(MIS[[#This Row],[Main/Hedge]],4)="MAIN","MAIN","HEDGE")</f>
        <v>HEDGE</v>
      </c>
      <c r="AK123" t="str" cm="1">
        <f t="array" ref="AK123">_xlfn._xlws.FILTER(Table4[Column1],ISNUMBER(SEARCH(Table4[Column1],MIS[[#This Row],[OrderUniqueIdentifier]])),"")</f>
        <v>XYT</v>
      </c>
    </row>
    <row r="124" spans="1:37" x14ac:dyDescent="0.25">
      <c r="A124" t="s">
        <v>71</v>
      </c>
      <c r="B124" t="s">
        <v>753</v>
      </c>
      <c r="C124" t="s">
        <v>756</v>
      </c>
      <c r="D124" t="s">
        <v>72</v>
      </c>
      <c r="E124" t="s">
        <v>465</v>
      </c>
      <c r="F124" t="s">
        <v>98</v>
      </c>
      <c r="G124" t="s">
        <v>74</v>
      </c>
      <c r="H124" t="s">
        <v>75</v>
      </c>
      <c r="I124" t="s">
        <v>76</v>
      </c>
      <c r="J124" t="s">
        <v>77</v>
      </c>
      <c r="K124">
        <v>60</v>
      </c>
      <c r="L124" t="s">
        <v>77</v>
      </c>
      <c r="M124" t="s">
        <v>78</v>
      </c>
      <c r="N124" t="s">
        <v>533</v>
      </c>
      <c r="O124" t="s">
        <v>467</v>
      </c>
      <c r="P124" t="s">
        <v>467</v>
      </c>
      <c r="Q124" t="s">
        <v>469</v>
      </c>
      <c r="R124" t="s">
        <v>79</v>
      </c>
      <c r="S124" t="s">
        <v>99</v>
      </c>
      <c r="T124" t="s">
        <v>470</v>
      </c>
      <c r="U124" t="s">
        <v>100</v>
      </c>
      <c r="V124" t="s">
        <v>80</v>
      </c>
      <c r="W124">
        <v>85900</v>
      </c>
      <c r="X124" t="s">
        <v>81</v>
      </c>
      <c r="Y124">
        <v>60</v>
      </c>
      <c r="Z124" t="s">
        <v>471</v>
      </c>
      <c r="AA124" t="s">
        <v>471</v>
      </c>
      <c r="AB124" t="s">
        <v>83</v>
      </c>
      <c r="AC124" t="s">
        <v>84</v>
      </c>
      <c r="AD124">
        <f>_xlfn.XLOOKUP(MIS[[#This Row],[TRADING SYMBOL]],[1]Sheet1!$D:$D,[1]Sheet1!$C:$C)</f>
        <v>6.35</v>
      </c>
      <c r="AE124">
        <f>MIS[[#This Row],[OrderAverageTradedPrice]]*MIS[[#This Row],[OrderQuantity]]</f>
        <v>435</v>
      </c>
      <c r="AF124">
        <f>MIS[[#This Row],[LTP]]*MIS[[#This Row],[OrderQuantity]]</f>
        <v>381</v>
      </c>
      <c r="AG124">
        <f>IF(MIS[[#This Row],[OrderSide]]="SELL",MIS[[#This Row],[VALUE]]-MIS[[#This Row],[LIVE_VALUE]],MIS[[#This Row],[LIVE_VALUE]]-MIS[[#This Row],[VALUE]])</f>
        <v>-54</v>
      </c>
      <c r="AH124" t="str" cm="1">
        <f t="array" ref="AH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4" t="str">
        <f>MIS[[#This Row],[TRADING SYMBOL]]</f>
        <v>SENSEX2552085900CE</v>
      </c>
      <c r="AJ124" t="str">
        <f>IF(RIGHT(MIS[[#This Row],[Main/Hedge]],4)="MAIN","MAIN","HEDGE")</f>
        <v>HEDGE</v>
      </c>
      <c r="AK124" t="str" cm="1">
        <f t="array" ref="AK124">_xlfn._xlws.FILTER(Table4[Column1],ISNUMBER(SEARCH(Table4[Column1],MIS[[#This Row],[OrderUniqueIdentifier]])),"")</f>
        <v>XYT</v>
      </c>
    </row>
    <row r="125" spans="1:37" x14ac:dyDescent="0.25">
      <c r="A125" t="s">
        <v>71</v>
      </c>
      <c r="B125" t="s">
        <v>761</v>
      </c>
      <c r="C125" t="s">
        <v>762</v>
      </c>
      <c r="D125" t="s">
        <v>72</v>
      </c>
      <c r="E125" t="s">
        <v>465</v>
      </c>
      <c r="F125" t="s">
        <v>98</v>
      </c>
      <c r="G125" t="s">
        <v>74</v>
      </c>
      <c r="H125" t="s">
        <v>75</v>
      </c>
      <c r="I125" t="s">
        <v>76</v>
      </c>
      <c r="J125" t="s">
        <v>77</v>
      </c>
      <c r="K125">
        <v>20</v>
      </c>
      <c r="L125" t="s">
        <v>77</v>
      </c>
      <c r="M125" t="s">
        <v>78</v>
      </c>
      <c r="N125" t="s">
        <v>533</v>
      </c>
      <c r="O125" t="s">
        <v>467</v>
      </c>
      <c r="P125" t="s">
        <v>467</v>
      </c>
      <c r="Q125" t="s">
        <v>469</v>
      </c>
      <c r="R125" t="s">
        <v>79</v>
      </c>
      <c r="S125" t="s">
        <v>99</v>
      </c>
      <c r="T125" t="s">
        <v>470</v>
      </c>
      <c r="U125" t="s">
        <v>100</v>
      </c>
      <c r="V125" t="s">
        <v>80</v>
      </c>
      <c r="W125">
        <v>85900</v>
      </c>
      <c r="X125" t="s">
        <v>81</v>
      </c>
      <c r="Y125">
        <v>20</v>
      </c>
      <c r="Z125" t="s">
        <v>471</v>
      </c>
      <c r="AA125" t="s">
        <v>471</v>
      </c>
      <c r="AB125" t="s">
        <v>83</v>
      </c>
      <c r="AC125" t="s">
        <v>84</v>
      </c>
      <c r="AD125">
        <f>_xlfn.XLOOKUP(MIS[[#This Row],[TRADING SYMBOL]],[1]Sheet1!$D:$D,[1]Sheet1!$C:$C)</f>
        <v>6.35</v>
      </c>
      <c r="AE125">
        <f>MIS[[#This Row],[OrderAverageTradedPrice]]*MIS[[#This Row],[OrderQuantity]]</f>
        <v>145</v>
      </c>
      <c r="AF125">
        <f>MIS[[#This Row],[LTP]]*MIS[[#This Row],[OrderQuantity]]</f>
        <v>127</v>
      </c>
      <c r="AG125">
        <f>IF(MIS[[#This Row],[OrderSide]]="SELL",MIS[[#This Row],[VALUE]]-MIS[[#This Row],[LIVE_VALUE]],MIS[[#This Row],[LIVE_VALUE]]-MIS[[#This Row],[VALUE]])</f>
        <v>-18</v>
      </c>
      <c r="AH125" t="str" cm="1">
        <f t="array" ref="AH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5" t="str">
        <f>MIS[[#This Row],[TRADING SYMBOL]]</f>
        <v>SENSEX2552085900CE</v>
      </c>
      <c r="AJ125" t="str">
        <f>IF(RIGHT(MIS[[#This Row],[Main/Hedge]],4)="MAIN","MAIN","HEDGE")</f>
        <v>HEDGE</v>
      </c>
      <c r="AK125" t="str" cm="1">
        <f t="array" ref="AK125">_xlfn._xlws.FILTER(Table4[Column1],ISNUMBER(SEARCH(Table4[Column1],MIS[[#This Row],[OrderUniqueIdentifier]])),"")</f>
        <v>XYT</v>
      </c>
    </row>
    <row r="126" spans="1:37" x14ac:dyDescent="0.25">
      <c r="A126" t="s">
        <v>71</v>
      </c>
      <c r="B126" t="s">
        <v>761</v>
      </c>
      <c r="C126" t="s">
        <v>768</v>
      </c>
      <c r="D126" t="s">
        <v>72</v>
      </c>
      <c r="E126" t="s">
        <v>456</v>
      </c>
      <c r="F126" t="s">
        <v>73</v>
      </c>
      <c r="G126" t="s">
        <v>74</v>
      </c>
      <c r="H126" t="s">
        <v>75</v>
      </c>
      <c r="I126" t="s">
        <v>76</v>
      </c>
      <c r="J126" t="s">
        <v>77</v>
      </c>
      <c r="K126">
        <v>150</v>
      </c>
      <c r="L126" t="s">
        <v>77</v>
      </c>
      <c r="M126" t="s">
        <v>78</v>
      </c>
      <c r="N126" t="s">
        <v>145</v>
      </c>
      <c r="O126" t="s">
        <v>467</v>
      </c>
      <c r="P126" t="s">
        <v>467</v>
      </c>
      <c r="Q126" t="s">
        <v>458</v>
      </c>
      <c r="R126" t="s">
        <v>79</v>
      </c>
      <c r="S126" t="s">
        <v>24</v>
      </c>
      <c r="T126" t="s">
        <v>459</v>
      </c>
      <c r="U126" t="s">
        <v>43</v>
      </c>
      <c r="V126" t="s">
        <v>80</v>
      </c>
      <c r="W126">
        <v>26300</v>
      </c>
      <c r="X126" t="s">
        <v>81</v>
      </c>
      <c r="Y126">
        <v>150</v>
      </c>
      <c r="Z126" t="s">
        <v>471</v>
      </c>
      <c r="AA126" t="s">
        <v>471</v>
      </c>
      <c r="AB126" t="s">
        <v>83</v>
      </c>
      <c r="AC126" t="s">
        <v>84</v>
      </c>
      <c r="AD126">
        <f>_xlfn.XLOOKUP(MIS[[#This Row],[TRADING SYMBOL]],[1]Sheet1!$D:$D,[1]Sheet1!$C:$C)</f>
        <v>3.7</v>
      </c>
      <c r="AE126">
        <f>MIS[[#This Row],[OrderAverageTradedPrice]]*MIS[[#This Row],[OrderQuantity]]</f>
        <v>532.5</v>
      </c>
      <c r="AF126">
        <f>MIS[[#This Row],[LTP]]*MIS[[#This Row],[OrderQuantity]]</f>
        <v>555</v>
      </c>
      <c r="AG126">
        <f>IF(MIS[[#This Row],[OrderSide]]="SELL",MIS[[#This Row],[VALUE]]-MIS[[#This Row],[LIVE_VALUE]],MIS[[#This Row],[LIVE_VALUE]]-MIS[[#This Row],[VALUE]])</f>
        <v>22.5</v>
      </c>
      <c r="AH126" t="str" cm="1">
        <f t="array" ref="AH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" t="str">
        <f>MIS[[#This Row],[TRADING SYMBOL]]</f>
        <v>NIFTY2552226300CE</v>
      </c>
      <c r="AJ126" t="str">
        <f>IF(RIGHT(MIS[[#This Row],[Main/Hedge]],4)="MAIN","MAIN","HEDGE")</f>
        <v>HEDGE</v>
      </c>
      <c r="AK126" t="str" cm="1">
        <f t="array" ref="AK126">_xlfn._xlws.FILTER(Table4[Column1],ISNUMBER(SEARCH(Table4[Column1],MIS[[#This Row],[OrderUniqueIdentifier]])),"")</f>
        <v>VWAP</v>
      </c>
    </row>
    <row r="127" spans="1:37" x14ac:dyDescent="0.25">
      <c r="A127" t="s">
        <v>71</v>
      </c>
      <c r="B127" t="s">
        <v>770</v>
      </c>
      <c r="C127" t="s">
        <v>772</v>
      </c>
      <c r="D127" t="s">
        <v>72</v>
      </c>
      <c r="E127" t="s">
        <v>461</v>
      </c>
      <c r="F127" t="s">
        <v>73</v>
      </c>
      <c r="G127" t="s">
        <v>74</v>
      </c>
      <c r="H127" t="s">
        <v>75</v>
      </c>
      <c r="I127" t="s">
        <v>76</v>
      </c>
      <c r="J127" t="s">
        <v>77</v>
      </c>
      <c r="K127">
        <v>600</v>
      </c>
      <c r="L127" t="s">
        <v>77</v>
      </c>
      <c r="M127" t="s">
        <v>78</v>
      </c>
      <c r="N127" t="s">
        <v>153</v>
      </c>
      <c r="O127" t="s">
        <v>467</v>
      </c>
      <c r="P127" t="s">
        <v>467</v>
      </c>
      <c r="Q127" t="s">
        <v>462</v>
      </c>
      <c r="R127" t="s">
        <v>79</v>
      </c>
      <c r="S127" t="s">
        <v>24</v>
      </c>
      <c r="T127" t="s">
        <v>463</v>
      </c>
      <c r="U127" t="s">
        <v>43</v>
      </c>
      <c r="V127" t="s">
        <v>80</v>
      </c>
      <c r="W127">
        <v>23700</v>
      </c>
      <c r="X127" t="s">
        <v>85</v>
      </c>
      <c r="Y127">
        <v>600</v>
      </c>
      <c r="Z127" t="s">
        <v>471</v>
      </c>
      <c r="AA127" t="s">
        <v>471</v>
      </c>
      <c r="AB127" t="s">
        <v>87</v>
      </c>
      <c r="AC127" t="s">
        <v>84</v>
      </c>
      <c r="AD127">
        <f>_xlfn.XLOOKUP(MIS[[#This Row],[TRADING SYMBOL]],[1]Sheet1!$D:$D,[1]Sheet1!$C:$C)</f>
        <v>7.6</v>
      </c>
      <c r="AE127">
        <f>MIS[[#This Row],[OrderAverageTradedPrice]]*MIS[[#This Row],[OrderQuantity]]</f>
        <v>6900</v>
      </c>
      <c r="AF127">
        <f>MIS[[#This Row],[LTP]]*MIS[[#This Row],[OrderQuantity]]</f>
        <v>4560</v>
      </c>
      <c r="AG127">
        <f>IF(MIS[[#This Row],[OrderSide]]="SELL",MIS[[#This Row],[VALUE]]-MIS[[#This Row],[LIVE_VALUE]],MIS[[#This Row],[LIVE_VALUE]]-MIS[[#This Row],[VALUE]])</f>
        <v>-2340</v>
      </c>
      <c r="AH127" t="str" cm="1">
        <f t="array" ref="AH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" t="str">
        <f>MIS[[#This Row],[TRADING SYMBOL]]</f>
        <v>NIFTY2552223700PE</v>
      </c>
      <c r="AJ127" t="str">
        <f>IF(RIGHT(MIS[[#This Row],[Main/Hedge]],4)="MAIN","MAIN","HEDGE")</f>
        <v>HEDGE</v>
      </c>
      <c r="AK127" t="str" cm="1">
        <f t="array" ref="AK127">_xlfn._xlws.FILTER(Table4[Column1],ISNUMBER(SEARCH(Table4[Column1],MIS[[#This Row],[OrderUniqueIdentifier]])),"")</f>
        <v>VWAP</v>
      </c>
    </row>
    <row r="128" spans="1:37" x14ac:dyDescent="0.25">
      <c r="A128" t="s">
        <v>71</v>
      </c>
      <c r="B128" t="s">
        <v>787</v>
      </c>
      <c r="C128" t="s">
        <v>788</v>
      </c>
      <c r="D128" t="s">
        <v>72</v>
      </c>
      <c r="E128" t="s">
        <v>456</v>
      </c>
      <c r="F128" t="s">
        <v>73</v>
      </c>
      <c r="G128" t="s">
        <v>74</v>
      </c>
      <c r="H128" t="s">
        <v>75</v>
      </c>
      <c r="I128" t="s">
        <v>76</v>
      </c>
      <c r="J128" t="s">
        <v>77</v>
      </c>
      <c r="K128">
        <v>75</v>
      </c>
      <c r="L128" t="s">
        <v>77</v>
      </c>
      <c r="M128" t="s">
        <v>78</v>
      </c>
      <c r="N128" t="s">
        <v>145</v>
      </c>
      <c r="O128" t="s">
        <v>467</v>
      </c>
      <c r="P128" t="s">
        <v>467</v>
      </c>
      <c r="Q128" t="s">
        <v>458</v>
      </c>
      <c r="R128" t="s">
        <v>79</v>
      </c>
      <c r="S128" t="s">
        <v>24</v>
      </c>
      <c r="T128" t="s">
        <v>459</v>
      </c>
      <c r="U128" t="s">
        <v>43</v>
      </c>
      <c r="V128" t="s">
        <v>80</v>
      </c>
      <c r="W128">
        <v>26300</v>
      </c>
      <c r="X128" t="s">
        <v>81</v>
      </c>
      <c r="Y128">
        <v>75</v>
      </c>
      <c r="Z128" t="s">
        <v>471</v>
      </c>
      <c r="AA128" t="s">
        <v>471</v>
      </c>
      <c r="AB128" t="s">
        <v>83</v>
      </c>
      <c r="AC128" t="s">
        <v>84</v>
      </c>
      <c r="AD128">
        <f>_xlfn.XLOOKUP(MIS[[#This Row],[TRADING SYMBOL]],[1]Sheet1!$D:$D,[1]Sheet1!$C:$C)</f>
        <v>3.7</v>
      </c>
      <c r="AE128">
        <f>MIS[[#This Row],[OrderAverageTradedPrice]]*MIS[[#This Row],[OrderQuantity]]</f>
        <v>266.25</v>
      </c>
      <c r="AF128">
        <f>MIS[[#This Row],[LTP]]*MIS[[#This Row],[OrderQuantity]]</f>
        <v>277.5</v>
      </c>
      <c r="AG128">
        <f>IF(MIS[[#This Row],[OrderSide]]="SELL",MIS[[#This Row],[VALUE]]-MIS[[#This Row],[LIVE_VALUE]],MIS[[#This Row],[LIVE_VALUE]]-MIS[[#This Row],[VALUE]])</f>
        <v>11.25</v>
      </c>
      <c r="AH128" t="str" cm="1">
        <f t="array" ref="AH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" t="str">
        <f>MIS[[#This Row],[TRADING SYMBOL]]</f>
        <v>NIFTY2552226300CE</v>
      </c>
      <c r="AJ128" t="str">
        <f>IF(RIGHT(MIS[[#This Row],[Main/Hedge]],4)="MAIN","MAIN","HEDGE")</f>
        <v>HEDGE</v>
      </c>
      <c r="AK128" t="str" cm="1">
        <f t="array" ref="AK128">_xlfn._xlws.FILTER(Table4[Column1],ISNUMBER(SEARCH(Table4[Column1],MIS[[#This Row],[OrderUniqueIdentifier]])),"")</f>
        <v>VWAP</v>
      </c>
    </row>
    <row r="129" spans="1:37" x14ac:dyDescent="0.25">
      <c r="A129" t="s">
        <v>71</v>
      </c>
      <c r="B129" t="s">
        <v>787</v>
      </c>
      <c r="C129" t="s">
        <v>791</v>
      </c>
      <c r="D129" t="s">
        <v>72</v>
      </c>
      <c r="E129" t="s">
        <v>123</v>
      </c>
      <c r="F129" t="s">
        <v>98</v>
      </c>
      <c r="G129" t="s">
        <v>74</v>
      </c>
      <c r="H129" t="s">
        <v>75</v>
      </c>
      <c r="I129" t="s">
        <v>76</v>
      </c>
      <c r="J129" t="s">
        <v>77</v>
      </c>
      <c r="K129">
        <v>20</v>
      </c>
      <c r="L129" t="s">
        <v>77</v>
      </c>
      <c r="M129" t="s">
        <v>78</v>
      </c>
      <c r="N129" t="s">
        <v>487</v>
      </c>
      <c r="O129" t="s">
        <v>467</v>
      </c>
      <c r="P129" t="s">
        <v>467</v>
      </c>
      <c r="Q129" t="s">
        <v>124</v>
      </c>
      <c r="R129" t="s">
        <v>79</v>
      </c>
      <c r="S129" t="s">
        <v>99</v>
      </c>
      <c r="T129" t="s">
        <v>125</v>
      </c>
      <c r="U129" t="s">
        <v>100</v>
      </c>
      <c r="V129" t="s">
        <v>80</v>
      </c>
      <c r="W129">
        <v>78500</v>
      </c>
      <c r="X129" t="s">
        <v>85</v>
      </c>
      <c r="Y129">
        <v>20</v>
      </c>
      <c r="Z129" t="s">
        <v>471</v>
      </c>
      <c r="AA129" t="s">
        <v>471</v>
      </c>
      <c r="AB129" t="s">
        <v>87</v>
      </c>
      <c r="AC129" t="s">
        <v>84</v>
      </c>
      <c r="AD129">
        <f>_xlfn.XLOOKUP(MIS[[#This Row],[TRADING SYMBOL]],[1]Sheet1!$D:$D,[1]Sheet1!$C:$C)</f>
        <v>11.6</v>
      </c>
      <c r="AE129">
        <f>MIS[[#This Row],[OrderAverageTradedPrice]]*MIS[[#This Row],[OrderQuantity]]</f>
        <v>407</v>
      </c>
      <c r="AF129">
        <f>MIS[[#This Row],[LTP]]*MIS[[#This Row],[OrderQuantity]]</f>
        <v>232</v>
      </c>
      <c r="AG129">
        <f>IF(MIS[[#This Row],[OrderSide]]="SELL",MIS[[#This Row],[VALUE]]-MIS[[#This Row],[LIVE_VALUE]],MIS[[#This Row],[LIVE_VALUE]]-MIS[[#This Row],[VALUE]])</f>
        <v>-175</v>
      </c>
      <c r="AH129" t="str" cm="1">
        <f t="array" ref="AH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9" t="str">
        <f>MIS[[#This Row],[TRADING SYMBOL]]</f>
        <v>SENSEX2552078500PE</v>
      </c>
      <c r="AJ129" t="str">
        <f>IF(RIGHT(MIS[[#This Row],[Main/Hedge]],4)="MAIN","MAIN","HEDGE")</f>
        <v>HEDGE</v>
      </c>
      <c r="AK129" t="str" cm="1">
        <f t="array" ref="AK129">_xlfn._xlws.FILTER(Table4[Column1],ISNUMBER(SEARCH(Table4[Column1],MIS[[#This Row],[OrderUniqueIdentifier]])),"")</f>
        <v>XYT</v>
      </c>
    </row>
    <row r="130" spans="1:37" x14ac:dyDescent="0.25">
      <c r="A130" t="s">
        <v>71</v>
      </c>
      <c r="B130" t="s">
        <v>795</v>
      </c>
      <c r="C130" t="s">
        <v>796</v>
      </c>
      <c r="D130" t="s">
        <v>72</v>
      </c>
      <c r="E130" t="s">
        <v>465</v>
      </c>
      <c r="F130" t="s">
        <v>98</v>
      </c>
      <c r="G130" t="s">
        <v>74</v>
      </c>
      <c r="H130" t="s">
        <v>75</v>
      </c>
      <c r="I130" t="s">
        <v>76</v>
      </c>
      <c r="J130" t="s">
        <v>77</v>
      </c>
      <c r="K130">
        <v>20</v>
      </c>
      <c r="L130" t="s">
        <v>77</v>
      </c>
      <c r="M130" t="s">
        <v>78</v>
      </c>
      <c r="N130" t="s">
        <v>533</v>
      </c>
      <c r="O130" t="s">
        <v>467</v>
      </c>
      <c r="P130" t="s">
        <v>467</v>
      </c>
      <c r="Q130" t="s">
        <v>469</v>
      </c>
      <c r="R130" t="s">
        <v>79</v>
      </c>
      <c r="S130" t="s">
        <v>99</v>
      </c>
      <c r="T130" t="s">
        <v>470</v>
      </c>
      <c r="U130" t="s">
        <v>100</v>
      </c>
      <c r="V130" t="s">
        <v>80</v>
      </c>
      <c r="W130">
        <v>85900</v>
      </c>
      <c r="X130" t="s">
        <v>81</v>
      </c>
      <c r="Y130">
        <v>20</v>
      </c>
      <c r="Z130" t="s">
        <v>471</v>
      </c>
      <c r="AA130" t="s">
        <v>471</v>
      </c>
      <c r="AB130" t="s">
        <v>83</v>
      </c>
      <c r="AC130" t="s">
        <v>84</v>
      </c>
      <c r="AD130">
        <f>_xlfn.XLOOKUP(MIS[[#This Row],[TRADING SYMBOL]],[1]Sheet1!$D:$D,[1]Sheet1!$C:$C)</f>
        <v>6.35</v>
      </c>
      <c r="AE130">
        <f>MIS[[#This Row],[OrderAverageTradedPrice]]*MIS[[#This Row],[OrderQuantity]]</f>
        <v>145</v>
      </c>
      <c r="AF130">
        <f>MIS[[#This Row],[LTP]]*MIS[[#This Row],[OrderQuantity]]</f>
        <v>127</v>
      </c>
      <c r="AG130">
        <f>IF(MIS[[#This Row],[OrderSide]]="SELL",MIS[[#This Row],[VALUE]]-MIS[[#This Row],[LIVE_VALUE]],MIS[[#This Row],[LIVE_VALUE]]-MIS[[#This Row],[VALUE]])</f>
        <v>-18</v>
      </c>
      <c r="AH130" t="str" cm="1">
        <f t="array" ref="AH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0" t="str">
        <f>MIS[[#This Row],[TRADING SYMBOL]]</f>
        <v>SENSEX2552085900CE</v>
      </c>
      <c r="AJ130" t="str">
        <f>IF(RIGHT(MIS[[#This Row],[Main/Hedge]],4)="MAIN","MAIN","HEDGE")</f>
        <v>HEDGE</v>
      </c>
      <c r="AK130" t="str" cm="1">
        <f t="array" ref="AK130">_xlfn._xlws.FILTER(Table4[Column1],ISNUMBER(SEARCH(Table4[Column1],MIS[[#This Row],[OrderUniqueIdentifier]])),"")</f>
        <v>XYT</v>
      </c>
    </row>
    <row r="131" spans="1:37" x14ac:dyDescent="0.25">
      <c r="A131" t="s">
        <v>71</v>
      </c>
      <c r="B131" t="s">
        <v>795</v>
      </c>
      <c r="C131" t="s">
        <v>802</v>
      </c>
      <c r="D131" t="s">
        <v>72</v>
      </c>
      <c r="E131" t="s">
        <v>456</v>
      </c>
      <c r="F131" t="s">
        <v>73</v>
      </c>
      <c r="G131" t="s">
        <v>74</v>
      </c>
      <c r="H131" t="s">
        <v>75</v>
      </c>
      <c r="I131" t="s">
        <v>76</v>
      </c>
      <c r="J131" t="s">
        <v>77</v>
      </c>
      <c r="K131">
        <v>150</v>
      </c>
      <c r="L131" t="s">
        <v>77</v>
      </c>
      <c r="M131" t="s">
        <v>78</v>
      </c>
      <c r="N131" t="s">
        <v>145</v>
      </c>
      <c r="O131" t="s">
        <v>467</v>
      </c>
      <c r="P131" t="s">
        <v>467</v>
      </c>
      <c r="Q131" t="s">
        <v>458</v>
      </c>
      <c r="R131" t="s">
        <v>79</v>
      </c>
      <c r="S131" t="s">
        <v>24</v>
      </c>
      <c r="T131" t="s">
        <v>459</v>
      </c>
      <c r="U131" t="s">
        <v>43</v>
      </c>
      <c r="V131" t="s">
        <v>80</v>
      </c>
      <c r="W131">
        <v>26300</v>
      </c>
      <c r="X131" t="s">
        <v>81</v>
      </c>
      <c r="Y131">
        <v>150</v>
      </c>
      <c r="Z131" t="s">
        <v>471</v>
      </c>
      <c r="AA131" t="s">
        <v>471</v>
      </c>
      <c r="AB131" t="s">
        <v>83</v>
      </c>
      <c r="AC131" t="s">
        <v>84</v>
      </c>
      <c r="AD131">
        <f>_xlfn.XLOOKUP(MIS[[#This Row],[TRADING SYMBOL]],[1]Sheet1!$D:$D,[1]Sheet1!$C:$C)</f>
        <v>3.7</v>
      </c>
      <c r="AE131">
        <f>MIS[[#This Row],[OrderAverageTradedPrice]]*MIS[[#This Row],[OrderQuantity]]</f>
        <v>532.5</v>
      </c>
      <c r="AF131">
        <f>MIS[[#This Row],[LTP]]*MIS[[#This Row],[OrderQuantity]]</f>
        <v>555</v>
      </c>
      <c r="AG131">
        <f>IF(MIS[[#This Row],[OrderSide]]="SELL",MIS[[#This Row],[VALUE]]-MIS[[#This Row],[LIVE_VALUE]],MIS[[#This Row],[LIVE_VALUE]]-MIS[[#This Row],[VALUE]])</f>
        <v>22.5</v>
      </c>
      <c r="AH131" t="str" cm="1">
        <f t="array" ref="AH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" t="str">
        <f>MIS[[#This Row],[TRADING SYMBOL]]</f>
        <v>NIFTY2552226300CE</v>
      </c>
      <c r="AJ131" t="str">
        <f>IF(RIGHT(MIS[[#This Row],[Main/Hedge]],4)="MAIN","MAIN","HEDGE")</f>
        <v>HEDGE</v>
      </c>
      <c r="AK131" t="str" cm="1">
        <f t="array" ref="AK131">_xlfn._xlws.FILTER(Table4[Column1],ISNUMBER(SEARCH(Table4[Column1],MIS[[#This Row],[OrderUniqueIdentifier]])),"")</f>
        <v>VWAP</v>
      </c>
    </row>
    <row r="132" spans="1:37" x14ac:dyDescent="0.25">
      <c r="A132" t="s">
        <v>71</v>
      </c>
      <c r="B132" t="s">
        <v>839</v>
      </c>
      <c r="C132" t="s">
        <v>840</v>
      </c>
      <c r="D132" t="s">
        <v>72</v>
      </c>
      <c r="E132" t="s">
        <v>456</v>
      </c>
      <c r="F132" t="s">
        <v>73</v>
      </c>
      <c r="G132" t="s">
        <v>74</v>
      </c>
      <c r="H132" t="s">
        <v>75</v>
      </c>
      <c r="I132" t="s">
        <v>76</v>
      </c>
      <c r="J132" t="s">
        <v>77</v>
      </c>
      <c r="K132">
        <v>75</v>
      </c>
      <c r="L132" t="s">
        <v>77</v>
      </c>
      <c r="M132" t="s">
        <v>78</v>
      </c>
      <c r="N132" t="s">
        <v>145</v>
      </c>
      <c r="O132" t="s">
        <v>467</v>
      </c>
      <c r="P132" t="s">
        <v>467</v>
      </c>
      <c r="Q132" t="s">
        <v>458</v>
      </c>
      <c r="R132" t="s">
        <v>79</v>
      </c>
      <c r="S132" t="s">
        <v>24</v>
      </c>
      <c r="T132" t="s">
        <v>459</v>
      </c>
      <c r="U132" t="s">
        <v>43</v>
      </c>
      <c r="V132" t="s">
        <v>80</v>
      </c>
      <c r="W132">
        <v>26300</v>
      </c>
      <c r="X132" t="s">
        <v>81</v>
      </c>
      <c r="Y132">
        <v>75</v>
      </c>
      <c r="Z132" t="s">
        <v>471</v>
      </c>
      <c r="AA132" t="s">
        <v>471</v>
      </c>
      <c r="AB132" t="s">
        <v>83</v>
      </c>
      <c r="AC132" t="s">
        <v>84</v>
      </c>
      <c r="AD132">
        <f>_xlfn.XLOOKUP(MIS[[#This Row],[TRADING SYMBOL]],[1]Sheet1!$D:$D,[1]Sheet1!$C:$C)</f>
        <v>3.7</v>
      </c>
      <c r="AE132">
        <f>MIS[[#This Row],[OrderAverageTradedPrice]]*MIS[[#This Row],[OrderQuantity]]</f>
        <v>266.25</v>
      </c>
      <c r="AF132">
        <f>MIS[[#This Row],[LTP]]*MIS[[#This Row],[OrderQuantity]]</f>
        <v>277.5</v>
      </c>
      <c r="AG132">
        <f>IF(MIS[[#This Row],[OrderSide]]="SELL",MIS[[#This Row],[VALUE]]-MIS[[#This Row],[LIVE_VALUE]],MIS[[#This Row],[LIVE_VALUE]]-MIS[[#This Row],[VALUE]])</f>
        <v>11.25</v>
      </c>
      <c r="AH132" t="str" cm="1">
        <f t="array" ref="AH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" t="str">
        <f>MIS[[#This Row],[TRADING SYMBOL]]</f>
        <v>NIFTY2552226300CE</v>
      </c>
      <c r="AJ132" t="str">
        <f>IF(RIGHT(MIS[[#This Row],[Main/Hedge]],4)="MAIN","MAIN","HEDGE")</f>
        <v>HEDGE</v>
      </c>
      <c r="AK132" t="str" cm="1">
        <f t="array" ref="AK132">_xlfn._xlws.FILTER(Table4[Column1],ISNUMBER(SEARCH(Table4[Column1],MIS[[#This Row],[OrderUniqueIdentifier]])),"")</f>
        <v>VWAP</v>
      </c>
    </row>
    <row r="133" spans="1:37" x14ac:dyDescent="0.25">
      <c r="A133" t="s">
        <v>71</v>
      </c>
      <c r="B133" t="s">
        <v>839</v>
      </c>
      <c r="C133" t="s">
        <v>842</v>
      </c>
      <c r="D133" t="s">
        <v>72</v>
      </c>
      <c r="E133" t="s">
        <v>465</v>
      </c>
      <c r="F133" t="s">
        <v>98</v>
      </c>
      <c r="G133" t="s">
        <v>74</v>
      </c>
      <c r="H133" t="s">
        <v>75</v>
      </c>
      <c r="I133" t="s">
        <v>76</v>
      </c>
      <c r="J133" t="s">
        <v>77</v>
      </c>
      <c r="K133">
        <v>20</v>
      </c>
      <c r="L133" t="s">
        <v>77</v>
      </c>
      <c r="M133" t="s">
        <v>78</v>
      </c>
      <c r="N133" t="s">
        <v>586</v>
      </c>
      <c r="O133" t="s">
        <v>520</v>
      </c>
      <c r="P133" t="s">
        <v>467</v>
      </c>
      <c r="Q133" t="s">
        <v>469</v>
      </c>
      <c r="R133" t="s">
        <v>79</v>
      </c>
      <c r="S133" t="s">
        <v>99</v>
      </c>
      <c r="T133" t="s">
        <v>470</v>
      </c>
      <c r="U133" t="s">
        <v>100</v>
      </c>
      <c r="V133" t="s">
        <v>80</v>
      </c>
      <c r="W133">
        <v>85900</v>
      </c>
      <c r="X133" t="s">
        <v>81</v>
      </c>
      <c r="Y133">
        <v>20</v>
      </c>
      <c r="Z133" t="s">
        <v>521</v>
      </c>
      <c r="AA133" t="s">
        <v>471</v>
      </c>
      <c r="AB133" t="s">
        <v>83</v>
      </c>
      <c r="AC133" t="s">
        <v>84</v>
      </c>
      <c r="AD133">
        <f>_xlfn.XLOOKUP(MIS[[#This Row],[TRADING SYMBOL]],[1]Sheet1!$D:$D,[1]Sheet1!$C:$C)</f>
        <v>6.35</v>
      </c>
      <c r="AE133">
        <f>MIS[[#This Row],[OrderAverageTradedPrice]]*MIS[[#This Row],[OrderQuantity]]</f>
        <v>143</v>
      </c>
      <c r="AF133">
        <f>MIS[[#This Row],[LTP]]*MIS[[#This Row],[OrderQuantity]]</f>
        <v>127</v>
      </c>
      <c r="AG133">
        <f>IF(MIS[[#This Row],[OrderSide]]="SELL",MIS[[#This Row],[VALUE]]-MIS[[#This Row],[LIVE_VALUE]],MIS[[#This Row],[LIVE_VALUE]]-MIS[[#This Row],[VALUE]])</f>
        <v>-16</v>
      </c>
      <c r="AH133" t="str" cm="1">
        <f t="array" ref="AH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3" t="str">
        <f>MIS[[#This Row],[TRADING SYMBOL]]</f>
        <v>SENSEX2552085900CE</v>
      </c>
      <c r="AJ133" t="str">
        <f>IF(RIGHT(MIS[[#This Row],[Main/Hedge]],4)="MAIN","MAIN","HEDGE")</f>
        <v>HEDGE</v>
      </c>
      <c r="AK133" t="str" cm="1">
        <f t="array" ref="AK133">_xlfn._xlws.FILTER(Table4[Column1],ISNUMBER(SEARCH(Table4[Column1],MIS[[#This Row],[OrderUniqueIdentifier]])),"")</f>
        <v>XYT</v>
      </c>
    </row>
    <row r="134" spans="1:37" x14ac:dyDescent="0.25">
      <c r="A134" t="s">
        <v>71</v>
      </c>
      <c r="B134" t="s">
        <v>847</v>
      </c>
      <c r="C134" t="s">
        <v>848</v>
      </c>
      <c r="D134" t="s">
        <v>72</v>
      </c>
      <c r="E134" t="s">
        <v>456</v>
      </c>
      <c r="F134" t="s">
        <v>73</v>
      </c>
      <c r="G134" t="s">
        <v>74</v>
      </c>
      <c r="H134" t="s">
        <v>75</v>
      </c>
      <c r="I134" t="s">
        <v>76</v>
      </c>
      <c r="J134" t="s">
        <v>77</v>
      </c>
      <c r="K134">
        <v>1050</v>
      </c>
      <c r="L134" t="s">
        <v>77</v>
      </c>
      <c r="M134" t="s">
        <v>78</v>
      </c>
      <c r="N134" t="s">
        <v>188</v>
      </c>
      <c r="O134" t="s">
        <v>520</v>
      </c>
      <c r="P134" t="s">
        <v>467</v>
      </c>
      <c r="Q134" t="s">
        <v>458</v>
      </c>
      <c r="R134" t="s">
        <v>79</v>
      </c>
      <c r="S134" t="s">
        <v>24</v>
      </c>
      <c r="T134" t="s">
        <v>459</v>
      </c>
      <c r="U134" t="s">
        <v>43</v>
      </c>
      <c r="V134" t="s">
        <v>80</v>
      </c>
      <c r="W134">
        <v>26300</v>
      </c>
      <c r="X134" t="s">
        <v>81</v>
      </c>
      <c r="Y134">
        <v>1050</v>
      </c>
      <c r="Z134" t="s">
        <v>521</v>
      </c>
      <c r="AA134" t="s">
        <v>471</v>
      </c>
      <c r="AB134" t="s">
        <v>83</v>
      </c>
      <c r="AC134" t="s">
        <v>84</v>
      </c>
      <c r="AD134">
        <f>_xlfn.XLOOKUP(MIS[[#This Row],[TRADING SYMBOL]],[1]Sheet1!$D:$D,[1]Sheet1!$C:$C)</f>
        <v>3.7</v>
      </c>
      <c r="AE134">
        <f>MIS[[#This Row],[OrderAverageTradedPrice]]*MIS[[#This Row],[OrderQuantity]]</f>
        <v>3675</v>
      </c>
      <c r="AF134">
        <f>MIS[[#This Row],[LTP]]*MIS[[#This Row],[OrderQuantity]]</f>
        <v>3885</v>
      </c>
      <c r="AG134">
        <f>IF(MIS[[#This Row],[OrderSide]]="SELL",MIS[[#This Row],[VALUE]]-MIS[[#This Row],[LIVE_VALUE]],MIS[[#This Row],[LIVE_VALUE]]-MIS[[#This Row],[VALUE]])</f>
        <v>210</v>
      </c>
      <c r="AH134" t="str" cm="1">
        <f t="array" ref="AH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" t="str">
        <f>MIS[[#This Row],[TRADING SYMBOL]]</f>
        <v>NIFTY2552226300CE</v>
      </c>
      <c r="AJ134" t="str">
        <f>IF(RIGHT(MIS[[#This Row],[Main/Hedge]],4)="MAIN","MAIN","HEDGE")</f>
        <v>HEDGE</v>
      </c>
      <c r="AK134" t="str" cm="1">
        <f t="array" ref="AK134">_xlfn._xlws.FILTER(Table4[Column1],ISNUMBER(SEARCH(Table4[Column1],MIS[[#This Row],[OrderUniqueIdentifier]])),"")</f>
        <v>VWAP</v>
      </c>
    </row>
    <row r="135" spans="1:37" x14ac:dyDescent="0.25">
      <c r="A135" t="s">
        <v>71</v>
      </c>
      <c r="B135" t="s">
        <v>873</v>
      </c>
      <c r="C135" t="s">
        <v>875</v>
      </c>
      <c r="D135" t="s">
        <v>72</v>
      </c>
      <c r="E135" t="s">
        <v>461</v>
      </c>
      <c r="F135" t="s">
        <v>73</v>
      </c>
      <c r="G135" t="s">
        <v>74</v>
      </c>
      <c r="H135" t="s">
        <v>75</v>
      </c>
      <c r="I135" t="s">
        <v>76</v>
      </c>
      <c r="J135" t="s">
        <v>77</v>
      </c>
      <c r="K135">
        <v>150</v>
      </c>
      <c r="L135" t="s">
        <v>77</v>
      </c>
      <c r="M135" t="s">
        <v>78</v>
      </c>
      <c r="N135" t="s">
        <v>153</v>
      </c>
      <c r="O135" t="s">
        <v>467</v>
      </c>
      <c r="P135" t="s">
        <v>467</v>
      </c>
      <c r="Q135" t="s">
        <v>462</v>
      </c>
      <c r="R135" t="s">
        <v>79</v>
      </c>
      <c r="S135" t="s">
        <v>24</v>
      </c>
      <c r="T135" t="s">
        <v>463</v>
      </c>
      <c r="U135" t="s">
        <v>43</v>
      </c>
      <c r="V135" t="s">
        <v>80</v>
      </c>
      <c r="W135">
        <v>23700</v>
      </c>
      <c r="X135" t="s">
        <v>85</v>
      </c>
      <c r="Y135">
        <v>150</v>
      </c>
      <c r="Z135" t="s">
        <v>471</v>
      </c>
      <c r="AA135" t="s">
        <v>471</v>
      </c>
      <c r="AB135" t="s">
        <v>87</v>
      </c>
      <c r="AC135" t="s">
        <v>84</v>
      </c>
      <c r="AD135">
        <f>_xlfn.XLOOKUP(MIS[[#This Row],[TRADING SYMBOL]],[1]Sheet1!$D:$D,[1]Sheet1!$C:$C)</f>
        <v>7.6</v>
      </c>
      <c r="AE135">
        <f>MIS[[#This Row],[OrderAverageTradedPrice]]*MIS[[#This Row],[OrderQuantity]]</f>
        <v>1725</v>
      </c>
      <c r="AF135">
        <f>MIS[[#This Row],[LTP]]*MIS[[#This Row],[OrderQuantity]]</f>
        <v>1140</v>
      </c>
      <c r="AG135">
        <f>IF(MIS[[#This Row],[OrderSide]]="SELL",MIS[[#This Row],[VALUE]]-MIS[[#This Row],[LIVE_VALUE]],MIS[[#This Row],[LIVE_VALUE]]-MIS[[#This Row],[VALUE]])</f>
        <v>-585</v>
      </c>
      <c r="AH135" t="str" cm="1">
        <f t="array" ref="AH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" t="str">
        <f>MIS[[#This Row],[TRADING SYMBOL]]</f>
        <v>NIFTY2552223700PE</v>
      </c>
      <c r="AJ135" t="str">
        <f>IF(RIGHT(MIS[[#This Row],[Main/Hedge]],4)="MAIN","MAIN","HEDGE")</f>
        <v>HEDGE</v>
      </c>
      <c r="AK135" t="str" cm="1">
        <f t="array" ref="AK135">_xlfn._xlws.FILTER(Table4[Column1],ISNUMBER(SEARCH(Table4[Column1],MIS[[#This Row],[OrderUniqueIdentifier]])),"")</f>
        <v>VWAP</v>
      </c>
    </row>
    <row r="136" spans="1:37" x14ac:dyDescent="0.25">
      <c r="A136" t="s">
        <v>71</v>
      </c>
      <c r="B136" t="s">
        <v>880</v>
      </c>
      <c r="C136" t="s">
        <v>883</v>
      </c>
      <c r="D136" t="s">
        <v>72</v>
      </c>
      <c r="E136" t="s">
        <v>465</v>
      </c>
      <c r="F136" t="s">
        <v>98</v>
      </c>
      <c r="G136" t="s">
        <v>74</v>
      </c>
      <c r="H136" t="s">
        <v>75</v>
      </c>
      <c r="I136" t="s">
        <v>76</v>
      </c>
      <c r="J136" t="s">
        <v>77</v>
      </c>
      <c r="K136">
        <v>40</v>
      </c>
      <c r="L136" t="s">
        <v>77</v>
      </c>
      <c r="M136" t="s">
        <v>78</v>
      </c>
      <c r="N136" t="s">
        <v>533</v>
      </c>
      <c r="O136" t="s">
        <v>467</v>
      </c>
      <c r="P136" t="s">
        <v>467</v>
      </c>
      <c r="Q136" t="s">
        <v>469</v>
      </c>
      <c r="R136" t="s">
        <v>79</v>
      </c>
      <c r="S136" t="s">
        <v>99</v>
      </c>
      <c r="T136" t="s">
        <v>470</v>
      </c>
      <c r="U136" t="s">
        <v>100</v>
      </c>
      <c r="V136" t="s">
        <v>80</v>
      </c>
      <c r="W136">
        <v>85900</v>
      </c>
      <c r="X136" t="s">
        <v>81</v>
      </c>
      <c r="Y136">
        <v>40</v>
      </c>
      <c r="Z136" t="s">
        <v>471</v>
      </c>
      <c r="AA136" t="s">
        <v>471</v>
      </c>
      <c r="AB136" t="s">
        <v>83</v>
      </c>
      <c r="AC136" t="s">
        <v>84</v>
      </c>
      <c r="AD136">
        <f>_xlfn.XLOOKUP(MIS[[#This Row],[TRADING SYMBOL]],[1]Sheet1!$D:$D,[1]Sheet1!$C:$C)</f>
        <v>6.35</v>
      </c>
      <c r="AE136">
        <f>MIS[[#This Row],[OrderAverageTradedPrice]]*MIS[[#This Row],[OrderQuantity]]</f>
        <v>290</v>
      </c>
      <c r="AF136">
        <f>MIS[[#This Row],[LTP]]*MIS[[#This Row],[OrderQuantity]]</f>
        <v>254</v>
      </c>
      <c r="AG136">
        <f>IF(MIS[[#This Row],[OrderSide]]="SELL",MIS[[#This Row],[VALUE]]-MIS[[#This Row],[LIVE_VALUE]],MIS[[#This Row],[LIVE_VALUE]]-MIS[[#This Row],[VALUE]])</f>
        <v>-36</v>
      </c>
      <c r="AH136" t="str" cm="1">
        <f t="array" ref="AH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6" t="str">
        <f>MIS[[#This Row],[TRADING SYMBOL]]</f>
        <v>SENSEX2552085900CE</v>
      </c>
      <c r="AJ136" t="str">
        <f>IF(RIGHT(MIS[[#This Row],[Main/Hedge]],4)="MAIN","MAIN","HEDGE")</f>
        <v>HEDGE</v>
      </c>
      <c r="AK136" t="str" cm="1">
        <f t="array" ref="AK136">_xlfn._xlws.FILTER(Table4[Column1],ISNUMBER(SEARCH(Table4[Column1],MIS[[#This Row],[OrderUniqueIdentifier]])),"")</f>
        <v>XYT</v>
      </c>
    </row>
    <row r="137" spans="1:37" x14ac:dyDescent="0.25">
      <c r="A137" t="s">
        <v>71</v>
      </c>
      <c r="B137" t="s">
        <v>901</v>
      </c>
      <c r="C137" t="s">
        <v>902</v>
      </c>
      <c r="D137" t="s">
        <v>72</v>
      </c>
      <c r="E137" t="s">
        <v>465</v>
      </c>
      <c r="F137" t="s">
        <v>98</v>
      </c>
      <c r="G137" t="s">
        <v>74</v>
      </c>
      <c r="H137" t="s">
        <v>75</v>
      </c>
      <c r="I137" t="s">
        <v>76</v>
      </c>
      <c r="J137" t="s">
        <v>77</v>
      </c>
      <c r="K137">
        <v>20</v>
      </c>
      <c r="L137" t="s">
        <v>77</v>
      </c>
      <c r="M137" t="s">
        <v>78</v>
      </c>
      <c r="N137" t="s">
        <v>466</v>
      </c>
      <c r="O137" t="s">
        <v>520</v>
      </c>
      <c r="P137" t="s">
        <v>467</v>
      </c>
      <c r="Q137" t="s">
        <v>469</v>
      </c>
      <c r="R137" t="s">
        <v>79</v>
      </c>
      <c r="S137" t="s">
        <v>99</v>
      </c>
      <c r="T137" t="s">
        <v>470</v>
      </c>
      <c r="U137" t="s">
        <v>100</v>
      </c>
      <c r="V137" t="s">
        <v>80</v>
      </c>
      <c r="W137">
        <v>85900</v>
      </c>
      <c r="X137" t="s">
        <v>81</v>
      </c>
      <c r="Y137">
        <v>20</v>
      </c>
      <c r="Z137" t="s">
        <v>521</v>
      </c>
      <c r="AA137" t="s">
        <v>471</v>
      </c>
      <c r="AB137" t="s">
        <v>83</v>
      </c>
      <c r="AC137" t="s">
        <v>84</v>
      </c>
      <c r="AD137">
        <f>_xlfn.XLOOKUP(MIS[[#This Row],[TRADING SYMBOL]],[1]Sheet1!$D:$D,[1]Sheet1!$C:$C)</f>
        <v>6.35</v>
      </c>
      <c r="AE137">
        <f>MIS[[#This Row],[OrderAverageTradedPrice]]*MIS[[#This Row],[OrderQuantity]]</f>
        <v>144</v>
      </c>
      <c r="AF137">
        <f>MIS[[#This Row],[LTP]]*MIS[[#This Row],[OrderQuantity]]</f>
        <v>127</v>
      </c>
      <c r="AG137">
        <f>IF(MIS[[#This Row],[OrderSide]]="SELL",MIS[[#This Row],[VALUE]]-MIS[[#This Row],[LIVE_VALUE]],MIS[[#This Row],[LIVE_VALUE]]-MIS[[#This Row],[VALUE]])</f>
        <v>-17</v>
      </c>
      <c r="AH137" t="str" cm="1">
        <f t="array" ref="AH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7" t="str">
        <f>MIS[[#This Row],[TRADING SYMBOL]]</f>
        <v>SENSEX2552085900CE</v>
      </c>
      <c r="AJ137" t="str">
        <f>IF(RIGHT(MIS[[#This Row],[Main/Hedge]],4)="MAIN","MAIN","HEDGE")</f>
        <v>HEDGE</v>
      </c>
      <c r="AK137" t="str" cm="1">
        <f t="array" ref="AK137">_xlfn._xlws.FILTER(Table4[Column1],ISNUMBER(SEARCH(Table4[Column1],MIS[[#This Row],[OrderUniqueIdentifier]])),"")</f>
        <v>XYT</v>
      </c>
    </row>
    <row r="138" spans="1:37" x14ac:dyDescent="0.25">
      <c r="A138" t="s">
        <v>71</v>
      </c>
      <c r="B138" t="s">
        <v>901</v>
      </c>
      <c r="C138" t="s">
        <v>906</v>
      </c>
      <c r="D138" t="s">
        <v>72</v>
      </c>
      <c r="E138" t="s">
        <v>456</v>
      </c>
      <c r="F138" t="s">
        <v>73</v>
      </c>
      <c r="G138" t="s">
        <v>74</v>
      </c>
      <c r="H138" t="s">
        <v>75</v>
      </c>
      <c r="I138" t="s">
        <v>76</v>
      </c>
      <c r="J138" t="s">
        <v>77</v>
      </c>
      <c r="K138">
        <v>150</v>
      </c>
      <c r="L138" t="s">
        <v>77</v>
      </c>
      <c r="M138" t="s">
        <v>78</v>
      </c>
      <c r="N138" t="s">
        <v>145</v>
      </c>
      <c r="O138" t="s">
        <v>467</v>
      </c>
      <c r="P138" t="s">
        <v>467</v>
      </c>
      <c r="Q138" t="s">
        <v>458</v>
      </c>
      <c r="R138" t="s">
        <v>79</v>
      </c>
      <c r="S138" t="s">
        <v>24</v>
      </c>
      <c r="T138" t="s">
        <v>459</v>
      </c>
      <c r="U138" t="s">
        <v>43</v>
      </c>
      <c r="V138" t="s">
        <v>80</v>
      </c>
      <c r="W138">
        <v>26300</v>
      </c>
      <c r="X138" t="s">
        <v>81</v>
      </c>
      <c r="Y138">
        <v>150</v>
      </c>
      <c r="Z138" t="s">
        <v>471</v>
      </c>
      <c r="AA138" t="s">
        <v>471</v>
      </c>
      <c r="AB138" t="s">
        <v>83</v>
      </c>
      <c r="AC138" t="s">
        <v>84</v>
      </c>
      <c r="AD138">
        <f>_xlfn.XLOOKUP(MIS[[#This Row],[TRADING SYMBOL]],[1]Sheet1!$D:$D,[1]Sheet1!$C:$C)</f>
        <v>3.7</v>
      </c>
      <c r="AE138">
        <f>MIS[[#This Row],[OrderAverageTradedPrice]]*MIS[[#This Row],[OrderQuantity]]</f>
        <v>532.5</v>
      </c>
      <c r="AF138">
        <f>MIS[[#This Row],[LTP]]*MIS[[#This Row],[OrderQuantity]]</f>
        <v>555</v>
      </c>
      <c r="AG138">
        <f>IF(MIS[[#This Row],[OrderSide]]="SELL",MIS[[#This Row],[VALUE]]-MIS[[#This Row],[LIVE_VALUE]],MIS[[#This Row],[LIVE_VALUE]]-MIS[[#This Row],[VALUE]])</f>
        <v>22.5</v>
      </c>
      <c r="AH138" t="str" cm="1">
        <f t="array" ref="AH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" t="str">
        <f>MIS[[#This Row],[TRADING SYMBOL]]</f>
        <v>NIFTY2552226300CE</v>
      </c>
      <c r="AJ138" t="str">
        <f>IF(RIGHT(MIS[[#This Row],[Main/Hedge]],4)="MAIN","MAIN","HEDGE")</f>
        <v>HEDGE</v>
      </c>
      <c r="AK138" t="str" cm="1">
        <f t="array" ref="AK138">_xlfn._xlws.FILTER(Table4[Column1],ISNUMBER(SEARCH(Table4[Column1],MIS[[#This Row],[OrderUniqueIdentifier]])),"")</f>
        <v>VWAP</v>
      </c>
    </row>
    <row r="139" spans="1:37" x14ac:dyDescent="0.25">
      <c r="A139" t="s">
        <v>71</v>
      </c>
      <c r="B139" t="s">
        <v>908</v>
      </c>
      <c r="C139" t="s">
        <v>911</v>
      </c>
      <c r="D139" t="s">
        <v>72</v>
      </c>
      <c r="E139" t="s">
        <v>465</v>
      </c>
      <c r="F139" t="s">
        <v>98</v>
      </c>
      <c r="G139" t="s">
        <v>74</v>
      </c>
      <c r="H139" t="s">
        <v>75</v>
      </c>
      <c r="I139" t="s">
        <v>76</v>
      </c>
      <c r="J139" t="s">
        <v>77</v>
      </c>
      <c r="K139">
        <v>20</v>
      </c>
      <c r="L139" t="s">
        <v>77</v>
      </c>
      <c r="M139" t="s">
        <v>78</v>
      </c>
      <c r="N139" t="s">
        <v>533</v>
      </c>
      <c r="O139" t="s">
        <v>467</v>
      </c>
      <c r="P139" t="s">
        <v>467</v>
      </c>
      <c r="Q139" t="s">
        <v>469</v>
      </c>
      <c r="R139" t="s">
        <v>79</v>
      </c>
      <c r="S139" t="s">
        <v>99</v>
      </c>
      <c r="T139" t="s">
        <v>470</v>
      </c>
      <c r="U139" t="s">
        <v>100</v>
      </c>
      <c r="V139" t="s">
        <v>80</v>
      </c>
      <c r="W139">
        <v>85900</v>
      </c>
      <c r="X139" t="s">
        <v>81</v>
      </c>
      <c r="Y139">
        <v>20</v>
      </c>
      <c r="Z139" t="s">
        <v>471</v>
      </c>
      <c r="AA139" t="s">
        <v>471</v>
      </c>
      <c r="AB139" t="s">
        <v>83</v>
      </c>
      <c r="AC139" t="s">
        <v>84</v>
      </c>
      <c r="AD139">
        <f>_xlfn.XLOOKUP(MIS[[#This Row],[TRADING SYMBOL]],[1]Sheet1!$D:$D,[1]Sheet1!$C:$C)</f>
        <v>6.35</v>
      </c>
      <c r="AE139">
        <f>MIS[[#This Row],[OrderAverageTradedPrice]]*MIS[[#This Row],[OrderQuantity]]</f>
        <v>145</v>
      </c>
      <c r="AF139">
        <f>MIS[[#This Row],[LTP]]*MIS[[#This Row],[OrderQuantity]]</f>
        <v>127</v>
      </c>
      <c r="AG139">
        <f>IF(MIS[[#This Row],[OrderSide]]="SELL",MIS[[#This Row],[VALUE]]-MIS[[#This Row],[LIVE_VALUE]],MIS[[#This Row],[LIVE_VALUE]]-MIS[[#This Row],[VALUE]])</f>
        <v>-18</v>
      </c>
      <c r="AH139" t="str" cm="1">
        <f t="array" ref="AH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9" t="str">
        <f>MIS[[#This Row],[TRADING SYMBOL]]</f>
        <v>SENSEX2552085900CE</v>
      </c>
      <c r="AJ139" t="str">
        <f>IF(RIGHT(MIS[[#This Row],[Main/Hedge]],4)="MAIN","MAIN","HEDGE")</f>
        <v>HEDGE</v>
      </c>
      <c r="AK139" t="str" cm="1">
        <f t="array" ref="AK139">_xlfn._xlws.FILTER(Table4[Column1],ISNUMBER(SEARCH(Table4[Column1],MIS[[#This Row],[OrderUniqueIdentifier]])),"")</f>
        <v>XYT</v>
      </c>
    </row>
    <row r="140" spans="1:37" x14ac:dyDescent="0.25">
      <c r="A140" t="s">
        <v>71</v>
      </c>
      <c r="B140" t="s">
        <v>916</v>
      </c>
      <c r="C140" t="s">
        <v>918</v>
      </c>
      <c r="D140" t="s">
        <v>72</v>
      </c>
      <c r="E140" t="s">
        <v>123</v>
      </c>
      <c r="F140" t="s">
        <v>98</v>
      </c>
      <c r="G140" t="s">
        <v>74</v>
      </c>
      <c r="H140" t="s">
        <v>75</v>
      </c>
      <c r="I140" t="s">
        <v>76</v>
      </c>
      <c r="J140" t="s">
        <v>77</v>
      </c>
      <c r="K140">
        <v>20</v>
      </c>
      <c r="L140" t="s">
        <v>77</v>
      </c>
      <c r="M140" t="s">
        <v>78</v>
      </c>
      <c r="N140" t="s">
        <v>523</v>
      </c>
      <c r="O140" t="s">
        <v>520</v>
      </c>
      <c r="P140" t="s">
        <v>467</v>
      </c>
      <c r="Q140" t="s">
        <v>124</v>
      </c>
      <c r="R140" t="s">
        <v>79</v>
      </c>
      <c r="S140" t="s">
        <v>99</v>
      </c>
      <c r="T140" t="s">
        <v>125</v>
      </c>
      <c r="U140" t="s">
        <v>100</v>
      </c>
      <c r="V140" t="s">
        <v>80</v>
      </c>
      <c r="W140">
        <v>78500</v>
      </c>
      <c r="X140" t="s">
        <v>85</v>
      </c>
      <c r="Y140">
        <v>20</v>
      </c>
      <c r="Z140" t="s">
        <v>521</v>
      </c>
      <c r="AA140" t="s">
        <v>471</v>
      </c>
      <c r="AB140" t="s">
        <v>87</v>
      </c>
      <c r="AC140" t="s">
        <v>84</v>
      </c>
      <c r="AD140">
        <f>_xlfn.XLOOKUP(MIS[[#This Row],[TRADING SYMBOL]],[1]Sheet1!$D:$D,[1]Sheet1!$C:$C)</f>
        <v>11.6</v>
      </c>
      <c r="AE140">
        <f>MIS[[#This Row],[OrderAverageTradedPrice]]*MIS[[#This Row],[OrderQuantity]]</f>
        <v>408</v>
      </c>
      <c r="AF140">
        <f>MIS[[#This Row],[LTP]]*MIS[[#This Row],[OrderQuantity]]</f>
        <v>232</v>
      </c>
      <c r="AG140">
        <f>IF(MIS[[#This Row],[OrderSide]]="SELL",MIS[[#This Row],[VALUE]]-MIS[[#This Row],[LIVE_VALUE]],MIS[[#This Row],[LIVE_VALUE]]-MIS[[#This Row],[VALUE]])</f>
        <v>-176</v>
      </c>
      <c r="AH140" t="str" cm="1">
        <f t="array" ref="AH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0" t="str">
        <f>MIS[[#This Row],[TRADING SYMBOL]]</f>
        <v>SENSEX2552078500PE</v>
      </c>
      <c r="AJ140" t="str">
        <f>IF(RIGHT(MIS[[#This Row],[Main/Hedge]],4)="MAIN","MAIN","HEDGE")</f>
        <v>HEDGE</v>
      </c>
      <c r="AK140" t="str" cm="1">
        <f t="array" ref="AK140">_xlfn._xlws.FILTER(Table4[Column1],ISNUMBER(SEARCH(Table4[Column1],MIS[[#This Row],[OrderUniqueIdentifier]])),"")</f>
        <v>XYT</v>
      </c>
    </row>
    <row r="141" spans="1:37" x14ac:dyDescent="0.25">
      <c r="A141" t="s">
        <v>71</v>
      </c>
      <c r="B141" t="s">
        <v>916</v>
      </c>
      <c r="C141" t="s">
        <v>922</v>
      </c>
      <c r="D141" t="s">
        <v>72</v>
      </c>
      <c r="E141" t="s">
        <v>461</v>
      </c>
      <c r="F141" t="s">
        <v>73</v>
      </c>
      <c r="G141" t="s">
        <v>74</v>
      </c>
      <c r="H141" t="s">
        <v>75</v>
      </c>
      <c r="I141" t="s">
        <v>76</v>
      </c>
      <c r="J141" t="s">
        <v>77</v>
      </c>
      <c r="K141">
        <v>150</v>
      </c>
      <c r="L141" t="s">
        <v>77</v>
      </c>
      <c r="M141" t="s">
        <v>78</v>
      </c>
      <c r="N141" t="s">
        <v>153</v>
      </c>
      <c r="O141" t="s">
        <v>467</v>
      </c>
      <c r="P141" t="s">
        <v>467</v>
      </c>
      <c r="Q141" t="s">
        <v>462</v>
      </c>
      <c r="R141" t="s">
        <v>79</v>
      </c>
      <c r="S141" t="s">
        <v>24</v>
      </c>
      <c r="T141" t="s">
        <v>463</v>
      </c>
      <c r="U141" t="s">
        <v>43</v>
      </c>
      <c r="V141" t="s">
        <v>80</v>
      </c>
      <c r="W141">
        <v>23700</v>
      </c>
      <c r="X141" t="s">
        <v>85</v>
      </c>
      <c r="Y141">
        <v>150</v>
      </c>
      <c r="Z141" t="s">
        <v>471</v>
      </c>
      <c r="AA141" t="s">
        <v>471</v>
      </c>
      <c r="AB141" t="s">
        <v>87</v>
      </c>
      <c r="AC141" t="s">
        <v>84</v>
      </c>
      <c r="AD141">
        <f>_xlfn.XLOOKUP(MIS[[#This Row],[TRADING SYMBOL]],[1]Sheet1!$D:$D,[1]Sheet1!$C:$C)</f>
        <v>7.6</v>
      </c>
      <c r="AE141">
        <f>MIS[[#This Row],[OrderAverageTradedPrice]]*MIS[[#This Row],[OrderQuantity]]</f>
        <v>1725</v>
      </c>
      <c r="AF141">
        <f>MIS[[#This Row],[LTP]]*MIS[[#This Row],[OrderQuantity]]</f>
        <v>1140</v>
      </c>
      <c r="AG141">
        <f>IF(MIS[[#This Row],[OrderSide]]="SELL",MIS[[#This Row],[VALUE]]-MIS[[#This Row],[LIVE_VALUE]],MIS[[#This Row],[LIVE_VALUE]]-MIS[[#This Row],[VALUE]])</f>
        <v>-585</v>
      </c>
      <c r="AH141" t="str" cm="1">
        <f t="array" ref="AH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1" t="str">
        <f>MIS[[#This Row],[TRADING SYMBOL]]</f>
        <v>NIFTY2552223700PE</v>
      </c>
      <c r="AJ141" t="str">
        <f>IF(RIGHT(MIS[[#This Row],[Main/Hedge]],4)="MAIN","MAIN","HEDGE")</f>
        <v>HEDGE</v>
      </c>
      <c r="AK141" t="str" cm="1">
        <f t="array" ref="AK141">_xlfn._xlws.FILTER(Table4[Column1],ISNUMBER(SEARCH(Table4[Column1],MIS[[#This Row],[OrderUniqueIdentifier]])),"")</f>
        <v>VWAP</v>
      </c>
    </row>
    <row r="142" spans="1:37" x14ac:dyDescent="0.25">
      <c r="A142" t="s">
        <v>71</v>
      </c>
      <c r="B142" t="s">
        <v>931</v>
      </c>
      <c r="C142" t="s">
        <v>932</v>
      </c>
      <c r="D142" t="s">
        <v>72</v>
      </c>
      <c r="E142" t="s">
        <v>456</v>
      </c>
      <c r="F142" t="s">
        <v>73</v>
      </c>
      <c r="G142" t="s">
        <v>74</v>
      </c>
      <c r="H142" t="s">
        <v>75</v>
      </c>
      <c r="I142" t="s">
        <v>76</v>
      </c>
      <c r="J142" t="s">
        <v>77</v>
      </c>
      <c r="K142">
        <v>450</v>
      </c>
      <c r="L142" t="s">
        <v>77</v>
      </c>
      <c r="M142" t="s">
        <v>78</v>
      </c>
      <c r="N142" t="s">
        <v>145</v>
      </c>
      <c r="O142" t="s">
        <v>467</v>
      </c>
      <c r="P142" t="s">
        <v>467</v>
      </c>
      <c r="Q142" t="s">
        <v>458</v>
      </c>
      <c r="R142" t="s">
        <v>79</v>
      </c>
      <c r="S142" t="s">
        <v>24</v>
      </c>
      <c r="T142" t="s">
        <v>459</v>
      </c>
      <c r="U142" t="s">
        <v>43</v>
      </c>
      <c r="V142" t="s">
        <v>80</v>
      </c>
      <c r="W142">
        <v>26300</v>
      </c>
      <c r="X142" t="s">
        <v>81</v>
      </c>
      <c r="Y142">
        <v>450</v>
      </c>
      <c r="Z142" t="s">
        <v>471</v>
      </c>
      <c r="AA142" t="s">
        <v>471</v>
      </c>
      <c r="AB142" t="s">
        <v>83</v>
      </c>
      <c r="AC142" t="s">
        <v>84</v>
      </c>
      <c r="AD142">
        <f>_xlfn.XLOOKUP(MIS[[#This Row],[TRADING SYMBOL]],[1]Sheet1!$D:$D,[1]Sheet1!$C:$C)</f>
        <v>3.7</v>
      </c>
      <c r="AE142">
        <f>MIS[[#This Row],[OrderAverageTradedPrice]]*MIS[[#This Row],[OrderQuantity]]</f>
        <v>1597.5</v>
      </c>
      <c r="AF142">
        <f>MIS[[#This Row],[LTP]]*MIS[[#This Row],[OrderQuantity]]</f>
        <v>1665</v>
      </c>
      <c r="AG142">
        <f>IF(MIS[[#This Row],[OrderSide]]="SELL",MIS[[#This Row],[VALUE]]-MIS[[#This Row],[LIVE_VALUE]],MIS[[#This Row],[LIVE_VALUE]]-MIS[[#This Row],[VALUE]])</f>
        <v>67.5</v>
      </c>
      <c r="AH142" t="str" cm="1">
        <f t="array" ref="AH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2" t="str">
        <f>MIS[[#This Row],[TRADING SYMBOL]]</f>
        <v>NIFTY2552226300CE</v>
      </c>
      <c r="AJ142" t="str">
        <f>IF(RIGHT(MIS[[#This Row],[Main/Hedge]],4)="MAIN","MAIN","HEDGE")</f>
        <v>HEDGE</v>
      </c>
      <c r="AK142" t="str" cm="1">
        <f t="array" ref="AK142">_xlfn._xlws.FILTER(Table4[Column1],ISNUMBER(SEARCH(Table4[Column1],MIS[[#This Row],[OrderUniqueIdentifier]])),"")</f>
        <v>VWAP</v>
      </c>
    </row>
    <row r="143" spans="1:37" x14ac:dyDescent="0.25">
      <c r="A143" t="s">
        <v>71</v>
      </c>
      <c r="B143" t="s">
        <v>931</v>
      </c>
      <c r="C143" t="s">
        <v>934</v>
      </c>
      <c r="D143" t="s">
        <v>72</v>
      </c>
      <c r="E143" t="s">
        <v>465</v>
      </c>
      <c r="F143" t="s">
        <v>98</v>
      </c>
      <c r="G143" t="s">
        <v>74</v>
      </c>
      <c r="H143" t="s">
        <v>75</v>
      </c>
      <c r="I143" t="s">
        <v>76</v>
      </c>
      <c r="J143" t="s">
        <v>77</v>
      </c>
      <c r="K143">
        <v>60</v>
      </c>
      <c r="L143" t="s">
        <v>77</v>
      </c>
      <c r="M143" t="s">
        <v>78</v>
      </c>
      <c r="N143" t="s">
        <v>586</v>
      </c>
      <c r="O143" t="s">
        <v>520</v>
      </c>
      <c r="P143" t="s">
        <v>467</v>
      </c>
      <c r="Q143" t="s">
        <v>469</v>
      </c>
      <c r="R143" t="s">
        <v>79</v>
      </c>
      <c r="S143" t="s">
        <v>99</v>
      </c>
      <c r="T143" t="s">
        <v>470</v>
      </c>
      <c r="U143" t="s">
        <v>100</v>
      </c>
      <c r="V143" t="s">
        <v>80</v>
      </c>
      <c r="W143">
        <v>85900</v>
      </c>
      <c r="X143" t="s">
        <v>81</v>
      </c>
      <c r="Y143">
        <v>60</v>
      </c>
      <c r="Z143" t="s">
        <v>521</v>
      </c>
      <c r="AA143" t="s">
        <v>471</v>
      </c>
      <c r="AB143" t="s">
        <v>83</v>
      </c>
      <c r="AC143" t="s">
        <v>84</v>
      </c>
      <c r="AD143">
        <f>_xlfn.XLOOKUP(MIS[[#This Row],[TRADING SYMBOL]],[1]Sheet1!$D:$D,[1]Sheet1!$C:$C)</f>
        <v>6.35</v>
      </c>
      <c r="AE143">
        <f>MIS[[#This Row],[OrderAverageTradedPrice]]*MIS[[#This Row],[OrderQuantity]]</f>
        <v>429</v>
      </c>
      <c r="AF143">
        <f>MIS[[#This Row],[LTP]]*MIS[[#This Row],[OrderQuantity]]</f>
        <v>381</v>
      </c>
      <c r="AG143">
        <f>IF(MIS[[#This Row],[OrderSide]]="SELL",MIS[[#This Row],[VALUE]]-MIS[[#This Row],[LIVE_VALUE]],MIS[[#This Row],[LIVE_VALUE]]-MIS[[#This Row],[VALUE]])</f>
        <v>-48</v>
      </c>
      <c r="AH143" t="str" cm="1">
        <f t="array" ref="AH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3" t="str">
        <f>MIS[[#This Row],[TRADING SYMBOL]]</f>
        <v>SENSEX2552085900CE</v>
      </c>
      <c r="AJ143" t="str">
        <f>IF(RIGHT(MIS[[#This Row],[Main/Hedge]],4)="MAIN","MAIN","HEDGE")</f>
        <v>HEDGE</v>
      </c>
      <c r="AK143" t="str" cm="1">
        <f t="array" ref="AK143">_xlfn._xlws.FILTER(Table4[Column1],ISNUMBER(SEARCH(Table4[Column1],MIS[[#This Row],[OrderUniqueIdentifier]])),"")</f>
        <v>XYT</v>
      </c>
    </row>
    <row r="144" spans="1:37" x14ac:dyDescent="0.25">
      <c r="A144" t="s">
        <v>71</v>
      </c>
      <c r="B144" t="s">
        <v>940</v>
      </c>
      <c r="C144" t="s">
        <v>942</v>
      </c>
      <c r="D144" t="s">
        <v>72</v>
      </c>
      <c r="E144" t="s">
        <v>461</v>
      </c>
      <c r="F144" t="s">
        <v>73</v>
      </c>
      <c r="G144" t="s">
        <v>74</v>
      </c>
      <c r="H144" t="s">
        <v>75</v>
      </c>
      <c r="I144" t="s">
        <v>76</v>
      </c>
      <c r="J144" t="s">
        <v>77</v>
      </c>
      <c r="K144">
        <v>450</v>
      </c>
      <c r="L144" t="s">
        <v>77</v>
      </c>
      <c r="M144" t="s">
        <v>78</v>
      </c>
      <c r="N144" t="s">
        <v>153</v>
      </c>
      <c r="O144" t="s">
        <v>467</v>
      </c>
      <c r="P144" t="s">
        <v>467</v>
      </c>
      <c r="Q144" t="s">
        <v>462</v>
      </c>
      <c r="R144" t="s">
        <v>79</v>
      </c>
      <c r="S144" t="s">
        <v>24</v>
      </c>
      <c r="T144" t="s">
        <v>463</v>
      </c>
      <c r="U144" t="s">
        <v>43</v>
      </c>
      <c r="V144" t="s">
        <v>80</v>
      </c>
      <c r="W144">
        <v>23700</v>
      </c>
      <c r="X144" t="s">
        <v>85</v>
      </c>
      <c r="Y144">
        <v>450</v>
      </c>
      <c r="Z144" t="s">
        <v>471</v>
      </c>
      <c r="AA144" t="s">
        <v>471</v>
      </c>
      <c r="AB144" t="s">
        <v>87</v>
      </c>
      <c r="AC144" t="s">
        <v>84</v>
      </c>
      <c r="AD144">
        <f>_xlfn.XLOOKUP(MIS[[#This Row],[TRADING SYMBOL]],[1]Sheet1!$D:$D,[1]Sheet1!$C:$C)</f>
        <v>7.6</v>
      </c>
      <c r="AE144">
        <f>MIS[[#This Row],[OrderAverageTradedPrice]]*MIS[[#This Row],[OrderQuantity]]</f>
        <v>5175</v>
      </c>
      <c r="AF144">
        <f>MIS[[#This Row],[LTP]]*MIS[[#This Row],[OrderQuantity]]</f>
        <v>3420</v>
      </c>
      <c r="AG144">
        <f>IF(MIS[[#This Row],[OrderSide]]="SELL",MIS[[#This Row],[VALUE]]-MIS[[#This Row],[LIVE_VALUE]],MIS[[#This Row],[LIVE_VALUE]]-MIS[[#This Row],[VALUE]])</f>
        <v>-1755</v>
      </c>
      <c r="AH144" t="str" cm="1">
        <f t="array" ref="AH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" t="str">
        <f>MIS[[#This Row],[TRADING SYMBOL]]</f>
        <v>NIFTY2552223700PE</v>
      </c>
      <c r="AJ144" t="str">
        <f>IF(RIGHT(MIS[[#This Row],[Main/Hedge]],4)="MAIN","MAIN","HEDGE")</f>
        <v>HEDGE</v>
      </c>
      <c r="AK144" t="str" cm="1">
        <f t="array" ref="AK144">_xlfn._xlws.FILTER(Table4[Column1],ISNUMBER(SEARCH(Table4[Column1],MIS[[#This Row],[OrderUniqueIdentifier]])),"")</f>
        <v>VWAP</v>
      </c>
    </row>
    <row r="145" spans="1:37" x14ac:dyDescent="0.25">
      <c r="A145" t="s">
        <v>71</v>
      </c>
      <c r="B145" t="s">
        <v>960</v>
      </c>
      <c r="C145" t="s">
        <v>962</v>
      </c>
      <c r="D145" t="s">
        <v>72</v>
      </c>
      <c r="E145" t="s">
        <v>461</v>
      </c>
      <c r="F145" t="s">
        <v>73</v>
      </c>
      <c r="G145" t="s">
        <v>74</v>
      </c>
      <c r="H145" t="s">
        <v>75</v>
      </c>
      <c r="I145" t="s">
        <v>76</v>
      </c>
      <c r="J145" t="s">
        <v>77</v>
      </c>
      <c r="K145">
        <v>225</v>
      </c>
      <c r="L145" t="s">
        <v>77</v>
      </c>
      <c r="M145" t="s">
        <v>78</v>
      </c>
      <c r="N145" t="s">
        <v>153</v>
      </c>
      <c r="O145" t="s">
        <v>467</v>
      </c>
      <c r="P145" t="s">
        <v>467</v>
      </c>
      <c r="Q145" t="s">
        <v>462</v>
      </c>
      <c r="R145" t="s">
        <v>79</v>
      </c>
      <c r="S145" t="s">
        <v>24</v>
      </c>
      <c r="T145" t="s">
        <v>463</v>
      </c>
      <c r="U145" t="s">
        <v>43</v>
      </c>
      <c r="V145" t="s">
        <v>80</v>
      </c>
      <c r="W145">
        <v>23700</v>
      </c>
      <c r="X145" t="s">
        <v>85</v>
      </c>
      <c r="Y145">
        <v>225</v>
      </c>
      <c r="Z145" t="s">
        <v>471</v>
      </c>
      <c r="AA145" t="s">
        <v>471</v>
      </c>
      <c r="AB145" t="s">
        <v>87</v>
      </c>
      <c r="AC145" t="s">
        <v>84</v>
      </c>
      <c r="AD145">
        <f>_xlfn.XLOOKUP(MIS[[#This Row],[TRADING SYMBOL]],[1]Sheet1!$D:$D,[1]Sheet1!$C:$C)</f>
        <v>7.6</v>
      </c>
      <c r="AE145">
        <f>MIS[[#This Row],[OrderAverageTradedPrice]]*MIS[[#This Row],[OrderQuantity]]</f>
        <v>2587.5</v>
      </c>
      <c r="AF145">
        <f>MIS[[#This Row],[LTP]]*MIS[[#This Row],[OrderQuantity]]</f>
        <v>1710</v>
      </c>
      <c r="AG145">
        <f>IF(MIS[[#This Row],[OrderSide]]="SELL",MIS[[#This Row],[VALUE]]-MIS[[#This Row],[LIVE_VALUE]],MIS[[#This Row],[LIVE_VALUE]]-MIS[[#This Row],[VALUE]])</f>
        <v>-877.5</v>
      </c>
      <c r="AH145" t="str" cm="1">
        <f t="array" ref="AH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" t="str">
        <f>MIS[[#This Row],[TRADING SYMBOL]]</f>
        <v>NIFTY2552223700PE</v>
      </c>
      <c r="AJ145" t="str">
        <f>IF(RIGHT(MIS[[#This Row],[Main/Hedge]],4)="MAIN","MAIN","HEDGE")</f>
        <v>HEDGE</v>
      </c>
      <c r="AK145" t="str" cm="1">
        <f t="array" ref="AK145">_xlfn._xlws.FILTER(Table4[Column1],ISNUMBER(SEARCH(Table4[Column1],MIS[[#This Row],[OrderUniqueIdentifier]])),"")</f>
        <v>VWAP</v>
      </c>
    </row>
    <row r="146" spans="1:37" x14ac:dyDescent="0.25">
      <c r="A146" t="s">
        <v>71</v>
      </c>
      <c r="B146" t="s">
        <v>978</v>
      </c>
      <c r="C146" t="s">
        <v>979</v>
      </c>
      <c r="D146" t="s">
        <v>72</v>
      </c>
      <c r="E146" t="s">
        <v>456</v>
      </c>
      <c r="F146" t="s">
        <v>73</v>
      </c>
      <c r="G146" t="s">
        <v>74</v>
      </c>
      <c r="H146" t="s">
        <v>75</v>
      </c>
      <c r="I146" t="s">
        <v>76</v>
      </c>
      <c r="J146" t="s">
        <v>77</v>
      </c>
      <c r="K146">
        <v>150</v>
      </c>
      <c r="L146" t="s">
        <v>77</v>
      </c>
      <c r="M146" t="s">
        <v>78</v>
      </c>
      <c r="N146" t="s">
        <v>145</v>
      </c>
      <c r="O146" t="s">
        <v>467</v>
      </c>
      <c r="P146" t="s">
        <v>467</v>
      </c>
      <c r="Q146" t="s">
        <v>458</v>
      </c>
      <c r="R146" t="s">
        <v>79</v>
      </c>
      <c r="S146" t="s">
        <v>24</v>
      </c>
      <c r="T146" t="s">
        <v>459</v>
      </c>
      <c r="U146" t="s">
        <v>43</v>
      </c>
      <c r="V146" t="s">
        <v>80</v>
      </c>
      <c r="W146">
        <v>26300</v>
      </c>
      <c r="X146" t="s">
        <v>81</v>
      </c>
      <c r="Y146">
        <v>150</v>
      </c>
      <c r="Z146" t="s">
        <v>471</v>
      </c>
      <c r="AA146" t="s">
        <v>471</v>
      </c>
      <c r="AB146" t="s">
        <v>83</v>
      </c>
      <c r="AC146" t="s">
        <v>84</v>
      </c>
      <c r="AD146">
        <f>_xlfn.XLOOKUP(MIS[[#This Row],[TRADING SYMBOL]],[1]Sheet1!$D:$D,[1]Sheet1!$C:$C)</f>
        <v>3.7</v>
      </c>
      <c r="AE146">
        <f>MIS[[#This Row],[OrderAverageTradedPrice]]*MIS[[#This Row],[OrderQuantity]]</f>
        <v>532.5</v>
      </c>
      <c r="AF146">
        <f>MIS[[#This Row],[LTP]]*MIS[[#This Row],[OrderQuantity]]</f>
        <v>555</v>
      </c>
      <c r="AG146">
        <f>IF(MIS[[#This Row],[OrderSide]]="SELL",MIS[[#This Row],[VALUE]]-MIS[[#This Row],[LIVE_VALUE]],MIS[[#This Row],[LIVE_VALUE]]-MIS[[#This Row],[VALUE]])</f>
        <v>22.5</v>
      </c>
      <c r="AH146" t="str" cm="1">
        <f t="array" ref="AH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" t="str">
        <f>MIS[[#This Row],[TRADING SYMBOL]]</f>
        <v>NIFTY2552226300CE</v>
      </c>
      <c r="AJ146" t="str">
        <f>IF(RIGHT(MIS[[#This Row],[Main/Hedge]],4)="MAIN","MAIN","HEDGE")</f>
        <v>HEDGE</v>
      </c>
      <c r="AK146" t="str" cm="1">
        <f t="array" ref="AK146">_xlfn._xlws.FILTER(Table4[Column1],ISNUMBER(SEARCH(Table4[Column1],MIS[[#This Row],[OrderUniqueIdentifier]])),"")</f>
        <v>VWAP</v>
      </c>
    </row>
    <row r="147" spans="1:37" x14ac:dyDescent="0.25">
      <c r="A147" t="s">
        <v>71</v>
      </c>
      <c r="B147" t="s">
        <v>978</v>
      </c>
      <c r="C147" t="s">
        <v>982</v>
      </c>
      <c r="D147" t="s">
        <v>72</v>
      </c>
      <c r="E147" t="s">
        <v>123</v>
      </c>
      <c r="F147" t="s">
        <v>98</v>
      </c>
      <c r="G147" t="s">
        <v>74</v>
      </c>
      <c r="H147" t="s">
        <v>75</v>
      </c>
      <c r="I147" t="s">
        <v>76</v>
      </c>
      <c r="J147" t="s">
        <v>77</v>
      </c>
      <c r="K147">
        <v>20</v>
      </c>
      <c r="L147" t="s">
        <v>77</v>
      </c>
      <c r="M147" t="s">
        <v>78</v>
      </c>
      <c r="N147" t="s">
        <v>545</v>
      </c>
      <c r="O147" t="s">
        <v>467</v>
      </c>
      <c r="P147" t="s">
        <v>467</v>
      </c>
      <c r="Q147" t="s">
        <v>124</v>
      </c>
      <c r="R147" t="s">
        <v>79</v>
      </c>
      <c r="S147" t="s">
        <v>99</v>
      </c>
      <c r="T147" t="s">
        <v>125</v>
      </c>
      <c r="U147" t="s">
        <v>100</v>
      </c>
      <c r="V147" t="s">
        <v>80</v>
      </c>
      <c r="W147">
        <v>78500</v>
      </c>
      <c r="X147" t="s">
        <v>85</v>
      </c>
      <c r="Y147">
        <v>20</v>
      </c>
      <c r="Z147" t="s">
        <v>471</v>
      </c>
      <c r="AA147" t="s">
        <v>471</v>
      </c>
      <c r="AB147" t="s">
        <v>87</v>
      </c>
      <c r="AC147" t="s">
        <v>84</v>
      </c>
      <c r="AD147">
        <f>_xlfn.XLOOKUP(MIS[[#This Row],[TRADING SYMBOL]],[1]Sheet1!$D:$D,[1]Sheet1!$C:$C)</f>
        <v>11.6</v>
      </c>
      <c r="AE147">
        <f>MIS[[#This Row],[OrderAverageTradedPrice]]*MIS[[#This Row],[OrderQuantity]]</f>
        <v>406</v>
      </c>
      <c r="AF147">
        <f>MIS[[#This Row],[LTP]]*MIS[[#This Row],[OrderQuantity]]</f>
        <v>232</v>
      </c>
      <c r="AG147">
        <f>IF(MIS[[#This Row],[OrderSide]]="SELL",MIS[[#This Row],[VALUE]]-MIS[[#This Row],[LIVE_VALUE]],MIS[[#This Row],[LIVE_VALUE]]-MIS[[#This Row],[VALUE]])</f>
        <v>-174</v>
      </c>
      <c r="AH147" t="str" cm="1">
        <f t="array" ref="AH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7" t="str">
        <f>MIS[[#This Row],[TRADING SYMBOL]]</f>
        <v>SENSEX2552078500PE</v>
      </c>
      <c r="AJ147" t="str">
        <f>IF(RIGHT(MIS[[#This Row],[Main/Hedge]],4)="MAIN","MAIN","HEDGE")</f>
        <v>HEDGE</v>
      </c>
      <c r="AK147" t="str" cm="1">
        <f t="array" ref="AK147">_xlfn._xlws.FILTER(Table4[Column1],ISNUMBER(SEARCH(Table4[Column1],MIS[[#This Row],[OrderUniqueIdentifier]])),"")</f>
        <v>XYT</v>
      </c>
    </row>
    <row r="148" spans="1:37" x14ac:dyDescent="0.25">
      <c r="A148" t="s">
        <v>71</v>
      </c>
      <c r="B148" t="s">
        <v>994</v>
      </c>
      <c r="C148" t="s">
        <v>995</v>
      </c>
      <c r="D148" t="s">
        <v>72</v>
      </c>
      <c r="E148" t="s">
        <v>456</v>
      </c>
      <c r="F148" t="s">
        <v>73</v>
      </c>
      <c r="G148" t="s">
        <v>74</v>
      </c>
      <c r="H148" t="s">
        <v>75</v>
      </c>
      <c r="I148" t="s">
        <v>76</v>
      </c>
      <c r="J148" t="s">
        <v>77</v>
      </c>
      <c r="K148">
        <v>75</v>
      </c>
      <c r="L148" t="s">
        <v>77</v>
      </c>
      <c r="M148" t="s">
        <v>78</v>
      </c>
      <c r="N148" t="s">
        <v>145</v>
      </c>
      <c r="O148" t="s">
        <v>467</v>
      </c>
      <c r="P148" t="s">
        <v>467</v>
      </c>
      <c r="Q148" t="s">
        <v>458</v>
      </c>
      <c r="R148" t="s">
        <v>79</v>
      </c>
      <c r="S148" t="s">
        <v>24</v>
      </c>
      <c r="T148" t="s">
        <v>459</v>
      </c>
      <c r="U148" t="s">
        <v>43</v>
      </c>
      <c r="V148" t="s">
        <v>80</v>
      </c>
      <c r="W148">
        <v>26300</v>
      </c>
      <c r="X148" t="s">
        <v>81</v>
      </c>
      <c r="Y148">
        <v>75</v>
      </c>
      <c r="Z148" t="s">
        <v>471</v>
      </c>
      <c r="AA148" t="s">
        <v>471</v>
      </c>
      <c r="AB148" t="s">
        <v>83</v>
      </c>
      <c r="AC148" t="s">
        <v>84</v>
      </c>
      <c r="AD148">
        <f>_xlfn.XLOOKUP(MIS[[#This Row],[TRADING SYMBOL]],[1]Sheet1!$D:$D,[1]Sheet1!$C:$C)</f>
        <v>3.7</v>
      </c>
      <c r="AE148">
        <f>MIS[[#This Row],[OrderAverageTradedPrice]]*MIS[[#This Row],[OrderQuantity]]</f>
        <v>266.25</v>
      </c>
      <c r="AF148">
        <f>MIS[[#This Row],[LTP]]*MIS[[#This Row],[OrderQuantity]]</f>
        <v>277.5</v>
      </c>
      <c r="AG148">
        <f>IF(MIS[[#This Row],[OrderSide]]="SELL",MIS[[#This Row],[VALUE]]-MIS[[#This Row],[LIVE_VALUE]],MIS[[#This Row],[LIVE_VALUE]]-MIS[[#This Row],[VALUE]])</f>
        <v>11.25</v>
      </c>
      <c r="AH148" t="str" cm="1">
        <f t="array" ref="AH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" t="str">
        <f>MIS[[#This Row],[TRADING SYMBOL]]</f>
        <v>NIFTY2552226300CE</v>
      </c>
      <c r="AJ148" t="str">
        <f>IF(RIGHT(MIS[[#This Row],[Main/Hedge]],4)="MAIN","MAIN","HEDGE")</f>
        <v>HEDGE</v>
      </c>
      <c r="AK148" t="str" cm="1">
        <f t="array" ref="AK148">_xlfn._xlws.FILTER(Table4[Column1],ISNUMBER(SEARCH(Table4[Column1],MIS[[#This Row],[OrderUniqueIdentifier]])),"")</f>
        <v>VWAP</v>
      </c>
    </row>
    <row r="149" spans="1:37" x14ac:dyDescent="0.25">
      <c r="A149" t="s">
        <v>71</v>
      </c>
      <c r="B149" t="s">
        <v>994</v>
      </c>
      <c r="C149" t="s">
        <v>997</v>
      </c>
      <c r="D149" t="s">
        <v>72</v>
      </c>
      <c r="E149" t="s">
        <v>465</v>
      </c>
      <c r="F149" t="s">
        <v>98</v>
      </c>
      <c r="G149" t="s">
        <v>74</v>
      </c>
      <c r="H149" t="s">
        <v>75</v>
      </c>
      <c r="I149" t="s">
        <v>76</v>
      </c>
      <c r="J149" t="s">
        <v>77</v>
      </c>
      <c r="K149">
        <v>20</v>
      </c>
      <c r="L149" t="s">
        <v>77</v>
      </c>
      <c r="M149" t="s">
        <v>78</v>
      </c>
      <c r="N149" t="s">
        <v>466</v>
      </c>
      <c r="O149" t="s">
        <v>520</v>
      </c>
      <c r="P149" t="s">
        <v>467</v>
      </c>
      <c r="Q149" t="s">
        <v>469</v>
      </c>
      <c r="R149" t="s">
        <v>79</v>
      </c>
      <c r="S149" t="s">
        <v>99</v>
      </c>
      <c r="T149" t="s">
        <v>470</v>
      </c>
      <c r="U149" t="s">
        <v>100</v>
      </c>
      <c r="V149" t="s">
        <v>80</v>
      </c>
      <c r="W149">
        <v>85900</v>
      </c>
      <c r="X149" t="s">
        <v>81</v>
      </c>
      <c r="Y149">
        <v>20</v>
      </c>
      <c r="Z149" t="s">
        <v>521</v>
      </c>
      <c r="AA149" t="s">
        <v>471</v>
      </c>
      <c r="AB149" t="s">
        <v>83</v>
      </c>
      <c r="AC149" t="s">
        <v>84</v>
      </c>
      <c r="AD149">
        <f>_xlfn.XLOOKUP(MIS[[#This Row],[TRADING SYMBOL]],[1]Sheet1!$D:$D,[1]Sheet1!$C:$C)</f>
        <v>6.35</v>
      </c>
      <c r="AE149">
        <f>MIS[[#This Row],[OrderAverageTradedPrice]]*MIS[[#This Row],[OrderQuantity]]</f>
        <v>144</v>
      </c>
      <c r="AF149">
        <f>MIS[[#This Row],[LTP]]*MIS[[#This Row],[OrderQuantity]]</f>
        <v>127</v>
      </c>
      <c r="AG149">
        <f>IF(MIS[[#This Row],[OrderSide]]="SELL",MIS[[#This Row],[VALUE]]-MIS[[#This Row],[LIVE_VALUE]],MIS[[#This Row],[LIVE_VALUE]]-MIS[[#This Row],[VALUE]])</f>
        <v>-17</v>
      </c>
      <c r="AH149" t="str" cm="1">
        <f t="array" ref="AH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9" t="str">
        <f>MIS[[#This Row],[TRADING SYMBOL]]</f>
        <v>SENSEX2552085900CE</v>
      </c>
      <c r="AJ149" t="str">
        <f>IF(RIGHT(MIS[[#This Row],[Main/Hedge]],4)="MAIN","MAIN","HEDGE")</f>
        <v>HEDGE</v>
      </c>
      <c r="AK149" t="str" cm="1">
        <f t="array" ref="AK149">_xlfn._xlws.FILTER(Table4[Column1],ISNUMBER(SEARCH(Table4[Column1],MIS[[#This Row],[OrderUniqueIdentifier]])),"")</f>
        <v>XYT</v>
      </c>
    </row>
    <row r="150" spans="1:37" x14ac:dyDescent="0.25">
      <c r="A150" t="s">
        <v>71</v>
      </c>
      <c r="B150" t="s">
        <v>1001</v>
      </c>
      <c r="C150" t="s">
        <v>1002</v>
      </c>
      <c r="D150" t="s">
        <v>72</v>
      </c>
      <c r="E150" t="s">
        <v>465</v>
      </c>
      <c r="F150" t="s">
        <v>98</v>
      </c>
      <c r="G150" t="s">
        <v>74</v>
      </c>
      <c r="H150" t="s">
        <v>75</v>
      </c>
      <c r="I150" t="s">
        <v>76</v>
      </c>
      <c r="J150" t="s">
        <v>77</v>
      </c>
      <c r="K150">
        <v>20</v>
      </c>
      <c r="L150" t="s">
        <v>77</v>
      </c>
      <c r="M150" t="s">
        <v>78</v>
      </c>
      <c r="N150" t="s">
        <v>586</v>
      </c>
      <c r="O150" t="s">
        <v>520</v>
      </c>
      <c r="P150" t="s">
        <v>467</v>
      </c>
      <c r="Q150" t="s">
        <v>469</v>
      </c>
      <c r="R150" t="s">
        <v>79</v>
      </c>
      <c r="S150" t="s">
        <v>99</v>
      </c>
      <c r="T150" t="s">
        <v>470</v>
      </c>
      <c r="U150" t="s">
        <v>100</v>
      </c>
      <c r="V150" t="s">
        <v>80</v>
      </c>
      <c r="W150">
        <v>85900</v>
      </c>
      <c r="X150" t="s">
        <v>81</v>
      </c>
      <c r="Y150">
        <v>20</v>
      </c>
      <c r="Z150" t="s">
        <v>521</v>
      </c>
      <c r="AA150" t="s">
        <v>471</v>
      </c>
      <c r="AB150" t="s">
        <v>83</v>
      </c>
      <c r="AC150" t="s">
        <v>84</v>
      </c>
      <c r="AD150">
        <f>_xlfn.XLOOKUP(MIS[[#This Row],[TRADING SYMBOL]],[1]Sheet1!$D:$D,[1]Sheet1!$C:$C)</f>
        <v>6.35</v>
      </c>
      <c r="AE150">
        <f>MIS[[#This Row],[OrderAverageTradedPrice]]*MIS[[#This Row],[OrderQuantity]]</f>
        <v>143</v>
      </c>
      <c r="AF150">
        <f>MIS[[#This Row],[LTP]]*MIS[[#This Row],[OrderQuantity]]</f>
        <v>127</v>
      </c>
      <c r="AG150">
        <f>IF(MIS[[#This Row],[OrderSide]]="SELL",MIS[[#This Row],[VALUE]]-MIS[[#This Row],[LIVE_VALUE]],MIS[[#This Row],[LIVE_VALUE]]-MIS[[#This Row],[VALUE]])</f>
        <v>-16</v>
      </c>
      <c r="AH150" t="str" cm="1">
        <f t="array" ref="AH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0" t="str">
        <f>MIS[[#This Row],[TRADING SYMBOL]]</f>
        <v>SENSEX2552085900CE</v>
      </c>
      <c r="AJ150" t="str">
        <f>IF(RIGHT(MIS[[#This Row],[Main/Hedge]],4)="MAIN","MAIN","HEDGE")</f>
        <v>HEDGE</v>
      </c>
      <c r="AK150" t="str" cm="1">
        <f t="array" ref="AK150">_xlfn._xlws.FILTER(Table4[Column1],ISNUMBER(SEARCH(Table4[Column1],MIS[[#This Row],[OrderUniqueIdentifier]])),"")</f>
        <v>XYT</v>
      </c>
    </row>
    <row r="151" spans="1:37" x14ac:dyDescent="0.25">
      <c r="A151" t="s">
        <v>71</v>
      </c>
      <c r="B151" t="s">
        <v>1001</v>
      </c>
      <c r="C151" t="s">
        <v>1008</v>
      </c>
      <c r="D151" t="s">
        <v>72</v>
      </c>
      <c r="E151" t="s">
        <v>456</v>
      </c>
      <c r="F151" t="s">
        <v>73</v>
      </c>
      <c r="G151" t="s">
        <v>74</v>
      </c>
      <c r="H151" t="s">
        <v>75</v>
      </c>
      <c r="I151" t="s">
        <v>76</v>
      </c>
      <c r="J151" t="s">
        <v>77</v>
      </c>
      <c r="K151">
        <v>150</v>
      </c>
      <c r="L151" t="s">
        <v>77</v>
      </c>
      <c r="M151" t="s">
        <v>78</v>
      </c>
      <c r="N151" t="s">
        <v>188</v>
      </c>
      <c r="O151" t="s">
        <v>467</v>
      </c>
      <c r="P151" t="s">
        <v>467</v>
      </c>
      <c r="Q151" t="s">
        <v>458</v>
      </c>
      <c r="R151" t="s">
        <v>79</v>
      </c>
      <c r="S151" t="s">
        <v>24</v>
      </c>
      <c r="T151" t="s">
        <v>459</v>
      </c>
      <c r="U151" t="s">
        <v>43</v>
      </c>
      <c r="V151" t="s">
        <v>80</v>
      </c>
      <c r="W151">
        <v>26300</v>
      </c>
      <c r="X151" t="s">
        <v>81</v>
      </c>
      <c r="Y151">
        <v>150</v>
      </c>
      <c r="Z151" t="s">
        <v>471</v>
      </c>
      <c r="AA151" t="s">
        <v>471</v>
      </c>
      <c r="AB151" t="s">
        <v>83</v>
      </c>
      <c r="AC151" t="s">
        <v>84</v>
      </c>
      <c r="AD151">
        <f>_xlfn.XLOOKUP(MIS[[#This Row],[TRADING SYMBOL]],[1]Sheet1!$D:$D,[1]Sheet1!$C:$C)</f>
        <v>3.7</v>
      </c>
      <c r="AE151">
        <f>MIS[[#This Row],[OrderAverageTradedPrice]]*MIS[[#This Row],[OrderQuantity]]</f>
        <v>525</v>
      </c>
      <c r="AF151">
        <f>MIS[[#This Row],[LTP]]*MIS[[#This Row],[OrderQuantity]]</f>
        <v>555</v>
      </c>
      <c r="AG151">
        <f>IF(MIS[[#This Row],[OrderSide]]="SELL",MIS[[#This Row],[VALUE]]-MIS[[#This Row],[LIVE_VALUE]],MIS[[#This Row],[LIVE_VALUE]]-MIS[[#This Row],[VALUE]])</f>
        <v>30</v>
      </c>
      <c r="AH151" t="str" cm="1">
        <f t="array" ref="AH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" t="str">
        <f>MIS[[#This Row],[TRADING SYMBOL]]</f>
        <v>NIFTY2552226300CE</v>
      </c>
      <c r="AJ151" t="str">
        <f>IF(RIGHT(MIS[[#This Row],[Main/Hedge]],4)="MAIN","MAIN","HEDGE")</f>
        <v>HEDGE</v>
      </c>
      <c r="AK151" t="str" cm="1">
        <f t="array" ref="AK151">_xlfn._xlws.FILTER(Table4[Column1],ISNUMBER(SEARCH(Table4[Column1],MIS[[#This Row],[OrderUniqueIdentifier]])),"")</f>
        <v>VWAP</v>
      </c>
    </row>
    <row r="152" spans="1:37" x14ac:dyDescent="0.25">
      <c r="A152" t="s">
        <v>71</v>
      </c>
      <c r="B152" t="s">
        <v>1013</v>
      </c>
      <c r="C152" t="s">
        <v>1014</v>
      </c>
      <c r="D152" t="s">
        <v>72</v>
      </c>
      <c r="E152" t="s">
        <v>456</v>
      </c>
      <c r="F152" t="s">
        <v>73</v>
      </c>
      <c r="G152" t="s">
        <v>74</v>
      </c>
      <c r="H152" t="s">
        <v>75</v>
      </c>
      <c r="I152" t="s">
        <v>76</v>
      </c>
      <c r="J152" t="s">
        <v>77</v>
      </c>
      <c r="K152">
        <v>450</v>
      </c>
      <c r="L152" t="s">
        <v>77</v>
      </c>
      <c r="M152" t="s">
        <v>78</v>
      </c>
      <c r="N152" t="s">
        <v>145</v>
      </c>
      <c r="O152" t="s">
        <v>467</v>
      </c>
      <c r="P152" t="s">
        <v>467</v>
      </c>
      <c r="Q152" t="s">
        <v>458</v>
      </c>
      <c r="R152" t="s">
        <v>79</v>
      </c>
      <c r="S152" t="s">
        <v>24</v>
      </c>
      <c r="T152" t="s">
        <v>459</v>
      </c>
      <c r="U152" t="s">
        <v>43</v>
      </c>
      <c r="V152" t="s">
        <v>80</v>
      </c>
      <c r="W152">
        <v>26300</v>
      </c>
      <c r="X152" t="s">
        <v>81</v>
      </c>
      <c r="Y152">
        <v>450</v>
      </c>
      <c r="Z152" t="s">
        <v>471</v>
      </c>
      <c r="AA152" t="s">
        <v>471</v>
      </c>
      <c r="AB152" t="s">
        <v>83</v>
      </c>
      <c r="AC152" t="s">
        <v>84</v>
      </c>
      <c r="AD152">
        <f>_xlfn.XLOOKUP(MIS[[#This Row],[TRADING SYMBOL]],[1]Sheet1!$D:$D,[1]Sheet1!$C:$C)</f>
        <v>3.7</v>
      </c>
      <c r="AE152">
        <f>MIS[[#This Row],[OrderAverageTradedPrice]]*MIS[[#This Row],[OrderQuantity]]</f>
        <v>1597.5</v>
      </c>
      <c r="AF152">
        <f>MIS[[#This Row],[LTP]]*MIS[[#This Row],[OrderQuantity]]</f>
        <v>1665</v>
      </c>
      <c r="AG152">
        <f>IF(MIS[[#This Row],[OrderSide]]="SELL",MIS[[#This Row],[VALUE]]-MIS[[#This Row],[LIVE_VALUE]],MIS[[#This Row],[LIVE_VALUE]]-MIS[[#This Row],[VALUE]])</f>
        <v>67.5</v>
      </c>
      <c r="AH152" t="str" cm="1">
        <f t="array" ref="AH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" t="str">
        <f>MIS[[#This Row],[TRADING SYMBOL]]</f>
        <v>NIFTY2552226300CE</v>
      </c>
      <c r="AJ152" t="str">
        <f>IF(RIGHT(MIS[[#This Row],[Main/Hedge]],4)="MAIN","MAIN","HEDGE")</f>
        <v>HEDGE</v>
      </c>
      <c r="AK152" t="str" cm="1">
        <f t="array" ref="AK152">_xlfn._xlws.FILTER(Table4[Column1],ISNUMBER(SEARCH(Table4[Column1],MIS[[#This Row],[OrderUniqueIdentifier]])),"")</f>
        <v>VWAP</v>
      </c>
    </row>
    <row r="153" spans="1:37" x14ac:dyDescent="0.25">
      <c r="A153" t="s">
        <v>71</v>
      </c>
      <c r="B153" t="s">
        <v>1013</v>
      </c>
      <c r="C153" t="s">
        <v>1016</v>
      </c>
      <c r="D153" t="s">
        <v>72</v>
      </c>
      <c r="E153" t="s">
        <v>465</v>
      </c>
      <c r="F153" t="s">
        <v>98</v>
      </c>
      <c r="G153" t="s">
        <v>74</v>
      </c>
      <c r="H153" t="s">
        <v>75</v>
      </c>
      <c r="I153" t="s">
        <v>76</v>
      </c>
      <c r="J153" t="s">
        <v>77</v>
      </c>
      <c r="K153">
        <v>60</v>
      </c>
      <c r="L153" t="s">
        <v>77</v>
      </c>
      <c r="M153" t="s">
        <v>78</v>
      </c>
      <c r="N153" t="s">
        <v>466</v>
      </c>
      <c r="O153" t="s">
        <v>520</v>
      </c>
      <c r="P153" t="s">
        <v>467</v>
      </c>
      <c r="Q153" t="s">
        <v>469</v>
      </c>
      <c r="R153" t="s">
        <v>79</v>
      </c>
      <c r="S153" t="s">
        <v>99</v>
      </c>
      <c r="T153" t="s">
        <v>470</v>
      </c>
      <c r="U153" t="s">
        <v>100</v>
      </c>
      <c r="V153" t="s">
        <v>80</v>
      </c>
      <c r="W153">
        <v>85900</v>
      </c>
      <c r="X153" t="s">
        <v>81</v>
      </c>
      <c r="Y153">
        <v>60</v>
      </c>
      <c r="Z153" t="s">
        <v>521</v>
      </c>
      <c r="AA153" t="s">
        <v>471</v>
      </c>
      <c r="AB153" t="s">
        <v>83</v>
      </c>
      <c r="AC153" t="s">
        <v>84</v>
      </c>
      <c r="AD153">
        <f>_xlfn.XLOOKUP(MIS[[#This Row],[TRADING SYMBOL]],[1]Sheet1!$D:$D,[1]Sheet1!$C:$C)</f>
        <v>6.35</v>
      </c>
      <c r="AE153">
        <f>MIS[[#This Row],[OrderAverageTradedPrice]]*MIS[[#This Row],[OrderQuantity]]</f>
        <v>432</v>
      </c>
      <c r="AF153">
        <f>MIS[[#This Row],[LTP]]*MIS[[#This Row],[OrderQuantity]]</f>
        <v>381</v>
      </c>
      <c r="AG153">
        <f>IF(MIS[[#This Row],[OrderSide]]="SELL",MIS[[#This Row],[VALUE]]-MIS[[#This Row],[LIVE_VALUE]],MIS[[#This Row],[LIVE_VALUE]]-MIS[[#This Row],[VALUE]])</f>
        <v>-51</v>
      </c>
      <c r="AH153" t="str" cm="1">
        <f t="array" ref="AH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3" t="str">
        <f>MIS[[#This Row],[TRADING SYMBOL]]</f>
        <v>SENSEX2552085900CE</v>
      </c>
      <c r="AJ153" t="str">
        <f>IF(RIGHT(MIS[[#This Row],[Main/Hedge]],4)="MAIN","MAIN","HEDGE")</f>
        <v>HEDGE</v>
      </c>
      <c r="AK153" t="str" cm="1">
        <f t="array" ref="AK153">_xlfn._xlws.FILTER(Table4[Column1],ISNUMBER(SEARCH(Table4[Column1],MIS[[#This Row],[OrderUniqueIdentifier]])),"")</f>
        <v>XYT</v>
      </c>
    </row>
    <row r="154" spans="1:37" x14ac:dyDescent="0.25">
      <c r="A154" t="s">
        <v>71</v>
      </c>
      <c r="B154" t="s">
        <v>1021</v>
      </c>
      <c r="C154" t="s">
        <v>1024</v>
      </c>
      <c r="D154" t="s">
        <v>72</v>
      </c>
      <c r="E154" t="s">
        <v>465</v>
      </c>
      <c r="F154" t="s">
        <v>98</v>
      </c>
      <c r="G154" t="s">
        <v>74</v>
      </c>
      <c r="H154" t="s">
        <v>75</v>
      </c>
      <c r="I154" t="s">
        <v>76</v>
      </c>
      <c r="J154" t="s">
        <v>77</v>
      </c>
      <c r="K154">
        <v>40</v>
      </c>
      <c r="L154" t="s">
        <v>77</v>
      </c>
      <c r="M154" t="s">
        <v>78</v>
      </c>
      <c r="N154" t="s">
        <v>466</v>
      </c>
      <c r="O154" t="s">
        <v>520</v>
      </c>
      <c r="P154" t="s">
        <v>467</v>
      </c>
      <c r="Q154" t="s">
        <v>469</v>
      </c>
      <c r="R154" t="s">
        <v>79</v>
      </c>
      <c r="S154" t="s">
        <v>99</v>
      </c>
      <c r="T154" t="s">
        <v>470</v>
      </c>
      <c r="U154" t="s">
        <v>100</v>
      </c>
      <c r="V154" t="s">
        <v>80</v>
      </c>
      <c r="W154">
        <v>85900</v>
      </c>
      <c r="X154" t="s">
        <v>81</v>
      </c>
      <c r="Y154">
        <v>40</v>
      </c>
      <c r="Z154" t="s">
        <v>521</v>
      </c>
      <c r="AA154" t="s">
        <v>471</v>
      </c>
      <c r="AB154" t="s">
        <v>83</v>
      </c>
      <c r="AC154" t="s">
        <v>84</v>
      </c>
      <c r="AD154">
        <f>_xlfn.XLOOKUP(MIS[[#This Row],[TRADING SYMBOL]],[1]Sheet1!$D:$D,[1]Sheet1!$C:$C)</f>
        <v>6.35</v>
      </c>
      <c r="AE154">
        <f>MIS[[#This Row],[OrderAverageTradedPrice]]*MIS[[#This Row],[OrderQuantity]]</f>
        <v>288</v>
      </c>
      <c r="AF154">
        <f>MIS[[#This Row],[LTP]]*MIS[[#This Row],[OrderQuantity]]</f>
        <v>254</v>
      </c>
      <c r="AG154">
        <f>IF(MIS[[#This Row],[OrderSide]]="SELL",MIS[[#This Row],[VALUE]]-MIS[[#This Row],[LIVE_VALUE]],MIS[[#This Row],[LIVE_VALUE]]-MIS[[#This Row],[VALUE]])</f>
        <v>-34</v>
      </c>
      <c r="AH154" t="str" cm="1">
        <f t="array" ref="AH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4" t="str">
        <f>MIS[[#This Row],[TRADING SYMBOL]]</f>
        <v>SENSEX2552085900CE</v>
      </c>
      <c r="AJ154" t="str">
        <f>IF(RIGHT(MIS[[#This Row],[Main/Hedge]],4)="MAIN","MAIN","HEDGE")</f>
        <v>HEDGE</v>
      </c>
      <c r="AK154" t="str" cm="1">
        <f t="array" ref="AK154">_xlfn._xlws.FILTER(Table4[Column1],ISNUMBER(SEARCH(Table4[Column1],MIS[[#This Row],[OrderUniqueIdentifier]])),"")</f>
        <v>XYT</v>
      </c>
    </row>
    <row r="155" spans="1:37" x14ac:dyDescent="0.25">
      <c r="A155" t="s">
        <v>71</v>
      </c>
      <c r="B155" t="s">
        <v>1029</v>
      </c>
      <c r="C155" t="s">
        <v>1032</v>
      </c>
      <c r="D155" t="s">
        <v>72</v>
      </c>
      <c r="E155" t="s">
        <v>465</v>
      </c>
      <c r="F155" t="s">
        <v>98</v>
      </c>
      <c r="G155" t="s">
        <v>74</v>
      </c>
      <c r="H155" t="s">
        <v>75</v>
      </c>
      <c r="I155" t="s">
        <v>76</v>
      </c>
      <c r="J155" t="s">
        <v>77</v>
      </c>
      <c r="K155">
        <v>40</v>
      </c>
      <c r="L155" t="s">
        <v>77</v>
      </c>
      <c r="M155" t="s">
        <v>78</v>
      </c>
      <c r="N155" t="s">
        <v>533</v>
      </c>
      <c r="O155" t="s">
        <v>467</v>
      </c>
      <c r="P155" t="s">
        <v>467</v>
      </c>
      <c r="Q155" t="s">
        <v>469</v>
      </c>
      <c r="R155" t="s">
        <v>79</v>
      </c>
      <c r="S155" t="s">
        <v>99</v>
      </c>
      <c r="T155" t="s">
        <v>470</v>
      </c>
      <c r="U155" t="s">
        <v>100</v>
      </c>
      <c r="V155" t="s">
        <v>80</v>
      </c>
      <c r="W155">
        <v>85900</v>
      </c>
      <c r="X155" t="s">
        <v>81</v>
      </c>
      <c r="Y155">
        <v>40</v>
      </c>
      <c r="Z155" t="s">
        <v>471</v>
      </c>
      <c r="AA155" t="s">
        <v>471</v>
      </c>
      <c r="AB155" t="s">
        <v>83</v>
      </c>
      <c r="AC155" t="s">
        <v>84</v>
      </c>
      <c r="AD155">
        <f>_xlfn.XLOOKUP(MIS[[#This Row],[TRADING SYMBOL]],[1]Sheet1!$D:$D,[1]Sheet1!$C:$C)</f>
        <v>6.35</v>
      </c>
      <c r="AE155">
        <f>MIS[[#This Row],[OrderAverageTradedPrice]]*MIS[[#This Row],[OrderQuantity]]</f>
        <v>290</v>
      </c>
      <c r="AF155">
        <f>MIS[[#This Row],[LTP]]*MIS[[#This Row],[OrderQuantity]]</f>
        <v>254</v>
      </c>
      <c r="AG155">
        <f>IF(MIS[[#This Row],[OrderSide]]="SELL",MIS[[#This Row],[VALUE]]-MIS[[#This Row],[LIVE_VALUE]],MIS[[#This Row],[LIVE_VALUE]]-MIS[[#This Row],[VALUE]])</f>
        <v>-36</v>
      </c>
      <c r="AH155" t="str" cm="1">
        <f t="array" ref="AH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5" t="str">
        <f>MIS[[#This Row],[TRADING SYMBOL]]</f>
        <v>SENSEX2552085900CE</v>
      </c>
      <c r="AJ155" t="str">
        <f>IF(RIGHT(MIS[[#This Row],[Main/Hedge]],4)="MAIN","MAIN","HEDGE")</f>
        <v>HEDGE</v>
      </c>
      <c r="AK155" t="str" cm="1">
        <f t="array" ref="AK155">_xlfn._xlws.FILTER(Table4[Column1],ISNUMBER(SEARCH(Table4[Column1],MIS[[#This Row],[OrderUniqueIdentifier]])),"")</f>
        <v>XYT</v>
      </c>
    </row>
    <row r="156" spans="1:37" x14ac:dyDescent="0.25">
      <c r="A156" t="s">
        <v>71</v>
      </c>
      <c r="B156" t="s">
        <v>1037</v>
      </c>
      <c r="C156" t="s">
        <v>1043</v>
      </c>
      <c r="D156" t="s">
        <v>72</v>
      </c>
      <c r="E156" t="s">
        <v>456</v>
      </c>
      <c r="F156" t="s">
        <v>73</v>
      </c>
      <c r="G156" t="s">
        <v>74</v>
      </c>
      <c r="H156" t="s">
        <v>75</v>
      </c>
      <c r="I156" t="s">
        <v>76</v>
      </c>
      <c r="J156" t="s">
        <v>77</v>
      </c>
      <c r="K156">
        <v>150</v>
      </c>
      <c r="L156" t="s">
        <v>77</v>
      </c>
      <c r="M156" t="s">
        <v>78</v>
      </c>
      <c r="N156" t="s">
        <v>145</v>
      </c>
      <c r="O156" t="s">
        <v>467</v>
      </c>
      <c r="P156" t="s">
        <v>467</v>
      </c>
      <c r="Q156" t="s">
        <v>458</v>
      </c>
      <c r="R156" t="s">
        <v>79</v>
      </c>
      <c r="S156" t="s">
        <v>24</v>
      </c>
      <c r="T156" t="s">
        <v>459</v>
      </c>
      <c r="U156" t="s">
        <v>43</v>
      </c>
      <c r="V156" t="s">
        <v>80</v>
      </c>
      <c r="W156">
        <v>26300</v>
      </c>
      <c r="X156" t="s">
        <v>81</v>
      </c>
      <c r="Y156">
        <v>150</v>
      </c>
      <c r="Z156" t="s">
        <v>471</v>
      </c>
      <c r="AA156" t="s">
        <v>471</v>
      </c>
      <c r="AB156" t="s">
        <v>83</v>
      </c>
      <c r="AC156" t="s">
        <v>84</v>
      </c>
      <c r="AD156">
        <f>_xlfn.XLOOKUP(MIS[[#This Row],[TRADING SYMBOL]],[1]Sheet1!$D:$D,[1]Sheet1!$C:$C)</f>
        <v>3.7</v>
      </c>
      <c r="AE156">
        <f>MIS[[#This Row],[OrderAverageTradedPrice]]*MIS[[#This Row],[OrderQuantity]]</f>
        <v>532.5</v>
      </c>
      <c r="AF156">
        <f>MIS[[#This Row],[LTP]]*MIS[[#This Row],[OrderQuantity]]</f>
        <v>555</v>
      </c>
      <c r="AG156">
        <f>IF(MIS[[#This Row],[OrderSide]]="SELL",MIS[[#This Row],[VALUE]]-MIS[[#This Row],[LIVE_VALUE]],MIS[[#This Row],[LIVE_VALUE]]-MIS[[#This Row],[VALUE]])</f>
        <v>22.5</v>
      </c>
      <c r="AH156" t="str" cm="1">
        <f t="array" ref="AH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" t="str">
        <f>MIS[[#This Row],[TRADING SYMBOL]]</f>
        <v>NIFTY2552226300CE</v>
      </c>
      <c r="AJ156" t="str">
        <f>IF(RIGHT(MIS[[#This Row],[Main/Hedge]],4)="MAIN","MAIN","HEDGE")</f>
        <v>HEDGE</v>
      </c>
      <c r="AK156" t="str" cm="1">
        <f t="array" ref="AK156">_xlfn._xlws.FILTER(Table4[Column1],ISNUMBER(SEARCH(Table4[Column1],MIS[[#This Row],[OrderUniqueIdentifier]])),"")</f>
        <v>VWAP</v>
      </c>
    </row>
    <row r="157" spans="1:37" x14ac:dyDescent="0.25">
      <c r="A157" t="s">
        <v>71</v>
      </c>
      <c r="B157" t="s">
        <v>1045</v>
      </c>
      <c r="C157" t="s">
        <v>1047</v>
      </c>
      <c r="D157" t="s">
        <v>72</v>
      </c>
      <c r="E157" t="s">
        <v>461</v>
      </c>
      <c r="F157" t="s">
        <v>73</v>
      </c>
      <c r="G157" t="s">
        <v>74</v>
      </c>
      <c r="H157" t="s">
        <v>75</v>
      </c>
      <c r="I157" t="s">
        <v>76</v>
      </c>
      <c r="J157" t="s">
        <v>77</v>
      </c>
      <c r="K157">
        <v>300</v>
      </c>
      <c r="L157" t="s">
        <v>77</v>
      </c>
      <c r="M157" t="s">
        <v>78</v>
      </c>
      <c r="N157" t="s">
        <v>153</v>
      </c>
      <c r="O157" t="s">
        <v>467</v>
      </c>
      <c r="P157" t="s">
        <v>467</v>
      </c>
      <c r="Q157" t="s">
        <v>462</v>
      </c>
      <c r="R157" t="s">
        <v>79</v>
      </c>
      <c r="S157" t="s">
        <v>24</v>
      </c>
      <c r="T157" t="s">
        <v>463</v>
      </c>
      <c r="U157" t="s">
        <v>43</v>
      </c>
      <c r="V157" t="s">
        <v>80</v>
      </c>
      <c r="W157">
        <v>23700</v>
      </c>
      <c r="X157" t="s">
        <v>85</v>
      </c>
      <c r="Y157">
        <v>300</v>
      </c>
      <c r="Z157" t="s">
        <v>471</v>
      </c>
      <c r="AA157" t="s">
        <v>471</v>
      </c>
      <c r="AB157" t="s">
        <v>87</v>
      </c>
      <c r="AC157" t="s">
        <v>84</v>
      </c>
      <c r="AD157">
        <f>_xlfn.XLOOKUP(MIS[[#This Row],[TRADING SYMBOL]],[1]Sheet1!$D:$D,[1]Sheet1!$C:$C)</f>
        <v>7.6</v>
      </c>
      <c r="AE157">
        <f>MIS[[#This Row],[OrderAverageTradedPrice]]*MIS[[#This Row],[OrderQuantity]]</f>
        <v>3450</v>
      </c>
      <c r="AF157">
        <f>MIS[[#This Row],[LTP]]*MIS[[#This Row],[OrderQuantity]]</f>
        <v>2280</v>
      </c>
      <c r="AG157">
        <f>IF(MIS[[#This Row],[OrderSide]]="SELL",MIS[[#This Row],[VALUE]]-MIS[[#This Row],[LIVE_VALUE]],MIS[[#This Row],[LIVE_VALUE]]-MIS[[#This Row],[VALUE]])</f>
        <v>-1170</v>
      </c>
      <c r="AH157" t="str" cm="1">
        <f t="array" ref="AH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" t="str">
        <f>MIS[[#This Row],[TRADING SYMBOL]]</f>
        <v>NIFTY2552223700PE</v>
      </c>
      <c r="AJ157" t="str">
        <f>IF(RIGHT(MIS[[#This Row],[Main/Hedge]],4)="MAIN","MAIN","HEDGE")</f>
        <v>HEDGE</v>
      </c>
      <c r="AK157" t="str" cm="1">
        <f t="array" ref="AK157">_xlfn._xlws.FILTER(Table4[Column1],ISNUMBER(SEARCH(Table4[Column1],MIS[[#This Row],[OrderUniqueIdentifier]])),"")</f>
        <v>VWAP</v>
      </c>
    </row>
    <row r="158" spans="1:37" x14ac:dyDescent="0.25">
      <c r="A158" t="s">
        <v>71</v>
      </c>
      <c r="B158" t="s">
        <v>1045</v>
      </c>
      <c r="C158" t="s">
        <v>1049</v>
      </c>
      <c r="D158" t="s">
        <v>72</v>
      </c>
      <c r="E158" t="s">
        <v>501</v>
      </c>
      <c r="F158" t="s">
        <v>98</v>
      </c>
      <c r="G158" t="s">
        <v>74</v>
      </c>
      <c r="H158" t="s">
        <v>75</v>
      </c>
      <c r="I158" t="s">
        <v>76</v>
      </c>
      <c r="J158" t="s">
        <v>77</v>
      </c>
      <c r="K158">
        <v>40</v>
      </c>
      <c r="L158" t="s">
        <v>77</v>
      </c>
      <c r="M158" t="s">
        <v>78</v>
      </c>
      <c r="N158" t="s">
        <v>1050</v>
      </c>
      <c r="O158" t="s">
        <v>520</v>
      </c>
      <c r="P158" t="s">
        <v>467</v>
      </c>
      <c r="Q158" t="s">
        <v>504</v>
      </c>
      <c r="R158" t="s">
        <v>79</v>
      </c>
      <c r="S158" t="s">
        <v>99</v>
      </c>
      <c r="T158" t="s">
        <v>505</v>
      </c>
      <c r="U158" t="s">
        <v>100</v>
      </c>
      <c r="V158" t="s">
        <v>80</v>
      </c>
      <c r="W158">
        <v>78400</v>
      </c>
      <c r="X158" t="s">
        <v>85</v>
      </c>
      <c r="Y158">
        <v>40</v>
      </c>
      <c r="Z158" t="s">
        <v>521</v>
      </c>
      <c r="AA158" t="s">
        <v>471</v>
      </c>
      <c r="AB158" t="s">
        <v>87</v>
      </c>
      <c r="AC158" t="s">
        <v>84</v>
      </c>
      <c r="AD158">
        <f>_xlfn.XLOOKUP(MIS[[#This Row],[TRADING SYMBOL]],[1]Sheet1!$D:$D,[1]Sheet1!$C:$C)</f>
        <v>11.1</v>
      </c>
      <c r="AE158">
        <f>MIS[[#This Row],[OrderAverageTradedPrice]]*MIS[[#This Row],[OrderQuantity]]</f>
        <v>776</v>
      </c>
      <c r="AF158">
        <f>MIS[[#This Row],[LTP]]*MIS[[#This Row],[OrderQuantity]]</f>
        <v>444</v>
      </c>
      <c r="AG158">
        <f>IF(MIS[[#This Row],[OrderSide]]="SELL",MIS[[#This Row],[VALUE]]-MIS[[#This Row],[LIVE_VALUE]],MIS[[#This Row],[LIVE_VALUE]]-MIS[[#This Row],[VALUE]])</f>
        <v>-332</v>
      </c>
      <c r="AH158" t="str" cm="1">
        <f t="array" ref="AH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8" t="str">
        <f>MIS[[#This Row],[TRADING SYMBOL]]</f>
        <v>SENSEX2552078400PE</v>
      </c>
      <c r="AJ158" t="str">
        <f>IF(RIGHT(MIS[[#This Row],[Main/Hedge]],4)="MAIN","MAIN","HEDGE")</f>
        <v>HEDGE</v>
      </c>
      <c r="AK158" t="str" cm="1">
        <f t="array" ref="AK158">_xlfn._xlws.FILTER(Table4[Column1],ISNUMBER(SEARCH(Table4[Column1],MIS[[#This Row],[OrderUniqueIdentifier]])),"")</f>
        <v>XYT</v>
      </c>
    </row>
    <row r="159" spans="1:37" x14ac:dyDescent="0.25">
      <c r="A159" t="s">
        <v>71</v>
      </c>
      <c r="B159" t="s">
        <v>1054</v>
      </c>
      <c r="C159" t="s">
        <v>1055</v>
      </c>
      <c r="D159" t="s">
        <v>72</v>
      </c>
      <c r="E159" t="s">
        <v>456</v>
      </c>
      <c r="F159" t="s">
        <v>73</v>
      </c>
      <c r="G159" t="s">
        <v>74</v>
      </c>
      <c r="H159" t="s">
        <v>75</v>
      </c>
      <c r="I159" t="s">
        <v>76</v>
      </c>
      <c r="J159" t="s">
        <v>77</v>
      </c>
      <c r="K159">
        <v>75</v>
      </c>
      <c r="L159" t="s">
        <v>77</v>
      </c>
      <c r="M159" t="s">
        <v>78</v>
      </c>
      <c r="N159" t="s">
        <v>145</v>
      </c>
      <c r="O159" t="s">
        <v>467</v>
      </c>
      <c r="P159" t="s">
        <v>467</v>
      </c>
      <c r="Q159" t="s">
        <v>458</v>
      </c>
      <c r="R159" t="s">
        <v>79</v>
      </c>
      <c r="S159" t="s">
        <v>24</v>
      </c>
      <c r="T159" t="s">
        <v>459</v>
      </c>
      <c r="U159" t="s">
        <v>43</v>
      </c>
      <c r="V159" t="s">
        <v>80</v>
      </c>
      <c r="W159">
        <v>26300</v>
      </c>
      <c r="X159" t="s">
        <v>81</v>
      </c>
      <c r="Y159">
        <v>75</v>
      </c>
      <c r="Z159" t="s">
        <v>471</v>
      </c>
      <c r="AA159" t="s">
        <v>471</v>
      </c>
      <c r="AB159" t="s">
        <v>83</v>
      </c>
      <c r="AC159" t="s">
        <v>84</v>
      </c>
      <c r="AD159">
        <f>_xlfn.XLOOKUP(MIS[[#This Row],[TRADING SYMBOL]],[1]Sheet1!$D:$D,[1]Sheet1!$C:$C)</f>
        <v>3.7</v>
      </c>
      <c r="AE159">
        <f>MIS[[#This Row],[OrderAverageTradedPrice]]*MIS[[#This Row],[OrderQuantity]]</f>
        <v>266.25</v>
      </c>
      <c r="AF159">
        <f>MIS[[#This Row],[LTP]]*MIS[[#This Row],[OrderQuantity]]</f>
        <v>277.5</v>
      </c>
      <c r="AG159">
        <f>IF(MIS[[#This Row],[OrderSide]]="SELL",MIS[[#This Row],[VALUE]]-MIS[[#This Row],[LIVE_VALUE]],MIS[[#This Row],[LIVE_VALUE]]-MIS[[#This Row],[VALUE]])</f>
        <v>11.25</v>
      </c>
      <c r="AH159" t="str" cm="1">
        <f t="array" ref="AH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" t="str">
        <f>MIS[[#This Row],[TRADING SYMBOL]]</f>
        <v>NIFTY2552226300CE</v>
      </c>
      <c r="AJ159" t="str">
        <f>IF(RIGHT(MIS[[#This Row],[Main/Hedge]],4)="MAIN","MAIN","HEDGE")</f>
        <v>HEDGE</v>
      </c>
      <c r="AK159" t="str" cm="1">
        <f t="array" ref="AK159">_xlfn._xlws.FILTER(Table4[Column1],ISNUMBER(SEARCH(Table4[Column1],MIS[[#This Row],[OrderUniqueIdentifier]])),"")</f>
        <v>VWAP</v>
      </c>
    </row>
    <row r="160" spans="1:37" x14ac:dyDescent="0.25">
      <c r="A160" t="s">
        <v>71</v>
      </c>
      <c r="B160" t="s">
        <v>1054</v>
      </c>
      <c r="C160" t="s">
        <v>1057</v>
      </c>
      <c r="D160" t="s">
        <v>72</v>
      </c>
      <c r="E160" t="s">
        <v>465</v>
      </c>
      <c r="F160" t="s">
        <v>98</v>
      </c>
      <c r="G160" t="s">
        <v>74</v>
      </c>
      <c r="H160" t="s">
        <v>75</v>
      </c>
      <c r="I160" t="s">
        <v>76</v>
      </c>
      <c r="J160" t="s">
        <v>77</v>
      </c>
      <c r="K160">
        <v>20</v>
      </c>
      <c r="L160" t="s">
        <v>77</v>
      </c>
      <c r="M160" t="s">
        <v>78</v>
      </c>
      <c r="N160" t="s">
        <v>466</v>
      </c>
      <c r="O160" t="s">
        <v>520</v>
      </c>
      <c r="P160" t="s">
        <v>467</v>
      </c>
      <c r="Q160" t="s">
        <v>469</v>
      </c>
      <c r="R160" t="s">
        <v>79</v>
      </c>
      <c r="S160" t="s">
        <v>99</v>
      </c>
      <c r="T160" t="s">
        <v>470</v>
      </c>
      <c r="U160" t="s">
        <v>100</v>
      </c>
      <c r="V160" t="s">
        <v>80</v>
      </c>
      <c r="W160">
        <v>85900</v>
      </c>
      <c r="X160" t="s">
        <v>81</v>
      </c>
      <c r="Y160">
        <v>20</v>
      </c>
      <c r="Z160" t="s">
        <v>521</v>
      </c>
      <c r="AA160" t="s">
        <v>471</v>
      </c>
      <c r="AB160" t="s">
        <v>83</v>
      </c>
      <c r="AC160" t="s">
        <v>84</v>
      </c>
      <c r="AD160">
        <f>_xlfn.XLOOKUP(MIS[[#This Row],[TRADING SYMBOL]],[1]Sheet1!$D:$D,[1]Sheet1!$C:$C)</f>
        <v>6.35</v>
      </c>
      <c r="AE160">
        <f>MIS[[#This Row],[OrderAverageTradedPrice]]*MIS[[#This Row],[OrderQuantity]]</f>
        <v>144</v>
      </c>
      <c r="AF160">
        <f>MIS[[#This Row],[LTP]]*MIS[[#This Row],[OrderQuantity]]</f>
        <v>127</v>
      </c>
      <c r="AG160">
        <f>IF(MIS[[#This Row],[OrderSide]]="SELL",MIS[[#This Row],[VALUE]]-MIS[[#This Row],[LIVE_VALUE]],MIS[[#This Row],[LIVE_VALUE]]-MIS[[#This Row],[VALUE]])</f>
        <v>-17</v>
      </c>
      <c r="AH160" t="str" cm="1">
        <f t="array" ref="AH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0" t="str">
        <f>MIS[[#This Row],[TRADING SYMBOL]]</f>
        <v>SENSEX2552085900CE</v>
      </c>
      <c r="AJ160" t="str">
        <f>IF(RIGHT(MIS[[#This Row],[Main/Hedge]],4)="MAIN","MAIN","HEDGE")</f>
        <v>HEDGE</v>
      </c>
      <c r="AK160" t="str" cm="1">
        <f t="array" ref="AK160">_xlfn._xlws.FILTER(Table4[Column1],ISNUMBER(SEARCH(Table4[Column1],MIS[[#This Row],[OrderUniqueIdentifier]])),"")</f>
        <v>XYT</v>
      </c>
    </row>
    <row r="161" spans="1:37" x14ac:dyDescent="0.25">
      <c r="A161" t="s">
        <v>71</v>
      </c>
      <c r="B161" t="s">
        <v>1070</v>
      </c>
      <c r="C161" t="s">
        <v>1076</v>
      </c>
      <c r="D161" t="s">
        <v>72</v>
      </c>
      <c r="E161" t="s">
        <v>461</v>
      </c>
      <c r="F161" t="s">
        <v>73</v>
      </c>
      <c r="G161" t="s">
        <v>74</v>
      </c>
      <c r="H161" t="s">
        <v>75</v>
      </c>
      <c r="I161" t="s">
        <v>76</v>
      </c>
      <c r="J161" t="s">
        <v>77</v>
      </c>
      <c r="K161">
        <v>75</v>
      </c>
      <c r="L161" t="s">
        <v>77</v>
      </c>
      <c r="M161" t="s">
        <v>78</v>
      </c>
      <c r="N161" t="s">
        <v>153</v>
      </c>
      <c r="O161" t="s">
        <v>520</v>
      </c>
      <c r="P161" t="s">
        <v>467</v>
      </c>
      <c r="Q161" t="s">
        <v>462</v>
      </c>
      <c r="R161" t="s">
        <v>79</v>
      </c>
      <c r="S161" t="s">
        <v>24</v>
      </c>
      <c r="T161" t="s">
        <v>463</v>
      </c>
      <c r="U161" t="s">
        <v>43</v>
      </c>
      <c r="V161" t="s">
        <v>80</v>
      </c>
      <c r="W161">
        <v>23700</v>
      </c>
      <c r="X161" t="s">
        <v>85</v>
      </c>
      <c r="Y161">
        <v>75</v>
      </c>
      <c r="Z161" t="s">
        <v>521</v>
      </c>
      <c r="AA161" t="s">
        <v>471</v>
      </c>
      <c r="AB161" t="s">
        <v>87</v>
      </c>
      <c r="AC161" t="s">
        <v>84</v>
      </c>
      <c r="AD161">
        <f>_xlfn.XLOOKUP(MIS[[#This Row],[TRADING SYMBOL]],[1]Sheet1!$D:$D,[1]Sheet1!$C:$C)</f>
        <v>7.6</v>
      </c>
      <c r="AE161">
        <f>MIS[[#This Row],[OrderAverageTradedPrice]]*MIS[[#This Row],[OrderQuantity]]</f>
        <v>862.5</v>
      </c>
      <c r="AF161">
        <f>MIS[[#This Row],[LTP]]*MIS[[#This Row],[OrderQuantity]]</f>
        <v>570</v>
      </c>
      <c r="AG161">
        <f>IF(MIS[[#This Row],[OrderSide]]="SELL",MIS[[#This Row],[VALUE]]-MIS[[#This Row],[LIVE_VALUE]],MIS[[#This Row],[LIVE_VALUE]]-MIS[[#This Row],[VALUE]])</f>
        <v>-292.5</v>
      </c>
      <c r="AH161" t="str" cm="1">
        <f t="array" ref="AH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1" t="str">
        <f>MIS[[#This Row],[TRADING SYMBOL]]</f>
        <v>NIFTY2552223700PE</v>
      </c>
      <c r="AJ161" t="str">
        <f>IF(RIGHT(MIS[[#This Row],[Main/Hedge]],4)="MAIN","MAIN","HEDGE")</f>
        <v>HEDGE</v>
      </c>
      <c r="AK161" t="str" cm="1">
        <f t="array" ref="AK161">_xlfn._xlws.FILTER(Table4[Column1],ISNUMBER(SEARCH(Table4[Column1],MIS[[#This Row],[OrderUniqueIdentifier]])),"")</f>
        <v>VWAP</v>
      </c>
    </row>
    <row r="162" spans="1:37" x14ac:dyDescent="0.25">
      <c r="A162" t="s">
        <v>71</v>
      </c>
      <c r="B162" t="s">
        <v>1077</v>
      </c>
      <c r="C162" t="s">
        <v>1078</v>
      </c>
      <c r="D162" t="s">
        <v>72</v>
      </c>
      <c r="E162" t="s">
        <v>456</v>
      </c>
      <c r="F162" t="s">
        <v>73</v>
      </c>
      <c r="G162" t="s">
        <v>74</v>
      </c>
      <c r="H162" t="s">
        <v>75</v>
      </c>
      <c r="I162" t="s">
        <v>76</v>
      </c>
      <c r="J162" t="s">
        <v>77</v>
      </c>
      <c r="K162">
        <v>900</v>
      </c>
      <c r="L162" t="s">
        <v>77</v>
      </c>
      <c r="M162" t="s">
        <v>78</v>
      </c>
      <c r="N162" t="s">
        <v>188</v>
      </c>
      <c r="O162" t="s">
        <v>467</v>
      </c>
      <c r="P162" t="s">
        <v>467</v>
      </c>
      <c r="Q162" t="s">
        <v>458</v>
      </c>
      <c r="R162" t="s">
        <v>79</v>
      </c>
      <c r="S162" t="s">
        <v>24</v>
      </c>
      <c r="T162" t="s">
        <v>459</v>
      </c>
      <c r="U162" t="s">
        <v>43</v>
      </c>
      <c r="V162" t="s">
        <v>80</v>
      </c>
      <c r="W162">
        <v>26300</v>
      </c>
      <c r="X162" t="s">
        <v>81</v>
      </c>
      <c r="Y162">
        <v>900</v>
      </c>
      <c r="Z162" t="s">
        <v>471</v>
      </c>
      <c r="AA162" t="s">
        <v>471</v>
      </c>
      <c r="AB162" t="s">
        <v>83</v>
      </c>
      <c r="AC162" t="s">
        <v>84</v>
      </c>
      <c r="AD162">
        <f>_xlfn.XLOOKUP(MIS[[#This Row],[TRADING SYMBOL]],[1]Sheet1!$D:$D,[1]Sheet1!$C:$C)</f>
        <v>3.7</v>
      </c>
      <c r="AE162">
        <f>MIS[[#This Row],[OrderAverageTradedPrice]]*MIS[[#This Row],[OrderQuantity]]</f>
        <v>3150</v>
      </c>
      <c r="AF162">
        <f>MIS[[#This Row],[LTP]]*MIS[[#This Row],[OrderQuantity]]</f>
        <v>3330</v>
      </c>
      <c r="AG162">
        <f>IF(MIS[[#This Row],[OrderSide]]="SELL",MIS[[#This Row],[VALUE]]-MIS[[#This Row],[LIVE_VALUE]],MIS[[#This Row],[LIVE_VALUE]]-MIS[[#This Row],[VALUE]])</f>
        <v>180</v>
      </c>
      <c r="AH162" t="str" cm="1">
        <f t="array" ref="AH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2" t="str">
        <f>MIS[[#This Row],[TRADING SYMBOL]]</f>
        <v>NIFTY2552226300CE</v>
      </c>
      <c r="AJ162" t="str">
        <f>IF(RIGHT(MIS[[#This Row],[Main/Hedge]],4)="MAIN","MAIN","HEDGE")</f>
        <v>HEDGE</v>
      </c>
      <c r="AK162" t="str" cm="1">
        <f t="array" ref="AK162">_xlfn._xlws.FILTER(Table4[Column1],ISNUMBER(SEARCH(Table4[Column1],MIS[[#This Row],[OrderUniqueIdentifier]])),"")</f>
        <v>VWAP</v>
      </c>
    </row>
    <row r="163" spans="1:37" x14ac:dyDescent="0.25">
      <c r="A163" t="s">
        <v>71</v>
      </c>
      <c r="B163" t="s">
        <v>1077</v>
      </c>
      <c r="C163" t="s">
        <v>1081</v>
      </c>
      <c r="D163" t="s">
        <v>72</v>
      </c>
      <c r="E163" t="s">
        <v>123</v>
      </c>
      <c r="F163" t="s">
        <v>98</v>
      </c>
      <c r="G163" t="s">
        <v>74</v>
      </c>
      <c r="H163" t="s">
        <v>75</v>
      </c>
      <c r="I163" t="s">
        <v>76</v>
      </c>
      <c r="J163" t="s">
        <v>77</v>
      </c>
      <c r="K163">
        <v>120</v>
      </c>
      <c r="L163" t="s">
        <v>77</v>
      </c>
      <c r="M163" t="s">
        <v>78</v>
      </c>
      <c r="N163" t="s">
        <v>487</v>
      </c>
      <c r="O163" t="s">
        <v>520</v>
      </c>
      <c r="P163" t="s">
        <v>467</v>
      </c>
      <c r="Q163" t="s">
        <v>124</v>
      </c>
      <c r="R163" t="s">
        <v>79</v>
      </c>
      <c r="S163" t="s">
        <v>99</v>
      </c>
      <c r="T163" t="s">
        <v>125</v>
      </c>
      <c r="U163" t="s">
        <v>100</v>
      </c>
      <c r="V163" t="s">
        <v>80</v>
      </c>
      <c r="W163">
        <v>78500</v>
      </c>
      <c r="X163" t="s">
        <v>85</v>
      </c>
      <c r="Y163">
        <v>120</v>
      </c>
      <c r="Z163" t="s">
        <v>521</v>
      </c>
      <c r="AA163" t="s">
        <v>471</v>
      </c>
      <c r="AB163" t="s">
        <v>87</v>
      </c>
      <c r="AC163" t="s">
        <v>84</v>
      </c>
      <c r="AD163">
        <f>_xlfn.XLOOKUP(MIS[[#This Row],[TRADING SYMBOL]],[1]Sheet1!$D:$D,[1]Sheet1!$C:$C)</f>
        <v>11.6</v>
      </c>
      <c r="AE163">
        <f>MIS[[#This Row],[OrderAverageTradedPrice]]*MIS[[#This Row],[OrderQuantity]]</f>
        <v>2442</v>
      </c>
      <c r="AF163">
        <f>MIS[[#This Row],[LTP]]*MIS[[#This Row],[OrderQuantity]]</f>
        <v>1392</v>
      </c>
      <c r="AG163">
        <f>IF(MIS[[#This Row],[OrderSide]]="SELL",MIS[[#This Row],[VALUE]]-MIS[[#This Row],[LIVE_VALUE]],MIS[[#This Row],[LIVE_VALUE]]-MIS[[#This Row],[VALUE]])</f>
        <v>-1050</v>
      </c>
      <c r="AH163" t="str" cm="1">
        <f t="array" ref="AH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3" t="str">
        <f>MIS[[#This Row],[TRADING SYMBOL]]</f>
        <v>SENSEX2552078500PE</v>
      </c>
      <c r="AJ163" t="str">
        <f>IF(RIGHT(MIS[[#This Row],[Main/Hedge]],4)="MAIN","MAIN","HEDGE")</f>
        <v>HEDGE</v>
      </c>
      <c r="AK163" t="str" cm="1">
        <f t="array" ref="AK163">_xlfn._xlws.FILTER(Table4[Column1],ISNUMBER(SEARCH(Table4[Column1],MIS[[#This Row],[OrderUniqueIdentifier]])),"")</f>
        <v>XYT</v>
      </c>
    </row>
    <row r="164" spans="1:37" x14ac:dyDescent="0.25">
      <c r="A164" t="s">
        <v>71</v>
      </c>
      <c r="B164" t="s">
        <v>1086</v>
      </c>
      <c r="C164" t="s">
        <v>1087</v>
      </c>
      <c r="D164" t="s">
        <v>72</v>
      </c>
      <c r="E164" t="s">
        <v>456</v>
      </c>
      <c r="F164" t="s">
        <v>73</v>
      </c>
      <c r="G164" t="s">
        <v>74</v>
      </c>
      <c r="H164" t="s">
        <v>75</v>
      </c>
      <c r="I164" t="s">
        <v>76</v>
      </c>
      <c r="J164" t="s">
        <v>77</v>
      </c>
      <c r="K164">
        <v>225</v>
      </c>
      <c r="L164" t="s">
        <v>77</v>
      </c>
      <c r="M164" t="s">
        <v>78</v>
      </c>
      <c r="N164" t="s">
        <v>145</v>
      </c>
      <c r="O164" t="s">
        <v>467</v>
      </c>
      <c r="P164" t="s">
        <v>467</v>
      </c>
      <c r="Q164" t="s">
        <v>458</v>
      </c>
      <c r="R164" t="s">
        <v>79</v>
      </c>
      <c r="S164" t="s">
        <v>24</v>
      </c>
      <c r="T164" t="s">
        <v>459</v>
      </c>
      <c r="U164" t="s">
        <v>43</v>
      </c>
      <c r="V164" t="s">
        <v>80</v>
      </c>
      <c r="W164">
        <v>26300</v>
      </c>
      <c r="X164" t="s">
        <v>81</v>
      </c>
      <c r="Y164">
        <v>225</v>
      </c>
      <c r="Z164" t="s">
        <v>471</v>
      </c>
      <c r="AA164" t="s">
        <v>471</v>
      </c>
      <c r="AB164" t="s">
        <v>83</v>
      </c>
      <c r="AC164" t="s">
        <v>84</v>
      </c>
      <c r="AD164">
        <f>_xlfn.XLOOKUP(MIS[[#This Row],[TRADING SYMBOL]],[1]Sheet1!$D:$D,[1]Sheet1!$C:$C)</f>
        <v>3.7</v>
      </c>
      <c r="AE164">
        <f>MIS[[#This Row],[OrderAverageTradedPrice]]*MIS[[#This Row],[OrderQuantity]]</f>
        <v>798.75</v>
      </c>
      <c r="AF164">
        <f>MIS[[#This Row],[LTP]]*MIS[[#This Row],[OrderQuantity]]</f>
        <v>832.5</v>
      </c>
      <c r="AG164">
        <f>IF(MIS[[#This Row],[OrderSide]]="SELL",MIS[[#This Row],[VALUE]]-MIS[[#This Row],[LIVE_VALUE]],MIS[[#This Row],[LIVE_VALUE]]-MIS[[#This Row],[VALUE]])</f>
        <v>33.75</v>
      </c>
      <c r="AH164" t="str" cm="1">
        <f t="array" ref="AH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4" t="str">
        <f>MIS[[#This Row],[TRADING SYMBOL]]</f>
        <v>NIFTY2552226300CE</v>
      </c>
      <c r="AJ164" t="str">
        <f>IF(RIGHT(MIS[[#This Row],[Main/Hedge]],4)="MAIN","MAIN","HEDGE")</f>
        <v>HEDGE</v>
      </c>
      <c r="AK164" t="str" cm="1">
        <f t="array" ref="AK164">_xlfn._xlws.FILTER(Table4[Column1],ISNUMBER(SEARCH(Table4[Column1],MIS[[#This Row],[OrderUniqueIdentifier]])),"")</f>
        <v>VWAP</v>
      </c>
    </row>
    <row r="165" spans="1:37" x14ac:dyDescent="0.25">
      <c r="A165" t="s">
        <v>71</v>
      </c>
      <c r="B165" t="s">
        <v>1086</v>
      </c>
      <c r="C165" t="s">
        <v>1090</v>
      </c>
      <c r="D165" t="s">
        <v>72</v>
      </c>
      <c r="E165" t="s">
        <v>123</v>
      </c>
      <c r="F165" t="s">
        <v>98</v>
      </c>
      <c r="G165" t="s">
        <v>74</v>
      </c>
      <c r="H165" t="s">
        <v>75</v>
      </c>
      <c r="I165" t="s">
        <v>76</v>
      </c>
      <c r="J165" t="s">
        <v>77</v>
      </c>
      <c r="K165">
        <v>40</v>
      </c>
      <c r="L165" t="s">
        <v>77</v>
      </c>
      <c r="M165" t="s">
        <v>78</v>
      </c>
      <c r="N165" t="s">
        <v>487</v>
      </c>
      <c r="O165" t="s">
        <v>520</v>
      </c>
      <c r="P165" t="s">
        <v>467</v>
      </c>
      <c r="Q165" t="s">
        <v>124</v>
      </c>
      <c r="R165" t="s">
        <v>79</v>
      </c>
      <c r="S165" t="s">
        <v>99</v>
      </c>
      <c r="T165" t="s">
        <v>125</v>
      </c>
      <c r="U165" t="s">
        <v>100</v>
      </c>
      <c r="V165" t="s">
        <v>80</v>
      </c>
      <c r="W165">
        <v>78500</v>
      </c>
      <c r="X165" t="s">
        <v>85</v>
      </c>
      <c r="Y165">
        <v>40</v>
      </c>
      <c r="Z165" t="s">
        <v>521</v>
      </c>
      <c r="AA165" t="s">
        <v>471</v>
      </c>
      <c r="AB165" t="s">
        <v>87</v>
      </c>
      <c r="AC165" t="s">
        <v>84</v>
      </c>
      <c r="AD165">
        <f>_xlfn.XLOOKUP(MIS[[#This Row],[TRADING SYMBOL]],[1]Sheet1!$D:$D,[1]Sheet1!$C:$C)</f>
        <v>11.6</v>
      </c>
      <c r="AE165">
        <f>MIS[[#This Row],[OrderAverageTradedPrice]]*MIS[[#This Row],[OrderQuantity]]</f>
        <v>814</v>
      </c>
      <c r="AF165">
        <f>MIS[[#This Row],[LTP]]*MIS[[#This Row],[OrderQuantity]]</f>
        <v>464</v>
      </c>
      <c r="AG165">
        <f>IF(MIS[[#This Row],[OrderSide]]="SELL",MIS[[#This Row],[VALUE]]-MIS[[#This Row],[LIVE_VALUE]],MIS[[#This Row],[LIVE_VALUE]]-MIS[[#This Row],[VALUE]])</f>
        <v>-350</v>
      </c>
      <c r="AH165" t="str" cm="1">
        <f t="array" ref="AH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5" t="str">
        <f>MIS[[#This Row],[TRADING SYMBOL]]</f>
        <v>SENSEX2552078500PE</v>
      </c>
      <c r="AJ165" t="str">
        <f>IF(RIGHT(MIS[[#This Row],[Main/Hedge]],4)="MAIN","MAIN","HEDGE")</f>
        <v>HEDGE</v>
      </c>
      <c r="AK165" t="str" cm="1">
        <f t="array" ref="AK165">_xlfn._xlws.FILTER(Table4[Column1],ISNUMBER(SEARCH(Table4[Column1],MIS[[#This Row],[OrderUniqueIdentifier]])),"")</f>
        <v>XYT</v>
      </c>
    </row>
    <row r="166" spans="1:37" x14ac:dyDescent="0.25">
      <c r="A166" t="s">
        <v>71</v>
      </c>
      <c r="B166" t="s">
        <v>1093</v>
      </c>
      <c r="C166" t="s">
        <v>1095</v>
      </c>
      <c r="D166" t="s">
        <v>72</v>
      </c>
      <c r="E166" t="s">
        <v>461</v>
      </c>
      <c r="F166" t="s">
        <v>73</v>
      </c>
      <c r="G166" t="s">
        <v>74</v>
      </c>
      <c r="H166" t="s">
        <v>75</v>
      </c>
      <c r="I166" t="s">
        <v>76</v>
      </c>
      <c r="J166" t="s">
        <v>77</v>
      </c>
      <c r="K166">
        <v>525</v>
      </c>
      <c r="L166" t="s">
        <v>77</v>
      </c>
      <c r="M166" t="s">
        <v>78</v>
      </c>
      <c r="N166" t="s">
        <v>153</v>
      </c>
      <c r="O166" t="s">
        <v>467</v>
      </c>
      <c r="P166" t="s">
        <v>467</v>
      </c>
      <c r="Q166" t="s">
        <v>462</v>
      </c>
      <c r="R166" t="s">
        <v>79</v>
      </c>
      <c r="S166" t="s">
        <v>24</v>
      </c>
      <c r="T166" t="s">
        <v>463</v>
      </c>
      <c r="U166" t="s">
        <v>43</v>
      </c>
      <c r="V166" t="s">
        <v>80</v>
      </c>
      <c r="W166">
        <v>23700</v>
      </c>
      <c r="X166" t="s">
        <v>85</v>
      </c>
      <c r="Y166">
        <v>525</v>
      </c>
      <c r="Z166" t="s">
        <v>471</v>
      </c>
      <c r="AA166" t="s">
        <v>471</v>
      </c>
      <c r="AB166" t="s">
        <v>87</v>
      </c>
      <c r="AC166" t="s">
        <v>84</v>
      </c>
      <c r="AD166">
        <f>_xlfn.XLOOKUP(MIS[[#This Row],[TRADING SYMBOL]],[1]Sheet1!$D:$D,[1]Sheet1!$C:$C)</f>
        <v>7.6</v>
      </c>
      <c r="AE166">
        <f>MIS[[#This Row],[OrderAverageTradedPrice]]*MIS[[#This Row],[OrderQuantity]]</f>
        <v>6037.5</v>
      </c>
      <c r="AF166">
        <f>MIS[[#This Row],[LTP]]*MIS[[#This Row],[OrderQuantity]]</f>
        <v>3990</v>
      </c>
      <c r="AG166">
        <f>IF(MIS[[#This Row],[OrderSide]]="SELL",MIS[[#This Row],[VALUE]]-MIS[[#This Row],[LIVE_VALUE]],MIS[[#This Row],[LIVE_VALUE]]-MIS[[#This Row],[VALUE]])</f>
        <v>-2047.5</v>
      </c>
      <c r="AH166" t="str" cm="1">
        <f t="array" ref="AH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6" t="str">
        <f>MIS[[#This Row],[TRADING SYMBOL]]</f>
        <v>NIFTY2552223700PE</v>
      </c>
      <c r="AJ166" t="str">
        <f>IF(RIGHT(MIS[[#This Row],[Main/Hedge]],4)="MAIN","MAIN","HEDGE")</f>
        <v>HEDGE</v>
      </c>
      <c r="AK166" t="str" cm="1">
        <f t="array" ref="AK166">_xlfn._xlws.FILTER(Table4[Column1],ISNUMBER(SEARCH(Table4[Column1],MIS[[#This Row],[OrderUniqueIdentifier]])),"")</f>
        <v>VWAP</v>
      </c>
    </row>
    <row r="167" spans="1:37" x14ac:dyDescent="0.25">
      <c r="A167" t="s">
        <v>71</v>
      </c>
      <c r="B167" t="s">
        <v>1100</v>
      </c>
      <c r="C167" t="s">
        <v>1103</v>
      </c>
      <c r="D167" t="s">
        <v>72</v>
      </c>
      <c r="E167" t="s">
        <v>465</v>
      </c>
      <c r="F167" t="s">
        <v>98</v>
      </c>
      <c r="G167" t="s">
        <v>74</v>
      </c>
      <c r="H167" t="s">
        <v>75</v>
      </c>
      <c r="I167" t="s">
        <v>76</v>
      </c>
      <c r="J167" t="s">
        <v>77</v>
      </c>
      <c r="K167">
        <v>20</v>
      </c>
      <c r="L167" t="s">
        <v>77</v>
      </c>
      <c r="M167" t="s">
        <v>78</v>
      </c>
      <c r="N167" t="s">
        <v>533</v>
      </c>
      <c r="O167" t="s">
        <v>467</v>
      </c>
      <c r="P167" t="s">
        <v>467</v>
      </c>
      <c r="Q167" t="s">
        <v>469</v>
      </c>
      <c r="R167" t="s">
        <v>79</v>
      </c>
      <c r="S167" t="s">
        <v>99</v>
      </c>
      <c r="T167" t="s">
        <v>470</v>
      </c>
      <c r="U167" t="s">
        <v>100</v>
      </c>
      <c r="V167" t="s">
        <v>80</v>
      </c>
      <c r="W167">
        <v>85900</v>
      </c>
      <c r="X167" t="s">
        <v>81</v>
      </c>
      <c r="Y167">
        <v>20</v>
      </c>
      <c r="Z167" t="s">
        <v>471</v>
      </c>
      <c r="AA167" t="s">
        <v>471</v>
      </c>
      <c r="AB167" t="s">
        <v>83</v>
      </c>
      <c r="AC167" t="s">
        <v>84</v>
      </c>
      <c r="AD167">
        <f>_xlfn.XLOOKUP(MIS[[#This Row],[TRADING SYMBOL]],[1]Sheet1!$D:$D,[1]Sheet1!$C:$C)</f>
        <v>6.35</v>
      </c>
      <c r="AE167">
        <f>MIS[[#This Row],[OrderAverageTradedPrice]]*MIS[[#This Row],[OrderQuantity]]</f>
        <v>145</v>
      </c>
      <c r="AF167">
        <f>MIS[[#This Row],[LTP]]*MIS[[#This Row],[OrderQuantity]]</f>
        <v>127</v>
      </c>
      <c r="AG167">
        <f>IF(MIS[[#This Row],[OrderSide]]="SELL",MIS[[#This Row],[VALUE]]-MIS[[#This Row],[LIVE_VALUE]],MIS[[#This Row],[LIVE_VALUE]]-MIS[[#This Row],[VALUE]])</f>
        <v>-18</v>
      </c>
      <c r="AH167" t="str" cm="1">
        <f t="array" ref="AH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7" t="str">
        <f>MIS[[#This Row],[TRADING SYMBOL]]</f>
        <v>SENSEX2552085900CE</v>
      </c>
      <c r="AJ167" t="str">
        <f>IF(RIGHT(MIS[[#This Row],[Main/Hedge]],4)="MAIN","MAIN","HEDGE")</f>
        <v>HEDGE</v>
      </c>
      <c r="AK167" t="str" cm="1">
        <f t="array" ref="AK167">_xlfn._xlws.FILTER(Table4[Column1],ISNUMBER(SEARCH(Table4[Column1],MIS[[#This Row],[OrderUniqueIdentifier]])),"")</f>
        <v>XYT</v>
      </c>
    </row>
    <row r="168" spans="1:37" x14ac:dyDescent="0.25">
      <c r="A168" t="s">
        <v>71</v>
      </c>
      <c r="B168" t="s">
        <v>1135</v>
      </c>
      <c r="C168" t="s">
        <v>1136</v>
      </c>
      <c r="D168" t="s">
        <v>72</v>
      </c>
      <c r="E168" t="s">
        <v>456</v>
      </c>
      <c r="F168" t="s">
        <v>73</v>
      </c>
      <c r="G168" t="s">
        <v>74</v>
      </c>
      <c r="H168" t="s">
        <v>75</v>
      </c>
      <c r="I168" t="s">
        <v>76</v>
      </c>
      <c r="J168" t="s">
        <v>77</v>
      </c>
      <c r="K168">
        <v>825</v>
      </c>
      <c r="L168" t="s">
        <v>77</v>
      </c>
      <c r="M168" t="s">
        <v>78</v>
      </c>
      <c r="N168" t="s">
        <v>145</v>
      </c>
      <c r="O168" t="s">
        <v>467</v>
      </c>
      <c r="P168" t="s">
        <v>467</v>
      </c>
      <c r="Q168" t="s">
        <v>458</v>
      </c>
      <c r="R168" t="s">
        <v>79</v>
      </c>
      <c r="S168" t="s">
        <v>24</v>
      </c>
      <c r="T168" t="s">
        <v>459</v>
      </c>
      <c r="U168" t="s">
        <v>43</v>
      </c>
      <c r="V168" t="s">
        <v>80</v>
      </c>
      <c r="W168">
        <v>26300</v>
      </c>
      <c r="X168" t="s">
        <v>81</v>
      </c>
      <c r="Y168">
        <v>825</v>
      </c>
      <c r="Z168" t="s">
        <v>471</v>
      </c>
      <c r="AA168" t="s">
        <v>471</v>
      </c>
      <c r="AB168" t="s">
        <v>83</v>
      </c>
      <c r="AC168" t="s">
        <v>84</v>
      </c>
      <c r="AD168">
        <f>_xlfn.XLOOKUP(MIS[[#This Row],[TRADING SYMBOL]],[1]Sheet1!$D:$D,[1]Sheet1!$C:$C)</f>
        <v>3.7</v>
      </c>
      <c r="AE168">
        <f>MIS[[#This Row],[OrderAverageTradedPrice]]*MIS[[#This Row],[OrderQuantity]]</f>
        <v>2928.75</v>
      </c>
      <c r="AF168">
        <f>MIS[[#This Row],[LTP]]*MIS[[#This Row],[OrderQuantity]]</f>
        <v>3052.5</v>
      </c>
      <c r="AG168">
        <f>IF(MIS[[#This Row],[OrderSide]]="SELL",MIS[[#This Row],[VALUE]]-MIS[[#This Row],[LIVE_VALUE]],MIS[[#This Row],[LIVE_VALUE]]-MIS[[#This Row],[VALUE]])</f>
        <v>123.75</v>
      </c>
      <c r="AH168" t="str" cm="1">
        <f t="array" ref="AH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8" t="str">
        <f>MIS[[#This Row],[TRADING SYMBOL]]</f>
        <v>NIFTY2552226300CE</v>
      </c>
      <c r="AJ168" t="str">
        <f>IF(RIGHT(MIS[[#This Row],[Main/Hedge]],4)="MAIN","MAIN","HEDGE")</f>
        <v>HEDGE</v>
      </c>
      <c r="AK168" t="str" cm="1">
        <f t="array" ref="AK168">_xlfn._xlws.FILTER(Table4[Column1],ISNUMBER(SEARCH(Table4[Column1],MIS[[#This Row],[OrderUniqueIdentifier]])),"")</f>
        <v>VWAP</v>
      </c>
    </row>
    <row r="169" spans="1:37" x14ac:dyDescent="0.25">
      <c r="A169" t="s">
        <v>71</v>
      </c>
      <c r="B169" t="s">
        <v>1135</v>
      </c>
      <c r="C169" t="s">
        <v>1139</v>
      </c>
      <c r="D169" t="s">
        <v>72</v>
      </c>
      <c r="E169" t="s">
        <v>123</v>
      </c>
      <c r="F169" t="s">
        <v>98</v>
      </c>
      <c r="G169" t="s">
        <v>74</v>
      </c>
      <c r="H169" t="s">
        <v>75</v>
      </c>
      <c r="I169" t="s">
        <v>76</v>
      </c>
      <c r="J169" t="s">
        <v>77</v>
      </c>
      <c r="K169">
        <v>100</v>
      </c>
      <c r="L169" t="s">
        <v>77</v>
      </c>
      <c r="M169" t="s">
        <v>78</v>
      </c>
      <c r="N169" t="s">
        <v>487</v>
      </c>
      <c r="O169" t="s">
        <v>520</v>
      </c>
      <c r="P169" t="s">
        <v>467</v>
      </c>
      <c r="Q169" t="s">
        <v>124</v>
      </c>
      <c r="R169" t="s">
        <v>79</v>
      </c>
      <c r="S169" t="s">
        <v>99</v>
      </c>
      <c r="T169" t="s">
        <v>125</v>
      </c>
      <c r="U169" t="s">
        <v>100</v>
      </c>
      <c r="V169" t="s">
        <v>80</v>
      </c>
      <c r="W169">
        <v>78500</v>
      </c>
      <c r="X169" t="s">
        <v>85</v>
      </c>
      <c r="Y169">
        <v>100</v>
      </c>
      <c r="Z169" t="s">
        <v>521</v>
      </c>
      <c r="AA169" t="s">
        <v>471</v>
      </c>
      <c r="AB169" t="s">
        <v>87</v>
      </c>
      <c r="AC169" t="s">
        <v>84</v>
      </c>
      <c r="AD169">
        <f>_xlfn.XLOOKUP(MIS[[#This Row],[TRADING SYMBOL]],[1]Sheet1!$D:$D,[1]Sheet1!$C:$C)</f>
        <v>11.6</v>
      </c>
      <c r="AE169">
        <f>MIS[[#This Row],[OrderAverageTradedPrice]]*MIS[[#This Row],[OrderQuantity]]</f>
        <v>2035.0000000000002</v>
      </c>
      <c r="AF169">
        <f>MIS[[#This Row],[LTP]]*MIS[[#This Row],[OrderQuantity]]</f>
        <v>1160</v>
      </c>
      <c r="AG169">
        <f>IF(MIS[[#This Row],[OrderSide]]="SELL",MIS[[#This Row],[VALUE]]-MIS[[#This Row],[LIVE_VALUE]],MIS[[#This Row],[LIVE_VALUE]]-MIS[[#This Row],[VALUE]])</f>
        <v>-875.00000000000023</v>
      </c>
      <c r="AH169" t="str" cm="1">
        <f t="array" ref="AH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9" t="str">
        <f>MIS[[#This Row],[TRADING SYMBOL]]</f>
        <v>SENSEX2552078500PE</v>
      </c>
      <c r="AJ169" t="str">
        <f>IF(RIGHT(MIS[[#This Row],[Main/Hedge]],4)="MAIN","MAIN","HEDGE")</f>
        <v>HEDGE</v>
      </c>
      <c r="AK169" t="str" cm="1">
        <f t="array" ref="AK169">_xlfn._xlws.FILTER(Table4[Column1],ISNUMBER(SEARCH(Table4[Column1],MIS[[#This Row],[OrderUniqueIdentifier]])),"")</f>
        <v>XYT</v>
      </c>
    </row>
    <row r="170" spans="1:37" x14ac:dyDescent="0.25">
      <c r="A170" t="s">
        <v>71</v>
      </c>
      <c r="B170" t="s">
        <v>1163</v>
      </c>
      <c r="C170" t="s">
        <v>1165</v>
      </c>
      <c r="D170" t="s">
        <v>72</v>
      </c>
      <c r="E170" t="s">
        <v>123</v>
      </c>
      <c r="F170" t="s">
        <v>98</v>
      </c>
      <c r="G170" t="s">
        <v>74</v>
      </c>
      <c r="H170" t="s">
        <v>75</v>
      </c>
      <c r="I170" t="s">
        <v>76</v>
      </c>
      <c r="J170" t="s">
        <v>77</v>
      </c>
      <c r="K170">
        <v>20</v>
      </c>
      <c r="L170" t="s">
        <v>77</v>
      </c>
      <c r="M170" t="s">
        <v>78</v>
      </c>
      <c r="N170" t="s">
        <v>487</v>
      </c>
      <c r="O170" t="s">
        <v>520</v>
      </c>
      <c r="P170" t="s">
        <v>467</v>
      </c>
      <c r="Q170" t="s">
        <v>124</v>
      </c>
      <c r="R170" t="s">
        <v>79</v>
      </c>
      <c r="S170" t="s">
        <v>99</v>
      </c>
      <c r="T170" t="s">
        <v>125</v>
      </c>
      <c r="U170" t="s">
        <v>100</v>
      </c>
      <c r="V170" t="s">
        <v>80</v>
      </c>
      <c r="W170">
        <v>78500</v>
      </c>
      <c r="X170" t="s">
        <v>85</v>
      </c>
      <c r="Y170">
        <v>20</v>
      </c>
      <c r="Z170" t="s">
        <v>521</v>
      </c>
      <c r="AA170" t="s">
        <v>471</v>
      </c>
      <c r="AB170" t="s">
        <v>87</v>
      </c>
      <c r="AC170" t="s">
        <v>84</v>
      </c>
      <c r="AD170">
        <f>_xlfn.XLOOKUP(MIS[[#This Row],[TRADING SYMBOL]],[1]Sheet1!$D:$D,[1]Sheet1!$C:$C)</f>
        <v>11.6</v>
      </c>
      <c r="AE170">
        <f>MIS[[#This Row],[OrderAverageTradedPrice]]*MIS[[#This Row],[OrderQuantity]]</f>
        <v>407</v>
      </c>
      <c r="AF170">
        <f>MIS[[#This Row],[LTP]]*MIS[[#This Row],[OrderQuantity]]</f>
        <v>232</v>
      </c>
      <c r="AG170">
        <f>IF(MIS[[#This Row],[OrderSide]]="SELL",MIS[[#This Row],[VALUE]]-MIS[[#This Row],[LIVE_VALUE]],MIS[[#This Row],[LIVE_VALUE]]-MIS[[#This Row],[VALUE]])</f>
        <v>-175</v>
      </c>
      <c r="AH170" t="str" cm="1">
        <f t="array" ref="AH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0" t="str">
        <f>MIS[[#This Row],[TRADING SYMBOL]]</f>
        <v>SENSEX2552078500PE</v>
      </c>
      <c r="AJ170" t="str">
        <f>IF(RIGHT(MIS[[#This Row],[Main/Hedge]],4)="MAIN","MAIN","HEDGE")</f>
        <v>HEDGE</v>
      </c>
      <c r="AK170" t="str" cm="1">
        <f t="array" ref="AK170">_xlfn._xlws.FILTER(Table4[Column1],ISNUMBER(SEARCH(Table4[Column1],MIS[[#This Row],[OrderUniqueIdentifier]])),"")</f>
        <v>XYT</v>
      </c>
    </row>
    <row r="171" spans="1:37" x14ac:dyDescent="0.25">
      <c r="A171" t="s">
        <v>71</v>
      </c>
      <c r="B171" t="s">
        <v>1163</v>
      </c>
      <c r="C171" t="s">
        <v>1170</v>
      </c>
      <c r="D171" t="s">
        <v>72</v>
      </c>
      <c r="E171" t="s">
        <v>461</v>
      </c>
      <c r="F171" t="s">
        <v>73</v>
      </c>
      <c r="G171" t="s">
        <v>74</v>
      </c>
      <c r="H171" t="s">
        <v>75</v>
      </c>
      <c r="I171" t="s">
        <v>76</v>
      </c>
      <c r="J171" t="s">
        <v>77</v>
      </c>
      <c r="K171">
        <v>75</v>
      </c>
      <c r="L171" t="s">
        <v>77</v>
      </c>
      <c r="M171" t="s">
        <v>78</v>
      </c>
      <c r="N171" t="s">
        <v>153</v>
      </c>
      <c r="O171" t="s">
        <v>467</v>
      </c>
      <c r="P171" t="s">
        <v>467</v>
      </c>
      <c r="Q171" t="s">
        <v>462</v>
      </c>
      <c r="R171" t="s">
        <v>79</v>
      </c>
      <c r="S171" t="s">
        <v>24</v>
      </c>
      <c r="T171" t="s">
        <v>463</v>
      </c>
      <c r="U171" t="s">
        <v>43</v>
      </c>
      <c r="V171" t="s">
        <v>80</v>
      </c>
      <c r="W171">
        <v>23700</v>
      </c>
      <c r="X171" t="s">
        <v>85</v>
      </c>
      <c r="Y171">
        <v>75</v>
      </c>
      <c r="Z171" t="s">
        <v>471</v>
      </c>
      <c r="AA171" t="s">
        <v>471</v>
      </c>
      <c r="AB171" t="s">
        <v>87</v>
      </c>
      <c r="AC171" t="s">
        <v>84</v>
      </c>
      <c r="AD171">
        <f>_xlfn.XLOOKUP(MIS[[#This Row],[TRADING SYMBOL]],[1]Sheet1!$D:$D,[1]Sheet1!$C:$C)</f>
        <v>7.6</v>
      </c>
      <c r="AE171">
        <f>MIS[[#This Row],[OrderAverageTradedPrice]]*MIS[[#This Row],[OrderQuantity]]</f>
        <v>862.5</v>
      </c>
      <c r="AF171">
        <f>MIS[[#This Row],[LTP]]*MIS[[#This Row],[OrderQuantity]]</f>
        <v>570</v>
      </c>
      <c r="AG171">
        <f>IF(MIS[[#This Row],[OrderSide]]="SELL",MIS[[#This Row],[VALUE]]-MIS[[#This Row],[LIVE_VALUE]],MIS[[#This Row],[LIVE_VALUE]]-MIS[[#This Row],[VALUE]])</f>
        <v>-292.5</v>
      </c>
      <c r="AH171" t="str" cm="1">
        <f t="array" ref="AH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1" t="str">
        <f>MIS[[#This Row],[TRADING SYMBOL]]</f>
        <v>NIFTY2552223700PE</v>
      </c>
      <c r="AJ171" t="str">
        <f>IF(RIGHT(MIS[[#This Row],[Main/Hedge]],4)="MAIN","MAIN","HEDGE")</f>
        <v>HEDGE</v>
      </c>
      <c r="AK171" t="str" cm="1">
        <f t="array" ref="AK171">_xlfn._xlws.FILTER(Table4[Column1],ISNUMBER(SEARCH(Table4[Column1],MIS[[#This Row],[OrderUniqueIdentifier]])),"")</f>
        <v>VWAP</v>
      </c>
    </row>
    <row r="172" spans="1:37" x14ac:dyDescent="0.25">
      <c r="A172" t="s">
        <v>71</v>
      </c>
      <c r="B172" t="s">
        <v>1171</v>
      </c>
      <c r="C172" t="s">
        <v>1173</v>
      </c>
      <c r="D172" t="s">
        <v>72</v>
      </c>
      <c r="E172" t="s">
        <v>461</v>
      </c>
      <c r="F172" t="s">
        <v>73</v>
      </c>
      <c r="G172" t="s">
        <v>74</v>
      </c>
      <c r="H172" t="s">
        <v>75</v>
      </c>
      <c r="I172" t="s">
        <v>76</v>
      </c>
      <c r="J172" t="s">
        <v>77</v>
      </c>
      <c r="K172">
        <v>75</v>
      </c>
      <c r="L172" t="s">
        <v>77</v>
      </c>
      <c r="M172" t="s">
        <v>78</v>
      </c>
      <c r="N172" t="s">
        <v>153</v>
      </c>
      <c r="O172" t="s">
        <v>467</v>
      </c>
      <c r="P172" t="s">
        <v>467</v>
      </c>
      <c r="Q172" t="s">
        <v>462</v>
      </c>
      <c r="R172" t="s">
        <v>79</v>
      </c>
      <c r="S172" t="s">
        <v>24</v>
      </c>
      <c r="T172" t="s">
        <v>463</v>
      </c>
      <c r="U172" t="s">
        <v>43</v>
      </c>
      <c r="V172" t="s">
        <v>80</v>
      </c>
      <c r="W172">
        <v>23700</v>
      </c>
      <c r="X172" t="s">
        <v>85</v>
      </c>
      <c r="Y172">
        <v>75</v>
      </c>
      <c r="Z172" t="s">
        <v>471</v>
      </c>
      <c r="AA172" t="s">
        <v>471</v>
      </c>
      <c r="AB172" t="s">
        <v>87</v>
      </c>
      <c r="AC172" t="s">
        <v>84</v>
      </c>
      <c r="AD172">
        <f>_xlfn.XLOOKUP(MIS[[#This Row],[TRADING SYMBOL]],[1]Sheet1!$D:$D,[1]Sheet1!$C:$C)</f>
        <v>7.6</v>
      </c>
      <c r="AE172">
        <f>MIS[[#This Row],[OrderAverageTradedPrice]]*MIS[[#This Row],[OrderQuantity]]</f>
        <v>862.5</v>
      </c>
      <c r="AF172">
        <f>MIS[[#This Row],[LTP]]*MIS[[#This Row],[OrderQuantity]]</f>
        <v>570</v>
      </c>
      <c r="AG172">
        <f>IF(MIS[[#This Row],[OrderSide]]="SELL",MIS[[#This Row],[VALUE]]-MIS[[#This Row],[LIVE_VALUE]],MIS[[#This Row],[LIVE_VALUE]]-MIS[[#This Row],[VALUE]])</f>
        <v>-292.5</v>
      </c>
      <c r="AH172" t="str" cm="1">
        <f t="array" ref="AH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2" t="str">
        <f>MIS[[#This Row],[TRADING SYMBOL]]</f>
        <v>NIFTY2552223700PE</v>
      </c>
      <c r="AJ172" t="str">
        <f>IF(RIGHT(MIS[[#This Row],[Main/Hedge]],4)="MAIN","MAIN","HEDGE")</f>
        <v>HEDGE</v>
      </c>
      <c r="AK172" t="str" cm="1">
        <f t="array" ref="AK172">_xlfn._xlws.FILTER(Table4[Column1],ISNUMBER(SEARCH(Table4[Column1],MIS[[#This Row],[OrderUniqueIdentifier]])),"")</f>
        <v>VWAP</v>
      </c>
    </row>
    <row r="173" spans="1:37" x14ac:dyDescent="0.25">
      <c r="A173" t="s">
        <v>71</v>
      </c>
      <c r="B173" t="s">
        <v>1178</v>
      </c>
      <c r="C173" t="s">
        <v>1179</v>
      </c>
      <c r="D173" t="s">
        <v>72</v>
      </c>
      <c r="E173" t="s">
        <v>456</v>
      </c>
      <c r="F173" t="s">
        <v>73</v>
      </c>
      <c r="G173" t="s">
        <v>74</v>
      </c>
      <c r="H173" t="s">
        <v>75</v>
      </c>
      <c r="I173" t="s">
        <v>76</v>
      </c>
      <c r="J173" t="s">
        <v>77</v>
      </c>
      <c r="K173">
        <v>750</v>
      </c>
      <c r="L173" t="s">
        <v>77</v>
      </c>
      <c r="M173" t="s">
        <v>78</v>
      </c>
      <c r="N173" t="s">
        <v>145</v>
      </c>
      <c r="O173" t="s">
        <v>467</v>
      </c>
      <c r="P173" t="s">
        <v>467</v>
      </c>
      <c r="Q173" t="s">
        <v>458</v>
      </c>
      <c r="R173" t="s">
        <v>79</v>
      </c>
      <c r="S173" t="s">
        <v>24</v>
      </c>
      <c r="T173" t="s">
        <v>459</v>
      </c>
      <c r="U173" t="s">
        <v>43</v>
      </c>
      <c r="V173" t="s">
        <v>80</v>
      </c>
      <c r="W173">
        <v>26300</v>
      </c>
      <c r="X173" t="s">
        <v>81</v>
      </c>
      <c r="Y173">
        <v>750</v>
      </c>
      <c r="Z173" t="s">
        <v>471</v>
      </c>
      <c r="AA173" t="s">
        <v>471</v>
      </c>
      <c r="AB173" t="s">
        <v>83</v>
      </c>
      <c r="AC173" t="s">
        <v>84</v>
      </c>
      <c r="AD173">
        <f>_xlfn.XLOOKUP(MIS[[#This Row],[TRADING SYMBOL]],[1]Sheet1!$D:$D,[1]Sheet1!$C:$C)</f>
        <v>3.7</v>
      </c>
      <c r="AE173">
        <f>MIS[[#This Row],[OrderAverageTradedPrice]]*MIS[[#This Row],[OrderQuantity]]</f>
        <v>2662.5</v>
      </c>
      <c r="AF173">
        <f>MIS[[#This Row],[LTP]]*MIS[[#This Row],[OrderQuantity]]</f>
        <v>2775</v>
      </c>
      <c r="AG173">
        <f>IF(MIS[[#This Row],[OrderSide]]="SELL",MIS[[#This Row],[VALUE]]-MIS[[#This Row],[LIVE_VALUE]],MIS[[#This Row],[LIVE_VALUE]]-MIS[[#This Row],[VALUE]])</f>
        <v>112.5</v>
      </c>
      <c r="AH173" t="str" cm="1">
        <f t="array" ref="AH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3" t="str">
        <f>MIS[[#This Row],[TRADING SYMBOL]]</f>
        <v>NIFTY2552226300CE</v>
      </c>
      <c r="AJ173" t="str">
        <f>IF(RIGHT(MIS[[#This Row],[Main/Hedge]],4)="MAIN","MAIN","HEDGE")</f>
        <v>HEDGE</v>
      </c>
      <c r="AK173" t="str" cm="1">
        <f t="array" ref="AK173">_xlfn._xlws.FILTER(Table4[Column1],ISNUMBER(SEARCH(Table4[Column1],MIS[[#This Row],[OrderUniqueIdentifier]])),"")</f>
        <v>VWAP</v>
      </c>
    </row>
    <row r="174" spans="1:37" x14ac:dyDescent="0.25">
      <c r="A174" t="s">
        <v>71</v>
      </c>
      <c r="B174" t="s">
        <v>1178</v>
      </c>
      <c r="C174" t="s">
        <v>1182</v>
      </c>
      <c r="D174" t="s">
        <v>72</v>
      </c>
      <c r="E174" t="s">
        <v>123</v>
      </c>
      <c r="F174" t="s">
        <v>98</v>
      </c>
      <c r="G174" t="s">
        <v>74</v>
      </c>
      <c r="H174" t="s">
        <v>75</v>
      </c>
      <c r="I174" t="s">
        <v>76</v>
      </c>
      <c r="J174" t="s">
        <v>77</v>
      </c>
      <c r="K174">
        <v>100</v>
      </c>
      <c r="L174" t="s">
        <v>77</v>
      </c>
      <c r="M174" t="s">
        <v>78</v>
      </c>
      <c r="N174" t="s">
        <v>487</v>
      </c>
      <c r="O174" t="s">
        <v>467</v>
      </c>
      <c r="P174" t="s">
        <v>467</v>
      </c>
      <c r="Q174" t="s">
        <v>124</v>
      </c>
      <c r="R174" t="s">
        <v>79</v>
      </c>
      <c r="S174" t="s">
        <v>99</v>
      </c>
      <c r="T174" t="s">
        <v>125</v>
      </c>
      <c r="U174" t="s">
        <v>100</v>
      </c>
      <c r="V174" t="s">
        <v>80</v>
      </c>
      <c r="W174">
        <v>78500</v>
      </c>
      <c r="X174" t="s">
        <v>85</v>
      </c>
      <c r="Y174">
        <v>100</v>
      </c>
      <c r="Z174" t="s">
        <v>471</v>
      </c>
      <c r="AA174" t="s">
        <v>471</v>
      </c>
      <c r="AB174" t="s">
        <v>87</v>
      </c>
      <c r="AC174" t="s">
        <v>84</v>
      </c>
      <c r="AD174">
        <f>_xlfn.XLOOKUP(MIS[[#This Row],[TRADING SYMBOL]],[1]Sheet1!$D:$D,[1]Sheet1!$C:$C)</f>
        <v>11.6</v>
      </c>
      <c r="AE174">
        <f>MIS[[#This Row],[OrderAverageTradedPrice]]*MIS[[#This Row],[OrderQuantity]]</f>
        <v>2035.0000000000002</v>
      </c>
      <c r="AF174">
        <f>MIS[[#This Row],[LTP]]*MIS[[#This Row],[OrderQuantity]]</f>
        <v>1160</v>
      </c>
      <c r="AG174">
        <f>IF(MIS[[#This Row],[OrderSide]]="SELL",MIS[[#This Row],[VALUE]]-MIS[[#This Row],[LIVE_VALUE]],MIS[[#This Row],[LIVE_VALUE]]-MIS[[#This Row],[VALUE]])</f>
        <v>-875.00000000000023</v>
      </c>
      <c r="AH174" t="str" cm="1">
        <f t="array" ref="AH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4" t="str">
        <f>MIS[[#This Row],[TRADING SYMBOL]]</f>
        <v>SENSEX2552078500PE</v>
      </c>
      <c r="AJ174" t="str">
        <f>IF(RIGHT(MIS[[#This Row],[Main/Hedge]],4)="MAIN","MAIN","HEDGE")</f>
        <v>HEDGE</v>
      </c>
      <c r="AK174" t="str" cm="1">
        <f t="array" ref="AK174">_xlfn._xlws.FILTER(Table4[Column1],ISNUMBER(SEARCH(Table4[Column1],MIS[[#This Row],[OrderUniqueIdentifier]])),"")</f>
        <v>XYT</v>
      </c>
    </row>
    <row r="175" spans="1:37" x14ac:dyDescent="0.25">
      <c r="A175" t="s">
        <v>71</v>
      </c>
      <c r="B175" t="s">
        <v>1195</v>
      </c>
      <c r="C175" t="s">
        <v>1197</v>
      </c>
      <c r="D175" t="s">
        <v>72</v>
      </c>
      <c r="E175" t="s">
        <v>123</v>
      </c>
      <c r="F175" t="s">
        <v>98</v>
      </c>
      <c r="G175" t="s">
        <v>74</v>
      </c>
      <c r="H175" t="s">
        <v>75</v>
      </c>
      <c r="I175" t="s">
        <v>76</v>
      </c>
      <c r="J175" t="s">
        <v>77</v>
      </c>
      <c r="K175">
        <v>20</v>
      </c>
      <c r="L175" t="s">
        <v>77</v>
      </c>
      <c r="M175" t="s">
        <v>78</v>
      </c>
      <c r="N175" t="s">
        <v>545</v>
      </c>
      <c r="O175" t="s">
        <v>467</v>
      </c>
      <c r="P175" t="s">
        <v>467</v>
      </c>
      <c r="Q175" t="s">
        <v>124</v>
      </c>
      <c r="R175" t="s">
        <v>79</v>
      </c>
      <c r="S175" t="s">
        <v>99</v>
      </c>
      <c r="T175" t="s">
        <v>125</v>
      </c>
      <c r="U175" t="s">
        <v>100</v>
      </c>
      <c r="V175" t="s">
        <v>80</v>
      </c>
      <c r="W175">
        <v>78500</v>
      </c>
      <c r="X175" t="s">
        <v>85</v>
      </c>
      <c r="Y175">
        <v>20</v>
      </c>
      <c r="Z175" t="s">
        <v>471</v>
      </c>
      <c r="AA175" t="s">
        <v>471</v>
      </c>
      <c r="AB175" t="s">
        <v>87</v>
      </c>
      <c r="AC175" t="s">
        <v>84</v>
      </c>
      <c r="AD175">
        <f>_xlfn.XLOOKUP(MIS[[#This Row],[TRADING SYMBOL]],[1]Sheet1!$D:$D,[1]Sheet1!$C:$C)</f>
        <v>11.6</v>
      </c>
      <c r="AE175">
        <f>MIS[[#This Row],[OrderAverageTradedPrice]]*MIS[[#This Row],[OrderQuantity]]</f>
        <v>406</v>
      </c>
      <c r="AF175">
        <f>MIS[[#This Row],[LTP]]*MIS[[#This Row],[OrderQuantity]]</f>
        <v>232</v>
      </c>
      <c r="AG175">
        <f>IF(MIS[[#This Row],[OrderSide]]="SELL",MIS[[#This Row],[VALUE]]-MIS[[#This Row],[LIVE_VALUE]],MIS[[#This Row],[LIVE_VALUE]]-MIS[[#This Row],[VALUE]])</f>
        <v>-174</v>
      </c>
      <c r="AH175" t="str" cm="1">
        <f t="array" ref="AH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5" t="str">
        <f>MIS[[#This Row],[TRADING SYMBOL]]</f>
        <v>SENSEX2552078500PE</v>
      </c>
      <c r="AJ175" t="str">
        <f>IF(RIGHT(MIS[[#This Row],[Main/Hedge]],4)="MAIN","MAIN","HEDGE")</f>
        <v>HEDGE</v>
      </c>
      <c r="AK175" t="str" cm="1">
        <f t="array" ref="AK175">_xlfn._xlws.FILTER(Table4[Column1],ISNUMBER(SEARCH(Table4[Column1],MIS[[#This Row],[OrderUniqueIdentifier]])),"")</f>
        <v>XYT</v>
      </c>
    </row>
    <row r="176" spans="1:37" x14ac:dyDescent="0.25">
      <c r="A176" t="s">
        <v>71</v>
      </c>
      <c r="B176" t="s">
        <v>1210</v>
      </c>
      <c r="C176" t="s">
        <v>1211</v>
      </c>
      <c r="D176" t="s">
        <v>72</v>
      </c>
      <c r="E176" t="s">
        <v>456</v>
      </c>
      <c r="F176" t="s">
        <v>73</v>
      </c>
      <c r="G176" t="s">
        <v>74</v>
      </c>
      <c r="H176" t="s">
        <v>75</v>
      </c>
      <c r="I176" t="s">
        <v>76</v>
      </c>
      <c r="J176" t="s">
        <v>77</v>
      </c>
      <c r="K176">
        <v>150</v>
      </c>
      <c r="L176" t="s">
        <v>77</v>
      </c>
      <c r="M176" t="s">
        <v>78</v>
      </c>
      <c r="N176" t="s">
        <v>145</v>
      </c>
      <c r="O176" t="s">
        <v>467</v>
      </c>
      <c r="P176" t="s">
        <v>467</v>
      </c>
      <c r="Q176" t="s">
        <v>458</v>
      </c>
      <c r="R176" t="s">
        <v>79</v>
      </c>
      <c r="S176" t="s">
        <v>24</v>
      </c>
      <c r="T176" t="s">
        <v>459</v>
      </c>
      <c r="U176" t="s">
        <v>43</v>
      </c>
      <c r="V176" t="s">
        <v>80</v>
      </c>
      <c r="W176">
        <v>26300</v>
      </c>
      <c r="X176" t="s">
        <v>81</v>
      </c>
      <c r="Y176">
        <v>150</v>
      </c>
      <c r="Z176" t="s">
        <v>471</v>
      </c>
      <c r="AA176" t="s">
        <v>471</v>
      </c>
      <c r="AB176" t="s">
        <v>83</v>
      </c>
      <c r="AC176" t="s">
        <v>84</v>
      </c>
      <c r="AD176">
        <f>_xlfn.XLOOKUP(MIS[[#This Row],[TRADING SYMBOL]],[1]Sheet1!$D:$D,[1]Sheet1!$C:$C)</f>
        <v>3.7</v>
      </c>
      <c r="AE176">
        <f>MIS[[#This Row],[OrderAverageTradedPrice]]*MIS[[#This Row],[OrderQuantity]]</f>
        <v>532.5</v>
      </c>
      <c r="AF176">
        <f>MIS[[#This Row],[LTP]]*MIS[[#This Row],[OrderQuantity]]</f>
        <v>555</v>
      </c>
      <c r="AG176">
        <f>IF(MIS[[#This Row],[OrderSide]]="SELL",MIS[[#This Row],[VALUE]]-MIS[[#This Row],[LIVE_VALUE]],MIS[[#This Row],[LIVE_VALUE]]-MIS[[#This Row],[VALUE]])</f>
        <v>22.5</v>
      </c>
      <c r="AH176" t="str" cm="1">
        <f t="array" ref="AH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6" t="str">
        <f>MIS[[#This Row],[TRADING SYMBOL]]</f>
        <v>NIFTY2552226300CE</v>
      </c>
      <c r="AJ176" t="str">
        <f>IF(RIGHT(MIS[[#This Row],[Main/Hedge]],4)="MAIN","MAIN","HEDGE")</f>
        <v>HEDGE</v>
      </c>
      <c r="AK176" t="str" cm="1">
        <f t="array" ref="AK176">_xlfn._xlws.FILTER(Table4[Column1],ISNUMBER(SEARCH(Table4[Column1],MIS[[#This Row],[OrderUniqueIdentifier]])),"")</f>
        <v>VWAP</v>
      </c>
    </row>
    <row r="177" spans="1:37" x14ac:dyDescent="0.25">
      <c r="A177" t="s">
        <v>71</v>
      </c>
      <c r="B177" t="s">
        <v>1210</v>
      </c>
      <c r="C177" t="s">
        <v>1213</v>
      </c>
      <c r="D177" t="s">
        <v>72</v>
      </c>
      <c r="E177" t="s">
        <v>465</v>
      </c>
      <c r="F177" t="s">
        <v>98</v>
      </c>
      <c r="G177" t="s">
        <v>74</v>
      </c>
      <c r="H177" t="s">
        <v>75</v>
      </c>
      <c r="I177" t="s">
        <v>76</v>
      </c>
      <c r="J177" t="s">
        <v>77</v>
      </c>
      <c r="K177">
        <v>20</v>
      </c>
      <c r="L177" t="s">
        <v>77</v>
      </c>
      <c r="M177" t="s">
        <v>78</v>
      </c>
      <c r="N177" t="s">
        <v>586</v>
      </c>
      <c r="O177" t="s">
        <v>520</v>
      </c>
      <c r="P177" t="s">
        <v>467</v>
      </c>
      <c r="Q177" t="s">
        <v>469</v>
      </c>
      <c r="R177" t="s">
        <v>79</v>
      </c>
      <c r="S177" t="s">
        <v>99</v>
      </c>
      <c r="T177" t="s">
        <v>470</v>
      </c>
      <c r="U177" t="s">
        <v>100</v>
      </c>
      <c r="V177" t="s">
        <v>80</v>
      </c>
      <c r="W177">
        <v>85900</v>
      </c>
      <c r="X177" t="s">
        <v>81</v>
      </c>
      <c r="Y177">
        <v>20</v>
      </c>
      <c r="Z177" t="s">
        <v>521</v>
      </c>
      <c r="AA177" t="s">
        <v>471</v>
      </c>
      <c r="AB177" t="s">
        <v>83</v>
      </c>
      <c r="AC177" t="s">
        <v>84</v>
      </c>
      <c r="AD177">
        <f>_xlfn.XLOOKUP(MIS[[#This Row],[TRADING SYMBOL]],[1]Sheet1!$D:$D,[1]Sheet1!$C:$C)</f>
        <v>6.35</v>
      </c>
      <c r="AE177">
        <f>MIS[[#This Row],[OrderAverageTradedPrice]]*MIS[[#This Row],[OrderQuantity]]</f>
        <v>143</v>
      </c>
      <c r="AF177">
        <f>MIS[[#This Row],[LTP]]*MIS[[#This Row],[OrderQuantity]]</f>
        <v>127</v>
      </c>
      <c r="AG177">
        <f>IF(MIS[[#This Row],[OrderSide]]="SELL",MIS[[#This Row],[VALUE]]-MIS[[#This Row],[LIVE_VALUE]],MIS[[#This Row],[LIVE_VALUE]]-MIS[[#This Row],[VALUE]])</f>
        <v>-16</v>
      </c>
      <c r="AH177" t="str" cm="1">
        <f t="array" ref="AH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7" t="str">
        <f>MIS[[#This Row],[TRADING SYMBOL]]</f>
        <v>SENSEX2552085900CE</v>
      </c>
      <c r="AJ177" t="str">
        <f>IF(RIGHT(MIS[[#This Row],[Main/Hedge]],4)="MAIN","MAIN","HEDGE")</f>
        <v>HEDGE</v>
      </c>
      <c r="AK177" t="str" cm="1">
        <f t="array" ref="AK177">_xlfn._xlws.FILTER(Table4[Column1],ISNUMBER(SEARCH(Table4[Column1],MIS[[#This Row],[OrderUniqueIdentifier]])),"")</f>
        <v>XYT</v>
      </c>
    </row>
    <row r="178" spans="1:37" x14ac:dyDescent="0.25">
      <c r="A178" t="s">
        <v>71</v>
      </c>
      <c r="B178" t="s">
        <v>1235</v>
      </c>
      <c r="C178" t="s">
        <v>1237</v>
      </c>
      <c r="D178" t="s">
        <v>72</v>
      </c>
      <c r="E178" t="s">
        <v>461</v>
      </c>
      <c r="F178" t="s">
        <v>73</v>
      </c>
      <c r="G178" t="s">
        <v>74</v>
      </c>
      <c r="H178" t="s">
        <v>75</v>
      </c>
      <c r="I178" t="s">
        <v>76</v>
      </c>
      <c r="J178" t="s">
        <v>77</v>
      </c>
      <c r="K178">
        <v>450</v>
      </c>
      <c r="L178" t="s">
        <v>77</v>
      </c>
      <c r="M178" t="s">
        <v>78</v>
      </c>
      <c r="N178" t="s">
        <v>153</v>
      </c>
      <c r="O178" t="s">
        <v>467</v>
      </c>
      <c r="P178" t="s">
        <v>467</v>
      </c>
      <c r="Q178" t="s">
        <v>462</v>
      </c>
      <c r="R178" t="s">
        <v>79</v>
      </c>
      <c r="S178" t="s">
        <v>24</v>
      </c>
      <c r="T178" t="s">
        <v>463</v>
      </c>
      <c r="U178" t="s">
        <v>43</v>
      </c>
      <c r="V178" t="s">
        <v>80</v>
      </c>
      <c r="W178">
        <v>23700</v>
      </c>
      <c r="X178" t="s">
        <v>85</v>
      </c>
      <c r="Y178">
        <v>450</v>
      </c>
      <c r="Z178" t="s">
        <v>471</v>
      </c>
      <c r="AA178" t="s">
        <v>471</v>
      </c>
      <c r="AB178" t="s">
        <v>87</v>
      </c>
      <c r="AC178" t="s">
        <v>84</v>
      </c>
      <c r="AD178">
        <f>_xlfn.XLOOKUP(MIS[[#This Row],[TRADING SYMBOL]],[1]Sheet1!$D:$D,[1]Sheet1!$C:$C)</f>
        <v>7.6</v>
      </c>
      <c r="AE178">
        <f>MIS[[#This Row],[OrderAverageTradedPrice]]*MIS[[#This Row],[OrderQuantity]]</f>
        <v>5175</v>
      </c>
      <c r="AF178">
        <f>MIS[[#This Row],[LTP]]*MIS[[#This Row],[OrderQuantity]]</f>
        <v>3420</v>
      </c>
      <c r="AG178">
        <f>IF(MIS[[#This Row],[OrderSide]]="SELL",MIS[[#This Row],[VALUE]]-MIS[[#This Row],[LIVE_VALUE]],MIS[[#This Row],[LIVE_VALUE]]-MIS[[#This Row],[VALUE]])</f>
        <v>-1755</v>
      </c>
      <c r="AH178" t="str" cm="1">
        <f t="array" ref="AH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8" t="str">
        <f>MIS[[#This Row],[TRADING SYMBOL]]</f>
        <v>NIFTY2552223700PE</v>
      </c>
      <c r="AJ178" t="str">
        <f>IF(RIGHT(MIS[[#This Row],[Main/Hedge]],4)="MAIN","MAIN","HEDGE")</f>
        <v>HEDGE</v>
      </c>
      <c r="AK178" t="str" cm="1">
        <f t="array" ref="AK178">_xlfn._xlws.FILTER(Table4[Column1],ISNUMBER(SEARCH(Table4[Column1],MIS[[#This Row],[OrderUniqueIdentifier]])),"")</f>
        <v>VWAP</v>
      </c>
    </row>
    <row r="179" spans="1:37" x14ac:dyDescent="0.25">
      <c r="A179" t="s">
        <v>71</v>
      </c>
      <c r="B179" t="s">
        <v>1235</v>
      </c>
      <c r="C179" t="s">
        <v>1240</v>
      </c>
      <c r="D179" t="s">
        <v>72</v>
      </c>
      <c r="E179" t="s">
        <v>501</v>
      </c>
      <c r="F179" t="s">
        <v>98</v>
      </c>
      <c r="G179" t="s">
        <v>74</v>
      </c>
      <c r="H179" t="s">
        <v>75</v>
      </c>
      <c r="I179" t="s">
        <v>76</v>
      </c>
      <c r="J179" t="s">
        <v>77</v>
      </c>
      <c r="K179">
        <v>60</v>
      </c>
      <c r="L179" t="s">
        <v>77</v>
      </c>
      <c r="M179" t="s">
        <v>78</v>
      </c>
      <c r="N179" t="s">
        <v>535</v>
      </c>
      <c r="O179" t="s">
        <v>520</v>
      </c>
      <c r="P179" t="s">
        <v>467</v>
      </c>
      <c r="Q179" t="s">
        <v>504</v>
      </c>
      <c r="R179" t="s">
        <v>79</v>
      </c>
      <c r="S179" t="s">
        <v>99</v>
      </c>
      <c r="T179" t="s">
        <v>505</v>
      </c>
      <c r="U179" t="s">
        <v>100</v>
      </c>
      <c r="V179" t="s">
        <v>80</v>
      </c>
      <c r="W179">
        <v>78400</v>
      </c>
      <c r="X179" t="s">
        <v>85</v>
      </c>
      <c r="Y179">
        <v>60</v>
      </c>
      <c r="Z179" t="s">
        <v>521</v>
      </c>
      <c r="AA179" t="s">
        <v>471</v>
      </c>
      <c r="AB179" t="s">
        <v>87</v>
      </c>
      <c r="AC179" t="s">
        <v>84</v>
      </c>
      <c r="AD179">
        <f>_xlfn.XLOOKUP(MIS[[#This Row],[TRADING SYMBOL]],[1]Sheet1!$D:$D,[1]Sheet1!$C:$C)</f>
        <v>11.1</v>
      </c>
      <c r="AE179">
        <f>MIS[[#This Row],[OrderAverageTradedPrice]]*MIS[[#This Row],[OrderQuantity]]</f>
        <v>1170</v>
      </c>
      <c r="AF179">
        <f>MIS[[#This Row],[LTP]]*MIS[[#This Row],[OrderQuantity]]</f>
        <v>666</v>
      </c>
      <c r="AG179">
        <f>IF(MIS[[#This Row],[OrderSide]]="SELL",MIS[[#This Row],[VALUE]]-MIS[[#This Row],[LIVE_VALUE]],MIS[[#This Row],[LIVE_VALUE]]-MIS[[#This Row],[VALUE]])</f>
        <v>-504</v>
      </c>
      <c r="AH179" t="str" cm="1">
        <f t="array" ref="AH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9" t="str">
        <f>MIS[[#This Row],[TRADING SYMBOL]]</f>
        <v>SENSEX2552078400PE</v>
      </c>
      <c r="AJ179" t="str">
        <f>IF(RIGHT(MIS[[#This Row],[Main/Hedge]],4)="MAIN","MAIN","HEDGE")</f>
        <v>HEDGE</v>
      </c>
      <c r="AK179" t="str" cm="1">
        <f t="array" ref="AK179">_xlfn._xlws.FILTER(Table4[Column1],ISNUMBER(SEARCH(Table4[Column1],MIS[[#This Row],[OrderUniqueIdentifier]])),"")</f>
        <v>XYT</v>
      </c>
    </row>
    <row r="180" spans="1:37" x14ac:dyDescent="0.25">
      <c r="A180" t="s">
        <v>71</v>
      </c>
      <c r="B180" t="s">
        <v>1244</v>
      </c>
      <c r="C180" t="s">
        <v>1246</v>
      </c>
      <c r="D180" t="s">
        <v>72</v>
      </c>
      <c r="E180" t="s">
        <v>461</v>
      </c>
      <c r="F180" t="s">
        <v>73</v>
      </c>
      <c r="G180" t="s">
        <v>74</v>
      </c>
      <c r="H180" t="s">
        <v>75</v>
      </c>
      <c r="I180" t="s">
        <v>76</v>
      </c>
      <c r="J180" t="s">
        <v>77</v>
      </c>
      <c r="K180">
        <v>75</v>
      </c>
      <c r="L180" t="s">
        <v>77</v>
      </c>
      <c r="M180" t="s">
        <v>78</v>
      </c>
      <c r="N180" t="s">
        <v>518</v>
      </c>
      <c r="O180" t="s">
        <v>467</v>
      </c>
      <c r="P180" t="s">
        <v>467</v>
      </c>
      <c r="Q180" t="s">
        <v>462</v>
      </c>
      <c r="R180" t="s">
        <v>79</v>
      </c>
      <c r="S180" t="s">
        <v>24</v>
      </c>
      <c r="T180" t="s">
        <v>463</v>
      </c>
      <c r="U180" t="s">
        <v>43</v>
      </c>
      <c r="V180" t="s">
        <v>80</v>
      </c>
      <c r="W180">
        <v>23700</v>
      </c>
      <c r="X180" t="s">
        <v>85</v>
      </c>
      <c r="Y180">
        <v>75</v>
      </c>
      <c r="Z180" t="s">
        <v>471</v>
      </c>
      <c r="AA180" t="s">
        <v>471</v>
      </c>
      <c r="AB180" t="s">
        <v>87</v>
      </c>
      <c r="AC180" t="s">
        <v>84</v>
      </c>
      <c r="AD180">
        <f>_xlfn.XLOOKUP(MIS[[#This Row],[TRADING SYMBOL]],[1]Sheet1!$D:$D,[1]Sheet1!$C:$C)</f>
        <v>7.6</v>
      </c>
      <c r="AE180">
        <f>MIS[[#This Row],[OrderAverageTradedPrice]]*MIS[[#This Row],[OrderQuantity]]</f>
        <v>858.75</v>
      </c>
      <c r="AF180">
        <f>MIS[[#This Row],[LTP]]*MIS[[#This Row],[OrderQuantity]]</f>
        <v>570</v>
      </c>
      <c r="AG180">
        <f>IF(MIS[[#This Row],[OrderSide]]="SELL",MIS[[#This Row],[VALUE]]-MIS[[#This Row],[LIVE_VALUE]],MIS[[#This Row],[LIVE_VALUE]]-MIS[[#This Row],[VALUE]])</f>
        <v>-288.75</v>
      </c>
      <c r="AH180" t="str" cm="1">
        <f t="array" ref="AH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0" t="str">
        <f>MIS[[#This Row],[TRADING SYMBOL]]</f>
        <v>NIFTY2552223700PE</v>
      </c>
      <c r="AJ180" t="str">
        <f>IF(RIGHT(MIS[[#This Row],[Main/Hedge]],4)="MAIN","MAIN","HEDGE")</f>
        <v>HEDGE</v>
      </c>
      <c r="AK180" t="str" cm="1">
        <f t="array" ref="AK180">_xlfn._xlws.FILTER(Table4[Column1],ISNUMBER(SEARCH(Table4[Column1],MIS[[#This Row],[OrderUniqueIdentifier]])),"")</f>
        <v>VWAP</v>
      </c>
    </row>
    <row r="181" spans="1:37" x14ac:dyDescent="0.25">
      <c r="A181" t="s">
        <v>71</v>
      </c>
      <c r="B181" t="s">
        <v>1251</v>
      </c>
      <c r="C181" t="s">
        <v>1253</v>
      </c>
      <c r="D181" t="s">
        <v>72</v>
      </c>
      <c r="E181" t="s">
        <v>461</v>
      </c>
      <c r="F181" t="s">
        <v>73</v>
      </c>
      <c r="G181" t="s">
        <v>74</v>
      </c>
      <c r="H181" t="s">
        <v>75</v>
      </c>
      <c r="I181" t="s">
        <v>76</v>
      </c>
      <c r="J181" t="s">
        <v>77</v>
      </c>
      <c r="K181">
        <v>150</v>
      </c>
      <c r="L181" t="s">
        <v>77</v>
      </c>
      <c r="M181" t="s">
        <v>78</v>
      </c>
      <c r="N181" t="s">
        <v>153</v>
      </c>
      <c r="O181" t="s">
        <v>467</v>
      </c>
      <c r="P181" t="s">
        <v>467</v>
      </c>
      <c r="Q181" t="s">
        <v>462</v>
      </c>
      <c r="R181" t="s">
        <v>79</v>
      </c>
      <c r="S181" t="s">
        <v>24</v>
      </c>
      <c r="T181" t="s">
        <v>463</v>
      </c>
      <c r="U181" t="s">
        <v>43</v>
      </c>
      <c r="V181" t="s">
        <v>80</v>
      </c>
      <c r="W181">
        <v>23700</v>
      </c>
      <c r="X181" t="s">
        <v>85</v>
      </c>
      <c r="Y181">
        <v>150</v>
      </c>
      <c r="Z181" t="s">
        <v>471</v>
      </c>
      <c r="AA181" t="s">
        <v>471</v>
      </c>
      <c r="AB181" t="s">
        <v>87</v>
      </c>
      <c r="AC181" t="s">
        <v>84</v>
      </c>
      <c r="AD181">
        <f>_xlfn.XLOOKUP(MIS[[#This Row],[TRADING SYMBOL]],[1]Sheet1!$D:$D,[1]Sheet1!$C:$C)</f>
        <v>7.6</v>
      </c>
      <c r="AE181">
        <f>MIS[[#This Row],[OrderAverageTradedPrice]]*MIS[[#This Row],[OrderQuantity]]</f>
        <v>1725</v>
      </c>
      <c r="AF181">
        <f>MIS[[#This Row],[LTP]]*MIS[[#This Row],[OrderQuantity]]</f>
        <v>1140</v>
      </c>
      <c r="AG181">
        <f>IF(MIS[[#This Row],[OrderSide]]="SELL",MIS[[#This Row],[VALUE]]-MIS[[#This Row],[LIVE_VALUE]],MIS[[#This Row],[LIVE_VALUE]]-MIS[[#This Row],[VALUE]])</f>
        <v>-585</v>
      </c>
      <c r="AH181" t="str" cm="1">
        <f t="array" ref="AH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1" t="str">
        <f>MIS[[#This Row],[TRADING SYMBOL]]</f>
        <v>NIFTY2552223700PE</v>
      </c>
      <c r="AJ181" t="str">
        <f>IF(RIGHT(MIS[[#This Row],[Main/Hedge]],4)="MAIN","MAIN","HEDGE")</f>
        <v>HEDGE</v>
      </c>
      <c r="AK181" t="str" cm="1">
        <f t="array" ref="AK181">_xlfn._xlws.FILTER(Table4[Column1],ISNUMBER(SEARCH(Table4[Column1],MIS[[#This Row],[OrderUniqueIdentifier]])),"")</f>
        <v>VWAP</v>
      </c>
    </row>
    <row r="182" spans="1:37" x14ac:dyDescent="0.25">
      <c r="A182" t="s">
        <v>71</v>
      </c>
      <c r="B182" t="s">
        <v>1265</v>
      </c>
      <c r="C182" t="s">
        <v>1268</v>
      </c>
      <c r="D182" t="s">
        <v>72</v>
      </c>
      <c r="E182" t="s">
        <v>465</v>
      </c>
      <c r="F182" t="s">
        <v>98</v>
      </c>
      <c r="G182" t="s">
        <v>74</v>
      </c>
      <c r="H182" t="s">
        <v>75</v>
      </c>
      <c r="I182" t="s">
        <v>76</v>
      </c>
      <c r="J182" t="s">
        <v>77</v>
      </c>
      <c r="K182">
        <v>40</v>
      </c>
      <c r="L182" t="s">
        <v>77</v>
      </c>
      <c r="M182" t="s">
        <v>78</v>
      </c>
      <c r="N182" t="s">
        <v>533</v>
      </c>
      <c r="O182" t="s">
        <v>467</v>
      </c>
      <c r="P182" t="s">
        <v>467</v>
      </c>
      <c r="Q182" t="s">
        <v>469</v>
      </c>
      <c r="R182" t="s">
        <v>79</v>
      </c>
      <c r="S182" t="s">
        <v>99</v>
      </c>
      <c r="T182" t="s">
        <v>470</v>
      </c>
      <c r="U182" t="s">
        <v>100</v>
      </c>
      <c r="V182" t="s">
        <v>80</v>
      </c>
      <c r="W182">
        <v>85900</v>
      </c>
      <c r="X182" t="s">
        <v>81</v>
      </c>
      <c r="Y182">
        <v>40</v>
      </c>
      <c r="Z182" t="s">
        <v>471</v>
      </c>
      <c r="AA182" t="s">
        <v>471</v>
      </c>
      <c r="AB182" t="s">
        <v>83</v>
      </c>
      <c r="AC182" t="s">
        <v>84</v>
      </c>
      <c r="AD182">
        <f>_xlfn.XLOOKUP(MIS[[#This Row],[TRADING SYMBOL]],[1]Sheet1!$D:$D,[1]Sheet1!$C:$C)</f>
        <v>6.35</v>
      </c>
      <c r="AE182">
        <f>MIS[[#This Row],[OrderAverageTradedPrice]]*MIS[[#This Row],[OrderQuantity]]</f>
        <v>290</v>
      </c>
      <c r="AF182">
        <f>MIS[[#This Row],[LTP]]*MIS[[#This Row],[OrderQuantity]]</f>
        <v>254</v>
      </c>
      <c r="AG182">
        <f>IF(MIS[[#This Row],[OrderSide]]="SELL",MIS[[#This Row],[VALUE]]-MIS[[#This Row],[LIVE_VALUE]],MIS[[#This Row],[LIVE_VALUE]]-MIS[[#This Row],[VALUE]])</f>
        <v>-36</v>
      </c>
      <c r="AH182" t="str" cm="1">
        <f t="array" ref="AH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2" t="str">
        <f>MIS[[#This Row],[TRADING SYMBOL]]</f>
        <v>SENSEX2552085900CE</v>
      </c>
      <c r="AJ182" t="str">
        <f>IF(RIGHT(MIS[[#This Row],[Main/Hedge]],4)="MAIN","MAIN","HEDGE")</f>
        <v>HEDGE</v>
      </c>
      <c r="AK182" t="str" cm="1">
        <f t="array" ref="AK182">_xlfn._xlws.FILTER(Table4[Column1],ISNUMBER(SEARCH(Table4[Column1],MIS[[#This Row],[OrderUniqueIdentifier]])),"")</f>
        <v>XYT</v>
      </c>
    </row>
    <row r="183" spans="1:37" x14ac:dyDescent="0.25">
      <c r="A183" t="s">
        <v>71</v>
      </c>
      <c r="B183" t="s">
        <v>1272</v>
      </c>
      <c r="C183" t="s">
        <v>1273</v>
      </c>
      <c r="D183" t="s">
        <v>72</v>
      </c>
      <c r="E183" t="s">
        <v>456</v>
      </c>
      <c r="F183" t="s">
        <v>73</v>
      </c>
      <c r="G183" t="s">
        <v>74</v>
      </c>
      <c r="H183" t="s">
        <v>75</v>
      </c>
      <c r="I183" t="s">
        <v>76</v>
      </c>
      <c r="J183" t="s">
        <v>77</v>
      </c>
      <c r="K183">
        <v>225</v>
      </c>
      <c r="L183" t="s">
        <v>77</v>
      </c>
      <c r="M183" t="s">
        <v>78</v>
      </c>
      <c r="N183" t="s">
        <v>188</v>
      </c>
      <c r="O183" t="s">
        <v>520</v>
      </c>
      <c r="P183" t="s">
        <v>467</v>
      </c>
      <c r="Q183" t="s">
        <v>458</v>
      </c>
      <c r="R183" t="s">
        <v>79</v>
      </c>
      <c r="S183" t="s">
        <v>24</v>
      </c>
      <c r="T183" t="s">
        <v>459</v>
      </c>
      <c r="U183" t="s">
        <v>43</v>
      </c>
      <c r="V183" t="s">
        <v>80</v>
      </c>
      <c r="W183">
        <v>26300</v>
      </c>
      <c r="X183" t="s">
        <v>81</v>
      </c>
      <c r="Y183">
        <v>225</v>
      </c>
      <c r="Z183" t="s">
        <v>521</v>
      </c>
      <c r="AA183" t="s">
        <v>471</v>
      </c>
      <c r="AB183" t="s">
        <v>83</v>
      </c>
      <c r="AC183" t="s">
        <v>84</v>
      </c>
      <c r="AD183">
        <f>_xlfn.XLOOKUP(MIS[[#This Row],[TRADING SYMBOL]],[1]Sheet1!$D:$D,[1]Sheet1!$C:$C)</f>
        <v>3.7</v>
      </c>
      <c r="AE183">
        <f>MIS[[#This Row],[OrderAverageTradedPrice]]*MIS[[#This Row],[OrderQuantity]]</f>
        <v>787.5</v>
      </c>
      <c r="AF183">
        <f>MIS[[#This Row],[LTP]]*MIS[[#This Row],[OrderQuantity]]</f>
        <v>832.5</v>
      </c>
      <c r="AG183">
        <f>IF(MIS[[#This Row],[OrderSide]]="SELL",MIS[[#This Row],[VALUE]]-MIS[[#This Row],[LIVE_VALUE]],MIS[[#This Row],[LIVE_VALUE]]-MIS[[#This Row],[VALUE]])</f>
        <v>45</v>
      </c>
      <c r="AH183" t="str" cm="1">
        <f t="array" ref="AH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3" t="str">
        <f>MIS[[#This Row],[TRADING SYMBOL]]</f>
        <v>NIFTY2552226300CE</v>
      </c>
      <c r="AJ183" t="str">
        <f>IF(RIGHT(MIS[[#This Row],[Main/Hedge]],4)="MAIN","MAIN","HEDGE")</f>
        <v>HEDGE</v>
      </c>
      <c r="AK183" t="str" cm="1">
        <f t="array" ref="AK183">_xlfn._xlws.FILTER(Table4[Column1],ISNUMBER(SEARCH(Table4[Column1],MIS[[#This Row],[OrderUniqueIdentifier]])),"")</f>
        <v>VWAP</v>
      </c>
    </row>
    <row r="184" spans="1:37" x14ac:dyDescent="0.25">
      <c r="A184" t="s">
        <v>71</v>
      </c>
      <c r="B184" t="s">
        <v>1272</v>
      </c>
      <c r="C184" t="s">
        <v>1276</v>
      </c>
      <c r="D184" t="s">
        <v>72</v>
      </c>
      <c r="E184" t="s">
        <v>123</v>
      </c>
      <c r="F184" t="s">
        <v>98</v>
      </c>
      <c r="G184" t="s">
        <v>74</v>
      </c>
      <c r="H184" t="s">
        <v>75</v>
      </c>
      <c r="I184" t="s">
        <v>76</v>
      </c>
      <c r="J184" t="s">
        <v>77</v>
      </c>
      <c r="K184">
        <v>40</v>
      </c>
      <c r="L184" t="s">
        <v>77</v>
      </c>
      <c r="M184" t="s">
        <v>78</v>
      </c>
      <c r="N184" t="s">
        <v>545</v>
      </c>
      <c r="O184" t="s">
        <v>520</v>
      </c>
      <c r="P184" t="s">
        <v>467</v>
      </c>
      <c r="Q184" t="s">
        <v>124</v>
      </c>
      <c r="R184" t="s">
        <v>79</v>
      </c>
      <c r="S184" t="s">
        <v>99</v>
      </c>
      <c r="T184" t="s">
        <v>125</v>
      </c>
      <c r="U184" t="s">
        <v>100</v>
      </c>
      <c r="V184" t="s">
        <v>80</v>
      </c>
      <c r="W184">
        <v>78500</v>
      </c>
      <c r="X184" t="s">
        <v>85</v>
      </c>
      <c r="Y184">
        <v>40</v>
      </c>
      <c r="Z184" t="s">
        <v>521</v>
      </c>
      <c r="AA184" t="s">
        <v>471</v>
      </c>
      <c r="AB184" t="s">
        <v>87</v>
      </c>
      <c r="AC184" t="s">
        <v>84</v>
      </c>
      <c r="AD184">
        <f>_xlfn.XLOOKUP(MIS[[#This Row],[TRADING SYMBOL]],[1]Sheet1!$D:$D,[1]Sheet1!$C:$C)</f>
        <v>11.6</v>
      </c>
      <c r="AE184">
        <f>MIS[[#This Row],[OrderAverageTradedPrice]]*MIS[[#This Row],[OrderQuantity]]</f>
        <v>812</v>
      </c>
      <c r="AF184">
        <f>MIS[[#This Row],[LTP]]*MIS[[#This Row],[OrderQuantity]]</f>
        <v>464</v>
      </c>
      <c r="AG184">
        <f>IF(MIS[[#This Row],[OrderSide]]="SELL",MIS[[#This Row],[VALUE]]-MIS[[#This Row],[LIVE_VALUE]],MIS[[#This Row],[LIVE_VALUE]]-MIS[[#This Row],[VALUE]])</f>
        <v>-348</v>
      </c>
      <c r="AH184" t="str" cm="1">
        <f t="array" ref="AH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4" t="str">
        <f>MIS[[#This Row],[TRADING SYMBOL]]</f>
        <v>SENSEX2552078500PE</v>
      </c>
      <c r="AJ184" t="str">
        <f>IF(RIGHT(MIS[[#This Row],[Main/Hedge]],4)="MAIN","MAIN","HEDGE")</f>
        <v>HEDGE</v>
      </c>
      <c r="AK184" t="str" cm="1">
        <f t="array" ref="AK184">_xlfn._xlws.FILTER(Table4[Column1],ISNUMBER(SEARCH(Table4[Column1],MIS[[#This Row],[OrderUniqueIdentifier]])),"")</f>
        <v>XYT</v>
      </c>
    </row>
    <row r="185" spans="1:37" x14ac:dyDescent="0.25">
      <c r="A185" t="s">
        <v>71</v>
      </c>
      <c r="B185" t="s">
        <v>1295</v>
      </c>
      <c r="C185" t="s">
        <v>1298</v>
      </c>
      <c r="D185" t="s">
        <v>72</v>
      </c>
      <c r="E185" t="s">
        <v>465</v>
      </c>
      <c r="F185" t="s">
        <v>98</v>
      </c>
      <c r="G185" t="s">
        <v>74</v>
      </c>
      <c r="H185" t="s">
        <v>75</v>
      </c>
      <c r="I185" t="s">
        <v>76</v>
      </c>
      <c r="J185" t="s">
        <v>77</v>
      </c>
      <c r="K185">
        <v>40</v>
      </c>
      <c r="L185" t="s">
        <v>77</v>
      </c>
      <c r="M185" t="s">
        <v>78</v>
      </c>
      <c r="N185" t="s">
        <v>466</v>
      </c>
      <c r="O185" t="s">
        <v>520</v>
      </c>
      <c r="P185" t="s">
        <v>467</v>
      </c>
      <c r="Q185" t="s">
        <v>469</v>
      </c>
      <c r="R185" t="s">
        <v>79</v>
      </c>
      <c r="S185" t="s">
        <v>99</v>
      </c>
      <c r="T185" t="s">
        <v>470</v>
      </c>
      <c r="U185" t="s">
        <v>100</v>
      </c>
      <c r="V185" t="s">
        <v>80</v>
      </c>
      <c r="W185">
        <v>85900</v>
      </c>
      <c r="X185" t="s">
        <v>81</v>
      </c>
      <c r="Y185">
        <v>40</v>
      </c>
      <c r="Z185" t="s">
        <v>521</v>
      </c>
      <c r="AA185" t="s">
        <v>471</v>
      </c>
      <c r="AB185" t="s">
        <v>83</v>
      </c>
      <c r="AC185" t="s">
        <v>84</v>
      </c>
      <c r="AD185">
        <f>_xlfn.XLOOKUP(MIS[[#This Row],[TRADING SYMBOL]],[1]Sheet1!$D:$D,[1]Sheet1!$C:$C)</f>
        <v>6.35</v>
      </c>
      <c r="AE185">
        <f>MIS[[#This Row],[OrderAverageTradedPrice]]*MIS[[#This Row],[OrderQuantity]]</f>
        <v>288</v>
      </c>
      <c r="AF185">
        <f>MIS[[#This Row],[LTP]]*MIS[[#This Row],[OrderQuantity]]</f>
        <v>254</v>
      </c>
      <c r="AG185">
        <f>IF(MIS[[#This Row],[OrderSide]]="SELL",MIS[[#This Row],[VALUE]]-MIS[[#This Row],[LIVE_VALUE]],MIS[[#This Row],[LIVE_VALUE]]-MIS[[#This Row],[VALUE]])</f>
        <v>-34</v>
      </c>
      <c r="AH185" t="str" cm="1">
        <f t="array" ref="AH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5" t="str">
        <f>MIS[[#This Row],[TRADING SYMBOL]]</f>
        <v>SENSEX2552085900CE</v>
      </c>
      <c r="AJ185" t="str">
        <f>IF(RIGHT(MIS[[#This Row],[Main/Hedge]],4)="MAIN","MAIN","HEDGE")</f>
        <v>HEDGE</v>
      </c>
      <c r="AK185" t="str" cm="1">
        <f t="array" ref="AK185">_xlfn._xlws.FILTER(Table4[Column1],ISNUMBER(SEARCH(Table4[Column1],MIS[[#This Row],[OrderUniqueIdentifier]])),"")</f>
        <v>XYT</v>
      </c>
    </row>
    <row r="186" spans="1:37" x14ac:dyDescent="0.25">
      <c r="A186" t="s">
        <v>71</v>
      </c>
      <c r="B186" t="s">
        <v>1326</v>
      </c>
      <c r="C186" t="s">
        <v>1327</v>
      </c>
      <c r="D186" t="s">
        <v>72</v>
      </c>
      <c r="E186" t="s">
        <v>456</v>
      </c>
      <c r="F186" t="s">
        <v>73</v>
      </c>
      <c r="G186" t="s">
        <v>74</v>
      </c>
      <c r="H186" t="s">
        <v>75</v>
      </c>
      <c r="I186" t="s">
        <v>76</v>
      </c>
      <c r="J186" t="s">
        <v>77</v>
      </c>
      <c r="K186">
        <v>75</v>
      </c>
      <c r="L186" t="s">
        <v>77</v>
      </c>
      <c r="M186" t="s">
        <v>78</v>
      </c>
      <c r="N186" t="s">
        <v>188</v>
      </c>
      <c r="O186" t="s">
        <v>520</v>
      </c>
      <c r="P186" t="s">
        <v>467</v>
      </c>
      <c r="Q186" t="s">
        <v>458</v>
      </c>
      <c r="R186" t="s">
        <v>79</v>
      </c>
      <c r="S186" t="s">
        <v>24</v>
      </c>
      <c r="T186" t="s">
        <v>459</v>
      </c>
      <c r="U186" t="s">
        <v>43</v>
      </c>
      <c r="V186" t="s">
        <v>80</v>
      </c>
      <c r="W186">
        <v>26300</v>
      </c>
      <c r="X186" t="s">
        <v>81</v>
      </c>
      <c r="Y186">
        <v>75</v>
      </c>
      <c r="Z186" t="s">
        <v>521</v>
      </c>
      <c r="AA186" t="s">
        <v>471</v>
      </c>
      <c r="AB186" t="s">
        <v>83</v>
      </c>
      <c r="AC186" t="s">
        <v>84</v>
      </c>
      <c r="AD186">
        <f>_xlfn.XLOOKUP(MIS[[#This Row],[TRADING SYMBOL]],[1]Sheet1!$D:$D,[1]Sheet1!$C:$C)</f>
        <v>3.7</v>
      </c>
      <c r="AE186">
        <f>MIS[[#This Row],[OrderAverageTradedPrice]]*MIS[[#This Row],[OrderQuantity]]</f>
        <v>262.5</v>
      </c>
      <c r="AF186">
        <f>MIS[[#This Row],[LTP]]*MIS[[#This Row],[OrderQuantity]]</f>
        <v>277.5</v>
      </c>
      <c r="AG186">
        <f>IF(MIS[[#This Row],[OrderSide]]="SELL",MIS[[#This Row],[VALUE]]-MIS[[#This Row],[LIVE_VALUE]],MIS[[#This Row],[LIVE_VALUE]]-MIS[[#This Row],[VALUE]])</f>
        <v>15</v>
      </c>
      <c r="AH186" t="str" cm="1">
        <f t="array" ref="AH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6" t="str">
        <f>MIS[[#This Row],[TRADING SYMBOL]]</f>
        <v>NIFTY2552226300CE</v>
      </c>
      <c r="AJ186" t="str">
        <f>IF(RIGHT(MIS[[#This Row],[Main/Hedge]],4)="MAIN","MAIN","HEDGE")</f>
        <v>HEDGE</v>
      </c>
      <c r="AK186" t="str" cm="1">
        <f t="array" ref="AK186">_xlfn._xlws.FILTER(Table4[Column1],ISNUMBER(SEARCH(Table4[Column1],MIS[[#This Row],[OrderUniqueIdentifier]])),"")</f>
        <v>VWAP</v>
      </c>
    </row>
    <row r="187" spans="1:37" x14ac:dyDescent="0.25">
      <c r="A187" t="s">
        <v>71</v>
      </c>
      <c r="B187" t="s">
        <v>1326</v>
      </c>
      <c r="C187" t="s">
        <v>1328</v>
      </c>
      <c r="D187" t="s">
        <v>72</v>
      </c>
      <c r="E187" t="s">
        <v>461</v>
      </c>
      <c r="F187" t="s">
        <v>73</v>
      </c>
      <c r="G187" t="s">
        <v>74</v>
      </c>
      <c r="H187" t="s">
        <v>75</v>
      </c>
      <c r="I187" t="s">
        <v>76</v>
      </c>
      <c r="J187" t="s">
        <v>77</v>
      </c>
      <c r="K187">
        <v>75</v>
      </c>
      <c r="L187" t="s">
        <v>77</v>
      </c>
      <c r="M187" t="s">
        <v>78</v>
      </c>
      <c r="N187" t="s">
        <v>153</v>
      </c>
      <c r="O187" t="s">
        <v>467</v>
      </c>
      <c r="P187" t="s">
        <v>467</v>
      </c>
      <c r="Q187" t="s">
        <v>462</v>
      </c>
      <c r="R187" t="s">
        <v>79</v>
      </c>
      <c r="S187" t="s">
        <v>24</v>
      </c>
      <c r="T187" t="s">
        <v>463</v>
      </c>
      <c r="U187" t="s">
        <v>43</v>
      </c>
      <c r="V187" t="s">
        <v>80</v>
      </c>
      <c r="W187">
        <v>23700</v>
      </c>
      <c r="X187" t="s">
        <v>85</v>
      </c>
      <c r="Y187">
        <v>75</v>
      </c>
      <c r="Z187" t="s">
        <v>471</v>
      </c>
      <c r="AA187" t="s">
        <v>471</v>
      </c>
      <c r="AB187" t="s">
        <v>87</v>
      </c>
      <c r="AC187" t="s">
        <v>84</v>
      </c>
      <c r="AD187">
        <f>_xlfn.XLOOKUP(MIS[[#This Row],[TRADING SYMBOL]],[1]Sheet1!$D:$D,[1]Sheet1!$C:$C)</f>
        <v>7.6</v>
      </c>
      <c r="AE187">
        <f>MIS[[#This Row],[OrderAverageTradedPrice]]*MIS[[#This Row],[OrderQuantity]]</f>
        <v>862.5</v>
      </c>
      <c r="AF187">
        <f>MIS[[#This Row],[LTP]]*MIS[[#This Row],[OrderQuantity]]</f>
        <v>570</v>
      </c>
      <c r="AG187">
        <f>IF(MIS[[#This Row],[OrderSide]]="SELL",MIS[[#This Row],[VALUE]]-MIS[[#This Row],[LIVE_VALUE]],MIS[[#This Row],[LIVE_VALUE]]-MIS[[#This Row],[VALUE]])</f>
        <v>-292.5</v>
      </c>
      <c r="AH187" t="str" cm="1">
        <f t="array" ref="AH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7" t="str">
        <f>MIS[[#This Row],[TRADING SYMBOL]]</f>
        <v>NIFTY2552223700PE</v>
      </c>
      <c r="AJ187" t="str">
        <f>IF(RIGHT(MIS[[#This Row],[Main/Hedge]],4)="MAIN","MAIN","HEDGE")</f>
        <v>HEDGE</v>
      </c>
      <c r="AK187" t="str" cm="1">
        <f t="array" ref="AK187">_xlfn._xlws.FILTER(Table4[Column1],ISNUMBER(SEARCH(Table4[Column1],MIS[[#This Row],[OrderUniqueIdentifier]])),"")</f>
        <v>VWAP</v>
      </c>
    </row>
    <row r="188" spans="1:37" x14ac:dyDescent="0.25">
      <c r="A188" t="s">
        <v>71</v>
      </c>
      <c r="B188" t="s">
        <v>1326</v>
      </c>
      <c r="C188" t="s">
        <v>1330</v>
      </c>
      <c r="D188" t="s">
        <v>72</v>
      </c>
      <c r="E188" t="s">
        <v>123</v>
      </c>
      <c r="F188" t="s">
        <v>98</v>
      </c>
      <c r="G188" t="s">
        <v>74</v>
      </c>
      <c r="H188" t="s">
        <v>75</v>
      </c>
      <c r="I188" t="s">
        <v>76</v>
      </c>
      <c r="J188" t="s">
        <v>77</v>
      </c>
      <c r="K188">
        <v>20</v>
      </c>
      <c r="L188" t="s">
        <v>77</v>
      </c>
      <c r="M188" t="s">
        <v>78</v>
      </c>
      <c r="N188" t="s">
        <v>487</v>
      </c>
      <c r="O188" t="s">
        <v>520</v>
      </c>
      <c r="P188" t="s">
        <v>467</v>
      </c>
      <c r="Q188" t="s">
        <v>124</v>
      </c>
      <c r="R188" t="s">
        <v>79</v>
      </c>
      <c r="S188" t="s">
        <v>99</v>
      </c>
      <c r="T188" t="s">
        <v>125</v>
      </c>
      <c r="U188" t="s">
        <v>100</v>
      </c>
      <c r="V188" t="s">
        <v>80</v>
      </c>
      <c r="W188">
        <v>78500</v>
      </c>
      <c r="X188" t="s">
        <v>85</v>
      </c>
      <c r="Y188">
        <v>20</v>
      </c>
      <c r="Z188" t="s">
        <v>521</v>
      </c>
      <c r="AA188" t="s">
        <v>471</v>
      </c>
      <c r="AB188" t="s">
        <v>87</v>
      </c>
      <c r="AC188" t="s">
        <v>84</v>
      </c>
      <c r="AD188">
        <f>_xlfn.XLOOKUP(MIS[[#This Row],[TRADING SYMBOL]],[1]Sheet1!$D:$D,[1]Sheet1!$C:$C)</f>
        <v>11.6</v>
      </c>
      <c r="AE188">
        <f>MIS[[#This Row],[OrderAverageTradedPrice]]*MIS[[#This Row],[OrderQuantity]]</f>
        <v>407</v>
      </c>
      <c r="AF188">
        <f>MIS[[#This Row],[LTP]]*MIS[[#This Row],[OrderQuantity]]</f>
        <v>232</v>
      </c>
      <c r="AG188">
        <f>IF(MIS[[#This Row],[OrderSide]]="SELL",MIS[[#This Row],[VALUE]]-MIS[[#This Row],[LIVE_VALUE]],MIS[[#This Row],[LIVE_VALUE]]-MIS[[#This Row],[VALUE]])</f>
        <v>-175</v>
      </c>
      <c r="AH188" t="str" cm="1">
        <f t="array" ref="AH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8" t="str">
        <f>MIS[[#This Row],[TRADING SYMBOL]]</f>
        <v>SENSEX2552078500PE</v>
      </c>
      <c r="AJ188" t="str">
        <f>IF(RIGHT(MIS[[#This Row],[Main/Hedge]],4)="MAIN","MAIN","HEDGE")</f>
        <v>HEDGE</v>
      </c>
      <c r="AK188" t="str" cm="1">
        <f t="array" ref="AK188">_xlfn._xlws.FILTER(Table4[Column1],ISNUMBER(SEARCH(Table4[Column1],MIS[[#This Row],[OrderUniqueIdentifier]])),"")</f>
        <v>XYT</v>
      </c>
    </row>
    <row r="189" spans="1:37" x14ac:dyDescent="0.25">
      <c r="A189" t="s">
        <v>1555</v>
      </c>
      <c r="B189" t="s">
        <v>1556</v>
      </c>
      <c r="C189" t="s">
        <v>1557</v>
      </c>
      <c r="D189" t="s">
        <v>72</v>
      </c>
      <c r="E189" t="s">
        <v>465</v>
      </c>
      <c r="F189" t="s">
        <v>98</v>
      </c>
      <c r="G189" t="s">
        <v>74</v>
      </c>
      <c r="H189" t="s">
        <v>93</v>
      </c>
      <c r="I189" t="s">
        <v>76</v>
      </c>
      <c r="J189" t="s">
        <v>586</v>
      </c>
      <c r="K189">
        <v>280</v>
      </c>
      <c r="L189" t="s">
        <v>77</v>
      </c>
      <c r="M189" t="s">
        <v>78</v>
      </c>
      <c r="N189" t="s">
        <v>586</v>
      </c>
      <c r="O189" t="s">
        <v>520</v>
      </c>
      <c r="P189" t="s">
        <v>467</v>
      </c>
      <c r="Q189" t="s">
        <v>469</v>
      </c>
      <c r="R189" t="s">
        <v>79</v>
      </c>
      <c r="S189" t="s">
        <v>99</v>
      </c>
      <c r="T189" t="s">
        <v>470</v>
      </c>
      <c r="U189" t="s">
        <v>100</v>
      </c>
      <c r="V189" t="s">
        <v>80</v>
      </c>
      <c r="W189">
        <v>85900</v>
      </c>
      <c r="X189" t="s">
        <v>81</v>
      </c>
      <c r="Y189">
        <v>280</v>
      </c>
      <c r="Z189" t="s">
        <v>521</v>
      </c>
      <c r="AA189" t="s">
        <v>471</v>
      </c>
      <c r="AB189" t="s">
        <v>83</v>
      </c>
      <c r="AC189" t="s">
        <v>84</v>
      </c>
      <c r="AD189">
        <f>_xlfn.XLOOKUP(MIS[[#This Row],[TRADING SYMBOL]],[1]Sheet1!$D:$D,[1]Sheet1!$C:$C)</f>
        <v>6.35</v>
      </c>
      <c r="AE189">
        <f>MIS[[#This Row],[OrderAverageTradedPrice]]*MIS[[#This Row],[OrderQuantity]]</f>
        <v>2002</v>
      </c>
      <c r="AF189">
        <f>MIS[[#This Row],[LTP]]*MIS[[#This Row],[OrderQuantity]]</f>
        <v>1778</v>
      </c>
      <c r="AG189">
        <f>IF(MIS[[#This Row],[OrderSide]]="SELL",MIS[[#This Row],[VALUE]]-MIS[[#This Row],[LIVE_VALUE]],MIS[[#This Row],[LIVE_VALUE]]-MIS[[#This Row],[VALUE]])</f>
        <v>-224</v>
      </c>
      <c r="AH189" t="str" cm="1">
        <f t="array" ref="AH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9" t="str">
        <f>MIS[[#This Row],[TRADING SYMBOL]]</f>
        <v>SENSEX2552085900CE</v>
      </c>
      <c r="AJ189" t="str">
        <f>IF(RIGHT(MIS[[#This Row],[Main/Hedge]],4)="MAIN","MAIN","HEDGE")</f>
        <v>HEDGE</v>
      </c>
      <c r="AK189" t="str" cm="1">
        <f t="array" ref="AK189">_xlfn._xlws.FILTER(Table4[Column1],ISNUMBER(SEARCH(Table4[Column1],MIS[[#This Row],[OrderUniqueIdentifier]])),"")</f>
        <v>XYT</v>
      </c>
    </row>
    <row r="190" spans="1:37" x14ac:dyDescent="0.25">
      <c r="A190" t="s">
        <v>1555</v>
      </c>
      <c r="B190" t="s">
        <v>1556</v>
      </c>
      <c r="C190" t="s">
        <v>1558</v>
      </c>
      <c r="D190" t="s">
        <v>72</v>
      </c>
      <c r="E190" t="s">
        <v>501</v>
      </c>
      <c r="F190" t="s">
        <v>98</v>
      </c>
      <c r="G190" t="s">
        <v>74</v>
      </c>
      <c r="H190" t="s">
        <v>93</v>
      </c>
      <c r="I190" t="s">
        <v>76</v>
      </c>
      <c r="J190" t="s">
        <v>1050</v>
      </c>
      <c r="K190">
        <v>280</v>
      </c>
      <c r="L190" t="s">
        <v>77</v>
      </c>
      <c r="M190" t="s">
        <v>78</v>
      </c>
      <c r="N190" t="s">
        <v>719</v>
      </c>
      <c r="O190" t="s">
        <v>520</v>
      </c>
      <c r="P190" t="s">
        <v>467</v>
      </c>
      <c r="Q190" t="s">
        <v>504</v>
      </c>
      <c r="R190" t="s">
        <v>79</v>
      </c>
      <c r="S190" t="s">
        <v>99</v>
      </c>
      <c r="T190" t="s">
        <v>505</v>
      </c>
      <c r="U190" t="s">
        <v>100</v>
      </c>
      <c r="V190" t="s">
        <v>80</v>
      </c>
      <c r="W190">
        <v>78400</v>
      </c>
      <c r="X190" t="s">
        <v>85</v>
      </c>
      <c r="Y190">
        <v>280</v>
      </c>
      <c r="Z190" t="s">
        <v>521</v>
      </c>
      <c r="AA190" t="s">
        <v>471</v>
      </c>
      <c r="AB190" t="s">
        <v>87</v>
      </c>
      <c r="AC190" t="s">
        <v>84</v>
      </c>
      <c r="AD190">
        <f>_xlfn.XLOOKUP(MIS[[#This Row],[TRADING SYMBOL]],[1]Sheet1!$D:$D,[1]Sheet1!$C:$C)</f>
        <v>11.1</v>
      </c>
      <c r="AE190">
        <f>MIS[[#This Row],[OrderAverageTradedPrice]]*MIS[[#This Row],[OrderQuantity]]</f>
        <v>5446</v>
      </c>
      <c r="AF190">
        <f>MIS[[#This Row],[LTP]]*MIS[[#This Row],[OrderQuantity]]</f>
        <v>3108</v>
      </c>
      <c r="AG190">
        <f>IF(MIS[[#This Row],[OrderSide]]="SELL",MIS[[#This Row],[VALUE]]-MIS[[#This Row],[LIVE_VALUE]],MIS[[#This Row],[LIVE_VALUE]]-MIS[[#This Row],[VALUE]])</f>
        <v>-2338</v>
      </c>
      <c r="AH190" t="str" cm="1">
        <f t="array" ref="AH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0" t="str">
        <f>MIS[[#This Row],[TRADING SYMBOL]]</f>
        <v>SENSEX2552078400PE</v>
      </c>
      <c r="AJ190" t="str">
        <f>IF(RIGHT(MIS[[#This Row],[Main/Hedge]],4)="MAIN","MAIN","HEDGE")</f>
        <v>HEDGE</v>
      </c>
      <c r="AK190" t="str" cm="1">
        <f t="array" ref="AK190">_xlfn._xlws.FILTER(Table4[Column1],ISNUMBER(SEARCH(Table4[Column1],MIS[[#This Row],[OrderUniqueIdentifier]])),"")</f>
        <v>XYT</v>
      </c>
    </row>
    <row r="191" spans="1:37" x14ac:dyDescent="0.25">
      <c r="A191" t="s">
        <v>1555</v>
      </c>
      <c r="B191" t="s">
        <v>1577</v>
      </c>
      <c r="C191" t="s">
        <v>1579</v>
      </c>
      <c r="D191" t="s">
        <v>72</v>
      </c>
      <c r="E191" t="s">
        <v>501</v>
      </c>
      <c r="F191" t="s">
        <v>98</v>
      </c>
      <c r="G191" t="s">
        <v>74</v>
      </c>
      <c r="H191" t="s">
        <v>93</v>
      </c>
      <c r="I191" t="s">
        <v>76</v>
      </c>
      <c r="J191" t="s">
        <v>1321</v>
      </c>
      <c r="K191">
        <v>260</v>
      </c>
      <c r="L191" t="s">
        <v>77</v>
      </c>
      <c r="M191" t="s">
        <v>78</v>
      </c>
      <c r="N191" t="s">
        <v>1580</v>
      </c>
      <c r="O191" t="s">
        <v>520</v>
      </c>
      <c r="P191" t="s">
        <v>467</v>
      </c>
      <c r="Q191" t="s">
        <v>504</v>
      </c>
      <c r="R191" t="s">
        <v>79</v>
      </c>
      <c r="S191" t="s">
        <v>99</v>
      </c>
      <c r="T191" t="s">
        <v>505</v>
      </c>
      <c r="U191" t="s">
        <v>100</v>
      </c>
      <c r="V191" t="s">
        <v>80</v>
      </c>
      <c r="W191">
        <v>78400</v>
      </c>
      <c r="X191" t="s">
        <v>85</v>
      </c>
      <c r="Y191">
        <v>260</v>
      </c>
      <c r="Z191" t="s">
        <v>521</v>
      </c>
      <c r="AA191" t="s">
        <v>471</v>
      </c>
      <c r="AB191" t="s">
        <v>87</v>
      </c>
      <c r="AC191" t="s">
        <v>84</v>
      </c>
      <c r="AD191">
        <f>_xlfn.XLOOKUP(MIS[[#This Row],[TRADING SYMBOL]],[1]Sheet1!$D:$D,[1]Sheet1!$C:$C)</f>
        <v>11.1</v>
      </c>
      <c r="AE191">
        <f>MIS[[#This Row],[OrderAverageTradedPrice]]*MIS[[#This Row],[OrderQuantity]]</f>
        <v>5032.9999999999982</v>
      </c>
      <c r="AF191">
        <f>MIS[[#This Row],[LTP]]*MIS[[#This Row],[OrderQuantity]]</f>
        <v>2886</v>
      </c>
      <c r="AG191">
        <f>IF(MIS[[#This Row],[OrderSide]]="SELL",MIS[[#This Row],[VALUE]]-MIS[[#This Row],[LIVE_VALUE]],MIS[[#This Row],[LIVE_VALUE]]-MIS[[#This Row],[VALUE]])</f>
        <v>-2146.9999999999982</v>
      </c>
      <c r="AH191" t="str" cm="1">
        <f t="array" ref="AH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1" t="str">
        <f>MIS[[#This Row],[TRADING SYMBOL]]</f>
        <v>SENSEX2552078400PE</v>
      </c>
      <c r="AJ191" t="str">
        <f>IF(RIGHT(MIS[[#This Row],[Main/Hedge]],4)="MAIN","MAIN","HEDGE")</f>
        <v>HEDGE</v>
      </c>
      <c r="AK191" t="str" cm="1">
        <f t="array" ref="AK191">_xlfn._xlws.FILTER(Table4[Column1],ISNUMBER(SEARCH(Table4[Column1],MIS[[#This Row],[OrderUniqueIdentifier]])),"")</f>
        <v>XYT</v>
      </c>
    </row>
    <row r="192" spans="1:37" x14ac:dyDescent="0.25">
      <c r="A192" t="s">
        <v>1555</v>
      </c>
      <c r="B192" t="s">
        <v>1589</v>
      </c>
      <c r="C192" t="s">
        <v>1591</v>
      </c>
      <c r="D192" t="s">
        <v>72</v>
      </c>
      <c r="E192" t="s">
        <v>501</v>
      </c>
      <c r="F192" t="s">
        <v>98</v>
      </c>
      <c r="G192" t="s">
        <v>74</v>
      </c>
      <c r="H192" t="s">
        <v>93</v>
      </c>
      <c r="I192" t="s">
        <v>76</v>
      </c>
      <c r="J192" t="s">
        <v>1050</v>
      </c>
      <c r="K192">
        <v>60</v>
      </c>
      <c r="L192" t="s">
        <v>77</v>
      </c>
      <c r="M192" t="s">
        <v>78</v>
      </c>
      <c r="N192" t="s">
        <v>1050</v>
      </c>
      <c r="O192" t="s">
        <v>520</v>
      </c>
      <c r="P192" t="s">
        <v>467</v>
      </c>
      <c r="Q192" t="s">
        <v>504</v>
      </c>
      <c r="R192" t="s">
        <v>79</v>
      </c>
      <c r="S192" t="s">
        <v>99</v>
      </c>
      <c r="T192" t="s">
        <v>505</v>
      </c>
      <c r="U192" t="s">
        <v>100</v>
      </c>
      <c r="V192" t="s">
        <v>80</v>
      </c>
      <c r="W192">
        <v>78400</v>
      </c>
      <c r="X192" t="s">
        <v>85</v>
      </c>
      <c r="Y192">
        <v>60</v>
      </c>
      <c r="Z192" t="s">
        <v>521</v>
      </c>
      <c r="AA192" t="s">
        <v>471</v>
      </c>
      <c r="AB192" t="s">
        <v>87</v>
      </c>
      <c r="AC192" t="s">
        <v>84</v>
      </c>
      <c r="AD192">
        <f>_xlfn.XLOOKUP(MIS[[#This Row],[TRADING SYMBOL]],[1]Sheet1!$D:$D,[1]Sheet1!$C:$C)</f>
        <v>11.1</v>
      </c>
      <c r="AE192">
        <f>MIS[[#This Row],[OrderAverageTradedPrice]]*MIS[[#This Row],[OrderQuantity]]</f>
        <v>1164</v>
      </c>
      <c r="AF192">
        <f>MIS[[#This Row],[LTP]]*MIS[[#This Row],[OrderQuantity]]</f>
        <v>666</v>
      </c>
      <c r="AG192">
        <f>IF(MIS[[#This Row],[OrderSide]]="SELL",MIS[[#This Row],[VALUE]]-MIS[[#This Row],[LIVE_VALUE]],MIS[[#This Row],[LIVE_VALUE]]-MIS[[#This Row],[VALUE]])</f>
        <v>-498</v>
      </c>
      <c r="AH192" t="str" cm="1">
        <f t="array" ref="AH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2" t="str">
        <f>MIS[[#This Row],[TRADING SYMBOL]]</f>
        <v>SENSEX2552078400PE</v>
      </c>
      <c r="AJ192" t="str">
        <f>IF(RIGHT(MIS[[#This Row],[Main/Hedge]],4)="MAIN","MAIN","HEDGE")</f>
        <v>HEDGE</v>
      </c>
      <c r="AK192" t="str" cm="1">
        <f t="array" ref="AK192">_xlfn._xlws.FILTER(Table4[Column1],ISNUMBER(SEARCH(Table4[Column1],MIS[[#This Row],[OrderUniqueIdentifier]])),"")</f>
        <v>XYT</v>
      </c>
    </row>
    <row r="193" spans="1:37" x14ac:dyDescent="0.25">
      <c r="A193" t="s">
        <v>1555</v>
      </c>
      <c r="B193" t="s">
        <v>1631</v>
      </c>
      <c r="C193" t="s">
        <v>1632</v>
      </c>
      <c r="D193" t="s">
        <v>72</v>
      </c>
      <c r="E193" t="s">
        <v>465</v>
      </c>
      <c r="F193" t="s">
        <v>98</v>
      </c>
      <c r="G193" t="s">
        <v>74</v>
      </c>
      <c r="H193" t="s">
        <v>93</v>
      </c>
      <c r="I193" t="s">
        <v>76</v>
      </c>
      <c r="J193" t="s">
        <v>466</v>
      </c>
      <c r="K193">
        <v>80</v>
      </c>
      <c r="L193" t="s">
        <v>77</v>
      </c>
      <c r="M193" t="s">
        <v>78</v>
      </c>
      <c r="N193" t="s">
        <v>466</v>
      </c>
      <c r="O193" t="s">
        <v>467</v>
      </c>
      <c r="P193" t="s">
        <v>467</v>
      </c>
      <c r="Q193" t="s">
        <v>469</v>
      </c>
      <c r="R193" t="s">
        <v>79</v>
      </c>
      <c r="S193" t="s">
        <v>99</v>
      </c>
      <c r="T193" t="s">
        <v>470</v>
      </c>
      <c r="U193" t="s">
        <v>100</v>
      </c>
      <c r="V193" t="s">
        <v>80</v>
      </c>
      <c r="W193">
        <v>85900</v>
      </c>
      <c r="X193" t="s">
        <v>81</v>
      </c>
      <c r="Y193">
        <v>80</v>
      </c>
      <c r="Z193" t="s">
        <v>471</v>
      </c>
      <c r="AA193" t="s">
        <v>471</v>
      </c>
      <c r="AB193" t="s">
        <v>83</v>
      </c>
      <c r="AC193" t="s">
        <v>84</v>
      </c>
      <c r="AD193">
        <f>_xlfn.XLOOKUP(MIS[[#This Row],[TRADING SYMBOL]],[1]Sheet1!$D:$D,[1]Sheet1!$C:$C)</f>
        <v>6.35</v>
      </c>
      <c r="AE193">
        <f>MIS[[#This Row],[OrderAverageTradedPrice]]*MIS[[#This Row],[OrderQuantity]]</f>
        <v>576</v>
      </c>
      <c r="AF193">
        <f>MIS[[#This Row],[LTP]]*MIS[[#This Row],[OrderQuantity]]</f>
        <v>508</v>
      </c>
      <c r="AG193">
        <f>IF(MIS[[#This Row],[OrderSide]]="SELL",MIS[[#This Row],[VALUE]]-MIS[[#This Row],[LIVE_VALUE]],MIS[[#This Row],[LIVE_VALUE]]-MIS[[#This Row],[VALUE]])</f>
        <v>-68</v>
      </c>
      <c r="AH193" t="str" cm="1">
        <f t="array" ref="AH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3" t="str">
        <f>MIS[[#This Row],[TRADING SYMBOL]]</f>
        <v>SENSEX2552085900CE</v>
      </c>
      <c r="AJ193" t="str">
        <f>IF(RIGHT(MIS[[#This Row],[Main/Hedge]],4)="MAIN","MAIN","HEDGE")</f>
        <v>HEDGE</v>
      </c>
      <c r="AK193" t="str" cm="1">
        <f t="array" ref="AK193">_xlfn._xlws.FILTER(Table4[Column1],ISNUMBER(SEARCH(Table4[Column1],MIS[[#This Row],[OrderUniqueIdentifier]])),"")</f>
        <v>XYT</v>
      </c>
    </row>
    <row r="194" spans="1:37" x14ac:dyDescent="0.25">
      <c r="A194" t="s">
        <v>1555</v>
      </c>
      <c r="B194" t="s">
        <v>1631</v>
      </c>
      <c r="C194" t="s">
        <v>1633</v>
      </c>
      <c r="D194" t="s">
        <v>72</v>
      </c>
      <c r="E194" t="s">
        <v>501</v>
      </c>
      <c r="F194" t="s">
        <v>98</v>
      </c>
      <c r="G194" t="s">
        <v>74</v>
      </c>
      <c r="H194" t="s">
        <v>93</v>
      </c>
      <c r="I194" t="s">
        <v>76</v>
      </c>
      <c r="J194" t="s">
        <v>719</v>
      </c>
      <c r="K194">
        <v>80</v>
      </c>
      <c r="L194" t="s">
        <v>77</v>
      </c>
      <c r="M194" t="s">
        <v>78</v>
      </c>
      <c r="N194" t="s">
        <v>535</v>
      </c>
      <c r="O194" t="s">
        <v>467</v>
      </c>
      <c r="P194" t="s">
        <v>467</v>
      </c>
      <c r="Q194" t="s">
        <v>504</v>
      </c>
      <c r="R194" t="s">
        <v>79</v>
      </c>
      <c r="S194" t="s">
        <v>99</v>
      </c>
      <c r="T194" t="s">
        <v>505</v>
      </c>
      <c r="U194" t="s">
        <v>100</v>
      </c>
      <c r="V194" t="s">
        <v>80</v>
      </c>
      <c r="W194">
        <v>78400</v>
      </c>
      <c r="X194" t="s">
        <v>85</v>
      </c>
      <c r="Y194">
        <v>80</v>
      </c>
      <c r="Z194" t="s">
        <v>471</v>
      </c>
      <c r="AA194" t="s">
        <v>471</v>
      </c>
      <c r="AB194" t="s">
        <v>87</v>
      </c>
      <c r="AC194" t="s">
        <v>84</v>
      </c>
      <c r="AD194">
        <f>_xlfn.XLOOKUP(MIS[[#This Row],[TRADING SYMBOL]],[1]Sheet1!$D:$D,[1]Sheet1!$C:$C)</f>
        <v>11.1</v>
      </c>
      <c r="AE194">
        <f>MIS[[#This Row],[OrderAverageTradedPrice]]*MIS[[#This Row],[OrderQuantity]]</f>
        <v>1560</v>
      </c>
      <c r="AF194">
        <f>MIS[[#This Row],[LTP]]*MIS[[#This Row],[OrderQuantity]]</f>
        <v>888</v>
      </c>
      <c r="AG194">
        <f>IF(MIS[[#This Row],[OrderSide]]="SELL",MIS[[#This Row],[VALUE]]-MIS[[#This Row],[LIVE_VALUE]],MIS[[#This Row],[LIVE_VALUE]]-MIS[[#This Row],[VALUE]])</f>
        <v>-672</v>
      </c>
      <c r="AH194" t="str" cm="1">
        <f t="array" ref="AH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4" t="str">
        <f>MIS[[#This Row],[TRADING SYMBOL]]</f>
        <v>SENSEX2552078400PE</v>
      </c>
      <c r="AJ194" t="str">
        <f>IF(RIGHT(MIS[[#This Row],[Main/Hedge]],4)="MAIN","MAIN","HEDGE")</f>
        <v>HEDGE</v>
      </c>
      <c r="AK194" t="str" cm="1">
        <f t="array" ref="AK194">_xlfn._xlws.FILTER(Table4[Column1],ISNUMBER(SEARCH(Table4[Column1],MIS[[#This Row],[OrderUniqueIdentifier]])),"")</f>
        <v>XYT</v>
      </c>
    </row>
    <row r="195" spans="1:37" x14ac:dyDescent="0.25">
      <c r="A195" t="s">
        <v>1555</v>
      </c>
      <c r="B195" t="s">
        <v>1640</v>
      </c>
      <c r="C195" t="s">
        <v>1641</v>
      </c>
      <c r="D195" t="s">
        <v>72</v>
      </c>
      <c r="E195" t="s">
        <v>465</v>
      </c>
      <c r="F195" t="s">
        <v>98</v>
      </c>
      <c r="G195" t="s">
        <v>74</v>
      </c>
      <c r="H195" t="s">
        <v>93</v>
      </c>
      <c r="I195" t="s">
        <v>76</v>
      </c>
      <c r="J195" t="s">
        <v>466</v>
      </c>
      <c r="K195">
        <v>80</v>
      </c>
      <c r="L195" t="s">
        <v>77</v>
      </c>
      <c r="M195" t="s">
        <v>78</v>
      </c>
      <c r="N195" t="s">
        <v>466</v>
      </c>
      <c r="O195" t="s">
        <v>520</v>
      </c>
      <c r="P195" t="s">
        <v>467</v>
      </c>
      <c r="Q195" t="s">
        <v>469</v>
      </c>
      <c r="R195" t="s">
        <v>79</v>
      </c>
      <c r="S195" t="s">
        <v>99</v>
      </c>
      <c r="T195" t="s">
        <v>470</v>
      </c>
      <c r="U195" t="s">
        <v>100</v>
      </c>
      <c r="V195" t="s">
        <v>80</v>
      </c>
      <c r="W195">
        <v>85900</v>
      </c>
      <c r="X195" t="s">
        <v>81</v>
      </c>
      <c r="Y195">
        <v>80</v>
      </c>
      <c r="Z195" t="s">
        <v>521</v>
      </c>
      <c r="AA195" t="s">
        <v>471</v>
      </c>
      <c r="AB195" t="s">
        <v>83</v>
      </c>
      <c r="AC195" t="s">
        <v>84</v>
      </c>
      <c r="AD195">
        <f>_xlfn.XLOOKUP(MIS[[#This Row],[TRADING SYMBOL]],[1]Sheet1!$D:$D,[1]Sheet1!$C:$C)</f>
        <v>6.35</v>
      </c>
      <c r="AE195">
        <f>MIS[[#This Row],[OrderAverageTradedPrice]]*MIS[[#This Row],[OrderQuantity]]</f>
        <v>576</v>
      </c>
      <c r="AF195">
        <f>MIS[[#This Row],[LTP]]*MIS[[#This Row],[OrderQuantity]]</f>
        <v>508</v>
      </c>
      <c r="AG195">
        <f>IF(MIS[[#This Row],[OrderSide]]="SELL",MIS[[#This Row],[VALUE]]-MIS[[#This Row],[LIVE_VALUE]],MIS[[#This Row],[LIVE_VALUE]]-MIS[[#This Row],[VALUE]])</f>
        <v>-68</v>
      </c>
      <c r="AH195" t="str" cm="1">
        <f t="array" ref="AH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5" t="str">
        <f>MIS[[#This Row],[TRADING SYMBOL]]</f>
        <v>SENSEX2552085900CE</v>
      </c>
      <c r="AJ195" t="str">
        <f>IF(RIGHT(MIS[[#This Row],[Main/Hedge]],4)="MAIN","MAIN","HEDGE")</f>
        <v>HEDGE</v>
      </c>
      <c r="AK195" t="str" cm="1">
        <f t="array" ref="AK195">_xlfn._xlws.FILTER(Table4[Column1],ISNUMBER(SEARCH(Table4[Column1],MIS[[#This Row],[OrderUniqueIdentifier]])),"")</f>
        <v>XYT</v>
      </c>
    </row>
    <row r="196" spans="1:37" x14ac:dyDescent="0.25">
      <c r="A196" t="s">
        <v>1555</v>
      </c>
      <c r="B196" t="s">
        <v>1640</v>
      </c>
      <c r="C196" t="s">
        <v>1642</v>
      </c>
      <c r="D196" t="s">
        <v>72</v>
      </c>
      <c r="E196" t="s">
        <v>501</v>
      </c>
      <c r="F196" t="s">
        <v>98</v>
      </c>
      <c r="G196" t="s">
        <v>74</v>
      </c>
      <c r="H196" t="s">
        <v>93</v>
      </c>
      <c r="I196" t="s">
        <v>76</v>
      </c>
      <c r="J196" t="s">
        <v>637</v>
      </c>
      <c r="K196">
        <v>80</v>
      </c>
      <c r="L196" t="s">
        <v>77</v>
      </c>
      <c r="M196" t="s">
        <v>78</v>
      </c>
      <c r="N196" t="s">
        <v>637</v>
      </c>
      <c r="O196" t="s">
        <v>467</v>
      </c>
      <c r="P196" t="s">
        <v>467</v>
      </c>
      <c r="Q196" t="s">
        <v>504</v>
      </c>
      <c r="R196" t="s">
        <v>79</v>
      </c>
      <c r="S196" t="s">
        <v>99</v>
      </c>
      <c r="T196" t="s">
        <v>505</v>
      </c>
      <c r="U196" t="s">
        <v>100</v>
      </c>
      <c r="V196" t="s">
        <v>80</v>
      </c>
      <c r="W196">
        <v>78400</v>
      </c>
      <c r="X196" t="s">
        <v>85</v>
      </c>
      <c r="Y196">
        <v>80</v>
      </c>
      <c r="Z196" t="s">
        <v>471</v>
      </c>
      <c r="AA196" t="s">
        <v>471</v>
      </c>
      <c r="AB196" t="s">
        <v>87</v>
      </c>
      <c r="AC196" t="s">
        <v>84</v>
      </c>
      <c r="AD196">
        <f>_xlfn.XLOOKUP(MIS[[#This Row],[TRADING SYMBOL]],[1]Sheet1!$D:$D,[1]Sheet1!$C:$C)</f>
        <v>11.1</v>
      </c>
      <c r="AE196">
        <f>MIS[[#This Row],[OrderAverageTradedPrice]]*MIS[[#This Row],[OrderQuantity]]</f>
        <v>1564</v>
      </c>
      <c r="AF196">
        <f>MIS[[#This Row],[LTP]]*MIS[[#This Row],[OrderQuantity]]</f>
        <v>888</v>
      </c>
      <c r="AG196">
        <f>IF(MIS[[#This Row],[OrderSide]]="SELL",MIS[[#This Row],[VALUE]]-MIS[[#This Row],[LIVE_VALUE]],MIS[[#This Row],[LIVE_VALUE]]-MIS[[#This Row],[VALUE]])</f>
        <v>-676</v>
      </c>
      <c r="AH196" t="str" cm="1">
        <f t="array" ref="AH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6" t="str">
        <f>MIS[[#This Row],[TRADING SYMBOL]]</f>
        <v>SENSEX2552078400PE</v>
      </c>
      <c r="AJ196" t="str">
        <f>IF(RIGHT(MIS[[#This Row],[Main/Hedge]],4)="MAIN","MAIN","HEDGE")</f>
        <v>HEDGE</v>
      </c>
      <c r="AK196" t="str" cm="1">
        <f t="array" ref="AK196">_xlfn._xlws.FILTER(Table4[Column1],ISNUMBER(SEARCH(Table4[Column1],MIS[[#This Row],[OrderUniqueIdentifier]])),"")</f>
        <v>XYT</v>
      </c>
    </row>
    <row r="197" spans="1:37" x14ac:dyDescent="0.25">
      <c r="A197" t="s">
        <v>1555</v>
      </c>
      <c r="B197" t="s">
        <v>1648</v>
      </c>
      <c r="C197" t="s">
        <v>1649</v>
      </c>
      <c r="D197" t="s">
        <v>72</v>
      </c>
      <c r="E197" t="s">
        <v>465</v>
      </c>
      <c r="F197" t="s">
        <v>98</v>
      </c>
      <c r="G197" t="s">
        <v>74</v>
      </c>
      <c r="H197" t="s">
        <v>93</v>
      </c>
      <c r="I197" t="s">
        <v>76</v>
      </c>
      <c r="J197" t="s">
        <v>466</v>
      </c>
      <c r="K197">
        <v>60</v>
      </c>
      <c r="L197" t="s">
        <v>77</v>
      </c>
      <c r="M197" t="s">
        <v>78</v>
      </c>
      <c r="N197" t="s">
        <v>466</v>
      </c>
      <c r="O197" t="s">
        <v>520</v>
      </c>
      <c r="P197" t="s">
        <v>467</v>
      </c>
      <c r="Q197" t="s">
        <v>469</v>
      </c>
      <c r="R197" t="s">
        <v>79</v>
      </c>
      <c r="S197" t="s">
        <v>99</v>
      </c>
      <c r="T197" t="s">
        <v>470</v>
      </c>
      <c r="U197" t="s">
        <v>100</v>
      </c>
      <c r="V197" t="s">
        <v>80</v>
      </c>
      <c r="W197">
        <v>85900</v>
      </c>
      <c r="X197" t="s">
        <v>81</v>
      </c>
      <c r="Y197">
        <v>60</v>
      </c>
      <c r="Z197" t="s">
        <v>521</v>
      </c>
      <c r="AA197" t="s">
        <v>471</v>
      </c>
      <c r="AB197" t="s">
        <v>83</v>
      </c>
      <c r="AC197" t="s">
        <v>84</v>
      </c>
      <c r="AD197">
        <f>_xlfn.XLOOKUP(MIS[[#This Row],[TRADING SYMBOL]],[1]Sheet1!$D:$D,[1]Sheet1!$C:$C)</f>
        <v>6.35</v>
      </c>
      <c r="AE197">
        <f>MIS[[#This Row],[OrderAverageTradedPrice]]*MIS[[#This Row],[OrderQuantity]]</f>
        <v>432</v>
      </c>
      <c r="AF197">
        <f>MIS[[#This Row],[LTP]]*MIS[[#This Row],[OrderQuantity]]</f>
        <v>381</v>
      </c>
      <c r="AG197">
        <f>IF(MIS[[#This Row],[OrderSide]]="SELL",MIS[[#This Row],[VALUE]]-MIS[[#This Row],[LIVE_VALUE]],MIS[[#This Row],[LIVE_VALUE]]-MIS[[#This Row],[VALUE]])</f>
        <v>-51</v>
      </c>
      <c r="AH197" t="str" cm="1">
        <f t="array" ref="AH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7" t="str">
        <f>MIS[[#This Row],[TRADING SYMBOL]]</f>
        <v>SENSEX2552085900CE</v>
      </c>
      <c r="AJ197" t="str">
        <f>IF(RIGHT(MIS[[#This Row],[Main/Hedge]],4)="MAIN","MAIN","HEDGE")</f>
        <v>HEDGE</v>
      </c>
      <c r="AK197" t="str" cm="1">
        <f t="array" ref="AK197">_xlfn._xlws.FILTER(Table4[Column1],ISNUMBER(SEARCH(Table4[Column1],MIS[[#This Row],[OrderUniqueIdentifier]])),"")</f>
        <v>XYT</v>
      </c>
    </row>
    <row r="198" spans="1:37" x14ac:dyDescent="0.25">
      <c r="A198" t="s">
        <v>1555</v>
      </c>
      <c r="B198" t="s">
        <v>1648</v>
      </c>
      <c r="C198" t="s">
        <v>1650</v>
      </c>
      <c r="D198" t="s">
        <v>72</v>
      </c>
      <c r="E198" t="s">
        <v>501</v>
      </c>
      <c r="F198" t="s">
        <v>98</v>
      </c>
      <c r="G198" t="s">
        <v>74</v>
      </c>
      <c r="H198" t="s">
        <v>93</v>
      </c>
      <c r="I198" t="s">
        <v>76</v>
      </c>
      <c r="J198" t="s">
        <v>535</v>
      </c>
      <c r="K198">
        <v>60</v>
      </c>
      <c r="L198" t="s">
        <v>77</v>
      </c>
      <c r="M198" t="s">
        <v>78</v>
      </c>
      <c r="N198" t="s">
        <v>1651</v>
      </c>
      <c r="O198" t="s">
        <v>520</v>
      </c>
      <c r="P198" t="s">
        <v>467</v>
      </c>
      <c r="Q198" t="s">
        <v>504</v>
      </c>
      <c r="R198" t="s">
        <v>79</v>
      </c>
      <c r="S198" t="s">
        <v>99</v>
      </c>
      <c r="T198" t="s">
        <v>505</v>
      </c>
      <c r="U198" t="s">
        <v>100</v>
      </c>
      <c r="V198" t="s">
        <v>80</v>
      </c>
      <c r="W198">
        <v>78400</v>
      </c>
      <c r="X198" t="s">
        <v>85</v>
      </c>
      <c r="Y198">
        <v>60</v>
      </c>
      <c r="Z198" t="s">
        <v>521</v>
      </c>
      <c r="AA198" t="s">
        <v>471</v>
      </c>
      <c r="AB198" t="s">
        <v>87</v>
      </c>
      <c r="AC198" t="s">
        <v>84</v>
      </c>
      <c r="AD198">
        <f>_xlfn.XLOOKUP(MIS[[#This Row],[TRADING SYMBOL]],[1]Sheet1!$D:$D,[1]Sheet1!$C:$C)</f>
        <v>11.1</v>
      </c>
      <c r="AE198">
        <f>MIS[[#This Row],[OrderAverageTradedPrice]]*MIS[[#This Row],[OrderQuantity]]</f>
        <v>1171.999999999998</v>
      </c>
      <c r="AF198">
        <f>MIS[[#This Row],[LTP]]*MIS[[#This Row],[OrderQuantity]]</f>
        <v>666</v>
      </c>
      <c r="AG198">
        <f>IF(MIS[[#This Row],[OrderSide]]="SELL",MIS[[#This Row],[VALUE]]-MIS[[#This Row],[LIVE_VALUE]],MIS[[#This Row],[LIVE_VALUE]]-MIS[[#This Row],[VALUE]])</f>
        <v>-505.99999999999795</v>
      </c>
      <c r="AH198" t="str" cm="1">
        <f t="array" ref="AH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8" t="str">
        <f>MIS[[#This Row],[TRADING SYMBOL]]</f>
        <v>SENSEX2552078400PE</v>
      </c>
      <c r="AJ198" t="str">
        <f>IF(RIGHT(MIS[[#This Row],[Main/Hedge]],4)="MAIN","MAIN","HEDGE")</f>
        <v>HEDGE</v>
      </c>
      <c r="AK198" t="str" cm="1">
        <f t="array" ref="AK198">_xlfn._xlws.FILTER(Table4[Column1],ISNUMBER(SEARCH(Table4[Column1],MIS[[#This Row],[OrderUniqueIdentifier]])),"")</f>
        <v>XYT</v>
      </c>
    </row>
    <row r="199" spans="1:37" x14ac:dyDescent="0.25">
      <c r="A199" t="s">
        <v>1555</v>
      </c>
      <c r="B199" t="s">
        <v>1657</v>
      </c>
      <c r="C199" t="s">
        <v>1658</v>
      </c>
      <c r="D199" t="s">
        <v>72</v>
      </c>
      <c r="E199" t="s">
        <v>465</v>
      </c>
      <c r="F199" t="s">
        <v>98</v>
      </c>
      <c r="G199" t="s">
        <v>74</v>
      </c>
      <c r="H199" t="s">
        <v>93</v>
      </c>
      <c r="I199" t="s">
        <v>76</v>
      </c>
      <c r="J199" t="s">
        <v>533</v>
      </c>
      <c r="K199">
        <v>80</v>
      </c>
      <c r="L199" t="s">
        <v>77</v>
      </c>
      <c r="M199" t="s">
        <v>78</v>
      </c>
      <c r="N199" t="s">
        <v>533</v>
      </c>
      <c r="O199" t="s">
        <v>467</v>
      </c>
      <c r="P199" t="s">
        <v>467</v>
      </c>
      <c r="Q199" t="s">
        <v>469</v>
      </c>
      <c r="R199" t="s">
        <v>79</v>
      </c>
      <c r="S199" t="s">
        <v>99</v>
      </c>
      <c r="T199" t="s">
        <v>470</v>
      </c>
      <c r="U199" t="s">
        <v>100</v>
      </c>
      <c r="V199" t="s">
        <v>80</v>
      </c>
      <c r="W199">
        <v>85900</v>
      </c>
      <c r="X199" t="s">
        <v>81</v>
      </c>
      <c r="Y199">
        <v>80</v>
      </c>
      <c r="Z199" t="s">
        <v>471</v>
      </c>
      <c r="AA199" t="s">
        <v>471</v>
      </c>
      <c r="AB199" t="s">
        <v>83</v>
      </c>
      <c r="AC199" t="s">
        <v>84</v>
      </c>
      <c r="AD199">
        <f>_xlfn.XLOOKUP(MIS[[#This Row],[TRADING SYMBOL]],[1]Sheet1!$D:$D,[1]Sheet1!$C:$C)</f>
        <v>6.35</v>
      </c>
      <c r="AE199">
        <f>MIS[[#This Row],[OrderAverageTradedPrice]]*MIS[[#This Row],[OrderQuantity]]</f>
        <v>580</v>
      </c>
      <c r="AF199">
        <f>MIS[[#This Row],[LTP]]*MIS[[#This Row],[OrderQuantity]]</f>
        <v>508</v>
      </c>
      <c r="AG199">
        <f>IF(MIS[[#This Row],[OrderSide]]="SELL",MIS[[#This Row],[VALUE]]-MIS[[#This Row],[LIVE_VALUE]],MIS[[#This Row],[LIVE_VALUE]]-MIS[[#This Row],[VALUE]])</f>
        <v>-72</v>
      </c>
      <c r="AH199" t="str" cm="1">
        <f t="array" ref="AH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9" t="str">
        <f>MIS[[#This Row],[TRADING SYMBOL]]</f>
        <v>SENSEX2552085900CE</v>
      </c>
      <c r="AJ199" t="str">
        <f>IF(RIGHT(MIS[[#This Row],[Main/Hedge]],4)="MAIN","MAIN","HEDGE")</f>
        <v>HEDGE</v>
      </c>
      <c r="AK199" t="str" cm="1">
        <f t="array" ref="AK199">_xlfn._xlws.FILTER(Table4[Column1],ISNUMBER(SEARCH(Table4[Column1],MIS[[#This Row],[OrderUniqueIdentifier]])),"")</f>
        <v>XYT</v>
      </c>
    </row>
    <row r="200" spans="1:37" x14ac:dyDescent="0.25">
      <c r="A200" t="s">
        <v>71</v>
      </c>
      <c r="B200" t="s">
        <v>454</v>
      </c>
      <c r="C200" t="s">
        <v>464</v>
      </c>
      <c r="D200" t="s">
        <v>72</v>
      </c>
      <c r="E200" t="s">
        <v>465</v>
      </c>
      <c r="F200" t="s">
        <v>98</v>
      </c>
      <c r="G200" t="s">
        <v>74</v>
      </c>
      <c r="H200" t="s">
        <v>75</v>
      </c>
      <c r="I200" t="s">
        <v>76</v>
      </c>
      <c r="J200" t="s">
        <v>77</v>
      </c>
      <c r="K200">
        <v>40</v>
      </c>
      <c r="L200" t="s">
        <v>77</v>
      </c>
      <c r="M200" t="s">
        <v>78</v>
      </c>
      <c r="N200" t="s">
        <v>466</v>
      </c>
      <c r="O200" t="s">
        <v>467</v>
      </c>
      <c r="P200" t="s">
        <v>468</v>
      </c>
      <c r="Q200" t="s">
        <v>469</v>
      </c>
      <c r="R200" t="s">
        <v>79</v>
      </c>
      <c r="S200" t="s">
        <v>99</v>
      </c>
      <c r="T200" t="s">
        <v>470</v>
      </c>
      <c r="U200" t="s">
        <v>100</v>
      </c>
      <c r="V200" t="s">
        <v>80</v>
      </c>
      <c r="W200">
        <v>85900</v>
      </c>
      <c r="X200" t="s">
        <v>81</v>
      </c>
      <c r="Y200">
        <v>40</v>
      </c>
      <c r="Z200" t="s">
        <v>471</v>
      </c>
      <c r="AA200" t="s">
        <v>101</v>
      </c>
      <c r="AB200" t="s">
        <v>83</v>
      </c>
      <c r="AC200" t="s">
        <v>84</v>
      </c>
      <c r="AD200">
        <f>_xlfn.XLOOKUP(MIS[[#This Row],[TRADING SYMBOL]],[1]Sheet1!$D:$D,[1]Sheet1!$C:$C)</f>
        <v>6.35</v>
      </c>
      <c r="AE200">
        <f>MIS[[#This Row],[OrderAverageTradedPrice]]*MIS[[#This Row],[OrderQuantity]]</f>
        <v>288</v>
      </c>
      <c r="AF200">
        <f>MIS[[#This Row],[LTP]]*MIS[[#This Row],[OrderQuantity]]</f>
        <v>254</v>
      </c>
      <c r="AG200">
        <f>IF(MIS[[#This Row],[OrderSide]]="SELL",MIS[[#This Row],[VALUE]]-MIS[[#This Row],[LIVE_VALUE]],MIS[[#This Row],[LIVE_VALUE]]-MIS[[#This Row],[VALUE]])</f>
        <v>-34</v>
      </c>
      <c r="AH200" t="str" cm="1">
        <f t="array" ref="AH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0" t="str">
        <f>MIS[[#This Row],[TRADING SYMBOL]]</f>
        <v>SENSEX2552085900CE</v>
      </c>
      <c r="AJ200" t="str">
        <f>IF(RIGHT(MIS[[#This Row],[Main/Hedge]],4)="MAIN","MAIN","HEDGE")</f>
        <v>HEDGE</v>
      </c>
      <c r="AK200" t="str" cm="1">
        <f t="array" ref="AK200">_xlfn._xlws.FILTER(Table4[Column1],ISNUMBER(SEARCH(Table4[Column1],MIS[[#This Row],[OrderUniqueIdentifier]])),"")</f>
        <v>XYT</v>
      </c>
    </row>
    <row r="201" spans="1:37" x14ac:dyDescent="0.25">
      <c r="A201" t="s">
        <v>71</v>
      </c>
      <c r="B201" t="s">
        <v>482</v>
      </c>
      <c r="C201" t="s">
        <v>485</v>
      </c>
      <c r="D201" t="s">
        <v>72</v>
      </c>
      <c r="E201" t="s">
        <v>465</v>
      </c>
      <c r="F201" t="s">
        <v>98</v>
      </c>
      <c r="G201" t="s">
        <v>74</v>
      </c>
      <c r="H201" t="s">
        <v>75</v>
      </c>
      <c r="I201" t="s">
        <v>76</v>
      </c>
      <c r="J201" t="s">
        <v>77</v>
      </c>
      <c r="K201">
        <v>40</v>
      </c>
      <c r="L201" t="s">
        <v>77</v>
      </c>
      <c r="M201" t="s">
        <v>78</v>
      </c>
      <c r="N201" t="s">
        <v>466</v>
      </c>
      <c r="O201" t="s">
        <v>468</v>
      </c>
      <c r="P201" t="s">
        <v>468</v>
      </c>
      <c r="Q201" t="s">
        <v>469</v>
      </c>
      <c r="R201" t="s">
        <v>79</v>
      </c>
      <c r="S201" t="s">
        <v>99</v>
      </c>
      <c r="T201" t="s">
        <v>470</v>
      </c>
      <c r="U201" t="s">
        <v>100</v>
      </c>
      <c r="V201" t="s">
        <v>80</v>
      </c>
      <c r="W201">
        <v>85900</v>
      </c>
      <c r="X201" t="s">
        <v>81</v>
      </c>
      <c r="Y201">
        <v>40</v>
      </c>
      <c r="Z201" t="s">
        <v>101</v>
      </c>
      <c r="AA201" t="s">
        <v>101</v>
      </c>
      <c r="AB201" t="s">
        <v>83</v>
      </c>
      <c r="AC201" t="s">
        <v>84</v>
      </c>
      <c r="AD201">
        <f>_xlfn.XLOOKUP(MIS[[#This Row],[TRADING SYMBOL]],[1]Sheet1!$D:$D,[1]Sheet1!$C:$C)</f>
        <v>6.35</v>
      </c>
      <c r="AE201">
        <f>MIS[[#This Row],[OrderAverageTradedPrice]]*MIS[[#This Row],[OrderQuantity]]</f>
        <v>288</v>
      </c>
      <c r="AF201">
        <f>MIS[[#This Row],[LTP]]*MIS[[#This Row],[OrderQuantity]]</f>
        <v>254</v>
      </c>
      <c r="AG201">
        <f>IF(MIS[[#This Row],[OrderSide]]="SELL",MIS[[#This Row],[VALUE]]-MIS[[#This Row],[LIVE_VALUE]],MIS[[#This Row],[LIVE_VALUE]]-MIS[[#This Row],[VALUE]])</f>
        <v>-34</v>
      </c>
      <c r="AH201" t="str" cm="1">
        <f t="array" ref="AH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1" t="str">
        <f>MIS[[#This Row],[TRADING SYMBOL]]</f>
        <v>SENSEX2552085900CE</v>
      </c>
      <c r="AJ201" t="str">
        <f>IF(RIGHT(MIS[[#This Row],[Main/Hedge]],4)="MAIN","MAIN","HEDGE")</f>
        <v>HEDGE</v>
      </c>
      <c r="AK201" t="str" cm="1">
        <f t="array" ref="AK201">_xlfn._xlws.FILTER(Table4[Column1],ISNUMBER(SEARCH(Table4[Column1],MIS[[#This Row],[OrderUniqueIdentifier]])),"")</f>
        <v>XYT</v>
      </c>
    </row>
    <row r="202" spans="1:37" x14ac:dyDescent="0.25">
      <c r="A202" t="s">
        <v>71</v>
      </c>
      <c r="B202" t="s">
        <v>515</v>
      </c>
      <c r="C202" t="s">
        <v>516</v>
      </c>
      <c r="D202" t="s">
        <v>72</v>
      </c>
      <c r="E202" t="s">
        <v>456</v>
      </c>
      <c r="F202" t="s">
        <v>73</v>
      </c>
      <c r="G202" t="s">
        <v>74</v>
      </c>
      <c r="H202" t="s">
        <v>75</v>
      </c>
      <c r="I202" t="s">
        <v>76</v>
      </c>
      <c r="J202" t="s">
        <v>77</v>
      </c>
      <c r="K202">
        <v>1050</v>
      </c>
      <c r="L202" t="s">
        <v>77</v>
      </c>
      <c r="M202" t="s">
        <v>78</v>
      </c>
      <c r="N202" t="s">
        <v>145</v>
      </c>
      <c r="O202" t="s">
        <v>468</v>
      </c>
      <c r="P202" t="s">
        <v>468</v>
      </c>
      <c r="Q202" t="s">
        <v>458</v>
      </c>
      <c r="R202" t="s">
        <v>79</v>
      </c>
      <c r="S202" t="s">
        <v>24</v>
      </c>
      <c r="T202" t="s">
        <v>459</v>
      </c>
      <c r="U202" t="s">
        <v>43</v>
      </c>
      <c r="V202" t="s">
        <v>80</v>
      </c>
      <c r="W202">
        <v>26300</v>
      </c>
      <c r="X202" t="s">
        <v>81</v>
      </c>
      <c r="Y202">
        <v>1050</v>
      </c>
      <c r="Z202" t="s">
        <v>101</v>
      </c>
      <c r="AA202" t="s">
        <v>101</v>
      </c>
      <c r="AB202" t="s">
        <v>83</v>
      </c>
      <c r="AC202" t="s">
        <v>84</v>
      </c>
      <c r="AD202">
        <f>_xlfn.XLOOKUP(MIS[[#This Row],[TRADING SYMBOL]],[1]Sheet1!$D:$D,[1]Sheet1!$C:$C)</f>
        <v>3.7</v>
      </c>
      <c r="AE202">
        <f>MIS[[#This Row],[OrderAverageTradedPrice]]*MIS[[#This Row],[OrderQuantity]]</f>
        <v>3727.5</v>
      </c>
      <c r="AF202">
        <f>MIS[[#This Row],[LTP]]*MIS[[#This Row],[OrderQuantity]]</f>
        <v>3885</v>
      </c>
      <c r="AG202">
        <f>IF(MIS[[#This Row],[OrderSide]]="SELL",MIS[[#This Row],[VALUE]]-MIS[[#This Row],[LIVE_VALUE]],MIS[[#This Row],[LIVE_VALUE]]-MIS[[#This Row],[VALUE]])</f>
        <v>157.5</v>
      </c>
      <c r="AH202" t="str" cm="1">
        <f t="array" ref="AH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2" t="str">
        <f>MIS[[#This Row],[TRADING SYMBOL]]</f>
        <v>NIFTY2552226300CE</v>
      </c>
      <c r="AJ202" t="str">
        <f>IF(RIGHT(MIS[[#This Row],[Main/Hedge]],4)="MAIN","MAIN","HEDGE")</f>
        <v>HEDGE</v>
      </c>
      <c r="AK202" t="str" cm="1">
        <f t="array" ref="AK202">_xlfn._xlws.FILTER(Table4[Column1],ISNUMBER(SEARCH(Table4[Column1],MIS[[#This Row],[OrderUniqueIdentifier]])),"")</f>
        <v>VWAP</v>
      </c>
    </row>
    <row r="203" spans="1:37" x14ac:dyDescent="0.25">
      <c r="A203" t="s">
        <v>71</v>
      </c>
      <c r="B203" t="s">
        <v>515</v>
      </c>
      <c r="C203" t="s">
        <v>522</v>
      </c>
      <c r="D203" t="s">
        <v>72</v>
      </c>
      <c r="E203" t="s">
        <v>123</v>
      </c>
      <c r="F203" t="s">
        <v>98</v>
      </c>
      <c r="G203" t="s">
        <v>74</v>
      </c>
      <c r="H203" t="s">
        <v>75</v>
      </c>
      <c r="I203" t="s">
        <v>76</v>
      </c>
      <c r="J203" t="s">
        <v>77</v>
      </c>
      <c r="K203">
        <v>140</v>
      </c>
      <c r="L203" t="s">
        <v>77</v>
      </c>
      <c r="M203" t="s">
        <v>78</v>
      </c>
      <c r="N203" t="s">
        <v>523</v>
      </c>
      <c r="O203" t="s">
        <v>467</v>
      </c>
      <c r="P203" t="s">
        <v>468</v>
      </c>
      <c r="Q203" t="s">
        <v>124</v>
      </c>
      <c r="R203" t="s">
        <v>79</v>
      </c>
      <c r="S203" t="s">
        <v>99</v>
      </c>
      <c r="T203" t="s">
        <v>125</v>
      </c>
      <c r="U203" t="s">
        <v>100</v>
      </c>
      <c r="V203" t="s">
        <v>80</v>
      </c>
      <c r="W203">
        <v>78500</v>
      </c>
      <c r="X203" t="s">
        <v>85</v>
      </c>
      <c r="Y203">
        <v>140</v>
      </c>
      <c r="Z203" t="s">
        <v>471</v>
      </c>
      <c r="AA203" t="s">
        <v>101</v>
      </c>
      <c r="AB203" t="s">
        <v>87</v>
      </c>
      <c r="AC203" t="s">
        <v>84</v>
      </c>
      <c r="AD203">
        <f>_xlfn.XLOOKUP(MIS[[#This Row],[TRADING SYMBOL]],[1]Sheet1!$D:$D,[1]Sheet1!$C:$C)</f>
        <v>11.6</v>
      </c>
      <c r="AE203">
        <f>MIS[[#This Row],[OrderAverageTradedPrice]]*MIS[[#This Row],[OrderQuantity]]</f>
        <v>2856</v>
      </c>
      <c r="AF203">
        <f>MIS[[#This Row],[LTP]]*MIS[[#This Row],[OrderQuantity]]</f>
        <v>1624</v>
      </c>
      <c r="AG203">
        <f>IF(MIS[[#This Row],[OrderSide]]="SELL",MIS[[#This Row],[VALUE]]-MIS[[#This Row],[LIVE_VALUE]],MIS[[#This Row],[LIVE_VALUE]]-MIS[[#This Row],[VALUE]])</f>
        <v>-1232</v>
      </c>
      <c r="AH203" t="str" cm="1">
        <f t="array" ref="AH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3" t="str">
        <f>MIS[[#This Row],[TRADING SYMBOL]]</f>
        <v>SENSEX2552078500PE</v>
      </c>
      <c r="AJ203" t="str">
        <f>IF(RIGHT(MIS[[#This Row],[Main/Hedge]],4)="MAIN","MAIN","HEDGE")</f>
        <v>HEDGE</v>
      </c>
      <c r="AK203" t="str" cm="1">
        <f t="array" ref="AK203">_xlfn._xlws.FILTER(Table4[Column1],ISNUMBER(SEARCH(Table4[Column1],MIS[[#This Row],[OrderUniqueIdentifier]])),"")</f>
        <v>XYT</v>
      </c>
    </row>
    <row r="204" spans="1:37" x14ac:dyDescent="0.25">
      <c r="A204" t="s">
        <v>71</v>
      </c>
      <c r="B204" t="s">
        <v>529</v>
      </c>
      <c r="C204" t="s">
        <v>531</v>
      </c>
      <c r="D204" t="s">
        <v>72</v>
      </c>
      <c r="E204" t="s">
        <v>461</v>
      </c>
      <c r="F204" t="s">
        <v>73</v>
      </c>
      <c r="G204" t="s">
        <v>74</v>
      </c>
      <c r="H204" t="s">
        <v>75</v>
      </c>
      <c r="I204" t="s">
        <v>76</v>
      </c>
      <c r="J204" t="s">
        <v>77</v>
      </c>
      <c r="K204">
        <v>450</v>
      </c>
      <c r="L204" t="s">
        <v>77</v>
      </c>
      <c r="M204" t="s">
        <v>78</v>
      </c>
      <c r="N204" t="s">
        <v>153</v>
      </c>
      <c r="O204" t="s">
        <v>468</v>
      </c>
      <c r="P204" t="s">
        <v>468</v>
      </c>
      <c r="Q204" t="s">
        <v>462</v>
      </c>
      <c r="R204" t="s">
        <v>79</v>
      </c>
      <c r="S204" t="s">
        <v>24</v>
      </c>
      <c r="T204" t="s">
        <v>463</v>
      </c>
      <c r="U204" t="s">
        <v>43</v>
      </c>
      <c r="V204" t="s">
        <v>80</v>
      </c>
      <c r="W204">
        <v>23700</v>
      </c>
      <c r="X204" t="s">
        <v>85</v>
      </c>
      <c r="Y204">
        <v>450</v>
      </c>
      <c r="Z204" t="s">
        <v>101</v>
      </c>
      <c r="AA204" t="s">
        <v>101</v>
      </c>
      <c r="AB204" t="s">
        <v>87</v>
      </c>
      <c r="AC204" t="s">
        <v>84</v>
      </c>
      <c r="AD204">
        <f>_xlfn.XLOOKUP(MIS[[#This Row],[TRADING SYMBOL]],[1]Sheet1!$D:$D,[1]Sheet1!$C:$C)</f>
        <v>7.6</v>
      </c>
      <c r="AE204">
        <f>MIS[[#This Row],[OrderAverageTradedPrice]]*MIS[[#This Row],[OrderQuantity]]</f>
        <v>5175</v>
      </c>
      <c r="AF204">
        <f>MIS[[#This Row],[LTP]]*MIS[[#This Row],[OrderQuantity]]</f>
        <v>3420</v>
      </c>
      <c r="AG204">
        <f>IF(MIS[[#This Row],[OrderSide]]="SELL",MIS[[#This Row],[VALUE]]-MIS[[#This Row],[LIVE_VALUE]],MIS[[#This Row],[LIVE_VALUE]]-MIS[[#This Row],[VALUE]])</f>
        <v>-1755</v>
      </c>
      <c r="AH204" t="str" cm="1">
        <f t="array" ref="AH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4" t="str">
        <f>MIS[[#This Row],[TRADING SYMBOL]]</f>
        <v>NIFTY2552223700PE</v>
      </c>
      <c r="AJ204" t="str">
        <f>IF(RIGHT(MIS[[#This Row],[Main/Hedge]],4)="MAIN","MAIN","HEDGE")</f>
        <v>HEDGE</v>
      </c>
      <c r="AK204" t="str" cm="1">
        <f t="array" ref="AK204">_xlfn._xlws.FILTER(Table4[Column1],ISNUMBER(SEARCH(Table4[Column1],MIS[[#This Row],[OrderUniqueIdentifier]])),"")</f>
        <v>VWAP</v>
      </c>
    </row>
    <row r="205" spans="1:37" x14ac:dyDescent="0.25">
      <c r="A205" t="s">
        <v>71</v>
      </c>
      <c r="B205" t="s">
        <v>529</v>
      </c>
      <c r="C205" t="s">
        <v>534</v>
      </c>
      <c r="D205" t="s">
        <v>72</v>
      </c>
      <c r="E205" t="s">
        <v>501</v>
      </c>
      <c r="F205" t="s">
        <v>98</v>
      </c>
      <c r="G205" t="s">
        <v>74</v>
      </c>
      <c r="H205" t="s">
        <v>75</v>
      </c>
      <c r="I205" t="s">
        <v>76</v>
      </c>
      <c r="J205" t="s">
        <v>77</v>
      </c>
      <c r="K205">
        <v>60</v>
      </c>
      <c r="L205" t="s">
        <v>77</v>
      </c>
      <c r="M205" t="s">
        <v>78</v>
      </c>
      <c r="N205" t="s">
        <v>535</v>
      </c>
      <c r="O205" t="s">
        <v>468</v>
      </c>
      <c r="P205" t="s">
        <v>468</v>
      </c>
      <c r="Q205" t="s">
        <v>504</v>
      </c>
      <c r="R205" t="s">
        <v>79</v>
      </c>
      <c r="S205" t="s">
        <v>99</v>
      </c>
      <c r="T205" t="s">
        <v>505</v>
      </c>
      <c r="U205" t="s">
        <v>100</v>
      </c>
      <c r="V205" t="s">
        <v>80</v>
      </c>
      <c r="W205">
        <v>78400</v>
      </c>
      <c r="X205" t="s">
        <v>85</v>
      </c>
      <c r="Y205">
        <v>60</v>
      </c>
      <c r="Z205" t="s">
        <v>101</v>
      </c>
      <c r="AA205" t="s">
        <v>101</v>
      </c>
      <c r="AB205" t="s">
        <v>87</v>
      </c>
      <c r="AC205" t="s">
        <v>84</v>
      </c>
      <c r="AD205">
        <f>_xlfn.XLOOKUP(MIS[[#This Row],[TRADING SYMBOL]],[1]Sheet1!$D:$D,[1]Sheet1!$C:$C)</f>
        <v>11.1</v>
      </c>
      <c r="AE205">
        <f>MIS[[#This Row],[OrderAverageTradedPrice]]*MIS[[#This Row],[OrderQuantity]]</f>
        <v>1170</v>
      </c>
      <c r="AF205">
        <f>MIS[[#This Row],[LTP]]*MIS[[#This Row],[OrderQuantity]]</f>
        <v>666</v>
      </c>
      <c r="AG205">
        <f>IF(MIS[[#This Row],[OrderSide]]="SELL",MIS[[#This Row],[VALUE]]-MIS[[#This Row],[LIVE_VALUE]],MIS[[#This Row],[LIVE_VALUE]]-MIS[[#This Row],[VALUE]])</f>
        <v>-504</v>
      </c>
      <c r="AH205" t="str" cm="1">
        <f t="array" ref="AH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5" t="str">
        <f>MIS[[#This Row],[TRADING SYMBOL]]</f>
        <v>SENSEX2552078400PE</v>
      </c>
      <c r="AJ205" t="str">
        <f>IF(RIGHT(MIS[[#This Row],[Main/Hedge]],4)="MAIN","MAIN","HEDGE")</f>
        <v>HEDGE</v>
      </c>
      <c r="AK205" t="str" cm="1">
        <f t="array" ref="AK205">_xlfn._xlws.FILTER(Table4[Column1],ISNUMBER(SEARCH(Table4[Column1],MIS[[#This Row],[OrderUniqueIdentifier]])),"")</f>
        <v>XYT</v>
      </c>
    </row>
    <row r="206" spans="1:37" x14ac:dyDescent="0.25">
      <c r="A206" t="s">
        <v>71</v>
      </c>
      <c r="B206" t="s">
        <v>550</v>
      </c>
      <c r="C206" t="s">
        <v>551</v>
      </c>
      <c r="D206" t="s">
        <v>72</v>
      </c>
      <c r="E206" t="s">
        <v>456</v>
      </c>
      <c r="F206" t="s">
        <v>73</v>
      </c>
      <c r="G206" t="s">
        <v>74</v>
      </c>
      <c r="H206" t="s">
        <v>75</v>
      </c>
      <c r="I206" t="s">
        <v>76</v>
      </c>
      <c r="J206" t="s">
        <v>77</v>
      </c>
      <c r="K206">
        <v>150</v>
      </c>
      <c r="L206" t="s">
        <v>77</v>
      </c>
      <c r="M206" t="s">
        <v>78</v>
      </c>
      <c r="N206" t="s">
        <v>145</v>
      </c>
      <c r="O206" t="s">
        <v>468</v>
      </c>
      <c r="P206" t="s">
        <v>468</v>
      </c>
      <c r="Q206" t="s">
        <v>458</v>
      </c>
      <c r="R206" t="s">
        <v>79</v>
      </c>
      <c r="S206" t="s">
        <v>24</v>
      </c>
      <c r="T206" t="s">
        <v>459</v>
      </c>
      <c r="U206" t="s">
        <v>43</v>
      </c>
      <c r="V206" t="s">
        <v>80</v>
      </c>
      <c r="W206">
        <v>26300</v>
      </c>
      <c r="X206" t="s">
        <v>81</v>
      </c>
      <c r="Y206">
        <v>150</v>
      </c>
      <c r="Z206" t="s">
        <v>101</v>
      </c>
      <c r="AA206" t="s">
        <v>101</v>
      </c>
      <c r="AB206" t="s">
        <v>83</v>
      </c>
      <c r="AC206" t="s">
        <v>84</v>
      </c>
      <c r="AD206">
        <f>_xlfn.XLOOKUP(MIS[[#This Row],[TRADING SYMBOL]],[1]Sheet1!$D:$D,[1]Sheet1!$C:$C)</f>
        <v>3.7</v>
      </c>
      <c r="AE206">
        <f>MIS[[#This Row],[OrderAverageTradedPrice]]*MIS[[#This Row],[OrderQuantity]]</f>
        <v>532.5</v>
      </c>
      <c r="AF206">
        <f>MIS[[#This Row],[LTP]]*MIS[[#This Row],[OrderQuantity]]</f>
        <v>555</v>
      </c>
      <c r="AG206">
        <f>IF(MIS[[#This Row],[OrderSide]]="SELL",MIS[[#This Row],[VALUE]]-MIS[[#This Row],[LIVE_VALUE]],MIS[[#This Row],[LIVE_VALUE]]-MIS[[#This Row],[VALUE]])</f>
        <v>22.5</v>
      </c>
      <c r="AH206" t="str" cm="1">
        <f t="array" ref="AH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6" t="str">
        <f>MIS[[#This Row],[TRADING SYMBOL]]</f>
        <v>NIFTY2552226300CE</v>
      </c>
      <c r="AJ206" t="str">
        <f>IF(RIGHT(MIS[[#This Row],[Main/Hedge]],4)="MAIN","MAIN","HEDGE")</f>
        <v>HEDGE</v>
      </c>
      <c r="AK206" t="str" cm="1">
        <f t="array" ref="AK206">_xlfn._xlws.FILTER(Table4[Column1],ISNUMBER(SEARCH(Table4[Column1],MIS[[#This Row],[OrderUniqueIdentifier]])),"")</f>
        <v>VWAP</v>
      </c>
    </row>
    <row r="207" spans="1:37" x14ac:dyDescent="0.25">
      <c r="A207" t="s">
        <v>71</v>
      </c>
      <c r="B207" t="s">
        <v>550</v>
      </c>
      <c r="C207" t="s">
        <v>553</v>
      </c>
      <c r="D207" t="s">
        <v>72</v>
      </c>
      <c r="E207" t="s">
        <v>465</v>
      </c>
      <c r="F207" t="s">
        <v>98</v>
      </c>
      <c r="G207" t="s">
        <v>74</v>
      </c>
      <c r="H207" t="s">
        <v>75</v>
      </c>
      <c r="I207" t="s">
        <v>76</v>
      </c>
      <c r="J207" t="s">
        <v>77</v>
      </c>
      <c r="K207">
        <v>20</v>
      </c>
      <c r="L207" t="s">
        <v>77</v>
      </c>
      <c r="M207" t="s">
        <v>78</v>
      </c>
      <c r="N207" t="s">
        <v>466</v>
      </c>
      <c r="O207" t="s">
        <v>467</v>
      </c>
      <c r="P207" t="s">
        <v>468</v>
      </c>
      <c r="Q207" t="s">
        <v>469</v>
      </c>
      <c r="R207" t="s">
        <v>79</v>
      </c>
      <c r="S207" t="s">
        <v>99</v>
      </c>
      <c r="T207" t="s">
        <v>470</v>
      </c>
      <c r="U207" t="s">
        <v>100</v>
      </c>
      <c r="V207" t="s">
        <v>80</v>
      </c>
      <c r="W207">
        <v>85900</v>
      </c>
      <c r="X207" t="s">
        <v>81</v>
      </c>
      <c r="Y207">
        <v>20</v>
      </c>
      <c r="Z207" t="s">
        <v>471</v>
      </c>
      <c r="AA207" t="s">
        <v>101</v>
      </c>
      <c r="AB207" t="s">
        <v>83</v>
      </c>
      <c r="AC207" t="s">
        <v>84</v>
      </c>
      <c r="AD207">
        <f>_xlfn.XLOOKUP(MIS[[#This Row],[TRADING SYMBOL]],[1]Sheet1!$D:$D,[1]Sheet1!$C:$C)</f>
        <v>6.35</v>
      </c>
      <c r="AE207">
        <f>MIS[[#This Row],[OrderAverageTradedPrice]]*MIS[[#This Row],[OrderQuantity]]</f>
        <v>144</v>
      </c>
      <c r="AF207">
        <f>MIS[[#This Row],[LTP]]*MIS[[#This Row],[OrderQuantity]]</f>
        <v>127</v>
      </c>
      <c r="AG207">
        <f>IF(MIS[[#This Row],[OrderSide]]="SELL",MIS[[#This Row],[VALUE]]-MIS[[#This Row],[LIVE_VALUE]],MIS[[#This Row],[LIVE_VALUE]]-MIS[[#This Row],[VALUE]])</f>
        <v>-17</v>
      </c>
      <c r="AH207" t="str" cm="1">
        <f t="array" ref="AH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7" t="str">
        <f>MIS[[#This Row],[TRADING SYMBOL]]</f>
        <v>SENSEX2552085900CE</v>
      </c>
      <c r="AJ207" t="str">
        <f>IF(RIGHT(MIS[[#This Row],[Main/Hedge]],4)="MAIN","MAIN","HEDGE")</f>
        <v>HEDGE</v>
      </c>
      <c r="AK207" t="str" cm="1">
        <f t="array" ref="AK207">_xlfn._xlws.FILTER(Table4[Column1],ISNUMBER(SEARCH(Table4[Column1],MIS[[#This Row],[OrderUniqueIdentifier]])),"")</f>
        <v>XYT</v>
      </c>
    </row>
    <row r="208" spans="1:37" x14ac:dyDescent="0.25">
      <c r="A208" t="s">
        <v>71</v>
      </c>
      <c r="B208" t="s">
        <v>558</v>
      </c>
      <c r="C208" t="s">
        <v>561</v>
      </c>
      <c r="D208" t="s">
        <v>72</v>
      </c>
      <c r="E208" t="s">
        <v>465</v>
      </c>
      <c r="F208" t="s">
        <v>98</v>
      </c>
      <c r="G208" t="s">
        <v>74</v>
      </c>
      <c r="H208" t="s">
        <v>75</v>
      </c>
      <c r="I208" t="s">
        <v>76</v>
      </c>
      <c r="J208" t="s">
        <v>77</v>
      </c>
      <c r="K208">
        <v>20</v>
      </c>
      <c r="L208" t="s">
        <v>77</v>
      </c>
      <c r="M208" t="s">
        <v>78</v>
      </c>
      <c r="N208" t="s">
        <v>466</v>
      </c>
      <c r="O208" t="s">
        <v>468</v>
      </c>
      <c r="P208" t="s">
        <v>468</v>
      </c>
      <c r="Q208" t="s">
        <v>469</v>
      </c>
      <c r="R208" t="s">
        <v>79</v>
      </c>
      <c r="S208" t="s">
        <v>99</v>
      </c>
      <c r="T208" t="s">
        <v>470</v>
      </c>
      <c r="U208" t="s">
        <v>100</v>
      </c>
      <c r="V208" t="s">
        <v>80</v>
      </c>
      <c r="W208">
        <v>85900</v>
      </c>
      <c r="X208" t="s">
        <v>81</v>
      </c>
      <c r="Y208">
        <v>20</v>
      </c>
      <c r="Z208" t="s">
        <v>101</v>
      </c>
      <c r="AA208" t="s">
        <v>101</v>
      </c>
      <c r="AB208" t="s">
        <v>83</v>
      </c>
      <c r="AC208" t="s">
        <v>84</v>
      </c>
      <c r="AD208">
        <f>_xlfn.XLOOKUP(MIS[[#This Row],[TRADING SYMBOL]],[1]Sheet1!$D:$D,[1]Sheet1!$C:$C)</f>
        <v>6.35</v>
      </c>
      <c r="AE208">
        <f>MIS[[#This Row],[OrderAverageTradedPrice]]*MIS[[#This Row],[OrderQuantity]]</f>
        <v>144</v>
      </c>
      <c r="AF208">
        <f>MIS[[#This Row],[LTP]]*MIS[[#This Row],[OrderQuantity]]</f>
        <v>127</v>
      </c>
      <c r="AG208">
        <f>IF(MIS[[#This Row],[OrderSide]]="SELL",MIS[[#This Row],[VALUE]]-MIS[[#This Row],[LIVE_VALUE]],MIS[[#This Row],[LIVE_VALUE]]-MIS[[#This Row],[VALUE]])</f>
        <v>-17</v>
      </c>
      <c r="AH208" t="str" cm="1">
        <f t="array" ref="AH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8" t="str">
        <f>MIS[[#This Row],[TRADING SYMBOL]]</f>
        <v>SENSEX2552085900CE</v>
      </c>
      <c r="AJ208" t="str">
        <f>IF(RIGHT(MIS[[#This Row],[Main/Hedge]],4)="MAIN","MAIN","HEDGE")</f>
        <v>HEDGE</v>
      </c>
      <c r="AK208" t="str" cm="1">
        <f t="array" ref="AK208">_xlfn._xlws.FILTER(Table4[Column1],ISNUMBER(SEARCH(Table4[Column1],MIS[[#This Row],[OrderUniqueIdentifier]])),"")</f>
        <v>XYT</v>
      </c>
    </row>
    <row r="209" spans="1:37" x14ac:dyDescent="0.25">
      <c r="A209" t="s">
        <v>71</v>
      </c>
      <c r="B209" t="s">
        <v>575</v>
      </c>
      <c r="C209" t="s">
        <v>576</v>
      </c>
      <c r="D209" t="s">
        <v>72</v>
      </c>
      <c r="E209" t="s">
        <v>456</v>
      </c>
      <c r="F209" t="s">
        <v>73</v>
      </c>
      <c r="G209" t="s">
        <v>74</v>
      </c>
      <c r="H209" t="s">
        <v>75</v>
      </c>
      <c r="I209" t="s">
        <v>76</v>
      </c>
      <c r="J209" t="s">
        <v>77</v>
      </c>
      <c r="K209">
        <v>300</v>
      </c>
      <c r="L209" t="s">
        <v>77</v>
      </c>
      <c r="M209" t="s">
        <v>78</v>
      </c>
      <c r="N209" t="s">
        <v>145</v>
      </c>
      <c r="O209" t="s">
        <v>468</v>
      </c>
      <c r="P209" t="s">
        <v>468</v>
      </c>
      <c r="Q209" t="s">
        <v>458</v>
      </c>
      <c r="R209" t="s">
        <v>79</v>
      </c>
      <c r="S209" t="s">
        <v>24</v>
      </c>
      <c r="T209" t="s">
        <v>459</v>
      </c>
      <c r="U209" t="s">
        <v>43</v>
      </c>
      <c r="V209" t="s">
        <v>80</v>
      </c>
      <c r="W209">
        <v>26300</v>
      </c>
      <c r="X209" t="s">
        <v>81</v>
      </c>
      <c r="Y209">
        <v>300</v>
      </c>
      <c r="Z209" t="s">
        <v>101</v>
      </c>
      <c r="AA209" t="s">
        <v>101</v>
      </c>
      <c r="AB209" t="s">
        <v>83</v>
      </c>
      <c r="AC209" t="s">
        <v>84</v>
      </c>
      <c r="AD209">
        <f>_xlfn.XLOOKUP(MIS[[#This Row],[TRADING SYMBOL]],[1]Sheet1!$D:$D,[1]Sheet1!$C:$C)</f>
        <v>3.7</v>
      </c>
      <c r="AE209">
        <f>MIS[[#This Row],[OrderAverageTradedPrice]]*MIS[[#This Row],[OrderQuantity]]</f>
        <v>1065</v>
      </c>
      <c r="AF209">
        <f>MIS[[#This Row],[LTP]]*MIS[[#This Row],[OrderQuantity]]</f>
        <v>1110</v>
      </c>
      <c r="AG209">
        <f>IF(MIS[[#This Row],[OrderSide]]="SELL",MIS[[#This Row],[VALUE]]-MIS[[#This Row],[LIVE_VALUE]],MIS[[#This Row],[LIVE_VALUE]]-MIS[[#This Row],[VALUE]])</f>
        <v>45</v>
      </c>
      <c r="AH209" t="str" cm="1">
        <f t="array" ref="AH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9" t="str">
        <f>MIS[[#This Row],[TRADING SYMBOL]]</f>
        <v>NIFTY2552226300CE</v>
      </c>
      <c r="AJ209" t="str">
        <f>IF(RIGHT(MIS[[#This Row],[Main/Hedge]],4)="MAIN","MAIN","HEDGE")</f>
        <v>HEDGE</v>
      </c>
      <c r="AK209" t="str" cm="1">
        <f t="array" ref="AK209">_xlfn._xlws.FILTER(Table4[Column1],ISNUMBER(SEARCH(Table4[Column1],MIS[[#This Row],[OrderUniqueIdentifier]])),"")</f>
        <v>VWAP</v>
      </c>
    </row>
    <row r="210" spans="1:37" x14ac:dyDescent="0.25">
      <c r="A210" t="s">
        <v>71</v>
      </c>
      <c r="B210" t="s">
        <v>575</v>
      </c>
      <c r="C210" t="s">
        <v>579</v>
      </c>
      <c r="D210" t="s">
        <v>72</v>
      </c>
      <c r="E210" t="s">
        <v>123</v>
      </c>
      <c r="F210" t="s">
        <v>98</v>
      </c>
      <c r="G210" t="s">
        <v>74</v>
      </c>
      <c r="H210" t="s">
        <v>75</v>
      </c>
      <c r="I210" t="s">
        <v>76</v>
      </c>
      <c r="J210" t="s">
        <v>77</v>
      </c>
      <c r="K210">
        <v>40</v>
      </c>
      <c r="L210" t="s">
        <v>77</v>
      </c>
      <c r="M210" t="s">
        <v>78</v>
      </c>
      <c r="N210" t="s">
        <v>523</v>
      </c>
      <c r="O210" t="s">
        <v>467</v>
      </c>
      <c r="P210" t="s">
        <v>468</v>
      </c>
      <c r="Q210" t="s">
        <v>124</v>
      </c>
      <c r="R210" t="s">
        <v>79</v>
      </c>
      <c r="S210" t="s">
        <v>99</v>
      </c>
      <c r="T210" t="s">
        <v>125</v>
      </c>
      <c r="U210" t="s">
        <v>100</v>
      </c>
      <c r="V210" t="s">
        <v>80</v>
      </c>
      <c r="W210">
        <v>78500</v>
      </c>
      <c r="X210" t="s">
        <v>85</v>
      </c>
      <c r="Y210">
        <v>40</v>
      </c>
      <c r="Z210" t="s">
        <v>471</v>
      </c>
      <c r="AA210" t="s">
        <v>101</v>
      </c>
      <c r="AB210" t="s">
        <v>87</v>
      </c>
      <c r="AC210" t="s">
        <v>84</v>
      </c>
      <c r="AD210">
        <f>_xlfn.XLOOKUP(MIS[[#This Row],[TRADING SYMBOL]],[1]Sheet1!$D:$D,[1]Sheet1!$C:$C)</f>
        <v>11.6</v>
      </c>
      <c r="AE210">
        <f>MIS[[#This Row],[OrderAverageTradedPrice]]*MIS[[#This Row],[OrderQuantity]]</f>
        <v>816</v>
      </c>
      <c r="AF210">
        <f>MIS[[#This Row],[LTP]]*MIS[[#This Row],[OrderQuantity]]</f>
        <v>464</v>
      </c>
      <c r="AG210">
        <f>IF(MIS[[#This Row],[OrderSide]]="SELL",MIS[[#This Row],[VALUE]]-MIS[[#This Row],[LIVE_VALUE]],MIS[[#This Row],[LIVE_VALUE]]-MIS[[#This Row],[VALUE]])</f>
        <v>-352</v>
      </c>
      <c r="AH210" t="str" cm="1">
        <f t="array" ref="AH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0" t="str">
        <f>MIS[[#This Row],[TRADING SYMBOL]]</f>
        <v>SENSEX2552078500PE</v>
      </c>
      <c r="AJ210" t="str">
        <f>IF(RIGHT(MIS[[#This Row],[Main/Hedge]],4)="MAIN","MAIN","HEDGE")</f>
        <v>HEDGE</v>
      </c>
      <c r="AK210" t="str" cm="1">
        <f t="array" ref="AK210">_xlfn._xlws.FILTER(Table4[Column1],ISNUMBER(SEARCH(Table4[Column1],MIS[[#This Row],[OrderUniqueIdentifier]])),"")</f>
        <v>XYT</v>
      </c>
    </row>
    <row r="211" spans="1:37" x14ac:dyDescent="0.25">
      <c r="A211" t="s">
        <v>71</v>
      </c>
      <c r="B211" t="s">
        <v>619</v>
      </c>
      <c r="C211" t="s">
        <v>620</v>
      </c>
      <c r="D211" t="s">
        <v>72</v>
      </c>
      <c r="E211" t="s">
        <v>456</v>
      </c>
      <c r="F211" t="s">
        <v>73</v>
      </c>
      <c r="G211" t="s">
        <v>74</v>
      </c>
      <c r="H211" t="s">
        <v>75</v>
      </c>
      <c r="I211" t="s">
        <v>76</v>
      </c>
      <c r="J211" t="s">
        <v>77</v>
      </c>
      <c r="K211">
        <v>300</v>
      </c>
      <c r="L211" t="s">
        <v>77</v>
      </c>
      <c r="M211" t="s">
        <v>78</v>
      </c>
      <c r="N211" t="s">
        <v>188</v>
      </c>
      <c r="O211" t="s">
        <v>468</v>
      </c>
      <c r="P211" t="s">
        <v>468</v>
      </c>
      <c r="Q211" t="s">
        <v>458</v>
      </c>
      <c r="R211" t="s">
        <v>79</v>
      </c>
      <c r="S211" t="s">
        <v>24</v>
      </c>
      <c r="T211" t="s">
        <v>459</v>
      </c>
      <c r="U211" t="s">
        <v>43</v>
      </c>
      <c r="V211" t="s">
        <v>80</v>
      </c>
      <c r="W211">
        <v>26300</v>
      </c>
      <c r="X211" t="s">
        <v>81</v>
      </c>
      <c r="Y211">
        <v>300</v>
      </c>
      <c r="Z211" t="s">
        <v>101</v>
      </c>
      <c r="AA211" t="s">
        <v>101</v>
      </c>
      <c r="AB211" t="s">
        <v>83</v>
      </c>
      <c r="AC211" t="s">
        <v>84</v>
      </c>
      <c r="AD211">
        <f>_xlfn.XLOOKUP(MIS[[#This Row],[TRADING SYMBOL]],[1]Sheet1!$D:$D,[1]Sheet1!$C:$C)</f>
        <v>3.7</v>
      </c>
      <c r="AE211">
        <f>MIS[[#This Row],[OrderAverageTradedPrice]]*MIS[[#This Row],[OrderQuantity]]</f>
        <v>1050</v>
      </c>
      <c r="AF211">
        <f>MIS[[#This Row],[LTP]]*MIS[[#This Row],[OrderQuantity]]</f>
        <v>1110</v>
      </c>
      <c r="AG211">
        <f>IF(MIS[[#This Row],[OrderSide]]="SELL",MIS[[#This Row],[VALUE]]-MIS[[#This Row],[LIVE_VALUE]],MIS[[#This Row],[LIVE_VALUE]]-MIS[[#This Row],[VALUE]])</f>
        <v>60</v>
      </c>
      <c r="AH211" t="str" cm="1">
        <f t="array" ref="AH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1" t="str">
        <f>MIS[[#This Row],[TRADING SYMBOL]]</f>
        <v>NIFTY2552226300CE</v>
      </c>
      <c r="AJ211" t="str">
        <f>IF(RIGHT(MIS[[#This Row],[Main/Hedge]],4)="MAIN","MAIN","HEDGE")</f>
        <v>HEDGE</v>
      </c>
      <c r="AK211" t="str" cm="1">
        <f t="array" ref="AK211">_xlfn._xlws.FILTER(Table4[Column1],ISNUMBER(SEARCH(Table4[Column1],MIS[[#This Row],[OrderUniqueIdentifier]])),"")</f>
        <v>VWAP</v>
      </c>
    </row>
    <row r="212" spans="1:37" x14ac:dyDescent="0.25">
      <c r="A212" t="s">
        <v>71</v>
      </c>
      <c r="B212" t="s">
        <v>619</v>
      </c>
      <c r="C212" t="s">
        <v>622</v>
      </c>
      <c r="D212" t="s">
        <v>72</v>
      </c>
      <c r="E212" t="s">
        <v>465</v>
      </c>
      <c r="F212" t="s">
        <v>98</v>
      </c>
      <c r="G212" t="s">
        <v>74</v>
      </c>
      <c r="H212" t="s">
        <v>75</v>
      </c>
      <c r="I212" t="s">
        <v>76</v>
      </c>
      <c r="J212" t="s">
        <v>77</v>
      </c>
      <c r="K212">
        <v>60</v>
      </c>
      <c r="L212" t="s">
        <v>77</v>
      </c>
      <c r="M212" t="s">
        <v>78</v>
      </c>
      <c r="N212" t="s">
        <v>466</v>
      </c>
      <c r="O212" t="s">
        <v>467</v>
      </c>
      <c r="P212" t="s">
        <v>468</v>
      </c>
      <c r="Q212" t="s">
        <v>469</v>
      </c>
      <c r="R212" t="s">
        <v>79</v>
      </c>
      <c r="S212" t="s">
        <v>99</v>
      </c>
      <c r="T212" t="s">
        <v>470</v>
      </c>
      <c r="U212" t="s">
        <v>100</v>
      </c>
      <c r="V212" t="s">
        <v>80</v>
      </c>
      <c r="W212">
        <v>85900</v>
      </c>
      <c r="X212" t="s">
        <v>81</v>
      </c>
      <c r="Y212">
        <v>60</v>
      </c>
      <c r="Z212" t="s">
        <v>471</v>
      </c>
      <c r="AA212" t="s">
        <v>101</v>
      </c>
      <c r="AB212" t="s">
        <v>83</v>
      </c>
      <c r="AC212" t="s">
        <v>84</v>
      </c>
      <c r="AD212">
        <f>_xlfn.XLOOKUP(MIS[[#This Row],[TRADING SYMBOL]],[1]Sheet1!$D:$D,[1]Sheet1!$C:$C)</f>
        <v>6.35</v>
      </c>
      <c r="AE212">
        <f>MIS[[#This Row],[OrderAverageTradedPrice]]*MIS[[#This Row],[OrderQuantity]]</f>
        <v>432</v>
      </c>
      <c r="AF212">
        <f>MIS[[#This Row],[LTP]]*MIS[[#This Row],[OrderQuantity]]</f>
        <v>381</v>
      </c>
      <c r="AG212">
        <f>IF(MIS[[#This Row],[OrderSide]]="SELL",MIS[[#This Row],[VALUE]]-MIS[[#This Row],[LIVE_VALUE]],MIS[[#This Row],[LIVE_VALUE]]-MIS[[#This Row],[VALUE]])</f>
        <v>-51</v>
      </c>
      <c r="AH212" t="str" cm="1">
        <f t="array" ref="AH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2" t="str">
        <f>MIS[[#This Row],[TRADING SYMBOL]]</f>
        <v>SENSEX2552085900CE</v>
      </c>
      <c r="AJ212" t="str">
        <f>IF(RIGHT(MIS[[#This Row],[Main/Hedge]],4)="MAIN","MAIN","HEDGE")</f>
        <v>HEDGE</v>
      </c>
      <c r="AK212" t="str" cm="1">
        <f t="array" ref="AK212">_xlfn._xlws.FILTER(Table4[Column1],ISNUMBER(SEARCH(Table4[Column1],MIS[[#This Row],[OrderUniqueIdentifier]])),"")</f>
        <v>XYT</v>
      </c>
    </row>
    <row r="213" spans="1:37" x14ac:dyDescent="0.25">
      <c r="A213" t="s">
        <v>71</v>
      </c>
      <c r="B213" t="s">
        <v>629</v>
      </c>
      <c r="C213" t="s">
        <v>630</v>
      </c>
      <c r="D213" t="s">
        <v>72</v>
      </c>
      <c r="E213" t="s">
        <v>456</v>
      </c>
      <c r="F213" t="s">
        <v>73</v>
      </c>
      <c r="G213" t="s">
        <v>74</v>
      </c>
      <c r="H213" t="s">
        <v>75</v>
      </c>
      <c r="I213" t="s">
        <v>76</v>
      </c>
      <c r="J213" t="s">
        <v>77</v>
      </c>
      <c r="K213">
        <v>75</v>
      </c>
      <c r="L213" t="s">
        <v>77</v>
      </c>
      <c r="M213" t="s">
        <v>78</v>
      </c>
      <c r="N213" t="s">
        <v>145</v>
      </c>
      <c r="O213" t="s">
        <v>468</v>
      </c>
      <c r="P213" t="s">
        <v>468</v>
      </c>
      <c r="Q213" t="s">
        <v>458</v>
      </c>
      <c r="R213" t="s">
        <v>79</v>
      </c>
      <c r="S213" t="s">
        <v>24</v>
      </c>
      <c r="T213" t="s">
        <v>459</v>
      </c>
      <c r="U213" t="s">
        <v>43</v>
      </c>
      <c r="V213" t="s">
        <v>80</v>
      </c>
      <c r="W213">
        <v>26300</v>
      </c>
      <c r="X213" t="s">
        <v>81</v>
      </c>
      <c r="Y213">
        <v>75</v>
      </c>
      <c r="Z213" t="s">
        <v>101</v>
      </c>
      <c r="AA213" t="s">
        <v>101</v>
      </c>
      <c r="AB213" t="s">
        <v>83</v>
      </c>
      <c r="AC213" t="s">
        <v>84</v>
      </c>
      <c r="AD213">
        <f>_xlfn.XLOOKUP(MIS[[#This Row],[TRADING SYMBOL]],[1]Sheet1!$D:$D,[1]Sheet1!$C:$C)</f>
        <v>3.7</v>
      </c>
      <c r="AE213">
        <f>MIS[[#This Row],[OrderAverageTradedPrice]]*MIS[[#This Row],[OrderQuantity]]</f>
        <v>266.25</v>
      </c>
      <c r="AF213">
        <f>MIS[[#This Row],[LTP]]*MIS[[#This Row],[OrderQuantity]]</f>
        <v>277.5</v>
      </c>
      <c r="AG213">
        <f>IF(MIS[[#This Row],[OrderSide]]="SELL",MIS[[#This Row],[VALUE]]-MIS[[#This Row],[LIVE_VALUE]],MIS[[#This Row],[LIVE_VALUE]]-MIS[[#This Row],[VALUE]])</f>
        <v>11.25</v>
      </c>
      <c r="AH213" t="str" cm="1">
        <f t="array" ref="AH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3" t="str">
        <f>MIS[[#This Row],[TRADING SYMBOL]]</f>
        <v>NIFTY2552226300CE</v>
      </c>
      <c r="AJ213" t="str">
        <f>IF(RIGHT(MIS[[#This Row],[Main/Hedge]],4)="MAIN","MAIN","HEDGE")</f>
        <v>HEDGE</v>
      </c>
      <c r="AK213" t="str" cm="1">
        <f t="array" ref="AK213">_xlfn._xlws.FILTER(Table4[Column1],ISNUMBER(SEARCH(Table4[Column1],MIS[[#This Row],[OrderUniqueIdentifier]])),"")</f>
        <v>VWAP</v>
      </c>
    </row>
    <row r="214" spans="1:37" x14ac:dyDescent="0.25">
      <c r="A214" t="s">
        <v>71</v>
      </c>
      <c r="B214" t="s">
        <v>632</v>
      </c>
      <c r="C214" t="s">
        <v>634</v>
      </c>
      <c r="D214" t="s">
        <v>72</v>
      </c>
      <c r="E214" t="s">
        <v>461</v>
      </c>
      <c r="F214" t="s">
        <v>73</v>
      </c>
      <c r="G214" t="s">
        <v>74</v>
      </c>
      <c r="H214" t="s">
        <v>75</v>
      </c>
      <c r="I214" t="s">
        <v>76</v>
      </c>
      <c r="J214" t="s">
        <v>77</v>
      </c>
      <c r="K214">
        <v>450</v>
      </c>
      <c r="L214" t="s">
        <v>77</v>
      </c>
      <c r="M214" t="s">
        <v>78</v>
      </c>
      <c r="N214" t="s">
        <v>153</v>
      </c>
      <c r="O214" t="s">
        <v>468</v>
      </c>
      <c r="P214" t="s">
        <v>468</v>
      </c>
      <c r="Q214" t="s">
        <v>462</v>
      </c>
      <c r="R214" t="s">
        <v>79</v>
      </c>
      <c r="S214" t="s">
        <v>24</v>
      </c>
      <c r="T214" t="s">
        <v>463</v>
      </c>
      <c r="U214" t="s">
        <v>43</v>
      </c>
      <c r="V214" t="s">
        <v>80</v>
      </c>
      <c r="W214">
        <v>23700</v>
      </c>
      <c r="X214" t="s">
        <v>85</v>
      </c>
      <c r="Y214">
        <v>450</v>
      </c>
      <c r="Z214" t="s">
        <v>101</v>
      </c>
      <c r="AA214" t="s">
        <v>101</v>
      </c>
      <c r="AB214" t="s">
        <v>87</v>
      </c>
      <c r="AC214" t="s">
        <v>84</v>
      </c>
      <c r="AD214">
        <f>_xlfn.XLOOKUP(MIS[[#This Row],[TRADING SYMBOL]],[1]Sheet1!$D:$D,[1]Sheet1!$C:$C)</f>
        <v>7.6</v>
      </c>
      <c r="AE214">
        <f>MIS[[#This Row],[OrderAverageTradedPrice]]*MIS[[#This Row],[OrderQuantity]]</f>
        <v>5175</v>
      </c>
      <c r="AF214">
        <f>MIS[[#This Row],[LTP]]*MIS[[#This Row],[OrderQuantity]]</f>
        <v>3420</v>
      </c>
      <c r="AG214">
        <f>IF(MIS[[#This Row],[OrderSide]]="SELL",MIS[[#This Row],[VALUE]]-MIS[[#This Row],[LIVE_VALUE]],MIS[[#This Row],[LIVE_VALUE]]-MIS[[#This Row],[VALUE]])</f>
        <v>-1755</v>
      </c>
      <c r="AH214" t="str" cm="1">
        <f t="array" ref="AH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4" t="str">
        <f>MIS[[#This Row],[TRADING SYMBOL]]</f>
        <v>NIFTY2552223700PE</v>
      </c>
      <c r="AJ214" t="str">
        <f>IF(RIGHT(MIS[[#This Row],[Main/Hedge]],4)="MAIN","MAIN","HEDGE")</f>
        <v>HEDGE</v>
      </c>
      <c r="AK214" t="str" cm="1">
        <f t="array" ref="AK214">_xlfn._xlws.FILTER(Table4[Column1],ISNUMBER(SEARCH(Table4[Column1],MIS[[#This Row],[OrderUniqueIdentifier]])),"")</f>
        <v>VWAP</v>
      </c>
    </row>
    <row r="215" spans="1:37" x14ac:dyDescent="0.25">
      <c r="A215" t="s">
        <v>71</v>
      </c>
      <c r="B215" t="s">
        <v>632</v>
      </c>
      <c r="C215" t="s">
        <v>636</v>
      </c>
      <c r="D215" t="s">
        <v>72</v>
      </c>
      <c r="E215" t="s">
        <v>501</v>
      </c>
      <c r="F215" t="s">
        <v>98</v>
      </c>
      <c r="G215" t="s">
        <v>74</v>
      </c>
      <c r="H215" t="s">
        <v>75</v>
      </c>
      <c r="I215" t="s">
        <v>76</v>
      </c>
      <c r="J215" t="s">
        <v>77</v>
      </c>
      <c r="K215">
        <v>60</v>
      </c>
      <c r="L215" t="s">
        <v>77</v>
      </c>
      <c r="M215" t="s">
        <v>78</v>
      </c>
      <c r="N215" t="s">
        <v>637</v>
      </c>
      <c r="O215" t="s">
        <v>467</v>
      </c>
      <c r="P215" t="s">
        <v>468</v>
      </c>
      <c r="Q215" t="s">
        <v>504</v>
      </c>
      <c r="R215" t="s">
        <v>79</v>
      </c>
      <c r="S215" t="s">
        <v>99</v>
      </c>
      <c r="T215" t="s">
        <v>505</v>
      </c>
      <c r="U215" t="s">
        <v>100</v>
      </c>
      <c r="V215" t="s">
        <v>80</v>
      </c>
      <c r="W215">
        <v>78400</v>
      </c>
      <c r="X215" t="s">
        <v>85</v>
      </c>
      <c r="Y215">
        <v>60</v>
      </c>
      <c r="Z215" t="s">
        <v>471</v>
      </c>
      <c r="AA215" t="s">
        <v>101</v>
      </c>
      <c r="AB215" t="s">
        <v>87</v>
      </c>
      <c r="AC215" t="s">
        <v>84</v>
      </c>
      <c r="AD215">
        <f>_xlfn.XLOOKUP(MIS[[#This Row],[TRADING SYMBOL]],[1]Sheet1!$D:$D,[1]Sheet1!$C:$C)</f>
        <v>11.1</v>
      </c>
      <c r="AE215">
        <f>MIS[[#This Row],[OrderAverageTradedPrice]]*MIS[[#This Row],[OrderQuantity]]</f>
        <v>1173</v>
      </c>
      <c r="AF215">
        <f>MIS[[#This Row],[LTP]]*MIS[[#This Row],[OrderQuantity]]</f>
        <v>666</v>
      </c>
      <c r="AG215">
        <f>IF(MIS[[#This Row],[OrderSide]]="SELL",MIS[[#This Row],[VALUE]]-MIS[[#This Row],[LIVE_VALUE]],MIS[[#This Row],[LIVE_VALUE]]-MIS[[#This Row],[VALUE]])</f>
        <v>-507</v>
      </c>
      <c r="AH215" t="str" cm="1">
        <f t="array" ref="AH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5" t="str">
        <f>MIS[[#This Row],[TRADING SYMBOL]]</f>
        <v>SENSEX2552078400PE</v>
      </c>
      <c r="AJ215" t="str">
        <f>IF(RIGHT(MIS[[#This Row],[Main/Hedge]],4)="MAIN","MAIN","HEDGE")</f>
        <v>HEDGE</v>
      </c>
      <c r="AK215" t="str" cm="1">
        <f t="array" ref="AK215">_xlfn._xlws.FILTER(Table4[Column1],ISNUMBER(SEARCH(Table4[Column1],MIS[[#This Row],[OrderUniqueIdentifier]])),"")</f>
        <v>XYT</v>
      </c>
    </row>
    <row r="216" spans="1:37" x14ac:dyDescent="0.25">
      <c r="A216" t="s">
        <v>71</v>
      </c>
      <c r="B216" t="s">
        <v>642</v>
      </c>
      <c r="C216" t="s">
        <v>644</v>
      </c>
      <c r="D216" t="s">
        <v>72</v>
      </c>
      <c r="E216" t="s">
        <v>461</v>
      </c>
      <c r="F216" t="s">
        <v>73</v>
      </c>
      <c r="G216" t="s">
        <v>74</v>
      </c>
      <c r="H216" t="s">
        <v>75</v>
      </c>
      <c r="I216" t="s">
        <v>76</v>
      </c>
      <c r="J216" t="s">
        <v>77</v>
      </c>
      <c r="K216">
        <v>1050</v>
      </c>
      <c r="L216" t="s">
        <v>77</v>
      </c>
      <c r="M216" t="s">
        <v>78</v>
      </c>
      <c r="N216" t="s">
        <v>153</v>
      </c>
      <c r="O216" t="s">
        <v>468</v>
      </c>
      <c r="P216" t="s">
        <v>468</v>
      </c>
      <c r="Q216" t="s">
        <v>462</v>
      </c>
      <c r="R216" t="s">
        <v>79</v>
      </c>
      <c r="S216" t="s">
        <v>24</v>
      </c>
      <c r="T216" t="s">
        <v>463</v>
      </c>
      <c r="U216" t="s">
        <v>43</v>
      </c>
      <c r="V216" t="s">
        <v>80</v>
      </c>
      <c r="W216">
        <v>23700</v>
      </c>
      <c r="X216" t="s">
        <v>85</v>
      </c>
      <c r="Y216">
        <v>1050</v>
      </c>
      <c r="Z216" t="s">
        <v>101</v>
      </c>
      <c r="AA216" t="s">
        <v>101</v>
      </c>
      <c r="AB216" t="s">
        <v>87</v>
      </c>
      <c r="AC216" t="s">
        <v>84</v>
      </c>
      <c r="AD216">
        <f>_xlfn.XLOOKUP(MIS[[#This Row],[TRADING SYMBOL]],[1]Sheet1!$D:$D,[1]Sheet1!$C:$C)</f>
        <v>7.6</v>
      </c>
      <c r="AE216">
        <f>MIS[[#This Row],[OrderAverageTradedPrice]]*MIS[[#This Row],[OrderQuantity]]</f>
        <v>12075</v>
      </c>
      <c r="AF216">
        <f>MIS[[#This Row],[LTP]]*MIS[[#This Row],[OrderQuantity]]</f>
        <v>7980</v>
      </c>
      <c r="AG216">
        <f>IF(MIS[[#This Row],[OrderSide]]="SELL",MIS[[#This Row],[VALUE]]-MIS[[#This Row],[LIVE_VALUE]],MIS[[#This Row],[LIVE_VALUE]]-MIS[[#This Row],[VALUE]])</f>
        <v>-4095</v>
      </c>
      <c r="AH216" t="str" cm="1">
        <f t="array" ref="AH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6" t="str">
        <f>MIS[[#This Row],[TRADING SYMBOL]]</f>
        <v>NIFTY2552223700PE</v>
      </c>
      <c r="AJ216" t="str">
        <f>IF(RIGHT(MIS[[#This Row],[Main/Hedge]],4)="MAIN","MAIN","HEDGE")</f>
        <v>HEDGE</v>
      </c>
      <c r="AK216" t="str" cm="1">
        <f t="array" ref="AK216">_xlfn._xlws.FILTER(Table4[Column1],ISNUMBER(SEARCH(Table4[Column1],MIS[[#This Row],[OrderUniqueIdentifier]])),"")</f>
        <v>VWAP</v>
      </c>
    </row>
    <row r="217" spans="1:37" x14ac:dyDescent="0.25">
      <c r="A217" t="s">
        <v>71</v>
      </c>
      <c r="B217" t="s">
        <v>652</v>
      </c>
      <c r="C217" t="s">
        <v>653</v>
      </c>
      <c r="D217" t="s">
        <v>72</v>
      </c>
      <c r="E217" t="s">
        <v>465</v>
      </c>
      <c r="F217" t="s">
        <v>98</v>
      </c>
      <c r="G217" t="s">
        <v>74</v>
      </c>
      <c r="H217" t="s">
        <v>75</v>
      </c>
      <c r="I217" t="s">
        <v>76</v>
      </c>
      <c r="J217" t="s">
        <v>77</v>
      </c>
      <c r="K217">
        <v>20</v>
      </c>
      <c r="L217" t="s">
        <v>77</v>
      </c>
      <c r="M217" t="s">
        <v>78</v>
      </c>
      <c r="N217" t="s">
        <v>466</v>
      </c>
      <c r="O217" t="s">
        <v>468</v>
      </c>
      <c r="P217" t="s">
        <v>468</v>
      </c>
      <c r="Q217" t="s">
        <v>469</v>
      </c>
      <c r="R217" t="s">
        <v>79</v>
      </c>
      <c r="S217" t="s">
        <v>99</v>
      </c>
      <c r="T217" t="s">
        <v>470</v>
      </c>
      <c r="U217" t="s">
        <v>100</v>
      </c>
      <c r="V217" t="s">
        <v>80</v>
      </c>
      <c r="W217">
        <v>85900</v>
      </c>
      <c r="X217" t="s">
        <v>81</v>
      </c>
      <c r="Y217">
        <v>20</v>
      </c>
      <c r="Z217" t="s">
        <v>101</v>
      </c>
      <c r="AA217" t="s">
        <v>101</v>
      </c>
      <c r="AB217" t="s">
        <v>83</v>
      </c>
      <c r="AC217" t="s">
        <v>84</v>
      </c>
      <c r="AD217">
        <f>_xlfn.XLOOKUP(MIS[[#This Row],[TRADING SYMBOL]],[1]Sheet1!$D:$D,[1]Sheet1!$C:$C)</f>
        <v>6.35</v>
      </c>
      <c r="AE217">
        <f>MIS[[#This Row],[OrderAverageTradedPrice]]*MIS[[#This Row],[OrderQuantity]]</f>
        <v>144</v>
      </c>
      <c r="AF217">
        <f>MIS[[#This Row],[LTP]]*MIS[[#This Row],[OrderQuantity]]</f>
        <v>127</v>
      </c>
      <c r="AG217">
        <f>IF(MIS[[#This Row],[OrderSide]]="SELL",MIS[[#This Row],[VALUE]]-MIS[[#This Row],[LIVE_VALUE]],MIS[[#This Row],[LIVE_VALUE]]-MIS[[#This Row],[VALUE]])</f>
        <v>-17</v>
      </c>
      <c r="AH217" t="str" cm="1">
        <f t="array" ref="AH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7" t="str">
        <f>MIS[[#This Row],[TRADING SYMBOL]]</f>
        <v>SENSEX2552085900CE</v>
      </c>
      <c r="AJ217" t="str">
        <f>IF(RIGHT(MIS[[#This Row],[Main/Hedge]],4)="MAIN","MAIN","HEDGE")</f>
        <v>HEDGE</v>
      </c>
      <c r="AK217" t="str" cm="1">
        <f t="array" ref="AK217">_xlfn._xlws.FILTER(Table4[Column1],ISNUMBER(SEARCH(Table4[Column1],MIS[[#This Row],[OrderUniqueIdentifier]])),"")</f>
        <v>XYT</v>
      </c>
    </row>
    <row r="218" spans="1:37" x14ac:dyDescent="0.25">
      <c r="A218" t="s">
        <v>71</v>
      </c>
      <c r="B218" t="s">
        <v>652</v>
      </c>
      <c r="C218" t="s">
        <v>659</v>
      </c>
      <c r="D218" t="s">
        <v>72</v>
      </c>
      <c r="E218" t="s">
        <v>456</v>
      </c>
      <c r="F218" t="s">
        <v>73</v>
      </c>
      <c r="G218" t="s">
        <v>74</v>
      </c>
      <c r="H218" t="s">
        <v>75</v>
      </c>
      <c r="I218" t="s">
        <v>76</v>
      </c>
      <c r="J218" t="s">
        <v>77</v>
      </c>
      <c r="K218">
        <v>150</v>
      </c>
      <c r="L218" t="s">
        <v>77</v>
      </c>
      <c r="M218" t="s">
        <v>78</v>
      </c>
      <c r="N218" t="s">
        <v>188</v>
      </c>
      <c r="O218" t="s">
        <v>468</v>
      </c>
      <c r="P218" t="s">
        <v>468</v>
      </c>
      <c r="Q218" t="s">
        <v>458</v>
      </c>
      <c r="R218" t="s">
        <v>79</v>
      </c>
      <c r="S218" t="s">
        <v>24</v>
      </c>
      <c r="T218" t="s">
        <v>459</v>
      </c>
      <c r="U218" t="s">
        <v>43</v>
      </c>
      <c r="V218" t="s">
        <v>80</v>
      </c>
      <c r="W218">
        <v>26300</v>
      </c>
      <c r="X218" t="s">
        <v>81</v>
      </c>
      <c r="Y218">
        <v>150</v>
      </c>
      <c r="Z218" t="s">
        <v>101</v>
      </c>
      <c r="AA218" t="s">
        <v>101</v>
      </c>
      <c r="AB218" t="s">
        <v>83</v>
      </c>
      <c r="AC218" t="s">
        <v>84</v>
      </c>
      <c r="AD218">
        <f>_xlfn.XLOOKUP(MIS[[#This Row],[TRADING SYMBOL]],[1]Sheet1!$D:$D,[1]Sheet1!$C:$C)</f>
        <v>3.7</v>
      </c>
      <c r="AE218">
        <f>MIS[[#This Row],[OrderAverageTradedPrice]]*MIS[[#This Row],[OrderQuantity]]</f>
        <v>525</v>
      </c>
      <c r="AF218">
        <f>MIS[[#This Row],[LTP]]*MIS[[#This Row],[OrderQuantity]]</f>
        <v>555</v>
      </c>
      <c r="AG218">
        <f>IF(MIS[[#This Row],[OrderSide]]="SELL",MIS[[#This Row],[VALUE]]-MIS[[#This Row],[LIVE_VALUE]],MIS[[#This Row],[LIVE_VALUE]]-MIS[[#This Row],[VALUE]])</f>
        <v>30</v>
      </c>
      <c r="AH218" t="str" cm="1">
        <f t="array" ref="AH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8" t="str">
        <f>MIS[[#This Row],[TRADING SYMBOL]]</f>
        <v>NIFTY2552226300CE</v>
      </c>
      <c r="AJ218" t="str">
        <f>IF(RIGHT(MIS[[#This Row],[Main/Hedge]],4)="MAIN","MAIN","HEDGE")</f>
        <v>HEDGE</v>
      </c>
      <c r="AK218" t="str" cm="1">
        <f t="array" ref="AK218">_xlfn._xlws.FILTER(Table4[Column1],ISNUMBER(SEARCH(Table4[Column1],MIS[[#This Row],[OrderUniqueIdentifier]])),"")</f>
        <v>VWAP</v>
      </c>
    </row>
    <row r="219" spans="1:37" x14ac:dyDescent="0.25">
      <c r="A219" t="s">
        <v>71</v>
      </c>
      <c r="B219" t="s">
        <v>669</v>
      </c>
      <c r="C219" t="s">
        <v>676</v>
      </c>
      <c r="D219" t="s">
        <v>72</v>
      </c>
      <c r="E219" t="s">
        <v>461</v>
      </c>
      <c r="F219" t="s">
        <v>73</v>
      </c>
      <c r="G219" t="s">
        <v>74</v>
      </c>
      <c r="H219" t="s">
        <v>75</v>
      </c>
      <c r="I219" t="s">
        <v>76</v>
      </c>
      <c r="J219" t="s">
        <v>77</v>
      </c>
      <c r="K219">
        <v>150</v>
      </c>
      <c r="L219" t="s">
        <v>77</v>
      </c>
      <c r="M219" t="s">
        <v>78</v>
      </c>
      <c r="N219" t="s">
        <v>153</v>
      </c>
      <c r="O219" t="s">
        <v>468</v>
      </c>
      <c r="P219" t="s">
        <v>468</v>
      </c>
      <c r="Q219" t="s">
        <v>462</v>
      </c>
      <c r="R219" t="s">
        <v>79</v>
      </c>
      <c r="S219" t="s">
        <v>24</v>
      </c>
      <c r="T219" t="s">
        <v>463</v>
      </c>
      <c r="U219" t="s">
        <v>43</v>
      </c>
      <c r="V219" t="s">
        <v>80</v>
      </c>
      <c r="W219">
        <v>23700</v>
      </c>
      <c r="X219" t="s">
        <v>85</v>
      </c>
      <c r="Y219">
        <v>150</v>
      </c>
      <c r="Z219" t="s">
        <v>101</v>
      </c>
      <c r="AA219" t="s">
        <v>101</v>
      </c>
      <c r="AB219" t="s">
        <v>87</v>
      </c>
      <c r="AC219" t="s">
        <v>84</v>
      </c>
      <c r="AD219">
        <f>_xlfn.XLOOKUP(MIS[[#This Row],[TRADING SYMBOL]],[1]Sheet1!$D:$D,[1]Sheet1!$C:$C)</f>
        <v>7.6</v>
      </c>
      <c r="AE219">
        <f>MIS[[#This Row],[OrderAverageTradedPrice]]*MIS[[#This Row],[OrderQuantity]]</f>
        <v>1725</v>
      </c>
      <c r="AF219">
        <f>MIS[[#This Row],[LTP]]*MIS[[#This Row],[OrderQuantity]]</f>
        <v>1140</v>
      </c>
      <c r="AG219">
        <f>IF(MIS[[#This Row],[OrderSide]]="SELL",MIS[[#This Row],[VALUE]]-MIS[[#This Row],[LIVE_VALUE]],MIS[[#This Row],[LIVE_VALUE]]-MIS[[#This Row],[VALUE]])</f>
        <v>-585</v>
      </c>
      <c r="AH219" t="str" cm="1">
        <f t="array" ref="AH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9" t="str">
        <f>MIS[[#This Row],[TRADING SYMBOL]]</f>
        <v>NIFTY2552223700PE</v>
      </c>
      <c r="AJ219" t="str">
        <f>IF(RIGHT(MIS[[#This Row],[Main/Hedge]],4)="MAIN","MAIN","HEDGE")</f>
        <v>HEDGE</v>
      </c>
      <c r="AK219" t="str" cm="1">
        <f t="array" ref="AK219">_xlfn._xlws.FILTER(Table4[Column1],ISNUMBER(SEARCH(Table4[Column1],MIS[[#This Row],[OrderUniqueIdentifier]])),"")</f>
        <v>VWAP</v>
      </c>
    </row>
    <row r="220" spans="1:37" x14ac:dyDescent="0.25">
      <c r="A220" t="s">
        <v>71</v>
      </c>
      <c r="B220" t="s">
        <v>705</v>
      </c>
      <c r="C220" t="s">
        <v>706</v>
      </c>
      <c r="D220" t="s">
        <v>72</v>
      </c>
      <c r="E220" t="s">
        <v>465</v>
      </c>
      <c r="F220" t="s">
        <v>98</v>
      </c>
      <c r="G220" t="s">
        <v>74</v>
      </c>
      <c r="H220" t="s">
        <v>75</v>
      </c>
      <c r="I220" t="s">
        <v>76</v>
      </c>
      <c r="J220" t="s">
        <v>77</v>
      </c>
      <c r="K220">
        <v>20</v>
      </c>
      <c r="L220" t="s">
        <v>77</v>
      </c>
      <c r="M220" t="s">
        <v>78</v>
      </c>
      <c r="N220" t="s">
        <v>466</v>
      </c>
      <c r="O220" t="s">
        <v>467</v>
      </c>
      <c r="P220" t="s">
        <v>468</v>
      </c>
      <c r="Q220" t="s">
        <v>469</v>
      </c>
      <c r="R220" t="s">
        <v>79</v>
      </c>
      <c r="S220" t="s">
        <v>99</v>
      </c>
      <c r="T220" t="s">
        <v>470</v>
      </c>
      <c r="U220" t="s">
        <v>100</v>
      </c>
      <c r="V220" t="s">
        <v>80</v>
      </c>
      <c r="W220">
        <v>85900</v>
      </c>
      <c r="X220" t="s">
        <v>81</v>
      </c>
      <c r="Y220">
        <v>20</v>
      </c>
      <c r="Z220" t="s">
        <v>471</v>
      </c>
      <c r="AA220" t="s">
        <v>101</v>
      </c>
      <c r="AB220" t="s">
        <v>83</v>
      </c>
      <c r="AC220" t="s">
        <v>84</v>
      </c>
      <c r="AD220">
        <f>_xlfn.XLOOKUP(MIS[[#This Row],[TRADING SYMBOL]],[1]Sheet1!$D:$D,[1]Sheet1!$C:$C)</f>
        <v>6.35</v>
      </c>
      <c r="AE220">
        <f>MIS[[#This Row],[OrderAverageTradedPrice]]*MIS[[#This Row],[OrderQuantity]]</f>
        <v>144</v>
      </c>
      <c r="AF220">
        <f>MIS[[#This Row],[LTP]]*MIS[[#This Row],[OrderQuantity]]</f>
        <v>127</v>
      </c>
      <c r="AG220">
        <f>IF(MIS[[#This Row],[OrderSide]]="SELL",MIS[[#This Row],[VALUE]]-MIS[[#This Row],[LIVE_VALUE]],MIS[[#This Row],[LIVE_VALUE]]-MIS[[#This Row],[VALUE]])</f>
        <v>-17</v>
      </c>
      <c r="AH220" t="str" cm="1">
        <f t="array" ref="AH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0" t="str">
        <f>MIS[[#This Row],[TRADING SYMBOL]]</f>
        <v>SENSEX2552085900CE</v>
      </c>
      <c r="AJ220" t="str">
        <f>IF(RIGHT(MIS[[#This Row],[Main/Hedge]],4)="MAIN","MAIN","HEDGE")</f>
        <v>HEDGE</v>
      </c>
      <c r="AK220" t="str" cm="1">
        <f t="array" ref="AK220">_xlfn._xlws.FILTER(Table4[Column1],ISNUMBER(SEARCH(Table4[Column1],MIS[[#This Row],[OrderUniqueIdentifier]])),"")</f>
        <v>XYT</v>
      </c>
    </row>
    <row r="221" spans="1:37" x14ac:dyDescent="0.25">
      <c r="A221" t="s">
        <v>71</v>
      </c>
      <c r="B221" t="s">
        <v>705</v>
      </c>
      <c r="C221" t="s">
        <v>712</v>
      </c>
      <c r="D221" t="s">
        <v>72</v>
      </c>
      <c r="E221" t="s">
        <v>456</v>
      </c>
      <c r="F221" t="s">
        <v>73</v>
      </c>
      <c r="G221" t="s">
        <v>74</v>
      </c>
      <c r="H221" t="s">
        <v>75</v>
      </c>
      <c r="I221" t="s">
        <v>76</v>
      </c>
      <c r="J221" t="s">
        <v>77</v>
      </c>
      <c r="K221">
        <v>150</v>
      </c>
      <c r="L221" t="s">
        <v>77</v>
      </c>
      <c r="M221" t="s">
        <v>78</v>
      </c>
      <c r="N221" t="s">
        <v>145</v>
      </c>
      <c r="O221" t="s">
        <v>468</v>
      </c>
      <c r="P221" t="s">
        <v>468</v>
      </c>
      <c r="Q221" t="s">
        <v>458</v>
      </c>
      <c r="R221" t="s">
        <v>79</v>
      </c>
      <c r="S221" t="s">
        <v>24</v>
      </c>
      <c r="T221" t="s">
        <v>459</v>
      </c>
      <c r="U221" t="s">
        <v>43</v>
      </c>
      <c r="V221" t="s">
        <v>80</v>
      </c>
      <c r="W221">
        <v>26300</v>
      </c>
      <c r="X221" t="s">
        <v>81</v>
      </c>
      <c r="Y221">
        <v>150</v>
      </c>
      <c r="Z221" t="s">
        <v>101</v>
      </c>
      <c r="AA221" t="s">
        <v>101</v>
      </c>
      <c r="AB221" t="s">
        <v>83</v>
      </c>
      <c r="AC221" t="s">
        <v>84</v>
      </c>
      <c r="AD221">
        <f>_xlfn.XLOOKUP(MIS[[#This Row],[TRADING SYMBOL]],[1]Sheet1!$D:$D,[1]Sheet1!$C:$C)</f>
        <v>3.7</v>
      </c>
      <c r="AE221">
        <f>MIS[[#This Row],[OrderAverageTradedPrice]]*MIS[[#This Row],[OrderQuantity]]</f>
        <v>532.5</v>
      </c>
      <c r="AF221">
        <f>MIS[[#This Row],[LTP]]*MIS[[#This Row],[OrderQuantity]]</f>
        <v>555</v>
      </c>
      <c r="AG221">
        <f>IF(MIS[[#This Row],[OrderSide]]="SELL",MIS[[#This Row],[VALUE]]-MIS[[#This Row],[LIVE_VALUE]],MIS[[#This Row],[LIVE_VALUE]]-MIS[[#This Row],[VALUE]])</f>
        <v>22.5</v>
      </c>
      <c r="AH221" t="str" cm="1">
        <f t="array" ref="AH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1" t="str">
        <f>MIS[[#This Row],[TRADING SYMBOL]]</f>
        <v>NIFTY2552226300CE</v>
      </c>
      <c r="AJ221" t="str">
        <f>IF(RIGHT(MIS[[#This Row],[Main/Hedge]],4)="MAIN","MAIN","HEDGE")</f>
        <v>HEDGE</v>
      </c>
      <c r="AK221" t="str" cm="1">
        <f t="array" ref="AK221">_xlfn._xlws.FILTER(Table4[Column1],ISNUMBER(SEARCH(Table4[Column1],MIS[[#This Row],[OrderUniqueIdentifier]])),"")</f>
        <v>VWAP</v>
      </c>
    </row>
    <row r="222" spans="1:37" x14ac:dyDescent="0.25">
      <c r="A222" t="s">
        <v>71</v>
      </c>
      <c r="B222" t="s">
        <v>705</v>
      </c>
      <c r="C222" t="s">
        <v>713</v>
      </c>
      <c r="D222" t="s">
        <v>72</v>
      </c>
      <c r="E222" t="s">
        <v>461</v>
      </c>
      <c r="F222" t="s">
        <v>73</v>
      </c>
      <c r="G222" t="s">
        <v>74</v>
      </c>
      <c r="H222" t="s">
        <v>75</v>
      </c>
      <c r="I222" t="s">
        <v>76</v>
      </c>
      <c r="J222" t="s">
        <v>77</v>
      </c>
      <c r="K222">
        <v>150</v>
      </c>
      <c r="L222" t="s">
        <v>77</v>
      </c>
      <c r="M222" t="s">
        <v>78</v>
      </c>
      <c r="N222" t="s">
        <v>153</v>
      </c>
      <c r="O222" t="s">
        <v>468</v>
      </c>
      <c r="P222" t="s">
        <v>468</v>
      </c>
      <c r="Q222" t="s">
        <v>462</v>
      </c>
      <c r="R222" t="s">
        <v>79</v>
      </c>
      <c r="S222" t="s">
        <v>24</v>
      </c>
      <c r="T222" t="s">
        <v>463</v>
      </c>
      <c r="U222" t="s">
        <v>43</v>
      </c>
      <c r="V222" t="s">
        <v>80</v>
      </c>
      <c r="W222">
        <v>23700</v>
      </c>
      <c r="X222" t="s">
        <v>85</v>
      </c>
      <c r="Y222">
        <v>150</v>
      </c>
      <c r="Z222" t="s">
        <v>101</v>
      </c>
      <c r="AA222" t="s">
        <v>101</v>
      </c>
      <c r="AB222" t="s">
        <v>87</v>
      </c>
      <c r="AC222" t="s">
        <v>84</v>
      </c>
      <c r="AD222">
        <f>_xlfn.XLOOKUP(MIS[[#This Row],[TRADING SYMBOL]],[1]Sheet1!$D:$D,[1]Sheet1!$C:$C)</f>
        <v>7.6</v>
      </c>
      <c r="AE222">
        <f>MIS[[#This Row],[OrderAverageTradedPrice]]*MIS[[#This Row],[OrderQuantity]]</f>
        <v>1725</v>
      </c>
      <c r="AF222">
        <f>MIS[[#This Row],[LTP]]*MIS[[#This Row],[OrderQuantity]]</f>
        <v>1140</v>
      </c>
      <c r="AG222">
        <f>IF(MIS[[#This Row],[OrderSide]]="SELL",MIS[[#This Row],[VALUE]]-MIS[[#This Row],[LIVE_VALUE]],MIS[[#This Row],[LIVE_VALUE]]-MIS[[#This Row],[VALUE]])</f>
        <v>-585</v>
      </c>
      <c r="AH222" t="str" cm="1">
        <f t="array" ref="AH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2" t="str">
        <f>MIS[[#This Row],[TRADING SYMBOL]]</f>
        <v>NIFTY2552223700PE</v>
      </c>
      <c r="AJ222" t="str">
        <f>IF(RIGHT(MIS[[#This Row],[Main/Hedge]],4)="MAIN","MAIN","HEDGE")</f>
        <v>HEDGE</v>
      </c>
      <c r="AK222" t="str" cm="1">
        <f t="array" ref="AK222">_xlfn._xlws.FILTER(Table4[Column1],ISNUMBER(SEARCH(Table4[Column1],MIS[[#This Row],[OrderUniqueIdentifier]])),"")</f>
        <v>VWAP</v>
      </c>
    </row>
    <row r="223" spans="1:37" x14ac:dyDescent="0.25">
      <c r="A223" t="s">
        <v>71</v>
      </c>
      <c r="B223" t="s">
        <v>714</v>
      </c>
      <c r="C223" t="s">
        <v>716</v>
      </c>
      <c r="D223" t="s">
        <v>72</v>
      </c>
      <c r="E223" t="s">
        <v>461</v>
      </c>
      <c r="F223" t="s">
        <v>73</v>
      </c>
      <c r="G223" t="s">
        <v>74</v>
      </c>
      <c r="H223" t="s">
        <v>75</v>
      </c>
      <c r="I223" t="s">
        <v>76</v>
      </c>
      <c r="J223" t="s">
        <v>77</v>
      </c>
      <c r="K223">
        <v>300</v>
      </c>
      <c r="L223" t="s">
        <v>77</v>
      </c>
      <c r="M223" t="s">
        <v>78</v>
      </c>
      <c r="N223" t="s">
        <v>153</v>
      </c>
      <c r="O223" t="s">
        <v>468</v>
      </c>
      <c r="P223" t="s">
        <v>468</v>
      </c>
      <c r="Q223" t="s">
        <v>462</v>
      </c>
      <c r="R223" t="s">
        <v>79</v>
      </c>
      <c r="S223" t="s">
        <v>24</v>
      </c>
      <c r="T223" t="s">
        <v>463</v>
      </c>
      <c r="U223" t="s">
        <v>43</v>
      </c>
      <c r="V223" t="s">
        <v>80</v>
      </c>
      <c r="W223">
        <v>23700</v>
      </c>
      <c r="X223" t="s">
        <v>85</v>
      </c>
      <c r="Y223">
        <v>300</v>
      </c>
      <c r="Z223" t="s">
        <v>101</v>
      </c>
      <c r="AA223" t="s">
        <v>101</v>
      </c>
      <c r="AB223" t="s">
        <v>87</v>
      </c>
      <c r="AC223" t="s">
        <v>84</v>
      </c>
      <c r="AD223">
        <f>_xlfn.XLOOKUP(MIS[[#This Row],[TRADING SYMBOL]],[1]Sheet1!$D:$D,[1]Sheet1!$C:$C)</f>
        <v>7.6</v>
      </c>
      <c r="AE223">
        <f>MIS[[#This Row],[OrderAverageTradedPrice]]*MIS[[#This Row],[OrderQuantity]]</f>
        <v>3450</v>
      </c>
      <c r="AF223">
        <f>MIS[[#This Row],[LTP]]*MIS[[#This Row],[OrderQuantity]]</f>
        <v>2280</v>
      </c>
      <c r="AG223">
        <f>IF(MIS[[#This Row],[OrderSide]]="SELL",MIS[[#This Row],[VALUE]]-MIS[[#This Row],[LIVE_VALUE]],MIS[[#This Row],[LIVE_VALUE]]-MIS[[#This Row],[VALUE]])</f>
        <v>-1170</v>
      </c>
      <c r="AH223" t="str" cm="1">
        <f t="array" ref="AH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3" t="str">
        <f>MIS[[#This Row],[TRADING SYMBOL]]</f>
        <v>NIFTY2552223700PE</v>
      </c>
      <c r="AJ223" t="str">
        <f>IF(RIGHT(MIS[[#This Row],[Main/Hedge]],4)="MAIN","MAIN","HEDGE")</f>
        <v>HEDGE</v>
      </c>
      <c r="AK223" t="str" cm="1">
        <f t="array" ref="AK223">_xlfn._xlws.FILTER(Table4[Column1],ISNUMBER(SEARCH(Table4[Column1],MIS[[#This Row],[OrderUniqueIdentifier]])),"")</f>
        <v>VWAP</v>
      </c>
    </row>
    <row r="224" spans="1:37" x14ac:dyDescent="0.25">
      <c r="A224" t="s">
        <v>71</v>
      </c>
      <c r="B224" t="s">
        <v>753</v>
      </c>
      <c r="C224" t="s">
        <v>754</v>
      </c>
      <c r="D224" t="s">
        <v>72</v>
      </c>
      <c r="E224" t="s">
        <v>456</v>
      </c>
      <c r="F224" t="s">
        <v>73</v>
      </c>
      <c r="G224" t="s">
        <v>74</v>
      </c>
      <c r="H224" t="s">
        <v>75</v>
      </c>
      <c r="I224" t="s">
        <v>76</v>
      </c>
      <c r="J224" t="s">
        <v>77</v>
      </c>
      <c r="K224">
        <v>525</v>
      </c>
      <c r="L224" t="s">
        <v>77</v>
      </c>
      <c r="M224" t="s">
        <v>78</v>
      </c>
      <c r="N224" t="s">
        <v>145</v>
      </c>
      <c r="O224" t="s">
        <v>468</v>
      </c>
      <c r="P224" t="s">
        <v>468</v>
      </c>
      <c r="Q224" t="s">
        <v>458</v>
      </c>
      <c r="R224" t="s">
        <v>79</v>
      </c>
      <c r="S224" t="s">
        <v>24</v>
      </c>
      <c r="T224" t="s">
        <v>459</v>
      </c>
      <c r="U224" t="s">
        <v>43</v>
      </c>
      <c r="V224" t="s">
        <v>80</v>
      </c>
      <c r="W224">
        <v>26300</v>
      </c>
      <c r="X224" t="s">
        <v>81</v>
      </c>
      <c r="Y224">
        <v>525</v>
      </c>
      <c r="Z224" t="s">
        <v>101</v>
      </c>
      <c r="AA224" t="s">
        <v>101</v>
      </c>
      <c r="AB224" t="s">
        <v>83</v>
      </c>
      <c r="AC224" t="s">
        <v>84</v>
      </c>
      <c r="AD224">
        <f>_xlfn.XLOOKUP(MIS[[#This Row],[TRADING SYMBOL]],[1]Sheet1!$D:$D,[1]Sheet1!$C:$C)</f>
        <v>3.7</v>
      </c>
      <c r="AE224">
        <f>MIS[[#This Row],[OrderAverageTradedPrice]]*MIS[[#This Row],[OrderQuantity]]</f>
        <v>1863.75</v>
      </c>
      <c r="AF224">
        <f>MIS[[#This Row],[LTP]]*MIS[[#This Row],[OrderQuantity]]</f>
        <v>1942.5</v>
      </c>
      <c r="AG224">
        <f>IF(MIS[[#This Row],[OrderSide]]="SELL",MIS[[#This Row],[VALUE]]-MIS[[#This Row],[LIVE_VALUE]],MIS[[#This Row],[LIVE_VALUE]]-MIS[[#This Row],[VALUE]])</f>
        <v>78.75</v>
      </c>
      <c r="AH224" t="str" cm="1">
        <f t="array" ref="AH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4" t="str">
        <f>MIS[[#This Row],[TRADING SYMBOL]]</f>
        <v>NIFTY2552226300CE</v>
      </c>
      <c r="AJ224" t="str">
        <f>IF(RIGHT(MIS[[#This Row],[Main/Hedge]],4)="MAIN","MAIN","HEDGE")</f>
        <v>HEDGE</v>
      </c>
      <c r="AK224" t="str" cm="1">
        <f t="array" ref="AK224">_xlfn._xlws.FILTER(Table4[Column1],ISNUMBER(SEARCH(Table4[Column1],MIS[[#This Row],[OrderUniqueIdentifier]])),"")</f>
        <v>VWAP</v>
      </c>
    </row>
    <row r="225" spans="1:37" x14ac:dyDescent="0.25">
      <c r="A225" t="s">
        <v>71</v>
      </c>
      <c r="B225" t="s">
        <v>753</v>
      </c>
      <c r="C225" t="s">
        <v>757</v>
      </c>
      <c r="D225" t="s">
        <v>72</v>
      </c>
      <c r="E225" t="s">
        <v>123</v>
      </c>
      <c r="F225" t="s">
        <v>98</v>
      </c>
      <c r="G225" t="s">
        <v>74</v>
      </c>
      <c r="H225" t="s">
        <v>75</v>
      </c>
      <c r="I225" t="s">
        <v>76</v>
      </c>
      <c r="J225" t="s">
        <v>77</v>
      </c>
      <c r="K225">
        <v>60</v>
      </c>
      <c r="L225" t="s">
        <v>77</v>
      </c>
      <c r="M225" t="s">
        <v>78</v>
      </c>
      <c r="N225" t="s">
        <v>523</v>
      </c>
      <c r="O225" t="s">
        <v>468</v>
      </c>
      <c r="P225" t="s">
        <v>468</v>
      </c>
      <c r="Q225" t="s">
        <v>124</v>
      </c>
      <c r="R225" t="s">
        <v>79</v>
      </c>
      <c r="S225" t="s">
        <v>99</v>
      </c>
      <c r="T225" t="s">
        <v>125</v>
      </c>
      <c r="U225" t="s">
        <v>100</v>
      </c>
      <c r="V225" t="s">
        <v>80</v>
      </c>
      <c r="W225">
        <v>78500</v>
      </c>
      <c r="X225" t="s">
        <v>85</v>
      </c>
      <c r="Y225">
        <v>60</v>
      </c>
      <c r="Z225" t="s">
        <v>101</v>
      </c>
      <c r="AA225" t="s">
        <v>101</v>
      </c>
      <c r="AB225" t="s">
        <v>87</v>
      </c>
      <c r="AC225" t="s">
        <v>84</v>
      </c>
      <c r="AD225">
        <f>_xlfn.XLOOKUP(MIS[[#This Row],[TRADING SYMBOL]],[1]Sheet1!$D:$D,[1]Sheet1!$C:$C)</f>
        <v>11.6</v>
      </c>
      <c r="AE225">
        <f>MIS[[#This Row],[OrderAverageTradedPrice]]*MIS[[#This Row],[OrderQuantity]]</f>
        <v>1224</v>
      </c>
      <c r="AF225">
        <f>MIS[[#This Row],[LTP]]*MIS[[#This Row],[OrderQuantity]]</f>
        <v>696</v>
      </c>
      <c r="AG225">
        <f>IF(MIS[[#This Row],[OrderSide]]="SELL",MIS[[#This Row],[VALUE]]-MIS[[#This Row],[LIVE_VALUE]],MIS[[#This Row],[LIVE_VALUE]]-MIS[[#This Row],[VALUE]])</f>
        <v>-528</v>
      </c>
      <c r="AH225" t="str" cm="1">
        <f t="array" ref="AH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5" t="str">
        <f>MIS[[#This Row],[TRADING SYMBOL]]</f>
        <v>SENSEX2552078500PE</v>
      </c>
      <c r="AJ225" t="str">
        <f>IF(RIGHT(MIS[[#This Row],[Main/Hedge]],4)="MAIN","MAIN","HEDGE")</f>
        <v>HEDGE</v>
      </c>
      <c r="AK225" t="str" cm="1">
        <f t="array" ref="AK225">_xlfn._xlws.FILTER(Table4[Column1],ISNUMBER(SEARCH(Table4[Column1],MIS[[#This Row],[OrderUniqueIdentifier]])),"")</f>
        <v>XYT</v>
      </c>
    </row>
    <row r="226" spans="1:37" x14ac:dyDescent="0.25">
      <c r="A226" t="s">
        <v>71</v>
      </c>
      <c r="B226" t="s">
        <v>761</v>
      </c>
      <c r="C226" t="s">
        <v>763</v>
      </c>
      <c r="D226" t="s">
        <v>72</v>
      </c>
      <c r="E226" t="s">
        <v>123</v>
      </c>
      <c r="F226" t="s">
        <v>98</v>
      </c>
      <c r="G226" t="s">
        <v>74</v>
      </c>
      <c r="H226" t="s">
        <v>75</v>
      </c>
      <c r="I226" t="s">
        <v>76</v>
      </c>
      <c r="J226" t="s">
        <v>77</v>
      </c>
      <c r="K226">
        <v>20</v>
      </c>
      <c r="L226" t="s">
        <v>77</v>
      </c>
      <c r="M226" t="s">
        <v>78</v>
      </c>
      <c r="N226" t="s">
        <v>523</v>
      </c>
      <c r="O226" t="s">
        <v>468</v>
      </c>
      <c r="P226" t="s">
        <v>468</v>
      </c>
      <c r="Q226" t="s">
        <v>124</v>
      </c>
      <c r="R226" t="s">
        <v>79</v>
      </c>
      <c r="S226" t="s">
        <v>99</v>
      </c>
      <c r="T226" t="s">
        <v>125</v>
      </c>
      <c r="U226" t="s">
        <v>100</v>
      </c>
      <c r="V226" t="s">
        <v>80</v>
      </c>
      <c r="W226">
        <v>78500</v>
      </c>
      <c r="X226" t="s">
        <v>85</v>
      </c>
      <c r="Y226">
        <v>20</v>
      </c>
      <c r="Z226" t="s">
        <v>101</v>
      </c>
      <c r="AA226" t="s">
        <v>101</v>
      </c>
      <c r="AB226" t="s">
        <v>87</v>
      </c>
      <c r="AC226" t="s">
        <v>84</v>
      </c>
      <c r="AD226">
        <f>_xlfn.XLOOKUP(MIS[[#This Row],[TRADING SYMBOL]],[1]Sheet1!$D:$D,[1]Sheet1!$C:$C)</f>
        <v>11.6</v>
      </c>
      <c r="AE226">
        <f>MIS[[#This Row],[OrderAverageTradedPrice]]*MIS[[#This Row],[OrderQuantity]]</f>
        <v>408</v>
      </c>
      <c r="AF226">
        <f>MIS[[#This Row],[LTP]]*MIS[[#This Row],[OrderQuantity]]</f>
        <v>232</v>
      </c>
      <c r="AG226">
        <f>IF(MIS[[#This Row],[OrderSide]]="SELL",MIS[[#This Row],[VALUE]]-MIS[[#This Row],[LIVE_VALUE]],MIS[[#This Row],[LIVE_VALUE]]-MIS[[#This Row],[VALUE]])</f>
        <v>-176</v>
      </c>
      <c r="AH226" t="str" cm="1">
        <f t="array" ref="AH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6" t="str">
        <f>MIS[[#This Row],[TRADING SYMBOL]]</f>
        <v>SENSEX2552078500PE</v>
      </c>
      <c r="AJ226" t="str">
        <f>IF(RIGHT(MIS[[#This Row],[Main/Hedge]],4)="MAIN","MAIN","HEDGE")</f>
        <v>HEDGE</v>
      </c>
      <c r="AK226" t="str" cm="1">
        <f t="array" ref="AK226">_xlfn._xlws.FILTER(Table4[Column1],ISNUMBER(SEARCH(Table4[Column1],MIS[[#This Row],[OrderUniqueIdentifier]])),"")</f>
        <v>XYT</v>
      </c>
    </row>
    <row r="227" spans="1:37" x14ac:dyDescent="0.25">
      <c r="A227" t="s">
        <v>71</v>
      </c>
      <c r="B227" t="s">
        <v>761</v>
      </c>
      <c r="C227" t="s">
        <v>769</v>
      </c>
      <c r="D227" t="s">
        <v>72</v>
      </c>
      <c r="E227" t="s">
        <v>461</v>
      </c>
      <c r="F227" t="s">
        <v>73</v>
      </c>
      <c r="G227" t="s">
        <v>74</v>
      </c>
      <c r="H227" t="s">
        <v>75</v>
      </c>
      <c r="I227" t="s">
        <v>76</v>
      </c>
      <c r="J227" t="s">
        <v>77</v>
      </c>
      <c r="K227">
        <v>150</v>
      </c>
      <c r="L227" t="s">
        <v>77</v>
      </c>
      <c r="M227" t="s">
        <v>78</v>
      </c>
      <c r="N227" t="s">
        <v>153</v>
      </c>
      <c r="O227" t="s">
        <v>468</v>
      </c>
      <c r="P227" t="s">
        <v>468</v>
      </c>
      <c r="Q227" t="s">
        <v>462</v>
      </c>
      <c r="R227" t="s">
        <v>79</v>
      </c>
      <c r="S227" t="s">
        <v>24</v>
      </c>
      <c r="T227" t="s">
        <v>463</v>
      </c>
      <c r="U227" t="s">
        <v>43</v>
      </c>
      <c r="V227" t="s">
        <v>80</v>
      </c>
      <c r="W227">
        <v>23700</v>
      </c>
      <c r="X227" t="s">
        <v>85</v>
      </c>
      <c r="Y227">
        <v>150</v>
      </c>
      <c r="Z227" t="s">
        <v>101</v>
      </c>
      <c r="AA227" t="s">
        <v>101</v>
      </c>
      <c r="AB227" t="s">
        <v>87</v>
      </c>
      <c r="AC227" t="s">
        <v>84</v>
      </c>
      <c r="AD227">
        <f>_xlfn.XLOOKUP(MIS[[#This Row],[TRADING SYMBOL]],[1]Sheet1!$D:$D,[1]Sheet1!$C:$C)</f>
        <v>7.6</v>
      </c>
      <c r="AE227">
        <f>MIS[[#This Row],[OrderAverageTradedPrice]]*MIS[[#This Row],[OrderQuantity]]</f>
        <v>1725</v>
      </c>
      <c r="AF227">
        <f>MIS[[#This Row],[LTP]]*MIS[[#This Row],[OrderQuantity]]</f>
        <v>1140</v>
      </c>
      <c r="AG227">
        <f>IF(MIS[[#This Row],[OrderSide]]="SELL",MIS[[#This Row],[VALUE]]-MIS[[#This Row],[LIVE_VALUE]],MIS[[#This Row],[LIVE_VALUE]]-MIS[[#This Row],[VALUE]])</f>
        <v>-585</v>
      </c>
      <c r="AH227" t="str" cm="1">
        <f t="array" ref="AH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7" t="str">
        <f>MIS[[#This Row],[TRADING SYMBOL]]</f>
        <v>NIFTY2552223700PE</v>
      </c>
      <c r="AJ227" t="str">
        <f>IF(RIGHT(MIS[[#This Row],[Main/Hedge]],4)="MAIN","MAIN","HEDGE")</f>
        <v>HEDGE</v>
      </c>
      <c r="AK227" t="str" cm="1">
        <f t="array" ref="AK227">_xlfn._xlws.FILTER(Table4[Column1],ISNUMBER(SEARCH(Table4[Column1],MIS[[#This Row],[OrderUniqueIdentifier]])),"")</f>
        <v>VWAP</v>
      </c>
    </row>
    <row r="228" spans="1:37" x14ac:dyDescent="0.25">
      <c r="A228" t="s">
        <v>71</v>
      </c>
      <c r="B228" t="s">
        <v>779</v>
      </c>
      <c r="C228" t="s">
        <v>780</v>
      </c>
      <c r="D228" t="s">
        <v>72</v>
      </c>
      <c r="E228" t="s">
        <v>456</v>
      </c>
      <c r="F228" t="s">
        <v>73</v>
      </c>
      <c r="G228" t="s">
        <v>74</v>
      </c>
      <c r="H228" t="s">
        <v>75</v>
      </c>
      <c r="I228" t="s">
        <v>76</v>
      </c>
      <c r="J228" t="s">
        <v>77</v>
      </c>
      <c r="K228">
        <v>150</v>
      </c>
      <c r="L228" t="s">
        <v>77</v>
      </c>
      <c r="M228" t="s">
        <v>78</v>
      </c>
      <c r="N228" t="s">
        <v>145</v>
      </c>
      <c r="O228" t="s">
        <v>468</v>
      </c>
      <c r="P228" t="s">
        <v>468</v>
      </c>
      <c r="Q228" t="s">
        <v>458</v>
      </c>
      <c r="R228" t="s">
        <v>79</v>
      </c>
      <c r="S228" t="s">
        <v>24</v>
      </c>
      <c r="T228" t="s">
        <v>459</v>
      </c>
      <c r="U228" t="s">
        <v>43</v>
      </c>
      <c r="V228" t="s">
        <v>80</v>
      </c>
      <c r="W228">
        <v>26300</v>
      </c>
      <c r="X228" t="s">
        <v>81</v>
      </c>
      <c r="Y228">
        <v>150</v>
      </c>
      <c r="Z228" t="s">
        <v>101</v>
      </c>
      <c r="AA228" t="s">
        <v>101</v>
      </c>
      <c r="AB228" t="s">
        <v>83</v>
      </c>
      <c r="AC228" t="s">
        <v>84</v>
      </c>
      <c r="AD228">
        <f>_xlfn.XLOOKUP(MIS[[#This Row],[TRADING SYMBOL]],[1]Sheet1!$D:$D,[1]Sheet1!$C:$C)</f>
        <v>3.7</v>
      </c>
      <c r="AE228">
        <f>MIS[[#This Row],[OrderAverageTradedPrice]]*MIS[[#This Row],[OrderQuantity]]</f>
        <v>532.5</v>
      </c>
      <c r="AF228">
        <f>MIS[[#This Row],[LTP]]*MIS[[#This Row],[OrderQuantity]]</f>
        <v>555</v>
      </c>
      <c r="AG228">
        <f>IF(MIS[[#This Row],[OrderSide]]="SELL",MIS[[#This Row],[VALUE]]-MIS[[#This Row],[LIVE_VALUE]],MIS[[#This Row],[LIVE_VALUE]]-MIS[[#This Row],[VALUE]])</f>
        <v>22.5</v>
      </c>
      <c r="AH228" t="str" cm="1">
        <f t="array" ref="AH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8" t="str">
        <f>MIS[[#This Row],[TRADING SYMBOL]]</f>
        <v>NIFTY2552226300CE</v>
      </c>
      <c r="AJ228" t="str">
        <f>IF(RIGHT(MIS[[#This Row],[Main/Hedge]],4)="MAIN","MAIN","HEDGE")</f>
        <v>HEDGE</v>
      </c>
      <c r="AK228" t="str" cm="1">
        <f t="array" ref="AK228">_xlfn._xlws.FILTER(Table4[Column1],ISNUMBER(SEARCH(Table4[Column1],MIS[[#This Row],[OrderUniqueIdentifier]])),"")</f>
        <v>VWAP</v>
      </c>
    </row>
    <row r="229" spans="1:37" x14ac:dyDescent="0.25">
      <c r="A229" t="s">
        <v>71</v>
      </c>
      <c r="B229" t="s">
        <v>779</v>
      </c>
      <c r="C229" t="s">
        <v>782</v>
      </c>
      <c r="D229" t="s">
        <v>72</v>
      </c>
      <c r="E229" t="s">
        <v>465</v>
      </c>
      <c r="F229" t="s">
        <v>98</v>
      </c>
      <c r="G229" t="s">
        <v>74</v>
      </c>
      <c r="H229" t="s">
        <v>75</v>
      </c>
      <c r="I229" t="s">
        <v>76</v>
      </c>
      <c r="J229" t="s">
        <v>77</v>
      </c>
      <c r="K229">
        <v>20</v>
      </c>
      <c r="L229" t="s">
        <v>77</v>
      </c>
      <c r="M229" t="s">
        <v>78</v>
      </c>
      <c r="N229" t="s">
        <v>466</v>
      </c>
      <c r="O229" t="s">
        <v>467</v>
      </c>
      <c r="P229" t="s">
        <v>468</v>
      </c>
      <c r="Q229" t="s">
        <v>469</v>
      </c>
      <c r="R229" t="s">
        <v>79</v>
      </c>
      <c r="S229" t="s">
        <v>99</v>
      </c>
      <c r="T229" t="s">
        <v>470</v>
      </c>
      <c r="U229" t="s">
        <v>100</v>
      </c>
      <c r="V229" t="s">
        <v>80</v>
      </c>
      <c r="W229">
        <v>85900</v>
      </c>
      <c r="X229" t="s">
        <v>81</v>
      </c>
      <c r="Y229">
        <v>20</v>
      </c>
      <c r="Z229" t="s">
        <v>471</v>
      </c>
      <c r="AA229" t="s">
        <v>101</v>
      </c>
      <c r="AB229" t="s">
        <v>83</v>
      </c>
      <c r="AC229" t="s">
        <v>84</v>
      </c>
      <c r="AD229">
        <f>_xlfn.XLOOKUP(MIS[[#This Row],[TRADING SYMBOL]],[1]Sheet1!$D:$D,[1]Sheet1!$C:$C)</f>
        <v>6.35</v>
      </c>
      <c r="AE229">
        <f>MIS[[#This Row],[OrderAverageTradedPrice]]*MIS[[#This Row],[OrderQuantity]]</f>
        <v>144</v>
      </c>
      <c r="AF229">
        <f>MIS[[#This Row],[LTP]]*MIS[[#This Row],[OrderQuantity]]</f>
        <v>127</v>
      </c>
      <c r="AG229">
        <f>IF(MIS[[#This Row],[OrderSide]]="SELL",MIS[[#This Row],[VALUE]]-MIS[[#This Row],[LIVE_VALUE]],MIS[[#This Row],[LIVE_VALUE]]-MIS[[#This Row],[VALUE]])</f>
        <v>-17</v>
      </c>
      <c r="AH229" t="str" cm="1">
        <f t="array" ref="AH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9" t="str">
        <f>MIS[[#This Row],[TRADING SYMBOL]]</f>
        <v>SENSEX2552085900CE</v>
      </c>
      <c r="AJ229" t="str">
        <f>IF(RIGHT(MIS[[#This Row],[Main/Hedge]],4)="MAIN","MAIN","HEDGE")</f>
        <v>HEDGE</v>
      </c>
      <c r="AK229" t="str" cm="1">
        <f t="array" ref="AK229">_xlfn._xlws.FILTER(Table4[Column1],ISNUMBER(SEARCH(Table4[Column1],MIS[[#This Row],[OrderUniqueIdentifier]])),"")</f>
        <v>XYT</v>
      </c>
    </row>
    <row r="230" spans="1:37" x14ac:dyDescent="0.25">
      <c r="A230" t="s">
        <v>71</v>
      </c>
      <c r="B230" t="s">
        <v>787</v>
      </c>
      <c r="C230" t="s">
        <v>789</v>
      </c>
      <c r="D230" t="s">
        <v>72</v>
      </c>
      <c r="E230" t="s">
        <v>461</v>
      </c>
      <c r="F230" t="s">
        <v>73</v>
      </c>
      <c r="G230" t="s">
        <v>74</v>
      </c>
      <c r="H230" t="s">
        <v>75</v>
      </c>
      <c r="I230" t="s">
        <v>76</v>
      </c>
      <c r="J230" t="s">
        <v>77</v>
      </c>
      <c r="K230">
        <v>75</v>
      </c>
      <c r="L230" t="s">
        <v>77</v>
      </c>
      <c r="M230" t="s">
        <v>78</v>
      </c>
      <c r="N230" t="s">
        <v>153</v>
      </c>
      <c r="O230" t="s">
        <v>467</v>
      </c>
      <c r="P230" t="s">
        <v>468</v>
      </c>
      <c r="Q230" t="s">
        <v>462</v>
      </c>
      <c r="R230" t="s">
        <v>79</v>
      </c>
      <c r="S230" t="s">
        <v>24</v>
      </c>
      <c r="T230" t="s">
        <v>463</v>
      </c>
      <c r="U230" t="s">
        <v>43</v>
      </c>
      <c r="V230" t="s">
        <v>80</v>
      </c>
      <c r="W230">
        <v>23700</v>
      </c>
      <c r="X230" t="s">
        <v>85</v>
      </c>
      <c r="Y230">
        <v>75</v>
      </c>
      <c r="Z230" t="s">
        <v>471</v>
      </c>
      <c r="AA230" t="s">
        <v>101</v>
      </c>
      <c r="AB230" t="s">
        <v>87</v>
      </c>
      <c r="AC230" t="s">
        <v>84</v>
      </c>
      <c r="AD230">
        <f>_xlfn.XLOOKUP(MIS[[#This Row],[TRADING SYMBOL]],[1]Sheet1!$D:$D,[1]Sheet1!$C:$C)</f>
        <v>7.6</v>
      </c>
      <c r="AE230">
        <f>MIS[[#This Row],[OrderAverageTradedPrice]]*MIS[[#This Row],[OrderQuantity]]</f>
        <v>862.5</v>
      </c>
      <c r="AF230">
        <f>MIS[[#This Row],[LTP]]*MIS[[#This Row],[OrderQuantity]]</f>
        <v>570</v>
      </c>
      <c r="AG230">
        <f>IF(MIS[[#This Row],[OrderSide]]="SELL",MIS[[#This Row],[VALUE]]-MIS[[#This Row],[LIVE_VALUE]],MIS[[#This Row],[LIVE_VALUE]]-MIS[[#This Row],[VALUE]])</f>
        <v>-292.5</v>
      </c>
      <c r="AH230" t="str" cm="1">
        <f t="array" ref="AH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0" t="str">
        <f>MIS[[#This Row],[TRADING SYMBOL]]</f>
        <v>NIFTY2552223700PE</v>
      </c>
      <c r="AJ230" t="str">
        <f>IF(RIGHT(MIS[[#This Row],[Main/Hedge]],4)="MAIN","MAIN","HEDGE")</f>
        <v>HEDGE</v>
      </c>
      <c r="AK230" t="str" cm="1">
        <f t="array" ref="AK230">_xlfn._xlws.FILTER(Table4[Column1],ISNUMBER(SEARCH(Table4[Column1],MIS[[#This Row],[OrderUniqueIdentifier]])),"")</f>
        <v>VWAP</v>
      </c>
    </row>
    <row r="231" spans="1:37" x14ac:dyDescent="0.25">
      <c r="A231" t="s">
        <v>71</v>
      </c>
      <c r="B231" t="s">
        <v>795</v>
      </c>
      <c r="C231" t="s">
        <v>797</v>
      </c>
      <c r="D231" t="s">
        <v>72</v>
      </c>
      <c r="E231" t="s">
        <v>123</v>
      </c>
      <c r="F231" t="s">
        <v>98</v>
      </c>
      <c r="G231" t="s">
        <v>74</v>
      </c>
      <c r="H231" t="s">
        <v>75</v>
      </c>
      <c r="I231" t="s">
        <v>76</v>
      </c>
      <c r="J231" t="s">
        <v>77</v>
      </c>
      <c r="K231">
        <v>20</v>
      </c>
      <c r="L231" t="s">
        <v>77</v>
      </c>
      <c r="M231" t="s">
        <v>78</v>
      </c>
      <c r="N231" t="s">
        <v>523</v>
      </c>
      <c r="O231" t="s">
        <v>468</v>
      </c>
      <c r="P231" t="s">
        <v>468</v>
      </c>
      <c r="Q231" t="s">
        <v>124</v>
      </c>
      <c r="R231" t="s">
        <v>79</v>
      </c>
      <c r="S231" t="s">
        <v>99</v>
      </c>
      <c r="T231" t="s">
        <v>125</v>
      </c>
      <c r="U231" t="s">
        <v>100</v>
      </c>
      <c r="V231" t="s">
        <v>80</v>
      </c>
      <c r="W231">
        <v>78500</v>
      </c>
      <c r="X231" t="s">
        <v>85</v>
      </c>
      <c r="Y231">
        <v>20</v>
      </c>
      <c r="Z231" t="s">
        <v>101</v>
      </c>
      <c r="AA231" t="s">
        <v>101</v>
      </c>
      <c r="AB231" t="s">
        <v>87</v>
      </c>
      <c r="AC231" t="s">
        <v>84</v>
      </c>
      <c r="AD231">
        <f>_xlfn.XLOOKUP(MIS[[#This Row],[TRADING SYMBOL]],[1]Sheet1!$D:$D,[1]Sheet1!$C:$C)</f>
        <v>11.6</v>
      </c>
      <c r="AE231">
        <f>MIS[[#This Row],[OrderAverageTradedPrice]]*MIS[[#This Row],[OrderQuantity]]</f>
        <v>408</v>
      </c>
      <c r="AF231">
        <f>MIS[[#This Row],[LTP]]*MIS[[#This Row],[OrderQuantity]]</f>
        <v>232</v>
      </c>
      <c r="AG231">
        <f>IF(MIS[[#This Row],[OrderSide]]="SELL",MIS[[#This Row],[VALUE]]-MIS[[#This Row],[LIVE_VALUE]],MIS[[#This Row],[LIVE_VALUE]]-MIS[[#This Row],[VALUE]])</f>
        <v>-176</v>
      </c>
      <c r="AH231" t="str" cm="1">
        <f t="array" ref="AH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1" t="str">
        <f>MIS[[#This Row],[TRADING SYMBOL]]</f>
        <v>SENSEX2552078500PE</v>
      </c>
      <c r="AJ231" t="str">
        <f>IF(RIGHT(MIS[[#This Row],[Main/Hedge]],4)="MAIN","MAIN","HEDGE")</f>
        <v>HEDGE</v>
      </c>
      <c r="AK231" t="str" cm="1">
        <f t="array" ref="AK231">_xlfn._xlws.FILTER(Table4[Column1],ISNUMBER(SEARCH(Table4[Column1],MIS[[#This Row],[OrderUniqueIdentifier]])),"")</f>
        <v>XYT</v>
      </c>
    </row>
    <row r="232" spans="1:37" x14ac:dyDescent="0.25">
      <c r="A232" t="s">
        <v>71</v>
      </c>
      <c r="B232" t="s">
        <v>795</v>
      </c>
      <c r="C232" t="s">
        <v>803</v>
      </c>
      <c r="D232" t="s">
        <v>72</v>
      </c>
      <c r="E232" t="s">
        <v>461</v>
      </c>
      <c r="F232" t="s">
        <v>73</v>
      </c>
      <c r="G232" t="s">
        <v>74</v>
      </c>
      <c r="H232" t="s">
        <v>75</v>
      </c>
      <c r="I232" t="s">
        <v>76</v>
      </c>
      <c r="J232" t="s">
        <v>77</v>
      </c>
      <c r="K232">
        <v>150</v>
      </c>
      <c r="L232" t="s">
        <v>77</v>
      </c>
      <c r="M232" t="s">
        <v>78</v>
      </c>
      <c r="N232" t="s">
        <v>153</v>
      </c>
      <c r="O232" t="s">
        <v>468</v>
      </c>
      <c r="P232" t="s">
        <v>468</v>
      </c>
      <c r="Q232" t="s">
        <v>462</v>
      </c>
      <c r="R232" t="s">
        <v>79</v>
      </c>
      <c r="S232" t="s">
        <v>24</v>
      </c>
      <c r="T232" t="s">
        <v>463</v>
      </c>
      <c r="U232" t="s">
        <v>43</v>
      </c>
      <c r="V232" t="s">
        <v>80</v>
      </c>
      <c r="W232">
        <v>23700</v>
      </c>
      <c r="X232" t="s">
        <v>85</v>
      </c>
      <c r="Y232">
        <v>150</v>
      </c>
      <c r="Z232" t="s">
        <v>101</v>
      </c>
      <c r="AA232" t="s">
        <v>101</v>
      </c>
      <c r="AB232" t="s">
        <v>87</v>
      </c>
      <c r="AC232" t="s">
        <v>84</v>
      </c>
      <c r="AD232">
        <f>_xlfn.XLOOKUP(MIS[[#This Row],[TRADING SYMBOL]],[1]Sheet1!$D:$D,[1]Sheet1!$C:$C)</f>
        <v>7.6</v>
      </c>
      <c r="AE232">
        <f>MIS[[#This Row],[OrderAverageTradedPrice]]*MIS[[#This Row],[OrderQuantity]]</f>
        <v>1725</v>
      </c>
      <c r="AF232">
        <f>MIS[[#This Row],[LTP]]*MIS[[#This Row],[OrderQuantity]]</f>
        <v>1140</v>
      </c>
      <c r="AG232">
        <f>IF(MIS[[#This Row],[OrderSide]]="SELL",MIS[[#This Row],[VALUE]]-MIS[[#This Row],[LIVE_VALUE]],MIS[[#This Row],[LIVE_VALUE]]-MIS[[#This Row],[VALUE]])</f>
        <v>-585</v>
      </c>
      <c r="AH232" t="str" cm="1">
        <f t="array" ref="AH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2" t="str">
        <f>MIS[[#This Row],[TRADING SYMBOL]]</f>
        <v>NIFTY2552223700PE</v>
      </c>
      <c r="AJ232" t="str">
        <f>IF(RIGHT(MIS[[#This Row],[Main/Hedge]],4)="MAIN","MAIN","HEDGE")</f>
        <v>HEDGE</v>
      </c>
      <c r="AK232" t="str" cm="1">
        <f t="array" ref="AK232">_xlfn._xlws.FILTER(Table4[Column1],ISNUMBER(SEARCH(Table4[Column1],MIS[[#This Row],[OrderUniqueIdentifier]])),"")</f>
        <v>VWAP</v>
      </c>
    </row>
    <row r="233" spans="1:37" x14ac:dyDescent="0.25">
      <c r="A233" t="s">
        <v>71</v>
      </c>
      <c r="B233" t="s">
        <v>822</v>
      </c>
      <c r="C233" t="s">
        <v>828</v>
      </c>
      <c r="D233" t="s">
        <v>72</v>
      </c>
      <c r="E233" t="s">
        <v>456</v>
      </c>
      <c r="F233" t="s">
        <v>73</v>
      </c>
      <c r="G233" t="s">
        <v>74</v>
      </c>
      <c r="H233" t="s">
        <v>75</v>
      </c>
      <c r="I233" t="s">
        <v>76</v>
      </c>
      <c r="J233" t="s">
        <v>77</v>
      </c>
      <c r="K233">
        <v>150</v>
      </c>
      <c r="L233" t="s">
        <v>77</v>
      </c>
      <c r="M233" t="s">
        <v>78</v>
      </c>
      <c r="N233" t="s">
        <v>145</v>
      </c>
      <c r="O233" t="s">
        <v>468</v>
      </c>
      <c r="P233" t="s">
        <v>468</v>
      </c>
      <c r="Q233" t="s">
        <v>458</v>
      </c>
      <c r="R233" t="s">
        <v>79</v>
      </c>
      <c r="S233" t="s">
        <v>24</v>
      </c>
      <c r="T233" t="s">
        <v>459</v>
      </c>
      <c r="U233" t="s">
        <v>43</v>
      </c>
      <c r="V233" t="s">
        <v>80</v>
      </c>
      <c r="W233">
        <v>26300</v>
      </c>
      <c r="X233" t="s">
        <v>81</v>
      </c>
      <c r="Y233">
        <v>150</v>
      </c>
      <c r="Z233" t="s">
        <v>101</v>
      </c>
      <c r="AA233" t="s">
        <v>101</v>
      </c>
      <c r="AB233" t="s">
        <v>83</v>
      </c>
      <c r="AC233" t="s">
        <v>84</v>
      </c>
      <c r="AD233">
        <f>_xlfn.XLOOKUP(MIS[[#This Row],[TRADING SYMBOL]],[1]Sheet1!$D:$D,[1]Sheet1!$C:$C)</f>
        <v>3.7</v>
      </c>
      <c r="AE233">
        <f>MIS[[#This Row],[OrderAverageTradedPrice]]*MIS[[#This Row],[OrderQuantity]]</f>
        <v>532.5</v>
      </c>
      <c r="AF233">
        <f>MIS[[#This Row],[LTP]]*MIS[[#This Row],[OrderQuantity]]</f>
        <v>555</v>
      </c>
      <c r="AG233">
        <f>IF(MIS[[#This Row],[OrderSide]]="SELL",MIS[[#This Row],[VALUE]]-MIS[[#This Row],[LIVE_VALUE]],MIS[[#This Row],[LIVE_VALUE]]-MIS[[#This Row],[VALUE]])</f>
        <v>22.5</v>
      </c>
      <c r="AH233" t="str" cm="1">
        <f t="array" ref="AH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3" t="str">
        <f>MIS[[#This Row],[TRADING SYMBOL]]</f>
        <v>NIFTY2552226300CE</v>
      </c>
      <c r="AJ233" t="str">
        <f>IF(RIGHT(MIS[[#This Row],[Main/Hedge]],4)="MAIN","MAIN","HEDGE")</f>
        <v>HEDGE</v>
      </c>
      <c r="AK233" t="str" cm="1">
        <f t="array" ref="AK233">_xlfn._xlws.FILTER(Table4[Column1],ISNUMBER(SEARCH(Table4[Column1],MIS[[#This Row],[OrderUniqueIdentifier]])),"")</f>
        <v>VWAP</v>
      </c>
    </row>
    <row r="234" spans="1:37" x14ac:dyDescent="0.25">
      <c r="A234" t="s">
        <v>71</v>
      </c>
      <c r="B234" t="s">
        <v>830</v>
      </c>
      <c r="C234" t="s">
        <v>831</v>
      </c>
      <c r="D234" t="s">
        <v>72</v>
      </c>
      <c r="E234" t="s">
        <v>456</v>
      </c>
      <c r="F234" t="s">
        <v>73</v>
      </c>
      <c r="G234" t="s">
        <v>74</v>
      </c>
      <c r="H234" t="s">
        <v>75</v>
      </c>
      <c r="I234" t="s">
        <v>76</v>
      </c>
      <c r="J234" t="s">
        <v>77</v>
      </c>
      <c r="K234">
        <v>525</v>
      </c>
      <c r="L234" t="s">
        <v>77</v>
      </c>
      <c r="M234" t="s">
        <v>78</v>
      </c>
      <c r="N234" t="s">
        <v>145</v>
      </c>
      <c r="O234" t="s">
        <v>468</v>
      </c>
      <c r="P234" t="s">
        <v>468</v>
      </c>
      <c r="Q234" t="s">
        <v>458</v>
      </c>
      <c r="R234" t="s">
        <v>79</v>
      </c>
      <c r="S234" t="s">
        <v>24</v>
      </c>
      <c r="T234" t="s">
        <v>459</v>
      </c>
      <c r="U234" t="s">
        <v>43</v>
      </c>
      <c r="V234" t="s">
        <v>80</v>
      </c>
      <c r="W234">
        <v>26300</v>
      </c>
      <c r="X234" t="s">
        <v>81</v>
      </c>
      <c r="Y234">
        <v>525</v>
      </c>
      <c r="Z234" t="s">
        <v>101</v>
      </c>
      <c r="AA234" t="s">
        <v>101</v>
      </c>
      <c r="AB234" t="s">
        <v>83</v>
      </c>
      <c r="AC234" t="s">
        <v>84</v>
      </c>
      <c r="AD234">
        <f>_xlfn.XLOOKUP(MIS[[#This Row],[TRADING SYMBOL]],[1]Sheet1!$D:$D,[1]Sheet1!$C:$C)</f>
        <v>3.7</v>
      </c>
      <c r="AE234">
        <f>MIS[[#This Row],[OrderAverageTradedPrice]]*MIS[[#This Row],[OrderQuantity]]</f>
        <v>1863.75</v>
      </c>
      <c r="AF234">
        <f>MIS[[#This Row],[LTP]]*MIS[[#This Row],[OrderQuantity]]</f>
        <v>1942.5</v>
      </c>
      <c r="AG234">
        <f>IF(MIS[[#This Row],[OrderSide]]="SELL",MIS[[#This Row],[VALUE]]-MIS[[#This Row],[LIVE_VALUE]],MIS[[#This Row],[LIVE_VALUE]]-MIS[[#This Row],[VALUE]])</f>
        <v>78.75</v>
      </c>
      <c r="AH234" t="str" cm="1">
        <f t="array" ref="AH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4" t="str">
        <f>MIS[[#This Row],[TRADING SYMBOL]]</f>
        <v>NIFTY2552226300CE</v>
      </c>
      <c r="AJ234" t="str">
        <f>IF(RIGHT(MIS[[#This Row],[Main/Hedge]],4)="MAIN","MAIN","HEDGE")</f>
        <v>HEDGE</v>
      </c>
      <c r="AK234" t="str" cm="1">
        <f t="array" ref="AK234">_xlfn._xlws.FILTER(Table4[Column1],ISNUMBER(SEARCH(Table4[Column1],MIS[[#This Row],[OrderUniqueIdentifier]])),"")</f>
        <v>VWAP</v>
      </c>
    </row>
    <row r="235" spans="1:37" x14ac:dyDescent="0.25">
      <c r="A235" t="s">
        <v>71</v>
      </c>
      <c r="B235" t="s">
        <v>830</v>
      </c>
      <c r="C235" t="s">
        <v>834</v>
      </c>
      <c r="D235" t="s">
        <v>72</v>
      </c>
      <c r="E235" t="s">
        <v>465</v>
      </c>
      <c r="F235" t="s">
        <v>98</v>
      </c>
      <c r="G235" t="s">
        <v>74</v>
      </c>
      <c r="H235" t="s">
        <v>75</v>
      </c>
      <c r="I235" t="s">
        <v>76</v>
      </c>
      <c r="J235" t="s">
        <v>77</v>
      </c>
      <c r="K235">
        <v>80</v>
      </c>
      <c r="L235" t="s">
        <v>77</v>
      </c>
      <c r="M235" t="s">
        <v>78</v>
      </c>
      <c r="N235" t="s">
        <v>533</v>
      </c>
      <c r="O235" t="s">
        <v>467</v>
      </c>
      <c r="P235" t="s">
        <v>468</v>
      </c>
      <c r="Q235" t="s">
        <v>469</v>
      </c>
      <c r="R235" t="s">
        <v>79</v>
      </c>
      <c r="S235" t="s">
        <v>99</v>
      </c>
      <c r="T235" t="s">
        <v>470</v>
      </c>
      <c r="U235" t="s">
        <v>100</v>
      </c>
      <c r="V235" t="s">
        <v>80</v>
      </c>
      <c r="W235">
        <v>85900</v>
      </c>
      <c r="X235" t="s">
        <v>81</v>
      </c>
      <c r="Y235">
        <v>80</v>
      </c>
      <c r="Z235" t="s">
        <v>471</v>
      </c>
      <c r="AA235" t="s">
        <v>101</v>
      </c>
      <c r="AB235" t="s">
        <v>83</v>
      </c>
      <c r="AC235" t="s">
        <v>84</v>
      </c>
      <c r="AD235">
        <f>_xlfn.XLOOKUP(MIS[[#This Row],[TRADING SYMBOL]],[1]Sheet1!$D:$D,[1]Sheet1!$C:$C)</f>
        <v>6.35</v>
      </c>
      <c r="AE235">
        <f>MIS[[#This Row],[OrderAverageTradedPrice]]*MIS[[#This Row],[OrderQuantity]]</f>
        <v>580</v>
      </c>
      <c r="AF235">
        <f>MIS[[#This Row],[LTP]]*MIS[[#This Row],[OrderQuantity]]</f>
        <v>508</v>
      </c>
      <c r="AG235">
        <f>IF(MIS[[#This Row],[OrderSide]]="SELL",MIS[[#This Row],[VALUE]]-MIS[[#This Row],[LIVE_VALUE]],MIS[[#This Row],[LIVE_VALUE]]-MIS[[#This Row],[VALUE]])</f>
        <v>-72</v>
      </c>
      <c r="AH235" t="str" cm="1">
        <f t="array" ref="AH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5" t="str">
        <f>MIS[[#This Row],[TRADING SYMBOL]]</f>
        <v>SENSEX2552085900CE</v>
      </c>
      <c r="AJ235" t="str">
        <f>IF(RIGHT(MIS[[#This Row],[Main/Hedge]],4)="MAIN","MAIN","HEDGE")</f>
        <v>HEDGE</v>
      </c>
      <c r="AK235" t="str" cm="1">
        <f t="array" ref="AK235">_xlfn._xlws.FILTER(Table4[Column1],ISNUMBER(SEARCH(Table4[Column1],MIS[[#This Row],[OrderUniqueIdentifier]])),"")</f>
        <v>XYT</v>
      </c>
    </row>
    <row r="236" spans="1:37" x14ac:dyDescent="0.25">
      <c r="A236" t="s">
        <v>71</v>
      </c>
      <c r="B236" t="s">
        <v>830</v>
      </c>
      <c r="C236" t="s">
        <v>835</v>
      </c>
      <c r="D236" t="s">
        <v>72</v>
      </c>
      <c r="E236" t="s">
        <v>123</v>
      </c>
      <c r="F236" t="s">
        <v>98</v>
      </c>
      <c r="G236" t="s">
        <v>74</v>
      </c>
      <c r="H236" t="s">
        <v>75</v>
      </c>
      <c r="I236" t="s">
        <v>76</v>
      </c>
      <c r="J236" t="s">
        <v>77</v>
      </c>
      <c r="K236">
        <v>80</v>
      </c>
      <c r="L236" t="s">
        <v>77</v>
      </c>
      <c r="M236" t="s">
        <v>78</v>
      </c>
      <c r="N236" t="s">
        <v>487</v>
      </c>
      <c r="O236" t="s">
        <v>468</v>
      </c>
      <c r="P236" t="s">
        <v>468</v>
      </c>
      <c r="Q236" t="s">
        <v>124</v>
      </c>
      <c r="R236" t="s">
        <v>79</v>
      </c>
      <c r="S236" t="s">
        <v>99</v>
      </c>
      <c r="T236" t="s">
        <v>125</v>
      </c>
      <c r="U236" t="s">
        <v>100</v>
      </c>
      <c r="V236" t="s">
        <v>80</v>
      </c>
      <c r="W236">
        <v>78500</v>
      </c>
      <c r="X236" t="s">
        <v>85</v>
      </c>
      <c r="Y236">
        <v>80</v>
      </c>
      <c r="Z236" t="s">
        <v>101</v>
      </c>
      <c r="AA236" t="s">
        <v>101</v>
      </c>
      <c r="AB236" t="s">
        <v>87</v>
      </c>
      <c r="AC236" t="s">
        <v>84</v>
      </c>
      <c r="AD236">
        <f>_xlfn.XLOOKUP(MIS[[#This Row],[TRADING SYMBOL]],[1]Sheet1!$D:$D,[1]Sheet1!$C:$C)</f>
        <v>11.6</v>
      </c>
      <c r="AE236">
        <f>MIS[[#This Row],[OrderAverageTradedPrice]]*MIS[[#This Row],[OrderQuantity]]</f>
        <v>1628</v>
      </c>
      <c r="AF236">
        <f>MIS[[#This Row],[LTP]]*MIS[[#This Row],[OrderQuantity]]</f>
        <v>928</v>
      </c>
      <c r="AG236">
        <f>IF(MIS[[#This Row],[OrderSide]]="SELL",MIS[[#This Row],[VALUE]]-MIS[[#This Row],[LIVE_VALUE]],MIS[[#This Row],[LIVE_VALUE]]-MIS[[#This Row],[VALUE]])</f>
        <v>-700</v>
      </c>
      <c r="AH236" t="str" cm="1">
        <f t="array" ref="AH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6" t="str">
        <f>MIS[[#This Row],[TRADING SYMBOL]]</f>
        <v>SENSEX2552078500PE</v>
      </c>
      <c r="AJ236" t="str">
        <f>IF(RIGHT(MIS[[#This Row],[Main/Hedge]],4)="MAIN","MAIN","HEDGE")</f>
        <v>HEDGE</v>
      </c>
      <c r="AK236" t="str" cm="1">
        <f t="array" ref="AK236">_xlfn._xlws.FILTER(Table4[Column1],ISNUMBER(SEARCH(Table4[Column1],MIS[[#This Row],[OrderUniqueIdentifier]])),"")</f>
        <v>XYT</v>
      </c>
    </row>
    <row r="237" spans="1:37" x14ac:dyDescent="0.25">
      <c r="A237" t="s">
        <v>71</v>
      </c>
      <c r="B237" t="s">
        <v>839</v>
      </c>
      <c r="C237" t="s">
        <v>841</v>
      </c>
      <c r="D237" t="s">
        <v>72</v>
      </c>
      <c r="E237" t="s">
        <v>461</v>
      </c>
      <c r="F237" t="s">
        <v>73</v>
      </c>
      <c r="G237" t="s">
        <v>74</v>
      </c>
      <c r="H237" t="s">
        <v>75</v>
      </c>
      <c r="I237" t="s">
        <v>76</v>
      </c>
      <c r="J237" t="s">
        <v>77</v>
      </c>
      <c r="K237">
        <v>75</v>
      </c>
      <c r="L237" t="s">
        <v>77</v>
      </c>
      <c r="M237" t="s">
        <v>78</v>
      </c>
      <c r="N237" t="s">
        <v>153</v>
      </c>
      <c r="O237" t="s">
        <v>468</v>
      </c>
      <c r="P237" t="s">
        <v>468</v>
      </c>
      <c r="Q237" t="s">
        <v>462</v>
      </c>
      <c r="R237" t="s">
        <v>79</v>
      </c>
      <c r="S237" t="s">
        <v>24</v>
      </c>
      <c r="T237" t="s">
        <v>463</v>
      </c>
      <c r="U237" t="s">
        <v>43</v>
      </c>
      <c r="V237" t="s">
        <v>80</v>
      </c>
      <c r="W237">
        <v>23700</v>
      </c>
      <c r="X237" t="s">
        <v>85</v>
      </c>
      <c r="Y237">
        <v>75</v>
      </c>
      <c r="Z237" t="s">
        <v>101</v>
      </c>
      <c r="AA237" t="s">
        <v>101</v>
      </c>
      <c r="AB237" t="s">
        <v>87</v>
      </c>
      <c r="AC237" t="s">
        <v>84</v>
      </c>
      <c r="AD237">
        <f>_xlfn.XLOOKUP(MIS[[#This Row],[TRADING SYMBOL]],[1]Sheet1!$D:$D,[1]Sheet1!$C:$C)</f>
        <v>7.6</v>
      </c>
      <c r="AE237">
        <f>MIS[[#This Row],[OrderAverageTradedPrice]]*MIS[[#This Row],[OrderQuantity]]</f>
        <v>862.5</v>
      </c>
      <c r="AF237">
        <f>MIS[[#This Row],[LTP]]*MIS[[#This Row],[OrderQuantity]]</f>
        <v>570</v>
      </c>
      <c r="AG237">
        <f>IF(MIS[[#This Row],[OrderSide]]="SELL",MIS[[#This Row],[VALUE]]-MIS[[#This Row],[LIVE_VALUE]],MIS[[#This Row],[LIVE_VALUE]]-MIS[[#This Row],[VALUE]])</f>
        <v>-292.5</v>
      </c>
      <c r="AH237" t="str" cm="1">
        <f t="array" ref="AH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7" t="str">
        <f>MIS[[#This Row],[TRADING SYMBOL]]</f>
        <v>NIFTY2552223700PE</v>
      </c>
      <c r="AJ237" t="str">
        <f>IF(RIGHT(MIS[[#This Row],[Main/Hedge]],4)="MAIN","MAIN","HEDGE")</f>
        <v>HEDGE</v>
      </c>
      <c r="AK237" t="str" cm="1">
        <f t="array" ref="AK237">_xlfn._xlws.FILTER(Table4[Column1],ISNUMBER(SEARCH(Table4[Column1],MIS[[#This Row],[OrderUniqueIdentifier]])),"")</f>
        <v>VWAP</v>
      </c>
    </row>
    <row r="238" spans="1:37" x14ac:dyDescent="0.25">
      <c r="A238" t="s">
        <v>71</v>
      </c>
      <c r="B238" t="s">
        <v>839</v>
      </c>
      <c r="C238" t="s">
        <v>843</v>
      </c>
      <c r="D238" t="s">
        <v>72</v>
      </c>
      <c r="E238" t="s">
        <v>123</v>
      </c>
      <c r="F238" t="s">
        <v>98</v>
      </c>
      <c r="G238" t="s">
        <v>74</v>
      </c>
      <c r="H238" t="s">
        <v>75</v>
      </c>
      <c r="I238" t="s">
        <v>76</v>
      </c>
      <c r="J238" t="s">
        <v>77</v>
      </c>
      <c r="K238">
        <v>20</v>
      </c>
      <c r="L238" t="s">
        <v>77</v>
      </c>
      <c r="M238" t="s">
        <v>78</v>
      </c>
      <c r="N238" t="s">
        <v>487</v>
      </c>
      <c r="O238" t="s">
        <v>467</v>
      </c>
      <c r="P238" t="s">
        <v>468</v>
      </c>
      <c r="Q238" t="s">
        <v>124</v>
      </c>
      <c r="R238" t="s">
        <v>79</v>
      </c>
      <c r="S238" t="s">
        <v>99</v>
      </c>
      <c r="T238" t="s">
        <v>125</v>
      </c>
      <c r="U238" t="s">
        <v>100</v>
      </c>
      <c r="V238" t="s">
        <v>80</v>
      </c>
      <c r="W238">
        <v>78500</v>
      </c>
      <c r="X238" t="s">
        <v>85</v>
      </c>
      <c r="Y238">
        <v>20</v>
      </c>
      <c r="Z238" t="s">
        <v>471</v>
      </c>
      <c r="AA238" t="s">
        <v>101</v>
      </c>
      <c r="AB238" t="s">
        <v>87</v>
      </c>
      <c r="AC238" t="s">
        <v>84</v>
      </c>
      <c r="AD238">
        <f>_xlfn.XLOOKUP(MIS[[#This Row],[TRADING SYMBOL]],[1]Sheet1!$D:$D,[1]Sheet1!$C:$C)</f>
        <v>11.6</v>
      </c>
      <c r="AE238">
        <f>MIS[[#This Row],[OrderAverageTradedPrice]]*MIS[[#This Row],[OrderQuantity]]</f>
        <v>407</v>
      </c>
      <c r="AF238">
        <f>MIS[[#This Row],[LTP]]*MIS[[#This Row],[OrderQuantity]]</f>
        <v>232</v>
      </c>
      <c r="AG238">
        <f>IF(MIS[[#This Row],[OrderSide]]="SELL",MIS[[#This Row],[VALUE]]-MIS[[#This Row],[LIVE_VALUE]],MIS[[#This Row],[LIVE_VALUE]]-MIS[[#This Row],[VALUE]])</f>
        <v>-175</v>
      </c>
      <c r="AH238" t="str" cm="1">
        <f t="array" ref="AH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8" t="str">
        <f>MIS[[#This Row],[TRADING SYMBOL]]</f>
        <v>SENSEX2552078500PE</v>
      </c>
      <c r="AJ238" t="str">
        <f>IF(RIGHT(MIS[[#This Row],[Main/Hedge]],4)="MAIN","MAIN","HEDGE")</f>
        <v>HEDGE</v>
      </c>
      <c r="AK238" t="str" cm="1">
        <f t="array" ref="AK238">_xlfn._xlws.FILTER(Table4[Column1],ISNUMBER(SEARCH(Table4[Column1],MIS[[#This Row],[OrderUniqueIdentifier]])),"")</f>
        <v>XYT</v>
      </c>
    </row>
    <row r="239" spans="1:37" x14ac:dyDescent="0.25">
      <c r="A239" t="s">
        <v>71</v>
      </c>
      <c r="B239" t="s">
        <v>847</v>
      </c>
      <c r="C239" t="s">
        <v>849</v>
      </c>
      <c r="D239" t="s">
        <v>72</v>
      </c>
      <c r="E239" t="s">
        <v>461</v>
      </c>
      <c r="F239" t="s">
        <v>73</v>
      </c>
      <c r="G239" t="s">
        <v>74</v>
      </c>
      <c r="H239" t="s">
        <v>75</v>
      </c>
      <c r="I239" t="s">
        <v>76</v>
      </c>
      <c r="J239" t="s">
        <v>77</v>
      </c>
      <c r="K239">
        <v>1050</v>
      </c>
      <c r="L239" t="s">
        <v>77</v>
      </c>
      <c r="M239" t="s">
        <v>78</v>
      </c>
      <c r="N239" t="s">
        <v>153</v>
      </c>
      <c r="O239" t="s">
        <v>467</v>
      </c>
      <c r="P239" t="s">
        <v>468</v>
      </c>
      <c r="Q239" t="s">
        <v>462</v>
      </c>
      <c r="R239" t="s">
        <v>79</v>
      </c>
      <c r="S239" t="s">
        <v>24</v>
      </c>
      <c r="T239" t="s">
        <v>463</v>
      </c>
      <c r="U239" t="s">
        <v>43</v>
      </c>
      <c r="V239" t="s">
        <v>80</v>
      </c>
      <c r="W239">
        <v>23700</v>
      </c>
      <c r="X239" t="s">
        <v>85</v>
      </c>
      <c r="Y239">
        <v>1050</v>
      </c>
      <c r="Z239" t="s">
        <v>471</v>
      </c>
      <c r="AA239" t="s">
        <v>101</v>
      </c>
      <c r="AB239" t="s">
        <v>87</v>
      </c>
      <c r="AC239" t="s">
        <v>84</v>
      </c>
      <c r="AD239">
        <f>_xlfn.XLOOKUP(MIS[[#This Row],[TRADING SYMBOL]],[1]Sheet1!$D:$D,[1]Sheet1!$C:$C)</f>
        <v>7.6</v>
      </c>
      <c r="AE239">
        <f>MIS[[#This Row],[OrderAverageTradedPrice]]*MIS[[#This Row],[OrderQuantity]]</f>
        <v>12075</v>
      </c>
      <c r="AF239">
        <f>MIS[[#This Row],[LTP]]*MIS[[#This Row],[OrderQuantity]]</f>
        <v>7980</v>
      </c>
      <c r="AG239">
        <f>IF(MIS[[#This Row],[OrderSide]]="SELL",MIS[[#This Row],[VALUE]]-MIS[[#This Row],[LIVE_VALUE]],MIS[[#This Row],[LIVE_VALUE]]-MIS[[#This Row],[VALUE]])</f>
        <v>-4095</v>
      </c>
      <c r="AH239" t="str" cm="1">
        <f t="array" ref="AH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9" t="str">
        <f>MIS[[#This Row],[TRADING SYMBOL]]</f>
        <v>NIFTY2552223700PE</v>
      </c>
      <c r="AJ239" t="str">
        <f>IF(RIGHT(MIS[[#This Row],[Main/Hedge]],4)="MAIN","MAIN","HEDGE")</f>
        <v>HEDGE</v>
      </c>
      <c r="AK239" t="str" cm="1">
        <f t="array" ref="AK239">_xlfn._xlws.FILTER(Table4[Column1],ISNUMBER(SEARCH(Table4[Column1],MIS[[#This Row],[OrderUniqueIdentifier]])),"")</f>
        <v>VWAP</v>
      </c>
    </row>
    <row r="240" spans="1:37" x14ac:dyDescent="0.25">
      <c r="A240" t="s">
        <v>71</v>
      </c>
      <c r="B240" t="s">
        <v>864</v>
      </c>
      <c r="C240" t="s">
        <v>868</v>
      </c>
      <c r="D240" t="s">
        <v>72</v>
      </c>
      <c r="E240" t="s">
        <v>465</v>
      </c>
      <c r="F240" t="s">
        <v>98</v>
      </c>
      <c r="G240" t="s">
        <v>74</v>
      </c>
      <c r="H240" t="s">
        <v>75</v>
      </c>
      <c r="I240" t="s">
        <v>76</v>
      </c>
      <c r="J240" t="s">
        <v>77</v>
      </c>
      <c r="K240">
        <v>20</v>
      </c>
      <c r="L240" t="s">
        <v>77</v>
      </c>
      <c r="M240" t="s">
        <v>78</v>
      </c>
      <c r="N240" t="s">
        <v>466</v>
      </c>
      <c r="O240" t="s">
        <v>467</v>
      </c>
      <c r="P240" t="s">
        <v>468</v>
      </c>
      <c r="Q240" t="s">
        <v>469</v>
      </c>
      <c r="R240" t="s">
        <v>79</v>
      </c>
      <c r="S240" t="s">
        <v>99</v>
      </c>
      <c r="T240" t="s">
        <v>470</v>
      </c>
      <c r="U240" t="s">
        <v>100</v>
      </c>
      <c r="V240" t="s">
        <v>80</v>
      </c>
      <c r="W240">
        <v>85900</v>
      </c>
      <c r="X240" t="s">
        <v>81</v>
      </c>
      <c r="Y240">
        <v>20</v>
      </c>
      <c r="Z240" t="s">
        <v>471</v>
      </c>
      <c r="AA240" t="s">
        <v>101</v>
      </c>
      <c r="AB240" t="s">
        <v>83</v>
      </c>
      <c r="AC240" t="s">
        <v>84</v>
      </c>
      <c r="AD240">
        <f>_xlfn.XLOOKUP(MIS[[#This Row],[TRADING SYMBOL]],[1]Sheet1!$D:$D,[1]Sheet1!$C:$C)</f>
        <v>6.35</v>
      </c>
      <c r="AE240">
        <f>MIS[[#This Row],[OrderAverageTradedPrice]]*MIS[[#This Row],[OrderQuantity]]</f>
        <v>144</v>
      </c>
      <c r="AF240">
        <f>MIS[[#This Row],[LTP]]*MIS[[#This Row],[OrderQuantity]]</f>
        <v>127</v>
      </c>
      <c r="AG240">
        <f>IF(MIS[[#This Row],[OrderSide]]="SELL",MIS[[#This Row],[VALUE]]-MIS[[#This Row],[LIVE_VALUE]],MIS[[#This Row],[LIVE_VALUE]]-MIS[[#This Row],[VALUE]])</f>
        <v>-17</v>
      </c>
      <c r="AH240" t="str" cm="1">
        <f t="array" ref="AH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0" t="str">
        <f>MIS[[#This Row],[TRADING SYMBOL]]</f>
        <v>SENSEX2552085900CE</v>
      </c>
      <c r="AJ240" t="str">
        <f>IF(RIGHT(MIS[[#This Row],[Main/Hedge]],4)="MAIN","MAIN","HEDGE")</f>
        <v>HEDGE</v>
      </c>
      <c r="AK240" t="str" cm="1">
        <f t="array" ref="AK240">_xlfn._xlws.FILTER(Table4[Column1],ISNUMBER(SEARCH(Table4[Column1],MIS[[#This Row],[OrderUniqueIdentifier]])),"")</f>
        <v>XYT</v>
      </c>
    </row>
    <row r="241" spans="1:37" x14ac:dyDescent="0.25">
      <c r="A241" t="s">
        <v>71</v>
      </c>
      <c r="B241" t="s">
        <v>880</v>
      </c>
      <c r="C241" t="s">
        <v>881</v>
      </c>
      <c r="D241" t="s">
        <v>72</v>
      </c>
      <c r="E241" t="s">
        <v>456</v>
      </c>
      <c r="F241" t="s">
        <v>73</v>
      </c>
      <c r="G241" t="s">
        <v>74</v>
      </c>
      <c r="H241" t="s">
        <v>75</v>
      </c>
      <c r="I241" t="s">
        <v>76</v>
      </c>
      <c r="J241" t="s">
        <v>77</v>
      </c>
      <c r="K241">
        <v>225</v>
      </c>
      <c r="L241" t="s">
        <v>77</v>
      </c>
      <c r="M241" t="s">
        <v>78</v>
      </c>
      <c r="N241" t="s">
        <v>145</v>
      </c>
      <c r="O241" t="s">
        <v>468</v>
      </c>
      <c r="P241" t="s">
        <v>468</v>
      </c>
      <c r="Q241" t="s">
        <v>458</v>
      </c>
      <c r="R241" t="s">
        <v>79</v>
      </c>
      <c r="S241" t="s">
        <v>24</v>
      </c>
      <c r="T241" t="s">
        <v>459</v>
      </c>
      <c r="U241" t="s">
        <v>43</v>
      </c>
      <c r="V241" t="s">
        <v>80</v>
      </c>
      <c r="W241">
        <v>26300</v>
      </c>
      <c r="X241" t="s">
        <v>81</v>
      </c>
      <c r="Y241">
        <v>225</v>
      </c>
      <c r="Z241" t="s">
        <v>101</v>
      </c>
      <c r="AA241" t="s">
        <v>101</v>
      </c>
      <c r="AB241" t="s">
        <v>83</v>
      </c>
      <c r="AC241" t="s">
        <v>84</v>
      </c>
      <c r="AD241">
        <f>_xlfn.XLOOKUP(MIS[[#This Row],[TRADING SYMBOL]],[1]Sheet1!$D:$D,[1]Sheet1!$C:$C)</f>
        <v>3.7</v>
      </c>
      <c r="AE241">
        <f>MIS[[#This Row],[OrderAverageTradedPrice]]*MIS[[#This Row],[OrderQuantity]]</f>
        <v>798.75</v>
      </c>
      <c r="AF241">
        <f>MIS[[#This Row],[LTP]]*MIS[[#This Row],[OrderQuantity]]</f>
        <v>832.5</v>
      </c>
      <c r="AG241">
        <f>IF(MIS[[#This Row],[OrderSide]]="SELL",MIS[[#This Row],[VALUE]]-MIS[[#This Row],[LIVE_VALUE]],MIS[[#This Row],[LIVE_VALUE]]-MIS[[#This Row],[VALUE]])</f>
        <v>33.75</v>
      </c>
      <c r="AH241" t="str" cm="1">
        <f t="array" ref="AH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1" t="str">
        <f>MIS[[#This Row],[TRADING SYMBOL]]</f>
        <v>NIFTY2552226300CE</v>
      </c>
      <c r="AJ241" t="str">
        <f>IF(RIGHT(MIS[[#This Row],[Main/Hedge]],4)="MAIN","MAIN","HEDGE")</f>
        <v>HEDGE</v>
      </c>
      <c r="AK241" t="str" cm="1">
        <f t="array" ref="AK241">_xlfn._xlws.FILTER(Table4[Column1],ISNUMBER(SEARCH(Table4[Column1],MIS[[#This Row],[OrderUniqueIdentifier]])),"")</f>
        <v>VWAP</v>
      </c>
    </row>
    <row r="242" spans="1:37" x14ac:dyDescent="0.25">
      <c r="A242" t="s">
        <v>71</v>
      </c>
      <c r="B242" t="s">
        <v>880</v>
      </c>
      <c r="C242" t="s">
        <v>884</v>
      </c>
      <c r="D242" t="s">
        <v>72</v>
      </c>
      <c r="E242" t="s">
        <v>123</v>
      </c>
      <c r="F242" t="s">
        <v>98</v>
      </c>
      <c r="G242" t="s">
        <v>74</v>
      </c>
      <c r="H242" t="s">
        <v>75</v>
      </c>
      <c r="I242" t="s">
        <v>76</v>
      </c>
      <c r="J242" t="s">
        <v>77</v>
      </c>
      <c r="K242">
        <v>40</v>
      </c>
      <c r="L242" t="s">
        <v>77</v>
      </c>
      <c r="M242" t="s">
        <v>78</v>
      </c>
      <c r="N242" t="s">
        <v>523</v>
      </c>
      <c r="O242" t="s">
        <v>468</v>
      </c>
      <c r="P242" t="s">
        <v>468</v>
      </c>
      <c r="Q242" t="s">
        <v>124</v>
      </c>
      <c r="R242" t="s">
        <v>79</v>
      </c>
      <c r="S242" t="s">
        <v>99</v>
      </c>
      <c r="T242" t="s">
        <v>125</v>
      </c>
      <c r="U242" t="s">
        <v>100</v>
      </c>
      <c r="V242" t="s">
        <v>80</v>
      </c>
      <c r="W242">
        <v>78500</v>
      </c>
      <c r="X242" t="s">
        <v>85</v>
      </c>
      <c r="Y242">
        <v>40</v>
      </c>
      <c r="Z242" t="s">
        <v>101</v>
      </c>
      <c r="AA242" t="s">
        <v>101</v>
      </c>
      <c r="AB242" t="s">
        <v>87</v>
      </c>
      <c r="AC242" t="s">
        <v>84</v>
      </c>
      <c r="AD242">
        <f>_xlfn.XLOOKUP(MIS[[#This Row],[TRADING SYMBOL]],[1]Sheet1!$D:$D,[1]Sheet1!$C:$C)</f>
        <v>11.6</v>
      </c>
      <c r="AE242">
        <f>MIS[[#This Row],[OrderAverageTradedPrice]]*MIS[[#This Row],[OrderQuantity]]</f>
        <v>816</v>
      </c>
      <c r="AF242">
        <f>MIS[[#This Row],[LTP]]*MIS[[#This Row],[OrderQuantity]]</f>
        <v>464</v>
      </c>
      <c r="AG242">
        <f>IF(MIS[[#This Row],[OrderSide]]="SELL",MIS[[#This Row],[VALUE]]-MIS[[#This Row],[LIVE_VALUE]],MIS[[#This Row],[LIVE_VALUE]]-MIS[[#This Row],[VALUE]])</f>
        <v>-352</v>
      </c>
      <c r="AH242" t="str" cm="1">
        <f t="array" ref="AH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2" t="str">
        <f>MIS[[#This Row],[TRADING SYMBOL]]</f>
        <v>SENSEX2552078500PE</v>
      </c>
      <c r="AJ242" t="str">
        <f>IF(RIGHT(MIS[[#This Row],[Main/Hedge]],4)="MAIN","MAIN","HEDGE")</f>
        <v>HEDGE</v>
      </c>
      <c r="AK242" t="str" cm="1">
        <f t="array" ref="AK242">_xlfn._xlws.FILTER(Table4[Column1],ISNUMBER(SEARCH(Table4[Column1],MIS[[#This Row],[OrderUniqueIdentifier]])),"")</f>
        <v>XYT</v>
      </c>
    </row>
    <row r="243" spans="1:37" x14ac:dyDescent="0.25">
      <c r="A243" t="s">
        <v>71</v>
      </c>
      <c r="B243" t="s">
        <v>901</v>
      </c>
      <c r="C243" t="s">
        <v>903</v>
      </c>
      <c r="D243" t="s">
        <v>72</v>
      </c>
      <c r="E243" t="s">
        <v>123</v>
      </c>
      <c r="F243" t="s">
        <v>98</v>
      </c>
      <c r="G243" t="s">
        <v>74</v>
      </c>
      <c r="H243" t="s">
        <v>75</v>
      </c>
      <c r="I243" t="s">
        <v>76</v>
      </c>
      <c r="J243" t="s">
        <v>77</v>
      </c>
      <c r="K243">
        <v>20</v>
      </c>
      <c r="L243" t="s">
        <v>77</v>
      </c>
      <c r="M243" t="s">
        <v>78</v>
      </c>
      <c r="N243" t="s">
        <v>523</v>
      </c>
      <c r="O243" t="s">
        <v>468</v>
      </c>
      <c r="P243" t="s">
        <v>468</v>
      </c>
      <c r="Q243" t="s">
        <v>124</v>
      </c>
      <c r="R243" t="s">
        <v>79</v>
      </c>
      <c r="S243" t="s">
        <v>99</v>
      </c>
      <c r="T243" t="s">
        <v>125</v>
      </c>
      <c r="U243" t="s">
        <v>100</v>
      </c>
      <c r="V243" t="s">
        <v>80</v>
      </c>
      <c r="W243">
        <v>78500</v>
      </c>
      <c r="X243" t="s">
        <v>85</v>
      </c>
      <c r="Y243">
        <v>20</v>
      </c>
      <c r="Z243" t="s">
        <v>101</v>
      </c>
      <c r="AA243" t="s">
        <v>101</v>
      </c>
      <c r="AB243" t="s">
        <v>87</v>
      </c>
      <c r="AC243" t="s">
        <v>84</v>
      </c>
      <c r="AD243">
        <f>_xlfn.XLOOKUP(MIS[[#This Row],[TRADING SYMBOL]],[1]Sheet1!$D:$D,[1]Sheet1!$C:$C)</f>
        <v>11.6</v>
      </c>
      <c r="AE243">
        <f>MIS[[#This Row],[OrderAverageTradedPrice]]*MIS[[#This Row],[OrderQuantity]]</f>
        <v>408</v>
      </c>
      <c r="AF243">
        <f>MIS[[#This Row],[LTP]]*MIS[[#This Row],[OrderQuantity]]</f>
        <v>232</v>
      </c>
      <c r="AG243">
        <f>IF(MIS[[#This Row],[OrderSide]]="SELL",MIS[[#This Row],[VALUE]]-MIS[[#This Row],[LIVE_VALUE]],MIS[[#This Row],[LIVE_VALUE]]-MIS[[#This Row],[VALUE]])</f>
        <v>-176</v>
      </c>
      <c r="AH243" t="str" cm="1">
        <f t="array" ref="AH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3" t="str">
        <f>MIS[[#This Row],[TRADING SYMBOL]]</f>
        <v>SENSEX2552078500PE</v>
      </c>
      <c r="AJ243" t="str">
        <f>IF(RIGHT(MIS[[#This Row],[Main/Hedge]],4)="MAIN","MAIN","HEDGE")</f>
        <v>HEDGE</v>
      </c>
      <c r="AK243" t="str" cm="1">
        <f t="array" ref="AK243">_xlfn._xlws.FILTER(Table4[Column1],ISNUMBER(SEARCH(Table4[Column1],MIS[[#This Row],[OrderUniqueIdentifier]])),"")</f>
        <v>XYT</v>
      </c>
    </row>
    <row r="244" spans="1:37" x14ac:dyDescent="0.25">
      <c r="A244" t="s">
        <v>71</v>
      </c>
      <c r="B244" t="s">
        <v>901</v>
      </c>
      <c r="C244" t="s">
        <v>907</v>
      </c>
      <c r="D244" t="s">
        <v>72</v>
      </c>
      <c r="E244" t="s">
        <v>461</v>
      </c>
      <c r="F244" t="s">
        <v>73</v>
      </c>
      <c r="G244" t="s">
        <v>74</v>
      </c>
      <c r="H244" t="s">
        <v>75</v>
      </c>
      <c r="I244" t="s">
        <v>76</v>
      </c>
      <c r="J244" t="s">
        <v>77</v>
      </c>
      <c r="K244">
        <v>150</v>
      </c>
      <c r="L244" t="s">
        <v>77</v>
      </c>
      <c r="M244" t="s">
        <v>78</v>
      </c>
      <c r="N244" t="s">
        <v>153</v>
      </c>
      <c r="O244" t="s">
        <v>468</v>
      </c>
      <c r="P244" t="s">
        <v>468</v>
      </c>
      <c r="Q244" t="s">
        <v>462</v>
      </c>
      <c r="R244" t="s">
        <v>79</v>
      </c>
      <c r="S244" t="s">
        <v>24</v>
      </c>
      <c r="T244" t="s">
        <v>463</v>
      </c>
      <c r="U244" t="s">
        <v>43</v>
      </c>
      <c r="V244" t="s">
        <v>80</v>
      </c>
      <c r="W244">
        <v>23700</v>
      </c>
      <c r="X244" t="s">
        <v>85</v>
      </c>
      <c r="Y244">
        <v>150</v>
      </c>
      <c r="Z244" t="s">
        <v>101</v>
      </c>
      <c r="AA244" t="s">
        <v>101</v>
      </c>
      <c r="AB244" t="s">
        <v>87</v>
      </c>
      <c r="AC244" t="s">
        <v>84</v>
      </c>
      <c r="AD244">
        <f>_xlfn.XLOOKUP(MIS[[#This Row],[TRADING SYMBOL]],[1]Sheet1!$D:$D,[1]Sheet1!$C:$C)</f>
        <v>7.6</v>
      </c>
      <c r="AE244">
        <f>MIS[[#This Row],[OrderAverageTradedPrice]]*MIS[[#This Row],[OrderQuantity]]</f>
        <v>1725</v>
      </c>
      <c r="AF244">
        <f>MIS[[#This Row],[LTP]]*MIS[[#This Row],[OrderQuantity]]</f>
        <v>1140</v>
      </c>
      <c r="AG244">
        <f>IF(MIS[[#This Row],[OrderSide]]="SELL",MIS[[#This Row],[VALUE]]-MIS[[#This Row],[LIVE_VALUE]],MIS[[#This Row],[LIVE_VALUE]]-MIS[[#This Row],[VALUE]])</f>
        <v>-585</v>
      </c>
      <c r="AH244" t="str" cm="1">
        <f t="array" ref="AH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4" t="str">
        <f>MIS[[#This Row],[TRADING SYMBOL]]</f>
        <v>NIFTY2552223700PE</v>
      </c>
      <c r="AJ244" t="str">
        <f>IF(RIGHT(MIS[[#This Row],[Main/Hedge]],4)="MAIN","MAIN","HEDGE")</f>
        <v>HEDGE</v>
      </c>
      <c r="AK244" t="str" cm="1">
        <f t="array" ref="AK244">_xlfn._xlws.FILTER(Table4[Column1],ISNUMBER(SEARCH(Table4[Column1],MIS[[#This Row],[OrderUniqueIdentifier]])),"")</f>
        <v>VWAP</v>
      </c>
    </row>
    <row r="245" spans="1:37" x14ac:dyDescent="0.25">
      <c r="A245" t="s">
        <v>71</v>
      </c>
      <c r="B245" t="s">
        <v>908</v>
      </c>
      <c r="C245" t="s">
        <v>909</v>
      </c>
      <c r="D245" t="s">
        <v>72</v>
      </c>
      <c r="E245" t="s">
        <v>456</v>
      </c>
      <c r="F245" t="s">
        <v>73</v>
      </c>
      <c r="G245" t="s">
        <v>74</v>
      </c>
      <c r="H245" t="s">
        <v>75</v>
      </c>
      <c r="I245" t="s">
        <v>76</v>
      </c>
      <c r="J245" t="s">
        <v>77</v>
      </c>
      <c r="K245">
        <v>75</v>
      </c>
      <c r="L245" t="s">
        <v>77</v>
      </c>
      <c r="M245" t="s">
        <v>78</v>
      </c>
      <c r="N245" t="s">
        <v>145</v>
      </c>
      <c r="O245" t="s">
        <v>467</v>
      </c>
      <c r="P245" t="s">
        <v>468</v>
      </c>
      <c r="Q245" t="s">
        <v>458</v>
      </c>
      <c r="R245" t="s">
        <v>79</v>
      </c>
      <c r="S245" t="s">
        <v>24</v>
      </c>
      <c r="T245" t="s">
        <v>459</v>
      </c>
      <c r="U245" t="s">
        <v>43</v>
      </c>
      <c r="V245" t="s">
        <v>80</v>
      </c>
      <c r="W245">
        <v>26300</v>
      </c>
      <c r="X245" t="s">
        <v>81</v>
      </c>
      <c r="Y245">
        <v>75</v>
      </c>
      <c r="Z245" t="s">
        <v>471</v>
      </c>
      <c r="AA245" t="s">
        <v>101</v>
      </c>
      <c r="AB245" t="s">
        <v>83</v>
      </c>
      <c r="AC245" t="s">
        <v>84</v>
      </c>
      <c r="AD245">
        <f>_xlfn.XLOOKUP(MIS[[#This Row],[TRADING SYMBOL]],[1]Sheet1!$D:$D,[1]Sheet1!$C:$C)</f>
        <v>3.7</v>
      </c>
      <c r="AE245">
        <f>MIS[[#This Row],[OrderAverageTradedPrice]]*MIS[[#This Row],[OrderQuantity]]</f>
        <v>266.25</v>
      </c>
      <c r="AF245">
        <f>MIS[[#This Row],[LTP]]*MIS[[#This Row],[OrderQuantity]]</f>
        <v>277.5</v>
      </c>
      <c r="AG245">
        <f>IF(MIS[[#This Row],[OrderSide]]="SELL",MIS[[#This Row],[VALUE]]-MIS[[#This Row],[LIVE_VALUE]],MIS[[#This Row],[LIVE_VALUE]]-MIS[[#This Row],[VALUE]])</f>
        <v>11.25</v>
      </c>
      <c r="AH245" t="str" cm="1">
        <f t="array" ref="AH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5" t="str">
        <f>MIS[[#This Row],[TRADING SYMBOL]]</f>
        <v>NIFTY2552226300CE</v>
      </c>
      <c r="AJ245" t="str">
        <f>IF(RIGHT(MIS[[#This Row],[Main/Hedge]],4)="MAIN","MAIN","HEDGE")</f>
        <v>HEDGE</v>
      </c>
      <c r="AK245" t="str" cm="1">
        <f t="array" ref="AK245">_xlfn._xlws.FILTER(Table4[Column1],ISNUMBER(SEARCH(Table4[Column1],MIS[[#This Row],[OrderUniqueIdentifier]])),"")</f>
        <v>VWAP</v>
      </c>
    </row>
    <row r="246" spans="1:37" x14ac:dyDescent="0.25">
      <c r="A246" t="s">
        <v>71</v>
      </c>
      <c r="B246" t="s">
        <v>908</v>
      </c>
      <c r="C246" t="s">
        <v>910</v>
      </c>
      <c r="D246" t="s">
        <v>72</v>
      </c>
      <c r="E246" t="s">
        <v>461</v>
      </c>
      <c r="F246" t="s">
        <v>73</v>
      </c>
      <c r="G246" t="s">
        <v>74</v>
      </c>
      <c r="H246" t="s">
        <v>75</v>
      </c>
      <c r="I246" t="s">
        <v>76</v>
      </c>
      <c r="J246" t="s">
        <v>77</v>
      </c>
      <c r="K246">
        <v>75</v>
      </c>
      <c r="L246" t="s">
        <v>77</v>
      </c>
      <c r="M246" t="s">
        <v>78</v>
      </c>
      <c r="N246" t="s">
        <v>153</v>
      </c>
      <c r="O246" t="s">
        <v>468</v>
      </c>
      <c r="P246" t="s">
        <v>468</v>
      </c>
      <c r="Q246" t="s">
        <v>462</v>
      </c>
      <c r="R246" t="s">
        <v>79</v>
      </c>
      <c r="S246" t="s">
        <v>24</v>
      </c>
      <c r="T246" t="s">
        <v>463</v>
      </c>
      <c r="U246" t="s">
        <v>43</v>
      </c>
      <c r="V246" t="s">
        <v>80</v>
      </c>
      <c r="W246">
        <v>23700</v>
      </c>
      <c r="X246" t="s">
        <v>85</v>
      </c>
      <c r="Y246">
        <v>75</v>
      </c>
      <c r="Z246" t="s">
        <v>101</v>
      </c>
      <c r="AA246" t="s">
        <v>101</v>
      </c>
      <c r="AB246" t="s">
        <v>87</v>
      </c>
      <c r="AC246" t="s">
        <v>84</v>
      </c>
      <c r="AD246">
        <f>_xlfn.XLOOKUP(MIS[[#This Row],[TRADING SYMBOL]],[1]Sheet1!$D:$D,[1]Sheet1!$C:$C)</f>
        <v>7.6</v>
      </c>
      <c r="AE246">
        <f>MIS[[#This Row],[OrderAverageTradedPrice]]*MIS[[#This Row],[OrderQuantity]]</f>
        <v>862.5</v>
      </c>
      <c r="AF246">
        <f>MIS[[#This Row],[LTP]]*MIS[[#This Row],[OrderQuantity]]</f>
        <v>570</v>
      </c>
      <c r="AG246">
        <f>IF(MIS[[#This Row],[OrderSide]]="SELL",MIS[[#This Row],[VALUE]]-MIS[[#This Row],[LIVE_VALUE]],MIS[[#This Row],[LIVE_VALUE]]-MIS[[#This Row],[VALUE]])</f>
        <v>-292.5</v>
      </c>
      <c r="AH246" t="str" cm="1">
        <f t="array" ref="AH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6" t="str">
        <f>MIS[[#This Row],[TRADING SYMBOL]]</f>
        <v>NIFTY2552223700PE</v>
      </c>
      <c r="AJ246" t="str">
        <f>IF(RIGHT(MIS[[#This Row],[Main/Hedge]],4)="MAIN","MAIN","HEDGE")</f>
        <v>HEDGE</v>
      </c>
      <c r="AK246" t="str" cm="1">
        <f t="array" ref="AK246">_xlfn._xlws.FILTER(Table4[Column1],ISNUMBER(SEARCH(Table4[Column1],MIS[[#This Row],[OrderUniqueIdentifier]])),"")</f>
        <v>VWAP</v>
      </c>
    </row>
    <row r="247" spans="1:37" x14ac:dyDescent="0.25">
      <c r="A247" t="s">
        <v>71</v>
      </c>
      <c r="B247" t="s">
        <v>908</v>
      </c>
      <c r="C247" t="s">
        <v>912</v>
      </c>
      <c r="D247" t="s">
        <v>72</v>
      </c>
      <c r="E247" t="s">
        <v>123</v>
      </c>
      <c r="F247" t="s">
        <v>98</v>
      </c>
      <c r="G247" t="s">
        <v>74</v>
      </c>
      <c r="H247" t="s">
        <v>75</v>
      </c>
      <c r="I247" t="s">
        <v>76</v>
      </c>
      <c r="J247" t="s">
        <v>77</v>
      </c>
      <c r="K247">
        <v>20</v>
      </c>
      <c r="L247" t="s">
        <v>77</v>
      </c>
      <c r="M247" t="s">
        <v>78</v>
      </c>
      <c r="N247" t="s">
        <v>523</v>
      </c>
      <c r="O247" t="s">
        <v>467</v>
      </c>
      <c r="P247" t="s">
        <v>468</v>
      </c>
      <c r="Q247" t="s">
        <v>124</v>
      </c>
      <c r="R247" t="s">
        <v>79</v>
      </c>
      <c r="S247" t="s">
        <v>99</v>
      </c>
      <c r="T247" t="s">
        <v>125</v>
      </c>
      <c r="U247" t="s">
        <v>100</v>
      </c>
      <c r="V247" t="s">
        <v>80</v>
      </c>
      <c r="W247">
        <v>78500</v>
      </c>
      <c r="X247" t="s">
        <v>85</v>
      </c>
      <c r="Y247">
        <v>20</v>
      </c>
      <c r="Z247" t="s">
        <v>471</v>
      </c>
      <c r="AA247" t="s">
        <v>101</v>
      </c>
      <c r="AB247" t="s">
        <v>87</v>
      </c>
      <c r="AC247" t="s">
        <v>84</v>
      </c>
      <c r="AD247">
        <f>_xlfn.XLOOKUP(MIS[[#This Row],[TRADING SYMBOL]],[1]Sheet1!$D:$D,[1]Sheet1!$C:$C)</f>
        <v>11.6</v>
      </c>
      <c r="AE247">
        <f>MIS[[#This Row],[OrderAverageTradedPrice]]*MIS[[#This Row],[OrderQuantity]]</f>
        <v>408</v>
      </c>
      <c r="AF247">
        <f>MIS[[#This Row],[LTP]]*MIS[[#This Row],[OrderQuantity]]</f>
        <v>232</v>
      </c>
      <c r="AG247">
        <f>IF(MIS[[#This Row],[OrderSide]]="SELL",MIS[[#This Row],[VALUE]]-MIS[[#This Row],[LIVE_VALUE]],MIS[[#This Row],[LIVE_VALUE]]-MIS[[#This Row],[VALUE]])</f>
        <v>-176</v>
      </c>
      <c r="AH247" t="str" cm="1">
        <f t="array" ref="AH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7" t="str">
        <f>MIS[[#This Row],[TRADING SYMBOL]]</f>
        <v>SENSEX2552078500PE</v>
      </c>
      <c r="AJ247" t="str">
        <f>IF(RIGHT(MIS[[#This Row],[Main/Hedge]],4)="MAIN","MAIN","HEDGE")</f>
        <v>HEDGE</v>
      </c>
      <c r="AK247" t="str" cm="1">
        <f t="array" ref="AK247">_xlfn._xlws.FILTER(Table4[Column1],ISNUMBER(SEARCH(Table4[Column1],MIS[[#This Row],[OrderUniqueIdentifier]])),"")</f>
        <v>XYT</v>
      </c>
    </row>
    <row r="248" spans="1:37" x14ac:dyDescent="0.25">
      <c r="A248" t="s">
        <v>71</v>
      </c>
      <c r="B248" t="s">
        <v>931</v>
      </c>
      <c r="C248" t="s">
        <v>933</v>
      </c>
      <c r="D248" t="s">
        <v>72</v>
      </c>
      <c r="E248" t="s">
        <v>461</v>
      </c>
      <c r="F248" t="s">
        <v>73</v>
      </c>
      <c r="G248" t="s">
        <v>74</v>
      </c>
      <c r="H248" t="s">
        <v>75</v>
      </c>
      <c r="I248" t="s">
        <v>76</v>
      </c>
      <c r="J248" t="s">
        <v>77</v>
      </c>
      <c r="K248">
        <v>450</v>
      </c>
      <c r="L248" t="s">
        <v>77</v>
      </c>
      <c r="M248" t="s">
        <v>78</v>
      </c>
      <c r="N248" t="s">
        <v>153</v>
      </c>
      <c r="O248" t="s">
        <v>468</v>
      </c>
      <c r="P248" t="s">
        <v>468</v>
      </c>
      <c r="Q248" t="s">
        <v>462</v>
      </c>
      <c r="R248" t="s">
        <v>79</v>
      </c>
      <c r="S248" t="s">
        <v>24</v>
      </c>
      <c r="T248" t="s">
        <v>463</v>
      </c>
      <c r="U248" t="s">
        <v>43</v>
      </c>
      <c r="V248" t="s">
        <v>80</v>
      </c>
      <c r="W248">
        <v>23700</v>
      </c>
      <c r="X248" t="s">
        <v>85</v>
      </c>
      <c r="Y248">
        <v>450</v>
      </c>
      <c r="Z248" t="s">
        <v>101</v>
      </c>
      <c r="AA248" t="s">
        <v>101</v>
      </c>
      <c r="AB248" t="s">
        <v>87</v>
      </c>
      <c r="AC248" t="s">
        <v>84</v>
      </c>
      <c r="AD248">
        <f>_xlfn.XLOOKUP(MIS[[#This Row],[TRADING SYMBOL]],[1]Sheet1!$D:$D,[1]Sheet1!$C:$C)</f>
        <v>7.6</v>
      </c>
      <c r="AE248">
        <f>MIS[[#This Row],[OrderAverageTradedPrice]]*MIS[[#This Row],[OrderQuantity]]</f>
        <v>5175</v>
      </c>
      <c r="AF248">
        <f>MIS[[#This Row],[LTP]]*MIS[[#This Row],[OrderQuantity]]</f>
        <v>3420</v>
      </c>
      <c r="AG248">
        <f>IF(MIS[[#This Row],[OrderSide]]="SELL",MIS[[#This Row],[VALUE]]-MIS[[#This Row],[LIVE_VALUE]],MIS[[#This Row],[LIVE_VALUE]]-MIS[[#This Row],[VALUE]])</f>
        <v>-1755</v>
      </c>
      <c r="AH248" t="str" cm="1">
        <f t="array" ref="AH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8" t="str">
        <f>MIS[[#This Row],[TRADING SYMBOL]]</f>
        <v>NIFTY2552223700PE</v>
      </c>
      <c r="AJ248" t="str">
        <f>IF(RIGHT(MIS[[#This Row],[Main/Hedge]],4)="MAIN","MAIN","HEDGE")</f>
        <v>HEDGE</v>
      </c>
      <c r="AK248" t="str" cm="1">
        <f t="array" ref="AK248">_xlfn._xlws.FILTER(Table4[Column1],ISNUMBER(SEARCH(Table4[Column1],MIS[[#This Row],[OrderUniqueIdentifier]])),"")</f>
        <v>VWAP</v>
      </c>
    </row>
    <row r="249" spans="1:37" x14ac:dyDescent="0.25">
      <c r="A249" t="s">
        <v>71</v>
      </c>
      <c r="B249" t="s">
        <v>931</v>
      </c>
      <c r="C249" t="s">
        <v>935</v>
      </c>
      <c r="D249" t="s">
        <v>72</v>
      </c>
      <c r="E249" t="s">
        <v>501</v>
      </c>
      <c r="F249" t="s">
        <v>98</v>
      </c>
      <c r="G249" t="s">
        <v>74</v>
      </c>
      <c r="H249" t="s">
        <v>75</v>
      </c>
      <c r="I249" t="s">
        <v>76</v>
      </c>
      <c r="J249" t="s">
        <v>77</v>
      </c>
      <c r="K249">
        <v>60</v>
      </c>
      <c r="L249" t="s">
        <v>77</v>
      </c>
      <c r="M249" t="s">
        <v>78</v>
      </c>
      <c r="N249" t="s">
        <v>637</v>
      </c>
      <c r="O249" t="s">
        <v>467</v>
      </c>
      <c r="P249" t="s">
        <v>468</v>
      </c>
      <c r="Q249" t="s">
        <v>504</v>
      </c>
      <c r="R249" t="s">
        <v>79</v>
      </c>
      <c r="S249" t="s">
        <v>99</v>
      </c>
      <c r="T249" t="s">
        <v>505</v>
      </c>
      <c r="U249" t="s">
        <v>100</v>
      </c>
      <c r="V249" t="s">
        <v>80</v>
      </c>
      <c r="W249">
        <v>78400</v>
      </c>
      <c r="X249" t="s">
        <v>85</v>
      </c>
      <c r="Y249">
        <v>60</v>
      </c>
      <c r="Z249" t="s">
        <v>471</v>
      </c>
      <c r="AA249" t="s">
        <v>101</v>
      </c>
      <c r="AB249" t="s">
        <v>87</v>
      </c>
      <c r="AC249" t="s">
        <v>84</v>
      </c>
      <c r="AD249">
        <f>_xlfn.XLOOKUP(MIS[[#This Row],[TRADING SYMBOL]],[1]Sheet1!$D:$D,[1]Sheet1!$C:$C)</f>
        <v>11.1</v>
      </c>
      <c r="AE249">
        <f>MIS[[#This Row],[OrderAverageTradedPrice]]*MIS[[#This Row],[OrderQuantity]]</f>
        <v>1173</v>
      </c>
      <c r="AF249">
        <f>MIS[[#This Row],[LTP]]*MIS[[#This Row],[OrderQuantity]]</f>
        <v>666</v>
      </c>
      <c r="AG249">
        <f>IF(MIS[[#This Row],[OrderSide]]="SELL",MIS[[#This Row],[VALUE]]-MIS[[#This Row],[LIVE_VALUE]],MIS[[#This Row],[LIVE_VALUE]]-MIS[[#This Row],[VALUE]])</f>
        <v>-507</v>
      </c>
      <c r="AH249" t="str" cm="1">
        <f t="array" ref="AH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9" t="str">
        <f>MIS[[#This Row],[TRADING SYMBOL]]</f>
        <v>SENSEX2552078400PE</v>
      </c>
      <c r="AJ249" t="str">
        <f>IF(RIGHT(MIS[[#This Row],[Main/Hedge]],4)="MAIN","MAIN","HEDGE")</f>
        <v>HEDGE</v>
      </c>
      <c r="AK249" t="str" cm="1">
        <f t="array" ref="AK249">_xlfn._xlws.FILTER(Table4[Column1],ISNUMBER(SEARCH(Table4[Column1],MIS[[#This Row],[OrderUniqueIdentifier]])),"")</f>
        <v>XYT</v>
      </c>
    </row>
    <row r="250" spans="1:37" x14ac:dyDescent="0.25">
      <c r="A250" t="s">
        <v>71</v>
      </c>
      <c r="B250" t="s">
        <v>978</v>
      </c>
      <c r="C250" t="s">
        <v>980</v>
      </c>
      <c r="D250" t="s">
        <v>72</v>
      </c>
      <c r="E250" t="s">
        <v>461</v>
      </c>
      <c r="F250" t="s">
        <v>73</v>
      </c>
      <c r="G250" t="s">
        <v>74</v>
      </c>
      <c r="H250" t="s">
        <v>75</v>
      </c>
      <c r="I250" t="s">
        <v>76</v>
      </c>
      <c r="J250" t="s">
        <v>77</v>
      </c>
      <c r="K250">
        <v>150</v>
      </c>
      <c r="L250" t="s">
        <v>77</v>
      </c>
      <c r="M250" t="s">
        <v>78</v>
      </c>
      <c r="N250" t="s">
        <v>153</v>
      </c>
      <c r="O250" t="s">
        <v>468</v>
      </c>
      <c r="P250" t="s">
        <v>468</v>
      </c>
      <c r="Q250" t="s">
        <v>462</v>
      </c>
      <c r="R250" t="s">
        <v>79</v>
      </c>
      <c r="S250" t="s">
        <v>24</v>
      </c>
      <c r="T250" t="s">
        <v>463</v>
      </c>
      <c r="U250" t="s">
        <v>43</v>
      </c>
      <c r="V250" t="s">
        <v>80</v>
      </c>
      <c r="W250">
        <v>23700</v>
      </c>
      <c r="X250" t="s">
        <v>85</v>
      </c>
      <c r="Y250">
        <v>150</v>
      </c>
      <c r="Z250" t="s">
        <v>101</v>
      </c>
      <c r="AA250" t="s">
        <v>101</v>
      </c>
      <c r="AB250" t="s">
        <v>87</v>
      </c>
      <c r="AC250" t="s">
        <v>84</v>
      </c>
      <c r="AD250">
        <f>_xlfn.XLOOKUP(MIS[[#This Row],[TRADING SYMBOL]],[1]Sheet1!$D:$D,[1]Sheet1!$C:$C)</f>
        <v>7.6</v>
      </c>
      <c r="AE250">
        <f>MIS[[#This Row],[OrderAverageTradedPrice]]*MIS[[#This Row],[OrderQuantity]]</f>
        <v>1725</v>
      </c>
      <c r="AF250">
        <f>MIS[[#This Row],[LTP]]*MIS[[#This Row],[OrderQuantity]]</f>
        <v>1140</v>
      </c>
      <c r="AG250">
        <f>IF(MIS[[#This Row],[OrderSide]]="SELL",MIS[[#This Row],[VALUE]]-MIS[[#This Row],[LIVE_VALUE]],MIS[[#This Row],[LIVE_VALUE]]-MIS[[#This Row],[VALUE]])</f>
        <v>-585</v>
      </c>
      <c r="AH250" t="str" cm="1">
        <f t="array" ref="AH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0" t="str">
        <f>MIS[[#This Row],[TRADING SYMBOL]]</f>
        <v>NIFTY2552223700PE</v>
      </c>
      <c r="AJ250" t="str">
        <f>IF(RIGHT(MIS[[#This Row],[Main/Hedge]],4)="MAIN","MAIN","HEDGE")</f>
        <v>HEDGE</v>
      </c>
      <c r="AK250" t="str" cm="1">
        <f t="array" ref="AK250">_xlfn._xlws.FILTER(Table4[Column1],ISNUMBER(SEARCH(Table4[Column1],MIS[[#This Row],[OrderUniqueIdentifier]])),"")</f>
        <v>VWAP</v>
      </c>
    </row>
    <row r="251" spans="1:37" x14ac:dyDescent="0.25">
      <c r="A251" t="s">
        <v>71</v>
      </c>
      <c r="B251" t="s">
        <v>994</v>
      </c>
      <c r="C251" t="s">
        <v>996</v>
      </c>
      <c r="D251" t="s">
        <v>72</v>
      </c>
      <c r="E251" t="s">
        <v>461</v>
      </c>
      <c r="F251" t="s">
        <v>73</v>
      </c>
      <c r="G251" t="s">
        <v>74</v>
      </c>
      <c r="H251" t="s">
        <v>75</v>
      </c>
      <c r="I251" t="s">
        <v>76</v>
      </c>
      <c r="J251" t="s">
        <v>77</v>
      </c>
      <c r="K251">
        <v>75</v>
      </c>
      <c r="L251" t="s">
        <v>77</v>
      </c>
      <c r="M251" t="s">
        <v>78</v>
      </c>
      <c r="N251" t="s">
        <v>153</v>
      </c>
      <c r="O251" t="s">
        <v>468</v>
      </c>
      <c r="P251" t="s">
        <v>468</v>
      </c>
      <c r="Q251" t="s">
        <v>462</v>
      </c>
      <c r="R251" t="s">
        <v>79</v>
      </c>
      <c r="S251" t="s">
        <v>24</v>
      </c>
      <c r="T251" t="s">
        <v>463</v>
      </c>
      <c r="U251" t="s">
        <v>43</v>
      </c>
      <c r="V251" t="s">
        <v>80</v>
      </c>
      <c r="W251">
        <v>23700</v>
      </c>
      <c r="X251" t="s">
        <v>85</v>
      </c>
      <c r="Y251">
        <v>75</v>
      </c>
      <c r="Z251" t="s">
        <v>101</v>
      </c>
      <c r="AA251" t="s">
        <v>101</v>
      </c>
      <c r="AB251" t="s">
        <v>87</v>
      </c>
      <c r="AC251" t="s">
        <v>84</v>
      </c>
      <c r="AD251">
        <f>_xlfn.XLOOKUP(MIS[[#This Row],[TRADING SYMBOL]],[1]Sheet1!$D:$D,[1]Sheet1!$C:$C)</f>
        <v>7.6</v>
      </c>
      <c r="AE251">
        <f>MIS[[#This Row],[OrderAverageTradedPrice]]*MIS[[#This Row],[OrderQuantity]]</f>
        <v>862.5</v>
      </c>
      <c r="AF251">
        <f>MIS[[#This Row],[LTP]]*MIS[[#This Row],[OrderQuantity]]</f>
        <v>570</v>
      </c>
      <c r="AG251">
        <f>IF(MIS[[#This Row],[OrderSide]]="SELL",MIS[[#This Row],[VALUE]]-MIS[[#This Row],[LIVE_VALUE]],MIS[[#This Row],[LIVE_VALUE]]-MIS[[#This Row],[VALUE]])</f>
        <v>-292.5</v>
      </c>
      <c r="AH251" t="str" cm="1">
        <f t="array" ref="AH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1" t="str">
        <f>MIS[[#This Row],[TRADING SYMBOL]]</f>
        <v>NIFTY2552223700PE</v>
      </c>
      <c r="AJ251" t="str">
        <f>IF(RIGHT(MIS[[#This Row],[Main/Hedge]],4)="MAIN","MAIN","HEDGE")</f>
        <v>HEDGE</v>
      </c>
      <c r="AK251" t="str" cm="1">
        <f t="array" ref="AK251">_xlfn._xlws.FILTER(Table4[Column1],ISNUMBER(SEARCH(Table4[Column1],MIS[[#This Row],[OrderUniqueIdentifier]])),"")</f>
        <v>VWAP</v>
      </c>
    </row>
    <row r="252" spans="1:37" x14ac:dyDescent="0.25">
      <c r="A252" t="s">
        <v>71</v>
      </c>
      <c r="B252" t="s">
        <v>994</v>
      </c>
      <c r="C252" t="s">
        <v>998</v>
      </c>
      <c r="D252" t="s">
        <v>72</v>
      </c>
      <c r="E252" t="s">
        <v>123</v>
      </c>
      <c r="F252" t="s">
        <v>98</v>
      </c>
      <c r="G252" t="s">
        <v>74</v>
      </c>
      <c r="H252" t="s">
        <v>75</v>
      </c>
      <c r="I252" t="s">
        <v>76</v>
      </c>
      <c r="J252" t="s">
        <v>77</v>
      </c>
      <c r="K252">
        <v>20</v>
      </c>
      <c r="L252" t="s">
        <v>77</v>
      </c>
      <c r="M252" t="s">
        <v>78</v>
      </c>
      <c r="N252" t="s">
        <v>523</v>
      </c>
      <c r="O252" t="s">
        <v>467</v>
      </c>
      <c r="P252" t="s">
        <v>468</v>
      </c>
      <c r="Q252" t="s">
        <v>124</v>
      </c>
      <c r="R252" t="s">
        <v>79</v>
      </c>
      <c r="S252" t="s">
        <v>99</v>
      </c>
      <c r="T252" t="s">
        <v>125</v>
      </c>
      <c r="U252" t="s">
        <v>100</v>
      </c>
      <c r="V252" t="s">
        <v>80</v>
      </c>
      <c r="W252">
        <v>78500</v>
      </c>
      <c r="X252" t="s">
        <v>85</v>
      </c>
      <c r="Y252">
        <v>20</v>
      </c>
      <c r="Z252" t="s">
        <v>471</v>
      </c>
      <c r="AA252" t="s">
        <v>101</v>
      </c>
      <c r="AB252" t="s">
        <v>87</v>
      </c>
      <c r="AC252" t="s">
        <v>84</v>
      </c>
      <c r="AD252">
        <f>_xlfn.XLOOKUP(MIS[[#This Row],[TRADING SYMBOL]],[1]Sheet1!$D:$D,[1]Sheet1!$C:$C)</f>
        <v>11.6</v>
      </c>
      <c r="AE252">
        <f>MIS[[#This Row],[OrderAverageTradedPrice]]*MIS[[#This Row],[OrderQuantity]]</f>
        <v>408</v>
      </c>
      <c r="AF252">
        <f>MIS[[#This Row],[LTP]]*MIS[[#This Row],[OrderQuantity]]</f>
        <v>232</v>
      </c>
      <c r="AG252">
        <f>IF(MIS[[#This Row],[OrderSide]]="SELL",MIS[[#This Row],[VALUE]]-MIS[[#This Row],[LIVE_VALUE]],MIS[[#This Row],[LIVE_VALUE]]-MIS[[#This Row],[VALUE]])</f>
        <v>-176</v>
      </c>
      <c r="AH252" t="str" cm="1">
        <f t="array" ref="AH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2" t="str">
        <f>MIS[[#This Row],[TRADING SYMBOL]]</f>
        <v>SENSEX2552078500PE</v>
      </c>
      <c r="AJ252" t="str">
        <f>IF(RIGHT(MIS[[#This Row],[Main/Hedge]],4)="MAIN","MAIN","HEDGE")</f>
        <v>HEDGE</v>
      </c>
      <c r="AK252" t="str" cm="1">
        <f t="array" ref="AK252">_xlfn._xlws.FILTER(Table4[Column1],ISNUMBER(SEARCH(Table4[Column1],MIS[[#This Row],[OrderUniqueIdentifier]])),"")</f>
        <v>XYT</v>
      </c>
    </row>
    <row r="253" spans="1:37" x14ac:dyDescent="0.25">
      <c r="A253" t="s">
        <v>71</v>
      </c>
      <c r="B253" t="s">
        <v>1001</v>
      </c>
      <c r="C253" t="s">
        <v>1003</v>
      </c>
      <c r="D253" t="s">
        <v>72</v>
      </c>
      <c r="E253" t="s">
        <v>123</v>
      </c>
      <c r="F253" t="s">
        <v>98</v>
      </c>
      <c r="G253" t="s">
        <v>74</v>
      </c>
      <c r="H253" t="s">
        <v>75</v>
      </c>
      <c r="I253" t="s">
        <v>76</v>
      </c>
      <c r="J253" t="s">
        <v>77</v>
      </c>
      <c r="K253">
        <v>20</v>
      </c>
      <c r="L253" t="s">
        <v>77</v>
      </c>
      <c r="M253" t="s">
        <v>78</v>
      </c>
      <c r="N253" t="s">
        <v>487</v>
      </c>
      <c r="O253" t="s">
        <v>467</v>
      </c>
      <c r="P253" t="s">
        <v>468</v>
      </c>
      <c r="Q253" t="s">
        <v>124</v>
      </c>
      <c r="R253" t="s">
        <v>79</v>
      </c>
      <c r="S253" t="s">
        <v>99</v>
      </c>
      <c r="T253" t="s">
        <v>125</v>
      </c>
      <c r="U253" t="s">
        <v>100</v>
      </c>
      <c r="V253" t="s">
        <v>80</v>
      </c>
      <c r="W253">
        <v>78500</v>
      </c>
      <c r="X253" t="s">
        <v>85</v>
      </c>
      <c r="Y253">
        <v>20</v>
      </c>
      <c r="Z253" t="s">
        <v>471</v>
      </c>
      <c r="AA253" t="s">
        <v>101</v>
      </c>
      <c r="AB253" t="s">
        <v>87</v>
      </c>
      <c r="AC253" t="s">
        <v>84</v>
      </c>
      <c r="AD253">
        <f>_xlfn.XLOOKUP(MIS[[#This Row],[TRADING SYMBOL]],[1]Sheet1!$D:$D,[1]Sheet1!$C:$C)</f>
        <v>11.6</v>
      </c>
      <c r="AE253">
        <f>MIS[[#This Row],[OrderAverageTradedPrice]]*MIS[[#This Row],[OrderQuantity]]</f>
        <v>407</v>
      </c>
      <c r="AF253">
        <f>MIS[[#This Row],[LTP]]*MIS[[#This Row],[OrderQuantity]]</f>
        <v>232</v>
      </c>
      <c r="AG253">
        <f>IF(MIS[[#This Row],[OrderSide]]="SELL",MIS[[#This Row],[VALUE]]-MIS[[#This Row],[LIVE_VALUE]],MIS[[#This Row],[LIVE_VALUE]]-MIS[[#This Row],[VALUE]])</f>
        <v>-175</v>
      </c>
      <c r="AH253" t="str" cm="1">
        <f t="array" ref="AH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3" t="str">
        <f>MIS[[#This Row],[TRADING SYMBOL]]</f>
        <v>SENSEX2552078500PE</v>
      </c>
      <c r="AJ253" t="str">
        <f>IF(RIGHT(MIS[[#This Row],[Main/Hedge]],4)="MAIN","MAIN","HEDGE")</f>
        <v>HEDGE</v>
      </c>
      <c r="AK253" t="str" cm="1">
        <f t="array" ref="AK253">_xlfn._xlws.FILTER(Table4[Column1],ISNUMBER(SEARCH(Table4[Column1],MIS[[#This Row],[OrderUniqueIdentifier]])),"")</f>
        <v>XYT</v>
      </c>
    </row>
    <row r="254" spans="1:37" x14ac:dyDescent="0.25">
      <c r="A254" t="s">
        <v>71</v>
      </c>
      <c r="B254" t="s">
        <v>1001</v>
      </c>
      <c r="C254" t="s">
        <v>1009</v>
      </c>
      <c r="D254" t="s">
        <v>72</v>
      </c>
      <c r="E254" t="s">
        <v>461</v>
      </c>
      <c r="F254" t="s">
        <v>73</v>
      </c>
      <c r="G254" t="s">
        <v>74</v>
      </c>
      <c r="H254" t="s">
        <v>75</v>
      </c>
      <c r="I254" t="s">
        <v>76</v>
      </c>
      <c r="J254" t="s">
        <v>77</v>
      </c>
      <c r="K254">
        <v>150</v>
      </c>
      <c r="L254" t="s">
        <v>77</v>
      </c>
      <c r="M254" t="s">
        <v>78</v>
      </c>
      <c r="N254" t="s">
        <v>153</v>
      </c>
      <c r="O254" t="s">
        <v>467</v>
      </c>
      <c r="P254" t="s">
        <v>468</v>
      </c>
      <c r="Q254" t="s">
        <v>462</v>
      </c>
      <c r="R254" t="s">
        <v>79</v>
      </c>
      <c r="S254" t="s">
        <v>24</v>
      </c>
      <c r="T254" t="s">
        <v>463</v>
      </c>
      <c r="U254" t="s">
        <v>43</v>
      </c>
      <c r="V254" t="s">
        <v>80</v>
      </c>
      <c r="W254">
        <v>23700</v>
      </c>
      <c r="X254" t="s">
        <v>85</v>
      </c>
      <c r="Y254">
        <v>150</v>
      </c>
      <c r="Z254" t="s">
        <v>471</v>
      </c>
      <c r="AA254" t="s">
        <v>101</v>
      </c>
      <c r="AB254" t="s">
        <v>87</v>
      </c>
      <c r="AC254" t="s">
        <v>84</v>
      </c>
      <c r="AD254">
        <f>_xlfn.XLOOKUP(MIS[[#This Row],[TRADING SYMBOL]],[1]Sheet1!$D:$D,[1]Sheet1!$C:$C)</f>
        <v>7.6</v>
      </c>
      <c r="AE254">
        <f>MIS[[#This Row],[OrderAverageTradedPrice]]*MIS[[#This Row],[OrderQuantity]]</f>
        <v>1725</v>
      </c>
      <c r="AF254">
        <f>MIS[[#This Row],[LTP]]*MIS[[#This Row],[OrderQuantity]]</f>
        <v>1140</v>
      </c>
      <c r="AG254">
        <f>IF(MIS[[#This Row],[OrderSide]]="SELL",MIS[[#This Row],[VALUE]]-MIS[[#This Row],[LIVE_VALUE]],MIS[[#This Row],[LIVE_VALUE]]-MIS[[#This Row],[VALUE]])</f>
        <v>-585</v>
      </c>
      <c r="AH254" t="str" cm="1">
        <f t="array" ref="AH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4" t="str">
        <f>MIS[[#This Row],[TRADING SYMBOL]]</f>
        <v>NIFTY2552223700PE</v>
      </c>
      <c r="AJ254" t="str">
        <f>IF(RIGHT(MIS[[#This Row],[Main/Hedge]],4)="MAIN","MAIN","HEDGE")</f>
        <v>HEDGE</v>
      </c>
      <c r="AK254" t="str" cm="1">
        <f t="array" ref="AK254">_xlfn._xlws.FILTER(Table4[Column1],ISNUMBER(SEARCH(Table4[Column1],MIS[[#This Row],[OrderUniqueIdentifier]])),"")</f>
        <v>VWAP</v>
      </c>
    </row>
    <row r="255" spans="1:37" x14ac:dyDescent="0.25">
      <c r="A255" t="s">
        <v>71</v>
      </c>
      <c r="B255" t="s">
        <v>1013</v>
      </c>
      <c r="C255" t="s">
        <v>1015</v>
      </c>
      <c r="D255" t="s">
        <v>72</v>
      </c>
      <c r="E255" t="s">
        <v>461</v>
      </c>
      <c r="F255" t="s">
        <v>73</v>
      </c>
      <c r="G255" t="s">
        <v>74</v>
      </c>
      <c r="H255" t="s">
        <v>75</v>
      </c>
      <c r="I255" t="s">
        <v>76</v>
      </c>
      <c r="J255" t="s">
        <v>77</v>
      </c>
      <c r="K255">
        <v>450</v>
      </c>
      <c r="L255" t="s">
        <v>77</v>
      </c>
      <c r="M255" t="s">
        <v>78</v>
      </c>
      <c r="N255" t="s">
        <v>153</v>
      </c>
      <c r="O255" t="s">
        <v>468</v>
      </c>
      <c r="P255" t="s">
        <v>468</v>
      </c>
      <c r="Q255" t="s">
        <v>462</v>
      </c>
      <c r="R255" t="s">
        <v>79</v>
      </c>
      <c r="S255" t="s">
        <v>24</v>
      </c>
      <c r="T255" t="s">
        <v>463</v>
      </c>
      <c r="U255" t="s">
        <v>43</v>
      </c>
      <c r="V255" t="s">
        <v>80</v>
      </c>
      <c r="W255">
        <v>23700</v>
      </c>
      <c r="X255" t="s">
        <v>85</v>
      </c>
      <c r="Y255">
        <v>450</v>
      </c>
      <c r="Z255" t="s">
        <v>101</v>
      </c>
      <c r="AA255" t="s">
        <v>101</v>
      </c>
      <c r="AB255" t="s">
        <v>87</v>
      </c>
      <c r="AC255" t="s">
        <v>84</v>
      </c>
      <c r="AD255">
        <f>_xlfn.XLOOKUP(MIS[[#This Row],[TRADING SYMBOL]],[1]Sheet1!$D:$D,[1]Sheet1!$C:$C)</f>
        <v>7.6</v>
      </c>
      <c r="AE255">
        <f>MIS[[#This Row],[OrderAverageTradedPrice]]*MIS[[#This Row],[OrderQuantity]]</f>
        <v>5175</v>
      </c>
      <c r="AF255">
        <f>MIS[[#This Row],[LTP]]*MIS[[#This Row],[OrderQuantity]]</f>
        <v>3420</v>
      </c>
      <c r="AG255">
        <f>IF(MIS[[#This Row],[OrderSide]]="SELL",MIS[[#This Row],[VALUE]]-MIS[[#This Row],[LIVE_VALUE]],MIS[[#This Row],[LIVE_VALUE]]-MIS[[#This Row],[VALUE]])</f>
        <v>-1755</v>
      </c>
      <c r="AH255" t="str" cm="1">
        <f t="array" ref="AH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5" t="str">
        <f>MIS[[#This Row],[TRADING SYMBOL]]</f>
        <v>NIFTY2552223700PE</v>
      </c>
      <c r="AJ255" t="str">
        <f>IF(RIGHT(MIS[[#This Row],[Main/Hedge]],4)="MAIN","MAIN","HEDGE")</f>
        <v>HEDGE</v>
      </c>
      <c r="AK255" t="str" cm="1">
        <f t="array" ref="AK255">_xlfn._xlws.FILTER(Table4[Column1],ISNUMBER(SEARCH(Table4[Column1],MIS[[#This Row],[OrderUniqueIdentifier]])),"")</f>
        <v>VWAP</v>
      </c>
    </row>
    <row r="256" spans="1:37" x14ac:dyDescent="0.25">
      <c r="A256" t="s">
        <v>71</v>
      </c>
      <c r="B256" t="s">
        <v>1013</v>
      </c>
      <c r="C256" t="s">
        <v>1017</v>
      </c>
      <c r="D256" t="s">
        <v>72</v>
      </c>
      <c r="E256" t="s">
        <v>501</v>
      </c>
      <c r="F256" t="s">
        <v>98</v>
      </c>
      <c r="G256" t="s">
        <v>74</v>
      </c>
      <c r="H256" t="s">
        <v>75</v>
      </c>
      <c r="I256" t="s">
        <v>76</v>
      </c>
      <c r="J256" t="s">
        <v>77</v>
      </c>
      <c r="K256">
        <v>60</v>
      </c>
      <c r="L256" t="s">
        <v>77</v>
      </c>
      <c r="M256" t="s">
        <v>78</v>
      </c>
      <c r="N256" t="s">
        <v>637</v>
      </c>
      <c r="O256" t="s">
        <v>467</v>
      </c>
      <c r="P256" t="s">
        <v>468</v>
      </c>
      <c r="Q256" t="s">
        <v>504</v>
      </c>
      <c r="R256" t="s">
        <v>79</v>
      </c>
      <c r="S256" t="s">
        <v>99</v>
      </c>
      <c r="T256" t="s">
        <v>505</v>
      </c>
      <c r="U256" t="s">
        <v>100</v>
      </c>
      <c r="V256" t="s">
        <v>80</v>
      </c>
      <c r="W256">
        <v>78400</v>
      </c>
      <c r="X256" t="s">
        <v>85</v>
      </c>
      <c r="Y256">
        <v>60</v>
      </c>
      <c r="Z256" t="s">
        <v>471</v>
      </c>
      <c r="AA256" t="s">
        <v>101</v>
      </c>
      <c r="AB256" t="s">
        <v>87</v>
      </c>
      <c r="AC256" t="s">
        <v>84</v>
      </c>
      <c r="AD256">
        <f>_xlfn.XLOOKUP(MIS[[#This Row],[TRADING SYMBOL]],[1]Sheet1!$D:$D,[1]Sheet1!$C:$C)</f>
        <v>11.1</v>
      </c>
      <c r="AE256">
        <f>MIS[[#This Row],[OrderAverageTradedPrice]]*MIS[[#This Row],[OrderQuantity]]</f>
        <v>1173</v>
      </c>
      <c r="AF256">
        <f>MIS[[#This Row],[LTP]]*MIS[[#This Row],[OrderQuantity]]</f>
        <v>666</v>
      </c>
      <c r="AG256">
        <f>IF(MIS[[#This Row],[OrderSide]]="SELL",MIS[[#This Row],[VALUE]]-MIS[[#This Row],[LIVE_VALUE]],MIS[[#This Row],[LIVE_VALUE]]-MIS[[#This Row],[VALUE]])</f>
        <v>-507</v>
      </c>
      <c r="AH256" t="str" cm="1">
        <f t="array" ref="AH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6" t="str">
        <f>MIS[[#This Row],[TRADING SYMBOL]]</f>
        <v>SENSEX2552078400PE</v>
      </c>
      <c r="AJ256" t="str">
        <f>IF(RIGHT(MIS[[#This Row],[Main/Hedge]],4)="MAIN","MAIN","HEDGE")</f>
        <v>HEDGE</v>
      </c>
      <c r="AK256" t="str" cm="1">
        <f t="array" ref="AK256">_xlfn._xlws.FILTER(Table4[Column1],ISNUMBER(SEARCH(Table4[Column1],MIS[[#This Row],[OrderUniqueIdentifier]])),"")</f>
        <v>XYT</v>
      </c>
    </row>
    <row r="257" spans="1:37" x14ac:dyDescent="0.25">
      <c r="A257" t="s">
        <v>71</v>
      </c>
      <c r="B257" t="s">
        <v>1021</v>
      </c>
      <c r="C257" t="s">
        <v>1022</v>
      </c>
      <c r="D257" t="s">
        <v>72</v>
      </c>
      <c r="E257" t="s">
        <v>456</v>
      </c>
      <c r="F257" t="s">
        <v>73</v>
      </c>
      <c r="G257" t="s">
        <v>74</v>
      </c>
      <c r="H257" t="s">
        <v>75</v>
      </c>
      <c r="I257" t="s">
        <v>76</v>
      </c>
      <c r="J257" t="s">
        <v>77</v>
      </c>
      <c r="K257">
        <v>225</v>
      </c>
      <c r="L257" t="s">
        <v>77</v>
      </c>
      <c r="M257" t="s">
        <v>78</v>
      </c>
      <c r="N257" t="s">
        <v>188</v>
      </c>
      <c r="O257" t="s">
        <v>467</v>
      </c>
      <c r="P257" t="s">
        <v>468</v>
      </c>
      <c r="Q257" t="s">
        <v>458</v>
      </c>
      <c r="R257" t="s">
        <v>79</v>
      </c>
      <c r="S257" t="s">
        <v>24</v>
      </c>
      <c r="T257" t="s">
        <v>459</v>
      </c>
      <c r="U257" t="s">
        <v>43</v>
      </c>
      <c r="V257" t="s">
        <v>80</v>
      </c>
      <c r="W257">
        <v>26300</v>
      </c>
      <c r="X257" t="s">
        <v>81</v>
      </c>
      <c r="Y257">
        <v>225</v>
      </c>
      <c r="Z257" t="s">
        <v>471</v>
      </c>
      <c r="AA257" t="s">
        <v>101</v>
      </c>
      <c r="AB257" t="s">
        <v>83</v>
      </c>
      <c r="AC257" t="s">
        <v>84</v>
      </c>
      <c r="AD257">
        <f>_xlfn.XLOOKUP(MIS[[#This Row],[TRADING SYMBOL]],[1]Sheet1!$D:$D,[1]Sheet1!$C:$C)</f>
        <v>3.7</v>
      </c>
      <c r="AE257">
        <f>MIS[[#This Row],[OrderAverageTradedPrice]]*MIS[[#This Row],[OrderQuantity]]</f>
        <v>787.5</v>
      </c>
      <c r="AF257">
        <f>MIS[[#This Row],[LTP]]*MIS[[#This Row],[OrderQuantity]]</f>
        <v>832.5</v>
      </c>
      <c r="AG257">
        <f>IF(MIS[[#This Row],[OrderSide]]="SELL",MIS[[#This Row],[VALUE]]-MIS[[#This Row],[LIVE_VALUE]],MIS[[#This Row],[LIVE_VALUE]]-MIS[[#This Row],[VALUE]])</f>
        <v>45</v>
      </c>
      <c r="AH257" t="str" cm="1">
        <f t="array" ref="AH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7" t="str">
        <f>MIS[[#This Row],[TRADING SYMBOL]]</f>
        <v>NIFTY2552226300CE</v>
      </c>
      <c r="AJ257" t="str">
        <f>IF(RIGHT(MIS[[#This Row],[Main/Hedge]],4)="MAIN","MAIN","HEDGE")</f>
        <v>HEDGE</v>
      </c>
      <c r="AK257" t="str" cm="1">
        <f t="array" ref="AK257">_xlfn._xlws.FILTER(Table4[Column1],ISNUMBER(SEARCH(Table4[Column1],MIS[[#This Row],[OrderUniqueIdentifier]])),"")</f>
        <v>VWAP</v>
      </c>
    </row>
    <row r="258" spans="1:37" x14ac:dyDescent="0.25">
      <c r="A258" t="s">
        <v>71</v>
      </c>
      <c r="B258" t="s">
        <v>1021</v>
      </c>
      <c r="C258" t="s">
        <v>1023</v>
      </c>
      <c r="D258" t="s">
        <v>72</v>
      </c>
      <c r="E258" t="s">
        <v>461</v>
      </c>
      <c r="F258" t="s">
        <v>73</v>
      </c>
      <c r="G258" t="s">
        <v>74</v>
      </c>
      <c r="H258" t="s">
        <v>75</v>
      </c>
      <c r="I258" t="s">
        <v>76</v>
      </c>
      <c r="J258" t="s">
        <v>77</v>
      </c>
      <c r="K258">
        <v>225</v>
      </c>
      <c r="L258" t="s">
        <v>77</v>
      </c>
      <c r="M258" t="s">
        <v>78</v>
      </c>
      <c r="N258" t="s">
        <v>153</v>
      </c>
      <c r="O258" t="s">
        <v>468</v>
      </c>
      <c r="P258" t="s">
        <v>468</v>
      </c>
      <c r="Q258" t="s">
        <v>462</v>
      </c>
      <c r="R258" t="s">
        <v>79</v>
      </c>
      <c r="S258" t="s">
        <v>24</v>
      </c>
      <c r="T258" t="s">
        <v>463</v>
      </c>
      <c r="U258" t="s">
        <v>43</v>
      </c>
      <c r="V258" t="s">
        <v>80</v>
      </c>
      <c r="W258">
        <v>23700</v>
      </c>
      <c r="X258" t="s">
        <v>85</v>
      </c>
      <c r="Y258">
        <v>225</v>
      </c>
      <c r="Z258" t="s">
        <v>101</v>
      </c>
      <c r="AA258" t="s">
        <v>101</v>
      </c>
      <c r="AB258" t="s">
        <v>87</v>
      </c>
      <c r="AC258" t="s">
        <v>84</v>
      </c>
      <c r="AD258">
        <f>_xlfn.XLOOKUP(MIS[[#This Row],[TRADING SYMBOL]],[1]Sheet1!$D:$D,[1]Sheet1!$C:$C)</f>
        <v>7.6</v>
      </c>
      <c r="AE258">
        <f>MIS[[#This Row],[OrderAverageTradedPrice]]*MIS[[#This Row],[OrderQuantity]]</f>
        <v>2587.5</v>
      </c>
      <c r="AF258">
        <f>MIS[[#This Row],[LTP]]*MIS[[#This Row],[OrderQuantity]]</f>
        <v>1710</v>
      </c>
      <c r="AG258">
        <f>IF(MIS[[#This Row],[OrderSide]]="SELL",MIS[[#This Row],[VALUE]]-MIS[[#This Row],[LIVE_VALUE]],MIS[[#This Row],[LIVE_VALUE]]-MIS[[#This Row],[VALUE]])</f>
        <v>-877.5</v>
      </c>
      <c r="AH258" t="str" cm="1">
        <f t="array" ref="AH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8" t="str">
        <f>MIS[[#This Row],[TRADING SYMBOL]]</f>
        <v>NIFTY2552223700PE</v>
      </c>
      <c r="AJ258" t="str">
        <f>IF(RIGHT(MIS[[#This Row],[Main/Hedge]],4)="MAIN","MAIN","HEDGE")</f>
        <v>HEDGE</v>
      </c>
      <c r="AK258" t="str" cm="1">
        <f t="array" ref="AK258">_xlfn._xlws.FILTER(Table4[Column1],ISNUMBER(SEARCH(Table4[Column1],MIS[[#This Row],[OrderUniqueIdentifier]])),"")</f>
        <v>VWAP</v>
      </c>
    </row>
    <row r="259" spans="1:37" x14ac:dyDescent="0.25">
      <c r="A259" t="s">
        <v>71</v>
      </c>
      <c r="B259" t="s">
        <v>1021</v>
      </c>
      <c r="C259" t="s">
        <v>1025</v>
      </c>
      <c r="D259" t="s">
        <v>72</v>
      </c>
      <c r="E259" t="s">
        <v>123</v>
      </c>
      <c r="F259" t="s">
        <v>98</v>
      </c>
      <c r="G259" t="s">
        <v>74</v>
      </c>
      <c r="H259" t="s">
        <v>75</v>
      </c>
      <c r="I259" t="s">
        <v>76</v>
      </c>
      <c r="J259" t="s">
        <v>77</v>
      </c>
      <c r="K259">
        <v>40</v>
      </c>
      <c r="L259" t="s">
        <v>77</v>
      </c>
      <c r="M259" t="s">
        <v>78</v>
      </c>
      <c r="N259" t="s">
        <v>523</v>
      </c>
      <c r="O259" t="s">
        <v>467</v>
      </c>
      <c r="P259" t="s">
        <v>468</v>
      </c>
      <c r="Q259" t="s">
        <v>124</v>
      </c>
      <c r="R259" t="s">
        <v>79</v>
      </c>
      <c r="S259" t="s">
        <v>99</v>
      </c>
      <c r="T259" t="s">
        <v>125</v>
      </c>
      <c r="U259" t="s">
        <v>100</v>
      </c>
      <c r="V259" t="s">
        <v>80</v>
      </c>
      <c r="W259">
        <v>78500</v>
      </c>
      <c r="X259" t="s">
        <v>85</v>
      </c>
      <c r="Y259">
        <v>40</v>
      </c>
      <c r="Z259" t="s">
        <v>471</v>
      </c>
      <c r="AA259" t="s">
        <v>101</v>
      </c>
      <c r="AB259" t="s">
        <v>87</v>
      </c>
      <c r="AC259" t="s">
        <v>84</v>
      </c>
      <c r="AD259">
        <f>_xlfn.XLOOKUP(MIS[[#This Row],[TRADING SYMBOL]],[1]Sheet1!$D:$D,[1]Sheet1!$C:$C)</f>
        <v>11.6</v>
      </c>
      <c r="AE259">
        <f>MIS[[#This Row],[OrderAverageTradedPrice]]*MIS[[#This Row],[OrderQuantity]]</f>
        <v>816</v>
      </c>
      <c r="AF259">
        <f>MIS[[#This Row],[LTP]]*MIS[[#This Row],[OrderQuantity]]</f>
        <v>464</v>
      </c>
      <c r="AG259">
        <f>IF(MIS[[#This Row],[OrderSide]]="SELL",MIS[[#This Row],[VALUE]]-MIS[[#This Row],[LIVE_VALUE]],MIS[[#This Row],[LIVE_VALUE]]-MIS[[#This Row],[VALUE]])</f>
        <v>-352</v>
      </c>
      <c r="AH259" t="str" cm="1">
        <f t="array" ref="AH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9" t="str">
        <f>MIS[[#This Row],[TRADING SYMBOL]]</f>
        <v>SENSEX2552078500PE</v>
      </c>
      <c r="AJ259" t="str">
        <f>IF(RIGHT(MIS[[#This Row],[Main/Hedge]],4)="MAIN","MAIN","HEDGE")</f>
        <v>HEDGE</v>
      </c>
      <c r="AK259" t="str" cm="1">
        <f t="array" ref="AK259">_xlfn._xlws.FILTER(Table4[Column1],ISNUMBER(SEARCH(Table4[Column1],MIS[[#This Row],[OrderUniqueIdentifier]])),"")</f>
        <v>XYT</v>
      </c>
    </row>
    <row r="260" spans="1:37" x14ac:dyDescent="0.25">
      <c r="A260" t="s">
        <v>71</v>
      </c>
      <c r="B260" t="s">
        <v>1029</v>
      </c>
      <c r="C260" t="s">
        <v>1030</v>
      </c>
      <c r="D260" t="s">
        <v>72</v>
      </c>
      <c r="E260" t="s">
        <v>456</v>
      </c>
      <c r="F260" t="s">
        <v>73</v>
      </c>
      <c r="G260" t="s">
        <v>74</v>
      </c>
      <c r="H260" t="s">
        <v>75</v>
      </c>
      <c r="I260" t="s">
        <v>76</v>
      </c>
      <c r="J260" t="s">
        <v>77</v>
      </c>
      <c r="K260">
        <v>225</v>
      </c>
      <c r="L260" t="s">
        <v>77</v>
      </c>
      <c r="M260" t="s">
        <v>78</v>
      </c>
      <c r="N260" t="s">
        <v>145</v>
      </c>
      <c r="O260" t="s">
        <v>468</v>
      </c>
      <c r="P260" t="s">
        <v>468</v>
      </c>
      <c r="Q260" t="s">
        <v>458</v>
      </c>
      <c r="R260" t="s">
        <v>79</v>
      </c>
      <c r="S260" t="s">
        <v>24</v>
      </c>
      <c r="T260" t="s">
        <v>459</v>
      </c>
      <c r="U260" t="s">
        <v>43</v>
      </c>
      <c r="V260" t="s">
        <v>80</v>
      </c>
      <c r="W260">
        <v>26300</v>
      </c>
      <c r="X260" t="s">
        <v>81</v>
      </c>
      <c r="Y260">
        <v>225</v>
      </c>
      <c r="Z260" t="s">
        <v>101</v>
      </c>
      <c r="AA260" t="s">
        <v>101</v>
      </c>
      <c r="AB260" t="s">
        <v>83</v>
      </c>
      <c r="AC260" t="s">
        <v>84</v>
      </c>
      <c r="AD260">
        <f>_xlfn.XLOOKUP(MIS[[#This Row],[TRADING SYMBOL]],[1]Sheet1!$D:$D,[1]Sheet1!$C:$C)</f>
        <v>3.7</v>
      </c>
      <c r="AE260">
        <f>MIS[[#This Row],[OrderAverageTradedPrice]]*MIS[[#This Row],[OrderQuantity]]</f>
        <v>798.75</v>
      </c>
      <c r="AF260">
        <f>MIS[[#This Row],[LTP]]*MIS[[#This Row],[OrderQuantity]]</f>
        <v>832.5</v>
      </c>
      <c r="AG260">
        <f>IF(MIS[[#This Row],[OrderSide]]="SELL",MIS[[#This Row],[VALUE]]-MIS[[#This Row],[LIVE_VALUE]],MIS[[#This Row],[LIVE_VALUE]]-MIS[[#This Row],[VALUE]])</f>
        <v>33.75</v>
      </c>
      <c r="AH260" t="str" cm="1">
        <f t="array" ref="AH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0" t="str">
        <f>MIS[[#This Row],[TRADING SYMBOL]]</f>
        <v>NIFTY2552226300CE</v>
      </c>
      <c r="AJ260" t="str">
        <f>IF(RIGHT(MIS[[#This Row],[Main/Hedge]],4)="MAIN","MAIN","HEDGE")</f>
        <v>HEDGE</v>
      </c>
      <c r="AK260" t="str" cm="1">
        <f t="array" ref="AK260">_xlfn._xlws.FILTER(Table4[Column1],ISNUMBER(SEARCH(Table4[Column1],MIS[[#This Row],[OrderUniqueIdentifier]])),"")</f>
        <v>VWAP</v>
      </c>
    </row>
    <row r="261" spans="1:37" x14ac:dyDescent="0.25">
      <c r="A261" t="s">
        <v>71</v>
      </c>
      <c r="B261" t="s">
        <v>1029</v>
      </c>
      <c r="C261" t="s">
        <v>1033</v>
      </c>
      <c r="D261" t="s">
        <v>72</v>
      </c>
      <c r="E261" t="s">
        <v>501</v>
      </c>
      <c r="F261" t="s">
        <v>98</v>
      </c>
      <c r="G261" t="s">
        <v>74</v>
      </c>
      <c r="H261" t="s">
        <v>75</v>
      </c>
      <c r="I261" t="s">
        <v>76</v>
      </c>
      <c r="J261" t="s">
        <v>77</v>
      </c>
      <c r="K261">
        <v>40</v>
      </c>
      <c r="L261" t="s">
        <v>77</v>
      </c>
      <c r="M261" t="s">
        <v>78</v>
      </c>
      <c r="N261" t="s">
        <v>719</v>
      </c>
      <c r="O261" t="s">
        <v>468</v>
      </c>
      <c r="P261" t="s">
        <v>468</v>
      </c>
      <c r="Q261" t="s">
        <v>504</v>
      </c>
      <c r="R261" t="s">
        <v>79</v>
      </c>
      <c r="S261" t="s">
        <v>99</v>
      </c>
      <c r="T261" t="s">
        <v>505</v>
      </c>
      <c r="U261" t="s">
        <v>100</v>
      </c>
      <c r="V261" t="s">
        <v>80</v>
      </c>
      <c r="W261">
        <v>78400</v>
      </c>
      <c r="X261" t="s">
        <v>85</v>
      </c>
      <c r="Y261">
        <v>40</v>
      </c>
      <c r="Z261" t="s">
        <v>101</v>
      </c>
      <c r="AA261" t="s">
        <v>101</v>
      </c>
      <c r="AB261" t="s">
        <v>87</v>
      </c>
      <c r="AC261" t="s">
        <v>84</v>
      </c>
      <c r="AD261">
        <f>_xlfn.XLOOKUP(MIS[[#This Row],[TRADING SYMBOL]],[1]Sheet1!$D:$D,[1]Sheet1!$C:$C)</f>
        <v>11.1</v>
      </c>
      <c r="AE261">
        <f>MIS[[#This Row],[OrderAverageTradedPrice]]*MIS[[#This Row],[OrderQuantity]]</f>
        <v>778</v>
      </c>
      <c r="AF261">
        <f>MIS[[#This Row],[LTP]]*MIS[[#This Row],[OrderQuantity]]</f>
        <v>444</v>
      </c>
      <c r="AG261">
        <f>IF(MIS[[#This Row],[OrderSide]]="SELL",MIS[[#This Row],[VALUE]]-MIS[[#This Row],[LIVE_VALUE]],MIS[[#This Row],[LIVE_VALUE]]-MIS[[#This Row],[VALUE]])</f>
        <v>-334</v>
      </c>
      <c r="AH261" t="str" cm="1">
        <f t="array" ref="AH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1" t="str">
        <f>MIS[[#This Row],[TRADING SYMBOL]]</f>
        <v>SENSEX2552078400PE</v>
      </c>
      <c r="AJ261" t="str">
        <f>IF(RIGHT(MIS[[#This Row],[Main/Hedge]],4)="MAIN","MAIN","HEDGE")</f>
        <v>HEDGE</v>
      </c>
      <c r="AK261" t="str" cm="1">
        <f t="array" ref="AK261">_xlfn._xlws.FILTER(Table4[Column1],ISNUMBER(SEARCH(Table4[Column1],MIS[[#This Row],[OrderUniqueIdentifier]])),"")</f>
        <v>XYT</v>
      </c>
    </row>
    <row r="262" spans="1:37" x14ac:dyDescent="0.25">
      <c r="A262" t="s">
        <v>71</v>
      </c>
      <c r="B262" t="s">
        <v>1037</v>
      </c>
      <c r="C262" t="s">
        <v>1038</v>
      </c>
      <c r="D262" t="s">
        <v>72</v>
      </c>
      <c r="E262" t="s">
        <v>465</v>
      </c>
      <c r="F262" t="s">
        <v>98</v>
      </c>
      <c r="G262" t="s">
        <v>74</v>
      </c>
      <c r="H262" t="s">
        <v>75</v>
      </c>
      <c r="I262" t="s">
        <v>76</v>
      </c>
      <c r="J262" t="s">
        <v>77</v>
      </c>
      <c r="K262">
        <v>20</v>
      </c>
      <c r="L262" t="s">
        <v>77</v>
      </c>
      <c r="M262" t="s">
        <v>78</v>
      </c>
      <c r="N262" t="s">
        <v>533</v>
      </c>
      <c r="O262" t="s">
        <v>467</v>
      </c>
      <c r="P262" t="s">
        <v>468</v>
      </c>
      <c r="Q262" t="s">
        <v>469</v>
      </c>
      <c r="R262" t="s">
        <v>79</v>
      </c>
      <c r="S262" t="s">
        <v>99</v>
      </c>
      <c r="T262" t="s">
        <v>470</v>
      </c>
      <c r="U262" t="s">
        <v>100</v>
      </c>
      <c r="V262" t="s">
        <v>80</v>
      </c>
      <c r="W262">
        <v>85900</v>
      </c>
      <c r="X262" t="s">
        <v>81</v>
      </c>
      <c r="Y262">
        <v>20</v>
      </c>
      <c r="Z262" t="s">
        <v>471</v>
      </c>
      <c r="AA262" t="s">
        <v>101</v>
      </c>
      <c r="AB262" t="s">
        <v>83</v>
      </c>
      <c r="AC262" t="s">
        <v>84</v>
      </c>
      <c r="AD262">
        <f>_xlfn.XLOOKUP(MIS[[#This Row],[TRADING SYMBOL]],[1]Sheet1!$D:$D,[1]Sheet1!$C:$C)</f>
        <v>6.35</v>
      </c>
      <c r="AE262">
        <f>MIS[[#This Row],[OrderAverageTradedPrice]]*MIS[[#This Row],[OrderQuantity]]</f>
        <v>145</v>
      </c>
      <c r="AF262">
        <f>MIS[[#This Row],[LTP]]*MIS[[#This Row],[OrderQuantity]]</f>
        <v>127</v>
      </c>
      <c r="AG262">
        <f>IF(MIS[[#This Row],[OrderSide]]="SELL",MIS[[#This Row],[VALUE]]-MIS[[#This Row],[LIVE_VALUE]],MIS[[#This Row],[LIVE_VALUE]]-MIS[[#This Row],[VALUE]])</f>
        <v>-18</v>
      </c>
      <c r="AH262" t="str" cm="1">
        <f t="array" ref="AH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2" t="str">
        <f>MIS[[#This Row],[TRADING SYMBOL]]</f>
        <v>SENSEX2552085900CE</v>
      </c>
      <c r="AJ262" t="str">
        <f>IF(RIGHT(MIS[[#This Row],[Main/Hedge]],4)="MAIN","MAIN","HEDGE")</f>
        <v>HEDGE</v>
      </c>
      <c r="AK262" t="str" cm="1">
        <f t="array" ref="AK262">_xlfn._xlws.FILTER(Table4[Column1],ISNUMBER(SEARCH(Table4[Column1],MIS[[#This Row],[OrderUniqueIdentifier]])),"")</f>
        <v>XYT</v>
      </c>
    </row>
    <row r="263" spans="1:37" x14ac:dyDescent="0.25">
      <c r="A263" t="s">
        <v>71</v>
      </c>
      <c r="B263" t="s">
        <v>1037</v>
      </c>
      <c r="C263" t="s">
        <v>1039</v>
      </c>
      <c r="D263" t="s">
        <v>72</v>
      </c>
      <c r="E263" t="s">
        <v>123</v>
      </c>
      <c r="F263" t="s">
        <v>98</v>
      </c>
      <c r="G263" t="s">
        <v>74</v>
      </c>
      <c r="H263" t="s">
        <v>75</v>
      </c>
      <c r="I263" t="s">
        <v>76</v>
      </c>
      <c r="J263" t="s">
        <v>77</v>
      </c>
      <c r="K263">
        <v>20</v>
      </c>
      <c r="L263" t="s">
        <v>77</v>
      </c>
      <c r="M263" t="s">
        <v>78</v>
      </c>
      <c r="N263" t="s">
        <v>487</v>
      </c>
      <c r="O263" t="s">
        <v>468</v>
      </c>
      <c r="P263" t="s">
        <v>468</v>
      </c>
      <c r="Q263" t="s">
        <v>124</v>
      </c>
      <c r="R263" t="s">
        <v>79</v>
      </c>
      <c r="S263" t="s">
        <v>99</v>
      </c>
      <c r="T263" t="s">
        <v>125</v>
      </c>
      <c r="U263" t="s">
        <v>100</v>
      </c>
      <c r="V263" t="s">
        <v>80</v>
      </c>
      <c r="W263">
        <v>78500</v>
      </c>
      <c r="X263" t="s">
        <v>85</v>
      </c>
      <c r="Y263">
        <v>20</v>
      </c>
      <c r="Z263" t="s">
        <v>101</v>
      </c>
      <c r="AA263" t="s">
        <v>101</v>
      </c>
      <c r="AB263" t="s">
        <v>87</v>
      </c>
      <c r="AC263" t="s">
        <v>84</v>
      </c>
      <c r="AD263">
        <f>_xlfn.XLOOKUP(MIS[[#This Row],[TRADING SYMBOL]],[1]Sheet1!$D:$D,[1]Sheet1!$C:$C)</f>
        <v>11.6</v>
      </c>
      <c r="AE263">
        <f>MIS[[#This Row],[OrderAverageTradedPrice]]*MIS[[#This Row],[OrderQuantity]]</f>
        <v>407</v>
      </c>
      <c r="AF263">
        <f>MIS[[#This Row],[LTP]]*MIS[[#This Row],[OrderQuantity]]</f>
        <v>232</v>
      </c>
      <c r="AG263">
        <f>IF(MIS[[#This Row],[OrderSide]]="SELL",MIS[[#This Row],[VALUE]]-MIS[[#This Row],[LIVE_VALUE]],MIS[[#This Row],[LIVE_VALUE]]-MIS[[#This Row],[VALUE]])</f>
        <v>-175</v>
      </c>
      <c r="AH263" t="str" cm="1">
        <f t="array" ref="AH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3" t="str">
        <f>MIS[[#This Row],[TRADING SYMBOL]]</f>
        <v>SENSEX2552078500PE</v>
      </c>
      <c r="AJ263" t="str">
        <f>IF(RIGHT(MIS[[#This Row],[Main/Hedge]],4)="MAIN","MAIN","HEDGE")</f>
        <v>HEDGE</v>
      </c>
      <c r="AK263" t="str" cm="1">
        <f t="array" ref="AK263">_xlfn._xlws.FILTER(Table4[Column1],ISNUMBER(SEARCH(Table4[Column1],MIS[[#This Row],[OrderUniqueIdentifier]])),"")</f>
        <v>XYT</v>
      </c>
    </row>
    <row r="264" spans="1:37" x14ac:dyDescent="0.25">
      <c r="A264" t="s">
        <v>71</v>
      </c>
      <c r="B264" t="s">
        <v>1037</v>
      </c>
      <c r="C264" t="s">
        <v>1044</v>
      </c>
      <c r="D264" t="s">
        <v>72</v>
      </c>
      <c r="E264" t="s">
        <v>461</v>
      </c>
      <c r="F264" t="s">
        <v>73</v>
      </c>
      <c r="G264" t="s">
        <v>74</v>
      </c>
      <c r="H264" t="s">
        <v>75</v>
      </c>
      <c r="I264" t="s">
        <v>76</v>
      </c>
      <c r="J264" t="s">
        <v>77</v>
      </c>
      <c r="K264">
        <v>150</v>
      </c>
      <c r="L264" t="s">
        <v>77</v>
      </c>
      <c r="M264" t="s">
        <v>78</v>
      </c>
      <c r="N264" t="s">
        <v>153</v>
      </c>
      <c r="O264" t="s">
        <v>468</v>
      </c>
      <c r="P264" t="s">
        <v>468</v>
      </c>
      <c r="Q264" t="s">
        <v>462</v>
      </c>
      <c r="R264" t="s">
        <v>79</v>
      </c>
      <c r="S264" t="s">
        <v>24</v>
      </c>
      <c r="T264" t="s">
        <v>463</v>
      </c>
      <c r="U264" t="s">
        <v>43</v>
      </c>
      <c r="V264" t="s">
        <v>80</v>
      </c>
      <c r="W264">
        <v>23700</v>
      </c>
      <c r="X264" t="s">
        <v>85</v>
      </c>
      <c r="Y264">
        <v>150</v>
      </c>
      <c r="Z264" t="s">
        <v>101</v>
      </c>
      <c r="AA264" t="s">
        <v>101</v>
      </c>
      <c r="AB264" t="s">
        <v>87</v>
      </c>
      <c r="AC264" t="s">
        <v>84</v>
      </c>
      <c r="AD264">
        <f>_xlfn.XLOOKUP(MIS[[#This Row],[TRADING SYMBOL]],[1]Sheet1!$D:$D,[1]Sheet1!$C:$C)</f>
        <v>7.6</v>
      </c>
      <c r="AE264">
        <f>MIS[[#This Row],[OrderAverageTradedPrice]]*MIS[[#This Row],[OrderQuantity]]</f>
        <v>1725</v>
      </c>
      <c r="AF264">
        <f>MIS[[#This Row],[LTP]]*MIS[[#This Row],[OrderQuantity]]</f>
        <v>1140</v>
      </c>
      <c r="AG264">
        <f>IF(MIS[[#This Row],[OrderSide]]="SELL",MIS[[#This Row],[VALUE]]-MIS[[#This Row],[LIVE_VALUE]],MIS[[#This Row],[LIVE_VALUE]]-MIS[[#This Row],[VALUE]])</f>
        <v>-585</v>
      </c>
      <c r="AH264" t="str" cm="1">
        <f t="array" ref="AH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4" t="str">
        <f>MIS[[#This Row],[TRADING SYMBOL]]</f>
        <v>NIFTY2552223700PE</v>
      </c>
      <c r="AJ264" t="str">
        <f>IF(RIGHT(MIS[[#This Row],[Main/Hedge]],4)="MAIN","MAIN","HEDGE")</f>
        <v>HEDGE</v>
      </c>
      <c r="AK264" t="str" cm="1">
        <f t="array" ref="AK264">_xlfn._xlws.FILTER(Table4[Column1],ISNUMBER(SEARCH(Table4[Column1],MIS[[#This Row],[OrderUniqueIdentifier]])),"")</f>
        <v>VWAP</v>
      </c>
    </row>
    <row r="265" spans="1:37" x14ac:dyDescent="0.25">
      <c r="A265" t="s">
        <v>71</v>
      </c>
      <c r="B265" t="s">
        <v>1054</v>
      </c>
      <c r="C265" t="s">
        <v>1056</v>
      </c>
      <c r="D265" t="s">
        <v>72</v>
      </c>
      <c r="E265" t="s">
        <v>461</v>
      </c>
      <c r="F265" t="s">
        <v>73</v>
      </c>
      <c r="G265" t="s">
        <v>74</v>
      </c>
      <c r="H265" t="s">
        <v>75</v>
      </c>
      <c r="I265" t="s">
        <v>76</v>
      </c>
      <c r="J265" t="s">
        <v>77</v>
      </c>
      <c r="K265">
        <v>75</v>
      </c>
      <c r="L265" t="s">
        <v>77</v>
      </c>
      <c r="M265" t="s">
        <v>78</v>
      </c>
      <c r="N265" t="s">
        <v>153</v>
      </c>
      <c r="O265" t="s">
        <v>468</v>
      </c>
      <c r="P265" t="s">
        <v>468</v>
      </c>
      <c r="Q265" t="s">
        <v>462</v>
      </c>
      <c r="R265" t="s">
        <v>79</v>
      </c>
      <c r="S265" t="s">
        <v>24</v>
      </c>
      <c r="T265" t="s">
        <v>463</v>
      </c>
      <c r="U265" t="s">
        <v>43</v>
      </c>
      <c r="V265" t="s">
        <v>80</v>
      </c>
      <c r="W265">
        <v>23700</v>
      </c>
      <c r="X265" t="s">
        <v>85</v>
      </c>
      <c r="Y265">
        <v>75</v>
      </c>
      <c r="Z265" t="s">
        <v>101</v>
      </c>
      <c r="AA265" t="s">
        <v>101</v>
      </c>
      <c r="AB265" t="s">
        <v>87</v>
      </c>
      <c r="AC265" t="s">
        <v>84</v>
      </c>
      <c r="AD265">
        <f>_xlfn.XLOOKUP(MIS[[#This Row],[TRADING SYMBOL]],[1]Sheet1!$D:$D,[1]Sheet1!$C:$C)</f>
        <v>7.6</v>
      </c>
      <c r="AE265">
        <f>MIS[[#This Row],[OrderAverageTradedPrice]]*MIS[[#This Row],[OrderQuantity]]</f>
        <v>862.5</v>
      </c>
      <c r="AF265">
        <f>MIS[[#This Row],[LTP]]*MIS[[#This Row],[OrderQuantity]]</f>
        <v>570</v>
      </c>
      <c r="AG265">
        <f>IF(MIS[[#This Row],[OrderSide]]="SELL",MIS[[#This Row],[VALUE]]-MIS[[#This Row],[LIVE_VALUE]],MIS[[#This Row],[LIVE_VALUE]]-MIS[[#This Row],[VALUE]])</f>
        <v>-292.5</v>
      </c>
      <c r="AH265" t="str" cm="1">
        <f t="array" ref="AH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5" t="str">
        <f>MIS[[#This Row],[TRADING SYMBOL]]</f>
        <v>NIFTY2552223700PE</v>
      </c>
      <c r="AJ265" t="str">
        <f>IF(RIGHT(MIS[[#This Row],[Main/Hedge]],4)="MAIN","MAIN","HEDGE")</f>
        <v>HEDGE</v>
      </c>
      <c r="AK265" t="str" cm="1">
        <f t="array" ref="AK265">_xlfn._xlws.FILTER(Table4[Column1],ISNUMBER(SEARCH(Table4[Column1],MIS[[#This Row],[OrderUniqueIdentifier]])),"")</f>
        <v>VWAP</v>
      </c>
    </row>
    <row r="266" spans="1:37" x14ac:dyDescent="0.25">
      <c r="A266" t="s">
        <v>71</v>
      </c>
      <c r="B266" t="s">
        <v>1054</v>
      </c>
      <c r="C266" t="s">
        <v>1058</v>
      </c>
      <c r="D266" t="s">
        <v>72</v>
      </c>
      <c r="E266" t="s">
        <v>123</v>
      </c>
      <c r="F266" t="s">
        <v>98</v>
      </c>
      <c r="G266" t="s">
        <v>74</v>
      </c>
      <c r="H266" t="s">
        <v>75</v>
      </c>
      <c r="I266" t="s">
        <v>76</v>
      </c>
      <c r="J266" t="s">
        <v>77</v>
      </c>
      <c r="K266">
        <v>20</v>
      </c>
      <c r="L266" t="s">
        <v>77</v>
      </c>
      <c r="M266" t="s">
        <v>78</v>
      </c>
      <c r="N266" t="s">
        <v>523</v>
      </c>
      <c r="O266" t="s">
        <v>467</v>
      </c>
      <c r="P266" t="s">
        <v>468</v>
      </c>
      <c r="Q266" t="s">
        <v>124</v>
      </c>
      <c r="R266" t="s">
        <v>79</v>
      </c>
      <c r="S266" t="s">
        <v>99</v>
      </c>
      <c r="T266" t="s">
        <v>125</v>
      </c>
      <c r="U266" t="s">
        <v>100</v>
      </c>
      <c r="V266" t="s">
        <v>80</v>
      </c>
      <c r="W266">
        <v>78500</v>
      </c>
      <c r="X266" t="s">
        <v>85</v>
      </c>
      <c r="Y266">
        <v>20</v>
      </c>
      <c r="Z266" t="s">
        <v>471</v>
      </c>
      <c r="AA266" t="s">
        <v>101</v>
      </c>
      <c r="AB266" t="s">
        <v>87</v>
      </c>
      <c r="AC266" t="s">
        <v>84</v>
      </c>
      <c r="AD266">
        <f>_xlfn.XLOOKUP(MIS[[#This Row],[TRADING SYMBOL]],[1]Sheet1!$D:$D,[1]Sheet1!$C:$C)</f>
        <v>11.6</v>
      </c>
      <c r="AE266">
        <f>MIS[[#This Row],[OrderAverageTradedPrice]]*MIS[[#This Row],[OrderQuantity]]</f>
        <v>408</v>
      </c>
      <c r="AF266">
        <f>MIS[[#This Row],[LTP]]*MIS[[#This Row],[OrderQuantity]]</f>
        <v>232</v>
      </c>
      <c r="AG266">
        <f>IF(MIS[[#This Row],[OrderSide]]="SELL",MIS[[#This Row],[VALUE]]-MIS[[#This Row],[LIVE_VALUE]],MIS[[#This Row],[LIVE_VALUE]]-MIS[[#This Row],[VALUE]])</f>
        <v>-176</v>
      </c>
      <c r="AH266" t="str" cm="1">
        <f t="array" ref="AH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6" t="str">
        <f>MIS[[#This Row],[TRADING SYMBOL]]</f>
        <v>SENSEX2552078500PE</v>
      </c>
      <c r="AJ266" t="str">
        <f>IF(RIGHT(MIS[[#This Row],[Main/Hedge]],4)="MAIN","MAIN","HEDGE")</f>
        <v>HEDGE</v>
      </c>
      <c r="AK266" t="str" cm="1">
        <f t="array" ref="AK266">_xlfn._xlws.FILTER(Table4[Column1],ISNUMBER(SEARCH(Table4[Column1],MIS[[#This Row],[OrderUniqueIdentifier]])),"")</f>
        <v>XYT</v>
      </c>
    </row>
    <row r="267" spans="1:37" x14ac:dyDescent="0.25">
      <c r="A267" t="s">
        <v>71</v>
      </c>
      <c r="B267" t="s">
        <v>1077</v>
      </c>
      <c r="C267" t="s">
        <v>1079</v>
      </c>
      <c r="D267" t="s">
        <v>72</v>
      </c>
      <c r="E267" t="s">
        <v>461</v>
      </c>
      <c r="F267" t="s">
        <v>73</v>
      </c>
      <c r="G267" t="s">
        <v>74</v>
      </c>
      <c r="H267" t="s">
        <v>75</v>
      </c>
      <c r="I267" t="s">
        <v>76</v>
      </c>
      <c r="J267" t="s">
        <v>77</v>
      </c>
      <c r="K267">
        <v>900</v>
      </c>
      <c r="L267" t="s">
        <v>77</v>
      </c>
      <c r="M267" t="s">
        <v>78</v>
      </c>
      <c r="N267" t="s">
        <v>153</v>
      </c>
      <c r="O267" t="s">
        <v>467</v>
      </c>
      <c r="P267" t="s">
        <v>468</v>
      </c>
      <c r="Q267" t="s">
        <v>462</v>
      </c>
      <c r="R267" t="s">
        <v>79</v>
      </c>
      <c r="S267" t="s">
        <v>24</v>
      </c>
      <c r="T267" t="s">
        <v>463</v>
      </c>
      <c r="U267" t="s">
        <v>43</v>
      </c>
      <c r="V267" t="s">
        <v>80</v>
      </c>
      <c r="W267">
        <v>23700</v>
      </c>
      <c r="X267" t="s">
        <v>85</v>
      </c>
      <c r="Y267">
        <v>900</v>
      </c>
      <c r="Z267" t="s">
        <v>471</v>
      </c>
      <c r="AA267" t="s">
        <v>101</v>
      </c>
      <c r="AB267" t="s">
        <v>87</v>
      </c>
      <c r="AC267" t="s">
        <v>84</v>
      </c>
      <c r="AD267">
        <f>_xlfn.XLOOKUP(MIS[[#This Row],[TRADING SYMBOL]],[1]Sheet1!$D:$D,[1]Sheet1!$C:$C)</f>
        <v>7.6</v>
      </c>
      <c r="AE267">
        <f>MIS[[#This Row],[OrderAverageTradedPrice]]*MIS[[#This Row],[OrderQuantity]]</f>
        <v>10350</v>
      </c>
      <c r="AF267">
        <f>MIS[[#This Row],[LTP]]*MIS[[#This Row],[OrderQuantity]]</f>
        <v>6840</v>
      </c>
      <c r="AG267">
        <f>IF(MIS[[#This Row],[OrderSide]]="SELL",MIS[[#This Row],[VALUE]]-MIS[[#This Row],[LIVE_VALUE]],MIS[[#This Row],[LIVE_VALUE]]-MIS[[#This Row],[VALUE]])</f>
        <v>-3510</v>
      </c>
      <c r="AH267" t="str" cm="1">
        <f t="array" ref="AH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7" t="str">
        <f>MIS[[#This Row],[TRADING SYMBOL]]</f>
        <v>NIFTY2552223700PE</v>
      </c>
      <c r="AJ267" t="str">
        <f>IF(RIGHT(MIS[[#This Row],[Main/Hedge]],4)="MAIN","MAIN","HEDGE")</f>
        <v>HEDGE</v>
      </c>
      <c r="AK267" t="str" cm="1">
        <f t="array" ref="AK267">_xlfn._xlws.FILTER(Table4[Column1],ISNUMBER(SEARCH(Table4[Column1],MIS[[#This Row],[OrderUniqueIdentifier]])),"")</f>
        <v>VWAP</v>
      </c>
    </row>
    <row r="268" spans="1:37" x14ac:dyDescent="0.25">
      <c r="A268" t="s">
        <v>71</v>
      </c>
      <c r="B268" t="s">
        <v>1086</v>
      </c>
      <c r="C268" t="s">
        <v>1088</v>
      </c>
      <c r="D268" t="s">
        <v>72</v>
      </c>
      <c r="E268" t="s">
        <v>461</v>
      </c>
      <c r="F268" t="s">
        <v>73</v>
      </c>
      <c r="G268" t="s">
        <v>74</v>
      </c>
      <c r="H268" t="s">
        <v>75</v>
      </c>
      <c r="I268" t="s">
        <v>76</v>
      </c>
      <c r="J268" t="s">
        <v>77</v>
      </c>
      <c r="K268">
        <v>225</v>
      </c>
      <c r="L268" t="s">
        <v>77</v>
      </c>
      <c r="M268" t="s">
        <v>78</v>
      </c>
      <c r="N268" t="s">
        <v>153</v>
      </c>
      <c r="O268" t="s">
        <v>468</v>
      </c>
      <c r="P268" t="s">
        <v>468</v>
      </c>
      <c r="Q268" t="s">
        <v>462</v>
      </c>
      <c r="R268" t="s">
        <v>79</v>
      </c>
      <c r="S268" t="s">
        <v>24</v>
      </c>
      <c r="T268" t="s">
        <v>463</v>
      </c>
      <c r="U268" t="s">
        <v>43</v>
      </c>
      <c r="V268" t="s">
        <v>80</v>
      </c>
      <c r="W268">
        <v>23700</v>
      </c>
      <c r="X268" t="s">
        <v>85</v>
      </c>
      <c r="Y268">
        <v>225</v>
      </c>
      <c r="Z268" t="s">
        <v>101</v>
      </c>
      <c r="AA268" t="s">
        <v>101</v>
      </c>
      <c r="AB268" t="s">
        <v>87</v>
      </c>
      <c r="AC268" t="s">
        <v>84</v>
      </c>
      <c r="AD268">
        <f>_xlfn.XLOOKUP(MIS[[#This Row],[TRADING SYMBOL]],[1]Sheet1!$D:$D,[1]Sheet1!$C:$C)</f>
        <v>7.6</v>
      </c>
      <c r="AE268">
        <f>MIS[[#This Row],[OrderAverageTradedPrice]]*MIS[[#This Row],[OrderQuantity]]</f>
        <v>2587.5</v>
      </c>
      <c r="AF268">
        <f>MIS[[#This Row],[LTP]]*MIS[[#This Row],[OrderQuantity]]</f>
        <v>1710</v>
      </c>
      <c r="AG268">
        <f>IF(MIS[[#This Row],[OrderSide]]="SELL",MIS[[#This Row],[VALUE]]-MIS[[#This Row],[LIVE_VALUE]],MIS[[#This Row],[LIVE_VALUE]]-MIS[[#This Row],[VALUE]])</f>
        <v>-877.5</v>
      </c>
      <c r="AH268" t="str" cm="1">
        <f t="array" ref="AH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8" t="str">
        <f>MIS[[#This Row],[TRADING SYMBOL]]</f>
        <v>NIFTY2552223700PE</v>
      </c>
      <c r="AJ268" t="str">
        <f>IF(RIGHT(MIS[[#This Row],[Main/Hedge]],4)="MAIN","MAIN","HEDGE")</f>
        <v>HEDGE</v>
      </c>
      <c r="AK268" t="str" cm="1">
        <f t="array" ref="AK268">_xlfn._xlws.FILTER(Table4[Column1],ISNUMBER(SEARCH(Table4[Column1],MIS[[#This Row],[OrderUniqueIdentifier]])),"")</f>
        <v>VWAP</v>
      </c>
    </row>
    <row r="269" spans="1:37" x14ac:dyDescent="0.25">
      <c r="A269" t="s">
        <v>71</v>
      </c>
      <c r="B269" t="s">
        <v>1100</v>
      </c>
      <c r="C269" t="s">
        <v>1101</v>
      </c>
      <c r="D269" t="s">
        <v>72</v>
      </c>
      <c r="E269" t="s">
        <v>456</v>
      </c>
      <c r="F269" t="s">
        <v>73</v>
      </c>
      <c r="G269" t="s">
        <v>74</v>
      </c>
      <c r="H269" t="s">
        <v>75</v>
      </c>
      <c r="I269" t="s">
        <v>76</v>
      </c>
      <c r="J269" t="s">
        <v>77</v>
      </c>
      <c r="K269">
        <v>75</v>
      </c>
      <c r="L269" t="s">
        <v>77</v>
      </c>
      <c r="M269" t="s">
        <v>78</v>
      </c>
      <c r="N269" t="s">
        <v>145</v>
      </c>
      <c r="O269" t="s">
        <v>468</v>
      </c>
      <c r="P269" t="s">
        <v>468</v>
      </c>
      <c r="Q269" t="s">
        <v>458</v>
      </c>
      <c r="R269" t="s">
        <v>79</v>
      </c>
      <c r="S269" t="s">
        <v>24</v>
      </c>
      <c r="T269" t="s">
        <v>459</v>
      </c>
      <c r="U269" t="s">
        <v>43</v>
      </c>
      <c r="V269" t="s">
        <v>80</v>
      </c>
      <c r="W269">
        <v>26300</v>
      </c>
      <c r="X269" t="s">
        <v>81</v>
      </c>
      <c r="Y269">
        <v>75</v>
      </c>
      <c r="Z269" t="s">
        <v>101</v>
      </c>
      <c r="AA269" t="s">
        <v>101</v>
      </c>
      <c r="AB269" t="s">
        <v>83</v>
      </c>
      <c r="AC269" t="s">
        <v>84</v>
      </c>
      <c r="AD269">
        <f>_xlfn.XLOOKUP(MIS[[#This Row],[TRADING SYMBOL]],[1]Sheet1!$D:$D,[1]Sheet1!$C:$C)</f>
        <v>3.7</v>
      </c>
      <c r="AE269">
        <f>MIS[[#This Row],[OrderAverageTradedPrice]]*MIS[[#This Row],[OrderQuantity]]</f>
        <v>266.25</v>
      </c>
      <c r="AF269">
        <f>MIS[[#This Row],[LTP]]*MIS[[#This Row],[OrderQuantity]]</f>
        <v>277.5</v>
      </c>
      <c r="AG269">
        <f>IF(MIS[[#This Row],[OrderSide]]="SELL",MIS[[#This Row],[VALUE]]-MIS[[#This Row],[LIVE_VALUE]],MIS[[#This Row],[LIVE_VALUE]]-MIS[[#This Row],[VALUE]])</f>
        <v>11.25</v>
      </c>
      <c r="AH269" t="str" cm="1">
        <f t="array" ref="AH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9" t="str">
        <f>MIS[[#This Row],[TRADING SYMBOL]]</f>
        <v>NIFTY2552226300CE</v>
      </c>
      <c r="AJ269" t="str">
        <f>IF(RIGHT(MIS[[#This Row],[Main/Hedge]],4)="MAIN","MAIN","HEDGE")</f>
        <v>HEDGE</v>
      </c>
      <c r="AK269" t="str" cm="1">
        <f t="array" ref="AK269">_xlfn._xlws.FILTER(Table4[Column1],ISNUMBER(SEARCH(Table4[Column1],MIS[[#This Row],[OrderUniqueIdentifier]])),"")</f>
        <v>VWAP</v>
      </c>
    </row>
    <row r="270" spans="1:37" x14ac:dyDescent="0.25">
      <c r="A270" t="s">
        <v>71</v>
      </c>
      <c r="B270" t="s">
        <v>1100</v>
      </c>
      <c r="C270" t="s">
        <v>1104</v>
      </c>
      <c r="D270" t="s">
        <v>72</v>
      </c>
      <c r="E270" t="s">
        <v>123</v>
      </c>
      <c r="F270" t="s">
        <v>98</v>
      </c>
      <c r="G270" t="s">
        <v>74</v>
      </c>
      <c r="H270" t="s">
        <v>75</v>
      </c>
      <c r="I270" t="s">
        <v>76</v>
      </c>
      <c r="J270" t="s">
        <v>77</v>
      </c>
      <c r="K270">
        <v>20</v>
      </c>
      <c r="L270" t="s">
        <v>77</v>
      </c>
      <c r="M270" t="s">
        <v>78</v>
      </c>
      <c r="N270" t="s">
        <v>523</v>
      </c>
      <c r="O270" t="s">
        <v>468</v>
      </c>
      <c r="P270" t="s">
        <v>468</v>
      </c>
      <c r="Q270" t="s">
        <v>124</v>
      </c>
      <c r="R270" t="s">
        <v>79</v>
      </c>
      <c r="S270" t="s">
        <v>99</v>
      </c>
      <c r="T270" t="s">
        <v>125</v>
      </c>
      <c r="U270" t="s">
        <v>100</v>
      </c>
      <c r="V270" t="s">
        <v>80</v>
      </c>
      <c r="W270">
        <v>78500</v>
      </c>
      <c r="X270" t="s">
        <v>85</v>
      </c>
      <c r="Y270">
        <v>20</v>
      </c>
      <c r="Z270" t="s">
        <v>101</v>
      </c>
      <c r="AA270" t="s">
        <v>101</v>
      </c>
      <c r="AB270" t="s">
        <v>87</v>
      </c>
      <c r="AC270" t="s">
        <v>84</v>
      </c>
      <c r="AD270">
        <f>_xlfn.XLOOKUP(MIS[[#This Row],[TRADING SYMBOL]],[1]Sheet1!$D:$D,[1]Sheet1!$C:$C)</f>
        <v>11.6</v>
      </c>
      <c r="AE270">
        <f>MIS[[#This Row],[OrderAverageTradedPrice]]*MIS[[#This Row],[OrderQuantity]]</f>
        <v>408</v>
      </c>
      <c r="AF270">
        <f>MIS[[#This Row],[LTP]]*MIS[[#This Row],[OrderQuantity]]</f>
        <v>232</v>
      </c>
      <c r="AG270">
        <f>IF(MIS[[#This Row],[OrderSide]]="SELL",MIS[[#This Row],[VALUE]]-MIS[[#This Row],[LIVE_VALUE]],MIS[[#This Row],[LIVE_VALUE]]-MIS[[#This Row],[VALUE]])</f>
        <v>-176</v>
      </c>
      <c r="AH270" t="str" cm="1">
        <f t="array" ref="AH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0" t="str">
        <f>MIS[[#This Row],[TRADING SYMBOL]]</f>
        <v>SENSEX2552078500PE</v>
      </c>
      <c r="AJ270" t="str">
        <f>IF(RIGHT(MIS[[#This Row],[Main/Hedge]],4)="MAIN","MAIN","HEDGE")</f>
        <v>HEDGE</v>
      </c>
      <c r="AK270" t="str" cm="1">
        <f t="array" ref="AK270">_xlfn._xlws.FILTER(Table4[Column1],ISNUMBER(SEARCH(Table4[Column1],MIS[[#This Row],[OrderUniqueIdentifier]])),"")</f>
        <v>XYT</v>
      </c>
    </row>
    <row r="271" spans="1:37" x14ac:dyDescent="0.25">
      <c r="A271" t="s">
        <v>71</v>
      </c>
      <c r="B271" t="s">
        <v>1108</v>
      </c>
      <c r="C271" t="s">
        <v>1109</v>
      </c>
      <c r="D271" t="s">
        <v>72</v>
      </c>
      <c r="E271" t="s">
        <v>456</v>
      </c>
      <c r="F271" t="s">
        <v>73</v>
      </c>
      <c r="G271" t="s">
        <v>74</v>
      </c>
      <c r="H271" t="s">
        <v>75</v>
      </c>
      <c r="I271" t="s">
        <v>76</v>
      </c>
      <c r="J271" t="s">
        <v>77</v>
      </c>
      <c r="K271">
        <v>225</v>
      </c>
      <c r="L271" t="s">
        <v>77</v>
      </c>
      <c r="M271" t="s">
        <v>78</v>
      </c>
      <c r="N271" t="s">
        <v>188</v>
      </c>
      <c r="O271" t="s">
        <v>468</v>
      </c>
      <c r="P271" t="s">
        <v>468</v>
      </c>
      <c r="Q271" t="s">
        <v>458</v>
      </c>
      <c r="R271" t="s">
        <v>79</v>
      </c>
      <c r="S271" t="s">
        <v>24</v>
      </c>
      <c r="T271" t="s">
        <v>459</v>
      </c>
      <c r="U271" t="s">
        <v>43</v>
      </c>
      <c r="V271" t="s">
        <v>80</v>
      </c>
      <c r="W271">
        <v>26300</v>
      </c>
      <c r="X271" t="s">
        <v>81</v>
      </c>
      <c r="Y271">
        <v>225</v>
      </c>
      <c r="Z271" t="s">
        <v>101</v>
      </c>
      <c r="AA271" t="s">
        <v>101</v>
      </c>
      <c r="AB271" t="s">
        <v>83</v>
      </c>
      <c r="AC271" t="s">
        <v>84</v>
      </c>
      <c r="AD271">
        <f>_xlfn.XLOOKUP(MIS[[#This Row],[TRADING SYMBOL]],[1]Sheet1!$D:$D,[1]Sheet1!$C:$C)</f>
        <v>3.7</v>
      </c>
      <c r="AE271">
        <f>MIS[[#This Row],[OrderAverageTradedPrice]]*MIS[[#This Row],[OrderQuantity]]</f>
        <v>787.5</v>
      </c>
      <c r="AF271">
        <f>MIS[[#This Row],[LTP]]*MIS[[#This Row],[OrderQuantity]]</f>
        <v>832.5</v>
      </c>
      <c r="AG271">
        <f>IF(MIS[[#This Row],[OrderSide]]="SELL",MIS[[#This Row],[VALUE]]-MIS[[#This Row],[LIVE_VALUE]],MIS[[#This Row],[LIVE_VALUE]]-MIS[[#This Row],[VALUE]])</f>
        <v>45</v>
      </c>
      <c r="AH271" t="str" cm="1">
        <f t="array" ref="AH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1" t="str">
        <f>MIS[[#This Row],[TRADING SYMBOL]]</f>
        <v>NIFTY2552226300CE</v>
      </c>
      <c r="AJ271" t="str">
        <f>IF(RIGHT(MIS[[#This Row],[Main/Hedge]],4)="MAIN","MAIN","HEDGE")</f>
        <v>HEDGE</v>
      </c>
      <c r="AK271" t="str" cm="1">
        <f t="array" ref="AK271">_xlfn._xlws.FILTER(Table4[Column1],ISNUMBER(SEARCH(Table4[Column1],MIS[[#This Row],[OrderUniqueIdentifier]])),"")</f>
        <v>VWAP</v>
      </c>
    </row>
    <row r="272" spans="1:37" x14ac:dyDescent="0.25">
      <c r="A272" t="s">
        <v>71</v>
      </c>
      <c r="B272" t="s">
        <v>1108</v>
      </c>
      <c r="C272" t="s">
        <v>1111</v>
      </c>
      <c r="D272" t="s">
        <v>72</v>
      </c>
      <c r="E272" t="s">
        <v>465</v>
      </c>
      <c r="F272" t="s">
        <v>98</v>
      </c>
      <c r="G272" t="s">
        <v>74</v>
      </c>
      <c r="H272" t="s">
        <v>75</v>
      </c>
      <c r="I272" t="s">
        <v>76</v>
      </c>
      <c r="J272" t="s">
        <v>77</v>
      </c>
      <c r="K272">
        <v>40</v>
      </c>
      <c r="L272" t="s">
        <v>77</v>
      </c>
      <c r="M272" t="s">
        <v>78</v>
      </c>
      <c r="N272" t="s">
        <v>466</v>
      </c>
      <c r="O272" t="s">
        <v>467</v>
      </c>
      <c r="P272" t="s">
        <v>468</v>
      </c>
      <c r="Q272" t="s">
        <v>469</v>
      </c>
      <c r="R272" t="s">
        <v>79</v>
      </c>
      <c r="S272" t="s">
        <v>99</v>
      </c>
      <c r="T272" t="s">
        <v>470</v>
      </c>
      <c r="U272" t="s">
        <v>100</v>
      </c>
      <c r="V272" t="s">
        <v>80</v>
      </c>
      <c r="W272">
        <v>85900</v>
      </c>
      <c r="X272" t="s">
        <v>81</v>
      </c>
      <c r="Y272">
        <v>40</v>
      </c>
      <c r="Z272" t="s">
        <v>471</v>
      </c>
      <c r="AA272" t="s">
        <v>101</v>
      </c>
      <c r="AB272" t="s">
        <v>83</v>
      </c>
      <c r="AC272" t="s">
        <v>84</v>
      </c>
      <c r="AD272">
        <f>_xlfn.XLOOKUP(MIS[[#This Row],[TRADING SYMBOL]],[1]Sheet1!$D:$D,[1]Sheet1!$C:$C)</f>
        <v>6.35</v>
      </c>
      <c r="AE272">
        <f>MIS[[#This Row],[OrderAverageTradedPrice]]*MIS[[#This Row],[OrderQuantity]]</f>
        <v>288</v>
      </c>
      <c r="AF272">
        <f>MIS[[#This Row],[LTP]]*MIS[[#This Row],[OrderQuantity]]</f>
        <v>254</v>
      </c>
      <c r="AG272">
        <f>IF(MIS[[#This Row],[OrderSide]]="SELL",MIS[[#This Row],[VALUE]]-MIS[[#This Row],[LIVE_VALUE]],MIS[[#This Row],[LIVE_VALUE]]-MIS[[#This Row],[VALUE]])</f>
        <v>-34</v>
      </c>
      <c r="AH272" t="str" cm="1">
        <f t="array" ref="AH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2" t="str">
        <f>MIS[[#This Row],[TRADING SYMBOL]]</f>
        <v>SENSEX2552085900CE</v>
      </c>
      <c r="AJ272" t="str">
        <f>IF(RIGHT(MIS[[#This Row],[Main/Hedge]],4)="MAIN","MAIN","HEDGE")</f>
        <v>HEDGE</v>
      </c>
      <c r="AK272" t="str" cm="1">
        <f t="array" ref="AK272">_xlfn._xlws.FILTER(Table4[Column1],ISNUMBER(SEARCH(Table4[Column1],MIS[[#This Row],[OrderUniqueIdentifier]])),"")</f>
        <v>XYT</v>
      </c>
    </row>
    <row r="273" spans="1:37" x14ac:dyDescent="0.25">
      <c r="A273" t="s">
        <v>71</v>
      </c>
      <c r="B273" t="s">
        <v>1135</v>
      </c>
      <c r="C273" t="s">
        <v>1137</v>
      </c>
      <c r="D273" t="s">
        <v>72</v>
      </c>
      <c r="E273" t="s">
        <v>461</v>
      </c>
      <c r="F273" t="s">
        <v>73</v>
      </c>
      <c r="G273" t="s">
        <v>74</v>
      </c>
      <c r="H273" t="s">
        <v>75</v>
      </c>
      <c r="I273" t="s">
        <v>76</v>
      </c>
      <c r="J273" t="s">
        <v>77</v>
      </c>
      <c r="K273">
        <v>825</v>
      </c>
      <c r="L273" t="s">
        <v>77</v>
      </c>
      <c r="M273" t="s">
        <v>78</v>
      </c>
      <c r="N273" t="s">
        <v>153</v>
      </c>
      <c r="O273" t="s">
        <v>468</v>
      </c>
      <c r="P273" t="s">
        <v>468</v>
      </c>
      <c r="Q273" t="s">
        <v>462</v>
      </c>
      <c r="R273" t="s">
        <v>79</v>
      </c>
      <c r="S273" t="s">
        <v>24</v>
      </c>
      <c r="T273" t="s">
        <v>463</v>
      </c>
      <c r="U273" t="s">
        <v>43</v>
      </c>
      <c r="V273" t="s">
        <v>80</v>
      </c>
      <c r="W273">
        <v>23700</v>
      </c>
      <c r="X273" t="s">
        <v>85</v>
      </c>
      <c r="Y273">
        <v>825</v>
      </c>
      <c r="Z273" t="s">
        <v>101</v>
      </c>
      <c r="AA273" t="s">
        <v>101</v>
      </c>
      <c r="AB273" t="s">
        <v>87</v>
      </c>
      <c r="AC273" t="s">
        <v>84</v>
      </c>
      <c r="AD273">
        <f>_xlfn.XLOOKUP(MIS[[#This Row],[TRADING SYMBOL]],[1]Sheet1!$D:$D,[1]Sheet1!$C:$C)</f>
        <v>7.6</v>
      </c>
      <c r="AE273">
        <f>MIS[[#This Row],[OrderAverageTradedPrice]]*MIS[[#This Row],[OrderQuantity]]</f>
        <v>9487.5</v>
      </c>
      <c r="AF273">
        <f>MIS[[#This Row],[LTP]]*MIS[[#This Row],[OrderQuantity]]</f>
        <v>6270</v>
      </c>
      <c r="AG273">
        <f>IF(MIS[[#This Row],[OrderSide]]="SELL",MIS[[#This Row],[VALUE]]-MIS[[#This Row],[LIVE_VALUE]],MIS[[#This Row],[LIVE_VALUE]]-MIS[[#This Row],[VALUE]])</f>
        <v>-3217.5</v>
      </c>
      <c r="AH273" t="str" cm="1">
        <f t="array" ref="AH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3" t="str">
        <f>MIS[[#This Row],[TRADING SYMBOL]]</f>
        <v>NIFTY2552223700PE</v>
      </c>
      <c r="AJ273" t="str">
        <f>IF(RIGHT(MIS[[#This Row],[Main/Hedge]],4)="MAIN","MAIN","HEDGE")</f>
        <v>HEDGE</v>
      </c>
      <c r="AK273" t="str" cm="1">
        <f t="array" ref="AK273">_xlfn._xlws.FILTER(Table4[Column1],ISNUMBER(SEARCH(Table4[Column1],MIS[[#This Row],[OrderUniqueIdentifier]])),"")</f>
        <v>VWAP</v>
      </c>
    </row>
    <row r="274" spans="1:37" x14ac:dyDescent="0.25">
      <c r="A274" t="s">
        <v>71</v>
      </c>
      <c r="B274" t="s">
        <v>1178</v>
      </c>
      <c r="C274" t="s">
        <v>1180</v>
      </c>
      <c r="D274" t="s">
        <v>72</v>
      </c>
      <c r="E274" t="s">
        <v>461</v>
      </c>
      <c r="F274" t="s">
        <v>73</v>
      </c>
      <c r="G274" t="s">
        <v>74</v>
      </c>
      <c r="H274" t="s">
        <v>75</v>
      </c>
      <c r="I274" t="s">
        <v>76</v>
      </c>
      <c r="J274" t="s">
        <v>77</v>
      </c>
      <c r="K274">
        <v>750</v>
      </c>
      <c r="L274" t="s">
        <v>77</v>
      </c>
      <c r="M274" t="s">
        <v>78</v>
      </c>
      <c r="N274" t="s">
        <v>153</v>
      </c>
      <c r="O274" t="s">
        <v>468</v>
      </c>
      <c r="P274" t="s">
        <v>468</v>
      </c>
      <c r="Q274" t="s">
        <v>462</v>
      </c>
      <c r="R274" t="s">
        <v>79</v>
      </c>
      <c r="S274" t="s">
        <v>24</v>
      </c>
      <c r="T274" t="s">
        <v>463</v>
      </c>
      <c r="U274" t="s">
        <v>43</v>
      </c>
      <c r="V274" t="s">
        <v>80</v>
      </c>
      <c r="W274">
        <v>23700</v>
      </c>
      <c r="X274" t="s">
        <v>85</v>
      </c>
      <c r="Y274">
        <v>750</v>
      </c>
      <c r="Z274" t="s">
        <v>101</v>
      </c>
      <c r="AA274" t="s">
        <v>101</v>
      </c>
      <c r="AB274" t="s">
        <v>87</v>
      </c>
      <c r="AC274" t="s">
        <v>84</v>
      </c>
      <c r="AD274">
        <f>_xlfn.XLOOKUP(MIS[[#This Row],[TRADING SYMBOL]],[1]Sheet1!$D:$D,[1]Sheet1!$C:$C)</f>
        <v>7.6</v>
      </c>
      <c r="AE274">
        <f>MIS[[#This Row],[OrderAverageTradedPrice]]*MIS[[#This Row],[OrderQuantity]]</f>
        <v>8625</v>
      </c>
      <c r="AF274">
        <f>MIS[[#This Row],[LTP]]*MIS[[#This Row],[OrderQuantity]]</f>
        <v>5700</v>
      </c>
      <c r="AG274">
        <f>IF(MIS[[#This Row],[OrderSide]]="SELL",MIS[[#This Row],[VALUE]]-MIS[[#This Row],[LIVE_VALUE]],MIS[[#This Row],[LIVE_VALUE]]-MIS[[#This Row],[VALUE]])</f>
        <v>-2925</v>
      </c>
      <c r="AH274" t="str" cm="1">
        <f t="array" ref="AH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4" t="str">
        <f>MIS[[#This Row],[TRADING SYMBOL]]</f>
        <v>NIFTY2552223700PE</v>
      </c>
      <c r="AJ274" t="str">
        <f>IF(RIGHT(MIS[[#This Row],[Main/Hedge]],4)="MAIN","MAIN","HEDGE")</f>
        <v>HEDGE</v>
      </c>
      <c r="AK274" t="str" cm="1">
        <f t="array" ref="AK274">_xlfn._xlws.FILTER(Table4[Column1],ISNUMBER(SEARCH(Table4[Column1],MIS[[#This Row],[OrderUniqueIdentifier]])),"")</f>
        <v>VWAP</v>
      </c>
    </row>
    <row r="275" spans="1:37" x14ac:dyDescent="0.25">
      <c r="A275" t="s">
        <v>71</v>
      </c>
      <c r="B275" t="s">
        <v>1195</v>
      </c>
      <c r="C275" t="s">
        <v>1201</v>
      </c>
      <c r="D275" t="s">
        <v>72</v>
      </c>
      <c r="E275" t="s">
        <v>461</v>
      </c>
      <c r="F275" t="s">
        <v>73</v>
      </c>
      <c r="G275" t="s">
        <v>74</v>
      </c>
      <c r="H275" t="s">
        <v>75</v>
      </c>
      <c r="I275" t="s">
        <v>76</v>
      </c>
      <c r="J275" t="s">
        <v>77</v>
      </c>
      <c r="K275">
        <v>150</v>
      </c>
      <c r="L275" t="s">
        <v>77</v>
      </c>
      <c r="M275" t="s">
        <v>78</v>
      </c>
      <c r="N275" t="s">
        <v>153</v>
      </c>
      <c r="O275" t="s">
        <v>468</v>
      </c>
      <c r="P275" t="s">
        <v>468</v>
      </c>
      <c r="Q275" t="s">
        <v>462</v>
      </c>
      <c r="R275" t="s">
        <v>79</v>
      </c>
      <c r="S275" t="s">
        <v>24</v>
      </c>
      <c r="T275" t="s">
        <v>463</v>
      </c>
      <c r="U275" t="s">
        <v>43</v>
      </c>
      <c r="V275" t="s">
        <v>80</v>
      </c>
      <c r="W275">
        <v>23700</v>
      </c>
      <c r="X275" t="s">
        <v>85</v>
      </c>
      <c r="Y275">
        <v>150</v>
      </c>
      <c r="Z275" t="s">
        <v>101</v>
      </c>
      <c r="AA275" t="s">
        <v>101</v>
      </c>
      <c r="AB275" t="s">
        <v>87</v>
      </c>
      <c r="AC275" t="s">
        <v>84</v>
      </c>
      <c r="AD275">
        <f>_xlfn.XLOOKUP(MIS[[#This Row],[TRADING SYMBOL]],[1]Sheet1!$D:$D,[1]Sheet1!$C:$C)</f>
        <v>7.6</v>
      </c>
      <c r="AE275">
        <f>MIS[[#This Row],[OrderAverageTradedPrice]]*MIS[[#This Row],[OrderQuantity]]</f>
        <v>1725</v>
      </c>
      <c r="AF275">
        <f>MIS[[#This Row],[LTP]]*MIS[[#This Row],[OrderQuantity]]</f>
        <v>1140</v>
      </c>
      <c r="AG275">
        <f>IF(MIS[[#This Row],[OrderSide]]="SELL",MIS[[#This Row],[VALUE]]-MIS[[#This Row],[LIVE_VALUE]],MIS[[#This Row],[LIVE_VALUE]]-MIS[[#This Row],[VALUE]])</f>
        <v>-585</v>
      </c>
      <c r="AH275" t="str" cm="1">
        <f t="array" ref="AH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5" t="str">
        <f>MIS[[#This Row],[TRADING SYMBOL]]</f>
        <v>NIFTY2552223700PE</v>
      </c>
      <c r="AJ275" t="str">
        <f>IF(RIGHT(MIS[[#This Row],[Main/Hedge]],4)="MAIN","MAIN","HEDGE")</f>
        <v>HEDGE</v>
      </c>
      <c r="AK275" t="str" cm="1">
        <f t="array" ref="AK275">_xlfn._xlws.FILTER(Table4[Column1],ISNUMBER(SEARCH(Table4[Column1],MIS[[#This Row],[OrderUniqueIdentifier]])),"")</f>
        <v>VWAP</v>
      </c>
    </row>
    <row r="276" spans="1:37" x14ac:dyDescent="0.25">
      <c r="A276" t="s">
        <v>71</v>
      </c>
      <c r="B276" t="s">
        <v>1202</v>
      </c>
      <c r="C276" t="s">
        <v>1205</v>
      </c>
      <c r="D276" t="s">
        <v>72</v>
      </c>
      <c r="E276" t="s">
        <v>465</v>
      </c>
      <c r="F276" t="s">
        <v>98</v>
      </c>
      <c r="G276" t="s">
        <v>74</v>
      </c>
      <c r="H276" t="s">
        <v>75</v>
      </c>
      <c r="I276" t="s">
        <v>76</v>
      </c>
      <c r="J276" t="s">
        <v>77</v>
      </c>
      <c r="K276">
        <v>20</v>
      </c>
      <c r="L276" t="s">
        <v>77</v>
      </c>
      <c r="M276" t="s">
        <v>78</v>
      </c>
      <c r="N276" t="s">
        <v>466</v>
      </c>
      <c r="O276" t="s">
        <v>468</v>
      </c>
      <c r="P276" t="s">
        <v>468</v>
      </c>
      <c r="Q276" t="s">
        <v>469</v>
      </c>
      <c r="R276" t="s">
        <v>79</v>
      </c>
      <c r="S276" t="s">
        <v>99</v>
      </c>
      <c r="T276" t="s">
        <v>470</v>
      </c>
      <c r="U276" t="s">
        <v>100</v>
      </c>
      <c r="V276" t="s">
        <v>80</v>
      </c>
      <c r="W276">
        <v>85900</v>
      </c>
      <c r="X276" t="s">
        <v>81</v>
      </c>
      <c r="Y276">
        <v>20</v>
      </c>
      <c r="Z276" t="s">
        <v>101</v>
      </c>
      <c r="AA276" t="s">
        <v>101</v>
      </c>
      <c r="AB276" t="s">
        <v>83</v>
      </c>
      <c r="AC276" t="s">
        <v>84</v>
      </c>
      <c r="AD276">
        <f>_xlfn.XLOOKUP(MIS[[#This Row],[TRADING SYMBOL]],[1]Sheet1!$D:$D,[1]Sheet1!$C:$C)</f>
        <v>6.35</v>
      </c>
      <c r="AE276">
        <f>MIS[[#This Row],[OrderAverageTradedPrice]]*MIS[[#This Row],[OrderQuantity]]</f>
        <v>144</v>
      </c>
      <c r="AF276">
        <f>MIS[[#This Row],[LTP]]*MIS[[#This Row],[OrderQuantity]]</f>
        <v>127</v>
      </c>
      <c r="AG276">
        <f>IF(MIS[[#This Row],[OrderSide]]="SELL",MIS[[#This Row],[VALUE]]-MIS[[#This Row],[LIVE_VALUE]],MIS[[#This Row],[LIVE_VALUE]]-MIS[[#This Row],[VALUE]])</f>
        <v>-17</v>
      </c>
      <c r="AH276" t="str" cm="1">
        <f t="array" ref="AH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6" t="str">
        <f>MIS[[#This Row],[TRADING SYMBOL]]</f>
        <v>SENSEX2552085900CE</v>
      </c>
      <c r="AJ276" t="str">
        <f>IF(RIGHT(MIS[[#This Row],[Main/Hedge]],4)="MAIN","MAIN","HEDGE")</f>
        <v>HEDGE</v>
      </c>
      <c r="AK276" t="str" cm="1">
        <f t="array" ref="AK276">_xlfn._xlws.FILTER(Table4[Column1],ISNUMBER(SEARCH(Table4[Column1],MIS[[#This Row],[OrderUniqueIdentifier]])),"")</f>
        <v>XYT</v>
      </c>
    </row>
    <row r="277" spans="1:37" x14ac:dyDescent="0.25">
      <c r="A277" t="s">
        <v>71</v>
      </c>
      <c r="B277" t="s">
        <v>1210</v>
      </c>
      <c r="C277" t="s">
        <v>1212</v>
      </c>
      <c r="D277" t="s">
        <v>72</v>
      </c>
      <c r="E277" t="s">
        <v>461</v>
      </c>
      <c r="F277" t="s">
        <v>73</v>
      </c>
      <c r="G277" t="s">
        <v>74</v>
      </c>
      <c r="H277" t="s">
        <v>75</v>
      </c>
      <c r="I277" t="s">
        <v>76</v>
      </c>
      <c r="J277" t="s">
        <v>77</v>
      </c>
      <c r="K277">
        <v>150</v>
      </c>
      <c r="L277" t="s">
        <v>77</v>
      </c>
      <c r="M277" t="s">
        <v>78</v>
      </c>
      <c r="N277" t="s">
        <v>153</v>
      </c>
      <c r="O277" t="s">
        <v>468</v>
      </c>
      <c r="P277" t="s">
        <v>468</v>
      </c>
      <c r="Q277" t="s">
        <v>462</v>
      </c>
      <c r="R277" t="s">
        <v>79</v>
      </c>
      <c r="S277" t="s">
        <v>24</v>
      </c>
      <c r="T277" t="s">
        <v>463</v>
      </c>
      <c r="U277" t="s">
        <v>43</v>
      </c>
      <c r="V277" t="s">
        <v>80</v>
      </c>
      <c r="W277">
        <v>23700</v>
      </c>
      <c r="X277" t="s">
        <v>85</v>
      </c>
      <c r="Y277">
        <v>150</v>
      </c>
      <c r="Z277" t="s">
        <v>101</v>
      </c>
      <c r="AA277" t="s">
        <v>101</v>
      </c>
      <c r="AB277" t="s">
        <v>87</v>
      </c>
      <c r="AC277" t="s">
        <v>84</v>
      </c>
      <c r="AD277">
        <f>_xlfn.XLOOKUP(MIS[[#This Row],[TRADING SYMBOL]],[1]Sheet1!$D:$D,[1]Sheet1!$C:$C)</f>
        <v>7.6</v>
      </c>
      <c r="AE277">
        <f>MIS[[#This Row],[OrderAverageTradedPrice]]*MIS[[#This Row],[OrderQuantity]]</f>
        <v>1725</v>
      </c>
      <c r="AF277">
        <f>MIS[[#This Row],[LTP]]*MIS[[#This Row],[OrderQuantity]]</f>
        <v>1140</v>
      </c>
      <c r="AG277">
        <f>IF(MIS[[#This Row],[OrderSide]]="SELL",MIS[[#This Row],[VALUE]]-MIS[[#This Row],[LIVE_VALUE]],MIS[[#This Row],[LIVE_VALUE]]-MIS[[#This Row],[VALUE]])</f>
        <v>-585</v>
      </c>
      <c r="AH277" t="str" cm="1">
        <f t="array" ref="AH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7" t="str">
        <f>MIS[[#This Row],[TRADING SYMBOL]]</f>
        <v>NIFTY2552223700PE</v>
      </c>
      <c r="AJ277" t="str">
        <f>IF(RIGHT(MIS[[#This Row],[Main/Hedge]],4)="MAIN","MAIN","HEDGE")</f>
        <v>HEDGE</v>
      </c>
      <c r="AK277" t="str" cm="1">
        <f t="array" ref="AK277">_xlfn._xlws.FILTER(Table4[Column1],ISNUMBER(SEARCH(Table4[Column1],MIS[[#This Row],[OrderUniqueIdentifier]])),"")</f>
        <v>VWAP</v>
      </c>
    </row>
    <row r="278" spans="1:37" x14ac:dyDescent="0.25">
      <c r="A278" t="s">
        <v>71</v>
      </c>
      <c r="B278" t="s">
        <v>1210</v>
      </c>
      <c r="C278" t="s">
        <v>1214</v>
      </c>
      <c r="D278" t="s">
        <v>72</v>
      </c>
      <c r="E278" t="s">
        <v>123</v>
      </c>
      <c r="F278" t="s">
        <v>98</v>
      </c>
      <c r="G278" t="s">
        <v>74</v>
      </c>
      <c r="H278" t="s">
        <v>75</v>
      </c>
      <c r="I278" t="s">
        <v>76</v>
      </c>
      <c r="J278" t="s">
        <v>77</v>
      </c>
      <c r="K278">
        <v>20</v>
      </c>
      <c r="L278" t="s">
        <v>77</v>
      </c>
      <c r="M278" t="s">
        <v>78</v>
      </c>
      <c r="N278" t="s">
        <v>487</v>
      </c>
      <c r="O278" t="s">
        <v>467</v>
      </c>
      <c r="P278" t="s">
        <v>468</v>
      </c>
      <c r="Q278" t="s">
        <v>124</v>
      </c>
      <c r="R278" t="s">
        <v>79</v>
      </c>
      <c r="S278" t="s">
        <v>99</v>
      </c>
      <c r="T278" t="s">
        <v>125</v>
      </c>
      <c r="U278" t="s">
        <v>100</v>
      </c>
      <c r="V278" t="s">
        <v>80</v>
      </c>
      <c r="W278">
        <v>78500</v>
      </c>
      <c r="X278" t="s">
        <v>85</v>
      </c>
      <c r="Y278">
        <v>20</v>
      </c>
      <c r="Z278" t="s">
        <v>471</v>
      </c>
      <c r="AA278" t="s">
        <v>101</v>
      </c>
      <c r="AB278" t="s">
        <v>87</v>
      </c>
      <c r="AC278" t="s">
        <v>84</v>
      </c>
      <c r="AD278">
        <f>_xlfn.XLOOKUP(MIS[[#This Row],[TRADING SYMBOL]],[1]Sheet1!$D:$D,[1]Sheet1!$C:$C)</f>
        <v>11.6</v>
      </c>
      <c r="AE278">
        <f>MIS[[#This Row],[OrderAverageTradedPrice]]*MIS[[#This Row],[OrderQuantity]]</f>
        <v>407</v>
      </c>
      <c r="AF278">
        <f>MIS[[#This Row],[LTP]]*MIS[[#This Row],[OrderQuantity]]</f>
        <v>232</v>
      </c>
      <c r="AG278">
        <f>IF(MIS[[#This Row],[OrderSide]]="SELL",MIS[[#This Row],[VALUE]]-MIS[[#This Row],[LIVE_VALUE]],MIS[[#This Row],[LIVE_VALUE]]-MIS[[#This Row],[VALUE]])</f>
        <v>-175</v>
      </c>
      <c r="AH278" t="str" cm="1">
        <f t="array" ref="AH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8" t="str">
        <f>MIS[[#This Row],[TRADING SYMBOL]]</f>
        <v>SENSEX2552078500PE</v>
      </c>
      <c r="AJ278" t="str">
        <f>IF(RIGHT(MIS[[#This Row],[Main/Hedge]],4)="MAIN","MAIN","HEDGE")</f>
        <v>HEDGE</v>
      </c>
      <c r="AK278" t="str" cm="1">
        <f t="array" ref="AK278">_xlfn._xlws.FILTER(Table4[Column1],ISNUMBER(SEARCH(Table4[Column1],MIS[[#This Row],[OrderUniqueIdentifier]])),"")</f>
        <v>XYT</v>
      </c>
    </row>
    <row r="279" spans="1:37" x14ac:dyDescent="0.25">
      <c r="A279" t="s">
        <v>71</v>
      </c>
      <c r="B279" t="s">
        <v>1217</v>
      </c>
      <c r="C279" t="s">
        <v>1218</v>
      </c>
      <c r="D279" t="s">
        <v>72</v>
      </c>
      <c r="E279" t="s">
        <v>456</v>
      </c>
      <c r="F279" t="s">
        <v>73</v>
      </c>
      <c r="G279" t="s">
        <v>74</v>
      </c>
      <c r="H279" t="s">
        <v>75</v>
      </c>
      <c r="I279" t="s">
        <v>76</v>
      </c>
      <c r="J279" t="s">
        <v>77</v>
      </c>
      <c r="K279">
        <v>150</v>
      </c>
      <c r="L279" t="s">
        <v>77</v>
      </c>
      <c r="M279" t="s">
        <v>78</v>
      </c>
      <c r="N279" t="s">
        <v>145</v>
      </c>
      <c r="O279" t="s">
        <v>468</v>
      </c>
      <c r="P279" t="s">
        <v>468</v>
      </c>
      <c r="Q279" t="s">
        <v>458</v>
      </c>
      <c r="R279" t="s">
        <v>79</v>
      </c>
      <c r="S279" t="s">
        <v>24</v>
      </c>
      <c r="T279" t="s">
        <v>459</v>
      </c>
      <c r="U279" t="s">
        <v>43</v>
      </c>
      <c r="V279" t="s">
        <v>80</v>
      </c>
      <c r="W279">
        <v>26300</v>
      </c>
      <c r="X279" t="s">
        <v>81</v>
      </c>
      <c r="Y279">
        <v>150</v>
      </c>
      <c r="Z279" t="s">
        <v>101</v>
      </c>
      <c r="AA279" t="s">
        <v>101</v>
      </c>
      <c r="AB279" t="s">
        <v>83</v>
      </c>
      <c r="AC279" t="s">
        <v>84</v>
      </c>
      <c r="AD279">
        <f>_xlfn.XLOOKUP(MIS[[#This Row],[TRADING SYMBOL]],[1]Sheet1!$D:$D,[1]Sheet1!$C:$C)</f>
        <v>3.7</v>
      </c>
      <c r="AE279">
        <f>MIS[[#This Row],[OrderAverageTradedPrice]]*MIS[[#This Row],[OrderQuantity]]</f>
        <v>532.5</v>
      </c>
      <c r="AF279">
        <f>MIS[[#This Row],[LTP]]*MIS[[#This Row],[OrderQuantity]]</f>
        <v>555</v>
      </c>
      <c r="AG279">
        <f>IF(MIS[[#This Row],[OrderSide]]="SELL",MIS[[#This Row],[VALUE]]-MIS[[#This Row],[LIVE_VALUE]],MIS[[#This Row],[LIVE_VALUE]]-MIS[[#This Row],[VALUE]])</f>
        <v>22.5</v>
      </c>
      <c r="AH279" t="str" cm="1">
        <f t="array" ref="AH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9" t="str">
        <f>MIS[[#This Row],[TRADING SYMBOL]]</f>
        <v>NIFTY2552226300CE</v>
      </c>
      <c r="AJ279" t="str">
        <f>IF(RIGHT(MIS[[#This Row],[Main/Hedge]],4)="MAIN","MAIN","HEDGE")</f>
        <v>HEDGE</v>
      </c>
      <c r="AK279" t="str" cm="1">
        <f t="array" ref="AK279">_xlfn._xlws.FILTER(Table4[Column1],ISNUMBER(SEARCH(Table4[Column1],MIS[[#This Row],[OrderUniqueIdentifier]])),"")</f>
        <v>VWAP</v>
      </c>
    </row>
    <row r="280" spans="1:37" x14ac:dyDescent="0.25">
      <c r="A280" t="s">
        <v>71</v>
      </c>
      <c r="B280" t="s">
        <v>1217</v>
      </c>
      <c r="C280" t="s">
        <v>1220</v>
      </c>
      <c r="D280" t="s">
        <v>72</v>
      </c>
      <c r="E280" t="s">
        <v>465</v>
      </c>
      <c r="F280" t="s">
        <v>98</v>
      </c>
      <c r="G280" t="s">
        <v>74</v>
      </c>
      <c r="H280" t="s">
        <v>75</v>
      </c>
      <c r="I280" t="s">
        <v>76</v>
      </c>
      <c r="J280" t="s">
        <v>77</v>
      </c>
      <c r="K280">
        <v>20</v>
      </c>
      <c r="L280" t="s">
        <v>77</v>
      </c>
      <c r="M280" t="s">
        <v>78</v>
      </c>
      <c r="N280" t="s">
        <v>533</v>
      </c>
      <c r="O280" t="s">
        <v>467</v>
      </c>
      <c r="P280" t="s">
        <v>468</v>
      </c>
      <c r="Q280" t="s">
        <v>469</v>
      </c>
      <c r="R280" t="s">
        <v>79</v>
      </c>
      <c r="S280" t="s">
        <v>99</v>
      </c>
      <c r="T280" t="s">
        <v>470</v>
      </c>
      <c r="U280" t="s">
        <v>100</v>
      </c>
      <c r="V280" t="s">
        <v>80</v>
      </c>
      <c r="W280">
        <v>85900</v>
      </c>
      <c r="X280" t="s">
        <v>81</v>
      </c>
      <c r="Y280">
        <v>20</v>
      </c>
      <c r="Z280" t="s">
        <v>471</v>
      </c>
      <c r="AA280" t="s">
        <v>101</v>
      </c>
      <c r="AB280" t="s">
        <v>83</v>
      </c>
      <c r="AC280" t="s">
        <v>84</v>
      </c>
      <c r="AD280">
        <f>_xlfn.XLOOKUP(MIS[[#This Row],[TRADING SYMBOL]],[1]Sheet1!$D:$D,[1]Sheet1!$C:$C)</f>
        <v>6.35</v>
      </c>
      <c r="AE280">
        <f>MIS[[#This Row],[OrderAverageTradedPrice]]*MIS[[#This Row],[OrderQuantity]]</f>
        <v>145</v>
      </c>
      <c r="AF280">
        <f>MIS[[#This Row],[LTP]]*MIS[[#This Row],[OrderQuantity]]</f>
        <v>127</v>
      </c>
      <c r="AG280">
        <f>IF(MIS[[#This Row],[OrderSide]]="SELL",MIS[[#This Row],[VALUE]]-MIS[[#This Row],[LIVE_VALUE]],MIS[[#This Row],[LIVE_VALUE]]-MIS[[#This Row],[VALUE]])</f>
        <v>-18</v>
      </c>
      <c r="AH280" t="str" cm="1">
        <f t="array" ref="AH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0" t="str">
        <f>MIS[[#This Row],[TRADING SYMBOL]]</f>
        <v>SENSEX2552085900CE</v>
      </c>
      <c r="AJ280" t="str">
        <f>IF(RIGHT(MIS[[#This Row],[Main/Hedge]],4)="MAIN","MAIN","HEDGE")</f>
        <v>HEDGE</v>
      </c>
      <c r="AK280" t="str" cm="1">
        <f t="array" ref="AK280">_xlfn._xlws.FILTER(Table4[Column1],ISNUMBER(SEARCH(Table4[Column1],MIS[[#This Row],[OrderUniqueIdentifier]])),"")</f>
        <v>XYT</v>
      </c>
    </row>
    <row r="281" spans="1:37" x14ac:dyDescent="0.25">
      <c r="A281" t="s">
        <v>71</v>
      </c>
      <c r="B281" t="s">
        <v>1217</v>
      </c>
      <c r="C281" t="s">
        <v>1221</v>
      </c>
      <c r="D281" t="s">
        <v>72</v>
      </c>
      <c r="E281" t="s">
        <v>123</v>
      </c>
      <c r="F281" t="s">
        <v>98</v>
      </c>
      <c r="G281" t="s">
        <v>74</v>
      </c>
      <c r="H281" t="s">
        <v>75</v>
      </c>
      <c r="I281" t="s">
        <v>76</v>
      </c>
      <c r="J281" t="s">
        <v>77</v>
      </c>
      <c r="K281">
        <v>20</v>
      </c>
      <c r="L281" t="s">
        <v>77</v>
      </c>
      <c r="M281" t="s">
        <v>78</v>
      </c>
      <c r="N281" t="s">
        <v>487</v>
      </c>
      <c r="O281" t="s">
        <v>468</v>
      </c>
      <c r="P281" t="s">
        <v>468</v>
      </c>
      <c r="Q281" t="s">
        <v>124</v>
      </c>
      <c r="R281" t="s">
        <v>79</v>
      </c>
      <c r="S281" t="s">
        <v>99</v>
      </c>
      <c r="T281" t="s">
        <v>125</v>
      </c>
      <c r="U281" t="s">
        <v>100</v>
      </c>
      <c r="V281" t="s">
        <v>80</v>
      </c>
      <c r="W281">
        <v>78500</v>
      </c>
      <c r="X281" t="s">
        <v>85</v>
      </c>
      <c r="Y281">
        <v>20</v>
      </c>
      <c r="Z281" t="s">
        <v>101</v>
      </c>
      <c r="AA281" t="s">
        <v>101</v>
      </c>
      <c r="AB281" t="s">
        <v>87</v>
      </c>
      <c r="AC281" t="s">
        <v>84</v>
      </c>
      <c r="AD281">
        <f>_xlfn.XLOOKUP(MIS[[#This Row],[TRADING SYMBOL]],[1]Sheet1!$D:$D,[1]Sheet1!$C:$C)</f>
        <v>11.6</v>
      </c>
      <c r="AE281">
        <f>MIS[[#This Row],[OrderAverageTradedPrice]]*MIS[[#This Row],[OrderQuantity]]</f>
        <v>407</v>
      </c>
      <c r="AF281">
        <f>MIS[[#This Row],[LTP]]*MIS[[#This Row],[OrderQuantity]]</f>
        <v>232</v>
      </c>
      <c r="AG281">
        <f>IF(MIS[[#This Row],[OrderSide]]="SELL",MIS[[#This Row],[VALUE]]-MIS[[#This Row],[LIVE_VALUE]],MIS[[#This Row],[LIVE_VALUE]]-MIS[[#This Row],[VALUE]])</f>
        <v>-175</v>
      </c>
      <c r="AH281" t="str" cm="1">
        <f t="array" ref="AH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1" t="str">
        <f>MIS[[#This Row],[TRADING SYMBOL]]</f>
        <v>SENSEX2552078500PE</v>
      </c>
      <c r="AJ281" t="str">
        <f>IF(RIGHT(MIS[[#This Row],[Main/Hedge]],4)="MAIN","MAIN","HEDGE")</f>
        <v>HEDGE</v>
      </c>
      <c r="AK281" t="str" cm="1">
        <f t="array" ref="AK281">_xlfn._xlws.FILTER(Table4[Column1],ISNUMBER(SEARCH(Table4[Column1],MIS[[#This Row],[OrderUniqueIdentifier]])),"")</f>
        <v>XYT</v>
      </c>
    </row>
    <row r="282" spans="1:37" x14ac:dyDescent="0.25">
      <c r="A282" t="s">
        <v>71</v>
      </c>
      <c r="B282" t="s">
        <v>1224</v>
      </c>
      <c r="C282" t="s">
        <v>1225</v>
      </c>
      <c r="D282" t="s">
        <v>72</v>
      </c>
      <c r="E282" t="s">
        <v>456</v>
      </c>
      <c r="F282" t="s">
        <v>73</v>
      </c>
      <c r="G282" t="s">
        <v>74</v>
      </c>
      <c r="H282" t="s">
        <v>75</v>
      </c>
      <c r="I282" t="s">
        <v>76</v>
      </c>
      <c r="J282" t="s">
        <v>77</v>
      </c>
      <c r="K282">
        <v>75</v>
      </c>
      <c r="L282" t="s">
        <v>77</v>
      </c>
      <c r="M282" t="s">
        <v>78</v>
      </c>
      <c r="N282" t="s">
        <v>145</v>
      </c>
      <c r="O282" t="s">
        <v>468</v>
      </c>
      <c r="P282" t="s">
        <v>468</v>
      </c>
      <c r="Q282" t="s">
        <v>458</v>
      </c>
      <c r="R282" t="s">
        <v>79</v>
      </c>
      <c r="S282" t="s">
        <v>24</v>
      </c>
      <c r="T282" t="s">
        <v>459</v>
      </c>
      <c r="U282" t="s">
        <v>43</v>
      </c>
      <c r="V282" t="s">
        <v>80</v>
      </c>
      <c r="W282">
        <v>26300</v>
      </c>
      <c r="X282" t="s">
        <v>81</v>
      </c>
      <c r="Y282">
        <v>75</v>
      </c>
      <c r="Z282" t="s">
        <v>101</v>
      </c>
      <c r="AA282" t="s">
        <v>101</v>
      </c>
      <c r="AB282" t="s">
        <v>83</v>
      </c>
      <c r="AC282" t="s">
        <v>84</v>
      </c>
      <c r="AD282">
        <f>_xlfn.XLOOKUP(MIS[[#This Row],[TRADING SYMBOL]],[1]Sheet1!$D:$D,[1]Sheet1!$C:$C)</f>
        <v>3.7</v>
      </c>
      <c r="AE282">
        <f>MIS[[#This Row],[OrderAverageTradedPrice]]*MIS[[#This Row],[OrderQuantity]]</f>
        <v>266.25</v>
      </c>
      <c r="AF282">
        <f>MIS[[#This Row],[LTP]]*MIS[[#This Row],[OrderQuantity]]</f>
        <v>277.5</v>
      </c>
      <c r="AG282">
        <f>IF(MIS[[#This Row],[OrderSide]]="SELL",MIS[[#This Row],[VALUE]]-MIS[[#This Row],[LIVE_VALUE]],MIS[[#This Row],[LIVE_VALUE]]-MIS[[#This Row],[VALUE]])</f>
        <v>11.25</v>
      </c>
      <c r="AH282" t="str" cm="1">
        <f t="array" ref="AH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2" t="str">
        <f>MIS[[#This Row],[TRADING SYMBOL]]</f>
        <v>NIFTY2552226300CE</v>
      </c>
      <c r="AJ282" t="str">
        <f>IF(RIGHT(MIS[[#This Row],[Main/Hedge]],4)="MAIN","MAIN","HEDGE")</f>
        <v>HEDGE</v>
      </c>
      <c r="AK282" t="str" cm="1">
        <f t="array" ref="AK282">_xlfn._xlws.FILTER(Table4[Column1],ISNUMBER(SEARCH(Table4[Column1],MIS[[#This Row],[OrderUniqueIdentifier]])),"")</f>
        <v>VWAP</v>
      </c>
    </row>
    <row r="283" spans="1:37" x14ac:dyDescent="0.25">
      <c r="A283" t="s">
        <v>71</v>
      </c>
      <c r="B283" t="s">
        <v>1227</v>
      </c>
      <c r="C283" t="s">
        <v>1228</v>
      </c>
      <c r="D283" t="s">
        <v>72</v>
      </c>
      <c r="E283" t="s">
        <v>465</v>
      </c>
      <c r="F283" t="s">
        <v>98</v>
      </c>
      <c r="G283" t="s">
        <v>74</v>
      </c>
      <c r="H283" t="s">
        <v>75</v>
      </c>
      <c r="I283" t="s">
        <v>76</v>
      </c>
      <c r="J283" t="s">
        <v>77</v>
      </c>
      <c r="K283">
        <v>20</v>
      </c>
      <c r="L283" t="s">
        <v>77</v>
      </c>
      <c r="M283" t="s">
        <v>78</v>
      </c>
      <c r="N283" t="s">
        <v>466</v>
      </c>
      <c r="O283" t="s">
        <v>467</v>
      </c>
      <c r="P283" t="s">
        <v>468</v>
      </c>
      <c r="Q283" t="s">
        <v>469</v>
      </c>
      <c r="R283" t="s">
        <v>79</v>
      </c>
      <c r="S283" t="s">
        <v>99</v>
      </c>
      <c r="T283" t="s">
        <v>470</v>
      </c>
      <c r="U283" t="s">
        <v>100</v>
      </c>
      <c r="V283" t="s">
        <v>80</v>
      </c>
      <c r="W283">
        <v>85900</v>
      </c>
      <c r="X283" t="s">
        <v>81</v>
      </c>
      <c r="Y283">
        <v>20</v>
      </c>
      <c r="Z283" t="s">
        <v>471</v>
      </c>
      <c r="AA283" t="s">
        <v>101</v>
      </c>
      <c r="AB283" t="s">
        <v>83</v>
      </c>
      <c r="AC283" t="s">
        <v>84</v>
      </c>
      <c r="AD283">
        <f>_xlfn.XLOOKUP(MIS[[#This Row],[TRADING SYMBOL]],[1]Sheet1!$D:$D,[1]Sheet1!$C:$C)</f>
        <v>6.35</v>
      </c>
      <c r="AE283">
        <f>MIS[[#This Row],[OrderAverageTradedPrice]]*MIS[[#This Row],[OrderQuantity]]</f>
        <v>144</v>
      </c>
      <c r="AF283">
        <f>MIS[[#This Row],[LTP]]*MIS[[#This Row],[OrderQuantity]]</f>
        <v>127</v>
      </c>
      <c r="AG283">
        <f>IF(MIS[[#This Row],[OrderSide]]="SELL",MIS[[#This Row],[VALUE]]-MIS[[#This Row],[LIVE_VALUE]],MIS[[#This Row],[LIVE_VALUE]]-MIS[[#This Row],[VALUE]])</f>
        <v>-17</v>
      </c>
      <c r="AH283" t="str" cm="1">
        <f t="array" ref="AH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3" t="str">
        <f>MIS[[#This Row],[TRADING SYMBOL]]</f>
        <v>SENSEX2552085900CE</v>
      </c>
      <c r="AJ283" t="str">
        <f>IF(RIGHT(MIS[[#This Row],[Main/Hedge]],4)="MAIN","MAIN","HEDGE")</f>
        <v>HEDGE</v>
      </c>
      <c r="AK283" t="str" cm="1">
        <f t="array" ref="AK283">_xlfn._xlws.FILTER(Table4[Column1],ISNUMBER(SEARCH(Table4[Column1],MIS[[#This Row],[OrderUniqueIdentifier]])),"")</f>
        <v>XYT</v>
      </c>
    </row>
    <row r="284" spans="1:37" x14ac:dyDescent="0.25">
      <c r="A284" t="s">
        <v>71</v>
      </c>
      <c r="B284" t="s">
        <v>1227</v>
      </c>
      <c r="C284" t="s">
        <v>1233</v>
      </c>
      <c r="D284" t="s">
        <v>72</v>
      </c>
      <c r="E284" t="s">
        <v>456</v>
      </c>
      <c r="F284" t="s">
        <v>73</v>
      </c>
      <c r="G284" t="s">
        <v>74</v>
      </c>
      <c r="H284" t="s">
        <v>75</v>
      </c>
      <c r="I284" t="s">
        <v>76</v>
      </c>
      <c r="J284" t="s">
        <v>77</v>
      </c>
      <c r="K284">
        <v>150</v>
      </c>
      <c r="L284" t="s">
        <v>77</v>
      </c>
      <c r="M284" t="s">
        <v>78</v>
      </c>
      <c r="N284" t="s">
        <v>145</v>
      </c>
      <c r="O284" t="s">
        <v>468</v>
      </c>
      <c r="P284" t="s">
        <v>468</v>
      </c>
      <c r="Q284" t="s">
        <v>458</v>
      </c>
      <c r="R284" t="s">
        <v>79</v>
      </c>
      <c r="S284" t="s">
        <v>24</v>
      </c>
      <c r="T284" t="s">
        <v>459</v>
      </c>
      <c r="U284" t="s">
        <v>43</v>
      </c>
      <c r="V284" t="s">
        <v>80</v>
      </c>
      <c r="W284">
        <v>26300</v>
      </c>
      <c r="X284" t="s">
        <v>81</v>
      </c>
      <c r="Y284">
        <v>150</v>
      </c>
      <c r="Z284" t="s">
        <v>101</v>
      </c>
      <c r="AA284" t="s">
        <v>101</v>
      </c>
      <c r="AB284" t="s">
        <v>83</v>
      </c>
      <c r="AC284" t="s">
        <v>84</v>
      </c>
      <c r="AD284">
        <f>_xlfn.XLOOKUP(MIS[[#This Row],[TRADING SYMBOL]],[1]Sheet1!$D:$D,[1]Sheet1!$C:$C)</f>
        <v>3.7</v>
      </c>
      <c r="AE284">
        <f>MIS[[#This Row],[OrderAverageTradedPrice]]*MIS[[#This Row],[OrderQuantity]]</f>
        <v>532.5</v>
      </c>
      <c r="AF284">
        <f>MIS[[#This Row],[LTP]]*MIS[[#This Row],[OrderQuantity]]</f>
        <v>555</v>
      </c>
      <c r="AG284">
        <f>IF(MIS[[#This Row],[OrderSide]]="SELL",MIS[[#This Row],[VALUE]]-MIS[[#This Row],[LIVE_VALUE]],MIS[[#This Row],[LIVE_VALUE]]-MIS[[#This Row],[VALUE]])</f>
        <v>22.5</v>
      </c>
      <c r="AH284" t="str" cm="1">
        <f t="array" ref="AH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4" t="str">
        <f>MIS[[#This Row],[TRADING SYMBOL]]</f>
        <v>NIFTY2552226300CE</v>
      </c>
      <c r="AJ284" t="str">
        <f>IF(RIGHT(MIS[[#This Row],[Main/Hedge]],4)="MAIN","MAIN","HEDGE")</f>
        <v>HEDGE</v>
      </c>
      <c r="AK284" t="str" cm="1">
        <f t="array" ref="AK284">_xlfn._xlws.FILTER(Table4[Column1],ISNUMBER(SEARCH(Table4[Column1],MIS[[#This Row],[OrderUniqueIdentifier]])),"")</f>
        <v>VWAP</v>
      </c>
    </row>
    <row r="285" spans="1:37" x14ac:dyDescent="0.25">
      <c r="A285" t="s">
        <v>71</v>
      </c>
      <c r="B285" t="s">
        <v>1258</v>
      </c>
      <c r="C285" t="s">
        <v>1259</v>
      </c>
      <c r="D285" t="s">
        <v>72</v>
      </c>
      <c r="E285" t="s">
        <v>465</v>
      </c>
      <c r="F285" t="s">
        <v>98</v>
      </c>
      <c r="G285" t="s">
        <v>74</v>
      </c>
      <c r="H285" t="s">
        <v>75</v>
      </c>
      <c r="I285" t="s">
        <v>76</v>
      </c>
      <c r="J285" t="s">
        <v>77</v>
      </c>
      <c r="K285">
        <v>20</v>
      </c>
      <c r="L285" t="s">
        <v>77</v>
      </c>
      <c r="M285" t="s">
        <v>78</v>
      </c>
      <c r="N285" t="s">
        <v>466</v>
      </c>
      <c r="O285" t="s">
        <v>468</v>
      </c>
      <c r="P285" t="s">
        <v>468</v>
      </c>
      <c r="Q285" t="s">
        <v>469</v>
      </c>
      <c r="R285" t="s">
        <v>79</v>
      </c>
      <c r="S285" t="s">
        <v>99</v>
      </c>
      <c r="T285" t="s">
        <v>470</v>
      </c>
      <c r="U285" t="s">
        <v>100</v>
      </c>
      <c r="V285" t="s">
        <v>80</v>
      </c>
      <c r="W285">
        <v>85900</v>
      </c>
      <c r="X285" t="s">
        <v>81</v>
      </c>
      <c r="Y285">
        <v>20</v>
      </c>
      <c r="Z285" t="s">
        <v>101</v>
      </c>
      <c r="AA285" t="s">
        <v>101</v>
      </c>
      <c r="AB285" t="s">
        <v>83</v>
      </c>
      <c r="AC285" t="s">
        <v>84</v>
      </c>
      <c r="AD285">
        <f>_xlfn.XLOOKUP(MIS[[#This Row],[TRADING SYMBOL]],[1]Sheet1!$D:$D,[1]Sheet1!$C:$C)</f>
        <v>6.35</v>
      </c>
      <c r="AE285">
        <f>MIS[[#This Row],[OrderAverageTradedPrice]]*MIS[[#This Row],[OrderQuantity]]</f>
        <v>144</v>
      </c>
      <c r="AF285">
        <f>MIS[[#This Row],[LTP]]*MIS[[#This Row],[OrderQuantity]]</f>
        <v>127</v>
      </c>
      <c r="AG285">
        <f>IF(MIS[[#This Row],[OrderSide]]="SELL",MIS[[#This Row],[VALUE]]-MIS[[#This Row],[LIVE_VALUE]],MIS[[#This Row],[LIVE_VALUE]]-MIS[[#This Row],[VALUE]])</f>
        <v>-17</v>
      </c>
      <c r="AH285" t="str" cm="1">
        <f t="array" ref="AH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5" t="str">
        <f>MIS[[#This Row],[TRADING SYMBOL]]</f>
        <v>SENSEX2552085900CE</v>
      </c>
      <c r="AJ285" t="str">
        <f>IF(RIGHT(MIS[[#This Row],[Main/Hedge]],4)="MAIN","MAIN","HEDGE")</f>
        <v>HEDGE</v>
      </c>
      <c r="AK285" t="str" cm="1">
        <f t="array" ref="AK285">_xlfn._xlws.FILTER(Table4[Column1],ISNUMBER(SEARCH(Table4[Column1],MIS[[#This Row],[OrderUniqueIdentifier]])),"")</f>
        <v>XYT</v>
      </c>
    </row>
    <row r="286" spans="1:37" x14ac:dyDescent="0.25">
      <c r="A286" t="s">
        <v>71</v>
      </c>
      <c r="B286" t="s">
        <v>1258</v>
      </c>
      <c r="C286" t="s">
        <v>1263</v>
      </c>
      <c r="D286" t="s">
        <v>72</v>
      </c>
      <c r="E286" t="s">
        <v>456</v>
      </c>
      <c r="F286" t="s">
        <v>73</v>
      </c>
      <c r="G286" t="s">
        <v>74</v>
      </c>
      <c r="H286" t="s">
        <v>75</v>
      </c>
      <c r="I286" t="s">
        <v>76</v>
      </c>
      <c r="J286" t="s">
        <v>77</v>
      </c>
      <c r="K286">
        <v>150</v>
      </c>
      <c r="L286" t="s">
        <v>77</v>
      </c>
      <c r="M286" t="s">
        <v>78</v>
      </c>
      <c r="N286" t="s">
        <v>145</v>
      </c>
      <c r="O286" t="s">
        <v>468</v>
      </c>
      <c r="P286" t="s">
        <v>468</v>
      </c>
      <c r="Q286" t="s">
        <v>458</v>
      </c>
      <c r="R286" t="s">
        <v>79</v>
      </c>
      <c r="S286" t="s">
        <v>24</v>
      </c>
      <c r="T286" t="s">
        <v>459</v>
      </c>
      <c r="U286" t="s">
        <v>43</v>
      </c>
      <c r="V286" t="s">
        <v>80</v>
      </c>
      <c r="W286">
        <v>26300</v>
      </c>
      <c r="X286" t="s">
        <v>81</v>
      </c>
      <c r="Y286">
        <v>150</v>
      </c>
      <c r="Z286" t="s">
        <v>101</v>
      </c>
      <c r="AA286" t="s">
        <v>101</v>
      </c>
      <c r="AB286" t="s">
        <v>83</v>
      </c>
      <c r="AC286" t="s">
        <v>84</v>
      </c>
      <c r="AD286">
        <f>_xlfn.XLOOKUP(MIS[[#This Row],[TRADING SYMBOL]],[1]Sheet1!$D:$D,[1]Sheet1!$C:$C)</f>
        <v>3.7</v>
      </c>
      <c r="AE286">
        <f>MIS[[#This Row],[OrderAverageTradedPrice]]*MIS[[#This Row],[OrderQuantity]]</f>
        <v>532.5</v>
      </c>
      <c r="AF286">
        <f>MIS[[#This Row],[LTP]]*MIS[[#This Row],[OrderQuantity]]</f>
        <v>555</v>
      </c>
      <c r="AG286">
        <f>IF(MIS[[#This Row],[OrderSide]]="SELL",MIS[[#This Row],[VALUE]]-MIS[[#This Row],[LIVE_VALUE]],MIS[[#This Row],[LIVE_VALUE]]-MIS[[#This Row],[VALUE]])</f>
        <v>22.5</v>
      </c>
      <c r="AH286" t="str" cm="1">
        <f t="array" ref="AH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6" t="str">
        <f>MIS[[#This Row],[TRADING SYMBOL]]</f>
        <v>NIFTY2552226300CE</v>
      </c>
      <c r="AJ286" t="str">
        <f>IF(RIGHT(MIS[[#This Row],[Main/Hedge]],4)="MAIN","MAIN","HEDGE")</f>
        <v>HEDGE</v>
      </c>
      <c r="AK286" t="str" cm="1">
        <f t="array" ref="AK286">_xlfn._xlws.FILTER(Table4[Column1],ISNUMBER(SEARCH(Table4[Column1],MIS[[#This Row],[OrderUniqueIdentifier]])),"")</f>
        <v>VWAP</v>
      </c>
    </row>
    <row r="287" spans="1:37" x14ac:dyDescent="0.25">
      <c r="A287" t="s">
        <v>71</v>
      </c>
      <c r="B287" t="s">
        <v>1265</v>
      </c>
      <c r="C287" t="s">
        <v>1266</v>
      </c>
      <c r="D287" t="s">
        <v>72</v>
      </c>
      <c r="E287" t="s">
        <v>456</v>
      </c>
      <c r="F287" t="s">
        <v>73</v>
      </c>
      <c r="G287" t="s">
        <v>74</v>
      </c>
      <c r="H287" t="s">
        <v>75</v>
      </c>
      <c r="I287" t="s">
        <v>76</v>
      </c>
      <c r="J287" t="s">
        <v>77</v>
      </c>
      <c r="K287">
        <v>225</v>
      </c>
      <c r="L287" t="s">
        <v>77</v>
      </c>
      <c r="M287" t="s">
        <v>78</v>
      </c>
      <c r="N287" t="s">
        <v>188</v>
      </c>
      <c r="O287" t="s">
        <v>468</v>
      </c>
      <c r="P287" t="s">
        <v>468</v>
      </c>
      <c r="Q287" t="s">
        <v>458</v>
      </c>
      <c r="R287" t="s">
        <v>79</v>
      </c>
      <c r="S287" t="s">
        <v>24</v>
      </c>
      <c r="T287" t="s">
        <v>459</v>
      </c>
      <c r="U287" t="s">
        <v>43</v>
      </c>
      <c r="V287" t="s">
        <v>80</v>
      </c>
      <c r="W287">
        <v>26300</v>
      </c>
      <c r="X287" t="s">
        <v>81</v>
      </c>
      <c r="Y287">
        <v>225</v>
      </c>
      <c r="Z287" t="s">
        <v>101</v>
      </c>
      <c r="AA287" t="s">
        <v>101</v>
      </c>
      <c r="AB287" t="s">
        <v>83</v>
      </c>
      <c r="AC287" t="s">
        <v>84</v>
      </c>
      <c r="AD287">
        <f>_xlfn.XLOOKUP(MIS[[#This Row],[TRADING SYMBOL]],[1]Sheet1!$D:$D,[1]Sheet1!$C:$C)</f>
        <v>3.7</v>
      </c>
      <c r="AE287">
        <f>MIS[[#This Row],[OrderAverageTradedPrice]]*MIS[[#This Row],[OrderQuantity]]</f>
        <v>787.5</v>
      </c>
      <c r="AF287">
        <f>MIS[[#This Row],[LTP]]*MIS[[#This Row],[OrderQuantity]]</f>
        <v>832.5</v>
      </c>
      <c r="AG287">
        <f>IF(MIS[[#This Row],[OrderSide]]="SELL",MIS[[#This Row],[VALUE]]-MIS[[#This Row],[LIVE_VALUE]],MIS[[#This Row],[LIVE_VALUE]]-MIS[[#This Row],[VALUE]])</f>
        <v>45</v>
      </c>
      <c r="AH287" t="str" cm="1">
        <f t="array" ref="AH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7" t="str">
        <f>MIS[[#This Row],[TRADING SYMBOL]]</f>
        <v>NIFTY2552226300CE</v>
      </c>
      <c r="AJ287" t="str">
        <f>IF(RIGHT(MIS[[#This Row],[Main/Hedge]],4)="MAIN","MAIN","HEDGE")</f>
        <v>HEDGE</v>
      </c>
      <c r="AK287" t="str" cm="1">
        <f t="array" ref="AK287">_xlfn._xlws.FILTER(Table4[Column1],ISNUMBER(SEARCH(Table4[Column1],MIS[[#This Row],[OrderUniqueIdentifier]])),"")</f>
        <v>VWAP</v>
      </c>
    </row>
    <row r="288" spans="1:37" x14ac:dyDescent="0.25">
      <c r="A288" t="s">
        <v>71</v>
      </c>
      <c r="B288" t="s">
        <v>1265</v>
      </c>
      <c r="C288" t="s">
        <v>1267</v>
      </c>
      <c r="D288" t="s">
        <v>72</v>
      </c>
      <c r="E288" t="s">
        <v>461</v>
      </c>
      <c r="F288" t="s">
        <v>73</v>
      </c>
      <c r="G288" t="s">
        <v>74</v>
      </c>
      <c r="H288" t="s">
        <v>75</v>
      </c>
      <c r="I288" t="s">
        <v>76</v>
      </c>
      <c r="J288" t="s">
        <v>77</v>
      </c>
      <c r="K288">
        <v>225</v>
      </c>
      <c r="L288" t="s">
        <v>77</v>
      </c>
      <c r="M288" t="s">
        <v>78</v>
      </c>
      <c r="N288" t="s">
        <v>153</v>
      </c>
      <c r="O288" t="s">
        <v>468</v>
      </c>
      <c r="P288" t="s">
        <v>468</v>
      </c>
      <c r="Q288" t="s">
        <v>462</v>
      </c>
      <c r="R288" t="s">
        <v>79</v>
      </c>
      <c r="S288" t="s">
        <v>24</v>
      </c>
      <c r="T288" t="s">
        <v>463</v>
      </c>
      <c r="U288" t="s">
        <v>43</v>
      </c>
      <c r="V288" t="s">
        <v>80</v>
      </c>
      <c r="W288">
        <v>23700</v>
      </c>
      <c r="X288" t="s">
        <v>85</v>
      </c>
      <c r="Y288">
        <v>225</v>
      </c>
      <c r="Z288" t="s">
        <v>101</v>
      </c>
      <c r="AA288" t="s">
        <v>101</v>
      </c>
      <c r="AB288" t="s">
        <v>87</v>
      </c>
      <c r="AC288" t="s">
        <v>84</v>
      </c>
      <c r="AD288">
        <f>_xlfn.XLOOKUP(MIS[[#This Row],[TRADING SYMBOL]],[1]Sheet1!$D:$D,[1]Sheet1!$C:$C)</f>
        <v>7.6</v>
      </c>
      <c r="AE288">
        <f>MIS[[#This Row],[OrderAverageTradedPrice]]*MIS[[#This Row],[OrderQuantity]]</f>
        <v>2587.5</v>
      </c>
      <c r="AF288">
        <f>MIS[[#This Row],[LTP]]*MIS[[#This Row],[OrderQuantity]]</f>
        <v>1710</v>
      </c>
      <c r="AG288">
        <f>IF(MIS[[#This Row],[OrderSide]]="SELL",MIS[[#This Row],[VALUE]]-MIS[[#This Row],[LIVE_VALUE]],MIS[[#This Row],[LIVE_VALUE]]-MIS[[#This Row],[VALUE]])</f>
        <v>-877.5</v>
      </c>
      <c r="AH288" t="str" cm="1">
        <f t="array" ref="AH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8" t="str">
        <f>MIS[[#This Row],[TRADING SYMBOL]]</f>
        <v>NIFTY2552223700PE</v>
      </c>
      <c r="AJ288" t="str">
        <f>IF(RIGHT(MIS[[#This Row],[Main/Hedge]],4)="MAIN","MAIN","HEDGE")</f>
        <v>HEDGE</v>
      </c>
      <c r="AK288" t="str" cm="1">
        <f t="array" ref="AK288">_xlfn._xlws.FILTER(Table4[Column1],ISNUMBER(SEARCH(Table4[Column1],MIS[[#This Row],[OrderUniqueIdentifier]])),"")</f>
        <v>VWAP</v>
      </c>
    </row>
    <row r="289" spans="1:37" x14ac:dyDescent="0.25">
      <c r="A289" t="s">
        <v>71</v>
      </c>
      <c r="B289" t="s">
        <v>1265</v>
      </c>
      <c r="C289" t="s">
        <v>1269</v>
      </c>
      <c r="D289" t="s">
        <v>72</v>
      </c>
      <c r="E289" t="s">
        <v>123</v>
      </c>
      <c r="F289" t="s">
        <v>98</v>
      </c>
      <c r="G289" t="s">
        <v>74</v>
      </c>
      <c r="H289" t="s">
        <v>75</v>
      </c>
      <c r="I289" t="s">
        <v>76</v>
      </c>
      <c r="J289" t="s">
        <v>77</v>
      </c>
      <c r="K289">
        <v>40</v>
      </c>
      <c r="L289" t="s">
        <v>77</v>
      </c>
      <c r="M289" t="s">
        <v>78</v>
      </c>
      <c r="N289" t="s">
        <v>523</v>
      </c>
      <c r="O289" t="s">
        <v>468</v>
      </c>
      <c r="P289" t="s">
        <v>468</v>
      </c>
      <c r="Q289" t="s">
        <v>124</v>
      </c>
      <c r="R289" t="s">
        <v>79</v>
      </c>
      <c r="S289" t="s">
        <v>99</v>
      </c>
      <c r="T289" t="s">
        <v>125</v>
      </c>
      <c r="U289" t="s">
        <v>100</v>
      </c>
      <c r="V289" t="s">
        <v>80</v>
      </c>
      <c r="W289">
        <v>78500</v>
      </c>
      <c r="X289" t="s">
        <v>85</v>
      </c>
      <c r="Y289">
        <v>40</v>
      </c>
      <c r="Z289" t="s">
        <v>101</v>
      </c>
      <c r="AA289" t="s">
        <v>101</v>
      </c>
      <c r="AB289" t="s">
        <v>87</v>
      </c>
      <c r="AC289" t="s">
        <v>84</v>
      </c>
      <c r="AD289">
        <f>_xlfn.XLOOKUP(MIS[[#This Row],[TRADING SYMBOL]],[1]Sheet1!$D:$D,[1]Sheet1!$C:$C)</f>
        <v>11.6</v>
      </c>
      <c r="AE289">
        <f>MIS[[#This Row],[OrderAverageTradedPrice]]*MIS[[#This Row],[OrderQuantity]]</f>
        <v>816</v>
      </c>
      <c r="AF289">
        <f>MIS[[#This Row],[LTP]]*MIS[[#This Row],[OrderQuantity]]</f>
        <v>464</v>
      </c>
      <c r="AG289">
        <f>IF(MIS[[#This Row],[OrderSide]]="SELL",MIS[[#This Row],[VALUE]]-MIS[[#This Row],[LIVE_VALUE]],MIS[[#This Row],[LIVE_VALUE]]-MIS[[#This Row],[VALUE]])</f>
        <v>-352</v>
      </c>
      <c r="AH289" t="str" cm="1">
        <f t="array" ref="AH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9" t="str">
        <f>MIS[[#This Row],[TRADING SYMBOL]]</f>
        <v>SENSEX2552078500PE</v>
      </c>
      <c r="AJ289" t="str">
        <f>IF(RIGHT(MIS[[#This Row],[Main/Hedge]],4)="MAIN","MAIN","HEDGE")</f>
        <v>HEDGE</v>
      </c>
      <c r="AK289" t="str" cm="1">
        <f t="array" ref="AK289">_xlfn._xlws.FILTER(Table4[Column1],ISNUMBER(SEARCH(Table4[Column1],MIS[[#This Row],[OrderUniqueIdentifier]])),"")</f>
        <v>XYT</v>
      </c>
    </row>
    <row r="290" spans="1:37" x14ac:dyDescent="0.25">
      <c r="A290" t="s">
        <v>71</v>
      </c>
      <c r="B290" t="s">
        <v>1272</v>
      </c>
      <c r="C290" t="s">
        <v>1274</v>
      </c>
      <c r="D290" t="s">
        <v>72</v>
      </c>
      <c r="E290" t="s">
        <v>461</v>
      </c>
      <c r="F290" t="s">
        <v>73</v>
      </c>
      <c r="G290" t="s">
        <v>74</v>
      </c>
      <c r="H290" t="s">
        <v>75</v>
      </c>
      <c r="I290" t="s">
        <v>76</v>
      </c>
      <c r="J290" t="s">
        <v>77</v>
      </c>
      <c r="K290">
        <v>225</v>
      </c>
      <c r="L290" t="s">
        <v>77</v>
      </c>
      <c r="M290" t="s">
        <v>78</v>
      </c>
      <c r="N290" t="s">
        <v>153</v>
      </c>
      <c r="O290" t="s">
        <v>467</v>
      </c>
      <c r="P290" t="s">
        <v>468</v>
      </c>
      <c r="Q290" t="s">
        <v>462</v>
      </c>
      <c r="R290" t="s">
        <v>79</v>
      </c>
      <c r="S290" t="s">
        <v>24</v>
      </c>
      <c r="T290" t="s">
        <v>463</v>
      </c>
      <c r="U290" t="s">
        <v>43</v>
      </c>
      <c r="V290" t="s">
        <v>80</v>
      </c>
      <c r="W290">
        <v>23700</v>
      </c>
      <c r="X290" t="s">
        <v>85</v>
      </c>
      <c r="Y290">
        <v>225</v>
      </c>
      <c r="Z290" t="s">
        <v>471</v>
      </c>
      <c r="AA290" t="s">
        <v>101</v>
      </c>
      <c r="AB290" t="s">
        <v>87</v>
      </c>
      <c r="AC290" t="s">
        <v>84</v>
      </c>
      <c r="AD290">
        <f>_xlfn.XLOOKUP(MIS[[#This Row],[TRADING SYMBOL]],[1]Sheet1!$D:$D,[1]Sheet1!$C:$C)</f>
        <v>7.6</v>
      </c>
      <c r="AE290">
        <f>MIS[[#This Row],[OrderAverageTradedPrice]]*MIS[[#This Row],[OrderQuantity]]</f>
        <v>2587.5</v>
      </c>
      <c r="AF290">
        <f>MIS[[#This Row],[LTP]]*MIS[[#This Row],[OrderQuantity]]</f>
        <v>1710</v>
      </c>
      <c r="AG290">
        <f>IF(MIS[[#This Row],[OrderSide]]="SELL",MIS[[#This Row],[VALUE]]-MIS[[#This Row],[LIVE_VALUE]],MIS[[#This Row],[LIVE_VALUE]]-MIS[[#This Row],[VALUE]])</f>
        <v>-877.5</v>
      </c>
      <c r="AH290" t="str" cm="1">
        <f t="array" ref="AH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0" t="str">
        <f>MIS[[#This Row],[TRADING SYMBOL]]</f>
        <v>NIFTY2552223700PE</v>
      </c>
      <c r="AJ290" t="str">
        <f>IF(RIGHT(MIS[[#This Row],[Main/Hedge]],4)="MAIN","MAIN","HEDGE")</f>
        <v>HEDGE</v>
      </c>
      <c r="AK290" t="str" cm="1">
        <f t="array" ref="AK290">_xlfn._xlws.FILTER(Table4[Column1],ISNUMBER(SEARCH(Table4[Column1],MIS[[#This Row],[OrderUniqueIdentifier]])),"")</f>
        <v>VWAP</v>
      </c>
    </row>
    <row r="291" spans="1:37" x14ac:dyDescent="0.25">
      <c r="A291" t="s">
        <v>71</v>
      </c>
      <c r="B291" t="s">
        <v>1280</v>
      </c>
      <c r="C291" t="s">
        <v>1283</v>
      </c>
      <c r="D291" t="s">
        <v>72</v>
      </c>
      <c r="E291" t="s">
        <v>465</v>
      </c>
      <c r="F291" t="s">
        <v>98</v>
      </c>
      <c r="G291" t="s">
        <v>74</v>
      </c>
      <c r="H291" t="s">
        <v>75</v>
      </c>
      <c r="I291" t="s">
        <v>76</v>
      </c>
      <c r="J291" t="s">
        <v>77</v>
      </c>
      <c r="K291">
        <v>20</v>
      </c>
      <c r="L291" t="s">
        <v>77</v>
      </c>
      <c r="M291" t="s">
        <v>78</v>
      </c>
      <c r="N291" t="s">
        <v>466</v>
      </c>
      <c r="O291" t="s">
        <v>468</v>
      </c>
      <c r="P291" t="s">
        <v>468</v>
      </c>
      <c r="Q291" t="s">
        <v>469</v>
      </c>
      <c r="R291" t="s">
        <v>79</v>
      </c>
      <c r="S291" t="s">
        <v>99</v>
      </c>
      <c r="T291" t="s">
        <v>470</v>
      </c>
      <c r="U291" t="s">
        <v>100</v>
      </c>
      <c r="V291" t="s">
        <v>80</v>
      </c>
      <c r="W291">
        <v>85900</v>
      </c>
      <c r="X291" t="s">
        <v>81</v>
      </c>
      <c r="Y291">
        <v>20</v>
      </c>
      <c r="Z291" t="s">
        <v>101</v>
      </c>
      <c r="AA291" t="s">
        <v>101</v>
      </c>
      <c r="AB291" t="s">
        <v>83</v>
      </c>
      <c r="AC291" t="s">
        <v>84</v>
      </c>
      <c r="AD291">
        <f>_xlfn.XLOOKUP(MIS[[#This Row],[TRADING SYMBOL]],[1]Sheet1!$D:$D,[1]Sheet1!$C:$C)</f>
        <v>6.35</v>
      </c>
      <c r="AE291">
        <f>MIS[[#This Row],[OrderAverageTradedPrice]]*MIS[[#This Row],[OrderQuantity]]</f>
        <v>144</v>
      </c>
      <c r="AF291">
        <f>MIS[[#This Row],[LTP]]*MIS[[#This Row],[OrderQuantity]]</f>
        <v>127</v>
      </c>
      <c r="AG291">
        <f>IF(MIS[[#This Row],[OrderSide]]="SELL",MIS[[#This Row],[VALUE]]-MIS[[#This Row],[LIVE_VALUE]],MIS[[#This Row],[LIVE_VALUE]]-MIS[[#This Row],[VALUE]])</f>
        <v>-17</v>
      </c>
      <c r="AH291" t="str" cm="1">
        <f t="array" ref="AH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1" t="str">
        <f>MIS[[#This Row],[TRADING SYMBOL]]</f>
        <v>SENSEX2552085900CE</v>
      </c>
      <c r="AJ291" t="str">
        <f>IF(RIGHT(MIS[[#This Row],[Main/Hedge]],4)="MAIN","MAIN","HEDGE")</f>
        <v>HEDGE</v>
      </c>
      <c r="AK291" t="str" cm="1">
        <f t="array" ref="AK291">_xlfn._xlws.FILTER(Table4[Column1],ISNUMBER(SEARCH(Table4[Column1],MIS[[#This Row],[OrderUniqueIdentifier]])),"")</f>
        <v>XYT</v>
      </c>
    </row>
    <row r="292" spans="1:37" x14ac:dyDescent="0.25">
      <c r="A292" t="s">
        <v>71</v>
      </c>
      <c r="B292" t="s">
        <v>1288</v>
      </c>
      <c r="C292" t="s">
        <v>1291</v>
      </c>
      <c r="D292" t="s">
        <v>72</v>
      </c>
      <c r="E292" t="s">
        <v>465</v>
      </c>
      <c r="F292" t="s">
        <v>98</v>
      </c>
      <c r="G292" t="s">
        <v>74</v>
      </c>
      <c r="H292" t="s">
        <v>75</v>
      </c>
      <c r="I292" t="s">
        <v>76</v>
      </c>
      <c r="J292" t="s">
        <v>77</v>
      </c>
      <c r="K292">
        <v>60</v>
      </c>
      <c r="L292" t="s">
        <v>77</v>
      </c>
      <c r="M292" t="s">
        <v>78</v>
      </c>
      <c r="N292" t="s">
        <v>466</v>
      </c>
      <c r="O292" t="s">
        <v>467</v>
      </c>
      <c r="P292" t="s">
        <v>468</v>
      </c>
      <c r="Q292" t="s">
        <v>469</v>
      </c>
      <c r="R292" t="s">
        <v>79</v>
      </c>
      <c r="S292" t="s">
        <v>99</v>
      </c>
      <c r="T292" t="s">
        <v>470</v>
      </c>
      <c r="U292" t="s">
        <v>100</v>
      </c>
      <c r="V292" t="s">
        <v>80</v>
      </c>
      <c r="W292">
        <v>85900</v>
      </c>
      <c r="X292" t="s">
        <v>81</v>
      </c>
      <c r="Y292">
        <v>60</v>
      </c>
      <c r="Z292" t="s">
        <v>471</v>
      </c>
      <c r="AA292" t="s">
        <v>101</v>
      </c>
      <c r="AB292" t="s">
        <v>83</v>
      </c>
      <c r="AC292" t="s">
        <v>84</v>
      </c>
      <c r="AD292">
        <f>_xlfn.XLOOKUP(MIS[[#This Row],[TRADING SYMBOL]],[1]Sheet1!$D:$D,[1]Sheet1!$C:$C)</f>
        <v>6.35</v>
      </c>
      <c r="AE292">
        <f>MIS[[#This Row],[OrderAverageTradedPrice]]*MIS[[#This Row],[OrderQuantity]]</f>
        <v>432</v>
      </c>
      <c r="AF292">
        <f>MIS[[#This Row],[LTP]]*MIS[[#This Row],[OrderQuantity]]</f>
        <v>381</v>
      </c>
      <c r="AG292">
        <f>IF(MIS[[#This Row],[OrderSide]]="SELL",MIS[[#This Row],[VALUE]]-MIS[[#This Row],[LIVE_VALUE]],MIS[[#This Row],[LIVE_VALUE]]-MIS[[#This Row],[VALUE]])</f>
        <v>-51</v>
      </c>
      <c r="AH292" t="str" cm="1">
        <f t="array" ref="AH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2" t="str">
        <f>MIS[[#This Row],[TRADING SYMBOL]]</f>
        <v>SENSEX2552085900CE</v>
      </c>
      <c r="AJ292" t="str">
        <f>IF(RIGHT(MIS[[#This Row],[Main/Hedge]],4)="MAIN","MAIN","HEDGE")</f>
        <v>HEDGE</v>
      </c>
      <c r="AK292" t="str" cm="1">
        <f t="array" ref="AK292">_xlfn._xlws.FILTER(Table4[Column1],ISNUMBER(SEARCH(Table4[Column1],MIS[[#This Row],[OrderUniqueIdentifier]])),"")</f>
        <v>XYT</v>
      </c>
    </row>
    <row r="293" spans="1:37" x14ac:dyDescent="0.25">
      <c r="A293" t="s">
        <v>71</v>
      </c>
      <c r="B293" t="s">
        <v>1295</v>
      </c>
      <c r="C293" t="s">
        <v>1296</v>
      </c>
      <c r="D293" t="s">
        <v>72</v>
      </c>
      <c r="E293" t="s">
        <v>456</v>
      </c>
      <c r="F293" t="s">
        <v>73</v>
      </c>
      <c r="G293" t="s">
        <v>74</v>
      </c>
      <c r="H293" t="s">
        <v>75</v>
      </c>
      <c r="I293" t="s">
        <v>76</v>
      </c>
      <c r="J293" t="s">
        <v>77</v>
      </c>
      <c r="K293">
        <v>375</v>
      </c>
      <c r="L293" t="s">
        <v>77</v>
      </c>
      <c r="M293" t="s">
        <v>78</v>
      </c>
      <c r="N293" t="s">
        <v>145</v>
      </c>
      <c r="O293" t="s">
        <v>468</v>
      </c>
      <c r="P293" t="s">
        <v>468</v>
      </c>
      <c r="Q293" t="s">
        <v>458</v>
      </c>
      <c r="R293" t="s">
        <v>79</v>
      </c>
      <c r="S293" t="s">
        <v>24</v>
      </c>
      <c r="T293" t="s">
        <v>459</v>
      </c>
      <c r="U293" t="s">
        <v>43</v>
      </c>
      <c r="V293" t="s">
        <v>80</v>
      </c>
      <c r="W293">
        <v>26300</v>
      </c>
      <c r="X293" t="s">
        <v>81</v>
      </c>
      <c r="Y293">
        <v>375</v>
      </c>
      <c r="Z293" t="s">
        <v>101</v>
      </c>
      <c r="AA293" t="s">
        <v>101</v>
      </c>
      <c r="AB293" t="s">
        <v>83</v>
      </c>
      <c r="AC293" t="s">
        <v>84</v>
      </c>
      <c r="AD293">
        <f>_xlfn.XLOOKUP(MIS[[#This Row],[TRADING SYMBOL]],[1]Sheet1!$D:$D,[1]Sheet1!$C:$C)</f>
        <v>3.7</v>
      </c>
      <c r="AE293">
        <f>MIS[[#This Row],[OrderAverageTradedPrice]]*MIS[[#This Row],[OrderQuantity]]</f>
        <v>1331.25</v>
      </c>
      <c r="AF293">
        <f>MIS[[#This Row],[LTP]]*MIS[[#This Row],[OrderQuantity]]</f>
        <v>1387.5</v>
      </c>
      <c r="AG293">
        <f>IF(MIS[[#This Row],[OrderSide]]="SELL",MIS[[#This Row],[VALUE]]-MIS[[#This Row],[LIVE_VALUE]],MIS[[#This Row],[LIVE_VALUE]]-MIS[[#This Row],[VALUE]])</f>
        <v>56.25</v>
      </c>
      <c r="AH293" t="str" cm="1">
        <f t="array" ref="AH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3" t="str">
        <f>MIS[[#This Row],[TRADING SYMBOL]]</f>
        <v>NIFTY2552226300CE</v>
      </c>
      <c r="AJ293" t="str">
        <f>IF(RIGHT(MIS[[#This Row],[Main/Hedge]],4)="MAIN","MAIN","HEDGE")</f>
        <v>HEDGE</v>
      </c>
      <c r="AK293" t="str" cm="1">
        <f t="array" ref="AK293">_xlfn._xlws.FILTER(Table4[Column1],ISNUMBER(SEARCH(Table4[Column1],MIS[[#This Row],[OrderUniqueIdentifier]])),"")</f>
        <v>VWAP</v>
      </c>
    </row>
    <row r="294" spans="1:37" x14ac:dyDescent="0.25">
      <c r="A294" t="s">
        <v>71</v>
      </c>
      <c r="B294" t="s">
        <v>1295</v>
      </c>
      <c r="C294" t="s">
        <v>1299</v>
      </c>
      <c r="D294" t="s">
        <v>72</v>
      </c>
      <c r="E294" t="s">
        <v>123</v>
      </c>
      <c r="F294" t="s">
        <v>98</v>
      </c>
      <c r="G294" t="s">
        <v>74</v>
      </c>
      <c r="H294" t="s">
        <v>75</v>
      </c>
      <c r="I294" t="s">
        <v>76</v>
      </c>
      <c r="J294" t="s">
        <v>77</v>
      </c>
      <c r="K294">
        <v>40</v>
      </c>
      <c r="L294" t="s">
        <v>77</v>
      </c>
      <c r="M294" t="s">
        <v>78</v>
      </c>
      <c r="N294" t="s">
        <v>523</v>
      </c>
      <c r="O294" t="s">
        <v>467</v>
      </c>
      <c r="P294" t="s">
        <v>468</v>
      </c>
      <c r="Q294" t="s">
        <v>124</v>
      </c>
      <c r="R294" t="s">
        <v>79</v>
      </c>
      <c r="S294" t="s">
        <v>99</v>
      </c>
      <c r="T294" t="s">
        <v>125</v>
      </c>
      <c r="U294" t="s">
        <v>100</v>
      </c>
      <c r="V294" t="s">
        <v>80</v>
      </c>
      <c r="W294">
        <v>78500</v>
      </c>
      <c r="X294" t="s">
        <v>85</v>
      </c>
      <c r="Y294">
        <v>40</v>
      </c>
      <c r="Z294" t="s">
        <v>471</v>
      </c>
      <c r="AA294" t="s">
        <v>101</v>
      </c>
      <c r="AB294" t="s">
        <v>87</v>
      </c>
      <c r="AC294" t="s">
        <v>84</v>
      </c>
      <c r="AD294">
        <f>_xlfn.XLOOKUP(MIS[[#This Row],[TRADING SYMBOL]],[1]Sheet1!$D:$D,[1]Sheet1!$C:$C)</f>
        <v>11.6</v>
      </c>
      <c r="AE294">
        <f>MIS[[#This Row],[OrderAverageTradedPrice]]*MIS[[#This Row],[OrderQuantity]]</f>
        <v>816</v>
      </c>
      <c r="AF294">
        <f>MIS[[#This Row],[LTP]]*MIS[[#This Row],[OrderQuantity]]</f>
        <v>464</v>
      </c>
      <c r="AG294">
        <f>IF(MIS[[#This Row],[OrderSide]]="SELL",MIS[[#This Row],[VALUE]]-MIS[[#This Row],[LIVE_VALUE]],MIS[[#This Row],[LIVE_VALUE]]-MIS[[#This Row],[VALUE]])</f>
        <v>-352</v>
      </c>
      <c r="AH294" t="str" cm="1">
        <f t="array" ref="AH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4" t="str">
        <f>MIS[[#This Row],[TRADING SYMBOL]]</f>
        <v>SENSEX2552078500PE</v>
      </c>
      <c r="AJ294" t="str">
        <f>IF(RIGHT(MIS[[#This Row],[Main/Hedge]],4)="MAIN","MAIN","HEDGE")</f>
        <v>HEDGE</v>
      </c>
      <c r="AK294" t="str" cm="1">
        <f t="array" ref="AK294">_xlfn._xlws.FILTER(Table4[Column1],ISNUMBER(SEARCH(Table4[Column1],MIS[[#This Row],[OrderUniqueIdentifier]])),"")</f>
        <v>XYT</v>
      </c>
    </row>
    <row r="295" spans="1:37" x14ac:dyDescent="0.25">
      <c r="A295" t="s">
        <v>1555</v>
      </c>
      <c r="B295" t="s">
        <v>1657</v>
      </c>
      <c r="C295" t="s">
        <v>1659</v>
      </c>
      <c r="D295" t="s">
        <v>72</v>
      </c>
      <c r="E295" t="s">
        <v>501</v>
      </c>
      <c r="F295" t="s">
        <v>98</v>
      </c>
      <c r="G295" t="s">
        <v>74</v>
      </c>
      <c r="H295" t="s">
        <v>93</v>
      </c>
      <c r="I295" t="s">
        <v>76</v>
      </c>
      <c r="J295" t="s">
        <v>637</v>
      </c>
      <c r="K295">
        <v>80</v>
      </c>
      <c r="L295" t="s">
        <v>77</v>
      </c>
      <c r="M295" t="s">
        <v>78</v>
      </c>
      <c r="N295" t="s">
        <v>637</v>
      </c>
      <c r="O295" t="s">
        <v>467</v>
      </c>
      <c r="P295" t="s">
        <v>468</v>
      </c>
      <c r="Q295" t="s">
        <v>504</v>
      </c>
      <c r="R295" t="s">
        <v>79</v>
      </c>
      <c r="S295" t="s">
        <v>99</v>
      </c>
      <c r="T295" t="s">
        <v>505</v>
      </c>
      <c r="U295" t="s">
        <v>100</v>
      </c>
      <c r="V295" t="s">
        <v>80</v>
      </c>
      <c r="W295">
        <v>78400</v>
      </c>
      <c r="X295" t="s">
        <v>85</v>
      </c>
      <c r="Y295">
        <v>80</v>
      </c>
      <c r="Z295" t="s">
        <v>471</v>
      </c>
      <c r="AA295" t="s">
        <v>101</v>
      </c>
      <c r="AB295" t="s">
        <v>87</v>
      </c>
      <c r="AC295" t="s">
        <v>84</v>
      </c>
      <c r="AD295">
        <f>_xlfn.XLOOKUP(MIS[[#This Row],[TRADING SYMBOL]],[1]Sheet1!$D:$D,[1]Sheet1!$C:$C)</f>
        <v>11.1</v>
      </c>
      <c r="AE295">
        <f>MIS[[#This Row],[OrderAverageTradedPrice]]*MIS[[#This Row],[OrderQuantity]]</f>
        <v>1564</v>
      </c>
      <c r="AF295">
        <f>MIS[[#This Row],[LTP]]*MIS[[#This Row],[OrderQuantity]]</f>
        <v>888</v>
      </c>
      <c r="AG295">
        <f>IF(MIS[[#This Row],[OrderSide]]="SELL",MIS[[#This Row],[VALUE]]-MIS[[#This Row],[LIVE_VALUE]],MIS[[#This Row],[LIVE_VALUE]]-MIS[[#This Row],[VALUE]])</f>
        <v>-676</v>
      </c>
      <c r="AH295" t="str" cm="1">
        <f t="array" ref="AH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5" t="str">
        <f>MIS[[#This Row],[TRADING SYMBOL]]</f>
        <v>SENSEX2552078400PE</v>
      </c>
      <c r="AJ295" t="str">
        <f>IF(RIGHT(MIS[[#This Row],[Main/Hedge]],4)="MAIN","MAIN","HEDGE")</f>
        <v>HEDGE</v>
      </c>
      <c r="AK295" t="str" cm="1">
        <f t="array" ref="AK295">_xlfn._xlws.FILTER(Table4[Column1],ISNUMBER(SEARCH(Table4[Column1],MIS[[#This Row],[OrderUniqueIdentifier]])),"")</f>
        <v>XYT</v>
      </c>
    </row>
    <row r="296" spans="1:37" x14ac:dyDescent="0.25">
      <c r="A296" t="s">
        <v>1702</v>
      </c>
      <c r="B296" t="s">
        <v>1703</v>
      </c>
      <c r="C296" t="s">
        <v>1707</v>
      </c>
      <c r="D296" t="s">
        <v>72</v>
      </c>
      <c r="E296" t="s">
        <v>465</v>
      </c>
      <c r="F296" t="s">
        <v>98</v>
      </c>
      <c r="G296" t="s">
        <v>74</v>
      </c>
      <c r="H296" t="s">
        <v>93</v>
      </c>
      <c r="I296" t="s">
        <v>76</v>
      </c>
      <c r="J296" t="s">
        <v>466</v>
      </c>
      <c r="K296">
        <v>160</v>
      </c>
      <c r="L296" t="s">
        <v>77</v>
      </c>
      <c r="M296" t="s">
        <v>78</v>
      </c>
      <c r="N296" t="s">
        <v>466</v>
      </c>
      <c r="O296" t="s">
        <v>468</v>
      </c>
      <c r="P296" t="s">
        <v>468</v>
      </c>
      <c r="Q296" t="s">
        <v>469</v>
      </c>
      <c r="R296" t="s">
        <v>79</v>
      </c>
      <c r="S296" t="s">
        <v>99</v>
      </c>
      <c r="T296" t="s">
        <v>470</v>
      </c>
      <c r="U296" t="s">
        <v>100</v>
      </c>
      <c r="V296" t="s">
        <v>80</v>
      </c>
      <c r="W296">
        <v>85900</v>
      </c>
      <c r="X296" t="s">
        <v>81</v>
      </c>
      <c r="Y296">
        <v>160</v>
      </c>
      <c r="Z296" t="s">
        <v>101</v>
      </c>
      <c r="AA296" t="s">
        <v>101</v>
      </c>
      <c r="AB296" t="s">
        <v>83</v>
      </c>
      <c r="AC296" t="s">
        <v>84</v>
      </c>
      <c r="AD296">
        <f>_xlfn.XLOOKUP(MIS[[#This Row],[TRADING SYMBOL]],[1]Sheet1!$D:$D,[1]Sheet1!$C:$C)</f>
        <v>6.35</v>
      </c>
      <c r="AE296">
        <f>MIS[[#This Row],[OrderAverageTradedPrice]]*MIS[[#This Row],[OrderQuantity]]</f>
        <v>1152</v>
      </c>
      <c r="AF296">
        <f>MIS[[#This Row],[LTP]]*MIS[[#This Row],[OrderQuantity]]</f>
        <v>1016</v>
      </c>
      <c r="AG296">
        <f>IF(MIS[[#This Row],[OrderSide]]="SELL",MIS[[#This Row],[VALUE]]-MIS[[#This Row],[LIVE_VALUE]],MIS[[#This Row],[LIVE_VALUE]]-MIS[[#This Row],[VALUE]])</f>
        <v>-136</v>
      </c>
      <c r="AH296" t="str" cm="1">
        <f t="array" ref="AH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6" t="str">
        <f>MIS[[#This Row],[TRADING SYMBOL]]</f>
        <v>SENSEX2552085900CE</v>
      </c>
      <c r="AJ296" t="str">
        <f>IF(RIGHT(MIS[[#This Row],[Main/Hedge]],4)="MAIN","MAIN","HEDGE")</f>
        <v>HEDGE</v>
      </c>
      <c r="AK296" t="str" cm="1">
        <f t="array" ref="AK296">_xlfn._xlws.FILTER(Table4[Column1],ISNUMBER(SEARCH(Table4[Column1],MIS[[#This Row],[OrderUniqueIdentifier]])),"")</f>
        <v>XYT</v>
      </c>
    </row>
    <row r="297" spans="1:37" x14ac:dyDescent="0.25">
      <c r="A297" t="s">
        <v>1702</v>
      </c>
      <c r="B297" t="s">
        <v>1703</v>
      </c>
      <c r="C297" t="s">
        <v>1708</v>
      </c>
      <c r="D297" t="s">
        <v>72</v>
      </c>
      <c r="E297" t="s">
        <v>501</v>
      </c>
      <c r="F297" t="s">
        <v>98</v>
      </c>
      <c r="G297" t="s">
        <v>74</v>
      </c>
      <c r="H297" t="s">
        <v>93</v>
      </c>
      <c r="I297" t="s">
        <v>76</v>
      </c>
      <c r="J297" t="s">
        <v>1050</v>
      </c>
      <c r="K297">
        <v>160</v>
      </c>
      <c r="L297" t="s">
        <v>77</v>
      </c>
      <c r="M297" t="s">
        <v>78</v>
      </c>
      <c r="N297" t="s">
        <v>535</v>
      </c>
      <c r="O297" t="s">
        <v>468</v>
      </c>
      <c r="P297" t="s">
        <v>468</v>
      </c>
      <c r="Q297" t="s">
        <v>504</v>
      </c>
      <c r="R297" t="s">
        <v>79</v>
      </c>
      <c r="S297" t="s">
        <v>99</v>
      </c>
      <c r="T297" t="s">
        <v>505</v>
      </c>
      <c r="U297" t="s">
        <v>100</v>
      </c>
      <c r="V297" t="s">
        <v>80</v>
      </c>
      <c r="W297">
        <v>78400</v>
      </c>
      <c r="X297" t="s">
        <v>85</v>
      </c>
      <c r="Y297">
        <v>160</v>
      </c>
      <c r="Z297" t="s">
        <v>101</v>
      </c>
      <c r="AA297" t="s">
        <v>101</v>
      </c>
      <c r="AB297" t="s">
        <v>87</v>
      </c>
      <c r="AC297" t="s">
        <v>84</v>
      </c>
      <c r="AD297">
        <f>_xlfn.XLOOKUP(MIS[[#This Row],[TRADING SYMBOL]],[1]Sheet1!$D:$D,[1]Sheet1!$C:$C)</f>
        <v>11.1</v>
      </c>
      <c r="AE297">
        <f>MIS[[#This Row],[OrderAverageTradedPrice]]*MIS[[#This Row],[OrderQuantity]]</f>
        <v>3120</v>
      </c>
      <c r="AF297">
        <f>MIS[[#This Row],[LTP]]*MIS[[#This Row],[OrderQuantity]]</f>
        <v>1776</v>
      </c>
      <c r="AG297">
        <f>IF(MIS[[#This Row],[OrderSide]]="SELL",MIS[[#This Row],[VALUE]]-MIS[[#This Row],[LIVE_VALUE]],MIS[[#This Row],[LIVE_VALUE]]-MIS[[#This Row],[VALUE]])</f>
        <v>-1344</v>
      </c>
      <c r="AH297" t="str" cm="1">
        <f t="array" ref="AH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7" t="str">
        <f>MIS[[#This Row],[TRADING SYMBOL]]</f>
        <v>SENSEX2552078400PE</v>
      </c>
      <c r="AJ297" t="str">
        <f>IF(RIGHT(MIS[[#This Row],[Main/Hedge]],4)="MAIN","MAIN","HEDGE")</f>
        <v>HEDGE</v>
      </c>
      <c r="AK297" t="str" cm="1">
        <f t="array" ref="AK297">_xlfn._xlws.FILTER(Table4[Column1],ISNUMBER(SEARCH(Table4[Column1],MIS[[#This Row],[OrderUniqueIdentifier]])),"")</f>
        <v>XYT</v>
      </c>
    </row>
    <row r="298" spans="1:37" x14ac:dyDescent="0.25">
      <c r="A298" t="s">
        <v>71</v>
      </c>
      <c r="B298" t="s">
        <v>454</v>
      </c>
      <c r="C298" t="s">
        <v>455</v>
      </c>
      <c r="D298" t="s">
        <v>72</v>
      </c>
      <c r="E298" t="s">
        <v>456</v>
      </c>
      <c r="F298" t="s">
        <v>73</v>
      </c>
      <c r="G298" t="s">
        <v>74</v>
      </c>
      <c r="H298" t="s">
        <v>75</v>
      </c>
      <c r="I298" t="s">
        <v>76</v>
      </c>
      <c r="J298" t="s">
        <v>77</v>
      </c>
      <c r="K298">
        <v>225</v>
      </c>
      <c r="L298" t="s">
        <v>77</v>
      </c>
      <c r="M298" t="s">
        <v>78</v>
      </c>
      <c r="N298" t="s">
        <v>188</v>
      </c>
      <c r="O298" t="s">
        <v>457</v>
      </c>
      <c r="P298" t="s">
        <v>457</v>
      </c>
      <c r="Q298" t="s">
        <v>458</v>
      </c>
      <c r="R298" t="s">
        <v>79</v>
      </c>
      <c r="S298" t="s">
        <v>24</v>
      </c>
      <c r="T298" t="s">
        <v>459</v>
      </c>
      <c r="U298" t="s">
        <v>43</v>
      </c>
      <c r="V298" t="s">
        <v>80</v>
      </c>
      <c r="W298">
        <v>26300</v>
      </c>
      <c r="X298" t="s">
        <v>81</v>
      </c>
      <c r="Y298">
        <v>225</v>
      </c>
      <c r="Z298" t="s">
        <v>82</v>
      </c>
      <c r="AA298" t="s">
        <v>82</v>
      </c>
      <c r="AB298" t="s">
        <v>83</v>
      </c>
      <c r="AC298" t="s">
        <v>84</v>
      </c>
      <c r="AD298">
        <f>_xlfn.XLOOKUP(MIS[[#This Row],[TRADING SYMBOL]],[1]Sheet1!$D:$D,[1]Sheet1!$C:$C)</f>
        <v>3.7</v>
      </c>
      <c r="AE298">
        <f>MIS[[#This Row],[OrderAverageTradedPrice]]*MIS[[#This Row],[OrderQuantity]]</f>
        <v>787.5</v>
      </c>
      <c r="AF298">
        <f>MIS[[#This Row],[LTP]]*MIS[[#This Row],[OrderQuantity]]</f>
        <v>832.5</v>
      </c>
      <c r="AG298">
        <f>IF(MIS[[#This Row],[OrderSide]]="SELL",MIS[[#This Row],[VALUE]]-MIS[[#This Row],[LIVE_VALUE]],MIS[[#This Row],[LIVE_VALUE]]-MIS[[#This Row],[VALUE]])</f>
        <v>45</v>
      </c>
      <c r="AH298" t="str" cm="1">
        <f t="array" ref="AH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8" t="str">
        <f>MIS[[#This Row],[TRADING SYMBOL]]</f>
        <v>NIFTY2552226300CE</v>
      </c>
      <c r="AJ298" t="str">
        <f>IF(RIGHT(MIS[[#This Row],[Main/Hedge]],4)="MAIN","MAIN","HEDGE")</f>
        <v>HEDGE</v>
      </c>
      <c r="AK298" t="str" cm="1">
        <f t="array" ref="AK298">_xlfn._xlws.FILTER(Table4[Column1],ISNUMBER(SEARCH(Table4[Column1],MIS[[#This Row],[OrderUniqueIdentifier]])),"")</f>
        <v>VWAP</v>
      </c>
    </row>
    <row r="299" spans="1:37" x14ac:dyDescent="0.25">
      <c r="A299" t="s">
        <v>71</v>
      </c>
      <c r="B299" t="s">
        <v>454</v>
      </c>
      <c r="C299" t="s">
        <v>460</v>
      </c>
      <c r="D299" t="s">
        <v>72</v>
      </c>
      <c r="E299" t="s">
        <v>461</v>
      </c>
      <c r="F299" t="s">
        <v>73</v>
      </c>
      <c r="G299" t="s">
        <v>74</v>
      </c>
      <c r="H299" t="s">
        <v>75</v>
      </c>
      <c r="I299" t="s">
        <v>76</v>
      </c>
      <c r="J299" t="s">
        <v>77</v>
      </c>
      <c r="K299">
        <v>225</v>
      </c>
      <c r="L299" t="s">
        <v>77</v>
      </c>
      <c r="M299" t="s">
        <v>78</v>
      </c>
      <c r="N299" t="s">
        <v>153</v>
      </c>
      <c r="O299" t="s">
        <v>457</v>
      </c>
      <c r="P299" t="s">
        <v>457</v>
      </c>
      <c r="Q299" t="s">
        <v>462</v>
      </c>
      <c r="R299" t="s">
        <v>79</v>
      </c>
      <c r="S299" t="s">
        <v>24</v>
      </c>
      <c r="T299" t="s">
        <v>463</v>
      </c>
      <c r="U299" t="s">
        <v>43</v>
      </c>
      <c r="V299" t="s">
        <v>80</v>
      </c>
      <c r="W299">
        <v>23700</v>
      </c>
      <c r="X299" t="s">
        <v>85</v>
      </c>
      <c r="Y299">
        <v>225</v>
      </c>
      <c r="Z299" t="s">
        <v>82</v>
      </c>
      <c r="AA299" t="s">
        <v>82</v>
      </c>
      <c r="AB299" t="s">
        <v>87</v>
      </c>
      <c r="AC299" t="s">
        <v>84</v>
      </c>
      <c r="AD299">
        <f>_xlfn.XLOOKUP(MIS[[#This Row],[TRADING SYMBOL]],[1]Sheet1!$D:$D,[1]Sheet1!$C:$C)</f>
        <v>7.6</v>
      </c>
      <c r="AE299">
        <f>MIS[[#This Row],[OrderAverageTradedPrice]]*MIS[[#This Row],[OrderQuantity]]</f>
        <v>2587.5</v>
      </c>
      <c r="AF299">
        <f>MIS[[#This Row],[LTP]]*MIS[[#This Row],[OrderQuantity]]</f>
        <v>1710</v>
      </c>
      <c r="AG299">
        <f>IF(MIS[[#This Row],[OrderSide]]="SELL",MIS[[#This Row],[VALUE]]-MIS[[#This Row],[LIVE_VALUE]],MIS[[#This Row],[LIVE_VALUE]]-MIS[[#This Row],[VALUE]])</f>
        <v>-877.5</v>
      </c>
      <c r="AH299" t="str" cm="1">
        <f t="array" ref="AH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9" t="str">
        <f>MIS[[#This Row],[TRADING SYMBOL]]</f>
        <v>NIFTY2552223700PE</v>
      </c>
      <c r="AJ299" t="str">
        <f>IF(RIGHT(MIS[[#This Row],[Main/Hedge]],4)="MAIN","MAIN","HEDGE")</f>
        <v>HEDGE</v>
      </c>
      <c r="AK299" t="str" cm="1">
        <f t="array" ref="AK299">_xlfn._xlws.FILTER(Table4[Column1],ISNUMBER(SEARCH(Table4[Column1],MIS[[#This Row],[OrderUniqueIdentifier]])),"")</f>
        <v>VWAP</v>
      </c>
    </row>
    <row r="300" spans="1:37" x14ac:dyDescent="0.25">
      <c r="A300" t="s">
        <v>71</v>
      </c>
      <c r="B300" t="s">
        <v>482</v>
      </c>
      <c r="C300" t="s">
        <v>483</v>
      </c>
      <c r="D300" t="s">
        <v>72</v>
      </c>
      <c r="E300" t="s">
        <v>456</v>
      </c>
      <c r="F300" t="s">
        <v>73</v>
      </c>
      <c r="G300" t="s">
        <v>74</v>
      </c>
      <c r="H300" t="s">
        <v>75</v>
      </c>
      <c r="I300" t="s">
        <v>76</v>
      </c>
      <c r="J300" t="s">
        <v>77</v>
      </c>
      <c r="K300">
        <v>225</v>
      </c>
      <c r="L300" t="s">
        <v>77</v>
      </c>
      <c r="M300" t="s">
        <v>78</v>
      </c>
      <c r="N300" t="s">
        <v>188</v>
      </c>
      <c r="O300" t="s">
        <v>457</v>
      </c>
      <c r="P300" t="s">
        <v>457</v>
      </c>
      <c r="Q300" t="s">
        <v>458</v>
      </c>
      <c r="R300" t="s">
        <v>79</v>
      </c>
      <c r="S300" t="s">
        <v>24</v>
      </c>
      <c r="T300" t="s">
        <v>459</v>
      </c>
      <c r="U300" t="s">
        <v>43</v>
      </c>
      <c r="V300" t="s">
        <v>80</v>
      </c>
      <c r="W300">
        <v>26300</v>
      </c>
      <c r="X300" t="s">
        <v>81</v>
      </c>
      <c r="Y300">
        <v>225</v>
      </c>
      <c r="Z300" t="s">
        <v>82</v>
      </c>
      <c r="AA300" t="s">
        <v>82</v>
      </c>
      <c r="AB300" t="s">
        <v>83</v>
      </c>
      <c r="AC300" t="s">
        <v>84</v>
      </c>
      <c r="AD300">
        <f>_xlfn.XLOOKUP(MIS[[#This Row],[TRADING SYMBOL]],[1]Sheet1!$D:$D,[1]Sheet1!$C:$C)</f>
        <v>3.7</v>
      </c>
      <c r="AE300">
        <f>MIS[[#This Row],[OrderAverageTradedPrice]]*MIS[[#This Row],[OrderQuantity]]</f>
        <v>787.5</v>
      </c>
      <c r="AF300">
        <f>MIS[[#This Row],[LTP]]*MIS[[#This Row],[OrderQuantity]]</f>
        <v>832.5</v>
      </c>
      <c r="AG300">
        <f>IF(MIS[[#This Row],[OrderSide]]="SELL",MIS[[#This Row],[VALUE]]-MIS[[#This Row],[LIVE_VALUE]],MIS[[#This Row],[LIVE_VALUE]]-MIS[[#This Row],[VALUE]])</f>
        <v>45</v>
      </c>
      <c r="AH300" t="str" cm="1">
        <f t="array" ref="AH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" t="str">
        <f>MIS[[#This Row],[TRADING SYMBOL]]</f>
        <v>NIFTY2552226300CE</v>
      </c>
      <c r="AJ300" t="str">
        <f>IF(RIGHT(MIS[[#This Row],[Main/Hedge]],4)="MAIN","MAIN","HEDGE")</f>
        <v>HEDGE</v>
      </c>
      <c r="AK300" t="str" cm="1">
        <f t="array" ref="AK300">_xlfn._xlws.FILTER(Table4[Column1],ISNUMBER(SEARCH(Table4[Column1],MIS[[#This Row],[OrderUniqueIdentifier]])),"")</f>
        <v>VWAP</v>
      </c>
    </row>
    <row r="301" spans="1:37" x14ac:dyDescent="0.25">
      <c r="A301" t="s">
        <v>71</v>
      </c>
      <c r="B301" t="s">
        <v>482</v>
      </c>
      <c r="C301" t="s">
        <v>484</v>
      </c>
      <c r="D301" t="s">
        <v>72</v>
      </c>
      <c r="E301" t="s">
        <v>461</v>
      </c>
      <c r="F301" t="s">
        <v>73</v>
      </c>
      <c r="G301" t="s">
        <v>74</v>
      </c>
      <c r="H301" t="s">
        <v>75</v>
      </c>
      <c r="I301" t="s">
        <v>76</v>
      </c>
      <c r="J301" t="s">
        <v>77</v>
      </c>
      <c r="K301">
        <v>225</v>
      </c>
      <c r="L301" t="s">
        <v>77</v>
      </c>
      <c r="M301" t="s">
        <v>78</v>
      </c>
      <c r="N301" t="s">
        <v>153</v>
      </c>
      <c r="O301" t="s">
        <v>457</v>
      </c>
      <c r="P301" t="s">
        <v>457</v>
      </c>
      <c r="Q301" t="s">
        <v>462</v>
      </c>
      <c r="R301" t="s">
        <v>79</v>
      </c>
      <c r="S301" t="s">
        <v>24</v>
      </c>
      <c r="T301" t="s">
        <v>463</v>
      </c>
      <c r="U301" t="s">
        <v>43</v>
      </c>
      <c r="V301" t="s">
        <v>80</v>
      </c>
      <c r="W301">
        <v>23700</v>
      </c>
      <c r="X301" t="s">
        <v>85</v>
      </c>
      <c r="Y301">
        <v>225</v>
      </c>
      <c r="Z301" t="s">
        <v>82</v>
      </c>
      <c r="AA301" t="s">
        <v>82</v>
      </c>
      <c r="AB301" t="s">
        <v>87</v>
      </c>
      <c r="AC301" t="s">
        <v>84</v>
      </c>
      <c r="AD301">
        <f>_xlfn.XLOOKUP(MIS[[#This Row],[TRADING SYMBOL]],[1]Sheet1!$D:$D,[1]Sheet1!$C:$C)</f>
        <v>7.6</v>
      </c>
      <c r="AE301">
        <f>MIS[[#This Row],[OrderAverageTradedPrice]]*MIS[[#This Row],[OrderQuantity]]</f>
        <v>2587.5</v>
      </c>
      <c r="AF301">
        <f>MIS[[#This Row],[LTP]]*MIS[[#This Row],[OrderQuantity]]</f>
        <v>1710</v>
      </c>
      <c r="AG301">
        <f>IF(MIS[[#This Row],[OrderSide]]="SELL",MIS[[#This Row],[VALUE]]-MIS[[#This Row],[LIVE_VALUE]],MIS[[#This Row],[LIVE_VALUE]]-MIS[[#This Row],[VALUE]])</f>
        <v>-877.5</v>
      </c>
      <c r="AH301" t="str" cm="1">
        <f t="array" ref="AH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" t="str">
        <f>MIS[[#This Row],[TRADING SYMBOL]]</f>
        <v>NIFTY2552223700PE</v>
      </c>
      <c r="AJ301" t="str">
        <f>IF(RIGHT(MIS[[#This Row],[Main/Hedge]],4)="MAIN","MAIN","HEDGE")</f>
        <v>HEDGE</v>
      </c>
      <c r="AK301" t="str" cm="1">
        <f t="array" ref="AK301">_xlfn._xlws.FILTER(Table4[Column1],ISNUMBER(SEARCH(Table4[Column1],MIS[[#This Row],[OrderUniqueIdentifier]])),"")</f>
        <v>VWAP</v>
      </c>
    </row>
    <row r="302" spans="1:37" x14ac:dyDescent="0.25">
      <c r="A302" t="s">
        <v>71</v>
      </c>
      <c r="B302" t="s">
        <v>482</v>
      </c>
      <c r="C302" t="s">
        <v>486</v>
      </c>
      <c r="D302" t="s">
        <v>72</v>
      </c>
      <c r="E302" t="s">
        <v>123</v>
      </c>
      <c r="F302" t="s">
        <v>98</v>
      </c>
      <c r="G302" t="s">
        <v>74</v>
      </c>
      <c r="H302" t="s">
        <v>75</v>
      </c>
      <c r="I302" t="s">
        <v>76</v>
      </c>
      <c r="J302" t="s">
        <v>77</v>
      </c>
      <c r="K302">
        <v>40</v>
      </c>
      <c r="L302" t="s">
        <v>77</v>
      </c>
      <c r="M302" t="s">
        <v>78</v>
      </c>
      <c r="N302" t="s">
        <v>487</v>
      </c>
      <c r="O302" t="s">
        <v>457</v>
      </c>
      <c r="P302" t="s">
        <v>457</v>
      </c>
      <c r="Q302" t="s">
        <v>124</v>
      </c>
      <c r="R302" t="s">
        <v>79</v>
      </c>
      <c r="S302" t="s">
        <v>99</v>
      </c>
      <c r="T302" t="s">
        <v>125</v>
      </c>
      <c r="U302" t="s">
        <v>100</v>
      </c>
      <c r="V302" t="s">
        <v>80</v>
      </c>
      <c r="W302">
        <v>78500</v>
      </c>
      <c r="X302" t="s">
        <v>85</v>
      </c>
      <c r="Y302">
        <v>40</v>
      </c>
      <c r="Z302" t="s">
        <v>82</v>
      </c>
      <c r="AA302" t="s">
        <v>82</v>
      </c>
      <c r="AB302" t="s">
        <v>87</v>
      </c>
      <c r="AC302" t="s">
        <v>84</v>
      </c>
      <c r="AD302">
        <f>_xlfn.XLOOKUP(MIS[[#This Row],[TRADING SYMBOL]],[1]Sheet1!$D:$D,[1]Sheet1!$C:$C)</f>
        <v>11.6</v>
      </c>
      <c r="AE302">
        <f>MIS[[#This Row],[OrderAverageTradedPrice]]*MIS[[#This Row],[OrderQuantity]]</f>
        <v>814</v>
      </c>
      <c r="AF302">
        <f>MIS[[#This Row],[LTP]]*MIS[[#This Row],[OrderQuantity]]</f>
        <v>464</v>
      </c>
      <c r="AG302">
        <f>IF(MIS[[#This Row],[OrderSide]]="SELL",MIS[[#This Row],[VALUE]]-MIS[[#This Row],[LIVE_VALUE]],MIS[[#This Row],[LIVE_VALUE]]-MIS[[#This Row],[VALUE]])</f>
        <v>-350</v>
      </c>
      <c r="AH302" t="str" cm="1">
        <f t="array" ref="AH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2" t="str">
        <f>MIS[[#This Row],[TRADING SYMBOL]]</f>
        <v>SENSEX2552078500PE</v>
      </c>
      <c r="AJ302" t="str">
        <f>IF(RIGHT(MIS[[#This Row],[Main/Hedge]],4)="MAIN","MAIN","HEDGE")</f>
        <v>HEDGE</v>
      </c>
      <c r="AK302" t="str" cm="1">
        <f t="array" ref="AK302">_xlfn._xlws.FILTER(Table4[Column1],ISNUMBER(SEARCH(Table4[Column1],MIS[[#This Row],[OrderUniqueIdentifier]])),"")</f>
        <v>XYT</v>
      </c>
    </row>
    <row r="303" spans="1:37" x14ac:dyDescent="0.25">
      <c r="A303" t="s">
        <v>71</v>
      </c>
      <c r="B303" t="s">
        <v>515</v>
      </c>
      <c r="C303" t="s">
        <v>517</v>
      </c>
      <c r="D303" t="s">
        <v>72</v>
      </c>
      <c r="E303" t="s">
        <v>461</v>
      </c>
      <c r="F303" t="s">
        <v>73</v>
      </c>
      <c r="G303" t="s">
        <v>74</v>
      </c>
      <c r="H303" t="s">
        <v>75</v>
      </c>
      <c r="I303" t="s">
        <v>76</v>
      </c>
      <c r="J303" t="s">
        <v>77</v>
      </c>
      <c r="K303">
        <v>1050</v>
      </c>
      <c r="L303" t="s">
        <v>77</v>
      </c>
      <c r="M303" t="s">
        <v>78</v>
      </c>
      <c r="N303" t="s">
        <v>518</v>
      </c>
      <c r="O303" t="s">
        <v>457</v>
      </c>
      <c r="P303" t="s">
        <v>457</v>
      </c>
      <c r="Q303" t="s">
        <v>462</v>
      </c>
      <c r="R303" t="s">
        <v>79</v>
      </c>
      <c r="S303" t="s">
        <v>24</v>
      </c>
      <c r="T303" t="s">
        <v>463</v>
      </c>
      <c r="U303" t="s">
        <v>43</v>
      </c>
      <c r="V303" t="s">
        <v>80</v>
      </c>
      <c r="W303">
        <v>23700</v>
      </c>
      <c r="X303" t="s">
        <v>85</v>
      </c>
      <c r="Y303">
        <v>1050</v>
      </c>
      <c r="Z303" t="s">
        <v>82</v>
      </c>
      <c r="AA303" t="s">
        <v>82</v>
      </c>
      <c r="AB303" t="s">
        <v>87</v>
      </c>
      <c r="AC303" t="s">
        <v>84</v>
      </c>
      <c r="AD303">
        <f>_xlfn.XLOOKUP(MIS[[#This Row],[TRADING SYMBOL]],[1]Sheet1!$D:$D,[1]Sheet1!$C:$C)</f>
        <v>7.6</v>
      </c>
      <c r="AE303">
        <f>MIS[[#This Row],[OrderAverageTradedPrice]]*MIS[[#This Row],[OrderQuantity]]</f>
        <v>12022.5</v>
      </c>
      <c r="AF303">
        <f>MIS[[#This Row],[LTP]]*MIS[[#This Row],[OrderQuantity]]</f>
        <v>7980</v>
      </c>
      <c r="AG303">
        <f>IF(MIS[[#This Row],[OrderSide]]="SELL",MIS[[#This Row],[VALUE]]-MIS[[#This Row],[LIVE_VALUE]],MIS[[#This Row],[LIVE_VALUE]]-MIS[[#This Row],[VALUE]])</f>
        <v>-4042.5</v>
      </c>
      <c r="AH303" t="str" cm="1">
        <f t="array" ref="AH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" t="str">
        <f>MIS[[#This Row],[TRADING SYMBOL]]</f>
        <v>NIFTY2552223700PE</v>
      </c>
      <c r="AJ303" t="str">
        <f>IF(RIGHT(MIS[[#This Row],[Main/Hedge]],4)="MAIN","MAIN","HEDGE")</f>
        <v>HEDGE</v>
      </c>
      <c r="AK303" t="str" cm="1">
        <f t="array" ref="AK303">_xlfn._xlws.FILTER(Table4[Column1],ISNUMBER(SEARCH(Table4[Column1],MIS[[#This Row],[OrderUniqueIdentifier]])),"")</f>
        <v>VWAP</v>
      </c>
    </row>
    <row r="304" spans="1:37" x14ac:dyDescent="0.25">
      <c r="A304" t="s">
        <v>71</v>
      </c>
      <c r="B304" t="s">
        <v>540</v>
      </c>
      <c r="C304" t="s">
        <v>541</v>
      </c>
      <c r="D304" t="s">
        <v>72</v>
      </c>
      <c r="E304" t="s">
        <v>456</v>
      </c>
      <c r="F304" t="s">
        <v>73</v>
      </c>
      <c r="G304" t="s">
        <v>74</v>
      </c>
      <c r="H304" t="s">
        <v>75</v>
      </c>
      <c r="I304" t="s">
        <v>76</v>
      </c>
      <c r="J304" t="s">
        <v>77</v>
      </c>
      <c r="K304">
        <v>225</v>
      </c>
      <c r="L304" t="s">
        <v>77</v>
      </c>
      <c r="M304" t="s">
        <v>78</v>
      </c>
      <c r="N304" t="s">
        <v>188</v>
      </c>
      <c r="O304" t="s">
        <v>457</v>
      </c>
      <c r="P304" t="s">
        <v>457</v>
      </c>
      <c r="Q304" t="s">
        <v>458</v>
      </c>
      <c r="R304" t="s">
        <v>79</v>
      </c>
      <c r="S304" t="s">
        <v>24</v>
      </c>
      <c r="T304" t="s">
        <v>459</v>
      </c>
      <c r="U304" t="s">
        <v>43</v>
      </c>
      <c r="V304" t="s">
        <v>80</v>
      </c>
      <c r="W304">
        <v>26300</v>
      </c>
      <c r="X304" t="s">
        <v>81</v>
      </c>
      <c r="Y304">
        <v>225</v>
      </c>
      <c r="Z304" t="s">
        <v>82</v>
      </c>
      <c r="AA304" t="s">
        <v>82</v>
      </c>
      <c r="AB304" t="s">
        <v>83</v>
      </c>
      <c r="AC304" t="s">
        <v>84</v>
      </c>
      <c r="AD304">
        <f>_xlfn.XLOOKUP(MIS[[#This Row],[TRADING SYMBOL]],[1]Sheet1!$D:$D,[1]Sheet1!$C:$C)</f>
        <v>3.7</v>
      </c>
      <c r="AE304">
        <f>MIS[[#This Row],[OrderAverageTradedPrice]]*MIS[[#This Row],[OrderQuantity]]</f>
        <v>787.5</v>
      </c>
      <c r="AF304">
        <f>MIS[[#This Row],[LTP]]*MIS[[#This Row],[OrderQuantity]]</f>
        <v>832.5</v>
      </c>
      <c r="AG304">
        <f>IF(MIS[[#This Row],[OrderSide]]="SELL",MIS[[#This Row],[VALUE]]-MIS[[#This Row],[LIVE_VALUE]],MIS[[#This Row],[LIVE_VALUE]]-MIS[[#This Row],[VALUE]])</f>
        <v>45</v>
      </c>
      <c r="AH304" t="str" cm="1">
        <f t="array" ref="AH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" t="str">
        <f>MIS[[#This Row],[TRADING SYMBOL]]</f>
        <v>NIFTY2552226300CE</v>
      </c>
      <c r="AJ304" t="str">
        <f>IF(RIGHT(MIS[[#This Row],[Main/Hedge]],4)="MAIN","MAIN","HEDGE")</f>
        <v>HEDGE</v>
      </c>
      <c r="AK304" t="str" cm="1">
        <f t="array" ref="AK304">_xlfn._xlws.FILTER(Table4[Column1],ISNUMBER(SEARCH(Table4[Column1],MIS[[#This Row],[OrderUniqueIdentifier]])),"")</f>
        <v>VWAP</v>
      </c>
    </row>
    <row r="305" spans="1:37" x14ac:dyDescent="0.25">
      <c r="A305" t="s">
        <v>71</v>
      </c>
      <c r="B305" t="s">
        <v>540</v>
      </c>
      <c r="C305" t="s">
        <v>543</v>
      </c>
      <c r="D305" t="s">
        <v>72</v>
      </c>
      <c r="E305" t="s">
        <v>465</v>
      </c>
      <c r="F305" t="s">
        <v>98</v>
      </c>
      <c r="G305" t="s">
        <v>74</v>
      </c>
      <c r="H305" t="s">
        <v>75</v>
      </c>
      <c r="I305" t="s">
        <v>76</v>
      </c>
      <c r="J305" t="s">
        <v>77</v>
      </c>
      <c r="K305">
        <v>40</v>
      </c>
      <c r="L305" t="s">
        <v>77</v>
      </c>
      <c r="M305" t="s">
        <v>78</v>
      </c>
      <c r="N305" t="s">
        <v>466</v>
      </c>
      <c r="O305" t="s">
        <v>468</v>
      </c>
      <c r="P305" t="s">
        <v>457</v>
      </c>
      <c r="Q305" t="s">
        <v>469</v>
      </c>
      <c r="R305" t="s">
        <v>79</v>
      </c>
      <c r="S305" t="s">
        <v>99</v>
      </c>
      <c r="T305" t="s">
        <v>470</v>
      </c>
      <c r="U305" t="s">
        <v>100</v>
      </c>
      <c r="V305" t="s">
        <v>80</v>
      </c>
      <c r="W305">
        <v>85900</v>
      </c>
      <c r="X305" t="s">
        <v>81</v>
      </c>
      <c r="Y305">
        <v>40</v>
      </c>
      <c r="Z305" t="s">
        <v>101</v>
      </c>
      <c r="AA305" t="s">
        <v>82</v>
      </c>
      <c r="AB305" t="s">
        <v>83</v>
      </c>
      <c r="AC305" t="s">
        <v>84</v>
      </c>
      <c r="AD305">
        <f>_xlfn.XLOOKUP(MIS[[#This Row],[TRADING SYMBOL]],[1]Sheet1!$D:$D,[1]Sheet1!$C:$C)</f>
        <v>6.35</v>
      </c>
      <c r="AE305">
        <f>MIS[[#This Row],[OrderAverageTradedPrice]]*MIS[[#This Row],[OrderQuantity]]</f>
        <v>288</v>
      </c>
      <c r="AF305">
        <f>MIS[[#This Row],[LTP]]*MIS[[#This Row],[OrderQuantity]]</f>
        <v>254</v>
      </c>
      <c r="AG305">
        <f>IF(MIS[[#This Row],[OrderSide]]="SELL",MIS[[#This Row],[VALUE]]-MIS[[#This Row],[LIVE_VALUE]],MIS[[#This Row],[LIVE_VALUE]]-MIS[[#This Row],[VALUE]])</f>
        <v>-34</v>
      </c>
      <c r="AH305" t="str" cm="1">
        <f t="array" ref="AH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5" t="str">
        <f>MIS[[#This Row],[TRADING SYMBOL]]</f>
        <v>SENSEX2552085900CE</v>
      </c>
      <c r="AJ305" t="str">
        <f>IF(RIGHT(MIS[[#This Row],[Main/Hedge]],4)="MAIN","MAIN","HEDGE")</f>
        <v>HEDGE</v>
      </c>
      <c r="AK305" t="str" cm="1">
        <f t="array" ref="AK305">_xlfn._xlws.FILTER(Table4[Column1],ISNUMBER(SEARCH(Table4[Column1],MIS[[#This Row],[OrderUniqueIdentifier]])),"")</f>
        <v>XYT</v>
      </c>
    </row>
    <row r="306" spans="1:37" x14ac:dyDescent="0.25">
      <c r="A306" t="s">
        <v>71</v>
      </c>
      <c r="B306" t="s">
        <v>540</v>
      </c>
      <c r="C306" t="s">
        <v>544</v>
      </c>
      <c r="D306" t="s">
        <v>72</v>
      </c>
      <c r="E306" t="s">
        <v>123</v>
      </c>
      <c r="F306" t="s">
        <v>98</v>
      </c>
      <c r="G306" t="s">
        <v>74</v>
      </c>
      <c r="H306" t="s">
        <v>75</v>
      </c>
      <c r="I306" t="s">
        <v>76</v>
      </c>
      <c r="J306" t="s">
        <v>77</v>
      </c>
      <c r="K306">
        <v>40</v>
      </c>
      <c r="L306" t="s">
        <v>77</v>
      </c>
      <c r="M306" t="s">
        <v>78</v>
      </c>
      <c r="N306" t="s">
        <v>545</v>
      </c>
      <c r="O306" t="s">
        <v>457</v>
      </c>
      <c r="P306" t="s">
        <v>457</v>
      </c>
      <c r="Q306" t="s">
        <v>124</v>
      </c>
      <c r="R306" t="s">
        <v>79</v>
      </c>
      <c r="S306" t="s">
        <v>99</v>
      </c>
      <c r="T306" t="s">
        <v>125</v>
      </c>
      <c r="U306" t="s">
        <v>100</v>
      </c>
      <c r="V306" t="s">
        <v>80</v>
      </c>
      <c r="W306">
        <v>78500</v>
      </c>
      <c r="X306" t="s">
        <v>85</v>
      </c>
      <c r="Y306">
        <v>40</v>
      </c>
      <c r="Z306" t="s">
        <v>82</v>
      </c>
      <c r="AA306" t="s">
        <v>82</v>
      </c>
      <c r="AB306" t="s">
        <v>87</v>
      </c>
      <c r="AC306" t="s">
        <v>84</v>
      </c>
      <c r="AD306">
        <f>_xlfn.XLOOKUP(MIS[[#This Row],[TRADING SYMBOL]],[1]Sheet1!$D:$D,[1]Sheet1!$C:$C)</f>
        <v>11.6</v>
      </c>
      <c r="AE306">
        <f>MIS[[#This Row],[OrderAverageTradedPrice]]*MIS[[#This Row],[OrderQuantity]]</f>
        <v>812</v>
      </c>
      <c r="AF306">
        <f>MIS[[#This Row],[LTP]]*MIS[[#This Row],[OrderQuantity]]</f>
        <v>464</v>
      </c>
      <c r="AG306">
        <f>IF(MIS[[#This Row],[OrderSide]]="SELL",MIS[[#This Row],[VALUE]]-MIS[[#This Row],[LIVE_VALUE]],MIS[[#This Row],[LIVE_VALUE]]-MIS[[#This Row],[VALUE]])</f>
        <v>-348</v>
      </c>
      <c r="AH306" t="str" cm="1">
        <f t="array" ref="AH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6" t="str">
        <f>MIS[[#This Row],[TRADING SYMBOL]]</f>
        <v>SENSEX2552078500PE</v>
      </c>
      <c r="AJ306" t="str">
        <f>IF(RIGHT(MIS[[#This Row],[Main/Hedge]],4)="MAIN","MAIN","HEDGE")</f>
        <v>HEDGE</v>
      </c>
      <c r="AK306" t="str" cm="1">
        <f t="array" ref="AK306">_xlfn._xlws.FILTER(Table4[Column1],ISNUMBER(SEARCH(Table4[Column1],MIS[[#This Row],[OrderUniqueIdentifier]])),"")</f>
        <v>XYT</v>
      </c>
    </row>
    <row r="307" spans="1:37" x14ac:dyDescent="0.25">
      <c r="A307" t="s">
        <v>71</v>
      </c>
      <c r="B307" t="s">
        <v>550</v>
      </c>
      <c r="C307" t="s">
        <v>552</v>
      </c>
      <c r="D307" t="s">
        <v>72</v>
      </c>
      <c r="E307" t="s">
        <v>461</v>
      </c>
      <c r="F307" t="s">
        <v>73</v>
      </c>
      <c r="G307" t="s">
        <v>74</v>
      </c>
      <c r="H307" t="s">
        <v>75</v>
      </c>
      <c r="I307" t="s">
        <v>76</v>
      </c>
      <c r="J307" t="s">
        <v>77</v>
      </c>
      <c r="K307">
        <v>150</v>
      </c>
      <c r="L307" t="s">
        <v>77</v>
      </c>
      <c r="M307" t="s">
        <v>78</v>
      </c>
      <c r="N307" t="s">
        <v>153</v>
      </c>
      <c r="O307" t="s">
        <v>457</v>
      </c>
      <c r="P307" t="s">
        <v>457</v>
      </c>
      <c r="Q307" t="s">
        <v>462</v>
      </c>
      <c r="R307" t="s">
        <v>79</v>
      </c>
      <c r="S307" t="s">
        <v>24</v>
      </c>
      <c r="T307" t="s">
        <v>463</v>
      </c>
      <c r="U307" t="s">
        <v>43</v>
      </c>
      <c r="V307" t="s">
        <v>80</v>
      </c>
      <c r="W307">
        <v>23700</v>
      </c>
      <c r="X307" t="s">
        <v>85</v>
      </c>
      <c r="Y307">
        <v>150</v>
      </c>
      <c r="Z307" t="s">
        <v>82</v>
      </c>
      <c r="AA307" t="s">
        <v>82</v>
      </c>
      <c r="AB307" t="s">
        <v>87</v>
      </c>
      <c r="AC307" t="s">
        <v>84</v>
      </c>
      <c r="AD307">
        <f>_xlfn.XLOOKUP(MIS[[#This Row],[TRADING SYMBOL]],[1]Sheet1!$D:$D,[1]Sheet1!$C:$C)</f>
        <v>7.6</v>
      </c>
      <c r="AE307">
        <f>MIS[[#This Row],[OrderAverageTradedPrice]]*MIS[[#This Row],[OrderQuantity]]</f>
        <v>1725</v>
      </c>
      <c r="AF307">
        <f>MIS[[#This Row],[LTP]]*MIS[[#This Row],[OrderQuantity]]</f>
        <v>1140</v>
      </c>
      <c r="AG307">
        <f>IF(MIS[[#This Row],[OrderSide]]="SELL",MIS[[#This Row],[VALUE]]-MIS[[#This Row],[LIVE_VALUE]],MIS[[#This Row],[LIVE_VALUE]]-MIS[[#This Row],[VALUE]])</f>
        <v>-585</v>
      </c>
      <c r="AH307" t="str" cm="1">
        <f t="array" ref="AH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" t="str">
        <f>MIS[[#This Row],[TRADING SYMBOL]]</f>
        <v>NIFTY2552223700PE</v>
      </c>
      <c r="AJ307" t="str">
        <f>IF(RIGHT(MIS[[#This Row],[Main/Hedge]],4)="MAIN","MAIN","HEDGE")</f>
        <v>HEDGE</v>
      </c>
      <c r="AK307" t="str" cm="1">
        <f t="array" ref="AK307">_xlfn._xlws.FILTER(Table4[Column1],ISNUMBER(SEARCH(Table4[Column1],MIS[[#This Row],[OrderUniqueIdentifier]])),"")</f>
        <v>VWAP</v>
      </c>
    </row>
    <row r="308" spans="1:37" x14ac:dyDescent="0.25">
      <c r="A308" t="s">
        <v>71</v>
      </c>
      <c r="B308" t="s">
        <v>550</v>
      </c>
      <c r="C308" t="s">
        <v>554</v>
      </c>
      <c r="D308" t="s">
        <v>72</v>
      </c>
      <c r="E308" t="s">
        <v>123</v>
      </c>
      <c r="F308" t="s">
        <v>98</v>
      </c>
      <c r="G308" t="s">
        <v>74</v>
      </c>
      <c r="H308" t="s">
        <v>75</v>
      </c>
      <c r="I308" t="s">
        <v>76</v>
      </c>
      <c r="J308" t="s">
        <v>77</v>
      </c>
      <c r="K308">
        <v>20</v>
      </c>
      <c r="L308" t="s">
        <v>77</v>
      </c>
      <c r="M308" t="s">
        <v>78</v>
      </c>
      <c r="N308" t="s">
        <v>545</v>
      </c>
      <c r="O308" t="s">
        <v>468</v>
      </c>
      <c r="P308" t="s">
        <v>457</v>
      </c>
      <c r="Q308" t="s">
        <v>124</v>
      </c>
      <c r="R308" t="s">
        <v>79</v>
      </c>
      <c r="S308" t="s">
        <v>99</v>
      </c>
      <c r="T308" t="s">
        <v>125</v>
      </c>
      <c r="U308" t="s">
        <v>100</v>
      </c>
      <c r="V308" t="s">
        <v>80</v>
      </c>
      <c r="W308">
        <v>78500</v>
      </c>
      <c r="X308" t="s">
        <v>85</v>
      </c>
      <c r="Y308">
        <v>20</v>
      </c>
      <c r="Z308" t="s">
        <v>101</v>
      </c>
      <c r="AA308" t="s">
        <v>82</v>
      </c>
      <c r="AB308" t="s">
        <v>87</v>
      </c>
      <c r="AC308" t="s">
        <v>84</v>
      </c>
      <c r="AD308">
        <f>_xlfn.XLOOKUP(MIS[[#This Row],[TRADING SYMBOL]],[1]Sheet1!$D:$D,[1]Sheet1!$C:$C)</f>
        <v>11.6</v>
      </c>
      <c r="AE308">
        <f>MIS[[#This Row],[OrderAverageTradedPrice]]*MIS[[#This Row],[OrderQuantity]]</f>
        <v>406</v>
      </c>
      <c r="AF308">
        <f>MIS[[#This Row],[LTP]]*MIS[[#This Row],[OrderQuantity]]</f>
        <v>232</v>
      </c>
      <c r="AG308">
        <f>IF(MIS[[#This Row],[OrderSide]]="SELL",MIS[[#This Row],[VALUE]]-MIS[[#This Row],[LIVE_VALUE]],MIS[[#This Row],[LIVE_VALUE]]-MIS[[#This Row],[VALUE]])</f>
        <v>-174</v>
      </c>
      <c r="AH308" t="str" cm="1">
        <f t="array" ref="AH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8" t="str">
        <f>MIS[[#This Row],[TRADING SYMBOL]]</f>
        <v>SENSEX2552078500PE</v>
      </c>
      <c r="AJ308" t="str">
        <f>IF(RIGHT(MIS[[#This Row],[Main/Hedge]],4)="MAIN","MAIN","HEDGE")</f>
        <v>HEDGE</v>
      </c>
      <c r="AK308" t="str" cm="1">
        <f t="array" ref="AK308">_xlfn._xlws.FILTER(Table4[Column1],ISNUMBER(SEARCH(Table4[Column1],MIS[[#This Row],[OrderUniqueIdentifier]])),"")</f>
        <v>XYT</v>
      </c>
    </row>
    <row r="309" spans="1:37" x14ac:dyDescent="0.25">
      <c r="A309" t="s">
        <v>71</v>
      </c>
      <c r="B309" t="s">
        <v>558</v>
      </c>
      <c r="C309" t="s">
        <v>559</v>
      </c>
      <c r="D309" t="s">
        <v>72</v>
      </c>
      <c r="E309" t="s">
        <v>456</v>
      </c>
      <c r="F309" t="s">
        <v>73</v>
      </c>
      <c r="G309" t="s">
        <v>74</v>
      </c>
      <c r="H309" t="s">
        <v>75</v>
      </c>
      <c r="I309" t="s">
        <v>76</v>
      </c>
      <c r="J309" t="s">
        <v>77</v>
      </c>
      <c r="K309">
        <v>225</v>
      </c>
      <c r="L309" t="s">
        <v>77</v>
      </c>
      <c r="M309" t="s">
        <v>78</v>
      </c>
      <c r="N309" t="s">
        <v>188</v>
      </c>
      <c r="O309" t="s">
        <v>457</v>
      </c>
      <c r="P309" t="s">
        <v>457</v>
      </c>
      <c r="Q309" t="s">
        <v>458</v>
      </c>
      <c r="R309" t="s">
        <v>79</v>
      </c>
      <c r="S309" t="s">
        <v>24</v>
      </c>
      <c r="T309" t="s">
        <v>459</v>
      </c>
      <c r="U309" t="s">
        <v>43</v>
      </c>
      <c r="V309" t="s">
        <v>80</v>
      </c>
      <c r="W309">
        <v>26300</v>
      </c>
      <c r="X309" t="s">
        <v>81</v>
      </c>
      <c r="Y309">
        <v>225</v>
      </c>
      <c r="Z309" t="s">
        <v>82</v>
      </c>
      <c r="AA309" t="s">
        <v>82</v>
      </c>
      <c r="AB309" t="s">
        <v>83</v>
      </c>
      <c r="AC309" t="s">
        <v>84</v>
      </c>
      <c r="AD309">
        <f>_xlfn.XLOOKUP(MIS[[#This Row],[TRADING SYMBOL]],[1]Sheet1!$D:$D,[1]Sheet1!$C:$C)</f>
        <v>3.7</v>
      </c>
      <c r="AE309">
        <f>MIS[[#This Row],[OrderAverageTradedPrice]]*MIS[[#This Row],[OrderQuantity]]</f>
        <v>787.5</v>
      </c>
      <c r="AF309">
        <f>MIS[[#This Row],[LTP]]*MIS[[#This Row],[OrderQuantity]]</f>
        <v>832.5</v>
      </c>
      <c r="AG309">
        <f>IF(MIS[[#This Row],[OrderSide]]="SELL",MIS[[#This Row],[VALUE]]-MIS[[#This Row],[LIVE_VALUE]],MIS[[#This Row],[LIVE_VALUE]]-MIS[[#This Row],[VALUE]])</f>
        <v>45</v>
      </c>
      <c r="AH309" t="str" cm="1">
        <f t="array" ref="AH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" t="str">
        <f>MIS[[#This Row],[TRADING SYMBOL]]</f>
        <v>NIFTY2552226300CE</v>
      </c>
      <c r="AJ309" t="str">
        <f>IF(RIGHT(MIS[[#This Row],[Main/Hedge]],4)="MAIN","MAIN","HEDGE")</f>
        <v>HEDGE</v>
      </c>
      <c r="AK309" t="str" cm="1">
        <f t="array" ref="AK309">_xlfn._xlws.FILTER(Table4[Column1],ISNUMBER(SEARCH(Table4[Column1],MIS[[#This Row],[OrderUniqueIdentifier]])),"")</f>
        <v>VWAP</v>
      </c>
    </row>
    <row r="310" spans="1:37" x14ac:dyDescent="0.25">
      <c r="A310" t="s">
        <v>71</v>
      </c>
      <c r="B310" t="s">
        <v>566</v>
      </c>
      <c r="C310" t="s">
        <v>567</v>
      </c>
      <c r="D310" t="s">
        <v>72</v>
      </c>
      <c r="E310" t="s">
        <v>465</v>
      </c>
      <c r="F310" t="s">
        <v>98</v>
      </c>
      <c r="G310" t="s">
        <v>74</v>
      </c>
      <c r="H310" t="s">
        <v>75</v>
      </c>
      <c r="I310" t="s">
        <v>76</v>
      </c>
      <c r="J310" t="s">
        <v>77</v>
      </c>
      <c r="K310">
        <v>20</v>
      </c>
      <c r="L310" t="s">
        <v>77</v>
      </c>
      <c r="M310" t="s">
        <v>78</v>
      </c>
      <c r="N310" t="s">
        <v>533</v>
      </c>
      <c r="O310" t="s">
        <v>468</v>
      </c>
      <c r="P310" t="s">
        <v>457</v>
      </c>
      <c r="Q310" t="s">
        <v>469</v>
      </c>
      <c r="R310" t="s">
        <v>79</v>
      </c>
      <c r="S310" t="s">
        <v>99</v>
      </c>
      <c r="T310" t="s">
        <v>470</v>
      </c>
      <c r="U310" t="s">
        <v>100</v>
      </c>
      <c r="V310" t="s">
        <v>80</v>
      </c>
      <c r="W310">
        <v>85900</v>
      </c>
      <c r="X310" t="s">
        <v>81</v>
      </c>
      <c r="Y310">
        <v>20</v>
      </c>
      <c r="Z310" t="s">
        <v>101</v>
      </c>
      <c r="AA310" t="s">
        <v>82</v>
      </c>
      <c r="AB310" t="s">
        <v>83</v>
      </c>
      <c r="AC310" t="s">
        <v>84</v>
      </c>
      <c r="AD310">
        <f>_xlfn.XLOOKUP(MIS[[#This Row],[TRADING SYMBOL]],[1]Sheet1!$D:$D,[1]Sheet1!$C:$C)</f>
        <v>6.35</v>
      </c>
      <c r="AE310">
        <f>MIS[[#This Row],[OrderAverageTradedPrice]]*MIS[[#This Row],[OrderQuantity]]</f>
        <v>145</v>
      </c>
      <c r="AF310">
        <f>MIS[[#This Row],[LTP]]*MIS[[#This Row],[OrderQuantity]]</f>
        <v>127</v>
      </c>
      <c r="AG310">
        <f>IF(MIS[[#This Row],[OrderSide]]="SELL",MIS[[#This Row],[VALUE]]-MIS[[#This Row],[LIVE_VALUE]],MIS[[#This Row],[LIVE_VALUE]]-MIS[[#This Row],[VALUE]])</f>
        <v>-18</v>
      </c>
      <c r="AH310" t="str" cm="1">
        <f t="array" ref="AH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0" t="str">
        <f>MIS[[#This Row],[TRADING SYMBOL]]</f>
        <v>SENSEX2552085900CE</v>
      </c>
      <c r="AJ310" t="str">
        <f>IF(RIGHT(MIS[[#This Row],[Main/Hedge]],4)="MAIN","MAIN","HEDGE")</f>
        <v>HEDGE</v>
      </c>
      <c r="AK310" t="str" cm="1">
        <f t="array" ref="AK310">_xlfn._xlws.FILTER(Table4[Column1],ISNUMBER(SEARCH(Table4[Column1],MIS[[#This Row],[OrderUniqueIdentifier]])),"")</f>
        <v>XYT</v>
      </c>
    </row>
    <row r="311" spans="1:37" x14ac:dyDescent="0.25">
      <c r="A311" t="s">
        <v>71</v>
      </c>
      <c r="B311" t="s">
        <v>566</v>
      </c>
      <c r="C311" t="s">
        <v>573</v>
      </c>
      <c r="D311" t="s">
        <v>72</v>
      </c>
      <c r="E311" t="s">
        <v>456</v>
      </c>
      <c r="F311" t="s">
        <v>73</v>
      </c>
      <c r="G311" t="s">
        <v>74</v>
      </c>
      <c r="H311" t="s">
        <v>75</v>
      </c>
      <c r="I311" t="s">
        <v>76</v>
      </c>
      <c r="J311" t="s">
        <v>77</v>
      </c>
      <c r="K311">
        <v>75</v>
      </c>
      <c r="L311" t="s">
        <v>77</v>
      </c>
      <c r="M311" t="s">
        <v>78</v>
      </c>
      <c r="N311" t="s">
        <v>188</v>
      </c>
      <c r="O311" t="s">
        <v>457</v>
      </c>
      <c r="P311" t="s">
        <v>457</v>
      </c>
      <c r="Q311" t="s">
        <v>458</v>
      </c>
      <c r="R311" t="s">
        <v>79</v>
      </c>
      <c r="S311" t="s">
        <v>24</v>
      </c>
      <c r="T311" t="s">
        <v>459</v>
      </c>
      <c r="U311" t="s">
        <v>43</v>
      </c>
      <c r="V311" t="s">
        <v>80</v>
      </c>
      <c r="W311">
        <v>26300</v>
      </c>
      <c r="X311" t="s">
        <v>81</v>
      </c>
      <c r="Y311">
        <v>75</v>
      </c>
      <c r="Z311" t="s">
        <v>82</v>
      </c>
      <c r="AA311" t="s">
        <v>82</v>
      </c>
      <c r="AB311" t="s">
        <v>83</v>
      </c>
      <c r="AC311" t="s">
        <v>84</v>
      </c>
      <c r="AD311">
        <f>_xlfn.XLOOKUP(MIS[[#This Row],[TRADING SYMBOL]],[1]Sheet1!$D:$D,[1]Sheet1!$C:$C)</f>
        <v>3.7</v>
      </c>
      <c r="AE311">
        <f>MIS[[#This Row],[OrderAverageTradedPrice]]*MIS[[#This Row],[OrderQuantity]]</f>
        <v>262.5</v>
      </c>
      <c r="AF311">
        <f>MIS[[#This Row],[LTP]]*MIS[[#This Row],[OrderQuantity]]</f>
        <v>277.5</v>
      </c>
      <c r="AG311">
        <f>IF(MIS[[#This Row],[OrderSide]]="SELL",MIS[[#This Row],[VALUE]]-MIS[[#This Row],[LIVE_VALUE]],MIS[[#This Row],[LIVE_VALUE]]-MIS[[#This Row],[VALUE]])</f>
        <v>15</v>
      </c>
      <c r="AH311" t="str" cm="1">
        <f t="array" ref="AH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" t="str">
        <f>MIS[[#This Row],[TRADING SYMBOL]]</f>
        <v>NIFTY2552226300CE</v>
      </c>
      <c r="AJ311" t="str">
        <f>IF(RIGHT(MIS[[#This Row],[Main/Hedge]],4)="MAIN","MAIN","HEDGE")</f>
        <v>HEDGE</v>
      </c>
      <c r="AK311" t="str" cm="1">
        <f t="array" ref="AK311">_xlfn._xlws.FILTER(Table4[Column1],ISNUMBER(SEARCH(Table4[Column1],MIS[[#This Row],[OrderUniqueIdentifier]])),"")</f>
        <v>VWAP</v>
      </c>
    </row>
    <row r="312" spans="1:37" x14ac:dyDescent="0.25">
      <c r="A312" t="s">
        <v>71</v>
      </c>
      <c r="B312" t="s">
        <v>575</v>
      </c>
      <c r="C312" t="s">
        <v>577</v>
      </c>
      <c r="D312" t="s">
        <v>72</v>
      </c>
      <c r="E312" t="s">
        <v>461</v>
      </c>
      <c r="F312" t="s">
        <v>73</v>
      </c>
      <c r="G312" t="s">
        <v>74</v>
      </c>
      <c r="H312" t="s">
        <v>75</v>
      </c>
      <c r="I312" t="s">
        <v>76</v>
      </c>
      <c r="J312" t="s">
        <v>77</v>
      </c>
      <c r="K312">
        <v>300</v>
      </c>
      <c r="L312" t="s">
        <v>77</v>
      </c>
      <c r="M312" t="s">
        <v>78</v>
      </c>
      <c r="N312" t="s">
        <v>518</v>
      </c>
      <c r="O312" t="s">
        <v>457</v>
      </c>
      <c r="P312" t="s">
        <v>457</v>
      </c>
      <c r="Q312" t="s">
        <v>462</v>
      </c>
      <c r="R312" t="s">
        <v>79</v>
      </c>
      <c r="S312" t="s">
        <v>24</v>
      </c>
      <c r="T312" t="s">
        <v>463</v>
      </c>
      <c r="U312" t="s">
        <v>43</v>
      </c>
      <c r="V312" t="s">
        <v>80</v>
      </c>
      <c r="W312">
        <v>23700</v>
      </c>
      <c r="X312" t="s">
        <v>85</v>
      </c>
      <c r="Y312">
        <v>300</v>
      </c>
      <c r="Z312" t="s">
        <v>82</v>
      </c>
      <c r="AA312" t="s">
        <v>82</v>
      </c>
      <c r="AB312" t="s">
        <v>87</v>
      </c>
      <c r="AC312" t="s">
        <v>84</v>
      </c>
      <c r="AD312">
        <f>_xlfn.XLOOKUP(MIS[[#This Row],[TRADING SYMBOL]],[1]Sheet1!$D:$D,[1]Sheet1!$C:$C)</f>
        <v>7.6</v>
      </c>
      <c r="AE312">
        <f>MIS[[#This Row],[OrderAverageTradedPrice]]*MIS[[#This Row],[OrderQuantity]]</f>
        <v>3435</v>
      </c>
      <c r="AF312">
        <f>MIS[[#This Row],[LTP]]*MIS[[#This Row],[OrderQuantity]]</f>
        <v>2280</v>
      </c>
      <c r="AG312">
        <f>IF(MIS[[#This Row],[OrderSide]]="SELL",MIS[[#This Row],[VALUE]]-MIS[[#This Row],[LIVE_VALUE]],MIS[[#This Row],[LIVE_VALUE]]-MIS[[#This Row],[VALUE]])</f>
        <v>-1155</v>
      </c>
      <c r="AH312" t="str" cm="1">
        <f t="array" ref="AH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" t="str">
        <f>MIS[[#This Row],[TRADING SYMBOL]]</f>
        <v>NIFTY2552223700PE</v>
      </c>
      <c r="AJ312" t="str">
        <f>IF(RIGHT(MIS[[#This Row],[Main/Hedge]],4)="MAIN","MAIN","HEDGE")</f>
        <v>HEDGE</v>
      </c>
      <c r="AK312" t="str" cm="1">
        <f t="array" ref="AK312">_xlfn._xlws.FILTER(Table4[Column1],ISNUMBER(SEARCH(Table4[Column1],MIS[[#This Row],[OrderUniqueIdentifier]])),"")</f>
        <v>VWAP</v>
      </c>
    </row>
    <row r="313" spans="1:37" x14ac:dyDescent="0.25">
      <c r="A313" t="s">
        <v>71</v>
      </c>
      <c r="B313" t="s">
        <v>619</v>
      </c>
      <c r="C313" t="s">
        <v>621</v>
      </c>
      <c r="D313" t="s">
        <v>72</v>
      </c>
      <c r="E313" t="s">
        <v>461</v>
      </c>
      <c r="F313" t="s">
        <v>73</v>
      </c>
      <c r="G313" t="s">
        <v>74</v>
      </c>
      <c r="H313" t="s">
        <v>75</v>
      </c>
      <c r="I313" t="s">
        <v>76</v>
      </c>
      <c r="J313" t="s">
        <v>77</v>
      </c>
      <c r="K313">
        <v>300</v>
      </c>
      <c r="L313" t="s">
        <v>77</v>
      </c>
      <c r="M313" t="s">
        <v>78</v>
      </c>
      <c r="N313" t="s">
        <v>153</v>
      </c>
      <c r="O313" t="s">
        <v>457</v>
      </c>
      <c r="P313" t="s">
        <v>457</v>
      </c>
      <c r="Q313" t="s">
        <v>462</v>
      </c>
      <c r="R313" t="s">
        <v>79</v>
      </c>
      <c r="S313" t="s">
        <v>24</v>
      </c>
      <c r="T313" t="s">
        <v>463</v>
      </c>
      <c r="U313" t="s">
        <v>43</v>
      </c>
      <c r="V313" t="s">
        <v>80</v>
      </c>
      <c r="W313">
        <v>23700</v>
      </c>
      <c r="X313" t="s">
        <v>85</v>
      </c>
      <c r="Y313">
        <v>300</v>
      </c>
      <c r="Z313" t="s">
        <v>82</v>
      </c>
      <c r="AA313" t="s">
        <v>82</v>
      </c>
      <c r="AB313" t="s">
        <v>87</v>
      </c>
      <c r="AC313" t="s">
        <v>84</v>
      </c>
      <c r="AD313">
        <f>_xlfn.XLOOKUP(MIS[[#This Row],[TRADING SYMBOL]],[1]Sheet1!$D:$D,[1]Sheet1!$C:$C)</f>
        <v>7.6</v>
      </c>
      <c r="AE313">
        <f>MIS[[#This Row],[OrderAverageTradedPrice]]*MIS[[#This Row],[OrderQuantity]]</f>
        <v>3450</v>
      </c>
      <c r="AF313">
        <f>MIS[[#This Row],[LTP]]*MIS[[#This Row],[OrderQuantity]]</f>
        <v>2280</v>
      </c>
      <c r="AG313">
        <f>IF(MIS[[#This Row],[OrderSide]]="SELL",MIS[[#This Row],[VALUE]]-MIS[[#This Row],[LIVE_VALUE]],MIS[[#This Row],[LIVE_VALUE]]-MIS[[#This Row],[VALUE]])</f>
        <v>-1170</v>
      </c>
      <c r="AH313" t="str" cm="1">
        <f t="array" ref="AH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" t="str">
        <f>MIS[[#This Row],[TRADING SYMBOL]]</f>
        <v>NIFTY2552223700PE</v>
      </c>
      <c r="AJ313" t="str">
        <f>IF(RIGHT(MIS[[#This Row],[Main/Hedge]],4)="MAIN","MAIN","HEDGE")</f>
        <v>HEDGE</v>
      </c>
      <c r="AK313" t="str" cm="1">
        <f t="array" ref="AK313">_xlfn._xlws.FILTER(Table4[Column1],ISNUMBER(SEARCH(Table4[Column1],MIS[[#This Row],[OrderUniqueIdentifier]])),"")</f>
        <v>VWAP</v>
      </c>
    </row>
    <row r="314" spans="1:37" x14ac:dyDescent="0.25">
      <c r="A314" t="s">
        <v>71</v>
      </c>
      <c r="B314" t="s">
        <v>619</v>
      </c>
      <c r="C314" t="s">
        <v>623</v>
      </c>
      <c r="D314" t="s">
        <v>72</v>
      </c>
      <c r="E314" t="s">
        <v>501</v>
      </c>
      <c r="F314" t="s">
        <v>98</v>
      </c>
      <c r="G314" t="s">
        <v>74</v>
      </c>
      <c r="H314" t="s">
        <v>75</v>
      </c>
      <c r="I314" t="s">
        <v>76</v>
      </c>
      <c r="J314" t="s">
        <v>77</v>
      </c>
      <c r="K314">
        <v>60</v>
      </c>
      <c r="L314" t="s">
        <v>77</v>
      </c>
      <c r="M314" t="s">
        <v>78</v>
      </c>
      <c r="N314" t="s">
        <v>624</v>
      </c>
      <c r="O314" t="s">
        <v>468</v>
      </c>
      <c r="P314" t="s">
        <v>457</v>
      </c>
      <c r="Q314" t="s">
        <v>504</v>
      </c>
      <c r="R314" t="s">
        <v>79</v>
      </c>
      <c r="S314" t="s">
        <v>99</v>
      </c>
      <c r="T314" t="s">
        <v>505</v>
      </c>
      <c r="U314" t="s">
        <v>100</v>
      </c>
      <c r="V314" t="s">
        <v>80</v>
      </c>
      <c r="W314">
        <v>78400</v>
      </c>
      <c r="X314" t="s">
        <v>85</v>
      </c>
      <c r="Y314">
        <v>60</v>
      </c>
      <c r="Z314" t="s">
        <v>101</v>
      </c>
      <c r="AA314" t="s">
        <v>82</v>
      </c>
      <c r="AB314" t="s">
        <v>87</v>
      </c>
      <c r="AC314" t="s">
        <v>84</v>
      </c>
      <c r="AD314">
        <f>_xlfn.XLOOKUP(MIS[[#This Row],[TRADING SYMBOL]],[1]Sheet1!$D:$D,[1]Sheet1!$C:$C)</f>
        <v>11.1</v>
      </c>
      <c r="AE314">
        <f>MIS[[#This Row],[OrderAverageTradedPrice]]*MIS[[#This Row],[OrderQuantity]]</f>
        <v>1162.999999999998</v>
      </c>
      <c r="AF314">
        <f>MIS[[#This Row],[LTP]]*MIS[[#This Row],[OrderQuantity]]</f>
        <v>666</v>
      </c>
      <c r="AG314">
        <f>IF(MIS[[#This Row],[OrderSide]]="SELL",MIS[[#This Row],[VALUE]]-MIS[[#This Row],[LIVE_VALUE]],MIS[[#This Row],[LIVE_VALUE]]-MIS[[#This Row],[VALUE]])</f>
        <v>-496.99999999999795</v>
      </c>
      <c r="AH314" t="str" cm="1">
        <f t="array" ref="AH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4" t="str">
        <f>MIS[[#This Row],[TRADING SYMBOL]]</f>
        <v>SENSEX2552078400PE</v>
      </c>
      <c r="AJ314" t="str">
        <f>IF(RIGHT(MIS[[#This Row],[Main/Hedge]],4)="MAIN","MAIN","HEDGE")</f>
        <v>HEDGE</v>
      </c>
      <c r="AK314" t="str" cm="1">
        <f t="array" ref="AK314">_xlfn._xlws.FILTER(Table4[Column1],ISNUMBER(SEARCH(Table4[Column1],MIS[[#This Row],[OrderUniqueIdentifier]])),"")</f>
        <v>XYT</v>
      </c>
    </row>
    <row r="315" spans="1:37" x14ac:dyDescent="0.25">
      <c r="A315" t="s">
        <v>71</v>
      </c>
      <c r="B315" t="s">
        <v>629</v>
      </c>
      <c r="C315" t="s">
        <v>631</v>
      </c>
      <c r="D315" t="s">
        <v>72</v>
      </c>
      <c r="E315" t="s">
        <v>461</v>
      </c>
      <c r="F315" t="s">
        <v>73</v>
      </c>
      <c r="G315" t="s">
        <v>74</v>
      </c>
      <c r="H315" t="s">
        <v>75</v>
      </c>
      <c r="I315" t="s">
        <v>76</v>
      </c>
      <c r="J315" t="s">
        <v>77</v>
      </c>
      <c r="K315">
        <v>75</v>
      </c>
      <c r="L315" t="s">
        <v>77</v>
      </c>
      <c r="M315" t="s">
        <v>78</v>
      </c>
      <c r="N315" t="s">
        <v>518</v>
      </c>
      <c r="O315" t="s">
        <v>457</v>
      </c>
      <c r="P315" t="s">
        <v>457</v>
      </c>
      <c r="Q315" t="s">
        <v>462</v>
      </c>
      <c r="R315" t="s">
        <v>79</v>
      </c>
      <c r="S315" t="s">
        <v>24</v>
      </c>
      <c r="T315" t="s">
        <v>463</v>
      </c>
      <c r="U315" t="s">
        <v>43</v>
      </c>
      <c r="V315" t="s">
        <v>80</v>
      </c>
      <c r="W315">
        <v>23700</v>
      </c>
      <c r="X315" t="s">
        <v>85</v>
      </c>
      <c r="Y315">
        <v>75</v>
      </c>
      <c r="Z315" t="s">
        <v>82</v>
      </c>
      <c r="AA315" t="s">
        <v>82</v>
      </c>
      <c r="AB315" t="s">
        <v>87</v>
      </c>
      <c r="AC315" t="s">
        <v>84</v>
      </c>
      <c r="AD315">
        <f>_xlfn.XLOOKUP(MIS[[#This Row],[TRADING SYMBOL]],[1]Sheet1!$D:$D,[1]Sheet1!$C:$C)</f>
        <v>7.6</v>
      </c>
      <c r="AE315">
        <f>MIS[[#This Row],[OrderAverageTradedPrice]]*MIS[[#This Row],[OrderQuantity]]</f>
        <v>858.75</v>
      </c>
      <c r="AF315">
        <f>MIS[[#This Row],[LTP]]*MIS[[#This Row],[OrderQuantity]]</f>
        <v>570</v>
      </c>
      <c r="AG315">
        <f>IF(MIS[[#This Row],[OrderSide]]="SELL",MIS[[#This Row],[VALUE]]-MIS[[#This Row],[LIVE_VALUE]],MIS[[#This Row],[LIVE_VALUE]]-MIS[[#This Row],[VALUE]])</f>
        <v>-288.75</v>
      </c>
      <c r="AH315" t="str" cm="1">
        <f t="array" ref="AH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" t="str">
        <f>MIS[[#This Row],[TRADING SYMBOL]]</f>
        <v>NIFTY2552223700PE</v>
      </c>
      <c r="AJ315" t="str">
        <f>IF(RIGHT(MIS[[#This Row],[Main/Hedge]],4)="MAIN","MAIN","HEDGE")</f>
        <v>HEDGE</v>
      </c>
      <c r="AK315" t="str" cm="1">
        <f t="array" ref="AK315">_xlfn._xlws.FILTER(Table4[Column1],ISNUMBER(SEARCH(Table4[Column1],MIS[[#This Row],[OrderUniqueIdentifier]])),"")</f>
        <v>VWAP</v>
      </c>
    </row>
    <row r="316" spans="1:37" x14ac:dyDescent="0.25">
      <c r="A316" t="s">
        <v>71</v>
      </c>
      <c r="B316" t="s">
        <v>652</v>
      </c>
      <c r="C316" t="s">
        <v>654</v>
      </c>
      <c r="D316" t="s">
        <v>72</v>
      </c>
      <c r="E316" t="s">
        <v>123</v>
      </c>
      <c r="F316" t="s">
        <v>98</v>
      </c>
      <c r="G316" t="s">
        <v>74</v>
      </c>
      <c r="H316" t="s">
        <v>75</v>
      </c>
      <c r="I316" t="s">
        <v>76</v>
      </c>
      <c r="J316" t="s">
        <v>77</v>
      </c>
      <c r="K316">
        <v>20</v>
      </c>
      <c r="L316" t="s">
        <v>77</v>
      </c>
      <c r="M316" t="s">
        <v>78</v>
      </c>
      <c r="N316" t="s">
        <v>523</v>
      </c>
      <c r="O316" t="s">
        <v>457</v>
      </c>
      <c r="P316" t="s">
        <v>457</v>
      </c>
      <c r="Q316" t="s">
        <v>124</v>
      </c>
      <c r="R316" t="s">
        <v>79</v>
      </c>
      <c r="S316" t="s">
        <v>99</v>
      </c>
      <c r="T316" t="s">
        <v>125</v>
      </c>
      <c r="U316" t="s">
        <v>100</v>
      </c>
      <c r="V316" t="s">
        <v>80</v>
      </c>
      <c r="W316">
        <v>78500</v>
      </c>
      <c r="X316" t="s">
        <v>85</v>
      </c>
      <c r="Y316">
        <v>20</v>
      </c>
      <c r="Z316" t="s">
        <v>82</v>
      </c>
      <c r="AA316" t="s">
        <v>82</v>
      </c>
      <c r="AB316" t="s">
        <v>87</v>
      </c>
      <c r="AC316" t="s">
        <v>84</v>
      </c>
      <c r="AD316">
        <f>_xlfn.XLOOKUP(MIS[[#This Row],[TRADING SYMBOL]],[1]Sheet1!$D:$D,[1]Sheet1!$C:$C)</f>
        <v>11.6</v>
      </c>
      <c r="AE316">
        <f>MIS[[#This Row],[OrderAverageTradedPrice]]*MIS[[#This Row],[OrderQuantity]]</f>
        <v>408</v>
      </c>
      <c r="AF316">
        <f>MIS[[#This Row],[LTP]]*MIS[[#This Row],[OrderQuantity]]</f>
        <v>232</v>
      </c>
      <c r="AG316">
        <f>IF(MIS[[#This Row],[OrderSide]]="SELL",MIS[[#This Row],[VALUE]]-MIS[[#This Row],[LIVE_VALUE]],MIS[[#This Row],[LIVE_VALUE]]-MIS[[#This Row],[VALUE]])</f>
        <v>-176</v>
      </c>
      <c r="AH316" t="str" cm="1">
        <f t="array" ref="AH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6" t="str">
        <f>MIS[[#This Row],[TRADING SYMBOL]]</f>
        <v>SENSEX2552078500PE</v>
      </c>
      <c r="AJ316" t="str">
        <f>IF(RIGHT(MIS[[#This Row],[Main/Hedge]],4)="MAIN","MAIN","HEDGE")</f>
        <v>HEDGE</v>
      </c>
      <c r="AK316" t="str" cm="1">
        <f t="array" ref="AK316">_xlfn._xlws.FILTER(Table4[Column1],ISNUMBER(SEARCH(Table4[Column1],MIS[[#This Row],[OrderUniqueIdentifier]])),"")</f>
        <v>XYT</v>
      </c>
    </row>
    <row r="317" spans="1:37" x14ac:dyDescent="0.25">
      <c r="A317" t="s">
        <v>71</v>
      </c>
      <c r="B317" t="s">
        <v>652</v>
      </c>
      <c r="C317" t="s">
        <v>660</v>
      </c>
      <c r="D317" t="s">
        <v>72</v>
      </c>
      <c r="E317" t="s">
        <v>461</v>
      </c>
      <c r="F317" t="s">
        <v>73</v>
      </c>
      <c r="G317" t="s">
        <v>74</v>
      </c>
      <c r="H317" t="s">
        <v>75</v>
      </c>
      <c r="I317" t="s">
        <v>76</v>
      </c>
      <c r="J317" t="s">
        <v>77</v>
      </c>
      <c r="K317">
        <v>150</v>
      </c>
      <c r="L317" t="s">
        <v>77</v>
      </c>
      <c r="M317" t="s">
        <v>78</v>
      </c>
      <c r="N317" t="s">
        <v>153</v>
      </c>
      <c r="O317" t="s">
        <v>457</v>
      </c>
      <c r="P317" t="s">
        <v>457</v>
      </c>
      <c r="Q317" t="s">
        <v>462</v>
      </c>
      <c r="R317" t="s">
        <v>79</v>
      </c>
      <c r="S317" t="s">
        <v>24</v>
      </c>
      <c r="T317" t="s">
        <v>463</v>
      </c>
      <c r="U317" t="s">
        <v>43</v>
      </c>
      <c r="V317" t="s">
        <v>80</v>
      </c>
      <c r="W317">
        <v>23700</v>
      </c>
      <c r="X317" t="s">
        <v>85</v>
      </c>
      <c r="Y317">
        <v>150</v>
      </c>
      <c r="Z317" t="s">
        <v>82</v>
      </c>
      <c r="AA317" t="s">
        <v>82</v>
      </c>
      <c r="AB317" t="s">
        <v>87</v>
      </c>
      <c r="AC317" t="s">
        <v>84</v>
      </c>
      <c r="AD317">
        <f>_xlfn.XLOOKUP(MIS[[#This Row],[TRADING SYMBOL]],[1]Sheet1!$D:$D,[1]Sheet1!$C:$C)</f>
        <v>7.6</v>
      </c>
      <c r="AE317">
        <f>MIS[[#This Row],[OrderAverageTradedPrice]]*MIS[[#This Row],[OrderQuantity]]</f>
        <v>1725</v>
      </c>
      <c r="AF317">
        <f>MIS[[#This Row],[LTP]]*MIS[[#This Row],[OrderQuantity]]</f>
        <v>1140</v>
      </c>
      <c r="AG317">
        <f>IF(MIS[[#This Row],[OrderSide]]="SELL",MIS[[#This Row],[VALUE]]-MIS[[#This Row],[LIVE_VALUE]],MIS[[#This Row],[LIVE_VALUE]]-MIS[[#This Row],[VALUE]])</f>
        <v>-585</v>
      </c>
      <c r="AH317" t="str" cm="1">
        <f t="array" ref="AH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" t="str">
        <f>MIS[[#This Row],[TRADING SYMBOL]]</f>
        <v>NIFTY2552223700PE</v>
      </c>
      <c r="AJ317" t="str">
        <f>IF(RIGHT(MIS[[#This Row],[Main/Hedge]],4)="MAIN","MAIN","HEDGE")</f>
        <v>HEDGE</v>
      </c>
      <c r="AK317" t="str" cm="1">
        <f t="array" ref="AK317">_xlfn._xlws.FILTER(Table4[Column1],ISNUMBER(SEARCH(Table4[Column1],MIS[[#This Row],[OrderUniqueIdentifier]])),"")</f>
        <v>VWAP</v>
      </c>
    </row>
    <row r="318" spans="1:37" x14ac:dyDescent="0.25">
      <c r="A318" t="s">
        <v>71</v>
      </c>
      <c r="B318" t="s">
        <v>705</v>
      </c>
      <c r="C318" t="s">
        <v>707</v>
      </c>
      <c r="D318" t="s">
        <v>72</v>
      </c>
      <c r="E318" t="s">
        <v>123</v>
      </c>
      <c r="F318" t="s">
        <v>98</v>
      </c>
      <c r="G318" t="s">
        <v>74</v>
      </c>
      <c r="H318" t="s">
        <v>75</v>
      </c>
      <c r="I318" t="s">
        <v>76</v>
      </c>
      <c r="J318" t="s">
        <v>77</v>
      </c>
      <c r="K318">
        <v>20</v>
      </c>
      <c r="L318" t="s">
        <v>77</v>
      </c>
      <c r="M318" t="s">
        <v>78</v>
      </c>
      <c r="N318" t="s">
        <v>545</v>
      </c>
      <c r="O318" t="s">
        <v>468</v>
      </c>
      <c r="P318" t="s">
        <v>457</v>
      </c>
      <c r="Q318" t="s">
        <v>124</v>
      </c>
      <c r="R318" t="s">
        <v>79</v>
      </c>
      <c r="S318" t="s">
        <v>99</v>
      </c>
      <c r="T318" t="s">
        <v>125</v>
      </c>
      <c r="U318" t="s">
        <v>100</v>
      </c>
      <c r="V318" t="s">
        <v>80</v>
      </c>
      <c r="W318">
        <v>78500</v>
      </c>
      <c r="X318" t="s">
        <v>85</v>
      </c>
      <c r="Y318">
        <v>20</v>
      </c>
      <c r="Z318" t="s">
        <v>101</v>
      </c>
      <c r="AA318" t="s">
        <v>82</v>
      </c>
      <c r="AB318" t="s">
        <v>87</v>
      </c>
      <c r="AC318" t="s">
        <v>84</v>
      </c>
      <c r="AD318">
        <f>_xlfn.XLOOKUP(MIS[[#This Row],[TRADING SYMBOL]],[1]Sheet1!$D:$D,[1]Sheet1!$C:$C)</f>
        <v>11.6</v>
      </c>
      <c r="AE318">
        <f>MIS[[#This Row],[OrderAverageTradedPrice]]*MIS[[#This Row],[OrderQuantity]]</f>
        <v>406</v>
      </c>
      <c r="AF318">
        <f>MIS[[#This Row],[LTP]]*MIS[[#This Row],[OrderQuantity]]</f>
        <v>232</v>
      </c>
      <c r="AG318">
        <f>IF(MIS[[#This Row],[OrderSide]]="SELL",MIS[[#This Row],[VALUE]]-MIS[[#This Row],[LIVE_VALUE]],MIS[[#This Row],[LIVE_VALUE]]-MIS[[#This Row],[VALUE]])</f>
        <v>-174</v>
      </c>
      <c r="AH318" t="str" cm="1">
        <f t="array" ref="AH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8" t="str">
        <f>MIS[[#This Row],[TRADING SYMBOL]]</f>
        <v>SENSEX2552078500PE</v>
      </c>
      <c r="AJ318" t="str">
        <f>IF(RIGHT(MIS[[#This Row],[Main/Hedge]],4)="MAIN","MAIN","HEDGE")</f>
        <v>HEDGE</v>
      </c>
      <c r="AK318" t="str" cm="1">
        <f t="array" ref="AK318">_xlfn._xlws.FILTER(Table4[Column1],ISNUMBER(SEARCH(Table4[Column1],MIS[[#This Row],[OrderUniqueIdentifier]])),"")</f>
        <v>XYT</v>
      </c>
    </row>
    <row r="319" spans="1:37" x14ac:dyDescent="0.25">
      <c r="A319" t="s">
        <v>71</v>
      </c>
      <c r="B319" t="s">
        <v>753</v>
      </c>
      <c r="C319" t="s">
        <v>755</v>
      </c>
      <c r="D319" t="s">
        <v>72</v>
      </c>
      <c r="E319" t="s">
        <v>461</v>
      </c>
      <c r="F319" t="s">
        <v>73</v>
      </c>
      <c r="G319" t="s">
        <v>74</v>
      </c>
      <c r="H319" t="s">
        <v>75</v>
      </c>
      <c r="I319" t="s">
        <v>76</v>
      </c>
      <c r="J319" t="s">
        <v>77</v>
      </c>
      <c r="K319">
        <v>525</v>
      </c>
      <c r="L319" t="s">
        <v>77</v>
      </c>
      <c r="M319" t="s">
        <v>78</v>
      </c>
      <c r="N319" t="s">
        <v>153</v>
      </c>
      <c r="O319" t="s">
        <v>457</v>
      </c>
      <c r="P319" t="s">
        <v>457</v>
      </c>
      <c r="Q319" t="s">
        <v>462</v>
      </c>
      <c r="R319" t="s">
        <v>79</v>
      </c>
      <c r="S319" t="s">
        <v>24</v>
      </c>
      <c r="T319" t="s">
        <v>463</v>
      </c>
      <c r="U319" t="s">
        <v>43</v>
      </c>
      <c r="V319" t="s">
        <v>80</v>
      </c>
      <c r="W319">
        <v>23700</v>
      </c>
      <c r="X319" t="s">
        <v>85</v>
      </c>
      <c r="Y319">
        <v>525</v>
      </c>
      <c r="Z319" t="s">
        <v>82</v>
      </c>
      <c r="AA319" t="s">
        <v>82</v>
      </c>
      <c r="AB319" t="s">
        <v>87</v>
      </c>
      <c r="AC319" t="s">
        <v>84</v>
      </c>
      <c r="AD319">
        <f>_xlfn.XLOOKUP(MIS[[#This Row],[TRADING SYMBOL]],[1]Sheet1!$D:$D,[1]Sheet1!$C:$C)</f>
        <v>7.6</v>
      </c>
      <c r="AE319">
        <f>MIS[[#This Row],[OrderAverageTradedPrice]]*MIS[[#This Row],[OrderQuantity]]</f>
        <v>6037.5</v>
      </c>
      <c r="AF319">
        <f>MIS[[#This Row],[LTP]]*MIS[[#This Row],[OrderQuantity]]</f>
        <v>3990</v>
      </c>
      <c r="AG319">
        <f>IF(MIS[[#This Row],[OrderSide]]="SELL",MIS[[#This Row],[VALUE]]-MIS[[#This Row],[LIVE_VALUE]],MIS[[#This Row],[LIVE_VALUE]]-MIS[[#This Row],[VALUE]])</f>
        <v>-2047.5</v>
      </c>
      <c r="AH319" t="str" cm="1">
        <f t="array" ref="AH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9" t="str">
        <f>MIS[[#This Row],[TRADING SYMBOL]]</f>
        <v>NIFTY2552223700PE</v>
      </c>
      <c r="AJ319" t="str">
        <f>IF(RIGHT(MIS[[#This Row],[Main/Hedge]],4)="MAIN","MAIN","HEDGE")</f>
        <v>HEDGE</v>
      </c>
      <c r="AK319" t="str" cm="1">
        <f t="array" ref="AK319">_xlfn._xlws.FILTER(Table4[Column1],ISNUMBER(SEARCH(Table4[Column1],MIS[[#This Row],[OrderUniqueIdentifier]])),"")</f>
        <v>VWAP</v>
      </c>
    </row>
    <row r="320" spans="1:37" x14ac:dyDescent="0.25">
      <c r="A320" t="s">
        <v>71</v>
      </c>
      <c r="B320" t="s">
        <v>779</v>
      </c>
      <c r="C320" t="s">
        <v>781</v>
      </c>
      <c r="D320" t="s">
        <v>72</v>
      </c>
      <c r="E320" t="s">
        <v>461</v>
      </c>
      <c r="F320" t="s">
        <v>73</v>
      </c>
      <c r="G320" t="s">
        <v>74</v>
      </c>
      <c r="H320" t="s">
        <v>75</v>
      </c>
      <c r="I320" t="s">
        <v>76</v>
      </c>
      <c r="J320" t="s">
        <v>77</v>
      </c>
      <c r="K320">
        <v>150</v>
      </c>
      <c r="L320" t="s">
        <v>77</v>
      </c>
      <c r="M320" t="s">
        <v>78</v>
      </c>
      <c r="N320" t="s">
        <v>153</v>
      </c>
      <c r="O320" t="s">
        <v>457</v>
      </c>
      <c r="P320" t="s">
        <v>457</v>
      </c>
      <c r="Q320" t="s">
        <v>462</v>
      </c>
      <c r="R320" t="s">
        <v>79</v>
      </c>
      <c r="S320" t="s">
        <v>24</v>
      </c>
      <c r="T320" t="s">
        <v>463</v>
      </c>
      <c r="U320" t="s">
        <v>43</v>
      </c>
      <c r="V320" t="s">
        <v>80</v>
      </c>
      <c r="W320">
        <v>23700</v>
      </c>
      <c r="X320" t="s">
        <v>85</v>
      </c>
      <c r="Y320">
        <v>150</v>
      </c>
      <c r="Z320" t="s">
        <v>82</v>
      </c>
      <c r="AA320" t="s">
        <v>82</v>
      </c>
      <c r="AB320" t="s">
        <v>87</v>
      </c>
      <c r="AC320" t="s">
        <v>84</v>
      </c>
      <c r="AD320">
        <f>_xlfn.XLOOKUP(MIS[[#This Row],[TRADING SYMBOL]],[1]Sheet1!$D:$D,[1]Sheet1!$C:$C)</f>
        <v>7.6</v>
      </c>
      <c r="AE320">
        <f>MIS[[#This Row],[OrderAverageTradedPrice]]*MIS[[#This Row],[OrderQuantity]]</f>
        <v>1725</v>
      </c>
      <c r="AF320">
        <f>MIS[[#This Row],[LTP]]*MIS[[#This Row],[OrderQuantity]]</f>
        <v>1140</v>
      </c>
      <c r="AG320">
        <f>IF(MIS[[#This Row],[OrderSide]]="SELL",MIS[[#This Row],[VALUE]]-MIS[[#This Row],[LIVE_VALUE]],MIS[[#This Row],[LIVE_VALUE]]-MIS[[#This Row],[VALUE]])</f>
        <v>-585</v>
      </c>
      <c r="AH320" t="str" cm="1">
        <f t="array" ref="AH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0" t="str">
        <f>MIS[[#This Row],[TRADING SYMBOL]]</f>
        <v>NIFTY2552223700PE</v>
      </c>
      <c r="AJ320" t="str">
        <f>IF(RIGHT(MIS[[#This Row],[Main/Hedge]],4)="MAIN","MAIN","HEDGE")</f>
        <v>HEDGE</v>
      </c>
      <c r="AK320" t="str" cm="1">
        <f t="array" ref="AK320">_xlfn._xlws.FILTER(Table4[Column1],ISNUMBER(SEARCH(Table4[Column1],MIS[[#This Row],[OrderUniqueIdentifier]])),"")</f>
        <v>VWAP</v>
      </c>
    </row>
    <row r="321" spans="1:37" x14ac:dyDescent="0.25">
      <c r="A321" t="s">
        <v>71</v>
      </c>
      <c r="B321" t="s">
        <v>779</v>
      </c>
      <c r="C321" t="s">
        <v>783</v>
      </c>
      <c r="D321" t="s">
        <v>72</v>
      </c>
      <c r="E321" t="s">
        <v>501</v>
      </c>
      <c r="F321" t="s">
        <v>98</v>
      </c>
      <c r="G321" t="s">
        <v>74</v>
      </c>
      <c r="H321" t="s">
        <v>75</v>
      </c>
      <c r="I321" t="s">
        <v>76</v>
      </c>
      <c r="J321" t="s">
        <v>77</v>
      </c>
      <c r="K321">
        <v>20</v>
      </c>
      <c r="L321" t="s">
        <v>77</v>
      </c>
      <c r="M321" t="s">
        <v>78</v>
      </c>
      <c r="N321" t="s">
        <v>719</v>
      </c>
      <c r="O321" t="s">
        <v>468</v>
      </c>
      <c r="P321" t="s">
        <v>457</v>
      </c>
      <c r="Q321" t="s">
        <v>504</v>
      </c>
      <c r="R321" t="s">
        <v>79</v>
      </c>
      <c r="S321" t="s">
        <v>99</v>
      </c>
      <c r="T321" t="s">
        <v>505</v>
      </c>
      <c r="U321" t="s">
        <v>100</v>
      </c>
      <c r="V321" t="s">
        <v>80</v>
      </c>
      <c r="W321">
        <v>78400</v>
      </c>
      <c r="X321" t="s">
        <v>85</v>
      </c>
      <c r="Y321">
        <v>20</v>
      </c>
      <c r="Z321" t="s">
        <v>101</v>
      </c>
      <c r="AA321" t="s">
        <v>82</v>
      </c>
      <c r="AB321" t="s">
        <v>87</v>
      </c>
      <c r="AC321" t="s">
        <v>84</v>
      </c>
      <c r="AD321">
        <f>_xlfn.XLOOKUP(MIS[[#This Row],[TRADING SYMBOL]],[1]Sheet1!$D:$D,[1]Sheet1!$C:$C)</f>
        <v>11.1</v>
      </c>
      <c r="AE321">
        <f>MIS[[#This Row],[OrderAverageTradedPrice]]*MIS[[#This Row],[OrderQuantity]]</f>
        <v>389</v>
      </c>
      <c r="AF321">
        <f>MIS[[#This Row],[LTP]]*MIS[[#This Row],[OrderQuantity]]</f>
        <v>222</v>
      </c>
      <c r="AG321">
        <f>IF(MIS[[#This Row],[OrderSide]]="SELL",MIS[[#This Row],[VALUE]]-MIS[[#This Row],[LIVE_VALUE]],MIS[[#This Row],[LIVE_VALUE]]-MIS[[#This Row],[VALUE]])</f>
        <v>-167</v>
      </c>
      <c r="AH321" t="str" cm="1">
        <f t="array" ref="AH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1" t="str">
        <f>MIS[[#This Row],[TRADING SYMBOL]]</f>
        <v>SENSEX2552078400PE</v>
      </c>
      <c r="AJ321" t="str">
        <f>IF(RIGHT(MIS[[#This Row],[Main/Hedge]],4)="MAIN","MAIN","HEDGE")</f>
        <v>HEDGE</v>
      </c>
      <c r="AK321" t="str" cm="1">
        <f t="array" ref="AK321">_xlfn._xlws.FILTER(Table4[Column1],ISNUMBER(SEARCH(Table4[Column1],MIS[[#This Row],[OrderUniqueIdentifier]])),"")</f>
        <v>XYT</v>
      </c>
    </row>
    <row r="322" spans="1:37" x14ac:dyDescent="0.25">
      <c r="A322" t="s">
        <v>71</v>
      </c>
      <c r="B322" t="s">
        <v>804</v>
      </c>
      <c r="C322" t="s">
        <v>805</v>
      </c>
      <c r="D322" t="s">
        <v>72</v>
      </c>
      <c r="E322" t="s">
        <v>465</v>
      </c>
      <c r="F322" t="s">
        <v>98</v>
      </c>
      <c r="G322" t="s">
        <v>74</v>
      </c>
      <c r="H322" t="s">
        <v>75</v>
      </c>
      <c r="I322" t="s">
        <v>76</v>
      </c>
      <c r="J322" t="s">
        <v>77</v>
      </c>
      <c r="K322">
        <v>20</v>
      </c>
      <c r="L322" t="s">
        <v>77</v>
      </c>
      <c r="M322" t="s">
        <v>78</v>
      </c>
      <c r="N322" t="s">
        <v>533</v>
      </c>
      <c r="O322" t="s">
        <v>468</v>
      </c>
      <c r="P322" t="s">
        <v>457</v>
      </c>
      <c r="Q322" t="s">
        <v>469</v>
      </c>
      <c r="R322" t="s">
        <v>79</v>
      </c>
      <c r="S322" t="s">
        <v>99</v>
      </c>
      <c r="T322" t="s">
        <v>470</v>
      </c>
      <c r="U322" t="s">
        <v>100</v>
      </c>
      <c r="V322" t="s">
        <v>80</v>
      </c>
      <c r="W322">
        <v>85900</v>
      </c>
      <c r="X322" t="s">
        <v>81</v>
      </c>
      <c r="Y322">
        <v>20</v>
      </c>
      <c r="Z322" t="s">
        <v>101</v>
      </c>
      <c r="AA322" t="s">
        <v>82</v>
      </c>
      <c r="AB322" t="s">
        <v>83</v>
      </c>
      <c r="AC322" t="s">
        <v>84</v>
      </c>
      <c r="AD322">
        <f>_xlfn.XLOOKUP(MIS[[#This Row],[TRADING SYMBOL]],[1]Sheet1!$D:$D,[1]Sheet1!$C:$C)</f>
        <v>6.35</v>
      </c>
      <c r="AE322">
        <f>MIS[[#This Row],[OrderAverageTradedPrice]]*MIS[[#This Row],[OrderQuantity]]</f>
        <v>145</v>
      </c>
      <c r="AF322">
        <f>MIS[[#This Row],[LTP]]*MIS[[#This Row],[OrderQuantity]]</f>
        <v>127</v>
      </c>
      <c r="AG322">
        <f>IF(MIS[[#This Row],[OrderSide]]="SELL",MIS[[#This Row],[VALUE]]-MIS[[#This Row],[LIVE_VALUE]],MIS[[#This Row],[LIVE_VALUE]]-MIS[[#This Row],[VALUE]])</f>
        <v>-18</v>
      </c>
      <c r="AH322" t="str" cm="1">
        <f t="array" ref="AH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2" t="str">
        <f>MIS[[#This Row],[TRADING SYMBOL]]</f>
        <v>SENSEX2552085900CE</v>
      </c>
      <c r="AJ322" t="str">
        <f>IF(RIGHT(MIS[[#This Row],[Main/Hedge]],4)="MAIN","MAIN","HEDGE")</f>
        <v>HEDGE</v>
      </c>
      <c r="AK322" t="str" cm="1">
        <f t="array" ref="AK322">_xlfn._xlws.FILTER(Table4[Column1],ISNUMBER(SEARCH(Table4[Column1],MIS[[#This Row],[OrderUniqueIdentifier]])),"")</f>
        <v>XYT</v>
      </c>
    </row>
    <row r="323" spans="1:37" x14ac:dyDescent="0.25">
      <c r="A323" t="s">
        <v>71</v>
      </c>
      <c r="B323" t="s">
        <v>804</v>
      </c>
      <c r="C323" t="s">
        <v>811</v>
      </c>
      <c r="D323" t="s">
        <v>72</v>
      </c>
      <c r="E323" t="s">
        <v>456</v>
      </c>
      <c r="F323" t="s">
        <v>73</v>
      </c>
      <c r="G323" t="s">
        <v>74</v>
      </c>
      <c r="H323" t="s">
        <v>75</v>
      </c>
      <c r="I323" t="s">
        <v>76</v>
      </c>
      <c r="J323" t="s">
        <v>77</v>
      </c>
      <c r="K323">
        <v>75</v>
      </c>
      <c r="L323" t="s">
        <v>77</v>
      </c>
      <c r="M323" t="s">
        <v>78</v>
      </c>
      <c r="N323" t="s">
        <v>188</v>
      </c>
      <c r="O323" t="s">
        <v>457</v>
      </c>
      <c r="P323" t="s">
        <v>457</v>
      </c>
      <c r="Q323" t="s">
        <v>458</v>
      </c>
      <c r="R323" t="s">
        <v>79</v>
      </c>
      <c r="S323" t="s">
        <v>24</v>
      </c>
      <c r="T323" t="s">
        <v>459</v>
      </c>
      <c r="U323" t="s">
        <v>43</v>
      </c>
      <c r="V323" t="s">
        <v>80</v>
      </c>
      <c r="W323">
        <v>26300</v>
      </c>
      <c r="X323" t="s">
        <v>81</v>
      </c>
      <c r="Y323">
        <v>75</v>
      </c>
      <c r="Z323" t="s">
        <v>82</v>
      </c>
      <c r="AA323" t="s">
        <v>82</v>
      </c>
      <c r="AB323" t="s">
        <v>83</v>
      </c>
      <c r="AC323" t="s">
        <v>84</v>
      </c>
      <c r="AD323">
        <f>_xlfn.XLOOKUP(MIS[[#This Row],[TRADING SYMBOL]],[1]Sheet1!$D:$D,[1]Sheet1!$C:$C)</f>
        <v>3.7</v>
      </c>
      <c r="AE323">
        <f>MIS[[#This Row],[OrderAverageTradedPrice]]*MIS[[#This Row],[OrderQuantity]]</f>
        <v>262.5</v>
      </c>
      <c r="AF323">
        <f>MIS[[#This Row],[LTP]]*MIS[[#This Row],[OrderQuantity]]</f>
        <v>277.5</v>
      </c>
      <c r="AG323">
        <f>IF(MIS[[#This Row],[OrderSide]]="SELL",MIS[[#This Row],[VALUE]]-MIS[[#This Row],[LIVE_VALUE]],MIS[[#This Row],[LIVE_VALUE]]-MIS[[#This Row],[VALUE]])</f>
        <v>15</v>
      </c>
      <c r="AH323" t="str" cm="1">
        <f t="array" ref="AH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3" t="str">
        <f>MIS[[#This Row],[TRADING SYMBOL]]</f>
        <v>NIFTY2552226300CE</v>
      </c>
      <c r="AJ323" t="str">
        <f>IF(RIGHT(MIS[[#This Row],[Main/Hedge]],4)="MAIN","MAIN","HEDGE")</f>
        <v>HEDGE</v>
      </c>
      <c r="AK323" t="str" cm="1">
        <f t="array" ref="AK323">_xlfn._xlws.FILTER(Table4[Column1],ISNUMBER(SEARCH(Table4[Column1],MIS[[#This Row],[OrderUniqueIdentifier]])),"")</f>
        <v>VWAP</v>
      </c>
    </row>
    <row r="324" spans="1:37" x14ac:dyDescent="0.25">
      <c r="A324" t="s">
        <v>71</v>
      </c>
      <c r="B324" t="s">
        <v>822</v>
      </c>
      <c r="C324" t="s">
        <v>823</v>
      </c>
      <c r="D324" t="s">
        <v>72</v>
      </c>
      <c r="E324" t="s">
        <v>465</v>
      </c>
      <c r="F324" t="s">
        <v>98</v>
      </c>
      <c r="G324" t="s">
        <v>74</v>
      </c>
      <c r="H324" t="s">
        <v>75</v>
      </c>
      <c r="I324" t="s">
        <v>76</v>
      </c>
      <c r="J324" t="s">
        <v>77</v>
      </c>
      <c r="K324">
        <v>20</v>
      </c>
      <c r="L324" t="s">
        <v>77</v>
      </c>
      <c r="M324" t="s">
        <v>78</v>
      </c>
      <c r="N324" t="s">
        <v>466</v>
      </c>
      <c r="O324" t="s">
        <v>468</v>
      </c>
      <c r="P324" t="s">
        <v>457</v>
      </c>
      <c r="Q324" t="s">
        <v>469</v>
      </c>
      <c r="R324" t="s">
        <v>79</v>
      </c>
      <c r="S324" t="s">
        <v>99</v>
      </c>
      <c r="T324" t="s">
        <v>470</v>
      </c>
      <c r="U324" t="s">
        <v>100</v>
      </c>
      <c r="V324" t="s">
        <v>80</v>
      </c>
      <c r="W324">
        <v>85900</v>
      </c>
      <c r="X324" t="s">
        <v>81</v>
      </c>
      <c r="Y324">
        <v>20</v>
      </c>
      <c r="Z324" t="s">
        <v>101</v>
      </c>
      <c r="AA324" t="s">
        <v>82</v>
      </c>
      <c r="AB324" t="s">
        <v>83</v>
      </c>
      <c r="AC324" t="s">
        <v>84</v>
      </c>
      <c r="AD324">
        <f>_xlfn.XLOOKUP(MIS[[#This Row],[TRADING SYMBOL]],[1]Sheet1!$D:$D,[1]Sheet1!$C:$C)</f>
        <v>6.35</v>
      </c>
      <c r="AE324">
        <f>MIS[[#This Row],[OrderAverageTradedPrice]]*MIS[[#This Row],[OrderQuantity]]</f>
        <v>144</v>
      </c>
      <c r="AF324">
        <f>MIS[[#This Row],[LTP]]*MIS[[#This Row],[OrderQuantity]]</f>
        <v>127</v>
      </c>
      <c r="AG324">
        <f>IF(MIS[[#This Row],[OrderSide]]="SELL",MIS[[#This Row],[VALUE]]-MIS[[#This Row],[LIVE_VALUE]],MIS[[#This Row],[LIVE_VALUE]]-MIS[[#This Row],[VALUE]])</f>
        <v>-17</v>
      </c>
      <c r="AH324" t="str" cm="1">
        <f t="array" ref="AH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4" t="str">
        <f>MIS[[#This Row],[TRADING SYMBOL]]</f>
        <v>SENSEX2552085900CE</v>
      </c>
      <c r="AJ324" t="str">
        <f>IF(RIGHT(MIS[[#This Row],[Main/Hedge]],4)="MAIN","MAIN","HEDGE")</f>
        <v>HEDGE</v>
      </c>
      <c r="AK324" t="str" cm="1">
        <f t="array" ref="AK324">_xlfn._xlws.FILTER(Table4[Column1],ISNUMBER(SEARCH(Table4[Column1],MIS[[#This Row],[OrderUniqueIdentifier]])),"")</f>
        <v>XYT</v>
      </c>
    </row>
    <row r="325" spans="1:37" x14ac:dyDescent="0.25">
      <c r="A325" t="s">
        <v>71</v>
      </c>
      <c r="B325" t="s">
        <v>822</v>
      </c>
      <c r="C325" t="s">
        <v>829</v>
      </c>
      <c r="D325" t="s">
        <v>72</v>
      </c>
      <c r="E325" t="s">
        <v>461</v>
      </c>
      <c r="F325" t="s">
        <v>73</v>
      </c>
      <c r="G325" t="s">
        <v>74</v>
      </c>
      <c r="H325" t="s">
        <v>75</v>
      </c>
      <c r="I325" t="s">
        <v>76</v>
      </c>
      <c r="J325" t="s">
        <v>77</v>
      </c>
      <c r="K325">
        <v>150</v>
      </c>
      <c r="L325" t="s">
        <v>77</v>
      </c>
      <c r="M325" t="s">
        <v>78</v>
      </c>
      <c r="N325" t="s">
        <v>153</v>
      </c>
      <c r="O325" t="s">
        <v>457</v>
      </c>
      <c r="P325" t="s">
        <v>457</v>
      </c>
      <c r="Q325" t="s">
        <v>462</v>
      </c>
      <c r="R325" t="s">
        <v>79</v>
      </c>
      <c r="S325" t="s">
        <v>24</v>
      </c>
      <c r="T325" t="s">
        <v>463</v>
      </c>
      <c r="U325" t="s">
        <v>43</v>
      </c>
      <c r="V325" t="s">
        <v>80</v>
      </c>
      <c r="W325">
        <v>23700</v>
      </c>
      <c r="X325" t="s">
        <v>85</v>
      </c>
      <c r="Y325">
        <v>150</v>
      </c>
      <c r="Z325" t="s">
        <v>82</v>
      </c>
      <c r="AA325" t="s">
        <v>82</v>
      </c>
      <c r="AB325" t="s">
        <v>87</v>
      </c>
      <c r="AC325" t="s">
        <v>84</v>
      </c>
      <c r="AD325">
        <f>_xlfn.XLOOKUP(MIS[[#This Row],[TRADING SYMBOL]],[1]Sheet1!$D:$D,[1]Sheet1!$C:$C)</f>
        <v>7.6</v>
      </c>
      <c r="AE325">
        <f>MIS[[#This Row],[OrderAverageTradedPrice]]*MIS[[#This Row],[OrderQuantity]]</f>
        <v>1725</v>
      </c>
      <c r="AF325">
        <f>MIS[[#This Row],[LTP]]*MIS[[#This Row],[OrderQuantity]]</f>
        <v>1140</v>
      </c>
      <c r="AG325">
        <f>IF(MIS[[#This Row],[OrderSide]]="SELL",MIS[[#This Row],[VALUE]]-MIS[[#This Row],[LIVE_VALUE]],MIS[[#This Row],[LIVE_VALUE]]-MIS[[#This Row],[VALUE]])</f>
        <v>-585</v>
      </c>
      <c r="AH325" t="str" cm="1">
        <f t="array" ref="AH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5" t="str">
        <f>MIS[[#This Row],[TRADING SYMBOL]]</f>
        <v>NIFTY2552223700PE</v>
      </c>
      <c r="AJ325" t="str">
        <f>IF(RIGHT(MIS[[#This Row],[Main/Hedge]],4)="MAIN","MAIN","HEDGE")</f>
        <v>HEDGE</v>
      </c>
      <c r="AK325" t="str" cm="1">
        <f t="array" ref="AK325">_xlfn._xlws.FILTER(Table4[Column1],ISNUMBER(SEARCH(Table4[Column1],MIS[[#This Row],[OrderUniqueIdentifier]])),"")</f>
        <v>VWAP</v>
      </c>
    </row>
    <row r="326" spans="1:37" x14ac:dyDescent="0.25">
      <c r="A326" t="s">
        <v>71</v>
      </c>
      <c r="B326" t="s">
        <v>830</v>
      </c>
      <c r="C326" t="s">
        <v>832</v>
      </c>
      <c r="D326" t="s">
        <v>72</v>
      </c>
      <c r="E326" t="s">
        <v>461</v>
      </c>
      <c r="F326" t="s">
        <v>73</v>
      </c>
      <c r="G326" t="s">
        <v>74</v>
      </c>
      <c r="H326" t="s">
        <v>75</v>
      </c>
      <c r="I326" t="s">
        <v>76</v>
      </c>
      <c r="J326" t="s">
        <v>77</v>
      </c>
      <c r="K326">
        <v>525</v>
      </c>
      <c r="L326" t="s">
        <v>77</v>
      </c>
      <c r="M326" t="s">
        <v>78</v>
      </c>
      <c r="N326" t="s">
        <v>833</v>
      </c>
      <c r="O326" t="s">
        <v>457</v>
      </c>
      <c r="P326" t="s">
        <v>457</v>
      </c>
      <c r="Q326" t="s">
        <v>462</v>
      </c>
      <c r="R326" t="s">
        <v>79</v>
      </c>
      <c r="S326" t="s">
        <v>24</v>
      </c>
      <c r="T326" t="s">
        <v>463</v>
      </c>
      <c r="U326" t="s">
        <v>43</v>
      </c>
      <c r="V326" t="s">
        <v>80</v>
      </c>
      <c r="W326">
        <v>23700</v>
      </c>
      <c r="X326" t="s">
        <v>85</v>
      </c>
      <c r="Y326">
        <v>525</v>
      </c>
      <c r="Z326" t="s">
        <v>82</v>
      </c>
      <c r="AA326" t="s">
        <v>82</v>
      </c>
      <c r="AB326" t="s">
        <v>87</v>
      </c>
      <c r="AC326" t="s">
        <v>84</v>
      </c>
      <c r="AD326">
        <f>_xlfn.XLOOKUP(MIS[[#This Row],[TRADING SYMBOL]],[1]Sheet1!$D:$D,[1]Sheet1!$C:$C)</f>
        <v>7.6</v>
      </c>
      <c r="AE326">
        <f>MIS[[#This Row],[OrderAverageTradedPrice]]*MIS[[#This Row],[OrderQuantity]]</f>
        <v>6018.7499999999918</v>
      </c>
      <c r="AF326">
        <f>MIS[[#This Row],[LTP]]*MIS[[#This Row],[OrderQuantity]]</f>
        <v>3990</v>
      </c>
      <c r="AG326">
        <f>IF(MIS[[#This Row],[OrderSide]]="SELL",MIS[[#This Row],[VALUE]]-MIS[[#This Row],[LIVE_VALUE]],MIS[[#This Row],[LIVE_VALUE]]-MIS[[#This Row],[VALUE]])</f>
        <v>-2028.7499999999918</v>
      </c>
      <c r="AH326" t="str" cm="1">
        <f t="array" ref="AH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6" t="str">
        <f>MIS[[#This Row],[TRADING SYMBOL]]</f>
        <v>NIFTY2552223700PE</v>
      </c>
      <c r="AJ326" t="str">
        <f>IF(RIGHT(MIS[[#This Row],[Main/Hedge]],4)="MAIN","MAIN","HEDGE")</f>
        <v>HEDGE</v>
      </c>
      <c r="AK326" t="str" cm="1">
        <f t="array" ref="AK326">_xlfn._xlws.FILTER(Table4[Column1],ISNUMBER(SEARCH(Table4[Column1],MIS[[#This Row],[OrderUniqueIdentifier]])),"")</f>
        <v>VWAP</v>
      </c>
    </row>
    <row r="327" spans="1:37" x14ac:dyDescent="0.25">
      <c r="A327" t="s">
        <v>71</v>
      </c>
      <c r="B327" t="s">
        <v>857</v>
      </c>
      <c r="C327" t="s">
        <v>858</v>
      </c>
      <c r="D327" t="s">
        <v>72</v>
      </c>
      <c r="E327" t="s">
        <v>465</v>
      </c>
      <c r="F327" t="s">
        <v>98</v>
      </c>
      <c r="G327" t="s">
        <v>74</v>
      </c>
      <c r="H327" t="s">
        <v>75</v>
      </c>
      <c r="I327" t="s">
        <v>76</v>
      </c>
      <c r="J327" t="s">
        <v>77</v>
      </c>
      <c r="K327">
        <v>20</v>
      </c>
      <c r="L327" t="s">
        <v>77</v>
      </c>
      <c r="M327" t="s">
        <v>78</v>
      </c>
      <c r="N327" t="s">
        <v>466</v>
      </c>
      <c r="O327" t="s">
        <v>468</v>
      </c>
      <c r="P327" t="s">
        <v>457</v>
      </c>
      <c r="Q327" t="s">
        <v>469</v>
      </c>
      <c r="R327" t="s">
        <v>79</v>
      </c>
      <c r="S327" t="s">
        <v>99</v>
      </c>
      <c r="T327" t="s">
        <v>470</v>
      </c>
      <c r="U327" t="s">
        <v>100</v>
      </c>
      <c r="V327" t="s">
        <v>80</v>
      </c>
      <c r="W327">
        <v>85900</v>
      </c>
      <c r="X327" t="s">
        <v>81</v>
      </c>
      <c r="Y327">
        <v>20</v>
      </c>
      <c r="Z327" t="s">
        <v>101</v>
      </c>
      <c r="AA327" t="s">
        <v>82</v>
      </c>
      <c r="AB327" t="s">
        <v>83</v>
      </c>
      <c r="AC327" t="s">
        <v>84</v>
      </c>
      <c r="AD327">
        <f>_xlfn.XLOOKUP(MIS[[#This Row],[TRADING SYMBOL]],[1]Sheet1!$D:$D,[1]Sheet1!$C:$C)</f>
        <v>6.35</v>
      </c>
      <c r="AE327">
        <f>MIS[[#This Row],[OrderAverageTradedPrice]]*MIS[[#This Row],[OrderQuantity]]</f>
        <v>144</v>
      </c>
      <c r="AF327">
        <f>MIS[[#This Row],[LTP]]*MIS[[#This Row],[OrderQuantity]]</f>
        <v>127</v>
      </c>
      <c r="AG327">
        <f>IF(MIS[[#This Row],[OrderSide]]="SELL",MIS[[#This Row],[VALUE]]-MIS[[#This Row],[LIVE_VALUE]],MIS[[#This Row],[LIVE_VALUE]]-MIS[[#This Row],[VALUE]])</f>
        <v>-17</v>
      </c>
      <c r="AH327" t="str" cm="1">
        <f t="array" ref="AH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7" t="str">
        <f>MIS[[#This Row],[TRADING SYMBOL]]</f>
        <v>SENSEX2552085900CE</v>
      </c>
      <c r="AJ327" t="str">
        <f>IF(RIGHT(MIS[[#This Row],[Main/Hedge]],4)="MAIN","MAIN","HEDGE")</f>
        <v>HEDGE</v>
      </c>
      <c r="AK327" t="str" cm="1">
        <f t="array" ref="AK327">_xlfn._xlws.FILTER(Table4[Column1],ISNUMBER(SEARCH(Table4[Column1],MIS[[#This Row],[OrderUniqueIdentifier]])),"")</f>
        <v>XYT</v>
      </c>
    </row>
    <row r="328" spans="1:37" x14ac:dyDescent="0.25">
      <c r="A328" t="s">
        <v>71</v>
      </c>
      <c r="B328" t="s">
        <v>857</v>
      </c>
      <c r="C328" t="s">
        <v>862</v>
      </c>
      <c r="D328" t="s">
        <v>72</v>
      </c>
      <c r="E328" t="s">
        <v>456</v>
      </c>
      <c r="F328" t="s">
        <v>73</v>
      </c>
      <c r="G328" t="s">
        <v>74</v>
      </c>
      <c r="H328" t="s">
        <v>75</v>
      </c>
      <c r="I328" t="s">
        <v>76</v>
      </c>
      <c r="J328" t="s">
        <v>77</v>
      </c>
      <c r="K328">
        <v>75</v>
      </c>
      <c r="L328" t="s">
        <v>77</v>
      </c>
      <c r="M328" t="s">
        <v>78</v>
      </c>
      <c r="N328" t="s">
        <v>188</v>
      </c>
      <c r="O328" t="s">
        <v>457</v>
      </c>
      <c r="P328" t="s">
        <v>457</v>
      </c>
      <c r="Q328" t="s">
        <v>458</v>
      </c>
      <c r="R328" t="s">
        <v>79</v>
      </c>
      <c r="S328" t="s">
        <v>24</v>
      </c>
      <c r="T328" t="s">
        <v>459</v>
      </c>
      <c r="U328" t="s">
        <v>43</v>
      </c>
      <c r="V328" t="s">
        <v>80</v>
      </c>
      <c r="W328">
        <v>26300</v>
      </c>
      <c r="X328" t="s">
        <v>81</v>
      </c>
      <c r="Y328">
        <v>75</v>
      </c>
      <c r="Z328" t="s">
        <v>82</v>
      </c>
      <c r="AA328" t="s">
        <v>82</v>
      </c>
      <c r="AB328" t="s">
        <v>83</v>
      </c>
      <c r="AC328" t="s">
        <v>84</v>
      </c>
      <c r="AD328">
        <f>_xlfn.XLOOKUP(MIS[[#This Row],[TRADING SYMBOL]],[1]Sheet1!$D:$D,[1]Sheet1!$C:$C)</f>
        <v>3.7</v>
      </c>
      <c r="AE328">
        <f>MIS[[#This Row],[OrderAverageTradedPrice]]*MIS[[#This Row],[OrderQuantity]]</f>
        <v>262.5</v>
      </c>
      <c r="AF328">
        <f>MIS[[#This Row],[LTP]]*MIS[[#This Row],[OrderQuantity]]</f>
        <v>277.5</v>
      </c>
      <c r="AG328">
        <f>IF(MIS[[#This Row],[OrderSide]]="SELL",MIS[[#This Row],[VALUE]]-MIS[[#This Row],[LIVE_VALUE]],MIS[[#This Row],[LIVE_VALUE]]-MIS[[#This Row],[VALUE]])</f>
        <v>15</v>
      </c>
      <c r="AH328" t="str" cm="1">
        <f t="array" ref="AH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8" t="str">
        <f>MIS[[#This Row],[TRADING SYMBOL]]</f>
        <v>NIFTY2552226300CE</v>
      </c>
      <c r="AJ328" t="str">
        <f>IF(RIGHT(MIS[[#This Row],[Main/Hedge]],4)="MAIN","MAIN","HEDGE")</f>
        <v>HEDGE</v>
      </c>
      <c r="AK328" t="str" cm="1">
        <f t="array" ref="AK328">_xlfn._xlws.FILTER(Table4[Column1],ISNUMBER(SEARCH(Table4[Column1],MIS[[#This Row],[OrderUniqueIdentifier]])),"")</f>
        <v>VWAP</v>
      </c>
    </row>
    <row r="329" spans="1:37" x14ac:dyDescent="0.25">
      <c r="A329" t="s">
        <v>71</v>
      </c>
      <c r="B329" t="s">
        <v>864</v>
      </c>
      <c r="C329" t="s">
        <v>865</v>
      </c>
      <c r="D329" t="s">
        <v>72</v>
      </c>
      <c r="E329" t="s">
        <v>456</v>
      </c>
      <c r="F329" t="s">
        <v>73</v>
      </c>
      <c r="G329" t="s">
        <v>74</v>
      </c>
      <c r="H329" t="s">
        <v>75</v>
      </c>
      <c r="I329" t="s">
        <v>76</v>
      </c>
      <c r="J329" t="s">
        <v>77</v>
      </c>
      <c r="K329">
        <v>150</v>
      </c>
      <c r="L329" t="s">
        <v>77</v>
      </c>
      <c r="M329" t="s">
        <v>78</v>
      </c>
      <c r="N329" t="s">
        <v>188</v>
      </c>
      <c r="O329" t="s">
        <v>468</v>
      </c>
      <c r="P329" t="s">
        <v>457</v>
      </c>
      <c r="Q329" t="s">
        <v>458</v>
      </c>
      <c r="R329" t="s">
        <v>79</v>
      </c>
      <c r="S329" t="s">
        <v>24</v>
      </c>
      <c r="T329" t="s">
        <v>459</v>
      </c>
      <c r="U329" t="s">
        <v>43</v>
      </c>
      <c r="V329" t="s">
        <v>80</v>
      </c>
      <c r="W329">
        <v>26300</v>
      </c>
      <c r="X329" t="s">
        <v>81</v>
      </c>
      <c r="Y329">
        <v>150</v>
      </c>
      <c r="Z329" t="s">
        <v>101</v>
      </c>
      <c r="AA329" t="s">
        <v>82</v>
      </c>
      <c r="AB329" t="s">
        <v>83</v>
      </c>
      <c r="AC329" t="s">
        <v>84</v>
      </c>
      <c r="AD329">
        <f>_xlfn.XLOOKUP(MIS[[#This Row],[TRADING SYMBOL]],[1]Sheet1!$D:$D,[1]Sheet1!$C:$C)</f>
        <v>3.7</v>
      </c>
      <c r="AE329">
        <f>MIS[[#This Row],[OrderAverageTradedPrice]]*MIS[[#This Row],[OrderQuantity]]</f>
        <v>525</v>
      </c>
      <c r="AF329">
        <f>MIS[[#This Row],[LTP]]*MIS[[#This Row],[OrderQuantity]]</f>
        <v>555</v>
      </c>
      <c r="AG329">
        <f>IF(MIS[[#This Row],[OrderSide]]="SELL",MIS[[#This Row],[VALUE]]-MIS[[#This Row],[LIVE_VALUE]],MIS[[#This Row],[LIVE_VALUE]]-MIS[[#This Row],[VALUE]])</f>
        <v>30</v>
      </c>
      <c r="AH329" t="str" cm="1">
        <f t="array" ref="AH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9" t="str">
        <f>MIS[[#This Row],[TRADING SYMBOL]]</f>
        <v>NIFTY2552226300CE</v>
      </c>
      <c r="AJ329" t="str">
        <f>IF(RIGHT(MIS[[#This Row],[Main/Hedge]],4)="MAIN","MAIN","HEDGE")</f>
        <v>HEDGE</v>
      </c>
      <c r="AK329" t="str" cm="1">
        <f t="array" ref="AK329">_xlfn._xlws.FILTER(Table4[Column1],ISNUMBER(SEARCH(Table4[Column1],MIS[[#This Row],[OrderUniqueIdentifier]])),"")</f>
        <v>VWAP</v>
      </c>
    </row>
    <row r="330" spans="1:37" x14ac:dyDescent="0.25">
      <c r="A330" t="s">
        <v>71</v>
      </c>
      <c r="B330" t="s">
        <v>864</v>
      </c>
      <c r="C330" t="s">
        <v>866</v>
      </c>
      <c r="D330" t="s">
        <v>72</v>
      </c>
      <c r="E330" t="s">
        <v>461</v>
      </c>
      <c r="F330" t="s">
        <v>73</v>
      </c>
      <c r="G330" t="s">
        <v>74</v>
      </c>
      <c r="H330" t="s">
        <v>75</v>
      </c>
      <c r="I330" t="s">
        <v>76</v>
      </c>
      <c r="J330" t="s">
        <v>77</v>
      </c>
      <c r="K330">
        <v>150</v>
      </c>
      <c r="L330" t="s">
        <v>77</v>
      </c>
      <c r="M330" t="s">
        <v>78</v>
      </c>
      <c r="N330" t="s">
        <v>867</v>
      </c>
      <c r="O330" t="s">
        <v>457</v>
      </c>
      <c r="P330" t="s">
        <v>457</v>
      </c>
      <c r="Q330" t="s">
        <v>462</v>
      </c>
      <c r="R330" t="s">
        <v>79</v>
      </c>
      <c r="S330" t="s">
        <v>24</v>
      </c>
      <c r="T330" t="s">
        <v>463</v>
      </c>
      <c r="U330" t="s">
        <v>43</v>
      </c>
      <c r="V330" t="s">
        <v>80</v>
      </c>
      <c r="W330">
        <v>23700</v>
      </c>
      <c r="X330" t="s">
        <v>85</v>
      </c>
      <c r="Y330">
        <v>150</v>
      </c>
      <c r="Z330" t="s">
        <v>82</v>
      </c>
      <c r="AA330" t="s">
        <v>82</v>
      </c>
      <c r="AB330" t="s">
        <v>87</v>
      </c>
      <c r="AC330" t="s">
        <v>84</v>
      </c>
      <c r="AD330">
        <f>_xlfn.XLOOKUP(MIS[[#This Row],[TRADING SYMBOL]],[1]Sheet1!$D:$D,[1]Sheet1!$C:$C)</f>
        <v>7.6</v>
      </c>
      <c r="AE330">
        <f>MIS[[#This Row],[OrderAverageTradedPrice]]*MIS[[#This Row],[OrderQuantity]]</f>
        <v>1721.25</v>
      </c>
      <c r="AF330">
        <f>MIS[[#This Row],[LTP]]*MIS[[#This Row],[OrderQuantity]]</f>
        <v>1140</v>
      </c>
      <c r="AG330">
        <f>IF(MIS[[#This Row],[OrderSide]]="SELL",MIS[[#This Row],[VALUE]]-MIS[[#This Row],[LIVE_VALUE]],MIS[[#This Row],[LIVE_VALUE]]-MIS[[#This Row],[VALUE]])</f>
        <v>-581.25</v>
      </c>
      <c r="AH330" t="str" cm="1">
        <f t="array" ref="AH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0" t="str">
        <f>MIS[[#This Row],[TRADING SYMBOL]]</f>
        <v>NIFTY2552223700PE</v>
      </c>
      <c r="AJ330" t="str">
        <f>IF(RIGHT(MIS[[#This Row],[Main/Hedge]],4)="MAIN","MAIN","HEDGE")</f>
        <v>HEDGE</v>
      </c>
      <c r="AK330" t="str" cm="1">
        <f t="array" ref="AK330">_xlfn._xlws.FILTER(Table4[Column1],ISNUMBER(SEARCH(Table4[Column1],MIS[[#This Row],[OrderUniqueIdentifier]])),"")</f>
        <v>VWAP</v>
      </c>
    </row>
    <row r="331" spans="1:37" x14ac:dyDescent="0.25">
      <c r="A331" t="s">
        <v>71</v>
      </c>
      <c r="B331" t="s">
        <v>864</v>
      </c>
      <c r="C331" t="s">
        <v>869</v>
      </c>
      <c r="D331" t="s">
        <v>72</v>
      </c>
      <c r="E331" t="s">
        <v>123</v>
      </c>
      <c r="F331" t="s">
        <v>98</v>
      </c>
      <c r="G331" t="s">
        <v>74</v>
      </c>
      <c r="H331" t="s">
        <v>75</v>
      </c>
      <c r="I331" t="s">
        <v>76</v>
      </c>
      <c r="J331" t="s">
        <v>77</v>
      </c>
      <c r="K331">
        <v>20</v>
      </c>
      <c r="L331" t="s">
        <v>77</v>
      </c>
      <c r="M331" t="s">
        <v>78</v>
      </c>
      <c r="N331" t="s">
        <v>487</v>
      </c>
      <c r="O331" t="s">
        <v>468</v>
      </c>
      <c r="P331" t="s">
        <v>457</v>
      </c>
      <c r="Q331" t="s">
        <v>124</v>
      </c>
      <c r="R331" t="s">
        <v>79</v>
      </c>
      <c r="S331" t="s">
        <v>99</v>
      </c>
      <c r="T331" t="s">
        <v>125</v>
      </c>
      <c r="U331" t="s">
        <v>100</v>
      </c>
      <c r="V331" t="s">
        <v>80</v>
      </c>
      <c r="W331">
        <v>78500</v>
      </c>
      <c r="X331" t="s">
        <v>85</v>
      </c>
      <c r="Y331">
        <v>20</v>
      </c>
      <c r="Z331" t="s">
        <v>101</v>
      </c>
      <c r="AA331" t="s">
        <v>82</v>
      </c>
      <c r="AB331" t="s">
        <v>87</v>
      </c>
      <c r="AC331" t="s">
        <v>84</v>
      </c>
      <c r="AD331">
        <f>_xlfn.XLOOKUP(MIS[[#This Row],[TRADING SYMBOL]],[1]Sheet1!$D:$D,[1]Sheet1!$C:$C)</f>
        <v>11.6</v>
      </c>
      <c r="AE331">
        <f>MIS[[#This Row],[OrderAverageTradedPrice]]*MIS[[#This Row],[OrderQuantity]]</f>
        <v>407</v>
      </c>
      <c r="AF331">
        <f>MIS[[#This Row],[LTP]]*MIS[[#This Row],[OrderQuantity]]</f>
        <v>232</v>
      </c>
      <c r="AG331">
        <f>IF(MIS[[#This Row],[OrderSide]]="SELL",MIS[[#This Row],[VALUE]]-MIS[[#This Row],[LIVE_VALUE]],MIS[[#This Row],[LIVE_VALUE]]-MIS[[#This Row],[VALUE]])</f>
        <v>-175</v>
      </c>
      <c r="AH331" t="str" cm="1">
        <f t="array" ref="AH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1" t="str">
        <f>MIS[[#This Row],[TRADING SYMBOL]]</f>
        <v>SENSEX2552078500PE</v>
      </c>
      <c r="AJ331" t="str">
        <f>IF(RIGHT(MIS[[#This Row],[Main/Hedge]],4)="MAIN","MAIN","HEDGE")</f>
        <v>HEDGE</v>
      </c>
      <c r="AK331" t="str" cm="1">
        <f t="array" ref="AK331">_xlfn._xlws.FILTER(Table4[Column1],ISNUMBER(SEARCH(Table4[Column1],MIS[[#This Row],[OrderUniqueIdentifier]])),"")</f>
        <v>XYT</v>
      </c>
    </row>
    <row r="332" spans="1:37" x14ac:dyDescent="0.25">
      <c r="A332" t="s">
        <v>71</v>
      </c>
      <c r="B332" t="s">
        <v>880</v>
      </c>
      <c r="C332" t="s">
        <v>882</v>
      </c>
      <c r="D332" t="s">
        <v>72</v>
      </c>
      <c r="E332" t="s">
        <v>461</v>
      </c>
      <c r="F332" t="s">
        <v>73</v>
      </c>
      <c r="G332" t="s">
        <v>74</v>
      </c>
      <c r="H332" t="s">
        <v>75</v>
      </c>
      <c r="I332" t="s">
        <v>76</v>
      </c>
      <c r="J332" t="s">
        <v>77</v>
      </c>
      <c r="K332">
        <v>225</v>
      </c>
      <c r="L332" t="s">
        <v>77</v>
      </c>
      <c r="M332" t="s">
        <v>78</v>
      </c>
      <c r="N332" t="s">
        <v>153</v>
      </c>
      <c r="O332" t="s">
        <v>457</v>
      </c>
      <c r="P332" t="s">
        <v>457</v>
      </c>
      <c r="Q332" t="s">
        <v>462</v>
      </c>
      <c r="R332" t="s">
        <v>79</v>
      </c>
      <c r="S332" t="s">
        <v>24</v>
      </c>
      <c r="T332" t="s">
        <v>463</v>
      </c>
      <c r="U332" t="s">
        <v>43</v>
      </c>
      <c r="V332" t="s">
        <v>80</v>
      </c>
      <c r="W332">
        <v>23700</v>
      </c>
      <c r="X332" t="s">
        <v>85</v>
      </c>
      <c r="Y332">
        <v>225</v>
      </c>
      <c r="Z332" t="s">
        <v>82</v>
      </c>
      <c r="AA332" t="s">
        <v>82</v>
      </c>
      <c r="AB332" t="s">
        <v>87</v>
      </c>
      <c r="AC332" t="s">
        <v>84</v>
      </c>
      <c r="AD332">
        <f>_xlfn.XLOOKUP(MIS[[#This Row],[TRADING SYMBOL]],[1]Sheet1!$D:$D,[1]Sheet1!$C:$C)</f>
        <v>7.6</v>
      </c>
      <c r="AE332">
        <f>MIS[[#This Row],[OrderAverageTradedPrice]]*MIS[[#This Row],[OrderQuantity]]</f>
        <v>2587.5</v>
      </c>
      <c r="AF332">
        <f>MIS[[#This Row],[LTP]]*MIS[[#This Row],[OrderQuantity]]</f>
        <v>1710</v>
      </c>
      <c r="AG332">
        <f>IF(MIS[[#This Row],[OrderSide]]="SELL",MIS[[#This Row],[VALUE]]-MIS[[#This Row],[LIVE_VALUE]],MIS[[#This Row],[LIVE_VALUE]]-MIS[[#This Row],[VALUE]])</f>
        <v>-877.5</v>
      </c>
      <c r="AH332" t="str" cm="1">
        <f t="array" ref="AH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2" t="str">
        <f>MIS[[#This Row],[TRADING SYMBOL]]</f>
        <v>NIFTY2552223700PE</v>
      </c>
      <c r="AJ332" t="str">
        <f>IF(RIGHT(MIS[[#This Row],[Main/Hedge]],4)="MAIN","MAIN","HEDGE")</f>
        <v>HEDGE</v>
      </c>
      <c r="AK332" t="str" cm="1">
        <f t="array" ref="AK332">_xlfn._xlws.FILTER(Table4[Column1],ISNUMBER(SEARCH(Table4[Column1],MIS[[#This Row],[OrderUniqueIdentifier]])),"")</f>
        <v>VWAP</v>
      </c>
    </row>
    <row r="333" spans="1:37" x14ac:dyDescent="0.25">
      <c r="A333" t="s">
        <v>71</v>
      </c>
      <c r="B333" t="s">
        <v>951</v>
      </c>
      <c r="C333" t="s">
        <v>952</v>
      </c>
      <c r="D333" t="s">
        <v>72</v>
      </c>
      <c r="E333" t="s">
        <v>456</v>
      </c>
      <c r="F333" t="s">
        <v>73</v>
      </c>
      <c r="G333" t="s">
        <v>74</v>
      </c>
      <c r="H333" t="s">
        <v>75</v>
      </c>
      <c r="I333" t="s">
        <v>76</v>
      </c>
      <c r="J333" t="s">
        <v>77</v>
      </c>
      <c r="K333">
        <v>150</v>
      </c>
      <c r="L333" t="s">
        <v>77</v>
      </c>
      <c r="M333" t="s">
        <v>78</v>
      </c>
      <c r="N333" t="s">
        <v>188</v>
      </c>
      <c r="O333" t="s">
        <v>457</v>
      </c>
      <c r="P333" t="s">
        <v>457</v>
      </c>
      <c r="Q333" t="s">
        <v>458</v>
      </c>
      <c r="R333" t="s">
        <v>79</v>
      </c>
      <c r="S333" t="s">
        <v>24</v>
      </c>
      <c r="T333" t="s">
        <v>459</v>
      </c>
      <c r="U333" t="s">
        <v>43</v>
      </c>
      <c r="V333" t="s">
        <v>80</v>
      </c>
      <c r="W333">
        <v>26300</v>
      </c>
      <c r="X333" t="s">
        <v>81</v>
      </c>
      <c r="Y333">
        <v>150</v>
      </c>
      <c r="Z333" t="s">
        <v>82</v>
      </c>
      <c r="AA333" t="s">
        <v>82</v>
      </c>
      <c r="AB333" t="s">
        <v>83</v>
      </c>
      <c r="AC333" t="s">
        <v>84</v>
      </c>
      <c r="AD333">
        <f>_xlfn.XLOOKUP(MIS[[#This Row],[TRADING SYMBOL]],[1]Sheet1!$D:$D,[1]Sheet1!$C:$C)</f>
        <v>3.7</v>
      </c>
      <c r="AE333">
        <f>MIS[[#This Row],[OrderAverageTradedPrice]]*MIS[[#This Row],[OrderQuantity]]</f>
        <v>525</v>
      </c>
      <c r="AF333">
        <f>MIS[[#This Row],[LTP]]*MIS[[#This Row],[OrderQuantity]]</f>
        <v>555</v>
      </c>
      <c r="AG333">
        <f>IF(MIS[[#This Row],[OrderSide]]="SELL",MIS[[#This Row],[VALUE]]-MIS[[#This Row],[LIVE_VALUE]],MIS[[#This Row],[LIVE_VALUE]]-MIS[[#This Row],[VALUE]])</f>
        <v>30</v>
      </c>
      <c r="AH333" t="str" cm="1">
        <f t="array" ref="AH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3" t="str">
        <f>MIS[[#This Row],[TRADING SYMBOL]]</f>
        <v>NIFTY2552226300CE</v>
      </c>
      <c r="AJ333" t="str">
        <f>IF(RIGHT(MIS[[#This Row],[Main/Hedge]],4)="MAIN","MAIN","HEDGE")</f>
        <v>HEDGE</v>
      </c>
      <c r="AK333" t="str" cm="1">
        <f t="array" ref="AK333">_xlfn._xlws.FILTER(Table4[Column1],ISNUMBER(SEARCH(Table4[Column1],MIS[[#This Row],[OrderUniqueIdentifier]])),"")</f>
        <v>VWAP</v>
      </c>
    </row>
    <row r="334" spans="1:37" x14ac:dyDescent="0.25">
      <c r="A334" t="s">
        <v>71</v>
      </c>
      <c r="B334" t="s">
        <v>951</v>
      </c>
      <c r="C334" t="s">
        <v>954</v>
      </c>
      <c r="D334" t="s">
        <v>72</v>
      </c>
      <c r="E334" t="s">
        <v>465</v>
      </c>
      <c r="F334" t="s">
        <v>98</v>
      </c>
      <c r="G334" t="s">
        <v>74</v>
      </c>
      <c r="H334" t="s">
        <v>75</v>
      </c>
      <c r="I334" t="s">
        <v>76</v>
      </c>
      <c r="J334" t="s">
        <v>77</v>
      </c>
      <c r="K334">
        <v>40</v>
      </c>
      <c r="L334" t="s">
        <v>77</v>
      </c>
      <c r="M334" t="s">
        <v>78</v>
      </c>
      <c r="N334" t="s">
        <v>466</v>
      </c>
      <c r="O334" t="s">
        <v>468</v>
      </c>
      <c r="P334" t="s">
        <v>457</v>
      </c>
      <c r="Q334" t="s">
        <v>469</v>
      </c>
      <c r="R334" t="s">
        <v>79</v>
      </c>
      <c r="S334" t="s">
        <v>99</v>
      </c>
      <c r="T334" t="s">
        <v>470</v>
      </c>
      <c r="U334" t="s">
        <v>100</v>
      </c>
      <c r="V334" t="s">
        <v>80</v>
      </c>
      <c r="W334">
        <v>85900</v>
      </c>
      <c r="X334" t="s">
        <v>81</v>
      </c>
      <c r="Y334">
        <v>40</v>
      </c>
      <c r="Z334" t="s">
        <v>101</v>
      </c>
      <c r="AA334" t="s">
        <v>82</v>
      </c>
      <c r="AB334" t="s">
        <v>83</v>
      </c>
      <c r="AC334" t="s">
        <v>84</v>
      </c>
      <c r="AD334">
        <f>_xlfn.XLOOKUP(MIS[[#This Row],[TRADING SYMBOL]],[1]Sheet1!$D:$D,[1]Sheet1!$C:$C)</f>
        <v>6.35</v>
      </c>
      <c r="AE334">
        <f>MIS[[#This Row],[OrderAverageTradedPrice]]*MIS[[#This Row],[OrderQuantity]]</f>
        <v>288</v>
      </c>
      <c r="AF334">
        <f>MIS[[#This Row],[LTP]]*MIS[[#This Row],[OrderQuantity]]</f>
        <v>254</v>
      </c>
      <c r="AG334">
        <f>IF(MIS[[#This Row],[OrderSide]]="SELL",MIS[[#This Row],[VALUE]]-MIS[[#This Row],[LIVE_VALUE]],MIS[[#This Row],[LIVE_VALUE]]-MIS[[#This Row],[VALUE]])</f>
        <v>-34</v>
      </c>
      <c r="AH334" t="str" cm="1">
        <f t="array" ref="AH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4" t="str">
        <f>MIS[[#This Row],[TRADING SYMBOL]]</f>
        <v>SENSEX2552085900CE</v>
      </c>
      <c r="AJ334" t="str">
        <f>IF(RIGHT(MIS[[#This Row],[Main/Hedge]],4)="MAIN","MAIN","HEDGE")</f>
        <v>HEDGE</v>
      </c>
      <c r="AK334" t="str" cm="1">
        <f t="array" ref="AK334">_xlfn._xlws.FILTER(Table4[Column1],ISNUMBER(SEARCH(Table4[Column1],MIS[[#This Row],[OrderUniqueIdentifier]])),"")</f>
        <v>XYT</v>
      </c>
    </row>
    <row r="335" spans="1:37" x14ac:dyDescent="0.25">
      <c r="A335" t="s">
        <v>71</v>
      </c>
      <c r="B335" t="s">
        <v>951</v>
      </c>
      <c r="C335" t="s">
        <v>955</v>
      </c>
      <c r="D335" t="s">
        <v>72</v>
      </c>
      <c r="E335" t="s">
        <v>123</v>
      </c>
      <c r="F335" t="s">
        <v>98</v>
      </c>
      <c r="G335" t="s">
        <v>74</v>
      </c>
      <c r="H335" t="s">
        <v>75</v>
      </c>
      <c r="I335" t="s">
        <v>76</v>
      </c>
      <c r="J335" t="s">
        <v>77</v>
      </c>
      <c r="K335">
        <v>40</v>
      </c>
      <c r="L335" t="s">
        <v>77</v>
      </c>
      <c r="M335" t="s">
        <v>78</v>
      </c>
      <c r="N335" t="s">
        <v>280</v>
      </c>
      <c r="O335" t="s">
        <v>457</v>
      </c>
      <c r="P335" t="s">
        <v>457</v>
      </c>
      <c r="Q335" t="s">
        <v>124</v>
      </c>
      <c r="R335" t="s">
        <v>79</v>
      </c>
      <c r="S335" t="s">
        <v>99</v>
      </c>
      <c r="T335" t="s">
        <v>125</v>
      </c>
      <c r="U335" t="s">
        <v>100</v>
      </c>
      <c r="V335" t="s">
        <v>80</v>
      </c>
      <c r="W335">
        <v>78500</v>
      </c>
      <c r="X335" t="s">
        <v>85</v>
      </c>
      <c r="Y335">
        <v>40</v>
      </c>
      <c r="Z335" t="s">
        <v>82</v>
      </c>
      <c r="AA335" t="s">
        <v>82</v>
      </c>
      <c r="AB335" t="s">
        <v>87</v>
      </c>
      <c r="AC335" t="s">
        <v>84</v>
      </c>
      <c r="AD335">
        <f>_xlfn.XLOOKUP(MIS[[#This Row],[TRADING SYMBOL]],[1]Sheet1!$D:$D,[1]Sheet1!$C:$C)</f>
        <v>11.6</v>
      </c>
      <c r="AE335">
        <f>MIS[[#This Row],[OrderAverageTradedPrice]]*MIS[[#This Row],[OrderQuantity]]</f>
        <v>810</v>
      </c>
      <c r="AF335">
        <f>MIS[[#This Row],[LTP]]*MIS[[#This Row],[OrderQuantity]]</f>
        <v>464</v>
      </c>
      <c r="AG335">
        <f>IF(MIS[[#This Row],[OrderSide]]="SELL",MIS[[#This Row],[VALUE]]-MIS[[#This Row],[LIVE_VALUE]],MIS[[#This Row],[LIVE_VALUE]]-MIS[[#This Row],[VALUE]])</f>
        <v>-346</v>
      </c>
      <c r="AH335" t="str" cm="1">
        <f t="array" ref="AH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5" t="str">
        <f>MIS[[#This Row],[TRADING SYMBOL]]</f>
        <v>SENSEX2552078500PE</v>
      </c>
      <c r="AJ335" t="str">
        <f>IF(RIGHT(MIS[[#This Row],[Main/Hedge]],4)="MAIN","MAIN","HEDGE")</f>
        <v>HEDGE</v>
      </c>
      <c r="AK335" t="str" cm="1">
        <f t="array" ref="AK335">_xlfn._xlws.FILTER(Table4[Column1],ISNUMBER(SEARCH(Table4[Column1],MIS[[#This Row],[OrderUniqueIdentifier]])),"")</f>
        <v>XYT</v>
      </c>
    </row>
    <row r="336" spans="1:37" x14ac:dyDescent="0.25">
      <c r="A336" t="s">
        <v>71</v>
      </c>
      <c r="B336" t="s">
        <v>1010</v>
      </c>
      <c r="C336" t="s">
        <v>1011</v>
      </c>
      <c r="D336" t="s">
        <v>72</v>
      </c>
      <c r="E336" t="s">
        <v>456</v>
      </c>
      <c r="F336" t="s">
        <v>73</v>
      </c>
      <c r="G336" t="s">
        <v>74</v>
      </c>
      <c r="H336" t="s">
        <v>75</v>
      </c>
      <c r="I336" t="s">
        <v>76</v>
      </c>
      <c r="J336" t="s">
        <v>77</v>
      </c>
      <c r="K336">
        <v>75</v>
      </c>
      <c r="L336" t="s">
        <v>77</v>
      </c>
      <c r="M336" t="s">
        <v>78</v>
      </c>
      <c r="N336" t="s">
        <v>188</v>
      </c>
      <c r="O336" t="s">
        <v>457</v>
      </c>
      <c r="P336" t="s">
        <v>457</v>
      </c>
      <c r="Q336" t="s">
        <v>458</v>
      </c>
      <c r="R336" t="s">
        <v>79</v>
      </c>
      <c r="S336" t="s">
        <v>24</v>
      </c>
      <c r="T336" t="s">
        <v>459</v>
      </c>
      <c r="U336" t="s">
        <v>43</v>
      </c>
      <c r="V336" t="s">
        <v>80</v>
      </c>
      <c r="W336">
        <v>26300</v>
      </c>
      <c r="X336" t="s">
        <v>81</v>
      </c>
      <c r="Y336">
        <v>75</v>
      </c>
      <c r="Z336" t="s">
        <v>82</v>
      </c>
      <c r="AA336" t="s">
        <v>82</v>
      </c>
      <c r="AB336" t="s">
        <v>83</v>
      </c>
      <c r="AC336" t="s">
        <v>84</v>
      </c>
      <c r="AD336">
        <f>_xlfn.XLOOKUP(MIS[[#This Row],[TRADING SYMBOL]],[1]Sheet1!$D:$D,[1]Sheet1!$C:$C)</f>
        <v>3.7</v>
      </c>
      <c r="AE336">
        <f>MIS[[#This Row],[OrderAverageTradedPrice]]*MIS[[#This Row],[OrderQuantity]]</f>
        <v>262.5</v>
      </c>
      <c r="AF336">
        <f>MIS[[#This Row],[LTP]]*MIS[[#This Row],[OrderQuantity]]</f>
        <v>277.5</v>
      </c>
      <c r="AG336">
        <f>IF(MIS[[#This Row],[OrderSide]]="SELL",MIS[[#This Row],[VALUE]]-MIS[[#This Row],[LIVE_VALUE]],MIS[[#This Row],[LIVE_VALUE]]-MIS[[#This Row],[VALUE]])</f>
        <v>15</v>
      </c>
      <c r="AH336" t="str" cm="1">
        <f t="array" ref="AH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6" t="str">
        <f>MIS[[#This Row],[TRADING SYMBOL]]</f>
        <v>NIFTY2552226300CE</v>
      </c>
      <c r="AJ336" t="str">
        <f>IF(RIGHT(MIS[[#This Row],[Main/Hedge]],4)="MAIN","MAIN","HEDGE")</f>
        <v>HEDGE</v>
      </c>
      <c r="AK336" t="str" cm="1">
        <f t="array" ref="AK336">_xlfn._xlws.FILTER(Table4[Column1],ISNUMBER(SEARCH(Table4[Column1],MIS[[#This Row],[OrderUniqueIdentifier]])),"")</f>
        <v>VWAP</v>
      </c>
    </row>
    <row r="337" spans="1:37" x14ac:dyDescent="0.25">
      <c r="A337" t="s">
        <v>71</v>
      </c>
      <c r="B337" t="s">
        <v>1010</v>
      </c>
      <c r="C337" t="s">
        <v>1012</v>
      </c>
      <c r="D337" t="s">
        <v>72</v>
      </c>
      <c r="E337" t="s">
        <v>461</v>
      </c>
      <c r="F337" t="s">
        <v>73</v>
      </c>
      <c r="G337" t="s">
        <v>74</v>
      </c>
      <c r="H337" t="s">
        <v>75</v>
      </c>
      <c r="I337" t="s">
        <v>76</v>
      </c>
      <c r="J337" t="s">
        <v>77</v>
      </c>
      <c r="K337">
        <v>75</v>
      </c>
      <c r="L337" t="s">
        <v>77</v>
      </c>
      <c r="M337" t="s">
        <v>78</v>
      </c>
      <c r="N337" t="s">
        <v>153</v>
      </c>
      <c r="O337" t="s">
        <v>457</v>
      </c>
      <c r="P337" t="s">
        <v>457</v>
      </c>
      <c r="Q337" t="s">
        <v>462</v>
      </c>
      <c r="R337" t="s">
        <v>79</v>
      </c>
      <c r="S337" t="s">
        <v>24</v>
      </c>
      <c r="T337" t="s">
        <v>463</v>
      </c>
      <c r="U337" t="s">
        <v>43</v>
      </c>
      <c r="V337" t="s">
        <v>80</v>
      </c>
      <c r="W337">
        <v>23700</v>
      </c>
      <c r="X337" t="s">
        <v>85</v>
      </c>
      <c r="Y337">
        <v>75</v>
      </c>
      <c r="Z337" t="s">
        <v>82</v>
      </c>
      <c r="AA337" t="s">
        <v>82</v>
      </c>
      <c r="AB337" t="s">
        <v>87</v>
      </c>
      <c r="AC337" t="s">
        <v>84</v>
      </c>
      <c r="AD337">
        <f>_xlfn.XLOOKUP(MIS[[#This Row],[TRADING SYMBOL]],[1]Sheet1!$D:$D,[1]Sheet1!$C:$C)</f>
        <v>7.6</v>
      </c>
      <c r="AE337">
        <f>MIS[[#This Row],[OrderAverageTradedPrice]]*MIS[[#This Row],[OrderQuantity]]</f>
        <v>862.5</v>
      </c>
      <c r="AF337">
        <f>MIS[[#This Row],[LTP]]*MIS[[#This Row],[OrderQuantity]]</f>
        <v>570</v>
      </c>
      <c r="AG337">
        <f>IF(MIS[[#This Row],[OrderSide]]="SELL",MIS[[#This Row],[VALUE]]-MIS[[#This Row],[LIVE_VALUE]],MIS[[#This Row],[LIVE_VALUE]]-MIS[[#This Row],[VALUE]])</f>
        <v>-292.5</v>
      </c>
      <c r="AH337" t="str" cm="1">
        <f t="array" ref="AH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7" t="str">
        <f>MIS[[#This Row],[TRADING SYMBOL]]</f>
        <v>NIFTY2552223700PE</v>
      </c>
      <c r="AJ337" t="str">
        <f>IF(RIGHT(MIS[[#This Row],[Main/Hedge]],4)="MAIN","MAIN","HEDGE")</f>
        <v>HEDGE</v>
      </c>
      <c r="AK337" t="str" cm="1">
        <f t="array" ref="AK337">_xlfn._xlws.FILTER(Table4[Column1],ISNUMBER(SEARCH(Table4[Column1],MIS[[#This Row],[OrderUniqueIdentifier]])),"")</f>
        <v>VWAP</v>
      </c>
    </row>
    <row r="338" spans="1:37" x14ac:dyDescent="0.25">
      <c r="A338" t="s">
        <v>71</v>
      </c>
      <c r="B338" t="s">
        <v>1029</v>
      </c>
      <c r="C338" t="s">
        <v>1031</v>
      </c>
      <c r="D338" t="s">
        <v>72</v>
      </c>
      <c r="E338" t="s">
        <v>461</v>
      </c>
      <c r="F338" t="s">
        <v>73</v>
      </c>
      <c r="G338" t="s">
        <v>74</v>
      </c>
      <c r="H338" t="s">
        <v>75</v>
      </c>
      <c r="I338" t="s">
        <v>76</v>
      </c>
      <c r="J338" t="s">
        <v>77</v>
      </c>
      <c r="K338">
        <v>225</v>
      </c>
      <c r="L338" t="s">
        <v>77</v>
      </c>
      <c r="M338" t="s">
        <v>78</v>
      </c>
      <c r="N338" t="s">
        <v>518</v>
      </c>
      <c r="O338" t="s">
        <v>457</v>
      </c>
      <c r="P338" t="s">
        <v>457</v>
      </c>
      <c r="Q338" t="s">
        <v>462</v>
      </c>
      <c r="R338" t="s">
        <v>79</v>
      </c>
      <c r="S338" t="s">
        <v>24</v>
      </c>
      <c r="T338" t="s">
        <v>463</v>
      </c>
      <c r="U338" t="s">
        <v>43</v>
      </c>
      <c r="V338" t="s">
        <v>80</v>
      </c>
      <c r="W338">
        <v>23700</v>
      </c>
      <c r="X338" t="s">
        <v>85</v>
      </c>
      <c r="Y338">
        <v>225</v>
      </c>
      <c r="Z338" t="s">
        <v>82</v>
      </c>
      <c r="AA338" t="s">
        <v>82</v>
      </c>
      <c r="AB338" t="s">
        <v>87</v>
      </c>
      <c r="AC338" t="s">
        <v>84</v>
      </c>
      <c r="AD338">
        <f>_xlfn.XLOOKUP(MIS[[#This Row],[TRADING SYMBOL]],[1]Sheet1!$D:$D,[1]Sheet1!$C:$C)</f>
        <v>7.6</v>
      </c>
      <c r="AE338">
        <f>MIS[[#This Row],[OrderAverageTradedPrice]]*MIS[[#This Row],[OrderQuantity]]</f>
        <v>2576.25</v>
      </c>
      <c r="AF338">
        <f>MIS[[#This Row],[LTP]]*MIS[[#This Row],[OrderQuantity]]</f>
        <v>1710</v>
      </c>
      <c r="AG338">
        <f>IF(MIS[[#This Row],[OrderSide]]="SELL",MIS[[#This Row],[VALUE]]-MIS[[#This Row],[LIVE_VALUE]],MIS[[#This Row],[LIVE_VALUE]]-MIS[[#This Row],[VALUE]])</f>
        <v>-866.25</v>
      </c>
      <c r="AH338" t="str" cm="1">
        <f t="array" ref="AH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8" t="str">
        <f>MIS[[#This Row],[TRADING SYMBOL]]</f>
        <v>NIFTY2552223700PE</v>
      </c>
      <c r="AJ338" t="str">
        <f>IF(RIGHT(MIS[[#This Row],[Main/Hedge]],4)="MAIN","MAIN","HEDGE")</f>
        <v>HEDGE</v>
      </c>
      <c r="AK338" t="str" cm="1">
        <f t="array" ref="AK338">_xlfn._xlws.FILTER(Table4[Column1],ISNUMBER(SEARCH(Table4[Column1],MIS[[#This Row],[OrderUniqueIdentifier]])),"")</f>
        <v>VWAP</v>
      </c>
    </row>
    <row r="339" spans="1:37" x14ac:dyDescent="0.25">
      <c r="A339" t="s">
        <v>71</v>
      </c>
      <c r="B339" t="s">
        <v>1100</v>
      </c>
      <c r="C339" t="s">
        <v>1102</v>
      </c>
      <c r="D339" t="s">
        <v>72</v>
      </c>
      <c r="E339" t="s">
        <v>461</v>
      </c>
      <c r="F339" t="s">
        <v>73</v>
      </c>
      <c r="G339" t="s">
        <v>74</v>
      </c>
      <c r="H339" t="s">
        <v>75</v>
      </c>
      <c r="I339" t="s">
        <v>76</v>
      </c>
      <c r="J339" t="s">
        <v>77</v>
      </c>
      <c r="K339">
        <v>75</v>
      </c>
      <c r="L339" t="s">
        <v>77</v>
      </c>
      <c r="M339" t="s">
        <v>78</v>
      </c>
      <c r="N339" t="s">
        <v>153</v>
      </c>
      <c r="O339" t="s">
        <v>457</v>
      </c>
      <c r="P339" t="s">
        <v>457</v>
      </c>
      <c r="Q339" t="s">
        <v>462</v>
      </c>
      <c r="R339" t="s">
        <v>79</v>
      </c>
      <c r="S339" t="s">
        <v>24</v>
      </c>
      <c r="T339" t="s">
        <v>463</v>
      </c>
      <c r="U339" t="s">
        <v>43</v>
      </c>
      <c r="V339" t="s">
        <v>80</v>
      </c>
      <c r="W339">
        <v>23700</v>
      </c>
      <c r="X339" t="s">
        <v>85</v>
      </c>
      <c r="Y339">
        <v>75</v>
      </c>
      <c r="Z339" t="s">
        <v>82</v>
      </c>
      <c r="AA339" t="s">
        <v>82</v>
      </c>
      <c r="AB339" t="s">
        <v>87</v>
      </c>
      <c r="AC339" t="s">
        <v>84</v>
      </c>
      <c r="AD339">
        <f>_xlfn.XLOOKUP(MIS[[#This Row],[TRADING SYMBOL]],[1]Sheet1!$D:$D,[1]Sheet1!$C:$C)</f>
        <v>7.6</v>
      </c>
      <c r="AE339">
        <f>MIS[[#This Row],[OrderAverageTradedPrice]]*MIS[[#This Row],[OrderQuantity]]</f>
        <v>862.5</v>
      </c>
      <c r="AF339">
        <f>MIS[[#This Row],[LTP]]*MIS[[#This Row],[OrderQuantity]]</f>
        <v>570</v>
      </c>
      <c r="AG339">
        <f>IF(MIS[[#This Row],[OrderSide]]="SELL",MIS[[#This Row],[VALUE]]-MIS[[#This Row],[LIVE_VALUE]],MIS[[#This Row],[LIVE_VALUE]]-MIS[[#This Row],[VALUE]])</f>
        <v>-292.5</v>
      </c>
      <c r="AH339" t="str" cm="1">
        <f t="array" ref="AH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9" t="str">
        <f>MIS[[#This Row],[TRADING SYMBOL]]</f>
        <v>NIFTY2552223700PE</v>
      </c>
      <c r="AJ339" t="str">
        <f>IF(RIGHT(MIS[[#This Row],[Main/Hedge]],4)="MAIN","MAIN","HEDGE")</f>
        <v>HEDGE</v>
      </c>
      <c r="AK339" t="str" cm="1">
        <f t="array" ref="AK339">_xlfn._xlws.FILTER(Table4[Column1],ISNUMBER(SEARCH(Table4[Column1],MIS[[#This Row],[OrderUniqueIdentifier]])),"")</f>
        <v>VWAP</v>
      </c>
    </row>
    <row r="340" spans="1:37" x14ac:dyDescent="0.25">
      <c r="A340" t="s">
        <v>71</v>
      </c>
      <c r="B340" t="s">
        <v>1108</v>
      </c>
      <c r="C340" t="s">
        <v>1110</v>
      </c>
      <c r="D340" t="s">
        <v>72</v>
      </c>
      <c r="E340" t="s">
        <v>461</v>
      </c>
      <c r="F340" t="s">
        <v>73</v>
      </c>
      <c r="G340" t="s">
        <v>74</v>
      </c>
      <c r="H340" t="s">
        <v>75</v>
      </c>
      <c r="I340" t="s">
        <v>76</v>
      </c>
      <c r="J340" t="s">
        <v>77</v>
      </c>
      <c r="K340">
        <v>225</v>
      </c>
      <c r="L340" t="s">
        <v>77</v>
      </c>
      <c r="M340" t="s">
        <v>78</v>
      </c>
      <c r="N340" t="s">
        <v>153</v>
      </c>
      <c r="O340" t="s">
        <v>457</v>
      </c>
      <c r="P340" t="s">
        <v>457</v>
      </c>
      <c r="Q340" t="s">
        <v>462</v>
      </c>
      <c r="R340" t="s">
        <v>79</v>
      </c>
      <c r="S340" t="s">
        <v>24</v>
      </c>
      <c r="T340" t="s">
        <v>463</v>
      </c>
      <c r="U340" t="s">
        <v>43</v>
      </c>
      <c r="V340" t="s">
        <v>80</v>
      </c>
      <c r="W340">
        <v>23700</v>
      </c>
      <c r="X340" t="s">
        <v>85</v>
      </c>
      <c r="Y340">
        <v>225</v>
      </c>
      <c r="Z340" t="s">
        <v>82</v>
      </c>
      <c r="AA340" t="s">
        <v>82</v>
      </c>
      <c r="AB340" t="s">
        <v>87</v>
      </c>
      <c r="AC340" t="s">
        <v>84</v>
      </c>
      <c r="AD340">
        <f>_xlfn.XLOOKUP(MIS[[#This Row],[TRADING SYMBOL]],[1]Sheet1!$D:$D,[1]Sheet1!$C:$C)</f>
        <v>7.6</v>
      </c>
      <c r="AE340">
        <f>MIS[[#This Row],[OrderAverageTradedPrice]]*MIS[[#This Row],[OrderQuantity]]</f>
        <v>2587.5</v>
      </c>
      <c r="AF340">
        <f>MIS[[#This Row],[LTP]]*MIS[[#This Row],[OrderQuantity]]</f>
        <v>1710</v>
      </c>
      <c r="AG340">
        <f>IF(MIS[[#This Row],[OrderSide]]="SELL",MIS[[#This Row],[VALUE]]-MIS[[#This Row],[LIVE_VALUE]],MIS[[#This Row],[LIVE_VALUE]]-MIS[[#This Row],[VALUE]])</f>
        <v>-877.5</v>
      </c>
      <c r="AH340" t="str" cm="1">
        <f t="array" ref="AH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0" t="str">
        <f>MIS[[#This Row],[TRADING SYMBOL]]</f>
        <v>NIFTY2552223700PE</v>
      </c>
      <c r="AJ340" t="str">
        <f>IF(RIGHT(MIS[[#This Row],[Main/Hedge]],4)="MAIN","MAIN","HEDGE")</f>
        <v>HEDGE</v>
      </c>
      <c r="AK340" t="str" cm="1">
        <f t="array" ref="AK340">_xlfn._xlws.FILTER(Table4[Column1],ISNUMBER(SEARCH(Table4[Column1],MIS[[#This Row],[OrderUniqueIdentifier]])),"")</f>
        <v>VWAP</v>
      </c>
    </row>
    <row r="341" spans="1:37" x14ac:dyDescent="0.25">
      <c r="A341" t="s">
        <v>71</v>
      </c>
      <c r="B341" t="s">
        <v>1108</v>
      </c>
      <c r="C341" t="s">
        <v>1112</v>
      </c>
      <c r="D341" t="s">
        <v>72</v>
      </c>
      <c r="E341" t="s">
        <v>123</v>
      </c>
      <c r="F341" t="s">
        <v>98</v>
      </c>
      <c r="G341" t="s">
        <v>74</v>
      </c>
      <c r="H341" t="s">
        <v>75</v>
      </c>
      <c r="I341" t="s">
        <v>76</v>
      </c>
      <c r="J341" t="s">
        <v>77</v>
      </c>
      <c r="K341">
        <v>40</v>
      </c>
      <c r="L341" t="s">
        <v>77</v>
      </c>
      <c r="M341" t="s">
        <v>78</v>
      </c>
      <c r="N341" t="s">
        <v>545</v>
      </c>
      <c r="O341" t="s">
        <v>468</v>
      </c>
      <c r="P341" t="s">
        <v>457</v>
      </c>
      <c r="Q341" t="s">
        <v>124</v>
      </c>
      <c r="R341" t="s">
        <v>79</v>
      </c>
      <c r="S341" t="s">
        <v>99</v>
      </c>
      <c r="T341" t="s">
        <v>125</v>
      </c>
      <c r="U341" t="s">
        <v>100</v>
      </c>
      <c r="V341" t="s">
        <v>80</v>
      </c>
      <c r="W341">
        <v>78500</v>
      </c>
      <c r="X341" t="s">
        <v>85</v>
      </c>
      <c r="Y341">
        <v>40</v>
      </c>
      <c r="Z341" t="s">
        <v>101</v>
      </c>
      <c r="AA341" t="s">
        <v>82</v>
      </c>
      <c r="AB341" t="s">
        <v>87</v>
      </c>
      <c r="AC341" t="s">
        <v>84</v>
      </c>
      <c r="AD341">
        <f>_xlfn.XLOOKUP(MIS[[#This Row],[TRADING SYMBOL]],[1]Sheet1!$D:$D,[1]Sheet1!$C:$C)</f>
        <v>11.6</v>
      </c>
      <c r="AE341">
        <f>MIS[[#This Row],[OrderAverageTradedPrice]]*MIS[[#This Row],[OrderQuantity]]</f>
        <v>812</v>
      </c>
      <c r="AF341">
        <f>MIS[[#This Row],[LTP]]*MIS[[#This Row],[OrderQuantity]]</f>
        <v>464</v>
      </c>
      <c r="AG341">
        <f>IF(MIS[[#This Row],[OrderSide]]="SELL",MIS[[#This Row],[VALUE]]-MIS[[#This Row],[LIVE_VALUE]],MIS[[#This Row],[LIVE_VALUE]]-MIS[[#This Row],[VALUE]])</f>
        <v>-348</v>
      </c>
      <c r="AH341" t="str" cm="1">
        <f t="array" ref="AH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1" t="str">
        <f>MIS[[#This Row],[TRADING SYMBOL]]</f>
        <v>SENSEX2552078500PE</v>
      </c>
      <c r="AJ341" t="str">
        <f>IF(RIGHT(MIS[[#This Row],[Main/Hedge]],4)="MAIN","MAIN","HEDGE")</f>
        <v>HEDGE</v>
      </c>
      <c r="AK341" t="str" cm="1">
        <f t="array" ref="AK341">_xlfn._xlws.FILTER(Table4[Column1],ISNUMBER(SEARCH(Table4[Column1],MIS[[#This Row],[OrderUniqueIdentifier]])),"")</f>
        <v>XYT</v>
      </c>
    </row>
    <row r="342" spans="1:37" x14ac:dyDescent="0.25">
      <c r="A342" t="s">
        <v>71</v>
      </c>
      <c r="B342" t="s">
        <v>1117</v>
      </c>
      <c r="C342" t="s">
        <v>1120</v>
      </c>
      <c r="D342" t="s">
        <v>72</v>
      </c>
      <c r="E342" t="s">
        <v>465</v>
      </c>
      <c r="F342" t="s">
        <v>98</v>
      </c>
      <c r="G342" t="s">
        <v>74</v>
      </c>
      <c r="H342" t="s">
        <v>75</v>
      </c>
      <c r="I342" t="s">
        <v>76</v>
      </c>
      <c r="J342" t="s">
        <v>77</v>
      </c>
      <c r="K342">
        <v>40</v>
      </c>
      <c r="L342" t="s">
        <v>77</v>
      </c>
      <c r="M342" t="s">
        <v>78</v>
      </c>
      <c r="N342" t="s">
        <v>533</v>
      </c>
      <c r="O342" t="s">
        <v>468</v>
      </c>
      <c r="P342" t="s">
        <v>457</v>
      </c>
      <c r="Q342" t="s">
        <v>469</v>
      </c>
      <c r="R342" t="s">
        <v>79</v>
      </c>
      <c r="S342" t="s">
        <v>99</v>
      </c>
      <c r="T342" t="s">
        <v>470</v>
      </c>
      <c r="U342" t="s">
        <v>100</v>
      </c>
      <c r="V342" t="s">
        <v>80</v>
      </c>
      <c r="W342">
        <v>85900</v>
      </c>
      <c r="X342" t="s">
        <v>81</v>
      </c>
      <c r="Y342">
        <v>40</v>
      </c>
      <c r="Z342" t="s">
        <v>101</v>
      </c>
      <c r="AA342" t="s">
        <v>82</v>
      </c>
      <c r="AB342" t="s">
        <v>83</v>
      </c>
      <c r="AC342" t="s">
        <v>84</v>
      </c>
      <c r="AD342">
        <f>_xlfn.XLOOKUP(MIS[[#This Row],[TRADING SYMBOL]],[1]Sheet1!$D:$D,[1]Sheet1!$C:$C)</f>
        <v>6.35</v>
      </c>
      <c r="AE342">
        <f>MIS[[#This Row],[OrderAverageTradedPrice]]*MIS[[#This Row],[OrderQuantity]]</f>
        <v>290</v>
      </c>
      <c r="AF342">
        <f>MIS[[#This Row],[LTP]]*MIS[[#This Row],[OrderQuantity]]</f>
        <v>254</v>
      </c>
      <c r="AG342">
        <f>IF(MIS[[#This Row],[OrderSide]]="SELL",MIS[[#This Row],[VALUE]]-MIS[[#This Row],[LIVE_VALUE]],MIS[[#This Row],[LIVE_VALUE]]-MIS[[#This Row],[VALUE]])</f>
        <v>-36</v>
      </c>
      <c r="AH342" t="str" cm="1">
        <f t="array" ref="AH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2" t="str">
        <f>MIS[[#This Row],[TRADING SYMBOL]]</f>
        <v>SENSEX2552085900CE</v>
      </c>
      <c r="AJ342" t="str">
        <f>IF(RIGHT(MIS[[#This Row],[Main/Hedge]],4)="MAIN","MAIN","HEDGE")</f>
        <v>HEDGE</v>
      </c>
      <c r="AK342" t="str" cm="1">
        <f t="array" ref="AK342">_xlfn._xlws.FILTER(Table4[Column1],ISNUMBER(SEARCH(Table4[Column1],MIS[[#This Row],[OrderUniqueIdentifier]])),"")</f>
        <v>XYT</v>
      </c>
    </row>
    <row r="343" spans="1:37" x14ac:dyDescent="0.25">
      <c r="A343" t="s">
        <v>71</v>
      </c>
      <c r="B343" t="s">
        <v>1124</v>
      </c>
      <c r="C343" t="s">
        <v>1125</v>
      </c>
      <c r="D343" t="s">
        <v>72</v>
      </c>
      <c r="E343" t="s">
        <v>456</v>
      </c>
      <c r="F343" t="s">
        <v>73</v>
      </c>
      <c r="G343" t="s">
        <v>74</v>
      </c>
      <c r="H343" t="s">
        <v>75</v>
      </c>
      <c r="I343" t="s">
        <v>76</v>
      </c>
      <c r="J343" t="s">
        <v>77</v>
      </c>
      <c r="K343">
        <v>75</v>
      </c>
      <c r="L343" t="s">
        <v>77</v>
      </c>
      <c r="M343" t="s">
        <v>78</v>
      </c>
      <c r="N343" t="s">
        <v>188</v>
      </c>
      <c r="O343" t="s">
        <v>457</v>
      </c>
      <c r="P343" t="s">
        <v>457</v>
      </c>
      <c r="Q343" t="s">
        <v>458</v>
      </c>
      <c r="R343" t="s">
        <v>79</v>
      </c>
      <c r="S343" t="s">
        <v>24</v>
      </c>
      <c r="T343" t="s">
        <v>459</v>
      </c>
      <c r="U343" t="s">
        <v>43</v>
      </c>
      <c r="V343" t="s">
        <v>80</v>
      </c>
      <c r="W343">
        <v>26300</v>
      </c>
      <c r="X343" t="s">
        <v>81</v>
      </c>
      <c r="Y343">
        <v>75</v>
      </c>
      <c r="Z343" t="s">
        <v>82</v>
      </c>
      <c r="AA343" t="s">
        <v>82</v>
      </c>
      <c r="AB343" t="s">
        <v>83</v>
      </c>
      <c r="AC343" t="s">
        <v>84</v>
      </c>
      <c r="AD343">
        <f>_xlfn.XLOOKUP(MIS[[#This Row],[TRADING SYMBOL]],[1]Sheet1!$D:$D,[1]Sheet1!$C:$C)</f>
        <v>3.7</v>
      </c>
      <c r="AE343">
        <f>MIS[[#This Row],[OrderAverageTradedPrice]]*MIS[[#This Row],[OrderQuantity]]</f>
        <v>262.5</v>
      </c>
      <c r="AF343">
        <f>MIS[[#This Row],[LTP]]*MIS[[#This Row],[OrderQuantity]]</f>
        <v>277.5</v>
      </c>
      <c r="AG343">
        <f>IF(MIS[[#This Row],[OrderSide]]="SELL",MIS[[#This Row],[VALUE]]-MIS[[#This Row],[LIVE_VALUE]],MIS[[#This Row],[LIVE_VALUE]]-MIS[[#This Row],[VALUE]])</f>
        <v>15</v>
      </c>
      <c r="AH343" t="str" cm="1">
        <f t="array" ref="AH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3" t="str">
        <f>MIS[[#This Row],[TRADING SYMBOL]]</f>
        <v>NIFTY2552226300CE</v>
      </c>
      <c r="AJ343" t="str">
        <f>IF(RIGHT(MIS[[#This Row],[Main/Hedge]],4)="MAIN","MAIN","HEDGE")</f>
        <v>HEDGE</v>
      </c>
      <c r="AK343" t="str" cm="1">
        <f t="array" ref="AK343">_xlfn._xlws.FILTER(Table4[Column1],ISNUMBER(SEARCH(Table4[Column1],MIS[[#This Row],[OrderUniqueIdentifier]])),"")</f>
        <v>VWAP</v>
      </c>
    </row>
    <row r="344" spans="1:37" x14ac:dyDescent="0.25">
      <c r="A344" t="s">
        <v>71</v>
      </c>
      <c r="B344" t="s">
        <v>1143</v>
      </c>
      <c r="C344" t="s">
        <v>1144</v>
      </c>
      <c r="D344" t="s">
        <v>72</v>
      </c>
      <c r="E344" t="s">
        <v>465</v>
      </c>
      <c r="F344" t="s">
        <v>98</v>
      </c>
      <c r="G344" t="s">
        <v>74</v>
      </c>
      <c r="H344" t="s">
        <v>75</v>
      </c>
      <c r="I344" t="s">
        <v>76</v>
      </c>
      <c r="J344" t="s">
        <v>77</v>
      </c>
      <c r="K344">
        <v>20</v>
      </c>
      <c r="L344" t="s">
        <v>77</v>
      </c>
      <c r="M344" t="s">
        <v>78</v>
      </c>
      <c r="N344" t="s">
        <v>533</v>
      </c>
      <c r="O344" t="s">
        <v>457</v>
      </c>
      <c r="P344" t="s">
        <v>457</v>
      </c>
      <c r="Q344" t="s">
        <v>469</v>
      </c>
      <c r="R344" t="s">
        <v>79</v>
      </c>
      <c r="S344" t="s">
        <v>99</v>
      </c>
      <c r="T344" t="s">
        <v>470</v>
      </c>
      <c r="U344" t="s">
        <v>100</v>
      </c>
      <c r="V344" t="s">
        <v>80</v>
      </c>
      <c r="W344">
        <v>85900</v>
      </c>
      <c r="X344" t="s">
        <v>81</v>
      </c>
      <c r="Y344">
        <v>20</v>
      </c>
      <c r="Z344" t="s">
        <v>82</v>
      </c>
      <c r="AA344" t="s">
        <v>82</v>
      </c>
      <c r="AB344" t="s">
        <v>83</v>
      </c>
      <c r="AC344" t="s">
        <v>84</v>
      </c>
      <c r="AD344">
        <f>_xlfn.XLOOKUP(MIS[[#This Row],[TRADING SYMBOL]],[1]Sheet1!$D:$D,[1]Sheet1!$C:$C)</f>
        <v>6.35</v>
      </c>
      <c r="AE344">
        <f>MIS[[#This Row],[OrderAverageTradedPrice]]*MIS[[#This Row],[OrderQuantity]]</f>
        <v>145</v>
      </c>
      <c r="AF344">
        <f>MIS[[#This Row],[LTP]]*MIS[[#This Row],[OrderQuantity]]</f>
        <v>127</v>
      </c>
      <c r="AG344">
        <f>IF(MIS[[#This Row],[OrderSide]]="SELL",MIS[[#This Row],[VALUE]]-MIS[[#This Row],[LIVE_VALUE]],MIS[[#This Row],[LIVE_VALUE]]-MIS[[#This Row],[VALUE]])</f>
        <v>-18</v>
      </c>
      <c r="AH344" t="str" cm="1">
        <f t="array" ref="AH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4" t="str">
        <f>MIS[[#This Row],[TRADING SYMBOL]]</f>
        <v>SENSEX2552085900CE</v>
      </c>
      <c r="AJ344" t="str">
        <f>IF(RIGHT(MIS[[#This Row],[Main/Hedge]],4)="MAIN","MAIN","HEDGE")</f>
        <v>HEDGE</v>
      </c>
      <c r="AK344" t="str" cm="1">
        <f t="array" ref="AK344">_xlfn._xlws.FILTER(Table4[Column1],ISNUMBER(SEARCH(Table4[Column1],MIS[[#This Row],[OrderUniqueIdentifier]])),"")</f>
        <v>XYT</v>
      </c>
    </row>
    <row r="345" spans="1:37" x14ac:dyDescent="0.25">
      <c r="A345" t="s">
        <v>71</v>
      </c>
      <c r="B345" t="s">
        <v>1202</v>
      </c>
      <c r="C345" t="s">
        <v>1203</v>
      </c>
      <c r="D345" t="s">
        <v>72</v>
      </c>
      <c r="E345" t="s">
        <v>456</v>
      </c>
      <c r="F345" t="s">
        <v>73</v>
      </c>
      <c r="G345" t="s">
        <v>74</v>
      </c>
      <c r="H345" t="s">
        <v>75</v>
      </c>
      <c r="I345" t="s">
        <v>76</v>
      </c>
      <c r="J345" t="s">
        <v>77</v>
      </c>
      <c r="K345">
        <v>150</v>
      </c>
      <c r="L345" t="s">
        <v>77</v>
      </c>
      <c r="M345" t="s">
        <v>78</v>
      </c>
      <c r="N345" t="s">
        <v>188</v>
      </c>
      <c r="O345" t="s">
        <v>457</v>
      </c>
      <c r="P345" t="s">
        <v>457</v>
      </c>
      <c r="Q345" t="s">
        <v>458</v>
      </c>
      <c r="R345" t="s">
        <v>79</v>
      </c>
      <c r="S345" t="s">
        <v>24</v>
      </c>
      <c r="T345" t="s">
        <v>459</v>
      </c>
      <c r="U345" t="s">
        <v>43</v>
      </c>
      <c r="V345" t="s">
        <v>80</v>
      </c>
      <c r="W345">
        <v>26300</v>
      </c>
      <c r="X345" t="s">
        <v>81</v>
      </c>
      <c r="Y345">
        <v>150</v>
      </c>
      <c r="Z345" t="s">
        <v>82</v>
      </c>
      <c r="AA345" t="s">
        <v>82</v>
      </c>
      <c r="AB345" t="s">
        <v>83</v>
      </c>
      <c r="AC345" t="s">
        <v>84</v>
      </c>
      <c r="AD345">
        <f>_xlfn.XLOOKUP(MIS[[#This Row],[TRADING SYMBOL]],[1]Sheet1!$D:$D,[1]Sheet1!$C:$C)</f>
        <v>3.7</v>
      </c>
      <c r="AE345">
        <f>MIS[[#This Row],[OrderAverageTradedPrice]]*MIS[[#This Row],[OrderQuantity]]</f>
        <v>525</v>
      </c>
      <c r="AF345">
        <f>MIS[[#This Row],[LTP]]*MIS[[#This Row],[OrderQuantity]]</f>
        <v>555</v>
      </c>
      <c r="AG345">
        <f>IF(MIS[[#This Row],[OrderSide]]="SELL",MIS[[#This Row],[VALUE]]-MIS[[#This Row],[LIVE_VALUE]],MIS[[#This Row],[LIVE_VALUE]]-MIS[[#This Row],[VALUE]])</f>
        <v>30</v>
      </c>
      <c r="AH345" t="str" cm="1">
        <f t="array" ref="AH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" t="str">
        <f>MIS[[#This Row],[TRADING SYMBOL]]</f>
        <v>NIFTY2552226300CE</v>
      </c>
      <c r="AJ345" t="str">
        <f>IF(RIGHT(MIS[[#This Row],[Main/Hedge]],4)="MAIN","MAIN","HEDGE")</f>
        <v>HEDGE</v>
      </c>
      <c r="AK345" t="str" cm="1">
        <f t="array" ref="AK345">_xlfn._xlws.FILTER(Table4[Column1],ISNUMBER(SEARCH(Table4[Column1],MIS[[#This Row],[OrderUniqueIdentifier]])),"")</f>
        <v>VWAP</v>
      </c>
    </row>
    <row r="346" spans="1:37" x14ac:dyDescent="0.25">
      <c r="A346" t="s">
        <v>71</v>
      </c>
      <c r="B346" t="s">
        <v>1202</v>
      </c>
      <c r="C346" t="s">
        <v>1204</v>
      </c>
      <c r="D346" t="s">
        <v>72</v>
      </c>
      <c r="E346" t="s">
        <v>461</v>
      </c>
      <c r="F346" t="s">
        <v>73</v>
      </c>
      <c r="G346" t="s">
        <v>74</v>
      </c>
      <c r="H346" t="s">
        <v>75</v>
      </c>
      <c r="I346" t="s">
        <v>76</v>
      </c>
      <c r="J346" t="s">
        <v>77</v>
      </c>
      <c r="K346">
        <v>150</v>
      </c>
      <c r="L346" t="s">
        <v>77</v>
      </c>
      <c r="M346" t="s">
        <v>78</v>
      </c>
      <c r="N346" t="s">
        <v>153</v>
      </c>
      <c r="O346" t="s">
        <v>457</v>
      </c>
      <c r="P346" t="s">
        <v>457</v>
      </c>
      <c r="Q346" t="s">
        <v>462</v>
      </c>
      <c r="R346" t="s">
        <v>79</v>
      </c>
      <c r="S346" t="s">
        <v>24</v>
      </c>
      <c r="T346" t="s">
        <v>463</v>
      </c>
      <c r="U346" t="s">
        <v>43</v>
      </c>
      <c r="V346" t="s">
        <v>80</v>
      </c>
      <c r="W346">
        <v>23700</v>
      </c>
      <c r="X346" t="s">
        <v>85</v>
      </c>
      <c r="Y346">
        <v>150</v>
      </c>
      <c r="Z346" t="s">
        <v>82</v>
      </c>
      <c r="AA346" t="s">
        <v>82</v>
      </c>
      <c r="AB346" t="s">
        <v>87</v>
      </c>
      <c r="AC346" t="s">
        <v>84</v>
      </c>
      <c r="AD346">
        <f>_xlfn.XLOOKUP(MIS[[#This Row],[TRADING SYMBOL]],[1]Sheet1!$D:$D,[1]Sheet1!$C:$C)</f>
        <v>7.6</v>
      </c>
      <c r="AE346">
        <f>MIS[[#This Row],[OrderAverageTradedPrice]]*MIS[[#This Row],[OrderQuantity]]</f>
        <v>1725</v>
      </c>
      <c r="AF346">
        <f>MIS[[#This Row],[LTP]]*MIS[[#This Row],[OrderQuantity]]</f>
        <v>1140</v>
      </c>
      <c r="AG346">
        <f>IF(MIS[[#This Row],[OrderSide]]="SELL",MIS[[#This Row],[VALUE]]-MIS[[#This Row],[LIVE_VALUE]],MIS[[#This Row],[LIVE_VALUE]]-MIS[[#This Row],[VALUE]])</f>
        <v>-585</v>
      </c>
      <c r="AH346" t="str" cm="1">
        <f t="array" ref="AH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" t="str">
        <f>MIS[[#This Row],[TRADING SYMBOL]]</f>
        <v>NIFTY2552223700PE</v>
      </c>
      <c r="AJ346" t="str">
        <f>IF(RIGHT(MIS[[#This Row],[Main/Hedge]],4)="MAIN","MAIN","HEDGE")</f>
        <v>HEDGE</v>
      </c>
      <c r="AK346" t="str" cm="1">
        <f t="array" ref="AK346">_xlfn._xlws.FILTER(Table4[Column1],ISNUMBER(SEARCH(Table4[Column1],MIS[[#This Row],[OrderUniqueIdentifier]])),"")</f>
        <v>VWAP</v>
      </c>
    </row>
    <row r="347" spans="1:37" x14ac:dyDescent="0.25">
      <c r="A347" t="s">
        <v>71</v>
      </c>
      <c r="B347" t="s">
        <v>1217</v>
      </c>
      <c r="C347" t="s">
        <v>1219</v>
      </c>
      <c r="D347" t="s">
        <v>72</v>
      </c>
      <c r="E347" t="s">
        <v>461</v>
      </c>
      <c r="F347" t="s">
        <v>73</v>
      </c>
      <c r="G347" t="s">
        <v>74</v>
      </c>
      <c r="H347" t="s">
        <v>75</v>
      </c>
      <c r="I347" t="s">
        <v>76</v>
      </c>
      <c r="J347" t="s">
        <v>77</v>
      </c>
      <c r="K347">
        <v>150</v>
      </c>
      <c r="L347" t="s">
        <v>77</v>
      </c>
      <c r="M347" t="s">
        <v>78</v>
      </c>
      <c r="N347" t="s">
        <v>153</v>
      </c>
      <c r="O347" t="s">
        <v>457</v>
      </c>
      <c r="P347" t="s">
        <v>457</v>
      </c>
      <c r="Q347" t="s">
        <v>462</v>
      </c>
      <c r="R347" t="s">
        <v>79</v>
      </c>
      <c r="S347" t="s">
        <v>24</v>
      </c>
      <c r="T347" t="s">
        <v>463</v>
      </c>
      <c r="U347" t="s">
        <v>43</v>
      </c>
      <c r="V347" t="s">
        <v>80</v>
      </c>
      <c r="W347">
        <v>23700</v>
      </c>
      <c r="X347" t="s">
        <v>85</v>
      </c>
      <c r="Y347">
        <v>150</v>
      </c>
      <c r="Z347" t="s">
        <v>82</v>
      </c>
      <c r="AA347" t="s">
        <v>82</v>
      </c>
      <c r="AB347" t="s">
        <v>87</v>
      </c>
      <c r="AC347" t="s">
        <v>84</v>
      </c>
      <c r="AD347">
        <f>_xlfn.XLOOKUP(MIS[[#This Row],[TRADING SYMBOL]],[1]Sheet1!$D:$D,[1]Sheet1!$C:$C)</f>
        <v>7.6</v>
      </c>
      <c r="AE347">
        <f>MIS[[#This Row],[OrderAverageTradedPrice]]*MIS[[#This Row],[OrderQuantity]]</f>
        <v>1725</v>
      </c>
      <c r="AF347">
        <f>MIS[[#This Row],[LTP]]*MIS[[#This Row],[OrderQuantity]]</f>
        <v>1140</v>
      </c>
      <c r="AG347">
        <f>IF(MIS[[#This Row],[OrderSide]]="SELL",MIS[[#This Row],[VALUE]]-MIS[[#This Row],[LIVE_VALUE]],MIS[[#This Row],[LIVE_VALUE]]-MIS[[#This Row],[VALUE]])</f>
        <v>-585</v>
      </c>
      <c r="AH347" t="str" cm="1">
        <f t="array" ref="AH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" t="str">
        <f>MIS[[#This Row],[TRADING SYMBOL]]</f>
        <v>NIFTY2552223700PE</v>
      </c>
      <c r="AJ347" t="str">
        <f>IF(RIGHT(MIS[[#This Row],[Main/Hedge]],4)="MAIN","MAIN","HEDGE")</f>
        <v>HEDGE</v>
      </c>
      <c r="AK347" t="str" cm="1">
        <f t="array" ref="AK347">_xlfn._xlws.FILTER(Table4[Column1],ISNUMBER(SEARCH(Table4[Column1],MIS[[#This Row],[OrderUniqueIdentifier]])),"")</f>
        <v>VWAP</v>
      </c>
    </row>
    <row r="348" spans="1:37" x14ac:dyDescent="0.25">
      <c r="A348" t="s">
        <v>71</v>
      </c>
      <c r="B348" t="s">
        <v>1224</v>
      </c>
      <c r="C348" t="s">
        <v>1226</v>
      </c>
      <c r="D348" t="s">
        <v>72</v>
      </c>
      <c r="E348" t="s">
        <v>461</v>
      </c>
      <c r="F348" t="s">
        <v>73</v>
      </c>
      <c r="G348" t="s">
        <v>74</v>
      </c>
      <c r="H348" t="s">
        <v>75</v>
      </c>
      <c r="I348" t="s">
        <v>76</v>
      </c>
      <c r="J348" t="s">
        <v>77</v>
      </c>
      <c r="K348">
        <v>75</v>
      </c>
      <c r="L348" t="s">
        <v>77</v>
      </c>
      <c r="M348" t="s">
        <v>78</v>
      </c>
      <c r="N348" t="s">
        <v>153</v>
      </c>
      <c r="O348" t="s">
        <v>457</v>
      </c>
      <c r="P348" t="s">
        <v>457</v>
      </c>
      <c r="Q348" t="s">
        <v>462</v>
      </c>
      <c r="R348" t="s">
        <v>79</v>
      </c>
      <c r="S348" t="s">
        <v>24</v>
      </c>
      <c r="T348" t="s">
        <v>463</v>
      </c>
      <c r="U348" t="s">
        <v>43</v>
      </c>
      <c r="V348" t="s">
        <v>80</v>
      </c>
      <c r="W348">
        <v>23700</v>
      </c>
      <c r="X348" t="s">
        <v>85</v>
      </c>
      <c r="Y348">
        <v>75</v>
      </c>
      <c r="Z348" t="s">
        <v>82</v>
      </c>
      <c r="AA348" t="s">
        <v>82</v>
      </c>
      <c r="AB348" t="s">
        <v>87</v>
      </c>
      <c r="AC348" t="s">
        <v>84</v>
      </c>
      <c r="AD348">
        <f>_xlfn.XLOOKUP(MIS[[#This Row],[TRADING SYMBOL]],[1]Sheet1!$D:$D,[1]Sheet1!$C:$C)</f>
        <v>7.6</v>
      </c>
      <c r="AE348">
        <f>MIS[[#This Row],[OrderAverageTradedPrice]]*MIS[[#This Row],[OrderQuantity]]</f>
        <v>862.5</v>
      </c>
      <c r="AF348">
        <f>MIS[[#This Row],[LTP]]*MIS[[#This Row],[OrderQuantity]]</f>
        <v>570</v>
      </c>
      <c r="AG348">
        <f>IF(MIS[[#This Row],[OrderSide]]="SELL",MIS[[#This Row],[VALUE]]-MIS[[#This Row],[LIVE_VALUE]],MIS[[#This Row],[LIVE_VALUE]]-MIS[[#This Row],[VALUE]])</f>
        <v>-292.5</v>
      </c>
      <c r="AH348" t="str" cm="1">
        <f t="array" ref="AH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" t="str">
        <f>MIS[[#This Row],[TRADING SYMBOL]]</f>
        <v>NIFTY2552223700PE</v>
      </c>
      <c r="AJ348" t="str">
        <f>IF(RIGHT(MIS[[#This Row],[Main/Hedge]],4)="MAIN","MAIN","HEDGE")</f>
        <v>HEDGE</v>
      </c>
      <c r="AK348" t="str" cm="1">
        <f t="array" ref="AK348">_xlfn._xlws.FILTER(Table4[Column1],ISNUMBER(SEARCH(Table4[Column1],MIS[[#This Row],[OrderUniqueIdentifier]])),"")</f>
        <v>VWAP</v>
      </c>
    </row>
    <row r="349" spans="1:37" x14ac:dyDescent="0.25">
      <c r="A349" t="s">
        <v>71</v>
      </c>
      <c r="B349" t="s">
        <v>1227</v>
      </c>
      <c r="C349" t="s">
        <v>1234</v>
      </c>
      <c r="D349" t="s">
        <v>72</v>
      </c>
      <c r="E349" t="s">
        <v>461</v>
      </c>
      <c r="F349" t="s">
        <v>73</v>
      </c>
      <c r="G349" t="s">
        <v>74</v>
      </c>
      <c r="H349" t="s">
        <v>75</v>
      </c>
      <c r="I349" t="s">
        <v>76</v>
      </c>
      <c r="J349" t="s">
        <v>77</v>
      </c>
      <c r="K349">
        <v>150</v>
      </c>
      <c r="L349" t="s">
        <v>77</v>
      </c>
      <c r="M349" t="s">
        <v>78</v>
      </c>
      <c r="N349" t="s">
        <v>153</v>
      </c>
      <c r="O349" t="s">
        <v>457</v>
      </c>
      <c r="P349" t="s">
        <v>457</v>
      </c>
      <c r="Q349" t="s">
        <v>462</v>
      </c>
      <c r="R349" t="s">
        <v>79</v>
      </c>
      <c r="S349" t="s">
        <v>24</v>
      </c>
      <c r="T349" t="s">
        <v>463</v>
      </c>
      <c r="U349" t="s">
        <v>43</v>
      </c>
      <c r="V349" t="s">
        <v>80</v>
      </c>
      <c r="W349">
        <v>23700</v>
      </c>
      <c r="X349" t="s">
        <v>85</v>
      </c>
      <c r="Y349">
        <v>150</v>
      </c>
      <c r="Z349" t="s">
        <v>82</v>
      </c>
      <c r="AA349" t="s">
        <v>82</v>
      </c>
      <c r="AB349" t="s">
        <v>87</v>
      </c>
      <c r="AC349" t="s">
        <v>84</v>
      </c>
      <c r="AD349">
        <f>_xlfn.XLOOKUP(MIS[[#This Row],[TRADING SYMBOL]],[1]Sheet1!$D:$D,[1]Sheet1!$C:$C)</f>
        <v>7.6</v>
      </c>
      <c r="AE349">
        <f>MIS[[#This Row],[OrderAverageTradedPrice]]*MIS[[#This Row],[OrderQuantity]]</f>
        <v>1725</v>
      </c>
      <c r="AF349">
        <f>MIS[[#This Row],[LTP]]*MIS[[#This Row],[OrderQuantity]]</f>
        <v>1140</v>
      </c>
      <c r="AG349">
        <f>IF(MIS[[#This Row],[OrderSide]]="SELL",MIS[[#This Row],[VALUE]]-MIS[[#This Row],[LIVE_VALUE]],MIS[[#This Row],[LIVE_VALUE]]-MIS[[#This Row],[VALUE]])</f>
        <v>-585</v>
      </c>
      <c r="AH349" t="str" cm="1">
        <f t="array" ref="AH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" t="str">
        <f>MIS[[#This Row],[TRADING SYMBOL]]</f>
        <v>NIFTY2552223700PE</v>
      </c>
      <c r="AJ349" t="str">
        <f>IF(RIGHT(MIS[[#This Row],[Main/Hedge]],4)="MAIN","MAIN","HEDGE")</f>
        <v>HEDGE</v>
      </c>
      <c r="AK349" t="str" cm="1">
        <f t="array" ref="AK349">_xlfn._xlws.FILTER(Table4[Column1],ISNUMBER(SEARCH(Table4[Column1],MIS[[#This Row],[OrderUniqueIdentifier]])),"")</f>
        <v>VWAP</v>
      </c>
    </row>
    <row r="350" spans="1:37" x14ac:dyDescent="0.25">
      <c r="A350" t="s">
        <v>71</v>
      </c>
      <c r="B350" t="s">
        <v>1258</v>
      </c>
      <c r="C350" t="s">
        <v>1264</v>
      </c>
      <c r="D350" t="s">
        <v>72</v>
      </c>
      <c r="E350" t="s">
        <v>461</v>
      </c>
      <c r="F350" t="s">
        <v>73</v>
      </c>
      <c r="G350" t="s">
        <v>74</v>
      </c>
      <c r="H350" t="s">
        <v>75</v>
      </c>
      <c r="I350" t="s">
        <v>76</v>
      </c>
      <c r="J350" t="s">
        <v>77</v>
      </c>
      <c r="K350">
        <v>150</v>
      </c>
      <c r="L350" t="s">
        <v>77</v>
      </c>
      <c r="M350" t="s">
        <v>78</v>
      </c>
      <c r="N350" t="s">
        <v>153</v>
      </c>
      <c r="O350" t="s">
        <v>457</v>
      </c>
      <c r="P350" t="s">
        <v>457</v>
      </c>
      <c r="Q350" t="s">
        <v>462</v>
      </c>
      <c r="R350" t="s">
        <v>79</v>
      </c>
      <c r="S350" t="s">
        <v>24</v>
      </c>
      <c r="T350" t="s">
        <v>463</v>
      </c>
      <c r="U350" t="s">
        <v>43</v>
      </c>
      <c r="V350" t="s">
        <v>80</v>
      </c>
      <c r="W350">
        <v>23700</v>
      </c>
      <c r="X350" t="s">
        <v>85</v>
      </c>
      <c r="Y350">
        <v>150</v>
      </c>
      <c r="Z350" t="s">
        <v>82</v>
      </c>
      <c r="AA350" t="s">
        <v>82</v>
      </c>
      <c r="AB350" t="s">
        <v>87</v>
      </c>
      <c r="AC350" t="s">
        <v>84</v>
      </c>
      <c r="AD350">
        <f>_xlfn.XLOOKUP(MIS[[#This Row],[TRADING SYMBOL]],[1]Sheet1!$D:$D,[1]Sheet1!$C:$C)</f>
        <v>7.6</v>
      </c>
      <c r="AE350">
        <f>MIS[[#This Row],[OrderAverageTradedPrice]]*MIS[[#This Row],[OrderQuantity]]</f>
        <v>1725</v>
      </c>
      <c r="AF350">
        <f>MIS[[#This Row],[LTP]]*MIS[[#This Row],[OrderQuantity]]</f>
        <v>1140</v>
      </c>
      <c r="AG350">
        <f>IF(MIS[[#This Row],[OrderSide]]="SELL",MIS[[#This Row],[VALUE]]-MIS[[#This Row],[LIVE_VALUE]],MIS[[#This Row],[LIVE_VALUE]]-MIS[[#This Row],[VALUE]])</f>
        <v>-585</v>
      </c>
      <c r="AH350" t="str" cm="1">
        <f t="array" ref="AH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" t="str">
        <f>MIS[[#This Row],[TRADING SYMBOL]]</f>
        <v>NIFTY2552223700PE</v>
      </c>
      <c r="AJ350" t="str">
        <f>IF(RIGHT(MIS[[#This Row],[Main/Hedge]],4)="MAIN","MAIN","HEDGE")</f>
        <v>HEDGE</v>
      </c>
      <c r="AK350" t="str" cm="1">
        <f t="array" ref="AK350">_xlfn._xlws.FILTER(Table4[Column1],ISNUMBER(SEARCH(Table4[Column1],MIS[[#This Row],[OrderUniqueIdentifier]])),"")</f>
        <v>VWAP</v>
      </c>
    </row>
    <row r="351" spans="1:37" x14ac:dyDescent="0.25">
      <c r="A351" t="s">
        <v>71</v>
      </c>
      <c r="B351" t="s">
        <v>1280</v>
      </c>
      <c r="C351" t="s">
        <v>1281</v>
      </c>
      <c r="D351" t="s">
        <v>72</v>
      </c>
      <c r="E351" t="s">
        <v>456</v>
      </c>
      <c r="F351" t="s">
        <v>73</v>
      </c>
      <c r="G351" t="s">
        <v>74</v>
      </c>
      <c r="H351" t="s">
        <v>75</v>
      </c>
      <c r="I351" t="s">
        <v>76</v>
      </c>
      <c r="J351" t="s">
        <v>77</v>
      </c>
      <c r="K351">
        <v>225</v>
      </c>
      <c r="L351" t="s">
        <v>77</v>
      </c>
      <c r="M351" t="s">
        <v>78</v>
      </c>
      <c r="N351" t="s">
        <v>188</v>
      </c>
      <c r="O351" t="s">
        <v>457</v>
      </c>
      <c r="P351" t="s">
        <v>457</v>
      </c>
      <c r="Q351" t="s">
        <v>458</v>
      </c>
      <c r="R351" t="s">
        <v>79</v>
      </c>
      <c r="S351" t="s">
        <v>24</v>
      </c>
      <c r="T351" t="s">
        <v>459</v>
      </c>
      <c r="U351" t="s">
        <v>43</v>
      </c>
      <c r="V351" t="s">
        <v>80</v>
      </c>
      <c r="W351">
        <v>26300</v>
      </c>
      <c r="X351" t="s">
        <v>81</v>
      </c>
      <c r="Y351">
        <v>225</v>
      </c>
      <c r="Z351" t="s">
        <v>82</v>
      </c>
      <c r="AA351" t="s">
        <v>82</v>
      </c>
      <c r="AB351" t="s">
        <v>83</v>
      </c>
      <c r="AC351" t="s">
        <v>84</v>
      </c>
      <c r="AD351">
        <f>_xlfn.XLOOKUP(MIS[[#This Row],[TRADING SYMBOL]],[1]Sheet1!$D:$D,[1]Sheet1!$C:$C)</f>
        <v>3.7</v>
      </c>
      <c r="AE351">
        <f>MIS[[#This Row],[OrderAverageTradedPrice]]*MIS[[#This Row],[OrderQuantity]]</f>
        <v>787.5</v>
      </c>
      <c r="AF351">
        <f>MIS[[#This Row],[LTP]]*MIS[[#This Row],[OrderQuantity]]</f>
        <v>832.5</v>
      </c>
      <c r="AG351">
        <f>IF(MIS[[#This Row],[OrderSide]]="SELL",MIS[[#This Row],[VALUE]]-MIS[[#This Row],[LIVE_VALUE]],MIS[[#This Row],[LIVE_VALUE]]-MIS[[#This Row],[VALUE]])</f>
        <v>45</v>
      </c>
      <c r="AH351" t="str" cm="1">
        <f t="array" ref="AH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" t="str">
        <f>MIS[[#This Row],[TRADING SYMBOL]]</f>
        <v>NIFTY2552226300CE</v>
      </c>
      <c r="AJ351" t="str">
        <f>IF(RIGHT(MIS[[#This Row],[Main/Hedge]],4)="MAIN","MAIN","HEDGE")</f>
        <v>HEDGE</v>
      </c>
      <c r="AK351" t="str" cm="1">
        <f t="array" ref="AK351">_xlfn._xlws.FILTER(Table4[Column1],ISNUMBER(SEARCH(Table4[Column1],MIS[[#This Row],[OrderUniqueIdentifier]])),"")</f>
        <v>VWAP</v>
      </c>
    </row>
    <row r="352" spans="1:37" x14ac:dyDescent="0.25">
      <c r="A352" t="s">
        <v>71</v>
      </c>
      <c r="B352" t="s">
        <v>1280</v>
      </c>
      <c r="C352" t="s">
        <v>1284</v>
      </c>
      <c r="D352" t="s">
        <v>72</v>
      </c>
      <c r="E352" t="s">
        <v>123</v>
      </c>
      <c r="F352" t="s">
        <v>98</v>
      </c>
      <c r="G352" t="s">
        <v>74</v>
      </c>
      <c r="H352" t="s">
        <v>75</v>
      </c>
      <c r="I352" t="s">
        <v>76</v>
      </c>
      <c r="J352" t="s">
        <v>77</v>
      </c>
      <c r="K352">
        <v>20</v>
      </c>
      <c r="L352" t="s">
        <v>77</v>
      </c>
      <c r="M352" t="s">
        <v>78</v>
      </c>
      <c r="N352" t="s">
        <v>545</v>
      </c>
      <c r="O352" t="s">
        <v>457</v>
      </c>
      <c r="P352" t="s">
        <v>457</v>
      </c>
      <c r="Q352" t="s">
        <v>124</v>
      </c>
      <c r="R352" t="s">
        <v>79</v>
      </c>
      <c r="S352" t="s">
        <v>99</v>
      </c>
      <c r="T352" t="s">
        <v>125</v>
      </c>
      <c r="U352" t="s">
        <v>100</v>
      </c>
      <c r="V352" t="s">
        <v>80</v>
      </c>
      <c r="W352">
        <v>78500</v>
      </c>
      <c r="X352" t="s">
        <v>85</v>
      </c>
      <c r="Y352">
        <v>20</v>
      </c>
      <c r="Z352" t="s">
        <v>82</v>
      </c>
      <c r="AA352" t="s">
        <v>82</v>
      </c>
      <c r="AB352" t="s">
        <v>87</v>
      </c>
      <c r="AC352" t="s">
        <v>84</v>
      </c>
      <c r="AD352">
        <f>_xlfn.XLOOKUP(MIS[[#This Row],[TRADING SYMBOL]],[1]Sheet1!$D:$D,[1]Sheet1!$C:$C)</f>
        <v>11.6</v>
      </c>
      <c r="AE352">
        <f>MIS[[#This Row],[OrderAverageTradedPrice]]*MIS[[#This Row],[OrderQuantity]]</f>
        <v>406</v>
      </c>
      <c r="AF352">
        <f>MIS[[#This Row],[LTP]]*MIS[[#This Row],[OrderQuantity]]</f>
        <v>232</v>
      </c>
      <c r="AG352">
        <f>IF(MIS[[#This Row],[OrderSide]]="SELL",MIS[[#This Row],[VALUE]]-MIS[[#This Row],[LIVE_VALUE]],MIS[[#This Row],[LIVE_VALUE]]-MIS[[#This Row],[VALUE]])</f>
        <v>-174</v>
      </c>
      <c r="AH352" t="str" cm="1">
        <f t="array" ref="AH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2" t="str">
        <f>MIS[[#This Row],[TRADING SYMBOL]]</f>
        <v>SENSEX2552078500PE</v>
      </c>
      <c r="AJ352" t="str">
        <f>IF(RIGHT(MIS[[#This Row],[Main/Hedge]],4)="MAIN","MAIN","HEDGE")</f>
        <v>HEDGE</v>
      </c>
      <c r="AK352" t="str" cm="1">
        <f t="array" ref="AK352">_xlfn._xlws.FILTER(Table4[Column1],ISNUMBER(SEARCH(Table4[Column1],MIS[[#This Row],[OrderUniqueIdentifier]])),"")</f>
        <v>XYT</v>
      </c>
    </row>
    <row r="353" spans="1:37" x14ac:dyDescent="0.25">
      <c r="A353" t="s">
        <v>71</v>
      </c>
      <c r="B353" t="s">
        <v>1288</v>
      </c>
      <c r="C353" t="s">
        <v>1289</v>
      </c>
      <c r="D353" t="s">
        <v>72</v>
      </c>
      <c r="E353" t="s">
        <v>456</v>
      </c>
      <c r="F353" t="s">
        <v>73</v>
      </c>
      <c r="G353" t="s">
        <v>74</v>
      </c>
      <c r="H353" t="s">
        <v>75</v>
      </c>
      <c r="I353" t="s">
        <v>76</v>
      </c>
      <c r="J353" t="s">
        <v>77</v>
      </c>
      <c r="K353">
        <v>375</v>
      </c>
      <c r="L353" t="s">
        <v>77</v>
      </c>
      <c r="M353" t="s">
        <v>78</v>
      </c>
      <c r="N353" t="s">
        <v>188</v>
      </c>
      <c r="O353" t="s">
        <v>457</v>
      </c>
      <c r="P353" t="s">
        <v>457</v>
      </c>
      <c r="Q353" t="s">
        <v>458</v>
      </c>
      <c r="R353" t="s">
        <v>79</v>
      </c>
      <c r="S353" t="s">
        <v>24</v>
      </c>
      <c r="T353" t="s">
        <v>459</v>
      </c>
      <c r="U353" t="s">
        <v>43</v>
      </c>
      <c r="V353" t="s">
        <v>80</v>
      </c>
      <c r="W353">
        <v>26300</v>
      </c>
      <c r="X353" t="s">
        <v>81</v>
      </c>
      <c r="Y353">
        <v>375</v>
      </c>
      <c r="Z353" t="s">
        <v>82</v>
      </c>
      <c r="AA353" t="s">
        <v>82</v>
      </c>
      <c r="AB353" t="s">
        <v>83</v>
      </c>
      <c r="AC353" t="s">
        <v>84</v>
      </c>
      <c r="AD353">
        <f>_xlfn.XLOOKUP(MIS[[#This Row],[TRADING SYMBOL]],[1]Sheet1!$D:$D,[1]Sheet1!$C:$C)</f>
        <v>3.7</v>
      </c>
      <c r="AE353">
        <f>MIS[[#This Row],[OrderAverageTradedPrice]]*MIS[[#This Row],[OrderQuantity]]</f>
        <v>1312.5</v>
      </c>
      <c r="AF353">
        <f>MIS[[#This Row],[LTP]]*MIS[[#This Row],[OrderQuantity]]</f>
        <v>1387.5</v>
      </c>
      <c r="AG353">
        <f>IF(MIS[[#This Row],[OrderSide]]="SELL",MIS[[#This Row],[VALUE]]-MIS[[#This Row],[LIVE_VALUE]],MIS[[#This Row],[LIVE_VALUE]]-MIS[[#This Row],[VALUE]])</f>
        <v>75</v>
      </c>
      <c r="AH353" t="str" cm="1">
        <f t="array" ref="AH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" t="str">
        <f>MIS[[#This Row],[TRADING SYMBOL]]</f>
        <v>NIFTY2552226300CE</v>
      </c>
      <c r="AJ353" t="str">
        <f>IF(RIGHT(MIS[[#This Row],[Main/Hedge]],4)="MAIN","MAIN","HEDGE")</f>
        <v>HEDGE</v>
      </c>
      <c r="AK353" t="str" cm="1">
        <f t="array" ref="AK353">_xlfn._xlws.FILTER(Table4[Column1],ISNUMBER(SEARCH(Table4[Column1],MIS[[#This Row],[OrderUniqueIdentifier]])),"")</f>
        <v>VWAP</v>
      </c>
    </row>
    <row r="354" spans="1:37" x14ac:dyDescent="0.25">
      <c r="A354" t="s">
        <v>71</v>
      </c>
      <c r="B354" t="s">
        <v>1295</v>
      </c>
      <c r="C354" t="s">
        <v>1297</v>
      </c>
      <c r="D354" t="s">
        <v>72</v>
      </c>
      <c r="E354" t="s">
        <v>461</v>
      </c>
      <c r="F354" t="s">
        <v>73</v>
      </c>
      <c r="G354" t="s">
        <v>74</v>
      </c>
      <c r="H354" t="s">
        <v>75</v>
      </c>
      <c r="I354" t="s">
        <v>76</v>
      </c>
      <c r="J354" t="s">
        <v>77</v>
      </c>
      <c r="K354">
        <v>375</v>
      </c>
      <c r="L354" t="s">
        <v>77</v>
      </c>
      <c r="M354" t="s">
        <v>78</v>
      </c>
      <c r="N354" t="s">
        <v>153</v>
      </c>
      <c r="O354" t="s">
        <v>457</v>
      </c>
      <c r="P354" t="s">
        <v>457</v>
      </c>
      <c r="Q354" t="s">
        <v>462</v>
      </c>
      <c r="R354" t="s">
        <v>79</v>
      </c>
      <c r="S354" t="s">
        <v>24</v>
      </c>
      <c r="T354" t="s">
        <v>463</v>
      </c>
      <c r="U354" t="s">
        <v>43</v>
      </c>
      <c r="V354" t="s">
        <v>80</v>
      </c>
      <c r="W354">
        <v>23700</v>
      </c>
      <c r="X354" t="s">
        <v>85</v>
      </c>
      <c r="Y354">
        <v>375</v>
      </c>
      <c r="Z354" t="s">
        <v>82</v>
      </c>
      <c r="AA354" t="s">
        <v>82</v>
      </c>
      <c r="AB354" t="s">
        <v>87</v>
      </c>
      <c r="AC354" t="s">
        <v>84</v>
      </c>
      <c r="AD354">
        <f>_xlfn.XLOOKUP(MIS[[#This Row],[TRADING SYMBOL]],[1]Sheet1!$D:$D,[1]Sheet1!$C:$C)</f>
        <v>7.6</v>
      </c>
      <c r="AE354">
        <f>MIS[[#This Row],[OrderAverageTradedPrice]]*MIS[[#This Row],[OrderQuantity]]</f>
        <v>4312.5</v>
      </c>
      <c r="AF354">
        <f>MIS[[#This Row],[LTP]]*MIS[[#This Row],[OrderQuantity]]</f>
        <v>2850</v>
      </c>
      <c r="AG354">
        <f>IF(MIS[[#This Row],[OrderSide]]="SELL",MIS[[#This Row],[VALUE]]-MIS[[#This Row],[LIVE_VALUE]],MIS[[#This Row],[LIVE_VALUE]]-MIS[[#This Row],[VALUE]])</f>
        <v>-1462.5</v>
      </c>
      <c r="AH354" t="str" cm="1">
        <f t="array" ref="AH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" t="str">
        <f>MIS[[#This Row],[TRADING SYMBOL]]</f>
        <v>NIFTY2552223700PE</v>
      </c>
      <c r="AJ354" t="str">
        <f>IF(RIGHT(MIS[[#This Row],[Main/Hedge]],4)="MAIN","MAIN","HEDGE")</f>
        <v>HEDGE</v>
      </c>
      <c r="AK354" t="str" cm="1">
        <f t="array" ref="AK354">_xlfn._xlws.FILTER(Table4[Column1],ISNUMBER(SEARCH(Table4[Column1],MIS[[#This Row],[OrderUniqueIdentifier]])),"")</f>
        <v>VWAP</v>
      </c>
    </row>
    <row r="355" spans="1:37" x14ac:dyDescent="0.25">
      <c r="A355" t="s">
        <v>71</v>
      </c>
      <c r="B355" t="s">
        <v>1302</v>
      </c>
      <c r="C355" t="s">
        <v>1303</v>
      </c>
      <c r="D355" t="s">
        <v>72</v>
      </c>
      <c r="E355" t="s">
        <v>456</v>
      </c>
      <c r="F355" t="s">
        <v>73</v>
      </c>
      <c r="G355" t="s">
        <v>74</v>
      </c>
      <c r="H355" t="s">
        <v>75</v>
      </c>
      <c r="I355" t="s">
        <v>76</v>
      </c>
      <c r="J355" t="s">
        <v>77</v>
      </c>
      <c r="K355">
        <v>75</v>
      </c>
      <c r="L355" t="s">
        <v>77</v>
      </c>
      <c r="M355" t="s">
        <v>78</v>
      </c>
      <c r="N355" t="s">
        <v>188</v>
      </c>
      <c r="O355" t="s">
        <v>457</v>
      </c>
      <c r="P355" t="s">
        <v>457</v>
      </c>
      <c r="Q355" t="s">
        <v>458</v>
      </c>
      <c r="R355" t="s">
        <v>79</v>
      </c>
      <c r="S355" t="s">
        <v>24</v>
      </c>
      <c r="T355" t="s">
        <v>459</v>
      </c>
      <c r="U355" t="s">
        <v>43</v>
      </c>
      <c r="V355" t="s">
        <v>80</v>
      </c>
      <c r="W355">
        <v>26300</v>
      </c>
      <c r="X355" t="s">
        <v>81</v>
      </c>
      <c r="Y355">
        <v>75</v>
      </c>
      <c r="Z355" t="s">
        <v>82</v>
      </c>
      <c r="AA355" t="s">
        <v>82</v>
      </c>
      <c r="AB355" t="s">
        <v>83</v>
      </c>
      <c r="AC355" t="s">
        <v>84</v>
      </c>
      <c r="AD355">
        <f>_xlfn.XLOOKUP(MIS[[#This Row],[TRADING SYMBOL]],[1]Sheet1!$D:$D,[1]Sheet1!$C:$C)</f>
        <v>3.7</v>
      </c>
      <c r="AE355">
        <f>MIS[[#This Row],[OrderAverageTradedPrice]]*MIS[[#This Row],[OrderQuantity]]</f>
        <v>262.5</v>
      </c>
      <c r="AF355">
        <f>MIS[[#This Row],[LTP]]*MIS[[#This Row],[OrderQuantity]]</f>
        <v>277.5</v>
      </c>
      <c r="AG355">
        <f>IF(MIS[[#This Row],[OrderSide]]="SELL",MIS[[#This Row],[VALUE]]-MIS[[#This Row],[LIVE_VALUE]],MIS[[#This Row],[LIVE_VALUE]]-MIS[[#This Row],[VALUE]])</f>
        <v>15</v>
      </c>
      <c r="AH355" t="str" cm="1">
        <f t="array" ref="AH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" t="str">
        <f>MIS[[#This Row],[TRADING SYMBOL]]</f>
        <v>NIFTY2552226300CE</v>
      </c>
      <c r="AJ355" t="str">
        <f>IF(RIGHT(MIS[[#This Row],[Main/Hedge]],4)="MAIN","MAIN","HEDGE")</f>
        <v>HEDGE</v>
      </c>
      <c r="AK355" t="str" cm="1">
        <f t="array" ref="AK355">_xlfn._xlws.FILTER(Table4[Column1],ISNUMBER(SEARCH(Table4[Column1],MIS[[#This Row],[OrderUniqueIdentifier]])),"")</f>
        <v>VWAP</v>
      </c>
    </row>
    <row r="356" spans="1:37" x14ac:dyDescent="0.25">
      <c r="A356" t="s">
        <v>71</v>
      </c>
      <c r="B356" t="s">
        <v>1308</v>
      </c>
      <c r="C356" t="s">
        <v>1309</v>
      </c>
      <c r="D356" t="s">
        <v>72</v>
      </c>
      <c r="E356" t="s">
        <v>456</v>
      </c>
      <c r="F356" t="s">
        <v>73</v>
      </c>
      <c r="G356" t="s">
        <v>74</v>
      </c>
      <c r="H356" t="s">
        <v>75</v>
      </c>
      <c r="I356" t="s">
        <v>76</v>
      </c>
      <c r="J356" t="s">
        <v>77</v>
      </c>
      <c r="K356">
        <v>450</v>
      </c>
      <c r="L356" t="s">
        <v>77</v>
      </c>
      <c r="M356" t="s">
        <v>78</v>
      </c>
      <c r="N356" t="s">
        <v>188</v>
      </c>
      <c r="O356" t="s">
        <v>457</v>
      </c>
      <c r="P356" t="s">
        <v>457</v>
      </c>
      <c r="Q356" t="s">
        <v>458</v>
      </c>
      <c r="R356" t="s">
        <v>79</v>
      </c>
      <c r="S356" t="s">
        <v>24</v>
      </c>
      <c r="T356" t="s">
        <v>459</v>
      </c>
      <c r="U356" t="s">
        <v>43</v>
      </c>
      <c r="V356" t="s">
        <v>80</v>
      </c>
      <c r="W356">
        <v>26300</v>
      </c>
      <c r="X356" t="s">
        <v>81</v>
      </c>
      <c r="Y356">
        <v>450</v>
      </c>
      <c r="Z356" t="s">
        <v>82</v>
      </c>
      <c r="AA356" t="s">
        <v>82</v>
      </c>
      <c r="AB356" t="s">
        <v>83</v>
      </c>
      <c r="AC356" t="s">
        <v>84</v>
      </c>
      <c r="AD356">
        <f>_xlfn.XLOOKUP(MIS[[#This Row],[TRADING SYMBOL]],[1]Sheet1!$D:$D,[1]Sheet1!$C:$C)</f>
        <v>3.7</v>
      </c>
      <c r="AE356">
        <f>MIS[[#This Row],[OrderAverageTradedPrice]]*MIS[[#This Row],[OrderQuantity]]</f>
        <v>1575</v>
      </c>
      <c r="AF356">
        <f>MIS[[#This Row],[LTP]]*MIS[[#This Row],[OrderQuantity]]</f>
        <v>1665</v>
      </c>
      <c r="AG356">
        <f>IF(MIS[[#This Row],[OrderSide]]="SELL",MIS[[#This Row],[VALUE]]-MIS[[#This Row],[LIVE_VALUE]],MIS[[#This Row],[LIVE_VALUE]]-MIS[[#This Row],[VALUE]])</f>
        <v>90</v>
      </c>
      <c r="AH356" t="str" cm="1">
        <f t="array" ref="AH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" t="str">
        <f>MIS[[#This Row],[TRADING SYMBOL]]</f>
        <v>NIFTY2552226300CE</v>
      </c>
      <c r="AJ356" t="str">
        <f>IF(RIGHT(MIS[[#This Row],[Main/Hedge]],4)="MAIN","MAIN","HEDGE")</f>
        <v>HEDGE</v>
      </c>
      <c r="AK356" t="str" cm="1">
        <f t="array" ref="AK356">_xlfn._xlws.FILTER(Table4[Column1],ISNUMBER(SEARCH(Table4[Column1],MIS[[#This Row],[OrderUniqueIdentifier]])),"")</f>
        <v>VWAP</v>
      </c>
    </row>
    <row r="357" spans="1:37" x14ac:dyDescent="0.25">
      <c r="A357" t="s">
        <v>71</v>
      </c>
      <c r="B357" t="s">
        <v>1308</v>
      </c>
      <c r="C357" t="s">
        <v>1311</v>
      </c>
      <c r="D357" t="s">
        <v>72</v>
      </c>
      <c r="E357" t="s">
        <v>465</v>
      </c>
      <c r="F357" t="s">
        <v>98</v>
      </c>
      <c r="G357" t="s">
        <v>74</v>
      </c>
      <c r="H357" t="s">
        <v>75</v>
      </c>
      <c r="I357" t="s">
        <v>76</v>
      </c>
      <c r="J357" t="s">
        <v>77</v>
      </c>
      <c r="K357">
        <v>80</v>
      </c>
      <c r="L357" t="s">
        <v>77</v>
      </c>
      <c r="M357" t="s">
        <v>78</v>
      </c>
      <c r="N357" t="s">
        <v>466</v>
      </c>
      <c r="O357" t="s">
        <v>468</v>
      </c>
      <c r="P357" t="s">
        <v>457</v>
      </c>
      <c r="Q357" t="s">
        <v>469</v>
      </c>
      <c r="R357" t="s">
        <v>79</v>
      </c>
      <c r="S357" t="s">
        <v>99</v>
      </c>
      <c r="T357" t="s">
        <v>470</v>
      </c>
      <c r="U357" t="s">
        <v>100</v>
      </c>
      <c r="V357" t="s">
        <v>80</v>
      </c>
      <c r="W357">
        <v>85900</v>
      </c>
      <c r="X357" t="s">
        <v>81</v>
      </c>
      <c r="Y357">
        <v>80</v>
      </c>
      <c r="Z357" t="s">
        <v>101</v>
      </c>
      <c r="AA357" t="s">
        <v>82</v>
      </c>
      <c r="AB357" t="s">
        <v>83</v>
      </c>
      <c r="AC357" t="s">
        <v>84</v>
      </c>
      <c r="AD357">
        <f>_xlfn.XLOOKUP(MIS[[#This Row],[TRADING SYMBOL]],[1]Sheet1!$D:$D,[1]Sheet1!$C:$C)</f>
        <v>6.35</v>
      </c>
      <c r="AE357">
        <f>MIS[[#This Row],[OrderAverageTradedPrice]]*MIS[[#This Row],[OrderQuantity]]</f>
        <v>576</v>
      </c>
      <c r="AF357">
        <f>MIS[[#This Row],[LTP]]*MIS[[#This Row],[OrderQuantity]]</f>
        <v>508</v>
      </c>
      <c r="AG357">
        <f>IF(MIS[[#This Row],[OrderSide]]="SELL",MIS[[#This Row],[VALUE]]-MIS[[#This Row],[LIVE_VALUE]],MIS[[#This Row],[LIVE_VALUE]]-MIS[[#This Row],[VALUE]])</f>
        <v>-68</v>
      </c>
      <c r="AH357" t="str" cm="1">
        <f t="array" ref="AH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7" t="str">
        <f>MIS[[#This Row],[TRADING SYMBOL]]</f>
        <v>SENSEX2552085900CE</v>
      </c>
      <c r="AJ357" t="str">
        <f>IF(RIGHT(MIS[[#This Row],[Main/Hedge]],4)="MAIN","MAIN","HEDGE")</f>
        <v>HEDGE</v>
      </c>
      <c r="AK357" t="str" cm="1">
        <f t="array" ref="AK357">_xlfn._xlws.FILTER(Table4[Column1],ISNUMBER(SEARCH(Table4[Column1],MIS[[#This Row],[OrderUniqueIdentifier]])),"")</f>
        <v>XYT</v>
      </c>
    </row>
    <row r="358" spans="1:37" x14ac:dyDescent="0.25">
      <c r="A358" t="s">
        <v>71</v>
      </c>
      <c r="B358" t="s">
        <v>1308</v>
      </c>
      <c r="C358" t="s">
        <v>1312</v>
      </c>
      <c r="D358" t="s">
        <v>72</v>
      </c>
      <c r="E358" t="s">
        <v>123</v>
      </c>
      <c r="F358" t="s">
        <v>98</v>
      </c>
      <c r="G358" t="s">
        <v>74</v>
      </c>
      <c r="H358" t="s">
        <v>75</v>
      </c>
      <c r="I358" t="s">
        <v>76</v>
      </c>
      <c r="J358" t="s">
        <v>77</v>
      </c>
      <c r="K358">
        <v>80</v>
      </c>
      <c r="L358" t="s">
        <v>77</v>
      </c>
      <c r="M358" t="s">
        <v>78</v>
      </c>
      <c r="N358" t="s">
        <v>487</v>
      </c>
      <c r="O358" t="s">
        <v>457</v>
      </c>
      <c r="P358" t="s">
        <v>457</v>
      </c>
      <c r="Q358" t="s">
        <v>124</v>
      </c>
      <c r="R358" t="s">
        <v>79</v>
      </c>
      <c r="S358" t="s">
        <v>99</v>
      </c>
      <c r="T358" t="s">
        <v>125</v>
      </c>
      <c r="U358" t="s">
        <v>100</v>
      </c>
      <c r="V358" t="s">
        <v>80</v>
      </c>
      <c r="W358">
        <v>78500</v>
      </c>
      <c r="X358" t="s">
        <v>85</v>
      </c>
      <c r="Y358">
        <v>80</v>
      </c>
      <c r="Z358" t="s">
        <v>82</v>
      </c>
      <c r="AA358" t="s">
        <v>82</v>
      </c>
      <c r="AB358" t="s">
        <v>87</v>
      </c>
      <c r="AC358" t="s">
        <v>84</v>
      </c>
      <c r="AD358">
        <f>_xlfn.XLOOKUP(MIS[[#This Row],[TRADING SYMBOL]],[1]Sheet1!$D:$D,[1]Sheet1!$C:$C)</f>
        <v>11.6</v>
      </c>
      <c r="AE358">
        <f>MIS[[#This Row],[OrderAverageTradedPrice]]*MIS[[#This Row],[OrderQuantity]]</f>
        <v>1628</v>
      </c>
      <c r="AF358">
        <f>MIS[[#This Row],[LTP]]*MIS[[#This Row],[OrderQuantity]]</f>
        <v>928</v>
      </c>
      <c r="AG358">
        <f>IF(MIS[[#This Row],[OrderSide]]="SELL",MIS[[#This Row],[VALUE]]-MIS[[#This Row],[LIVE_VALUE]],MIS[[#This Row],[LIVE_VALUE]]-MIS[[#This Row],[VALUE]])</f>
        <v>-700</v>
      </c>
      <c r="AH358" t="str" cm="1">
        <f t="array" ref="AH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8" t="str">
        <f>MIS[[#This Row],[TRADING SYMBOL]]</f>
        <v>SENSEX2552078500PE</v>
      </c>
      <c r="AJ358" t="str">
        <f>IF(RIGHT(MIS[[#This Row],[Main/Hedge]],4)="MAIN","MAIN","HEDGE")</f>
        <v>HEDGE</v>
      </c>
      <c r="AK358" t="str" cm="1">
        <f t="array" ref="AK358">_xlfn._xlws.FILTER(Table4[Column1],ISNUMBER(SEARCH(Table4[Column1],MIS[[#This Row],[OrderUniqueIdentifier]])),"")</f>
        <v>XYT</v>
      </c>
    </row>
    <row r="359" spans="1:37" x14ac:dyDescent="0.25">
      <c r="A359" t="s">
        <v>1333</v>
      </c>
      <c r="B359" t="s">
        <v>1334</v>
      </c>
      <c r="C359" t="s">
        <v>1335</v>
      </c>
      <c r="D359" t="s">
        <v>72</v>
      </c>
      <c r="E359" t="s">
        <v>1336</v>
      </c>
      <c r="F359" t="s">
        <v>73</v>
      </c>
      <c r="G359" t="s">
        <v>74</v>
      </c>
      <c r="H359" t="s">
        <v>75</v>
      </c>
      <c r="I359" t="s">
        <v>76</v>
      </c>
      <c r="J359" t="s">
        <v>77</v>
      </c>
      <c r="K359">
        <v>450</v>
      </c>
      <c r="L359" t="s">
        <v>77</v>
      </c>
      <c r="M359" t="s">
        <v>78</v>
      </c>
      <c r="N359" t="s">
        <v>1337</v>
      </c>
      <c r="O359" t="s">
        <v>457</v>
      </c>
      <c r="P359" t="s">
        <v>457</v>
      </c>
      <c r="Q359" t="s">
        <v>1338</v>
      </c>
      <c r="R359" t="s">
        <v>79</v>
      </c>
      <c r="S359" t="s">
        <v>294</v>
      </c>
      <c r="T359" t="s">
        <v>1339</v>
      </c>
      <c r="U359" t="s">
        <v>43</v>
      </c>
      <c r="V359" t="s">
        <v>80</v>
      </c>
      <c r="W359">
        <v>25500</v>
      </c>
      <c r="X359" t="s">
        <v>81</v>
      </c>
      <c r="Y359">
        <v>450</v>
      </c>
      <c r="Z359" t="s">
        <v>82</v>
      </c>
      <c r="AA359" t="s">
        <v>82</v>
      </c>
      <c r="AB359" t="s">
        <v>83</v>
      </c>
      <c r="AC359" t="s">
        <v>84</v>
      </c>
      <c r="AD359">
        <f>_xlfn.XLOOKUP(MIS[[#This Row],[TRADING SYMBOL]],[1]Sheet1!$D:$D,[1]Sheet1!$C:$C)</f>
        <v>36.85</v>
      </c>
      <c r="AE359">
        <f>MIS[[#This Row],[OrderAverageTradedPrice]]*MIS[[#This Row],[OrderQuantity]]</f>
        <v>21476.25</v>
      </c>
      <c r="AF359">
        <f>MIS[[#This Row],[LTP]]*MIS[[#This Row],[OrderQuantity]]</f>
        <v>16582.5</v>
      </c>
      <c r="AG359">
        <f>IF(MIS[[#This Row],[OrderSide]]="SELL",MIS[[#This Row],[VALUE]]-MIS[[#This Row],[LIVE_VALUE]],MIS[[#This Row],[LIVE_VALUE]]-MIS[[#This Row],[VALUE]])</f>
        <v>-4893.75</v>
      </c>
      <c r="AH359" t="str" cm="1">
        <f t="array" ref="AH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9" t="str">
        <f>MIS[[#This Row],[TRADING SYMBOL]]</f>
        <v>NIFTY2552225500CE</v>
      </c>
      <c r="AJ359" t="str">
        <f>IF(RIGHT(MIS[[#This Row],[Main/Hedge]],4)="MAIN","MAIN","HEDGE")</f>
        <v>HEDGE</v>
      </c>
      <c r="AK359" t="str" cm="1">
        <f t="array" ref="AK359">_xlfn._xlws.FILTER(Table4[Column1],ISNUMBER(SEARCH(Table4[Column1],MIS[[#This Row],[OrderUniqueIdentifier]])),"")</f>
        <v>VWAP</v>
      </c>
    </row>
    <row r="360" spans="1:37" x14ac:dyDescent="0.25">
      <c r="A360" t="s">
        <v>1357</v>
      </c>
      <c r="B360" t="s">
        <v>1358</v>
      </c>
      <c r="C360" t="s">
        <v>1359</v>
      </c>
      <c r="D360" t="s">
        <v>72</v>
      </c>
      <c r="E360" t="s">
        <v>456</v>
      </c>
      <c r="F360" t="s">
        <v>73</v>
      </c>
      <c r="G360" t="s">
        <v>74</v>
      </c>
      <c r="H360" t="s">
        <v>75</v>
      </c>
      <c r="I360" t="s">
        <v>76</v>
      </c>
      <c r="J360" t="s">
        <v>77</v>
      </c>
      <c r="K360">
        <v>75</v>
      </c>
      <c r="L360" t="s">
        <v>77</v>
      </c>
      <c r="M360" t="s">
        <v>78</v>
      </c>
      <c r="N360" t="s">
        <v>188</v>
      </c>
      <c r="O360" t="s">
        <v>457</v>
      </c>
      <c r="P360" t="s">
        <v>457</v>
      </c>
      <c r="Q360" t="s">
        <v>458</v>
      </c>
      <c r="R360" t="s">
        <v>79</v>
      </c>
      <c r="S360" t="s">
        <v>24</v>
      </c>
      <c r="T360" t="s">
        <v>459</v>
      </c>
      <c r="U360" t="s">
        <v>43</v>
      </c>
      <c r="V360" t="s">
        <v>80</v>
      </c>
      <c r="W360">
        <v>26300</v>
      </c>
      <c r="X360" t="s">
        <v>81</v>
      </c>
      <c r="Y360">
        <v>75</v>
      </c>
      <c r="Z360" t="s">
        <v>82</v>
      </c>
      <c r="AA360" t="s">
        <v>82</v>
      </c>
      <c r="AB360" t="s">
        <v>83</v>
      </c>
      <c r="AC360" t="s">
        <v>84</v>
      </c>
      <c r="AD360">
        <f>_xlfn.XLOOKUP(MIS[[#This Row],[TRADING SYMBOL]],[1]Sheet1!$D:$D,[1]Sheet1!$C:$C)</f>
        <v>3.7</v>
      </c>
      <c r="AE360">
        <f>MIS[[#This Row],[OrderAverageTradedPrice]]*MIS[[#This Row],[OrderQuantity]]</f>
        <v>262.5</v>
      </c>
      <c r="AF360">
        <f>MIS[[#This Row],[LTP]]*MIS[[#This Row],[OrderQuantity]]</f>
        <v>277.5</v>
      </c>
      <c r="AG360">
        <f>IF(MIS[[#This Row],[OrderSide]]="SELL",MIS[[#This Row],[VALUE]]-MIS[[#This Row],[LIVE_VALUE]],MIS[[#This Row],[LIVE_VALUE]]-MIS[[#This Row],[VALUE]])</f>
        <v>15</v>
      </c>
      <c r="AH360" t="str" cm="1">
        <f t="array" ref="AH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0" t="str">
        <f>MIS[[#This Row],[TRADING SYMBOL]]</f>
        <v>NIFTY2552226300CE</v>
      </c>
      <c r="AJ360" t="str">
        <f>IF(RIGHT(MIS[[#This Row],[Main/Hedge]],4)="MAIN","MAIN","HEDGE")</f>
        <v>HEDGE</v>
      </c>
      <c r="AK360" t="str" cm="1">
        <f t="array" ref="AK360">_xlfn._xlws.FILTER(Table4[Column1],ISNUMBER(SEARCH(Table4[Column1],MIS[[#This Row],[OrderUniqueIdentifier]])),"")</f>
        <v>VWAP</v>
      </c>
    </row>
    <row r="361" spans="1:37" x14ac:dyDescent="0.25">
      <c r="A361" t="s">
        <v>1357</v>
      </c>
      <c r="B361" t="s">
        <v>1358</v>
      </c>
      <c r="C361" t="s">
        <v>1361</v>
      </c>
      <c r="D361" t="s">
        <v>72</v>
      </c>
      <c r="E361" t="s">
        <v>465</v>
      </c>
      <c r="F361" t="s">
        <v>98</v>
      </c>
      <c r="G361" t="s">
        <v>74</v>
      </c>
      <c r="H361" t="s">
        <v>93</v>
      </c>
      <c r="I361" t="s">
        <v>76</v>
      </c>
      <c r="J361" t="s">
        <v>533</v>
      </c>
      <c r="K361">
        <v>20</v>
      </c>
      <c r="L361" t="s">
        <v>77</v>
      </c>
      <c r="M361" t="s">
        <v>78</v>
      </c>
      <c r="N361" t="s">
        <v>533</v>
      </c>
      <c r="O361" t="s">
        <v>457</v>
      </c>
      <c r="P361" t="s">
        <v>457</v>
      </c>
      <c r="Q361" t="s">
        <v>469</v>
      </c>
      <c r="R361" t="s">
        <v>79</v>
      </c>
      <c r="S361" t="s">
        <v>99</v>
      </c>
      <c r="T361" t="s">
        <v>470</v>
      </c>
      <c r="U361" t="s">
        <v>100</v>
      </c>
      <c r="V361" t="s">
        <v>80</v>
      </c>
      <c r="W361">
        <v>85900</v>
      </c>
      <c r="X361" t="s">
        <v>81</v>
      </c>
      <c r="Y361">
        <v>20</v>
      </c>
      <c r="Z361" t="s">
        <v>82</v>
      </c>
      <c r="AA361" t="s">
        <v>82</v>
      </c>
      <c r="AB361" t="s">
        <v>83</v>
      </c>
      <c r="AC361" t="s">
        <v>84</v>
      </c>
      <c r="AD361">
        <f>_xlfn.XLOOKUP(MIS[[#This Row],[TRADING SYMBOL]],[1]Sheet1!$D:$D,[1]Sheet1!$C:$C)</f>
        <v>6.35</v>
      </c>
      <c r="AE361">
        <f>MIS[[#This Row],[OrderAverageTradedPrice]]*MIS[[#This Row],[OrderQuantity]]</f>
        <v>145</v>
      </c>
      <c r="AF361">
        <f>MIS[[#This Row],[LTP]]*MIS[[#This Row],[OrderQuantity]]</f>
        <v>127</v>
      </c>
      <c r="AG361">
        <f>IF(MIS[[#This Row],[OrderSide]]="SELL",MIS[[#This Row],[VALUE]]-MIS[[#This Row],[LIVE_VALUE]],MIS[[#This Row],[LIVE_VALUE]]-MIS[[#This Row],[VALUE]])</f>
        <v>-18</v>
      </c>
      <c r="AH361" t="str" cm="1">
        <f t="array" ref="AH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1" t="str">
        <f>MIS[[#This Row],[TRADING SYMBOL]]</f>
        <v>SENSEX2552085900CE</v>
      </c>
      <c r="AJ361" t="str">
        <f>IF(RIGHT(MIS[[#This Row],[Main/Hedge]],4)="MAIN","MAIN","HEDGE")</f>
        <v>HEDGE</v>
      </c>
      <c r="AK361" t="str" cm="1">
        <f t="array" ref="AK361">_xlfn._xlws.FILTER(Table4[Column1],ISNUMBER(SEARCH(Table4[Column1],MIS[[#This Row],[OrderUniqueIdentifier]])),"")</f>
        <v>XYT</v>
      </c>
    </row>
    <row r="362" spans="1:37" x14ac:dyDescent="0.25">
      <c r="A362" t="s">
        <v>179</v>
      </c>
      <c r="B362" t="s">
        <v>1446</v>
      </c>
      <c r="C362" t="s">
        <v>1447</v>
      </c>
      <c r="D362" t="s">
        <v>72</v>
      </c>
      <c r="E362" t="s">
        <v>465</v>
      </c>
      <c r="F362" t="s">
        <v>98</v>
      </c>
      <c r="G362" t="s">
        <v>74</v>
      </c>
      <c r="H362" t="s">
        <v>93</v>
      </c>
      <c r="I362" t="s">
        <v>76</v>
      </c>
      <c r="J362" t="s">
        <v>533</v>
      </c>
      <c r="K362">
        <v>100</v>
      </c>
      <c r="L362" t="s">
        <v>77</v>
      </c>
      <c r="M362" t="s">
        <v>78</v>
      </c>
      <c r="N362" t="s">
        <v>533</v>
      </c>
      <c r="O362" t="s">
        <v>457</v>
      </c>
      <c r="P362" t="s">
        <v>457</v>
      </c>
      <c r="Q362" t="s">
        <v>469</v>
      </c>
      <c r="R362" t="s">
        <v>79</v>
      </c>
      <c r="S362" t="s">
        <v>99</v>
      </c>
      <c r="T362" t="s">
        <v>470</v>
      </c>
      <c r="U362" t="s">
        <v>100</v>
      </c>
      <c r="V362" t="s">
        <v>80</v>
      </c>
      <c r="W362">
        <v>85900</v>
      </c>
      <c r="X362" t="s">
        <v>81</v>
      </c>
      <c r="Y362">
        <v>100</v>
      </c>
      <c r="Z362" t="s">
        <v>82</v>
      </c>
      <c r="AA362" t="s">
        <v>82</v>
      </c>
      <c r="AB362" t="s">
        <v>83</v>
      </c>
      <c r="AC362" t="s">
        <v>84</v>
      </c>
      <c r="AD362">
        <f>_xlfn.XLOOKUP(MIS[[#This Row],[TRADING SYMBOL]],[1]Sheet1!$D:$D,[1]Sheet1!$C:$C)</f>
        <v>6.35</v>
      </c>
      <c r="AE362">
        <f>MIS[[#This Row],[OrderAverageTradedPrice]]*MIS[[#This Row],[OrderQuantity]]</f>
        <v>725</v>
      </c>
      <c r="AF362">
        <f>MIS[[#This Row],[LTP]]*MIS[[#This Row],[OrderQuantity]]</f>
        <v>635</v>
      </c>
      <c r="AG362">
        <f>IF(MIS[[#This Row],[OrderSide]]="SELL",MIS[[#This Row],[VALUE]]-MIS[[#This Row],[LIVE_VALUE]],MIS[[#This Row],[LIVE_VALUE]]-MIS[[#This Row],[VALUE]])</f>
        <v>-90</v>
      </c>
      <c r="AH362" t="str" cm="1">
        <f t="array" ref="AH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2" t="str">
        <f>MIS[[#This Row],[TRADING SYMBOL]]</f>
        <v>SENSEX2552085900CE</v>
      </c>
      <c r="AJ362" t="str">
        <f>IF(RIGHT(MIS[[#This Row],[Main/Hedge]],4)="MAIN","MAIN","HEDGE")</f>
        <v>HEDGE</v>
      </c>
      <c r="AK362" t="str" cm="1">
        <f t="array" ref="AK362">_xlfn._xlws.FILTER(Table4[Column1],ISNUMBER(SEARCH(Table4[Column1],MIS[[#This Row],[OrderUniqueIdentifier]])),"")</f>
        <v>XYT</v>
      </c>
    </row>
    <row r="363" spans="1:37" x14ac:dyDescent="0.25">
      <c r="A363" t="s">
        <v>179</v>
      </c>
      <c r="B363" t="s">
        <v>1446</v>
      </c>
      <c r="C363" t="s">
        <v>1448</v>
      </c>
      <c r="D363" t="s">
        <v>72</v>
      </c>
      <c r="E363" t="s">
        <v>501</v>
      </c>
      <c r="F363" t="s">
        <v>98</v>
      </c>
      <c r="G363" t="s">
        <v>74</v>
      </c>
      <c r="H363" t="s">
        <v>93</v>
      </c>
      <c r="I363" t="s">
        <v>76</v>
      </c>
      <c r="J363" t="s">
        <v>1050</v>
      </c>
      <c r="K363">
        <v>100</v>
      </c>
      <c r="L363" t="s">
        <v>77</v>
      </c>
      <c r="M363" t="s">
        <v>78</v>
      </c>
      <c r="N363" t="s">
        <v>1449</v>
      </c>
      <c r="O363" t="s">
        <v>457</v>
      </c>
      <c r="P363" t="s">
        <v>457</v>
      </c>
      <c r="Q363" t="s">
        <v>504</v>
      </c>
      <c r="R363" t="s">
        <v>79</v>
      </c>
      <c r="S363" t="s">
        <v>99</v>
      </c>
      <c r="T363" t="s">
        <v>505</v>
      </c>
      <c r="U363" t="s">
        <v>100</v>
      </c>
      <c r="V363" t="s">
        <v>80</v>
      </c>
      <c r="W363">
        <v>78400</v>
      </c>
      <c r="X363" t="s">
        <v>85</v>
      </c>
      <c r="Y363">
        <v>100</v>
      </c>
      <c r="Z363" t="s">
        <v>82</v>
      </c>
      <c r="AA363" t="s">
        <v>82</v>
      </c>
      <c r="AB363" t="s">
        <v>87</v>
      </c>
      <c r="AC363" t="s">
        <v>84</v>
      </c>
      <c r="AD363">
        <f>_xlfn.XLOOKUP(MIS[[#This Row],[TRADING SYMBOL]],[1]Sheet1!$D:$D,[1]Sheet1!$C:$C)</f>
        <v>11.1</v>
      </c>
      <c r="AE363">
        <f>MIS[[#This Row],[OrderAverageTradedPrice]]*MIS[[#This Row],[OrderQuantity]]</f>
        <v>1951.0000000000002</v>
      </c>
      <c r="AF363">
        <f>MIS[[#This Row],[LTP]]*MIS[[#This Row],[OrderQuantity]]</f>
        <v>1110</v>
      </c>
      <c r="AG363">
        <f>IF(MIS[[#This Row],[OrderSide]]="SELL",MIS[[#This Row],[VALUE]]-MIS[[#This Row],[LIVE_VALUE]],MIS[[#This Row],[LIVE_VALUE]]-MIS[[#This Row],[VALUE]])</f>
        <v>-841.00000000000023</v>
      </c>
      <c r="AH363" t="str" cm="1">
        <f t="array" ref="AH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3" t="str">
        <f>MIS[[#This Row],[TRADING SYMBOL]]</f>
        <v>SENSEX2552078400PE</v>
      </c>
      <c r="AJ363" t="str">
        <f>IF(RIGHT(MIS[[#This Row],[Main/Hedge]],4)="MAIN","MAIN","HEDGE")</f>
        <v>HEDGE</v>
      </c>
      <c r="AK363" t="str" cm="1">
        <f t="array" ref="AK363">_xlfn._xlws.FILTER(Table4[Column1],ISNUMBER(SEARCH(Table4[Column1],MIS[[#This Row],[OrderUniqueIdentifier]])),"")</f>
        <v>XYT</v>
      </c>
    </row>
    <row r="364" spans="1:37" x14ac:dyDescent="0.25">
      <c r="A364" t="s">
        <v>179</v>
      </c>
      <c r="B364" t="s">
        <v>1467</v>
      </c>
      <c r="C364" t="s">
        <v>1468</v>
      </c>
      <c r="D364" t="s">
        <v>72</v>
      </c>
      <c r="E364" t="s">
        <v>465</v>
      </c>
      <c r="F364" t="s">
        <v>98</v>
      </c>
      <c r="G364" t="s">
        <v>74</v>
      </c>
      <c r="H364" t="s">
        <v>93</v>
      </c>
      <c r="I364" t="s">
        <v>76</v>
      </c>
      <c r="J364" t="s">
        <v>533</v>
      </c>
      <c r="K364">
        <v>180</v>
      </c>
      <c r="L364" t="s">
        <v>77</v>
      </c>
      <c r="M364" t="s">
        <v>78</v>
      </c>
      <c r="N364" t="s">
        <v>533</v>
      </c>
      <c r="O364" t="s">
        <v>468</v>
      </c>
      <c r="P364" t="s">
        <v>457</v>
      </c>
      <c r="Q364" t="s">
        <v>469</v>
      </c>
      <c r="R364" t="s">
        <v>79</v>
      </c>
      <c r="S364" t="s">
        <v>99</v>
      </c>
      <c r="T364" t="s">
        <v>470</v>
      </c>
      <c r="U364" t="s">
        <v>100</v>
      </c>
      <c r="V364" t="s">
        <v>80</v>
      </c>
      <c r="W364">
        <v>85900</v>
      </c>
      <c r="X364" t="s">
        <v>81</v>
      </c>
      <c r="Y364">
        <v>180</v>
      </c>
      <c r="Z364" t="s">
        <v>101</v>
      </c>
      <c r="AA364" t="s">
        <v>82</v>
      </c>
      <c r="AB364" t="s">
        <v>83</v>
      </c>
      <c r="AC364" t="s">
        <v>84</v>
      </c>
      <c r="AD364">
        <f>_xlfn.XLOOKUP(MIS[[#This Row],[TRADING SYMBOL]],[1]Sheet1!$D:$D,[1]Sheet1!$C:$C)</f>
        <v>6.35</v>
      </c>
      <c r="AE364">
        <f>MIS[[#This Row],[OrderAverageTradedPrice]]*MIS[[#This Row],[OrderQuantity]]</f>
        <v>1305</v>
      </c>
      <c r="AF364">
        <f>MIS[[#This Row],[LTP]]*MIS[[#This Row],[OrderQuantity]]</f>
        <v>1143</v>
      </c>
      <c r="AG364">
        <f>IF(MIS[[#This Row],[OrderSide]]="SELL",MIS[[#This Row],[VALUE]]-MIS[[#This Row],[LIVE_VALUE]],MIS[[#This Row],[LIVE_VALUE]]-MIS[[#This Row],[VALUE]])</f>
        <v>-162</v>
      </c>
      <c r="AH364" t="str" cm="1">
        <f t="array" ref="AH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4" t="str">
        <f>MIS[[#This Row],[TRADING SYMBOL]]</f>
        <v>SENSEX2552085900CE</v>
      </c>
      <c r="AJ364" t="str">
        <f>IF(RIGHT(MIS[[#This Row],[Main/Hedge]],4)="MAIN","MAIN","HEDGE")</f>
        <v>HEDGE</v>
      </c>
      <c r="AK364" t="str" cm="1">
        <f t="array" ref="AK364">_xlfn._xlws.FILTER(Table4[Column1],ISNUMBER(SEARCH(Table4[Column1],MIS[[#This Row],[OrderUniqueIdentifier]])),"")</f>
        <v>XYT</v>
      </c>
    </row>
    <row r="365" spans="1:37" x14ac:dyDescent="0.25">
      <c r="A365" t="s">
        <v>179</v>
      </c>
      <c r="B365" t="s">
        <v>1467</v>
      </c>
      <c r="C365" t="s">
        <v>1469</v>
      </c>
      <c r="D365" t="s">
        <v>72</v>
      </c>
      <c r="E365" t="s">
        <v>501</v>
      </c>
      <c r="F365" t="s">
        <v>98</v>
      </c>
      <c r="G365" t="s">
        <v>74</v>
      </c>
      <c r="H365" t="s">
        <v>93</v>
      </c>
      <c r="I365" t="s">
        <v>76</v>
      </c>
      <c r="J365" t="s">
        <v>535</v>
      </c>
      <c r="K365">
        <v>180</v>
      </c>
      <c r="L365" t="s">
        <v>77</v>
      </c>
      <c r="M365" t="s">
        <v>78</v>
      </c>
      <c r="N365" t="s">
        <v>1470</v>
      </c>
      <c r="O365" t="s">
        <v>457</v>
      </c>
      <c r="P365" t="s">
        <v>457</v>
      </c>
      <c r="Q365" t="s">
        <v>504</v>
      </c>
      <c r="R365" t="s">
        <v>79</v>
      </c>
      <c r="S365" t="s">
        <v>99</v>
      </c>
      <c r="T365" t="s">
        <v>505</v>
      </c>
      <c r="U365" t="s">
        <v>100</v>
      </c>
      <c r="V365" t="s">
        <v>80</v>
      </c>
      <c r="W365">
        <v>78400</v>
      </c>
      <c r="X365" t="s">
        <v>85</v>
      </c>
      <c r="Y365">
        <v>180</v>
      </c>
      <c r="Z365" t="s">
        <v>82</v>
      </c>
      <c r="AA365" t="s">
        <v>82</v>
      </c>
      <c r="AB365" t="s">
        <v>87</v>
      </c>
      <c r="AC365" t="s">
        <v>84</v>
      </c>
      <c r="AD365">
        <f>_xlfn.XLOOKUP(MIS[[#This Row],[TRADING SYMBOL]],[1]Sheet1!$D:$D,[1]Sheet1!$C:$C)</f>
        <v>11.1</v>
      </c>
      <c r="AE365">
        <f>MIS[[#This Row],[OrderAverageTradedPrice]]*MIS[[#This Row],[OrderQuantity]]</f>
        <v>3524.9999999999941</v>
      </c>
      <c r="AF365">
        <f>MIS[[#This Row],[LTP]]*MIS[[#This Row],[OrderQuantity]]</f>
        <v>1998</v>
      </c>
      <c r="AG365">
        <f>IF(MIS[[#This Row],[OrderSide]]="SELL",MIS[[#This Row],[VALUE]]-MIS[[#This Row],[LIVE_VALUE]],MIS[[#This Row],[LIVE_VALUE]]-MIS[[#This Row],[VALUE]])</f>
        <v>-1526.9999999999941</v>
      </c>
      <c r="AH365" t="str" cm="1">
        <f t="array" ref="AH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5" t="str">
        <f>MIS[[#This Row],[TRADING SYMBOL]]</f>
        <v>SENSEX2552078400PE</v>
      </c>
      <c r="AJ365" t="str">
        <f>IF(RIGHT(MIS[[#This Row],[Main/Hedge]],4)="MAIN","MAIN","HEDGE")</f>
        <v>HEDGE</v>
      </c>
      <c r="AK365" t="str" cm="1">
        <f t="array" ref="AK365">_xlfn._xlws.FILTER(Table4[Column1],ISNUMBER(SEARCH(Table4[Column1],MIS[[#This Row],[OrderUniqueIdentifier]])),"")</f>
        <v>XYT</v>
      </c>
    </row>
    <row r="366" spans="1:37" x14ac:dyDescent="0.25">
      <c r="A366" t="s">
        <v>179</v>
      </c>
      <c r="B366" t="s">
        <v>266</v>
      </c>
      <c r="C366" t="s">
        <v>1533</v>
      </c>
      <c r="D366" t="s">
        <v>72</v>
      </c>
      <c r="E366" t="s">
        <v>465</v>
      </c>
      <c r="F366" t="s">
        <v>98</v>
      </c>
      <c r="G366" t="s">
        <v>74</v>
      </c>
      <c r="H366" t="s">
        <v>93</v>
      </c>
      <c r="I366" t="s">
        <v>76</v>
      </c>
      <c r="J366" t="s">
        <v>533</v>
      </c>
      <c r="K366">
        <v>260</v>
      </c>
      <c r="L366" t="s">
        <v>77</v>
      </c>
      <c r="M366" t="s">
        <v>78</v>
      </c>
      <c r="N366" t="s">
        <v>533</v>
      </c>
      <c r="O366" t="s">
        <v>468</v>
      </c>
      <c r="P366" t="s">
        <v>457</v>
      </c>
      <c r="Q366" t="s">
        <v>469</v>
      </c>
      <c r="R366" t="s">
        <v>79</v>
      </c>
      <c r="S366" t="s">
        <v>99</v>
      </c>
      <c r="T366" t="s">
        <v>470</v>
      </c>
      <c r="U366" t="s">
        <v>100</v>
      </c>
      <c r="V366" t="s">
        <v>80</v>
      </c>
      <c r="W366">
        <v>85900</v>
      </c>
      <c r="X366" t="s">
        <v>81</v>
      </c>
      <c r="Y366">
        <v>260</v>
      </c>
      <c r="Z366" t="s">
        <v>101</v>
      </c>
      <c r="AA366" t="s">
        <v>82</v>
      </c>
      <c r="AB366" t="s">
        <v>83</v>
      </c>
      <c r="AC366" t="s">
        <v>84</v>
      </c>
      <c r="AD366">
        <f>_xlfn.XLOOKUP(MIS[[#This Row],[TRADING SYMBOL]],[1]Sheet1!$D:$D,[1]Sheet1!$C:$C)</f>
        <v>6.35</v>
      </c>
      <c r="AE366">
        <f>MIS[[#This Row],[OrderAverageTradedPrice]]*MIS[[#This Row],[OrderQuantity]]</f>
        <v>1885</v>
      </c>
      <c r="AF366">
        <f>MIS[[#This Row],[LTP]]*MIS[[#This Row],[OrderQuantity]]</f>
        <v>1651</v>
      </c>
      <c r="AG366">
        <f>IF(MIS[[#This Row],[OrderSide]]="SELL",MIS[[#This Row],[VALUE]]-MIS[[#This Row],[LIVE_VALUE]],MIS[[#This Row],[LIVE_VALUE]]-MIS[[#This Row],[VALUE]])</f>
        <v>-234</v>
      </c>
      <c r="AH366" t="str" cm="1">
        <f t="array" ref="AH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6" t="str">
        <f>MIS[[#This Row],[TRADING SYMBOL]]</f>
        <v>SENSEX2552085900CE</v>
      </c>
      <c r="AJ366" t="str">
        <f>IF(RIGHT(MIS[[#This Row],[Main/Hedge]],4)="MAIN","MAIN","HEDGE")</f>
        <v>HEDGE</v>
      </c>
      <c r="AK366" t="str" cm="1">
        <f t="array" ref="AK366">_xlfn._xlws.FILTER(Table4[Column1],ISNUMBER(SEARCH(Table4[Column1],MIS[[#This Row],[OrderUniqueIdentifier]])),"")</f>
        <v>XYT</v>
      </c>
    </row>
    <row r="367" spans="1:37" x14ac:dyDescent="0.25">
      <c r="A367" t="s">
        <v>179</v>
      </c>
      <c r="B367" t="s">
        <v>266</v>
      </c>
      <c r="C367" t="s">
        <v>1534</v>
      </c>
      <c r="D367" t="s">
        <v>72</v>
      </c>
      <c r="E367" t="s">
        <v>501</v>
      </c>
      <c r="F367" t="s">
        <v>98</v>
      </c>
      <c r="G367" t="s">
        <v>74</v>
      </c>
      <c r="H367" t="s">
        <v>93</v>
      </c>
      <c r="I367" t="s">
        <v>76</v>
      </c>
      <c r="J367" t="s">
        <v>637</v>
      </c>
      <c r="K367">
        <v>260</v>
      </c>
      <c r="L367" t="s">
        <v>77</v>
      </c>
      <c r="M367" t="s">
        <v>78</v>
      </c>
      <c r="N367" t="s">
        <v>1535</v>
      </c>
      <c r="O367" t="s">
        <v>457</v>
      </c>
      <c r="P367" t="s">
        <v>457</v>
      </c>
      <c r="Q367" t="s">
        <v>504</v>
      </c>
      <c r="R367" t="s">
        <v>79</v>
      </c>
      <c r="S367" t="s">
        <v>99</v>
      </c>
      <c r="T367" t="s">
        <v>505</v>
      </c>
      <c r="U367" t="s">
        <v>100</v>
      </c>
      <c r="V367" t="s">
        <v>80</v>
      </c>
      <c r="W367">
        <v>78400</v>
      </c>
      <c r="X367" t="s">
        <v>85</v>
      </c>
      <c r="Y367">
        <v>260</v>
      </c>
      <c r="Z367" t="s">
        <v>82</v>
      </c>
      <c r="AA367" t="s">
        <v>82</v>
      </c>
      <c r="AB367" t="s">
        <v>87</v>
      </c>
      <c r="AC367" t="s">
        <v>84</v>
      </c>
      <c r="AD367">
        <f>_xlfn.XLOOKUP(MIS[[#This Row],[TRADING SYMBOL]],[1]Sheet1!$D:$D,[1]Sheet1!$C:$C)</f>
        <v>11.1</v>
      </c>
      <c r="AE367">
        <f>MIS[[#This Row],[OrderAverageTradedPrice]]*MIS[[#This Row],[OrderQuantity]]</f>
        <v>5091.9999999999782</v>
      </c>
      <c r="AF367">
        <f>MIS[[#This Row],[LTP]]*MIS[[#This Row],[OrderQuantity]]</f>
        <v>2886</v>
      </c>
      <c r="AG367">
        <f>IF(MIS[[#This Row],[OrderSide]]="SELL",MIS[[#This Row],[VALUE]]-MIS[[#This Row],[LIVE_VALUE]],MIS[[#This Row],[LIVE_VALUE]]-MIS[[#This Row],[VALUE]])</f>
        <v>-2205.9999999999782</v>
      </c>
      <c r="AH367" t="str" cm="1">
        <f t="array" ref="AH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7" t="str">
        <f>MIS[[#This Row],[TRADING SYMBOL]]</f>
        <v>SENSEX2552078400PE</v>
      </c>
      <c r="AJ367" t="str">
        <f>IF(RIGHT(MIS[[#This Row],[Main/Hedge]],4)="MAIN","MAIN","HEDGE")</f>
        <v>HEDGE</v>
      </c>
      <c r="AK367" t="str" cm="1">
        <f t="array" ref="AK367">_xlfn._xlws.FILTER(Table4[Column1],ISNUMBER(SEARCH(Table4[Column1],MIS[[#This Row],[OrderUniqueIdentifier]])),"")</f>
        <v>XYT</v>
      </c>
    </row>
    <row r="368" spans="1:37" x14ac:dyDescent="0.25">
      <c r="A368" t="s">
        <v>71</v>
      </c>
      <c r="B368" t="s">
        <v>454</v>
      </c>
      <c r="C368" t="s">
        <v>472</v>
      </c>
      <c r="D368" t="s">
        <v>72</v>
      </c>
      <c r="E368" t="s">
        <v>123</v>
      </c>
      <c r="F368" t="s">
        <v>98</v>
      </c>
      <c r="G368" t="s">
        <v>74</v>
      </c>
      <c r="H368" t="s">
        <v>75</v>
      </c>
      <c r="I368" t="s">
        <v>76</v>
      </c>
      <c r="J368" t="s">
        <v>77</v>
      </c>
      <c r="K368">
        <v>40</v>
      </c>
      <c r="L368" t="s">
        <v>77</v>
      </c>
      <c r="M368" t="s">
        <v>78</v>
      </c>
      <c r="N368" t="s">
        <v>280</v>
      </c>
      <c r="O368" t="s">
        <v>457</v>
      </c>
      <c r="P368" t="s">
        <v>473</v>
      </c>
      <c r="Q368" t="s">
        <v>124</v>
      </c>
      <c r="R368" t="s">
        <v>79</v>
      </c>
      <c r="S368" t="s">
        <v>99</v>
      </c>
      <c r="T368" t="s">
        <v>125</v>
      </c>
      <c r="U368" t="s">
        <v>100</v>
      </c>
      <c r="V368" t="s">
        <v>80</v>
      </c>
      <c r="W368">
        <v>78500</v>
      </c>
      <c r="X368" t="s">
        <v>85</v>
      </c>
      <c r="Y368">
        <v>40</v>
      </c>
      <c r="Z368" t="s">
        <v>82</v>
      </c>
      <c r="AA368" t="s">
        <v>86</v>
      </c>
      <c r="AB368" t="s">
        <v>87</v>
      </c>
      <c r="AC368" t="s">
        <v>84</v>
      </c>
      <c r="AD368">
        <f>_xlfn.XLOOKUP(MIS[[#This Row],[TRADING SYMBOL]],[1]Sheet1!$D:$D,[1]Sheet1!$C:$C)</f>
        <v>11.6</v>
      </c>
      <c r="AE368">
        <f>MIS[[#This Row],[OrderAverageTradedPrice]]*MIS[[#This Row],[OrderQuantity]]</f>
        <v>810</v>
      </c>
      <c r="AF368">
        <f>MIS[[#This Row],[LTP]]*MIS[[#This Row],[OrderQuantity]]</f>
        <v>464</v>
      </c>
      <c r="AG368">
        <f>IF(MIS[[#This Row],[OrderSide]]="SELL",MIS[[#This Row],[VALUE]]-MIS[[#This Row],[LIVE_VALUE]],MIS[[#This Row],[LIVE_VALUE]]-MIS[[#This Row],[VALUE]])</f>
        <v>-346</v>
      </c>
      <c r="AH368" t="str" cm="1">
        <f t="array" ref="AH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8" t="str">
        <f>MIS[[#This Row],[TRADING SYMBOL]]</f>
        <v>SENSEX2552078500PE</v>
      </c>
      <c r="AJ368" t="str">
        <f>IF(RIGHT(MIS[[#This Row],[Main/Hedge]],4)="MAIN","MAIN","HEDGE")</f>
        <v>HEDGE</v>
      </c>
      <c r="AK368" t="str" cm="1">
        <f t="array" ref="AK368">_xlfn._xlws.FILTER(Table4[Column1],ISNUMBER(SEARCH(Table4[Column1],MIS[[#This Row],[OrderUniqueIdentifier]])),"")</f>
        <v>XYT</v>
      </c>
    </row>
    <row r="369" spans="1:37" x14ac:dyDescent="0.25">
      <c r="A369" t="s">
        <v>71</v>
      </c>
      <c r="B369" t="s">
        <v>540</v>
      </c>
      <c r="C369" t="s">
        <v>542</v>
      </c>
      <c r="D369" t="s">
        <v>72</v>
      </c>
      <c r="E369" t="s">
        <v>461</v>
      </c>
      <c r="F369" t="s">
        <v>73</v>
      </c>
      <c r="G369" t="s">
        <v>74</v>
      </c>
      <c r="H369" t="s">
        <v>75</v>
      </c>
      <c r="I369" t="s">
        <v>76</v>
      </c>
      <c r="J369" t="s">
        <v>77</v>
      </c>
      <c r="K369">
        <v>225</v>
      </c>
      <c r="L369" t="s">
        <v>77</v>
      </c>
      <c r="M369" t="s">
        <v>78</v>
      </c>
      <c r="N369" t="s">
        <v>153</v>
      </c>
      <c r="O369" t="s">
        <v>473</v>
      </c>
      <c r="P369" t="s">
        <v>473</v>
      </c>
      <c r="Q369" t="s">
        <v>462</v>
      </c>
      <c r="R369" t="s">
        <v>79</v>
      </c>
      <c r="S369" t="s">
        <v>24</v>
      </c>
      <c r="T369" t="s">
        <v>463</v>
      </c>
      <c r="U369" t="s">
        <v>43</v>
      </c>
      <c r="V369" t="s">
        <v>80</v>
      </c>
      <c r="W369">
        <v>23700</v>
      </c>
      <c r="X369" t="s">
        <v>85</v>
      </c>
      <c r="Y369">
        <v>225</v>
      </c>
      <c r="Z369" t="s">
        <v>86</v>
      </c>
      <c r="AA369" t="s">
        <v>86</v>
      </c>
      <c r="AB369" t="s">
        <v>87</v>
      </c>
      <c r="AC369" t="s">
        <v>84</v>
      </c>
      <c r="AD369">
        <f>_xlfn.XLOOKUP(MIS[[#This Row],[TRADING SYMBOL]],[1]Sheet1!$D:$D,[1]Sheet1!$C:$C)</f>
        <v>7.6</v>
      </c>
      <c r="AE369">
        <f>MIS[[#This Row],[OrderAverageTradedPrice]]*MIS[[#This Row],[OrderQuantity]]</f>
        <v>2587.5</v>
      </c>
      <c r="AF369">
        <f>MIS[[#This Row],[LTP]]*MIS[[#This Row],[OrderQuantity]]</f>
        <v>1710</v>
      </c>
      <c r="AG369">
        <f>IF(MIS[[#This Row],[OrderSide]]="SELL",MIS[[#This Row],[VALUE]]-MIS[[#This Row],[LIVE_VALUE]],MIS[[#This Row],[LIVE_VALUE]]-MIS[[#This Row],[VALUE]])</f>
        <v>-877.5</v>
      </c>
      <c r="AH369" t="str" cm="1">
        <f t="array" ref="AH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9" t="str">
        <f>MIS[[#This Row],[TRADING SYMBOL]]</f>
        <v>NIFTY2552223700PE</v>
      </c>
      <c r="AJ369" t="str">
        <f>IF(RIGHT(MIS[[#This Row],[Main/Hedge]],4)="MAIN","MAIN","HEDGE")</f>
        <v>HEDGE</v>
      </c>
      <c r="AK369" t="str" cm="1">
        <f t="array" ref="AK369">_xlfn._xlws.FILTER(Table4[Column1],ISNUMBER(SEARCH(Table4[Column1],MIS[[#This Row],[OrderUniqueIdentifier]])),"")</f>
        <v>VWAP</v>
      </c>
    </row>
    <row r="370" spans="1:37" x14ac:dyDescent="0.25">
      <c r="A370" t="s">
        <v>71</v>
      </c>
      <c r="B370" t="s">
        <v>558</v>
      </c>
      <c r="C370" t="s">
        <v>560</v>
      </c>
      <c r="D370" t="s">
        <v>72</v>
      </c>
      <c r="E370" t="s">
        <v>461</v>
      </c>
      <c r="F370" t="s">
        <v>73</v>
      </c>
      <c r="G370" t="s">
        <v>74</v>
      </c>
      <c r="H370" t="s">
        <v>75</v>
      </c>
      <c r="I370" t="s">
        <v>76</v>
      </c>
      <c r="J370" t="s">
        <v>77</v>
      </c>
      <c r="K370">
        <v>225</v>
      </c>
      <c r="L370" t="s">
        <v>77</v>
      </c>
      <c r="M370" t="s">
        <v>78</v>
      </c>
      <c r="N370" t="s">
        <v>153</v>
      </c>
      <c r="O370" t="s">
        <v>473</v>
      </c>
      <c r="P370" t="s">
        <v>473</v>
      </c>
      <c r="Q370" t="s">
        <v>462</v>
      </c>
      <c r="R370" t="s">
        <v>79</v>
      </c>
      <c r="S370" t="s">
        <v>24</v>
      </c>
      <c r="T370" t="s">
        <v>463</v>
      </c>
      <c r="U370" t="s">
        <v>43</v>
      </c>
      <c r="V370" t="s">
        <v>80</v>
      </c>
      <c r="W370">
        <v>23700</v>
      </c>
      <c r="X370" t="s">
        <v>85</v>
      </c>
      <c r="Y370">
        <v>225</v>
      </c>
      <c r="Z370" t="s">
        <v>86</v>
      </c>
      <c r="AA370" t="s">
        <v>86</v>
      </c>
      <c r="AB370" t="s">
        <v>87</v>
      </c>
      <c r="AC370" t="s">
        <v>84</v>
      </c>
      <c r="AD370">
        <f>_xlfn.XLOOKUP(MIS[[#This Row],[TRADING SYMBOL]],[1]Sheet1!$D:$D,[1]Sheet1!$C:$C)</f>
        <v>7.6</v>
      </c>
      <c r="AE370">
        <f>MIS[[#This Row],[OrderAverageTradedPrice]]*MIS[[#This Row],[OrderQuantity]]</f>
        <v>2587.5</v>
      </c>
      <c r="AF370">
        <f>MIS[[#This Row],[LTP]]*MIS[[#This Row],[OrderQuantity]]</f>
        <v>1710</v>
      </c>
      <c r="AG370">
        <f>IF(MIS[[#This Row],[OrderSide]]="SELL",MIS[[#This Row],[VALUE]]-MIS[[#This Row],[LIVE_VALUE]],MIS[[#This Row],[LIVE_VALUE]]-MIS[[#This Row],[VALUE]])</f>
        <v>-877.5</v>
      </c>
      <c r="AH370" t="str" cm="1">
        <f t="array" ref="AH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0" t="str">
        <f>MIS[[#This Row],[TRADING SYMBOL]]</f>
        <v>NIFTY2552223700PE</v>
      </c>
      <c r="AJ370" t="str">
        <f>IF(RIGHT(MIS[[#This Row],[Main/Hedge]],4)="MAIN","MAIN","HEDGE")</f>
        <v>HEDGE</v>
      </c>
      <c r="AK370" t="str" cm="1">
        <f t="array" ref="AK370">_xlfn._xlws.FILTER(Table4[Column1],ISNUMBER(SEARCH(Table4[Column1],MIS[[#This Row],[OrderUniqueIdentifier]])),"")</f>
        <v>VWAP</v>
      </c>
    </row>
    <row r="371" spans="1:37" x14ac:dyDescent="0.25">
      <c r="A371" t="s">
        <v>71</v>
      </c>
      <c r="B371" t="s">
        <v>558</v>
      </c>
      <c r="C371" t="s">
        <v>562</v>
      </c>
      <c r="D371" t="s">
        <v>72</v>
      </c>
      <c r="E371" t="s">
        <v>123</v>
      </c>
      <c r="F371" t="s">
        <v>98</v>
      </c>
      <c r="G371" t="s">
        <v>74</v>
      </c>
      <c r="H371" t="s">
        <v>75</v>
      </c>
      <c r="I371" t="s">
        <v>76</v>
      </c>
      <c r="J371" t="s">
        <v>77</v>
      </c>
      <c r="K371">
        <v>20</v>
      </c>
      <c r="L371" t="s">
        <v>77</v>
      </c>
      <c r="M371" t="s">
        <v>78</v>
      </c>
      <c r="N371" t="s">
        <v>280</v>
      </c>
      <c r="O371" t="s">
        <v>457</v>
      </c>
      <c r="P371" t="s">
        <v>473</v>
      </c>
      <c r="Q371" t="s">
        <v>124</v>
      </c>
      <c r="R371" t="s">
        <v>79</v>
      </c>
      <c r="S371" t="s">
        <v>99</v>
      </c>
      <c r="T371" t="s">
        <v>125</v>
      </c>
      <c r="U371" t="s">
        <v>100</v>
      </c>
      <c r="V371" t="s">
        <v>80</v>
      </c>
      <c r="W371">
        <v>78500</v>
      </c>
      <c r="X371" t="s">
        <v>85</v>
      </c>
      <c r="Y371">
        <v>20</v>
      </c>
      <c r="Z371" t="s">
        <v>82</v>
      </c>
      <c r="AA371" t="s">
        <v>86</v>
      </c>
      <c r="AB371" t="s">
        <v>87</v>
      </c>
      <c r="AC371" t="s">
        <v>84</v>
      </c>
      <c r="AD371">
        <f>_xlfn.XLOOKUP(MIS[[#This Row],[TRADING SYMBOL]],[1]Sheet1!$D:$D,[1]Sheet1!$C:$C)</f>
        <v>11.6</v>
      </c>
      <c r="AE371">
        <f>MIS[[#This Row],[OrderAverageTradedPrice]]*MIS[[#This Row],[OrderQuantity]]</f>
        <v>405</v>
      </c>
      <c r="AF371">
        <f>MIS[[#This Row],[LTP]]*MIS[[#This Row],[OrderQuantity]]</f>
        <v>232</v>
      </c>
      <c r="AG371">
        <f>IF(MIS[[#This Row],[OrderSide]]="SELL",MIS[[#This Row],[VALUE]]-MIS[[#This Row],[LIVE_VALUE]],MIS[[#This Row],[LIVE_VALUE]]-MIS[[#This Row],[VALUE]])</f>
        <v>-173</v>
      </c>
      <c r="AH371" t="str" cm="1">
        <f t="array" ref="AH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1" t="str">
        <f>MIS[[#This Row],[TRADING SYMBOL]]</f>
        <v>SENSEX2552078500PE</v>
      </c>
      <c r="AJ371" t="str">
        <f>IF(RIGHT(MIS[[#This Row],[Main/Hedge]],4)="MAIN","MAIN","HEDGE")</f>
        <v>HEDGE</v>
      </c>
      <c r="AK371" t="str" cm="1">
        <f t="array" ref="AK371">_xlfn._xlws.FILTER(Table4[Column1],ISNUMBER(SEARCH(Table4[Column1],MIS[[#This Row],[OrderUniqueIdentifier]])),"")</f>
        <v>XYT</v>
      </c>
    </row>
    <row r="372" spans="1:37" x14ac:dyDescent="0.25">
      <c r="A372" t="s">
        <v>71</v>
      </c>
      <c r="B372" t="s">
        <v>566</v>
      </c>
      <c r="C372" t="s">
        <v>568</v>
      </c>
      <c r="D372" t="s">
        <v>72</v>
      </c>
      <c r="E372" t="s">
        <v>123</v>
      </c>
      <c r="F372" t="s">
        <v>98</v>
      </c>
      <c r="G372" t="s">
        <v>74</v>
      </c>
      <c r="H372" t="s">
        <v>75</v>
      </c>
      <c r="I372" t="s">
        <v>76</v>
      </c>
      <c r="J372" t="s">
        <v>77</v>
      </c>
      <c r="K372">
        <v>20</v>
      </c>
      <c r="L372" t="s">
        <v>77</v>
      </c>
      <c r="M372" t="s">
        <v>78</v>
      </c>
      <c r="N372" t="s">
        <v>280</v>
      </c>
      <c r="O372" t="s">
        <v>457</v>
      </c>
      <c r="P372" t="s">
        <v>473</v>
      </c>
      <c r="Q372" t="s">
        <v>124</v>
      </c>
      <c r="R372" t="s">
        <v>79</v>
      </c>
      <c r="S372" t="s">
        <v>99</v>
      </c>
      <c r="T372" t="s">
        <v>125</v>
      </c>
      <c r="U372" t="s">
        <v>100</v>
      </c>
      <c r="V372" t="s">
        <v>80</v>
      </c>
      <c r="W372">
        <v>78500</v>
      </c>
      <c r="X372" t="s">
        <v>85</v>
      </c>
      <c r="Y372">
        <v>20</v>
      </c>
      <c r="Z372" t="s">
        <v>82</v>
      </c>
      <c r="AA372" t="s">
        <v>86</v>
      </c>
      <c r="AB372" t="s">
        <v>87</v>
      </c>
      <c r="AC372" t="s">
        <v>84</v>
      </c>
      <c r="AD372">
        <f>_xlfn.XLOOKUP(MIS[[#This Row],[TRADING SYMBOL]],[1]Sheet1!$D:$D,[1]Sheet1!$C:$C)</f>
        <v>11.6</v>
      </c>
      <c r="AE372">
        <f>MIS[[#This Row],[OrderAverageTradedPrice]]*MIS[[#This Row],[OrderQuantity]]</f>
        <v>405</v>
      </c>
      <c r="AF372">
        <f>MIS[[#This Row],[LTP]]*MIS[[#This Row],[OrderQuantity]]</f>
        <v>232</v>
      </c>
      <c r="AG372">
        <f>IF(MIS[[#This Row],[OrderSide]]="SELL",MIS[[#This Row],[VALUE]]-MIS[[#This Row],[LIVE_VALUE]],MIS[[#This Row],[LIVE_VALUE]]-MIS[[#This Row],[VALUE]])</f>
        <v>-173</v>
      </c>
      <c r="AH372" t="str" cm="1">
        <f t="array" ref="AH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2" t="str">
        <f>MIS[[#This Row],[TRADING SYMBOL]]</f>
        <v>SENSEX2552078500PE</v>
      </c>
      <c r="AJ372" t="str">
        <f>IF(RIGHT(MIS[[#This Row],[Main/Hedge]],4)="MAIN","MAIN","HEDGE")</f>
        <v>HEDGE</v>
      </c>
      <c r="AK372" t="str" cm="1">
        <f t="array" ref="AK372">_xlfn._xlws.FILTER(Table4[Column1],ISNUMBER(SEARCH(Table4[Column1],MIS[[#This Row],[OrderUniqueIdentifier]])),"")</f>
        <v>XYT</v>
      </c>
    </row>
    <row r="373" spans="1:37" x14ac:dyDescent="0.25">
      <c r="A373" t="s">
        <v>71</v>
      </c>
      <c r="B373" t="s">
        <v>566</v>
      </c>
      <c r="C373" t="s">
        <v>574</v>
      </c>
      <c r="D373" t="s">
        <v>72</v>
      </c>
      <c r="E373" t="s">
        <v>461</v>
      </c>
      <c r="F373" t="s">
        <v>73</v>
      </c>
      <c r="G373" t="s">
        <v>74</v>
      </c>
      <c r="H373" t="s">
        <v>75</v>
      </c>
      <c r="I373" t="s">
        <v>76</v>
      </c>
      <c r="J373" t="s">
        <v>77</v>
      </c>
      <c r="K373">
        <v>75</v>
      </c>
      <c r="L373" t="s">
        <v>77</v>
      </c>
      <c r="M373" t="s">
        <v>78</v>
      </c>
      <c r="N373" t="s">
        <v>153</v>
      </c>
      <c r="O373" t="s">
        <v>473</v>
      </c>
      <c r="P373" t="s">
        <v>473</v>
      </c>
      <c r="Q373" t="s">
        <v>462</v>
      </c>
      <c r="R373" t="s">
        <v>79</v>
      </c>
      <c r="S373" t="s">
        <v>24</v>
      </c>
      <c r="T373" t="s">
        <v>463</v>
      </c>
      <c r="U373" t="s">
        <v>43</v>
      </c>
      <c r="V373" t="s">
        <v>80</v>
      </c>
      <c r="W373">
        <v>23700</v>
      </c>
      <c r="X373" t="s">
        <v>85</v>
      </c>
      <c r="Y373">
        <v>75</v>
      </c>
      <c r="Z373" t="s">
        <v>86</v>
      </c>
      <c r="AA373" t="s">
        <v>86</v>
      </c>
      <c r="AB373" t="s">
        <v>87</v>
      </c>
      <c r="AC373" t="s">
        <v>84</v>
      </c>
      <c r="AD373">
        <f>_xlfn.XLOOKUP(MIS[[#This Row],[TRADING SYMBOL]],[1]Sheet1!$D:$D,[1]Sheet1!$C:$C)</f>
        <v>7.6</v>
      </c>
      <c r="AE373">
        <f>MIS[[#This Row],[OrderAverageTradedPrice]]*MIS[[#This Row],[OrderQuantity]]</f>
        <v>862.5</v>
      </c>
      <c r="AF373">
        <f>MIS[[#This Row],[LTP]]*MIS[[#This Row],[OrderQuantity]]</f>
        <v>570</v>
      </c>
      <c r="AG373">
        <f>IF(MIS[[#This Row],[OrderSide]]="SELL",MIS[[#This Row],[VALUE]]-MIS[[#This Row],[LIVE_VALUE]],MIS[[#This Row],[LIVE_VALUE]]-MIS[[#This Row],[VALUE]])</f>
        <v>-292.5</v>
      </c>
      <c r="AH373" t="str" cm="1">
        <f t="array" ref="AH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3" t="str">
        <f>MIS[[#This Row],[TRADING SYMBOL]]</f>
        <v>NIFTY2552223700PE</v>
      </c>
      <c r="AJ373" t="str">
        <f>IF(RIGHT(MIS[[#This Row],[Main/Hedge]],4)="MAIN","MAIN","HEDGE")</f>
        <v>HEDGE</v>
      </c>
      <c r="AK373" t="str" cm="1">
        <f t="array" ref="AK373">_xlfn._xlws.FILTER(Table4[Column1],ISNUMBER(SEARCH(Table4[Column1],MIS[[#This Row],[OrderUniqueIdentifier]])),"")</f>
        <v>VWAP</v>
      </c>
    </row>
    <row r="374" spans="1:37" x14ac:dyDescent="0.25">
      <c r="A374" t="s">
        <v>71</v>
      </c>
      <c r="B374" t="s">
        <v>724</v>
      </c>
      <c r="C374" t="s">
        <v>725</v>
      </c>
      <c r="D374" t="s">
        <v>72</v>
      </c>
      <c r="E374" t="s">
        <v>456</v>
      </c>
      <c r="F374" t="s">
        <v>73</v>
      </c>
      <c r="G374" t="s">
        <v>74</v>
      </c>
      <c r="H374" t="s">
        <v>75</v>
      </c>
      <c r="I374" t="s">
        <v>76</v>
      </c>
      <c r="J374" t="s">
        <v>77</v>
      </c>
      <c r="K374">
        <v>825</v>
      </c>
      <c r="L374" t="s">
        <v>77</v>
      </c>
      <c r="M374" t="s">
        <v>78</v>
      </c>
      <c r="N374" t="s">
        <v>188</v>
      </c>
      <c r="O374" t="s">
        <v>473</v>
      </c>
      <c r="P374" t="s">
        <v>473</v>
      </c>
      <c r="Q374" t="s">
        <v>458</v>
      </c>
      <c r="R374" t="s">
        <v>79</v>
      </c>
      <c r="S374" t="s">
        <v>726</v>
      </c>
      <c r="T374" t="s">
        <v>459</v>
      </c>
      <c r="U374" t="s">
        <v>43</v>
      </c>
      <c r="V374" t="s">
        <v>80</v>
      </c>
      <c r="W374">
        <v>26300</v>
      </c>
      <c r="X374" t="s">
        <v>81</v>
      </c>
      <c r="Y374">
        <v>825</v>
      </c>
      <c r="Z374" t="s">
        <v>86</v>
      </c>
      <c r="AA374" t="s">
        <v>86</v>
      </c>
      <c r="AB374" t="s">
        <v>83</v>
      </c>
      <c r="AC374" t="s">
        <v>84</v>
      </c>
      <c r="AD374">
        <f>_xlfn.XLOOKUP(MIS[[#This Row],[TRADING SYMBOL]],[1]Sheet1!$D:$D,[1]Sheet1!$C:$C)</f>
        <v>3.7</v>
      </c>
      <c r="AE374">
        <f>MIS[[#This Row],[OrderAverageTradedPrice]]*MIS[[#This Row],[OrderQuantity]]</f>
        <v>2887.5</v>
      </c>
      <c r="AF374">
        <f>MIS[[#This Row],[LTP]]*MIS[[#This Row],[OrderQuantity]]</f>
        <v>3052.5</v>
      </c>
      <c r="AG374">
        <f>IF(MIS[[#This Row],[OrderSide]]="SELL",MIS[[#This Row],[VALUE]]-MIS[[#This Row],[LIVE_VALUE]],MIS[[#This Row],[LIVE_VALUE]]-MIS[[#This Row],[VALUE]])</f>
        <v>165</v>
      </c>
      <c r="AH374" t="str" cm="1">
        <f t="array" ref="AH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4" t="str">
        <f>MIS[[#This Row],[TRADING SYMBOL]]</f>
        <v>NIFTY2552226300CE</v>
      </c>
      <c r="AJ374" t="str">
        <f>IF(RIGHT(MIS[[#This Row],[Main/Hedge]],4)="MAIN","MAIN","HEDGE")</f>
        <v>HEDGE</v>
      </c>
      <c r="AK374" t="str" cm="1">
        <f t="array" ref="AK374">_xlfn._xlws.FILTER(Table4[Column1],ISNUMBER(SEARCH(Table4[Column1],MIS[[#This Row],[OrderUniqueIdentifier]])),"")</f>
        <v>VWAP</v>
      </c>
    </row>
    <row r="375" spans="1:37" x14ac:dyDescent="0.25">
      <c r="A375" t="s">
        <v>71</v>
      </c>
      <c r="B375" t="s">
        <v>804</v>
      </c>
      <c r="C375" t="s">
        <v>806</v>
      </c>
      <c r="D375" t="s">
        <v>72</v>
      </c>
      <c r="E375" t="s">
        <v>123</v>
      </c>
      <c r="F375" t="s">
        <v>98</v>
      </c>
      <c r="G375" t="s">
        <v>74</v>
      </c>
      <c r="H375" t="s">
        <v>75</v>
      </c>
      <c r="I375" t="s">
        <v>76</v>
      </c>
      <c r="J375" t="s">
        <v>77</v>
      </c>
      <c r="K375">
        <v>20</v>
      </c>
      <c r="L375" t="s">
        <v>77</v>
      </c>
      <c r="M375" t="s">
        <v>78</v>
      </c>
      <c r="N375" t="s">
        <v>545</v>
      </c>
      <c r="O375" t="s">
        <v>457</v>
      </c>
      <c r="P375" t="s">
        <v>473</v>
      </c>
      <c r="Q375" t="s">
        <v>124</v>
      </c>
      <c r="R375" t="s">
        <v>79</v>
      </c>
      <c r="S375" t="s">
        <v>99</v>
      </c>
      <c r="T375" t="s">
        <v>125</v>
      </c>
      <c r="U375" t="s">
        <v>100</v>
      </c>
      <c r="V375" t="s">
        <v>80</v>
      </c>
      <c r="W375">
        <v>78500</v>
      </c>
      <c r="X375" t="s">
        <v>85</v>
      </c>
      <c r="Y375">
        <v>20</v>
      </c>
      <c r="Z375" t="s">
        <v>82</v>
      </c>
      <c r="AA375" t="s">
        <v>86</v>
      </c>
      <c r="AB375" t="s">
        <v>87</v>
      </c>
      <c r="AC375" t="s">
        <v>84</v>
      </c>
      <c r="AD375">
        <f>_xlfn.XLOOKUP(MIS[[#This Row],[TRADING SYMBOL]],[1]Sheet1!$D:$D,[1]Sheet1!$C:$C)</f>
        <v>11.6</v>
      </c>
      <c r="AE375">
        <f>MIS[[#This Row],[OrderAverageTradedPrice]]*MIS[[#This Row],[OrderQuantity]]</f>
        <v>406</v>
      </c>
      <c r="AF375">
        <f>MIS[[#This Row],[LTP]]*MIS[[#This Row],[OrderQuantity]]</f>
        <v>232</v>
      </c>
      <c r="AG375">
        <f>IF(MIS[[#This Row],[OrderSide]]="SELL",MIS[[#This Row],[VALUE]]-MIS[[#This Row],[LIVE_VALUE]],MIS[[#This Row],[LIVE_VALUE]]-MIS[[#This Row],[VALUE]])</f>
        <v>-174</v>
      </c>
      <c r="AH375" t="str" cm="1">
        <f t="array" ref="AH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5" t="str">
        <f>MIS[[#This Row],[TRADING SYMBOL]]</f>
        <v>SENSEX2552078500PE</v>
      </c>
      <c r="AJ375" t="str">
        <f>IF(RIGHT(MIS[[#This Row],[Main/Hedge]],4)="MAIN","MAIN","HEDGE")</f>
        <v>HEDGE</v>
      </c>
      <c r="AK375" t="str" cm="1">
        <f t="array" ref="AK375">_xlfn._xlws.FILTER(Table4[Column1],ISNUMBER(SEARCH(Table4[Column1],MIS[[#This Row],[OrderUniqueIdentifier]])),"")</f>
        <v>XYT</v>
      </c>
    </row>
    <row r="376" spans="1:37" x14ac:dyDescent="0.25">
      <c r="A376" t="s">
        <v>71</v>
      </c>
      <c r="B376" t="s">
        <v>804</v>
      </c>
      <c r="C376" t="s">
        <v>812</v>
      </c>
      <c r="D376" t="s">
        <v>72</v>
      </c>
      <c r="E376" t="s">
        <v>461</v>
      </c>
      <c r="F376" t="s">
        <v>73</v>
      </c>
      <c r="G376" t="s">
        <v>74</v>
      </c>
      <c r="H376" t="s">
        <v>75</v>
      </c>
      <c r="I376" t="s">
        <v>76</v>
      </c>
      <c r="J376" t="s">
        <v>77</v>
      </c>
      <c r="K376">
        <v>75</v>
      </c>
      <c r="L376" t="s">
        <v>77</v>
      </c>
      <c r="M376" t="s">
        <v>78</v>
      </c>
      <c r="N376" t="s">
        <v>153</v>
      </c>
      <c r="O376" t="s">
        <v>473</v>
      </c>
      <c r="P376" t="s">
        <v>473</v>
      </c>
      <c r="Q376" t="s">
        <v>462</v>
      </c>
      <c r="R376" t="s">
        <v>79</v>
      </c>
      <c r="S376" t="s">
        <v>24</v>
      </c>
      <c r="T376" t="s">
        <v>463</v>
      </c>
      <c r="U376" t="s">
        <v>43</v>
      </c>
      <c r="V376" t="s">
        <v>80</v>
      </c>
      <c r="W376">
        <v>23700</v>
      </c>
      <c r="X376" t="s">
        <v>85</v>
      </c>
      <c r="Y376">
        <v>75</v>
      </c>
      <c r="Z376" t="s">
        <v>86</v>
      </c>
      <c r="AA376" t="s">
        <v>86</v>
      </c>
      <c r="AB376" t="s">
        <v>87</v>
      </c>
      <c r="AC376" t="s">
        <v>84</v>
      </c>
      <c r="AD376">
        <f>_xlfn.XLOOKUP(MIS[[#This Row],[TRADING SYMBOL]],[1]Sheet1!$D:$D,[1]Sheet1!$C:$C)</f>
        <v>7.6</v>
      </c>
      <c r="AE376">
        <f>MIS[[#This Row],[OrderAverageTradedPrice]]*MIS[[#This Row],[OrderQuantity]]</f>
        <v>862.5</v>
      </c>
      <c r="AF376">
        <f>MIS[[#This Row],[LTP]]*MIS[[#This Row],[OrderQuantity]]</f>
        <v>570</v>
      </c>
      <c r="AG376">
        <f>IF(MIS[[#This Row],[OrderSide]]="SELL",MIS[[#This Row],[VALUE]]-MIS[[#This Row],[LIVE_VALUE]],MIS[[#This Row],[LIVE_VALUE]]-MIS[[#This Row],[VALUE]])</f>
        <v>-292.5</v>
      </c>
      <c r="AH376" t="str" cm="1">
        <f t="array" ref="AH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6" t="str">
        <f>MIS[[#This Row],[TRADING SYMBOL]]</f>
        <v>NIFTY2552223700PE</v>
      </c>
      <c r="AJ376" t="str">
        <f>IF(RIGHT(MIS[[#This Row],[Main/Hedge]],4)="MAIN","MAIN","HEDGE")</f>
        <v>HEDGE</v>
      </c>
      <c r="AK376" t="str" cm="1">
        <f t="array" ref="AK376">_xlfn._xlws.FILTER(Table4[Column1],ISNUMBER(SEARCH(Table4[Column1],MIS[[#This Row],[OrderUniqueIdentifier]])),"")</f>
        <v>VWAP</v>
      </c>
    </row>
    <row r="377" spans="1:37" x14ac:dyDescent="0.25">
      <c r="A377" t="s">
        <v>71</v>
      </c>
      <c r="B377" t="s">
        <v>822</v>
      </c>
      <c r="C377" t="s">
        <v>824</v>
      </c>
      <c r="D377" t="s">
        <v>72</v>
      </c>
      <c r="E377" t="s">
        <v>123</v>
      </c>
      <c r="F377" t="s">
        <v>98</v>
      </c>
      <c r="G377" t="s">
        <v>74</v>
      </c>
      <c r="H377" t="s">
        <v>75</v>
      </c>
      <c r="I377" t="s">
        <v>76</v>
      </c>
      <c r="J377" t="s">
        <v>77</v>
      </c>
      <c r="K377">
        <v>20</v>
      </c>
      <c r="L377" t="s">
        <v>77</v>
      </c>
      <c r="M377" t="s">
        <v>78</v>
      </c>
      <c r="N377" t="s">
        <v>545</v>
      </c>
      <c r="O377" t="s">
        <v>457</v>
      </c>
      <c r="P377" t="s">
        <v>473</v>
      </c>
      <c r="Q377" t="s">
        <v>124</v>
      </c>
      <c r="R377" t="s">
        <v>79</v>
      </c>
      <c r="S377" t="s">
        <v>99</v>
      </c>
      <c r="T377" t="s">
        <v>125</v>
      </c>
      <c r="U377" t="s">
        <v>100</v>
      </c>
      <c r="V377" t="s">
        <v>80</v>
      </c>
      <c r="W377">
        <v>78500</v>
      </c>
      <c r="X377" t="s">
        <v>85</v>
      </c>
      <c r="Y377">
        <v>20</v>
      </c>
      <c r="Z377" t="s">
        <v>82</v>
      </c>
      <c r="AA377" t="s">
        <v>86</v>
      </c>
      <c r="AB377" t="s">
        <v>87</v>
      </c>
      <c r="AC377" t="s">
        <v>84</v>
      </c>
      <c r="AD377">
        <f>_xlfn.XLOOKUP(MIS[[#This Row],[TRADING SYMBOL]],[1]Sheet1!$D:$D,[1]Sheet1!$C:$C)</f>
        <v>11.6</v>
      </c>
      <c r="AE377">
        <f>MIS[[#This Row],[OrderAverageTradedPrice]]*MIS[[#This Row],[OrderQuantity]]</f>
        <v>406</v>
      </c>
      <c r="AF377">
        <f>MIS[[#This Row],[LTP]]*MIS[[#This Row],[OrderQuantity]]</f>
        <v>232</v>
      </c>
      <c r="AG377">
        <f>IF(MIS[[#This Row],[OrderSide]]="SELL",MIS[[#This Row],[VALUE]]-MIS[[#This Row],[LIVE_VALUE]],MIS[[#This Row],[LIVE_VALUE]]-MIS[[#This Row],[VALUE]])</f>
        <v>-174</v>
      </c>
      <c r="AH377" t="str" cm="1">
        <f t="array" ref="AH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7" t="str">
        <f>MIS[[#This Row],[TRADING SYMBOL]]</f>
        <v>SENSEX2552078500PE</v>
      </c>
      <c r="AJ377" t="str">
        <f>IF(RIGHT(MIS[[#This Row],[Main/Hedge]],4)="MAIN","MAIN","HEDGE")</f>
        <v>HEDGE</v>
      </c>
      <c r="AK377" t="str" cm="1">
        <f t="array" ref="AK377">_xlfn._xlws.FILTER(Table4[Column1],ISNUMBER(SEARCH(Table4[Column1],MIS[[#This Row],[OrderUniqueIdentifier]])),"")</f>
        <v>XYT</v>
      </c>
    </row>
    <row r="378" spans="1:37" x14ac:dyDescent="0.25">
      <c r="A378" t="s">
        <v>71</v>
      </c>
      <c r="B378" t="s">
        <v>857</v>
      </c>
      <c r="C378" t="s">
        <v>859</v>
      </c>
      <c r="D378" t="s">
        <v>72</v>
      </c>
      <c r="E378" t="s">
        <v>123</v>
      </c>
      <c r="F378" t="s">
        <v>98</v>
      </c>
      <c r="G378" t="s">
        <v>74</v>
      </c>
      <c r="H378" t="s">
        <v>75</v>
      </c>
      <c r="I378" t="s">
        <v>76</v>
      </c>
      <c r="J378" t="s">
        <v>77</v>
      </c>
      <c r="K378">
        <v>20</v>
      </c>
      <c r="L378" t="s">
        <v>77</v>
      </c>
      <c r="M378" t="s">
        <v>78</v>
      </c>
      <c r="N378" t="s">
        <v>545</v>
      </c>
      <c r="O378" t="s">
        <v>457</v>
      </c>
      <c r="P378" t="s">
        <v>473</v>
      </c>
      <c r="Q378" t="s">
        <v>124</v>
      </c>
      <c r="R378" t="s">
        <v>79</v>
      </c>
      <c r="S378" t="s">
        <v>99</v>
      </c>
      <c r="T378" t="s">
        <v>125</v>
      </c>
      <c r="U378" t="s">
        <v>100</v>
      </c>
      <c r="V378" t="s">
        <v>80</v>
      </c>
      <c r="W378">
        <v>78500</v>
      </c>
      <c r="X378" t="s">
        <v>85</v>
      </c>
      <c r="Y378">
        <v>20</v>
      </c>
      <c r="Z378" t="s">
        <v>82</v>
      </c>
      <c r="AA378" t="s">
        <v>86</v>
      </c>
      <c r="AB378" t="s">
        <v>87</v>
      </c>
      <c r="AC378" t="s">
        <v>84</v>
      </c>
      <c r="AD378">
        <f>_xlfn.XLOOKUP(MIS[[#This Row],[TRADING SYMBOL]],[1]Sheet1!$D:$D,[1]Sheet1!$C:$C)</f>
        <v>11.6</v>
      </c>
      <c r="AE378">
        <f>MIS[[#This Row],[OrderAverageTradedPrice]]*MIS[[#This Row],[OrderQuantity]]</f>
        <v>406</v>
      </c>
      <c r="AF378">
        <f>MIS[[#This Row],[LTP]]*MIS[[#This Row],[OrderQuantity]]</f>
        <v>232</v>
      </c>
      <c r="AG378">
        <f>IF(MIS[[#This Row],[OrderSide]]="SELL",MIS[[#This Row],[VALUE]]-MIS[[#This Row],[LIVE_VALUE]],MIS[[#This Row],[LIVE_VALUE]]-MIS[[#This Row],[VALUE]])</f>
        <v>-174</v>
      </c>
      <c r="AH378" t="str" cm="1">
        <f t="array" ref="AH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8" t="str">
        <f>MIS[[#This Row],[TRADING SYMBOL]]</f>
        <v>SENSEX2552078500PE</v>
      </c>
      <c r="AJ378" t="str">
        <f>IF(RIGHT(MIS[[#This Row],[Main/Hedge]],4)="MAIN","MAIN","HEDGE")</f>
        <v>HEDGE</v>
      </c>
      <c r="AK378" t="str" cm="1">
        <f t="array" ref="AK378">_xlfn._xlws.FILTER(Table4[Column1],ISNUMBER(SEARCH(Table4[Column1],MIS[[#This Row],[OrderUniqueIdentifier]])),"")</f>
        <v>XYT</v>
      </c>
    </row>
    <row r="379" spans="1:37" x14ac:dyDescent="0.25">
      <c r="A379" t="s">
        <v>71</v>
      </c>
      <c r="B379" t="s">
        <v>857</v>
      </c>
      <c r="C379" t="s">
        <v>863</v>
      </c>
      <c r="D379" t="s">
        <v>72</v>
      </c>
      <c r="E379" t="s">
        <v>461</v>
      </c>
      <c r="F379" t="s">
        <v>73</v>
      </c>
      <c r="G379" t="s">
        <v>74</v>
      </c>
      <c r="H379" t="s">
        <v>75</v>
      </c>
      <c r="I379" t="s">
        <v>76</v>
      </c>
      <c r="J379" t="s">
        <v>77</v>
      </c>
      <c r="K379">
        <v>75</v>
      </c>
      <c r="L379" t="s">
        <v>77</v>
      </c>
      <c r="M379" t="s">
        <v>78</v>
      </c>
      <c r="N379" t="s">
        <v>153</v>
      </c>
      <c r="O379" t="s">
        <v>473</v>
      </c>
      <c r="P379" t="s">
        <v>473</v>
      </c>
      <c r="Q379" t="s">
        <v>462</v>
      </c>
      <c r="R379" t="s">
        <v>79</v>
      </c>
      <c r="S379" t="s">
        <v>24</v>
      </c>
      <c r="T379" t="s">
        <v>463</v>
      </c>
      <c r="U379" t="s">
        <v>43</v>
      </c>
      <c r="V379" t="s">
        <v>80</v>
      </c>
      <c r="W379">
        <v>23700</v>
      </c>
      <c r="X379" t="s">
        <v>85</v>
      </c>
      <c r="Y379">
        <v>75</v>
      </c>
      <c r="Z379" t="s">
        <v>86</v>
      </c>
      <c r="AA379" t="s">
        <v>86</v>
      </c>
      <c r="AB379" t="s">
        <v>87</v>
      </c>
      <c r="AC379" t="s">
        <v>84</v>
      </c>
      <c r="AD379">
        <f>_xlfn.XLOOKUP(MIS[[#This Row],[TRADING SYMBOL]],[1]Sheet1!$D:$D,[1]Sheet1!$C:$C)</f>
        <v>7.6</v>
      </c>
      <c r="AE379">
        <f>MIS[[#This Row],[OrderAverageTradedPrice]]*MIS[[#This Row],[OrderQuantity]]</f>
        <v>862.5</v>
      </c>
      <c r="AF379">
        <f>MIS[[#This Row],[LTP]]*MIS[[#This Row],[OrderQuantity]]</f>
        <v>570</v>
      </c>
      <c r="AG379">
        <f>IF(MIS[[#This Row],[OrderSide]]="SELL",MIS[[#This Row],[VALUE]]-MIS[[#This Row],[LIVE_VALUE]],MIS[[#This Row],[LIVE_VALUE]]-MIS[[#This Row],[VALUE]])</f>
        <v>-292.5</v>
      </c>
      <c r="AH379" t="str" cm="1">
        <f t="array" ref="AH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9" t="str">
        <f>MIS[[#This Row],[TRADING SYMBOL]]</f>
        <v>NIFTY2552223700PE</v>
      </c>
      <c r="AJ379" t="str">
        <f>IF(RIGHT(MIS[[#This Row],[Main/Hedge]],4)="MAIN","MAIN","HEDGE")</f>
        <v>HEDGE</v>
      </c>
      <c r="AK379" t="str" cm="1">
        <f t="array" ref="AK379">_xlfn._xlws.FILTER(Table4[Column1],ISNUMBER(SEARCH(Table4[Column1],MIS[[#This Row],[OrderUniqueIdentifier]])),"")</f>
        <v>VWAP</v>
      </c>
    </row>
    <row r="380" spans="1:37" x14ac:dyDescent="0.25">
      <c r="A380" t="s">
        <v>71</v>
      </c>
      <c r="B380" t="s">
        <v>948</v>
      </c>
      <c r="C380" t="s">
        <v>949</v>
      </c>
      <c r="D380" t="s">
        <v>72</v>
      </c>
      <c r="E380" t="s">
        <v>456</v>
      </c>
      <c r="F380" t="s">
        <v>73</v>
      </c>
      <c r="G380" t="s">
        <v>74</v>
      </c>
      <c r="H380" t="s">
        <v>75</v>
      </c>
      <c r="I380" t="s">
        <v>76</v>
      </c>
      <c r="J380" t="s">
        <v>77</v>
      </c>
      <c r="K380">
        <v>75</v>
      </c>
      <c r="L380" t="s">
        <v>77</v>
      </c>
      <c r="M380" t="s">
        <v>78</v>
      </c>
      <c r="N380" t="s">
        <v>188</v>
      </c>
      <c r="O380" t="s">
        <v>473</v>
      </c>
      <c r="P380" t="s">
        <v>473</v>
      </c>
      <c r="Q380" t="s">
        <v>458</v>
      </c>
      <c r="R380" t="s">
        <v>79</v>
      </c>
      <c r="S380" t="s">
        <v>24</v>
      </c>
      <c r="T380" t="s">
        <v>459</v>
      </c>
      <c r="U380" t="s">
        <v>43</v>
      </c>
      <c r="V380" t="s">
        <v>80</v>
      </c>
      <c r="W380">
        <v>26300</v>
      </c>
      <c r="X380" t="s">
        <v>81</v>
      </c>
      <c r="Y380">
        <v>75</v>
      </c>
      <c r="Z380" t="s">
        <v>86</v>
      </c>
      <c r="AA380" t="s">
        <v>86</v>
      </c>
      <c r="AB380" t="s">
        <v>83</v>
      </c>
      <c r="AC380" t="s">
        <v>84</v>
      </c>
      <c r="AD380">
        <f>_xlfn.XLOOKUP(MIS[[#This Row],[TRADING SYMBOL]],[1]Sheet1!$D:$D,[1]Sheet1!$C:$C)</f>
        <v>3.7</v>
      </c>
      <c r="AE380">
        <f>MIS[[#This Row],[OrderAverageTradedPrice]]*MIS[[#This Row],[OrderQuantity]]</f>
        <v>262.5</v>
      </c>
      <c r="AF380">
        <f>MIS[[#This Row],[LTP]]*MIS[[#This Row],[OrderQuantity]]</f>
        <v>277.5</v>
      </c>
      <c r="AG380">
        <f>IF(MIS[[#This Row],[OrderSide]]="SELL",MIS[[#This Row],[VALUE]]-MIS[[#This Row],[LIVE_VALUE]],MIS[[#This Row],[LIVE_VALUE]]-MIS[[#This Row],[VALUE]])</f>
        <v>15</v>
      </c>
      <c r="AH380" t="str" cm="1">
        <f t="array" ref="AH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0" t="str">
        <f>MIS[[#This Row],[TRADING SYMBOL]]</f>
        <v>NIFTY2552226300CE</v>
      </c>
      <c r="AJ380" t="str">
        <f>IF(RIGHT(MIS[[#This Row],[Main/Hedge]],4)="MAIN","MAIN","HEDGE")</f>
        <v>HEDGE</v>
      </c>
      <c r="AK380" t="str" cm="1">
        <f t="array" ref="AK380">_xlfn._xlws.FILTER(Table4[Column1],ISNUMBER(SEARCH(Table4[Column1],MIS[[#This Row],[OrderUniqueIdentifier]])),"")</f>
        <v>VWAP</v>
      </c>
    </row>
    <row r="381" spans="1:37" x14ac:dyDescent="0.25">
      <c r="A381" t="s">
        <v>71</v>
      </c>
      <c r="B381" t="s">
        <v>948</v>
      </c>
      <c r="C381" t="s">
        <v>950</v>
      </c>
      <c r="D381" t="s">
        <v>72</v>
      </c>
      <c r="E381" t="s">
        <v>461</v>
      </c>
      <c r="F381" t="s">
        <v>73</v>
      </c>
      <c r="G381" t="s">
        <v>74</v>
      </c>
      <c r="H381" t="s">
        <v>75</v>
      </c>
      <c r="I381" t="s">
        <v>76</v>
      </c>
      <c r="J381" t="s">
        <v>77</v>
      </c>
      <c r="K381">
        <v>75</v>
      </c>
      <c r="L381" t="s">
        <v>77</v>
      </c>
      <c r="M381" t="s">
        <v>78</v>
      </c>
      <c r="N381" t="s">
        <v>153</v>
      </c>
      <c r="O381" t="s">
        <v>473</v>
      </c>
      <c r="P381" t="s">
        <v>473</v>
      </c>
      <c r="Q381" t="s">
        <v>462</v>
      </c>
      <c r="R381" t="s">
        <v>79</v>
      </c>
      <c r="S381" t="s">
        <v>24</v>
      </c>
      <c r="T381" t="s">
        <v>463</v>
      </c>
      <c r="U381" t="s">
        <v>43</v>
      </c>
      <c r="V381" t="s">
        <v>80</v>
      </c>
      <c r="W381">
        <v>23700</v>
      </c>
      <c r="X381" t="s">
        <v>85</v>
      </c>
      <c r="Y381">
        <v>75</v>
      </c>
      <c r="Z381" t="s">
        <v>86</v>
      </c>
      <c r="AA381" t="s">
        <v>86</v>
      </c>
      <c r="AB381" t="s">
        <v>87</v>
      </c>
      <c r="AC381" t="s">
        <v>84</v>
      </c>
      <c r="AD381">
        <f>_xlfn.XLOOKUP(MIS[[#This Row],[TRADING SYMBOL]],[1]Sheet1!$D:$D,[1]Sheet1!$C:$C)</f>
        <v>7.6</v>
      </c>
      <c r="AE381">
        <f>MIS[[#This Row],[OrderAverageTradedPrice]]*MIS[[#This Row],[OrderQuantity]]</f>
        <v>862.5</v>
      </c>
      <c r="AF381">
        <f>MIS[[#This Row],[LTP]]*MIS[[#This Row],[OrderQuantity]]</f>
        <v>570</v>
      </c>
      <c r="AG381">
        <f>IF(MIS[[#This Row],[OrderSide]]="SELL",MIS[[#This Row],[VALUE]]-MIS[[#This Row],[LIVE_VALUE]],MIS[[#This Row],[LIVE_VALUE]]-MIS[[#This Row],[VALUE]])</f>
        <v>-292.5</v>
      </c>
      <c r="AH381" t="str" cm="1">
        <f t="array" ref="AH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1" t="str">
        <f>MIS[[#This Row],[TRADING SYMBOL]]</f>
        <v>NIFTY2552223700PE</v>
      </c>
      <c r="AJ381" t="str">
        <f>IF(RIGHT(MIS[[#This Row],[Main/Hedge]],4)="MAIN","MAIN","HEDGE")</f>
        <v>HEDGE</v>
      </c>
      <c r="AK381" t="str" cm="1">
        <f t="array" ref="AK381">_xlfn._xlws.FILTER(Table4[Column1],ISNUMBER(SEARCH(Table4[Column1],MIS[[#This Row],[OrderUniqueIdentifier]])),"")</f>
        <v>VWAP</v>
      </c>
    </row>
    <row r="382" spans="1:37" x14ac:dyDescent="0.25">
      <c r="A382" t="s">
        <v>71</v>
      </c>
      <c r="B382" t="s">
        <v>951</v>
      </c>
      <c r="C382" t="s">
        <v>953</v>
      </c>
      <c r="D382" t="s">
        <v>72</v>
      </c>
      <c r="E382" t="s">
        <v>461</v>
      </c>
      <c r="F382" t="s">
        <v>73</v>
      </c>
      <c r="G382" t="s">
        <v>74</v>
      </c>
      <c r="H382" t="s">
        <v>75</v>
      </c>
      <c r="I382" t="s">
        <v>76</v>
      </c>
      <c r="J382" t="s">
        <v>77</v>
      </c>
      <c r="K382">
        <v>150</v>
      </c>
      <c r="L382" t="s">
        <v>77</v>
      </c>
      <c r="M382" t="s">
        <v>78</v>
      </c>
      <c r="N382" t="s">
        <v>153</v>
      </c>
      <c r="O382" t="s">
        <v>473</v>
      </c>
      <c r="P382" t="s">
        <v>473</v>
      </c>
      <c r="Q382" t="s">
        <v>462</v>
      </c>
      <c r="R382" t="s">
        <v>79</v>
      </c>
      <c r="S382" t="s">
        <v>24</v>
      </c>
      <c r="T382" t="s">
        <v>463</v>
      </c>
      <c r="U382" t="s">
        <v>43</v>
      </c>
      <c r="V382" t="s">
        <v>80</v>
      </c>
      <c r="W382">
        <v>23700</v>
      </c>
      <c r="X382" t="s">
        <v>85</v>
      </c>
      <c r="Y382">
        <v>150</v>
      </c>
      <c r="Z382" t="s">
        <v>86</v>
      </c>
      <c r="AA382" t="s">
        <v>86</v>
      </c>
      <c r="AB382" t="s">
        <v>87</v>
      </c>
      <c r="AC382" t="s">
        <v>84</v>
      </c>
      <c r="AD382">
        <f>_xlfn.XLOOKUP(MIS[[#This Row],[TRADING SYMBOL]],[1]Sheet1!$D:$D,[1]Sheet1!$C:$C)</f>
        <v>7.6</v>
      </c>
      <c r="AE382">
        <f>MIS[[#This Row],[OrderAverageTradedPrice]]*MIS[[#This Row],[OrderQuantity]]</f>
        <v>1725</v>
      </c>
      <c r="AF382">
        <f>MIS[[#This Row],[LTP]]*MIS[[#This Row],[OrderQuantity]]</f>
        <v>1140</v>
      </c>
      <c r="AG382">
        <f>IF(MIS[[#This Row],[OrderSide]]="SELL",MIS[[#This Row],[VALUE]]-MIS[[#This Row],[LIVE_VALUE]],MIS[[#This Row],[LIVE_VALUE]]-MIS[[#This Row],[VALUE]])</f>
        <v>-585</v>
      </c>
      <c r="AH382" t="str" cm="1">
        <f t="array" ref="AH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2" t="str">
        <f>MIS[[#This Row],[TRADING SYMBOL]]</f>
        <v>NIFTY2552223700PE</v>
      </c>
      <c r="AJ382" t="str">
        <f>IF(RIGHT(MIS[[#This Row],[Main/Hedge]],4)="MAIN","MAIN","HEDGE")</f>
        <v>HEDGE</v>
      </c>
      <c r="AK382" t="str" cm="1">
        <f t="array" ref="AK382">_xlfn._xlws.FILTER(Table4[Column1],ISNUMBER(SEARCH(Table4[Column1],MIS[[#This Row],[OrderUniqueIdentifier]])),"")</f>
        <v>VWAP</v>
      </c>
    </row>
    <row r="383" spans="1:37" x14ac:dyDescent="0.25">
      <c r="A383" t="s">
        <v>71</v>
      </c>
      <c r="B383" t="s">
        <v>1117</v>
      </c>
      <c r="C383" t="s">
        <v>1118</v>
      </c>
      <c r="D383" t="s">
        <v>72</v>
      </c>
      <c r="E383" t="s">
        <v>456</v>
      </c>
      <c r="F383" t="s">
        <v>73</v>
      </c>
      <c r="G383" t="s">
        <v>74</v>
      </c>
      <c r="H383" t="s">
        <v>75</v>
      </c>
      <c r="I383" t="s">
        <v>76</v>
      </c>
      <c r="J383" t="s">
        <v>77</v>
      </c>
      <c r="K383">
        <v>75</v>
      </c>
      <c r="L383" t="s">
        <v>77</v>
      </c>
      <c r="M383" t="s">
        <v>78</v>
      </c>
      <c r="N383" t="s">
        <v>188</v>
      </c>
      <c r="O383" t="s">
        <v>457</v>
      </c>
      <c r="P383" t="s">
        <v>473</v>
      </c>
      <c r="Q383" t="s">
        <v>458</v>
      </c>
      <c r="R383" t="s">
        <v>79</v>
      </c>
      <c r="S383" t="s">
        <v>24</v>
      </c>
      <c r="T383" t="s">
        <v>459</v>
      </c>
      <c r="U383" t="s">
        <v>43</v>
      </c>
      <c r="V383" t="s">
        <v>80</v>
      </c>
      <c r="W383">
        <v>26300</v>
      </c>
      <c r="X383" t="s">
        <v>81</v>
      </c>
      <c r="Y383">
        <v>75</v>
      </c>
      <c r="Z383" t="s">
        <v>82</v>
      </c>
      <c r="AA383" t="s">
        <v>86</v>
      </c>
      <c r="AB383" t="s">
        <v>83</v>
      </c>
      <c r="AC383" t="s">
        <v>84</v>
      </c>
      <c r="AD383">
        <f>_xlfn.XLOOKUP(MIS[[#This Row],[TRADING SYMBOL]],[1]Sheet1!$D:$D,[1]Sheet1!$C:$C)</f>
        <v>3.7</v>
      </c>
      <c r="AE383">
        <f>MIS[[#This Row],[OrderAverageTradedPrice]]*MIS[[#This Row],[OrderQuantity]]</f>
        <v>262.5</v>
      </c>
      <c r="AF383">
        <f>MIS[[#This Row],[LTP]]*MIS[[#This Row],[OrderQuantity]]</f>
        <v>277.5</v>
      </c>
      <c r="AG383">
        <f>IF(MIS[[#This Row],[OrderSide]]="SELL",MIS[[#This Row],[VALUE]]-MIS[[#This Row],[LIVE_VALUE]],MIS[[#This Row],[LIVE_VALUE]]-MIS[[#This Row],[VALUE]])</f>
        <v>15</v>
      </c>
      <c r="AH383" t="str" cm="1">
        <f t="array" ref="AH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3" t="str">
        <f>MIS[[#This Row],[TRADING SYMBOL]]</f>
        <v>NIFTY2552226300CE</v>
      </c>
      <c r="AJ383" t="str">
        <f>IF(RIGHT(MIS[[#This Row],[Main/Hedge]],4)="MAIN","MAIN","HEDGE")</f>
        <v>HEDGE</v>
      </c>
      <c r="AK383" t="str" cm="1">
        <f t="array" ref="AK383">_xlfn._xlws.FILTER(Table4[Column1],ISNUMBER(SEARCH(Table4[Column1],MIS[[#This Row],[OrderUniqueIdentifier]])),"")</f>
        <v>VWAP</v>
      </c>
    </row>
    <row r="384" spans="1:37" x14ac:dyDescent="0.25">
      <c r="A384" t="s">
        <v>71</v>
      </c>
      <c r="B384" t="s">
        <v>1117</v>
      </c>
      <c r="C384" t="s">
        <v>1119</v>
      </c>
      <c r="D384" t="s">
        <v>72</v>
      </c>
      <c r="E384" t="s">
        <v>461</v>
      </c>
      <c r="F384" t="s">
        <v>73</v>
      </c>
      <c r="G384" t="s">
        <v>74</v>
      </c>
      <c r="H384" t="s">
        <v>75</v>
      </c>
      <c r="I384" t="s">
        <v>76</v>
      </c>
      <c r="J384" t="s">
        <v>77</v>
      </c>
      <c r="K384">
        <v>75</v>
      </c>
      <c r="L384" t="s">
        <v>77</v>
      </c>
      <c r="M384" t="s">
        <v>78</v>
      </c>
      <c r="N384" t="s">
        <v>153</v>
      </c>
      <c r="O384" t="s">
        <v>473</v>
      </c>
      <c r="P384" t="s">
        <v>473</v>
      </c>
      <c r="Q384" t="s">
        <v>462</v>
      </c>
      <c r="R384" t="s">
        <v>79</v>
      </c>
      <c r="S384" t="s">
        <v>24</v>
      </c>
      <c r="T384" t="s">
        <v>463</v>
      </c>
      <c r="U384" t="s">
        <v>43</v>
      </c>
      <c r="V384" t="s">
        <v>80</v>
      </c>
      <c r="W384">
        <v>23700</v>
      </c>
      <c r="X384" t="s">
        <v>85</v>
      </c>
      <c r="Y384">
        <v>75</v>
      </c>
      <c r="Z384" t="s">
        <v>86</v>
      </c>
      <c r="AA384" t="s">
        <v>86</v>
      </c>
      <c r="AB384" t="s">
        <v>87</v>
      </c>
      <c r="AC384" t="s">
        <v>84</v>
      </c>
      <c r="AD384">
        <f>_xlfn.XLOOKUP(MIS[[#This Row],[TRADING SYMBOL]],[1]Sheet1!$D:$D,[1]Sheet1!$C:$C)</f>
        <v>7.6</v>
      </c>
      <c r="AE384">
        <f>MIS[[#This Row],[OrderAverageTradedPrice]]*MIS[[#This Row],[OrderQuantity]]</f>
        <v>862.5</v>
      </c>
      <c r="AF384">
        <f>MIS[[#This Row],[LTP]]*MIS[[#This Row],[OrderQuantity]]</f>
        <v>570</v>
      </c>
      <c r="AG384">
        <f>IF(MIS[[#This Row],[OrderSide]]="SELL",MIS[[#This Row],[VALUE]]-MIS[[#This Row],[LIVE_VALUE]],MIS[[#This Row],[LIVE_VALUE]]-MIS[[#This Row],[VALUE]])</f>
        <v>-292.5</v>
      </c>
      <c r="AH384" t="str" cm="1">
        <f t="array" ref="AH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4" t="str">
        <f>MIS[[#This Row],[TRADING SYMBOL]]</f>
        <v>NIFTY2552223700PE</v>
      </c>
      <c r="AJ384" t="str">
        <f>IF(RIGHT(MIS[[#This Row],[Main/Hedge]],4)="MAIN","MAIN","HEDGE")</f>
        <v>HEDGE</v>
      </c>
      <c r="AK384" t="str" cm="1">
        <f t="array" ref="AK384">_xlfn._xlws.FILTER(Table4[Column1],ISNUMBER(SEARCH(Table4[Column1],MIS[[#This Row],[OrderUniqueIdentifier]])),"")</f>
        <v>VWAP</v>
      </c>
    </row>
    <row r="385" spans="1:37" x14ac:dyDescent="0.25">
      <c r="A385" t="s">
        <v>71</v>
      </c>
      <c r="B385" t="s">
        <v>1117</v>
      </c>
      <c r="C385" t="s">
        <v>1121</v>
      </c>
      <c r="D385" t="s">
        <v>72</v>
      </c>
      <c r="E385" t="s">
        <v>123</v>
      </c>
      <c r="F385" t="s">
        <v>98</v>
      </c>
      <c r="G385" t="s">
        <v>74</v>
      </c>
      <c r="H385" t="s">
        <v>75</v>
      </c>
      <c r="I385" t="s">
        <v>76</v>
      </c>
      <c r="J385" t="s">
        <v>77</v>
      </c>
      <c r="K385">
        <v>40</v>
      </c>
      <c r="L385" t="s">
        <v>77</v>
      </c>
      <c r="M385" t="s">
        <v>78</v>
      </c>
      <c r="N385" t="s">
        <v>545</v>
      </c>
      <c r="O385" t="s">
        <v>457</v>
      </c>
      <c r="P385" t="s">
        <v>473</v>
      </c>
      <c r="Q385" t="s">
        <v>124</v>
      </c>
      <c r="R385" t="s">
        <v>79</v>
      </c>
      <c r="S385" t="s">
        <v>99</v>
      </c>
      <c r="T385" t="s">
        <v>125</v>
      </c>
      <c r="U385" t="s">
        <v>100</v>
      </c>
      <c r="V385" t="s">
        <v>80</v>
      </c>
      <c r="W385">
        <v>78500</v>
      </c>
      <c r="X385" t="s">
        <v>85</v>
      </c>
      <c r="Y385">
        <v>40</v>
      </c>
      <c r="Z385" t="s">
        <v>82</v>
      </c>
      <c r="AA385" t="s">
        <v>86</v>
      </c>
      <c r="AB385" t="s">
        <v>87</v>
      </c>
      <c r="AC385" t="s">
        <v>84</v>
      </c>
      <c r="AD385">
        <f>_xlfn.XLOOKUP(MIS[[#This Row],[TRADING SYMBOL]],[1]Sheet1!$D:$D,[1]Sheet1!$C:$C)</f>
        <v>11.6</v>
      </c>
      <c r="AE385">
        <f>MIS[[#This Row],[OrderAverageTradedPrice]]*MIS[[#This Row],[OrderQuantity]]</f>
        <v>812</v>
      </c>
      <c r="AF385">
        <f>MIS[[#This Row],[LTP]]*MIS[[#This Row],[OrderQuantity]]</f>
        <v>464</v>
      </c>
      <c r="AG385">
        <f>IF(MIS[[#This Row],[OrderSide]]="SELL",MIS[[#This Row],[VALUE]]-MIS[[#This Row],[LIVE_VALUE]],MIS[[#This Row],[LIVE_VALUE]]-MIS[[#This Row],[VALUE]])</f>
        <v>-348</v>
      </c>
      <c r="AH385" t="str" cm="1">
        <f t="array" ref="AH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5" t="str">
        <f>MIS[[#This Row],[TRADING SYMBOL]]</f>
        <v>SENSEX2552078500PE</v>
      </c>
      <c r="AJ385" t="str">
        <f>IF(RIGHT(MIS[[#This Row],[Main/Hedge]],4)="MAIN","MAIN","HEDGE")</f>
        <v>HEDGE</v>
      </c>
      <c r="AK385" t="str" cm="1">
        <f t="array" ref="AK385">_xlfn._xlws.FILTER(Table4[Column1],ISNUMBER(SEARCH(Table4[Column1],MIS[[#This Row],[OrderUniqueIdentifier]])),"")</f>
        <v>XYT</v>
      </c>
    </row>
    <row r="386" spans="1:37" x14ac:dyDescent="0.25">
      <c r="A386" t="s">
        <v>71</v>
      </c>
      <c r="B386" t="s">
        <v>1124</v>
      </c>
      <c r="C386" t="s">
        <v>1126</v>
      </c>
      <c r="D386" t="s">
        <v>72</v>
      </c>
      <c r="E386" t="s">
        <v>461</v>
      </c>
      <c r="F386" t="s">
        <v>73</v>
      </c>
      <c r="G386" t="s">
        <v>74</v>
      </c>
      <c r="H386" t="s">
        <v>75</v>
      </c>
      <c r="I386" t="s">
        <v>76</v>
      </c>
      <c r="J386" t="s">
        <v>77</v>
      </c>
      <c r="K386">
        <v>75</v>
      </c>
      <c r="L386" t="s">
        <v>77</v>
      </c>
      <c r="M386" t="s">
        <v>78</v>
      </c>
      <c r="N386" t="s">
        <v>153</v>
      </c>
      <c r="O386" t="s">
        <v>473</v>
      </c>
      <c r="P386" t="s">
        <v>473</v>
      </c>
      <c r="Q386" t="s">
        <v>462</v>
      </c>
      <c r="R386" t="s">
        <v>79</v>
      </c>
      <c r="S386" t="s">
        <v>24</v>
      </c>
      <c r="T386" t="s">
        <v>463</v>
      </c>
      <c r="U386" t="s">
        <v>43</v>
      </c>
      <c r="V386" t="s">
        <v>80</v>
      </c>
      <c r="W386">
        <v>23700</v>
      </c>
      <c r="X386" t="s">
        <v>85</v>
      </c>
      <c r="Y386">
        <v>75</v>
      </c>
      <c r="Z386" t="s">
        <v>86</v>
      </c>
      <c r="AA386" t="s">
        <v>86</v>
      </c>
      <c r="AB386" t="s">
        <v>87</v>
      </c>
      <c r="AC386" t="s">
        <v>84</v>
      </c>
      <c r="AD386">
        <f>_xlfn.XLOOKUP(MIS[[#This Row],[TRADING SYMBOL]],[1]Sheet1!$D:$D,[1]Sheet1!$C:$C)</f>
        <v>7.6</v>
      </c>
      <c r="AE386">
        <f>MIS[[#This Row],[OrderAverageTradedPrice]]*MIS[[#This Row],[OrderQuantity]]</f>
        <v>862.5</v>
      </c>
      <c r="AF386">
        <f>MIS[[#This Row],[LTP]]*MIS[[#This Row],[OrderQuantity]]</f>
        <v>570</v>
      </c>
      <c r="AG386">
        <f>IF(MIS[[#This Row],[OrderSide]]="SELL",MIS[[#This Row],[VALUE]]-MIS[[#This Row],[LIVE_VALUE]],MIS[[#This Row],[LIVE_VALUE]]-MIS[[#This Row],[VALUE]])</f>
        <v>-292.5</v>
      </c>
      <c r="AH386" t="str" cm="1">
        <f t="array" ref="AH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6" t="str">
        <f>MIS[[#This Row],[TRADING SYMBOL]]</f>
        <v>NIFTY2552223700PE</v>
      </c>
      <c r="AJ386" t="str">
        <f>IF(RIGHT(MIS[[#This Row],[Main/Hedge]],4)="MAIN","MAIN","HEDGE")</f>
        <v>HEDGE</v>
      </c>
      <c r="AK386" t="str" cm="1">
        <f t="array" ref="AK386">_xlfn._xlws.FILTER(Table4[Column1],ISNUMBER(SEARCH(Table4[Column1],MIS[[#This Row],[OrderUniqueIdentifier]])),"")</f>
        <v>VWAP</v>
      </c>
    </row>
    <row r="387" spans="1:37" x14ac:dyDescent="0.25">
      <c r="A387" t="s">
        <v>71</v>
      </c>
      <c r="B387" t="s">
        <v>1143</v>
      </c>
      <c r="C387" t="s">
        <v>1145</v>
      </c>
      <c r="D387" t="s">
        <v>72</v>
      </c>
      <c r="E387" t="s">
        <v>123</v>
      </c>
      <c r="F387" t="s">
        <v>98</v>
      </c>
      <c r="G387" t="s">
        <v>74</v>
      </c>
      <c r="H387" t="s">
        <v>75</v>
      </c>
      <c r="I387" t="s">
        <v>76</v>
      </c>
      <c r="J387" t="s">
        <v>77</v>
      </c>
      <c r="K387">
        <v>20</v>
      </c>
      <c r="L387" t="s">
        <v>77</v>
      </c>
      <c r="M387" t="s">
        <v>78</v>
      </c>
      <c r="N387" t="s">
        <v>545</v>
      </c>
      <c r="O387" t="s">
        <v>473</v>
      </c>
      <c r="P387" t="s">
        <v>473</v>
      </c>
      <c r="Q387" t="s">
        <v>124</v>
      </c>
      <c r="R387" t="s">
        <v>79</v>
      </c>
      <c r="S387" t="s">
        <v>99</v>
      </c>
      <c r="T387" t="s">
        <v>125</v>
      </c>
      <c r="U387" t="s">
        <v>100</v>
      </c>
      <c r="V387" t="s">
        <v>80</v>
      </c>
      <c r="W387">
        <v>78500</v>
      </c>
      <c r="X387" t="s">
        <v>85</v>
      </c>
      <c r="Y387">
        <v>20</v>
      </c>
      <c r="Z387" t="s">
        <v>86</v>
      </c>
      <c r="AA387" t="s">
        <v>86</v>
      </c>
      <c r="AB387" t="s">
        <v>87</v>
      </c>
      <c r="AC387" t="s">
        <v>84</v>
      </c>
      <c r="AD387">
        <f>_xlfn.XLOOKUP(MIS[[#This Row],[TRADING SYMBOL]],[1]Sheet1!$D:$D,[1]Sheet1!$C:$C)</f>
        <v>11.6</v>
      </c>
      <c r="AE387">
        <f>MIS[[#This Row],[OrderAverageTradedPrice]]*MIS[[#This Row],[OrderQuantity]]</f>
        <v>406</v>
      </c>
      <c r="AF387">
        <f>MIS[[#This Row],[LTP]]*MIS[[#This Row],[OrderQuantity]]</f>
        <v>232</v>
      </c>
      <c r="AG387">
        <f>IF(MIS[[#This Row],[OrderSide]]="SELL",MIS[[#This Row],[VALUE]]-MIS[[#This Row],[LIVE_VALUE]],MIS[[#This Row],[LIVE_VALUE]]-MIS[[#This Row],[VALUE]])</f>
        <v>-174</v>
      </c>
      <c r="AH387" t="str" cm="1">
        <f t="array" ref="AH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" t="str">
        <f>MIS[[#This Row],[TRADING SYMBOL]]</f>
        <v>SENSEX2552078500PE</v>
      </c>
      <c r="AJ387" t="str">
        <f>IF(RIGHT(MIS[[#This Row],[Main/Hedge]],4)="MAIN","MAIN","HEDGE")</f>
        <v>HEDGE</v>
      </c>
      <c r="AK387" t="str" cm="1">
        <f t="array" ref="AK387">_xlfn._xlws.FILTER(Table4[Column1],ISNUMBER(SEARCH(Table4[Column1],MIS[[#This Row],[OrderUniqueIdentifier]])),"")</f>
        <v>XYT</v>
      </c>
    </row>
    <row r="388" spans="1:37" x14ac:dyDescent="0.25">
      <c r="A388" t="s">
        <v>71</v>
      </c>
      <c r="B388" t="s">
        <v>1143</v>
      </c>
      <c r="C388" t="s">
        <v>1150</v>
      </c>
      <c r="D388" t="s">
        <v>72</v>
      </c>
      <c r="E388" t="s">
        <v>456</v>
      </c>
      <c r="F388" t="s">
        <v>73</v>
      </c>
      <c r="G388" t="s">
        <v>74</v>
      </c>
      <c r="H388" t="s">
        <v>75</v>
      </c>
      <c r="I388" t="s">
        <v>76</v>
      </c>
      <c r="J388" t="s">
        <v>77</v>
      </c>
      <c r="K388">
        <v>150</v>
      </c>
      <c r="L388" t="s">
        <v>77</v>
      </c>
      <c r="M388" t="s">
        <v>78</v>
      </c>
      <c r="N388" t="s">
        <v>188</v>
      </c>
      <c r="O388" t="s">
        <v>473</v>
      </c>
      <c r="P388" t="s">
        <v>473</v>
      </c>
      <c r="Q388" t="s">
        <v>458</v>
      </c>
      <c r="R388" t="s">
        <v>79</v>
      </c>
      <c r="S388" t="s">
        <v>24</v>
      </c>
      <c r="T388" t="s">
        <v>459</v>
      </c>
      <c r="U388" t="s">
        <v>43</v>
      </c>
      <c r="V388" t="s">
        <v>80</v>
      </c>
      <c r="W388">
        <v>26300</v>
      </c>
      <c r="X388" t="s">
        <v>81</v>
      </c>
      <c r="Y388">
        <v>150</v>
      </c>
      <c r="Z388" t="s">
        <v>86</v>
      </c>
      <c r="AA388" t="s">
        <v>86</v>
      </c>
      <c r="AB388" t="s">
        <v>83</v>
      </c>
      <c r="AC388" t="s">
        <v>84</v>
      </c>
      <c r="AD388">
        <f>_xlfn.XLOOKUP(MIS[[#This Row],[TRADING SYMBOL]],[1]Sheet1!$D:$D,[1]Sheet1!$C:$C)</f>
        <v>3.7</v>
      </c>
      <c r="AE388">
        <f>MIS[[#This Row],[OrderAverageTradedPrice]]*MIS[[#This Row],[OrderQuantity]]</f>
        <v>525</v>
      </c>
      <c r="AF388">
        <f>MIS[[#This Row],[LTP]]*MIS[[#This Row],[OrderQuantity]]</f>
        <v>555</v>
      </c>
      <c r="AG388">
        <f>IF(MIS[[#This Row],[OrderSide]]="SELL",MIS[[#This Row],[VALUE]]-MIS[[#This Row],[LIVE_VALUE]],MIS[[#This Row],[LIVE_VALUE]]-MIS[[#This Row],[VALUE]])</f>
        <v>30</v>
      </c>
      <c r="AH388" t="str" cm="1">
        <f t="array" ref="AH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8" t="str">
        <f>MIS[[#This Row],[TRADING SYMBOL]]</f>
        <v>NIFTY2552226300CE</v>
      </c>
      <c r="AJ388" t="str">
        <f>IF(RIGHT(MIS[[#This Row],[Main/Hedge]],4)="MAIN","MAIN","HEDGE")</f>
        <v>HEDGE</v>
      </c>
      <c r="AK388" t="str" cm="1">
        <f t="array" ref="AK388">_xlfn._xlws.FILTER(Table4[Column1],ISNUMBER(SEARCH(Table4[Column1],MIS[[#This Row],[OrderUniqueIdentifier]])),"")</f>
        <v>VWAP</v>
      </c>
    </row>
    <row r="389" spans="1:37" x14ac:dyDescent="0.25">
      <c r="A389" t="s">
        <v>71</v>
      </c>
      <c r="B389" t="s">
        <v>1202</v>
      </c>
      <c r="C389" t="s">
        <v>1206</v>
      </c>
      <c r="D389" t="s">
        <v>72</v>
      </c>
      <c r="E389" t="s">
        <v>501</v>
      </c>
      <c r="F389" t="s">
        <v>98</v>
      </c>
      <c r="G389" t="s">
        <v>74</v>
      </c>
      <c r="H389" t="s">
        <v>75</v>
      </c>
      <c r="I389" t="s">
        <v>76</v>
      </c>
      <c r="J389" t="s">
        <v>77</v>
      </c>
      <c r="K389">
        <v>20</v>
      </c>
      <c r="L389" t="s">
        <v>77</v>
      </c>
      <c r="M389" t="s">
        <v>78</v>
      </c>
      <c r="N389" t="s">
        <v>637</v>
      </c>
      <c r="O389" t="s">
        <v>457</v>
      </c>
      <c r="P389" t="s">
        <v>473</v>
      </c>
      <c r="Q389" t="s">
        <v>504</v>
      </c>
      <c r="R389" t="s">
        <v>79</v>
      </c>
      <c r="S389" t="s">
        <v>99</v>
      </c>
      <c r="T389" t="s">
        <v>505</v>
      </c>
      <c r="U389" t="s">
        <v>100</v>
      </c>
      <c r="V389" t="s">
        <v>80</v>
      </c>
      <c r="W389">
        <v>78400</v>
      </c>
      <c r="X389" t="s">
        <v>85</v>
      </c>
      <c r="Y389">
        <v>20</v>
      </c>
      <c r="Z389" t="s">
        <v>82</v>
      </c>
      <c r="AA389" t="s">
        <v>86</v>
      </c>
      <c r="AB389" t="s">
        <v>87</v>
      </c>
      <c r="AC389" t="s">
        <v>84</v>
      </c>
      <c r="AD389">
        <f>_xlfn.XLOOKUP(MIS[[#This Row],[TRADING SYMBOL]],[1]Sheet1!$D:$D,[1]Sheet1!$C:$C)</f>
        <v>11.1</v>
      </c>
      <c r="AE389">
        <f>MIS[[#This Row],[OrderAverageTradedPrice]]*MIS[[#This Row],[OrderQuantity]]</f>
        <v>391</v>
      </c>
      <c r="AF389">
        <f>MIS[[#This Row],[LTP]]*MIS[[#This Row],[OrderQuantity]]</f>
        <v>222</v>
      </c>
      <c r="AG389">
        <f>IF(MIS[[#This Row],[OrderSide]]="SELL",MIS[[#This Row],[VALUE]]-MIS[[#This Row],[LIVE_VALUE]],MIS[[#This Row],[LIVE_VALUE]]-MIS[[#This Row],[VALUE]])</f>
        <v>-169</v>
      </c>
      <c r="AH389" t="str" cm="1">
        <f t="array" ref="AH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" t="str">
        <f>MIS[[#This Row],[TRADING SYMBOL]]</f>
        <v>SENSEX2552078400PE</v>
      </c>
      <c r="AJ389" t="str">
        <f>IF(RIGHT(MIS[[#This Row],[Main/Hedge]],4)="MAIN","MAIN","HEDGE")</f>
        <v>HEDGE</v>
      </c>
      <c r="AK389" t="str" cm="1">
        <f t="array" ref="AK389">_xlfn._xlws.FILTER(Table4[Column1],ISNUMBER(SEARCH(Table4[Column1],MIS[[#This Row],[OrderUniqueIdentifier]])),"")</f>
        <v>XYT</v>
      </c>
    </row>
    <row r="390" spans="1:37" x14ac:dyDescent="0.25">
      <c r="A390" t="s">
        <v>71</v>
      </c>
      <c r="B390" t="s">
        <v>1227</v>
      </c>
      <c r="C390" t="s">
        <v>1229</v>
      </c>
      <c r="D390" t="s">
        <v>72</v>
      </c>
      <c r="E390" t="s">
        <v>123</v>
      </c>
      <c r="F390" t="s">
        <v>98</v>
      </c>
      <c r="G390" t="s">
        <v>74</v>
      </c>
      <c r="H390" t="s">
        <v>75</v>
      </c>
      <c r="I390" t="s">
        <v>76</v>
      </c>
      <c r="J390" t="s">
        <v>77</v>
      </c>
      <c r="K390">
        <v>20</v>
      </c>
      <c r="L390" t="s">
        <v>77</v>
      </c>
      <c r="M390" t="s">
        <v>78</v>
      </c>
      <c r="N390" t="s">
        <v>545</v>
      </c>
      <c r="O390" t="s">
        <v>457</v>
      </c>
      <c r="P390" t="s">
        <v>473</v>
      </c>
      <c r="Q390" t="s">
        <v>124</v>
      </c>
      <c r="R390" t="s">
        <v>79</v>
      </c>
      <c r="S390" t="s">
        <v>99</v>
      </c>
      <c r="T390" t="s">
        <v>125</v>
      </c>
      <c r="U390" t="s">
        <v>100</v>
      </c>
      <c r="V390" t="s">
        <v>80</v>
      </c>
      <c r="W390">
        <v>78500</v>
      </c>
      <c r="X390" t="s">
        <v>85</v>
      </c>
      <c r="Y390">
        <v>20</v>
      </c>
      <c r="Z390" t="s">
        <v>82</v>
      </c>
      <c r="AA390" t="s">
        <v>86</v>
      </c>
      <c r="AB390" t="s">
        <v>87</v>
      </c>
      <c r="AC390" t="s">
        <v>84</v>
      </c>
      <c r="AD390">
        <f>_xlfn.XLOOKUP(MIS[[#This Row],[TRADING SYMBOL]],[1]Sheet1!$D:$D,[1]Sheet1!$C:$C)</f>
        <v>11.6</v>
      </c>
      <c r="AE390">
        <f>MIS[[#This Row],[OrderAverageTradedPrice]]*MIS[[#This Row],[OrderQuantity]]</f>
        <v>406</v>
      </c>
      <c r="AF390">
        <f>MIS[[#This Row],[LTP]]*MIS[[#This Row],[OrderQuantity]]</f>
        <v>232</v>
      </c>
      <c r="AG390">
        <f>IF(MIS[[#This Row],[OrderSide]]="SELL",MIS[[#This Row],[VALUE]]-MIS[[#This Row],[LIVE_VALUE]],MIS[[#This Row],[LIVE_VALUE]]-MIS[[#This Row],[VALUE]])</f>
        <v>-174</v>
      </c>
      <c r="AH390" t="str" cm="1">
        <f t="array" ref="AH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" t="str">
        <f>MIS[[#This Row],[TRADING SYMBOL]]</f>
        <v>SENSEX2552078500PE</v>
      </c>
      <c r="AJ390" t="str">
        <f>IF(RIGHT(MIS[[#This Row],[Main/Hedge]],4)="MAIN","MAIN","HEDGE")</f>
        <v>HEDGE</v>
      </c>
      <c r="AK390" t="str" cm="1">
        <f t="array" ref="AK390">_xlfn._xlws.FILTER(Table4[Column1],ISNUMBER(SEARCH(Table4[Column1],MIS[[#This Row],[OrderUniqueIdentifier]])),"")</f>
        <v>XYT</v>
      </c>
    </row>
    <row r="391" spans="1:37" x14ac:dyDescent="0.25">
      <c r="A391" t="s">
        <v>71</v>
      </c>
      <c r="B391" t="s">
        <v>1258</v>
      </c>
      <c r="C391" t="s">
        <v>1260</v>
      </c>
      <c r="D391" t="s">
        <v>72</v>
      </c>
      <c r="E391" t="s">
        <v>123</v>
      </c>
      <c r="F391" t="s">
        <v>98</v>
      </c>
      <c r="G391" t="s">
        <v>74</v>
      </c>
      <c r="H391" t="s">
        <v>75</v>
      </c>
      <c r="I391" t="s">
        <v>76</v>
      </c>
      <c r="J391" t="s">
        <v>77</v>
      </c>
      <c r="K391">
        <v>20</v>
      </c>
      <c r="L391" t="s">
        <v>77</v>
      </c>
      <c r="M391" t="s">
        <v>78</v>
      </c>
      <c r="N391" t="s">
        <v>545</v>
      </c>
      <c r="O391" t="s">
        <v>457</v>
      </c>
      <c r="P391" t="s">
        <v>473</v>
      </c>
      <c r="Q391" t="s">
        <v>124</v>
      </c>
      <c r="R391" t="s">
        <v>79</v>
      </c>
      <c r="S391" t="s">
        <v>99</v>
      </c>
      <c r="T391" t="s">
        <v>125</v>
      </c>
      <c r="U391" t="s">
        <v>100</v>
      </c>
      <c r="V391" t="s">
        <v>80</v>
      </c>
      <c r="W391">
        <v>78500</v>
      </c>
      <c r="X391" t="s">
        <v>85</v>
      </c>
      <c r="Y391">
        <v>20</v>
      </c>
      <c r="Z391" t="s">
        <v>82</v>
      </c>
      <c r="AA391" t="s">
        <v>86</v>
      </c>
      <c r="AB391" t="s">
        <v>87</v>
      </c>
      <c r="AC391" t="s">
        <v>84</v>
      </c>
      <c r="AD391">
        <f>_xlfn.XLOOKUP(MIS[[#This Row],[TRADING SYMBOL]],[1]Sheet1!$D:$D,[1]Sheet1!$C:$C)</f>
        <v>11.6</v>
      </c>
      <c r="AE391">
        <f>MIS[[#This Row],[OrderAverageTradedPrice]]*MIS[[#This Row],[OrderQuantity]]</f>
        <v>406</v>
      </c>
      <c r="AF391">
        <f>MIS[[#This Row],[LTP]]*MIS[[#This Row],[OrderQuantity]]</f>
        <v>232</v>
      </c>
      <c r="AG391">
        <f>IF(MIS[[#This Row],[OrderSide]]="SELL",MIS[[#This Row],[VALUE]]-MIS[[#This Row],[LIVE_VALUE]],MIS[[#This Row],[LIVE_VALUE]]-MIS[[#This Row],[VALUE]])</f>
        <v>-174</v>
      </c>
      <c r="AH391" t="str" cm="1">
        <f t="array" ref="AH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" t="str">
        <f>MIS[[#This Row],[TRADING SYMBOL]]</f>
        <v>SENSEX2552078500PE</v>
      </c>
      <c r="AJ391" t="str">
        <f>IF(RIGHT(MIS[[#This Row],[Main/Hedge]],4)="MAIN","MAIN","HEDGE")</f>
        <v>HEDGE</v>
      </c>
      <c r="AK391" t="str" cm="1">
        <f t="array" ref="AK391">_xlfn._xlws.FILTER(Table4[Column1],ISNUMBER(SEARCH(Table4[Column1],MIS[[#This Row],[OrderUniqueIdentifier]])),"")</f>
        <v>XYT</v>
      </c>
    </row>
    <row r="392" spans="1:37" x14ac:dyDescent="0.25">
      <c r="A392" t="s">
        <v>71</v>
      </c>
      <c r="B392" t="s">
        <v>1280</v>
      </c>
      <c r="C392" t="s">
        <v>1282</v>
      </c>
      <c r="D392" t="s">
        <v>72</v>
      </c>
      <c r="E392" t="s">
        <v>461</v>
      </c>
      <c r="F392" t="s">
        <v>73</v>
      </c>
      <c r="G392" t="s">
        <v>74</v>
      </c>
      <c r="H392" t="s">
        <v>75</v>
      </c>
      <c r="I392" t="s">
        <v>76</v>
      </c>
      <c r="J392" t="s">
        <v>77</v>
      </c>
      <c r="K392">
        <v>225</v>
      </c>
      <c r="L392" t="s">
        <v>77</v>
      </c>
      <c r="M392" t="s">
        <v>78</v>
      </c>
      <c r="N392" t="s">
        <v>153</v>
      </c>
      <c r="O392" t="s">
        <v>473</v>
      </c>
      <c r="P392" t="s">
        <v>473</v>
      </c>
      <c r="Q392" t="s">
        <v>462</v>
      </c>
      <c r="R392" t="s">
        <v>79</v>
      </c>
      <c r="S392" t="s">
        <v>24</v>
      </c>
      <c r="T392" t="s">
        <v>463</v>
      </c>
      <c r="U392" t="s">
        <v>43</v>
      </c>
      <c r="V392" t="s">
        <v>80</v>
      </c>
      <c r="W392">
        <v>23700</v>
      </c>
      <c r="X392" t="s">
        <v>85</v>
      </c>
      <c r="Y392">
        <v>225</v>
      </c>
      <c r="Z392" t="s">
        <v>86</v>
      </c>
      <c r="AA392" t="s">
        <v>86</v>
      </c>
      <c r="AB392" t="s">
        <v>87</v>
      </c>
      <c r="AC392" t="s">
        <v>84</v>
      </c>
      <c r="AD392">
        <f>_xlfn.XLOOKUP(MIS[[#This Row],[TRADING SYMBOL]],[1]Sheet1!$D:$D,[1]Sheet1!$C:$C)</f>
        <v>7.6</v>
      </c>
      <c r="AE392">
        <f>MIS[[#This Row],[OrderAverageTradedPrice]]*MIS[[#This Row],[OrderQuantity]]</f>
        <v>2587.5</v>
      </c>
      <c r="AF392">
        <f>MIS[[#This Row],[LTP]]*MIS[[#This Row],[OrderQuantity]]</f>
        <v>1710</v>
      </c>
      <c r="AG392">
        <f>IF(MIS[[#This Row],[OrderSide]]="SELL",MIS[[#This Row],[VALUE]]-MIS[[#This Row],[LIVE_VALUE]],MIS[[#This Row],[LIVE_VALUE]]-MIS[[#This Row],[VALUE]])</f>
        <v>-877.5</v>
      </c>
      <c r="AH392" t="str" cm="1">
        <f t="array" ref="AH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2" t="str">
        <f>MIS[[#This Row],[TRADING SYMBOL]]</f>
        <v>NIFTY2552223700PE</v>
      </c>
      <c r="AJ392" t="str">
        <f>IF(RIGHT(MIS[[#This Row],[Main/Hedge]],4)="MAIN","MAIN","HEDGE")</f>
        <v>HEDGE</v>
      </c>
      <c r="AK392" t="str" cm="1">
        <f t="array" ref="AK392">_xlfn._xlws.FILTER(Table4[Column1],ISNUMBER(SEARCH(Table4[Column1],MIS[[#This Row],[OrderUniqueIdentifier]])),"")</f>
        <v>VWAP</v>
      </c>
    </row>
    <row r="393" spans="1:37" x14ac:dyDescent="0.25">
      <c r="A393" t="s">
        <v>71</v>
      </c>
      <c r="B393" t="s">
        <v>1288</v>
      </c>
      <c r="C393" t="s">
        <v>1290</v>
      </c>
      <c r="D393" t="s">
        <v>72</v>
      </c>
      <c r="E393" t="s">
        <v>461</v>
      </c>
      <c r="F393" t="s">
        <v>73</v>
      </c>
      <c r="G393" t="s">
        <v>74</v>
      </c>
      <c r="H393" t="s">
        <v>75</v>
      </c>
      <c r="I393" t="s">
        <v>76</v>
      </c>
      <c r="J393" t="s">
        <v>77</v>
      </c>
      <c r="K393">
        <v>375</v>
      </c>
      <c r="L393" t="s">
        <v>77</v>
      </c>
      <c r="M393" t="s">
        <v>78</v>
      </c>
      <c r="N393" t="s">
        <v>153</v>
      </c>
      <c r="O393" t="s">
        <v>457</v>
      </c>
      <c r="P393" t="s">
        <v>473</v>
      </c>
      <c r="Q393" t="s">
        <v>462</v>
      </c>
      <c r="R393" t="s">
        <v>79</v>
      </c>
      <c r="S393" t="s">
        <v>24</v>
      </c>
      <c r="T393" t="s">
        <v>463</v>
      </c>
      <c r="U393" t="s">
        <v>43</v>
      </c>
      <c r="V393" t="s">
        <v>80</v>
      </c>
      <c r="W393">
        <v>23700</v>
      </c>
      <c r="X393" t="s">
        <v>85</v>
      </c>
      <c r="Y393">
        <v>375</v>
      </c>
      <c r="Z393" t="s">
        <v>82</v>
      </c>
      <c r="AA393" t="s">
        <v>86</v>
      </c>
      <c r="AB393" t="s">
        <v>87</v>
      </c>
      <c r="AC393" t="s">
        <v>84</v>
      </c>
      <c r="AD393">
        <f>_xlfn.XLOOKUP(MIS[[#This Row],[TRADING SYMBOL]],[1]Sheet1!$D:$D,[1]Sheet1!$C:$C)</f>
        <v>7.6</v>
      </c>
      <c r="AE393">
        <f>MIS[[#This Row],[OrderAverageTradedPrice]]*MIS[[#This Row],[OrderQuantity]]</f>
        <v>4312.5</v>
      </c>
      <c r="AF393">
        <f>MIS[[#This Row],[LTP]]*MIS[[#This Row],[OrderQuantity]]</f>
        <v>2850</v>
      </c>
      <c r="AG393">
        <f>IF(MIS[[#This Row],[OrderSide]]="SELL",MIS[[#This Row],[VALUE]]-MIS[[#This Row],[LIVE_VALUE]],MIS[[#This Row],[LIVE_VALUE]]-MIS[[#This Row],[VALUE]])</f>
        <v>-1462.5</v>
      </c>
      <c r="AH393" t="str" cm="1">
        <f t="array" ref="AH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3" t="str">
        <f>MIS[[#This Row],[TRADING SYMBOL]]</f>
        <v>NIFTY2552223700PE</v>
      </c>
      <c r="AJ393" t="str">
        <f>IF(RIGHT(MIS[[#This Row],[Main/Hedge]],4)="MAIN","MAIN","HEDGE")</f>
        <v>HEDGE</v>
      </c>
      <c r="AK393" t="str" cm="1">
        <f t="array" ref="AK393">_xlfn._xlws.FILTER(Table4[Column1],ISNUMBER(SEARCH(Table4[Column1],MIS[[#This Row],[OrderUniqueIdentifier]])),"")</f>
        <v>VWAP</v>
      </c>
    </row>
    <row r="394" spans="1:37" x14ac:dyDescent="0.25">
      <c r="A394" t="s">
        <v>71</v>
      </c>
      <c r="B394" t="s">
        <v>1288</v>
      </c>
      <c r="C394" t="s">
        <v>1292</v>
      </c>
      <c r="D394" t="s">
        <v>72</v>
      </c>
      <c r="E394" t="s">
        <v>123</v>
      </c>
      <c r="F394" t="s">
        <v>98</v>
      </c>
      <c r="G394" t="s">
        <v>74</v>
      </c>
      <c r="H394" t="s">
        <v>75</v>
      </c>
      <c r="I394" t="s">
        <v>76</v>
      </c>
      <c r="J394" t="s">
        <v>77</v>
      </c>
      <c r="K394">
        <v>60</v>
      </c>
      <c r="L394" t="s">
        <v>77</v>
      </c>
      <c r="M394" t="s">
        <v>78</v>
      </c>
      <c r="N394" t="s">
        <v>545</v>
      </c>
      <c r="O394" t="s">
        <v>457</v>
      </c>
      <c r="P394" t="s">
        <v>473</v>
      </c>
      <c r="Q394" t="s">
        <v>124</v>
      </c>
      <c r="R394" t="s">
        <v>79</v>
      </c>
      <c r="S394" t="s">
        <v>99</v>
      </c>
      <c r="T394" t="s">
        <v>125</v>
      </c>
      <c r="U394" t="s">
        <v>100</v>
      </c>
      <c r="V394" t="s">
        <v>80</v>
      </c>
      <c r="W394">
        <v>78500</v>
      </c>
      <c r="X394" t="s">
        <v>85</v>
      </c>
      <c r="Y394">
        <v>60</v>
      </c>
      <c r="Z394" t="s">
        <v>82</v>
      </c>
      <c r="AA394" t="s">
        <v>86</v>
      </c>
      <c r="AB394" t="s">
        <v>87</v>
      </c>
      <c r="AC394" t="s">
        <v>84</v>
      </c>
      <c r="AD394">
        <f>_xlfn.XLOOKUP(MIS[[#This Row],[TRADING SYMBOL]],[1]Sheet1!$D:$D,[1]Sheet1!$C:$C)</f>
        <v>11.6</v>
      </c>
      <c r="AE394">
        <f>MIS[[#This Row],[OrderAverageTradedPrice]]*MIS[[#This Row],[OrderQuantity]]</f>
        <v>1218</v>
      </c>
      <c r="AF394">
        <f>MIS[[#This Row],[LTP]]*MIS[[#This Row],[OrderQuantity]]</f>
        <v>696</v>
      </c>
      <c r="AG394">
        <f>IF(MIS[[#This Row],[OrderSide]]="SELL",MIS[[#This Row],[VALUE]]-MIS[[#This Row],[LIVE_VALUE]],MIS[[#This Row],[LIVE_VALUE]]-MIS[[#This Row],[VALUE]])</f>
        <v>-522</v>
      </c>
      <c r="AH394" t="str" cm="1">
        <f t="array" ref="AH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" t="str">
        <f>MIS[[#This Row],[TRADING SYMBOL]]</f>
        <v>SENSEX2552078500PE</v>
      </c>
      <c r="AJ394" t="str">
        <f>IF(RIGHT(MIS[[#This Row],[Main/Hedge]],4)="MAIN","MAIN","HEDGE")</f>
        <v>HEDGE</v>
      </c>
      <c r="AK394" t="str" cm="1">
        <f t="array" ref="AK394">_xlfn._xlws.FILTER(Table4[Column1],ISNUMBER(SEARCH(Table4[Column1],MIS[[#This Row],[OrderUniqueIdentifier]])),"")</f>
        <v>XYT</v>
      </c>
    </row>
    <row r="395" spans="1:37" x14ac:dyDescent="0.25">
      <c r="A395" t="s">
        <v>71</v>
      </c>
      <c r="B395" t="s">
        <v>1302</v>
      </c>
      <c r="C395" t="s">
        <v>1304</v>
      </c>
      <c r="D395" t="s">
        <v>72</v>
      </c>
      <c r="E395" t="s">
        <v>461</v>
      </c>
      <c r="F395" t="s">
        <v>73</v>
      </c>
      <c r="G395" t="s">
        <v>74</v>
      </c>
      <c r="H395" t="s">
        <v>75</v>
      </c>
      <c r="I395" t="s">
        <v>76</v>
      </c>
      <c r="J395" t="s">
        <v>77</v>
      </c>
      <c r="K395">
        <v>75</v>
      </c>
      <c r="L395" t="s">
        <v>77</v>
      </c>
      <c r="M395" t="s">
        <v>78</v>
      </c>
      <c r="N395" t="s">
        <v>153</v>
      </c>
      <c r="O395" t="s">
        <v>473</v>
      </c>
      <c r="P395" t="s">
        <v>473</v>
      </c>
      <c r="Q395" t="s">
        <v>462</v>
      </c>
      <c r="R395" t="s">
        <v>79</v>
      </c>
      <c r="S395" t="s">
        <v>24</v>
      </c>
      <c r="T395" t="s">
        <v>463</v>
      </c>
      <c r="U395" t="s">
        <v>43</v>
      </c>
      <c r="V395" t="s">
        <v>80</v>
      </c>
      <c r="W395">
        <v>23700</v>
      </c>
      <c r="X395" t="s">
        <v>85</v>
      </c>
      <c r="Y395">
        <v>75</v>
      </c>
      <c r="Z395" t="s">
        <v>86</v>
      </c>
      <c r="AA395" t="s">
        <v>86</v>
      </c>
      <c r="AB395" t="s">
        <v>87</v>
      </c>
      <c r="AC395" t="s">
        <v>84</v>
      </c>
      <c r="AD395">
        <f>_xlfn.XLOOKUP(MIS[[#This Row],[TRADING SYMBOL]],[1]Sheet1!$D:$D,[1]Sheet1!$C:$C)</f>
        <v>7.6</v>
      </c>
      <c r="AE395">
        <f>MIS[[#This Row],[OrderAverageTradedPrice]]*MIS[[#This Row],[OrderQuantity]]</f>
        <v>862.5</v>
      </c>
      <c r="AF395">
        <f>MIS[[#This Row],[LTP]]*MIS[[#This Row],[OrderQuantity]]</f>
        <v>570</v>
      </c>
      <c r="AG395">
        <f>IF(MIS[[#This Row],[OrderSide]]="SELL",MIS[[#This Row],[VALUE]]-MIS[[#This Row],[LIVE_VALUE]],MIS[[#This Row],[LIVE_VALUE]]-MIS[[#This Row],[VALUE]])</f>
        <v>-292.5</v>
      </c>
      <c r="AH395" t="str" cm="1">
        <f t="array" ref="AH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5" t="str">
        <f>MIS[[#This Row],[TRADING SYMBOL]]</f>
        <v>NIFTY2552223700PE</v>
      </c>
      <c r="AJ395" t="str">
        <f>IF(RIGHT(MIS[[#This Row],[Main/Hedge]],4)="MAIN","MAIN","HEDGE")</f>
        <v>HEDGE</v>
      </c>
      <c r="AK395" t="str" cm="1">
        <f t="array" ref="AK395">_xlfn._xlws.FILTER(Table4[Column1],ISNUMBER(SEARCH(Table4[Column1],MIS[[#This Row],[OrderUniqueIdentifier]])),"")</f>
        <v>VWAP</v>
      </c>
    </row>
    <row r="396" spans="1:37" x14ac:dyDescent="0.25">
      <c r="A396" t="s">
        <v>71</v>
      </c>
      <c r="B396" t="s">
        <v>1305</v>
      </c>
      <c r="C396" t="s">
        <v>1306</v>
      </c>
      <c r="D396" t="s">
        <v>72</v>
      </c>
      <c r="E396" t="s">
        <v>456</v>
      </c>
      <c r="F396" t="s">
        <v>73</v>
      </c>
      <c r="G396" t="s">
        <v>74</v>
      </c>
      <c r="H396" t="s">
        <v>75</v>
      </c>
      <c r="I396" t="s">
        <v>76</v>
      </c>
      <c r="J396" t="s">
        <v>77</v>
      </c>
      <c r="K396">
        <v>150</v>
      </c>
      <c r="L396" t="s">
        <v>77</v>
      </c>
      <c r="M396" t="s">
        <v>78</v>
      </c>
      <c r="N396" t="s">
        <v>188</v>
      </c>
      <c r="O396" t="s">
        <v>473</v>
      </c>
      <c r="P396" t="s">
        <v>473</v>
      </c>
      <c r="Q396" t="s">
        <v>458</v>
      </c>
      <c r="R396" t="s">
        <v>79</v>
      </c>
      <c r="S396" t="s">
        <v>24</v>
      </c>
      <c r="T396" t="s">
        <v>459</v>
      </c>
      <c r="U396" t="s">
        <v>43</v>
      </c>
      <c r="V396" t="s">
        <v>80</v>
      </c>
      <c r="W396">
        <v>26300</v>
      </c>
      <c r="X396" t="s">
        <v>81</v>
      </c>
      <c r="Y396">
        <v>150</v>
      </c>
      <c r="Z396" t="s">
        <v>86</v>
      </c>
      <c r="AA396" t="s">
        <v>86</v>
      </c>
      <c r="AB396" t="s">
        <v>83</v>
      </c>
      <c r="AC396" t="s">
        <v>84</v>
      </c>
      <c r="AD396">
        <f>_xlfn.XLOOKUP(MIS[[#This Row],[TRADING SYMBOL]],[1]Sheet1!$D:$D,[1]Sheet1!$C:$C)</f>
        <v>3.7</v>
      </c>
      <c r="AE396">
        <f>MIS[[#This Row],[OrderAverageTradedPrice]]*MIS[[#This Row],[OrderQuantity]]</f>
        <v>525</v>
      </c>
      <c r="AF396">
        <f>MIS[[#This Row],[LTP]]*MIS[[#This Row],[OrderQuantity]]</f>
        <v>555</v>
      </c>
      <c r="AG396">
        <f>IF(MIS[[#This Row],[OrderSide]]="SELL",MIS[[#This Row],[VALUE]]-MIS[[#This Row],[LIVE_VALUE]],MIS[[#This Row],[LIVE_VALUE]]-MIS[[#This Row],[VALUE]])</f>
        <v>30</v>
      </c>
      <c r="AH396" t="str" cm="1">
        <f t="array" ref="AH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6" t="str">
        <f>MIS[[#This Row],[TRADING SYMBOL]]</f>
        <v>NIFTY2552226300CE</v>
      </c>
      <c r="AJ396" t="str">
        <f>IF(RIGHT(MIS[[#This Row],[Main/Hedge]],4)="MAIN","MAIN","HEDGE")</f>
        <v>HEDGE</v>
      </c>
      <c r="AK396" t="str" cm="1">
        <f t="array" ref="AK396">_xlfn._xlws.FILTER(Table4[Column1],ISNUMBER(SEARCH(Table4[Column1],MIS[[#This Row],[OrderUniqueIdentifier]])),"")</f>
        <v>VWAP</v>
      </c>
    </row>
    <row r="397" spans="1:37" x14ac:dyDescent="0.25">
      <c r="A397" t="s">
        <v>71</v>
      </c>
      <c r="B397" t="s">
        <v>1308</v>
      </c>
      <c r="C397" t="s">
        <v>1310</v>
      </c>
      <c r="D397" t="s">
        <v>72</v>
      </c>
      <c r="E397" t="s">
        <v>461</v>
      </c>
      <c r="F397" t="s">
        <v>73</v>
      </c>
      <c r="G397" t="s">
        <v>74</v>
      </c>
      <c r="H397" t="s">
        <v>75</v>
      </c>
      <c r="I397" t="s">
        <v>76</v>
      </c>
      <c r="J397" t="s">
        <v>77</v>
      </c>
      <c r="K397">
        <v>450</v>
      </c>
      <c r="L397" t="s">
        <v>77</v>
      </c>
      <c r="M397" t="s">
        <v>78</v>
      </c>
      <c r="N397" t="s">
        <v>153</v>
      </c>
      <c r="O397" t="s">
        <v>473</v>
      </c>
      <c r="P397" t="s">
        <v>473</v>
      </c>
      <c r="Q397" t="s">
        <v>462</v>
      </c>
      <c r="R397" t="s">
        <v>79</v>
      </c>
      <c r="S397" t="s">
        <v>24</v>
      </c>
      <c r="T397" t="s">
        <v>463</v>
      </c>
      <c r="U397" t="s">
        <v>43</v>
      </c>
      <c r="V397" t="s">
        <v>80</v>
      </c>
      <c r="W397">
        <v>23700</v>
      </c>
      <c r="X397" t="s">
        <v>85</v>
      </c>
      <c r="Y397">
        <v>450</v>
      </c>
      <c r="Z397" t="s">
        <v>86</v>
      </c>
      <c r="AA397" t="s">
        <v>86</v>
      </c>
      <c r="AB397" t="s">
        <v>87</v>
      </c>
      <c r="AC397" t="s">
        <v>84</v>
      </c>
      <c r="AD397">
        <f>_xlfn.XLOOKUP(MIS[[#This Row],[TRADING SYMBOL]],[1]Sheet1!$D:$D,[1]Sheet1!$C:$C)</f>
        <v>7.6</v>
      </c>
      <c r="AE397">
        <f>MIS[[#This Row],[OrderAverageTradedPrice]]*MIS[[#This Row],[OrderQuantity]]</f>
        <v>5175</v>
      </c>
      <c r="AF397">
        <f>MIS[[#This Row],[LTP]]*MIS[[#This Row],[OrderQuantity]]</f>
        <v>3420</v>
      </c>
      <c r="AG397">
        <f>IF(MIS[[#This Row],[OrderSide]]="SELL",MIS[[#This Row],[VALUE]]-MIS[[#This Row],[LIVE_VALUE]],MIS[[#This Row],[LIVE_VALUE]]-MIS[[#This Row],[VALUE]])</f>
        <v>-1755</v>
      </c>
      <c r="AH397" t="str" cm="1">
        <f t="array" ref="AH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7" t="str">
        <f>MIS[[#This Row],[TRADING SYMBOL]]</f>
        <v>NIFTY2552223700PE</v>
      </c>
      <c r="AJ397" t="str">
        <f>IF(RIGHT(MIS[[#This Row],[Main/Hedge]],4)="MAIN","MAIN","HEDGE")</f>
        <v>HEDGE</v>
      </c>
      <c r="AK397" t="str" cm="1">
        <f t="array" ref="AK397">_xlfn._xlws.FILTER(Table4[Column1],ISNUMBER(SEARCH(Table4[Column1],MIS[[#This Row],[OrderUniqueIdentifier]])),"")</f>
        <v>VWAP</v>
      </c>
    </row>
    <row r="398" spans="1:37" x14ac:dyDescent="0.25">
      <c r="A398" t="s">
        <v>1357</v>
      </c>
      <c r="B398" t="s">
        <v>1358</v>
      </c>
      <c r="C398" t="s">
        <v>1360</v>
      </c>
      <c r="D398" t="s">
        <v>72</v>
      </c>
      <c r="E398" t="s">
        <v>461</v>
      </c>
      <c r="F398" t="s">
        <v>73</v>
      </c>
      <c r="G398" t="s">
        <v>74</v>
      </c>
      <c r="H398" t="s">
        <v>75</v>
      </c>
      <c r="I398" t="s">
        <v>76</v>
      </c>
      <c r="J398" t="s">
        <v>77</v>
      </c>
      <c r="K398">
        <v>75</v>
      </c>
      <c r="L398" t="s">
        <v>77</v>
      </c>
      <c r="M398" t="s">
        <v>78</v>
      </c>
      <c r="N398" t="s">
        <v>153</v>
      </c>
      <c r="O398" t="s">
        <v>473</v>
      </c>
      <c r="P398" t="s">
        <v>473</v>
      </c>
      <c r="Q398" t="s">
        <v>462</v>
      </c>
      <c r="R398" t="s">
        <v>79</v>
      </c>
      <c r="S398" t="s">
        <v>24</v>
      </c>
      <c r="T398" t="s">
        <v>463</v>
      </c>
      <c r="U398" t="s">
        <v>43</v>
      </c>
      <c r="V398" t="s">
        <v>80</v>
      </c>
      <c r="W398">
        <v>23700</v>
      </c>
      <c r="X398" t="s">
        <v>85</v>
      </c>
      <c r="Y398">
        <v>75</v>
      </c>
      <c r="Z398" t="s">
        <v>86</v>
      </c>
      <c r="AA398" t="s">
        <v>86</v>
      </c>
      <c r="AB398" t="s">
        <v>87</v>
      </c>
      <c r="AC398" t="s">
        <v>84</v>
      </c>
      <c r="AD398">
        <f>_xlfn.XLOOKUP(MIS[[#This Row],[TRADING SYMBOL]],[1]Sheet1!$D:$D,[1]Sheet1!$C:$C)</f>
        <v>7.6</v>
      </c>
      <c r="AE398">
        <f>MIS[[#This Row],[OrderAverageTradedPrice]]*MIS[[#This Row],[OrderQuantity]]</f>
        <v>862.5</v>
      </c>
      <c r="AF398">
        <f>MIS[[#This Row],[LTP]]*MIS[[#This Row],[OrderQuantity]]</f>
        <v>570</v>
      </c>
      <c r="AG398">
        <f>IF(MIS[[#This Row],[OrderSide]]="SELL",MIS[[#This Row],[VALUE]]-MIS[[#This Row],[LIVE_VALUE]],MIS[[#This Row],[LIVE_VALUE]]-MIS[[#This Row],[VALUE]])</f>
        <v>-292.5</v>
      </c>
      <c r="AH398" t="str" cm="1">
        <f t="array" ref="AH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8" t="str">
        <f>MIS[[#This Row],[TRADING SYMBOL]]</f>
        <v>NIFTY2552223700PE</v>
      </c>
      <c r="AJ398" t="str">
        <f>IF(RIGHT(MIS[[#This Row],[Main/Hedge]],4)="MAIN","MAIN","HEDGE")</f>
        <v>HEDGE</v>
      </c>
      <c r="AK398" t="str" cm="1">
        <f t="array" ref="AK398">_xlfn._xlws.FILTER(Table4[Column1],ISNUMBER(SEARCH(Table4[Column1],MIS[[#This Row],[OrderUniqueIdentifier]])),"")</f>
        <v>VWAP</v>
      </c>
    </row>
    <row r="399" spans="1:37" x14ac:dyDescent="0.25">
      <c r="A399" t="s">
        <v>1357</v>
      </c>
      <c r="B399" t="s">
        <v>1358</v>
      </c>
      <c r="C399" t="s">
        <v>1362</v>
      </c>
      <c r="D399" t="s">
        <v>72</v>
      </c>
      <c r="E399" t="s">
        <v>123</v>
      </c>
      <c r="F399" t="s">
        <v>98</v>
      </c>
      <c r="G399" t="s">
        <v>74</v>
      </c>
      <c r="H399" t="s">
        <v>93</v>
      </c>
      <c r="I399" t="s">
        <v>76</v>
      </c>
      <c r="J399" t="s">
        <v>195</v>
      </c>
      <c r="K399">
        <v>20</v>
      </c>
      <c r="L399" t="s">
        <v>77</v>
      </c>
      <c r="M399" t="s">
        <v>78</v>
      </c>
      <c r="N399" t="s">
        <v>195</v>
      </c>
      <c r="O399" t="s">
        <v>457</v>
      </c>
      <c r="P399" t="s">
        <v>473</v>
      </c>
      <c r="Q399" t="s">
        <v>124</v>
      </c>
      <c r="R399" t="s">
        <v>79</v>
      </c>
      <c r="S399" t="s">
        <v>99</v>
      </c>
      <c r="T399" t="s">
        <v>125</v>
      </c>
      <c r="U399" t="s">
        <v>100</v>
      </c>
      <c r="V399" t="s">
        <v>80</v>
      </c>
      <c r="W399">
        <v>78500</v>
      </c>
      <c r="X399" t="s">
        <v>85</v>
      </c>
      <c r="Y399">
        <v>20</v>
      </c>
      <c r="Z399" t="s">
        <v>82</v>
      </c>
      <c r="AA399" t="s">
        <v>86</v>
      </c>
      <c r="AB399" t="s">
        <v>87</v>
      </c>
      <c r="AC399" t="s">
        <v>84</v>
      </c>
      <c r="AD399">
        <f>_xlfn.XLOOKUP(MIS[[#This Row],[TRADING SYMBOL]],[1]Sheet1!$D:$D,[1]Sheet1!$C:$C)</f>
        <v>11.6</v>
      </c>
      <c r="AE399">
        <f>MIS[[#This Row],[OrderAverageTradedPrice]]*MIS[[#This Row],[OrderQuantity]]</f>
        <v>404</v>
      </c>
      <c r="AF399">
        <f>MIS[[#This Row],[LTP]]*MIS[[#This Row],[OrderQuantity]]</f>
        <v>232</v>
      </c>
      <c r="AG399">
        <f>IF(MIS[[#This Row],[OrderSide]]="SELL",MIS[[#This Row],[VALUE]]-MIS[[#This Row],[LIVE_VALUE]],MIS[[#This Row],[LIVE_VALUE]]-MIS[[#This Row],[VALUE]])</f>
        <v>-172</v>
      </c>
      <c r="AH399" t="str" cm="1">
        <f t="array" ref="AH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" t="str">
        <f>MIS[[#This Row],[TRADING SYMBOL]]</f>
        <v>SENSEX2552078500PE</v>
      </c>
      <c r="AJ399" t="str">
        <f>IF(RIGHT(MIS[[#This Row],[Main/Hedge]],4)="MAIN","MAIN","HEDGE")</f>
        <v>HEDGE</v>
      </c>
      <c r="AK399" t="str" cm="1">
        <f t="array" ref="AK399">_xlfn._xlws.FILTER(Table4[Column1],ISNUMBER(SEARCH(Table4[Column1],MIS[[#This Row],[OrderUniqueIdentifier]])),"")</f>
        <v>XYT</v>
      </c>
    </row>
    <row r="400" spans="1:37" x14ac:dyDescent="0.25">
      <c r="A400" t="s">
        <v>1357</v>
      </c>
      <c r="B400" t="s">
        <v>1366</v>
      </c>
      <c r="C400" t="s">
        <v>1369</v>
      </c>
      <c r="D400" t="s">
        <v>72</v>
      </c>
      <c r="E400" t="s">
        <v>465</v>
      </c>
      <c r="F400" t="s">
        <v>98</v>
      </c>
      <c r="G400" t="s">
        <v>74</v>
      </c>
      <c r="H400" t="s">
        <v>93</v>
      </c>
      <c r="I400" t="s">
        <v>76</v>
      </c>
      <c r="J400" t="s">
        <v>466</v>
      </c>
      <c r="K400">
        <v>20</v>
      </c>
      <c r="L400" t="s">
        <v>77</v>
      </c>
      <c r="M400" t="s">
        <v>78</v>
      </c>
      <c r="N400" t="s">
        <v>466</v>
      </c>
      <c r="O400" t="s">
        <v>473</v>
      </c>
      <c r="P400" t="s">
        <v>473</v>
      </c>
      <c r="Q400" t="s">
        <v>469</v>
      </c>
      <c r="R400" t="s">
        <v>79</v>
      </c>
      <c r="S400" t="s">
        <v>99</v>
      </c>
      <c r="T400" t="s">
        <v>470</v>
      </c>
      <c r="U400" t="s">
        <v>100</v>
      </c>
      <c r="V400" t="s">
        <v>80</v>
      </c>
      <c r="W400">
        <v>85900</v>
      </c>
      <c r="X400" t="s">
        <v>81</v>
      </c>
      <c r="Y400">
        <v>20</v>
      </c>
      <c r="Z400" t="s">
        <v>86</v>
      </c>
      <c r="AA400" t="s">
        <v>86</v>
      </c>
      <c r="AB400" t="s">
        <v>83</v>
      </c>
      <c r="AC400" t="s">
        <v>84</v>
      </c>
      <c r="AD400">
        <f>_xlfn.XLOOKUP(MIS[[#This Row],[TRADING SYMBOL]],[1]Sheet1!$D:$D,[1]Sheet1!$C:$C)</f>
        <v>6.35</v>
      </c>
      <c r="AE400">
        <f>MIS[[#This Row],[OrderAverageTradedPrice]]*MIS[[#This Row],[OrderQuantity]]</f>
        <v>144</v>
      </c>
      <c r="AF400">
        <f>MIS[[#This Row],[LTP]]*MIS[[#This Row],[OrderQuantity]]</f>
        <v>127</v>
      </c>
      <c r="AG400">
        <f>IF(MIS[[#This Row],[OrderSide]]="SELL",MIS[[#This Row],[VALUE]]-MIS[[#This Row],[LIVE_VALUE]],MIS[[#This Row],[LIVE_VALUE]]-MIS[[#This Row],[VALUE]])</f>
        <v>-17</v>
      </c>
      <c r="AH400" t="str" cm="1">
        <f t="array" ref="AH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" t="str">
        <f>MIS[[#This Row],[TRADING SYMBOL]]</f>
        <v>SENSEX2552085900CE</v>
      </c>
      <c r="AJ400" t="str">
        <f>IF(RIGHT(MIS[[#This Row],[Main/Hedge]],4)="MAIN","MAIN","HEDGE")</f>
        <v>HEDGE</v>
      </c>
      <c r="AK400" t="str" cm="1">
        <f t="array" ref="AK400">_xlfn._xlws.FILTER(Table4[Column1],ISNUMBER(SEARCH(Table4[Column1],MIS[[#This Row],[OrderUniqueIdentifier]])),"")</f>
        <v>XYT</v>
      </c>
    </row>
    <row r="401" spans="1:37" x14ac:dyDescent="0.25">
      <c r="A401" t="s">
        <v>1555</v>
      </c>
      <c r="B401" t="s">
        <v>1570</v>
      </c>
      <c r="C401" t="s">
        <v>1571</v>
      </c>
      <c r="D401" t="s">
        <v>72</v>
      </c>
      <c r="E401" t="s">
        <v>456</v>
      </c>
      <c r="F401" t="s">
        <v>73</v>
      </c>
      <c r="G401" t="s">
        <v>74</v>
      </c>
      <c r="H401" t="s">
        <v>75</v>
      </c>
      <c r="I401" t="s">
        <v>76</v>
      </c>
      <c r="J401" t="s">
        <v>77</v>
      </c>
      <c r="K401">
        <v>375</v>
      </c>
      <c r="L401" t="s">
        <v>77</v>
      </c>
      <c r="M401" t="s">
        <v>78</v>
      </c>
      <c r="N401" t="s">
        <v>188</v>
      </c>
      <c r="O401" t="s">
        <v>473</v>
      </c>
      <c r="P401" t="s">
        <v>473</v>
      </c>
      <c r="Q401" t="s">
        <v>458</v>
      </c>
      <c r="R401" t="s">
        <v>79</v>
      </c>
      <c r="S401" t="s">
        <v>24</v>
      </c>
      <c r="T401" t="s">
        <v>459</v>
      </c>
      <c r="U401" t="s">
        <v>43</v>
      </c>
      <c r="V401" t="s">
        <v>80</v>
      </c>
      <c r="W401">
        <v>26300</v>
      </c>
      <c r="X401" t="s">
        <v>81</v>
      </c>
      <c r="Y401">
        <v>375</v>
      </c>
      <c r="Z401" t="s">
        <v>86</v>
      </c>
      <c r="AA401" t="s">
        <v>86</v>
      </c>
      <c r="AB401" t="s">
        <v>83</v>
      </c>
      <c r="AC401" t="s">
        <v>84</v>
      </c>
      <c r="AD401">
        <f>_xlfn.XLOOKUP(MIS[[#This Row],[TRADING SYMBOL]],[1]Sheet1!$D:$D,[1]Sheet1!$C:$C)</f>
        <v>3.7</v>
      </c>
      <c r="AE401">
        <f>MIS[[#This Row],[OrderAverageTradedPrice]]*MIS[[#This Row],[OrderQuantity]]</f>
        <v>1312.5</v>
      </c>
      <c r="AF401">
        <f>MIS[[#This Row],[LTP]]*MIS[[#This Row],[OrderQuantity]]</f>
        <v>1387.5</v>
      </c>
      <c r="AG401">
        <f>IF(MIS[[#This Row],[OrderSide]]="SELL",MIS[[#This Row],[VALUE]]-MIS[[#This Row],[LIVE_VALUE]],MIS[[#This Row],[LIVE_VALUE]]-MIS[[#This Row],[VALUE]])</f>
        <v>75</v>
      </c>
      <c r="AH401" t="str" cm="1">
        <f t="array" ref="AH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1" t="str">
        <f>MIS[[#This Row],[TRADING SYMBOL]]</f>
        <v>NIFTY2552226300CE</v>
      </c>
      <c r="AJ401" t="str">
        <f>IF(RIGHT(MIS[[#This Row],[Main/Hedge]],4)="MAIN","MAIN","HEDGE")</f>
        <v>HEDGE</v>
      </c>
      <c r="AK401" t="str" cm="1">
        <f t="array" ref="AK401">_xlfn._xlws.FILTER(Table4[Column1],ISNUMBER(SEARCH(Table4[Column1],MIS[[#This Row],[OrderUniqueIdentifier]])),"")</f>
        <v>VWAP</v>
      </c>
    </row>
    <row r="402" spans="1:37" x14ac:dyDescent="0.25">
      <c r="A402" t="s">
        <v>1555</v>
      </c>
      <c r="B402" t="s">
        <v>1597</v>
      </c>
      <c r="C402" t="s">
        <v>1598</v>
      </c>
      <c r="D402" t="s">
        <v>72</v>
      </c>
      <c r="E402" t="s">
        <v>456</v>
      </c>
      <c r="F402" t="s">
        <v>73</v>
      </c>
      <c r="G402" t="s">
        <v>74</v>
      </c>
      <c r="H402" t="s">
        <v>75</v>
      </c>
      <c r="I402" t="s">
        <v>76</v>
      </c>
      <c r="J402" t="s">
        <v>77</v>
      </c>
      <c r="K402">
        <v>450</v>
      </c>
      <c r="L402" t="s">
        <v>77</v>
      </c>
      <c r="M402" t="s">
        <v>78</v>
      </c>
      <c r="N402" t="s">
        <v>188</v>
      </c>
      <c r="O402" t="s">
        <v>473</v>
      </c>
      <c r="P402" t="s">
        <v>473</v>
      </c>
      <c r="Q402" t="s">
        <v>458</v>
      </c>
      <c r="R402" t="s">
        <v>79</v>
      </c>
      <c r="S402" t="s">
        <v>24</v>
      </c>
      <c r="T402" t="s">
        <v>459</v>
      </c>
      <c r="U402" t="s">
        <v>43</v>
      </c>
      <c r="V402" t="s">
        <v>80</v>
      </c>
      <c r="W402">
        <v>26300</v>
      </c>
      <c r="X402" t="s">
        <v>81</v>
      </c>
      <c r="Y402">
        <v>450</v>
      </c>
      <c r="Z402" t="s">
        <v>86</v>
      </c>
      <c r="AA402" t="s">
        <v>86</v>
      </c>
      <c r="AB402" t="s">
        <v>83</v>
      </c>
      <c r="AC402" t="s">
        <v>84</v>
      </c>
      <c r="AD402">
        <f>_xlfn.XLOOKUP(MIS[[#This Row],[TRADING SYMBOL]],[1]Sheet1!$D:$D,[1]Sheet1!$C:$C)</f>
        <v>3.7</v>
      </c>
      <c r="AE402">
        <f>MIS[[#This Row],[OrderAverageTradedPrice]]*MIS[[#This Row],[OrderQuantity]]</f>
        <v>1575</v>
      </c>
      <c r="AF402">
        <f>MIS[[#This Row],[LTP]]*MIS[[#This Row],[OrderQuantity]]</f>
        <v>1665</v>
      </c>
      <c r="AG402">
        <f>IF(MIS[[#This Row],[OrderSide]]="SELL",MIS[[#This Row],[VALUE]]-MIS[[#This Row],[LIVE_VALUE]],MIS[[#This Row],[LIVE_VALUE]]-MIS[[#This Row],[VALUE]])</f>
        <v>90</v>
      </c>
      <c r="AH402" t="str" cm="1">
        <f t="array" ref="AH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2" t="str">
        <f>MIS[[#This Row],[TRADING SYMBOL]]</f>
        <v>NIFTY2552226300CE</v>
      </c>
      <c r="AJ402" t="str">
        <f>IF(RIGHT(MIS[[#This Row],[Main/Hedge]],4)="MAIN","MAIN","HEDGE")</f>
        <v>HEDGE</v>
      </c>
      <c r="AK402" t="str" cm="1">
        <f t="array" ref="AK402">_xlfn._xlws.FILTER(Table4[Column1],ISNUMBER(SEARCH(Table4[Column1],MIS[[#This Row],[OrderUniqueIdentifier]])),"")</f>
        <v>VWAP</v>
      </c>
    </row>
    <row r="403" spans="1:37" x14ac:dyDescent="0.25">
      <c r="A403" t="s">
        <v>1555</v>
      </c>
      <c r="B403" t="s">
        <v>1597</v>
      </c>
      <c r="C403" t="s">
        <v>1600</v>
      </c>
      <c r="D403" t="s">
        <v>72</v>
      </c>
      <c r="E403" t="s">
        <v>465</v>
      </c>
      <c r="F403" t="s">
        <v>98</v>
      </c>
      <c r="G403" t="s">
        <v>74</v>
      </c>
      <c r="H403" t="s">
        <v>93</v>
      </c>
      <c r="I403" t="s">
        <v>76</v>
      </c>
      <c r="J403" t="s">
        <v>466</v>
      </c>
      <c r="K403">
        <v>60</v>
      </c>
      <c r="L403" t="s">
        <v>77</v>
      </c>
      <c r="M403" t="s">
        <v>78</v>
      </c>
      <c r="N403" t="s">
        <v>466</v>
      </c>
      <c r="O403" t="s">
        <v>473</v>
      </c>
      <c r="P403" t="s">
        <v>473</v>
      </c>
      <c r="Q403" t="s">
        <v>469</v>
      </c>
      <c r="R403" t="s">
        <v>79</v>
      </c>
      <c r="S403" t="s">
        <v>99</v>
      </c>
      <c r="T403" t="s">
        <v>470</v>
      </c>
      <c r="U403" t="s">
        <v>100</v>
      </c>
      <c r="V403" t="s">
        <v>80</v>
      </c>
      <c r="W403">
        <v>85900</v>
      </c>
      <c r="X403" t="s">
        <v>81</v>
      </c>
      <c r="Y403">
        <v>60</v>
      </c>
      <c r="Z403" t="s">
        <v>86</v>
      </c>
      <c r="AA403" t="s">
        <v>86</v>
      </c>
      <c r="AB403" t="s">
        <v>83</v>
      </c>
      <c r="AC403" t="s">
        <v>84</v>
      </c>
      <c r="AD403">
        <f>_xlfn.XLOOKUP(MIS[[#This Row],[TRADING SYMBOL]],[1]Sheet1!$D:$D,[1]Sheet1!$C:$C)</f>
        <v>6.35</v>
      </c>
      <c r="AE403">
        <f>MIS[[#This Row],[OrderAverageTradedPrice]]*MIS[[#This Row],[OrderQuantity]]</f>
        <v>432</v>
      </c>
      <c r="AF403">
        <f>MIS[[#This Row],[LTP]]*MIS[[#This Row],[OrderQuantity]]</f>
        <v>381</v>
      </c>
      <c r="AG403">
        <f>IF(MIS[[#This Row],[OrderSide]]="SELL",MIS[[#This Row],[VALUE]]-MIS[[#This Row],[LIVE_VALUE]],MIS[[#This Row],[LIVE_VALUE]]-MIS[[#This Row],[VALUE]])</f>
        <v>-51</v>
      </c>
      <c r="AH403" t="str" cm="1">
        <f t="array" ref="AH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3" t="str">
        <f>MIS[[#This Row],[TRADING SYMBOL]]</f>
        <v>SENSEX2552085900CE</v>
      </c>
      <c r="AJ403" t="str">
        <f>IF(RIGHT(MIS[[#This Row],[Main/Hedge]],4)="MAIN","MAIN","HEDGE")</f>
        <v>HEDGE</v>
      </c>
      <c r="AK403" t="str" cm="1">
        <f t="array" ref="AK403">_xlfn._xlws.FILTER(Table4[Column1],ISNUMBER(SEARCH(Table4[Column1],MIS[[#This Row],[OrderUniqueIdentifier]])),"")</f>
        <v>XYT</v>
      </c>
    </row>
    <row r="404" spans="1:37" x14ac:dyDescent="0.25">
      <c r="A404" t="s">
        <v>1555</v>
      </c>
      <c r="B404" t="s">
        <v>1607</v>
      </c>
      <c r="C404" t="s">
        <v>1608</v>
      </c>
      <c r="D404" t="s">
        <v>72</v>
      </c>
      <c r="E404" t="s">
        <v>456</v>
      </c>
      <c r="F404" t="s">
        <v>73</v>
      </c>
      <c r="G404" t="s">
        <v>74</v>
      </c>
      <c r="H404" t="s">
        <v>75</v>
      </c>
      <c r="I404" t="s">
        <v>76</v>
      </c>
      <c r="J404" t="s">
        <v>77</v>
      </c>
      <c r="K404">
        <v>75</v>
      </c>
      <c r="L404" t="s">
        <v>77</v>
      </c>
      <c r="M404" t="s">
        <v>78</v>
      </c>
      <c r="N404" t="s">
        <v>188</v>
      </c>
      <c r="O404" t="s">
        <v>473</v>
      </c>
      <c r="P404" t="s">
        <v>473</v>
      </c>
      <c r="Q404" t="s">
        <v>458</v>
      </c>
      <c r="R404" t="s">
        <v>79</v>
      </c>
      <c r="S404" t="s">
        <v>24</v>
      </c>
      <c r="T404" t="s">
        <v>459</v>
      </c>
      <c r="U404" t="s">
        <v>43</v>
      </c>
      <c r="V404" t="s">
        <v>80</v>
      </c>
      <c r="W404">
        <v>26300</v>
      </c>
      <c r="X404" t="s">
        <v>81</v>
      </c>
      <c r="Y404">
        <v>75</v>
      </c>
      <c r="Z404" t="s">
        <v>86</v>
      </c>
      <c r="AA404" t="s">
        <v>86</v>
      </c>
      <c r="AB404" t="s">
        <v>83</v>
      </c>
      <c r="AC404" t="s">
        <v>84</v>
      </c>
      <c r="AD404">
        <f>_xlfn.XLOOKUP(MIS[[#This Row],[TRADING SYMBOL]],[1]Sheet1!$D:$D,[1]Sheet1!$C:$C)</f>
        <v>3.7</v>
      </c>
      <c r="AE404">
        <f>MIS[[#This Row],[OrderAverageTradedPrice]]*MIS[[#This Row],[OrderQuantity]]</f>
        <v>262.5</v>
      </c>
      <c r="AF404">
        <f>MIS[[#This Row],[LTP]]*MIS[[#This Row],[OrderQuantity]]</f>
        <v>277.5</v>
      </c>
      <c r="AG404">
        <f>IF(MIS[[#This Row],[OrderSide]]="SELL",MIS[[#This Row],[VALUE]]-MIS[[#This Row],[LIVE_VALUE]],MIS[[#This Row],[LIVE_VALUE]]-MIS[[#This Row],[VALUE]])</f>
        <v>15</v>
      </c>
      <c r="AH404" t="str" cm="1">
        <f t="array" ref="AH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4" t="str">
        <f>MIS[[#This Row],[TRADING SYMBOL]]</f>
        <v>NIFTY2552226300CE</v>
      </c>
      <c r="AJ404" t="str">
        <f>IF(RIGHT(MIS[[#This Row],[Main/Hedge]],4)="MAIN","MAIN","HEDGE")</f>
        <v>HEDGE</v>
      </c>
      <c r="AK404" t="str" cm="1">
        <f t="array" ref="AK404">_xlfn._xlws.FILTER(Table4[Column1],ISNUMBER(SEARCH(Table4[Column1],MIS[[#This Row],[OrderUniqueIdentifier]])),"")</f>
        <v>VWAP</v>
      </c>
    </row>
    <row r="405" spans="1:37" x14ac:dyDescent="0.25">
      <c r="A405" t="s">
        <v>1555</v>
      </c>
      <c r="B405" t="s">
        <v>1607</v>
      </c>
      <c r="C405" t="s">
        <v>1609</v>
      </c>
      <c r="D405" t="s">
        <v>72</v>
      </c>
      <c r="E405" t="s">
        <v>461</v>
      </c>
      <c r="F405" t="s">
        <v>73</v>
      </c>
      <c r="G405" t="s">
        <v>74</v>
      </c>
      <c r="H405" t="s">
        <v>75</v>
      </c>
      <c r="I405" t="s">
        <v>76</v>
      </c>
      <c r="J405" t="s">
        <v>77</v>
      </c>
      <c r="K405">
        <v>75</v>
      </c>
      <c r="L405" t="s">
        <v>77</v>
      </c>
      <c r="M405" t="s">
        <v>78</v>
      </c>
      <c r="N405" t="s">
        <v>224</v>
      </c>
      <c r="O405" t="s">
        <v>473</v>
      </c>
      <c r="P405" t="s">
        <v>473</v>
      </c>
      <c r="Q405" t="s">
        <v>462</v>
      </c>
      <c r="R405" t="s">
        <v>79</v>
      </c>
      <c r="S405" t="s">
        <v>24</v>
      </c>
      <c r="T405" t="s">
        <v>463</v>
      </c>
      <c r="U405" t="s">
        <v>43</v>
      </c>
      <c r="V405" t="s">
        <v>80</v>
      </c>
      <c r="W405">
        <v>23700</v>
      </c>
      <c r="X405" t="s">
        <v>85</v>
      </c>
      <c r="Y405">
        <v>75</v>
      </c>
      <c r="Z405" t="s">
        <v>86</v>
      </c>
      <c r="AA405" t="s">
        <v>86</v>
      </c>
      <c r="AB405" t="s">
        <v>87</v>
      </c>
      <c r="AC405" t="s">
        <v>84</v>
      </c>
      <c r="AD405">
        <f>_xlfn.XLOOKUP(MIS[[#This Row],[TRADING SYMBOL]],[1]Sheet1!$D:$D,[1]Sheet1!$C:$C)</f>
        <v>7.6</v>
      </c>
      <c r="AE405">
        <f>MIS[[#This Row],[OrderAverageTradedPrice]]*MIS[[#This Row],[OrderQuantity]]</f>
        <v>866.25</v>
      </c>
      <c r="AF405">
        <f>MIS[[#This Row],[LTP]]*MIS[[#This Row],[OrderQuantity]]</f>
        <v>570</v>
      </c>
      <c r="AG405">
        <f>IF(MIS[[#This Row],[OrderSide]]="SELL",MIS[[#This Row],[VALUE]]-MIS[[#This Row],[LIVE_VALUE]],MIS[[#This Row],[LIVE_VALUE]]-MIS[[#This Row],[VALUE]])</f>
        <v>-296.25</v>
      </c>
      <c r="AH405" t="str" cm="1">
        <f t="array" ref="AH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" t="str">
        <f>MIS[[#This Row],[TRADING SYMBOL]]</f>
        <v>NIFTY2552223700PE</v>
      </c>
      <c r="AJ405" t="str">
        <f>IF(RIGHT(MIS[[#This Row],[Main/Hedge]],4)="MAIN","MAIN","HEDGE")</f>
        <v>HEDGE</v>
      </c>
      <c r="AK405" t="str" cm="1">
        <f t="array" ref="AK405">_xlfn._xlws.FILTER(Table4[Column1],ISNUMBER(SEARCH(Table4[Column1],MIS[[#This Row],[OrderUniqueIdentifier]])),"")</f>
        <v>VWAP</v>
      </c>
    </row>
    <row r="406" spans="1:37" x14ac:dyDescent="0.25">
      <c r="A406" t="s">
        <v>1555</v>
      </c>
      <c r="B406" t="s">
        <v>1607</v>
      </c>
      <c r="C406" t="s">
        <v>1610</v>
      </c>
      <c r="D406" t="s">
        <v>72</v>
      </c>
      <c r="E406" t="s">
        <v>465</v>
      </c>
      <c r="F406" t="s">
        <v>98</v>
      </c>
      <c r="G406" t="s">
        <v>74</v>
      </c>
      <c r="H406" t="s">
        <v>93</v>
      </c>
      <c r="I406" t="s">
        <v>76</v>
      </c>
      <c r="J406" t="s">
        <v>466</v>
      </c>
      <c r="K406">
        <v>20</v>
      </c>
      <c r="L406" t="s">
        <v>77</v>
      </c>
      <c r="M406" t="s">
        <v>78</v>
      </c>
      <c r="N406" t="s">
        <v>466</v>
      </c>
      <c r="O406" t="s">
        <v>473</v>
      </c>
      <c r="P406" t="s">
        <v>473</v>
      </c>
      <c r="Q406" t="s">
        <v>469</v>
      </c>
      <c r="R406" t="s">
        <v>79</v>
      </c>
      <c r="S406" t="s">
        <v>99</v>
      </c>
      <c r="T406" t="s">
        <v>470</v>
      </c>
      <c r="U406" t="s">
        <v>100</v>
      </c>
      <c r="V406" t="s">
        <v>80</v>
      </c>
      <c r="W406">
        <v>85900</v>
      </c>
      <c r="X406" t="s">
        <v>81</v>
      </c>
      <c r="Y406">
        <v>20</v>
      </c>
      <c r="Z406" t="s">
        <v>86</v>
      </c>
      <c r="AA406" t="s">
        <v>86</v>
      </c>
      <c r="AB406" t="s">
        <v>83</v>
      </c>
      <c r="AC406" t="s">
        <v>84</v>
      </c>
      <c r="AD406">
        <f>_xlfn.XLOOKUP(MIS[[#This Row],[TRADING SYMBOL]],[1]Sheet1!$D:$D,[1]Sheet1!$C:$C)</f>
        <v>6.35</v>
      </c>
      <c r="AE406">
        <f>MIS[[#This Row],[OrderAverageTradedPrice]]*MIS[[#This Row],[OrderQuantity]]</f>
        <v>144</v>
      </c>
      <c r="AF406">
        <f>MIS[[#This Row],[LTP]]*MIS[[#This Row],[OrderQuantity]]</f>
        <v>127</v>
      </c>
      <c r="AG406">
        <f>IF(MIS[[#This Row],[OrderSide]]="SELL",MIS[[#This Row],[VALUE]]-MIS[[#This Row],[LIVE_VALUE]],MIS[[#This Row],[LIVE_VALUE]]-MIS[[#This Row],[VALUE]])</f>
        <v>-17</v>
      </c>
      <c r="AH406" t="str" cm="1">
        <f t="array" ref="AH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6" t="str">
        <f>MIS[[#This Row],[TRADING SYMBOL]]</f>
        <v>SENSEX2552085900CE</v>
      </c>
      <c r="AJ406" t="str">
        <f>IF(RIGHT(MIS[[#This Row],[Main/Hedge]],4)="MAIN","MAIN","HEDGE")</f>
        <v>HEDGE</v>
      </c>
      <c r="AK406" t="str" cm="1">
        <f t="array" ref="AK406">_xlfn._xlws.FILTER(Table4[Column1],ISNUMBER(SEARCH(Table4[Column1],MIS[[#This Row],[OrderUniqueIdentifier]])),"")</f>
        <v>XYT</v>
      </c>
    </row>
    <row r="407" spans="1:37" x14ac:dyDescent="0.25">
      <c r="A407" t="s">
        <v>1555</v>
      </c>
      <c r="B407" t="s">
        <v>1607</v>
      </c>
      <c r="C407" t="s">
        <v>1611</v>
      </c>
      <c r="D407" t="s">
        <v>72</v>
      </c>
      <c r="E407" t="s">
        <v>123</v>
      </c>
      <c r="F407" t="s">
        <v>98</v>
      </c>
      <c r="G407" t="s">
        <v>74</v>
      </c>
      <c r="H407" t="s">
        <v>93</v>
      </c>
      <c r="I407" t="s">
        <v>76</v>
      </c>
      <c r="J407" t="s">
        <v>545</v>
      </c>
      <c r="K407">
        <v>20</v>
      </c>
      <c r="L407" t="s">
        <v>77</v>
      </c>
      <c r="M407" t="s">
        <v>78</v>
      </c>
      <c r="N407" t="s">
        <v>545</v>
      </c>
      <c r="O407" t="s">
        <v>473</v>
      </c>
      <c r="P407" t="s">
        <v>473</v>
      </c>
      <c r="Q407" t="s">
        <v>124</v>
      </c>
      <c r="R407" t="s">
        <v>79</v>
      </c>
      <c r="S407" t="s">
        <v>99</v>
      </c>
      <c r="T407" t="s">
        <v>125</v>
      </c>
      <c r="U407" t="s">
        <v>100</v>
      </c>
      <c r="V407" t="s">
        <v>80</v>
      </c>
      <c r="W407">
        <v>78500</v>
      </c>
      <c r="X407" t="s">
        <v>85</v>
      </c>
      <c r="Y407">
        <v>20</v>
      </c>
      <c r="Z407" t="s">
        <v>86</v>
      </c>
      <c r="AA407" t="s">
        <v>86</v>
      </c>
      <c r="AB407" t="s">
        <v>87</v>
      </c>
      <c r="AC407" t="s">
        <v>84</v>
      </c>
      <c r="AD407">
        <f>_xlfn.XLOOKUP(MIS[[#This Row],[TRADING SYMBOL]],[1]Sheet1!$D:$D,[1]Sheet1!$C:$C)</f>
        <v>11.6</v>
      </c>
      <c r="AE407">
        <f>MIS[[#This Row],[OrderAverageTradedPrice]]*MIS[[#This Row],[OrderQuantity]]</f>
        <v>406</v>
      </c>
      <c r="AF407">
        <f>MIS[[#This Row],[LTP]]*MIS[[#This Row],[OrderQuantity]]</f>
        <v>232</v>
      </c>
      <c r="AG407">
        <f>IF(MIS[[#This Row],[OrderSide]]="SELL",MIS[[#This Row],[VALUE]]-MIS[[#This Row],[LIVE_VALUE]],MIS[[#This Row],[LIVE_VALUE]]-MIS[[#This Row],[VALUE]])</f>
        <v>-174</v>
      </c>
      <c r="AH407" t="str" cm="1">
        <f t="array" ref="AH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7" t="str">
        <f>MIS[[#This Row],[TRADING SYMBOL]]</f>
        <v>SENSEX2552078500PE</v>
      </c>
      <c r="AJ407" t="str">
        <f>IF(RIGHT(MIS[[#This Row],[Main/Hedge]],4)="MAIN","MAIN","HEDGE")</f>
        <v>HEDGE</v>
      </c>
      <c r="AK407" t="str" cm="1">
        <f t="array" ref="AK407">_xlfn._xlws.FILTER(Table4[Column1],ISNUMBER(SEARCH(Table4[Column1],MIS[[#This Row],[OrderUniqueIdentifier]])),"")</f>
        <v>XYT</v>
      </c>
    </row>
    <row r="408" spans="1:37" x14ac:dyDescent="0.25">
      <c r="A408" t="s">
        <v>1555</v>
      </c>
      <c r="B408" t="s">
        <v>1676</v>
      </c>
      <c r="C408" t="s">
        <v>1677</v>
      </c>
      <c r="D408" t="s">
        <v>72</v>
      </c>
      <c r="E408" t="s">
        <v>465</v>
      </c>
      <c r="F408" t="s">
        <v>98</v>
      </c>
      <c r="G408" t="s">
        <v>74</v>
      </c>
      <c r="H408" t="s">
        <v>93</v>
      </c>
      <c r="I408" t="s">
        <v>76</v>
      </c>
      <c r="J408" t="s">
        <v>466</v>
      </c>
      <c r="K408">
        <v>20</v>
      </c>
      <c r="L408" t="s">
        <v>77</v>
      </c>
      <c r="M408" t="s">
        <v>78</v>
      </c>
      <c r="N408" t="s">
        <v>466</v>
      </c>
      <c r="O408" t="s">
        <v>473</v>
      </c>
      <c r="P408" t="s">
        <v>473</v>
      </c>
      <c r="Q408" t="s">
        <v>469</v>
      </c>
      <c r="R408" t="s">
        <v>79</v>
      </c>
      <c r="S408" t="s">
        <v>99</v>
      </c>
      <c r="T408" t="s">
        <v>470</v>
      </c>
      <c r="U408" t="s">
        <v>100</v>
      </c>
      <c r="V408" t="s">
        <v>80</v>
      </c>
      <c r="W408">
        <v>85900</v>
      </c>
      <c r="X408" t="s">
        <v>81</v>
      </c>
      <c r="Y408">
        <v>20</v>
      </c>
      <c r="Z408" t="s">
        <v>86</v>
      </c>
      <c r="AA408" t="s">
        <v>86</v>
      </c>
      <c r="AB408" t="s">
        <v>83</v>
      </c>
      <c r="AC408" t="s">
        <v>84</v>
      </c>
      <c r="AD408">
        <f>_xlfn.XLOOKUP(MIS[[#This Row],[TRADING SYMBOL]],[1]Sheet1!$D:$D,[1]Sheet1!$C:$C)</f>
        <v>6.35</v>
      </c>
      <c r="AE408">
        <f>MIS[[#This Row],[OrderAverageTradedPrice]]*MIS[[#This Row],[OrderQuantity]]</f>
        <v>144</v>
      </c>
      <c r="AF408">
        <f>MIS[[#This Row],[LTP]]*MIS[[#This Row],[OrderQuantity]]</f>
        <v>127</v>
      </c>
      <c r="AG408">
        <f>IF(MIS[[#This Row],[OrderSide]]="SELL",MIS[[#This Row],[VALUE]]-MIS[[#This Row],[LIVE_VALUE]],MIS[[#This Row],[LIVE_VALUE]]-MIS[[#This Row],[VALUE]])</f>
        <v>-17</v>
      </c>
      <c r="AH408" t="str" cm="1">
        <f t="array" ref="AH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" t="str">
        <f>MIS[[#This Row],[TRADING SYMBOL]]</f>
        <v>SENSEX2552085900CE</v>
      </c>
      <c r="AJ408" t="str">
        <f>IF(RIGHT(MIS[[#This Row],[Main/Hedge]],4)="MAIN","MAIN","HEDGE")</f>
        <v>HEDGE</v>
      </c>
      <c r="AK408" t="str" cm="1">
        <f t="array" ref="AK408">_xlfn._xlws.FILTER(Table4[Column1],ISNUMBER(SEARCH(Table4[Column1],MIS[[#This Row],[OrderUniqueIdentifier]])),"")</f>
        <v>XYT</v>
      </c>
    </row>
    <row r="409" spans="1:37" x14ac:dyDescent="0.25">
      <c r="A409" t="s">
        <v>1555</v>
      </c>
      <c r="B409" t="s">
        <v>1676</v>
      </c>
      <c r="C409" t="s">
        <v>1678</v>
      </c>
      <c r="D409" t="s">
        <v>72</v>
      </c>
      <c r="E409" t="s">
        <v>123</v>
      </c>
      <c r="F409" t="s">
        <v>98</v>
      </c>
      <c r="G409" t="s">
        <v>74</v>
      </c>
      <c r="H409" t="s">
        <v>93</v>
      </c>
      <c r="I409" t="s">
        <v>76</v>
      </c>
      <c r="J409" t="s">
        <v>487</v>
      </c>
      <c r="K409">
        <v>20</v>
      </c>
      <c r="L409" t="s">
        <v>77</v>
      </c>
      <c r="M409" t="s">
        <v>78</v>
      </c>
      <c r="N409" t="s">
        <v>487</v>
      </c>
      <c r="O409" t="s">
        <v>473</v>
      </c>
      <c r="P409" t="s">
        <v>473</v>
      </c>
      <c r="Q409" t="s">
        <v>124</v>
      </c>
      <c r="R409" t="s">
        <v>79</v>
      </c>
      <c r="S409" t="s">
        <v>99</v>
      </c>
      <c r="T409" t="s">
        <v>125</v>
      </c>
      <c r="U409" t="s">
        <v>100</v>
      </c>
      <c r="V409" t="s">
        <v>80</v>
      </c>
      <c r="W409">
        <v>78500</v>
      </c>
      <c r="X409" t="s">
        <v>85</v>
      </c>
      <c r="Y409">
        <v>20</v>
      </c>
      <c r="Z409" t="s">
        <v>86</v>
      </c>
      <c r="AA409" t="s">
        <v>86</v>
      </c>
      <c r="AB409" t="s">
        <v>87</v>
      </c>
      <c r="AC409" t="s">
        <v>84</v>
      </c>
      <c r="AD409">
        <f>_xlfn.XLOOKUP(MIS[[#This Row],[TRADING SYMBOL]],[1]Sheet1!$D:$D,[1]Sheet1!$C:$C)</f>
        <v>11.6</v>
      </c>
      <c r="AE409">
        <f>MIS[[#This Row],[OrderAverageTradedPrice]]*MIS[[#This Row],[OrderQuantity]]</f>
        <v>407</v>
      </c>
      <c r="AF409">
        <f>MIS[[#This Row],[LTP]]*MIS[[#This Row],[OrderQuantity]]</f>
        <v>232</v>
      </c>
      <c r="AG409">
        <f>IF(MIS[[#This Row],[OrderSide]]="SELL",MIS[[#This Row],[VALUE]]-MIS[[#This Row],[LIVE_VALUE]],MIS[[#This Row],[LIVE_VALUE]]-MIS[[#This Row],[VALUE]])</f>
        <v>-175</v>
      </c>
      <c r="AH409" t="str" cm="1">
        <f t="array" ref="AH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" t="str">
        <f>MIS[[#This Row],[TRADING SYMBOL]]</f>
        <v>SENSEX2552078500PE</v>
      </c>
      <c r="AJ409" t="str">
        <f>IF(RIGHT(MIS[[#This Row],[Main/Hedge]],4)="MAIN","MAIN","HEDGE")</f>
        <v>HEDGE</v>
      </c>
      <c r="AK409" t="str" cm="1">
        <f t="array" ref="AK409">_xlfn._xlws.FILTER(Table4[Column1],ISNUMBER(SEARCH(Table4[Column1],MIS[[#This Row],[OrderUniqueIdentifier]])),"")</f>
        <v>XYT</v>
      </c>
    </row>
    <row r="410" spans="1:37" x14ac:dyDescent="0.25">
      <c r="A410" t="s">
        <v>1555</v>
      </c>
      <c r="B410" t="s">
        <v>1681</v>
      </c>
      <c r="C410" t="s">
        <v>1682</v>
      </c>
      <c r="D410" t="s">
        <v>72</v>
      </c>
      <c r="E410" t="s">
        <v>456</v>
      </c>
      <c r="F410" t="s">
        <v>73</v>
      </c>
      <c r="G410" t="s">
        <v>74</v>
      </c>
      <c r="H410" t="s">
        <v>75</v>
      </c>
      <c r="I410" t="s">
        <v>76</v>
      </c>
      <c r="J410" t="s">
        <v>77</v>
      </c>
      <c r="K410">
        <v>75</v>
      </c>
      <c r="L410" t="s">
        <v>77</v>
      </c>
      <c r="M410" t="s">
        <v>78</v>
      </c>
      <c r="N410" t="s">
        <v>188</v>
      </c>
      <c r="O410" t="s">
        <v>473</v>
      </c>
      <c r="P410" t="s">
        <v>473</v>
      </c>
      <c r="Q410" t="s">
        <v>458</v>
      </c>
      <c r="R410" t="s">
        <v>79</v>
      </c>
      <c r="S410" t="s">
        <v>24</v>
      </c>
      <c r="T410" t="s">
        <v>459</v>
      </c>
      <c r="U410" t="s">
        <v>43</v>
      </c>
      <c r="V410" t="s">
        <v>80</v>
      </c>
      <c r="W410">
        <v>26300</v>
      </c>
      <c r="X410" t="s">
        <v>81</v>
      </c>
      <c r="Y410">
        <v>75</v>
      </c>
      <c r="Z410" t="s">
        <v>86</v>
      </c>
      <c r="AA410" t="s">
        <v>86</v>
      </c>
      <c r="AB410" t="s">
        <v>83</v>
      </c>
      <c r="AC410" t="s">
        <v>84</v>
      </c>
      <c r="AD410">
        <f>_xlfn.XLOOKUP(MIS[[#This Row],[TRADING SYMBOL]],[1]Sheet1!$D:$D,[1]Sheet1!$C:$C)</f>
        <v>3.7</v>
      </c>
      <c r="AE410">
        <f>MIS[[#This Row],[OrderAverageTradedPrice]]*MIS[[#This Row],[OrderQuantity]]</f>
        <v>262.5</v>
      </c>
      <c r="AF410">
        <f>MIS[[#This Row],[LTP]]*MIS[[#This Row],[OrderQuantity]]</f>
        <v>277.5</v>
      </c>
      <c r="AG410">
        <f>IF(MIS[[#This Row],[OrderSide]]="SELL",MIS[[#This Row],[VALUE]]-MIS[[#This Row],[LIVE_VALUE]],MIS[[#This Row],[LIVE_VALUE]]-MIS[[#This Row],[VALUE]])</f>
        <v>15</v>
      </c>
      <c r="AH410" t="str" cm="1">
        <f t="array" ref="AH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" t="str">
        <f>MIS[[#This Row],[TRADING SYMBOL]]</f>
        <v>NIFTY2552226300CE</v>
      </c>
      <c r="AJ410" t="str">
        <f>IF(RIGHT(MIS[[#This Row],[Main/Hedge]],4)="MAIN","MAIN","HEDGE")</f>
        <v>HEDGE</v>
      </c>
      <c r="AK410" t="str" cm="1">
        <f t="array" ref="AK410">_xlfn._xlws.FILTER(Table4[Column1],ISNUMBER(SEARCH(Table4[Column1],MIS[[#This Row],[OrderUniqueIdentifier]])),"")</f>
        <v>VWAP</v>
      </c>
    </row>
    <row r="411" spans="1:37" x14ac:dyDescent="0.25">
      <c r="A411" t="s">
        <v>1555</v>
      </c>
      <c r="B411" t="s">
        <v>1681</v>
      </c>
      <c r="C411" t="s">
        <v>1683</v>
      </c>
      <c r="D411" t="s">
        <v>72</v>
      </c>
      <c r="E411" t="s">
        <v>461</v>
      </c>
      <c r="F411" t="s">
        <v>73</v>
      </c>
      <c r="G411" t="s">
        <v>74</v>
      </c>
      <c r="H411" t="s">
        <v>75</v>
      </c>
      <c r="I411" t="s">
        <v>76</v>
      </c>
      <c r="J411" t="s">
        <v>77</v>
      </c>
      <c r="K411">
        <v>75</v>
      </c>
      <c r="L411" t="s">
        <v>77</v>
      </c>
      <c r="M411" t="s">
        <v>78</v>
      </c>
      <c r="N411" t="s">
        <v>153</v>
      </c>
      <c r="O411" t="s">
        <v>473</v>
      </c>
      <c r="P411" t="s">
        <v>473</v>
      </c>
      <c r="Q411" t="s">
        <v>462</v>
      </c>
      <c r="R411" t="s">
        <v>79</v>
      </c>
      <c r="S411" t="s">
        <v>24</v>
      </c>
      <c r="T411" t="s">
        <v>463</v>
      </c>
      <c r="U411" t="s">
        <v>43</v>
      </c>
      <c r="V411" t="s">
        <v>80</v>
      </c>
      <c r="W411">
        <v>23700</v>
      </c>
      <c r="X411" t="s">
        <v>85</v>
      </c>
      <c r="Y411">
        <v>75</v>
      </c>
      <c r="Z411" t="s">
        <v>86</v>
      </c>
      <c r="AA411" t="s">
        <v>86</v>
      </c>
      <c r="AB411" t="s">
        <v>87</v>
      </c>
      <c r="AC411" t="s">
        <v>84</v>
      </c>
      <c r="AD411">
        <f>_xlfn.XLOOKUP(MIS[[#This Row],[TRADING SYMBOL]],[1]Sheet1!$D:$D,[1]Sheet1!$C:$C)</f>
        <v>7.6</v>
      </c>
      <c r="AE411">
        <f>MIS[[#This Row],[OrderAverageTradedPrice]]*MIS[[#This Row],[OrderQuantity]]</f>
        <v>862.5</v>
      </c>
      <c r="AF411">
        <f>MIS[[#This Row],[LTP]]*MIS[[#This Row],[OrderQuantity]]</f>
        <v>570</v>
      </c>
      <c r="AG411">
        <f>IF(MIS[[#This Row],[OrderSide]]="SELL",MIS[[#This Row],[VALUE]]-MIS[[#This Row],[LIVE_VALUE]],MIS[[#This Row],[LIVE_VALUE]]-MIS[[#This Row],[VALUE]])</f>
        <v>-292.5</v>
      </c>
      <c r="AH411" t="str" cm="1">
        <f t="array" ref="AH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" t="str">
        <f>MIS[[#This Row],[TRADING SYMBOL]]</f>
        <v>NIFTY2552223700PE</v>
      </c>
      <c r="AJ411" t="str">
        <f>IF(RIGHT(MIS[[#This Row],[Main/Hedge]],4)="MAIN","MAIN","HEDGE")</f>
        <v>HEDGE</v>
      </c>
      <c r="AK411" t="str" cm="1">
        <f t="array" ref="AK411">_xlfn._xlws.FILTER(Table4[Column1],ISNUMBER(SEARCH(Table4[Column1],MIS[[#This Row],[OrderUniqueIdentifier]])),"")</f>
        <v>VWAP</v>
      </c>
    </row>
    <row r="412" spans="1:37" x14ac:dyDescent="0.25">
      <c r="A412" t="s">
        <v>1555</v>
      </c>
      <c r="B412" t="s">
        <v>1684</v>
      </c>
      <c r="C412" t="s">
        <v>1687</v>
      </c>
      <c r="D412" t="s">
        <v>72</v>
      </c>
      <c r="E412" t="s">
        <v>465</v>
      </c>
      <c r="F412" t="s">
        <v>98</v>
      </c>
      <c r="G412" t="s">
        <v>74</v>
      </c>
      <c r="H412" t="s">
        <v>93</v>
      </c>
      <c r="I412" t="s">
        <v>76</v>
      </c>
      <c r="J412" t="s">
        <v>466</v>
      </c>
      <c r="K412">
        <v>100</v>
      </c>
      <c r="L412" t="s">
        <v>77</v>
      </c>
      <c r="M412" t="s">
        <v>78</v>
      </c>
      <c r="N412" t="s">
        <v>466</v>
      </c>
      <c r="O412" t="s">
        <v>473</v>
      </c>
      <c r="P412" t="s">
        <v>473</v>
      </c>
      <c r="Q412" t="s">
        <v>469</v>
      </c>
      <c r="R412" t="s">
        <v>79</v>
      </c>
      <c r="S412" t="s">
        <v>99</v>
      </c>
      <c r="T412" t="s">
        <v>470</v>
      </c>
      <c r="U412" t="s">
        <v>100</v>
      </c>
      <c r="V412" t="s">
        <v>80</v>
      </c>
      <c r="W412">
        <v>85900</v>
      </c>
      <c r="X412" t="s">
        <v>81</v>
      </c>
      <c r="Y412">
        <v>100</v>
      </c>
      <c r="Z412" t="s">
        <v>86</v>
      </c>
      <c r="AA412" t="s">
        <v>86</v>
      </c>
      <c r="AB412" t="s">
        <v>83</v>
      </c>
      <c r="AC412" t="s">
        <v>84</v>
      </c>
      <c r="AD412">
        <f>_xlfn.XLOOKUP(MIS[[#This Row],[TRADING SYMBOL]],[1]Sheet1!$D:$D,[1]Sheet1!$C:$C)</f>
        <v>6.35</v>
      </c>
      <c r="AE412">
        <f>MIS[[#This Row],[OrderAverageTradedPrice]]*MIS[[#This Row],[OrderQuantity]]</f>
        <v>720</v>
      </c>
      <c r="AF412">
        <f>MIS[[#This Row],[LTP]]*MIS[[#This Row],[OrderQuantity]]</f>
        <v>635</v>
      </c>
      <c r="AG412">
        <f>IF(MIS[[#This Row],[OrderSide]]="SELL",MIS[[#This Row],[VALUE]]-MIS[[#This Row],[LIVE_VALUE]],MIS[[#This Row],[LIVE_VALUE]]-MIS[[#This Row],[VALUE]])</f>
        <v>-85</v>
      </c>
      <c r="AH412" t="str" cm="1">
        <f t="array" ref="AH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" t="str">
        <f>MIS[[#This Row],[TRADING SYMBOL]]</f>
        <v>SENSEX2552085900CE</v>
      </c>
      <c r="AJ412" t="str">
        <f>IF(RIGHT(MIS[[#This Row],[Main/Hedge]],4)="MAIN","MAIN","HEDGE")</f>
        <v>HEDGE</v>
      </c>
      <c r="AK412" t="str" cm="1">
        <f t="array" ref="AK412">_xlfn._xlws.FILTER(Table4[Column1],ISNUMBER(SEARCH(Table4[Column1],MIS[[#This Row],[OrderUniqueIdentifier]])),"")</f>
        <v>XYT</v>
      </c>
    </row>
    <row r="413" spans="1:37" x14ac:dyDescent="0.25">
      <c r="A413" t="s">
        <v>71</v>
      </c>
      <c r="B413" t="s">
        <v>1143</v>
      </c>
      <c r="C413" t="s">
        <v>1151</v>
      </c>
      <c r="D413" t="s">
        <v>72</v>
      </c>
      <c r="E413" t="s">
        <v>461</v>
      </c>
      <c r="F413" t="s">
        <v>73</v>
      </c>
      <c r="G413" t="s">
        <v>74</v>
      </c>
      <c r="H413" t="s">
        <v>75</v>
      </c>
      <c r="I413" t="s">
        <v>76</v>
      </c>
      <c r="J413" t="s">
        <v>77</v>
      </c>
      <c r="K413">
        <v>150</v>
      </c>
      <c r="L413" t="s">
        <v>77</v>
      </c>
      <c r="M413" t="s">
        <v>78</v>
      </c>
      <c r="N413" t="s">
        <v>153</v>
      </c>
      <c r="O413" t="s">
        <v>1152</v>
      </c>
      <c r="P413" t="s">
        <v>1152</v>
      </c>
      <c r="Q413" t="s">
        <v>462</v>
      </c>
      <c r="R413" t="s">
        <v>79</v>
      </c>
      <c r="S413" t="s">
        <v>24</v>
      </c>
      <c r="T413" t="s">
        <v>463</v>
      </c>
      <c r="U413" t="s">
        <v>43</v>
      </c>
      <c r="V413" t="s">
        <v>80</v>
      </c>
      <c r="W413">
        <v>23700</v>
      </c>
      <c r="X413" t="s">
        <v>85</v>
      </c>
      <c r="Y413">
        <v>150</v>
      </c>
      <c r="Z413" t="s">
        <v>194</v>
      </c>
      <c r="AA413" t="s">
        <v>194</v>
      </c>
      <c r="AB413" t="s">
        <v>87</v>
      </c>
      <c r="AC413" t="s">
        <v>84</v>
      </c>
      <c r="AD413">
        <f>_xlfn.XLOOKUP(MIS[[#This Row],[TRADING SYMBOL]],[1]Sheet1!$D:$D,[1]Sheet1!$C:$C)</f>
        <v>7.6</v>
      </c>
      <c r="AE413">
        <f>MIS[[#This Row],[OrderAverageTradedPrice]]*MIS[[#This Row],[OrderQuantity]]</f>
        <v>1725</v>
      </c>
      <c r="AF413">
        <f>MIS[[#This Row],[LTP]]*MIS[[#This Row],[OrderQuantity]]</f>
        <v>1140</v>
      </c>
      <c r="AG413">
        <f>IF(MIS[[#This Row],[OrderSide]]="SELL",MIS[[#This Row],[VALUE]]-MIS[[#This Row],[LIVE_VALUE]],MIS[[#This Row],[LIVE_VALUE]]-MIS[[#This Row],[VALUE]])</f>
        <v>-585</v>
      </c>
      <c r="AH413" t="str" cm="1">
        <f t="array" ref="AH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" t="str">
        <f>MIS[[#This Row],[TRADING SYMBOL]]</f>
        <v>NIFTY2552223700PE</v>
      </c>
      <c r="AJ413" t="str">
        <f>IF(RIGHT(MIS[[#This Row],[Main/Hedge]],4)="MAIN","MAIN","HEDGE")</f>
        <v>HEDGE</v>
      </c>
      <c r="AK413" t="str" cm="1">
        <f t="array" ref="AK413">_xlfn._xlws.FILTER(Table4[Column1],ISNUMBER(SEARCH(Table4[Column1],MIS[[#This Row],[OrderUniqueIdentifier]])),"")</f>
        <v>VWAP</v>
      </c>
    </row>
    <row r="414" spans="1:37" x14ac:dyDescent="0.25">
      <c r="A414" t="s">
        <v>71</v>
      </c>
      <c r="B414" t="s">
        <v>1305</v>
      </c>
      <c r="C414" t="s">
        <v>1307</v>
      </c>
      <c r="D414" t="s">
        <v>72</v>
      </c>
      <c r="E414" t="s">
        <v>461</v>
      </c>
      <c r="F414" t="s">
        <v>73</v>
      </c>
      <c r="G414" t="s">
        <v>74</v>
      </c>
      <c r="H414" t="s">
        <v>75</v>
      </c>
      <c r="I414" t="s">
        <v>76</v>
      </c>
      <c r="J414" t="s">
        <v>77</v>
      </c>
      <c r="K414">
        <v>150</v>
      </c>
      <c r="L414" t="s">
        <v>77</v>
      </c>
      <c r="M414" t="s">
        <v>78</v>
      </c>
      <c r="N414" t="s">
        <v>153</v>
      </c>
      <c r="O414" t="s">
        <v>1152</v>
      </c>
      <c r="P414" t="s">
        <v>1152</v>
      </c>
      <c r="Q414" t="s">
        <v>462</v>
      </c>
      <c r="R414" t="s">
        <v>79</v>
      </c>
      <c r="S414" t="s">
        <v>24</v>
      </c>
      <c r="T414" t="s">
        <v>463</v>
      </c>
      <c r="U414" t="s">
        <v>43</v>
      </c>
      <c r="V414" t="s">
        <v>80</v>
      </c>
      <c r="W414">
        <v>23700</v>
      </c>
      <c r="X414" t="s">
        <v>85</v>
      </c>
      <c r="Y414">
        <v>150</v>
      </c>
      <c r="Z414" t="s">
        <v>194</v>
      </c>
      <c r="AA414" t="s">
        <v>194</v>
      </c>
      <c r="AB414" t="s">
        <v>87</v>
      </c>
      <c r="AC414" t="s">
        <v>84</v>
      </c>
      <c r="AD414">
        <f>_xlfn.XLOOKUP(MIS[[#This Row],[TRADING SYMBOL]],[1]Sheet1!$D:$D,[1]Sheet1!$C:$C)</f>
        <v>7.6</v>
      </c>
      <c r="AE414">
        <f>MIS[[#This Row],[OrderAverageTradedPrice]]*MIS[[#This Row],[OrderQuantity]]</f>
        <v>1725</v>
      </c>
      <c r="AF414">
        <f>MIS[[#This Row],[LTP]]*MIS[[#This Row],[OrderQuantity]]</f>
        <v>1140</v>
      </c>
      <c r="AG414">
        <f>IF(MIS[[#This Row],[OrderSide]]="SELL",MIS[[#This Row],[VALUE]]-MIS[[#This Row],[LIVE_VALUE]],MIS[[#This Row],[LIVE_VALUE]]-MIS[[#This Row],[VALUE]])</f>
        <v>-585</v>
      </c>
      <c r="AH414" t="str" cm="1">
        <f t="array" ref="AH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" t="str">
        <f>MIS[[#This Row],[TRADING SYMBOL]]</f>
        <v>NIFTY2552223700PE</v>
      </c>
      <c r="AJ414" t="str">
        <f>IF(RIGHT(MIS[[#This Row],[Main/Hedge]],4)="MAIN","MAIN","HEDGE")</f>
        <v>HEDGE</v>
      </c>
      <c r="AK414" t="str" cm="1">
        <f t="array" ref="AK414">_xlfn._xlws.FILTER(Table4[Column1],ISNUMBER(SEARCH(Table4[Column1],MIS[[#This Row],[OrderUniqueIdentifier]])),"")</f>
        <v>VWAP</v>
      </c>
    </row>
    <row r="415" spans="1:37" x14ac:dyDescent="0.25">
      <c r="A415" t="s">
        <v>1357</v>
      </c>
      <c r="B415" t="s">
        <v>1366</v>
      </c>
      <c r="C415" t="s">
        <v>1367</v>
      </c>
      <c r="D415" t="s">
        <v>72</v>
      </c>
      <c r="E415" t="s">
        <v>456</v>
      </c>
      <c r="F415" t="s">
        <v>73</v>
      </c>
      <c r="G415" t="s">
        <v>74</v>
      </c>
      <c r="H415" t="s">
        <v>75</v>
      </c>
      <c r="I415" t="s">
        <v>76</v>
      </c>
      <c r="J415" t="s">
        <v>77</v>
      </c>
      <c r="K415">
        <v>150</v>
      </c>
      <c r="L415" t="s">
        <v>77</v>
      </c>
      <c r="M415" t="s">
        <v>78</v>
      </c>
      <c r="N415" t="s">
        <v>145</v>
      </c>
      <c r="O415" t="s">
        <v>1152</v>
      </c>
      <c r="P415" t="s">
        <v>1152</v>
      </c>
      <c r="Q415" t="s">
        <v>458</v>
      </c>
      <c r="R415" t="s">
        <v>79</v>
      </c>
      <c r="S415" t="s">
        <v>24</v>
      </c>
      <c r="T415" t="s">
        <v>459</v>
      </c>
      <c r="U415" t="s">
        <v>43</v>
      </c>
      <c r="V415" t="s">
        <v>80</v>
      </c>
      <c r="W415">
        <v>26300</v>
      </c>
      <c r="X415" t="s">
        <v>81</v>
      </c>
      <c r="Y415">
        <v>150</v>
      </c>
      <c r="Z415" t="s">
        <v>194</v>
      </c>
      <c r="AA415" t="s">
        <v>194</v>
      </c>
      <c r="AB415" t="s">
        <v>83</v>
      </c>
      <c r="AC415" t="s">
        <v>84</v>
      </c>
      <c r="AD415">
        <f>_xlfn.XLOOKUP(MIS[[#This Row],[TRADING SYMBOL]],[1]Sheet1!$D:$D,[1]Sheet1!$C:$C)</f>
        <v>3.7</v>
      </c>
      <c r="AE415">
        <f>MIS[[#This Row],[OrderAverageTradedPrice]]*MIS[[#This Row],[OrderQuantity]]</f>
        <v>532.5</v>
      </c>
      <c r="AF415">
        <f>MIS[[#This Row],[LTP]]*MIS[[#This Row],[OrderQuantity]]</f>
        <v>555</v>
      </c>
      <c r="AG415">
        <f>IF(MIS[[#This Row],[OrderSide]]="SELL",MIS[[#This Row],[VALUE]]-MIS[[#This Row],[LIVE_VALUE]],MIS[[#This Row],[LIVE_VALUE]]-MIS[[#This Row],[VALUE]])</f>
        <v>22.5</v>
      </c>
      <c r="AH415" t="str" cm="1">
        <f t="array" ref="AH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" t="str">
        <f>MIS[[#This Row],[TRADING SYMBOL]]</f>
        <v>NIFTY2552226300CE</v>
      </c>
      <c r="AJ415" t="str">
        <f>IF(RIGHT(MIS[[#This Row],[Main/Hedge]],4)="MAIN","MAIN","HEDGE")</f>
        <v>HEDGE</v>
      </c>
      <c r="AK415" t="str" cm="1">
        <f t="array" ref="AK415">_xlfn._xlws.FILTER(Table4[Column1],ISNUMBER(SEARCH(Table4[Column1],MIS[[#This Row],[OrderUniqueIdentifier]])),"")</f>
        <v>VWAP</v>
      </c>
    </row>
    <row r="416" spans="1:37" x14ac:dyDescent="0.25">
      <c r="A416" t="s">
        <v>1357</v>
      </c>
      <c r="B416" t="s">
        <v>1366</v>
      </c>
      <c r="C416" t="s">
        <v>1370</v>
      </c>
      <c r="D416" t="s">
        <v>72</v>
      </c>
      <c r="E416" t="s">
        <v>123</v>
      </c>
      <c r="F416" t="s">
        <v>98</v>
      </c>
      <c r="G416" t="s">
        <v>74</v>
      </c>
      <c r="H416" t="s">
        <v>93</v>
      </c>
      <c r="I416" t="s">
        <v>76</v>
      </c>
      <c r="J416" t="s">
        <v>545</v>
      </c>
      <c r="K416">
        <v>20</v>
      </c>
      <c r="L416" t="s">
        <v>77</v>
      </c>
      <c r="M416" t="s">
        <v>78</v>
      </c>
      <c r="N416" t="s">
        <v>545</v>
      </c>
      <c r="O416" t="s">
        <v>473</v>
      </c>
      <c r="P416" t="s">
        <v>1152</v>
      </c>
      <c r="Q416" t="s">
        <v>124</v>
      </c>
      <c r="R416" t="s">
        <v>79</v>
      </c>
      <c r="S416" t="s">
        <v>99</v>
      </c>
      <c r="T416" t="s">
        <v>125</v>
      </c>
      <c r="U416" t="s">
        <v>100</v>
      </c>
      <c r="V416" t="s">
        <v>80</v>
      </c>
      <c r="W416">
        <v>78500</v>
      </c>
      <c r="X416" t="s">
        <v>85</v>
      </c>
      <c r="Y416">
        <v>20</v>
      </c>
      <c r="Z416" t="s">
        <v>86</v>
      </c>
      <c r="AA416" t="s">
        <v>194</v>
      </c>
      <c r="AB416" t="s">
        <v>87</v>
      </c>
      <c r="AC416" t="s">
        <v>84</v>
      </c>
      <c r="AD416">
        <f>_xlfn.XLOOKUP(MIS[[#This Row],[TRADING SYMBOL]],[1]Sheet1!$D:$D,[1]Sheet1!$C:$C)</f>
        <v>11.6</v>
      </c>
      <c r="AE416">
        <f>MIS[[#This Row],[OrderAverageTradedPrice]]*MIS[[#This Row],[OrderQuantity]]</f>
        <v>406</v>
      </c>
      <c r="AF416">
        <f>MIS[[#This Row],[LTP]]*MIS[[#This Row],[OrderQuantity]]</f>
        <v>232</v>
      </c>
      <c r="AG416">
        <f>IF(MIS[[#This Row],[OrderSide]]="SELL",MIS[[#This Row],[VALUE]]-MIS[[#This Row],[LIVE_VALUE]],MIS[[#This Row],[LIVE_VALUE]]-MIS[[#This Row],[VALUE]])</f>
        <v>-174</v>
      </c>
      <c r="AH416" t="str" cm="1">
        <f t="array" ref="AH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" t="str">
        <f>MIS[[#This Row],[TRADING SYMBOL]]</f>
        <v>SENSEX2552078500PE</v>
      </c>
      <c r="AJ416" t="str">
        <f>IF(RIGHT(MIS[[#This Row],[Main/Hedge]],4)="MAIN","MAIN","HEDGE")</f>
        <v>HEDGE</v>
      </c>
      <c r="AK416" t="str" cm="1">
        <f t="array" ref="AK416">_xlfn._xlws.FILTER(Table4[Column1],ISNUMBER(SEARCH(Table4[Column1],MIS[[#This Row],[OrderUniqueIdentifier]])),"")</f>
        <v>XYT</v>
      </c>
    </row>
    <row r="417" spans="1:37" x14ac:dyDescent="0.25">
      <c r="A417" t="s">
        <v>179</v>
      </c>
      <c r="B417" t="s">
        <v>1456</v>
      </c>
      <c r="C417" t="s">
        <v>1459</v>
      </c>
      <c r="D417" t="s">
        <v>72</v>
      </c>
      <c r="E417" t="s">
        <v>465</v>
      </c>
      <c r="F417" t="s">
        <v>98</v>
      </c>
      <c r="G417" t="s">
        <v>74</v>
      </c>
      <c r="H417" t="s">
        <v>93</v>
      </c>
      <c r="I417" t="s">
        <v>76</v>
      </c>
      <c r="J417" t="s">
        <v>1460</v>
      </c>
      <c r="K417">
        <v>40</v>
      </c>
      <c r="L417" t="s">
        <v>77</v>
      </c>
      <c r="M417" t="s">
        <v>78</v>
      </c>
      <c r="N417" t="s">
        <v>1460</v>
      </c>
      <c r="O417" t="s">
        <v>1152</v>
      </c>
      <c r="P417" t="s">
        <v>1152</v>
      </c>
      <c r="Q417" t="s">
        <v>469</v>
      </c>
      <c r="R417" t="s">
        <v>79</v>
      </c>
      <c r="S417" t="s">
        <v>99</v>
      </c>
      <c r="T417" t="s">
        <v>470</v>
      </c>
      <c r="U417" t="s">
        <v>100</v>
      </c>
      <c r="V417" t="s">
        <v>80</v>
      </c>
      <c r="W417">
        <v>85900</v>
      </c>
      <c r="X417" t="s">
        <v>81</v>
      </c>
      <c r="Y417">
        <v>40</v>
      </c>
      <c r="Z417" t="s">
        <v>194</v>
      </c>
      <c r="AA417" t="s">
        <v>194</v>
      </c>
      <c r="AB417" t="s">
        <v>83</v>
      </c>
      <c r="AC417" t="s">
        <v>84</v>
      </c>
      <c r="AD417">
        <f>_xlfn.XLOOKUP(MIS[[#This Row],[TRADING SYMBOL]],[1]Sheet1!$D:$D,[1]Sheet1!$C:$C)</f>
        <v>6.35</v>
      </c>
      <c r="AE417">
        <f>MIS[[#This Row],[OrderAverageTradedPrice]]*MIS[[#This Row],[OrderQuantity]]</f>
        <v>282</v>
      </c>
      <c r="AF417">
        <f>MIS[[#This Row],[LTP]]*MIS[[#This Row],[OrderQuantity]]</f>
        <v>254</v>
      </c>
      <c r="AG417">
        <f>IF(MIS[[#This Row],[OrderSide]]="SELL",MIS[[#This Row],[VALUE]]-MIS[[#This Row],[LIVE_VALUE]],MIS[[#This Row],[LIVE_VALUE]]-MIS[[#This Row],[VALUE]])</f>
        <v>-28</v>
      </c>
      <c r="AH417" t="str" cm="1">
        <f t="array" ref="AH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" t="str">
        <f>MIS[[#This Row],[TRADING SYMBOL]]</f>
        <v>SENSEX2552085900CE</v>
      </c>
      <c r="AJ417" t="str">
        <f>IF(RIGHT(MIS[[#This Row],[Main/Hedge]],4)="MAIN","MAIN","HEDGE")</f>
        <v>HEDGE</v>
      </c>
      <c r="AK417" t="str" cm="1">
        <f t="array" ref="AK417">_xlfn._xlws.FILTER(Table4[Column1],ISNUMBER(SEARCH(Table4[Column1],MIS[[#This Row],[OrderUniqueIdentifier]])),"")</f>
        <v>XYT</v>
      </c>
    </row>
    <row r="418" spans="1:37" x14ac:dyDescent="0.25">
      <c r="A418" t="s">
        <v>179</v>
      </c>
      <c r="B418" t="s">
        <v>1456</v>
      </c>
      <c r="C418" t="s">
        <v>1461</v>
      </c>
      <c r="D418" t="s">
        <v>72</v>
      </c>
      <c r="E418" t="s">
        <v>123</v>
      </c>
      <c r="F418" t="s">
        <v>98</v>
      </c>
      <c r="G418" t="s">
        <v>74</v>
      </c>
      <c r="H418" t="s">
        <v>93</v>
      </c>
      <c r="I418" t="s">
        <v>76</v>
      </c>
      <c r="J418" t="s">
        <v>1462</v>
      </c>
      <c r="K418">
        <v>40</v>
      </c>
      <c r="L418" t="s">
        <v>77</v>
      </c>
      <c r="M418" t="s">
        <v>78</v>
      </c>
      <c r="N418" t="s">
        <v>1462</v>
      </c>
      <c r="O418" t="s">
        <v>1152</v>
      </c>
      <c r="P418" t="s">
        <v>1152</v>
      </c>
      <c r="Q418" t="s">
        <v>124</v>
      </c>
      <c r="R418" t="s">
        <v>79</v>
      </c>
      <c r="S418" t="s">
        <v>99</v>
      </c>
      <c r="T418" t="s">
        <v>125</v>
      </c>
      <c r="U418" t="s">
        <v>100</v>
      </c>
      <c r="V418" t="s">
        <v>80</v>
      </c>
      <c r="W418">
        <v>78500</v>
      </c>
      <c r="X418" t="s">
        <v>85</v>
      </c>
      <c r="Y418">
        <v>40</v>
      </c>
      <c r="Z418" t="s">
        <v>194</v>
      </c>
      <c r="AA418" t="s">
        <v>194</v>
      </c>
      <c r="AB418" t="s">
        <v>87</v>
      </c>
      <c r="AC418" t="s">
        <v>84</v>
      </c>
      <c r="AD418">
        <f>_xlfn.XLOOKUP(MIS[[#This Row],[TRADING SYMBOL]],[1]Sheet1!$D:$D,[1]Sheet1!$C:$C)</f>
        <v>11.6</v>
      </c>
      <c r="AE418">
        <f>MIS[[#This Row],[OrderAverageTradedPrice]]*MIS[[#This Row],[OrderQuantity]]</f>
        <v>802</v>
      </c>
      <c r="AF418">
        <f>MIS[[#This Row],[LTP]]*MIS[[#This Row],[OrderQuantity]]</f>
        <v>464</v>
      </c>
      <c r="AG418">
        <f>IF(MIS[[#This Row],[OrderSide]]="SELL",MIS[[#This Row],[VALUE]]-MIS[[#This Row],[LIVE_VALUE]],MIS[[#This Row],[LIVE_VALUE]]-MIS[[#This Row],[VALUE]])</f>
        <v>-338</v>
      </c>
      <c r="AH418" t="str" cm="1">
        <f t="array" ref="AH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" t="str">
        <f>MIS[[#This Row],[TRADING SYMBOL]]</f>
        <v>SENSEX2552078500PE</v>
      </c>
      <c r="AJ418" t="str">
        <f>IF(RIGHT(MIS[[#This Row],[Main/Hedge]],4)="MAIN","MAIN","HEDGE")</f>
        <v>HEDGE</v>
      </c>
      <c r="AK418" t="str" cm="1">
        <f t="array" ref="AK418">_xlfn._xlws.FILTER(Table4[Column1],ISNUMBER(SEARCH(Table4[Column1],MIS[[#This Row],[OrderUniqueIdentifier]])),"")</f>
        <v>XYT</v>
      </c>
    </row>
    <row r="419" spans="1:37" x14ac:dyDescent="0.25">
      <c r="A419" t="s">
        <v>179</v>
      </c>
      <c r="B419" t="s">
        <v>1478</v>
      </c>
      <c r="C419" t="s">
        <v>1482</v>
      </c>
      <c r="D419" t="s">
        <v>72</v>
      </c>
      <c r="E419" t="s">
        <v>465</v>
      </c>
      <c r="F419" t="s">
        <v>98</v>
      </c>
      <c r="G419" t="s">
        <v>74</v>
      </c>
      <c r="H419" t="s">
        <v>93</v>
      </c>
      <c r="I419" t="s">
        <v>76</v>
      </c>
      <c r="J419" t="s">
        <v>586</v>
      </c>
      <c r="K419">
        <v>20</v>
      </c>
      <c r="L419" t="s">
        <v>77</v>
      </c>
      <c r="M419" t="s">
        <v>78</v>
      </c>
      <c r="N419" t="s">
        <v>586</v>
      </c>
      <c r="O419" t="s">
        <v>1152</v>
      </c>
      <c r="P419" t="s">
        <v>1152</v>
      </c>
      <c r="Q419" t="s">
        <v>469</v>
      </c>
      <c r="R419" t="s">
        <v>79</v>
      </c>
      <c r="S419" t="s">
        <v>99</v>
      </c>
      <c r="T419" t="s">
        <v>470</v>
      </c>
      <c r="U419" t="s">
        <v>100</v>
      </c>
      <c r="V419" t="s">
        <v>80</v>
      </c>
      <c r="W419">
        <v>85900</v>
      </c>
      <c r="X419" t="s">
        <v>81</v>
      </c>
      <c r="Y419">
        <v>20</v>
      </c>
      <c r="Z419" t="s">
        <v>194</v>
      </c>
      <c r="AA419" t="s">
        <v>194</v>
      </c>
      <c r="AB419" t="s">
        <v>83</v>
      </c>
      <c r="AC419" t="s">
        <v>84</v>
      </c>
      <c r="AD419">
        <f>_xlfn.XLOOKUP(MIS[[#This Row],[TRADING SYMBOL]],[1]Sheet1!$D:$D,[1]Sheet1!$C:$C)</f>
        <v>6.35</v>
      </c>
      <c r="AE419">
        <f>MIS[[#This Row],[OrderAverageTradedPrice]]*MIS[[#This Row],[OrderQuantity]]</f>
        <v>143</v>
      </c>
      <c r="AF419">
        <f>MIS[[#This Row],[LTP]]*MIS[[#This Row],[OrderQuantity]]</f>
        <v>127</v>
      </c>
      <c r="AG419">
        <f>IF(MIS[[#This Row],[OrderSide]]="SELL",MIS[[#This Row],[VALUE]]-MIS[[#This Row],[LIVE_VALUE]],MIS[[#This Row],[LIVE_VALUE]]-MIS[[#This Row],[VALUE]])</f>
        <v>-16</v>
      </c>
      <c r="AH419" t="str" cm="1">
        <f t="array" ref="AH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" t="str">
        <f>MIS[[#This Row],[TRADING SYMBOL]]</f>
        <v>SENSEX2552085900CE</v>
      </c>
      <c r="AJ419" t="str">
        <f>IF(RIGHT(MIS[[#This Row],[Main/Hedge]],4)="MAIN","MAIN","HEDGE")</f>
        <v>HEDGE</v>
      </c>
      <c r="AK419" t="str" cm="1">
        <f t="array" ref="AK419">_xlfn._xlws.FILTER(Table4[Column1],ISNUMBER(SEARCH(Table4[Column1],MIS[[#This Row],[OrderUniqueIdentifier]])),"")</f>
        <v>XYT</v>
      </c>
    </row>
    <row r="420" spans="1:37" x14ac:dyDescent="0.25">
      <c r="A420" t="s">
        <v>179</v>
      </c>
      <c r="B420" t="s">
        <v>1478</v>
      </c>
      <c r="C420" t="s">
        <v>1483</v>
      </c>
      <c r="D420" t="s">
        <v>72</v>
      </c>
      <c r="E420" t="s">
        <v>123</v>
      </c>
      <c r="F420" t="s">
        <v>98</v>
      </c>
      <c r="G420" t="s">
        <v>74</v>
      </c>
      <c r="H420" t="s">
        <v>93</v>
      </c>
      <c r="I420" t="s">
        <v>76</v>
      </c>
      <c r="J420" t="s">
        <v>1462</v>
      </c>
      <c r="K420">
        <v>20</v>
      </c>
      <c r="L420" t="s">
        <v>77</v>
      </c>
      <c r="M420" t="s">
        <v>78</v>
      </c>
      <c r="N420" t="s">
        <v>1462</v>
      </c>
      <c r="O420" t="s">
        <v>1152</v>
      </c>
      <c r="P420" t="s">
        <v>1152</v>
      </c>
      <c r="Q420" t="s">
        <v>124</v>
      </c>
      <c r="R420" t="s">
        <v>79</v>
      </c>
      <c r="S420" t="s">
        <v>99</v>
      </c>
      <c r="T420" t="s">
        <v>125</v>
      </c>
      <c r="U420" t="s">
        <v>100</v>
      </c>
      <c r="V420" t="s">
        <v>80</v>
      </c>
      <c r="W420">
        <v>78500</v>
      </c>
      <c r="X420" t="s">
        <v>85</v>
      </c>
      <c r="Y420">
        <v>20</v>
      </c>
      <c r="Z420" t="s">
        <v>194</v>
      </c>
      <c r="AA420" t="s">
        <v>194</v>
      </c>
      <c r="AB420" t="s">
        <v>87</v>
      </c>
      <c r="AC420" t="s">
        <v>84</v>
      </c>
      <c r="AD420">
        <f>_xlfn.XLOOKUP(MIS[[#This Row],[TRADING SYMBOL]],[1]Sheet1!$D:$D,[1]Sheet1!$C:$C)</f>
        <v>11.6</v>
      </c>
      <c r="AE420">
        <f>MIS[[#This Row],[OrderAverageTradedPrice]]*MIS[[#This Row],[OrderQuantity]]</f>
        <v>401</v>
      </c>
      <c r="AF420">
        <f>MIS[[#This Row],[LTP]]*MIS[[#This Row],[OrderQuantity]]</f>
        <v>232</v>
      </c>
      <c r="AG420">
        <f>IF(MIS[[#This Row],[OrderSide]]="SELL",MIS[[#This Row],[VALUE]]-MIS[[#This Row],[LIVE_VALUE]],MIS[[#This Row],[LIVE_VALUE]]-MIS[[#This Row],[VALUE]])</f>
        <v>-169</v>
      </c>
      <c r="AH420" t="str" cm="1">
        <f t="array" ref="AH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" t="str">
        <f>MIS[[#This Row],[TRADING SYMBOL]]</f>
        <v>SENSEX2552078500PE</v>
      </c>
      <c r="AJ420" t="str">
        <f>IF(RIGHT(MIS[[#This Row],[Main/Hedge]],4)="MAIN","MAIN","HEDGE")</f>
        <v>HEDGE</v>
      </c>
      <c r="AK420" t="str" cm="1">
        <f t="array" ref="AK420">_xlfn._xlws.FILTER(Table4[Column1],ISNUMBER(SEARCH(Table4[Column1],MIS[[#This Row],[OrderUniqueIdentifier]])),"")</f>
        <v>XYT</v>
      </c>
    </row>
    <row r="421" spans="1:37" x14ac:dyDescent="0.25">
      <c r="A421" t="s">
        <v>179</v>
      </c>
      <c r="B421" t="s">
        <v>1488</v>
      </c>
      <c r="C421" t="s">
        <v>1489</v>
      </c>
      <c r="D421" t="s">
        <v>72</v>
      </c>
      <c r="E421" t="s">
        <v>456</v>
      </c>
      <c r="F421" t="s">
        <v>73</v>
      </c>
      <c r="G421" t="s">
        <v>74</v>
      </c>
      <c r="H421" t="s">
        <v>75</v>
      </c>
      <c r="I421" t="s">
        <v>76</v>
      </c>
      <c r="J421" t="s">
        <v>77</v>
      </c>
      <c r="K421">
        <v>75</v>
      </c>
      <c r="L421" t="s">
        <v>77</v>
      </c>
      <c r="M421" t="s">
        <v>78</v>
      </c>
      <c r="N421" t="s">
        <v>188</v>
      </c>
      <c r="O421" t="s">
        <v>1152</v>
      </c>
      <c r="P421" t="s">
        <v>1152</v>
      </c>
      <c r="Q421" t="s">
        <v>458</v>
      </c>
      <c r="R421" t="s">
        <v>79</v>
      </c>
      <c r="S421" t="s">
        <v>24</v>
      </c>
      <c r="T421" t="s">
        <v>459</v>
      </c>
      <c r="U421" t="s">
        <v>43</v>
      </c>
      <c r="V421" t="s">
        <v>80</v>
      </c>
      <c r="W421">
        <v>26300</v>
      </c>
      <c r="X421" t="s">
        <v>81</v>
      </c>
      <c r="Y421">
        <v>75</v>
      </c>
      <c r="Z421" t="s">
        <v>194</v>
      </c>
      <c r="AA421" t="s">
        <v>194</v>
      </c>
      <c r="AB421" t="s">
        <v>83</v>
      </c>
      <c r="AC421" t="s">
        <v>84</v>
      </c>
      <c r="AD421">
        <f>_xlfn.XLOOKUP(MIS[[#This Row],[TRADING SYMBOL]],[1]Sheet1!$D:$D,[1]Sheet1!$C:$C)</f>
        <v>3.7</v>
      </c>
      <c r="AE421">
        <f>MIS[[#This Row],[OrderAverageTradedPrice]]*MIS[[#This Row],[OrderQuantity]]</f>
        <v>262.5</v>
      </c>
      <c r="AF421">
        <f>MIS[[#This Row],[LTP]]*MIS[[#This Row],[OrderQuantity]]</f>
        <v>277.5</v>
      </c>
      <c r="AG421">
        <f>IF(MIS[[#This Row],[OrderSide]]="SELL",MIS[[#This Row],[VALUE]]-MIS[[#This Row],[LIVE_VALUE]],MIS[[#This Row],[LIVE_VALUE]]-MIS[[#This Row],[VALUE]])</f>
        <v>15</v>
      </c>
      <c r="AH421" t="str" cm="1">
        <f t="array" ref="AH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" t="str">
        <f>MIS[[#This Row],[TRADING SYMBOL]]</f>
        <v>NIFTY2552226300CE</v>
      </c>
      <c r="AJ421" t="str">
        <f>IF(RIGHT(MIS[[#This Row],[Main/Hedge]],4)="MAIN","MAIN","HEDGE")</f>
        <v>HEDGE</v>
      </c>
      <c r="AK421" t="str" cm="1">
        <f t="array" ref="AK421">_xlfn._xlws.FILTER(Table4[Column1],ISNUMBER(SEARCH(Table4[Column1],MIS[[#This Row],[OrderUniqueIdentifier]])),"")</f>
        <v>VWAP</v>
      </c>
    </row>
    <row r="422" spans="1:37" x14ac:dyDescent="0.25">
      <c r="A422" t="s">
        <v>179</v>
      </c>
      <c r="B422" t="s">
        <v>1488</v>
      </c>
      <c r="C422" t="s">
        <v>1490</v>
      </c>
      <c r="D422" t="s">
        <v>72</v>
      </c>
      <c r="E422" t="s">
        <v>461</v>
      </c>
      <c r="F422" t="s">
        <v>73</v>
      </c>
      <c r="G422" t="s">
        <v>74</v>
      </c>
      <c r="H422" t="s">
        <v>75</v>
      </c>
      <c r="I422" t="s">
        <v>76</v>
      </c>
      <c r="J422" t="s">
        <v>77</v>
      </c>
      <c r="K422">
        <v>75</v>
      </c>
      <c r="L422" t="s">
        <v>77</v>
      </c>
      <c r="M422" t="s">
        <v>78</v>
      </c>
      <c r="N422" t="s">
        <v>518</v>
      </c>
      <c r="O422" t="s">
        <v>1152</v>
      </c>
      <c r="P422" t="s">
        <v>1152</v>
      </c>
      <c r="Q422" t="s">
        <v>462</v>
      </c>
      <c r="R422" t="s">
        <v>79</v>
      </c>
      <c r="S422" t="s">
        <v>24</v>
      </c>
      <c r="T422" t="s">
        <v>463</v>
      </c>
      <c r="U422" t="s">
        <v>43</v>
      </c>
      <c r="V422" t="s">
        <v>80</v>
      </c>
      <c r="W422">
        <v>23700</v>
      </c>
      <c r="X422" t="s">
        <v>85</v>
      </c>
      <c r="Y422">
        <v>75</v>
      </c>
      <c r="Z422" t="s">
        <v>194</v>
      </c>
      <c r="AA422" t="s">
        <v>194</v>
      </c>
      <c r="AB422" t="s">
        <v>87</v>
      </c>
      <c r="AC422" t="s">
        <v>84</v>
      </c>
      <c r="AD422">
        <f>_xlfn.XLOOKUP(MIS[[#This Row],[TRADING SYMBOL]],[1]Sheet1!$D:$D,[1]Sheet1!$C:$C)</f>
        <v>7.6</v>
      </c>
      <c r="AE422">
        <f>MIS[[#This Row],[OrderAverageTradedPrice]]*MIS[[#This Row],[OrderQuantity]]</f>
        <v>858.75</v>
      </c>
      <c r="AF422">
        <f>MIS[[#This Row],[LTP]]*MIS[[#This Row],[OrderQuantity]]</f>
        <v>570</v>
      </c>
      <c r="AG422">
        <f>IF(MIS[[#This Row],[OrderSide]]="SELL",MIS[[#This Row],[VALUE]]-MIS[[#This Row],[LIVE_VALUE]],MIS[[#This Row],[LIVE_VALUE]]-MIS[[#This Row],[VALUE]])</f>
        <v>-288.75</v>
      </c>
      <c r="AH422" t="str" cm="1">
        <f t="array" ref="AH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" t="str">
        <f>MIS[[#This Row],[TRADING SYMBOL]]</f>
        <v>NIFTY2552223700PE</v>
      </c>
      <c r="AJ422" t="str">
        <f>IF(RIGHT(MIS[[#This Row],[Main/Hedge]],4)="MAIN","MAIN","HEDGE")</f>
        <v>HEDGE</v>
      </c>
      <c r="AK422" t="str" cm="1">
        <f t="array" ref="AK422">_xlfn._xlws.FILTER(Table4[Column1],ISNUMBER(SEARCH(Table4[Column1],MIS[[#This Row],[OrderUniqueIdentifier]])),"")</f>
        <v>VWAP</v>
      </c>
    </row>
    <row r="423" spans="1:37" x14ac:dyDescent="0.25">
      <c r="A423" t="s">
        <v>179</v>
      </c>
      <c r="B423" t="s">
        <v>1488</v>
      </c>
      <c r="C423" t="s">
        <v>1491</v>
      </c>
      <c r="D423" t="s">
        <v>72</v>
      </c>
      <c r="E423" t="s">
        <v>465</v>
      </c>
      <c r="F423" t="s">
        <v>98</v>
      </c>
      <c r="G423" t="s">
        <v>74</v>
      </c>
      <c r="H423" t="s">
        <v>93</v>
      </c>
      <c r="I423" t="s">
        <v>76</v>
      </c>
      <c r="J423" t="s">
        <v>1460</v>
      </c>
      <c r="K423">
        <v>20</v>
      </c>
      <c r="L423" t="s">
        <v>77</v>
      </c>
      <c r="M423" t="s">
        <v>78</v>
      </c>
      <c r="N423" t="s">
        <v>1460</v>
      </c>
      <c r="O423" t="s">
        <v>473</v>
      </c>
      <c r="P423" t="s">
        <v>1152</v>
      </c>
      <c r="Q423" t="s">
        <v>469</v>
      </c>
      <c r="R423" t="s">
        <v>79</v>
      </c>
      <c r="S423" t="s">
        <v>99</v>
      </c>
      <c r="T423" t="s">
        <v>470</v>
      </c>
      <c r="U423" t="s">
        <v>100</v>
      </c>
      <c r="V423" t="s">
        <v>80</v>
      </c>
      <c r="W423">
        <v>85900</v>
      </c>
      <c r="X423" t="s">
        <v>81</v>
      </c>
      <c r="Y423">
        <v>20</v>
      </c>
      <c r="Z423" t="s">
        <v>86</v>
      </c>
      <c r="AA423" t="s">
        <v>194</v>
      </c>
      <c r="AB423" t="s">
        <v>83</v>
      </c>
      <c r="AC423" t="s">
        <v>84</v>
      </c>
      <c r="AD423">
        <f>_xlfn.XLOOKUP(MIS[[#This Row],[TRADING SYMBOL]],[1]Sheet1!$D:$D,[1]Sheet1!$C:$C)</f>
        <v>6.35</v>
      </c>
      <c r="AE423">
        <f>MIS[[#This Row],[OrderAverageTradedPrice]]*MIS[[#This Row],[OrderQuantity]]</f>
        <v>141</v>
      </c>
      <c r="AF423">
        <f>MIS[[#This Row],[LTP]]*MIS[[#This Row],[OrderQuantity]]</f>
        <v>127</v>
      </c>
      <c r="AG423">
        <f>IF(MIS[[#This Row],[OrderSide]]="SELL",MIS[[#This Row],[VALUE]]-MIS[[#This Row],[LIVE_VALUE]],MIS[[#This Row],[LIVE_VALUE]]-MIS[[#This Row],[VALUE]])</f>
        <v>-14</v>
      </c>
      <c r="AH423" t="str" cm="1">
        <f t="array" ref="AH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" t="str">
        <f>MIS[[#This Row],[TRADING SYMBOL]]</f>
        <v>SENSEX2552085900CE</v>
      </c>
      <c r="AJ423" t="str">
        <f>IF(RIGHT(MIS[[#This Row],[Main/Hedge]],4)="MAIN","MAIN","HEDGE")</f>
        <v>HEDGE</v>
      </c>
      <c r="AK423" t="str" cm="1">
        <f t="array" ref="AK423">_xlfn._xlws.FILTER(Table4[Column1],ISNUMBER(SEARCH(Table4[Column1],MIS[[#This Row],[OrderUniqueIdentifier]])),"")</f>
        <v>XYT</v>
      </c>
    </row>
    <row r="424" spans="1:37" x14ac:dyDescent="0.25">
      <c r="A424" t="s">
        <v>179</v>
      </c>
      <c r="B424" t="s">
        <v>1488</v>
      </c>
      <c r="C424" t="s">
        <v>1492</v>
      </c>
      <c r="D424" t="s">
        <v>72</v>
      </c>
      <c r="E424" t="s">
        <v>123</v>
      </c>
      <c r="F424" t="s">
        <v>98</v>
      </c>
      <c r="G424" t="s">
        <v>74</v>
      </c>
      <c r="H424" t="s">
        <v>93</v>
      </c>
      <c r="I424" t="s">
        <v>76</v>
      </c>
      <c r="J424" t="s">
        <v>1493</v>
      </c>
      <c r="K424">
        <v>20</v>
      </c>
      <c r="L424" t="s">
        <v>77</v>
      </c>
      <c r="M424" t="s">
        <v>78</v>
      </c>
      <c r="N424" t="s">
        <v>1493</v>
      </c>
      <c r="O424" t="s">
        <v>1152</v>
      </c>
      <c r="P424" t="s">
        <v>1152</v>
      </c>
      <c r="Q424" t="s">
        <v>124</v>
      </c>
      <c r="R424" t="s">
        <v>79</v>
      </c>
      <c r="S424" t="s">
        <v>99</v>
      </c>
      <c r="T424" t="s">
        <v>125</v>
      </c>
      <c r="U424" t="s">
        <v>100</v>
      </c>
      <c r="V424" t="s">
        <v>80</v>
      </c>
      <c r="W424">
        <v>78500</v>
      </c>
      <c r="X424" t="s">
        <v>85</v>
      </c>
      <c r="Y424">
        <v>20</v>
      </c>
      <c r="Z424" t="s">
        <v>194</v>
      </c>
      <c r="AA424" t="s">
        <v>194</v>
      </c>
      <c r="AB424" t="s">
        <v>87</v>
      </c>
      <c r="AC424" t="s">
        <v>84</v>
      </c>
      <c r="AD424">
        <f>_xlfn.XLOOKUP(MIS[[#This Row],[TRADING SYMBOL]],[1]Sheet1!$D:$D,[1]Sheet1!$C:$C)</f>
        <v>11.6</v>
      </c>
      <c r="AE424">
        <f>MIS[[#This Row],[OrderAverageTradedPrice]]*MIS[[#This Row],[OrderQuantity]]</f>
        <v>402</v>
      </c>
      <c r="AF424">
        <f>MIS[[#This Row],[LTP]]*MIS[[#This Row],[OrderQuantity]]</f>
        <v>232</v>
      </c>
      <c r="AG424">
        <f>IF(MIS[[#This Row],[OrderSide]]="SELL",MIS[[#This Row],[VALUE]]-MIS[[#This Row],[LIVE_VALUE]],MIS[[#This Row],[LIVE_VALUE]]-MIS[[#This Row],[VALUE]])</f>
        <v>-170</v>
      </c>
      <c r="AH424" t="str" cm="1">
        <f t="array" ref="AH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" t="str">
        <f>MIS[[#This Row],[TRADING SYMBOL]]</f>
        <v>SENSEX2552078500PE</v>
      </c>
      <c r="AJ424" t="str">
        <f>IF(RIGHT(MIS[[#This Row],[Main/Hedge]],4)="MAIN","MAIN","HEDGE")</f>
        <v>HEDGE</v>
      </c>
      <c r="AK424" t="str" cm="1">
        <f t="array" ref="AK424">_xlfn._xlws.FILTER(Table4[Column1],ISNUMBER(SEARCH(Table4[Column1],MIS[[#This Row],[OrderUniqueIdentifier]])),"")</f>
        <v>XYT</v>
      </c>
    </row>
    <row r="425" spans="1:37" x14ac:dyDescent="0.25">
      <c r="A425" t="s">
        <v>179</v>
      </c>
      <c r="B425" t="s">
        <v>1497</v>
      </c>
      <c r="C425" t="s">
        <v>1500</v>
      </c>
      <c r="D425" t="s">
        <v>72</v>
      </c>
      <c r="E425" t="s">
        <v>465</v>
      </c>
      <c r="F425" t="s">
        <v>98</v>
      </c>
      <c r="G425" t="s">
        <v>74</v>
      </c>
      <c r="H425" t="s">
        <v>93</v>
      </c>
      <c r="I425" t="s">
        <v>76</v>
      </c>
      <c r="J425" t="s">
        <v>497</v>
      </c>
      <c r="K425">
        <v>40</v>
      </c>
      <c r="L425" t="s">
        <v>77</v>
      </c>
      <c r="M425" t="s">
        <v>78</v>
      </c>
      <c r="N425" t="s">
        <v>497</v>
      </c>
      <c r="O425" t="s">
        <v>1152</v>
      </c>
      <c r="P425" t="s">
        <v>1152</v>
      </c>
      <c r="Q425" t="s">
        <v>469</v>
      </c>
      <c r="R425" t="s">
        <v>79</v>
      </c>
      <c r="S425" t="s">
        <v>99</v>
      </c>
      <c r="T425" t="s">
        <v>470</v>
      </c>
      <c r="U425" t="s">
        <v>100</v>
      </c>
      <c r="V425" t="s">
        <v>80</v>
      </c>
      <c r="W425">
        <v>85900</v>
      </c>
      <c r="X425" t="s">
        <v>81</v>
      </c>
      <c r="Y425">
        <v>40</v>
      </c>
      <c r="Z425" t="s">
        <v>194</v>
      </c>
      <c r="AA425" t="s">
        <v>194</v>
      </c>
      <c r="AB425" t="s">
        <v>83</v>
      </c>
      <c r="AC425" t="s">
        <v>84</v>
      </c>
      <c r="AD425">
        <f>_xlfn.XLOOKUP(MIS[[#This Row],[TRADING SYMBOL]],[1]Sheet1!$D:$D,[1]Sheet1!$C:$C)</f>
        <v>6.35</v>
      </c>
      <c r="AE425">
        <f>MIS[[#This Row],[OrderAverageTradedPrice]]*MIS[[#This Row],[OrderQuantity]]</f>
        <v>284</v>
      </c>
      <c r="AF425">
        <f>MIS[[#This Row],[LTP]]*MIS[[#This Row],[OrderQuantity]]</f>
        <v>254</v>
      </c>
      <c r="AG425">
        <f>IF(MIS[[#This Row],[OrderSide]]="SELL",MIS[[#This Row],[VALUE]]-MIS[[#This Row],[LIVE_VALUE]],MIS[[#This Row],[LIVE_VALUE]]-MIS[[#This Row],[VALUE]])</f>
        <v>-30</v>
      </c>
      <c r="AH425" t="str" cm="1">
        <f t="array" ref="AH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" t="str">
        <f>MIS[[#This Row],[TRADING SYMBOL]]</f>
        <v>SENSEX2552085900CE</v>
      </c>
      <c r="AJ425" t="str">
        <f>IF(RIGHT(MIS[[#This Row],[Main/Hedge]],4)="MAIN","MAIN","HEDGE")</f>
        <v>HEDGE</v>
      </c>
      <c r="AK425" t="str" cm="1">
        <f t="array" ref="AK425">_xlfn._xlws.FILTER(Table4[Column1],ISNUMBER(SEARCH(Table4[Column1],MIS[[#This Row],[OrderUniqueIdentifier]])),"")</f>
        <v>XYT</v>
      </c>
    </row>
    <row r="426" spans="1:37" x14ac:dyDescent="0.25">
      <c r="A426" t="s">
        <v>179</v>
      </c>
      <c r="B426" t="s">
        <v>229</v>
      </c>
      <c r="C426" t="s">
        <v>1526</v>
      </c>
      <c r="D426" t="s">
        <v>72</v>
      </c>
      <c r="E426" t="s">
        <v>465</v>
      </c>
      <c r="F426" t="s">
        <v>98</v>
      </c>
      <c r="G426" t="s">
        <v>74</v>
      </c>
      <c r="H426" t="s">
        <v>93</v>
      </c>
      <c r="I426" t="s">
        <v>76</v>
      </c>
      <c r="J426" t="s">
        <v>1460</v>
      </c>
      <c r="K426">
        <v>80</v>
      </c>
      <c r="L426" t="s">
        <v>77</v>
      </c>
      <c r="M426" t="s">
        <v>78</v>
      </c>
      <c r="N426" t="s">
        <v>1460</v>
      </c>
      <c r="O426" t="s">
        <v>1152</v>
      </c>
      <c r="P426" t="s">
        <v>1152</v>
      </c>
      <c r="Q426" t="s">
        <v>469</v>
      </c>
      <c r="R426" t="s">
        <v>79</v>
      </c>
      <c r="S426" t="s">
        <v>99</v>
      </c>
      <c r="T426" t="s">
        <v>470</v>
      </c>
      <c r="U426" t="s">
        <v>100</v>
      </c>
      <c r="V426" t="s">
        <v>80</v>
      </c>
      <c r="W426">
        <v>85900</v>
      </c>
      <c r="X426" t="s">
        <v>81</v>
      </c>
      <c r="Y426">
        <v>80</v>
      </c>
      <c r="Z426" t="s">
        <v>194</v>
      </c>
      <c r="AA426" t="s">
        <v>194</v>
      </c>
      <c r="AB426" t="s">
        <v>83</v>
      </c>
      <c r="AC426" t="s">
        <v>84</v>
      </c>
      <c r="AD426">
        <f>_xlfn.XLOOKUP(MIS[[#This Row],[TRADING SYMBOL]],[1]Sheet1!$D:$D,[1]Sheet1!$C:$C)</f>
        <v>6.35</v>
      </c>
      <c r="AE426">
        <f>MIS[[#This Row],[OrderAverageTradedPrice]]*MIS[[#This Row],[OrderQuantity]]</f>
        <v>564</v>
      </c>
      <c r="AF426">
        <f>MIS[[#This Row],[LTP]]*MIS[[#This Row],[OrderQuantity]]</f>
        <v>508</v>
      </c>
      <c r="AG426">
        <f>IF(MIS[[#This Row],[OrderSide]]="SELL",MIS[[#This Row],[VALUE]]-MIS[[#This Row],[LIVE_VALUE]],MIS[[#This Row],[LIVE_VALUE]]-MIS[[#This Row],[VALUE]])</f>
        <v>-56</v>
      </c>
      <c r="AH426" t="str" cm="1">
        <f t="array" ref="AH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" t="str">
        <f>MIS[[#This Row],[TRADING SYMBOL]]</f>
        <v>SENSEX2552085900CE</v>
      </c>
      <c r="AJ426" t="str">
        <f>IF(RIGHT(MIS[[#This Row],[Main/Hedge]],4)="MAIN","MAIN","HEDGE")</f>
        <v>HEDGE</v>
      </c>
      <c r="AK426" t="str" cm="1">
        <f t="array" ref="AK426">_xlfn._xlws.FILTER(Table4[Column1],ISNUMBER(SEARCH(Table4[Column1],MIS[[#This Row],[OrderUniqueIdentifier]])),"")</f>
        <v>XYT</v>
      </c>
    </row>
    <row r="427" spans="1:37" x14ac:dyDescent="0.25">
      <c r="A427" t="s">
        <v>179</v>
      </c>
      <c r="B427" t="s">
        <v>229</v>
      </c>
      <c r="C427" t="s">
        <v>1527</v>
      </c>
      <c r="D427" t="s">
        <v>72</v>
      </c>
      <c r="E427" t="s">
        <v>123</v>
      </c>
      <c r="F427" t="s">
        <v>98</v>
      </c>
      <c r="G427" t="s">
        <v>74</v>
      </c>
      <c r="H427" t="s">
        <v>93</v>
      </c>
      <c r="I427" t="s">
        <v>76</v>
      </c>
      <c r="J427" t="s">
        <v>1462</v>
      </c>
      <c r="K427">
        <v>80</v>
      </c>
      <c r="L427" t="s">
        <v>77</v>
      </c>
      <c r="M427" t="s">
        <v>78</v>
      </c>
      <c r="N427" t="s">
        <v>1462</v>
      </c>
      <c r="O427" t="s">
        <v>1152</v>
      </c>
      <c r="P427" t="s">
        <v>1152</v>
      </c>
      <c r="Q427" t="s">
        <v>124</v>
      </c>
      <c r="R427" t="s">
        <v>79</v>
      </c>
      <c r="S427" t="s">
        <v>99</v>
      </c>
      <c r="T427" t="s">
        <v>125</v>
      </c>
      <c r="U427" t="s">
        <v>100</v>
      </c>
      <c r="V427" t="s">
        <v>80</v>
      </c>
      <c r="W427">
        <v>78500</v>
      </c>
      <c r="X427" t="s">
        <v>85</v>
      </c>
      <c r="Y427">
        <v>80</v>
      </c>
      <c r="Z427" t="s">
        <v>194</v>
      </c>
      <c r="AA427" t="s">
        <v>194</v>
      </c>
      <c r="AB427" t="s">
        <v>87</v>
      </c>
      <c r="AC427" t="s">
        <v>84</v>
      </c>
      <c r="AD427">
        <f>_xlfn.XLOOKUP(MIS[[#This Row],[TRADING SYMBOL]],[1]Sheet1!$D:$D,[1]Sheet1!$C:$C)</f>
        <v>11.6</v>
      </c>
      <c r="AE427">
        <f>MIS[[#This Row],[OrderAverageTradedPrice]]*MIS[[#This Row],[OrderQuantity]]</f>
        <v>1604</v>
      </c>
      <c r="AF427">
        <f>MIS[[#This Row],[LTP]]*MIS[[#This Row],[OrderQuantity]]</f>
        <v>928</v>
      </c>
      <c r="AG427">
        <f>IF(MIS[[#This Row],[OrderSide]]="SELL",MIS[[#This Row],[VALUE]]-MIS[[#This Row],[LIVE_VALUE]],MIS[[#This Row],[LIVE_VALUE]]-MIS[[#This Row],[VALUE]])</f>
        <v>-676</v>
      </c>
      <c r="AH427" t="str" cm="1">
        <f t="array" ref="AH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" t="str">
        <f>MIS[[#This Row],[TRADING SYMBOL]]</f>
        <v>SENSEX2552078500PE</v>
      </c>
      <c r="AJ427" t="str">
        <f>IF(RIGHT(MIS[[#This Row],[Main/Hedge]],4)="MAIN","MAIN","HEDGE")</f>
        <v>HEDGE</v>
      </c>
      <c r="AK427" t="str" cm="1">
        <f t="array" ref="AK427">_xlfn._xlws.FILTER(Table4[Column1],ISNUMBER(SEARCH(Table4[Column1],MIS[[#This Row],[OrderUniqueIdentifier]])),"")</f>
        <v>XYT</v>
      </c>
    </row>
    <row r="428" spans="1:37" x14ac:dyDescent="0.25">
      <c r="A428" t="s">
        <v>1555</v>
      </c>
      <c r="B428" t="s">
        <v>1570</v>
      </c>
      <c r="C428" t="s">
        <v>1572</v>
      </c>
      <c r="D428" t="s">
        <v>72</v>
      </c>
      <c r="E428" t="s">
        <v>461</v>
      </c>
      <c r="F428" t="s">
        <v>73</v>
      </c>
      <c r="G428" t="s">
        <v>74</v>
      </c>
      <c r="H428" t="s">
        <v>75</v>
      </c>
      <c r="I428" t="s">
        <v>76</v>
      </c>
      <c r="J428" t="s">
        <v>77</v>
      </c>
      <c r="K428">
        <v>375</v>
      </c>
      <c r="L428" t="s">
        <v>77</v>
      </c>
      <c r="M428" t="s">
        <v>78</v>
      </c>
      <c r="N428" t="s">
        <v>153</v>
      </c>
      <c r="O428" t="s">
        <v>1152</v>
      </c>
      <c r="P428" t="s">
        <v>1152</v>
      </c>
      <c r="Q428" t="s">
        <v>462</v>
      </c>
      <c r="R428" t="s">
        <v>79</v>
      </c>
      <c r="S428" t="s">
        <v>24</v>
      </c>
      <c r="T428" t="s">
        <v>463</v>
      </c>
      <c r="U428" t="s">
        <v>43</v>
      </c>
      <c r="V428" t="s">
        <v>80</v>
      </c>
      <c r="W428">
        <v>23700</v>
      </c>
      <c r="X428" t="s">
        <v>85</v>
      </c>
      <c r="Y428">
        <v>375</v>
      </c>
      <c r="Z428" t="s">
        <v>194</v>
      </c>
      <c r="AA428" t="s">
        <v>194</v>
      </c>
      <c r="AB428" t="s">
        <v>87</v>
      </c>
      <c r="AC428" t="s">
        <v>84</v>
      </c>
      <c r="AD428">
        <f>_xlfn.XLOOKUP(MIS[[#This Row],[TRADING SYMBOL]],[1]Sheet1!$D:$D,[1]Sheet1!$C:$C)</f>
        <v>7.6</v>
      </c>
      <c r="AE428">
        <f>MIS[[#This Row],[OrderAverageTradedPrice]]*MIS[[#This Row],[OrderQuantity]]</f>
        <v>4312.5</v>
      </c>
      <c r="AF428">
        <f>MIS[[#This Row],[LTP]]*MIS[[#This Row],[OrderQuantity]]</f>
        <v>2850</v>
      </c>
      <c r="AG428">
        <f>IF(MIS[[#This Row],[OrderSide]]="SELL",MIS[[#This Row],[VALUE]]-MIS[[#This Row],[LIVE_VALUE]],MIS[[#This Row],[LIVE_VALUE]]-MIS[[#This Row],[VALUE]])</f>
        <v>-1462.5</v>
      </c>
      <c r="AH428" t="str" cm="1">
        <f t="array" ref="AH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" t="str">
        <f>MIS[[#This Row],[TRADING SYMBOL]]</f>
        <v>NIFTY2552223700PE</v>
      </c>
      <c r="AJ428" t="str">
        <f>IF(RIGHT(MIS[[#This Row],[Main/Hedge]],4)="MAIN","MAIN","HEDGE")</f>
        <v>HEDGE</v>
      </c>
      <c r="AK428" t="str" cm="1">
        <f t="array" ref="AK428">_xlfn._xlws.FILTER(Table4[Column1],ISNUMBER(SEARCH(Table4[Column1],MIS[[#This Row],[OrderUniqueIdentifier]])),"")</f>
        <v>VWAP</v>
      </c>
    </row>
    <row r="429" spans="1:37" x14ac:dyDescent="0.25">
      <c r="A429" t="s">
        <v>1555</v>
      </c>
      <c r="B429" t="s">
        <v>1570</v>
      </c>
      <c r="C429" t="s">
        <v>1573</v>
      </c>
      <c r="D429" t="s">
        <v>72</v>
      </c>
      <c r="E429" t="s">
        <v>465</v>
      </c>
      <c r="F429" t="s">
        <v>98</v>
      </c>
      <c r="G429" t="s">
        <v>74</v>
      </c>
      <c r="H429" t="s">
        <v>93</v>
      </c>
      <c r="I429" t="s">
        <v>76</v>
      </c>
      <c r="J429" t="s">
        <v>466</v>
      </c>
      <c r="K429">
        <v>60</v>
      </c>
      <c r="L429" t="s">
        <v>77</v>
      </c>
      <c r="M429" t="s">
        <v>78</v>
      </c>
      <c r="N429" t="s">
        <v>466</v>
      </c>
      <c r="O429" t="s">
        <v>473</v>
      </c>
      <c r="P429" t="s">
        <v>1152</v>
      </c>
      <c r="Q429" t="s">
        <v>469</v>
      </c>
      <c r="R429" t="s">
        <v>79</v>
      </c>
      <c r="S429" t="s">
        <v>99</v>
      </c>
      <c r="T429" t="s">
        <v>470</v>
      </c>
      <c r="U429" t="s">
        <v>100</v>
      </c>
      <c r="V429" t="s">
        <v>80</v>
      </c>
      <c r="W429">
        <v>85900</v>
      </c>
      <c r="X429" t="s">
        <v>81</v>
      </c>
      <c r="Y429">
        <v>60</v>
      </c>
      <c r="Z429" t="s">
        <v>86</v>
      </c>
      <c r="AA429" t="s">
        <v>194</v>
      </c>
      <c r="AB429" t="s">
        <v>83</v>
      </c>
      <c r="AC429" t="s">
        <v>84</v>
      </c>
      <c r="AD429">
        <f>_xlfn.XLOOKUP(MIS[[#This Row],[TRADING SYMBOL]],[1]Sheet1!$D:$D,[1]Sheet1!$C:$C)</f>
        <v>6.35</v>
      </c>
      <c r="AE429">
        <f>MIS[[#This Row],[OrderAverageTradedPrice]]*MIS[[#This Row],[OrderQuantity]]</f>
        <v>432</v>
      </c>
      <c r="AF429">
        <f>MIS[[#This Row],[LTP]]*MIS[[#This Row],[OrderQuantity]]</f>
        <v>381</v>
      </c>
      <c r="AG429">
        <f>IF(MIS[[#This Row],[OrderSide]]="SELL",MIS[[#This Row],[VALUE]]-MIS[[#This Row],[LIVE_VALUE]],MIS[[#This Row],[LIVE_VALUE]]-MIS[[#This Row],[VALUE]])</f>
        <v>-51</v>
      </c>
      <c r="AH429" t="str" cm="1">
        <f t="array" ref="AH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" t="str">
        <f>MIS[[#This Row],[TRADING SYMBOL]]</f>
        <v>SENSEX2552085900CE</v>
      </c>
      <c r="AJ429" t="str">
        <f>IF(RIGHT(MIS[[#This Row],[Main/Hedge]],4)="MAIN","MAIN","HEDGE")</f>
        <v>HEDGE</v>
      </c>
      <c r="AK429" t="str" cm="1">
        <f t="array" ref="AK429">_xlfn._xlws.FILTER(Table4[Column1],ISNUMBER(SEARCH(Table4[Column1],MIS[[#This Row],[OrderUniqueIdentifier]])),"")</f>
        <v>XYT</v>
      </c>
    </row>
    <row r="430" spans="1:37" x14ac:dyDescent="0.25">
      <c r="A430" t="s">
        <v>1555</v>
      </c>
      <c r="B430" t="s">
        <v>1570</v>
      </c>
      <c r="C430" t="s">
        <v>1574</v>
      </c>
      <c r="D430" t="s">
        <v>72</v>
      </c>
      <c r="E430" t="s">
        <v>501</v>
      </c>
      <c r="F430" t="s">
        <v>98</v>
      </c>
      <c r="G430" t="s">
        <v>74</v>
      </c>
      <c r="H430" t="s">
        <v>93</v>
      </c>
      <c r="I430" t="s">
        <v>76</v>
      </c>
      <c r="J430" t="s">
        <v>637</v>
      </c>
      <c r="K430">
        <v>60</v>
      </c>
      <c r="L430" t="s">
        <v>77</v>
      </c>
      <c r="M430" t="s">
        <v>78</v>
      </c>
      <c r="N430" t="s">
        <v>637</v>
      </c>
      <c r="O430" t="s">
        <v>473</v>
      </c>
      <c r="P430" t="s">
        <v>1152</v>
      </c>
      <c r="Q430" t="s">
        <v>504</v>
      </c>
      <c r="R430" t="s">
        <v>79</v>
      </c>
      <c r="S430" t="s">
        <v>99</v>
      </c>
      <c r="T430" t="s">
        <v>505</v>
      </c>
      <c r="U430" t="s">
        <v>100</v>
      </c>
      <c r="V430" t="s">
        <v>80</v>
      </c>
      <c r="W430">
        <v>78400</v>
      </c>
      <c r="X430" t="s">
        <v>85</v>
      </c>
      <c r="Y430">
        <v>60</v>
      </c>
      <c r="Z430" t="s">
        <v>86</v>
      </c>
      <c r="AA430" t="s">
        <v>194</v>
      </c>
      <c r="AB430" t="s">
        <v>87</v>
      </c>
      <c r="AC430" t="s">
        <v>84</v>
      </c>
      <c r="AD430">
        <f>_xlfn.XLOOKUP(MIS[[#This Row],[TRADING SYMBOL]],[1]Sheet1!$D:$D,[1]Sheet1!$C:$C)</f>
        <v>11.1</v>
      </c>
      <c r="AE430">
        <f>MIS[[#This Row],[OrderAverageTradedPrice]]*MIS[[#This Row],[OrderQuantity]]</f>
        <v>1173</v>
      </c>
      <c r="AF430">
        <f>MIS[[#This Row],[LTP]]*MIS[[#This Row],[OrderQuantity]]</f>
        <v>666</v>
      </c>
      <c r="AG430">
        <f>IF(MIS[[#This Row],[OrderSide]]="SELL",MIS[[#This Row],[VALUE]]-MIS[[#This Row],[LIVE_VALUE]],MIS[[#This Row],[LIVE_VALUE]]-MIS[[#This Row],[VALUE]])</f>
        <v>-507</v>
      </c>
      <c r="AH430" t="str" cm="1">
        <f t="array" ref="AH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" t="str">
        <f>MIS[[#This Row],[TRADING SYMBOL]]</f>
        <v>SENSEX2552078400PE</v>
      </c>
      <c r="AJ430" t="str">
        <f>IF(RIGHT(MIS[[#This Row],[Main/Hedge]],4)="MAIN","MAIN","HEDGE")</f>
        <v>HEDGE</v>
      </c>
      <c r="AK430" t="str" cm="1">
        <f t="array" ref="AK430">_xlfn._xlws.FILTER(Table4[Column1],ISNUMBER(SEARCH(Table4[Column1],MIS[[#This Row],[OrderUniqueIdentifier]])),"")</f>
        <v>XYT</v>
      </c>
    </row>
    <row r="431" spans="1:37" x14ac:dyDescent="0.25">
      <c r="A431" t="s">
        <v>1555</v>
      </c>
      <c r="B431" t="s">
        <v>1597</v>
      </c>
      <c r="C431" t="s">
        <v>1599</v>
      </c>
      <c r="D431" t="s">
        <v>72</v>
      </c>
      <c r="E431" t="s">
        <v>461</v>
      </c>
      <c r="F431" t="s">
        <v>73</v>
      </c>
      <c r="G431" t="s">
        <v>74</v>
      </c>
      <c r="H431" t="s">
        <v>75</v>
      </c>
      <c r="I431" t="s">
        <v>76</v>
      </c>
      <c r="J431" t="s">
        <v>77</v>
      </c>
      <c r="K431">
        <v>450</v>
      </c>
      <c r="L431" t="s">
        <v>77</v>
      </c>
      <c r="M431" t="s">
        <v>78</v>
      </c>
      <c r="N431" t="s">
        <v>153</v>
      </c>
      <c r="O431" t="s">
        <v>1152</v>
      </c>
      <c r="P431" t="s">
        <v>1152</v>
      </c>
      <c r="Q431" t="s">
        <v>462</v>
      </c>
      <c r="R431" t="s">
        <v>79</v>
      </c>
      <c r="S431" t="s">
        <v>24</v>
      </c>
      <c r="T431" t="s">
        <v>463</v>
      </c>
      <c r="U431" t="s">
        <v>43</v>
      </c>
      <c r="V431" t="s">
        <v>80</v>
      </c>
      <c r="W431">
        <v>23700</v>
      </c>
      <c r="X431" t="s">
        <v>85</v>
      </c>
      <c r="Y431">
        <v>450</v>
      </c>
      <c r="Z431" t="s">
        <v>194</v>
      </c>
      <c r="AA431" t="s">
        <v>194</v>
      </c>
      <c r="AB431" t="s">
        <v>87</v>
      </c>
      <c r="AC431" t="s">
        <v>84</v>
      </c>
      <c r="AD431">
        <f>_xlfn.XLOOKUP(MIS[[#This Row],[TRADING SYMBOL]],[1]Sheet1!$D:$D,[1]Sheet1!$C:$C)</f>
        <v>7.6</v>
      </c>
      <c r="AE431">
        <f>MIS[[#This Row],[OrderAverageTradedPrice]]*MIS[[#This Row],[OrderQuantity]]</f>
        <v>5175</v>
      </c>
      <c r="AF431">
        <f>MIS[[#This Row],[LTP]]*MIS[[#This Row],[OrderQuantity]]</f>
        <v>3420</v>
      </c>
      <c r="AG431">
        <f>IF(MIS[[#This Row],[OrderSide]]="SELL",MIS[[#This Row],[VALUE]]-MIS[[#This Row],[LIVE_VALUE]],MIS[[#This Row],[LIVE_VALUE]]-MIS[[#This Row],[VALUE]])</f>
        <v>-1755</v>
      </c>
      <c r="AH431" t="str" cm="1">
        <f t="array" ref="AH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" t="str">
        <f>MIS[[#This Row],[TRADING SYMBOL]]</f>
        <v>NIFTY2552223700PE</v>
      </c>
      <c r="AJ431" t="str">
        <f>IF(RIGHT(MIS[[#This Row],[Main/Hedge]],4)="MAIN","MAIN","HEDGE")</f>
        <v>HEDGE</v>
      </c>
      <c r="AK431" t="str" cm="1">
        <f t="array" ref="AK431">_xlfn._xlws.FILTER(Table4[Column1],ISNUMBER(SEARCH(Table4[Column1],MIS[[#This Row],[OrderUniqueIdentifier]])),"")</f>
        <v>VWAP</v>
      </c>
    </row>
    <row r="432" spans="1:37" x14ac:dyDescent="0.25">
      <c r="A432" t="s">
        <v>1555</v>
      </c>
      <c r="B432" t="s">
        <v>1597</v>
      </c>
      <c r="C432" t="s">
        <v>1601</v>
      </c>
      <c r="D432" t="s">
        <v>72</v>
      </c>
      <c r="E432" t="s">
        <v>501</v>
      </c>
      <c r="F432" t="s">
        <v>98</v>
      </c>
      <c r="G432" t="s">
        <v>74</v>
      </c>
      <c r="H432" t="s">
        <v>93</v>
      </c>
      <c r="I432" t="s">
        <v>76</v>
      </c>
      <c r="J432" t="s">
        <v>1050</v>
      </c>
      <c r="K432">
        <v>60</v>
      </c>
      <c r="L432" t="s">
        <v>77</v>
      </c>
      <c r="M432" t="s">
        <v>78</v>
      </c>
      <c r="N432" t="s">
        <v>1602</v>
      </c>
      <c r="O432" t="s">
        <v>473</v>
      </c>
      <c r="P432" t="s">
        <v>1152</v>
      </c>
      <c r="Q432" t="s">
        <v>504</v>
      </c>
      <c r="R432" t="s">
        <v>79</v>
      </c>
      <c r="S432" t="s">
        <v>99</v>
      </c>
      <c r="T432" t="s">
        <v>505</v>
      </c>
      <c r="U432" t="s">
        <v>100</v>
      </c>
      <c r="V432" t="s">
        <v>80</v>
      </c>
      <c r="W432">
        <v>78400</v>
      </c>
      <c r="X432" t="s">
        <v>85</v>
      </c>
      <c r="Y432">
        <v>60</v>
      </c>
      <c r="Z432" t="s">
        <v>86</v>
      </c>
      <c r="AA432" t="s">
        <v>194</v>
      </c>
      <c r="AB432" t="s">
        <v>87</v>
      </c>
      <c r="AC432" t="s">
        <v>84</v>
      </c>
      <c r="AD432">
        <f>_xlfn.XLOOKUP(MIS[[#This Row],[TRADING SYMBOL]],[1]Sheet1!$D:$D,[1]Sheet1!$C:$C)</f>
        <v>11.1</v>
      </c>
      <c r="AE432">
        <f>MIS[[#This Row],[OrderAverageTradedPrice]]*MIS[[#This Row],[OrderQuantity]]</f>
        <v>1165.9999999999982</v>
      </c>
      <c r="AF432">
        <f>MIS[[#This Row],[LTP]]*MIS[[#This Row],[OrderQuantity]]</f>
        <v>666</v>
      </c>
      <c r="AG432">
        <f>IF(MIS[[#This Row],[OrderSide]]="SELL",MIS[[#This Row],[VALUE]]-MIS[[#This Row],[LIVE_VALUE]],MIS[[#This Row],[LIVE_VALUE]]-MIS[[#This Row],[VALUE]])</f>
        <v>-499.99999999999818</v>
      </c>
      <c r="AH432" t="str" cm="1">
        <f t="array" ref="AH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" t="str">
        <f>MIS[[#This Row],[TRADING SYMBOL]]</f>
        <v>SENSEX2552078400PE</v>
      </c>
      <c r="AJ432" t="str">
        <f>IF(RIGHT(MIS[[#This Row],[Main/Hedge]],4)="MAIN","MAIN","HEDGE")</f>
        <v>HEDGE</v>
      </c>
      <c r="AK432" t="str" cm="1">
        <f t="array" ref="AK432">_xlfn._xlws.FILTER(Table4[Column1],ISNUMBER(SEARCH(Table4[Column1],MIS[[#This Row],[OrderUniqueIdentifier]])),"")</f>
        <v>XYT</v>
      </c>
    </row>
    <row r="433" spans="1:37" x14ac:dyDescent="0.25">
      <c r="A433" t="s">
        <v>1555</v>
      </c>
      <c r="B433" t="s">
        <v>1614</v>
      </c>
      <c r="C433" t="s">
        <v>1615</v>
      </c>
      <c r="D433" t="s">
        <v>72</v>
      </c>
      <c r="E433" t="s">
        <v>456</v>
      </c>
      <c r="F433" t="s">
        <v>73</v>
      </c>
      <c r="G433" t="s">
        <v>74</v>
      </c>
      <c r="H433" t="s">
        <v>75</v>
      </c>
      <c r="I433" t="s">
        <v>76</v>
      </c>
      <c r="J433" t="s">
        <v>77</v>
      </c>
      <c r="K433">
        <v>150</v>
      </c>
      <c r="L433" t="s">
        <v>77</v>
      </c>
      <c r="M433" t="s">
        <v>78</v>
      </c>
      <c r="N433" t="s">
        <v>145</v>
      </c>
      <c r="O433" t="s">
        <v>1152</v>
      </c>
      <c r="P433" t="s">
        <v>1152</v>
      </c>
      <c r="Q433" t="s">
        <v>458</v>
      </c>
      <c r="R433" t="s">
        <v>79</v>
      </c>
      <c r="S433" t="s">
        <v>24</v>
      </c>
      <c r="T433" t="s">
        <v>459</v>
      </c>
      <c r="U433" t="s">
        <v>43</v>
      </c>
      <c r="V433" t="s">
        <v>80</v>
      </c>
      <c r="W433">
        <v>26300</v>
      </c>
      <c r="X433" t="s">
        <v>81</v>
      </c>
      <c r="Y433">
        <v>150</v>
      </c>
      <c r="Z433" t="s">
        <v>194</v>
      </c>
      <c r="AA433" t="s">
        <v>194</v>
      </c>
      <c r="AB433" t="s">
        <v>83</v>
      </c>
      <c r="AC433" t="s">
        <v>84</v>
      </c>
      <c r="AD433">
        <f>_xlfn.XLOOKUP(MIS[[#This Row],[TRADING SYMBOL]],[1]Sheet1!$D:$D,[1]Sheet1!$C:$C)</f>
        <v>3.7</v>
      </c>
      <c r="AE433">
        <f>MIS[[#This Row],[OrderAverageTradedPrice]]*MIS[[#This Row],[OrderQuantity]]</f>
        <v>532.5</v>
      </c>
      <c r="AF433">
        <f>MIS[[#This Row],[LTP]]*MIS[[#This Row],[OrderQuantity]]</f>
        <v>555</v>
      </c>
      <c r="AG433">
        <f>IF(MIS[[#This Row],[OrderSide]]="SELL",MIS[[#This Row],[VALUE]]-MIS[[#This Row],[LIVE_VALUE]],MIS[[#This Row],[LIVE_VALUE]]-MIS[[#This Row],[VALUE]])</f>
        <v>22.5</v>
      </c>
      <c r="AH433" t="str" cm="1">
        <f t="array" ref="AH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3" t="str">
        <f>MIS[[#This Row],[TRADING SYMBOL]]</f>
        <v>NIFTY2552226300CE</v>
      </c>
      <c r="AJ433" t="str">
        <f>IF(RIGHT(MIS[[#This Row],[Main/Hedge]],4)="MAIN","MAIN","HEDGE")</f>
        <v>HEDGE</v>
      </c>
      <c r="AK433" t="str" cm="1">
        <f t="array" ref="AK433">_xlfn._xlws.FILTER(Table4[Column1],ISNUMBER(SEARCH(Table4[Column1],MIS[[#This Row],[OrderUniqueIdentifier]])),"")</f>
        <v>VWAP</v>
      </c>
    </row>
    <row r="434" spans="1:37" x14ac:dyDescent="0.25">
      <c r="A434" t="s">
        <v>1555</v>
      </c>
      <c r="B434" t="s">
        <v>1614</v>
      </c>
      <c r="C434" t="s">
        <v>1617</v>
      </c>
      <c r="D434" t="s">
        <v>72</v>
      </c>
      <c r="E434" t="s">
        <v>465</v>
      </c>
      <c r="F434" t="s">
        <v>98</v>
      </c>
      <c r="G434" t="s">
        <v>74</v>
      </c>
      <c r="H434" t="s">
        <v>93</v>
      </c>
      <c r="I434" t="s">
        <v>76</v>
      </c>
      <c r="J434" t="s">
        <v>1460</v>
      </c>
      <c r="K434">
        <v>20</v>
      </c>
      <c r="L434" t="s">
        <v>77</v>
      </c>
      <c r="M434" t="s">
        <v>78</v>
      </c>
      <c r="N434" t="s">
        <v>1460</v>
      </c>
      <c r="O434" t="s">
        <v>473</v>
      </c>
      <c r="P434" t="s">
        <v>1152</v>
      </c>
      <c r="Q434" t="s">
        <v>469</v>
      </c>
      <c r="R434" t="s">
        <v>79</v>
      </c>
      <c r="S434" t="s">
        <v>99</v>
      </c>
      <c r="T434" t="s">
        <v>470</v>
      </c>
      <c r="U434" t="s">
        <v>100</v>
      </c>
      <c r="V434" t="s">
        <v>80</v>
      </c>
      <c r="W434">
        <v>85900</v>
      </c>
      <c r="X434" t="s">
        <v>81</v>
      </c>
      <c r="Y434">
        <v>20</v>
      </c>
      <c r="Z434" t="s">
        <v>86</v>
      </c>
      <c r="AA434" t="s">
        <v>194</v>
      </c>
      <c r="AB434" t="s">
        <v>83</v>
      </c>
      <c r="AC434" t="s">
        <v>84</v>
      </c>
      <c r="AD434">
        <f>_xlfn.XLOOKUP(MIS[[#This Row],[TRADING SYMBOL]],[1]Sheet1!$D:$D,[1]Sheet1!$C:$C)</f>
        <v>6.35</v>
      </c>
      <c r="AE434">
        <f>MIS[[#This Row],[OrderAverageTradedPrice]]*MIS[[#This Row],[OrderQuantity]]</f>
        <v>141</v>
      </c>
      <c r="AF434">
        <f>MIS[[#This Row],[LTP]]*MIS[[#This Row],[OrderQuantity]]</f>
        <v>127</v>
      </c>
      <c r="AG434">
        <f>IF(MIS[[#This Row],[OrderSide]]="SELL",MIS[[#This Row],[VALUE]]-MIS[[#This Row],[LIVE_VALUE]],MIS[[#This Row],[LIVE_VALUE]]-MIS[[#This Row],[VALUE]])</f>
        <v>-14</v>
      </c>
      <c r="AH434" t="str" cm="1">
        <f t="array" ref="AH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" t="str">
        <f>MIS[[#This Row],[TRADING SYMBOL]]</f>
        <v>SENSEX2552085900CE</v>
      </c>
      <c r="AJ434" t="str">
        <f>IF(RIGHT(MIS[[#This Row],[Main/Hedge]],4)="MAIN","MAIN","HEDGE")</f>
        <v>HEDGE</v>
      </c>
      <c r="AK434" t="str" cm="1">
        <f t="array" ref="AK434">_xlfn._xlws.FILTER(Table4[Column1],ISNUMBER(SEARCH(Table4[Column1],MIS[[#This Row],[OrderUniqueIdentifier]])),"")</f>
        <v>XYT</v>
      </c>
    </row>
    <row r="435" spans="1:37" x14ac:dyDescent="0.25">
      <c r="A435" t="s">
        <v>1555</v>
      </c>
      <c r="B435" t="s">
        <v>1614</v>
      </c>
      <c r="C435" t="s">
        <v>1618</v>
      </c>
      <c r="D435" t="s">
        <v>72</v>
      </c>
      <c r="E435" t="s">
        <v>123</v>
      </c>
      <c r="F435" t="s">
        <v>98</v>
      </c>
      <c r="G435" t="s">
        <v>74</v>
      </c>
      <c r="H435" t="s">
        <v>93</v>
      </c>
      <c r="I435" t="s">
        <v>76</v>
      </c>
      <c r="J435" t="s">
        <v>1493</v>
      </c>
      <c r="K435">
        <v>20</v>
      </c>
      <c r="L435" t="s">
        <v>77</v>
      </c>
      <c r="M435" t="s">
        <v>78</v>
      </c>
      <c r="N435" t="s">
        <v>1493</v>
      </c>
      <c r="O435" t="s">
        <v>1152</v>
      </c>
      <c r="P435" t="s">
        <v>1152</v>
      </c>
      <c r="Q435" t="s">
        <v>124</v>
      </c>
      <c r="R435" t="s">
        <v>79</v>
      </c>
      <c r="S435" t="s">
        <v>99</v>
      </c>
      <c r="T435" t="s">
        <v>125</v>
      </c>
      <c r="U435" t="s">
        <v>100</v>
      </c>
      <c r="V435" t="s">
        <v>80</v>
      </c>
      <c r="W435">
        <v>78500</v>
      </c>
      <c r="X435" t="s">
        <v>85</v>
      </c>
      <c r="Y435">
        <v>20</v>
      </c>
      <c r="Z435" t="s">
        <v>194</v>
      </c>
      <c r="AA435" t="s">
        <v>194</v>
      </c>
      <c r="AB435" t="s">
        <v>87</v>
      </c>
      <c r="AC435" t="s">
        <v>84</v>
      </c>
      <c r="AD435">
        <f>_xlfn.XLOOKUP(MIS[[#This Row],[TRADING SYMBOL]],[1]Sheet1!$D:$D,[1]Sheet1!$C:$C)</f>
        <v>11.6</v>
      </c>
      <c r="AE435">
        <f>MIS[[#This Row],[OrderAverageTradedPrice]]*MIS[[#This Row],[OrderQuantity]]</f>
        <v>402</v>
      </c>
      <c r="AF435">
        <f>MIS[[#This Row],[LTP]]*MIS[[#This Row],[OrderQuantity]]</f>
        <v>232</v>
      </c>
      <c r="AG435">
        <f>IF(MIS[[#This Row],[OrderSide]]="SELL",MIS[[#This Row],[VALUE]]-MIS[[#This Row],[LIVE_VALUE]],MIS[[#This Row],[LIVE_VALUE]]-MIS[[#This Row],[VALUE]])</f>
        <v>-170</v>
      </c>
      <c r="AH435" t="str" cm="1">
        <f t="array" ref="AH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" t="str">
        <f>MIS[[#This Row],[TRADING SYMBOL]]</f>
        <v>SENSEX2552078500PE</v>
      </c>
      <c r="AJ435" t="str">
        <f>IF(RIGHT(MIS[[#This Row],[Main/Hedge]],4)="MAIN","MAIN","HEDGE")</f>
        <v>HEDGE</v>
      </c>
      <c r="AK435" t="str" cm="1">
        <f t="array" ref="AK435">_xlfn._xlws.FILTER(Table4[Column1],ISNUMBER(SEARCH(Table4[Column1],MIS[[#This Row],[OrderUniqueIdentifier]])),"")</f>
        <v>XYT</v>
      </c>
    </row>
    <row r="436" spans="1:37" x14ac:dyDescent="0.25">
      <c r="A436" t="s">
        <v>1555</v>
      </c>
      <c r="B436" t="s">
        <v>1623</v>
      </c>
      <c r="C436" t="s">
        <v>1624</v>
      </c>
      <c r="D436" t="s">
        <v>72</v>
      </c>
      <c r="E436" t="s">
        <v>456</v>
      </c>
      <c r="F436" t="s">
        <v>73</v>
      </c>
      <c r="G436" t="s">
        <v>74</v>
      </c>
      <c r="H436" t="s">
        <v>75</v>
      </c>
      <c r="I436" t="s">
        <v>76</v>
      </c>
      <c r="J436" t="s">
        <v>77</v>
      </c>
      <c r="K436">
        <v>150</v>
      </c>
      <c r="L436" t="s">
        <v>77</v>
      </c>
      <c r="M436" t="s">
        <v>78</v>
      </c>
      <c r="N436" t="s">
        <v>188</v>
      </c>
      <c r="O436" t="s">
        <v>1152</v>
      </c>
      <c r="P436" t="s">
        <v>1152</v>
      </c>
      <c r="Q436" t="s">
        <v>458</v>
      </c>
      <c r="R436" t="s">
        <v>79</v>
      </c>
      <c r="S436" t="s">
        <v>24</v>
      </c>
      <c r="T436" t="s">
        <v>459</v>
      </c>
      <c r="U436" t="s">
        <v>43</v>
      </c>
      <c r="V436" t="s">
        <v>80</v>
      </c>
      <c r="W436">
        <v>26300</v>
      </c>
      <c r="X436" t="s">
        <v>81</v>
      </c>
      <c r="Y436">
        <v>150</v>
      </c>
      <c r="Z436" t="s">
        <v>194</v>
      </c>
      <c r="AA436" t="s">
        <v>194</v>
      </c>
      <c r="AB436" t="s">
        <v>83</v>
      </c>
      <c r="AC436" t="s">
        <v>84</v>
      </c>
      <c r="AD436">
        <f>_xlfn.XLOOKUP(MIS[[#This Row],[TRADING SYMBOL]],[1]Sheet1!$D:$D,[1]Sheet1!$C:$C)</f>
        <v>3.7</v>
      </c>
      <c r="AE436">
        <f>MIS[[#This Row],[OrderAverageTradedPrice]]*MIS[[#This Row],[OrderQuantity]]</f>
        <v>525</v>
      </c>
      <c r="AF436">
        <f>MIS[[#This Row],[LTP]]*MIS[[#This Row],[OrderQuantity]]</f>
        <v>555</v>
      </c>
      <c r="AG436">
        <f>IF(MIS[[#This Row],[OrderSide]]="SELL",MIS[[#This Row],[VALUE]]-MIS[[#This Row],[LIVE_VALUE]],MIS[[#This Row],[LIVE_VALUE]]-MIS[[#This Row],[VALUE]])</f>
        <v>30</v>
      </c>
      <c r="AH436" t="str" cm="1">
        <f t="array" ref="AH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6" t="str">
        <f>MIS[[#This Row],[TRADING SYMBOL]]</f>
        <v>NIFTY2552226300CE</v>
      </c>
      <c r="AJ436" t="str">
        <f>IF(RIGHT(MIS[[#This Row],[Main/Hedge]],4)="MAIN","MAIN","HEDGE")</f>
        <v>HEDGE</v>
      </c>
      <c r="AK436" t="str" cm="1">
        <f t="array" ref="AK436">_xlfn._xlws.FILTER(Table4[Column1],ISNUMBER(SEARCH(Table4[Column1],MIS[[#This Row],[OrderUniqueIdentifier]])),"")</f>
        <v>VWAP</v>
      </c>
    </row>
    <row r="437" spans="1:37" x14ac:dyDescent="0.25">
      <c r="A437" t="s">
        <v>1555</v>
      </c>
      <c r="B437" t="s">
        <v>1623</v>
      </c>
      <c r="C437" t="s">
        <v>1625</v>
      </c>
      <c r="D437" t="s">
        <v>72</v>
      </c>
      <c r="E437" t="s">
        <v>461</v>
      </c>
      <c r="F437" t="s">
        <v>73</v>
      </c>
      <c r="G437" t="s">
        <v>74</v>
      </c>
      <c r="H437" t="s">
        <v>75</v>
      </c>
      <c r="I437" t="s">
        <v>76</v>
      </c>
      <c r="J437" t="s">
        <v>77</v>
      </c>
      <c r="K437">
        <v>150</v>
      </c>
      <c r="L437" t="s">
        <v>77</v>
      </c>
      <c r="M437" t="s">
        <v>78</v>
      </c>
      <c r="N437" t="s">
        <v>518</v>
      </c>
      <c r="O437" t="s">
        <v>1152</v>
      </c>
      <c r="P437" t="s">
        <v>1152</v>
      </c>
      <c r="Q437" t="s">
        <v>462</v>
      </c>
      <c r="R437" t="s">
        <v>79</v>
      </c>
      <c r="S437" t="s">
        <v>24</v>
      </c>
      <c r="T437" t="s">
        <v>463</v>
      </c>
      <c r="U437" t="s">
        <v>43</v>
      </c>
      <c r="V437" t="s">
        <v>80</v>
      </c>
      <c r="W437">
        <v>23700</v>
      </c>
      <c r="X437" t="s">
        <v>85</v>
      </c>
      <c r="Y437">
        <v>150</v>
      </c>
      <c r="Z437" t="s">
        <v>194</v>
      </c>
      <c r="AA437" t="s">
        <v>194</v>
      </c>
      <c r="AB437" t="s">
        <v>87</v>
      </c>
      <c r="AC437" t="s">
        <v>84</v>
      </c>
      <c r="AD437">
        <f>_xlfn.XLOOKUP(MIS[[#This Row],[TRADING SYMBOL]],[1]Sheet1!$D:$D,[1]Sheet1!$C:$C)</f>
        <v>7.6</v>
      </c>
      <c r="AE437">
        <f>MIS[[#This Row],[OrderAverageTradedPrice]]*MIS[[#This Row],[OrderQuantity]]</f>
        <v>1717.5</v>
      </c>
      <c r="AF437">
        <f>MIS[[#This Row],[LTP]]*MIS[[#This Row],[OrderQuantity]]</f>
        <v>1140</v>
      </c>
      <c r="AG437">
        <f>IF(MIS[[#This Row],[OrderSide]]="SELL",MIS[[#This Row],[VALUE]]-MIS[[#This Row],[LIVE_VALUE]],MIS[[#This Row],[LIVE_VALUE]]-MIS[[#This Row],[VALUE]])</f>
        <v>-577.5</v>
      </c>
      <c r="AH437" t="str" cm="1">
        <f t="array" ref="AH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7" t="str">
        <f>MIS[[#This Row],[TRADING SYMBOL]]</f>
        <v>NIFTY2552223700PE</v>
      </c>
      <c r="AJ437" t="str">
        <f>IF(RIGHT(MIS[[#This Row],[Main/Hedge]],4)="MAIN","MAIN","HEDGE")</f>
        <v>HEDGE</v>
      </c>
      <c r="AK437" t="str" cm="1">
        <f t="array" ref="AK437">_xlfn._xlws.FILTER(Table4[Column1],ISNUMBER(SEARCH(Table4[Column1],MIS[[#This Row],[OrderUniqueIdentifier]])),"")</f>
        <v>VWAP</v>
      </c>
    </row>
    <row r="438" spans="1:37" x14ac:dyDescent="0.25">
      <c r="A438" t="s">
        <v>1555</v>
      </c>
      <c r="B438" t="s">
        <v>1623</v>
      </c>
      <c r="C438" t="s">
        <v>1626</v>
      </c>
      <c r="D438" t="s">
        <v>72</v>
      </c>
      <c r="E438" t="s">
        <v>465</v>
      </c>
      <c r="F438" t="s">
        <v>98</v>
      </c>
      <c r="G438" t="s">
        <v>74</v>
      </c>
      <c r="H438" t="s">
        <v>93</v>
      </c>
      <c r="I438" t="s">
        <v>76</v>
      </c>
      <c r="J438" t="s">
        <v>1460</v>
      </c>
      <c r="K438">
        <v>20</v>
      </c>
      <c r="L438" t="s">
        <v>77</v>
      </c>
      <c r="M438" t="s">
        <v>78</v>
      </c>
      <c r="N438" t="s">
        <v>1460</v>
      </c>
      <c r="O438" t="s">
        <v>473</v>
      </c>
      <c r="P438" t="s">
        <v>1152</v>
      </c>
      <c r="Q438" t="s">
        <v>469</v>
      </c>
      <c r="R438" t="s">
        <v>79</v>
      </c>
      <c r="S438" t="s">
        <v>99</v>
      </c>
      <c r="T438" t="s">
        <v>470</v>
      </c>
      <c r="U438" t="s">
        <v>100</v>
      </c>
      <c r="V438" t="s">
        <v>80</v>
      </c>
      <c r="W438">
        <v>85900</v>
      </c>
      <c r="X438" t="s">
        <v>81</v>
      </c>
      <c r="Y438">
        <v>20</v>
      </c>
      <c r="Z438" t="s">
        <v>86</v>
      </c>
      <c r="AA438" t="s">
        <v>194</v>
      </c>
      <c r="AB438" t="s">
        <v>83</v>
      </c>
      <c r="AC438" t="s">
        <v>84</v>
      </c>
      <c r="AD438">
        <f>_xlfn.XLOOKUP(MIS[[#This Row],[TRADING SYMBOL]],[1]Sheet1!$D:$D,[1]Sheet1!$C:$C)</f>
        <v>6.35</v>
      </c>
      <c r="AE438">
        <f>MIS[[#This Row],[OrderAverageTradedPrice]]*MIS[[#This Row],[OrderQuantity]]</f>
        <v>141</v>
      </c>
      <c r="AF438">
        <f>MIS[[#This Row],[LTP]]*MIS[[#This Row],[OrderQuantity]]</f>
        <v>127</v>
      </c>
      <c r="AG438">
        <f>IF(MIS[[#This Row],[OrderSide]]="SELL",MIS[[#This Row],[VALUE]]-MIS[[#This Row],[LIVE_VALUE]],MIS[[#This Row],[LIVE_VALUE]]-MIS[[#This Row],[VALUE]])</f>
        <v>-14</v>
      </c>
      <c r="AH438" t="str" cm="1">
        <f t="array" ref="AH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" t="str">
        <f>MIS[[#This Row],[TRADING SYMBOL]]</f>
        <v>SENSEX2552085900CE</v>
      </c>
      <c r="AJ438" t="str">
        <f>IF(RIGHT(MIS[[#This Row],[Main/Hedge]],4)="MAIN","MAIN","HEDGE")</f>
        <v>HEDGE</v>
      </c>
      <c r="AK438" t="str" cm="1">
        <f t="array" ref="AK438">_xlfn._xlws.FILTER(Table4[Column1],ISNUMBER(SEARCH(Table4[Column1],MIS[[#This Row],[OrderUniqueIdentifier]])),"")</f>
        <v>XYT</v>
      </c>
    </row>
    <row r="439" spans="1:37" x14ac:dyDescent="0.25">
      <c r="A439" t="s">
        <v>1555</v>
      </c>
      <c r="B439" t="s">
        <v>1623</v>
      </c>
      <c r="C439" t="s">
        <v>1627</v>
      </c>
      <c r="D439" t="s">
        <v>72</v>
      </c>
      <c r="E439" t="s">
        <v>501</v>
      </c>
      <c r="F439" t="s">
        <v>98</v>
      </c>
      <c r="G439" t="s">
        <v>74</v>
      </c>
      <c r="H439" t="s">
        <v>93</v>
      </c>
      <c r="I439" t="s">
        <v>76</v>
      </c>
      <c r="J439" t="s">
        <v>1628</v>
      </c>
      <c r="K439">
        <v>20</v>
      </c>
      <c r="L439" t="s">
        <v>77</v>
      </c>
      <c r="M439" t="s">
        <v>78</v>
      </c>
      <c r="N439" t="s">
        <v>1628</v>
      </c>
      <c r="O439" t="s">
        <v>1152</v>
      </c>
      <c r="P439" t="s">
        <v>1152</v>
      </c>
      <c r="Q439" t="s">
        <v>504</v>
      </c>
      <c r="R439" t="s">
        <v>79</v>
      </c>
      <c r="S439" t="s">
        <v>99</v>
      </c>
      <c r="T439" t="s">
        <v>505</v>
      </c>
      <c r="U439" t="s">
        <v>100</v>
      </c>
      <c r="V439" t="s">
        <v>80</v>
      </c>
      <c r="W439">
        <v>78400</v>
      </c>
      <c r="X439" t="s">
        <v>85</v>
      </c>
      <c r="Y439">
        <v>20</v>
      </c>
      <c r="Z439" t="s">
        <v>194</v>
      </c>
      <c r="AA439" t="s">
        <v>194</v>
      </c>
      <c r="AB439" t="s">
        <v>87</v>
      </c>
      <c r="AC439" t="s">
        <v>84</v>
      </c>
      <c r="AD439">
        <f>_xlfn.XLOOKUP(MIS[[#This Row],[TRADING SYMBOL]],[1]Sheet1!$D:$D,[1]Sheet1!$C:$C)</f>
        <v>11.1</v>
      </c>
      <c r="AE439">
        <f>MIS[[#This Row],[OrderAverageTradedPrice]]*MIS[[#This Row],[OrderQuantity]]</f>
        <v>386</v>
      </c>
      <c r="AF439">
        <f>MIS[[#This Row],[LTP]]*MIS[[#This Row],[OrderQuantity]]</f>
        <v>222</v>
      </c>
      <c r="AG439">
        <f>IF(MIS[[#This Row],[OrderSide]]="SELL",MIS[[#This Row],[VALUE]]-MIS[[#This Row],[LIVE_VALUE]],MIS[[#This Row],[LIVE_VALUE]]-MIS[[#This Row],[VALUE]])</f>
        <v>-164</v>
      </c>
      <c r="AH439" t="str" cm="1">
        <f t="array" ref="AH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" t="str">
        <f>MIS[[#This Row],[TRADING SYMBOL]]</f>
        <v>SENSEX2552078400PE</v>
      </c>
      <c r="AJ439" t="str">
        <f>IF(RIGHT(MIS[[#This Row],[Main/Hedge]],4)="MAIN","MAIN","HEDGE")</f>
        <v>HEDGE</v>
      </c>
      <c r="AK439" t="str" cm="1">
        <f t="array" ref="AK439">_xlfn._xlws.FILTER(Table4[Column1],ISNUMBER(SEARCH(Table4[Column1],MIS[[#This Row],[OrderUniqueIdentifier]])),"")</f>
        <v>XYT</v>
      </c>
    </row>
    <row r="440" spans="1:37" x14ac:dyDescent="0.25">
      <c r="A440" t="s">
        <v>1555</v>
      </c>
      <c r="B440" t="s">
        <v>1665</v>
      </c>
      <c r="C440" t="s">
        <v>1666</v>
      </c>
      <c r="D440" t="s">
        <v>72</v>
      </c>
      <c r="E440" t="s">
        <v>456</v>
      </c>
      <c r="F440" t="s">
        <v>73</v>
      </c>
      <c r="G440" t="s">
        <v>74</v>
      </c>
      <c r="H440" t="s">
        <v>75</v>
      </c>
      <c r="I440" t="s">
        <v>76</v>
      </c>
      <c r="J440" t="s">
        <v>77</v>
      </c>
      <c r="K440">
        <v>150</v>
      </c>
      <c r="L440" t="s">
        <v>77</v>
      </c>
      <c r="M440" t="s">
        <v>78</v>
      </c>
      <c r="N440" t="s">
        <v>188</v>
      </c>
      <c r="O440" t="s">
        <v>1152</v>
      </c>
      <c r="P440" t="s">
        <v>1152</v>
      </c>
      <c r="Q440" t="s">
        <v>458</v>
      </c>
      <c r="R440" t="s">
        <v>79</v>
      </c>
      <c r="S440" t="s">
        <v>24</v>
      </c>
      <c r="T440" t="s">
        <v>459</v>
      </c>
      <c r="U440" t="s">
        <v>43</v>
      </c>
      <c r="V440" t="s">
        <v>80</v>
      </c>
      <c r="W440">
        <v>26300</v>
      </c>
      <c r="X440" t="s">
        <v>81</v>
      </c>
      <c r="Y440">
        <v>150</v>
      </c>
      <c r="Z440" t="s">
        <v>194</v>
      </c>
      <c r="AA440" t="s">
        <v>194</v>
      </c>
      <c r="AB440" t="s">
        <v>83</v>
      </c>
      <c r="AC440" t="s">
        <v>84</v>
      </c>
      <c r="AD440">
        <f>_xlfn.XLOOKUP(MIS[[#This Row],[TRADING SYMBOL]],[1]Sheet1!$D:$D,[1]Sheet1!$C:$C)</f>
        <v>3.7</v>
      </c>
      <c r="AE440">
        <f>MIS[[#This Row],[OrderAverageTradedPrice]]*MIS[[#This Row],[OrderQuantity]]</f>
        <v>525</v>
      </c>
      <c r="AF440">
        <f>MIS[[#This Row],[LTP]]*MIS[[#This Row],[OrderQuantity]]</f>
        <v>555</v>
      </c>
      <c r="AG440">
        <f>IF(MIS[[#This Row],[OrderSide]]="SELL",MIS[[#This Row],[VALUE]]-MIS[[#This Row],[LIVE_VALUE]],MIS[[#This Row],[LIVE_VALUE]]-MIS[[#This Row],[VALUE]])</f>
        <v>30</v>
      </c>
      <c r="AH440" t="str" cm="1">
        <f t="array" ref="AH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0" t="str">
        <f>MIS[[#This Row],[TRADING SYMBOL]]</f>
        <v>NIFTY2552226300CE</v>
      </c>
      <c r="AJ440" t="str">
        <f>IF(RIGHT(MIS[[#This Row],[Main/Hedge]],4)="MAIN","MAIN","HEDGE")</f>
        <v>HEDGE</v>
      </c>
      <c r="AK440" t="str" cm="1">
        <f t="array" ref="AK440">_xlfn._xlws.FILTER(Table4[Column1],ISNUMBER(SEARCH(Table4[Column1],MIS[[#This Row],[OrderUniqueIdentifier]])),"")</f>
        <v>VWAP</v>
      </c>
    </row>
    <row r="441" spans="1:37" x14ac:dyDescent="0.25">
      <c r="A441" t="s">
        <v>1555</v>
      </c>
      <c r="B441" t="s">
        <v>1665</v>
      </c>
      <c r="C441" t="s">
        <v>1667</v>
      </c>
      <c r="D441" t="s">
        <v>72</v>
      </c>
      <c r="E441" t="s">
        <v>461</v>
      </c>
      <c r="F441" t="s">
        <v>73</v>
      </c>
      <c r="G441" t="s">
        <v>74</v>
      </c>
      <c r="H441" t="s">
        <v>75</v>
      </c>
      <c r="I441" t="s">
        <v>76</v>
      </c>
      <c r="J441" t="s">
        <v>77</v>
      </c>
      <c r="K441">
        <v>150</v>
      </c>
      <c r="L441" t="s">
        <v>77</v>
      </c>
      <c r="M441" t="s">
        <v>78</v>
      </c>
      <c r="N441" t="s">
        <v>518</v>
      </c>
      <c r="O441" t="s">
        <v>1152</v>
      </c>
      <c r="P441" t="s">
        <v>1152</v>
      </c>
      <c r="Q441" t="s">
        <v>462</v>
      </c>
      <c r="R441" t="s">
        <v>79</v>
      </c>
      <c r="S441" t="s">
        <v>24</v>
      </c>
      <c r="T441" t="s">
        <v>463</v>
      </c>
      <c r="U441" t="s">
        <v>43</v>
      </c>
      <c r="V441" t="s">
        <v>80</v>
      </c>
      <c r="W441">
        <v>23700</v>
      </c>
      <c r="X441" t="s">
        <v>85</v>
      </c>
      <c r="Y441">
        <v>150</v>
      </c>
      <c r="Z441" t="s">
        <v>194</v>
      </c>
      <c r="AA441" t="s">
        <v>194</v>
      </c>
      <c r="AB441" t="s">
        <v>87</v>
      </c>
      <c r="AC441" t="s">
        <v>84</v>
      </c>
      <c r="AD441">
        <f>_xlfn.XLOOKUP(MIS[[#This Row],[TRADING SYMBOL]],[1]Sheet1!$D:$D,[1]Sheet1!$C:$C)</f>
        <v>7.6</v>
      </c>
      <c r="AE441">
        <f>MIS[[#This Row],[OrderAverageTradedPrice]]*MIS[[#This Row],[OrderQuantity]]</f>
        <v>1717.5</v>
      </c>
      <c r="AF441">
        <f>MIS[[#This Row],[LTP]]*MIS[[#This Row],[OrderQuantity]]</f>
        <v>1140</v>
      </c>
      <c r="AG441">
        <f>IF(MIS[[#This Row],[OrderSide]]="SELL",MIS[[#This Row],[VALUE]]-MIS[[#This Row],[LIVE_VALUE]],MIS[[#This Row],[LIVE_VALUE]]-MIS[[#This Row],[VALUE]])</f>
        <v>-577.5</v>
      </c>
      <c r="AH441" t="str" cm="1">
        <f t="array" ref="AH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1" t="str">
        <f>MIS[[#This Row],[TRADING SYMBOL]]</f>
        <v>NIFTY2552223700PE</v>
      </c>
      <c r="AJ441" t="str">
        <f>IF(RIGHT(MIS[[#This Row],[Main/Hedge]],4)="MAIN","MAIN","HEDGE")</f>
        <v>HEDGE</v>
      </c>
      <c r="AK441" t="str" cm="1">
        <f t="array" ref="AK441">_xlfn._xlws.FILTER(Table4[Column1],ISNUMBER(SEARCH(Table4[Column1],MIS[[#This Row],[OrderUniqueIdentifier]])),"")</f>
        <v>VWAP</v>
      </c>
    </row>
    <row r="442" spans="1:37" x14ac:dyDescent="0.25">
      <c r="A442" t="s">
        <v>1555</v>
      </c>
      <c r="B442" t="s">
        <v>1665</v>
      </c>
      <c r="C442" t="s">
        <v>1668</v>
      </c>
      <c r="D442" t="s">
        <v>72</v>
      </c>
      <c r="E442" t="s">
        <v>465</v>
      </c>
      <c r="F442" t="s">
        <v>98</v>
      </c>
      <c r="G442" t="s">
        <v>74</v>
      </c>
      <c r="H442" t="s">
        <v>93</v>
      </c>
      <c r="I442" t="s">
        <v>76</v>
      </c>
      <c r="J442" t="s">
        <v>497</v>
      </c>
      <c r="K442">
        <v>40</v>
      </c>
      <c r="L442" t="s">
        <v>77</v>
      </c>
      <c r="M442" t="s">
        <v>78</v>
      </c>
      <c r="N442" t="s">
        <v>497</v>
      </c>
      <c r="O442" t="s">
        <v>473</v>
      </c>
      <c r="P442" t="s">
        <v>1152</v>
      </c>
      <c r="Q442" t="s">
        <v>469</v>
      </c>
      <c r="R442" t="s">
        <v>79</v>
      </c>
      <c r="S442" t="s">
        <v>99</v>
      </c>
      <c r="T442" t="s">
        <v>470</v>
      </c>
      <c r="U442" t="s">
        <v>100</v>
      </c>
      <c r="V442" t="s">
        <v>80</v>
      </c>
      <c r="W442">
        <v>85900</v>
      </c>
      <c r="X442" t="s">
        <v>81</v>
      </c>
      <c r="Y442">
        <v>40</v>
      </c>
      <c r="Z442" t="s">
        <v>86</v>
      </c>
      <c r="AA442" t="s">
        <v>194</v>
      </c>
      <c r="AB442" t="s">
        <v>83</v>
      </c>
      <c r="AC442" t="s">
        <v>84</v>
      </c>
      <c r="AD442">
        <f>_xlfn.XLOOKUP(MIS[[#This Row],[TRADING SYMBOL]],[1]Sheet1!$D:$D,[1]Sheet1!$C:$C)</f>
        <v>6.35</v>
      </c>
      <c r="AE442">
        <f>MIS[[#This Row],[OrderAverageTradedPrice]]*MIS[[#This Row],[OrderQuantity]]</f>
        <v>284</v>
      </c>
      <c r="AF442">
        <f>MIS[[#This Row],[LTP]]*MIS[[#This Row],[OrderQuantity]]</f>
        <v>254</v>
      </c>
      <c r="AG442">
        <f>IF(MIS[[#This Row],[OrderSide]]="SELL",MIS[[#This Row],[VALUE]]-MIS[[#This Row],[LIVE_VALUE]],MIS[[#This Row],[LIVE_VALUE]]-MIS[[#This Row],[VALUE]])</f>
        <v>-30</v>
      </c>
      <c r="AH442" t="str" cm="1">
        <f t="array" ref="AH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" t="str">
        <f>MIS[[#This Row],[TRADING SYMBOL]]</f>
        <v>SENSEX2552085900CE</v>
      </c>
      <c r="AJ442" t="str">
        <f>IF(RIGHT(MIS[[#This Row],[Main/Hedge]],4)="MAIN","MAIN","HEDGE")</f>
        <v>HEDGE</v>
      </c>
      <c r="AK442" t="str" cm="1">
        <f t="array" ref="AK442">_xlfn._xlws.FILTER(Table4[Column1],ISNUMBER(SEARCH(Table4[Column1],MIS[[#This Row],[OrderUniqueIdentifier]])),"")</f>
        <v>XYT</v>
      </c>
    </row>
    <row r="443" spans="1:37" x14ac:dyDescent="0.25">
      <c r="A443" t="s">
        <v>1555</v>
      </c>
      <c r="B443" t="s">
        <v>1665</v>
      </c>
      <c r="C443" t="s">
        <v>1669</v>
      </c>
      <c r="D443" t="s">
        <v>72</v>
      </c>
      <c r="E443" t="s">
        <v>501</v>
      </c>
      <c r="F443" t="s">
        <v>98</v>
      </c>
      <c r="G443" t="s">
        <v>74</v>
      </c>
      <c r="H443" t="s">
        <v>93</v>
      </c>
      <c r="I443" t="s">
        <v>76</v>
      </c>
      <c r="J443" t="s">
        <v>535</v>
      </c>
      <c r="K443">
        <v>40</v>
      </c>
      <c r="L443" t="s">
        <v>77</v>
      </c>
      <c r="M443" t="s">
        <v>78</v>
      </c>
      <c r="N443" t="s">
        <v>535</v>
      </c>
      <c r="O443" t="s">
        <v>473</v>
      </c>
      <c r="P443" t="s">
        <v>1152</v>
      </c>
      <c r="Q443" t="s">
        <v>504</v>
      </c>
      <c r="R443" t="s">
        <v>79</v>
      </c>
      <c r="S443" t="s">
        <v>99</v>
      </c>
      <c r="T443" t="s">
        <v>505</v>
      </c>
      <c r="U443" t="s">
        <v>100</v>
      </c>
      <c r="V443" t="s">
        <v>80</v>
      </c>
      <c r="W443">
        <v>78400</v>
      </c>
      <c r="X443" t="s">
        <v>85</v>
      </c>
      <c r="Y443">
        <v>40</v>
      </c>
      <c r="Z443" t="s">
        <v>86</v>
      </c>
      <c r="AA443" t="s">
        <v>194</v>
      </c>
      <c r="AB443" t="s">
        <v>87</v>
      </c>
      <c r="AC443" t="s">
        <v>84</v>
      </c>
      <c r="AD443">
        <f>_xlfn.XLOOKUP(MIS[[#This Row],[TRADING SYMBOL]],[1]Sheet1!$D:$D,[1]Sheet1!$C:$C)</f>
        <v>11.1</v>
      </c>
      <c r="AE443">
        <f>MIS[[#This Row],[OrderAverageTradedPrice]]*MIS[[#This Row],[OrderQuantity]]</f>
        <v>780</v>
      </c>
      <c r="AF443">
        <f>MIS[[#This Row],[LTP]]*MIS[[#This Row],[OrderQuantity]]</f>
        <v>444</v>
      </c>
      <c r="AG443">
        <f>IF(MIS[[#This Row],[OrderSide]]="SELL",MIS[[#This Row],[VALUE]]-MIS[[#This Row],[LIVE_VALUE]],MIS[[#This Row],[LIVE_VALUE]]-MIS[[#This Row],[VALUE]])</f>
        <v>-336</v>
      </c>
      <c r="AH443" t="str" cm="1">
        <f t="array" ref="AH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" t="str">
        <f>MIS[[#This Row],[TRADING SYMBOL]]</f>
        <v>SENSEX2552078400PE</v>
      </c>
      <c r="AJ443" t="str">
        <f>IF(RIGHT(MIS[[#This Row],[Main/Hedge]],4)="MAIN","MAIN","HEDGE")</f>
        <v>HEDGE</v>
      </c>
      <c r="AK443" t="str" cm="1">
        <f t="array" ref="AK443">_xlfn._xlws.FILTER(Table4[Column1],ISNUMBER(SEARCH(Table4[Column1],MIS[[#This Row],[OrderUniqueIdentifier]])),"")</f>
        <v>XYT</v>
      </c>
    </row>
    <row r="444" spans="1:37" x14ac:dyDescent="0.25">
      <c r="A444" t="s">
        <v>1555</v>
      </c>
      <c r="B444" t="s">
        <v>1673</v>
      </c>
      <c r="C444" t="s">
        <v>1674</v>
      </c>
      <c r="D444" t="s">
        <v>72</v>
      </c>
      <c r="E444" t="s">
        <v>456</v>
      </c>
      <c r="F444" t="s">
        <v>73</v>
      </c>
      <c r="G444" t="s">
        <v>74</v>
      </c>
      <c r="H444" t="s">
        <v>75</v>
      </c>
      <c r="I444" t="s">
        <v>76</v>
      </c>
      <c r="J444" t="s">
        <v>77</v>
      </c>
      <c r="K444">
        <v>75</v>
      </c>
      <c r="L444" t="s">
        <v>77</v>
      </c>
      <c r="M444" t="s">
        <v>78</v>
      </c>
      <c r="N444" t="s">
        <v>188</v>
      </c>
      <c r="O444" t="s">
        <v>473</v>
      </c>
      <c r="P444" t="s">
        <v>1152</v>
      </c>
      <c r="Q444" t="s">
        <v>458</v>
      </c>
      <c r="R444" t="s">
        <v>79</v>
      </c>
      <c r="S444" t="s">
        <v>24</v>
      </c>
      <c r="T444" t="s">
        <v>459</v>
      </c>
      <c r="U444" t="s">
        <v>43</v>
      </c>
      <c r="V444" t="s">
        <v>80</v>
      </c>
      <c r="W444">
        <v>26300</v>
      </c>
      <c r="X444" t="s">
        <v>81</v>
      </c>
      <c r="Y444">
        <v>75</v>
      </c>
      <c r="Z444" t="s">
        <v>86</v>
      </c>
      <c r="AA444" t="s">
        <v>194</v>
      </c>
      <c r="AB444" t="s">
        <v>83</v>
      </c>
      <c r="AC444" t="s">
        <v>84</v>
      </c>
      <c r="AD444">
        <f>_xlfn.XLOOKUP(MIS[[#This Row],[TRADING SYMBOL]],[1]Sheet1!$D:$D,[1]Sheet1!$C:$C)</f>
        <v>3.7</v>
      </c>
      <c r="AE444">
        <f>MIS[[#This Row],[OrderAverageTradedPrice]]*MIS[[#This Row],[OrderQuantity]]</f>
        <v>262.5</v>
      </c>
      <c r="AF444">
        <f>MIS[[#This Row],[LTP]]*MIS[[#This Row],[OrderQuantity]]</f>
        <v>277.5</v>
      </c>
      <c r="AG444">
        <f>IF(MIS[[#This Row],[OrderSide]]="SELL",MIS[[#This Row],[VALUE]]-MIS[[#This Row],[LIVE_VALUE]],MIS[[#This Row],[LIVE_VALUE]]-MIS[[#This Row],[VALUE]])</f>
        <v>15</v>
      </c>
      <c r="AH444" t="str" cm="1">
        <f t="array" ref="AH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4" t="str">
        <f>MIS[[#This Row],[TRADING SYMBOL]]</f>
        <v>NIFTY2552226300CE</v>
      </c>
      <c r="AJ444" t="str">
        <f>IF(RIGHT(MIS[[#This Row],[Main/Hedge]],4)="MAIN","MAIN","HEDGE")</f>
        <v>HEDGE</v>
      </c>
      <c r="AK444" t="str" cm="1">
        <f t="array" ref="AK444">_xlfn._xlws.FILTER(Table4[Column1],ISNUMBER(SEARCH(Table4[Column1],MIS[[#This Row],[OrderUniqueIdentifier]])),"")</f>
        <v>VWAP</v>
      </c>
    </row>
    <row r="445" spans="1:37" x14ac:dyDescent="0.25">
      <c r="A445" t="s">
        <v>1555</v>
      </c>
      <c r="B445" t="s">
        <v>1673</v>
      </c>
      <c r="C445" t="s">
        <v>1675</v>
      </c>
      <c r="D445" t="s">
        <v>72</v>
      </c>
      <c r="E445" t="s">
        <v>461</v>
      </c>
      <c r="F445" t="s">
        <v>73</v>
      </c>
      <c r="G445" t="s">
        <v>74</v>
      </c>
      <c r="H445" t="s">
        <v>75</v>
      </c>
      <c r="I445" t="s">
        <v>76</v>
      </c>
      <c r="J445" t="s">
        <v>77</v>
      </c>
      <c r="K445">
        <v>75</v>
      </c>
      <c r="L445" t="s">
        <v>77</v>
      </c>
      <c r="M445" t="s">
        <v>78</v>
      </c>
      <c r="N445" t="s">
        <v>153</v>
      </c>
      <c r="O445" t="s">
        <v>1152</v>
      </c>
      <c r="P445" t="s">
        <v>1152</v>
      </c>
      <c r="Q445" t="s">
        <v>462</v>
      </c>
      <c r="R445" t="s">
        <v>79</v>
      </c>
      <c r="S445" t="s">
        <v>24</v>
      </c>
      <c r="T445" t="s">
        <v>463</v>
      </c>
      <c r="U445" t="s">
        <v>43</v>
      </c>
      <c r="V445" t="s">
        <v>80</v>
      </c>
      <c r="W445">
        <v>23700</v>
      </c>
      <c r="X445" t="s">
        <v>85</v>
      </c>
      <c r="Y445">
        <v>75</v>
      </c>
      <c r="Z445" t="s">
        <v>194</v>
      </c>
      <c r="AA445" t="s">
        <v>194</v>
      </c>
      <c r="AB445" t="s">
        <v>87</v>
      </c>
      <c r="AC445" t="s">
        <v>84</v>
      </c>
      <c r="AD445">
        <f>_xlfn.XLOOKUP(MIS[[#This Row],[TRADING SYMBOL]],[1]Sheet1!$D:$D,[1]Sheet1!$C:$C)</f>
        <v>7.6</v>
      </c>
      <c r="AE445">
        <f>MIS[[#This Row],[OrderAverageTradedPrice]]*MIS[[#This Row],[OrderQuantity]]</f>
        <v>862.5</v>
      </c>
      <c r="AF445">
        <f>MIS[[#This Row],[LTP]]*MIS[[#This Row],[OrderQuantity]]</f>
        <v>570</v>
      </c>
      <c r="AG445">
        <f>IF(MIS[[#This Row],[OrderSide]]="SELL",MIS[[#This Row],[VALUE]]-MIS[[#This Row],[LIVE_VALUE]],MIS[[#This Row],[LIVE_VALUE]]-MIS[[#This Row],[VALUE]])</f>
        <v>-292.5</v>
      </c>
      <c r="AH445" t="str" cm="1">
        <f t="array" ref="AH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5" t="str">
        <f>MIS[[#This Row],[TRADING SYMBOL]]</f>
        <v>NIFTY2552223700PE</v>
      </c>
      <c r="AJ445" t="str">
        <f>IF(RIGHT(MIS[[#This Row],[Main/Hedge]],4)="MAIN","MAIN","HEDGE")</f>
        <v>HEDGE</v>
      </c>
      <c r="AK445" t="str" cm="1">
        <f t="array" ref="AK445">_xlfn._xlws.FILTER(Table4[Column1],ISNUMBER(SEARCH(Table4[Column1],MIS[[#This Row],[OrderUniqueIdentifier]])),"")</f>
        <v>VWAP</v>
      </c>
    </row>
    <row r="446" spans="1:37" x14ac:dyDescent="0.25">
      <c r="A446" t="s">
        <v>1555</v>
      </c>
      <c r="B446" t="s">
        <v>1684</v>
      </c>
      <c r="C446" t="s">
        <v>1685</v>
      </c>
      <c r="D446" t="s">
        <v>72</v>
      </c>
      <c r="E446" t="s">
        <v>456</v>
      </c>
      <c r="F446" t="s">
        <v>73</v>
      </c>
      <c r="G446" t="s">
        <v>74</v>
      </c>
      <c r="H446" t="s">
        <v>75</v>
      </c>
      <c r="I446" t="s">
        <v>76</v>
      </c>
      <c r="J446" t="s">
        <v>77</v>
      </c>
      <c r="K446">
        <v>750</v>
      </c>
      <c r="L446" t="s">
        <v>77</v>
      </c>
      <c r="M446" t="s">
        <v>78</v>
      </c>
      <c r="N446" t="s">
        <v>188</v>
      </c>
      <c r="O446" t="s">
        <v>1152</v>
      </c>
      <c r="P446" t="s">
        <v>1152</v>
      </c>
      <c r="Q446" t="s">
        <v>458</v>
      </c>
      <c r="R446" t="s">
        <v>79</v>
      </c>
      <c r="S446" t="s">
        <v>24</v>
      </c>
      <c r="T446" t="s">
        <v>459</v>
      </c>
      <c r="U446" t="s">
        <v>43</v>
      </c>
      <c r="V446" t="s">
        <v>80</v>
      </c>
      <c r="W446">
        <v>26300</v>
      </c>
      <c r="X446" t="s">
        <v>81</v>
      </c>
      <c r="Y446">
        <v>750</v>
      </c>
      <c r="Z446" t="s">
        <v>194</v>
      </c>
      <c r="AA446" t="s">
        <v>194</v>
      </c>
      <c r="AB446" t="s">
        <v>83</v>
      </c>
      <c r="AC446" t="s">
        <v>84</v>
      </c>
      <c r="AD446">
        <f>_xlfn.XLOOKUP(MIS[[#This Row],[TRADING SYMBOL]],[1]Sheet1!$D:$D,[1]Sheet1!$C:$C)</f>
        <v>3.7</v>
      </c>
      <c r="AE446">
        <f>MIS[[#This Row],[OrderAverageTradedPrice]]*MIS[[#This Row],[OrderQuantity]]</f>
        <v>2625</v>
      </c>
      <c r="AF446">
        <f>MIS[[#This Row],[LTP]]*MIS[[#This Row],[OrderQuantity]]</f>
        <v>2775</v>
      </c>
      <c r="AG446">
        <f>IF(MIS[[#This Row],[OrderSide]]="SELL",MIS[[#This Row],[VALUE]]-MIS[[#This Row],[LIVE_VALUE]],MIS[[#This Row],[LIVE_VALUE]]-MIS[[#This Row],[VALUE]])</f>
        <v>150</v>
      </c>
      <c r="AH446" t="str" cm="1">
        <f t="array" ref="AH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6" t="str">
        <f>MIS[[#This Row],[TRADING SYMBOL]]</f>
        <v>NIFTY2552226300CE</v>
      </c>
      <c r="AJ446" t="str">
        <f>IF(RIGHT(MIS[[#This Row],[Main/Hedge]],4)="MAIN","MAIN","HEDGE")</f>
        <v>HEDGE</v>
      </c>
      <c r="AK446" t="str" cm="1">
        <f t="array" ref="AK446">_xlfn._xlws.FILTER(Table4[Column1],ISNUMBER(SEARCH(Table4[Column1],MIS[[#This Row],[OrderUniqueIdentifier]])),"")</f>
        <v>VWAP</v>
      </c>
    </row>
    <row r="447" spans="1:37" x14ac:dyDescent="0.25">
      <c r="A447" t="s">
        <v>1555</v>
      </c>
      <c r="B447" t="s">
        <v>1684</v>
      </c>
      <c r="C447" t="s">
        <v>1686</v>
      </c>
      <c r="D447" t="s">
        <v>72</v>
      </c>
      <c r="E447" t="s">
        <v>461</v>
      </c>
      <c r="F447" t="s">
        <v>73</v>
      </c>
      <c r="G447" t="s">
        <v>74</v>
      </c>
      <c r="H447" t="s">
        <v>75</v>
      </c>
      <c r="I447" t="s">
        <v>76</v>
      </c>
      <c r="J447" t="s">
        <v>77</v>
      </c>
      <c r="K447">
        <v>750</v>
      </c>
      <c r="L447" t="s">
        <v>77</v>
      </c>
      <c r="M447" t="s">
        <v>78</v>
      </c>
      <c r="N447" t="s">
        <v>518</v>
      </c>
      <c r="O447" t="s">
        <v>1152</v>
      </c>
      <c r="P447" t="s">
        <v>1152</v>
      </c>
      <c r="Q447" t="s">
        <v>462</v>
      </c>
      <c r="R447" t="s">
        <v>79</v>
      </c>
      <c r="S447" t="s">
        <v>24</v>
      </c>
      <c r="T447" t="s">
        <v>463</v>
      </c>
      <c r="U447" t="s">
        <v>43</v>
      </c>
      <c r="V447" t="s">
        <v>80</v>
      </c>
      <c r="W447">
        <v>23700</v>
      </c>
      <c r="X447" t="s">
        <v>85</v>
      </c>
      <c r="Y447">
        <v>750</v>
      </c>
      <c r="Z447" t="s">
        <v>194</v>
      </c>
      <c r="AA447" t="s">
        <v>194</v>
      </c>
      <c r="AB447" t="s">
        <v>87</v>
      </c>
      <c r="AC447" t="s">
        <v>84</v>
      </c>
      <c r="AD447">
        <f>_xlfn.XLOOKUP(MIS[[#This Row],[TRADING SYMBOL]],[1]Sheet1!$D:$D,[1]Sheet1!$C:$C)</f>
        <v>7.6</v>
      </c>
      <c r="AE447">
        <f>MIS[[#This Row],[OrderAverageTradedPrice]]*MIS[[#This Row],[OrderQuantity]]</f>
        <v>8587.5</v>
      </c>
      <c r="AF447">
        <f>MIS[[#This Row],[LTP]]*MIS[[#This Row],[OrderQuantity]]</f>
        <v>5700</v>
      </c>
      <c r="AG447">
        <f>IF(MIS[[#This Row],[OrderSide]]="SELL",MIS[[#This Row],[VALUE]]-MIS[[#This Row],[LIVE_VALUE]],MIS[[#This Row],[LIVE_VALUE]]-MIS[[#This Row],[VALUE]])</f>
        <v>-2887.5</v>
      </c>
      <c r="AH447" t="str" cm="1">
        <f t="array" ref="AH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7" t="str">
        <f>MIS[[#This Row],[TRADING SYMBOL]]</f>
        <v>NIFTY2552223700PE</v>
      </c>
      <c r="AJ447" t="str">
        <f>IF(RIGHT(MIS[[#This Row],[Main/Hedge]],4)="MAIN","MAIN","HEDGE")</f>
        <v>HEDGE</v>
      </c>
      <c r="AK447" t="str" cm="1">
        <f t="array" ref="AK447">_xlfn._xlws.FILTER(Table4[Column1],ISNUMBER(SEARCH(Table4[Column1],MIS[[#This Row],[OrderUniqueIdentifier]])),"")</f>
        <v>VWAP</v>
      </c>
    </row>
    <row r="448" spans="1:37" x14ac:dyDescent="0.25">
      <c r="A448" t="s">
        <v>1555</v>
      </c>
      <c r="B448" t="s">
        <v>1684</v>
      </c>
      <c r="C448" t="s">
        <v>1688</v>
      </c>
      <c r="D448" t="s">
        <v>72</v>
      </c>
      <c r="E448" t="s">
        <v>123</v>
      </c>
      <c r="F448" t="s">
        <v>98</v>
      </c>
      <c r="G448" t="s">
        <v>74</v>
      </c>
      <c r="H448" t="s">
        <v>93</v>
      </c>
      <c r="I448" t="s">
        <v>76</v>
      </c>
      <c r="J448" t="s">
        <v>280</v>
      </c>
      <c r="K448">
        <v>100</v>
      </c>
      <c r="L448" t="s">
        <v>77</v>
      </c>
      <c r="M448" t="s">
        <v>78</v>
      </c>
      <c r="N448" t="s">
        <v>280</v>
      </c>
      <c r="O448" t="s">
        <v>473</v>
      </c>
      <c r="P448" t="s">
        <v>1152</v>
      </c>
      <c r="Q448" t="s">
        <v>124</v>
      </c>
      <c r="R448" t="s">
        <v>79</v>
      </c>
      <c r="S448" t="s">
        <v>99</v>
      </c>
      <c r="T448" t="s">
        <v>125</v>
      </c>
      <c r="U448" t="s">
        <v>100</v>
      </c>
      <c r="V448" t="s">
        <v>80</v>
      </c>
      <c r="W448">
        <v>78500</v>
      </c>
      <c r="X448" t="s">
        <v>85</v>
      </c>
      <c r="Y448">
        <v>100</v>
      </c>
      <c r="Z448" t="s">
        <v>86</v>
      </c>
      <c r="AA448" t="s">
        <v>194</v>
      </c>
      <c r="AB448" t="s">
        <v>87</v>
      </c>
      <c r="AC448" t="s">
        <v>84</v>
      </c>
      <c r="AD448">
        <f>_xlfn.XLOOKUP(MIS[[#This Row],[TRADING SYMBOL]],[1]Sheet1!$D:$D,[1]Sheet1!$C:$C)</f>
        <v>11.6</v>
      </c>
      <c r="AE448">
        <f>MIS[[#This Row],[OrderAverageTradedPrice]]*MIS[[#This Row],[OrderQuantity]]</f>
        <v>2025</v>
      </c>
      <c r="AF448">
        <f>MIS[[#This Row],[LTP]]*MIS[[#This Row],[OrderQuantity]]</f>
        <v>1160</v>
      </c>
      <c r="AG448">
        <f>IF(MIS[[#This Row],[OrderSide]]="SELL",MIS[[#This Row],[VALUE]]-MIS[[#This Row],[LIVE_VALUE]],MIS[[#This Row],[LIVE_VALUE]]-MIS[[#This Row],[VALUE]])</f>
        <v>-865</v>
      </c>
      <c r="AH448" t="str" cm="1">
        <f t="array" ref="AH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" t="str">
        <f>MIS[[#This Row],[TRADING SYMBOL]]</f>
        <v>SENSEX2552078500PE</v>
      </c>
      <c r="AJ448" t="str">
        <f>IF(RIGHT(MIS[[#This Row],[Main/Hedge]],4)="MAIN","MAIN","HEDGE")</f>
        <v>HEDGE</v>
      </c>
      <c r="AK448" t="str" cm="1">
        <f t="array" ref="AK448">_xlfn._xlws.FILTER(Table4[Column1],ISNUMBER(SEARCH(Table4[Column1],MIS[[#This Row],[OrderUniqueIdentifier]])),"")</f>
        <v>XYT</v>
      </c>
    </row>
    <row r="449" spans="1:37" x14ac:dyDescent="0.25">
      <c r="A449" t="s">
        <v>1357</v>
      </c>
      <c r="B449" t="s">
        <v>1366</v>
      </c>
      <c r="C449" t="s">
        <v>1368</v>
      </c>
      <c r="D449" t="s">
        <v>72</v>
      </c>
      <c r="E449" t="s">
        <v>461</v>
      </c>
      <c r="F449" t="s">
        <v>73</v>
      </c>
      <c r="G449" t="s">
        <v>74</v>
      </c>
      <c r="H449" t="s">
        <v>75</v>
      </c>
      <c r="I449" t="s">
        <v>76</v>
      </c>
      <c r="J449" t="s">
        <v>77</v>
      </c>
      <c r="K449">
        <v>150</v>
      </c>
      <c r="L449" t="s">
        <v>77</v>
      </c>
      <c r="M449" t="s">
        <v>78</v>
      </c>
      <c r="N449" t="s">
        <v>153</v>
      </c>
      <c r="O449" t="s">
        <v>1155</v>
      </c>
      <c r="P449" t="s">
        <v>1155</v>
      </c>
      <c r="Q449" t="s">
        <v>462</v>
      </c>
      <c r="R449" t="s">
        <v>79</v>
      </c>
      <c r="S449" t="s">
        <v>24</v>
      </c>
      <c r="T449" t="s">
        <v>463</v>
      </c>
      <c r="U449" t="s">
        <v>43</v>
      </c>
      <c r="V449" t="s">
        <v>80</v>
      </c>
      <c r="W449">
        <v>23700</v>
      </c>
      <c r="X449" t="s">
        <v>85</v>
      </c>
      <c r="Y449">
        <v>150</v>
      </c>
      <c r="Z449" t="s">
        <v>181</v>
      </c>
      <c r="AA449" t="s">
        <v>181</v>
      </c>
      <c r="AB449" t="s">
        <v>87</v>
      </c>
      <c r="AC449" t="s">
        <v>84</v>
      </c>
      <c r="AD449">
        <f>_xlfn.XLOOKUP(MIS[[#This Row],[TRADING SYMBOL]],[1]Sheet1!$D:$D,[1]Sheet1!$C:$C)</f>
        <v>7.6</v>
      </c>
      <c r="AE449">
        <f>MIS[[#This Row],[OrderAverageTradedPrice]]*MIS[[#This Row],[OrderQuantity]]</f>
        <v>1725</v>
      </c>
      <c r="AF449">
        <f>MIS[[#This Row],[LTP]]*MIS[[#This Row],[OrderQuantity]]</f>
        <v>1140</v>
      </c>
      <c r="AG449">
        <f>IF(MIS[[#This Row],[OrderSide]]="SELL",MIS[[#This Row],[VALUE]]-MIS[[#This Row],[LIVE_VALUE]],MIS[[#This Row],[LIVE_VALUE]]-MIS[[#This Row],[VALUE]])</f>
        <v>-585</v>
      </c>
      <c r="AH449" t="str" cm="1">
        <f t="array" ref="AH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9" t="str">
        <f>MIS[[#This Row],[TRADING SYMBOL]]</f>
        <v>NIFTY2552223700PE</v>
      </c>
      <c r="AJ449" t="str">
        <f>IF(RIGHT(MIS[[#This Row],[Main/Hedge]],4)="MAIN","MAIN","HEDGE")</f>
        <v>HEDGE</v>
      </c>
      <c r="AK449" t="str" cm="1">
        <f t="array" ref="AK449">_xlfn._xlws.FILTER(Table4[Column1],ISNUMBER(SEARCH(Table4[Column1],MIS[[#This Row],[OrderUniqueIdentifier]])),"")</f>
        <v>VWAP</v>
      </c>
    </row>
    <row r="450" spans="1:37" x14ac:dyDescent="0.25">
      <c r="A450" t="s">
        <v>179</v>
      </c>
      <c r="B450" t="s">
        <v>1456</v>
      </c>
      <c r="C450" t="s">
        <v>1457</v>
      </c>
      <c r="D450" t="s">
        <v>72</v>
      </c>
      <c r="E450" t="s">
        <v>456</v>
      </c>
      <c r="F450" t="s">
        <v>73</v>
      </c>
      <c r="G450" t="s">
        <v>74</v>
      </c>
      <c r="H450" t="s">
        <v>75</v>
      </c>
      <c r="I450" t="s">
        <v>76</v>
      </c>
      <c r="J450" t="s">
        <v>77</v>
      </c>
      <c r="K450">
        <v>225</v>
      </c>
      <c r="L450" t="s">
        <v>77</v>
      </c>
      <c r="M450" t="s">
        <v>78</v>
      </c>
      <c r="N450" t="s">
        <v>145</v>
      </c>
      <c r="O450" t="s">
        <v>1155</v>
      </c>
      <c r="P450" t="s">
        <v>1155</v>
      </c>
      <c r="Q450" t="s">
        <v>458</v>
      </c>
      <c r="R450" t="s">
        <v>79</v>
      </c>
      <c r="S450" t="s">
        <v>24</v>
      </c>
      <c r="T450" t="s">
        <v>459</v>
      </c>
      <c r="U450" t="s">
        <v>43</v>
      </c>
      <c r="V450" t="s">
        <v>80</v>
      </c>
      <c r="W450">
        <v>26300</v>
      </c>
      <c r="X450" t="s">
        <v>81</v>
      </c>
      <c r="Y450">
        <v>225</v>
      </c>
      <c r="Z450" t="s">
        <v>181</v>
      </c>
      <c r="AA450" t="s">
        <v>181</v>
      </c>
      <c r="AB450" t="s">
        <v>83</v>
      </c>
      <c r="AC450" t="s">
        <v>84</v>
      </c>
      <c r="AD450">
        <f>_xlfn.XLOOKUP(MIS[[#This Row],[TRADING SYMBOL]],[1]Sheet1!$D:$D,[1]Sheet1!$C:$C)</f>
        <v>3.7</v>
      </c>
      <c r="AE450">
        <f>MIS[[#This Row],[OrderAverageTradedPrice]]*MIS[[#This Row],[OrderQuantity]]</f>
        <v>798.75</v>
      </c>
      <c r="AF450">
        <f>MIS[[#This Row],[LTP]]*MIS[[#This Row],[OrderQuantity]]</f>
        <v>832.5</v>
      </c>
      <c r="AG450">
        <f>IF(MIS[[#This Row],[OrderSide]]="SELL",MIS[[#This Row],[VALUE]]-MIS[[#This Row],[LIVE_VALUE]],MIS[[#This Row],[LIVE_VALUE]]-MIS[[#This Row],[VALUE]])</f>
        <v>33.75</v>
      </c>
      <c r="AH450" t="str" cm="1">
        <f t="array" ref="AH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0" t="str">
        <f>MIS[[#This Row],[TRADING SYMBOL]]</f>
        <v>NIFTY2552226300CE</v>
      </c>
      <c r="AJ450" t="str">
        <f>IF(RIGHT(MIS[[#This Row],[Main/Hedge]],4)="MAIN","MAIN","HEDGE")</f>
        <v>HEDGE</v>
      </c>
      <c r="AK450" t="str" cm="1">
        <f t="array" ref="AK450">_xlfn._xlws.FILTER(Table4[Column1],ISNUMBER(SEARCH(Table4[Column1],MIS[[#This Row],[OrderUniqueIdentifier]])),"")</f>
        <v>VWAP</v>
      </c>
    </row>
    <row r="451" spans="1:37" x14ac:dyDescent="0.25">
      <c r="A451" t="s">
        <v>179</v>
      </c>
      <c r="B451" t="s">
        <v>1456</v>
      </c>
      <c r="C451" t="s">
        <v>1458</v>
      </c>
      <c r="D451" t="s">
        <v>72</v>
      </c>
      <c r="E451" t="s">
        <v>461</v>
      </c>
      <c r="F451" t="s">
        <v>73</v>
      </c>
      <c r="G451" t="s">
        <v>74</v>
      </c>
      <c r="H451" t="s">
        <v>75</v>
      </c>
      <c r="I451" t="s">
        <v>76</v>
      </c>
      <c r="J451" t="s">
        <v>77</v>
      </c>
      <c r="K451">
        <v>225</v>
      </c>
      <c r="L451" t="s">
        <v>77</v>
      </c>
      <c r="M451" t="s">
        <v>78</v>
      </c>
      <c r="N451" t="s">
        <v>495</v>
      </c>
      <c r="O451" t="s">
        <v>1155</v>
      </c>
      <c r="P451" t="s">
        <v>1155</v>
      </c>
      <c r="Q451" t="s">
        <v>462</v>
      </c>
      <c r="R451" t="s">
        <v>79</v>
      </c>
      <c r="S451" t="s">
        <v>24</v>
      </c>
      <c r="T451" t="s">
        <v>463</v>
      </c>
      <c r="U451" t="s">
        <v>43</v>
      </c>
      <c r="V451" t="s">
        <v>80</v>
      </c>
      <c r="W451">
        <v>23700</v>
      </c>
      <c r="X451" t="s">
        <v>85</v>
      </c>
      <c r="Y451">
        <v>225</v>
      </c>
      <c r="Z451" t="s">
        <v>181</v>
      </c>
      <c r="AA451" t="s">
        <v>181</v>
      </c>
      <c r="AB451" t="s">
        <v>87</v>
      </c>
      <c r="AC451" t="s">
        <v>84</v>
      </c>
      <c r="AD451">
        <f>_xlfn.XLOOKUP(MIS[[#This Row],[TRADING SYMBOL]],[1]Sheet1!$D:$D,[1]Sheet1!$C:$C)</f>
        <v>7.6</v>
      </c>
      <c r="AE451">
        <f>MIS[[#This Row],[OrderAverageTradedPrice]]*MIS[[#This Row],[OrderQuantity]]</f>
        <v>2565</v>
      </c>
      <c r="AF451">
        <f>MIS[[#This Row],[LTP]]*MIS[[#This Row],[OrderQuantity]]</f>
        <v>1710</v>
      </c>
      <c r="AG451">
        <f>IF(MIS[[#This Row],[OrderSide]]="SELL",MIS[[#This Row],[VALUE]]-MIS[[#This Row],[LIVE_VALUE]],MIS[[#This Row],[LIVE_VALUE]]-MIS[[#This Row],[VALUE]])</f>
        <v>-855</v>
      </c>
      <c r="AH451" t="str" cm="1">
        <f t="array" ref="AH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1" t="str">
        <f>MIS[[#This Row],[TRADING SYMBOL]]</f>
        <v>NIFTY2552223700PE</v>
      </c>
      <c r="AJ451" t="str">
        <f>IF(RIGHT(MIS[[#This Row],[Main/Hedge]],4)="MAIN","MAIN","HEDGE")</f>
        <v>HEDGE</v>
      </c>
      <c r="AK451" t="str" cm="1">
        <f t="array" ref="AK451">_xlfn._xlws.FILTER(Table4[Column1],ISNUMBER(SEARCH(Table4[Column1],MIS[[#This Row],[OrderUniqueIdentifier]])),"")</f>
        <v>VWAP</v>
      </c>
    </row>
    <row r="452" spans="1:37" x14ac:dyDescent="0.25">
      <c r="A452" t="s">
        <v>179</v>
      </c>
      <c r="B452" t="s">
        <v>1478</v>
      </c>
      <c r="C452" t="s">
        <v>1479</v>
      </c>
      <c r="D452" t="s">
        <v>72</v>
      </c>
      <c r="E452" t="s">
        <v>456</v>
      </c>
      <c r="F452" t="s">
        <v>73</v>
      </c>
      <c r="G452" t="s">
        <v>74</v>
      </c>
      <c r="H452" t="s">
        <v>75</v>
      </c>
      <c r="I452" t="s">
        <v>76</v>
      </c>
      <c r="J452" t="s">
        <v>77</v>
      </c>
      <c r="K452">
        <v>150</v>
      </c>
      <c r="L452" t="s">
        <v>77</v>
      </c>
      <c r="M452" t="s">
        <v>78</v>
      </c>
      <c r="N452" t="s">
        <v>145</v>
      </c>
      <c r="O452" t="s">
        <v>1155</v>
      </c>
      <c r="P452" t="s">
        <v>1155</v>
      </c>
      <c r="Q452" t="s">
        <v>458</v>
      </c>
      <c r="R452" t="s">
        <v>79</v>
      </c>
      <c r="S452" t="s">
        <v>24</v>
      </c>
      <c r="T452" t="s">
        <v>459</v>
      </c>
      <c r="U452" t="s">
        <v>43</v>
      </c>
      <c r="V452" t="s">
        <v>80</v>
      </c>
      <c r="W452">
        <v>26300</v>
      </c>
      <c r="X452" t="s">
        <v>81</v>
      </c>
      <c r="Y452">
        <v>150</v>
      </c>
      <c r="Z452" t="s">
        <v>181</v>
      </c>
      <c r="AA452" t="s">
        <v>181</v>
      </c>
      <c r="AB452" t="s">
        <v>83</v>
      </c>
      <c r="AC452" t="s">
        <v>84</v>
      </c>
      <c r="AD452">
        <f>_xlfn.XLOOKUP(MIS[[#This Row],[TRADING SYMBOL]],[1]Sheet1!$D:$D,[1]Sheet1!$C:$C)</f>
        <v>3.7</v>
      </c>
      <c r="AE452">
        <f>MIS[[#This Row],[OrderAverageTradedPrice]]*MIS[[#This Row],[OrderQuantity]]</f>
        <v>532.5</v>
      </c>
      <c r="AF452">
        <f>MIS[[#This Row],[LTP]]*MIS[[#This Row],[OrderQuantity]]</f>
        <v>555</v>
      </c>
      <c r="AG452">
        <f>IF(MIS[[#This Row],[OrderSide]]="SELL",MIS[[#This Row],[VALUE]]-MIS[[#This Row],[LIVE_VALUE]],MIS[[#This Row],[LIVE_VALUE]]-MIS[[#This Row],[VALUE]])</f>
        <v>22.5</v>
      </c>
      <c r="AH452" t="str" cm="1">
        <f t="array" ref="AH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2" t="str">
        <f>MIS[[#This Row],[TRADING SYMBOL]]</f>
        <v>NIFTY2552226300CE</v>
      </c>
      <c r="AJ452" t="str">
        <f>IF(RIGHT(MIS[[#This Row],[Main/Hedge]],4)="MAIN","MAIN","HEDGE")</f>
        <v>HEDGE</v>
      </c>
      <c r="AK452" t="str" cm="1">
        <f t="array" ref="AK452">_xlfn._xlws.FILTER(Table4[Column1],ISNUMBER(SEARCH(Table4[Column1],MIS[[#This Row],[OrderUniqueIdentifier]])),"")</f>
        <v>VWAP</v>
      </c>
    </row>
    <row r="453" spans="1:37" x14ac:dyDescent="0.25">
      <c r="A453" t="s">
        <v>179</v>
      </c>
      <c r="B453" t="s">
        <v>1478</v>
      </c>
      <c r="C453" t="s">
        <v>1480</v>
      </c>
      <c r="D453" t="s">
        <v>72</v>
      </c>
      <c r="E453" t="s">
        <v>461</v>
      </c>
      <c r="F453" t="s">
        <v>73</v>
      </c>
      <c r="G453" t="s">
        <v>74</v>
      </c>
      <c r="H453" t="s">
        <v>75</v>
      </c>
      <c r="I453" t="s">
        <v>76</v>
      </c>
      <c r="J453" t="s">
        <v>77</v>
      </c>
      <c r="K453">
        <v>150</v>
      </c>
      <c r="L453" t="s">
        <v>77</v>
      </c>
      <c r="M453" t="s">
        <v>78</v>
      </c>
      <c r="N453" t="s">
        <v>1481</v>
      </c>
      <c r="O453" t="s">
        <v>1155</v>
      </c>
      <c r="P453" t="s">
        <v>1155</v>
      </c>
      <c r="Q453" t="s">
        <v>462</v>
      </c>
      <c r="R453" t="s">
        <v>79</v>
      </c>
      <c r="S453" t="s">
        <v>24</v>
      </c>
      <c r="T453" t="s">
        <v>463</v>
      </c>
      <c r="U453" t="s">
        <v>43</v>
      </c>
      <c r="V453" t="s">
        <v>80</v>
      </c>
      <c r="W453">
        <v>23700</v>
      </c>
      <c r="X453" t="s">
        <v>85</v>
      </c>
      <c r="Y453">
        <v>150</v>
      </c>
      <c r="Z453" t="s">
        <v>181</v>
      </c>
      <c r="AA453" t="s">
        <v>181</v>
      </c>
      <c r="AB453" t="s">
        <v>87</v>
      </c>
      <c r="AC453" t="s">
        <v>84</v>
      </c>
      <c r="AD453">
        <f>_xlfn.XLOOKUP(MIS[[#This Row],[TRADING SYMBOL]],[1]Sheet1!$D:$D,[1]Sheet1!$C:$C)</f>
        <v>7.6</v>
      </c>
      <c r="AE453">
        <f>MIS[[#This Row],[OrderAverageTradedPrice]]*MIS[[#This Row],[OrderQuantity]]</f>
        <v>1702.5</v>
      </c>
      <c r="AF453">
        <f>MIS[[#This Row],[LTP]]*MIS[[#This Row],[OrderQuantity]]</f>
        <v>1140</v>
      </c>
      <c r="AG453">
        <f>IF(MIS[[#This Row],[OrderSide]]="SELL",MIS[[#This Row],[VALUE]]-MIS[[#This Row],[LIVE_VALUE]],MIS[[#This Row],[LIVE_VALUE]]-MIS[[#This Row],[VALUE]])</f>
        <v>-562.5</v>
      </c>
      <c r="AH453" t="str" cm="1">
        <f t="array" ref="AH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3" t="str">
        <f>MIS[[#This Row],[TRADING SYMBOL]]</f>
        <v>NIFTY2552223700PE</v>
      </c>
      <c r="AJ453" t="str">
        <f>IF(RIGHT(MIS[[#This Row],[Main/Hedge]],4)="MAIN","MAIN","HEDGE")</f>
        <v>HEDGE</v>
      </c>
      <c r="AK453" t="str" cm="1">
        <f t="array" ref="AK453">_xlfn._xlws.FILTER(Table4[Column1],ISNUMBER(SEARCH(Table4[Column1],MIS[[#This Row],[OrderUniqueIdentifier]])),"")</f>
        <v>VWAP</v>
      </c>
    </row>
    <row r="454" spans="1:37" x14ac:dyDescent="0.25">
      <c r="A454" t="s">
        <v>179</v>
      </c>
      <c r="B454" t="s">
        <v>1497</v>
      </c>
      <c r="C454" t="s">
        <v>1498</v>
      </c>
      <c r="D454" t="s">
        <v>72</v>
      </c>
      <c r="E454" t="s">
        <v>456</v>
      </c>
      <c r="F454" t="s">
        <v>73</v>
      </c>
      <c r="G454" t="s">
        <v>74</v>
      </c>
      <c r="H454" t="s">
        <v>75</v>
      </c>
      <c r="I454" t="s">
        <v>76</v>
      </c>
      <c r="J454" t="s">
        <v>77</v>
      </c>
      <c r="K454">
        <v>225</v>
      </c>
      <c r="L454" t="s">
        <v>77</v>
      </c>
      <c r="M454" t="s">
        <v>78</v>
      </c>
      <c r="N454" t="s">
        <v>188</v>
      </c>
      <c r="O454" t="s">
        <v>1155</v>
      </c>
      <c r="P454" t="s">
        <v>1155</v>
      </c>
      <c r="Q454" t="s">
        <v>458</v>
      </c>
      <c r="R454" t="s">
        <v>79</v>
      </c>
      <c r="S454" t="s">
        <v>24</v>
      </c>
      <c r="T454" t="s">
        <v>459</v>
      </c>
      <c r="U454" t="s">
        <v>43</v>
      </c>
      <c r="V454" t="s">
        <v>80</v>
      </c>
      <c r="W454">
        <v>26300</v>
      </c>
      <c r="X454" t="s">
        <v>81</v>
      </c>
      <c r="Y454">
        <v>225</v>
      </c>
      <c r="Z454" t="s">
        <v>181</v>
      </c>
      <c r="AA454" t="s">
        <v>181</v>
      </c>
      <c r="AB454" t="s">
        <v>83</v>
      </c>
      <c r="AC454" t="s">
        <v>84</v>
      </c>
      <c r="AD454">
        <f>_xlfn.XLOOKUP(MIS[[#This Row],[TRADING SYMBOL]],[1]Sheet1!$D:$D,[1]Sheet1!$C:$C)</f>
        <v>3.7</v>
      </c>
      <c r="AE454">
        <f>MIS[[#This Row],[OrderAverageTradedPrice]]*MIS[[#This Row],[OrderQuantity]]</f>
        <v>787.5</v>
      </c>
      <c r="AF454">
        <f>MIS[[#This Row],[LTP]]*MIS[[#This Row],[OrderQuantity]]</f>
        <v>832.5</v>
      </c>
      <c r="AG454">
        <f>IF(MIS[[#This Row],[OrderSide]]="SELL",MIS[[#This Row],[VALUE]]-MIS[[#This Row],[LIVE_VALUE]],MIS[[#This Row],[LIVE_VALUE]]-MIS[[#This Row],[VALUE]])</f>
        <v>45</v>
      </c>
      <c r="AH454" t="str" cm="1">
        <f t="array" ref="AH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4" t="str">
        <f>MIS[[#This Row],[TRADING SYMBOL]]</f>
        <v>NIFTY2552226300CE</v>
      </c>
      <c r="AJ454" t="str">
        <f>IF(RIGHT(MIS[[#This Row],[Main/Hedge]],4)="MAIN","MAIN","HEDGE")</f>
        <v>HEDGE</v>
      </c>
      <c r="AK454" t="str" cm="1">
        <f t="array" ref="AK454">_xlfn._xlws.FILTER(Table4[Column1],ISNUMBER(SEARCH(Table4[Column1],MIS[[#This Row],[OrderUniqueIdentifier]])),"")</f>
        <v>VWAP</v>
      </c>
    </row>
    <row r="455" spans="1:37" x14ac:dyDescent="0.25">
      <c r="A455" t="s">
        <v>179</v>
      </c>
      <c r="B455" t="s">
        <v>1497</v>
      </c>
      <c r="C455" t="s">
        <v>1501</v>
      </c>
      <c r="D455" t="s">
        <v>72</v>
      </c>
      <c r="E455" t="s">
        <v>123</v>
      </c>
      <c r="F455" t="s">
        <v>98</v>
      </c>
      <c r="G455" t="s">
        <v>74</v>
      </c>
      <c r="H455" t="s">
        <v>93</v>
      </c>
      <c r="I455" t="s">
        <v>76</v>
      </c>
      <c r="J455" t="s">
        <v>1502</v>
      </c>
      <c r="K455">
        <v>40</v>
      </c>
      <c r="L455" t="s">
        <v>77</v>
      </c>
      <c r="M455" t="s">
        <v>78</v>
      </c>
      <c r="N455" t="s">
        <v>1502</v>
      </c>
      <c r="O455" t="s">
        <v>1152</v>
      </c>
      <c r="P455" t="s">
        <v>1155</v>
      </c>
      <c r="Q455" t="s">
        <v>124</v>
      </c>
      <c r="R455" t="s">
        <v>79</v>
      </c>
      <c r="S455" t="s">
        <v>99</v>
      </c>
      <c r="T455" t="s">
        <v>125</v>
      </c>
      <c r="U455" t="s">
        <v>100</v>
      </c>
      <c r="V455" t="s">
        <v>80</v>
      </c>
      <c r="W455">
        <v>78500</v>
      </c>
      <c r="X455" t="s">
        <v>85</v>
      </c>
      <c r="Y455">
        <v>40</v>
      </c>
      <c r="Z455" t="s">
        <v>194</v>
      </c>
      <c r="AA455" t="s">
        <v>181</v>
      </c>
      <c r="AB455" t="s">
        <v>87</v>
      </c>
      <c r="AC455" t="s">
        <v>84</v>
      </c>
      <c r="AD455">
        <f>_xlfn.XLOOKUP(MIS[[#This Row],[TRADING SYMBOL]],[1]Sheet1!$D:$D,[1]Sheet1!$C:$C)</f>
        <v>11.6</v>
      </c>
      <c r="AE455">
        <f>MIS[[#This Row],[OrderAverageTradedPrice]]*MIS[[#This Row],[OrderQuantity]]</f>
        <v>800</v>
      </c>
      <c r="AF455">
        <f>MIS[[#This Row],[LTP]]*MIS[[#This Row],[OrderQuantity]]</f>
        <v>464</v>
      </c>
      <c r="AG455">
        <f>IF(MIS[[#This Row],[OrderSide]]="SELL",MIS[[#This Row],[VALUE]]-MIS[[#This Row],[LIVE_VALUE]],MIS[[#This Row],[LIVE_VALUE]]-MIS[[#This Row],[VALUE]])</f>
        <v>-336</v>
      </c>
      <c r="AH455" t="str" cm="1">
        <f t="array" ref="AH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" t="str">
        <f>MIS[[#This Row],[TRADING SYMBOL]]</f>
        <v>SENSEX2552078500PE</v>
      </c>
      <c r="AJ455" t="str">
        <f>IF(RIGHT(MIS[[#This Row],[Main/Hedge]],4)="MAIN","MAIN","HEDGE")</f>
        <v>HEDGE</v>
      </c>
      <c r="AK455" t="str" cm="1">
        <f t="array" ref="AK455">_xlfn._xlws.FILTER(Table4[Column1],ISNUMBER(SEARCH(Table4[Column1],MIS[[#This Row],[OrderUniqueIdentifier]])),"")</f>
        <v>XYT</v>
      </c>
    </row>
    <row r="456" spans="1:37" x14ac:dyDescent="0.25">
      <c r="A456" t="s">
        <v>179</v>
      </c>
      <c r="B456" t="s">
        <v>180</v>
      </c>
      <c r="C456" t="s">
        <v>1508</v>
      </c>
      <c r="D456" t="s">
        <v>72</v>
      </c>
      <c r="E456" t="s">
        <v>456</v>
      </c>
      <c r="F456" t="s">
        <v>73</v>
      </c>
      <c r="G456" t="s">
        <v>74</v>
      </c>
      <c r="H456" t="s">
        <v>75</v>
      </c>
      <c r="I456" t="s">
        <v>76</v>
      </c>
      <c r="J456" t="s">
        <v>77</v>
      </c>
      <c r="K456">
        <v>150</v>
      </c>
      <c r="L456" t="s">
        <v>77</v>
      </c>
      <c r="M456" t="s">
        <v>78</v>
      </c>
      <c r="N456" t="s">
        <v>145</v>
      </c>
      <c r="O456" t="s">
        <v>1155</v>
      </c>
      <c r="P456" t="s">
        <v>1155</v>
      </c>
      <c r="Q456" t="s">
        <v>458</v>
      </c>
      <c r="R456" t="s">
        <v>79</v>
      </c>
      <c r="S456" t="s">
        <v>24</v>
      </c>
      <c r="T456" t="s">
        <v>459</v>
      </c>
      <c r="U456" t="s">
        <v>43</v>
      </c>
      <c r="V456" t="s">
        <v>80</v>
      </c>
      <c r="W456">
        <v>26300</v>
      </c>
      <c r="X456" t="s">
        <v>81</v>
      </c>
      <c r="Y456">
        <v>150</v>
      </c>
      <c r="Z456" t="s">
        <v>181</v>
      </c>
      <c r="AA456" t="s">
        <v>181</v>
      </c>
      <c r="AB456" t="s">
        <v>83</v>
      </c>
      <c r="AC456" t="s">
        <v>84</v>
      </c>
      <c r="AD456">
        <f>_xlfn.XLOOKUP(MIS[[#This Row],[TRADING SYMBOL]],[1]Sheet1!$D:$D,[1]Sheet1!$C:$C)</f>
        <v>3.7</v>
      </c>
      <c r="AE456">
        <f>MIS[[#This Row],[OrderAverageTradedPrice]]*MIS[[#This Row],[OrderQuantity]]</f>
        <v>532.5</v>
      </c>
      <c r="AF456">
        <f>MIS[[#This Row],[LTP]]*MIS[[#This Row],[OrderQuantity]]</f>
        <v>555</v>
      </c>
      <c r="AG456">
        <f>IF(MIS[[#This Row],[OrderSide]]="SELL",MIS[[#This Row],[VALUE]]-MIS[[#This Row],[LIVE_VALUE]],MIS[[#This Row],[LIVE_VALUE]]-MIS[[#This Row],[VALUE]])</f>
        <v>22.5</v>
      </c>
      <c r="AH456" t="str" cm="1">
        <f t="array" ref="AH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" t="str">
        <f>MIS[[#This Row],[TRADING SYMBOL]]</f>
        <v>NIFTY2552226300CE</v>
      </c>
      <c r="AJ456" t="str">
        <f>IF(RIGHT(MIS[[#This Row],[Main/Hedge]],4)="MAIN","MAIN","HEDGE")</f>
        <v>HEDGE</v>
      </c>
      <c r="AK456" t="str" cm="1">
        <f t="array" ref="AK456">_xlfn._xlws.FILTER(Table4[Column1],ISNUMBER(SEARCH(Table4[Column1],MIS[[#This Row],[OrderUniqueIdentifier]])),"")</f>
        <v>VWAP</v>
      </c>
    </row>
    <row r="457" spans="1:37" x14ac:dyDescent="0.25">
      <c r="A457" t="s">
        <v>179</v>
      </c>
      <c r="B457" t="s">
        <v>180</v>
      </c>
      <c r="C457" t="s">
        <v>1509</v>
      </c>
      <c r="D457" t="s">
        <v>72</v>
      </c>
      <c r="E457" t="s">
        <v>461</v>
      </c>
      <c r="F457" t="s">
        <v>73</v>
      </c>
      <c r="G457" t="s">
        <v>74</v>
      </c>
      <c r="H457" t="s">
        <v>75</v>
      </c>
      <c r="I457" t="s">
        <v>76</v>
      </c>
      <c r="J457" t="s">
        <v>77</v>
      </c>
      <c r="K457">
        <v>150</v>
      </c>
      <c r="L457" t="s">
        <v>77</v>
      </c>
      <c r="M457" t="s">
        <v>78</v>
      </c>
      <c r="N457" t="s">
        <v>1481</v>
      </c>
      <c r="O457" t="s">
        <v>1155</v>
      </c>
      <c r="P457" t="s">
        <v>1155</v>
      </c>
      <c r="Q457" t="s">
        <v>462</v>
      </c>
      <c r="R457" t="s">
        <v>79</v>
      </c>
      <c r="S457" t="s">
        <v>24</v>
      </c>
      <c r="T457" t="s">
        <v>463</v>
      </c>
      <c r="U457" t="s">
        <v>43</v>
      </c>
      <c r="V457" t="s">
        <v>80</v>
      </c>
      <c r="W457">
        <v>23700</v>
      </c>
      <c r="X457" t="s">
        <v>85</v>
      </c>
      <c r="Y457">
        <v>150</v>
      </c>
      <c r="Z457" t="s">
        <v>181</v>
      </c>
      <c r="AA457" t="s">
        <v>181</v>
      </c>
      <c r="AB457" t="s">
        <v>87</v>
      </c>
      <c r="AC457" t="s">
        <v>84</v>
      </c>
      <c r="AD457">
        <f>_xlfn.XLOOKUP(MIS[[#This Row],[TRADING SYMBOL]],[1]Sheet1!$D:$D,[1]Sheet1!$C:$C)</f>
        <v>7.6</v>
      </c>
      <c r="AE457">
        <f>MIS[[#This Row],[OrderAverageTradedPrice]]*MIS[[#This Row],[OrderQuantity]]</f>
        <v>1702.5</v>
      </c>
      <c r="AF457">
        <f>MIS[[#This Row],[LTP]]*MIS[[#This Row],[OrderQuantity]]</f>
        <v>1140</v>
      </c>
      <c r="AG457">
        <f>IF(MIS[[#This Row],[OrderSide]]="SELL",MIS[[#This Row],[VALUE]]-MIS[[#This Row],[LIVE_VALUE]],MIS[[#This Row],[LIVE_VALUE]]-MIS[[#This Row],[VALUE]])</f>
        <v>-562.5</v>
      </c>
      <c r="AH457" t="str" cm="1">
        <f t="array" ref="AH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" t="str">
        <f>MIS[[#This Row],[TRADING SYMBOL]]</f>
        <v>NIFTY2552223700PE</v>
      </c>
      <c r="AJ457" t="str">
        <f>IF(RIGHT(MIS[[#This Row],[Main/Hedge]],4)="MAIN","MAIN","HEDGE")</f>
        <v>HEDGE</v>
      </c>
      <c r="AK457" t="str" cm="1">
        <f t="array" ref="AK457">_xlfn._xlws.FILTER(Table4[Column1],ISNUMBER(SEARCH(Table4[Column1],MIS[[#This Row],[OrderUniqueIdentifier]])),"")</f>
        <v>VWAP</v>
      </c>
    </row>
    <row r="458" spans="1:37" x14ac:dyDescent="0.25">
      <c r="A458" t="s">
        <v>179</v>
      </c>
      <c r="B458" t="s">
        <v>180</v>
      </c>
      <c r="C458" t="s">
        <v>1510</v>
      </c>
      <c r="D458" t="s">
        <v>72</v>
      </c>
      <c r="E458" t="s">
        <v>465</v>
      </c>
      <c r="F458" t="s">
        <v>98</v>
      </c>
      <c r="G458" t="s">
        <v>74</v>
      </c>
      <c r="H458" t="s">
        <v>93</v>
      </c>
      <c r="I458" t="s">
        <v>76</v>
      </c>
      <c r="J458" t="s">
        <v>1460</v>
      </c>
      <c r="K458">
        <v>20</v>
      </c>
      <c r="L458" t="s">
        <v>77</v>
      </c>
      <c r="M458" t="s">
        <v>78</v>
      </c>
      <c r="N458" t="s">
        <v>1460</v>
      </c>
      <c r="O458" t="s">
        <v>1152</v>
      </c>
      <c r="P458" t="s">
        <v>1155</v>
      </c>
      <c r="Q458" t="s">
        <v>469</v>
      </c>
      <c r="R458" t="s">
        <v>79</v>
      </c>
      <c r="S458" t="s">
        <v>99</v>
      </c>
      <c r="T458" t="s">
        <v>470</v>
      </c>
      <c r="U458" t="s">
        <v>100</v>
      </c>
      <c r="V458" t="s">
        <v>80</v>
      </c>
      <c r="W458">
        <v>85900</v>
      </c>
      <c r="X458" t="s">
        <v>81</v>
      </c>
      <c r="Y458">
        <v>20</v>
      </c>
      <c r="Z458" t="s">
        <v>194</v>
      </c>
      <c r="AA458" t="s">
        <v>181</v>
      </c>
      <c r="AB458" t="s">
        <v>83</v>
      </c>
      <c r="AC458" t="s">
        <v>84</v>
      </c>
      <c r="AD458">
        <f>_xlfn.XLOOKUP(MIS[[#This Row],[TRADING SYMBOL]],[1]Sheet1!$D:$D,[1]Sheet1!$C:$C)</f>
        <v>6.35</v>
      </c>
      <c r="AE458">
        <f>MIS[[#This Row],[OrderAverageTradedPrice]]*MIS[[#This Row],[OrderQuantity]]</f>
        <v>141</v>
      </c>
      <c r="AF458">
        <f>MIS[[#This Row],[LTP]]*MIS[[#This Row],[OrderQuantity]]</f>
        <v>127</v>
      </c>
      <c r="AG458">
        <f>IF(MIS[[#This Row],[OrderSide]]="SELL",MIS[[#This Row],[VALUE]]-MIS[[#This Row],[LIVE_VALUE]],MIS[[#This Row],[LIVE_VALUE]]-MIS[[#This Row],[VALUE]])</f>
        <v>-14</v>
      </c>
      <c r="AH458" t="str" cm="1">
        <f t="array" ref="AH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" t="str">
        <f>MIS[[#This Row],[TRADING SYMBOL]]</f>
        <v>SENSEX2552085900CE</v>
      </c>
      <c r="AJ458" t="str">
        <f>IF(RIGHT(MIS[[#This Row],[Main/Hedge]],4)="MAIN","MAIN","HEDGE")</f>
        <v>HEDGE</v>
      </c>
      <c r="AK458" t="str" cm="1">
        <f t="array" ref="AK458">_xlfn._xlws.FILTER(Table4[Column1],ISNUMBER(SEARCH(Table4[Column1],MIS[[#This Row],[OrderUniqueIdentifier]])),"")</f>
        <v>XYT</v>
      </c>
    </row>
    <row r="459" spans="1:37" x14ac:dyDescent="0.25">
      <c r="A459" t="s">
        <v>179</v>
      </c>
      <c r="B459" t="s">
        <v>180</v>
      </c>
      <c r="C459" t="s">
        <v>1511</v>
      </c>
      <c r="D459" t="s">
        <v>72</v>
      </c>
      <c r="E459" t="s">
        <v>123</v>
      </c>
      <c r="F459" t="s">
        <v>98</v>
      </c>
      <c r="G459" t="s">
        <v>74</v>
      </c>
      <c r="H459" t="s">
        <v>93</v>
      </c>
      <c r="I459" t="s">
        <v>76</v>
      </c>
      <c r="J459" t="s">
        <v>1502</v>
      </c>
      <c r="K459">
        <v>20</v>
      </c>
      <c r="L459" t="s">
        <v>77</v>
      </c>
      <c r="M459" t="s">
        <v>78</v>
      </c>
      <c r="N459" t="s">
        <v>1502</v>
      </c>
      <c r="O459" t="s">
        <v>1152</v>
      </c>
      <c r="P459" t="s">
        <v>1155</v>
      </c>
      <c r="Q459" t="s">
        <v>124</v>
      </c>
      <c r="R459" t="s">
        <v>79</v>
      </c>
      <c r="S459" t="s">
        <v>99</v>
      </c>
      <c r="T459" t="s">
        <v>125</v>
      </c>
      <c r="U459" t="s">
        <v>100</v>
      </c>
      <c r="V459" t="s">
        <v>80</v>
      </c>
      <c r="W459">
        <v>78500</v>
      </c>
      <c r="X459" t="s">
        <v>85</v>
      </c>
      <c r="Y459">
        <v>20</v>
      </c>
      <c r="Z459" t="s">
        <v>194</v>
      </c>
      <c r="AA459" t="s">
        <v>181</v>
      </c>
      <c r="AB459" t="s">
        <v>87</v>
      </c>
      <c r="AC459" t="s">
        <v>84</v>
      </c>
      <c r="AD459">
        <f>_xlfn.XLOOKUP(MIS[[#This Row],[TRADING SYMBOL]],[1]Sheet1!$D:$D,[1]Sheet1!$C:$C)</f>
        <v>11.6</v>
      </c>
      <c r="AE459">
        <f>MIS[[#This Row],[OrderAverageTradedPrice]]*MIS[[#This Row],[OrderQuantity]]</f>
        <v>400</v>
      </c>
      <c r="AF459">
        <f>MIS[[#This Row],[LTP]]*MIS[[#This Row],[OrderQuantity]]</f>
        <v>232</v>
      </c>
      <c r="AG459">
        <f>IF(MIS[[#This Row],[OrderSide]]="SELL",MIS[[#This Row],[VALUE]]-MIS[[#This Row],[LIVE_VALUE]],MIS[[#This Row],[LIVE_VALUE]]-MIS[[#This Row],[VALUE]])</f>
        <v>-168</v>
      </c>
      <c r="AH459" t="str" cm="1">
        <f t="array" ref="AH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" t="str">
        <f>MIS[[#This Row],[TRADING SYMBOL]]</f>
        <v>SENSEX2552078500PE</v>
      </c>
      <c r="AJ459" t="str">
        <f>IF(RIGHT(MIS[[#This Row],[Main/Hedge]],4)="MAIN","MAIN","HEDGE")</f>
        <v>HEDGE</v>
      </c>
      <c r="AK459" t="str" cm="1">
        <f t="array" ref="AK459">_xlfn._xlws.FILTER(Table4[Column1],ISNUMBER(SEARCH(Table4[Column1],MIS[[#This Row],[OrderUniqueIdentifier]])),"")</f>
        <v>XYT</v>
      </c>
    </row>
    <row r="460" spans="1:37" x14ac:dyDescent="0.25">
      <c r="A460" t="s">
        <v>179</v>
      </c>
      <c r="B460" t="s">
        <v>219</v>
      </c>
      <c r="C460" t="s">
        <v>1516</v>
      </c>
      <c r="D460" t="s">
        <v>72</v>
      </c>
      <c r="E460" t="s">
        <v>456</v>
      </c>
      <c r="F460" t="s">
        <v>73</v>
      </c>
      <c r="G460" t="s">
        <v>74</v>
      </c>
      <c r="H460" t="s">
        <v>75</v>
      </c>
      <c r="I460" t="s">
        <v>76</v>
      </c>
      <c r="J460" t="s">
        <v>77</v>
      </c>
      <c r="K460">
        <v>150</v>
      </c>
      <c r="L460" t="s">
        <v>77</v>
      </c>
      <c r="M460" t="s">
        <v>78</v>
      </c>
      <c r="N460" t="s">
        <v>188</v>
      </c>
      <c r="O460" t="s">
        <v>1155</v>
      </c>
      <c r="P460" t="s">
        <v>1155</v>
      </c>
      <c r="Q460" t="s">
        <v>458</v>
      </c>
      <c r="R460" t="s">
        <v>79</v>
      </c>
      <c r="S460" t="s">
        <v>24</v>
      </c>
      <c r="T460" t="s">
        <v>459</v>
      </c>
      <c r="U460" t="s">
        <v>43</v>
      </c>
      <c r="V460" t="s">
        <v>80</v>
      </c>
      <c r="W460">
        <v>26300</v>
      </c>
      <c r="X460" t="s">
        <v>81</v>
      </c>
      <c r="Y460">
        <v>150</v>
      </c>
      <c r="Z460" t="s">
        <v>181</v>
      </c>
      <c r="AA460" t="s">
        <v>181</v>
      </c>
      <c r="AB460" t="s">
        <v>83</v>
      </c>
      <c r="AC460" t="s">
        <v>84</v>
      </c>
      <c r="AD460">
        <f>_xlfn.XLOOKUP(MIS[[#This Row],[TRADING SYMBOL]],[1]Sheet1!$D:$D,[1]Sheet1!$C:$C)</f>
        <v>3.7</v>
      </c>
      <c r="AE460">
        <f>MIS[[#This Row],[OrderAverageTradedPrice]]*MIS[[#This Row],[OrderQuantity]]</f>
        <v>525</v>
      </c>
      <c r="AF460">
        <f>MIS[[#This Row],[LTP]]*MIS[[#This Row],[OrderQuantity]]</f>
        <v>555</v>
      </c>
      <c r="AG460">
        <f>IF(MIS[[#This Row],[OrderSide]]="SELL",MIS[[#This Row],[VALUE]]-MIS[[#This Row],[LIVE_VALUE]],MIS[[#This Row],[LIVE_VALUE]]-MIS[[#This Row],[VALUE]])</f>
        <v>30</v>
      </c>
      <c r="AH460" t="str" cm="1">
        <f t="array" ref="AH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" t="str">
        <f>MIS[[#This Row],[TRADING SYMBOL]]</f>
        <v>NIFTY2552226300CE</v>
      </c>
      <c r="AJ460" t="str">
        <f>IF(RIGHT(MIS[[#This Row],[Main/Hedge]],4)="MAIN","MAIN","HEDGE")</f>
        <v>HEDGE</v>
      </c>
      <c r="AK460" t="str" cm="1">
        <f t="array" ref="AK460">_xlfn._xlws.FILTER(Table4[Column1],ISNUMBER(SEARCH(Table4[Column1],MIS[[#This Row],[OrderUniqueIdentifier]])),"")</f>
        <v>VWAP</v>
      </c>
    </row>
    <row r="461" spans="1:37" x14ac:dyDescent="0.25">
      <c r="A461" t="s">
        <v>179</v>
      </c>
      <c r="B461" t="s">
        <v>219</v>
      </c>
      <c r="C461" t="s">
        <v>1518</v>
      </c>
      <c r="D461" t="s">
        <v>72</v>
      </c>
      <c r="E461" t="s">
        <v>465</v>
      </c>
      <c r="F461" t="s">
        <v>98</v>
      </c>
      <c r="G461" t="s">
        <v>74</v>
      </c>
      <c r="H461" t="s">
        <v>93</v>
      </c>
      <c r="I461" t="s">
        <v>76</v>
      </c>
      <c r="J461" t="s">
        <v>1460</v>
      </c>
      <c r="K461">
        <v>20</v>
      </c>
      <c r="L461" t="s">
        <v>77</v>
      </c>
      <c r="M461" t="s">
        <v>78</v>
      </c>
      <c r="N461" t="s">
        <v>1460</v>
      </c>
      <c r="O461" t="s">
        <v>1152</v>
      </c>
      <c r="P461" t="s">
        <v>1155</v>
      </c>
      <c r="Q461" t="s">
        <v>469</v>
      </c>
      <c r="R461" t="s">
        <v>79</v>
      </c>
      <c r="S461" t="s">
        <v>99</v>
      </c>
      <c r="T461" t="s">
        <v>470</v>
      </c>
      <c r="U461" t="s">
        <v>100</v>
      </c>
      <c r="V461" t="s">
        <v>80</v>
      </c>
      <c r="W461">
        <v>85900</v>
      </c>
      <c r="X461" t="s">
        <v>81</v>
      </c>
      <c r="Y461">
        <v>20</v>
      </c>
      <c r="Z461" t="s">
        <v>194</v>
      </c>
      <c r="AA461" t="s">
        <v>181</v>
      </c>
      <c r="AB461" t="s">
        <v>83</v>
      </c>
      <c r="AC461" t="s">
        <v>84</v>
      </c>
      <c r="AD461">
        <f>_xlfn.XLOOKUP(MIS[[#This Row],[TRADING SYMBOL]],[1]Sheet1!$D:$D,[1]Sheet1!$C:$C)</f>
        <v>6.35</v>
      </c>
      <c r="AE461">
        <f>MIS[[#This Row],[OrderAverageTradedPrice]]*MIS[[#This Row],[OrderQuantity]]</f>
        <v>141</v>
      </c>
      <c r="AF461">
        <f>MIS[[#This Row],[LTP]]*MIS[[#This Row],[OrderQuantity]]</f>
        <v>127</v>
      </c>
      <c r="AG461">
        <f>IF(MIS[[#This Row],[OrderSide]]="SELL",MIS[[#This Row],[VALUE]]-MIS[[#This Row],[LIVE_VALUE]],MIS[[#This Row],[LIVE_VALUE]]-MIS[[#This Row],[VALUE]])</f>
        <v>-14</v>
      </c>
      <c r="AH461" t="str" cm="1">
        <f t="array" ref="AH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" t="str">
        <f>MIS[[#This Row],[TRADING SYMBOL]]</f>
        <v>SENSEX2552085900CE</v>
      </c>
      <c r="AJ461" t="str">
        <f>IF(RIGHT(MIS[[#This Row],[Main/Hedge]],4)="MAIN","MAIN","HEDGE")</f>
        <v>HEDGE</v>
      </c>
      <c r="AK461" t="str" cm="1">
        <f t="array" ref="AK461">_xlfn._xlws.FILTER(Table4[Column1],ISNUMBER(SEARCH(Table4[Column1],MIS[[#This Row],[OrderUniqueIdentifier]])),"")</f>
        <v>XYT</v>
      </c>
    </row>
    <row r="462" spans="1:37" x14ac:dyDescent="0.25">
      <c r="A462" t="s">
        <v>179</v>
      </c>
      <c r="B462" t="s">
        <v>219</v>
      </c>
      <c r="C462" t="s">
        <v>1519</v>
      </c>
      <c r="D462" t="s">
        <v>72</v>
      </c>
      <c r="E462" t="s">
        <v>123</v>
      </c>
      <c r="F462" t="s">
        <v>98</v>
      </c>
      <c r="G462" t="s">
        <v>74</v>
      </c>
      <c r="H462" t="s">
        <v>93</v>
      </c>
      <c r="I462" t="s">
        <v>76</v>
      </c>
      <c r="J462" t="s">
        <v>1493</v>
      </c>
      <c r="K462">
        <v>20</v>
      </c>
      <c r="L462" t="s">
        <v>77</v>
      </c>
      <c r="M462" t="s">
        <v>78</v>
      </c>
      <c r="N462" t="s">
        <v>1493</v>
      </c>
      <c r="O462" t="s">
        <v>1152</v>
      </c>
      <c r="P462" t="s">
        <v>1155</v>
      </c>
      <c r="Q462" t="s">
        <v>124</v>
      </c>
      <c r="R462" t="s">
        <v>79</v>
      </c>
      <c r="S462" t="s">
        <v>99</v>
      </c>
      <c r="T462" t="s">
        <v>125</v>
      </c>
      <c r="U462" t="s">
        <v>100</v>
      </c>
      <c r="V462" t="s">
        <v>80</v>
      </c>
      <c r="W462">
        <v>78500</v>
      </c>
      <c r="X462" t="s">
        <v>85</v>
      </c>
      <c r="Y462">
        <v>20</v>
      </c>
      <c r="Z462" t="s">
        <v>194</v>
      </c>
      <c r="AA462" t="s">
        <v>181</v>
      </c>
      <c r="AB462" t="s">
        <v>87</v>
      </c>
      <c r="AC462" t="s">
        <v>84</v>
      </c>
      <c r="AD462">
        <f>_xlfn.XLOOKUP(MIS[[#This Row],[TRADING SYMBOL]],[1]Sheet1!$D:$D,[1]Sheet1!$C:$C)</f>
        <v>11.6</v>
      </c>
      <c r="AE462">
        <f>MIS[[#This Row],[OrderAverageTradedPrice]]*MIS[[#This Row],[OrderQuantity]]</f>
        <v>402</v>
      </c>
      <c r="AF462">
        <f>MIS[[#This Row],[LTP]]*MIS[[#This Row],[OrderQuantity]]</f>
        <v>232</v>
      </c>
      <c r="AG462">
        <f>IF(MIS[[#This Row],[OrderSide]]="SELL",MIS[[#This Row],[VALUE]]-MIS[[#This Row],[LIVE_VALUE]],MIS[[#This Row],[LIVE_VALUE]]-MIS[[#This Row],[VALUE]])</f>
        <v>-170</v>
      </c>
      <c r="AH462" t="str" cm="1">
        <f t="array" ref="AH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2" t="str">
        <f>MIS[[#This Row],[TRADING SYMBOL]]</f>
        <v>SENSEX2552078500PE</v>
      </c>
      <c r="AJ462" t="str">
        <f>IF(RIGHT(MIS[[#This Row],[Main/Hedge]],4)="MAIN","MAIN","HEDGE")</f>
        <v>HEDGE</v>
      </c>
      <c r="AK462" t="str" cm="1">
        <f t="array" ref="AK462">_xlfn._xlws.FILTER(Table4[Column1],ISNUMBER(SEARCH(Table4[Column1],MIS[[#This Row],[OrderUniqueIdentifier]])),"")</f>
        <v>XYT</v>
      </c>
    </row>
    <row r="463" spans="1:37" x14ac:dyDescent="0.25">
      <c r="A463" t="s">
        <v>179</v>
      </c>
      <c r="B463" t="s">
        <v>229</v>
      </c>
      <c r="C463" t="s">
        <v>1524</v>
      </c>
      <c r="D463" t="s">
        <v>72</v>
      </c>
      <c r="E463" t="s">
        <v>456</v>
      </c>
      <c r="F463" t="s">
        <v>73</v>
      </c>
      <c r="G463" t="s">
        <v>74</v>
      </c>
      <c r="H463" t="s">
        <v>75</v>
      </c>
      <c r="I463" t="s">
        <v>76</v>
      </c>
      <c r="J463" t="s">
        <v>77</v>
      </c>
      <c r="K463">
        <v>600</v>
      </c>
      <c r="L463" t="s">
        <v>77</v>
      </c>
      <c r="M463" t="s">
        <v>78</v>
      </c>
      <c r="N463" t="s">
        <v>145</v>
      </c>
      <c r="O463" t="s">
        <v>1155</v>
      </c>
      <c r="P463" t="s">
        <v>1155</v>
      </c>
      <c r="Q463" t="s">
        <v>458</v>
      </c>
      <c r="R463" t="s">
        <v>79</v>
      </c>
      <c r="S463" t="s">
        <v>24</v>
      </c>
      <c r="T463" t="s">
        <v>459</v>
      </c>
      <c r="U463" t="s">
        <v>43</v>
      </c>
      <c r="V463" t="s">
        <v>80</v>
      </c>
      <c r="W463">
        <v>26300</v>
      </c>
      <c r="X463" t="s">
        <v>81</v>
      </c>
      <c r="Y463">
        <v>600</v>
      </c>
      <c r="Z463" t="s">
        <v>181</v>
      </c>
      <c r="AA463" t="s">
        <v>181</v>
      </c>
      <c r="AB463" t="s">
        <v>83</v>
      </c>
      <c r="AC463" t="s">
        <v>84</v>
      </c>
      <c r="AD463">
        <f>_xlfn.XLOOKUP(MIS[[#This Row],[TRADING SYMBOL]],[1]Sheet1!$D:$D,[1]Sheet1!$C:$C)</f>
        <v>3.7</v>
      </c>
      <c r="AE463">
        <f>MIS[[#This Row],[OrderAverageTradedPrice]]*MIS[[#This Row],[OrderQuantity]]</f>
        <v>2130</v>
      </c>
      <c r="AF463">
        <f>MIS[[#This Row],[LTP]]*MIS[[#This Row],[OrderQuantity]]</f>
        <v>2220</v>
      </c>
      <c r="AG463">
        <f>IF(MIS[[#This Row],[OrderSide]]="SELL",MIS[[#This Row],[VALUE]]-MIS[[#This Row],[LIVE_VALUE]],MIS[[#This Row],[LIVE_VALUE]]-MIS[[#This Row],[VALUE]])</f>
        <v>90</v>
      </c>
      <c r="AH463" t="str" cm="1">
        <f t="array" ref="AH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" t="str">
        <f>MIS[[#This Row],[TRADING SYMBOL]]</f>
        <v>NIFTY2552226300CE</v>
      </c>
      <c r="AJ463" t="str">
        <f>IF(RIGHT(MIS[[#This Row],[Main/Hedge]],4)="MAIN","MAIN","HEDGE")</f>
        <v>HEDGE</v>
      </c>
      <c r="AK463" t="str" cm="1">
        <f t="array" ref="AK463">_xlfn._xlws.FILTER(Table4[Column1],ISNUMBER(SEARCH(Table4[Column1],MIS[[#This Row],[OrderUniqueIdentifier]])),"")</f>
        <v>VWAP</v>
      </c>
    </row>
    <row r="464" spans="1:37" x14ac:dyDescent="0.25">
      <c r="A464" t="s">
        <v>179</v>
      </c>
      <c r="B464" t="s">
        <v>229</v>
      </c>
      <c r="C464" t="s">
        <v>1525</v>
      </c>
      <c r="D464" t="s">
        <v>72</v>
      </c>
      <c r="E464" t="s">
        <v>461</v>
      </c>
      <c r="F464" t="s">
        <v>73</v>
      </c>
      <c r="G464" t="s">
        <v>74</v>
      </c>
      <c r="H464" t="s">
        <v>75</v>
      </c>
      <c r="I464" t="s">
        <v>76</v>
      </c>
      <c r="J464" t="s">
        <v>77</v>
      </c>
      <c r="K464">
        <v>600</v>
      </c>
      <c r="L464" t="s">
        <v>77</v>
      </c>
      <c r="M464" t="s">
        <v>78</v>
      </c>
      <c r="N464" t="s">
        <v>495</v>
      </c>
      <c r="O464" t="s">
        <v>1155</v>
      </c>
      <c r="P464" t="s">
        <v>1155</v>
      </c>
      <c r="Q464" t="s">
        <v>462</v>
      </c>
      <c r="R464" t="s">
        <v>79</v>
      </c>
      <c r="S464" t="s">
        <v>24</v>
      </c>
      <c r="T464" t="s">
        <v>463</v>
      </c>
      <c r="U464" t="s">
        <v>43</v>
      </c>
      <c r="V464" t="s">
        <v>80</v>
      </c>
      <c r="W464">
        <v>23700</v>
      </c>
      <c r="X464" t="s">
        <v>85</v>
      </c>
      <c r="Y464">
        <v>600</v>
      </c>
      <c r="Z464" t="s">
        <v>181</v>
      </c>
      <c r="AA464" t="s">
        <v>181</v>
      </c>
      <c r="AB464" t="s">
        <v>87</v>
      </c>
      <c r="AC464" t="s">
        <v>84</v>
      </c>
      <c r="AD464">
        <f>_xlfn.XLOOKUP(MIS[[#This Row],[TRADING SYMBOL]],[1]Sheet1!$D:$D,[1]Sheet1!$C:$C)</f>
        <v>7.6</v>
      </c>
      <c r="AE464">
        <f>MIS[[#This Row],[OrderAverageTradedPrice]]*MIS[[#This Row],[OrderQuantity]]</f>
        <v>6840</v>
      </c>
      <c r="AF464">
        <f>MIS[[#This Row],[LTP]]*MIS[[#This Row],[OrderQuantity]]</f>
        <v>4560</v>
      </c>
      <c r="AG464">
        <f>IF(MIS[[#This Row],[OrderSide]]="SELL",MIS[[#This Row],[VALUE]]-MIS[[#This Row],[LIVE_VALUE]],MIS[[#This Row],[LIVE_VALUE]]-MIS[[#This Row],[VALUE]])</f>
        <v>-2280</v>
      </c>
      <c r="AH464" t="str" cm="1">
        <f t="array" ref="AH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" t="str">
        <f>MIS[[#This Row],[TRADING SYMBOL]]</f>
        <v>NIFTY2552223700PE</v>
      </c>
      <c r="AJ464" t="str">
        <f>IF(RIGHT(MIS[[#This Row],[Main/Hedge]],4)="MAIN","MAIN","HEDGE")</f>
        <v>HEDGE</v>
      </c>
      <c r="AK464" t="str" cm="1">
        <f t="array" ref="AK464">_xlfn._xlws.FILTER(Table4[Column1],ISNUMBER(SEARCH(Table4[Column1],MIS[[#This Row],[OrderUniqueIdentifier]])),"")</f>
        <v>VWAP</v>
      </c>
    </row>
    <row r="465" spans="1:37" x14ac:dyDescent="0.25">
      <c r="A465" t="s">
        <v>1555</v>
      </c>
      <c r="B465" t="s">
        <v>1614</v>
      </c>
      <c r="C465" t="s">
        <v>1616</v>
      </c>
      <c r="D465" t="s">
        <v>72</v>
      </c>
      <c r="E465" t="s">
        <v>461</v>
      </c>
      <c r="F465" t="s">
        <v>73</v>
      </c>
      <c r="G465" t="s">
        <v>74</v>
      </c>
      <c r="H465" t="s">
        <v>75</v>
      </c>
      <c r="I465" t="s">
        <v>76</v>
      </c>
      <c r="J465" t="s">
        <v>77</v>
      </c>
      <c r="K465">
        <v>150</v>
      </c>
      <c r="L465" t="s">
        <v>77</v>
      </c>
      <c r="M465" t="s">
        <v>78</v>
      </c>
      <c r="N465" t="s">
        <v>518</v>
      </c>
      <c r="O465" t="s">
        <v>1155</v>
      </c>
      <c r="P465" t="s">
        <v>1155</v>
      </c>
      <c r="Q465" t="s">
        <v>462</v>
      </c>
      <c r="R465" t="s">
        <v>79</v>
      </c>
      <c r="S465" t="s">
        <v>24</v>
      </c>
      <c r="T465" t="s">
        <v>463</v>
      </c>
      <c r="U465" t="s">
        <v>43</v>
      </c>
      <c r="V465" t="s">
        <v>80</v>
      </c>
      <c r="W465">
        <v>23700</v>
      </c>
      <c r="X465" t="s">
        <v>85</v>
      </c>
      <c r="Y465">
        <v>150</v>
      </c>
      <c r="Z465" t="s">
        <v>181</v>
      </c>
      <c r="AA465" t="s">
        <v>181</v>
      </c>
      <c r="AB465" t="s">
        <v>87</v>
      </c>
      <c r="AC465" t="s">
        <v>84</v>
      </c>
      <c r="AD465">
        <f>_xlfn.XLOOKUP(MIS[[#This Row],[TRADING SYMBOL]],[1]Sheet1!$D:$D,[1]Sheet1!$C:$C)</f>
        <v>7.6</v>
      </c>
      <c r="AE465">
        <f>MIS[[#This Row],[OrderAverageTradedPrice]]*MIS[[#This Row],[OrderQuantity]]</f>
        <v>1717.5</v>
      </c>
      <c r="AF465">
        <f>MIS[[#This Row],[LTP]]*MIS[[#This Row],[OrderQuantity]]</f>
        <v>1140</v>
      </c>
      <c r="AG465">
        <f>IF(MIS[[#This Row],[OrderSide]]="SELL",MIS[[#This Row],[VALUE]]-MIS[[#This Row],[LIVE_VALUE]],MIS[[#This Row],[LIVE_VALUE]]-MIS[[#This Row],[VALUE]])</f>
        <v>-577.5</v>
      </c>
      <c r="AH465" t="str" cm="1">
        <f t="array" ref="AH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" t="str">
        <f>MIS[[#This Row],[TRADING SYMBOL]]</f>
        <v>NIFTY2552223700PE</v>
      </c>
      <c r="AJ465" t="str">
        <f>IF(RIGHT(MIS[[#This Row],[Main/Hedge]],4)="MAIN","MAIN","HEDGE")</f>
        <v>HEDGE</v>
      </c>
      <c r="AK465" t="str" cm="1">
        <f t="array" ref="AK465">_xlfn._xlws.FILTER(Table4[Column1],ISNUMBER(SEARCH(Table4[Column1],MIS[[#This Row],[OrderUniqueIdentifier]])),"")</f>
        <v>VWAP</v>
      </c>
    </row>
    <row r="466" spans="1:37" x14ac:dyDescent="0.25">
      <c r="A466" t="s">
        <v>71</v>
      </c>
      <c r="B466" t="s">
        <v>491</v>
      </c>
      <c r="C466" t="s">
        <v>492</v>
      </c>
      <c r="D466" t="s">
        <v>72</v>
      </c>
      <c r="E466" t="s">
        <v>456</v>
      </c>
      <c r="F466" t="s">
        <v>73</v>
      </c>
      <c r="G466" t="s">
        <v>74</v>
      </c>
      <c r="H466" t="s">
        <v>75</v>
      </c>
      <c r="I466" t="s">
        <v>76</v>
      </c>
      <c r="J466" t="s">
        <v>77</v>
      </c>
      <c r="K466">
        <v>675</v>
      </c>
      <c r="L466" t="s">
        <v>77</v>
      </c>
      <c r="M466" t="s">
        <v>78</v>
      </c>
      <c r="N466" t="s">
        <v>188</v>
      </c>
      <c r="O466" t="s">
        <v>493</v>
      </c>
      <c r="P466" t="s">
        <v>493</v>
      </c>
      <c r="Q466" t="s">
        <v>458</v>
      </c>
      <c r="R466" t="s">
        <v>79</v>
      </c>
      <c r="S466" t="s">
        <v>24</v>
      </c>
      <c r="T466" t="s">
        <v>459</v>
      </c>
      <c r="U466" t="s">
        <v>43</v>
      </c>
      <c r="V466" t="s">
        <v>80</v>
      </c>
      <c r="W466">
        <v>26300</v>
      </c>
      <c r="X466" t="s">
        <v>81</v>
      </c>
      <c r="Y466">
        <v>675</v>
      </c>
      <c r="Z466" t="s">
        <v>252</v>
      </c>
      <c r="AA466" t="s">
        <v>252</v>
      </c>
      <c r="AB466" t="s">
        <v>83</v>
      </c>
      <c r="AC466" t="s">
        <v>84</v>
      </c>
      <c r="AD466">
        <f>_xlfn.XLOOKUP(MIS[[#This Row],[TRADING SYMBOL]],[1]Sheet1!$D:$D,[1]Sheet1!$C:$C)</f>
        <v>3.7</v>
      </c>
      <c r="AE466">
        <f>MIS[[#This Row],[OrderAverageTradedPrice]]*MIS[[#This Row],[OrderQuantity]]</f>
        <v>2362.5</v>
      </c>
      <c r="AF466">
        <f>MIS[[#This Row],[LTP]]*MIS[[#This Row],[OrderQuantity]]</f>
        <v>2497.5</v>
      </c>
      <c r="AG466">
        <f>IF(MIS[[#This Row],[OrderSide]]="SELL",MIS[[#This Row],[VALUE]]-MIS[[#This Row],[LIVE_VALUE]],MIS[[#This Row],[LIVE_VALUE]]-MIS[[#This Row],[VALUE]])</f>
        <v>135</v>
      </c>
      <c r="AH466" t="str" cm="1">
        <f t="array" ref="AH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" t="str">
        <f>MIS[[#This Row],[TRADING SYMBOL]]</f>
        <v>NIFTY2552226300CE</v>
      </c>
      <c r="AJ466" t="str">
        <f>IF(RIGHT(MIS[[#This Row],[Main/Hedge]],4)="MAIN","MAIN","HEDGE")</f>
        <v>HEDGE</v>
      </c>
      <c r="AK466" t="str" cm="1">
        <f t="array" ref="AK466">_xlfn._xlws.FILTER(Table4[Column1],ISNUMBER(SEARCH(Table4[Column1],MIS[[#This Row],[OrderUniqueIdentifier]])),"")</f>
        <v>VWAP</v>
      </c>
    </row>
    <row r="467" spans="1:37" x14ac:dyDescent="0.25">
      <c r="A467" t="s">
        <v>71</v>
      </c>
      <c r="B467" t="s">
        <v>491</v>
      </c>
      <c r="C467" t="s">
        <v>494</v>
      </c>
      <c r="D467" t="s">
        <v>72</v>
      </c>
      <c r="E467" t="s">
        <v>461</v>
      </c>
      <c r="F467" t="s">
        <v>73</v>
      </c>
      <c r="G467" t="s">
        <v>74</v>
      </c>
      <c r="H467" t="s">
        <v>75</v>
      </c>
      <c r="I467" t="s">
        <v>76</v>
      </c>
      <c r="J467" t="s">
        <v>77</v>
      </c>
      <c r="K467">
        <v>675</v>
      </c>
      <c r="L467" t="s">
        <v>77</v>
      </c>
      <c r="M467" t="s">
        <v>78</v>
      </c>
      <c r="N467" t="s">
        <v>495</v>
      </c>
      <c r="O467" t="s">
        <v>493</v>
      </c>
      <c r="P467" t="s">
        <v>493</v>
      </c>
      <c r="Q467" t="s">
        <v>462</v>
      </c>
      <c r="R467" t="s">
        <v>79</v>
      </c>
      <c r="S467" t="s">
        <v>24</v>
      </c>
      <c r="T467" t="s">
        <v>463</v>
      </c>
      <c r="U467" t="s">
        <v>43</v>
      </c>
      <c r="V467" t="s">
        <v>80</v>
      </c>
      <c r="W467">
        <v>23700</v>
      </c>
      <c r="X467" t="s">
        <v>85</v>
      </c>
      <c r="Y467">
        <v>675</v>
      </c>
      <c r="Z467" t="s">
        <v>252</v>
      </c>
      <c r="AA467" t="s">
        <v>252</v>
      </c>
      <c r="AB467" t="s">
        <v>87</v>
      </c>
      <c r="AC467" t="s">
        <v>84</v>
      </c>
      <c r="AD467">
        <f>_xlfn.XLOOKUP(MIS[[#This Row],[TRADING SYMBOL]],[1]Sheet1!$D:$D,[1]Sheet1!$C:$C)</f>
        <v>7.6</v>
      </c>
      <c r="AE467">
        <f>MIS[[#This Row],[OrderAverageTradedPrice]]*MIS[[#This Row],[OrderQuantity]]</f>
        <v>7695</v>
      </c>
      <c r="AF467">
        <f>MIS[[#This Row],[LTP]]*MIS[[#This Row],[OrderQuantity]]</f>
        <v>5130</v>
      </c>
      <c r="AG467">
        <f>IF(MIS[[#This Row],[OrderSide]]="SELL",MIS[[#This Row],[VALUE]]-MIS[[#This Row],[LIVE_VALUE]],MIS[[#This Row],[LIVE_VALUE]]-MIS[[#This Row],[VALUE]])</f>
        <v>-2565</v>
      </c>
      <c r="AH467" t="str" cm="1">
        <f t="array" ref="AH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" t="str">
        <f>MIS[[#This Row],[TRADING SYMBOL]]</f>
        <v>NIFTY2552223700PE</v>
      </c>
      <c r="AJ467" t="str">
        <f>IF(RIGHT(MIS[[#This Row],[Main/Hedge]],4)="MAIN","MAIN","HEDGE")</f>
        <v>HEDGE</v>
      </c>
      <c r="AK467" t="str" cm="1">
        <f t="array" ref="AK467">_xlfn._xlws.FILTER(Table4[Column1],ISNUMBER(SEARCH(Table4[Column1],MIS[[#This Row],[OrderUniqueIdentifier]])),"")</f>
        <v>VWAP</v>
      </c>
    </row>
    <row r="468" spans="1:37" x14ac:dyDescent="0.25">
      <c r="A468" t="s">
        <v>71</v>
      </c>
      <c r="B468" t="s">
        <v>724</v>
      </c>
      <c r="C468" t="s">
        <v>727</v>
      </c>
      <c r="D468" t="s">
        <v>72</v>
      </c>
      <c r="E468" t="s">
        <v>461</v>
      </c>
      <c r="F468" t="s">
        <v>73</v>
      </c>
      <c r="G468" t="s">
        <v>74</v>
      </c>
      <c r="H468" t="s">
        <v>75</v>
      </c>
      <c r="I468" t="s">
        <v>76</v>
      </c>
      <c r="J468" t="s">
        <v>77</v>
      </c>
      <c r="K468">
        <v>825</v>
      </c>
      <c r="L468" t="s">
        <v>77</v>
      </c>
      <c r="M468" t="s">
        <v>78</v>
      </c>
      <c r="N468" t="s">
        <v>495</v>
      </c>
      <c r="O468" t="s">
        <v>493</v>
      </c>
      <c r="P468" t="s">
        <v>493</v>
      </c>
      <c r="Q468" t="s">
        <v>462</v>
      </c>
      <c r="R468" t="s">
        <v>79</v>
      </c>
      <c r="S468" t="s">
        <v>726</v>
      </c>
      <c r="T468" t="s">
        <v>463</v>
      </c>
      <c r="U468" t="s">
        <v>43</v>
      </c>
      <c r="V468" t="s">
        <v>80</v>
      </c>
      <c r="W468">
        <v>23700</v>
      </c>
      <c r="X468" t="s">
        <v>85</v>
      </c>
      <c r="Y468">
        <v>825</v>
      </c>
      <c r="Z468" t="s">
        <v>252</v>
      </c>
      <c r="AA468" t="s">
        <v>252</v>
      </c>
      <c r="AB468" t="s">
        <v>87</v>
      </c>
      <c r="AC468" t="s">
        <v>84</v>
      </c>
      <c r="AD468">
        <f>_xlfn.XLOOKUP(MIS[[#This Row],[TRADING SYMBOL]],[1]Sheet1!$D:$D,[1]Sheet1!$C:$C)</f>
        <v>7.6</v>
      </c>
      <c r="AE468">
        <f>MIS[[#This Row],[OrderAverageTradedPrice]]*MIS[[#This Row],[OrderQuantity]]</f>
        <v>9405</v>
      </c>
      <c r="AF468">
        <f>MIS[[#This Row],[LTP]]*MIS[[#This Row],[OrderQuantity]]</f>
        <v>6270</v>
      </c>
      <c r="AG468">
        <f>IF(MIS[[#This Row],[OrderSide]]="SELL",MIS[[#This Row],[VALUE]]-MIS[[#This Row],[LIVE_VALUE]],MIS[[#This Row],[LIVE_VALUE]]-MIS[[#This Row],[VALUE]])</f>
        <v>-3135</v>
      </c>
      <c r="AH468" t="str" cm="1">
        <f t="array" ref="AH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" t="str">
        <f>MIS[[#This Row],[TRADING SYMBOL]]</f>
        <v>NIFTY2552223700PE</v>
      </c>
      <c r="AJ468" t="str">
        <f>IF(RIGHT(MIS[[#This Row],[Main/Hedge]],4)="MAIN","MAIN","HEDGE")</f>
        <v>HEDGE</v>
      </c>
      <c r="AK468" t="str" cm="1">
        <f t="array" ref="AK468">_xlfn._xlws.FILTER(Table4[Column1],ISNUMBER(SEARCH(Table4[Column1],MIS[[#This Row],[OrderUniqueIdentifier]])),"")</f>
        <v>VWAP</v>
      </c>
    </row>
    <row r="469" spans="1:37" x14ac:dyDescent="0.25">
      <c r="A469" t="s">
        <v>71</v>
      </c>
      <c r="B469" t="s">
        <v>923</v>
      </c>
      <c r="C469" t="s">
        <v>924</v>
      </c>
      <c r="D469" t="s">
        <v>72</v>
      </c>
      <c r="E469" t="s">
        <v>456</v>
      </c>
      <c r="F469" t="s">
        <v>73</v>
      </c>
      <c r="G469" t="s">
        <v>74</v>
      </c>
      <c r="H469" t="s">
        <v>75</v>
      </c>
      <c r="I469" t="s">
        <v>76</v>
      </c>
      <c r="J469" t="s">
        <v>77</v>
      </c>
      <c r="K469">
        <v>525</v>
      </c>
      <c r="L469" t="s">
        <v>77</v>
      </c>
      <c r="M469" t="s">
        <v>78</v>
      </c>
      <c r="N469" t="s">
        <v>145</v>
      </c>
      <c r="O469" t="s">
        <v>493</v>
      </c>
      <c r="P469" t="s">
        <v>493</v>
      </c>
      <c r="Q469" t="s">
        <v>458</v>
      </c>
      <c r="R469" t="s">
        <v>79</v>
      </c>
      <c r="S469" t="s">
        <v>24</v>
      </c>
      <c r="T469" t="s">
        <v>459</v>
      </c>
      <c r="U469" t="s">
        <v>43</v>
      </c>
      <c r="V469" t="s">
        <v>80</v>
      </c>
      <c r="W469">
        <v>26300</v>
      </c>
      <c r="X469" t="s">
        <v>81</v>
      </c>
      <c r="Y469">
        <v>525</v>
      </c>
      <c r="Z469" t="s">
        <v>252</v>
      </c>
      <c r="AA469" t="s">
        <v>252</v>
      </c>
      <c r="AB469" t="s">
        <v>83</v>
      </c>
      <c r="AC469" t="s">
        <v>84</v>
      </c>
      <c r="AD469">
        <f>_xlfn.XLOOKUP(MIS[[#This Row],[TRADING SYMBOL]],[1]Sheet1!$D:$D,[1]Sheet1!$C:$C)</f>
        <v>3.7</v>
      </c>
      <c r="AE469">
        <f>MIS[[#This Row],[OrderAverageTradedPrice]]*MIS[[#This Row],[OrderQuantity]]</f>
        <v>1863.75</v>
      </c>
      <c r="AF469">
        <f>MIS[[#This Row],[LTP]]*MIS[[#This Row],[OrderQuantity]]</f>
        <v>1942.5</v>
      </c>
      <c r="AG469">
        <f>IF(MIS[[#This Row],[OrderSide]]="SELL",MIS[[#This Row],[VALUE]]-MIS[[#This Row],[LIVE_VALUE]],MIS[[#This Row],[LIVE_VALUE]]-MIS[[#This Row],[VALUE]])</f>
        <v>78.75</v>
      </c>
      <c r="AH469" t="str" cm="1">
        <f t="array" ref="AH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" t="str">
        <f>MIS[[#This Row],[TRADING SYMBOL]]</f>
        <v>NIFTY2552226300CE</v>
      </c>
      <c r="AJ469" t="str">
        <f>IF(RIGHT(MIS[[#This Row],[Main/Hedge]],4)="MAIN","MAIN","HEDGE")</f>
        <v>HEDGE</v>
      </c>
      <c r="AK469" t="str" cm="1">
        <f t="array" ref="AK469">_xlfn._xlws.FILTER(Table4[Column1],ISNUMBER(SEARCH(Table4[Column1],MIS[[#This Row],[OrderUniqueIdentifier]])),"")</f>
        <v>VWAP</v>
      </c>
    </row>
    <row r="470" spans="1:37" x14ac:dyDescent="0.25">
      <c r="A470" t="s">
        <v>71</v>
      </c>
      <c r="B470" t="s">
        <v>969</v>
      </c>
      <c r="C470" t="s">
        <v>970</v>
      </c>
      <c r="D470" t="s">
        <v>72</v>
      </c>
      <c r="E470" t="s">
        <v>456</v>
      </c>
      <c r="F470" t="s">
        <v>73</v>
      </c>
      <c r="G470" t="s">
        <v>74</v>
      </c>
      <c r="H470" t="s">
        <v>75</v>
      </c>
      <c r="I470" t="s">
        <v>76</v>
      </c>
      <c r="J470" t="s">
        <v>77</v>
      </c>
      <c r="K470">
        <v>1200</v>
      </c>
      <c r="L470" t="s">
        <v>77</v>
      </c>
      <c r="M470" t="s">
        <v>78</v>
      </c>
      <c r="N470" t="s">
        <v>188</v>
      </c>
      <c r="O470" t="s">
        <v>493</v>
      </c>
      <c r="P470" t="s">
        <v>493</v>
      </c>
      <c r="Q470" t="s">
        <v>458</v>
      </c>
      <c r="R470" t="s">
        <v>79</v>
      </c>
      <c r="S470" t="s">
        <v>24</v>
      </c>
      <c r="T470" t="s">
        <v>459</v>
      </c>
      <c r="U470" t="s">
        <v>43</v>
      </c>
      <c r="V470" t="s">
        <v>80</v>
      </c>
      <c r="W470">
        <v>26300</v>
      </c>
      <c r="X470" t="s">
        <v>81</v>
      </c>
      <c r="Y470">
        <v>1200</v>
      </c>
      <c r="Z470" t="s">
        <v>252</v>
      </c>
      <c r="AA470" t="s">
        <v>252</v>
      </c>
      <c r="AB470" t="s">
        <v>83</v>
      </c>
      <c r="AC470" t="s">
        <v>84</v>
      </c>
      <c r="AD470">
        <f>_xlfn.XLOOKUP(MIS[[#This Row],[TRADING SYMBOL]],[1]Sheet1!$D:$D,[1]Sheet1!$C:$C)</f>
        <v>3.7</v>
      </c>
      <c r="AE470">
        <f>MIS[[#This Row],[OrderAverageTradedPrice]]*MIS[[#This Row],[OrderQuantity]]</f>
        <v>4200</v>
      </c>
      <c r="AF470">
        <f>MIS[[#This Row],[LTP]]*MIS[[#This Row],[OrderQuantity]]</f>
        <v>4440</v>
      </c>
      <c r="AG470">
        <f>IF(MIS[[#This Row],[OrderSide]]="SELL",MIS[[#This Row],[VALUE]]-MIS[[#This Row],[LIVE_VALUE]],MIS[[#This Row],[LIVE_VALUE]]-MIS[[#This Row],[VALUE]])</f>
        <v>240</v>
      </c>
      <c r="AH470" t="str" cm="1">
        <f t="array" ref="AH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" t="str">
        <f>MIS[[#This Row],[TRADING SYMBOL]]</f>
        <v>NIFTY2552226300CE</v>
      </c>
      <c r="AJ470" t="str">
        <f>IF(RIGHT(MIS[[#This Row],[Main/Hedge]],4)="MAIN","MAIN","HEDGE")</f>
        <v>HEDGE</v>
      </c>
      <c r="AK470" t="str" cm="1">
        <f t="array" ref="AK470">_xlfn._xlws.FILTER(Table4[Column1],ISNUMBER(SEARCH(Table4[Column1],MIS[[#This Row],[OrderUniqueIdentifier]])),"")</f>
        <v>VWAP</v>
      </c>
    </row>
    <row r="471" spans="1:37" x14ac:dyDescent="0.25">
      <c r="A471" t="s">
        <v>71</v>
      </c>
      <c r="B471" t="s">
        <v>1153</v>
      </c>
      <c r="C471" t="s">
        <v>1154</v>
      </c>
      <c r="D471" t="s">
        <v>72</v>
      </c>
      <c r="E471" t="s">
        <v>456</v>
      </c>
      <c r="F471" t="s">
        <v>73</v>
      </c>
      <c r="G471" t="s">
        <v>74</v>
      </c>
      <c r="H471" t="s">
        <v>75</v>
      </c>
      <c r="I471" t="s">
        <v>76</v>
      </c>
      <c r="J471" t="s">
        <v>77</v>
      </c>
      <c r="K471">
        <v>225</v>
      </c>
      <c r="L471" t="s">
        <v>77</v>
      </c>
      <c r="M471" t="s">
        <v>78</v>
      </c>
      <c r="N471" t="s">
        <v>188</v>
      </c>
      <c r="O471" t="s">
        <v>1155</v>
      </c>
      <c r="P471" t="s">
        <v>493</v>
      </c>
      <c r="Q471" t="s">
        <v>458</v>
      </c>
      <c r="R471" t="s">
        <v>79</v>
      </c>
      <c r="S471" t="s">
        <v>24</v>
      </c>
      <c r="T471" t="s">
        <v>459</v>
      </c>
      <c r="U471" t="s">
        <v>43</v>
      </c>
      <c r="V471" t="s">
        <v>80</v>
      </c>
      <c r="W471">
        <v>26300</v>
      </c>
      <c r="X471" t="s">
        <v>81</v>
      </c>
      <c r="Y471">
        <v>225</v>
      </c>
      <c r="Z471" t="s">
        <v>181</v>
      </c>
      <c r="AA471" t="s">
        <v>252</v>
      </c>
      <c r="AB471" t="s">
        <v>83</v>
      </c>
      <c r="AC471" t="s">
        <v>84</v>
      </c>
      <c r="AD471">
        <f>_xlfn.XLOOKUP(MIS[[#This Row],[TRADING SYMBOL]],[1]Sheet1!$D:$D,[1]Sheet1!$C:$C)</f>
        <v>3.7</v>
      </c>
      <c r="AE471">
        <f>MIS[[#This Row],[OrderAverageTradedPrice]]*MIS[[#This Row],[OrderQuantity]]</f>
        <v>787.5</v>
      </c>
      <c r="AF471">
        <f>MIS[[#This Row],[LTP]]*MIS[[#This Row],[OrderQuantity]]</f>
        <v>832.5</v>
      </c>
      <c r="AG471">
        <f>IF(MIS[[#This Row],[OrderSide]]="SELL",MIS[[#This Row],[VALUE]]-MIS[[#This Row],[LIVE_VALUE]],MIS[[#This Row],[LIVE_VALUE]]-MIS[[#This Row],[VALUE]])</f>
        <v>45</v>
      </c>
      <c r="AH471" t="str" cm="1">
        <f t="array" ref="AH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" t="str">
        <f>MIS[[#This Row],[TRADING SYMBOL]]</f>
        <v>NIFTY2552226300CE</v>
      </c>
      <c r="AJ471" t="str">
        <f>IF(RIGHT(MIS[[#This Row],[Main/Hedge]],4)="MAIN","MAIN","HEDGE")</f>
        <v>HEDGE</v>
      </c>
      <c r="AK471" t="str" cm="1">
        <f t="array" ref="AK471">_xlfn._xlws.FILTER(Table4[Column1],ISNUMBER(SEARCH(Table4[Column1],MIS[[#This Row],[OrderUniqueIdentifier]])),"")</f>
        <v>VWAP</v>
      </c>
    </row>
    <row r="472" spans="1:37" x14ac:dyDescent="0.25">
      <c r="A472" t="s">
        <v>71</v>
      </c>
      <c r="B472" t="s">
        <v>1153</v>
      </c>
      <c r="C472" t="s">
        <v>1156</v>
      </c>
      <c r="D472" t="s">
        <v>72</v>
      </c>
      <c r="E472" t="s">
        <v>461</v>
      </c>
      <c r="F472" t="s">
        <v>73</v>
      </c>
      <c r="G472" t="s">
        <v>74</v>
      </c>
      <c r="H472" t="s">
        <v>75</v>
      </c>
      <c r="I472" t="s">
        <v>76</v>
      </c>
      <c r="J472" t="s">
        <v>77</v>
      </c>
      <c r="K472">
        <v>225</v>
      </c>
      <c r="L472" t="s">
        <v>77</v>
      </c>
      <c r="M472" t="s">
        <v>78</v>
      </c>
      <c r="N472" t="s">
        <v>495</v>
      </c>
      <c r="O472" t="s">
        <v>493</v>
      </c>
      <c r="P472" t="s">
        <v>493</v>
      </c>
      <c r="Q472" t="s">
        <v>462</v>
      </c>
      <c r="R472" t="s">
        <v>79</v>
      </c>
      <c r="S472" t="s">
        <v>24</v>
      </c>
      <c r="T472" t="s">
        <v>463</v>
      </c>
      <c r="U472" t="s">
        <v>43</v>
      </c>
      <c r="V472" t="s">
        <v>80</v>
      </c>
      <c r="W472">
        <v>23700</v>
      </c>
      <c r="X472" t="s">
        <v>85</v>
      </c>
      <c r="Y472">
        <v>225</v>
      </c>
      <c r="Z472" t="s">
        <v>252</v>
      </c>
      <c r="AA472" t="s">
        <v>252</v>
      </c>
      <c r="AB472" t="s">
        <v>87</v>
      </c>
      <c r="AC472" t="s">
        <v>84</v>
      </c>
      <c r="AD472">
        <f>_xlfn.XLOOKUP(MIS[[#This Row],[TRADING SYMBOL]],[1]Sheet1!$D:$D,[1]Sheet1!$C:$C)</f>
        <v>7.6</v>
      </c>
      <c r="AE472">
        <f>MIS[[#This Row],[OrderAverageTradedPrice]]*MIS[[#This Row],[OrderQuantity]]</f>
        <v>2565</v>
      </c>
      <c r="AF472">
        <f>MIS[[#This Row],[LTP]]*MIS[[#This Row],[OrderQuantity]]</f>
        <v>1710</v>
      </c>
      <c r="AG472">
        <f>IF(MIS[[#This Row],[OrderSide]]="SELL",MIS[[#This Row],[VALUE]]-MIS[[#This Row],[LIVE_VALUE]],MIS[[#This Row],[LIVE_VALUE]]-MIS[[#This Row],[VALUE]])</f>
        <v>-855</v>
      </c>
      <c r="AH472" t="str" cm="1">
        <f t="array" ref="AH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" t="str">
        <f>MIS[[#This Row],[TRADING SYMBOL]]</f>
        <v>NIFTY2552223700PE</v>
      </c>
      <c r="AJ472" t="str">
        <f>IF(RIGHT(MIS[[#This Row],[Main/Hedge]],4)="MAIN","MAIN","HEDGE")</f>
        <v>HEDGE</v>
      </c>
      <c r="AK472" t="str" cm="1">
        <f t="array" ref="AK472">_xlfn._xlws.FILTER(Table4[Column1],ISNUMBER(SEARCH(Table4[Column1],MIS[[#This Row],[OrderUniqueIdentifier]])),"")</f>
        <v>VWAP</v>
      </c>
    </row>
    <row r="473" spans="1:37" x14ac:dyDescent="0.25">
      <c r="A473" t="s">
        <v>179</v>
      </c>
      <c r="B473" t="s">
        <v>1497</v>
      </c>
      <c r="C473" t="s">
        <v>1499</v>
      </c>
      <c r="D473" t="s">
        <v>72</v>
      </c>
      <c r="E473" t="s">
        <v>461</v>
      </c>
      <c r="F473" t="s">
        <v>73</v>
      </c>
      <c r="G473" t="s">
        <v>74</v>
      </c>
      <c r="H473" t="s">
        <v>75</v>
      </c>
      <c r="I473" t="s">
        <v>76</v>
      </c>
      <c r="J473" t="s">
        <v>77</v>
      </c>
      <c r="K473">
        <v>225</v>
      </c>
      <c r="L473" t="s">
        <v>77</v>
      </c>
      <c r="M473" t="s">
        <v>78</v>
      </c>
      <c r="N473" t="s">
        <v>1481</v>
      </c>
      <c r="O473" t="s">
        <v>493</v>
      </c>
      <c r="P473" t="s">
        <v>493</v>
      </c>
      <c r="Q473" t="s">
        <v>462</v>
      </c>
      <c r="R473" t="s">
        <v>79</v>
      </c>
      <c r="S473" t="s">
        <v>24</v>
      </c>
      <c r="T473" t="s">
        <v>463</v>
      </c>
      <c r="U473" t="s">
        <v>43</v>
      </c>
      <c r="V473" t="s">
        <v>80</v>
      </c>
      <c r="W473">
        <v>23700</v>
      </c>
      <c r="X473" t="s">
        <v>85</v>
      </c>
      <c r="Y473">
        <v>225</v>
      </c>
      <c r="Z473" t="s">
        <v>252</v>
      </c>
      <c r="AA473" t="s">
        <v>252</v>
      </c>
      <c r="AB473" t="s">
        <v>87</v>
      </c>
      <c r="AC473" t="s">
        <v>84</v>
      </c>
      <c r="AD473">
        <f>_xlfn.XLOOKUP(MIS[[#This Row],[TRADING SYMBOL]],[1]Sheet1!$D:$D,[1]Sheet1!$C:$C)</f>
        <v>7.6</v>
      </c>
      <c r="AE473">
        <f>MIS[[#This Row],[OrderAverageTradedPrice]]*MIS[[#This Row],[OrderQuantity]]</f>
        <v>2553.75</v>
      </c>
      <c r="AF473">
        <f>MIS[[#This Row],[LTP]]*MIS[[#This Row],[OrderQuantity]]</f>
        <v>1710</v>
      </c>
      <c r="AG473">
        <f>IF(MIS[[#This Row],[OrderSide]]="SELL",MIS[[#This Row],[VALUE]]-MIS[[#This Row],[LIVE_VALUE]],MIS[[#This Row],[LIVE_VALUE]]-MIS[[#This Row],[VALUE]])</f>
        <v>-843.75</v>
      </c>
      <c r="AH473" t="str" cm="1">
        <f t="array" ref="AH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" t="str">
        <f>MIS[[#This Row],[TRADING SYMBOL]]</f>
        <v>NIFTY2552223700PE</v>
      </c>
      <c r="AJ473" t="str">
        <f>IF(RIGHT(MIS[[#This Row],[Main/Hedge]],4)="MAIN","MAIN","HEDGE")</f>
        <v>HEDGE</v>
      </c>
      <c r="AK473" t="str" cm="1">
        <f t="array" ref="AK473">_xlfn._xlws.FILTER(Table4[Column1],ISNUMBER(SEARCH(Table4[Column1],MIS[[#This Row],[OrderUniqueIdentifier]])),"")</f>
        <v>VWAP</v>
      </c>
    </row>
    <row r="474" spans="1:37" x14ac:dyDescent="0.25">
      <c r="A474" t="s">
        <v>179</v>
      </c>
      <c r="B474" t="s">
        <v>219</v>
      </c>
      <c r="C474" t="s">
        <v>1517</v>
      </c>
      <c r="D474" t="s">
        <v>72</v>
      </c>
      <c r="E474" t="s">
        <v>461</v>
      </c>
      <c r="F474" t="s">
        <v>73</v>
      </c>
      <c r="G474" t="s">
        <v>74</v>
      </c>
      <c r="H474" t="s">
        <v>75</v>
      </c>
      <c r="I474" t="s">
        <v>76</v>
      </c>
      <c r="J474" t="s">
        <v>77</v>
      </c>
      <c r="K474">
        <v>150</v>
      </c>
      <c r="L474" t="s">
        <v>77</v>
      </c>
      <c r="M474" t="s">
        <v>78</v>
      </c>
      <c r="N474" t="s">
        <v>1481</v>
      </c>
      <c r="O474" t="s">
        <v>493</v>
      </c>
      <c r="P474" t="s">
        <v>493</v>
      </c>
      <c r="Q474" t="s">
        <v>462</v>
      </c>
      <c r="R474" t="s">
        <v>79</v>
      </c>
      <c r="S474" t="s">
        <v>24</v>
      </c>
      <c r="T474" t="s">
        <v>463</v>
      </c>
      <c r="U474" t="s">
        <v>43</v>
      </c>
      <c r="V474" t="s">
        <v>80</v>
      </c>
      <c r="W474">
        <v>23700</v>
      </c>
      <c r="X474" t="s">
        <v>85</v>
      </c>
      <c r="Y474">
        <v>150</v>
      </c>
      <c r="Z474" t="s">
        <v>252</v>
      </c>
      <c r="AA474" t="s">
        <v>252</v>
      </c>
      <c r="AB474" t="s">
        <v>87</v>
      </c>
      <c r="AC474" t="s">
        <v>84</v>
      </c>
      <c r="AD474">
        <f>_xlfn.XLOOKUP(MIS[[#This Row],[TRADING SYMBOL]],[1]Sheet1!$D:$D,[1]Sheet1!$C:$C)</f>
        <v>7.6</v>
      </c>
      <c r="AE474">
        <f>MIS[[#This Row],[OrderAverageTradedPrice]]*MIS[[#This Row],[OrderQuantity]]</f>
        <v>1702.5</v>
      </c>
      <c r="AF474">
        <f>MIS[[#This Row],[LTP]]*MIS[[#This Row],[OrderQuantity]]</f>
        <v>1140</v>
      </c>
      <c r="AG474">
        <f>IF(MIS[[#This Row],[OrderSide]]="SELL",MIS[[#This Row],[VALUE]]-MIS[[#This Row],[LIVE_VALUE]],MIS[[#This Row],[LIVE_VALUE]]-MIS[[#This Row],[VALUE]])</f>
        <v>-562.5</v>
      </c>
      <c r="AH474" t="str" cm="1">
        <f t="array" ref="AH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" t="str">
        <f>MIS[[#This Row],[TRADING SYMBOL]]</f>
        <v>NIFTY2552223700PE</v>
      </c>
      <c r="AJ474" t="str">
        <f>IF(RIGHT(MIS[[#This Row],[Main/Hedge]],4)="MAIN","MAIN","HEDGE")</f>
        <v>HEDGE</v>
      </c>
      <c r="AK474" t="str" cm="1">
        <f t="array" ref="AK474">_xlfn._xlws.FILTER(Table4[Column1],ISNUMBER(SEARCH(Table4[Column1],MIS[[#This Row],[OrderUniqueIdentifier]])),"")</f>
        <v>VWAP</v>
      </c>
    </row>
    <row r="475" spans="1:37" x14ac:dyDescent="0.25">
      <c r="A475" t="s">
        <v>378</v>
      </c>
      <c r="B475" t="s">
        <v>379</v>
      </c>
      <c r="C475" t="s">
        <v>1696</v>
      </c>
      <c r="D475" t="s">
        <v>72</v>
      </c>
      <c r="E475" t="s">
        <v>1341</v>
      </c>
      <c r="F475" t="s">
        <v>73</v>
      </c>
      <c r="G475" t="s">
        <v>74</v>
      </c>
      <c r="H475" t="s">
        <v>93</v>
      </c>
      <c r="I475" t="s">
        <v>76</v>
      </c>
      <c r="J475" t="s">
        <v>1697</v>
      </c>
      <c r="K475">
        <v>300</v>
      </c>
      <c r="L475" t="s">
        <v>77</v>
      </c>
      <c r="M475" t="s">
        <v>78</v>
      </c>
      <c r="N475" t="s">
        <v>1698</v>
      </c>
      <c r="O475" t="s">
        <v>1155</v>
      </c>
      <c r="P475" t="s">
        <v>493</v>
      </c>
      <c r="Q475" t="s">
        <v>1343</v>
      </c>
      <c r="R475" t="s">
        <v>79</v>
      </c>
      <c r="S475" t="s">
        <v>24</v>
      </c>
      <c r="T475" t="s">
        <v>1344</v>
      </c>
      <c r="U475" t="s">
        <v>43</v>
      </c>
      <c r="V475" t="s">
        <v>80</v>
      </c>
      <c r="W475">
        <v>24500</v>
      </c>
      <c r="X475" t="s">
        <v>85</v>
      </c>
      <c r="Y475">
        <v>300</v>
      </c>
      <c r="Z475" t="s">
        <v>181</v>
      </c>
      <c r="AA475" t="s">
        <v>252</v>
      </c>
      <c r="AB475" t="s">
        <v>87</v>
      </c>
      <c r="AC475" t="s">
        <v>84</v>
      </c>
      <c r="AD475">
        <f>_xlfn.XLOOKUP(MIS[[#This Row],[TRADING SYMBOL]],[1]Sheet1!$D:$D,[1]Sheet1!$C:$C)</f>
        <v>37.950000000000003</v>
      </c>
      <c r="AE475">
        <f>MIS[[#This Row],[OrderAverageTradedPrice]]*MIS[[#This Row],[OrderQuantity]]</f>
        <v>15345</v>
      </c>
      <c r="AF475">
        <f>MIS[[#This Row],[LTP]]*MIS[[#This Row],[OrderQuantity]]</f>
        <v>11385</v>
      </c>
      <c r="AG475">
        <f>IF(MIS[[#This Row],[OrderSide]]="SELL",MIS[[#This Row],[VALUE]]-MIS[[#This Row],[LIVE_VALUE]],MIS[[#This Row],[LIVE_VALUE]]-MIS[[#This Row],[VALUE]])</f>
        <v>-3960</v>
      </c>
      <c r="AH475" t="str" cm="1">
        <f t="array" ref="AH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" t="str">
        <f>MIS[[#This Row],[TRADING SYMBOL]]</f>
        <v>NIFTY2552224500PE</v>
      </c>
      <c r="AJ475" t="str">
        <f>IF(RIGHT(MIS[[#This Row],[Main/Hedge]],4)="MAIN","MAIN","HEDGE")</f>
        <v>HEDGE</v>
      </c>
      <c r="AK475" t="str" cm="1">
        <f t="array" ref="AK475">_xlfn._xlws.FILTER(Table4[Column1],ISNUMBER(SEARCH(Table4[Column1],MIS[[#This Row],[OrderUniqueIdentifier]])),"")</f>
        <v>VWAP</v>
      </c>
    </row>
    <row r="476" spans="1:37" x14ac:dyDescent="0.25">
      <c r="A476" t="s">
        <v>71</v>
      </c>
      <c r="B476" t="s">
        <v>923</v>
      </c>
      <c r="C476" t="s">
        <v>925</v>
      </c>
      <c r="D476" t="s">
        <v>72</v>
      </c>
      <c r="E476" t="s">
        <v>461</v>
      </c>
      <c r="F476" t="s">
        <v>73</v>
      </c>
      <c r="G476" t="s">
        <v>74</v>
      </c>
      <c r="H476" t="s">
        <v>75</v>
      </c>
      <c r="I476" t="s">
        <v>76</v>
      </c>
      <c r="J476" t="s">
        <v>77</v>
      </c>
      <c r="K476">
        <v>525</v>
      </c>
      <c r="L476" t="s">
        <v>77</v>
      </c>
      <c r="M476" t="s">
        <v>78</v>
      </c>
      <c r="N476" t="s">
        <v>495</v>
      </c>
      <c r="O476" t="s">
        <v>731</v>
      </c>
      <c r="P476" t="s">
        <v>731</v>
      </c>
      <c r="Q476" t="s">
        <v>462</v>
      </c>
      <c r="R476" t="s">
        <v>79</v>
      </c>
      <c r="S476" t="s">
        <v>24</v>
      </c>
      <c r="T476" t="s">
        <v>463</v>
      </c>
      <c r="U476" t="s">
        <v>43</v>
      </c>
      <c r="V476" t="s">
        <v>80</v>
      </c>
      <c r="W476">
        <v>23700</v>
      </c>
      <c r="X476" t="s">
        <v>85</v>
      </c>
      <c r="Y476">
        <v>525</v>
      </c>
      <c r="Z476" t="s">
        <v>736</v>
      </c>
      <c r="AA476" t="s">
        <v>736</v>
      </c>
      <c r="AB476" t="s">
        <v>87</v>
      </c>
      <c r="AC476" t="s">
        <v>84</v>
      </c>
      <c r="AD476">
        <f>_xlfn.XLOOKUP(MIS[[#This Row],[TRADING SYMBOL]],[1]Sheet1!$D:$D,[1]Sheet1!$C:$C)</f>
        <v>7.6</v>
      </c>
      <c r="AE476">
        <f>MIS[[#This Row],[OrderAverageTradedPrice]]*MIS[[#This Row],[OrderQuantity]]</f>
        <v>5985</v>
      </c>
      <c r="AF476">
        <f>MIS[[#This Row],[LTP]]*MIS[[#This Row],[OrderQuantity]]</f>
        <v>3990</v>
      </c>
      <c r="AG476">
        <f>IF(MIS[[#This Row],[OrderSide]]="SELL",MIS[[#This Row],[VALUE]]-MIS[[#This Row],[LIVE_VALUE]],MIS[[#This Row],[LIVE_VALUE]]-MIS[[#This Row],[VALUE]])</f>
        <v>-1995</v>
      </c>
      <c r="AH476" t="str" cm="1">
        <f t="array" ref="AH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" t="str">
        <f>MIS[[#This Row],[TRADING SYMBOL]]</f>
        <v>NIFTY2552223700PE</v>
      </c>
      <c r="AJ476" t="str">
        <f>IF(RIGHT(MIS[[#This Row],[Main/Hedge]],4)="MAIN","MAIN","HEDGE")</f>
        <v>HEDGE</v>
      </c>
      <c r="AK476" t="str" cm="1">
        <f t="array" ref="AK476">_xlfn._xlws.FILTER(Table4[Column1],ISNUMBER(SEARCH(Table4[Column1],MIS[[#This Row],[OrderUniqueIdentifier]])),"")</f>
        <v>VWAP</v>
      </c>
    </row>
    <row r="477" spans="1:37" x14ac:dyDescent="0.25">
      <c r="A477" t="s">
        <v>71</v>
      </c>
      <c r="B477" t="s">
        <v>969</v>
      </c>
      <c r="C477" t="s">
        <v>971</v>
      </c>
      <c r="D477" t="s">
        <v>72</v>
      </c>
      <c r="E477" t="s">
        <v>461</v>
      </c>
      <c r="F477" t="s">
        <v>73</v>
      </c>
      <c r="G477" t="s">
        <v>74</v>
      </c>
      <c r="H477" t="s">
        <v>75</v>
      </c>
      <c r="I477" t="s">
        <v>76</v>
      </c>
      <c r="J477" t="s">
        <v>77</v>
      </c>
      <c r="K477">
        <v>1200</v>
      </c>
      <c r="L477" t="s">
        <v>77</v>
      </c>
      <c r="M477" t="s">
        <v>78</v>
      </c>
      <c r="N477" t="s">
        <v>495</v>
      </c>
      <c r="O477" t="s">
        <v>731</v>
      </c>
      <c r="P477" t="s">
        <v>731</v>
      </c>
      <c r="Q477" t="s">
        <v>462</v>
      </c>
      <c r="R477" t="s">
        <v>79</v>
      </c>
      <c r="S477" t="s">
        <v>24</v>
      </c>
      <c r="T477" t="s">
        <v>463</v>
      </c>
      <c r="U477" t="s">
        <v>43</v>
      </c>
      <c r="V477" t="s">
        <v>80</v>
      </c>
      <c r="W477">
        <v>23700</v>
      </c>
      <c r="X477" t="s">
        <v>85</v>
      </c>
      <c r="Y477">
        <v>1200</v>
      </c>
      <c r="Z477" t="s">
        <v>736</v>
      </c>
      <c r="AA477" t="s">
        <v>736</v>
      </c>
      <c r="AB477" t="s">
        <v>87</v>
      </c>
      <c r="AC477" t="s">
        <v>84</v>
      </c>
      <c r="AD477">
        <f>_xlfn.XLOOKUP(MIS[[#This Row],[TRADING SYMBOL]],[1]Sheet1!$D:$D,[1]Sheet1!$C:$C)</f>
        <v>7.6</v>
      </c>
      <c r="AE477">
        <f>MIS[[#This Row],[OrderAverageTradedPrice]]*MIS[[#This Row],[OrderQuantity]]</f>
        <v>13680</v>
      </c>
      <c r="AF477">
        <f>MIS[[#This Row],[LTP]]*MIS[[#This Row],[OrderQuantity]]</f>
        <v>9120</v>
      </c>
      <c r="AG477">
        <f>IF(MIS[[#This Row],[OrderSide]]="SELL",MIS[[#This Row],[VALUE]]-MIS[[#This Row],[LIVE_VALUE]],MIS[[#This Row],[LIVE_VALUE]]-MIS[[#This Row],[VALUE]])</f>
        <v>-4560</v>
      </c>
      <c r="AH477" t="str" cm="1">
        <f t="array" ref="AH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" t="str">
        <f>MIS[[#This Row],[TRADING SYMBOL]]</f>
        <v>NIFTY2552223700PE</v>
      </c>
      <c r="AJ477" t="str">
        <f>IF(RIGHT(MIS[[#This Row],[Main/Hedge]],4)="MAIN","MAIN","HEDGE")</f>
        <v>HEDGE</v>
      </c>
      <c r="AK477" t="str" cm="1">
        <f t="array" ref="AK477">_xlfn._xlws.FILTER(Table4[Column1],ISNUMBER(SEARCH(Table4[Column1],MIS[[#This Row],[OrderUniqueIdentifier]])),"")</f>
        <v>VWAP</v>
      </c>
    </row>
    <row r="478" spans="1:37" x14ac:dyDescent="0.25">
      <c r="A478" t="s">
        <v>1333</v>
      </c>
      <c r="B478" t="s">
        <v>1334</v>
      </c>
      <c r="C478" t="s">
        <v>1345</v>
      </c>
      <c r="D478" t="s">
        <v>72</v>
      </c>
      <c r="E478" t="s">
        <v>152</v>
      </c>
      <c r="F478" t="s">
        <v>98</v>
      </c>
      <c r="G478" t="s">
        <v>74</v>
      </c>
      <c r="H478" t="s">
        <v>93</v>
      </c>
      <c r="I478" t="s">
        <v>76</v>
      </c>
      <c r="J478" t="s">
        <v>1346</v>
      </c>
      <c r="K478">
        <v>60</v>
      </c>
      <c r="L478" t="s">
        <v>77</v>
      </c>
      <c r="M478" t="s">
        <v>78</v>
      </c>
      <c r="N478" t="s">
        <v>1346</v>
      </c>
      <c r="O478" t="s">
        <v>493</v>
      </c>
      <c r="P478" t="s">
        <v>731</v>
      </c>
      <c r="Q478" t="s">
        <v>154</v>
      </c>
      <c r="R478" t="s">
        <v>79</v>
      </c>
      <c r="S478" t="s">
        <v>341</v>
      </c>
      <c r="T478" t="s">
        <v>156</v>
      </c>
      <c r="U478" t="s">
        <v>100</v>
      </c>
      <c r="V478" t="s">
        <v>80</v>
      </c>
      <c r="W478">
        <v>85000</v>
      </c>
      <c r="X478" t="s">
        <v>81</v>
      </c>
      <c r="Y478">
        <v>60</v>
      </c>
      <c r="Z478" t="s">
        <v>252</v>
      </c>
      <c r="AA478" t="s">
        <v>736</v>
      </c>
      <c r="AB478" t="s">
        <v>83</v>
      </c>
      <c r="AC478" t="s">
        <v>84</v>
      </c>
      <c r="AD478">
        <f>_xlfn.XLOOKUP(MIS[[#This Row],[TRADING SYMBOL]],[1]Sheet1!$D:$D,[1]Sheet1!$C:$C)</f>
        <v>13.95</v>
      </c>
      <c r="AE478">
        <f>MIS[[#This Row],[OrderAverageTradedPrice]]*MIS[[#This Row],[OrderQuantity]]</f>
        <v>1101</v>
      </c>
      <c r="AF478">
        <f>MIS[[#This Row],[LTP]]*MIS[[#This Row],[OrderQuantity]]</f>
        <v>837</v>
      </c>
      <c r="AG478">
        <f>IF(MIS[[#This Row],[OrderSide]]="SELL",MIS[[#This Row],[VALUE]]-MIS[[#This Row],[LIVE_VALUE]],MIS[[#This Row],[LIVE_VALUE]]-MIS[[#This Row],[VALUE]])</f>
        <v>-264</v>
      </c>
      <c r="AH478" t="str" cm="1">
        <f t="array" ref="AH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" t="str">
        <f>MIS[[#This Row],[TRADING SYMBOL]]</f>
        <v>SENSEX2552085000CE</v>
      </c>
      <c r="AJ478" t="str">
        <f>IF(RIGHT(MIS[[#This Row],[Main/Hedge]],4)="MAIN","MAIN","HEDGE")</f>
        <v>HEDGE</v>
      </c>
      <c r="AK478" t="str" cm="1">
        <f t="array" ref="AK478">_xlfn._xlws.FILTER(Table4[Column1],ISNUMBER(SEARCH(Table4[Column1],MIS[[#This Row],[OrderUniqueIdentifier]])),"")</f>
        <v>XYT</v>
      </c>
    </row>
    <row r="479" spans="1:37" x14ac:dyDescent="0.25">
      <c r="A479" t="s">
        <v>71</v>
      </c>
      <c r="B479" t="s">
        <v>724</v>
      </c>
      <c r="C479" t="s">
        <v>728</v>
      </c>
      <c r="D479" t="s">
        <v>72</v>
      </c>
      <c r="E479" t="s">
        <v>729</v>
      </c>
      <c r="F479" t="s">
        <v>98</v>
      </c>
      <c r="G479" t="s">
        <v>74</v>
      </c>
      <c r="H479" t="s">
        <v>75</v>
      </c>
      <c r="I479" t="s">
        <v>76</v>
      </c>
      <c r="J479" t="s">
        <v>77</v>
      </c>
      <c r="K479">
        <v>100</v>
      </c>
      <c r="L479" t="s">
        <v>77</v>
      </c>
      <c r="M479" t="s">
        <v>78</v>
      </c>
      <c r="N479" t="s">
        <v>730</v>
      </c>
      <c r="O479" t="s">
        <v>731</v>
      </c>
      <c r="P479" t="s">
        <v>732</v>
      </c>
      <c r="Q479" t="s">
        <v>733</v>
      </c>
      <c r="R479" t="s">
        <v>79</v>
      </c>
      <c r="S479" t="s">
        <v>734</v>
      </c>
      <c r="T479" t="s">
        <v>735</v>
      </c>
      <c r="U479" t="s">
        <v>100</v>
      </c>
      <c r="V479" t="s">
        <v>80</v>
      </c>
      <c r="W479">
        <v>86000</v>
      </c>
      <c r="X479" t="s">
        <v>81</v>
      </c>
      <c r="Y479">
        <v>100</v>
      </c>
      <c r="Z479" t="s">
        <v>736</v>
      </c>
      <c r="AA479" t="s">
        <v>737</v>
      </c>
      <c r="AB479" t="s">
        <v>83</v>
      </c>
      <c r="AC479" t="s">
        <v>84</v>
      </c>
      <c r="AD479">
        <f>_xlfn.XLOOKUP(MIS[[#This Row],[TRADING SYMBOL]],[1]Sheet1!$D:$D,[1]Sheet1!$C:$C)</f>
        <v>5.9</v>
      </c>
      <c r="AE479">
        <f>MIS[[#This Row],[OrderAverageTradedPrice]]*MIS[[#This Row],[OrderQuantity]]</f>
        <v>640</v>
      </c>
      <c r="AF479">
        <f>MIS[[#This Row],[LTP]]*MIS[[#This Row],[OrderQuantity]]</f>
        <v>590</v>
      </c>
      <c r="AG479">
        <f>IF(MIS[[#This Row],[OrderSide]]="SELL",MIS[[#This Row],[VALUE]]-MIS[[#This Row],[LIVE_VALUE]],MIS[[#This Row],[LIVE_VALUE]]-MIS[[#This Row],[VALUE]])</f>
        <v>-50</v>
      </c>
      <c r="AH479" t="str" cm="1">
        <f t="array" ref="AH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" t="str">
        <f>MIS[[#This Row],[TRADING SYMBOL]]</f>
        <v>SENSEX2552086000CE</v>
      </c>
      <c r="AJ479" t="str">
        <f>IF(RIGHT(MIS[[#This Row],[Main/Hedge]],4)="MAIN","MAIN","HEDGE")</f>
        <v>HEDGE</v>
      </c>
      <c r="AK479" t="str" cm="1">
        <f t="array" ref="AK479">_xlfn._xlws.FILTER(Table4[Column1],ISNUMBER(SEARCH(Table4[Column1],MIS[[#This Row],[OrderUniqueIdentifier]])),"")</f>
        <v>XYT</v>
      </c>
    </row>
    <row r="480" spans="1:37" x14ac:dyDescent="0.25">
      <c r="A480" t="s">
        <v>1555</v>
      </c>
      <c r="B480" t="s">
        <v>1556</v>
      </c>
      <c r="C480" t="s">
        <v>1563</v>
      </c>
      <c r="D480" t="s">
        <v>72</v>
      </c>
      <c r="E480" t="s">
        <v>456</v>
      </c>
      <c r="F480" t="s">
        <v>73</v>
      </c>
      <c r="G480" t="s">
        <v>74</v>
      </c>
      <c r="H480" t="s">
        <v>75</v>
      </c>
      <c r="I480" t="s">
        <v>76</v>
      </c>
      <c r="J480" t="s">
        <v>77</v>
      </c>
      <c r="K480">
        <v>1800</v>
      </c>
      <c r="L480" t="s">
        <v>77</v>
      </c>
      <c r="M480" t="s">
        <v>78</v>
      </c>
      <c r="N480" t="s">
        <v>333</v>
      </c>
      <c r="O480" t="s">
        <v>732</v>
      </c>
      <c r="P480" t="s">
        <v>732</v>
      </c>
      <c r="Q480" t="s">
        <v>458</v>
      </c>
      <c r="R480" t="s">
        <v>79</v>
      </c>
      <c r="S480" t="s">
        <v>24</v>
      </c>
      <c r="T480" t="s">
        <v>459</v>
      </c>
      <c r="U480" t="s">
        <v>43</v>
      </c>
      <c r="V480" t="s">
        <v>80</v>
      </c>
      <c r="W480">
        <v>26300</v>
      </c>
      <c r="X480" t="s">
        <v>81</v>
      </c>
      <c r="Y480">
        <v>1800</v>
      </c>
      <c r="Z480" t="s">
        <v>737</v>
      </c>
      <c r="AA480" t="s">
        <v>737</v>
      </c>
      <c r="AB480" t="s">
        <v>83</v>
      </c>
      <c r="AC480" t="s">
        <v>84</v>
      </c>
      <c r="AD480">
        <f>_xlfn.XLOOKUP(MIS[[#This Row],[TRADING SYMBOL]],[1]Sheet1!$D:$D,[1]Sheet1!$C:$C)</f>
        <v>3.7</v>
      </c>
      <c r="AE480">
        <f>MIS[[#This Row],[OrderAverageTradedPrice]]*MIS[[#This Row],[OrderQuantity]]</f>
        <v>6480</v>
      </c>
      <c r="AF480">
        <f>MIS[[#This Row],[LTP]]*MIS[[#This Row],[OrderQuantity]]</f>
        <v>6660</v>
      </c>
      <c r="AG480">
        <f>IF(MIS[[#This Row],[OrderSide]]="SELL",MIS[[#This Row],[VALUE]]-MIS[[#This Row],[LIVE_VALUE]],MIS[[#This Row],[LIVE_VALUE]]-MIS[[#This Row],[VALUE]])</f>
        <v>180</v>
      </c>
      <c r="AH480" t="str" cm="1">
        <f t="array" ref="AH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" t="str">
        <f>MIS[[#This Row],[TRADING SYMBOL]]</f>
        <v>NIFTY2552226300CE</v>
      </c>
      <c r="AJ480" t="str">
        <f>IF(RIGHT(MIS[[#This Row],[Main/Hedge]],4)="MAIN","MAIN","HEDGE")</f>
        <v>HEDGE</v>
      </c>
      <c r="AK480" t="str" cm="1">
        <f t="array" ref="AK480">_xlfn._xlws.FILTER(Table4[Column1],ISNUMBER(SEARCH(Table4[Column1],MIS[[#This Row],[OrderUniqueIdentifier]])),"")</f>
        <v>VWAP</v>
      </c>
    </row>
    <row r="481" spans="1:37" x14ac:dyDescent="0.25">
      <c r="A481" t="s">
        <v>1555</v>
      </c>
      <c r="B481" t="s">
        <v>1556</v>
      </c>
      <c r="C481" t="s">
        <v>1564</v>
      </c>
      <c r="D481" t="s">
        <v>72</v>
      </c>
      <c r="E481" t="s">
        <v>456</v>
      </c>
      <c r="F481" t="s">
        <v>73</v>
      </c>
      <c r="G481" t="s">
        <v>74</v>
      </c>
      <c r="H481" t="s">
        <v>75</v>
      </c>
      <c r="I481" t="s">
        <v>76</v>
      </c>
      <c r="J481" t="s">
        <v>77</v>
      </c>
      <c r="K481">
        <v>525</v>
      </c>
      <c r="L481" t="s">
        <v>77</v>
      </c>
      <c r="M481" t="s">
        <v>78</v>
      </c>
      <c r="N481" t="s">
        <v>1565</v>
      </c>
      <c r="O481" t="s">
        <v>732</v>
      </c>
      <c r="P481" t="s">
        <v>732</v>
      </c>
      <c r="Q481" t="s">
        <v>458</v>
      </c>
      <c r="R481" t="s">
        <v>79</v>
      </c>
      <c r="S481" t="s">
        <v>24</v>
      </c>
      <c r="T481" t="s">
        <v>459</v>
      </c>
      <c r="U481" t="s">
        <v>43</v>
      </c>
      <c r="V481" t="s">
        <v>80</v>
      </c>
      <c r="W481">
        <v>26300</v>
      </c>
      <c r="X481" t="s">
        <v>81</v>
      </c>
      <c r="Y481">
        <v>525</v>
      </c>
      <c r="Z481" t="s">
        <v>737</v>
      </c>
      <c r="AA481" t="s">
        <v>737</v>
      </c>
      <c r="AB481" t="s">
        <v>83</v>
      </c>
      <c r="AC481" t="s">
        <v>84</v>
      </c>
      <c r="AD481">
        <f>_xlfn.XLOOKUP(MIS[[#This Row],[TRADING SYMBOL]],[1]Sheet1!$D:$D,[1]Sheet1!$C:$C)</f>
        <v>3.7</v>
      </c>
      <c r="AE481">
        <f>MIS[[#This Row],[OrderAverageTradedPrice]]*MIS[[#This Row],[OrderQuantity]]</f>
        <v>1942.5</v>
      </c>
      <c r="AF481">
        <f>MIS[[#This Row],[LTP]]*MIS[[#This Row],[OrderQuantity]]</f>
        <v>1942.5</v>
      </c>
      <c r="AG481">
        <f>IF(MIS[[#This Row],[OrderSide]]="SELL",MIS[[#This Row],[VALUE]]-MIS[[#This Row],[LIVE_VALUE]],MIS[[#This Row],[LIVE_VALUE]]-MIS[[#This Row],[VALUE]])</f>
        <v>0</v>
      </c>
      <c r="AH481" t="str" cm="1">
        <f t="array" ref="AH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" t="str">
        <f>MIS[[#This Row],[TRADING SYMBOL]]</f>
        <v>NIFTY2552226300CE</v>
      </c>
      <c r="AJ481" t="str">
        <f>IF(RIGHT(MIS[[#This Row],[Main/Hedge]],4)="MAIN","MAIN","HEDGE")</f>
        <v>HEDGE</v>
      </c>
      <c r="AK481" t="str" cm="1">
        <f t="array" ref="AK481">_xlfn._xlws.FILTER(Table4[Column1],ISNUMBER(SEARCH(Table4[Column1],MIS[[#This Row],[OrderUniqueIdentifier]])),"")</f>
        <v>VWAP</v>
      </c>
    </row>
    <row r="482" spans="1:37" x14ac:dyDescent="0.25">
      <c r="A482" t="s">
        <v>1555</v>
      </c>
      <c r="B482" t="s">
        <v>1577</v>
      </c>
      <c r="C482" t="s">
        <v>1585</v>
      </c>
      <c r="D482" t="s">
        <v>72</v>
      </c>
      <c r="E482" t="s">
        <v>456</v>
      </c>
      <c r="F482" t="s">
        <v>73</v>
      </c>
      <c r="G482" t="s">
        <v>74</v>
      </c>
      <c r="H482" t="s">
        <v>75</v>
      </c>
      <c r="I482" t="s">
        <v>76</v>
      </c>
      <c r="J482" t="s">
        <v>77</v>
      </c>
      <c r="K482">
        <v>1800</v>
      </c>
      <c r="L482" t="s">
        <v>77</v>
      </c>
      <c r="M482" t="s">
        <v>78</v>
      </c>
      <c r="N482" t="s">
        <v>333</v>
      </c>
      <c r="O482" t="s">
        <v>732</v>
      </c>
      <c r="P482" t="s">
        <v>732</v>
      </c>
      <c r="Q482" t="s">
        <v>458</v>
      </c>
      <c r="R482" t="s">
        <v>79</v>
      </c>
      <c r="S482" t="s">
        <v>24</v>
      </c>
      <c r="T482" t="s">
        <v>459</v>
      </c>
      <c r="U482" t="s">
        <v>43</v>
      </c>
      <c r="V482" t="s">
        <v>80</v>
      </c>
      <c r="W482">
        <v>26300</v>
      </c>
      <c r="X482" t="s">
        <v>81</v>
      </c>
      <c r="Y482">
        <v>1800</v>
      </c>
      <c r="Z482" t="s">
        <v>737</v>
      </c>
      <c r="AA482" t="s">
        <v>737</v>
      </c>
      <c r="AB482" t="s">
        <v>83</v>
      </c>
      <c r="AC482" t="s">
        <v>84</v>
      </c>
      <c r="AD482">
        <f>_xlfn.XLOOKUP(MIS[[#This Row],[TRADING SYMBOL]],[1]Sheet1!$D:$D,[1]Sheet1!$C:$C)</f>
        <v>3.7</v>
      </c>
      <c r="AE482">
        <f>MIS[[#This Row],[OrderAverageTradedPrice]]*MIS[[#This Row],[OrderQuantity]]</f>
        <v>6480</v>
      </c>
      <c r="AF482">
        <f>MIS[[#This Row],[LTP]]*MIS[[#This Row],[OrderQuantity]]</f>
        <v>6660</v>
      </c>
      <c r="AG482">
        <f>IF(MIS[[#This Row],[OrderSide]]="SELL",MIS[[#This Row],[VALUE]]-MIS[[#This Row],[LIVE_VALUE]],MIS[[#This Row],[LIVE_VALUE]]-MIS[[#This Row],[VALUE]])</f>
        <v>180</v>
      </c>
      <c r="AH482" t="str" cm="1">
        <f t="array" ref="AH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" t="str">
        <f>MIS[[#This Row],[TRADING SYMBOL]]</f>
        <v>NIFTY2552226300CE</v>
      </c>
      <c r="AJ482" t="str">
        <f>IF(RIGHT(MIS[[#This Row],[Main/Hedge]],4)="MAIN","MAIN","HEDGE")</f>
        <v>HEDGE</v>
      </c>
      <c r="AK482" t="str" cm="1">
        <f t="array" ref="AK482">_xlfn._xlws.FILTER(Table4[Column1],ISNUMBER(SEARCH(Table4[Column1],MIS[[#This Row],[OrderUniqueIdentifier]])),"")</f>
        <v>VWAP</v>
      </c>
    </row>
    <row r="483" spans="1:37" x14ac:dyDescent="0.25">
      <c r="A483" t="s">
        <v>1555</v>
      </c>
      <c r="B483" t="s">
        <v>1577</v>
      </c>
      <c r="C483" t="s">
        <v>1586</v>
      </c>
      <c r="D483" t="s">
        <v>72</v>
      </c>
      <c r="E483" t="s">
        <v>456</v>
      </c>
      <c r="F483" t="s">
        <v>73</v>
      </c>
      <c r="G483" t="s">
        <v>74</v>
      </c>
      <c r="H483" t="s">
        <v>75</v>
      </c>
      <c r="I483" t="s">
        <v>76</v>
      </c>
      <c r="J483" t="s">
        <v>77</v>
      </c>
      <c r="K483">
        <v>300</v>
      </c>
      <c r="L483" t="s">
        <v>77</v>
      </c>
      <c r="M483" t="s">
        <v>78</v>
      </c>
      <c r="N483" t="s">
        <v>333</v>
      </c>
      <c r="O483" t="s">
        <v>732</v>
      </c>
      <c r="P483" t="s">
        <v>732</v>
      </c>
      <c r="Q483" t="s">
        <v>458</v>
      </c>
      <c r="R483" t="s">
        <v>79</v>
      </c>
      <c r="S483" t="s">
        <v>24</v>
      </c>
      <c r="T483" t="s">
        <v>459</v>
      </c>
      <c r="U483" t="s">
        <v>43</v>
      </c>
      <c r="V483" t="s">
        <v>80</v>
      </c>
      <c r="W483">
        <v>26300</v>
      </c>
      <c r="X483" t="s">
        <v>81</v>
      </c>
      <c r="Y483">
        <v>300</v>
      </c>
      <c r="Z483" t="s">
        <v>737</v>
      </c>
      <c r="AA483" t="s">
        <v>737</v>
      </c>
      <c r="AB483" t="s">
        <v>83</v>
      </c>
      <c r="AC483" t="s">
        <v>84</v>
      </c>
      <c r="AD483">
        <f>_xlfn.XLOOKUP(MIS[[#This Row],[TRADING SYMBOL]],[1]Sheet1!$D:$D,[1]Sheet1!$C:$C)</f>
        <v>3.7</v>
      </c>
      <c r="AE483">
        <f>MIS[[#This Row],[OrderAverageTradedPrice]]*MIS[[#This Row],[OrderQuantity]]</f>
        <v>1080</v>
      </c>
      <c r="AF483">
        <f>MIS[[#This Row],[LTP]]*MIS[[#This Row],[OrderQuantity]]</f>
        <v>1110</v>
      </c>
      <c r="AG483">
        <f>IF(MIS[[#This Row],[OrderSide]]="SELL",MIS[[#This Row],[VALUE]]-MIS[[#This Row],[LIVE_VALUE]],MIS[[#This Row],[LIVE_VALUE]]-MIS[[#This Row],[VALUE]])</f>
        <v>30</v>
      </c>
      <c r="AH483" t="str" cm="1">
        <f t="array" ref="AH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" t="str">
        <f>MIS[[#This Row],[TRADING SYMBOL]]</f>
        <v>NIFTY2552226300CE</v>
      </c>
      <c r="AJ483" t="str">
        <f>IF(RIGHT(MIS[[#This Row],[Main/Hedge]],4)="MAIN","MAIN","HEDGE")</f>
        <v>HEDGE</v>
      </c>
      <c r="AK483" t="str" cm="1">
        <f t="array" ref="AK483">_xlfn._xlws.FILTER(Table4[Column1],ISNUMBER(SEARCH(Table4[Column1],MIS[[#This Row],[OrderUniqueIdentifier]])),"")</f>
        <v>VWAP</v>
      </c>
    </row>
    <row r="484" spans="1:37" x14ac:dyDescent="0.25">
      <c r="A484" t="s">
        <v>1555</v>
      </c>
      <c r="B484" t="s">
        <v>1577</v>
      </c>
      <c r="C484" t="s">
        <v>1587</v>
      </c>
      <c r="D484" t="s">
        <v>72</v>
      </c>
      <c r="E484" t="s">
        <v>461</v>
      </c>
      <c r="F484" t="s">
        <v>73</v>
      </c>
      <c r="G484" t="s">
        <v>74</v>
      </c>
      <c r="H484" t="s">
        <v>75</v>
      </c>
      <c r="I484" t="s">
        <v>76</v>
      </c>
      <c r="J484" t="s">
        <v>77</v>
      </c>
      <c r="K484">
        <v>1800</v>
      </c>
      <c r="L484" t="s">
        <v>77</v>
      </c>
      <c r="M484" t="s">
        <v>78</v>
      </c>
      <c r="N484" t="s">
        <v>495</v>
      </c>
      <c r="O484" t="s">
        <v>732</v>
      </c>
      <c r="P484" t="s">
        <v>732</v>
      </c>
      <c r="Q484" t="s">
        <v>462</v>
      </c>
      <c r="R484" t="s">
        <v>79</v>
      </c>
      <c r="S484" t="s">
        <v>24</v>
      </c>
      <c r="T484" t="s">
        <v>463</v>
      </c>
      <c r="U484" t="s">
        <v>43</v>
      </c>
      <c r="V484" t="s">
        <v>80</v>
      </c>
      <c r="W484">
        <v>23700</v>
      </c>
      <c r="X484" t="s">
        <v>85</v>
      </c>
      <c r="Y484">
        <v>1800</v>
      </c>
      <c r="Z484" t="s">
        <v>737</v>
      </c>
      <c r="AA484" t="s">
        <v>737</v>
      </c>
      <c r="AB484" t="s">
        <v>87</v>
      </c>
      <c r="AC484" t="s">
        <v>84</v>
      </c>
      <c r="AD484">
        <f>_xlfn.XLOOKUP(MIS[[#This Row],[TRADING SYMBOL]],[1]Sheet1!$D:$D,[1]Sheet1!$C:$C)</f>
        <v>7.6</v>
      </c>
      <c r="AE484">
        <f>MIS[[#This Row],[OrderAverageTradedPrice]]*MIS[[#This Row],[OrderQuantity]]</f>
        <v>20520</v>
      </c>
      <c r="AF484">
        <f>MIS[[#This Row],[LTP]]*MIS[[#This Row],[OrderQuantity]]</f>
        <v>13680</v>
      </c>
      <c r="AG484">
        <f>IF(MIS[[#This Row],[OrderSide]]="SELL",MIS[[#This Row],[VALUE]]-MIS[[#This Row],[LIVE_VALUE]],MIS[[#This Row],[LIVE_VALUE]]-MIS[[#This Row],[VALUE]])</f>
        <v>-6840</v>
      </c>
      <c r="AH484" t="str" cm="1">
        <f t="array" ref="AH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" t="str">
        <f>MIS[[#This Row],[TRADING SYMBOL]]</f>
        <v>NIFTY2552223700PE</v>
      </c>
      <c r="AJ484" t="str">
        <f>IF(RIGHT(MIS[[#This Row],[Main/Hedge]],4)="MAIN","MAIN","HEDGE")</f>
        <v>HEDGE</v>
      </c>
      <c r="AK484" t="str" cm="1">
        <f t="array" ref="AK484">_xlfn._xlws.FILTER(Table4[Column1],ISNUMBER(SEARCH(Table4[Column1],MIS[[#This Row],[OrderUniqueIdentifier]])),"")</f>
        <v>VWAP</v>
      </c>
    </row>
    <row r="485" spans="1:37" x14ac:dyDescent="0.25">
      <c r="A485" t="s">
        <v>1555</v>
      </c>
      <c r="B485" t="s">
        <v>1577</v>
      </c>
      <c r="C485" t="s">
        <v>1588</v>
      </c>
      <c r="D485" t="s">
        <v>72</v>
      </c>
      <c r="E485" t="s">
        <v>461</v>
      </c>
      <c r="F485" t="s">
        <v>73</v>
      </c>
      <c r="G485" t="s">
        <v>74</v>
      </c>
      <c r="H485" t="s">
        <v>75</v>
      </c>
      <c r="I485" t="s">
        <v>76</v>
      </c>
      <c r="J485" t="s">
        <v>77</v>
      </c>
      <c r="K485">
        <v>300</v>
      </c>
      <c r="L485" t="s">
        <v>77</v>
      </c>
      <c r="M485" t="s">
        <v>78</v>
      </c>
      <c r="N485" t="s">
        <v>495</v>
      </c>
      <c r="O485" t="s">
        <v>732</v>
      </c>
      <c r="P485" t="s">
        <v>732</v>
      </c>
      <c r="Q485" t="s">
        <v>462</v>
      </c>
      <c r="R485" t="s">
        <v>79</v>
      </c>
      <c r="S485" t="s">
        <v>24</v>
      </c>
      <c r="T485" t="s">
        <v>463</v>
      </c>
      <c r="U485" t="s">
        <v>43</v>
      </c>
      <c r="V485" t="s">
        <v>80</v>
      </c>
      <c r="W485">
        <v>23700</v>
      </c>
      <c r="X485" t="s">
        <v>85</v>
      </c>
      <c r="Y485">
        <v>300</v>
      </c>
      <c r="Z485" t="s">
        <v>737</v>
      </c>
      <c r="AA485" t="s">
        <v>737</v>
      </c>
      <c r="AB485" t="s">
        <v>87</v>
      </c>
      <c r="AC485" t="s">
        <v>84</v>
      </c>
      <c r="AD485">
        <f>_xlfn.XLOOKUP(MIS[[#This Row],[TRADING SYMBOL]],[1]Sheet1!$D:$D,[1]Sheet1!$C:$C)</f>
        <v>7.6</v>
      </c>
      <c r="AE485">
        <f>MIS[[#This Row],[OrderAverageTradedPrice]]*MIS[[#This Row],[OrderQuantity]]</f>
        <v>3420</v>
      </c>
      <c r="AF485">
        <f>MIS[[#This Row],[LTP]]*MIS[[#This Row],[OrderQuantity]]</f>
        <v>2280</v>
      </c>
      <c r="AG485">
        <f>IF(MIS[[#This Row],[OrderSide]]="SELL",MIS[[#This Row],[VALUE]]-MIS[[#This Row],[LIVE_VALUE]],MIS[[#This Row],[LIVE_VALUE]]-MIS[[#This Row],[VALUE]])</f>
        <v>-1140</v>
      </c>
      <c r="AH485" t="str" cm="1">
        <f t="array" ref="AH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" t="str">
        <f>MIS[[#This Row],[TRADING SYMBOL]]</f>
        <v>NIFTY2552223700PE</v>
      </c>
      <c r="AJ485" t="str">
        <f>IF(RIGHT(MIS[[#This Row],[Main/Hedge]],4)="MAIN","MAIN","HEDGE")</f>
        <v>HEDGE</v>
      </c>
      <c r="AK485" t="str" cm="1">
        <f t="array" ref="AK485">_xlfn._xlws.FILTER(Table4[Column1],ISNUMBER(SEARCH(Table4[Column1],MIS[[#This Row],[OrderUniqueIdentifier]])),"")</f>
        <v>VWAP</v>
      </c>
    </row>
    <row r="486" spans="1:37" x14ac:dyDescent="0.25">
      <c r="A486" t="s">
        <v>1555</v>
      </c>
      <c r="B486" t="s">
        <v>1589</v>
      </c>
      <c r="C486" t="s">
        <v>1595</v>
      </c>
      <c r="D486" t="s">
        <v>72</v>
      </c>
      <c r="E486" t="s">
        <v>456</v>
      </c>
      <c r="F486" t="s">
        <v>73</v>
      </c>
      <c r="G486" t="s">
        <v>74</v>
      </c>
      <c r="H486" t="s">
        <v>75</v>
      </c>
      <c r="I486" t="s">
        <v>76</v>
      </c>
      <c r="J486" t="s">
        <v>77</v>
      </c>
      <c r="K486">
        <v>525</v>
      </c>
      <c r="L486" t="s">
        <v>77</v>
      </c>
      <c r="M486" t="s">
        <v>78</v>
      </c>
      <c r="N486" t="s">
        <v>333</v>
      </c>
      <c r="O486" t="s">
        <v>732</v>
      </c>
      <c r="P486" t="s">
        <v>732</v>
      </c>
      <c r="Q486" t="s">
        <v>458</v>
      </c>
      <c r="R486" t="s">
        <v>79</v>
      </c>
      <c r="S486" t="s">
        <v>24</v>
      </c>
      <c r="T486" t="s">
        <v>459</v>
      </c>
      <c r="U486" t="s">
        <v>43</v>
      </c>
      <c r="V486" t="s">
        <v>80</v>
      </c>
      <c r="W486">
        <v>26300</v>
      </c>
      <c r="X486" t="s">
        <v>81</v>
      </c>
      <c r="Y486">
        <v>525</v>
      </c>
      <c r="Z486" t="s">
        <v>737</v>
      </c>
      <c r="AA486" t="s">
        <v>737</v>
      </c>
      <c r="AB486" t="s">
        <v>83</v>
      </c>
      <c r="AC486" t="s">
        <v>84</v>
      </c>
      <c r="AD486">
        <f>_xlfn.XLOOKUP(MIS[[#This Row],[TRADING SYMBOL]],[1]Sheet1!$D:$D,[1]Sheet1!$C:$C)</f>
        <v>3.7</v>
      </c>
      <c r="AE486">
        <f>MIS[[#This Row],[OrderAverageTradedPrice]]*MIS[[#This Row],[OrderQuantity]]</f>
        <v>1890</v>
      </c>
      <c r="AF486">
        <f>MIS[[#This Row],[LTP]]*MIS[[#This Row],[OrderQuantity]]</f>
        <v>1942.5</v>
      </c>
      <c r="AG486">
        <f>IF(MIS[[#This Row],[OrderSide]]="SELL",MIS[[#This Row],[VALUE]]-MIS[[#This Row],[LIVE_VALUE]],MIS[[#This Row],[LIVE_VALUE]]-MIS[[#This Row],[VALUE]])</f>
        <v>52.5</v>
      </c>
      <c r="AH486" t="str" cm="1">
        <f t="array" ref="AH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" t="str">
        <f>MIS[[#This Row],[TRADING SYMBOL]]</f>
        <v>NIFTY2552226300CE</v>
      </c>
      <c r="AJ486" t="str">
        <f>IF(RIGHT(MIS[[#This Row],[Main/Hedge]],4)="MAIN","MAIN","HEDGE")</f>
        <v>HEDGE</v>
      </c>
      <c r="AK486" t="str" cm="1">
        <f t="array" ref="AK486">_xlfn._xlws.FILTER(Table4[Column1],ISNUMBER(SEARCH(Table4[Column1],MIS[[#This Row],[OrderUniqueIdentifier]])),"")</f>
        <v>VWAP</v>
      </c>
    </row>
    <row r="487" spans="1:37" x14ac:dyDescent="0.25">
      <c r="A487" t="s">
        <v>1555</v>
      </c>
      <c r="B487" t="s">
        <v>1589</v>
      </c>
      <c r="C487" t="s">
        <v>1596</v>
      </c>
      <c r="D487" t="s">
        <v>72</v>
      </c>
      <c r="E487" t="s">
        <v>461</v>
      </c>
      <c r="F487" t="s">
        <v>73</v>
      </c>
      <c r="G487" t="s">
        <v>74</v>
      </c>
      <c r="H487" t="s">
        <v>75</v>
      </c>
      <c r="I487" t="s">
        <v>76</v>
      </c>
      <c r="J487" t="s">
        <v>77</v>
      </c>
      <c r="K487">
        <v>525</v>
      </c>
      <c r="L487" t="s">
        <v>77</v>
      </c>
      <c r="M487" t="s">
        <v>78</v>
      </c>
      <c r="N487" t="s">
        <v>495</v>
      </c>
      <c r="O487" t="s">
        <v>732</v>
      </c>
      <c r="P487" t="s">
        <v>732</v>
      </c>
      <c r="Q487" t="s">
        <v>462</v>
      </c>
      <c r="R487" t="s">
        <v>79</v>
      </c>
      <c r="S487" t="s">
        <v>24</v>
      </c>
      <c r="T487" t="s">
        <v>463</v>
      </c>
      <c r="U487" t="s">
        <v>43</v>
      </c>
      <c r="V487" t="s">
        <v>80</v>
      </c>
      <c r="W487">
        <v>23700</v>
      </c>
      <c r="X487" t="s">
        <v>85</v>
      </c>
      <c r="Y487">
        <v>525</v>
      </c>
      <c r="Z487" t="s">
        <v>737</v>
      </c>
      <c r="AA487" t="s">
        <v>737</v>
      </c>
      <c r="AB487" t="s">
        <v>87</v>
      </c>
      <c r="AC487" t="s">
        <v>84</v>
      </c>
      <c r="AD487">
        <f>_xlfn.XLOOKUP(MIS[[#This Row],[TRADING SYMBOL]],[1]Sheet1!$D:$D,[1]Sheet1!$C:$C)</f>
        <v>7.6</v>
      </c>
      <c r="AE487">
        <f>MIS[[#This Row],[OrderAverageTradedPrice]]*MIS[[#This Row],[OrderQuantity]]</f>
        <v>5985</v>
      </c>
      <c r="AF487">
        <f>MIS[[#This Row],[LTP]]*MIS[[#This Row],[OrderQuantity]]</f>
        <v>3990</v>
      </c>
      <c r="AG487">
        <f>IF(MIS[[#This Row],[OrderSide]]="SELL",MIS[[#This Row],[VALUE]]-MIS[[#This Row],[LIVE_VALUE]],MIS[[#This Row],[LIVE_VALUE]]-MIS[[#This Row],[VALUE]])</f>
        <v>-1995</v>
      </c>
      <c r="AH487" t="str" cm="1">
        <f t="array" ref="AH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" t="str">
        <f>MIS[[#This Row],[TRADING SYMBOL]]</f>
        <v>NIFTY2552223700PE</v>
      </c>
      <c r="AJ487" t="str">
        <f>IF(RIGHT(MIS[[#This Row],[Main/Hedge]],4)="MAIN","MAIN","HEDGE")</f>
        <v>HEDGE</v>
      </c>
      <c r="AK487" t="str" cm="1">
        <f t="array" ref="AK487">_xlfn._xlws.FILTER(Table4[Column1],ISNUMBER(SEARCH(Table4[Column1],MIS[[#This Row],[OrderUniqueIdentifier]])),"")</f>
        <v>VWAP</v>
      </c>
    </row>
    <row r="488" spans="1:37" x14ac:dyDescent="0.25">
      <c r="A488" t="s">
        <v>1555</v>
      </c>
      <c r="B488" t="s">
        <v>1640</v>
      </c>
      <c r="C488" t="s">
        <v>1646</v>
      </c>
      <c r="D488" t="s">
        <v>72</v>
      </c>
      <c r="E488" t="s">
        <v>456</v>
      </c>
      <c r="F488" t="s">
        <v>73</v>
      </c>
      <c r="G488" t="s">
        <v>74</v>
      </c>
      <c r="H488" t="s">
        <v>75</v>
      </c>
      <c r="I488" t="s">
        <v>76</v>
      </c>
      <c r="J488" t="s">
        <v>77</v>
      </c>
      <c r="K488">
        <v>600</v>
      </c>
      <c r="L488" t="s">
        <v>77</v>
      </c>
      <c r="M488" t="s">
        <v>78</v>
      </c>
      <c r="N488" t="s">
        <v>1565</v>
      </c>
      <c r="O488" t="s">
        <v>732</v>
      </c>
      <c r="P488" t="s">
        <v>732</v>
      </c>
      <c r="Q488" t="s">
        <v>458</v>
      </c>
      <c r="R488" t="s">
        <v>79</v>
      </c>
      <c r="S488" t="s">
        <v>24</v>
      </c>
      <c r="T488" t="s">
        <v>459</v>
      </c>
      <c r="U488" t="s">
        <v>43</v>
      </c>
      <c r="V488" t="s">
        <v>80</v>
      </c>
      <c r="W488">
        <v>26300</v>
      </c>
      <c r="X488" t="s">
        <v>81</v>
      </c>
      <c r="Y488">
        <v>600</v>
      </c>
      <c r="Z488" t="s">
        <v>737</v>
      </c>
      <c r="AA488" t="s">
        <v>737</v>
      </c>
      <c r="AB488" t="s">
        <v>83</v>
      </c>
      <c r="AC488" t="s">
        <v>84</v>
      </c>
      <c r="AD488">
        <f>_xlfn.XLOOKUP(MIS[[#This Row],[TRADING SYMBOL]],[1]Sheet1!$D:$D,[1]Sheet1!$C:$C)</f>
        <v>3.7</v>
      </c>
      <c r="AE488">
        <f>MIS[[#This Row],[OrderAverageTradedPrice]]*MIS[[#This Row],[OrderQuantity]]</f>
        <v>2220</v>
      </c>
      <c r="AF488">
        <f>MIS[[#This Row],[LTP]]*MIS[[#This Row],[OrderQuantity]]</f>
        <v>2220</v>
      </c>
      <c r="AG488">
        <f>IF(MIS[[#This Row],[OrderSide]]="SELL",MIS[[#This Row],[VALUE]]-MIS[[#This Row],[LIVE_VALUE]],MIS[[#This Row],[LIVE_VALUE]]-MIS[[#This Row],[VALUE]])</f>
        <v>0</v>
      </c>
      <c r="AH488" t="str" cm="1">
        <f t="array" ref="AH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" t="str">
        <f>MIS[[#This Row],[TRADING SYMBOL]]</f>
        <v>NIFTY2552226300CE</v>
      </c>
      <c r="AJ488" t="str">
        <f>IF(RIGHT(MIS[[#This Row],[Main/Hedge]],4)="MAIN","MAIN","HEDGE")</f>
        <v>HEDGE</v>
      </c>
      <c r="AK488" t="str" cm="1">
        <f t="array" ref="AK488">_xlfn._xlws.FILTER(Table4[Column1],ISNUMBER(SEARCH(Table4[Column1],MIS[[#This Row],[OrderUniqueIdentifier]])),"")</f>
        <v>VWAP</v>
      </c>
    </row>
    <row r="489" spans="1:37" x14ac:dyDescent="0.25">
      <c r="A489" t="s">
        <v>1555</v>
      </c>
      <c r="B489" t="s">
        <v>1648</v>
      </c>
      <c r="C489" t="s">
        <v>1655</v>
      </c>
      <c r="D489" t="s">
        <v>72</v>
      </c>
      <c r="E489" t="s">
        <v>456</v>
      </c>
      <c r="F489" t="s">
        <v>73</v>
      </c>
      <c r="G489" t="s">
        <v>74</v>
      </c>
      <c r="H489" t="s">
        <v>75</v>
      </c>
      <c r="I489" t="s">
        <v>76</v>
      </c>
      <c r="J489" t="s">
        <v>77</v>
      </c>
      <c r="K489">
        <v>450</v>
      </c>
      <c r="L489" t="s">
        <v>77</v>
      </c>
      <c r="M489" t="s">
        <v>78</v>
      </c>
      <c r="N489" t="s">
        <v>1565</v>
      </c>
      <c r="O489" t="s">
        <v>732</v>
      </c>
      <c r="P489" t="s">
        <v>732</v>
      </c>
      <c r="Q489" t="s">
        <v>458</v>
      </c>
      <c r="R489" t="s">
        <v>79</v>
      </c>
      <c r="S489" t="s">
        <v>24</v>
      </c>
      <c r="T489" t="s">
        <v>459</v>
      </c>
      <c r="U489" t="s">
        <v>43</v>
      </c>
      <c r="V489" t="s">
        <v>80</v>
      </c>
      <c r="W489">
        <v>26300</v>
      </c>
      <c r="X489" t="s">
        <v>81</v>
      </c>
      <c r="Y489">
        <v>450</v>
      </c>
      <c r="Z489" t="s">
        <v>737</v>
      </c>
      <c r="AA489" t="s">
        <v>737</v>
      </c>
      <c r="AB489" t="s">
        <v>83</v>
      </c>
      <c r="AC489" t="s">
        <v>84</v>
      </c>
      <c r="AD489">
        <f>_xlfn.XLOOKUP(MIS[[#This Row],[TRADING SYMBOL]],[1]Sheet1!$D:$D,[1]Sheet1!$C:$C)</f>
        <v>3.7</v>
      </c>
      <c r="AE489">
        <f>MIS[[#This Row],[OrderAverageTradedPrice]]*MIS[[#This Row],[OrderQuantity]]</f>
        <v>1665</v>
      </c>
      <c r="AF489">
        <f>MIS[[#This Row],[LTP]]*MIS[[#This Row],[OrderQuantity]]</f>
        <v>1665</v>
      </c>
      <c r="AG489">
        <f>IF(MIS[[#This Row],[OrderSide]]="SELL",MIS[[#This Row],[VALUE]]-MIS[[#This Row],[LIVE_VALUE]],MIS[[#This Row],[LIVE_VALUE]]-MIS[[#This Row],[VALUE]])</f>
        <v>0</v>
      </c>
      <c r="AH489" t="str" cm="1">
        <f t="array" ref="AH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" t="str">
        <f>MIS[[#This Row],[TRADING SYMBOL]]</f>
        <v>NIFTY2552226300CE</v>
      </c>
      <c r="AJ489" t="str">
        <f>IF(RIGHT(MIS[[#This Row],[Main/Hedge]],4)="MAIN","MAIN","HEDGE")</f>
        <v>HEDGE</v>
      </c>
      <c r="AK489" t="str" cm="1">
        <f t="array" ref="AK489">_xlfn._xlws.FILTER(Table4[Column1],ISNUMBER(SEARCH(Table4[Column1],MIS[[#This Row],[OrderUniqueIdentifier]])),"")</f>
        <v>VWAP</v>
      </c>
    </row>
    <row r="490" spans="1:37" x14ac:dyDescent="0.25">
      <c r="A490" t="s">
        <v>1333</v>
      </c>
      <c r="B490" t="s">
        <v>1334</v>
      </c>
      <c r="C490" t="s">
        <v>1347</v>
      </c>
      <c r="D490" t="s">
        <v>72</v>
      </c>
      <c r="E490" t="s">
        <v>346</v>
      </c>
      <c r="F490" t="s">
        <v>98</v>
      </c>
      <c r="G490" t="s">
        <v>74</v>
      </c>
      <c r="H490" t="s">
        <v>93</v>
      </c>
      <c r="I490" t="s">
        <v>76</v>
      </c>
      <c r="J490" t="s">
        <v>1348</v>
      </c>
      <c r="K490">
        <v>60</v>
      </c>
      <c r="L490" t="s">
        <v>77</v>
      </c>
      <c r="M490" t="s">
        <v>78</v>
      </c>
      <c r="N490" t="s">
        <v>1348</v>
      </c>
      <c r="O490" t="s">
        <v>1349</v>
      </c>
      <c r="P490" t="s">
        <v>1349</v>
      </c>
      <c r="Q490" t="s">
        <v>348</v>
      </c>
      <c r="R490" t="s">
        <v>79</v>
      </c>
      <c r="S490" t="s">
        <v>341</v>
      </c>
      <c r="T490" t="s">
        <v>349</v>
      </c>
      <c r="U490" t="s">
        <v>100</v>
      </c>
      <c r="V490" t="s">
        <v>80</v>
      </c>
      <c r="W490">
        <v>79500</v>
      </c>
      <c r="X490" t="s">
        <v>85</v>
      </c>
      <c r="Y490">
        <v>60</v>
      </c>
      <c r="Z490" t="s">
        <v>273</v>
      </c>
      <c r="AA490" t="s">
        <v>273</v>
      </c>
      <c r="AB490" t="s">
        <v>87</v>
      </c>
      <c r="AC490" t="s">
        <v>84</v>
      </c>
      <c r="AD490">
        <f>_xlfn.XLOOKUP(MIS[[#This Row],[TRADING SYMBOL]],[1]Sheet1!$D:$D,[1]Sheet1!$C:$C)</f>
        <v>23.15</v>
      </c>
      <c r="AE490">
        <f>MIS[[#This Row],[OrderAverageTradedPrice]]*MIS[[#This Row],[OrderQuantity]]</f>
        <v>2397</v>
      </c>
      <c r="AF490">
        <f>MIS[[#This Row],[LTP]]*MIS[[#This Row],[OrderQuantity]]</f>
        <v>1389</v>
      </c>
      <c r="AG490">
        <f>IF(MIS[[#This Row],[OrderSide]]="SELL",MIS[[#This Row],[VALUE]]-MIS[[#This Row],[LIVE_VALUE]],MIS[[#This Row],[LIVE_VALUE]]-MIS[[#This Row],[VALUE]])</f>
        <v>-1008</v>
      </c>
      <c r="AH490" t="str" cm="1">
        <f t="array" ref="AH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" t="str">
        <f>MIS[[#This Row],[TRADING SYMBOL]]</f>
        <v>SENSEX2552079500PE</v>
      </c>
      <c r="AJ490" t="str">
        <f>IF(RIGHT(MIS[[#This Row],[Main/Hedge]],4)="MAIN","MAIN","HEDGE")</f>
        <v>HEDGE</v>
      </c>
      <c r="AK490" t="str" cm="1">
        <f t="array" ref="AK490">_xlfn._xlws.FILTER(Table4[Column1],ISNUMBER(SEARCH(Table4[Column1],MIS[[#This Row],[OrderUniqueIdentifier]])),"")</f>
        <v>XYT</v>
      </c>
    </row>
    <row r="491" spans="1:37" x14ac:dyDescent="0.25">
      <c r="A491" t="s">
        <v>1555</v>
      </c>
      <c r="B491" t="s">
        <v>1556</v>
      </c>
      <c r="C491" t="s">
        <v>1566</v>
      </c>
      <c r="D491" t="s">
        <v>72</v>
      </c>
      <c r="E491" t="s">
        <v>461</v>
      </c>
      <c r="F491" t="s">
        <v>73</v>
      </c>
      <c r="G491" t="s">
        <v>74</v>
      </c>
      <c r="H491" t="s">
        <v>75</v>
      </c>
      <c r="I491" t="s">
        <v>76</v>
      </c>
      <c r="J491" t="s">
        <v>77</v>
      </c>
      <c r="K491">
        <v>1800</v>
      </c>
      <c r="L491" t="s">
        <v>77</v>
      </c>
      <c r="M491" t="s">
        <v>78</v>
      </c>
      <c r="N491" t="s">
        <v>1567</v>
      </c>
      <c r="O491" t="s">
        <v>1349</v>
      </c>
      <c r="P491" t="s">
        <v>1349</v>
      </c>
      <c r="Q491" t="s">
        <v>462</v>
      </c>
      <c r="R491" t="s">
        <v>79</v>
      </c>
      <c r="S491" t="s">
        <v>24</v>
      </c>
      <c r="T491" t="s">
        <v>463</v>
      </c>
      <c r="U491" t="s">
        <v>43</v>
      </c>
      <c r="V491" t="s">
        <v>80</v>
      </c>
      <c r="W491">
        <v>23700</v>
      </c>
      <c r="X491" t="s">
        <v>85</v>
      </c>
      <c r="Y491">
        <v>1800</v>
      </c>
      <c r="Z491" t="s">
        <v>273</v>
      </c>
      <c r="AA491" t="s">
        <v>273</v>
      </c>
      <c r="AB491" t="s">
        <v>87</v>
      </c>
      <c r="AC491" t="s">
        <v>84</v>
      </c>
      <c r="AD491">
        <f>_xlfn.XLOOKUP(MIS[[#This Row],[TRADING SYMBOL]],[1]Sheet1!$D:$D,[1]Sheet1!$C:$C)</f>
        <v>7.6</v>
      </c>
      <c r="AE491">
        <f>MIS[[#This Row],[OrderAverageTradedPrice]]*MIS[[#This Row],[OrderQuantity]]</f>
        <v>20542.5</v>
      </c>
      <c r="AF491">
        <f>MIS[[#This Row],[LTP]]*MIS[[#This Row],[OrderQuantity]]</f>
        <v>13680</v>
      </c>
      <c r="AG491">
        <f>IF(MIS[[#This Row],[OrderSide]]="SELL",MIS[[#This Row],[VALUE]]-MIS[[#This Row],[LIVE_VALUE]],MIS[[#This Row],[LIVE_VALUE]]-MIS[[#This Row],[VALUE]])</f>
        <v>-6862.5</v>
      </c>
      <c r="AH491" t="str" cm="1">
        <f t="array" ref="AH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1" t="str">
        <f>MIS[[#This Row],[TRADING SYMBOL]]</f>
        <v>NIFTY2552223700PE</v>
      </c>
      <c r="AJ491" t="str">
        <f>IF(RIGHT(MIS[[#This Row],[Main/Hedge]],4)="MAIN","MAIN","HEDGE")</f>
        <v>HEDGE</v>
      </c>
      <c r="AK491" t="str" cm="1">
        <f t="array" ref="AK491">_xlfn._xlws.FILTER(Table4[Column1],ISNUMBER(SEARCH(Table4[Column1],MIS[[#This Row],[OrderUniqueIdentifier]])),"")</f>
        <v>VWAP</v>
      </c>
    </row>
    <row r="492" spans="1:37" x14ac:dyDescent="0.25">
      <c r="A492" t="s">
        <v>1555</v>
      </c>
      <c r="B492" t="s">
        <v>1556</v>
      </c>
      <c r="C492" t="s">
        <v>1568</v>
      </c>
      <c r="D492" t="s">
        <v>72</v>
      </c>
      <c r="E492" t="s">
        <v>461</v>
      </c>
      <c r="F492" t="s">
        <v>73</v>
      </c>
      <c r="G492" t="s">
        <v>74</v>
      </c>
      <c r="H492" t="s">
        <v>75</v>
      </c>
      <c r="I492" t="s">
        <v>76</v>
      </c>
      <c r="J492" t="s">
        <v>77</v>
      </c>
      <c r="K492">
        <v>525</v>
      </c>
      <c r="L492" t="s">
        <v>77</v>
      </c>
      <c r="M492" t="s">
        <v>78</v>
      </c>
      <c r="N492" t="s">
        <v>1569</v>
      </c>
      <c r="O492" t="s">
        <v>1349</v>
      </c>
      <c r="P492" t="s">
        <v>1349</v>
      </c>
      <c r="Q492" t="s">
        <v>462</v>
      </c>
      <c r="R492" t="s">
        <v>79</v>
      </c>
      <c r="S492" t="s">
        <v>24</v>
      </c>
      <c r="T492" t="s">
        <v>463</v>
      </c>
      <c r="U492" t="s">
        <v>43</v>
      </c>
      <c r="V492" t="s">
        <v>80</v>
      </c>
      <c r="W492">
        <v>23700</v>
      </c>
      <c r="X492" t="s">
        <v>85</v>
      </c>
      <c r="Y492">
        <v>525</v>
      </c>
      <c r="Z492" t="s">
        <v>273</v>
      </c>
      <c r="AA492" t="s">
        <v>273</v>
      </c>
      <c r="AB492" t="s">
        <v>87</v>
      </c>
      <c r="AC492" t="s">
        <v>84</v>
      </c>
      <c r="AD492">
        <f>_xlfn.XLOOKUP(MIS[[#This Row],[TRADING SYMBOL]],[1]Sheet1!$D:$D,[1]Sheet1!$C:$C)</f>
        <v>7.6</v>
      </c>
      <c r="AE492">
        <f>MIS[[#This Row],[OrderAverageTradedPrice]]*MIS[[#This Row],[OrderQuantity]]</f>
        <v>6003.7499999999545</v>
      </c>
      <c r="AF492">
        <f>MIS[[#This Row],[LTP]]*MIS[[#This Row],[OrderQuantity]]</f>
        <v>3990</v>
      </c>
      <c r="AG492">
        <f>IF(MIS[[#This Row],[OrderSide]]="SELL",MIS[[#This Row],[VALUE]]-MIS[[#This Row],[LIVE_VALUE]],MIS[[#This Row],[LIVE_VALUE]]-MIS[[#This Row],[VALUE]])</f>
        <v>-2013.7499999999545</v>
      </c>
      <c r="AH492" t="str" cm="1">
        <f t="array" ref="AH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2" t="str">
        <f>MIS[[#This Row],[TRADING SYMBOL]]</f>
        <v>NIFTY2552223700PE</v>
      </c>
      <c r="AJ492" t="str">
        <f>IF(RIGHT(MIS[[#This Row],[Main/Hedge]],4)="MAIN","MAIN","HEDGE")</f>
        <v>HEDGE</v>
      </c>
      <c r="AK492" t="str" cm="1">
        <f t="array" ref="AK492">_xlfn._xlws.FILTER(Table4[Column1],ISNUMBER(SEARCH(Table4[Column1],MIS[[#This Row],[OrderUniqueIdentifier]])),"")</f>
        <v>VWAP</v>
      </c>
    </row>
    <row r="493" spans="1:37" x14ac:dyDescent="0.25">
      <c r="A493" t="s">
        <v>1555</v>
      </c>
      <c r="B493" t="s">
        <v>1631</v>
      </c>
      <c r="C493" t="s">
        <v>1638</v>
      </c>
      <c r="D493" t="s">
        <v>72</v>
      </c>
      <c r="E493" t="s">
        <v>456</v>
      </c>
      <c r="F493" t="s">
        <v>73</v>
      </c>
      <c r="G493" t="s">
        <v>74</v>
      </c>
      <c r="H493" t="s">
        <v>75</v>
      </c>
      <c r="I493" t="s">
        <v>76</v>
      </c>
      <c r="J493" t="s">
        <v>77</v>
      </c>
      <c r="K493">
        <v>600</v>
      </c>
      <c r="L493" t="s">
        <v>77</v>
      </c>
      <c r="M493" t="s">
        <v>78</v>
      </c>
      <c r="N493" t="s">
        <v>1565</v>
      </c>
      <c r="O493" t="s">
        <v>1349</v>
      </c>
      <c r="P493" t="s">
        <v>1349</v>
      </c>
      <c r="Q493" t="s">
        <v>458</v>
      </c>
      <c r="R493" t="s">
        <v>79</v>
      </c>
      <c r="S493" t="s">
        <v>24</v>
      </c>
      <c r="T493" t="s">
        <v>459</v>
      </c>
      <c r="U493" t="s">
        <v>43</v>
      </c>
      <c r="V493" t="s">
        <v>80</v>
      </c>
      <c r="W493">
        <v>26300</v>
      </c>
      <c r="X493" t="s">
        <v>81</v>
      </c>
      <c r="Y493">
        <v>600</v>
      </c>
      <c r="Z493" t="s">
        <v>273</v>
      </c>
      <c r="AA493" t="s">
        <v>273</v>
      </c>
      <c r="AB493" t="s">
        <v>83</v>
      </c>
      <c r="AC493" t="s">
        <v>84</v>
      </c>
      <c r="AD493">
        <f>_xlfn.XLOOKUP(MIS[[#This Row],[TRADING SYMBOL]],[1]Sheet1!$D:$D,[1]Sheet1!$C:$C)</f>
        <v>3.7</v>
      </c>
      <c r="AE493">
        <f>MIS[[#This Row],[OrderAverageTradedPrice]]*MIS[[#This Row],[OrderQuantity]]</f>
        <v>2220</v>
      </c>
      <c r="AF493">
        <f>MIS[[#This Row],[LTP]]*MIS[[#This Row],[OrderQuantity]]</f>
        <v>2220</v>
      </c>
      <c r="AG493">
        <f>IF(MIS[[#This Row],[OrderSide]]="SELL",MIS[[#This Row],[VALUE]]-MIS[[#This Row],[LIVE_VALUE]],MIS[[#This Row],[LIVE_VALUE]]-MIS[[#This Row],[VALUE]])</f>
        <v>0</v>
      </c>
      <c r="AH493" t="str" cm="1">
        <f t="array" ref="AH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3" t="str">
        <f>MIS[[#This Row],[TRADING SYMBOL]]</f>
        <v>NIFTY2552226300CE</v>
      </c>
      <c r="AJ493" t="str">
        <f>IF(RIGHT(MIS[[#This Row],[Main/Hedge]],4)="MAIN","MAIN","HEDGE")</f>
        <v>HEDGE</v>
      </c>
      <c r="AK493" t="str" cm="1">
        <f t="array" ref="AK493">_xlfn._xlws.FILTER(Table4[Column1],ISNUMBER(SEARCH(Table4[Column1],MIS[[#This Row],[OrderUniqueIdentifier]])),"")</f>
        <v>VWAP</v>
      </c>
    </row>
    <row r="494" spans="1:37" x14ac:dyDescent="0.25">
      <c r="A494" t="s">
        <v>1555</v>
      </c>
      <c r="B494" t="s">
        <v>1631</v>
      </c>
      <c r="C494" t="s">
        <v>1639</v>
      </c>
      <c r="D494" t="s">
        <v>72</v>
      </c>
      <c r="E494" t="s">
        <v>461</v>
      </c>
      <c r="F494" t="s">
        <v>73</v>
      </c>
      <c r="G494" t="s">
        <v>74</v>
      </c>
      <c r="H494" t="s">
        <v>75</v>
      </c>
      <c r="I494" t="s">
        <v>76</v>
      </c>
      <c r="J494" t="s">
        <v>77</v>
      </c>
      <c r="K494">
        <v>600</v>
      </c>
      <c r="L494" t="s">
        <v>77</v>
      </c>
      <c r="M494" t="s">
        <v>78</v>
      </c>
      <c r="N494" t="s">
        <v>518</v>
      </c>
      <c r="O494" t="s">
        <v>1349</v>
      </c>
      <c r="P494" t="s">
        <v>1349</v>
      </c>
      <c r="Q494" t="s">
        <v>462</v>
      </c>
      <c r="R494" t="s">
        <v>79</v>
      </c>
      <c r="S494" t="s">
        <v>24</v>
      </c>
      <c r="T494" t="s">
        <v>463</v>
      </c>
      <c r="U494" t="s">
        <v>43</v>
      </c>
      <c r="V494" t="s">
        <v>80</v>
      </c>
      <c r="W494">
        <v>23700</v>
      </c>
      <c r="X494" t="s">
        <v>85</v>
      </c>
      <c r="Y494">
        <v>600</v>
      </c>
      <c r="Z494" t="s">
        <v>273</v>
      </c>
      <c r="AA494" t="s">
        <v>273</v>
      </c>
      <c r="AB494" t="s">
        <v>87</v>
      </c>
      <c r="AC494" t="s">
        <v>84</v>
      </c>
      <c r="AD494">
        <f>_xlfn.XLOOKUP(MIS[[#This Row],[TRADING SYMBOL]],[1]Sheet1!$D:$D,[1]Sheet1!$C:$C)</f>
        <v>7.6</v>
      </c>
      <c r="AE494">
        <f>MIS[[#This Row],[OrderAverageTradedPrice]]*MIS[[#This Row],[OrderQuantity]]</f>
        <v>6870</v>
      </c>
      <c r="AF494">
        <f>MIS[[#This Row],[LTP]]*MIS[[#This Row],[OrderQuantity]]</f>
        <v>4560</v>
      </c>
      <c r="AG494">
        <f>IF(MIS[[#This Row],[OrderSide]]="SELL",MIS[[#This Row],[VALUE]]-MIS[[#This Row],[LIVE_VALUE]],MIS[[#This Row],[LIVE_VALUE]]-MIS[[#This Row],[VALUE]])</f>
        <v>-2310</v>
      </c>
      <c r="AH494" t="str" cm="1">
        <f t="array" ref="AH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4" t="str">
        <f>MIS[[#This Row],[TRADING SYMBOL]]</f>
        <v>NIFTY2552223700PE</v>
      </c>
      <c r="AJ494" t="str">
        <f>IF(RIGHT(MIS[[#This Row],[Main/Hedge]],4)="MAIN","MAIN","HEDGE")</f>
        <v>HEDGE</v>
      </c>
      <c r="AK494" t="str" cm="1">
        <f t="array" ref="AK494">_xlfn._xlws.FILTER(Table4[Column1],ISNUMBER(SEARCH(Table4[Column1],MIS[[#This Row],[OrderUniqueIdentifier]])),"")</f>
        <v>VWAP</v>
      </c>
    </row>
    <row r="495" spans="1:37" x14ac:dyDescent="0.25">
      <c r="A495" t="s">
        <v>1555</v>
      </c>
      <c r="B495" t="s">
        <v>1640</v>
      </c>
      <c r="C495" t="s">
        <v>1647</v>
      </c>
      <c r="D495" t="s">
        <v>72</v>
      </c>
      <c r="E495" t="s">
        <v>461</v>
      </c>
      <c r="F495" t="s">
        <v>73</v>
      </c>
      <c r="G495" t="s">
        <v>74</v>
      </c>
      <c r="H495" t="s">
        <v>75</v>
      </c>
      <c r="I495" t="s">
        <v>76</v>
      </c>
      <c r="J495" t="s">
        <v>77</v>
      </c>
      <c r="K495">
        <v>600</v>
      </c>
      <c r="L495" t="s">
        <v>77</v>
      </c>
      <c r="M495" t="s">
        <v>78</v>
      </c>
      <c r="N495" t="s">
        <v>495</v>
      </c>
      <c r="O495" t="s">
        <v>1349</v>
      </c>
      <c r="P495" t="s">
        <v>1349</v>
      </c>
      <c r="Q495" t="s">
        <v>462</v>
      </c>
      <c r="R495" t="s">
        <v>79</v>
      </c>
      <c r="S495" t="s">
        <v>24</v>
      </c>
      <c r="T495" t="s">
        <v>463</v>
      </c>
      <c r="U495" t="s">
        <v>43</v>
      </c>
      <c r="V495" t="s">
        <v>80</v>
      </c>
      <c r="W495">
        <v>23700</v>
      </c>
      <c r="X495" t="s">
        <v>85</v>
      </c>
      <c r="Y495">
        <v>600</v>
      </c>
      <c r="Z495" t="s">
        <v>273</v>
      </c>
      <c r="AA495" t="s">
        <v>273</v>
      </c>
      <c r="AB495" t="s">
        <v>87</v>
      </c>
      <c r="AC495" t="s">
        <v>84</v>
      </c>
      <c r="AD495">
        <f>_xlfn.XLOOKUP(MIS[[#This Row],[TRADING SYMBOL]],[1]Sheet1!$D:$D,[1]Sheet1!$C:$C)</f>
        <v>7.6</v>
      </c>
      <c r="AE495">
        <f>MIS[[#This Row],[OrderAverageTradedPrice]]*MIS[[#This Row],[OrderQuantity]]</f>
        <v>6840</v>
      </c>
      <c r="AF495">
        <f>MIS[[#This Row],[LTP]]*MIS[[#This Row],[OrderQuantity]]</f>
        <v>4560</v>
      </c>
      <c r="AG495">
        <f>IF(MIS[[#This Row],[OrderSide]]="SELL",MIS[[#This Row],[VALUE]]-MIS[[#This Row],[LIVE_VALUE]],MIS[[#This Row],[LIVE_VALUE]]-MIS[[#This Row],[VALUE]])</f>
        <v>-2280</v>
      </c>
      <c r="AH495" t="str" cm="1">
        <f t="array" ref="AH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5" t="str">
        <f>MIS[[#This Row],[TRADING SYMBOL]]</f>
        <v>NIFTY2552223700PE</v>
      </c>
      <c r="AJ495" t="str">
        <f>IF(RIGHT(MIS[[#This Row],[Main/Hedge]],4)="MAIN","MAIN","HEDGE")</f>
        <v>HEDGE</v>
      </c>
      <c r="AK495" t="str" cm="1">
        <f t="array" ref="AK495">_xlfn._xlws.FILTER(Table4[Column1],ISNUMBER(SEARCH(Table4[Column1],MIS[[#This Row],[OrderUniqueIdentifier]])),"")</f>
        <v>VWAP</v>
      </c>
    </row>
    <row r="496" spans="1:37" x14ac:dyDescent="0.25">
      <c r="A496" t="s">
        <v>1555</v>
      </c>
      <c r="B496" t="s">
        <v>1648</v>
      </c>
      <c r="C496" t="s">
        <v>1656</v>
      </c>
      <c r="D496" t="s">
        <v>72</v>
      </c>
      <c r="E496" t="s">
        <v>461</v>
      </c>
      <c r="F496" t="s">
        <v>73</v>
      </c>
      <c r="G496" t="s">
        <v>74</v>
      </c>
      <c r="H496" t="s">
        <v>75</v>
      </c>
      <c r="I496" t="s">
        <v>76</v>
      </c>
      <c r="J496" t="s">
        <v>77</v>
      </c>
      <c r="K496">
        <v>450</v>
      </c>
      <c r="L496" t="s">
        <v>77</v>
      </c>
      <c r="M496" t="s">
        <v>78</v>
      </c>
      <c r="N496" t="s">
        <v>495</v>
      </c>
      <c r="O496" t="s">
        <v>1349</v>
      </c>
      <c r="P496" t="s">
        <v>1349</v>
      </c>
      <c r="Q496" t="s">
        <v>462</v>
      </c>
      <c r="R496" t="s">
        <v>79</v>
      </c>
      <c r="S496" t="s">
        <v>24</v>
      </c>
      <c r="T496" t="s">
        <v>463</v>
      </c>
      <c r="U496" t="s">
        <v>43</v>
      </c>
      <c r="V496" t="s">
        <v>80</v>
      </c>
      <c r="W496">
        <v>23700</v>
      </c>
      <c r="X496" t="s">
        <v>85</v>
      </c>
      <c r="Y496">
        <v>450</v>
      </c>
      <c r="Z496" t="s">
        <v>273</v>
      </c>
      <c r="AA496" t="s">
        <v>273</v>
      </c>
      <c r="AB496" t="s">
        <v>87</v>
      </c>
      <c r="AC496" t="s">
        <v>84</v>
      </c>
      <c r="AD496">
        <f>_xlfn.XLOOKUP(MIS[[#This Row],[TRADING SYMBOL]],[1]Sheet1!$D:$D,[1]Sheet1!$C:$C)</f>
        <v>7.6</v>
      </c>
      <c r="AE496">
        <f>MIS[[#This Row],[OrderAverageTradedPrice]]*MIS[[#This Row],[OrderQuantity]]</f>
        <v>5130</v>
      </c>
      <c r="AF496">
        <f>MIS[[#This Row],[LTP]]*MIS[[#This Row],[OrderQuantity]]</f>
        <v>3420</v>
      </c>
      <c r="AG496">
        <f>IF(MIS[[#This Row],[OrderSide]]="SELL",MIS[[#This Row],[VALUE]]-MIS[[#This Row],[LIVE_VALUE]],MIS[[#This Row],[LIVE_VALUE]]-MIS[[#This Row],[VALUE]])</f>
        <v>-1710</v>
      </c>
      <c r="AH496" t="str" cm="1">
        <f t="array" ref="AH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6" t="str">
        <f>MIS[[#This Row],[TRADING SYMBOL]]</f>
        <v>NIFTY2552223700PE</v>
      </c>
      <c r="AJ496" t="str">
        <f>IF(RIGHT(MIS[[#This Row],[Main/Hedge]],4)="MAIN","MAIN","HEDGE")</f>
        <v>HEDGE</v>
      </c>
      <c r="AK496" t="str" cm="1">
        <f t="array" ref="AK496">_xlfn._xlws.FILTER(Table4[Column1],ISNUMBER(SEARCH(Table4[Column1],MIS[[#This Row],[OrderUniqueIdentifier]])),"")</f>
        <v>VWAP</v>
      </c>
    </row>
    <row r="497" spans="1:37" x14ac:dyDescent="0.25">
      <c r="A497" t="s">
        <v>1555</v>
      </c>
      <c r="B497" t="s">
        <v>1657</v>
      </c>
      <c r="C497" t="s">
        <v>1663</v>
      </c>
      <c r="D497" t="s">
        <v>72</v>
      </c>
      <c r="E497" t="s">
        <v>456</v>
      </c>
      <c r="F497" t="s">
        <v>73</v>
      </c>
      <c r="G497" t="s">
        <v>74</v>
      </c>
      <c r="H497" t="s">
        <v>75</v>
      </c>
      <c r="I497" t="s">
        <v>76</v>
      </c>
      <c r="J497" t="s">
        <v>77</v>
      </c>
      <c r="K497">
        <v>825</v>
      </c>
      <c r="L497" t="s">
        <v>77</v>
      </c>
      <c r="M497" t="s">
        <v>78</v>
      </c>
      <c r="N497" t="s">
        <v>1565</v>
      </c>
      <c r="O497" t="s">
        <v>1349</v>
      </c>
      <c r="P497" t="s">
        <v>1349</v>
      </c>
      <c r="Q497" t="s">
        <v>458</v>
      </c>
      <c r="R497" t="s">
        <v>79</v>
      </c>
      <c r="S497" t="s">
        <v>24</v>
      </c>
      <c r="T497" t="s">
        <v>459</v>
      </c>
      <c r="U497" t="s">
        <v>43</v>
      </c>
      <c r="V497" t="s">
        <v>80</v>
      </c>
      <c r="W497">
        <v>26300</v>
      </c>
      <c r="X497" t="s">
        <v>81</v>
      </c>
      <c r="Y497">
        <v>825</v>
      </c>
      <c r="Z497" t="s">
        <v>273</v>
      </c>
      <c r="AA497" t="s">
        <v>273</v>
      </c>
      <c r="AB497" t="s">
        <v>83</v>
      </c>
      <c r="AC497" t="s">
        <v>84</v>
      </c>
      <c r="AD497">
        <f>_xlfn.XLOOKUP(MIS[[#This Row],[TRADING SYMBOL]],[1]Sheet1!$D:$D,[1]Sheet1!$C:$C)</f>
        <v>3.7</v>
      </c>
      <c r="AE497">
        <f>MIS[[#This Row],[OrderAverageTradedPrice]]*MIS[[#This Row],[OrderQuantity]]</f>
        <v>3052.5</v>
      </c>
      <c r="AF497">
        <f>MIS[[#This Row],[LTP]]*MIS[[#This Row],[OrderQuantity]]</f>
        <v>3052.5</v>
      </c>
      <c r="AG497">
        <f>IF(MIS[[#This Row],[OrderSide]]="SELL",MIS[[#This Row],[VALUE]]-MIS[[#This Row],[LIVE_VALUE]],MIS[[#This Row],[LIVE_VALUE]]-MIS[[#This Row],[VALUE]])</f>
        <v>0</v>
      </c>
      <c r="AH497" t="str" cm="1">
        <f t="array" ref="AH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7" t="str">
        <f>MIS[[#This Row],[TRADING SYMBOL]]</f>
        <v>NIFTY2552226300CE</v>
      </c>
      <c r="AJ497" t="str">
        <f>IF(RIGHT(MIS[[#This Row],[Main/Hedge]],4)="MAIN","MAIN","HEDGE")</f>
        <v>HEDGE</v>
      </c>
      <c r="AK497" t="str" cm="1">
        <f t="array" ref="AK497">_xlfn._xlws.FILTER(Table4[Column1],ISNUMBER(SEARCH(Table4[Column1],MIS[[#This Row],[OrderUniqueIdentifier]])),"")</f>
        <v>VWAP</v>
      </c>
    </row>
    <row r="498" spans="1:37" x14ac:dyDescent="0.25">
      <c r="A498" t="s">
        <v>1555</v>
      </c>
      <c r="B498" t="s">
        <v>1657</v>
      </c>
      <c r="C498" t="s">
        <v>1664</v>
      </c>
      <c r="D498" t="s">
        <v>72</v>
      </c>
      <c r="E498" t="s">
        <v>461</v>
      </c>
      <c r="F498" t="s">
        <v>73</v>
      </c>
      <c r="G498" t="s">
        <v>74</v>
      </c>
      <c r="H498" t="s">
        <v>75</v>
      </c>
      <c r="I498" t="s">
        <v>76</v>
      </c>
      <c r="J498" t="s">
        <v>77</v>
      </c>
      <c r="K498">
        <v>825</v>
      </c>
      <c r="L498" t="s">
        <v>77</v>
      </c>
      <c r="M498" t="s">
        <v>78</v>
      </c>
      <c r="N498" t="s">
        <v>153</v>
      </c>
      <c r="O498" t="s">
        <v>1349</v>
      </c>
      <c r="P498" t="s">
        <v>1349</v>
      </c>
      <c r="Q498" t="s">
        <v>462</v>
      </c>
      <c r="R498" t="s">
        <v>79</v>
      </c>
      <c r="S498" t="s">
        <v>24</v>
      </c>
      <c r="T498" t="s">
        <v>463</v>
      </c>
      <c r="U498" t="s">
        <v>43</v>
      </c>
      <c r="V498" t="s">
        <v>80</v>
      </c>
      <c r="W498">
        <v>23700</v>
      </c>
      <c r="X498" t="s">
        <v>85</v>
      </c>
      <c r="Y498">
        <v>825</v>
      </c>
      <c r="Z498" t="s">
        <v>273</v>
      </c>
      <c r="AA498" t="s">
        <v>273</v>
      </c>
      <c r="AB498" t="s">
        <v>87</v>
      </c>
      <c r="AC498" t="s">
        <v>84</v>
      </c>
      <c r="AD498">
        <f>_xlfn.XLOOKUP(MIS[[#This Row],[TRADING SYMBOL]],[1]Sheet1!$D:$D,[1]Sheet1!$C:$C)</f>
        <v>7.6</v>
      </c>
      <c r="AE498">
        <f>MIS[[#This Row],[OrderAverageTradedPrice]]*MIS[[#This Row],[OrderQuantity]]</f>
        <v>9487.5</v>
      </c>
      <c r="AF498">
        <f>MIS[[#This Row],[LTP]]*MIS[[#This Row],[OrderQuantity]]</f>
        <v>6270</v>
      </c>
      <c r="AG498">
        <f>IF(MIS[[#This Row],[OrderSide]]="SELL",MIS[[#This Row],[VALUE]]-MIS[[#This Row],[LIVE_VALUE]],MIS[[#This Row],[LIVE_VALUE]]-MIS[[#This Row],[VALUE]])</f>
        <v>-3217.5</v>
      </c>
      <c r="AH498" t="str" cm="1">
        <f t="array" ref="AH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8" t="str">
        <f>MIS[[#This Row],[TRADING SYMBOL]]</f>
        <v>NIFTY2552223700PE</v>
      </c>
      <c r="AJ498" t="str">
        <f>IF(RIGHT(MIS[[#This Row],[Main/Hedge]],4)="MAIN","MAIN","HEDGE")</f>
        <v>HEDGE</v>
      </c>
      <c r="AK498" t="str" cm="1">
        <f t="array" ref="AK498">_xlfn._xlws.FILTER(Table4[Column1],ISNUMBER(SEARCH(Table4[Column1],MIS[[#This Row],[OrderUniqueIdentifier]])),"")</f>
        <v>VWAP</v>
      </c>
    </row>
    <row r="499" spans="1:37" x14ac:dyDescent="0.25">
      <c r="A499" t="s">
        <v>1702</v>
      </c>
      <c r="B499" t="s">
        <v>1703</v>
      </c>
      <c r="C499" t="s">
        <v>1704</v>
      </c>
      <c r="D499" t="s">
        <v>72</v>
      </c>
      <c r="E499" t="s">
        <v>456</v>
      </c>
      <c r="F499" t="s">
        <v>73</v>
      </c>
      <c r="G499" t="s">
        <v>74</v>
      </c>
      <c r="H499" t="s">
        <v>75</v>
      </c>
      <c r="I499" t="s">
        <v>76</v>
      </c>
      <c r="J499" t="s">
        <v>77</v>
      </c>
      <c r="K499">
        <v>1275</v>
      </c>
      <c r="L499" t="s">
        <v>77</v>
      </c>
      <c r="M499" t="s">
        <v>78</v>
      </c>
      <c r="N499" t="s">
        <v>1565</v>
      </c>
      <c r="O499" t="s">
        <v>1349</v>
      </c>
      <c r="P499" t="s">
        <v>1349</v>
      </c>
      <c r="Q499" t="s">
        <v>458</v>
      </c>
      <c r="R499" t="s">
        <v>79</v>
      </c>
      <c r="S499" t="s">
        <v>24</v>
      </c>
      <c r="T499" t="s">
        <v>459</v>
      </c>
      <c r="U499" t="s">
        <v>43</v>
      </c>
      <c r="V499" t="s">
        <v>80</v>
      </c>
      <c r="W499">
        <v>26300</v>
      </c>
      <c r="X499" t="s">
        <v>81</v>
      </c>
      <c r="Y499">
        <v>1275</v>
      </c>
      <c r="Z499" t="s">
        <v>273</v>
      </c>
      <c r="AA499" t="s">
        <v>273</v>
      </c>
      <c r="AB499" t="s">
        <v>83</v>
      </c>
      <c r="AC499" t="s">
        <v>84</v>
      </c>
      <c r="AD499">
        <f>_xlfn.XLOOKUP(MIS[[#This Row],[TRADING SYMBOL]],[1]Sheet1!$D:$D,[1]Sheet1!$C:$C)</f>
        <v>3.7</v>
      </c>
      <c r="AE499">
        <f>MIS[[#This Row],[OrderAverageTradedPrice]]*MIS[[#This Row],[OrderQuantity]]</f>
        <v>4717.5</v>
      </c>
      <c r="AF499">
        <f>MIS[[#This Row],[LTP]]*MIS[[#This Row],[OrderQuantity]]</f>
        <v>4717.5</v>
      </c>
      <c r="AG499">
        <f>IF(MIS[[#This Row],[OrderSide]]="SELL",MIS[[#This Row],[VALUE]]-MIS[[#This Row],[LIVE_VALUE]],MIS[[#This Row],[LIVE_VALUE]]-MIS[[#This Row],[VALUE]])</f>
        <v>0</v>
      </c>
      <c r="AH499" t="str" cm="1">
        <f t="array" ref="AH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" t="str">
        <f>MIS[[#This Row],[TRADING SYMBOL]]</f>
        <v>NIFTY2552226300CE</v>
      </c>
      <c r="AJ499" t="str">
        <f>IF(RIGHT(MIS[[#This Row],[Main/Hedge]],4)="MAIN","MAIN","HEDGE")</f>
        <v>HEDGE</v>
      </c>
      <c r="AK499" t="str" cm="1">
        <f t="array" ref="AK499">_xlfn._xlws.FILTER(Table4[Column1],ISNUMBER(SEARCH(Table4[Column1],MIS[[#This Row],[OrderUniqueIdentifier]])),"")</f>
        <v>VWAP</v>
      </c>
    </row>
    <row r="500" spans="1:37" x14ac:dyDescent="0.25">
      <c r="A500" t="s">
        <v>71</v>
      </c>
      <c r="B500" t="s">
        <v>888</v>
      </c>
      <c r="C500" t="s">
        <v>889</v>
      </c>
      <c r="D500" t="s">
        <v>72</v>
      </c>
      <c r="E500" t="s">
        <v>456</v>
      </c>
      <c r="F500" t="s">
        <v>73</v>
      </c>
      <c r="G500" t="s">
        <v>74</v>
      </c>
      <c r="H500" t="s">
        <v>75</v>
      </c>
      <c r="I500" t="s">
        <v>76</v>
      </c>
      <c r="J500" t="s">
        <v>77</v>
      </c>
      <c r="K500">
        <v>150</v>
      </c>
      <c r="L500" t="s">
        <v>77</v>
      </c>
      <c r="M500" t="s">
        <v>78</v>
      </c>
      <c r="N500" t="s">
        <v>240</v>
      </c>
      <c r="O500" t="s">
        <v>740</v>
      </c>
      <c r="P500" t="s">
        <v>740</v>
      </c>
      <c r="Q500" t="s">
        <v>458</v>
      </c>
      <c r="R500" t="s">
        <v>79</v>
      </c>
      <c r="S500" t="s">
        <v>726</v>
      </c>
      <c r="T500" t="s">
        <v>459</v>
      </c>
      <c r="U500" t="s">
        <v>43</v>
      </c>
      <c r="V500" t="s">
        <v>80</v>
      </c>
      <c r="W500">
        <v>26300</v>
      </c>
      <c r="X500" t="s">
        <v>81</v>
      </c>
      <c r="Y500">
        <v>150</v>
      </c>
      <c r="Z500" t="s">
        <v>274</v>
      </c>
      <c r="AA500" t="s">
        <v>274</v>
      </c>
      <c r="AB500" t="s">
        <v>83</v>
      </c>
      <c r="AC500" t="s">
        <v>84</v>
      </c>
      <c r="AD500">
        <f>_xlfn.XLOOKUP(MIS[[#This Row],[TRADING SYMBOL]],[1]Sheet1!$D:$D,[1]Sheet1!$C:$C)</f>
        <v>3.7</v>
      </c>
      <c r="AE500">
        <f>MIS[[#This Row],[OrderAverageTradedPrice]]*MIS[[#This Row],[OrderQuantity]]</f>
        <v>562.5</v>
      </c>
      <c r="AF500">
        <f>MIS[[#This Row],[LTP]]*MIS[[#This Row],[OrderQuantity]]</f>
        <v>555</v>
      </c>
      <c r="AG500">
        <f>IF(MIS[[#This Row],[OrderSide]]="SELL",MIS[[#This Row],[VALUE]]-MIS[[#This Row],[LIVE_VALUE]],MIS[[#This Row],[LIVE_VALUE]]-MIS[[#This Row],[VALUE]])</f>
        <v>-7.5</v>
      </c>
      <c r="AH500" t="str" cm="1">
        <f t="array" ref="AH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" t="str">
        <f>MIS[[#This Row],[TRADING SYMBOL]]</f>
        <v>NIFTY2552226300CE</v>
      </c>
      <c r="AJ500" t="str">
        <f>IF(RIGHT(MIS[[#This Row],[Main/Hedge]],4)="MAIN","MAIN","HEDGE")</f>
        <v>HEDGE</v>
      </c>
      <c r="AK500" t="str" cm="1">
        <f t="array" ref="AK500">_xlfn._xlws.FILTER(Table4[Column1],ISNUMBER(SEARCH(Table4[Column1],MIS[[#This Row],[OrderUniqueIdentifier]])),"")</f>
        <v>VWAP</v>
      </c>
    </row>
    <row r="501" spans="1:37" x14ac:dyDescent="0.25">
      <c r="A501" t="s">
        <v>71</v>
      </c>
      <c r="B501" t="s">
        <v>888</v>
      </c>
      <c r="C501" t="s">
        <v>890</v>
      </c>
      <c r="D501" t="s">
        <v>72</v>
      </c>
      <c r="E501" t="s">
        <v>461</v>
      </c>
      <c r="F501" t="s">
        <v>73</v>
      </c>
      <c r="G501" t="s">
        <v>74</v>
      </c>
      <c r="H501" t="s">
        <v>75</v>
      </c>
      <c r="I501" t="s">
        <v>76</v>
      </c>
      <c r="J501" t="s">
        <v>77</v>
      </c>
      <c r="K501">
        <v>150</v>
      </c>
      <c r="L501" t="s">
        <v>77</v>
      </c>
      <c r="M501" t="s">
        <v>78</v>
      </c>
      <c r="N501" t="s">
        <v>518</v>
      </c>
      <c r="O501" t="s">
        <v>740</v>
      </c>
      <c r="P501" t="s">
        <v>740</v>
      </c>
      <c r="Q501" t="s">
        <v>462</v>
      </c>
      <c r="R501" t="s">
        <v>79</v>
      </c>
      <c r="S501" t="s">
        <v>726</v>
      </c>
      <c r="T501" t="s">
        <v>463</v>
      </c>
      <c r="U501" t="s">
        <v>43</v>
      </c>
      <c r="V501" t="s">
        <v>80</v>
      </c>
      <c r="W501">
        <v>23700</v>
      </c>
      <c r="X501" t="s">
        <v>85</v>
      </c>
      <c r="Y501">
        <v>150</v>
      </c>
      <c r="Z501" t="s">
        <v>274</v>
      </c>
      <c r="AA501" t="s">
        <v>274</v>
      </c>
      <c r="AB501" t="s">
        <v>87</v>
      </c>
      <c r="AC501" t="s">
        <v>84</v>
      </c>
      <c r="AD501">
        <f>_xlfn.XLOOKUP(MIS[[#This Row],[TRADING SYMBOL]],[1]Sheet1!$D:$D,[1]Sheet1!$C:$C)</f>
        <v>7.6</v>
      </c>
      <c r="AE501">
        <f>MIS[[#This Row],[OrderAverageTradedPrice]]*MIS[[#This Row],[OrderQuantity]]</f>
        <v>1717.5</v>
      </c>
      <c r="AF501">
        <f>MIS[[#This Row],[LTP]]*MIS[[#This Row],[OrderQuantity]]</f>
        <v>1140</v>
      </c>
      <c r="AG501">
        <f>IF(MIS[[#This Row],[OrderSide]]="SELL",MIS[[#This Row],[VALUE]]-MIS[[#This Row],[LIVE_VALUE]],MIS[[#This Row],[LIVE_VALUE]]-MIS[[#This Row],[VALUE]])</f>
        <v>-577.5</v>
      </c>
      <c r="AH501" t="str" cm="1">
        <f t="array" ref="AH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" t="str">
        <f>MIS[[#This Row],[TRADING SYMBOL]]</f>
        <v>NIFTY2552223700PE</v>
      </c>
      <c r="AJ501" t="str">
        <f>IF(RIGHT(MIS[[#This Row],[Main/Hedge]],4)="MAIN","MAIN","HEDGE")</f>
        <v>HEDGE</v>
      </c>
      <c r="AK501" t="str" cm="1">
        <f t="array" ref="AK501">_xlfn._xlws.FILTER(Table4[Column1],ISNUMBER(SEARCH(Table4[Column1],MIS[[#This Row],[OrderUniqueIdentifier]])),"")</f>
        <v>VWAP</v>
      </c>
    </row>
    <row r="502" spans="1:37" x14ac:dyDescent="0.25">
      <c r="A502" t="s">
        <v>179</v>
      </c>
      <c r="B502" t="s">
        <v>1467</v>
      </c>
      <c r="C502" t="s">
        <v>1475</v>
      </c>
      <c r="D502" t="s">
        <v>72</v>
      </c>
      <c r="E502" t="s">
        <v>456</v>
      </c>
      <c r="F502" t="s">
        <v>73</v>
      </c>
      <c r="G502" t="s">
        <v>74</v>
      </c>
      <c r="H502" t="s">
        <v>75</v>
      </c>
      <c r="I502" t="s">
        <v>76</v>
      </c>
      <c r="J502" t="s">
        <v>77</v>
      </c>
      <c r="K502">
        <v>1425</v>
      </c>
      <c r="L502" t="s">
        <v>77</v>
      </c>
      <c r="M502" t="s">
        <v>78</v>
      </c>
      <c r="N502" t="s">
        <v>240</v>
      </c>
      <c r="O502" t="s">
        <v>740</v>
      </c>
      <c r="P502" t="s">
        <v>740</v>
      </c>
      <c r="Q502" t="s">
        <v>458</v>
      </c>
      <c r="R502" t="s">
        <v>79</v>
      </c>
      <c r="S502" t="s">
        <v>24</v>
      </c>
      <c r="T502" t="s">
        <v>459</v>
      </c>
      <c r="U502" t="s">
        <v>43</v>
      </c>
      <c r="V502" t="s">
        <v>80</v>
      </c>
      <c r="W502">
        <v>26300</v>
      </c>
      <c r="X502" t="s">
        <v>81</v>
      </c>
      <c r="Y502">
        <v>1425</v>
      </c>
      <c r="Z502" t="s">
        <v>274</v>
      </c>
      <c r="AA502" t="s">
        <v>274</v>
      </c>
      <c r="AB502" t="s">
        <v>83</v>
      </c>
      <c r="AC502" t="s">
        <v>84</v>
      </c>
      <c r="AD502">
        <f>_xlfn.XLOOKUP(MIS[[#This Row],[TRADING SYMBOL]],[1]Sheet1!$D:$D,[1]Sheet1!$C:$C)</f>
        <v>3.7</v>
      </c>
      <c r="AE502">
        <f>MIS[[#This Row],[OrderAverageTradedPrice]]*MIS[[#This Row],[OrderQuantity]]</f>
        <v>5343.75</v>
      </c>
      <c r="AF502">
        <f>MIS[[#This Row],[LTP]]*MIS[[#This Row],[OrderQuantity]]</f>
        <v>5272.5</v>
      </c>
      <c r="AG502">
        <f>IF(MIS[[#This Row],[OrderSide]]="SELL",MIS[[#This Row],[VALUE]]-MIS[[#This Row],[LIVE_VALUE]],MIS[[#This Row],[LIVE_VALUE]]-MIS[[#This Row],[VALUE]])</f>
        <v>-71.25</v>
      </c>
      <c r="AH502" t="str" cm="1">
        <f t="array" ref="AH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" t="str">
        <f>MIS[[#This Row],[TRADING SYMBOL]]</f>
        <v>NIFTY2552226300CE</v>
      </c>
      <c r="AJ502" t="str">
        <f>IF(RIGHT(MIS[[#This Row],[Main/Hedge]],4)="MAIN","MAIN","HEDGE")</f>
        <v>HEDGE</v>
      </c>
      <c r="AK502" t="str" cm="1">
        <f t="array" ref="AK502">_xlfn._xlws.FILTER(Table4[Column1],ISNUMBER(SEARCH(Table4[Column1],MIS[[#This Row],[OrderUniqueIdentifier]])),"")</f>
        <v>VWAP</v>
      </c>
    </row>
    <row r="503" spans="1:37" x14ac:dyDescent="0.25">
      <c r="A503" t="s">
        <v>179</v>
      </c>
      <c r="B503" t="s">
        <v>1467</v>
      </c>
      <c r="C503" t="s">
        <v>1476</v>
      </c>
      <c r="D503" t="s">
        <v>72</v>
      </c>
      <c r="E503" t="s">
        <v>461</v>
      </c>
      <c r="F503" t="s">
        <v>73</v>
      </c>
      <c r="G503" t="s">
        <v>74</v>
      </c>
      <c r="H503" t="s">
        <v>75</v>
      </c>
      <c r="I503" t="s">
        <v>76</v>
      </c>
      <c r="J503" t="s">
        <v>77</v>
      </c>
      <c r="K503">
        <v>1425</v>
      </c>
      <c r="L503" t="s">
        <v>77</v>
      </c>
      <c r="M503" t="s">
        <v>78</v>
      </c>
      <c r="N503" t="s">
        <v>1477</v>
      </c>
      <c r="O503" t="s">
        <v>740</v>
      </c>
      <c r="P503" t="s">
        <v>740</v>
      </c>
      <c r="Q503" t="s">
        <v>462</v>
      </c>
      <c r="R503" t="s">
        <v>79</v>
      </c>
      <c r="S503" t="s">
        <v>24</v>
      </c>
      <c r="T503" t="s">
        <v>463</v>
      </c>
      <c r="U503" t="s">
        <v>43</v>
      </c>
      <c r="V503" t="s">
        <v>80</v>
      </c>
      <c r="W503">
        <v>23700</v>
      </c>
      <c r="X503" t="s">
        <v>85</v>
      </c>
      <c r="Y503">
        <v>1425</v>
      </c>
      <c r="Z503" t="s">
        <v>274</v>
      </c>
      <c r="AA503" t="s">
        <v>274</v>
      </c>
      <c r="AB503" t="s">
        <v>87</v>
      </c>
      <c r="AC503" t="s">
        <v>84</v>
      </c>
      <c r="AD503">
        <f>_xlfn.XLOOKUP(MIS[[#This Row],[TRADING SYMBOL]],[1]Sheet1!$D:$D,[1]Sheet1!$C:$C)</f>
        <v>7.6</v>
      </c>
      <c r="AE503">
        <f>MIS[[#This Row],[OrderAverageTradedPrice]]*MIS[[#This Row],[OrderQuantity]]</f>
        <v>16282.49999999988</v>
      </c>
      <c r="AF503">
        <f>MIS[[#This Row],[LTP]]*MIS[[#This Row],[OrderQuantity]]</f>
        <v>10830</v>
      </c>
      <c r="AG503">
        <f>IF(MIS[[#This Row],[OrderSide]]="SELL",MIS[[#This Row],[VALUE]]-MIS[[#This Row],[LIVE_VALUE]],MIS[[#This Row],[LIVE_VALUE]]-MIS[[#This Row],[VALUE]])</f>
        <v>-5452.4999999998799</v>
      </c>
      <c r="AH503" t="str" cm="1">
        <f t="array" ref="AH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" t="str">
        <f>MIS[[#This Row],[TRADING SYMBOL]]</f>
        <v>NIFTY2552223700PE</v>
      </c>
      <c r="AJ503" t="str">
        <f>IF(RIGHT(MIS[[#This Row],[Main/Hedge]],4)="MAIN","MAIN","HEDGE")</f>
        <v>HEDGE</v>
      </c>
      <c r="AK503" t="str" cm="1">
        <f t="array" ref="AK503">_xlfn._xlws.FILTER(Table4[Column1],ISNUMBER(SEARCH(Table4[Column1],MIS[[#This Row],[OrderUniqueIdentifier]])),"")</f>
        <v>VWAP</v>
      </c>
    </row>
    <row r="504" spans="1:37" x14ac:dyDescent="0.25">
      <c r="A504" t="s">
        <v>179</v>
      </c>
      <c r="B504" t="s">
        <v>266</v>
      </c>
      <c r="C504" t="s">
        <v>1541</v>
      </c>
      <c r="D504" t="s">
        <v>72</v>
      </c>
      <c r="E504" t="s">
        <v>456</v>
      </c>
      <c r="F504" t="s">
        <v>73</v>
      </c>
      <c r="G504" t="s">
        <v>74</v>
      </c>
      <c r="H504" t="s">
        <v>75</v>
      </c>
      <c r="I504" t="s">
        <v>76</v>
      </c>
      <c r="J504" t="s">
        <v>77</v>
      </c>
      <c r="K504">
        <v>1800</v>
      </c>
      <c r="L504" t="s">
        <v>77</v>
      </c>
      <c r="M504" t="s">
        <v>78</v>
      </c>
      <c r="N504" t="s">
        <v>240</v>
      </c>
      <c r="O504" t="s">
        <v>740</v>
      </c>
      <c r="P504" t="s">
        <v>740</v>
      </c>
      <c r="Q504" t="s">
        <v>458</v>
      </c>
      <c r="R504" t="s">
        <v>79</v>
      </c>
      <c r="S504" t="s">
        <v>24</v>
      </c>
      <c r="T504" t="s">
        <v>459</v>
      </c>
      <c r="U504" t="s">
        <v>43</v>
      </c>
      <c r="V504" t="s">
        <v>80</v>
      </c>
      <c r="W504">
        <v>26300</v>
      </c>
      <c r="X504" t="s">
        <v>81</v>
      </c>
      <c r="Y504">
        <v>1800</v>
      </c>
      <c r="Z504" t="s">
        <v>274</v>
      </c>
      <c r="AA504" t="s">
        <v>274</v>
      </c>
      <c r="AB504" t="s">
        <v>83</v>
      </c>
      <c r="AC504" t="s">
        <v>84</v>
      </c>
      <c r="AD504">
        <f>_xlfn.XLOOKUP(MIS[[#This Row],[TRADING SYMBOL]],[1]Sheet1!$D:$D,[1]Sheet1!$C:$C)</f>
        <v>3.7</v>
      </c>
      <c r="AE504">
        <f>MIS[[#This Row],[OrderAverageTradedPrice]]*MIS[[#This Row],[OrderQuantity]]</f>
        <v>6750</v>
      </c>
      <c r="AF504">
        <f>MIS[[#This Row],[LTP]]*MIS[[#This Row],[OrderQuantity]]</f>
        <v>6660</v>
      </c>
      <c r="AG504">
        <f>IF(MIS[[#This Row],[OrderSide]]="SELL",MIS[[#This Row],[VALUE]]-MIS[[#This Row],[LIVE_VALUE]],MIS[[#This Row],[LIVE_VALUE]]-MIS[[#This Row],[VALUE]])</f>
        <v>-90</v>
      </c>
      <c r="AH504" t="str" cm="1">
        <f t="array" ref="AH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" t="str">
        <f>MIS[[#This Row],[TRADING SYMBOL]]</f>
        <v>NIFTY2552226300CE</v>
      </c>
      <c r="AJ504" t="str">
        <f>IF(RIGHT(MIS[[#This Row],[Main/Hedge]],4)="MAIN","MAIN","HEDGE")</f>
        <v>HEDGE</v>
      </c>
      <c r="AK504" t="str" cm="1">
        <f t="array" ref="AK504">_xlfn._xlws.FILTER(Table4[Column1],ISNUMBER(SEARCH(Table4[Column1],MIS[[#This Row],[OrderUniqueIdentifier]])),"")</f>
        <v>VWAP</v>
      </c>
    </row>
    <row r="505" spans="1:37" x14ac:dyDescent="0.25">
      <c r="A505" t="s">
        <v>1702</v>
      </c>
      <c r="B505" t="s">
        <v>1703</v>
      </c>
      <c r="C505" t="s">
        <v>1705</v>
      </c>
      <c r="D505" t="s">
        <v>72</v>
      </c>
      <c r="E505" t="s">
        <v>461</v>
      </c>
      <c r="F505" t="s">
        <v>73</v>
      </c>
      <c r="G505" t="s">
        <v>74</v>
      </c>
      <c r="H505" t="s">
        <v>75</v>
      </c>
      <c r="I505" t="s">
        <v>76</v>
      </c>
      <c r="J505" t="s">
        <v>77</v>
      </c>
      <c r="K505">
        <v>1275</v>
      </c>
      <c r="L505" t="s">
        <v>77</v>
      </c>
      <c r="M505" t="s">
        <v>78</v>
      </c>
      <c r="N505" t="s">
        <v>1706</v>
      </c>
      <c r="O505" t="s">
        <v>740</v>
      </c>
      <c r="P505" t="s">
        <v>740</v>
      </c>
      <c r="Q505" t="s">
        <v>462</v>
      </c>
      <c r="R505" t="s">
        <v>79</v>
      </c>
      <c r="S505" t="s">
        <v>24</v>
      </c>
      <c r="T505" t="s">
        <v>463</v>
      </c>
      <c r="U505" t="s">
        <v>43</v>
      </c>
      <c r="V505" t="s">
        <v>80</v>
      </c>
      <c r="W505">
        <v>23700</v>
      </c>
      <c r="X505" t="s">
        <v>85</v>
      </c>
      <c r="Y505">
        <v>1275</v>
      </c>
      <c r="Z505" t="s">
        <v>274</v>
      </c>
      <c r="AA505" t="s">
        <v>274</v>
      </c>
      <c r="AB505" t="s">
        <v>87</v>
      </c>
      <c r="AC505" t="s">
        <v>84</v>
      </c>
      <c r="AD505">
        <f>_xlfn.XLOOKUP(MIS[[#This Row],[TRADING SYMBOL]],[1]Sheet1!$D:$D,[1]Sheet1!$C:$C)</f>
        <v>7.6</v>
      </c>
      <c r="AE505">
        <f>MIS[[#This Row],[OrderAverageTradedPrice]]*MIS[[#This Row],[OrderQuantity]]</f>
        <v>14606.249999999902</v>
      </c>
      <c r="AF505">
        <f>MIS[[#This Row],[LTP]]*MIS[[#This Row],[OrderQuantity]]</f>
        <v>9690</v>
      </c>
      <c r="AG505">
        <f>IF(MIS[[#This Row],[OrderSide]]="SELL",MIS[[#This Row],[VALUE]]-MIS[[#This Row],[LIVE_VALUE]],MIS[[#This Row],[LIVE_VALUE]]-MIS[[#This Row],[VALUE]])</f>
        <v>-4916.2499999999018</v>
      </c>
      <c r="AH505" t="str" cm="1">
        <f t="array" ref="AH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" t="str">
        <f>MIS[[#This Row],[TRADING SYMBOL]]</f>
        <v>NIFTY2552223700PE</v>
      </c>
      <c r="AJ505" t="str">
        <f>IF(RIGHT(MIS[[#This Row],[Main/Hedge]],4)="MAIN","MAIN","HEDGE")</f>
        <v>HEDGE</v>
      </c>
      <c r="AK505" t="str" cm="1">
        <f t="array" ref="AK505">_xlfn._xlws.FILTER(Table4[Column1],ISNUMBER(SEARCH(Table4[Column1],MIS[[#This Row],[OrderUniqueIdentifier]])),"")</f>
        <v>VWAP</v>
      </c>
    </row>
    <row r="506" spans="1:37" x14ac:dyDescent="0.25">
      <c r="A506" t="s">
        <v>71</v>
      </c>
      <c r="B506" t="s">
        <v>724</v>
      </c>
      <c r="C506" t="s">
        <v>738</v>
      </c>
      <c r="D506" t="s">
        <v>72</v>
      </c>
      <c r="E506" t="s">
        <v>123</v>
      </c>
      <c r="F506" t="s">
        <v>98</v>
      </c>
      <c r="G506" t="s">
        <v>74</v>
      </c>
      <c r="H506" t="s">
        <v>75</v>
      </c>
      <c r="I506" t="s">
        <v>76</v>
      </c>
      <c r="J506" t="s">
        <v>77</v>
      </c>
      <c r="K506">
        <v>100</v>
      </c>
      <c r="L506" t="s">
        <v>77</v>
      </c>
      <c r="M506" t="s">
        <v>78</v>
      </c>
      <c r="N506" t="s">
        <v>739</v>
      </c>
      <c r="O506" t="s">
        <v>740</v>
      </c>
      <c r="P506" t="s">
        <v>741</v>
      </c>
      <c r="Q506" t="s">
        <v>124</v>
      </c>
      <c r="R506" t="s">
        <v>79</v>
      </c>
      <c r="S506" t="s">
        <v>734</v>
      </c>
      <c r="T506" t="s">
        <v>125</v>
      </c>
      <c r="U506" t="s">
        <v>100</v>
      </c>
      <c r="V506" t="s">
        <v>80</v>
      </c>
      <c r="W506">
        <v>78500</v>
      </c>
      <c r="X506" t="s">
        <v>85</v>
      </c>
      <c r="Y506">
        <v>100</v>
      </c>
      <c r="Z506" t="s">
        <v>274</v>
      </c>
      <c r="AA506" t="s">
        <v>742</v>
      </c>
      <c r="AB506" t="s">
        <v>87</v>
      </c>
      <c r="AC506" t="s">
        <v>84</v>
      </c>
      <c r="AD506">
        <f>_xlfn.XLOOKUP(MIS[[#This Row],[TRADING SYMBOL]],[1]Sheet1!$D:$D,[1]Sheet1!$C:$C)</f>
        <v>11.6</v>
      </c>
      <c r="AE506">
        <f>MIS[[#This Row],[OrderAverageTradedPrice]]*MIS[[#This Row],[OrderQuantity]]</f>
        <v>1960.0000000000002</v>
      </c>
      <c r="AF506">
        <f>MIS[[#This Row],[LTP]]*MIS[[#This Row],[OrderQuantity]]</f>
        <v>1160</v>
      </c>
      <c r="AG506">
        <f>IF(MIS[[#This Row],[OrderSide]]="SELL",MIS[[#This Row],[VALUE]]-MIS[[#This Row],[LIVE_VALUE]],MIS[[#This Row],[LIVE_VALUE]]-MIS[[#This Row],[VALUE]])</f>
        <v>-800.00000000000023</v>
      </c>
      <c r="AH506" t="str" cm="1">
        <f t="array" ref="AH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" t="str">
        <f>MIS[[#This Row],[TRADING SYMBOL]]</f>
        <v>SENSEX2552078500PE</v>
      </c>
      <c r="AJ506" t="str">
        <f>IF(RIGHT(MIS[[#This Row],[Main/Hedge]],4)="MAIN","MAIN","HEDGE")</f>
        <v>HEDGE</v>
      </c>
      <c r="AK506" t="str" cm="1">
        <f t="array" ref="AK506">_xlfn._xlws.FILTER(Table4[Column1],ISNUMBER(SEARCH(Table4[Column1],MIS[[#This Row],[OrderUniqueIdentifier]])),"")</f>
        <v>XYT</v>
      </c>
    </row>
    <row r="507" spans="1:37" x14ac:dyDescent="0.25">
      <c r="A507" t="s">
        <v>1414</v>
      </c>
      <c r="B507" t="s">
        <v>1431</v>
      </c>
      <c r="C507" t="s">
        <v>1432</v>
      </c>
      <c r="D507" t="s">
        <v>72</v>
      </c>
      <c r="E507" t="s">
        <v>456</v>
      </c>
      <c r="F507" t="s">
        <v>73</v>
      </c>
      <c r="G507" t="s">
        <v>74</v>
      </c>
      <c r="H507" t="s">
        <v>75</v>
      </c>
      <c r="I507" t="s">
        <v>76</v>
      </c>
      <c r="J507" t="s">
        <v>77</v>
      </c>
      <c r="K507">
        <v>150</v>
      </c>
      <c r="L507" t="s">
        <v>77</v>
      </c>
      <c r="M507" t="s">
        <v>78</v>
      </c>
      <c r="N507" t="s">
        <v>240</v>
      </c>
      <c r="O507" t="s">
        <v>1433</v>
      </c>
      <c r="P507" t="s">
        <v>741</v>
      </c>
      <c r="Q507" t="s">
        <v>458</v>
      </c>
      <c r="R507" t="s">
        <v>79</v>
      </c>
      <c r="S507" t="s">
        <v>726</v>
      </c>
      <c r="T507" t="s">
        <v>459</v>
      </c>
      <c r="U507" t="s">
        <v>43</v>
      </c>
      <c r="V507" t="s">
        <v>80</v>
      </c>
      <c r="W507">
        <v>26300</v>
      </c>
      <c r="X507" t="s">
        <v>81</v>
      </c>
      <c r="Y507">
        <v>150</v>
      </c>
      <c r="Z507" t="s">
        <v>1434</v>
      </c>
      <c r="AA507" t="s">
        <v>742</v>
      </c>
      <c r="AB507" t="s">
        <v>83</v>
      </c>
      <c r="AC507" t="s">
        <v>84</v>
      </c>
      <c r="AD507">
        <f>_xlfn.XLOOKUP(MIS[[#This Row],[TRADING SYMBOL]],[1]Sheet1!$D:$D,[1]Sheet1!$C:$C)</f>
        <v>3.7</v>
      </c>
      <c r="AE507">
        <f>MIS[[#This Row],[OrderAverageTradedPrice]]*MIS[[#This Row],[OrderQuantity]]</f>
        <v>562.5</v>
      </c>
      <c r="AF507">
        <f>MIS[[#This Row],[LTP]]*MIS[[#This Row],[OrderQuantity]]</f>
        <v>555</v>
      </c>
      <c r="AG507">
        <f>IF(MIS[[#This Row],[OrderSide]]="SELL",MIS[[#This Row],[VALUE]]-MIS[[#This Row],[LIVE_VALUE]],MIS[[#This Row],[LIVE_VALUE]]-MIS[[#This Row],[VALUE]])</f>
        <v>-7.5</v>
      </c>
      <c r="AH507" t="str" cm="1">
        <f t="array" ref="AH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" t="str">
        <f>MIS[[#This Row],[TRADING SYMBOL]]</f>
        <v>NIFTY2552226300CE</v>
      </c>
      <c r="AJ507" t="str">
        <f>IF(RIGHT(MIS[[#This Row],[Main/Hedge]],4)="MAIN","MAIN","HEDGE")</f>
        <v>HEDGE</v>
      </c>
      <c r="AK507" t="str" cm="1">
        <f t="array" ref="AK507">_xlfn._xlws.FILTER(Table4[Column1],ISNUMBER(SEARCH(Table4[Column1],MIS[[#This Row],[OrderUniqueIdentifier]])),"")</f>
        <v>VWAP</v>
      </c>
    </row>
    <row r="508" spans="1:37" x14ac:dyDescent="0.25">
      <c r="A508" t="s">
        <v>179</v>
      </c>
      <c r="B508" t="s">
        <v>1446</v>
      </c>
      <c r="C508" t="s">
        <v>1454</v>
      </c>
      <c r="D508" t="s">
        <v>72</v>
      </c>
      <c r="E508" t="s">
        <v>456</v>
      </c>
      <c r="F508" t="s">
        <v>73</v>
      </c>
      <c r="G508" t="s">
        <v>74</v>
      </c>
      <c r="H508" t="s">
        <v>75</v>
      </c>
      <c r="I508" t="s">
        <v>76</v>
      </c>
      <c r="J508" t="s">
        <v>77</v>
      </c>
      <c r="K508">
        <v>750</v>
      </c>
      <c r="L508" t="s">
        <v>77</v>
      </c>
      <c r="M508" t="s">
        <v>78</v>
      </c>
      <c r="N508" t="s">
        <v>240</v>
      </c>
      <c r="O508" t="s">
        <v>741</v>
      </c>
      <c r="P508" t="s">
        <v>741</v>
      </c>
      <c r="Q508" t="s">
        <v>458</v>
      </c>
      <c r="R508" t="s">
        <v>79</v>
      </c>
      <c r="S508" t="s">
        <v>24</v>
      </c>
      <c r="T508" t="s">
        <v>459</v>
      </c>
      <c r="U508" t="s">
        <v>43</v>
      </c>
      <c r="V508" t="s">
        <v>80</v>
      </c>
      <c r="W508">
        <v>26300</v>
      </c>
      <c r="X508" t="s">
        <v>81</v>
      </c>
      <c r="Y508">
        <v>750</v>
      </c>
      <c r="Z508" t="s">
        <v>742</v>
      </c>
      <c r="AA508" t="s">
        <v>742</v>
      </c>
      <c r="AB508" t="s">
        <v>83</v>
      </c>
      <c r="AC508" t="s">
        <v>84</v>
      </c>
      <c r="AD508">
        <f>_xlfn.XLOOKUP(MIS[[#This Row],[TRADING SYMBOL]],[1]Sheet1!$D:$D,[1]Sheet1!$C:$C)</f>
        <v>3.7</v>
      </c>
      <c r="AE508">
        <f>MIS[[#This Row],[OrderAverageTradedPrice]]*MIS[[#This Row],[OrderQuantity]]</f>
        <v>2812.5</v>
      </c>
      <c r="AF508">
        <f>MIS[[#This Row],[LTP]]*MIS[[#This Row],[OrderQuantity]]</f>
        <v>2775</v>
      </c>
      <c r="AG508">
        <f>IF(MIS[[#This Row],[OrderSide]]="SELL",MIS[[#This Row],[VALUE]]-MIS[[#This Row],[LIVE_VALUE]],MIS[[#This Row],[LIVE_VALUE]]-MIS[[#This Row],[VALUE]])</f>
        <v>-37.5</v>
      </c>
      <c r="AH508" t="str" cm="1">
        <f t="array" ref="AH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" t="str">
        <f>MIS[[#This Row],[TRADING SYMBOL]]</f>
        <v>NIFTY2552226300CE</v>
      </c>
      <c r="AJ508" t="str">
        <f>IF(RIGHT(MIS[[#This Row],[Main/Hedge]],4)="MAIN","MAIN","HEDGE")</f>
        <v>HEDGE</v>
      </c>
      <c r="AK508" t="str" cm="1">
        <f t="array" ref="AK508">_xlfn._xlws.FILTER(Table4[Column1],ISNUMBER(SEARCH(Table4[Column1],MIS[[#This Row],[OrderUniqueIdentifier]])),"")</f>
        <v>VWAP</v>
      </c>
    </row>
    <row r="509" spans="1:37" x14ac:dyDescent="0.25">
      <c r="A509" t="s">
        <v>179</v>
      </c>
      <c r="B509" t="s">
        <v>1446</v>
      </c>
      <c r="C509" t="s">
        <v>1455</v>
      </c>
      <c r="D509" t="s">
        <v>72</v>
      </c>
      <c r="E509" t="s">
        <v>461</v>
      </c>
      <c r="F509" t="s">
        <v>73</v>
      </c>
      <c r="G509" t="s">
        <v>74</v>
      </c>
      <c r="H509" t="s">
        <v>75</v>
      </c>
      <c r="I509" t="s">
        <v>76</v>
      </c>
      <c r="J509" t="s">
        <v>77</v>
      </c>
      <c r="K509">
        <v>750</v>
      </c>
      <c r="L509" t="s">
        <v>77</v>
      </c>
      <c r="M509" t="s">
        <v>78</v>
      </c>
      <c r="N509" t="s">
        <v>518</v>
      </c>
      <c r="O509" t="s">
        <v>741</v>
      </c>
      <c r="P509" t="s">
        <v>741</v>
      </c>
      <c r="Q509" t="s">
        <v>462</v>
      </c>
      <c r="R509" t="s">
        <v>79</v>
      </c>
      <c r="S509" t="s">
        <v>24</v>
      </c>
      <c r="T509" t="s">
        <v>463</v>
      </c>
      <c r="U509" t="s">
        <v>43</v>
      </c>
      <c r="V509" t="s">
        <v>80</v>
      </c>
      <c r="W509">
        <v>23700</v>
      </c>
      <c r="X509" t="s">
        <v>85</v>
      </c>
      <c r="Y509">
        <v>750</v>
      </c>
      <c r="Z509" t="s">
        <v>742</v>
      </c>
      <c r="AA509" t="s">
        <v>742</v>
      </c>
      <c r="AB509" t="s">
        <v>87</v>
      </c>
      <c r="AC509" t="s">
        <v>84</v>
      </c>
      <c r="AD509">
        <f>_xlfn.XLOOKUP(MIS[[#This Row],[TRADING SYMBOL]],[1]Sheet1!$D:$D,[1]Sheet1!$C:$C)</f>
        <v>7.6</v>
      </c>
      <c r="AE509">
        <f>MIS[[#This Row],[OrderAverageTradedPrice]]*MIS[[#This Row],[OrderQuantity]]</f>
        <v>8587.5</v>
      </c>
      <c r="AF509">
        <f>MIS[[#This Row],[LTP]]*MIS[[#This Row],[OrderQuantity]]</f>
        <v>5700</v>
      </c>
      <c r="AG509">
        <f>IF(MIS[[#This Row],[OrderSide]]="SELL",MIS[[#This Row],[VALUE]]-MIS[[#This Row],[LIVE_VALUE]],MIS[[#This Row],[LIVE_VALUE]]-MIS[[#This Row],[VALUE]])</f>
        <v>-2887.5</v>
      </c>
      <c r="AH509" t="str" cm="1">
        <f t="array" ref="AH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" t="str">
        <f>MIS[[#This Row],[TRADING SYMBOL]]</f>
        <v>NIFTY2552223700PE</v>
      </c>
      <c r="AJ509" t="str">
        <f>IF(RIGHT(MIS[[#This Row],[Main/Hedge]],4)="MAIN","MAIN","HEDGE")</f>
        <v>HEDGE</v>
      </c>
      <c r="AK509" t="str" cm="1">
        <f t="array" ref="AK509">_xlfn._xlws.FILTER(Table4[Column1],ISNUMBER(SEARCH(Table4[Column1],MIS[[#This Row],[OrderUniqueIdentifier]])),"")</f>
        <v>VWAP</v>
      </c>
    </row>
    <row r="510" spans="1:37" x14ac:dyDescent="0.25">
      <c r="A510" t="s">
        <v>179</v>
      </c>
      <c r="B510" t="s">
        <v>266</v>
      </c>
      <c r="C510" t="s">
        <v>1542</v>
      </c>
      <c r="D510" t="s">
        <v>72</v>
      </c>
      <c r="E510" t="s">
        <v>456</v>
      </c>
      <c r="F510" t="s">
        <v>73</v>
      </c>
      <c r="G510" t="s">
        <v>74</v>
      </c>
      <c r="H510" t="s">
        <v>75</v>
      </c>
      <c r="I510" t="s">
        <v>76</v>
      </c>
      <c r="J510" t="s">
        <v>77</v>
      </c>
      <c r="K510">
        <v>300</v>
      </c>
      <c r="L510" t="s">
        <v>77</v>
      </c>
      <c r="M510" t="s">
        <v>78</v>
      </c>
      <c r="N510" t="s">
        <v>240</v>
      </c>
      <c r="O510" t="s">
        <v>740</v>
      </c>
      <c r="P510" t="s">
        <v>741</v>
      </c>
      <c r="Q510" t="s">
        <v>458</v>
      </c>
      <c r="R510" t="s">
        <v>79</v>
      </c>
      <c r="S510" t="s">
        <v>24</v>
      </c>
      <c r="T510" t="s">
        <v>459</v>
      </c>
      <c r="U510" t="s">
        <v>43</v>
      </c>
      <c r="V510" t="s">
        <v>80</v>
      </c>
      <c r="W510">
        <v>26300</v>
      </c>
      <c r="X510" t="s">
        <v>81</v>
      </c>
      <c r="Y510">
        <v>300</v>
      </c>
      <c r="Z510" t="s">
        <v>274</v>
      </c>
      <c r="AA510" t="s">
        <v>742</v>
      </c>
      <c r="AB510" t="s">
        <v>83</v>
      </c>
      <c r="AC510" t="s">
        <v>84</v>
      </c>
      <c r="AD510">
        <f>_xlfn.XLOOKUP(MIS[[#This Row],[TRADING SYMBOL]],[1]Sheet1!$D:$D,[1]Sheet1!$C:$C)</f>
        <v>3.7</v>
      </c>
      <c r="AE510">
        <f>MIS[[#This Row],[OrderAverageTradedPrice]]*MIS[[#This Row],[OrderQuantity]]</f>
        <v>1125</v>
      </c>
      <c r="AF510">
        <f>MIS[[#This Row],[LTP]]*MIS[[#This Row],[OrderQuantity]]</f>
        <v>1110</v>
      </c>
      <c r="AG510">
        <f>IF(MIS[[#This Row],[OrderSide]]="SELL",MIS[[#This Row],[VALUE]]-MIS[[#This Row],[LIVE_VALUE]],MIS[[#This Row],[LIVE_VALUE]]-MIS[[#This Row],[VALUE]])</f>
        <v>-15</v>
      </c>
      <c r="AH510" t="str" cm="1">
        <f t="array" ref="AH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" t="str">
        <f>MIS[[#This Row],[TRADING SYMBOL]]</f>
        <v>NIFTY2552226300CE</v>
      </c>
      <c r="AJ510" t="str">
        <f>IF(RIGHT(MIS[[#This Row],[Main/Hedge]],4)="MAIN","MAIN","HEDGE")</f>
        <v>HEDGE</v>
      </c>
      <c r="AK510" t="str" cm="1">
        <f t="array" ref="AK510">_xlfn._xlws.FILTER(Table4[Column1],ISNUMBER(SEARCH(Table4[Column1],MIS[[#This Row],[OrderUniqueIdentifier]])),"")</f>
        <v>VWAP</v>
      </c>
    </row>
    <row r="511" spans="1:37" x14ac:dyDescent="0.25">
      <c r="A511" t="s">
        <v>179</v>
      </c>
      <c r="B511" t="s">
        <v>266</v>
      </c>
      <c r="C511" t="s">
        <v>1543</v>
      </c>
      <c r="D511" t="s">
        <v>72</v>
      </c>
      <c r="E511" t="s">
        <v>461</v>
      </c>
      <c r="F511" t="s">
        <v>73</v>
      </c>
      <c r="G511" t="s">
        <v>74</v>
      </c>
      <c r="H511" t="s">
        <v>75</v>
      </c>
      <c r="I511" t="s">
        <v>76</v>
      </c>
      <c r="J511" t="s">
        <v>77</v>
      </c>
      <c r="K511">
        <v>1800</v>
      </c>
      <c r="L511" t="s">
        <v>77</v>
      </c>
      <c r="M511" t="s">
        <v>78</v>
      </c>
      <c r="N511" t="s">
        <v>1544</v>
      </c>
      <c r="O511" t="s">
        <v>741</v>
      </c>
      <c r="P511" t="s">
        <v>741</v>
      </c>
      <c r="Q511" t="s">
        <v>462</v>
      </c>
      <c r="R511" t="s">
        <v>79</v>
      </c>
      <c r="S511" t="s">
        <v>24</v>
      </c>
      <c r="T511" t="s">
        <v>463</v>
      </c>
      <c r="U511" t="s">
        <v>43</v>
      </c>
      <c r="V511" t="s">
        <v>80</v>
      </c>
      <c r="W511">
        <v>23700</v>
      </c>
      <c r="X511" t="s">
        <v>85</v>
      </c>
      <c r="Y511">
        <v>1800</v>
      </c>
      <c r="Z511" t="s">
        <v>742</v>
      </c>
      <c r="AA511" t="s">
        <v>742</v>
      </c>
      <c r="AB511" t="s">
        <v>87</v>
      </c>
      <c r="AC511" t="s">
        <v>84</v>
      </c>
      <c r="AD511">
        <f>_xlfn.XLOOKUP(MIS[[#This Row],[TRADING SYMBOL]],[1]Sheet1!$D:$D,[1]Sheet1!$C:$C)</f>
        <v>7.6</v>
      </c>
      <c r="AE511">
        <f>MIS[[#This Row],[OrderAverageTradedPrice]]*MIS[[#This Row],[OrderQuantity]]</f>
        <v>20677.5</v>
      </c>
      <c r="AF511">
        <f>MIS[[#This Row],[LTP]]*MIS[[#This Row],[OrderQuantity]]</f>
        <v>13680</v>
      </c>
      <c r="AG511">
        <f>IF(MIS[[#This Row],[OrderSide]]="SELL",MIS[[#This Row],[VALUE]]-MIS[[#This Row],[LIVE_VALUE]],MIS[[#This Row],[LIVE_VALUE]]-MIS[[#This Row],[VALUE]])</f>
        <v>-6997.5</v>
      </c>
      <c r="AH511" t="str" cm="1">
        <f t="array" ref="AH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" t="str">
        <f>MIS[[#This Row],[TRADING SYMBOL]]</f>
        <v>NIFTY2552223700PE</v>
      </c>
      <c r="AJ511" t="str">
        <f>IF(RIGHT(MIS[[#This Row],[Main/Hedge]],4)="MAIN","MAIN","HEDGE")</f>
        <v>HEDGE</v>
      </c>
      <c r="AK511" t="str" cm="1">
        <f t="array" ref="AK511">_xlfn._xlws.FILTER(Table4[Column1],ISNUMBER(SEARCH(Table4[Column1],MIS[[#This Row],[OrderUniqueIdentifier]])),"")</f>
        <v>VWAP</v>
      </c>
    </row>
    <row r="512" spans="1:37" x14ac:dyDescent="0.25">
      <c r="A512" t="s">
        <v>179</v>
      </c>
      <c r="B512" t="s">
        <v>266</v>
      </c>
      <c r="C512" t="s">
        <v>1545</v>
      </c>
      <c r="D512" t="s">
        <v>72</v>
      </c>
      <c r="E512" t="s">
        <v>461</v>
      </c>
      <c r="F512" t="s">
        <v>73</v>
      </c>
      <c r="G512" t="s">
        <v>74</v>
      </c>
      <c r="H512" t="s">
        <v>75</v>
      </c>
      <c r="I512" t="s">
        <v>76</v>
      </c>
      <c r="J512" t="s">
        <v>77</v>
      </c>
      <c r="K512">
        <v>300</v>
      </c>
      <c r="L512" t="s">
        <v>77</v>
      </c>
      <c r="M512" t="s">
        <v>78</v>
      </c>
      <c r="N512" t="s">
        <v>518</v>
      </c>
      <c r="O512" t="s">
        <v>741</v>
      </c>
      <c r="P512" t="s">
        <v>741</v>
      </c>
      <c r="Q512" t="s">
        <v>462</v>
      </c>
      <c r="R512" t="s">
        <v>79</v>
      </c>
      <c r="S512" t="s">
        <v>24</v>
      </c>
      <c r="T512" t="s">
        <v>463</v>
      </c>
      <c r="U512" t="s">
        <v>43</v>
      </c>
      <c r="V512" t="s">
        <v>80</v>
      </c>
      <c r="W512">
        <v>23700</v>
      </c>
      <c r="X512" t="s">
        <v>85</v>
      </c>
      <c r="Y512">
        <v>300</v>
      </c>
      <c r="Z512" t="s">
        <v>742</v>
      </c>
      <c r="AA512" t="s">
        <v>742</v>
      </c>
      <c r="AB512" t="s">
        <v>87</v>
      </c>
      <c r="AC512" t="s">
        <v>84</v>
      </c>
      <c r="AD512">
        <f>_xlfn.XLOOKUP(MIS[[#This Row],[TRADING SYMBOL]],[1]Sheet1!$D:$D,[1]Sheet1!$C:$C)</f>
        <v>7.6</v>
      </c>
      <c r="AE512">
        <f>MIS[[#This Row],[OrderAverageTradedPrice]]*MIS[[#This Row],[OrderQuantity]]</f>
        <v>3435</v>
      </c>
      <c r="AF512">
        <f>MIS[[#This Row],[LTP]]*MIS[[#This Row],[OrderQuantity]]</f>
        <v>2280</v>
      </c>
      <c r="AG512">
        <f>IF(MIS[[#This Row],[OrderSide]]="SELL",MIS[[#This Row],[VALUE]]-MIS[[#This Row],[LIVE_VALUE]],MIS[[#This Row],[LIVE_VALUE]]-MIS[[#This Row],[VALUE]])</f>
        <v>-1155</v>
      </c>
      <c r="AH512" t="str" cm="1">
        <f t="array" ref="AH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" t="str">
        <f>MIS[[#This Row],[TRADING SYMBOL]]</f>
        <v>NIFTY2552223700PE</v>
      </c>
      <c r="AJ512" t="str">
        <f>IF(RIGHT(MIS[[#This Row],[Main/Hedge]],4)="MAIN","MAIN","HEDGE")</f>
        <v>HEDGE</v>
      </c>
      <c r="AK512" t="str" cm="1">
        <f t="array" ref="AK512">_xlfn._xlws.FILTER(Table4[Column1],ISNUMBER(SEARCH(Table4[Column1],MIS[[#This Row],[OrderUniqueIdentifier]])),"")</f>
        <v>VWAP</v>
      </c>
    </row>
    <row r="513" spans="1:37" x14ac:dyDescent="0.25">
      <c r="A513" t="s">
        <v>1414</v>
      </c>
      <c r="B513" t="s">
        <v>1431</v>
      </c>
      <c r="C513" t="s">
        <v>1435</v>
      </c>
      <c r="D513" t="s">
        <v>72</v>
      </c>
      <c r="E513" t="s">
        <v>461</v>
      </c>
      <c r="F513" t="s">
        <v>73</v>
      </c>
      <c r="G513" t="s">
        <v>74</v>
      </c>
      <c r="H513" t="s">
        <v>75</v>
      </c>
      <c r="I513" t="s">
        <v>76</v>
      </c>
      <c r="J513" t="s">
        <v>77</v>
      </c>
      <c r="K513">
        <v>150</v>
      </c>
      <c r="L513" t="s">
        <v>77</v>
      </c>
      <c r="M513" t="s">
        <v>78</v>
      </c>
      <c r="N513" t="s">
        <v>224</v>
      </c>
      <c r="O513" t="s">
        <v>1417</v>
      </c>
      <c r="P513" t="s">
        <v>1433</v>
      </c>
      <c r="Q513" t="s">
        <v>462</v>
      </c>
      <c r="R513" t="s">
        <v>79</v>
      </c>
      <c r="S513" t="s">
        <v>726</v>
      </c>
      <c r="T513" t="s">
        <v>463</v>
      </c>
      <c r="U513" t="s">
        <v>43</v>
      </c>
      <c r="V513" t="s">
        <v>80</v>
      </c>
      <c r="W513">
        <v>23700</v>
      </c>
      <c r="X513" t="s">
        <v>85</v>
      </c>
      <c r="Y513">
        <v>150</v>
      </c>
      <c r="Z513" t="s">
        <v>1418</v>
      </c>
      <c r="AA513" t="s">
        <v>1434</v>
      </c>
      <c r="AB513" t="s">
        <v>87</v>
      </c>
      <c r="AC513" t="s">
        <v>84</v>
      </c>
      <c r="AD513">
        <f>_xlfn.XLOOKUP(MIS[[#This Row],[TRADING SYMBOL]],[1]Sheet1!$D:$D,[1]Sheet1!$C:$C)</f>
        <v>7.6</v>
      </c>
      <c r="AE513">
        <f>MIS[[#This Row],[OrderAverageTradedPrice]]*MIS[[#This Row],[OrderQuantity]]</f>
        <v>1732.5</v>
      </c>
      <c r="AF513">
        <f>MIS[[#This Row],[LTP]]*MIS[[#This Row],[OrderQuantity]]</f>
        <v>1140</v>
      </c>
      <c r="AG513">
        <f>IF(MIS[[#This Row],[OrderSide]]="SELL",MIS[[#This Row],[VALUE]]-MIS[[#This Row],[LIVE_VALUE]],MIS[[#This Row],[LIVE_VALUE]]-MIS[[#This Row],[VALUE]])</f>
        <v>-592.5</v>
      </c>
      <c r="AH513" t="str" cm="1">
        <f t="array" ref="AH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" t="str">
        <f>MIS[[#This Row],[TRADING SYMBOL]]</f>
        <v>NIFTY2552223700PE</v>
      </c>
      <c r="AJ513" t="str">
        <f>IF(RIGHT(MIS[[#This Row],[Main/Hedge]],4)="MAIN","MAIN","HEDGE")</f>
        <v>HEDGE</v>
      </c>
      <c r="AK513" t="str" cm="1">
        <f t="array" ref="AK513">_xlfn._xlws.FILTER(Table4[Column1],ISNUMBER(SEARCH(Table4[Column1],MIS[[#This Row],[OrderUniqueIdentifier]])),"")</f>
        <v>VWAP</v>
      </c>
    </row>
    <row r="514" spans="1:37" x14ac:dyDescent="0.25">
      <c r="A514" t="s">
        <v>1414</v>
      </c>
      <c r="B514" t="s">
        <v>1415</v>
      </c>
      <c r="C514" t="s">
        <v>1416</v>
      </c>
      <c r="D514" t="s">
        <v>72</v>
      </c>
      <c r="E514" t="s">
        <v>152</v>
      </c>
      <c r="F514" t="s">
        <v>98</v>
      </c>
      <c r="G514" t="s">
        <v>74</v>
      </c>
      <c r="H514" t="s">
        <v>75</v>
      </c>
      <c r="I514" t="s">
        <v>76</v>
      </c>
      <c r="J514" t="s">
        <v>77</v>
      </c>
      <c r="K514">
        <v>140</v>
      </c>
      <c r="L514" t="s">
        <v>77</v>
      </c>
      <c r="M514" t="s">
        <v>78</v>
      </c>
      <c r="N514" t="s">
        <v>545</v>
      </c>
      <c r="O514" t="s">
        <v>892</v>
      </c>
      <c r="P514" t="s">
        <v>1417</v>
      </c>
      <c r="Q514" t="s">
        <v>154</v>
      </c>
      <c r="R514" t="s">
        <v>79</v>
      </c>
      <c r="S514" t="s">
        <v>341</v>
      </c>
      <c r="T514" t="s">
        <v>156</v>
      </c>
      <c r="U514" t="s">
        <v>100</v>
      </c>
      <c r="V514" t="s">
        <v>80</v>
      </c>
      <c r="W514">
        <v>85000</v>
      </c>
      <c r="X514" t="s">
        <v>81</v>
      </c>
      <c r="Y514">
        <v>140</v>
      </c>
      <c r="Z514" t="s">
        <v>893</v>
      </c>
      <c r="AA514" t="s">
        <v>1418</v>
      </c>
      <c r="AB514" t="s">
        <v>83</v>
      </c>
      <c r="AC514" t="s">
        <v>84</v>
      </c>
      <c r="AD514">
        <f>_xlfn.XLOOKUP(MIS[[#This Row],[TRADING SYMBOL]],[1]Sheet1!$D:$D,[1]Sheet1!$C:$C)</f>
        <v>13.95</v>
      </c>
      <c r="AE514">
        <f>MIS[[#This Row],[OrderAverageTradedPrice]]*MIS[[#This Row],[OrderQuantity]]</f>
        <v>2842</v>
      </c>
      <c r="AF514">
        <f>MIS[[#This Row],[LTP]]*MIS[[#This Row],[OrderQuantity]]</f>
        <v>1953</v>
      </c>
      <c r="AG514">
        <f>IF(MIS[[#This Row],[OrderSide]]="SELL",MIS[[#This Row],[VALUE]]-MIS[[#This Row],[LIVE_VALUE]],MIS[[#This Row],[LIVE_VALUE]]-MIS[[#This Row],[VALUE]])</f>
        <v>-889</v>
      </c>
      <c r="AH514" t="str" cm="1">
        <f t="array" ref="AH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4" t="str">
        <f>MIS[[#This Row],[TRADING SYMBOL]]</f>
        <v>SENSEX2552085000CE</v>
      </c>
      <c r="AJ514" t="str">
        <f>IF(RIGHT(MIS[[#This Row],[Main/Hedge]],4)="MAIN","MAIN","HEDGE")</f>
        <v>HEDGE</v>
      </c>
      <c r="AK514" t="str" cm="1">
        <f t="array" ref="AK514">_xlfn._xlws.FILTER(Table4[Column1],ISNUMBER(SEARCH(Table4[Column1],MIS[[#This Row],[OrderUniqueIdentifier]])),"")</f>
        <v>XYT</v>
      </c>
    </row>
    <row r="515" spans="1:37" x14ac:dyDescent="0.25">
      <c r="A515" t="s">
        <v>71</v>
      </c>
      <c r="B515" t="s">
        <v>888</v>
      </c>
      <c r="C515" t="s">
        <v>891</v>
      </c>
      <c r="D515" t="s">
        <v>72</v>
      </c>
      <c r="E515" t="s">
        <v>729</v>
      </c>
      <c r="F515" t="s">
        <v>98</v>
      </c>
      <c r="G515" t="s">
        <v>74</v>
      </c>
      <c r="H515" t="s">
        <v>75</v>
      </c>
      <c r="I515" t="s">
        <v>76</v>
      </c>
      <c r="J515" t="s">
        <v>77</v>
      </c>
      <c r="K515">
        <v>20</v>
      </c>
      <c r="L515" t="s">
        <v>77</v>
      </c>
      <c r="M515" t="s">
        <v>78</v>
      </c>
      <c r="N515" t="s">
        <v>130</v>
      </c>
      <c r="O515" t="s">
        <v>892</v>
      </c>
      <c r="P515" t="s">
        <v>892</v>
      </c>
      <c r="Q515" t="s">
        <v>733</v>
      </c>
      <c r="R515" t="s">
        <v>79</v>
      </c>
      <c r="S515" t="s">
        <v>734</v>
      </c>
      <c r="T515" t="s">
        <v>735</v>
      </c>
      <c r="U515" t="s">
        <v>100</v>
      </c>
      <c r="V515" t="s">
        <v>80</v>
      </c>
      <c r="W515">
        <v>86000</v>
      </c>
      <c r="X515" t="s">
        <v>81</v>
      </c>
      <c r="Y515">
        <v>20</v>
      </c>
      <c r="Z515" t="s">
        <v>893</v>
      </c>
      <c r="AA515" t="s">
        <v>893</v>
      </c>
      <c r="AB515" t="s">
        <v>83</v>
      </c>
      <c r="AC515" t="s">
        <v>84</v>
      </c>
      <c r="AD515">
        <f>_xlfn.XLOOKUP(MIS[[#This Row],[TRADING SYMBOL]],[1]Sheet1!$D:$D,[1]Sheet1!$C:$C)</f>
        <v>5.9</v>
      </c>
      <c r="AE515">
        <f>MIS[[#This Row],[OrderAverageTradedPrice]]*MIS[[#This Row],[OrderQuantity]]</f>
        <v>139</v>
      </c>
      <c r="AF515">
        <f>MIS[[#This Row],[LTP]]*MIS[[#This Row],[OrderQuantity]]</f>
        <v>118</v>
      </c>
      <c r="AG515">
        <f>IF(MIS[[#This Row],[OrderSide]]="SELL",MIS[[#This Row],[VALUE]]-MIS[[#This Row],[LIVE_VALUE]],MIS[[#This Row],[LIVE_VALUE]]-MIS[[#This Row],[VALUE]])</f>
        <v>-21</v>
      </c>
      <c r="AH515" t="str" cm="1">
        <f t="array" ref="AH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5" t="str">
        <f>MIS[[#This Row],[TRADING SYMBOL]]</f>
        <v>SENSEX2552086000CE</v>
      </c>
      <c r="AJ515" t="str">
        <f>IF(RIGHT(MIS[[#This Row],[Main/Hedge]],4)="MAIN","MAIN","HEDGE")</f>
        <v>HEDGE</v>
      </c>
      <c r="AK515" t="str" cm="1">
        <f t="array" ref="AK515">_xlfn._xlws.FILTER(Table4[Column1],ISNUMBER(SEARCH(Table4[Column1],MIS[[#This Row],[OrderUniqueIdentifier]])),"")</f>
        <v>XYT</v>
      </c>
    </row>
    <row r="516" spans="1:37" x14ac:dyDescent="0.25">
      <c r="A516" t="s">
        <v>1414</v>
      </c>
      <c r="B516" t="s">
        <v>1415</v>
      </c>
      <c r="C516" t="s">
        <v>1419</v>
      </c>
      <c r="D516" t="s">
        <v>72</v>
      </c>
      <c r="E516" t="s">
        <v>346</v>
      </c>
      <c r="F516" t="s">
        <v>98</v>
      </c>
      <c r="G516" t="s">
        <v>74</v>
      </c>
      <c r="H516" t="s">
        <v>75</v>
      </c>
      <c r="I516" t="s">
        <v>76</v>
      </c>
      <c r="J516" t="s">
        <v>77</v>
      </c>
      <c r="K516">
        <v>140</v>
      </c>
      <c r="L516" t="s">
        <v>77</v>
      </c>
      <c r="M516" t="s">
        <v>78</v>
      </c>
      <c r="N516" t="s">
        <v>1420</v>
      </c>
      <c r="O516" t="s">
        <v>895</v>
      </c>
      <c r="P516" t="s">
        <v>892</v>
      </c>
      <c r="Q516" t="s">
        <v>348</v>
      </c>
      <c r="R516" t="s">
        <v>79</v>
      </c>
      <c r="S516" t="s">
        <v>341</v>
      </c>
      <c r="T516" t="s">
        <v>349</v>
      </c>
      <c r="U516" t="s">
        <v>100</v>
      </c>
      <c r="V516" t="s">
        <v>80</v>
      </c>
      <c r="W516">
        <v>79500</v>
      </c>
      <c r="X516" t="s">
        <v>85</v>
      </c>
      <c r="Y516">
        <v>140</v>
      </c>
      <c r="Z516" t="s">
        <v>896</v>
      </c>
      <c r="AA516" t="s">
        <v>893</v>
      </c>
      <c r="AB516" t="s">
        <v>87</v>
      </c>
      <c r="AC516" t="s">
        <v>84</v>
      </c>
      <c r="AD516">
        <f>_xlfn.XLOOKUP(MIS[[#This Row],[TRADING SYMBOL]],[1]Sheet1!$D:$D,[1]Sheet1!$C:$C)</f>
        <v>23.15</v>
      </c>
      <c r="AE516">
        <f>MIS[[#This Row],[OrderAverageTradedPrice]]*MIS[[#This Row],[OrderQuantity]]</f>
        <v>5488</v>
      </c>
      <c r="AF516">
        <f>MIS[[#This Row],[LTP]]*MIS[[#This Row],[OrderQuantity]]</f>
        <v>3241</v>
      </c>
      <c r="AG516">
        <f>IF(MIS[[#This Row],[OrderSide]]="SELL",MIS[[#This Row],[VALUE]]-MIS[[#This Row],[LIVE_VALUE]],MIS[[#This Row],[LIVE_VALUE]]-MIS[[#This Row],[VALUE]])</f>
        <v>-2247</v>
      </c>
      <c r="AH516" t="str" cm="1">
        <f t="array" ref="AH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6" t="str">
        <f>MIS[[#This Row],[TRADING SYMBOL]]</f>
        <v>SENSEX2552079500PE</v>
      </c>
      <c r="AJ516" t="str">
        <f>IF(RIGHT(MIS[[#This Row],[Main/Hedge]],4)="MAIN","MAIN","HEDGE")</f>
        <v>HEDGE</v>
      </c>
      <c r="AK516" t="str" cm="1">
        <f t="array" ref="AK516">_xlfn._xlws.FILTER(Table4[Column1],ISNUMBER(SEARCH(Table4[Column1],MIS[[#This Row],[OrderUniqueIdentifier]])),"")</f>
        <v>XYT</v>
      </c>
    </row>
    <row r="517" spans="1:37" x14ac:dyDescent="0.25">
      <c r="A517" t="s">
        <v>71</v>
      </c>
      <c r="B517" t="s">
        <v>888</v>
      </c>
      <c r="C517" t="s">
        <v>894</v>
      </c>
      <c r="D517" t="s">
        <v>72</v>
      </c>
      <c r="E517" t="s">
        <v>123</v>
      </c>
      <c r="F517" t="s">
        <v>98</v>
      </c>
      <c r="G517" t="s">
        <v>74</v>
      </c>
      <c r="H517" t="s">
        <v>75</v>
      </c>
      <c r="I517" t="s">
        <v>76</v>
      </c>
      <c r="J517" t="s">
        <v>77</v>
      </c>
      <c r="K517">
        <v>20</v>
      </c>
      <c r="L517" t="s">
        <v>77</v>
      </c>
      <c r="M517" t="s">
        <v>78</v>
      </c>
      <c r="N517" t="s">
        <v>719</v>
      </c>
      <c r="O517" t="s">
        <v>892</v>
      </c>
      <c r="P517" t="s">
        <v>895</v>
      </c>
      <c r="Q517" t="s">
        <v>124</v>
      </c>
      <c r="R517" t="s">
        <v>79</v>
      </c>
      <c r="S517" t="s">
        <v>734</v>
      </c>
      <c r="T517" t="s">
        <v>125</v>
      </c>
      <c r="U517" t="s">
        <v>100</v>
      </c>
      <c r="V517" t="s">
        <v>80</v>
      </c>
      <c r="W517">
        <v>78500</v>
      </c>
      <c r="X517" t="s">
        <v>85</v>
      </c>
      <c r="Y517">
        <v>20</v>
      </c>
      <c r="Z517" t="s">
        <v>893</v>
      </c>
      <c r="AA517" t="s">
        <v>896</v>
      </c>
      <c r="AB517" t="s">
        <v>87</v>
      </c>
      <c r="AC517" t="s">
        <v>84</v>
      </c>
      <c r="AD517">
        <f>_xlfn.XLOOKUP(MIS[[#This Row],[TRADING SYMBOL]],[1]Sheet1!$D:$D,[1]Sheet1!$C:$C)</f>
        <v>11.6</v>
      </c>
      <c r="AE517">
        <f>MIS[[#This Row],[OrderAverageTradedPrice]]*MIS[[#This Row],[OrderQuantity]]</f>
        <v>389</v>
      </c>
      <c r="AF517">
        <f>MIS[[#This Row],[LTP]]*MIS[[#This Row],[OrderQuantity]]</f>
        <v>232</v>
      </c>
      <c r="AG517">
        <f>IF(MIS[[#This Row],[OrderSide]]="SELL",MIS[[#This Row],[VALUE]]-MIS[[#This Row],[LIVE_VALUE]],MIS[[#This Row],[LIVE_VALUE]]-MIS[[#This Row],[VALUE]])</f>
        <v>-157</v>
      </c>
      <c r="AH517" t="str" cm="1">
        <f t="array" ref="AH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7" t="str">
        <f>MIS[[#This Row],[TRADING SYMBOL]]</f>
        <v>SENSEX2552078500PE</v>
      </c>
      <c r="AJ517" t="str">
        <f>IF(RIGHT(MIS[[#This Row],[Main/Hedge]],4)="MAIN","MAIN","HEDGE")</f>
        <v>HEDGE</v>
      </c>
      <c r="AK517" t="str" cm="1">
        <f t="array" ref="AK517">_xlfn._xlws.FILTER(Table4[Column1],ISNUMBER(SEARCH(Table4[Column1],MIS[[#This Row],[OrderUniqueIdentifier]])),"")</f>
        <v>XYT</v>
      </c>
    </row>
    <row r="518" spans="1:37" x14ac:dyDescent="0.25">
      <c r="A518" t="s">
        <v>1333</v>
      </c>
      <c r="B518" t="s">
        <v>1334</v>
      </c>
      <c r="C518" t="s">
        <v>1340</v>
      </c>
      <c r="D518" t="s">
        <v>72</v>
      </c>
      <c r="E518" t="s">
        <v>1341</v>
      </c>
      <c r="F518" t="s">
        <v>73</v>
      </c>
      <c r="G518" t="s">
        <v>74</v>
      </c>
      <c r="H518" t="s">
        <v>75</v>
      </c>
      <c r="I518" t="s">
        <v>76</v>
      </c>
      <c r="J518" t="s">
        <v>77</v>
      </c>
      <c r="K518">
        <v>450</v>
      </c>
      <c r="L518" t="s">
        <v>77</v>
      </c>
      <c r="M518" t="s">
        <v>78</v>
      </c>
      <c r="N518" t="s">
        <v>1342</v>
      </c>
      <c r="O518" t="s">
        <v>895</v>
      </c>
      <c r="P518" t="s">
        <v>895</v>
      </c>
      <c r="Q518" t="s">
        <v>1343</v>
      </c>
      <c r="R518" t="s">
        <v>79</v>
      </c>
      <c r="S518" t="s">
        <v>294</v>
      </c>
      <c r="T518" t="s">
        <v>1344</v>
      </c>
      <c r="U518" t="s">
        <v>43</v>
      </c>
      <c r="V518" t="s">
        <v>80</v>
      </c>
      <c r="W518">
        <v>24500</v>
      </c>
      <c r="X518" t="s">
        <v>85</v>
      </c>
      <c r="Y518">
        <v>450</v>
      </c>
      <c r="Z518" t="s">
        <v>896</v>
      </c>
      <c r="AA518" t="s">
        <v>896</v>
      </c>
      <c r="AB518" t="s">
        <v>87</v>
      </c>
      <c r="AC518" t="s">
        <v>84</v>
      </c>
      <c r="AD518">
        <f>_xlfn.XLOOKUP(MIS[[#This Row],[TRADING SYMBOL]],[1]Sheet1!$D:$D,[1]Sheet1!$C:$C)</f>
        <v>37.950000000000003</v>
      </c>
      <c r="AE518">
        <f>MIS[[#This Row],[OrderAverageTradedPrice]]*MIS[[#This Row],[OrderQuantity]]</f>
        <v>22972.5</v>
      </c>
      <c r="AF518">
        <f>MIS[[#This Row],[LTP]]*MIS[[#This Row],[OrderQuantity]]</f>
        <v>17077.5</v>
      </c>
      <c r="AG518">
        <f>IF(MIS[[#This Row],[OrderSide]]="SELL",MIS[[#This Row],[VALUE]]-MIS[[#This Row],[LIVE_VALUE]],MIS[[#This Row],[LIVE_VALUE]]-MIS[[#This Row],[VALUE]])</f>
        <v>-5895</v>
      </c>
      <c r="AH518" t="str" cm="1">
        <f t="array" ref="AH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" t="str">
        <f>MIS[[#This Row],[TRADING SYMBOL]]</f>
        <v>NIFTY2552224500PE</v>
      </c>
      <c r="AJ518" t="str">
        <f>IF(RIGHT(MIS[[#This Row],[Main/Hedge]],4)="MAIN","MAIN","HEDGE")</f>
        <v>HEDGE</v>
      </c>
      <c r="AK518" t="str" cm="1">
        <f t="array" ref="AK518">_xlfn._xlws.FILTER(Table4[Column1],ISNUMBER(SEARCH(Table4[Column1],MIS[[#This Row],[OrderUniqueIdentifier]])),"")</f>
        <v>VWAP</v>
      </c>
    </row>
    <row r="519" spans="1:37" x14ac:dyDescent="0.25">
      <c r="A519" t="s">
        <v>1374</v>
      </c>
      <c r="B519" t="s">
        <v>1375</v>
      </c>
      <c r="C519" t="s">
        <v>1380</v>
      </c>
      <c r="D519" t="s">
        <v>72</v>
      </c>
      <c r="E519" t="s">
        <v>152</v>
      </c>
      <c r="F519" t="s">
        <v>98</v>
      </c>
      <c r="G519" t="s">
        <v>74</v>
      </c>
      <c r="H519" t="s">
        <v>75</v>
      </c>
      <c r="I519" t="s">
        <v>76</v>
      </c>
      <c r="J519" t="s">
        <v>77</v>
      </c>
      <c r="K519">
        <v>80</v>
      </c>
      <c r="L519" t="s">
        <v>77</v>
      </c>
      <c r="M519" t="s">
        <v>78</v>
      </c>
      <c r="N519" t="s">
        <v>1066</v>
      </c>
      <c r="O519" t="s">
        <v>895</v>
      </c>
      <c r="P519" t="s">
        <v>895</v>
      </c>
      <c r="Q519" t="s">
        <v>154</v>
      </c>
      <c r="R519" t="s">
        <v>79</v>
      </c>
      <c r="S519" t="s">
        <v>341</v>
      </c>
      <c r="T519" t="s">
        <v>156</v>
      </c>
      <c r="U519" t="s">
        <v>100</v>
      </c>
      <c r="V519" t="s">
        <v>80</v>
      </c>
      <c r="W519">
        <v>85000</v>
      </c>
      <c r="X519" t="s">
        <v>81</v>
      </c>
      <c r="Y519">
        <v>80</v>
      </c>
      <c r="Z519" t="s">
        <v>896</v>
      </c>
      <c r="AA519" t="s">
        <v>896</v>
      </c>
      <c r="AB519" t="s">
        <v>83</v>
      </c>
      <c r="AC519" t="s">
        <v>84</v>
      </c>
      <c r="AD519">
        <f>_xlfn.XLOOKUP(MIS[[#This Row],[TRADING SYMBOL]],[1]Sheet1!$D:$D,[1]Sheet1!$C:$C)</f>
        <v>13.95</v>
      </c>
      <c r="AE519">
        <f>MIS[[#This Row],[OrderAverageTradedPrice]]*MIS[[#This Row],[OrderQuantity]]</f>
        <v>1584</v>
      </c>
      <c r="AF519">
        <f>MIS[[#This Row],[LTP]]*MIS[[#This Row],[OrderQuantity]]</f>
        <v>1116</v>
      </c>
      <c r="AG519">
        <f>IF(MIS[[#This Row],[OrderSide]]="SELL",MIS[[#This Row],[VALUE]]-MIS[[#This Row],[LIVE_VALUE]],MIS[[#This Row],[LIVE_VALUE]]-MIS[[#This Row],[VALUE]])</f>
        <v>-468</v>
      </c>
      <c r="AH519" t="str" cm="1">
        <f t="array" ref="AH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" t="str">
        <f>MIS[[#This Row],[TRADING SYMBOL]]</f>
        <v>SENSEX2552085000CE</v>
      </c>
      <c r="AJ519" t="str">
        <f>IF(RIGHT(MIS[[#This Row],[Main/Hedge]],4)="MAIN","MAIN","HEDGE")</f>
        <v>HEDGE</v>
      </c>
      <c r="AK519" t="str" cm="1">
        <f t="array" ref="AK519">_xlfn._xlws.FILTER(Table4[Column1],ISNUMBER(SEARCH(Table4[Column1],MIS[[#This Row],[OrderUniqueIdentifier]])),"")</f>
        <v>XYT</v>
      </c>
    </row>
    <row r="520" spans="1:37" x14ac:dyDescent="0.25">
      <c r="A520" t="s">
        <v>1374</v>
      </c>
      <c r="B520" t="s">
        <v>1395</v>
      </c>
      <c r="C520" t="s">
        <v>1406</v>
      </c>
      <c r="D520" t="s">
        <v>72</v>
      </c>
      <c r="E520" t="s">
        <v>152</v>
      </c>
      <c r="F520" t="s">
        <v>98</v>
      </c>
      <c r="G520" t="s">
        <v>74</v>
      </c>
      <c r="H520" t="s">
        <v>75</v>
      </c>
      <c r="I520" t="s">
        <v>76</v>
      </c>
      <c r="J520" t="s">
        <v>77</v>
      </c>
      <c r="K520">
        <v>340</v>
      </c>
      <c r="L520" t="s">
        <v>77</v>
      </c>
      <c r="M520" t="s">
        <v>78</v>
      </c>
      <c r="N520" t="s">
        <v>1407</v>
      </c>
      <c r="O520" t="s">
        <v>895</v>
      </c>
      <c r="P520" t="s">
        <v>895</v>
      </c>
      <c r="Q520" t="s">
        <v>154</v>
      </c>
      <c r="R520" t="s">
        <v>79</v>
      </c>
      <c r="S520" t="s">
        <v>341</v>
      </c>
      <c r="T520" t="s">
        <v>156</v>
      </c>
      <c r="U520" t="s">
        <v>100</v>
      </c>
      <c r="V520" t="s">
        <v>80</v>
      </c>
      <c r="W520">
        <v>85000</v>
      </c>
      <c r="X520" t="s">
        <v>81</v>
      </c>
      <c r="Y520">
        <v>340</v>
      </c>
      <c r="Z520" t="s">
        <v>896</v>
      </c>
      <c r="AA520" t="s">
        <v>896</v>
      </c>
      <c r="AB520" t="s">
        <v>83</v>
      </c>
      <c r="AC520" t="s">
        <v>84</v>
      </c>
      <c r="AD520">
        <f>_xlfn.XLOOKUP(MIS[[#This Row],[TRADING SYMBOL]],[1]Sheet1!$D:$D,[1]Sheet1!$C:$C)</f>
        <v>13.95</v>
      </c>
      <c r="AE520">
        <f>MIS[[#This Row],[OrderAverageTradedPrice]]*MIS[[#This Row],[OrderQuantity]]</f>
        <v>6737.99999999999</v>
      </c>
      <c r="AF520">
        <f>MIS[[#This Row],[LTP]]*MIS[[#This Row],[OrderQuantity]]</f>
        <v>4743</v>
      </c>
      <c r="AG520">
        <f>IF(MIS[[#This Row],[OrderSide]]="SELL",MIS[[#This Row],[VALUE]]-MIS[[#This Row],[LIVE_VALUE]],MIS[[#This Row],[LIVE_VALUE]]-MIS[[#This Row],[VALUE]])</f>
        <v>-1994.99999999999</v>
      </c>
      <c r="AH520" t="str" cm="1">
        <f t="array" ref="AH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0" t="str">
        <f>MIS[[#This Row],[TRADING SYMBOL]]</f>
        <v>SENSEX2552085000CE</v>
      </c>
      <c r="AJ520" t="str">
        <f>IF(RIGHT(MIS[[#This Row],[Main/Hedge]],4)="MAIN","MAIN","HEDGE")</f>
        <v>HEDGE</v>
      </c>
      <c r="AK520" t="str" cm="1">
        <f t="array" ref="AK520">_xlfn._xlws.FILTER(Table4[Column1],ISNUMBER(SEARCH(Table4[Column1],MIS[[#This Row],[OrderUniqueIdentifier]])),"")</f>
        <v>XYT</v>
      </c>
    </row>
    <row r="521" spans="1:37" x14ac:dyDescent="0.25">
      <c r="A521" t="s">
        <v>1374</v>
      </c>
      <c r="B521" t="s">
        <v>1375</v>
      </c>
      <c r="C521" t="s">
        <v>1381</v>
      </c>
      <c r="D521" t="s">
        <v>72</v>
      </c>
      <c r="E521" t="s">
        <v>346</v>
      </c>
      <c r="F521" t="s">
        <v>98</v>
      </c>
      <c r="G521" t="s">
        <v>74</v>
      </c>
      <c r="H521" t="s">
        <v>75</v>
      </c>
      <c r="I521" t="s">
        <v>76</v>
      </c>
      <c r="J521" t="s">
        <v>77</v>
      </c>
      <c r="K521">
        <v>80</v>
      </c>
      <c r="L521" t="s">
        <v>77</v>
      </c>
      <c r="M521" t="s">
        <v>78</v>
      </c>
      <c r="N521" t="s">
        <v>191</v>
      </c>
      <c r="O521" t="s">
        <v>895</v>
      </c>
      <c r="P521" t="s">
        <v>1382</v>
      </c>
      <c r="Q521" t="s">
        <v>348</v>
      </c>
      <c r="R521" t="s">
        <v>79</v>
      </c>
      <c r="S521" t="s">
        <v>341</v>
      </c>
      <c r="T521" t="s">
        <v>349</v>
      </c>
      <c r="U521" t="s">
        <v>100</v>
      </c>
      <c r="V521" t="s">
        <v>80</v>
      </c>
      <c r="W521">
        <v>79500</v>
      </c>
      <c r="X521" t="s">
        <v>85</v>
      </c>
      <c r="Y521">
        <v>80</v>
      </c>
      <c r="Z521" t="s">
        <v>896</v>
      </c>
      <c r="AA521" t="s">
        <v>1383</v>
      </c>
      <c r="AB521" t="s">
        <v>87</v>
      </c>
      <c r="AC521" t="s">
        <v>84</v>
      </c>
      <c r="AD521">
        <f>_xlfn.XLOOKUP(MIS[[#This Row],[TRADING SYMBOL]],[1]Sheet1!$D:$D,[1]Sheet1!$C:$C)</f>
        <v>23.15</v>
      </c>
      <c r="AE521">
        <f>MIS[[#This Row],[OrderAverageTradedPrice]]*MIS[[#This Row],[OrderQuantity]]</f>
        <v>3132</v>
      </c>
      <c r="AF521">
        <f>MIS[[#This Row],[LTP]]*MIS[[#This Row],[OrderQuantity]]</f>
        <v>1852</v>
      </c>
      <c r="AG521">
        <f>IF(MIS[[#This Row],[OrderSide]]="SELL",MIS[[#This Row],[VALUE]]-MIS[[#This Row],[LIVE_VALUE]],MIS[[#This Row],[LIVE_VALUE]]-MIS[[#This Row],[VALUE]])</f>
        <v>-1280</v>
      </c>
      <c r="AH521" t="str" cm="1">
        <f t="array" ref="AH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1" t="str">
        <f>MIS[[#This Row],[TRADING SYMBOL]]</f>
        <v>SENSEX2552079500PE</v>
      </c>
      <c r="AJ521" t="str">
        <f>IF(RIGHT(MIS[[#This Row],[Main/Hedge]],4)="MAIN","MAIN","HEDGE")</f>
        <v>HEDGE</v>
      </c>
      <c r="AK521" t="str" cm="1">
        <f t="array" ref="AK521">_xlfn._xlws.FILTER(Table4[Column1],ISNUMBER(SEARCH(Table4[Column1],MIS[[#This Row],[OrderUniqueIdentifier]])),"")</f>
        <v>XYT</v>
      </c>
    </row>
    <row r="522" spans="1:37" x14ac:dyDescent="0.25">
      <c r="A522" t="s">
        <v>1374</v>
      </c>
      <c r="B522" t="s">
        <v>1395</v>
      </c>
      <c r="C522" t="s">
        <v>1408</v>
      </c>
      <c r="D522" t="s">
        <v>72</v>
      </c>
      <c r="E522" t="s">
        <v>346</v>
      </c>
      <c r="F522" t="s">
        <v>98</v>
      </c>
      <c r="G522" t="s">
        <v>74</v>
      </c>
      <c r="H522" t="s">
        <v>75</v>
      </c>
      <c r="I522" t="s">
        <v>76</v>
      </c>
      <c r="J522" t="s">
        <v>77</v>
      </c>
      <c r="K522">
        <v>340</v>
      </c>
      <c r="L522" t="s">
        <v>77</v>
      </c>
      <c r="M522" t="s">
        <v>78</v>
      </c>
      <c r="N522" t="s">
        <v>1409</v>
      </c>
      <c r="O522" t="s">
        <v>895</v>
      </c>
      <c r="P522" t="s">
        <v>1382</v>
      </c>
      <c r="Q522" t="s">
        <v>348</v>
      </c>
      <c r="R522" t="s">
        <v>79</v>
      </c>
      <c r="S522" t="s">
        <v>341</v>
      </c>
      <c r="T522" t="s">
        <v>349</v>
      </c>
      <c r="U522" t="s">
        <v>100</v>
      </c>
      <c r="V522" t="s">
        <v>80</v>
      </c>
      <c r="W522">
        <v>79500</v>
      </c>
      <c r="X522" t="s">
        <v>85</v>
      </c>
      <c r="Y522">
        <v>340</v>
      </c>
      <c r="Z522" t="s">
        <v>896</v>
      </c>
      <c r="AA522" t="s">
        <v>1383</v>
      </c>
      <c r="AB522" t="s">
        <v>87</v>
      </c>
      <c r="AC522" t="s">
        <v>84</v>
      </c>
      <c r="AD522">
        <f>_xlfn.XLOOKUP(MIS[[#This Row],[TRADING SYMBOL]],[1]Sheet1!$D:$D,[1]Sheet1!$C:$C)</f>
        <v>23.15</v>
      </c>
      <c r="AE522">
        <f>MIS[[#This Row],[OrderAverageTradedPrice]]*MIS[[#This Row],[OrderQuantity]]</f>
        <v>13388.999999999973</v>
      </c>
      <c r="AF522">
        <f>MIS[[#This Row],[LTP]]*MIS[[#This Row],[OrderQuantity]]</f>
        <v>7870.9999999999991</v>
      </c>
      <c r="AG522">
        <f>IF(MIS[[#This Row],[OrderSide]]="SELL",MIS[[#This Row],[VALUE]]-MIS[[#This Row],[LIVE_VALUE]],MIS[[#This Row],[LIVE_VALUE]]-MIS[[#This Row],[VALUE]])</f>
        <v>-5517.9999999999736</v>
      </c>
      <c r="AH522" t="str" cm="1">
        <f t="array" ref="AH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2" t="str">
        <f>MIS[[#This Row],[TRADING SYMBOL]]</f>
        <v>SENSEX2552079500PE</v>
      </c>
      <c r="AJ522" t="str">
        <f>IF(RIGHT(MIS[[#This Row],[Main/Hedge]],4)="MAIN","MAIN","HEDGE")</f>
        <v>HEDGE</v>
      </c>
      <c r="AK522" t="str" cm="1">
        <f t="array" ref="AK522">_xlfn._xlws.FILTER(Table4[Column1],ISNUMBER(SEARCH(Table4[Column1],MIS[[#This Row],[OrderUniqueIdentifier]])),"")</f>
        <v>XYT</v>
      </c>
    </row>
    <row r="523" spans="1:37" x14ac:dyDescent="0.25">
      <c r="A523" t="s">
        <v>1414</v>
      </c>
      <c r="B523" t="s">
        <v>1431</v>
      </c>
      <c r="C523" t="s">
        <v>1436</v>
      </c>
      <c r="D523" t="s">
        <v>72</v>
      </c>
      <c r="E523" t="s">
        <v>729</v>
      </c>
      <c r="F523" t="s">
        <v>98</v>
      </c>
      <c r="G523" t="s">
        <v>74</v>
      </c>
      <c r="H523" t="s">
        <v>75</v>
      </c>
      <c r="I523" t="s">
        <v>76</v>
      </c>
      <c r="J523" t="s">
        <v>77</v>
      </c>
      <c r="K523">
        <v>20</v>
      </c>
      <c r="L523" t="s">
        <v>77</v>
      </c>
      <c r="M523" t="s">
        <v>78</v>
      </c>
      <c r="N523" t="s">
        <v>1437</v>
      </c>
      <c r="O523" t="s">
        <v>1382</v>
      </c>
      <c r="P523" t="s">
        <v>1382</v>
      </c>
      <c r="Q523" t="s">
        <v>733</v>
      </c>
      <c r="R523" t="s">
        <v>79</v>
      </c>
      <c r="S523" t="s">
        <v>734</v>
      </c>
      <c r="T523" t="s">
        <v>735</v>
      </c>
      <c r="U523" t="s">
        <v>100</v>
      </c>
      <c r="V523" t="s">
        <v>80</v>
      </c>
      <c r="W523">
        <v>86000</v>
      </c>
      <c r="X523" t="s">
        <v>81</v>
      </c>
      <c r="Y523">
        <v>20</v>
      </c>
      <c r="Z523" t="s">
        <v>1383</v>
      </c>
      <c r="AA523" t="s">
        <v>1383</v>
      </c>
      <c r="AB523" t="s">
        <v>83</v>
      </c>
      <c r="AC523" t="s">
        <v>84</v>
      </c>
      <c r="AD523">
        <f>_xlfn.XLOOKUP(MIS[[#This Row],[TRADING SYMBOL]],[1]Sheet1!$D:$D,[1]Sheet1!$C:$C)</f>
        <v>5.9</v>
      </c>
      <c r="AE523">
        <f>MIS[[#This Row],[OrderAverageTradedPrice]]*MIS[[#This Row],[OrderQuantity]]</f>
        <v>138</v>
      </c>
      <c r="AF523">
        <f>MIS[[#This Row],[LTP]]*MIS[[#This Row],[OrderQuantity]]</f>
        <v>118</v>
      </c>
      <c r="AG523">
        <f>IF(MIS[[#This Row],[OrderSide]]="SELL",MIS[[#This Row],[VALUE]]-MIS[[#This Row],[LIVE_VALUE]],MIS[[#This Row],[LIVE_VALUE]]-MIS[[#This Row],[VALUE]])</f>
        <v>-20</v>
      </c>
      <c r="AH523" t="str" cm="1">
        <f t="array" ref="AH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3" t="str">
        <f>MIS[[#This Row],[TRADING SYMBOL]]</f>
        <v>SENSEX2552086000CE</v>
      </c>
      <c r="AJ523" t="str">
        <f>IF(RIGHT(MIS[[#This Row],[Main/Hedge]],4)="MAIN","MAIN","HEDGE")</f>
        <v>HEDGE</v>
      </c>
      <c r="AK523" t="str" cm="1">
        <f t="array" ref="AK523">_xlfn._xlws.FILTER(Table4[Column1],ISNUMBER(SEARCH(Table4[Column1],MIS[[#This Row],[OrderUniqueIdentifier]])),"")</f>
        <v>XYT</v>
      </c>
    </row>
    <row r="524" spans="1:37" x14ac:dyDescent="0.25">
      <c r="A524" t="s">
        <v>1414</v>
      </c>
      <c r="B524" t="s">
        <v>1431</v>
      </c>
      <c r="C524" t="s">
        <v>1438</v>
      </c>
      <c r="D524" t="s">
        <v>72</v>
      </c>
      <c r="E524" t="s">
        <v>123</v>
      </c>
      <c r="F524" t="s">
        <v>98</v>
      </c>
      <c r="G524" t="s">
        <v>74</v>
      </c>
      <c r="H524" t="s">
        <v>75</v>
      </c>
      <c r="I524" t="s">
        <v>76</v>
      </c>
      <c r="J524" t="s">
        <v>77</v>
      </c>
      <c r="K524">
        <v>20</v>
      </c>
      <c r="L524" t="s">
        <v>77</v>
      </c>
      <c r="M524" t="s">
        <v>78</v>
      </c>
      <c r="N524" t="s">
        <v>535</v>
      </c>
      <c r="O524" t="s">
        <v>1439</v>
      </c>
      <c r="P524" t="s">
        <v>1382</v>
      </c>
      <c r="Q524" t="s">
        <v>124</v>
      </c>
      <c r="R524" t="s">
        <v>79</v>
      </c>
      <c r="S524" t="s">
        <v>734</v>
      </c>
      <c r="T524" t="s">
        <v>125</v>
      </c>
      <c r="U524" t="s">
        <v>100</v>
      </c>
      <c r="V524" t="s">
        <v>80</v>
      </c>
      <c r="W524">
        <v>78500</v>
      </c>
      <c r="X524" t="s">
        <v>85</v>
      </c>
      <c r="Y524">
        <v>20</v>
      </c>
      <c r="Z524" t="s">
        <v>1440</v>
      </c>
      <c r="AA524" t="s">
        <v>1383</v>
      </c>
      <c r="AB524" t="s">
        <v>87</v>
      </c>
      <c r="AC524" t="s">
        <v>84</v>
      </c>
      <c r="AD524">
        <f>_xlfn.XLOOKUP(MIS[[#This Row],[TRADING SYMBOL]],[1]Sheet1!$D:$D,[1]Sheet1!$C:$C)</f>
        <v>11.6</v>
      </c>
      <c r="AE524">
        <f>MIS[[#This Row],[OrderAverageTradedPrice]]*MIS[[#This Row],[OrderQuantity]]</f>
        <v>390</v>
      </c>
      <c r="AF524">
        <f>MIS[[#This Row],[LTP]]*MIS[[#This Row],[OrderQuantity]]</f>
        <v>232</v>
      </c>
      <c r="AG524">
        <f>IF(MIS[[#This Row],[OrderSide]]="SELL",MIS[[#This Row],[VALUE]]-MIS[[#This Row],[LIVE_VALUE]],MIS[[#This Row],[LIVE_VALUE]]-MIS[[#This Row],[VALUE]])</f>
        <v>-158</v>
      </c>
      <c r="AH524" t="str" cm="1">
        <f t="array" ref="AH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4" t="str">
        <f>MIS[[#This Row],[TRADING SYMBOL]]</f>
        <v>SENSEX2552078500PE</v>
      </c>
      <c r="AJ524" t="str">
        <f>IF(RIGHT(MIS[[#This Row],[Main/Hedge]],4)="MAIN","MAIN","HEDGE")</f>
        <v>HEDGE</v>
      </c>
      <c r="AK524" t="str" cm="1">
        <f t="array" ref="AK524">_xlfn._xlws.FILTER(Table4[Column1],ISNUMBER(SEARCH(Table4[Column1],MIS[[#This Row],[OrderUniqueIdentifier]])),"")</f>
        <v>XYT</v>
      </c>
    </row>
    <row r="525" spans="1:37" x14ac:dyDescent="0.25">
      <c r="A525" t="s">
        <v>292</v>
      </c>
      <c r="B525" t="s">
        <v>293</v>
      </c>
      <c r="C525" t="s">
        <v>307</v>
      </c>
      <c r="D525" t="s">
        <v>72</v>
      </c>
      <c r="E525" t="s">
        <v>152</v>
      </c>
      <c r="F525" t="s">
        <v>98</v>
      </c>
      <c r="G525" t="s">
        <v>74</v>
      </c>
      <c r="H525" t="s">
        <v>93</v>
      </c>
      <c r="I525" t="s">
        <v>76</v>
      </c>
      <c r="J525" t="s">
        <v>1159</v>
      </c>
      <c r="K525">
        <v>80</v>
      </c>
      <c r="L525" t="s">
        <v>77</v>
      </c>
      <c r="M525" t="s">
        <v>78</v>
      </c>
      <c r="N525" t="s">
        <v>1159</v>
      </c>
      <c r="O525" t="s">
        <v>1382</v>
      </c>
      <c r="P525" t="s">
        <v>1439</v>
      </c>
      <c r="Q525" t="s">
        <v>154</v>
      </c>
      <c r="R525" t="s">
        <v>79</v>
      </c>
      <c r="S525" t="s">
        <v>341</v>
      </c>
      <c r="T525" t="s">
        <v>156</v>
      </c>
      <c r="U525" t="s">
        <v>100</v>
      </c>
      <c r="V525" t="s">
        <v>80</v>
      </c>
      <c r="W525">
        <v>85000</v>
      </c>
      <c r="X525" t="s">
        <v>81</v>
      </c>
      <c r="Y525">
        <v>80</v>
      </c>
      <c r="Z525" t="s">
        <v>1383</v>
      </c>
      <c r="AA525" t="s">
        <v>1440</v>
      </c>
      <c r="AB525" t="s">
        <v>83</v>
      </c>
      <c r="AC525" t="s">
        <v>84</v>
      </c>
      <c r="AD525">
        <f>_xlfn.XLOOKUP(MIS[[#This Row],[TRADING SYMBOL]],[1]Sheet1!$D:$D,[1]Sheet1!$C:$C)</f>
        <v>13.95</v>
      </c>
      <c r="AE525">
        <f>MIS[[#This Row],[OrderAverageTradedPrice]]*MIS[[#This Row],[OrderQuantity]]</f>
        <v>1576</v>
      </c>
      <c r="AF525">
        <f>MIS[[#This Row],[LTP]]*MIS[[#This Row],[OrderQuantity]]</f>
        <v>1116</v>
      </c>
      <c r="AG525">
        <f>IF(MIS[[#This Row],[OrderSide]]="SELL",MIS[[#This Row],[VALUE]]-MIS[[#This Row],[LIVE_VALUE]],MIS[[#This Row],[LIVE_VALUE]]-MIS[[#This Row],[VALUE]])</f>
        <v>-460</v>
      </c>
      <c r="AH525" t="str" cm="1">
        <f t="array" ref="AH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5" t="str">
        <f>MIS[[#This Row],[TRADING SYMBOL]]</f>
        <v>SENSEX2552085000CE</v>
      </c>
      <c r="AJ525" t="str">
        <f>IF(RIGHT(MIS[[#This Row],[Main/Hedge]],4)="MAIN","MAIN","HEDGE")</f>
        <v>HEDGE</v>
      </c>
      <c r="AK525" t="str" cm="1">
        <f t="array" ref="AK525">_xlfn._xlws.FILTER(Table4[Column1],ISNUMBER(SEARCH(Table4[Column1],MIS[[#This Row],[OrderUniqueIdentifier]])),"")</f>
        <v>XYT</v>
      </c>
    </row>
    <row r="526" spans="1:37" x14ac:dyDescent="0.25">
      <c r="A526" t="s">
        <v>292</v>
      </c>
      <c r="B526" t="s">
        <v>293</v>
      </c>
      <c r="C526" t="s">
        <v>308</v>
      </c>
      <c r="D526" t="s">
        <v>72</v>
      </c>
      <c r="E526" t="s">
        <v>346</v>
      </c>
      <c r="F526" t="s">
        <v>98</v>
      </c>
      <c r="G526" t="s">
        <v>74</v>
      </c>
      <c r="H526" t="s">
        <v>93</v>
      </c>
      <c r="I526" t="s">
        <v>76</v>
      </c>
      <c r="J526" t="s">
        <v>1546</v>
      </c>
      <c r="K526">
        <v>80</v>
      </c>
      <c r="L526" t="s">
        <v>77</v>
      </c>
      <c r="M526" t="s">
        <v>78</v>
      </c>
      <c r="N526" t="s">
        <v>1546</v>
      </c>
      <c r="O526" t="s">
        <v>1382</v>
      </c>
      <c r="P526" t="s">
        <v>1439</v>
      </c>
      <c r="Q526" t="s">
        <v>348</v>
      </c>
      <c r="R526" t="s">
        <v>79</v>
      </c>
      <c r="S526" t="s">
        <v>341</v>
      </c>
      <c r="T526" t="s">
        <v>349</v>
      </c>
      <c r="U526" t="s">
        <v>100</v>
      </c>
      <c r="V526" t="s">
        <v>80</v>
      </c>
      <c r="W526">
        <v>79500</v>
      </c>
      <c r="X526" t="s">
        <v>85</v>
      </c>
      <c r="Y526">
        <v>80</v>
      </c>
      <c r="Z526" t="s">
        <v>1383</v>
      </c>
      <c r="AA526" t="s">
        <v>1440</v>
      </c>
      <c r="AB526" t="s">
        <v>87</v>
      </c>
      <c r="AC526" t="s">
        <v>84</v>
      </c>
      <c r="AD526">
        <f>_xlfn.XLOOKUP(MIS[[#This Row],[TRADING SYMBOL]],[1]Sheet1!$D:$D,[1]Sheet1!$C:$C)</f>
        <v>23.15</v>
      </c>
      <c r="AE526">
        <f>MIS[[#This Row],[OrderAverageTradedPrice]]*MIS[[#This Row],[OrderQuantity]]</f>
        <v>3152</v>
      </c>
      <c r="AF526">
        <f>MIS[[#This Row],[LTP]]*MIS[[#This Row],[OrderQuantity]]</f>
        <v>1852</v>
      </c>
      <c r="AG526">
        <f>IF(MIS[[#This Row],[OrderSide]]="SELL",MIS[[#This Row],[VALUE]]-MIS[[#This Row],[LIVE_VALUE]],MIS[[#This Row],[LIVE_VALUE]]-MIS[[#This Row],[VALUE]])</f>
        <v>-1300</v>
      </c>
      <c r="AH526" t="str" cm="1">
        <f t="array" ref="AH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6" t="str">
        <f>MIS[[#This Row],[TRADING SYMBOL]]</f>
        <v>SENSEX2552079500PE</v>
      </c>
      <c r="AJ526" t="str">
        <f>IF(RIGHT(MIS[[#This Row],[Main/Hedge]],4)="MAIN","MAIN","HEDGE")</f>
        <v>HEDGE</v>
      </c>
      <c r="AK526" t="str" cm="1">
        <f t="array" ref="AK526">_xlfn._xlws.FILTER(Table4[Column1],ISNUMBER(SEARCH(Table4[Column1],MIS[[#This Row],[OrderUniqueIdentifier]])),"")</f>
        <v>XYT</v>
      </c>
    </row>
    <row r="527" spans="1:37" x14ac:dyDescent="0.25">
      <c r="A527" t="s">
        <v>378</v>
      </c>
      <c r="B527" t="s">
        <v>379</v>
      </c>
      <c r="C527" t="s">
        <v>1693</v>
      </c>
      <c r="D527" t="s">
        <v>72</v>
      </c>
      <c r="E527" t="s">
        <v>1336</v>
      </c>
      <c r="F527" t="s">
        <v>73</v>
      </c>
      <c r="G527" t="s">
        <v>74</v>
      </c>
      <c r="H527" t="s">
        <v>93</v>
      </c>
      <c r="I527" t="s">
        <v>76</v>
      </c>
      <c r="J527" t="s">
        <v>386</v>
      </c>
      <c r="K527">
        <v>300</v>
      </c>
      <c r="L527" t="s">
        <v>77</v>
      </c>
      <c r="M527" t="s">
        <v>78</v>
      </c>
      <c r="N527" t="s">
        <v>386</v>
      </c>
      <c r="O527" t="s">
        <v>682</v>
      </c>
      <c r="P527" t="s">
        <v>1694</v>
      </c>
      <c r="Q527" t="s">
        <v>1338</v>
      </c>
      <c r="R527" t="s">
        <v>79</v>
      </c>
      <c r="S527" t="s">
        <v>24</v>
      </c>
      <c r="T527" t="s">
        <v>1339</v>
      </c>
      <c r="U527" t="s">
        <v>43</v>
      </c>
      <c r="V527" t="s">
        <v>80</v>
      </c>
      <c r="W527">
        <v>25500</v>
      </c>
      <c r="X527" t="s">
        <v>81</v>
      </c>
      <c r="Y527">
        <v>300</v>
      </c>
      <c r="Z527" t="s">
        <v>381</v>
      </c>
      <c r="AA527" t="s">
        <v>1695</v>
      </c>
      <c r="AB527" t="s">
        <v>83</v>
      </c>
      <c r="AC527" t="s">
        <v>84</v>
      </c>
      <c r="AD527">
        <f>_xlfn.XLOOKUP(MIS[[#This Row],[TRADING SYMBOL]],[1]Sheet1!$D:$D,[1]Sheet1!$C:$C)</f>
        <v>36.85</v>
      </c>
      <c r="AE527">
        <f>MIS[[#This Row],[OrderAverageTradedPrice]]*MIS[[#This Row],[OrderQuantity]]</f>
        <v>15585</v>
      </c>
      <c r="AF527">
        <f>MIS[[#This Row],[LTP]]*MIS[[#This Row],[OrderQuantity]]</f>
        <v>11055</v>
      </c>
      <c r="AG527">
        <f>IF(MIS[[#This Row],[OrderSide]]="SELL",MIS[[#This Row],[VALUE]]-MIS[[#This Row],[LIVE_VALUE]],MIS[[#This Row],[LIVE_VALUE]]-MIS[[#This Row],[VALUE]])</f>
        <v>-4530</v>
      </c>
      <c r="AH527" t="str" cm="1">
        <f t="array" ref="AH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" t="str">
        <f>MIS[[#This Row],[TRADING SYMBOL]]</f>
        <v>NIFTY2552225500CE</v>
      </c>
      <c r="AJ527" t="str">
        <f>IF(RIGHT(MIS[[#This Row],[Main/Hedge]],4)="MAIN","MAIN","HEDGE")</f>
        <v>HEDGE</v>
      </c>
      <c r="AK527" t="str" cm="1">
        <f t="array" ref="AK527">_xlfn._xlws.FILTER(Table4[Column1],ISNUMBER(SEARCH(Table4[Column1],MIS[[#This Row],[OrderUniqueIdentifier]])),"")</f>
        <v>VWAP</v>
      </c>
    </row>
    <row r="528" spans="1:37" x14ac:dyDescent="0.25">
      <c r="A528" t="s">
        <v>1414</v>
      </c>
      <c r="B528" t="s">
        <v>1415</v>
      </c>
      <c r="C528" t="s">
        <v>1427</v>
      </c>
      <c r="D528" t="s">
        <v>72</v>
      </c>
      <c r="E528" t="s">
        <v>1336</v>
      </c>
      <c r="F528" t="s">
        <v>73</v>
      </c>
      <c r="G528" t="s">
        <v>74</v>
      </c>
      <c r="H528" t="s">
        <v>75</v>
      </c>
      <c r="I528" t="s">
        <v>76</v>
      </c>
      <c r="J528" t="s">
        <v>77</v>
      </c>
      <c r="K528">
        <v>975</v>
      </c>
      <c r="L528" t="s">
        <v>77</v>
      </c>
      <c r="M528" t="s">
        <v>78</v>
      </c>
      <c r="N528" t="s">
        <v>1428</v>
      </c>
      <c r="O528" t="s">
        <v>1378</v>
      </c>
      <c r="P528" t="s">
        <v>1429</v>
      </c>
      <c r="Q528" t="s">
        <v>1338</v>
      </c>
      <c r="R528" t="s">
        <v>1393</v>
      </c>
      <c r="S528" t="s">
        <v>294</v>
      </c>
      <c r="T528" t="s">
        <v>1339</v>
      </c>
      <c r="U528" t="s">
        <v>43</v>
      </c>
      <c r="V528" t="s">
        <v>80</v>
      </c>
      <c r="W528">
        <v>25500</v>
      </c>
      <c r="X528" t="s">
        <v>81</v>
      </c>
      <c r="Y528">
        <v>975</v>
      </c>
      <c r="Z528" t="s">
        <v>1379</v>
      </c>
      <c r="AA528" t="s">
        <v>1430</v>
      </c>
      <c r="AB528" t="s">
        <v>83</v>
      </c>
      <c r="AC528" t="s">
        <v>84</v>
      </c>
      <c r="AD528">
        <f>_xlfn.XLOOKUP(MIS[[#This Row],[TRADING SYMBOL]],[1]Sheet1!$D:$D,[1]Sheet1!$C:$C)</f>
        <v>36.85</v>
      </c>
      <c r="AE528">
        <f>MIS[[#This Row],[OrderAverageTradedPrice]]*MIS[[#This Row],[OrderQuantity]]</f>
        <v>49308.749999999978</v>
      </c>
      <c r="AF528">
        <f>MIS[[#This Row],[LTP]]*MIS[[#This Row],[OrderQuantity]]</f>
        <v>35928.75</v>
      </c>
      <c r="AG528">
        <f>IF(MIS[[#This Row],[OrderSide]]="SELL",MIS[[#This Row],[VALUE]]-MIS[[#This Row],[LIVE_VALUE]],MIS[[#This Row],[LIVE_VALUE]]-MIS[[#This Row],[VALUE]])</f>
        <v>-13379.999999999978</v>
      </c>
      <c r="AH528" t="str" cm="1">
        <f t="array" ref="AH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" t="str">
        <f>MIS[[#This Row],[TRADING SYMBOL]]</f>
        <v>NIFTY2552225500CE</v>
      </c>
      <c r="AJ528" t="str">
        <f>IF(RIGHT(MIS[[#This Row],[Main/Hedge]],4)="MAIN","MAIN","HEDGE")</f>
        <v>HEDGE</v>
      </c>
      <c r="AK528" t="str" cm="1">
        <f t="array" ref="AK528">_xlfn._xlws.FILTER(Table4[Column1],ISNUMBER(SEARCH(Table4[Column1],MIS[[#This Row],[OrderUniqueIdentifier]])),"")</f>
        <v>VWAP</v>
      </c>
    </row>
    <row r="529" spans="1:37" x14ac:dyDescent="0.25">
      <c r="A529" t="s">
        <v>1374</v>
      </c>
      <c r="B529" t="s">
        <v>1375</v>
      </c>
      <c r="C529" t="s">
        <v>1376</v>
      </c>
      <c r="D529" t="s">
        <v>72</v>
      </c>
      <c r="E529" t="s">
        <v>1336</v>
      </c>
      <c r="F529" t="s">
        <v>73</v>
      </c>
      <c r="G529" t="s">
        <v>74</v>
      </c>
      <c r="H529" t="s">
        <v>75</v>
      </c>
      <c r="I529" t="s">
        <v>76</v>
      </c>
      <c r="J529" t="s">
        <v>77</v>
      </c>
      <c r="K529">
        <v>525</v>
      </c>
      <c r="L529" t="s">
        <v>77</v>
      </c>
      <c r="M529" t="s">
        <v>78</v>
      </c>
      <c r="N529" t="s">
        <v>1377</v>
      </c>
      <c r="O529" t="s">
        <v>1378</v>
      </c>
      <c r="P529" t="s">
        <v>1378</v>
      </c>
      <c r="Q529" t="s">
        <v>1338</v>
      </c>
      <c r="R529" t="s">
        <v>79</v>
      </c>
      <c r="S529" t="s">
        <v>294</v>
      </c>
      <c r="T529" t="s">
        <v>1339</v>
      </c>
      <c r="U529" t="s">
        <v>43</v>
      </c>
      <c r="V529" t="s">
        <v>80</v>
      </c>
      <c r="W529">
        <v>25500</v>
      </c>
      <c r="X529" t="s">
        <v>81</v>
      </c>
      <c r="Y529">
        <v>525</v>
      </c>
      <c r="Z529" t="s">
        <v>1379</v>
      </c>
      <c r="AA529" t="s">
        <v>1379</v>
      </c>
      <c r="AB529" t="s">
        <v>83</v>
      </c>
      <c r="AC529" t="s">
        <v>84</v>
      </c>
      <c r="AD529">
        <f>_xlfn.XLOOKUP(MIS[[#This Row],[TRADING SYMBOL]],[1]Sheet1!$D:$D,[1]Sheet1!$C:$C)</f>
        <v>36.85</v>
      </c>
      <c r="AE529">
        <f>MIS[[#This Row],[OrderAverageTradedPrice]]*MIS[[#This Row],[OrderQuantity]]</f>
        <v>26493.749999999993</v>
      </c>
      <c r="AF529">
        <f>MIS[[#This Row],[LTP]]*MIS[[#This Row],[OrderQuantity]]</f>
        <v>19346.25</v>
      </c>
      <c r="AG529">
        <f>IF(MIS[[#This Row],[OrderSide]]="SELL",MIS[[#This Row],[VALUE]]-MIS[[#This Row],[LIVE_VALUE]],MIS[[#This Row],[LIVE_VALUE]]-MIS[[#This Row],[VALUE]])</f>
        <v>-7147.4999999999927</v>
      </c>
      <c r="AH529" t="str" cm="1">
        <f t="array" ref="AH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" t="str">
        <f>MIS[[#This Row],[TRADING SYMBOL]]</f>
        <v>NIFTY2552225500CE</v>
      </c>
      <c r="AJ529" t="str">
        <f>IF(RIGHT(MIS[[#This Row],[Main/Hedge]],4)="MAIN","MAIN","HEDGE")</f>
        <v>HEDGE</v>
      </c>
      <c r="AK529" t="str" cm="1">
        <f t="array" ref="AK529">_xlfn._xlws.FILTER(Table4[Column1],ISNUMBER(SEARCH(Table4[Column1],MIS[[#This Row],[OrderUniqueIdentifier]])),"")</f>
        <v>VWAP</v>
      </c>
    </row>
    <row r="530" spans="1:37" x14ac:dyDescent="0.25">
      <c r="A530" t="s">
        <v>1414</v>
      </c>
      <c r="B530" t="s">
        <v>1415</v>
      </c>
      <c r="C530" t="s">
        <v>1425</v>
      </c>
      <c r="D530" t="s">
        <v>72</v>
      </c>
      <c r="E530" t="s">
        <v>1341</v>
      </c>
      <c r="F530" t="s">
        <v>73</v>
      </c>
      <c r="G530" t="s">
        <v>74</v>
      </c>
      <c r="H530" t="s">
        <v>75</v>
      </c>
      <c r="I530" t="s">
        <v>76</v>
      </c>
      <c r="J530" t="s">
        <v>77</v>
      </c>
      <c r="K530">
        <v>1125</v>
      </c>
      <c r="L530" t="s">
        <v>77</v>
      </c>
      <c r="M530" t="s">
        <v>78</v>
      </c>
      <c r="N530" t="s">
        <v>1426</v>
      </c>
      <c r="O530" t="s">
        <v>1392</v>
      </c>
      <c r="P530" t="s">
        <v>1378</v>
      </c>
      <c r="Q530" t="s">
        <v>1343</v>
      </c>
      <c r="R530" t="s">
        <v>79</v>
      </c>
      <c r="S530" t="s">
        <v>294</v>
      </c>
      <c r="T530" t="s">
        <v>1344</v>
      </c>
      <c r="U530" t="s">
        <v>43</v>
      </c>
      <c r="V530" t="s">
        <v>80</v>
      </c>
      <c r="W530">
        <v>24500</v>
      </c>
      <c r="X530" t="s">
        <v>85</v>
      </c>
      <c r="Y530">
        <v>1125</v>
      </c>
      <c r="Z530" t="s">
        <v>1394</v>
      </c>
      <c r="AA530" t="s">
        <v>1379</v>
      </c>
      <c r="AB530" t="s">
        <v>87</v>
      </c>
      <c r="AC530" t="s">
        <v>84</v>
      </c>
      <c r="AD530">
        <f>_xlfn.XLOOKUP(MIS[[#This Row],[TRADING SYMBOL]],[1]Sheet1!$D:$D,[1]Sheet1!$C:$C)</f>
        <v>37.950000000000003</v>
      </c>
      <c r="AE530">
        <f>MIS[[#This Row],[OrderAverageTradedPrice]]*MIS[[#This Row],[OrderQuantity]]</f>
        <v>56587.5</v>
      </c>
      <c r="AF530">
        <f>MIS[[#This Row],[LTP]]*MIS[[#This Row],[OrderQuantity]]</f>
        <v>42693.75</v>
      </c>
      <c r="AG530">
        <f>IF(MIS[[#This Row],[OrderSide]]="SELL",MIS[[#This Row],[VALUE]]-MIS[[#This Row],[LIVE_VALUE]],MIS[[#This Row],[LIVE_VALUE]]-MIS[[#This Row],[VALUE]])</f>
        <v>-13893.75</v>
      </c>
      <c r="AH530" t="str" cm="1">
        <f t="array" ref="AH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" t="str">
        <f>MIS[[#This Row],[TRADING SYMBOL]]</f>
        <v>NIFTY2552224500PE</v>
      </c>
      <c r="AJ530" t="str">
        <f>IF(RIGHT(MIS[[#This Row],[Main/Hedge]],4)="MAIN","MAIN","HEDGE")</f>
        <v>HEDGE</v>
      </c>
      <c r="AK530" t="str" cm="1">
        <f t="array" ref="AK530">_xlfn._xlws.FILTER(Table4[Column1],ISNUMBER(SEARCH(Table4[Column1],MIS[[#This Row],[OrderUniqueIdentifier]])),"")</f>
        <v>VWAP</v>
      </c>
    </row>
    <row r="531" spans="1:37" x14ac:dyDescent="0.25">
      <c r="A531" t="s">
        <v>1374</v>
      </c>
      <c r="B531" t="s">
        <v>1375</v>
      </c>
      <c r="C531" t="s">
        <v>1390</v>
      </c>
      <c r="D531" t="s">
        <v>72</v>
      </c>
      <c r="E531" t="s">
        <v>1341</v>
      </c>
      <c r="F531" t="s">
        <v>73</v>
      </c>
      <c r="G531" t="s">
        <v>74</v>
      </c>
      <c r="H531" t="s">
        <v>75</v>
      </c>
      <c r="I531" t="s">
        <v>76</v>
      </c>
      <c r="J531" t="s">
        <v>77</v>
      </c>
      <c r="K531">
        <v>75</v>
      </c>
      <c r="L531" t="s">
        <v>77</v>
      </c>
      <c r="M531" t="s">
        <v>78</v>
      </c>
      <c r="N531" t="s">
        <v>1391</v>
      </c>
      <c r="O531" t="s">
        <v>1392</v>
      </c>
      <c r="P531" t="s">
        <v>1392</v>
      </c>
      <c r="Q531" t="s">
        <v>1343</v>
      </c>
      <c r="R531" t="s">
        <v>1393</v>
      </c>
      <c r="S531" t="s">
        <v>294</v>
      </c>
      <c r="T531" t="s">
        <v>1344</v>
      </c>
      <c r="U531" t="s">
        <v>43</v>
      </c>
      <c r="V531" t="s">
        <v>80</v>
      </c>
      <c r="W531">
        <v>24500</v>
      </c>
      <c r="X531" t="s">
        <v>85</v>
      </c>
      <c r="Y531">
        <v>75</v>
      </c>
      <c r="Z531" t="s">
        <v>1394</v>
      </c>
      <c r="AA531" t="s">
        <v>1394</v>
      </c>
      <c r="AB531" t="s">
        <v>87</v>
      </c>
      <c r="AC531" t="s">
        <v>84</v>
      </c>
      <c r="AD531">
        <f>_xlfn.XLOOKUP(MIS[[#This Row],[TRADING SYMBOL]],[1]Sheet1!$D:$D,[1]Sheet1!$C:$C)</f>
        <v>37.950000000000003</v>
      </c>
      <c r="AE531">
        <f>MIS[[#This Row],[OrderAverageTradedPrice]]*MIS[[#This Row],[OrderQuantity]]</f>
        <v>3776.25</v>
      </c>
      <c r="AF531">
        <f>MIS[[#This Row],[LTP]]*MIS[[#This Row],[OrderQuantity]]</f>
        <v>2846.25</v>
      </c>
      <c r="AG531">
        <f>IF(MIS[[#This Row],[OrderSide]]="SELL",MIS[[#This Row],[VALUE]]-MIS[[#This Row],[LIVE_VALUE]],MIS[[#This Row],[LIVE_VALUE]]-MIS[[#This Row],[VALUE]])</f>
        <v>-930</v>
      </c>
      <c r="AH531" t="str" cm="1">
        <f t="array" ref="AH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" t="str">
        <f>MIS[[#This Row],[TRADING SYMBOL]]</f>
        <v>NIFTY2552224500PE</v>
      </c>
      <c r="AJ531" t="str">
        <f>IF(RIGHT(MIS[[#This Row],[Main/Hedge]],4)="MAIN","MAIN","HEDGE")</f>
        <v>HEDGE</v>
      </c>
      <c r="AK531" t="str" cm="1">
        <f t="array" ref="AK531">_xlfn._xlws.FILTER(Table4[Column1],ISNUMBER(SEARCH(Table4[Column1],MIS[[#This Row],[OrderUniqueIdentifier]])),"")</f>
        <v>VWAP</v>
      </c>
    </row>
    <row r="532" spans="1:37" x14ac:dyDescent="0.25">
      <c r="A532" t="s">
        <v>1374</v>
      </c>
      <c r="B532" t="s">
        <v>1395</v>
      </c>
      <c r="C532" t="s">
        <v>1396</v>
      </c>
      <c r="D532" t="s">
        <v>72</v>
      </c>
      <c r="E532" t="s">
        <v>1336</v>
      </c>
      <c r="F532" t="s">
        <v>73</v>
      </c>
      <c r="G532" t="s">
        <v>74</v>
      </c>
      <c r="H532" t="s">
        <v>75</v>
      </c>
      <c r="I532" t="s">
        <v>76</v>
      </c>
      <c r="J532" t="s">
        <v>77</v>
      </c>
      <c r="K532">
        <v>1800</v>
      </c>
      <c r="L532" t="s">
        <v>77</v>
      </c>
      <c r="M532" t="s">
        <v>78</v>
      </c>
      <c r="N532" t="s">
        <v>1397</v>
      </c>
      <c r="O532" t="s">
        <v>1392</v>
      </c>
      <c r="P532" t="s">
        <v>1392</v>
      </c>
      <c r="Q532" t="s">
        <v>1338</v>
      </c>
      <c r="R532" t="s">
        <v>79</v>
      </c>
      <c r="S532" t="s">
        <v>294</v>
      </c>
      <c r="T532" t="s">
        <v>1339</v>
      </c>
      <c r="U532" t="s">
        <v>43</v>
      </c>
      <c r="V532" t="s">
        <v>80</v>
      </c>
      <c r="W532">
        <v>25500</v>
      </c>
      <c r="X532" t="s">
        <v>81</v>
      </c>
      <c r="Y532">
        <v>1800</v>
      </c>
      <c r="Z532" t="s">
        <v>1394</v>
      </c>
      <c r="AA532" t="s">
        <v>1394</v>
      </c>
      <c r="AB532" t="s">
        <v>83</v>
      </c>
      <c r="AC532" t="s">
        <v>84</v>
      </c>
      <c r="AD532">
        <f>_xlfn.XLOOKUP(MIS[[#This Row],[TRADING SYMBOL]],[1]Sheet1!$D:$D,[1]Sheet1!$C:$C)</f>
        <v>36.85</v>
      </c>
      <c r="AE532">
        <f>MIS[[#This Row],[OrderAverageTradedPrice]]*MIS[[#This Row],[OrderQuantity]]</f>
        <v>90952.499999999869</v>
      </c>
      <c r="AF532">
        <f>MIS[[#This Row],[LTP]]*MIS[[#This Row],[OrderQuantity]]</f>
        <v>66330</v>
      </c>
      <c r="AG532">
        <f>IF(MIS[[#This Row],[OrderSide]]="SELL",MIS[[#This Row],[VALUE]]-MIS[[#This Row],[LIVE_VALUE]],MIS[[#This Row],[LIVE_VALUE]]-MIS[[#This Row],[VALUE]])</f>
        <v>-24622.499999999869</v>
      </c>
      <c r="AH532" t="str" cm="1">
        <f t="array" ref="AH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" t="str">
        <f>MIS[[#This Row],[TRADING SYMBOL]]</f>
        <v>NIFTY2552225500CE</v>
      </c>
      <c r="AJ532" t="str">
        <f>IF(RIGHT(MIS[[#This Row],[Main/Hedge]],4)="MAIN","MAIN","HEDGE")</f>
        <v>HEDGE</v>
      </c>
      <c r="AK532" t="str" cm="1">
        <f t="array" ref="AK532">_xlfn._xlws.FILTER(Table4[Column1],ISNUMBER(SEARCH(Table4[Column1],MIS[[#This Row],[OrderUniqueIdentifier]])),"")</f>
        <v>VWAP</v>
      </c>
    </row>
    <row r="533" spans="1:37" x14ac:dyDescent="0.25">
      <c r="A533" t="s">
        <v>1374</v>
      </c>
      <c r="B533" t="s">
        <v>1395</v>
      </c>
      <c r="C533" t="s">
        <v>1398</v>
      </c>
      <c r="D533" t="s">
        <v>72</v>
      </c>
      <c r="E533" t="s">
        <v>1336</v>
      </c>
      <c r="F533" t="s">
        <v>73</v>
      </c>
      <c r="G533" t="s">
        <v>74</v>
      </c>
      <c r="H533" t="s">
        <v>75</v>
      </c>
      <c r="I533" t="s">
        <v>76</v>
      </c>
      <c r="J533" t="s">
        <v>77</v>
      </c>
      <c r="K533">
        <v>900</v>
      </c>
      <c r="L533" t="s">
        <v>77</v>
      </c>
      <c r="M533" t="s">
        <v>78</v>
      </c>
      <c r="N533" t="s">
        <v>1399</v>
      </c>
      <c r="O533" t="s">
        <v>1392</v>
      </c>
      <c r="P533" t="s">
        <v>1392</v>
      </c>
      <c r="Q533" t="s">
        <v>1338</v>
      </c>
      <c r="R533" t="s">
        <v>79</v>
      </c>
      <c r="S533" t="s">
        <v>294</v>
      </c>
      <c r="T533" t="s">
        <v>1339</v>
      </c>
      <c r="U533" t="s">
        <v>43</v>
      </c>
      <c r="V533" t="s">
        <v>80</v>
      </c>
      <c r="W533">
        <v>25500</v>
      </c>
      <c r="X533" t="s">
        <v>81</v>
      </c>
      <c r="Y533">
        <v>900</v>
      </c>
      <c r="Z533" t="s">
        <v>1394</v>
      </c>
      <c r="AA533" t="s">
        <v>1394</v>
      </c>
      <c r="AB533" t="s">
        <v>83</v>
      </c>
      <c r="AC533" t="s">
        <v>84</v>
      </c>
      <c r="AD533">
        <f>_xlfn.XLOOKUP(MIS[[#This Row],[TRADING SYMBOL]],[1]Sheet1!$D:$D,[1]Sheet1!$C:$C)</f>
        <v>36.85</v>
      </c>
      <c r="AE533">
        <f>MIS[[#This Row],[OrderAverageTradedPrice]]*MIS[[#This Row],[OrderQuantity]]</f>
        <v>45498.749999999942</v>
      </c>
      <c r="AF533">
        <f>MIS[[#This Row],[LTP]]*MIS[[#This Row],[OrderQuantity]]</f>
        <v>33165</v>
      </c>
      <c r="AG533">
        <f>IF(MIS[[#This Row],[OrderSide]]="SELL",MIS[[#This Row],[VALUE]]-MIS[[#This Row],[LIVE_VALUE]],MIS[[#This Row],[LIVE_VALUE]]-MIS[[#This Row],[VALUE]])</f>
        <v>-12333.749999999942</v>
      </c>
      <c r="AH533" t="str" cm="1">
        <f t="array" ref="AH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" t="str">
        <f>MIS[[#This Row],[TRADING SYMBOL]]</f>
        <v>NIFTY2552225500CE</v>
      </c>
      <c r="AJ533" t="str">
        <f>IF(RIGHT(MIS[[#This Row],[Main/Hedge]],4)="MAIN","MAIN","HEDGE")</f>
        <v>HEDGE</v>
      </c>
      <c r="AK533" t="str" cm="1">
        <f t="array" ref="AK533">_xlfn._xlws.FILTER(Table4[Column1],ISNUMBER(SEARCH(Table4[Column1],MIS[[#This Row],[OrderUniqueIdentifier]])),"")</f>
        <v>VWAP</v>
      </c>
    </row>
    <row r="534" spans="1:37" x14ac:dyDescent="0.25">
      <c r="A534" t="s">
        <v>1374</v>
      </c>
      <c r="B534" t="s">
        <v>1395</v>
      </c>
      <c r="C534" t="s">
        <v>1400</v>
      </c>
      <c r="D534" t="s">
        <v>72</v>
      </c>
      <c r="E534" t="s">
        <v>1341</v>
      </c>
      <c r="F534" t="s">
        <v>73</v>
      </c>
      <c r="G534" t="s">
        <v>74</v>
      </c>
      <c r="H534" t="s">
        <v>75</v>
      </c>
      <c r="I534" t="s">
        <v>76</v>
      </c>
      <c r="J534" t="s">
        <v>77</v>
      </c>
      <c r="K534">
        <v>1800</v>
      </c>
      <c r="L534" t="s">
        <v>77</v>
      </c>
      <c r="M534" t="s">
        <v>78</v>
      </c>
      <c r="N534" t="s">
        <v>1401</v>
      </c>
      <c r="O534" t="s">
        <v>1392</v>
      </c>
      <c r="P534" t="s">
        <v>1392</v>
      </c>
      <c r="Q534" t="s">
        <v>1343</v>
      </c>
      <c r="R534" t="s">
        <v>79</v>
      </c>
      <c r="S534" t="s">
        <v>294</v>
      </c>
      <c r="T534" t="s">
        <v>1344</v>
      </c>
      <c r="U534" t="s">
        <v>43</v>
      </c>
      <c r="V534" t="s">
        <v>80</v>
      </c>
      <c r="W534">
        <v>24500</v>
      </c>
      <c r="X534" t="s">
        <v>85</v>
      </c>
      <c r="Y534">
        <v>1800</v>
      </c>
      <c r="Z534" t="s">
        <v>1394</v>
      </c>
      <c r="AA534" t="s">
        <v>1394</v>
      </c>
      <c r="AB534" t="s">
        <v>87</v>
      </c>
      <c r="AC534" t="s">
        <v>84</v>
      </c>
      <c r="AD534">
        <f>_xlfn.XLOOKUP(MIS[[#This Row],[TRADING SYMBOL]],[1]Sheet1!$D:$D,[1]Sheet1!$C:$C)</f>
        <v>37.950000000000003</v>
      </c>
      <c r="AE534">
        <f>MIS[[#This Row],[OrderAverageTradedPrice]]*MIS[[#This Row],[OrderQuantity]]</f>
        <v>91421.249999999942</v>
      </c>
      <c r="AF534">
        <f>MIS[[#This Row],[LTP]]*MIS[[#This Row],[OrderQuantity]]</f>
        <v>68310</v>
      </c>
      <c r="AG534">
        <f>IF(MIS[[#This Row],[OrderSide]]="SELL",MIS[[#This Row],[VALUE]]-MIS[[#This Row],[LIVE_VALUE]],MIS[[#This Row],[LIVE_VALUE]]-MIS[[#This Row],[VALUE]])</f>
        <v>-23111.249999999942</v>
      </c>
      <c r="AH534" t="str" cm="1">
        <f t="array" ref="AH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" t="str">
        <f>MIS[[#This Row],[TRADING SYMBOL]]</f>
        <v>NIFTY2552224500PE</v>
      </c>
      <c r="AJ534" t="str">
        <f>IF(RIGHT(MIS[[#This Row],[Main/Hedge]],4)="MAIN","MAIN","HEDGE")</f>
        <v>HEDGE</v>
      </c>
      <c r="AK534" t="str" cm="1">
        <f t="array" ref="AK534">_xlfn._xlws.FILTER(Table4[Column1],ISNUMBER(SEARCH(Table4[Column1],MIS[[#This Row],[OrderUniqueIdentifier]])),"")</f>
        <v>VWAP</v>
      </c>
    </row>
    <row r="535" spans="1:37" x14ac:dyDescent="0.25">
      <c r="A535" t="s">
        <v>1374</v>
      </c>
      <c r="B535" t="s">
        <v>1395</v>
      </c>
      <c r="C535" t="s">
        <v>1402</v>
      </c>
      <c r="D535" t="s">
        <v>72</v>
      </c>
      <c r="E535" t="s">
        <v>1341</v>
      </c>
      <c r="F535" t="s">
        <v>73</v>
      </c>
      <c r="G535" t="s">
        <v>74</v>
      </c>
      <c r="H535" t="s">
        <v>75</v>
      </c>
      <c r="I535" t="s">
        <v>76</v>
      </c>
      <c r="J535" t="s">
        <v>77</v>
      </c>
      <c r="K535">
        <v>900</v>
      </c>
      <c r="L535" t="s">
        <v>77</v>
      </c>
      <c r="M535" t="s">
        <v>78</v>
      </c>
      <c r="N535" t="s">
        <v>1403</v>
      </c>
      <c r="O535" t="s">
        <v>1404</v>
      </c>
      <c r="P535" t="s">
        <v>1404</v>
      </c>
      <c r="Q535" t="s">
        <v>1343</v>
      </c>
      <c r="R535" t="s">
        <v>79</v>
      </c>
      <c r="S535" t="s">
        <v>294</v>
      </c>
      <c r="T535" t="s">
        <v>1344</v>
      </c>
      <c r="U535" t="s">
        <v>43</v>
      </c>
      <c r="V535" t="s">
        <v>80</v>
      </c>
      <c r="W535">
        <v>24500</v>
      </c>
      <c r="X535" t="s">
        <v>85</v>
      </c>
      <c r="Y535">
        <v>900</v>
      </c>
      <c r="Z535" t="s">
        <v>1405</v>
      </c>
      <c r="AA535" t="s">
        <v>1405</v>
      </c>
      <c r="AB535" t="s">
        <v>87</v>
      </c>
      <c r="AC535" t="s">
        <v>84</v>
      </c>
      <c r="AD535">
        <f>_xlfn.XLOOKUP(MIS[[#This Row],[TRADING SYMBOL]],[1]Sheet1!$D:$D,[1]Sheet1!$C:$C)</f>
        <v>37.950000000000003</v>
      </c>
      <c r="AE535">
        <f>MIS[[#This Row],[OrderAverageTradedPrice]]*MIS[[#This Row],[OrderQuantity]]</f>
        <v>45637.499999999971</v>
      </c>
      <c r="AF535">
        <f>MIS[[#This Row],[LTP]]*MIS[[#This Row],[OrderQuantity]]</f>
        <v>34155</v>
      </c>
      <c r="AG535">
        <f>IF(MIS[[#This Row],[OrderSide]]="SELL",MIS[[#This Row],[VALUE]]-MIS[[#This Row],[LIVE_VALUE]],MIS[[#This Row],[LIVE_VALUE]]-MIS[[#This Row],[VALUE]])</f>
        <v>-11482.499999999971</v>
      </c>
      <c r="AH535" t="str" cm="1">
        <f t="array" ref="AH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" t="str">
        <f>MIS[[#This Row],[TRADING SYMBOL]]</f>
        <v>NIFTY2552224500PE</v>
      </c>
      <c r="AJ535" t="str">
        <f>IF(RIGHT(MIS[[#This Row],[Main/Hedge]],4)="MAIN","MAIN","HEDGE")</f>
        <v>HEDGE</v>
      </c>
      <c r="AK535" t="str" cm="1">
        <f t="array" ref="AK535">_xlfn._xlws.FILTER(Table4[Column1],ISNUMBER(SEARCH(Table4[Column1],MIS[[#This Row],[OrderUniqueIdentifier]])),"")</f>
        <v>VWAP</v>
      </c>
    </row>
    <row r="536" spans="1:37" x14ac:dyDescent="0.25">
      <c r="A536" t="s">
        <v>292</v>
      </c>
      <c r="B536" t="s">
        <v>293</v>
      </c>
      <c r="C536" t="s">
        <v>1552</v>
      </c>
      <c r="D536" t="s">
        <v>72</v>
      </c>
      <c r="E536" t="s">
        <v>1336</v>
      </c>
      <c r="F536" t="s">
        <v>73</v>
      </c>
      <c r="G536" t="s">
        <v>74</v>
      </c>
      <c r="H536" t="s">
        <v>75</v>
      </c>
      <c r="I536" t="s">
        <v>76</v>
      </c>
      <c r="J536" t="s">
        <v>77</v>
      </c>
      <c r="K536">
        <v>525</v>
      </c>
      <c r="L536" t="s">
        <v>77</v>
      </c>
      <c r="M536" t="s">
        <v>78</v>
      </c>
      <c r="N536" t="s">
        <v>1391</v>
      </c>
      <c r="O536" t="s">
        <v>1404</v>
      </c>
      <c r="P536" t="s">
        <v>1404</v>
      </c>
      <c r="Q536" t="s">
        <v>1338</v>
      </c>
      <c r="R536" t="s">
        <v>79</v>
      </c>
      <c r="S536" t="s">
        <v>294</v>
      </c>
      <c r="T536" t="s">
        <v>1339</v>
      </c>
      <c r="U536" t="s">
        <v>43</v>
      </c>
      <c r="V536" t="s">
        <v>80</v>
      </c>
      <c r="W536">
        <v>25500</v>
      </c>
      <c r="X536" t="s">
        <v>81</v>
      </c>
      <c r="Y536">
        <v>525</v>
      </c>
      <c r="Z536" t="s">
        <v>1405</v>
      </c>
      <c r="AA536" t="s">
        <v>1405</v>
      </c>
      <c r="AB536" t="s">
        <v>83</v>
      </c>
      <c r="AC536" t="s">
        <v>84</v>
      </c>
      <c r="AD536">
        <f>_xlfn.XLOOKUP(MIS[[#This Row],[TRADING SYMBOL]],[1]Sheet1!$D:$D,[1]Sheet1!$C:$C)</f>
        <v>36.85</v>
      </c>
      <c r="AE536">
        <f>MIS[[#This Row],[OrderAverageTradedPrice]]*MIS[[#This Row],[OrderQuantity]]</f>
        <v>26433.75</v>
      </c>
      <c r="AF536">
        <f>MIS[[#This Row],[LTP]]*MIS[[#This Row],[OrderQuantity]]</f>
        <v>19346.25</v>
      </c>
      <c r="AG536">
        <f>IF(MIS[[#This Row],[OrderSide]]="SELL",MIS[[#This Row],[VALUE]]-MIS[[#This Row],[LIVE_VALUE]],MIS[[#This Row],[LIVE_VALUE]]-MIS[[#This Row],[VALUE]])</f>
        <v>-7087.5</v>
      </c>
      <c r="AH536" t="str" cm="1">
        <f t="array" ref="AH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" t="str">
        <f>MIS[[#This Row],[TRADING SYMBOL]]</f>
        <v>NIFTY2552225500CE</v>
      </c>
      <c r="AJ536" t="str">
        <f>IF(RIGHT(MIS[[#This Row],[Main/Hedge]],4)="MAIN","MAIN","HEDGE")</f>
        <v>HEDGE</v>
      </c>
      <c r="AK536" t="str" cm="1">
        <f t="array" ref="AK536">_xlfn._xlws.FILTER(Table4[Column1],ISNUMBER(SEARCH(Table4[Column1],MIS[[#This Row],[OrderUniqueIdentifier]])),"")</f>
        <v>VWAP</v>
      </c>
    </row>
    <row r="537" spans="1:37" x14ac:dyDescent="0.25">
      <c r="A537" t="s">
        <v>292</v>
      </c>
      <c r="B537" t="s">
        <v>293</v>
      </c>
      <c r="C537" t="s">
        <v>1553</v>
      </c>
      <c r="D537" t="s">
        <v>72</v>
      </c>
      <c r="E537" t="s">
        <v>1341</v>
      </c>
      <c r="F537" t="s">
        <v>73</v>
      </c>
      <c r="G537" t="s">
        <v>74</v>
      </c>
      <c r="H537" t="s">
        <v>75</v>
      </c>
      <c r="I537" t="s">
        <v>76</v>
      </c>
      <c r="J537" t="s">
        <v>77</v>
      </c>
      <c r="K537">
        <v>525</v>
      </c>
      <c r="L537" t="s">
        <v>77</v>
      </c>
      <c r="M537" t="s">
        <v>78</v>
      </c>
      <c r="N537" t="s">
        <v>1554</v>
      </c>
      <c r="O537" t="s">
        <v>1404</v>
      </c>
      <c r="P537" t="s">
        <v>1404</v>
      </c>
      <c r="Q537" t="s">
        <v>1343</v>
      </c>
      <c r="R537" t="s">
        <v>79</v>
      </c>
      <c r="S537" t="s">
        <v>294</v>
      </c>
      <c r="T537" t="s">
        <v>1344</v>
      </c>
      <c r="U537" t="s">
        <v>43</v>
      </c>
      <c r="V537" t="s">
        <v>80</v>
      </c>
      <c r="W537">
        <v>24500</v>
      </c>
      <c r="X537" t="s">
        <v>85</v>
      </c>
      <c r="Y537">
        <v>525</v>
      </c>
      <c r="Z537" t="s">
        <v>1405</v>
      </c>
      <c r="AA537" t="s">
        <v>1405</v>
      </c>
      <c r="AB537" t="s">
        <v>87</v>
      </c>
      <c r="AC537" t="s">
        <v>84</v>
      </c>
      <c r="AD537">
        <f>_xlfn.XLOOKUP(MIS[[#This Row],[TRADING SYMBOL]],[1]Sheet1!$D:$D,[1]Sheet1!$C:$C)</f>
        <v>37.950000000000003</v>
      </c>
      <c r="AE537">
        <f>MIS[[#This Row],[OrderAverageTradedPrice]]*MIS[[#This Row],[OrderQuantity]]</f>
        <v>26553.749999999985</v>
      </c>
      <c r="AF537">
        <f>MIS[[#This Row],[LTP]]*MIS[[#This Row],[OrderQuantity]]</f>
        <v>19923.75</v>
      </c>
      <c r="AG537">
        <f>IF(MIS[[#This Row],[OrderSide]]="SELL",MIS[[#This Row],[VALUE]]-MIS[[#This Row],[LIVE_VALUE]],MIS[[#This Row],[LIVE_VALUE]]-MIS[[#This Row],[VALUE]])</f>
        <v>-6629.9999999999854</v>
      </c>
      <c r="AH537" t="str" cm="1">
        <f t="array" ref="AH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" t="str">
        <f>MIS[[#This Row],[TRADING SYMBOL]]</f>
        <v>NIFTY2552224500PE</v>
      </c>
      <c r="AJ537" t="str">
        <f>IF(RIGHT(MIS[[#This Row],[Main/Hedge]],4)="MAIN","MAIN","HEDGE")</f>
        <v>HEDGE</v>
      </c>
      <c r="AK537" t="str" cm="1">
        <f t="array" ref="AK537">_xlfn._xlws.FILTER(Table4[Column1],ISNUMBER(SEARCH(Table4[Column1],MIS[[#This Row],[OrderUniqueIdentifier]])),"")</f>
        <v>VWAP</v>
      </c>
    </row>
    <row r="538" spans="1:37" x14ac:dyDescent="0.25">
      <c r="A538" t="s">
        <v>71</v>
      </c>
      <c r="B538" t="s">
        <v>491</v>
      </c>
      <c r="C538" t="s">
        <v>507</v>
      </c>
      <c r="D538" t="s">
        <v>72</v>
      </c>
      <c r="E538" t="s">
        <v>109</v>
      </c>
      <c r="F538" t="s">
        <v>98</v>
      </c>
      <c r="G538" t="s">
        <v>89</v>
      </c>
      <c r="H538" t="s">
        <v>75</v>
      </c>
      <c r="I538" t="s">
        <v>76</v>
      </c>
      <c r="J538" t="s">
        <v>77</v>
      </c>
      <c r="K538">
        <v>80</v>
      </c>
      <c r="L538" t="s">
        <v>77</v>
      </c>
      <c r="M538" t="s">
        <v>78</v>
      </c>
      <c r="N538" t="s">
        <v>508</v>
      </c>
      <c r="O538" t="s">
        <v>509</v>
      </c>
      <c r="P538" t="s">
        <v>509</v>
      </c>
      <c r="Q538" t="s">
        <v>111</v>
      </c>
      <c r="R538" t="s">
        <v>79</v>
      </c>
      <c r="S538" t="s">
        <v>99</v>
      </c>
      <c r="T538" t="s">
        <v>113</v>
      </c>
      <c r="U538" t="s">
        <v>100</v>
      </c>
      <c r="V538" t="s">
        <v>80</v>
      </c>
      <c r="W538">
        <v>83600</v>
      </c>
      <c r="X538" t="s">
        <v>81</v>
      </c>
      <c r="Y538">
        <v>-80</v>
      </c>
      <c r="Z538" t="s">
        <v>510</v>
      </c>
      <c r="AA538" t="s">
        <v>510</v>
      </c>
      <c r="AB538" t="s">
        <v>90</v>
      </c>
      <c r="AC538" t="s">
        <v>91</v>
      </c>
      <c r="AD538">
        <f>_xlfn.XLOOKUP(MIS[[#This Row],[TRADING SYMBOL]],[1]Sheet1!$D:$D,[1]Sheet1!$C:$C)</f>
        <v>87.2</v>
      </c>
      <c r="AE538">
        <f>MIS[[#This Row],[OrderAverageTradedPrice]]*MIS[[#This Row],[OrderQuantity]]</f>
        <v>11599</v>
      </c>
      <c r="AF538">
        <f>MIS[[#This Row],[LTP]]*MIS[[#This Row],[OrderQuantity]]</f>
        <v>6976</v>
      </c>
      <c r="AG538">
        <f>IF(MIS[[#This Row],[OrderSide]]="SELL",MIS[[#This Row],[VALUE]]-MIS[[#This Row],[LIVE_VALUE]],MIS[[#This Row],[LIVE_VALUE]]-MIS[[#This Row],[VALUE]])</f>
        <v>4623</v>
      </c>
      <c r="AH538" t="str" cm="1">
        <f t="array" ref="AH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8" t="str">
        <f>MIS[[#This Row],[TRADING SYMBOL]]</f>
        <v>SENSEX2552083600CE</v>
      </c>
      <c r="AJ538" t="str">
        <f>IF(RIGHT(MIS[[#This Row],[Main/Hedge]],4)="MAIN","MAIN","HEDGE")</f>
        <v>MAIN</v>
      </c>
      <c r="AK538" t="str" cm="1">
        <f t="array" ref="AK538">_xlfn._xlws.FILTER(Table4[Column1],ISNUMBER(SEARCH(Table4[Column1],MIS[[#This Row],[OrderUniqueIdentifier]])),"")</f>
        <v>XYT</v>
      </c>
    </row>
    <row r="539" spans="1:37" x14ac:dyDescent="0.25">
      <c r="A539" t="s">
        <v>71</v>
      </c>
      <c r="B539" t="s">
        <v>669</v>
      </c>
      <c r="C539" t="s">
        <v>683</v>
      </c>
      <c r="D539" t="s">
        <v>72</v>
      </c>
      <c r="E539" t="s">
        <v>109</v>
      </c>
      <c r="F539" t="s">
        <v>98</v>
      </c>
      <c r="G539" t="s">
        <v>89</v>
      </c>
      <c r="H539" t="s">
        <v>75</v>
      </c>
      <c r="I539" t="s">
        <v>76</v>
      </c>
      <c r="J539" t="s">
        <v>77</v>
      </c>
      <c r="K539">
        <v>240</v>
      </c>
      <c r="L539" t="s">
        <v>77</v>
      </c>
      <c r="M539" t="s">
        <v>78</v>
      </c>
      <c r="N539" t="s">
        <v>684</v>
      </c>
      <c r="O539" t="s">
        <v>509</v>
      </c>
      <c r="P539" t="s">
        <v>509</v>
      </c>
      <c r="Q539" t="s">
        <v>111</v>
      </c>
      <c r="R539" t="s">
        <v>79</v>
      </c>
      <c r="S539" t="s">
        <v>99</v>
      </c>
      <c r="T539" t="s">
        <v>113</v>
      </c>
      <c r="U539" t="s">
        <v>100</v>
      </c>
      <c r="V539" t="s">
        <v>80</v>
      </c>
      <c r="W539">
        <v>83600</v>
      </c>
      <c r="X539" t="s">
        <v>81</v>
      </c>
      <c r="Y539">
        <v>-240</v>
      </c>
      <c r="Z539" t="s">
        <v>510</v>
      </c>
      <c r="AA539" t="s">
        <v>510</v>
      </c>
      <c r="AB539" t="s">
        <v>90</v>
      </c>
      <c r="AC539" t="s">
        <v>91</v>
      </c>
      <c r="AD539">
        <f>_xlfn.XLOOKUP(MIS[[#This Row],[TRADING SYMBOL]],[1]Sheet1!$D:$D,[1]Sheet1!$C:$C)</f>
        <v>87.2</v>
      </c>
      <c r="AE539">
        <f>MIS[[#This Row],[OrderAverageTradedPrice]]*MIS[[#This Row],[OrderQuantity]]</f>
        <v>34759.99999999992</v>
      </c>
      <c r="AF539">
        <f>MIS[[#This Row],[LTP]]*MIS[[#This Row],[OrderQuantity]]</f>
        <v>20928</v>
      </c>
      <c r="AG539">
        <f>IF(MIS[[#This Row],[OrderSide]]="SELL",MIS[[#This Row],[VALUE]]-MIS[[#This Row],[LIVE_VALUE]],MIS[[#This Row],[LIVE_VALUE]]-MIS[[#This Row],[VALUE]])</f>
        <v>13831.99999999992</v>
      </c>
      <c r="AH539" t="str" cm="1">
        <f t="array" ref="AH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9" t="str">
        <f>MIS[[#This Row],[TRADING SYMBOL]]</f>
        <v>SENSEX2552083600CE</v>
      </c>
      <c r="AJ539" t="str">
        <f>IF(RIGHT(MIS[[#This Row],[Main/Hedge]],4)="MAIN","MAIN","HEDGE")</f>
        <v>MAIN</v>
      </c>
      <c r="AK539" t="str" cm="1">
        <f t="array" ref="AK539">_xlfn._xlws.FILTER(Table4[Column1],ISNUMBER(SEARCH(Table4[Column1],MIS[[#This Row],[OrderUniqueIdentifier]])),"")</f>
        <v>XYT</v>
      </c>
    </row>
    <row r="540" spans="1:37" x14ac:dyDescent="0.25">
      <c r="A540" t="s">
        <v>71</v>
      </c>
      <c r="B540" t="s">
        <v>1153</v>
      </c>
      <c r="C540" t="s">
        <v>1160</v>
      </c>
      <c r="D540" t="s">
        <v>72</v>
      </c>
      <c r="E540" t="s">
        <v>109</v>
      </c>
      <c r="F540" t="s">
        <v>98</v>
      </c>
      <c r="G540" t="s">
        <v>89</v>
      </c>
      <c r="H540" t="s">
        <v>75</v>
      </c>
      <c r="I540" t="s">
        <v>76</v>
      </c>
      <c r="J540" t="s">
        <v>77</v>
      </c>
      <c r="K540">
        <v>20</v>
      </c>
      <c r="L540" t="s">
        <v>77</v>
      </c>
      <c r="M540" t="s">
        <v>78</v>
      </c>
      <c r="N540" t="s">
        <v>1161</v>
      </c>
      <c r="O540" t="s">
        <v>509</v>
      </c>
      <c r="P540" t="s">
        <v>509</v>
      </c>
      <c r="Q540" t="s">
        <v>111</v>
      </c>
      <c r="R540" t="s">
        <v>79</v>
      </c>
      <c r="S540" t="s">
        <v>99</v>
      </c>
      <c r="T540" t="s">
        <v>113</v>
      </c>
      <c r="U540" t="s">
        <v>100</v>
      </c>
      <c r="V540" t="s">
        <v>80</v>
      </c>
      <c r="W540">
        <v>83600</v>
      </c>
      <c r="X540" t="s">
        <v>81</v>
      </c>
      <c r="Y540">
        <v>-20</v>
      </c>
      <c r="Z540" t="s">
        <v>510</v>
      </c>
      <c r="AA540" t="s">
        <v>510</v>
      </c>
      <c r="AB540" t="s">
        <v>90</v>
      </c>
      <c r="AC540" t="s">
        <v>91</v>
      </c>
      <c r="AD540">
        <f>_xlfn.XLOOKUP(MIS[[#This Row],[TRADING SYMBOL]],[1]Sheet1!$D:$D,[1]Sheet1!$C:$C)</f>
        <v>87.2</v>
      </c>
      <c r="AE540">
        <f>MIS[[#This Row],[OrderAverageTradedPrice]]*MIS[[#This Row],[OrderQuantity]]</f>
        <v>2900</v>
      </c>
      <c r="AF540">
        <f>MIS[[#This Row],[LTP]]*MIS[[#This Row],[OrderQuantity]]</f>
        <v>1744</v>
      </c>
      <c r="AG540">
        <f>IF(MIS[[#This Row],[OrderSide]]="SELL",MIS[[#This Row],[VALUE]]-MIS[[#This Row],[LIVE_VALUE]],MIS[[#This Row],[LIVE_VALUE]]-MIS[[#This Row],[VALUE]])</f>
        <v>1156</v>
      </c>
      <c r="AH540" t="str" cm="1">
        <f t="array" ref="AH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0" t="str">
        <f>MIS[[#This Row],[TRADING SYMBOL]]</f>
        <v>SENSEX2552083600CE</v>
      </c>
      <c r="AJ540" t="str">
        <f>IF(RIGHT(MIS[[#This Row],[Main/Hedge]],4)="MAIN","MAIN","HEDGE")</f>
        <v>MAIN</v>
      </c>
      <c r="AK540" t="str" cm="1">
        <f t="array" ref="AK540">_xlfn._xlws.FILTER(Table4[Column1],ISNUMBER(SEARCH(Table4[Column1],MIS[[#This Row],[OrderUniqueIdentifier]])),"")</f>
        <v>XYT</v>
      </c>
    </row>
    <row r="541" spans="1:37" x14ac:dyDescent="0.25">
      <c r="A541" t="s">
        <v>71</v>
      </c>
      <c r="B541" t="s">
        <v>491</v>
      </c>
      <c r="C541" t="s">
        <v>511</v>
      </c>
      <c r="D541" t="s">
        <v>72</v>
      </c>
      <c r="E541" t="s">
        <v>120</v>
      </c>
      <c r="F541" t="s">
        <v>98</v>
      </c>
      <c r="G541" t="s">
        <v>89</v>
      </c>
      <c r="H541" t="s">
        <v>75</v>
      </c>
      <c r="I541" t="s">
        <v>76</v>
      </c>
      <c r="J541" t="s">
        <v>77</v>
      </c>
      <c r="K541">
        <v>80</v>
      </c>
      <c r="L541" t="s">
        <v>77</v>
      </c>
      <c r="M541" t="s">
        <v>78</v>
      </c>
      <c r="N541" t="s">
        <v>512</v>
      </c>
      <c r="O541" t="s">
        <v>513</v>
      </c>
      <c r="P541" t="s">
        <v>513</v>
      </c>
      <c r="Q541" t="s">
        <v>121</v>
      </c>
      <c r="R541" t="s">
        <v>79</v>
      </c>
      <c r="S541" t="s">
        <v>99</v>
      </c>
      <c r="T541" t="s">
        <v>122</v>
      </c>
      <c r="U541" t="s">
        <v>100</v>
      </c>
      <c r="V541" t="s">
        <v>80</v>
      </c>
      <c r="W541">
        <v>81100</v>
      </c>
      <c r="X541" t="s">
        <v>85</v>
      </c>
      <c r="Y541">
        <v>-80</v>
      </c>
      <c r="Z541" t="s">
        <v>514</v>
      </c>
      <c r="AA541" t="s">
        <v>514</v>
      </c>
      <c r="AB541" t="s">
        <v>107</v>
      </c>
      <c r="AC541" t="s">
        <v>91</v>
      </c>
      <c r="AD541">
        <f>_xlfn.XLOOKUP(MIS[[#This Row],[TRADING SYMBOL]],[1]Sheet1!$D:$D,[1]Sheet1!$C:$C)</f>
        <v>100.2</v>
      </c>
      <c r="AE541">
        <f>MIS[[#This Row],[OrderAverageTradedPrice]]*MIS[[#This Row],[OrderQuantity]]</f>
        <v>12192</v>
      </c>
      <c r="AF541">
        <f>MIS[[#This Row],[LTP]]*MIS[[#This Row],[OrderQuantity]]</f>
        <v>8016</v>
      </c>
      <c r="AG541">
        <f>IF(MIS[[#This Row],[OrderSide]]="SELL",MIS[[#This Row],[VALUE]]-MIS[[#This Row],[LIVE_VALUE]],MIS[[#This Row],[LIVE_VALUE]]-MIS[[#This Row],[VALUE]])</f>
        <v>4176</v>
      </c>
      <c r="AH541" t="str" cm="1">
        <f t="array" ref="AH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1" t="str">
        <f>MIS[[#This Row],[TRADING SYMBOL]]</f>
        <v>SENSEX2552081100PE</v>
      </c>
      <c r="AJ541" t="str">
        <f>IF(RIGHT(MIS[[#This Row],[Main/Hedge]],4)="MAIN","MAIN","HEDGE")</f>
        <v>MAIN</v>
      </c>
      <c r="AK541" t="str" cm="1">
        <f t="array" ref="AK541">_xlfn._xlws.FILTER(Table4[Column1],ISNUMBER(SEARCH(Table4[Column1],MIS[[#This Row],[OrderUniqueIdentifier]])),"")</f>
        <v>XYT</v>
      </c>
    </row>
    <row r="542" spans="1:37" x14ac:dyDescent="0.25">
      <c r="A542" t="s">
        <v>71</v>
      </c>
      <c r="B542" t="s">
        <v>593</v>
      </c>
      <c r="C542" t="s">
        <v>598</v>
      </c>
      <c r="D542" t="s">
        <v>72</v>
      </c>
      <c r="E542" t="s">
        <v>109</v>
      </c>
      <c r="F542" t="s">
        <v>98</v>
      </c>
      <c r="G542" t="s">
        <v>89</v>
      </c>
      <c r="H542" t="s">
        <v>75</v>
      </c>
      <c r="I542" t="s">
        <v>76</v>
      </c>
      <c r="J542" t="s">
        <v>77</v>
      </c>
      <c r="K542">
        <v>20</v>
      </c>
      <c r="L542" t="s">
        <v>77</v>
      </c>
      <c r="M542" t="s">
        <v>78</v>
      </c>
      <c r="N542" t="s">
        <v>599</v>
      </c>
      <c r="O542" t="s">
        <v>513</v>
      </c>
      <c r="P542" t="s">
        <v>513</v>
      </c>
      <c r="Q542" t="s">
        <v>111</v>
      </c>
      <c r="R542" t="s">
        <v>79</v>
      </c>
      <c r="S542" t="s">
        <v>99</v>
      </c>
      <c r="T542" t="s">
        <v>113</v>
      </c>
      <c r="U542" t="s">
        <v>100</v>
      </c>
      <c r="V542" t="s">
        <v>80</v>
      </c>
      <c r="W542">
        <v>83600</v>
      </c>
      <c r="X542" t="s">
        <v>81</v>
      </c>
      <c r="Y542">
        <v>-20</v>
      </c>
      <c r="Z542" t="s">
        <v>514</v>
      </c>
      <c r="AA542" t="s">
        <v>514</v>
      </c>
      <c r="AB542" t="s">
        <v>90</v>
      </c>
      <c r="AC542" t="s">
        <v>91</v>
      </c>
      <c r="AD542">
        <f>_xlfn.XLOOKUP(MIS[[#This Row],[TRADING SYMBOL]],[1]Sheet1!$D:$D,[1]Sheet1!$C:$C)</f>
        <v>87.2</v>
      </c>
      <c r="AE542">
        <f>MIS[[#This Row],[OrderAverageTradedPrice]]*MIS[[#This Row],[OrderQuantity]]</f>
        <v>2877</v>
      </c>
      <c r="AF542">
        <f>MIS[[#This Row],[LTP]]*MIS[[#This Row],[OrderQuantity]]</f>
        <v>1744</v>
      </c>
      <c r="AG542">
        <f>IF(MIS[[#This Row],[OrderSide]]="SELL",MIS[[#This Row],[VALUE]]-MIS[[#This Row],[LIVE_VALUE]],MIS[[#This Row],[LIVE_VALUE]]-MIS[[#This Row],[VALUE]])</f>
        <v>1133</v>
      </c>
      <c r="AH542" t="str" cm="1">
        <f t="array" ref="AH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2" t="str">
        <f>MIS[[#This Row],[TRADING SYMBOL]]</f>
        <v>SENSEX2552083600CE</v>
      </c>
      <c r="AJ542" t="str">
        <f>IF(RIGHT(MIS[[#This Row],[Main/Hedge]],4)="MAIN","MAIN","HEDGE")</f>
        <v>MAIN</v>
      </c>
      <c r="AK542" t="str" cm="1">
        <f t="array" ref="AK542">_xlfn._xlws.FILTER(Table4[Column1],ISNUMBER(SEARCH(Table4[Column1],MIS[[#This Row],[OrderUniqueIdentifier]])),"")</f>
        <v>XYT</v>
      </c>
    </row>
    <row r="543" spans="1:37" x14ac:dyDescent="0.25">
      <c r="A543" t="s">
        <v>71</v>
      </c>
      <c r="B543" t="s">
        <v>602</v>
      </c>
      <c r="C543" t="s">
        <v>615</v>
      </c>
      <c r="D543" t="s">
        <v>72</v>
      </c>
      <c r="E543" t="s">
        <v>109</v>
      </c>
      <c r="F543" t="s">
        <v>98</v>
      </c>
      <c r="G543" t="s">
        <v>89</v>
      </c>
      <c r="H543" t="s">
        <v>75</v>
      </c>
      <c r="I543" t="s">
        <v>76</v>
      </c>
      <c r="J543" t="s">
        <v>77</v>
      </c>
      <c r="K543">
        <v>40</v>
      </c>
      <c r="L543" t="s">
        <v>77</v>
      </c>
      <c r="M543" t="s">
        <v>78</v>
      </c>
      <c r="N543" t="s">
        <v>616</v>
      </c>
      <c r="O543" t="s">
        <v>509</v>
      </c>
      <c r="P543" t="s">
        <v>513</v>
      </c>
      <c r="Q543" t="s">
        <v>111</v>
      </c>
      <c r="R543" t="s">
        <v>79</v>
      </c>
      <c r="S543" t="s">
        <v>99</v>
      </c>
      <c r="T543" t="s">
        <v>113</v>
      </c>
      <c r="U543" t="s">
        <v>100</v>
      </c>
      <c r="V543" t="s">
        <v>80</v>
      </c>
      <c r="W543">
        <v>83600</v>
      </c>
      <c r="X543" t="s">
        <v>81</v>
      </c>
      <c r="Y543">
        <v>-40</v>
      </c>
      <c r="Z543" t="s">
        <v>510</v>
      </c>
      <c r="AA543" t="s">
        <v>514</v>
      </c>
      <c r="AB543" t="s">
        <v>90</v>
      </c>
      <c r="AC543" t="s">
        <v>91</v>
      </c>
      <c r="AD543">
        <f>_xlfn.XLOOKUP(MIS[[#This Row],[TRADING SYMBOL]],[1]Sheet1!$D:$D,[1]Sheet1!$C:$C)</f>
        <v>87.2</v>
      </c>
      <c r="AE543">
        <f>MIS[[#This Row],[OrderAverageTradedPrice]]*MIS[[#This Row],[OrderQuantity]]</f>
        <v>5780</v>
      </c>
      <c r="AF543">
        <f>MIS[[#This Row],[LTP]]*MIS[[#This Row],[OrderQuantity]]</f>
        <v>3488</v>
      </c>
      <c r="AG543">
        <f>IF(MIS[[#This Row],[OrderSide]]="SELL",MIS[[#This Row],[VALUE]]-MIS[[#This Row],[LIVE_VALUE]],MIS[[#This Row],[LIVE_VALUE]]-MIS[[#This Row],[VALUE]])</f>
        <v>2292</v>
      </c>
      <c r="AH543" t="str" cm="1">
        <f t="array" ref="AH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3" t="str">
        <f>MIS[[#This Row],[TRADING SYMBOL]]</f>
        <v>SENSEX2552083600CE</v>
      </c>
      <c r="AJ543" t="str">
        <f>IF(RIGHT(MIS[[#This Row],[Main/Hedge]],4)="MAIN","MAIN","HEDGE")</f>
        <v>MAIN</v>
      </c>
      <c r="AK543" t="str" cm="1">
        <f t="array" ref="AK543">_xlfn._xlws.FILTER(Table4[Column1],ISNUMBER(SEARCH(Table4[Column1],MIS[[#This Row],[OrderUniqueIdentifier]])),"")</f>
        <v>XYT</v>
      </c>
    </row>
    <row r="544" spans="1:37" x14ac:dyDescent="0.25">
      <c r="A544" t="s">
        <v>71</v>
      </c>
      <c r="B544" t="s">
        <v>602</v>
      </c>
      <c r="C544" t="s">
        <v>617</v>
      </c>
      <c r="D544" t="s">
        <v>72</v>
      </c>
      <c r="E544" t="s">
        <v>120</v>
      </c>
      <c r="F544" t="s">
        <v>98</v>
      </c>
      <c r="G544" t="s">
        <v>89</v>
      </c>
      <c r="H544" t="s">
        <v>75</v>
      </c>
      <c r="I544" t="s">
        <v>76</v>
      </c>
      <c r="J544" t="s">
        <v>77</v>
      </c>
      <c r="K544">
        <v>40</v>
      </c>
      <c r="L544" t="s">
        <v>77</v>
      </c>
      <c r="M544" t="s">
        <v>78</v>
      </c>
      <c r="N544" t="s">
        <v>618</v>
      </c>
      <c r="O544" t="s">
        <v>513</v>
      </c>
      <c r="P544" t="s">
        <v>513</v>
      </c>
      <c r="Q544" t="s">
        <v>121</v>
      </c>
      <c r="R544" t="s">
        <v>79</v>
      </c>
      <c r="S544" t="s">
        <v>99</v>
      </c>
      <c r="T544" t="s">
        <v>122</v>
      </c>
      <c r="U544" t="s">
        <v>100</v>
      </c>
      <c r="V544" t="s">
        <v>80</v>
      </c>
      <c r="W544">
        <v>81100</v>
      </c>
      <c r="X544" t="s">
        <v>85</v>
      </c>
      <c r="Y544">
        <v>-40</v>
      </c>
      <c r="Z544" t="s">
        <v>514</v>
      </c>
      <c r="AA544" t="s">
        <v>514</v>
      </c>
      <c r="AB544" t="s">
        <v>107</v>
      </c>
      <c r="AC544" t="s">
        <v>91</v>
      </c>
      <c r="AD544">
        <f>_xlfn.XLOOKUP(MIS[[#This Row],[TRADING SYMBOL]],[1]Sheet1!$D:$D,[1]Sheet1!$C:$C)</f>
        <v>100.2</v>
      </c>
      <c r="AE544">
        <f>MIS[[#This Row],[OrderAverageTradedPrice]]*MIS[[#This Row],[OrderQuantity]]</f>
        <v>6075</v>
      </c>
      <c r="AF544">
        <f>MIS[[#This Row],[LTP]]*MIS[[#This Row],[OrderQuantity]]</f>
        <v>4008</v>
      </c>
      <c r="AG544">
        <f>IF(MIS[[#This Row],[OrderSide]]="SELL",MIS[[#This Row],[VALUE]]-MIS[[#This Row],[LIVE_VALUE]],MIS[[#This Row],[LIVE_VALUE]]-MIS[[#This Row],[VALUE]])</f>
        <v>2067</v>
      </c>
      <c r="AH544" t="str" cm="1">
        <f t="array" ref="AH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4" t="str">
        <f>MIS[[#This Row],[TRADING SYMBOL]]</f>
        <v>SENSEX2552081100PE</v>
      </c>
      <c r="AJ544" t="str">
        <f>IF(RIGHT(MIS[[#This Row],[Main/Hedge]],4)="MAIN","MAIN","HEDGE")</f>
        <v>MAIN</v>
      </c>
      <c r="AK544" t="str" cm="1">
        <f t="array" ref="AK544">_xlfn._xlws.FILTER(Table4[Column1],ISNUMBER(SEARCH(Table4[Column1],MIS[[#This Row],[OrderUniqueIdentifier]])),"")</f>
        <v>XYT</v>
      </c>
    </row>
    <row r="545" spans="1:37" x14ac:dyDescent="0.25">
      <c r="A545" t="s">
        <v>71</v>
      </c>
      <c r="B545" t="s">
        <v>669</v>
      </c>
      <c r="C545" t="s">
        <v>685</v>
      </c>
      <c r="D545" t="s">
        <v>72</v>
      </c>
      <c r="E545" t="s">
        <v>120</v>
      </c>
      <c r="F545" t="s">
        <v>98</v>
      </c>
      <c r="G545" t="s">
        <v>89</v>
      </c>
      <c r="H545" t="s">
        <v>75</v>
      </c>
      <c r="I545" t="s">
        <v>76</v>
      </c>
      <c r="J545" t="s">
        <v>77</v>
      </c>
      <c r="K545">
        <v>240</v>
      </c>
      <c r="L545" t="s">
        <v>77</v>
      </c>
      <c r="M545" t="s">
        <v>78</v>
      </c>
      <c r="N545" t="s">
        <v>686</v>
      </c>
      <c r="O545" t="s">
        <v>509</v>
      </c>
      <c r="P545" t="s">
        <v>513</v>
      </c>
      <c r="Q545" t="s">
        <v>121</v>
      </c>
      <c r="R545" t="s">
        <v>79</v>
      </c>
      <c r="S545" t="s">
        <v>99</v>
      </c>
      <c r="T545" t="s">
        <v>122</v>
      </c>
      <c r="U545" t="s">
        <v>100</v>
      </c>
      <c r="V545" t="s">
        <v>80</v>
      </c>
      <c r="W545">
        <v>81100</v>
      </c>
      <c r="X545" t="s">
        <v>85</v>
      </c>
      <c r="Y545">
        <v>-240</v>
      </c>
      <c r="Z545" t="s">
        <v>510</v>
      </c>
      <c r="AA545" t="s">
        <v>514</v>
      </c>
      <c r="AB545" t="s">
        <v>107</v>
      </c>
      <c r="AC545" t="s">
        <v>91</v>
      </c>
      <c r="AD545">
        <f>_xlfn.XLOOKUP(MIS[[#This Row],[TRADING SYMBOL]],[1]Sheet1!$D:$D,[1]Sheet1!$C:$C)</f>
        <v>100.2</v>
      </c>
      <c r="AE545">
        <f>MIS[[#This Row],[OrderAverageTradedPrice]]*MIS[[#This Row],[OrderQuantity]]</f>
        <v>36382.99999999992</v>
      </c>
      <c r="AF545">
        <f>MIS[[#This Row],[LTP]]*MIS[[#This Row],[OrderQuantity]]</f>
        <v>24048</v>
      </c>
      <c r="AG545">
        <f>IF(MIS[[#This Row],[OrderSide]]="SELL",MIS[[#This Row],[VALUE]]-MIS[[#This Row],[LIVE_VALUE]],MIS[[#This Row],[LIVE_VALUE]]-MIS[[#This Row],[VALUE]])</f>
        <v>12334.99999999992</v>
      </c>
      <c r="AH545" t="str" cm="1">
        <f t="array" ref="AH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5" t="str">
        <f>MIS[[#This Row],[TRADING SYMBOL]]</f>
        <v>SENSEX2552081100PE</v>
      </c>
      <c r="AJ545" t="str">
        <f>IF(RIGHT(MIS[[#This Row],[Main/Hedge]],4)="MAIN","MAIN","HEDGE")</f>
        <v>MAIN</v>
      </c>
      <c r="AK545" t="str" cm="1">
        <f t="array" ref="AK545">_xlfn._xlws.FILTER(Table4[Column1],ISNUMBER(SEARCH(Table4[Column1],MIS[[#This Row],[OrderUniqueIdentifier]])),"")</f>
        <v>XYT</v>
      </c>
    </row>
    <row r="546" spans="1:37" x14ac:dyDescent="0.25">
      <c r="A546" t="s">
        <v>71</v>
      </c>
      <c r="B546" t="s">
        <v>687</v>
      </c>
      <c r="C546" t="s">
        <v>692</v>
      </c>
      <c r="D546" t="s">
        <v>72</v>
      </c>
      <c r="E546" t="s">
        <v>109</v>
      </c>
      <c r="F546" t="s">
        <v>98</v>
      </c>
      <c r="G546" t="s">
        <v>89</v>
      </c>
      <c r="H546" t="s">
        <v>75</v>
      </c>
      <c r="I546" t="s">
        <v>76</v>
      </c>
      <c r="J546" t="s">
        <v>77</v>
      </c>
      <c r="K546">
        <v>20</v>
      </c>
      <c r="L546" t="s">
        <v>77</v>
      </c>
      <c r="M546" t="s">
        <v>78</v>
      </c>
      <c r="N546" t="s">
        <v>693</v>
      </c>
      <c r="O546" t="s">
        <v>513</v>
      </c>
      <c r="P546" t="s">
        <v>513</v>
      </c>
      <c r="Q546" t="s">
        <v>111</v>
      </c>
      <c r="R546" t="s">
        <v>79</v>
      </c>
      <c r="S546" t="s">
        <v>99</v>
      </c>
      <c r="T546" t="s">
        <v>113</v>
      </c>
      <c r="U546" t="s">
        <v>100</v>
      </c>
      <c r="V546" t="s">
        <v>80</v>
      </c>
      <c r="W546">
        <v>83600</v>
      </c>
      <c r="X546" t="s">
        <v>81</v>
      </c>
      <c r="Y546">
        <v>-20</v>
      </c>
      <c r="Z546" t="s">
        <v>514</v>
      </c>
      <c r="AA546" t="s">
        <v>514</v>
      </c>
      <c r="AB546" t="s">
        <v>90</v>
      </c>
      <c r="AC546" t="s">
        <v>91</v>
      </c>
      <c r="AD546">
        <f>_xlfn.XLOOKUP(MIS[[#This Row],[TRADING SYMBOL]],[1]Sheet1!$D:$D,[1]Sheet1!$C:$C)</f>
        <v>87.2</v>
      </c>
      <c r="AE546">
        <f>MIS[[#This Row],[OrderAverageTradedPrice]]*MIS[[#This Row],[OrderQuantity]]</f>
        <v>2910</v>
      </c>
      <c r="AF546">
        <f>MIS[[#This Row],[LTP]]*MIS[[#This Row],[OrderQuantity]]</f>
        <v>1744</v>
      </c>
      <c r="AG546">
        <f>IF(MIS[[#This Row],[OrderSide]]="SELL",MIS[[#This Row],[VALUE]]-MIS[[#This Row],[LIVE_VALUE]],MIS[[#This Row],[LIVE_VALUE]]-MIS[[#This Row],[VALUE]])</f>
        <v>1166</v>
      </c>
      <c r="AH546" t="str" cm="1">
        <f t="array" ref="AH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6" t="str">
        <f>MIS[[#This Row],[TRADING SYMBOL]]</f>
        <v>SENSEX2552083600CE</v>
      </c>
      <c r="AJ546" t="str">
        <f>IF(RIGHT(MIS[[#This Row],[Main/Hedge]],4)="MAIN","MAIN","HEDGE")</f>
        <v>MAIN</v>
      </c>
      <c r="AK546" t="str" cm="1">
        <f t="array" ref="AK546">_xlfn._xlws.FILTER(Table4[Column1],ISNUMBER(SEARCH(Table4[Column1],MIS[[#This Row],[OrderUniqueIdentifier]])),"")</f>
        <v>XYT</v>
      </c>
    </row>
    <row r="547" spans="1:37" x14ac:dyDescent="0.25">
      <c r="A547" t="s">
        <v>71</v>
      </c>
      <c r="B547" t="s">
        <v>696</v>
      </c>
      <c r="C547" t="s">
        <v>701</v>
      </c>
      <c r="D547" t="s">
        <v>72</v>
      </c>
      <c r="E547" t="s">
        <v>109</v>
      </c>
      <c r="F547" t="s">
        <v>98</v>
      </c>
      <c r="G547" t="s">
        <v>89</v>
      </c>
      <c r="H547" t="s">
        <v>75</v>
      </c>
      <c r="I547" t="s">
        <v>76</v>
      </c>
      <c r="J547" t="s">
        <v>77</v>
      </c>
      <c r="K547">
        <v>80</v>
      </c>
      <c r="L547" t="s">
        <v>77</v>
      </c>
      <c r="M547" t="s">
        <v>78</v>
      </c>
      <c r="N547" t="s">
        <v>702</v>
      </c>
      <c r="O547" t="s">
        <v>513</v>
      </c>
      <c r="P547" t="s">
        <v>513</v>
      </c>
      <c r="Q547" t="s">
        <v>111</v>
      </c>
      <c r="R547" t="s">
        <v>79</v>
      </c>
      <c r="S547" t="s">
        <v>99</v>
      </c>
      <c r="T547" t="s">
        <v>113</v>
      </c>
      <c r="U547" t="s">
        <v>100</v>
      </c>
      <c r="V547" t="s">
        <v>80</v>
      </c>
      <c r="W547">
        <v>83600</v>
      </c>
      <c r="X547" t="s">
        <v>81</v>
      </c>
      <c r="Y547">
        <v>-80</v>
      </c>
      <c r="Z547" t="s">
        <v>514</v>
      </c>
      <c r="AA547" t="s">
        <v>514</v>
      </c>
      <c r="AB547" t="s">
        <v>90</v>
      </c>
      <c r="AC547" t="s">
        <v>91</v>
      </c>
      <c r="AD547">
        <f>_xlfn.XLOOKUP(MIS[[#This Row],[TRADING SYMBOL]],[1]Sheet1!$D:$D,[1]Sheet1!$C:$C)</f>
        <v>87.2</v>
      </c>
      <c r="AE547">
        <f>MIS[[#This Row],[OrderAverageTradedPrice]]*MIS[[#This Row],[OrderQuantity]]</f>
        <v>11635</v>
      </c>
      <c r="AF547">
        <f>MIS[[#This Row],[LTP]]*MIS[[#This Row],[OrderQuantity]]</f>
        <v>6976</v>
      </c>
      <c r="AG547">
        <f>IF(MIS[[#This Row],[OrderSide]]="SELL",MIS[[#This Row],[VALUE]]-MIS[[#This Row],[LIVE_VALUE]],MIS[[#This Row],[LIVE_VALUE]]-MIS[[#This Row],[VALUE]])</f>
        <v>4659</v>
      </c>
      <c r="AH547" t="str" cm="1">
        <f t="array" ref="AH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7" t="str">
        <f>MIS[[#This Row],[TRADING SYMBOL]]</f>
        <v>SENSEX2552083600CE</v>
      </c>
      <c r="AJ547" t="str">
        <f>IF(RIGHT(MIS[[#This Row],[Main/Hedge]],4)="MAIN","MAIN","HEDGE")</f>
        <v>MAIN</v>
      </c>
      <c r="AK547" t="str" cm="1">
        <f t="array" ref="AK547">_xlfn._xlws.FILTER(Table4[Column1],ISNUMBER(SEARCH(Table4[Column1],MIS[[#This Row],[OrderUniqueIdentifier]])),"")</f>
        <v>XYT</v>
      </c>
    </row>
    <row r="548" spans="1:37" x14ac:dyDescent="0.25">
      <c r="A548" t="s">
        <v>71</v>
      </c>
      <c r="B548" t="s">
        <v>770</v>
      </c>
      <c r="C548" t="s">
        <v>775</v>
      </c>
      <c r="D548" t="s">
        <v>72</v>
      </c>
      <c r="E548" t="s">
        <v>109</v>
      </c>
      <c r="F548" t="s">
        <v>98</v>
      </c>
      <c r="G548" t="s">
        <v>89</v>
      </c>
      <c r="H548" t="s">
        <v>75</v>
      </c>
      <c r="I548" t="s">
        <v>76</v>
      </c>
      <c r="J548" t="s">
        <v>77</v>
      </c>
      <c r="K548">
        <v>80</v>
      </c>
      <c r="L548" t="s">
        <v>77</v>
      </c>
      <c r="M548" t="s">
        <v>78</v>
      </c>
      <c r="N548" t="s">
        <v>776</v>
      </c>
      <c r="O548" t="s">
        <v>513</v>
      </c>
      <c r="P548" t="s">
        <v>513</v>
      </c>
      <c r="Q548" t="s">
        <v>111</v>
      </c>
      <c r="R548" t="s">
        <v>79</v>
      </c>
      <c r="S548" t="s">
        <v>99</v>
      </c>
      <c r="T548" t="s">
        <v>113</v>
      </c>
      <c r="U548" t="s">
        <v>100</v>
      </c>
      <c r="V548" t="s">
        <v>80</v>
      </c>
      <c r="W548">
        <v>83600</v>
      </c>
      <c r="X548" t="s">
        <v>81</v>
      </c>
      <c r="Y548">
        <v>-80</v>
      </c>
      <c r="Z548" t="s">
        <v>514</v>
      </c>
      <c r="AA548" t="s">
        <v>514</v>
      </c>
      <c r="AB548" t="s">
        <v>90</v>
      </c>
      <c r="AC548" t="s">
        <v>91</v>
      </c>
      <c r="AD548">
        <f>_xlfn.XLOOKUP(MIS[[#This Row],[TRADING SYMBOL]],[1]Sheet1!$D:$D,[1]Sheet1!$C:$C)</f>
        <v>87.2</v>
      </c>
      <c r="AE548">
        <f>MIS[[#This Row],[OrderAverageTradedPrice]]*MIS[[#This Row],[OrderQuantity]]</f>
        <v>11521</v>
      </c>
      <c r="AF548">
        <f>MIS[[#This Row],[LTP]]*MIS[[#This Row],[OrderQuantity]]</f>
        <v>6976</v>
      </c>
      <c r="AG548">
        <f>IF(MIS[[#This Row],[OrderSide]]="SELL",MIS[[#This Row],[VALUE]]-MIS[[#This Row],[LIVE_VALUE]],MIS[[#This Row],[LIVE_VALUE]]-MIS[[#This Row],[VALUE]])</f>
        <v>4545</v>
      </c>
      <c r="AH548" t="str" cm="1">
        <f t="array" ref="AH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8" t="str">
        <f>MIS[[#This Row],[TRADING SYMBOL]]</f>
        <v>SENSEX2552083600CE</v>
      </c>
      <c r="AJ548" t="str">
        <f>IF(RIGHT(MIS[[#This Row],[Main/Hedge]],4)="MAIN","MAIN","HEDGE")</f>
        <v>MAIN</v>
      </c>
      <c r="AK548" t="str" cm="1">
        <f t="array" ref="AK548">_xlfn._xlws.FILTER(Table4[Column1],ISNUMBER(SEARCH(Table4[Column1],MIS[[#This Row],[OrderUniqueIdentifier]])),"")</f>
        <v>XYT</v>
      </c>
    </row>
    <row r="549" spans="1:37" x14ac:dyDescent="0.25">
      <c r="A549" t="s">
        <v>71</v>
      </c>
      <c r="B549" t="s">
        <v>873</v>
      </c>
      <c r="C549" t="s">
        <v>878</v>
      </c>
      <c r="D549" t="s">
        <v>72</v>
      </c>
      <c r="E549" t="s">
        <v>109</v>
      </c>
      <c r="F549" t="s">
        <v>98</v>
      </c>
      <c r="G549" t="s">
        <v>89</v>
      </c>
      <c r="H549" t="s">
        <v>75</v>
      </c>
      <c r="I549" t="s">
        <v>76</v>
      </c>
      <c r="J549" t="s">
        <v>77</v>
      </c>
      <c r="K549">
        <v>20</v>
      </c>
      <c r="L549" t="s">
        <v>77</v>
      </c>
      <c r="M549" t="s">
        <v>78</v>
      </c>
      <c r="N549" t="s">
        <v>589</v>
      </c>
      <c r="O549" t="s">
        <v>513</v>
      </c>
      <c r="P549" t="s">
        <v>513</v>
      </c>
      <c r="Q549" t="s">
        <v>111</v>
      </c>
      <c r="R549" t="s">
        <v>79</v>
      </c>
      <c r="S549" t="s">
        <v>99</v>
      </c>
      <c r="T549" t="s">
        <v>113</v>
      </c>
      <c r="U549" t="s">
        <v>100</v>
      </c>
      <c r="V549" t="s">
        <v>80</v>
      </c>
      <c r="W549">
        <v>83600</v>
      </c>
      <c r="X549" t="s">
        <v>81</v>
      </c>
      <c r="Y549">
        <v>-20</v>
      </c>
      <c r="Z549" t="s">
        <v>514</v>
      </c>
      <c r="AA549" t="s">
        <v>514</v>
      </c>
      <c r="AB549" t="s">
        <v>90</v>
      </c>
      <c r="AC549" t="s">
        <v>91</v>
      </c>
      <c r="AD549">
        <f>_xlfn.XLOOKUP(MIS[[#This Row],[TRADING SYMBOL]],[1]Sheet1!$D:$D,[1]Sheet1!$C:$C)</f>
        <v>87.2</v>
      </c>
      <c r="AE549">
        <f>MIS[[#This Row],[OrderAverageTradedPrice]]*MIS[[#This Row],[OrderQuantity]]</f>
        <v>2883</v>
      </c>
      <c r="AF549">
        <f>MIS[[#This Row],[LTP]]*MIS[[#This Row],[OrderQuantity]]</f>
        <v>1744</v>
      </c>
      <c r="AG549">
        <f>IF(MIS[[#This Row],[OrderSide]]="SELL",MIS[[#This Row],[VALUE]]-MIS[[#This Row],[LIVE_VALUE]],MIS[[#This Row],[LIVE_VALUE]]-MIS[[#This Row],[VALUE]])</f>
        <v>1139</v>
      </c>
      <c r="AH549" t="str" cm="1">
        <f t="array" ref="AH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9" t="str">
        <f>MIS[[#This Row],[TRADING SYMBOL]]</f>
        <v>SENSEX2552083600CE</v>
      </c>
      <c r="AJ549" t="str">
        <f>IF(RIGHT(MIS[[#This Row],[Main/Hedge]],4)="MAIN","MAIN","HEDGE")</f>
        <v>MAIN</v>
      </c>
      <c r="AK549" t="str" cm="1">
        <f t="array" ref="AK549">_xlfn._xlws.FILTER(Table4[Column1],ISNUMBER(SEARCH(Table4[Column1],MIS[[#This Row],[OrderUniqueIdentifier]])),"")</f>
        <v>XYT</v>
      </c>
    </row>
    <row r="550" spans="1:37" x14ac:dyDescent="0.25">
      <c r="A550" t="s">
        <v>71</v>
      </c>
      <c r="B550" t="s">
        <v>923</v>
      </c>
      <c r="C550" t="s">
        <v>928</v>
      </c>
      <c r="D550" t="s">
        <v>72</v>
      </c>
      <c r="E550" t="s">
        <v>109</v>
      </c>
      <c r="F550" t="s">
        <v>98</v>
      </c>
      <c r="G550" t="s">
        <v>89</v>
      </c>
      <c r="H550" t="s">
        <v>75</v>
      </c>
      <c r="I550" t="s">
        <v>76</v>
      </c>
      <c r="J550" t="s">
        <v>77</v>
      </c>
      <c r="K550">
        <v>60</v>
      </c>
      <c r="L550" t="s">
        <v>77</v>
      </c>
      <c r="M550" t="s">
        <v>78</v>
      </c>
      <c r="N550" t="s">
        <v>929</v>
      </c>
      <c r="O550" t="s">
        <v>509</v>
      </c>
      <c r="P550" t="s">
        <v>513</v>
      </c>
      <c r="Q550" t="s">
        <v>111</v>
      </c>
      <c r="R550" t="s">
        <v>79</v>
      </c>
      <c r="S550" t="s">
        <v>99</v>
      </c>
      <c r="T550" t="s">
        <v>113</v>
      </c>
      <c r="U550" t="s">
        <v>100</v>
      </c>
      <c r="V550" t="s">
        <v>80</v>
      </c>
      <c r="W550">
        <v>83600</v>
      </c>
      <c r="X550" t="s">
        <v>81</v>
      </c>
      <c r="Y550">
        <v>-60</v>
      </c>
      <c r="Z550" t="s">
        <v>510</v>
      </c>
      <c r="AA550" t="s">
        <v>514</v>
      </c>
      <c r="AB550" t="s">
        <v>90</v>
      </c>
      <c r="AC550" t="s">
        <v>91</v>
      </c>
      <c r="AD550">
        <f>_xlfn.XLOOKUP(MIS[[#This Row],[TRADING SYMBOL]],[1]Sheet1!$D:$D,[1]Sheet1!$C:$C)</f>
        <v>87.2</v>
      </c>
      <c r="AE550">
        <f>MIS[[#This Row],[OrderAverageTradedPrice]]*MIS[[#This Row],[OrderQuantity]]</f>
        <v>8739.99999999996</v>
      </c>
      <c r="AF550">
        <f>MIS[[#This Row],[LTP]]*MIS[[#This Row],[OrderQuantity]]</f>
        <v>5232</v>
      </c>
      <c r="AG550">
        <f>IF(MIS[[#This Row],[OrderSide]]="SELL",MIS[[#This Row],[VALUE]]-MIS[[#This Row],[LIVE_VALUE]],MIS[[#This Row],[LIVE_VALUE]]-MIS[[#This Row],[VALUE]])</f>
        <v>3507.99999999996</v>
      </c>
      <c r="AH550" t="str" cm="1">
        <f t="array" ref="AH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0" t="str">
        <f>MIS[[#This Row],[TRADING SYMBOL]]</f>
        <v>SENSEX2552083600CE</v>
      </c>
      <c r="AJ550" t="str">
        <f>IF(RIGHT(MIS[[#This Row],[Main/Hedge]],4)="MAIN","MAIN","HEDGE")</f>
        <v>MAIN</v>
      </c>
      <c r="AK550" t="str" cm="1">
        <f t="array" ref="AK550">_xlfn._xlws.FILTER(Table4[Column1],ISNUMBER(SEARCH(Table4[Column1],MIS[[#This Row],[OrderUniqueIdentifier]])),"")</f>
        <v>XYT</v>
      </c>
    </row>
    <row r="551" spans="1:37" x14ac:dyDescent="0.25">
      <c r="A551" t="s">
        <v>71</v>
      </c>
      <c r="B551" t="s">
        <v>960</v>
      </c>
      <c r="C551" t="s">
        <v>965</v>
      </c>
      <c r="D551" t="s">
        <v>72</v>
      </c>
      <c r="E551" t="s">
        <v>109</v>
      </c>
      <c r="F551" t="s">
        <v>98</v>
      </c>
      <c r="G551" t="s">
        <v>89</v>
      </c>
      <c r="H551" t="s">
        <v>75</v>
      </c>
      <c r="I551" t="s">
        <v>76</v>
      </c>
      <c r="J551" t="s">
        <v>77</v>
      </c>
      <c r="K551">
        <v>40</v>
      </c>
      <c r="L551" t="s">
        <v>77</v>
      </c>
      <c r="M551" t="s">
        <v>78</v>
      </c>
      <c r="N551" t="s">
        <v>966</v>
      </c>
      <c r="O551" t="s">
        <v>513</v>
      </c>
      <c r="P551" t="s">
        <v>513</v>
      </c>
      <c r="Q551" t="s">
        <v>111</v>
      </c>
      <c r="R551" t="s">
        <v>79</v>
      </c>
      <c r="S551" t="s">
        <v>99</v>
      </c>
      <c r="T551" t="s">
        <v>113</v>
      </c>
      <c r="U551" t="s">
        <v>100</v>
      </c>
      <c r="V551" t="s">
        <v>80</v>
      </c>
      <c r="W551">
        <v>83600</v>
      </c>
      <c r="X551" t="s">
        <v>81</v>
      </c>
      <c r="Y551">
        <v>-40</v>
      </c>
      <c r="Z551" t="s">
        <v>514</v>
      </c>
      <c r="AA551" t="s">
        <v>514</v>
      </c>
      <c r="AB551" t="s">
        <v>90</v>
      </c>
      <c r="AC551" t="s">
        <v>91</v>
      </c>
      <c r="AD551">
        <f>_xlfn.XLOOKUP(MIS[[#This Row],[TRADING SYMBOL]],[1]Sheet1!$D:$D,[1]Sheet1!$C:$C)</f>
        <v>87.2</v>
      </c>
      <c r="AE551">
        <f>MIS[[#This Row],[OrderAverageTradedPrice]]*MIS[[#This Row],[OrderQuantity]]</f>
        <v>5788</v>
      </c>
      <c r="AF551">
        <f>MIS[[#This Row],[LTP]]*MIS[[#This Row],[OrderQuantity]]</f>
        <v>3488</v>
      </c>
      <c r="AG551">
        <f>IF(MIS[[#This Row],[OrderSide]]="SELL",MIS[[#This Row],[VALUE]]-MIS[[#This Row],[LIVE_VALUE]],MIS[[#This Row],[LIVE_VALUE]]-MIS[[#This Row],[VALUE]])</f>
        <v>2300</v>
      </c>
      <c r="AH551" t="str" cm="1">
        <f t="array" ref="AH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1" t="str">
        <f>MIS[[#This Row],[TRADING SYMBOL]]</f>
        <v>SENSEX2552083600CE</v>
      </c>
      <c r="AJ551" t="str">
        <f>IF(RIGHT(MIS[[#This Row],[Main/Hedge]],4)="MAIN","MAIN","HEDGE")</f>
        <v>MAIN</v>
      </c>
      <c r="AK551" t="str" cm="1">
        <f t="array" ref="AK551">_xlfn._xlws.FILTER(Table4[Column1],ISNUMBER(SEARCH(Table4[Column1],MIS[[#This Row],[OrderUniqueIdentifier]])),"")</f>
        <v>XYT</v>
      </c>
    </row>
    <row r="552" spans="1:37" x14ac:dyDescent="0.25">
      <c r="A552" t="s">
        <v>71</v>
      </c>
      <c r="B552" t="s">
        <v>969</v>
      </c>
      <c r="C552" t="s">
        <v>974</v>
      </c>
      <c r="D552" t="s">
        <v>72</v>
      </c>
      <c r="E552" t="s">
        <v>109</v>
      </c>
      <c r="F552" t="s">
        <v>98</v>
      </c>
      <c r="G552" t="s">
        <v>89</v>
      </c>
      <c r="H552" t="s">
        <v>75</v>
      </c>
      <c r="I552" t="s">
        <v>76</v>
      </c>
      <c r="J552" t="s">
        <v>77</v>
      </c>
      <c r="K552">
        <v>160</v>
      </c>
      <c r="L552" t="s">
        <v>77</v>
      </c>
      <c r="M552" t="s">
        <v>78</v>
      </c>
      <c r="N552" t="s">
        <v>975</v>
      </c>
      <c r="O552" t="s">
        <v>509</v>
      </c>
      <c r="P552" t="s">
        <v>513</v>
      </c>
      <c r="Q552" t="s">
        <v>111</v>
      </c>
      <c r="R552" t="s">
        <v>79</v>
      </c>
      <c r="S552" t="s">
        <v>99</v>
      </c>
      <c r="T552" t="s">
        <v>113</v>
      </c>
      <c r="U552" t="s">
        <v>100</v>
      </c>
      <c r="V552" t="s">
        <v>80</v>
      </c>
      <c r="W552">
        <v>83600</v>
      </c>
      <c r="X552" t="s">
        <v>81</v>
      </c>
      <c r="Y552">
        <v>-160</v>
      </c>
      <c r="Z552" t="s">
        <v>510</v>
      </c>
      <c r="AA552" t="s">
        <v>514</v>
      </c>
      <c r="AB552" t="s">
        <v>90</v>
      </c>
      <c r="AC552" t="s">
        <v>91</v>
      </c>
      <c r="AD552">
        <f>_xlfn.XLOOKUP(MIS[[#This Row],[TRADING SYMBOL]],[1]Sheet1!$D:$D,[1]Sheet1!$C:$C)</f>
        <v>87.2</v>
      </c>
      <c r="AE552">
        <f>MIS[[#This Row],[OrderAverageTradedPrice]]*MIS[[#This Row],[OrderQuantity]]</f>
        <v>23182</v>
      </c>
      <c r="AF552">
        <f>MIS[[#This Row],[LTP]]*MIS[[#This Row],[OrderQuantity]]</f>
        <v>13952</v>
      </c>
      <c r="AG552">
        <f>IF(MIS[[#This Row],[OrderSide]]="SELL",MIS[[#This Row],[VALUE]]-MIS[[#This Row],[LIVE_VALUE]],MIS[[#This Row],[LIVE_VALUE]]-MIS[[#This Row],[VALUE]])</f>
        <v>9230</v>
      </c>
      <c r="AH552" t="str" cm="1">
        <f t="array" ref="AH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2" t="str">
        <f>MIS[[#This Row],[TRADING SYMBOL]]</f>
        <v>SENSEX2552083600CE</v>
      </c>
      <c r="AJ552" t="str">
        <f>IF(RIGHT(MIS[[#This Row],[Main/Hedge]],4)="MAIN","MAIN","HEDGE")</f>
        <v>MAIN</v>
      </c>
      <c r="AK552" t="str" cm="1">
        <f t="array" ref="AK552">_xlfn._xlws.FILTER(Table4[Column1],ISNUMBER(SEARCH(Table4[Column1],MIS[[#This Row],[OrderUniqueIdentifier]])),"")</f>
        <v>XYT</v>
      </c>
    </row>
    <row r="553" spans="1:37" x14ac:dyDescent="0.25">
      <c r="A553" t="s">
        <v>71</v>
      </c>
      <c r="B553" t="s">
        <v>969</v>
      </c>
      <c r="C553" t="s">
        <v>976</v>
      </c>
      <c r="D553" t="s">
        <v>72</v>
      </c>
      <c r="E553" t="s">
        <v>120</v>
      </c>
      <c r="F553" t="s">
        <v>98</v>
      </c>
      <c r="G553" t="s">
        <v>89</v>
      </c>
      <c r="H553" t="s">
        <v>75</v>
      </c>
      <c r="I553" t="s">
        <v>76</v>
      </c>
      <c r="J553" t="s">
        <v>77</v>
      </c>
      <c r="K553">
        <v>160</v>
      </c>
      <c r="L553" t="s">
        <v>77</v>
      </c>
      <c r="M553" t="s">
        <v>78</v>
      </c>
      <c r="N553" t="s">
        <v>977</v>
      </c>
      <c r="O553" t="s">
        <v>513</v>
      </c>
      <c r="P553" t="s">
        <v>513</v>
      </c>
      <c r="Q553" t="s">
        <v>121</v>
      </c>
      <c r="R553" t="s">
        <v>79</v>
      </c>
      <c r="S553" t="s">
        <v>99</v>
      </c>
      <c r="T553" t="s">
        <v>122</v>
      </c>
      <c r="U553" t="s">
        <v>100</v>
      </c>
      <c r="V553" t="s">
        <v>80</v>
      </c>
      <c r="W553">
        <v>81100</v>
      </c>
      <c r="X553" t="s">
        <v>85</v>
      </c>
      <c r="Y553">
        <v>-160</v>
      </c>
      <c r="Z553" t="s">
        <v>514</v>
      </c>
      <c r="AA553" t="s">
        <v>514</v>
      </c>
      <c r="AB553" t="s">
        <v>107</v>
      </c>
      <c r="AC553" t="s">
        <v>91</v>
      </c>
      <c r="AD553">
        <f>_xlfn.XLOOKUP(MIS[[#This Row],[TRADING SYMBOL]],[1]Sheet1!$D:$D,[1]Sheet1!$C:$C)</f>
        <v>100.2</v>
      </c>
      <c r="AE553">
        <f>MIS[[#This Row],[OrderAverageTradedPrice]]*MIS[[#This Row],[OrderQuantity]]</f>
        <v>24374</v>
      </c>
      <c r="AF553">
        <f>MIS[[#This Row],[LTP]]*MIS[[#This Row],[OrderQuantity]]</f>
        <v>16032</v>
      </c>
      <c r="AG553">
        <f>IF(MIS[[#This Row],[OrderSide]]="SELL",MIS[[#This Row],[VALUE]]-MIS[[#This Row],[LIVE_VALUE]],MIS[[#This Row],[LIVE_VALUE]]-MIS[[#This Row],[VALUE]])</f>
        <v>8342</v>
      </c>
      <c r="AH553" t="str" cm="1">
        <f t="array" ref="AH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3" t="str">
        <f>MIS[[#This Row],[TRADING SYMBOL]]</f>
        <v>SENSEX2552081100PE</v>
      </c>
      <c r="AJ553" t="str">
        <f>IF(RIGHT(MIS[[#This Row],[Main/Hedge]],4)="MAIN","MAIN","HEDGE")</f>
        <v>MAIN</v>
      </c>
      <c r="AK553" t="str" cm="1">
        <f t="array" ref="AK553">_xlfn._xlws.FILTER(Table4[Column1],ISNUMBER(SEARCH(Table4[Column1],MIS[[#This Row],[OrderUniqueIdentifier]])),"")</f>
        <v>XYT</v>
      </c>
    </row>
    <row r="554" spans="1:37" x14ac:dyDescent="0.25">
      <c r="A554" t="s">
        <v>71</v>
      </c>
      <c r="B554" t="s">
        <v>986</v>
      </c>
      <c r="C554" t="s">
        <v>991</v>
      </c>
      <c r="D554" t="s">
        <v>72</v>
      </c>
      <c r="E554" t="s">
        <v>109</v>
      </c>
      <c r="F554" t="s">
        <v>98</v>
      </c>
      <c r="G554" t="s">
        <v>89</v>
      </c>
      <c r="H554" t="s">
        <v>75</v>
      </c>
      <c r="I554" t="s">
        <v>76</v>
      </c>
      <c r="J554" t="s">
        <v>77</v>
      </c>
      <c r="K554">
        <v>20</v>
      </c>
      <c r="L554" t="s">
        <v>77</v>
      </c>
      <c r="M554" t="s">
        <v>78</v>
      </c>
      <c r="N554" t="s">
        <v>393</v>
      </c>
      <c r="O554" t="s">
        <v>509</v>
      </c>
      <c r="P554" t="s">
        <v>513</v>
      </c>
      <c r="Q554" t="s">
        <v>111</v>
      </c>
      <c r="R554" t="s">
        <v>79</v>
      </c>
      <c r="S554" t="s">
        <v>99</v>
      </c>
      <c r="T554" t="s">
        <v>113</v>
      </c>
      <c r="U554" t="s">
        <v>100</v>
      </c>
      <c r="V554" t="s">
        <v>80</v>
      </c>
      <c r="W554">
        <v>83600</v>
      </c>
      <c r="X554" t="s">
        <v>81</v>
      </c>
      <c r="Y554">
        <v>-20</v>
      </c>
      <c r="Z554" t="s">
        <v>510</v>
      </c>
      <c r="AA554" t="s">
        <v>514</v>
      </c>
      <c r="AB554" t="s">
        <v>90</v>
      </c>
      <c r="AC554" t="s">
        <v>91</v>
      </c>
      <c r="AD554">
        <f>_xlfn.XLOOKUP(MIS[[#This Row],[TRADING SYMBOL]],[1]Sheet1!$D:$D,[1]Sheet1!$C:$C)</f>
        <v>87.2</v>
      </c>
      <c r="AE554">
        <f>MIS[[#This Row],[OrderAverageTradedPrice]]*MIS[[#This Row],[OrderQuantity]]</f>
        <v>2908</v>
      </c>
      <c r="AF554">
        <f>MIS[[#This Row],[LTP]]*MIS[[#This Row],[OrderQuantity]]</f>
        <v>1744</v>
      </c>
      <c r="AG554">
        <f>IF(MIS[[#This Row],[OrderSide]]="SELL",MIS[[#This Row],[VALUE]]-MIS[[#This Row],[LIVE_VALUE]],MIS[[#This Row],[LIVE_VALUE]]-MIS[[#This Row],[VALUE]])</f>
        <v>1164</v>
      </c>
      <c r="AH554" t="str" cm="1">
        <f t="array" ref="AH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4" t="str">
        <f>MIS[[#This Row],[TRADING SYMBOL]]</f>
        <v>SENSEX2552083600CE</v>
      </c>
      <c r="AJ554" t="str">
        <f>IF(RIGHT(MIS[[#This Row],[Main/Hedge]],4)="MAIN","MAIN","HEDGE")</f>
        <v>MAIN</v>
      </c>
      <c r="AK554" t="str" cm="1">
        <f t="array" ref="AK554">_xlfn._xlws.FILTER(Table4[Column1],ISNUMBER(SEARCH(Table4[Column1],MIS[[#This Row],[OrderUniqueIdentifier]])),"")</f>
        <v>XYT</v>
      </c>
    </row>
    <row r="555" spans="1:37" x14ac:dyDescent="0.25">
      <c r="A555" t="s">
        <v>71</v>
      </c>
      <c r="B555" t="s">
        <v>1093</v>
      </c>
      <c r="C555" t="s">
        <v>1098</v>
      </c>
      <c r="D555" t="s">
        <v>72</v>
      </c>
      <c r="E555" t="s">
        <v>109</v>
      </c>
      <c r="F555" t="s">
        <v>98</v>
      </c>
      <c r="G555" t="s">
        <v>89</v>
      </c>
      <c r="H555" t="s">
        <v>75</v>
      </c>
      <c r="I555" t="s">
        <v>76</v>
      </c>
      <c r="J555" t="s">
        <v>77</v>
      </c>
      <c r="K555">
        <v>60</v>
      </c>
      <c r="L555" t="s">
        <v>77</v>
      </c>
      <c r="M555" t="s">
        <v>78</v>
      </c>
      <c r="N555" t="s">
        <v>589</v>
      </c>
      <c r="O555" t="s">
        <v>513</v>
      </c>
      <c r="P555" t="s">
        <v>513</v>
      </c>
      <c r="Q555" t="s">
        <v>111</v>
      </c>
      <c r="R555" t="s">
        <v>79</v>
      </c>
      <c r="S555" t="s">
        <v>99</v>
      </c>
      <c r="T555" t="s">
        <v>113</v>
      </c>
      <c r="U555" t="s">
        <v>100</v>
      </c>
      <c r="V555" t="s">
        <v>80</v>
      </c>
      <c r="W555">
        <v>83600</v>
      </c>
      <c r="X555" t="s">
        <v>81</v>
      </c>
      <c r="Y555">
        <v>-60</v>
      </c>
      <c r="Z555" t="s">
        <v>514</v>
      </c>
      <c r="AA555" t="s">
        <v>514</v>
      </c>
      <c r="AB555" t="s">
        <v>90</v>
      </c>
      <c r="AC555" t="s">
        <v>91</v>
      </c>
      <c r="AD555">
        <f>_xlfn.XLOOKUP(MIS[[#This Row],[TRADING SYMBOL]],[1]Sheet1!$D:$D,[1]Sheet1!$C:$C)</f>
        <v>87.2</v>
      </c>
      <c r="AE555">
        <f>MIS[[#This Row],[OrderAverageTradedPrice]]*MIS[[#This Row],[OrderQuantity]]</f>
        <v>8649</v>
      </c>
      <c r="AF555">
        <f>MIS[[#This Row],[LTP]]*MIS[[#This Row],[OrderQuantity]]</f>
        <v>5232</v>
      </c>
      <c r="AG555">
        <f>IF(MIS[[#This Row],[OrderSide]]="SELL",MIS[[#This Row],[VALUE]]-MIS[[#This Row],[LIVE_VALUE]],MIS[[#This Row],[LIVE_VALUE]]-MIS[[#This Row],[VALUE]])</f>
        <v>3417</v>
      </c>
      <c r="AH555" t="str" cm="1">
        <f t="array" ref="AH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5" t="str">
        <f>MIS[[#This Row],[TRADING SYMBOL]]</f>
        <v>SENSEX2552083600CE</v>
      </c>
      <c r="AJ555" t="str">
        <f>IF(RIGHT(MIS[[#This Row],[Main/Hedge]],4)="MAIN","MAIN","HEDGE")</f>
        <v>MAIN</v>
      </c>
      <c r="AK555" t="str" cm="1">
        <f t="array" ref="AK555">_xlfn._xlws.FILTER(Table4[Column1],ISNUMBER(SEARCH(Table4[Column1],MIS[[#This Row],[OrderUniqueIdentifier]])),"")</f>
        <v>XYT</v>
      </c>
    </row>
    <row r="556" spans="1:37" x14ac:dyDescent="0.25">
      <c r="A556" t="s">
        <v>71</v>
      </c>
      <c r="B556" t="s">
        <v>1127</v>
      </c>
      <c r="C556" t="s">
        <v>1132</v>
      </c>
      <c r="D556" t="s">
        <v>72</v>
      </c>
      <c r="E556" t="s">
        <v>109</v>
      </c>
      <c r="F556" t="s">
        <v>98</v>
      </c>
      <c r="G556" t="s">
        <v>89</v>
      </c>
      <c r="H556" t="s">
        <v>75</v>
      </c>
      <c r="I556" t="s">
        <v>76</v>
      </c>
      <c r="J556" t="s">
        <v>77</v>
      </c>
      <c r="K556">
        <v>20</v>
      </c>
      <c r="L556" t="s">
        <v>77</v>
      </c>
      <c r="M556" t="s">
        <v>78</v>
      </c>
      <c r="N556" t="s">
        <v>393</v>
      </c>
      <c r="O556" t="s">
        <v>509</v>
      </c>
      <c r="P556" t="s">
        <v>513</v>
      </c>
      <c r="Q556" t="s">
        <v>111</v>
      </c>
      <c r="R556" t="s">
        <v>79</v>
      </c>
      <c r="S556" t="s">
        <v>99</v>
      </c>
      <c r="T556" t="s">
        <v>113</v>
      </c>
      <c r="U556" t="s">
        <v>100</v>
      </c>
      <c r="V556" t="s">
        <v>80</v>
      </c>
      <c r="W556">
        <v>83600</v>
      </c>
      <c r="X556" t="s">
        <v>81</v>
      </c>
      <c r="Y556">
        <v>-20</v>
      </c>
      <c r="Z556" t="s">
        <v>510</v>
      </c>
      <c r="AA556" t="s">
        <v>514</v>
      </c>
      <c r="AB556" t="s">
        <v>90</v>
      </c>
      <c r="AC556" t="s">
        <v>91</v>
      </c>
      <c r="AD556">
        <f>_xlfn.XLOOKUP(MIS[[#This Row],[TRADING SYMBOL]],[1]Sheet1!$D:$D,[1]Sheet1!$C:$C)</f>
        <v>87.2</v>
      </c>
      <c r="AE556">
        <f>MIS[[#This Row],[OrderAverageTradedPrice]]*MIS[[#This Row],[OrderQuantity]]</f>
        <v>2908</v>
      </c>
      <c r="AF556">
        <f>MIS[[#This Row],[LTP]]*MIS[[#This Row],[OrderQuantity]]</f>
        <v>1744</v>
      </c>
      <c r="AG556">
        <f>IF(MIS[[#This Row],[OrderSide]]="SELL",MIS[[#This Row],[VALUE]]-MIS[[#This Row],[LIVE_VALUE]],MIS[[#This Row],[LIVE_VALUE]]-MIS[[#This Row],[VALUE]])</f>
        <v>1164</v>
      </c>
      <c r="AH556" t="str" cm="1">
        <f t="array" ref="AH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6" t="str">
        <f>MIS[[#This Row],[TRADING SYMBOL]]</f>
        <v>SENSEX2552083600CE</v>
      </c>
      <c r="AJ556" t="str">
        <f>IF(RIGHT(MIS[[#This Row],[Main/Hedge]],4)="MAIN","MAIN","HEDGE")</f>
        <v>MAIN</v>
      </c>
      <c r="AK556" t="str" cm="1">
        <f t="array" ref="AK556">_xlfn._xlws.FILTER(Table4[Column1],ISNUMBER(SEARCH(Table4[Column1],MIS[[#This Row],[OrderUniqueIdentifier]])),"")</f>
        <v>XYT</v>
      </c>
    </row>
    <row r="557" spans="1:37" x14ac:dyDescent="0.25">
      <c r="A557" t="s">
        <v>71</v>
      </c>
      <c r="B557" t="s">
        <v>1153</v>
      </c>
      <c r="C557" t="s">
        <v>1162</v>
      </c>
      <c r="D557" t="s">
        <v>72</v>
      </c>
      <c r="E557" t="s">
        <v>120</v>
      </c>
      <c r="F557" t="s">
        <v>98</v>
      </c>
      <c r="G557" t="s">
        <v>89</v>
      </c>
      <c r="H557" t="s">
        <v>75</v>
      </c>
      <c r="I557" t="s">
        <v>76</v>
      </c>
      <c r="J557" t="s">
        <v>77</v>
      </c>
      <c r="K557">
        <v>20</v>
      </c>
      <c r="L557" t="s">
        <v>77</v>
      </c>
      <c r="M557" t="s">
        <v>78</v>
      </c>
      <c r="N557" t="s">
        <v>271</v>
      </c>
      <c r="O557" t="s">
        <v>509</v>
      </c>
      <c r="P557" t="s">
        <v>513</v>
      </c>
      <c r="Q557" t="s">
        <v>121</v>
      </c>
      <c r="R557" t="s">
        <v>79</v>
      </c>
      <c r="S557" t="s">
        <v>99</v>
      </c>
      <c r="T557" t="s">
        <v>122</v>
      </c>
      <c r="U557" t="s">
        <v>100</v>
      </c>
      <c r="V557" t="s">
        <v>80</v>
      </c>
      <c r="W557">
        <v>81100</v>
      </c>
      <c r="X557" t="s">
        <v>85</v>
      </c>
      <c r="Y557">
        <v>-20</v>
      </c>
      <c r="Z557" t="s">
        <v>510</v>
      </c>
      <c r="AA557" t="s">
        <v>514</v>
      </c>
      <c r="AB557" t="s">
        <v>107</v>
      </c>
      <c r="AC557" t="s">
        <v>91</v>
      </c>
      <c r="AD557">
        <f>_xlfn.XLOOKUP(MIS[[#This Row],[TRADING SYMBOL]],[1]Sheet1!$D:$D,[1]Sheet1!$C:$C)</f>
        <v>100.2</v>
      </c>
      <c r="AE557">
        <f>MIS[[#This Row],[OrderAverageTradedPrice]]*MIS[[#This Row],[OrderQuantity]]</f>
        <v>3034</v>
      </c>
      <c r="AF557">
        <f>MIS[[#This Row],[LTP]]*MIS[[#This Row],[OrderQuantity]]</f>
        <v>2004</v>
      </c>
      <c r="AG557">
        <f>IF(MIS[[#This Row],[OrderSide]]="SELL",MIS[[#This Row],[VALUE]]-MIS[[#This Row],[LIVE_VALUE]],MIS[[#This Row],[LIVE_VALUE]]-MIS[[#This Row],[VALUE]])</f>
        <v>1030</v>
      </c>
      <c r="AH557" t="str" cm="1">
        <f t="array" ref="AH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7" t="str">
        <f>MIS[[#This Row],[TRADING SYMBOL]]</f>
        <v>SENSEX2552081100PE</v>
      </c>
      <c r="AJ557" t="str">
        <f>IF(RIGHT(MIS[[#This Row],[Main/Hedge]],4)="MAIN","MAIN","HEDGE")</f>
        <v>MAIN</v>
      </c>
      <c r="AK557" t="str" cm="1">
        <f t="array" ref="AK557">_xlfn._xlws.FILTER(Table4[Column1],ISNUMBER(SEARCH(Table4[Column1],MIS[[#This Row],[OrderUniqueIdentifier]])),"")</f>
        <v>XYT</v>
      </c>
    </row>
    <row r="558" spans="1:37" x14ac:dyDescent="0.25">
      <c r="A558" t="s">
        <v>71</v>
      </c>
      <c r="B558" t="s">
        <v>1186</v>
      </c>
      <c r="C558" t="s">
        <v>1191</v>
      </c>
      <c r="D558" t="s">
        <v>72</v>
      </c>
      <c r="E558" t="s">
        <v>109</v>
      </c>
      <c r="F558" t="s">
        <v>98</v>
      </c>
      <c r="G558" t="s">
        <v>89</v>
      </c>
      <c r="H558" t="s">
        <v>75</v>
      </c>
      <c r="I558" t="s">
        <v>76</v>
      </c>
      <c r="J558" t="s">
        <v>77</v>
      </c>
      <c r="K558">
        <v>20</v>
      </c>
      <c r="L558" t="s">
        <v>77</v>
      </c>
      <c r="M558" t="s">
        <v>78</v>
      </c>
      <c r="N558" t="s">
        <v>1192</v>
      </c>
      <c r="O558" t="s">
        <v>509</v>
      </c>
      <c r="P558" t="s">
        <v>513</v>
      </c>
      <c r="Q558" t="s">
        <v>111</v>
      </c>
      <c r="R558" t="s">
        <v>79</v>
      </c>
      <c r="S558" t="s">
        <v>99</v>
      </c>
      <c r="T558" t="s">
        <v>113</v>
      </c>
      <c r="U558" t="s">
        <v>100</v>
      </c>
      <c r="V558" t="s">
        <v>80</v>
      </c>
      <c r="W558">
        <v>83600</v>
      </c>
      <c r="X558" t="s">
        <v>81</v>
      </c>
      <c r="Y558">
        <v>-20</v>
      </c>
      <c r="Z558" t="s">
        <v>510</v>
      </c>
      <c r="AA558" t="s">
        <v>514</v>
      </c>
      <c r="AB558" t="s">
        <v>90</v>
      </c>
      <c r="AC558" t="s">
        <v>91</v>
      </c>
      <c r="AD558">
        <f>_xlfn.XLOOKUP(MIS[[#This Row],[TRADING SYMBOL]],[1]Sheet1!$D:$D,[1]Sheet1!$C:$C)</f>
        <v>87.2</v>
      </c>
      <c r="AE558">
        <f>MIS[[#This Row],[OrderAverageTradedPrice]]*MIS[[#This Row],[OrderQuantity]]</f>
        <v>2896</v>
      </c>
      <c r="AF558">
        <f>MIS[[#This Row],[LTP]]*MIS[[#This Row],[OrderQuantity]]</f>
        <v>1744</v>
      </c>
      <c r="AG558">
        <f>IF(MIS[[#This Row],[OrderSide]]="SELL",MIS[[#This Row],[VALUE]]-MIS[[#This Row],[LIVE_VALUE]],MIS[[#This Row],[LIVE_VALUE]]-MIS[[#This Row],[VALUE]])</f>
        <v>1152</v>
      </c>
      <c r="AH558" t="str" cm="1">
        <f t="array" ref="AH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8" t="str">
        <f>MIS[[#This Row],[TRADING SYMBOL]]</f>
        <v>SENSEX2552083600CE</v>
      </c>
      <c r="AJ558" t="str">
        <f>IF(RIGHT(MIS[[#This Row],[Main/Hedge]],4)="MAIN","MAIN","HEDGE")</f>
        <v>MAIN</v>
      </c>
      <c r="AK558" t="str" cm="1">
        <f t="array" ref="AK558">_xlfn._xlws.FILTER(Table4[Column1],ISNUMBER(SEARCH(Table4[Column1],MIS[[#This Row],[OrderUniqueIdentifier]])),"")</f>
        <v>XYT</v>
      </c>
    </row>
    <row r="559" spans="1:37" x14ac:dyDescent="0.25">
      <c r="A559" t="s">
        <v>71</v>
      </c>
      <c r="B559" t="s">
        <v>1186</v>
      </c>
      <c r="C559" t="s">
        <v>1193</v>
      </c>
      <c r="D559" t="s">
        <v>72</v>
      </c>
      <c r="E559" t="s">
        <v>120</v>
      </c>
      <c r="F559" t="s">
        <v>98</v>
      </c>
      <c r="G559" t="s">
        <v>89</v>
      </c>
      <c r="H559" t="s">
        <v>75</v>
      </c>
      <c r="I559" t="s">
        <v>76</v>
      </c>
      <c r="J559" t="s">
        <v>77</v>
      </c>
      <c r="K559">
        <v>20</v>
      </c>
      <c r="L559" t="s">
        <v>77</v>
      </c>
      <c r="M559" t="s">
        <v>78</v>
      </c>
      <c r="N559" t="s">
        <v>1194</v>
      </c>
      <c r="O559" t="s">
        <v>513</v>
      </c>
      <c r="P559" t="s">
        <v>513</v>
      </c>
      <c r="Q559" t="s">
        <v>121</v>
      </c>
      <c r="R559" t="s">
        <v>79</v>
      </c>
      <c r="S559" t="s">
        <v>99</v>
      </c>
      <c r="T559" t="s">
        <v>122</v>
      </c>
      <c r="U559" t="s">
        <v>100</v>
      </c>
      <c r="V559" t="s">
        <v>80</v>
      </c>
      <c r="W559">
        <v>81100</v>
      </c>
      <c r="X559" t="s">
        <v>85</v>
      </c>
      <c r="Y559">
        <v>-20</v>
      </c>
      <c r="Z559" t="s">
        <v>514</v>
      </c>
      <c r="AA559" t="s">
        <v>514</v>
      </c>
      <c r="AB559" t="s">
        <v>107</v>
      </c>
      <c r="AC559" t="s">
        <v>91</v>
      </c>
      <c r="AD559">
        <f>_xlfn.XLOOKUP(MIS[[#This Row],[TRADING SYMBOL]],[1]Sheet1!$D:$D,[1]Sheet1!$C:$C)</f>
        <v>100.2</v>
      </c>
      <c r="AE559">
        <f>MIS[[#This Row],[OrderAverageTradedPrice]]*MIS[[#This Row],[OrderQuantity]]</f>
        <v>3040</v>
      </c>
      <c r="AF559">
        <f>MIS[[#This Row],[LTP]]*MIS[[#This Row],[OrderQuantity]]</f>
        <v>2004</v>
      </c>
      <c r="AG559">
        <f>IF(MIS[[#This Row],[OrderSide]]="SELL",MIS[[#This Row],[VALUE]]-MIS[[#This Row],[LIVE_VALUE]],MIS[[#This Row],[LIVE_VALUE]]-MIS[[#This Row],[VALUE]])</f>
        <v>1036</v>
      </c>
      <c r="AH559" t="str" cm="1">
        <f t="array" ref="AH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9" t="str">
        <f>MIS[[#This Row],[TRADING SYMBOL]]</f>
        <v>SENSEX2552081100PE</v>
      </c>
      <c r="AJ559" t="str">
        <f>IF(RIGHT(MIS[[#This Row],[Main/Hedge]],4)="MAIN","MAIN","HEDGE")</f>
        <v>MAIN</v>
      </c>
      <c r="AK559" t="str" cm="1">
        <f t="array" ref="AK559">_xlfn._xlws.FILTER(Table4[Column1],ISNUMBER(SEARCH(Table4[Column1],MIS[[#This Row],[OrderUniqueIdentifier]])),"")</f>
        <v>XYT</v>
      </c>
    </row>
    <row r="560" spans="1:37" x14ac:dyDescent="0.25">
      <c r="A560" t="s">
        <v>71</v>
      </c>
      <c r="B560" t="s">
        <v>584</v>
      </c>
      <c r="C560" t="s">
        <v>588</v>
      </c>
      <c r="D560" t="s">
        <v>72</v>
      </c>
      <c r="E560" t="s">
        <v>109</v>
      </c>
      <c r="F560" t="s">
        <v>98</v>
      </c>
      <c r="G560" t="s">
        <v>89</v>
      </c>
      <c r="H560" t="s">
        <v>75</v>
      </c>
      <c r="I560" t="s">
        <v>76</v>
      </c>
      <c r="J560" t="s">
        <v>77</v>
      </c>
      <c r="K560">
        <v>20</v>
      </c>
      <c r="L560" t="s">
        <v>77</v>
      </c>
      <c r="M560" t="s">
        <v>78</v>
      </c>
      <c r="N560" t="s">
        <v>589</v>
      </c>
      <c r="O560" t="s">
        <v>513</v>
      </c>
      <c r="P560" t="s">
        <v>526</v>
      </c>
      <c r="Q560" t="s">
        <v>111</v>
      </c>
      <c r="R560" t="s">
        <v>79</v>
      </c>
      <c r="S560" t="s">
        <v>99</v>
      </c>
      <c r="T560" t="s">
        <v>113</v>
      </c>
      <c r="U560" t="s">
        <v>100</v>
      </c>
      <c r="V560" t="s">
        <v>80</v>
      </c>
      <c r="W560">
        <v>83600</v>
      </c>
      <c r="X560" t="s">
        <v>81</v>
      </c>
      <c r="Y560">
        <v>-20</v>
      </c>
      <c r="Z560" t="s">
        <v>514</v>
      </c>
      <c r="AA560" t="s">
        <v>396</v>
      </c>
      <c r="AB560" t="s">
        <v>90</v>
      </c>
      <c r="AC560" t="s">
        <v>91</v>
      </c>
      <c r="AD560">
        <f>_xlfn.XLOOKUP(MIS[[#This Row],[TRADING SYMBOL]],[1]Sheet1!$D:$D,[1]Sheet1!$C:$C)</f>
        <v>87.2</v>
      </c>
      <c r="AE560">
        <f>MIS[[#This Row],[OrderAverageTradedPrice]]*MIS[[#This Row],[OrderQuantity]]</f>
        <v>2883</v>
      </c>
      <c r="AF560">
        <f>MIS[[#This Row],[LTP]]*MIS[[#This Row],[OrderQuantity]]</f>
        <v>1744</v>
      </c>
      <c r="AG560">
        <f>IF(MIS[[#This Row],[OrderSide]]="SELL",MIS[[#This Row],[VALUE]]-MIS[[#This Row],[LIVE_VALUE]],MIS[[#This Row],[LIVE_VALUE]]-MIS[[#This Row],[VALUE]])</f>
        <v>1139</v>
      </c>
      <c r="AH560" t="str" cm="1">
        <f t="array" ref="AH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0" t="str">
        <f>MIS[[#This Row],[TRADING SYMBOL]]</f>
        <v>SENSEX2552083600CE</v>
      </c>
      <c r="AJ560" t="str">
        <f>IF(RIGHT(MIS[[#This Row],[Main/Hedge]],4)="MAIN","MAIN","HEDGE")</f>
        <v>MAIN</v>
      </c>
      <c r="AK560" t="str" cm="1">
        <f t="array" ref="AK560">_xlfn._xlws.FILTER(Table4[Column1],ISNUMBER(SEARCH(Table4[Column1],MIS[[#This Row],[OrderUniqueIdentifier]])),"")</f>
        <v>XYT</v>
      </c>
    </row>
    <row r="561" spans="1:37" x14ac:dyDescent="0.25">
      <c r="A561" t="s">
        <v>71</v>
      </c>
      <c r="B561" t="s">
        <v>593</v>
      </c>
      <c r="C561" t="s">
        <v>600</v>
      </c>
      <c r="D561" t="s">
        <v>72</v>
      </c>
      <c r="E561" t="s">
        <v>120</v>
      </c>
      <c r="F561" t="s">
        <v>98</v>
      </c>
      <c r="G561" t="s">
        <v>89</v>
      </c>
      <c r="H561" t="s">
        <v>75</v>
      </c>
      <c r="I561" t="s">
        <v>76</v>
      </c>
      <c r="J561" t="s">
        <v>77</v>
      </c>
      <c r="K561">
        <v>20</v>
      </c>
      <c r="L561" t="s">
        <v>77</v>
      </c>
      <c r="M561" t="s">
        <v>78</v>
      </c>
      <c r="N561" t="s">
        <v>601</v>
      </c>
      <c r="O561" t="s">
        <v>513</v>
      </c>
      <c r="P561" t="s">
        <v>526</v>
      </c>
      <c r="Q561" t="s">
        <v>121</v>
      </c>
      <c r="R561" t="s">
        <v>79</v>
      </c>
      <c r="S561" t="s">
        <v>99</v>
      </c>
      <c r="T561" t="s">
        <v>122</v>
      </c>
      <c r="U561" t="s">
        <v>100</v>
      </c>
      <c r="V561" t="s">
        <v>80</v>
      </c>
      <c r="W561">
        <v>81100</v>
      </c>
      <c r="X561" t="s">
        <v>85</v>
      </c>
      <c r="Y561">
        <v>-20</v>
      </c>
      <c r="Z561" t="s">
        <v>514</v>
      </c>
      <c r="AA561" t="s">
        <v>396</v>
      </c>
      <c r="AB561" t="s">
        <v>107</v>
      </c>
      <c r="AC561" t="s">
        <v>91</v>
      </c>
      <c r="AD561">
        <f>_xlfn.XLOOKUP(MIS[[#This Row],[TRADING SYMBOL]],[1]Sheet1!$D:$D,[1]Sheet1!$C:$C)</f>
        <v>100.2</v>
      </c>
      <c r="AE561">
        <f>MIS[[#This Row],[OrderAverageTradedPrice]]*MIS[[#This Row],[OrderQuantity]]</f>
        <v>3046</v>
      </c>
      <c r="AF561">
        <f>MIS[[#This Row],[LTP]]*MIS[[#This Row],[OrderQuantity]]</f>
        <v>2004</v>
      </c>
      <c r="AG561">
        <f>IF(MIS[[#This Row],[OrderSide]]="SELL",MIS[[#This Row],[VALUE]]-MIS[[#This Row],[LIVE_VALUE]],MIS[[#This Row],[LIVE_VALUE]]-MIS[[#This Row],[VALUE]])</f>
        <v>1042</v>
      </c>
      <c r="AH561" t="str" cm="1">
        <f t="array" ref="AH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1" t="str">
        <f>MIS[[#This Row],[TRADING SYMBOL]]</f>
        <v>SENSEX2552081100PE</v>
      </c>
      <c r="AJ561" t="str">
        <f>IF(RIGHT(MIS[[#This Row],[Main/Hedge]],4)="MAIN","MAIN","HEDGE")</f>
        <v>MAIN</v>
      </c>
      <c r="AK561" t="str" cm="1">
        <f t="array" ref="AK561">_xlfn._xlws.FILTER(Table4[Column1],ISNUMBER(SEARCH(Table4[Column1],MIS[[#This Row],[OrderUniqueIdentifier]])),"")</f>
        <v>XYT</v>
      </c>
    </row>
    <row r="562" spans="1:37" x14ac:dyDescent="0.25">
      <c r="A562" t="s">
        <v>71</v>
      </c>
      <c r="B562" t="s">
        <v>642</v>
      </c>
      <c r="C562" t="s">
        <v>648</v>
      </c>
      <c r="D562" t="s">
        <v>72</v>
      </c>
      <c r="E562" t="s">
        <v>109</v>
      </c>
      <c r="F562" t="s">
        <v>98</v>
      </c>
      <c r="G562" t="s">
        <v>89</v>
      </c>
      <c r="H562" t="s">
        <v>75</v>
      </c>
      <c r="I562" t="s">
        <v>76</v>
      </c>
      <c r="J562" t="s">
        <v>77</v>
      </c>
      <c r="K562">
        <v>140</v>
      </c>
      <c r="L562" t="s">
        <v>77</v>
      </c>
      <c r="M562" t="s">
        <v>78</v>
      </c>
      <c r="N562" t="s">
        <v>649</v>
      </c>
      <c r="O562" t="s">
        <v>526</v>
      </c>
      <c r="P562" t="s">
        <v>526</v>
      </c>
      <c r="Q562" t="s">
        <v>111</v>
      </c>
      <c r="R562" t="s">
        <v>79</v>
      </c>
      <c r="S562" t="s">
        <v>99</v>
      </c>
      <c r="T562" t="s">
        <v>113</v>
      </c>
      <c r="U562" t="s">
        <v>100</v>
      </c>
      <c r="V562" t="s">
        <v>80</v>
      </c>
      <c r="W562">
        <v>83600</v>
      </c>
      <c r="X562" t="s">
        <v>81</v>
      </c>
      <c r="Y562">
        <v>-140</v>
      </c>
      <c r="Z562" t="s">
        <v>396</v>
      </c>
      <c r="AA562" t="s">
        <v>396</v>
      </c>
      <c r="AB562" t="s">
        <v>90</v>
      </c>
      <c r="AC562" t="s">
        <v>91</v>
      </c>
      <c r="AD562">
        <f>_xlfn.XLOOKUP(MIS[[#This Row],[TRADING SYMBOL]],[1]Sheet1!$D:$D,[1]Sheet1!$C:$C)</f>
        <v>87.2</v>
      </c>
      <c r="AE562">
        <f>MIS[[#This Row],[OrderAverageTradedPrice]]*MIS[[#This Row],[OrderQuantity]]</f>
        <v>20105.999999999898</v>
      </c>
      <c r="AF562">
        <f>MIS[[#This Row],[LTP]]*MIS[[#This Row],[OrderQuantity]]</f>
        <v>12208</v>
      </c>
      <c r="AG562">
        <f>IF(MIS[[#This Row],[OrderSide]]="SELL",MIS[[#This Row],[VALUE]]-MIS[[#This Row],[LIVE_VALUE]],MIS[[#This Row],[LIVE_VALUE]]-MIS[[#This Row],[VALUE]])</f>
        <v>7897.9999999998981</v>
      </c>
      <c r="AH562" t="str" cm="1">
        <f t="array" ref="AH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2" t="str">
        <f>MIS[[#This Row],[TRADING SYMBOL]]</f>
        <v>SENSEX2552083600CE</v>
      </c>
      <c r="AJ562" t="str">
        <f>IF(RIGHT(MIS[[#This Row],[Main/Hedge]],4)="MAIN","MAIN","HEDGE")</f>
        <v>MAIN</v>
      </c>
      <c r="AK562" t="str" cm="1">
        <f t="array" ref="AK562">_xlfn._xlws.FILTER(Table4[Column1],ISNUMBER(SEARCH(Table4[Column1],MIS[[#This Row],[OrderUniqueIdentifier]])),"")</f>
        <v>XYT</v>
      </c>
    </row>
    <row r="563" spans="1:37" x14ac:dyDescent="0.25">
      <c r="A563" t="s">
        <v>71</v>
      </c>
      <c r="B563" t="s">
        <v>661</v>
      </c>
      <c r="C563" t="s">
        <v>666</v>
      </c>
      <c r="D563" t="s">
        <v>72</v>
      </c>
      <c r="E563" t="s">
        <v>109</v>
      </c>
      <c r="F563" t="s">
        <v>98</v>
      </c>
      <c r="G563" t="s">
        <v>89</v>
      </c>
      <c r="H563" t="s">
        <v>75</v>
      </c>
      <c r="I563" t="s">
        <v>76</v>
      </c>
      <c r="J563" t="s">
        <v>77</v>
      </c>
      <c r="K563">
        <v>20</v>
      </c>
      <c r="L563" t="s">
        <v>77</v>
      </c>
      <c r="M563" t="s">
        <v>78</v>
      </c>
      <c r="N563" t="s">
        <v>667</v>
      </c>
      <c r="O563" t="s">
        <v>513</v>
      </c>
      <c r="P563" t="s">
        <v>526</v>
      </c>
      <c r="Q563" t="s">
        <v>111</v>
      </c>
      <c r="R563" t="s">
        <v>79</v>
      </c>
      <c r="S563" t="s">
        <v>99</v>
      </c>
      <c r="T563" t="s">
        <v>113</v>
      </c>
      <c r="U563" t="s">
        <v>100</v>
      </c>
      <c r="V563" t="s">
        <v>80</v>
      </c>
      <c r="W563">
        <v>83600</v>
      </c>
      <c r="X563" t="s">
        <v>81</v>
      </c>
      <c r="Y563">
        <v>-20</v>
      </c>
      <c r="Z563" t="s">
        <v>514</v>
      </c>
      <c r="AA563" t="s">
        <v>396</v>
      </c>
      <c r="AB563" t="s">
        <v>90</v>
      </c>
      <c r="AC563" t="s">
        <v>91</v>
      </c>
      <c r="AD563">
        <f>_xlfn.XLOOKUP(MIS[[#This Row],[TRADING SYMBOL]],[1]Sheet1!$D:$D,[1]Sheet1!$C:$C)</f>
        <v>87.2</v>
      </c>
      <c r="AE563">
        <f>MIS[[#This Row],[OrderAverageTradedPrice]]*MIS[[#This Row],[OrderQuantity]]</f>
        <v>2867</v>
      </c>
      <c r="AF563">
        <f>MIS[[#This Row],[LTP]]*MIS[[#This Row],[OrderQuantity]]</f>
        <v>1744</v>
      </c>
      <c r="AG563">
        <f>IF(MIS[[#This Row],[OrderSide]]="SELL",MIS[[#This Row],[VALUE]]-MIS[[#This Row],[LIVE_VALUE]],MIS[[#This Row],[LIVE_VALUE]]-MIS[[#This Row],[VALUE]])</f>
        <v>1123</v>
      </c>
      <c r="AH563" t="str" cm="1">
        <f t="array" ref="AH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3" t="str">
        <f>MIS[[#This Row],[TRADING SYMBOL]]</f>
        <v>SENSEX2552083600CE</v>
      </c>
      <c r="AJ563" t="str">
        <f>IF(RIGHT(MIS[[#This Row],[Main/Hedge]],4)="MAIN","MAIN","HEDGE")</f>
        <v>MAIN</v>
      </c>
      <c r="AK563" t="str" cm="1">
        <f t="array" ref="AK563">_xlfn._xlws.FILTER(Table4[Column1],ISNUMBER(SEARCH(Table4[Column1],MIS[[#This Row],[OrderUniqueIdentifier]])),"")</f>
        <v>XYT</v>
      </c>
    </row>
    <row r="564" spans="1:37" x14ac:dyDescent="0.25">
      <c r="A564" t="s">
        <v>71</v>
      </c>
      <c r="B564" t="s">
        <v>687</v>
      </c>
      <c r="C564" t="s">
        <v>694</v>
      </c>
      <c r="D564" t="s">
        <v>72</v>
      </c>
      <c r="E564" t="s">
        <v>120</v>
      </c>
      <c r="F564" t="s">
        <v>98</v>
      </c>
      <c r="G564" t="s">
        <v>89</v>
      </c>
      <c r="H564" t="s">
        <v>75</v>
      </c>
      <c r="I564" t="s">
        <v>76</v>
      </c>
      <c r="J564" t="s">
        <v>77</v>
      </c>
      <c r="K564">
        <v>20</v>
      </c>
      <c r="L564" t="s">
        <v>77</v>
      </c>
      <c r="M564" t="s">
        <v>78</v>
      </c>
      <c r="N564" t="s">
        <v>695</v>
      </c>
      <c r="O564" t="s">
        <v>513</v>
      </c>
      <c r="P564" t="s">
        <v>526</v>
      </c>
      <c r="Q564" t="s">
        <v>121</v>
      </c>
      <c r="R564" t="s">
        <v>79</v>
      </c>
      <c r="S564" t="s">
        <v>99</v>
      </c>
      <c r="T564" t="s">
        <v>122</v>
      </c>
      <c r="U564" t="s">
        <v>100</v>
      </c>
      <c r="V564" t="s">
        <v>80</v>
      </c>
      <c r="W564">
        <v>81100</v>
      </c>
      <c r="X564" t="s">
        <v>85</v>
      </c>
      <c r="Y564">
        <v>-20</v>
      </c>
      <c r="Z564" t="s">
        <v>514</v>
      </c>
      <c r="AA564" t="s">
        <v>396</v>
      </c>
      <c r="AB564" t="s">
        <v>107</v>
      </c>
      <c r="AC564" t="s">
        <v>91</v>
      </c>
      <c r="AD564">
        <f>_xlfn.XLOOKUP(MIS[[#This Row],[TRADING SYMBOL]],[1]Sheet1!$D:$D,[1]Sheet1!$C:$C)</f>
        <v>100.2</v>
      </c>
      <c r="AE564">
        <f>MIS[[#This Row],[OrderAverageTradedPrice]]*MIS[[#This Row],[OrderQuantity]]</f>
        <v>3039</v>
      </c>
      <c r="AF564">
        <f>MIS[[#This Row],[LTP]]*MIS[[#This Row],[OrderQuantity]]</f>
        <v>2004</v>
      </c>
      <c r="AG564">
        <f>IF(MIS[[#This Row],[OrderSide]]="SELL",MIS[[#This Row],[VALUE]]-MIS[[#This Row],[LIVE_VALUE]],MIS[[#This Row],[LIVE_VALUE]]-MIS[[#This Row],[VALUE]])</f>
        <v>1035</v>
      </c>
      <c r="AH564" t="str" cm="1">
        <f t="array" ref="AH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4" t="str">
        <f>MIS[[#This Row],[TRADING SYMBOL]]</f>
        <v>SENSEX2552081100PE</v>
      </c>
      <c r="AJ564" t="str">
        <f>IF(RIGHT(MIS[[#This Row],[Main/Hedge]],4)="MAIN","MAIN","HEDGE")</f>
        <v>MAIN</v>
      </c>
      <c r="AK564" t="str" cm="1">
        <f t="array" ref="AK564">_xlfn._xlws.FILTER(Table4[Column1],ISNUMBER(SEARCH(Table4[Column1],MIS[[#This Row],[OrderUniqueIdentifier]])),"")</f>
        <v>XYT</v>
      </c>
    </row>
    <row r="565" spans="1:37" x14ac:dyDescent="0.25">
      <c r="A565" t="s">
        <v>71</v>
      </c>
      <c r="B565" t="s">
        <v>696</v>
      </c>
      <c r="C565" t="s">
        <v>703</v>
      </c>
      <c r="D565" t="s">
        <v>72</v>
      </c>
      <c r="E565" t="s">
        <v>120</v>
      </c>
      <c r="F565" t="s">
        <v>98</v>
      </c>
      <c r="G565" t="s">
        <v>89</v>
      </c>
      <c r="H565" t="s">
        <v>75</v>
      </c>
      <c r="I565" t="s">
        <v>76</v>
      </c>
      <c r="J565" t="s">
        <v>77</v>
      </c>
      <c r="K565">
        <v>80</v>
      </c>
      <c r="L565" t="s">
        <v>77</v>
      </c>
      <c r="M565" t="s">
        <v>78</v>
      </c>
      <c r="N565" t="s">
        <v>704</v>
      </c>
      <c r="O565" t="s">
        <v>513</v>
      </c>
      <c r="P565" t="s">
        <v>526</v>
      </c>
      <c r="Q565" t="s">
        <v>121</v>
      </c>
      <c r="R565" t="s">
        <v>79</v>
      </c>
      <c r="S565" t="s">
        <v>99</v>
      </c>
      <c r="T565" t="s">
        <v>122</v>
      </c>
      <c r="U565" t="s">
        <v>100</v>
      </c>
      <c r="V565" t="s">
        <v>80</v>
      </c>
      <c r="W565">
        <v>81100</v>
      </c>
      <c r="X565" t="s">
        <v>85</v>
      </c>
      <c r="Y565">
        <v>-80</v>
      </c>
      <c r="Z565" t="s">
        <v>514</v>
      </c>
      <c r="AA565" t="s">
        <v>396</v>
      </c>
      <c r="AB565" t="s">
        <v>107</v>
      </c>
      <c r="AC565" t="s">
        <v>91</v>
      </c>
      <c r="AD565">
        <f>_xlfn.XLOOKUP(MIS[[#This Row],[TRADING SYMBOL]],[1]Sheet1!$D:$D,[1]Sheet1!$C:$C)</f>
        <v>100.2</v>
      </c>
      <c r="AE565">
        <f>MIS[[#This Row],[OrderAverageTradedPrice]]*MIS[[#This Row],[OrderQuantity]]</f>
        <v>12164</v>
      </c>
      <c r="AF565">
        <f>MIS[[#This Row],[LTP]]*MIS[[#This Row],[OrderQuantity]]</f>
        <v>8016</v>
      </c>
      <c r="AG565">
        <f>IF(MIS[[#This Row],[OrderSide]]="SELL",MIS[[#This Row],[VALUE]]-MIS[[#This Row],[LIVE_VALUE]],MIS[[#This Row],[LIVE_VALUE]]-MIS[[#This Row],[VALUE]])</f>
        <v>4148</v>
      </c>
      <c r="AH565" t="str" cm="1">
        <f t="array" ref="AH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5" t="str">
        <f>MIS[[#This Row],[TRADING SYMBOL]]</f>
        <v>SENSEX2552081100PE</v>
      </c>
      <c r="AJ565" t="str">
        <f>IF(RIGHT(MIS[[#This Row],[Main/Hedge]],4)="MAIN","MAIN","HEDGE")</f>
        <v>MAIN</v>
      </c>
      <c r="AK565" t="str" cm="1">
        <f t="array" ref="AK565">_xlfn._xlws.FILTER(Table4[Column1],ISNUMBER(SEARCH(Table4[Column1],MIS[[#This Row],[OrderUniqueIdentifier]])),"")</f>
        <v>XYT</v>
      </c>
    </row>
    <row r="566" spans="1:37" x14ac:dyDescent="0.25">
      <c r="A566" t="s">
        <v>71</v>
      </c>
      <c r="B566" t="s">
        <v>770</v>
      </c>
      <c r="C566" t="s">
        <v>777</v>
      </c>
      <c r="D566" t="s">
        <v>72</v>
      </c>
      <c r="E566" t="s">
        <v>120</v>
      </c>
      <c r="F566" t="s">
        <v>98</v>
      </c>
      <c r="G566" t="s">
        <v>89</v>
      </c>
      <c r="H566" t="s">
        <v>75</v>
      </c>
      <c r="I566" t="s">
        <v>76</v>
      </c>
      <c r="J566" t="s">
        <v>77</v>
      </c>
      <c r="K566">
        <v>80</v>
      </c>
      <c r="L566" t="s">
        <v>77</v>
      </c>
      <c r="M566" t="s">
        <v>78</v>
      </c>
      <c r="N566" t="s">
        <v>778</v>
      </c>
      <c r="O566" t="s">
        <v>513</v>
      </c>
      <c r="P566" t="s">
        <v>526</v>
      </c>
      <c r="Q566" t="s">
        <v>121</v>
      </c>
      <c r="R566" t="s">
        <v>79</v>
      </c>
      <c r="S566" t="s">
        <v>99</v>
      </c>
      <c r="T566" t="s">
        <v>122</v>
      </c>
      <c r="U566" t="s">
        <v>100</v>
      </c>
      <c r="V566" t="s">
        <v>80</v>
      </c>
      <c r="W566">
        <v>81100</v>
      </c>
      <c r="X566" t="s">
        <v>85</v>
      </c>
      <c r="Y566">
        <v>-80</v>
      </c>
      <c r="Z566" t="s">
        <v>514</v>
      </c>
      <c r="AA566" t="s">
        <v>396</v>
      </c>
      <c r="AB566" t="s">
        <v>107</v>
      </c>
      <c r="AC566" t="s">
        <v>91</v>
      </c>
      <c r="AD566">
        <f>_xlfn.XLOOKUP(MIS[[#This Row],[TRADING SYMBOL]],[1]Sheet1!$D:$D,[1]Sheet1!$C:$C)</f>
        <v>100.2</v>
      </c>
      <c r="AE566">
        <f>MIS[[#This Row],[OrderAverageTradedPrice]]*MIS[[#This Row],[OrderQuantity]]</f>
        <v>12162</v>
      </c>
      <c r="AF566">
        <f>MIS[[#This Row],[LTP]]*MIS[[#This Row],[OrderQuantity]]</f>
        <v>8016</v>
      </c>
      <c r="AG566">
        <f>IF(MIS[[#This Row],[OrderSide]]="SELL",MIS[[#This Row],[VALUE]]-MIS[[#This Row],[LIVE_VALUE]],MIS[[#This Row],[LIVE_VALUE]]-MIS[[#This Row],[VALUE]])</f>
        <v>4146</v>
      </c>
      <c r="AH566" t="str" cm="1">
        <f t="array" ref="AH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6" t="str">
        <f>MIS[[#This Row],[TRADING SYMBOL]]</f>
        <v>SENSEX2552081100PE</v>
      </c>
      <c r="AJ566" t="str">
        <f>IF(RIGHT(MIS[[#This Row],[Main/Hedge]],4)="MAIN","MAIN","HEDGE")</f>
        <v>MAIN</v>
      </c>
      <c r="AK566" t="str" cm="1">
        <f t="array" ref="AK566">_xlfn._xlws.FILTER(Table4[Column1],ISNUMBER(SEARCH(Table4[Column1],MIS[[#This Row],[OrderUniqueIdentifier]])),"")</f>
        <v>XYT</v>
      </c>
    </row>
    <row r="567" spans="1:37" x14ac:dyDescent="0.25">
      <c r="A567" t="s">
        <v>71</v>
      </c>
      <c r="B567" t="s">
        <v>787</v>
      </c>
      <c r="C567" t="s">
        <v>792</v>
      </c>
      <c r="D567" t="s">
        <v>72</v>
      </c>
      <c r="E567" t="s">
        <v>109</v>
      </c>
      <c r="F567" t="s">
        <v>98</v>
      </c>
      <c r="G567" t="s">
        <v>89</v>
      </c>
      <c r="H567" t="s">
        <v>75</v>
      </c>
      <c r="I567" t="s">
        <v>76</v>
      </c>
      <c r="J567" t="s">
        <v>77</v>
      </c>
      <c r="K567">
        <v>20</v>
      </c>
      <c r="L567" t="s">
        <v>77</v>
      </c>
      <c r="M567" t="s">
        <v>78</v>
      </c>
      <c r="N567" t="s">
        <v>132</v>
      </c>
      <c r="O567" t="s">
        <v>526</v>
      </c>
      <c r="P567" t="s">
        <v>526</v>
      </c>
      <c r="Q567" t="s">
        <v>111</v>
      </c>
      <c r="R567" t="s">
        <v>79</v>
      </c>
      <c r="S567" t="s">
        <v>99</v>
      </c>
      <c r="T567" t="s">
        <v>113</v>
      </c>
      <c r="U567" t="s">
        <v>100</v>
      </c>
      <c r="V567" t="s">
        <v>80</v>
      </c>
      <c r="W567">
        <v>83600</v>
      </c>
      <c r="X567" t="s">
        <v>81</v>
      </c>
      <c r="Y567">
        <v>-20</v>
      </c>
      <c r="Z567" t="s">
        <v>396</v>
      </c>
      <c r="AA567" t="s">
        <v>396</v>
      </c>
      <c r="AB567" t="s">
        <v>90</v>
      </c>
      <c r="AC567" t="s">
        <v>91</v>
      </c>
      <c r="AD567">
        <f>_xlfn.XLOOKUP(MIS[[#This Row],[TRADING SYMBOL]],[1]Sheet1!$D:$D,[1]Sheet1!$C:$C)</f>
        <v>87.2</v>
      </c>
      <c r="AE567">
        <f>MIS[[#This Row],[OrderAverageTradedPrice]]*MIS[[#This Row],[OrderQuantity]]</f>
        <v>2888</v>
      </c>
      <c r="AF567">
        <f>MIS[[#This Row],[LTP]]*MIS[[#This Row],[OrderQuantity]]</f>
        <v>1744</v>
      </c>
      <c r="AG567">
        <f>IF(MIS[[#This Row],[OrderSide]]="SELL",MIS[[#This Row],[VALUE]]-MIS[[#This Row],[LIVE_VALUE]],MIS[[#This Row],[LIVE_VALUE]]-MIS[[#This Row],[VALUE]])</f>
        <v>1144</v>
      </c>
      <c r="AH567" t="str" cm="1">
        <f t="array" ref="AH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7" t="str">
        <f>MIS[[#This Row],[TRADING SYMBOL]]</f>
        <v>SENSEX2552083600CE</v>
      </c>
      <c r="AJ567" t="str">
        <f>IF(RIGHT(MIS[[#This Row],[Main/Hedge]],4)="MAIN","MAIN","HEDGE")</f>
        <v>MAIN</v>
      </c>
      <c r="AK567" t="str" cm="1">
        <f t="array" ref="AK567">_xlfn._xlws.FILTER(Table4[Column1],ISNUMBER(SEARCH(Table4[Column1],MIS[[#This Row],[OrderUniqueIdentifier]])),"")</f>
        <v>XYT</v>
      </c>
    </row>
    <row r="568" spans="1:37" x14ac:dyDescent="0.25">
      <c r="A568" t="s">
        <v>71</v>
      </c>
      <c r="B568" t="s">
        <v>813</v>
      </c>
      <c r="C568" t="s">
        <v>816</v>
      </c>
      <c r="D568" t="s">
        <v>72</v>
      </c>
      <c r="E568" t="s">
        <v>109</v>
      </c>
      <c r="F568" t="s">
        <v>98</v>
      </c>
      <c r="G568" t="s">
        <v>89</v>
      </c>
      <c r="H568" t="s">
        <v>75</v>
      </c>
      <c r="I568" t="s">
        <v>76</v>
      </c>
      <c r="J568" t="s">
        <v>77</v>
      </c>
      <c r="K568">
        <v>20</v>
      </c>
      <c r="L568" t="s">
        <v>77</v>
      </c>
      <c r="M568" t="s">
        <v>78</v>
      </c>
      <c r="N568" t="s">
        <v>817</v>
      </c>
      <c r="O568" t="s">
        <v>513</v>
      </c>
      <c r="P568" t="s">
        <v>526</v>
      </c>
      <c r="Q568" t="s">
        <v>111</v>
      </c>
      <c r="R568" t="s">
        <v>79</v>
      </c>
      <c r="S568" t="s">
        <v>99</v>
      </c>
      <c r="T568" t="s">
        <v>113</v>
      </c>
      <c r="U568" t="s">
        <v>100</v>
      </c>
      <c r="V568" t="s">
        <v>80</v>
      </c>
      <c r="W568">
        <v>83600</v>
      </c>
      <c r="X568" t="s">
        <v>81</v>
      </c>
      <c r="Y568">
        <v>-20</v>
      </c>
      <c r="Z568" t="s">
        <v>514</v>
      </c>
      <c r="AA568" t="s">
        <v>396</v>
      </c>
      <c r="AB568" t="s">
        <v>90</v>
      </c>
      <c r="AC568" t="s">
        <v>91</v>
      </c>
      <c r="AD568">
        <f>_xlfn.XLOOKUP(MIS[[#This Row],[TRADING SYMBOL]],[1]Sheet1!$D:$D,[1]Sheet1!$C:$C)</f>
        <v>87.2</v>
      </c>
      <c r="AE568">
        <f>MIS[[#This Row],[OrderAverageTradedPrice]]*MIS[[#This Row],[OrderQuantity]]</f>
        <v>2878</v>
      </c>
      <c r="AF568">
        <f>MIS[[#This Row],[LTP]]*MIS[[#This Row],[OrderQuantity]]</f>
        <v>1744</v>
      </c>
      <c r="AG568">
        <f>IF(MIS[[#This Row],[OrderSide]]="SELL",MIS[[#This Row],[VALUE]]-MIS[[#This Row],[LIVE_VALUE]],MIS[[#This Row],[LIVE_VALUE]]-MIS[[#This Row],[VALUE]])</f>
        <v>1134</v>
      </c>
      <c r="AH568" t="str" cm="1">
        <f t="array" ref="AH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8" t="str">
        <f>MIS[[#This Row],[TRADING SYMBOL]]</f>
        <v>SENSEX2552083600CE</v>
      </c>
      <c r="AJ568" t="str">
        <f>IF(RIGHT(MIS[[#This Row],[Main/Hedge]],4)="MAIN","MAIN","HEDGE")</f>
        <v>MAIN</v>
      </c>
      <c r="AK568" t="str" cm="1">
        <f t="array" ref="AK568">_xlfn._xlws.FILTER(Table4[Column1],ISNUMBER(SEARCH(Table4[Column1],MIS[[#This Row],[OrderUniqueIdentifier]])),"")</f>
        <v>XYT</v>
      </c>
    </row>
    <row r="569" spans="1:37" x14ac:dyDescent="0.25">
      <c r="A569" t="s">
        <v>71</v>
      </c>
      <c r="B569" t="s">
        <v>847</v>
      </c>
      <c r="C569" t="s">
        <v>853</v>
      </c>
      <c r="D569" t="s">
        <v>72</v>
      </c>
      <c r="E569" t="s">
        <v>109</v>
      </c>
      <c r="F569" t="s">
        <v>98</v>
      </c>
      <c r="G569" t="s">
        <v>89</v>
      </c>
      <c r="H569" t="s">
        <v>75</v>
      </c>
      <c r="I569" t="s">
        <v>76</v>
      </c>
      <c r="J569" t="s">
        <v>77</v>
      </c>
      <c r="K569">
        <v>140</v>
      </c>
      <c r="L569" t="s">
        <v>77</v>
      </c>
      <c r="M569" t="s">
        <v>78</v>
      </c>
      <c r="N569" t="s">
        <v>854</v>
      </c>
      <c r="O569" t="s">
        <v>513</v>
      </c>
      <c r="P569" t="s">
        <v>526</v>
      </c>
      <c r="Q569" t="s">
        <v>111</v>
      </c>
      <c r="R569" t="s">
        <v>79</v>
      </c>
      <c r="S569" t="s">
        <v>99</v>
      </c>
      <c r="T569" t="s">
        <v>113</v>
      </c>
      <c r="U569" t="s">
        <v>100</v>
      </c>
      <c r="V569" t="s">
        <v>80</v>
      </c>
      <c r="W569">
        <v>83600</v>
      </c>
      <c r="X569" t="s">
        <v>81</v>
      </c>
      <c r="Y569">
        <v>-140</v>
      </c>
      <c r="Z569" t="s">
        <v>514</v>
      </c>
      <c r="AA569" t="s">
        <v>396</v>
      </c>
      <c r="AB569" t="s">
        <v>90</v>
      </c>
      <c r="AC569" t="s">
        <v>91</v>
      </c>
      <c r="AD569">
        <f>_xlfn.XLOOKUP(MIS[[#This Row],[TRADING SYMBOL]],[1]Sheet1!$D:$D,[1]Sheet1!$C:$C)</f>
        <v>87.2</v>
      </c>
      <c r="AE569">
        <f>MIS[[#This Row],[OrderAverageTradedPrice]]*MIS[[#This Row],[OrderQuantity]]</f>
        <v>20149.999999999938</v>
      </c>
      <c r="AF569">
        <f>MIS[[#This Row],[LTP]]*MIS[[#This Row],[OrderQuantity]]</f>
        <v>12208</v>
      </c>
      <c r="AG569">
        <f>IF(MIS[[#This Row],[OrderSide]]="SELL",MIS[[#This Row],[VALUE]]-MIS[[#This Row],[LIVE_VALUE]],MIS[[#This Row],[LIVE_VALUE]]-MIS[[#This Row],[VALUE]])</f>
        <v>7941.9999999999382</v>
      </c>
      <c r="AH569" t="str" cm="1">
        <f t="array" ref="AH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9" t="str">
        <f>MIS[[#This Row],[TRADING SYMBOL]]</f>
        <v>SENSEX2552083600CE</v>
      </c>
      <c r="AJ569" t="str">
        <f>IF(RIGHT(MIS[[#This Row],[Main/Hedge]],4)="MAIN","MAIN","HEDGE")</f>
        <v>MAIN</v>
      </c>
      <c r="AK569" t="str" cm="1">
        <f t="array" ref="AK569">_xlfn._xlws.FILTER(Table4[Column1],ISNUMBER(SEARCH(Table4[Column1],MIS[[#This Row],[OrderUniqueIdentifier]])),"")</f>
        <v>XYT</v>
      </c>
    </row>
    <row r="570" spans="1:37" x14ac:dyDescent="0.25">
      <c r="A570" t="s">
        <v>71</v>
      </c>
      <c r="B570" t="s">
        <v>847</v>
      </c>
      <c r="C570" t="s">
        <v>855</v>
      </c>
      <c r="D570" t="s">
        <v>72</v>
      </c>
      <c r="E570" t="s">
        <v>120</v>
      </c>
      <c r="F570" t="s">
        <v>98</v>
      </c>
      <c r="G570" t="s">
        <v>89</v>
      </c>
      <c r="H570" t="s">
        <v>75</v>
      </c>
      <c r="I570" t="s">
        <v>76</v>
      </c>
      <c r="J570" t="s">
        <v>77</v>
      </c>
      <c r="K570">
        <v>140</v>
      </c>
      <c r="L570" t="s">
        <v>77</v>
      </c>
      <c r="M570" t="s">
        <v>78</v>
      </c>
      <c r="N570" t="s">
        <v>856</v>
      </c>
      <c r="O570" t="s">
        <v>513</v>
      </c>
      <c r="P570" t="s">
        <v>526</v>
      </c>
      <c r="Q570" t="s">
        <v>121</v>
      </c>
      <c r="R570" t="s">
        <v>79</v>
      </c>
      <c r="S570" t="s">
        <v>99</v>
      </c>
      <c r="T570" t="s">
        <v>122</v>
      </c>
      <c r="U570" t="s">
        <v>100</v>
      </c>
      <c r="V570" t="s">
        <v>80</v>
      </c>
      <c r="W570">
        <v>81100</v>
      </c>
      <c r="X570" t="s">
        <v>85</v>
      </c>
      <c r="Y570">
        <v>-140</v>
      </c>
      <c r="Z570" t="s">
        <v>514</v>
      </c>
      <c r="AA570" t="s">
        <v>396</v>
      </c>
      <c r="AB570" t="s">
        <v>107</v>
      </c>
      <c r="AC570" t="s">
        <v>91</v>
      </c>
      <c r="AD570">
        <f>_xlfn.XLOOKUP(MIS[[#This Row],[TRADING SYMBOL]],[1]Sheet1!$D:$D,[1]Sheet1!$C:$C)</f>
        <v>100.2</v>
      </c>
      <c r="AE570">
        <f>MIS[[#This Row],[OrderAverageTradedPrice]]*MIS[[#This Row],[OrderQuantity]]</f>
        <v>21329.99999999988</v>
      </c>
      <c r="AF570">
        <f>MIS[[#This Row],[LTP]]*MIS[[#This Row],[OrderQuantity]]</f>
        <v>14028</v>
      </c>
      <c r="AG570">
        <f>IF(MIS[[#This Row],[OrderSide]]="SELL",MIS[[#This Row],[VALUE]]-MIS[[#This Row],[LIVE_VALUE]],MIS[[#This Row],[LIVE_VALUE]]-MIS[[#This Row],[VALUE]])</f>
        <v>7301.9999999998799</v>
      </c>
      <c r="AH570" t="str" cm="1">
        <f t="array" ref="AH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0" t="str">
        <f>MIS[[#This Row],[TRADING SYMBOL]]</f>
        <v>SENSEX2552081100PE</v>
      </c>
      <c r="AJ570" t="str">
        <f>IF(RIGHT(MIS[[#This Row],[Main/Hedge]],4)="MAIN","MAIN","HEDGE")</f>
        <v>MAIN</v>
      </c>
      <c r="AK570" t="str" cm="1">
        <f t="array" ref="AK570">_xlfn._xlws.FILTER(Table4[Column1],ISNUMBER(SEARCH(Table4[Column1],MIS[[#This Row],[OrderUniqueIdentifier]])),"")</f>
        <v>XYT</v>
      </c>
    </row>
    <row r="571" spans="1:37" x14ac:dyDescent="0.25">
      <c r="A571" t="s">
        <v>71</v>
      </c>
      <c r="B571" t="s">
        <v>873</v>
      </c>
      <c r="C571" t="s">
        <v>879</v>
      </c>
      <c r="D571" t="s">
        <v>72</v>
      </c>
      <c r="E571" t="s">
        <v>120</v>
      </c>
      <c r="F571" t="s">
        <v>98</v>
      </c>
      <c r="G571" t="s">
        <v>89</v>
      </c>
      <c r="H571" t="s">
        <v>75</v>
      </c>
      <c r="I571" t="s">
        <v>76</v>
      </c>
      <c r="J571" t="s">
        <v>77</v>
      </c>
      <c r="K571">
        <v>20</v>
      </c>
      <c r="L571" t="s">
        <v>77</v>
      </c>
      <c r="M571" t="s">
        <v>78</v>
      </c>
      <c r="N571" t="s">
        <v>305</v>
      </c>
      <c r="O571" t="s">
        <v>526</v>
      </c>
      <c r="P571" t="s">
        <v>526</v>
      </c>
      <c r="Q571" t="s">
        <v>121</v>
      </c>
      <c r="R571" t="s">
        <v>79</v>
      </c>
      <c r="S571" t="s">
        <v>99</v>
      </c>
      <c r="T571" t="s">
        <v>122</v>
      </c>
      <c r="U571" t="s">
        <v>100</v>
      </c>
      <c r="V571" t="s">
        <v>80</v>
      </c>
      <c r="W571">
        <v>81100</v>
      </c>
      <c r="X571" t="s">
        <v>85</v>
      </c>
      <c r="Y571">
        <v>-20</v>
      </c>
      <c r="Z571" t="s">
        <v>396</v>
      </c>
      <c r="AA571" t="s">
        <v>396</v>
      </c>
      <c r="AB571" t="s">
        <v>107</v>
      </c>
      <c r="AC571" t="s">
        <v>91</v>
      </c>
      <c r="AD571">
        <f>_xlfn.XLOOKUP(MIS[[#This Row],[TRADING SYMBOL]],[1]Sheet1!$D:$D,[1]Sheet1!$C:$C)</f>
        <v>100.2</v>
      </c>
      <c r="AE571">
        <f>MIS[[#This Row],[OrderAverageTradedPrice]]*MIS[[#This Row],[OrderQuantity]]</f>
        <v>3030</v>
      </c>
      <c r="AF571">
        <f>MIS[[#This Row],[LTP]]*MIS[[#This Row],[OrderQuantity]]</f>
        <v>2004</v>
      </c>
      <c r="AG571">
        <f>IF(MIS[[#This Row],[OrderSide]]="SELL",MIS[[#This Row],[VALUE]]-MIS[[#This Row],[LIVE_VALUE]],MIS[[#This Row],[LIVE_VALUE]]-MIS[[#This Row],[VALUE]])</f>
        <v>1026</v>
      </c>
      <c r="AH571" t="str" cm="1">
        <f t="array" ref="AH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1" t="str">
        <f>MIS[[#This Row],[TRADING SYMBOL]]</f>
        <v>SENSEX2552081100PE</v>
      </c>
      <c r="AJ571" t="str">
        <f>IF(RIGHT(MIS[[#This Row],[Main/Hedge]],4)="MAIN","MAIN","HEDGE")</f>
        <v>MAIN</v>
      </c>
      <c r="AK571" t="str" cm="1">
        <f t="array" ref="AK571">_xlfn._xlws.FILTER(Table4[Column1],ISNUMBER(SEARCH(Table4[Column1],MIS[[#This Row],[OrderUniqueIdentifier]])),"")</f>
        <v>XYT</v>
      </c>
    </row>
    <row r="572" spans="1:37" x14ac:dyDescent="0.25">
      <c r="A572" t="s">
        <v>71</v>
      </c>
      <c r="B572" t="s">
        <v>916</v>
      </c>
      <c r="C572" t="s">
        <v>919</v>
      </c>
      <c r="D572" t="s">
        <v>72</v>
      </c>
      <c r="E572" t="s">
        <v>109</v>
      </c>
      <c r="F572" t="s">
        <v>98</v>
      </c>
      <c r="G572" t="s">
        <v>89</v>
      </c>
      <c r="H572" t="s">
        <v>75</v>
      </c>
      <c r="I572" t="s">
        <v>76</v>
      </c>
      <c r="J572" t="s">
        <v>77</v>
      </c>
      <c r="K572">
        <v>20</v>
      </c>
      <c r="L572" t="s">
        <v>77</v>
      </c>
      <c r="M572" t="s">
        <v>78</v>
      </c>
      <c r="N572" t="s">
        <v>132</v>
      </c>
      <c r="O572" t="s">
        <v>526</v>
      </c>
      <c r="P572" t="s">
        <v>526</v>
      </c>
      <c r="Q572" t="s">
        <v>111</v>
      </c>
      <c r="R572" t="s">
        <v>79</v>
      </c>
      <c r="S572" t="s">
        <v>99</v>
      </c>
      <c r="T572" t="s">
        <v>113</v>
      </c>
      <c r="U572" t="s">
        <v>100</v>
      </c>
      <c r="V572" t="s">
        <v>80</v>
      </c>
      <c r="W572">
        <v>83600</v>
      </c>
      <c r="X572" t="s">
        <v>81</v>
      </c>
      <c r="Y572">
        <v>-20</v>
      </c>
      <c r="Z572" t="s">
        <v>396</v>
      </c>
      <c r="AA572" t="s">
        <v>396</v>
      </c>
      <c r="AB572" t="s">
        <v>90</v>
      </c>
      <c r="AC572" t="s">
        <v>91</v>
      </c>
      <c r="AD572">
        <f>_xlfn.XLOOKUP(MIS[[#This Row],[TRADING SYMBOL]],[1]Sheet1!$D:$D,[1]Sheet1!$C:$C)</f>
        <v>87.2</v>
      </c>
      <c r="AE572">
        <f>MIS[[#This Row],[OrderAverageTradedPrice]]*MIS[[#This Row],[OrderQuantity]]</f>
        <v>2888</v>
      </c>
      <c r="AF572">
        <f>MIS[[#This Row],[LTP]]*MIS[[#This Row],[OrderQuantity]]</f>
        <v>1744</v>
      </c>
      <c r="AG572">
        <f>IF(MIS[[#This Row],[OrderSide]]="SELL",MIS[[#This Row],[VALUE]]-MIS[[#This Row],[LIVE_VALUE]],MIS[[#This Row],[LIVE_VALUE]]-MIS[[#This Row],[VALUE]])</f>
        <v>1144</v>
      </c>
      <c r="AH572" t="str" cm="1">
        <f t="array" ref="AH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2" t="str">
        <f>MIS[[#This Row],[TRADING SYMBOL]]</f>
        <v>SENSEX2552083600CE</v>
      </c>
      <c r="AJ572" t="str">
        <f>IF(RIGHT(MIS[[#This Row],[Main/Hedge]],4)="MAIN","MAIN","HEDGE")</f>
        <v>MAIN</v>
      </c>
      <c r="AK572" t="str" cm="1">
        <f t="array" ref="AK572">_xlfn._xlws.FILTER(Table4[Column1],ISNUMBER(SEARCH(Table4[Column1],MIS[[#This Row],[OrderUniqueIdentifier]])),"")</f>
        <v>XYT</v>
      </c>
    </row>
    <row r="573" spans="1:37" x14ac:dyDescent="0.25">
      <c r="A573" t="s">
        <v>71</v>
      </c>
      <c r="B573" t="s">
        <v>923</v>
      </c>
      <c r="C573" t="s">
        <v>930</v>
      </c>
      <c r="D573" t="s">
        <v>72</v>
      </c>
      <c r="E573" t="s">
        <v>120</v>
      </c>
      <c r="F573" t="s">
        <v>98</v>
      </c>
      <c r="G573" t="s">
        <v>89</v>
      </c>
      <c r="H573" t="s">
        <v>75</v>
      </c>
      <c r="I573" t="s">
        <v>76</v>
      </c>
      <c r="J573" t="s">
        <v>77</v>
      </c>
      <c r="K573">
        <v>60</v>
      </c>
      <c r="L573" t="s">
        <v>77</v>
      </c>
      <c r="M573" t="s">
        <v>78</v>
      </c>
      <c r="N573" t="s">
        <v>704</v>
      </c>
      <c r="O573" t="s">
        <v>513</v>
      </c>
      <c r="P573" t="s">
        <v>526</v>
      </c>
      <c r="Q573" t="s">
        <v>121</v>
      </c>
      <c r="R573" t="s">
        <v>79</v>
      </c>
      <c r="S573" t="s">
        <v>99</v>
      </c>
      <c r="T573" t="s">
        <v>122</v>
      </c>
      <c r="U573" t="s">
        <v>100</v>
      </c>
      <c r="V573" t="s">
        <v>80</v>
      </c>
      <c r="W573">
        <v>81100</v>
      </c>
      <c r="X573" t="s">
        <v>85</v>
      </c>
      <c r="Y573">
        <v>-60</v>
      </c>
      <c r="Z573" t="s">
        <v>514</v>
      </c>
      <c r="AA573" t="s">
        <v>396</v>
      </c>
      <c r="AB573" t="s">
        <v>107</v>
      </c>
      <c r="AC573" t="s">
        <v>91</v>
      </c>
      <c r="AD573">
        <f>_xlfn.XLOOKUP(MIS[[#This Row],[TRADING SYMBOL]],[1]Sheet1!$D:$D,[1]Sheet1!$C:$C)</f>
        <v>100.2</v>
      </c>
      <c r="AE573">
        <f>MIS[[#This Row],[OrderAverageTradedPrice]]*MIS[[#This Row],[OrderQuantity]]</f>
        <v>9123</v>
      </c>
      <c r="AF573">
        <f>MIS[[#This Row],[LTP]]*MIS[[#This Row],[OrderQuantity]]</f>
        <v>6012</v>
      </c>
      <c r="AG573">
        <f>IF(MIS[[#This Row],[OrderSide]]="SELL",MIS[[#This Row],[VALUE]]-MIS[[#This Row],[LIVE_VALUE]],MIS[[#This Row],[LIVE_VALUE]]-MIS[[#This Row],[VALUE]])</f>
        <v>3111</v>
      </c>
      <c r="AH573" t="str" cm="1">
        <f t="array" ref="AH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3" t="str">
        <f>MIS[[#This Row],[TRADING SYMBOL]]</f>
        <v>SENSEX2552081100PE</v>
      </c>
      <c r="AJ573" t="str">
        <f>IF(RIGHT(MIS[[#This Row],[Main/Hedge]],4)="MAIN","MAIN","HEDGE")</f>
        <v>MAIN</v>
      </c>
      <c r="AK573" t="str" cm="1">
        <f t="array" ref="AK573">_xlfn._xlws.FILTER(Table4[Column1],ISNUMBER(SEARCH(Table4[Column1],MIS[[#This Row],[OrderUniqueIdentifier]])),"")</f>
        <v>XYT</v>
      </c>
    </row>
    <row r="574" spans="1:37" x14ac:dyDescent="0.25">
      <c r="A574" t="s">
        <v>71</v>
      </c>
      <c r="B574" t="s">
        <v>940</v>
      </c>
      <c r="C574" t="s">
        <v>945</v>
      </c>
      <c r="D574" t="s">
        <v>72</v>
      </c>
      <c r="E574" t="s">
        <v>109</v>
      </c>
      <c r="F574" t="s">
        <v>98</v>
      </c>
      <c r="G574" t="s">
        <v>89</v>
      </c>
      <c r="H574" t="s">
        <v>75</v>
      </c>
      <c r="I574" t="s">
        <v>76</v>
      </c>
      <c r="J574" t="s">
        <v>77</v>
      </c>
      <c r="K574">
        <v>60</v>
      </c>
      <c r="L574" t="s">
        <v>77</v>
      </c>
      <c r="M574" t="s">
        <v>78</v>
      </c>
      <c r="N574" t="s">
        <v>946</v>
      </c>
      <c r="O574" t="s">
        <v>526</v>
      </c>
      <c r="P574" t="s">
        <v>526</v>
      </c>
      <c r="Q574" t="s">
        <v>111</v>
      </c>
      <c r="R574" t="s">
        <v>79</v>
      </c>
      <c r="S574" t="s">
        <v>99</v>
      </c>
      <c r="T574" t="s">
        <v>113</v>
      </c>
      <c r="U574" t="s">
        <v>100</v>
      </c>
      <c r="V574" t="s">
        <v>80</v>
      </c>
      <c r="W574">
        <v>83600</v>
      </c>
      <c r="X574" t="s">
        <v>81</v>
      </c>
      <c r="Y574">
        <v>-60</v>
      </c>
      <c r="Z574" t="s">
        <v>396</v>
      </c>
      <c r="AA574" t="s">
        <v>396</v>
      </c>
      <c r="AB574" t="s">
        <v>90</v>
      </c>
      <c r="AC574" t="s">
        <v>91</v>
      </c>
      <c r="AD574">
        <f>_xlfn.XLOOKUP(MIS[[#This Row],[TRADING SYMBOL]],[1]Sheet1!$D:$D,[1]Sheet1!$C:$C)</f>
        <v>87.2</v>
      </c>
      <c r="AE574">
        <f>MIS[[#This Row],[OrderAverageTradedPrice]]*MIS[[#This Row],[OrderQuantity]]</f>
        <v>8667.99999999996</v>
      </c>
      <c r="AF574">
        <f>MIS[[#This Row],[LTP]]*MIS[[#This Row],[OrderQuantity]]</f>
        <v>5232</v>
      </c>
      <c r="AG574">
        <f>IF(MIS[[#This Row],[OrderSide]]="SELL",MIS[[#This Row],[VALUE]]-MIS[[#This Row],[LIVE_VALUE]],MIS[[#This Row],[LIVE_VALUE]]-MIS[[#This Row],[VALUE]])</f>
        <v>3435.99999999996</v>
      </c>
      <c r="AH574" t="str" cm="1">
        <f t="array" ref="AH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4" t="str">
        <f>MIS[[#This Row],[TRADING SYMBOL]]</f>
        <v>SENSEX2552083600CE</v>
      </c>
      <c r="AJ574" t="str">
        <f>IF(RIGHT(MIS[[#This Row],[Main/Hedge]],4)="MAIN","MAIN","HEDGE")</f>
        <v>MAIN</v>
      </c>
      <c r="AK574" t="str" cm="1">
        <f t="array" ref="AK574">_xlfn._xlws.FILTER(Table4[Column1],ISNUMBER(SEARCH(Table4[Column1],MIS[[#This Row],[OrderUniqueIdentifier]])),"")</f>
        <v>XYT</v>
      </c>
    </row>
    <row r="575" spans="1:37" x14ac:dyDescent="0.25">
      <c r="A575" t="s">
        <v>71</v>
      </c>
      <c r="B575" t="s">
        <v>960</v>
      </c>
      <c r="C575" t="s">
        <v>967</v>
      </c>
      <c r="D575" t="s">
        <v>72</v>
      </c>
      <c r="E575" t="s">
        <v>120</v>
      </c>
      <c r="F575" t="s">
        <v>98</v>
      </c>
      <c r="G575" t="s">
        <v>89</v>
      </c>
      <c r="H575" t="s">
        <v>75</v>
      </c>
      <c r="I575" t="s">
        <v>76</v>
      </c>
      <c r="J575" t="s">
        <v>77</v>
      </c>
      <c r="K575">
        <v>40</v>
      </c>
      <c r="L575" t="s">
        <v>77</v>
      </c>
      <c r="M575" t="s">
        <v>78</v>
      </c>
      <c r="N575" t="s">
        <v>968</v>
      </c>
      <c r="O575" t="s">
        <v>513</v>
      </c>
      <c r="P575" t="s">
        <v>526</v>
      </c>
      <c r="Q575" t="s">
        <v>121</v>
      </c>
      <c r="R575" t="s">
        <v>79</v>
      </c>
      <c r="S575" t="s">
        <v>99</v>
      </c>
      <c r="T575" t="s">
        <v>122</v>
      </c>
      <c r="U575" t="s">
        <v>100</v>
      </c>
      <c r="V575" t="s">
        <v>80</v>
      </c>
      <c r="W575">
        <v>81100</v>
      </c>
      <c r="X575" t="s">
        <v>85</v>
      </c>
      <c r="Y575">
        <v>-40</v>
      </c>
      <c r="Z575" t="s">
        <v>514</v>
      </c>
      <c r="AA575" t="s">
        <v>396</v>
      </c>
      <c r="AB575" t="s">
        <v>107</v>
      </c>
      <c r="AC575" t="s">
        <v>91</v>
      </c>
      <c r="AD575">
        <f>_xlfn.XLOOKUP(MIS[[#This Row],[TRADING SYMBOL]],[1]Sheet1!$D:$D,[1]Sheet1!$C:$C)</f>
        <v>100.2</v>
      </c>
      <c r="AE575">
        <f>MIS[[#This Row],[OrderAverageTradedPrice]]*MIS[[#This Row],[OrderQuantity]]</f>
        <v>6070</v>
      </c>
      <c r="AF575">
        <f>MIS[[#This Row],[LTP]]*MIS[[#This Row],[OrderQuantity]]</f>
        <v>4008</v>
      </c>
      <c r="AG575">
        <f>IF(MIS[[#This Row],[OrderSide]]="SELL",MIS[[#This Row],[VALUE]]-MIS[[#This Row],[LIVE_VALUE]],MIS[[#This Row],[LIVE_VALUE]]-MIS[[#This Row],[VALUE]])</f>
        <v>2062</v>
      </c>
      <c r="AH575" t="str" cm="1">
        <f t="array" ref="AH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5" t="str">
        <f>MIS[[#This Row],[TRADING SYMBOL]]</f>
        <v>SENSEX2552081100PE</v>
      </c>
      <c r="AJ575" t="str">
        <f>IF(RIGHT(MIS[[#This Row],[Main/Hedge]],4)="MAIN","MAIN","HEDGE")</f>
        <v>MAIN</v>
      </c>
      <c r="AK575" t="str" cm="1">
        <f t="array" ref="AK575">_xlfn._xlws.FILTER(Table4[Column1],ISNUMBER(SEARCH(Table4[Column1],MIS[[#This Row],[OrderUniqueIdentifier]])),"")</f>
        <v>XYT</v>
      </c>
    </row>
    <row r="576" spans="1:37" x14ac:dyDescent="0.25">
      <c r="A576" t="s">
        <v>71</v>
      </c>
      <c r="B576" t="s">
        <v>978</v>
      </c>
      <c r="C576" t="s">
        <v>983</v>
      </c>
      <c r="D576" t="s">
        <v>72</v>
      </c>
      <c r="E576" t="s">
        <v>109</v>
      </c>
      <c r="F576" t="s">
        <v>98</v>
      </c>
      <c r="G576" t="s">
        <v>89</v>
      </c>
      <c r="H576" t="s">
        <v>75</v>
      </c>
      <c r="I576" t="s">
        <v>76</v>
      </c>
      <c r="J576" t="s">
        <v>77</v>
      </c>
      <c r="K576">
        <v>20</v>
      </c>
      <c r="L576" t="s">
        <v>77</v>
      </c>
      <c r="M576" t="s">
        <v>78</v>
      </c>
      <c r="N576" t="s">
        <v>984</v>
      </c>
      <c r="O576" t="s">
        <v>526</v>
      </c>
      <c r="P576" t="s">
        <v>526</v>
      </c>
      <c r="Q576" t="s">
        <v>111</v>
      </c>
      <c r="R576" t="s">
        <v>79</v>
      </c>
      <c r="S576" t="s">
        <v>99</v>
      </c>
      <c r="T576" t="s">
        <v>113</v>
      </c>
      <c r="U576" t="s">
        <v>100</v>
      </c>
      <c r="V576" t="s">
        <v>80</v>
      </c>
      <c r="W576">
        <v>83600</v>
      </c>
      <c r="X576" t="s">
        <v>81</v>
      </c>
      <c r="Y576">
        <v>-20</v>
      </c>
      <c r="Z576" t="s">
        <v>396</v>
      </c>
      <c r="AA576" t="s">
        <v>396</v>
      </c>
      <c r="AB576" t="s">
        <v>90</v>
      </c>
      <c r="AC576" t="s">
        <v>91</v>
      </c>
      <c r="AD576">
        <f>_xlfn.XLOOKUP(MIS[[#This Row],[TRADING SYMBOL]],[1]Sheet1!$D:$D,[1]Sheet1!$C:$C)</f>
        <v>87.2</v>
      </c>
      <c r="AE576">
        <f>MIS[[#This Row],[OrderAverageTradedPrice]]*MIS[[#This Row],[OrderQuantity]]</f>
        <v>2889</v>
      </c>
      <c r="AF576">
        <f>MIS[[#This Row],[LTP]]*MIS[[#This Row],[OrderQuantity]]</f>
        <v>1744</v>
      </c>
      <c r="AG576">
        <f>IF(MIS[[#This Row],[OrderSide]]="SELL",MIS[[#This Row],[VALUE]]-MIS[[#This Row],[LIVE_VALUE]],MIS[[#This Row],[LIVE_VALUE]]-MIS[[#This Row],[VALUE]])</f>
        <v>1145</v>
      </c>
      <c r="AH576" t="str" cm="1">
        <f t="array" ref="AH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6" t="str">
        <f>MIS[[#This Row],[TRADING SYMBOL]]</f>
        <v>SENSEX2552083600CE</v>
      </c>
      <c r="AJ576" t="str">
        <f>IF(RIGHT(MIS[[#This Row],[Main/Hedge]],4)="MAIN","MAIN","HEDGE")</f>
        <v>MAIN</v>
      </c>
      <c r="AK576" t="str" cm="1">
        <f t="array" ref="AK576">_xlfn._xlws.FILTER(Table4[Column1],ISNUMBER(SEARCH(Table4[Column1],MIS[[#This Row],[OrderUniqueIdentifier]])),"")</f>
        <v>XYT</v>
      </c>
    </row>
    <row r="577" spans="1:37" x14ac:dyDescent="0.25">
      <c r="A577" t="s">
        <v>71</v>
      </c>
      <c r="B577" t="s">
        <v>986</v>
      </c>
      <c r="C577" t="s">
        <v>992</v>
      </c>
      <c r="D577" t="s">
        <v>72</v>
      </c>
      <c r="E577" t="s">
        <v>120</v>
      </c>
      <c r="F577" t="s">
        <v>98</v>
      </c>
      <c r="G577" t="s">
        <v>89</v>
      </c>
      <c r="H577" t="s">
        <v>75</v>
      </c>
      <c r="I577" t="s">
        <v>76</v>
      </c>
      <c r="J577" t="s">
        <v>77</v>
      </c>
      <c r="K577">
        <v>20</v>
      </c>
      <c r="L577" t="s">
        <v>77</v>
      </c>
      <c r="M577" t="s">
        <v>78</v>
      </c>
      <c r="N577" t="s">
        <v>993</v>
      </c>
      <c r="O577" t="s">
        <v>513</v>
      </c>
      <c r="P577" t="s">
        <v>526</v>
      </c>
      <c r="Q577" t="s">
        <v>121</v>
      </c>
      <c r="R577" t="s">
        <v>79</v>
      </c>
      <c r="S577" t="s">
        <v>99</v>
      </c>
      <c r="T577" t="s">
        <v>122</v>
      </c>
      <c r="U577" t="s">
        <v>100</v>
      </c>
      <c r="V577" t="s">
        <v>80</v>
      </c>
      <c r="W577">
        <v>81100</v>
      </c>
      <c r="X577" t="s">
        <v>85</v>
      </c>
      <c r="Y577">
        <v>-20</v>
      </c>
      <c r="Z577" t="s">
        <v>514</v>
      </c>
      <c r="AA577" t="s">
        <v>396</v>
      </c>
      <c r="AB577" t="s">
        <v>107</v>
      </c>
      <c r="AC577" t="s">
        <v>91</v>
      </c>
      <c r="AD577">
        <f>_xlfn.XLOOKUP(MIS[[#This Row],[TRADING SYMBOL]],[1]Sheet1!$D:$D,[1]Sheet1!$C:$C)</f>
        <v>100.2</v>
      </c>
      <c r="AE577">
        <f>MIS[[#This Row],[OrderAverageTradedPrice]]*MIS[[#This Row],[OrderQuantity]]</f>
        <v>3044</v>
      </c>
      <c r="AF577">
        <f>MIS[[#This Row],[LTP]]*MIS[[#This Row],[OrderQuantity]]</f>
        <v>2004</v>
      </c>
      <c r="AG577">
        <f>IF(MIS[[#This Row],[OrderSide]]="SELL",MIS[[#This Row],[VALUE]]-MIS[[#This Row],[LIVE_VALUE]],MIS[[#This Row],[LIVE_VALUE]]-MIS[[#This Row],[VALUE]])</f>
        <v>1040</v>
      </c>
      <c r="AH577" t="str" cm="1">
        <f t="array" ref="AH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7" t="str">
        <f>MIS[[#This Row],[TRADING SYMBOL]]</f>
        <v>SENSEX2552081100PE</v>
      </c>
      <c r="AJ577" t="str">
        <f>IF(RIGHT(MIS[[#This Row],[Main/Hedge]],4)="MAIN","MAIN","HEDGE")</f>
        <v>MAIN</v>
      </c>
      <c r="AK577" t="str" cm="1">
        <f t="array" ref="AK577">_xlfn._xlws.FILTER(Table4[Column1],ISNUMBER(SEARCH(Table4[Column1],MIS[[#This Row],[OrderUniqueIdentifier]])),"")</f>
        <v>XYT</v>
      </c>
    </row>
    <row r="578" spans="1:37" x14ac:dyDescent="0.25">
      <c r="A578" t="s">
        <v>71</v>
      </c>
      <c r="B578" t="s">
        <v>1045</v>
      </c>
      <c r="C578" t="s">
        <v>1051</v>
      </c>
      <c r="D578" t="s">
        <v>72</v>
      </c>
      <c r="E578" t="s">
        <v>109</v>
      </c>
      <c r="F578" t="s">
        <v>98</v>
      </c>
      <c r="G578" t="s">
        <v>89</v>
      </c>
      <c r="H578" t="s">
        <v>75</v>
      </c>
      <c r="I578" t="s">
        <v>76</v>
      </c>
      <c r="J578" t="s">
        <v>77</v>
      </c>
      <c r="K578">
        <v>40</v>
      </c>
      <c r="L578" t="s">
        <v>77</v>
      </c>
      <c r="M578" t="s">
        <v>78</v>
      </c>
      <c r="N578" t="s">
        <v>1052</v>
      </c>
      <c r="O578" t="s">
        <v>526</v>
      </c>
      <c r="P578" t="s">
        <v>526</v>
      </c>
      <c r="Q578" t="s">
        <v>111</v>
      </c>
      <c r="R578" t="s">
        <v>79</v>
      </c>
      <c r="S578" t="s">
        <v>99</v>
      </c>
      <c r="T578" t="s">
        <v>113</v>
      </c>
      <c r="U578" t="s">
        <v>100</v>
      </c>
      <c r="V578" t="s">
        <v>80</v>
      </c>
      <c r="W578">
        <v>83600</v>
      </c>
      <c r="X578" t="s">
        <v>81</v>
      </c>
      <c r="Y578">
        <v>-40</v>
      </c>
      <c r="Z578" t="s">
        <v>396</v>
      </c>
      <c r="AA578" t="s">
        <v>396</v>
      </c>
      <c r="AB578" t="s">
        <v>90</v>
      </c>
      <c r="AC578" t="s">
        <v>91</v>
      </c>
      <c r="AD578">
        <f>_xlfn.XLOOKUP(MIS[[#This Row],[TRADING SYMBOL]],[1]Sheet1!$D:$D,[1]Sheet1!$C:$C)</f>
        <v>87.2</v>
      </c>
      <c r="AE578">
        <f>MIS[[#This Row],[OrderAverageTradedPrice]]*MIS[[#This Row],[OrderQuantity]]</f>
        <v>5772</v>
      </c>
      <c r="AF578">
        <f>MIS[[#This Row],[LTP]]*MIS[[#This Row],[OrderQuantity]]</f>
        <v>3488</v>
      </c>
      <c r="AG578">
        <f>IF(MIS[[#This Row],[OrderSide]]="SELL",MIS[[#This Row],[VALUE]]-MIS[[#This Row],[LIVE_VALUE]],MIS[[#This Row],[LIVE_VALUE]]-MIS[[#This Row],[VALUE]])</f>
        <v>2284</v>
      </c>
      <c r="AH578" t="str" cm="1">
        <f t="array" ref="AH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8" t="str">
        <f>MIS[[#This Row],[TRADING SYMBOL]]</f>
        <v>SENSEX2552083600CE</v>
      </c>
      <c r="AJ578" t="str">
        <f>IF(RIGHT(MIS[[#This Row],[Main/Hedge]],4)="MAIN","MAIN","HEDGE")</f>
        <v>MAIN</v>
      </c>
      <c r="AK578" t="str" cm="1">
        <f t="array" ref="AK578">_xlfn._xlws.FILTER(Table4[Column1],ISNUMBER(SEARCH(Table4[Column1],MIS[[#This Row],[OrderUniqueIdentifier]])),"")</f>
        <v>XYT</v>
      </c>
    </row>
    <row r="579" spans="1:37" x14ac:dyDescent="0.25">
      <c r="A579" t="s">
        <v>71</v>
      </c>
      <c r="B579" t="s">
        <v>1061</v>
      </c>
      <c r="C579" t="s">
        <v>1067</v>
      </c>
      <c r="D579" t="s">
        <v>72</v>
      </c>
      <c r="E579" t="s">
        <v>109</v>
      </c>
      <c r="F579" t="s">
        <v>98</v>
      </c>
      <c r="G579" t="s">
        <v>89</v>
      </c>
      <c r="H579" t="s">
        <v>75</v>
      </c>
      <c r="I579" t="s">
        <v>76</v>
      </c>
      <c r="J579" t="s">
        <v>77</v>
      </c>
      <c r="K579">
        <v>40</v>
      </c>
      <c r="L579" t="s">
        <v>77</v>
      </c>
      <c r="M579" t="s">
        <v>78</v>
      </c>
      <c r="N579" t="s">
        <v>1068</v>
      </c>
      <c r="O579" t="s">
        <v>513</v>
      </c>
      <c r="P579" t="s">
        <v>526</v>
      </c>
      <c r="Q579" t="s">
        <v>111</v>
      </c>
      <c r="R579" t="s">
        <v>79</v>
      </c>
      <c r="S579" t="s">
        <v>99</v>
      </c>
      <c r="T579" t="s">
        <v>113</v>
      </c>
      <c r="U579" t="s">
        <v>100</v>
      </c>
      <c r="V579" t="s">
        <v>80</v>
      </c>
      <c r="W579">
        <v>83600</v>
      </c>
      <c r="X579" t="s">
        <v>81</v>
      </c>
      <c r="Y579">
        <v>-40</v>
      </c>
      <c r="Z579" t="s">
        <v>514</v>
      </c>
      <c r="AA579" t="s">
        <v>396</v>
      </c>
      <c r="AB579" t="s">
        <v>90</v>
      </c>
      <c r="AC579" t="s">
        <v>91</v>
      </c>
      <c r="AD579">
        <f>_xlfn.XLOOKUP(MIS[[#This Row],[TRADING SYMBOL]],[1]Sheet1!$D:$D,[1]Sheet1!$C:$C)</f>
        <v>87.2</v>
      </c>
      <c r="AE579">
        <f>MIS[[#This Row],[OrderAverageTradedPrice]]*MIS[[#This Row],[OrderQuantity]]</f>
        <v>5770</v>
      </c>
      <c r="AF579">
        <f>MIS[[#This Row],[LTP]]*MIS[[#This Row],[OrderQuantity]]</f>
        <v>3488</v>
      </c>
      <c r="AG579">
        <f>IF(MIS[[#This Row],[OrderSide]]="SELL",MIS[[#This Row],[VALUE]]-MIS[[#This Row],[LIVE_VALUE]],MIS[[#This Row],[LIVE_VALUE]]-MIS[[#This Row],[VALUE]])</f>
        <v>2282</v>
      </c>
      <c r="AH579" t="str" cm="1">
        <f t="array" ref="AH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9" t="str">
        <f>MIS[[#This Row],[TRADING SYMBOL]]</f>
        <v>SENSEX2552083600CE</v>
      </c>
      <c r="AJ579" t="str">
        <f>IF(RIGHT(MIS[[#This Row],[Main/Hedge]],4)="MAIN","MAIN","HEDGE")</f>
        <v>MAIN</v>
      </c>
      <c r="AK579" t="str" cm="1">
        <f t="array" ref="AK579">_xlfn._xlws.FILTER(Table4[Column1],ISNUMBER(SEARCH(Table4[Column1],MIS[[#This Row],[OrderUniqueIdentifier]])),"")</f>
        <v>XYT</v>
      </c>
    </row>
    <row r="580" spans="1:37" x14ac:dyDescent="0.25">
      <c r="A580" t="s">
        <v>71</v>
      </c>
      <c r="B580" t="s">
        <v>1070</v>
      </c>
      <c r="C580" t="s">
        <v>1073</v>
      </c>
      <c r="D580" t="s">
        <v>72</v>
      </c>
      <c r="E580" t="s">
        <v>109</v>
      </c>
      <c r="F580" t="s">
        <v>98</v>
      </c>
      <c r="G580" t="s">
        <v>89</v>
      </c>
      <c r="H580" t="s">
        <v>75</v>
      </c>
      <c r="I580" t="s">
        <v>76</v>
      </c>
      <c r="J580" t="s">
        <v>77</v>
      </c>
      <c r="K580">
        <v>20</v>
      </c>
      <c r="L580" t="s">
        <v>77</v>
      </c>
      <c r="M580" t="s">
        <v>78</v>
      </c>
      <c r="N580" t="s">
        <v>886</v>
      </c>
      <c r="O580" t="s">
        <v>513</v>
      </c>
      <c r="P580" t="s">
        <v>526</v>
      </c>
      <c r="Q580" t="s">
        <v>111</v>
      </c>
      <c r="R580" t="s">
        <v>79</v>
      </c>
      <c r="S580" t="s">
        <v>99</v>
      </c>
      <c r="T580" t="s">
        <v>113</v>
      </c>
      <c r="U580" t="s">
        <v>100</v>
      </c>
      <c r="V580" t="s">
        <v>80</v>
      </c>
      <c r="W580">
        <v>83600</v>
      </c>
      <c r="X580" t="s">
        <v>81</v>
      </c>
      <c r="Y580">
        <v>-20</v>
      </c>
      <c r="Z580" t="s">
        <v>514</v>
      </c>
      <c r="AA580" t="s">
        <v>396</v>
      </c>
      <c r="AB580" t="s">
        <v>90</v>
      </c>
      <c r="AC580" t="s">
        <v>91</v>
      </c>
      <c r="AD580">
        <f>_xlfn.XLOOKUP(MIS[[#This Row],[TRADING SYMBOL]],[1]Sheet1!$D:$D,[1]Sheet1!$C:$C)</f>
        <v>87.2</v>
      </c>
      <c r="AE580">
        <f>MIS[[#This Row],[OrderAverageTradedPrice]]*MIS[[#This Row],[OrderQuantity]]</f>
        <v>2866</v>
      </c>
      <c r="AF580">
        <f>MIS[[#This Row],[LTP]]*MIS[[#This Row],[OrderQuantity]]</f>
        <v>1744</v>
      </c>
      <c r="AG580">
        <f>IF(MIS[[#This Row],[OrderSide]]="SELL",MIS[[#This Row],[VALUE]]-MIS[[#This Row],[LIVE_VALUE]],MIS[[#This Row],[LIVE_VALUE]]-MIS[[#This Row],[VALUE]])</f>
        <v>1122</v>
      </c>
      <c r="AH580" t="str" cm="1">
        <f t="array" ref="AH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0" t="str">
        <f>MIS[[#This Row],[TRADING SYMBOL]]</f>
        <v>SENSEX2552083600CE</v>
      </c>
      <c r="AJ580" t="str">
        <f>IF(RIGHT(MIS[[#This Row],[Main/Hedge]],4)="MAIN","MAIN","HEDGE")</f>
        <v>MAIN</v>
      </c>
      <c r="AK580" t="str" cm="1">
        <f t="array" ref="AK580">_xlfn._xlws.FILTER(Table4[Column1],ISNUMBER(SEARCH(Table4[Column1],MIS[[#This Row],[OrderUniqueIdentifier]])),"")</f>
        <v>XYT</v>
      </c>
    </row>
    <row r="581" spans="1:37" x14ac:dyDescent="0.25">
      <c r="A581" t="s">
        <v>71</v>
      </c>
      <c r="B581" t="s">
        <v>1077</v>
      </c>
      <c r="C581" t="s">
        <v>1082</v>
      </c>
      <c r="D581" t="s">
        <v>72</v>
      </c>
      <c r="E581" t="s">
        <v>109</v>
      </c>
      <c r="F581" t="s">
        <v>98</v>
      </c>
      <c r="G581" t="s">
        <v>89</v>
      </c>
      <c r="H581" t="s">
        <v>75</v>
      </c>
      <c r="I581" t="s">
        <v>76</v>
      </c>
      <c r="J581" t="s">
        <v>77</v>
      </c>
      <c r="K581">
        <v>120</v>
      </c>
      <c r="L581" t="s">
        <v>77</v>
      </c>
      <c r="M581" t="s">
        <v>78</v>
      </c>
      <c r="N581" t="s">
        <v>1083</v>
      </c>
      <c r="O581" t="s">
        <v>513</v>
      </c>
      <c r="P581" t="s">
        <v>526</v>
      </c>
      <c r="Q581" t="s">
        <v>111</v>
      </c>
      <c r="R581" t="s">
        <v>79</v>
      </c>
      <c r="S581" t="s">
        <v>99</v>
      </c>
      <c r="T581" t="s">
        <v>113</v>
      </c>
      <c r="U581" t="s">
        <v>100</v>
      </c>
      <c r="V581" t="s">
        <v>80</v>
      </c>
      <c r="W581">
        <v>83600</v>
      </c>
      <c r="X581" t="s">
        <v>81</v>
      </c>
      <c r="Y581">
        <v>-120</v>
      </c>
      <c r="Z581" t="s">
        <v>514</v>
      </c>
      <c r="AA581" t="s">
        <v>396</v>
      </c>
      <c r="AB581" t="s">
        <v>90</v>
      </c>
      <c r="AC581" t="s">
        <v>91</v>
      </c>
      <c r="AD581">
        <f>_xlfn.XLOOKUP(MIS[[#This Row],[TRADING SYMBOL]],[1]Sheet1!$D:$D,[1]Sheet1!$C:$C)</f>
        <v>87.2</v>
      </c>
      <c r="AE581">
        <f>MIS[[#This Row],[OrderAverageTradedPrice]]*MIS[[#This Row],[OrderQuantity]]</f>
        <v>17314.99999999992</v>
      </c>
      <c r="AF581">
        <f>MIS[[#This Row],[LTP]]*MIS[[#This Row],[OrderQuantity]]</f>
        <v>10464</v>
      </c>
      <c r="AG581">
        <f>IF(MIS[[#This Row],[OrderSide]]="SELL",MIS[[#This Row],[VALUE]]-MIS[[#This Row],[LIVE_VALUE]],MIS[[#This Row],[LIVE_VALUE]]-MIS[[#This Row],[VALUE]])</f>
        <v>6850.99999999992</v>
      </c>
      <c r="AH581" t="str" cm="1">
        <f t="array" ref="AH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1" t="str">
        <f>MIS[[#This Row],[TRADING SYMBOL]]</f>
        <v>SENSEX2552083600CE</v>
      </c>
      <c r="AJ581" t="str">
        <f>IF(RIGHT(MIS[[#This Row],[Main/Hedge]],4)="MAIN","MAIN","HEDGE")</f>
        <v>MAIN</v>
      </c>
      <c r="AK581" t="str" cm="1">
        <f t="array" ref="AK581">_xlfn._xlws.FILTER(Table4[Column1],ISNUMBER(SEARCH(Table4[Column1],MIS[[#This Row],[OrderUniqueIdentifier]])),"")</f>
        <v>XYT</v>
      </c>
    </row>
    <row r="582" spans="1:37" x14ac:dyDescent="0.25">
      <c r="A582" t="s">
        <v>71</v>
      </c>
      <c r="B582" t="s">
        <v>1086</v>
      </c>
      <c r="C582" t="s">
        <v>1091</v>
      </c>
      <c r="D582" t="s">
        <v>72</v>
      </c>
      <c r="E582" t="s">
        <v>109</v>
      </c>
      <c r="F582" t="s">
        <v>98</v>
      </c>
      <c r="G582" t="s">
        <v>89</v>
      </c>
      <c r="H582" t="s">
        <v>75</v>
      </c>
      <c r="I582" t="s">
        <v>76</v>
      </c>
      <c r="J582" t="s">
        <v>77</v>
      </c>
      <c r="K582">
        <v>40</v>
      </c>
      <c r="L582" t="s">
        <v>77</v>
      </c>
      <c r="M582" t="s">
        <v>78</v>
      </c>
      <c r="N582" t="s">
        <v>886</v>
      </c>
      <c r="O582" t="s">
        <v>513</v>
      </c>
      <c r="P582" t="s">
        <v>526</v>
      </c>
      <c r="Q582" t="s">
        <v>111</v>
      </c>
      <c r="R582" t="s">
        <v>79</v>
      </c>
      <c r="S582" t="s">
        <v>99</v>
      </c>
      <c r="T582" t="s">
        <v>113</v>
      </c>
      <c r="U582" t="s">
        <v>100</v>
      </c>
      <c r="V582" t="s">
        <v>80</v>
      </c>
      <c r="W582">
        <v>83600</v>
      </c>
      <c r="X582" t="s">
        <v>81</v>
      </c>
      <c r="Y582">
        <v>-40</v>
      </c>
      <c r="Z582" t="s">
        <v>514</v>
      </c>
      <c r="AA582" t="s">
        <v>396</v>
      </c>
      <c r="AB582" t="s">
        <v>90</v>
      </c>
      <c r="AC582" t="s">
        <v>91</v>
      </c>
      <c r="AD582">
        <f>_xlfn.XLOOKUP(MIS[[#This Row],[TRADING SYMBOL]],[1]Sheet1!$D:$D,[1]Sheet1!$C:$C)</f>
        <v>87.2</v>
      </c>
      <c r="AE582">
        <f>MIS[[#This Row],[OrderAverageTradedPrice]]*MIS[[#This Row],[OrderQuantity]]</f>
        <v>5732</v>
      </c>
      <c r="AF582">
        <f>MIS[[#This Row],[LTP]]*MIS[[#This Row],[OrderQuantity]]</f>
        <v>3488</v>
      </c>
      <c r="AG582">
        <f>IF(MIS[[#This Row],[OrderSide]]="SELL",MIS[[#This Row],[VALUE]]-MIS[[#This Row],[LIVE_VALUE]],MIS[[#This Row],[LIVE_VALUE]]-MIS[[#This Row],[VALUE]])</f>
        <v>2244</v>
      </c>
      <c r="AH582" t="str" cm="1">
        <f t="array" ref="AH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2" t="str">
        <f>MIS[[#This Row],[TRADING SYMBOL]]</f>
        <v>SENSEX2552083600CE</v>
      </c>
      <c r="AJ582" t="str">
        <f>IF(RIGHT(MIS[[#This Row],[Main/Hedge]],4)="MAIN","MAIN","HEDGE")</f>
        <v>MAIN</v>
      </c>
      <c r="AK582" t="str" cm="1">
        <f t="array" ref="AK582">_xlfn._xlws.FILTER(Table4[Column1],ISNUMBER(SEARCH(Table4[Column1],MIS[[#This Row],[OrderUniqueIdentifier]])),"")</f>
        <v>XYT</v>
      </c>
    </row>
    <row r="583" spans="1:37" x14ac:dyDescent="0.25">
      <c r="A583" t="s">
        <v>71</v>
      </c>
      <c r="B583" t="s">
        <v>1093</v>
      </c>
      <c r="C583" t="s">
        <v>1099</v>
      </c>
      <c r="D583" t="s">
        <v>72</v>
      </c>
      <c r="E583" t="s">
        <v>120</v>
      </c>
      <c r="F583" t="s">
        <v>98</v>
      </c>
      <c r="G583" t="s">
        <v>89</v>
      </c>
      <c r="H583" t="s">
        <v>75</v>
      </c>
      <c r="I583" t="s">
        <v>76</v>
      </c>
      <c r="J583" t="s">
        <v>77</v>
      </c>
      <c r="K583">
        <v>60</v>
      </c>
      <c r="L583" t="s">
        <v>77</v>
      </c>
      <c r="M583" t="s">
        <v>78</v>
      </c>
      <c r="N583" t="s">
        <v>723</v>
      </c>
      <c r="O583" t="s">
        <v>526</v>
      </c>
      <c r="P583" t="s">
        <v>526</v>
      </c>
      <c r="Q583" t="s">
        <v>121</v>
      </c>
      <c r="R583" t="s">
        <v>79</v>
      </c>
      <c r="S583" t="s">
        <v>99</v>
      </c>
      <c r="T583" t="s">
        <v>122</v>
      </c>
      <c r="U583" t="s">
        <v>100</v>
      </c>
      <c r="V583" t="s">
        <v>80</v>
      </c>
      <c r="W583">
        <v>81100</v>
      </c>
      <c r="X583" t="s">
        <v>85</v>
      </c>
      <c r="Y583">
        <v>-60</v>
      </c>
      <c r="Z583" t="s">
        <v>396</v>
      </c>
      <c r="AA583" t="s">
        <v>396</v>
      </c>
      <c r="AB583" t="s">
        <v>107</v>
      </c>
      <c r="AC583" t="s">
        <v>91</v>
      </c>
      <c r="AD583">
        <f>_xlfn.XLOOKUP(MIS[[#This Row],[TRADING SYMBOL]],[1]Sheet1!$D:$D,[1]Sheet1!$C:$C)</f>
        <v>100.2</v>
      </c>
      <c r="AE583">
        <f>MIS[[#This Row],[OrderAverageTradedPrice]]*MIS[[#This Row],[OrderQuantity]]</f>
        <v>9099</v>
      </c>
      <c r="AF583">
        <f>MIS[[#This Row],[LTP]]*MIS[[#This Row],[OrderQuantity]]</f>
        <v>6012</v>
      </c>
      <c r="AG583">
        <f>IF(MIS[[#This Row],[OrderSide]]="SELL",MIS[[#This Row],[VALUE]]-MIS[[#This Row],[LIVE_VALUE]],MIS[[#This Row],[LIVE_VALUE]]-MIS[[#This Row],[VALUE]])</f>
        <v>3087</v>
      </c>
      <c r="AH583" t="str" cm="1">
        <f t="array" ref="AH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3" t="str">
        <f>MIS[[#This Row],[TRADING SYMBOL]]</f>
        <v>SENSEX2552081100PE</v>
      </c>
      <c r="AJ583" t="str">
        <f>IF(RIGHT(MIS[[#This Row],[Main/Hedge]],4)="MAIN","MAIN","HEDGE")</f>
        <v>MAIN</v>
      </c>
      <c r="AK583" t="str" cm="1">
        <f t="array" ref="AK583">_xlfn._xlws.FILTER(Table4[Column1],ISNUMBER(SEARCH(Table4[Column1],MIS[[#This Row],[OrderUniqueIdentifier]])),"")</f>
        <v>XYT</v>
      </c>
    </row>
    <row r="584" spans="1:37" x14ac:dyDescent="0.25">
      <c r="A584" t="s">
        <v>71</v>
      </c>
      <c r="B584" t="s">
        <v>1127</v>
      </c>
      <c r="C584" t="s">
        <v>1133</v>
      </c>
      <c r="D584" t="s">
        <v>72</v>
      </c>
      <c r="E584" t="s">
        <v>120</v>
      </c>
      <c r="F584" t="s">
        <v>98</v>
      </c>
      <c r="G584" t="s">
        <v>89</v>
      </c>
      <c r="H584" t="s">
        <v>75</v>
      </c>
      <c r="I584" t="s">
        <v>76</v>
      </c>
      <c r="J584" t="s">
        <v>77</v>
      </c>
      <c r="K584">
        <v>20</v>
      </c>
      <c r="L584" t="s">
        <v>77</v>
      </c>
      <c r="M584" t="s">
        <v>78</v>
      </c>
      <c r="N584" t="s">
        <v>1134</v>
      </c>
      <c r="O584" t="s">
        <v>513</v>
      </c>
      <c r="P584" t="s">
        <v>526</v>
      </c>
      <c r="Q584" t="s">
        <v>121</v>
      </c>
      <c r="R584" t="s">
        <v>79</v>
      </c>
      <c r="S584" t="s">
        <v>99</v>
      </c>
      <c r="T584" t="s">
        <v>122</v>
      </c>
      <c r="U584" t="s">
        <v>100</v>
      </c>
      <c r="V584" t="s">
        <v>80</v>
      </c>
      <c r="W584">
        <v>81100</v>
      </c>
      <c r="X584" t="s">
        <v>85</v>
      </c>
      <c r="Y584">
        <v>-20</v>
      </c>
      <c r="Z584" t="s">
        <v>514</v>
      </c>
      <c r="AA584" t="s">
        <v>396</v>
      </c>
      <c r="AB584" t="s">
        <v>107</v>
      </c>
      <c r="AC584" t="s">
        <v>91</v>
      </c>
      <c r="AD584">
        <f>_xlfn.XLOOKUP(MIS[[#This Row],[TRADING SYMBOL]],[1]Sheet1!$D:$D,[1]Sheet1!$C:$C)</f>
        <v>100.2</v>
      </c>
      <c r="AE584">
        <f>MIS[[#This Row],[OrderAverageTradedPrice]]*MIS[[#This Row],[OrderQuantity]]</f>
        <v>3037</v>
      </c>
      <c r="AF584">
        <f>MIS[[#This Row],[LTP]]*MIS[[#This Row],[OrderQuantity]]</f>
        <v>2004</v>
      </c>
      <c r="AG584">
        <f>IF(MIS[[#This Row],[OrderSide]]="SELL",MIS[[#This Row],[VALUE]]-MIS[[#This Row],[LIVE_VALUE]],MIS[[#This Row],[LIVE_VALUE]]-MIS[[#This Row],[VALUE]])</f>
        <v>1033</v>
      </c>
      <c r="AH584" t="str" cm="1">
        <f t="array" ref="AH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4" t="str">
        <f>MIS[[#This Row],[TRADING SYMBOL]]</f>
        <v>SENSEX2552081100PE</v>
      </c>
      <c r="AJ584" t="str">
        <f>IF(RIGHT(MIS[[#This Row],[Main/Hedge]],4)="MAIN","MAIN","HEDGE")</f>
        <v>MAIN</v>
      </c>
      <c r="AK584" t="str" cm="1">
        <f t="array" ref="AK584">_xlfn._xlws.FILTER(Table4[Column1],ISNUMBER(SEARCH(Table4[Column1],MIS[[#This Row],[OrderUniqueIdentifier]])),"")</f>
        <v>XYT</v>
      </c>
    </row>
    <row r="585" spans="1:37" x14ac:dyDescent="0.25">
      <c r="A585" t="s">
        <v>71</v>
      </c>
      <c r="B585" t="s">
        <v>1135</v>
      </c>
      <c r="C585" t="s">
        <v>1140</v>
      </c>
      <c r="D585" t="s">
        <v>72</v>
      </c>
      <c r="E585" t="s">
        <v>109</v>
      </c>
      <c r="F585" t="s">
        <v>98</v>
      </c>
      <c r="G585" t="s">
        <v>89</v>
      </c>
      <c r="H585" t="s">
        <v>75</v>
      </c>
      <c r="I585" t="s">
        <v>76</v>
      </c>
      <c r="J585" t="s">
        <v>77</v>
      </c>
      <c r="K585">
        <v>100</v>
      </c>
      <c r="L585" t="s">
        <v>77</v>
      </c>
      <c r="M585" t="s">
        <v>78</v>
      </c>
      <c r="N585" t="s">
        <v>1052</v>
      </c>
      <c r="O585" t="s">
        <v>526</v>
      </c>
      <c r="P585" t="s">
        <v>526</v>
      </c>
      <c r="Q585" t="s">
        <v>111</v>
      </c>
      <c r="R585" t="s">
        <v>79</v>
      </c>
      <c r="S585" t="s">
        <v>99</v>
      </c>
      <c r="T585" t="s">
        <v>113</v>
      </c>
      <c r="U585" t="s">
        <v>100</v>
      </c>
      <c r="V585" t="s">
        <v>80</v>
      </c>
      <c r="W585">
        <v>83600</v>
      </c>
      <c r="X585" t="s">
        <v>81</v>
      </c>
      <c r="Y585">
        <v>-100</v>
      </c>
      <c r="Z585" t="s">
        <v>396</v>
      </c>
      <c r="AA585" t="s">
        <v>396</v>
      </c>
      <c r="AB585" t="s">
        <v>90</v>
      </c>
      <c r="AC585" t="s">
        <v>91</v>
      </c>
      <c r="AD585">
        <f>_xlfn.XLOOKUP(MIS[[#This Row],[TRADING SYMBOL]],[1]Sheet1!$D:$D,[1]Sheet1!$C:$C)</f>
        <v>87.2</v>
      </c>
      <c r="AE585">
        <f>MIS[[#This Row],[OrderAverageTradedPrice]]*MIS[[#This Row],[OrderQuantity]]</f>
        <v>14430.000000000002</v>
      </c>
      <c r="AF585">
        <f>MIS[[#This Row],[LTP]]*MIS[[#This Row],[OrderQuantity]]</f>
        <v>8720</v>
      </c>
      <c r="AG585">
        <f>IF(MIS[[#This Row],[OrderSide]]="SELL",MIS[[#This Row],[VALUE]]-MIS[[#This Row],[LIVE_VALUE]],MIS[[#This Row],[LIVE_VALUE]]-MIS[[#This Row],[VALUE]])</f>
        <v>5710.0000000000018</v>
      </c>
      <c r="AH585" t="str" cm="1">
        <f t="array" ref="AH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5" t="str">
        <f>MIS[[#This Row],[TRADING SYMBOL]]</f>
        <v>SENSEX2552083600CE</v>
      </c>
      <c r="AJ585" t="str">
        <f>IF(RIGHT(MIS[[#This Row],[Main/Hedge]],4)="MAIN","MAIN","HEDGE")</f>
        <v>MAIN</v>
      </c>
      <c r="AK585" t="str" cm="1">
        <f t="array" ref="AK585">_xlfn._xlws.FILTER(Table4[Column1],ISNUMBER(SEARCH(Table4[Column1],MIS[[#This Row],[OrderUniqueIdentifier]])),"")</f>
        <v>XYT</v>
      </c>
    </row>
    <row r="586" spans="1:37" x14ac:dyDescent="0.25">
      <c r="A586" t="s">
        <v>71</v>
      </c>
      <c r="B586" t="s">
        <v>1163</v>
      </c>
      <c r="C586" t="s">
        <v>1166</v>
      </c>
      <c r="D586" t="s">
        <v>72</v>
      </c>
      <c r="E586" t="s">
        <v>109</v>
      </c>
      <c r="F586" t="s">
        <v>98</v>
      </c>
      <c r="G586" t="s">
        <v>89</v>
      </c>
      <c r="H586" t="s">
        <v>75</v>
      </c>
      <c r="I586" t="s">
        <v>76</v>
      </c>
      <c r="J586" t="s">
        <v>77</v>
      </c>
      <c r="K586">
        <v>20</v>
      </c>
      <c r="L586" t="s">
        <v>77</v>
      </c>
      <c r="M586" t="s">
        <v>78</v>
      </c>
      <c r="N586" t="s">
        <v>1167</v>
      </c>
      <c r="O586" t="s">
        <v>526</v>
      </c>
      <c r="P586" t="s">
        <v>526</v>
      </c>
      <c r="Q586" t="s">
        <v>111</v>
      </c>
      <c r="R586" t="s">
        <v>79</v>
      </c>
      <c r="S586" t="s">
        <v>99</v>
      </c>
      <c r="T586" t="s">
        <v>113</v>
      </c>
      <c r="U586" t="s">
        <v>100</v>
      </c>
      <c r="V586" t="s">
        <v>80</v>
      </c>
      <c r="W586">
        <v>83600</v>
      </c>
      <c r="X586" t="s">
        <v>81</v>
      </c>
      <c r="Y586">
        <v>-20</v>
      </c>
      <c r="Z586" t="s">
        <v>396</v>
      </c>
      <c r="AA586" t="s">
        <v>396</v>
      </c>
      <c r="AB586" t="s">
        <v>90</v>
      </c>
      <c r="AC586" t="s">
        <v>91</v>
      </c>
      <c r="AD586">
        <f>_xlfn.XLOOKUP(MIS[[#This Row],[TRADING SYMBOL]],[1]Sheet1!$D:$D,[1]Sheet1!$C:$C)</f>
        <v>87.2</v>
      </c>
      <c r="AE586">
        <f>MIS[[#This Row],[OrderAverageTradedPrice]]*MIS[[#This Row],[OrderQuantity]]</f>
        <v>2887</v>
      </c>
      <c r="AF586">
        <f>MIS[[#This Row],[LTP]]*MIS[[#This Row],[OrderQuantity]]</f>
        <v>1744</v>
      </c>
      <c r="AG586">
        <f>IF(MIS[[#This Row],[OrderSide]]="SELL",MIS[[#This Row],[VALUE]]-MIS[[#This Row],[LIVE_VALUE]],MIS[[#This Row],[LIVE_VALUE]]-MIS[[#This Row],[VALUE]])</f>
        <v>1143</v>
      </c>
      <c r="AH586" t="str" cm="1">
        <f t="array" ref="AH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6" t="str">
        <f>MIS[[#This Row],[TRADING SYMBOL]]</f>
        <v>SENSEX2552083600CE</v>
      </c>
      <c r="AJ586" t="str">
        <f>IF(RIGHT(MIS[[#This Row],[Main/Hedge]],4)="MAIN","MAIN","HEDGE")</f>
        <v>MAIN</v>
      </c>
      <c r="AK586" t="str" cm="1">
        <f t="array" ref="AK586">_xlfn._xlws.FILTER(Table4[Column1],ISNUMBER(SEARCH(Table4[Column1],MIS[[#This Row],[OrderUniqueIdentifier]])),"")</f>
        <v>XYT</v>
      </c>
    </row>
    <row r="587" spans="1:37" x14ac:dyDescent="0.25">
      <c r="A587" t="s">
        <v>71</v>
      </c>
      <c r="B587" t="s">
        <v>1171</v>
      </c>
      <c r="C587" t="s">
        <v>1176</v>
      </c>
      <c r="D587" t="s">
        <v>72</v>
      </c>
      <c r="E587" t="s">
        <v>109</v>
      </c>
      <c r="F587" t="s">
        <v>98</v>
      </c>
      <c r="G587" t="s">
        <v>89</v>
      </c>
      <c r="H587" t="s">
        <v>75</v>
      </c>
      <c r="I587" t="s">
        <v>76</v>
      </c>
      <c r="J587" t="s">
        <v>77</v>
      </c>
      <c r="K587">
        <v>20</v>
      </c>
      <c r="L587" t="s">
        <v>77</v>
      </c>
      <c r="M587" t="s">
        <v>78</v>
      </c>
      <c r="N587" t="s">
        <v>431</v>
      </c>
      <c r="O587" t="s">
        <v>513</v>
      </c>
      <c r="P587" t="s">
        <v>526</v>
      </c>
      <c r="Q587" t="s">
        <v>111</v>
      </c>
      <c r="R587" t="s">
        <v>79</v>
      </c>
      <c r="S587" t="s">
        <v>99</v>
      </c>
      <c r="T587" t="s">
        <v>113</v>
      </c>
      <c r="U587" t="s">
        <v>100</v>
      </c>
      <c r="V587" t="s">
        <v>80</v>
      </c>
      <c r="W587">
        <v>83600</v>
      </c>
      <c r="X587" t="s">
        <v>81</v>
      </c>
      <c r="Y587">
        <v>-20</v>
      </c>
      <c r="Z587" t="s">
        <v>514</v>
      </c>
      <c r="AA587" t="s">
        <v>396</v>
      </c>
      <c r="AB587" t="s">
        <v>90</v>
      </c>
      <c r="AC587" t="s">
        <v>91</v>
      </c>
      <c r="AD587">
        <f>_xlfn.XLOOKUP(MIS[[#This Row],[TRADING SYMBOL]],[1]Sheet1!$D:$D,[1]Sheet1!$C:$C)</f>
        <v>87.2</v>
      </c>
      <c r="AE587">
        <f>MIS[[#This Row],[OrderAverageTradedPrice]]*MIS[[#This Row],[OrderQuantity]]</f>
        <v>2875</v>
      </c>
      <c r="AF587">
        <f>MIS[[#This Row],[LTP]]*MIS[[#This Row],[OrderQuantity]]</f>
        <v>1744</v>
      </c>
      <c r="AG587">
        <f>IF(MIS[[#This Row],[OrderSide]]="SELL",MIS[[#This Row],[VALUE]]-MIS[[#This Row],[LIVE_VALUE]],MIS[[#This Row],[LIVE_VALUE]]-MIS[[#This Row],[VALUE]])</f>
        <v>1131</v>
      </c>
      <c r="AH587" t="str" cm="1">
        <f t="array" ref="AH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7" t="str">
        <f>MIS[[#This Row],[TRADING SYMBOL]]</f>
        <v>SENSEX2552083600CE</v>
      </c>
      <c r="AJ587" t="str">
        <f>IF(RIGHT(MIS[[#This Row],[Main/Hedge]],4)="MAIN","MAIN","HEDGE")</f>
        <v>MAIN</v>
      </c>
      <c r="AK587" t="str" cm="1">
        <f t="array" ref="AK587">_xlfn._xlws.FILTER(Table4[Column1],ISNUMBER(SEARCH(Table4[Column1],MIS[[#This Row],[OrderUniqueIdentifier]])),"")</f>
        <v>XYT</v>
      </c>
    </row>
    <row r="588" spans="1:37" x14ac:dyDescent="0.25">
      <c r="A588" t="s">
        <v>71</v>
      </c>
      <c r="B588" t="s">
        <v>1171</v>
      </c>
      <c r="C588" t="s">
        <v>1177</v>
      </c>
      <c r="D588" t="s">
        <v>72</v>
      </c>
      <c r="E588" t="s">
        <v>120</v>
      </c>
      <c r="F588" t="s">
        <v>98</v>
      </c>
      <c r="G588" t="s">
        <v>89</v>
      </c>
      <c r="H588" t="s">
        <v>75</v>
      </c>
      <c r="I588" t="s">
        <v>76</v>
      </c>
      <c r="J588" t="s">
        <v>77</v>
      </c>
      <c r="K588">
        <v>20</v>
      </c>
      <c r="L588" t="s">
        <v>77</v>
      </c>
      <c r="M588" t="s">
        <v>78</v>
      </c>
      <c r="N588" t="s">
        <v>1116</v>
      </c>
      <c r="O588" t="s">
        <v>526</v>
      </c>
      <c r="P588" t="s">
        <v>526</v>
      </c>
      <c r="Q588" t="s">
        <v>121</v>
      </c>
      <c r="R588" t="s">
        <v>79</v>
      </c>
      <c r="S588" t="s">
        <v>99</v>
      </c>
      <c r="T588" t="s">
        <v>122</v>
      </c>
      <c r="U588" t="s">
        <v>100</v>
      </c>
      <c r="V588" t="s">
        <v>80</v>
      </c>
      <c r="W588">
        <v>81100</v>
      </c>
      <c r="X588" t="s">
        <v>85</v>
      </c>
      <c r="Y588">
        <v>-20</v>
      </c>
      <c r="Z588" t="s">
        <v>396</v>
      </c>
      <c r="AA588" t="s">
        <v>396</v>
      </c>
      <c r="AB588" t="s">
        <v>107</v>
      </c>
      <c r="AC588" t="s">
        <v>91</v>
      </c>
      <c r="AD588">
        <f>_xlfn.XLOOKUP(MIS[[#This Row],[TRADING SYMBOL]],[1]Sheet1!$D:$D,[1]Sheet1!$C:$C)</f>
        <v>100.2</v>
      </c>
      <c r="AE588">
        <f>MIS[[#This Row],[OrderAverageTradedPrice]]*MIS[[#This Row],[OrderQuantity]]</f>
        <v>3028</v>
      </c>
      <c r="AF588">
        <f>MIS[[#This Row],[LTP]]*MIS[[#This Row],[OrderQuantity]]</f>
        <v>2004</v>
      </c>
      <c r="AG588">
        <f>IF(MIS[[#This Row],[OrderSide]]="SELL",MIS[[#This Row],[VALUE]]-MIS[[#This Row],[LIVE_VALUE]],MIS[[#This Row],[LIVE_VALUE]]-MIS[[#This Row],[VALUE]])</f>
        <v>1024</v>
      </c>
      <c r="AH588" t="str" cm="1">
        <f t="array" ref="AH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8" t="str">
        <f>MIS[[#This Row],[TRADING SYMBOL]]</f>
        <v>SENSEX2552081100PE</v>
      </c>
      <c r="AJ588" t="str">
        <f>IF(RIGHT(MIS[[#This Row],[Main/Hedge]],4)="MAIN","MAIN","HEDGE")</f>
        <v>MAIN</v>
      </c>
      <c r="AK588" t="str" cm="1">
        <f t="array" ref="AK588">_xlfn._xlws.FILTER(Table4[Column1],ISNUMBER(SEARCH(Table4[Column1],MIS[[#This Row],[OrderUniqueIdentifier]])),"")</f>
        <v>XYT</v>
      </c>
    </row>
    <row r="589" spans="1:37" x14ac:dyDescent="0.25">
      <c r="A589" t="s">
        <v>71</v>
      </c>
      <c r="B589" t="s">
        <v>1210</v>
      </c>
      <c r="C589" t="s">
        <v>1215</v>
      </c>
      <c r="D589" t="s">
        <v>72</v>
      </c>
      <c r="E589" t="s">
        <v>109</v>
      </c>
      <c r="F589" t="s">
        <v>98</v>
      </c>
      <c r="G589" t="s">
        <v>89</v>
      </c>
      <c r="H589" t="s">
        <v>75</v>
      </c>
      <c r="I589" t="s">
        <v>76</v>
      </c>
      <c r="J589" t="s">
        <v>77</v>
      </c>
      <c r="K589">
        <v>20</v>
      </c>
      <c r="L589" t="s">
        <v>77</v>
      </c>
      <c r="M589" t="s">
        <v>78</v>
      </c>
      <c r="N589" t="s">
        <v>1068</v>
      </c>
      <c r="O589" t="s">
        <v>526</v>
      </c>
      <c r="P589" t="s">
        <v>526</v>
      </c>
      <c r="Q589" t="s">
        <v>111</v>
      </c>
      <c r="R589" t="s">
        <v>79</v>
      </c>
      <c r="S589" t="s">
        <v>99</v>
      </c>
      <c r="T589" t="s">
        <v>113</v>
      </c>
      <c r="U589" t="s">
        <v>100</v>
      </c>
      <c r="V589" t="s">
        <v>80</v>
      </c>
      <c r="W589">
        <v>83600</v>
      </c>
      <c r="X589" t="s">
        <v>81</v>
      </c>
      <c r="Y589">
        <v>-20</v>
      </c>
      <c r="Z589" t="s">
        <v>396</v>
      </c>
      <c r="AA589" t="s">
        <v>396</v>
      </c>
      <c r="AB589" t="s">
        <v>90</v>
      </c>
      <c r="AC589" t="s">
        <v>91</v>
      </c>
      <c r="AD589">
        <f>_xlfn.XLOOKUP(MIS[[#This Row],[TRADING SYMBOL]],[1]Sheet1!$D:$D,[1]Sheet1!$C:$C)</f>
        <v>87.2</v>
      </c>
      <c r="AE589">
        <f>MIS[[#This Row],[OrderAverageTradedPrice]]*MIS[[#This Row],[OrderQuantity]]</f>
        <v>2885</v>
      </c>
      <c r="AF589">
        <f>MIS[[#This Row],[LTP]]*MIS[[#This Row],[OrderQuantity]]</f>
        <v>1744</v>
      </c>
      <c r="AG589">
        <f>IF(MIS[[#This Row],[OrderSide]]="SELL",MIS[[#This Row],[VALUE]]-MIS[[#This Row],[LIVE_VALUE]],MIS[[#This Row],[LIVE_VALUE]]-MIS[[#This Row],[VALUE]])</f>
        <v>1141</v>
      </c>
      <c r="AH589" t="str" cm="1">
        <f t="array" ref="AH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9" t="str">
        <f>MIS[[#This Row],[TRADING SYMBOL]]</f>
        <v>SENSEX2552083600CE</v>
      </c>
      <c r="AJ589" t="str">
        <f>IF(RIGHT(MIS[[#This Row],[Main/Hedge]],4)="MAIN","MAIN","HEDGE")</f>
        <v>MAIN</v>
      </c>
      <c r="AK589" t="str" cm="1">
        <f t="array" ref="AK589">_xlfn._xlws.FILTER(Table4[Column1],ISNUMBER(SEARCH(Table4[Column1],MIS[[#This Row],[OrderUniqueIdentifier]])),"")</f>
        <v>XYT</v>
      </c>
    </row>
    <row r="590" spans="1:37" x14ac:dyDescent="0.25">
      <c r="A590" t="s">
        <v>71</v>
      </c>
      <c r="B590" t="s">
        <v>1235</v>
      </c>
      <c r="C590" t="s">
        <v>1241</v>
      </c>
      <c r="D590" t="s">
        <v>72</v>
      </c>
      <c r="E590" t="s">
        <v>109</v>
      </c>
      <c r="F590" t="s">
        <v>98</v>
      </c>
      <c r="G590" t="s">
        <v>89</v>
      </c>
      <c r="H590" t="s">
        <v>75</v>
      </c>
      <c r="I590" t="s">
        <v>76</v>
      </c>
      <c r="J590" t="s">
        <v>77</v>
      </c>
      <c r="K590">
        <v>60</v>
      </c>
      <c r="L590" t="s">
        <v>77</v>
      </c>
      <c r="M590" t="s">
        <v>78</v>
      </c>
      <c r="N590" t="s">
        <v>1242</v>
      </c>
      <c r="O590" t="s">
        <v>526</v>
      </c>
      <c r="P590" t="s">
        <v>526</v>
      </c>
      <c r="Q590" t="s">
        <v>111</v>
      </c>
      <c r="R590" t="s">
        <v>79</v>
      </c>
      <c r="S590" t="s">
        <v>99</v>
      </c>
      <c r="T590" t="s">
        <v>113</v>
      </c>
      <c r="U590" t="s">
        <v>100</v>
      </c>
      <c r="V590" t="s">
        <v>80</v>
      </c>
      <c r="W590">
        <v>83600</v>
      </c>
      <c r="X590" t="s">
        <v>81</v>
      </c>
      <c r="Y590">
        <v>-60</v>
      </c>
      <c r="Z590" t="s">
        <v>396</v>
      </c>
      <c r="AA590" t="s">
        <v>396</v>
      </c>
      <c r="AB590" t="s">
        <v>90</v>
      </c>
      <c r="AC590" t="s">
        <v>91</v>
      </c>
      <c r="AD590">
        <f>_xlfn.XLOOKUP(MIS[[#This Row],[TRADING SYMBOL]],[1]Sheet1!$D:$D,[1]Sheet1!$C:$C)</f>
        <v>87.2</v>
      </c>
      <c r="AE590">
        <f>MIS[[#This Row],[OrderAverageTradedPrice]]*MIS[[#This Row],[OrderQuantity]]</f>
        <v>8650.99999999998</v>
      </c>
      <c r="AF590">
        <f>MIS[[#This Row],[LTP]]*MIS[[#This Row],[OrderQuantity]]</f>
        <v>5232</v>
      </c>
      <c r="AG590">
        <f>IF(MIS[[#This Row],[OrderSide]]="SELL",MIS[[#This Row],[VALUE]]-MIS[[#This Row],[LIVE_VALUE]],MIS[[#This Row],[LIVE_VALUE]]-MIS[[#This Row],[VALUE]])</f>
        <v>3418.99999999998</v>
      </c>
      <c r="AH590" t="str" cm="1">
        <f t="array" ref="AH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0" t="str">
        <f>MIS[[#This Row],[TRADING SYMBOL]]</f>
        <v>SENSEX2552083600CE</v>
      </c>
      <c r="AJ590" t="str">
        <f>IF(RIGHT(MIS[[#This Row],[Main/Hedge]],4)="MAIN","MAIN","HEDGE")</f>
        <v>MAIN</v>
      </c>
      <c r="AK590" t="str" cm="1">
        <f t="array" ref="AK590">_xlfn._xlws.FILTER(Table4[Column1],ISNUMBER(SEARCH(Table4[Column1],MIS[[#This Row],[OrderUniqueIdentifier]])),"")</f>
        <v>XYT</v>
      </c>
    </row>
    <row r="591" spans="1:37" x14ac:dyDescent="0.25">
      <c r="A591" t="s">
        <v>71</v>
      </c>
      <c r="B591" t="s">
        <v>1244</v>
      </c>
      <c r="C591" t="s">
        <v>1249</v>
      </c>
      <c r="D591" t="s">
        <v>72</v>
      </c>
      <c r="E591" t="s">
        <v>109</v>
      </c>
      <c r="F591" t="s">
        <v>98</v>
      </c>
      <c r="G591" t="s">
        <v>89</v>
      </c>
      <c r="H591" t="s">
        <v>75</v>
      </c>
      <c r="I591" t="s">
        <v>76</v>
      </c>
      <c r="J591" t="s">
        <v>77</v>
      </c>
      <c r="K591">
        <v>20</v>
      </c>
      <c r="L591" t="s">
        <v>77</v>
      </c>
      <c r="M591" t="s">
        <v>78</v>
      </c>
      <c r="N591" t="s">
        <v>1068</v>
      </c>
      <c r="O591" t="s">
        <v>513</v>
      </c>
      <c r="P591" t="s">
        <v>526</v>
      </c>
      <c r="Q591" t="s">
        <v>111</v>
      </c>
      <c r="R591" t="s">
        <v>79</v>
      </c>
      <c r="S591" t="s">
        <v>99</v>
      </c>
      <c r="T591" t="s">
        <v>113</v>
      </c>
      <c r="U591" t="s">
        <v>100</v>
      </c>
      <c r="V591" t="s">
        <v>80</v>
      </c>
      <c r="W591">
        <v>83600</v>
      </c>
      <c r="X591" t="s">
        <v>81</v>
      </c>
      <c r="Y591">
        <v>-20</v>
      </c>
      <c r="Z591" t="s">
        <v>514</v>
      </c>
      <c r="AA591" t="s">
        <v>396</v>
      </c>
      <c r="AB591" t="s">
        <v>90</v>
      </c>
      <c r="AC591" t="s">
        <v>91</v>
      </c>
      <c r="AD591">
        <f>_xlfn.XLOOKUP(MIS[[#This Row],[TRADING SYMBOL]],[1]Sheet1!$D:$D,[1]Sheet1!$C:$C)</f>
        <v>87.2</v>
      </c>
      <c r="AE591">
        <f>MIS[[#This Row],[OrderAverageTradedPrice]]*MIS[[#This Row],[OrderQuantity]]</f>
        <v>2885</v>
      </c>
      <c r="AF591">
        <f>MIS[[#This Row],[LTP]]*MIS[[#This Row],[OrderQuantity]]</f>
        <v>1744</v>
      </c>
      <c r="AG591">
        <f>IF(MIS[[#This Row],[OrderSide]]="SELL",MIS[[#This Row],[VALUE]]-MIS[[#This Row],[LIVE_VALUE]],MIS[[#This Row],[LIVE_VALUE]]-MIS[[#This Row],[VALUE]])</f>
        <v>1141</v>
      </c>
      <c r="AH591" t="str" cm="1">
        <f t="array" ref="AH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1" t="str">
        <f>MIS[[#This Row],[TRADING SYMBOL]]</f>
        <v>SENSEX2552083600CE</v>
      </c>
      <c r="AJ591" t="str">
        <f>IF(RIGHT(MIS[[#This Row],[Main/Hedge]],4)="MAIN","MAIN","HEDGE")</f>
        <v>MAIN</v>
      </c>
      <c r="AK591" t="str" cm="1">
        <f t="array" ref="AK591">_xlfn._xlws.FILTER(Table4[Column1],ISNUMBER(SEARCH(Table4[Column1],MIS[[#This Row],[OrderUniqueIdentifier]])),"")</f>
        <v>XYT</v>
      </c>
    </row>
    <row r="592" spans="1:37" x14ac:dyDescent="0.25">
      <c r="A592" t="s">
        <v>71</v>
      </c>
      <c r="B592" t="s">
        <v>1244</v>
      </c>
      <c r="C592" t="s">
        <v>1250</v>
      </c>
      <c r="D592" t="s">
        <v>72</v>
      </c>
      <c r="E592" t="s">
        <v>120</v>
      </c>
      <c r="F592" t="s">
        <v>98</v>
      </c>
      <c r="G592" t="s">
        <v>89</v>
      </c>
      <c r="H592" t="s">
        <v>75</v>
      </c>
      <c r="I592" t="s">
        <v>76</v>
      </c>
      <c r="J592" t="s">
        <v>77</v>
      </c>
      <c r="K592">
        <v>20</v>
      </c>
      <c r="L592" t="s">
        <v>77</v>
      </c>
      <c r="M592" t="s">
        <v>78</v>
      </c>
      <c r="N592" t="s">
        <v>939</v>
      </c>
      <c r="O592" t="s">
        <v>526</v>
      </c>
      <c r="P592" t="s">
        <v>526</v>
      </c>
      <c r="Q592" t="s">
        <v>121</v>
      </c>
      <c r="R592" t="s">
        <v>79</v>
      </c>
      <c r="S592" t="s">
        <v>99</v>
      </c>
      <c r="T592" t="s">
        <v>122</v>
      </c>
      <c r="U592" t="s">
        <v>100</v>
      </c>
      <c r="V592" t="s">
        <v>80</v>
      </c>
      <c r="W592">
        <v>81100</v>
      </c>
      <c r="X592" t="s">
        <v>85</v>
      </c>
      <c r="Y592">
        <v>-20</v>
      </c>
      <c r="Z592" t="s">
        <v>396</v>
      </c>
      <c r="AA592" t="s">
        <v>396</v>
      </c>
      <c r="AB592" t="s">
        <v>107</v>
      </c>
      <c r="AC592" t="s">
        <v>91</v>
      </c>
      <c r="AD592">
        <f>_xlfn.XLOOKUP(MIS[[#This Row],[TRADING SYMBOL]],[1]Sheet1!$D:$D,[1]Sheet1!$C:$C)</f>
        <v>100.2</v>
      </c>
      <c r="AE592">
        <f>MIS[[#This Row],[OrderAverageTradedPrice]]*MIS[[#This Row],[OrderQuantity]]</f>
        <v>3029</v>
      </c>
      <c r="AF592">
        <f>MIS[[#This Row],[LTP]]*MIS[[#This Row],[OrderQuantity]]</f>
        <v>2004</v>
      </c>
      <c r="AG592">
        <f>IF(MIS[[#This Row],[OrderSide]]="SELL",MIS[[#This Row],[VALUE]]-MIS[[#This Row],[LIVE_VALUE]],MIS[[#This Row],[LIVE_VALUE]]-MIS[[#This Row],[VALUE]])</f>
        <v>1025</v>
      </c>
      <c r="AH592" t="str" cm="1">
        <f t="array" ref="AH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2" t="str">
        <f>MIS[[#This Row],[TRADING SYMBOL]]</f>
        <v>SENSEX2552081100PE</v>
      </c>
      <c r="AJ592" t="str">
        <f>IF(RIGHT(MIS[[#This Row],[Main/Hedge]],4)="MAIN","MAIN","HEDGE")</f>
        <v>MAIN</v>
      </c>
      <c r="AK592" t="str" cm="1">
        <f t="array" ref="AK592">_xlfn._xlws.FILTER(Table4[Column1],ISNUMBER(SEARCH(Table4[Column1],MIS[[#This Row],[OrderUniqueIdentifier]])),"")</f>
        <v>XYT</v>
      </c>
    </row>
    <row r="593" spans="1:37" x14ac:dyDescent="0.25">
      <c r="A593" t="s">
        <v>71</v>
      </c>
      <c r="B593" t="s">
        <v>1251</v>
      </c>
      <c r="C593" t="s">
        <v>1256</v>
      </c>
      <c r="D593" t="s">
        <v>72</v>
      </c>
      <c r="E593" t="s">
        <v>109</v>
      </c>
      <c r="F593" t="s">
        <v>98</v>
      </c>
      <c r="G593" t="s">
        <v>89</v>
      </c>
      <c r="H593" t="s">
        <v>75</v>
      </c>
      <c r="I593" t="s">
        <v>76</v>
      </c>
      <c r="J593" t="s">
        <v>77</v>
      </c>
      <c r="K593">
        <v>20</v>
      </c>
      <c r="L593" t="s">
        <v>77</v>
      </c>
      <c r="M593" t="s">
        <v>78</v>
      </c>
      <c r="N593" t="s">
        <v>1167</v>
      </c>
      <c r="O593" t="s">
        <v>513</v>
      </c>
      <c r="P593" t="s">
        <v>526</v>
      </c>
      <c r="Q593" t="s">
        <v>111</v>
      </c>
      <c r="R593" t="s">
        <v>79</v>
      </c>
      <c r="S593" t="s">
        <v>99</v>
      </c>
      <c r="T593" t="s">
        <v>113</v>
      </c>
      <c r="U593" t="s">
        <v>100</v>
      </c>
      <c r="V593" t="s">
        <v>80</v>
      </c>
      <c r="W593">
        <v>83600</v>
      </c>
      <c r="X593" t="s">
        <v>81</v>
      </c>
      <c r="Y593">
        <v>-20</v>
      </c>
      <c r="Z593" t="s">
        <v>514</v>
      </c>
      <c r="AA593" t="s">
        <v>396</v>
      </c>
      <c r="AB593" t="s">
        <v>90</v>
      </c>
      <c r="AC593" t="s">
        <v>91</v>
      </c>
      <c r="AD593">
        <f>_xlfn.XLOOKUP(MIS[[#This Row],[TRADING SYMBOL]],[1]Sheet1!$D:$D,[1]Sheet1!$C:$C)</f>
        <v>87.2</v>
      </c>
      <c r="AE593">
        <f>MIS[[#This Row],[OrderAverageTradedPrice]]*MIS[[#This Row],[OrderQuantity]]</f>
        <v>2887</v>
      </c>
      <c r="AF593">
        <f>MIS[[#This Row],[LTP]]*MIS[[#This Row],[OrderQuantity]]</f>
        <v>1744</v>
      </c>
      <c r="AG593">
        <f>IF(MIS[[#This Row],[OrderSide]]="SELL",MIS[[#This Row],[VALUE]]-MIS[[#This Row],[LIVE_VALUE]],MIS[[#This Row],[LIVE_VALUE]]-MIS[[#This Row],[VALUE]])</f>
        <v>1143</v>
      </c>
      <c r="AH593" t="str" cm="1">
        <f t="array" ref="AH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3" t="str">
        <f>MIS[[#This Row],[TRADING SYMBOL]]</f>
        <v>SENSEX2552083600CE</v>
      </c>
      <c r="AJ593" t="str">
        <f>IF(RIGHT(MIS[[#This Row],[Main/Hedge]],4)="MAIN","MAIN","HEDGE")</f>
        <v>MAIN</v>
      </c>
      <c r="AK593" t="str" cm="1">
        <f t="array" ref="AK593">_xlfn._xlws.FILTER(Table4[Column1],ISNUMBER(SEARCH(Table4[Column1],MIS[[#This Row],[OrderUniqueIdentifier]])),"")</f>
        <v>XYT</v>
      </c>
    </row>
    <row r="594" spans="1:37" x14ac:dyDescent="0.25">
      <c r="A594" t="s">
        <v>71</v>
      </c>
      <c r="B594" t="s">
        <v>1251</v>
      </c>
      <c r="C594" t="s">
        <v>1257</v>
      </c>
      <c r="D594" t="s">
        <v>72</v>
      </c>
      <c r="E594" t="s">
        <v>120</v>
      </c>
      <c r="F594" t="s">
        <v>98</v>
      </c>
      <c r="G594" t="s">
        <v>89</v>
      </c>
      <c r="H594" t="s">
        <v>75</v>
      </c>
      <c r="I594" t="s">
        <v>76</v>
      </c>
      <c r="J594" t="s">
        <v>77</v>
      </c>
      <c r="K594">
        <v>20</v>
      </c>
      <c r="L594" t="s">
        <v>77</v>
      </c>
      <c r="M594" t="s">
        <v>78</v>
      </c>
      <c r="N594" t="s">
        <v>583</v>
      </c>
      <c r="O594" t="s">
        <v>526</v>
      </c>
      <c r="P594" t="s">
        <v>526</v>
      </c>
      <c r="Q594" t="s">
        <v>121</v>
      </c>
      <c r="R594" t="s">
        <v>79</v>
      </c>
      <c r="S594" t="s">
        <v>99</v>
      </c>
      <c r="T594" t="s">
        <v>122</v>
      </c>
      <c r="U594" t="s">
        <v>100</v>
      </c>
      <c r="V594" t="s">
        <v>80</v>
      </c>
      <c r="W594">
        <v>81100</v>
      </c>
      <c r="X594" t="s">
        <v>85</v>
      </c>
      <c r="Y594">
        <v>-20</v>
      </c>
      <c r="Z594" t="s">
        <v>396</v>
      </c>
      <c r="AA594" t="s">
        <v>396</v>
      </c>
      <c r="AB594" t="s">
        <v>107</v>
      </c>
      <c r="AC594" t="s">
        <v>91</v>
      </c>
      <c r="AD594">
        <f>_xlfn.XLOOKUP(MIS[[#This Row],[TRADING SYMBOL]],[1]Sheet1!$D:$D,[1]Sheet1!$C:$C)</f>
        <v>100.2</v>
      </c>
      <c r="AE594">
        <f>MIS[[#This Row],[OrderAverageTradedPrice]]*MIS[[#This Row],[OrderQuantity]]</f>
        <v>3032</v>
      </c>
      <c r="AF594">
        <f>MIS[[#This Row],[LTP]]*MIS[[#This Row],[OrderQuantity]]</f>
        <v>2004</v>
      </c>
      <c r="AG594">
        <f>IF(MIS[[#This Row],[OrderSide]]="SELL",MIS[[#This Row],[VALUE]]-MIS[[#This Row],[LIVE_VALUE]],MIS[[#This Row],[LIVE_VALUE]]-MIS[[#This Row],[VALUE]])</f>
        <v>1028</v>
      </c>
      <c r="AH594" t="str" cm="1">
        <f t="array" ref="AH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4" t="str">
        <f>MIS[[#This Row],[TRADING SYMBOL]]</f>
        <v>SENSEX2552081100PE</v>
      </c>
      <c r="AJ594" t="str">
        <f>IF(RIGHT(MIS[[#This Row],[Main/Hedge]],4)="MAIN","MAIN","HEDGE")</f>
        <v>MAIN</v>
      </c>
      <c r="AK594" t="str" cm="1">
        <f t="array" ref="AK594">_xlfn._xlws.FILTER(Table4[Column1],ISNUMBER(SEARCH(Table4[Column1],MIS[[#This Row],[OrderUniqueIdentifier]])),"")</f>
        <v>XYT</v>
      </c>
    </row>
    <row r="595" spans="1:37" x14ac:dyDescent="0.25">
      <c r="A595" t="s">
        <v>71</v>
      </c>
      <c r="B595" t="s">
        <v>1272</v>
      </c>
      <c r="C595" t="s">
        <v>1277</v>
      </c>
      <c r="D595" t="s">
        <v>72</v>
      </c>
      <c r="E595" t="s">
        <v>109</v>
      </c>
      <c r="F595" t="s">
        <v>98</v>
      </c>
      <c r="G595" t="s">
        <v>89</v>
      </c>
      <c r="H595" t="s">
        <v>75</v>
      </c>
      <c r="I595" t="s">
        <v>76</v>
      </c>
      <c r="J595" t="s">
        <v>77</v>
      </c>
      <c r="K595">
        <v>40</v>
      </c>
      <c r="L595" t="s">
        <v>77</v>
      </c>
      <c r="M595" t="s">
        <v>78</v>
      </c>
      <c r="N595" t="s">
        <v>1278</v>
      </c>
      <c r="O595" t="s">
        <v>513</v>
      </c>
      <c r="P595" t="s">
        <v>526</v>
      </c>
      <c r="Q595" t="s">
        <v>111</v>
      </c>
      <c r="R595" t="s">
        <v>79</v>
      </c>
      <c r="S595" t="s">
        <v>99</v>
      </c>
      <c r="T595" t="s">
        <v>113</v>
      </c>
      <c r="U595" t="s">
        <v>100</v>
      </c>
      <c r="V595" t="s">
        <v>80</v>
      </c>
      <c r="W595">
        <v>83600</v>
      </c>
      <c r="X595" t="s">
        <v>81</v>
      </c>
      <c r="Y595">
        <v>-40</v>
      </c>
      <c r="Z595" t="s">
        <v>514</v>
      </c>
      <c r="AA595" t="s">
        <v>396</v>
      </c>
      <c r="AB595" t="s">
        <v>90</v>
      </c>
      <c r="AC595" t="s">
        <v>91</v>
      </c>
      <c r="AD595">
        <f>_xlfn.XLOOKUP(MIS[[#This Row],[TRADING SYMBOL]],[1]Sheet1!$D:$D,[1]Sheet1!$C:$C)</f>
        <v>87.2</v>
      </c>
      <c r="AE595">
        <f>MIS[[#This Row],[OrderAverageTradedPrice]]*MIS[[#This Row],[OrderQuantity]]</f>
        <v>5763</v>
      </c>
      <c r="AF595">
        <f>MIS[[#This Row],[LTP]]*MIS[[#This Row],[OrderQuantity]]</f>
        <v>3488</v>
      </c>
      <c r="AG595">
        <f>IF(MIS[[#This Row],[OrderSide]]="SELL",MIS[[#This Row],[VALUE]]-MIS[[#This Row],[LIVE_VALUE]],MIS[[#This Row],[LIVE_VALUE]]-MIS[[#This Row],[VALUE]])</f>
        <v>2275</v>
      </c>
      <c r="AH595" t="str" cm="1">
        <f t="array" ref="AH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5" t="str">
        <f>MIS[[#This Row],[TRADING SYMBOL]]</f>
        <v>SENSEX2552083600CE</v>
      </c>
      <c r="AJ595" t="str">
        <f>IF(RIGHT(MIS[[#This Row],[Main/Hedge]],4)="MAIN","MAIN","HEDGE")</f>
        <v>MAIN</v>
      </c>
      <c r="AK595" t="str" cm="1">
        <f t="array" ref="AK595">_xlfn._xlws.FILTER(Table4[Column1],ISNUMBER(SEARCH(Table4[Column1],MIS[[#This Row],[OrderUniqueIdentifier]])),"")</f>
        <v>XYT</v>
      </c>
    </row>
    <row r="596" spans="1:37" x14ac:dyDescent="0.25">
      <c r="A596" t="s">
        <v>71</v>
      </c>
      <c r="B596" t="s">
        <v>1316</v>
      </c>
      <c r="C596" t="s">
        <v>1322</v>
      </c>
      <c r="D596" t="s">
        <v>72</v>
      </c>
      <c r="E596" t="s">
        <v>109</v>
      </c>
      <c r="F596" t="s">
        <v>98</v>
      </c>
      <c r="G596" t="s">
        <v>89</v>
      </c>
      <c r="H596" t="s">
        <v>75</v>
      </c>
      <c r="I596" t="s">
        <v>76</v>
      </c>
      <c r="J596" t="s">
        <v>77</v>
      </c>
      <c r="K596">
        <v>60</v>
      </c>
      <c r="L596" t="s">
        <v>77</v>
      </c>
      <c r="M596" t="s">
        <v>78</v>
      </c>
      <c r="N596" t="s">
        <v>1323</v>
      </c>
      <c r="O596" t="s">
        <v>513</v>
      </c>
      <c r="P596" t="s">
        <v>526</v>
      </c>
      <c r="Q596" t="s">
        <v>111</v>
      </c>
      <c r="R596" t="s">
        <v>79</v>
      </c>
      <c r="S596" t="s">
        <v>99</v>
      </c>
      <c r="T596" t="s">
        <v>113</v>
      </c>
      <c r="U596" t="s">
        <v>100</v>
      </c>
      <c r="V596" t="s">
        <v>80</v>
      </c>
      <c r="W596">
        <v>83600</v>
      </c>
      <c r="X596" t="s">
        <v>81</v>
      </c>
      <c r="Y596">
        <v>-60</v>
      </c>
      <c r="Z596" t="s">
        <v>514</v>
      </c>
      <c r="AA596" t="s">
        <v>396</v>
      </c>
      <c r="AB596" t="s">
        <v>90</v>
      </c>
      <c r="AC596" t="s">
        <v>91</v>
      </c>
      <c r="AD596">
        <f>_xlfn.XLOOKUP(MIS[[#This Row],[TRADING SYMBOL]],[1]Sheet1!$D:$D,[1]Sheet1!$C:$C)</f>
        <v>87.2</v>
      </c>
      <c r="AE596">
        <f>MIS[[#This Row],[OrderAverageTradedPrice]]*MIS[[#This Row],[OrderQuantity]]</f>
        <v>8652</v>
      </c>
      <c r="AF596">
        <f>MIS[[#This Row],[LTP]]*MIS[[#This Row],[OrderQuantity]]</f>
        <v>5232</v>
      </c>
      <c r="AG596">
        <f>IF(MIS[[#This Row],[OrderSide]]="SELL",MIS[[#This Row],[VALUE]]-MIS[[#This Row],[LIVE_VALUE]],MIS[[#This Row],[LIVE_VALUE]]-MIS[[#This Row],[VALUE]])</f>
        <v>3420</v>
      </c>
      <c r="AH596" t="str" cm="1">
        <f t="array" ref="AH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6" t="str">
        <f>MIS[[#This Row],[TRADING SYMBOL]]</f>
        <v>SENSEX2552083600CE</v>
      </c>
      <c r="AJ596" t="str">
        <f>IF(RIGHT(MIS[[#This Row],[Main/Hedge]],4)="MAIN","MAIN","HEDGE")</f>
        <v>MAIN</v>
      </c>
      <c r="AK596" t="str" cm="1">
        <f t="array" ref="AK596">_xlfn._xlws.FILTER(Table4[Column1],ISNUMBER(SEARCH(Table4[Column1],MIS[[#This Row],[OrderUniqueIdentifier]])),"")</f>
        <v>XYT</v>
      </c>
    </row>
    <row r="597" spans="1:37" x14ac:dyDescent="0.25">
      <c r="A597" t="s">
        <v>71</v>
      </c>
      <c r="B597" t="s">
        <v>1326</v>
      </c>
      <c r="C597" t="s">
        <v>1331</v>
      </c>
      <c r="D597" t="s">
        <v>72</v>
      </c>
      <c r="E597" t="s">
        <v>109</v>
      </c>
      <c r="F597" t="s">
        <v>98</v>
      </c>
      <c r="G597" t="s">
        <v>89</v>
      </c>
      <c r="H597" t="s">
        <v>75</v>
      </c>
      <c r="I597" t="s">
        <v>76</v>
      </c>
      <c r="J597" t="s">
        <v>77</v>
      </c>
      <c r="K597">
        <v>20</v>
      </c>
      <c r="L597" t="s">
        <v>77</v>
      </c>
      <c r="M597" t="s">
        <v>78</v>
      </c>
      <c r="N597" t="s">
        <v>616</v>
      </c>
      <c r="O597" t="s">
        <v>526</v>
      </c>
      <c r="P597" t="s">
        <v>526</v>
      </c>
      <c r="Q597" t="s">
        <v>111</v>
      </c>
      <c r="R597" t="s">
        <v>79</v>
      </c>
      <c r="S597" t="s">
        <v>99</v>
      </c>
      <c r="T597" t="s">
        <v>113</v>
      </c>
      <c r="U597" t="s">
        <v>100</v>
      </c>
      <c r="V597" t="s">
        <v>80</v>
      </c>
      <c r="W597">
        <v>83600</v>
      </c>
      <c r="X597" t="s">
        <v>81</v>
      </c>
      <c r="Y597">
        <v>-20</v>
      </c>
      <c r="Z597" t="s">
        <v>396</v>
      </c>
      <c r="AA597" t="s">
        <v>396</v>
      </c>
      <c r="AB597" t="s">
        <v>90</v>
      </c>
      <c r="AC597" t="s">
        <v>91</v>
      </c>
      <c r="AD597">
        <f>_xlfn.XLOOKUP(MIS[[#This Row],[TRADING SYMBOL]],[1]Sheet1!$D:$D,[1]Sheet1!$C:$C)</f>
        <v>87.2</v>
      </c>
      <c r="AE597">
        <f>MIS[[#This Row],[OrderAverageTradedPrice]]*MIS[[#This Row],[OrderQuantity]]</f>
        <v>2890</v>
      </c>
      <c r="AF597">
        <f>MIS[[#This Row],[LTP]]*MIS[[#This Row],[OrderQuantity]]</f>
        <v>1744</v>
      </c>
      <c r="AG597">
        <f>IF(MIS[[#This Row],[OrderSide]]="SELL",MIS[[#This Row],[VALUE]]-MIS[[#This Row],[LIVE_VALUE]],MIS[[#This Row],[LIVE_VALUE]]-MIS[[#This Row],[VALUE]])</f>
        <v>1146</v>
      </c>
      <c r="AH597" t="str" cm="1">
        <f t="array" ref="AH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7" t="str">
        <f>MIS[[#This Row],[TRADING SYMBOL]]</f>
        <v>SENSEX2552083600CE</v>
      </c>
      <c r="AJ597" t="str">
        <f>IF(RIGHT(MIS[[#This Row],[Main/Hedge]],4)="MAIN","MAIN","HEDGE")</f>
        <v>MAIN</v>
      </c>
      <c r="AK597" t="str" cm="1">
        <f t="array" ref="AK597">_xlfn._xlws.FILTER(Table4[Column1],ISNUMBER(SEARCH(Table4[Column1],MIS[[#This Row],[OrderUniqueIdentifier]])),"")</f>
        <v>XYT</v>
      </c>
    </row>
    <row r="598" spans="1:37" x14ac:dyDescent="0.25">
      <c r="A598" t="s">
        <v>1555</v>
      </c>
      <c r="B598" t="s">
        <v>1577</v>
      </c>
      <c r="C598" t="s">
        <v>1581</v>
      </c>
      <c r="D598" t="s">
        <v>72</v>
      </c>
      <c r="E598" t="s">
        <v>109</v>
      </c>
      <c r="F598" t="s">
        <v>98</v>
      </c>
      <c r="G598" t="s">
        <v>89</v>
      </c>
      <c r="H598" t="s">
        <v>93</v>
      </c>
      <c r="I598" t="s">
        <v>76</v>
      </c>
      <c r="J598" t="s">
        <v>984</v>
      </c>
      <c r="K598">
        <v>260</v>
      </c>
      <c r="L598" t="s">
        <v>77</v>
      </c>
      <c r="M598" t="s">
        <v>78</v>
      </c>
      <c r="N598" t="s">
        <v>1582</v>
      </c>
      <c r="O598" t="s">
        <v>526</v>
      </c>
      <c r="P598" t="s">
        <v>526</v>
      </c>
      <c r="Q598" t="s">
        <v>111</v>
      </c>
      <c r="R598" t="s">
        <v>79</v>
      </c>
      <c r="S598" t="s">
        <v>99</v>
      </c>
      <c r="T598" t="s">
        <v>113</v>
      </c>
      <c r="U598" t="s">
        <v>100</v>
      </c>
      <c r="V598" t="s">
        <v>80</v>
      </c>
      <c r="W598">
        <v>83600</v>
      </c>
      <c r="X598" t="s">
        <v>81</v>
      </c>
      <c r="Y598">
        <v>-260</v>
      </c>
      <c r="Z598" t="s">
        <v>396</v>
      </c>
      <c r="AA598" t="s">
        <v>396</v>
      </c>
      <c r="AB598" t="s">
        <v>90</v>
      </c>
      <c r="AC598" t="s">
        <v>91</v>
      </c>
      <c r="AD598">
        <f>_xlfn.XLOOKUP(MIS[[#This Row],[TRADING SYMBOL]],[1]Sheet1!$D:$D,[1]Sheet1!$C:$C)</f>
        <v>87.2</v>
      </c>
      <c r="AE598">
        <f>MIS[[#This Row],[OrderAverageTradedPrice]]*MIS[[#This Row],[OrderQuantity]]</f>
        <v>37551.999999999935</v>
      </c>
      <c r="AF598">
        <f>MIS[[#This Row],[LTP]]*MIS[[#This Row],[OrderQuantity]]</f>
        <v>22672</v>
      </c>
      <c r="AG598">
        <f>IF(MIS[[#This Row],[OrderSide]]="SELL",MIS[[#This Row],[VALUE]]-MIS[[#This Row],[LIVE_VALUE]],MIS[[#This Row],[LIVE_VALUE]]-MIS[[#This Row],[VALUE]])</f>
        <v>14879.999999999935</v>
      </c>
      <c r="AH598" t="str" cm="1">
        <f t="array" ref="AH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8" t="str">
        <f>MIS[[#This Row],[TRADING SYMBOL]]</f>
        <v>SENSEX2552083600CE</v>
      </c>
      <c r="AJ598" t="str">
        <f>IF(RIGHT(MIS[[#This Row],[Main/Hedge]],4)="MAIN","MAIN","HEDGE")</f>
        <v>MAIN</v>
      </c>
      <c r="AK598" t="str" cm="1">
        <f t="array" ref="AK598">_xlfn._xlws.FILTER(Table4[Column1],ISNUMBER(SEARCH(Table4[Column1],MIS[[#This Row],[OrderUniqueIdentifier]])),"")</f>
        <v>XYT</v>
      </c>
    </row>
    <row r="599" spans="1:37" x14ac:dyDescent="0.25">
      <c r="A599" t="s">
        <v>1555</v>
      </c>
      <c r="B599" t="s">
        <v>1589</v>
      </c>
      <c r="C599" t="s">
        <v>1592</v>
      </c>
      <c r="D599" t="s">
        <v>72</v>
      </c>
      <c r="E599" t="s">
        <v>109</v>
      </c>
      <c r="F599" t="s">
        <v>98</v>
      </c>
      <c r="G599" t="s">
        <v>89</v>
      </c>
      <c r="H599" t="s">
        <v>93</v>
      </c>
      <c r="I599" t="s">
        <v>76</v>
      </c>
      <c r="J599" t="s">
        <v>966</v>
      </c>
      <c r="K599">
        <v>60</v>
      </c>
      <c r="L599" t="s">
        <v>77</v>
      </c>
      <c r="M599" t="s">
        <v>78</v>
      </c>
      <c r="N599" t="s">
        <v>362</v>
      </c>
      <c r="O599" t="s">
        <v>526</v>
      </c>
      <c r="P599" t="s">
        <v>526</v>
      </c>
      <c r="Q599" t="s">
        <v>111</v>
      </c>
      <c r="R599" t="s">
        <v>79</v>
      </c>
      <c r="S599" t="s">
        <v>99</v>
      </c>
      <c r="T599" t="s">
        <v>113</v>
      </c>
      <c r="U599" t="s">
        <v>100</v>
      </c>
      <c r="V599" t="s">
        <v>80</v>
      </c>
      <c r="W599">
        <v>83600</v>
      </c>
      <c r="X599" t="s">
        <v>81</v>
      </c>
      <c r="Y599">
        <v>-60</v>
      </c>
      <c r="Z599" t="s">
        <v>396</v>
      </c>
      <c r="AA599" t="s">
        <v>396</v>
      </c>
      <c r="AB599" t="s">
        <v>90</v>
      </c>
      <c r="AC599" t="s">
        <v>91</v>
      </c>
      <c r="AD599">
        <f>_xlfn.XLOOKUP(MIS[[#This Row],[TRADING SYMBOL]],[1]Sheet1!$D:$D,[1]Sheet1!$C:$C)</f>
        <v>87.2</v>
      </c>
      <c r="AE599">
        <f>MIS[[#This Row],[OrderAverageTradedPrice]]*MIS[[#This Row],[OrderQuantity]]</f>
        <v>8679</v>
      </c>
      <c r="AF599">
        <f>MIS[[#This Row],[LTP]]*MIS[[#This Row],[OrderQuantity]]</f>
        <v>5232</v>
      </c>
      <c r="AG599">
        <f>IF(MIS[[#This Row],[OrderSide]]="SELL",MIS[[#This Row],[VALUE]]-MIS[[#This Row],[LIVE_VALUE]],MIS[[#This Row],[LIVE_VALUE]]-MIS[[#This Row],[VALUE]])</f>
        <v>3447</v>
      </c>
      <c r="AH599" t="str" cm="1">
        <f t="array" ref="AH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9" t="str">
        <f>MIS[[#This Row],[TRADING SYMBOL]]</f>
        <v>SENSEX2552083600CE</v>
      </c>
      <c r="AJ599" t="str">
        <f>IF(RIGHT(MIS[[#This Row],[Main/Hedge]],4)="MAIN","MAIN","HEDGE")</f>
        <v>MAIN</v>
      </c>
      <c r="AK599" t="str" cm="1">
        <f t="array" ref="AK599">_xlfn._xlws.FILTER(Table4[Column1],ISNUMBER(SEARCH(Table4[Column1],MIS[[#This Row],[OrderUniqueIdentifier]])),"")</f>
        <v>XYT</v>
      </c>
    </row>
    <row r="600" spans="1:37" x14ac:dyDescent="0.25">
      <c r="A600" t="s">
        <v>71</v>
      </c>
      <c r="B600" t="s">
        <v>515</v>
      </c>
      <c r="C600" t="s">
        <v>524</v>
      </c>
      <c r="D600" t="s">
        <v>72</v>
      </c>
      <c r="E600" t="s">
        <v>109</v>
      </c>
      <c r="F600" t="s">
        <v>98</v>
      </c>
      <c r="G600" t="s">
        <v>89</v>
      </c>
      <c r="H600" t="s">
        <v>75</v>
      </c>
      <c r="I600" t="s">
        <v>76</v>
      </c>
      <c r="J600" t="s">
        <v>77</v>
      </c>
      <c r="K600">
        <v>140</v>
      </c>
      <c r="L600" t="s">
        <v>77</v>
      </c>
      <c r="M600" t="s">
        <v>78</v>
      </c>
      <c r="N600" t="s">
        <v>525</v>
      </c>
      <c r="O600" t="s">
        <v>526</v>
      </c>
      <c r="P600" t="s">
        <v>476</v>
      </c>
      <c r="Q600" t="s">
        <v>111</v>
      </c>
      <c r="R600" t="s">
        <v>79</v>
      </c>
      <c r="S600" t="s">
        <v>99</v>
      </c>
      <c r="T600" t="s">
        <v>113</v>
      </c>
      <c r="U600" t="s">
        <v>100</v>
      </c>
      <c r="V600" t="s">
        <v>80</v>
      </c>
      <c r="W600">
        <v>83600</v>
      </c>
      <c r="X600" t="s">
        <v>81</v>
      </c>
      <c r="Y600">
        <v>-140</v>
      </c>
      <c r="Z600" t="s">
        <v>396</v>
      </c>
      <c r="AA600" t="s">
        <v>478</v>
      </c>
      <c r="AB600" t="s">
        <v>90</v>
      </c>
      <c r="AC600" t="s">
        <v>91</v>
      </c>
      <c r="AD600">
        <f>_xlfn.XLOOKUP(MIS[[#This Row],[TRADING SYMBOL]],[1]Sheet1!$D:$D,[1]Sheet1!$C:$C)</f>
        <v>87.2</v>
      </c>
      <c r="AE600">
        <f>MIS[[#This Row],[OrderAverageTradedPrice]]*MIS[[#This Row],[OrderQuantity]]</f>
        <v>20122.99999999996</v>
      </c>
      <c r="AF600">
        <f>MIS[[#This Row],[LTP]]*MIS[[#This Row],[OrderQuantity]]</f>
        <v>12208</v>
      </c>
      <c r="AG600">
        <f>IF(MIS[[#This Row],[OrderSide]]="SELL",MIS[[#This Row],[VALUE]]-MIS[[#This Row],[LIVE_VALUE]],MIS[[#This Row],[LIVE_VALUE]]-MIS[[#This Row],[VALUE]])</f>
        <v>7914.99999999996</v>
      </c>
      <c r="AH600" t="str" cm="1">
        <f t="array" ref="AH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0" t="str">
        <f>MIS[[#This Row],[TRADING SYMBOL]]</f>
        <v>SENSEX2552083600CE</v>
      </c>
      <c r="AJ600" t="str">
        <f>IF(RIGHT(MIS[[#This Row],[Main/Hedge]],4)="MAIN","MAIN","HEDGE")</f>
        <v>MAIN</v>
      </c>
      <c r="AK600" t="str" cm="1">
        <f t="array" ref="AK600">_xlfn._xlws.FILTER(Table4[Column1],ISNUMBER(SEARCH(Table4[Column1],MIS[[#This Row],[OrderUniqueIdentifier]])),"")</f>
        <v>XYT</v>
      </c>
    </row>
    <row r="601" spans="1:37" x14ac:dyDescent="0.25">
      <c r="A601" t="s">
        <v>71</v>
      </c>
      <c r="B601" t="s">
        <v>515</v>
      </c>
      <c r="C601" t="s">
        <v>527</v>
      </c>
      <c r="D601" t="s">
        <v>72</v>
      </c>
      <c r="E601" t="s">
        <v>120</v>
      </c>
      <c r="F601" t="s">
        <v>98</v>
      </c>
      <c r="G601" t="s">
        <v>89</v>
      </c>
      <c r="H601" t="s">
        <v>75</v>
      </c>
      <c r="I601" t="s">
        <v>76</v>
      </c>
      <c r="J601" t="s">
        <v>77</v>
      </c>
      <c r="K601">
        <v>140</v>
      </c>
      <c r="L601" t="s">
        <v>77</v>
      </c>
      <c r="M601" t="s">
        <v>78</v>
      </c>
      <c r="N601" t="s">
        <v>528</v>
      </c>
      <c r="O601" t="s">
        <v>476</v>
      </c>
      <c r="P601" t="s">
        <v>476</v>
      </c>
      <c r="Q601" t="s">
        <v>121</v>
      </c>
      <c r="R601" t="s">
        <v>79</v>
      </c>
      <c r="S601" t="s">
        <v>99</v>
      </c>
      <c r="T601" t="s">
        <v>122</v>
      </c>
      <c r="U601" t="s">
        <v>100</v>
      </c>
      <c r="V601" t="s">
        <v>80</v>
      </c>
      <c r="W601">
        <v>81100</v>
      </c>
      <c r="X601" t="s">
        <v>85</v>
      </c>
      <c r="Y601">
        <v>-140</v>
      </c>
      <c r="Z601" t="s">
        <v>478</v>
      </c>
      <c r="AA601" t="s">
        <v>478</v>
      </c>
      <c r="AB601" t="s">
        <v>107</v>
      </c>
      <c r="AC601" t="s">
        <v>91</v>
      </c>
      <c r="AD601">
        <f>_xlfn.XLOOKUP(MIS[[#This Row],[TRADING SYMBOL]],[1]Sheet1!$D:$D,[1]Sheet1!$C:$C)</f>
        <v>100.2</v>
      </c>
      <c r="AE601">
        <f>MIS[[#This Row],[OrderAverageTradedPrice]]*MIS[[#This Row],[OrderQuantity]]</f>
        <v>21171.999999999942</v>
      </c>
      <c r="AF601">
        <f>MIS[[#This Row],[LTP]]*MIS[[#This Row],[OrderQuantity]]</f>
        <v>14028</v>
      </c>
      <c r="AG601">
        <f>IF(MIS[[#This Row],[OrderSide]]="SELL",MIS[[#This Row],[VALUE]]-MIS[[#This Row],[LIVE_VALUE]],MIS[[#This Row],[LIVE_VALUE]]-MIS[[#This Row],[VALUE]])</f>
        <v>7143.9999999999418</v>
      </c>
      <c r="AH601" t="str" cm="1">
        <f t="array" ref="AH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1" t="str">
        <f>MIS[[#This Row],[TRADING SYMBOL]]</f>
        <v>SENSEX2552081100PE</v>
      </c>
      <c r="AJ601" t="str">
        <f>IF(RIGHT(MIS[[#This Row],[Main/Hedge]],4)="MAIN","MAIN","HEDGE")</f>
        <v>MAIN</v>
      </c>
      <c r="AK601" t="str" cm="1">
        <f t="array" ref="AK601">_xlfn._xlws.FILTER(Table4[Column1],ISNUMBER(SEARCH(Table4[Column1],MIS[[#This Row],[OrderUniqueIdentifier]])),"")</f>
        <v>XYT</v>
      </c>
    </row>
    <row r="602" spans="1:37" x14ac:dyDescent="0.25">
      <c r="A602" t="s">
        <v>71</v>
      </c>
      <c r="B602" t="s">
        <v>529</v>
      </c>
      <c r="C602" t="s">
        <v>536</v>
      </c>
      <c r="D602" t="s">
        <v>72</v>
      </c>
      <c r="E602" t="s">
        <v>109</v>
      </c>
      <c r="F602" t="s">
        <v>98</v>
      </c>
      <c r="G602" t="s">
        <v>89</v>
      </c>
      <c r="H602" t="s">
        <v>75</v>
      </c>
      <c r="I602" t="s">
        <v>76</v>
      </c>
      <c r="J602" t="s">
        <v>77</v>
      </c>
      <c r="K602">
        <v>60</v>
      </c>
      <c r="L602" t="s">
        <v>77</v>
      </c>
      <c r="M602" t="s">
        <v>78</v>
      </c>
      <c r="N602" t="s">
        <v>537</v>
      </c>
      <c r="O602" t="s">
        <v>476</v>
      </c>
      <c r="P602" t="s">
        <v>476</v>
      </c>
      <c r="Q602" t="s">
        <v>111</v>
      </c>
      <c r="R602" t="s">
        <v>79</v>
      </c>
      <c r="S602" t="s">
        <v>99</v>
      </c>
      <c r="T602" t="s">
        <v>113</v>
      </c>
      <c r="U602" t="s">
        <v>100</v>
      </c>
      <c r="V602" t="s">
        <v>80</v>
      </c>
      <c r="W602">
        <v>83600</v>
      </c>
      <c r="X602" t="s">
        <v>81</v>
      </c>
      <c r="Y602">
        <v>-60</v>
      </c>
      <c r="Z602" t="s">
        <v>478</v>
      </c>
      <c r="AA602" t="s">
        <v>478</v>
      </c>
      <c r="AB602" t="s">
        <v>90</v>
      </c>
      <c r="AC602" t="s">
        <v>91</v>
      </c>
      <c r="AD602">
        <f>_xlfn.XLOOKUP(MIS[[#This Row],[TRADING SYMBOL]],[1]Sheet1!$D:$D,[1]Sheet1!$C:$C)</f>
        <v>87.2</v>
      </c>
      <c r="AE602">
        <f>MIS[[#This Row],[OrderAverageTradedPrice]]*MIS[[#This Row],[OrderQuantity]]</f>
        <v>8511.99999999996</v>
      </c>
      <c r="AF602">
        <f>MIS[[#This Row],[LTP]]*MIS[[#This Row],[OrderQuantity]]</f>
        <v>5232</v>
      </c>
      <c r="AG602">
        <f>IF(MIS[[#This Row],[OrderSide]]="SELL",MIS[[#This Row],[VALUE]]-MIS[[#This Row],[LIVE_VALUE]],MIS[[#This Row],[LIVE_VALUE]]-MIS[[#This Row],[VALUE]])</f>
        <v>3279.99999999996</v>
      </c>
      <c r="AH602" t="str" cm="1">
        <f t="array" ref="AH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2" t="str">
        <f>MIS[[#This Row],[TRADING SYMBOL]]</f>
        <v>SENSEX2552083600CE</v>
      </c>
      <c r="AJ602" t="str">
        <f>IF(RIGHT(MIS[[#This Row],[Main/Hedge]],4)="MAIN","MAIN","HEDGE")</f>
        <v>MAIN</v>
      </c>
      <c r="AK602" t="str" cm="1">
        <f t="array" ref="AK602">_xlfn._xlws.FILTER(Table4[Column1],ISNUMBER(SEARCH(Table4[Column1],MIS[[#This Row],[OrderUniqueIdentifier]])),"")</f>
        <v>XYT</v>
      </c>
    </row>
    <row r="603" spans="1:37" x14ac:dyDescent="0.25">
      <c r="A603" t="s">
        <v>71</v>
      </c>
      <c r="B603" t="s">
        <v>575</v>
      </c>
      <c r="C603" t="s">
        <v>580</v>
      </c>
      <c r="D603" t="s">
        <v>72</v>
      </c>
      <c r="E603" t="s">
        <v>109</v>
      </c>
      <c r="F603" t="s">
        <v>98</v>
      </c>
      <c r="G603" t="s">
        <v>89</v>
      </c>
      <c r="H603" t="s">
        <v>75</v>
      </c>
      <c r="I603" t="s">
        <v>76</v>
      </c>
      <c r="J603" t="s">
        <v>77</v>
      </c>
      <c r="K603">
        <v>40</v>
      </c>
      <c r="L603" t="s">
        <v>77</v>
      </c>
      <c r="M603" t="s">
        <v>78</v>
      </c>
      <c r="N603" t="s">
        <v>581</v>
      </c>
      <c r="O603" t="s">
        <v>526</v>
      </c>
      <c r="P603" t="s">
        <v>476</v>
      </c>
      <c r="Q603" t="s">
        <v>111</v>
      </c>
      <c r="R603" t="s">
        <v>79</v>
      </c>
      <c r="S603" t="s">
        <v>99</v>
      </c>
      <c r="T603" t="s">
        <v>113</v>
      </c>
      <c r="U603" t="s">
        <v>100</v>
      </c>
      <c r="V603" t="s">
        <v>80</v>
      </c>
      <c r="W603">
        <v>83600</v>
      </c>
      <c r="X603" t="s">
        <v>81</v>
      </c>
      <c r="Y603">
        <v>-40</v>
      </c>
      <c r="Z603" t="s">
        <v>396</v>
      </c>
      <c r="AA603" t="s">
        <v>478</v>
      </c>
      <c r="AB603" t="s">
        <v>90</v>
      </c>
      <c r="AC603" t="s">
        <v>91</v>
      </c>
      <c r="AD603">
        <f>_xlfn.XLOOKUP(MIS[[#This Row],[TRADING SYMBOL]],[1]Sheet1!$D:$D,[1]Sheet1!$C:$C)</f>
        <v>87.2</v>
      </c>
      <c r="AE603">
        <f>MIS[[#This Row],[OrderAverageTradedPrice]]*MIS[[#This Row],[OrderQuantity]]</f>
        <v>5713</v>
      </c>
      <c r="AF603">
        <f>MIS[[#This Row],[LTP]]*MIS[[#This Row],[OrderQuantity]]</f>
        <v>3488</v>
      </c>
      <c r="AG603">
        <f>IF(MIS[[#This Row],[OrderSide]]="SELL",MIS[[#This Row],[VALUE]]-MIS[[#This Row],[LIVE_VALUE]],MIS[[#This Row],[LIVE_VALUE]]-MIS[[#This Row],[VALUE]])</f>
        <v>2225</v>
      </c>
      <c r="AH603" t="str" cm="1">
        <f t="array" ref="AH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3" t="str">
        <f>MIS[[#This Row],[TRADING SYMBOL]]</f>
        <v>SENSEX2552083600CE</v>
      </c>
      <c r="AJ603" t="str">
        <f>IF(RIGHT(MIS[[#This Row],[Main/Hedge]],4)="MAIN","MAIN","HEDGE")</f>
        <v>MAIN</v>
      </c>
      <c r="AK603" t="str" cm="1">
        <f t="array" ref="AK603">_xlfn._xlws.FILTER(Table4[Column1],ISNUMBER(SEARCH(Table4[Column1],MIS[[#This Row],[OrderUniqueIdentifier]])),"")</f>
        <v>XYT</v>
      </c>
    </row>
    <row r="604" spans="1:37" x14ac:dyDescent="0.25">
      <c r="A604" t="s">
        <v>71</v>
      </c>
      <c r="B604" t="s">
        <v>584</v>
      </c>
      <c r="C604" t="s">
        <v>590</v>
      </c>
      <c r="D604" t="s">
        <v>72</v>
      </c>
      <c r="E604" t="s">
        <v>120</v>
      </c>
      <c r="F604" t="s">
        <v>98</v>
      </c>
      <c r="G604" t="s">
        <v>89</v>
      </c>
      <c r="H604" t="s">
        <v>75</v>
      </c>
      <c r="I604" t="s">
        <v>76</v>
      </c>
      <c r="J604" t="s">
        <v>77</v>
      </c>
      <c r="K604">
        <v>20</v>
      </c>
      <c r="L604" t="s">
        <v>77</v>
      </c>
      <c r="M604" t="s">
        <v>78</v>
      </c>
      <c r="N604" t="s">
        <v>305</v>
      </c>
      <c r="O604" t="s">
        <v>526</v>
      </c>
      <c r="P604" t="s">
        <v>476</v>
      </c>
      <c r="Q604" t="s">
        <v>121</v>
      </c>
      <c r="R604" t="s">
        <v>79</v>
      </c>
      <c r="S604" t="s">
        <v>99</v>
      </c>
      <c r="T604" t="s">
        <v>122</v>
      </c>
      <c r="U604" t="s">
        <v>100</v>
      </c>
      <c r="V604" t="s">
        <v>80</v>
      </c>
      <c r="W604">
        <v>81100</v>
      </c>
      <c r="X604" t="s">
        <v>85</v>
      </c>
      <c r="Y604">
        <v>-20</v>
      </c>
      <c r="Z604" t="s">
        <v>396</v>
      </c>
      <c r="AA604" t="s">
        <v>478</v>
      </c>
      <c r="AB604" t="s">
        <v>107</v>
      </c>
      <c r="AC604" t="s">
        <v>91</v>
      </c>
      <c r="AD604">
        <f>_xlfn.XLOOKUP(MIS[[#This Row],[TRADING SYMBOL]],[1]Sheet1!$D:$D,[1]Sheet1!$C:$C)</f>
        <v>100.2</v>
      </c>
      <c r="AE604">
        <f>MIS[[#This Row],[OrderAverageTradedPrice]]*MIS[[#This Row],[OrderQuantity]]</f>
        <v>3030</v>
      </c>
      <c r="AF604">
        <f>MIS[[#This Row],[LTP]]*MIS[[#This Row],[OrderQuantity]]</f>
        <v>2004</v>
      </c>
      <c r="AG604">
        <f>IF(MIS[[#This Row],[OrderSide]]="SELL",MIS[[#This Row],[VALUE]]-MIS[[#This Row],[LIVE_VALUE]],MIS[[#This Row],[LIVE_VALUE]]-MIS[[#This Row],[VALUE]])</f>
        <v>1026</v>
      </c>
      <c r="AH604" t="str" cm="1">
        <f t="array" ref="AH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4" t="str">
        <f>MIS[[#This Row],[TRADING SYMBOL]]</f>
        <v>SENSEX2552081100PE</v>
      </c>
      <c r="AJ604" t="str">
        <f>IF(RIGHT(MIS[[#This Row],[Main/Hedge]],4)="MAIN","MAIN","HEDGE")</f>
        <v>MAIN</v>
      </c>
      <c r="AK604" t="str" cm="1">
        <f t="array" ref="AK604">_xlfn._xlws.FILTER(Table4[Column1],ISNUMBER(SEARCH(Table4[Column1],MIS[[#This Row],[OrderUniqueIdentifier]])),"")</f>
        <v>XYT</v>
      </c>
    </row>
    <row r="605" spans="1:37" x14ac:dyDescent="0.25">
      <c r="A605" t="s">
        <v>71</v>
      </c>
      <c r="B605" t="s">
        <v>632</v>
      </c>
      <c r="C605" t="s">
        <v>638</v>
      </c>
      <c r="D605" t="s">
        <v>72</v>
      </c>
      <c r="E605" t="s">
        <v>109</v>
      </c>
      <c r="F605" t="s">
        <v>98</v>
      </c>
      <c r="G605" t="s">
        <v>89</v>
      </c>
      <c r="H605" t="s">
        <v>75</v>
      </c>
      <c r="I605" t="s">
        <v>76</v>
      </c>
      <c r="J605" t="s">
        <v>77</v>
      </c>
      <c r="K605">
        <v>60</v>
      </c>
      <c r="L605" t="s">
        <v>77</v>
      </c>
      <c r="M605" t="s">
        <v>78</v>
      </c>
      <c r="N605" t="s">
        <v>639</v>
      </c>
      <c r="O605" t="s">
        <v>476</v>
      </c>
      <c r="P605" t="s">
        <v>476</v>
      </c>
      <c r="Q605" t="s">
        <v>111</v>
      </c>
      <c r="R605" t="s">
        <v>79</v>
      </c>
      <c r="S605" t="s">
        <v>99</v>
      </c>
      <c r="T605" t="s">
        <v>113</v>
      </c>
      <c r="U605" t="s">
        <v>100</v>
      </c>
      <c r="V605" t="s">
        <v>80</v>
      </c>
      <c r="W605">
        <v>83600</v>
      </c>
      <c r="X605" t="s">
        <v>81</v>
      </c>
      <c r="Y605">
        <v>-60</v>
      </c>
      <c r="Z605" t="s">
        <v>478</v>
      </c>
      <c r="AA605" t="s">
        <v>478</v>
      </c>
      <c r="AB605" t="s">
        <v>90</v>
      </c>
      <c r="AC605" t="s">
        <v>91</v>
      </c>
      <c r="AD605">
        <f>_xlfn.XLOOKUP(MIS[[#This Row],[TRADING SYMBOL]],[1]Sheet1!$D:$D,[1]Sheet1!$C:$C)</f>
        <v>87.2</v>
      </c>
      <c r="AE605">
        <f>MIS[[#This Row],[OrderAverageTradedPrice]]*MIS[[#This Row],[OrderQuantity]]</f>
        <v>8625.99999999996</v>
      </c>
      <c r="AF605">
        <f>MIS[[#This Row],[LTP]]*MIS[[#This Row],[OrderQuantity]]</f>
        <v>5232</v>
      </c>
      <c r="AG605">
        <f>IF(MIS[[#This Row],[OrderSide]]="SELL",MIS[[#This Row],[VALUE]]-MIS[[#This Row],[LIVE_VALUE]],MIS[[#This Row],[LIVE_VALUE]]-MIS[[#This Row],[VALUE]])</f>
        <v>3393.99999999996</v>
      </c>
      <c r="AH605" t="str" cm="1">
        <f t="array" ref="AH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5" t="str">
        <f>MIS[[#This Row],[TRADING SYMBOL]]</f>
        <v>SENSEX2552083600CE</v>
      </c>
      <c r="AJ605" t="str">
        <f>IF(RIGHT(MIS[[#This Row],[Main/Hedge]],4)="MAIN","MAIN","HEDGE")</f>
        <v>MAIN</v>
      </c>
      <c r="AK605" t="str" cm="1">
        <f t="array" ref="AK605">_xlfn._xlws.FILTER(Table4[Column1],ISNUMBER(SEARCH(Table4[Column1],MIS[[#This Row],[OrderUniqueIdentifier]])),"")</f>
        <v>XYT</v>
      </c>
    </row>
    <row r="606" spans="1:37" x14ac:dyDescent="0.25">
      <c r="A606" t="s">
        <v>71</v>
      </c>
      <c r="B606" t="s">
        <v>642</v>
      </c>
      <c r="C606" t="s">
        <v>650</v>
      </c>
      <c r="D606" t="s">
        <v>72</v>
      </c>
      <c r="E606" t="s">
        <v>120</v>
      </c>
      <c r="F606" t="s">
        <v>98</v>
      </c>
      <c r="G606" t="s">
        <v>89</v>
      </c>
      <c r="H606" t="s">
        <v>75</v>
      </c>
      <c r="I606" t="s">
        <v>76</v>
      </c>
      <c r="J606" t="s">
        <v>77</v>
      </c>
      <c r="K606">
        <v>140</v>
      </c>
      <c r="L606" t="s">
        <v>77</v>
      </c>
      <c r="M606" t="s">
        <v>78</v>
      </c>
      <c r="N606" t="s">
        <v>651</v>
      </c>
      <c r="O606" t="s">
        <v>526</v>
      </c>
      <c r="P606" t="s">
        <v>476</v>
      </c>
      <c r="Q606" t="s">
        <v>121</v>
      </c>
      <c r="R606" t="s">
        <v>79</v>
      </c>
      <c r="S606" t="s">
        <v>99</v>
      </c>
      <c r="T606" t="s">
        <v>122</v>
      </c>
      <c r="U606" t="s">
        <v>100</v>
      </c>
      <c r="V606" t="s">
        <v>80</v>
      </c>
      <c r="W606">
        <v>81100</v>
      </c>
      <c r="X606" t="s">
        <v>85</v>
      </c>
      <c r="Y606">
        <v>-140</v>
      </c>
      <c r="Z606" t="s">
        <v>396</v>
      </c>
      <c r="AA606" t="s">
        <v>478</v>
      </c>
      <c r="AB606" t="s">
        <v>107</v>
      </c>
      <c r="AC606" t="s">
        <v>91</v>
      </c>
      <c r="AD606">
        <f>_xlfn.XLOOKUP(MIS[[#This Row],[TRADING SYMBOL]],[1]Sheet1!$D:$D,[1]Sheet1!$C:$C)</f>
        <v>100.2</v>
      </c>
      <c r="AE606">
        <f>MIS[[#This Row],[OrderAverageTradedPrice]]*MIS[[#This Row],[OrderQuantity]]</f>
        <v>21215.999999999982</v>
      </c>
      <c r="AF606">
        <f>MIS[[#This Row],[LTP]]*MIS[[#This Row],[OrderQuantity]]</f>
        <v>14028</v>
      </c>
      <c r="AG606">
        <f>IF(MIS[[#This Row],[OrderSide]]="SELL",MIS[[#This Row],[VALUE]]-MIS[[#This Row],[LIVE_VALUE]],MIS[[#This Row],[LIVE_VALUE]]-MIS[[#This Row],[VALUE]])</f>
        <v>7187.9999999999818</v>
      </c>
      <c r="AH606" t="str" cm="1">
        <f t="array" ref="AH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6" t="str">
        <f>MIS[[#This Row],[TRADING SYMBOL]]</f>
        <v>SENSEX2552081100PE</v>
      </c>
      <c r="AJ606" t="str">
        <f>IF(RIGHT(MIS[[#This Row],[Main/Hedge]],4)="MAIN","MAIN","HEDGE")</f>
        <v>MAIN</v>
      </c>
      <c r="AK606" t="str" cm="1">
        <f t="array" ref="AK606">_xlfn._xlws.FILTER(Table4[Column1],ISNUMBER(SEARCH(Table4[Column1],MIS[[#This Row],[OrderUniqueIdentifier]])),"")</f>
        <v>XYT</v>
      </c>
    </row>
    <row r="607" spans="1:37" x14ac:dyDescent="0.25">
      <c r="A607" t="s">
        <v>71</v>
      </c>
      <c r="B607" t="s">
        <v>661</v>
      </c>
      <c r="C607" t="s">
        <v>668</v>
      </c>
      <c r="D607" t="s">
        <v>72</v>
      </c>
      <c r="E607" t="s">
        <v>120</v>
      </c>
      <c r="F607" t="s">
        <v>98</v>
      </c>
      <c r="G607" t="s">
        <v>89</v>
      </c>
      <c r="H607" t="s">
        <v>75</v>
      </c>
      <c r="I607" t="s">
        <v>76</v>
      </c>
      <c r="J607" t="s">
        <v>77</v>
      </c>
      <c r="K607">
        <v>20</v>
      </c>
      <c r="L607" t="s">
        <v>77</v>
      </c>
      <c r="M607" t="s">
        <v>78</v>
      </c>
      <c r="N607" t="s">
        <v>641</v>
      </c>
      <c r="O607" t="s">
        <v>526</v>
      </c>
      <c r="P607" t="s">
        <v>476</v>
      </c>
      <c r="Q607" t="s">
        <v>121</v>
      </c>
      <c r="R607" t="s">
        <v>79</v>
      </c>
      <c r="S607" t="s">
        <v>99</v>
      </c>
      <c r="T607" t="s">
        <v>122</v>
      </c>
      <c r="U607" t="s">
        <v>100</v>
      </c>
      <c r="V607" t="s">
        <v>80</v>
      </c>
      <c r="W607">
        <v>81100</v>
      </c>
      <c r="X607" t="s">
        <v>85</v>
      </c>
      <c r="Y607">
        <v>-20</v>
      </c>
      <c r="Z607" t="s">
        <v>396</v>
      </c>
      <c r="AA607" t="s">
        <v>478</v>
      </c>
      <c r="AB607" t="s">
        <v>107</v>
      </c>
      <c r="AC607" t="s">
        <v>91</v>
      </c>
      <c r="AD607">
        <f>_xlfn.XLOOKUP(MIS[[#This Row],[TRADING SYMBOL]],[1]Sheet1!$D:$D,[1]Sheet1!$C:$C)</f>
        <v>100.2</v>
      </c>
      <c r="AE607">
        <f>MIS[[#This Row],[OrderAverageTradedPrice]]*MIS[[#This Row],[OrderQuantity]]</f>
        <v>3020</v>
      </c>
      <c r="AF607">
        <f>MIS[[#This Row],[LTP]]*MIS[[#This Row],[OrderQuantity]]</f>
        <v>2004</v>
      </c>
      <c r="AG607">
        <f>IF(MIS[[#This Row],[OrderSide]]="SELL",MIS[[#This Row],[VALUE]]-MIS[[#This Row],[LIVE_VALUE]],MIS[[#This Row],[LIVE_VALUE]]-MIS[[#This Row],[VALUE]])</f>
        <v>1016</v>
      </c>
      <c r="AH607" t="str" cm="1">
        <f t="array" ref="AH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7" t="str">
        <f>MIS[[#This Row],[TRADING SYMBOL]]</f>
        <v>SENSEX2552081100PE</v>
      </c>
      <c r="AJ607" t="str">
        <f>IF(RIGHT(MIS[[#This Row],[Main/Hedge]],4)="MAIN","MAIN","HEDGE")</f>
        <v>MAIN</v>
      </c>
      <c r="AK607" t="str" cm="1">
        <f t="array" ref="AK607">_xlfn._xlws.FILTER(Table4[Column1],ISNUMBER(SEARCH(Table4[Column1],MIS[[#This Row],[OrderUniqueIdentifier]])),"")</f>
        <v>XYT</v>
      </c>
    </row>
    <row r="608" spans="1:37" x14ac:dyDescent="0.25">
      <c r="A608" t="s">
        <v>71</v>
      </c>
      <c r="B608" t="s">
        <v>714</v>
      </c>
      <c r="C608" t="s">
        <v>720</v>
      </c>
      <c r="D608" t="s">
        <v>72</v>
      </c>
      <c r="E608" t="s">
        <v>109</v>
      </c>
      <c r="F608" t="s">
        <v>98</v>
      </c>
      <c r="G608" t="s">
        <v>89</v>
      </c>
      <c r="H608" t="s">
        <v>75</v>
      </c>
      <c r="I608" t="s">
        <v>76</v>
      </c>
      <c r="J608" t="s">
        <v>77</v>
      </c>
      <c r="K608">
        <v>40</v>
      </c>
      <c r="L608" t="s">
        <v>77</v>
      </c>
      <c r="M608" t="s">
        <v>78</v>
      </c>
      <c r="N608" t="s">
        <v>721</v>
      </c>
      <c r="O608" t="s">
        <v>526</v>
      </c>
      <c r="P608" t="s">
        <v>476</v>
      </c>
      <c r="Q608" t="s">
        <v>111</v>
      </c>
      <c r="R608" t="s">
        <v>79</v>
      </c>
      <c r="S608" t="s">
        <v>99</v>
      </c>
      <c r="T608" t="s">
        <v>113</v>
      </c>
      <c r="U608" t="s">
        <v>100</v>
      </c>
      <c r="V608" t="s">
        <v>80</v>
      </c>
      <c r="W608">
        <v>83600</v>
      </c>
      <c r="X608" t="s">
        <v>81</v>
      </c>
      <c r="Y608">
        <v>-40</v>
      </c>
      <c r="Z608" t="s">
        <v>396</v>
      </c>
      <c r="AA608" t="s">
        <v>478</v>
      </c>
      <c r="AB608" t="s">
        <v>90</v>
      </c>
      <c r="AC608" t="s">
        <v>91</v>
      </c>
      <c r="AD608">
        <f>_xlfn.XLOOKUP(MIS[[#This Row],[TRADING SYMBOL]],[1]Sheet1!$D:$D,[1]Sheet1!$C:$C)</f>
        <v>87.2</v>
      </c>
      <c r="AE608">
        <f>MIS[[#This Row],[OrderAverageTradedPrice]]*MIS[[#This Row],[OrderQuantity]]</f>
        <v>5744</v>
      </c>
      <c r="AF608">
        <f>MIS[[#This Row],[LTP]]*MIS[[#This Row],[OrderQuantity]]</f>
        <v>3488</v>
      </c>
      <c r="AG608">
        <f>IF(MIS[[#This Row],[OrderSide]]="SELL",MIS[[#This Row],[VALUE]]-MIS[[#This Row],[LIVE_VALUE]],MIS[[#This Row],[LIVE_VALUE]]-MIS[[#This Row],[VALUE]])</f>
        <v>2256</v>
      </c>
      <c r="AH608" t="str" cm="1">
        <f t="array" ref="AH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" t="str">
        <f>MIS[[#This Row],[TRADING SYMBOL]]</f>
        <v>SENSEX2552083600CE</v>
      </c>
      <c r="AJ608" t="str">
        <f>IF(RIGHT(MIS[[#This Row],[Main/Hedge]],4)="MAIN","MAIN","HEDGE")</f>
        <v>MAIN</v>
      </c>
      <c r="AK608" t="str" cm="1">
        <f t="array" ref="AK608">_xlfn._xlws.FILTER(Table4[Column1],ISNUMBER(SEARCH(Table4[Column1],MIS[[#This Row],[OrderUniqueIdentifier]])),"")</f>
        <v>XYT</v>
      </c>
    </row>
    <row r="609" spans="1:37" x14ac:dyDescent="0.25">
      <c r="A609" t="s">
        <v>71</v>
      </c>
      <c r="B609" t="s">
        <v>714</v>
      </c>
      <c r="C609" t="s">
        <v>722</v>
      </c>
      <c r="D609" t="s">
        <v>72</v>
      </c>
      <c r="E609" t="s">
        <v>120</v>
      </c>
      <c r="F609" t="s">
        <v>98</v>
      </c>
      <c r="G609" t="s">
        <v>89</v>
      </c>
      <c r="H609" t="s">
        <v>75</v>
      </c>
      <c r="I609" t="s">
        <v>76</v>
      </c>
      <c r="J609" t="s">
        <v>77</v>
      </c>
      <c r="K609">
        <v>40</v>
      </c>
      <c r="L609" t="s">
        <v>77</v>
      </c>
      <c r="M609" t="s">
        <v>78</v>
      </c>
      <c r="N609" t="s">
        <v>723</v>
      </c>
      <c r="O609" t="s">
        <v>476</v>
      </c>
      <c r="P609" t="s">
        <v>476</v>
      </c>
      <c r="Q609" t="s">
        <v>121</v>
      </c>
      <c r="R609" t="s">
        <v>79</v>
      </c>
      <c r="S609" t="s">
        <v>99</v>
      </c>
      <c r="T609" t="s">
        <v>122</v>
      </c>
      <c r="U609" t="s">
        <v>100</v>
      </c>
      <c r="V609" t="s">
        <v>80</v>
      </c>
      <c r="W609">
        <v>81100</v>
      </c>
      <c r="X609" t="s">
        <v>85</v>
      </c>
      <c r="Y609">
        <v>-40</v>
      </c>
      <c r="Z609" t="s">
        <v>478</v>
      </c>
      <c r="AA609" t="s">
        <v>478</v>
      </c>
      <c r="AB609" t="s">
        <v>107</v>
      </c>
      <c r="AC609" t="s">
        <v>91</v>
      </c>
      <c r="AD609">
        <f>_xlfn.XLOOKUP(MIS[[#This Row],[TRADING SYMBOL]],[1]Sheet1!$D:$D,[1]Sheet1!$C:$C)</f>
        <v>100.2</v>
      </c>
      <c r="AE609">
        <f>MIS[[#This Row],[OrderAverageTradedPrice]]*MIS[[#This Row],[OrderQuantity]]</f>
        <v>6066</v>
      </c>
      <c r="AF609">
        <f>MIS[[#This Row],[LTP]]*MIS[[#This Row],[OrderQuantity]]</f>
        <v>4008</v>
      </c>
      <c r="AG609">
        <f>IF(MIS[[#This Row],[OrderSide]]="SELL",MIS[[#This Row],[VALUE]]-MIS[[#This Row],[LIVE_VALUE]],MIS[[#This Row],[LIVE_VALUE]]-MIS[[#This Row],[VALUE]])</f>
        <v>2058</v>
      </c>
      <c r="AH609" t="str" cm="1">
        <f t="array" ref="AH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" t="str">
        <f>MIS[[#This Row],[TRADING SYMBOL]]</f>
        <v>SENSEX2552081100PE</v>
      </c>
      <c r="AJ609" t="str">
        <f>IF(RIGHT(MIS[[#This Row],[Main/Hedge]],4)="MAIN","MAIN","HEDGE")</f>
        <v>MAIN</v>
      </c>
      <c r="AK609" t="str" cm="1">
        <f t="array" ref="AK609">_xlfn._xlws.FILTER(Table4[Column1],ISNUMBER(SEARCH(Table4[Column1],MIS[[#This Row],[OrderUniqueIdentifier]])),"")</f>
        <v>XYT</v>
      </c>
    </row>
    <row r="610" spans="1:37" x14ac:dyDescent="0.25">
      <c r="A610" t="s">
        <v>71</v>
      </c>
      <c r="B610" t="s">
        <v>753</v>
      </c>
      <c r="C610" t="s">
        <v>758</v>
      </c>
      <c r="D610" t="s">
        <v>72</v>
      </c>
      <c r="E610" t="s">
        <v>109</v>
      </c>
      <c r="F610" t="s">
        <v>98</v>
      </c>
      <c r="G610" t="s">
        <v>89</v>
      </c>
      <c r="H610" t="s">
        <v>75</v>
      </c>
      <c r="I610" t="s">
        <v>76</v>
      </c>
      <c r="J610" t="s">
        <v>77</v>
      </c>
      <c r="K610">
        <v>60</v>
      </c>
      <c r="L610" t="s">
        <v>77</v>
      </c>
      <c r="M610" t="s">
        <v>78</v>
      </c>
      <c r="N610" t="s">
        <v>721</v>
      </c>
      <c r="O610" t="s">
        <v>476</v>
      </c>
      <c r="P610" t="s">
        <v>476</v>
      </c>
      <c r="Q610" t="s">
        <v>111</v>
      </c>
      <c r="R610" t="s">
        <v>79</v>
      </c>
      <c r="S610" t="s">
        <v>99</v>
      </c>
      <c r="T610" t="s">
        <v>113</v>
      </c>
      <c r="U610" t="s">
        <v>100</v>
      </c>
      <c r="V610" t="s">
        <v>80</v>
      </c>
      <c r="W610">
        <v>83600</v>
      </c>
      <c r="X610" t="s">
        <v>81</v>
      </c>
      <c r="Y610">
        <v>-60</v>
      </c>
      <c r="Z610" t="s">
        <v>478</v>
      </c>
      <c r="AA610" t="s">
        <v>478</v>
      </c>
      <c r="AB610" t="s">
        <v>90</v>
      </c>
      <c r="AC610" t="s">
        <v>91</v>
      </c>
      <c r="AD610">
        <f>_xlfn.XLOOKUP(MIS[[#This Row],[TRADING SYMBOL]],[1]Sheet1!$D:$D,[1]Sheet1!$C:$C)</f>
        <v>87.2</v>
      </c>
      <c r="AE610">
        <f>MIS[[#This Row],[OrderAverageTradedPrice]]*MIS[[#This Row],[OrderQuantity]]</f>
        <v>8616</v>
      </c>
      <c r="AF610">
        <f>MIS[[#This Row],[LTP]]*MIS[[#This Row],[OrderQuantity]]</f>
        <v>5232</v>
      </c>
      <c r="AG610">
        <f>IF(MIS[[#This Row],[OrderSide]]="SELL",MIS[[#This Row],[VALUE]]-MIS[[#This Row],[LIVE_VALUE]],MIS[[#This Row],[LIVE_VALUE]]-MIS[[#This Row],[VALUE]])</f>
        <v>3384</v>
      </c>
      <c r="AH610" t="str" cm="1">
        <f t="array" ref="AH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" t="str">
        <f>MIS[[#This Row],[TRADING SYMBOL]]</f>
        <v>SENSEX2552083600CE</v>
      </c>
      <c r="AJ610" t="str">
        <f>IF(RIGHT(MIS[[#This Row],[Main/Hedge]],4)="MAIN","MAIN","HEDGE")</f>
        <v>MAIN</v>
      </c>
      <c r="AK610" t="str" cm="1">
        <f t="array" ref="AK610">_xlfn._xlws.FILTER(Table4[Column1],ISNUMBER(SEARCH(Table4[Column1],MIS[[#This Row],[OrderUniqueIdentifier]])),"")</f>
        <v>XYT</v>
      </c>
    </row>
    <row r="611" spans="1:37" x14ac:dyDescent="0.25">
      <c r="A611" t="s">
        <v>71</v>
      </c>
      <c r="B611" t="s">
        <v>761</v>
      </c>
      <c r="C611" t="s">
        <v>764</v>
      </c>
      <c r="D611" t="s">
        <v>72</v>
      </c>
      <c r="E611" t="s">
        <v>109</v>
      </c>
      <c r="F611" t="s">
        <v>98</v>
      </c>
      <c r="G611" t="s">
        <v>89</v>
      </c>
      <c r="H611" t="s">
        <v>75</v>
      </c>
      <c r="I611" t="s">
        <v>76</v>
      </c>
      <c r="J611" t="s">
        <v>77</v>
      </c>
      <c r="K611">
        <v>20</v>
      </c>
      <c r="L611" t="s">
        <v>77</v>
      </c>
      <c r="M611" t="s">
        <v>78</v>
      </c>
      <c r="N611" t="s">
        <v>765</v>
      </c>
      <c r="O611" t="s">
        <v>476</v>
      </c>
      <c r="P611" t="s">
        <v>476</v>
      </c>
      <c r="Q611" t="s">
        <v>111</v>
      </c>
      <c r="R611" t="s">
        <v>79</v>
      </c>
      <c r="S611" t="s">
        <v>99</v>
      </c>
      <c r="T611" t="s">
        <v>113</v>
      </c>
      <c r="U611" t="s">
        <v>100</v>
      </c>
      <c r="V611" t="s">
        <v>80</v>
      </c>
      <c r="W611">
        <v>83600</v>
      </c>
      <c r="X611" t="s">
        <v>81</v>
      </c>
      <c r="Y611">
        <v>-20</v>
      </c>
      <c r="Z611" t="s">
        <v>478</v>
      </c>
      <c r="AA611" t="s">
        <v>478</v>
      </c>
      <c r="AB611" t="s">
        <v>90</v>
      </c>
      <c r="AC611" t="s">
        <v>91</v>
      </c>
      <c r="AD611">
        <f>_xlfn.XLOOKUP(MIS[[#This Row],[TRADING SYMBOL]],[1]Sheet1!$D:$D,[1]Sheet1!$C:$C)</f>
        <v>87.2</v>
      </c>
      <c r="AE611">
        <f>MIS[[#This Row],[OrderAverageTradedPrice]]*MIS[[#This Row],[OrderQuantity]]</f>
        <v>2871</v>
      </c>
      <c r="AF611">
        <f>MIS[[#This Row],[LTP]]*MIS[[#This Row],[OrderQuantity]]</f>
        <v>1744</v>
      </c>
      <c r="AG611">
        <f>IF(MIS[[#This Row],[OrderSide]]="SELL",MIS[[#This Row],[VALUE]]-MIS[[#This Row],[LIVE_VALUE]],MIS[[#This Row],[LIVE_VALUE]]-MIS[[#This Row],[VALUE]])</f>
        <v>1127</v>
      </c>
      <c r="AH611" t="str" cm="1">
        <f t="array" ref="AH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" t="str">
        <f>MIS[[#This Row],[TRADING SYMBOL]]</f>
        <v>SENSEX2552083600CE</v>
      </c>
      <c r="AJ611" t="str">
        <f>IF(RIGHT(MIS[[#This Row],[Main/Hedge]],4)="MAIN","MAIN","HEDGE")</f>
        <v>MAIN</v>
      </c>
      <c r="AK611" t="str" cm="1">
        <f t="array" ref="AK611">_xlfn._xlws.FILTER(Table4[Column1],ISNUMBER(SEARCH(Table4[Column1],MIS[[#This Row],[OrderUniqueIdentifier]])),"")</f>
        <v>XYT</v>
      </c>
    </row>
    <row r="612" spans="1:37" x14ac:dyDescent="0.25">
      <c r="A612" t="s">
        <v>71</v>
      </c>
      <c r="B612" t="s">
        <v>787</v>
      </c>
      <c r="C612" t="s">
        <v>793</v>
      </c>
      <c r="D612" t="s">
        <v>72</v>
      </c>
      <c r="E612" t="s">
        <v>120</v>
      </c>
      <c r="F612" t="s">
        <v>98</v>
      </c>
      <c r="G612" t="s">
        <v>89</v>
      </c>
      <c r="H612" t="s">
        <v>75</v>
      </c>
      <c r="I612" t="s">
        <v>76</v>
      </c>
      <c r="J612" t="s">
        <v>77</v>
      </c>
      <c r="K612">
        <v>20</v>
      </c>
      <c r="L612" t="s">
        <v>77</v>
      </c>
      <c r="M612" t="s">
        <v>78</v>
      </c>
      <c r="N612" t="s">
        <v>794</v>
      </c>
      <c r="O612" t="s">
        <v>476</v>
      </c>
      <c r="P612" t="s">
        <v>476</v>
      </c>
      <c r="Q612" t="s">
        <v>121</v>
      </c>
      <c r="R612" t="s">
        <v>79</v>
      </c>
      <c r="S612" t="s">
        <v>99</v>
      </c>
      <c r="T612" t="s">
        <v>122</v>
      </c>
      <c r="U612" t="s">
        <v>100</v>
      </c>
      <c r="V612" t="s">
        <v>80</v>
      </c>
      <c r="W612">
        <v>81100</v>
      </c>
      <c r="X612" t="s">
        <v>85</v>
      </c>
      <c r="Y612">
        <v>-20</v>
      </c>
      <c r="Z612" t="s">
        <v>478</v>
      </c>
      <c r="AA612" t="s">
        <v>478</v>
      </c>
      <c r="AB612" t="s">
        <v>107</v>
      </c>
      <c r="AC612" t="s">
        <v>91</v>
      </c>
      <c r="AD612">
        <f>_xlfn.XLOOKUP(MIS[[#This Row],[TRADING SYMBOL]],[1]Sheet1!$D:$D,[1]Sheet1!$C:$C)</f>
        <v>100.2</v>
      </c>
      <c r="AE612">
        <f>MIS[[#This Row],[OrderAverageTradedPrice]]*MIS[[#This Row],[OrderQuantity]]</f>
        <v>3018</v>
      </c>
      <c r="AF612">
        <f>MIS[[#This Row],[LTP]]*MIS[[#This Row],[OrderQuantity]]</f>
        <v>2004</v>
      </c>
      <c r="AG612">
        <f>IF(MIS[[#This Row],[OrderSide]]="SELL",MIS[[#This Row],[VALUE]]-MIS[[#This Row],[LIVE_VALUE]],MIS[[#This Row],[LIVE_VALUE]]-MIS[[#This Row],[VALUE]])</f>
        <v>1014</v>
      </c>
      <c r="AH612" t="str" cm="1">
        <f t="array" ref="AH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" t="str">
        <f>MIS[[#This Row],[TRADING SYMBOL]]</f>
        <v>SENSEX2552081100PE</v>
      </c>
      <c r="AJ612" t="str">
        <f>IF(RIGHT(MIS[[#This Row],[Main/Hedge]],4)="MAIN","MAIN","HEDGE")</f>
        <v>MAIN</v>
      </c>
      <c r="AK612" t="str" cm="1">
        <f t="array" ref="AK612">_xlfn._xlws.FILTER(Table4[Column1],ISNUMBER(SEARCH(Table4[Column1],MIS[[#This Row],[OrderUniqueIdentifier]])),"")</f>
        <v>XYT</v>
      </c>
    </row>
    <row r="613" spans="1:37" x14ac:dyDescent="0.25">
      <c r="A613" t="s">
        <v>71</v>
      </c>
      <c r="B613" t="s">
        <v>795</v>
      </c>
      <c r="C613" t="s">
        <v>798</v>
      </c>
      <c r="D613" t="s">
        <v>72</v>
      </c>
      <c r="E613" t="s">
        <v>109</v>
      </c>
      <c r="F613" t="s">
        <v>98</v>
      </c>
      <c r="G613" t="s">
        <v>89</v>
      </c>
      <c r="H613" t="s">
        <v>75</v>
      </c>
      <c r="I613" t="s">
        <v>76</v>
      </c>
      <c r="J613" t="s">
        <v>77</v>
      </c>
      <c r="K613">
        <v>20</v>
      </c>
      <c r="L613" t="s">
        <v>77</v>
      </c>
      <c r="M613" t="s">
        <v>78</v>
      </c>
      <c r="N613" t="s">
        <v>799</v>
      </c>
      <c r="O613" t="s">
        <v>476</v>
      </c>
      <c r="P613" t="s">
        <v>476</v>
      </c>
      <c r="Q613" t="s">
        <v>111</v>
      </c>
      <c r="R613" t="s">
        <v>79</v>
      </c>
      <c r="S613" t="s">
        <v>99</v>
      </c>
      <c r="T613" t="s">
        <v>113</v>
      </c>
      <c r="U613" t="s">
        <v>100</v>
      </c>
      <c r="V613" t="s">
        <v>80</v>
      </c>
      <c r="W613">
        <v>83600</v>
      </c>
      <c r="X613" t="s">
        <v>81</v>
      </c>
      <c r="Y613">
        <v>-20</v>
      </c>
      <c r="Z613" t="s">
        <v>478</v>
      </c>
      <c r="AA613" t="s">
        <v>478</v>
      </c>
      <c r="AB613" t="s">
        <v>90</v>
      </c>
      <c r="AC613" t="s">
        <v>91</v>
      </c>
      <c r="AD613">
        <f>_xlfn.XLOOKUP(MIS[[#This Row],[TRADING SYMBOL]],[1]Sheet1!$D:$D,[1]Sheet1!$C:$C)</f>
        <v>87.2</v>
      </c>
      <c r="AE613">
        <f>MIS[[#This Row],[OrderAverageTradedPrice]]*MIS[[#This Row],[OrderQuantity]]</f>
        <v>2840</v>
      </c>
      <c r="AF613">
        <f>MIS[[#This Row],[LTP]]*MIS[[#This Row],[OrderQuantity]]</f>
        <v>1744</v>
      </c>
      <c r="AG613">
        <f>IF(MIS[[#This Row],[OrderSide]]="SELL",MIS[[#This Row],[VALUE]]-MIS[[#This Row],[LIVE_VALUE]],MIS[[#This Row],[LIVE_VALUE]]-MIS[[#This Row],[VALUE]])</f>
        <v>1096</v>
      </c>
      <c r="AH613" t="str" cm="1">
        <f t="array" ref="AH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" t="str">
        <f>MIS[[#This Row],[TRADING SYMBOL]]</f>
        <v>SENSEX2552083600CE</v>
      </c>
      <c r="AJ613" t="str">
        <f>IF(RIGHT(MIS[[#This Row],[Main/Hedge]],4)="MAIN","MAIN","HEDGE")</f>
        <v>MAIN</v>
      </c>
      <c r="AK613" t="str" cm="1">
        <f t="array" ref="AK613">_xlfn._xlws.FILTER(Table4[Column1],ISNUMBER(SEARCH(Table4[Column1],MIS[[#This Row],[OrderUniqueIdentifier]])),"")</f>
        <v>XYT</v>
      </c>
    </row>
    <row r="614" spans="1:37" x14ac:dyDescent="0.25">
      <c r="A614" t="s">
        <v>71</v>
      </c>
      <c r="B614" t="s">
        <v>813</v>
      </c>
      <c r="C614" t="s">
        <v>818</v>
      </c>
      <c r="D614" t="s">
        <v>72</v>
      </c>
      <c r="E614" t="s">
        <v>120</v>
      </c>
      <c r="F614" t="s">
        <v>98</v>
      </c>
      <c r="G614" t="s">
        <v>89</v>
      </c>
      <c r="H614" t="s">
        <v>75</v>
      </c>
      <c r="I614" t="s">
        <v>76</v>
      </c>
      <c r="J614" t="s">
        <v>77</v>
      </c>
      <c r="K614">
        <v>20</v>
      </c>
      <c r="L614" t="s">
        <v>77</v>
      </c>
      <c r="M614" t="s">
        <v>78</v>
      </c>
      <c r="N614" t="s">
        <v>819</v>
      </c>
      <c r="O614" t="s">
        <v>526</v>
      </c>
      <c r="P614" t="s">
        <v>476</v>
      </c>
      <c r="Q614" t="s">
        <v>121</v>
      </c>
      <c r="R614" t="s">
        <v>79</v>
      </c>
      <c r="S614" t="s">
        <v>99</v>
      </c>
      <c r="T614" t="s">
        <v>122</v>
      </c>
      <c r="U614" t="s">
        <v>100</v>
      </c>
      <c r="V614" t="s">
        <v>80</v>
      </c>
      <c r="W614">
        <v>81100</v>
      </c>
      <c r="X614" t="s">
        <v>85</v>
      </c>
      <c r="Y614">
        <v>-20</v>
      </c>
      <c r="Z614" t="s">
        <v>396</v>
      </c>
      <c r="AA614" t="s">
        <v>478</v>
      </c>
      <c r="AB614" t="s">
        <v>107</v>
      </c>
      <c r="AC614" t="s">
        <v>91</v>
      </c>
      <c r="AD614">
        <f>_xlfn.XLOOKUP(MIS[[#This Row],[TRADING SYMBOL]],[1]Sheet1!$D:$D,[1]Sheet1!$C:$C)</f>
        <v>100.2</v>
      </c>
      <c r="AE614">
        <f>MIS[[#This Row],[OrderAverageTradedPrice]]*MIS[[#This Row],[OrderQuantity]]</f>
        <v>3031</v>
      </c>
      <c r="AF614">
        <f>MIS[[#This Row],[LTP]]*MIS[[#This Row],[OrderQuantity]]</f>
        <v>2004</v>
      </c>
      <c r="AG614">
        <f>IF(MIS[[#This Row],[OrderSide]]="SELL",MIS[[#This Row],[VALUE]]-MIS[[#This Row],[LIVE_VALUE]],MIS[[#This Row],[LIVE_VALUE]]-MIS[[#This Row],[VALUE]])</f>
        <v>1027</v>
      </c>
      <c r="AH614" t="str" cm="1">
        <f t="array" ref="AH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" t="str">
        <f>MIS[[#This Row],[TRADING SYMBOL]]</f>
        <v>SENSEX2552081100PE</v>
      </c>
      <c r="AJ614" t="str">
        <f>IF(RIGHT(MIS[[#This Row],[Main/Hedge]],4)="MAIN","MAIN","HEDGE")</f>
        <v>MAIN</v>
      </c>
      <c r="AK614" t="str" cm="1">
        <f t="array" ref="AK614">_xlfn._xlws.FILTER(Table4[Column1],ISNUMBER(SEARCH(Table4[Column1],MIS[[#This Row],[OrderUniqueIdentifier]])),"")</f>
        <v>XYT</v>
      </c>
    </row>
    <row r="615" spans="1:37" x14ac:dyDescent="0.25">
      <c r="A615" t="s">
        <v>71</v>
      </c>
      <c r="B615" t="s">
        <v>839</v>
      </c>
      <c r="C615" t="s">
        <v>844</v>
      </c>
      <c r="D615" t="s">
        <v>72</v>
      </c>
      <c r="E615" t="s">
        <v>109</v>
      </c>
      <c r="F615" t="s">
        <v>98</v>
      </c>
      <c r="G615" t="s">
        <v>89</v>
      </c>
      <c r="H615" t="s">
        <v>75</v>
      </c>
      <c r="I615" t="s">
        <v>76</v>
      </c>
      <c r="J615" t="s">
        <v>77</v>
      </c>
      <c r="K615">
        <v>20</v>
      </c>
      <c r="L615" t="s">
        <v>77</v>
      </c>
      <c r="M615" t="s">
        <v>78</v>
      </c>
      <c r="N615" t="s">
        <v>845</v>
      </c>
      <c r="O615" t="s">
        <v>526</v>
      </c>
      <c r="P615" t="s">
        <v>476</v>
      </c>
      <c r="Q615" t="s">
        <v>111</v>
      </c>
      <c r="R615" t="s">
        <v>79</v>
      </c>
      <c r="S615" t="s">
        <v>99</v>
      </c>
      <c r="T615" t="s">
        <v>113</v>
      </c>
      <c r="U615" t="s">
        <v>100</v>
      </c>
      <c r="V615" t="s">
        <v>80</v>
      </c>
      <c r="W615">
        <v>83600</v>
      </c>
      <c r="X615" t="s">
        <v>81</v>
      </c>
      <c r="Y615">
        <v>-20</v>
      </c>
      <c r="Z615" t="s">
        <v>396</v>
      </c>
      <c r="AA615" t="s">
        <v>478</v>
      </c>
      <c r="AB615" t="s">
        <v>90</v>
      </c>
      <c r="AC615" t="s">
        <v>91</v>
      </c>
      <c r="AD615">
        <f>_xlfn.XLOOKUP(MIS[[#This Row],[TRADING SYMBOL]],[1]Sheet1!$D:$D,[1]Sheet1!$C:$C)</f>
        <v>87.2</v>
      </c>
      <c r="AE615">
        <f>MIS[[#This Row],[OrderAverageTradedPrice]]*MIS[[#This Row],[OrderQuantity]]</f>
        <v>2865</v>
      </c>
      <c r="AF615">
        <f>MIS[[#This Row],[LTP]]*MIS[[#This Row],[OrderQuantity]]</f>
        <v>1744</v>
      </c>
      <c r="AG615">
        <f>IF(MIS[[#This Row],[OrderSide]]="SELL",MIS[[#This Row],[VALUE]]-MIS[[#This Row],[LIVE_VALUE]],MIS[[#This Row],[LIVE_VALUE]]-MIS[[#This Row],[VALUE]])</f>
        <v>1121</v>
      </c>
      <c r="AH615" t="str" cm="1">
        <f t="array" ref="AH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" t="str">
        <f>MIS[[#This Row],[TRADING SYMBOL]]</f>
        <v>SENSEX2552083600CE</v>
      </c>
      <c r="AJ615" t="str">
        <f>IF(RIGHT(MIS[[#This Row],[Main/Hedge]],4)="MAIN","MAIN","HEDGE")</f>
        <v>MAIN</v>
      </c>
      <c r="AK615" t="str" cm="1">
        <f t="array" ref="AK615">_xlfn._xlws.FILTER(Table4[Column1],ISNUMBER(SEARCH(Table4[Column1],MIS[[#This Row],[OrderUniqueIdentifier]])),"")</f>
        <v>XYT</v>
      </c>
    </row>
    <row r="616" spans="1:37" x14ac:dyDescent="0.25">
      <c r="A616" t="s">
        <v>71</v>
      </c>
      <c r="B616" t="s">
        <v>839</v>
      </c>
      <c r="C616" t="s">
        <v>846</v>
      </c>
      <c r="D616" t="s">
        <v>72</v>
      </c>
      <c r="E616" t="s">
        <v>120</v>
      </c>
      <c r="F616" t="s">
        <v>98</v>
      </c>
      <c r="G616" t="s">
        <v>89</v>
      </c>
      <c r="H616" t="s">
        <v>75</v>
      </c>
      <c r="I616" t="s">
        <v>76</v>
      </c>
      <c r="J616" t="s">
        <v>77</v>
      </c>
      <c r="K616">
        <v>20</v>
      </c>
      <c r="L616" t="s">
        <v>77</v>
      </c>
      <c r="M616" t="s">
        <v>78</v>
      </c>
      <c r="N616" t="s">
        <v>723</v>
      </c>
      <c r="O616" t="s">
        <v>476</v>
      </c>
      <c r="P616" t="s">
        <v>476</v>
      </c>
      <c r="Q616" t="s">
        <v>121</v>
      </c>
      <c r="R616" t="s">
        <v>79</v>
      </c>
      <c r="S616" t="s">
        <v>99</v>
      </c>
      <c r="T616" t="s">
        <v>122</v>
      </c>
      <c r="U616" t="s">
        <v>100</v>
      </c>
      <c r="V616" t="s">
        <v>80</v>
      </c>
      <c r="W616">
        <v>81100</v>
      </c>
      <c r="X616" t="s">
        <v>85</v>
      </c>
      <c r="Y616">
        <v>-20</v>
      </c>
      <c r="Z616" t="s">
        <v>478</v>
      </c>
      <c r="AA616" t="s">
        <v>478</v>
      </c>
      <c r="AB616" t="s">
        <v>107</v>
      </c>
      <c r="AC616" t="s">
        <v>91</v>
      </c>
      <c r="AD616">
        <f>_xlfn.XLOOKUP(MIS[[#This Row],[TRADING SYMBOL]],[1]Sheet1!$D:$D,[1]Sheet1!$C:$C)</f>
        <v>100.2</v>
      </c>
      <c r="AE616">
        <f>MIS[[#This Row],[OrderAverageTradedPrice]]*MIS[[#This Row],[OrderQuantity]]</f>
        <v>3033</v>
      </c>
      <c r="AF616">
        <f>MIS[[#This Row],[LTP]]*MIS[[#This Row],[OrderQuantity]]</f>
        <v>2004</v>
      </c>
      <c r="AG616">
        <f>IF(MIS[[#This Row],[OrderSide]]="SELL",MIS[[#This Row],[VALUE]]-MIS[[#This Row],[LIVE_VALUE]],MIS[[#This Row],[LIVE_VALUE]]-MIS[[#This Row],[VALUE]])</f>
        <v>1029</v>
      </c>
      <c r="AH616" t="str" cm="1">
        <f t="array" ref="AH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" t="str">
        <f>MIS[[#This Row],[TRADING SYMBOL]]</f>
        <v>SENSEX2552081100PE</v>
      </c>
      <c r="AJ616" t="str">
        <f>IF(RIGHT(MIS[[#This Row],[Main/Hedge]],4)="MAIN","MAIN","HEDGE")</f>
        <v>MAIN</v>
      </c>
      <c r="AK616" t="str" cm="1">
        <f t="array" ref="AK616">_xlfn._xlws.FILTER(Table4[Column1],ISNUMBER(SEARCH(Table4[Column1],MIS[[#This Row],[OrderUniqueIdentifier]])),"")</f>
        <v>XYT</v>
      </c>
    </row>
    <row r="617" spans="1:37" x14ac:dyDescent="0.25">
      <c r="A617" t="s">
        <v>71</v>
      </c>
      <c r="B617" t="s">
        <v>880</v>
      </c>
      <c r="C617" t="s">
        <v>885</v>
      </c>
      <c r="D617" t="s">
        <v>72</v>
      </c>
      <c r="E617" t="s">
        <v>109</v>
      </c>
      <c r="F617" t="s">
        <v>98</v>
      </c>
      <c r="G617" t="s">
        <v>89</v>
      </c>
      <c r="H617" t="s">
        <v>75</v>
      </c>
      <c r="I617" t="s">
        <v>76</v>
      </c>
      <c r="J617" t="s">
        <v>77</v>
      </c>
      <c r="K617">
        <v>40</v>
      </c>
      <c r="L617" t="s">
        <v>77</v>
      </c>
      <c r="M617" t="s">
        <v>78</v>
      </c>
      <c r="N617" t="s">
        <v>886</v>
      </c>
      <c r="O617" t="s">
        <v>526</v>
      </c>
      <c r="P617" t="s">
        <v>476</v>
      </c>
      <c r="Q617" t="s">
        <v>111</v>
      </c>
      <c r="R617" t="s">
        <v>79</v>
      </c>
      <c r="S617" t="s">
        <v>99</v>
      </c>
      <c r="T617" t="s">
        <v>113</v>
      </c>
      <c r="U617" t="s">
        <v>100</v>
      </c>
      <c r="V617" t="s">
        <v>80</v>
      </c>
      <c r="W617">
        <v>83600</v>
      </c>
      <c r="X617" t="s">
        <v>81</v>
      </c>
      <c r="Y617">
        <v>-40</v>
      </c>
      <c r="Z617" t="s">
        <v>396</v>
      </c>
      <c r="AA617" t="s">
        <v>478</v>
      </c>
      <c r="AB617" t="s">
        <v>90</v>
      </c>
      <c r="AC617" t="s">
        <v>91</v>
      </c>
      <c r="AD617">
        <f>_xlfn.XLOOKUP(MIS[[#This Row],[TRADING SYMBOL]],[1]Sheet1!$D:$D,[1]Sheet1!$C:$C)</f>
        <v>87.2</v>
      </c>
      <c r="AE617">
        <f>MIS[[#This Row],[OrderAverageTradedPrice]]*MIS[[#This Row],[OrderQuantity]]</f>
        <v>5732</v>
      </c>
      <c r="AF617">
        <f>MIS[[#This Row],[LTP]]*MIS[[#This Row],[OrderQuantity]]</f>
        <v>3488</v>
      </c>
      <c r="AG617">
        <f>IF(MIS[[#This Row],[OrderSide]]="SELL",MIS[[#This Row],[VALUE]]-MIS[[#This Row],[LIVE_VALUE]],MIS[[#This Row],[LIVE_VALUE]]-MIS[[#This Row],[VALUE]])</f>
        <v>2244</v>
      </c>
      <c r="AH617" t="str" cm="1">
        <f t="array" ref="AH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" t="str">
        <f>MIS[[#This Row],[TRADING SYMBOL]]</f>
        <v>SENSEX2552083600CE</v>
      </c>
      <c r="AJ617" t="str">
        <f>IF(RIGHT(MIS[[#This Row],[Main/Hedge]],4)="MAIN","MAIN","HEDGE")</f>
        <v>MAIN</v>
      </c>
      <c r="AK617" t="str" cm="1">
        <f t="array" ref="AK617">_xlfn._xlws.FILTER(Table4[Column1],ISNUMBER(SEARCH(Table4[Column1],MIS[[#This Row],[OrderUniqueIdentifier]])),"")</f>
        <v>XYT</v>
      </c>
    </row>
    <row r="618" spans="1:37" x14ac:dyDescent="0.25">
      <c r="A618" t="s">
        <v>71</v>
      </c>
      <c r="B618" t="s">
        <v>901</v>
      </c>
      <c r="C618" t="s">
        <v>904</v>
      </c>
      <c r="D618" t="s">
        <v>72</v>
      </c>
      <c r="E618" t="s">
        <v>109</v>
      </c>
      <c r="F618" t="s">
        <v>98</v>
      </c>
      <c r="G618" t="s">
        <v>89</v>
      </c>
      <c r="H618" t="s">
        <v>75</v>
      </c>
      <c r="I618" t="s">
        <v>76</v>
      </c>
      <c r="J618" t="s">
        <v>77</v>
      </c>
      <c r="K618">
        <v>20</v>
      </c>
      <c r="L618" t="s">
        <v>77</v>
      </c>
      <c r="M618" t="s">
        <v>78</v>
      </c>
      <c r="N618" t="s">
        <v>667</v>
      </c>
      <c r="O618" t="s">
        <v>526</v>
      </c>
      <c r="P618" t="s">
        <v>476</v>
      </c>
      <c r="Q618" t="s">
        <v>111</v>
      </c>
      <c r="R618" t="s">
        <v>79</v>
      </c>
      <c r="S618" t="s">
        <v>99</v>
      </c>
      <c r="T618" t="s">
        <v>113</v>
      </c>
      <c r="U618" t="s">
        <v>100</v>
      </c>
      <c r="V618" t="s">
        <v>80</v>
      </c>
      <c r="W618">
        <v>83600</v>
      </c>
      <c r="X618" t="s">
        <v>81</v>
      </c>
      <c r="Y618">
        <v>-20</v>
      </c>
      <c r="Z618" t="s">
        <v>396</v>
      </c>
      <c r="AA618" t="s">
        <v>478</v>
      </c>
      <c r="AB618" t="s">
        <v>90</v>
      </c>
      <c r="AC618" t="s">
        <v>91</v>
      </c>
      <c r="AD618">
        <f>_xlfn.XLOOKUP(MIS[[#This Row],[TRADING SYMBOL]],[1]Sheet1!$D:$D,[1]Sheet1!$C:$C)</f>
        <v>87.2</v>
      </c>
      <c r="AE618">
        <f>MIS[[#This Row],[OrderAverageTradedPrice]]*MIS[[#This Row],[OrderQuantity]]</f>
        <v>2867</v>
      </c>
      <c r="AF618">
        <f>MIS[[#This Row],[LTP]]*MIS[[#This Row],[OrderQuantity]]</f>
        <v>1744</v>
      </c>
      <c r="AG618">
        <f>IF(MIS[[#This Row],[OrderSide]]="SELL",MIS[[#This Row],[VALUE]]-MIS[[#This Row],[LIVE_VALUE]],MIS[[#This Row],[LIVE_VALUE]]-MIS[[#This Row],[VALUE]])</f>
        <v>1123</v>
      </c>
      <c r="AH618" t="str" cm="1">
        <f t="array" ref="AH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" t="str">
        <f>MIS[[#This Row],[TRADING SYMBOL]]</f>
        <v>SENSEX2552083600CE</v>
      </c>
      <c r="AJ618" t="str">
        <f>IF(RIGHT(MIS[[#This Row],[Main/Hedge]],4)="MAIN","MAIN","HEDGE")</f>
        <v>MAIN</v>
      </c>
      <c r="AK618" t="str" cm="1">
        <f t="array" ref="AK618">_xlfn._xlws.FILTER(Table4[Column1],ISNUMBER(SEARCH(Table4[Column1],MIS[[#This Row],[OrderUniqueIdentifier]])),"")</f>
        <v>XYT</v>
      </c>
    </row>
    <row r="619" spans="1:37" x14ac:dyDescent="0.25">
      <c r="A619" t="s">
        <v>71</v>
      </c>
      <c r="B619" t="s">
        <v>908</v>
      </c>
      <c r="C619" t="s">
        <v>913</v>
      </c>
      <c r="D619" t="s">
        <v>72</v>
      </c>
      <c r="E619" t="s">
        <v>109</v>
      </c>
      <c r="F619" t="s">
        <v>98</v>
      </c>
      <c r="G619" t="s">
        <v>89</v>
      </c>
      <c r="H619" t="s">
        <v>75</v>
      </c>
      <c r="I619" t="s">
        <v>76</v>
      </c>
      <c r="J619" t="s">
        <v>77</v>
      </c>
      <c r="K619">
        <v>20</v>
      </c>
      <c r="L619" t="s">
        <v>77</v>
      </c>
      <c r="M619" t="s">
        <v>78</v>
      </c>
      <c r="N619" t="s">
        <v>886</v>
      </c>
      <c r="O619" t="s">
        <v>476</v>
      </c>
      <c r="P619" t="s">
        <v>476</v>
      </c>
      <c r="Q619" t="s">
        <v>111</v>
      </c>
      <c r="R619" t="s">
        <v>79</v>
      </c>
      <c r="S619" t="s">
        <v>99</v>
      </c>
      <c r="T619" t="s">
        <v>113</v>
      </c>
      <c r="U619" t="s">
        <v>100</v>
      </c>
      <c r="V619" t="s">
        <v>80</v>
      </c>
      <c r="W619">
        <v>83600</v>
      </c>
      <c r="X619" t="s">
        <v>81</v>
      </c>
      <c r="Y619">
        <v>-20</v>
      </c>
      <c r="Z619" t="s">
        <v>478</v>
      </c>
      <c r="AA619" t="s">
        <v>478</v>
      </c>
      <c r="AB619" t="s">
        <v>90</v>
      </c>
      <c r="AC619" t="s">
        <v>91</v>
      </c>
      <c r="AD619">
        <f>_xlfn.XLOOKUP(MIS[[#This Row],[TRADING SYMBOL]],[1]Sheet1!$D:$D,[1]Sheet1!$C:$C)</f>
        <v>87.2</v>
      </c>
      <c r="AE619">
        <f>MIS[[#This Row],[OrderAverageTradedPrice]]*MIS[[#This Row],[OrderQuantity]]</f>
        <v>2866</v>
      </c>
      <c r="AF619">
        <f>MIS[[#This Row],[LTP]]*MIS[[#This Row],[OrderQuantity]]</f>
        <v>1744</v>
      </c>
      <c r="AG619">
        <f>IF(MIS[[#This Row],[OrderSide]]="SELL",MIS[[#This Row],[VALUE]]-MIS[[#This Row],[LIVE_VALUE]],MIS[[#This Row],[LIVE_VALUE]]-MIS[[#This Row],[VALUE]])</f>
        <v>1122</v>
      </c>
      <c r="AH619" t="str" cm="1">
        <f t="array" ref="AH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" t="str">
        <f>MIS[[#This Row],[TRADING SYMBOL]]</f>
        <v>SENSEX2552083600CE</v>
      </c>
      <c r="AJ619" t="str">
        <f>IF(RIGHT(MIS[[#This Row],[Main/Hedge]],4)="MAIN","MAIN","HEDGE")</f>
        <v>MAIN</v>
      </c>
      <c r="AK619" t="str" cm="1">
        <f t="array" ref="AK619">_xlfn._xlws.FILTER(Table4[Column1],ISNUMBER(SEARCH(Table4[Column1],MIS[[#This Row],[OrderUniqueIdentifier]])),"")</f>
        <v>XYT</v>
      </c>
    </row>
    <row r="620" spans="1:37" x14ac:dyDescent="0.25">
      <c r="A620" t="s">
        <v>71</v>
      </c>
      <c r="B620" t="s">
        <v>916</v>
      </c>
      <c r="C620" t="s">
        <v>920</v>
      </c>
      <c r="D620" t="s">
        <v>72</v>
      </c>
      <c r="E620" t="s">
        <v>120</v>
      </c>
      <c r="F620" t="s">
        <v>98</v>
      </c>
      <c r="G620" t="s">
        <v>89</v>
      </c>
      <c r="H620" t="s">
        <v>75</v>
      </c>
      <c r="I620" t="s">
        <v>76</v>
      </c>
      <c r="J620" t="s">
        <v>77</v>
      </c>
      <c r="K620">
        <v>20</v>
      </c>
      <c r="L620" t="s">
        <v>77</v>
      </c>
      <c r="M620" t="s">
        <v>78</v>
      </c>
      <c r="N620" t="s">
        <v>170</v>
      </c>
      <c r="O620" t="s">
        <v>526</v>
      </c>
      <c r="P620" t="s">
        <v>476</v>
      </c>
      <c r="Q620" t="s">
        <v>121</v>
      </c>
      <c r="R620" t="s">
        <v>79</v>
      </c>
      <c r="S620" t="s">
        <v>99</v>
      </c>
      <c r="T620" t="s">
        <v>122</v>
      </c>
      <c r="U620" t="s">
        <v>100</v>
      </c>
      <c r="V620" t="s">
        <v>80</v>
      </c>
      <c r="W620">
        <v>81100</v>
      </c>
      <c r="X620" t="s">
        <v>85</v>
      </c>
      <c r="Y620">
        <v>-20</v>
      </c>
      <c r="Z620" t="s">
        <v>396</v>
      </c>
      <c r="AA620" t="s">
        <v>478</v>
      </c>
      <c r="AB620" t="s">
        <v>107</v>
      </c>
      <c r="AC620" t="s">
        <v>91</v>
      </c>
      <c r="AD620">
        <f>_xlfn.XLOOKUP(MIS[[#This Row],[TRADING SYMBOL]],[1]Sheet1!$D:$D,[1]Sheet1!$C:$C)</f>
        <v>100.2</v>
      </c>
      <c r="AE620">
        <f>MIS[[#This Row],[OrderAverageTradedPrice]]*MIS[[#This Row],[OrderQuantity]]</f>
        <v>3016</v>
      </c>
      <c r="AF620">
        <f>MIS[[#This Row],[LTP]]*MIS[[#This Row],[OrderQuantity]]</f>
        <v>2004</v>
      </c>
      <c r="AG620">
        <f>IF(MIS[[#This Row],[OrderSide]]="SELL",MIS[[#This Row],[VALUE]]-MIS[[#This Row],[LIVE_VALUE]],MIS[[#This Row],[LIVE_VALUE]]-MIS[[#This Row],[VALUE]])</f>
        <v>1012</v>
      </c>
      <c r="AH620" t="str" cm="1">
        <f t="array" ref="AH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" t="str">
        <f>MIS[[#This Row],[TRADING SYMBOL]]</f>
        <v>SENSEX2552081100PE</v>
      </c>
      <c r="AJ620" t="str">
        <f>IF(RIGHT(MIS[[#This Row],[Main/Hedge]],4)="MAIN","MAIN","HEDGE")</f>
        <v>MAIN</v>
      </c>
      <c r="AK620" t="str" cm="1">
        <f t="array" ref="AK620">_xlfn._xlws.FILTER(Table4[Column1],ISNUMBER(SEARCH(Table4[Column1],MIS[[#This Row],[OrderUniqueIdentifier]])),"")</f>
        <v>XYT</v>
      </c>
    </row>
    <row r="621" spans="1:37" x14ac:dyDescent="0.25">
      <c r="A621" t="s">
        <v>71</v>
      </c>
      <c r="B621" t="s">
        <v>931</v>
      </c>
      <c r="C621" t="s">
        <v>936</v>
      </c>
      <c r="D621" t="s">
        <v>72</v>
      </c>
      <c r="E621" t="s">
        <v>109</v>
      </c>
      <c r="F621" t="s">
        <v>98</v>
      </c>
      <c r="G621" t="s">
        <v>89</v>
      </c>
      <c r="H621" t="s">
        <v>75</v>
      </c>
      <c r="I621" t="s">
        <v>76</v>
      </c>
      <c r="J621" t="s">
        <v>77</v>
      </c>
      <c r="K621">
        <v>60</v>
      </c>
      <c r="L621" t="s">
        <v>77</v>
      </c>
      <c r="M621" t="s">
        <v>78</v>
      </c>
      <c r="N621" t="s">
        <v>937</v>
      </c>
      <c r="O621" t="s">
        <v>526</v>
      </c>
      <c r="P621" t="s">
        <v>476</v>
      </c>
      <c r="Q621" t="s">
        <v>111</v>
      </c>
      <c r="R621" t="s">
        <v>79</v>
      </c>
      <c r="S621" t="s">
        <v>99</v>
      </c>
      <c r="T621" t="s">
        <v>113</v>
      </c>
      <c r="U621" t="s">
        <v>100</v>
      </c>
      <c r="V621" t="s">
        <v>80</v>
      </c>
      <c r="W621">
        <v>83600</v>
      </c>
      <c r="X621" t="s">
        <v>81</v>
      </c>
      <c r="Y621">
        <v>-60</v>
      </c>
      <c r="Z621" t="s">
        <v>396</v>
      </c>
      <c r="AA621" t="s">
        <v>478</v>
      </c>
      <c r="AB621" t="s">
        <v>90</v>
      </c>
      <c r="AC621" t="s">
        <v>91</v>
      </c>
      <c r="AD621">
        <f>_xlfn.XLOOKUP(MIS[[#This Row],[TRADING SYMBOL]],[1]Sheet1!$D:$D,[1]Sheet1!$C:$C)</f>
        <v>87.2</v>
      </c>
      <c r="AE621">
        <f>MIS[[#This Row],[OrderAverageTradedPrice]]*MIS[[#This Row],[OrderQuantity]]</f>
        <v>8608.99999999998</v>
      </c>
      <c r="AF621">
        <f>MIS[[#This Row],[LTP]]*MIS[[#This Row],[OrderQuantity]]</f>
        <v>5232</v>
      </c>
      <c r="AG621">
        <f>IF(MIS[[#This Row],[OrderSide]]="SELL",MIS[[#This Row],[VALUE]]-MIS[[#This Row],[LIVE_VALUE]],MIS[[#This Row],[LIVE_VALUE]]-MIS[[#This Row],[VALUE]])</f>
        <v>3376.99999999998</v>
      </c>
      <c r="AH621" t="str" cm="1">
        <f t="array" ref="AH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" t="str">
        <f>MIS[[#This Row],[TRADING SYMBOL]]</f>
        <v>SENSEX2552083600CE</v>
      </c>
      <c r="AJ621" t="str">
        <f>IF(RIGHT(MIS[[#This Row],[Main/Hedge]],4)="MAIN","MAIN","HEDGE")</f>
        <v>MAIN</v>
      </c>
      <c r="AK621" t="str" cm="1">
        <f t="array" ref="AK621">_xlfn._xlws.FILTER(Table4[Column1],ISNUMBER(SEARCH(Table4[Column1],MIS[[#This Row],[OrderUniqueIdentifier]])),"")</f>
        <v>XYT</v>
      </c>
    </row>
    <row r="622" spans="1:37" x14ac:dyDescent="0.25">
      <c r="A622" t="s">
        <v>71</v>
      </c>
      <c r="B622" t="s">
        <v>940</v>
      </c>
      <c r="C622" t="s">
        <v>947</v>
      </c>
      <c r="D622" t="s">
        <v>72</v>
      </c>
      <c r="E622" t="s">
        <v>120</v>
      </c>
      <c r="F622" t="s">
        <v>98</v>
      </c>
      <c r="G622" t="s">
        <v>89</v>
      </c>
      <c r="H622" t="s">
        <v>75</v>
      </c>
      <c r="I622" t="s">
        <v>76</v>
      </c>
      <c r="J622" t="s">
        <v>77</v>
      </c>
      <c r="K622">
        <v>60</v>
      </c>
      <c r="L622" t="s">
        <v>77</v>
      </c>
      <c r="M622" t="s">
        <v>78</v>
      </c>
      <c r="N622" t="s">
        <v>265</v>
      </c>
      <c r="O622" t="s">
        <v>526</v>
      </c>
      <c r="P622" t="s">
        <v>476</v>
      </c>
      <c r="Q622" t="s">
        <v>121</v>
      </c>
      <c r="R622" t="s">
        <v>79</v>
      </c>
      <c r="S622" t="s">
        <v>99</v>
      </c>
      <c r="T622" t="s">
        <v>122</v>
      </c>
      <c r="U622" t="s">
        <v>100</v>
      </c>
      <c r="V622" t="s">
        <v>80</v>
      </c>
      <c r="W622">
        <v>81100</v>
      </c>
      <c r="X622" t="s">
        <v>85</v>
      </c>
      <c r="Y622">
        <v>-60</v>
      </c>
      <c r="Z622" t="s">
        <v>396</v>
      </c>
      <c r="AA622" t="s">
        <v>478</v>
      </c>
      <c r="AB622" t="s">
        <v>107</v>
      </c>
      <c r="AC622" t="s">
        <v>91</v>
      </c>
      <c r="AD622">
        <f>_xlfn.XLOOKUP(MIS[[#This Row],[TRADING SYMBOL]],[1]Sheet1!$D:$D,[1]Sheet1!$C:$C)</f>
        <v>100.2</v>
      </c>
      <c r="AE622">
        <f>MIS[[#This Row],[OrderAverageTradedPrice]]*MIS[[#This Row],[OrderQuantity]]</f>
        <v>9045</v>
      </c>
      <c r="AF622">
        <f>MIS[[#This Row],[LTP]]*MIS[[#This Row],[OrderQuantity]]</f>
        <v>6012</v>
      </c>
      <c r="AG622">
        <f>IF(MIS[[#This Row],[OrderSide]]="SELL",MIS[[#This Row],[VALUE]]-MIS[[#This Row],[LIVE_VALUE]],MIS[[#This Row],[LIVE_VALUE]]-MIS[[#This Row],[VALUE]])</f>
        <v>3033</v>
      </c>
      <c r="AH622" t="str" cm="1">
        <f t="array" ref="AH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" t="str">
        <f>MIS[[#This Row],[TRADING SYMBOL]]</f>
        <v>SENSEX2552081100PE</v>
      </c>
      <c r="AJ622" t="str">
        <f>IF(RIGHT(MIS[[#This Row],[Main/Hedge]],4)="MAIN","MAIN","HEDGE")</f>
        <v>MAIN</v>
      </c>
      <c r="AK622" t="str" cm="1">
        <f t="array" ref="AK622">_xlfn._xlws.FILTER(Table4[Column1],ISNUMBER(SEARCH(Table4[Column1],MIS[[#This Row],[OrderUniqueIdentifier]])),"")</f>
        <v>XYT</v>
      </c>
    </row>
    <row r="623" spans="1:37" x14ac:dyDescent="0.25">
      <c r="A623" t="s">
        <v>71</v>
      </c>
      <c r="B623" t="s">
        <v>978</v>
      </c>
      <c r="C623" t="s">
        <v>985</v>
      </c>
      <c r="D623" t="s">
        <v>72</v>
      </c>
      <c r="E623" t="s">
        <v>120</v>
      </c>
      <c r="F623" t="s">
        <v>98</v>
      </c>
      <c r="G623" t="s">
        <v>89</v>
      </c>
      <c r="H623" t="s">
        <v>75</v>
      </c>
      <c r="I623" t="s">
        <v>76</v>
      </c>
      <c r="J623" t="s">
        <v>77</v>
      </c>
      <c r="K623">
        <v>20</v>
      </c>
      <c r="L623" t="s">
        <v>77</v>
      </c>
      <c r="M623" t="s">
        <v>78</v>
      </c>
      <c r="N623" t="s">
        <v>658</v>
      </c>
      <c r="O623" t="s">
        <v>526</v>
      </c>
      <c r="P623" t="s">
        <v>476</v>
      </c>
      <c r="Q623" t="s">
        <v>121</v>
      </c>
      <c r="R623" t="s">
        <v>79</v>
      </c>
      <c r="S623" t="s">
        <v>99</v>
      </c>
      <c r="T623" t="s">
        <v>122</v>
      </c>
      <c r="U623" t="s">
        <v>100</v>
      </c>
      <c r="V623" t="s">
        <v>80</v>
      </c>
      <c r="W623">
        <v>81100</v>
      </c>
      <c r="X623" t="s">
        <v>85</v>
      </c>
      <c r="Y623">
        <v>-20</v>
      </c>
      <c r="Z623" t="s">
        <v>396</v>
      </c>
      <c r="AA623" t="s">
        <v>478</v>
      </c>
      <c r="AB623" t="s">
        <v>107</v>
      </c>
      <c r="AC623" t="s">
        <v>91</v>
      </c>
      <c r="AD623">
        <f>_xlfn.XLOOKUP(MIS[[#This Row],[TRADING SYMBOL]],[1]Sheet1!$D:$D,[1]Sheet1!$C:$C)</f>
        <v>100.2</v>
      </c>
      <c r="AE623">
        <f>MIS[[#This Row],[OrderAverageTradedPrice]]*MIS[[#This Row],[OrderQuantity]]</f>
        <v>3013</v>
      </c>
      <c r="AF623">
        <f>MIS[[#This Row],[LTP]]*MIS[[#This Row],[OrderQuantity]]</f>
        <v>2004</v>
      </c>
      <c r="AG623">
        <f>IF(MIS[[#This Row],[OrderSide]]="SELL",MIS[[#This Row],[VALUE]]-MIS[[#This Row],[LIVE_VALUE]],MIS[[#This Row],[LIVE_VALUE]]-MIS[[#This Row],[VALUE]])</f>
        <v>1009</v>
      </c>
      <c r="AH623" t="str" cm="1">
        <f t="array" ref="AH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" t="str">
        <f>MIS[[#This Row],[TRADING SYMBOL]]</f>
        <v>SENSEX2552081100PE</v>
      </c>
      <c r="AJ623" t="str">
        <f>IF(RIGHT(MIS[[#This Row],[Main/Hedge]],4)="MAIN","MAIN","HEDGE")</f>
        <v>MAIN</v>
      </c>
      <c r="AK623" t="str" cm="1">
        <f t="array" ref="AK623">_xlfn._xlws.FILTER(Table4[Column1],ISNUMBER(SEARCH(Table4[Column1],MIS[[#This Row],[OrderUniqueIdentifier]])),"")</f>
        <v>XYT</v>
      </c>
    </row>
    <row r="624" spans="1:37" x14ac:dyDescent="0.25">
      <c r="A624" t="s">
        <v>71</v>
      </c>
      <c r="B624" t="s">
        <v>994</v>
      </c>
      <c r="C624" t="s">
        <v>999</v>
      </c>
      <c r="D624" t="s">
        <v>72</v>
      </c>
      <c r="E624" t="s">
        <v>109</v>
      </c>
      <c r="F624" t="s">
        <v>98</v>
      </c>
      <c r="G624" t="s">
        <v>89</v>
      </c>
      <c r="H624" t="s">
        <v>75</v>
      </c>
      <c r="I624" t="s">
        <v>76</v>
      </c>
      <c r="J624" t="s">
        <v>77</v>
      </c>
      <c r="K624">
        <v>20</v>
      </c>
      <c r="L624" t="s">
        <v>77</v>
      </c>
      <c r="M624" t="s">
        <v>78</v>
      </c>
      <c r="N624" t="s">
        <v>817</v>
      </c>
      <c r="O624" t="s">
        <v>526</v>
      </c>
      <c r="P624" t="s">
        <v>476</v>
      </c>
      <c r="Q624" t="s">
        <v>111</v>
      </c>
      <c r="R624" t="s">
        <v>79</v>
      </c>
      <c r="S624" t="s">
        <v>99</v>
      </c>
      <c r="T624" t="s">
        <v>113</v>
      </c>
      <c r="U624" t="s">
        <v>100</v>
      </c>
      <c r="V624" t="s">
        <v>80</v>
      </c>
      <c r="W624">
        <v>83600</v>
      </c>
      <c r="X624" t="s">
        <v>81</v>
      </c>
      <c r="Y624">
        <v>-20</v>
      </c>
      <c r="Z624" t="s">
        <v>396</v>
      </c>
      <c r="AA624" t="s">
        <v>478</v>
      </c>
      <c r="AB624" t="s">
        <v>90</v>
      </c>
      <c r="AC624" t="s">
        <v>91</v>
      </c>
      <c r="AD624">
        <f>_xlfn.XLOOKUP(MIS[[#This Row],[TRADING SYMBOL]],[1]Sheet1!$D:$D,[1]Sheet1!$C:$C)</f>
        <v>87.2</v>
      </c>
      <c r="AE624">
        <f>MIS[[#This Row],[OrderAverageTradedPrice]]*MIS[[#This Row],[OrderQuantity]]</f>
        <v>2878</v>
      </c>
      <c r="AF624">
        <f>MIS[[#This Row],[LTP]]*MIS[[#This Row],[OrderQuantity]]</f>
        <v>1744</v>
      </c>
      <c r="AG624">
        <f>IF(MIS[[#This Row],[OrderSide]]="SELL",MIS[[#This Row],[VALUE]]-MIS[[#This Row],[LIVE_VALUE]],MIS[[#This Row],[LIVE_VALUE]]-MIS[[#This Row],[VALUE]])</f>
        <v>1134</v>
      </c>
      <c r="AH624" t="str" cm="1">
        <f t="array" ref="AH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" t="str">
        <f>MIS[[#This Row],[TRADING SYMBOL]]</f>
        <v>SENSEX2552083600CE</v>
      </c>
      <c r="AJ624" t="str">
        <f>IF(RIGHT(MIS[[#This Row],[Main/Hedge]],4)="MAIN","MAIN","HEDGE")</f>
        <v>MAIN</v>
      </c>
      <c r="AK624" t="str" cm="1">
        <f t="array" ref="AK624">_xlfn._xlws.FILTER(Table4[Column1],ISNUMBER(SEARCH(Table4[Column1],MIS[[#This Row],[OrderUniqueIdentifier]])),"")</f>
        <v>XYT</v>
      </c>
    </row>
    <row r="625" spans="1:37" x14ac:dyDescent="0.25">
      <c r="A625" t="s">
        <v>71</v>
      </c>
      <c r="B625" t="s">
        <v>1001</v>
      </c>
      <c r="C625" t="s">
        <v>1004</v>
      </c>
      <c r="D625" t="s">
        <v>72</v>
      </c>
      <c r="E625" t="s">
        <v>109</v>
      </c>
      <c r="F625" t="s">
        <v>98</v>
      </c>
      <c r="G625" t="s">
        <v>89</v>
      </c>
      <c r="H625" t="s">
        <v>75</v>
      </c>
      <c r="I625" t="s">
        <v>76</v>
      </c>
      <c r="J625" t="s">
        <v>77</v>
      </c>
      <c r="K625">
        <v>20</v>
      </c>
      <c r="L625" t="s">
        <v>77</v>
      </c>
      <c r="M625" t="s">
        <v>78</v>
      </c>
      <c r="N625" t="s">
        <v>1005</v>
      </c>
      <c r="O625" t="s">
        <v>526</v>
      </c>
      <c r="P625" t="s">
        <v>476</v>
      </c>
      <c r="Q625" t="s">
        <v>111</v>
      </c>
      <c r="R625" t="s">
        <v>79</v>
      </c>
      <c r="S625" t="s">
        <v>99</v>
      </c>
      <c r="T625" t="s">
        <v>113</v>
      </c>
      <c r="U625" t="s">
        <v>100</v>
      </c>
      <c r="V625" t="s">
        <v>80</v>
      </c>
      <c r="W625">
        <v>83600</v>
      </c>
      <c r="X625" t="s">
        <v>81</v>
      </c>
      <c r="Y625">
        <v>-20</v>
      </c>
      <c r="Z625" t="s">
        <v>396</v>
      </c>
      <c r="AA625" t="s">
        <v>478</v>
      </c>
      <c r="AB625" t="s">
        <v>90</v>
      </c>
      <c r="AC625" t="s">
        <v>91</v>
      </c>
      <c r="AD625">
        <f>_xlfn.XLOOKUP(MIS[[#This Row],[TRADING SYMBOL]],[1]Sheet1!$D:$D,[1]Sheet1!$C:$C)</f>
        <v>87.2</v>
      </c>
      <c r="AE625">
        <f>MIS[[#This Row],[OrderAverageTradedPrice]]*MIS[[#This Row],[OrderQuantity]]</f>
        <v>2861</v>
      </c>
      <c r="AF625">
        <f>MIS[[#This Row],[LTP]]*MIS[[#This Row],[OrderQuantity]]</f>
        <v>1744</v>
      </c>
      <c r="AG625">
        <f>IF(MIS[[#This Row],[OrderSide]]="SELL",MIS[[#This Row],[VALUE]]-MIS[[#This Row],[LIVE_VALUE]],MIS[[#This Row],[LIVE_VALUE]]-MIS[[#This Row],[VALUE]])</f>
        <v>1117</v>
      </c>
      <c r="AH625" t="str" cm="1">
        <f t="array" ref="AH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" t="str">
        <f>MIS[[#This Row],[TRADING SYMBOL]]</f>
        <v>SENSEX2552083600CE</v>
      </c>
      <c r="AJ625" t="str">
        <f>IF(RIGHT(MIS[[#This Row],[Main/Hedge]],4)="MAIN","MAIN","HEDGE")</f>
        <v>MAIN</v>
      </c>
      <c r="AK625" t="str" cm="1">
        <f t="array" ref="AK625">_xlfn._xlws.FILTER(Table4[Column1],ISNUMBER(SEARCH(Table4[Column1],MIS[[#This Row],[OrderUniqueIdentifier]])),"")</f>
        <v>XYT</v>
      </c>
    </row>
    <row r="626" spans="1:37" x14ac:dyDescent="0.25">
      <c r="A626" t="s">
        <v>71</v>
      </c>
      <c r="B626" t="s">
        <v>1013</v>
      </c>
      <c r="C626" t="s">
        <v>1018</v>
      </c>
      <c r="D626" t="s">
        <v>72</v>
      </c>
      <c r="E626" t="s">
        <v>109</v>
      </c>
      <c r="F626" t="s">
        <v>98</v>
      </c>
      <c r="G626" t="s">
        <v>89</v>
      </c>
      <c r="H626" t="s">
        <v>75</v>
      </c>
      <c r="I626" t="s">
        <v>76</v>
      </c>
      <c r="J626" t="s">
        <v>77</v>
      </c>
      <c r="K626">
        <v>60</v>
      </c>
      <c r="L626" t="s">
        <v>77</v>
      </c>
      <c r="M626" t="s">
        <v>78</v>
      </c>
      <c r="N626" t="s">
        <v>207</v>
      </c>
      <c r="O626" t="s">
        <v>476</v>
      </c>
      <c r="P626" t="s">
        <v>476</v>
      </c>
      <c r="Q626" t="s">
        <v>111</v>
      </c>
      <c r="R626" t="s">
        <v>79</v>
      </c>
      <c r="S626" t="s">
        <v>99</v>
      </c>
      <c r="T626" t="s">
        <v>113</v>
      </c>
      <c r="U626" t="s">
        <v>100</v>
      </c>
      <c r="V626" t="s">
        <v>80</v>
      </c>
      <c r="W626">
        <v>83600</v>
      </c>
      <c r="X626" t="s">
        <v>81</v>
      </c>
      <c r="Y626">
        <v>-60</v>
      </c>
      <c r="Z626" t="s">
        <v>478</v>
      </c>
      <c r="AA626" t="s">
        <v>478</v>
      </c>
      <c r="AB626" t="s">
        <v>90</v>
      </c>
      <c r="AC626" t="s">
        <v>91</v>
      </c>
      <c r="AD626">
        <f>_xlfn.XLOOKUP(MIS[[#This Row],[TRADING SYMBOL]],[1]Sheet1!$D:$D,[1]Sheet1!$C:$C)</f>
        <v>87.2</v>
      </c>
      <c r="AE626">
        <f>MIS[[#This Row],[OrderAverageTradedPrice]]*MIS[[#This Row],[OrderQuantity]]</f>
        <v>8517</v>
      </c>
      <c r="AF626">
        <f>MIS[[#This Row],[LTP]]*MIS[[#This Row],[OrderQuantity]]</f>
        <v>5232</v>
      </c>
      <c r="AG626">
        <f>IF(MIS[[#This Row],[OrderSide]]="SELL",MIS[[#This Row],[VALUE]]-MIS[[#This Row],[LIVE_VALUE]],MIS[[#This Row],[LIVE_VALUE]]-MIS[[#This Row],[VALUE]])</f>
        <v>3285</v>
      </c>
      <c r="AH626" t="str" cm="1">
        <f t="array" ref="AH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" t="str">
        <f>MIS[[#This Row],[TRADING SYMBOL]]</f>
        <v>SENSEX2552083600CE</v>
      </c>
      <c r="AJ626" t="str">
        <f>IF(RIGHT(MIS[[#This Row],[Main/Hedge]],4)="MAIN","MAIN","HEDGE")</f>
        <v>MAIN</v>
      </c>
      <c r="AK626" t="str" cm="1">
        <f t="array" ref="AK626">_xlfn._xlws.FILTER(Table4[Column1],ISNUMBER(SEARCH(Table4[Column1],MIS[[#This Row],[OrderUniqueIdentifier]])),"")</f>
        <v>XYT</v>
      </c>
    </row>
    <row r="627" spans="1:37" x14ac:dyDescent="0.25">
      <c r="A627" t="s">
        <v>71</v>
      </c>
      <c r="B627" t="s">
        <v>1021</v>
      </c>
      <c r="C627" t="s">
        <v>1026</v>
      </c>
      <c r="D627" t="s">
        <v>72</v>
      </c>
      <c r="E627" t="s">
        <v>109</v>
      </c>
      <c r="F627" t="s">
        <v>98</v>
      </c>
      <c r="G627" t="s">
        <v>89</v>
      </c>
      <c r="H627" t="s">
        <v>75</v>
      </c>
      <c r="I627" t="s">
        <v>76</v>
      </c>
      <c r="J627" t="s">
        <v>77</v>
      </c>
      <c r="K627">
        <v>40</v>
      </c>
      <c r="L627" t="s">
        <v>77</v>
      </c>
      <c r="M627" t="s">
        <v>78</v>
      </c>
      <c r="N627" t="s">
        <v>845</v>
      </c>
      <c r="O627" t="s">
        <v>526</v>
      </c>
      <c r="P627" t="s">
        <v>476</v>
      </c>
      <c r="Q627" t="s">
        <v>111</v>
      </c>
      <c r="R627" t="s">
        <v>79</v>
      </c>
      <c r="S627" t="s">
        <v>99</v>
      </c>
      <c r="T627" t="s">
        <v>113</v>
      </c>
      <c r="U627" t="s">
        <v>100</v>
      </c>
      <c r="V627" t="s">
        <v>80</v>
      </c>
      <c r="W627">
        <v>83600</v>
      </c>
      <c r="X627" t="s">
        <v>81</v>
      </c>
      <c r="Y627">
        <v>-40</v>
      </c>
      <c r="Z627" t="s">
        <v>396</v>
      </c>
      <c r="AA627" t="s">
        <v>478</v>
      </c>
      <c r="AB627" t="s">
        <v>90</v>
      </c>
      <c r="AC627" t="s">
        <v>91</v>
      </c>
      <c r="AD627">
        <f>_xlfn.XLOOKUP(MIS[[#This Row],[TRADING SYMBOL]],[1]Sheet1!$D:$D,[1]Sheet1!$C:$C)</f>
        <v>87.2</v>
      </c>
      <c r="AE627">
        <f>MIS[[#This Row],[OrderAverageTradedPrice]]*MIS[[#This Row],[OrderQuantity]]</f>
        <v>5730</v>
      </c>
      <c r="AF627">
        <f>MIS[[#This Row],[LTP]]*MIS[[#This Row],[OrderQuantity]]</f>
        <v>3488</v>
      </c>
      <c r="AG627">
        <f>IF(MIS[[#This Row],[OrderSide]]="SELL",MIS[[#This Row],[VALUE]]-MIS[[#This Row],[LIVE_VALUE]],MIS[[#This Row],[LIVE_VALUE]]-MIS[[#This Row],[VALUE]])</f>
        <v>2242</v>
      </c>
      <c r="AH627" t="str" cm="1">
        <f t="array" ref="AH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" t="str">
        <f>MIS[[#This Row],[TRADING SYMBOL]]</f>
        <v>SENSEX2552083600CE</v>
      </c>
      <c r="AJ627" t="str">
        <f>IF(RIGHT(MIS[[#This Row],[Main/Hedge]],4)="MAIN","MAIN","HEDGE")</f>
        <v>MAIN</v>
      </c>
      <c r="AK627" t="str" cm="1">
        <f t="array" ref="AK627">_xlfn._xlws.FILTER(Table4[Column1],ISNUMBER(SEARCH(Table4[Column1],MIS[[#This Row],[OrderUniqueIdentifier]])),"")</f>
        <v>XYT</v>
      </c>
    </row>
    <row r="628" spans="1:37" x14ac:dyDescent="0.25">
      <c r="A628" t="s">
        <v>71</v>
      </c>
      <c r="B628" t="s">
        <v>1021</v>
      </c>
      <c r="C628" t="s">
        <v>1027</v>
      </c>
      <c r="D628" t="s">
        <v>72</v>
      </c>
      <c r="E628" t="s">
        <v>120</v>
      </c>
      <c r="F628" t="s">
        <v>98</v>
      </c>
      <c r="G628" t="s">
        <v>89</v>
      </c>
      <c r="H628" t="s">
        <v>75</v>
      </c>
      <c r="I628" t="s">
        <v>76</v>
      </c>
      <c r="J628" t="s">
        <v>77</v>
      </c>
      <c r="K628">
        <v>40</v>
      </c>
      <c r="L628" t="s">
        <v>77</v>
      </c>
      <c r="M628" t="s">
        <v>78</v>
      </c>
      <c r="N628" t="s">
        <v>1028</v>
      </c>
      <c r="O628" t="s">
        <v>476</v>
      </c>
      <c r="P628" t="s">
        <v>476</v>
      </c>
      <c r="Q628" t="s">
        <v>121</v>
      </c>
      <c r="R628" t="s">
        <v>79</v>
      </c>
      <c r="S628" t="s">
        <v>99</v>
      </c>
      <c r="T628" t="s">
        <v>122</v>
      </c>
      <c r="U628" t="s">
        <v>100</v>
      </c>
      <c r="V628" t="s">
        <v>80</v>
      </c>
      <c r="W628">
        <v>81100</v>
      </c>
      <c r="X628" t="s">
        <v>85</v>
      </c>
      <c r="Y628">
        <v>-40</v>
      </c>
      <c r="Z628" t="s">
        <v>478</v>
      </c>
      <c r="AA628" t="s">
        <v>478</v>
      </c>
      <c r="AB628" t="s">
        <v>107</v>
      </c>
      <c r="AC628" t="s">
        <v>91</v>
      </c>
      <c r="AD628">
        <f>_xlfn.XLOOKUP(MIS[[#This Row],[TRADING SYMBOL]],[1]Sheet1!$D:$D,[1]Sheet1!$C:$C)</f>
        <v>100.2</v>
      </c>
      <c r="AE628">
        <f>MIS[[#This Row],[OrderAverageTradedPrice]]*MIS[[#This Row],[OrderQuantity]]</f>
        <v>6044</v>
      </c>
      <c r="AF628">
        <f>MIS[[#This Row],[LTP]]*MIS[[#This Row],[OrderQuantity]]</f>
        <v>4008</v>
      </c>
      <c r="AG628">
        <f>IF(MIS[[#This Row],[OrderSide]]="SELL",MIS[[#This Row],[VALUE]]-MIS[[#This Row],[LIVE_VALUE]],MIS[[#This Row],[LIVE_VALUE]]-MIS[[#This Row],[VALUE]])</f>
        <v>2036</v>
      </c>
      <c r="AH628" t="str" cm="1">
        <f t="array" ref="AH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" t="str">
        <f>MIS[[#This Row],[TRADING SYMBOL]]</f>
        <v>SENSEX2552081100PE</v>
      </c>
      <c r="AJ628" t="str">
        <f>IF(RIGHT(MIS[[#This Row],[Main/Hedge]],4)="MAIN","MAIN","HEDGE")</f>
        <v>MAIN</v>
      </c>
      <c r="AK628" t="str" cm="1">
        <f t="array" ref="AK628">_xlfn._xlws.FILTER(Table4[Column1],ISNUMBER(SEARCH(Table4[Column1],MIS[[#This Row],[OrderUniqueIdentifier]])),"")</f>
        <v>XYT</v>
      </c>
    </row>
    <row r="629" spans="1:37" x14ac:dyDescent="0.25">
      <c r="A629" t="s">
        <v>71</v>
      </c>
      <c r="B629" t="s">
        <v>1045</v>
      </c>
      <c r="C629" t="s">
        <v>1053</v>
      </c>
      <c r="D629" t="s">
        <v>72</v>
      </c>
      <c r="E629" t="s">
        <v>120</v>
      </c>
      <c r="F629" t="s">
        <v>98</v>
      </c>
      <c r="G629" t="s">
        <v>89</v>
      </c>
      <c r="H629" t="s">
        <v>75</v>
      </c>
      <c r="I629" t="s">
        <v>76</v>
      </c>
      <c r="J629" t="s">
        <v>77</v>
      </c>
      <c r="K629">
        <v>40</v>
      </c>
      <c r="L629" t="s">
        <v>77</v>
      </c>
      <c r="M629" t="s">
        <v>78</v>
      </c>
      <c r="N629" t="s">
        <v>641</v>
      </c>
      <c r="O629" t="s">
        <v>526</v>
      </c>
      <c r="P629" t="s">
        <v>476</v>
      </c>
      <c r="Q629" t="s">
        <v>121</v>
      </c>
      <c r="R629" t="s">
        <v>79</v>
      </c>
      <c r="S629" t="s">
        <v>99</v>
      </c>
      <c r="T629" t="s">
        <v>122</v>
      </c>
      <c r="U629" t="s">
        <v>100</v>
      </c>
      <c r="V629" t="s">
        <v>80</v>
      </c>
      <c r="W629">
        <v>81100</v>
      </c>
      <c r="X629" t="s">
        <v>85</v>
      </c>
      <c r="Y629">
        <v>-40</v>
      </c>
      <c r="Z629" t="s">
        <v>396</v>
      </c>
      <c r="AA629" t="s">
        <v>478</v>
      </c>
      <c r="AB629" t="s">
        <v>107</v>
      </c>
      <c r="AC629" t="s">
        <v>91</v>
      </c>
      <c r="AD629">
        <f>_xlfn.XLOOKUP(MIS[[#This Row],[TRADING SYMBOL]],[1]Sheet1!$D:$D,[1]Sheet1!$C:$C)</f>
        <v>100.2</v>
      </c>
      <c r="AE629">
        <f>MIS[[#This Row],[OrderAverageTradedPrice]]*MIS[[#This Row],[OrderQuantity]]</f>
        <v>6040</v>
      </c>
      <c r="AF629">
        <f>MIS[[#This Row],[LTP]]*MIS[[#This Row],[OrderQuantity]]</f>
        <v>4008</v>
      </c>
      <c r="AG629">
        <f>IF(MIS[[#This Row],[OrderSide]]="SELL",MIS[[#This Row],[VALUE]]-MIS[[#This Row],[LIVE_VALUE]],MIS[[#This Row],[LIVE_VALUE]]-MIS[[#This Row],[VALUE]])</f>
        <v>2032</v>
      </c>
      <c r="AH629" t="str" cm="1">
        <f t="array" ref="AH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" t="str">
        <f>MIS[[#This Row],[TRADING SYMBOL]]</f>
        <v>SENSEX2552081100PE</v>
      </c>
      <c r="AJ629" t="str">
        <f>IF(RIGHT(MIS[[#This Row],[Main/Hedge]],4)="MAIN","MAIN","HEDGE")</f>
        <v>MAIN</v>
      </c>
      <c r="AK629" t="str" cm="1">
        <f t="array" ref="AK629">_xlfn._xlws.FILTER(Table4[Column1],ISNUMBER(SEARCH(Table4[Column1],MIS[[#This Row],[OrderUniqueIdentifier]])),"")</f>
        <v>XYT</v>
      </c>
    </row>
    <row r="630" spans="1:37" x14ac:dyDescent="0.25">
      <c r="A630" t="s">
        <v>71</v>
      </c>
      <c r="B630" t="s">
        <v>1054</v>
      </c>
      <c r="C630" t="s">
        <v>1059</v>
      </c>
      <c r="D630" t="s">
        <v>72</v>
      </c>
      <c r="E630" t="s">
        <v>109</v>
      </c>
      <c r="F630" t="s">
        <v>98</v>
      </c>
      <c r="G630" t="s">
        <v>89</v>
      </c>
      <c r="H630" t="s">
        <v>75</v>
      </c>
      <c r="I630" t="s">
        <v>76</v>
      </c>
      <c r="J630" t="s">
        <v>77</v>
      </c>
      <c r="K630">
        <v>20</v>
      </c>
      <c r="L630" t="s">
        <v>77</v>
      </c>
      <c r="M630" t="s">
        <v>78</v>
      </c>
      <c r="N630" t="s">
        <v>721</v>
      </c>
      <c r="O630" t="s">
        <v>526</v>
      </c>
      <c r="P630" t="s">
        <v>476</v>
      </c>
      <c r="Q630" t="s">
        <v>111</v>
      </c>
      <c r="R630" t="s">
        <v>79</v>
      </c>
      <c r="S630" t="s">
        <v>99</v>
      </c>
      <c r="T630" t="s">
        <v>113</v>
      </c>
      <c r="U630" t="s">
        <v>100</v>
      </c>
      <c r="V630" t="s">
        <v>80</v>
      </c>
      <c r="W630">
        <v>83600</v>
      </c>
      <c r="X630" t="s">
        <v>81</v>
      </c>
      <c r="Y630">
        <v>-20</v>
      </c>
      <c r="Z630" t="s">
        <v>396</v>
      </c>
      <c r="AA630" t="s">
        <v>478</v>
      </c>
      <c r="AB630" t="s">
        <v>90</v>
      </c>
      <c r="AC630" t="s">
        <v>91</v>
      </c>
      <c r="AD630">
        <f>_xlfn.XLOOKUP(MIS[[#This Row],[TRADING SYMBOL]],[1]Sheet1!$D:$D,[1]Sheet1!$C:$C)</f>
        <v>87.2</v>
      </c>
      <c r="AE630">
        <f>MIS[[#This Row],[OrderAverageTradedPrice]]*MIS[[#This Row],[OrderQuantity]]</f>
        <v>2872</v>
      </c>
      <c r="AF630">
        <f>MIS[[#This Row],[LTP]]*MIS[[#This Row],[OrderQuantity]]</f>
        <v>1744</v>
      </c>
      <c r="AG630">
        <f>IF(MIS[[#This Row],[OrderSide]]="SELL",MIS[[#This Row],[VALUE]]-MIS[[#This Row],[LIVE_VALUE]],MIS[[#This Row],[LIVE_VALUE]]-MIS[[#This Row],[VALUE]])</f>
        <v>1128</v>
      </c>
      <c r="AH630" t="str" cm="1">
        <f t="array" ref="AH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" t="str">
        <f>MIS[[#This Row],[TRADING SYMBOL]]</f>
        <v>SENSEX2552083600CE</v>
      </c>
      <c r="AJ630" t="str">
        <f>IF(RIGHT(MIS[[#This Row],[Main/Hedge]],4)="MAIN","MAIN","HEDGE")</f>
        <v>MAIN</v>
      </c>
      <c r="AK630" t="str" cm="1">
        <f t="array" ref="AK630">_xlfn._xlws.FILTER(Table4[Column1],ISNUMBER(SEARCH(Table4[Column1],MIS[[#This Row],[OrderUniqueIdentifier]])),"")</f>
        <v>XYT</v>
      </c>
    </row>
    <row r="631" spans="1:37" x14ac:dyDescent="0.25">
      <c r="A631" t="s">
        <v>71</v>
      </c>
      <c r="B631" t="s">
        <v>1061</v>
      </c>
      <c r="C631" t="s">
        <v>1069</v>
      </c>
      <c r="D631" t="s">
        <v>72</v>
      </c>
      <c r="E631" t="s">
        <v>120</v>
      </c>
      <c r="F631" t="s">
        <v>98</v>
      </c>
      <c r="G631" t="s">
        <v>89</v>
      </c>
      <c r="H631" t="s">
        <v>75</v>
      </c>
      <c r="I631" t="s">
        <v>76</v>
      </c>
      <c r="J631" t="s">
        <v>77</v>
      </c>
      <c r="K631">
        <v>40</v>
      </c>
      <c r="L631" t="s">
        <v>77</v>
      </c>
      <c r="M631" t="s">
        <v>78</v>
      </c>
      <c r="N631" t="s">
        <v>271</v>
      </c>
      <c r="O631" t="s">
        <v>526</v>
      </c>
      <c r="P631" t="s">
        <v>476</v>
      </c>
      <c r="Q631" t="s">
        <v>121</v>
      </c>
      <c r="R631" t="s">
        <v>79</v>
      </c>
      <c r="S631" t="s">
        <v>99</v>
      </c>
      <c r="T631" t="s">
        <v>122</v>
      </c>
      <c r="U631" t="s">
        <v>100</v>
      </c>
      <c r="V631" t="s">
        <v>80</v>
      </c>
      <c r="W631">
        <v>81100</v>
      </c>
      <c r="X631" t="s">
        <v>85</v>
      </c>
      <c r="Y631">
        <v>-40</v>
      </c>
      <c r="Z631" t="s">
        <v>396</v>
      </c>
      <c r="AA631" t="s">
        <v>478</v>
      </c>
      <c r="AB631" t="s">
        <v>107</v>
      </c>
      <c r="AC631" t="s">
        <v>91</v>
      </c>
      <c r="AD631">
        <f>_xlfn.XLOOKUP(MIS[[#This Row],[TRADING SYMBOL]],[1]Sheet1!$D:$D,[1]Sheet1!$C:$C)</f>
        <v>100.2</v>
      </c>
      <c r="AE631">
        <f>MIS[[#This Row],[OrderAverageTradedPrice]]*MIS[[#This Row],[OrderQuantity]]</f>
        <v>6068</v>
      </c>
      <c r="AF631">
        <f>MIS[[#This Row],[LTP]]*MIS[[#This Row],[OrderQuantity]]</f>
        <v>4008</v>
      </c>
      <c r="AG631">
        <f>IF(MIS[[#This Row],[OrderSide]]="SELL",MIS[[#This Row],[VALUE]]-MIS[[#This Row],[LIVE_VALUE]],MIS[[#This Row],[LIVE_VALUE]]-MIS[[#This Row],[VALUE]])</f>
        <v>2060</v>
      </c>
      <c r="AH631" t="str" cm="1">
        <f t="array" ref="AH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" t="str">
        <f>MIS[[#This Row],[TRADING SYMBOL]]</f>
        <v>SENSEX2552081100PE</v>
      </c>
      <c r="AJ631" t="str">
        <f>IF(RIGHT(MIS[[#This Row],[Main/Hedge]],4)="MAIN","MAIN","HEDGE")</f>
        <v>MAIN</v>
      </c>
      <c r="AK631" t="str" cm="1">
        <f t="array" ref="AK631">_xlfn._xlws.FILTER(Table4[Column1],ISNUMBER(SEARCH(Table4[Column1],MIS[[#This Row],[OrderUniqueIdentifier]])),"")</f>
        <v>XYT</v>
      </c>
    </row>
    <row r="632" spans="1:37" x14ac:dyDescent="0.25">
      <c r="A632" t="s">
        <v>71</v>
      </c>
      <c r="B632" t="s">
        <v>1070</v>
      </c>
      <c r="C632" t="s">
        <v>1074</v>
      </c>
      <c r="D632" t="s">
        <v>72</v>
      </c>
      <c r="E632" t="s">
        <v>120</v>
      </c>
      <c r="F632" t="s">
        <v>98</v>
      </c>
      <c r="G632" t="s">
        <v>89</v>
      </c>
      <c r="H632" t="s">
        <v>75</v>
      </c>
      <c r="I632" t="s">
        <v>76</v>
      </c>
      <c r="J632" t="s">
        <v>77</v>
      </c>
      <c r="K632">
        <v>20</v>
      </c>
      <c r="L632" t="s">
        <v>77</v>
      </c>
      <c r="M632" t="s">
        <v>78</v>
      </c>
      <c r="N632" t="s">
        <v>170</v>
      </c>
      <c r="O632" t="s">
        <v>526</v>
      </c>
      <c r="P632" t="s">
        <v>476</v>
      </c>
      <c r="Q632" t="s">
        <v>121</v>
      </c>
      <c r="R632" t="s">
        <v>79</v>
      </c>
      <c r="S632" t="s">
        <v>99</v>
      </c>
      <c r="T632" t="s">
        <v>122</v>
      </c>
      <c r="U632" t="s">
        <v>100</v>
      </c>
      <c r="V632" t="s">
        <v>80</v>
      </c>
      <c r="W632">
        <v>81100</v>
      </c>
      <c r="X632" t="s">
        <v>85</v>
      </c>
      <c r="Y632">
        <v>-20</v>
      </c>
      <c r="Z632" t="s">
        <v>396</v>
      </c>
      <c r="AA632" t="s">
        <v>478</v>
      </c>
      <c r="AB632" t="s">
        <v>107</v>
      </c>
      <c r="AC632" t="s">
        <v>91</v>
      </c>
      <c r="AD632">
        <f>_xlfn.XLOOKUP(MIS[[#This Row],[TRADING SYMBOL]],[1]Sheet1!$D:$D,[1]Sheet1!$C:$C)</f>
        <v>100.2</v>
      </c>
      <c r="AE632">
        <f>MIS[[#This Row],[OrderAverageTradedPrice]]*MIS[[#This Row],[OrderQuantity]]</f>
        <v>3016</v>
      </c>
      <c r="AF632">
        <f>MIS[[#This Row],[LTP]]*MIS[[#This Row],[OrderQuantity]]</f>
        <v>2004</v>
      </c>
      <c r="AG632">
        <f>IF(MIS[[#This Row],[OrderSide]]="SELL",MIS[[#This Row],[VALUE]]-MIS[[#This Row],[LIVE_VALUE]],MIS[[#This Row],[LIVE_VALUE]]-MIS[[#This Row],[VALUE]])</f>
        <v>1012</v>
      </c>
      <c r="AH632" t="str" cm="1">
        <f t="array" ref="AH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" t="str">
        <f>MIS[[#This Row],[TRADING SYMBOL]]</f>
        <v>SENSEX2552081100PE</v>
      </c>
      <c r="AJ632" t="str">
        <f>IF(RIGHT(MIS[[#This Row],[Main/Hedge]],4)="MAIN","MAIN","HEDGE")</f>
        <v>MAIN</v>
      </c>
      <c r="AK632" t="str" cm="1">
        <f t="array" ref="AK632">_xlfn._xlws.FILTER(Table4[Column1],ISNUMBER(SEARCH(Table4[Column1],MIS[[#This Row],[OrderUniqueIdentifier]])),"")</f>
        <v>XYT</v>
      </c>
    </row>
    <row r="633" spans="1:37" x14ac:dyDescent="0.25">
      <c r="A633" t="s">
        <v>71</v>
      </c>
      <c r="B633" t="s">
        <v>1077</v>
      </c>
      <c r="C633" t="s">
        <v>1084</v>
      </c>
      <c r="D633" t="s">
        <v>72</v>
      </c>
      <c r="E633" t="s">
        <v>120</v>
      </c>
      <c r="F633" t="s">
        <v>98</v>
      </c>
      <c r="G633" t="s">
        <v>89</v>
      </c>
      <c r="H633" t="s">
        <v>75</v>
      </c>
      <c r="I633" t="s">
        <v>76</v>
      </c>
      <c r="J633" t="s">
        <v>77</v>
      </c>
      <c r="K633">
        <v>120</v>
      </c>
      <c r="L633" t="s">
        <v>77</v>
      </c>
      <c r="M633" t="s">
        <v>78</v>
      </c>
      <c r="N633" t="s">
        <v>1085</v>
      </c>
      <c r="O633" t="s">
        <v>526</v>
      </c>
      <c r="P633" t="s">
        <v>476</v>
      </c>
      <c r="Q633" t="s">
        <v>121</v>
      </c>
      <c r="R633" t="s">
        <v>79</v>
      </c>
      <c r="S633" t="s">
        <v>99</v>
      </c>
      <c r="T633" t="s">
        <v>122</v>
      </c>
      <c r="U633" t="s">
        <v>100</v>
      </c>
      <c r="V633" t="s">
        <v>80</v>
      </c>
      <c r="W633">
        <v>81100</v>
      </c>
      <c r="X633" t="s">
        <v>85</v>
      </c>
      <c r="Y633">
        <v>-120</v>
      </c>
      <c r="Z633" t="s">
        <v>396</v>
      </c>
      <c r="AA633" t="s">
        <v>478</v>
      </c>
      <c r="AB633" t="s">
        <v>107</v>
      </c>
      <c r="AC633" t="s">
        <v>91</v>
      </c>
      <c r="AD633">
        <f>_xlfn.XLOOKUP(MIS[[#This Row],[TRADING SYMBOL]],[1]Sheet1!$D:$D,[1]Sheet1!$C:$C)</f>
        <v>100.2</v>
      </c>
      <c r="AE633">
        <f>MIS[[#This Row],[OrderAverageTradedPrice]]*MIS[[#This Row],[OrderQuantity]]</f>
        <v>18139.99999999992</v>
      </c>
      <c r="AF633">
        <f>MIS[[#This Row],[LTP]]*MIS[[#This Row],[OrderQuantity]]</f>
        <v>12024</v>
      </c>
      <c r="AG633">
        <f>IF(MIS[[#This Row],[OrderSide]]="SELL",MIS[[#This Row],[VALUE]]-MIS[[#This Row],[LIVE_VALUE]],MIS[[#This Row],[LIVE_VALUE]]-MIS[[#This Row],[VALUE]])</f>
        <v>6115.99999999992</v>
      </c>
      <c r="AH633" t="str" cm="1">
        <f t="array" ref="AH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" t="str">
        <f>MIS[[#This Row],[TRADING SYMBOL]]</f>
        <v>SENSEX2552081100PE</v>
      </c>
      <c r="AJ633" t="str">
        <f>IF(RIGHT(MIS[[#This Row],[Main/Hedge]],4)="MAIN","MAIN","HEDGE")</f>
        <v>MAIN</v>
      </c>
      <c r="AK633" t="str" cm="1">
        <f t="array" ref="AK633">_xlfn._xlws.FILTER(Table4[Column1],ISNUMBER(SEARCH(Table4[Column1],MIS[[#This Row],[OrderUniqueIdentifier]])),"")</f>
        <v>XYT</v>
      </c>
    </row>
    <row r="634" spans="1:37" x14ac:dyDescent="0.25">
      <c r="A634" t="s">
        <v>71</v>
      </c>
      <c r="B634" t="s">
        <v>1086</v>
      </c>
      <c r="C634" t="s">
        <v>1092</v>
      </c>
      <c r="D634" t="s">
        <v>72</v>
      </c>
      <c r="E634" t="s">
        <v>120</v>
      </c>
      <c r="F634" t="s">
        <v>98</v>
      </c>
      <c r="G634" t="s">
        <v>89</v>
      </c>
      <c r="H634" t="s">
        <v>75</v>
      </c>
      <c r="I634" t="s">
        <v>76</v>
      </c>
      <c r="J634" t="s">
        <v>77</v>
      </c>
      <c r="K634">
        <v>40</v>
      </c>
      <c r="L634" t="s">
        <v>77</v>
      </c>
      <c r="M634" t="s">
        <v>78</v>
      </c>
      <c r="N634" t="s">
        <v>801</v>
      </c>
      <c r="O634" t="s">
        <v>526</v>
      </c>
      <c r="P634" t="s">
        <v>476</v>
      </c>
      <c r="Q634" t="s">
        <v>121</v>
      </c>
      <c r="R634" t="s">
        <v>79</v>
      </c>
      <c r="S634" t="s">
        <v>99</v>
      </c>
      <c r="T634" t="s">
        <v>122</v>
      </c>
      <c r="U634" t="s">
        <v>100</v>
      </c>
      <c r="V634" t="s">
        <v>80</v>
      </c>
      <c r="W634">
        <v>81100</v>
      </c>
      <c r="X634" t="s">
        <v>85</v>
      </c>
      <c r="Y634">
        <v>-40</v>
      </c>
      <c r="Z634" t="s">
        <v>396</v>
      </c>
      <c r="AA634" t="s">
        <v>478</v>
      </c>
      <c r="AB634" t="s">
        <v>107</v>
      </c>
      <c r="AC634" t="s">
        <v>91</v>
      </c>
      <c r="AD634">
        <f>_xlfn.XLOOKUP(MIS[[#This Row],[TRADING SYMBOL]],[1]Sheet1!$D:$D,[1]Sheet1!$C:$C)</f>
        <v>100.2</v>
      </c>
      <c r="AE634">
        <f>MIS[[#This Row],[OrderAverageTradedPrice]]*MIS[[#This Row],[OrderQuantity]]</f>
        <v>6052</v>
      </c>
      <c r="AF634">
        <f>MIS[[#This Row],[LTP]]*MIS[[#This Row],[OrderQuantity]]</f>
        <v>4008</v>
      </c>
      <c r="AG634">
        <f>IF(MIS[[#This Row],[OrderSide]]="SELL",MIS[[#This Row],[VALUE]]-MIS[[#This Row],[LIVE_VALUE]],MIS[[#This Row],[LIVE_VALUE]]-MIS[[#This Row],[VALUE]])</f>
        <v>2044</v>
      </c>
      <c r="AH634" t="str" cm="1">
        <f t="array" ref="AH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" t="str">
        <f>MIS[[#This Row],[TRADING SYMBOL]]</f>
        <v>SENSEX2552081100PE</v>
      </c>
      <c r="AJ634" t="str">
        <f>IF(RIGHT(MIS[[#This Row],[Main/Hedge]],4)="MAIN","MAIN","HEDGE")</f>
        <v>MAIN</v>
      </c>
      <c r="AK634" t="str" cm="1">
        <f t="array" ref="AK634">_xlfn._xlws.FILTER(Table4[Column1],ISNUMBER(SEARCH(Table4[Column1],MIS[[#This Row],[OrderUniqueIdentifier]])),"")</f>
        <v>XYT</v>
      </c>
    </row>
    <row r="635" spans="1:37" x14ac:dyDescent="0.25">
      <c r="A635" t="s">
        <v>71</v>
      </c>
      <c r="B635" t="s">
        <v>1108</v>
      </c>
      <c r="C635" t="s">
        <v>1113</v>
      </c>
      <c r="D635" t="s">
        <v>72</v>
      </c>
      <c r="E635" t="s">
        <v>109</v>
      </c>
      <c r="F635" t="s">
        <v>98</v>
      </c>
      <c r="G635" t="s">
        <v>89</v>
      </c>
      <c r="H635" t="s">
        <v>75</v>
      </c>
      <c r="I635" t="s">
        <v>76</v>
      </c>
      <c r="J635" t="s">
        <v>77</v>
      </c>
      <c r="K635">
        <v>40</v>
      </c>
      <c r="L635" t="s">
        <v>77</v>
      </c>
      <c r="M635" t="s">
        <v>78</v>
      </c>
      <c r="N635" t="s">
        <v>1114</v>
      </c>
      <c r="O635" t="s">
        <v>476</v>
      </c>
      <c r="P635" t="s">
        <v>476</v>
      </c>
      <c r="Q635" t="s">
        <v>111</v>
      </c>
      <c r="R635" t="s">
        <v>79</v>
      </c>
      <c r="S635" t="s">
        <v>99</v>
      </c>
      <c r="T635" t="s">
        <v>113</v>
      </c>
      <c r="U635" t="s">
        <v>100</v>
      </c>
      <c r="V635" t="s">
        <v>80</v>
      </c>
      <c r="W635">
        <v>83600</v>
      </c>
      <c r="X635" t="s">
        <v>81</v>
      </c>
      <c r="Y635">
        <v>-40</v>
      </c>
      <c r="Z635" t="s">
        <v>478</v>
      </c>
      <c r="AA635" t="s">
        <v>478</v>
      </c>
      <c r="AB635" t="s">
        <v>90</v>
      </c>
      <c r="AC635" t="s">
        <v>91</v>
      </c>
      <c r="AD635">
        <f>_xlfn.XLOOKUP(MIS[[#This Row],[TRADING SYMBOL]],[1]Sheet1!$D:$D,[1]Sheet1!$C:$C)</f>
        <v>87.2</v>
      </c>
      <c r="AE635">
        <f>MIS[[#This Row],[OrderAverageTradedPrice]]*MIS[[#This Row],[OrderQuantity]]</f>
        <v>5670</v>
      </c>
      <c r="AF635">
        <f>MIS[[#This Row],[LTP]]*MIS[[#This Row],[OrderQuantity]]</f>
        <v>3488</v>
      </c>
      <c r="AG635">
        <f>IF(MIS[[#This Row],[OrderSide]]="SELL",MIS[[#This Row],[VALUE]]-MIS[[#This Row],[LIVE_VALUE]],MIS[[#This Row],[LIVE_VALUE]]-MIS[[#This Row],[VALUE]])</f>
        <v>2182</v>
      </c>
      <c r="AH635" t="str" cm="1">
        <f t="array" ref="AH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" t="str">
        <f>MIS[[#This Row],[TRADING SYMBOL]]</f>
        <v>SENSEX2552083600CE</v>
      </c>
      <c r="AJ635" t="str">
        <f>IF(RIGHT(MIS[[#This Row],[Main/Hedge]],4)="MAIN","MAIN","HEDGE")</f>
        <v>MAIN</v>
      </c>
      <c r="AK635" t="str" cm="1">
        <f t="array" ref="AK635">_xlfn._xlws.FILTER(Table4[Column1],ISNUMBER(SEARCH(Table4[Column1],MIS[[#This Row],[OrderUniqueIdentifier]])),"")</f>
        <v>XYT</v>
      </c>
    </row>
    <row r="636" spans="1:37" x14ac:dyDescent="0.25">
      <c r="A636" t="s">
        <v>71</v>
      </c>
      <c r="B636" t="s">
        <v>1135</v>
      </c>
      <c r="C636" t="s">
        <v>1141</v>
      </c>
      <c r="D636" t="s">
        <v>72</v>
      </c>
      <c r="E636" t="s">
        <v>120</v>
      </c>
      <c r="F636" t="s">
        <v>98</v>
      </c>
      <c r="G636" t="s">
        <v>89</v>
      </c>
      <c r="H636" t="s">
        <v>75</v>
      </c>
      <c r="I636" t="s">
        <v>76</v>
      </c>
      <c r="J636" t="s">
        <v>77</v>
      </c>
      <c r="K636">
        <v>100</v>
      </c>
      <c r="L636" t="s">
        <v>77</v>
      </c>
      <c r="M636" t="s">
        <v>78</v>
      </c>
      <c r="N636" t="s">
        <v>1142</v>
      </c>
      <c r="O636" t="s">
        <v>526</v>
      </c>
      <c r="P636" t="s">
        <v>476</v>
      </c>
      <c r="Q636" t="s">
        <v>121</v>
      </c>
      <c r="R636" t="s">
        <v>79</v>
      </c>
      <c r="S636" t="s">
        <v>99</v>
      </c>
      <c r="T636" t="s">
        <v>122</v>
      </c>
      <c r="U636" t="s">
        <v>100</v>
      </c>
      <c r="V636" t="s">
        <v>80</v>
      </c>
      <c r="W636">
        <v>81100</v>
      </c>
      <c r="X636" t="s">
        <v>85</v>
      </c>
      <c r="Y636">
        <v>-100</v>
      </c>
      <c r="Z636" t="s">
        <v>396</v>
      </c>
      <c r="AA636" t="s">
        <v>478</v>
      </c>
      <c r="AB636" t="s">
        <v>107</v>
      </c>
      <c r="AC636" t="s">
        <v>91</v>
      </c>
      <c r="AD636">
        <f>_xlfn.XLOOKUP(MIS[[#This Row],[TRADING SYMBOL]],[1]Sheet1!$D:$D,[1]Sheet1!$C:$C)</f>
        <v>100.2</v>
      </c>
      <c r="AE636">
        <f>MIS[[#This Row],[OrderAverageTradedPrice]]*MIS[[#This Row],[OrderQuantity]]</f>
        <v>15093</v>
      </c>
      <c r="AF636">
        <f>MIS[[#This Row],[LTP]]*MIS[[#This Row],[OrderQuantity]]</f>
        <v>10020</v>
      </c>
      <c r="AG636">
        <f>IF(MIS[[#This Row],[OrderSide]]="SELL",MIS[[#This Row],[VALUE]]-MIS[[#This Row],[LIVE_VALUE]],MIS[[#This Row],[LIVE_VALUE]]-MIS[[#This Row],[VALUE]])</f>
        <v>5073</v>
      </c>
      <c r="AH636" t="str" cm="1">
        <f t="array" ref="AH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" t="str">
        <f>MIS[[#This Row],[TRADING SYMBOL]]</f>
        <v>SENSEX2552081100PE</v>
      </c>
      <c r="AJ636" t="str">
        <f>IF(RIGHT(MIS[[#This Row],[Main/Hedge]],4)="MAIN","MAIN","HEDGE")</f>
        <v>MAIN</v>
      </c>
      <c r="AK636" t="str" cm="1">
        <f t="array" ref="AK636">_xlfn._xlws.FILTER(Table4[Column1],ISNUMBER(SEARCH(Table4[Column1],MIS[[#This Row],[OrderUniqueIdentifier]])),"")</f>
        <v>XYT</v>
      </c>
    </row>
    <row r="637" spans="1:37" x14ac:dyDescent="0.25">
      <c r="A637" t="s">
        <v>71</v>
      </c>
      <c r="B637" t="s">
        <v>1163</v>
      </c>
      <c r="C637" t="s">
        <v>1168</v>
      </c>
      <c r="D637" t="s">
        <v>72</v>
      </c>
      <c r="E637" t="s">
        <v>120</v>
      </c>
      <c r="F637" t="s">
        <v>98</v>
      </c>
      <c r="G637" t="s">
        <v>89</v>
      </c>
      <c r="H637" t="s">
        <v>75</v>
      </c>
      <c r="I637" t="s">
        <v>76</v>
      </c>
      <c r="J637" t="s">
        <v>77</v>
      </c>
      <c r="K637">
        <v>20</v>
      </c>
      <c r="L637" t="s">
        <v>77</v>
      </c>
      <c r="M637" t="s">
        <v>78</v>
      </c>
      <c r="N637" t="s">
        <v>170</v>
      </c>
      <c r="O637" t="s">
        <v>476</v>
      </c>
      <c r="P637" t="s">
        <v>476</v>
      </c>
      <c r="Q637" t="s">
        <v>121</v>
      </c>
      <c r="R637" t="s">
        <v>79</v>
      </c>
      <c r="S637" t="s">
        <v>99</v>
      </c>
      <c r="T637" t="s">
        <v>122</v>
      </c>
      <c r="U637" t="s">
        <v>100</v>
      </c>
      <c r="V637" t="s">
        <v>80</v>
      </c>
      <c r="W637">
        <v>81100</v>
      </c>
      <c r="X637" t="s">
        <v>85</v>
      </c>
      <c r="Y637">
        <v>-20</v>
      </c>
      <c r="Z637" t="s">
        <v>478</v>
      </c>
      <c r="AA637" t="s">
        <v>478</v>
      </c>
      <c r="AB637" t="s">
        <v>107</v>
      </c>
      <c r="AC637" t="s">
        <v>91</v>
      </c>
      <c r="AD637">
        <f>_xlfn.XLOOKUP(MIS[[#This Row],[TRADING SYMBOL]],[1]Sheet1!$D:$D,[1]Sheet1!$C:$C)</f>
        <v>100.2</v>
      </c>
      <c r="AE637">
        <f>MIS[[#This Row],[OrderAverageTradedPrice]]*MIS[[#This Row],[OrderQuantity]]</f>
        <v>3016</v>
      </c>
      <c r="AF637">
        <f>MIS[[#This Row],[LTP]]*MIS[[#This Row],[OrderQuantity]]</f>
        <v>2004</v>
      </c>
      <c r="AG637">
        <f>IF(MIS[[#This Row],[OrderSide]]="SELL",MIS[[#This Row],[VALUE]]-MIS[[#This Row],[LIVE_VALUE]],MIS[[#This Row],[LIVE_VALUE]]-MIS[[#This Row],[VALUE]])</f>
        <v>1012</v>
      </c>
      <c r="AH637" t="str" cm="1">
        <f t="array" ref="AH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" t="str">
        <f>MIS[[#This Row],[TRADING SYMBOL]]</f>
        <v>SENSEX2552081100PE</v>
      </c>
      <c r="AJ637" t="str">
        <f>IF(RIGHT(MIS[[#This Row],[Main/Hedge]],4)="MAIN","MAIN","HEDGE")</f>
        <v>MAIN</v>
      </c>
      <c r="AK637" t="str" cm="1">
        <f t="array" ref="AK637">_xlfn._xlws.FILTER(Table4[Column1],ISNUMBER(SEARCH(Table4[Column1],MIS[[#This Row],[OrderUniqueIdentifier]])),"")</f>
        <v>XYT</v>
      </c>
    </row>
    <row r="638" spans="1:37" x14ac:dyDescent="0.25">
      <c r="A638" t="s">
        <v>71</v>
      </c>
      <c r="B638" t="s">
        <v>1178</v>
      </c>
      <c r="C638" t="s">
        <v>1183</v>
      </c>
      <c r="D638" t="s">
        <v>72</v>
      </c>
      <c r="E638" t="s">
        <v>109</v>
      </c>
      <c r="F638" t="s">
        <v>98</v>
      </c>
      <c r="G638" t="s">
        <v>89</v>
      </c>
      <c r="H638" t="s">
        <v>75</v>
      </c>
      <c r="I638" t="s">
        <v>76</v>
      </c>
      <c r="J638" t="s">
        <v>77</v>
      </c>
      <c r="K638">
        <v>100</v>
      </c>
      <c r="L638" t="s">
        <v>77</v>
      </c>
      <c r="M638" t="s">
        <v>78</v>
      </c>
      <c r="N638" t="s">
        <v>1184</v>
      </c>
      <c r="O638" t="s">
        <v>526</v>
      </c>
      <c r="P638" t="s">
        <v>476</v>
      </c>
      <c r="Q638" t="s">
        <v>111</v>
      </c>
      <c r="R638" t="s">
        <v>79</v>
      </c>
      <c r="S638" t="s">
        <v>99</v>
      </c>
      <c r="T638" t="s">
        <v>113</v>
      </c>
      <c r="U638" t="s">
        <v>100</v>
      </c>
      <c r="V638" t="s">
        <v>80</v>
      </c>
      <c r="W638">
        <v>83600</v>
      </c>
      <c r="X638" t="s">
        <v>81</v>
      </c>
      <c r="Y638">
        <v>-100</v>
      </c>
      <c r="Z638" t="s">
        <v>396</v>
      </c>
      <c r="AA638" t="s">
        <v>478</v>
      </c>
      <c r="AB638" t="s">
        <v>90</v>
      </c>
      <c r="AC638" t="s">
        <v>91</v>
      </c>
      <c r="AD638">
        <f>_xlfn.XLOOKUP(MIS[[#This Row],[TRADING SYMBOL]],[1]Sheet1!$D:$D,[1]Sheet1!$C:$C)</f>
        <v>87.2</v>
      </c>
      <c r="AE638">
        <f>MIS[[#This Row],[OrderAverageTradedPrice]]*MIS[[#This Row],[OrderQuantity]]</f>
        <v>14359</v>
      </c>
      <c r="AF638">
        <f>MIS[[#This Row],[LTP]]*MIS[[#This Row],[OrderQuantity]]</f>
        <v>8720</v>
      </c>
      <c r="AG638">
        <f>IF(MIS[[#This Row],[OrderSide]]="SELL",MIS[[#This Row],[VALUE]]-MIS[[#This Row],[LIVE_VALUE]],MIS[[#This Row],[LIVE_VALUE]]-MIS[[#This Row],[VALUE]])</f>
        <v>5639</v>
      </c>
      <c r="AH638" t="str" cm="1">
        <f t="array" ref="AH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" t="str">
        <f>MIS[[#This Row],[TRADING SYMBOL]]</f>
        <v>SENSEX2552083600CE</v>
      </c>
      <c r="AJ638" t="str">
        <f>IF(RIGHT(MIS[[#This Row],[Main/Hedge]],4)="MAIN","MAIN","HEDGE")</f>
        <v>MAIN</v>
      </c>
      <c r="AK638" t="str" cm="1">
        <f t="array" ref="AK638">_xlfn._xlws.FILTER(Table4[Column1],ISNUMBER(SEARCH(Table4[Column1],MIS[[#This Row],[OrderUniqueIdentifier]])),"")</f>
        <v>XYT</v>
      </c>
    </row>
    <row r="639" spans="1:37" x14ac:dyDescent="0.25">
      <c r="A639" t="s">
        <v>71</v>
      </c>
      <c r="B639" t="s">
        <v>1178</v>
      </c>
      <c r="C639" t="s">
        <v>1185</v>
      </c>
      <c r="D639" t="s">
        <v>72</v>
      </c>
      <c r="E639" t="s">
        <v>120</v>
      </c>
      <c r="F639" t="s">
        <v>98</v>
      </c>
      <c r="G639" t="s">
        <v>89</v>
      </c>
      <c r="H639" t="s">
        <v>75</v>
      </c>
      <c r="I639" t="s">
        <v>76</v>
      </c>
      <c r="J639" t="s">
        <v>77</v>
      </c>
      <c r="K639">
        <v>100</v>
      </c>
      <c r="L639" t="s">
        <v>77</v>
      </c>
      <c r="M639" t="s">
        <v>78</v>
      </c>
      <c r="N639" t="s">
        <v>170</v>
      </c>
      <c r="O639" t="s">
        <v>476</v>
      </c>
      <c r="P639" t="s">
        <v>476</v>
      </c>
      <c r="Q639" t="s">
        <v>121</v>
      </c>
      <c r="R639" t="s">
        <v>79</v>
      </c>
      <c r="S639" t="s">
        <v>99</v>
      </c>
      <c r="T639" t="s">
        <v>122</v>
      </c>
      <c r="U639" t="s">
        <v>100</v>
      </c>
      <c r="V639" t="s">
        <v>80</v>
      </c>
      <c r="W639">
        <v>81100</v>
      </c>
      <c r="X639" t="s">
        <v>85</v>
      </c>
      <c r="Y639">
        <v>-100</v>
      </c>
      <c r="Z639" t="s">
        <v>478</v>
      </c>
      <c r="AA639" t="s">
        <v>478</v>
      </c>
      <c r="AB639" t="s">
        <v>107</v>
      </c>
      <c r="AC639" t="s">
        <v>91</v>
      </c>
      <c r="AD639">
        <f>_xlfn.XLOOKUP(MIS[[#This Row],[TRADING SYMBOL]],[1]Sheet1!$D:$D,[1]Sheet1!$C:$C)</f>
        <v>100.2</v>
      </c>
      <c r="AE639">
        <f>MIS[[#This Row],[OrderAverageTradedPrice]]*MIS[[#This Row],[OrderQuantity]]</f>
        <v>15080.000000000002</v>
      </c>
      <c r="AF639">
        <f>MIS[[#This Row],[LTP]]*MIS[[#This Row],[OrderQuantity]]</f>
        <v>10020</v>
      </c>
      <c r="AG639">
        <f>IF(MIS[[#This Row],[OrderSide]]="SELL",MIS[[#This Row],[VALUE]]-MIS[[#This Row],[LIVE_VALUE]],MIS[[#This Row],[LIVE_VALUE]]-MIS[[#This Row],[VALUE]])</f>
        <v>5060.0000000000018</v>
      </c>
      <c r="AH639" t="str" cm="1">
        <f t="array" ref="AH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" t="str">
        <f>MIS[[#This Row],[TRADING SYMBOL]]</f>
        <v>SENSEX2552081100PE</v>
      </c>
      <c r="AJ639" t="str">
        <f>IF(RIGHT(MIS[[#This Row],[Main/Hedge]],4)="MAIN","MAIN","HEDGE")</f>
        <v>MAIN</v>
      </c>
      <c r="AK639" t="str" cm="1">
        <f t="array" ref="AK639">_xlfn._xlws.FILTER(Table4[Column1],ISNUMBER(SEARCH(Table4[Column1],MIS[[#This Row],[OrderUniqueIdentifier]])),"")</f>
        <v>XYT</v>
      </c>
    </row>
    <row r="640" spans="1:37" x14ac:dyDescent="0.25">
      <c r="A640" t="s">
        <v>71</v>
      </c>
      <c r="B640" t="s">
        <v>1195</v>
      </c>
      <c r="C640" t="s">
        <v>1198</v>
      </c>
      <c r="D640" t="s">
        <v>72</v>
      </c>
      <c r="E640" t="s">
        <v>109</v>
      </c>
      <c r="F640" t="s">
        <v>98</v>
      </c>
      <c r="G640" t="s">
        <v>89</v>
      </c>
      <c r="H640" t="s">
        <v>75</v>
      </c>
      <c r="I640" t="s">
        <v>76</v>
      </c>
      <c r="J640" t="s">
        <v>77</v>
      </c>
      <c r="K640">
        <v>20</v>
      </c>
      <c r="L640" t="s">
        <v>77</v>
      </c>
      <c r="M640" t="s">
        <v>78</v>
      </c>
      <c r="N640" t="s">
        <v>1005</v>
      </c>
      <c r="O640" t="s">
        <v>526</v>
      </c>
      <c r="P640" t="s">
        <v>476</v>
      </c>
      <c r="Q640" t="s">
        <v>111</v>
      </c>
      <c r="R640" t="s">
        <v>79</v>
      </c>
      <c r="S640" t="s">
        <v>99</v>
      </c>
      <c r="T640" t="s">
        <v>113</v>
      </c>
      <c r="U640" t="s">
        <v>100</v>
      </c>
      <c r="V640" t="s">
        <v>80</v>
      </c>
      <c r="W640">
        <v>83600</v>
      </c>
      <c r="X640" t="s">
        <v>81</v>
      </c>
      <c r="Y640">
        <v>-20</v>
      </c>
      <c r="Z640" t="s">
        <v>396</v>
      </c>
      <c r="AA640" t="s">
        <v>478</v>
      </c>
      <c r="AB640" t="s">
        <v>90</v>
      </c>
      <c r="AC640" t="s">
        <v>91</v>
      </c>
      <c r="AD640">
        <f>_xlfn.XLOOKUP(MIS[[#This Row],[TRADING SYMBOL]],[1]Sheet1!$D:$D,[1]Sheet1!$C:$C)</f>
        <v>87.2</v>
      </c>
      <c r="AE640">
        <f>MIS[[#This Row],[OrderAverageTradedPrice]]*MIS[[#This Row],[OrderQuantity]]</f>
        <v>2861</v>
      </c>
      <c r="AF640">
        <f>MIS[[#This Row],[LTP]]*MIS[[#This Row],[OrderQuantity]]</f>
        <v>1744</v>
      </c>
      <c r="AG640">
        <f>IF(MIS[[#This Row],[OrderSide]]="SELL",MIS[[#This Row],[VALUE]]-MIS[[#This Row],[LIVE_VALUE]],MIS[[#This Row],[LIVE_VALUE]]-MIS[[#This Row],[VALUE]])</f>
        <v>1117</v>
      </c>
      <c r="AH640" t="str" cm="1">
        <f t="array" ref="AH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" t="str">
        <f>MIS[[#This Row],[TRADING SYMBOL]]</f>
        <v>SENSEX2552083600CE</v>
      </c>
      <c r="AJ640" t="str">
        <f>IF(RIGHT(MIS[[#This Row],[Main/Hedge]],4)="MAIN","MAIN","HEDGE")</f>
        <v>MAIN</v>
      </c>
      <c r="AK640" t="str" cm="1">
        <f t="array" ref="AK640">_xlfn._xlws.FILTER(Table4[Column1],ISNUMBER(SEARCH(Table4[Column1],MIS[[#This Row],[OrderUniqueIdentifier]])),"")</f>
        <v>XYT</v>
      </c>
    </row>
    <row r="641" spans="1:37" x14ac:dyDescent="0.25">
      <c r="A641" t="s">
        <v>71</v>
      </c>
      <c r="B641" t="s">
        <v>1195</v>
      </c>
      <c r="C641" t="s">
        <v>1199</v>
      </c>
      <c r="D641" t="s">
        <v>72</v>
      </c>
      <c r="E641" t="s">
        <v>120</v>
      </c>
      <c r="F641" t="s">
        <v>98</v>
      </c>
      <c r="G641" t="s">
        <v>89</v>
      </c>
      <c r="H641" t="s">
        <v>75</v>
      </c>
      <c r="I641" t="s">
        <v>76</v>
      </c>
      <c r="J641" t="s">
        <v>77</v>
      </c>
      <c r="K641">
        <v>20</v>
      </c>
      <c r="L641" t="s">
        <v>77</v>
      </c>
      <c r="M641" t="s">
        <v>78</v>
      </c>
      <c r="N641" t="s">
        <v>583</v>
      </c>
      <c r="O641" t="s">
        <v>476</v>
      </c>
      <c r="P641" t="s">
        <v>476</v>
      </c>
      <c r="Q641" t="s">
        <v>121</v>
      </c>
      <c r="R641" t="s">
        <v>79</v>
      </c>
      <c r="S641" t="s">
        <v>99</v>
      </c>
      <c r="T641" t="s">
        <v>122</v>
      </c>
      <c r="U641" t="s">
        <v>100</v>
      </c>
      <c r="V641" t="s">
        <v>80</v>
      </c>
      <c r="W641">
        <v>81100</v>
      </c>
      <c r="X641" t="s">
        <v>85</v>
      </c>
      <c r="Y641">
        <v>-20</v>
      </c>
      <c r="Z641" t="s">
        <v>478</v>
      </c>
      <c r="AA641" t="s">
        <v>478</v>
      </c>
      <c r="AB641" t="s">
        <v>107</v>
      </c>
      <c r="AC641" t="s">
        <v>91</v>
      </c>
      <c r="AD641">
        <f>_xlfn.XLOOKUP(MIS[[#This Row],[TRADING SYMBOL]],[1]Sheet1!$D:$D,[1]Sheet1!$C:$C)</f>
        <v>100.2</v>
      </c>
      <c r="AE641">
        <f>MIS[[#This Row],[OrderAverageTradedPrice]]*MIS[[#This Row],[OrderQuantity]]</f>
        <v>3032</v>
      </c>
      <c r="AF641">
        <f>MIS[[#This Row],[LTP]]*MIS[[#This Row],[OrderQuantity]]</f>
        <v>2004</v>
      </c>
      <c r="AG641">
        <f>IF(MIS[[#This Row],[OrderSide]]="SELL",MIS[[#This Row],[VALUE]]-MIS[[#This Row],[LIVE_VALUE]],MIS[[#This Row],[LIVE_VALUE]]-MIS[[#This Row],[VALUE]])</f>
        <v>1028</v>
      </c>
      <c r="AH641" t="str" cm="1">
        <f t="array" ref="AH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" t="str">
        <f>MIS[[#This Row],[TRADING SYMBOL]]</f>
        <v>SENSEX2552081100PE</v>
      </c>
      <c r="AJ641" t="str">
        <f>IF(RIGHT(MIS[[#This Row],[Main/Hedge]],4)="MAIN","MAIN","HEDGE")</f>
        <v>MAIN</v>
      </c>
      <c r="AK641" t="str" cm="1">
        <f t="array" ref="AK641">_xlfn._xlws.FILTER(Table4[Column1],ISNUMBER(SEARCH(Table4[Column1],MIS[[#This Row],[OrderUniqueIdentifier]])),"")</f>
        <v>XYT</v>
      </c>
    </row>
    <row r="642" spans="1:37" x14ac:dyDescent="0.25">
      <c r="A642" t="s">
        <v>71</v>
      </c>
      <c r="B642" t="s">
        <v>1210</v>
      </c>
      <c r="C642" t="s">
        <v>1216</v>
      </c>
      <c r="D642" t="s">
        <v>72</v>
      </c>
      <c r="E642" t="s">
        <v>120</v>
      </c>
      <c r="F642" t="s">
        <v>98</v>
      </c>
      <c r="G642" t="s">
        <v>89</v>
      </c>
      <c r="H642" t="s">
        <v>75</v>
      </c>
      <c r="I642" t="s">
        <v>76</v>
      </c>
      <c r="J642" t="s">
        <v>77</v>
      </c>
      <c r="K642">
        <v>20</v>
      </c>
      <c r="L642" t="s">
        <v>77</v>
      </c>
      <c r="M642" t="s">
        <v>78</v>
      </c>
      <c r="N642" t="s">
        <v>1116</v>
      </c>
      <c r="O642" t="s">
        <v>476</v>
      </c>
      <c r="P642" t="s">
        <v>476</v>
      </c>
      <c r="Q642" t="s">
        <v>121</v>
      </c>
      <c r="R642" t="s">
        <v>79</v>
      </c>
      <c r="S642" t="s">
        <v>99</v>
      </c>
      <c r="T642" t="s">
        <v>122</v>
      </c>
      <c r="U642" t="s">
        <v>100</v>
      </c>
      <c r="V642" t="s">
        <v>80</v>
      </c>
      <c r="W642">
        <v>81100</v>
      </c>
      <c r="X642" t="s">
        <v>85</v>
      </c>
      <c r="Y642">
        <v>-20</v>
      </c>
      <c r="Z642" t="s">
        <v>478</v>
      </c>
      <c r="AA642" t="s">
        <v>478</v>
      </c>
      <c r="AB642" t="s">
        <v>107</v>
      </c>
      <c r="AC642" t="s">
        <v>91</v>
      </c>
      <c r="AD642">
        <f>_xlfn.XLOOKUP(MIS[[#This Row],[TRADING SYMBOL]],[1]Sheet1!$D:$D,[1]Sheet1!$C:$C)</f>
        <v>100.2</v>
      </c>
      <c r="AE642">
        <f>MIS[[#This Row],[OrderAverageTradedPrice]]*MIS[[#This Row],[OrderQuantity]]</f>
        <v>3028</v>
      </c>
      <c r="AF642">
        <f>MIS[[#This Row],[LTP]]*MIS[[#This Row],[OrderQuantity]]</f>
        <v>2004</v>
      </c>
      <c r="AG642">
        <f>IF(MIS[[#This Row],[OrderSide]]="SELL",MIS[[#This Row],[VALUE]]-MIS[[#This Row],[LIVE_VALUE]],MIS[[#This Row],[LIVE_VALUE]]-MIS[[#This Row],[VALUE]])</f>
        <v>1024</v>
      </c>
      <c r="AH642" t="str" cm="1">
        <f t="array" ref="AH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" t="str">
        <f>MIS[[#This Row],[TRADING SYMBOL]]</f>
        <v>SENSEX2552081100PE</v>
      </c>
      <c r="AJ642" t="str">
        <f>IF(RIGHT(MIS[[#This Row],[Main/Hedge]],4)="MAIN","MAIN","HEDGE")</f>
        <v>MAIN</v>
      </c>
      <c r="AK642" t="str" cm="1">
        <f t="array" ref="AK642">_xlfn._xlws.FILTER(Table4[Column1],ISNUMBER(SEARCH(Table4[Column1],MIS[[#This Row],[OrderUniqueIdentifier]])),"")</f>
        <v>XYT</v>
      </c>
    </row>
    <row r="643" spans="1:37" x14ac:dyDescent="0.25">
      <c r="A643" t="s">
        <v>71</v>
      </c>
      <c r="B643" t="s">
        <v>1217</v>
      </c>
      <c r="C643" t="s">
        <v>1222</v>
      </c>
      <c r="D643" t="s">
        <v>72</v>
      </c>
      <c r="E643" t="s">
        <v>109</v>
      </c>
      <c r="F643" t="s">
        <v>98</v>
      </c>
      <c r="G643" t="s">
        <v>89</v>
      </c>
      <c r="H643" t="s">
        <v>75</v>
      </c>
      <c r="I643" t="s">
        <v>76</v>
      </c>
      <c r="J643" t="s">
        <v>77</v>
      </c>
      <c r="K643">
        <v>20</v>
      </c>
      <c r="L643" t="s">
        <v>77</v>
      </c>
      <c r="M643" t="s">
        <v>78</v>
      </c>
      <c r="N643" t="s">
        <v>667</v>
      </c>
      <c r="O643" t="s">
        <v>476</v>
      </c>
      <c r="P643" t="s">
        <v>476</v>
      </c>
      <c r="Q643" t="s">
        <v>111</v>
      </c>
      <c r="R643" t="s">
        <v>79</v>
      </c>
      <c r="S643" t="s">
        <v>99</v>
      </c>
      <c r="T643" t="s">
        <v>113</v>
      </c>
      <c r="U643" t="s">
        <v>100</v>
      </c>
      <c r="V643" t="s">
        <v>80</v>
      </c>
      <c r="W643">
        <v>83600</v>
      </c>
      <c r="X643" t="s">
        <v>81</v>
      </c>
      <c r="Y643">
        <v>-20</v>
      </c>
      <c r="Z643" t="s">
        <v>478</v>
      </c>
      <c r="AA643" t="s">
        <v>478</v>
      </c>
      <c r="AB643" t="s">
        <v>90</v>
      </c>
      <c r="AC643" t="s">
        <v>91</v>
      </c>
      <c r="AD643">
        <f>_xlfn.XLOOKUP(MIS[[#This Row],[TRADING SYMBOL]],[1]Sheet1!$D:$D,[1]Sheet1!$C:$C)</f>
        <v>87.2</v>
      </c>
      <c r="AE643">
        <f>MIS[[#This Row],[OrderAverageTradedPrice]]*MIS[[#This Row],[OrderQuantity]]</f>
        <v>2867</v>
      </c>
      <c r="AF643">
        <f>MIS[[#This Row],[LTP]]*MIS[[#This Row],[OrderQuantity]]</f>
        <v>1744</v>
      </c>
      <c r="AG643">
        <f>IF(MIS[[#This Row],[OrderSide]]="SELL",MIS[[#This Row],[VALUE]]-MIS[[#This Row],[LIVE_VALUE]],MIS[[#This Row],[LIVE_VALUE]]-MIS[[#This Row],[VALUE]])</f>
        <v>1123</v>
      </c>
      <c r="AH643" t="str" cm="1">
        <f t="array" ref="AH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" t="str">
        <f>MIS[[#This Row],[TRADING SYMBOL]]</f>
        <v>SENSEX2552083600CE</v>
      </c>
      <c r="AJ643" t="str">
        <f>IF(RIGHT(MIS[[#This Row],[Main/Hedge]],4)="MAIN","MAIN","HEDGE")</f>
        <v>MAIN</v>
      </c>
      <c r="AK643" t="str" cm="1">
        <f t="array" ref="AK643">_xlfn._xlws.FILTER(Table4[Column1],ISNUMBER(SEARCH(Table4[Column1],MIS[[#This Row],[OrderUniqueIdentifier]])),"")</f>
        <v>XYT</v>
      </c>
    </row>
    <row r="644" spans="1:37" x14ac:dyDescent="0.25">
      <c r="A644" t="s">
        <v>71</v>
      </c>
      <c r="B644" t="s">
        <v>1235</v>
      </c>
      <c r="C644" t="s">
        <v>1243</v>
      </c>
      <c r="D644" t="s">
        <v>72</v>
      </c>
      <c r="E644" t="s">
        <v>120</v>
      </c>
      <c r="F644" t="s">
        <v>98</v>
      </c>
      <c r="G644" t="s">
        <v>89</v>
      </c>
      <c r="H644" t="s">
        <v>75</v>
      </c>
      <c r="I644" t="s">
        <v>76</v>
      </c>
      <c r="J644" t="s">
        <v>77</v>
      </c>
      <c r="K644">
        <v>60</v>
      </c>
      <c r="L644" t="s">
        <v>77</v>
      </c>
      <c r="M644" t="s">
        <v>78</v>
      </c>
      <c r="N644" t="s">
        <v>968</v>
      </c>
      <c r="O644" t="s">
        <v>476</v>
      </c>
      <c r="P644" t="s">
        <v>476</v>
      </c>
      <c r="Q644" t="s">
        <v>121</v>
      </c>
      <c r="R644" t="s">
        <v>79</v>
      </c>
      <c r="S644" t="s">
        <v>99</v>
      </c>
      <c r="T644" t="s">
        <v>122</v>
      </c>
      <c r="U644" t="s">
        <v>100</v>
      </c>
      <c r="V644" t="s">
        <v>80</v>
      </c>
      <c r="W644">
        <v>81100</v>
      </c>
      <c r="X644" t="s">
        <v>85</v>
      </c>
      <c r="Y644">
        <v>-60</v>
      </c>
      <c r="Z644" t="s">
        <v>478</v>
      </c>
      <c r="AA644" t="s">
        <v>478</v>
      </c>
      <c r="AB644" t="s">
        <v>107</v>
      </c>
      <c r="AC644" t="s">
        <v>91</v>
      </c>
      <c r="AD644">
        <f>_xlfn.XLOOKUP(MIS[[#This Row],[TRADING SYMBOL]],[1]Sheet1!$D:$D,[1]Sheet1!$C:$C)</f>
        <v>100.2</v>
      </c>
      <c r="AE644">
        <f>MIS[[#This Row],[OrderAverageTradedPrice]]*MIS[[#This Row],[OrderQuantity]]</f>
        <v>9105</v>
      </c>
      <c r="AF644">
        <f>MIS[[#This Row],[LTP]]*MIS[[#This Row],[OrderQuantity]]</f>
        <v>6012</v>
      </c>
      <c r="AG644">
        <f>IF(MIS[[#This Row],[OrderSide]]="SELL",MIS[[#This Row],[VALUE]]-MIS[[#This Row],[LIVE_VALUE]],MIS[[#This Row],[LIVE_VALUE]]-MIS[[#This Row],[VALUE]])</f>
        <v>3093</v>
      </c>
      <c r="AH644" t="str" cm="1">
        <f t="array" ref="AH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4" t="str">
        <f>MIS[[#This Row],[TRADING SYMBOL]]</f>
        <v>SENSEX2552081100PE</v>
      </c>
      <c r="AJ644" t="str">
        <f>IF(RIGHT(MIS[[#This Row],[Main/Hedge]],4)="MAIN","MAIN","HEDGE")</f>
        <v>MAIN</v>
      </c>
      <c r="AK644" t="str" cm="1">
        <f t="array" ref="AK644">_xlfn._xlws.FILTER(Table4[Column1],ISNUMBER(SEARCH(Table4[Column1],MIS[[#This Row],[OrderUniqueIdentifier]])),"")</f>
        <v>XYT</v>
      </c>
    </row>
    <row r="645" spans="1:37" x14ac:dyDescent="0.25">
      <c r="A645" t="s">
        <v>71</v>
      </c>
      <c r="B645" t="s">
        <v>1265</v>
      </c>
      <c r="C645" t="s">
        <v>1270</v>
      </c>
      <c r="D645" t="s">
        <v>72</v>
      </c>
      <c r="E645" t="s">
        <v>109</v>
      </c>
      <c r="F645" t="s">
        <v>98</v>
      </c>
      <c r="G645" t="s">
        <v>89</v>
      </c>
      <c r="H645" t="s">
        <v>75</v>
      </c>
      <c r="I645" t="s">
        <v>76</v>
      </c>
      <c r="J645" t="s">
        <v>77</v>
      </c>
      <c r="K645">
        <v>40</v>
      </c>
      <c r="L645" t="s">
        <v>77</v>
      </c>
      <c r="M645" t="s">
        <v>78</v>
      </c>
      <c r="N645" t="s">
        <v>1005</v>
      </c>
      <c r="O645" t="s">
        <v>526</v>
      </c>
      <c r="P645" t="s">
        <v>476</v>
      </c>
      <c r="Q645" t="s">
        <v>111</v>
      </c>
      <c r="R645" t="s">
        <v>79</v>
      </c>
      <c r="S645" t="s">
        <v>99</v>
      </c>
      <c r="T645" t="s">
        <v>113</v>
      </c>
      <c r="U645" t="s">
        <v>100</v>
      </c>
      <c r="V645" t="s">
        <v>80</v>
      </c>
      <c r="W645">
        <v>83600</v>
      </c>
      <c r="X645" t="s">
        <v>81</v>
      </c>
      <c r="Y645">
        <v>-40</v>
      </c>
      <c r="Z645" t="s">
        <v>396</v>
      </c>
      <c r="AA645" t="s">
        <v>478</v>
      </c>
      <c r="AB645" t="s">
        <v>90</v>
      </c>
      <c r="AC645" t="s">
        <v>91</v>
      </c>
      <c r="AD645">
        <f>_xlfn.XLOOKUP(MIS[[#This Row],[TRADING SYMBOL]],[1]Sheet1!$D:$D,[1]Sheet1!$C:$C)</f>
        <v>87.2</v>
      </c>
      <c r="AE645">
        <f>MIS[[#This Row],[OrderAverageTradedPrice]]*MIS[[#This Row],[OrderQuantity]]</f>
        <v>5722</v>
      </c>
      <c r="AF645">
        <f>MIS[[#This Row],[LTP]]*MIS[[#This Row],[OrderQuantity]]</f>
        <v>3488</v>
      </c>
      <c r="AG645">
        <f>IF(MIS[[#This Row],[OrderSide]]="SELL",MIS[[#This Row],[VALUE]]-MIS[[#This Row],[LIVE_VALUE]],MIS[[#This Row],[LIVE_VALUE]]-MIS[[#This Row],[VALUE]])</f>
        <v>2234</v>
      </c>
      <c r="AH645" t="str" cm="1">
        <f t="array" ref="AH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5" t="str">
        <f>MIS[[#This Row],[TRADING SYMBOL]]</f>
        <v>SENSEX2552083600CE</v>
      </c>
      <c r="AJ645" t="str">
        <f>IF(RIGHT(MIS[[#This Row],[Main/Hedge]],4)="MAIN","MAIN","HEDGE")</f>
        <v>MAIN</v>
      </c>
      <c r="AK645" t="str" cm="1">
        <f t="array" ref="AK645">_xlfn._xlws.FILTER(Table4[Column1],ISNUMBER(SEARCH(Table4[Column1],MIS[[#This Row],[OrderUniqueIdentifier]])),"")</f>
        <v>XYT</v>
      </c>
    </row>
    <row r="646" spans="1:37" x14ac:dyDescent="0.25">
      <c r="A646" t="s">
        <v>71</v>
      </c>
      <c r="B646" t="s">
        <v>1272</v>
      </c>
      <c r="C646" t="s">
        <v>1279</v>
      </c>
      <c r="D646" t="s">
        <v>72</v>
      </c>
      <c r="E646" t="s">
        <v>120</v>
      </c>
      <c r="F646" t="s">
        <v>98</v>
      </c>
      <c r="G646" t="s">
        <v>89</v>
      </c>
      <c r="H646" t="s">
        <v>75</v>
      </c>
      <c r="I646" t="s">
        <v>76</v>
      </c>
      <c r="J646" t="s">
        <v>77</v>
      </c>
      <c r="K646">
        <v>40</v>
      </c>
      <c r="L646" t="s">
        <v>77</v>
      </c>
      <c r="M646" t="s">
        <v>78</v>
      </c>
      <c r="N646" t="s">
        <v>819</v>
      </c>
      <c r="O646" t="s">
        <v>526</v>
      </c>
      <c r="P646" t="s">
        <v>476</v>
      </c>
      <c r="Q646" t="s">
        <v>121</v>
      </c>
      <c r="R646" t="s">
        <v>79</v>
      </c>
      <c r="S646" t="s">
        <v>99</v>
      </c>
      <c r="T646" t="s">
        <v>122</v>
      </c>
      <c r="U646" t="s">
        <v>100</v>
      </c>
      <c r="V646" t="s">
        <v>80</v>
      </c>
      <c r="W646">
        <v>81100</v>
      </c>
      <c r="X646" t="s">
        <v>85</v>
      </c>
      <c r="Y646">
        <v>-40</v>
      </c>
      <c r="Z646" t="s">
        <v>396</v>
      </c>
      <c r="AA646" t="s">
        <v>478</v>
      </c>
      <c r="AB646" t="s">
        <v>107</v>
      </c>
      <c r="AC646" t="s">
        <v>91</v>
      </c>
      <c r="AD646">
        <f>_xlfn.XLOOKUP(MIS[[#This Row],[TRADING SYMBOL]],[1]Sheet1!$D:$D,[1]Sheet1!$C:$C)</f>
        <v>100.2</v>
      </c>
      <c r="AE646">
        <f>MIS[[#This Row],[OrderAverageTradedPrice]]*MIS[[#This Row],[OrderQuantity]]</f>
        <v>6062</v>
      </c>
      <c r="AF646">
        <f>MIS[[#This Row],[LTP]]*MIS[[#This Row],[OrderQuantity]]</f>
        <v>4008</v>
      </c>
      <c r="AG646">
        <f>IF(MIS[[#This Row],[OrderSide]]="SELL",MIS[[#This Row],[VALUE]]-MIS[[#This Row],[LIVE_VALUE]],MIS[[#This Row],[LIVE_VALUE]]-MIS[[#This Row],[VALUE]])</f>
        <v>2054</v>
      </c>
      <c r="AH646" t="str" cm="1">
        <f t="array" ref="AH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6" t="str">
        <f>MIS[[#This Row],[TRADING SYMBOL]]</f>
        <v>SENSEX2552081100PE</v>
      </c>
      <c r="AJ646" t="str">
        <f>IF(RIGHT(MIS[[#This Row],[Main/Hedge]],4)="MAIN","MAIN","HEDGE")</f>
        <v>MAIN</v>
      </c>
      <c r="AK646" t="str" cm="1">
        <f t="array" ref="AK646">_xlfn._xlws.FILTER(Table4[Column1],ISNUMBER(SEARCH(Table4[Column1],MIS[[#This Row],[OrderUniqueIdentifier]])),"")</f>
        <v>XYT</v>
      </c>
    </row>
    <row r="647" spans="1:37" x14ac:dyDescent="0.25">
      <c r="A647" t="s">
        <v>71</v>
      </c>
      <c r="B647" t="s">
        <v>1295</v>
      </c>
      <c r="C647" t="s">
        <v>1300</v>
      </c>
      <c r="D647" t="s">
        <v>72</v>
      </c>
      <c r="E647" t="s">
        <v>109</v>
      </c>
      <c r="F647" t="s">
        <v>98</v>
      </c>
      <c r="G647" t="s">
        <v>89</v>
      </c>
      <c r="H647" t="s">
        <v>75</v>
      </c>
      <c r="I647" t="s">
        <v>76</v>
      </c>
      <c r="J647" t="s">
        <v>77</v>
      </c>
      <c r="K647">
        <v>40</v>
      </c>
      <c r="L647" t="s">
        <v>77</v>
      </c>
      <c r="M647" t="s">
        <v>78</v>
      </c>
      <c r="N647" t="s">
        <v>886</v>
      </c>
      <c r="O647" t="s">
        <v>526</v>
      </c>
      <c r="P647" t="s">
        <v>476</v>
      </c>
      <c r="Q647" t="s">
        <v>111</v>
      </c>
      <c r="R647" t="s">
        <v>79</v>
      </c>
      <c r="S647" t="s">
        <v>99</v>
      </c>
      <c r="T647" t="s">
        <v>113</v>
      </c>
      <c r="U647" t="s">
        <v>100</v>
      </c>
      <c r="V647" t="s">
        <v>80</v>
      </c>
      <c r="W647">
        <v>83600</v>
      </c>
      <c r="X647" t="s">
        <v>81</v>
      </c>
      <c r="Y647">
        <v>-40</v>
      </c>
      <c r="Z647" t="s">
        <v>396</v>
      </c>
      <c r="AA647" t="s">
        <v>478</v>
      </c>
      <c r="AB647" t="s">
        <v>90</v>
      </c>
      <c r="AC647" t="s">
        <v>91</v>
      </c>
      <c r="AD647">
        <f>_xlfn.XLOOKUP(MIS[[#This Row],[TRADING SYMBOL]],[1]Sheet1!$D:$D,[1]Sheet1!$C:$C)</f>
        <v>87.2</v>
      </c>
      <c r="AE647">
        <f>MIS[[#This Row],[OrderAverageTradedPrice]]*MIS[[#This Row],[OrderQuantity]]</f>
        <v>5732</v>
      </c>
      <c r="AF647">
        <f>MIS[[#This Row],[LTP]]*MIS[[#This Row],[OrderQuantity]]</f>
        <v>3488</v>
      </c>
      <c r="AG647">
        <f>IF(MIS[[#This Row],[OrderSide]]="SELL",MIS[[#This Row],[VALUE]]-MIS[[#This Row],[LIVE_VALUE]],MIS[[#This Row],[LIVE_VALUE]]-MIS[[#This Row],[VALUE]])</f>
        <v>2244</v>
      </c>
      <c r="AH647" t="str" cm="1">
        <f t="array" ref="AH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7" t="str">
        <f>MIS[[#This Row],[TRADING SYMBOL]]</f>
        <v>SENSEX2552083600CE</v>
      </c>
      <c r="AJ647" t="str">
        <f>IF(RIGHT(MIS[[#This Row],[Main/Hedge]],4)="MAIN","MAIN","HEDGE")</f>
        <v>MAIN</v>
      </c>
      <c r="AK647" t="str" cm="1">
        <f t="array" ref="AK647">_xlfn._xlws.FILTER(Table4[Column1],ISNUMBER(SEARCH(Table4[Column1],MIS[[#This Row],[OrderUniqueIdentifier]])),"")</f>
        <v>XYT</v>
      </c>
    </row>
    <row r="648" spans="1:37" x14ac:dyDescent="0.25">
      <c r="A648" t="s">
        <v>71</v>
      </c>
      <c r="B648" t="s">
        <v>1316</v>
      </c>
      <c r="C648" t="s">
        <v>1324</v>
      </c>
      <c r="D648" t="s">
        <v>72</v>
      </c>
      <c r="E648" t="s">
        <v>120</v>
      </c>
      <c r="F648" t="s">
        <v>98</v>
      </c>
      <c r="G648" t="s">
        <v>89</v>
      </c>
      <c r="H648" t="s">
        <v>75</v>
      </c>
      <c r="I648" t="s">
        <v>76</v>
      </c>
      <c r="J648" t="s">
        <v>77</v>
      </c>
      <c r="K648">
        <v>60</v>
      </c>
      <c r="L648" t="s">
        <v>77</v>
      </c>
      <c r="M648" t="s">
        <v>78</v>
      </c>
      <c r="N648" t="s">
        <v>1325</v>
      </c>
      <c r="O648" t="s">
        <v>526</v>
      </c>
      <c r="P648" t="s">
        <v>476</v>
      </c>
      <c r="Q648" t="s">
        <v>121</v>
      </c>
      <c r="R648" t="s">
        <v>79</v>
      </c>
      <c r="S648" t="s">
        <v>99</v>
      </c>
      <c r="T648" t="s">
        <v>122</v>
      </c>
      <c r="U648" t="s">
        <v>100</v>
      </c>
      <c r="V648" t="s">
        <v>80</v>
      </c>
      <c r="W648">
        <v>81100</v>
      </c>
      <c r="X648" t="s">
        <v>85</v>
      </c>
      <c r="Y648">
        <v>-60</v>
      </c>
      <c r="Z648" t="s">
        <v>396</v>
      </c>
      <c r="AA648" t="s">
        <v>478</v>
      </c>
      <c r="AB648" t="s">
        <v>107</v>
      </c>
      <c r="AC648" t="s">
        <v>91</v>
      </c>
      <c r="AD648">
        <f>_xlfn.XLOOKUP(MIS[[#This Row],[TRADING SYMBOL]],[1]Sheet1!$D:$D,[1]Sheet1!$C:$C)</f>
        <v>100.2</v>
      </c>
      <c r="AE648">
        <f>MIS[[#This Row],[OrderAverageTradedPrice]]*MIS[[#This Row],[OrderQuantity]]</f>
        <v>9091.99999999998</v>
      </c>
      <c r="AF648">
        <f>MIS[[#This Row],[LTP]]*MIS[[#This Row],[OrderQuantity]]</f>
        <v>6012</v>
      </c>
      <c r="AG648">
        <f>IF(MIS[[#This Row],[OrderSide]]="SELL",MIS[[#This Row],[VALUE]]-MIS[[#This Row],[LIVE_VALUE]],MIS[[#This Row],[LIVE_VALUE]]-MIS[[#This Row],[VALUE]])</f>
        <v>3079.99999999998</v>
      </c>
      <c r="AH648" t="str" cm="1">
        <f t="array" ref="AH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8" t="str">
        <f>MIS[[#This Row],[TRADING SYMBOL]]</f>
        <v>SENSEX2552081100PE</v>
      </c>
      <c r="AJ648" t="str">
        <f>IF(RIGHT(MIS[[#This Row],[Main/Hedge]],4)="MAIN","MAIN","HEDGE")</f>
        <v>MAIN</v>
      </c>
      <c r="AK648" t="str" cm="1">
        <f t="array" ref="AK648">_xlfn._xlws.FILTER(Table4[Column1],ISNUMBER(SEARCH(Table4[Column1],MIS[[#This Row],[OrderUniqueIdentifier]])),"")</f>
        <v>XYT</v>
      </c>
    </row>
    <row r="649" spans="1:37" x14ac:dyDescent="0.25">
      <c r="A649" t="s">
        <v>71</v>
      </c>
      <c r="B649" t="s">
        <v>1326</v>
      </c>
      <c r="C649" t="s">
        <v>1332</v>
      </c>
      <c r="D649" t="s">
        <v>72</v>
      </c>
      <c r="E649" t="s">
        <v>120</v>
      </c>
      <c r="F649" t="s">
        <v>98</v>
      </c>
      <c r="G649" t="s">
        <v>89</v>
      </c>
      <c r="H649" t="s">
        <v>75</v>
      </c>
      <c r="I649" t="s">
        <v>76</v>
      </c>
      <c r="J649" t="s">
        <v>77</v>
      </c>
      <c r="K649">
        <v>20</v>
      </c>
      <c r="L649" t="s">
        <v>77</v>
      </c>
      <c r="M649" t="s">
        <v>78</v>
      </c>
      <c r="N649" t="s">
        <v>760</v>
      </c>
      <c r="O649" t="s">
        <v>526</v>
      </c>
      <c r="P649" t="s">
        <v>476</v>
      </c>
      <c r="Q649" t="s">
        <v>121</v>
      </c>
      <c r="R649" t="s">
        <v>79</v>
      </c>
      <c r="S649" t="s">
        <v>99</v>
      </c>
      <c r="T649" t="s">
        <v>122</v>
      </c>
      <c r="U649" t="s">
        <v>100</v>
      </c>
      <c r="V649" t="s">
        <v>80</v>
      </c>
      <c r="W649">
        <v>81100</v>
      </c>
      <c r="X649" t="s">
        <v>85</v>
      </c>
      <c r="Y649">
        <v>-20</v>
      </c>
      <c r="Z649" t="s">
        <v>396</v>
      </c>
      <c r="AA649" t="s">
        <v>478</v>
      </c>
      <c r="AB649" t="s">
        <v>107</v>
      </c>
      <c r="AC649" t="s">
        <v>91</v>
      </c>
      <c r="AD649">
        <f>_xlfn.XLOOKUP(MIS[[#This Row],[TRADING SYMBOL]],[1]Sheet1!$D:$D,[1]Sheet1!$C:$C)</f>
        <v>100.2</v>
      </c>
      <c r="AE649">
        <f>MIS[[#This Row],[OrderAverageTradedPrice]]*MIS[[#This Row],[OrderQuantity]]</f>
        <v>3021</v>
      </c>
      <c r="AF649">
        <f>MIS[[#This Row],[LTP]]*MIS[[#This Row],[OrderQuantity]]</f>
        <v>2004</v>
      </c>
      <c r="AG649">
        <f>IF(MIS[[#This Row],[OrderSide]]="SELL",MIS[[#This Row],[VALUE]]-MIS[[#This Row],[LIVE_VALUE]],MIS[[#This Row],[LIVE_VALUE]]-MIS[[#This Row],[VALUE]])</f>
        <v>1017</v>
      </c>
      <c r="AH649" t="str" cm="1">
        <f t="array" ref="AH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9" t="str">
        <f>MIS[[#This Row],[TRADING SYMBOL]]</f>
        <v>SENSEX2552081100PE</v>
      </c>
      <c r="AJ649" t="str">
        <f>IF(RIGHT(MIS[[#This Row],[Main/Hedge]],4)="MAIN","MAIN","HEDGE")</f>
        <v>MAIN</v>
      </c>
      <c r="AK649" t="str" cm="1">
        <f t="array" ref="AK649">_xlfn._xlws.FILTER(Table4[Column1],ISNUMBER(SEARCH(Table4[Column1],MIS[[#This Row],[OrderUniqueIdentifier]])),"")</f>
        <v>XYT</v>
      </c>
    </row>
    <row r="650" spans="1:37" x14ac:dyDescent="0.25">
      <c r="A650" t="s">
        <v>1555</v>
      </c>
      <c r="B650" t="s">
        <v>1556</v>
      </c>
      <c r="C650" t="s">
        <v>1559</v>
      </c>
      <c r="D650" t="s">
        <v>72</v>
      </c>
      <c r="E650" t="s">
        <v>109</v>
      </c>
      <c r="F650" t="s">
        <v>98</v>
      </c>
      <c r="G650" t="s">
        <v>89</v>
      </c>
      <c r="H650" t="s">
        <v>93</v>
      </c>
      <c r="I650" t="s">
        <v>76</v>
      </c>
      <c r="J650" t="s">
        <v>845</v>
      </c>
      <c r="K650">
        <v>280</v>
      </c>
      <c r="L650" t="s">
        <v>77</v>
      </c>
      <c r="M650" t="s">
        <v>78</v>
      </c>
      <c r="N650" t="s">
        <v>1560</v>
      </c>
      <c r="O650" t="s">
        <v>526</v>
      </c>
      <c r="P650" t="s">
        <v>476</v>
      </c>
      <c r="Q650" t="s">
        <v>111</v>
      </c>
      <c r="R650" t="s">
        <v>79</v>
      </c>
      <c r="S650" t="s">
        <v>99</v>
      </c>
      <c r="T650" t="s">
        <v>113</v>
      </c>
      <c r="U650" t="s">
        <v>100</v>
      </c>
      <c r="V650" t="s">
        <v>80</v>
      </c>
      <c r="W650">
        <v>83600</v>
      </c>
      <c r="X650" t="s">
        <v>81</v>
      </c>
      <c r="Y650">
        <v>-280</v>
      </c>
      <c r="Z650" t="s">
        <v>396</v>
      </c>
      <c r="AA650" t="s">
        <v>478</v>
      </c>
      <c r="AB650" t="s">
        <v>90</v>
      </c>
      <c r="AC650" t="s">
        <v>91</v>
      </c>
      <c r="AD650">
        <f>_xlfn.XLOOKUP(MIS[[#This Row],[TRADING SYMBOL]],[1]Sheet1!$D:$D,[1]Sheet1!$C:$C)</f>
        <v>87.2</v>
      </c>
      <c r="AE650">
        <f>MIS[[#This Row],[OrderAverageTradedPrice]]*MIS[[#This Row],[OrderQuantity]]</f>
        <v>40091.99999999992</v>
      </c>
      <c r="AF650">
        <f>MIS[[#This Row],[LTP]]*MIS[[#This Row],[OrderQuantity]]</f>
        <v>24416</v>
      </c>
      <c r="AG650">
        <f>IF(MIS[[#This Row],[OrderSide]]="SELL",MIS[[#This Row],[VALUE]]-MIS[[#This Row],[LIVE_VALUE]],MIS[[#This Row],[LIVE_VALUE]]-MIS[[#This Row],[VALUE]])</f>
        <v>15675.99999999992</v>
      </c>
      <c r="AH650" t="str" cm="1">
        <f t="array" ref="AH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0" t="str">
        <f>MIS[[#This Row],[TRADING SYMBOL]]</f>
        <v>SENSEX2552083600CE</v>
      </c>
      <c r="AJ650" t="str">
        <f>IF(RIGHT(MIS[[#This Row],[Main/Hedge]],4)="MAIN","MAIN","HEDGE")</f>
        <v>MAIN</v>
      </c>
      <c r="AK650" t="str" cm="1">
        <f t="array" ref="AK650">_xlfn._xlws.FILTER(Table4[Column1],ISNUMBER(SEARCH(Table4[Column1],MIS[[#This Row],[OrderUniqueIdentifier]])),"")</f>
        <v>XYT</v>
      </c>
    </row>
    <row r="651" spans="1:37" x14ac:dyDescent="0.25">
      <c r="A651" t="s">
        <v>1555</v>
      </c>
      <c r="B651" t="s">
        <v>1556</v>
      </c>
      <c r="C651" t="s">
        <v>1561</v>
      </c>
      <c r="D651" t="s">
        <v>72</v>
      </c>
      <c r="E651" t="s">
        <v>120</v>
      </c>
      <c r="F651" t="s">
        <v>98</v>
      </c>
      <c r="G651" t="s">
        <v>89</v>
      </c>
      <c r="H651" t="s">
        <v>93</v>
      </c>
      <c r="I651" t="s">
        <v>76</v>
      </c>
      <c r="J651" t="s">
        <v>819</v>
      </c>
      <c r="K651">
        <v>280</v>
      </c>
      <c r="L651" t="s">
        <v>77</v>
      </c>
      <c r="M651" t="s">
        <v>78</v>
      </c>
      <c r="N651" t="s">
        <v>1562</v>
      </c>
      <c r="O651" t="s">
        <v>526</v>
      </c>
      <c r="P651" t="s">
        <v>476</v>
      </c>
      <c r="Q651" t="s">
        <v>121</v>
      </c>
      <c r="R651" t="s">
        <v>79</v>
      </c>
      <c r="S651" t="s">
        <v>99</v>
      </c>
      <c r="T651" t="s">
        <v>122</v>
      </c>
      <c r="U651" t="s">
        <v>100</v>
      </c>
      <c r="V651" t="s">
        <v>80</v>
      </c>
      <c r="W651">
        <v>81100</v>
      </c>
      <c r="X651" t="s">
        <v>85</v>
      </c>
      <c r="Y651">
        <v>-280</v>
      </c>
      <c r="Z651" t="s">
        <v>396</v>
      </c>
      <c r="AA651" t="s">
        <v>478</v>
      </c>
      <c r="AB651" t="s">
        <v>107</v>
      </c>
      <c r="AC651" t="s">
        <v>91</v>
      </c>
      <c r="AD651">
        <f>_xlfn.XLOOKUP(MIS[[#This Row],[TRADING SYMBOL]],[1]Sheet1!$D:$D,[1]Sheet1!$C:$C)</f>
        <v>100.2</v>
      </c>
      <c r="AE651">
        <f>MIS[[#This Row],[OrderAverageTradedPrice]]*MIS[[#This Row],[OrderQuantity]]</f>
        <v>42297.999999999804</v>
      </c>
      <c r="AF651">
        <f>MIS[[#This Row],[LTP]]*MIS[[#This Row],[OrderQuantity]]</f>
        <v>28056</v>
      </c>
      <c r="AG651">
        <f>IF(MIS[[#This Row],[OrderSide]]="SELL",MIS[[#This Row],[VALUE]]-MIS[[#This Row],[LIVE_VALUE]],MIS[[#This Row],[LIVE_VALUE]]-MIS[[#This Row],[VALUE]])</f>
        <v>14241.999999999804</v>
      </c>
      <c r="AH651" t="str" cm="1">
        <f t="array" ref="AH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1" t="str">
        <f>MIS[[#This Row],[TRADING SYMBOL]]</f>
        <v>SENSEX2552081100PE</v>
      </c>
      <c r="AJ651" t="str">
        <f>IF(RIGHT(MIS[[#This Row],[Main/Hedge]],4)="MAIN","MAIN","HEDGE")</f>
        <v>MAIN</v>
      </c>
      <c r="AK651" t="str" cm="1">
        <f t="array" ref="AK651">_xlfn._xlws.FILTER(Table4[Column1],ISNUMBER(SEARCH(Table4[Column1],MIS[[#This Row],[OrderUniqueIdentifier]])),"")</f>
        <v>XYT</v>
      </c>
    </row>
    <row r="652" spans="1:37" x14ac:dyDescent="0.25">
      <c r="A652" t="s">
        <v>1555</v>
      </c>
      <c r="B652" t="s">
        <v>1577</v>
      </c>
      <c r="C652" t="s">
        <v>1583</v>
      </c>
      <c r="D652" t="s">
        <v>72</v>
      </c>
      <c r="E652" t="s">
        <v>120</v>
      </c>
      <c r="F652" t="s">
        <v>98</v>
      </c>
      <c r="G652" t="s">
        <v>89</v>
      </c>
      <c r="H652" t="s">
        <v>93</v>
      </c>
      <c r="I652" t="s">
        <v>76</v>
      </c>
      <c r="J652" t="s">
        <v>1134</v>
      </c>
      <c r="K652">
        <v>260</v>
      </c>
      <c r="L652" t="s">
        <v>77</v>
      </c>
      <c r="M652" t="s">
        <v>78</v>
      </c>
      <c r="N652" t="s">
        <v>1584</v>
      </c>
      <c r="O652" t="s">
        <v>526</v>
      </c>
      <c r="P652" t="s">
        <v>476</v>
      </c>
      <c r="Q652" t="s">
        <v>121</v>
      </c>
      <c r="R652" t="s">
        <v>79</v>
      </c>
      <c r="S652" t="s">
        <v>99</v>
      </c>
      <c r="T652" t="s">
        <v>122</v>
      </c>
      <c r="U652" t="s">
        <v>100</v>
      </c>
      <c r="V652" t="s">
        <v>80</v>
      </c>
      <c r="W652">
        <v>81100</v>
      </c>
      <c r="X652" t="s">
        <v>85</v>
      </c>
      <c r="Y652">
        <v>-260</v>
      </c>
      <c r="Z652" t="s">
        <v>396</v>
      </c>
      <c r="AA652" t="s">
        <v>478</v>
      </c>
      <c r="AB652" t="s">
        <v>107</v>
      </c>
      <c r="AC652" t="s">
        <v>91</v>
      </c>
      <c r="AD652">
        <f>_xlfn.XLOOKUP(MIS[[#This Row],[TRADING SYMBOL]],[1]Sheet1!$D:$D,[1]Sheet1!$C:$C)</f>
        <v>100.2</v>
      </c>
      <c r="AE652">
        <f>MIS[[#This Row],[OrderAverageTradedPrice]]*MIS[[#This Row],[OrderQuantity]]</f>
        <v>39447.99999999976</v>
      </c>
      <c r="AF652">
        <f>MIS[[#This Row],[LTP]]*MIS[[#This Row],[OrderQuantity]]</f>
        <v>26052</v>
      </c>
      <c r="AG652">
        <f>IF(MIS[[#This Row],[OrderSide]]="SELL",MIS[[#This Row],[VALUE]]-MIS[[#This Row],[LIVE_VALUE]],MIS[[#This Row],[LIVE_VALUE]]-MIS[[#This Row],[VALUE]])</f>
        <v>13395.99999999976</v>
      </c>
      <c r="AH652" t="str" cm="1">
        <f t="array" ref="AH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2" t="str">
        <f>MIS[[#This Row],[TRADING SYMBOL]]</f>
        <v>SENSEX2552081100PE</v>
      </c>
      <c r="AJ652" t="str">
        <f>IF(RIGHT(MIS[[#This Row],[Main/Hedge]],4)="MAIN","MAIN","HEDGE")</f>
        <v>MAIN</v>
      </c>
      <c r="AK652" t="str" cm="1">
        <f t="array" ref="AK652">_xlfn._xlws.FILTER(Table4[Column1],ISNUMBER(SEARCH(Table4[Column1],MIS[[#This Row],[OrderUniqueIdentifier]])),"")</f>
        <v>XYT</v>
      </c>
    </row>
    <row r="653" spans="1:37" x14ac:dyDescent="0.25">
      <c r="A653" t="s">
        <v>1555</v>
      </c>
      <c r="B653" t="s">
        <v>1589</v>
      </c>
      <c r="C653" t="s">
        <v>1593</v>
      </c>
      <c r="D653" t="s">
        <v>72</v>
      </c>
      <c r="E653" t="s">
        <v>120</v>
      </c>
      <c r="F653" t="s">
        <v>98</v>
      </c>
      <c r="G653" t="s">
        <v>89</v>
      </c>
      <c r="H653" t="s">
        <v>93</v>
      </c>
      <c r="I653" t="s">
        <v>76</v>
      </c>
      <c r="J653" t="s">
        <v>939</v>
      </c>
      <c r="K653">
        <v>60</v>
      </c>
      <c r="L653" t="s">
        <v>77</v>
      </c>
      <c r="M653" t="s">
        <v>78</v>
      </c>
      <c r="N653" t="s">
        <v>1594</v>
      </c>
      <c r="O653" t="s">
        <v>526</v>
      </c>
      <c r="P653" t="s">
        <v>476</v>
      </c>
      <c r="Q653" t="s">
        <v>121</v>
      </c>
      <c r="R653" t="s">
        <v>79</v>
      </c>
      <c r="S653" t="s">
        <v>99</v>
      </c>
      <c r="T653" t="s">
        <v>122</v>
      </c>
      <c r="U653" t="s">
        <v>100</v>
      </c>
      <c r="V653" t="s">
        <v>80</v>
      </c>
      <c r="W653">
        <v>81100</v>
      </c>
      <c r="X653" t="s">
        <v>85</v>
      </c>
      <c r="Y653">
        <v>-60</v>
      </c>
      <c r="Z653" t="s">
        <v>396</v>
      </c>
      <c r="AA653" t="s">
        <v>478</v>
      </c>
      <c r="AB653" t="s">
        <v>107</v>
      </c>
      <c r="AC653" t="s">
        <v>91</v>
      </c>
      <c r="AD653">
        <f>_xlfn.XLOOKUP(MIS[[#This Row],[TRADING SYMBOL]],[1]Sheet1!$D:$D,[1]Sheet1!$C:$C)</f>
        <v>100.2</v>
      </c>
      <c r="AE653">
        <f>MIS[[#This Row],[OrderAverageTradedPrice]]*MIS[[#This Row],[OrderQuantity]]</f>
        <v>9084.99999999996</v>
      </c>
      <c r="AF653">
        <f>MIS[[#This Row],[LTP]]*MIS[[#This Row],[OrderQuantity]]</f>
        <v>6012</v>
      </c>
      <c r="AG653">
        <f>IF(MIS[[#This Row],[OrderSide]]="SELL",MIS[[#This Row],[VALUE]]-MIS[[#This Row],[LIVE_VALUE]],MIS[[#This Row],[LIVE_VALUE]]-MIS[[#This Row],[VALUE]])</f>
        <v>3072.99999999996</v>
      </c>
      <c r="AH653" t="str" cm="1">
        <f t="array" ref="AH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3" t="str">
        <f>MIS[[#This Row],[TRADING SYMBOL]]</f>
        <v>SENSEX2552081100PE</v>
      </c>
      <c r="AJ653" t="str">
        <f>IF(RIGHT(MIS[[#This Row],[Main/Hedge]],4)="MAIN","MAIN","HEDGE")</f>
        <v>MAIN</v>
      </c>
      <c r="AK653" t="str" cm="1">
        <f t="array" ref="AK653">_xlfn._xlws.FILTER(Table4[Column1],ISNUMBER(SEARCH(Table4[Column1],MIS[[#This Row],[OrderUniqueIdentifier]])),"")</f>
        <v>XYT</v>
      </c>
    </row>
    <row r="654" spans="1:37" x14ac:dyDescent="0.25">
      <c r="A654" t="s">
        <v>1555</v>
      </c>
      <c r="B654" t="s">
        <v>1631</v>
      </c>
      <c r="C654" t="s">
        <v>1634</v>
      </c>
      <c r="D654" t="s">
        <v>72</v>
      </c>
      <c r="E654" t="s">
        <v>109</v>
      </c>
      <c r="F654" t="s">
        <v>98</v>
      </c>
      <c r="G654" t="s">
        <v>89</v>
      </c>
      <c r="H654" t="s">
        <v>93</v>
      </c>
      <c r="I654" t="s">
        <v>76</v>
      </c>
      <c r="J654" t="s">
        <v>765</v>
      </c>
      <c r="K654">
        <v>80</v>
      </c>
      <c r="L654" t="s">
        <v>77</v>
      </c>
      <c r="M654" t="s">
        <v>78</v>
      </c>
      <c r="N654" t="s">
        <v>765</v>
      </c>
      <c r="O654" t="s">
        <v>476</v>
      </c>
      <c r="P654" t="s">
        <v>476</v>
      </c>
      <c r="Q654" t="s">
        <v>111</v>
      </c>
      <c r="R654" t="s">
        <v>79</v>
      </c>
      <c r="S654" t="s">
        <v>99</v>
      </c>
      <c r="T654" t="s">
        <v>113</v>
      </c>
      <c r="U654" t="s">
        <v>100</v>
      </c>
      <c r="V654" t="s">
        <v>80</v>
      </c>
      <c r="W654">
        <v>83600</v>
      </c>
      <c r="X654" t="s">
        <v>81</v>
      </c>
      <c r="Y654">
        <v>-80</v>
      </c>
      <c r="Z654" t="s">
        <v>478</v>
      </c>
      <c r="AA654" t="s">
        <v>478</v>
      </c>
      <c r="AB654" t="s">
        <v>90</v>
      </c>
      <c r="AC654" t="s">
        <v>91</v>
      </c>
      <c r="AD654">
        <f>_xlfn.XLOOKUP(MIS[[#This Row],[TRADING SYMBOL]],[1]Sheet1!$D:$D,[1]Sheet1!$C:$C)</f>
        <v>87.2</v>
      </c>
      <c r="AE654">
        <f>MIS[[#This Row],[OrderAverageTradedPrice]]*MIS[[#This Row],[OrderQuantity]]</f>
        <v>11484</v>
      </c>
      <c r="AF654">
        <f>MIS[[#This Row],[LTP]]*MIS[[#This Row],[OrderQuantity]]</f>
        <v>6976</v>
      </c>
      <c r="AG654">
        <f>IF(MIS[[#This Row],[OrderSide]]="SELL",MIS[[#This Row],[VALUE]]-MIS[[#This Row],[LIVE_VALUE]],MIS[[#This Row],[LIVE_VALUE]]-MIS[[#This Row],[VALUE]])</f>
        <v>4508</v>
      </c>
      <c r="AH654" t="str" cm="1">
        <f t="array" ref="AH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4" t="str">
        <f>MIS[[#This Row],[TRADING SYMBOL]]</f>
        <v>SENSEX2552083600CE</v>
      </c>
      <c r="AJ654" t="str">
        <f>IF(RIGHT(MIS[[#This Row],[Main/Hedge]],4)="MAIN","MAIN","HEDGE")</f>
        <v>MAIN</v>
      </c>
      <c r="AK654" t="str" cm="1">
        <f t="array" ref="AK654">_xlfn._xlws.FILTER(Table4[Column1],ISNUMBER(SEARCH(Table4[Column1],MIS[[#This Row],[OrderUniqueIdentifier]])),"")</f>
        <v>XYT</v>
      </c>
    </row>
    <row r="655" spans="1:37" x14ac:dyDescent="0.25">
      <c r="A655" t="s">
        <v>1555</v>
      </c>
      <c r="B655" t="s">
        <v>1640</v>
      </c>
      <c r="C655" t="s">
        <v>1643</v>
      </c>
      <c r="D655" t="s">
        <v>72</v>
      </c>
      <c r="E655" t="s">
        <v>109</v>
      </c>
      <c r="F655" t="s">
        <v>98</v>
      </c>
      <c r="G655" t="s">
        <v>89</v>
      </c>
      <c r="H655" t="s">
        <v>93</v>
      </c>
      <c r="I655" t="s">
        <v>76</v>
      </c>
      <c r="J655" t="s">
        <v>599</v>
      </c>
      <c r="K655">
        <v>80</v>
      </c>
      <c r="L655" t="s">
        <v>77</v>
      </c>
      <c r="M655" t="s">
        <v>78</v>
      </c>
      <c r="N655" t="s">
        <v>599</v>
      </c>
      <c r="O655" t="s">
        <v>476</v>
      </c>
      <c r="P655" t="s">
        <v>476</v>
      </c>
      <c r="Q655" t="s">
        <v>111</v>
      </c>
      <c r="R655" t="s">
        <v>79</v>
      </c>
      <c r="S655" t="s">
        <v>99</v>
      </c>
      <c r="T655" t="s">
        <v>113</v>
      </c>
      <c r="U655" t="s">
        <v>100</v>
      </c>
      <c r="V655" t="s">
        <v>80</v>
      </c>
      <c r="W655">
        <v>83600</v>
      </c>
      <c r="X655" t="s">
        <v>81</v>
      </c>
      <c r="Y655">
        <v>-80</v>
      </c>
      <c r="Z655" t="s">
        <v>478</v>
      </c>
      <c r="AA655" t="s">
        <v>478</v>
      </c>
      <c r="AB655" t="s">
        <v>90</v>
      </c>
      <c r="AC655" t="s">
        <v>91</v>
      </c>
      <c r="AD655">
        <f>_xlfn.XLOOKUP(MIS[[#This Row],[TRADING SYMBOL]],[1]Sheet1!$D:$D,[1]Sheet1!$C:$C)</f>
        <v>87.2</v>
      </c>
      <c r="AE655">
        <f>MIS[[#This Row],[OrderAverageTradedPrice]]*MIS[[#This Row],[OrderQuantity]]</f>
        <v>11508</v>
      </c>
      <c r="AF655">
        <f>MIS[[#This Row],[LTP]]*MIS[[#This Row],[OrderQuantity]]</f>
        <v>6976</v>
      </c>
      <c r="AG655">
        <f>IF(MIS[[#This Row],[OrderSide]]="SELL",MIS[[#This Row],[VALUE]]-MIS[[#This Row],[LIVE_VALUE]],MIS[[#This Row],[LIVE_VALUE]]-MIS[[#This Row],[VALUE]])</f>
        <v>4532</v>
      </c>
      <c r="AH655" t="str" cm="1">
        <f t="array" ref="AH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5" t="str">
        <f>MIS[[#This Row],[TRADING SYMBOL]]</f>
        <v>SENSEX2552083600CE</v>
      </c>
      <c r="AJ655" t="str">
        <f>IF(RIGHT(MIS[[#This Row],[Main/Hedge]],4)="MAIN","MAIN","HEDGE")</f>
        <v>MAIN</v>
      </c>
      <c r="AK655" t="str" cm="1">
        <f t="array" ref="AK655">_xlfn._xlws.FILTER(Table4[Column1],ISNUMBER(SEARCH(Table4[Column1],MIS[[#This Row],[OrderUniqueIdentifier]])),"")</f>
        <v>XYT</v>
      </c>
    </row>
    <row r="656" spans="1:37" x14ac:dyDescent="0.25">
      <c r="A656" t="s">
        <v>1555</v>
      </c>
      <c r="B656" t="s">
        <v>1640</v>
      </c>
      <c r="C656" t="s">
        <v>1644</v>
      </c>
      <c r="D656" t="s">
        <v>72</v>
      </c>
      <c r="E656" t="s">
        <v>120</v>
      </c>
      <c r="F656" t="s">
        <v>98</v>
      </c>
      <c r="G656" t="s">
        <v>89</v>
      </c>
      <c r="H656" t="s">
        <v>93</v>
      </c>
      <c r="I656" t="s">
        <v>76</v>
      </c>
      <c r="J656" t="s">
        <v>1028</v>
      </c>
      <c r="K656">
        <v>80</v>
      </c>
      <c r="L656" t="s">
        <v>77</v>
      </c>
      <c r="M656" t="s">
        <v>78</v>
      </c>
      <c r="N656" t="s">
        <v>1645</v>
      </c>
      <c r="O656" t="s">
        <v>476</v>
      </c>
      <c r="P656" t="s">
        <v>476</v>
      </c>
      <c r="Q656" t="s">
        <v>121</v>
      </c>
      <c r="R656" t="s">
        <v>79</v>
      </c>
      <c r="S656" t="s">
        <v>99</v>
      </c>
      <c r="T656" t="s">
        <v>122</v>
      </c>
      <c r="U656" t="s">
        <v>100</v>
      </c>
      <c r="V656" t="s">
        <v>80</v>
      </c>
      <c r="W656">
        <v>81100</v>
      </c>
      <c r="X656" t="s">
        <v>85</v>
      </c>
      <c r="Y656">
        <v>-80</v>
      </c>
      <c r="Z656" t="s">
        <v>478</v>
      </c>
      <c r="AA656" t="s">
        <v>478</v>
      </c>
      <c r="AB656" t="s">
        <v>107</v>
      </c>
      <c r="AC656" t="s">
        <v>91</v>
      </c>
      <c r="AD656">
        <f>_xlfn.XLOOKUP(MIS[[#This Row],[TRADING SYMBOL]],[1]Sheet1!$D:$D,[1]Sheet1!$C:$C)</f>
        <v>100.2</v>
      </c>
      <c r="AE656">
        <f>MIS[[#This Row],[OrderAverageTradedPrice]]*MIS[[#This Row],[OrderQuantity]]</f>
        <v>12086</v>
      </c>
      <c r="AF656">
        <f>MIS[[#This Row],[LTP]]*MIS[[#This Row],[OrderQuantity]]</f>
        <v>8016</v>
      </c>
      <c r="AG656">
        <f>IF(MIS[[#This Row],[OrderSide]]="SELL",MIS[[#This Row],[VALUE]]-MIS[[#This Row],[LIVE_VALUE]],MIS[[#This Row],[LIVE_VALUE]]-MIS[[#This Row],[VALUE]])</f>
        <v>4070</v>
      </c>
      <c r="AH656" t="str" cm="1">
        <f t="array" ref="AH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6" t="str">
        <f>MIS[[#This Row],[TRADING SYMBOL]]</f>
        <v>SENSEX2552081100PE</v>
      </c>
      <c r="AJ656" t="str">
        <f>IF(RIGHT(MIS[[#This Row],[Main/Hedge]],4)="MAIN","MAIN","HEDGE")</f>
        <v>MAIN</v>
      </c>
      <c r="AK656" t="str" cm="1">
        <f t="array" ref="AK656">_xlfn._xlws.FILTER(Table4[Column1],ISNUMBER(SEARCH(Table4[Column1],MIS[[#This Row],[OrderUniqueIdentifier]])),"")</f>
        <v>XYT</v>
      </c>
    </row>
    <row r="657" spans="1:37" x14ac:dyDescent="0.25">
      <c r="A657" t="s">
        <v>1555</v>
      </c>
      <c r="B657" t="s">
        <v>1648</v>
      </c>
      <c r="C657" t="s">
        <v>1652</v>
      </c>
      <c r="D657" t="s">
        <v>72</v>
      </c>
      <c r="E657" t="s">
        <v>109</v>
      </c>
      <c r="F657" t="s">
        <v>98</v>
      </c>
      <c r="G657" t="s">
        <v>89</v>
      </c>
      <c r="H657" t="s">
        <v>93</v>
      </c>
      <c r="I657" t="s">
        <v>76</v>
      </c>
      <c r="J657" t="s">
        <v>241</v>
      </c>
      <c r="K657">
        <v>60</v>
      </c>
      <c r="L657" t="s">
        <v>77</v>
      </c>
      <c r="M657" t="s">
        <v>78</v>
      </c>
      <c r="N657" t="s">
        <v>1653</v>
      </c>
      <c r="O657" t="s">
        <v>526</v>
      </c>
      <c r="P657" t="s">
        <v>476</v>
      </c>
      <c r="Q657" t="s">
        <v>111</v>
      </c>
      <c r="R657" t="s">
        <v>79</v>
      </c>
      <c r="S657" t="s">
        <v>99</v>
      </c>
      <c r="T657" t="s">
        <v>113</v>
      </c>
      <c r="U657" t="s">
        <v>100</v>
      </c>
      <c r="V657" t="s">
        <v>80</v>
      </c>
      <c r="W657">
        <v>83600</v>
      </c>
      <c r="X657" t="s">
        <v>81</v>
      </c>
      <c r="Y657">
        <v>-60</v>
      </c>
      <c r="Z657" t="s">
        <v>396</v>
      </c>
      <c r="AA657" t="s">
        <v>478</v>
      </c>
      <c r="AB657" t="s">
        <v>90</v>
      </c>
      <c r="AC657" t="s">
        <v>91</v>
      </c>
      <c r="AD657">
        <f>_xlfn.XLOOKUP(MIS[[#This Row],[TRADING SYMBOL]],[1]Sheet1!$D:$D,[1]Sheet1!$C:$C)</f>
        <v>87.2</v>
      </c>
      <c r="AE657">
        <f>MIS[[#This Row],[OrderAverageTradedPrice]]*MIS[[#This Row],[OrderQuantity]]</f>
        <v>8619.99999999996</v>
      </c>
      <c r="AF657">
        <f>MIS[[#This Row],[LTP]]*MIS[[#This Row],[OrderQuantity]]</f>
        <v>5232</v>
      </c>
      <c r="AG657">
        <f>IF(MIS[[#This Row],[OrderSide]]="SELL",MIS[[#This Row],[VALUE]]-MIS[[#This Row],[LIVE_VALUE]],MIS[[#This Row],[LIVE_VALUE]]-MIS[[#This Row],[VALUE]])</f>
        <v>3387.99999999996</v>
      </c>
      <c r="AH657" t="str" cm="1">
        <f t="array" ref="AH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7" t="str">
        <f>MIS[[#This Row],[TRADING SYMBOL]]</f>
        <v>SENSEX2552083600CE</v>
      </c>
      <c r="AJ657" t="str">
        <f>IF(RIGHT(MIS[[#This Row],[Main/Hedge]],4)="MAIN","MAIN","HEDGE")</f>
        <v>MAIN</v>
      </c>
      <c r="AK657" t="str" cm="1">
        <f t="array" ref="AK657">_xlfn._xlws.FILTER(Table4[Column1],ISNUMBER(SEARCH(Table4[Column1],MIS[[#This Row],[OrderUniqueIdentifier]])),"")</f>
        <v>XYT</v>
      </c>
    </row>
    <row r="658" spans="1:37" x14ac:dyDescent="0.25">
      <c r="A658" t="s">
        <v>1555</v>
      </c>
      <c r="B658" t="s">
        <v>1648</v>
      </c>
      <c r="C658" t="s">
        <v>1654</v>
      </c>
      <c r="D658" t="s">
        <v>72</v>
      </c>
      <c r="E658" t="s">
        <v>120</v>
      </c>
      <c r="F658" t="s">
        <v>98</v>
      </c>
      <c r="G658" t="s">
        <v>89</v>
      </c>
      <c r="H658" t="s">
        <v>93</v>
      </c>
      <c r="I658" t="s">
        <v>76</v>
      </c>
      <c r="J658" t="s">
        <v>810</v>
      </c>
      <c r="K658">
        <v>60</v>
      </c>
      <c r="L658" t="s">
        <v>77</v>
      </c>
      <c r="M658" t="s">
        <v>78</v>
      </c>
      <c r="N658" t="s">
        <v>170</v>
      </c>
      <c r="O658" t="s">
        <v>476</v>
      </c>
      <c r="P658" t="s">
        <v>476</v>
      </c>
      <c r="Q658" t="s">
        <v>121</v>
      </c>
      <c r="R658" t="s">
        <v>79</v>
      </c>
      <c r="S658" t="s">
        <v>99</v>
      </c>
      <c r="T658" t="s">
        <v>122</v>
      </c>
      <c r="U658" t="s">
        <v>100</v>
      </c>
      <c r="V658" t="s">
        <v>80</v>
      </c>
      <c r="W658">
        <v>81100</v>
      </c>
      <c r="X658" t="s">
        <v>85</v>
      </c>
      <c r="Y658">
        <v>-60</v>
      </c>
      <c r="Z658" t="s">
        <v>478</v>
      </c>
      <c r="AA658" t="s">
        <v>478</v>
      </c>
      <c r="AB658" t="s">
        <v>107</v>
      </c>
      <c r="AC658" t="s">
        <v>91</v>
      </c>
      <c r="AD658">
        <f>_xlfn.XLOOKUP(MIS[[#This Row],[TRADING SYMBOL]],[1]Sheet1!$D:$D,[1]Sheet1!$C:$C)</f>
        <v>100.2</v>
      </c>
      <c r="AE658">
        <f>MIS[[#This Row],[OrderAverageTradedPrice]]*MIS[[#This Row],[OrderQuantity]]</f>
        <v>9048</v>
      </c>
      <c r="AF658">
        <f>MIS[[#This Row],[LTP]]*MIS[[#This Row],[OrderQuantity]]</f>
        <v>6012</v>
      </c>
      <c r="AG658">
        <f>IF(MIS[[#This Row],[OrderSide]]="SELL",MIS[[#This Row],[VALUE]]-MIS[[#This Row],[LIVE_VALUE]],MIS[[#This Row],[LIVE_VALUE]]-MIS[[#This Row],[VALUE]])</f>
        <v>3036</v>
      </c>
      <c r="AH658" t="str" cm="1">
        <f t="array" ref="AH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8" t="str">
        <f>MIS[[#This Row],[TRADING SYMBOL]]</f>
        <v>SENSEX2552081100PE</v>
      </c>
      <c r="AJ658" t="str">
        <f>IF(RIGHT(MIS[[#This Row],[Main/Hedge]],4)="MAIN","MAIN","HEDGE")</f>
        <v>MAIN</v>
      </c>
      <c r="AK658" t="str" cm="1">
        <f t="array" ref="AK658">_xlfn._xlws.FILTER(Table4[Column1],ISNUMBER(SEARCH(Table4[Column1],MIS[[#This Row],[OrderUniqueIdentifier]])),"")</f>
        <v>XYT</v>
      </c>
    </row>
    <row r="659" spans="1:37" x14ac:dyDescent="0.25">
      <c r="A659" t="s">
        <v>1555</v>
      </c>
      <c r="B659" t="s">
        <v>1657</v>
      </c>
      <c r="C659" t="s">
        <v>1660</v>
      </c>
      <c r="D659" t="s">
        <v>72</v>
      </c>
      <c r="E659" t="s">
        <v>109</v>
      </c>
      <c r="F659" t="s">
        <v>98</v>
      </c>
      <c r="G659" t="s">
        <v>89</v>
      </c>
      <c r="H659" t="s">
        <v>93</v>
      </c>
      <c r="I659" t="s">
        <v>76</v>
      </c>
      <c r="J659" t="s">
        <v>656</v>
      </c>
      <c r="K659">
        <v>80</v>
      </c>
      <c r="L659" t="s">
        <v>77</v>
      </c>
      <c r="M659" t="s">
        <v>78</v>
      </c>
      <c r="N659" t="s">
        <v>1314</v>
      </c>
      <c r="O659" t="s">
        <v>476</v>
      </c>
      <c r="P659" t="s">
        <v>476</v>
      </c>
      <c r="Q659" t="s">
        <v>111</v>
      </c>
      <c r="R659" t="s">
        <v>79</v>
      </c>
      <c r="S659" t="s">
        <v>99</v>
      </c>
      <c r="T659" t="s">
        <v>113</v>
      </c>
      <c r="U659" t="s">
        <v>100</v>
      </c>
      <c r="V659" t="s">
        <v>80</v>
      </c>
      <c r="W659">
        <v>83600</v>
      </c>
      <c r="X659" t="s">
        <v>81</v>
      </c>
      <c r="Y659">
        <v>-80</v>
      </c>
      <c r="Z659" t="s">
        <v>478</v>
      </c>
      <c r="AA659" t="s">
        <v>478</v>
      </c>
      <c r="AB659" t="s">
        <v>90</v>
      </c>
      <c r="AC659" t="s">
        <v>91</v>
      </c>
      <c r="AD659">
        <f>_xlfn.XLOOKUP(MIS[[#This Row],[TRADING SYMBOL]],[1]Sheet1!$D:$D,[1]Sheet1!$C:$C)</f>
        <v>87.2</v>
      </c>
      <c r="AE659">
        <f>MIS[[#This Row],[OrderAverageTradedPrice]]*MIS[[#This Row],[OrderQuantity]]</f>
        <v>11347</v>
      </c>
      <c r="AF659">
        <f>MIS[[#This Row],[LTP]]*MIS[[#This Row],[OrderQuantity]]</f>
        <v>6976</v>
      </c>
      <c r="AG659">
        <f>IF(MIS[[#This Row],[OrderSide]]="SELL",MIS[[#This Row],[VALUE]]-MIS[[#This Row],[LIVE_VALUE]],MIS[[#This Row],[LIVE_VALUE]]-MIS[[#This Row],[VALUE]])</f>
        <v>4371</v>
      </c>
      <c r="AH659" t="str" cm="1">
        <f t="array" ref="AH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9" t="str">
        <f>MIS[[#This Row],[TRADING SYMBOL]]</f>
        <v>SENSEX2552083600CE</v>
      </c>
      <c r="AJ659" t="str">
        <f>IF(RIGHT(MIS[[#This Row],[Main/Hedge]],4)="MAIN","MAIN","HEDGE")</f>
        <v>MAIN</v>
      </c>
      <c r="AK659" t="str" cm="1">
        <f t="array" ref="AK659">_xlfn._xlws.FILTER(Table4[Column1],ISNUMBER(SEARCH(Table4[Column1],MIS[[#This Row],[OrderUniqueIdentifier]])),"")</f>
        <v>XYT</v>
      </c>
    </row>
    <row r="660" spans="1:37" x14ac:dyDescent="0.25">
      <c r="A660" t="s">
        <v>378</v>
      </c>
      <c r="B660" t="s">
        <v>379</v>
      </c>
      <c r="C660" t="s">
        <v>1699</v>
      </c>
      <c r="D660" t="s">
        <v>72</v>
      </c>
      <c r="E660" t="s">
        <v>109</v>
      </c>
      <c r="F660" t="s">
        <v>98</v>
      </c>
      <c r="G660" t="s">
        <v>89</v>
      </c>
      <c r="H660" t="s">
        <v>93</v>
      </c>
      <c r="I660" t="s">
        <v>76</v>
      </c>
      <c r="J660" t="s">
        <v>1700</v>
      </c>
      <c r="K660">
        <v>40</v>
      </c>
      <c r="L660" t="s">
        <v>77</v>
      </c>
      <c r="M660" t="s">
        <v>78</v>
      </c>
      <c r="N660" t="s">
        <v>1700</v>
      </c>
      <c r="O660" t="s">
        <v>526</v>
      </c>
      <c r="P660" t="s">
        <v>476</v>
      </c>
      <c r="Q660" t="s">
        <v>111</v>
      </c>
      <c r="R660" t="s">
        <v>79</v>
      </c>
      <c r="S660" t="s">
        <v>99</v>
      </c>
      <c r="T660" t="s">
        <v>113</v>
      </c>
      <c r="U660" t="s">
        <v>100</v>
      </c>
      <c r="V660" t="s">
        <v>80</v>
      </c>
      <c r="W660">
        <v>83600</v>
      </c>
      <c r="X660" t="s">
        <v>81</v>
      </c>
      <c r="Y660">
        <v>-40</v>
      </c>
      <c r="Z660" t="s">
        <v>396</v>
      </c>
      <c r="AA660" t="s">
        <v>478</v>
      </c>
      <c r="AB660" t="s">
        <v>90</v>
      </c>
      <c r="AC660" t="s">
        <v>91</v>
      </c>
      <c r="AD660">
        <f>_xlfn.XLOOKUP(MIS[[#This Row],[TRADING SYMBOL]],[1]Sheet1!$D:$D,[1]Sheet1!$C:$C)</f>
        <v>87.2</v>
      </c>
      <c r="AE660">
        <f>MIS[[#This Row],[OrderAverageTradedPrice]]*MIS[[#This Row],[OrderQuantity]]</f>
        <v>5760</v>
      </c>
      <c r="AF660">
        <f>MIS[[#This Row],[LTP]]*MIS[[#This Row],[OrderQuantity]]</f>
        <v>3488</v>
      </c>
      <c r="AG660">
        <f>IF(MIS[[#This Row],[OrderSide]]="SELL",MIS[[#This Row],[VALUE]]-MIS[[#This Row],[LIVE_VALUE]],MIS[[#This Row],[LIVE_VALUE]]-MIS[[#This Row],[VALUE]])</f>
        <v>2272</v>
      </c>
      <c r="AH660" t="str" cm="1">
        <f t="array" ref="AH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0" t="str">
        <f>MIS[[#This Row],[TRADING SYMBOL]]</f>
        <v>SENSEX2552083600CE</v>
      </c>
      <c r="AJ660" t="str">
        <f>IF(RIGHT(MIS[[#This Row],[Main/Hedge]],4)="MAIN","MAIN","HEDGE")</f>
        <v>MAIN</v>
      </c>
      <c r="AK660" t="str" cm="1">
        <f t="array" ref="AK660">_xlfn._xlws.FILTER(Table4[Column1],ISNUMBER(SEARCH(Table4[Column1],MIS[[#This Row],[OrderUniqueIdentifier]])),"")</f>
        <v>XYT</v>
      </c>
    </row>
    <row r="661" spans="1:37" x14ac:dyDescent="0.25">
      <c r="A661" t="s">
        <v>71</v>
      </c>
      <c r="B661" t="s">
        <v>454</v>
      </c>
      <c r="C661" t="s">
        <v>474</v>
      </c>
      <c r="D661" t="s">
        <v>72</v>
      </c>
      <c r="E661" t="s">
        <v>109</v>
      </c>
      <c r="F661" t="s">
        <v>98</v>
      </c>
      <c r="G661" t="s">
        <v>89</v>
      </c>
      <c r="H661" t="s">
        <v>75</v>
      </c>
      <c r="I661" t="s">
        <v>76</v>
      </c>
      <c r="J661" t="s">
        <v>77</v>
      </c>
      <c r="K661">
        <v>40</v>
      </c>
      <c r="L661" t="s">
        <v>77</v>
      </c>
      <c r="M661" t="s">
        <v>78</v>
      </c>
      <c r="N661" t="s">
        <v>475</v>
      </c>
      <c r="O661" t="s">
        <v>476</v>
      </c>
      <c r="P661" t="s">
        <v>477</v>
      </c>
      <c r="Q661" t="s">
        <v>111</v>
      </c>
      <c r="R661" t="s">
        <v>79</v>
      </c>
      <c r="S661" t="s">
        <v>99</v>
      </c>
      <c r="T661" t="s">
        <v>113</v>
      </c>
      <c r="U661" t="s">
        <v>100</v>
      </c>
      <c r="V661" t="s">
        <v>80</v>
      </c>
      <c r="W661">
        <v>83600</v>
      </c>
      <c r="X661" t="s">
        <v>81</v>
      </c>
      <c r="Y661">
        <v>-40</v>
      </c>
      <c r="Z661" t="s">
        <v>478</v>
      </c>
      <c r="AA661" t="s">
        <v>479</v>
      </c>
      <c r="AB661" t="s">
        <v>90</v>
      </c>
      <c r="AC661" t="s">
        <v>91</v>
      </c>
      <c r="AD661">
        <f>_xlfn.XLOOKUP(MIS[[#This Row],[TRADING SYMBOL]],[1]Sheet1!$D:$D,[1]Sheet1!$C:$C)</f>
        <v>87.2</v>
      </c>
      <c r="AE661">
        <f>MIS[[#This Row],[OrderAverageTradedPrice]]*MIS[[#This Row],[OrderQuantity]]</f>
        <v>5652</v>
      </c>
      <c r="AF661">
        <f>MIS[[#This Row],[LTP]]*MIS[[#This Row],[OrderQuantity]]</f>
        <v>3488</v>
      </c>
      <c r="AG661">
        <f>IF(MIS[[#This Row],[OrderSide]]="SELL",MIS[[#This Row],[VALUE]]-MIS[[#This Row],[LIVE_VALUE]],MIS[[#This Row],[LIVE_VALUE]]-MIS[[#This Row],[VALUE]])</f>
        <v>2164</v>
      </c>
      <c r="AH661" t="str" cm="1">
        <f t="array" ref="AH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1" t="str">
        <f>MIS[[#This Row],[TRADING SYMBOL]]</f>
        <v>SENSEX2552083600CE</v>
      </c>
      <c r="AJ661" t="str">
        <f>IF(RIGHT(MIS[[#This Row],[Main/Hedge]],4)="MAIN","MAIN","HEDGE")</f>
        <v>MAIN</v>
      </c>
      <c r="AK661" t="str" cm="1">
        <f t="array" ref="AK661">_xlfn._xlws.FILTER(Table4[Column1],ISNUMBER(SEARCH(Table4[Column1],MIS[[#This Row],[OrderUniqueIdentifier]])),"")</f>
        <v>XYT</v>
      </c>
    </row>
    <row r="662" spans="1:37" x14ac:dyDescent="0.25">
      <c r="A662" t="s">
        <v>71</v>
      </c>
      <c r="B662" t="s">
        <v>482</v>
      </c>
      <c r="C662" t="s">
        <v>488</v>
      </c>
      <c r="D662" t="s">
        <v>72</v>
      </c>
      <c r="E662" t="s">
        <v>109</v>
      </c>
      <c r="F662" t="s">
        <v>98</v>
      </c>
      <c r="G662" t="s">
        <v>89</v>
      </c>
      <c r="H662" t="s">
        <v>75</v>
      </c>
      <c r="I662" t="s">
        <v>76</v>
      </c>
      <c r="J662" t="s">
        <v>77</v>
      </c>
      <c r="K662">
        <v>40</v>
      </c>
      <c r="L662" t="s">
        <v>77</v>
      </c>
      <c r="M662" t="s">
        <v>78</v>
      </c>
      <c r="N662" t="s">
        <v>286</v>
      </c>
      <c r="O662" t="s">
        <v>476</v>
      </c>
      <c r="P662" t="s">
        <v>477</v>
      </c>
      <c r="Q662" t="s">
        <v>111</v>
      </c>
      <c r="R662" t="s">
        <v>79</v>
      </c>
      <c r="S662" t="s">
        <v>99</v>
      </c>
      <c r="T662" t="s">
        <v>113</v>
      </c>
      <c r="U662" t="s">
        <v>100</v>
      </c>
      <c r="V662" t="s">
        <v>80</v>
      </c>
      <c r="W662">
        <v>83600</v>
      </c>
      <c r="X662" t="s">
        <v>81</v>
      </c>
      <c r="Y662">
        <v>-40</v>
      </c>
      <c r="Z662" t="s">
        <v>478</v>
      </c>
      <c r="AA662" t="s">
        <v>479</v>
      </c>
      <c r="AB662" t="s">
        <v>90</v>
      </c>
      <c r="AC662" t="s">
        <v>91</v>
      </c>
      <c r="AD662">
        <f>_xlfn.XLOOKUP(MIS[[#This Row],[TRADING SYMBOL]],[1]Sheet1!$D:$D,[1]Sheet1!$C:$C)</f>
        <v>87.2</v>
      </c>
      <c r="AE662">
        <f>MIS[[#This Row],[OrderAverageTradedPrice]]*MIS[[#This Row],[OrderQuantity]]</f>
        <v>5664</v>
      </c>
      <c r="AF662">
        <f>MIS[[#This Row],[LTP]]*MIS[[#This Row],[OrderQuantity]]</f>
        <v>3488</v>
      </c>
      <c r="AG662">
        <f>IF(MIS[[#This Row],[OrderSide]]="SELL",MIS[[#This Row],[VALUE]]-MIS[[#This Row],[LIVE_VALUE]],MIS[[#This Row],[LIVE_VALUE]]-MIS[[#This Row],[VALUE]])</f>
        <v>2176</v>
      </c>
      <c r="AH662" t="str" cm="1">
        <f t="array" ref="AH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2" t="str">
        <f>MIS[[#This Row],[TRADING SYMBOL]]</f>
        <v>SENSEX2552083600CE</v>
      </c>
      <c r="AJ662" t="str">
        <f>IF(RIGHT(MIS[[#This Row],[Main/Hedge]],4)="MAIN","MAIN","HEDGE")</f>
        <v>MAIN</v>
      </c>
      <c r="AK662" t="str" cm="1">
        <f t="array" ref="AK662">_xlfn._xlws.FILTER(Table4[Column1],ISNUMBER(SEARCH(Table4[Column1],MIS[[#This Row],[OrderUniqueIdentifier]])),"")</f>
        <v>XYT</v>
      </c>
    </row>
    <row r="663" spans="1:37" x14ac:dyDescent="0.25">
      <c r="A663" t="s">
        <v>71</v>
      </c>
      <c r="B663" t="s">
        <v>529</v>
      </c>
      <c r="C663" t="s">
        <v>538</v>
      </c>
      <c r="D663" t="s">
        <v>72</v>
      </c>
      <c r="E663" t="s">
        <v>120</v>
      </c>
      <c r="F663" t="s">
        <v>98</v>
      </c>
      <c r="G663" t="s">
        <v>89</v>
      </c>
      <c r="H663" t="s">
        <v>75</v>
      </c>
      <c r="I663" t="s">
        <v>76</v>
      </c>
      <c r="J663" t="s">
        <v>77</v>
      </c>
      <c r="K663">
        <v>60</v>
      </c>
      <c r="L663" t="s">
        <v>77</v>
      </c>
      <c r="M663" t="s">
        <v>78</v>
      </c>
      <c r="N663" t="s">
        <v>539</v>
      </c>
      <c r="O663" t="s">
        <v>477</v>
      </c>
      <c r="P663" t="s">
        <v>477</v>
      </c>
      <c r="Q663" t="s">
        <v>121</v>
      </c>
      <c r="R663" t="s">
        <v>79</v>
      </c>
      <c r="S663" t="s">
        <v>99</v>
      </c>
      <c r="T663" t="s">
        <v>122</v>
      </c>
      <c r="U663" t="s">
        <v>100</v>
      </c>
      <c r="V663" t="s">
        <v>80</v>
      </c>
      <c r="W663">
        <v>81100</v>
      </c>
      <c r="X663" t="s">
        <v>85</v>
      </c>
      <c r="Y663">
        <v>-60</v>
      </c>
      <c r="Z663" t="s">
        <v>479</v>
      </c>
      <c r="AA663" t="s">
        <v>479</v>
      </c>
      <c r="AB663" t="s">
        <v>107</v>
      </c>
      <c r="AC663" t="s">
        <v>91</v>
      </c>
      <c r="AD663">
        <f>_xlfn.XLOOKUP(MIS[[#This Row],[TRADING SYMBOL]],[1]Sheet1!$D:$D,[1]Sheet1!$C:$C)</f>
        <v>100.2</v>
      </c>
      <c r="AE663">
        <f>MIS[[#This Row],[OrderAverageTradedPrice]]*MIS[[#This Row],[OrderQuantity]]</f>
        <v>9114</v>
      </c>
      <c r="AF663">
        <f>MIS[[#This Row],[LTP]]*MIS[[#This Row],[OrderQuantity]]</f>
        <v>6012</v>
      </c>
      <c r="AG663">
        <f>IF(MIS[[#This Row],[OrderSide]]="SELL",MIS[[#This Row],[VALUE]]-MIS[[#This Row],[LIVE_VALUE]],MIS[[#This Row],[LIVE_VALUE]]-MIS[[#This Row],[VALUE]])</f>
        <v>3102</v>
      </c>
      <c r="AH663" t="str" cm="1">
        <f t="array" ref="AH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3" t="str">
        <f>MIS[[#This Row],[TRADING SYMBOL]]</f>
        <v>SENSEX2552081100PE</v>
      </c>
      <c r="AJ663" t="str">
        <f>IF(RIGHT(MIS[[#This Row],[Main/Hedge]],4)="MAIN","MAIN","HEDGE")</f>
        <v>MAIN</v>
      </c>
      <c r="AK663" t="str" cm="1">
        <f t="array" ref="AK663">_xlfn._xlws.FILTER(Table4[Column1],ISNUMBER(SEARCH(Table4[Column1],MIS[[#This Row],[OrderUniqueIdentifier]])),"")</f>
        <v>XYT</v>
      </c>
    </row>
    <row r="664" spans="1:37" x14ac:dyDescent="0.25">
      <c r="A664" t="s">
        <v>71</v>
      </c>
      <c r="B664" t="s">
        <v>540</v>
      </c>
      <c r="C664" t="s">
        <v>546</v>
      </c>
      <c r="D664" t="s">
        <v>72</v>
      </c>
      <c r="E664" t="s">
        <v>109</v>
      </c>
      <c r="F664" t="s">
        <v>98</v>
      </c>
      <c r="G664" t="s">
        <v>89</v>
      </c>
      <c r="H664" t="s">
        <v>75</v>
      </c>
      <c r="I664" t="s">
        <v>76</v>
      </c>
      <c r="J664" t="s">
        <v>77</v>
      </c>
      <c r="K664">
        <v>40</v>
      </c>
      <c r="L664" t="s">
        <v>77</v>
      </c>
      <c r="M664" t="s">
        <v>78</v>
      </c>
      <c r="N664" t="s">
        <v>547</v>
      </c>
      <c r="O664" t="s">
        <v>477</v>
      </c>
      <c r="P664" t="s">
        <v>477</v>
      </c>
      <c r="Q664" t="s">
        <v>111</v>
      </c>
      <c r="R664" t="s">
        <v>79</v>
      </c>
      <c r="S664" t="s">
        <v>99</v>
      </c>
      <c r="T664" t="s">
        <v>113</v>
      </c>
      <c r="U664" t="s">
        <v>100</v>
      </c>
      <c r="V664" t="s">
        <v>80</v>
      </c>
      <c r="W664">
        <v>83600</v>
      </c>
      <c r="X664" t="s">
        <v>81</v>
      </c>
      <c r="Y664">
        <v>-40</v>
      </c>
      <c r="Z664" t="s">
        <v>479</v>
      </c>
      <c r="AA664" t="s">
        <v>479</v>
      </c>
      <c r="AB664" t="s">
        <v>90</v>
      </c>
      <c r="AC664" t="s">
        <v>91</v>
      </c>
      <c r="AD664">
        <f>_xlfn.XLOOKUP(MIS[[#This Row],[TRADING SYMBOL]],[1]Sheet1!$D:$D,[1]Sheet1!$C:$C)</f>
        <v>87.2</v>
      </c>
      <c r="AE664">
        <f>MIS[[#This Row],[OrderAverageTradedPrice]]*MIS[[#This Row],[OrderQuantity]]</f>
        <v>5654</v>
      </c>
      <c r="AF664">
        <f>MIS[[#This Row],[LTP]]*MIS[[#This Row],[OrderQuantity]]</f>
        <v>3488</v>
      </c>
      <c r="AG664">
        <f>IF(MIS[[#This Row],[OrderSide]]="SELL",MIS[[#This Row],[VALUE]]-MIS[[#This Row],[LIVE_VALUE]],MIS[[#This Row],[LIVE_VALUE]]-MIS[[#This Row],[VALUE]])</f>
        <v>2166</v>
      </c>
      <c r="AH664" t="str" cm="1">
        <f t="array" ref="AH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4" t="str">
        <f>MIS[[#This Row],[TRADING SYMBOL]]</f>
        <v>SENSEX2552083600CE</v>
      </c>
      <c r="AJ664" t="str">
        <f>IF(RIGHT(MIS[[#This Row],[Main/Hedge]],4)="MAIN","MAIN","HEDGE")</f>
        <v>MAIN</v>
      </c>
      <c r="AK664" t="str" cm="1">
        <f t="array" ref="AK664">_xlfn._xlws.FILTER(Table4[Column1],ISNUMBER(SEARCH(Table4[Column1],MIS[[#This Row],[OrderUniqueIdentifier]])),"")</f>
        <v>XYT</v>
      </c>
    </row>
    <row r="665" spans="1:37" x14ac:dyDescent="0.25">
      <c r="A665" t="s">
        <v>71</v>
      </c>
      <c r="B665" t="s">
        <v>550</v>
      </c>
      <c r="C665" t="s">
        <v>555</v>
      </c>
      <c r="D665" t="s">
        <v>72</v>
      </c>
      <c r="E665" t="s">
        <v>109</v>
      </c>
      <c r="F665" t="s">
        <v>98</v>
      </c>
      <c r="G665" t="s">
        <v>89</v>
      </c>
      <c r="H665" t="s">
        <v>75</v>
      </c>
      <c r="I665" t="s">
        <v>76</v>
      </c>
      <c r="J665" t="s">
        <v>77</v>
      </c>
      <c r="K665">
        <v>20</v>
      </c>
      <c r="L665" t="s">
        <v>77</v>
      </c>
      <c r="M665" t="s">
        <v>78</v>
      </c>
      <c r="N665" t="s">
        <v>556</v>
      </c>
      <c r="O665" t="s">
        <v>476</v>
      </c>
      <c r="P665" t="s">
        <v>477</v>
      </c>
      <c r="Q665" t="s">
        <v>111</v>
      </c>
      <c r="R665" t="s">
        <v>79</v>
      </c>
      <c r="S665" t="s">
        <v>99</v>
      </c>
      <c r="T665" t="s">
        <v>113</v>
      </c>
      <c r="U665" t="s">
        <v>100</v>
      </c>
      <c r="V665" t="s">
        <v>80</v>
      </c>
      <c r="W665">
        <v>83600</v>
      </c>
      <c r="X665" t="s">
        <v>81</v>
      </c>
      <c r="Y665">
        <v>-20</v>
      </c>
      <c r="Z665" t="s">
        <v>478</v>
      </c>
      <c r="AA665" t="s">
        <v>479</v>
      </c>
      <c r="AB665" t="s">
        <v>90</v>
      </c>
      <c r="AC665" t="s">
        <v>91</v>
      </c>
      <c r="AD665">
        <f>_xlfn.XLOOKUP(MIS[[#This Row],[TRADING SYMBOL]],[1]Sheet1!$D:$D,[1]Sheet1!$C:$C)</f>
        <v>87.2</v>
      </c>
      <c r="AE665">
        <f>MIS[[#This Row],[OrderAverageTradedPrice]]*MIS[[#This Row],[OrderQuantity]]</f>
        <v>2818</v>
      </c>
      <c r="AF665">
        <f>MIS[[#This Row],[LTP]]*MIS[[#This Row],[OrderQuantity]]</f>
        <v>1744</v>
      </c>
      <c r="AG665">
        <f>IF(MIS[[#This Row],[OrderSide]]="SELL",MIS[[#This Row],[VALUE]]-MIS[[#This Row],[LIVE_VALUE]],MIS[[#This Row],[LIVE_VALUE]]-MIS[[#This Row],[VALUE]])</f>
        <v>1074</v>
      </c>
      <c r="AH665" t="str" cm="1">
        <f t="array" ref="AH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5" t="str">
        <f>MIS[[#This Row],[TRADING SYMBOL]]</f>
        <v>SENSEX2552083600CE</v>
      </c>
      <c r="AJ665" t="str">
        <f>IF(RIGHT(MIS[[#This Row],[Main/Hedge]],4)="MAIN","MAIN","HEDGE")</f>
        <v>MAIN</v>
      </c>
      <c r="AK665" t="str" cm="1">
        <f t="array" ref="AK665">_xlfn._xlws.FILTER(Table4[Column1],ISNUMBER(SEARCH(Table4[Column1],MIS[[#This Row],[OrderUniqueIdentifier]])),"")</f>
        <v>XYT</v>
      </c>
    </row>
    <row r="666" spans="1:37" x14ac:dyDescent="0.25">
      <c r="A666" t="s">
        <v>71</v>
      </c>
      <c r="B666" t="s">
        <v>558</v>
      </c>
      <c r="C666" t="s">
        <v>563</v>
      </c>
      <c r="D666" t="s">
        <v>72</v>
      </c>
      <c r="E666" t="s">
        <v>109</v>
      </c>
      <c r="F666" t="s">
        <v>98</v>
      </c>
      <c r="G666" t="s">
        <v>89</v>
      </c>
      <c r="H666" t="s">
        <v>75</v>
      </c>
      <c r="I666" t="s">
        <v>76</v>
      </c>
      <c r="J666" t="s">
        <v>77</v>
      </c>
      <c r="K666">
        <v>20</v>
      </c>
      <c r="L666" t="s">
        <v>77</v>
      </c>
      <c r="M666" t="s">
        <v>78</v>
      </c>
      <c r="N666" t="s">
        <v>564</v>
      </c>
      <c r="O666" t="s">
        <v>477</v>
      </c>
      <c r="P666" t="s">
        <v>477</v>
      </c>
      <c r="Q666" t="s">
        <v>111</v>
      </c>
      <c r="R666" t="s">
        <v>79</v>
      </c>
      <c r="S666" t="s">
        <v>99</v>
      </c>
      <c r="T666" t="s">
        <v>113</v>
      </c>
      <c r="U666" t="s">
        <v>100</v>
      </c>
      <c r="V666" t="s">
        <v>80</v>
      </c>
      <c r="W666">
        <v>83600</v>
      </c>
      <c r="X666" t="s">
        <v>81</v>
      </c>
      <c r="Y666">
        <v>-20</v>
      </c>
      <c r="Z666" t="s">
        <v>479</v>
      </c>
      <c r="AA666" t="s">
        <v>479</v>
      </c>
      <c r="AB666" t="s">
        <v>90</v>
      </c>
      <c r="AC666" t="s">
        <v>91</v>
      </c>
      <c r="AD666">
        <f>_xlfn.XLOOKUP(MIS[[#This Row],[TRADING SYMBOL]],[1]Sheet1!$D:$D,[1]Sheet1!$C:$C)</f>
        <v>87.2</v>
      </c>
      <c r="AE666">
        <f>MIS[[#This Row],[OrderAverageTradedPrice]]*MIS[[#This Row],[OrderQuantity]]</f>
        <v>2820</v>
      </c>
      <c r="AF666">
        <f>MIS[[#This Row],[LTP]]*MIS[[#This Row],[OrderQuantity]]</f>
        <v>1744</v>
      </c>
      <c r="AG666">
        <f>IF(MIS[[#This Row],[OrderSide]]="SELL",MIS[[#This Row],[VALUE]]-MIS[[#This Row],[LIVE_VALUE]],MIS[[#This Row],[LIVE_VALUE]]-MIS[[#This Row],[VALUE]])</f>
        <v>1076</v>
      </c>
      <c r="AH666" t="str" cm="1">
        <f t="array" ref="AH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6" t="str">
        <f>MIS[[#This Row],[TRADING SYMBOL]]</f>
        <v>SENSEX2552083600CE</v>
      </c>
      <c r="AJ666" t="str">
        <f>IF(RIGHT(MIS[[#This Row],[Main/Hedge]],4)="MAIN","MAIN","HEDGE")</f>
        <v>MAIN</v>
      </c>
      <c r="AK666" t="str" cm="1">
        <f t="array" ref="AK666">_xlfn._xlws.FILTER(Table4[Column1],ISNUMBER(SEARCH(Table4[Column1],MIS[[#This Row],[OrderUniqueIdentifier]])),"")</f>
        <v>XYT</v>
      </c>
    </row>
    <row r="667" spans="1:37" x14ac:dyDescent="0.25">
      <c r="A667" t="s">
        <v>71</v>
      </c>
      <c r="B667" t="s">
        <v>575</v>
      </c>
      <c r="C667" t="s">
        <v>582</v>
      </c>
      <c r="D667" t="s">
        <v>72</v>
      </c>
      <c r="E667" t="s">
        <v>120</v>
      </c>
      <c r="F667" t="s">
        <v>98</v>
      </c>
      <c r="G667" t="s">
        <v>89</v>
      </c>
      <c r="H667" t="s">
        <v>75</v>
      </c>
      <c r="I667" t="s">
        <v>76</v>
      </c>
      <c r="J667" t="s">
        <v>77</v>
      </c>
      <c r="K667">
        <v>40</v>
      </c>
      <c r="L667" t="s">
        <v>77</v>
      </c>
      <c r="M667" t="s">
        <v>78</v>
      </c>
      <c r="N667" t="s">
        <v>583</v>
      </c>
      <c r="O667" t="s">
        <v>476</v>
      </c>
      <c r="P667" t="s">
        <v>477</v>
      </c>
      <c r="Q667" t="s">
        <v>121</v>
      </c>
      <c r="R667" t="s">
        <v>79</v>
      </c>
      <c r="S667" t="s">
        <v>99</v>
      </c>
      <c r="T667" t="s">
        <v>122</v>
      </c>
      <c r="U667" t="s">
        <v>100</v>
      </c>
      <c r="V667" t="s">
        <v>80</v>
      </c>
      <c r="W667">
        <v>81100</v>
      </c>
      <c r="X667" t="s">
        <v>85</v>
      </c>
      <c r="Y667">
        <v>-40</v>
      </c>
      <c r="Z667" t="s">
        <v>478</v>
      </c>
      <c r="AA667" t="s">
        <v>479</v>
      </c>
      <c r="AB667" t="s">
        <v>107</v>
      </c>
      <c r="AC667" t="s">
        <v>91</v>
      </c>
      <c r="AD667">
        <f>_xlfn.XLOOKUP(MIS[[#This Row],[TRADING SYMBOL]],[1]Sheet1!$D:$D,[1]Sheet1!$C:$C)</f>
        <v>100.2</v>
      </c>
      <c r="AE667">
        <f>MIS[[#This Row],[OrderAverageTradedPrice]]*MIS[[#This Row],[OrderQuantity]]</f>
        <v>6064</v>
      </c>
      <c r="AF667">
        <f>MIS[[#This Row],[LTP]]*MIS[[#This Row],[OrderQuantity]]</f>
        <v>4008</v>
      </c>
      <c r="AG667">
        <f>IF(MIS[[#This Row],[OrderSide]]="SELL",MIS[[#This Row],[VALUE]]-MIS[[#This Row],[LIVE_VALUE]],MIS[[#This Row],[LIVE_VALUE]]-MIS[[#This Row],[VALUE]])</f>
        <v>2056</v>
      </c>
      <c r="AH667" t="str" cm="1">
        <f t="array" ref="AH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7" t="str">
        <f>MIS[[#This Row],[TRADING SYMBOL]]</f>
        <v>SENSEX2552081100PE</v>
      </c>
      <c r="AJ667" t="str">
        <f>IF(RIGHT(MIS[[#This Row],[Main/Hedge]],4)="MAIN","MAIN","HEDGE")</f>
        <v>MAIN</v>
      </c>
      <c r="AK667" t="str" cm="1">
        <f t="array" ref="AK667">_xlfn._xlws.FILTER(Table4[Column1],ISNUMBER(SEARCH(Table4[Column1],MIS[[#This Row],[OrderUniqueIdentifier]])),"")</f>
        <v>XYT</v>
      </c>
    </row>
    <row r="668" spans="1:37" x14ac:dyDescent="0.25">
      <c r="A668" t="s">
        <v>71</v>
      </c>
      <c r="B668" t="s">
        <v>619</v>
      </c>
      <c r="C668" t="s">
        <v>625</v>
      </c>
      <c r="D668" t="s">
        <v>72</v>
      </c>
      <c r="E668" t="s">
        <v>109</v>
      </c>
      <c r="F668" t="s">
        <v>98</v>
      </c>
      <c r="G668" t="s">
        <v>89</v>
      </c>
      <c r="H668" t="s">
        <v>75</v>
      </c>
      <c r="I668" t="s">
        <v>76</v>
      </c>
      <c r="J668" t="s">
        <v>77</v>
      </c>
      <c r="K668">
        <v>60</v>
      </c>
      <c r="L668" t="s">
        <v>77</v>
      </c>
      <c r="M668" t="s">
        <v>78</v>
      </c>
      <c r="N668" t="s">
        <v>626</v>
      </c>
      <c r="O668" t="s">
        <v>476</v>
      </c>
      <c r="P668" t="s">
        <v>477</v>
      </c>
      <c r="Q668" t="s">
        <v>111</v>
      </c>
      <c r="R668" t="s">
        <v>79</v>
      </c>
      <c r="S668" t="s">
        <v>99</v>
      </c>
      <c r="T668" t="s">
        <v>113</v>
      </c>
      <c r="U668" t="s">
        <v>100</v>
      </c>
      <c r="V668" t="s">
        <v>80</v>
      </c>
      <c r="W668">
        <v>83600</v>
      </c>
      <c r="X668" t="s">
        <v>81</v>
      </c>
      <c r="Y668">
        <v>-60</v>
      </c>
      <c r="Z668" t="s">
        <v>478</v>
      </c>
      <c r="AA668" t="s">
        <v>479</v>
      </c>
      <c r="AB668" t="s">
        <v>90</v>
      </c>
      <c r="AC668" t="s">
        <v>91</v>
      </c>
      <c r="AD668">
        <f>_xlfn.XLOOKUP(MIS[[#This Row],[TRADING SYMBOL]],[1]Sheet1!$D:$D,[1]Sheet1!$C:$C)</f>
        <v>87.2</v>
      </c>
      <c r="AE668">
        <f>MIS[[#This Row],[OrderAverageTradedPrice]]*MIS[[#This Row],[OrderQuantity]]</f>
        <v>8508</v>
      </c>
      <c r="AF668">
        <f>MIS[[#This Row],[LTP]]*MIS[[#This Row],[OrderQuantity]]</f>
        <v>5232</v>
      </c>
      <c r="AG668">
        <f>IF(MIS[[#This Row],[OrderSide]]="SELL",MIS[[#This Row],[VALUE]]-MIS[[#This Row],[LIVE_VALUE]],MIS[[#This Row],[LIVE_VALUE]]-MIS[[#This Row],[VALUE]])</f>
        <v>3276</v>
      </c>
      <c r="AH668" t="str" cm="1">
        <f t="array" ref="AH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8" t="str">
        <f>MIS[[#This Row],[TRADING SYMBOL]]</f>
        <v>SENSEX2552083600CE</v>
      </c>
      <c r="AJ668" t="str">
        <f>IF(RIGHT(MIS[[#This Row],[Main/Hedge]],4)="MAIN","MAIN","HEDGE")</f>
        <v>MAIN</v>
      </c>
      <c r="AK668" t="str" cm="1">
        <f t="array" ref="AK668">_xlfn._xlws.FILTER(Table4[Column1],ISNUMBER(SEARCH(Table4[Column1],MIS[[#This Row],[OrderUniqueIdentifier]])),"")</f>
        <v>XYT</v>
      </c>
    </row>
    <row r="669" spans="1:37" x14ac:dyDescent="0.25">
      <c r="A669" t="s">
        <v>71</v>
      </c>
      <c r="B669" t="s">
        <v>632</v>
      </c>
      <c r="C669" t="s">
        <v>640</v>
      </c>
      <c r="D669" t="s">
        <v>72</v>
      </c>
      <c r="E669" t="s">
        <v>120</v>
      </c>
      <c r="F669" t="s">
        <v>98</v>
      </c>
      <c r="G669" t="s">
        <v>89</v>
      </c>
      <c r="H669" t="s">
        <v>75</v>
      </c>
      <c r="I669" t="s">
        <v>76</v>
      </c>
      <c r="J669" t="s">
        <v>77</v>
      </c>
      <c r="K669">
        <v>60</v>
      </c>
      <c r="L669" t="s">
        <v>77</v>
      </c>
      <c r="M669" t="s">
        <v>78</v>
      </c>
      <c r="N669" t="s">
        <v>641</v>
      </c>
      <c r="O669" t="s">
        <v>476</v>
      </c>
      <c r="P669" t="s">
        <v>477</v>
      </c>
      <c r="Q669" t="s">
        <v>121</v>
      </c>
      <c r="R669" t="s">
        <v>79</v>
      </c>
      <c r="S669" t="s">
        <v>99</v>
      </c>
      <c r="T669" t="s">
        <v>122</v>
      </c>
      <c r="U669" t="s">
        <v>100</v>
      </c>
      <c r="V669" t="s">
        <v>80</v>
      </c>
      <c r="W669">
        <v>81100</v>
      </c>
      <c r="X669" t="s">
        <v>85</v>
      </c>
      <c r="Y669">
        <v>-60</v>
      </c>
      <c r="Z669" t="s">
        <v>478</v>
      </c>
      <c r="AA669" t="s">
        <v>479</v>
      </c>
      <c r="AB669" t="s">
        <v>107</v>
      </c>
      <c r="AC669" t="s">
        <v>91</v>
      </c>
      <c r="AD669">
        <f>_xlfn.XLOOKUP(MIS[[#This Row],[TRADING SYMBOL]],[1]Sheet1!$D:$D,[1]Sheet1!$C:$C)</f>
        <v>100.2</v>
      </c>
      <c r="AE669">
        <f>MIS[[#This Row],[OrderAverageTradedPrice]]*MIS[[#This Row],[OrderQuantity]]</f>
        <v>9060</v>
      </c>
      <c r="AF669">
        <f>MIS[[#This Row],[LTP]]*MIS[[#This Row],[OrderQuantity]]</f>
        <v>6012</v>
      </c>
      <c r="AG669">
        <f>IF(MIS[[#This Row],[OrderSide]]="SELL",MIS[[#This Row],[VALUE]]-MIS[[#This Row],[LIVE_VALUE]],MIS[[#This Row],[LIVE_VALUE]]-MIS[[#This Row],[VALUE]])</f>
        <v>3048</v>
      </c>
      <c r="AH669" t="str" cm="1">
        <f t="array" ref="AH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9" t="str">
        <f>MIS[[#This Row],[TRADING SYMBOL]]</f>
        <v>SENSEX2552081100PE</v>
      </c>
      <c r="AJ669" t="str">
        <f>IF(RIGHT(MIS[[#This Row],[Main/Hedge]],4)="MAIN","MAIN","HEDGE")</f>
        <v>MAIN</v>
      </c>
      <c r="AK669" t="str" cm="1">
        <f t="array" ref="AK669">_xlfn._xlws.FILTER(Table4[Column1],ISNUMBER(SEARCH(Table4[Column1],MIS[[#This Row],[OrderUniqueIdentifier]])),"")</f>
        <v>XYT</v>
      </c>
    </row>
    <row r="670" spans="1:37" x14ac:dyDescent="0.25">
      <c r="A670" t="s">
        <v>71</v>
      </c>
      <c r="B670" t="s">
        <v>705</v>
      </c>
      <c r="C670" t="s">
        <v>708</v>
      </c>
      <c r="D670" t="s">
        <v>72</v>
      </c>
      <c r="E670" t="s">
        <v>109</v>
      </c>
      <c r="F670" t="s">
        <v>98</v>
      </c>
      <c r="G670" t="s">
        <v>89</v>
      </c>
      <c r="H670" t="s">
        <v>75</v>
      </c>
      <c r="I670" t="s">
        <v>76</v>
      </c>
      <c r="J670" t="s">
        <v>77</v>
      </c>
      <c r="K670">
        <v>20</v>
      </c>
      <c r="L670" t="s">
        <v>77</v>
      </c>
      <c r="M670" t="s">
        <v>78</v>
      </c>
      <c r="N670" t="s">
        <v>709</v>
      </c>
      <c r="O670" t="s">
        <v>476</v>
      </c>
      <c r="P670" t="s">
        <v>477</v>
      </c>
      <c r="Q670" t="s">
        <v>111</v>
      </c>
      <c r="R670" t="s">
        <v>79</v>
      </c>
      <c r="S670" t="s">
        <v>99</v>
      </c>
      <c r="T670" t="s">
        <v>113</v>
      </c>
      <c r="U670" t="s">
        <v>100</v>
      </c>
      <c r="V670" t="s">
        <v>80</v>
      </c>
      <c r="W670">
        <v>83600</v>
      </c>
      <c r="X670" t="s">
        <v>81</v>
      </c>
      <c r="Y670">
        <v>-20</v>
      </c>
      <c r="Z670" t="s">
        <v>478</v>
      </c>
      <c r="AA670" t="s">
        <v>479</v>
      </c>
      <c r="AB670" t="s">
        <v>90</v>
      </c>
      <c r="AC670" t="s">
        <v>91</v>
      </c>
      <c r="AD670">
        <f>_xlfn.XLOOKUP(MIS[[#This Row],[TRADING SYMBOL]],[1]Sheet1!$D:$D,[1]Sheet1!$C:$C)</f>
        <v>87.2</v>
      </c>
      <c r="AE670">
        <f>MIS[[#This Row],[OrderAverageTradedPrice]]*MIS[[#This Row],[OrderQuantity]]</f>
        <v>2829</v>
      </c>
      <c r="AF670">
        <f>MIS[[#This Row],[LTP]]*MIS[[#This Row],[OrderQuantity]]</f>
        <v>1744</v>
      </c>
      <c r="AG670">
        <f>IF(MIS[[#This Row],[OrderSide]]="SELL",MIS[[#This Row],[VALUE]]-MIS[[#This Row],[LIVE_VALUE]],MIS[[#This Row],[LIVE_VALUE]]-MIS[[#This Row],[VALUE]])</f>
        <v>1085</v>
      </c>
      <c r="AH670" t="str" cm="1">
        <f t="array" ref="AH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0" t="str">
        <f>MIS[[#This Row],[TRADING SYMBOL]]</f>
        <v>SENSEX2552083600CE</v>
      </c>
      <c r="AJ670" t="str">
        <f>IF(RIGHT(MIS[[#This Row],[Main/Hedge]],4)="MAIN","MAIN","HEDGE")</f>
        <v>MAIN</v>
      </c>
      <c r="AK670" t="str" cm="1">
        <f t="array" ref="AK670">_xlfn._xlws.FILTER(Table4[Column1],ISNUMBER(SEARCH(Table4[Column1],MIS[[#This Row],[OrderUniqueIdentifier]])),"")</f>
        <v>XYT</v>
      </c>
    </row>
    <row r="671" spans="1:37" x14ac:dyDescent="0.25">
      <c r="A671" t="s">
        <v>71</v>
      </c>
      <c r="B671" t="s">
        <v>753</v>
      </c>
      <c r="C671" t="s">
        <v>759</v>
      </c>
      <c r="D671" t="s">
        <v>72</v>
      </c>
      <c r="E671" t="s">
        <v>120</v>
      </c>
      <c r="F671" t="s">
        <v>98</v>
      </c>
      <c r="G671" t="s">
        <v>89</v>
      </c>
      <c r="H671" t="s">
        <v>75</v>
      </c>
      <c r="I671" t="s">
        <v>76</v>
      </c>
      <c r="J671" t="s">
        <v>77</v>
      </c>
      <c r="K671">
        <v>60</v>
      </c>
      <c r="L671" t="s">
        <v>77</v>
      </c>
      <c r="M671" t="s">
        <v>78</v>
      </c>
      <c r="N671" t="s">
        <v>760</v>
      </c>
      <c r="O671" t="s">
        <v>476</v>
      </c>
      <c r="P671" t="s">
        <v>477</v>
      </c>
      <c r="Q671" t="s">
        <v>121</v>
      </c>
      <c r="R671" t="s">
        <v>79</v>
      </c>
      <c r="S671" t="s">
        <v>99</v>
      </c>
      <c r="T671" t="s">
        <v>122</v>
      </c>
      <c r="U671" t="s">
        <v>100</v>
      </c>
      <c r="V671" t="s">
        <v>80</v>
      </c>
      <c r="W671">
        <v>81100</v>
      </c>
      <c r="X671" t="s">
        <v>85</v>
      </c>
      <c r="Y671">
        <v>-60</v>
      </c>
      <c r="Z671" t="s">
        <v>478</v>
      </c>
      <c r="AA671" t="s">
        <v>479</v>
      </c>
      <c r="AB671" t="s">
        <v>107</v>
      </c>
      <c r="AC671" t="s">
        <v>91</v>
      </c>
      <c r="AD671">
        <f>_xlfn.XLOOKUP(MIS[[#This Row],[TRADING SYMBOL]],[1]Sheet1!$D:$D,[1]Sheet1!$C:$C)</f>
        <v>100.2</v>
      </c>
      <c r="AE671">
        <f>MIS[[#This Row],[OrderAverageTradedPrice]]*MIS[[#This Row],[OrderQuantity]]</f>
        <v>9063</v>
      </c>
      <c r="AF671">
        <f>MIS[[#This Row],[LTP]]*MIS[[#This Row],[OrderQuantity]]</f>
        <v>6012</v>
      </c>
      <c r="AG671">
        <f>IF(MIS[[#This Row],[OrderSide]]="SELL",MIS[[#This Row],[VALUE]]-MIS[[#This Row],[LIVE_VALUE]],MIS[[#This Row],[LIVE_VALUE]]-MIS[[#This Row],[VALUE]])</f>
        <v>3051</v>
      </c>
      <c r="AH671" t="str" cm="1">
        <f t="array" ref="AH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1" t="str">
        <f>MIS[[#This Row],[TRADING SYMBOL]]</f>
        <v>SENSEX2552081100PE</v>
      </c>
      <c r="AJ671" t="str">
        <f>IF(RIGHT(MIS[[#This Row],[Main/Hedge]],4)="MAIN","MAIN","HEDGE")</f>
        <v>MAIN</v>
      </c>
      <c r="AK671" t="str" cm="1">
        <f t="array" ref="AK671">_xlfn._xlws.FILTER(Table4[Column1],ISNUMBER(SEARCH(Table4[Column1],MIS[[#This Row],[OrderUniqueIdentifier]])),"")</f>
        <v>XYT</v>
      </c>
    </row>
    <row r="672" spans="1:37" x14ac:dyDescent="0.25">
      <c r="A672" t="s">
        <v>71</v>
      </c>
      <c r="B672" t="s">
        <v>761</v>
      </c>
      <c r="C672" t="s">
        <v>766</v>
      </c>
      <c r="D672" t="s">
        <v>72</v>
      </c>
      <c r="E672" t="s">
        <v>120</v>
      </c>
      <c r="F672" t="s">
        <v>98</v>
      </c>
      <c r="G672" t="s">
        <v>89</v>
      </c>
      <c r="H672" t="s">
        <v>75</v>
      </c>
      <c r="I672" t="s">
        <v>76</v>
      </c>
      <c r="J672" t="s">
        <v>77</v>
      </c>
      <c r="K672">
        <v>20</v>
      </c>
      <c r="L672" t="s">
        <v>77</v>
      </c>
      <c r="M672" t="s">
        <v>78</v>
      </c>
      <c r="N672" t="s">
        <v>767</v>
      </c>
      <c r="O672" t="s">
        <v>476</v>
      </c>
      <c r="P672" t="s">
        <v>477</v>
      </c>
      <c r="Q672" t="s">
        <v>121</v>
      </c>
      <c r="R672" t="s">
        <v>79</v>
      </c>
      <c r="S672" t="s">
        <v>99</v>
      </c>
      <c r="T672" t="s">
        <v>122</v>
      </c>
      <c r="U672" t="s">
        <v>100</v>
      </c>
      <c r="V672" t="s">
        <v>80</v>
      </c>
      <c r="W672">
        <v>81100</v>
      </c>
      <c r="X672" t="s">
        <v>85</v>
      </c>
      <c r="Y672">
        <v>-20</v>
      </c>
      <c r="Z672" t="s">
        <v>478</v>
      </c>
      <c r="AA672" t="s">
        <v>479</v>
      </c>
      <c r="AB672" t="s">
        <v>107</v>
      </c>
      <c r="AC672" t="s">
        <v>91</v>
      </c>
      <c r="AD672">
        <f>_xlfn.XLOOKUP(MIS[[#This Row],[TRADING SYMBOL]],[1]Sheet1!$D:$D,[1]Sheet1!$C:$C)</f>
        <v>100.2</v>
      </c>
      <c r="AE672">
        <f>MIS[[#This Row],[OrderAverageTradedPrice]]*MIS[[#This Row],[OrderQuantity]]</f>
        <v>3019</v>
      </c>
      <c r="AF672">
        <f>MIS[[#This Row],[LTP]]*MIS[[#This Row],[OrderQuantity]]</f>
        <v>2004</v>
      </c>
      <c r="AG672">
        <f>IF(MIS[[#This Row],[OrderSide]]="SELL",MIS[[#This Row],[VALUE]]-MIS[[#This Row],[LIVE_VALUE]],MIS[[#This Row],[LIVE_VALUE]]-MIS[[#This Row],[VALUE]])</f>
        <v>1015</v>
      </c>
      <c r="AH672" t="str" cm="1">
        <f t="array" ref="AH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2" t="str">
        <f>MIS[[#This Row],[TRADING SYMBOL]]</f>
        <v>SENSEX2552081100PE</v>
      </c>
      <c r="AJ672" t="str">
        <f>IF(RIGHT(MIS[[#This Row],[Main/Hedge]],4)="MAIN","MAIN","HEDGE")</f>
        <v>MAIN</v>
      </c>
      <c r="AK672" t="str" cm="1">
        <f t="array" ref="AK672">_xlfn._xlws.FILTER(Table4[Column1],ISNUMBER(SEARCH(Table4[Column1],MIS[[#This Row],[OrderUniqueIdentifier]])),"")</f>
        <v>XYT</v>
      </c>
    </row>
    <row r="673" spans="1:37" x14ac:dyDescent="0.25">
      <c r="A673" t="s">
        <v>71</v>
      </c>
      <c r="B673" t="s">
        <v>779</v>
      </c>
      <c r="C673" t="s">
        <v>784</v>
      </c>
      <c r="D673" t="s">
        <v>72</v>
      </c>
      <c r="E673" t="s">
        <v>109</v>
      </c>
      <c r="F673" t="s">
        <v>98</v>
      </c>
      <c r="G673" t="s">
        <v>89</v>
      </c>
      <c r="H673" t="s">
        <v>75</v>
      </c>
      <c r="I673" t="s">
        <v>76</v>
      </c>
      <c r="J673" t="s">
        <v>77</v>
      </c>
      <c r="K673">
        <v>20</v>
      </c>
      <c r="L673" t="s">
        <v>77</v>
      </c>
      <c r="M673" t="s">
        <v>78</v>
      </c>
      <c r="N673" t="s">
        <v>785</v>
      </c>
      <c r="O673" t="s">
        <v>477</v>
      </c>
      <c r="P673" t="s">
        <v>477</v>
      </c>
      <c r="Q673" t="s">
        <v>111</v>
      </c>
      <c r="R673" t="s">
        <v>79</v>
      </c>
      <c r="S673" t="s">
        <v>99</v>
      </c>
      <c r="T673" t="s">
        <v>113</v>
      </c>
      <c r="U673" t="s">
        <v>100</v>
      </c>
      <c r="V673" t="s">
        <v>80</v>
      </c>
      <c r="W673">
        <v>83600</v>
      </c>
      <c r="X673" t="s">
        <v>81</v>
      </c>
      <c r="Y673">
        <v>-20</v>
      </c>
      <c r="Z673" t="s">
        <v>479</v>
      </c>
      <c r="AA673" t="s">
        <v>479</v>
      </c>
      <c r="AB673" t="s">
        <v>90</v>
      </c>
      <c r="AC673" t="s">
        <v>91</v>
      </c>
      <c r="AD673">
        <f>_xlfn.XLOOKUP(MIS[[#This Row],[TRADING SYMBOL]],[1]Sheet1!$D:$D,[1]Sheet1!$C:$C)</f>
        <v>87.2</v>
      </c>
      <c r="AE673">
        <f>MIS[[#This Row],[OrderAverageTradedPrice]]*MIS[[#This Row],[OrderQuantity]]</f>
        <v>2810</v>
      </c>
      <c r="AF673">
        <f>MIS[[#This Row],[LTP]]*MIS[[#This Row],[OrderQuantity]]</f>
        <v>1744</v>
      </c>
      <c r="AG673">
        <f>IF(MIS[[#This Row],[OrderSide]]="SELL",MIS[[#This Row],[VALUE]]-MIS[[#This Row],[LIVE_VALUE]],MIS[[#This Row],[LIVE_VALUE]]-MIS[[#This Row],[VALUE]])</f>
        <v>1066</v>
      </c>
      <c r="AH673" t="str" cm="1">
        <f t="array" ref="AH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3" t="str">
        <f>MIS[[#This Row],[TRADING SYMBOL]]</f>
        <v>SENSEX2552083600CE</v>
      </c>
      <c r="AJ673" t="str">
        <f>IF(RIGHT(MIS[[#This Row],[Main/Hedge]],4)="MAIN","MAIN","HEDGE")</f>
        <v>MAIN</v>
      </c>
      <c r="AK673" t="str" cm="1">
        <f t="array" ref="AK673">_xlfn._xlws.FILTER(Table4[Column1],ISNUMBER(SEARCH(Table4[Column1],MIS[[#This Row],[OrderUniqueIdentifier]])),"")</f>
        <v>XYT</v>
      </c>
    </row>
    <row r="674" spans="1:37" x14ac:dyDescent="0.25">
      <c r="A674" t="s">
        <v>71</v>
      </c>
      <c r="B674" t="s">
        <v>795</v>
      </c>
      <c r="C674" t="s">
        <v>800</v>
      </c>
      <c r="D674" t="s">
        <v>72</v>
      </c>
      <c r="E674" t="s">
        <v>120</v>
      </c>
      <c r="F674" t="s">
        <v>98</v>
      </c>
      <c r="G674" t="s">
        <v>89</v>
      </c>
      <c r="H674" t="s">
        <v>75</v>
      </c>
      <c r="I674" t="s">
        <v>76</v>
      </c>
      <c r="J674" t="s">
        <v>77</v>
      </c>
      <c r="K674">
        <v>20</v>
      </c>
      <c r="L674" t="s">
        <v>77</v>
      </c>
      <c r="M674" t="s">
        <v>78</v>
      </c>
      <c r="N674" t="s">
        <v>801</v>
      </c>
      <c r="O674" t="s">
        <v>477</v>
      </c>
      <c r="P674" t="s">
        <v>477</v>
      </c>
      <c r="Q674" t="s">
        <v>121</v>
      </c>
      <c r="R674" t="s">
        <v>79</v>
      </c>
      <c r="S674" t="s">
        <v>99</v>
      </c>
      <c r="T674" t="s">
        <v>122</v>
      </c>
      <c r="U674" t="s">
        <v>100</v>
      </c>
      <c r="V674" t="s">
        <v>80</v>
      </c>
      <c r="W674">
        <v>81100</v>
      </c>
      <c r="X674" t="s">
        <v>85</v>
      </c>
      <c r="Y674">
        <v>-20</v>
      </c>
      <c r="Z674" t="s">
        <v>479</v>
      </c>
      <c r="AA674" t="s">
        <v>479</v>
      </c>
      <c r="AB674" t="s">
        <v>107</v>
      </c>
      <c r="AC674" t="s">
        <v>91</v>
      </c>
      <c r="AD674">
        <f>_xlfn.XLOOKUP(MIS[[#This Row],[TRADING SYMBOL]],[1]Sheet1!$D:$D,[1]Sheet1!$C:$C)</f>
        <v>100.2</v>
      </c>
      <c r="AE674">
        <f>MIS[[#This Row],[OrderAverageTradedPrice]]*MIS[[#This Row],[OrderQuantity]]</f>
        <v>3026</v>
      </c>
      <c r="AF674">
        <f>MIS[[#This Row],[LTP]]*MIS[[#This Row],[OrderQuantity]]</f>
        <v>2004</v>
      </c>
      <c r="AG674">
        <f>IF(MIS[[#This Row],[OrderSide]]="SELL",MIS[[#This Row],[VALUE]]-MIS[[#This Row],[LIVE_VALUE]],MIS[[#This Row],[LIVE_VALUE]]-MIS[[#This Row],[VALUE]])</f>
        <v>1022</v>
      </c>
      <c r="AH674" t="str" cm="1">
        <f t="array" ref="AH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4" t="str">
        <f>MIS[[#This Row],[TRADING SYMBOL]]</f>
        <v>SENSEX2552081100PE</v>
      </c>
      <c r="AJ674" t="str">
        <f>IF(RIGHT(MIS[[#This Row],[Main/Hedge]],4)="MAIN","MAIN","HEDGE")</f>
        <v>MAIN</v>
      </c>
      <c r="AK674" t="str" cm="1">
        <f t="array" ref="AK674">_xlfn._xlws.FILTER(Table4[Column1],ISNUMBER(SEARCH(Table4[Column1],MIS[[#This Row],[OrderUniqueIdentifier]])),"")</f>
        <v>XYT</v>
      </c>
    </row>
    <row r="675" spans="1:37" x14ac:dyDescent="0.25">
      <c r="A675" t="s">
        <v>71</v>
      </c>
      <c r="B675" t="s">
        <v>830</v>
      </c>
      <c r="C675" t="s">
        <v>836</v>
      </c>
      <c r="D675" t="s">
        <v>72</v>
      </c>
      <c r="E675" t="s">
        <v>109</v>
      </c>
      <c r="F675" t="s">
        <v>98</v>
      </c>
      <c r="G675" t="s">
        <v>89</v>
      </c>
      <c r="H675" t="s">
        <v>75</v>
      </c>
      <c r="I675" t="s">
        <v>76</v>
      </c>
      <c r="J675" t="s">
        <v>77</v>
      </c>
      <c r="K675">
        <v>80</v>
      </c>
      <c r="L675" t="s">
        <v>77</v>
      </c>
      <c r="M675" t="s">
        <v>78</v>
      </c>
      <c r="N675" t="s">
        <v>837</v>
      </c>
      <c r="O675" t="s">
        <v>476</v>
      </c>
      <c r="P675" t="s">
        <v>477</v>
      </c>
      <c r="Q675" t="s">
        <v>111</v>
      </c>
      <c r="R675" t="s">
        <v>79</v>
      </c>
      <c r="S675" t="s">
        <v>99</v>
      </c>
      <c r="T675" t="s">
        <v>113</v>
      </c>
      <c r="U675" t="s">
        <v>100</v>
      </c>
      <c r="V675" t="s">
        <v>80</v>
      </c>
      <c r="W675">
        <v>83600</v>
      </c>
      <c r="X675" t="s">
        <v>81</v>
      </c>
      <c r="Y675">
        <v>-80</v>
      </c>
      <c r="Z675" t="s">
        <v>478</v>
      </c>
      <c r="AA675" t="s">
        <v>479</v>
      </c>
      <c r="AB675" t="s">
        <v>90</v>
      </c>
      <c r="AC675" t="s">
        <v>91</v>
      </c>
      <c r="AD675">
        <f>_xlfn.XLOOKUP(MIS[[#This Row],[TRADING SYMBOL]],[1]Sheet1!$D:$D,[1]Sheet1!$C:$C)</f>
        <v>87.2</v>
      </c>
      <c r="AE675">
        <f>MIS[[#This Row],[OrderAverageTradedPrice]]*MIS[[#This Row],[OrderQuantity]]</f>
        <v>11326</v>
      </c>
      <c r="AF675">
        <f>MIS[[#This Row],[LTP]]*MIS[[#This Row],[OrderQuantity]]</f>
        <v>6976</v>
      </c>
      <c r="AG675">
        <f>IF(MIS[[#This Row],[OrderSide]]="SELL",MIS[[#This Row],[VALUE]]-MIS[[#This Row],[LIVE_VALUE]],MIS[[#This Row],[LIVE_VALUE]]-MIS[[#This Row],[VALUE]])</f>
        <v>4350</v>
      </c>
      <c r="AH675" t="str" cm="1">
        <f t="array" ref="AH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5" t="str">
        <f>MIS[[#This Row],[TRADING SYMBOL]]</f>
        <v>SENSEX2552083600CE</v>
      </c>
      <c r="AJ675" t="str">
        <f>IF(RIGHT(MIS[[#This Row],[Main/Hedge]],4)="MAIN","MAIN","HEDGE")</f>
        <v>MAIN</v>
      </c>
      <c r="AK675" t="str" cm="1">
        <f t="array" ref="AK675">_xlfn._xlws.FILTER(Table4[Column1],ISNUMBER(SEARCH(Table4[Column1],MIS[[#This Row],[OrderUniqueIdentifier]])),"")</f>
        <v>XYT</v>
      </c>
    </row>
    <row r="676" spans="1:37" x14ac:dyDescent="0.25">
      <c r="A676" t="s">
        <v>71</v>
      </c>
      <c r="B676" t="s">
        <v>830</v>
      </c>
      <c r="C676" t="s">
        <v>838</v>
      </c>
      <c r="D676" t="s">
        <v>72</v>
      </c>
      <c r="E676" t="s">
        <v>120</v>
      </c>
      <c r="F676" t="s">
        <v>98</v>
      </c>
      <c r="G676" t="s">
        <v>89</v>
      </c>
      <c r="H676" t="s">
        <v>75</v>
      </c>
      <c r="I676" t="s">
        <v>76</v>
      </c>
      <c r="J676" t="s">
        <v>77</v>
      </c>
      <c r="K676">
        <v>80</v>
      </c>
      <c r="L676" t="s">
        <v>77</v>
      </c>
      <c r="M676" t="s">
        <v>78</v>
      </c>
      <c r="N676" t="s">
        <v>801</v>
      </c>
      <c r="O676" t="s">
        <v>477</v>
      </c>
      <c r="P676" t="s">
        <v>477</v>
      </c>
      <c r="Q676" t="s">
        <v>121</v>
      </c>
      <c r="R676" t="s">
        <v>79</v>
      </c>
      <c r="S676" t="s">
        <v>99</v>
      </c>
      <c r="T676" t="s">
        <v>122</v>
      </c>
      <c r="U676" t="s">
        <v>100</v>
      </c>
      <c r="V676" t="s">
        <v>80</v>
      </c>
      <c r="W676">
        <v>81100</v>
      </c>
      <c r="X676" t="s">
        <v>85</v>
      </c>
      <c r="Y676">
        <v>-80</v>
      </c>
      <c r="Z676" t="s">
        <v>479</v>
      </c>
      <c r="AA676" t="s">
        <v>479</v>
      </c>
      <c r="AB676" t="s">
        <v>107</v>
      </c>
      <c r="AC676" t="s">
        <v>91</v>
      </c>
      <c r="AD676">
        <f>_xlfn.XLOOKUP(MIS[[#This Row],[TRADING SYMBOL]],[1]Sheet1!$D:$D,[1]Sheet1!$C:$C)</f>
        <v>100.2</v>
      </c>
      <c r="AE676">
        <f>MIS[[#This Row],[OrderAverageTradedPrice]]*MIS[[#This Row],[OrderQuantity]]</f>
        <v>12104</v>
      </c>
      <c r="AF676">
        <f>MIS[[#This Row],[LTP]]*MIS[[#This Row],[OrderQuantity]]</f>
        <v>8016</v>
      </c>
      <c r="AG676">
        <f>IF(MIS[[#This Row],[OrderSide]]="SELL",MIS[[#This Row],[VALUE]]-MIS[[#This Row],[LIVE_VALUE]],MIS[[#This Row],[LIVE_VALUE]]-MIS[[#This Row],[VALUE]])</f>
        <v>4088</v>
      </c>
      <c r="AH676" t="str" cm="1">
        <f t="array" ref="AH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6" t="str">
        <f>MIS[[#This Row],[TRADING SYMBOL]]</f>
        <v>SENSEX2552081100PE</v>
      </c>
      <c r="AJ676" t="str">
        <f>IF(RIGHT(MIS[[#This Row],[Main/Hedge]],4)="MAIN","MAIN","HEDGE")</f>
        <v>MAIN</v>
      </c>
      <c r="AK676" t="str" cm="1">
        <f t="array" ref="AK676">_xlfn._xlws.FILTER(Table4[Column1],ISNUMBER(SEARCH(Table4[Column1],MIS[[#This Row],[OrderUniqueIdentifier]])),"")</f>
        <v>XYT</v>
      </c>
    </row>
    <row r="677" spans="1:37" x14ac:dyDescent="0.25">
      <c r="A677" t="s">
        <v>71</v>
      </c>
      <c r="B677" t="s">
        <v>864</v>
      </c>
      <c r="C677" t="s">
        <v>870</v>
      </c>
      <c r="D677" t="s">
        <v>72</v>
      </c>
      <c r="E677" t="s">
        <v>109</v>
      </c>
      <c r="F677" t="s">
        <v>98</v>
      </c>
      <c r="G677" t="s">
        <v>89</v>
      </c>
      <c r="H677" t="s">
        <v>75</v>
      </c>
      <c r="I677" t="s">
        <v>76</v>
      </c>
      <c r="J677" t="s">
        <v>77</v>
      </c>
      <c r="K677">
        <v>20</v>
      </c>
      <c r="L677" t="s">
        <v>77</v>
      </c>
      <c r="M677" t="s">
        <v>78</v>
      </c>
      <c r="N677" t="s">
        <v>871</v>
      </c>
      <c r="O677" t="s">
        <v>476</v>
      </c>
      <c r="P677" t="s">
        <v>477</v>
      </c>
      <c r="Q677" t="s">
        <v>111</v>
      </c>
      <c r="R677" t="s">
        <v>79</v>
      </c>
      <c r="S677" t="s">
        <v>99</v>
      </c>
      <c r="T677" t="s">
        <v>113</v>
      </c>
      <c r="U677" t="s">
        <v>100</v>
      </c>
      <c r="V677" t="s">
        <v>80</v>
      </c>
      <c r="W677">
        <v>83600</v>
      </c>
      <c r="X677" t="s">
        <v>81</v>
      </c>
      <c r="Y677">
        <v>-20</v>
      </c>
      <c r="Z677" t="s">
        <v>478</v>
      </c>
      <c r="AA677" t="s">
        <v>479</v>
      </c>
      <c r="AB677" t="s">
        <v>90</v>
      </c>
      <c r="AC677" t="s">
        <v>91</v>
      </c>
      <c r="AD677">
        <f>_xlfn.XLOOKUP(MIS[[#This Row],[TRADING SYMBOL]],[1]Sheet1!$D:$D,[1]Sheet1!$C:$C)</f>
        <v>87.2</v>
      </c>
      <c r="AE677">
        <f>MIS[[#This Row],[OrderAverageTradedPrice]]*MIS[[#This Row],[OrderQuantity]]</f>
        <v>2817</v>
      </c>
      <c r="AF677">
        <f>MIS[[#This Row],[LTP]]*MIS[[#This Row],[OrderQuantity]]</f>
        <v>1744</v>
      </c>
      <c r="AG677">
        <f>IF(MIS[[#This Row],[OrderSide]]="SELL",MIS[[#This Row],[VALUE]]-MIS[[#This Row],[LIVE_VALUE]],MIS[[#This Row],[LIVE_VALUE]]-MIS[[#This Row],[VALUE]])</f>
        <v>1073</v>
      </c>
      <c r="AH677" t="str" cm="1">
        <f t="array" ref="AH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7" t="str">
        <f>MIS[[#This Row],[TRADING SYMBOL]]</f>
        <v>SENSEX2552083600CE</v>
      </c>
      <c r="AJ677" t="str">
        <f>IF(RIGHT(MIS[[#This Row],[Main/Hedge]],4)="MAIN","MAIN","HEDGE")</f>
        <v>MAIN</v>
      </c>
      <c r="AK677" t="str" cm="1">
        <f t="array" ref="AK677">_xlfn._xlws.FILTER(Table4[Column1],ISNUMBER(SEARCH(Table4[Column1],MIS[[#This Row],[OrderUniqueIdentifier]])),"")</f>
        <v>XYT</v>
      </c>
    </row>
    <row r="678" spans="1:37" x14ac:dyDescent="0.25">
      <c r="A678" t="s">
        <v>71</v>
      </c>
      <c r="B678" t="s">
        <v>880</v>
      </c>
      <c r="C678" t="s">
        <v>887</v>
      </c>
      <c r="D678" t="s">
        <v>72</v>
      </c>
      <c r="E678" t="s">
        <v>120</v>
      </c>
      <c r="F678" t="s">
        <v>98</v>
      </c>
      <c r="G678" t="s">
        <v>89</v>
      </c>
      <c r="H678" t="s">
        <v>75</v>
      </c>
      <c r="I678" t="s">
        <v>76</v>
      </c>
      <c r="J678" t="s">
        <v>77</v>
      </c>
      <c r="K678">
        <v>40</v>
      </c>
      <c r="L678" t="s">
        <v>77</v>
      </c>
      <c r="M678" t="s">
        <v>78</v>
      </c>
      <c r="N678" t="s">
        <v>723</v>
      </c>
      <c r="O678" t="s">
        <v>476</v>
      </c>
      <c r="P678" t="s">
        <v>477</v>
      </c>
      <c r="Q678" t="s">
        <v>121</v>
      </c>
      <c r="R678" t="s">
        <v>79</v>
      </c>
      <c r="S678" t="s">
        <v>99</v>
      </c>
      <c r="T678" t="s">
        <v>122</v>
      </c>
      <c r="U678" t="s">
        <v>100</v>
      </c>
      <c r="V678" t="s">
        <v>80</v>
      </c>
      <c r="W678">
        <v>81100</v>
      </c>
      <c r="X678" t="s">
        <v>85</v>
      </c>
      <c r="Y678">
        <v>-40</v>
      </c>
      <c r="Z678" t="s">
        <v>478</v>
      </c>
      <c r="AA678" t="s">
        <v>479</v>
      </c>
      <c r="AB678" t="s">
        <v>107</v>
      </c>
      <c r="AC678" t="s">
        <v>91</v>
      </c>
      <c r="AD678">
        <f>_xlfn.XLOOKUP(MIS[[#This Row],[TRADING SYMBOL]],[1]Sheet1!$D:$D,[1]Sheet1!$C:$C)</f>
        <v>100.2</v>
      </c>
      <c r="AE678">
        <f>MIS[[#This Row],[OrderAverageTradedPrice]]*MIS[[#This Row],[OrderQuantity]]</f>
        <v>6066</v>
      </c>
      <c r="AF678">
        <f>MIS[[#This Row],[LTP]]*MIS[[#This Row],[OrderQuantity]]</f>
        <v>4008</v>
      </c>
      <c r="AG678">
        <f>IF(MIS[[#This Row],[OrderSide]]="SELL",MIS[[#This Row],[VALUE]]-MIS[[#This Row],[LIVE_VALUE]],MIS[[#This Row],[LIVE_VALUE]]-MIS[[#This Row],[VALUE]])</f>
        <v>2058</v>
      </c>
      <c r="AH678" t="str" cm="1">
        <f t="array" ref="AH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8" t="str">
        <f>MIS[[#This Row],[TRADING SYMBOL]]</f>
        <v>SENSEX2552081100PE</v>
      </c>
      <c r="AJ678" t="str">
        <f>IF(RIGHT(MIS[[#This Row],[Main/Hedge]],4)="MAIN","MAIN","HEDGE")</f>
        <v>MAIN</v>
      </c>
      <c r="AK678" t="str" cm="1">
        <f t="array" ref="AK678">_xlfn._xlws.FILTER(Table4[Column1],ISNUMBER(SEARCH(Table4[Column1],MIS[[#This Row],[OrderUniqueIdentifier]])),"")</f>
        <v>XYT</v>
      </c>
    </row>
    <row r="679" spans="1:37" x14ac:dyDescent="0.25">
      <c r="A679" t="s">
        <v>71</v>
      </c>
      <c r="B679" t="s">
        <v>901</v>
      </c>
      <c r="C679" t="s">
        <v>905</v>
      </c>
      <c r="D679" t="s">
        <v>72</v>
      </c>
      <c r="E679" t="s">
        <v>120</v>
      </c>
      <c r="F679" t="s">
        <v>98</v>
      </c>
      <c r="G679" t="s">
        <v>89</v>
      </c>
      <c r="H679" t="s">
        <v>75</v>
      </c>
      <c r="I679" t="s">
        <v>76</v>
      </c>
      <c r="J679" t="s">
        <v>77</v>
      </c>
      <c r="K679">
        <v>20</v>
      </c>
      <c r="L679" t="s">
        <v>77</v>
      </c>
      <c r="M679" t="s">
        <v>78</v>
      </c>
      <c r="N679" t="s">
        <v>271</v>
      </c>
      <c r="O679" t="s">
        <v>476</v>
      </c>
      <c r="P679" t="s">
        <v>477</v>
      </c>
      <c r="Q679" t="s">
        <v>121</v>
      </c>
      <c r="R679" t="s">
        <v>79</v>
      </c>
      <c r="S679" t="s">
        <v>99</v>
      </c>
      <c r="T679" t="s">
        <v>122</v>
      </c>
      <c r="U679" t="s">
        <v>100</v>
      </c>
      <c r="V679" t="s">
        <v>80</v>
      </c>
      <c r="W679">
        <v>81100</v>
      </c>
      <c r="X679" t="s">
        <v>85</v>
      </c>
      <c r="Y679">
        <v>-20</v>
      </c>
      <c r="Z679" t="s">
        <v>478</v>
      </c>
      <c r="AA679" t="s">
        <v>479</v>
      </c>
      <c r="AB679" t="s">
        <v>107</v>
      </c>
      <c r="AC679" t="s">
        <v>91</v>
      </c>
      <c r="AD679">
        <f>_xlfn.XLOOKUP(MIS[[#This Row],[TRADING SYMBOL]],[1]Sheet1!$D:$D,[1]Sheet1!$C:$C)</f>
        <v>100.2</v>
      </c>
      <c r="AE679">
        <f>MIS[[#This Row],[OrderAverageTradedPrice]]*MIS[[#This Row],[OrderQuantity]]</f>
        <v>3034</v>
      </c>
      <c r="AF679">
        <f>MIS[[#This Row],[LTP]]*MIS[[#This Row],[OrderQuantity]]</f>
        <v>2004</v>
      </c>
      <c r="AG679">
        <f>IF(MIS[[#This Row],[OrderSide]]="SELL",MIS[[#This Row],[VALUE]]-MIS[[#This Row],[LIVE_VALUE]],MIS[[#This Row],[LIVE_VALUE]]-MIS[[#This Row],[VALUE]])</f>
        <v>1030</v>
      </c>
      <c r="AH679" t="str" cm="1">
        <f t="array" ref="AH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9" t="str">
        <f>MIS[[#This Row],[TRADING SYMBOL]]</f>
        <v>SENSEX2552081100PE</v>
      </c>
      <c r="AJ679" t="str">
        <f>IF(RIGHT(MIS[[#This Row],[Main/Hedge]],4)="MAIN","MAIN","HEDGE")</f>
        <v>MAIN</v>
      </c>
      <c r="AK679" t="str" cm="1">
        <f t="array" ref="AK679">_xlfn._xlws.FILTER(Table4[Column1],ISNUMBER(SEARCH(Table4[Column1],MIS[[#This Row],[OrderUniqueIdentifier]])),"")</f>
        <v>XYT</v>
      </c>
    </row>
    <row r="680" spans="1:37" x14ac:dyDescent="0.25">
      <c r="A680" t="s">
        <v>71</v>
      </c>
      <c r="B680" t="s">
        <v>908</v>
      </c>
      <c r="C680" t="s">
        <v>914</v>
      </c>
      <c r="D680" t="s">
        <v>72</v>
      </c>
      <c r="E680" t="s">
        <v>120</v>
      </c>
      <c r="F680" t="s">
        <v>98</v>
      </c>
      <c r="G680" t="s">
        <v>89</v>
      </c>
      <c r="H680" t="s">
        <v>75</v>
      </c>
      <c r="I680" t="s">
        <v>76</v>
      </c>
      <c r="J680" t="s">
        <v>77</v>
      </c>
      <c r="K680">
        <v>20</v>
      </c>
      <c r="L680" t="s">
        <v>77</v>
      </c>
      <c r="M680" t="s">
        <v>78</v>
      </c>
      <c r="N680" t="s">
        <v>915</v>
      </c>
      <c r="O680" t="s">
        <v>476</v>
      </c>
      <c r="P680" t="s">
        <v>477</v>
      </c>
      <c r="Q680" t="s">
        <v>121</v>
      </c>
      <c r="R680" t="s">
        <v>79</v>
      </c>
      <c r="S680" t="s">
        <v>99</v>
      </c>
      <c r="T680" t="s">
        <v>122</v>
      </c>
      <c r="U680" t="s">
        <v>100</v>
      </c>
      <c r="V680" t="s">
        <v>80</v>
      </c>
      <c r="W680">
        <v>81100</v>
      </c>
      <c r="X680" t="s">
        <v>85</v>
      </c>
      <c r="Y680">
        <v>-20</v>
      </c>
      <c r="Z680" t="s">
        <v>478</v>
      </c>
      <c r="AA680" t="s">
        <v>479</v>
      </c>
      <c r="AB680" t="s">
        <v>107</v>
      </c>
      <c r="AC680" t="s">
        <v>91</v>
      </c>
      <c r="AD680">
        <f>_xlfn.XLOOKUP(MIS[[#This Row],[TRADING SYMBOL]],[1]Sheet1!$D:$D,[1]Sheet1!$C:$C)</f>
        <v>100.2</v>
      </c>
      <c r="AE680">
        <f>MIS[[#This Row],[OrderAverageTradedPrice]]*MIS[[#This Row],[OrderQuantity]]</f>
        <v>3023</v>
      </c>
      <c r="AF680">
        <f>MIS[[#This Row],[LTP]]*MIS[[#This Row],[OrderQuantity]]</f>
        <v>2004</v>
      </c>
      <c r="AG680">
        <f>IF(MIS[[#This Row],[OrderSide]]="SELL",MIS[[#This Row],[VALUE]]-MIS[[#This Row],[LIVE_VALUE]],MIS[[#This Row],[LIVE_VALUE]]-MIS[[#This Row],[VALUE]])</f>
        <v>1019</v>
      </c>
      <c r="AH680" t="str" cm="1">
        <f t="array" ref="AH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0" t="str">
        <f>MIS[[#This Row],[TRADING SYMBOL]]</f>
        <v>SENSEX2552081100PE</v>
      </c>
      <c r="AJ680" t="str">
        <f>IF(RIGHT(MIS[[#This Row],[Main/Hedge]],4)="MAIN","MAIN","HEDGE")</f>
        <v>MAIN</v>
      </c>
      <c r="AK680" t="str" cm="1">
        <f t="array" ref="AK680">_xlfn._xlws.FILTER(Table4[Column1],ISNUMBER(SEARCH(Table4[Column1],MIS[[#This Row],[OrderUniqueIdentifier]])),"")</f>
        <v>XYT</v>
      </c>
    </row>
    <row r="681" spans="1:37" x14ac:dyDescent="0.25">
      <c r="A681" t="s">
        <v>71</v>
      </c>
      <c r="B681" t="s">
        <v>931</v>
      </c>
      <c r="C681" t="s">
        <v>938</v>
      </c>
      <c r="D681" t="s">
        <v>72</v>
      </c>
      <c r="E681" t="s">
        <v>120</v>
      </c>
      <c r="F681" t="s">
        <v>98</v>
      </c>
      <c r="G681" t="s">
        <v>89</v>
      </c>
      <c r="H681" t="s">
        <v>75</v>
      </c>
      <c r="I681" t="s">
        <v>76</v>
      </c>
      <c r="J681" t="s">
        <v>77</v>
      </c>
      <c r="K681">
        <v>60</v>
      </c>
      <c r="L681" t="s">
        <v>77</v>
      </c>
      <c r="M681" t="s">
        <v>78</v>
      </c>
      <c r="N681" t="s">
        <v>939</v>
      </c>
      <c r="O681" t="s">
        <v>476</v>
      </c>
      <c r="P681" t="s">
        <v>477</v>
      </c>
      <c r="Q681" t="s">
        <v>121</v>
      </c>
      <c r="R681" t="s">
        <v>79</v>
      </c>
      <c r="S681" t="s">
        <v>99</v>
      </c>
      <c r="T681" t="s">
        <v>122</v>
      </c>
      <c r="U681" t="s">
        <v>100</v>
      </c>
      <c r="V681" t="s">
        <v>80</v>
      </c>
      <c r="W681">
        <v>81100</v>
      </c>
      <c r="X681" t="s">
        <v>85</v>
      </c>
      <c r="Y681">
        <v>-60</v>
      </c>
      <c r="Z681" t="s">
        <v>478</v>
      </c>
      <c r="AA681" t="s">
        <v>479</v>
      </c>
      <c r="AB681" t="s">
        <v>107</v>
      </c>
      <c r="AC681" t="s">
        <v>91</v>
      </c>
      <c r="AD681">
        <f>_xlfn.XLOOKUP(MIS[[#This Row],[TRADING SYMBOL]],[1]Sheet1!$D:$D,[1]Sheet1!$C:$C)</f>
        <v>100.2</v>
      </c>
      <c r="AE681">
        <f>MIS[[#This Row],[OrderAverageTradedPrice]]*MIS[[#This Row],[OrderQuantity]]</f>
        <v>9087</v>
      </c>
      <c r="AF681">
        <f>MIS[[#This Row],[LTP]]*MIS[[#This Row],[OrderQuantity]]</f>
        <v>6012</v>
      </c>
      <c r="AG681">
        <f>IF(MIS[[#This Row],[OrderSide]]="SELL",MIS[[#This Row],[VALUE]]-MIS[[#This Row],[LIVE_VALUE]],MIS[[#This Row],[LIVE_VALUE]]-MIS[[#This Row],[VALUE]])</f>
        <v>3075</v>
      </c>
      <c r="AH681" t="str" cm="1">
        <f t="array" ref="AH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1" t="str">
        <f>MIS[[#This Row],[TRADING SYMBOL]]</f>
        <v>SENSEX2552081100PE</v>
      </c>
      <c r="AJ681" t="str">
        <f>IF(RIGHT(MIS[[#This Row],[Main/Hedge]],4)="MAIN","MAIN","HEDGE")</f>
        <v>MAIN</v>
      </c>
      <c r="AK681" t="str" cm="1">
        <f t="array" ref="AK681">_xlfn._xlws.FILTER(Table4[Column1],ISNUMBER(SEARCH(Table4[Column1],MIS[[#This Row],[OrderUniqueIdentifier]])),"")</f>
        <v>XYT</v>
      </c>
    </row>
    <row r="682" spans="1:37" x14ac:dyDescent="0.25">
      <c r="A682" t="s">
        <v>71</v>
      </c>
      <c r="B682" t="s">
        <v>994</v>
      </c>
      <c r="C682" t="s">
        <v>1000</v>
      </c>
      <c r="D682" t="s">
        <v>72</v>
      </c>
      <c r="E682" t="s">
        <v>120</v>
      </c>
      <c r="F682" t="s">
        <v>98</v>
      </c>
      <c r="G682" t="s">
        <v>89</v>
      </c>
      <c r="H682" t="s">
        <v>75</v>
      </c>
      <c r="I682" t="s">
        <v>76</v>
      </c>
      <c r="J682" t="s">
        <v>77</v>
      </c>
      <c r="K682">
        <v>20</v>
      </c>
      <c r="L682" t="s">
        <v>77</v>
      </c>
      <c r="M682" t="s">
        <v>78</v>
      </c>
      <c r="N682" t="s">
        <v>539</v>
      </c>
      <c r="O682" t="s">
        <v>476</v>
      </c>
      <c r="P682" t="s">
        <v>477</v>
      </c>
      <c r="Q682" t="s">
        <v>121</v>
      </c>
      <c r="R682" t="s">
        <v>79</v>
      </c>
      <c r="S682" t="s">
        <v>99</v>
      </c>
      <c r="T682" t="s">
        <v>122</v>
      </c>
      <c r="U682" t="s">
        <v>100</v>
      </c>
      <c r="V682" t="s">
        <v>80</v>
      </c>
      <c r="W682">
        <v>81100</v>
      </c>
      <c r="X682" t="s">
        <v>85</v>
      </c>
      <c r="Y682">
        <v>-20</v>
      </c>
      <c r="Z682" t="s">
        <v>478</v>
      </c>
      <c r="AA682" t="s">
        <v>479</v>
      </c>
      <c r="AB682" t="s">
        <v>107</v>
      </c>
      <c r="AC682" t="s">
        <v>91</v>
      </c>
      <c r="AD682">
        <f>_xlfn.XLOOKUP(MIS[[#This Row],[TRADING SYMBOL]],[1]Sheet1!$D:$D,[1]Sheet1!$C:$C)</f>
        <v>100.2</v>
      </c>
      <c r="AE682">
        <f>MIS[[#This Row],[OrderAverageTradedPrice]]*MIS[[#This Row],[OrderQuantity]]</f>
        <v>3038</v>
      </c>
      <c r="AF682">
        <f>MIS[[#This Row],[LTP]]*MIS[[#This Row],[OrderQuantity]]</f>
        <v>2004</v>
      </c>
      <c r="AG682">
        <f>IF(MIS[[#This Row],[OrderSide]]="SELL",MIS[[#This Row],[VALUE]]-MIS[[#This Row],[LIVE_VALUE]],MIS[[#This Row],[LIVE_VALUE]]-MIS[[#This Row],[VALUE]])</f>
        <v>1034</v>
      </c>
      <c r="AH682" t="str" cm="1">
        <f t="array" ref="AH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2" t="str">
        <f>MIS[[#This Row],[TRADING SYMBOL]]</f>
        <v>SENSEX2552081100PE</v>
      </c>
      <c r="AJ682" t="str">
        <f>IF(RIGHT(MIS[[#This Row],[Main/Hedge]],4)="MAIN","MAIN","HEDGE")</f>
        <v>MAIN</v>
      </c>
      <c r="AK682" t="str" cm="1">
        <f t="array" ref="AK682">_xlfn._xlws.FILTER(Table4[Column1],ISNUMBER(SEARCH(Table4[Column1],MIS[[#This Row],[OrderUniqueIdentifier]])),"")</f>
        <v>XYT</v>
      </c>
    </row>
    <row r="683" spans="1:37" x14ac:dyDescent="0.25">
      <c r="A683" t="s">
        <v>71</v>
      </c>
      <c r="B683" t="s">
        <v>1001</v>
      </c>
      <c r="C683" t="s">
        <v>1006</v>
      </c>
      <c r="D683" t="s">
        <v>72</v>
      </c>
      <c r="E683" t="s">
        <v>120</v>
      </c>
      <c r="F683" t="s">
        <v>98</v>
      </c>
      <c r="G683" t="s">
        <v>89</v>
      </c>
      <c r="H683" t="s">
        <v>75</v>
      </c>
      <c r="I683" t="s">
        <v>76</v>
      </c>
      <c r="J683" t="s">
        <v>77</v>
      </c>
      <c r="K683">
        <v>20</v>
      </c>
      <c r="L683" t="s">
        <v>77</v>
      </c>
      <c r="M683" t="s">
        <v>78</v>
      </c>
      <c r="N683" t="s">
        <v>1007</v>
      </c>
      <c r="O683" t="s">
        <v>476</v>
      </c>
      <c r="P683" t="s">
        <v>477</v>
      </c>
      <c r="Q683" t="s">
        <v>121</v>
      </c>
      <c r="R683" t="s">
        <v>79</v>
      </c>
      <c r="S683" t="s">
        <v>99</v>
      </c>
      <c r="T683" t="s">
        <v>122</v>
      </c>
      <c r="U683" t="s">
        <v>100</v>
      </c>
      <c r="V683" t="s">
        <v>80</v>
      </c>
      <c r="W683">
        <v>81100</v>
      </c>
      <c r="X683" t="s">
        <v>85</v>
      </c>
      <c r="Y683">
        <v>-20</v>
      </c>
      <c r="Z683" t="s">
        <v>478</v>
      </c>
      <c r="AA683" t="s">
        <v>479</v>
      </c>
      <c r="AB683" t="s">
        <v>107</v>
      </c>
      <c r="AC683" t="s">
        <v>91</v>
      </c>
      <c r="AD683">
        <f>_xlfn.XLOOKUP(MIS[[#This Row],[TRADING SYMBOL]],[1]Sheet1!$D:$D,[1]Sheet1!$C:$C)</f>
        <v>100.2</v>
      </c>
      <c r="AE683">
        <f>MIS[[#This Row],[OrderAverageTradedPrice]]*MIS[[#This Row],[OrderQuantity]]</f>
        <v>3036</v>
      </c>
      <c r="AF683">
        <f>MIS[[#This Row],[LTP]]*MIS[[#This Row],[OrderQuantity]]</f>
        <v>2004</v>
      </c>
      <c r="AG683">
        <f>IF(MIS[[#This Row],[OrderSide]]="SELL",MIS[[#This Row],[VALUE]]-MIS[[#This Row],[LIVE_VALUE]],MIS[[#This Row],[LIVE_VALUE]]-MIS[[#This Row],[VALUE]])</f>
        <v>1032</v>
      </c>
      <c r="AH683" t="str" cm="1">
        <f t="array" ref="AH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3" t="str">
        <f>MIS[[#This Row],[TRADING SYMBOL]]</f>
        <v>SENSEX2552081100PE</v>
      </c>
      <c r="AJ683" t="str">
        <f>IF(RIGHT(MIS[[#This Row],[Main/Hedge]],4)="MAIN","MAIN","HEDGE")</f>
        <v>MAIN</v>
      </c>
      <c r="AK683" t="str" cm="1">
        <f t="array" ref="AK683">_xlfn._xlws.FILTER(Table4[Column1],ISNUMBER(SEARCH(Table4[Column1],MIS[[#This Row],[OrderUniqueIdentifier]])),"")</f>
        <v>XYT</v>
      </c>
    </row>
    <row r="684" spans="1:37" x14ac:dyDescent="0.25">
      <c r="A684" t="s">
        <v>71</v>
      </c>
      <c r="B684" t="s">
        <v>1013</v>
      </c>
      <c r="C684" t="s">
        <v>1019</v>
      </c>
      <c r="D684" t="s">
        <v>72</v>
      </c>
      <c r="E684" t="s">
        <v>120</v>
      </c>
      <c r="F684" t="s">
        <v>98</v>
      </c>
      <c r="G684" t="s">
        <v>89</v>
      </c>
      <c r="H684" t="s">
        <v>75</v>
      </c>
      <c r="I684" t="s">
        <v>76</v>
      </c>
      <c r="J684" t="s">
        <v>77</v>
      </c>
      <c r="K684">
        <v>60</v>
      </c>
      <c r="L684" t="s">
        <v>77</v>
      </c>
      <c r="M684" t="s">
        <v>78</v>
      </c>
      <c r="N684" t="s">
        <v>1020</v>
      </c>
      <c r="O684" t="s">
        <v>477</v>
      </c>
      <c r="P684" t="s">
        <v>477</v>
      </c>
      <c r="Q684" t="s">
        <v>121</v>
      </c>
      <c r="R684" t="s">
        <v>79</v>
      </c>
      <c r="S684" t="s">
        <v>99</v>
      </c>
      <c r="T684" t="s">
        <v>122</v>
      </c>
      <c r="U684" t="s">
        <v>100</v>
      </c>
      <c r="V684" t="s">
        <v>80</v>
      </c>
      <c r="W684">
        <v>81100</v>
      </c>
      <c r="X684" t="s">
        <v>85</v>
      </c>
      <c r="Y684">
        <v>-60</v>
      </c>
      <c r="Z684" t="s">
        <v>479</v>
      </c>
      <c r="AA684" t="s">
        <v>479</v>
      </c>
      <c r="AB684" t="s">
        <v>107</v>
      </c>
      <c r="AC684" t="s">
        <v>91</v>
      </c>
      <c r="AD684">
        <f>_xlfn.XLOOKUP(MIS[[#This Row],[TRADING SYMBOL]],[1]Sheet1!$D:$D,[1]Sheet1!$C:$C)</f>
        <v>100.2</v>
      </c>
      <c r="AE684">
        <f>MIS[[#This Row],[OrderAverageTradedPrice]]*MIS[[#This Row],[OrderQuantity]]</f>
        <v>9075.99999999996</v>
      </c>
      <c r="AF684">
        <f>MIS[[#This Row],[LTP]]*MIS[[#This Row],[OrderQuantity]]</f>
        <v>6012</v>
      </c>
      <c r="AG684">
        <f>IF(MIS[[#This Row],[OrderSide]]="SELL",MIS[[#This Row],[VALUE]]-MIS[[#This Row],[LIVE_VALUE]],MIS[[#This Row],[LIVE_VALUE]]-MIS[[#This Row],[VALUE]])</f>
        <v>3063.99999999996</v>
      </c>
      <c r="AH684" t="str" cm="1">
        <f t="array" ref="AH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4" t="str">
        <f>MIS[[#This Row],[TRADING SYMBOL]]</f>
        <v>SENSEX2552081100PE</v>
      </c>
      <c r="AJ684" t="str">
        <f>IF(RIGHT(MIS[[#This Row],[Main/Hedge]],4)="MAIN","MAIN","HEDGE")</f>
        <v>MAIN</v>
      </c>
      <c r="AK684" t="str" cm="1">
        <f t="array" ref="AK684">_xlfn._xlws.FILTER(Table4[Column1],ISNUMBER(SEARCH(Table4[Column1],MIS[[#This Row],[OrderUniqueIdentifier]])),"")</f>
        <v>XYT</v>
      </c>
    </row>
    <row r="685" spans="1:37" x14ac:dyDescent="0.25">
      <c r="A685" t="s">
        <v>71</v>
      </c>
      <c r="B685" t="s">
        <v>1029</v>
      </c>
      <c r="C685" t="s">
        <v>1034</v>
      </c>
      <c r="D685" t="s">
        <v>72</v>
      </c>
      <c r="E685" t="s">
        <v>109</v>
      </c>
      <c r="F685" t="s">
        <v>98</v>
      </c>
      <c r="G685" t="s">
        <v>89</v>
      </c>
      <c r="H685" t="s">
        <v>75</v>
      </c>
      <c r="I685" t="s">
        <v>76</v>
      </c>
      <c r="J685" t="s">
        <v>77</v>
      </c>
      <c r="K685">
        <v>40</v>
      </c>
      <c r="L685" t="s">
        <v>77</v>
      </c>
      <c r="M685" t="s">
        <v>78</v>
      </c>
      <c r="N685" t="s">
        <v>1035</v>
      </c>
      <c r="O685" t="s">
        <v>476</v>
      </c>
      <c r="P685" t="s">
        <v>477</v>
      </c>
      <c r="Q685" t="s">
        <v>111</v>
      </c>
      <c r="R685" t="s">
        <v>79</v>
      </c>
      <c r="S685" t="s">
        <v>99</v>
      </c>
      <c r="T685" t="s">
        <v>113</v>
      </c>
      <c r="U685" t="s">
        <v>100</v>
      </c>
      <c r="V685" t="s">
        <v>80</v>
      </c>
      <c r="W685">
        <v>83600</v>
      </c>
      <c r="X685" t="s">
        <v>81</v>
      </c>
      <c r="Y685">
        <v>-40</v>
      </c>
      <c r="Z685" t="s">
        <v>478</v>
      </c>
      <c r="AA685" t="s">
        <v>479</v>
      </c>
      <c r="AB685" t="s">
        <v>90</v>
      </c>
      <c r="AC685" t="s">
        <v>91</v>
      </c>
      <c r="AD685">
        <f>_xlfn.XLOOKUP(MIS[[#This Row],[TRADING SYMBOL]],[1]Sheet1!$D:$D,[1]Sheet1!$C:$C)</f>
        <v>87.2</v>
      </c>
      <c r="AE685">
        <f>MIS[[#This Row],[OrderAverageTradedPrice]]*MIS[[#This Row],[OrderQuantity]]</f>
        <v>5628</v>
      </c>
      <c r="AF685">
        <f>MIS[[#This Row],[LTP]]*MIS[[#This Row],[OrderQuantity]]</f>
        <v>3488</v>
      </c>
      <c r="AG685">
        <f>IF(MIS[[#This Row],[OrderSide]]="SELL",MIS[[#This Row],[VALUE]]-MIS[[#This Row],[LIVE_VALUE]],MIS[[#This Row],[LIVE_VALUE]]-MIS[[#This Row],[VALUE]])</f>
        <v>2140</v>
      </c>
      <c r="AH685" t="str" cm="1">
        <f t="array" ref="AH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5" t="str">
        <f>MIS[[#This Row],[TRADING SYMBOL]]</f>
        <v>SENSEX2552083600CE</v>
      </c>
      <c r="AJ685" t="str">
        <f>IF(RIGHT(MIS[[#This Row],[Main/Hedge]],4)="MAIN","MAIN","HEDGE")</f>
        <v>MAIN</v>
      </c>
      <c r="AK685" t="str" cm="1">
        <f t="array" ref="AK685">_xlfn._xlws.FILTER(Table4[Column1],ISNUMBER(SEARCH(Table4[Column1],MIS[[#This Row],[OrderUniqueIdentifier]])),"")</f>
        <v>XYT</v>
      </c>
    </row>
    <row r="686" spans="1:37" x14ac:dyDescent="0.25">
      <c r="A686" t="s">
        <v>71</v>
      </c>
      <c r="B686" t="s">
        <v>1037</v>
      </c>
      <c r="C686" t="s">
        <v>1040</v>
      </c>
      <c r="D686" t="s">
        <v>72</v>
      </c>
      <c r="E686" t="s">
        <v>109</v>
      </c>
      <c r="F686" t="s">
        <v>98</v>
      </c>
      <c r="G686" t="s">
        <v>89</v>
      </c>
      <c r="H686" t="s">
        <v>75</v>
      </c>
      <c r="I686" t="s">
        <v>76</v>
      </c>
      <c r="J686" t="s">
        <v>77</v>
      </c>
      <c r="K686">
        <v>20</v>
      </c>
      <c r="L686" t="s">
        <v>77</v>
      </c>
      <c r="M686" t="s">
        <v>78</v>
      </c>
      <c r="N686" t="s">
        <v>442</v>
      </c>
      <c r="O686" t="s">
        <v>476</v>
      </c>
      <c r="P686" t="s">
        <v>477</v>
      </c>
      <c r="Q686" t="s">
        <v>111</v>
      </c>
      <c r="R686" t="s">
        <v>79</v>
      </c>
      <c r="S686" t="s">
        <v>99</v>
      </c>
      <c r="T686" t="s">
        <v>113</v>
      </c>
      <c r="U686" t="s">
        <v>100</v>
      </c>
      <c r="V686" t="s">
        <v>80</v>
      </c>
      <c r="W686">
        <v>83600</v>
      </c>
      <c r="X686" t="s">
        <v>81</v>
      </c>
      <c r="Y686">
        <v>-20</v>
      </c>
      <c r="Z686" t="s">
        <v>478</v>
      </c>
      <c r="AA686" t="s">
        <v>479</v>
      </c>
      <c r="AB686" t="s">
        <v>90</v>
      </c>
      <c r="AC686" t="s">
        <v>91</v>
      </c>
      <c r="AD686">
        <f>_xlfn.XLOOKUP(MIS[[#This Row],[TRADING SYMBOL]],[1]Sheet1!$D:$D,[1]Sheet1!$C:$C)</f>
        <v>87.2</v>
      </c>
      <c r="AE686">
        <f>MIS[[#This Row],[OrderAverageTradedPrice]]*MIS[[#This Row],[OrderQuantity]]</f>
        <v>2808</v>
      </c>
      <c r="AF686">
        <f>MIS[[#This Row],[LTP]]*MIS[[#This Row],[OrderQuantity]]</f>
        <v>1744</v>
      </c>
      <c r="AG686">
        <f>IF(MIS[[#This Row],[OrderSide]]="SELL",MIS[[#This Row],[VALUE]]-MIS[[#This Row],[LIVE_VALUE]],MIS[[#This Row],[LIVE_VALUE]]-MIS[[#This Row],[VALUE]])</f>
        <v>1064</v>
      </c>
      <c r="AH686" t="str" cm="1">
        <f t="array" ref="AH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6" t="str">
        <f>MIS[[#This Row],[TRADING SYMBOL]]</f>
        <v>SENSEX2552083600CE</v>
      </c>
      <c r="AJ686" t="str">
        <f>IF(RIGHT(MIS[[#This Row],[Main/Hedge]],4)="MAIN","MAIN","HEDGE")</f>
        <v>MAIN</v>
      </c>
      <c r="AK686" t="str" cm="1">
        <f t="array" ref="AK686">_xlfn._xlws.FILTER(Table4[Column1],ISNUMBER(SEARCH(Table4[Column1],MIS[[#This Row],[OrderUniqueIdentifier]])),"")</f>
        <v>XYT</v>
      </c>
    </row>
    <row r="687" spans="1:37" x14ac:dyDescent="0.25">
      <c r="A687" t="s">
        <v>71</v>
      </c>
      <c r="B687" t="s">
        <v>1054</v>
      </c>
      <c r="C687" t="s">
        <v>1060</v>
      </c>
      <c r="D687" t="s">
        <v>72</v>
      </c>
      <c r="E687" t="s">
        <v>120</v>
      </c>
      <c r="F687" t="s">
        <v>98</v>
      </c>
      <c r="G687" t="s">
        <v>89</v>
      </c>
      <c r="H687" t="s">
        <v>75</v>
      </c>
      <c r="I687" t="s">
        <v>76</v>
      </c>
      <c r="J687" t="s">
        <v>77</v>
      </c>
      <c r="K687">
        <v>20</v>
      </c>
      <c r="L687" t="s">
        <v>77</v>
      </c>
      <c r="M687" t="s">
        <v>78</v>
      </c>
      <c r="N687" t="s">
        <v>305</v>
      </c>
      <c r="O687" t="s">
        <v>476</v>
      </c>
      <c r="P687" t="s">
        <v>477</v>
      </c>
      <c r="Q687" t="s">
        <v>121</v>
      </c>
      <c r="R687" t="s">
        <v>79</v>
      </c>
      <c r="S687" t="s">
        <v>99</v>
      </c>
      <c r="T687" t="s">
        <v>122</v>
      </c>
      <c r="U687" t="s">
        <v>100</v>
      </c>
      <c r="V687" t="s">
        <v>80</v>
      </c>
      <c r="W687">
        <v>81100</v>
      </c>
      <c r="X687" t="s">
        <v>85</v>
      </c>
      <c r="Y687">
        <v>-20</v>
      </c>
      <c r="Z687" t="s">
        <v>478</v>
      </c>
      <c r="AA687" t="s">
        <v>479</v>
      </c>
      <c r="AB687" t="s">
        <v>107</v>
      </c>
      <c r="AC687" t="s">
        <v>91</v>
      </c>
      <c r="AD687">
        <f>_xlfn.XLOOKUP(MIS[[#This Row],[TRADING SYMBOL]],[1]Sheet1!$D:$D,[1]Sheet1!$C:$C)</f>
        <v>100.2</v>
      </c>
      <c r="AE687">
        <f>MIS[[#This Row],[OrderAverageTradedPrice]]*MIS[[#This Row],[OrderQuantity]]</f>
        <v>3030</v>
      </c>
      <c r="AF687">
        <f>MIS[[#This Row],[LTP]]*MIS[[#This Row],[OrderQuantity]]</f>
        <v>2004</v>
      </c>
      <c r="AG687">
        <f>IF(MIS[[#This Row],[OrderSide]]="SELL",MIS[[#This Row],[VALUE]]-MIS[[#This Row],[LIVE_VALUE]],MIS[[#This Row],[LIVE_VALUE]]-MIS[[#This Row],[VALUE]])</f>
        <v>1026</v>
      </c>
      <c r="AH687" t="str" cm="1">
        <f t="array" ref="AH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7" t="str">
        <f>MIS[[#This Row],[TRADING SYMBOL]]</f>
        <v>SENSEX2552081100PE</v>
      </c>
      <c r="AJ687" t="str">
        <f>IF(RIGHT(MIS[[#This Row],[Main/Hedge]],4)="MAIN","MAIN","HEDGE")</f>
        <v>MAIN</v>
      </c>
      <c r="AK687" t="str" cm="1">
        <f t="array" ref="AK687">_xlfn._xlws.FILTER(Table4[Column1],ISNUMBER(SEARCH(Table4[Column1],MIS[[#This Row],[OrderUniqueIdentifier]])),"")</f>
        <v>XYT</v>
      </c>
    </row>
    <row r="688" spans="1:37" x14ac:dyDescent="0.25">
      <c r="A688" t="s">
        <v>71</v>
      </c>
      <c r="B688" t="s">
        <v>1100</v>
      </c>
      <c r="C688" t="s">
        <v>1105</v>
      </c>
      <c r="D688" t="s">
        <v>72</v>
      </c>
      <c r="E688" t="s">
        <v>109</v>
      </c>
      <c r="F688" t="s">
        <v>98</v>
      </c>
      <c r="G688" t="s">
        <v>89</v>
      </c>
      <c r="H688" t="s">
        <v>75</v>
      </c>
      <c r="I688" t="s">
        <v>76</v>
      </c>
      <c r="J688" t="s">
        <v>77</v>
      </c>
      <c r="K688">
        <v>20</v>
      </c>
      <c r="L688" t="s">
        <v>77</v>
      </c>
      <c r="M688" t="s">
        <v>78</v>
      </c>
      <c r="N688" t="s">
        <v>1106</v>
      </c>
      <c r="O688" t="s">
        <v>476</v>
      </c>
      <c r="P688" t="s">
        <v>477</v>
      </c>
      <c r="Q688" t="s">
        <v>111</v>
      </c>
      <c r="R688" t="s">
        <v>79</v>
      </c>
      <c r="S688" t="s">
        <v>99</v>
      </c>
      <c r="T688" t="s">
        <v>113</v>
      </c>
      <c r="U688" t="s">
        <v>100</v>
      </c>
      <c r="V688" t="s">
        <v>80</v>
      </c>
      <c r="W688">
        <v>83600</v>
      </c>
      <c r="X688" t="s">
        <v>81</v>
      </c>
      <c r="Y688">
        <v>-20</v>
      </c>
      <c r="Z688" t="s">
        <v>478</v>
      </c>
      <c r="AA688" t="s">
        <v>479</v>
      </c>
      <c r="AB688" t="s">
        <v>90</v>
      </c>
      <c r="AC688" t="s">
        <v>91</v>
      </c>
      <c r="AD688">
        <f>_xlfn.XLOOKUP(MIS[[#This Row],[TRADING SYMBOL]],[1]Sheet1!$D:$D,[1]Sheet1!$C:$C)</f>
        <v>87.2</v>
      </c>
      <c r="AE688">
        <f>MIS[[#This Row],[OrderAverageTradedPrice]]*MIS[[#This Row],[OrderQuantity]]</f>
        <v>2833</v>
      </c>
      <c r="AF688">
        <f>MIS[[#This Row],[LTP]]*MIS[[#This Row],[OrderQuantity]]</f>
        <v>1744</v>
      </c>
      <c r="AG688">
        <f>IF(MIS[[#This Row],[OrderSide]]="SELL",MIS[[#This Row],[VALUE]]-MIS[[#This Row],[LIVE_VALUE]],MIS[[#This Row],[LIVE_VALUE]]-MIS[[#This Row],[VALUE]])</f>
        <v>1089</v>
      </c>
      <c r="AH688" t="str" cm="1">
        <f t="array" ref="AH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8" t="str">
        <f>MIS[[#This Row],[TRADING SYMBOL]]</f>
        <v>SENSEX2552083600CE</v>
      </c>
      <c r="AJ688" t="str">
        <f>IF(RIGHT(MIS[[#This Row],[Main/Hedge]],4)="MAIN","MAIN","HEDGE")</f>
        <v>MAIN</v>
      </c>
      <c r="AK688" t="str" cm="1">
        <f t="array" ref="AK688">_xlfn._xlws.FILTER(Table4[Column1],ISNUMBER(SEARCH(Table4[Column1],MIS[[#This Row],[OrderUniqueIdentifier]])),"")</f>
        <v>XYT</v>
      </c>
    </row>
    <row r="689" spans="1:37" x14ac:dyDescent="0.25">
      <c r="A689" t="s">
        <v>71</v>
      </c>
      <c r="B689" t="s">
        <v>1100</v>
      </c>
      <c r="C689" t="s">
        <v>1107</v>
      </c>
      <c r="D689" t="s">
        <v>72</v>
      </c>
      <c r="E689" t="s">
        <v>120</v>
      </c>
      <c r="F689" t="s">
        <v>98</v>
      </c>
      <c r="G689" t="s">
        <v>89</v>
      </c>
      <c r="H689" t="s">
        <v>75</v>
      </c>
      <c r="I689" t="s">
        <v>76</v>
      </c>
      <c r="J689" t="s">
        <v>77</v>
      </c>
      <c r="K689">
        <v>20</v>
      </c>
      <c r="L689" t="s">
        <v>77</v>
      </c>
      <c r="M689" t="s">
        <v>78</v>
      </c>
      <c r="N689" t="s">
        <v>695</v>
      </c>
      <c r="O689" t="s">
        <v>477</v>
      </c>
      <c r="P689" t="s">
        <v>477</v>
      </c>
      <c r="Q689" t="s">
        <v>121</v>
      </c>
      <c r="R689" t="s">
        <v>79</v>
      </c>
      <c r="S689" t="s">
        <v>99</v>
      </c>
      <c r="T689" t="s">
        <v>122</v>
      </c>
      <c r="U689" t="s">
        <v>100</v>
      </c>
      <c r="V689" t="s">
        <v>80</v>
      </c>
      <c r="W689">
        <v>81100</v>
      </c>
      <c r="X689" t="s">
        <v>85</v>
      </c>
      <c r="Y689">
        <v>-20</v>
      </c>
      <c r="Z689" t="s">
        <v>479</v>
      </c>
      <c r="AA689" t="s">
        <v>479</v>
      </c>
      <c r="AB689" t="s">
        <v>107</v>
      </c>
      <c r="AC689" t="s">
        <v>91</v>
      </c>
      <c r="AD689">
        <f>_xlfn.XLOOKUP(MIS[[#This Row],[TRADING SYMBOL]],[1]Sheet1!$D:$D,[1]Sheet1!$C:$C)</f>
        <v>100.2</v>
      </c>
      <c r="AE689">
        <f>MIS[[#This Row],[OrderAverageTradedPrice]]*MIS[[#This Row],[OrderQuantity]]</f>
        <v>3039</v>
      </c>
      <c r="AF689">
        <f>MIS[[#This Row],[LTP]]*MIS[[#This Row],[OrderQuantity]]</f>
        <v>2004</v>
      </c>
      <c r="AG689">
        <f>IF(MIS[[#This Row],[OrderSide]]="SELL",MIS[[#This Row],[VALUE]]-MIS[[#This Row],[LIVE_VALUE]],MIS[[#This Row],[LIVE_VALUE]]-MIS[[#This Row],[VALUE]])</f>
        <v>1035</v>
      </c>
      <c r="AH689" t="str" cm="1">
        <f t="array" ref="AH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9" t="str">
        <f>MIS[[#This Row],[TRADING SYMBOL]]</f>
        <v>SENSEX2552081100PE</v>
      </c>
      <c r="AJ689" t="str">
        <f>IF(RIGHT(MIS[[#This Row],[Main/Hedge]],4)="MAIN","MAIN","HEDGE")</f>
        <v>MAIN</v>
      </c>
      <c r="AK689" t="str" cm="1">
        <f t="array" ref="AK689">_xlfn._xlws.FILTER(Table4[Column1],ISNUMBER(SEARCH(Table4[Column1],MIS[[#This Row],[OrderUniqueIdentifier]])),"")</f>
        <v>XYT</v>
      </c>
    </row>
    <row r="690" spans="1:37" x14ac:dyDescent="0.25">
      <c r="A690" t="s">
        <v>71</v>
      </c>
      <c r="B690" t="s">
        <v>1108</v>
      </c>
      <c r="C690" t="s">
        <v>1115</v>
      </c>
      <c r="D690" t="s">
        <v>72</v>
      </c>
      <c r="E690" t="s">
        <v>120</v>
      </c>
      <c r="F690" t="s">
        <v>98</v>
      </c>
      <c r="G690" t="s">
        <v>89</v>
      </c>
      <c r="H690" t="s">
        <v>75</v>
      </c>
      <c r="I690" t="s">
        <v>76</v>
      </c>
      <c r="J690" t="s">
        <v>77</v>
      </c>
      <c r="K690">
        <v>40</v>
      </c>
      <c r="L690" t="s">
        <v>77</v>
      </c>
      <c r="M690" t="s">
        <v>78</v>
      </c>
      <c r="N690" t="s">
        <v>1116</v>
      </c>
      <c r="O690" t="s">
        <v>477</v>
      </c>
      <c r="P690" t="s">
        <v>477</v>
      </c>
      <c r="Q690" t="s">
        <v>121</v>
      </c>
      <c r="R690" t="s">
        <v>79</v>
      </c>
      <c r="S690" t="s">
        <v>99</v>
      </c>
      <c r="T690" t="s">
        <v>122</v>
      </c>
      <c r="U690" t="s">
        <v>100</v>
      </c>
      <c r="V690" t="s">
        <v>80</v>
      </c>
      <c r="W690">
        <v>81100</v>
      </c>
      <c r="X690" t="s">
        <v>85</v>
      </c>
      <c r="Y690">
        <v>-40</v>
      </c>
      <c r="Z690" t="s">
        <v>479</v>
      </c>
      <c r="AA690" t="s">
        <v>479</v>
      </c>
      <c r="AB690" t="s">
        <v>107</v>
      </c>
      <c r="AC690" t="s">
        <v>91</v>
      </c>
      <c r="AD690">
        <f>_xlfn.XLOOKUP(MIS[[#This Row],[TRADING SYMBOL]],[1]Sheet1!$D:$D,[1]Sheet1!$C:$C)</f>
        <v>100.2</v>
      </c>
      <c r="AE690">
        <f>MIS[[#This Row],[OrderAverageTradedPrice]]*MIS[[#This Row],[OrderQuantity]]</f>
        <v>6056</v>
      </c>
      <c r="AF690">
        <f>MIS[[#This Row],[LTP]]*MIS[[#This Row],[OrderQuantity]]</f>
        <v>4008</v>
      </c>
      <c r="AG690">
        <f>IF(MIS[[#This Row],[OrderSide]]="SELL",MIS[[#This Row],[VALUE]]-MIS[[#This Row],[LIVE_VALUE]],MIS[[#This Row],[LIVE_VALUE]]-MIS[[#This Row],[VALUE]])</f>
        <v>2048</v>
      </c>
      <c r="AH690" t="str" cm="1">
        <f t="array" ref="AH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0" t="str">
        <f>MIS[[#This Row],[TRADING SYMBOL]]</f>
        <v>SENSEX2552081100PE</v>
      </c>
      <c r="AJ690" t="str">
        <f>IF(RIGHT(MIS[[#This Row],[Main/Hedge]],4)="MAIN","MAIN","HEDGE")</f>
        <v>MAIN</v>
      </c>
      <c r="AK690" t="str" cm="1">
        <f t="array" ref="AK690">_xlfn._xlws.FILTER(Table4[Column1],ISNUMBER(SEARCH(Table4[Column1],MIS[[#This Row],[OrderUniqueIdentifier]])),"")</f>
        <v>XYT</v>
      </c>
    </row>
    <row r="691" spans="1:37" x14ac:dyDescent="0.25">
      <c r="A691" t="s">
        <v>71</v>
      </c>
      <c r="B691" t="s">
        <v>1202</v>
      </c>
      <c r="C691" t="s">
        <v>1207</v>
      </c>
      <c r="D691" t="s">
        <v>72</v>
      </c>
      <c r="E691" t="s">
        <v>109</v>
      </c>
      <c r="F691" t="s">
        <v>98</v>
      </c>
      <c r="G691" t="s">
        <v>89</v>
      </c>
      <c r="H691" t="s">
        <v>75</v>
      </c>
      <c r="I691" t="s">
        <v>76</v>
      </c>
      <c r="J691" t="s">
        <v>77</v>
      </c>
      <c r="K691">
        <v>20</v>
      </c>
      <c r="L691" t="s">
        <v>77</v>
      </c>
      <c r="M691" t="s">
        <v>78</v>
      </c>
      <c r="N691" t="s">
        <v>260</v>
      </c>
      <c r="O691" t="s">
        <v>477</v>
      </c>
      <c r="P691" t="s">
        <v>477</v>
      </c>
      <c r="Q691" t="s">
        <v>111</v>
      </c>
      <c r="R691" t="s">
        <v>79</v>
      </c>
      <c r="S691" t="s">
        <v>99</v>
      </c>
      <c r="T691" t="s">
        <v>113</v>
      </c>
      <c r="U691" t="s">
        <v>100</v>
      </c>
      <c r="V691" t="s">
        <v>80</v>
      </c>
      <c r="W691">
        <v>83600</v>
      </c>
      <c r="X691" t="s">
        <v>81</v>
      </c>
      <c r="Y691">
        <v>-20</v>
      </c>
      <c r="Z691" t="s">
        <v>479</v>
      </c>
      <c r="AA691" t="s">
        <v>479</v>
      </c>
      <c r="AB691" t="s">
        <v>90</v>
      </c>
      <c r="AC691" t="s">
        <v>91</v>
      </c>
      <c r="AD691">
        <f>_xlfn.XLOOKUP(MIS[[#This Row],[TRADING SYMBOL]],[1]Sheet1!$D:$D,[1]Sheet1!$C:$C)</f>
        <v>87.2</v>
      </c>
      <c r="AE691">
        <f>MIS[[#This Row],[OrderAverageTradedPrice]]*MIS[[#This Row],[OrderQuantity]]</f>
        <v>2846</v>
      </c>
      <c r="AF691">
        <f>MIS[[#This Row],[LTP]]*MIS[[#This Row],[OrderQuantity]]</f>
        <v>1744</v>
      </c>
      <c r="AG691">
        <f>IF(MIS[[#This Row],[OrderSide]]="SELL",MIS[[#This Row],[VALUE]]-MIS[[#This Row],[LIVE_VALUE]],MIS[[#This Row],[LIVE_VALUE]]-MIS[[#This Row],[VALUE]])</f>
        <v>1102</v>
      </c>
      <c r="AH691" t="str" cm="1">
        <f t="array" ref="AH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1" t="str">
        <f>MIS[[#This Row],[TRADING SYMBOL]]</f>
        <v>SENSEX2552083600CE</v>
      </c>
      <c r="AJ691" t="str">
        <f>IF(RIGHT(MIS[[#This Row],[Main/Hedge]],4)="MAIN","MAIN","HEDGE")</f>
        <v>MAIN</v>
      </c>
      <c r="AK691" t="str" cm="1">
        <f t="array" ref="AK691">_xlfn._xlws.FILTER(Table4[Column1],ISNUMBER(SEARCH(Table4[Column1],MIS[[#This Row],[OrderUniqueIdentifier]])),"")</f>
        <v>XYT</v>
      </c>
    </row>
    <row r="692" spans="1:37" x14ac:dyDescent="0.25">
      <c r="A692" t="s">
        <v>71</v>
      </c>
      <c r="B692" t="s">
        <v>1217</v>
      </c>
      <c r="C692" t="s">
        <v>1223</v>
      </c>
      <c r="D692" t="s">
        <v>72</v>
      </c>
      <c r="E692" t="s">
        <v>120</v>
      </c>
      <c r="F692" t="s">
        <v>98</v>
      </c>
      <c r="G692" t="s">
        <v>89</v>
      </c>
      <c r="H692" t="s">
        <v>75</v>
      </c>
      <c r="I692" t="s">
        <v>76</v>
      </c>
      <c r="J692" t="s">
        <v>77</v>
      </c>
      <c r="K692">
        <v>20</v>
      </c>
      <c r="L692" t="s">
        <v>77</v>
      </c>
      <c r="M692" t="s">
        <v>78</v>
      </c>
      <c r="N692" t="s">
        <v>271</v>
      </c>
      <c r="O692" t="s">
        <v>476</v>
      </c>
      <c r="P692" t="s">
        <v>477</v>
      </c>
      <c r="Q692" t="s">
        <v>121</v>
      </c>
      <c r="R692" t="s">
        <v>79</v>
      </c>
      <c r="S692" t="s">
        <v>99</v>
      </c>
      <c r="T692" t="s">
        <v>122</v>
      </c>
      <c r="U692" t="s">
        <v>100</v>
      </c>
      <c r="V692" t="s">
        <v>80</v>
      </c>
      <c r="W692">
        <v>81100</v>
      </c>
      <c r="X692" t="s">
        <v>85</v>
      </c>
      <c r="Y692">
        <v>-20</v>
      </c>
      <c r="Z692" t="s">
        <v>478</v>
      </c>
      <c r="AA692" t="s">
        <v>479</v>
      </c>
      <c r="AB692" t="s">
        <v>107</v>
      </c>
      <c r="AC692" t="s">
        <v>91</v>
      </c>
      <c r="AD692">
        <f>_xlfn.XLOOKUP(MIS[[#This Row],[TRADING SYMBOL]],[1]Sheet1!$D:$D,[1]Sheet1!$C:$C)</f>
        <v>100.2</v>
      </c>
      <c r="AE692">
        <f>MIS[[#This Row],[OrderAverageTradedPrice]]*MIS[[#This Row],[OrderQuantity]]</f>
        <v>3034</v>
      </c>
      <c r="AF692">
        <f>MIS[[#This Row],[LTP]]*MIS[[#This Row],[OrderQuantity]]</f>
        <v>2004</v>
      </c>
      <c r="AG692">
        <f>IF(MIS[[#This Row],[OrderSide]]="SELL",MIS[[#This Row],[VALUE]]-MIS[[#This Row],[LIVE_VALUE]],MIS[[#This Row],[LIVE_VALUE]]-MIS[[#This Row],[VALUE]])</f>
        <v>1030</v>
      </c>
      <c r="AH692" t="str" cm="1">
        <f t="array" ref="AH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2" t="str">
        <f>MIS[[#This Row],[TRADING SYMBOL]]</f>
        <v>SENSEX2552081100PE</v>
      </c>
      <c r="AJ692" t="str">
        <f>IF(RIGHT(MIS[[#This Row],[Main/Hedge]],4)="MAIN","MAIN","HEDGE")</f>
        <v>MAIN</v>
      </c>
      <c r="AK692" t="str" cm="1">
        <f t="array" ref="AK692">_xlfn._xlws.FILTER(Table4[Column1],ISNUMBER(SEARCH(Table4[Column1],MIS[[#This Row],[OrderUniqueIdentifier]])),"")</f>
        <v>XYT</v>
      </c>
    </row>
    <row r="693" spans="1:37" x14ac:dyDescent="0.25">
      <c r="A693" t="s">
        <v>71</v>
      </c>
      <c r="B693" t="s">
        <v>1227</v>
      </c>
      <c r="C693" t="s">
        <v>1230</v>
      </c>
      <c r="D693" t="s">
        <v>72</v>
      </c>
      <c r="E693" t="s">
        <v>109</v>
      </c>
      <c r="F693" t="s">
        <v>98</v>
      </c>
      <c r="G693" t="s">
        <v>89</v>
      </c>
      <c r="H693" t="s">
        <v>75</v>
      </c>
      <c r="I693" t="s">
        <v>76</v>
      </c>
      <c r="J693" t="s">
        <v>77</v>
      </c>
      <c r="K693">
        <v>20</v>
      </c>
      <c r="L693" t="s">
        <v>77</v>
      </c>
      <c r="M693" t="s">
        <v>78</v>
      </c>
      <c r="N693" t="s">
        <v>1231</v>
      </c>
      <c r="O693" t="s">
        <v>477</v>
      </c>
      <c r="P693" t="s">
        <v>477</v>
      </c>
      <c r="Q693" t="s">
        <v>111</v>
      </c>
      <c r="R693" t="s">
        <v>79</v>
      </c>
      <c r="S693" t="s">
        <v>99</v>
      </c>
      <c r="T693" t="s">
        <v>113</v>
      </c>
      <c r="U693" t="s">
        <v>100</v>
      </c>
      <c r="V693" t="s">
        <v>80</v>
      </c>
      <c r="W693">
        <v>83600</v>
      </c>
      <c r="X693" t="s">
        <v>81</v>
      </c>
      <c r="Y693">
        <v>-20</v>
      </c>
      <c r="Z693" t="s">
        <v>479</v>
      </c>
      <c r="AA693" t="s">
        <v>479</v>
      </c>
      <c r="AB693" t="s">
        <v>90</v>
      </c>
      <c r="AC693" t="s">
        <v>91</v>
      </c>
      <c r="AD693">
        <f>_xlfn.XLOOKUP(MIS[[#This Row],[TRADING SYMBOL]],[1]Sheet1!$D:$D,[1]Sheet1!$C:$C)</f>
        <v>87.2</v>
      </c>
      <c r="AE693">
        <f>MIS[[#This Row],[OrderAverageTradedPrice]]*MIS[[#This Row],[OrderQuantity]]</f>
        <v>2819</v>
      </c>
      <c r="AF693">
        <f>MIS[[#This Row],[LTP]]*MIS[[#This Row],[OrderQuantity]]</f>
        <v>1744</v>
      </c>
      <c r="AG693">
        <f>IF(MIS[[#This Row],[OrderSide]]="SELL",MIS[[#This Row],[VALUE]]-MIS[[#This Row],[LIVE_VALUE]],MIS[[#This Row],[LIVE_VALUE]]-MIS[[#This Row],[VALUE]])</f>
        <v>1075</v>
      </c>
      <c r="AH693" t="str" cm="1">
        <f t="array" ref="AH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3" t="str">
        <f>MIS[[#This Row],[TRADING SYMBOL]]</f>
        <v>SENSEX2552083600CE</v>
      </c>
      <c r="AJ693" t="str">
        <f>IF(RIGHT(MIS[[#This Row],[Main/Hedge]],4)="MAIN","MAIN","HEDGE")</f>
        <v>MAIN</v>
      </c>
      <c r="AK693" t="str" cm="1">
        <f t="array" ref="AK693">_xlfn._xlws.FILTER(Table4[Column1],ISNUMBER(SEARCH(Table4[Column1],MIS[[#This Row],[OrderUniqueIdentifier]])),"")</f>
        <v>XYT</v>
      </c>
    </row>
    <row r="694" spans="1:37" x14ac:dyDescent="0.25">
      <c r="A694" t="s">
        <v>71</v>
      </c>
      <c r="B694" t="s">
        <v>1258</v>
      </c>
      <c r="C694" t="s">
        <v>1261</v>
      </c>
      <c r="D694" t="s">
        <v>72</v>
      </c>
      <c r="E694" t="s">
        <v>109</v>
      </c>
      <c r="F694" t="s">
        <v>98</v>
      </c>
      <c r="G694" t="s">
        <v>89</v>
      </c>
      <c r="H694" t="s">
        <v>75</v>
      </c>
      <c r="I694" t="s">
        <v>76</v>
      </c>
      <c r="J694" t="s">
        <v>77</v>
      </c>
      <c r="K694">
        <v>20</v>
      </c>
      <c r="L694" t="s">
        <v>77</v>
      </c>
      <c r="M694" t="s">
        <v>78</v>
      </c>
      <c r="N694" t="s">
        <v>1231</v>
      </c>
      <c r="O694" t="s">
        <v>477</v>
      </c>
      <c r="P694" t="s">
        <v>477</v>
      </c>
      <c r="Q694" t="s">
        <v>111</v>
      </c>
      <c r="R694" t="s">
        <v>79</v>
      </c>
      <c r="S694" t="s">
        <v>99</v>
      </c>
      <c r="T694" t="s">
        <v>113</v>
      </c>
      <c r="U694" t="s">
        <v>100</v>
      </c>
      <c r="V694" t="s">
        <v>80</v>
      </c>
      <c r="W694">
        <v>83600</v>
      </c>
      <c r="X694" t="s">
        <v>81</v>
      </c>
      <c r="Y694">
        <v>-20</v>
      </c>
      <c r="Z694" t="s">
        <v>479</v>
      </c>
      <c r="AA694" t="s">
        <v>479</v>
      </c>
      <c r="AB694" t="s">
        <v>90</v>
      </c>
      <c r="AC694" t="s">
        <v>91</v>
      </c>
      <c r="AD694">
        <f>_xlfn.XLOOKUP(MIS[[#This Row],[TRADING SYMBOL]],[1]Sheet1!$D:$D,[1]Sheet1!$C:$C)</f>
        <v>87.2</v>
      </c>
      <c r="AE694">
        <f>MIS[[#This Row],[OrderAverageTradedPrice]]*MIS[[#This Row],[OrderQuantity]]</f>
        <v>2819</v>
      </c>
      <c r="AF694">
        <f>MIS[[#This Row],[LTP]]*MIS[[#This Row],[OrderQuantity]]</f>
        <v>1744</v>
      </c>
      <c r="AG694">
        <f>IF(MIS[[#This Row],[OrderSide]]="SELL",MIS[[#This Row],[VALUE]]-MIS[[#This Row],[LIVE_VALUE]],MIS[[#This Row],[LIVE_VALUE]]-MIS[[#This Row],[VALUE]])</f>
        <v>1075</v>
      </c>
      <c r="AH694" t="str" cm="1">
        <f t="array" ref="AH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4" t="str">
        <f>MIS[[#This Row],[TRADING SYMBOL]]</f>
        <v>SENSEX2552083600CE</v>
      </c>
      <c r="AJ694" t="str">
        <f>IF(RIGHT(MIS[[#This Row],[Main/Hedge]],4)="MAIN","MAIN","HEDGE")</f>
        <v>MAIN</v>
      </c>
      <c r="AK694" t="str" cm="1">
        <f t="array" ref="AK694">_xlfn._xlws.FILTER(Table4[Column1],ISNUMBER(SEARCH(Table4[Column1],MIS[[#This Row],[OrderUniqueIdentifier]])),"")</f>
        <v>XYT</v>
      </c>
    </row>
    <row r="695" spans="1:37" x14ac:dyDescent="0.25">
      <c r="A695" t="s">
        <v>71</v>
      </c>
      <c r="B695" t="s">
        <v>1265</v>
      </c>
      <c r="C695" t="s">
        <v>1271</v>
      </c>
      <c r="D695" t="s">
        <v>72</v>
      </c>
      <c r="E695" t="s">
        <v>120</v>
      </c>
      <c r="F695" t="s">
        <v>98</v>
      </c>
      <c r="G695" t="s">
        <v>89</v>
      </c>
      <c r="H695" t="s">
        <v>75</v>
      </c>
      <c r="I695" t="s">
        <v>76</v>
      </c>
      <c r="J695" t="s">
        <v>77</v>
      </c>
      <c r="K695">
        <v>40</v>
      </c>
      <c r="L695" t="s">
        <v>77</v>
      </c>
      <c r="M695" t="s">
        <v>78</v>
      </c>
      <c r="N695" t="s">
        <v>1007</v>
      </c>
      <c r="O695" t="s">
        <v>476</v>
      </c>
      <c r="P695" t="s">
        <v>477</v>
      </c>
      <c r="Q695" t="s">
        <v>121</v>
      </c>
      <c r="R695" t="s">
        <v>79</v>
      </c>
      <c r="S695" t="s">
        <v>99</v>
      </c>
      <c r="T695" t="s">
        <v>122</v>
      </c>
      <c r="U695" t="s">
        <v>100</v>
      </c>
      <c r="V695" t="s">
        <v>80</v>
      </c>
      <c r="W695">
        <v>81100</v>
      </c>
      <c r="X695" t="s">
        <v>85</v>
      </c>
      <c r="Y695">
        <v>-40</v>
      </c>
      <c r="Z695" t="s">
        <v>478</v>
      </c>
      <c r="AA695" t="s">
        <v>479</v>
      </c>
      <c r="AB695" t="s">
        <v>107</v>
      </c>
      <c r="AC695" t="s">
        <v>91</v>
      </c>
      <c r="AD695">
        <f>_xlfn.XLOOKUP(MIS[[#This Row],[TRADING SYMBOL]],[1]Sheet1!$D:$D,[1]Sheet1!$C:$C)</f>
        <v>100.2</v>
      </c>
      <c r="AE695">
        <f>MIS[[#This Row],[OrderAverageTradedPrice]]*MIS[[#This Row],[OrderQuantity]]</f>
        <v>6072</v>
      </c>
      <c r="AF695">
        <f>MIS[[#This Row],[LTP]]*MIS[[#This Row],[OrderQuantity]]</f>
        <v>4008</v>
      </c>
      <c r="AG695">
        <f>IF(MIS[[#This Row],[OrderSide]]="SELL",MIS[[#This Row],[VALUE]]-MIS[[#This Row],[LIVE_VALUE]],MIS[[#This Row],[LIVE_VALUE]]-MIS[[#This Row],[VALUE]])</f>
        <v>2064</v>
      </c>
      <c r="AH695" t="str" cm="1">
        <f t="array" ref="AH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5" t="str">
        <f>MIS[[#This Row],[TRADING SYMBOL]]</f>
        <v>SENSEX2552081100PE</v>
      </c>
      <c r="AJ695" t="str">
        <f>IF(RIGHT(MIS[[#This Row],[Main/Hedge]],4)="MAIN","MAIN","HEDGE")</f>
        <v>MAIN</v>
      </c>
      <c r="AK695" t="str" cm="1">
        <f t="array" ref="AK695">_xlfn._xlws.FILTER(Table4[Column1],ISNUMBER(SEARCH(Table4[Column1],MIS[[#This Row],[OrderUniqueIdentifier]])),"")</f>
        <v>XYT</v>
      </c>
    </row>
    <row r="696" spans="1:37" x14ac:dyDescent="0.25">
      <c r="A696" t="s">
        <v>71</v>
      </c>
      <c r="B696" t="s">
        <v>1280</v>
      </c>
      <c r="C696" t="s">
        <v>1285</v>
      </c>
      <c r="D696" t="s">
        <v>72</v>
      </c>
      <c r="E696" t="s">
        <v>109</v>
      </c>
      <c r="F696" t="s">
        <v>98</v>
      </c>
      <c r="G696" t="s">
        <v>89</v>
      </c>
      <c r="H696" t="s">
        <v>75</v>
      </c>
      <c r="I696" t="s">
        <v>76</v>
      </c>
      <c r="J696" t="s">
        <v>77</v>
      </c>
      <c r="K696">
        <v>20</v>
      </c>
      <c r="L696" t="s">
        <v>77</v>
      </c>
      <c r="M696" t="s">
        <v>78</v>
      </c>
      <c r="N696" t="s">
        <v>1286</v>
      </c>
      <c r="O696" t="s">
        <v>477</v>
      </c>
      <c r="P696" t="s">
        <v>477</v>
      </c>
      <c r="Q696" t="s">
        <v>111</v>
      </c>
      <c r="R696" t="s">
        <v>79</v>
      </c>
      <c r="S696" t="s">
        <v>99</v>
      </c>
      <c r="T696" t="s">
        <v>113</v>
      </c>
      <c r="U696" t="s">
        <v>100</v>
      </c>
      <c r="V696" t="s">
        <v>80</v>
      </c>
      <c r="W696">
        <v>83600</v>
      </c>
      <c r="X696" t="s">
        <v>81</v>
      </c>
      <c r="Y696">
        <v>-20</v>
      </c>
      <c r="Z696" t="s">
        <v>479</v>
      </c>
      <c r="AA696" t="s">
        <v>479</v>
      </c>
      <c r="AB696" t="s">
        <v>90</v>
      </c>
      <c r="AC696" t="s">
        <v>91</v>
      </c>
      <c r="AD696">
        <f>_xlfn.XLOOKUP(MIS[[#This Row],[TRADING SYMBOL]],[1]Sheet1!$D:$D,[1]Sheet1!$C:$C)</f>
        <v>87.2</v>
      </c>
      <c r="AE696">
        <f>MIS[[#This Row],[OrderAverageTradedPrice]]*MIS[[#This Row],[OrderQuantity]]</f>
        <v>2831</v>
      </c>
      <c r="AF696">
        <f>MIS[[#This Row],[LTP]]*MIS[[#This Row],[OrderQuantity]]</f>
        <v>1744</v>
      </c>
      <c r="AG696">
        <f>IF(MIS[[#This Row],[OrderSide]]="SELL",MIS[[#This Row],[VALUE]]-MIS[[#This Row],[LIVE_VALUE]],MIS[[#This Row],[LIVE_VALUE]]-MIS[[#This Row],[VALUE]])</f>
        <v>1087</v>
      </c>
      <c r="AH696" t="str" cm="1">
        <f t="array" ref="AH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6" t="str">
        <f>MIS[[#This Row],[TRADING SYMBOL]]</f>
        <v>SENSEX2552083600CE</v>
      </c>
      <c r="AJ696" t="str">
        <f>IF(RIGHT(MIS[[#This Row],[Main/Hedge]],4)="MAIN","MAIN","HEDGE")</f>
        <v>MAIN</v>
      </c>
      <c r="AK696" t="str" cm="1">
        <f t="array" ref="AK696">_xlfn._xlws.FILTER(Table4[Column1],ISNUMBER(SEARCH(Table4[Column1],MIS[[#This Row],[OrderUniqueIdentifier]])),"")</f>
        <v>XYT</v>
      </c>
    </row>
    <row r="697" spans="1:37" x14ac:dyDescent="0.25">
      <c r="A697" t="s">
        <v>71</v>
      </c>
      <c r="B697" t="s">
        <v>1288</v>
      </c>
      <c r="C697" t="s">
        <v>1293</v>
      </c>
      <c r="D697" t="s">
        <v>72</v>
      </c>
      <c r="E697" t="s">
        <v>109</v>
      </c>
      <c r="F697" t="s">
        <v>98</v>
      </c>
      <c r="G697" t="s">
        <v>89</v>
      </c>
      <c r="H697" t="s">
        <v>75</v>
      </c>
      <c r="I697" t="s">
        <v>76</v>
      </c>
      <c r="J697" t="s">
        <v>77</v>
      </c>
      <c r="K697">
        <v>60</v>
      </c>
      <c r="L697" t="s">
        <v>77</v>
      </c>
      <c r="M697" t="s">
        <v>78</v>
      </c>
      <c r="N697" t="s">
        <v>475</v>
      </c>
      <c r="O697" t="s">
        <v>476</v>
      </c>
      <c r="P697" t="s">
        <v>477</v>
      </c>
      <c r="Q697" t="s">
        <v>111</v>
      </c>
      <c r="R697" t="s">
        <v>79</v>
      </c>
      <c r="S697" t="s">
        <v>99</v>
      </c>
      <c r="T697" t="s">
        <v>113</v>
      </c>
      <c r="U697" t="s">
        <v>100</v>
      </c>
      <c r="V697" t="s">
        <v>80</v>
      </c>
      <c r="W697">
        <v>83600</v>
      </c>
      <c r="X697" t="s">
        <v>81</v>
      </c>
      <c r="Y697">
        <v>-60</v>
      </c>
      <c r="Z697" t="s">
        <v>478</v>
      </c>
      <c r="AA697" t="s">
        <v>479</v>
      </c>
      <c r="AB697" t="s">
        <v>90</v>
      </c>
      <c r="AC697" t="s">
        <v>91</v>
      </c>
      <c r="AD697">
        <f>_xlfn.XLOOKUP(MIS[[#This Row],[TRADING SYMBOL]],[1]Sheet1!$D:$D,[1]Sheet1!$C:$C)</f>
        <v>87.2</v>
      </c>
      <c r="AE697">
        <f>MIS[[#This Row],[OrderAverageTradedPrice]]*MIS[[#This Row],[OrderQuantity]]</f>
        <v>8478</v>
      </c>
      <c r="AF697">
        <f>MIS[[#This Row],[LTP]]*MIS[[#This Row],[OrderQuantity]]</f>
        <v>5232</v>
      </c>
      <c r="AG697">
        <f>IF(MIS[[#This Row],[OrderSide]]="SELL",MIS[[#This Row],[VALUE]]-MIS[[#This Row],[LIVE_VALUE]],MIS[[#This Row],[LIVE_VALUE]]-MIS[[#This Row],[VALUE]])</f>
        <v>3246</v>
      </c>
      <c r="AH697" t="str" cm="1">
        <f t="array" ref="AH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7" t="str">
        <f>MIS[[#This Row],[TRADING SYMBOL]]</f>
        <v>SENSEX2552083600CE</v>
      </c>
      <c r="AJ697" t="str">
        <f>IF(RIGHT(MIS[[#This Row],[Main/Hedge]],4)="MAIN","MAIN","HEDGE")</f>
        <v>MAIN</v>
      </c>
      <c r="AK697" t="str" cm="1">
        <f t="array" ref="AK697">_xlfn._xlws.FILTER(Table4[Column1],ISNUMBER(SEARCH(Table4[Column1],MIS[[#This Row],[OrderUniqueIdentifier]])),"")</f>
        <v>XYT</v>
      </c>
    </row>
    <row r="698" spans="1:37" x14ac:dyDescent="0.25">
      <c r="A698" t="s">
        <v>71</v>
      </c>
      <c r="B698" t="s">
        <v>1295</v>
      </c>
      <c r="C698" t="s">
        <v>1301</v>
      </c>
      <c r="D698" t="s">
        <v>72</v>
      </c>
      <c r="E698" t="s">
        <v>120</v>
      </c>
      <c r="F698" t="s">
        <v>98</v>
      </c>
      <c r="G698" t="s">
        <v>89</v>
      </c>
      <c r="H698" t="s">
        <v>75</v>
      </c>
      <c r="I698" t="s">
        <v>76</v>
      </c>
      <c r="J698" t="s">
        <v>77</v>
      </c>
      <c r="K698">
        <v>40</v>
      </c>
      <c r="L698" t="s">
        <v>77</v>
      </c>
      <c r="M698" t="s">
        <v>78</v>
      </c>
      <c r="N698" t="s">
        <v>271</v>
      </c>
      <c r="O698" t="s">
        <v>476</v>
      </c>
      <c r="P698" t="s">
        <v>477</v>
      </c>
      <c r="Q698" t="s">
        <v>121</v>
      </c>
      <c r="R698" t="s">
        <v>79</v>
      </c>
      <c r="S698" t="s">
        <v>99</v>
      </c>
      <c r="T698" t="s">
        <v>122</v>
      </c>
      <c r="U698" t="s">
        <v>100</v>
      </c>
      <c r="V698" t="s">
        <v>80</v>
      </c>
      <c r="W698">
        <v>81100</v>
      </c>
      <c r="X698" t="s">
        <v>85</v>
      </c>
      <c r="Y698">
        <v>-40</v>
      </c>
      <c r="Z698" t="s">
        <v>478</v>
      </c>
      <c r="AA698" t="s">
        <v>479</v>
      </c>
      <c r="AB698" t="s">
        <v>107</v>
      </c>
      <c r="AC698" t="s">
        <v>91</v>
      </c>
      <c r="AD698">
        <f>_xlfn.XLOOKUP(MIS[[#This Row],[TRADING SYMBOL]],[1]Sheet1!$D:$D,[1]Sheet1!$C:$C)</f>
        <v>100.2</v>
      </c>
      <c r="AE698">
        <f>MIS[[#This Row],[OrderAverageTradedPrice]]*MIS[[#This Row],[OrderQuantity]]</f>
        <v>6068</v>
      </c>
      <c r="AF698">
        <f>MIS[[#This Row],[LTP]]*MIS[[#This Row],[OrderQuantity]]</f>
        <v>4008</v>
      </c>
      <c r="AG698">
        <f>IF(MIS[[#This Row],[OrderSide]]="SELL",MIS[[#This Row],[VALUE]]-MIS[[#This Row],[LIVE_VALUE]],MIS[[#This Row],[LIVE_VALUE]]-MIS[[#This Row],[VALUE]])</f>
        <v>2060</v>
      </c>
      <c r="AH698" t="str" cm="1">
        <f t="array" ref="AH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8" t="str">
        <f>MIS[[#This Row],[TRADING SYMBOL]]</f>
        <v>SENSEX2552081100PE</v>
      </c>
      <c r="AJ698" t="str">
        <f>IF(RIGHT(MIS[[#This Row],[Main/Hedge]],4)="MAIN","MAIN","HEDGE")</f>
        <v>MAIN</v>
      </c>
      <c r="AK698" t="str" cm="1">
        <f t="array" ref="AK698">_xlfn._xlws.FILTER(Table4[Column1],ISNUMBER(SEARCH(Table4[Column1],MIS[[#This Row],[OrderUniqueIdentifier]])),"")</f>
        <v>XYT</v>
      </c>
    </row>
    <row r="699" spans="1:37" x14ac:dyDescent="0.25">
      <c r="A699" t="s">
        <v>1555</v>
      </c>
      <c r="B699" t="s">
        <v>1631</v>
      </c>
      <c r="C699" t="s">
        <v>1635</v>
      </c>
      <c r="D699" t="s">
        <v>72</v>
      </c>
      <c r="E699" t="s">
        <v>120</v>
      </c>
      <c r="F699" t="s">
        <v>98</v>
      </c>
      <c r="G699" t="s">
        <v>89</v>
      </c>
      <c r="H699" t="s">
        <v>93</v>
      </c>
      <c r="I699" t="s">
        <v>76</v>
      </c>
      <c r="J699" t="s">
        <v>1636</v>
      </c>
      <c r="K699">
        <v>80</v>
      </c>
      <c r="L699" t="s">
        <v>77</v>
      </c>
      <c r="M699" t="s">
        <v>78</v>
      </c>
      <c r="N699" t="s">
        <v>1637</v>
      </c>
      <c r="O699" t="s">
        <v>476</v>
      </c>
      <c r="P699" t="s">
        <v>477</v>
      </c>
      <c r="Q699" t="s">
        <v>121</v>
      </c>
      <c r="R699" t="s">
        <v>79</v>
      </c>
      <c r="S699" t="s">
        <v>99</v>
      </c>
      <c r="T699" t="s">
        <v>122</v>
      </c>
      <c r="U699" t="s">
        <v>100</v>
      </c>
      <c r="V699" t="s">
        <v>80</v>
      </c>
      <c r="W699">
        <v>81100</v>
      </c>
      <c r="X699" t="s">
        <v>85</v>
      </c>
      <c r="Y699">
        <v>-80</v>
      </c>
      <c r="Z699" t="s">
        <v>478</v>
      </c>
      <c r="AA699" t="s">
        <v>479</v>
      </c>
      <c r="AB699" t="s">
        <v>107</v>
      </c>
      <c r="AC699" t="s">
        <v>91</v>
      </c>
      <c r="AD699">
        <f>_xlfn.XLOOKUP(MIS[[#This Row],[TRADING SYMBOL]],[1]Sheet1!$D:$D,[1]Sheet1!$C:$C)</f>
        <v>100.2</v>
      </c>
      <c r="AE699">
        <f>MIS[[#This Row],[OrderAverageTradedPrice]]*MIS[[#This Row],[OrderQuantity]]</f>
        <v>12099</v>
      </c>
      <c r="AF699">
        <f>MIS[[#This Row],[LTP]]*MIS[[#This Row],[OrderQuantity]]</f>
        <v>8016</v>
      </c>
      <c r="AG699">
        <f>IF(MIS[[#This Row],[OrderSide]]="SELL",MIS[[#This Row],[VALUE]]-MIS[[#This Row],[LIVE_VALUE]],MIS[[#This Row],[LIVE_VALUE]]-MIS[[#This Row],[VALUE]])</f>
        <v>4083</v>
      </c>
      <c r="AH699" t="str" cm="1">
        <f t="array" ref="AH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9" t="str">
        <f>MIS[[#This Row],[TRADING SYMBOL]]</f>
        <v>SENSEX2552081100PE</v>
      </c>
      <c r="AJ699" t="str">
        <f>IF(RIGHT(MIS[[#This Row],[Main/Hedge]],4)="MAIN","MAIN","HEDGE")</f>
        <v>MAIN</v>
      </c>
      <c r="AK699" t="str" cm="1">
        <f t="array" ref="AK699">_xlfn._xlws.FILTER(Table4[Column1],ISNUMBER(SEARCH(Table4[Column1],MIS[[#This Row],[OrderUniqueIdentifier]])),"")</f>
        <v>XYT</v>
      </c>
    </row>
    <row r="700" spans="1:37" x14ac:dyDescent="0.25">
      <c r="A700" t="s">
        <v>1555</v>
      </c>
      <c r="B700" t="s">
        <v>1657</v>
      </c>
      <c r="C700" t="s">
        <v>1661</v>
      </c>
      <c r="D700" t="s">
        <v>72</v>
      </c>
      <c r="E700" t="s">
        <v>120</v>
      </c>
      <c r="F700" t="s">
        <v>98</v>
      </c>
      <c r="G700" t="s">
        <v>89</v>
      </c>
      <c r="H700" t="s">
        <v>93</v>
      </c>
      <c r="I700" t="s">
        <v>76</v>
      </c>
      <c r="J700" t="s">
        <v>723</v>
      </c>
      <c r="K700">
        <v>80</v>
      </c>
      <c r="L700" t="s">
        <v>77</v>
      </c>
      <c r="M700" t="s">
        <v>78</v>
      </c>
      <c r="N700" t="s">
        <v>1662</v>
      </c>
      <c r="O700" t="s">
        <v>476</v>
      </c>
      <c r="P700" t="s">
        <v>477</v>
      </c>
      <c r="Q700" t="s">
        <v>121</v>
      </c>
      <c r="R700" t="s">
        <v>79</v>
      </c>
      <c r="S700" t="s">
        <v>99</v>
      </c>
      <c r="T700" t="s">
        <v>122</v>
      </c>
      <c r="U700" t="s">
        <v>100</v>
      </c>
      <c r="V700" t="s">
        <v>80</v>
      </c>
      <c r="W700">
        <v>81100</v>
      </c>
      <c r="X700" t="s">
        <v>85</v>
      </c>
      <c r="Y700">
        <v>-80</v>
      </c>
      <c r="Z700" t="s">
        <v>478</v>
      </c>
      <c r="AA700" t="s">
        <v>479</v>
      </c>
      <c r="AB700" t="s">
        <v>107</v>
      </c>
      <c r="AC700" t="s">
        <v>91</v>
      </c>
      <c r="AD700">
        <f>_xlfn.XLOOKUP(MIS[[#This Row],[TRADING SYMBOL]],[1]Sheet1!$D:$D,[1]Sheet1!$C:$C)</f>
        <v>100.2</v>
      </c>
      <c r="AE700">
        <f>MIS[[#This Row],[OrderAverageTradedPrice]]*MIS[[#This Row],[OrderQuantity]]</f>
        <v>12129</v>
      </c>
      <c r="AF700">
        <f>MIS[[#This Row],[LTP]]*MIS[[#This Row],[OrderQuantity]]</f>
        <v>8016</v>
      </c>
      <c r="AG700">
        <f>IF(MIS[[#This Row],[OrderSide]]="SELL",MIS[[#This Row],[VALUE]]-MIS[[#This Row],[LIVE_VALUE]],MIS[[#This Row],[LIVE_VALUE]]-MIS[[#This Row],[VALUE]])</f>
        <v>4113</v>
      </c>
      <c r="AH700" t="str" cm="1">
        <f t="array" ref="AH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0" t="str">
        <f>MIS[[#This Row],[TRADING SYMBOL]]</f>
        <v>SENSEX2552081100PE</v>
      </c>
      <c r="AJ700" t="str">
        <f>IF(RIGHT(MIS[[#This Row],[Main/Hedge]],4)="MAIN","MAIN","HEDGE")</f>
        <v>MAIN</v>
      </c>
      <c r="AK700" t="str" cm="1">
        <f t="array" ref="AK700">_xlfn._xlws.FILTER(Table4[Column1],ISNUMBER(SEARCH(Table4[Column1],MIS[[#This Row],[OrderUniqueIdentifier]])),"")</f>
        <v>XYT</v>
      </c>
    </row>
    <row r="701" spans="1:37" x14ac:dyDescent="0.25">
      <c r="A701" t="s">
        <v>1702</v>
      </c>
      <c r="B701" t="s">
        <v>1703</v>
      </c>
      <c r="C701" t="s">
        <v>1709</v>
      </c>
      <c r="D701" t="s">
        <v>72</v>
      </c>
      <c r="E701" t="s">
        <v>109</v>
      </c>
      <c r="F701" t="s">
        <v>98</v>
      </c>
      <c r="G701" t="s">
        <v>89</v>
      </c>
      <c r="H701" t="s">
        <v>93</v>
      </c>
      <c r="I701" t="s">
        <v>76</v>
      </c>
      <c r="J701" t="s">
        <v>1114</v>
      </c>
      <c r="K701">
        <v>160</v>
      </c>
      <c r="L701" t="s">
        <v>77</v>
      </c>
      <c r="M701" t="s">
        <v>78</v>
      </c>
      <c r="N701" t="s">
        <v>1710</v>
      </c>
      <c r="O701" t="s">
        <v>477</v>
      </c>
      <c r="P701" t="s">
        <v>477</v>
      </c>
      <c r="Q701" t="s">
        <v>111</v>
      </c>
      <c r="R701" t="s">
        <v>79</v>
      </c>
      <c r="S701" t="s">
        <v>99</v>
      </c>
      <c r="T701" t="s">
        <v>113</v>
      </c>
      <c r="U701" t="s">
        <v>100</v>
      </c>
      <c r="V701" t="s">
        <v>80</v>
      </c>
      <c r="W701">
        <v>83600</v>
      </c>
      <c r="X701" t="s">
        <v>81</v>
      </c>
      <c r="Y701">
        <v>-160</v>
      </c>
      <c r="Z701" t="s">
        <v>479</v>
      </c>
      <c r="AA701" t="s">
        <v>479</v>
      </c>
      <c r="AB701" t="s">
        <v>90</v>
      </c>
      <c r="AC701" t="s">
        <v>91</v>
      </c>
      <c r="AD701">
        <f>_xlfn.XLOOKUP(MIS[[#This Row],[TRADING SYMBOL]],[1]Sheet1!$D:$D,[1]Sheet1!$C:$C)</f>
        <v>87.2</v>
      </c>
      <c r="AE701">
        <f>MIS[[#This Row],[OrderAverageTradedPrice]]*MIS[[#This Row],[OrderQuantity]]</f>
        <v>22674</v>
      </c>
      <c r="AF701">
        <f>MIS[[#This Row],[LTP]]*MIS[[#This Row],[OrderQuantity]]</f>
        <v>13952</v>
      </c>
      <c r="AG701">
        <f>IF(MIS[[#This Row],[OrderSide]]="SELL",MIS[[#This Row],[VALUE]]-MIS[[#This Row],[LIVE_VALUE]],MIS[[#This Row],[LIVE_VALUE]]-MIS[[#This Row],[VALUE]])</f>
        <v>8722</v>
      </c>
      <c r="AH701" t="str" cm="1">
        <f t="array" ref="AH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1" t="str">
        <f>MIS[[#This Row],[TRADING SYMBOL]]</f>
        <v>SENSEX2552083600CE</v>
      </c>
      <c r="AJ701" t="str">
        <f>IF(RIGHT(MIS[[#This Row],[Main/Hedge]],4)="MAIN","MAIN","HEDGE")</f>
        <v>MAIN</v>
      </c>
      <c r="AK701" t="str" cm="1">
        <f t="array" ref="AK701">_xlfn._xlws.FILTER(Table4[Column1],ISNUMBER(SEARCH(Table4[Column1],MIS[[#This Row],[OrderUniqueIdentifier]])),"")</f>
        <v>XYT</v>
      </c>
    </row>
    <row r="702" spans="1:37" x14ac:dyDescent="0.25">
      <c r="A702" t="s">
        <v>71</v>
      </c>
      <c r="B702" t="s">
        <v>454</v>
      </c>
      <c r="C702" t="s">
        <v>480</v>
      </c>
      <c r="D702" t="s">
        <v>72</v>
      </c>
      <c r="E702" t="s">
        <v>120</v>
      </c>
      <c r="F702" t="s">
        <v>98</v>
      </c>
      <c r="G702" t="s">
        <v>89</v>
      </c>
      <c r="H702" t="s">
        <v>75</v>
      </c>
      <c r="I702" t="s">
        <v>76</v>
      </c>
      <c r="J702" t="s">
        <v>77</v>
      </c>
      <c r="K702">
        <v>40</v>
      </c>
      <c r="L702" t="s">
        <v>77</v>
      </c>
      <c r="M702" t="s">
        <v>78</v>
      </c>
      <c r="N702" t="s">
        <v>421</v>
      </c>
      <c r="O702" t="s">
        <v>477</v>
      </c>
      <c r="P702" t="s">
        <v>481</v>
      </c>
      <c r="Q702" t="s">
        <v>121</v>
      </c>
      <c r="R702" t="s">
        <v>79</v>
      </c>
      <c r="S702" t="s">
        <v>99</v>
      </c>
      <c r="T702" t="s">
        <v>122</v>
      </c>
      <c r="U702" t="s">
        <v>100</v>
      </c>
      <c r="V702" t="s">
        <v>80</v>
      </c>
      <c r="W702">
        <v>81100</v>
      </c>
      <c r="X702" t="s">
        <v>85</v>
      </c>
      <c r="Y702">
        <v>-40</v>
      </c>
      <c r="Z702" t="s">
        <v>479</v>
      </c>
      <c r="AA702" t="s">
        <v>104</v>
      </c>
      <c r="AB702" t="s">
        <v>107</v>
      </c>
      <c r="AC702" t="s">
        <v>91</v>
      </c>
      <c r="AD702">
        <f>_xlfn.XLOOKUP(MIS[[#This Row],[TRADING SYMBOL]],[1]Sheet1!$D:$D,[1]Sheet1!$C:$C)</f>
        <v>100.2</v>
      </c>
      <c r="AE702">
        <f>MIS[[#This Row],[OrderAverageTradedPrice]]*MIS[[#This Row],[OrderQuantity]]</f>
        <v>6016</v>
      </c>
      <c r="AF702">
        <f>MIS[[#This Row],[LTP]]*MIS[[#This Row],[OrderQuantity]]</f>
        <v>4008</v>
      </c>
      <c r="AG702">
        <f>IF(MIS[[#This Row],[OrderSide]]="SELL",MIS[[#This Row],[VALUE]]-MIS[[#This Row],[LIVE_VALUE]],MIS[[#This Row],[LIVE_VALUE]]-MIS[[#This Row],[VALUE]])</f>
        <v>2008</v>
      </c>
      <c r="AH702" t="str" cm="1">
        <f t="array" ref="AH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2" t="str">
        <f>MIS[[#This Row],[TRADING SYMBOL]]</f>
        <v>SENSEX2552081100PE</v>
      </c>
      <c r="AJ702" t="str">
        <f>IF(RIGHT(MIS[[#This Row],[Main/Hedge]],4)="MAIN","MAIN","HEDGE")</f>
        <v>MAIN</v>
      </c>
      <c r="AK702" t="str" cm="1">
        <f t="array" ref="AK702">_xlfn._xlws.FILTER(Table4[Column1],ISNUMBER(SEARCH(Table4[Column1],MIS[[#This Row],[OrderUniqueIdentifier]])),"")</f>
        <v>XYT</v>
      </c>
    </row>
    <row r="703" spans="1:37" x14ac:dyDescent="0.25">
      <c r="A703" t="s">
        <v>71</v>
      </c>
      <c r="B703" t="s">
        <v>482</v>
      </c>
      <c r="C703" t="s">
        <v>489</v>
      </c>
      <c r="D703" t="s">
        <v>72</v>
      </c>
      <c r="E703" t="s">
        <v>120</v>
      </c>
      <c r="F703" t="s">
        <v>98</v>
      </c>
      <c r="G703" t="s">
        <v>89</v>
      </c>
      <c r="H703" t="s">
        <v>75</v>
      </c>
      <c r="I703" t="s">
        <v>76</v>
      </c>
      <c r="J703" t="s">
        <v>77</v>
      </c>
      <c r="K703">
        <v>40</v>
      </c>
      <c r="L703" t="s">
        <v>77</v>
      </c>
      <c r="M703" t="s">
        <v>78</v>
      </c>
      <c r="N703" t="s">
        <v>490</v>
      </c>
      <c r="O703" t="s">
        <v>477</v>
      </c>
      <c r="P703" t="s">
        <v>481</v>
      </c>
      <c r="Q703" t="s">
        <v>121</v>
      </c>
      <c r="R703" t="s">
        <v>79</v>
      </c>
      <c r="S703" t="s">
        <v>99</v>
      </c>
      <c r="T703" t="s">
        <v>122</v>
      </c>
      <c r="U703" t="s">
        <v>100</v>
      </c>
      <c r="V703" t="s">
        <v>80</v>
      </c>
      <c r="W703">
        <v>81100</v>
      </c>
      <c r="X703" t="s">
        <v>85</v>
      </c>
      <c r="Y703">
        <v>-40</v>
      </c>
      <c r="Z703" t="s">
        <v>479</v>
      </c>
      <c r="AA703" t="s">
        <v>104</v>
      </c>
      <c r="AB703" t="s">
        <v>107</v>
      </c>
      <c r="AC703" t="s">
        <v>91</v>
      </c>
      <c r="AD703">
        <f>_xlfn.XLOOKUP(MIS[[#This Row],[TRADING SYMBOL]],[1]Sheet1!$D:$D,[1]Sheet1!$C:$C)</f>
        <v>100.2</v>
      </c>
      <c r="AE703">
        <f>MIS[[#This Row],[OrderAverageTradedPrice]]*MIS[[#This Row],[OrderQuantity]]</f>
        <v>6018</v>
      </c>
      <c r="AF703">
        <f>MIS[[#This Row],[LTP]]*MIS[[#This Row],[OrderQuantity]]</f>
        <v>4008</v>
      </c>
      <c r="AG703">
        <f>IF(MIS[[#This Row],[OrderSide]]="SELL",MIS[[#This Row],[VALUE]]-MIS[[#This Row],[LIVE_VALUE]],MIS[[#This Row],[LIVE_VALUE]]-MIS[[#This Row],[VALUE]])</f>
        <v>2010</v>
      </c>
      <c r="AH703" t="str" cm="1">
        <f t="array" ref="AH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3" t="str">
        <f>MIS[[#This Row],[TRADING SYMBOL]]</f>
        <v>SENSEX2552081100PE</v>
      </c>
      <c r="AJ703" t="str">
        <f>IF(RIGHT(MIS[[#This Row],[Main/Hedge]],4)="MAIN","MAIN","HEDGE")</f>
        <v>MAIN</v>
      </c>
      <c r="AK703" t="str" cm="1">
        <f t="array" ref="AK703">_xlfn._xlws.FILTER(Table4[Column1],ISNUMBER(SEARCH(Table4[Column1],MIS[[#This Row],[OrderUniqueIdentifier]])),"")</f>
        <v>XYT</v>
      </c>
    </row>
    <row r="704" spans="1:37" x14ac:dyDescent="0.25">
      <c r="A704" t="s">
        <v>71</v>
      </c>
      <c r="B704" t="s">
        <v>540</v>
      </c>
      <c r="C704" t="s">
        <v>548</v>
      </c>
      <c r="D704" t="s">
        <v>72</v>
      </c>
      <c r="E704" t="s">
        <v>120</v>
      </c>
      <c r="F704" t="s">
        <v>98</v>
      </c>
      <c r="G704" t="s">
        <v>89</v>
      </c>
      <c r="H704" t="s">
        <v>75</v>
      </c>
      <c r="I704" t="s">
        <v>76</v>
      </c>
      <c r="J704" t="s">
        <v>77</v>
      </c>
      <c r="K704">
        <v>40</v>
      </c>
      <c r="L704" t="s">
        <v>77</v>
      </c>
      <c r="M704" t="s">
        <v>78</v>
      </c>
      <c r="N704" t="s">
        <v>549</v>
      </c>
      <c r="O704" t="s">
        <v>477</v>
      </c>
      <c r="P704" t="s">
        <v>481</v>
      </c>
      <c r="Q704" t="s">
        <v>121</v>
      </c>
      <c r="R704" t="s">
        <v>79</v>
      </c>
      <c r="S704" t="s">
        <v>99</v>
      </c>
      <c r="T704" t="s">
        <v>122</v>
      </c>
      <c r="U704" t="s">
        <v>100</v>
      </c>
      <c r="V704" t="s">
        <v>80</v>
      </c>
      <c r="W704">
        <v>81100</v>
      </c>
      <c r="X704" t="s">
        <v>85</v>
      </c>
      <c r="Y704">
        <v>-40</v>
      </c>
      <c r="Z704" t="s">
        <v>479</v>
      </c>
      <c r="AA704" t="s">
        <v>104</v>
      </c>
      <c r="AB704" t="s">
        <v>107</v>
      </c>
      <c r="AC704" t="s">
        <v>91</v>
      </c>
      <c r="AD704">
        <f>_xlfn.XLOOKUP(MIS[[#This Row],[TRADING SYMBOL]],[1]Sheet1!$D:$D,[1]Sheet1!$C:$C)</f>
        <v>100.2</v>
      </c>
      <c r="AE704">
        <f>MIS[[#This Row],[OrderAverageTradedPrice]]*MIS[[#This Row],[OrderQuantity]]</f>
        <v>6022</v>
      </c>
      <c r="AF704">
        <f>MIS[[#This Row],[LTP]]*MIS[[#This Row],[OrderQuantity]]</f>
        <v>4008</v>
      </c>
      <c r="AG704">
        <f>IF(MIS[[#This Row],[OrderSide]]="SELL",MIS[[#This Row],[VALUE]]-MIS[[#This Row],[LIVE_VALUE]],MIS[[#This Row],[LIVE_VALUE]]-MIS[[#This Row],[VALUE]])</f>
        <v>2014</v>
      </c>
      <c r="AH704" t="str" cm="1">
        <f t="array" ref="AH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4" t="str">
        <f>MIS[[#This Row],[TRADING SYMBOL]]</f>
        <v>SENSEX2552081100PE</v>
      </c>
      <c r="AJ704" t="str">
        <f>IF(RIGHT(MIS[[#This Row],[Main/Hedge]],4)="MAIN","MAIN","HEDGE")</f>
        <v>MAIN</v>
      </c>
      <c r="AK704" t="str" cm="1">
        <f t="array" ref="AK704">_xlfn._xlws.FILTER(Table4[Column1],ISNUMBER(SEARCH(Table4[Column1],MIS[[#This Row],[OrderUniqueIdentifier]])),"")</f>
        <v>XYT</v>
      </c>
    </row>
    <row r="705" spans="1:37" x14ac:dyDescent="0.25">
      <c r="A705" t="s">
        <v>71</v>
      </c>
      <c r="B705" t="s">
        <v>550</v>
      </c>
      <c r="C705" t="s">
        <v>557</v>
      </c>
      <c r="D705" t="s">
        <v>72</v>
      </c>
      <c r="E705" t="s">
        <v>120</v>
      </c>
      <c r="F705" t="s">
        <v>98</v>
      </c>
      <c r="G705" t="s">
        <v>89</v>
      </c>
      <c r="H705" t="s">
        <v>75</v>
      </c>
      <c r="I705" t="s">
        <v>76</v>
      </c>
      <c r="J705" t="s">
        <v>77</v>
      </c>
      <c r="K705">
        <v>20</v>
      </c>
      <c r="L705" t="s">
        <v>77</v>
      </c>
      <c r="M705" t="s">
        <v>78</v>
      </c>
      <c r="N705" t="s">
        <v>265</v>
      </c>
      <c r="O705" t="s">
        <v>477</v>
      </c>
      <c r="P705" t="s">
        <v>481</v>
      </c>
      <c r="Q705" t="s">
        <v>121</v>
      </c>
      <c r="R705" t="s">
        <v>79</v>
      </c>
      <c r="S705" t="s">
        <v>99</v>
      </c>
      <c r="T705" t="s">
        <v>122</v>
      </c>
      <c r="U705" t="s">
        <v>100</v>
      </c>
      <c r="V705" t="s">
        <v>80</v>
      </c>
      <c r="W705">
        <v>81100</v>
      </c>
      <c r="X705" t="s">
        <v>85</v>
      </c>
      <c r="Y705">
        <v>-20</v>
      </c>
      <c r="Z705" t="s">
        <v>479</v>
      </c>
      <c r="AA705" t="s">
        <v>104</v>
      </c>
      <c r="AB705" t="s">
        <v>107</v>
      </c>
      <c r="AC705" t="s">
        <v>91</v>
      </c>
      <c r="AD705">
        <f>_xlfn.XLOOKUP(MIS[[#This Row],[TRADING SYMBOL]],[1]Sheet1!$D:$D,[1]Sheet1!$C:$C)</f>
        <v>100.2</v>
      </c>
      <c r="AE705">
        <f>MIS[[#This Row],[OrderAverageTradedPrice]]*MIS[[#This Row],[OrderQuantity]]</f>
        <v>3015</v>
      </c>
      <c r="AF705">
        <f>MIS[[#This Row],[LTP]]*MIS[[#This Row],[OrderQuantity]]</f>
        <v>2004</v>
      </c>
      <c r="AG705">
        <f>IF(MIS[[#This Row],[OrderSide]]="SELL",MIS[[#This Row],[VALUE]]-MIS[[#This Row],[LIVE_VALUE]],MIS[[#This Row],[LIVE_VALUE]]-MIS[[#This Row],[VALUE]])</f>
        <v>1011</v>
      </c>
      <c r="AH705" t="str" cm="1">
        <f t="array" ref="AH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5" t="str">
        <f>MIS[[#This Row],[TRADING SYMBOL]]</f>
        <v>SENSEX2552081100PE</v>
      </c>
      <c r="AJ705" t="str">
        <f>IF(RIGHT(MIS[[#This Row],[Main/Hedge]],4)="MAIN","MAIN","HEDGE")</f>
        <v>MAIN</v>
      </c>
      <c r="AK705" t="str" cm="1">
        <f t="array" ref="AK705">_xlfn._xlws.FILTER(Table4[Column1],ISNUMBER(SEARCH(Table4[Column1],MIS[[#This Row],[OrderUniqueIdentifier]])),"")</f>
        <v>XYT</v>
      </c>
    </row>
    <row r="706" spans="1:37" x14ac:dyDescent="0.25">
      <c r="A706" t="s">
        <v>71</v>
      </c>
      <c r="B706" t="s">
        <v>558</v>
      </c>
      <c r="C706" t="s">
        <v>565</v>
      </c>
      <c r="D706" t="s">
        <v>72</v>
      </c>
      <c r="E706" t="s">
        <v>120</v>
      </c>
      <c r="F706" t="s">
        <v>98</v>
      </c>
      <c r="G706" t="s">
        <v>89</v>
      </c>
      <c r="H706" t="s">
        <v>75</v>
      </c>
      <c r="I706" t="s">
        <v>76</v>
      </c>
      <c r="J706" t="s">
        <v>77</v>
      </c>
      <c r="K706">
        <v>20</v>
      </c>
      <c r="L706" t="s">
        <v>77</v>
      </c>
      <c r="M706" t="s">
        <v>78</v>
      </c>
      <c r="N706" t="s">
        <v>421</v>
      </c>
      <c r="O706" t="s">
        <v>477</v>
      </c>
      <c r="P706" t="s">
        <v>481</v>
      </c>
      <c r="Q706" t="s">
        <v>121</v>
      </c>
      <c r="R706" t="s">
        <v>79</v>
      </c>
      <c r="S706" t="s">
        <v>99</v>
      </c>
      <c r="T706" t="s">
        <v>122</v>
      </c>
      <c r="U706" t="s">
        <v>100</v>
      </c>
      <c r="V706" t="s">
        <v>80</v>
      </c>
      <c r="W706">
        <v>81100</v>
      </c>
      <c r="X706" t="s">
        <v>85</v>
      </c>
      <c r="Y706">
        <v>-20</v>
      </c>
      <c r="Z706" t="s">
        <v>479</v>
      </c>
      <c r="AA706" t="s">
        <v>104</v>
      </c>
      <c r="AB706" t="s">
        <v>107</v>
      </c>
      <c r="AC706" t="s">
        <v>91</v>
      </c>
      <c r="AD706">
        <f>_xlfn.XLOOKUP(MIS[[#This Row],[TRADING SYMBOL]],[1]Sheet1!$D:$D,[1]Sheet1!$C:$C)</f>
        <v>100.2</v>
      </c>
      <c r="AE706">
        <f>MIS[[#This Row],[OrderAverageTradedPrice]]*MIS[[#This Row],[OrderQuantity]]</f>
        <v>3008</v>
      </c>
      <c r="AF706">
        <f>MIS[[#This Row],[LTP]]*MIS[[#This Row],[OrderQuantity]]</f>
        <v>2004</v>
      </c>
      <c r="AG706">
        <f>IF(MIS[[#This Row],[OrderSide]]="SELL",MIS[[#This Row],[VALUE]]-MIS[[#This Row],[LIVE_VALUE]],MIS[[#This Row],[LIVE_VALUE]]-MIS[[#This Row],[VALUE]])</f>
        <v>1004</v>
      </c>
      <c r="AH706" t="str" cm="1">
        <f t="array" ref="AH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6" t="str">
        <f>MIS[[#This Row],[TRADING SYMBOL]]</f>
        <v>SENSEX2552081100PE</v>
      </c>
      <c r="AJ706" t="str">
        <f>IF(RIGHT(MIS[[#This Row],[Main/Hedge]],4)="MAIN","MAIN","HEDGE")</f>
        <v>MAIN</v>
      </c>
      <c r="AK706" t="str" cm="1">
        <f t="array" ref="AK706">_xlfn._xlws.FILTER(Table4[Column1],ISNUMBER(SEARCH(Table4[Column1],MIS[[#This Row],[OrderUniqueIdentifier]])),"")</f>
        <v>XYT</v>
      </c>
    </row>
    <row r="707" spans="1:37" x14ac:dyDescent="0.25">
      <c r="A707" t="s">
        <v>71</v>
      </c>
      <c r="B707" t="s">
        <v>566</v>
      </c>
      <c r="C707" t="s">
        <v>569</v>
      </c>
      <c r="D707" t="s">
        <v>72</v>
      </c>
      <c r="E707" t="s">
        <v>109</v>
      </c>
      <c r="F707" t="s">
        <v>98</v>
      </c>
      <c r="G707" t="s">
        <v>89</v>
      </c>
      <c r="H707" t="s">
        <v>75</v>
      </c>
      <c r="I707" t="s">
        <v>76</v>
      </c>
      <c r="J707" t="s">
        <v>77</v>
      </c>
      <c r="K707">
        <v>20</v>
      </c>
      <c r="L707" t="s">
        <v>77</v>
      </c>
      <c r="M707" t="s">
        <v>78</v>
      </c>
      <c r="N707" t="s">
        <v>570</v>
      </c>
      <c r="O707" t="s">
        <v>481</v>
      </c>
      <c r="P707" t="s">
        <v>481</v>
      </c>
      <c r="Q707" t="s">
        <v>111</v>
      </c>
      <c r="R707" t="s">
        <v>79</v>
      </c>
      <c r="S707" t="s">
        <v>99</v>
      </c>
      <c r="T707" t="s">
        <v>113</v>
      </c>
      <c r="U707" t="s">
        <v>100</v>
      </c>
      <c r="V707" t="s">
        <v>80</v>
      </c>
      <c r="W707">
        <v>83600</v>
      </c>
      <c r="X707" t="s">
        <v>81</v>
      </c>
      <c r="Y707">
        <v>-20</v>
      </c>
      <c r="Z707" t="s">
        <v>104</v>
      </c>
      <c r="AA707" t="s">
        <v>104</v>
      </c>
      <c r="AB707" t="s">
        <v>90</v>
      </c>
      <c r="AC707" t="s">
        <v>91</v>
      </c>
      <c r="AD707">
        <f>_xlfn.XLOOKUP(MIS[[#This Row],[TRADING SYMBOL]],[1]Sheet1!$D:$D,[1]Sheet1!$C:$C)</f>
        <v>87.2</v>
      </c>
      <c r="AE707">
        <f>MIS[[#This Row],[OrderAverageTradedPrice]]*MIS[[#This Row],[OrderQuantity]]</f>
        <v>2830</v>
      </c>
      <c r="AF707">
        <f>MIS[[#This Row],[LTP]]*MIS[[#This Row],[OrderQuantity]]</f>
        <v>1744</v>
      </c>
      <c r="AG707">
        <f>IF(MIS[[#This Row],[OrderSide]]="SELL",MIS[[#This Row],[VALUE]]-MIS[[#This Row],[LIVE_VALUE]],MIS[[#This Row],[LIVE_VALUE]]-MIS[[#This Row],[VALUE]])</f>
        <v>1086</v>
      </c>
      <c r="AH707" t="str" cm="1">
        <f t="array" ref="AH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7" t="str">
        <f>MIS[[#This Row],[TRADING SYMBOL]]</f>
        <v>SENSEX2552083600CE</v>
      </c>
      <c r="AJ707" t="str">
        <f>IF(RIGHT(MIS[[#This Row],[Main/Hedge]],4)="MAIN","MAIN","HEDGE")</f>
        <v>MAIN</v>
      </c>
      <c r="AK707" t="str" cm="1">
        <f t="array" ref="AK707">_xlfn._xlws.FILTER(Table4[Column1],ISNUMBER(SEARCH(Table4[Column1],MIS[[#This Row],[OrderUniqueIdentifier]])),"")</f>
        <v>XYT</v>
      </c>
    </row>
    <row r="708" spans="1:37" x14ac:dyDescent="0.25">
      <c r="A708" t="s">
        <v>71</v>
      </c>
      <c r="B708" t="s">
        <v>619</v>
      </c>
      <c r="C708" t="s">
        <v>627</v>
      </c>
      <c r="D708" t="s">
        <v>72</v>
      </c>
      <c r="E708" t="s">
        <v>120</v>
      </c>
      <c r="F708" t="s">
        <v>98</v>
      </c>
      <c r="G708" t="s">
        <v>89</v>
      </c>
      <c r="H708" t="s">
        <v>75</v>
      </c>
      <c r="I708" t="s">
        <v>76</v>
      </c>
      <c r="J708" t="s">
        <v>77</v>
      </c>
      <c r="K708">
        <v>60</v>
      </c>
      <c r="L708" t="s">
        <v>77</v>
      </c>
      <c r="M708" t="s">
        <v>78</v>
      </c>
      <c r="N708" t="s">
        <v>628</v>
      </c>
      <c r="O708" t="s">
        <v>477</v>
      </c>
      <c r="P708" t="s">
        <v>481</v>
      </c>
      <c r="Q708" t="s">
        <v>121</v>
      </c>
      <c r="R708" t="s">
        <v>79</v>
      </c>
      <c r="S708" t="s">
        <v>99</v>
      </c>
      <c r="T708" t="s">
        <v>122</v>
      </c>
      <c r="U708" t="s">
        <v>100</v>
      </c>
      <c r="V708" t="s">
        <v>80</v>
      </c>
      <c r="W708">
        <v>81100</v>
      </c>
      <c r="X708" t="s">
        <v>85</v>
      </c>
      <c r="Y708">
        <v>-60</v>
      </c>
      <c r="Z708" t="s">
        <v>479</v>
      </c>
      <c r="AA708" t="s">
        <v>104</v>
      </c>
      <c r="AB708" t="s">
        <v>107</v>
      </c>
      <c r="AC708" t="s">
        <v>91</v>
      </c>
      <c r="AD708">
        <f>_xlfn.XLOOKUP(MIS[[#This Row],[TRADING SYMBOL]],[1]Sheet1!$D:$D,[1]Sheet1!$C:$C)</f>
        <v>100.2</v>
      </c>
      <c r="AE708">
        <f>MIS[[#This Row],[OrderAverageTradedPrice]]*MIS[[#This Row],[OrderQuantity]]</f>
        <v>9004.99999999998</v>
      </c>
      <c r="AF708">
        <f>MIS[[#This Row],[LTP]]*MIS[[#This Row],[OrderQuantity]]</f>
        <v>6012</v>
      </c>
      <c r="AG708">
        <f>IF(MIS[[#This Row],[OrderSide]]="SELL",MIS[[#This Row],[VALUE]]-MIS[[#This Row],[LIVE_VALUE]],MIS[[#This Row],[LIVE_VALUE]]-MIS[[#This Row],[VALUE]])</f>
        <v>2992.99999999998</v>
      </c>
      <c r="AH708" t="str" cm="1">
        <f t="array" ref="AH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8" t="str">
        <f>MIS[[#This Row],[TRADING SYMBOL]]</f>
        <v>SENSEX2552081100PE</v>
      </c>
      <c r="AJ708" t="str">
        <f>IF(RIGHT(MIS[[#This Row],[Main/Hedge]],4)="MAIN","MAIN","HEDGE")</f>
        <v>MAIN</v>
      </c>
      <c r="AK708" t="str" cm="1">
        <f t="array" ref="AK708">_xlfn._xlws.FILTER(Table4[Column1],ISNUMBER(SEARCH(Table4[Column1],MIS[[#This Row],[OrderUniqueIdentifier]])),"")</f>
        <v>XYT</v>
      </c>
    </row>
    <row r="709" spans="1:37" x14ac:dyDescent="0.25">
      <c r="A709" t="s">
        <v>71</v>
      </c>
      <c r="B709" t="s">
        <v>652</v>
      </c>
      <c r="C709" t="s">
        <v>655</v>
      </c>
      <c r="D709" t="s">
        <v>72</v>
      </c>
      <c r="E709" t="s">
        <v>109</v>
      </c>
      <c r="F709" t="s">
        <v>98</v>
      </c>
      <c r="G709" t="s">
        <v>89</v>
      </c>
      <c r="H709" t="s">
        <v>75</v>
      </c>
      <c r="I709" t="s">
        <v>76</v>
      </c>
      <c r="J709" t="s">
        <v>77</v>
      </c>
      <c r="K709">
        <v>20</v>
      </c>
      <c r="L709" t="s">
        <v>77</v>
      </c>
      <c r="M709" t="s">
        <v>78</v>
      </c>
      <c r="N709" t="s">
        <v>656</v>
      </c>
      <c r="O709" t="s">
        <v>477</v>
      </c>
      <c r="P709" t="s">
        <v>481</v>
      </c>
      <c r="Q709" t="s">
        <v>111</v>
      </c>
      <c r="R709" t="s">
        <v>79</v>
      </c>
      <c r="S709" t="s">
        <v>99</v>
      </c>
      <c r="T709" t="s">
        <v>113</v>
      </c>
      <c r="U709" t="s">
        <v>100</v>
      </c>
      <c r="V709" t="s">
        <v>80</v>
      </c>
      <c r="W709">
        <v>83600</v>
      </c>
      <c r="X709" t="s">
        <v>81</v>
      </c>
      <c r="Y709">
        <v>-20</v>
      </c>
      <c r="Z709" t="s">
        <v>479</v>
      </c>
      <c r="AA709" t="s">
        <v>104</v>
      </c>
      <c r="AB709" t="s">
        <v>90</v>
      </c>
      <c r="AC709" t="s">
        <v>91</v>
      </c>
      <c r="AD709">
        <f>_xlfn.XLOOKUP(MIS[[#This Row],[TRADING SYMBOL]],[1]Sheet1!$D:$D,[1]Sheet1!$C:$C)</f>
        <v>87.2</v>
      </c>
      <c r="AE709">
        <f>MIS[[#This Row],[OrderAverageTradedPrice]]*MIS[[#This Row],[OrderQuantity]]</f>
        <v>2837</v>
      </c>
      <c r="AF709">
        <f>MIS[[#This Row],[LTP]]*MIS[[#This Row],[OrderQuantity]]</f>
        <v>1744</v>
      </c>
      <c r="AG709">
        <f>IF(MIS[[#This Row],[OrderSide]]="SELL",MIS[[#This Row],[VALUE]]-MIS[[#This Row],[LIVE_VALUE]],MIS[[#This Row],[LIVE_VALUE]]-MIS[[#This Row],[VALUE]])</f>
        <v>1093</v>
      </c>
      <c r="AH709" t="str" cm="1">
        <f t="array" ref="AH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9" t="str">
        <f>MIS[[#This Row],[TRADING SYMBOL]]</f>
        <v>SENSEX2552083600CE</v>
      </c>
      <c r="AJ709" t="str">
        <f>IF(RIGHT(MIS[[#This Row],[Main/Hedge]],4)="MAIN","MAIN","HEDGE")</f>
        <v>MAIN</v>
      </c>
      <c r="AK709" t="str" cm="1">
        <f t="array" ref="AK709">_xlfn._xlws.FILTER(Table4[Column1],ISNUMBER(SEARCH(Table4[Column1],MIS[[#This Row],[OrderUniqueIdentifier]])),"")</f>
        <v>XYT</v>
      </c>
    </row>
    <row r="710" spans="1:37" x14ac:dyDescent="0.25">
      <c r="A710" t="s">
        <v>71</v>
      </c>
      <c r="B710" t="s">
        <v>652</v>
      </c>
      <c r="C710" t="s">
        <v>657</v>
      </c>
      <c r="D710" t="s">
        <v>72</v>
      </c>
      <c r="E710" t="s">
        <v>120</v>
      </c>
      <c r="F710" t="s">
        <v>98</v>
      </c>
      <c r="G710" t="s">
        <v>89</v>
      </c>
      <c r="H710" t="s">
        <v>75</v>
      </c>
      <c r="I710" t="s">
        <v>76</v>
      </c>
      <c r="J710" t="s">
        <v>77</v>
      </c>
      <c r="K710">
        <v>20</v>
      </c>
      <c r="L710" t="s">
        <v>77</v>
      </c>
      <c r="M710" t="s">
        <v>78</v>
      </c>
      <c r="N710" t="s">
        <v>658</v>
      </c>
      <c r="O710" t="s">
        <v>481</v>
      </c>
      <c r="P710" t="s">
        <v>481</v>
      </c>
      <c r="Q710" t="s">
        <v>121</v>
      </c>
      <c r="R710" t="s">
        <v>79</v>
      </c>
      <c r="S710" t="s">
        <v>99</v>
      </c>
      <c r="T710" t="s">
        <v>122</v>
      </c>
      <c r="U710" t="s">
        <v>100</v>
      </c>
      <c r="V710" t="s">
        <v>80</v>
      </c>
      <c r="W710">
        <v>81100</v>
      </c>
      <c r="X710" t="s">
        <v>85</v>
      </c>
      <c r="Y710">
        <v>-20</v>
      </c>
      <c r="Z710" t="s">
        <v>104</v>
      </c>
      <c r="AA710" t="s">
        <v>104</v>
      </c>
      <c r="AB710" t="s">
        <v>107</v>
      </c>
      <c r="AC710" t="s">
        <v>91</v>
      </c>
      <c r="AD710">
        <f>_xlfn.XLOOKUP(MIS[[#This Row],[TRADING SYMBOL]],[1]Sheet1!$D:$D,[1]Sheet1!$C:$C)</f>
        <v>100.2</v>
      </c>
      <c r="AE710">
        <f>MIS[[#This Row],[OrderAverageTradedPrice]]*MIS[[#This Row],[OrderQuantity]]</f>
        <v>3013</v>
      </c>
      <c r="AF710">
        <f>MIS[[#This Row],[LTP]]*MIS[[#This Row],[OrderQuantity]]</f>
        <v>2004</v>
      </c>
      <c r="AG710">
        <f>IF(MIS[[#This Row],[OrderSide]]="SELL",MIS[[#This Row],[VALUE]]-MIS[[#This Row],[LIVE_VALUE]],MIS[[#This Row],[LIVE_VALUE]]-MIS[[#This Row],[VALUE]])</f>
        <v>1009</v>
      </c>
      <c r="AH710" t="str" cm="1">
        <f t="array" ref="AH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0" t="str">
        <f>MIS[[#This Row],[TRADING SYMBOL]]</f>
        <v>SENSEX2552081100PE</v>
      </c>
      <c r="AJ710" t="str">
        <f>IF(RIGHT(MIS[[#This Row],[Main/Hedge]],4)="MAIN","MAIN","HEDGE")</f>
        <v>MAIN</v>
      </c>
      <c r="AK710" t="str" cm="1">
        <f t="array" ref="AK710">_xlfn._xlws.FILTER(Table4[Column1],ISNUMBER(SEARCH(Table4[Column1],MIS[[#This Row],[OrderUniqueIdentifier]])),"")</f>
        <v>XYT</v>
      </c>
    </row>
    <row r="711" spans="1:37" x14ac:dyDescent="0.25">
      <c r="A711" t="s">
        <v>71</v>
      </c>
      <c r="B711" t="s">
        <v>705</v>
      </c>
      <c r="C711" t="s">
        <v>710</v>
      </c>
      <c r="D711" t="s">
        <v>72</v>
      </c>
      <c r="E711" t="s">
        <v>120</v>
      </c>
      <c r="F711" t="s">
        <v>98</v>
      </c>
      <c r="G711" t="s">
        <v>89</v>
      </c>
      <c r="H711" t="s">
        <v>75</v>
      </c>
      <c r="I711" t="s">
        <v>76</v>
      </c>
      <c r="J711" t="s">
        <v>77</v>
      </c>
      <c r="K711">
        <v>20</v>
      </c>
      <c r="L711" t="s">
        <v>77</v>
      </c>
      <c r="M711" t="s">
        <v>78</v>
      </c>
      <c r="N711" t="s">
        <v>711</v>
      </c>
      <c r="O711" t="s">
        <v>477</v>
      </c>
      <c r="P711" t="s">
        <v>481</v>
      </c>
      <c r="Q711" t="s">
        <v>121</v>
      </c>
      <c r="R711" t="s">
        <v>79</v>
      </c>
      <c r="S711" t="s">
        <v>99</v>
      </c>
      <c r="T711" t="s">
        <v>122</v>
      </c>
      <c r="U711" t="s">
        <v>100</v>
      </c>
      <c r="V711" t="s">
        <v>80</v>
      </c>
      <c r="W711">
        <v>81100</v>
      </c>
      <c r="X711" t="s">
        <v>85</v>
      </c>
      <c r="Y711">
        <v>-20</v>
      </c>
      <c r="Z711" t="s">
        <v>479</v>
      </c>
      <c r="AA711" t="s">
        <v>104</v>
      </c>
      <c r="AB711" t="s">
        <v>107</v>
      </c>
      <c r="AC711" t="s">
        <v>91</v>
      </c>
      <c r="AD711">
        <f>_xlfn.XLOOKUP(MIS[[#This Row],[TRADING SYMBOL]],[1]Sheet1!$D:$D,[1]Sheet1!$C:$C)</f>
        <v>100.2</v>
      </c>
      <c r="AE711">
        <f>MIS[[#This Row],[OrderAverageTradedPrice]]*MIS[[#This Row],[OrderQuantity]]</f>
        <v>3001</v>
      </c>
      <c r="AF711">
        <f>MIS[[#This Row],[LTP]]*MIS[[#This Row],[OrderQuantity]]</f>
        <v>2004</v>
      </c>
      <c r="AG711">
        <f>IF(MIS[[#This Row],[OrderSide]]="SELL",MIS[[#This Row],[VALUE]]-MIS[[#This Row],[LIVE_VALUE]],MIS[[#This Row],[LIVE_VALUE]]-MIS[[#This Row],[VALUE]])</f>
        <v>997</v>
      </c>
      <c r="AH711" t="str" cm="1">
        <f t="array" ref="AH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1" t="str">
        <f>MIS[[#This Row],[TRADING SYMBOL]]</f>
        <v>SENSEX2552081100PE</v>
      </c>
      <c r="AJ711" t="str">
        <f>IF(RIGHT(MIS[[#This Row],[Main/Hedge]],4)="MAIN","MAIN","HEDGE")</f>
        <v>MAIN</v>
      </c>
      <c r="AK711" t="str" cm="1">
        <f t="array" ref="AK711">_xlfn._xlws.FILTER(Table4[Column1],ISNUMBER(SEARCH(Table4[Column1],MIS[[#This Row],[OrderUniqueIdentifier]])),"")</f>
        <v>XYT</v>
      </c>
    </row>
    <row r="712" spans="1:37" x14ac:dyDescent="0.25">
      <c r="A712" t="s">
        <v>71</v>
      </c>
      <c r="B712" t="s">
        <v>779</v>
      </c>
      <c r="C712" t="s">
        <v>786</v>
      </c>
      <c r="D712" t="s">
        <v>72</v>
      </c>
      <c r="E712" t="s">
        <v>120</v>
      </c>
      <c r="F712" t="s">
        <v>98</v>
      </c>
      <c r="G712" t="s">
        <v>89</v>
      </c>
      <c r="H712" t="s">
        <v>75</v>
      </c>
      <c r="I712" t="s">
        <v>76</v>
      </c>
      <c r="J712" t="s">
        <v>77</v>
      </c>
      <c r="K712">
        <v>20</v>
      </c>
      <c r="L712" t="s">
        <v>77</v>
      </c>
      <c r="M712" t="s">
        <v>78</v>
      </c>
      <c r="N712" t="s">
        <v>490</v>
      </c>
      <c r="O712" t="s">
        <v>477</v>
      </c>
      <c r="P712" t="s">
        <v>481</v>
      </c>
      <c r="Q712" t="s">
        <v>121</v>
      </c>
      <c r="R712" t="s">
        <v>79</v>
      </c>
      <c r="S712" t="s">
        <v>99</v>
      </c>
      <c r="T712" t="s">
        <v>122</v>
      </c>
      <c r="U712" t="s">
        <v>100</v>
      </c>
      <c r="V712" t="s">
        <v>80</v>
      </c>
      <c r="W712">
        <v>81100</v>
      </c>
      <c r="X712" t="s">
        <v>85</v>
      </c>
      <c r="Y712">
        <v>-20</v>
      </c>
      <c r="Z712" t="s">
        <v>479</v>
      </c>
      <c r="AA712" t="s">
        <v>104</v>
      </c>
      <c r="AB712" t="s">
        <v>107</v>
      </c>
      <c r="AC712" t="s">
        <v>91</v>
      </c>
      <c r="AD712">
        <f>_xlfn.XLOOKUP(MIS[[#This Row],[TRADING SYMBOL]],[1]Sheet1!$D:$D,[1]Sheet1!$C:$C)</f>
        <v>100.2</v>
      </c>
      <c r="AE712">
        <f>MIS[[#This Row],[OrderAverageTradedPrice]]*MIS[[#This Row],[OrderQuantity]]</f>
        <v>3009</v>
      </c>
      <c r="AF712">
        <f>MIS[[#This Row],[LTP]]*MIS[[#This Row],[OrderQuantity]]</f>
        <v>2004</v>
      </c>
      <c r="AG712">
        <f>IF(MIS[[#This Row],[OrderSide]]="SELL",MIS[[#This Row],[VALUE]]-MIS[[#This Row],[LIVE_VALUE]],MIS[[#This Row],[LIVE_VALUE]]-MIS[[#This Row],[VALUE]])</f>
        <v>1005</v>
      </c>
      <c r="AH712" t="str" cm="1">
        <f t="array" ref="AH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2" t="str">
        <f>MIS[[#This Row],[TRADING SYMBOL]]</f>
        <v>SENSEX2552081100PE</v>
      </c>
      <c r="AJ712" t="str">
        <f>IF(RIGHT(MIS[[#This Row],[Main/Hedge]],4)="MAIN","MAIN","HEDGE")</f>
        <v>MAIN</v>
      </c>
      <c r="AK712" t="str" cm="1">
        <f t="array" ref="AK712">_xlfn._xlws.FILTER(Table4[Column1],ISNUMBER(SEARCH(Table4[Column1],MIS[[#This Row],[OrderUniqueIdentifier]])),"")</f>
        <v>XYT</v>
      </c>
    </row>
    <row r="713" spans="1:37" x14ac:dyDescent="0.25">
      <c r="A713" t="s">
        <v>71</v>
      </c>
      <c r="B713" t="s">
        <v>804</v>
      </c>
      <c r="C713" t="s">
        <v>807</v>
      </c>
      <c r="D713" t="s">
        <v>72</v>
      </c>
      <c r="E713" t="s">
        <v>109</v>
      </c>
      <c r="F713" t="s">
        <v>98</v>
      </c>
      <c r="G713" t="s">
        <v>89</v>
      </c>
      <c r="H713" t="s">
        <v>75</v>
      </c>
      <c r="I713" t="s">
        <v>76</v>
      </c>
      <c r="J713" t="s">
        <v>77</v>
      </c>
      <c r="K713">
        <v>20</v>
      </c>
      <c r="L713" t="s">
        <v>77</v>
      </c>
      <c r="M713" t="s">
        <v>78</v>
      </c>
      <c r="N713" t="s">
        <v>808</v>
      </c>
      <c r="O713" t="s">
        <v>481</v>
      </c>
      <c r="P713" t="s">
        <v>481</v>
      </c>
      <c r="Q713" t="s">
        <v>111</v>
      </c>
      <c r="R713" t="s">
        <v>79</v>
      </c>
      <c r="S713" t="s">
        <v>99</v>
      </c>
      <c r="T713" t="s">
        <v>113</v>
      </c>
      <c r="U713" t="s">
        <v>100</v>
      </c>
      <c r="V713" t="s">
        <v>80</v>
      </c>
      <c r="W713">
        <v>83600</v>
      </c>
      <c r="X713" t="s">
        <v>81</v>
      </c>
      <c r="Y713">
        <v>-20</v>
      </c>
      <c r="Z713" t="s">
        <v>104</v>
      </c>
      <c r="AA713" t="s">
        <v>104</v>
      </c>
      <c r="AB713" t="s">
        <v>90</v>
      </c>
      <c r="AC713" t="s">
        <v>91</v>
      </c>
      <c r="AD713">
        <f>_xlfn.XLOOKUP(MIS[[#This Row],[TRADING SYMBOL]],[1]Sheet1!$D:$D,[1]Sheet1!$C:$C)</f>
        <v>87.2</v>
      </c>
      <c r="AE713">
        <f>MIS[[#This Row],[OrderAverageTradedPrice]]*MIS[[#This Row],[OrderQuantity]]</f>
        <v>2821</v>
      </c>
      <c r="AF713">
        <f>MIS[[#This Row],[LTP]]*MIS[[#This Row],[OrderQuantity]]</f>
        <v>1744</v>
      </c>
      <c r="AG713">
        <f>IF(MIS[[#This Row],[OrderSide]]="SELL",MIS[[#This Row],[VALUE]]-MIS[[#This Row],[LIVE_VALUE]],MIS[[#This Row],[LIVE_VALUE]]-MIS[[#This Row],[VALUE]])</f>
        <v>1077</v>
      </c>
      <c r="AH713" t="str" cm="1">
        <f t="array" ref="AH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3" t="str">
        <f>MIS[[#This Row],[TRADING SYMBOL]]</f>
        <v>SENSEX2552083600CE</v>
      </c>
      <c r="AJ713" t="str">
        <f>IF(RIGHT(MIS[[#This Row],[Main/Hedge]],4)="MAIN","MAIN","HEDGE")</f>
        <v>MAIN</v>
      </c>
      <c r="AK713" t="str" cm="1">
        <f t="array" ref="AK713">_xlfn._xlws.FILTER(Table4[Column1],ISNUMBER(SEARCH(Table4[Column1],MIS[[#This Row],[OrderUniqueIdentifier]])),"")</f>
        <v>XYT</v>
      </c>
    </row>
    <row r="714" spans="1:37" x14ac:dyDescent="0.25">
      <c r="A714" t="s">
        <v>71</v>
      </c>
      <c r="B714" t="s">
        <v>822</v>
      </c>
      <c r="C714" t="s">
        <v>825</v>
      </c>
      <c r="D714" t="s">
        <v>72</v>
      </c>
      <c r="E714" t="s">
        <v>109</v>
      </c>
      <c r="F714" t="s">
        <v>98</v>
      </c>
      <c r="G714" t="s">
        <v>89</v>
      </c>
      <c r="H714" t="s">
        <v>75</v>
      </c>
      <c r="I714" t="s">
        <v>76</v>
      </c>
      <c r="J714" t="s">
        <v>77</v>
      </c>
      <c r="K714">
        <v>20</v>
      </c>
      <c r="L714" t="s">
        <v>77</v>
      </c>
      <c r="M714" t="s">
        <v>78</v>
      </c>
      <c r="N714" t="s">
        <v>826</v>
      </c>
      <c r="O714" t="s">
        <v>477</v>
      </c>
      <c r="P714" t="s">
        <v>481</v>
      </c>
      <c r="Q714" t="s">
        <v>111</v>
      </c>
      <c r="R714" t="s">
        <v>79</v>
      </c>
      <c r="S714" t="s">
        <v>99</v>
      </c>
      <c r="T714" t="s">
        <v>113</v>
      </c>
      <c r="U714" t="s">
        <v>100</v>
      </c>
      <c r="V714" t="s">
        <v>80</v>
      </c>
      <c r="W714">
        <v>83600</v>
      </c>
      <c r="X714" t="s">
        <v>81</v>
      </c>
      <c r="Y714">
        <v>-20</v>
      </c>
      <c r="Z714" t="s">
        <v>479</v>
      </c>
      <c r="AA714" t="s">
        <v>104</v>
      </c>
      <c r="AB714" t="s">
        <v>90</v>
      </c>
      <c r="AC714" t="s">
        <v>91</v>
      </c>
      <c r="AD714">
        <f>_xlfn.XLOOKUP(MIS[[#This Row],[TRADING SYMBOL]],[1]Sheet1!$D:$D,[1]Sheet1!$C:$C)</f>
        <v>87.2</v>
      </c>
      <c r="AE714">
        <f>MIS[[#This Row],[OrderAverageTradedPrice]]*MIS[[#This Row],[OrderQuantity]]</f>
        <v>2852</v>
      </c>
      <c r="AF714">
        <f>MIS[[#This Row],[LTP]]*MIS[[#This Row],[OrderQuantity]]</f>
        <v>1744</v>
      </c>
      <c r="AG714">
        <f>IF(MIS[[#This Row],[OrderSide]]="SELL",MIS[[#This Row],[VALUE]]-MIS[[#This Row],[LIVE_VALUE]],MIS[[#This Row],[LIVE_VALUE]]-MIS[[#This Row],[VALUE]])</f>
        <v>1108</v>
      </c>
      <c r="AH714" t="str" cm="1">
        <f t="array" ref="AH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4" t="str">
        <f>MIS[[#This Row],[TRADING SYMBOL]]</f>
        <v>SENSEX2552083600CE</v>
      </c>
      <c r="AJ714" t="str">
        <f>IF(RIGHT(MIS[[#This Row],[Main/Hedge]],4)="MAIN","MAIN","HEDGE")</f>
        <v>MAIN</v>
      </c>
      <c r="AK714" t="str" cm="1">
        <f t="array" ref="AK714">_xlfn._xlws.FILTER(Table4[Column1],ISNUMBER(SEARCH(Table4[Column1],MIS[[#This Row],[OrderUniqueIdentifier]])),"")</f>
        <v>XYT</v>
      </c>
    </row>
    <row r="715" spans="1:37" x14ac:dyDescent="0.25">
      <c r="A715" t="s">
        <v>71</v>
      </c>
      <c r="B715" t="s">
        <v>857</v>
      </c>
      <c r="C715" t="s">
        <v>860</v>
      </c>
      <c r="D715" t="s">
        <v>72</v>
      </c>
      <c r="E715" t="s">
        <v>109</v>
      </c>
      <c r="F715" t="s">
        <v>98</v>
      </c>
      <c r="G715" t="s">
        <v>89</v>
      </c>
      <c r="H715" t="s">
        <v>75</v>
      </c>
      <c r="I715" t="s">
        <v>76</v>
      </c>
      <c r="J715" t="s">
        <v>77</v>
      </c>
      <c r="K715">
        <v>20</v>
      </c>
      <c r="L715" t="s">
        <v>77</v>
      </c>
      <c r="M715" t="s">
        <v>78</v>
      </c>
      <c r="N715" t="s">
        <v>656</v>
      </c>
      <c r="O715" t="s">
        <v>477</v>
      </c>
      <c r="P715" t="s">
        <v>481</v>
      </c>
      <c r="Q715" t="s">
        <v>111</v>
      </c>
      <c r="R715" t="s">
        <v>79</v>
      </c>
      <c r="S715" t="s">
        <v>99</v>
      </c>
      <c r="T715" t="s">
        <v>113</v>
      </c>
      <c r="U715" t="s">
        <v>100</v>
      </c>
      <c r="V715" t="s">
        <v>80</v>
      </c>
      <c r="W715">
        <v>83600</v>
      </c>
      <c r="X715" t="s">
        <v>81</v>
      </c>
      <c r="Y715">
        <v>-20</v>
      </c>
      <c r="Z715" t="s">
        <v>479</v>
      </c>
      <c r="AA715" t="s">
        <v>104</v>
      </c>
      <c r="AB715" t="s">
        <v>90</v>
      </c>
      <c r="AC715" t="s">
        <v>91</v>
      </c>
      <c r="AD715">
        <f>_xlfn.XLOOKUP(MIS[[#This Row],[TRADING SYMBOL]],[1]Sheet1!$D:$D,[1]Sheet1!$C:$C)</f>
        <v>87.2</v>
      </c>
      <c r="AE715">
        <f>MIS[[#This Row],[OrderAverageTradedPrice]]*MIS[[#This Row],[OrderQuantity]]</f>
        <v>2837</v>
      </c>
      <c r="AF715">
        <f>MIS[[#This Row],[LTP]]*MIS[[#This Row],[OrderQuantity]]</f>
        <v>1744</v>
      </c>
      <c r="AG715">
        <f>IF(MIS[[#This Row],[OrderSide]]="SELL",MIS[[#This Row],[VALUE]]-MIS[[#This Row],[LIVE_VALUE]],MIS[[#This Row],[LIVE_VALUE]]-MIS[[#This Row],[VALUE]])</f>
        <v>1093</v>
      </c>
      <c r="AH715" t="str" cm="1">
        <f t="array" ref="AH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5" t="str">
        <f>MIS[[#This Row],[TRADING SYMBOL]]</f>
        <v>SENSEX2552083600CE</v>
      </c>
      <c r="AJ715" t="str">
        <f>IF(RIGHT(MIS[[#This Row],[Main/Hedge]],4)="MAIN","MAIN","HEDGE")</f>
        <v>MAIN</v>
      </c>
      <c r="AK715" t="str" cm="1">
        <f t="array" ref="AK715">_xlfn._xlws.FILTER(Table4[Column1],ISNUMBER(SEARCH(Table4[Column1],MIS[[#This Row],[OrderUniqueIdentifier]])),"")</f>
        <v>XYT</v>
      </c>
    </row>
    <row r="716" spans="1:37" x14ac:dyDescent="0.25">
      <c r="A716" t="s">
        <v>71</v>
      </c>
      <c r="B716" t="s">
        <v>864</v>
      </c>
      <c r="C716" t="s">
        <v>872</v>
      </c>
      <c r="D716" t="s">
        <v>72</v>
      </c>
      <c r="E716" t="s">
        <v>120</v>
      </c>
      <c r="F716" t="s">
        <v>98</v>
      </c>
      <c r="G716" t="s">
        <v>89</v>
      </c>
      <c r="H716" t="s">
        <v>75</v>
      </c>
      <c r="I716" t="s">
        <v>76</v>
      </c>
      <c r="J716" t="s">
        <v>77</v>
      </c>
      <c r="K716">
        <v>20</v>
      </c>
      <c r="L716" t="s">
        <v>77</v>
      </c>
      <c r="M716" t="s">
        <v>78</v>
      </c>
      <c r="N716" t="s">
        <v>265</v>
      </c>
      <c r="O716" t="s">
        <v>477</v>
      </c>
      <c r="P716" t="s">
        <v>481</v>
      </c>
      <c r="Q716" t="s">
        <v>121</v>
      </c>
      <c r="R716" t="s">
        <v>79</v>
      </c>
      <c r="S716" t="s">
        <v>99</v>
      </c>
      <c r="T716" t="s">
        <v>122</v>
      </c>
      <c r="U716" t="s">
        <v>100</v>
      </c>
      <c r="V716" t="s">
        <v>80</v>
      </c>
      <c r="W716">
        <v>81100</v>
      </c>
      <c r="X716" t="s">
        <v>85</v>
      </c>
      <c r="Y716">
        <v>-20</v>
      </c>
      <c r="Z716" t="s">
        <v>479</v>
      </c>
      <c r="AA716" t="s">
        <v>104</v>
      </c>
      <c r="AB716" t="s">
        <v>107</v>
      </c>
      <c r="AC716" t="s">
        <v>91</v>
      </c>
      <c r="AD716">
        <f>_xlfn.XLOOKUP(MIS[[#This Row],[TRADING SYMBOL]],[1]Sheet1!$D:$D,[1]Sheet1!$C:$C)</f>
        <v>100.2</v>
      </c>
      <c r="AE716">
        <f>MIS[[#This Row],[OrderAverageTradedPrice]]*MIS[[#This Row],[OrderQuantity]]</f>
        <v>3015</v>
      </c>
      <c r="AF716">
        <f>MIS[[#This Row],[LTP]]*MIS[[#This Row],[OrderQuantity]]</f>
        <v>2004</v>
      </c>
      <c r="AG716">
        <f>IF(MIS[[#This Row],[OrderSide]]="SELL",MIS[[#This Row],[VALUE]]-MIS[[#This Row],[LIVE_VALUE]],MIS[[#This Row],[LIVE_VALUE]]-MIS[[#This Row],[VALUE]])</f>
        <v>1011</v>
      </c>
      <c r="AH716" t="str" cm="1">
        <f t="array" ref="AH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6" t="str">
        <f>MIS[[#This Row],[TRADING SYMBOL]]</f>
        <v>SENSEX2552081100PE</v>
      </c>
      <c r="AJ716" t="str">
        <f>IF(RIGHT(MIS[[#This Row],[Main/Hedge]],4)="MAIN","MAIN","HEDGE")</f>
        <v>MAIN</v>
      </c>
      <c r="AK716" t="str" cm="1">
        <f t="array" ref="AK716">_xlfn._xlws.FILTER(Table4[Column1],ISNUMBER(SEARCH(Table4[Column1],MIS[[#This Row],[OrderUniqueIdentifier]])),"")</f>
        <v>XYT</v>
      </c>
    </row>
    <row r="717" spans="1:37" x14ac:dyDescent="0.25">
      <c r="A717" t="s">
        <v>71</v>
      </c>
      <c r="B717" t="s">
        <v>951</v>
      </c>
      <c r="C717" t="s">
        <v>956</v>
      </c>
      <c r="D717" t="s">
        <v>72</v>
      </c>
      <c r="E717" t="s">
        <v>109</v>
      </c>
      <c r="F717" t="s">
        <v>98</v>
      </c>
      <c r="G717" t="s">
        <v>89</v>
      </c>
      <c r="H717" t="s">
        <v>75</v>
      </c>
      <c r="I717" t="s">
        <v>76</v>
      </c>
      <c r="J717" t="s">
        <v>77</v>
      </c>
      <c r="K717">
        <v>40</v>
      </c>
      <c r="L717" t="s">
        <v>77</v>
      </c>
      <c r="M717" t="s">
        <v>78</v>
      </c>
      <c r="N717" t="s">
        <v>957</v>
      </c>
      <c r="O717" t="s">
        <v>477</v>
      </c>
      <c r="P717" t="s">
        <v>481</v>
      </c>
      <c r="Q717" t="s">
        <v>111</v>
      </c>
      <c r="R717" t="s">
        <v>79</v>
      </c>
      <c r="S717" t="s">
        <v>99</v>
      </c>
      <c r="T717" t="s">
        <v>113</v>
      </c>
      <c r="U717" t="s">
        <v>100</v>
      </c>
      <c r="V717" t="s">
        <v>80</v>
      </c>
      <c r="W717">
        <v>83600</v>
      </c>
      <c r="X717" t="s">
        <v>81</v>
      </c>
      <c r="Y717">
        <v>-40</v>
      </c>
      <c r="Z717" t="s">
        <v>479</v>
      </c>
      <c r="AA717" t="s">
        <v>104</v>
      </c>
      <c r="AB717" t="s">
        <v>90</v>
      </c>
      <c r="AC717" t="s">
        <v>91</v>
      </c>
      <c r="AD717">
        <f>_xlfn.XLOOKUP(MIS[[#This Row],[TRADING SYMBOL]],[1]Sheet1!$D:$D,[1]Sheet1!$C:$C)</f>
        <v>87.2</v>
      </c>
      <c r="AE717">
        <f>MIS[[#This Row],[OrderAverageTradedPrice]]*MIS[[#This Row],[OrderQuantity]]</f>
        <v>5705</v>
      </c>
      <c r="AF717">
        <f>MIS[[#This Row],[LTP]]*MIS[[#This Row],[OrderQuantity]]</f>
        <v>3488</v>
      </c>
      <c r="AG717">
        <f>IF(MIS[[#This Row],[OrderSide]]="SELL",MIS[[#This Row],[VALUE]]-MIS[[#This Row],[LIVE_VALUE]],MIS[[#This Row],[LIVE_VALUE]]-MIS[[#This Row],[VALUE]])</f>
        <v>2217</v>
      </c>
      <c r="AH717" t="str" cm="1">
        <f t="array" ref="AH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7" t="str">
        <f>MIS[[#This Row],[TRADING SYMBOL]]</f>
        <v>SENSEX2552083600CE</v>
      </c>
      <c r="AJ717" t="str">
        <f>IF(RIGHT(MIS[[#This Row],[Main/Hedge]],4)="MAIN","MAIN","HEDGE")</f>
        <v>MAIN</v>
      </c>
      <c r="AK717" t="str" cm="1">
        <f t="array" ref="AK717">_xlfn._xlws.FILTER(Table4[Column1],ISNUMBER(SEARCH(Table4[Column1],MIS[[#This Row],[OrderUniqueIdentifier]])),"")</f>
        <v>XYT</v>
      </c>
    </row>
    <row r="718" spans="1:37" x14ac:dyDescent="0.25">
      <c r="A718" t="s">
        <v>71</v>
      </c>
      <c r="B718" t="s">
        <v>951</v>
      </c>
      <c r="C718" t="s">
        <v>958</v>
      </c>
      <c r="D718" t="s">
        <v>72</v>
      </c>
      <c r="E718" t="s">
        <v>120</v>
      </c>
      <c r="F718" t="s">
        <v>98</v>
      </c>
      <c r="G718" t="s">
        <v>89</v>
      </c>
      <c r="H718" t="s">
        <v>75</v>
      </c>
      <c r="I718" t="s">
        <v>76</v>
      </c>
      <c r="J718" t="s">
        <v>77</v>
      </c>
      <c r="K718">
        <v>40</v>
      </c>
      <c r="L718" t="s">
        <v>77</v>
      </c>
      <c r="M718" t="s">
        <v>78</v>
      </c>
      <c r="N718" t="s">
        <v>959</v>
      </c>
      <c r="O718" t="s">
        <v>481</v>
      </c>
      <c r="P718" t="s">
        <v>481</v>
      </c>
      <c r="Q718" t="s">
        <v>121</v>
      </c>
      <c r="R718" t="s">
        <v>79</v>
      </c>
      <c r="S718" t="s">
        <v>99</v>
      </c>
      <c r="T718" t="s">
        <v>122</v>
      </c>
      <c r="U718" t="s">
        <v>100</v>
      </c>
      <c r="V718" t="s">
        <v>80</v>
      </c>
      <c r="W718">
        <v>81100</v>
      </c>
      <c r="X718" t="s">
        <v>85</v>
      </c>
      <c r="Y718">
        <v>-40</v>
      </c>
      <c r="Z718" t="s">
        <v>104</v>
      </c>
      <c r="AA718" t="s">
        <v>104</v>
      </c>
      <c r="AB718" t="s">
        <v>107</v>
      </c>
      <c r="AC718" t="s">
        <v>91</v>
      </c>
      <c r="AD718">
        <f>_xlfn.XLOOKUP(MIS[[#This Row],[TRADING SYMBOL]],[1]Sheet1!$D:$D,[1]Sheet1!$C:$C)</f>
        <v>100.2</v>
      </c>
      <c r="AE718">
        <f>MIS[[#This Row],[OrderAverageTradedPrice]]*MIS[[#This Row],[OrderQuantity]]</f>
        <v>6010</v>
      </c>
      <c r="AF718">
        <f>MIS[[#This Row],[LTP]]*MIS[[#This Row],[OrderQuantity]]</f>
        <v>4008</v>
      </c>
      <c r="AG718">
        <f>IF(MIS[[#This Row],[OrderSide]]="SELL",MIS[[#This Row],[VALUE]]-MIS[[#This Row],[LIVE_VALUE]],MIS[[#This Row],[LIVE_VALUE]]-MIS[[#This Row],[VALUE]])</f>
        <v>2002</v>
      </c>
      <c r="AH718" t="str" cm="1">
        <f t="array" ref="AH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8" t="str">
        <f>MIS[[#This Row],[TRADING SYMBOL]]</f>
        <v>SENSEX2552081100PE</v>
      </c>
      <c r="AJ718" t="str">
        <f>IF(RIGHT(MIS[[#This Row],[Main/Hedge]],4)="MAIN","MAIN","HEDGE")</f>
        <v>MAIN</v>
      </c>
      <c r="AK718" t="str" cm="1">
        <f t="array" ref="AK718">_xlfn._xlws.FILTER(Table4[Column1],ISNUMBER(SEARCH(Table4[Column1],MIS[[#This Row],[OrderUniqueIdentifier]])),"")</f>
        <v>XYT</v>
      </c>
    </row>
    <row r="719" spans="1:37" x14ac:dyDescent="0.25">
      <c r="A719" t="s">
        <v>71</v>
      </c>
      <c r="B719" t="s">
        <v>1029</v>
      </c>
      <c r="C719" t="s">
        <v>1036</v>
      </c>
      <c r="D719" t="s">
        <v>72</v>
      </c>
      <c r="E719" t="s">
        <v>120</v>
      </c>
      <c r="F719" t="s">
        <v>98</v>
      </c>
      <c r="G719" t="s">
        <v>89</v>
      </c>
      <c r="H719" t="s">
        <v>75</v>
      </c>
      <c r="I719" t="s">
        <v>76</v>
      </c>
      <c r="J719" t="s">
        <v>77</v>
      </c>
      <c r="K719">
        <v>40</v>
      </c>
      <c r="L719" t="s">
        <v>77</v>
      </c>
      <c r="M719" t="s">
        <v>78</v>
      </c>
      <c r="N719" t="s">
        <v>490</v>
      </c>
      <c r="O719" t="s">
        <v>477</v>
      </c>
      <c r="P719" t="s">
        <v>481</v>
      </c>
      <c r="Q719" t="s">
        <v>121</v>
      </c>
      <c r="R719" t="s">
        <v>79</v>
      </c>
      <c r="S719" t="s">
        <v>99</v>
      </c>
      <c r="T719" t="s">
        <v>122</v>
      </c>
      <c r="U719" t="s">
        <v>100</v>
      </c>
      <c r="V719" t="s">
        <v>80</v>
      </c>
      <c r="W719">
        <v>81100</v>
      </c>
      <c r="X719" t="s">
        <v>85</v>
      </c>
      <c r="Y719">
        <v>-40</v>
      </c>
      <c r="Z719" t="s">
        <v>479</v>
      </c>
      <c r="AA719" t="s">
        <v>104</v>
      </c>
      <c r="AB719" t="s">
        <v>107</v>
      </c>
      <c r="AC719" t="s">
        <v>91</v>
      </c>
      <c r="AD719">
        <f>_xlfn.XLOOKUP(MIS[[#This Row],[TRADING SYMBOL]],[1]Sheet1!$D:$D,[1]Sheet1!$C:$C)</f>
        <v>100.2</v>
      </c>
      <c r="AE719">
        <f>MIS[[#This Row],[OrderAverageTradedPrice]]*MIS[[#This Row],[OrderQuantity]]</f>
        <v>6018</v>
      </c>
      <c r="AF719">
        <f>MIS[[#This Row],[LTP]]*MIS[[#This Row],[OrderQuantity]]</f>
        <v>4008</v>
      </c>
      <c r="AG719">
        <f>IF(MIS[[#This Row],[OrderSide]]="SELL",MIS[[#This Row],[VALUE]]-MIS[[#This Row],[LIVE_VALUE]],MIS[[#This Row],[LIVE_VALUE]]-MIS[[#This Row],[VALUE]])</f>
        <v>2010</v>
      </c>
      <c r="AH719" t="str" cm="1">
        <f t="array" ref="AH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9" t="str">
        <f>MIS[[#This Row],[TRADING SYMBOL]]</f>
        <v>SENSEX2552081100PE</v>
      </c>
      <c r="AJ719" t="str">
        <f>IF(RIGHT(MIS[[#This Row],[Main/Hedge]],4)="MAIN","MAIN","HEDGE")</f>
        <v>MAIN</v>
      </c>
      <c r="AK719" t="str" cm="1">
        <f t="array" ref="AK719">_xlfn._xlws.FILTER(Table4[Column1],ISNUMBER(SEARCH(Table4[Column1],MIS[[#This Row],[OrderUniqueIdentifier]])),"")</f>
        <v>XYT</v>
      </c>
    </row>
    <row r="720" spans="1:37" x14ac:dyDescent="0.25">
      <c r="A720" t="s">
        <v>71</v>
      </c>
      <c r="B720" t="s">
        <v>1037</v>
      </c>
      <c r="C720" t="s">
        <v>1041</v>
      </c>
      <c r="D720" t="s">
        <v>72</v>
      </c>
      <c r="E720" t="s">
        <v>120</v>
      </c>
      <c r="F720" t="s">
        <v>98</v>
      </c>
      <c r="G720" t="s">
        <v>89</v>
      </c>
      <c r="H720" t="s">
        <v>75</v>
      </c>
      <c r="I720" t="s">
        <v>76</v>
      </c>
      <c r="J720" t="s">
        <v>77</v>
      </c>
      <c r="K720">
        <v>20</v>
      </c>
      <c r="L720" t="s">
        <v>77</v>
      </c>
      <c r="M720" t="s">
        <v>78</v>
      </c>
      <c r="N720" t="s">
        <v>1042</v>
      </c>
      <c r="O720" t="s">
        <v>477</v>
      </c>
      <c r="P720" t="s">
        <v>481</v>
      </c>
      <c r="Q720" t="s">
        <v>121</v>
      </c>
      <c r="R720" t="s">
        <v>79</v>
      </c>
      <c r="S720" t="s">
        <v>99</v>
      </c>
      <c r="T720" t="s">
        <v>122</v>
      </c>
      <c r="U720" t="s">
        <v>100</v>
      </c>
      <c r="V720" t="s">
        <v>80</v>
      </c>
      <c r="W720">
        <v>81100</v>
      </c>
      <c r="X720" t="s">
        <v>85</v>
      </c>
      <c r="Y720">
        <v>-20</v>
      </c>
      <c r="Z720" t="s">
        <v>479</v>
      </c>
      <c r="AA720" t="s">
        <v>104</v>
      </c>
      <c r="AB720" t="s">
        <v>107</v>
      </c>
      <c r="AC720" t="s">
        <v>91</v>
      </c>
      <c r="AD720">
        <f>_xlfn.XLOOKUP(MIS[[#This Row],[TRADING SYMBOL]],[1]Sheet1!$D:$D,[1]Sheet1!$C:$C)</f>
        <v>100.2</v>
      </c>
      <c r="AE720">
        <f>MIS[[#This Row],[OrderAverageTradedPrice]]*MIS[[#This Row],[OrderQuantity]]</f>
        <v>3006</v>
      </c>
      <c r="AF720">
        <f>MIS[[#This Row],[LTP]]*MIS[[#This Row],[OrderQuantity]]</f>
        <v>2004</v>
      </c>
      <c r="AG720">
        <f>IF(MIS[[#This Row],[OrderSide]]="SELL",MIS[[#This Row],[VALUE]]-MIS[[#This Row],[LIVE_VALUE]],MIS[[#This Row],[LIVE_VALUE]]-MIS[[#This Row],[VALUE]])</f>
        <v>1002</v>
      </c>
      <c r="AH720" t="str" cm="1">
        <f t="array" ref="AH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0" t="str">
        <f>MIS[[#This Row],[TRADING SYMBOL]]</f>
        <v>SENSEX2552081100PE</v>
      </c>
      <c r="AJ720" t="str">
        <f>IF(RIGHT(MIS[[#This Row],[Main/Hedge]],4)="MAIN","MAIN","HEDGE")</f>
        <v>MAIN</v>
      </c>
      <c r="AK720" t="str" cm="1">
        <f t="array" ref="AK720">_xlfn._xlws.FILTER(Table4[Column1],ISNUMBER(SEARCH(Table4[Column1],MIS[[#This Row],[OrderUniqueIdentifier]])),"")</f>
        <v>XYT</v>
      </c>
    </row>
    <row r="721" spans="1:37" x14ac:dyDescent="0.25">
      <c r="A721" t="s">
        <v>71</v>
      </c>
      <c r="B721" t="s">
        <v>1117</v>
      </c>
      <c r="C721" t="s">
        <v>1122</v>
      </c>
      <c r="D721" t="s">
        <v>72</v>
      </c>
      <c r="E721" t="s">
        <v>109</v>
      </c>
      <c r="F721" t="s">
        <v>98</v>
      </c>
      <c r="G721" t="s">
        <v>89</v>
      </c>
      <c r="H721" t="s">
        <v>75</v>
      </c>
      <c r="I721" t="s">
        <v>76</v>
      </c>
      <c r="J721" t="s">
        <v>77</v>
      </c>
      <c r="K721">
        <v>40</v>
      </c>
      <c r="L721" t="s">
        <v>77</v>
      </c>
      <c r="M721" t="s">
        <v>78</v>
      </c>
      <c r="N721" t="s">
        <v>398</v>
      </c>
      <c r="O721" t="s">
        <v>477</v>
      </c>
      <c r="P721" t="s">
        <v>481</v>
      </c>
      <c r="Q721" t="s">
        <v>111</v>
      </c>
      <c r="R721" t="s">
        <v>79</v>
      </c>
      <c r="S721" t="s">
        <v>99</v>
      </c>
      <c r="T721" t="s">
        <v>113</v>
      </c>
      <c r="U721" t="s">
        <v>100</v>
      </c>
      <c r="V721" t="s">
        <v>80</v>
      </c>
      <c r="W721">
        <v>83600</v>
      </c>
      <c r="X721" t="s">
        <v>81</v>
      </c>
      <c r="Y721">
        <v>-40</v>
      </c>
      <c r="Z721" t="s">
        <v>479</v>
      </c>
      <c r="AA721" t="s">
        <v>104</v>
      </c>
      <c r="AB721" t="s">
        <v>90</v>
      </c>
      <c r="AC721" t="s">
        <v>91</v>
      </c>
      <c r="AD721">
        <f>_xlfn.XLOOKUP(MIS[[#This Row],[TRADING SYMBOL]],[1]Sheet1!$D:$D,[1]Sheet1!$C:$C)</f>
        <v>87.2</v>
      </c>
      <c r="AE721">
        <f>MIS[[#This Row],[OrderAverageTradedPrice]]*MIS[[#This Row],[OrderQuantity]]</f>
        <v>5706</v>
      </c>
      <c r="AF721">
        <f>MIS[[#This Row],[LTP]]*MIS[[#This Row],[OrderQuantity]]</f>
        <v>3488</v>
      </c>
      <c r="AG721">
        <f>IF(MIS[[#This Row],[OrderSide]]="SELL",MIS[[#This Row],[VALUE]]-MIS[[#This Row],[LIVE_VALUE]],MIS[[#This Row],[LIVE_VALUE]]-MIS[[#This Row],[VALUE]])</f>
        <v>2218</v>
      </c>
      <c r="AH721" t="str" cm="1">
        <f t="array" ref="AH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1" t="str">
        <f>MIS[[#This Row],[TRADING SYMBOL]]</f>
        <v>SENSEX2552083600CE</v>
      </c>
      <c r="AJ721" t="str">
        <f>IF(RIGHT(MIS[[#This Row],[Main/Hedge]],4)="MAIN","MAIN","HEDGE")</f>
        <v>MAIN</v>
      </c>
      <c r="AK721" t="str" cm="1">
        <f t="array" ref="AK721">_xlfn._xlws.FILTER(Table4[Column1],ISNUMBER(SEARCH(Table4[Column1],MIS[[#This Row],[OrderUniqueIdentifier]])),"")</f>
        <v>XYT</v>
      </c>
    </row>
    <row r="722" spans="1:37" x14ac:dyDescent="0.25">
      <c r="A722" t="s">
        <v>71</v>
      </c>
      <c r="B722" t="s">
        <v>1117</v>
      </c>
      <c r="C722" t="s">
        <v>1123</v>
      </c>
      <c r="D722" t="s">
        <v>72</v>
      </c>
      <c r="E722" t="s">
        <v>120</v>
      </c>
      <c r="F722" t="s">
        <v>98</v>
      </c>
      <c r="G722" t="s">
        <v>89</v>
      </c>
      <c r="H722" t="s">
        <v>75</v>
      </c>
      <c r="I722" t="s">
        <v>76</v>
      </c>
      <c r="J722" t="s">
        <v>77</v>
      </c>
      <c r="K722">
        <v>40</v>
      </c>
      <c r="L722" t="s">
        <v>77</v>
      </c>
      <c r="M722" t="s">
        <v>78</v>
      </c>
      <c r="N722" t="s">
        <v>170</v>
      </c>
      <c r="O722" t="s">
        <v>481</v>
      </c>
      <c r="P722" t="s">
        <v>481</v>
      </c>
      <c r="Q722" t="s">
        <v>121</v>
      </c>
      <c r="R722" t="s">
        <v>79</v>
      </c>
      <c r="S722" t="s">
        <v>99</v>
      </c>
      <c r="T722" t="s">
        <v>122</v>
      </c>
      <c r="U722" t="s">
        <v>100</v>
      </c>
      <c r="V722" t="s">
        <v>80</v>
      </c>
      <c r="W722">
        <v>81100</v>
      </c>
      <c r="X722" t="s">
        <v>85</v>
      </c>
      <c r="Y722">
        <v>-40</v>
      </c>
      <c r="Z722" t="s">
        <v>104</v>
      </c>
      <c r="AA722" t="s">
        <v>104</v>
      </c>
      <c r="AB722" t="s">
        <v>107</v>
      </c>
      <c r="AC722" t="s">
        <v>91</v>
      </c>
      <c r="AD722">
        <f>_xlfn.XLOOKUP(MIS[[#This Row],[TRADING SYMBOL]],[1]Sheet1!$D:$D,[1]Sheet1!$C:$C)</f>
        <v>100.2</v>
      </c>
      <c r="AE722">
        <f>MIS[[#This Row],[OrderAverageTradedPrice]]*MIS[[#This Row],[OrderQuantity]]</f>
        <v>6032</v>
      </c>
      <c r="AF722">
        <f>MIS[[#This Row],[LTP]]*MIS[[#This Row],[OrderQuantity]]</f>
        <v>4008</v>
      </c>
      <c r="AG722">
        <f>IF(MIS[[#This Row],[OrderSide]]="SELL",MIS[[#This Row],[VALUE]]-MIS[[#This Row],[LIVE_VALUE]],MIS[[#This Row],[LIVE_VALUE]]-MIS[[#This Row],[VALUE]])</f>
        <v>2024</v>
      </c>
      <c r="AH722" t="str" cm="1">
        <f t="array" ref="AH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2" t="str">
        <f>MIS[[#This Row],[TRADING SYMBOL]]</f>
        <v>SENSEX2552081100PE</v>
      </c>
      <c r="AJ722" t="str">
        <f>IF(RIGHT(MIS[[#This Row],[Main/Hedge]],4)="MAIN","MAIN","HEDGE")</f>
        <v>MAIN</v>
      </c>
      <c r="AK722" t="str" cm="1">
        <f t="array" ref="AK722">_xlfn._xlws.FILTER(Table4[Column1],ISNUMBER(SEARCH(Table4[Column1],MIS[[#This Row],[OrderUniqueIdentifier]])),"")</f>
        <v>XYT</v>
      </c>
    </row>
    <row r="723" spans="1:37" x14ac:dyDescent="0.25">
      <c r="A723" t="s">
        <v>71</v>
      </c>
      <c r="B723" t="s">
        <v>1202</v>
      </c>
      <c r="C723" t="s">
        <v>1208</v>
      </c>
      <c r="D723" t="s">
        <v>72</v>
      </c>
      <c r="E723" t="s">
        <v>120</v>
      </c>
      <c r="F723" t="s">
        <v>98</v>
      </c>
      <c r="G723" t="s">
        <v>89</v>
      </c>
      <c r="H723" t="s">
        <v>75</v>
      </c>
      <c r="I723" t="s">
        <v>76</v>
      </c>
      <c r="J723" t="s">
        <v>77</v>
      </c>
      <c r="K723">
        <v>20</v>
      </c>
      <c r="L723" t="s">
        <v>77</v>
      </c>
      <c r="M723" t="s">
        <v>78</v>
      </c>
      <c r="N723" t="s">
        <v>1209</v>
      </c>
      <c r="O723" t="s">
        <v>481</v>
      </c>
      <c r="P723" t="s">
        <v>481</v>
      </c>
      <c r="Q723" t="s">
        <v>121</v>
      </c>
      <c r="R723" t="s">
        <v>79</v>
      </c>
      <c r="S723" t="s">
        <v>99</v>
      </c>
      <c r="T723" t="s">
        <v>122</v>
      </c>
      <c r="U723" t="s">
        <v>100</v>
      </c>
      <c r="V723" t="s">
        <v>80</v>
      </c>
      <c r="W723">
        <v>81100</v>
      </c>
      <c r="X723" t="s">
        <v>85</v>
      </c>
      <c r="Y723">
        <v>-20</v>
      </c>
      <c r="Z723" t="s">
        <v>104</v>
      </c>
      <c r="AA723" t="s">
        <v>104</v>
      </c>
      <c r="AB723" t="s">
        <v>107</v>
      </c>
      <c r="AC723" t="s">
        <v>91</v>
      </c>
      <c r="AD723">
        <f>_xlfn.XLOOKUP(MIS[[#This Row],[TRADING SYMBOL]],[1]Sheet1!$D:$D,[1]Sheet1!$C:$C)</f>
        <v>100.2</v>
      </c>
      <c r="AE723">
        <f>MIS[[#This Row],[OrderAverageTradedPrice]]*MIS[[#This Row],[OrderQuantity]]</f>
        <v>3003</v>
      </c>
      <c r="AF723">
        <f>MIS[[#This Row],[LTP]]*MIS[[#This Row],[OrderQuantity]]</f>
        <v>2004</v>
      </c>
      <c r="AG723">
        <f>IF(MIS[[#This Row],[OrderSide]]="SELL",MIS[[#This Row],[VALUE]]-MIS[[#This Row],[LIVE_VALUE]],MIS[[#This Row],[LIVE_VALUE]]-MIS[[#This Row],[VALUE]])</f>
        <v>999</v>
      </c>
      <c r="AH723" t="str" cm="1">
        <f t="array" ref="AH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3" t="str">
        <f>MIS[[#This Row],[TRADING SYMBOL]]</f>
        <v>SENSEX2552081100PE</v>
      </c>
      <c r="AJ723" t="str">
        <f>IF(RIGHT(MIS[[#This Row],[Main/Hedge]],4)="MAIN","MAIN","HEDGE")</f>
        <v>MAIN</v>
      </c>
      <c r="AK723" t="str" cm="1">
        <f t="array" ref="AK723">_xlfn._xlws.FILTER(Table4[Column1],ISNUMBER(SEARCH(Table4[Column1],MIS[[#This Row],[OrderUniqueIdentifier]])),"")</f>
        <v>XYT</v>
      </c>
    </row>
    <row r="724" spans="1:37" x14ac:dyDescent="0.25">
      <c r="A724" t="s">
        <v>71</v>
      </c>
      <c r="B724" t="s">
        <v>1227</v>
      </c>
      <c r="C724" t="s">
        <v>1232</v>
      </c>
      <c r="D724" t="s">
        <v>72</v>
      </c>
      <c r="E724" t="s">
        <v>120</v>
      </c>
      <c r="F724" t="s">
        <v>98</v>
      </c>
      <c r="G724" t="s">
        <v>89</v>
      </c>
      <c r="H724" t="s">
        <v>75</v>
      </c>
      <c r="I724" t="s">
        <v>76</v>
      </c>
      <c r="J724" t="s">
        <v>77</v>
      </c>
      <c r="K724">
        <v>20</v>
      </c>
      <c r="L724" t="s">
        <v>77</v>
      </c>
      <c r="M724" t="s">
        <v>78</v>
      </c>
      <c r="N724" t="s">
        <v>490</v>
      </c>
      <c r="O724" t="s">
        <v>477</v>
      </c>
      <c r="P724" t="s">
        <v>481</v>
      </c>
      <c r="Q724" t="s">
        <v>121</v>
      </c>
      <c r="R724" t="s">
        <v>79</v>
      </c>
      <c r="S724" t="s">
        <v>99</v>
      </c>
      <c r="T724" t="s">
        <v>122</v>
      </c>
      <c r="U724" t="s">
        <v>100</v>
      </c>
      <c r="V724" t="s">
        <v>80</v>
      </c>
      <c r="W724">
        <v>81100</v>
      </c>
      <c r="X724" t="s">
        <v>85</v>
      </c>
      <c r="Y724">
        <v>-20</v>
      </c>
      <c r="Z724" t="s">
        <v>479</v>
      </c>
      <c r="AA724" t="s">
        <v>104</v>
      </c>
      <c r="AB724" t="s">
        <v>107</v>
      </c>
      <c r="AC724" t="s">
        <v>91</v>
      </c>
      <c r="AD724">
        <f>_xlfn.XLOOKUP(MIS[[#This Row],[TRADING SYMBOL]],[1]Sheet1!$D:$D,[1]Sheet1!$C:$C)</f>
        <v>100.2</v>
      </c>
      <c r="AE724">
        <f>MIS[[#This Row],[OrderAverageTradedPrice]]*MIS[[#This Row],[OrderQuantity]]</f>
        <v>3009</v>
      </c>
      <c r="AF724">
        <f>MIS[[#This Row],[LTP]]*MIS[[#This Row],[OrderQuantity]]</f>
        <v>2004</v>
      </c>
      <c r="AG724">
        <f>IF(MIS[[#This Row],[OrderSide]]="SELL",MIS[[#This Row],[VALUE]]-MIS[[#This Row],[LIVE_VALUE]],MIS[[#This Row],[LIVE_VALUE]]-MIS[[#This Row],[VALUE]])</f>
        <v>1005</v>
      </c>
      <c r="AH724" t="str" cm="1">
        <f t="array" ref="AH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4" t="str">
        <f>MIS[[#This Row],[TRADING SYMBOL]]</f>
        <v>SENSEX2552081100PE</v>
      </c>
      <c r="AJ724" t="str">
        <f>IF(RIGHT(MIS[[#This Row],[Main/Hedge]],4)="MAIN","MAIN","HEDGE")</f>
        <v>MAIN</v>
      </c>
      <c r="AK724" t="str" cm="1">
        <f t="array" ref="AK724">_xlfn._xlws.FILTER(Table4[Column1],ISNUMBER(SEARCH(Table4[Column1],MIS[[#This Row],[OrderUniqueIdentifier]])),"")</f>
        <v>XYT</v>
      </c>
    </row>
    <row r="725" spans="1:37" x14ac:dyDescent="0.25">
      <c r="A725" t="s">
        <v>71</v>
      </c>
      <c r="B725" t="s">
        <v>1258</v>
      </c>
      <c r="C725" t="s">
        <v>1262</v>
      </c>
      <c r="D725" t="s">
        <v>72</v>
      </c>
      <c r="E725" t="s">
        <v>120</v>
      </c>
      <c r="F725" t="s">
        <v>98</v>
      </c>
      <c r="G725" t="s">
        <v>89</v>
      </c>
      <c r="H725" t="s">
        <v>75</v>
      </c>
      <c r="I725" t="s">
        <v>76</v>
      </c>
      <c r="J725" t="s">
        <v>77</v>
      </c>
      <c r="K725">
        <v>20</v>
      </c>
      <c r="L725" t="s">
        <v>77</v>
      </c>
      <c r="M725" t="s">
        <v>78</v>
      </c>
      <c r="N725" t="s">
        <v>801</v>
      </c>
      <c r="O725" t="s">
        <v>481</v>
      </c>
      <c r="P725" t="s">
        <v>481</v>
      </c>
      <c r="Q725" t="s">
        <v>121</v>
      </c>
      <c r="R725" t="s">
        <v>79</v>
      </c>
      <c r="S725" t="s">
        <v>99</v>
      </c>
      <c r="T725" t="s">
        <v>122</v>
      </c>
      <c r="U725" t="s">
        <v>100</v>
      </c>
      <c r="V725" t="s">
        <v>80</v>
      </c>
      <c r="W725">
        <v>81100</v>
      </c>
      <c r="X725" t="s">
        <v>85</v>
      </c>
      <c r="Y725">
        <v>-20</v>
      </c>
      <c r="Z725" t="s">
        <v>104</v>
      </c>
      <c r="AA725" t="s">
        <v>104</v>
      </c>
      <c r="AB725" t="s">
        <v>107</v>
      </c>
      <c r="AC725" t="s">
        <v>91</v>
      </c>
      <c r="AD725">
        <f>_xlfn.XLOOKUP(MIS[[#This Row],[TRADING SYMBOL]],[1]Sheet1!$D:$D,[1]Sheet1!$C:$C)</f>
        <v>100.2</v>
      </c>
      <c r="AE725">
        <f>MIS[[#This Row],[OrderAverageTradedPrice]]*MIS[[#This Row],[OrderQuantity]]</f>
        <v>3026</v>
      </c>
      <c r="AF725">
        <f>MIS[[#This Row],[LTP]]*MIS[[#This Row],[OrderQuantity]]</f>
        <v>2004</v>
      </c>
      <c r="AG725">
        <f>IF(MIS[[#This Row],[OrderSide]]="SELL",MIS[[#This Row],[VALUE]]-MIS[[#This Row],[LIVE_VALUE]],MIS[[#This Row],[LIVE_VALUE]]-MIS[[#This Row],[VALUE]])</f>
        <v>1022</v>
      </c>
      <c r="AH725" t="str" cm="1">
        <f t="array" ref="AH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5" t="str">
        <f>MIS[[#This Row],[TRADING SYMBOL]]</f>
        <v>SENSEX2552081100PE</v>
      </c>
      <c r="AJ725" t="str">
        <f>IF(RIGHT(MIS[[#This Row],[Main/Hedge]],4)="MAIN","MAIN","HEDGE")</f>
        <v>MAIN</v>
      </c>
      <c r="AK725" t="str" cm="1">
        <f t="array" ref="AK725">_xlfn._xlws.FILTER(Table4[Column1],ISNUMBER(SEARCH(Table4[Column1],MIS[[#This Row],[OrderUniqueIdentifier]])),"")</f>
        <v>XYT</v>
      </c>
    </row>
    <row r="726" spans="1:37" x14ac:dyDescent="0.25">
      <c r="A726" t="s">
        <v>71</v>
      </c>
      <c r="B726" t="s">
        <v>1280</v>
      </c>
      <c r="C726" t="s">
        <v>1287</v>
      </c>
      <c r="D726" t="s">
        <v>72</v>
      </c>
      <c r="E726" t="s">
        <v>120</v>
      </c>
      <c r="F726" t="s">
        <v>98</v>
      </c>
      <c r="G726" t="s">
        <v>89</v>
      </c>
      <c r="H726" t="s">
        <v>75</v>
      </c>
      <c r="I726" t="s">
        <v>76</v>
      </c>
      <c r="J726" t="s">
        <v>77</v>
      </c>
      <c r="K726">
        <v>20</v>
      </c>
      <c r="L726" t="s">
        <v>77</v>
      </c>
      <c r="M726" t="s">
        <v>78</v>
      </c>
      <c r="N726" t="s">
        <v>1042</v>
      </c>
      <c r="O726" t="s">
        <v>477</v>
      </c>
      <c r="P726" t="s">
        <v>481</v>
      </c>
      <c r="Q726" t="s">
        <v>121</v>
      </c>
      <c r="R726" t="s">
        <v>79</v>
      </c>
      <c r="S726" t="s">
        <v>99</v>
      </c>
      <c r="T726" t="s">
        <v>122</v>
      </c>
      <c r="U726" t="s">
        <v>100</v>
      </c>
      <c r="V726" t="s">
        <v>80</v>
      </c>
      <c r="W726">
        <v>81100</v>
      </c>
      <c r="X726" t="s">
        <v>85</v>
      </c>
      <c r="Y726">
        <v>-20</v>
      </c>
      <c r="Z726" t="s">
        <v>479</v>
      </c>
      <c r="AA726" t="s">
        <v>104</v>
      </c>
      <c r="AB726" t="s">
        <v>107</v>
      </c>
      <c r="AC726" t="s">
        <v>91</v>
      </c>
      <c r="AD726">
        <f>_xlfn.XLOOKUP(MIS[[#This Row],[TRADING SYMBOL]],[1]Sheet1!$D:$D,[1]Sheet1!$C:$C)</f>
        <v>100.2</v>
      </c>
      <c r="AE726">
        <f>MIS[[#This Row],[OrderAverageTradedPrice]]*MIS[[#This Row],[OrderQuantity]]</f>
        <v>3006</v>
      </c>
      <c r="AF726">
        <f>MIS[[#This Row],[LTP]]*MIS[[#This Row],[OrderQuantity]]</f>
        <v>2004</v>
      </c>
      <c r="AG726">
        <f>IF(MIS[[#This Row],[OrderSide]]="SELL",MIS[[#This Row],[VALUE]]-MIS[[#This Row],[LIVE_VALUE]],MIS[[#This Row],[LIVE_VALUE]]-MIS[[#This Row],[VALUE]])</f>
        <v>1002</v>
      </c>
      <c r="AH726" t="str" cm="1">
        <f t="array" ref="AH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6" t="str">
        <f>MIS[[#This Row],[TRADING SYMBOL]]</f>
        <v>SENSEX2552081100PE</v>
      </c>
      <c r="AJ726" t="str">
        <f>IF(RIGHT(MIS[[#This Row],[Main/Hedge]],4)="MAIN","MAIN","HEDGE")</f>
        <v>MAIN</v>
      </c>
      <c r="AK726" t="str" cm="1">
        <f t="array" ref="AK726">_xlfn._xlws.FILTER(Table4[Column1],ISNUMBER(SEARCH(Table4[Column1],MIS[[#This Row],[OrderUniqueIdentifier]])),"")</f>
        <v>XYT</v>
      </c>
    </row>
    <row r="727" spans="1:37" x14ac:dyDescent="0.25">
      <c r="A727" t="s">
        <v>71</v>
      </c>
      <c r="B727" t="s">
        <v>1288</v>
      </c>
      <c r="C727" t="s">
        <v>1294</v>
      </c>
      <c r="D727" t="s">
        <v>72</v>
      </c>
      <c r="E727" t="s">
        <v>120</v>
      </c>
      <c r="F727" t="s">
        <v>98</v>
      </c>
      <c r="G727" t="s">
        <v>89</v>
      </c>
      <c r="H727" t="s">
        <v>75</v>
      </c>
      <c r="I727" t="s">
        <v>76</v>
      </c>
      <c r="J727" t="s">
        <v>77</v>
      </c>
      <c r="K727">
        <v>60</v>
      </c>
      <c r="L727" t="s">
        <v>77</v>
      </c>
      <c r="M727" t="s">
        <v>78</v>
      </c>
      <c r="N727" t="s">
        <v>170</v>
      </c>
      <c r="O727" t="s">
        <v>477</v>
      </c>
      <c r="P727" t="s">
        <v>481</v>
      </c>
      <c r="Q727" t="s">
        <v>121</v>
      </c>
      <c r="R727" t="s">
        <v>79</v>
      </c>
      <c r="S727" t="s">
        <v>99</v>
      </c>
      <c r="T727" t="s">
        <v>122</v>
      </c>
      <c r="U727" t="s">
        <v>100</v>
      </c>
      <c r="V727" t="s">
        <v>80</v>
      </c>
      <c r="W727">
        <v>81100</v>
      </c>
      <c r="X727" t="s">
        <v>85</v>
      </c>
      <c r="Y727">
        <v>-60</v>
      </c>
      <c r="Z727" t="s">
        <v>479</v>
      </c>
      <c r="AA727" t="s">
        <v>104</v>
      </c>
      <c r="AB727" t="s">
        <v>107</v>
      </c>
      <c r="AC727" t="s">
        <v>91</v>
      </c>
      <c r="AD727">
        <f>_xlfn.XLOOKUP(MIS[[#This Row],[TRADING SYMBOL]],[1]Sheet1!$D:$D,[1]Sheet1!$C:$C)</f>
        <v>100.2</v>
      </c>
      <c r="AE727">
        <f>MIS[[#This Row],[OrderAverageTradedPrice]]*MIS[[#This Row],[OrderQuantity]]</f>
        <v>9048</v>
      </c>
      <c r="AF727">
        <f>MIS[[#This Row],[LTP]]*MIS[[#This Row],[OrderQuantity]]</f>
        <v>6012</v>
      </c>
      <c r="AG727">
        <f>IF(MIS[[#This Row],[OrderSide]]="SELL",MIS[[#This Row],[VALUE]]-MIS[[#This Row],[LIVE_VALUE]],MIS[[#This Row],[LIVE_VALUE]]-MIS[[#This Row],[VALUE]])</f>
        <v>3036</v>
      </c>
      <c r="AH727" t="str" cm="1">
        <f t="array" ref="AH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7" t="str">
        <f>MIS[[#This Row],[TRADING SYMBOL]]</f>
        <v>SENSEX2552081100PE</v>
      </c>
      <c r="AJ727" t="str">
        <f>IF(RIGHT(MIS[[#This Row],[Main/Hedge]],4)="MAIN","MAIN","HEDGE")</f>
        <v>MAIN</v>
      </c>
      <c r="AK727" t="str" cm="1">
        <f t="array" ref="AK727">_xlfn._xlws.FILTER(Table4[Column1],ISNUMBER(SEARCH(Table4[Column1],MIS[[#This Row],[OrderUniqueIdentifier]])),"")</f>
        <v>XYT</v>
      </c>
    </row>
    <row r="728" spans="1:37" x14ac:dyDescent="0.25">
      <c r="A728" t="s">
        <v>71</v>
      </c>
      <c r="B728" t="s">
        <v>1308</v>
      </c>
      <c r="C728" t="s">
        <v>1313</v>
      </c>
      <c r="D728" t="s">
        <v>72</v>
      </c>
      <c r="E728" t="s">
        <v>109</v>
      </c>
      <c r="F728" t="s">
        <v>98</v>
      </c>
      <c r="G728" t="s">
        <v>89</v>
      </c>
      <c r="H728" t="s">
        <v>75</v>
      </c>
      <c r="I728" t="s">
        <v>76</v>
      </c>
      <c r="J728" t="s">
        <v>77</v>
      </c>
      <c r="K728">
        <v>80</v>
      </c>
      <c r="L728" t="s">
        <v>77</v>
      </c>
      <c r="M728" t="s">
        <v>78</v>
      </c>
      <c r="N728" t="s">
        <v>1314</v>
      </c>
      <c r="O728" t="s">
        <v>477</v>
      </c>
      <c r="P728" t="s">
        <v>481</v>
      </c>
      <c r="Q728" t="s">
        <v>111</v>
      </c>
      <c r="R728" t="s">
        <v>79</v>
      </c>
      <c r="S728" t="s">
        <v>99</v>
      </c>
      <c r="T728" t="s">
        <v>113</v>
      </c>
      <c r="U728" t="s">
        <v>100</v>
      </c>
      <c r="V728" t="s">
        <v>80</v>
      </c>
      <c r="W728">
        <v>83600</v>
      </c>
      <c r="X728" t="s">
        <v>81</v>
      </c>
      <c r="Y728">
        <v>-80</v>
      </c>
      <c r="Z728" t="s">
        <v>479</v>
      </c>
      <c r="AA728" t="s">
        <v>104</v>
      </c>
      <c r="AB728" t="s">
        <v>90</v>
      </c>
      <c r="AC728" t="s">
        <v>91</v>
      </c>
      <c r="AD728">
        <f>_xlfn.XLOOKUP(MIS[[#This Row],[TRADING SYMBOL]],[1]Sheet1!$D:$D,[1]Sheet1!$C:$C)</f>
        <v>87.2</v>
      </c>
      <c r="AE728">
        <f>MIS[[#This Row],[OrderAverageTradedPrice]]*MIS[[#This Row],[OrderQuantity]]</f>
        <v>11347</v>
      </c>
      <c r="AF728">
        <f>MIS[[#This Row],[LTP]]*MIS[[#This Row],[OrderQuantity]]</f>
        <v>6976</v>
      </c>
      <c r="AG728">
        <f>IF(MIS[[#This Row],[OrderSide]]="SELL",MIS[[#This Row],[VALUE]]-MIS[[#This Row],[LIVE_VALUE]],MIS[[#This Row],[LIVE_VALUE]]-MIS[[#This Row],[VALUE]])</f>
        <v>4371</v>
      </c>
      <c r="AH728" t="str" cm="1">
        <f t="array" ref="AH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8" t="str">
        <f>MIS[[#This Row],[TRADING SYMBOL]]</f>
        <v>SENSEX2552083600CE</v>
      </c>
      <c r="AJ728" t="str">
        <f>IF(RIGHT(MIS[[#This Row],[Main/Hedge]],4)="MAIN","MAIN","HEDGE")</f>
        <v>MAIN</v>
      </c>
      <c r="AK728" t="str" cm="1">
        <f t="array" ref="AK728">_xlfn._xlws.FILTER(Table4[Column1],ISNUMBER(SEARCH(Table4[Column1],MIS[[#This Row],[OrderUniqueIdentifier]])),"")</f>
        <v>XYT</v>
      </c>
    </row>
    <row r="729" spans="1:37" x14ac:dyDescent="0.25">
      <c r="A729" t="s">
        <v>71</v>
      </c>
      <c r="B729" t="s">
        <v>1308</v>
      </c>
      <c r="C729" t="s">
        <v>1315</v>
      </c>
      <c r="D729" t="s">
        <v>72</v>
      </c>
      <c r="E729" t="s">
        <v>120</v>
      </c>
      <c r="F729" t="s">
        <v>98</v>
      </c>
      <c r="G729" t="s">
        <v>89</v>
      </c>
      <c r="H729" t="s">
        <v>75</v>
      </c>
      <c r="I729" t="s">
        <v>76</v>
      </c>
      <c r="J729" t="s">
        <v>77</v>
      </c>
      <c r="K729">
        <v>80</v>
      </c>
      <c r="L729" t="s">
        <v>77</v>
      </c>
      <c r="M729" t="s">
        <v>78</v>
      </c>
      <c r="N729" t="s">
        <v>1209</v>
      </c>
      <c r="O729" t="s">
        <v>481</v>
      </c>
      <c r="P729" t="s">
        <v>481</v>
      </c>
      <c r="Q729" t="s">
        <v>121</v>
      </c>
      <c r="R729" t="s">
        <v>79</v>
      </c>
      <c r="S729" t="s">
        <v>99</v>
      </c>
      <c r="T729" t="s">
        <v>122</v>
      </c>
      <c r="U729" t="s">
        <v>100</v>
      </c>
      <c r="V729" t="s">
        <v>80</v>
      </c>
      <c r="W729">
        <v>81100</v>
      </c>
      <c r="X729" t="s">
        <v>85</v>
      </c>
      <c r="Y729">
        <v>-80</v>
      </c>
      <c r="Z729" t="s">
        <v>104</v>
      </c>
      <c r="AA729" t="s">
        <v>104</v>
      </c>
      <c r="AB729" t="s">
        <v>107</v>
      </c>
      <c r="AC729" t="s">
        <v>91</v>
      </c>
      <c r="AD729">
        <f>_xlfn.XLOOKUP(MIS[[#This Row],[TRADING SYMBOL]],[1]Sheet1!$D:$D,[1]Sheet1!$C:$C)</f>
        <v>100.2</v>
      </c>
      <c r="AE729">
        <f>MIS[[#This Row],[OrderAverageTradedPrice]]*MIS[[#This Row],[OrderQuantity]]</f>
        <v>12012</v>
      </c>
      <c r="AF729">
        <f>MIS[[#This Row],[LTP]]*MIS[[#This Row],[OrderQuantity]]</f>
        <v>8016</v>
      </c>
      <c r="AG729">
        <f>IF(MIS[[#This Row],[OrderSide]]="SELL",MIS[[#This Row],[VALUE]]-MIS[[#This Row],[LIVE_VALUE]],MIS[[#This Row],[LIVE_VALUE]]-MIS[[#This Row],[VALUE]])</f>
        <v>3996</v>
      </c>
      <c r="AH729" t="str" cm="1">
        <f t="array" ref="AH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9" t="str">
        <f>MIS[[#This Row],[TRADING SYMBOL]]</f>
        <v>SENSEX2552081100PE</v>
      </c>
      <c r="AJ729" t="str">
        <f>IF(RIGHT(MIS[[#This Row],[Main/Hedge]],4)="MAIN","MAIN","HEDGE")</f>
        <v>MAIN</v>
      </c>
      <c r="AK729" t="str" cm="1">
        <f t="array" ref="AK729">_xlfn._xlws.FILTER(Table4[Column1],ISNUMBER(SEARCH(Table4[Column1],MIS[[#This Row],[OrderUniqueIdentifier]])),"")</f>
        <v>XYT</v>
      </c>
    </row>
    <row r="730" spans="1:37" x14ac:dyDescent="0.25">
      <c r="A730" t="s">
        <v>1357</v>
      </c>
      <c r="B730" t="s">
        <v>1358</v>
      </c>
      <c r="C730" t="s">
        <v>1363</v>
      </c>
      <c r="D730" t="s">
        <v>72</v>
      </c>
      <c r="E730" t="s">
        <v>109</v>
      </c>
      <c r="F730" t="s">
        <v>98</v>
      </c>
      <c r="G730" t="s">
        <v>89</v>
      </c>
      <c r="H730" t="s">
        <v>93</v>
      </c>
      <c r="I730" t="s">
        <v>76</v>
      </c>
      <c r="J730" t="s">
        <v>1364</v>
      </c>
      <c r="K730">
        <v>20</v>
      </c>
      <c r="L730" t="s">
        <v>77</v>
      </c>
      <c r="M730" t="s">
        <v>78</v>
      </c>
      <c r="N730" t="s">
        <v>1364</v>
      </c>
      <c r="O730" t="s">
        <v>477</v>
      </c>
      <c r="P730" t="s">
        <v>481</v>
      </c>
      <c r="Q730" t="s">
        <v>111</v>
      </c>
      <c r="R730" t="s">
        <v>79</v>
      </c>
      <c r="S730" t="s">
        <v>99</v>
      </c>
      <c r="T730" t="s">
        <v>113</v>
      </c>
      <c r="U730" t="s">
        <v>100</v>
      </c>
      <c r="V730" t="s">
        <v>80</v>
      </c>
      <c r="W730">
        <v>83600</v>
      </c>
      <c r="X730" t="s">
        <v>81</v>
      </c>
      <c r="Y730">
        <v>-20</v>
      </c>
      <c r="Z730" t="s">
        <v>479</v>
      </c>
      <c r="AA730" t="s">
        <v>104</v>
      </c>
      <c r="AB730" t="s">
        <v>90</v>
      </c>
      <c r="AC730" t="s">
        <v>91</v>
      </c>
      <c r="AD730">
        <f>_xlfn.XLOOKUP(MIS[[#This Row],[TRADING SYMBOL]],[1]Sheet1!$D:$D,[1]Sheet1!$C:$C)</f>
        <v>87.2</v>
      </c>
      <c r="AE730">
        <f>MIS[[#This Row],[OrderAverageTradedPrice]]*MIS[[#This Row],[OrderQuantity]]</f>
        <v>2848</v>
      </c>
      <c r="AF730">
        <f>MIS[[#This Row],[LTP]]*MIS[[#This Row],[OrderQuantity]]</f>
        <v>1744</v>
      </c>
      <c r="AG730">
        <f>IF(MIS[[#This Row],[OrderSide]]="SELL",MIS[[#This Row],[VALUE]]-MIS[[#This Row],[LIVE_VALUE]],MIS[[#This Row],[LIVE_VALUE]]-MIS[[#This Row],[VALUE]])</f>
        <v>1104</v>
      </c>
      <c r="AH730" t="str" cm="1">
        <f t="array" ref="AH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0" t="str">
        <f>MIS[[#This Row],[TRADING SYMBOL]]</f>
        <v>SENSEX2552083600CE</v>
      </c>
      <c r="AJ730" t="str">
        <f>IF(RIGHT(MIS[[#This Row],[Main/Hedge]],4)="MAIN","MAIN","HEDGE")</f>
        <v>MAIN</v>
      </c>
      <c r="AK730" t="str" cm="1">
        <f t="array" ref="AK730">_xlfn._xlws.FILTER(Table4[Column1],ISNUMBER(SEARCH(Table4[Column1],MIS[[#This Row],[OrderUniqueIdentifier]])),"")</f>
        <v>XYT</v>
      </c>
    </row>
    <row r="731" spans="1:37" x14ac:dyDescent="0.25">
      <c r="A731" t="s">
        <v>1357</v>
      </c>
      <c r="B731" t="s">
        <v>1358</v>
      </c>
      <c r="C731" t="s">
        <v>1365</v>
      </c>
      <c r="D731" t="s">
        <v>72</v>
      </c>
      <c r="E731" t="s">
        <v>120</v>
      </c>
      <c r="F731" t="s">
        <v>98</v>
      </c>
      <c r="G731" t="s">
        <v>89</v>
      </c>
      <c r="H731" t="s">
        <v>93</v>
      </c>
      <c r="I731" t="s">
        <v>76</v>
      </c>
      <c r="J731" t="s">
        <v>490</v>
      </c>
      <c r="K731">
        <v>20</v>
      </c>
      <c r="L731" t="s">
        <v>77</v>
      </c>
      <c r="M731" t="s">
        <v>78</v>
      </c>
      <c r="N731" t="s">
        <v>490</v>
      </c>
      <c r="O731" t="s">
        <v>481</v>
      </c>
      <c r="P731" t="s">
        <v>481</v>
      </c>
      <c r="Q731" t="s">
        <v>121</v>
      </c>
      <c r="R731" t="s">
        <v>79</v>
      </c>
      <c r="S731" t="s">
        <v>99</v>
      </c>
      <c r="T731" t="s">
        <v>122</v>
      </c>
      <c r="U731" t="s">
        <v>100</v>
      </c>
      <c r="V731" t="s">
        <v>80</v>
      </c>
      <c r="W731">
        <v>81100</v>
      </c>
      <c r="X731" t="s">
        <v>85</v>
      </c>
      <c r="Y731">
        <v>-20</v>
      </c>
      <c r="Z731" t="s">
        <v>104</v>
      </c>
      <c r="AA731" t="s">
        <v>104</v>
      </c>
      <c r="AB731" t="s">
        <v>107</v>
      </c>
      <c r="AC731" t="s">
        <v>91</v>
      </c>
      <c r="AD731">
        <f>_xlfn.XLOOKUP(MIS[[#This Row],[TRADING SYMBOL]],[1]Sheet1!$D:$D,[1]Sheet1!$C:$C)</f>
        <v>100.2</v>
      </c>
      <c r="AE731">
        <f>MIS[[#This Row],[OrderAverageTradedPrice]]*MIS[[#This Row],[OrderQuantity]]</f>
        <v>3009</v>
      </c>
      <c r="AF731">
        <f>MIS[[#This Row],[LTP]]*MIS[[#This Row],[OrderQuantity]]</f>
        <v>2004</v>
      </c>
      <c r="AG731">
        <f>IF(MIS[[#This Row],[OrderSide]]="SELL",MIS[[#This Row],[VALUE]]-MIS[[#This Row],[LIVE_VALUE]],MIS[[#This Row],[LIVE_VALUE]]-MIS[[#This Row],[VALUE]])</f>
        <v>1005</v>
      </c>
      <c r="AH731" t="str" cm="1">
        <f t="array" ref="AH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1" t="str">
        <f>MIS[[#This Row],[TRADING SYMBOL]]</f>
        <v>SENSEX2552081100PE</v>
      </c>
      <c r="AJ731" t="str">
        <f>IF(RIGHT(MIS[[#This Row],[Main/Hedge]],4)="MAIN","MAIN","HEDGE")</f>
        <v>MAIN</v>
      </c>
      <c r="AK731" t="str" cm="1">
        <f t="array" ref="AK731">_xlfn._xlws.FILTER(Table4[Column1],ISNUMBER(SEARCH(Table4[Column1],MIS[[#This Row],[OrderUniqueIdentifier]])),"")</f>
        <v>XYT</v>
      </c>
    </row>
    <row r="732" spans="1:37" x14ac:dyDescent="0.25">
      <c r="A732" t="s">
        <v>1555</v>
      </c>
      <c r="B732" t="s">
        <v>1607</v>
      </c>
      <c r="C732" t="s">
        <v>1612</v>
      </c>
      <c r="D732" t="s">
        <v>72</v>
      </c>
      <c r="E732" t="s">
        <v>109</v>
      </c>
      <c r="F732" t="s">
        <v>98</v>
      </c>
      <c r="G732" t="s">
        <v>89</v>
      </c>
      <c r="H732" t="s">
        <v>93</v>
      </c>
      <c r="I732" t="s">
        <v>76</v>
      </c>
      <c r="J732" t="s">
        <v>871</v>
      </c>
      <c r="K732">
        <v>20</v>
      </c>
      <c r="L732" t="s">
        <v>77</v>
      </c>
      <c r="M732" t="s">
        <v>78</v>
      </c>
      <c r="N732" t="s">
        <v>871</v>
      </c>
      <c r="O732" t="s">
        <v>481</v>
      </c>
      <c r="P732" t="s">
        <v>481</v>
      </c>
      <c r="Q732" t="s">
        <v>111</v>
      </c>
      <c r="R732" t="s">
        <v>79</v>
      </c>
      <c r="S732" t="s">
        <v>99</v>
      </c>
      <c r="T732" t="s">
        <v>113</v>
      </c>
      <c r="U732" t="s">
        <v>100</v>
      </c>
      <c r="V732" t="s">
        <v>80</v>
      </c>
      <c r="W732">
        <v>83600</v>
      </c>
      <c r="X732" t="s">
        <v>81</v>
      </c>
      <c r="Y732">
        <v>-20</v>
      </c>
      <c r="Z732" t="s">
        <v>104</v>
      </c>
      <c r="AA732" t="s">
        <v>104</v>
      </c>
      <c r="AB732" t="s">
        <v>90</v>
      </c>
      <c r="AC732" t="s">
        <v>91</v>
      </c>
      <c r="AD732">
        <f>_xlfn.XLOOKUP(MIS[[#This Row],[TRADING SYMBOL]],[1]Sheet1!$D:$D,[1]Sheet1!$C:$C)</f>
        <v>87.2</v>
      </c>
      <c r="AE732">
        <f>MIS[[#This Row],[OrderAverageTradedPrice]]*MIS[[#This Row],[OrderQuantity]]</f>
        <v>2817</v>
      </c>
      <c r="AF732">
        <f>MIS[[#This Row],[LTP]]*MIS[[#This Row],[OrderQuantity]]</f>
        <v>1744</v>
      </c>
      <c r="AG732">
        <f>IF(MIS[[#This Row],[OrderSide]]="SELL",MIS[[#This Row],[VALUE]]-MIS[[#This Row],[LIVE_VALUE]],MIS[[#This Row],[LIVE_VALUE]]-MIS[[#This Row],[VALUE]])</f>
        <v>1073</v>
      </c>
      <c r="AH732" t="str" cm="1">
        <f t="array" ref="AH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2" t="str">
        <f>MIS[[#This Row],[TRADING SYMBOL]]</f>
        <v>SENSEX2552083600CE</v>
      </c>
      <c r="AJ732" t="str">
        <f>IF(RIGHT(MIS[[#This Row],[Main/Hedge]],4)="MAIN","MAIN","HEDGE")</f>
        <v>MAIN</v>
      </c>
      <c r="AK732" t="str" cm="1">
        <f t="array" ref="AK732">_xlfn._xlws.FILTER(Table4[Column1],ISNUMBER(SEARCH(Table4[Column1],MIS[[#This Row],[OrderUniqueIdentifier]])),"")</f>
        <v>XYT</v>
      </c>
    </row>
    <row r="733" spans="1:37" x14ac:dyDescent="0.25">
      <c r="A733" t="s">
        <v>1702</v>
      </c>
      <c r="B733" t="s">
        <v>1703</v>
      </c>
      <c r="C733" t="s">
        <v>1711</v>
      </c>
      <c r="D733" t="s">
        <v>72</v>
      </c>
      <c r="E733" t="s">
        <v>120</v>
      </c>
      <c r="F733" t="s">
        <v>98</v>
      </c>
      <c r="G733" t="s">
        <v>89</v>
      </c>
      <c r="H733" t="s">
        <v>93</v>
      </c>
      <c r="I733" t="s">
        <v>76</v>
      </c>
      <c r="J733" t="s">
        <v>810</v>
      </c>
      <c r="K733">
        <v>160</v>
      </c>
      <c r="L733" t="s">
        <v>77</v>
      </c>
      <c r="M733" t="s">
        <v>78</v>
      </c>
      <c r="N733" t="s">
        <v>1712</v>
      </c>
      <c r="O733" t="s">
        <v>481</v>
      </c>
      <c r="P733" t="s">
        <v>481</v>
      </c>
      <c r="Q733" t="s">
        <v>121</v>
      </c>
      <c r="R733" t="s">
        <v>79</v>
      </c>
      <c r="S733" t="s">
        <v>99</v>
      </c>
      <c r="T733" t="s">
        <v>122</v>
      </c>
      <c r="U733" t="s">
        <v>100</v>
      </c>
      <c r="V733" t="s">
        <v>80</v>
      </c>
      <c r="W733">
        <v>81100</v>
      </c>
      <c r="X733" t="s">
        <v>85</v>
      </c>
      <c r="Y733">
        <v>-160</v>
      </c>
      <c r="Z733" t="s">
        <v>104</v>
      </c>
      <c r="AA733" t="s">
        <v>104</v>
      </c>
      <c r="AB733" t="s">
        <v>107</v>
      </c>
      <c r="AC733" t="s">
        <v>91</v>
      </c>
      <c r="AD733">
        <f>_xlfn.XLOOKUP(MIS[[#This Row],[TRADING SYMBOL]],[1]Sheet1!$D:$D,[1]Sheet1!$C:$C)</f>
        <v>100.2</v>
      </c>
      <c r="AE733">
        <f>MIS[[#This Row],[OrderAverageTradedPrice]]*MIS[[#This Row],[OrderQuantity]]</f>
        <v>24133</v>
      </c>
      <c r="AF733">
        <f>MIS[[#This Row],[LTP]]*MIS[[#This Row],[OrderQuantity]]</f>
        <v>16032</v>
      </c>
      <c r="AG733">
        <f>IF(MIS[[#This Row],[OrderSide]]="SELL",MIS[[#This Row],[VALUE]]-MIS[[#This Row],[LIVE_VALUE]],MIS[[#This Row],[LIVE_VALUE]]-MIS[[#This Row],[VALUE]])</f>
        <v>8101</v>
      </c>
      <c r="AH733" t="str" cm="1">
        <f t="array" ref="AH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3" t="str">
        <f>MIS[[#This Row],[TRADING SYMBOL]]</f>
        <v>SENSEX2552081100PE</v>
      </c>
      <c r="AJ733" t="str">
        <f>IF(RIGHT(MIS[[#This Row],[Main/Hedge]],4)="MAIN","MAIN","HEDGE")</f>
        <v>MAIN</v>
      </c>
      <c r="AK733" t="str" cm="1">
        <f t="array" ref="AK733">_xlfn._xlws.FILTER(Table4[Column1],ISNUMBER(SEARCH(Table4[Column1],MIS[[#This Row],[OrderUniqueIdentifier]])),"")</f>
        <v>XYT</v>
      </c>
    </row>
    <row r="734" spans="1:37" x14ac:dyDescent="0.25">
      <c r="A734" t="s">
        <v>71</v>
      </c>
      <c r="B734" t="s">
        <v>566</v>
      </c>
      <c r="C734" t="s">
        <v>571</v>
      </c>
      <c r="D734" t="s">
        <v>72</v>
      </c>
      <c r="E734" t="s">
        <v>120</v>
      </c>
      <c r="F734" t="s">
        <v>98</v>
      </c>
      <c r="G734" t="s">
        <v>89</v>
      </c>
      <c r="H734" t="s">
        <v>75</v>
      </c>
      <c r="I734" t="s">
        <v>76</v>
      </c>
      <c r="J734" t="s">
        <v>77</v>
      </c>
      <c r="K734">
        <v>20</v>
      </c>
      <c r="L734" t="s">
        <v>77</v>
      </c>
      <c r="M734" t="s">
        <v>78</v>
      </c>
      <c r="N734" t="s">
        <v>170</v>
      </c>
      <c r="O734" t="s">
        <v>481</v>
      </c>
      <c r="P734" t="s">
        <v>572</v>
      </c>
      <c r="Q734" t="s">
        <v>121</v>
      </c>
      <c r="R734" t="s">
        <v>79</v>
      </c>
      <c r="S734" t="s">
        <v>99</v>
      </c>
      <c r="T734" t="s">
        <v>122</v>
      </c>
      <c r="U734" t="s">
        <v>100</v>
      </c>
      <c r="V734" t="s">
        <v>80</v>
      </c>
      <c r="W734">
        <v>81100</v>
      </c>
      <c r="X734" t="s">
        <v>85</v>
      </c>
      <c r="Y734">
        <v>-20</v>
      </c>
      <c r="Z734" t="s">
        <v>104</v>
      </c>
      <c r="AA734" t="s">
        <v>106</v>
      </c>
      <c r="AB734" t="s">
        <v>107</v>
      </c>
      <c r="AC734" t="s">
        <v>91</v>
      </c>
      <c r="AD734">
        <f>_xlfn.XLOOKUP(MIS[[#This Row],[TRADING SYMBOL]],[1]Sheet1!$D:$D,[1]Sheet1!$C:$C)</f>
        <v>100.2</v>
      </c>
      <c r="AE734">
        <f>MIS[[#This Row],[OrderAverageTradedPrice]]*MIS[[#This Row],[OrderQuantity]]</f>
        <v>3016</v>
      </c>
      <c r="AF734">
        <f>MIS[[#This Row],[LTP]]*MIS[[#This Row],[OrderQuantity]]</f>
        <v>2004</v>
      </c>
      <c r="AG734">
        <f>IF(MIS[[#This Row],[OrderSide]]="SELL",MIS[[#This Row],[VALUE]]-MIS[[#This Row],[LIVE_VALUE]],MIS[[#This Row],[LIVE_VALUE]]-MIS[[#This Row],[VALUE]])</f>
        <v>1012</v>
      </c>
      <c r="AH734" t="str" cm="1">
        <f t="array" ref="AH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4" t="str">
        <f>MIS[[#This Row],[TRADING SYMBOL]]</f>
        <v>SENSEX2552081100PE</v>
      </c>
      <c r="AJ734" t="str">
        <f>IF(RIGHT(MIS[[#This Row],[Main/Hedge]],4)="MAIN","MAIN","HEDGE")</f>
        <v>MAIN</v>
      </c>
      <c r="AK734" t="str" cm="1">
        <f t="array" ref="AK734">_xlfn._xlws.FILTER(Table4[Column1],ISNUMBER(SEARCH(Table4[Column1],MIS[[#This Row],[OrderUniqueIdentifier]])),"")</f>
        <v>XYT</v>
      </c>
    </row>
    <row r="735" spans="1:37" x14ac:dyDescent="0.25">
      <c r="A735" t="s">
        <v>71</v>
      </c>
      <c r="B735" t="s">
        <v>804</v>
      </c>
      <c r="C735" t="s">
        <v>809</v>
      </c>
      <c r="D735" t="s">
        <v>72</v>
      </c>
      <c r="E735" t="s">
        <v>120</v>
      </c>
      <c r="F735" t="s">
        <v>98</v>
      </c>
      <c r="G735" t="s">
        <v>89</v>
      </c>
      <c r="H735" t="s">
        <v>75</v>
      </c>
      <c r="I735" t="s">
        <v>76</v>
      </c>
      <c r="J735" t="s">
        <v>77</v>
      </c>
      <c r="K735">
        <v>20</v>
      </c>
      <c r="L735" t="s">
        <v>77</v>
      </c>
      <c r="M735" t="s">
        <v>78</v>
      </c>
      <c r="N735" t="s">
        <v>810</v>
      </c>
      <c r="O735" t="s">
        <v>572</v>
      </c>
      <c r="P735" t="s">
        <v>572</v>
      </c>
      <c r="Q735" t="s">
        <v>121</v>
      </c>
      <c r="R735" t="s">
        <v>79</v>
      </c>
      <c r="S735" t="s">
        <v>99</v>
      </c>
      <c r="T735" t="s">
        <v>122</v>
      </c>
      <c r="U735" t="s">
        <v>100</v>
      </c>
      <c r="V735" t="s">
        <v>80</v>
      </c>
      <c r="W735">
        <v>81100</v>
      </c>
      <c r="X735" t="s">
        <v>85</v>
      </c>
      <c r="Y735">
        <v>-20</v>
      </c>
      <c r="Z735" t="s">
        <v>106</v>
      </c>
      <c r="AA735" t="s">
        <v>106</v>
      </c>
      <c r="AB735" t="s">
        <v>107</v>
      </c>
      <c r="AC735" t="s">
        <v>91</v>
      </c>
      <c r="AD735">
        <f>_xlfn.XLOOKUP(MIS[[#This Row],[TRADING SYMBOL]],[1]Sheet1!$D:$D,[1]Sheet1!$C:$C)</f>
        <v>100.2</v>
      </c>
      <c r="AE735">
        <f>MIS[[#This Row],[OrderAverageTradedPrice]]*MIS[[#This Row],[OrderQuantity]]</f>
        <v>3017</v>
      </c>
      <c r="AF735">
        <f>MIS[[#This Row],[LTP]]*MIS[[#This Row],[OrderQuantity]]</f>
        <v>2004</v>
      </c>
      <c r="AG735">
        <f>IF(MIS[[#This Row],[OrderSide]]="SELL",MIS[[#This Row],[VALUE]]-MIS[[#This Row],[LIVE_VALUE]],MIS[[#This Row],[LIVE_VALUE]]-MIS[[#This Row],[VALUE]])</f>
        <v>1013</v>
      </c>
      <c r="AH735" t="str" cm="1">
        <f t="array" ref="AH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5" t="str">
        <f>MIS[[#This Row],[TRADING SYMBOL]]</f>
        <v>SENSEX2552081100PE</v>
      </c>
      <c r="AJ735" t="str">
        <f>IF(RIGHT(MIS[[#This Row],[Main/Hedge]],4)="MAIN","MAIN","HEDGE")</f>
        <v>MAIN</v>
      </c>
      <c r="AK735" t="str" cm="1">
        <f t="array" ref="AK735">_xlfn._xlws.FILTER(Table4[Column1],ISNUMBER(SEARCH(Table4[Column1],MIS[[#This Row],[OrderUniqueIdentifier]])),"")</f>
        <v>XYT</v>
      </c>
    </row>
    <row r="736" spans="1:37" x14ac:dyDescent="0.25">
      <c r="A736" t="s">
        <v>71</v>
      </c>
      <c r="B736" t="s">
        <v>822</v>
      </c>
      <c r="C736" t="s">
        <v>827</v>
      </c>
      <c r="D736" t="s">
        <v>72</v>
      </c>
      <c r="E736" t="s">
        <v>120</v>
      </c>
      <c r="F736" t="s">
        <v>98</v>
      </c>
      <c r="G736" t="s">
        <v>89</v>
      </c>
      <c r="H736" t="s">
        <v>75</v>
      </c>
      <c r="I736" t="s">
        <v>76</v>
      </c>
      <c r="J736" t="s">
        <v>77</v>
      </c>
      <c r="K736">
        <v>20</v>
      </c>
      <c r="L736" t="s">
        <v>77</v>
      </c>
      <c r="M736" t="s">
        <v>78</v>
      </c>
      <c r="N736" t="s">
        <v>170</v>
      </c>
      <c r="O736" t="s">
        <v>481</v>
      </c>
      <c r="P736" t="s">
        <v>572</v>
      </c>
      <c r="Q736" t="s">
        <v>121</v>
      </c>
      <c r="R736" t="s">
        <v>79</v>
      </c>
      <c r="S736" t="s">
        <v>99</v>
      </c>
      <c r="T736" t="s">
        <v>122</v>
      </c>
      <c r="U736" t="s">
        <v>100</v>
      </c>
      <c r="V736" t="s">
        <v>80</v>
      </c>
      <c r="W736">
        <v>81100</v>
      </c>
      <c r="X736" t="s">
        <v>85</v>
      </c>
      <c r="Y736">
        <v>-20</v>
      </c>
      <c r="Z736" t="s">
        <v>104</v>
      </c>
      <c r="AA736" t="s">
        <v>106</v>
      </c>
      <c r="AB736" t="s">
        <v>107</v>
      </c>
      <c r="AC736" t="s">
        <v>91</v>
      </c>
      <c r="AD736">
        <f>_xlfn.XLOOKUP(MIS[[#This Row],[TRADING SYMBOL]],[1]Sheet1!$D:$D,[1]Sheet1!$C:$C)</f>
        <v>100.2</v>
      </c>
      <c r="AE736">
        <f>MIS[[#This Row],[OrderAverageTradedPrice]]*MIS[[#This Row],[OrderQuantity]]</f>
        <v>3016</v>
      </c>
      <c r="AF736">
        <f>MIS[[#This Row],[LTP]]*MIS[[#This Row],[OrderQuantity]]</f>
        <v>2004</v>
      </c>
      <c r="AG736">
        <f>IF(MIS[[#This Row],[OrderSide]]="SELL",MIS[[#This Row],[VALUE]]-MIS[[#This Row],[LIVE_VALUE]],MIS[[#This Row],[LIVE_VALUE]]-MIS[[#This Row],[VALUE]])</f>
        <v>1012</v>
      </c>
      <c r="AH736" t="str" cm="1">
        <f t="array" ref="AH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6" t="str">
        <f>MIS[[#This Row],[TRADING SYMBOL]]</f>
        <v>SENSEX2552081100PE</v>
      </c>
      <c r="AJ736" t="str">
        <f>IF(RIGHT(MIS[[#This Row],[Main/Hedge]],4)="MAIN","MAIN","HEDGE")</f>
        <v>MAIN</v>
      </c>
      <c r="AK736" t="str" cm="1">
        <f t="array" ref="AK736">_xlfn._xlws.FILTER(Table4[Column1],ISNUMBER(SEARCH(Table4[Column1],MIS[[#This Row],[OrderUniqueIdentifier]])),"")</f>
        <v>XYT</v>
      </c>
    </row>
    <row r="737" spans="1:37" x14ac:dyDescent="0.25">
      <c r="A737" t="s">
        <v>71</v>
      </c>
      <c r="B737" t="s">
        <v>857</v>
      </c>
      <c r="C737" t="s">
        <v>861</v>
      </c>
      <c r="D737" t="s">
        <v>72</v>
      </c>
      <c r="E737" t="s">
        <v>120</v>
      </c>
      <c r="F737" t="s">
        <v>98</v>
      </c>
      <c r="G737" t="s">
        <v>89</v>
      </c>
      <c r="H737" t="s">
        <v>75</v>
      </c>
      <c r="I737" t="s">
        <v>76</v>
      </c>
      <c r="J737" t="s">
        <v>77</v>
      </c>
      <c r="K737">
        <v>20</v>
      </c>
      <c r="L737" t="s">
        <v>77</v>
      </c>
      <c r="M737" t="s">
        <v>78</v>
      </c>
      <c r="N737" t="s">
        <v>760</v>
      </c>
      <c r="O737" t="s">
        <v>481</v>
      </c>
      <c r="P737" t="s">
        <v>572</v>
      </c>
      <c r="Q737" t="s">
        <v>121</v>
      </c>
      <c r="R737" t="s">
        <v>79</v>
      </c>
      <c r="S737" t="s">
        <v>99</v>
      </c>
      <c r="T737" t="s">
        <v>122</v>
      </c>
      <c r="U737" t="s">
        <v>100</v>
      </c>
      <c r="V737" t="s">
        <v>80</v>
      </c>
      <c r="W737">
        <v>81100</v>
      </c>
      <c r="X737" t="s">
        <v>85</v>
      </c>
      <c r="Y737">
        <v>-20</v>
      </c>
      <c r="Z737" t="s">
        <v>104</v>
      </c>
      <c r="AA737" t="s">
        <v>106</v>
      </c>
      <c r="AB737" t="s">
        <v>107</v>
      </c>
      <c r="AC737" t="s">
        <v>91</v>
      </c>
      <c r="AD737">
        <f>_xlfn.XLOOKUP(MIS[[#This Row],[TRADING SYMBOL]],[1]Sheet1!$D:$D,[1]Sheet1!$C:$C)</f>
        <v>100.2</v>
      </c>
      <c r="AE737">
        <f>MIS[[#This Row],[OrderAverageTradedPrice]]*MIS[[#This Row],[OrderQuantity]]</f>
        <v>3021</v>
      </c>
      <c r="AF737">
        <f>MIS[[#This Row],[LTP]]*MIS[[#This Row],[OrderQuantity]]</f>
        <v>2004</v>
      </c>
      <c r="AG737">
        <f>IF(MIS[[#This Row],[OrderSide]]="SELL",MIS[[#This Row],[VALUE]]-MIS[[#This Row],[LIVE_VALUE]],MIS[[#This Row],[LIVE_VALUE]]-MIS[[#This Row],[VALUE]])</f>
        <v>1017</v>
      </c>
      <c r="AH737" t="str" cm="1">
        <f t="array" ref="AH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7" t="str">
        <f>MIS[[#This Row],[TRADING SYMBOL]]</f>
        <v>SENSEX2552081100PE</v>
      </c>
      <c r="AJ737" t="str">
        <f>IF(RIGHT(MIS[[#This Row],[Main/Hedge]],4)="MAIN","MAIN","HEDGE")</f>
        <v>MAIN</v>
      </c>
      <c r="AK737" t="str" cm="1">
        <f t="array" ref="AK737">_xlfn._xlws.FILTER(Table4[Column1],ISNUMBER(SEARCH(Table4[Column1],MIS[[#This Row],[OrderUniqueIdentifier]])),"")</f>
        <v>XYT</v>
      </c>
    </row>
    <row r="738" spans="1:37" x14ac:dyDescent="0.25">
      <c r="A738" t="s">
        <v>71</v>
      </c>
      <c r="B738" t="s">
        <v>1143</v>
      </c>
      <c r="C738" t="s">
        <v>1146</v>
      </c>
      <c r="D738" t="s">
        <v>72</v>
      </c>
      <c r="E738" t="s">
        <v>109</v>
      </c>
      <c r="F738" t="s">
        <v>98</v>
      </c>
      <c r="G738" t="s">
        <v>89</v>
      </c>
      <c r="H738" t="s">
        <v>75</v>
      </c>
      <c r="I738" t="s">
        <v>76</v>
      </c>
      <c r="J738" t="s">
        <v>77</v>
      </c>
      <c r="K738">
        <v>20</v>
      </c>
      <c r="L738" t="s">
        <v>77</v>
      </c>
      <c r="M738" t="s">
        <v>78</v>
      </c>
      <c r="N738" t="s">
        <v>1147</v>
      </c>
      <c r="O738" t="s">
        <v>481</v>
      </c>
      <c r="P738" t="s">
        <v>572</v>
      </c>
      <c r="Q738" t="s">
        <v>111</v>
      </c>
      <c r="R738" t="s">
        <v>79</v>
      </c>
      <c r="S738" t="s">
        <v>99</v>
      </c>
      <c r="T738" t="s">
        <v>113</v>
      </c>
      <c r="U738" t="s">
        <v>100</v>
      </c>
      <c r="V738" t="s">
        <v>80</v>
      </c>
      <c r="W738">
        <v>83600</v>
      </c>
      <c r="X738" t="s">
        <v>81</v>
      </c>
      <c r="Y738">
        <v>-20</v>
      </c>
      <c r="Z738" t="s">
        <v>104</v>
      </c>
      <c r="AA738" t="s">
        <v>106</v>
      </c>
      <c r="AB738" t="s">
        <v>90</v>
      </c>
      <c r="AC738" t="s">
        <v>91</v>
      </c>
      <c r="AD738">
        <f>_xlfn.XLOOKUP(MIS[[#This Row],[TRADING SYMBOL]],[1]Sheet1!$D:$D,[1]Sheet1!$C:$C)</f>
        <v>87.2</v>
      </c>
      <c r="AE738">
        <f>MIS[[#This Row],[OrderAverageTradedPrice]]*MIS[[#This Row],[OrderQuantity]]</f>
        <v>2815</v>
      </c>
      <c r="AF738">
        <f>MIS[[#This Row],[LTP]]*MIS[[#This Row],[OrderQuantity]]</f>
        <v>1744</v>
      </c>
      <c r="AG738">
        <f>IF(MIS[[#This Row],[OrderSide]]="SELL",MIS[[#This Row],[VALUE]]-MIS[[#This Row],[LIVE_VALUE]],MIS[[#This Row],[LIVE_VALUE]]-MIS[[#This Row],[VALUE]])</f>
        <v>1071</v>
      </c>
      <c r="AH738" t="str" cm="1">
        <f t="array" ref="AH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8" t="str">
        <f>MIS[[#This Row],[TRADING SYMBOL]]</f>
        <v>SENSEX2552083600CE</v>
      </c>
      <c r="AJ738" t="str">
        <f>IF(RIGHT(MIS[[#This Row],[Main/Hedge]],4)="MAIN","MAIN","HEDGE")</f>
        <v>MAIN</v>
      </c>
      <c r="AK738" t="str" cm="1">
        <f t="array" ref="AK738">_xlfn._xlws.FILTER(Table4[Column1],ISNUMBER(SEARCH(Table4[Column1],MIS[[#This Row],[OrderUniqueIdentifier]])),"")</f>
        <v>XYT</v>
      </c>
    </row>
    <row r="739" spans="1:37" x14ac:dyDescent="0.25">
      <c r="A739" t="s">
        <v>71</v>
      </c>
      <c r="B739" t="s">
        <v>1143</v>
      </c>
      <c r="C739" t="s">
        <v>1148</v>
      </c>
      <c r="D739" t="s">
        <v>72</v>
      </c>
      <c r="E739" t="s">
        <v>120</v>
      </c>
      <c r="F739" t="s">
        <v>98</v>
      </c>
      <c r="G739" t="s">
        <v>89</v>
      </c>
      <c r="H739" t="s">
        <v>75</v>
      </c>
      <c r="I739" t="s">
        <v>76</v>
      </c>
      <c r="J739" t="s">
        <v>77</v>
      </c>
      <c r="K739">
        <v>20</v>
      </c>
      <c r="L739" t="s">
        <v>77</v>
      </c>
      <c r="M739" t="s">
        <v>78</v>
      </c>
      <c r="N739" t="s">
        <v>1149</v>
      </c>
      <c r="O739" t="s">
        <v>572</v>
      </c>
      <c r="P739" t="s">
        <v>572</v>
      </c>
      <c r="Q739" t="s">
        <v>121</v>
      </c>
      <c r="R739" t="s">
        <v>79</v>
      </c>
      <c r="S739" t="s">
        <v>99</v>
      </c>
      <c r="T739" t="s">
        <v>122</v>
      </c>
      <c r="U739" t="s">
        <v>100</v>
      </c>
      <c r="V739" t="s">
        <v>80</v>
      </c>
      <c r="W739">
        <v>81100</v>
      </c>
      <c r="X739" t="s">
        <v>85</v>
      </c>
      <c r="Y739">
        <v>-20</v>
      </c>
      <c r="Z739" t="s">
        <v>106</v>
      </c>
      <c r="AA739" t="s">
        <v>106</v>
      </c>
      <c r="AB739" t="s">
        <v>107</v>
      </c>
      <c r="AC739" t="s">
        <v>91</v>
      </c>
      <c r="AD739">
        <f>_xlfn.XLOOKUP(MIS[[#This Row],[TRADING SYMBOL]],[1]Sheet1!$D:$D,[1]Sheet1!$C:$C)</f>
        <v>100.2</v>
      </c>
      <c r="AE739">
        <f>MIS[[#This Row],[OrderAverageTradedPrice]]*MIS[[#This Row],[OrderQuantity]]</f>
        <v>3024</v>
      </c>
      <c r="AF739">
        <f>MIS[[#This Row],[LTP]]*MIS[[#This Row],[OrderQuantity]]</f>
        <v>2004</v>
      </c>
      <c r="AG739">
        <f>IF(MIS[[#This Row],[OrderSide]]="SELL",MIS[[#This Row],[VALUE]]-MIS[[#This Row],[LIVE_VALUE]],MIS[[#This Row],[LIVE_VALUE]]-MIS[[#This Row],[VALUE]])</f>
        <v>1020</v>
      </c>
      <c r="AH739" t="str" cm="1">
        <f t="array" ref="AH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9" t="str">
        <f>MIS[[#This Row],[TRADING SYMBOL]]</f>
        <v>SENSEX2552081100PE</v>
      </c>
      <c r="AJ739" t="str">
        <f>IF(RIGHT(MIS[[#This Row],[Main/Hedge]],4)="MAIN","MAIN","HEDGE")</f>
        <v>MAIN</v>
      </c>
      <c r="AK739" t="str" cm="1">
        <f t="array" ref="AK739">_xlfn._xlws.FILTER(Table4[Column1],ISNUMBER(SEARCH(Table4[Column1],MIS[[#This Row],[OrderUniqueIdentifier]])),"")</f>
        <v>XYT</v>
      </c>
    </row>
    <row r="740" spans="1:37" x14ac:dyDescent="0.25">
      <c r="A740" t="s">
        <v>1357</v>
      </c>
      <c r="B740" t="s">
        <v>1366</v>
      </c>
      <c r="C740" t="s">
        <v>1371</v>
      </c>
      <c r="D740" t="s">
        <v>72</v>
      </c>
      <c r="E740" t="s">
        <v>109</v>
      </c>
      <c r="F740" t="s">
        <v>98</v>
      </c>
      <c r="G740" t="s">
        <v>89</v>
      </c>
      <c r="H740" t="s">
        <v>93</v>
      </c>
      <c r="I740" t="s">
        <v>76</v>
      </c>
      <c r="J740" t="s">
        <v>1372</v>
      </c>
      <c r="K740">
        <v>20</v>
      </c>
      <c r="L740" t="s">
        <v>77</v>
      </c>
      <c r="M740" t="s">
        <v>78</v>
      </c>
      <c r="N740" t="s">
        <v>1372</v>
      </c>
      <c r="O740" t="s">
        <v>572</v>
      </c>
      <c r="P740" t="s">
        <v>572</v>
      </c>
      <c r="Q740" t="s">
        <v>111</v>
      </c>
      <c r="R740" t="s">
        <v>79</v>
      </c>
      <c r="S740" t="s">
        <v>99</v>
      </c>
      <c r="T740" t="s">
        <v>113</v>
      </c>
      <c r="U740" t="s">
        <v>100</v>
      </c>
      <c r="V740" t="s">
        <v>80</v>
      </c>
      <c r="W740">
        <v>83600</v>
      </c>
      <c r="X740" t="s">
        <v>81</v>
      </c>
      <c r="Y740">
        <v>-20</v>
      </c>
      <c r="Z740" t="s">
        <v>106</v>
      </c>
      <c r="AA740" t="s">
        <v>106</v>
      </c>
      <c r="AB740" t="s">
        <v>90</v>
      </c>
      <c r="AC740" t="s">
        <v>91</v>
      </c>
      <c r="AD740">
        <f>_xlfn.XLOOKUP(MIS[[#This Row],[TRADING SYMBOL]],[1]Sheet1!$D:$D,[1]Sheet1!$C:$C)</f>
        <v>87.2</v>
      </c>
      <c r="AE740">
        <f>MIS[[#This Row],[OrderAverageTradedPrice]]*MIS[[#This Row],[OrderQuantity]]</f>
        <v>2822</v>
      </c>
      <c r="AF740">
        <f>MIS[[#This Row],[LTP]]*MIS[[#This Row],[OrderQuantity]]</f>
        <v>1744</v>
      </c>
      <c r="AG740">
        <f>IF(MIS[[#This Row],[OrderSide]]="SELL",MIS[[#This Row],[VALUE]]-MIS[[#This Row],[LIVE_VALUE]],MIS[[#This Row],[LIVE_VALUE]]-MIS[[#This Row],[VALUE]])</f>
        <v>1078</v>
      </c>
      <c r="AH740" t="str" cm="1">
        <f t="array" ref="AH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0" t="str">
        <f>MIS[[#This Row],[TRADING SYMBOL]]</f>
        <v>SENSEX2552083600CE</v>
      </c>
      <c r="AJ740" t="str">
        <f>IF(RIGHT(MIS[[#This Row],[Main/Hedge]],4)="MAIN","MAIN","HEDGE")</f>
        <v>MAIN</v>
      </c>
      <c r="AK740" t="str" cm="1">
        <f t="array" ref="AK740">_xlfn._xlws.FILTER(Table4[Column1],ISNUMBER(SEARCH(Table4[Column1],MIS[[#This Row],[OrderUniqueIdentifier]])),"")</f>
        <v>XYT</v>
      </c>
    </row>
    <row r="741" spans="1:37" x14ac:dyDescent="0.25">
      <c r="A741" t="s">
        <v>1357</v>
      </c>
      <c r="B741" t="s">
        <v>1366</v>
      </c>
      <c r="C741" t="s">
        <v>1373</v>
      </c>
      <c r="D741" t="s">
        <v>72</v>
      </c>
      <c r="E741" t="s">
        <v>120</v>
      </c>
      <c r="F741" t="s">
        <v>98</v>
      </c>
      <c r="G741" t="s">
        <v>89</v>
      </c>
      <c r="H741" t="s">
        <v>93</v>
      </c>
      <c r="I741" t="s">
        <v>76</v>
      </c>
      <c r="J741" t="s">
        <v>1116</v>
      </c>
      <c r="K741">
        <v>20</v>
      </c>
      <c r="L741" t="s">
        <v>77</v>
      </c>
      <c r="M741" t="s">
        <v>78</v>
      </c>
      <c r="N741" t="s">
        <v>1116</v>
      </c>
      <c r="O741" t="s">
        <v>572</v>
      </c>
      <c r="P741" t="s">
        <v>572</v>
      </c>
      <c r="Q741" t="s">
        <v>121</v>
      </c>
      <c r="R741" t="s">
        <v>79</v>
      </c>
      <c r="S741" t="s">
        <v>99</v>
      </c>
      <c r="T741" t="s">
        <v>122</v>
      </c>
      <c r="U741" t="s">
        <v>100</v>
      </c>
      <c r="V741" t="s">
        <v>80</v>
      </c>
      <c r="W741">
        <v>81100</v>
      </c>
      <c r="X741" t="s">
        <v>85</v>
      </c>
      <c r="Y741">
        <v>-20</v>
      </c>
      <c r="Z741" t="s">
        <v>106</v>
      </c>
      <c r="AA741" t="s">
        <v>106</v>
      </c>
      <c r="AB741" t="s">
        <v>107</v>
      </c>
      <c r="AC741" t="s">
        <v>91</v>
      </c>
      <c r="AD741">
        <f>_xlfn.XLOOKUP(MIS[[#This Row],[TRADING SYMBOL]],[1]Sheet1!$D:$D,[1]Sheet1!$C:$C)</f>
        <v>100.2</v>
      </c>
      <c r="AE741">
        <f>MIS[[#This Row],[OrderAverageTradedPrice]]*MIS[[#This Row],[OrderQuantity]]</f>
        <v>3028</v>
      </c>
      <c r="AF741">
        <f>MIS[[#This Row],[LTP]]*MIS[[#This Row],[OrderQuantity]]</f>
        <v>2004</v>
      </c>
      <c r="AG741">
        <f>IF(MIS[[#This Row],[OrderSide]]="SELL",MIS[[#This Row],[VALUE]]-MIS[[#This Row],[LIVE_VALUE]],MIS[[#This Row],[LIVE_VALUE]]-MIS[[#This Row],[VALUE]])</f>
        <v>1024</v>
      </c>
      <c r="AH741" t="str" cm="1">
        <f t="array" ref="AH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1" t="str">
        <f>MIS[[#This Row],[TRADING SYMBOL]]</f>
        <v>SENSEX2552081100PE</v>
      </c>
      <c r="AJ741" t="str">
        <f>IF(RIGHT(MIS[[#This Row],[Main/Hedge]],4)="MAIN","MAIN","HEDGE")</f>
        <v>MAIN</v>
      </c>
      <c r="AK741" t="str" cm="1">
        <f t="array" ref="AK741">_xlfn._xlws.FILTER(Table4[Column1],ISNUMBER(SEARCH(Table4[Column1],MIS[[#This Row],[OrderUniqueIdentifier]])),"")</f>
        <v>XYT</v>
      </c>
    </row>
    <row r="742" spans="1:37" x14ac:dyDescent="0.25">
      <c r="A742" t="s">
        <v>179</v>
      </c>
      <c r="B742" t="s">
        <v>1446</v>
      </c>
      <c r="C742" t="s">
        <v>1450</v>
      </c>
      <c r="D742" t="s">
        <v>72</v>
      </c>
      <c r="E742" t="s">
        <v>109</v>
      </c>
      <c r="F742" t="s">
        <v>98</v>
      </c>
      <c r="G742" t="s">
        <v>89</v>
      </c>
      <c r="H742" t="s">
        <v>93</v>
      </c>
      <c r="I742" t="s">
        <v>76</v>
      </c>
      <c r="J742" t="s">
        <v>564</v>
      </c>
      <c r="K742">
        <v>100</v>
      </c>
      <c r="L742" t="s">
        <v>77</v>
      </c>
      <c r="M742" t="s">
        <v>78</v>
      </c>
      <c r="N742" t="s">
        <v>1451</v>
      </c>
      <c r="O742" t="s">
        <v>572</v>
      </c>
      <c r="P742" t="s">
        <v>572</v>
      </c>
      <c r="Q742" t="s">
        <v>111</v>
      </c>
      <c r="R742" t="s">
        <v>79</v>
      </c>
      <c r="S742" t="s">
        <v>99</v>
      </c>
      <c r="T742" t="s">
        <v>113</v>
      </c>
      <c r="U742" t="s">
        <v>100</v>
      </c>
      <c r="V742" t="s">
        <v>80</v>
      </c>
      <c r="W742">
        <v>83600</v>
      </c>
      <c r="X742" t="s">
        <v>81</v>
      </c>
      <c r="Y742">
        <v>-100</v>
      </c>
      <c r="Z742" t="s">
        <v>106</v>
      </c>
      <c r="AA742" t="s">
        <v>106</v>
      </c>
      <c r="AB742" t="s">
        <v>90</v>
      </c>
      <c r="AC742" t="s">
        <v>91</v>
      </c>
      <c r="AD742">
        <f>_xlfn.XLOOKUP(MIS[[#This Row],[TRADING SYMBOL]],[1]Sheet1!$D:$D,[1]Sheet1!$C:$C)</f>
        <v>87.2</v>
      </c>
      <c r="AE742">
        <f>MIS[[#This Row],[OrderAverageTradedPrice]]*MIS[[#This Row],[OrderQuantity]]</f>
        <v>14093</v>
      </c>
      <c r="AF742">
        <f>MIS[[#This Row],[LTP]]*MIS[[#This Row],[OrderQuantity]]</f>
        <v>8720</v>
      </c>
      <c r="AG742">
        <f>IF(MIS[[#This Row],[OrderSide]]="SELL",MIS[[#This Row],[VALUE]]-MIS[[#This Row],[LIVE_VALUE]],MIS[[#This Row],[LIVE_VALUE]]-MIS[[#This Row],[VALUE]])</f>
        <v>5373</v>
      </c>
      <c r="AH742" t="str" cm="1">
        <f t="array" ref="AH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2" t="str">
        <f>MIS[[#This Row],[TRADING SYMBOL]]</f>
        <v>SENSEX2552083600CE</v>
      </c>
      <c r="AJ742" t="str">
        <f>IF(RIGHT(MIS[[#This Row],[Main/Hedge]],4)="MAIN","MAIN","HEDGE")</f>
        <v>MAIN</v>
      </c>
      <c r="AK742" t="str" cm="1">
        <f t="array" ref="AK742">_xlfn._xlws.FILTER(Table4[Column1],ISNUMBER(SEARCH(Table4[Column1],MIS[[#This Row],[OrderUniqueIdentifier]])),"")</f>
        <v>XYT</v>
      </c>
    </row>
    <row r="743" spans="1:37" x14ac:dyDescent="0.25">
      <c r="A743" t="s">
        <v>179</v>
      </c>
      <c r="B743" t="s">
        <v>1446</v>
      </c>
      <c r="C743" t="s">
        <v>1452</v>
      </c>
      <c r="D743" t="s">
        <v>72</v>
      </c>
      <c r="E743" t="s">
        <v>120</v>
      </c>
      <c r="F743" t="s">
        <v>98</v>
      </c>
      <c r="G743" t="s">
        <v>89</v>
      </c>
      <c r="H743" t="s">
        <v>93</v>
      </c>
      <c r="I743" t="s">
        <v>76</v>
      </c>
      <c r="J743" t="s">
        <v>939</v>
      </c>
      <c r="K743">
        <v>100</v>
      </c>
      <c r="L743" t="s">
        <v>77</v>
      </c>
      <c r="M743" t="s">
        <v>78</v>
      </c>
      <c r="N743" t="s">
        <v>1453</v>
      </c>
      <c r="O743" t="s">
        <v>572</v>
      </c>
      <c r="P743" t="s">
        <v>572</v>
      </c>
      <c r="Q743" t="s">
        <v>121</v>
      </c>
      <c r="R743" t="s">
        <v>79</v>
      </c>
      <c r="S743" t="s">
        <v>99</v>
      </c>
      <c r="T743" t="s">
        <v>122</v>
      </c>
      <c r="U743" t="s">
        <v>100</v>
      </c>
      <c r="V743" t="s">
        <v>80</v>
      </c>
      <c r="W743">
        <v>81100</v>
      </c>
      <c r="X743" t="s">
        <v>85</v>
      </c>
      <c r="Y743">
        <v>-100</v>
      </c>
      <c r="Z743" t="s">
        <v>106</v>
      </c>
      <c r="AA743" t="s">
        <v>106</v>
      </c>
      <c r="AB743" t="s">
        <v>107</v>
      </c>
      <c r="AC743" t="s">
        <v>91</v>
      </c>
      <c r="AD743">
        <f>_xlfn.XLOOKUP(MIS[[#This Row],[TRADING SYMBOL]],[1]Sheet1!$D:$D,[1]Sheet1!$C:$C)</f>
        <v>100.2</v>
      </c>
      <c r="AE743">
        <f>MIS[[#This Row],[OrderAverageTradedPrice]]*MIS[[#This Row],[OrderQuantity]]</f>
        <v>15137</v>
      </c>
      <c r="AF743">
        <f>MIS[[#This Row],[LTP]]*MIS[[#This Row],[OrderQuantity]]</f>
        <v>10020</v>
      </c>
      <c r="AG743">
        <f>IF(MIS[[#This Row],[OrderSide]]="SELL",MIS[[#This Row],[VALUE]]-MIS[[#This Row],[LIVE_VALUE]],MIS[[#This Row],[LIVE_VALUE]]-MIS[[#This Row],[VALUE]])</f>
        <v>5117</v>
      </c>
      <c r="AH743" t="str" cm="1">
        <f t="array" ref="AH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3" t="str">
        <f>MIS[[#This Row],[TRADING SYMBOL]]</f>
        <v>SENSEX2552081100PE</v>
      </c>
      <c r="AJ743" t="str">
        <f>IF(RIGHT(MIS[[#This Row],[Main/Hedge]],4)="MAIN","MAIN","HEDGE")</f>
        <v>MAIN</v>
      </c>
      <c r="AK743" t="str" cm="1">
        <f t="array" ref="AK743">_xlfn._xlws.FILTER(Table4[Column1],ISNUMBER(SEARCH(Table4[Column1],MIS[[#This Row],[OrderUniqueIdentifier]])),"")</f>
        <v>XYT</v>
      </c>
    </row>
    <row r="744" spans="1:37" x14ac:dyDescent="0.25">
      <c r="A744" t="s">
        <v>179</v>
      </c>
      <c r="B744" t="s">
        <v>1467</v>
      </c>
      <c r="C744" t="s">
        <v>1471</v>
      </c>
      <c r="D744" t="s">
        <v>72</v>
      </c>
      <c r="E744" t="s">
        <v>109</v>
      </c>
      <c r="F744" t="s">
        <v>98</v>
      </c>
      <c r="G744" t="s">
        <v>89</v>
      </c>
      <c r="H744" t="s">
        <v>93</v>
      </c>
      <c r="I744" t="s">
        <v>76</v>
      </c>
      <c r="J744" t="s">
        <v>709</v>
      </c>
      <c r="K744">
        <v>180</v>
      </c>
      <c r="L744" t="s">
        <v>77</v>
      </c>
      <c r="M744" t="s">
        <v>78</v>
      </c>
      <c r="N744" t="s">
        <v>1472</v>
      </c>
      <c r="O744" t="s">
        <v>481</v>
      </c>
      <c r="P744" t="s">
        <v>572</v>
      </c>
      <c r="Q744" t="s">
        <v>111</v>
      </c>
      <c r="R744" t="s">
        <v>79</v>
      </c>
      <c r="S744" t="s">
        <v>99</v>
      </c>
      <c r="T744" t="s">
        <v>113</v>
      </c>
      <c r="U744" t="s">
        <v>100</v>
      </c>
      <c r="V744" t="s">
        <v>80</v>
      </c>
      <c r="W744">
        <v>83600</v>
      </c>
      <c r="X744" t="s">
        <v>81</v>
      </c>
      <c r="Y744">
        <v>-180</v>
      </c>
      <c r="Z744" t="s">
        <v>104</v>
      </c>
      <c r="AA744" t="s">
        <v>106</v>
      </c>
      <c r="AB744" t="s">
        <v>90</v>
      </c>
      <c r="AC744" t="s">
        <v>91</v>
      </c>
      <c r="AD744">
        <f>_xlfn.XLOOKUP(MIS[[#This Row],[TRADING SYMBOL]],[1]Sheet1!$D:$D,[1]Sheet1!$C:$C)</f>
        <v>87.2</v>
      </c>
      <c r="AE744">
        <f>MIS[[#This Row],[OrderAverageTradedPrice]]*MIS[[#This Row],[OrderQuantity]]</f>
        <v>25431.999999999844</v>
      </c>
      <c r="AF744">
        <f>MIS[[#This Row],[LTP]]*MIS[[#This Row],[OrderQuantity]]</f>
        <v>15696</v>
      </c>
      <c r="AG744">
        <f>IF(MIS[[#This Row],[OrderSide]]="SELL",MIS[[#This Row],[VALUE]]-MIS[[#This Row],[LIVE_VALUE]],MIS[[#This Row],[LIVE_VALUE]]-MIS[[#This Row],[VALUE]])</f>
        <v>9735.9999999998436</v>
      </c>
      <c r="AH744" t="str" cm="1">
        <f t="array" ref="AH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4" t="str">
        <f>MIS[[#This Row],[TRADING SYMBOL]]</f>
        <v>SENSEX2552083600CE</v>
      </c>
      <c r="AJ744" t="str">
        <f>IF(RIGHT(MIS[[#This Row],[Main/Hedge]],4)="MAIN","MAIN","HEDGE")</f>
        <v>MAIN</v>
      </c>
      <c r="AK744" t="str" cm="1">
        <f t="array" ref="AK744">_xlfn._xlws.FILTER(Table4[Column1],ISNUMBER(SEARCH(Table4[Column1],MIS[[#This Row],[OrderUniqueIdentifier]])),"")</f>
        <v>XYT</v>
      </c>
    </row>
    <row r="745" spans="1:37" x14ac:dyDescent="0.25">
      <c r="A745" t="s">
        <v>179</v>
      </c>
      <c r="B745" t="s">
        <v>1467</v>
      </c>
      <c r="C745" t="s">
        <v>1473</v>
      </c>
      <c r="D745" t="s">
        <v>72</v>
      </c>
      <c r="E745" t="s">
        <v>120</v>
      </c>
      <c r="F745" t="s">
        <v>98</v>
      </c>
      <c r="G745" t="s">
        <v>89</v>
      </c>
      <c r="H745" t="s">
        <v>93</v>
      </c>
      <c r="I745" t="s">
        <v>76</v>
      </c>
      <c r="J745" t="s">
        <v>794</v>
      </c>
      <c r="K745">
        <v>180</v>
      </c>
      <c r="L745" t="s">
        <v>77</v>
      </c>
      <c r="M745" t="s">
        <v>78</v>
      </c>
      <c r="N745" t="s">
        <v>1474</v>
      </c>
      <c r="O745" t="s">
        <v>572</v>
      </c>
      <c r="P745" t="s">
        <v>572</v>
      </c>
      <c r="Q745" t="s">
        <v>121</v>
      </c>
      <c r="R745" t="s">
        <v>79</v>
      </c>
      <c r="S745" t="s">
        <v>99</v>
      </c>
      <c r="T745" t="s">
        <v>122</v>
      </c>
      <c r="U745" t="s">
        <v>100</v>
      </c>
      <c r="V745" t="s">
        <v>80</v>
      </c>
      <c r="W745">
        <v>81100</v>
      </c>
      <c r="X745" t="s">
        <v>85</v>
      </c>
      <c r="Y745">
        <v>-180</v>
      </c>
      <c r="Z745" t="s">
        <v>106</v>
      </c>
      <c r="AA745" t="s">
        <v>106</v>
      </c>
      <c r="AB745" t="s">
        <v>107</v>
      </c>
      <c r="AC745" t="s">
        <v>91</v>
      </c>
      <c r="AD745">
        <f>_xlfn.XLOOKUP(MIS[[#This Row],[TRADING SYMBOL]],[1]Sheet1!$D:$D,[1]Sheet1!$C:$C)</f>
        <v>100.2</v>
      </c>
      <c r="AE745">
        <f>MIS[[#This Row],[OrderAverageTradedPrice]]*MIS[[#This Row],[OrderQuantity]]</f>
        <v>27158.999999999942</v>
      </c>
      <c r="AF745">
        <f>MIS[[#This Row],[LTP]]*MIS[[#This Row],[OrderQuantity]]</f>
        <v>18036</v>
      </c>
      <c r="AG745">
        <f>IF(MIS[[#This Row],[OrderSide]]="SELL",MIS[[#This Row],[VALUE]]-MIS[[#This Row],[LIVE_VALUE]],MIS[[#This Row],[LIVE_VALUE]]-MIS[[#This Row],[VALUE]])</f>
        <v>9122.9999999999418</v>
      </c>
      <c r="AH745" t="str" cm="1">
        <f t="array" ref="AH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5" t="str">
        <f>MIS[[#This Row],[TRADING SYMBOL]]</f>
        <v>SENSEX2552081100PE</v>
      </c>
      <c r="AJ745" t="str">
        <f>IF(RIGHT(MIS[[#This Row],[Main/Hedge]],4)="MAIN","MAIN","HEDGE")</f>
        <v>MAIN</v>
      </c>
      <c r="AK745" t="str" cm="1">
        <f t="array" ref="AK745">_xlfn._xlws.FILTER(Table4[Column1],ISNUMBER(SEARCH(Table4[Column1],MIS[[#This Row],[OrderUniqueIdentifier]])),"")</f>
        <v>XYT</v>
      </c>
    </row>
    <row r="746" spans="1:37" x14ac:dyDescent="0.25">
      <c r="A746" t="s">
        <v>179</v>
      </c>
      <c r="B746" t="s">
        <v>266</v>
      </c>
      <c r="C746" t="s">
        <v>1536</v>
      </c>
      <c r="D746" t="s">
        <v>72</v>
      </c>
      <c r="E746" t="s">
        <v>109</v>
      </c>
      <c r="F746" t="s">
        <v>98</v>
      </c>
      <c r="G746" t="s">
        <v>89</v>
      </c>
      <c r="H746" t="s">
        <v>93</v>
      </c>
      <c r="I746" t="s">
        <v>76</v>
      </c>
      <c r="J746" t="s">
        <v>1537</v>
      </c>
      <c r="K746">
        <v>260</v>
      </c>
      <c r="L746" t="s">
        <v>77</v>
      </c>
      <c r="M746" t="s">
        <v>78</v>
      </c>
      <c r="N746" t="s">
        <v>1538</v>
      </c>
      <c r="O746" t="s">
        <v>481</v>
      </c>
      <c r="P746" t="s">
        <v>572</v>
      </c>
      <c r="Q746" t="s">
        <v>111</v>
      </c>
      <c r="R746" t="s">
        <v>79</v>
      </c>
      <c r="S746" t="s">
        <v>99</v>
      </c>
      <c r="T746" t="s">
        <v>113</v>
      </c>
      <c r="U746" t="s">
        <v>100</v>
      </c>
      <c r="V746" t="s">
        <v>80</v>
      </c>
      <c r="W746">
        <v>83600</v>
      </c>
      <c r="X746" t="s">
        <v>81</v>
      </c>
      <c r="Y746">
        <v>-260</v>
      </c>
      <c r="Z746" t="s">
        <v>104</v>
      </c>
      <c r="AA746" t="s">
        <v>106</v>
      </c>
      <c r="AB746" t="s">
        <v>90</v>
      </c>
      <c r="AC746" t="s">
        <v>91</v>
      </c>
      <c r="AD746">
        <f>_xlfn.XLOOKUP(MIS[[#This Row],[TRADING SYMBOL]],[1]Sheet1!$D:$D,[1]Sheet1!$C:$C)</f>
        <v>87.2</v>
      </c>
      <c r="AE746">
        <f>MIS[[#This Row],[OrderAverageTradedPrice]]*MIS[[#This Row],[OrderQuantity]]</f>
        <v>36664.999999999804</v>
      </c>
      <c r="AF746">
        <f>MIS[[#This Row],[LTP]]*MIS[[#This Row],[OrderQuantity]]</f>
        <v>22672</v>
      </c>
      <c r="AG746">
        <f>IF(MIS[[#This Row],[OrderSide]]="SELL",MIS[[#This Row],[VALUE]]-MIS[[#This Row],[LIVE_VALUE]],MIS[[#This Row],[LIVE_VALUE]]-MIS[[#This Row],[VALUE]])</f>
        <v>13992.999999999804</v>
      </c>
      <c r="AH746" t="str" cm="1">
        <f t="array" ref="AH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6" t="str">
        <f>MIS[[#This Row],[TRADING SYMBOL]]</f>
        <v>SENSEX2552083600CE</v>
      </c>
      <c r="AJ746" t="str">
        <f>IF(RIGHT(MIS[[#This Row],[Main/Hedge]],4)="MAIN","MAIN","HEDGE")</f>
        <v>MAIN</v>
      </c>
      <c r="AK746" t="str" cm="1">
        <f t="array" ref="AK746">_xlfn._xlws.FILTER(Table4[Column1],ISNUMBER(SEARCH(Table4[Column1],MIS[[#This Row],[OrderUniqueIdentifier]])),"")</f>
        <v>XYT</v>
      </c>
    </row>
    <row r="747" spans="1:37" x14ac:dyDescent="0.25">
      <c r="A747" t="s">
        <v>179</v>
      </c>
      <c r="B747" t="s">
        <v>266</v>
      </c>
      <c r="C747" t="s">
        <v>1539</v>
      </c>
      <c r="D747" t="s">
        <v>72</v>
      </c>
      <c r="E747" t="s">
        <v>120</v>
      </c>
      <c r="F747" t="s">
        <v>98</v>
      </c>
      <c r="G747" t="s">
        <v>89</v>
      </c>
      <c r="H747" t="s">
        <v>93</v>
      </c>
      <c r="I747" t="s">
        <v>76</v>
      </c>
      <c r="J747" t="s">
        <v>767</v>
      </c>
      <c r="K747">
        <v>260</v>
      </c>
      <c r="L747" t="s">
        <v>77</v>
      </c>
      <c r="M747" t="s">
        <v>78</v>
      </c>
      <c r="N747" t="s">
        <v>1540</v>
      </c>
      <c r="O747" t="s">
        <v>572</v>
      </c>
      <c r="P747" t="s">
        <v>572</v>
      </c>
      <c r="Q747" t="s">
        <v>121</v>
      </c>
      <c r="R747" t="s">
        <v>79</v>
      </c>
      <c r="S747" t="s">
        <v>99</v>
      </c>
      <c r="T747" t="s">
        <v>122</v>
      </c>
      <c r="U747" t="s">
        <v>100</v>
      </c>
      <c r="V747" t="s">
        <v>80</v>
      </c>
      <c r="W747">
        <v>81100</v>
      </c>
      <c r="X747" t="s">
        <v>85</v>
      </c>
      <c r="Y747">
        <v>-260</v>
      </c>
      <c r="Z747" t="s">
        <v>106</v>
      </c>
      <c r="AA747" t="s">
        <v>106</v>
      </c>
      <c r="AB747" t="s">
        <v>107</v>
      </c>
      <c r="AC747" t="s">
        <v>91</v>
      </c>
      <c r="AD747">
        <f>_xlfn.XLOOKUP(MIS[[#This Row],[TRADING SYMBOL]],[1]Sheet1!$D:$D,[1]Sheet1!$C:$C)</f>
        <v>100.2</v>
      </c>
      <c r="AE747">
        <f>MIS[[#This Row],[OrderAverageTradedPrice]]*MIS[[#This Row],[OrderQuantity]]</f>
        <v>39236.999999999876</v>
      </c>
      <c r="AF747">
        <f>MIS[[#This Row],[LTP]]*MIS[[#This Row],[OrderQuantity]]</f>
        <v>26052</v>
      </c>
      <c r="AG747">
        <f>IF(MIS[[#This Row],[OrderSide]]="SELL",MIS[[#This Row],[VALUE]]-MIS[[#This Row],[LIVE_VALUE]],MIS[[#This Row],[LIVE_VALUE]]-MIS[[#This Row],[VALUE]])</f>
        <v>13184.999999999876</v>
      </c>
      <c r="AH747" t="str" cm="1">
        <f t="array" ref="AH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7" t="str">
        <f>MIS[[#This Row],[TRADING SYMBOL]]</f>
        <v>SENSEX2552081100PE</v>
      </c>
      <c r="AJ747" t="str">
        <f>IF(RIGHT(MIS[[#This Row],[Main/Hedge]],4)="MAIN","MAIN","HEDGE")</f>
        <v>MAIN</v>
      </c>
      <c r="AK747" t="str" cm="1">
        <f t="array" ref="AK747">_xlfn._xlws.FILTER(Table4[Column1],ISNUMBER(SEARCH(Table4[Column1],MIS[[#This Row],[OrderUniqueIdentifier]])),"")</f>
        <v>XYT</v>
      </c>
    </row>
    <row r="748" spans="1:37" x14ac:dyDescent="0.25">
      <c r="A748" t="s">
        <v>1555</v>
      </c>
      <c r="B748" t="s">
        <v>1570</v>
      </c>
      <c r="C748" t="s">
        <v>1575</v>
      </c>
      <c r="D748" t="s">
        <v>72</v>
      </c>
      <c r="E748" t="s">
        <v>109</v>
      </c>
      <c r="F748" t="s">
        <v>98</v>
      </c>
      <c r="G748" t="s">
        <v>89</v>
      </c>
      <c r="H748" t="s">
        <v>93</v>
      </c>
      <c r="I748" t="s">
        <v>76</v>
      </c>
      <c r="J748" t="s">
        <v>1147</v>
      </c>
      <c r="K748">
        <v>60</v>
      </c>
      <c r="L748" t="s">
        <v>77</v>
      </c>
      <c r="M748" t="s">
        <v>78</v>
      </c>
      <c r="N748" t="s">
        <v>1147</v>
      </c>
      <c r="O748" t="s">
        <v>572</v>
      </c>
      <c r="P748" t="s">
        <v>572</v>
      </c>
      <c r="Q748" t="s">
        <v>111</v>
      </c>
      <c r="R748" t="s">
        <v>79</v>
      </c>
      <c r="S748" t="s">
        <v>99</v>
      </c>
      <c r="T748" t="s">
        <v>113</v>
      </c>
      <c r="U748" t="s">
        <v>100</v>
      </c>
      <c r="V748" t="s">
        <v>80</v>
      </c>
      <c r="W748">
        <v>83600</v>
      </c>
      <c r="X748" t="s">
        <v>81</v>
      </c>
      <c r="Y748">
        <v>-60</v>
      </c>
      <c r="Z748" t="s">
        <v>106</v>
      </c>
      <c r="AA748" t="s">
        <v>106</v>
      </c>
      <c r="AB748" t="s">
        <v>90</v>
      </c>
      <c r="AC748" t="s">
        <v>91</v>
      </c>
      <c r="AD748">
        <f>_xlfn.XLOOKUP(MIS[[#This Row],[TRADING SYMBOL]],[1]Sheet1!$D:$D,[1]Sheet1!$C:$C)</f>
        <v>87.2</v>
      </c>
      <c r="AE748">
        <f>MIS[[#This Row],[OrderAverageTradedPrice]]*MIS[[#This Row],[OrderQuantity]]</f>
        <v>8445</v>
      </c>
      <c r="AF748">
        <f>MIS[[#This Row],[LTP]]*MIS[[#This Row],[OrderQuantity]]</f>
        <v>5232</v>
      </c>
      <c r="AG748">
        <f>IF(MIS[[#This Row],[OrderSide]]="SELL",MIS[[#This Row],[VALUE]]-MIS[[#This Row],[LIVE_VALUE]],MIS[[#This Row],[LIVE_VALUE]]-MIS[[#This Row],[VALUE]])</f>
        <v>3213</v>
      </c>
      <c r="AH748" t="str" cm="1">
        <f t="array" ref="AH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8" t="str">
        <f>MIS[[#This Row],[TRADING SYMBOL]]</f>
        <v>SENSEX2552083600CE</v>
      </c>
      <c r="AJ748" t="str">
        <f>IF(RIGHT(MIS[[#This Row],[Main/Hedge]],4)="MAIN","MAIN","HEDGE")</f>
        <v>MAIN</v>
      </c>
      <c r="AK748" t="str" cm="1">
        <f t="array" ref="AK748">_xlfn._xlws.FILTER(Table4[Column1],ISNUMBER(SEARCH(Table4[Column1],MIS[[#This Row],[OrderUniqueIdentifier]])),"")</f>
        <v>XYT</v>
      </c>
    </row>
    <row r="749" spans="1:37" x14ac:dyDescent="0.25">
      <c r="A749" t="s">
        <v>1555</v>
      </c>
      <c r="B749" t="s">
        <v>1570</v>
      </c>
      <c r="C749" t="s">
        <v>1576</v>
      </c>
      <c r="D749" t="s">
        <v>72</v>
      </c>
      <c r="E749" t="s">
        <v>120</v>
      </c>
      <c r="F749" t="s">
        <v>98</v>
      </c>
      <c r="G749" t="s">
        <v>89</v>
      </c>
      <c r="H749" t="s">
        <v>93</v>
      </c>
      <c r="I749" t="s">
        <v>76</v>
      </c>
      <c r="J749" t="s">
        <v>760</v>
      </c>
      <c r="K749">
        <v>60</v>
      </c>
      <c r="L749" t="s">
        <v>77</v>
      </c>
      <c r="M749" t="s">
        <v>78</v>
      </c>
      <c r="N749" t="s">
        <v>760</v>
      </c>
      <c r="O749" t="s">
        <v>572</v>
      </c>
      <c r="P749" t="s">
        <v>572</v>
      </c>
      <c r="Q749" t="s">
        <v>121</v>
      </c>
      <c r="R749" t="s">
        <v>79</v>
      </c>
      <c r="S749" t="s">
        <v>99</v>
      </c>
      <c r="T749" t="s">
        <v>122</v>
      </c>
      <c r="U749" t="s">
        <v>100</v>
      </c>
      <c r="V749" t="s">
        <v>80</v>
      </c>
      <c r="W749">
        <v>81100</v>
      </c>
      <c r="X749" t="s">
        <v>85</v>
      </c>
      <c r="Y749">
        <v>-60</v>
      </c>
      <c r="Z749" t="s">
        <v>106</v>
      </c>
      <c r="AA749" t="s">
        <v>106</v>
      </c>
      <c r="AB749" t="s">
        <v>107</v>
      </c>
      <c r="AC749" t="s">
        <v>91</v>
      </c>
      <c r="AD749">
        <f>_xlfn.XLOOKUP(MIS[[#This Row],[TRADING SYMBOL]],[1]Sheet1!$D:$D,[1]Sheet1!$C:$C)</f>
        <v>100.2</v>
      </c>
      <c r="AE749">
        <f>MIS[[#This Row],[OrderAverageTradedPrice]]*MIS[[#This Row],[OrderQuantity]]</f>
        <v>9063</v>
      </c>
      <c r="AF749">
        <f>MIS[[#This Row],[LTP]]*MIS[[#This Row],[OrderQuantity]]</f>
        <v>6012</v>
      </c>
      <c r="AG749">
        <f>IF(MIS[[#This Row],[OrderSide]]="SELL",MIS[[#This Row],[VALUE]]-MIS[[#This Row],[LIVE_VALUE]],MIS[[#This Row],[LIVE_VALUE]]-MIS[[#This Row],[VALUE]])</f>
        <v>3051</v>
      </c>
      <c r="AH749" t="str" cm="1">
        <f t="array" ref="AH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9" t="str">
        <f>MIS[[#This Row],[TRADING SYMBOL]]</f>
        <v>SENSEX2552081100PE</v>
      </c>
      <c r="AJ749" t="str">
        <f>IF(RIGHT(MIS[[#This Row],[Main/Hedge]],4)="MAIN","MAIN","HEDGE")</f>
        <v>MAIN</v>
      </c>
      <c r="AK749" t="str" cm="1">
        <f t="array" ref="AK749">_xlfn._xlws.FILTER(Table4[Column1],ISNUMBER(SEARCH(Table4[Column1],MIS[[#This Row],[OrderUniqueIdentifier]])),"")</f>
        <v>XYT</v>
      </c>
    </row>
    <row r="750" spans="1:37" x14ac:dyDescent="0.25">
      <c r="A750" t="s">
        <v>1555</v>
      </c>
      <c r="B750" t="s">
        <v>1597</v>
      </c>
      <c r="C750" t="s">
        <v>1603</v>
      </c>
      <c r="D750" t="s">
        <v>72</v>
      </c>
      <c r="E750" t="s">
        <v>109</v>
      </c>
      <c r="F750" t="s">
        <v>98</v>
      </c>
      <c r="G750" t="s">
        <v>89</v>
      </c>
      <c r="H750" t="s">
        <v>93</v>
      </c>
      <c r="I750" t="s">
        <v>76</v>
      </c>
      <c r="J750" t="s">
        <v>1604</v>
      </c>
      <c r="K750">
        <v>60</v>
      </c>
      <c r="L750" t="s">
        <v>77</v>
      </c>
      <c r="M750" t="s">
        <v>78</v>
      </c>
      <c r="N750" t="s">
        <v>1605</v>
      </c>
      <c r="O750" t="s">
        <v>572</v>
      </c>
      <c r="P750" t="s">
        <v>572</v>
      </c>
      <c r="Q750" t="s">
        <v>111</v>
      </c>
      <c r="R750" t="s">
        <v>79</v>
      </c>
      <c r="S750" t="s">
        <v>99</v>
      </c>
      <c r="T750" t="s">
        <v>113</v>
      </c>
      <c r="U750" t="s">
        <v>100</v>
      </c>
      <c r="V750" t="s">
        <v>80</v>
      </c>
      <c r="W750">
        <v>83600</v>
      </c>
      <c r="X750" t="s">
        <v>81</v>
      </c>
      <c r="Y750">
        <v>-60</v>
      </c>
      <c r="Z750" t="s">
        <v>106</v>
      </c>
      <c r="AA750" t="s">
        <v>106</v>
      </c>
      <c r="AB750" t="s">
        <v>90</v>
      </c>
      <c r="AC750" t="s">
        <v>91</v>
      </c>
      <c r="AD750">
        <f>_xlfn.XLOOKUP(MIS[[#This Row],[TRADING SYMBOL]],[1]Sheet1!$D:$D,[1]Sheet1!$C:$C)</f>
        <v>87.2</v>
      </c>
      <c r="AE750">
        <f>MIS[[#This Row],[OrderAverageTradedPrice]]*MIS[[#This Row],[OrderQuantity]]</f>
        <v>8443.99999999998</v>
      </c>
      <c r="AF750">
        <f>MIS[[#This Row],[LTP]]*MIS[[#This Row],[OrderQuantity]]</f>
        <v>5232</v>
      </c>
      <c r="AG750">
        <f>IF(MIS[[#This Row],[OrderSide]]="SELL",MIS[[#This Row],[VALUE]]-MIS[[#This Row],[LIVE_VALUE]],MIS[[#This Row],[LIVE_VALUE]]-MIS[[#This Row],[VALUE]])</f>
        <v>3211.99999999998</v>
      </c>
      <c r="AH750" t="str" cm="1">
        <f t="array" ref="AH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0" t="str">
        <f>MIS[[#This Row],[TRADING SYMBOL]]</f>
        <v>SENSEX2552083600CE</v>
      </c>
      <c r="AJ750" t="str">
        <f>IF(RIGHT(MIS[[#This Row],[Main/Hedge]],4)="MAIN","MAIN","HEDGE")</f>
        <v>MAIN</v>
      </c>
      <c r="AK750" t="str" cm="1">
        <f t="array" ref="AK750">_xlfn._xlws.FILTER(Table4[Column1],ISNUMBER(SEARCH(Table4[Column1],MIS[[#This Row],[OrderUniqueIdentifier]])),"")</f>
        <v>XYT</v>
      </c>
    </row>
    <row r="751" spans="1:37" x14ac:dyDescent="0.25">
      <c r="A751" t="s">
        <v>1555</v>
      </c>
      <c r="B751" t="s">
        <v>1607</v>
      </c>
      <c r="C751" t="s">
        <v>1613</v>
      </c>
      <c r="D751" t="s">
        <v>72</v>
      </c>
      <c r="E751" t="s">
        <v>120</v>
      </c>
      <c r="F751" t="s">
        <v>98</v>
      </c>
      <c r="G751" t="s">
        <v>89</v>
      </c>
      <c r="H751" t="s">
        <v>93</v>
      </c>
      <c r="I751" t="s">
        <v>76</v>
      </c>
      <c r="J751" t="s">
        <v>915</v>
      </c>
      <c r="K751">
        <v>20</v>
      </c>
      <c r="L751" t="s">
        <v>77</v>
      </c>
      <c r="M751" t="s">
        <v>78</v>
      </c>
      <c r="N751" t="s">
        <v>915</v>
      </c>
      <c r="O751" t="s">
        <v>481</v>
      </c>
      <c r="P751" t="s">
        <v>572</v>
      </c>
      <c r="Q751" t="s">
        <v>121</v>
      </c>
      <c r="R751" t="s">
        <v>79</v>
      </c>
      <c r="S751" t="s">
        <v>99</v>
      </c>
      <c r="T751" t="s">
        <v>122</v>
      </c>
      <c r="U751" t="s">
        <v>100</v>
      </c>
      <c r="V751" t="s">
        <v>80</v>
      </c>
      <c r="W751">
        <v>81100</v>
      </c>
      <c r="X751" t="s">
        <v>85</v>
      </c>
      <c r="Y751">
        <v>-20</v>
      </c>
      <c r="Z751" t="s">
        <v>104</v>
      </c>
      <c r="AA751" t="s">
        <v>106</v>
      </c>
      <c r="AB751" t="s">
        <v>107</v>
      </c>
      <c r="AC751" t="s">
        <v>91</v>
      </c>
      <c r="AD751">
        <f>_xlfn.XLOOKUP(MIS[[#This Row],[TRADING SYMBOL]],[1]Sheet1!$D:$D,[1]Sheet1!$C:$C)</f>
        <v>100.2</v>
      </c>
      <c r="AE751">
        <f>MIS[[#This Row],[OrderAverageTradedPrice]]*MIS[[#This Row],[OrderQuantity]]</f>
        <v>3023</v>
      </c>
      <c r="AF751">
        <f>MIS[[#This Row],[LTP]]*MIS[[#This Row],[OrderQuantity]]</f>
        <v>2004</v>
      </c>
      <c r="AG751">
        <f>IF(MIS[[#This Row],[OrderSide]]="SELL",MIS[[#This Row],[VALUE]]-MIS[[#This Row],[LIVE_VALUE]],MIS[[#This Row],[LIVE_VALUE]]-MIS[[#This Row],[VALUE]])</f>
        <v>1019</v>
      </c>
      <c r="AH751" t="str" cm="1">
        <f t="array" ref="AH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1" t="str">
        <f>MIS[[#This Row],[TRADING SYMBOL]]</f>
        <v>SENSEX2552081100PE</v>
      </c>
      <c r="AJ751" t="str">
        <f>IF(RIGHT(MIS[[#This Row],[Main/Hedge]],4)="MAIN","MAIN","HEDGE")</f>
        <v>MAIN</v>
      </c>
      <c r="AK751" t="str" cm="1">
        <f t="array" ref="AK751">_xlfn._xlws.FILTER(Table4[Column1],ISNUMBER(SEARCH(Table4[Column1],MIS[[#This Row],[OrderUniqueIdentifier]])),"")</f>
        <v>XYT</v>
      </c>
    </row>
    <row r="752" spans="1:37" x14ac:dyDescent="0.25">
      <c r="A752" t="s">
        <v>1555</v>
      </c>
      <c r="B752" t="s">
        <v>1623</v>
      </c>
      <c r="C752" t="s">
        <v>1629</v>
      </c>
      <c r="D752" t="s">
        <v>72</v>
      </c>
      <c r="E752" t="s">
        <v>109</v>
      </c>
      <c r="F752" t="s">
        <v>98</v>
      </c>
      <c r="G752" t="s">
        <v>89</v>
      </c>
      <c r="H752" t="s">
        <v>93</v>
      </c>
      <c r="I752" t="s">
        <v>76</v>
      </c>
      <c r="J752" t="s">
        <v>556</v>
      </c>
      <c r="K752">
        <v>20</v>
      </c>
      <c r="L752" t="s">
        <v>77</v>
      </c>
      <c r="M752" t="s">
        <v>78</v>
      </c>
      <c r="N752" t="s">
        <v>556</v>
      </c>
      <c r="O752" t="s">
        <v>572</v>
      </c>
      <c r="P752" t="s">
        <v>572</v>
      </c>
      <c r="Q752" t="s">
        <v>111</v>
      </c>
      <c r="R752" t="s">
        <v>79</v>
      </c>
      <c r="S752" t="s">
        <v>99</v>
      </c>
      <c r="T752" t="s">
        <v>113</v>
      </c>
      <c r="U752" t="s">
        <v>100</v>
      </c>
      <c r="V752" t="s">
        <v>80</v>
      </c>
      <c r="W752">
        <v>83600</v>
      </c>
      <c r="X752" t="s">
        <v>81</v>
      </c>
      <c r="Y752">
        <v>-20</v>
      </c>
      <c r="Z752" t="s">
        <v>106</v>
      </c>
      <c r="AA752" t="s">
        <v>106</v>
      </c>
      <c r="AB752" t="s">
        <v>90</v>
      </c>
      <c r="AC752" t="s">
        <v>91</v>
      </c>
      <c r="AD752">
        <f>_xlfn.XLOOKUP(MIS[[#This Row],[TRADING SYMBOL]],[1]Sheet1!$D:$D,[1]Sheet1!$C:$C)</f>
        <v>87.2</v>
      </c>
      <c r="AE752">
        <f>MIS[[#This Row],[OrderAverageTradedPrice]]*MIS[[#This Row],[OrderQuantity]]</f>
        <v>2818</v>
      </c>
      <c r="AF752">
        <f>MIS[[#This Row],[LTP]]*MIS[[#This Row],[OrderQuantity]]</f>
        <v>1744</v>
      </c>
      <c r="AG752">
        <f>IF(MIS[[#This Row],[OrderSide]]="SELL",MIS[[#This Row],[VALUE]]-MIS[[#This Row],[LIVE_VALUE]],MIS[[#This Row],[LIVE_VALUE]]-MIS[[#This Row],[VALUE]])</f>
        <v>1074</v>
      </c>
      <c r="AH752" t="str" cm="1">
        <f t="array" ref="AH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2" t="str">
        <f>MIS[[#This Row],[TRADING SYMBOL]]</f>
        <v>SENSEX2552083600CE</v>
      </c>
      <c r="AJ752" t="str">
        <f>IF(RIGHT(MIS[[#This Row],[Main/Hedge]],4)="MAIN","MAIN","HEDGE")</f>
        <v>MAIN</v>
      </c>
      <c r="AK752" t="str" cm="1">
        <f t="array" ref="AK752">_xlfn._xlws.FILTER(Table4[Column1],ISNUMBER(SEARCH(Table4[Column1],MIS[[#This Row],[OrderUniqueIdentifier]])),"")</f>
        <v>XYT</v>
      </c>
    </row>
    <row r="753" spans="1:37" x14ac:dyDescent="0.25">
      <c r="A753" t="s">
        <v>1555</v>
      </c>
      <c r="B753" t="s">
        <v>1665</v>
      </c>
      <c r="C753" t="s">
        <v>1670</v>
      </c>
      <c r="D753" t="s">
        <v>72</v>
      </c>
      <c r="E753" t="s">
        <v>109</v>
      </c>
      <c r="F753" t="s">
        <v>98</v>
      </c>
      <c r="G753" t="s">
        <v>89</v>
      </c>
      <c r="H753" t="s">
        <v>93</v>
      </c>
      <c r="I753" t="s">
        <v>76</v>
      </c>
      <c r="J753" t="s">
        <v>1671</v>
      </c>
      <c r="K753">
        <v>40</v>
      </c>
      <c r="L753" t="s">
        <v>77</v>
      </c>
      <c r="M753" t="s">
        <v>78</v>
      </c>
      <c r="N753" t="s">
        <v>1671</v>
      </c>
      <c r="O753" t="s">
        <v>572</v>
      </c>
      <c r="P753" t="s">
        <v>572</v>
      </c>
      <c r="Q753" t="s">
        <v>111</v>
      </c>
      <c r="R753" t="s">
        <v>79</v>
      </c>
      <c r="S753" t="s">
        <v>99</v>
      </c>
      <c r="T753" t="s">
        <v>113</v>
      </c>
      <c r="U753" t="s">
        <v>100</v>
      </c>
      <c r="V753" t="s">
        <v>80</v>
      </c>
      <c r="W753">
        <v>83600</v>
      </c>
      <c r="X753" t="s">
        <v>81</v>
      </c>
      <c r="Y753">
        <v>-40</v>
      </c>
      <c r="Z753" t="s">
        <v>106</v>
      </c>
      <c r="AA753" t="s">
        <v>106</v>
      </c>
      <c r="AB753" t="s">
        <v>90</v>
      </c>
      <c r="AC753" t="s">
        <v>91</v>
      </c>
      <c r="AD753">
        <f>_xlfn.XLOOKUP(MIS[[#This Row],[TRADING SYMBOL]],[1]Sheet1!$D:$D,[1]Sheet1!$C:$C)</f>
        <v>87.2</v>
      </c>
      <c r="AE753">
        <f>MIS[[#This Row],[OrderAverageTradedPrice]]*MIS[[#This Row],[OrderQuantity]]</f>
        <v>5618</v>
      </c>
      <c r="AF753">
        <f>MIS[[#This Row],[LTP]]*MIS[[#This Row],[OrderQuantity]]</f>
        <v>3488</v>
      </c>
      <c r="AG753">
        <f>IF(MIS[[#This Row],[OrderSide]]="SELL",MIS[[#This Row],[VALUE]]-MIS[[#This Row],[LIVE_VALUE]],MIS[[#This Row],[LIVE_VALUE]]-MIS[[#This Row],[VALUE]])</f>
        <v>2130</v>
      </c>
      <c r="AH753" t="str" cm="1">
        <f t="array" ref="AH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3" t="str">
        <f>MIS[[#This Row],[TRADING SYMBOL]]</f>
        <v>SENSEX2552083600CE</v>
      </c>
      <c r="AJ753" t="str">
        <f>IF(RIGHT(MIS[[#This Row],[Main/Hedge]],4)="MAIN","MAIN","HEDGE")</f>
        <v>MAIN</v>
      </c>
      <c r="AK753" t="str" cm="1">
        <f t="array" ref="AK753">_xlfn._xlws.FILTER(Table4[Column1],ISNUMBER(SEARCH(Table4[Column1],MIS[[#This Row],[OrderUniqueIdentifier]])),"")</f>
        <v>XYT</v>
      </c>
    </row>
    <row r="754" spans="1:37" x14ac:dyDescent="0.25">
      <c r="A754" t="s">
        <v>1555</v>
      </c>
      <c r="B754" t="s">
        <v>1676</v>
      </c>
      <c r="C754" t="s">
        <v>1679</v>
      </c>
      <c r="D754" t="s">
        <v>72</v>
      </c>
      <c r="E754" t="s">
        <v>109</v>
      </c>
      <c r="F754" t="s">
        <v>98</v>
      </c>
      <c r="G754" t="s">
        <v>89</v>
      </c>
      <c r="H754" t="s">
        <v>93</v>
      </c>
      <c r="I754" t="s">
        <v>76</v>
      </c>
      <c r="J754" t="s">
        <v>871</v>
      </c>
      <c r="K754">
        <v>20</v>
      </c>
      <c r="L754" t="s">
        <v>77</v>
      </c>
      <c r="M754" t="s">
        <v>78</v>
      </c>
      <c r="N754" t="s">
        <v>871</v>
      </c>
      <c r="O754" t="s">
        <v>481</v>
      </c>
      <c r="P754" t="s">
        <v>572</v>
      </c>
      <c r="Q754" t="s">
        <v>111</v>
      </c>
      <c r="R754" t="s">
        <v>79</v>
      </c>
      <c r="S754" t="s">
        <v>99</v>
      </c>
      <c r="T754" t="s">
        <v>113</v>
      </c>
      <c r="U754" t="s">
        <v>100</v>
      </c>
      <c r="V754" t="s">
        <v>80</v>
      </c>
      <c r="W754">
        <v>83600</v>
      </c>
      <c r="X754" t="s">
        <v>81</v>
      </c>
      <c r="Y754">
        <v>-20</v>
      </c>
      <c r="Z754" t="s">
        <v>104</v>
      </c>
      <c r="AA754" t="s">
        <v>106</v>
      </c>
      <c r="AB754" t="s">
        <v>90</v>
      </c>
      <c r="AC754" t="s">
        <v>91</v>
      </c>
      <c r="AD754">
        <f>_xlfn.XLOOKUP(MIS[[#This Row],[TRADING SYMBOL]],[1]Sheet1!$D:$D,[1]Sheet1!$C:$C)</f>
        <v>87.2</v>
      </c>
      <c r="AE754">
        <f>MIS[[#This Row],[OrderAverageTradedPrice]]*MIS[[#This Row],[OrderQuantity]]</f>
        <v>2817</v>
      </c>
      <c r="AF754">
        <f>MIS[[#This Row],[LTP]]*MIS[[#This Row],[OrderQuantity]]</f>
        <v>1744</v>
      </c>
      <c r="AG754">
        <f>IF(MIS[[#This Row],[OrderSide]]="SELL",MIS[[#This Row],[VALUE]]-MIS[[#This Row],[LIVE_VALUE]],MIS[[#This Row],[LIVE_VALUE]]-MIS[[#This Row],[VALUE]])</f>
        <v>1073</v>
      </c>
      <c r="AH754" t="str" cm="1">
        <f t="array" ref="AH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4" t="str">
        <f>MIS[[#This Row],[TRADING SYMBOL]]</f>
        <v>SENSEX2552083600CE</v>
      </c>
      <c r="AJ754" t="str">
        <f>IF(RIGHT(MIS[[#This Row],[Main/Hedge]],4)="MAIN","MAIN","HEDGE")</f>
        <v>MAIN</v>
      </c>
      <c r="AK754" t="str" cm="1">
        <f t="array" ref="AK754">_xlfn._xlws.FILTER(Table4[Column1],ISNUMBER(SEARCH(Table4[Column1],MIS[[#This Row],[OrderUniqueIdentifier]])),"")</f>
        <v>XYT</v>
      </c>
    </row>
    <row r="755" spans="1:37" x14ac:dyDescent="0.25">
      <c r="A755" t="s">
        <v>1555</v>
      </c>
      <c r="B755" t="s">
        <v>1676</v>
      </c>
      <c r="C755" t="s">
        <v>1680</v>
      </c>
      <c r="D755" t="s">
        <v>72</v>
      </c>
      <c r="E755" t="s">
        <v>120</v>
      </c>
      <c r="F755" t="s">
        <v>98</v>
      </c>
      <c r="G755" t="s">
        <v>89</v>
      </c>
      <c r="H755" t="s">
        <v>93</v>
      </c>
      <c r="I755" t="s">
        <v>76</v>
      </c>
      <c r="J755" t="s">
        <v>801</v>
      </c>
      <c r="K755">
        <v>20</v>
      </c>
      <c r="L755" t="s">
        <v>77</v>
      </c>
      <c r="M755" t="s">
        <v>78</v>
      </c>
      <c r="N755" t="s">
        <v>801</v>
      </c>
      <c r="O755" t="s">
        <v>481</v>
      </c>
      <c r="P755" t="s">
        <v>572</v>
      </c>
      <c r="Q755" t="s">
        <v>121</v>
      </c>
      <c r="R755" t="s">
        <v>79</v>
      </c>
      <c r="S755" t="s">
        <v>99</v>
      </c>
      <c r="T755" t="s">
        <v>122</v>
      </c>
      <c r="U755" t="s">
        <v>100</v>
      </c>
      <c r="V755" t="s">
        <v>80</v>
      </c>
      <c r="W755">
        <v>81100</v>
      </c>
      <c r="X755" t="s">
        <v>85</v>
      </c>
      <c r="Y755">
        <v>-20</v>
      </c>
      <c r="Z755" t="s">
        <v>104</v>
      </c>
      <c r="AA755" t="s">
        <v>106</v>
      </c>
      <c r="AB755" t="s">
        <v>107</v>
      </c>
      <c r="AC755" t="s">
        <v>91</v>
      </c>
      <c r="AD755">
        <f>_xlfn.XLOOKUP(MIS[[#This Row],[TRADING SYMBOL]],[1]Sheet1!$D:$D,[1]Sheet1!$C:$C)</f>
        <v>100.2</v>
      </c>
      <c r="AE755">
        <f>MIS[[#This Row],[OrderAverageTradedPrice]]*MIS[[#This Row],[OrderQuantity]]</f>
        <v>3026</v>
      </c>
      <c r="AF755">
        <f>MIS[[#This Row],[LTP]]*MIS[[#This Row],[OrderQuantity]]</f>
        <v>2004</v>
      </c>
      <c r="AG755">
        <f>IF(MIS[[#This Row],[OrderSide]]="SELL",MIS[[#This Row],[VALUE]]-MIS[[#This Row],[LIVE_VALUE]],MIS[[#This Row],[LIVE_VALUE]]-MIS[[#This Row],[VALUE]])</f>
        <v>1022</v>
      </c>
      <c r="AH755" t="str" cm="1">
        <f t="array" ref="AH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5" t="str">
        <f>MIS[[#This Row],[TRADING SYMBOL]]</f>
        <v>SENSEX2552081100PE</v>
      </c>
      <c r="AJ755" t="str">
        <f>IF(RIGHT(MIS[[#This Row],[Main/Hedge]],4)="MAIN","MAIN","HEDGE")</f>
        <v>MAIN</v>
      </c>
      <c r="AK755" t="str" cm="1">
        <f t="array" ref="AK755">_xlfn._xlws.FILTER(Table4[Column1],ISNUMBER(SEARCH(Table4[Column1],MIS[[#This Row],[OrderUniqueIdentifier]])),"")</f>
        <v>XYT</v>
      </c>
    </row>
    <row r="756" spans="1:37" x14ac:dyDescent="0.25">
      <c r="A756" t="s">
        <v>378</v>
      </c>
      <c r="B756" t="s">
        <v>379</v>
      </c>
      <c r="C756" t="s">
        <v>1701</v>
      </c>
      <c r="D756" t="s">
        <v>72</v>
      </c>
      <c r="E756" t="s">
        <v>120</v>
      </c>
      <c r="F756" t="s">
        <v>98</v>
      </c>
      <c r="G756" t="s">
        <v>89</v>
      </c>
      <c r="H756" t="s">
        <v>93</v>
      </c>
      <c r="I756" t="s">
        <v>76</v>
      </c>
      <c r="J756" t="s">
        <v>767</v>
      </c>
      <c r="K756">
        <v>40</v>
      </c>
      <c r="L756" t="s">
        <v>77</v>
      </c>
      <c r="M756" t="s">
        <v>78</v>
      </c>
      <c r="N756" t="s">
        <v>1028</v>
      </c>
      <c r="O756" t="s">
        <v>476</v>
      </c>
      <c r="P756" t="s">
        <v>572</v>
      </c>
      <c r="Q756" t="s">
        <v>121</v>
      </c>
      <c r="R756" t="s">
        <v>79</v>
      </c>
      <c r="S756" t="s">
        <v>99</v>
      </c>
      <c r="T756" t="s">
        <v>122</v>
      </c>
      <c r="U756" t="s">
        <v>100</v>
      </c>
      <c r="V756" t="s">
        <v>80</v>
      </c>
      <c r="W756">
        <v>81100</v>
      </c>
      <c r="X756" t="s">
        <v>85</v>
      </c>
      <c r="Y756">
        <v>-40</v>
      </c>
      <c r="Z756" t="s">
        <v>478</v>
      </c>
      <c r="AA756" t="s">
        <v>106</v>
      </c>
      <c r="AB756" t="s">
        <v>107</v>
      </c>
      <c r="AC756" t="s">
        <v>91</v>
      </c>
      <c r="AD756">
        <f>_xlfn.XLOOKUP(MIS[[#This Row],[TRADING SYMBOL]],[1]Sheet1!$D:$D,[1]Sheet1!$C:$C)</f>
        <v>100.2</v>
      </c>
      <c r="AE756">
        <f>MIS[[#This Row],[OrderAverageTradedPrice]]*MIS[[#This Row],[OrderQuantity]]</f>
        <v>6044</v>
      </c>
      <c r="AF756">
        <f>MIS[[#This Row],[LTP]]*MIS[[#This Row],[OrderQuantity]]</f>
        <v>4008</v>
      </c>
      <c r="AG756">
        <f>IF(MIS[[#This Row],[OrderSide]]="SELL",MIS[[#This Row],[VALUE]]-MIS[[#This Row],[LIVE_VALUE]],MIS[[#This Row],[LIVE_VALUE]]-MIS[[#This Row],[VALUE]])</f>
        <v>2036</v>
      </c>
      <c r="AH756" t="str" cm="1">
        <f t="array" ref="AH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6" t="str">
        <f>MIS[[#This Row],[TRADING SYMBOL]]</f>
        <v>SENSEX2552081100PE</v>
      </c>
      <c r="AJ756" t="str">
        <f>IF(RIGHT(MIS[[#This Row],[Main/Hedge]],4)="MAIN","MAIN","HEDGE")</f>
        <v>MAIN</v>
      </c>
      <c r="AK756" t="str" cm="1">
        <f t="array" ref="AK756">_xlfn._xlws.FILTER(Table4[Column1],ISNUMBER(SEARCH(Table4[Column1],MIS[[#This Row],[OrderUniqueIdentifier]])),"")</f>
        <v>XYT</v>
      </c>
    </row>
    <row r="757" spans="1:37" x14ac:dyDescent="0.25">
      <c r="A757" t="s">
        <v>179</v>
      </c>
      <c r="B757" t="s">
        <v>1456</v>
      </c>
      <c r="C757" t="s">
        <v>1463</v>
      </c>
      <c r="D757" t="s">
        <v>72</v>
      </c>
      <c r="E757" t="s">
        <v>109</v>
      </c>
      <c r="F757" t="s">
        <v>98</v>
      </c>
      <c r="G757" t="s">
        <v>89</v>
      </c>
      <c r="H757" t="s">
        <v>93</v>
      </c>
      <c r="I757" t="s">
        <v>76</v>
      </c>
      <c r="J757" t="s">
        <v>1464</v>
      </c>
      <c r="K757">
        <v>40</v>
      </c>
      <c r="L757" t="s">
        <v>77</v>
      </c>
      <c r="M757" t="s">
        <v>78</v>
      </c>
      <c r="N757" t="s">
        <v>1464</v>
      </c>
      <c r="O757" t="s">
        <v>572</v>
      </c>
      <c r="P757" t="s">
        <v>1465</v>
      </c>
      <c r="Q757" t="s">
        <v>111</v>
      </c>
      <c r="R757" t="s">
        <v>79</v>
      </c>
      <c r="S757" t="s">
        <v>99</v>
      </c>
      <c r="T757" t="s">
        <v>113</v>
      </c>
      <c r="U757" t="s">
        <v>100</v>
      </c>
      <c r="V757" t="s">
        <v>80</v>
      </c>
      <c r="W757">
        <v>83600</v>
      </c>
      <c r="X757" t="s">
        <v>81</v>
      </c>
      <c r="Y757">
        <v>-40</v>
      </c>
      <c r="Z757" t="s">
        <v>106</v>
      </c>
      <c r="AA757" t="s">
        <v>253</v>
      </c>
      <c r="AB757" t="s">
        <v>90</v>
      </c>
      <c r="AC757" t="s">
        <v>91</v>
      </c>
      <c r="AD757">
        <f>_xlfn.XLOOKUP(MIS[[#This Row],[TRADING SYMBOL]],[1]Sheet1!$D:$D,[1]Sheet1!$C:$C)</f>
        <v>87.2</v>
      </c>
      <c r="AE757">
        <f>MIS[[#This Row],[OrderAverageTradedPrice]]*MIS[[#This Row],[OrderQuantity]]</f>
        <v>5612</v>
      </c>
      <c r="AF757">
        <f>MIS[[#This Row],[LTP]]*MIS[[#This Row],[OrderQuantity]]</f>
        <v>3488</v>
      </c>
      <c r="AG757">
        <f>IF(MIS[[#This Row],[OrderSide]]="SELL",MIS[[#This Row],[VALUE]]-MIS[[#This Row],[LIVE_VALUE]],MIS[[#This Row],[LIVE_VALUE]]-MIS[[#This Row],[VALUE]])</f>
        <v>2124</v>
      </c>
      <c r="AH757" t="str" cm="1">
        <f t="array" ref="AH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7" t="str">
        <f>MIS[[#This Row],[TRADING SYMBOL]]</f>
        <v>SENSEX2552083600CE</v>
      </c>
      <c r="AJ757" t="str">
        <f>IF(RIGHT(MIS[[#This Row],[Main/Hedge]],4)="MAIN","MAIN","HEDGE")</f>
        <v>MAIN</v>
      </c>
      <c r="AK757" t="str" cm="1">
        <f t="array" ref="AK757">_xlfn._xlws.FILTER(Table4[Column1],ISNUMBER(SEARCH(Table4[Column1],MIS[[#This Row],[OrderUniqueIdentifier]])),"")</f>
        <v>XYT</v>
      </c>
    </row>
    <row r="758" spans="1:37" x14ac:dyDescent="0.25">
      <c r="A758" t="s">
        <v>179</v>
      </c>
      <c r="B758" t="s">
        <v>1456</v>
      </c>
      <c r="C758" t="s">
        <v>1466</v>
      </c>
      <c r="D758" t="s">
        <v>72</v>
      </c>
      <c r="E758" t="s">
        <v>120</v>
      </c>
      <c r="F758" t="s">
        <v>98</v>
      </c>
      <c r="G758" t="s">
        <v>89</v>
      </c>
      <c r="H758" t="s">
        <v>93</v>
      </c>
      <c r="I758" t="s">
        <v>76</v>
      </c>
      <c r="J758" t="s">
        <v>539</v>
      </c>
      <c r="K758">
        <v>40</v>
      </c>
      <c r="L758" t="s">
        <v>77</v>
      </c>
      <c r="M758" t="s">
        <v>78</v>
      </c>
      <c r="N758" t="s">
        <v>539</v>
      </c>
      <c r="O758" t="s">
        <v>1465</v>
      </c>
      <c r="P758" t="s">
        <v>1465</v>
      </c>
      <c r="Q758" t="s">
        <v>121</v>
      </c>
      <c r="R758" t="s">
        <v>79</v>
      </c>
      <c r="S758" t="s">
        <v>99</v>
      </c>
      <c r="T758" t="s">
        <v>122</v>
      </c>
      <c r="U758" t="s">
        <v>100</v>
      </c>
      <c r="V758" t="s">
        <v>80</v>
      </c>
      <c r="W758">
        <v>81100</v>
      </c>
      <c r="X758" t="s">
        <v>85</v>
      </c>
      <c r="Y758">
        <v>-40</v>
      </c>
      <c r="Z758" t="s">
        <v>253</v>
      </c>
      <c r="AA758" t="s">
        <v>253</v>
      </c>
      <c r="AB758" t="s">
        <v>107</v>
      </c>
      <c r="AC758" t="s">
        <v>91</v>
      </c>
      <c r="AD758">
        <f>_xlfn.XLOOKUP(MIS[[#This Row],[TRADING SYMBOL]],[1]Sheet1!$D:$D,[1]Sheet1!$C:$C)</f>
        <v>100.2</v>
      </c>
      <c r="AE758">
        <f>MIS[[#This Row],[OrderAverageTradedPrice]]*MIS[[#This Row],[OrderQuantity]]</f>
        <v>6076</v>
      </c>
      <c r="AF758">
        <f>MIS[[#This Row],[LTP]]*MIS[[#This Row],[OrderQuantity]]</f>
        <v>4008</v>
      </c>
      <c r="AG758">
        <f>IF(MIS[[#This Row],[OrderSide]]="SELL",MIS[[#This Row],[VALUE]]-MIS[[#This Row],[LIVE_VALUE]],MIS[[#This Row],[LIVE_VALUE]]-MIS[[#This Row],[VALUE]])</f>
        <v>2068</v>
      </c>
      <c r="AH758" t="str" cm="1">
        <f t="array" ref="AH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8" t="str">
        <f>MIS[[#This Row],[TRADING SYMBOL]]</f>
        <v>SENSEX2552081100PE</v>
      </c>
      <c r="AJ758" t="str">
        <f>IF(RIGHT(MIS[[#This Row],[Main/Hedge]],4)="MAIN","MAIN","HEDGE")</f>
        <v>MAIN</v>
      </c>
      <c r="AK758" t="str" cm="1">
        <f t="array" ref="AK758">_xlfn._xlws.FILTER(Table4[Column1],ISNUMBER(SEARCH(Table4[Column1],MIS[[#This Row],[OrderUniqueIdentifier]])),"")</f>
        <v>XYT</v>
      </c>
    </row>
    <row r="759" spans="1:37" x14ac:dyDescent="0.25">
      <c r="A759" t="s">
        <v>179</v>
      </c>
      <c r="B759" t="s">
        <v>1478</v>
      </c>
      <c r="C759" t="s">
        <v>1484</v>
      </c>
      <c r="D759" t="s">
        <v>72</v>
      </c>
      <c r="E759" t="s">
        <v>109</v>
      </c>
      <c r="F759" t="s">
        <v>98</v>
      </c>
      <c r="G759" t="s">
        <v>89</v>
      </c>
      <c r="H759" t="s">
        <v>93</v>
      </c>
      <c r="I759" t="s">
        <v>76</v>
      </c>
      <c r="J759" t="s">
        <v>1485</v>
      </c>
      <c r="K759">
        <v>20</v>
      </c>
      <c r="L759" t="s">
        <v>77</v>
      </c>
      <c r="M759" t="s">
        <v>78</v>
      </c>
      <c r="N759" t="s">
        <v>1485</v>
      </c>
      <c r="O759" t="s">
        <v>572</v>
      </c>
      <c r="P759" t="s">
        <v>1465</v>
      </c>
      <c r="Q759" t="s">
        <v>111</v>
      </c>
      <c r="R759" t="s">
        <v>79</v>
      </c>
      <c r="S759" t="s">
        <v>99</v>
      </c>
      <c r="T759" t="s">
        <v>113</v>
      </c>
      <c r="U759" t="s">
        <v>100</v>
      </c>
      <c r="V759" t="s">
        <v>80</v>
      </c>
      <c r="W759">
        <v>83600</v>
      </c>
      <c r="X759" t="s">
        <v>81</v>
      </c>
      <c r="Y759">
        <v>-20</v>
      </c>
      <c r="Z759" t="s">
        <v>106</v>
      </c>
      <c r="AA759" t="s">
        <v>253</v>
      </c>
      <c r="AB759" t="s">
        <v>90</v>
      </c>
      <c r="AC759" t="s">
        <v>91</v>
      </c>
      <c r="AD759">
        <f>_xlfn.XLOOKUP(MIS[[#This Row],[TRADING SYMBOL]],[1]Sheet1!$D:$D,[1]Sheet1!$C:$C)</f>
        <v>87.2</v>
      </c>
      <c r="AE759">
        <f>MIS[[#This Row],[OrderAverageTradedPrice]]*MIS[[#This Row],[OrderQuantity]]</f>
        <v>2788</v>
      </c>
      <c r="AF759">
        <f>MIS[[#This Row],[LTP]]*MIS[[#This Row],[OrderQuantity]]</f>
        <v>1744</v>
      </c>
      <c r="AG759">
        <f>IF(MIS[[#This Row],[OrderSide]]="SELL",MIS[[#This Row],[VALUE]]-MIS[[#This Row],[LIVE_VALUE]],MIS[[#This Row],[LIVE_VALUE]]-MIS[[#This Row],[VALUE]])</f>
        <v>1044</v>
      </c>
      <c r="AH759" t="str" cm="1">
        <f t="array" ref="AH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9" t="str">
        <f>MIS[[#This Row],[TRADING SYMBOL]]</f>
        <v>SENSEX2552083600CE</v>
      </c>
      <c r="AJ759" t="str">
        <f>IF(RIGHT(MIS[[#This Row],[Main/Hedge]],4)="MAIN","MAIN","HEDGE")</f>
        <v>MAIN</v>
      </c>
      <c r="AK759" t="str" cm="1">
        <f t="array" ref="AK759">_xlfn._xlws.FILTER(Table4[Column1],ISNUMBER(SEARCH(Table4[Column1],MIS[[#This Row],[OrderUniqueIdentifier]])),"")</f>
        <v>XYT</v>
      </c>
    </row>
    <row r="760" spans="1:37" x14ac:dyDescent="0.25">
      <c r="A760" t="s">
        <v>179</v>
      </c>
      <c r="B760" t="s">
        <v>1478</v>
      </c>
      <c r="C760" t="s">
        <v>1486</v>
      </c>
      <c r="D760" t="s">
        <v>72</v>
      </c>
      <c r="E760" t="s">
        <v>120</v>
      </c>
      <c r="F760" t="s">
        <v>98</v>
      </c>
      <c r="G760" t="s">
        <v>89</v>
      </c>
      <c r="H760" t="s">
        <v>93</v>
      </c>
      <c r="I760" t="s">
        <v>76</v>
      </c>
      <c r="J760" t="s">
        <v>1487</v>
      </c>
      <c r="K760">
        <v>20</v>
      </c>
      <c r="L760" t="s">
        <v>77</v>
      </c>
      <c r="M760" t="s">
        <v>78</v>
      </c>
      <c r="N760" t="s">
        <v>1487</v>
      </c>
      <c r="O760" t="s">
        <v>1465</v>
      </c>
      <c r="P760" t="s">
        <v>1465</v>
      </c>
      <c r="Q760" t="s">
        <v>121</v>
      </c>
      <c r="R760" t="s">
        <v>79</v>
      </c>
      <c r="S760" t="s">
        <v>99</v>
      </c>
      <c r="T760" t="s">
        <v>122</v>
      </c>
      <c r="U760" t="s">
        <v>100</v>
      </c>
      <c r="V760" t="s">
        <v>80</v>
      </c>
      <c r="W760">
        <v>81100</v>
      </c>
      <c r="X760" t="s">
        <v>85</v>
      </c>
      <c r="Y760">
        <v>-20</v>
      </c>
      <c r="Z760" t="s">
        <v>253</v>
      </c>
      <c r="AA760" t="s">
        <v>253</v>
      </c>
      <c r="AB760" t="s">
        <v>107</v>
      </c>
      <c r="AC760" t="s">
        <v>91</v>
      </c>
      <c r="AD760">
        <f>_xlfn.XLOOKUP(MIS[[#This Row],[TRADING SYMBOL]],[1]Sheet1!$D:$D,[1]Sheet1!$C:$C)</f>
        <v>100.2</v>
      </c>
      <c r="AE760">
        <f>MIS[[#This Row],[OrderAverageTradedPrice]]*MIS[[#This Row],[OrderQuantity]]</f>
        <v>3043</v>
      </c>
      <c r="AF760">
        <f>MIS[[#This Row],[LTP]]*MIS[[#This Row],[OrderQuantity]]</f>
        <v>2004</v>
      </c>
      <c r="AG760">
        <f>IF(MIS[[#This Row],[OrderSide]]="SELL",MIS[[#This Row],[VALUE]]-MIS[[#This Row],[LIVE_VALUE]],MIS[[#This Row],[LIVE_VALUE]]-MIS[[#This Row],[VALUE]])</f>
        <v>1039</v>
      </c>
      <c r="AH760" t="str" cm="1">
        <f t="array" ref="AH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0" t="str">
        <f>MIS[[#This Row],[TRADING SYMBOL]]</f>
        <v>SENSEX2552081100PE</v>
      </c>
      <c r="AJ760" t="str">
        <f>IF(RIGHT(MIS[[#This Row],[Main/Hedge]],4)="MAIN","MAIN","HEDGE")</f>
        <v>MAIN</v>
      </c>
      <c r="AK760" t="str" cm="1">
        <f t="array" ref="AK760">_xlfn._xlws.FILTER(Table4[Column1],ISNUMBER(SEARCH(Table4[Column1],MIS[[#This Row],[OrderUniqueIdentifier]])),"")</f>
        <v>XYT</v>
      </c>
    </row>
    <row r="761" spans="1:37" x14ac:dyDescent="0.25">
      <c r="A761" t="s">
        <v>179</v>
      </c>
      <c r="B761" t="s">
        <v>1488</v>
      </c>
      <c r="C761" t="s">
        <v>1494</v>
      </c>
      <c r="D761" t="s">
        <v>72</v>
      </c>
      <c r="E761" t="s">
        <v>109</v>
      </c>
      <c r="F761" t="s">
        <v>98</v>
      </c>
      <c r="G761" t="s">
        <v>89</v>
      </c>
      <c r="H761" t="s">
        <v>93</v>
      </c>
      <c r="I761" t="s">
        <v>76</v>
      </c>
      <c r="J761" t="s">
        <v>1464</v>
      </c>
      <c r="K761">
        <v>20</v>
      </c>
      <c r="L761" t="s">
        <v>77</v>
      </c>
      <c r="M761" t="s">
        <v>78</v>
      </c>
      <c r="N761" t="s">
        <v>1464</v>
      </c>
      <c r="O761" t="s">
        <v>572</v>
      </c>
      <c r="P761" t="s">
        <v>1465</v>
      </c>
      <c r="Q761" t="s">
        <v>111</v>
      </c>
      <c r="R761" t="s">
        <v>79</v>
      </c>
      <c r="S761" t="s">
        <v>99</v>
      </c>
      <c r="T761" t="s">
        <v>113</v>
      </c>
      <c r="U761" t="s">
        <v>100</v>
      </c>
      <c r="V761" t="s">
        <v>80</v>
      </c>
      <c r="W761">
        <v>83600</v>
      </c>
      <c r="X761" t="s">
        <v>81</v>
      </c>
      <c r="Y761">
        <v>-20</v>
      </c>
      <c r="Z761" t="s">
        <v>106</v>
      </c>
      <c r="AA761" t="s">
        <v>253</v>
      </c>
      <c r="AB761" t="s">
        <v>90</v>
      </c>
      <c r="AC761" t="s">
        <v>91</v>
      </c>
      <c r="AD761">
        <f>_xlfn.XLOOKUP(MIS[[#This Row],[TRADING SYMBOL]],[1]Sheet1!$D:$D,[1]Sheet1!$C:$C)</f>
        <v>87.2</v>
      </c>
      <c r="AE761">
        <f>MIS[[#This Row],[OrderAverageTradedPrice]]*MIS[[#This Row],[OrderQuantity]]</f>
        <v>2806</v>
      </c>
      <c r="AF761">
        <f>MIS[[#This Row],[LTP]]*MIS[[#This Row],[OrderQuantity]]</f>
        <v>1744</v>
      </c>
      <c r="AG761">
        <f>IF(MIS[[#This Row],[OrderSide]]="SELL",MIS[[#This Row],[VALUE]]-MIS[[#This Row],[LIVE_VALUE]],MIS[[#This Row],[LIVE_VALUE]]-MIS[[#This Row],[VALUE]])</f>
        <v>1062</v>
      </c>
      <c r="AH761" t="str" cm="1">
        <f t="array" ref="AH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1" t="str">
        <f>MIS[[#This Row],[TRADING SYMBOL]]</f>
        <v>SENSEX2552083600CE</v>
      </c>
      <c r="AJ761" t="str">
        <f>IF(RIGHT(MIS[[#This Row],[Main/Hedge]],4)="MAIN","MAIN","HEDGE")</f>
        <v>MAIN</v>
      </c>
      <c r="AK761" t="str" cm="1">
        <f t="array" ref="AK761">_xlfn._xlws.FILTER(Table4[Column1],ISNUMBER(SEARCH(Table4[Column1],MIS[[#This Row],[OrderUniqueIdentifier]])),"")</f>
        <v>XYT</v>
      </c>
    </row>
    <row r="762" spans="1:37" x14ac:dyDescent="0.25">
      <c r="A762" t="s">
        <v>179</v>
      </c>
      <c r="B762" t="s">
        <v>1488</v>
      </c>
      <c r="C762" t="s">
        <v>1495</v>
      </c>
      <c r="D762" t="s">
        <v>72</v>
      </c>
      <c r="E762" t="s">
        <v>120</v>
      </c>
      <c r="F762" t="s">
        <v>98</v>
      </c>
      <c r="G762" t="s">
        <v>89</v>
      </c>
      <c r="H762" t="s">
        <v>93</v>
      </c>
      <c r="I762" t="s">
        <v>76</v>
      </c>
      <c r="J762" t="s">
        <v>1496</v>
      </c>
      <c r="K762">
        <v>20</v>
      </c>
      <c r="L762" t="s">
        <v>77</v>
      </c>
      <c r="M762" t="s">
        <v>78</v>
      </c>
      <c r="N762" t="s">
        <v>1496</v>
      </c>
      <c r="O762" t="s">
        <v>572</v>
      </c>
      <c r="P762" t="s">
        <v>1465</v>
      </c>
      <c r="Q762" t="s">
        <v>121</v>
      </c>
      <c r="R762" t="s">
        <v>79</v>
      </c>
      <c r="S762" t="s">
        <v>99</v>
      </c>
      <c r="T762" t="s">
        <v>122</v>
      </c>
      <c r="U762" t="s">
        <v>100</v>
      </c>
      <c r="V762" t="s">
        <v>80</v>
      </c>
      <c r="W762">
        <v>81100</v>
      </c>
      <c r="X762" t="s">
        <v>85</v>
      </c>
      <c r="Y762">
        <v>-20</v>
      </c>
      <c r="Z762" t="s">
        <v>106</v>
      </c>
      <c r="AA762" t="s">
        <v>253</v>
      </c>
      <c r="AB762" t="s">
        <v>107</v>
      </c>
      <c r="AC762" t="s">
        <v>91</v>
      </c>
      <c r="AD762">
        <f>_xlfn.XLOOKUP(MIS[[#This Row],[TRADING SYMBOL]],[1]Sheet1!$D:$D,[1]Sheet1!$C:$C)</f>
        <v>100.2</v>
      </c>
      <c r="AE762">
        <f>MIS[[#This Row],[OrderAverageTradedPrice]]*MIS[[#This Row],[OrderQuantity]]</f>
        <v>3047</v>
      </c>
      <c r="AF762">
        <f>MIS[[#This Row],[LTP]]*MIS[[#This Row],[OrderQuantity]]</f>
        <v>2004</v>
      </c>
      <c r="AG762">
        <f>IF(MIS[[#This Row],[OrderSide]]="SELL",MIS[[#This Row],[VALUE]]-MIS[[#This Row],[LIVE_VALUE]],MIS[[#This Row],[LIVE_VALUE]]-MIS[[#This Row],[VALUE]])</f>
        <v>1043</v>
      </c>
      <c r="AH762" t="str" cm="1">
        <f t="array" ref="AH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2" t="str">
        <f>MIS[[#This Row],[TRADING SYMBOL]]</f>
        <v>SENSEX2552081100PE</v>
      </c>
      <c r="AJ762" t="str">
        <f>IF(RIGHT(MIS[[#This Row],[Main/Hedge]],4)="MAIN","MAIN","HEDGE")</f>
        <v>MAIN</v>
      </c>
      <c r="AK762" t="str" cm="1">
        <f t="array" ref="AK762">_xlfn._xlws.FILTER(Table4[Column1],ISNUMBER(SEARCH(Table4[Column1],MIS[[#This Row],[OrderUniqueIdentifier]])),"")</f>
        <v>XYT</v>
      </c>
    </row>
    <row r="763" spans="1:37" x14ac:dyDescent="0.25">
      <c r="A763" t="s">
        <v>179</v>
      </c>
      <c r="B763" t="s">
        <v>1497</v>
      </c>
      <c r="C763" t="s">
        <v>1503</v>
      </c>
      <c r="D763" t="s">
        <v>72</v>
      </c>
      <c r="E763" t="s">
        <v>109</v>
      </c>
      <c r="F763" t="s">
        <v>98</v>
      </c>
      <c r="G763" t="s">
        <v>89</v>
      </c>
      <c r="H763" t="s">
        <v>93</v>
      </c>
      <c r="I763" t="s">
        <v>76</v>
      </c>
      <c r="J763" t="s">
        <v>1504</v>
      </c>
      <c r="K763">
        <v>40</v>
      </c>
      <c r="L763" t="s">
        <v>77</v>
      </c>
      <c r="M763" t="s">
        <v>78</v>
      </c>
      <c r="N763" t="s">
        <v>1505</v>
      </c>
      <c r="O763" t="s">
        <v>1465</v>
      </c>
      <c r="P763" t="s">
        <v>1465</v>
      </c>
      <c r="Q763" t="s">
        <v>111</v>
      </c>
      <c r="R763" t="s">
        <v>79</v>
      </c>
      <c r="S763" t="s">
        <v>99</v>
      </c>
      <c r="T763" t="s">
        <v>113</v>
      </c>
      <c r="U763" t="s">
        <v>100</v>
      </c>
      <c r="V763" t="s">
        <v>80</v>
      </c>
      <c r="W763">
        <v>83600</v>
      </c>
      <c r="X763" t="s">
        <v>81</v>
      </c>
      <c r="Y763">
        <v>-40</v>
      </c>
      <c r="Z763" t="s">
        <v>253</v>
      </c>
      <c r="AA763" t="s">
        <v>253</v>
      </c>
      <c r="AB763" t="s">
        <v>90</v>
      </c>
      <c r="AC763" t="s">
        <v>91</v>
      </c>
      <c r="AD763">
        <f>_xlfn.XLOOKUP(MIS[[#This Row],[TRADING SYMBOL]],[1]Sheet1!$D:$D,[1]Sheet1!$C:$C)</f>
        <v>87.2</v>
      </c>
      <c r="AE763">
        <f>MIS[[#This Row],[OrderAverageTradedPrice]]*MIS[[#This Row],[OrderQuantity]]</f>
        <v>5601</v>
      </c>
      <c r="AF763">
        <f>MIS[[#This Row],[LTP]]*MIS[[#This Row],[OrderQuantity]]</f>
        <v>3488</v>
      </c>
      <c r="AG763">
        <f>IF(MIS[[#This Row],[OrderSide]]="SELL",MIS[[#This Row],[VALUE]]-MIS[[#This Row],[LIVE_VALUE]],MIS[[#This Row],[LIVE_VALUE]]-MIS[[#This Row],[VALUE]])</f>
        <v>2113</v>
      </c>
      <c r="AH763" t="str" cm="1">
        <f t="array" ref="AH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3" t="str">
        <f>MIS[[#This Row],[TRADING SYMBOL]]</f>
        <v>SENSEX2552083600CE</v>
      </c>
      <c r="AJ763" t="str">
        <f>IF(RIGHT(MIS[[#This Row],[Main/Hedge]],4)="MAIN","MAIN","HEDGE")</f>
        <v>MAIN</v>
      </c>
      <c r="AK763" t="str" cm="1">
        <f t="array" ref="AK763">_xlfn._xlws.FILTER(Table4[Column1],ISNUMBER(SEARCH(Table4[Column1],MIS[[#This Row],[OrderUniqueIdentifier]])),"")</f>
        <v>XYT</v>
      </c>
    </row>
    <row r="764" spans="1:37" x14ac:dyDescent="0.25">
      <c r="A764" t="s">
        <v>179</v>
      </c>
      <c r="B764" t="s">
        <v>1497</v>
      </c>
      <c r="C764" t="s">
        <v>1506</v>
      </c>
      <c r="D764" t="s">
        <v>72</v>
      </c>
      <c r="E764" t="s">
        <v>120</v>
      </c>
      <c r="F764" t="s">
        <v>98</v>
      </c>
      <c r="G764" t="s">
        <v>89</v>
      </c>
      <c r="H764" t="s">
        <v>93</v>
      </c>
      <c r="I764" t="s">
        <v>76</v>
      </c>
      <c r="J764" t="s">
        <v>1507</v>
      </c>
      <c r="K764">
        <v>40</v>
      </c>
      <c r="L764" t="s">
        <v>77</v>
      </c>
      <c r="M764" t="s">
        <v>78</v>
      </c>
      <c r="N764" t="s">
        <v>1507</v>
      </c>
      <c r="O764" t="s">
        <v>1465</v>
      </c>
      <c r="P764" t="s">
        <v>1465</v>
      </c>
      <c r="Q764" t="s">
        <v>121</v>
      </c>
      <c r="R764" t="s">
        <v>79</v>
      </c>
      <c r="S764" t="s">
        <v>99</v>
      </c>
      <c r="T764" t="s">
        <v>122</v>
      </c>
      <c r="U764" t="s">
        <v>100</v>
      </c>
      <c r="V764" t="s">
        <v>80</v>
      </c>
      <c r="W764">
        <v>81100</v>
      </c>
      <c r="X764" t="s">
        <v>85</v>
      </c>
      <c r="Y764">
        <v>-40</v>
      </c>
      <c r="Z764" t="s">
        <v>253</v>
      </c>
      <c r="AA764" t="s">
        <v>253</v>
      </c>
      <c r="AB764" t="s">
        <v>107</v>
      </c>
      <c r="AC764" t="s">
        <v>91</v>
      </c>
      <c r="AD764">
        <f>_xlfn.XLOOKUP(MIS[[#This Row],[TRADING SYMBOL]],[1]Sheet1!$D:$D,[1]Sheet1!$C:$C)</f>
        <v>100.2</v>
      </c>
      <c r="AE764">
        <f>MIS[[#This Row],[OrderAverageTradedPrice]]*MIS[[#This Row],[OrderQuantity]]</f>
        <v>6100</v>
      </c>
      <c r="AF764">
        <f>MIS[[#This Row],[LTP]]*MIS[[#This Row],[OrderQuantity]]</f>
        <v>4008</v>
      </c>
      <c r="AG764">
        <f>IF(MIS[[#This Row],[OrderSide]]="SELL",MIS[[#This Row],[VALUE]]-MIS[[#This Row],[LIVE_VALUE]],MIS[[#This Row],[LIVE_VALUE]]-MIS[[#This Row],[VALUE]])</f>
        <v>2092</v>
      </c>
      <c r="AH764" t="str" cm="1">
        <f t="array" ref="AH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4" t="str">
        <f>MIS[[#This Row],[TRADING SYMBOL]]</f>
        <v>SENSEX2552081100PE</v>
      </c>
      <c r="AJ764" t="str">
        <f>IF(RIGHT(MIS[[#This Row],[Main/Hedge]],4)="MAIN","MAIN","HEDGE")</f>
        <v>MAIN</v>
      </c>
      <c r="AK764" t="str" cm="1">
        <f t="array" ref="AK764">_xlfn._xlws.FILTER(Table4[Column1],ISNUMBER(SEARCH(Table4[Column1],MIS[[#This Row],[OrderUniqueIdentifier]])),"")</f>
        <v>XYT</v>
      </c>
    </row>
    <row r="765" spans="1:37" x14ac:dyDescent="0.25">
      <c r="A765" t="s">
        <v>179</v>
      </c>
      <c r="B765" t="s">
        <v>229</v>
      </c>
      <c r="C765" t="s">
        <v>1528</v>
      </c>
      <c r="D765" t="s">
        <v>72</v>
      </c>
      <c r="E765" t="s">
        <v>109</v>
      </c>
      <c r="F765" t="s">
        <v>98</v>
      </c>
      <c r="G765" t="s">
        <v>89</v>
      </c>
      <c r="H765" t="s">
        <v>93</v>
      </c>
      <c r="I765" t="s">
        <v>76</v>
      </c>
      <c r="J765" t="s">
        <v>1529</v>
      </c>
      <c r="K765">
        <v>80</v>
      </c>
      <c r="L765" t="s">
        <v>77</v>
      </c>
      <c r="M765" t="s">
        <v>78</v>
      </c>
      <c r="N765" t="s">
        <v>1530</v>
      </c>
      <c r="O765" t="s">
        <v>1465</v>
      </c>
      <c r="P765" t="s">
        <v>1465</v>
      </c>
      <c r="Q765" t="s">
        <v>111</v>
      </c>
      <c r="R765" t="s">
        <v>79</v>
      </c>
      <c r="S765" t="s">
        <v>99</v>
      </c>
      <c r="T765" t="s">
        <v>113</v>
      </c>
      <c r="U765" t="s">
        <v>100</v>
      </c>
      <c r="V765" t="s">
        <v>80</v>
      </c>
      <c r="W765">
        <v>83600</v>
      </c>
      <c r="X765" t="s">
        <v>81</v>
      </c>
      <c r="Y765">
        <v>-80</v>
      </c>
      <c r="Z765" t="s">
        <v>253</v>
      </c>
      <c r="AA765" t="s">
        <v>253</v>
      </c>
      <c r="AB765" t="s">
        <v>90</v>
      </c>
      <c r="AC765" t="s">
        <v>91</v>
      </c>
      <c r="AD765">
        <f>_xlfn.XLOOKUP(MIS[[#This Row],[TRADING SYMBOL]],[1]Sheet1!$D:$D,[1]Sheet1!$C:$C)</f>
        <v>87.2</v>
      </c>
      <c r="AE765">
        <f>MIS[[#This Row],[OrderAverageTradedPrice]]*MIS[[#This Row],[OrderQuantity]]</f>
        <v>11111</v>
      </c>
      <c r="AF765">
        <f>MIS[[#This Row],[LTP]]*MIS[[#This Row],[OrderQuantity]]</f>
        <v>6976</v>
      </c>
      <c r="AG765">
        <f>IF(MIS[[#This Row],[OrderSide]]="SELL",MIS[[#This Row],[VALUE]]-MIS[[#This Row],[LIVE_VALUE]],MIS[[#This Row],[LIVE_VALUE]]-MIS[[#This Row],[VALUE]])</f>
        <v>4135</v>
      </c>
      <c r="AH765" t="str" cm="1">
        <f t="array" ref="AH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5" t="str">
        <f>MIS[[#This Row],[TRADING SYMBOL]]</f>
        <v>SENSEX2552083600CE</v>
      </c>
      <c r="AJ765" t="str">
        <f>IF(RIGHT(MIS[[#This Row],[Main/Hedge]],4)="MAIN","MAIN","HEDGE")</f>
        <v>MAIN</v>
      </c>
      <c r="AK765" t="str" cm="1">
        <f t="array" ref="AK765">_xlfn._xlws.FILTER(Table4[Column1],ISNUMBER(SEARCH(Table4[Column1],MIS[[#This Row],[OrderUniqueIdentifier]])),"")</f>
        <v>XYT</v>
      </c>
    </row>
    <row r="766" spans="1:37" x14ac:dyDescent="0.25">
      <c r="A766" t="s">
        <v>1555</v>
      </c>
      <c r="B766" t="s">
        <v>1597</v>
      </c>
      <c r="C766" t="s">
        <v>1606</v>
      </c>
      <c r="D766" t="s">
        <v>72</v>
      </c>
      <c r="E766" t="s">
        <v>120</v>
      </c>
      <c r="F766" t="s">
        <v>98</v>
      </c>
      <c r="G766" t="s">
        <v>89</v>
      </c>
      <c r="H766" t="s">
        <v>93</v>
      </c>
      <c r="I766" t="s">
        <v>76</v>
      </c>
      <c r="J766" t="s">
        <v>695</v>
      </c>
      <c r="K766">
        <v>60</v>
      </c>
      <c r="L766" t="s">
        <v>77</v>
      </c>
      <c r="M766" t="s">
        <v>78</v>
      </c>
      <c r="N766" t="s">
        <v>695</v>
      </c>
      <c r="O766" t="s">
        <v>572</v>
      </c>
      <c r="P766" t="s">
        <v>1465</v>
      </c>
      <c r="Q766" t="s">
        <v>121</v>
      </c>
      <c r="R766" t="s">
        <v>79</v>
      </c>
      <c r="S766" t="s">
        <v>99</v>
      </c>
      <c r="T766" t="s">
        <v>122</v>
      </c>
      <c r="U766" t="s">
        <v>100</v>
      </c>
      <c r="V766" t="s">
        <v>80</v>
      </c>
      <c r="W766">
        <v>81100</v>
      </c>
      <c r="X766" t="s">
        <v>85</v>
      </c>
      <c r="Y766">
        <v>-60</v>
      </c>
      <c r="Z766" t="s">
        <v>106</v>
      </c>
      <c r="AA766" t="s">
        <v>253</v>
      </c>
      <c r="AB766" t="s">
        <v>107</v>
      </c>
      <c r="AC766" t="s">
        <v>91</v>
      </c>
      <c r="AD766">
        <f>_xlfn.XLOOKUP(MIS[[#This Row],[TRADING SYMBOL]],[1]Sheet1!$D:$D,[1]Sheet1!$C:$C)</f>
        <v>100.2</v>
      </c>
      <c r="AE766">
        <f>MIS[[#This Row],[OrderAverageTradedPrice]]*MIS[[#This Row],[OrderQuantity]]</f>
        <v>9117</v>
      </c>
      <c r="AF766">
        <f>MIS[[#This Row],[LTP]]*MIS[[#This Row],[OrderQuantity]]</f>
        <v>6012</v>
      </c>
      <c r="AG766">
        <f>IF(MIS[[#This Row],[OrderSide]]="SELL",MIS[[#This Row],[VALUE]]-MIS[[#This Row],[LIVE_VALUE]],MIS[[#This Row],[LIVE_VALUE]]-MIS[[#This Row],[VALUE]])</f>
        <v>3105</v>
      </c>
      <c r="AH766" t="str" cm="1">
        <f t="array" ref="AH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6" t="str">
        <f>MIS[[#This Row],[TRADING SYMBOL]]</f>
        <v>SENSEX2552081100PE</v>
      </c>
      <c r="AJ766" t="str">
        <f>IF(RIGHT(MIS[[#This Row],[Main/Hedge]],4)="MAIN","MAIN","HEDGE")</f>
        <v>MAIN</v>
      </c>
      <c r="AK766" t="str" cm="1">
        <f t="array" ref="AK766">_xlfn._xlws.FILTER(Table4[Column1],ISNUMBER(SEARCH(Table4[Column1],MIS[[#This Row],[OrderUniqueIdentifier]])),"")</f>
        <v>XYT</v>
      </c>
    </row>
    <row r="767" spans="1:37" x14ac:dyDescent="0.25">
      <c r="A767" t="s">
        <v>1555</v>
      </c>
      <c r="B767" t="s">
        <v>1614</v>
      </c>
      <c r="C767" t="s">
        <v>1619</v>
      </c>
      <c r="D767" t="s">
        <v>72</v>
      </c>
      <c r="E767" t="s">
        <v>109</v>
      </c>
      <c r="F767" t="s">
        <v>98</v>
      </c>
      <c r="G767" t="s">
        <v>89</v>
      </c>
      <c r="H767" t="s">
        <v>93</v>
      </c>
      <c r="I767" t="s">
        <v>76</v>
      </c>
      <c r="J767" t="s">
        <v>1620</v>
      </c>
      <c r="K767">
        <v>20</v>
      </c>
      <c r="L767" t="s">
        <v>77</v>
      </c>
      <c r="M767" t="s">
        <v>78</v>
      </c>
      <c r="N767" t="s">
        <v>1620</v>
      </c>
      <c r="O767" t="s">
        <v>1465</v>
      </c>
      <c r="P767" t="s">
        <v>1465</v>
      </c>
      <c r="Q767" t="s">
        <v>111</v>
      </c>
      <c r="R767" t="s">
        <v>79</v>
      </c>
      <c r="S767" t="s">
        <v>99</v>
      </c>
      <c r="T767" t="s">
        <v>113</v>
      </c>
      <c r="U767" t="s">
        <v>100</v>
      </c>
      <c r="V767" t="s">
        <v>80</v>
      </c>
      <c r="W767">
        <v>83600</v>
      </c>
      <c r="X767" t="s">
        <v>81</v>
      </c>
      <c r="Y767">
        <v>-20</v>
      </c>
      <c r="Z767" t="s">
        <v>253</v>
      </c>
      <c r="AA767" t="s">
        <v>253</v>
      </c>
      <c r="AB767" t="s">
        <v>90</v>
      </c>
      <c r="AC767" t="s">
        <v>91</v>
      </c>
      <c r="AD767">
        <f>_xlfn.XLOOKUP(MIS[[#This Row],[TRADING SYMBOL]],[1]Sheet1!$D:$D,[1]Sheet1!$C:$C)</f>
        <v>87.2</v>
      </c>
      <c r="AE767">
        <f>MIS[[#This Row],[OrderAverageTradedPrice]]*MIS[[#This Row],[OrderQuantity]]</f>
        <v>2784</v>
      </c>
      <c r="AF767">
        <f>MIS[[#This Row],[LTP]]*MIS[[#This Row],[OrderQuantity]]</f>
        <v>1744</v>
      </c>
      <c r="AG767">
        <f>IF(MIS[[#This Row],[OrderSide]]="SELL",MIS[[#This Row],[VALUE]]-MIS[[#This Row],[LIVE_VALUE]],MIS[[#This Row],[LIVE_VALUE]]-MIS[[#This Row],[VALUE]])</f>
        <v>1040</v>
      </c>
      <c r="AH767" t="str" cm="1">
        <f t="array" ref="AH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7" t="str">
        <f>MIS[[#This Row],[TRADING SYMBOL]]</f>
        <v>SENSEX2552083600CE</v>
      </c>
      <c r="AJ767" t="str">
        <f>IF(RIGHT(MIS[[#This Row],[Main/Hedge]],4)="MAIN","MAIN","HEDGE")</f>
        <v>MAIN</v>
      </c>
      <c r="AK767" t="str" cm="1">
        <f t="array" ref="AK767">_xlfn._xlws.FILTER(Table4[Column1],ISNUMBER(SEARCH(Table4[Column1],MIS[[#This Row],[OrderUniqueIdentifier]])),"")</f>
        <v>XYT</v>
      </c>
    </row>
    <row r="768" spans="1:37" x14ac:dyDescent="0.25">
      <c r="A768" t="s">
        <v>1555</v>
      </c>
      <c r="B768" t="s">
        <v>1614</v>
      </c>
      <c r="C768" t="s">
        <v>1621</v>
      </c>
      <c r="D768" t="s">
        <v>72</v>
      </c>
      <c r="E768" t="s">
        <v>120</v>
      </c>
      <c r="F768" t="s">
        <v>98</v>
      </c>
      <c r="G768" t="s">
        <v>89</v>
      </c>
      <c r="H768" t="s">
        <v>93</v>
      </c>
      <c r="I768" t="s">
        <v>76</v>
      </c>
      <c r="J768" t="s">
        <v>1622</v>
      </c>
      <c r="K768">
        <v>20</v>
      </c>
      <c r="L768" t="s">
        <v>77</v>
      </c>
      <c r="M768" t="s">
        <v>78</v>
      </c>
      <c r="N768" t="s">
        <v>1622</v>
      </c>
      <c r="O768" t="s">
        <v>1465</v>
      </c>
      <c r="P768" t="s">
        <v>1465</v>
      </c>
      <c r="Q768" t="s">
        <v>121</v>
      </c>
      <c r="R768" t="s">
        <v>79</v>
      </c>
      <c r="S768" t="s">
        <v>99</v>
      </c>
      <c r="T768" t="s">
        <v>122</v>
      </c>
      <c r="U768" t="s">
        <v>100</v>
      </c>
      <c r="V768" t="s">
        <v>80</v>
      </c>
      <c r="W768">
        <v>81100</v>
      </c>
      <c r="X768" t="s">
        <v>85</v>
      </c>
      <c r="Y768">
        <v>-20</v>
      </c>
      <c r="Z768" t="s">
        <v>253</v>
      </c>
      <c r="AA768" t="s">
        <v>253</v>
      </c>
      <c r="AB768" t="s">
        <v>107</v>
      </c>
      <c r="AC768" t="s">
        <v>91</v>
      </c>
      <c r="AD768">
        <f>_xlfn.XLOOKUP(MIS[[#This Row],[TRADING SYMBOL]],[1]Sheet1!$D:$D,[1]Sheet1!$C:$C)</f>
        <v>100.2</v>
      </c>
      <c r="AE768">
        <f>MIS[[#This Row],[OrderAverageTradedPrice]]*MIS[[#This Row],[OrderQuantity]]</f>
        <v>3053</v>
      </c>
      <c r="AF768">
        <f>MIS[[#This Row],[LTP]]*MIS[[#This Row],[OrderQuantity]]</f>
        <v>2004</v>
      </c>
      <c r="AG768">
        <f>IF(MIS[[#This Row],[OrderSide]]="SELL",MIS[[#This Row],[VALUE]]-MIS[[#This Row],[LIVE_VALUE]],MIS[[#This Row],[LIVE_VALUE]]-MIS[[#This Row],[VALUE]])</f>
        <v>1049</v>
      </c>
      <c r="AH768" t="str" cm="1">
        <f t="array" ref="AH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8" t="str">
        <f>MIS[[#This Row],[TRADING SYMBOL]]</f>
        <v>SENSEX2552081100PE</v>
      </c>
      <c r="AJ768" t="str">
        <f>IF(RIGHT(MIS[[#This Row],[Main/Hedge]],4)="MAIN","MAIN","HEDGE")</f>
        <v>MAIN</v>
      </c>
      <c r="AK768" t="str" cm="1">
        <f t="array" ref="AK768">_xlfn._xlws.FILTER(Table4[Column1],ISNUMBER(SEARCH(Table4[Column1],MIS[[#This Row],[OrderUniqueIdentifier]])),"")</f>
        <v>XYT</v>
      </c>
    </row>
    <row r="769" spans="1:37" x14ac:dyDescent="0.25">
      <c r="A769" t="s">
        <v>1555</v>
      </c>
      <c r="B769" t="s">
        <v>1623</v>
      </c>
      <c r="C769" t="s">
        <v>1630</v>
      </c>
      <c r="D769" t="s">
        <v>72</v>
      </c>
      <c r="E769" t="s">
        <v>120</v>
      </c>
      <c r="F769" t="s">
        <v>98</v>
      </c>
      <c r="G769" t="s">
        <v>89</v>
      </c>
      <c r="H769" t="s">
        <v>93</v>
      </c>
      <c r="I769" t="s">
        <v>76</v>
      </c>
      <c r="J769" t="s">
        <v>1194</v>
      </c>
      <c r="K769">
        <v>20</v>
      </c>
      <c r="L769" t="s">
        <v>77</v>
      </c>
      <c r="M769" t="s">
        <v>78</v>
      </c>
      <c r="N769" t="s">
        <v>1194</v>
      </c>
      <c r="O769" t="s">
        <v>572</v>
      </c>
      <c r="P769" t="s">
        <v>1465</v>
      </c>
      <c r="Q769" t="s">
        <v>121</v>
      </c>
      <c r="R769" t="s">
        <v>79</v>
      </c>
      <c r="S769" t="s">
        <v>99</v>
      </c>
      <c r="T769" t="s">
        <v>122</v>
      </c>
      <c r="U769" t="s">
        <v>100</v>
      </c>
      <c r="V769" t="s">
        <v>80</v>
      </c>
      <c r="W769">
        <v>81100</v>
      </c>
      <c r="X769" t="s">
        <v>85</v>
      </c>
      <c r="Y769">
        <v>-20</v>
      </c>
      <c r="Z769" t="s">
        <v>106</v>
      </c>
      <c r="AA769" t="s">
        <v>253</v>
      </c>
      <c r="AB769" t="s">
        <v>107</v>
      </c>
      <c r="AC769" t="s">
        <v>91</v>
      </c>
      <c r="AD769">
        <f>_xlfn.XLOOKUP(MIS[[#This Row],[TRADING SYMBOL]],[1]Sheet1!$D:$D,[1]Sheet1!$C:$C)</f>
        <v>100.2</v>
      </c>
      <c r="AE769">
        <f>MIS[[#This Row],[OrderAverageTradedPrice]]*MIS[[#This Row],[OrderQuantity]]</f>
        <v>3040</v>
      </c>
      <c r="AF769">
        <f>MIS[[#This Row],[LTP]]*MIS[[#This Row],[OrderQuantity]]</f>
        <v>2004</v>
      </c>
      <c r="AG769">
        <f>IF(MIS[[#This Row],[OrderSide]]="SELL",MIS[[#This Row],[VALUE]]-MIS[[#This Row],[LIVE_VALUE]],MIS[[#This Row],[LIVE_VALUE]]-MIS[[#This Row],[VALUE]])</f>
        <v>1036</v>
      </c>
      <c r="AH769" t="str" cm="1">
        <f t="array" ref="AH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9" t="str">
        <f>MIS[[#This Row],[TRADING SYMBOL]]</f>
        <v>SENSEX2552081100PE</v>
      </c>
      <c r="AJ769" t="str">
        <f>IF(RIGHT(MIS[[#This Row],[Main/Hedge]],4)="MAIN","MAIN","HEDGE")</f>
        <v>MAIN</v>
      </c>
      <c r="AK769" t="str" cm="1">
        <f t="array" ref="AK769">_xlfn._xlws.FILTER(Table4[Column1],ISNUMBER(SEARCH(Table4[Column1],MIS[[#This Row],[OrderUniqueIdentifier]])),"")</f>
        <v>XYT</v>
      </c>
    </row>
    <row r="770" spans="1:37" x14ac:dyDescent="0.25">
      <c r="A770" t="s">
        <v>1555</v>
      </c>
      <c r="B770" t="s">
        <v>1665</v>
      </c>
      <c r="C770" t="s">
        <v>1672</v>
      </c>
      <c r="D770" t="s">
        <v>72</v>
      </c>
      <c r="E770" t="s">
        <v>120</v>
      </c>
      <c r="F770" t="s">
        <v>98</v>
      </c>
      <c r="G770" t="s">
        <v>89</v>
      </c>
      <c r="H770" t="s">
        <v>93</v>
      </c>
      <c r="I770" t="s">
        <v>76</v>
      </c>
      <c r="J770" t="s">
        <v>723</v>
      </c>
      <c r="K770">
        <v>40</v>
      </c>
      <c r="L770" t="s">
        <v>77</v>
      </c>
      <c r="M770" t="s">
        <v>78</v>
      </c>
      <c r="N770" t="s">
        <v>723</v>
      </c>
      <c r="O770" t="s">
        <v>572</v>
      </c>
      <c r="P770" t="s">
        <v>1465</v>
      </c>
      <c r="Q770" t="s">
        <v>121</v>
      </c>
      <c r="R770" t="s">
        <v>79</v>
      </c>
      <c r="S770" t="s">
        <v>99</v>
      </c>
      <c r="T770" t="s">
        <v>122</v>
      </c>
      <c r="U770" t="s">
        <v>100</v>
      </c>
      <c r="V770" t="s">
        <v>80</v>
      </c>
      <c r="W770">
        <v>81100</v>
      </c>
      <c r="X770" t="s">
        <v>85</v>
      </c>
      <c r="Y770">
        <v>-40</v>
      </c>
      <c r="Z770" t="s">
        <v>106</v>
      </c>
      <c r="AA770" t="s">
        <v>253</v>
      </c>
      <c r="AB770" t="s">
        <v>107</v>
      </c>
      <c r="AC770" t="s">
        <v>91</v>
      </c>
      <c r="AD770">
        <f>_xlfn.XLOOKUP(MIS[[#This Row],[TRADING SYMBOL]],[1]Sheet1!$D:$D,[1]Sheet1!$C:$C)</f>
        <v>100.2</v>
      </c>
      <c r="AE770">
        <f>MIS[[#This Row],[OrderAverageTradedPrice]]*MIS[[#This Row],[OrderQuantity]]</f>
        <v>6066</v>
      </c>
      <c r="AF770">
        <f>MIS[[#This Row],[LTP]]*MIS[[#This Row],[OrderQuantity]]</f>
        <v>4008</v>
      </c>
      <c r="AG770">
        <f>IF(MIS[[#This Row],[OrderSide]]="SELL",MIS[[#This Row],[VALUE]]-MIS[[#This Row],[LIVE_VALUE]],MIS[[#This Row],[LIVE_VALUE]]-MIS[[#This Row],[VALUE]])</f>
        <v>2058</v>
      </c>
      <c r="AH770" t="str" cm="1">
        <f t="array" ref="AH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0" t="str">
        <f>MIS[[#This Row],[TRADING SYMBOL]]</f>
        <v>SENSEX2552081100PE</v>
      </c>
      <c r="AJ770" t="str">
        <f>IF(RIGHT(MIS[[#This Row],[Main/Hedge]],4)="MAIN","MAIN","HEDGE")</f>
        <v>MAIN</v>
      </c>
      <c r="AK770" t="str" cm="1">
        <f t="array" ref="AK770">_xlfn._xlws.FILTER(Table4[Column1],ISNUMBER(SEARCH(Table4[Column1],MIS[[#This Row],[OrderUniqueIdentifier]])),"")</f>
        <v>XYT</v>
      </c>
    </row>
    <row r="771" spans="1:37" x14ac:dyDescent="0.25">
      <c r="A771" t="s">
        <v>1555</v>
      </c>
      <c r="B771" t="s">
        <v>1684</v>
      </c>
      <c r="C771" t="s">
        <v>1689</v>
      </c>
      <c r="D771" t="s">
        <v>72</v>
      </c>
      <c r="E771" t="s">
        <v>109</v>
      </c>
      <c r="F771" t="s">
        <v>98</v>
      </c>
      <c r="G771" t="s">
        <v>89</v>
      </c>
      <c r="H771" t="s">
        <v>93</v>
      </c>
      <c r="I771" t="s">
        <v>76</v>
      </c>
      <c r="J771" t="s">
        <v>1464</v>
      </c>
      <c r="K771">
        <v>100</v>
      </c>
      <c r="L771" t="s">
        <v>77</v>
      </c>
      <c r="M771" t="s">
        <v>78</v>
      </c>
      <c r="N771" t="s">
        <v>1690</v>
      </c>
      <c r="O771" t="s">
        <v>572</v>
      </c>
      <c r="P771" t="s">
        <v>1465</v>
      </c>
      <c r="Q771" t="s">
        <v>111</v>
      </c>
      <c r="R771" t="s">
        <v>79</v>
      </c>
      <c r="S771" t="s">
        <v>99</v>
      </c>
      <c r="T771" t="s">
        <v>113</v>
      </c>
      <c r="U771" t="s">
        <v>100</v>
      </c>
      <c r="V771" t="s">
        <v>80</v>
      </c>
      <c r="W771">
        <v>83600</v>
      </c>
      <c r="X771" t="s">
        <v>81</v>
      </c>
      <c r="Y771">
        <v>-100</v>
      </c>
      <c r="Z771" t="s">
        <v>106</v>
      </c>
      <c r="AA771" t="s">
        <v>253</v>
      </c>
      <c r="AB771" t="s">
        <v>90</v>
      </c>
      <c r="AC771" t="s">
        <v>91</v>
      </c>
      <c r="AD771">
        <f>_xlfn.XLOOKUP(MIS[[#This Row],[TRADING SYMBOL]],[1]Sheet1!$D:$D,[1]Sheet1!$C:$C)</f>
        <v>87.2</v>
      </c>
      <c r="AE771">
        <f>MIS[[#This Row],[OrderAverageTradedPrice]]*MIS[[#This Row],[OrderQuantity]]</f>
        <v>14006</v>
      </c>
      <c r="AF771">
        <f>MIS[[#This Row],[LTP]]*MIS[[#This Row],[OrderQuantity]]</f>
        <v>8720</v>
      </c>
      <c r="AG771">
        <f>IF(MIS[[#This Row],[OrderSide]]="SELL",MIS[[#This Row],[VALUE]]-MIS[[#This Row],[LIVE_VALUE]],MIS[[#This Row],[LIVE_VALUE]]-MIS[[#This Row],[VALUE]])</f>
        <v>5286</v>
      </c>
      <c r="AH771" t="str" cm="1">
        <f t="array" ref="AH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1" t="str">
        <f>MIS[[#This Row],[TRADING SYMBOL]]</f>
        <v>SENSEX2552083600CE</v>
      </c>
      <c r="AJ771" t="str">
        <f>IF(RIGHT(MIS[[#This Row],[Main/Hedge]],4)="MAIN","MAIN","HEDGE")</f>
        <v>MAIN</v>
      </c>
      <c r="AK771" t="str" cm="1">
        <f t="array" ref="AK771">_xlfn._xlws.FILTER(Table4[Column1],ISNUMBER(SEARCH(Table4[Column1],MIS[[#This Row],[OrderUniqueIdentifier]])),"")</f>
        <v>XYT</v>
      </c>
    </row>
    <row r="772" spans="1:37" x14ac:dyDescent="0.25">
      <c r="A772" t="s">
        <v>1555</v>
      </c>
      <c r="B772" t="s">
        <v>1684</v>
      </c>
      <c r="C772" t="s">
        <v>1691</v>
      </c>
      <c r="D772" t="s">
        <v>72</v>
      </c>
      <c r="E772" t="s">
        <v>120</v>
      </c>
      <c r="F772" t="s">
        <v>98</v>
      </c>
      <c r="G772" t="s">
        <v>89</v>
      </c>
      <c r="H772" t="s">
        <v>93</v>
      </c>
      <c r="I772" t="s">
        <v>76</v>
      </c>
      <c r="J772" t="s">
        <v>695</v>
      </c>
      <c r="K772">
        <v>100</v>
      </c>
      <c r="L772" t="s">
        <v>77</v>
      </c>
      <c r="M772" t="s">
        <v>78</v>
      </c>
      <c r="N772" t="s">
        <v>1692</v>
      </c>
      <c r="O772" t="s">
        <v>572</v>
      </c>
      <c r="P772" t="s">
        <v>1465</v>
      </c>
      <c r="Q772" t="s">
        <v>121</v>
      </c>
      <c r="R772" t="s">
        <v>79</v>
      </c>
      <c r="S772" t="s">
        <v>99</v>
      </c>
      <c r="T772" t="s">
        <v>122</v>
      </c>
      <c r="U772" t="s">
        <v>100</v>
      </c>
      <c r="V772" t="s">
        <v>80</v>
      </c>
      <c r="W772">
        <v>81100</v>
      </c>
      <c r="X772" t="s">
        <v>85</v>
      </c>
      <c r="Y772">
        <v>-100</v>
      </c>
      <c r="Z772" t="s">
        <v>106</v>
      </c>
      <c r="AA772" t="s">
        <v>253</v>
      </c>
      <c r="AB772" t="s">
        <v>107</v>
      </c>
      <c r="AC772" t="s">
        <v>91</v>
      </c>
      <c r="AD772">
        <f>_xlfn.XLOOKUP(MIS[[#This Row],[TRADING SYMBOL]],[1]Sheet1!$D:$D,[1]Sheet1!$C:$C)</f>
        <v>100.2</v>
      </c>
      <c r="AE772">
        <f>MIS[[#This Row],[OrderAverageTradedPrice]]*MIS[[#This Row],[OrderQuantity]]</f>
        <v>15193</v>
      </c>
      <c r="AF772">
        <f>MIS[[#This Row],[LTP]]*MIS[[#This Row],[OrderQuantity]]</f>
        <v>10020</v>
      </c>
      <c r="AG772">
        <f>IF(MIS[[#This Row],[OrderSide]]="SELL",MIS[[#This Row],[VALUE]]-MIS[[#This Row],[LIVE_VALUE]],MIS[[#This Row],[LIVE_VALUE]]-MIS[[#This Row],[VALUE]])</f>
        <v>5173</v>
      </c>
      <c r="AH772" t="str" cm="1">
        <f t="array" ref="AH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2" t="str">
        <f>MIS[[#This Row],[TRADING SYMBOL]]</f>
        <v>SENSEX2552081100PE</v>
      </c>
      <c r="AJ772" t="str">
        <f>IF(RIGHT(MIS[[#This Row],[Main/Hedge]],4)="MAIN","MAIN","HEDGE")</f>
        <v>MAIN</v>
      </c>
      <c r="AK772" t="str" cm="1">
        <f t="array" ref="AK772">_xlfn._xlws.FILTER(Table4[Column1],ISNUMBER(SEARCH(Table4[Column1],MIS[[#This Row],[OrderUniqueIdentifier]])),"")</f>
        <v>XYT</v>
      </c>
    </row>
    <row r="773" spans="1:37" x14ac:dyDescent="0.25">
      <c r="A773" t="s">
        <v>179</v>
      </c>
      <c r="B773" t="s">
        <v>180</v>
      </c>
      <c r="C773" t="s">
        <v>1512</v>
      </c>
      <c r="D773" t="s">
        <v>72</v>
      </c>
      <c r="E773" t="s">
        <v>109</v>
      </c>
      <c r="F773" t="s">
        <v>98</v>
      </c>
      <c r="G773" t="s">
        <v>89</v>
      </c>
      <c r="H773" t="s">
        <v>93</v>
      </c>
      <c r="I773" t="s">
        <v>76</v>
      </c>
      <c r="J773" t="s">
        <v>1513</v>
      </c>
      <c r="K773">
        <v>20</v>
      </c>
      <c r="L773" t="s">
        <v>77</v>
      </c>
      <c r="M773" t="s">
        <v>78</v>
      </c>
      <c r="N773" t="s">
        <v>1513</v>
      </c>
      <c r="O773" t="s">
        <v>1465</v>
      </c>
      <c r="P773" t="s">
        <v>1514</v>
      </c>
      <c r="Q773" t="s">
        <v>111</v>
      </c>
      <c r="R773" t="s">
        <v>79</v>
      </c>
      <c r="S773" t="s">
        <v>99</v>
      </c>
      <c r="T773" t="s">
        <v>113</v>
      </c>
      <c r="U773" t="s">
        <v>100</v>
      </c>
      <c r="V773" t="s">
        <v>80</v>
      </c>
      <c r="W773">
        <v>83600</v>
      </c>
      <c r="X773" t="s">
        <v>81</v>
      </c>
      <c r="Y773">
        <v>-20</v>
      </c>
      <c r="Z773" t="s">
        <v>253</v>
      </c>
      <c r="AA773" t="s">
        <v>197</v>
      </c>
      <c r="AB773" t="s">
        <v>90</v>
      </c>
      <c r="AC773" t="s">
        <v>91</v>
      </c>
      <c r="AD773">
        <f>_xlfn.XLOOKUP(MIS[[#This Row],[TRADING SYMBOL]],[1]Sheet1!$D:$D,[1]Sheet1!$C:$C)</f>
        <v>87.2</v>
      </c>
      <c r="AE773">
        <f>MIS[[#This Row],[OrderAverageTradedPrice]]*MIS[[#This Row],[OrderQuantity]]</f>
        <v>2781</v>
      </c>
      <c r="AF773">
        <f>MIS[[#This Row],[LTP]]*MIS[[#This Row],[OrderQuantity]]</f>
        <v>1744</v>
      </c>
      <c r="AG773">
        <f>IF(MIS[[#This Row],[OrderSide]]="SELL",MIS[[#This Row],[VALUE]]-MIS[[#This Row],[LIVE_VALUE]],MIS[[#This Row],[LIVE_VALUE]]-MIS[[#This Row],[VALUE]])</f>
        <v>1037</v>
      </c>
      <c r="AH773" t="str" cm="1">
        <f t="array" ref="AH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3" t="str">
        <f>MIS[[#This Row],[TRADING SYMBOL]]</f>
        <v>SENSEX2552083600CE</v>
      </c>
      <c r="AJ773" t="str">
        <f>IF(RIGHT(MIS[[#This Row],[Main/Hedge]],4)="MAIN","MAIN","HEDGE")</f>
        <v>MAIN</v>
      </c>
      <c r="AK773" t="str" cm="1">
        <f t="array" ref="AK773">_xlfn._xlws.FILTER(Table4[Column1],ISNUMBER(SEARCH(Table4[Column1],MIS[[#This Row],[OrderUniqueIdentifier]])),"")</f>
        <v>XYT</v>
      </c>
    </row>
    <row r="774" spans="1:37" x14ac:dyDescent="0.25">
      <c r="A774" t="s">
        <v>179</v>
      </c>
      <c r="B774" t="s">
        <v>180</v>
      </c>
      <c r="C774" t="s">
        <v>1515</v>
      </c>
      <c r="D774" t="s">
        <v>72</v>
      </c>
      <c r="E774" t="s">
        <v>120</v>
      </c>
      <c r="F774" t="s">
        <v>98</v>
      </c>
      <c r="G774" t="s">
        <v>89</v>
      </c>
      <c r="H774" t="s">
        <v>93</v>
      </c>
      <c r="I774" t="s">
        <v>76</v>
      </c>
      <c r="J774" t="s">
        <v>395</v>
      </c>
      <c r="K774">
        <v>20</v>
      </c>
      <c r="L774" t="s">
        <v>77</v>
      </c>
      <c r="M774" t="s">
        <v>78</v>
      </c>
      <c r="N774" t="s">
        <v>395</v>
      </c>
      <c r="O774" t="s">
        <v>1465</v>
      </c>
      <c r="P774" t="s">
        <v>1514</v>
      </c>
      <c r="Q774" t="s">
        <v>121</v>
      </c>
      <c r="R774" t="s">
        <v>79</v>
      </c>
      <c r="S774" t="s">
        <v>99</v>
      </c>
      <c r="T774" t="s">
        <v>122</v>
      </c>
      <c r="U774" t="s">
        <v>100</v>
      </c>
      <c r="V774" t="s">
        <v>80</v>
      </c>
      <c r="W774">
        <v>81100</v>
      </c>
      <c r="X774" t="s">
        <v>85</v>
      </c>
      <c r="Y774">
        <v>-20</v>
      </c>
      <c r="Z774" t="s">
        <v>253</v>
      </c>
      <c r="AA774" t="s">
        <v>197</v>
      </c>
      <c r="AB774" t="s">
        <v>107</v>
      </c>
      <c r="AC774" t="s">
        <v>91</v>
      </c>
      <c r="AD774">
        <f>_xlfn.XLOOKUP(MIS[[#This Row],[TRADING SYMBOL]],[1]Sheet1!$D:$D,[1]Sheet1!$C:$C)</f>
        <v>100.2</v>
      </c>
      <c r="AE774">
        <f>MIS[[#This Row],[OrderAverageTradedPrice]]*MIS[[#This Row],[OrderQuantity]]</f>
        <v>3083</v>
      </c>
      <c r="AF774">
        <f>MIS[[#This Row],[LTP]]*MIS[[#This Row],[OrderQuantity]]</f>
        <v>2004</v>
      </c>
      <c r="AG774">
        <f>IF(MIS[[#This Row],[OrderSide]]="SELL",MIS[[#This Row],[VALUE]]-MIS[[#This Row],[LIVE_VALUE]],MIS[[#This Row],[LIVE_VALUE]]-MIS[[#This Row],[VALUE]])</f>
        <v>1079</v>
      </c>
      <c r="AH774" t="str" cm="1">
        <f t="array" ref="AH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4" t="str">
        <f>MIS[[#This Row],[TRADING SYMBOL]]</f>
        <v>SENSEX2552081100PE</v>
      </c>
      <c r="AJ774" t="str">
        <f>IF(RIGHT(MIS[[#This Row],[Main/Hedge]],4)="MAIN","MAIN","HEDGE")</f>
        <v>MAIN</v>
      </c>
      <c r="AK774" t="str" cm="1">
        <f t="array" ref="AK774">_xlfn._xlws.FILTER(Table4[Column1],ISNUMBER(SEARCH(Table4[Column1],MIS[[#This Row],[OrderUniqueIdentifier]])),"")</f>
        <v>XYT</v>
      </c>
    </row>
    <row r="775" spans="1:37" x14ac:dyDescent="0.25">
      <c r="A775" t="s">
        <v>179</v>
      </c>
      <c r="B775" t="s">
        <v>219</v>
      </c>
      <c r="C775" t="s">
        <v>1520</v>
      </c>
      <c r="D775" t="s">
        <v>72</v>
      </c>
      <c r="E775" t="s">
        <v>109</v>
      </c>
      <c r="F775" t="s">
        <v>98</v>
      </c>
      <c r="G775" t="s">
        <v>89</v>
      </c>
      <c r="H775" t="s">
        <v>93</v>
      </c>
      <c r="I775" t="s">
        <v>76</v>
      </c>
      <c r="J775" t="s">
        <v>1521</v>
      </c>
      <c r="K775">
        <v>20</v>
      </c>
      <c r="L775" t="s">
        <v>77</v>
      </c>
      <c r="M775" t="s">
        <v>78</v>
      </c>
      <c r="N775" t="s">
        <v>1521</v>
      </c>
      <c r="O775" t="s">
        <v>1465</v>
      </c>
      <c r="P775" t="s">
        <v>1514</v>
      </c>
      <c r="Q775" t="s">
        <v>111</v>
      </c>
      <c r="R775" t="s">
        <v>79</v>
      </c>
      <c r="S775" t="s">
        <v>99</v>
      </c>
      <c r="T775" t="s">
        <v>113</v>
      </c>
      <c r="U775" t="s">
        <v>100</v>
      </c>
      <c r="V775" t="s">
        <v>80</v>
      </c>
      <c r="W775">
        <v>83600</v>
      </c>
      <c r="X775" t="s">
        <v>81</v>
      </c>
      <c r="Y775">
        <v>-20</v>
      </c>
      <c r="Z775" t="s">
        <v>253</v>
      </c>
      <c r="AA775" t="s">
        <v>197</v>
      </c>
      <c r="AB775" t="s">
        <v>90</v>
      </c>
      <c r="AC775" t="s">
        <v>91</v>
      </c>
      <c r="AD775">
        <f>_xlfn.XLOOKUP(MIS[[#This Row],[TRADING SYMBOL]],[1]Sheet1!$D:$D,[1]Sheet1!$C:$C)</f>
        <v>87.2</v>
      </c>
      <c r="AE775">
        <f>MIS[[#This Row],[OrderAverageTradedPrice]]*MIS[[#This Row],[OrderQuantity]]</f>
        <v>2765</v>
      </c>
      <c r="AF775">
        <f>MIS[[#This Row],[LTP]]*MIS[[#This Row],[OrderQuantity]]</f>
        <v>1744</v>
      </c>
      <c r="AG775">
        <f>IF(MIS[[#This Row],[OrderSide]]="SELL",MIS[[#This Row],[VALUE]]-MIS[[#This Row],[LIVE_VALUE]],MIS[[#This Row],[LIVE_VALUE]]-MIS[[#This Row],[VALUE]])</f>
        <v>1021</v>
      </c>
      <c r="AH775" t="str" cm="1">
        <f t="array" ref="AH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5" t="str">
        <f>MIS[[#This Row],[TRADING SYMBOL]]</f>
        <v>SENSEX2552083600CE</v>
      </c>
      <c r="AJ775" t="str">
        <f>IF(RIGHT(MIS[[#This Row],[Main/Hedge]],4)="MAIN","MAIN","HEDGE")</f>
        <v>MAIN</v>
      </c>
      <c r="AK775" t="str" cm="1">
        <f t="array" ref="AK775">_xlfn._xlws.FILTER(Table4[Column1],ISNUMBER(SEARCH(Table4[Column1],MIS[[#This Row],[OrderUniqueIdentifier]])),"")</f>
        <v>XYT</v>
      </c>
    </row>
    <row r="776" spans="1:37" x14ac:dyDescent="0.25">
      <c r="A776" t="s">
        <v>179</v>
      </c>
      <c r="B776" t="s">
        <v>219</v>
      </c>
      <c r="C776" t="s">
        <v>1522</v>
      </c>
      <c r="D776" t="s">
        <v>72</v>
      </c>
      <c r="E776" t="s">
        <v>120</v>
      </c>
      <c r="F776" t="s">
        <v>98</v>
      </c>
      <c r="G776" t="s">
        <v>89</v>
      </c>
      <c r="H776" t="s">
        <v>93</v>
      </c>
      <c r="I776" t="s">
        <v>76</v>
      </c>
      <c r="J776" t="s">
        <v>1523</v>
      </c>
      <c r="K776">
        <v>20</v>
      </c>
      <c r="L776" t="s">
        <v>77</v>
      </c>
      <c r="M776" t="s">
        <v>78</v>
      </c>
      <c r="N776" t="s">
        <v>1523</v>
      </c>
      <c r="O776" t="s">
        <v>1514</v>
      </c>
      <c r="P776" t="s">
        <v>1514</v>
      </c>
      <c r="Q776" t="s">
        <v>121</v>
      </c>
      <c r="R776" t="s">
        <v>79</v>
      </c>
      <c r="S776" t="s">
        <v>99</v>
      </c>
      <c r="T776" t="s">
        <v>122</v>
      </c>
      <c r="U776" t="s">
        <v>100</v>
      </c>
      <c r="V776" t="s">
        <v>80</v>
      </c>
      <c r="W776">
        <v>81100</v>
      </c>
      <c r="X776" t="s">
        <v>85</v>
      </c>
      <c r="Y776">
        <v>-20</v>
      </c>
      <c r="Z776" t="s">
        <v>197</v>
      </c>
      <c r="AA776" t="s">
        <v>197</v>
      </c>
      <c r="AB776" t="s">
        <v>107</v>
      </c>
      <c r="AC776" t="s">
        <v>91</v>
      </c>
      <c r="AD776">
        <f>_xlfn.XLOOKUP(MIS[[#This Row],[TRADING SYMBOL]],[1]Sheet1!$D:$D,[1]Sheet1!$C:$C)</f>
        <v>100.2</v>
      </c>
      <c r="AE776">
        <f>MIS[[#This Row],[OrderAverageTradedPrice]]*MIS[[#This Row],[OrderQuantity]]</f>
        <v>3101</v>
      </c>
      <c r="AF776">
        <f>MIS[[#This Row],[LTP]]*MIS[[#This Row],[OrderQuantity]]</f>
        <v>2004</v>
      </c>
      <c r="AG776">
        <f>IF(MIS[[#This Row],[OrderSide]]="SELL",MIS[[#This Row],[VALUE]]-MIS[[#This Row],[LIVE_VALUE]],MIS[[#This Row],[LIVE_VALUE]]-MIS[[#This Row],[VALUE]])</f>
        <v>1097</v>
      </c>
      <c r="AH776" t="str" cm="1">
        <f t="array" ref="AH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6" t="str">
        <f>MIS[[#This Row],[TRADING SYMBOL]]</f>
        <v>SENSEX2552081100PE</v>
      </c>
      <c r="AJ776" t="str">
        <f>IF(RIGHT(MIS[[#This Row],[Main/Hedge]],4)="MAIN","MAIN","HEDGE")</f>
        <v>MAIN</v>
      </c>
      <c r="AK776" t="str" cm="1">
        <f t="array" ref="AK776">_xlfn._xlws.FILTER(Table4[Column1],ISNUMBER(SEARCH(Table4[Column1],MIS[[#This Row],[OrderUniqueIdentifier]])),"")</f>
        <v>XYT</v>
      </c>
    </row>
    <row r="777" spans="1:37" x14ac:dyDescent="0.25">
      <c r="A777" t="s">
        <v>179</v>
      </c>
      <c r="B777" t="s">
        <v>229</v>
      </c>
      <c r="C777" t="s">
        <v>1531</v>
      </c>
      <c r="D777" t="s">
        <v>72</v>
      </c>
      <c r="E777" t="s">
        <v>120</v>
      </c>
      <c r="F777" t="s">
        <v>98</v>
      </c>
      <c r="G777" t="s">
        <v>89</v>
      </c>
      <c r="H777" t="s">
        <v>93</v>
      </c>
      <c r="I777" t="s">
        <v>76</v>
      </c>
      <c r="J777" t="s">
        <v>512</v>
      </c>
      <c r="K777">
        <v>80</v>
      </c>
      <c r="L777" t="s">
        <v>77</v>
      </c>
      <c r="M777" t="s">
        <v>78</v>
      </c>
      <c r="N777" t="s">
        <v>1532</v>
      </c>
      <c r="O777" t="s">
        <v>1465</v>
      </c>
      <c r="P777" t="s">
        <v>1514</v>
      </c>
      <c r="Q777" t="s">
        <v>121</v>
      </c>
      <c r="R777" t="s">
        <v>79</v>
      </c>
      <c r="S777" t="s">
        <v>99</v>
      </c>
      <c r="T777" t="s">
        <v>122</v>
      </c>
      <c r="U777" t="s">
        <v>100</v>
      </c>
      <c r="V777" t="s">
        <v>80</v>
      </c>
      <c r="W777">
        <v>81100</v>
      </c>
      <c r="X777" t="s">
        <v>85</v>
      </c>
      <c r="Y777">
        <v>-80</v>
      </c>
      <c r="Z777" t="s">
        <v>253</v>
      </c>
      <c r="AA777" t="s">
        <v>197</v>
      </c>
      <c r="AB777" t="s">
        <v>107</v>
      </c>
      <c r="AC777" t="s">
        <v>91</v>
      </c>
      <c r="AD777">
        <f>_xlfn.XLOOKUP(MIS[[#This Row],[TRADING SYMBOL]],[1]Sheet1!$D:$D,[1]Sheet1!$C:$C)</f>
        <v>100.2</v>
      </c>
      <c r="AE777">
        <f>MIS[[#This Row],[OrderAverageTradedPrice]]*MIS[[#This Row],[OrderQuantity]]</f>
        <v>12190</v>
      </c>
      <c r="AF777">
        <f>MIS[[#This Row],[LTP]]*MIS[[#This Row],[OrderQuantity]]</f>
        <v>8016</v>
      </c>
      <c r="AG777">
        <f>IF(MIS[[#This Row],[OrderSide]]="SELL",MIS[[#This Row],[VALUE]]-MIS[[#This Row],[LIVE_VALUE]],MIS[[#This Row],[LIVE_VALUE]]-MIS[[#This Row],[VALUE]])</f>
        <v>4174</v>
      </c>
      <c r="AH777" t="str" cm="1">
        <f t="array" ref="AH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7" t="str">
        <f>MIS[[#This Row],[TRADING SYMBOL]]</f>
        <v>SENSEX2552081100PE</v>
      </c>
      <c r="AJ777" t="str">
        <f>IF(RIGHT(MIS[[#This Row],[Main/Hedge]],4)="MAIN","MAIN","HEDGE")</f>
        <v>MAIN</v>
      </c>
      <c r="AK777" t="str" cm="1">
        <f t="array" ref="AK777">_xlfn._xlws.FILTER(Table4[Column1],ISNUMBER(SEARCH(Table4[Column1],MIS[[#This Row],[OrderUniqueIdentifier]])),"")</f>
        <v>XYT</v>
      </c>
    </row>
    <row r="778" spans="1:37" x14ac:dyDescent="0.25">
      <c r="A778" t="s">
        <v>1333</v>
      </c>
      <c r="B778" t="s">
        <v>1334</v>
      </c>
      <c r="C778" t="s">
        <v>1350</v>
      </c>
      <c r="D778" t="s">
        <v>72</v>
      </c>
      <c r="E778" t="s">
        <v>109</v>
      </c>
      <c r="F778" t="s">
        <v>98</v>
      </c>
      <c r="G778" t="s">
        <v>89</v>
      </c>
      <c r="H778" t="s">
        <v>93</v>
      </c>
      <c r="I778" t="s">
        <v>76</v>
      </c>
      <c r="J778" t="s">
        <v>1351</v>
      </c>
      <c r="K778">
        <v>60</v>
      </c>
      <c r="L778" t="s">
        <v>77</v>
      </c>
      <c r="M778" t="s">
        <v>78</v>
      </c>
      <c r="N778" t="s">
        <v>1352</v>
      </c>
      <c r="O778" t="s">
        <v>1353</v>
      </c>
      <c r="P778" t="s">
        <v>1354</v>
      </c>
      <c r="Q778" t="s">
        <v>111</v>
      </c>
      <c r="R778" t="s">
        <v>79</v>
      </c>
      <c r="S778" t="s">
        <v>341</v>
      </c>
      <c r="T778" t="s">
        <v>113</v>
      </c>
      <c r="U778" t="s">
        <v>100</v>
      </c>
      <c r="V778" t="s">
        <v>80</v>
      </c>
      <c r="W778">
        <v>83600</v>
      </c>
      <c r="X778" t="s">
        <v>81</v>
      </c>
      <c r="Y778">
        <v>-60</v>
      </c>
      <c r="Z778" t="s">
        <v>198</v>
      </c>
      <c r="AA778" t="s">
        <v>200</v>
      </c>
      <c r="AB778" t="s">
        <v>90</v>
      </c>
      <c r="AC778" t="s">
        <v>91</v>
      </c>
      <c r="AD778">
        <f>_xlfn.XLOOKUP(MIS[[#This Row],[TRADING SYMBOL]],[1]Sheet1!$D:$D,[1]Sheet1!$C:$C)</f>
        <v>87.2</v>
      </c>
      <c r="AE778">
        <f>MIS[[#This Row],[OrderAverageTradedPrice]]*MIS[[#This Row],[OrderQuantity]]</f>
        <v>8241.99999999996</v>
      </c>
      <c r="AF778">
        <f>MIS[[#This Row],[LTP]]*MIS[[#This Row],[OrderQuantity]]</f>
        <v>5232</v>
      </c>
      <c r="AG778">
        <f>IF(MIS[[#This Row],[OrderSide]]="SELL",MIS[[#This Row],[VALUE]]-MIS[[#This Row],[LIVE_VALUE]],MIS[[#This Row],[LIVE_VALUE]]-MIS[[#This Row],[VALUE]])</f>
        <v>3009.99999999996</v>
      </c>
      <c r="AH778" t="str" cm="1">
        <f t="array" ref="AH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8" t="str">
        <f>MIS[[#This Row],[TRADING SYMBOL]]</f>
        <v>SENSEX2552083600CE</v>
      </c>
      <c r="AJ778" t="str">
        <f>IF(RIGHT(MIS[[#This Row],[Main/Hedge]],4)="MAIN","MAIN","HEDGE")</f>
        <v>MAIN</v>
      </c>
      <c r="AK778" t="str" cm="1">
        <f t="array" ref="AK778">_xlfn._xlws.FILTER(Table4[Column1],ISNUMBER(SEARCH(Table4[Column1],MIS[[#This Row],[OrderUniqueIdentifier]])),"")</f>
        <v>XYT</v>
      </c>
    </row>
    <row r="779" spans="1:37" x14ac:dyDescent="0.25">
      <c r="A779" t="s">
        <v>1333</v>
      </c>
      <c r="B779" t="s">
        <v>1334</v>
      </c>
      <c r="C779" t="s">
        <v>1355</v>
      </c>
      <c r="D779" t="s">
        <v>72</v>
      </c>
      <c r="E779" t="s">
        <v>120</v>
      </c>
      <c r="F779" t="s">
        <v>98</v>
      </c>
      <c r="G779" t="s">
        <v>89</v>
      </c>
      <c r="H779" t="s">
        <v>93</v>
      </c>
      <c r="I779" t="s">
        <v>76</v>
      </c>
      <c r="J779" t="s">
        <v>1356</v>
      </c>
      <c r="K779">
        <v>60</v>
      </c>
      <c r="L779" t="s">
        <v>77</v>
      </c>
      <c r="M779" t="s">
        <v>78</v>
      </c>
      <c r="N779" t="s">
        <v>1356</v>
      </c>
      <c r="O779" t="s">
        <v>1353</v>
      </c>
      <c r="P779" t="s">
        <v>1354</v>
      </c>
      <c r="Q779" t="s">
        <v>121</v>
      </c>
      <c r="R779" t="s">
        <v>79</v>
      </c>
      <c r="S779" t="s">
        <v>341</v>
      </c>
      <c r="T779" t="s">
        <v>122</v>
      </c>
      <c r="U779" t="s">
        <v>100</v>
      </c>
      <c r="V779" t="s">
        <v>80</v>
      </c>
      <c r="W779">
        <v>81100</v>
      </c>
      <c r="X779" t="s">
        <v>85</v>
      </c>
      <c r="Y779">
        <v>-60</v>
      </c>
      <c r="Z779" t="s">
        <v>198</v>
      </c>
      <c r="AA779" t="s">
        <v>200</v>
      </c>
      <c r="AB779" t="s">
        <v>107</v>
      </c>
      <c r="AC779" t="s">
        <v>91</v>
      </c>
      <c r="AD779">
        <f>_xlfn.XLOOKUP(MIS[[#This Row],[TRADING SYMBOL]],[1]Sheet1!$D:$D,[1]Sheet1!$C:$C)</f>
        <v>100.2</v>
      </c>
      <c r="AE779">
        <f>MIS[[#This Row],[OrderAverageTradedPrice]]*MIS[[#This Row],[OrderQuantity]]</f>
        <v>9447</v>
      </c>
      <c r="AF779">
        <f>MIS[[#This Row],[LTP]]*MIS[[#This Row],[OrderQuantity]]</f>
        <v>6012</v>
      </c>
      <c r="AG779">
        <f>IF(MIS[[#This Row],[OrderSide]]="SELL",MIS[[#This Row],[VALUE]]-MIS[[#This Row],[LIVE_VALUE]],MIS[[#This Row],[LIVE_VALUE]]-MIS[[#This Row],[VALUE]])</f>
        <v>3435</v>
      </c>
      <c r="AH779" t="str" cm="1">
        <f t="array" ref="AH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9" t="str">
        <f>MIS[[#This Row],[TRADING SYMBOL]]</f>
        <v>SENSEX2552081100PE</v>
      </c>
      <c r="AJ779" t="str">
        <f>IF(RIGHT(MIS[[#This Row],[Main/Hedge]],4)="MAIN","MAIN","HEDGE")</f>
        <v>MAIN</v>
      </c>
      <c r="AK779" t="str" cm="1">
        <f t="array" ref="AK779">_xlfn._xlws.FILTER(Table4[Column1],ISNUMBER(SEARCH(Table4[Column1],MIS[[#This Row],[OrderUniqueIdentifier]])),"")</f>
        <v>XYT</v>
      </c>
    </row>
    <row r="780" spans="1:37" x14ac:dyDescent="0.25">
      <c r="A780" t="s">
        <v>71</v>
      </c>
      <c r="B780" t="s">
        <v>724</v>
      </c>
      <c r="C780" t="s">
        <v>743</v>
      </c>
      <c r="D780" t="s">
        <v>72</v>
      </c>
      <c r="E780" t="s">
        <v>744</v>
      </c>
      <c r="F780" t="s">
        <v>98</v>
      </c>
      <c r="G780" t="s">
        <v>89</v>
      </c>
      <c r="H780" t="s">
        <v>75</v>
      </c>
      <c r="I780" t="s">
        <v>76</v>
      </c>
      <c r="J780" t="s">
        <v>77</v>
      </c>
      <c r="K780">
        <v>100</v>
      </c>
      <c r="L780" t="s">
        <v>77</v>
      </c>
      <c r="M780" t="s">
        <v>78</v>
      </c>
      <c r="N780" t="s">
        <v>745</v>
      </c>
      <c r="O780" t="s">
        <v>746</v>
      </c>
      <c r="P780" t="s">
        <v>746</v>
      </c>
      <c r="Q780" t="s">
        <v>747</v>
      </c>
      <c r="R780" t="s">
        <v>79</v>
      </c>
      <c r="S780" t="s">
        <v>734</v>
      </c>
      <c r="T780" t="s">
        <v>748</v>
      </c>
      <c r="U780" t="s">
        <v>100</v>
      </c>
      <c r="V780" t="s">
        <v>80</v>
      </c>
      <c r="W780">
        <v>83500</v>
      </c>
      <c r="X780" t="s">
        <v>81</v>
      </c>
      <c r="Y780">
        <v>-100</v>
      </c>
      <c r="Z780" t="s">
        <v>338</v>
      </c>
      <c r="AA780" t="s">
        <v>338</v>
      </c>
      <c r="AB780" t="s">
        <v>90</v>
      </c>
      <c r="AC780" t="s">
        <v>91</v>
      </c>
      <c r="AD780">
        <f>_xlfn.XLOOKUP(MIS[[#This Row],[TRADING SYMBOL]],[1]Sheet1!$D:$D,[1]Sheet1!$C:$C)</f>
        <v>99.8</v>
      </c>
      <c r="AE780">
        <f>MIS[[#This Row],[OrderAverageTradedPrice]]*MIS[[#This Row],[OrderQuantity]]</f>
        <v>15734</v>
      </c>
      <c r="AF780">
        <f>MIS[[#This Row],[LTP]]*MIS[[#This Row],[OrderQuantity]]</f>
        <v>9980</v>
      </c>
      <c r="AG780">
        <f>IF(MIS[[#This Row],[OrderSide]]="SELL",MIS[[#This Row],[VALUE]]-MIS[[#This Row],[LIVE_VALUE]],MIS[[#This Row],[LIVE_VALUE]]-MIS[[#This Row],[VALUE]])</f>
        <v>5754</v>
      </c>
      <c r="AH780" t="str" cm="1">
        <f t="array" ref="AH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0" t="str">
        <f>MIS[[#This Row],[TRADING SYMBOL]]</f>
        <v>SENSEX2552083500CE</v>
      </c>
      <c r="AJ780" t="str">
        <f>IF(RIGHT(MIS[[#This Row],[Main/Hedge]],4)="MAIN","MAIN","HEDGE")</f>
        <v>MAIN</v>
      </c>
      <c r="AK780" t="str" cm="1">
        <f t="array" ref="AK780">_xlfn._xlws.FILTER(Table4[Column1],ISNUMBER(SEARCH(Table4[Column1],MIS[[#This Row],[OrderUniqueIdentifier]])),"")</f>
        <v>XYT</v>
      </c>
    </row>
    <row r="781" spans="1:37" x14ac:dyDescent="0.25">
      <c r="A781" t="s">
        <v>71</v>
      </c>
      <c r="B781" t="s">
        <v>888</v>
      </c>
      <c r="C781" t="s">
        <v>897</v>
      </c>
      <c r="D781" t="s">
        <v>72</v>
      </c>
      <c r="E781" t="s">
        <v>744</v>
      </c>
      <c r="F781" t="s">
        <v>98</v>
      </c>
      <c r="G781" t="s">
        <v>89</v>
      </c>
      <c r="H781" t="s">
        <v>75</v>
      </c>
      <c r="I781" t="s">
        <v>76</v>
      </c>
      <c r="J781" t="s">
        <v>77</v>
      </c>
      <c r="K781">
        <v>20</v>
      </c>
      <c r="L781" t="s">
        <v>77</v>
      </c>
      <c r="M781" t="s">
        <v>78</v>
      </c>
      <c r="N781" t="s">
        <v>898</v>
      </c>
      <c r="O781" t="s">
        <v>746</v>
      </c>
      <c r="P781" t="s">
        <v>746</v>
      </c>
      <c r="Q781" t="s">
        <v>747</v>
      </c>
      <c r="R781" t="s">
        <v>79</v>
      </c>
      <c r="S781" t="s">
        <v>734</v>
      </c>
      <c r="T781" t="s">
        <v>748</v>
      </c>
      <c r="U781" t="s">
        <v>100</v>
      </c>
      <c r="V781" t="s">
        <v>80</v>
      </c>
      <c r="W781">
        <v>83500</v>
      </c>
      <c r="X781" t="s">
        <v>81</v>
      </c>
      <c r="Y781">
        <v>-20</v>
      </c>
      <c r="Z781" t="s">
        <v>338</v>
      </c>
      <c r="AA781" t="s">
        <v>338</v>
      </c>
      <c r="AB781" t="s">
        <v>90</v>
      </c>
      <c r="AC781" t="s">
        <v>91</v>
      </c>
      <c r="AD781">
        <f>_xlfn.XLOOKUP(MIS[[#This Row],[TRADING SYMBOL]],[1]Sheet1!$D:$D,[1]Sheet1!$C:$C)</f>
        <v>99.8</v>
      </c>
      <c r="AE781">
        <f>MIS[[#This Row],[OrderAverageTradedPrice]]*MIS[[#This Row],[OrderQuantity]]</f>
        <v>3148</v>
      </c>
      <c r="AF781">
        <f>MIS[[#This Row],[LTP]]*MIS[[#This Row],[OrderQuantity]]</f>
        <v>1996</v>
      </c>
      <c r="AG781">
        <f>IF(MIS[[#This Row],[OrderSide]]="SELL",MIS[[#This Row],[VALUE]]-MIS[[#This Row],[LIVE_VALUE]],MIS[[#This Row],[LIVE_VALUE]]-MIS[[#This Row],[VALUE]])</f>
        <v>1152</v>
      </c>
      <c r="AH781" t="str" cm="1">
        <f t="array" ref="AH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1" t="str">
        <f>MIS[[#This Row],[TRADING SYMBOL]]</f>
        <v>SENSEX2552083500CE</v>
      </c>
      <c r="AJ781" t="str">
        <f>IF(RIGHT(MIS[[#This Row],[Main/Hedge]],4)="MAIN","MAIN","HEDGE")</f>
        <v>MAIN</v>
      </c>
      <c r="AK781" t="str" cm="1">
        <f t="array" ref="AK781">_xlfn._xlws.FILTER(Table4[Column1],ISNUMBER(SEARCH(Table4[Column1],MIS[[#This Row],[OrderUniqueIdentifier]])),"")</f>
        <v>XYT</v>
      </c>
    </row>
    <row r="782" spans="1:37" x14ac:dyDescent="0.25">
      <c r="A782" t="s">
        <v>1414</v>
      </c>
      <c r="B782" t="s">
        <v>1415</v>
      </c>
      <c r="C782" t="s">
        <v>1421</v>
      </c>
      <c r="D782" t="s">
        <v>72</v>
      </c>
      <c r="E782" t="s">
        <v>109</v>
      </c>
      <c r="F782" t="s">
        <v>98</v>
      </c>
      <c r="G782" t="s">
        <v>89</v>
      </c>
      <c r="H782" t="s">
        <v>75</v>
      </c>
      <c r="I782" t="s">
        <v>76</v>
      </c>
      <c r="J782" t="s">
        <v>77</v>
      </c>
      <c r="K782">
        <v>140</v>
      </c>
      <c r="L782" t="s">
        <v>77</v>
      </c>
      <c r="M782" t="s">
        <v>78</v>
      </c>
      <c r="N782" t="s">
        <v>1422</v>
      </c>
      <c r="O782" t="s">
        <v>746</v>
      </c>
      <c r="P782" t="s">
        <v>746</v>
      </c>
      <c r="Q782" t="s">
        <v>111</v>
      </c>
      <c r="R782" t="s">
        <v>79</v>
      </c>
      <c r="S782" t="s">
        <v>341</v>
      </c>
      <c r="T782" t="s">
        <v>113</v>
      </c>
      <c r="U782" t="s">
        <v>100</v>
      </c>
      <c r="V782" t="s">
        <v>80</v>
      </c>
      <c r="W782">
        <v>83600</v>
      </c>
      <c r="X782" t="s">
        <v>81</v>
      </c>
      <c r="Y782">
        <v>-140</v>
      </c>
      <c r="Z782" t="s">
        <v>338</v>
      </c>
      <c r="AA782" t="s">
        <v>338</v>
      </c>
      <c r="AB782" t="s">
        <v>90</v>
      </c>
      <c r="AC782" t="s">
        <v>91</v>
      </c>
      <c r="AD782">
        <f>_xlfn.XLOOKUP(MIS[[#This Row],[TRADING SYMBOL]],[1]Sheet1!$D:$D,[1]Sheet1!$C:$C)</f>
        <v>87.2</v>
      </c>
      <c r="AE782">
        <f>MIS[[#This Row],[OrderAverageTradedPrice]]*MIS[[#This Row],[OrderQuantity]]</f>
        <v>19166.99999999988</v>
      </c>
      <c r="AF782">
        <f>MIS[[#This Row],[LTP]]*MIS[[#This Row],[OrderQuantity]]</f>
        <v>12208</v>
      </c>
      <c r="AG782">
        <f>IF(MIS[[#This Row],[OrderSide]]="SELL",MIS[[#This Row],[VALUE]]-MIS[[#This Row],[LIVE_VALUE]],MIS[[#This Row],[LIVE_VALUE]]-MIS[[#This Row],[VALUE]])</f>
        <v>6958.9999999998799</v>
      </c>
      <c r="AH782" t="str" cm="1">
        <f t="array" ref="AH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2" t="str">
        <f>MIS[[#This Row],[TRADING SYMBOL]]</f>
        <v>SENSEX2552083600CE</v>
      </c>
      <c r="AJ782" t="str">
        <f>IF(RIGHT(MIS[[#This Row],[Main/Hedge]],4)="MAIN","MAIN","HEDGE")</f>
        <v>MAIN</v>
      </c>
      <c r="AK782" t="str" cm="1">
        <f t="array" ref="AK782">_xlfn._xlws.FILTER(Table4[Column1],ISNUMBER(SEARCH(Table4[Column1],MIS[[#This Row],[OrderUniqueIdentifier]])),"")</f>
        <v>XYT</v>
      </c>
    </row>
    <row r="783" spans="1:37" x14ac:dyDescent="0.25">
      <c r="A783" t="s">
        <v>1414</v>
      </c>
      <c r="B783" t="s">
        <v>1415</v>
      </c>
      <c r="C783" t="s">
        <v>1423</v>
      </c>
      <c r="D783" t="s">
        <v>72</v>
      </c>
      <c r="E783" t="s">
        <v>120</v>
      </c>
      <c r="F783" t="s">
        <v>98</v>
      </c>
      <c r="G783" t="s">
        <v>89</v>
      </c>
      <c r="H783" t="s">
        <v>75</v>
      </c>
      <c r="I783" t="s">
        <v>76</v>
      </c>
      <c r="J783" t="s">
        <v>77</v>
      </c>
      <c r="K783">
        <v>140</v>
      </c>
      <c r="L783" t="s">
        <v>77</v>
      </c>
      <c r="M783" t="s">
        <v>78</v>
      </c>
      <c r="N783" t="s">
        <v>1424</v>
      </c>
      <c r="O783" t="s">
        <v>751</v>
      </c>
      <c r="P783" t="s">
        <v>746</v>
      </c>
      <c r="Q783" t="s">
        <v>121</v>
      </c>
      <c r="R783" t="s">
        <v>79</v>
      </c>
      <c r="S783" t="s">
        <v>341</v>
      </c>
      <c r="T783" t="s">
        <v>122</v>
      </c>
      <c r="U783" t="s">
        <v>100</v>
      </c>
      <c r="V783" t="s">
        <v>80</v>
      </c>
      <c r="W783">
        <v>81100</v>
      </c>
      <c r="X783" t="s">
        <v>85</v>
      </c>
      <c r="Y783">
        <v>-140</v>
      </c>
      <c r="Z783" t="s">
        <v>752</v>
      </c>
      <c r="AA783" t="s">
        <v>338</v>
      </c>
      <c r="AB783" t="s">
        <v>107</v>
      </c>
      <c r="AC783" t="s">
        <v>91</v>
      </c>
      <c r="AD783">
        <f>_xlfn.XLOOKUP(MIS[[#This Row],[TRADING SYMBOL]],[1]Sheet1!$D:$D,[1]Sheet1!$C:$C)</f>
        <v>100.2</v>
      </c>
      <c r="AE783">
        <f>MIS[[#This Row],[OrderAverageTradedPrice]]*MIS[[#This Row],[OrderQuantity]]</f>
        <v>22291.999999999942</v>
      </c>
      <c r="AF783">
        <f>MIS[[#This Row],[LTP]]*MIS[[#This Row],[OrderQuantity]]</f>
        <v>14028</v>
      </c>
      <c r="AG783">
        <f>IF(MIS[[#This Row],[OrderSide]]="SELL",MIS[[#This Row],[VALUE]]-MIS[[#This Row],[LIVE_VALUE]],MIS[[#This Row],[LIVE_VALUE]]-MIS[[#This Row],[VALUE]])</f>
        <v>8263.9999999999418</v>
      </c>
      <c r="AH783" t="str" cm="1">
        <f t="array" ref="AH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3" t="str">
        <f>MIS[[#This Row],[TRADING SYMBOL]]</f>
        <v>SENSEX2552081100PE</v>
      </c>
      <c r="AJ783" t="str">
        <f>IF(RIGHT(MIS[[#This Row],[Main/Hedge]],4)="MAIN","MAIN","HEDGE")</f>
        <v>MAIN</v>
      </c>
      <c r="AK783" t="str" cm="1">
        <f t="array" ref="AK783">_xlfn._xlws.FILTER(Table4[Column1],ISNUMBER(SEARCH(Table4[Column1],MIS[[#This Row],[OrderUniqueIdentifier]])),"")</f>
        <v>XYT</v>
      </c>
    </row>
    <row r="784" spans="1:37" x14ac:dyDescent="0.25">
      <c r="A784" t="s">
        <v>71</v>
      </c>
      <c r="B784" t="s">
        <v>724</v>
      </c>
      <c r="C784" t="s">
        <v>749</v>
      </c>
      <c r="D784" t="s">
        <v>72</v>
      </c>
      <c r="E784" t="s">
        <v>120</v>
      </c>
      <c r="F784" t="s">
        <v>98</v>
      </c>
      <c r="G784" t="s">
        <v>89</v>
      </c>
      <c r="H784" t="s">
        <v>75</v>
      </c>
      <c r="I784" t="s">
        <v>76</v>
      </c>
      <c r="J784" t="s">
        <v>77</v>
      </c>
      <c r="K784">
        <v>100</v>
      </c>
      <c r="L784" t="s">
        <v>77</v>
      </c>
      <c r="M784" t="s">
        <v>78</v>
      </c>
      <c r="N784" t="s">
        <v>750</v>
      </c>
      <c r="O784" t="s">
        <v>746</v>
      </c>
      <c r="P784" t="s">
        <v>751</v>
      </c>
      <c r="Q784" t="s">
        <v>121</v>
      </c>
      <c r="R784" t="s">
        <v>79</v>
      </c>
      <c r="S784" t="s">
        <v>734</v>
      </c>
      <c r="T784" t="s">
        <v>122</v>
      </c>
      <c r="U784" t="s">
        <v>100</v>
      </c>
      <c r="V784" t="s">
        <v>80</v>
      </c>
      <c r="W784">
        <v>81100</v>
      </c>
      <c r="X784" t="s">
        <v>85</v>
      </c>
      <c r="Y784">
        <v>-100</v>
      </c>
      <c r="Z784" t="s">
        <v>338</v>
      </c>
      <c r="AA784" t="s">
        <v>752</v>
      </c>
      <c r="AB784" t="s">
        <v>107</v>
      </c>
      <c r="AC784" t="s">
        <v>91</v>
      </c>
      <c r="AD784">
        <f>_xlfn.XLOOKUP(MIS[[#This Row],[TRADING SYMBOL]],[1]Sheet1!$D:$D,[1]Sheet1!$C:$C)</f>
        <v>100.2</v>
      </c>
      <c r="AE784">
        <f>MIS[[#This Row],[OrderAverageTradedPrice]]*MIS[[#This Row],[OrderQuantity]]</f>
        <v>15982</v>
      </c>
      <c r="AF784">
        <f>MIS[[#This Row],[LTP]]*MIS[[#This Row],[OrderQuantity]]</f>
        <v>10020</v>
      </c>
      <c r="AG784">
        <f>IF(MIS[[#This Row],[OrderSide]]="SELL",MIS[[#This Row],[VALUE]]-MIS[[#This Row],[LIVE_VALUE]],MIS[[#This Row],[LIVE_VALUE]]-MIS[[#This Row],[VALUE]])</f>
        <v>5962</v>
      </c>
      <c r="AH784" t="str" cm="1">
        <f t="array" ref="AH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4" t="str">
        <f>MIS[[#This Row],[TRADING SYMBOL]]</f>
        <v>SENSEX2552081100PE</v>
      </c>
      <c r="AJ784" t="str">
        <f>IF(RIGHT(MIS[[#This Row],[Main/Hedge]],4)="MAIN","MAIN","HEDGE")</f>
        <v>MAIN</v>
      </c>
      <c r="AK784" t="str" cm="1">
        <f t="array" ref="AK784">_xlfn._xlws.FILTER(Table4[Column1],ISNUMBER(SEARCH(Table4[Column1],MIS[[#This Row],[OrderUniqueIdentifier]])),"")</f>
        <v>XYT</v>
      </c>
    </row>
    <row r="785" spans="1:37" x14ac:dyDescent="0.25">
      <c r="A785" t="s">
        <v>71</v>
      </c>
      <c r="B785" t="s">
        <v>888</v>
      </c>
      <c r="C785" t="s">
        <v>899</v>
      </c>
      <c r="D785" t="s">
        <v>72</v>
      </c>
      <c r="E785" t="s">
        <v>120</v>
      </c>
      <c r="F785" t="s">
        <v>98</v>
      </c>
      <c r="G785" t="s">
        <v>89</v>
      </c>
      <c r="H785" t="s">
        <v>75</v>
      </c>
      <c r="I785" t="s">
        <v>76</v>
      </c>
      <c r="J785" t="s">
        <v>77</v>
      </c>
      <c r="K785">
        <v>20</v>
      </c>
      <c r="L785" t="s">
        <v>77</v>
      </c>
      <c r="M785" t="s">
        <v>78</v>
      </c>
      <c r="N785" t="s">
        <v>900</v>
      </c>
      <c r="O785" t="s">
        <v>746</v>
      </c>
      <c r="P785" t="s">
        <v>751</v>
      </c>
      <c r="Q785" t="s">
        <v>121</v>
      </c>
      <c r="R785" t="s">
        <v>79</v>
      </c>
      <c r="S785" t="s">
        <v>734</v>
      </c>
      <c r="T785" t="s">
        <v>122</v>
      </c>
      <c r="U785" t="s">
        <v>100</v>
      </c>
      <c r="V785" t="s">
        <v>80</v>
      </c>
      <c r="W785">
        <v>81100</v>
      </c>
      <c r="X785" t="s">
        <v>85</v>
      </c>
      <c r="Y785">
        <v>-20</v>
      </c>
      <c r="Z785" t="s">
        <v>338</v>
      </c>
      <c r="AA785" t="s">
        <v>752</v>
      </c>
      <c r="AB785" t="s">
        <v>107</v>
      </c>
      <c r="AC785" t="s">
        <v>91</v>
      </c>
      <c r="AD785">
        <f>_xlfn.XLOOKUP(MIS[[#This Row],[TRADING SYMBOL]],[1]Sheet1!$D:$D,[1]Sheet1!$C:$C)</f>
        <v>100.2</v>
      </c>
      <c r="AE785">
        <f>MIS[[#This Row],[OrderAverageTradedPrice]]*MIS[[#This Row],[OrderQuantity]]</f>
        <v>3190</v>
      </c>
      <c r="AF785">
        <f>MIS[[#This Row],[LTP]]*MIS[[#This Row],[OrderQuantity]]</f>
        <v>2004</v>
      </c>
      <c r="AG785">
        <f>IF(MIS[[#This Row],[OrderSide]]="SELL",MIS[[#This Row],[VALUE]]-MIS[[#This Row],[LIVE_VALUE]],MIS[[#This Row],[LIVE_VALUE]]-MIS[[#This Row],[VALUE]])</f>
        <v>1186</v>
      </c>
      <c r="AH785" t="str" cm="1">
        <f t="array" ref="AH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5" t="str">
        <f>MIS[[#This Row],[TRADING SYMBOL]]</f>
        <v>SENSEX2552081100PE</v>
      </c>
      <c r="AJ785" t="str">
        <f>IF(RIGHT(MIS[[#This Row],[Main/Hedge]],4)="MAIN","MAIN","HEDGE")</f>
        <v>MAIN</v>
      </c>
      <c r="AK785" t="str" cm="1">
        <f t="array" ref="AK785">_xlfn._xlws.FILTER(Table4[Column1],ISNUMBER(SEARCH(Table4[Column1],MIS[[#This Row],[OrderUniqueIdentifier]])),"")</f>
        <v>XYT</v>
      </c>
    </row>
    <row r="786" spans="1:37" x14ac:dyDescent="0.25">
      <c r="A786" t="s">
        <v>1374</v>
      </c>
      <c r="B786" t="s">
        <v>1375</v>
      </c>
      <c r="C786" t="s">
        <v>1384</v>
      </c>
      <c r="D786" t="s">
        <v>72</v>
      </c>
      <c r="E786" t="s">
        <v>109</v>
      </c>
      <c r="F786" t="s">
        <v>98</v>
      </c>
      <c r="G786" t="s">
        <v>89</v>
      </c>
      <c r="H786" t="s">
        <v>75</v>
      </c>
      <c r="I786" t="s">
        <v>76</v>
      </c>
      <c r="J786" t="s">
        <v>77</v>
      </c>
      <c r="K786">
        <v>80</v>
      </c>
      <c r="L786" t="s">
        <v>77</v>
      </c>
      <c r="M786" t="s">
        <v>78</v>
      </c>
      <c r="N786" t="s">
        <v>1385</v>
      </c>
      <c r="O786" t="s">
        <v>751</v>
      </c>
      <c r="P786" t="s">
        <v>751</v>
      </c>
      <c r="Q786" t="s">
        <v>111</v>
      </c>
      <c r="R786" t="s">
        <v>79</v>
      </c>
      <c r="S786" t="s">
        <v>341</v>
      </c>
      <c r="T786" t="s">
        <v>113</v>
      </c>
      <c r="U786" t="s">
        <v>100</v>
      </c>
      <c r="V786" t="s">
        <v>80</v>
      </c>
      <c r="W786">
        <v>83600</v>
      </c>
      <c r="X786" t="s">
        <v>81</v>
      </c>
      <c r="Y786">
        <v>-80</v>
      </c>
      <c r="Z786" t="s">
        <v>752</v>
      </c>
      <c r="AA786" t="s">
        <v>752</v>
      </c>
      <c r="AB786" t="s">
        <v>90</v>
      </c>
      <c r="AC786" t="s">
        <v>91</v>
      </c>
      <c r="AD786">
        <f>_xlfn.XLOOKUP(MIS[[#This Row],[TRADING SYMBOL]],[1]Sheet1!$D:$D,[1]Sheet1!$C:$C)</f>
        <v>87.2</v>
      </c>
      <c r="AE786">
        <f>MIS[[#This Row],[OrderAverageTradedPrice]]*MIS[[#This Row],[OrderQuantity]]</f>
        <v>10855</v>
      </c>
      <c r="AF786">
        <f>MIS[[#This Row],[LTP]]*MIS[[#This Row],[OrderQuantity]]</f>
        <v>6976</v>
      </c>
      <c r="AG786">
        <f>IF(MIS[[#This Row],[OrderSide]]="SELL",MIS[[#This Row],[VALUE]]-MIS[[#This Row],[LIVE_VALUE]],MIS[[#This Row],[LIVE_VALUE]]-MIS[[#This Row],[VALUE]])</f>
        <v>3879</v>
      </c>
      <c r="AH786" t="str" cm="1">
        <f t="array" ref="AH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6" t="str">
        <f>MIS[[#This Row],[TRADING SYMBOL]]</f>
        <v>SENSEX2552083600CE</v>
      </c>
      <c r="AJ786" t="str">
        <f>IF(RIGHT(MIS[[#This Row],[Main/Hedge]],4)="MAIN","MAIN","HEDGE")</f>
        <v>MAIN</v>
      </c>
      <c r="AK786" t="str" cm="1">
        <f t="array" ref="AK786">_xlfn._xlws.FILTER(Table4[Column1],ISNUMBER(SEARCH(Table4[Column1],MIS[[#This Row],[OrderUniqueIdentifier]])),"")</f>
        <v>XYT</v>
      </c>
    </row>
    <row r="787" spans="1:37" x14ac:dyDescent="0.25">
      <c r="A787" t="s">
        <v>1374</v>
      </c>
      <c r="B787" t="s">
        <v>1395</v>
      </c>
      <c r="C787" t="s">
        <v>1410</v>
      </c>
      <c r="D787" t="s">
        <v>72</v>
      </c>
      <c r="E787" t="s">
        <v>109</v>
      </c>
      <c r="F787" t="s">
        <v>98</v>
      </c>
      <c r="G787" t="s">
        <v>89</v>
      </c>
      <c r="H787" t="s">
        <v>75</v>
      </c>
      <c r="I787" t="s">
        <v>76</v>
      </c>
      <c r="J787" t="s">
        <v>77</v>
      </c>
      <c r="K787">
        <v>340</v>
      </c>
      <c r="L787" t="s">
        <v>77</v>
      </c>
      <c r="M787" t="s">
        <v>78</v>
      </c>
      <c r="N787" t="s">
        <v>1411</v>
      </c>
      <c r="O787" t="s">
        <v>751</v>
      </c>
      <c r="P787" t="s">
        <v>751</v>
      </c>
      <c r="Q787" t="s">
        <v>111</v>
      </c>
      <c r="R787" t="s">
        <v>79</v>
      </c>
      <c r="S787" t="s">
        <v>341</v>
      </c>
      <c r="T787" t="s">
        <v>113</v>
      </c>
      <c r="U787" t="s">
        <v>100</v>
      </c>
      <c r="V787" t="s">
        <v>80</v>
      </c>
      <c r="W787">
        <v>83600</v>
      </c>
      <c r="X787" t="s">
        <v>81</v>
      </c>
      <c r="Y787">
        <v>-340</v>
      </c>
      <c r="Z787" t="s">
        <v>752</v>
      </c>
      <c r="AA787" t="s">
        <v>752</v>
      </c>
      <c r="AB787" t="s">
        <v>90</v>
      </c>
      <c r="AC787" t="s">
        <v>91</v>
      </c>
      <c r="AD787">
        <f>_xlfn.XLOOKUP(MIS[[#This Row],[TRADING SYMBOL]],[1]Sheet1!$D:$D,[1]Sheet1!$C:$C)</f>
        <v>87.2</v>
      </c>
      <c r="AE787">
        <f>MIS[[#This Row],[OrderAverageTradedPrice]]*MIS[[#This Row],[OrderQuantity]]</f>
        <v>46071.999999999942</v>
      </c>
      <c r="AF787">
        <f>MIS[[#This Row],[LTP]]*MIS[[#This Row],[OrderQuantity]]</f>
        <v>29648</v>
      </c>
      <c r="AG787">
        <f>IF(MIS[[#This Row],[OrderSide]]="SELL",MIS[[#This Row],[VALUE]]-MIS[[#This Row],[LIVE_VALUE]],MIS[[#This Row],[LIVE_VALUE]]-MIS[[#This Row],[VALUE]])</f>
        <v>16423.999999999942</v>
      </c>
      <c r="AH787" t="str" cm="1">
        <f t="array" ref="AH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7" t="str">
        <f>MIS[[#This Row],[TRADING SYMBOL]]</f>
        <v>SENSEX2552083600CE</v>
      </c>
      <c r="AJ787" t="str">
        <f>IF(RIGHT(MIS[[#This Row],[Main/Hedge]],4)="MAIN","MAIN","HEDGE")</f>
        <v>MAIN</v>
      </c>
      <c r="AK787" t="str" cm="1">
        <f t="array" ref="AK787">_xlfn._xlws.FILTER(Table4[Column1],ISNUMBER(SEARCH(Table4[Column1],MIS[[#This Row],[OrderUniqueIdentifier]])),"")</f>
        <v>XYT</v>
      </c>
    </row>
    <row r="788" spans="1:37" x14ac:dyDescent="0.25">
      <c r="A788" t="s">
        <v>1374</v>
      </c>
      <c r="B788" t="s">
        <v>1375</v>
      </c>
      <c r="C788" t="s">
        <v>1386</v>
      </c>
      <c r="D788" t="s">
        <v>72</v>
      </c>
      <c r="E788" t="s">
        <v>120</v>
      </c>
      <c r="F788" t="s">
        <v>98</v>
      </c>
      <c r="G788" t="s">
        <v>89</v>
      </c>
      <c r="H788" t="s">
        <v>75</v>
      </c>
      <c r="I788" t="s">
        <v>76</v>
      </c>
      <c r="J788" t="s">
        <v>77</v>
      </c>
      <c r="K788">
        <v>80</v>
      </c>
      <c r="L788" t="s">
        <v>77</v>
      </c>
      <c r="M788" t="s">
        <v>78</v>
      </c>
      <c r="N788" t="s">
        <v>1387</v>
      </c>
      <c r="O788" t="s">
        <v>751</v>
      </c>
      <c r="P788" t="s">
        <v>1388</v>
      </c>
      <c r="Q788" t="s">
        <v>121</v>
      </c>
      <c r="R788" t="s">
        <v>79</v>
      </c>
      <c r="S788" t="s">
        <v>341</v>
      </c>
      <c r="T788" t="s">
        <v>122</v>
      </c>
      <c r="U788" t="s">
        <v>100</v>
      </c>
      <c r="V788" t="s">
        <v>80</v>
      </c>
      <c r="W788">
        <v>81100</v>
      </c>
      <c r="X788" t="s">
        <v>85</v>
      </c>
      <c r="Y788">
        <v>-80</v>
      </c>
      <c r="Z788" t="s">
        <v>752</v>
      </c>
      <c r="AA788" t="s">
        <v>1389</v>
      </c>
      <c r="AB788" t="s">
        <v>107</v>
      </c>
      <c r="AC788" t="s">
        <v>91</v>
      </c>
      <c r="AD788">
        <f>_xlfn.XLOOKUP(MIS[[#This Row],[TRADING SYMBOL]],[1]Sheet1!$D:$D,[1]Sheet1!$C:$C)</f>
        <v>100.2</v>
      </c>
      <c r="AE788">
        <f>MIS[[#This Row],[OrderAverageTradedPrice]]*MIS[[#This Row],[OrderQuantity]]</f>
        <v>12888</v>
      </c>
      <c r="AF788">
        <f>MIS[[#This Row],[LTP]]*MIS[[#This Row],[OrderQuantity]]</f>
        <v>8016</v>
      </c>
      <c r="AG788">
        <f>IF(MIS[[#This Row],[OrderSide]]="SELL",MIS[[#This Row],[VALUE]]-MIS[[#This Row],[LIVE_VALUE]],MIS[[#This Row],[LIVE_VALUE]]-MIS[[#This Row],[VALUE]])</f>
        <v>4872</v>
      </c>
      <c r="AH788" t="str" cm="1">
        <f t="array" ref="AH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8" t="str">
        <f>MIS[[#This Row],[TRADING SYMBOL]]</f>
        <v>SENSEX2552081100PE</v>
      </c>
      <c r="AJ788" t="str">
        <f>IF(RIGHT(MIS[[#This Row],[Main/Hedge]],4)="MAIN","MAIN","HEDGE")</f>
        <v>MAIN</v>
      </c>
      <c r="AK788" t="str" cm="1">
        <f t="array" ref="AK788">_xlfn._xlws.FILTER(Table4[Column1],ISNUMBER(SEARCH(Table4[Column1],MIS[[#This Row],[OrderUniqueIdentifier]])),"")</f>
        <v>XYT</v>
      </c>
    </row>
    <row r="789" spans="1:37" x14ac:dyDescent="0.25">
      <c r="A789" t="s">
        <v>1374</v>
      </c>
      <c r="B789" t="s">
        <v>1395</v>
      </c>
      <c r="C789" t="s">
        <v>1412</v>
      </c>
      <c r="D789" t="s">
        <v>72</v>
      </c>
      <c r="E789" t="s">
        <v>120</v>
      </c>
      <c r="F789" t="s">
        <v>98</v>
      </c>
      <c r="G789" t="s">
        <v>89</v>
      </c>
      <c r="H789" t="s">
        <v>75</v>
      </c>
      <c r="I789" t="s">
        <v>76</v>
      </c>
      <c r="J789" t="s">
        <v>77</v>
      </c>
      <c r="K789">
        <v>340</v>
      </c>
      <c r="L789" t="s">
        <v>77</v>
      </c>
      <c r="M789" t="s">
        <v>78</v>
      </c>
      <c r="N789" t="s">
        <v>1413</v>
      </c>
      <c r="O789" t="s">
        <v>751</v>
      </c>
      <c r="P789" t="s">
        <v>1388</v>
      </c>
      <c r="Q789" t="s">
        <v>121</v>
      </c>
      <c r="R789" t="s">
        <v>79</v>
      </c>
      <c r="S789" t="s">
        <v>341</v>
      </c>
      <c r="T789" t="s">
        <v>122</v>
      </c>
      <c r="U789" t="s">
        <v>100</v>
      </c>
      <c r="V789" t="s">
        <v>80</v>
      </c>
      <c r="W789">
        <v>81100</v>
      </c>
      <c r="X789" t="s">
        <v>85</v>
      </c>
      <c r="Y789">
        <v>-340</v>
      </c>
      <c r="Z789" t="s">
        <v>752</v>
      </c>
      <c r="AA789" t="s">
        <v>1389</v>
      </c>
      <c r="AB789" t="s">
        <v>107</v>
      </c>
      <c r="AC789" t="s">
        <v>91</v>
      </c>
      <c r="AD789">
        <f>_xlfn.XLOOKUP(MIS[[#This Row],[TRADING SYMBOL]],[1]Sheet1!$D:$D,[1]Sheet1!$C:$C)</f>
        <v>100.2</v>
      </c>
      <c r="AE789">
        <f>MIS[[#This Row],[OrderAverageTradedPrice]]*MIS[[#This Row],[OrderQuantity]]</f>
        <v>54609.999999999818</v>
      </c>
      <c r="AF789">
        <f>MIS[[#This Row],[LTP]]*MIS[[#This Row],[OrderQuantity]]</f>
        <v>34068</v>
      </c>
      <c r="AG789">
        <f>IF(MIS[[#This Row],[OrderSide]]="SELL",MIS[[#This Row],[VALUE]]-MIS[[#This Row],[LIVE_VALUE]],MIS[[#This Row],[LIVE_VALUE]]-MIS[[#This Row],[VALUE]])</f>
        <v>20541.999999999818</v>
      </c>
      <c r="AH789" t="str" cm="1">
        <f t="array" ref="AH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9" t="str">
        <f>MIS[[#This Row],[TRADING SYMBOL]]</f>
        <v>SENSEX2552081100PE</v>
      </c>
      <c r="AJ789" t="str">
        <f>IF(RIGHT(MIS[[#This Row],[Main/Hedge]],4)="MAIN","MAIN","HEDGE")</f>
        <v>MAIN</v>
      </c>
      <c r="AK789" t="str" cm="1">
        <f t="array" ref="AK789">_xlfn._xlws.FILTER(Table4[Column1],ISNUMBER(SEARCH(Table4[Column1],MIS[[#This Row],[OrderUniqueIdentifier]])),"")</f>
        <v>XYT</v>
      </c>
    </row>
    <row r="790" spans="1:37" x14ac:dyDescent="0.25">
      <c r="A790" t="s">
        <v>1414</v>
      </c>
      <c r="B790" t="s">
        <v>1431</v>
      </c>
      <c r="C790" t="s">
        <v>1441</v>
      </c>
      <c r="D790" t="s">
        <v>72</v>
      </c>
      <c r="E790" t="s">
        <v>744</v>
      </c>
      <c r="F790" t="s">
        <v>98</v>
      </c>
      <c r="G790" t="s">
        <v>89</v>
      </c>
      <c r="H790" t="s">
        <v>75</v>
      </c>
      <c r="I790" t="s">
        <v>76</v>
      </c>
      <c r="J790" t="s">
        <v>77</v>
      </c>
      <c r="K790">
        <v>20</v>
      </c>
      <c r="L790" t="s">
        <v>77</v>
      </c>
      <c r="M790" t="s">
        <v>78</v>
      </c>
      <c r="N790" t="s">
        <v>395</v>
      </c>
      <c r="O790" t="s">
        <v>1388</v>
      </c>
      <c r="P790" t="s">
        <v>1388</v>
      </c>
      <c r="Q790" t="s">
        <v>747</v>
      </c>
      <c r="R790" t="s">
        <v>79</v>
      </c>
      <c r="S790" t="s">
        <v>734</v>
      </c>
      <c r="T790" t="s">
        <v>748</v>
      </c>
      <c r="U790" t="s">
        <v>100</v>
      </c>
      <c r="V790" t="s">
        <v>80</v>
      </c>
      <c r="W790">
        <v>83500</v>
      </c>
      <c r="X790" t="s">
        <v>81</v>
      </c>
      <c r="Y790">
        <v>-20</v>
      </c>
      <c r="Z790" t="s">
        <v>1389</v>
      </c>
      <c r="AA790" t="s">
        <v>1389</v>
      </c>
      <c r="AB790" t="s">
        <v>90</v>
      </c>
      <c r="AC790" t="s">
        <v>91</v>
      </c>
      <c r="AD790">
        <f>_xlfn.XLOOKUP(MIS[[#This Row],[TRADING SYMBOL]],[1]Sheet1!$D:$D,[1]Sheet1!$C:$C)</f>
        <v>99.8</v>
      </c>
      <c r="AE790">
        <f>MIS[[#This Row],[OrderAverageTradedPrice]]*MIS[[#This Row],[OrderQuantity]]</f>
        <v>3083</v>
      </c>
      <c r="AF790">
        <f>MIS[[#This Row],[LTP]]*MIS[[#This Row],[OrderQuantity]]</f>
        <v>1996</v>
      </c>
      <c r="AG790">
        <f>IF(MIS[[#This Row],[OrderSide]]="SELL",MIS[[#This Row],[VALUE]]-MIS[[#This Row],[LIVE_VALUE]],MIS[[#This Row],[LIVE_VALUE]]-MIS[[#This Row],[VALUE]])</f>
        <v>1087</v>
      </c>
      <c r="AH790" t="str" cm="1">
        <f t="array" ref="AH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0" t="str">
        <f>MIS[[#This Row],[TRADING SYMBOL]]</f>
        <v>SENSEX2552083500CE</v>
      </c>
      <c r="AJ790" t="str">
        <f>IF(RIGHT(MIS[[#This Row],[Main/Hedge]],4)="MAIN","MAIN","HEDGE")</f>
        <v>MAIN</v>
      </c>
      <c r="AK790" t="str" cm="1">
        <f t="array" ref="AK790">_xlfn._xlws.FILTER(Table4[Column1],ISNUMBER(SEARCH(Table4[Column1],MIS[[#This Row],[OrderUniqueIdentifier]])),"")</f>
        <v>XYT</v>
      </c>
    </row>
    <row r="791" spans="1:37" x14ac:dyDescent="0.25">
      <c r="A791" t="s">
        <v>292</v>
      </c>
      <c r="B791" t="s">
        <v>293</v>
      </c>
      <c r="C791" t="s">
        <v>309</v>
      </c>
      <c r="D791" t="s">
        <v>72</v>
      </c>
      <c r="E791" t="s">
        <v>109</v>
      </c>
      <c r="F791" t="s">
        <v>98</v>
      </c>
      <c r="G791" t="s">
        <v>89</v>
      </c>
      <c r="H791" t="s">
        <v>93</v>
      </c>
      <c r="I791" t="s">
        <v>76</v>
      </c>
      <c r="J791" t="s">
        <v>1547</v>
      </c>
      <c r="K791">
        <v>80</v>
      </c>
      <c r="L791" t="s">
        <v>77</v>
      </c>
      <c r="M791" t="s">
        <v>78</v>
      </c>
      <c r="N791" t="s">
        <v>1548</v>
      </c>
      <c r="O791" t="s">
        <v>1388</v>
      </c>
      <c r="P791" t="s">
        <v>1388</v>
      </c>
      <c r="Q791" t="s">
        <v>111</v>
      </c>
      <c r="R791" t="s">
        <v>79</v>
      </c>
      <c r="S791" t="s">
        <v>341</v>
      </c>
      <c r="T791" t="s">
        <v>113</v>
      </c>
      <c r="U791" t="s">
        <v>100</v>
      </c>
      <c r="V791" t="s">
        <v>80</v>
      </c>
      <c r="W791">
        <v>83600</v>
      </c>
      <c r="X791" t="s">
        <v>81</v>
      </c>
      <c r="Y791">
        <v>-80</v>
      </c>
      <c r="Z791" t="s">
        <v>1389</v>
      </c>
      <c r="AA791" t="s">
        <v>1389</v>
      </c>
      <c r="AB791" t="s">
        <v>90</v>
      </c>
      <c r="AC791" t="s">
        <v>91</v>
      </c>
      <c r="AD791">
        <f>_xlfn.XLOOKUP(MIS[[#This Row],[TRADING SYMBOL]],[1]Sheet1!$D:$D,[1]Sheet1!$C:$C)</f>
        <v>87.2</v>
      </c>
      <c r="AE791">
        <f>MIS[[#This Row],[OrderAverageTradedPrice]]*MIS[[#This Row],[OrderQuantity]]</f>
        <v>10801</v>
      </c>
      <c r="AF791">
        <f>MIS[[#This Row],[LTP]]*MIS[[#This Row],[OrderQuantity]]</f>
        <v>6976</v>
      </c>
      <c r="AG791">
        <f>IF(MIS[[#This Row],[OrderSide]]="SELL",MIS[[#This Row],[VALUE]]-MIS[[#This Row],[LIVE_VALUE]],MIS[[#This Row],[LIVE_VALUE]]-MIS[[#This Row],[VALUE]])</f>
        <v>3825</v>
      </c>
      <c r="AH791" t="str" cm="1">
        <f t="array" ref="AH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1" t="str">
        <f>MIS[[#This Row],[TRADING SYMBOL]]</f>
        <v>SENSEX2552083600CE</v>
      </c>
      <c r="AJ791" t="str">
        <f>IF(RIGHT(MIS[[#This Row],[Main/Hedge]],4)="MAIN","MAIN","HEDGE")</f>
        <v>MAIN</v>
      </c>
      <c r="AK791" t="str" cm="1">
        <f t="array" ref="AK791">_xlfn._xlws.FILTER(Table4[Column1],ISNUMBER(SEARCH(Table4[Column1],MIS[[#This Row],[OrderUniqueIdentifier]])),"")</f>
        <v>XYT</v>
      </c>
    </row>
    <row r="792" spans="1:37" x14ac:dyDescent="0.25">
      <c r="A792" t="s">
        <v>292</v>
      </c>
      <c r="B792" t="s">
        <v>293</v>
      </c>
      <c r="C792" t="s">
        <v>1549</v>
      </c>
      <c r="D792" t="s">
        <v>72</v>
      </c>
      <c r="E792" t="s">
        <v>120</v>
      </c>
      <c r="F792" t="s">
        <v>98</v>
      </c>
      <c r="G792" t="s">
        <v>89</v>
      </c>
      <c r="H792" t="s">
        <v>93</v>
      </c>
      <c r="I792" t="s">
        <v>76</v>
      </c>
      <c r="J792" t="s">
        <v>1550</v>
      </c>
      <c r="K792">
        <v>80</v>
      </c>
      <c r="L792" t="s">
        <v>77</v>
      </c>
      <c r="M792" t="s">
        <v>78</v>
      </c>
      <c r="N792" t="s">
        <v>1551</v>
      </c>
      <c r="O792" t="s">
        <v>1388</v>
      </c>
      <c r="P792" t="s">
        <v>1388</v>
      </c>
      <c r="Q792" t="s">
        <v>121</v>
      </c>
      <c r="R792" t="s">
        <v>79</v>
      </c>
      <c r="S792" t="s">
        <v>341</v>
      </c>
      <c r="T792" t="s">
        <v>122</v>
      </c>
      <c r="U792" t="s">
        <v>100</v>
      </c>
      <c r="V792" t="s">
        <v>80</v>
      </c>
      <c r="W792">
        <v>81100</v>
      </c>
      <c r="X792" t="s">
        <v>85</v>
      </c>
      <c r="Y792">
        <v>-80</v>
      </c>
      <c r="Z792" t="s">
        <v>1389</v>
      </c>
      <c r="AA792" t="s">
        <v>1389</v>
      </c>
      <c r="AB792" t="s">
        <v>107</v>
      </c>
      <c r="AC792" t="s">
        <v>91</v>
      </c>
      <c r="AD792">
        <f>_xlfn.XLOOKUP(MIS[[#This Row],[TRADING SYMBOL]],[1]Sheet1!$D:$D,[1]Sheet1!$C:$C)</f>
        <v>100.2</v>
      </c>
      <c r="AE792">
        <f>MIS[[#This Row],[OrderAverageTradedPrice]]*MIS[[#This Row],[OrderQuantity]]</f>
        <v>12678</v>
      </c>
      <c r="AF792">
        <f>MIS[[#This Row],[LTP]]*MIS[[#This Row],[OrderQuantity]]</f>
        <v>8016</v>
      </c>
      <c r="AG792">
        <f>IF(MIS[[#This Row],[OrderSide]]="SELL",MIS[[#This Row],[VALUE]]-MIS[[#This Row],[LIVE_VALUE]],MIS[[#This Row],[LIVE_VALUE]]-MIS[[#This Row],[VALUE]])</f>
        <v>4662</v>
      </c>
      <c r="AH792" t="str" cm="1">
        <f t="array" ref="AH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2" t="str">
        <f>MIS[[#This Row],[TRADING SYMBOL]]</f>
        <v>SENSEX2552081100PE</v>
      </c>
      <c r="AJ792" t="str">
        <f>IF(RIGHT(MIS[[#This Row],[Main/Hedge]],4)="MAIN","MAIN","HEDGE")</f>
        <v>MAIN</v>
      </c>
      <c r="AK792" t="str" cm="1">
        <f t="array" ref="AK792">_xlfn._xlws.FILTER(Table4[Column1],ISNUMBER(SEARCH(Table4[Column1],MIS[[#This Row],[OrderUniqueIdentifier]])),"")</f>
        <v>XYT</v>
      </c>
    </row>
    <row r="793" spans="1:37" x14ac:dyDescent="0.25">
      <c r="A793" t="s">
        <v>1414</v>
      </c>
      <c r="B793" t="s">
        <v>1431</v>
      </c>
      <c r="C793" t="s">
        <v>1442</v>
      </c>
      <c r="D793" t="s">
        <v>72</v>
      </c>
      <c r="E793" t="s">
        <v>120</v>
      </c>
      <c r="F793" t="s">
        <v>98</v>
      </c>
      <c r="G793" t="s">
        <v>89</v>
      </c>
      <c r="H793" t="s">
        <v>75</v>
      </c>
      <c r="I793" t="s">
        <v>76</v>
      </c>
      <c r="J793" t="s">
        <v>77</v>
      </c>
      <c r="K793">
        <v>20</v>
      </c>
      <c r="L793" t="s">
        <v>77</v>
      </c>
      <c r="M793" t="s">
        <v>78</v>
      </c>
      <c r="N793" t="s">
        <v>1443</v>
      </c>
      <c r="O793" t="s">
        <v>1444</v>
      </c>
      <c r="P793" t="s">
        <v>1444</v>
      </c>
      <c r="Q793" t="s">
        <v>121</v>
      </c>
      <c r="R793" t="s">
        <v>79</v>
      </c>
      <c r="S793" t="s">
        <v>734</v>
      </c>
      <c r="T793" t="s">
        <v>122</v>
      </c>
      <c r="U793" t="s">
        <v>100</v>
      </c>
      <c r="V793" t="s">
        <v>80</v>
      </c>
      <c r="W793">
        <v>81100</v>
      </c>
      <c r="X793" t="s">
        <v>85</v>
      </c>
      <c r="Y793">
        <v>-20</v>
      </c>
      <c r="Z793" t="s">
        <v>1445</v>
      </c>
      <c r="AA793" t="s">
        <v>1445</v>
      </c>
      <c r="AB793" t="s">
        <v>107</v>
      </c>
      <c r="AC793" t="s">
        <v>91</v>
      </c>
      <c r="AD793">
        <f>_xlfn.XLOOKUP(MIS[[#This Row],[TRADING SYMBOL]],[1]Sheet1!$D:$D,[1]Sheet1!$C:$C)</f>
        <v>100.2</v>
      </c>
      <c r="AE793">
        <f>MIS[[#This Row],[OrderAverageTradedPrice]]*MIS[[#This Row],[OrderQuantity]]</f>
        <v>3189</v>
      </c>
      <c r="AF793">
        <f>MIS[[#This Row],[LTP]]*MIS[[#This Row],[OrderQuantity]]</f>
        <v>2004</v>
      </c>
      <c r="AG793">
        <f>IF(MIS[[#This Row],[OrderSide]]="SELL",MIS[[#This Row],[VALUE]]-MIS[[#This Row],[LIVE_VALUE]],MIS[[#This Row],[LIVE_VALUE]]-MIS[[#This Row],[VALUE]])</f>
        <v>1185</v>
      </c>
      <c r="AH793" t="str" cm="1">
        <f t="array" ref="AH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3" t="str">
        <f>MIS[[#This Row],[TRADING SYMBOL]]</f>
        <v>SENSEX2552081100PE</v>
      </c>
      <c r="AJ793" t="str">
        <f>IF(RIGHT(MIS[[#This Row],[Main/Hedge]],4)="MAIN","MAIN","HEDGE")</f>
        <v>MAIN</v>
      </c>
      <c r="AK793" t="str" cm="1">
        <f t="array" ref="AK793">_xlfn._xlws.FILTER(Table4[Column1],ISNUMBER(SEARCH(Table4[Column1],MIS[[#This Row],[OrderUniqueIdentifier]])),"")</f>
        <v>XYT</v>
      </c>
    </row>
    <row r="794" spans="1:37" x14ac:dyDescent="0.25">
      <c r="A794" t="s">
        <v>71</v>
      </c>
      <c r="B794" t="s">
        <v>813</v>
      </c>
      <c r="C794" t="s">
        <v>1796</v>
      </c>
      <c r="D794" t="s">
        <v>72</v>
      </c>
      <c r="E794" t="s">
        <v>248</v>
      </c>
      <c r="F794" t="s">
        <v>98</v>
      </c>
      <c r="G794" t="s">
        <v>74</v>
      </c>
      <c r="H794" t="s">
        <v>75</v>
      </c>
      <c r="I794" t="s">
        <v>76</v>
      </c>
      <c r="J794" t="s">
        <v>77</v>
      </c>
      <c r="K794">
        <v>20</v>
      </c>
      <c r="L794" t="s">
        <v>77</v>
      </c>
      <c r="M794" t="s">
        <v>78</v>
      </c>
      <c r="N794" t="s">
        <v>1735</v>
      </c>
      <c r="O794" t="s">
        <v>1797</v>
      </c>
      <c r="P794" t="s">
        <v>1798</v>
      </c>
      <c r="Q794" t="s">
        <v>250</v>
      </c>
      <c r="R794" t="s">
        <v>79</v>
      </c>
      <c r="S794" t="s">
        <v>112</v>
      </c>
      <c r="T794" t="s">
        <v>251</v>
      </c>
      <c r="U794" t="s">
        <v>100</v>
      </c>
      <c r="V794" t="s">
        <v>80</v>
      </c>
      <c r="W794">
        <v>84800</v>
      </c>
      <c r="X794" t="s">
        <v>81</v>
      </c>
      <c r="Y794">
        <v>20</v>
      </c>
      <c r="Z794" t="s">
        <v>1799</v>
      </c>
      <c r="AA794" t="s">
        <v>1800</v>
      </c>
      <c r="AB794" t="s">
        <v>83</v>
      </c>
      <c r="AC794" t="s">
        <v>84</v>
      </c>
      <c r="AD794">
        <f>_xlfn.XLOOKUP(MIS[[#This Row],[TRADING SYMBOL]],[1]Sheet1!$D:$D,[1]Sheet1!$C:$C)</f>
        <v>17.55</v>
      </c>
      <c r="AE794">
        <f>MIS[[#This Row],[OrderAverageTradedPrice]]*MIS[[#This Row],[OrderQuantity]]</f>
        <v>507</v>
      </c>
      <c r="AF794">
        <f>MIS[[#This Row],[LTP]]*MIS[[#This Row],[OrderQuantity]]</f>
        <v>351</v>
      </c>
      <c r="AG794">
        <f>IF(MIS[[#This Row],[OrderSide]]="SELL",MIS[[#This Row],[VALUE]]-MIS[[#This Row],[LIVE_VALUE]],MIS[[#This Row],[LIVE_VALUE]]-MIS[[#This Row],[VALUE]])</f>
        <v>-156</v>
      </c>
      <c r="AH794" t="str" cm="1">
        <f t="array" ref="AH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4" t="str">
        <f>MIS[[#This Row],[TRADING SYMBOL]]</f>
        <v>SENSEX2552084800CE</v>
      </c>
      <c r="AJ794" t="str">
        <f>IF(RIGHT(MIS[[#This Row],[Main/Hedge]],4)="MAIN","MAIN","HEDGE")</f>
        <v>HEDGE</v>
      </c>
      <c r="AK794" t="str" cm="1">
        <f t="array" ref="AK794">_xlfn._xlws.FILTER(Table4[Column1],ISNUMBER(SEARCH(Table4[Column1],MIS[[#This Row],[OrderUniqueIdentifier]])),"")</f>
        <v>XYT</v>
      </c>
    </row>
    <row r="795" spans="1:37" x14ac:dyDescent="0.25">
      <c r="A795" t="s">
        <v>71</v>
      </c>
      <c r="B795" t="s">
        <v>1061</v>
      </c>
      <c r="C795" t="s">
        <v>1858</v>
      </c>
      <c r="D795" t="s">
        <v>72</v>
      </c>
      <c r="E795" t="s">
        <v>248</v>
      </c>
      <c r="F795" t="s">
        <v>98</v>
      </c>
      <c r="G795" t="s">
        <v>74</v>
      </c>
      <c r="H795" t="s">
        <v>75</v>
      </c>
      <c r="I795" t="s">
        <v>76</v>
      </c>
      <c r="J795" t="s">
        <v>77</v>
      </c>
      <c r="K795">
        <v>20</v>
      </c>
      <c r="L795" t="s">
        <v>77</v>
      </c>
      <c r="M795" t="s">
        <v>78</v>
      </c>
      <c r="N795" t="s">
        <v>1810</v>
      </c>
      <c r="O795" t="s">
        <v>1798</v>
      </c>
      <c r="P795" t="s">
        <v>1798</v>
      </c>
      <c r="Q795" t="s">
        <v>250</v>
      </c>
      <c r="R795" t="s">
        <v>79</v>
      </c>
      <c r="S795" t="s">
        <v>112</v>
      </c>
      <c r="T795" t="s">
        <v>251</v>
      </c>
      <c r="U795" t="s">
        <v>100</v>
      </c>
      <c r="V795" t="s">
        <v>80</v>
      </c>
      <c r="W795">
        <v>84800</v>
      </c>
      <c r="X795" t="s">
        <v>81</v>
      </c>
      <c r="Y795">
        <v>20</v>
      </c>
      <c r="Z795" t="s">
        <v>1800</v>
      </c>
      <c r="AA795" t="s">
        <v>1800</v>
      </c>
      <c r="AB795" t="s">
        <v>83</v>
      </c>
      <c r="AC795" t="s">
        <v>84</v>
      </c>
      <c r="AD795">
        <f>_xlfn.XLOOKUP(MIS[[#This Row],[TRADING SYMBOL]],[1]Sheet1!$D:$D,[1]Sheet1!$C:$C)</f>
        <v>17.55</v>
      </c>
      <c r="AE795">
        <f>MIS[[#This Row],[OrderAverageTradedPrice]]*MIS[[#This Row],[OrderQuantity]]</f>
        <v>504</v>
      </c>
      <c r="AF795">
        <f>MIS[[#This Row],[LTP]]*MIS[[#This Row],[OrderQuantity]]</f>
        <v>351</v>
      </c>
      <c r="AG795">
        <f>IF(MIS[[#This Row],[OrderSide]]="SELL",MIS[[#This Row],[VALUE]]-MIS[[#This Row],[LIVE_VALUE]],MIS[[#This Row],[LIVE_VALUE]]-MIS[[#This Row],[VALUE]])</f>
        <v>-153</v>
      </c>
      <c r="AH795" t="str" cm="1">
        <f t="array" ref="AH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5" t="str">
        <f>MIS[[#This Row],[TRADING SYMBOL]]</f>
        <v>SENSEX2552084800CE</v>
      </c>
      <c r="AJ795" t="str">
        <f>IF(RIGHT(MIS[[#This Row],[Main/Hedge]],4)="MAIN","MAIN","HEDGE")</f>
        <v>HEDGE</v>
      </c>
      <c r="AK795" t="str" cm="1">
        <f t="array" ref="AK795">_xlfn._xlws.FILTER(Table4[Column1],ISNUMBER(SEARCH(Table4[Column1],MIS[[#This Row],[OrderUniqueIdentifier]])),"")</f>
        <v>XYT</v>
      </c>
    </row>
    <row r="796" spans="1:37" x14ac:dyDescent="0.25">
      <c r="A796" t="s">
        <v>71</v>
      </c>
      <c r="B796" t="s">
        <v>813</v>
      </c>
      <c r="C796" t="s">
        <v>1801</v>
      </c>
      <c r="D796" t="s">
        <v>72</v>
      </c>
      <c r="E796" t="s">
        <v>1717</v>
      </c>
      <c r="F796" t="s">
        <v>98</v>
      </c>
      <c r="G796" t="s">
        <v>74</v>
      </c>
      <c r="H796" t="s">
        <v>75</v>
      </c>
      <c r="I796" t="s">
        <v>76</v>
      </c>
      <c r="J796" t="s">
        <v>77</v>
      </c>
      <c r="K796">
        <v>20</v>
      </c>
      <c r="L796" t="s">
        <v>77</v>
      </c>
      <c r="M796" t="s">
        <v>78</v>
      </c>
      <c r="N796" t="s">
        <v>1802</v>
      </c>
      <c r="O796" t="s">
        <v>1803</v>
      </c>
      <c r="P796" t="s">
        <v>1803</v>
      </c>
      <c r="Q796" t="s">
        <v>1720</v>
      </c>
      <c r="R796" t="s">
        <v>79</v>
      </c>
      <c r="S796" t="s">
        <v>112</v>
      </c>
      <c r="T796" t="s">
        <v>1721</v>
      </c>
      <c r="U796" t="s">
        <v>100</v>
      </c>
      <c r="V796" t="s">
        <v>80</v>
      </c>
      <c r="W796">
        <v>79800</v>
      </c>
      <c r="X796" t="s">
        <v>85</v>
      </c>
      <c r="Y796">
        <v>20</v>
      </c>
      <c r="Z796" t="s">
        <v>1804</v>
      </c>
      <c r="AA796" t="s">
        <v>1804</v>
      </c>
      <c r="AB796" t="s">
        <v>87</v>
      </c>
      <c r="AC796" t="s">
        <v>84</v>
      </c>
      <c r="AD796">
        <f>_xlfn.XLOOKUP(MIS[[#This Row],[TRADING SYMBOL]],[1]Sheet1!$D:$D,[1]Sheet1!$C:$C)</f>
        <v>28.9</v>
      </c>
      <c r="AE796">
        <f>MIS[[#This Row],[OrderAverageTradedPrice]]*MIS[[#This Row],[OrderQuantity]]</f>
        <v>1061</v>
      </c>
      <c r="AF796">
        <f>MIS[[#This Row],[LTP]]*MIS[[#This Row],[OrderQuantity]]</f>
        <v>578</v>
      </c>
      <c r="AG796">
        <f>IF(MIS[[#This Row],[OrderSide]]="SELL",MIS[[#This Row],[VALUE]]-MIS[[#This Row],[LIVE_VALUE]],MIS[[#This Row],[LIVE_VALUE]]-MIS[[#This Row],[VALUE]])</f>
        <v>-483</v>
      </c>
      <c r="AH796" t="str" cm="1">
        <f t="array" ref="AH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6" t="str">
        <f>MIS[[#This Row],[TRADING SYMBOL]]</f>
        <v>SENSEX2552079800PE</v>
      </c>
      <c r="AJ796" t="str">
        <f>IF(RIGHT(MIS[[#This Row],[Main/Hedge]],4)="MAIN","MAIN","HEDGE")</f>
        <v>HEDGE</v>
      </c>
      <c r="AK796" t="str" cm="1">
        <f t="array" ref="AK796">_xlfn._xlws.FILTER(Table4[Column1],ISNUMBER(SEARCH(Table4[Column1],MIS[[#This Row],[OrderUniqueIdentifier]])),"")</f>
        <v>XYT</v>
      </c>
    </row>
    <row r="797" spans="1:37" x14ac:dyDescent="0.25">
      <c r="A797" t="s">
        <v>71</v>
      </c>
      <c r="B797" t="s">
        <v>1061</v>
      </c>
      <c r="C797" t="s">
        <v>1859</v>
      </c>
      <c r="D797" t="s">
        <v>72</v>
      </c>
      <c r="E797" t="s">
        <v>1717</v>
      </c>
      <c r="F797" t="s">
        <v>98</v>
      </c>
      <c r="G797" t="s">
        <v>74</v>
      </c>
      <c r="H797" t="s">
        <v>75</v>
      </c>
      <c r="I797" t="s">
        <v>76</v>
      </c>
      <c r="J797" t="s">
        <v>77</v>
      </c>
      <c r="K797">
        <v>20</v>
      </c>
      <c r="L797" t="s">
        <v>77</v>
      </c>
      <c r="M797" t="s">
        <v>78</v>
      </c>
      <c r="N797" t="s">
        <v>204</v>
      </c>
      <c r="O797" t="s">
        <v>1803</v>
      </c>
      <c r="P797" t="s">
        <v>1860</v>
      </c>
      <c r="Q797" t="s">
        <v>1720</v>
      </c>
      <c r="R797" t="s">
        <v>79</v>
      </c>
      <c r="S797" t="s">
        <v>112</v>
      </c>
      <c r="T797" t="s">
        <v>1721</v>
      </c>
      <c r="U797" t="s">
        <v>100</v>
      </c>
      <c r="V797" t="s">
        <v>80</v>
      </c>
      <c r="W797">
        <v>79800</v>
      </c>
      <c r="X797" t="s">
        <v>85</v>
      </c>
      <c r="Y797">
        <v>20</v>
      </c>
      <c r="Z797" t="s">
        <v>1804</v>
      </c>
      <c r="AA797" t="s">
        <v>1861</v>
      </c>
      <c r="AB797" t="s">
        <v>87</v>
      </c>
      <c r="AC797" t="s">
        <v>84</v>
      </c>
      <c r="AD797">
        <f>_xlfn.XLOOKUP(MIS[[#This Row],[TRADING SYMBOL]],[1]Sheet1!$D:$D,[1]Sheet1!$C:$C)</f>
        <v>28.9</v>
      </c>
      <c r="AE797">
        <f>MIS[[#This Row],[OrderAverageTradedPrice]]*MIS[[#This Row],[OrderQuantity]]</f>
        <v>1054</v>
      </c>
      <c r="AF797">
        <f>MIS[[#This Row],[LTP]]*MIS[[#This Row],[OrderQuantity]]</f>
        <v>578</v>
      </c>
      <c r="AG797">
        <f>IF(MIS[[#This Row],[OrderSide]]="SELL",MIS[[#This Row],[VALUE]]-MIS[[#This Row],[LIVE_VALUE]],MIS[[#This Row],[LIVE_VALUE]]-MIS[[#This Row],[VALUE]])</f>
        <v>-476</v>
      </c>
      <c r="AH797" t="str" cm="1">
        <f t="array" ref="AH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7" t="str">
        <f>MIS[[#This Row],[TRADING SYMBOL]]</f>
        <v>SENSEX2552079800PE</v>
      </c>
      <c r="AJ797" t="str">
        <f>IF(RIGHT(MIS[[#This Row],[Main/Hedge]],4)="MAIN","MAIN","HEDGE")</f>
        <v>HEDGE</v>
      </c>
      <c r="AK797" t="str" cm="1">
        <f t="array" ref="AK797">_xlfn._xlws.FILTER(Table4[Column1],ISNUMBER(SEARCH(Table4[Column1],MIS[[#This Row],[OrderUniqueIdentifier]])),"")</f>
        <v>XYT</v>
      </c>
    </row>
    <row r="798" spans="1:37" x14ac:dyDescent="0.25">
      <c r="A798" t="s">
        <v>71</v>
      </c>
      <c r="B798" t="s">
        <v>602</v>
      </c>
      <c r="C798" t="s">
        <v>1756</v>
      </c>
      <c r="D798" t="s">
        <v>72</v>
      </c>
      <c r="E798" t="s">
        <v>248</v>
      </c>
      <c r="F798" t="s">
        <v>98</v>
      </c>
      <c r="G798" t="s">
        <v>74</v>
      </c>
      <c r="H798" t="s">
        <v>75</v>
      </c>
      <c r="I798" t="s">
        <v>76</v>
      </c>
      <c r="J798" t="s">
        <v>77</v>
      </c>
      <c r="K798">
        <v>20</v>
      </c>
      <c r="L798" t="s">
        <v>77</v>
      </c>
      <c r="M798" t="s">
        <v>78</v>
      </c>
      <c r="N798" t="s">
        <v>1725</v>
      </c>
      <c r="O798" t="s">
        <v>1757</v>
      </c>
      <c r="P798" t="s">
        <v>1758</v>
      </c>
      <c r="Q798" t="s">
        <v>250</v>
      </c>
      <c r="R798" t="s">
        <v>79</v>
      </c>
      <c r="S798" t="s">
        <v>112</v>
      </c>
      <c r="T798" t="s">
        <v>251</v>
      </c>
      <c r="U798" t="s">
        <v>100</v>
      </c>
      <c r="V798" t="s">
        <v>80</v>
      </c>
      <c r="W798">
        <v>84800</v>
      </c>
      <c r="X798" t="s">
        <v>81</v>
      </c>
      <c r="Y798">
        <v>20</v>
      </c>
      <c r="Z798" t="s">
        <v>1759</v>
      </c>
      <c r="AA798" t="s">
        <v>403</v>
      </c>
      <c r="AB798" t="s">
        <v>83</v>
      </c>
      <c r="AC798" t="s">
        <v>84</v>
      </c>
      <c r="AD798">
        <f>_xlfn.XLOOKUP(MIS[[#This Row],[TRADING SYMBOL]],[1]Sheet1!$D:$D,[1]Sheet1!$C:$C)</f>
        <v>17.55</v>
      </c>
      <c r="AE798">
        <f>MIS[[#This Row],[OrderAverageTradedPrice]]*MIS[[#This Row],[OrderQuantity]]</f>
        <v>510</v>
      </c>
      <c r="AF798">
        <f>MIS[[#This Row],[LTP]]*MIS[[#This Row],[OrderQuantity]]</f>
        <v>351</v>
      </c>
      <c r="AG798">
        <f>IF(MIS[[#This Row],[OrderSide]]="SELL",MIS[[#This Row],[VALUE]]-MIS[[#This Row],[LIVE_VALUE]],MIS[[#This Row],[LIVE_VALUE]]-MIS[[#This Row],[VALUE]])</f>
        <v>-159</v>
      </c>
      <c r="AH798" t="str" cm="1">
        <f t="array" ref="AH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8" t="str">
        <f>MIS[[#This Row],[TRADING SYMBOL]]</f>
        <v>SENSEX2552084800CE</v>
      </c>
      <c r="AJ798" t="str">
        <f>IF(RIGHT(MIS[[#This Row],[Main/Hedge]],4)="MAIN","MAIN","HEDGE")</f>
        <v>HEDGE</v>
      </c>
      <c r="AK798" t="str" cm="1">
        <f t="array" ref="AK798">_xlfn._xlws.FILTER(Table4[Column1],ISNUMBER(SEARCH(Table4[Column1],MIS[[#This Row],[OrderUniqueIdentifier]])),"")</f>
        <v>XYT</v>
      </c>
    </row>
    <row r="799" spans="1:37" x14ac:dyDescent="0.25">
      <c r="A799" t="s">
        <v>71</v>
      </c>
      <c r="B799" t="s">
        <v>669</v>
      </c>
      <c r="C799" t="s">
        <v>1774</v>
      </c>
      <c r="D799" t="s">
        <v>72</v>
      </c>
      <c r="E799" t="s">
        <v>248</v>
      </c>
      <c r="F799" t="s">
        <v>98</v>
      </c>
      <c r="G799" t="s">
        <v>74</v>
      </c>
      <c r="H799" t="s">
        <v>75</v>
      </c>
      <c r="I799" t="s">
        <v>76</v>
      </c>
      <c r="J799" t="s">
        <v>77</v>
      </c>
      <c r="K799">
        <v>220</v>
      </c>
      <c r="L799" t="s">
        <v>77</v>
      </c>
      <c r="M799" t="s">
        <v>78</v>
      </c>
      <c r="N799" t="s">
        <v>1735</v>
      </c>
      <c r="O799" t="s">
        <v>1758</v>
      </c>
      <c r="P799" t="s">
        <v>1758</v>
      </c>
      <c r="Q799" t="s">
        <v>250</v>
      </c>
      <c r="R799" t="s">
        <v>79</v>
      </c>
      <c r="S799" t="s">
        <v>112</v>
      </c>
      <c r="T799" t="s">
        <v>251</v>
      </c>
      <c r="U799" t="s">
        <v>100</v>
      </c>
      <c r="V799" t="s">
        <v>80</v>
      </c>
      <c r="W799">
        <v>84800</v>
      </c>
      <c r="X799" t="s">
        <v>81</v>
      </c>
      <c r="Y799">
        <v>220</v>
      </c>
      <c r="Z799" t="s">
        <v>403</v>
      </c>
      <c r="AA799" t="s">
        <v>403</v>
      </c>
      <c r="AB799" t="s">
        <v>83</v>
      </c>
      <c r="AC799" t="s">
        <v>84</v>
      </c>
      <c r="AD799">
        <f>_xlfn.XLOOKUP(MIS[[#This Row],[TRADING SYMBOL]],[1]Sheet1!$D:$D,[1]Sheet1!$C:$C)</f>
        <v>17.55</v>
      </c>
      <c r="AE799">
        <f>MIS[[#This Row],[OrderAverageTradedPrice]]*MIS[[#This Row],[OrderQuantity]]</f>
        <v>5577</v>
      </c>
      <c r="AF799">
        <f>MIS[[#This Row],[LTP]]*MIS[[#This Row],[OrderQuantity]]</f>
        <v>3861</v>
      </c>
      <c r="AG799">
        <f>IF(MIS[[#This Row],[OrderSide]]="SELL",MIS[[#This Row],[VALUE]]-MIS[[#This Row],[LIVE_VALUE]],MIS[[#This Row],[LIVE_VALUE]]-MIS[[#This Row],[VALUE]])</f>
        <v>-1716</v>
      </c>
      <c r="AH799" t="str" cm="1">
        <f t="array" ref="AH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9" t="str">
        <f>MIS[[#This Row],[TRADING SYMBOL]]</f>
        <v>SENSEX2552084800CE</v>
      </c>
      <c r="AJ799" t="str">
        <f>IF(RIGHT(MIS[[#This Row],[Main/Hedge]],4)="MAIN","MAIN","HEDGE")</f>
        <v>HEDGE</v>
      </c>
      <c r="AK799" t="str" cm="1">
        <f t="array" ref="AK799">_xlfn._xlws.FILTER(Table4[Column1],ISNUMBER(SEARCH(Table4[Column1],MIS[[#This Row],[OrderUniqueIdentifier]])),"")</f>
        <v>XYT</v>
      </c>
    </row>
    <row r="800" spans="1:37" x14ac:dyDescent="0.25">
      <c r="A800" t="s">
        <v>71</v>
      </c>
      <c r="B800" t="s">
        <v>696</v>
      </c>
      <c r="C800" t="s">
        <v>1777</v>
      </c>
      <c r="D800" t="s">
        <v>72</v>
      </c>
      <c r="E800" t="s">
        <v>248</v>
      </c>
      <c r="F800" t="s">
        <v>98</v>
      </c>
      <c r="G800" t="s">
        <v>74</v>
      </c>
      <c r="H800" t="s">
        <v>75</v>
      </c>
      <c r="I800" t="s">
        <v>76</v>
      </c>
      <c r="J800" t="s">
        <v>77</v>
      </c>
      <c r="K800">
        <v>80</v>
      </c>
      <c r="L800" t="s">
        <v>77</v>
      </c>
      <c r="M800" t="s">
        <v>78</v>
      </c>
      <c r="N800" t="s">
        <v>1768</v>
      </c>
      <c r="O800" t="s">
        <v>1758</v>
      </c>
      <c r="P800" t="s">
        <v>1778</v>
      </c>
      <c r="Q800" t="s">
        <v>250</v>
      </c>
      <c r="R800" t="s">
        <v>79</v>
      </c>
      <c r="S800" t="s">
        <v>112</v>
      </c>
      <c r="T800" t="s">
        <v>251</v>
      </c>
      <c r="U800" t="s">
        <v>100</v>
      </c>
      <c r="V800" t="s">
        <v>80</v>
      </c>
      <c r="W800">
        <v>84800</v>
      </c>
      <c r="X800" t="s">
        <v>81</v>
      </c>
      <c r="Y800">
        <v>80</v>
      </c>
      <c r="Z800" t="s">
        <v>403</v>
      </c>
      <c r="AA800" t="s">
        <v>1779</v>
      </c>
      <c r="AB800" t="s">
        <v>83</v>
      </c>
      <c r="AC800" t="s">
        <v>84</v>
      </c>
      <c r="AD800">
        <f>_xlfn.XLOOKUP(MIS[[#This Row],[TRADING SYMBOL]],[1]Sheet1!$D:$D,[1]Sheet1!$C:$C)</f>
        <v>17.55</v>
      </c>
      <c r="AE800">
        <f>MIS[[#This Row],[OrderAverageTradedPrice]]*MIS[[#This Row],[OrderQuantity]]</f>
        <v>2020</v>
      </c>
      <c r="AF800">
        <f>MIS[[#This Row],[LTP]]*MIS[[#This Row],[OrderQuantity]]</f>
        <v>1404</v>
      </c>
      <c r="AG800">
        <f>IF(MIS[[#This Row],[OrderSide]]="SELL",MIS[[#This Row],[VALUE]]-MIS[[#This Row],[LIVE_VALUE]],MIS[[#This Row],[LIVE_VALUE]]-MIS[[#This Row],[VALUE]])</f>
        <v>-616</v>
      </c>
      <c r="AH800" t="str" cm="1">
        <f t="array" ref="AH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0" t="str">
        <f>MIS[[#This Row],[TRADING SYMBOL]]</f>
        <v>SENSEX2552084800CE</v>
      </c>
      <c r="AJ800" t="str">
        <f>IF(RIGHT(MIS[[#This Row],[Main/Hedge]],4)="MAIN","MAIN","HEDGE")</f>
        <v>HEDGE</v>
      </c>
      <c r="AK800" t="str" cm="1">
        <f t="array" ref="AK800">_xlfn._xlws.FILTER(Table4[Column1],ISNUMBER(SEARCH(Table4[Column1],MIS[[#This Row],[OrderUniqueIdentifier]])),"")</f>
        <v>XYT</v>
      </c>
    </row>
    <row r="801" spans="1:37" x14ac:dyDescent="0.25">
      <c r="A801" t="s">
        <v>71</v>
      </c>
      <c r="B801" t="s">
        <v>761</v>
      </c>
      <c r="C801" t="s">
        <v>1789</v>
      </c>
      <c r="D801" t="s">
        <v>72</v>
      </c>
      <c r="E801" t="s">
        <v>248</v>
      </c>
      <c r="F801" t="s">
        <v>98</v>
      </c>
      <c r="G801" t="s">
        <v>74</v>
      </c>
      <c r="H801" t="s">
        <v>75</v>
      </c>
      <c r="I801" t="s">
        <v>76</v>
      </c>
      <c r="J801" t="s">
        <v>77</v>
      </c>
      <c r="K801">
        <v>20</v>
      </c>
      <c r="L801" t="s">
        <v>77</v>
      </c>
      <c r="M801" t="s">
        <v>78</v>
      </c>
      <c r="N801" t="s">
        <v>1783</v>
      </c>
      <c r="O801" t="s">
        <v>1778</v>
      </c>
      <c r="P801" t="s">
        <v>1778</v>
      </c>
      <c r="Q801" t="s">
        <v>250</v>
      </c>
      <c r="R801" t="s">
        <v>79</v>
      </c>
      <c r="S801" t="s">
        <v>112</v>
      </c>
      <c r="T801" t="s">
        <v>251</v>
      </c>
      <c r="U801" t="s">
        <v>100</v>
      </c>
      <c r="V801" t="s">
        <v>80</v>
      </c>
      <c r="W801">
        <v>84800</v>
      </c>
      <c r="X801" t="s">
        <v>81</v>
      </c>
      <c r="Y801">
        <v>20</v>
      </c>
      <c r="Z801" t="s">
        <v>1779</v>
      </c>
      <c r="AA801" t="s">
        <v>1779</v>
      </c>
      <c r="AB801" t="s">
        <v>83</v>
      </c>
      <c r="AC801" t="s">
        <v>84</v>
      </c>
      <c r="AD801">
        <f>_xlfn.XLOOKUP(MIS[[#This Row],[TRADING SYMBOL]],[1]Sheet1!$D:$D,[1]Sheet1!$C:$C)</f>
        <v>17.55</v>
      </c>
      <c r="AE801">
        <f>MIS[[#This Row],[OrderAverageTradedPrice]]*MIS[[#This Row],[OrderQuantity]]</f>
        <v>506</v>
      </c>
      <c r="AF801">
        <f>MIS[[#This Row],[LTP]]*MIS[[#This Row],[OrderQuantity]]</f>
        <v>351</v>
      </c>
      <c r="AG801">
        <f>IF(MIS[[#This Row],[OrderSide]]="SELL",MIS[[#This Row],[VALUE]]-MIS[[#This Row],[LIVE_VALUE]],MIS[[#This Row],[LIVE_VALUE]]-MIS[[#This Row],[VALUE]])</f>
        <v>-155</v>
      </c>
      <c r="AH801" t="str" cm="1">
        <f t="array" ref="AH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1" t="str">
        <f>MIS[[#This Row],[TRADING SYMBOL]]</f>
        <v>SENSEX2552084800CE</v>
      </c>
      <c r="AJ801" t="str">
        <f>IF(RIGHT(MIS[[#This Row],[Main/Hedge]],4)="MAIN","MAIN","HEDGE")</f>
        <v>HEDGE</v>
      </c>
      <c r="AK801" t="str" cm="1">
        <f t="array" ref="AK801">_xlfn._xlws.FILTER(Table4[Column1],ISNUMBER(SEARCH(Table4[Column1],MIS[[#This Row],[OrderUniqueIdentifier]])),"")</f>
        <v>XYT</v>
      </c>
    </row>
    <row r="802" spans="1:37" x14ac:dyDescent="0.25">
      <c r="A802" t="s">
        <v>71</v>
      </c>
      <c r="B802" t="s">
        <v>1001</v>
      </c>
      <c r="C802" t="s">
        <v>1845</v>
      </c>
      <c r="D802" t="s">
        <v>72</v>
      </c>
      <c r="E802" t="s">
        <v>248</v>
      </c>
      <c r="F802" t="s">
        <v>98</v>
      </c>
      <c r="G802" t="s">
        <v>74</v>
      </c>
      <c r="H802" t="s">
        <v>75</v>
      </c>
      <c r="I802" t="s">
        <v>76</v>
      </c>
      <c r="J802" t="s">
        <v>77</v>
      </c>
      <c r="K802">
        <v>20</v>
      </c>
      <c r="L802" t="s">
        <v>77</v>
      </c>
      <c r="M802" t="s">
        <v>78</v>
      </c>
      <c r="N802" t="s">
        <v>1735</v>
      </c>
      <c r="O802" t="s">
        <v>1778</v>
      </c>
      <c r="P802" t="s">
        <v>1778</v>
      </c>
      <c r="Q802" t="s">
        <v>250</v>
      </c>
      <c r="R802" t="s">
        <v>79</v>
      </c>
      <c r="S802" t="s">
        <v>112</v>
      </c>
      <c r="T802" t="s">
        <v>251</v>
      </c>
      <c r="U802" t="s">
        <v>100</v>
      </c>
      <c r="V802" t="s">
        <v>80</v>
      </c>
      <c r="W802">
        <v>84800</v>
      </c>
      <c r="X802" t="s">
        <v>81</v>
      </c>
      <c r="Y802">
        <v>20</v>
      </c>
      <c r="Z802" t="s">
        <v>1779</v>
      </c>
      <c r="AA802" t="s">
        <v>1779</v>
      </c>
      <c r="AB802" t="s">
        <v>83</v>
      </c>
      <c r="AC802" t="s">
        <v>84</v>
      </c>
      <c r="AD802">
        <f>_xlfn.XLOOKUP(MIS[[#This Row],[TRADING SYMBOL]],[1]Sheet1!$D:$D,[1]Sheet1!$C:$C)</f>
        <v>17.55</v>
      </c>
      <c r="AE802">
        <f>MIS[[#This Row],[OrderAverageTradedPrice]]*MIS[[#This Row],[OrderQuantity]]</f>
        <v>507</v>
      </c>
      <c r="AF802">
        <f>MIS[[#This Row],[LTP]]*MIS[[#This Row],[OrderQuantity]]</f>
        <v>351</v>
      </c>
      <c r="AG802">
        <f>IF(MIS[[#This Row],[OrderSide]]="SELL",MIS[[#This Row],[VALUE]]-MIS[[#This Row],[LIVE_VALUE]],MIS[[#This Row],[LIVE_VALUE]]-MIS[[#This Row],[VALUE]])</f>
        <v>-156</v>
      </c>
      <c r="AH802" t="str" cm="1">
        <f t="array" ref="AH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2" t="str">
        <f>MIS[[#This Row],[TRADING SYMBOL]]</f>
        <v>SENSEX2552084800CE</v>
      </c>
      <c r="AJ802" t="str">
        <f>IF(RIGHT(MIS[[#This Row],[Main/Hedge]],4)="MAIN","MAIN","HEDGE")</f>
        <v>HEDGE</v>
      </c>
      <c r="AK802" t="str" cm="1">
        <f t="array" ref="AK802">_xlfn._xlws.FILTER(Table4[Column1],ISNUMBER(SEARCH(Table4[Column1],MIS[[#This Row],[OrderUniqueIdentifier]])),"")</f>
        <v>XYT</v>
      </c>
    </row>
    <row r="803" spans="1:37" x14ac:dyDescent="0.25">
      <c r="A803" t="s">
        <v>71</v>
      </c>
      <c r="B803" t="s">
        <v>1195</v>
      </c>
      <c r="C803" t="s">
        <v>1883</v>
      </c>
      <c r="D803" t="s">
        <v>72</v>
      </c>
      <c r="E803" t="s">
        <v>248</v>
      </c>
      <c r="F803" t="s">
        <v>98</v>
      </c>
      <c r="G803" t="s">
        <v>74</v>
      </c>
      <c r="H803" t="s">
        <v>75</v>
      </c>
      <c r="I803" t="s">
        <v>76</v>
      </c>
      <c r="J803" t="s">
        <v>77</v>
      </c>
      <c r="K803">
        <v>20</v>
      </c>
      <c r="L803" t="s">
        <v>77</v>
      </c>
      <c r="M803" t="s">
        <v>78</v>
      </c>
      <c r="N803" t="s">
        <v>1768</v>
      </c>
      <c r="O803" t="s">
        <v>1758</v>
      </c>
      <c r="P803" t="s">
        <v>1778</v>
      </c>
      <c r="Q803" t="s">
        <v>250</v>
      </c>
      <c r="R803" t="s">
        <v>79</v>
      </c>
      <c r="S803" t="s">
        <v>112</v>
      </c>
      <c r="T803" t="s">
        <v>251</v>
      </c>
      <c r="U803" t="s">
        <v>100</v>
      </c>
      <c r="V803" t="s">
        <v>80</v>
      </c>
      <c r="W803">
        <v>84800</v>
      </c>
      <c r="X803" t="s">
        <v>81</v>
      </c>
      <c r="Y803">
        <v>20</v>
      </c>
      <c r="Z803" t="s">
        <v>403</v>
      </c>
      <c r="AA803" t="s">
        <v>1779</v>
      </c>
      <c r="AB803" t="s">
        <v>83</v>
      </c>
      <c r="AC803" t="s">
        <v>84</v>
      </c>
      <c r="AD803">
        <f>_xlfn.XLOOKUP(MIS[[#This Row],[TRADING SYMBOL]],[1]Sheet1!$D:$D,[1]Sheet1!$C:$C)</f>
        <v>17.55</v>
      </c>
      <c r="AE803">
        <f>MIS[[#This Row],[OrderAverageTradedPrice]]*MIS[[#This Row],[OrderQuantity]]</f>
        <v>505</v>
      </c>
      <c r="AF803">
        <f>MIS[[#This Row],[LTP]]*MIS[[#This Row],[OrderQuantity]]</f>
        <v>351</v>
      </c>
      <c r="AG803">
        <f>IF(MIS[[#This Row],[OrderSide]]="SELL",MIS[[#This Row],[VALUE]]-MIS[[#This Row],[LIVE_VALUE]],MIS[[#This Row],[LIVE_VALUE]]-MIS[[#This Row],[VALUE]])</f>
        <v>-154</v>
      </c>
      <c r="AH803" t="str" cm="1">
        <f t="array" ref="AH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3" t="str">
        <f>MIS[[#This Row],[TRADING SYMBOL]]</f>
        <v>SENSEX2552084800CE</v>
      </c>
      <c r="AJ803" t="str">
        <f>IF(RIGHT(MIS[[#This Row],[Main/Hedge]],4)="MAIN","MAIN","HEDGE")</f>
        <v>HEDGE</v>
      </c>
      <c r="AK803" t="str" cm="1">
        <f t="array" ref="AK803">_xlfn._xlws.FILTER(Table4[Column1],ISNUMBER(SEARCH(Table4[Column1],MIS[[#This Row],[OrderUniqueIdentifier]])),"")</f>
        <v>XYT</v>
      </c>
    </row>
    <row r="804" spans="1:37" x14ac:dyDescent="0.25">
      <c r="A804" t="s">
        <v>378</v>
      </c>
      <c r="B804" t="s">
        <v>379</v>
      </c>
      <c r="C804" t="s">
        <v>1978</v>
      </c>
      <c r="D804" t="s">
        <v>72</v>
      </c>
      <c r="E804" t="s">
        <v>1979</v>
      </c>
      <c r="F804" t="s">
        <v>98</v>
      </c>
      <c r="G804" t="s">
        <v>74</v>
      </c>
      <c r="H804" t="s">
        <v>93</v>
      </c>
      <c r="I804" t="s">
        <v>76</v>
      </c>
      <c r="J804" t="s">
        <v>272</v>
      </c>
      <c r="K804">
        <v>20</v>
      </c>
      <c r="L804" t="s">
        <v>77</v>
      </c>
      <c r="M804" t="s">
        <v>78</v>
      </c>
      <c r="N804" t="s">
        <v>272</v>
      </c>
      <c r="O804" t="s">
        <v>1758</v>
      </c>
      <c r="P804" t="s">
        <v>1778</v>
      </c>
      <c r="Q804" t="s">
        <v>1980</v>
      </c>
      <c r="R804" t="s">
        <v>79</v>
      </c>
      <c r="S804" t="s">
        <v>112</v>
      </c>
      <c r="T804" t="s">
        <v>1981</v>
      </c>
      <c r="U804" t="s">
        <v>100</v>
      </c>
      <c r="V804" t="s">
        <v>80</v>
      </c>
      <c r="W804">
        <v>83800</v>
      </c>
      <c r="X804" t="s">
        <v>81</v>
      </c>
      <c r="Y804">
        <v>20</v>
      </c>
      <c r="Z804" t="s">
        <v>403</v>
      </c>
      <c r="AA804" t="s">
        <v>1779</v>
      </c>
      <c r="AB804" t="s">
        <v>83</v>
      </c>
      <c r="AC804" t="s">
        <v>84</v>
      </c>
      <c r="AD804">
        <f>_xlfn.XLOOKUP(MIS[[#This Row],[TRADING SYMBOL]],[1]Sheet1!$D:$D,[1]Sheet1!$C:$C)</f>
        <v>67</v>
      </c>
      <c r="AE804">
        <f>MIS[[#This Row],[OrderAverageTradedPrice]]*MIS[[#This Row],[OrderQuantity]]</f>
        <v>1916</v>
      </c>
      <c r="AF804">
        <f>MIS[[#This Row],[LTP]]*MIS[[#This Row],[OrderQuantity]]</f>
        <v>1340</v>
      </c>
      <c r="AG804">
        <f>IF(MIS[[#This Row],[OrderSide]]="SELL",MIS[[#This Row],[VALUE]]-MIS[[#This Row],[LIVE_VALUE]],MIS[[#This Row],[LIVE_VALUE]]-MIS[[#This Row],[VALUE]])</f>
        <v>-576</v>
      </c>
      <c r="AH804" t="str" cm="1">
        <f t="array" ref="AH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4" t="str">
        <f>MIS[[#This Row],[TRADING SYMBOL]]</f>
        <v>SENSEX2552083800CE</v>
      </c>
      <c r="AJ804" t="str">
        <f>IF(RIGHT(MIS[[#This Row],[Main/Hedge]],4)="MAIN","MAIN","HEDGE")</f>
        <v>HEDGE</v>
      </c>
      <c r="AK804" t="str" cm="1">
        <f t="array" ref="AK804">_xlfn._xlws.FILTER(Table4[Column1],ISNUMBER(SEARCH(Table4[Column1],MIS[[#This Row],[OrderUniqueIdentifier]])),"")</f>
        <v>XYT</v>
      </c>
    </row>
    <row r="805" spans="1:37" x14ac:dyDescent="0.25">
      <c r="A805" t="s">
        <v>71</v>
      </c>
      <c r="B805" t="s">
        <v>761</v>
      </c>
      <c r="C805" t="s">
        <v>1790</v>
      </c>
      <c r="D805" t="s">
        <v>72</v>
      </c>
      <c r="E805" t="s">
        <v>1717</v>
      </c>
      <c r="F805" t="s">
        <v>98</v>
      </c>
      <c r="G805" t="s">
        <v>74</v>
      </c>
      <c r="H805" t="s">
        <v>75</v>
      </c>
      <c r="I805" t="s">
        <v>76</v>
      </c>
      <c r="J805" t="s">
        <v>77</v>
      </c>
      <c r="K805">
        <v>20</v>
      </c>
      <c r="L805" t="s">
        <v>77</v>
      </c>
      <c r="M805" t="s">
        <v>78</v>
      </c>
      <c r="N805" t="s">
        <v>387</v>
      </c>
      <c r="O805" t="s">
        <v>1761</v>
      </c>
      <c r="P805" t="s">
        <v>1761</v>
      </c>
      <c r="Q805" t="s">
        <v>1720</v>
      </c>
      <c r="R805" t="s">
        <v>79</v>
      </c>
      <c r="S805" t="s">
        <v>112</v>
      </c>
      <c r="T805" t="s">
        <v>1721</v>
      </c>
      <c r="U805" t="s">
        <v>100</v>
      </c>
      <c r="V805" t="s">
        <v>80</v>
      </c>
      <c r="W805">
        <v>79800</v>
      </c>
      <c r="X805" t="s">
        <v>85</v>
      </c>
      <c r="Y805">
        <v>20</v>
      </c>
      <c r="Z805" t="s">
        <v>405</v>
      </c>
      <c r="AA805" t="s">
        <v>405</v>
      </c>
      <c r="AB805" t="s">
        <v>87</v>
      </c>
      <c r="AC805" t="s">
        <v>84</v>
      </c>
      <c r="AD805">
        <f>_xlfn.XLOOKUP(MIS[[#This Row],[TRADING SYMBOL]],[1]Sheet1!$D:$D,[1]Sheet1!$C:$C)</f>
        <v>28.9</v>
      </c>
      <c r="AE805">
        <f>MIS[[#This Row],[OrderAverageTradedPrice]]*MIS[[#This Row],[OrderQuantity]]</f>
        <v>1079</v>
      </c>
      <c r="AF805">
        <f>MIS[[#This Row],[LTP]]*MIS[[#This Row],[OrderQuantity]]</f>
        <v>578</v>
      </c>
      <c r="AG805">
        <f>IF(MIS[[#This Row],[OrderSide]]="SELL",MIS[[#This Row],[VALUE]]-MIS[[#This Row],[LIVE_VALUE]],MIS[[#This Row],[LIVE_VALUE]]-MIS[[#This Row],[VALUE]])</f>
        <v>-501</v>
      </c>
      <c r="AH805" t="str" cm="1">
        <f t="array" ref="AH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5" t="str">
        <f>MIS[[#This Row],[TRADING SYMBOL]]</f>
        <v>SENSEX2552079800PE</v>
      </c>
      <c r="AJ805" t="str">
        <f>IF(RIGHT(MIS[[#This Row],[Main/Hedge]],4)="MAIN","MAIN","HEDGE")</f>
        <v>HEDGE</v>
      </c>
      <c r="AK805" t="str" cm="1">
        <f t="array" ref="AK805">_xlfn._xlws.FILTER(Table4[Column1],ISNUMBER(SEARCH(Table4[Column1],MIS[[#This Row],[OrderUniqueIdentifier]])),"")</f>
        <v>XYT</v>
      </c>
    </row>
    <row r="806" spans="1:37" x14ac:dyDescent="0.25">
      <c r="A806" t="s">
        <v>71</v>
      </c>
      <c r="B806" t="s">
        <v>822</v>
      </c>
      <c r="C806" t="s">
        <v>1805</v>
      </c>
      <c r="D806" t="s">
        <v>72</v>
      </c>
      <c r="E806" t="s">
        <v>248</v>
      </c>
      <c r="F806" t="s">
        <v>98</v>
      </c>
      <c r="G806" t="s">
        <v>74</v>
      </c>
      <c r="H806" t="s">
        <v>75</v>
      </c>
      <c r="I806" t="s">
        <v>76</v>
      </c>
      <c r="J806" t="s">
        <v>77</v>
      </c>
      <c r="K806">
        <v>20</v>
      </c>
      <c r="L806" t="s">
        <v>77</v>
      </c>
      <c r="M806" t="s">
        <v>78</v>
      </c>
      <c r="N806" t="s">
        <v>1763</v>
      </c>
      <c r="O806" t="s">
        <v>1778</v>
      </c>
      <c r="P806" t="s">
        <v>1761</v>
      </c>
      <c r="Q806" t="s">
        <v>250</v>
      </c>
      <c r="R806" t="s">
        <v>79</v>
      </c>
      <c r="S806" t="s">
        <v>112</v>
      </c>
      <c r="T806" t="s">
        <v>251</v>
      </c>
      <c r="U806" t="s">
        <v>100</v>
      </c>
      <c r="V806" t="s">
        <v>80</v>
      </c>
      <c r="W806">
        <v>84800</v>
      </c>
      <c r="X806" t="s">
        <v>81</v>
      </c>
      <c r="Y806">
        <v>20</v>
      </c>
      <c r="Z806" t="s">
        <v>1779</v>
      </c>
      <c r="AA806" t="s">
        <v>405</v>
      </c>
      <c r="AB806" t="s">
        <v>83</v>
      </c>
      <c r="AC806" t="s">
        <v>84</v>
      </c>
      <c r="AD806">
        <f>_xlfn.XLOOKUP(MIS[[#This Row],[TRADING SYMBOL]],[1]Sheet1!$D:$D,[1]Sheet1!$C:$C)</f>
        <v>17.55</v>
      </c>
      <c r="AE806">
        <f>MIS[[#This Row],[OrderAverageTradedPrice]]*MIS[[#This Row],[OrderQuantity]]</f>
        <v>508</v>
      </c>
      <c r="AF806">
        <f>MIS[[#This Row],[LTP]]*MIS[[#This Row],[OrderQuantity]]</f>
        <v>351</v>
      </c>
      <c r="AG806">
        <f>IF(MIS[[#This Row],[OrderSide]]="SELL",MIS[[#This Row],[VALUE]]-MIS[[#This Row],[LIVE_VALUE]],MIS[[#This Row],[LIVE_VALUE]]-MIS[[#This Row],[VALUE]])</f>
        <v>-157</v>
      </c>
      <c r="AH806" t="str" cm="1">
        <f t="array" ref="AH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6" t="str">
        <f>MIS[[#This Row],[TRADING SYMBOL]]</f>
        <v>SENSEX2552084800CE</v>
      </c>
      <c r="AJ806" t="str">
        <f>IF(RIGHT(MIS[[#This Row],[Main/Hedge]],4)="MAIN","MAIN","HEDGE")</f>
        <v>HEDGE</v>
      </c>
      <c r="AK806" t="str" cm="1">
        <f t="array" ref="AK806">_xlfn._xlws.FILTER(Table4[Column1],ISNUMBER(SEARCH(Table4[Column1],MIS[[#This Row],[OrderUniqueIdentifier]])),"")</f>
        <v>XYT</v>
      </c>
    </row>
    <row r="807" spans="1:37" x14ac:dyDescent="0.25">
      <c r="A807" t="s">
        <v>71</v>
      </c>
      <c r="B807" t="s">
        <v>940</v>
      </c>
      <c r="C807" t="s">
        <v>1834</v>
      </c>
      <c r="D807" t="s">
        <v>72</v>
      </c>
      <c r="E807" t="s">
        <v>248</v>
      </c>
      <c r="F807" t="s">
        <v>98</v>
      </c>
      <c r="G807" t="s">
        <v>74</v>
      </c>
      <c r="H807" t="s">
        <v>75</v>
      </c>
      <c r="I807" t="s">
        <v>76</v>
      </c>
      <c r="J807" t="s">
        <v>77</v>
      </c>
      <c r="K807">
        <v>40</v>
      </c>
      <c r="L807" t="s">
        <v>77</v>
      </c>
      <c r="M807" t="s">
        <v>78</v>
      </c>
      <c r="N807" t="s">
        <v>1763</v>
      </c>
      <c r="O807" t="s">
        <v>1778</v>
      </c>
      <c r="P807" t="s">
        <v>1761</v>
      </c>
      <c r="Q807" t="s">
        <v>250</v>
      </c>
      <c r="R807" t="s">
        <v>79</v>
      </c>
      <c r="S807" t="s">
        <v>112</v>
      </c>
      <c r="T807" t="s">
        <v>251</v>
      </c>
      <c r="U807" t="s">
        <v>100</v>
      </c>
      <c r="V807" t="s">
        <v>80</v>
      </c>
      <c r="W807">
        <v>84800</v>
      </c>
      <c r="X807" t="s">
        <v>81</v>
      </c>
      <c r="Y807">
        <v>40</v>
      </c>
      <c r="Z807" t="s">
        <v>1779</v>
      </c>
      <c r="AA807" t="s">
        <v>405</v>
      </c>
      <c r="AB807" t="s">
        <v>83</v>
      </c>
      <c r="AC807" t="s">
        <v>84</v>
      </c>
      <c r="AD807">
        <f>_xlfn.XLOOKUP(MIS[[#This Row],[TRADING SYMBOL]],[1]Sheet1!$D:$D,[1]Sheet1!$C:$C)</f>
        <v>17.55</v>
      </c>
      <c r="AE807">
        <f>MIS[[#This Row],[OrderAverageTradedPrice]]*MIS[[#This Row],[OrderQuantity]]</f>
        <v>1016</v>
      </c>
      <c r="AF807">
        <f>MIS[[#This Row],[LTP]]*MIS[[#This Row],[OrderQuantity]]</f>
        <v>702</v>
      </c>
      <c r="AG807">
        <f>IF(MIS[[#This Row],[OrderSide]]="SELL",MIS[[#This Row],[VALUE]]-MIS[[#This Row],[LIVE_VALUE]],MIS[[#This Row],[LIVE_VALUE]]-MIS[[#This Row],[VALUE]])</f>
        <v>-314</v>
      </c>
      <c r="AH807" t="str" cm="1">
        <f t="array" ref="AH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7" t="str">
        <f>MIS[[#This Row],[TRADING SYMBOL]]</f>
        <v>SENSEX2552084800CE</v>
      </c>
      <c r="AJ807" t="str">
        <f>IF(RIGHT(MIS[[#This Row],[Main/Hedge]],4)="MAIN","MAIN","HEDGE")</f>
        <v>HEDGE</v>
      </c>
      <c r="AK807" t="str" cm="1">
        <f t="array" ref="AK807">_xlfn._xlws.FILTER(Table4[Column1],ISNUMBER(SEARCH(Table4[Column1],MIS[[#This Row],[OrderUniqueIdentifier]])),"")</f>
        <v>XYT</v>
      </c>
    </row>
    <row r="808" spans="1:37" x14ac:dyDescent="0.25">
      <c r="A808" t="s">
        <v>71</v>
      </c>
      <c r="B808" t="s">
        <v>1001</v>
      </c>
      <c r="C808" t="s">
        <v>1846</v>
      </c>
      <c r="D808" t="s">
        <v>72</v>
      </c>
      <c r="E808" t="s">
        <v>1717</v>
      </c>
      <c r="F808" t="s">
        <v>98</v>
      </c>
      <c r="G808" t="s">
        <v>74</v>
      </c>
      <c r="H808" t="s">
        <v>75</v>
      </c>
      <c r="I808" t="s">
        <v>76</v>
      </c>
      <c r="J808" t="s">
        <v>77</v>
      </c>
      <c r="K808">
        <v>20</v>
      </c>
      <c r="L808" t="s">
        <v>77</v>
      </c>
      <c r="M808" t="s">
        <v>78</v>
      </c>
      <c r="N808" t="s">
        <v>1793</v>
      </c>
      <c r="O808" t="s">
        <v>1778</v>
      </c>
      <c r="P808" t="s">
        <v>1761</v>
      </c>
      <c r="Q808" t="s">
        <v>1720</v>
      </c>
      <c r="R808" t="s">
        <v>79</v>
      </c>
      <c r="S808" t="s">
        <v>112</v>
      </c>
      <c r="T808" t="s">
        <v>1721</v>
      </c>
      <c r="U808" t="s">
        <v>100</v>
      </c>
      <c r="V808" t="s">
        <v>80</v>
      </c>
      <c r="W808">
        <v>79800</v>
      </c>
      <c r="X808" t="s">
        <v>85</v>
      </c>
      <c r="Y808">
        <v>20</v>
      </c>
      <c r="Z808" t="s">
        <v>1779</v>
      </c>
      <c r="AA808" t="s">
        <v>405</v>
      </c>
      <c r="AB808" t="s">
        <v>87</v>
      </c>
      <c r="AC808" t="s">
        <v>84</v>
      </c>
      <c r="AD808">
        <f>_xlfn.XLOOKUP(MIS[[#This Row],[TRADING SYMBOL]],[1]Sheet1!$D:$D,[1]Sheet1!$C:$C)</f>
        <v>28.9</v>
      </c>
      <c r="AE808">
        <f>MIS[[#This Row],[OrderAverageTradedPrice]]*MIS[[#This Row],[OrderQuantity]]</f>
        <v>1077</v>
      </c>
      <c r="AF808">
        <f>MIS[[#This Row],[LTP]]*MIS[[#This Row],[OrderQuantity]]</f>
        <v>578</v>
      </c>
      <c r="AG808">
        <f>IF(MIS[[#This Row],[OrderSide]]="SELL",MIS[[#This Row],[VALUE]]-MIS[[#This Row],[LIVE_VALUE]],MIS[[#This Row],[LIVE_VALUE]]-MIS[[#This Row],[VALUE]])</f>
        <v>-499</v>
      </c>
      <c r="AH808" t="str" cm="1">
        <f t="array" ref="AH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8" t="str">
        <f>MIS[[#This Row],[TRADING SYMBOL]]</f>
        <v>SENSEX2552079800PE</v>
      </c>
      <c r="AJ808" t="str">
        <f>IF(RIGHT(MIS[[#This Row],[Main/Hedge]],4)="MAIN","MAIN","HEDGE")</f>
        <v>HEDGE</v>
      </c>
      <c r="AK808" t="str" cm="1">
        <f t="array" ref="AK808">_xlfn._xlws.FILTER(Table4[Column1],ISNUMBER(SEARCH(Table4[Column1],MIS[[#This Row],[OrderUniqueIdentifier]])),"")</f>
        <v>XYT</v>
      </c>
    </row>
    <row r="809" spans="1:37" x14ac:dyDescent="0.25">
      <c r="A809" t="s">
        <v>71</v>
      </c>
      <c r="B809" t="s">
        <v>1010</v>
      </c>
      <c r="C809" t="s">
        <v>1847</v>
      </c>
      <c r="D809" t="s">
        <v>72</v>
      </c>
      <c r="E809" t="s">
        <v>248</v>
      </c>
      <c r="F809" t="s">
        <v>98</v>
      </c>
      <c r="G809" t="s">
        <v>74</v>
      </c>
      <c r="H809" t="s">
        <v>75</v>
      </c>
      <c r="I809" t="s">
        <v>76</v>
      </c>
      <c r="J809" t="s">
        <v>77</v>
      </c>
      <c r="K809">
        <v>20</v>
      </c>
      <c r="L809" t="s">
        <v>77</v>
      </c>
      <c r="M809" t="s">
        <v>78</v>
      </c>
      <c r="N809" t="s">
        <v>1763</v>
      </c>
      <c r="O809" t="s">
        <v>1778</v>
      </c>
      <c r="P809" t="s">
        <v>1761</v>
      </c>
      <c r="Q809" t="s">
        <v>250</v>
      </c>
      <c r="R809" t="s">
        <v>79</v>
      </c>
      <c r="S809" t="s">
        <v>112</v>
      </c>
      <c r="T809" t="s">
        <v>251</v>
      </c>
      <c r="U809" t="s">
        <v>100</v>
      </c>
      <c r="V809" t="s">
        <v>80</v>
      </c>
      <c r="W809">
        <v>84800</v>
      </c>
      <c r="X809" t="s">
        <v>81</v>
      </c>
      <c r="Y809">
        <v>20</v>
      </c>
      <c r="Z809" t="s">
        <v>1779</v>
      </c>
      <c r="AA809" t="s">
        <v>405</v>
      </c>
      <c r="AB809" t="s">
        <v>83</v>
      </c>
      <c r="AC809" t="s">
        <v>84</v>
      </c>
      <c r="AD809">
        <f>_xlfn.XLOOKUP(MIS[[#This Row],[TRADING SYMBOL]],[1]Sheet1!$D:$D,[1]Sheet1!$C:$C)</f>
        <v>17.55</v>
      </c>
      <c r="AE809">
        <f>MIS[[#This Row],[OrderAverageTradedPrice]]*MIS[[#This Row],[OrderQuantity]]</f>
        <v>508</v>
      </c>
      <c r="AF809">
        <f>MIS[[#This Row],[LTP]]*MIS[[#This Row],[OrderQuantity]]</f>
        <v>351</v>
      </c>
      <c r="AG809">
        <f>IF(MIS[[#This Row],[OrderSide]]="SELL",MIS[[#This Row],[VALUE]]-MIS[[#This Row],[LIVE_VALUE]],MIS[[#This Row],[LIVE_VALUE]]-MIS[[#This Row],[VALUE]])</f>
        <v>-157</v>
      </c>
      <c r="AH809" t="str" cm="1">
        <f t="array" ref="AH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9" t="str">
        <f>MIS[[#This Row],[TRADING SYMBOL]]</f>
        <v>SENSEX2552084800CE</v>
      </c>
      <c r="AJ809" t="str">
        <f>IF(RIGHT(MIS[[#This Row],[Main/Hedge]],4)="MAIN","MAIN","HEDGE")</f>
        <v>HEDGE</v>
      </c>
      <c r="AK809" t="str" cm="1">
        <f t="array" ref="AK809">_xlfn._xlws.FILTER(Table4[Column1],ISNUMBER(SEARCH(Table4[Column1],MIS[[#This Row],[OrderUniqueIdentifier]])),"")</f>
        <v>XYT</v>
      </c>
    </row>
    <row r="810" spans="1:37" x14ac:dyDescent="0.25">
      <c r="A810" t="s">
        <v>71</v>
      </c>
      <c r="B810" t="s">
        <v>1045</v>
      </c>
      <c r="C810" t="s">
        <v>1856</v>
      </c>
      <c r="D810" t="s">
        <v>72</v>
      </c>
      <c r="E810" t="s">
        <v>248</v>
      </c>
      <c r="F810" t="s">
        <v>98</v>
      </c>
      <c r="G810" t="s">
        <v>74</v>
      </c>
      <c r="H810" t="s">
        <v>75</v>
      </c>
      <c r="I810" t="s">
        <v>76</v>
      </c>
      <c r="J810" t="s">
        <v>77</v>
      </c>
      <c r="K810">
        <v>40</v>
      </c>
      <c r="L810" t="s">
        <v>77</v>
      </c>
      <c r="M810" t="s">
        <v>78</v>
      </c>
      <c r="N810" t="s">
        <v>1763</v>
      </c>
      <c r="O810" t="s">
        <v>1778</v>
      </c>
      <c r="P810" t="s">
        <v>1761</v>
      </c>
      <c r="Q810" t="s">
        <v>250</v>
      </c>
      <c r="R810" t="s">
        <v>79</v>
      </c>
      <c r="S810" t="s">
        <v>112</v>
      </c>
      <c r="T810" t="s">
        <v>251</v>
      </c>
      <c r="U810" t="s">
        <v>100</v>
      </c>
      <c r="V810" t="s">
        <v>80</v>
      </c>
      <c r="W810">
        <v>84800</v>
      </c>
      <c r="X810" t="s">
        <v>81</v>
      </c>
      <c r="Y810">
        <v>40</v>
      </c>
      <c r="Z810" t="s">
        <v>1779</v>
      </c>
      <c r="AA810" t="s">
        <v>405</v>
      </c>
      <c r="AB810" t="s">
        <v>83</v>
      </c>
      <c r="AC810" t="s">
        <v>84</v>
      </c>
      <c r="AD810">
        <f>_xlfn.XLOOKUP(MIS[[#This Row],[TRADING SYMBOL]],[1]Sheet1!$D:$D,[1]Sheet1!$C:$C)</f>
        <v>17.55</v>
      </c>
      <c r="AE810">
        <f>MIS[[#This Row],[OrderAverageTradedPrice]]*MIS[[#This Row],[OrderQuantity]]</f>
        <v>1016</v>
      </c>
      <c r="AF810">
        <f>MIS[[#This Row],[LTP]]*MIS[[#This Row],[OrderQuantity]]</f>
        <v>702</v>
      </c>
      <c r="AG810">
        <f>IF(MIS[[#This Row],[OrderSide]]="SELL",MIS[[#This Row],[VALUE]]-MIS[[#This Row],[LIVE_VALUE]],MIS[[#This Row],[LIVE_VALUE]]-MIS[[#This Row],[VALUE]])</f>
        <v>-314</v>
      </c>
      <c r="AH810" t="str" cm="1">
        <f t="array" ref="AH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0" t="str">
        <f>MIS[[#This Row],[TRADING SYMBOL]]</f>
        <v>SENSEX2552084800CE</v>
      </c>
      <c r="AJ810" t="str">
        <f>IF(RIGHT(MIS[[#This Row],[Main/Hedge]],4)="MAIN","MAIN","HEDGE")</f>
        <v>HEDGE</v>
      </c>
      <c r="AK810" t="str" cm="1">
        <f t="array" ref="AK810">_xlfn._xlws.FILTER(Table4[Column1],ISNUMBER(SEARCH(Table4[Column1],MIS[[#This Row],[OrderUniqueIdentifier]])),"")</f>
        <v>XYT</v>
      </c>
    </row>
    <row r="811" spans="1:37" x14ac:dyDescent="0.25">
      <c r="A811" t="s">
        <v>71</v>
      </c>
      <c r="B811" t="s">
        <v>1195</v>
      </c>
      <c r="C811" t="s">
        <v>1884</v>
      </c>
      <c r="D811" t="s">
        <v>72</v>
      </c>
      <c r="E811" t="s">
        <v>1717</v>
      </c>
      <c r="F811" t="s">
        <v>98</v>
      </c>
      <c r="G811" t="s">
        <v>74</v>
      </c>
      <c r="H811" t="s">
        <v>75</v>
      </c>
      <c r="I811" t="s">
        <v>76</v>
      </c>
      <c r="J811" t="s">
        <v>77</v>
      </c>
      <c r="K811">
        <v>20</v>
      </c>
      <c r="L811" t="s">
        <v>77</v>
      </c>
      <c r="M811" t="s">
        <v>78</v>
      </c>
      <c r="N811" t="s">
        <v>148</v>
      </c>
      <c r="O811" t="s">
        <v>1778</v>
      </c>
      <c r="P811" t="s">
        <v>1761</v>
      </c>
      <c r="Q811" t="s">
        <v>1720</v>
      </c>
      <c r="R811" t="s">
        <v>79</v>
      </c>
      <c r="S811" t="s">
        <v>112</v>
      </c>
      <c r="T811" t="s">
        <v>1721</v>
      </c>
      <c r="U811" t="s">
        <v>100</v>
      </c>
      <c r="V811" t="s">
        <v>80</v>
      </c>
      <c r="W811">
        <v>79800</v>
      </c>
      <c r="X811" t="s">
        <v>85</v>
      </c>
      <c r="Y811">
        <v>20</v>
      </c>
      <c r="Z811" t="s">
        <v>1779</v>
      </c>
      <c r="AA811" t="s">
        <v>405</v>
      </c>
      <c r="AB811" t="s">
        <v>87</v>
      </c>
      <c r="AC811" t="s">
        <v>84</v>
      </c>
      <c r="AD811">
        <f>_xlfn.XLOOKUP(MIS[[#This Row],[TRADING SYMBOL]],[1]Sheet1!$D:$D,[1]Sheet1!$C:$C)</f>
        <v>28.9</v>
      </c>
      <c r="AE811">
        <f>MIS[[#This Row],[OrderAverageTradedPrice]]*MIS[[#This Row],[OrderQuantity]]</f>
        <v>1080</v>
      </c>
      <c r="AF811">
        <f>MIS[[#This Row],[LTP]]*MIS[[#This Row],[OrderQuantity]]</f>
        <v>578</v>
      </c>
      <c r="AG811">
        <f>IF(MIS[[#This Row],[OrderSide]]="SELL",MIS[[#This Row],[VALUE]]-MIS[[#This Row],[LIVE_VALUE]],MIS[[#This Row],[LIVE_VALUE]]-MIS[[#This Row],[VALUE]])</f>
        <v>-502</v>
      </c>
      <c r="AH811" t="str" cm="1">
        <f t="array" ref="AH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1" t="str">
        <f>MIS[[#This Row],[TRADING SYMBOL]]</f>
        <v>SENSEX2552079800PE</v>
      </c>
      <c r="AJ811" t="str">
        <f>IF(RIGHT(MIS[[#This Row],[Main/Hedge]],4)="MAIN","MAIN","HEDGE")</f>
        <v>HEDGE</v>
      </c>
      <c r="AK811" t="str" cm="1">
        <f t="array" ref="AK811">_xlfn._xlws.FILTER(Table4[Column1],ISNUMBER(SEARCH(Table4[Column1],MIS[[#This Row],[OrderUniqueIdentifier]])),"")</f>
        <v>XYT</v>
      </c>
    </row>
    <row r="812" spans="1:37" x14ac:dyDescent="0.25">
      <c r="A812" t="s">
        <v>71</v>
      </c>
      <c r="B812" t="s">
        <v>1227</v>
      </c>
      <c r="C812" t="s">
        <v>1893</v>
      </c>
      <c r="D812" t="s">
        <v>72</v>
      </c>
      <c r="E812" t="s">
        <v>248</v>
      </c>
      <c r="F812" t="s">
        <v>98</v>
      </c>
      <c r="G812" t="s">
        <v>74</v>
      </c>
      <c r="H812" t="s">
        <v>75</v>
      </c>
      <c r="I812" t="s">
        <v>76</v>
      </c>
      <c r="J812" t="s">
        <v>77</v>
      </c>
      <c r="K812">
        <v>20</v>
      </c>
      <c r="L812" t="s">
        <v>77</v>
      </c>
      <c r="M812" t="s">
        <v>78</v>
      </c>
      <c r="N812" t="s">
        <v>1763</v>
      </c>
      <c r="O812" t="s">
        <v>1778</v>
      </c>
      <c r="P812" t="s">
        <v>1761</v>
      </c>
      <c r="Q812" t="s">
        <v>250</v>
      </c>
      <c r="R812" t="s">
        <v>79</v>
      </c>
      <c r="S812" t="s">
        <v>112</v>
      </c>
      <c r="T812" t="s">
        <v>251</v>
      </c>
      <c r="U812" t="s">
        <v>100</v>
      </c>
      <c r="V812" t="s">
        <v>80</v>
      </c>
      <c r="W812">
        <v>84800</v>
      </c>
      <c r="X812" t="s">
        <v>81</v>
      </c>
      <c r="Y812">
        <v>20</v>
      </c>
      <c r="Z812" t="s">
        <v>1779</v>
      </c>
      <c r="AA812" t="s">
        <v>405</v>
      </c>
      <c r="AB812" t="s">
        <v>83</v>
      </c>
      <c r="AC812" t="s">
        <v>84</v>
      </c>
      <c r="AD812">
        <f>_xlfn.XLOOKUP(MIS[[#This Row],[TRADING SYMBOL]],[1]Sheet1!$D:$D,[1]Sheet1!$C:$C)</f>
        <v>17.55</v>
      </c>
      <c r="AE812">
        <f>MIS[[#This Row],[OrderAverageTradedPrice]]*MIS[[#This Row],[OrderQuantity]]</f>
        <v>508</v>
      </c>
      <c r="AF812">
        <f>MIS[[#This Row],[LTP]]*MIS[[#This Row],[OrderQuantity]]</f>
        <v>351</v>
      </c>
      <c r="AG812">
        <f>IF(MIS[[#This Row],[OrderSide]]="SELL",MIS[[#This Row],[VALUE]]-MIS[[#This Row],[LIVE_VALUE]],MIS[[#This Row],[LIVE_VALUE]]-MIS[[#This Row],[VALUE]])</f>
        <v>-157</v>
      </c>
      <c r="AH812" t="str" cm="1">
        <f t="array" ref="AH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2" t="str">
        <f>MIS[[#This Row],[TRADING SYMBOL]]</f>
        <v>SENSEX2552084800CE</v>
      </c>
      <c r="AJ812" t="str">
        <f>IF(RIGHT(MIS[[#This Row],[Main/Hedge]],4)="MAIN","MAIN","HEDGE")</f>
        <v>HEDGE</v>
      </c>
      <c r="AK812" t="str" cm="1">
        <f t="array" ref="AK812">_xlfn._xlws.FILTER(Table4[Column1],ISNUMBER(SEARCH(Table4[Column1],MIS[[#This Row],[OrderUniqueIdentifier]])),"")</f>
        <v>XYT</v>
      </c>
    </row>
    <row r="813" spans="1:37" x14ac:dyDescent="0.25">
      <c r="A813" t="s">
        <v>71</v>
      </c>
      <c r="B813" t="s">
        <v>1227</v>
      </c>
      <c r="C813" t="s">
        <v>1894</v>
      </c>
      <c r="D813" t="s">
        <v>72</v>
      </c>
      <c r="E813" t="s">
        <v>1717</v>
      </c>
      <c r="F813" t="s">
        <v>98</v>
      </c>
      <c r="G813" t="s">
        <v>74</v>
      </c>
      <c r="H813" t="s">
        <v>75</v>
      </c>
      <c r="I813" t="s">
        <v>76</v>
      </c>
      <c r="J813" t="s">
        <v>77</v>
      </c>
      <c r="K813">
        <v>20</v>
      </c>
      <c r="L813" t="s">
        <v>77</v>
      </c>
      <c r="M813" t="s">
        <v>78</v>
      </c>
      <c r="N813" t="s">
        <v>1895</v>
      </c>
      <c r="O813" t="s">
        <v>1761</v>
      </c>
      <c r="P813" t="s">
        <v>1761</v>
      </c>
      <c r="Q813" t="s">
        <v>1720</v>
      </c>
      <c r="R813" t="s">
        <v>79</v>
      </c>
      <c r="S813" t="s">
        <v>112</v>
      </c>
      <c r="T813" t="s">
        <v>1721</v>
      </c>
      <c r="U813" t="s">
        <v>100</v>
      </c>
      <c r="V813" t="s">
        <v>80</v>
      </c>
      <c r="W813">
        <v>79800</v>
      </c>
      <c r="X813" t="s">
        <v>85</v>
      </c>
      <c r="Y813">
        <v>20</v>
      </c>
      <c r="Z813" t="s">
        <v>405</v>
      </c>
      <c r="AA813" t="s">
        <v>405</v>
      </c>
      <c r="AB813" t="s">
        <v>87</v>
      </c>
      <c r="AC813" t="s">
        <v>84</v>
      </c>
      <c r="AD813">
        <f>_xlfn.XLOOKUP(MIS[[#This Row],[TRADING SYMBOL]],[1]Sheet1!$D:$D,[1]Sheet1!$C:$C)</f>
        <v>28.9</v>
      </c>
      <c r="AE813">
        <f>MIS[[#This Row],[OrderAverageTradedPrice]]*MIS[[#This Row],[OrderQuantity]]</f>
        <v>1081</v>
      </c>
      <c r="AF813">
        <f>MIS[[#This Row],[LTP]]*MIS[[#This Row],[OrderQuantity]]</f>
        <v>578</v>
      </c>
      <c r="AG813">
        <f>IF(MIS[[#This Row],[OrderSide]]="SELL",MIS[[#This Row],[VALUE]]-MIS[[#This Row],[LIVE_VALUE]],MIS[[#This Row],[LIVE_VALUE]]-MIS[[#This Row],[VALUE]])</f>
        <v>-503</v>
      </c>
      <c r="AH813" t="str" cm="1">
        <f t="array" ref="AH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3" t="str">
        <f>MIS[[#This Row],[TRADING SYMBOL]]</f>
        <v>SENSEX2552079800PE</v>
      </c>
      <c r="AJ813" t="str">
        <f>IF(RIGHT(MIS[[#This Row],[Main/Hedge]],4)="MAIN","MAIN","HEDGE")</f>
        <v>HEDGE</v>
      </c>
      <c r="AK813" t="str" cm="1">
        <f t="array" ref="AK813">_xlfn._xlws.FILTER(Table4[Column1],ISNUMBER(SEARCH(Table4[Column1],MIS[[#This Row],[OrderUniqueIdentifier]])),"")</f>
        <v>XYT</v>
      </c>
    </row>
    <row r="814" spans="1:37" x14ac:dyDescent="0.25">
      <c r="A814" t="s">
        <v>71</v>
      </c>
      <c r="B814" t="s">
        <v>1235</v>
      </c>
      <c r="C814" t="s">
        <v>1896</v>
      </c>
      <c r="D814" t="s">
        <v>72</v>
      </c>
      <c r="E814" t="s">
        <v>248</v>
      </c>
      <c r="F814" t="s">
        <v>98</v>
      </c>
      <c r="G814" t="s">
        <v>74</v>
      </c>
      <c r="H814" t="s">
        <v>75</v>
      </c>
      <c r="I814" t="s">
        <v>76</v>
      </c>
      <c r="J814" t="s">
        <v>77</v>
      </c>
      <c r="K814">
        <v>40</v>
      </c>
      <c r="L814" t="s">
        <v>77</v>
      </c>
      <c r="M814" t="s">
        <v>78</v>
      </c>
      <c r="N814" t="s">
        <v>1763</v>
      </c>
      <c r="O814" t="s">
        <v>1761</v>
      </c>
      <c r="P814" t="s">
        <v>1761</v>
      </c>
      <c r="Q814" t="s">
        <v>250</v>
      </c>
      <c r="R814" t="s">
        <v>79</v>
      </c>
      <c r="S814" t="s">
        <v>112</v>
      </c>
      <c r="T814" t="s">
        <v>251</v>
      </c>
      <c r="U814" t="s">
        <v>100</v>
      </c>
      <c r="V814" t="s">
        <v>80</v>
      </c>
      <c r="W814">
        <v>84800</v>
      </c>
      <c r="X814" t="s">
        <v>81</v>
      </c>
      <c r="Y814">
        <v>40</v>
      </c>
      <c r="Z814" t="s">
        <v>405</v>
      </c>
      <c r="AA814" t="s">
        <v>405</v>
      </c>
      <c r="AB814" t="s">
        <v>83</v>
      </c>
      <c r="AC814" t="s">
        <v>84</v>
      </c>
      <c r="AD814">
        <f>_xlfn.XLOOKUP(MIS[[#This Row],[TRADING SYMBOL]],[1]Sheet1!$D:$D,[1]Sheet1!$C:$C)</f>
        <v>17.55</v>
      </c>
      <c r="AE814">
        <f>MIS[[#This Row],[OrderAverageTradedPrice]]*MIS[[#This Row],[OrderQuantity]]</f>
        <v>1016</v>
      </c>
      <c r="AF814">
        <f>MIS[[#This Row],[LTP]]*MIS[[#This Row],[OrderQuantity]]</f>
        <v>702</v>
      </c>
      <c r="AG814">
        <f>IF(MIS[[#This Row],[OrderSide]]="SELL",MIS[[#This Row],[VALUE]]-MIS[[#This Row],[LIVE_VALUE]],MIS[[#This Row],[LIVE_VALUE]]-MIS[[#This Row],[VALUE]])</f>
        <v>-314</v>
      </c>
      <c r="AH814" t="str" cm="1">
        <f t="array" ref="AH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4" t="str">
        <f>MIS[[#This Row],[TRADING SYMBOL]]</f>
        <v>SENSEX2552084800CE</v>
      </c>
      <c r="AJ814" t="str">
        <f>IF(RIGHT(MIS[[#This Row],[Main/Hedge]],4)="MAIN","MAIN","HEDGE")</f>
        <v>HEDGE</v>
      </c>
      <c r="AK814" t="str" cm="1">
        <f t="array" ref="AK814">_xlfn._xlws.FILTER(Table4[Column1],ISNUMBER(SEARCH(Table4[Column1],MIS[[#This Row],[OrderUniqueIdentifier]])),"")</f>
        <v>XYT</v>
      </c>
    </row>
    <row r="815" spans="1:37" x14ac:dyDescent="0.25">
      <c r="A815" t="s">
        <v>71</v>
      </c>
      <c r="B815" t="s">
        <v>1316</v>
      </c>
      <c r="C815" t="s">
        <v>1918</v>
      </c>
      <c r="D815" t="s">
        <v>72</v>
      </c>
      <c r="E815" t="s">
        <v>248</v>
      </c>
      <c r="F815" t="s">
        <v>98</v>
      </c>
      <c r="G815" t="s">
        <v>74</v>
      </c>
      <c r="H815" t="s">
        <v>75</v>
      </c>
      <c r="I815" t="s">
        <v>76</v>
      </c>
      <c r="J815" t="s">
        <v>77</v>
      </c>
      <c r="K815">
        <v>40</v>
      </c>
      <c r="L815" t="s">
        <v>77</v>
      </c>
      <c r="M815" t="s">
        <v>78</v>
      </c>
      <c r="N815" t="s">
        <v>1763</v>
      </c>
      <c r="O815" t="s">
        <v>1778</v>
      </c>
      <c r="P815" t="s">
        <v>1761</v>
      </c>
      <c r="Q815" t="s">
        <v>250</v>
      </c>
      <c r="R815" t="s">
        <v>79</v>
      </c>
      <c r="S815" t="s">
        <v>112</v>
      </c>
      <c r="T815" t="s">
        <v>251</v>
      </c>
      <c r="U815" t="s">
        <v>100</v>
      </c>
      <c r="V815" t="s">
        <v>80</v>
      </c>
      <c r="W815">
        <v>84800</v>
      </c>
      <c r="X815" t="s">
        <v>81</v>
      </c>
      <c r="Y815">
        <v>40</v>
      </c>
      <c r="Z815" t="s">
        <v>1779</v>
      </c>
      <c r="AA815" t="s">
        <v>405</v>
      </c>
      <c r="AB815" t="s">
        <v>83</v>
      </c>
      <c r="AC815" t="s">
        <v>84</v>
      </c>
      <c r="AD815">
        <f>_xlfn.XLOOKUP(MIS[[#This Row],[TRADING SYMBOL]],[1]Sheet1!$D:$D,[1]Sheet1!$C:$C)</f>
        <v>17.55</v>
      </c>
      <c r="AE815">
        <f>MIS[[#This Row],[OrderAverageTradedPrice]]*MIS[[#This Row],[OrderQuantity]]</f>
        <v>1016</v>
      </c>
      <c r="AF815">
        <f>MIS[[#This Row],[LTP]]*MIS[[#This Row],[OrderQuantity]]</f>
        <v>702</v>
      </c>
      <c r="AG815">
        <f>IF(MIS[[#This Row],[OrderSide]]="SELL",MIS[[#This Row],[VALUE]]-MIS[[#This Row],[LIVE_VALUE]],MIS[[#This Row],[LIVE_VALUE]]-MIS[[#This Row],[VALUE]])</f>
        <v>-314</v>
      </c>
      <c r="AH815" t="str" cm="1">
        <f t="array" ref="AH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5" t="str">
        <f>MIS[[#This Row],[TRADING SYMBOL]]</f>
        <v>SENSEX2552084800CE</v>
      </c>
      <c r="AJ815" t="str">
        <f>IF(RIGHT(MIS[[#This Row],[Main/Hedge]],4)="MAIN","MAIN","HEDGE")</f>
        <v>HEDGE</v>
      </c>
      <c r="AK815" t="str" cm="1">
        <f t="array" ref="AK815">_xlfn._xlws.FILTER(Table4[Column1],ISNUMBER(SEARCH(Table4[Column1],MIS[[#This Row],[OrderUniqueIdentifier]])),"")</f>
        <v>XYT</v>
      </c>
    </row>
    <row r="816" spans="1:37" x14ac:dyDescent="0.25">
      <c r="A816" t="s">
        <v>71</v>
      </c>
      <c r="B816" t="s">
        <v>1316</v>
      </c>
      <c r="C816" t="s">
        <v>1919</v>
      </c>
      <c r="D816" t="s">
        <v>72</v>
      </c>
      <c r="E816" t="s">
        <v>1717</v>
      </c>
      <c r="F816" t="s">
        <v>98</v>
      </c>
      <c r="G816" t="s">
        <v>74</v>
      </c>
      <c r="H816" t="s">
        <v>75</v>
      </c>
      <c r="I816" t="s">
        <v>76</v>
      </c>
      <c r="J816" t="s">
        <v>77</v>
      </c>
      <c r="K816">
        <v>40</v>
      </c>
      <c r="L816" t="s">
        <v>77</v>
      </c>
      <c r="M816" t="s">
        <v>78</v>
      </c>
      <c r="N816" t="s">
        <v>1729</v>
      </c>
      <c r="O816" t="s">
        <v>1761</v>
      </c>
      <c r="P816" t="s">
        <v>1761</v>
      </c>
      <c r="Q816" t="s">
        <v>1720</v>
      </c>
      <c r="R816" t="s">
        <v>79</v>
      </c>
      <c r="S816" t="s">
        <v>112</v>
      </c>
      <c r="T816" t="s">
        <v>1721</v>
      </c>
      <c r="U816" t="s">
        <v>100</v>
      </c>
      <c r="V816" t="s">
        <v>80</v>
      </c>
      <c r="W816">
        <v>79800</v>
      </c>
      <c r="X816" t="s">
        <v>85</v>
      </c>
      <c r="Y816">
        <v>40</v>
      </c>
      <c r="Z816" t="s">
        <v>405</v>
      </c>
      <c r="AA816" t="s">
        <v>405</v>
      </c>
      <c r="AB816" t="s">
        <v>87</v>
      </c>
      <c r="AC816" t="s">
        <v>84</v>
      </c>
      <c r="AD816">
        <f>_xlfn.XLOOKUP(MIS[[#This Row],[TRADING SYMBOL]],[1]Sheet1!$D:$D,[1]Sheet1!$C:$C)</f>
        <v>28.9</v>
      </c>
      <c r="AE816">
        <f>MIS[[#This Row],[OrderAverageTradedPrice]]*MIS[[#This Row],[OrderQuantity]]</f>
        <v>2163</v>
      </c>
      <c r="AF816">
        <f>MIS[[#This Row],[LTP]]*MIS[[#This Row],[OrderQuantity]]</f>
        <v>1156</v>
      </c>
      <c r="AG816">
        <f>IF(MIS[[#This Row],[OrderSide]]="SELL",MIS[[#This Row],[VALUE]]-MIS[[#This Row],[LIVE_VALUE]],MIS[[#This Row],[LIVE_VALUE]]-MIS[[#This Row],[VALUE]])</f>
        <v>-1007</v>
      </c>
      <c r="AH816" t="str" cm="1">
        <f t="array" ref="AH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6" t="str">
        <f>MIS[[#This Row],[TRADING SYMBOL]]</f>
        <v>SENSEX2552079800PE</v>
      </c>
      <c r="AJ816" t="str">
        <f>IF(RIGHT(MIS[[#This Row],[Main/Hedge]],4)="MAIN","MAIN","HEDGE")</f>
        <v>HEDGE</v>
      </c>
      <c r="AK816" t="str" cm="1">
        <f t="array" ref="AK816">_xlfn._xlws.FILTER(Table4[Column1],ISNUMBER(SEARCH(Table4[Column1],MIS[[#This Row],[OrderUniqueIdentifier]])),"")</f>
        <v>XYT</v>
      </c>
    </row>
    <row r="817" spans="1:37" x14ac:dyDescent="0.25">
      <c r="A817" t="s">
        <v>71</v>
      </c>
      <c r="B817" t="s">
        <v>529</v>
      </c>
      <c r="C817" t="s">
        <v>1734</v>
      </c>
      <c r="D817" t="s">
        <v>72</v>
      </c>
      <c r="E817" t="s">
        <v>248</v>
      </c>
      <c r="F817" t="s">
        <v>98</v>
      </c>
      <c r="G817" t="s">
        <v>74</v>
      </c>
      <c r="H817" t="s">
        <v>75</v>
      </c>
      <c r="I817" t="s">
        <v>76</v>
      </c>
      <c r="J817" t="s">
        <v>77</v>
      </c>
      <c r="K817">
        <v>40</v>
      </c>
      <c r="L817" t="s">
        <v>77</v>
      </c>
      <c r="M817" t="s">
        <v>78</v>
      </c>
      <c r="N817" t="s">
        <v>1735</v>
      </c>
      <c r="O817" t="s">
        <v>1736</v>
      </c>
      <c r="P817" t="s">
        <v>1736</v>
      </c>
      <c r="Q817" t="s">
        <v>250</v>
      </c>
      <c r="R817" t="s">
        <v>79</v>
      </c>
      <c r="S817" t="s">
        <v>112</v>
      </c>
      <c r="T817" t="s">
        <v>251</v>
      </c>
      <c r="U817" t="s">
        <v>100</v>
      </c>
      <c r="V817" t="s">
        <v>80</v>
      </c>
      <c r="W817">
        <v>84800</v>
      </c>
      <c r="X817" t="s">
        <v>81</v>
      </c>
      <c r="Y817">
        <v>40</v>
      </c>
      <c r="Z817" t="s">
        <v>1737</v>
      </c>
      <c r="AA817" t="s">
        <v>1737</v>
      </c>
      <c r="AB817" t="s">
        <v>83</v>
      </c>
      <c r="AC817" t="s">
        <v>84</v>
      </c>
      <c r="AD817">
        <f>_xlfn.XLOOKUP(MIS[[#This Row],[TRADING SYMBOL]],[1]Sheet1!$D:$D,[1]Sheet1!$C:$C)</f>
        <v>17.55</v>
      </c>
      <c r="AE817">
        <f>MIS[[#This Row],[OrderAverageTradedPrice]]*MIS[[#This Row],[OrderQuantity]]</f>
        <v>1014</v>
      </c>
      <c r="AF817">
        <f>MIS[[#This Row],[LTP]]*MIS[[#This Row],[OrderQuantity]]</f>
        <v>702</v>
      </c>
      <c r="AG817">
        <f>IF(MIS[[#This Row],[OrderSide]]="SELL",MIS[[#This Row],[VALUE]]-MIS[[#This Row],[LIVE_VALUE]],MIS[[#This Row],[LIVE_VALUE]]-MIS[[#This Row],[VALUE]])</f>
        <v>-312</v>
      </c>
      <c r="AH817" t="str" cm="1">
        <f t="array" ref="AH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7" t="str">
        <f>MIS[[#This Row],[TRADING SYMBOL]]</f>
        <v>SENSEX2552084800CE</v>
      </c>
      <c r="AJ817" t="str">
        <f>IF(RIGHT(MIS[[#This Row],[Main/Hedge]],4)="MAIN","MAIN","HEDGE")</f>
        <v>HEDGE</v>
      </c>
      <c r="AK817" t="str" cm="1">
        <f t="array" ref="AK817">_xlfn._xlws.FILTER(Table4[Column1],ISNUMBER(SEARCH(Table4[Column1],MIS[[#This Row],[OrderUniqueIdentifier]])),"")</f>
        <v>XYT</v>
      </c>
    </row>
    <row r="818" spans="1:37" x14ac:dyDescent="0.25">
      <c r="A818" t="s">
        <v>71</v>
      </c>
      <c r="B818" t="s">
        <v>602</v>
      </c>
      <c r="C818" t="s">
        <v>1760</v>
      </c>
      <c r="D818" t="s">
        <v>72</v>
      </c>
      <c r="E818" t="s">
        <v>1717</v>
      </c>
      <c r="F818" t="s">
        <v>98</v>
      </c>
      <c r="G818" t="s">
        <v>74</v>
      </c>
      <c r="H818" t="s">
        <v>75</v>
      </c>
      <c r="I818" t="s">
        <v>76</v>
      </c>
      <c r="J818" t="s">
        <v>77</v>
      </c>
      <c r="K818">
        <v>20</v>
      </c>
      <c r="L818" t="s">
        <v>77</v>
      </c>
      <c r="M818" t="s">
        <v>78</v>
      </c>
      <c r="N818" t="s">
        <v>387</v>
      </c>
      <c r="O818" t="s">
        <v>1761</v>
      </c>
      <c r="P818" t="s">
        <v>1736</v>
      </c>
      <c r="Q818" t="s">
        <v>1720</v>
      </c>
      <c r="R818" t="s">
        <v>79</v>
      </c>
      <c r="S818" t="s">
        <v>112</v>
      </c>
      <c r="T818" t="s">
        <v>1721</v>
      </c>
      <c r="U818" t="s">
        <v>100</v>
      </c>
      <c r="V818" t="s">
        <v>80</v>
      </c>
      <c r="W818">
        <v>79800</v>
      </c>
      <c r="X818" t="s">
        <v>85</v>
      </c>
      <c r="Y818">
        <v>20</v>
      </c>
      <c r="Z818" t="s">
        <v>405</v>
      </c>
      <c r="AA818" t="s">
        <v>1737</v>
      </c>
      <c r="AB818" t="s">
        <v>87</v>
      </c>
      <c r="AC818" t="s">
        <v>84</v>
      </c>
      <c r="AD818">
        <f>_xlfn.XLOOKUP(MIS[[#This Row],[TRADING SYMBOL]],[1]Sheet1!$D:$D,[1]Sheet1!$C:$C)</f>
        <v>28.9</v>
      </c>
      <c r="AE818">
        <f>MIS[[#This Row],[OrderAverageTradedPrice]]*MIS[[#This Row],[OrderQuantity]]</f>
        <v>1079</v>
      </c>
      <c r="AF818">
        <f>MIS[[#This Row],[LTP]]*MIS[[#This Row],[OrderQuantity]]</f>
        <v>578</v>
      </c>
      <c r="AG818">
        <f>IF(MIS[[#This Row],[OrderSide]]="SELL",MIS[[#This Row],[VALUE]]-MIS[[#This Row],[LIVE_VALUE]],MIS[[#This Row],[LIVE_VALUE]]-MIS[[#This Row],[VALUE]])</f>
        <v>-501</v>
      </c>
      <c r="AH818" t="str" cm="1">
        <f t="array" ref="AH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8" t="str">
        <f>MIS[[#This Row],[TRADING SYMBOL]]</f>
        <v>SENSEX2552079800PE</v>
      </c>
      <c r="AJ818" t="str">
        <f>IF(RIGHT(MIS[[#This Row],[Main/Hedge]],4)="MAIN","MAIN","HEDGE")</f>
        <v>HEDGE</v>
      </c>
      <c r="AK818" t="str" cm="1">
        <f t="array" ref="AK818">_xlfn._xlws.FILTER(Table4[Column1],ISNUMBER(SEARCH(Table4[Column1],MIS[[#This Row],[OrderUniqueIdentifier]])),"")</f>
        <v>XYT</v>
      </c>
    </row>
    <row r="819" spans="1:37" x14ac:dyDescent="0.25">
      <c r="A819" t="s">
        <v>71</v>
      </c>
      <c r="B819" t="s">
        <v>632</v>
      </c>
      <c r="C819" t="s">
        <v>1767</v>
      </c>
      <c r="D819" t="s">
        <v>72</v>
      </c>
      <c r="E819" t="s">
        <v>248</v>
      </c>
      <c r="F819" t="s">
        <v>98</v>
      </c>
      <c r="G819" t="s">
        <v>74</v>
      </c>
      <c r="H819" t="s">
        <v>75</v>
      </c>
      <c r="I819" t="s">
        <v>76</v>
      </c>
      <c r="J819" t="s">
        <v>77</v>
      </c>
      <c r="K819">
        <v>40</v>
      </c>
      <c r="L819" t="s">
        <v>77</v>
      </c>
      <c r="M819" t="s">
        <v>78</v>
      </c>
      <c r="N819" t="s">
        <v>1768</v>
      </c>
      <c r="O819" t="s">
        <v>1761</v>
      </c>
      <c r="P819" t="s">
        <v>1736</v>
      </c>
      <c r="Q819" t="s">
        <v>250</v>
      </c>
      <c r="R819" t="s">
        <v>79</v>
      </c>
      <c r="S819" t="s">
        <v>112</v>
      </c>
      <c r="T819" t="s">
        <v>251</v>
      </c>
      <c r="U819" t="s">
        <v>100</v>
      </c>
      <c r="V819" t="s">
        <v>80</v>
      </c>
      <c r="W819">
        <v>84800</v>
      </c>
      <c r="X819" t="s">
        <v>81</v>
      </c>
      <c r="Y819">
        <v>40</v>
      </c>
      <c r="Z819" t="s">
        <v>405</v>
      </c>
      <c r="AA819" t="s">
        <v>1737</v>
      </c>
      <c r="AB819" t="s">
        <v>83</v>
      </c>
      <c r="AC819" t="s">
        <v>84</v>
      </c>
      <c r="AD819">
        <f>_xlfn.XLOOKUP(MIS[[#This Row],[TRADING SYMBOL]],[1]Sheet1!$D:$D,[1]Sheet1!$C:$C)</f>
        <v>17.55</v>
      </c>
      <c r="AE819">
        <f>MIS[[#This Row],[OrderAverageTradedPrice]]*MIS[[#This Row],[OrderQuantity]]</f>
        <v>1010</v>
      </c>
      <c r="AF819">
        <f>MIS[[#This Row],[LTP]]*MIS[[#This Row],[OrderQuantity]]</f>
        <v>702</v>
      </c>
      <c r="AG819">
        <f>IF(MIS[[#This Row],[OrderSide]]="SELL",MIS[[#This Row],[VALUE]]-MIS[[#This Row],[LIVE_VALUE]],MIS[[#This Row],[LIVE_VALUE]]-MIS[[#This Row],[VALUE]])</f>
        <v>-308</v>
      </c>
      <c r="AH819" t="str" cm="1">
        <f t="array" ref="AH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9" t="str">
        <f>MIS[[#This Row],[TRADING SYMBOL]]</f>
        <v>SENSEX2552084800CE</v>
      </c>
      <c r="AJ819" t="str">
        <f>IF(RIGHT(MIS[[#This Row],[Main/Hedge]],4)="MAIN","MAIN","HEDGE")</f>
        <v>HEDGE</v>
      </c>
      <c r="AK819" t="str" cm="1">
        <f t="array" ref="AK819">_xlfn._xlws.FILTER(Table4[Column1],ISNUMBER(SEARCH(Table4[Column1],MIS[[#This Row],[OrderUniqueIdentifier]])),"")</f>
        <v>XYT</v>
      </c>
    </row>
    <row r="820" spans="1:37" x14ac:dyDescent="0.25">
      <c r="A820" t="s">
        <v>71</v>
      </c>
      <c r="B820" t="s">
        <v>669</v>
      </c>
      <c r="C820" t="s">
        <v>1775</v>
      </c>
      <c r="D820" t="s">
        <v>72</v>
      </c>
      <c r="E820" t="s">
        <v>1717</v>
      </c>
      <c r="F820" t="s">
        <v>98</v>
      </c>
      <c r="G820" t="s">
        <v>74</v>
      </c>
      <c r="H820" t="s">
        <v>75</v>
      </c>
      <c r="I820" t="s">
        <v>76</v>
      </c>
      <c r="J820" t="s">
        <v>77</v>
      </c>
      <c r="K820">
        <v>220</v>
      </c>
      <c r="L820" t="s">
        <v>77</v>
      </c>
      <c r="M820" t="s">
        <v>78</v>
      </c>
      <c r="N820" t="s">
        <v>1776</v>
      </c>
      <c r="O820" t="s">
        <v>1761</v>
      </c>
      <c r="P820" t="s">
        <v>1736</v>
      </c>
      <c r="Q820" t="s">
        <v>1720</v>
      </c>
      <c r="R820" t="s">
        <v>79</v>
      </c>
      <c r="S820" t="s">
        <v>112</v>
      </c>
      <c r="T820" t="s">
        <v>1721</v>
      </c>
      <c r="U820" t="s">
        <v>100</v>
      </c>
      <c r="V820" t="s">
        <v>80</v>
      </c>
      <c r="W820">
        <v>79800</v>
      </c>
      <c r="X820" t="s">
        <v>85</v>
      </c>
      <c r="Y820">
        <v>220</v>
      </c>
      <c r="Z820" t="s">
        <v>405</v>
      </c>
      <c r="AA820" t="s">
        <v>1737</v>
      </c>
      <c r="AB820" t="s">
        <v>87</v>
      </c>
      <c r="AC820" t="s">
        <v>84</v>
      </c>
      <c r="AD820">
        <f>_xlfn.XLOOKUP(MIS[[#This Row],[TRADING SYMBOL]],[1]Sheet1!$D:$D,[1]Sheet1!$C:$C)</f>
        <v>28.9</v>
      </c>
      <c r="AE820">
        <f>MIS[[#This Row],[OrderAverageTradedPrice]]*MIS[[#This Row],[OrderQuantity]]</f>
        <v>11919.999999999982</v>
      </c>
      <c r="AF820">
        <f>MIS[[#This Row],[LTP]]*MIS[[#This Row],[OrderQuantity]]</f>
        <v>6358</v>
      </c>
      <c r="AG820">
        <f>IF(MIS[[#This Row],[OrderSide]]="SELL",MIS[[#This Row],[VALUE]]-MIS[[#This Row],[LIVE_VALUE]],MIS[[#This Row],[LIVE_VALUE]]-MIS[[#This Row],[VALUE]])</f>
        <v>-5561.9999999999818</v>
      </c>
      <c r="AH820" t="str" cm="1">
        <f t="array" ref="AH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0" t="str">
        <f>MIS[[#This Row],[TRADING SYMBOL]]</f>
        <v>SENSEX2552079800PE</v>
      </c>
      <c r="AJ820" t="str">
        <f>IF(RIGHT(MIS[[#This Row],[Main/Hedge]],4)="MAIN","MAIN","HEDGE")</f>
        <v>HEDGE</v>
      </c>
      <c r="AK820" t="str" cm="1">
        <f t="array" ref="AK820">_xlfn._xlws.FILTER(Table4[Column1],ISNUMBER(SEARCH(Table4[Column1],MIS[[#This Row],[OrderUniqueIdentifier]])),"")</f>
        <v>XYT</v>
      </c>
    </row>
    <row r="821" spans="1:37" x14ac:dyDescent="0.25">
      <c r="A821" t="s">
        <v>71</v>
      </c>
      <c r="B821" t="s">
        <v>714</v>
      </c>
      <c r="C821" t="s">
        <v>1782</v>
      </c>
      <c r="D821" t="s">
        <v>72</v>
      </c>
      <c r="E821" t="s">
        <v>248</v>
      </c>
      <c r="F821" t="s">
        <v>98</v>
      </c>
      <c r="G821" t="s">
        <v>74</v>
      </c>
      <c r="H821" t="s">
        <v>75</v>
      </c>
      <c r="I821" t="s">
        <v>76</v>
      </c>
      <c r="J821" t="s">
        <v>77</v>
      </c>
      <c r="K821">
        <v>40</v>
      </c>
      <c r="L821" t="s">
        <v>77</v>
      </c>
      <c r="M821" t="s">
        <v>78</v>
      </c>
      <c r="N821" t="s">
        <v>1783</v>
      </c>
      <c r="O821" t="s">
        <v>1761</v>
      </c>
      <c r="P821" t="s">
        <v>1736</v>
      </c>
      <c r="Q821" t="s">
        <v>250</v>
      </c>
      <c r="R821" t="s">
        <v>79</v>
      </c>
      <c r="S821" t="s">
        <v>112</v>
      </c>
      <c r="T821" t="s">
        <v>251</v>
      </c>
      <c r="U821" t="s">
        <v>100</v>
      </c>
      <c r="V821" t="s">
        <v>80</v>
      </c>
      <c r="W821">
        <v>84800</v>
      </c>
      <c r="X821" t="s">
        <v>81</v>
      </c>
      <c r="Y821">
        <v>40</v>
      </c>
      <c r="Z821" t="s">
        <v>405</v>
      </c>
      <c r="AA821" t="s">
        <v>1737</v>
      </c>
      <c r="AB821" t="s">
        <v>83</v>
      </c>
      <c r="AC821" t="s">
        <v>84</v>
      </c>
      <c r="AD821">
        <f>_xlfn.XLOOKUP(MIS[[#This Row],[TRADING SYMBOL]],[1]Sheet1!$D:$D,[1]Sheet1!$C:$C)</f>
        <v>17.55</v>
      </c>
      <c r="AE821">
        <f>MIS[[#This Row],[OrderAverageTradedPrice]]*MIS[[#This Row],[OrderQuantity]]</f>
        <v>1012</v>
      </c>
      <c r="AF821">
        <f>MIS[[#This Row],[LTP]]*MIS[[#This Row],[OrderQuantity]]</f>
        <v>702</v>
      </c>
      <c r="AG821">
        <f>IF(MIS[[#This Row],[OrderSide]]="SELL",MIS[[#This Row],[VALUE]]-MIS[[#This Row],[LIVE_VALUE]],MIS[[#This Row],[LIVE_VALUE]]-MIS[[#This Row],[VALUE]])</f>
        <v>-310</v>
      </c>
      <c r="AH821" t="str" cm="1">
        <f t="array" ref="AH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1" t="str">
        <f>MIS[[#This Row],[TRADING SYMBOL]]</f>
        <v>SENSEX2552084800CE</v>
      </c>
      <c r="AJ821" t="str">
        <f>IF(RIGHT(MIS[[#This Row],[Main/Hedge]],4)="MAIN","MAIN","HEDGE")</f>
        <v>HEDGE</v>
      </c>
      <c r="AK821" t="str" cm="1">
        <f t="array" ref="AK821">_xlfn._xlws.FILTER(Table4[Column1],ISNUMBER(SEARCH(Table4[Column1],MIS[[#This Row],[OrderUniqueIdentifier]])),"")</f>
        <v>XYT</v>
      </c>
    </row>
    <row r="822" spans="1:37" x14ac:dyDescent="0.25">
      <c r="A822" t="s">
        <v>71</v>
      </c>
      <c r="B822" t="s">
        <v>714</v>
      </c>
      <c r="C822" t="s">
        <v>1784</v>
      </c>
      <c r="D822" t="s">
        <v>72</v>
      </c>
      <c r="E822" t="s">
        <v>1717</v>
      </c>
      <c r="F822" t="s">
        <v>98</v>
      </c>
      <c r="G822" t="s">
        <v>74</v>
      </c>
      <c r="H822" t="s">
        <v>75</v>
      </c>
      <c r="I822" t="s">
        <v>76</v>
      </c>
      <c r="J822" t="s">
        <v>77</v>
      </c>
      <c r="K822">
        <v>40</v>
      </c>
      <c r="L822" t="s">
        <v>77</v>
      </c>
      <c r="M822" t="s">
        <v>78</v>
      </c>
      <c r="N822" t="s">
        <v>1785</v>
      </c>
      <c r="O822" t="s">
        <v>1736</v>
      </c>
      <c r="P822" t="s">
        <v>1736</v>
      </c>
      <c r="Q822" t="s">
        <v>1720</v>
      </c>
      <c r="R822" t="s">
        <v>79</v>
      </c>
      <c r="S822" t="s">
        <v>112</v>
      </c>
      <c r="T822" t="s">
        <v>1721</v>
      </c>
      <c r="U822" t="s">
        <v>100</v>
      </c>
      <c r="V822" t="s">
        <v>80</v>
      </c>
      <c r="W822">
        <v>79800</v>
      </c>
      <c r="X822" t="s">
        <v>85</v>
      </c>
      <c r="Y822">
        <v>40</v>
      </c>
      <c r="Z822" t="s">
        <v>1737</v>
      </c>
      <c r="AA822" t="s">
        <v>1737</v>
      </c>
      <c r="AB822" t="s">
        <v>87</v>
      </c>
      <c r="AC822" t="s">
        <v>84</v>
      </c>
      <c r="AD822">
        <f>_xlfn.XLOOKUP(MIS[[#This Row],[TRADING SYMBOL]],[1]Sheet1!$D:$D,[1]Sheet1!$C:$C)</f>
        <v>28.9</v>
      </c>
      <c r="AE822">
        <f>MIS[[#This Row],[OrderAverageTradedPrice]]*MIS[[#This Row],[OrderQuantity]]</f>
        <v>2131</v>
      </c>
      <c r="AF822">
        <f>MIS[[#This Row],[LTP]]*MIS[[#This Row],[OrderQuantity]]</f>
        <v>1156</v>
      </c>
      <c r="AG822">
        <f>IF(MIS[[#This Row],[OrderSide]]="SELL",MIS[[#This Row],[VALUE]]-MIS[[#This Row],[LIVE_VALUE]],MIS[[#This Row],[LIVE_VALUE]]-MIS[[#This Row],[VALUE]])</f>
        <v>-975</v>
      </c>
      <c r="AH822" t="str" cm="1">
        <f t="array" ref="AH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2" t="str">
        <f>MIS[[#This Row],[TRADING SYMBOL]]</f>
        <v>SENSEX2552079800PE</v>
      </c>
      <c r="AJ822" t="str">
        <f>IF(RIGHT(MIS[[#This Row],[Main/Hedge]],4)="MAIN","MAIN","HEDGE")</f>
        <v>HEDGE</v>
      </c>
      <c r="AK822" t="str" cm="1">
        <f t="array" ref="AK822">_xlfn._xlws.FILTER(Table4[Column1],ISNUMBER(SEARCH(Table4[Column1],MIS[[#This Row],[OrderUniqueIdentifier]])),"")</f>
        <v>XYT</v>
      </c>
    </row>
    <row r="823" spans="1:37" x14ac:dyDescent="0.25">
      <c r="A823" t="s">
        <v>71</v>
      </c>
      <c r="B823" t="s">
        <v>822</v>
      </c>
      <c r="C823" t="s">
        <v>1806</v>
      </c>
      <c r="D823" t="s">
        <v>72</v>
      </c>
      <c r="E823" t="s">
        <v>1717</v>
      </c>
      <c r="F823" t="s">
        <v>98</v>
      </c>
      <c r="G823" t="s">
        <v>74</v>
      </c>
      <c r="H823" t="s">
        <v>75</v>
      </c>
      <c r="I823" t="s">
        <v>76</v>
      </c>
      <c r="J823" t="s">
        <v>77</v>
      </c>
      <c r="K823">
        <v>20</v>
      </c>
      <c r="L823" t="s">
        <v>77</v>
      </c>
      <c r="M823" t="s">
        <v>78</v>
      </c>
      <c r="N823" t="s">
        <v>387</v>
      </c>
      <c r="O823" t="s">
        <v>1761</v>
      </c>
      <c r="P823" t="s">
        <v>1736</v>
      </c>
      <c r="Q823" t="s">
        <v>1720</v>
      </c>
      <c r="R823" t="s">
        <v>79</v>
      </c>
      <c r="S823" t="s">
        <v>112</v>
      </c>
      <c r="T823" t="s">
        <v>1721</v>
      </c>
      <c r="U823" t="s">
        <v>100</v>
      </c>
      <c r="V823" t="s">
        <v>80</v>
      </c>
      <c r="W823">
        <v>79800</v>
      </c>
      <c r="X823" t="s">
        <v>85</v>
      </c>
      <c r="Y823">
        <v>20</v>
      </c>
      <c r="Z823" t="s">
        <v>405</v>
      </c>
      <c r="AA823" t="s">
        <v>1737</v>
      </c>
      <c r="AB823" t="s">
        <v>87</v>
      </c>
      <c r="AC823" t="s">
        <v>84</v>
      </c>
      <c r="AD823">
        <f>_xlfn.XLOOKUP(MIS[[#This Row],[TRADING SYMBOL]],[1]Sheet1!$D:$D,[1]Sheet1!$C:$C)</f>
        <v>28.9</v>
      </c>
      <c r="AE823">
        <f>MIS[[#This Row],[OrderAverageTradedPrice]]*MIS[[#This Row],[OrderQuantity]]</f>
        <v>1079</v>
      </c>
      <c r="AF823">
        <f>MIS[[#This Row],[LTP]]*MIS[[#This Row],[OrderQuantity]]</f>
        <v>578</v>
      </c>
      <c r="AG823">
        <f>IF(MIS[[#This Row],[OrderSide]]="SELL",MIS[[#This Row],[VALUE]]-MIS[[#This Row],[LIVE_VALUE]],MIS[[#This Row],[LIVE_VALUE]]-MIS[[#This Row],[VALUE]])</f>
        <v>-501</v>
      </c>
      <c r="AH823" t="str" cm="1">
        <f t="array" ref="AH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3" t="str">
        <f>MIS[[#This Row],[TRADING SYMBOL]]</f>
        <v>SENSEX2552079800PE</v>
      </c>
      <c r="AJ823" t="str">
        <f>IF(RIGHT(MIS[[#This Row],[Main/Hedge]],4)="MAIN","MAIN","HEDGE")</f>
        <v>HEDGE</v>
      </c>
      <c r="AK823" t="str" cm="1">
        <f t="array" ref="AK823">_xlfn._xlws.FILTER(Table4[Column1],ISNUMBER(SEARCH(Table4[Column1],MIS[[#This Row],[OrderUniqueIdentifier]])),"")</f>
        <v>XYT</v>
      </c>
    </row>
    <row r="824" spans="1:37" x14ac:dyDescent="0.25">
      <c r="A824" t="s">
        <v>71</v>
      </c>
      <c r="B824" t="s">
        <v>931</v>
      </c>
      <c r="C824" t="s">
        <v>1832</v>
      </c>
      <c r="D824" t="s">
        <v>72</v>
      </c>
      <c r="E824" t="s">
        <v>248</v>
      </c>
      <c r="F824" t="s">
        <v>98</v>
      </c>
      <c r="G824" t="s">
        <v>74</v>
      </c>
      <c r="H824" t="s">
        <v>75</v>
      </c>
      <c r="I824" t="s">
        <v>76</v>
      </c>
      <c r="J824" t="s">
        <v>77</v>
      </c>
      <c r="K824">
        <v>40</v>
      </c>
      <c r="L824" t="s">
        <v>77</v>
      </c>
      <c r="M824" t="s">
        <v>78</v>
      </c>
      <c r="N824" t="s">
        <v>1768</v>
      </c>
      <c r="O824" t="s">
        <v>1761</v>
      </c>
      <c r="P824" t="s">
        <v>1736</v>
      </c>
      <c r="Q824" t="s">
        <v>250</v>
      </c>
      <c r="R824" t="s">
        <v>79</v>
      </c>
      <c r="S824" t="s">
        <v>112</v>
      </c>
      <c r="T824" t="s">
        <v>251</v>
      </c>
      <c r="U824" t="s">
        <v>100</v>
      </c>
      <c r="V824" t="s">
        <v>80</v>
      </c>
      <c r="W824">
        <v>84800</v>
      </c>
      <c r="X824" t="s">
        <v>81</v>
      </c>
      <c r="Y824">
        <v>40</v>
      </c>
      <c r="Z824" t="s">
        <v>405</v>
      </c>
      <c r="AA824" t="s">
        <v>1737</v>
      </c>
      <c r="AB824" t="s">
        <v>83</v>
      </c>
      <c r="AC824" t="s">
        <v>84</v>
      </c>
      <c r="AD824">
        <f>_xlfn.XLOOKUP(MIS[[#This Row],[TRADING SYMBOL]],[1]Sheet1!$D:$D,[1]Sheet1!$C:$C)</f>
        <v>17.55</v>
      </c>
      <c r="AE824">
        <f>MIS[[#This Row],[OrderAverageTradedPrice]]*MIS[[#This Row],[OrderQuantity]]</f>
        <v>1010</v>
      </c>
      <c r="AF824">
        <f>MIS[[#This Row],[LTP]]*MIS[[#This Row],[OrderQuantity]]</f>
        <v>702</v>
      </c>
      <c r="AG824">
        <f>IF(MIS[[#This Row],[OrderSide]]="SELL",MIS[[#This Row],[VALUE]]-MIS[[#This Row],[LIVE_VALUE]],MIS[[#This Row],[LIVE_VALUE]]-MIS[[#This Row],[VALUE]])</f>
        <v>-308</v>
      </c>
      <c r="AH824" t="str" cm="1">
        <f t="array" ref="AH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4" t="str">
        <f>MIS[[#This Row],[TRADING SYMBOL]]</f>
        <v>SENSEX2552084800CE</v>
      </c>
      <c r="AJ824" t="str">
        <f>IF(RIGHT(MIS[[#This Row],[Main/Hedge]],4)="MAIN","MAIN","HEDGE")</f>
        <v>HEDGE</v>
      </c>
      <c r="AK824" t="str" cm="1">
        <f t="array" ref="AK824">_xlfn._xlws.FILTER(Table4[Column1],ISNUMBER(SEARCH(Table4[Column1],MIS[[#This Row],[OrderUniqueIdentifier]])),"")</f>
        <v>XYT</v>
      </c>
    </row>
    <row r="825" spans="1:37" x14ac:dyDescent="0.25">
      <c r="A825" t="s">
        <v>71</v>
      </c>
      <c r="B825" t="s">
        <v>940</v>
      </c>
      <c r="C825" t="s">
        <v>1835</v>
      </c>
      <c r="D825" t="s">
        <v>72</v>
      </c>
      <c r="E825" t="s">
        <v>1717</v>
      </c>
      <c r="F825" t="s">
        <v>98</v>
      </c>
      <c r="G825" t="s">
        <v>74</v>
      </c>
      <c r="H825" t="s">
        <v>75</v>
      </c>
      <c r="I825" t="s">
        <v>76</v>
      </c>
      <c r="J825" t="s">
        <v>77</v>
      </c>
      <c r="K825">
        <v>40</v>
      </c>
      <c r="L825" t="s">
        <v>77</v>
      </c>
      <c r="M825" t="s">
        <v>78</v>
      </c>
      <c r="N825" t="s">
        <v>387</v>
      </c>
      <c r="O825" t="s">
        <v>1761</v>
      </c>
      <c r="P825" t="s">
        <v>1736</v>
      </c>
      <c r="Q825" t="s">
        <v>1720</v>
      </c>
      <c r="R825" t="s">
        <v>79</v>
      </c>
      <c r="S825" t="s">
        <v>112</v>
      </c>
      <c r="T825" t="s">
        <v>1721</v>
      </c>
      <c r="U825" t="s">
        <v>100</v>
      </c>
      <c r="V825" t="s">
        <v>80</v>
      </c>
      <c r="W825">
        <v>79800</v>
      </c>
      <c r="X825" t="s">
        <v>85</v>
      </c>
      <c r="Y825">
        <v>40</v>
      </c>
      <c r="Z825" t="s">
        <v>405</v>
      </c>
      <c r="AA825" t="s">
        <v>1737</v>
      </c>
      <c r="AB825" t="s">
        <v>87</v>
      </c>
      <c r="AC825" t="s">
        <v>84</v>
      </c>
      <c r="AD825">
        <f>_xlfn.XLOOKUP(MIS[[#This Row],[TRADING SYMBOL]],[1]Sheet1!$D:$D,[1]Sheet1!$C:$C)</f>
        <v>28.9</v>
      </c>
      <c r="AE825">
        <f>MIS[[#This Row],[OrderAverageTradedPrice]]*MIS[[#This Row],[OrderQuantity]]</f>
        <v>2158</v>
      </c>
      <c r="AF825">
        <f>MIS[[#This Row],[LTP]]*MIS[[#This Row],[OrderQuantity]]</f>
        <v>1156</v>
      </c>
      <c r="AG825">
        <f>IF(MIS[[#This Row],[OrderSide]]="SELL",MIS[[#This Row],[VALUE]]-MIS[[#This Row],[LIVE_VALUE]],MIS[[#This Row],[LIVE_VALUE]]-MIS[[#This Row],[VALUE]])</f>
        <v>-1002</v>
      </c>
      <c r="AH825" t="str" cm="1">
        <f t="array" ref="AH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5" t="str">
        <f>MIS[[#This Row],[TRADING SYMBOL]]</f>
        <v>SENSEX2552079800PE</v>
      </c>
      <c r="AJ825" t="str">
        <f>IF(RIGHT(MIS[[#This Row],[Main/Hedge]],4)="MAIN","MAIN","HEDGE")</f>
        <v>HEDGE</v>
      </c>
      <c r="AK825" t="str" cm="1">
        <f t="array" ref="AK825">_xlfn._xlws.FILTER(Table4[Column1],ISNUMBER(SEARCH(Table4[Column1],MIS[[#This Row],[OrderUniqueIdentifier]])),"")</f>
        <v>XYT</v>
      </c>
    </row>
    <row r="826" spans="1:37" x14ac:dyDescent="0.25">
      <c r="A826" t="s">
        <v>71</v>
      </c>
      <c r="B826" t="s">
        <v>1010</v>
      </c>
      <c r="C826" t="s">
        <v>1848</v>
      </c>
      <c r="D826" t="s">
        <v>72</v>
      </c>
      <c r="E826" t="s">
        <v>1717</v>
      </c>
      <c r="F826" t="s">
        <v>98</v>
      </c>
      <c r="G826" t="s">
        <v>74</v>
      </c>
      <c r="H826" t="s">
        <v>75</v>
      </c>
      <c r="I826" t="s">
        <v>76</v>
      </c>
      <c r="J826" t="s">
        <v>77</v>
      </c>
      <c r="K826">
        <v>20</v>
      </c>
      <c r="L826" t="s">
        <v>77</v>
      </c>
      <c r="M826" t="s">
        <v>78</v>
      </c>
      <c r="N826" t="s">
        <v>148</v>
      </c>
      <c r="O826" t="s">
        <v>1761</v>
      </c>
      <c r="P826" t="s">
        <v>1736</v>
      </c>
      <c r="Q826" t="s">
        <v>1720</v>
      </c>
      <c r="R826" t="s">
        <v>79</v>
      </c>
      <c r="S826" t="s">
        <v>112</v>
      </c>
      <c r="T826" t="s">
        <v>1721</v>
      </c>
      <c r="U826" t="s">
        <v>100</v>
      </c>
      <c r="V826" t="s">
        <v>80</v>
      </c>
      <c r="W826">
        <v>79800</v>
      </c>
      <c r="X826" t="s">
        <v>85</v>
      </c>
      <c r="Y826">
        <v>20</v>
      </c>
      <c r="Z826" t="s">
        <v>405</v>
      </c>
      <c r="AA826" t="s">
        <v>1737</v>
      </c>
      <c r="AB826" t="s">
        <v>87</v>
      </c>
      <c r="AC826" t="s">
        <v>84</v>
      </c>
      <c r="AD826">
        <f>_xlfn.XLOOKUP(MIS[[#This Row],[TRADING SYMBOL]],[1]Sheet1!$D:$D,[1]Sheet1!$C:$C)</f>
        <v>28.9</v>
      </c>
      <c r="AE826">
        <f>MIS[[#This Row],[OrderAverageTradedPrice]]*MIS[[#This Row],[OrderQuantity]]</f>
        <v>1080</v>
      </c>
      <c r="AF826">
        <f>MIS[[#This Row],[LTP]]*MIS[[#This Row],[OrderQuantity]]</f>
        <v>578</v>
      </c>
      <c r="AG826">
        <f>IF(MIS[[#This Row],[OrderSide]]="SELL",MIS[[#This Row],[VALUE]]-MIS[[#This Row],[LIVE_VALUE]],MIS[[#This Row],[LIVE_VALUE]]-MIS[[#This Row],[VALUE]])</f>
        <v>-502</v>
      </c>
      <c r="AH826" t="str" cm="1">
        <f t="array" ref="AH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6" t="str">
        <f>MIS[[#This Row],[TRADING SYMBOL]]</f>
        <v>SENSEX2552079800PE</v>
      </c>
      <c r="AJ826" t="str">
        <f>IF(RIGHT(MIS[[#This Row],[Main/Hedge]],4)="MAIN","MAIN","HEDGE")</f>
        <v>HEDGE</v>
      </c>
      <c r="AK826" t="str" cm="1">
        <f t="array" ref="AK826">_xlfn._xlws.FILTER(Table4[Column1],ISNUMBER(SEARCH(Table4[Column1],MIS[[#This Row],[OrderUniqueIdentifier]])),"")</f>
        <v>XYT</v>
      </c>
    </row>
    <row r="827" spans="1:37" x14ac:dyDescent="0.25">
      <c r="A827" t="s">
        <v>71</v>
      </c>
      <c r="B827" t="s">
        <v>1013</v>
      </c>
      <c r="C827" t="s">
        <v>1849</v>
      </c>
      <c r="D827" t="s">
        <v>72</v>
      </c>
      <c r="E827" t="s">
        <v>248</v>
      </c>
      <c r="F827" t="s">
        <v>98</v>
      </c>
      <c r="G827" t="s">
        <v>74</v>
      </c>
      <c r="H827" t="s">
        <v>75</v>
      </c>
      <c r="I827" t="s">
        <v>76</v>
      </c>
      <c r="J827" t="s">
        <v>77</v>
      </c>
      <c r="K827">
        <v>40</v>
      </c>
      <c r="L827" t="s">
        <v>77</v>
      </c>
      <c r="M827" t="s">
        <v>78</v>
      </c>
      <c r="N827" t="s">
        <v>1735</v>
      </c>
      <c r="O827" t="s">
        <v>1736</v>
      </c>
      <c r="P827" t="s">
        <v>1736</v>
      </c>
      <c r="Q827" t="s">
        <v>250</v>
      </c>
      <c r="R827" t="s">
        <v>79</v>
      </c>
      <c r="S827" t="s">
        <v>112</v>
      </c>
      <c r="T827" t="s">
        <v>251</v>
      </c>
      <c r="U827" t="s">
        <v>100</v>
      </c>
      <c r="V827" t="s">
        <v>80</v>
      </c>
      <c r="W827">
        <v>84800</v>
      </c>
      <c r="X827" t="s">
        <v>81</v>
      </c>
      <c r="Y827">
        <v>40</v>
      </c>
      <c r="Z827" t="s">
        <v>1737</v>
      </c>
      <c r="AA827" t="s">
        <v>1737</v>
      </c>
      <c r="AB827" t="s">
        <v>83</v>
      </c>
      <c r="AC827" t="s">
        <v>84</v>
      </c>
      <c r="AD827">
        <f>_xlfn.XLOOKUP(MIS[[#This Row],[TRADING SYMBOL]],[1]Sheet1!$D:$D,[1]Sheet1!$C:$C)</f>
        <v>17.55</v>
      </c>
      <c r="AE827">
        <f>MIS[[#This Row],[OrderAverageTradedPrice]]*MIS[[#This Row],[OrderQuantity]]</f>
        <v>1014</v>
      </c>
      <c r="AF827">
        <f>MIS[[#This Row],[LTP]]*MIS[[#This Row],[OrderQuantity]]</f>
        <v>702</v>
      </c>
      <c r="AG827">
        <f>IF(MIS[[#This Row],[OrderSide]]="SELL",MIS[[#This Row],[VALUE]]-MIS[[#This Row],[LIVE_VALUE]],MIS[[#This Row],[LIVE_VALUE]]-MIS[[#This Row],[VALUE]])</f>
        <v>-312</v>
      </c>
      <c r="AH827" t="str" cm="1">
        <f t="array" ref="AH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7" t="str">
        <f>MIS[[#This Row],[TRADING SYMBOL]]</f>
        <v>SENSEX2552084800CE</v>
      </c>
      <c r="AJ827" t="str">
        <f>IF(RIGHT(MIS[[#This Row],[Main/Hedge]],4)="MAIN","MAIN","HEDGE")</f>
        <v>HEDGE</v>
      </c>
      <c r="AK827" t="str" cm="1">
        <f t="array" ref="AK827">_xlfn._xlws.FILTER(Table4[Column1],ISNUMBER(SEARCH(Table4[Column1],MIS[[#This Row],[OrderUniqueIdentifier]])),"")</f>
        <v>XYT</v>
      </c>
    </row>
    <row r="828" spans="1:37" x14ac:dyDescent="0.25">
      <c r="A828" t="s">
        <v>71</v>
      </c>
      <c r="B828" t="s">
        <v>1045</v>
      </c>
      <c r="C828" t="s">
        <v>1857</v>
      </c>
      <c r="D828" t="s">
        <v>72</v>
      </c>
      <c r="E828" t="s">
        <v>1717</v>
      </c>
      <c r="F828" t="s">
        <v>98</v>
      </c>
      <c r="G828" t="s">
        <v>74</v>
      </c>
      <c r="H828" t="s">
        <v>75</v>
      </c>
      <c r="I828" t="s">
        <v>76</v>
      </c>
      <c r="J828" t="s">
        <v>77</v>
      </c>
      <c r="K828">
        <v>40</v>
      </c>
      <c r="L828" t="s">
        <v>77</v>
      </c>
      <c r="M828" t="s">
        <v>78</v>
      </c>
      <c r="N828" t="s">
        <v>1751</v>
      </c>
      <c r="O828" t="s">
        <v>1761</v>
      </c>
      <c r="P828" t="s">
        <v>1736</v>
      </c>
      <c r="Q828" t="s">
        <v>1720</v>
      </c>
      <c r="R828" t="s">
        <v>79</v>
      </c>
      <c r="S828" t="s">
        <v>112</v>
      </c>
      <c r="T828" t="s">
        <v>1721</v>
      </c>
      <c r="U828" t="s">
        <v>100</v>
      </c>
      <c r="V828" t="s">
        <v>80</v>
      </c>
      <c r="W828">
        <v>79800</v>
      </c>
      <c r="X828" t="s">
        <v>85</v>
      </c>
      <c r="Y828">
        <v>40</v>
      </c>
      <c r="Z828" t="s">
        <v>405</v>
      </c>
      <c r="AA828" t="s">
        <v>1737</v>
      </c>
      <c r="AB828" t="s">
        <v>87</v>
      </c>
      <c r="AC828" t="s">
        <v>84</v>
      </c>
      <c r="AD828">
        <f>_xlfn.XLOOKUP(MIS[[#This Row],[TRADING SYMBOL]],[1]Sheet1!$D:$D,[1]Sheet1!$C:$C)</f>
        <v>28.9</v>
      </c>
      <c r="AE828">
        <f>MIS[[#This Row],[OrderAverageTradedPrice]]*MIS[[#This Row],[OrderQuantity]]</f>
        <v>2168</v>
      </c>
      <c r="AF828">
        <f>MIS[[#This Row],[LTP]]*MIS[[#This Row],[OrderQuantity]]</f>
        <v>1156</v>
      </c>
      <c r="AG828">
        <f>IF(MIS[[#This Row],[OrderSide]]="SELL",MIS[[#This Row],[VALUE]]-MIS[[#This Row],[LIVE_VALUE]],MIS[[#This Row],[LIVE_VALUE]]-MIS[[#This Row],[VALUE]])</f>
        <v>-1012</v>
      </c>
      <c r="AH828" t="str" cm="1">
        <f t="array" ref="AH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8" t="str">
        <f>MIS[[#This Row],[TRADING SYMBOL]]</f>
        <v>SENSEX2552079800PE</v>
      </c>
      <c r="AJ828" t="str">
        <f>IF(RIGHT(MIS[[#This Row],[Main/Hedge]],4)="MAIN","MAIN","HEDGE")</f>
        <v>HEDGE</v>
      </c>
      <c r="AK828" t="str" cm="1">
        <f t="array" ref="AK828">_xlfn._xlws.FILTER(Table4[Column1],ISNUMBER(SEARCH(Table4[Column1],MIS[[#This Row],[OrderUniqueIdentifier]])),"")</f>
        <v>XYT</v>
      </c>
    </row>
    <row r="829" spans="1:37" x14ac:dyDescent="0.25">
      <c r="A829" t="s">
        <v>71</v>
      </c>
      <c r="B829" t="s">
        <v>1235</v>
      </c>
      <c r="C829" t="s">
        <v>1897</v>
      </c>
      <c r="D829" t="s">
        <v>72</v>
      </c>
      <c r="E829" t="s">
        <v>1717</v>
      </c>
      <c r="F829" t="s">
        <v>98</v>
      </c>
      <c r="G829" t="s">
        <v>74</v>
      </c>
      <c r="H829" t="s">
        <v>75</v>
      </c>
      <c r="I829" t="s">
        <v>76</v>
      </c>
      <c r="J829" t="s">
        <v>77</v>
      </c>
      <c r="K829">
        <v>40</v>
      </c>
      <c r="L829" t="s">
        <v>77</v>
      </c>
      <c r="M829" t="s">
        <v>78</v>
      </c>
      <c r="N829" t="s">
        <v>1898</v>
      </c>
      <c r="O829" t="s">
        <v>1761</v>
      </c>
      <c r="P829" t="s">
        <v>1736</v>
      </c>
      <c r="Q829" t="s">
        <v>1720</v>
      </c>
      <c r="R829" t="s">
        <v>79</v>
      </c>
      <c r="S829" t="s">
        <v>112</v>
      </c>
      <c r="T829" t="s">
        <v>1721</v>
      </c>
      <c r="U829" t="s">
        <v>100</v>
      </c>
      <c r="V829" t="s">
        <v>80</v>
      </c>
      <c r="W829">
        <v>79800</v>
      </c>
      <c r="X829" t="s">
        <v>85</v>
      </c>
      <c r="Y829">
        <v>40</v>
      </c>
      <c r="Z829" t="s">
        <v>405</v>
      </c>
      <c r="AA829" t="s">
        <v>1737</v>
      </c>
      <c r="AB829" t="s">
        <v>87</v>
      </c>
      <c r="AC829" t="s">
        <v>84</v>
      </c>
      <c r="AD829">
        <f>_xlfn.XLOOKUP(MIS[[#This Row],[TRADING SYMBOL]],[1]Sheet1!$D:$D,[1]Sheet1!$C:$C)</f>
        <v>28.9</v>
      </c>
      <c r="AE829">
        <f>MIS[[#This Row],[OrderAverageTradedPrice]]*MIS[[#This Row],[OrderQuantity]]</f>
        <v>2167</v>
      </c>
      <c r="AF829">
        <f>MIS[[#This Row],[LTP]]*MIS[[#This Row],[OrderQuantity]]</f>
        <v>1156</v>
      </c>
      <c r="AG829">
        <f>IF(MIS[[#This Row],[OrderSide]]="SELL",MIS[[#This Row],[VALUE]]-MIS[[#This Row],[LIVE_VALUE]],MIS[[#This Row],[LIVE_VALUE]]-MIS[[#This Row],[VALUE]])</f>
        <v>-1011</v>
      </c>
      <c r="AH829" t="str" cm="1">
        <f t="array" ref="AH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9" t="str">
        <f>MIS[[#This Row],[TRADING SYMBOL]]</f>
        <v>SENSEX2552079800PE</v>
      </c>
      <c r="AJ829" t="str">
        <f>IF(RIGHT(MIS[[#This Row],[Main/Hedge]],4)="MAIN","MAIN","HEDGE")</f>
        <v>HEDGE</v>
      </c>
      <c r="AK829" t="str" cm="1">
        <f t="array" ref="AK829">_xlfn._xlws.FILTER(Table4[Column1],ISNUMBER(SEARCH(Table4[Column1],MIS[[#This Row],[OrderUniqueIdentifier]])),"")</f>
        <v>XYT</v>
      </c>
    </row>
    <row r="830" spans="1:37" x14ac:dyDescent="0.25">
      <c r="A830" t="s">
        <v>378</v>
      </c>
      <c r="B830" t="s">
        <v>379</v>
      </c>
      <c r="C830" t="s">
        <v>1982</v>
      </c>
      <c r="D830" t="s">
        <v>72</v>
      </c>
      <c r="E830" t="s">
        <v>175</v>
      </c>
      <c r="F830" t="s">
        <v>98</v>
      </c>
      <c r="G830" t="s">
        <v>74</v>
      </c>
      <c r="H830" t="s">
        <v>93</v>
      </c>
      <c r="I830" t="s">
        <v>76</v>
      </c>
      <c r="J830" t="s">
        <v>1983</v>
      </c>
      <c r="K830">
        <v>20</v>
      </c>
      <c r="L830" t="s">
        <v>77</v>
      </c>
      <c r="M830" t="s">
        <v>78</v>
      </c>
      <c r="N830" t="s">
        <v>1984</v>
      </c>
      <c r="O830" t="s">
        <v>1761</v>
      </c>
      <c r="P830" t="s">
        <v>1736</v>
      </c>
      <c r="Q830" t="s">
        <v>176</v>
      </c>
      <c r="R830" t="s">
        <v>79</v>
      </c>
      <c r="S830" t="s">
        <v>112</v>
      </c>
      <c r="T830" t="s">
        <v>177</v>
      </c>
      <c r="U830" t="s">
        <v>100</v>
      </c>
      <c r="V830" t="s">
        <v>80</v>
      </c>
      <c r="W830">
        <v>80800</v>
      </c>
      <c r="X830" t="s">
        <v>85</v>
      </c>
      <c r="Y830">
        <v>20</v>
      </c>
      <c r="Z830" t="s">
        <v>405</v>
      </c>
      <c r="AA830" t="s">
        <v>1737</v>
      </c>
      <c r="AB830" t="s">
        <v>87</v>
      </c>
      <c r="AC830" t="s">
        <v>84</v>
      </c>
      <c r="AD830">
        <f>_xlfn.XLOOKUP(MIS[[#This Row],[TRADING SYMBOL]],[1]Sheet1!$D:$D,[1]Sheet1!$C:$C)</f>
        <v>73.349999999999994</v>
      </c>
      <c r="AE830">
        <f>MIS[[#This Row],[OrderAverageTradedPrice]]*MIS[[#This Row],[OrderQuantity]]</f>
        <v>2589</v>
      </c>
      <c r="AF830">
        <f>MIS[[#This Row],[LTP]]*MIS[[#This Row],[OrderQuantity]]</f>
        <v>1467</v>
      </c>
      <c r="AG830">
        <f>IF(MIS[[#This Row],[OrderSide]]="SELL",MIS[[#This Row],[VALUE]]-MIS[[#This Row],[LIVE_VALUE]],MIS[[#This Row],[LIVE_VALUE]]-MIS[[#This Row],[VALUE]])</f>
        <v>-1122</v>
      </c>
      <c r="AH830" t="str" cm="1">
        <f t="array" ref="AH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0" t="str">
        <f>MIS[[#This Row],[TRADING SYMBOL]]</f>
        <v>SENSEX2552080800PE</v>
      </c>
      <c r="AJ830" t="str">
        <f>IF(RIGHT(MIS[[#This Row],[Main/Hedge]],4)="MAIN","MAIN","HEDGE")</f>
        <v>HEDGE</v>
      </c>
      <c r="AK830" t="str" cm="1">
        <f t="array" ref="AK830">_xlfn._xlws.FILTER(Table4[Column1],ISNUMBER(SEARCH(Table4[Column1],MIS[[#This Row],[OrderUniqueIdentifier]])),"")</f>
        <v>XYT</v>
      </c>
    </row>
    <row r="831" spans="1:37" x14ac:dyDescent="0.25">
      <c r="A831" t="s">
        <v>71</v>
      </c>
      <c r="B831" t="s">
        <v>529</v>
      </c>
      <c r="C831" t="s">
        <v>1738</v>
      </c>
      <c r="D831" t="s">
        <v>72</v>
      </c>
      <c r="E831" t="s">
        <v>1717</v>
      </c>
      <c r="F831" t="s">
        <v>98</v>
      </c>
      <c r="G831" t="s">
        <v>74</v>
      </c>
      <c r="H831" t="s">
        <v>75</v>
      </c>
      <c r="I831" t="s">
        <v>76</v>
      </c>
      <c r="J831" t="s">
        <v>77</v>
      </c>
      <c r="K831">
        <v>40</v>
      </c>
      <c r="L831" t="s">
        <v>77</v>
      </c>
      <c r="M831" t="s">
        <v>78</v>
      </c>
      <c r="N831" t="s">
        <v>1739</v>
      </c>
      <c r="O831" t="s">
        <v>1740</v>
      </c>
      <c r="P831" t="s">
        <v>1740</v>
      </c>
      <c r="Q831" t="s">
        <v>1720</v>
      </c>
      <c r="R831" t="s">
        <v>79</v>
      </c>
      <c r="S831" t="s">
        <v>112</v>
      </c>
      <c r="T831" t="s">
        <v>1721</v>
      </c>
      <c r="U831" t="s">
        <v>100</v>
      </c>
      <c r="V831" t="s">
        <v>80</v>
      </c>
      <c r="W831">
        <v>79800</v>
      </c>
      <c r="X831" t="s">
        <v>85</v>
      </c>
      <c r="Y831">
        <v>40</v>
      </c>
      <c r="Z831" t="s">
        <v>1741</v>
      </c>
      <c r="AA831" t="s">
        <v>1741</v>
      </c>
      <c r="AB831" t="s">
        <v>87</v>
      </c>
      <c r="AC831" t="s">
        <v>84</v>
      </c>
      <c r="AD831">
        <f>_xlfn.XLOOKUP(MIS[[#This Row],[TRADING SYMBOL]],[1]Sheet1!$D:$D,[1]Sheet1!$C:$C)</f>
        <v>28.9</v>
      </c>
      <c r="AE831">
        <f>MIS[[#This Row],[OrderAverageTradedPrice]]*MIS[[#This Row],[OrderQuantity]]</f>
        <v>2127</v>
      </c>
      <c r="AF831">
        <f>MIS[[#This Row],[LTP]]*MIS[[#This Row],[OrderQuantity]]</f>
        <v>1156</v>
      </c>
      <c r="AG831">
        <f>IF(MIS[[#This Row],[OrderSide]]="SELL",MIS[[#This Row],[VALUE]]-MIS[[#This Row],[LIVE_VALUE]],MIS[[#This Row],[LIVE_VALUE]]-MIS[[#This Row],[VALUE]])</f>
        <v>-971</v>
      </c>
      <c r="AH831" t="str" cm="1">
        <f t="array" ref="AH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1" t="str">
        <f>MIS[[#This Row],[TRADING SYMBOL]]</f>
        <v>SENSEX2552079800PE</v>
      </c>
      <c r="AJ831" t="str">
        <f>IF(RIGHT(MIS[[#This Row],[Main/Hedge]],4)="MAIN","MAIN","HEDGE")</f>
        <v>HEDGE</v>
      </c>
      <c r="AK831" t="str" cm="1">
        <f t="array" ref="AK831">_xlfn._xlws.FILTER(Table4[Column1],ISNUMBER(SEARCH(Table4[Column1],MIS[[#This Row],[OrderUniqueIdentifier]])),"")</f>
        <v>XYT</v>
      </c>
    </row>
    <row r="832" spans="1:37" x14ac:dyDescent="0.25">
      <c r="A832" t="s">
        <v>71</v>
      </c>
      <c r="B832" t="s">
        <v>619</v>
      </c>
      <c r="C832" t="s">
        <v>1762</v>
      </c>
      <c r="D832" t="s">
        <v>72</v>
      </c>
      <c r="E832" t="s">
        <v>248</v>
      </c>
      <c r="F832" t="s">
        <v>98</v>
      </c>
      <c r="G832" t="s">
        <v>74</v>
      </c>
      <c r="H832" t="s">
        <v>75</v>
      </c>
      <c r="I832" t="s">
        <v>76</v>
      </c>
      <c r="J832" t="s">
        <v>77</v>
      </c>
      <c r="K832">
        <v>40</v>
      </c>
      <c r="L832" t="s">
        <v>77</v>
      </c>
      <c r="M832" t="s">
        <v>78</v>
      </c>
      <c r="N832" t="s">
        <v>1763</v>
      </c>
      <c r="O832" t="s">
        <v>1736</v>
      </c>
      <c r="P832" t="s">
        <v>1740</v>
      </c>
      <c r="Q832" t="s">
        <v>250</v>
      </c>
      <c r="R832" t="s">
        <v>79</v>
      </c>
      <c r="S832" t="s">
        <v>112</v>
      </c>
      <c r="T832" t="s">
        <v>251</v>
      </c>
      <c r="U832" t="s">
        <v>100</v>
      </c>
      <c r="V832" t="s">
        <v>80</v>
      </c>
      <c r="W832">
        <v>84800</v>
      </c>
      <c r="X832" t="s">
        <v>81</v>
      </c>
      <c r="Y832">
        <v>40</v>
      </c>
      <c r="Z832" t="s">
        <v>1737</v>
      </c>
      <c r="AA832" t="s">
        <v>1741</v>
      </c>
      <c r="AB832" t="s">
        <v>83</v>
      </c>
      <c r="AC832" t="s">
        <v>84</v>
      </c>
      <c r="AD832">
        <f>_xlfn.XLOOKUP(MIS[[#This Row],[TRADING SYMBOL]],[1]Sheet1!$D:$D,[1]Sheet1!$C:$C)</f>
        <v>17.55</v>
      </c>
      <c r="AE832">
        <f>MIS[[#This Row],[OrderAverageTradedPrice]]*MIS[[#This Row],[OrderQuantity]]</f>
        <v>1016</v>
      </c>
      <c r="AF832">
        <f>MIS[[#This Row],[LTP]]*MIS[[#This Row],[OrderQuantity]]</f>
        <v>702</v>
      </c>
      <c r="AG832">
        <f>IF(MIS[[#This Row],[OrderSide]]="SELL",MIS[[#This Row],[VALUE]]-MIS[[#This Row],[LIVE_VALUE]],MIS[[#This Row],[LIVE_VALUE]]-MIS[[#This Row],[VALUE]])</f>
        <v>-314</v>
      </c>
      <c r="AH832" t="str" cm="1">
        <f t="array" ref="AH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2" t="str">
        <f>MIS[[#This Row],[TRADING SYMBOL]]</f>
        <v>SENSEX2552084800CE</v>
      </c>
      <c r="AJ832" t="str">
        <f>IF(RIGHT(MIS[[#This Row],[Main/Hedge]],4)="MAIN","MAIN","HEDGE")</f>
        <v>HEDGE</v>
      </c>
      <c r="AK832" t="str" cm="1">
        <f t="array" ref="AK832">_xlfn._xlws.FILTER(Table4[Column1],ISNUMBER(SEARCH(Table4[Column1],MIS[[#This Row],[OrderUniqueIdentifier]])),"")</f>
        <v>XYT</v>
      </c>
    </row>
    <row r="833" spans="1:37" x14ac:dyDescent="0.25">
      <c r="A833" t="s">
        <v>71</v>
      </c>
      <c r="B833" t="s">
        <v>632</v>
      </c>
      <c r="C833" t="s">
        <v>1769</v>
      </c>
      <c r="D833" t="s">
        <v>72</v>
      </c>
      <c r="E833" t="s">
        <v>1717</v>
      </c>
      <c r="F833" t="s">
        <v>98</v>
      </c>
      <c r="G833" t="s">
        <v>74</v>
      </c>
      <c r="H833" t="s">
        <v>75</v>
      </c>
      <c r="I833" t="s">
        <v>76</v>
      </c>
      <c r="J833" t="s">
        <v>77</v>
      </c>
      <c r="K833">
        <v>40</v>
      </c>
      <c r="L833" t="s">
        <v>77</v>
      </c>
      <c r="M833" t="s">
        <v>78</v>
      </c>
      <c r="N833" t="s">
        <v>1770</v>
      </c>
      <c r="O833" t="s">
        <v>1736</v>
      </c>
      <c r="P833" t="s">
        <v>1740</v>
      </c>
      <c r="Q833" t="s">
        <v>1720</v>
      </c>
      <c r="R833" t="s">
        <v>79</v>
      </c>
      <c r="S833" t="s">
        <v>112</v>
      </c>
      <c r="T833" t="s">
        <v>1721</v>
      </c>
      <c r="U833" t="s">
        <v>100</v>
      </c>
      <c r="V833" t="s">
        <v>80</v>
      </c>
      <c r="W833">
        <v>79800</v>
      </c>
      <c r="X833" t="s">
        <v>85</v>
      </c>
      <c r="Y833">
        <v>40</v>
      </c>
      <c r="Z833" t="s">
        <v>1737</v>
      </c>
      <c r="AA833" t="s">
        <v>1741</v>
      </c>
      <c r="AB833" t="s">
        <v>87</v>
      </c>
      <c r="AC833" t="s">
        <v>84</v>
      </c>
      <c r="AD833">
        <f>_xlfn.XLOOKUP(MIS[[#This Row],[TRADING SYMBOL]],[1]Sheet1!$D:$D,[1]Sheet1!$C:$C)</f>
        <v>28.9</v>
      </c>
      <c r="AE833">
        <f>MIS[[#This Row],[OrderAverageTradedPrice]]*MIS[[#This Row],[OrderQuantity]]</f>
        <v>2130</v>
      </c>
      <c r="AF833">
        <f>MIS[[#This Row],[LTP]]*MIS[[#This Row],[OrderQuantity]]</f>
        <v>1156</v>
      </c>
      <c r="AG833">
        <f>IF(MIS[[#This Row],[OrderSide]]="SELL",MIS[[#This Row],[VALUE]]-MIS[[#This Row],[LIVE_VALUE]],MIS[[#This Row],[LIVE_VALUE]]-MIS[[#This Row],[VALUE]])</f>
        <v>-974</v>
      </c>
      <c r="AH833" t="str" cm="1">
        <f t="array" ref="AH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3" t="str">
        <f>MIS[[#This Row],[TRADING SYMBOL]]</f>
        <v>SENSEX2552079800PE</v>
      </c>
      <c r="AJ833" t="str">
        <f>IF(RIGHT(MIS[[#This Row],[Main/Hedge]],4)="MAIN","MAIN","HEDGE")</f>
        <v>HEDGE</v>
      </c>
      <c r="AK833" t="str" cm="1">
        <f t="array" ref="AK833">_xlfn._xlws.FILTER(Table4[Column1],ISNUMBER(SEARCH(Table4[Column1],MIS[[#This Row],[OrderUniqueIdentifier]])),"")</f>
        <v>XYT</v>
      </c>
    </row>
    <row r="834" spans="1:37" x14ac:dyDescent="0.25">
      <c r="A834" t="s">
        <v>71</v>
      </c>
      <c r="B834" t="s">
        <v>696</v>
      </c>
      <c r="C834" t="s">
        <v>1780</v>
      </c>
      <c r="D834" t="s">
        <v>72</v>
      </c>
      <c r="E834" t="s">
        <v>1717</v>
      </c>
      <c r="F834" t="s">
        <v>98</v>
      </c>
      <c r="G834" t="s">
        <v>74</v>
      </c>
      <c r="H834" t="s">
        <v>75</v>
      </c>
      <c r="I834" t="s">
        <v>76</v>
      </c>
      <c r="J834" t="s">
        <v>77</v>
      </c>
      <c r="K834">
        <v>80</v>
      </c>
      <c r="L834" t="s">
        <v>77</v>
      </c>
      <c r="M834" t="s">
        <v>78</v>
      </c>
      <c r="N834" t="s">
        <v>1781</v>
      </c>
      <c r="O834" t="s">
        <v>1736</v>
      </c>
      <c r="P834" t="s">
        <v>1740</v>
      </c>
      <c r="Q834" t="s">
        <v>1720</v>
      </c>
      <c r="R834" t="s">
        <v>79</v>
      </c>
      <c r="S834" t="s">
        <v>112</v>
      </c>
      <c r="T834" t="s">
        <v>1721</v>
      </c>
      <c r="U834" t="s">
        <v>100</v>
      </c>
      <c r="V834" t="s">
        <v>80</v>
      </c>
      <c r="W834">
        <v>79800</v>
      </c>
      <c r="X834" t="s">
        <v>85</v>
      </c>
      <c r="Y834">
        <v>80</v>
      </c>
      <c r="Z834" t="s">
        <v>1737</v>
      </c>
      <c r="AA834" t="s">
        <v>1741</v>
      </c>
      <c r="AB834" t="s">
        <v>87</v>
      </c>
      <c r="AC834" t="s">
        <v>84</v>
      </c>
      <c r="AD834">
        <f>_xlfn.XLOOKUP(MIS[[#This Row],[TRADING SYMBOL]],[1]Sheet1!$D:$D,[1]Sheet1!$C:$C)</f>
        <v>28.9</v>
      </c>
      <c r="AE834">
        <f>MIS[[#This Row],[OrderAverageTradedPrice]]*MIS[[#This Row],[OrderQuantity]]</f>
        <v>4255</v>
      </c>
      <c r="AF834">
        <f>MIS[[#This Row],[LTP]]*MIS[[#This Row],[OrderQuantity]]</f>
        <v>2312</v>
      </c>
      <c r="AG834">
        <f>IF(MIS[[#This Row],[OrderSide]]="SELL",MIS[[#This Row],[VALUE]]-MIS[[#This Row],[LIVE_VALUE]],MIS[[#This Row],[LIVE_VALUE]]-MIS[[#This Row],[VALUE]])</f>
        <v>-1943</v>
      </c>
      <c r="AH834" t="str" cm="1">
        <f t="array" ref="AH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4" t="str">
        <f>MIS[[#This Row],[TRADING SYMBOL]]</f>
        <v>SENSEX2552079800PE</v>
      </c>
      <c r="AJ834" t="str">
        <f>IF(RIGHT(MIS[[#This Row],[Main/Hedge]],4)="MAIN","MAIN","HEDGE")</f>
        <v>HEDGE</v>
      </c>
      <c r="AK834" t="str" cm="1">
        <f t="array" ref="AK834">_xlfn._xlws.FILTER(Table4[Column1],ISNUMBER(SEARCH(Table4[Column1],MIS[[#This Row],[OrderUniqueIdentifier]])),"")</f>
        <v>XYT</v>
      </c>
    </row>
    <row r="835" spans="1:37" x14ac:dyDescent="0.25">
      <c r="A835" t="s">
        <v>71</v>
      </c>
      <c r="B835" t="s">
        <v>779</v>
      </c>
      <c r="C835" t="s">
        <v>1794</v>
      </c>
      <c r="D835" t="s">
        <v>72</v>
      </c>
      <c r="E835" t="s">
        <v>248</v>
      </c>
      <c r="F835" t="s">
        <v>98</v>
      </c>
      <c r="G835" t="s">
        <v>74</v>
      </c>
      <c r="H835" t="s">
        <v>75</v>
      </c>
      <c r="I835" t="s">
        <v>76</v>
      </c>
      <c r="J835" t="s">
        <v>77</v>
      </c>
      <c r="K835">
        <v>20</v>
      </c>
      <c r="L835" t="s">
        <v>77</v>
      </c>
      <c r="M835" t="s">
        <v>78</v>
      </c>
      <c r="N835" t="s">
        <v>1763</v>
      </c>
      <c r="O835" t="s">
        <v>1740</v>
      </c>
      <c r="P835" t="s">
        <v>1740</v>
      </c>
      <c r="Q835" t="s">
        <v>250</v>
      </c>
      <c r="R835" t="s">
        <v>79</v>
      </c>
      <c r="S835" t="s">
        <v>112</v>
      </c>
      <c r="T835" t="s">
        <v>251</v>
      </c>
      <c r="U835" t="s">
        <v>100</v>
      </c>
      <c r="V835" t="s">
        <v>80</v>
      </c>
      <c r="W835">
        <v>84800</v>
      </c>
      <c r="X835" t="s">
        <v>81</v>
      </c>
      <c r="Y835">
        <v>20</v>
      </c>
      <c r="Z835" t="s">
        <v>1741</v>
      </c>
      <c r="AA835" t="s">
        <v>1741</v>
      </c>
      <c r="AB835" t="s">
        <v>83</v>
      </c>
      <c r="AC835" t="s">
        <v>84</v>
      </c>
      <c r="AD835">
        <f>_xlfn.XLOOKUP(MIS[[#This Row],[TRADING SYMBOL]],[1]Sheet1!$D:$D,[1]Sheet1!$C:$C)</f>
        <v>17.55</v>
      </c>
      <c r="AE835">
        <f>MIS[[#This Row],[OrderAverageTradedPrice]]*MIS[[#This Row],[OrderQuantity]]</f>
        <v>508</v>
      </c>
      <c r="AF835">
        <f>MIS[[#This Row],[LTP]]*MIS[[#This Row],[OrderQuantity]]</f>
        <v>351</v>
      </c>
      <c r="AG835">
        <f>IF(MIS[[#This Row],[OrderSide]]="SELL",MIS[[#This Row],[VALUE]]-MIS[[#This Row],[LIVE_VALUE]],MIS[[#This Row],[LIVE_VALUE]]-MIS[[#This Row],[VALUE]])</f>
        <v>-157</v>
      </c>
      <c r="AH835" t="str" cm="1">
        <f t="array" ref="AH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5" t="str">
        <f>MIS[[#This Row],[TRADING SYMBOL]]</f>
        <v>SENSEX2552084800CE</v>
      </c>
      <c r="AJ835" t="str">
        <f>IF(RIGHT(MIS[[#This Row],[Main/Hedge]],4)="MAIN","MAIN","HEDGE")</f>
        <v>HEDGE</v>
      </c>
      <c r="AK835" t="str" cm="1">
        <f t="array" ref="AK835">_xlfn._xlws.FILTER(Table4[Column1],ISNUMBER(SEARCH(Table4[Column1],MIS[[#This Row],[OrderUniqueIdentifier]])),"")</f>
        <v>XYT</v>
      </c>
    </row>
    <row r="836" spans="1:37" x14ac:dyDescent="0.25">
      <c r="A836" t="s">
        <v>71</v>
      </c>
      <c r="B836" t="s">
        <v>931</v>
      </c>
      <c r="C836" t="s">
        <v>1833</v>
      </c>
      <c r="D836" t="s">
        <v>72</v>
      </c>
      <c r="E836" t="s">
        <v>1717</v>
      </c>
      <c r="F836" t="s">
        <v>98</v>
      </c>
      <c r="G836" t="s">
        <v>74</v>
      </c>
      <c r="H836" t="s">
        <v>75</v>
      </c>
      <c r="I836" t="s">
        <v>76</v>
      </c>
      <c r="J836" t="s">
        <v>77</v>
      </c>
      <c r="K836">
        <v>40</v>
      </c>
      <c r="L836" t="s">
        <v>77</v>
      </c>
      <c r="M836" t="s">
        <v>78</v>
      </c>
      <c r="N836" t="s">
        <v>1770</v>
      </c>
      <c r="O836" t="s">
        <v>1736</v>
      </c>
      <c r="P836" t="s">
        <v>1740</v>
      </c>
      <c r="Q836" t="s">
        <v>1720</v>
      </c>
      <c r="R836" t="s">
        <v>79</v>
      </c>
      <c r="S836" t="s">
        <v>112</v>
      </c>
      <c r="T836" t="s">
        <v>1721</v>
      </c>
      <c r="U836" t="s">
        <v>100</v>
      </c>
      <c r="V836" t="s">
        <v>80</v>
      </c>
      <c r="W836">
        <v>79800</v>
      </c>
      <c r="X836" t="s">
        <v>85</v>
      </c>
      <c r="Y836">
        <v>40</v>
      </c>
      <c r="Z836" t="s">
        <v>1737</v>
      </c>
      <c r="AA836" t="s">
        <v>1741</v>
      </c>
      <c r="AB836" t="s">
        <v>87</v>
      </c>
      <c r="AC836" t="s">
        <v>84</v>
      </c>
      <c r="AD836">
        <f>_xlfn.XLOOKUP(MIS[[#This Row],[TRADING SYMBOL]],[1]Sheet1!$D:$D,[1]Sheet1!$C:$C)</f>
        <v>28.9</v>
      </c>
      <c r="AE836">
        <f>MIS[[#This Row],[OrderAverageTradedPrice]]*MIS[[#This Row],[OrderQuantity]]</f>
        <v>2130</v>
      </c>
      <c r="AF836">
        <f>MIS[[#This Row],[LTP]]*MIS[[#This Row],[OrderQuantity]]</f>
        <v>1156</v>
      </c>
      <c r="AG836">
        <f>IF(MIS[[#This Row],[OrderSide]]="SELL",MIS[[#This Row],[VALUE]]-MIS[[#This Row],[LIVE_VALUE]],MIS[[#This Row],[LIVE_VALUE]]-MIS[[#This Row],[VALUE]])</f>
        <v>-974</v>
      </c>
      <c r="AH836" t="str" cm="1">
        <f t="array" ref="AH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6" t="str">
        <f>MIS[[#This Row],[TRADING SYMBOL]]</f>
        <v>SENSEX2552079800PE</v>
      </c>
      <c r="AJ836" t="str">
        <f>IF(RIGHT(MIS[[#This Row],[Main/Hedge]],4)="MAIN","MAIN","HEDGE")</f>
        <v>HEDGE</v>
      </c>
      <c r="AK836" t="str" cm="1">
        <f t="array" ref="AK836">_xlfn._xlws.FILTER(Table4[Column1],ISNUMBER(SEARCH(Table4[Column1],MIS[[#This Row],[OrderUniqueIdentifier]])),"")</f>
        <v>XYT</v>
      </c>
    </row>
    <row r="837" spans="1:37" x14ac:dyDescent="0.25">
      <c r="A837" t="s">
        <v>71</v>
      </c>
      <c r="B837" t="s">
        <v>1013</v>
      </c>
      <c r="C837" t="s">
        <v>1850</v>
      </c>
      <c r="D837" t="s">
        <v>72</v>
      </c>
      <c r="E837" t="s">
        <v>1717</v>
      </c>
      <c r="F837" t="s">
        <v>98</v>
      </c>
      <c r="G837" t="s">
        <v>74</v>
      </c>
      <c r="H837" t="s">
        <v>75</v>
      </c>
      <c r="I837" t="s">
        <v>76</v>
      </c>
      <c r="J837" t="s">
        <v>77</v>
      </c>
      <c r="K837">
        <v>40</v>
      </c>
      <c r="L837" t="s">
        <v>77</v>
      </c>
      <c r="M837" t="s">
        <v>78</v>
      </c>
      <c r="N837" t="s">
        <v>237</v>
      </c>
      <c r="O837" t="s">
        <v>1736</v>
      </c>
      <c r="P837" t="s">
        <v>1740</v>
      </c>
      <c r="Q837" t="s">
        <v>1720</v>
      </c>
      <c r="R837" t="s">
        <v>79</v>
      </c>
      <c r="S837" t="s">
        <v>112</v>
      </c>
      <c r="T837" t="s">
        <v>1721</v>
      </c>
      <c r="U837" t="s">
        <v>100</v>
      </c>
      <c r="V837" t="s">
        <v>80</v>
      </c>
      <c r="W837">
        <v>79800</v>
      </c>
      <c r="X837" t="s">
        <v>85</v>
      </c>
      <c r="Y837">
        <v>40</v>
      </c>
      <c r="Z837" t="s">
        <v>1737</v>
      </c>
      <c r="AA837" t="s">
        <v>1741</v>
      </c>
      <c r="AB837" t="s">
        <v>87</v>
      </c>
      <c r="AC837" t="s">
        <v>84</v>
      </c>
      <c r="AD837">
        <f>_xlfn.XLOOKUP(MIS[[#This Row],[TRADING SYMBOL]],[1]Sheet1!$D:$D,[1]Sheet1!$C:$C)</f>
        <v>28.9</v>
      </c>
      <c r="AE837">
        <f>MIS[[#This Row],[OrderAverageTradedPrice]]*MIS[[#This Row],[OrderQuantity]]</f>
        <v>2126</v>
      </c>
      <c r="AF837">
        <f>MIS[[#This Row],[LTP]]*MIS[[#This Row],[OrderQuantity]]</f>
        <v>1156</v>
      </c>
      <c r="AG837">
        <f>IF(MIS[[#This Row],[OrderSide]]="SELL",MIS[[#This Row],[VALUE]]-MIS[[#This Row],[LIVE_VALUE]],MIS[[#This Row],[LIVE_VALUE]]-MIS[[#This Row],[VALUE]])</f>
        <v>-970</v>
      </c>
      <c r="AH837" t="str" cm="1">
        <f t="array" ref="AH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7" t="str">
        <f>MIS[[#This Row],[TRADING SYMBOL]]</f>
        <v>SENSEX2552079800PE</v>
      </c>
      <c r="AJ837" t="str">
        <f>IF(RIGHT(MIS[[#This Row],[Main/Hedge]],4)="MAIN","MAIN","HEDGE")</f>
        <v>HEDGE</v>
      </c>
      <c r="AK837" t="str" cm="1">
        <f t="array" ref="AK837">_xlfn._xlws.FILTER(Table4[Column1],ISNUMBER(SEARCH(Table4[Column1],MIS[[#This Row],[OrderUniqueIdentifier]])),"")</f>
        <v>XYT</v>
      </c>
    </row>
    <row r="838" spans="1:37" x14ac:dyDescent="0.25">
      <c r="A838" t="s">
        <v>71</v>
      </c>
      <c r="B838" t="s">
        <v>1029</v>
      </c>
      <c r="C838" t="s">
        <v>1854</v>
      </c>
      <c r="D838" t="s">
        <v>72</v>
      </c>
      <c r="E838" t="s">
        <v>248</v>
      </c>
      <c r="F838" t="s">
        <v>98</v>
      </c>
      <c r="G838" t="s">
        <v>74</v>
      </c>
      <c r="H838" t="s">
        <v>75</v>
      </c>
      <c r="I838" t="s">
        <v>76</v>
      </c>
      <c r="J838" t="s">
        <v>77</v>
      </c>
      <c r="K838">
        <v>20</v>
      </c>
      <c r="L838" t="s">
        <v>77</v>
      </c>
      <c r="M838" t="s">
        <v>78</v>
      </c>
      <c r="N838" t="s">
        <v>1735</v>
      </c>
      <c r="O838" t="s">
        <v>1736</v>
      </c>
      <c r="P838" t="s">
        <v>1740</v>
      </c>
      <c r="Q838" t="s">
        <v>250</v>
      </c>
      <c r="R838" t="s">
        <v>79</v>
      </c>
      <c r="S838" t="s">
        <v>112</v>
      </c>
      <c r="T838" t="s">
        <v>251</v>
      </c>
      <c r="U838" t="s">
        <v>100</v>
      </c>
      <c r="V838" t="s">
        <v>80</v>
      </c>
      <c r="W838">
        <v>84800</v>
      </c>
      <c r="X838" t="s">
        <v>81</v>
      </c>
      <c r="Y838">
        <v>20</v>
      </c>
      <c r="Z838" t="s">
        <v>1737</v>
      </c>
      <c r="AA838" t="s">
        <v>1741</v>
      </c>
      <c r="AB838" t="s">
        <v>83</v>
      </c>
      <c r="AC838" t="s">
        <v>84</v>
      </c>
      <c r="AD838">
        <f>_xlfn.XLOOKUP(MIS[[#This Row],[TRADING SYMBOL]],[1]Sheet1!$D:$D,[1]Sheet1!$C:$C)</f>
        <v>17.55</v>
      </c>
      <c r="AE838">
        <f>MIS[[#This Row],[OrderAverageTradedPrice]]*MIS[[#This Row],[OrderQuantity]]</f>
        <v>507</v>
      </c>
      <c r="AF838">
        <f>MIS[[#This Row],[LTP]]*MIS[[#This Row],[OrderQuantity]]</f>
        <v>351</v>
      </c>
      <c r="AG838">
        <f>IF(MIS[[#This Row],[OrderSide]]="SELL",MIS[[#This Row],[VALUE]]-MIS[[#This Row],[LIVE_VALUE]],MIS[[#This Row],[LIVE_VALUE]]-MIS[[#This Row],[VALUE]])</f>
        <v>-156</v>
      </c>
      <c r="AH838" t="str" cm="1">
        <f t="array" ref="AH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8" t="str">
        <f>MIS[[#This Row],[TRADING SYMBOL]]</f>
        <v>SENSEX2552084800CE</v>
      </c>
      <c r="AJ838" t="str">
        <f>IF(RIGHT(MIS[[#This Row],[Main/Hedge]],4)="MAIN","MAIN","HEDGE")</f>
        <v>HEDGE</v>
      </c>
      <c r="AK838" t="str" cm="1">
        <f t="array" ref="AK838">_xlfn._xlws.FILTER(Table4[Column1],ISNUMBER(SEARCH(Table4[Column1],MIS[[#This Row],[OrderUniqueIdentifier]])),"")</f>
        <v>XYT</v>
      </c>
    </row>
    <row r="839" spans="1:37" x14ac:dyDescent="0.25">
      <c r="A839" t="s">
        <v>71</v>
      </c>
      <c r="B839" t="s">
        <v>1029</v>
      </c>
      <c r="C839" t="s">
        <v>1855</v>
      </c>
      <c r="D839" t="s">
        <v>72</v>
      </c>
      <c r="E839" t="s">
        <v>1717</v>
      </c>
      <c r="F839" t="s">
        <v>98</v>
      </c>
      <c r="G839" t="s">
        <v>74</v>
      </c>
      <c r="H839" t="s">
        <v>75</v>
      </c>
      <c r="I839" t="s">
        <v>76</v>
      </c>
      <c r="J839" t="s">
        <v>77</v>
      </c>
      <c r="K839">
        <v>20</v>
      </c>
      <c r="L839" t="s">
        <v>77</v>
      </c>
      <c r="M839" t="s">
        <v>78</v>
      </c>
      <c r="N839" t="s">
        <v>237</v>
      </c>
      <c r="O839" t="s">
        <v>1740</v>
      </c>
      <c r="P839" t="s">
        <v>1740</v>
      </c>
      <c r="Q839" t="s">
        <v>1720</v>
      </c>
      <c r="R839" t="s">
        <v>79</v>
      </c>
      <c r="S839" t="s">
        <v>112</v>
      </c>
      <c r="T839" t="s">
        <v>1721</v>
      </c>
      <c r="U839" t="s">
        <v>100</v>
      </c>
      <c r="V839" t="s">
        <v>80</v>
      </c>
      <c r="W839">
        <v>79800</v>
      </c>
      <c r="X839" t="s">
        <v>85</v>
      </c>
      <c r="Y839">
        <v>20</v>
      </c>
      <c r="Z839" t="s">
        <v>1741</v>
      </c>
      <c r="AA839" t="s">
        <v>1741</v>
      </c>
      <c r="AB839" t="s">
        <v>87</v>
      </c>
      <c r="AC839" t="s">
        <v>84</v>
      </c>
      <c r="AD839">
        <f>_xlfn.XLOOKUP(MIS[[#This Row],[TRADING SYMBOL]],[1]Sheet1!$D:$D,[1]Sheet1!$C:$C)</f>
        <v>28.9</v>
      </c>
      <c r="AE839">
        <f>MIS[[#This Row],[OrderAverageTradedPrice]]*MIS[[#This Row],[OrderQuantity]]</f>
        <v>1063</v>
      </c>
      <c r="AF839">
        <f>MIS[[#This Row],[LTP]]*MIS[[#This Row],[OrderQuantity]]</f>
        <v>578</v>
      </c>
      <c r="AG839">
        <f>IF(MIS[[#This Row],[OrderSide]]="SELL",MIS[[#This Row],[VALUE]]-MIS[[#This Row],[LIVE_VALUE]],MIS[[#This Row],[LIVE_VALUE]]-MIS[[#This Row],[VALUE]])</f>
        <v>-485</v>
      </c>
      <c r="AH839" t="str" cm="1">
        <f t="array" ref="AH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9" t="str">
        <f>MIS[[#This Row],[TRADING SYMBOL]]</f>
        <v>SENSEX2552079800PE</v>
      </c>
      <c r="AJ839" t="str">
        <f>IF(RIGHT(MIS[[#This Row],[Main/Hedge]],4)="MAIN","MAIN","HEDGE")</f>
        <v>HEDGE</v>
      </c>
      <c r="AK839" t="str" cm="1">
        <f t="array" ref="AK839">_xlfn._xlws.FILTER(Table4[Column1],ISNUMBER(SEARCH(Table4[Column1],MIS[[#This Row],[OrderUniqueIdentifier]])),"")</f>
        <v>XYT</v>
      </c>
    </row>
    <row r="840" spans="1:37" x14ac:dyDescent="0.25">
      <c r="A840" t="s">
        <v>71</v>
      </c>
      <c r="B840" t="s">
        <v>1202</v>
      </c>
      <c r="C840" t="s">
        <v>1885</v>
      </c>
      <c r="D840" t="s">
        <v>72</v>
      </c>
      <c r="E840" t="s">
        <v>248</v>
      </c>
      <c r="F840" t="s">
        <v>98</v>
      </c>
      <c r="G840" t="s">
        <v>74</v>
      </c>
      <c r="H840" t="s">
        <v>75</v>
      </c>
      <c r="I840" t="s">
        <v>76</v>
      </c>
      <c r="J840" t="s">
        <v>77</v>
      </c>
      <c r="K840">
        <v>20</v>
      </c>
      <c r="L840" t="s">
        <v>77</v>
      </c>
      <c r="M840" t="s">
        <v>78</v>
      </c>
      <c r="N840" t="s">
        <v>1763</v>
      </c>
      <c r="O840" t="s">
        <v>1740</v>
      </c>
      <c r="P840" t="s">
        <v>1740</v>
      </c>
      <c r="Q840" t="s">
        <v>250</v>
      </c>
      <c r="R840" t="s">
        <v>79</v>
      </c>
      <c r="S840" t="s">
        <v>112</v>
      </c>
      <c r="T840" t="s">
        <v>251</v>
      </c>
      <c r="U840" t="s">
        <v>100</v>
      </c>
      <c r="V840" t="s">
        <v>80</v>
      </c>
      <c r="W840">
        <v>84800</v>
      </c>
      <c r="X840" t="s">
        <v>81</v>
      </c>
      <c r="Y840">
        <v>20</v>
      </c>
      <c r="Z840" t="s">
        <v>1741</v>
      </c>
      <c r="AA840" t="s">
        <v>1741</v>
      </c>
      <c r="AB840" t="s">
        <v>83</v>
      </c>
      <c r="AC840" t="s">
        <v>84</v>
      </c>
      <c r="AD840">
        <f>_xlfn.XLOOKUP(MIS[[#This Row],[TRADING SYMBOL]],[1]Sheet1!$D:$D,[1]Sheet1!$C:$C)</f>
        <v>17.55</v>
      </c>
      <c r="AE840">
        <f>MIS[[#This Row],[OrderAverageTradedPrice]]*MIS[[#This Row],[OrderQuantity]]</f>
        <v>508</v>
      </c>
      <c r="AF840">
        <f>MIS[[#This Row],[LTP]]*MIS[[#This Row],[OrderQuantity]]</f>
        <v>351</v>
      </c>
      <c r="AG840">
        <f>IF(MIS[[#This Row],[OrderSide]]="SELL",MIS[[#This Row],[VALUE]]-MIS[[#This Row],[LIVE_VALUE]],MIS[[#This Row],[LIVE_VALUE]]-MIS[[#This Row],[VALUE]])</f>
        <v>-157</v>
      </c>
      <c r="AH840" t="str" cm="1">
        <f t="array" ref="AH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0" t="str">
        <f>MIS[[#This Row],[TRADING SYMBOL]]</f>
        <v>SENSEX2552084800CE</v>
      </c>
      <c r="AJ840" t="str">
        <f>IF(RIGHT(MIS[[#This Row],[Main/Hedge]],4)="MAIN","MAIN","HEDGE")</f>
        <v>HEDGE</v>
      </c>
      <c r="AK840" t="str" cm="1">
        <f t="array" ref="AK840">_xlfn._xlws.FILTER(Table4[Column1],ISNUMBER(SEARCH(Table4[Column1],MIS[[#This Row],[OrderUniqueIdentifier]])),"")</f>
        <v>XYT</v>
      </c>
    </row>
    <row r="841" spans="1:37" x14ac:dyDescent="0.25">
      <c r="A841" t="s">
        <v>71</v>
      </c>
      <c r="B841" t="s">
        <v>1224</v>
      </c>
      <c r="C841" t="s">
        <v>1891</v>
      </c>
      <c r="D841" t="s">
        <v>72</v>
      </c>
      <c r="E841" t="s">
        <v>248</v>
      </c>
      <c r="F841" t="s">
        <v>98</v>
      </c>
      <c r="G841" t="s">
        <v>74</v>
      </c>
      <c r="H841" t="s">
        <v>75</v>
      </c>
      <c r="I841" t="s">
        <v>76</v>
      </c>
      <c r="J841" t="s">
        <v>77</v>
      </c>
      <c r="K841">
        <v>20</v>
      </c>
      <c r="L841" t="s">
        <v>77</v>
      </c>
      <c r="M841" t="s">
        <v>78</v>
      </c>
      <c r="N841" t="s">
        <v>1763</v>
      </c>
      <c r="O841" t="s">
        <v>1736</v>
      </c>
      <c r="P841" t="s">
        <v>1740</v>
      </c>
      <c r="Q841" t="s">
        <v>250</v>
      </c>
      <c r="R841" t="s">
        <v>79</v>
      </c>
      <c r="S841" t="s">
        <v>112</v>
      </c>
      <c r="T841" t="s">
        <v>251</v>
      </c>
      <c r="U841" t="s">
        <v>100</v>
      </c>
      <c r="V841" t="s">
        <v>80</v>
      </c>
      <c r="W841">
        <v>84800</v>
      </c>
      <c r="X841" t="s">
        <v>81</v>
      </c>
      <c r="Y841">
        <v>20</v>
      </c>
      <c r="Z841" t="s">
        <v>1737</v>
      </c>
      <c r="AA841" t="s">
        <v>1741</v>
      </c>
      <c r="AB841" t="s">
        <v>83</v>
      </c>
      <c r="AC841" t="s">
        <v>84</v>
      </c>
      <c r="AD841">
        <f>_xlfn.XLOOKUP(MIS[[#This Row],[TRADING SYMBOL]],[1]Sheet1!$D:$D,[1]Sheet1!$C:$C)</f>
        <v>17.55</v>
      </c>
      <c r="AE841">
        <f>MIS[[#This Row],[OrderAverageTradedPrice]]*MIS[[#This Row],[OrderQuantity]]</f>
        <v>508</v>
      </c>
      <c r="AF841">
        <f>MIS[[#This Row],[LTP]]*MIS[[#This Row],[OrderQuantity]]</f>
        <v>351</v>
      </c>
      <c r="AG841">
        <f>IF(MIS[[#This Row],[OrderSide]]="SELL",MIS[[#This Row],[VALUE]]-MIS[[#This Row],[LIVE_VALUE]],MIS[[#This Row],[LIVE_VALUE]]-MIS[[#This Row],[VALUE]])</f>
        <v>-157</v>
      </c>
      <c r="AH841" t="str" cm="1">
        <f t="array" ref="AH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1" t="str">
        <f>MIS[[#This Row],[TRADING SYMBOL]]</f>
        <v>SENSEX2552084800CE</v>
      </c>
      <c r="AJ841" t="str">
        <f>IF(RIGHT(MIS[[#This Row],[Main/Hedge]],4)="MAIN","MAIN","HEDGE")</f>
        <v>HEDGE</v>
      </c>
      <c r="AK841" t="str" cm="1">
        <f t="array" ref="AK841">_xlfn._xlws.FILTER(Table4[Column1],ISNUMBER(SEARCH(Table4[Column1],MIS[[#This Row],[OrderUniqueIdentifier]])),"")</f>
        <v>XYT</v>
      </c>
    </row>
    <row r="842" spans="1:37" x14ac:dyDescent="0.25">
      <c r="A842" t="s">
        <v>179</v>
      </c>
      <c r="B842" t="s">
        <v>180</v>
      </c>
      <c r="C842" t="s">
        <v>1936</v>
      </c>
      <c r="D842" t="s">
        <v>72</v>
      </c>
      <c r="E842" t="s">
        <v>248</v>
      </c>
      <c r="F842" t="s">
        <v>98</v>
      </c>
      <c r="G842" t="s">
        <v>74</v>
      </c>
      <c r="H842" t="s">
        <v>93</v>
      </c>
      <c r="I842" t="s">
        <v>76</v>
      </c>
      <c r="J842" t="s">
        <v>1763</v>
      </c>
      <c r="K842">
        <v>20</v>
      </c>
      <c r="L842" t="s">
        <v>77</v>
      </c>
      <c r="M842" t="s">
        <v>78</v>
      </c>
      <c r="N842" t="s">
        <v>1763</v>
      </c>
      <c r="O842" t="s">
        <v>1740</v>
      </c>
      <c r="P842" t="s">
        <v>1740</v>
      </c>
      <c r="Q842" t="s">
        <v>250</v>
      </c>
      <c r="R842" t="s">
        <v>79</v>
      </c>
      <c r="S842" t="s">
        <v>112</v>
      </c>
      <c r="T842" t="s">
        <v>251</v>
      </c>
      <c r="U842" t="s">
        <v>100</v>
      </c>
      <c r="V842" t="s">
        <v>80</v>
      </c>
      <c r="W842">
        <v>84800</v>
      </c>
      <c r="X842" t="s">
        <v>81</v>
      </c>
      <c r="Y842">
        <v>20</v>
      </c>
      <c r="Z842" t="s">
        <v>1741</v>
      </c>
      <c r="AA842" t="s">
        <v>1741</v>
      </c>
      <c r="AB842" t="s">
        <v>83</v>
      </c>
      <c r="AC842" t="s">
        <v>84</v>
      </c>
      <c r="AD842">
        <f>_xlfn.XLOOKUP(MIS[[#This Row],[TRADING SYMBOL]],[1]Sheet1!$D:$D,[1]Sheet1!$C:$C)</f>
        <v>17.55</v>
      </c>
      <c r="AE842">
        <f>MIS[[#This Row],[OrderAverageTradedPrice]]*MIS[[#This Row],[OrderQuantity]]</f>
        <v>508</v>
      </c>
      <c r="AF842">
        <f>MIS[[#This Row],[LTP]]*MIS[[#This Row],[OrderQuantity]]</f>
        <v>351</v>
      </c>
      <c r="AG842">
        <f>IF(MIS[[#This Row],[OrderSide]]="SELL",MIS[[#This Row],[VALUE]]-MIS[[#This Row],[LIVE_VALUE]],MIS[[#This Row],[LIVE_VALUE]]-MIS[[#This Row],[VALUE]])</f>
        <v>-157</v>
      </c>
      <c r="AH842" t="str" cm="1">
        <f t="array" ref="AH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2" t="str">
        <f>MIS[[#This Row],[TRADING SYMBOL]]</f>
        <v>SENSEX2552084800CE</v>
      </c>
      <c r="AJ842" t="str">
        <f>IF(RIGHT(MIS[[#This Row],[Main/Hedge]],4)="MAIN","MAIN","HEDGE")</f>
        <v>HEDGE</v>
      </c>
      <c r="AK842" t="str" cm="1">
        <f t="array" ref="AK842">_xlfn._xlws.FILTER(Table4[Column1],ISNUMBER(SEARCH(Table4[Column1],MIS[[#This Row],[OrderUniqueIdentifier]])),"")</f>
        <v>XYT</v>
      </c>
    </row>
    <row r="843" spans="1:37" x14ac:dyDescent="0.25">
      <c r="A843" t="s">
        <v>179</v>
      </c>
      <c r="B843" t="s">
        <v>180</v>
      </c>
      <c r="C843" t="s">
        <v>1937</v>
      </c>
      <c r="D843" t="s">
        <v>72</v>
      </c>
      <c r="E843" t="s">
        <v>1717</v>
      </c>
      <c r="F843" t="s">
        <v>98</v>
      </c>
      <c r="G843" t="s">
        <v>74</v>
      </c>
      <c r="H843" t="s">
        <v>93</v>
      </c>
      <c r="I843" t="s">
        <v>76</v>
      </c>
      <c r="J843" t="s">
        <v>1765</v>
      </c>
      <c r="K843">
        <v>20</v>
      </c>
      <c r="L843" t="s">
        <v>77</v>
      </c>
      <c r="M843" t="s">
        <v>78</v>
      </c>
      <c r="N843" t="s">
        <v>1765</v>
      </c>
      <c r="O843" t="s">
        <v>1740</v>
      </c>
      <c r="P843" t="s">
        <v>1740</v>
      </c>
      <c r="Q843" t="s">
        <v>1720</v>
      </c>
      <c r="R843" t="s">
        <v>79</v>
      </c>
      <c r="S843" t="s">
        <v>112</v>
      </c>
      <c r="T843" t="s">
        <v>1721</v>
      </c>
      <c r="U843" t="s">
        <v>100</v>
      </c>
      <c r="V843" t="s">
        <v>80</v>
      </c>
      <c r="W843">
        <v>79800</v>
      </c>
      <c r="X843" t="s">
        <v>85</v>
      </c>
      <c r="Y843">
        <v>20</v>
      </c>
      <c r="Z843" t="s">
        <v>1741</v>
      </c>
      <c r="AA843" t="s">
        <v>1741</v>
      </c>
      <c r="AB843" t="s">
        <v>87</v>
      </c>
      <c r="AC843" t="s">
        <v>84</v>
      </c>
      <c r="AD843">
        <f>_xlfn.XLOOKUP(MIS[[#This Row],[TRADING SYMBOL]],[1]Sheet1!$D:$D,[1]Sheet1!$C:$C)</f>
        <v>28.9</v>
      </c>
      <c r="AE843">
        <f>MIS[[#This Row],[OrderAverageTradedPrice]]*MIS[[#This Row],[OrderQuantity]]</f>
        <v>1062</v>
      </c>
      <c r="AF843">
        <f>MIS[[#This Row],[LTP]]*MIS[[#This Row],[OrderQuantity]]</f>
        <v>578</v>
      </c>
      <c r="AG843">
        <f>IF(MIS[[#This Row],[OrderSide]]="SELL",MIS[[#This Row],[VALUE]]-MIS[[#This Row],[LIVE_VALUE]],MIS[[#This Row],[LIVE_VALUE]]-MIS[[#This Row],[VALUE]])</f>
        <v>-484</v>
      </c>
      <c r="AH843" t="str" cm="1">
        <f t="array" ref="AH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3" t="str">
        <f>MIS[[#This Row],[TRADING SYMBOL]]</f>
        <v>SENSEX2552079800PE</v>
      </c>
      <c r="AJ843" t="str">
        <f>IF(RIGHT(MIS[[#This Row],[Main/Hedge]],4)="MAIN","MAIN","HEDGE")</f>
        <v>HEDGE</v>
      </c>
      <c r="AK843" t="str" cm="1">
        <f t="array" ref="AK843">_xlfn._xlws.FILTER(Table4[Column1],ISNUMBER(SEARCH(Table4[Column1],MIS[[#This Row],[OrderUniqueIdentifier]])),"")</f>
        <v>XYT</v>
      </c>
    </row>
    <row r="844" spans="1:37" x14ac:dyDescent="0.25">
      <c r="A844" t="s">
        <v>1555</v>
      </c>
      <c r="B844" t="s">
        <v>1614</v>
      </c>
      <c r="C844" t="s">
        <v>1959</v>
      </c>
      <c r="D844" t="s">
        <v>72</v>
      </c>
      <c r="E844" t="s">
        <v>248</v>
      </c>
      <c r="F844" t="s">
        <v>98</v>
      </c>
      <c r="G844" t="s">
        <v>74</v>
      </c>
      <c r="H844" t="s">
        <v>93</v>
      </c>
      <c r="I844" t="s">
        <v>76</v>
      </c>
      <c r="J844" t="s">
        <v>1735</v>
      </c>
      <c r="K844">
        <v>20</v>
      </c>
      <c r="L844" t="s">
        <v>77</v>
      </c>
      <c r="M844" t="s">
        <v>78</v>
      </c>
      <c r="N844" t="s">
        <v>1735</v>
      </c>
      <c r="O844" t="s">
        <v>1736</v>
      </c>
      <c r="P844" t="s">
        <v>1740</v>
      </c>
      <c r="Q844" t="s">
        <v>250</v>
      </c>
      <c r="R844" t="s">
        <v>79</v>
      </c>
      <c r="S844" t="s">
        <v>112</v>
      </c>
      <c r="T844" t="s">
        <v>251</v>
      </c>
      <c r="U844" t="s">
        <v>100</v>
      </c>
      <c r="V844" t="s">
        <v>80</v>
      </c>
      <c r="W844">
        <v>84800</v>
      </c>
      <c r="X844" t="s">
        <v>81</v>
      </c>
      <c r="Y844">
        <v>20</v>
      </c>
      <c r="Z844" t="s">
        <v>1737</v>
      </c>
      <c r="AA844" t="s">
        <v>1741</v>
      </c>
      <c r="AB844" t="s">
        <v>83</v>
      </c>
      <c r="AC844" t="s">
        <v>84</v>
      </c>
      <c r="AD844">
        <f>_xlfn.XLOOKUP(MIS[[#This Row],[TRADING SYMBOL]],[1]Sheet1!$D:$D,[1]Sheet1!$C:$C)</f>
        <v>17.55</v>
      </c>
      <c r="AE844">
        <f>MIS[[#This Row],[OrderAverageTradedPrice]]*MIS[[#This Row],[OrderQuantity]]</f>
        <v>507</v>
      </c>
      <c r="AF844">
        <f>MIS[[#This Row],[LTP]]*MIS[[#This Row],[OrderQuantity]]</f>
        <v>351</v>
      </c>
      <c r="AG844">
        <f>IF(MIS[[#This Row],[OrderSide]]="SELL",MIS[[#This Row],[VALUE]]-MIS[[#This Row],[LIVE_VALUE]],MIS[[#This Row],[LIVE_VALUE]]-MIS[[#This Row],[VALUE]])</f>
        <v>-156</v>
      </c>
      <c r="AH844" t="str" cm="1">
        <f t="array" ref="AH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4" t="str">
        <f>MIS[[#This Row],[TRADING SYMBOL]]</f>
        <v>SENSEX2552084800CE</v>
      </c>
      <c r="AJ844" t="str">
        <f>IF(RIGHT(MIS[[#This Row],[Main/Hedge]],4)="MAIN","MAIN","HEDGE")</f>
        <v>HEDGE</v>
      </c>
      <c r="AK844" t="str" cm="1">
        <f t="array" ref="AK844">_xlfn._xlws.FILTER(Table4[Column1],ISNUMBER(SEARCH(Table4[Column1],MIS[[#This Row],[OrderUniqueIdentifier]])),"")</f>
        <v>XYT</v>
      </c>
    </row>
    <row r="845" spans="1:37" x14ac:dyDescent="0.25">
      <c r="A845" t="s">
        <v>1555</v>
      </c>
      <c r="B845" t="s">
        <v>1614</v>
      </c>
      <c r="C845" t="s">
        <v>1960</v>
      </c>
      <c r="D845" t="s">
        <v>72</v>
      </c>
      <c r="E845" t="s">
        <v>1717</v>
      </c>
      <c r="F845" t="s">
        <v>98</v>
      </c>
      <c r="G845" t="s">
        <v>74</v>
      </c>
      <c r="H845" t="s">
        <v>93</v>
      </c>
      <c r="I845" t="s">
        <v>76</v>
      </c>
      <c r="J845" t="s">
        <v>1765</v>
      </c>
      <c r="K845">
        <v>20</v>
      </c>
      <c r="L845" t="s">
        <v>77</v>
      </c>
      <c r="M845" t="s">
        <v>78</v>
      </c>
      <c r="N845" t="s">
        <v>1765</v>
      </c>
      <c r="O845" t="s">
        <v>1736</v>
      </c>
      <c r="P845" t="s">
        <v>1740</v>
      </c>
      <c r="Q845" t="s">
        <v>1720</v>
      </c>
      <c r="R845" t="s">
        <v>79</v>
      </c>
      <c r="S845" t="s">
        <v>112</v>
      </c>
      <c r="T845" t="s">
        <v>1721</v>
      </c>
      <c r="U845" t="s">
        <v>100</v>
      </c>
      <c r="V845" t="s">
        <v>80</v>
      </c>
      <c r="W845">
        <v>79800</v>
      </c>
      <c r="X845" t="s">
        <v>85</v>
      </c>
      <c r="Y845">
        <v>20</v>
      </c>
      <c r="Z845" t="s">
        <v>1737</v>
      </c>
      <c r="AA845" t="s">
        <v>1741</v>
      </c>
      <c r="AB845" t="s">
        <v>87</v>
      </c>
      <c r="AC845" t="s">
        <v>84</v>
      </c>
      <c r="AD845">
        <f>_xlfn.XLOOKUP(MIS[[#This Row],[TRADING SYMBOL]],[1]Sheet1!$D:$D,[1]Sheet1!$C:$C)</f>
        <v>28.9</v>
      </c>
      <c r="AE845">
        <f>MIS[[#This Row],[OrderAverageTradedPrice]]*MIS[[#This Row],[OrderQuantity]]</f>
        <v>1062</v>
      </c>
      <c r="AF845">
        <f>MIS[[#This Row],[LTP]]*MIS[[#This Row],[OrderQuantity]]</f>
        <v>578</v>
      </c>
      <c r="AG845">
        <f>IF(MIS[[#This Row],[OrderSide]]="SELL",MIS[[#This Row],[VALUE]]-MIS[[#This Row],[LIVE_VALUE]],MIS[[#This Row],[LIVE_VALUE]]-MIS[[#This Row],[VALUE]])</f>
        <v>-484</v>
      </c>
      <c r="AH845" t="str" cm="1">
        <f t="array" ref="AH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5" t="str">
        <f>MIS[[#This Row],[TRADING SYMBOL]]</f>
        <v>SENSEX2552079800PE</v>
      </c>
      <c r="AJ845" t="str">
        <f>IF(RIGHT(MIS[[#This Row],[Main/Hedge]],4)="MAIN","MAIN","HEDGE")</f>
        <v>HEDGE</v>
      </c>
      <c r="AK845" t="str" cm="1">
        <f t="array" ref="AK845">_xlfn._xlws.FILTER(Table4[Column1],ISNUMBER(SEARCH(Table4[Column1],MIS[[#This Row],[OrderUniqueIdentifier]])),"")</f>
        <v>XYT</v>
      </c>
    </row>
    <row r="846" spans="1:37" x14ac:dyDescent="0.25">
      <c r="A846" t="s">
        <v>71</v>
      </c>
      <c r="B846" t="s">
        <v>619</v>
      </c>
      <c r="C846" t="s">
        <v>1764</v>
      </c>
      <c r="D846" t="s">
        <v>72</v>
      </c>
      <c r="E846" t="s">
        <v>1717</v>
      </c>
      <c r="F846" t="s">
        <v>98</v>
      </c>
      <c r="G846" t="s">
        <v>74</v>
      </c>
      <c r="H846" t="s">
        <v>75</v>
      </c>
      <c r="I846" t="s">
        <v>76</v>
      </c>
      <c r="J846" t="s">
        <v>77</v>
      </c>
      <c r="K846">
        <v>40</v>
      </c>
      <c r="L846" t="s">
        <v>77</v>
      </c>
      <c r="M846" t="s">
        <v>78</v>
      </c>
      <c r="N846" t="s">
        <v>1765</v>
      </c>
      <c r="O846" t="s">
        <v>1740</v>
      </c>
      <c r="P846" t="s">
        <v>1766</v>
      </c>
      <c r="Q846" t="s">
        <v>1720</v>
      </c>
      <c r="R846" t="s">
        <v>79</v>
      </c>
      <c r="S846" t="s">
        <v>112</v>
      </c>
      <c r="T846" t="s">
        <v>1721</v>
      </c>
      <c r="U846" t="s">
        <v>100</v>
      </c>
      <c r="V846" t="s">
        <v>80</v>
      </c>
      <c r="W846">
        <v>79800</v>
      </c>
      <c r="X846" t="s">
        <v>85</v>
      </c>
      <c r="Y846">
        <v>40</v>
      </c>
      <c r="Z846" t="s">
        <v>1741</v>
      </c>
      <c r="AA846" t="s">
        <v>202</v>
      </c>
      <c r="AB846" t="s">
        <v>87</v>
      </c>
      <c r="AC846" t="s">
        <v>84</v>
      </c>
      <c r="AD846">
        <f>_xlfn.XLOOKUP(MIS[[#This Row],[TRADING SYMBOL]],[1]Sheet1!$D:$D,[1]Sheet1!$C:$C)</f>
        <v>28.9</v>
      </c>
      <c r="AE846">
        <f>MIS[[#This Row],[OrderAverageTradedPrice]]*MIS[[#This Row],[OrderQuantity]]</f>
        <v>2124</v>
      </c>
      <c r="AF846">
        <f>MIS[[#This Row],[LTP]]*MIS[[#This Row],[OrderQuantity]]</f>
        <v>1156</v>
      </c>
      <c r="AG846">
        <f>IF(MIS[[#This Row],[OrderSide]]="SELL",MIS[[#This Row],[VALUE]]-MIS[[#This Row],[LIVE_VALUE]],MIS[[#This Row],[LIVE_VALUE]]-MIS[[#This Row],[VALUE]])</f>
        <v>-968</v>
      </c>
      <c r="AH846" t="str" cm="1">
        <f t="array" ref="AH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6" t="str">
        <f>MIS[[#This Row],[TRADING SYMBOL]]</f>
        <v>SENSEX2552079800PE</v>
      </c>
      <c r="AJ846" t="str">
        <f>IF(RIGHT(MIS[[#This Row],[Main/Hedge]],4)="MAIN","MAIN","HEDGE")</f>
        <v>HEDGE</v>
      </c>
      <c r="AK846" t="str" cm="1">
        <f t="array" ref="AK846">_xlfn._xlws.FILTER(Table4[Column1],ISNUMBER(SEARCH(Table4[Column1],MIS[[#This Row],[OrderUniqueIdentifier]])),"")</f>
        <v>XYT</v>
      </c>
    </row>
    <row r="847" spans="1:37" x14ac:dyDescent="0.25">
      <c r="A847" t="s">
        <v>71</v>
      </c>
      <c r="B847" t="s">
        <v>779</v>
      </c>
      <c r="C847" t="s">
        <v>1795</v>
      </c>
      <c r="D847" t="s">
        <v>72</v>
      </c>
      <c r="E847" t="s">
        <v>1717</v>
      </c>
      <c r="F847" t="s">
        <v>98</v>
      </c>
      <c r="G847" t="s">
        <v>74</v>
      </c>
      <c r="H847" t="s">
        <v>75</v>
      </c>
      <c r="I847" t="s">
        <v>76</v>
      </c>
      <c r="J847" t="s">
        <v>77</v>
      </c>
      <c r="K847">
        <v>20</v>
      </c>
      <c r="L847" t="s">
        <v>77</v>
      </c>
      <c r="M847" t="s">
        <v>78</v>
      </c>
      <c r="N847" t="s">
        <v>237</v>
      </c>
      <c r="O847" t="s">
        <v>1740</v>
      </c>
      <c r="P847" t="s">
        <v>1766</v>
      </c>
      <c r="Q847" t="s">
        <v>1720</v>
      </c>
      <c r="R847" t="s">
        <v>79</v>
      </c>
      <c r="S847" t="s">
        <v>112</v>
      </c>
      <c r="T847" t="s">
        <v>1721</v>
      </c>
      <c r="U847" t="s">
        <v>100</v>
      </c>
      <c r="V847" t="s">
        <v>80</v>
      </c>
      <c r="W847">
        <v>79800</v>
      </c>
      <c r="X847" t="s">
        <v>85</v>
      </c>
      <c r="Y847">
        <v>20</v>
      </c>
      <c r="Z847" t="s">
        <v>1741</v>
      </c>
      <c r="AA847" t="s">
        <v>202</v>
      </c>
      <c r="AB847" t="s">
        <v>87</v>
      </c>
      <c r="AC847" t="s">
        <v>84</v>
      </c>
      <c r="AD847">
        <f>_xlfn.XLOOKUP(MIS[[#This Row],[TRADING SYMBOL]],[1]Sheet1!$D:$D,[1]Sheet1!$C:$C)</f>
        <v>28.9</v>
      </c>
      <c r="AE847">
        <f>MIS[[#This Row],[OrderAverageTradedPrice]]*MIS[[#This Row],[OrderQuantity]]</f>
        <v>1063</v>
      </c>
      <c r="AF847">
        <f>MIS[[#This Row],[LTP]]*MIS[[#This Row],[OrderQuantity]]</f>
        <v>578</v>
      </c>
      <c r="AG847">
        <f>IF(MIS[[#This Row],[OrderSide]]="SELL",MIS[[#This Row],[VALUE]]-MIS[[#This Row],[LIVE_VALUE]],MIS[[#This Row],[LIVE_VALUE]]-MIS[[#This Row],[VALUE]])</f>
        <v>-485</v>
      </c>
      <c r="AH847" t="str" cm="1">
        <f t="array" ref="AH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7" t="str">
        <f>MIS[[#This Row],[TRADING SYMBOL]]</f>
        <v>SENSEX2552079800PE</v>
      </c>
      <c r="AJ847" t="str">
        <f>IF(RIGHT(MIS[[#This Row],[Main/Hedge]],4)="MAIN","MAIN","HEDGE")</f>
        <v>HEDGE</v>
      </c>
      <c r="AK847" t="str" cm="1">
        <f t="array" ref="AK847">_xlfn._xlws.FILTER(Table4[Column1],ISNUMBER(SEARCH(Table4[Column1],MIS[[#This Row],[OrderUniqueIdentifier]])),"")</f>
        <v>XYT</v>
      </c>
    </row>
    <row r="848" spans="1:37" x14ac:dyDescent="0.25">
      <c r="A848" t="s">
        <v>71</v>
      </c>
      <c r="B848" t="s">
        <v>1202</v>
      </c>
      <c r="C848" t="s">
        <v>1886</v>
      </c>
      <c r="D848" t="s">
        <v>72</v>
      </c>
      <c r="E848" t="s">
        <v>1717</v>
      </c>
      <c r="F848" t="s">
        <v>98</v>
      </c>
      <c r="G848" t="s">
        <v>74</v>
      </c>
      <c r="H848" t="s">
        <v>75</v>
      </c>
      <c r="I848" t="s">
        <v>76</v>
      </c>
      <c r="J848" t="s">
        <v>77</v>
      </c>
      <c r="K848">
        <v>20</v>
      </c>
      <c r="L848" t="s">
        <v>77</v>
      </c>
      <c r="M848" t="s">
        <v>78</v>
      </c>
      <c r="N848" t="s">
        <v>237</v>
      </c>
      <c r="O848" t="s">
        <v>1766</v>
      </c>
      <c r="P848" t="s">
        <v>1766</v>
      </c>
      <c r="Q848" t="s">
        <v>1720</v>
      </c>
      <c r="R848" t="s">
        <v>79</v>
      </c>
      <c r="S848" t="s">
        <v>112</v>
      </c>
      <c r="T848" t="s">
        <v>1721</v>
      </c>
      <c r="U848" t="s">
        <v>100</v>
      </c>
      <c r="V848" t="s">
        <v>80</v>
      </c>
      <c r="W848">
        <v>79800</v>
      </c>
      <c r="X848" t="s">
        <v>85</v>
      </c>
      <c r="Y848">
        <v>20</v>
      </c>
      <c r="Z848" t="s">
        <v>202</v>
      </c>
      <c r="AA848" t="s">
        <v>202</v>
      </c>
      <c r="AB848" t="s">
        <v>87</v>
      </c>
      <c r="AC848" t="s">
        <v>84</v>
      </c>
      <c r="AD848">
        <f>_xlfn.XLOOKUP(MIS[[#This Row],[TRADING SYMBOL]],[1]Sheet1!$D:$D,[1]Sheet1!$C:$C)</f>
        <v>28.9</v>
      </c>
      <c r="AE848">
        <f>MIS[[#This Row],[OrderAverageTradedPrice]]*MIS[[#This Row],[OrderQuantity]]</f>
        <v>1063</v>
      </c>
      <c r="AF848">
        <f>MIS[[#This Row],[LTP]]*MIS[[#This Row],[OrderQuantity]]</f>
        <v>578</v>
      </c>
      <c r="AG848">
        <f>IF(MIS[[#This Row],[OrderSide]]="SELL",MIS[[#This Row],[VALUE]]-MIS[[#This Row],[LIVE_VALUE]],MIS[[#This Row],[LIVE_VALUE]]-MIS[[#This Row],[VALUE]])</f>
        <v>-485</v>
      </c>
      <c r="AH848" t="str" cm="1">
        <f t="array" ref="AH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8" t="str">
        <f>MIS[[#This Row],[TRADING SYMBOL]]</f>
        <v>SENSEX2552079800PE</v>
      </c>
      <c r="AJ848" t="str">
        <f>IF(RIGHT(MIS[[#This Row],[Main/Hedge]],4)="MAIN","MAIN","HEDGE")</f>
        <v>HEDGE</v>
      </c>
      <c r="AK848" t="str" cm="1">
        <f t="array" ref="AK848">_xlfn._xlws.FILTER(Table4[Column1],ISNUMBER(SEARCH(Table4[Column1],MIS[[#This Row],[OrderUniqueIdentifier]])),"")</f>
        <v>XYT</v>
      </c>
    </row>
    <row r="849" spans="1:37" x14ac:dyDescent="0.25">
      <c r="A849" t="s">
        <v>71</v>
      </c>
      <c r="B849" t="s">
        <v>1224</v>
      </c>
      <c r="C849" t="s">
        <v>1892</v>
      </c>
      <c r="D849" t="s">
        <v>72</v>
      </c>
      <c r="E849" t="s">
        <v>1717</v>
      </c>
      <c r="F849" t="s">
        <v>98</v>
      </c>
      <c r="G849" t="s">
        <v>74</v>
      </c>
      <c r="H849" t="s">
        <v>75</v>
      </c>
      <c r="I849" t="s">
        <v>76</v>
      </c>
      <c r="J849" t="s">
        <v>77</v>
      </c>
      <c r="K849">
        <v>20</v>
      </c>
      <c r="L849" t="s">
        <v>77</v>
      </c>
      <c r="M849" t="s">
        <v>78</v>
      </c>
      <c r="N849" t="s">
        <v>1765</v>
      </c>
      <c r="O849" t="s">
        <v>1740</v>
      </c>
      <c r="P849" t="s">
        <v>1766</v>
      </c>
      <c r="Q849" t="s">
        <v>1720</v>
      </c>
      <c r="R849" t="s">
        <v>79</v>
      </c>
      <c r="S849" t="s">
        <v>112</v>
      </c>
      <c r="T849" t="s">
        <v>1721</v>
      </c>
      <c r="U849" t="s">
        <v>100</v>
      </c>
      <c r="V849" t="s">
        <v>80</v>
      </c>
      <c r="W849">
        <v>79800</v>
      </c>
      <c r="X849" t="s">
        <v>85</v>
      </c>
      <c r="Y849">
        <v>20</v>
      </c>
      <c r="Z849" t="s">
        <v>1741</v>
      </c>
      <c r="AA849" t="s">
        <v>202</v>
      </c>
      <c r="AB849" t="s">
        <v>87</v>
      </c>
      <c r="AC849" t="s">
        <v>84</v>
      </c>
      <c r="AD849">
        <f>_xlfn.XLOOKUP(MIS[[#This Row],[TRADING SYMBOL]],[1]Sheet1!$D:$D,[1]Sheet1!$C:$C)</f>
        <v>28.9</v>
      </c>
      <c r="AE849">
        <f>MIS[[#This Row],[OrderAverageTradedPrice]]*MIS[[#This Row],[OrderQuantity]]</f>
        <v>1062</v>
      </c>
      <c r="AF849">
        <f>MIS[[#This Row],[LTP]]*MIS[[#This Row],[OrderQuantity]]</f>
        <v>578</v>
      </c>
      <c r="AG849">
        <f>IF(MIS[[#This Row],[OrderSide]]="SELL",MIS[[#This Row],[VALUE]]-MIS[[#This Row],[LIVE_VALUE]],MIS[[#This Row],[LIVE_VALUE]]-MIS[[#This Row],[VALUE]])</f>
        <v>-484</v>
      </c>
      <c r="AH849" t="str" cm="1">
        <f t="array" ref="AH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9" t="str">
        <f>MIS[[#This Row],[TRADING SYMBOL]]</f>
        <v>SENSEX2552079800PE</v>
      </c>
      <c r="AJ849" t="str">
        <f>IF(RIGHT(MIS[[#This Row],[Main/Hedge]],4)="MAIN","MAIN","HEDGE")</f>
        <v>HEDGE</v>
      </c>
      <c r="AK849" t="str" cm="1">
        <f t="array" ref="AK849">_xlfn._xlws.FILTER(Table4[Column1],ISNUMBER(SEARCH(Table4[Column1],MIS[[#This Row],[OrderUniqueIdentifier]])),"")</f>
        <v>XYT</v>
      </c>
    </row>
    <row r="850" spans="1:37" x14ac:dyDescent="0.25">
      <c r="A850" t="s">
        <v>71</v>
      </c>
      <c r="B850" t="s">
        <v>986</v>
      </c>
      <c r="C850" t="s">
        <v>1842</v>
      </c>
      <c r="D850" t="s">
        <v>72</v>
      </c>
      <c r="E850" t="s">
        <v>248</v>
      </c>
      <c r="F850" t="s">
        <v>98</v>
      </c>
      <c r="G850" t="s">
        <v>74</v>
      </c>
      <c r="H850" t="s">
        <v>75</v>
      </c>
      <c r="I850" t="s">
        <v>76</v>
      </c>
      <c r="J850" t="s">
        <v>77</v>
      </c>
      <c r="K850">
        <v>20</v>
      </c>
      <c r="L850" t="s">
        <v>77</v>
      </c>
      <c r="M850" t="s">
        <v>78</v>
      </c>
      <c r="N850" t="s">
        <v>1749</v>
      </c>
      <c r="O850" t="s">
        <v>1726</v>
      </c>
      <c r="P850" t="s">
        <v>1726</v>
      </c>
      <c r="Q850" t="s">
        <v>250</v>
      </c>
      <c r="R850" t="s">
        <v>79</v>
      </c>
      <c r="S850" t="s">
        <v>112</v>
      </c>
      <c r="T850" t="s">
        <v>251</v>
      </c>
      <c r="U850" t="s">
        <v>100</v>
      </c>
      <c r="V850" t="s">
        <v>80</v>
      </c>
      <c r="W850">
        <v>84800</v>
      </c>
      <c r="X850" t="s">
        <v>81</v>
      </c>
      <c r="Y850">
        <v>20</v>
      </c>
      <c r="Z850" t="s">
        <v>203</v>
      </c>
      <c r="AA850" t="s">
        <v>203</v>
      </c>
      <c r="AB850" t="s">
        <v>83</v>
      </c>
      <c r="AC850" t="s">
        <v>84</v>
      </c>
      <c r="AD850">
        <f>_xlfn.XLOOKUP(MIS[[#This Row],[TRADING SYMBOL]],[1]Sheet1!$D:$D,[1]Sheet1!$C:$C)</f>
        <v>17.55</v>
      </c>
      <c r="AE850">
        <f>MIS[[#This Row],[OrderAverageTradedPrice]]*MIS[[#This Row],[OrderQuantity]]</f>
        <v>513</v>
      </c>
      <c r="AF850">
        <f>MIS[[#This Row],[LTP]]*MIS[[#This Row],[OrderQuantity]]</f>
        <v>351</v>
      </c>
      <c r="AG850">
        <f>IF(MIS[[#This Row],[OrderSide]]="SELL",MIS[[#This Row],[VALUE]]-MIS[[#This Row],[LIVE_VALUE]],MIS[[#This Row],[LIVE_VALUE]]-MIS[[#This Row],[VALUE]])</f>
        <v>-162</v>
      </c>
      <c r="AH850" t="str" cm="1">
        <f t="array" ref="AH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0" t="str">
        <f>MIS[[#This Row],[TRADING SYMBOL]]</f>
        <v>SENSEX2552084800CE</v>
      </c>
      <c r="AJ850" t="str">
        <f>IF(RIGHT(MIS[[#This Row],[Main/Hedge]],4)="MAIN","MAIN","HEDGE")</f>
        <v>HEDGE</v>
      </c>
      <c r="AK850" t="str" cm="1">
        <f t="array" ref="AK850">_xlfn._xlws.FILTER(Table4[Column1],ISNUMBER(SEARCH(Table4[Column1],MIS[[#This Row],[OrderUniqueIdentifier]])),"")</f>
        <v>XYT</v>
      </c>
    </row>
    <row r="851" spans="1:37" x14ac:dyDescent="0.25">
      <c r="A851" t="s">
        <v>71</v>
      </c>
      <c r="B851" t="s">
        <v>1186</v>
      </c>
      <c r="C851" t="s">
        <v>1880</v>
      </c>
      <c r="D851" t="s">
        <v>72</v>
      </c>
      <c r="E851" t="s">
        <v>248</v>
      </c>
      <c r="F851" t="s">
        <v>98</v>
      </c>
      <c r="G851" t="s">
        <v>74</v>
      </c>
      <c r="H851" t="s">
        <v>75</v>
      </c>
      <c r="I851" t="s">
        <v>76</v>
      </c>
      <c r="J851" t="s">
        <v>77</v>
      </c>
      <c r="K851">
        <v>20</v>
      </c>
      <c r="L851" t="s">
        <v>77</v>
      </c>
      <c r="M851" t="s">
        <v>78</v>
      </c>
      <c r="N851" t="s">
        <v>1749</v>
      </c>
      <c r="O851" t="s">
        <v>1726</v>
      </c>
      <c r="P851" t="s">
        <v>1726</v>
      </c>
      <c r="Q851" t="s">
        <v>250</v>
      </c>
      <c r="R851" t="s">
        <v>79</v>
      </c>
      <c r="S851" t="s">
        <v>112</v>
      </c>
      <c r="T851" t="s">
        <v>251</v>
      </c>
      <c r="U851" t="s">
        <v>100</v>
      </c>
      <c r="V851" t="s">
        <v>80</v>
      </c>
      <c r="W851">
        <v>84800</v>
      </c>
      <c r="X851" t="s">
        <v>81</v>
      </c>
      <c r="Y851">
        <v>20</v>
      </c>
      <c r="Z851" t="s">
        <v>203</v>
      </c>
      <c r="AA851" t="s">
        <v>203</v>
      </c>
      <c r="AB851" t="s">
        <v>83</v>
      </c>
      <c r="AC851" t="s">
        <v>84</v>
      </c>
      <c r="AD851">
        <f>_xlfn.XLOOKUP(MIS[[#This Row],[TRADING SYMBOL]],[1]Sheet1!$D:$D,[1]Sheet1!$C:$C)</f>
        <v>17.55</v>
      </c>
      <c r="AE851">
        <f>MIS[[#This Row],[OrderAverageTradedPrice]]*MIS[[#This Row],[OrderQuantity]]</f>
        <v>513</v>
      </c>
      <c r="AF851">
        <f>MIS[[#This Row],[LTP]]*MIS[[#This Row],[OrderQuantity]]</f>
        <v>351</v>
      </c>
      <c r="AG851">
        <f>IF(MIS[[#This Row],[OrderSide]]="SELL",MIS[[#This Row],[VALUE]]-MIS[[#This Row],[LIVE_VALUE]],MIS[[#This Row],[LIVE_VALUE]]-MIS[[#This Row],[VALUE]])</f>
        <v>-162</v>
      </c>
      <c r="AH851" t="str" cm="1">
        <f t="array" ref="AH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1" t="str">
        <f>MIS[[#This Row],[TRADING SYMBOL]]</f>
        <v>SENSEX2552084800CE</v>
      </c>
      <c r="AJ851" t="str">
        <f>IF(RIGHT(MIS[[#This Row],[Main/Hedge]],4)="MAIN","MAIN","HEDGE")</f>
        <v>HEDGE</v>
      </c>
      <c r="AK851" t="str" cm="1">
        <f t="array" ref="AK851">_xlfn._xlws.FILTER(Table4[Column1],ISNUMBER(SEARCH(Table4[Column1],MIS[[#This Row],[OrderUniqueIdentifier]])),"")</f>
        <v>XYT</v>
      </c>
    </row>
    <row r="852" spans="1:37" x14ac:dyDescent="0.25">
      <c r="A852" t="s">
        <v>1555</v>
      </c>
      <c r="B852" t="s">
        <v>1570</v>
      </c>
      <c r="C852" t="s">
        <v>1947</v>
      </c>
      <c r="D852" t="s">
        <v>72</v>
      </c>
      <c r="E852" t="s">
        <v>248</v>
      </c>
      <c r="F852" t="s">
        <v>98</v>
      </c>
      <c r="G852" t="s">
        <v>74</v>
      </c>
      <c r="H852" t="s">
        <v>93</v>
      </c>
      <c r="I852" t="s">
        <v>76</v>
      </c>
      <c r="J852" t="s">
        <v>1743</v>
      </c>
      <c r="K852">
        <v>40</v>
      </c>
      <c r="L852" t="s">
        <v>77</v>
      </c>
      <c r="M852" t="s">
        <v>78</v>
      </c>
      <c r="N852" t="s">
        <v>1743</v>
      </c>
      <c r="O852" t="s">
        <v>1766</v>
      </c>
      <c r="P852" t="s">
        <v>1726</v>
      </c>
      <c r="Q852" t="s">
        <v>250</v>
      </c>
      <c r="R852" t="s">
        <v>79</v>
      </c>
      <c r="S852" t="s">
        <v>112</v>
      </c>
      <c r="T852" t="s">
        <v>251</v>
      </c>
      <c r="U852" t="s">
        <v>100</v>
      </c>
      <c r="V852" t="s">
        <v>80</v>
      </c>
      <c r="W852">
        <v>84800</v>
      </c>
      <c r="X852" t="s">
        <v>81</v>
      </c>
      <c r="Y852">
        <v>40</v>
      </c>
      <c r="Z852" t="s">
        <v>202</v>
      </c>
      <c r="AA852" t="s">
        <v>203</v>
      </c>
      <c r="AB852" t="s">
        <v>83</v>
      </c>
      <c r="AC852" t="s">
        <v>84</v>
      </c>
      <c r="AD852">
        <f>_xlfn.XLOOKUP(MIS[[#This Row],[TRADING SYMBOL]],[1]Sheet1!$D:$D,[1]Sheet1!$C:$C)</f>
        <v>17.55</v>
      </c>
      <c r="AE852">
        <f>MIS[[#This Row],[OrderAverageTradedPrice]]*MIS[[#This Row],[OrderQuantity]]</f>
        <v>1024</v>
      </c>
      <c r="AF852">
        <f>MIS[[#This Row],[LTP]]*MIS[[#This Row],[OrderQuantity]]</f>
        <v>702</v>
      </c>
      <c r="AG852">
        <f>IF(MIS[[#This Row],[OrderSide]]="SELL",MIS[[#This Row],[VALUE]]-MIS[[#This Row],[LIVE_VALUE]],MIS[[#This Row],[LIVE_VALUE]]-MIS[[#This Row],[VALUE]])</f>
        <v>-322</v>
      </c>
      <c r="AH852" t="str" cm="1">
        <f t="array" ref="AH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2" t="str">
        <f>MIS[[#This Row],[TRADING SYMBOL]]</f>
        <v>SENSEX2552084800CE</v>
      </c>
      <c r="AJ852" t="str">
        <f>IF(RIGHT(MIS[[#This Row],[Main/Hedge]],4)="MAIN","MAIN","HEDGE")</f>
        <v>HEDGE</v>
      </c>
      <c r="AK852" t="str" cm="1">
        <f t="array" ref="AK852">_xlfn._xlws.FILTER(Table4[Column1],ISNUMBER(SEARCH(Table4[Column1],MIS[[#This Row],[OrderUniqueIdentifier]])),"")</f>
        <v>XYT</v>
      </c>
    </row>
    <row r="853" spans="1:37" x14ac:dyDescent="0.25">
      <c r="A853" t="s">
        <v>1555</v>
      </c>
      <c r="B853" t="s">
        <v>1570</v>
      </c>
      <c r="C853" t="s">
        <v>1948</v>
      </c>
      <c r="D853" t="s">
        <v>72</v>
      </c>
      <c r="E853" t="s">
        <v>1717</v>
      </c>
      <c r="F853" t="s">
        <v>98</v>
      </c>
      <c r="G853" t="s">
        <v>74</v>
      </c>
      <c r="H853" t="s">
        <v>93</v>
      </c>
      <c r="I853" t="s">
        <v>76</v>
      </c>
      <c r="J853" t="s">
        <v>1949</v>
      </c>
      <c r="K853">
        <v>40</v>
      </c>
      <c r="L853" t="s">
        <v>77</v>
      </c>
      <c r="M853" t="s">
        <v>78</v>
      </c>
      <c r="N853" t="s">
        <v>1949</v>
      </c>
      <c r="O853" t="s">
        <v>1726</v>
      </c>
      <c r="P853" t="s">
        <v>1726</v>
      </c>
      <c r="Q853" t="s">
        <v>1720</v>
      </c>
      <c r="R853" t="s">
        <v>79</v>
      </c>
      <c r="S853" t="s">
        <v>112</v>
      </c>
      <c r="T853" t="s">
        <v>1721</v>
      </c>
      <c r="U853" t="s">
        <v>100</v>
      </c>
      <c r="V853" t="s">
        <v>80</v>
      </c>
      <c r="W853">
        <v>79800</v>
      </c>
      <c r="X853" t="s">
        <v>85</v>
      </c>
      <c r="Y853">
        <v>40</v>
      </c>
      <c r="Z853" t="s">
        <v>203</v>
      </c>
      <c r="AA853" t="s">
        <v>203</v>
      </c>
      <c r="AB853" t="s">
        <v>87</v>
      </c>
      <c r="AC853" t="s">
        <v>84</v>
      </c>
      <c r="AD853">
        <f>_xlfn.XLOOKUP(MIS[[#This Row],[TRADING SYMBOL]],[1]Sheet1!$D:$D,[1]Sheet1!$C:$C)</f>
        <v>28.9</v>
      </c>
      <c r="AE853">
        <f>MIS[[#This Row],[OrderAverageTradedPrice]]*MIS[[#This Row],[OrderQuantity]]</f>
        <v>2132</v>
      </c>
      <c r="AF853">
        <f>MIS[[#This Row],[LTP]]*MIS[[#This Row],[OrderQuantity]]</f>
        <v>1156</v>
      </c>
      <c r="AG853">
        <f>IF(MIS[[#This Row],[OrderSide]]="SELL",MIS[[#This Row],[VALUE]]-MIS[[#This Row],[LIVE_VALUE]],MIS[[#This Row],[LIVE_VALUE]]-MIS[[#This Row],[VALUE]])</f>
        <v>-976</v>
      </c>
      <c r="AH853" t="str" cm="1">
        <f t="array" ref="AH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3" t="str">
        <f>MIS[[#This Row],[TRADING SYMBOL]]</f>
        <v>SENSEX2552079800PE</v>
      </c>
      <c r="AJ853" t="str">
        <f>IF(RIGHT(MIS[[#This Row],[Main/Hedge]],4)="MAIN","MAIN","HEDGE")</f>
        <v>HEDGE</v>
      </c>
      <c r="AK853" t="str" cm="1">
        <f t="array" ref="AK853">_xlfn._xlws.FILTER(Table4[Column1],ISNUMBER(SEARCH(Table4[Column1],MIS[[#This Row],[OrderUniqueIdentifier]])),"")</f>
        <v>XYT</v>
      </c>
    </row>
    <row r="854" spans="1:37" x14ac:dyDescent="0.25">
      <c r="A854" t="s">
        <v>1555</v>
      </c>
      <c r="B854" t="s">
        <v>1597</v>
      </c>
      <c r="C854" t="s">
        <v>1956</v>
      </c>
      <c r="D854" t="s">
        <v>72</v>
      </c>
      <c r="E854" t="s">
        <v>248</v>
      </c>
      <c r="F854" t="s">
        <v>98</v>
      </c>
      <c r="G854" t="s">
        <v>74</v>
      </c>
      <c r="H854" t="s">
        <v>93</v>
      </c>
      <c r="I854" t="s">
        <v>76</v>
      </c>
      <c r="J854" t="s">
        <v>1714</v>
      </c>
      <c r="K854">
        <v>40</v>
      </c>
      <c r="L854" t="s">
        <v>77</v>
      </c>
      <c r="M854" t="s">
        <v>78</v>
      </c>
      <c r="N854" t="s">
        <v>1714</v>
      </c>
      <c r="O854" t="s">
        <v>1766</v>
      </c>
      <c r="P854" t="s">
        <v>1726</v>
      </c>
      <c r="Q854" t="s">
        <v>250</v>
      </c>
      <c r="R854" t="s">
        <v>79</v>
      </c>
      <c r="S854" t="s">
        <v>112</v>
      </c>
      <c r="T854" t="s">
        <v>251</v>
      </c>
      <c r="U854" t="s">
        <v>100</v>
      </c>
      <c r="V854" t="s">
        <v>80</v>
      </c>
      <c r="W854">
        <v>84800</v>
      </c>
      <c r="X854" t="s">
        <v>81</v>
      </c>
      <c r="Y854">
        <v>40</v>
      </c>
      <c r="Z854" t="s">
        <v>202</v>
      </c>
      <c r="AA854" t="s">
        <v>203</v>
      </c>
      <c r="AB854" t="s">
        <v>83</v>
      </c>
      <c r="AC854" t="s">
        <v>84</v>
      </c>
      <c r="AD854">
        <f>_xlfn.XLOOKUP(MIS[[#This Row],[TRADING SYMBOL]],[1]Sheet1!$D:$D,[1]Sheet1!$C:$C)</f>
        <v>17.55</v>
      </c>
      <c r="AE854">
        <f>MIS[[#This Row],[OrderAverageTradedPrice]]*MIS[[#This Row],[OrderQuantity]]</f>
        <v>1022</v>
      </c>
      <c r="AF854">
        <f>MIS[[#This Row],[LTP]]*MIS[[#This Row],[OrderQuantity]]</f>
        <v>702</v>
      </c>
      <c r="AG854">
        <f>IF(MIS[[#This Row],[OrderSide]]="SELL",MIS[[#This Row],[VALUE]]-MIS[[#This Row],[LIVE_VALUE]],MIS[[#This Row],[LIVE_VALUE]]-MIS[[#This Row],[VALUE]])</f>
        <v>-320</v>
      </c>
      <c r="AH854" t="str" cm="1">
        <f t="array" ref="AH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4" t="str">
        <f>MIS[[#This Row],[TRADING SYMBOL]]</f>
        <v>SENSEX2552084800CE</v>
      </c>
      <c r="AJ854" t="str">
        <f>IF(RIGHT(MIS[[#This Row],[Main/Hedge]],4)="MAIN","MAIN","HEDGE")</f>
        <v>HEDGE</v>
      </c>
      <c r="AK854" t="str" cm="1">
        <f t="array" ref="AK854">_xlfn._xlws.FILTER(Table4[Column1],ISNUMBER(SEARCH(Table4[Column1],MIS[[#This Row],[OrderUniqueIdentifier]])),"")</f>
        <v>XYT</v>
      </c>
    </row>
    <row r="855" spans="1:37" x14ac:dyDescent="0.25">
      <c r="A855" t="s">
        <v>1555</v>
      </c>
      <c r="B855" t="s">
        <v>1597</v>
      </c>
      <c r="C855" t="s">
        <v>1957</v>
      </c>
      <c r="D855" t="s">
        <v>72</v>
      </c>
      <c r="E855" t="s">
        <v>1717</v>
      </c>
      <c r="F855" t="s">
        <v>98</v>
      </c>
      <c r="G855" t="s">
        <v>74</v>
      </c>
      <c r="H855" t="s">
        <v>93</v>
      </c>
      <c r="I855" t="s">
        <v>76</v>
      </c>
      <c r="J855" t="s">
        <v>1958</v>
      </c>
      <c r="K855">
        <v>40</v>
      </c>
      <c r="L855" t="s">
        <v>77</v>
      </c>
      <c r="M855" t="s">
        <v>78</v>
      </c>
      <c r="N855" t="s">
        <v>1958</v>
      </c>
      <c r="O855" t="s">
        <v>1726</v>
      </c>
      <c r="P855" t="s">
        <v>1726</v>
      </c>
      <c r="Q855" t="s">
        <v>1720</v>
      </c>
      <c r="R855" t="s">
        <v>79</v>
      </c>
      <c r="S855" t="s">
        <v>112</v>
      </c>
      <c r="T855" t="s">
        <v>1721</v>
      </c>
      <c r="U855" t="s">
        <v>100</v>
      </c>
      <c r="V855" t="s">
        <v>80</v>
      </c>
      <c r="W855">
        <v>79800</v>
      </c>
      <c r="X855" t="s">
        <v>85</v>
      </c>
      <c r="Y855">
        <v>40</v>
      </c>
      <c r="Z855" t="s">
        <v>203</v>
      </c>
      <c r="AA855" t="s">
        <v>203</v>
      </c>
      <c r="AB855" t="s">
        <v>87</v>
      </c>
      <c r="AC855" t="s">
        <v>84</v>
      </c>
      <c r="AD855">
        <f>_xlfn.XLOOKUP(MIS[[#This Row],[TRADING SYMBOL]],[1]Sheet1!$D:$D,[1]Sheet1!$C:$C)</f>
        <v>28.9</v>
      </c>
      <c r="AE855">
        <f>MIS[[#This Row],[OrderAverageTradedPrice]]*MIS[[#This Row],[OrderQuantity]]</f>
        <v>2134</v>
      </c>
      <c r="AF855">
        <f>MIS[[#This Row],[LTP]]*MIS[[#This Row],[OrderQuantity]]</f>
        <v>1156</v>
      </c>
      <c r="AG855">
        <f>IF(MIS[[#This Row],[OrderSide]]="SELL",MIS[[#This Row],[VALUE]]-MIS[[#This Row],[LIVE_VALUE]],MIS[[#This Row],[LIVE_VALUE]]-MIS[[#This Row],[VALUE]])</f>
        <v>-978</v>
      </c>
      <c r="AH855" t="str" cm="1">
        <f t="array" ref="AH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5" t="str">
        <f>MIS[[#This Row],[TRADING SYMBOL]]</f>
        <v>SENSEX2552079800PE</v>
      </c>
      <c r="AJ855" t="str">
        <f>IF(RIGHT(MIS[[#This Row],[Main/Hedge]],4)="MAIN","MAIN","HEDGE")</f>
        <v>HEDGE</v>
      </c>
      <c r="AK855" t="str" cm="1">
        <f t="array" ref="AK855">_xlfn._xlws.FILTER(Table4[Column1],ISNUMBER(SEARCH(Table4[Column1],MIS[[#This Row],[OrderUniqueIdentifier]])),"")</f>
        <v>XYT</v>
      </c>
    </row>
    <row r="856" spans="1:37" x14ac:dyDescent="0.25">
      <c r="A856" t="s">
        <v>1555</v>
      </c>
      <c r="B856" t="s">
        <v>1673</v>
      </c>
      <c r="C856" t="s">
        <v>1972</v>
      </c>
      <c r="D856" t="s">
        <v>72</v>
      </c>
      <c r="E856" t="s">
        <v>248</v>
      </c>
      <c r="F856" t="s">
        <v>98</v>
      </c>
      <c r="G856" t="s">
        <v>74</v>
      </c>
      <c r="H856" t="s">
        <v>93</v>
      </c>
      <c r="I856" t="s">
        <v>76</v>
      </c>
      <c r="J856" t="s">
        <v>1749</v>
      </c>
      <c r="K856">
        <v>20</v>
      </c>
      <c r="L856" t="s">
        <v>77</v>
      </c>
      <c r="M856" t="s">
        <v>78</v>
      </c>
      <c r="N856" t="s">
        <v>1749</v>
      </c>
      <c r="O856" t="s">
        <v>1766</v>
      </c>
      <c r="P856" t="s">
        <v>1726</v>
      </c>
      <c r="Q856" t="s">
        <v>250</v>
      </c>
      <c r="R856" t="s">
        <v>79</v>
      </c>
      <c r="S856" t="s">
        <v>112</v>
      </c>
      <c r="T856" t="s">
        <v>251</v>
      </c>
      <c r="U856" t="s">
        <v>100</v>
      </c>
      <c r="V856" t="s">
        <v>80</v>
      </c>
      <c r="W856">
        <v>84800</v>
      </c>
      <c r="X856" t="s">
        <v>81</v>
      </c>
      <c r="Y856">
        <v>20</v>
      </c>
      <c r="Z856" t="s">
        <v>202</v>
      </c>
      <c r="AA856" t="s">
        <v>203</v>
      </c>
      <c r="AB856" t="s">
        <v>83</v>
      </c>
      <c r="AC856" t="s">
        <v>84</v>
      </c>
      <c r="AD856">
        <f>_xlfn.XLOOKUP(MIS[[#This Row],[TRADING SYMBOL]],[1]Sheet1!$D:$D,[1]Sheet1!$C:$C)</f>
        <v>17.55</v>
      </c>
      <c r="AE856">
        <f>MIS[[#This Row],[OrderAverageTradedPrice]]*MIS[[#This Row],[OrderQuantity]]</f>
        <v>513</v>
      </c>
      <c r="AF856">
        <f>MIS[[#This Row],[LTP]]*MIS[[#This Row],[OrderQuantity]]</f>
        <v>351</v>
      </c>
      <c r="AG856">
        <f>IF(MIS[[#This Row],[OrderSide]]="SELL",MIS[[#This Row],[VALUE]]-MIS[[#This Row],[LIVE_VALUE]],MIS[[#This Row],[LIVE_VALUE]]-MIS[[#This Row],[VALUE]])</f>
        <v>-162</v>
      </c>
      <c r="AH856" t="str" cm="1">
        <f t="array" ref="AH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6" t="str">
        <f>MIS[[#This Row],[TRADING SYMBOL]]</f>
        <v>SENSEX2552084800CE</v>
      </c>
      <c r="AJ856" t="str">
        <f>IF(RIGHT(MIS[[#This Row],[Main/Hedge]],4)="MAIN","MAIN","HEDGE")</f>
        <v>HEDGE</v>
      </c>
      <c r="AK856" t="str" cm="1">
        <f t="array" ref="AK856">_xlfn._xlws.FILTER(Table4[Column1],ISNUMBER(SEARCH(Table4[Column1],MIS[[#This Row],[OrderUniqueIdentifier]])),"")</f>
        <v>XYT</v>
      </c>
    </row>
    <row r="857" spans="1:37" x14ac:dyDescent="0.25">
      <c r="A857" t="s">
        <v>1555</v>
      </c>
      <c r="B857" t="s">
        <v>1673</v>
      </c>
      <c r="C857" t="s">
        <v>1973</v>
      </c>
      <c r="D857" t="s">
        <v>72</v>
      </c>
      <c r="E857" t="s">
        <v>1717</v>
      </c>
      <c r="F857" t="s">
        <v>98</v>
      </c>
      <c r="G857" t="s">
        <v>74</v>
      </c>
      <c r="H857" t="s">
        <v>93</v>
      </c>
      <c r="I857" t="s">
        <v>76</v>
      </c>
      <c r="J857" t="s">
        <v>1974</v>
      </c>
      <c r="K857">
        <v>20</v>
      </c>
      <c r="L857" t="s">
        <v>77</v>
      </c>
      <c r="M857" t="s">
        <v>78</v>
      </c>
      <c r="N857" t="s">
        <v>1974</v>
      </c>
      <c r="O857" t="s">
        <v>1726</v>
      </c>
      <c r="P857" t="s">
        <v>1726</v>
      </c>
      <c r="Q857" t="s">
        <v>1720</v>
      </c>
      <c r="R857" t="s">
        <v>79</v>
      </c>
      <c r="S857" t="s">
        <v>112</v>
      </c>
      <c r="T857" t="s">
        <v>1721</v>
      </c>
      <c r="U857" t="s">
        <v>100</v>
      </c>
      <c r="V857" t="s">
        <v>80</v>
      </c>
      <c r="W857">
        <v>79800</v>
      </c>
      <c r="X857" t="s">
        <v>85</v>
      </c>
      <c r="Y857">
        <v>20</v>
      </c>
      <c r="Z857" t="s">
        <v>203</v>
      </c>
      <c r="AA857" t="s">
        <v>203</v>
      </c>
      <c r="AB857" t="s">
        <v>87</v>
      </c>
      <c r="AC857" t="s">
        <v>84</v>
      </c>
      <c r="AD857">
        <f>_xlfn.XLOOKUP(MIS[[#This Row],[TRADING SYMBOL]],[1]Sheet1!$D:$D,[1]Sheet1!$C:$C)</f>
        <v>28.9</v>
      </c>
      <c r="AE857">
        <f>MIS[[#This Row],[OrderAverageTradedPrice]]*MIS[[#This Row],[OrderQuantity]]</f>
        <v>1069</v>
      </c>
      <c r="AF857">
        <f>MIS[[#This Row],[LTP]]*MIS[[#This Row],[OrderQuantity]]</f>
        <v>578</v>
      </c>
      <c r="AG857">
        <f>IF(MIS[[#This Row],[OrderSide]]="SELL",MIS[[#This Row],[VALUE]]-MIS[[#This Row],[LIVE_VALUE]],MIS[[#This Row],[LIVE_VALUE]]-MIS[[#This Row],[VALUE]])</f>
        <v>-491</v>
      </c>
      <c r="AH857" t="str" cm="1">
        <f t="array" ref="AH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7" t="str">
        <f>MIS[[#This Row],[TRADING SYMBOL]]</f>
        <v>SENSEX2552079800PE</v>
      </c>
      <c r="AJ857" t="str">
        <f>IF(RIGHT(MIS[[#This Row],[Main/Hedge]],4)="MAIN","MAIN","HEDGE")</f>
        <v>HEDGE</v>
      </c>
      <c r="AK857" t="str" cm="1">
        <f t="array" ref="AK857">_xlfn._xlws.FILTER(Table4[Column1],ISNUMBER(SEARCH(Table4[Column1],MIS[[#This Row],[OrderUniqueIdentifier]])),"")</f>
        <v>XYT</v>
      </c>
    </row>
    <row r="858" spans="1:37" x14ac:dyDescent="0.25">
      <c r="A858" t="s">
        <v>71</v>
      </c>
      <c r="B858" t="s">
        <v>491</v>
      </c>
      <c r="C858" t="s">
        <v>1724</v>
      </c>
      <c r="D858" t="s">
        <v>72</v>
      </c>
      <c r="E858" t="s">
        <v>248</v>
      </c>
      <c r="F858" t="s">
        <v>98</v>
      </c>
      <c r="G858" t="s">
        <v>74</v>
      </c>
      <c r="H858" t="s">
        <v>75</v>
      </c>
      <c r="I858" t="s">
        <v>76</v>
      </c>
      <c r="J858" t="s">
        <v>77</v>
      </c>
      <c r="K858">
        <v>80</v>
      </c>
      <c r="L858" t="s">
        <v>77</v>
      </c>
      <c r="M858" t="s">
        <v>78</v>
      </c>
      <c r="N858" t="s">
        <v>1725</v>
      </c>
      <c r="O858" t="s">
        <v>1726</v>
      </c>
      <c r="P858" t="s">
        <v>1727</v>
      </c>
      <c r="Q858" t="s">
        <v>250</v>
      </c>
      <c r="R858" t="s">
        <v>79</v>
      </c>
      <c r="S858" t="s">
        <v>112</v>
      </c>
      <c r="T858" t="s">
        <v>251</v>
      </c>
      <c r="U858" t="s">
        <v>100</v>
      </c>
      <c r="V858" t="s">
        <v>80</v>
      </c>
      <c r="W858">
        <v>84800</v>
      </c>
      <c r="X858" t="s">
        <v>81</v>
      </c>
      <c r="Y858">
        <v>80</v>
      </c>
      <c r="Z858" t="s">
        <v>203</v>
      </c>
      <c r="AA858" t="s">
        <v>282</v>
      </c>
      <c r="AB858" t="s">
        <v>83</v>
      </c>
      <c r="AC858" t="s">
        <v>84</v>
      </c>
      <c r="AD858">
        <f>_xlfn.XLOOKUP(MIS[[#This Row],[TRADING SYMBOL]],[1]Sheet1!$D:$D,[1]Sheet1!$C:$C)</f>
        <v>17.55</v>
      </c>
      <c r="AE858">
        <f>MIS[[#This Row],[OrderAverageTradedPrice]]*MIS[[#This Row],[OrderQuantity]]</f>
        <v>2040</v>
      </c>
      <c r="AF858">
        <f>MIS[[#This Row],[LTP]]*MIS[[#This Row],[OrderQuantity]]</f>
        <v>1404</v>
      </c>
      <c r="AG858">
        <f>IF(MIS[[#This Row],[OrderSide]]="SELL",MIS[[#This Row],[VALUE]]-MIS[[#This Row],[LIVE_VALUE]],MIS[[#This Row],[LIVE_VALUE]]-MIS[[#This Row],[VALUE]])</f>
        <v>-636</v>
      </c>
      <c r="AH858" t="str" cm="1">
        <f t="array" ref="AH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8" t="str">
        <f>MIS[[#This Row],[TRADING SYMBOL]]</f>
        <v>SENSEX2552084800CE</v>
      </c>
      <c r="AJ858" t="str">
        <f>IF(RIGHT(MIS[[#This Row],[Main/Hedge]],4)="MAIN","MAIN","HEDGE")</f>
        <v>HEDGE</v>
      </c>
      <c r="AK858" t="str" cm="1">
        <f t="array" ref="AK858">_xlfn._xlws.FILTER(Table4[Column1],ISNUMBER(SEARCH(Table4[Column1],MIS[[#This Row],[OrderUniqueIdentifier]])),"")</f>
        <v>XYT</v>
      </c>
    </row>
    <row r="859" spans="1:37" x14ac:dyDescent="0.25">
      <c r="A859" t="s">
        <v>71</v>
      </c>
      <c r="B859" t="s">
        <v>770</v>
      </c>
      <c r="C859" t="s">
        <v>1791</v>
      </c>
      <c r="D859" t="s">
        <v>72</v>
      </c>
      <c r="E859" t="s">
        <v>248</v>
      </c>
      <c r="F859" t="s">
        <v>98</v>
      </c>
      <c r="G859" t="s">
        <v>74</v>
      </c>
      <c r="H859" t="s">
        <v>75</v>
      </c>
      <c r="I859" t="s">
        <v>76</v>
      </c>
      <c r="J859" t="s">
        <v>77</v>
      </c>
      <c r="K859">
        <v>60</v>
      </c>
      <c r="L859" t="s">
        <v>77</v>
      </c>
      <c r="M859" t="s">
        <v>78</v>
      </c>
      <c r="N859" t="s">
        <v>1763</v>
      </c>
      <c r="O859" t="s">
        <v>1727</v>
      </c>
      <c r="P859" t="s">
        <v>1727</v>
      </c>
      <c r="Q859" t="s">
        <v>250</v>
      </c>
      <c r="R859" t="s">
        <v>79</v>
      </c>
      <c r="S859" t="s">
        <v>112</v>
      </c>
      <c r="T859" t="s">
        <v>251</v>
      </c>
      <c r="U859" t="s">
        <v>100</v>
      </c>
      <c r="V859" t="s">
        <v>80</v>
      </c>
      <c r="W859">
        <v>84800</v>
      </c>
      <c r="X859" t="s">
        <v>81</v>
      </c>
      <c r="Y859">
        <v>60</v>
      </c>
      <c r="Z859" t="s">
        <v>282</v>
      </c>
      <c r="AA859" t="s">
        <v>282</v>
      </c>
      <c r="AB859" t="s">
        <v>83</v>
      </c>
      <c r="AC859" t="s">
        <v>84</v>
      </c>
      <c r="AD859">
        <f>_xlfn.XLOOKUP(MIS[[#This Row],[TRADING SYMBOL]],[1]Sheet1!$D:$D,[1]Sheet1!$C:$C)</f>
        <v>17.55</v>
      </c>
      <c r="AE859">
        <f>MIS[[#This Row],[OrderAverageTradedPrice]]*MIS[[#This Row],[OrderQuantity]]</f>
        <v>1524</v>
      </c>
      <c r="AF859">
        <f>MIS[[#This Row],[LTP]]*MIS[[#This Row],[OrderQuantity]]</f>
        <v>1053</v>
      </c>
      <c r="AG859">
        <f>IF(MIS[[#This Row],[OrderSide]]="SELL",MIS[[#This Row],[VALUE]]-MIS[[#This Row],[LIVE_VALUE]],MIS[[#This Row],[LIVE_VALUE]]-MIS[[#This Row],[VALUE]])</f>
        <v>-471</v>
      </c>
      <c r="AH859" t="str" cm="1">
        <f t="array" ref="AH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9" t="str">
        <f>MIS[[#This Row],[TRADING SYMBOL]]</f>
        <v>SENSEX2552084800CE</v>
      </c>
      <c r="AJ859" t="str">
        <f>IF(RIGHT(MIS[[#This Row],[Main/Hedge]],4)="MAIN","MAIN","HEDGE")</f>
        <v>HEDGE</v>
      </c>
      <c r="AK859" t="str" cm="1">
        <f t="array" ref="AK859">_xlfn._xlws.FILTER(Table4[Column1],ISNUMBER(SEARCH(Table4[Column1],MIS[[#This Row],[OrderUniqueIdentifier]])),"")</f>
        <v>XYT</v>
      </c>
    </row>
    <row r="860" spans="1:37" x14ac:dyDescent="0.25">
      <c r="A860" t="s">
        <v>71</v>
      </c>
      <c r="B860" t="s">
        <v>873</v>
      </c>
      <c r="C860" t="s">
        <v>1815</v>
      </c>
      <c r="D860" t="s">
        <v>72</v>
      </c>
      <c r="E860" t="s">
        <v>248</v>
      </c>
      <c r="F860" t="s">
        <v>98</v>
      </c>
      <c r="G860" t="s">
        <v>74</v>
      </c>
      <c r="H860" t="s">
        <v>75</v>
      </c>
      <c r="I860" t="s">
        <v>76</v>
      </c>
      <c r="J860" t="s">
        <v>77</v>
      </c>
      <c r="K860">
        <v>20</v>
      </c>
      <c r="L860" t="s">
        <v>77</v>
      </c>
      <c r="M860" t="s">
        <v>78</v>
      </c>
      <c r="N860" t="s">
        <v>1725</v>
      </c>
      <c r="O860" t="s">
        <v>1726</v>
      </c>
      <c r="P860" t="s">
        <v>1727</v>
      </c>
      <c r="Q860" t="s">
        <v>250</v>
      </c>
      <c r="R860" t="s">
        <v>79</v>
      </c>
      <c r="S860" t="s">
        <v>112</v>
      </c>
      <c r="T860" t="s">
        <v>251</v>
      </c>
      <c r="U860" t="s">
        <v>100</v>
      </c>
      <c r="V860" t="s">
        <v>80</v>
      </c>
      <c r="W860">
        <v>84800</v>
      </c>
      <c r="X860" t="s">
        <v>81</v>
      </c>
      <c r="Y860">
        <v>20</v>
      </c>
      <c r="Z860" t="s">
        <v>203</v>
      </c>
      <c r="AA860" t="s">
        <v>282</v>
      </c>
      <c r="AB860" t="s">
        <v>83</v>
      </c>
      <c r="AC860" t="s">
        <v>84</v>
      </c>
      <c r="AD860">
        <f>_xlfn.XLOOKUP(MIS[[#This Row],[TRADING SYMBOL]],[1]Sheet1!$D:$D,[1]Sheet1!$C:$C)</f>
        <v>17.55</v>
      </c>
      <c r="AE860">
        <f>MIS[[#This Row],[OrderAverageTradedPrice]]*MIS[[#This Row],[OrderQuantity]]</f>
        <v>510</v>
      </c>
      <c r="AF860">
        <f>MIS[[#This Row],[LTP]]*MIS[[#This Row],[OrderQuantity]]</f>
        <v>351</v>
      </c>
      <c r="AG860">
        <f>IF(MIS[[#This Row],[OrderSide]]="SELL",MIS[[#This Row],[VALUE]]-MIS[[#This Row],[LIVE_VALUE]],MIS[[#This Row],[LIVE_VALUE]]-MIS[[#This Row],[VALUE]])</f>
        <v>-159</v>
      </c>
      <c r="AH860" t="str" cm="1">
        <f t="array" ref="AH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0" t="str">
        <f>MIS[[#This Row],[TRADING SYMBOL]]</f>
        <v>SENSEX2552084800CE</v>
      </c>
      <c r="AJ860" t="str">
        <f>IF(RIGHT(MIS[[#This Row],[Main/Hedge]],4)="MAIN","MAIN","HEDGE")</f>
        <v>HEDGE</v>
      </c>
      <c r="AK860" t="str" cm="1">
        <f t="array" ref="AK860">_xlfn._xlws.FILTER(Table4[Column1],ISNUMBER(SEARCH(Table4[Column1],MIS[[#This Row],[OrderUniqueIdentifier]])),"")</f>
        <v>XYT</v>
      </c>
    </row>
    <row r="861" spans="1:37" x14ac:dyDescent="0.25">
      <c r="A861" t="s">
        <v>71</v>
      </c>
      <c r="B861" t="s">
        <v>923</v>
      </c>
      <c r="C861" t="s">
        <v>1829</v>
      </c>
      <c r="D861" t="s">
        <v>72</v>
      </c>
      <c r="E861" t="s">
        <v>248</v>
      </c>
      <c r="F861" t="s">
        <v>98</v>
      </c>
      <c r="G861" t="s">
        <v>74</v>
      </c>
      <c r="H861" t="s">
        <v>75</v>
      </c>
      <c r="I861" t="s">
        <v>76</v>
      </c>
      <c r="J861" t="s">
        <v>77</v>
      </c>
      <c r="K861">
        <v>80</v>
      </c>
      <c r="L861" t="s">
        <v>77</v>
      </c>
      <c r="M861" t="s">
        <v>78</v>
      </c>
      <c r="N861" t="s">
        <v>1763</v>
      </c>
      <c r="O861" t="s">
        <v>1727</v>
      </c>
      <c r="P861" t="s">
        <v>1727</v>
      </c>
      <c r="Q861" t="s">
        <v>250</v>
      </c>
      <c r="R861" t="s">
        <v>79</v>
      </c>
      <c r="S861" t="s">
        <v>112</v>
      </c>
      <c r="T861" t="s">
        <v>251</v>
      </c>
      <c r="U861" t="s">
        <v>100</v>
      </c>
      <c r="V861" t="s">
        <v>80</v>
      </c>
      <c r="W861">
        <v>84800</v>
      </c>
      <c r="X861" t="s">
        <v>81</v>
      </c>
      <c r="Y861">
        <v>80</v>
      </c>
      <c r="Z861" t="s">
        <v>282</v>
      </c>
      <c r="AA861" t="s">
        <v>282</v>
      </c>
      <c r="AB861" t="s">
        <v>83</v>
      </c>
      <c r="AC861" t="s">
        <v>84</v>
      </c>
      <c r="AD861">
        <f>_xlfn.XLOOKUP(MIS[[#This Row],[TRADING SYMBOL]],[1]Sheet1!$D:$D,[1]Sheet1!$C:$C)</f>
        <v>17.55</v>
      </c>
      <c r="AE861">
        <f>MIS[[#This Row],[OrderAverageTradedPrice]]*MIS[[#This Row],[OrderQuantity]]</f>
        <v>2032</v>
      </c>
      <c r="AF861">
        <f>MIS[[#This Row],[LTP]]*MIS[[#This Row],[OrderQuantity]]</f>
        <v>1404</v>
      </c>
      <c r="AG861">
        <f>IF(MIS[[#This Row],[OrderSide]]="SELL",MIS[[#This Row],[VALUE]]-MIS[[#This Row],[LIVE_VALUE]],MIS[[#This Row],[LIVE_VALUE]]-MIS[[#This Row],[VALUE]])</f>
        <v>-628</v>
      </c>
      <c r="AH861" t="str" cm="1">
        <f t="array" ref="AH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1" t="str">
        <f>MIS[[#This Row],[TRADING SYMBOL]]</f>
        <v>SENSEX2552084800CE</v>
      </c>
      <c r="AJ861" t="str">
        <f>IF(RIGHT(MIS[[#This Row],[Main/Hedge]],4)="MAIN","MAIN","HEDGE")</f>
        <v>HEDGE</v>
      </c>
      <c r="AK861" t="str" cm="1">
        <f t="array" ref="AK861">_xlfn._xlws.FILTER(Table4[Column1],ISNUMBER(SEARCH(Table4[Column1],MIS[[#This Row],[OrderUniqueIdentifier]])),"")</f>
        <v>XYT</v>
      </c>
    </row>
    <row r="862" spans="1:37" x14ac:dyDescent="0.25">
      <c r="A862" t="s">
        <v>71</v>
      </c>
      <c r="B862" t="s">
        <v>960</v>
      </c>
      <c r="C862" t="s">
        <v>1836</v>
      </c>
      <c r="D862" t="s">
        <v>72</v>
      </c>
      <c r="E862" t="s">
        <v>248</v>
      </c>
      <c r="F862" t="s">
        <v>98</v>
      </c>
      <c r="G862" t="s">
        <v>74</v>
      </c>
      <c r="H862" t="s">
        <v>75</v>
      </c>
      <c r="I862" t="s">
        <v>76</v>
      </c>
      <c r="J862" t="s">
        <v>77</v>
      </c>
      <c r="K862">
        <v>20</v>
      </c>
      <c r="L862" t="s">
        <v>77</v>
      </c>
      <c r="M862" t="s">
        <v>78</v>
      </c>
      <c r="N862" t="s">
        <v>1743</v>
      </c>
      <c r="O862" t="s">
        <v>1726</v>
      </c>
      <c r="P862" t="s">
        <v>1727</v>
      </c>
      <c r="Q862" t="s">
        <v>250</v>
      </c>
      <c r="R862" t="s">
        <v>79</v>
      </c>
      <c r="S862" t="s">
        <v>112</v>
      </c>
      <c r="T862" t="s">
        <v>251</v>
      </c>
      <c r="U862" t="s">
        <v>100</v>
      </c>
      <c r="V862" t="s">
        <v>80</v>
      </c>
      <c r="W862">
        <v>84800</v>
      </c>
      <c r="X862" t="s">
        <v>81</v>
      </c>
      <c r="Y862">
        <v>20</v>
      </c>
      <c r="Z862" t="s">
        <v>203</v>
      </c>
      <c r="AA862" t="s">
        <v>282</v>
      </c>
      <c r="AB862" t="s">
        <v>83</v>
      </c>
      <c r="AC862" t="s">
        <v>84</v>
      </c>
      <c r="AD862">
        <f>_xlfn.XLOOKUP(MIS[[#This Row],[TRADING SYMBOL]],[1]Sheet1!$D:$D,[1]Sheet1!$C:$C)</f>
        <v>17.55</v>
      </c>
      <c r="AE862">
        <f>MIS[[#This Row],[OrderAverageTradedPrice]]*MIS[[#This Row],[OrderQuantity]]</f>
        <v>512</v>
      </c>
      <c r="AF862">
        <f>MIS[[#This Row],[LTP]]*MIS[[#This Row],[OrderQuantity]]</f>
        <v>351</v>
      </c>
      <c r="AG862">
        <f>IF(MIS[[#This Row],[OrderSide]]="SELL",MIS[[#This Row],[VALUE]]-MIS[[#This Row],[LIVE_VALUE]],MIS[[#This Row],[LIVE_VALUE]]-MIS[[#This Row],[VALUE]])</f>
        <v>-161</v>
      </c>
      <c r="AH862" t="str" cm="1">
        <f t="array" ref="AH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2" t="str">
        <f>MIS[[#This Row],[TRADING SYMBOL]]</f>
        <v>SENSEX2552084800CE</v>
      </c>
      <c r="AJ862" t="str">
        <f>IF(RIGHT(MIS[[#This Row],[Main/Hedge]],4)="MAIN","MAIN","HEDGE")</f>
        <v>HEDGE</v>
      </c>
      <c r="AK862" t="str" cm="1">
        <f t="array" ref="AK862">_xlfn._xlws.FILTER(Table4[Column1],ISNUMBER(SEARCH(Table4[Column1],MIS[[#This Row],[OrderUniqueIdentifier]])),"")</f>
        <v>XYT</v>
      </c>
    </row>
    <row r="863" spans="1:37" x14ac:dyDescent="0.25">
      <c r="A863" t="s">
        <v>71</v>
      </c>
      <c r="B863" t="s">
        <v>969</v>
      </c>
      <c r="C863" t="s">
        <v>1838</v>
      </c>
      <c r="D863" t="s">
        <v>72</v>
      </c>
      <c r="E863" t="s">
        <v>248</v>
      </c>
      <c r="F863" t="s">
        <v>98</v>
      </c>
      <c r="G863" t="s">
        <v>74</v>
      </c>
      <c r="H863" t="s">
        <v>75</v>
      </c>
      <c r="I863" t="s">
        <v>76</v>
      </c>
      <c r="J863" t="s">
        <v>77</v>
      </c>
      <c r="K863">
        <v>120</v>
      </c>
      <c r="L863" t="s">
        <v>77</v>
      </c>
      <c r="M863" t="s">
        <v>78</v>
      </c>
      <c r="N863" t="s">
        <v>1725</v>
      </c>
      <c r="O863" t="s">
        <v>1726</v>
      </c>
      <c r="P863" t="s">
        <v>1727</v>
      </c>
      <c r="Q863" t="s">
        <v>250</v>
      </c>
      <c r="R863" t="s">
        <v>79</v>
      </c>
      <c r="S863" t="s">
        <v>112</v>
      </c>
      <c r="T863" t="s">
        <v>251</v>
      </c>
      <c r="U863" t="s">
        <v>100</v>
      </c>
      <c r="V863" t="s">
        <v>80</v>
      </c>
      <c r="W863">
        <v>84800</v>
      </c>
      <c r="X863" t="s">
        <v>81</v>
      </c>
      <c r="Y863">
        <v>120</v>
      </c>
      <c r="Z863" t="s">
        <v>203</v>
      </c>
      <c r="AA863" t="s">
        <v>282</v>
      </c>
      <c r="AB863" t="s">
        <v>83</v>
      </c>
      <c r="AC863" t="s">
        <v>84</v>
      </c>
      <c r="AD863">
        <f>_xlfn.XLOOKUP(MIS[[#This Row],[TRADING SYMBOL]],[1]Sheet1!$D:$D,[1]Sheet1!$C:$C)</f>
        <v>17.55</v>
      </c>
      <c r="AE863">
        <f>MIS[[#This Row],[OrderAverageTradedPrice]]*MIS[[#This Row],[OrderQuantity]]</f>
        <v>3060</v>
      </c>
      <c r="AF863">
        <f>MIS[[#This Row],[LTP]]*MIS[[#This Row],[OrderQuantity]]</f>
        <v>2106</v>
      </c>
      <c r="AG863">
        <f>IF(MIS[[#This Row],[OrderSide]]="SELL",MIS[[#This Row],[VALUE]]-MIS[[#This Row],[LIVE_VALUE]],MIS[[#This Row],[LIVE_VALUE]]-MIS[[#This Row],[VALUE]])</f>
        <v>-954</v>
      </c>
      <c r="AH863" t="str" cm="1">
        <f t="array" ref="AH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" t="str">
        <f>MIS[[#This Row],[TRADING SYMBOL]]</f>
        <v>SENSEX2552084800CE</v>
      </c>
      <c r="AJ863" t="str">
        <f>IF(RIGHT(MIS[[#This Row],[Main/Hedge]],4)="MAIN","MAIN","HEDGE")</f>
        <v>HEDGE</v>
      </c>
      <c r="AK863" t="str" cm="1">
        <f t="array" ref="AK863">_xlfn._xlws.FILTER(Table4[Column1],ISNUMBER(SEARCH(Table4[Column1],MIS[[#This Row],[OrderUniqueIdentifier]])),"")</f>
        <v>XYT</v>
      </c>
    </row>
    <row r="864" spans="1:37" x14ac:dyDescent="0.25">
      <c r="A864" t="s">
        <v>71</v>
      </c>
      <c r="B864" t="s">
        <v>986</v>
      </c>
      <c r="C864" t="s">
        <v>1843</v>
      </c>
      <c r="D864" t="s">
        <v>72</v>
      </c>
      <c r="E864" t="s">
        <v>1717</v>
      </c>
      <c r="F864" t="s">
        <v>98</v>
      </c>
      <c r="G864" t="s">
        <v>74</v>
      </c>
      <c r="H864" t="s">
        <v>75</v>
      </c>
      <c r="I864" t="s">
        <v>76</v>
      </c>
      <c r="J864" t="s">
        <v>77</v>
      </c>
      <c r="K864">
        <v>20</v>
      </c>
      <c r="L864" t="s">
        <v>77</v>
      </c>
      <c r="M864" t="s">
        <v>78</v>
      </c>
      <c r="N864" t="s">
        <v>1844</v>
      </c>
      <c r="O864" t="s">
        <v>1727</v>
      </c>
      <c r="P864" t="s">
        <v>1727</v>
      </c>
      <c r="Q864" t="s">
        <v>1720</v>
      </c>
      <c r="R864" t="s">
        <v>79</v>
      </c>
      <c r="S864" t="s">
        <v>112</v>
      </c>
      <c r="T864" t="s">
        <v>1721</v>
      </c>
      <c r="U864" t="s">
        <v>100</v>
      </c>
      <c r="V864" t="s">
        <v>80</v>
      </c>
      <c r="W864">
        <v>79800</v>
      </c>
      <c r="X864" t="s">
        <v>85</v>
      </c>
      <c r="Y864">
        <v>20</v>
      </c>
      <c r="Z864" t="s">
        <v>282</v>
      </c>
      <c r="AA864" t="s">
        <v>282</v>
      </c>
      <c r="AB864" t="s">
        <v>87</v>
      </c>
      <c r="AC864" t="s">
        <v>84</v>
      </c>
      <c r="AD864">
        <f>_xlfn.XLOOKUP(MIS[[#This Row],[TRADING SYMBOL]],[1]Sheet1!$D:$D,[1]Sheet1!$C:$C)</f>
        <v>28.9</v>
      </c>
      <c r="AE864">
        <f>MIS[[#This Row],[OrderAverageTradedPrice]]*MIS[[#This Row],[OrderQuantity]]</f>
        <v>1075</v>
      </c>
      <c r="AF864">
        <f>MIS[[#This Row],[LTP]]*MIS[[#This Row],[OrderQuantity]]</f>
        <v>578</v>
      </c>
      <c r="AG864">
        <f>IF(MIS[[#This Row],[OrderSide]]="SELL",MIS[[#This Row],[VALUE]]-MIS[[#This Row],[LIVE_VALUE]],MIS[[#This Row],[LIVE_VALUE]]-MIS[[#This Row],[VALUE]])</f>
        <v>-497</v>
      </c>
      <c r="AH864" t="str" cm="1">
        <f t="array" ref="AH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" t="str">
        <f>MIS[[#This Row],[TRADING SYMBOL]]</f>
        <v>SENSEX2552079800PE</v>
      </c>
      <c r="AJ864" t="str">
        <f>IF(RIGHT(MIS[[#This Row],[Main/Hedge]],4)="MAIN","MAIN","HEDGE")</f>
        <v>HEDGE</v>
      </c>
      <c r="AK864" t="str" cm="1">
        <f t="array" ref="AK864">_xlfn._xlws.FILTER(Table4[Column1],ISNUMBER(SEARCH(Table4[Column1],MIS[[#This Row],[OrderUniqueIdentifier]])),"")</f>
        <v>XYT</v>
      </c>
    </row>
    <row r="865" spans="1:37" x14ac:dyDescent="0.25">
      <c r="A865" t="s">
        <v>71</v>
      </c>
      <c r="B865" t="s">
        <v>1086</v>
      </c>
      <c r="C865" t="s">
        <v>1865</v>
      </c>
      <c r="D865" t="s">
        <v>72</v>
      </c>
      <c r="E865" t="s">
        <v>248</v>
      </c>
      <c r="F865" t="s">
        <v>98</v>
      </c>
      <c r="G865" t="s">
        <v>74</v>
      </c>
      <c r="H865" t="s">
        <v>75</v>
      </c>
      <c r="I865" t="s">
        <v>76</v>
      </c>
      <c r="J865" t="s">
        <v>77</v>
      </c>
      <c r="K865">
        <v>20</v>
      </c>
      <c r="L865" t="s">
        <v>77</v>
      </c>
      <c r="M865" t="s">
        <v>78</v>
      </c>
      <c r="N865" t="s">
        <v>1810</v>
      </c>
      <c r="O865" t="s">
        <v>1727</v>
      </c>
      <c r="P865" t="s">
        <v>1727</v>
      </c>
      <c r="Q865" t="s">
        <v>250</v>
      </c>
      <c r="R865" t="s">
        <v>79</v>
      </c>
      <c r="S865" t="s">
        <v>112</v>
      </c>
      <c r="T865" t="s">
        <v>251</v>
      </c>
      <c r="U865" t="s">
        <v>100</v>
      </c>
      <c r="V865" t="s">
        <v>80</v>
      </c>
      <c r="W865">
        <v>84800</v>
      </c>
      <c r="X865" t="s">
        <v>81</v>
      </c>
      <c r="Y865">
        <v>20</v>
      </c>
      <c r="Z865" t="s">
        <v>282</v>
      </c>
      <c r="AA865" t="s">
        <v>282</v>
      </c>
      <c r="AB865" t="s">
        <v>83</v>
      </c>
      <c r="AC865" t="s">
        <v>84</v>
      </c>
      <c r="AD865">
        <f>_xlfn.XLOOKUP(MIS[[#This Row],[TRADING SYMBOL]],[1]Sheet1!$D:$D,[1]Sheet1!$C:$C)</f>
        <v>17.55</v>
      </c>
      <c r="AE865">
        <f>MIS[[#This Row],[OrderAverageTradedPrice]]*MIS[[#This Row],[OrderQuantity]]</f>
        <v>504</v>
      </c>
      <c r="AF865">
        <f>MIS[[#This Row],[LTP]]*MIS[[#This Row],[OrderQuantity]]</f>
        <v>351</v>
      </c>
      <c r="AG865">
        <f>IF(MIS[[#This Row],[OrderSide]]="SELL",MIS[[#This Row],[VALUE]]-MIS[[#This Row],[LIVE_VALUE]],MIS[[#This Row],[LIVE_VALUE]]-MIS[[#This Row],[VALUE]])</f>
        <v>-153</v>
      </c>
      <c r="AH865" t="str" cm="1">
        <f t="array" ref="AH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" t="str">
        <f>MIS[[#This Row],[TRADING SYMBOL]]</f>
        <v>SENSEX2552084800CE</v>
      </c>
      <c r="AJ865" t="str">
        <f>IF(RIGHT(MIS[[#This Row],[Main/Hedge]],4)="MAIN","MAIN","HEDGE")</f>
        <v>HEDGE</v>
      </c>
      <c r="AK865" t="str" cm="1">
        <f t="array" ref="AK865">_xlfn._xlws.FILTER(Table4[Column1],ISNUMBER(SEARCH(Table4[Column1],MIS[[#This Row],[OrderUniqueIdentifier]])),"")</f>
        <v>XYT</v>
      </c>
    </row>
    <row r="866" spans="1:37" x14ac:dyDescent="0.25">
      <c r="A866" t="s">
        <v>71</v>
      </c>
      <c r="B866" t="s">
        <v>1153</v>
      </c>
      <c r="C866" t="s">
        <v>1876</v>
      </c>
      <c r="D866" t="s">
        <v>72</v>
      </c>
      <c r="E866" t="s">
        <v>248</v>
      </c>
      <c r="F866" t="s">
        <v>98</v>
      </c>
      <c r="G866" t="s">
        <v>74</v>
      </c>
      <c r="H866" t="s">
        <v>75</v>
      </c>
      <c r="I866" t="s">
        <v>76</v>
      </c>
      <c r="J866" t="s">
        <v>77</v>
      </c>
      <c r="K866">
        <v>40</v>
      </c>
      <c r="L866" t="s">
        <v>77</v>
      </c>
      <c r="M866" t="s">
        <v>78</v>
      </c>
      <c r="N866" t="s">
        <v>1743</v>
      </c>
      <c r="O866" t="s">
        <v>1726</v>
      </c>
      <c r="P866" t="s">
        <v>1727</v>
      </c>
      <c r="Q866" t="s">
        <v>250</v>
      </c>
      <c r="R866" t="s">
        <v>79</v>
      </c>
      <c r="S866" t="s">
        <v>112</v>
      </c>
      <c r="T866" t="s">
        <v>251</v>
      </c>
      <c r="U866" t="s">
        <v>100</v>
      </c>
      <c r="V866" t="s">
        <v>80</v>
      </c>
      <c r="W866">
        <v>84800</v>
      </c>
      <c r="X866" t="s">
        <v>81</v>
      </c>
      <c r="Y866">
        <v>40</v>
      </c>
      <c r="Z866" t="s">
        <v>203</v>
      </c>
      <c r="AA866" t="s">
        <v>282</v>
      </c>
      <c r="AB866" t="s">
        <v>83</v>
      </c>
      <c r="AC866" t="s">
        <v>84</v>
      </c>
      <c r="AD866">
        <f>_xlfn.XLOOKUP(MIS[[#This Row],[TRADING SYMBOL]],[1]Sheet1!$D:$D,[1]Sheet1!$C:$C)</f>
        <v>17.55</v>
      </c>
      <c r="AE866">
        <f>MIS[[#This Row],[OrderAverageTradedPrice]]*MIS[[#This Row],[OrderQuantity]]</f>
        <v>1024</v>
      </c>
      <c r="AF866">
        <f>MIS[[#This Row],[LTP]]*MIS[[#This Row],[OrderQuantity]]</f>
        <v>702</v>
      </c>
      <c r="AG866">
        <f>IF(MIS[[#This Row],[OrderSide]]="SELL",MIS[[#This Row],[VALUE]]-MIS[[#This Row],[LIVE_VALUE]],MIS[[#This Row],[LIVE_VALUE]]-MIS[[#This Row],[VALUE]])</f>
        <v>-322</v>
      </c>
      <c r="AH866" t="str" cm="1">
        <f t="array" ref="AH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" t="str">
        <f>MIS[[#This Row],[TRADING SYMBOL]]</f>
        <v>SENSEX2552084800CE</v>
      </c>
      <c r="AJ866" t="str">
        <f>IF(RIGHT(MIS[[#This Row],[Main/Hedge]],4)="MAIN","MAIN","HEDGE")</f>
        <v>HEDGE</v>
      </c>
      <c r="AK866" t="str" cm="1">
        <f t="array" ref="AK866">_xlfn._xlws.FILTER(Table4[Column1],ISNUMBER(SEARCH(Table4[Column1],MIS[[#This Row],[OrderUniqueIdentifier]])),"")</f>
        <v>XYT</v>
      </c>
    </row>
    <row r="867" spans="1:37" x14ac:dyDescent="0.25">
      <c r="A867" t="s">
        <v>71</v>
      </c>
      <c r="B867" t="s">
        <v>1153</v>
      </c>
      <c r="C867" t="s">
        <v>1877</v>
      </c>
      <c r="D867" t="s">
        <v>72</v>
      </c>
      <c r="E867" t="s">
        <v>1717</v>
      </c>
      <c r="F867" t="s">
        <v>98</v>
      </c>
      <c r="G867" t="s">
        <v>74</v>
      </c>
      <c r="H867" t="s">
        <v>75</v>
      </c>
      <c r="I867" t="s">
        <v>76</v>
      </c>
      <c r="J867" t="s">
        <v>77</v>
      </c>
      <c r="K867">
        <v>40</v>
      </c>
      <c r="L867" t="s">
        <v>77</v>
      </c>
      <c r="M867" t="s">
        <v>78</v>
      </c>
      <c r="N867" t="s">
        <v>1853</v>
      </c>
      <c r="O867" t="s">
        <v>1727</v>
      </c>
      <c r="P867" t="s">
        <v>1727</v>
      </c>
      <c r="Q867" t="s">
        <v>1720</v>
      </c>
      <c r="R867" t="s">
        <v>79</v>
      </c>
      <c r="S867" t="s">
        <v>112</v>
      </c>
      <c r="T867" t="s">
        <v>1721</v>
      </c>
      <c r="U867" t="s">
        <v>100</v>
      </c>
      <c r="V867" t="s">
        <v>80</v>
      </c>
      <c r="W867">
        <v>79800</v>
      </c>
      <c r="X867" t="s">
        <v>85</v>
      </c>
      <c r="Y867">
        <v>40</v>
      </c>
      <c r="Z867" t="s">
        <v>282</v>
      </c>
      <c r="AA867" t="s">
        <v>282</v>
      </c>
      <c r="AB867" t="s">
        <v>87</v>
      </c>
      <c r="AC867" t="s">
        <v>84</v>
      </c>
      <c r="AD867">
        <f>_xlfn.XLOOKUP(MIS[[#This Row],[TRADING SYMBOL]],[1]Sheet1!$D:$D,[1]Sheet1!$C:$C)</f>
        <v>28.9</v>
      </c>
      <c r="AE867">
        <f>MIS[[#This Row],[OrderAverageTradedPrice]]*MIS[[#This Row],[OrderQuantity]]</f>
        <v>2152</v>
      </c>
      <c r="AF867">
        <f>MIS[[#This Row],[LTP]]*MIS[[#This Row],[OrderQuantity]]</f>
        <v>1156</v>
      </c>
      <c r="AG867">
        <f>IF(MIS[[#This Row],[OrderSide]]="SELL",MIS[[#This Row],[VALUE]]-MIS[[#This Row],[LIVE_VALUE]],MIS[[#This Row],[LIVE_VALUE]]-MIS[[#This Row],[VALUE]])</f>
        <v>-996</v>
      </c>
      <c r="AH867" t="str" cm="1">
        <f t="array" ref="AH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" t="str">
        <f>MIS[[#This Row],[TRADING SYMBOL]]</f>
        <v>SENSEX2552079800PE</v>
      </c>
      <c r="AJ867" t="str">
        <f>IF(RIGHT(MIS[[#This Row],[Main/Hedge]],4)="MAIN","MAIN","HEDGE")</f>
        <v>HEDGE</v>
      </c>
      <c r="AK867" t="str" cm="1">
        <f t="array" ref="AK867">_xlfn._xlws.FILTER(Table4[Column1],ISNUMBER(SEARCH(Table4[Column1],MIS[[#This Row],[OrderUniqueIdentifier]])),"")</f>
        <v>XYT</v>
      </c>
    </row>
    <row r="868" spans="1:37" x14ac:dyDescent="0.25">
      <c r="A868" t="s">
        <v>71</v>
      </c>
      <c r="B868" t="s">
        <v>1186</v>
      </c>
      <c r="C868" t="s">
        <v>1881</v>
      </c>
      <c r="D868" t="s">
        <v>72</v>
      </c>
      <c r="E868" t="s">
        <v>1717</v>
      </c>
      <c r="F868" t="s">
        <v>98</v>
      </c>
      <c r="G868" t="s">
        <v>74</v>
      </c>
      <c r="H868" t="s">
        <v>75</v>
      </c>
      <c r="I868" t="s">
        <v>76</v>
      </c>
      <c r="J868" t="s">
        <v>77</v>
      </c>
      <c r="K868">
        <v>20</v>
      </c>
      <c r="L868" t="s">
        <v>77</v>
      </c>
      <c r="M868" t="s">
        <v>78</v>
      </c>
      <c r="N868" t="s">
        <v>1882</v>
      </c>
      <c r="O868" t="s">
        <v>1726</v>
      </c>
      <c r="P868" t="s">
        <v>1727</v>
      </c>
      <c r="Q868" t="s">
        <v>1720</v>
      </c>
      <c r="R868" t="s">
        <v>79</v>
      </c>
      <c r="S868" t="s">
        <v>112</v>
      </c>
      <c r="T868" t="s">
        <v>1721</v>
      </c>
      <c r="U868" t="s">
        <v>100</v>
      </c>
      <c r="V868" t="s">
        <v>80</v>
      </c>
      <c r="W868">
        <v>79800</v>
      </c>
      <c r="X868" t="s">
        <v>85</v>
      </c>
      <c r="Y868">
        <v>20</v>
      </c>
      <c r="Z868" t="s">
        <v>203</v>
      </c>
      <c r="AA868" t="s">
        <v>282</v>
      </c>
      <c r="AB868" t="s">
        <v>87</v>
      </c>
      <c r="AC868" t="s">
        <v>84</v>
      </c>
      <c r="AD868">
        <f>_xlfn.XLOOKUP(MIS[[#This Row],[TRADING SYMBOL]],[1]Sheet1!$D:$D,[1]Sheet1!$C:$C)</f>
        <v>28.9</v>
      </c>
      <c r="AE868">
        <f>MIS[[#This Row],[OrderAverageTradedPrice]]*MIS[[#This Row],[OrderQuantity]]</f>
        <v>1070</v>
      </c>
      <c r="AF868">
        <f>MIS[[#This Row],[LTP]]*MIS[[#This Row],[OrderQuantity]]</f>
        <v>578</v>
      </c>
      <c r="AG868">
        <f>IF(MIS[[#This Row],[OrderSide]]="SELL",MIS[[#This Row],[VALUE]]-MIS[[#This Row],[LIVE_VALUE]],MIS[[#This Row],[LIVE_VALUE]]-MIS[[#This Row],[VALUE]])</f>
        <v>-492</v>
      </c>
      <c r="AH868" t="str" cm="1">
        <f t="array" ref="AH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" t="str">
        <f>MIS[[#This Row],[TRADING SYMBOL]]</f>
        <v>SENSEX2552079800PE</v>
      </c>
      <c r="AJ868" t="str">
        <f>IF(RIGHT(MIS[[#This Row],[Main/Hedge]],4)="MAIN","MAIN","HEDGE")</f>
        <v>HEDGE</v>
      </c>
      <c r="AK868" t="str" cm="1">
        <f t="array" ref="AK868">_xlfn._xlws.FILTER(Table4[Column1],ISNUMBER(SEARCH(Table4[Column1],MIS[[#This Row],[OrderUniqueIdentifier]])),"")</f>
        <v>XYT</v>
      </c>
    </row>
    <row r="869" spans="1:37" x14ac:dyDescent="0.25">
      <c r="A869" t="s">
        <v>71</v>
      </c>
      <c r="B869" t="s">
        <v>1251</v>
      </c>
      <c r="C869" t="s">
        <v>1899</v>
      </c>
      <c r="D869" t="s">
        <v>72</v>
      </c>
      <c r="E869" t="s">
        <v>248</v>
      </c>
      <c r="F869" t="s">
        <v>98</v>
      </c>
      <c r="G869" t="s">
        <v>74</v>
      </c>
      <c r="H869" t="s">
        <v>75</v>
      </c>
      <c r="I869" t="s">
        <v>76</v>
      </c>
      <c r="J869" t="s">
        <v>77</v>
      </c>
      <c r="K869">
        <v>20</v>
      </c>
      <c r="L869" t="s">
        <v>77</v>
      </c>
      <c r="M869" t="s">
        <v>78</v>
      </c>
      <c r="N869" t="s">
        <v>1725</v>
      </c>
      <c r="O869" t="s">
        <v>1726</v>
      </c>
      <c r="P869" t="s">
        <v>1727</v>
      </c>
      <c r="Q869" t="s">
        <v>250</v>
      </c>
      <c r="R869" t="s">
        <v>79</v>
      </c>
      <c r="S869" t="s">
        <v>112</v>
      </c>
      <c r="T869" t="s">
        <v>251</v>
      </c>
      <c r="U869" t="s">
        <v>100</v>
      </c>
      <c r="V869" t="s">
        <v>80</v>
      </c>
      <c r="W869">
        <v>84800</v>
      </c>
      <c r="X869" t="s">
        <v>81</v>
      </c>
      <c r="Y869">
        <v>20</v>
      </c>
      <c r="Z869" t="s">
        <v>203</v>
      </c>
      <c r="AA869" t="s">
        <v>282</v>
      </c>
      <c r="AB869" t="s">
        <v>83</v>
      </c>
      <c r="AC869" t="s">
        <v>84</v>
      </c>
      <c r="AD869">
        <f>_xlfn.XLOOKUP(MIS[[#This Row],[TRADING SYMBOL]],[1]Sheet1!$D:$D,[1]Sheet1!$C:$C)</f>
        <v>17.55</v>
      </c>
      <c r="AE869">
        <f>MIS[[#This Row],[OrderAverageTradedPrice]]*MIS[[#This Row],[OrderQuantity]]</f>
        <v>510</v>
      </c>
      <c r="AF869">
        <f>MIS[[#This Row],[LTP]]*MIS[[#This Row],[OrderQuantity]]</f>
        <v>351</v>
      </c>
      <c r="AG869">
        <f>IF(MIS[[#This Row],[OrderSide]]="SELL",MIS[[#This Row],[VALUE]]-MIS[[#This Row],[LIVE_VALUE]],MIS[[#This Row],[LIVE_VALUE]]-MIS[[#This Row],[VALUE]])</f>
        <v>-159</v>
      </c>
      <c r="AH869" t="str" cm="1">
        <f t="array" ref="AH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" t="str">
        <f>MIS[[#This Row],[TRADING SYMBOL]]</f>
        <v>SENSEX2552084800CE</v>
      </c>
      <c r="AJ869" t="str">
        <f>IF(RIGHT(MIS[[#This Row],[Main/Hedge]],4)="MAIN","MAIN","HEDGE")</f>
        <v>HEDGE</v>
      </c>
      <c r="AK869" t="str" cm="1">
        <f t="array" ref="AK869">_xlfn._xlws.FILTER(Table4[Column1],ISNUMBER(SEARCH(Table4[Column1],MIS[[#This Row],[OrderUniqueIdentifier]])),"")</f>
        <v>XYT</v>
      </c>
    </row>
    <row r="870" spans="1:37" x14ac:dyDescent="0.25">
      <c r="A870" t="s">
        <v>71</v>
      </c>
      <c r="B870" t="s">
        <v>1272</v>
      </c>
      <c r="C870" t="s">
        <v>1903</v>
      </c>
      <c r="D870" t="s">
        <v>72</v>
      </c>
      <c r="E870" t="s">
        <v>248</v>
      </c>
      <c r="F870" t="s">
        <v>98</v>
      </c>
      <c r="G870" t="s">
        <v>74</v>
      </c>
      <c r="H870" t="s">
        <v>75</v>
      </c>
      <c r="I870" t="s">
        <v>76</v>
      </c>
      <c r="J870" t="s">
        <v>77</v>
      </c>
      <c r="K870">
        <v>20</v>
      </c>
      <c r="L870" t="s">
        <v>77</v>
      </c>
      <c r="M870" t="s">
        <v>78</v>
      </c>
      <c r="N870" t="s">
        <v>1819</v>
      </c>
      <c r="O870" t="s">
        <v>1727</v>
      </c>
      <c r="P870" t="s">
        <v>1727</v>
      </c>
      <c r="Q870" t="s">
        <v>250</v>
      </c>
      <c r="R870" t="s">
        <v>79</v>
      </c>
      <c r="S870" t="s">
        <v>112</v>
      </c>
      <c r="T870" t="s">
        <v>251</v>
      </c>
      <c r="U870" t="s">
        <v>100</v>
      </c>
      <c r="V870" t="s">
        <v>80</v>
      </c>
      <c r="W870">
        <v>84800</v>
      </c>
      <c r="X870" t="s">
        <v>81</v>
      </c>
      <c r="Y870">
        <v>20</v>
      </c>
      <c r="Z870" t="s">
        <v>282</v>
      </c>
      <c r="AA870" t="s">
        <v>282</v>
      </c>
      <c r="AB870" t="s">
        <v>83</v>
      </c>
      <c r="AC870" t="s">
        <v>84</v>
      </c>
      <c r="AD870">
        <f>_xlfn.XLOOKUP(MIS[[#This Row],[TRADING SYMBOL]],[1]Sheet1!$D:$D,[1]Sheet1!$C:$C)</f>
        <v>17.55</v>
      </c>
      <c r="AE870">
        <f>MIS[[#This Row],[OrderAverageTradedPrice]]*MIS[[#This Row],[OrderQuantity]]</f>
        <v>509</v>
      </c>
      <c r="AF870">
        <f>MIS[[#This Row],[LTP]]*MIS[[#This Row],[OrderQuantity]]</f>
        <v>351</v>
      </c>
      <c r="AG870">
        <f>IF(MIS[[#This Row],[OrderSide]]="SELL",MIS[[#This Row],[VALUE]]-MIS[[#This Row],[LIVE_VALUE]],MIS[[#This Row],[LIVE_VALUE]]-MIS[[#This Row],[VALUE]])</f>
        <v>-158</v>
      </c>
      <c r="AH870" t="str" cm="1">
        <f t="array" ref="AH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" t="str">
        <f>MIS[[#This Row],[TRADING SYMBOL]]</f>
        <v>SENSEX2552084800CE</v>
      </c>
      <c r="AJ870" t="str">
        <f>IF(RIGHT(MIS[[#This Row],[Main/Hedge]],4)="MAIN","MAIN","HEDGE")</f>
        <v>HEDGE</v>
      </c>
      <c r="AK870" t="str" cm="1">
        <f t="array" ref="AK870">_xlfn._xlws.FILTER(Table4[Column1],ISNUMBER(SEARCH(Table4[Column1],MIS[[#This Row],[OrderUniqueIdentifier]])),"")</f>
        <v>XYT</v>
      </c>
    </row>
    <row r="871" spans="1:37" x14ac:dyDescent="0.25">
      <c r="A871" t="s">
        <v>71</v>
      </c>
      <c r="B871" t="s">
        <v>491</v>
      </c>
      <c r="C871" t="s">
        <v>1728</v>
      </c>
      <c r="D871" t="s">
        <v>72</v>
      </c>
      <c r="E871" t="s">
        <v>1717</v>
      </c>
      <c r="F871" t="s">
        <v>98</v>
      </c>
      <c r="G871" t="s">
        <v>74</v>
      </c>
      <c r="H871" t="s">
        <v>75</v>
      </c>
      <c r="I871" t="s">
        <v>76</v>
      </c>
      <c r="J871" t="s">
        <v>77</v>
      </c>
      <c r="K871">
        <v>80</v>
      </c>
      <c r="L871" t="s">
        <v>77</v>
      </c>
      <c r="M871" t="s">
        <v>78</v>
      </c>
      <c r="N871" t="s">
        <v>1729</v>
      </c>
      <c r="O871" t="s">
        <v>1727</v>
      </c>
      <c r="P871" t="s">
        <v>1730</v>
      </c>
      <c r="Q871" t="s">
        <v>1720</v>
      </c>
      <c r="R871" t="s">
        <v>79</v>
      </c>
      <c r="S871" t="s">
        <v>112</v>
      </c>
      <c r="T871" t="s">
        <v>1721</v>
      </c>
      <c r="U871" t="s">
        <v>100</v>
      </c>
      <c r="V871" t="s">
        <v>80</v>
      </c>
      <c r="W871">
        <v>79800</v>
      </c>
      <c r="X871" t="s">
        <v>85</v>
      </c>
      <c r="Y871">
        <v>80</v>
      </c>
      <c r="Z871" t="s">
        <v>282</v>
      </c>
      <c r="AA871" t="s">
        <v>283</v>
      </c>
      <c r="AB871" t="s">
        <v>87</v>
      </c>
      <c r="AC871" t="s">
        <v>84</v>
      </c>
      <c r="AD871">
        <f>_xlfn.XLOOKUP(MIS[[#This Row],[TRADING SYMBOL]],[1]Sheet1!$D:$D,[1]Sheet1!$C:$C)</f>
        <v>28.9</v>
      </c>
      <c r="AE871">
        <f>MIS[[#This Row],[OrderAverageTradedPrice]]*MIS[[#This Row],[OrderQuantity]]</f>
        <v>4326</v>
      </c>
      <c r="AF871">
        <f>MIS[[#This Row],[LTP]]*MIS[[#This Row],[OrderQuantity]]</f>
        <v>2312</v>
      </c>
      <c r="AG871">
        <f>IF(MIS[[#This Row],[OrderSide]]="SELL",MIS[[#This Row],[VALUE]]-MIS[[#This Row],[LIVE_VALUE]],MIS[[#This Row],[LIVE_VALUE]]-MIS[[#This Row],[VALUE]])</f>
        <v>-2014</v>
      </c>
      <c r="AH871" t="str" cm="1">
        <f t="array" ref="AH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" t="str">
        <f>MIS[[#This Row],[TRADING SYMBOL]]</f>
        <v>SENSEX2552079800PE</v>
      </c>
      <c r="AJ871" t="str">
        <f>IF(RIGHT(MIS[[#This Row],[Main/Hedge]],4)="MAIN","MAIN","HEDGE")</f>
        <v>HEDGE</v>
      </c>
      <c r="AK871" t="str" cm="1">
        <f t="array" ref="AK871">_xlfn._xlws.FILTER(Table4[Column1],ISNUMBER(SEARCH(Table4[Column1],MIS[[#This Row],[OrderUniqueIdentifier]])),"")</f>
        <v>XYT</v>
      </c>
    </row>
    <row r="872" spans="1:37" x14ac:dyDescent="0.25">
      <c r="A872" t="s">
        <v>71</v>
      </c>
      <c r="B872" t="s">
        <v>642</v>
      </c>
      <c r="C872" t="s">
        <v>1771</v>
      </c>
      <c r="D872" t="s">
        <v>72</v>
      </c>
      <c r="E872" t="s">
        <v>248</v>
      </c>
      <c r="F872" t="s">
        <v>98</v>
      </c>
      <c r="G872" t="s">
        <v>74</v>
      </c>
      <c r="H872" t="s">
        <v>75</v>
      </c>
      <c r="I872" t="s">
        <v>76</v>
      </c>
      <c r="J872" t="s">
        <v>77</v>
      </c>
      <c r="K872">
        <v>120</v>
      </c>
      <c r="L872" t="s">
        <v>77</v>
      </c>
      <c r="M872" t="s">
        <v>78</v>
      </c>
      <c r="N872" t="s">
        <v>1763</v>
      </c>
      <c r="O872" t="s">
        <v>1730</v>
      </c>
      <c r="P872" t="s">
        <v>1730</v>
      </c>
      <c r="Q872" t="s">
        <v>250</v>
      </c>
      <c r="R872" t="s">
        <v>79</v>
      </c>
      <c r="S872" t="s">
        <v>112</v>
      </c>
      <c r="T872" t="s">
        <v>251</v>
      </c>
      <c r="U872" t="s">
        <v>100</v>
      </c>
      <c r="V872" t="s">
        <v>80</v>
      </c>
      <c r="W872">
        <v>84800</v>
      </c>
      <c r="X872" t="s">
        <v>81</v>
      </c>
      <c r="Y872">
        <v>120</v>
      </c>
      <c r="Z872" t="s">
        <v>283</v>
      </c>
      <c r="AA872" t="s">
        <v>283</v>
      </c>
      <c r="AB872" t="s">
        <v>83</v>
      </c>
      <c r="AC872" t="s">
        <v>84</v>
      </c>
      <c r="AD872">
        <f>_xlfn.XLOOKUP(MIS[[#This Row],[TRADING SYMBOL]],[1]Sheet1!$D:$D,[1]Sheet1!$C:$C)</f>
        <v>17.55</v>
      </c>
      <c r="AE872">
        <f>MIS[[#This Row],[OrderAverageTradedPrice]]*MIS[[#This Row],[OrderQuantity]]</f>
        <v>3048</v>
      </c>
      <c r="AF872">
        <f>MIS[[#This Row],[LTP]]*MIS[[#This Row],[OrderQuantity]]</f>
        <v>2106</v>
      </c>
      <c r="AG872">
        <f>IF(MIS[[#This Row],[OrderSide]]="SELL",MIS[[#This Row],[VALUE]]-MIS[[#This Row],[LIVE_VALUE]],MIS[[#This Row],[LIVE_VALUE]]-MIS[[#This Row],[VALUE]])</f>
        <v>-942</v>
      </c>
      <c r="AH872" t="str" cm="1">
        <f t="array" ref="AH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" t="str">
        <f>MIS[[#This Row],[TRADING SYMBOL]]</f>
        <v>SENSEX2552084800CE</v>
      </c>
      <c r="AJ872" t="str">
        <f>IF(RIGHT(MIS[[#This Row],[Main/Hedge]],4)="MAIN","MAIN","HEDGE")</f>
        <v>HEDGE</v>
      </c>
      <c r="AK872" t="str" cm="1">
        <f t="array" ref="AK872">_xlfn._xlws.FILTER(Table4[Column1],ISNUMBER(SEARCH(Table4[Column1],MIS[[#This Row],[OrderUniqueIdentifier]])),"")</f>
        <v>XYT</v>
      </c>
    </row>
    <row r="873" spans="1:37" x14ac:dyDescent="0.25">
      <c r="A873" t="s">
        <v>71</v>
      </c>
      <c r="B873" t="s">
        <v>770</v>
      </c>
      <c r="C873" t="s">
        <v>1792</v>
      </c>
      <c r="D873" t="s">
        <v>72</v>
      </c>
      <c r="E873" t="s">
        <v>1717</v>
      </c>
      <c r="F873" t="s">
        <v>98</v>
      </c>
      <c r="G873" t="s">
        <v>74</v>
      </c>
      <c r="H873" t="s">
        <v>75</v>
      </c>
      <c r="I873" t="s">
        <v>76</v>
      </c>
      <c r="J873" t="s">
        <v>77</v>
      </c>
      <c r="K873">
        <v>60</v>
      </c>
      <c r="L873" t="s">
        <v>77</v>
      </c>
      <c r="M873" t="s">
        <v>78</v>
      </c>
      <c r="N873" t="s">
        <v>1793</v>
      </c>
      <c r="O873" t="s">
        <v>1727</v>
      </c>
      <c r="P873" t="s">
        <v>1730</v>
      </c>
      <c r="Q873" t="s">
        <v>1720</v>
      </c>
      <c r="R873" t="s">
        <v>79</v>
      </c>
      <c r="S873" t="s">
        <v>112</v>
      </c>
      <c r="T873" t="s">
        <v>1721</v>
      </c>
      <c r="U873" t="s">
        <v>100</v>
      </c>
      <c r="V873" t="s">
        <v>80</v>
      </c>
      <c r="W873">
        <v>79800</v>
      </c>
      <c r="X873" t="s">
        <v>85</v>
      </c>
      <c r="Y873">
        <v>60</v>
      </c>
      <c r="Z873" t="s">
        <v>282</v>
      </c>
      <c r="AA873" t="s">
        <v>283</v>
      </c>
      <c r="AB873" t="s">
        <v>87</v>
      </c>
      <c r="AC873" t="s">
        <v>84</v>
      </c>
      <c r="AD873">
        <f>_xlfn.XLOOKUP(MIS[[#This Row],[TRADING SYMBOL]],[1]Sheet1!$D:$D,[1]Sheet1!$C:$C)</f>
        <v>28.9</v>
      </c>
      <c r="AE873">
        <f>MIS[[#This Row],[OrderAverageTradedPrice]]*MIS[[#This Row],[OrderQuantity]]</f>
        <v>3231</v>
      </c>
      <c r="AF873">
        <f>MIS[[#This Row],[LTP]]*MIS[[#This Row],[OrderQuantity]]</f>
        <v>1734</v>
      </c>
      <c r="AG873">
        <f>IF(MIS[[#This Row],[OrderSide]]="SELL",MIS[[#This Row],[VALUE]]-MIS[[#This Row],[LIVE_VALUE]],MIS[[#This Row],[LIVE_VALUE]]-MIS[[#This Row],[VALUE]])</f>
        <v>-1497</v>
      </c>
      <c r="AH873" t="str" cm="1">
        <f t="array" ref="AH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" t="str">
        <f>MIS[[#This Row],[TRADING SYMBOL]]</f>
        <v>SENSEX2552079800PE</v>
      </c>
      <c r="AJ873" t="str">
        <f>IF(RIGHT(MIS[[#This Row],[Main/Hedge]],4)="MAIN","MAIN","HEDGE")</f>
        <v>HEDGE</v>
      </c>
      <c r="AK873" t="str" cm="1">
        <f t="array" ref="AK873">_xlfn._xlws.FILTER(Table4[Column1],ISNUMBER(SEARCH(Table4[Column1],MIS[[#This Row],[OrderUniqueIdentifier]])),"")</f>
        <v>XYT</v>
      </c>
    </row>
    <row r="874" spans="1:37" x14ac:dyDescent="0.25">
      <c r="A874" t="s">
        <v>71</v>
      </c>
      <c r="B874" t="s">
        <v>847</v>
      </c>
      <c r="C874" t="s">
        <v>1809</v>
      </c>
      <c r="D874" t="s">
        <v>72</v>
      </c>
      <c r="E874" t="s">
        <v>248</v>
      </c>
      <c r="F874" t="s">
        <v>98</v>
      </c>
      <c r="G874" t="s">
        <v>74</v>
      </c>
      <c r="H874" t="s">
        <v>75</v>
      </c>
      <c r="I874" t="s">
        <v>76</v>
      </c>
      <c r="J874" t="s">
        <v>77</v>
      </c>
      <c r="K874">
        <v>120</v>
      </c>
      <c r="L874" t="s">
        <v>77</v>
      </c>
      <c r="M874" t="s">
        <v>78</v>
      </c>
      <c r="N874" t="s">
        <v>1810</v>
      </c>
      <c r="O874" t="s">
        <v>1727</v>
      </c>
      <c r="P874" t="s">
        <v>1730</v>
      </c>
      <c r="Q874" t="s">
        <v>250</v>
      </c>
      <c r="R874" t="s">
        <v>79</v>
      </c>
      <c r="S874" t="s">
        <v>112</v>
      </c>
      <c r="T874" t="s">
        <v>251</v>
      </c>
      <c r="U874" t="s">
        <v>100</v>
      </c>
      <c r="V874" t="s">
        <v>80</v>
      </c>
      <c r="W874">
        <v>84800</v>
      </c>
      <c r="X874" t="s">
        <v>81</v>
      </c>
      <c r="Y874">
        <v>120</v>
      </c>
      <c r="Z874" t="s">
        <v>282</v>
      </c>
      <c r="AA874" t="s">
        <v>283</v>
      </c>
      <c r="AB874" t="s">
        <v>83</v>
      </c>
      <c r="AC874" t="s">
        <v>84</v>
      </c>
      <c r="AD874">
        <f>_xlfn.XLOOKUP(MIS[[#This Row],[TRADING SYMBOL]],[1]Sheet1!$D:$D,[1]Sheet1!$C:$C)</f>
        <v>17.55</v>
      </c>
      <c r="AE874">
        <f>MIS[[#This Row],[OrderAverageTradedPrice]]*MIS[[#This Row],[OrderQuantity]]</f>
        <v>3024</v>
      </c>
      <c r="AF874">
        <f>MIS[[#This Row],[LTP]]*MIS[[#This Row],[OrderQuantity]]</f>
        <v>2106</v>
      </c>
      <c r="AG874">
        <f>IF(MIS[[#This Row],[OrderSide]]="SELL",MIS[[#This Row],[VALUE]]-MIS[[#This Row],[LIVE_VALUE]],MIS[[#This Row],[LIVE_VALUE]]-MIS[[#This Row],[VALUE]])</f>
        <v>-918</v>
      </c>
      <c r="AH874" t="str" cm="1">
        <f t="array" ref="AH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" t="str">
        <f>MIS[[#This Row],[TRADING SYMBOL]]</f>
        <v>SENSEX2552084800CE</v>
      </c>
      <c r="AJ874" t="str">
        <f>IF(RIGHT(MIS[[#This Row],[Main/Hedge]],4)="MAIN","MAIN","HEDGE")</f>
        <v>HEDGE</v>
      </c>
      <c r="AK874" t="str" cm="1">
        <f t="array" ref="AK874">_xlfn._xlws.FILTER(Table4[Column1],ISNUMBER(SEARCH(Table4[Column1],MIS[[#This Row],[OrderUniqueIdentifier]])),"")</f>
        <v>XYT</v>
      </c>
    </row>
    <row r="875" spans="1:37" x14ac:dyDescent="0.25">
      <c r="A875" t="s">
        <v>71</v>
      </c>
      <c r="B875" t="s">
        <v>873</v>
      </c>
      <c r="C875" t="s">
        <v>1816</v>
      </c>
      <c r="D875" t="s">
        <v>72</v>
      </c>
      <c r="E875" t="s">
        <v>1717</v>
      </c>
      <c r="F875" t="s">
        <v>98</v>
      </c>
      <c r="G875" t="s">
        <v>74</v>
      </c>
      <c r="H875" t="s">
        <v>75</v>
      </c>
      <c r="I875" t="s">
        <v>76</v>
      </c>
      <c r="J875" t="s">
        <v>77</v>
      </c>
      <c r="K875">
        <v>20</v>
      </c>
      <c r="L875" t="s">
        <v>77</v>
      </c>
      <c r="M875" t="s">
        <v>78</v>
      </c>
      <c r="N875" t="s">
        <v>1817</v>
      </c>
      <c r="O875" t="s">
        <v>1727</v>
      </c>
      <c r="P875" t="s">
        <v>1730</v>
      </c>
      <c r="Q875" t="s">
        <v>1720</v>
      </c>
      <c r="R875" t="s">
        <v>79</v>
      </c>
      <c r="S875" t="s">
        <v>112</v>
      </c>
      <c r="T875" t="s">
        <v>1721</v>
      </c>
      <c r="U875" t="s">
        <v>100</v>
      </c>
      <c r="V875" t="s">
        <v>80</v>
      </c>
      <c r="W875">
        <v>79800</v>
      </c>
      <c r="X875" t="s">
        <v>85</v>
      </c>
      <c r="Y875">
        <v>20</v>
      </c>
      <c r="Z875" t="s">
        <v>282</v>
      </c>
      <c r="AA875" t="s">
        <v>283</v>
      </c>
      <c r="AB875" t="s">
        <v>87</v>
      </c>
      <c r="AC875" t="s">
        <v>84</v>
      </c>
      <c r="AD875">
        <f>_xlfn.XLOOKUP(MIS[[#This Row],[TRADING SYMBOL]],[1]Sheet1!$D:$D,[1]Sheet1!$C:$C)</f>
        <v>28.9</v>
      </c>
      <c r="AE875">
        <f>MIS[[#This Row],[OrderAverageTradedPrice]]*MIS[[#This Row],[OrderQuantity]]</f>
        <v>1082</v>
      </c>
      <c r="AF875">
        <f>MIS[[#This Row],[LTP]]*MIS[[#This Row],[OrderQuantity]]</f>
        <v>578</v>
      </c>
      <c r="AG875">
        <f>IF(MIS[[#This Row],[OrderSide]]="SELL",MIS[[#This Row],[VALUE]]-MIS[[#This Row],[LIVE_VALUE]],MIS[[#This Row],[LIVE_VALUE]]-MIS[[#This Row],[VALUE]])</f>
        <v>-504</v>
      </c>
      <c r="AH875" t="str" cm="1">
        <f t="array" ref="AH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" t="str">
        <f>MIS[[#This Row],[TRADING SYMBOL]]</f>
        <v>SENSEX2552079800PE</v>
      </c>
      <c r="AJ875" t="str">
        <f>IF(RIGHT(MIS[[#This Row],[Main/Hedge]],4)="MAIN","MAIN","HEDGE")</f>
        <v>HEDGE</v>
      </c>
      <c r="AK875" t="str" cm="1">
        <f t="array" ref="AK875">_xlfn._xlws.FILTER(Table4[Column1],ISNUMBER(SEARCH(Table4[Column1],MIS[[#This Row],[OrderUniqueIdentifier]])),"")</f>
        <v>XYT</v>
      </c>
    </row>
    <row r="876" spans="1:37" x14ac:dyDescent="0.25">
      <c r="A876" t="s">
        <v>71</v>
      </c>
      <c r="B876" t="s">
        <v>923</v>
      </c>
      <c r="C876" t="s">
        <v>1830</v>
      </c>
      <c r="D876" t="s">
        <v>72</v>
      </c>
      <c r="E876" t="s">
        <v>1717</v>
      </c>
      <c r="F876" t="s">
        <v>98</v>
      </c>
      <c r="G876" t="s">
        <v>74</v>
      </c>
      <c r="H876" t="s">
        <v>75</v>
      </c>
      <c r="I876" t="s">
        <v>76</v>
      </c>
      <c r="J876" t="s">
        <v>77</v>
      </c>
      <c r="K876">
        <v>80</v>
      </c>
      <c r="L876" t="s">
        <v>77</v>
      </c>
      <c r="M876" t="s">
        <v>78</v>
      </c>
      <c r="N876" t="s">
        <v>1831</v>
      </c>
      <c r="O876" t="s">
        <v>1727</v>
      </c>
      <c r="P876" t="s">
        <v>1730</v>
      </c>
      <c r="Q876" t="s">
        <v>1720</v>
      </c>
      <c r="R876" t="s">
        <v>79</v>
      </c>
      <c r="S876" t="s">
        <v>112</v>
      </c>
      <c r="T876" t="s">
        <v>1721</v>
      </c>
      <c r="U876" t="s">
        <v>100</v>
      </c>
      <c r="V876" t="s">
        <v>80</v>
      </c>
      <c r="W876">
        <v>79800</v>
      </c>
      <c r="X876" t="s">
        <v>85</v>
      </c>
      <c r="Y876">
        <v>80</v>
      </c>
      <c r="Z876" t="s">
        <v>282</v>
      </c>
      <c r="AA876" t="s">
        <v>283</v>
      </c>
      <c r="AB876" t="s">
        <v>87</v>
      </c>
      <c r="AC876" t="s">
        <v>84</v>
      </c>
      <c r="AD876">
        <f>_xlfn.XLOOKUP(MIS[[#This Row],[TRADING SYMBOL]],[1]Sheet1!$D:$D,[1]Sheet1!$C:$C)</f>
        <v>28.9</v>
      </c>
      <c r="AE876">
        <f>MIS[[#This Row],[OrderAverageTradedPrice]]*MIS[[#This Row],[OrderQuantity]]</f>
        <v>4313</v>
      </c>
      <c r="AF876">
        <f>MIS[[#This Row],[LTP]]*MIS[[#This Row],[OrderQuantity]]</f>
        <v>2312</v>
      </c>
      <c r="AG876">
        <f>IF(MIS[[#This Row],[OrderSide]]="SELL",MIS[[#This Row],[VALUE]]-MIS[[#This Row],[LIVE_VALUE]],MIS[[#This Row],[LIVE_VALUE]]-MIS[[#This Row],[VALUE]])</f>
        <v>-2001</v>
      </c>
      <c r="AH876" t="str" cm="1">
        <f t="array" ref="AH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" t="str">
        <f>MIS[[#This Row],[TRADING SYMBOL]]</f>
        <v>SENSEX2552079800PE</v>
      </c>
      <c r="AJ876" t="str">
        <f>IF(RIGHT(MIS[[#This Row],[Main/Hedge]],4)="MAIN","MAIN","HEDGE")</f>
        <v>HEDGE</v>
      </c>
      <c r="AK876" t="str" cm="1">
        <f t="array" ref="AK876">_xlfn._xlws.FILTER(Table4[Column1],ISNUMBER(SEARCH(Table4[Column1],MIS[[#This Row],[OrderUniqueIdentifier]])),"")</f>
        <v>XYT</v>
      </c>
    </row>
    <row r="877" spans="1:37" x14ac:dyDescent="0.25">
      <c r="A877" t="s">
        <v>71</v>
      </c>
      <c r="B877" t="s">
        <v>960</v>
      </c>
      <c r="C877" t="s">
        <v>1837</v>
      </c>
      <c r="D877" t="s">
        <v>72</v>
      </c>
      <c r="E877" t="s">
        <v>1717</v>
      </c>
      <c r="F877" t="s">
        <v>98</v>
      </c>
      <c r="G877" t="s">
        <v>74</v>
      </c>
      <c r="H877" t="s">
        <v>75</v>
      </c>
      <c r="I877" t="s">
        <v>76</v>
      </c>
      <c r="J877" t="s">
        <v>77</v>
      </c>
      <c r="K877">
        <v>20</v>
      </c>
      <c r="L877" t="s">
        <v>77</v>
      </c>
      <c r="M877" t="s">
        <v>78</v>
      </c>
      <c r="N877" t="s">
        <v>1718</v>
      </c>
      <c r="O877" t="s">
        <v>1727</v>
      </c>
      <c r="P877" t="s">
        <v>1730</v>
      </c>
      <c r="Q877" t="s">
        <v>1720</v>
      </c>
      <c r="R877" t="s">
        <v>79</v>
      </c>
      <c r="S877" t="s">
        <v>112</v>
      </c>
      <c r="T877" t="s">
        <v>1721</v>
      </c>
      <c r="U877" t="s">
        <v>100</v>
      </c>
      <c r="V877" t="s">
        <v>80</v>
      </c>
      <c r="W877">
        <v>79800</v>
      </c>
      <c r="X877" t="s">
        <v>85</v>
      </c>
      <c r="Y877">
        <v>20</v>
      </c>
      <c r="Z877" t="s">
        <v>282</v>
      </c>
      <c r="AA877" t="s">
        <v>283</v>
      </c>
      <c r="AB877" t="s">
        <v>87</v>
      </c>
      <c r="AC877" t="s">
        <v>84</v>
      </c>
      <c r="AD877">
        <f>_xlfn.XLOOKUP(MIS[[#This Row],[TRADING SYMBOL]],[1]Sheet1!$D:$D,[1]Sheet1!$C:$C)</f>
        <v>28.9</v>
      </c>
      <c r="AE877">
        <f>MIS[[#This Row],[OrderAverageTradedPrice]]*MIS[[#This Row],[OrderQuantity]]</f>
        <v>1085</v>
      </c>
      <c r="AF877">
        <f>MIS[[#This Row],[LTP]]*MIS[[#This Row],[OrderQuantity]]</f>
        <v>578</v>
      </c>
      <c r="AG877">
        <f>IF(MIS[[#This Row],[OrderSide]]="SELL",MIS[[#This Row],[VALUE]]-MIS[[#This Row],[LIVE_VALUE]],MIS[[#This Row],[LIVE_VALUE]]-MIS[[#This Row],[VALUE]])</f>
        <v>-507</v>
      </c>
      <c r="AH877" t="str" cm="1">
        <f t="array" ref="AH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" t="str">
        <f>MIS[[#This Row],[TRADING SYMBOL]]</f>
        <v>SENSEX2552079800PE</v>
      </c>
      <c r="AJ877" t="str">
        <f>IF(RIGHT(MIS[[#This Row],[Main/Hedge]],4)="MAIN","MAIN","HEDGE")</f>
        <v>HEDGE</v>
      </c>
      <c r="AK877" t="str" cm="1">
        <f t="array" ref="AK877">_xlfn._xlws.FILTER(Table4[Column1],ISNUMBER(SEARCH(Table4[Column1],MIS[[#This Row],[OrderUniqueIdentifier]])),"")</f>
        <v>XYT</v>
      </c>
    </row>
    <row r="878" spans="1:37" x14ac:dyDescent="0.25">
      <c r="A878" t="s">
        <v>71</v>
      </c>
      <c r="B878" t="s">
        <v>969</v>
      </c>
      <c r="C878" t="s">
        <v>1839</v>
      </c>
      <c r="D878" t="s">
        <v>72</v>
      </c>
      <c r="E878" t="s">
        <v>1717</v>
      </c>
      <c r="F878" t="s">
        <v>98</v>
      </c>
      <c r="G878" t="s">
        <v>74</v>
      </c>
      <c r="H878" t="s">
        <v>75</v>
      </c>
      <c r="I878" t="s">
        <v>76</v>
      </c>
      <c r="J878" t="s">
        <v>77</v>
      </c>
      <c r="K878">
        <v>120</v>
      </c>
      <c r="L878" t="s">
        <v>77</v>
      </c>
      <c r="M878" t="s">
        <v>78</v>
      </c>
      <c r="N878" t="s">
        <v>1817</v>
      </c>
      <c r="O878" t="s">
        <v>1727</v>
      </c>
      <c r="P878" t="s">
        <v>1730</v>
      </c>
      <c r="Q878" t="s">
        <v>1720</v>
      </c>
      <c r="R878" t="s">
        <v>79</v>
      </c>
      <c r="S878" t="s">
        <v>112</v>
      </c>
      <c r="T878" t="s">
        <v>1721</v>
      </c>
      <c r="U878" t="s">
        <v>100</v>
      </c>
      <c r="V878" t="s">
        <v>80</v>
      </c>
      <c r="W878">
        <v>79800</v>
      </c>
      <c r="X878" t="s">
        <v>85</v>
      </c>
      <c r="Y878">
        <v>120</v>
      </c>
      <c r="Z878" t="s">
        <v>282</v>
      </c>
      <c r="AA878" t="s">
        <v>283</v>
      </c>
      <c r="AB878" t="s">
        <v>87</v>
      </c>
      <c r="AC878" t="s">
        <v>84</v>
      </c>
      <c r="AD878">
        <f>_xlfn.XLOOKUP(MIS[[#This Row],[TRADING SYMBOL]],[1]Sheet1!$D:$D,[1]Sheet1!$C:$C)</f>
        <v>28.9</v>
      </c>
      <c r="AE878">
        <f>MIS[[#This Row],[OrderAverageTradedPrice]]*MIS[[#This Row],[OrderQuantity]]</f>
        <v>6492</v>
      </c>
      <c r="AF878">
        <f>MIS[[#This Row],[LTP]]*MIS[[#This Row],[OrderQuantity]]</f>
        <v>3468</v>
      </c>
      <c r="AG878">
        <f>IF(MIS[[#This Row],[OrderSide]]="SELL",MIS[[#This Row],[VALUE]]-MIS[[#This Row],[LIVE_VALUE]],MIS[[#This Row],[LIVE_VALUE]]-MIS[[#This Row],[VALUE]])</f>
        <v>-3024</v>
      </c>
      <c r="AH878" t="str" cm="1">
        <f t="array" ref="AH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" t="str">
        <f>MIS[[#This Row],[TRADING SYMBOL]]</f>
        <v>SENSEX2552079800PE</v>
      </c>
      <c r="AJ878" t="str">
        <f>IF(RIGHT(MIS[[#This Row],[Main/Hedge]],4)="MAIN","MAIN","HEDGE")</f>
        <v>HEDGE</v>
      </c>
      <c r="AK878" t="str" cm="1">
        <f t="array" ref="AK878">_xlfn._xlws.FILTER(Table4[Column1],ISNUMBER(SEARCH(Table4[Column1],MIS[[#This Row],[OrderUniqueIdentifier]])),"")</f>
        <v>XYT</v>
      </c>
    </row>
    <row r="879" spans="1:37" x14ac:dyDescent="0.25">
      <c r="A879" t="s">
        <v>71</v>
      </c>
      <c r="B879" t="s">
        <v>978</v>
      </c>
      <c r="C879" t="s">
        <v>1840</v>
      </c>
      <c r="D879" t="s">
        <v>72</v>
      </c>
      <c r="E879" t="s">
        <v>248</v>
      </c>
      <c r="F879" t="s">
        <v>98</v>
      </c>
      <c r="G879" t="s">
        <v>74</v>
      </c>
      <c r="H879" t="s">
        <v>75</v>
      </c>
      <c r="I879" t="s">
        <v>76</v>
      </c>
      <c r="J879" t="s">
        <v>77</v>
      </c>
      <c r="K879">
        <v>20</v>
      </c>
      <c r="L879" t="s">
        <v>77</v>
      </c>
      <c r="M879" t="s">
        <v>78</v>
      </c>
      <c r="N879" t="s">
        <v>1810</v>
      </c>
      <c r="O879" t="s">
        <v>1727</v>
      </c>
      <c r="P879" t="s">
        <v>1730</v>
      </c>
      <c r="Q879" t="s">
        <v>250</v>
      </c>
      <c r="R879" t="s">
        <v>79</v>
      </c>
      <c r="S879" t="s">
        <v>112</v>
      </c>
      <c r="T879" t="s">
        <v>251</v>
      </c>
      <c r="U879" t="s">
        <v>100</v>
      </c>
      <c r="V879" t="s">
        <v>80</v>
      </c>
      <c r="W879">
        <v>84800</v>
      </c>
      <c r="X879" t="s">
        <v>81</v>
      </c>
      <c r="Y879">
        <v>20</v>
      </c>
      <c r="Z879" t="s">
        <v>282</v>
      </c>
      <c r="AA879" t="s">
        <v>283</v>
      </c>
      <c r="AB879" t="s">
        <v>83</v>
      </c>
      <c r="AC879" t="s">
        <v>84</v>
      </c>
      <c r="AD879">
        <f>_xlfn.XLOOKUP(MIS[[#This Row],[TRADING SYMBOL]],[1]Sheet1!$D:$D,[1]Sheet1!$C:$C)</f>
        <v>17.55</v>
      </c>
      <c r="AE879">
        <f>MIS[[#This Row],[OrderAverageTradedPrice]]*MIS[[#This Row],[OrderQuantity]]</f>
        <v>504</v>
      </c>
      <c r="AF879">
        <f>MIS[[#This Row],[LTP]]*MIS[[#This Row],[OrderQuantity]]</f>
        <v>351</v>
      </c>
      <c r="AG879">
        <f>IF(MIS[[#This Row],[OrderSide]]="SELL",MIS[[#This Row],[VALUE]]-MIS[[#This Row],[LIVE_VALUE]],MIS[[#This Row],[LIVE_VALUE]]-MIS[[#This Row],[VALUE]])</f>
        <v>-153</v>
      </c>
      <c r="AH879" t="str" cm="1">
        <f t="array" ref="AH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" t="str">
        <f>MIS[[#This Row],[TRADING SYMBOL]]</f>
        <v>SENSEX2552084800CE</v>
      </c>
      <c r="AJ879" t="str">
        <f>IF(RIGHT(MIS[[#This Row],[Main/Hedge]],4)="MAIN","MAIN","HEDGE")</f>
        <v>HEDGE</v>
      </c>
      <c r="AK879" t="str" cm="1">
        <f t="array" ref="AK879">_xlfn._xlws.FILTER(Table4[Column1],ISNUMBER(SEARCH(Table4[Column1],MIS[[#This Row],[OrderUniqueIdentifier]])),"")</f>
        <v>XYT</v>
      </c>
    </row>
    <row r="880" spans="1:37" x14ac:dyDescent="0.25">
      <c r="A880" t="s">
        <v>71</v>
      </c>
      <c r="B880" t="s">
        <v>1021</v>
      </c>
      <c r="C880" t="s">
        <v>1851</v>
      </c>
      <c r="D880" t="s">
        <v>72</v>
      </c>
      <c r="E880" t="s">
        <v>248</v>
      </c>
      <c r="F880" t="s">
        <v>98</v>
      </c>
      <c r="G880" t="s">
        <v>74</v>
      </c>
      <c r="H880" t="s">
        <v>75</v>
      </c>
      <c r="I880" t="s">
        <v>76</v>
      </c>
      <c r="J880" t="s">
        <v>77</v>
      </c>
      <c r="K880">
        <v>20</v>
      </c>
      <c r="L880" t="s">
        <v>77</v>
      </c>
      <c r="M880" t="s">
        <v>78</v>
      </c>
      <c r="N880" t="s">
        <v>1763</v>
      </c>
      <c r="O880" t="s">
        <v>1730</v>
      </c>
      <c r="P880" t="s">
        <v>1730</v>
      </c>
      <c r="Q880" t="s">
        <v>250</v>
      </c>
      <c r="R880" t="s">
        <v>79</v>
      </c>
      <c r="S880" t="s">
        <v>112</v>
      </c>
      <c r="T880" t="s">
        <v>251</v>
      </c>
      <c r="U880" t="s">
        <v>100</v>
      </c>
      <c r="V880" t="s">
        <v>80</v>
      </c>
      <c r="W880">
        <v>84800</v>
      </c>
      <c r="X880" t="s">
        <v>81</v>
      </c>
      <c r="Y880">
        <v>20</v>
      </c>
      <c r="Z880" t="s">
        <v>283</v>
      </c>
      <c r="AA880" t="s">
        <v>283</v>
      </c>
      <c r="AB880" t="s">
        <v>83</v>
      </c>
      <c r="AC880" t="s">
        <v>84</v>
      </c>
      <c r="AD880">
        <f>_xlfn.XLOOKUP(MIS[[#This Row],[TRADING SYMBOL]],[1]Sheet1!$D:$D,[1]Sheet1!$C:$C)</f>
        <v>17.55</v>
      </c>
      <c r="AE880">
        <f>MIS[[#This Row],[OrderAverageTradedPrice]]*MIS[[#This Row],[OrderQuantity]]</f>
        <v>508</v>
      </c>
      <c r="AF880">
        <f>MIS[[#This Row],[LTP]]*MIS[[#This Row],[OrderQuantity]]</f>
        <v>351</v>
      </c>
      <c r="AG880">
        <f>IF(MIS[[#This Row],[OrderSide]]="SELL",MIS[[#This Row],[VALUE]]-MIS[[#This Row],[LIVE_VALUE]],MIS[[#This Row],[LIVE_VALUE]]-MIS[[#This Row],[VALUE]])</f>
        <v>-157</v>
      </c>
      <c r="AH880" t="str" cm="1">
        <f t="array" ref="AH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" t="str">
        <f>MIS[[#This Row],[TRADING SYMBOL]]</f>
        <v>SENSEX2552084800CE</v>
      </c>
      <c r="AJ880" t="str">
        <f>IF(RIGHT(MIS[[#This Row],[Main/Hedge]],4)="MAIN","MAIN","HEDGE")</f>
        <v>HEDGE</v>
      </c>
      <c r="AK880" t="str" cm="1">
        <f t="array" ref="AK880">_xlfn._xlws.FILTER(Table4[Column1],ISNUMBER(SEARCH(Table4[Column1],MIS[[#This Row],[OrderUniqueIdentifier]])),"")</f>
        <v>XYT</v>
      </c>
    </row>
    <row r="881" spans="1:37" x14ac:dyDescent="0.25">
      <c r="A881" t="s">
        <v>71</v>
      </c>
      <c r="B881" t="s">
        <v>1077</v>
      </c>
      <c r="C881" t="s">
        <v>1862</v>
      </c>
      <c r="D881" t="s">
        <v>72</v>
      </c>
      <c r="E881" t="s">
        <v>248</v>
      </c>
      <c r="F881" t="s">
        <v>98</v>
      </c>
      <c r="G881" t="s">
        <v>74</v>
      </c>
      <c r="H881" t="s">
        <v>75</v>
      </c>
      <c r="I881" t="s">
        <v>76</v>
      </c>
      <c r="J881" t="s">
        <v>77</v>
      </c>
      <c r="K881">
        <v>100</v>
      </c>
      <c r="L881" t="s">
        <v>77</v>
      </c>
      <c r="M881" t="s">
        <v>78</v>
      </c>
      <c r="N881" t="s">
        <v>1810</v>
      </c>
      <c r="O881" t="s">
        <v>1727</v>
      </c>
      <c r="P881" t="s">
        <v>1730</v>
      </c>
      <c r="Q881" t="s">
        <v>250</v>
      </c>
      <c r="R881" t="s">
        <v>79</v>
      </c>
      <c r="S881" t="s">
        <v>112</v>
      </c>
      <c r="T881" t="s">
        <v>251</v>
      </c>
      <c r="U881" t="s">
        <v>100</v>
      </c>
      <c r="V881" t="s">
        <v>80</v>
      </c>
      <c r="W881">
        <v>84800</v>
      </c>
      <c r="X881" t="s">
        <v>81</v>
      </c>
      <c r="Y881">
        <v>100</v>
      </c>
      <c r="Z881" t="s">
        <v>282</v>
      </c>
      <c r="AA881" t="s">
        <v>283</v>
      </c>
      <c r="AB881" t="s">
        <v>83</v>
      </c>
      <c r="AC881" t="s">
        <v>84</v>
      </c>
      <c r="AD881">
        <f>_xlfn.XLOOKUP(MIS[[#This Row],[TRADING SYMBOL]],[1]Sheet1!$D:$D,[1]Sheet1!$C:$C)</f>
        <v>17.55</v>
      </c>
      <c r="AE881">
        <f>MIS[[#This Row],[OrderAverageTradedPrice]]*MIS[[#This Row],[OrderQuantity]]</f>
        <v>2520</v>
      </c>
      <c r="AF881">
        <f>MIS[[#This Row],[LTP]]*MIS[[#This Row],[OrderQuantity]]</f>
        <v>1755</v>
      </c>
      <c r="AG881">
        <f>IF(MIS[[#This Row],[OrderSide]]="SELL",MIS[[#This Row],[VALUE]]-MIS[[#This Row],[LIVE_VALUE]],MIS[[#This Row],[LIVE_VALUE]]-MIS[[#This Row],[VALUE]])</f>
        <v>-765</v>
      </c>
      <c r="AH881" t="str" cm="1">
        <f t="array" ref="AH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" t="str">
        <f>MIS[[#This Row],[TRADING SYMBOL]]</f>
        <v>SENSEX2552084800CE</v>
      </c>
      <c r="AJ881" t="str">
        <f>IF(RIGHT(MIS[[#This Row],[Main/Hedge]],4)="MAIN","MAIN","HEDGE")</f>
        <v>HEDGE</v>
      </c>
      <c r="AK881" t="str" cm="1">
        <f t="array" ref="AK881">_xlfn._xlws.FILTER(Table4[Column1],ISNUMBER(SEARCH(Table4[Column1],MIS[[#This Row],[OrderUniqueIdentifier]])),"")</f>
        <v>XYT</v>
      </c>
    </row>
    <row r="882" spans="1:37" x14ac:dyDescent="0.25">
      <c r="A882" t="s">
        <v>71</v>
      </c>
      <c r="B882" t="s">
        <v>1086</v>
      </c>
      <c r="C882" t="s">
        <v>1866</v>
      </c>
      <c r="D882" t="s">
        <v>72</v>
      </c>
      <c r="E882" t="s">
        <v>1717</v>
      </c>
      <c r="F882" t="s">
        <v>98</v>
      </c>
      <c r="G882" t="s">
        <v>74</v>
      </c>
      <c r="H882" t="s">
        <v>75</v>
      </c>
      <c r="I882" t="s">
        <v>76</v>
      </c>
      <c r="J882" t="s">
        <v>77</v>
      </c>
      <c r="K882">
        <v>20</v>
      </c>
      <c r="L882" t="s">
        <v>77</v>
      </c>
      <c r="M882" t="s">
        <v>78</v>
      </c>
      <c r="N882" t="s">
        <v>1867</v>
      </c>
      <c r="O882" t="s">
        <v>1730</v>
      </c>
      <c r="P882" t="s">
        <v>1730</v>
      </c>
      <c r="Q882" t="s">
        <v>1720</v>
      </c>
      <c r="R882" t="s">
        <v>79</v>
      </c>
      <c r="S882" t="s">
        <v>112</v>
      </c>
      <c r="T882" t="s">
        <v>1721</v>
      </c>
      <c r="U882" t="s">
        <v>100</v>
      </c>
      <c r="V882" t="s">
        <v>80</v>
      </c>
      <c r="W882">
        <v>79800</v>
      </c>
      <c r="X882" t="s">
        <v>85</v>
      </c>
      <c r="Y882">
        <v>20</v>
      </c>
      <c r="Z882" t="s">
        <v>283</v>
      </c>
      <c r="AA882" t="s">
        <v>283</v>
      </c>
      <c r="AB882" t="s">
        <v>87</v>
      </c>
      <c r="AC882" t="s">
        <v>84</v>
      </c>
      <c r="AD882">
        <f>_xlfn.XLOOKUP(MIS[[#This Row],[TRADING SYMBOL]],[1]Sheet1!$D:$D,[1]Sheet1!$C:$C)</f>
        <v>28.9</v>
      </c>
      <c r="AE882">
        <f>MIS[[#This Row],[OrderAverageTradedPrice]]*MIS[[#This Row],[OrderQuantity]]</f>
        <v>1071</v>
      </c>
      <c r="AF882">
        <f>MIS[[#This Row],[LTP]]*MIS[[#This Row],[OrderQuantity]]</f>
        <v>578</v>
      </c>
      <c r="AG882">
        <f>IF(MIS[[#This Row],[OrderSide]]="SELL",MIS[[#This Row],[VALUE]]-MIS[[#This Row],[LIVE_VALUE]],MIS[[#This Row],[LIVE_VALUE]]-MIS[[#This Row],[VALUE]])</f>
        <v>-493</v>
      </c>
      <c r="AH882" t="str" cm="1">
        <f t="array" ref="AH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" t="str">
        <f>MIS[[#This Row],[TRADING SYMBOL]]</f>
        <v>SENSEX2552079800PE</v>
      </c>
      <c r="AJ882" t="str">
        <f>IF(RIGHT(MIS[[#This Row],[Main/Hedge]],4)="MAIN","MAIN","HEDGE")</f>
        <v>HEDGE</v>
      </c>
      <c r="AK882" t="str" cm="1">
        <f t="array" ref="AK882">_xlfn._xlws.FILTER(Table4[Column1],ISNUMBER(SEARCH(Table4[Column1],MIS[[#This Row],[OrderUniqueIdentifier]])),"")</f>
        <v>XYT</v>
      </c>
    </row>
    <row r="883" spans="1:37" x14ac:dyDescent="0.25">
      <c r="A883" t="s">
        <v>71</v>
      </c>
      <c r="B883" t="s">
        <v>1093</v>
      </c>
      <c r="C883" t="s">
        <v>1868</v>
      </c>
      <c r="D883" t="s">
        <v>72</v>
      </c>
      <c r="E883" t="s">
        <v>248</v>
      </c>
      <c r="F883" t="s">
        <v>98</v>
      </c>
      <c r="G883" t="s">
        <v>74</v>
      </c>
      <c r="H883" t="s">
        <v>75</v>
      </c>
      <c r="I883" t="s">
        <v>76</v>
      </c>
      <c r="J883" t="s">
        <v>77</v>
      </c>
      <c r="K883">
        <v>60</v>
      </c>
      <c r="L883" t="s">
        <v>77</v>
      </c>
      <c r="M883" t="s">
        <v>78</v>
      </c>
      <c r="N883" t="s">
        <v>1810</v>
      </c>
      <c r="O883" t="s">
        <v>1727</v>
      </c>
      <c r="P883" t="s">
        <v>1730</v>
      </c>
      <c r="Q883" t="s">
        <v>250</v>
      </c>
      <c r="R883" t="s">
        <v>79</v>
      </c>
      <c r="S883" t="s">
        <v>112</v>
      </c>
      <c r="T883" t="s">
        <v>251</v>
      </c>
      <c r="U883" t="s">
        <v>100</v>
      </c>
      <c r="V883" t="s">
        <v>80</v>
      </c>
      <c r="W883">
        <v>84800</v>
      </c>
      <c r="X883" t="s">
        <v>81</v>
      </c>
      <c r="Y883">
        <v>60</v>
      </c>
      <c r="Z883" t="s">
        <v>282</v>
      </c>
      <c r="AA883" t="s">
        <v>283</v>
      </c>
      <c r="AB883" t="s">
        <v>83</v>
      </c>
      <c r="AC883" t="s">
        <v>84</v>
      </c>
      <c r="AD883">
        <f>_xlfn.XLOOKUP(MIS[[#This Row],[TRADING SYMBOL]],[1]Sheet1!$D:$D,[1]Sheet1!$C:$C)</f>
        <v>17.55</v>
      </c>
      <c r="AE883">
        <f>MIS[[#This Row],[OrderAverageTradedPrice]]*MIS[[#This Row],[OrderQuantity]]</f>
        <v>1512</v>
      </c>
      <c r="AF883">
        <f>MIS[[#This Row],[LTP]]*MIS[[#This Row],[OrderQuantity]]</f>
        <v>1053</v>
      </c>
      <c r="AG883">
        <f>IF(MIS[[#This Row],[OrderSide]]="SELL",MIS[[#This Row],[VALUE]]-MIS[[#This Row],[LIVE_VALUE]],MIS[[#This Row],[LIVE_VALUE]]-MIS[[#This Row],[VALUE]])</f>
        <v>-459</v>
      </c>
      <c r="AH883" t="str" cm="1">
        <f t="array" ref="AH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" t="str">
        <f>MIS[[#This Row],[TRADING SYMBOL]]</f>
        <v>SENSEX2552084800CE</v>
      </c>
      <c r="AJ883" t="str">
        <f>IF(RIGHT(MIS[[#This Row],[Main/Hedge]],4)="MAIN","MAIN","HEDGE")</f>
        <v>HEDGE</v>
      </c>
      <c r="AK883" t="str" cm="1">
        <f t="array" ref="AK883">_xlfn._xlws.FILTER(Table4[Column1],ISNUMBER(SEARCH(Table4[Column1],MIS[[#This Row],[OrderUniqueIdentifier]])),"")</f>
        <v>XYT</v>
      </c>
    </row>
    <row r="884" spans="1:37" x14ac:dyDescent="0.25">
      <c r="A884" t="s">
        <v>71</v>
      </c>
      <c r="B884" t="s">
        <v>1093</v>
      </c>
      <c r="C884" t="s">
        <v>1869</v>
      </c>
      <c r="D884" t="s">
        <v>72</v>
      </c>
      <c r="E884" t="s">
        <v>1717</v>
      </c>
      <c r="F884" t="s">
        <v>98</v>
      </c>
      <c r="G884" t="s">
        <v>74</v>
      </c>
      <c r="H884" t="s">
        <v>75</v>
      </c>
      <c r="I884" t="s">
        <v>76</v>
      </c>
      <c r="J884" t="s">
        <v>77</v>
      </c>
      <c r="K884">
        <v>60</v>
      </c>
      <c r="L884" t="s">
        <v>77</v>
      </c>
      <c r="M884" t="s">
        <v>78</v>
      </c>
      <c r="N884" t="s">
        <v>1867</v>
      </c>
      <c r="O884" t="s">
        <v>1730</v>
      </c>
      <c r="P884" t="s">
        <v>1730</v>
      </c>
      <c r="Q884" t="s">
        <v>1720</v>
      </c>
      <c r="R884" t="s">
        <v>79</v>
      </c>
      <c r="S884" t="s">
        <v>112</v>
      </c>
      <c r="T884" t="s">
        <v>1721</v>
      </c>
      <c r="U884" t="s">
        <v>100</v>
      </c>
      <c r="V884" t="s">
        <v>80</v>
      </c>
      <c r="W884">
        <v>79800</v>
      </c>
      <c r="X884" t="s">
        <v>85</v>
      </c>
      <c r="Y884">
        <v>60</v>
      </c>
      <c r="Z884" t="s">
        <v>283</v>
      </c>
      <c r="AA884" t="s">
        <v>283</v>
      </c>
      <c r="AB884" t="s">
        <v>87</v>
      </c>
      <c r="AC884" t="s">
        <v>84</v>
      </c>
      <c r="AD884">
        <f>_xlfn.XLOOKUP(MIS[[#This Row],[TRADING SYMBOL]],[1]Sheet1!$D:$D,[1]Sheet1!$C:$C)</f>
        <v>28.9</v>
      </c>
      <c r="AE884">
        <f>MIS[[#This Row],[OrderAverageTradedPrice]]*MIS[[#This Row],[OrderQuantity]]</f>
        <v>3213</v>
      </c>
      <c r="AF884">
        <f>MIS[[#This Row],[LTP]]*MIS[[#This Row],[OrderQuantity]]</f>
        <v>1734</v>
      </c>
      <c r="AG884">
        <f>IF(MIS[[#This Row],[OrderSide]]="SELL",MIS[[#This Row],[VALUE]]-MIS[[#This Row],[LIVE_VALUE]],MIS[[#This Row],[LIVE_VALUE]]-MIS[[#This Row],[VALUE]])</f>
        <v>-1479</v>
      </c>
      <c r="AH884" t="str" cm="1">
        <f t="array" ref="AH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" t="str">
        <f>MIS[[#This Row],[TRADING SYMBOL]]</f>
        <v>SENSEX2552079800PE</v>
      </c>
      <c r="AJ884" t="str">
        <f>IF(RIGHT(MIS[[#This Row],[Main/Hedge]],4)="MAIN","MAIN","HEDGE")</f>
        <v>HEDGE</v>
      </c>
      <c r="AK884" t="str" cm="1">
        <f t="array" ref="AK884">_xlfn._xlws.FILTER(Table4[Column1],ISNUMBER(SEARCH(Table4[Column1],MIS[[#This Row],[OrderUniqueIdentifier]])),"")</f>
        <v>XYT</v>
      </c>
    </row>
    <row r="885" spans="1:37" x14ac:dyDescent="0.25">
      <c r="A885" t="s">
        <v>71</v>
      </c>
      <c r="B885" t="s">
        <v>1135</v>
      </c>
      <c r="C885" t="s">
        <v>1873</v>
      </c>
      <c r="D885" t="s">
        <v>72</v>
      </c>
      <c r="E885" t="s">
        <v>248</v>
      </c>
      <c r="F885" t="s">
        <v>98</v>
      </c>
      <c r="G885" t="s">
        <v>74</v>
      </c>
      <c r="H885" t="s">
        <v>75</v>
      </c>
      <c r="I885" t="s">
        <v>76</v>
      </c>
      <c r="J885" t="s">
        <v>77</v>
      </c>
      <c r="K885">
        <v>100</v>
      </c>
      <c r="L885" t="s">
        <v>77</v>
      </c>
      <c r="M885" t="s">
        <v>78</v>
      </c>
      <c r="N885" t="s">
        <v>1874</v>
      </c>
      <c r="O885" t="s">
        <v>1730</v>
      </c>
      <c r="P885" t="s">
        <v>1730</v>
      </c>
      <c r="Q885" t="s">
        <v>250</v>
      </c>
      <c r="R885" t="s">
        <v>79</v>
      </c>
      <c r="S885" t="s">
        <v>112</v>
      </c>
      <c r="T885" t="s">
        <v>251</v>
      </c>
      <c r="U885" t="s">
        <v>100</v>
      </c>
      <c r="V885" t="s">
        <v>80</v>
      </c>
      <c r="W885">
        <v>84800</v>
      </c>
      <c r="X885" t="s">
        <v>81</v>
      </c>
      <c r="Y885">
        <v>100</v>
      </c>
      <c r="Z885" t="s">
        <v>283</v>
      </c>
      <c r="AA885" t="s">
        <v>283</v>
      </c>
      <c r="AB885" t="s">
        <v>83</v>
      </c>
      <c r="AC885" t="s">
        <v>84</v>
      </c>
      <c r="AD885">
        <f>_xlfn.XLOOKUP(MIS[[#This Row],[TRADING SYMBOL]],[1]Sheet1!$D:$D,[1]Sheet1!$C:$C)</f>
        <v>17.55</v>
      </c>
      <c r="AE885">
        <f>MIS[[#This Row],[OrderAverageTradedPrice]]*MIS[[#This Row],[OrderQuantity]]</f>
        <v>2541</v>
      </c>
      <c r="AF885">
        <f>MIS[[#This Row],[LTP]]*MIS[[#This Row],[OrderQuantity]]</f>
        <v>1755</v>
      </c>
      <c r="AG885">
        <f>IF(MIS[[#This Row],[OrderSide]]="SELL",MIS[[#This Row],[VALUE]]-MIS[[#This Row],[LIVE_VALUE]],MIS[[#This Row],[LIVE_VALUE]]-MIS[[#This Row],[VALUE]])</f>
        <v>-786</v>
      </c>
      <c r="AH885" t="str" cm="1">
        <f t="array" ref="AH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" t="str">
        <f>MIS[[#This Row],[TRADING SYMBOL]]</f>
        <v>SENSEX2552084800CE</v>
      </c>
      <c r="AJ885" t="str">
        <f>IF(RIGHT(MIS[[#This Row],[Main/Hedge]],4)="MAIN","MAIN","HEDGE")</f>
        <v>HEDGE</v>
      </c>
      <c r="AK885" t="str" cm="1">
        <f t="array" ref="AK885">_xlfn._xlws.FILTER(Table4[Column1],ISNUMBER(SEARCH(Table4[Column1],MIS[[#This Row],[OrderUniqueIdentifier]])),"")</f>
        <v>XYT</v>
      </c>
    </row>
    <row r="886" spans="1:37" x14ac:dyDescent="0.25">
      <c r="A886" t="s">
        <v>71</v>
      </c>
      <c r="B886" t="s">
        <v>1210</v>
      </c>
      <c r="C886" t="s">
        <v>1887</v>
      </c>
      <c r="D886" t="s">
        <v>72</v>
      </c>
      <c r="E886" t="s">
        <v>248</v>
      </c>
      <c r="F886" t="s">
        <v>98</v>
      </c>
      <c r="G886" t="s">
        <v>74</v>
      </c>
      <c r="H886" t="s">
        <v>75</v>
      </c>
      <c r="I886" t="s">
        <v>76</v>
      </c>
      <c r="J886" t="s">
        <v>77</v>
      </c>
      <c r="K886">
        <v>20</v>
      </c>
      <c r="L886" t="s">
        <v>77</v>
      </c>
      <c r="M886" t="s">
        <v>78</v>
      </c>
      <c r="N886" t="s">
        <v>1810</v>
      </c>
      <c r="O886" t="s">
        <v>1727</v>
      </c>
      <c r="P886" t="s">
        <v>1730</v>
      </c>
      <c r="Q886" t="s">
        <v>250</v>
      </c>
      <c r="R886" t="s">
        <v>79</v>
      </c>
      <c r="S886" t="s">
        <v>112</v>
      </c>
      <c r="T886" t="s">
        <v>251</v>
      </c>
      <c r="U886" t="s">
        <v>100</v>
      </c>
      <c r="V886" t="s">
        <v>80</v>
      </c>
      <c r="W886">
        <v>84800</v>
      </c>
      <c r="X886" t="s">
        <v>81</v>
      </c>
      <c r="Y886">
        <v>20</v>
      </c>
      <c r="Z886" t="s">
        <v>282</v>
      </c>
      <c r="AA886" t="s">
        <v>283</v>
      </c>
      <c r="AB886" t="s">
        <v>83</v>
      </c>
      <c r="AC886" t="s">
        <v>84</v>
      </c>
      <c r="AD886">
        <f>_xlfn.XLOOKUP(MIS[[#This Row],[TRADING SYMBOL]],[1]Sheet1!$D:$D,[1]Sheet1!$C:$C)</f>
        <v>17.55</v>
      </c>
      <c r="AE886">
        <f>MIS[[#This Row],[OrderAverageTradedPrice]]*MIS[[#This Row],[OrderQuantity]]</f>
        <v>504</v>
      </c>
      <c r="AF886">
        <f>MIS[[#This Row],[LTP]]*MIS[[#This Row],[OrderQuantity]]</f>
        <v>351</v>
      </c>
      <c r="AG886">
        <f>IF(MIS[[#This Row],[OrderSide]]="SELL",MIS[[#This Row],[VALUE]]-MIS[[#This Row],[LIVE_VALUE]],MIS[[#This Row],[LIVE_VALUE]]-MIS[[#This Row],[VALUE]])</f>
        <v>-153</v>
      </c>
      <c r="AH886" t="str" cm="1">
        <f t="array" ref="AH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" t="str">
        <f>MIS[[#This Row],[TRADING SYMBOL]]</f>
        <v>SENSEX2552084800CE</v>
      </c>
      <c r="AJ886" t="str">
        <f>IF(RIGHT(MIS[[#This Row],[Main/Hedge]],4)="MAIN","MAIN","HEDGE")</f>
        <v>HEDGE</v>
      </c>
      <c r="AK886" t="str" cm="1">
        <f t="array" ref="AK886">_xlfn._xlws.FILTER(Table4[Column1],ISNUMBER(SEARCH(Table4[Column1],MIS[[#This Row],[OrderUniqueIdentifier]])),"")</f>
        <v>XYT</v>
      </c>
    </row>
    <row r="887" spans="1:37" x14ac:dyDescent="0.25">
      <c r="A887" t="s">
        <v>71</v>
      </c>
      <c r="B887" t="s">
        <v>1251</v>
      </c>
      <c r="C887" t="s">
        <v>1900</v>
      </c>
      <c r="D887" t="s">
        <v>72</v>
      </c>
      <c r="E887" t="s">
        <v>1717</v>
      </c>
      <c r="F887" t="s">
        <v>98</v>
      </c>
      <c r="G887" t="s">
        <v>74</v>
      </c>
      <c r="H887" t="s">
        <v>75</v>
      </c>
      <c r="I887" t="s">
        <v>76</v>
      </c>
      <c r="J887" t="s">
        <v>77</v>
      </c>
      <c r="K887">
        <v>20</v>
      </c>
      <c r="L887" t="s">
        <v>77</v>
      </c>
      <c r="M887" t="s">
        <v>78</v>
      </c>
      <c r="N887" t="s">
        <v>1751</v>
      </c>
      <c r="O887" t="s">
        <v>1727</v>
      </c>
      <c r="P887" t="s">
        <v>1730</v>
      </c>
      <c r="Q887" t="s">
        <v>1720</v>
      </c>
      <c r="R887" t="s">
        <v>79</v>
      </c>
      <c r="S887" t="s">
        <v>112</v>
      </c>
      <c r="T887" t="s">
        <v>1721</v>
      </c>
      <c r="U887" t="s">
        <v>100</v>
      </c>
      <c r="V887" t="s">
        <v>80</v>
      </c>
      <c r="W887">
        <v>79800</v>
      </c>
      <c r="X887" t="s">
        <v>85</v>
      </c>
      <c r="Y887">
        <v>20</v>
      </c>
      <c r="Z887" t="s">
        <v>282</v>
      </c>
      <c r="AA887" t="s">
        <v>283</v>
      </c>
      <c r="AB887" t="s">
        <v>87</v>
      </c>
      <c r="AC887" t="s">
        <v>84</v>
      </c>
      <c r="AD887">
        <f>_xlfn.XLOOKUP(MIS[[#This Row],[TRADING SYMBOL]],[1]Sheet1!$D:$D,[1]Sheet1!$C:$C)</f>
        <v>28.9</v>
      </c>
      <c r="AE887">
        <f>MIS[[#This Row],[OrderAverageTradedPrice]]*MIS[[#This Row],[OrderQuantity]]</f>
        <v>1084</v>
      </c>
      <c r="AF887">
        <f>MIS[[#This Row],[LTP]]*MIS[[#This Row],[OrderQuantity]]</f>
        <v>578</v>
      </c>
      <c r="AG887">
        <f>IF(MIS[[#This Row],[OrderSide]]="SELL",MIS[[#This Row],[VALUE]]-MIS[[#This Row],[LIVE_VALUE]],MIS[[#This Row],[LIVE_VALUE]]-MIS[[#This Row],[VALUE]])</f>
        <v>-506</v>
      </c>
      <c r="AH887" t="str" cm="1">
        <f t="array" ref="AH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" t="str">
        <f>MIS[[#This Row],[TRADING SYMBOL]]</f>
        <v>SENSEX2552079800PE</v>
      </c>
      <c r="AJ887" t="str">
        <f>IF(RIGHT(MIS[[#This Row],[Main/Hedge]],4)="MAIN","MAIN","HEDGE")</f>
        <v>HEDGE</v>
      </c>
      <c r="AK887" t="str" cm="1">
        <f t="array" ref="AK887">_xlfn._xlws.FILTER(Table4[Column1],ISNUMBER(SEARCH(Table4[Column1],MIS[[#This Row],[OrderUniqueIdentifier]])),"")</f>
        <v>XYT</v>
      </c>
    </row>
    <row r="888" spans="1:37" x14ac:dyDescent="0.25">
      <c r="A888" t="s">
        <v>71</v>
      </c>
      <c r="B888" t="s">
        <v>1265</v>
      </c>
      <c r="C888" t="s">
        <v>1901</v>
      </c>
      <c r="D888" t="s">
        <v>72</v>
      </c>
      <c r="E888" t="s">
        <v>248</v>
      </c>
      <c r="F888" t="s">
        <v>98</v>
      </c>
      <c r="G888" t="s">
        <v>74</v>
      </c>
      <c r="H888" t="s">
        <v>75</v>
      </c>
      <c r="I888" t="s">
        <v>76</v>
      </c>
      <c r="J888" t="s">
        <v>77</v>
      </c>
      <c r="K888">
        <v>20</v>
      </c>
      <c r="L888" t="s">
        <v>77</v>
      </c>
      <c r="M888" t="s">
        <v>78</v>
      </c>
      <c r="N888" t="s">
        <v>1763</v>
      </c>
      <c r="O888" t="s">
        <v>1730</v>
      </c>
      <c r="P888" t="s">
        <v>1730</v>
      </c>
      <c r="Q888" t="s">
        <v>250</v>
      </c>
      <c r="R888" t="s">
        <v>79</v>
      </c>
      <c r="S888" t="s">
        <v>112</v>
      </c>
      <c r="T888" t="s">
        <v>251</v>
      </c>
      <c r="U888" t="s">
        <v>100</v>
      </c>
      <c r="V888" t="s">
        <v>80</v>
      </c>
      <c r="W888">
        <v>84800</v>
      </c>
      <c r="X888" t="s">
        <v>81</v>
      </c>
      <c r="Y888">
        <v>20</v>
      </c>
      <c r="Z888" t="s">
        <v>283</v>
      </c>
      <c r="AA888" t="s">
        <v>283</v>
      </c>
      <c r="AB888" t="s">
        <v>83</v>
      </c>
      <c r="AC888" t="s">
        <v>84</v>
      </c>
      <c r="AD888">
        <f>_xlfn.XLOOKUP(MIS[[#This Row],[TRADING SYMBOL]],[1]Sheet1!$D:$D,[1]Sheet1!$C:$C)</f>
        <v>17.55</v>
      </c>
      <c r="AE888">
        <f>MIS[[#This Row],[OrderAverageTradedPrice]]*MIS[[#This Row],[OrderQuantity]]</f>
        <v>508</v>
      </c>
      <c r="AF888">
        <f>MIS[[#This Row],[LTP]]*MIS[[#This Row],[OrderQuantity]]</f>
        <v>351</v>
      </c>
      <c r="AG888">
        <f>IF(MIS[[#This Row],[OrderSide]]="SELL",MIS[[#This Row],[VALUE]]-MIS[[#This Row],[LIVE_VALUE]],MIS[[#This Row],[LIVE_VALUE]]-MIS[[#This Row],[VALUE]])</f>
        <v>-157</v>
      </c>
      <c r="AH888" t="str" cm="1">
        <f t="array" ref="AH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" t="str">
        <f>MIS[[#This Row],[TRADING SYMBOL]]</f>
        <v>SENSEX2552084800CE</v>
      </c>
      <c r="AJ888" t="str">
        <f>IF(RIGHT(MIS[[#This Row],[Main/Hedge]],4)="MAIN","MAIN","HEDGE")</f>
        <v>HEDGE</v>
      </c>
      <c r="AK888" t="str" cm="1">
        <f t="array" ref="AK888">_xlfn._xlws.FILTER(Table4[Column1],ISNUMBER(SEARCH(Table4[Column1],MIS[[#This Row],[OrderUniqueIdentifier]])),"")</f>
        <v>XYT</v>
      </c>
    </row>
    <row r="889" spans="1:37" x14ac:dyDescent="0.25">
      <c r="A889" t="s">
        <v>71</v>
      </c>
      <c r="B889" t="s">
        <v>1272</v>
      </c>
      <c r="C889" t="s">
        <v>1904</v>
      </c>
      <c r="D889" t="s">
        <v>72</v>
      </c>
      <c r="E889" t="s">
        <v>1717</v>
      </c>
      <c r="F889" t="s">
        <v>98</v>
      </c>
      <c r="G889" t="s">
        <v>74</v>
      </c>
      <c r="H889" t="s">
        <v>75</v>
      </c>
      <c r="I889" t="s">
        <v>76</v>
      </c>
      <c r="J889" t="s">
        <v>77</v>
      </c>
      <c r="K889">
        <v>20</v>
      </c>
      <c r="L889" t="s">
        <v>77</v>
      </c>
      <c r="M889" t="s">
        <v>78</v>
      </c>
      <c r="N889" t="s">
        <v>1793</v>
      </c>
      <c r="O889" t="s">
        <v>1727</v>
      </c>
      <c r="P889" t="s">
        <v>1730</v>
      </c>
      <c r="Q889" t="s">
        <v>1720</v>
      </c>
      <c r="R889" t="s">
        <v>79</v>
      </c>
      <c r="S889" t="s">
        <v>112</v>
      </c>
      <c r="T889" t="s">
        <v>1721</v>
      </c>
      <c r="U889" t="s">
        <v>100</v>
      </c>
      <c r="V889" t="s">
        <v>80</v>
      </c>
      <c r="W889">
        <v>79800</v>
      </c>
      <c r="X889" t="s">
        <v>85</v>
      </c>
      <c r="Y889">
        <v>20</v>
      </c>
      <c r="Z889" t="s">
        <v>282</v>
      </c>
      <c r="AA889" t="s">
        <v>283</v>
      </c>
      <c r="AB889" t="s">
        <v>87</v>
      </c>
      <c r="AC889" t="s">
        <v>84</v>
      </c>
      <c r="AD889">
        <f>_xlfn.XLOOKUP(MIS[[#This Row],[TRADING SYMBOL]],[1]Sheet1!$D:$D,[1]Sheet1!$C:$C)</f>
        <v>28.9</v>
      </c>
      <c r="AE889">
        <f>MIS[[#This Row],[OrderAverageTradedPrice]]*MIS[[#This Row],[OrderQuantity]]</f>
        <v>1077</v>
      </c>
      <c r="AF889">
        <f>MIS[[#This Row],[LTP]]*MIS[[#This Row],[OrderQuantity]]</f>
        <v>578</v>
      </c>
      <c r="AG889">
        <f>IF(MIS[[#This Row],[OrderSide]]="SELL",MIS[[#This Row],[VALUE]]-MIS[[#This Row],[LIVE_VALUE]],MIS[[#This Row],[LIVE_VALUE]]-MIS[[#This Row],[VALUE]])</f>
        <v>-499</v>
      </c>
      <c r="AH889" t="str" cm="1">
        <f t="array" ref="AH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" t="str">
        <f>MIS[[#This Row],[TRADING SYMBOL]]</f>
        <v>SENSEX2552079800PE</v>
      </c>
      <c r="AJ889" t="str">
        <f>IF(RIGHT(MIS[[#This Row],[Main/Hedge]],4)="MAIN","MAIN","HEDGE")</f>
        <v>HEDGE</v>
      </c>
      <c r="AK889" t="str" cm="1">
        <f t="array" ref="AK889">_xlfn._xlws.FILTER(Table4[Column1],ISNUMBER(SEARCH(Table4[Column1],MIS[[#This Row],[OrderUniqueIdentifier]])),"")</f>
        <v>XYT</v>
      </c>
    </row>
    <row r="890" spans="1:37" x14ac:dyDescent="0.25">
      <c r="A890" t="s">
        <v>71</v>
      </c>
      <c r="B890" t="s">
        <v>454</v>
      </c>
      <c r="C890" t="s">
        <v>1713</v>
      </c>
      <c r="D890" t="s">
        <v>72</v>
      </c>
      <c r="E890" t="s">
        <v>248</v>
      </c>
      <c r="F890" t="s">
        <v>98</v>
      </c>
      <c r="G890" t="s">
        <v>74</v>
      </c>
      <c r="H890" t="s">
        <v>75</v>
      </c>
      <c r="I890" t="s">
        <v>76</v>
      </c>
      <c r="J890" t="s">
        <v>77</v>
      </c>
      <c r="K890">
        <v>20</v>
      </c>
      <c r="L890" t="s">
        <v>77</v>
      </c>
      <c r="M890" t="s">
        <v>78</v>
      </c>
      <c r="N890" t="s">
        <v>1714</v>
      </c>
      <c r="O890" t="s">
        <v>1715</v>
      </c>
      <c r="P890" t="s">
        <v>1715</v>
      </c>
      <c r="Q890" t="s">
        <v>250</v>
      </c>
      <c r="R890" t="s">
        <v>79</v>
      </c>
      <c r="S890" t="s">
        <v>112</v>
      </c>
      <c r="T890" t="s">
        <v>251</v>
      </c>
      <c r="U890" t="s">
        <v>100</v>
      </c>
      <c r="V890" t="s">
        <v>80</v>
      </c>
      <c r="W890">
        <v>84800</v>
      </c>
      <c r="X890" t="s">
        <v>81</v>
      </c>
      <c r="Y890">
        <v>20</v>
      </c>
      <c r="Z890" t="s">
        <v>114</v>
      </c>
      <c r="AA890" t="s">
        <v>114</v>
      </c>
      <c r="AB890" t="s">
        <v>83</v>
      </c>
      <c r="AC890" t="s">
        <v>84</v>
      </c>
      <c r="AD890">
        <f>_xlfn.XLOOKUP(MIS[[#This Row],[TRADING SYMBOL]],[1]Sheet1!$D:$D,[1]Sheet1!$C:$C)</f>
        <v>17.55</v>
      </c>
      <c r="AE890">
        <f>MIS[[#This Row],[OrderAverageTradedPrice]]*MIS[[#This Row],[OrderQuantity]]</f>
        <v>511</v>
      </c>
      <c r="AF890">
        <f>MIS[[#This Row],[LTP]]*MIS[[#This Row],[OrderQuantity]]</f>
        <v>351</v>
      </c>
      <c r="AG890">
        <f>IF(MIS[[#This Row],[OrderSide]]="SELL",MIS[[#This Row],[VALUE]]-MIS[[#This Row],[LIVE_VALUE]],MIS[[#This Row],[LIVE_VALUE]]-MIS[[#This Row],[VALUE]])</f>
        <v>-160</v>
      </c>
      <c r="AH890" t="str" cm="1">
        <f t="array" ref="AH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" t="str">
        <f>MIS[[#This Row],[TRADING SYMBOL]]</f>
        <v>SENSEX2552084800CE</v>
      </c>
      <c r="AJ890" t="str">
        <f>IF(RIGHT(MIS[[#This Row],[Main/Hedge]],4)="MAIN","MAIN","HEDGE")</f>
        <v>HEDGE</v>
      </c>
      <c r="AK890" t="str" cm="1">
        <f t="array" ref="AK890">_xlfn._xlws.FILTER(Table4[Column1],ISNUMBER(SEARCH(Table4[Column1],MIS[[#This Row],[OrderUniqueIdentifier]])),"")</f>
        <v>XYT</v>
      </c>
    </row>
    <row r="891" spans="1:37" x14ac:dyDescent="0.25">
      <c r="A891" t="s">
        <v>71</v>
      </c>
      <c r="B891" t="s">
        <v>482</v>
      </c>
      <c r="C891" t="s">
        <v>1722</v>
      </c>
      <c r="D891" t="s">
        <v>72</v>
      </c>
      <c r="E891" t="s">
        <v>248</v>
      </c>
      <c r="F891" t="s">
        <v>98</v>
      </c>
      <c r="G891" t="s">
        <v>74</v>
      </c>
      <c r="H891" t="s">
        <v>75</v>
      </c>
      <c r="I891" t="s">
        <v>76</v>
      </c>
      <c r="J891" t="s">
        <v>77</v>
      </c>
      <c r="K891">
        <v>20</v>
      </c>
      <c r="L891" t="s">
        <v>77</v>
      </c>
      <c r="M891" t="s">
        <v>78</v>
      </c>
      <c r="N891" t="s">
        <v>1714</v>
      </c>
      <c r="O891" t="s">
        <v>1715</v>
      </c>
      <c r="P891" t="s">
        <v>1715</v>
      </c>
      <c r="Q891" t="s">
        <v>250</v>
      </c>
      <c r="R891" t="s">
        <v>79</v>
      </c>
      <c r="S891" t="s">
        <v>112</v>
      </c>
      <c r="T891" t="s">
        <v>251</v>
      </c>
      <c r="U891" t="s">
        <v>100</v>
      </c>
      <c r="V891" t="s">
        <v>80</v>
      </c>
      <c r="W891">
        <v>84800</v>
      </c>
      <c r="X891" t="s">
        <v>81</v>
      </c>
      <c r="Y891">
        <v>20</v>
      </c>
      <c r="Z891" t="s">
        <v>114</v>
      </c>
      <c r="AA891" t="s">
        <v>114</v>
      </c>
      <c r="AB891" t="s">
        <v>83</v>
      </c>
      <c r="AC891" t="s">
        <v>84</v>
      </c>
      <c r="AD891">
        <f>_xlfn.XLOOKUP(MIS[[#This Row],[TRADING SYMBOL]],[1]Sheet1!$D:$D,[1]Sheet1!$C:$C)</f>
        <v>17.55</v>
      </c>
      <c r="AE891">
        <f>MIS[[#This Row],[OrderAverageTradedPrice]]*MIS[[#This Row],[OrderQuantity]]</f>
        <v>511</v>
      </c>
      <c r="AF891">
        <f>MIS[[#This Row],[LTP]]*MIS[[#This Row],[OrderQuantity]]</f>
        <v>351</v>
      </c>
      <c r="AG891">
        <f>IF(MIS[[#This Row],[OrderSide]]="SELL",MIS[[#This Row],[VALUE]]-MIS[[#This Row],[LIVE_VALUE]],MIS[[#This Row],[LIVE_VALUE]]-MIS[[#This Row],[VALUE]])</f>
        <v>-160</v>
      </c>
      <c r="AH891" t="str" cm="1">
        <f t="array" ref="AH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" t="str">
        <f>MIS[[#This Row],[TRADING SYMBOL]]</f>
        <v>SENSEX2552084800CE</v>
      </c>
      <c r="AJ891" t="str">
        <f>IF(RIGHT(MIS[[#This Row],[Main/Hedge]],4)="MAIN","MAIN","HEDGE")</f>
        <v>HEDGE</v>
      </c>
      <c r="AK891" t="str" cm="1">
        <f t="array" ref="AK891">_xlfn._xlws.FILTER(Table4[Column1],ISNUMBER(SEARCH(Table4[Column1],MIS[[#This Row],[OrderUniqueIdentifier]])),"")</f>
        <v>XYT</v>
      </c>
    </row>
    <row r="892" spans="1:37" x14ac:dyDescent="0.25">
      <c r="A892" t="s">
        <v>71</v>
      </c>
      <c r="B892" t="s">
        <v>515</v>
      </c>
      <c r="C892" t="s">
        <v>1731</v>
      </c>
      <c r="D892" t="s">
        <v>72</v>
      </c>
      <c r="E892" t="s">
        <v>248</v>
      </c>
      <c r="F892" t="s">
        <v>98</v>
      </c>
      <c r="G892" t="s">
        <v>74</v>
      </c>
      <c r="H892" t="s">
        <v>75</v>
      </c>
      <c r="I892" t="s">
        <v>76</v>
      </c>
      <c r="J892" t="s">
        <v>77</v>
      </c>
      <c r="K892">
        <v>120</v>
      </c>
      <c r="L892" t="s">
        <v>77</v>
      </c>
      <c r="M892" t="s">
        <v>78</v>
      </c>
      <c r="N892" t="s">
        <v>1725</v>
      </c>
      <c r="O892" t="s">
        <v>1730</v>
      </c>
      <c r="P892" t="s">
        <v>1715</v>
      </c>
      <c r="Q892" t="s">
        <v>250</v>
      </c>
      <c r="R892" t="s">
        <v>79</v>
      </c>
      <c r="S892" t="s">
        <v>112</v>
      </c>
      <c r="T892" t="s">
        <v>251</v>
      </c>
      <c r="U892" t="s">
        <v>100</v>
      </c>
      <c r="V892" t="s">
        <v>80</v>
      </c>
      <c r="W892">
        <v>84800</v>
      </c>
      <c r="X892" t="s">
        <v>81</v>
      </c>
      <c r="Y892">
        <v>120</v>
      </c>
      <c r="Z892" t="s">
        <v>283</v>
      </c>
      <c r="AA892" t="s">
        <v>114</v>
      </c>
      <c r="AB892" t="s">
        <v>83</v>
      </c>
      <c r="AC892" t="s">
        <v>84</v>
      </c>
      <c r="AD892">
        <f>_xlfn.XLOOKUP(MIS[[#This Row],[TRADING SYMBOL]],[1]Sheet1!$D:$D,[1]Sheet1!$C:$C)</f>
        <v>17.55</v>
      </c>
      <c r="AE892">
        <f>MIS[[#This Row],[OrderAverageTradedPrice]]*MIS[[#This Row],[OrderQuantity]]</f>
        <v>3060</v>
      </c>
      <c r="AF892">
        <f>MIS[[#This Row],[LTP]]*MIS[[#This Row],[OrderQuantity]]</f>
        <v>2106</v>
      </c>
      <c r="AG892">
        <f>IF(MIS[[#This Row],[OrderSide]]="SELL",MIS[[#This Row],[VALUE]]-MIS[[#This Row],[LIVE_VALUE]],MIS[[#This Row],[LIVE_VALUE]]-MIS[[#This Row],[VALUE]])</f>
        <v>-954</v>
      </c>
      <c r="AH892" t="str" cm="1">
        <f t="array" ref="AH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" t="str">
        <f>MIS[[#This Row],[TRADING SYMBOL]]</f>
        <v>SENSEX2552084800CE</v>
      </c>
      <c r="AJ892" t="str">
        <f>IF(RIGHT(MIS[[#This Row],[Main/Hedge]],4)="MAIN","MAIN","HEDGE")</f>
        <v>HEDGE</v>
      </c>
      <c r="AK892" t="str" cm="1">
        <f t="array" ref="AK892">_xlfn._xlws.FILTER(Table4[Column1],ISNUMBER(SEARCH(Table4[Column1],MIS[[#This Row],[OrderUniqueIdentifier]])),"")</f>
        <v>XYT</v>
      </c>
    </row>
    <row r="893" spans="1:37" x14ac:dyDescent="0.25">
      <c r="A893" t="s">
        <v>71</v>
      </c>
      <c r="B893" t="s">
        <v>550</v>
      </c>
      <c r="C893" t="s">
        <v>1746</v>
      </c>
      <c r="D893" t="s">
        <v>72</v>
      </c>
      <c r="E893" t="s">
        <v>248</v>
      </c>
      <c r="F893" t="s">
        <v>98</v>
      </c>
      <c r="G893" t="s">
        <v>74</v>
      </c>
      <c r="H893" t="s">
        <v>75</v>
      </c>
      <c r="I893" t="s">
        <v>76</v>
      </c>
      <c r="J893" t="s">
        <v>77</v>
      </c>
      <c r="K893">
        <v>20</v>
      </c>
      <c r="L893" t="s">
        <v>77</v>
      </c>
      <c r="M893" t="s">
        <v>78</v>
      </c>
      <c r="N893" t="s">
        <v>1714</v>
      </c>
      <c r="O893" t="s">
        <v>1715</v>
      </c>
      <c r="P893" t="s">
        <v>1715</v>
      </c>
      <c r="Q893" t="s">
        <v>250</v>
      </c>
      <c r="R893" t="s">
        <v>79</v>
      </c>
      <c r="S893" t="s">
        <v>112</v>
      </c>
      <c r="T893" t="s">
        <v>251</v>
      </c>
      <c r="U893" t="s">
        <v>100</v>
      </c>
      <c r="V893" t="s">
        <v>80</v>
      </c>
      <c r="W893">
        <v>84800</v>
      </c>
      <c r="X893" t="s">
        <v>81</v>
      </c>
      <c r="Y893">
        <v>20</v>
      </c>
      <c r="Z893" t="s">
        <v>114</v>
      </c>
      <c r="AA893" t="s">
        <v>114</v>
      </c>
      <c r="AB893" t="s">
        <v>83</v>
      </c>
      <c r="AC893" t="s">
        <v>84</v>
      </c>
      <c r="AD893">
        <f>_xlfn.XLOOKUP(MIS[[#This Row],[TRADING SYMBOL]],[1]Sheet1!$D:$D,[1]Sheet1!$C:$C)</f>
        <v>17.55</v>
      </c>
      <c r="AE893">
        <f>MIS[[#This Row],[OrderAverageTradedPrice]]*MIS[[#This Row],[OrderQuantity]]</f>
        <v>511</v>
      </c>
      <c r="AF893">
        <f>MIS[[#This Row],[LTP]]*MIS[[#This Row],[OrderQuantity]]</f>
        <v>351</v>
      </c>
      <c r="AG893">
        <f>IF(MIS[[#This Row],[OrderSide]]="SELL",MIS[[#This Row],[VALUE]]-MIS[[#This Row],[LIVE_VALUE]],MIS[[#This Row],[LIVE_VALUE]]-MIS[[#This Row],[VALUE]])</f>
        <v>-160</v>
      </c>
      <c r="AH893" t="str" cm="1">
        <f t="array" ref="AH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" t="str">
        <f>MIS[[#This Row],[TRADING SYMBOL]]</f>
        <v>SENSEX2552084800CE</v>
      </c>
      <c r="AJ893" t="str">
        <f>IF(RIGHT(MIS[[#This Row],[Main/Hedge]],4)="MAIN","MAIN","HEDGE")</f>
        <v>HEDGE</v>
      </c>
      <c r="AK893" t="str" cm="1">
        <f t="array" ref="AK893">_xlfn._xlws.FILTER(Table4[Column1],ISNUMBER(SEARCH(Table4[Column1],MIS[[#This Row],[OrderUniqueIdentifier]])),"")</f>
        <v>XYT</v>
      </c>
    </row>
    <row r="894" spans="1:37" x14ac:dyDescent="0.25">
      <c r="A894" t="s">
        <v>71</v>
      </c>
      <c r="B894" t="s">
        <v>575</v>
      </c>
      <c r="C894" t="s">
        <v>1754</v>
      </c>
      <c r="D894" t="s">
        <v>72</v>
      </c>
      <c r="E894" t="s">
        <v>248</v>
      </c>
      <c r="F894" t="s">
        <v>98</v>
      </c>
      <c r="G894" t="s">
        <v>74</v>
      </c>
      <c r="H894" t="s">
        <v>75</v>
      </c>
      <c r="I894" t="s">
        <v>76</v>
      </c>
      <c r="J894" t="s">
        <v>77</v>
      </c>
      <c r="K894">
        <v>20</v>
      </c>
      <c r="L894" t="s">
        <v>77</v>
      </c>
      <c r="M894" t="s">
        <v>78</v>
      </c>
      <c r="N894" t="s">
        <v>1714</v>
      </c>
      <c r="O894" t="s">
        <v>1730</v>
      </c>
      <c r="P894" t="s">
        <v>1715</v>
      </c>
      <c r="Q894" t="s">
        <v>250</v>
      </c>
      <c r="R894" t="s">
        <v>79</v>
      </c>
      <c r="S894" t="s">
        <v>112</v>
      </c>
      <c r="T894" t="s">
        <v>251</v>
      </c>
      <c r="U894" t="s">
        <v>100</v>
      </c>
      <c r="V894" t="s">
        <v>80</v>
      </c>
      <c r="W894">
        <v>84800</v>
      </c>
      <c r="X894" t="s">
        <v>81</v>
      </c>
      <c r="Y894">
        <v>20</v>
      </c>
      <c r="Z894" t="s">
        <v>283</v>
      </c>
      <c r="AA894" t="s">
        <v>114</v>
      </c>
      <c r="AB894" t="s">
        <v>83</v>
      </c>
      <c r="AC894" t="s">
        <v>84</v>
      </c>
      <c r="AD894">
        <f>_xlfn.XLOOKUP(MIS[[#This Row],[TRADING SYMBOL]],[1]Sheet1!$D:$D,[1]Sheet1!$C:$C)</f>
        <v>17.55</v>
      </c>
      <c r="AE894">
        <f>MIS[[#This Row],[OrderAverageTradedPrice]]*MIS[[#This Row],[OrderQuantity]]</f>
        <v>511</v>
      </c>
      <c r="AF894">
        <f>MIS[[#This Row],[LTP]]*MIS[[#This Row],[OrderQuantity]]</f>
        <v>351</v>
      </c>
      <c r="AG894">
        <f>IF(MIS[[#This Row],[OrderSide]]="SELL",MIS[[#This Row],[VALUE]]-MIS[[#This Row],[LIVE_VALUE]],MIS[[#This Row],[LIVE_VALUE]]-MIS[[#This Row],[VALUE]])</f>
        <v>-160</v>
      </c>
      <c r="AH894" t="str" cm="1">
        <f t="array" ref="AH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" t="str">
        <f>MIS[[#This Row],[TRADING SYMBOL]]</f>
        <v>SENSEX2552084800CE</v>
      </c>
      <c r="AJ894" t="str">
        <f>IF(RIGHT(MIS[[#This Row],[Main/Hedge]],4)="MAIN","MAIN","HEDGE")</f>
        <v>HEDGE</v>
      </c>
      <c r="AK894" t="str" cm="1">
        <f t="array" ref="AK894">_xlfn._xlws.FILTER(Table4[Column1],ISNUMBER(SEARCH(Table4[Column1],MIS[[#This Row],[OrderUniqueIdentifier]])),"")</f>
        <v>XYT</v>
      </c>
    </row>
    <row r="895" spans="1:37" x14ac:dyDescent="0.25">
      <c r="A895" t="s">
        <v>71</v>
      </c>
      <c r="B895" t="s">
        <v>642</v>
      </c>
      <c r="C895" t="s">
        <v>1772</v>
      </c>
      <c r="D895" t="s">
        <v>72</v>
      </c>
      <c r="E895" t="s">
        <v>1717</v>
      </c>
      <c r="F895" t="s">
        <v>98</v>
      </c>
      <c r="G895" t="s">
        <v>74</v>
      </c>
      <c r="H895" t="s">
        <v>75</v>
      </c>
      <c r="I895" t="s">
        <v>76</v>
      </c>
      <c r="J895" t="s">
        <v>77</v>
      </c>
      <c r="K895">
        <v>120</v>
      </c>
      <c r="L895" t="s">
        <v>77</v>
      </c>
      <c r="M895" t="s">
        <v>78</v>
      </c>
      <c r="N895" t="s">
        <v>1773</v>
      </c>
      <c r="O895" t="s">
        <v>1730</v>
      </c>
      <c r="P895" t="s">
        <v>1715</v>
      </c>
      <c r="Q895" t="s">
        <v>1720</v>
      </c>
      <c r="R895" t="s">
        <v>79</v>
      </c>
      <c r="S895" t="s">
        <v>112</v>
      </c>
      <c r="T895" t="s">
        <v>1721</v>
      </c>
      <c r="U895" t="s">
        <v>100</v>
      </c>
      <c r="V895" t="s">
        <v>80</v>
      </c>
      <c r="W895">
        <v>79800</v>
      </c>
      <c r="X895" t="s">
        <v>85</v>
      </c>
      <c r="Y895">
        <v>120</v>
      </c>
      <c r="Z895" t="s">
        <v>283</v>
      </c>
      <c r="AA895" t="s">
        <v>114</v>
      </c>
      <c r="AB895" t="s">
        <v>87</v>
      </c>
      <c r="AC895" t="s">
        <v>84</v>
      </c>
      <c r="AD895">
        <f>_xlfn.XLOOKUP(MIS[[#This Row],[TRADING SYMBOL]],[1]Sheet1!$D:$D,[1]Sheet1!$C:$C)</f>
        <v>28.9</v>
      </c>
      <c r="AE895">
        <f>MIS[[#This Row],[OrderAverageTradedPrice]]*MIS[[#This Row],[OrderQuantity]]</f>
        <v>6478.9999999999927</v>
      </c>
      <c r="AF895">
        <f>MIS[[#This Row],[LTP]]*MIS[[#This Row],[OrderQuantity]]</f>
        <v>3468</v>
      </c>
      <c r="AG895">
        <f>IF(MIS[[#This Row],[OrderSide]]="SELL",MIS[[#This Row],[VALUE]]-MIS[[#This Row],[LIVE_VALUE]],MIS[[#This Row],[LIVE_VALUE]]-MIS[[#This Row],[VALUE]])</f>
        <v>-3010.9999999999927</v>
      </c>
      <c r="AH895" t="str" cm="1">
        <f t="array" ref="AH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" t="str">
        <f>MIS[[#This Row],[TRADING SYMBOL]]</f>
        <v>SENSEX2552079800PE</v>
      </c>
      <c r="AJ895" t="str">
        <f>IF(RIGHT(MIS[[#This Row],[Main/Hedge]],4)="MAIN","MAIN","HEDGE")</f>
        <v>HEDGE</v>
      </c>
      <c r="AK895" t="str" cm="1">
        <f t="array" ref="AK895">_xlfn._xlws.FILTER(Table4[Column1],ISNUMBER(SEARCH(Table4[Column1],MIS[[#This Row],[OrderUniqueIdentifier]])),"")</f>
        <v>XYT</v>
      </c>
    </row>
    <row r="896" spans="1:37" x14ac:dyDescent="0.25">
      <c r="A896" t="s">
        <v>71</v>
      </c>
      <c r="B896" t="s">
        <v>753</v>
      </c>
      <c r="C896" t="s">
        <v>1786</v>
      </c>
      <c r="D896" t="s">
        <v>72</v>
      </c>
      <c r="E896" t="s">
        <v>248</v>
      </c>
      <c r="F896" t="s">
        <v>98</v>
      </c>
      <c r="G896" t="s">
        <v>74</v>
      </c>
      <c r="H896" t="s">
        <v>75</v>
      </c>
      <c r="I896" t="s">
        <v>76</v>
      </c>
      <c r="J896" t="s">
        <v>77</v>
      </c>
      <c r="K896">
        <v>60</v>
      </c>
      <c r="L896" t="s">
        <v>77</v>
      </c>
      <c r="M896" t="s">
        <v>78</v>
      </c>
      <c r="N896" t="s">
        <v>1787</v>
      </c>
      <c r="O896" t="s">
        <v>1715</v>
      </c>
      <c r="P896" t="s">
        <v>1715</v>
      </c>
      <c r="Q896" t="s">
        <v>250</v>
      </c>
      <c r="R896" t="s">
        <v>79</v>
      </c>
      <c r="S896" t="s">
        <v>112</v>
      </c>
      <c r="T896" t="s">
        <v>251</v>
      </c>
      <c r="U896" t="s">
        <v>100</v>
      </c>
      <c r="V896" t="s">
        <v>80</v>
      </c>
      <c r="W896">
        <v>84800</v>
      </c>
      <c r="X896" t="s">
        <v>81</v>
      </c>
      <c r="Y896">
        <v>60</v>
      </c>
      <c r="Z896" t="s">
        <v>114</v>
      </c>
      <c r="AA896" t="s">
        <v>114</v>
      </c>
      <c r="AB896" t="s">
        <v>83</v>
      </c>
      <c r="AC896" t="s">
        <v>84</v>
      </c>
      <c r="AD896">
        <f>_xlfn.XLOOKUP(MIS[[#This Row],[TRADING SYMBOL]],[1]Sheet1!$D:$D,[1]Sheet1!$C:$C)</f>
        <v>17.55</v>
      </c>
      <c r="AE896">
        <f>MIS[[#This Row],[OrderAverageTradedPrice]]*MIS[[#This Row],[OrderQuantity]]</f>
        <v>1530.9999999999961</v>
      </c>
      <c r="AF896">
        <f>MIS[[#This Row],[LTP]]*MIS[[#This Row],[OrderQuantity]]</f>
        <v>1053</v>
      </c>
      <c r="AG896">
        <f>IF(MIS[[#This Row],[OrderSide]]="SELL",MIS[[#This Row],[VALUE]]-MIS[[#This Row],[LIVE_VALUE]],MIS[[#This Row],[LIVE_VALUE]]-MIS[[#This Row],[VALUE]])</f>
        <v>-477.99999999999613</v>
      </c>
      <c r="AH896" t="str" cm="1">
        <f t="array" ref="AH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" t="str">
        <f>MIS[[#This Row],[TRADING SYMBOL]]</f>
        <v>SENSEX2552084800CE</v>
      </c>
      <c r="AJ896" t="str">
        <f>IF(RIGHT(MIS[[#This Row],[Main/Hedge]],4)="MAIN","MAIN","HEDGE")</f>
        <v>HEDGE</v>
      </c>
      <c r="AK896" t="str" cm="1">
        <f t="array" ref="AK896">_xlfn._xlws.FILTER(Table4[Column1],ISNUMBER(SEARCH(Table4[Column1],MIS[[#This Row],[OrderUniqueIdentifier]])),"")</f>
        <v>XYT</v>
      </c>
    </row>
    <row r="897" spans="1:37" x14ac:dyDescent="0.25">
      <c r="A897" t="s">
        <v>71</v>
      </c>
      <c r="B897" t="s">
        <v>830</v>
      </c>
      <c r="C897" t="s">
        <v>1807</v>
      </c>
      <c r="D897" t="s">
        <v>72</v>
      </c>
      <c r="E897" t="s">
        <v>248</v>
      </c>
      <c r="F897" t="s">
        <v>98</v>
      </c>
      <c r="G897" t="s">
        <v>74</v>
      </c>
      <c r="H897" t="s">
        <v>75</v>
      </c>
      <c r="I897" t="s">
        <v>76</v>
      </c>
      <c r="J897" t="s">
        <v>77</v>
      </c>
      <c r="K897">
        <v>60</v>
      </c>
      <c r="L897" t="s">
        <v>77</v>
      </c>
      <c r="M897" t="s">
        <v>78</v>
      </c>
      <c r="N897" t="s">
        <v>1714</v>
      </c>
      <c r="O897" t="s">
        <v>1715</v>
      </c>
      <c r="P897" t="s">
        <v>1715</v>
      </c>
      <c r="Q897" t="s">
        <v>250</v>
      </c>
      <c r="R897" t="s">
        <v>79</v>
      </c>
      <c r="S897" t="s">
        <v>112</v>
      </c>
      <c r="T897" t="s">
        <v>251</v>
      </c>
      <c r="U897" t="s">
        <v>100</v>
      </c>
      <c r="V897" t="s">
        <v>80</v>
      </c>
      <c r="W897">
        <v>84800</v>
      </c>
      <c r="X897" t="s">
        <v>81</v>
      </c>
      <c r="Y897">
        <v>60</v>
      </c>
      <c r="Z897" t="s">
        <v>114</v>
      </c>
      <c r="AA897" t="s">
        <v>114</v>
      </c>
      <c r="AB897" t="s">
        <v>83</v>
      </c>
      <c r="AC897" t="s">
        <v>84</v>
      </c>
      <c r="AD897">
        <f>_xlfn.XLOOKUP(MIS[[#This Row],[TRADING SYMBOL]],[1]Sheet1!$D:$D,[1]Sheet1!$C:$C)</f>
        <v>17.55</v>
      </c>
      <c r="AE897">
        <f>MIS[[#This Row],[OrderAverageTradedPrice]]*MIS[[#This Row],[OrderQuantity]]</f>
        <v>1533</v>
      </c>
      <c r="AF897">
        <f>MIS[[#This Row],[LTP]]*MIS[[#This Row],[OrderQuantity]]</f>
        <v>1053</v>
      </c>
      <c r="AG897">
        <f>IF(MIS[[#This Row],[OrderSide]]="SELL",MIS[[#This Row],[VALUE]]-MIS[[#This Row],[LIVE_VALUE]],MIS[[#This Row],[LIVE_VALUE]]-MIS[[#This Row],[VALUE]])</f>
        <v>-480</v>
      </c>
      <c r="AH897" t="str" cm="1">
        <f t="array" ref="AH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" t="str">
        <f>MIS[[#This Row],[TRADING SYMBOL]]</f>
        <v>SENSEX2552084800CE</v>
      </c>
      <c r="AJ897" t="str">
        <f>IF(RIGHT(MIS[[#This Row],[Main/Hedge]],4)="MAIN","MAIN","HEDGE")</f>
        <v>HEDGE</v>
      </c>
      <c r="AK897" t="str" cm="1">
        <f t="array" ref="AK897">_xlfn._xlws.FILTER(Table4[Column1],ISNUMBER(SEARCH(Table4[Column1],MIS[[#This Row],[OrderUniqueIdentifier]])),"")</f>
        <v>XYT</v>
      </c>
    </row>
    <row r="898" spans="1:37" x14ac:dyDescent="0.25">
      <c r="A898" t="s">
        <v>71</v>
      </c>
      <c r="B898" t="s">
        <v>847</v>
      </c>
      <c r="C898" t="s">
        <v>1811</v>
      </c>
      <c r="D898" t="s">
        <v>72</v>
      </c>
      <c r="E898" t="s">
        <v>1717</v>
      </c>
      <c r="F898" t="s">
        <v>98</v>
      </c>
      <c r="G898" t="s">
        <v>74</v>
      </c>
      <c r="H898" t="s">
        <v>75</v>
      </c>
      <c r="I898" t="s">
        <v>76</v>
      </c>
      <c r="J898" t="s">
        <v>77</v>
      </c>
      <c r="K898">
        <v>120</v>
      </c>
      <c r="L898" t="s">
        <v>77</v>
      </c>
      <c r="M898" t="s">
        <v>78</v>
      </c>
      <c r="N898" t="s">
        <v>1812</v>
      </c>
      <c r="O898" t="s">
        <v>1730</v>
      </c>
      <c r="P898" t="s">
        <v>1715</v>
      </c>
      <c r="Q898" t="s">
        <v>1720</v>
      </c>
      <c r="R898" t="s">
        <v>79</v>
      </c>
      <c r="S898" t="s">
        <v>112</v>
      </c>
      <c r="T898" t="s">
        <v>1721</v>
      </c>
      <c r="U898" t="s">
        <v>100</v>
      </c>
      <c r="V898" t="s">
        <v>80</v>
      </c>
      <c r="W898">
        <v>79800</v>
      </c>
      <c r="X898" t="s">
        <v>85</v>
      </c>
      <c r="Y898">
        <v>120</v>
      </c>
      <c r="Z898" t="s">
        <v>283</v>
      </c>
      <c r="AA898" t="s">
        <v>114</v>
      </c>
      <c r="AB898" t="s">
        <v>87</v>
      </c>
      <c r="AC898" t="s">
        <v>84</v>
      </c>
      <c r="AD898">
        <f>_xlfn.XLOOKUP(MIS[[#This Row],[TRADING SYMBOL]],[1]Sheet1!$D:$D,[1]Sheet1!$C:$C)</f>
        <v>28.9</v>
      </c>
      <c r="AE898">
        <f>MIS[[#This Row],[OrderAverageTradedPrice]]*MIS[[#This Row],[OrderQuantity]]</f>
        <v>6432</v>
      </c>
      <c r="AF898">
        <f>MIS[[#This Row],[LTP]]*MIS[[#This Row],[OrderQuantity]]</f>
        <v>3468</v>
      </c>
      <c r="AG898">
        <f>IF(MIS[[#This Row],[OrderSide]]="SELL",MIS[[#This Row],[VALUE]]-MIS[[#This Row],[LIVE_VALUE]],MIS[[#This Row],[LIVE_VALUE]]-MIS[[#This Row],[VALUE]])</f>
        <v>-2964</v>
      </c>
      <c r="AH898" t="str" cm="1">
        <f t="array" ref="AH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" t="str">
        <f>MIS[[#This Row],[TRADING SYMBOL]]</f>
        <v>SENSEX2552079800PE</v>
      </c>
      <c r="AJ898" t="str">
        <f>IF(RIGHT(MIS[[#This Row],[Main/Hedge]],4)="MAIN","MAIN","HEDGE")</f>
        <v>HEDGE</v>
      </c>
      <c r="AK898" t="str" cm="1">
        <f t="array" ref="AK898">_xlfn._xlws.FILTER(Table4[Column1],ISNUMBER(SEARCH(Table4[Column1],MIS[[#This Row],[OrderUniqueIdentifier]])),"")</f>
        <v>XYT</v>
      </c>
    </row>
    <row r="899" spans="1:37" x14ac:dyDescent="0.25">
      <c r="A899" t="s">
        <v>71</v>
      </c>
      <c r="B899" t="s">
        <v>880</v>
      </c>
      <c r="C899" t="s">
        <v>1818</v>
      </c>
      <c r="D899" t="s">
        <v>72</v>
      </c>
      <c r="E899" t="s">
        <v>248</v>
      </c>
      <c r="F899" t="s">
        <v>98</v>
      </c>
      <c r="G899" t="s">
        <v>74</v>
      </c>
      <c r="H899" t="s">
        <v>75</v>
      </c>
      <c r="I899" t="s">
        <v>76</v>
      </c>
      <c r="J899" t="s">
        <v>77</v>
      </c>
      <c r="K899">
        <v>20</v>
      </c>
      <c r="L899" t="s">
        <v>77</v>
      </c>
      <c r="M899" t="s">
        <v>78</v>
      </c>
      <c r="N899" t="s">
        <v>1819</v>
      </c>
      <c r="O899" t="s">
        <v>1730</v>
      </c>
      <c r="P899" t="s">
        <v>1715</v>
      </c>
      <c r="Q899" t="s">
        <v>250</v>
      </c>
      <c r="R899" t="s">
        <v>79</v>
      </c>
      <c r="S899" t="s">
        <v>112</v>
      </c>
      <c r="T899" t="s">
        <v>251</v>
      </c>
      <c r="U899" t="s">
        <v>100</v>
      </c>
      <c r="V899" t="s">
        <v>80</v>
      </c>
      <c r="W899">
        <v>84800</v>
      </c>
      <c r="X899" t="s">
        <v>81</v>
      </c>
      <c r="Y899">
        <v>20</v>
      </c>
      <c r="Z899" t="s">
        <v>283</v>
      </c>
      <c r="AA899" t="s">
        <v>114</v>
      </c>
      <c r="AB899" t="s">
        <v>83</v>
      </c>
      <c r="AC899" t="s">
        <v>84</v>
      </c>
      <c r="AD899">
        <f>_xlfn.XLOOKUP(MIS[[#This Row],[TRADING SYMBOL]],[1]Sheet1!$D:$D,[1]Sheet1!$C:$C)</f>
        <v>17.55</v>
      </c>
      <c r="AE899">
        <f>MIS[[#This Row],[OrderAverageTradedPrice]]*MIS[[#This Row],[OrderQuantity]]</f>
        <v>509</v>
      </c>
      <c r="AF899">
        <f>MIS[[#This Row],[LTP]]*MIS[[#This Row],[OrderQuantity]]</f>
        <v>351</v>
      </c>
      <c r="AG899">
        <f>IF(MIS[[#This Row],[OrderSide]]="SELL",MIS[[#This Row],[VALUE]]-MIS[[#This Row],[LIVE_VALUE]],MIS[[#This Row],[LIVE_VALUE]]-MIS[[#This Row],[VALUE]])</f>
        <v>-158</v>
      </c>
      <c r="AH899" t="str" cm="1">
        <f t="array" ref="AH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" t="str">
        <f>MIS[[#This Row],[TRADING SYMBOL]]</f>
        <v>SENSEX2552084800CE</v>
      </c>
      <c r="AJ899" t="str">
        <f>IF(RIGHT(MIS[[#This Row],[Main/Hedge]],4)="MAIN","MAIN","HEDGE")</f>
        <v>HEDGE</v>
      </c>
      <c r="AK899" t="str" cm="1">
        <f t="array" ref="AK899">_xlfn._xlws.FILTER(Table4[Column1],ISNUMBER(SEARCH(Table4[Column1],MIS[[#This Row],[OrderUniqueIdentifier]])),"")</f>
        <v>XYT</v>
      </c>
    </row>
    <row r="900" spans="1:37" x14ac:dyDescent="0.25">
      <c r="A900" t="s">
        <v>71</v>
      </c>
      <c r="B900" t="s">
        <v>880</v>
      </c>
      <c r="C900" t="s">
        <v>1820</v>
      </c>
      <c r="D900" t="s">
        <v>72</v>
      </c>
      <c r="E900" t="s">
        <v>1717</v>
      </c>
      <c r="F900" t="s">
        <v>98</v>
      </c>
      <c r="G900" t="s">
        <v>74</v>
      </c>
      <c r="H900" t="s">
        <v>75</v>
      </c>
      <c r="I900" t="s">
        <v>76</v>
      </c>
      <c r="J900" t="s">
        <v>77</v>
      </c>
      <c r="K900">
        <v>20</v>
      </c>
      <c r="L900" t="s">
        <v>77</v>
      </c>
      <c r="M900" t="s">
        <v>78</v>
      </c>
      <c r="N900" t="s">
        <v>1733</v>
      </c>
      <c r="O900" t="s">
        <v>1715</v>
      </c>
      <c r="P900" t="s">
        <v>1715</v>
      </c>
      <c r="Q900" t="s">
        <v>1720</v>
      </c>
      <c r="R900" t="s">
        <v>79</v>
      </c>
      <c r="S900" t="s">
        <v>112</v>
      </c>
      <c r="T900" t="s">
        <v>1721</v>
      </c>
      <c r="U900" t="s">
        <v>100</v>
      </c>
      <c r="V900" t="s">
        <v>80</v>
      </c>
      <c r="W900">
        <v>79800</v>
      </c>
      <c r="X900" t="s">
        <v>85</v>
      </c>
      <c r="Y900">
        <v>20</v>
      </c>
      <c r="Z900" t="s">
        <v>114</v>
      </c>
      <c r="AA900" t="s">
        <v>114</v>
      </c>
      <c r="AB900" t="s">
        <v>87</v>
      </c>
      <c r="AC900" t="s">
        <v>84</v>
      </c>
      <c r="AD900">
        <f>_xlfn.XLOOKUP(MIS[[#This Row],[TRADING SYMBOL]],[1]Sheet1!$D:$D,[1]Sheet1!$C:$C)</f>
        <v>28.9</v>
      </c>
      <c r="AE900">
        <f>MIS[[#This Row],[OrderAverageTradedPrice]]*MIS[[#This Row],[OrderQuantity]]</f>
        <v>1086</v>
      </c>
      <c r="AF900">
        <f>MIS[[#This Row],[LTP]]*MIS[[#This Row],[OrderQuantity]]</f>
        <v>578</v>
      </c>
      <c r="AG900">
        <f>IF(MIS[[#This Row],[OrderSide]]="SELL",MIS[[#This Row],[VALUE]]-MIS[[#This Row],[LIVE_VALUE]],MIS[[#This Row],[LIVE_VALUE]]-MIS[[#This Row],[VALUE]])</f>
        <v>-508</v>
      </c>
      <c r="AH900" t="str" cm="1">
        <f t="array" ref="AH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" t="str">
        <f>MIS[[#This Row],[TRADING SYMBOL]]</f>
        <v>SENSEX2552079800PE</v>
      </c>
      <c r="AJ900" t="str">
        <f>IF(RIGHT(MIS[[#This Row],[Main/Hedge]],4)="MAIN","MAIN","HEDGE")</f>
        <v>HEDGE</v>
      </c>
      <c r="AK900" t="str" cm="1">
        <f t="array" ref="AK900">_xlfn._xlws.FILTER(Table4[Column1],ISNUMBER(SEARCH(Table4[Column1],MIS[[#This Row],[OrderUniqueIdentifier]])),"")</f>
        <v>XYT</v>
      </c>
    </row>
    <row r="901" spans="1:37" x14ac:dyDescent="0.25">
      <c r="A901" t="s">
        <v>71</v>
      </c>
      <c r="B901" t="s">
        <v>978</v>
      </c>
      <c r="C901" t="s">
        <v>1841</v>
      </c>
      <c r="D901" t="s">
        <v>72</v>
      </c>
      <c r="E901" t="s">
        <v>1717</v>
      </c>
      <c r="F901" t="s">
        <v>98</v>
      </c>
      <c r="G901" t="s">
        <v>74</v>
      </c>
      <c r="H901" t="s">
        <v>75</v>
      </c>
      <c r="I901" t="s">
        <v>76</v>
      </c>
      <c r="J901" t="s">
        <v>77</v>
      </c>
      <c r="K901">
        <v>20</v>
      </c>
      <c r="L901" t="s">
        <v>77</v>
      </c>
      <c r="M901" t="s">
        <v>78</v>
      </c>
      <c r="N901" t="s">
        <v>1812</v>
      </c>
      <c r="O901" t="s">
        <v>1730</v>
      </c>
      <c r="P901" t="s">
        <v>1715</v>
      </c>
      <c r="Q901" t="s">
        <v>1720</v>
      </c>
      <c r="R901" t="s">
        <v>79</v>
      </c>
      <c r="S901" t="s">
        <v>112</v>
      </c>
      <c r="T901" t="s">
        <v>1721</v>
      </c>
      <c r="U901" t="s">
        <v>100</v>
      </c>
      <c r="V901" t="s">
        <v>80</v>
      </c>
      <c r="W901">
        <v>79800</v>
      </c>
      <c r="X901" t="s">
        <v>85</v>
      </c>
      <c r="Y901">
        <v>20</v>
      </c>
      <c r="Z901" t="s">
        <v>283</v>
      </c>
      <c r="AA901" t="s">
        <v>114</v>
      </c>
      <c r="AB901" t="s">
        <v>87</v>
      </c>
      <c r="AC901" t="s">
        <v>84</v>
      </c>
      <c r="AD901">
        <f>_xlfn.XLOOKUP(MIS[[#This Row],[TRADING SYMBOL]],[1]Sheet1!$D:$D,[1]Sheet1!$C:$C)</f>
        <v>28.9</v>
      </c>
      <c r="AE901">
        <f>MIS[[#This Row],[OrderAverageTradedPrice]]*MIS[[#This Row],[OrderQuantity]]</f>
        <v>1072</v>
      </c>
      <c r="AF901">
        <f>MIS[[#This Row],[LTP]]*MIS[[#This Row],[OrderQuantity]]</f>
        <v>578</v>
      </c>
      <c r="AG901">
        <f>IF(MIS[[#This Row],[OrderSide]]="SELL",MIS[[#This Row],[VALUE]]-MIS[[#This Row],[LIVE_VALUE]],MIS[[#This Row],[LIVE_VALUE]]-MIS[[#This Row],[VALUE]])</f>
        <v>-494</v>
      </c>
      <c r="AH901" t="str" cm="1">
        <f t="array" ref="AH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" t="str">
        <f>MIS[[#This Row],[TRADING SYMBOL]]</f>
        <v>SENSEX2552079800PE</v>
      </c>
      <c r="AJ901" t="str">
        <f>IF(RIGHT(MIS[[#This Row],[Main/Hedge]],4)="MAIN","MAIN","HEDGE")</f>
        <v>HEDGE</v>
      </c>
      <c r="AK901" t="str" cm="1">
        <f t="array" ref="AK901">_xlfn._xlws.FILTER(Table4[Column1],ISNUMBER(SEARCH(Table4[Column1],MIS[[#This Row],[OrderUniqueIdentifier]])),"")</f>
        <v>XYT</v>
      </c>
    </row>
    <row r="902" spans="1:37" x14ac:dyDescent="0.25">
      <c r="A902" t="s">
        <v>71</v>
      </c>
      <c r="B902" t="s">
        <v>1021</v>
      </c>
      <c r="C902" t="s">
        <v>1852</v>
      </c>
      <c r="D902" t="s">
        <v>72</v>
      </c>
      <c r="E902" t="s">
        <v>1717</v>
      </c>
      <c r="F902" t="s">
        <v>98</v>
      </c>
      <c r="G902" t="s">
        <v>74</v>
      </c>
      <c r="H902" t="s">
        <v>75</v>
      </c>
      <c r="I902" t="s">
        <v>76</v>
      </c>
      <c r="J902" t="s">
        <v>77</v>
      </c>
      <c r="K902">
        <v>20</v>
      </c>
      <c r="L902" t="s">
        <v>77</v>
      </c>
      <c r="M902" t="s">
        <v>78</v>
      </c>
      <c r="N902" t="s">
        <v>1853</v>
      </c>
      <c r="O902" t="s">
        <v>1730</v>
      </c>
      <c r="P902" t="s">
        <v>1715</v>
      </c>
      <c r="Q902" t="s">
        <v>1720</v>
      </c>
      <c r="R902" t="s">
        <v>79</v>
      </c>
      <c r="S902" t="s">
        <v>112</v>
      </c>
      <c r="T902" t="s">
        <v>1721</v>
      </c>
      <c r="U902" t="s">
        <v>100</v>
      </c>
      <c r="V902" t="s">
        <v>80</v>
      </c>
      <c r="W902">
        <v>79800</v>
      </c>
      <c r="X902" t="s">
        <v>85</v>
      </c>
      <c r="Y902">
        <v>20</v>
      </c>
      <c r="Z902" t="s">
        <v>283</v>
      </c>
      <c r="AA902" t="s">
        <v>114</v>
      </c>
      <c r="AB902" t="s">
        <v>87</v>
      </c>
      <c r="AC902" t="s">
        <v>84</v>
      </c>
      <c r="AD902">
        <f>_xlfn.XLOOKUP(MIS[[#This Row],[TRADING SYMBOL]],[1]Sheet1!$D:$D,[1]Sheet1!$C:$C)</f>
        <v>28.9</v>
      </c>
      <c r="AE902">
        <f>MIS[[#This Row],[OrderAverageTradedPrice]]*MIS[[#This Row],[OrderQuantity]]</f>
        <v>1076</v>
      </c>
      <c r="AF902">
        <f>MIS[[#This Row],[LTP]]*MIS[[#This Row],[OrderQuantity]]</f>
        <v>578</v>
      </c>
      <c r="AG902">
        <f>IF(MIS[[#This Row],[OrderSide]]="SELL",MIS[[#This Row],[VALUE]]-MIS[[#This Row],[LIVE_VALUE]],MIS[[#This Row],[LIVE_VALUE]]-MIS[[#This Row],[VALUE]])</f>
        <v>-498</v>
      </c>
      <c r="AH902" t="str" cm="1">
        <f t="array" ref="AH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" t="str">
        <f>MIS[[#This Row],[TRADING SYMBOL]]</f>
        <v>SENSEX2552079800PE</v>
      </c>
      <c r="AJ902" t="str">
        <f>IF(RIGHT(MIS[[#This Row],[Main/Hedge]],4)="MAIN","MAIN","HEDGE")</f>
        <v>HEDGE</v>
      </c>
      <c r="AK902" t="str" cm="1">
        <f t="array" ref="AK902">_xlfn._xlws.FILTER(Table4[Column1],ISNUMBER(SEARCH(Table4[Column1],MIS[[#This Row],[OrderUniqueIdentifier]])),"")</f>
        <v>XYT</v>
      </c>
    </row>
    <row r="903" spans="1:37" x14ac:dyDescent="0.25">
      <c r="A903" t="s">
        <v>71</v>
      </c>
      <c r="B903" t="s">
        <v>1077</v>
      </c>
      <c r="C903" t="s">
        <v>1863</v>
      </c>
      <c r="D903" t="s">
        <v>72</v>
      </c>
      <c r="E903" t="s">
        <v>1717</v>
      </c>
      <c r="F903" t="s">
        <v>98</v>
      </c>
      <c r="G903" t="s">
        <v>74</v>
      </c>
      <c r="H903" t="s">
        <v>75</v>
      </c>
      <c r="I903" t="s">
        <v>76</v>
      </c>
      <c r="J903" t="s">
        <v>77</v>
      </c>
      <c r="K903">
        <v>100</v>
      </c>
      <c r="L903" t="s">
        <v>77</v>
      </c>
      <c r="M903" t="s">
        <v>78</v>
      </c>
      <c r="N903" t="s">
        <v>1864</v>
      </c>
      <c r="O903" t="s">
        <v>1730</v>
      </c>
      <c r="P903" t="s">
        <v>1715</v>
      </c>
      <c r="Q903" t="s">
        <v>1720</v>
      </c>
      <c r="R903" t="s">
        <v>79</v>
      </c>
      <c r="S903" t="s">
        <v>112</v>
      </c>
      <c r="T903" t="s">
        <v>1721</v>
      </c>
      <c r="U903" t="s">
        <v>100</v>
      </c>
      <c r="V903" t="s">
        <v>80</v>
      </c>
      <c r="W903">
        <v>79800</v>
      </c>
      <c r="X903" t="s">
        <v>85</v>
      </c>
      <c r="Y903">
        <v>100</v>
      </c>
      <c r="Z903" t="s">
        <v>283</v>
      </c>
      <c r="AA903" t="s">
        <v>114</v>
      </c>
      <c r="AB903" t="s">
        <v>87</v>
      </c>
      <c r="AC903" t="s">
        <v>84</v>
      </c>
      <c r="AD903">
        <f>_xlfn.XLOOKUP(MIS[[#This Row],[TRADING SYMBOL]],[1]Sheet1!$D:$D,[1]Sheet1!$C:$C)</f>
        <v>28.9</v>
      </c>
      <c r="AE903">
        <f>MIS[[#This Row],[OrderAverageTradedPrice]]*MIS[[#This Row],[OrderQuantity]]</f>
        <v>5390</v>
      </c>
      <c r="AF903">
        <f>MIS[[#This Row],[LTP]]*MIS[[#This Row],[OrderQuantity]]</f>
        <v>2890</v>
      </c>
      <c r="AG903">
        <f>IF(MIS[[#This Row],[OrderSide]]="SELL",MIS[[#This Row],[VALUE]]-MIS[[#This Row],[LIVE_VALUE]],MIS[[#This Row],[LIVE_VALUE]]-MIS[[#This Row],[VALUE]])</f>
        <v>-2500</v>
      </c>
      <c r="AH903" t="str" cm="1">
        <f t="array" ref="AH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" t="str">
        <f>MIS[[#This Row],[TRADING SYMBOL]]</f>
        <v>SENSEX2552079800PE</v>
      </c>
      <c r="AJ903" t="str">
        <f>IF(RIGHT(MIS[[#This Row],[Main/Hedge]],4)="MAIN","MAIN","HEDGE")</f>
        <v>HEDGE</v>
      </c>
      <c r="AK903" t="str" cm="1">
        <f t="array" ref="AK903">_xlfn._xlws.FILTER(Table4[Column1],ISNUMBER(SEARCH(Table4[Column1],MIS[[#This Row],[OrderUniqueIdentifier]])),"")</f>
        <v>XYT</v>
      </c>
    </row>
    <row r="904" spans="1:37" x14ac:dyDescent="0.25">
      <c r="A904" t="s">
        <v>71</v>
      </c>
      <c r="B904" t="s">
        <v>1108</v>
      </c>
      <c r="C904" t="s">
        <v>1870</v>
      </c>
      <c r="D904" t="s">
        <v>72</v>
      </c>
      <c r="E904" t="s">
        <v>248</v>
      </c>
      <c r="F904" t="s">
        <v>98</v>
      </c>
      <c r="G904" t="s">
        <v>74</v>
      </c>
      <c r="H904" t="s">
        <v>75</v>
      </c>
      <c r="I904" t="s">
        <v>76</v>
      </c>
      <c r="J904" t="s">
        <v>77</v>
      </c>
      <c r="K904">
        <v>20</v>
      </c>
      <c r="L904" t="s">
        <v>77</v>
      </c>
      <c r="M904" t="s">
        <v>78</v>
      </c>
      <c r="N904" t="s">
        <v>1714</v>
      </c>
      <c r="O904" t="s">
        <v>1730</v>
      </c>
      <c r="P904" t="s">
        <v>1715</v>
      </c>
      <c r="Q904" t="s">
        <v>250</v>
      </c>
      <c r="R904" t="s">
        <v>79</v>
      </c>
      <c r="S904" t="s">
        <v>112</v>
      </c>
      <c r="T904" t="s">
        <v>251</v>
      </c>
      <c r="U904" t="s">
        <v>100</v>
      </c>
      <c r="V904" t="s">
        <v>80</v>
      </c>
      <c r="W904">
        <v>84800</v>
      </c>
      <c r="X904" t="s">
        <v>81</v>
      </c>
      <c r="Y904">
        <v>20</v>
      </c>
      <c r="Z904" t="s">
        <v>283</v>
      </c>
      <c r="AA904" t="s">
        <v>114</v>
      </c>
      <c r="AB904" t="s">
        <v>83</v>
      </c>
      <c r="AC904" t="s">
        <v>84</v>
      </c>
      <c r="AD904">
        <f>_xlfn.XLOOKUP(MIS[[#This Row],[TRADING SYMBOL]],[1]Sheet1!$D:$D,[1]Sheet1!$C:$C)</f>
        <v>17.55</v>
      </c>
      <c r="AE904">
        <f>MIS[[#This Row],[OrderAverageTradedPrice]]*MIS[[#This Row],[OrderQuantity]]</f>
        <v>511</v>
      </c>
      <c r="AF904">
        <f>MIS[[#This Row],[LTP]]*MIS[[#This Row],[OrderQuantity]]</f>
        <v>351</v>
      </c>
      <c r="AG904">
        <f>IF(MIS[[#This Row],[OrderSide]]="SELL",MIS[[#This Row],[VALUE]]-MIS[[#This Row],[LIVE_VALUE]],MIS[[#This Row],[LIVE_VALUE]]-MIS[[#This Row],[VALUE]])</f>
        <v>-160</v>
      </c>
      <c r="AH904" t="str" cm="1">
        <f t="array" ref="AH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" t="str">
        <f>MIS[[#This Row],[TRADING SYMBOL]]</f>
        <v>SENSEX2552084800CE</v>
      </c>
      <c r="AJ904" t="str">
        <f>IF(RIGHT(MIS[[#This Row],[Main/Hedge]],4)="MAIN","MAIN","HEDGE")</f>
        <v>HEDGE</v>
      </c>
      <c r="AK904" t="str" cm="1">
        <f t="array" ref="AK904">_xlfn._xlws.FILTER(Table4[Column1],ISNUMBER(SEARCH(Table4[Column1],MIS[[#This Row],[OrderUniqueIdentifier]])),"")</f>
        <v>XYT</v>
      </c>
    </row>
    <row r="905" spans="1:37" x14ac:dyDescent="0.25">
      <c r="A905" t="s">
        <v>71</v>
      </c>
      <c r="B905" t="s">
        <v>1135</v>
      </c>
      <c r="C905" t="s">
        <v>1875</v>
      </c>
      <c r="D905" t="s">
        <v>72</v>
      </c>
      <c r="E905" t="s">
        <v>1717</v>
      </c>
      <c r="F905" t="s">
        <v>98</v>
      </c>
      <c r="G905" t="s">
        <v>74</v>
      </c>
      <c r="H905" t="s">
        <v>75</v>
      </c>
      <c r="I905" t="s">
        <v>76</v>
      </c>
      <c r="J905" t="s">
        <v>77</v>
      </c>
      <c r="K905">
        <v>100</v>
      </c>
      <c r="L905" t="s">
        <v>77</v>
      </c>
      <c r="M905" t="s">
        <v>78</v>
      </c>
      <c r="N905" t="s">
        <v>148</v>
      </c>
      <c r="O905" t="s">
        <v>1730</v>
      </c>
      <c r="P905" t="s">
        <v>1715</v>
      </c>
      <c r="Q905" t="s">
        <v>1720</v>
      </c>
      <c r="R905" t="s">
        <v>79</v>
      </c>
      <c r="S905" t="s">
        <v>112</v>
      </c>
      <c r="T905" t="s">
        <v>1721</v>
      </c>
      <c r="U905" t="s">
        <v>100</v>
      </c>
      <c r="V905" t="s">
        <v>80</v>
      </c>
      <c r="W905">
        <v>79800</v>
      </c>
      <c r="X905" t="s">
        <v>85</v>
      </c>
      <c r="Y905">
        <v>100</v>
      </c>
      <c r="Z905" t="s">
        <v>283</v>
      </c>
      <c r="AA905" t="s">
        <v>114</v>
      </c>
      <c r="AB905" t="s">
        <v>87</v>
      </c>
      <c r="AC905" t="s">
        <v>84</v>
      </c>
      <c r="AD905">
        <f>_xlfn.XLOOKUP(MIS[[#This Row],[TRADING SYMBOL]],[1]Sheet1!$D:$D,[1]Sheet1!$C:$C)</f>
        <v>28.9</v>
      </c>
      <c r="AE905">
        <f>MIS[[#This Row],[OrderAverageTradedPrice]]*MIS[[#This Row],[OrderQuantity]]</f>
        <v>5400</v>
      </c>
      <c r="AF905">
        <f>MIS[[#This Row],[LTP]]*MIS[[#This Row],[OrderQuantity]]</f>
        <v>2890</v>
      </c>
      <c r="AG905">
        <f>IF(MIS[[#This Row],[OrderSide]]="SELL",MIS[[#This Row],[VALUE]]-MIS[[#This Row],[LIVE_VALUE]],MIS[[#This Row],[LIVE_VALUE]]-MIS[[#This Row],[VALUE]])</f>
        <v>-2510</v>
      </c>
      <c r="AH905" t="str" cm="1">
        <f t="array" ref="AH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" t="str">
        <f>MIS[[#This Row],[TRADING SYMBOL]]</f>
        <v>SENSEX2552079800PE</v>
      </c>
      <c r="AJ905" t="str">
        <f>IF(RIGHT(MIS[[#This Row],[Main/Hedge]],4)="MAIN","MAIN","HEDGE")</f>
        <v>HEDGE</v>
      </c>
      <c r="AK905" t="str" cm="1">
        <f t="array" ref="AK905">_xlfn._xlws.FILTER(Table4[Column1],ISNUMBER(SEARCH(Table4[Column1],MIS[[#This Row],[OrderUniqueIdentifier]])),"")</f>
        <v>XYT</v>
      </c>
    </row>
    <row r="906" spans="1:37" x14ac:dyDescent="0.25">
      <c r="A906" t="s">
        <v>71</v>
      </c>
      <c r="B906" t="s">
        <v>1178</v>
      </c>
      <c r="C906" t="s">
        <v>1878</v>
      </c>
      <c r="D906" t="s">
        <v>72</v>
      </c>
      <c r="E906" t="s">
        <v>248</v>
      </c>
      <c r="F906" t="s">
        <v>98</v>
      </c>
      <c r="G906" t="s">
        <v>74</v>
      </c>
      <c r="H906" t="s">
        <v>75</v>
      </c>
      <c r="I906" t="s">
        <v>76</v>
      </c>
      <c r="J906" t="s">
        <v>77</v>
      </c>
      <c r="K906">
        <v>80</v>
      </c>
      <c r="L906" t="s">
        <v>77</v>
      </c>
      <c r="M906" t="s">
        <v>78</v>
      </c>
      <c r="N906" t="s">
        <v>1819</v>
      </c>
      <c r="O906" t="s">
        <v>1730</v>
      </c>
      <c r="P906" t="s">
        <v>1715</v>
      </c>
      <c r="Q906" t="s">
        <v>250</v>
      </c>
      <c r="R906" t="s">
        <v>79</v>
      </c>
      <c r="S906" t="s">
        <v>112</v>
      </c>
      <c r="T906" t="s">
        <v>251</v>
      </c>
      <c r="U906" t="s">
        <v>100</v>
      </c>
      <c r="V906" t="s">
        <v>80</v>
      </c>
      <c r="W906">
        <v>84800</v>
      </c>
      <c r="X906" t="s">
        <v>81</v>
      </c>
      <c r="Y906">
        <v>80</v>
      </c>
      <c r="Z906" t="s">
        <v>283</v>
      </c>
      <c r="AA906" t="s">
        <v>114</v>
      </c>
      <c r="AB906" t="s">
        <v>83</v>
      </c>
      <c r="AC906" t="s">
        <v>84</v>
      </c>
      <c r="AD906">
        <f>_xlfn.XLOOKUP(MIS[[#This Row],[TRADING SYMBOL]],[1]Sheet1!$D:$D,[1]Sheet1!$C:$C)</f>
        <v>17.55</v>
      </c>
      <c r="AE906">
        <f>MIS[[#This Row],[OrderAverageTradedPrice]]*MIS[[#This Row],[OrderQuantity]]</f>
        <v>2036</v>
      </c>
      <c r="AF906">
        <f>MIS[[#This Row],[LTP]]*MIS[[#This Row],[OrderQuantity]]</f>
        <v>1404</v>
      </c>
      <c r="AG906">
        <f>IF(MIS[[#This Row],[OrderSide]]="SELL",MIS[[#This Row],[VALUE]]-MIS[[#This Row],[LIVE_VALUE]],MIS[[#This Row],[LIVE_VALUE]]-MIS[[#This Row],[VALUE]])</f>
        <v>-632</v>
      </c>
      <c r="AH906" t="str" cm="1">
        <f t="array" ref="AH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" t="str">
        <f>MIS[[#This Row],[TRADING SYMBOL]]</f>
        <v>SENSEX2552084800CE</v>
      </c>
      <c r="AJ906" t="str">
        <f>IF(RIGHT(MIS[[#This Row],[Main/Hedge]],4)="MAIN","MAIN","HEDGE")</f>
        <v>HEDGE</v>
      </c>
      <c r="AK906" t="str" cm="1">
        <f t="array" ref="AK906">_xlfn._xlws.FILTER(Table4[Column1],ISNUMBER(SEARCH(Table4[Column1],MIS[[#This Row],[OrderUniqueIdentifier]])),"")</f>
        <v>XYT</v>
      </c>
    </row>
    <row r="907" spans="1:37" x14ac:dyDescent="0.25">
      <c r="A907" t="s">
        <v>71</v>
      </c>
      <c r="B907" t="s">
        <v>1178</v>
      </c>
      <c r="C907" t="s">
        <v>1879</v>
      </c>
      <c r="D907" t="s">
        <v>72</v>
      </c>
      <c r="E907" t="s">
        <v>1717</v>
      </c>
      <c r="F907" t="s">
        <v>98</v>
      </c>
      <c r="G907" t="s">
        <v>74</v>
      </c>
      <c r="H907" t="s">
        <v>75</v>
      </c>
      <c r="I907" t="s">
        <v>76</v>
      </c>
      <c r="J907" t="s">
        <v>77</v>
      </c>
      <c r="K907">
        <v>80</v>
      </c>
      <c r="L907" t="s">
        <v>77</v>
      </c>
      <c r="M907" t="s">
        <v>78</v>
      </c>
      <c r="N907" t="s">
        <v>1733</v>
      </c>
      <c r="O907" t="s">
        <v>1715</v>
      </c>
      <c r="P907" t="s">
        <v>1715</v>
      </c>
      <c r="Q907" t="s">
        <v>1720</v>
      </c>
      <c r="R907" t="s">
        <v>79</v>
      </c>
      <c r="S907" t="s">
        <v>112</v>
      </c>
      <c r="T907" t="s">
        <v>1721</v>
      </c>
      <c r="U907" t="s">
        <v>100</v>
      </c>
      <c r="V907" t="s">
        <v>80</v>
      </c>
      <c r="W907">
        <v>79800</v>
      </c>
      <c r="X907" t="s">
        <v>85</v>
      </c>
      <c r="Y907">
        <v>80</v>
      </c>
      <c r="Z907" t="s">
        <v>114</v>
      </c>
      <c r="AA907" t="s">
        <v>114</v>
      </c>
      <c r="AB907" t="s">
        <v>87</v>
      </c>
      <c r="AC907" t="s">
        <v>84</v>
      </c>
      <c r="AD907">
        <f>_xlfn.XLOOKUP(MIS[[#This Row],[TRADING SYMBOL]],[1]Sheet1!$D:$D,[1]Sheet1!$C:$C)</f>
        <v>28.9</v>
      </c>
      <c r="AE907">
        <f>MIS[[#This Row],[OrderAverageTradedPrice]]*MIS[[#This Row],[OrderQuantity]]</f>
        <v>4344</v>
      </c>
      <c r="AF907">
        <f>MIS[[#This Row],[LTP]]*MIS[[#This Row],[OrderQuantity]]</f>
        <v>2312</v>
      </c>
      <c r="AG907">
        <f>IF(MIS[[#This Row],[OrderSide]]="SELL",MIS[[#This Row],[VALUE]]-MIS[[#This Row],[LIVE_VALUE]],MIS[[#This Row],[LIVE_VALUE]]-MIS[[#This Row],[VALUE]])</f>
        <v>-2032</v>
      </c>
      <c r="AH907" t="str" cm="1">
        <f t="array" ref="AH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" t="str">
        <f>MIS[[#This Row],[TRADING SYMBOL]]</f>
        <v>SENSEX2552079800PE</v>
      </c>
      <c r="AJ907" t="str">
        <f>IF(RIGHT(MIS[[#This Row],[Main/Hedge]],4)="MAIN","MAIN","HEDGE")</f>
        <v>HEDGE</v>
      </c>
      <c r="AK907" t="str" cm="1">
        <f t="array" ref="AK907">_xlfn._xlws.FILTER(Table4[Column1],ISNUMBER(SEARCH(Table4[Column1],MIS[[#This Row],[OrderUniqueIdentifier]])),"")</f>
        <v>XYT</v>
      </c>
    </row>
    <row r="908" spans="1:37" x14ac:dyDescent="0.25">
      <c r="A908" t="s">
        <v>71</v>
      </c>
      <c r="B908" t="s">
        <v>1210</v>
      </c>
      <c r="C908" t="s">
        <v>1888</v>
      </c>
      <c r="D908" t="s">
        <v>72</v>
      </c>
      <c r="E908" t="s">
        <v>1717</v>
      </c>
      <c r="F908" t="s">
        <v>98</v>
      </c>
      <c r="G908" t="s">
        <v>74</v>
      </c>
      <c r="H908" t="s">
        <v>75</v>
      </c>
      <c r="I908" t="s">
        <v>76</v>
      </c>
      <c r="J908" t="s">
        <v>77</v>
      </c>
      <c r="K908">
        <v>20</v>
      </c>
      <c r="L908" t="s">
        <v>77</v>
      </c>
      <c r="M908" t="s">
        <v>78</v>
      </c>
      <c r="N908" t="s">
        <v>1793</v>
      </c>
      <c r="O908" t="s">
        <v>1730</v>
      </c>
      <c r="P908" t="s">
        <v>1715</v>
      </c>
      <c r="Q908" t="s">
        <v>1720</v>
      </c>
      <c r="R908" t="s">
        <v>79</v>
      </c>
      <c r="S908" t="s">
        <v>112</v>
      </c>
      <c r="T908" t="s">
        <v>1721</v>
      </c>
      <c r="U908" t="s">
        <v>100</v>
      </c>
      <c r="V908" t="s">
        <v>80</v>
      </c>
      <c r="W908">
        <v>79800</v>
      </c>
      <c r="X908" t="s">
        <v>85</v>
      </c>
      <c r="Y908">
        <v>20</v>
      </c>
      <c r="Z908" t="s">
        <v>283</v>
      </c>
      <c r="AA908" t="s">
        <v>114</v>
      </c>
      <c r="AB908" t="s">
        <v>87</v>
      </c>
      <c r="AC908" t="s">
        <v>84</v>
      </c>
      <c r="AD908">
        <f>_xlfn.XLOOKUP(MIS[[#This Row],[TRADING SYMBOL]],[1]Sheet1!$D:$D,[1]Sheet1!$C:$C)</f>
        <v>28.9</v>
      </c>
      <c r="AE908">
        <f>MIS[[#This Row],[OrderAverageTradedPrice]]*MIS[[#This Row],[OrderQuantity]]</f>
        <v>1077</v>
      </c>
      <c r="AF908">
        <f>MIS[[#This Row],[LTP]]*MIS[[#This Row],[OrderQuantity]]</f>
        <v>578</v>
      </c>
      <c r="AG908">
        <f>IF(MIS[[#This Row],[OrderSide]]="SELL",MIS[[#This Row],[VALUE]]-MIS[[#This Row],[LIVE_VALUE]],MIS[[#This Row],[LIVE_VALUE]]-MIS[[#This Row],[VALUE]])</f>
        <v>-499</v>
      </c>
      <c r="AH908" t="str" cm="1">
        <f t="array" ref="AH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" t="str">
        <f>MIS[[#This Row],[TRADING SYMBOL]]</f>
        <v>SENSEX2552079800PE</v>
      </c>
      <c r="AJ908" t="str">
        <f>IF(RIGHT(MIS[[#This Row],[Main/Hedge]],4)="MAIN","MAIN","HEDGE")</f>
        <v>HEDGE</v>
      </c>
      <c r="AK908" t="str" cm="1">
        <f t="array" ref="AK908">_xlfn._xlws.FILTER(Table4[Column1],ISNUMBER(SEARCH(Table4[Column1],MIS[[#This Row],[OrderUniqueIdentifier]])),"")</f>
        <v>XYT</v>
      </c>
    </row>
    <row r="909" spans="1:37" x14ac:dyDescent="0.25">
      <c r="A909" t="s">
        <v>71</v>
      </c>
      <c r="B909" t="s">
        <v>1217</v>
      </c>
      <c r="C909" t="s">
        <v>1889</v>
      </c>
      <c r="D909" t="s">
        <v>72</v>
      </c>
      <c r="E909" t="s">
        <v>248</v>
      </c>
      <c r="F909" t="s">
        <v>98</v>
      </c>
      <c r="G909" t="s">
        <v>74</v>
      </c>
      <c r="H909" t="s">
        <v>75</v>
      </c>
      <c r="I909" t="s">
        <v>76</v>
      </c>
      <c r="J909" t="s">
        <v>77</v>
      </c>
      <c r="K909">
        <v>20</v>
      </c>
      <c r="L909" t="s">
        <v>77</v>
      </c>
      <c r="M909" t="s">
        <v>78</v>
      </c>
      <c r="N909" t="s">
        <v>1819</v>
      </c>
      <c r="O909" t="s">
        <v>1730</v>
      </c>
      <c r="P909" t="s">
        <v>1715</v>
      </c>
      <c r="Q909" t="s">
        <v>250</v>
      </c>
      <c r="R909" t="s">
        <v>79</v>
      </c>
      <c r="S909" t="s">
        <v>112</v>
      </c>
      <c r="T909" t="s">
        <v>251</v>
      </c>
      <c r="U909" t="s">
        <v>100</v>
      </c>
      <c r="V909" t="s">
        <v>80</v>
      </c>
      <c r="W909">
        <v>84800</v>
      </c>
      <c r="X909" t="s">
        <v>81</v>
      </c>
      <c r="Y909">
        <v>20</v>
      </c>
      <c r="Z909" t="s">
        <v>283</v>
      </c>
      <c r="AA909" t="s">
        <v>114</v>
      </c>
      <c r="AB909" t="s">
        <v>83</v>
      </c>
      <c r="AC909" t="s">
        <v>84</v>
      </c>
      <c r="AD909">
        <f>_xlfn.XLOOKUP(MIS[[#This Row],[TRADING SYMBOL]],[1]Sheet1!$D:$D,[1]Sheet1!$C:$C)</f>
        <v>17.55</v>
      </c>
      <c r="AE909">
        <f>MIS[[#This Row],[OrderAverageTradedPrice]]*MIS[[#This Row],[OrderQuantity]]</f>
        <v>509</v>
      </c>
      <c r="AF909">
        <f>MIS[[#This Row],[LTP]]*MIS[[#This Row],[OrderQuantity]]</f>
        <v>351</v>
      </c>
      <c r="AG909">
        <f>IF(MIS[[#This Row],[OrderSide]]="SELL",MIS[[#This Row],[VALUE]]-MIS[[#This Row],[LIVE_VALUE]],MIS[[#This Row],[LIVE_VALUE]]-MIS[[#This Row],[VALUE]])</f>
        <v>-158</v>
      </c>
      <c r="AH909" t="str" cm="1">
        <f t="array" ref="AH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" t="str">
        <f>MIS[[#This Row],[TRADING SYMBOL]]</f>
        <v>SENSEX2552084800CE</v>
      </c>
      <c r="AJ909" t="str">
        <f>IF(RIGHT(MIS[[#This Row],[Main/Hedge]],4)="MAIN","MAIN","HEDGE")</f>
        <v>HEDGE</v>
      </c>
      <c r="AK909" t="str" cm="1">
        <f t="array" ref="AK909">_xlfn._xlws.FILTER(Table4[Column1],ISNUMBER(SEARCH(Table4[Column1],MIS[[#This Row],[OrderUniqueIdentifier]])),"")</f>
        <v>XYT</v>
      </c>
    </row>
    <row r="910" spans="1:37" x14ac:dyDescent="0.25">
      <c r="A910" t="s">
        <v>71</v>
      </c>
      <c r="B910" t="s">
        <v>1217</v>
      </c>
      <c r="C910" t="s">
        <v>1890</v>
      </c>
      <c r="D910" t="s">
        <v>72</v>
      </c>
      <c r="E910" t="s">
        <v>1717</v>
      </c>
      <c r="F910" t="s">
        <v>98</v>
      </c>
      <c r="G910" t="s">
        <v>74</v>
      </c>
      <c r="H910" t="s">
        <v>75</v>
      </c>
      <c r="I910" t="s">
        <v>76</v>
      </c>
      <c r="J910" t="s">
        <v>77</v>
      </c>
      <c r="K910">
        <v>20</v>
      </c>
      <c r="L910" t="s">
        <v>77</v>
      </c>
      <c r="M910" t="s">
        <v>78</v>
      </c>
      <c r="N910" t="s">
        <v>148</v>
      </c>
      <c r="O910" t="s">
        <v>1730</v>
      </c>
      <c r="P910" t="s">
        <v>1715</v>
      </c>
      <c r="Q910" t="s">
        <v>1720</v>
      </c>
      <c r="R910" t="s">
        <v>79</v>
      </c>
      <c r="S910" t="s">
        <v>112</v>
      </c>
      <c r="T910" t="s">
        <v>1721</v>
      </c>
      <c r="U910" t="s">
        <v>100</v>
      </c>
      <c r="V910" t="s">
        <v>80</v>
      </c>
      <c r="W910">
        <v>79800</v>
      </c>
      <c r="X910" t="s">
        <v>85</v>
      </c>
      <c r="Y910">
        <v>20</v>
      </c>
      <c r="Z910" t="s">
        <v>283</v>
      </c>
      <c r="AA910" t="s">
        <v>114</v>
      </c>
      <c r="AB910" t="s">
        <v>87</v>
      </c>
      <c r="AC910" t="s">
        <v>84</v>
      </c>
      <c r="AD910">
        <f>_xlfn.XLOOKUP(MIS[[#This Row],[TRADING SYMBOL]],[1]Sheet1!$D:$D,[1]Sheet1!$C:$C)</f>
        <v>28.9</v>
      </c>
      <c r="AE910">
        <f>MIS[[#This Row],[OrderAverageTradedPrice]]*MIS[[#This Row],[OrderQuantity]]</f>
        <v>1080</v>
      </c>
      <c r="AF910">
        <f>MIS[[#This Row],[LTP]]*MIS[[#This Row],[OrderQuantity]]</f>
        <v>578</v>
      </c>
      <c r="AG910">
        <f>IF(MIS[[#This Row],[OrderSide]]="SELL",MIS[[#This Row],[VALUE]]-MIS[[#This Row],[LIVE_VALUE]],MIS[[#This Row],[LIVE_VALUE]]-MIS[[#This Row],[VALUE]])</f>
        <v>-502</v>
      </c>
      <c r="AH910" t="str" cm="1">
        <f t="array" ref="AH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" t="str">
        <f>MIS[[#This Row],[TRADING SYMBOL]]</f>
        <v>SENSEX2552079800PE</v>
      </c>
      <c r="AJ910" t="str">
        <f>IF(RIGHT(MIS[[#This Row],[Main/Hedge]],4)="MAIN","MAIN","HEDGE")</f>
        <v>HEDGE</v>
      </c>
      <c r="AK910" t="str" cm="1">
        <f t="array" ref="AK910">_xlfn._xlws.FILTER(Table4[Column1],ISNUMBER(SEARCH(Table4[Column1],MIS[[#This Row],[OrderUniqueIdentifier]])),"")</f>
        <v>XYT</v>
      </c>
    </row>
    <row r="911" spans="1:37" x14ac:dyDescent="0.25">
      <c r="A911" t="s">
        <v>71</v>
      </c>
      <c r="B911" t="s">
        <v>1265</v>
      </c>
      <c r="C911" t="s">
        <v>1902</v>
      </c>
      <c r="D911" t="s">
        <v>72</v>
      </c>
      <c r="E911" t="s">
        <v>1717</v>
      </c>
      <c r="F911" t="s">
        <v>98</v>
      </c>
      <c r="G911" t="s">
        <v>74</v>
      </c>
      <c r="H911" t="s">
        <v>75</v>
      </c>
      <c r="I911" t="s">
        <v>76</v>
      </c>
      <c r="J911" t="s">
        <v>77</v>
      </c>
      <c r="K911">
        <v>20</v>
      </c>
      <c r="L911" t="s">
        <v>77</v>
      </c>
      <c r="M911" t="s">
        <v>78</v>
      </c>
      <c r="N911" t="s">
        <v>148</v>
      </c>
      <c r="O911" t="s">
        <v>1730</v>
      </c>
      <c r="P911" t="s">
        <v>1715</v>
      </c>
      <c r="Q911" t="s">
        <v>1720</v>
      </c>
      <c r="R911" t="s">
        <v>79</v>
      </c>
      <c r="S911" t="s">
        <v>112</v>
      </c>
      <c r="T911" t="s">
        <v>1721</v>
      </c>
      <c r="U911" t="s">
        <v>100</v>
      </c>
      <c r="V911" t="s">
        <v>80</v>
      </c>
      <c r="W911">
        <v>79800</v>
      </c>
      <c r="X911" t="s">
        <v>85</v>
      </c>
      <c r="Y911">
        <v>20</v>
      </c>
      <c r="Z911" t="s">
        <v>283</v>
      </c>
      <c r="AA911" t="s">
        <v>114</v>
      </c>
      <c r="AB911" t="s">
        <v>87</v>
      </c>
      <c r="AC911" t="s">
        <v>84</v>
      </c>
      <c r="AD911">
        <f>_xlfn.XLOOKUP(MIS[[#This Row],[TRADING SYMBOL]],[1]Sheet1!$D:$D,[1]Sheet1!$C:$C)</f>
        <v>28.9</v>
      </c>
      <c r="AE911">
        <f>MIS[[#This Row],[OrderAverageTradedPrice]]*MIS[[#This Row],[OrderQuantity]]</f>
        <v>1080</v>
      </c>
      <c r="AF911">
        <f>MIS[[#This Row],[LTP]]*MIS[[#This Row],[OrderQuantity]]</f>
        <v>578</v>
      </c>
      <c r="AG911">
        <f>IF(MIS[[#This Row],[OrderSide]]="SELL",MIS[[#This Row],[VALUE]]-MIS[[#This Row],[LIVE_VALUE]],MIS[[#This Row],[LIVE_VALUE]]-MIS[[#This Row],[VALUE]])</f>
        <v>-502</v>
      </c>
      <c r="AH911" t="str" cm="1">
        <f t="array" ref="AH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" t="str">
        <f>MIS[[#This Row],[TRADING SYMBOL]]</f>
        <v>SENSEX2552079800PE</v>
      </c>
      <c r="AJ911" t="str">
        <f>IF(RIGHT(MIS[[#This Row],[Main/Hedge]],4)="MAIN","MAIN","HEDGE")</f>
        <v>HEDGE</v>
      </c>
      <c r="AK911" t="str" cm="1">
        <f t="array" ref="AK911">_xlfn._xlws.FILTER(Table4[Column1],ISNUMBER(SEARCH(Table4[Column1],MIS[[#This Row],[OrderUniqueIdentifier]])),"")</f>
        <v>XYT</v>
      </c>
    </row>
    <row r="912" spans="1:37" x14ac:dyDescent="0.25">
      <c r="A912" t="s">
        <v>71</v>
      </c>
      <c r="B912" t="s">
        <v>1295</v>
      </c>
      <c r="C912" t="s">
        <v>1909</v>
      </c>
      <c r="D912" t="s">
        <v>72</v>
      </c>
      <c r="E912" t="s">
        <v>248</v>
      </c>
      <c r="F912" t="s">
        <v>98</v>
      </c>
      <c r="G912" t="s">
        <v>74</v>
      </c>
      <c r="H912" t="s">
        <v>75</v>
      </c>
      <c r="I912" t="s">
        <v>76</v>
      </c>
      <c r="J912" t="s">
        <v>77</v>
      </c>
      <c r="K912">
        <v>60</v>
      </c>
      <c r="L912" t="s">
        <v>77</v>
      </c>
      <c r="M912" t="s">
        <v>78</v>
      </c>
      <c r="N912" t="s">
        <v>1714</v>
      </c>
      <c r="O912" t="s">
        <v>1715</v>
      </c>
      <c r="P912" t="s">
        <v>1715</v>
      </c>
      <c r="Q912" t="s">
        <v>250</v>
      </c>
      <c r="R912" t="s">
        <v>79</v>
      </c>
      <c r="S912" t="s">
        <v>112</v>
      </c>
      <c r="T912" t="s">
        <v>251</v>
      </c>
      <c r="U912" t="s">
        <v>100</v>
      </c>
      <c r="V912" t="s">
        <v>80</v>
      </c>
      <c r="W912">
        <v>84800</v>
      </c>
      <c r="X912" t="s">
        <v>81</v>
      </c>
      <c r="Y912">
        <v>60</v>
      </c>
      <c r="Z912" t="s">
        <v>114</v>
      </c>
      <c r="AA912" t="s">
        <v>114</v>
      </c>
      <c r="AB912" t="s">
        <v>83</v>
      </c>
      <c r="AC912" t="s">
        <v>84</v>
      </c>
      <c r="AD912">
        <f>_xlfn.XLOOKUP(MIS[[#This Row],[TRADING SYMBOL]],[1]Sheet1!$D:$D,[1]Sheet1!$C:$C)</f>
        <v>17.55</v>
      </c>
      <c r="AE912">
        <f>MIS[[#This Row],[OrderAverageTradedPrice]]*MIS[[#This Row],[OrderQuantity]]</f>
        <v>1533</v>
      </c>
      <c r="AF912">
        <f>MIS[[#This Row],[LTP]]*MIS[[#This Row],[OrderQuantity]]</f>
        <v>1053</v>
      </c>
      <c r="AG912">
        <f>IF(MIS[[#This Row],[OrderSide]]="SELL",MIS[[#This Row],[VALUE]]-MIS[[#This Row],[LIVE_VALUE]],MIS[[#This Row],[LIVE_VALUE]]-MIS[[#This Row],[VALUE]])</f>
        <v>-480</v>
      </c>
      <c r="AH912" t="str" cm="1">
        <f t="array" ref="AH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" t="str">
        <f>MIS[[#This Row],[TRADING SYMBOL]]</f>
        <v>SENSEX2552084800CE</v>
      </c>
      <c r="AJ912" t="str">
        <f>IF(RIGHT(MIS[[#This Row],[Main/Hedge]],4)="MAIN","MAIN","HEDGE")</f>
        <v>HEDGE</v>
      </c>
      <c r="AK912" t="str" cm="1">
        <f t="array" ref="AK912">_xlfn._xlws.FILTER(Table4[Column1],ISNUMBER(SEARCH(Table4[Column1],MIS[[#This Row],[OrderUniqueIdentifier]])),"")</f>
        <v>XYT</v>
      </c>
    </row>
    <row r="913" spans="1:37" x14ac:dyDescent="0.25">
      <c r="A913" t="s">
        <v>1555</v>
      </c>
      <c r="B913" t="s">
        <v>1556</v>
      </c>
      <c r="C913" t="s">
        <v>1944</v>
      </c>
      <c r="D913" t="s">
        <v>72</v>
      </c>
      <c r="E913" t="s">
        <v>248</v>
      </c>
      <c r="F913" t="s">
        <v>98</v>
      </c>
      <c r="G913" t="s">
        <v>74</v>
      </c>
      <c r="H913" t="s">
        <v>93</v>
      </c>
      <c r="I913" t="s">
        <v>76</v>
      </c>
      <c r="J913" t="s">
        <v>1714</v>
      </c>
      <c r="K913">
        <v>280</v>
      </c>
      <c r="L913" t="s">
        <v>77</v>
      </c>
      <c r="M913" t="s">
        <v>78</v>
      </c>
      <c r="N913" t="s">
        <v>1714</v>
      </c>
      <c r="O913" t="s">
        <v>1730</v>
      </c>
      <c r="P913" t="s">
        <v>1715</v>
      </c>
      <c r="Q913" t="s">
        <v>250</v>
      </c>
      <c r="R913" t="s">
        <v>79</v>
      </c>
      <c r="S913" t="s">
        <v>112</v>
      </c>
      <c r="T913" t="s">
        <v>251</v>
      </c>
      <c r="U913" t="s">
        <v>100</v>
      </c>
      <c r="V913" t="s">
        <v>80</v>
      </c>
      <c r="W913">
        <v>84800</v>
      </c>
      <c r="X913" t="s">
        <v>81</v>
      </c>
      <c r="Y913">
        <v>280</v>
      </c>
      <c r="Z913" t="s">
        <v>283</v>
      </c>
      <c r="AA913" t="s">
        <v>114</v>
      </c>
      <c r="AB913" t="s">
        <v>83</v>
      </c>
      <c r="AC913" t="s">
        <v>84</v>
      </c>
      <c r="AD913">
        <f>_xlfn.XLOOKUP(MIS[[#This Row],[TRADING SYMBOL]],[1]Sheet1!$D:$D,[1]Sheet1!$C:$C)</f>
        <v>17.55</v>
      </c>
      <c r="AE913">
        <f>MIS[[#This Row],[OrderAverageTradedPrice]]*MIS[[#This Row],[OrderQuantity]]</f>
        <v>7154</v>
      </c>
      <c r="AF913">
        <f>MIS[[#This Row],[LTP]]*MIS[[#This Row],[OrderQuantity]]</f>
        <v>4914</v>
      </c>
      <c r="AG913">
        <f>IF(MIS[[#This Row],[OrderSide]]="SELL",MIS[[#This Row],[VALUE]]-MIS[[#This Row],[LIVE_VALUE]],MIS[[#This Row],[LIVE_VALUE]]-MIS[[#This Row],[VALUE]])</f>
        <v>-2240</v>
      </c>
      <c r="AH913" t="str" cm="1">
        <f t="array" ref="AH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" t="str">
        <f>MIS[[#This Row],[TRADING SYMBOL]]</f>
        <v>SENSEX2552084800CE</v>
      </c>
      <c r="AJ913" t="str">
        <f>IF(RIGHT(MIS[[#This Row],[Main/Hedge]],4)="MAIN","MAIN","HEDGE")</f>
        <v>HEDGE</v>
      </c>
      <c r="AK913" t="str" cm="1">
        <f t="array" ref="AK913">_xlfn._xlws.FILTER(Table4[Column1],ISNUMBER(SEARCH(Table4[Column1],MIS[[#This Row],[OrderUniqueIdentifier]])),"")</f>
        <v>XYT</v>
      </c>
    </row>
    <row r="914" spans="1:37" x14ac:dyDescent="0.25">
      <c r="A914" t="s">
        <v>1555</v>
      </c>
      <c r="B914" t="s">
        <v>1556</v>
      </c>
      <c r="C914" t="s">
        <v>1945</v>
      </c>
      <c r="D914" t="s">
        <v>72</v>
      </c>
      <c r="E914" t="s">
        <v>1717</v>
      </c>
      <c r="F914" t="s">
        <v>98</v>
      </c>
      <c r="G914" t="s">
        <v>74</v>
      </c>
      <c r="H914" t="s">
        <v>93</v>
      </c>
      <c r="I914" t="s">
        <v>76</v>
      </c>
      <c r="J914" t="s">
        <v>1817</v>
      </c>
      <c r="K914">
        <v>280</v>
      </c>
      <c r="L914" t="s">
        <v>77</v>
      </c>
      <c r="M914" t="s">
        <v>78</v>
      </c>
      <c r="N914" t="s">
        <v>1946</v>
      </c>
      <c r="O914" t="s">
        <v>1715</v>
      </c>
      <c r="P914" t="s">
        <v>1715</v>
      </c>
      <c r="Q914" t="s">
        <v>1720</v>
      </c>
      <c r="R914" t="s">
        <v>79</v>
      </c>
      <c r="S914" t="s">
        <v>112</v>
      </c>
      <c r="T914" t="s">
        <v>1721</v>
      </c>
      <c r="U914" t="s">
        <v>100</v>
      </c>
      <c r="V914" t="s">
        <v>80</v>
      </c>
      <c r="W914">
        <v>79800</v>
      </c>
      <c r="X914" t="s">
        <v>85</v>
      </c>
      <c r="Y914">
        <v>280</v>
      </c>
      <c r="Z914" t="s">
        <v>114</v>
      </c>
      <c r="AA914" t="s">
        <v>114</v>
      </c>
      <c r="AB914" t="s">
        <v>87</v>
      </c>
      <c r="AC914" t="s">
        <v>84</v>
      </c>
      <c r="AD914">
        <f>_xlfn.XLOOKUP(MIS[[#This Row],[TRADING SYMBOL]],[1]Sheet1!$D:$D,[1]Sheet1!$C:$C)</f>
        <v>28.9</v>
      </c>
      <c r="AE914">
        <f>MIS[[#This Row],[OrderAverageTradedPrice]]*MIS[[#This Row],[OrderQuantity]]</f>
        <v>15157.999999999976</v>
      </c>
      <c r="AF914">
        <f>MIS[[#This Row],[LTP]]*MIS[[#This Row],[OrderQuantity]]</f>
        <v>8092</v>
      </c>
      <c r="AG914">
        <f>IF(MIS[[#This Row],[OrderSide]]="SELL",MIS[[#This Row],[VALUE]]-MIS[[#This Row],[LIVE_VALUE]],MIS[[#This Row],[LIVE_VALUE]]-MIS[[#This Row],[VALUE]])</f>
        <v>-7065.9999999999764</v>
      </c>
      <c r="AH914" t="str" cm="1">
        <f t="array" ref="AH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" t="str">
        <f>MIS[[#This Row],[TRADING SYMBOL]]</f>
        <v>SENSEX2552079800PE</v>
      </c>
      <c r="AJ914" t="str">
        <f>IF(RIGHT(MIS[[#This Row],[Main/Hedge]],4)="MAIN","MAIN","HEDGE")</f>
        <v>HEDGE</v>
      </c>
      <c r="AK914" t="str" cm="1">
        <f t="array" ref="AK914">_xlfn._xlws.FILTER(Table4[Column1],ISNUMBER(SEARCH(Table4[Column1],MIS[[#This Row],[OrderUniqueIdentifier]])),"")</f>
        <v>XYT</v>
      </c>
    </row>
    <row r="915" spans="1:37" x14ac:dyDescent="0.25">
      <c r="A915" t="s">
        <v>1555</v>
      </c>
      <c r="B915" t="s">
        <v>1577</v>
      </c>
      <c r="C915" t="s">
        <v>1950</v>
      </c>
      <c r="D915" t="s">
        <v>72</v>
      </c>
      <c r="E915" t="s">
        <v>248</v>
      </c>
      <c r="F915" t="s">
        <v>98</v>
      </c>
      <c r="G915" t="s">
        <v>74</v>
      </c>
      <c r="H915" t="s">
        <v>93</v>
      </c>
      <c r="I915" t="s">
        <v>76</v>
      </c>
      <c r="J915" t="s">
        <v>1819</v>
      </c>
      <c r="K915">
        <v>240</v>
      </c>
      <c r="L915" t="s">
        <v>77</v>
      </c>
      <c r="M915" t="s">
        <v>78</v>
      </c>
      <c r="N915" t="s">
        <v>1951</v>
      </c>
      <c r="O915" t="s">
        <v>1730</v>
      </c>
      <c r="P915" t="s">
        <v>1715</v>
      </c>
      <c r="Q915" t="s">
        <v>250</v>
      </c>
      <c r="R915" t="s">
        <v>79</v>
      </c>
      <c r="S915" t="s">
        <v>112</v>
      </c>
      <c r="T915" t="s">
        <v>251</v>
      </c>
      <c r="U915" t="s">
        <v>100</v>
      </c>
      <c r="V915" t="s">
        <v>80</v>
      </c>
      <c r="W915">
        <v>84800</v>
      </c>
      <c r="X915" t="s">
        <v>81</v>
      </c>
      <c r="Y915">
        <v>240</v>
      </c>
      <c r="Z915" t="s">
        <v>283</v>
      </c>
      <c r="AA915" t="s">
        <v>114</v>
      </c>
      <c r="AB915" t="s">
        <v>83</v>
      </c>
      <c r="AC915" t="s">
        <v>84</v>
      </c>
      <c r="AD915">
        <f>_xlfn.XLOOKUP(MIS[[#This Row],[TRADING SYMBOL]],[1]Sheet1!$D:$D,[1]Sheet1!$C:$C)</f>
        <v>17.55</v>
      </c>
      <c r="AE915">
        <f>MIS[[#This Row],[OrderAverageTradedPrice]]*MIS[[#This Row],[OrderQuantity]]</f>
        <v>6114.9999999999836</v>
      </c>
      <c r="AF915">
        <f>MIS[[#This Row],[LTP]]*MIS[[#This Row],[OrderQuantity]]</f>
        <v>4212</v>
      </c>
      <c r="AG915">
        <f>IF(MIS[[#This Row],[OrderSide]]="SELL",MIS[[#This Row],[VALUE]]-MIS[[#This Row],[LIVE_VALUE]],MIS[[#This Row],[LIVE_VALUE]]-MIS[[#This Row],[VALUE]])</f>
        <v>-1902.9999999999836</v>
      </c>
      <c r="AH915" t="str" cm="1">
        <f t="array" ref="AH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" t="str">
        <f>MIS[[#This Row],[TRADING SYMBOL]]</f>
        <v>SENSEX2552084800CE</v>
      </c>
      <c r="AJ915" t="str">
        <f>IF(RIGHT(MIS[[#This Row],[Main/Hedge]],4)="MAIN","MAIN","HEDGE")</f>
        <v>HEDGE</v>
      </c>
      <c r="AK915" t="str" cm="1">
        <f t="array" ref="AK915">_xlfn._xlws.FILTER(Table4[Column1],ISNUMBER(SEARCH(Table4[Column1],MIS[[#This Row],[OrderUniqueIdentifier]])),"")</f>
        <v>XYT</v>
      </c>
    </row>
    <row r="916" spans="1:37" x14ac:dyDescent="0.25">
      <c r="A916" t="s">
        <v>1555</v>
      </c>
      <c r="B916" t="s">
        <v>1577</v>
      </c>
      <c r="C916" t="s">
        <v>1952</v>
      </c>
      <c r="D916" t="s">
        <v>72</v>
      </c>
      <c r="E916" t="s">
        <v>1717</v>
      </c>
      <c r="F916" t="s">
        <v>98</v>
      </c>
      <c r="G916" t="s">
        <v>74</v>
      </c>
      <c r="H916" t="s">
        <v>93</v>
      </c>
      <c r="I916" t="s">
        <v>76</v>
      </c>
      <c r="J916" t="s">
        <v>1853</v>
      </c>
      <c r="K916">
        <v>240</v>
      </c>
      <c r="L916" t="s">
        <v>77</v>
      </c>
      <c r="M916" t="s">
        <v>78</v>
      </c>
      <c r="N916" t="s">
        <v>1953</v>
      </c>
      <c r="O916" t="s">
        <v>1730</v>
      </c>
      <c r="P916" t="s">
        <v>1715</v>
      </c>
      <c r="Q916" t="s">
        <v>1720</v>
      </c>
      <c r="R916" t="s">
        <v>79</v>
      </c>
      <c r="S916" t="s">
        <v>112</v>
      </c>
      <c r="T916" t="s">
        <v>1721</v>
      </c>
      <c r="U916" t="s">
        <v>100</v>
      </c>
      <c r="V916" t="s">
        <v>80</v>
      </c>
      <c r="W916">
        <v>79800</v>
      </c>
      <c r="X916" t="s">
        <v>85</v>
      </c>
      <c r="Y916">
        <v>240</v>
      </c>
      <c r="Z916" t="s">
        <v>283</v>
      </c>
      <c r="AA916" t="s">
        <v>114</v>
      </c>
      <c r="AB916" t="s">
        <v>87</v>
      </c>
      <c r="AC916" t="s">
        <v>84</v>
      </c>
      <c r="AD916">
        <f>_xlfn.XLOOKUP(MIS[[#This Row],[TRADING SYMBOL]],[1]Sheet1!$D:$D,[1]Sheet1!$C:$C)</f>
        <v>28.9</v>
      </c>
      <c r="AE916">
        <f>MIS[[#This Row],[OrderAverageTradedPrice]]*MIS[[#This Row],[OrderQuantity]]</f>
        <v>12945</v>
      </c>
      <c r="AF916">
        <f>MIS[[#This Row],[LTP]]*MIS[[#This Row],[OrderQuantity]]</f>
        <v>6936</v>
      </c>
      <c r="AG916">
        <f>IF(MIS[[#This Row],[OrderSide]]="SELL",MIS[[#This Row],[VALUE]]-MIS[[#This Row],[LIVE_VALUE]],MIS[[#This Row],[LIVE_VALUE]]-MIS[[#This Row],[VALUE]])</f>
        <v>-6009</v>
      </c>
      <c r="AH916" t="str" cm="1">
        <f t="array" ref="AH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" t="str">
        <f>MIS[[#This Row],[TRADING SYMBOL]]</f>
        <v>SENSEX2552079800PE</v>
      </c>
      <c r="AJ916" t="str">
        <f>IF(RIGHT(MIS[[#This Row],[Main/Hedge]],4)="MAIN","MAIN","HEDGE")</f>
        <v>HEDGE</v>
      </c>
      <c r="AK916" t="str" cm="1">
        <f t="array" ref="AK916">_xlfn._xlws.FILTER(Table4[Column1],ISNUMBER(SEARCH(Table4[Column1],MIS[[#This Row],[OrderUniqueIdentifier]])),"")</f>
        <v>XYT</v>
      </c>
    </row>
    <row r="917" spans="1:37" x14ac:dyDescent="0.25">
      <c r="A917" t="s">
        <v>1555</v>
      </c>
      <c r="B917" t="s">
        <v>1589</v>
      </c>
      <c r="C917" t="s">
        <v>1954</v>
      </c>
      <c r="D917" t="s">
        <v>72</v>
      </c>
      <c r="E917" t="s">
        <v>248</v>
      </c>
      <c r="F917" t="s">
        <v>98</v>
      </c>
      <c r="G917" t="s">
        <v>74</v>
      </c>
      <c r="H917" t="s">
        <v>93</v>
      </c>
      <c r="I917" t="s">
        <v>76</v>
      </c>
      <c r="J917" t="s">
        <v>1714</v>
      </c>
      <c r="K917">
        <v>60</v>
      </c>
      <c r="L917" t="s">
        <v>77</v>
      </c>
      <c r="M917" t="s">
        <v>78</v>
      </c>
      <c r="N917" t="s">
        <v>1714</v>
      </c>
      <c r="O917" t="s">
        <v>1730</v>
      </c>
      <c r="P917" t="s">
        <v>1715</v>
      </c>
      <c r="Q917" t="s">
        <v>250</v>
      </c>
      <c r="R917" t="s">
        <v>79</v>
      </c>
      <c r="S917" t="s">
        <v>112</v>
      </c>
      <c r="T917" t="s">
        <v>251</v>
      </c>
      <c r="U917" t="s">
        <v>100</v>
      </c>
      <c r="V917" t="s">
        <v>80</v>
      </c>
      <c r="W917">
        <v>84800</v>
      </c>
      <c r="X917" t="s">
        <v>81</v>
      </c>
      <c r="Y917">
        <v>60</v>
      </c>
      <c r="Z917" t="s">
        <v>283</v>
      </c>
      <c r="AA917" t="s">
        <v>114</v>
      </c>
      <c r="AB917" t="s">
        <v>83</v>
      </c>
      <c r="AC917" t="s">
        <v>84</v>
      </c>
      <c r="AD917">
        <f>_xlfn.XLOOKUP(MIS[[#This Row],[TRADING SYMBOL]],[1]Sheet1!$D:$D,[1]Sheet1!$C:$C)</f>
        <v>17.55</v>
      </c>
      <c r="AE917">
        <f>MIS[[#This Row],[OrderAverageTradedPrice]]*MIS[[#This Row],[OrderQuantity]]</f>
        <v>1533</v>
      </c>
      <c r="AF917">
        <f>MIS[[#This Row],[LTP]]*MIS[[#This Row],[OrderQuantity]]</f>
        <v>1053</v>
      </c>
      <c r="AG917">
        <f>IF(MIS[[#This Row],[OrderSide]]="SELL",MIS[[#This Row],[VALUE]]-MIS[[#This Row],[LIVE_VALUE]],MIS[[#This Row],[LIVE_VALUE]]-MIS[[#This Row],[VALUE]])</f>
        <v>-480</v>
      </c>
      <c r="AH917" t="str" cm="1">
        <f t="array" ref="AH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" t="str">
        <f>MIS[[#This Row],[TRADING SYMBOL]]</f>
        <v>SENSEX2552084800CE</v>
      </c>
      <c r="AJ917" t="str">
        <f>IF(RIGHT(MIS[[#This Row],[Main/Hedge]],4)="MAIN","MAIN","HEDGE")</f>
        <v>HEDGE</v>
      </c>
      <c r="AK917" t="str" cm="1">
        <f t="array" ref="AK917">_xlfn._xlws.FILTER(Table4[Column1],ISNUMBER(SEARCH(Table4[Column1],MIS[[#This Row],[OrderUniqueIdentifier]])),"")</f>
        <v>XYT</v>
      </c>
    </row>
    <row r="918" spans="1:37" x14ac:dyDescent="0.25">
      <c r="A918" t="s">
        <v>1555</v>
      </c>
      <c r="B918" t="s">
        <v>1589</v>
      </c>
      <c r="C918" t="s">
        <v>1955</v>
      </c>
      <c r="D918" t="s">
        <v>72</v>
      </c>
      <c r="E918" t="s">
        <v>1717</v>
      </c>
      <c r="F918" t="s">
        <v>98</v>
      </c>
      <c r="G918" t="s">
        <v>74</v>
      </c>
      <c r="H918" t="s">
        <v>93</v>
      </c>
      <c r="I918" t="s">
        <v>76</v>
      </c>
      <c r="J918" t="s">
        <v>1864</v>
      </c>
      <c r="K918">
        <v>60</v>
      </c>
      <c r="L918" t="s">
        <v>77</v>
      </c>
      <c r="M918" t="s">
        <v>78</v>
      </c>
      <c r="N918" t="s">
        <v>1864</v>
      </c>
      <c r="O918" t="s">
        <v>1715</v>
      </c>
      <c r="P918" t="s">
        <v>1715</v>
      </c>
      <c r="Q918" t="s">
        <v>1720</v>
      </c>
      <c r="R918" t="s">
        <v>79</v>
      </c>
      <c r="S918" t="s">
        <v>112</v>
      </c>
      <c r="T918" t="s">
        <v>1721</v>
      </c>
      <c r="U918" t="s">
        <v>100</v>
      </c>
      <c r="V918" t="s">
        <v>80</v>
      </c>
      <c r="W918">
        <v>79800</v>
      </c>
      <c r="X918" t="s">
        <v>85</v>
      </c>
      <c r="Y918">
        <v>60</v>
      </c>
      <c r="Z918" t="s">
        <v>114</v>
      </c>
      <c r="AA918" t="s">
        <v>114</v>
      </c>
      <c r="AB918" t="s">
        <v>87</v>
      </c>
      <c r="AC918" t="s">
        <v>84</v>
      </c>
      <c r="AD918">
        <f>_xlfn.XLOOKUP(MIS[[#This Row],[TRADING SYMBOL]],[1]Sheet1!$D:$D,[1]Sheet1!$C:$C)</f>
        <v>28.9</v>
      </c>
      <c r="AE918">
        <f>MIS[[#This Row],[OrderAverageTradedPrice]]*MIS[[#This Row],[OrderQuantity]]</f>
        <v>3234</v>
      </c>
      <c r="AF918">
        <f>MIS[[#This Row],[LTP]]*MIS[[#This Row],[OrderQuantity]]</f>
        <v>1734</v>
      </c>
      <c r="AG918">
        <f>IF(MIS[[#This Row],[OrderSide]]="SELL",MIS[[#This Row],[VALUE]]-MIS[[#This Row],[LIVE_VALUE]],MIS[[#This Row],[LIVE_VALUE]]-MIS[[#This Row],[VALUE]])</f>
        <v>-1500</v>
      </c>
      <c r="AH918" t="str" cm="1">
        <f t="array" ref="AH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" t="str">
        <f>MIS[[#This Row],[TRADING SYMBOL]]</f>
        <v>SENSEX2552079800PE</v>
      </c>
      <c r="AJ918" t="str">
        <f>IF(RIGHT(MIS[[#This Row],[Main/Hedge]],4)="MAIN","MAIN","HEDGE")</f>
        <v>HEDGE</v>
      </c>
      <c r="AK918" t="str" cm="1">
        <f t="array" ref="AK918">_xlfn._xlws.FILTER(Table4[Column1],ISNUMBER(SEARCH(Table4[Column1],MIS[[#This Row],[OrderUniqueIdentifier]])),"")</f>
        <v>XYT</v>
      </c>
    </row>
    <row r="919" spans="1:37" x14ac:dyDescent="0.25">
      <c r="A919" t="s">
        <v>1555</v>
      </c>
      <c r="B919" t="s">
        <v>1640</v>
      </c>
      <c r="C919" t="s">
        <v>1964</v>
      </c>
      <c r="D919" t="s">
        <v>72</v>
      </c>
      <c r="E919" t="s">
        <v>248</v>
      </c>
      <c r="F919" t="s">
        <v>98</v>
      </c>
      <c r="G919" t="s">
        <v>74</v>
      </c>
      <c r="H919" t="s">
        <v>93</v>
      </c>
      <c r="I919" t="s">
        <v>76</v>
      </c>
      <c r="J919" t="s">
        <v>1714</v>
      </c>
      <c r="K919">
        <v>60</v>
      </c>
      <c r="L919" t="s">
        <v>77</v>
      </c>
      <c r="M919" t="s">
        <v>78</v>
      </c>
      <c r="N919" t="s">
        <v>1714</v>
      </c>
      <c r="O919" t="s">
        <v>1715</v>
      </c>
      <c r="P919" t="s">
        <v>1715</v>
      </c>
      <c r="Q919" t="s">
        <v>250</v>
      </c>
      <c r="R919" t="s">
        <v>79</v>
      </c>
      <c r="S919" t="s">
        <v>112</v>
      </c>
      <c r="T919" t="s">
        <v>251</v>
      </c>
      <c r="U919" t="s">
        <v>100</v>
      </c>
      <c r="V919" t="s">
        <v>80</v>
      </c>
      <c r="W919">
        <v>84800</v>
      </c>
      <c r="X919" t="s">
        <v>81</v>
      </c>
      <c r="Y919">
        <v>60</v>
      </c>
      <c r="Z919" t="s">
        <v>114</v>
      </c>
      <c r="AA919" t="s">
        <v>114</v>
      </c>
      <c r="AB919" t="s">
        <v>83</v>
      </c>
      <c r="AC919" t="s">
        <v>84</v>
      </c>
      <c r="AD919">
        <f>_xlfn.XLOOKUP(MIS[[#This Row],[TRADING SYMBOL]],[1]Sheet1!$D:$D,[1]Sheet1!$C:$C)</f>
        <v>17.55</v>
      </c>
      <c r="AE919">
        <f>MIS[[#This Row],[OrderAverageTradedPrice]]*MIS[[#This Row],[OrderQuantity]]</f>
        <v>1533</v>
      </c>
      <c r="AF919">
        <f>MIS[[#This Row],[LTP]]*MIS[[#This Row],[OrderQuantity]]</f>
        <v>1053</v>
      </c>
      <c r="AG919">
        <f>IF(MIS[[#This Row],[OrderSide]]="SELL",MIS[[#This Row],[VALUE]]-MIS[[#This Row],[LIVE_VALUE]],MIS[[#This Row],[LIVE_VALUE]]-MIS[[#This Row],[VALUE]])</f>
        <v>-480</v>
      </c>
      <c r="AH919" t="str" cm="1">
        <f t="array" ref="AH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" t="str">
        <f>MIS[[#This Row],[TRADING SYMBOL]]</f>
        <v>SENSEX2552084800CE</v>
      </c>
      <c r="AJ919" t="str">
        <f>IF(RIGHT(MIS[[#This Row],[Main/Hedge]],4)="MAIN","MAIN","HEDGE")</f>
        <v>HEDGE</v>
      </c>
      <c r="AK919" t="str" cm="1">
        <f t="array" ref="AK919">_xlfn._xlws.FILTER(Table4[Column1],ISNUMBER(SEARCH(Table4[Column1],MIS[[#This Row],[OrderUniqueIdentifier]])),"")</f>
        <v>XYT</v>
      </c>
    </row>
    <row r="920" spans="1:37" x14ac:dyDescent="0.25">
      <c r="A920" t="s">
        <v>1555</v>
      </c>
      <c r="B920" t="s">
        <v>1648</v>
      </c>
      <c r="C920" t="s">
        <v>1967</v>
      </c>
      <c r="D920" t="s">
        <v>72</v>
      </c>
      <c r="E920" t="s">
        <v>248</v>
      </c>
      <c r="F920" t="s">
        <v>98</v>
      </c>
      <c r="G920" t="s">
        <v>74</v>
      </c>
      <c r="H920" t="s">
        <v>93</v>
      </c>
      <c r="I920" t="s">
        <v>76</v>
      </c>
      <c r="J920" t="s">
        <v>1725</v>
      </c>
      <c r="K920">
        <v>60</v>
      </c>
      <c r="L920" t="s">
        <v>77</v>
      </c>
      <c r="M920" t="s">
        <v>78</v>
      </c>
      <c r="N920" t="s">
        <v>1725</v>
      </c>
      <c r="O920" t="s">
        <v>1715</v>
      </c>
      <c r="P920" t="s">
        <v>1715</v>
      </c>
      <c r="Q920" t="s">
        <v>250</v>
      </c>
      <c r="R920" t="s">
        <v>79</v>
      </c>
      <c r="S920" t="s">
        <v>112</v>
      </c>
      <c r="T920" t="s">
        <v>251</v>
      </c>
      <c r="U920" t="s">
        <v>100</v>
      </c>
      <c r="V920" t="s">
        <v>80</v>
      </c>
      <c r="W920">
        <v>84800</v>
      </c>
      <c r="X920" t="s">
        <v>81</v>
      </c>
      <c r="Y920">
        <v>60</v>
      </c>
      <c r="Z920" t="s">
        <v>114</v>
      </c>
      <c r="AA920" t="s">
        <v>114</v>
      </c>
      <c r="AB920" t="s">
        <v>83</v>
      </c>
      <c r="AC920" t="s">
        <v>84</v>
      </c>
      <c r="AD920">
        <f>_xlfn.XLOOKUP(MIS[[#This Row],[TRADING SYMBOL]],[1]Sheet1!$D:$D,[1]Sheet1!$C:$C)</f>
        <v>17.55</v>
      </c>
      <c r="AE920">
        <f>MIS[[#This Row],[OrderAverageTradedPrice]]*MIS[[#This Row],[OrderQuantity]]</f>
        <v>1530</v>
      </c>
      <c r="AF920">
        <f>MIS[[#This Row],[LTP]]*MIS[[#This Row],[OrderQuantity]]</f>
        <v>1053</v>
      </c>
      <c r="AG920">
        <f>IF(MIS[[#This Row],[OrderSide]]="SELL",MIS[[#This Row],[VALUE]]-MIS[[#This Row],[LIVE_VALUE]],MIS[[#This Row],[LIVE_VALUE]]-MIS[[#This Row],[VALUE]])</f>
        <v>-477</v>
      </c>
      <c r="AH920" t="str" cm="1">
        <f t="array" ref="AH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" t="str">
        <f>MIS[[#This Row],[TRADING SYMBOL]]</f>
        <v>SENSEX2552084800CE</v>
      </c>
      <c r="AJ920" t="str">
        <f>IF(RIGHT(MIS[[#This Row],[Main/Hedge]],4)="MAIN","MAIN","HEDGE")</f>
        <v>HEDGE</v>
      </c>
      <c r="AK920" t="str" cm="1">
        <f t="array" ref="AK920">_xlfn._xlws.FILTER(Table4[Column1],ISNUMBER(SEARCH(Table4[Column1],MIS[[#This Row],[OrderUniqueIdentifier]])),"")</f>
        <v>XYT</v>
      </c>
    </row>
    <row r="921" spans="1:37" x14ac:dyDescent="0.25">
      <c r="A921" t="s">
        <v>1555</v>
      </c>
      <c r="B921" t="s">
        <v>1648</v>
      </c>
      <c r="C921" t="s">
        <v>1968</v>
      </c>
      <c r="D921" t="s">
        <v>72</v>
      </c>
      <c r="E921" t="s">
        <v>1717</v>
      </c>
      <c r="F921" t="s">
        <v>98</v>
      </c>
      <c r="G921" t="s">
        <v>74</v>
      </c>
      <c r="H921" t="s">
        <v>93</v>
      </c>
      <c r="I921" t="s">
        <v>76</v>
      </c>
      <c r="J921" t="s">
        <v>1718</v>
      </c>
      <c r="K921">
        <v>60</v>
      </c>
      <c r="L921" t="s">
        <v>77</v>
      </c>
      <c r="M921" t="s">
        <v>78</v>
      </c>
      <c r="N921" t="s">
        <v>1718</v>
      </c>
      <c r="O921" t="s">
        <v>1715</v>
      </c>
      <c r="P921" t="s">
        <v>1715</v>
      </c>
      <c r="Q921" t="s">
        <v>1720</v>
      </c>
      <c r="R921" t="s">
        <v>79</v>
      </c>
      <c r="S921" t="s">
        <v>112</v>
      </c>
      <c r="T921" t="s">
        <v>1721</v>
      </c>
      <c r="U921" t="s">
        <v>100</v>
      </c>
      <c r="V921" t="s">
        <v>80</v>
      </c>
      <c r="W921">
        <v>79800</v>
      </c>
      <c r="X921" t="s">
        <v>85</v>
      </c>
      <c r="Y921">
        <v>60</v>
      </c>
      <c r="Z921" t="s">
        <v>114</v>
      </c>
      <c r="AA921" t="s">
        <v>114</v>
      </c>
      <c r="AB921" t="s">
        <v>87</v>
      </c>
      <c r="AC921" t="s">
        <v>84</v>
      </c>
      <c r="AD921">
        <f>_xlfn.XLOOKUP(MIS[[#This Row],[TRADING SYMBOL]],[1]Sheet1!$D:$D,[1]Sheet1!$C:$C)</f>
        <v>28.9</v>
      </c>
      <c r="AE921">
        <f>MIS[[#This Row],[OrderAverageTradedPrice]]*MIS[[#This Row],[OrderQuantity]]</f>
        <v>3255</v>
      </c>
      <c r="AF921">
        <f>MIS[[#This Row],[LTP]]*MIS[[#This Row],[OrderQuantity]]</f>
        <v>1734</v>
      </c>
      <c r="AG921">
        <f>IF(MIS[[#This Row],[OrderSide]]="SELL",MIS[[#This Row],[VALUE]]-MIS[[#This Row],[LIVE_VALUE]],MIS[[#This Row],[LIVE_VALUE]]-MIS[[#This Row],[VALUE]])</f>
        <v>-1521</v>
      </c>
      <c r="AH921" t="str" cm="1">
        <f t="array" ref="AH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" t="str">
        <f>MIS[[#This Row],[TRADING SYMBOL]]</f>
        <v>SENSEX2552079800PE</v>
      </c>
      <c r="AJ921" t="str">
        <f>IF(RIGHT(MIS[[#This Row],[Main/Hedge]],4)="MAIN","MAIN","HEDGE")</f>
        <v>HEDGE</v>
      </c>
      <c r="AK921" t="str" cm="1">
        <f t="array" ref="AK921">_xlfn._xlws.FILTER(Table4[Column1],ISNUMBER(SEARCH(Table4[Column1],MIS[[#This Row],[OrderUniqueIdentifier]])),"")</f>
        <v>XYT</v>
      </c>
    </row>
    <row r="922" spans="1:37" x14ac:dyDescent="0.25">
      <c r="A922" t="s">
        <v>71</v>
      </c>
      <c r="B922" t="s">
        <v>454</v>
      </c>
      <c r="C922" t="s">
        <v>1716</v>
      </c>
      <c r="D922" t="s">
        <v>72</v>
      </c>
      <c r="E922" t="s">
        <v>1717</v>
      </c>
      <c r="F922" t="s">
        <v>98</v>
      </c>
      <c r="G922" t="s">
        <v>74</v>
      </c>
      <c r="H922" t="s">
        <v>75</v>
      </c>
      <c r="I922" t="s">
        <v>76</v>
      </c>
      <c r="J922" t="s">
        <v>77</v>
      </c>
      <c r="K922">
        <v>20</v>
      </c>
      <c r="L922" t="s">
        <v>77</v>
      </c>
      <c r="M922" t="s">
        <v>78</v>
      </c>
      <c r="N922" t="s">
        <v>1718</v>
      </c>
      <c r="O922" t="s">
        <v>1719</v>
      </c>
      <c r="P922" t="s">
        <v>1719</v>
      </c>
      <c r="Q922" t="s">
        <v>1720</v>
      </c>
      <c r="R922" t="s">
        <v>79</v>
      </c>
      <c r="S922" t="s">
        <v>112</v>
      </c>
      <c r="T922" t="s">
        <v>1721</v>
      </c>
      <c r="U922" t="s">
        <v>100</v>
      </c>
      <c r="V922" t="s">
        <v>80</v>
      </c>
      <c r="W922">
        <v>79800</v>
      </c>
      <c r="X922" t="s">
        <v>85</v>
      </c>
      <c r="Y922">
        <v>20</v>
      </c>
      <c r="Z922" t="s">
        <v>115</v>
      </c>
      <c r="AA922" t="s">
        <v>115</v>
      </c>
      <c r="AB922" t="s">
        <v>87</v>
      </c>
      <c r="AC922" t="s">
        <v>84</v>
      </c>
      <c r="AD922">
        <f>_xlfn.XLOOKUP(MIS[[#This Row],[TRADING SYMBOL]],[1]Sheet1!$D:$D,[1]Sheet1!$C:$C)</f>
        <v>28.9</v>
      </c>
      <c r="AE922">
        <f>MIS[[#This Row],[OrderAverageTradedPrice]]*MIS[[#This Row],[OrderQuantity]]</f>
        <v>1085</v>
      </c>
      <c r="AF922">
        <f>MIS[[#This Row],[LTP]]*MIS[[#This Row],[OrderQuantity]]</f>
        <v>578</v>
      </c>
      <c r="AG922">
        <f>IF(MIS[[#This Row],[OrderSide]]="SELL",MIS[[#This Row],[VALUE]]-MIS[[#This Row],[LIVE_VALUE]],MIS[[#This Row],[LIVE_VALUE]]-MIS[[#This Row],[VALUE]])</f>
        <v>-507</v>
      </c>
      <c r="AH922" t="str" cm="1">
        <f t="array" ref="AH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" t="str">
        <f>MIS[[#This Row],[TRADING SYMBOL]]</f>
        <v>SENSEX2552079800PE</v>
      </c>
      <c r="AJ922" t="str">
        <f>IF(RIGHT(MIS[[#This Row],[Main/Hedge]],4)="MAIN","MAIN","HEDGE")</f>
        <v>HEDGE</v>
      </c>
      <c r="AK922" t="str" cm="1">
        <f t="array" ref="AK922">_xlfn._xlws.FILTER(Table4[Column1],ISNUMBER(SEARCH(Table4[Column1],MIS[[#This Row],[OrderUniqueIdentifier]])),"")</f>
        <v>XYT</v>
      </c>
    </row>
    <row r="923" spans="1:37" x14ac:dyDescent="0.25">
      <c r="A923" t="s">
        <v>71</v>
      </c>
      <c r="B923" t="s">
        <v>482</v>
      </c>
      <c r="C923" t="s">
        <v>1723</v>
      </c>
      <c r="D923" t="s">
        <v>72</v>
      </c>
      <c r="E923" t="s">
        <v>1717</v>
      </c>
      <c r="F923" t="s">
        <v>98</v>
      </c>
      <c r="G923" t="s">
        <v>74</v>
      </c>
      <c r="H923" t="s">
        <v>75</v>
      </c>
      <c r="I923" t="s">
        <v>76</v>
      </c>
      <c r="J923" t="s">
        <v>77</v>
      </c>
      <c r="K923">
        <v>20</v>
      </c>
      <c r="L923" t="s">
        <v>77</v>
      </c>
      <c r="M923" t="s">
        <v>78</v>
      </c>
      <c r="N923" t="s">
        <v>1718</v>
      </c>
      <c r="O923" t="s">
        <v>1719</v>
      </c>
      <c r="P923" t="s">
        <v>1719</v>
      </c>
      <c r="Q923" t="s">
        <v>1720</v>
      </c>
      <c r="R923" t="s">
        <v>79</v>
      </c>
      <c r="S923" t="s">
        <v>112</v>
      </c>
      <c r="T923" t="s">
        <v>1721</v>
      </c>
      <c r="U923" t="s">
        <v>100</v>
      </c>
      <c r="V923" t="s">
        <v>80</v>
      </c>
      <c r="W923">
        <v>79800</v>
      </c>
      <c r="X923" t="s">
        <v>85</v>
      </c>
      <c r="Y923">
        <v>20</v>
      </c>
      <c r="Z923" t="s">
        <v>115</v>
      </c>
      <c r="AA923" t="s">
        <v>115</v>
      </c>
      <c r="AB923" t="s">
        <v>87</v>
      </c>
      <c r="AC923" t="s">
        <v>84</v>
      </c>
      <c r="AD923">
        <f>_xlfn.XLOOKUP(MIS[[#This Row],[TRADING SYMBOL]],[1]Sheet1!$D:$D,[1]Sheet1!$C:$C)</f>
        <v>28.9</v>
      </c>
      <c r="AE923">
        <f>MIS[[#This Row],[OrderAverageTradedPrice]]*MIS[[#This Row],[OrderQuantity]]</f>
        <v>1085</v>
      </c>
      <c r="AF923">
        <f>MIS[[#This Row],[LTP]]*MIS[[#This Row],[OrderQuantity]]</f>
        <v>578</v>
      </c>
      <c r="AG923">
        <f>IF(MIS[[#This Row],[OrderSide]]="SELL",MIS[[#This Row],[VALUE]]-MIS[[#This Row],[LIVE_VALUE]],MIS[[#This Row],[LIVE_VALUE]]-MIS[[#This Row],[VALUE]])</f>
        <v>-507</v>
      </c>
      <c r="AH923" t="str" cm="1">
        <f t="array" ref="AH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" t="str">
        <f>MIS[[#This Row],[TRADING SYMBOL]]</f>
        <v>SENSEX2552079800PE</v>
      </c>
      <c r="AJ923" t="str">
        <f>IF(RIGHT(MIS[[#This Row],[Main/Hedge]],4)="MAIN","MAIN","HEDGE")</f>
        <v>HEDGE</v>
      </c>
      <c r="AK923" t="str" cm="1">
        <f t="array" ref="AK923">_xlfn._xlws.FILTER(Table4[Column1],ISNUMBER(SEARCH(Table4[Column1],MIS[[#This Row],[OrderUniqueIdentifier]])),"")</f>
        <v>XYT</v>
      </c>
    </row>
    <row r="924" spans="1:37" x14ac:dyDescent="0.25">
      <c r="A924" t="s">
        <v>71</v>
      </c>
      <c r="B924" t="s">
        <v>515</v>
      </c>
      <c r="C924" t="s">
        <v>1732</v>
      </c>
      <c r="D924" t="s">
        <v>72</v>
      </c>
      <c r="E924" t="s">
        <v>1717</v>
      </c>
      <c r="F924" t="s">
        <v>98</v>
      </c>
      <c r="G924" t="s">
        <v>74</v>
      </c>
      <c r="H924" t="s">
        <v>75</v>
      </c>
      <c r="I924" t="s">
        <v>76</v>
      </c>
      <c r="J924" t="s">
        <v>77</v>
      </c>
      <c r="K924">
        <v>120</v>
      </c>
      <c r="L924" t="s">
        <v>77</v>
      </c>
      <c r="M924" t="s">
        <v>78</v>
      </c>
      <c r="N924" t="s">
        <v>1733</v>
      </c>
      <c r="O924" t="s">
        <v>1715</v>
      </c>
      <c r="P924" t="s">
        <v>1719</v>
      </c>
      <c r="Q924" t="s">
        <v>1720</v>
      </c>
      <c r="R924" t="s">
        <v>79</v>
      </c>
      <c r="S924" t="s">
        <v>112</v>
      </c>
      <c r="T924" t="s">
        <v>1721</v>
      </c>
      <c r="U924" t="s">
        <v>100</v>
      </c>
      <c r="V924" t="s">
        <v>80</v>
      </c>
      <c r="W924">
        <v>79800</v>
      </c>
      <c r="X924" t="s">
        <v>85</v>
      </c>
      <c r="Y924">
        <v>120</v>
      </c>
      <c r="Z924" t="s">
        <v>114</v>
      </c>
      <c r="AA924" t="s">
        <v>115</v>
      </c>
      <c r="AB924" t="s">
        <v>87</v>
      </c>
      <c r="AC924" t="s">
        <v>84</v>
      </c>
      <c r="AD924">
        <f>_xlfn.XLOOKUP(MIS[[#This Row],[TRADING SYMBOL]],[1]Sheet1!$D:$D,[1]Sheet1!$C:$C)</f>
        <v>28.9</v>
      </c>
      <c r="AE924">
        <f>MIS[[#This Row],[OrderAverageTradedPrice]]*MIS[[#This Row],[OrderQuantity]]</f>
        <v>6516</v>
      </c>
      <c r="AF924">
        <f>MIS[[#This Row],[LTP]]*MIS[[#This Row],[OrderQuantity]]</f>
        <v>3468</v>
      </c>
      <c r="AG924">
        <f>IF(MIS[[#This Row],[OrderSide]]="SELL",MIS[[#This Row],[VALUE]]-MIS[[#This Row],[LIVE_VALUE]],MIS[[#This Row],[LIVE_VALUE]]-MIS[[#This Row],[VALUE]])</f>
        <v>-3048</v>
      </c>
      <c r="AH924" t="str" cm="1">
        <f t="array" ref="AH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" t="str">
        <f>MIS[[#This Row],[TRADING SYMBOL]]</f>
        <v>SENSEX2552079800PE</v>
      </c>
      <c r="AJ924" t="str">
        <f>IF(RIGHT(MIS[[#This Row],[Main/Hedge]],4)="MAIN","MAIN","HEDGE")</f>
        <v>HEDGE</v>
      </c>
      <c r="AK924" t="str" cm="1">
        <f t="array" ref="AK924">_xlfn._xlws.FILTER(Table4[Column1],ISNUMBER(SEARCH(Table4[Column1],MIS[[#This Row],[OrderUniqueIdentifier]])),"")</f>
        <v>XYT</v>
      </c>
    </row>
    <row r="925" spans="1:37" x14ac:dyDescent="0.25">
      <c r="A925" t="s">
        <v>71</v>
      </c>
      <c r="B925" t="s">
        <v>540</v>
      </c>
      <c r="C925" t="s">
        <v>1742</v>
      </c>
      <c r="D925" t="s">
        <v>72</v>
      </c>
      <c r="E925" t="s">
        <v>248</v>
      </c>
      <c r="F925" t="s">
        <v>98</v>
      </c>
      <c r="G925" t="s">
        <v>74</v>
      </c>
      <c r="H925" t="s">
        <v>75</v>
      </c>
      <c r="I925" t="s">
        <v>76</v>
      </c>
      <c r="J925" t="s">
        <v>77</v>
      </c>
      <c r="K925">
        <v>20</v>
      </c>
      <c r="L925" t="s">
        <v>77</v>
      </c>
      <c r="M925" t="s">
        <v>78</v>
      </c>
      <c r="N925" t="s">
        <v>1743</v>
      </c>
      <c r="O925" t="s">
        <v>1715</v>
      </c>
      <c r="P925" t="s">
        <v>1719</v>
      </c>
      <c r="Q925" t="s">
        <v>250</v>
      </c>
      <c r="R925" t="s">
        <v>79</v>
      </c>
      <c r="S925" t="s">
        <v>112</v>
      </c>
      <c r="T925" t="s">
        <v>251</v>
      </c>
      <c r="U925" t="s">
        <v>100</v>
      </c>
      <c r="V925" t="s">
        <v>80</v>
      </c>
      <c r="W925">
        <v>84800</v>
      </c>
      <c r="X925" t="s">
        <v>81</v>
      </c>
      <c r="Y925">
        <v>20</v>
      </c>
      <c r="Z925" t="s">
        <v>114</v>
      </c>
      <c r="AA925" t="s">
        <v>115</v>
      </c>
      <c r="AB925" t="s">
        <v>83</v>
      </c>
      <c r="AC925" t="s">
        <v>84</v>
      </c>
      <c r="AD925">
        <f>_xlfn.XLOOKUP(MIS[[#This Row],[TRADING SYMBOL]],[1]Sheet1!$D:$D,[1]Sheet1!$C:$C)</f>
        <v>17.55</v>
      </c>
      <c r="AE925">
        <f>MIS[[#This Row],[OrderAverageTradedPrice]]*MIS[[#This Row],[OrderQuantity]]</f>
        <v>512</v>
      </c>
      <c r="AF925">
        <f>MIS[[#This Row],[LTP]]*MIS[[#This Row],[OrderQuantity]]</f>
        <v>351</v>
      </c>
      <c r="AG925">
        <f>IF(MIS[[#This Row],[OrderSide]]="SELL",MIS[[#This Row],[VALUE]]-MIS[[#This Row],[LIVE_VALUE]],MIS[[#This Row],[LIVE_VALUE]]-MIS[[#This Row],[VALUE]])</f>
        <v>-161</v>
      </c>
      <c r="AH925" t="str" cm="1">
        <f t="array" ref="AH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" t="str">
        <f>MIS[[#This Row],[TRADING SYMBOL]]</f>
        <v>SENSEX2552084800CE</v>
      </c>
      <c r="AJ925" t="str">
        <f>IF(RIGHT(MIS[[#This Row],[Main/Hedge]],4)="MAIN","MAIN","HEDGE")</f>
        <v>HEDGE</v>
      </c>
      <c r="AK925" t="str" cm="1">
        <f t="array" ref="AK925">_xlfn._xlws.FILTER(Table4[Column1],ISNUMBER(SEARCH(Table4[Column1],MIS[[#This Row],[OrderUniqueIdentifier]])),"")</f>
        <v>XYT</v>
      </c>
    </row>
    <row r="926" spans="1:37" x14ac:dyDescent="0.25">
      <c r="A926" t="s">
        <v>71</v>
      </c>
      <c r="B926" t="s">
        <v>540</v>
      </c>
      <c r="C926" t="s">
        <v>1744</v>
      </c>
      <c r="D926" t="s">
        <v>72</v>
      </c>
      <c r="E926" t="s">
        <v>1717</v>
      </c>
      <c r="F926" t="s">
        <v>98</v>
      </c>
      <c r="G926" t="s">
        <v>74</v>
      </c>
      <c r="H926" t="s">
        <v>75</v>
      </c>
      <c r="I926" t="s">
        <v>76</v>
      </c>
      <c r="J926" t="s">
        <v>77</v>
      </c>
      <c r="K926">
        <v>20</v>
      </c>
      <c r="L926" t="s">
        <v>77</v>
      </c>
      <c r="M926" t="s">
        <v>78</v>
      </c>
      <c r="N926" t="s">
        <v>1745</v>
      </c>
      <c r="O926" t="s">
        <v>1719</v>
      </c>
      <c r="P926" t="s">
        <v>1719</v>
      </c>
      <c r="Q926" t="s">
        <v>1720</v>
      </c>
      <c r="R926" t="s">
        <v>79</v>
      </c>
      <c r="S926" t="s">
        <v>112</v>
      </c>
      <c r="T926" t="s">
        <v>1721</v>
      </c>
      <c r="U926" t="s">
        <v>100</v>
      </c>
      <c r="V926" t="s">
        <v>80</v>
      </c>
      <c r="W926">
        <v>79800</v>
      </c>
      <c r="X926" t="s">
        <v>85</v>
      </c>
      <c r="Y926">
        <v>20</v>
      </c>
      <c r="Z926" t="s">
        <v>115</v>
      </c>
      <c r="AA926" t="s">
        <v>115</v>
      </c>
      <c r="AB926" t="s">
        <v>87</v>
      </c>
      <c r="AC926" t="s">
        <v>84</v>
      </c>
      <c r="AD926">
        <f>_xlfn.XLOOKUP(MIS[[#This Row],[TRADING SYMBOL]],[1]Sheet1!$D:$D,[1]Sheet1!$C:$C)</f>
        <v>28.9</v>
      </c>
      <c r="AE926">
        <f>MIS[[#This Row],[OrderAverageTradedPrice]]*MIS[[#This Row],[OrderQuantity]]</f>
        <v>1083</v>
      </c>
      <c r="AF926">
        <f>MIS[[#This Row],[LTP]]*MIS[[#This Row],[OrderQuantity]]</f>
        <v>578</v>
      </c>
      <c r="AG926">
        <f>IF(MIS[[#This Row],[OrderSide]]="SELL",MIS[[#This Row],[VALUE]]-MIS[[#This Row],[LIVE_VALUE]],MIS[[#This Row],[LIVE_VALUE]]-MIS[[#This Row],[VALUE]])</f>
        <v>-505</v>
      </c>
      <c r="AH926" t="str" cm="1">
        <f t="array" ref="AH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" t="str">
        <f>MIS[[#This Row],[TRADING SYMBOL]]</f>
        <v>SENSEX2552079800PE</v>
      </c>
      <c r="AJ926" t="str">
        <f>IF(RIGHT(MIS[[#This Row],[Main/Hedge]],4)="MAIN","MAIN","HEDGE")</f>
        <v>HEDGE</v>
      </c>
      <c r="AK926" t="str" cm="1">
        <f t="array" ref="AK926">_xlfn._xlws.FILTER(Table4[Column1],ISNUMBER(SEARCH(Table4[Column1],MIS[[#This Row],[OrderUniqueIdentifier]])),"")</f>
        <v>XYT</v>
      </c>
    </row>
    <row r="927" spans="1:37" x14ac:dyDescent="0.25">
      <c r="A927" t="s">
        <v>71</v>
      </c>
      <c r="B927" t="s">
        <v>550</v>
      </c>
      <c r="C927" t="s">
        <v>1747</v>
      </c>
      <c r="D927" t="s">
        <v>72</v>
      </c>
      <c r="E927" t="s">
        <v>1717</v>
      </c>
      <c r="F927" t="s">
        <v>98</v>
      </c>
      <c r="G927" t="s">
        <v>74</v>
      </c>
      <c r="H927" t="s">
        <v>75</v>
      </c>
      <c r="I927" t="s">
        <v>76</v>
      </c>
      <c r="J927" t="s">
        <v>77</v>
      </c>
      <c r="K927">
        <v>20</v>
      </c>
      <c r="L927" t="s">
        <v>77</v>
      </c>
      <c r="M927" t="s">
        <v>78</v>
      </c>
      <c r="N927" t="s">
        <v>1745</v>
      </c>
      <c r="O927" t="s">
        <v>1715</v>
      </c>
      <c r="P927" t="s">
        <v>1719</v>
      </c>
      <c r="Q927" t="s">
        <v>1720</v>
      </c>
      <c r="R927" t="s">
        <v>79</v>
      </c>
      <c r="S927" t="s">
        <v>112</v>
      </c>
      <c r="T927" t="s">
        <v>1721</v>
      </c>
      <c r="U927" t="s">
        <v>100</v>
      </c>
      <c r="V927" t="s">
        <v>80</v>
      </c>
      <c r="W927">
        <v>79800</v>
      </c>
      <c r="X927" t="s">
        <v>85</v>
      </c>
      <c r="Y927">
        <v>20</v>
      </c>
      <c r="Z927" t="s">
        <v>114</v>
      </c>
      <c r="AA927" t="s">
        <v>115</v>
      </c>
      <c r="AB927" t="s">
        <v>87</v>
      </c>
      <c r="AC927" t="s">
        <v>84</v>
      </c>
      <c r="AD927">
        <f>_xlfn.XLOOKUP(MIS[[#This Row],[TRADING SYMBOL]],[1]Sheet1!$D:$D,[1]Sheet1!$C:$C)</f>
        <v>28.9</v>
      </c>
      <c r="AE927">
        <f>MIS[[#This Row],[OrderAverageTradedPrice]]*MIS[[#This Row],[OrderQuantity]]</f>
        <v>1083</v>
      </c>
      <c r="AF927">
        <f>MIS[[#This Row],[LTP]]*MIS[[#This Row],[OrderQuantity]]</f>
        <v>578</v>
      </c>
      <c r="AG927">
        <f>IF(MIS[[#This Row],[OrderSide]]="SELL",MIS[[#This Row],[VALUE]]-MIS[[#This Row],[LIVE_VALUE]],MIS[[#This Row],[LIVE_VALUE]]-MIS[[#This Row],[VALUE]])</f>
        <v>-505</v>
      </c>
      <c r="AH927" t="str" cm="1">
        <f t="array" ref="AH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" t="str">
        <f>MIS[[#This Row],[TRADING SYMBOL]]</f>
        <v>SENSEX2552079800PE</v>
      </c>
      <c r="AJ927" t="str">
        <f>IF(RIGHT(MIS[[#This Row],[Main/Hedge]],4)="MAIN","MAIN","HEDGE")</f>
        <v>HEDGE</v>
      </c>
      <c r="AK927" t="str" cm="1">
        <f t="array" ref="AK927">_xlfn._xlws.FILTER(Table4[Column1],ISNUMBER(SEARCH(Table4[Column1],MIS[[#This Row],[OrderUniqueIdentifier]])),"")</f>
        <v>XYT</v>
      </c>
    </row>
    <row r="928" spans="1:37" x14ac:dyDescent="0.25">
      <c r="A928" t="s">
        <v>71</v>
      </c>
      <c r="B928" t="s">
        <v>558</v>
      </c>
      <c r="C928" t="s">
        <v>1748</v>
      </c>
      <c r="D928" t="s">
        <v>72</v>
      </c>
      <c r="E928" t="s">
        <v>248</v>
      </c>
      <c r="F928" t="s">
        <v>98</v>
      </c>
      <c r="G928" t="s">
        <v>74</v>
      </c>
      <c r="H928" t="s">
        <v>75</v>
      </c>
      <c r="I928" t="s">
        <v>76</v>
      </c>
      <c r="J928" t="s">
        <v>77</v>
      </c>
      <c r="K928">
        <v>40</v>
      </c>
      <c r="L928" t="s">
        <v>77</v>
      </c>
      <c r="M928" t="s">
        <v>78</v>
      </c>
      <c r="N928" t="s">
        <v>1749</v>
      </c>
      <c r="O928" t="s">
        <v>1715</v>
      </c>
      <c r="P928" t="s">
        <v>1719</v>
      </c>
      <c r="Q928" t="s">
        <v>250</v>
      </c>
      <c r="R928" t="s">
        <v>79</v>
      </c>
      <c r="S928" t="s">
        <v>112</v>
      </c>
      <c r="T928" t="s">
        <v>251</v>
      </c>
      <c r="U928" t="s">
        <v>100</v>
      </c>
      <c r="V928" t="s">
        <v>80</v>
      </c>
      <c r="W928">
        <v>84800</v>
      </c>
      <c r="X928" t="s">
        <v>81</v>
      </c>
      <c r="Y928">
        <v>40</v>
      </c>
      <c r="Z928" t="s">
        <v>114</v>
      </c>
      <c r="AA928" t="s">
        <v>115</v>
      </c>
      <c r="AB928" t="s">
        <v>83</v>
      </c>
      <c r="AC928" t="s">
        <v>84</v>
      </c>
      <c r="AD928">
        <f>_xlfn.XLOOKUP(MIS[[#This Row],[TRADING SYMBOL]],[1]Sheet1!$D:$D,[1]Sheet1!$C:$C)</f>
        <v>17.55</v>
      </c>
      <c r="AE928">
        <f>MIS[[#This Row],[OrderAverageTradedPrice]]*MIS[[#This Row],[OrderQuantity]]</f>
        <v>1026</v>
      </c>
      <c r="AF928">
        <f>MIS[[#This Row],[LTP]]*MIS[[#This Row],[OrderQuantity]]</f>
        <v>702</v>
      </c>
      <c r="AG928">
        <f>IF(MIS[[#This Row],[OrderSide]]="SELL",MIS[[#This Row],[VALUE]]-MIS[[#This Row],[LIVE_VALUE]],MIS[[#This Row],[LIVE_VALUE]]-MIS[[#This Row],[VALUE]])</f>
        <v>-324</v>
      </c>
      <c r="AH928" t="str" cm="1">
        <f t="array" ref="AH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" t="str">
        <f>MIS[[#This Row],[TRADING SYMBOL]]</f>
        <v>SENSEX2552084800CE</v>
      </c>
      <c r="AJ928" t="str">
        <f>IF(RIGHT(MIS[[#This Row],[Main/Hedge]],4)="MAIN","MAIN","HEDGE")</f>
        <v>HEDGE</v>
      </c>
      <c r="AK928" t="str" cm="1">
        <f t="array" ref="AK928">_xlfn._xlws.FILTER(Table4[Column1],ISNUMBER(SEARCH(Table4[Column1],MIS[[#This Row],[OrderUniqueIdentifier]])),"")</f>
        <v>XYT</v>
      </c>
    </row>
    <row r="929" spans="1:37" x14ac:dyDescent="0.25">
      <c r="A929" t="s">
        <v>71</v>
      </c>
      <c r="B929" t="s">
        <v>575</v>
      </c>
      <c r="C929" t="s">
        <v>1755</v>
      </c>
      <c r="D929" t="s">
        <v>72</v>
      </c>
      <c r="E929" t="s">
        <v>1717</v>
      </c>
      <c r="F929" t="s">
        <v>98</v>
      </c>
      <c r="G929" t="s">
        <v>74</v>
      </c>
      <c r="H929" t="s">
        <v>75</v>
      </c>
      <c r="I929" t="s">
        <v>76</v>
      </c>
      <c r="J929" t="s">
        <v>77</v>
      </c>
      <c r="K929">
        <v>20</v>
      </c>
      <c r="L929" t="s">
        <v>77</v>
      </c>
      <c r="M929" t="s">
        <v>78</v>
      </c>
      <c r="N929" t="s">
        <v>1733</v>
      </c>
      <c r="O929" t="s">
        <v>1715</v>
      </c>
      <c r="P929" t="s">
        <v>1719</v>
      </c>
      <c r="Q929" t="s">
        <v>1720</v>
      </c>
      <c r="R929" t="s">
        <v>79</v>
      </c>
      <c r="S929" t="s">
        <v>112</v>
      </c>
      <c r="T929" t="s">
        <v>1721</v>
      </c>
      <c r="U929" t="s">
        <v>100</v>
      </c>
      <c r="V929" t="s">
        <v>80</v>
      </c>
      <c r="W929">
        <v>79800</v>
      </c>
      <c r="X929" t="s">
        <v>85</v>
      </c>
      <c r="Y929">
        <v>20</v>
      </c>
      <c r="Z929" t="s">
        <v>114</v>
      </c>
      <c r="AA929" t="s">
        <v>115</v>
      </c>
      <c r="AB929" t="s">
        <v>87</v>
      </c>
      <c r="AC929" t="s">
        <v>84</v>
      </c>
      <c r="AD929">
        <f>_xlfn.XLOOKUP(MIS[[#This Row],[TRADING SYMBOL]],[1]Sheet1!$D:$D,[1]Sheet1!$C:$C)</f>
        <v>28.9</v>
      </c>
      <c r="AE929">
        <f>MIS[[#This Row],[OrderAverageTradedPrice]]*MIS[[#This Row],[OrderQuantity]]</f>
        <v>1086</v>
      </c>
      <c r="AF929">
        <f>MIS[[#This Row],[LTP]]*MIS[[#This Row],[OrderQuantity]]</f>
        <v>578</v>
      </c>
      <c r="AG929">
        <f>IF(MIS[[#This Row],[OrderSide]]="SELL",MIS[[#This Row],[VALUE]]-MIS[[#This Row],[LIVE_VALUE]],MIS[[#This Row],[LIVE_VALUE]]-MIS[[#This Row],[VALUE]])</f>
        <v>-508</v>
      </c>
      <c r="AH929" t="str" cm="1">
        <f t="array" ref="AH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" t="str">
        <f>MIS[[#This Row],[TRADING SYMBOL]]</f>
        <v>SENSEX2552079800PE</v>
      </c>
      <c r="AJ929" t="str">
        <f>IF(RIGHT(MIS[[#This Row],[Main/Hedge]],4)="MAIN","MAIN","HEDGE")</f>
        <v>HEDGE</v>
      </c>
      <c r="AK929" t="str" cm="1">
        <f t="array" ref="AK929">_xlfn._xlws.FILTER(Table4[Column1],ISNUMBER(SEARCH(Table4[Column1],MIS[[#This Row],[OrderUniqueIdentifier]])),"")</f>
        <v>XYT</v>
      </c>
    </row>
    <row r="930" spans="1:37" x14ac:dyDescent="0.25">
      <c r="A930" t="s">
        <v>71</v>
      </c>
      <c r="B930" t="s">
        <v>753</v>
      </c>
      <c r="C930" t="s">
        <v>1788</v>
      </c>
      <c r="D930" t="s">
        <v>72</v>
      </c>
      <c r="E930" t="s">
        <v>1717</v>
      </c>
      <c r="F930" t="s">
        <v>98</v>
      </c>
      <c r="G930" t="s">
        <v>74</v>
      </c>
      <c r="H930" t="s">
        <v>75</v>
      </c>
      <c r="I930" t="s">
        <v>76</v>
      </c>
      <c r="J930" t="s">
        <v>77</v>
      </c>
      <c r="K930">
        <v>60</v>
      </c>
      <c r="L930" t="s">
        <v>77</v>
      </c>
      <c r="M930" t="s">
        <v>78</v>
      </c>
      <c r="N930" t="s">
        <v>1751</v>
      </c>
      <c r="O930" t="s">
        <v>1715</v>
      </c>
      <c r="P930" t="s">
        <v>1719</v>
      </c>
      <c r="Q930" t="s">
        <v>1720</v>
      </c>
      <c r="R930" t="s">
        <v>79</v>
      </c>
      <c r="S930" t="s">
        <v>112</v>
      </c>
      <c r="T930" t="s">
        <v>1721</v>
      </c>
      <c r="U930" t="s">
        <v>100</v>
      </c>
      <c r="V930" t="s">
        <v>80</v>
      </c>
      <c r="W930">
        <v>79800</v>
      </c>
      <c r="X930" t="s">
        <v>85</v>
      </c>
      <c r="Y930">
        <v>60</v>
      </c>
      <c r="Z930" t="s">
        <v>114</v>
      </c>
      <c r="AA930" t="s">
        <v>115</v>
      </c>
      <c r="AB930" t="s">
        <v>87</v>
      </c>
      <c r="AC930" t="s">
        <v>84</v>
      </c>
      <c r="AD930">
        <f>_xlfn.XLOOKUP(MIS[[#This Row],[TRADING SYMBOL]],[1]Sheet1!$D:$D,[1]Sheet1!$C:$C)</f>
        <v>28.9</v>
      </c>
      <c r="AE930">
        <f>MIS[[#This Row],[OrderAverageTradedPrice]]*MIS[[#This Row],[OrderQuantity]]</f>
        <v>3252</v>
      </c>
      <c r="AF930">
        <f>MIS[[#This Row],[LTP]]*MIS[[#This Row],[OrderQuantity]]</f>
        <v>1734</v>
      </c>
      <c r="AG930">
        <f>IF(MIS[[#This Row],[OrderSide]]="SELL",MIS[[#This Row],[VALUE]]-MIS[[#This Row],[LIVE_VALUE]],MIS[[#This Row],[LIVE_VALUE]]-MIS[[#This Row],[VALUE]])</f>
        <v>-1518</v>
      </c>
      <c r="AH930" t="str" cm="1">
        <f t="array" ref="AH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" t="str">
        <f>MIS[[#This Row],[TRADING SYMBOL]]</f>
        <v>SENSEX2552079800PE</v>
      </c>
      <c r="AJ930" t="str">
        <f>IF(RIGHT(MIS[[#This Row],[Main/Hedge]],4)="MAIN","MAIN","HEDGE")</f>
        <v>HEDGE</v>
      </c>
      <c r="AK930" t="str" cm="1">
        <f t="array" ref="AK930">_xlfn._xlws.FILTER(Table4[Column1],ISNUMBER(SEARCH(Table4[Column1],MIS[[#This Row],[OrderUniqueIdentifier]])),"")</f>
        <v>XYT</v>
      </c>
    </row>
    <row r="931" spans="1:37" x14ac:dyDescent="0.25">
      <c r="A931" t="s">
        <v>71</v>
      </c>
      <c r="B931" t="s">
        <v>830</v>
      </c>
      <c r="C931" t="s">
        <v>1808</v>
      </c>
      <c r="D931" t="s">
        <v>72</v>
      </c>
      <c r="E931" t="s">
        <v>1717</v>
      </c>
      <c r="F931" t="s">
        <v>98</v>
      </c>
      <c r="G931" t="s">
        <v>74</v>
      </c>
      <c r="H931" t="s">
        <v>75</v>
      </c>
      <c r="I931" t="s">
        <v>76</v>
      </c>
      <c r="J931" t="s">
        <v>77</v>
      </c>
      <c r="K931">
        <v>60</v>
      </c>
      <c r="L931" t="s">
        <v>77</v>
      </c>
      <c r="M931" t="s">
        <v>78</v>
      </c>
      <c r="N931" t="s">
        <v>1718</v>
      </c>
      <c r="O931" t="s">
        <v>1719</v>
      </c>
      <c r="P931" t="s">
        <v>1719</v>
      </c>
      <c r="Q931" t="s">
        <v>1720</v>
      </c>
      <c r="R931" t="s">
        <v>79</v>
      </c>
      <c r="S931" t="s">
        <v>112</v>
      </c>
      <c r="T931" t="s">
        <v>1721</v>
      </c>
      <c r="U931" t="s">
        <v>100</v>
      </c>
      <c r="V931" t="s">
        <v>80</v>
      </c>
      <c r="W931">
        <v>79800</v>
      </c>
      <c r="X931" t="s">
        <v>85</v>
      </c>
      <c r="Y931">
        <v>60</v>
      </c>
      <c r="Z931" t="s">
        <v>115</v>
      </c>
      <c r="AA931" t="s">
        <v>115</v>
      </c>
      <c r="AB931" t="s">
        <v>87</v>
      </c>
      <c r="AC931" t="s">
        <v>84</v>
      </c>
      <c r="AD931">
        <f>_xlfn.XLOOKUP(MIS[[#This Row],[TRADING SYMBOL]],[1]Sheet1!$D:$D,[1]Sheet1!$C:$C)</f>
        <v>28.9</v>
      </c>
      <c r="AE931">
        <f>MIS[[#This Row],[OrderAverageTradedPrice]]*MIS[[#This Row],[OrderQuantity]]</f>
        <v>3255</v>
      </c>
      <c r="AF931">
        <f>MIS[[#This Row],[LTP]]*MIS[[#This Row],[OrderQuantity]]</f>
        <v>1734</v>
      </c>
      <c r="AG931">
        <f>IF(MIS[[#This Row],[OrderSide]]="SELL",MIS[[#This Row],[VALUE]]-MIS[[#This Row],[LIVE_VALUE]],MIS[[#This Row],[LIVE_VALUE]]-MIS[[#This Row],[VALUE]])</f>
        <v>-1521</v>
      </c>
      <c r="AH931" t="str" cm="1">
        <f t="array" ref="AH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" t="str">
        <f>MIS[[#This Row],[TRADING SYMBOL]]</f>
        <v>SENSEX2552079800PE</v>
      </c>
      <c r="AJ931" t="str">
        <f>IF(RIGHT(MIS[[#This Row],[Main/Hedge]],4)="MAIN","MAIN","HEDGE")</f>
        <v>HEDGE</v>
      </c>
      <c r="AK931" t="str" cm="1">
        <f t="array" ref="AK931">_xlfn._xlws.FILTER(Table4[Column1],ISNUMBER(SEARCH(Table4[Column1],MIS[[#This Row],[OrderUniqueIdentifier]])),"")</f>
        <v>XYT</v>
      </c>
    </row>
    <row r="932" spans="1:37" x14ac:dyDescent="0.25">
      <c r="A932" t="s">
        <v>71</v>
      </c>
      <c r="B932" t="s">
        <v>864</v>
      </c>
      <c r="C932" t="s">
        <v>1813</v>
      </c>
      <c r="D932" t="s">
        <v>72</v>
      </c>
      <c r="E932" t="s">
        <v>248</v>
      </c>
      <c r="F932" t="s">
        <v>98</v>
      </c>
      <c r="G932" t="s">
        <v>74</v>
      </c>
      <c r="H932" t="s">
        <v>75</v>
      </c>
      <c r="I932" t="s">
        <v>76</v>
      </c>
      <c r="J932" t="s">
        <v>77</v>
      </c>
      <c r="K932">
        <v>20</v>
      </c>
      <c r="L932" t="s">
        <v>77</v>
      </c>
      <c r="M932" t="s">
        <v>78</v>
      </c>
      <c r="N932" t="s">
        <v>1743</v>
      </c>
      <c r="O932" t="s">
        <v>1715</v>
      </c>
      <c r="P932" t="s">
        <v>1719</v>
      </c>
      <c r="Q932" t="s">
        <v>250</v>
      </c>
      <c r="R932" t="s">
        <v>79</v>
      </c>
      <c r="S932" t="s">
        <v>112</v>
      </c>
      <c r="T932" t="s">
        <v>251</v>
      </c>
      <c r="U932" t="s">
        <v>100</v>
      </c>
      <c r="V932" t="s">
        <v>80</v>
      </c>
      <c r="W932">
        <v>84800</v>
      </c>
      <c r="X932" t="s">
        <v>81</v>
      </c>
      <c r="Y932">
        <v>20</v>
      </c>
      <c r="Z932" t="s">
        <v>114</v>
      </c>
      <c r="AA932" t="s">
        <v>115</v>
      </c>
      <c r="AB932" t="s">
        <v>83</v>
      </c>
      <c r="AC932" t="s">
        <v>84</v>
      </c>
      <c r="AD932">
        <f>_xlfn.XLOOKUP(MIS[[#This Row],[TRADING SYMBOL]],[1]Sheet1!$D:$D,[1]Sheet1!$C:$C)</f>
        <v>17.55</v>
      </c>
      <c r="AE932">
        <f>MIS[[#This Row],[OrderAverageTradedPrice]]*MIS[[#This Row],[OrderQuantity]]</f>
        <v>512</v>
      </c>
      <c r="AF932">
        <f>MIS[[#This Row],[LTP]]*MIS[[#This Row],[OrderQuantity]]</f>
        <v>351</v>
      </c>
      <c r="AG932">
        <f>IF(MIS[[#This Row],[OrderSide]]="SELL",MIS[[#This Row],[VALUE]]-MIS[[#This Row],[LIVE_VALUE]],MIS[[#This Row],[LIVE_VALUE]]-MIS[[#This Row],[VALUE]])</f>
        <v>-161</v>
      </c>
      <c r="AH932" t="str" cm="1">
        <f t="array" ref="AH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" t="str">
        <f>MIS[[#This Row],[TRADING SYMBOL]]</f>
        <v>SENSEX2552084800CE</v>
      </c>
      <c r="AJ932" t="str">
        <f>IF(RIGHT(MIS[[#This Row],[Main/Hedge]],4)="MAIN","MAIN","HEDGE")</f>
        <v>HEDGE</v>
      </c>
      <c r="AK932" t="str" cm="1">
        <f t="array" ref="AK932">_xlfn._xlws.FILTER(Table4[Column1],ISNUMBER(SEARCH(Table4[Column1],MIS[[#This Row],[OrderUniqueIdentifier]])),"")</f>
        <v>XYT</v>
      </c>
    </row>
    <row r="933" spans="1:37" x14ac:dyDescent="0.25">
      <c r="A933" t="s">
        <v>71</v>
      </c>
      <c r="B933" t="s">
        <v>1108</v>
      </c>
      <c r="C933" t="s">
        <v>1871</v>
      </c>
      <c r="D933" t="s">
        <v>72</v>
      </c>
      <c r="E933" t="s">
        <v>1717</v>
      </c>
      <c r="F933" t="s">
        <v>98</v>
      </c>
      <c r="G933" t="s">
        <v>74</v>
      </c>
      <c r="H933" t="s">
        <v>75</v>
      </c>
      <c r="I933" t="s">
        <v>76</v>
      </c>
      <c r="J933" t="s">
        <v>77</v>
      </c>
      <c r="K933">
        <v>20</v>
      </c>
      <c r="L933" t="s">
        <v>77</v>
      </c>
      <c r="M933" t="s">
        <v>78</v>
      </c>
      <c r="N933" t="s">
        <v>1872</v>
      </c>
      <c r="O933" t="s">
        <v>1715</v>
      </c>
      <c r="P933" t="s">
        <v>1719</v>
      </c>
      <c r="Q933" t="s">
        <v>1720</v>
      </c>
      <c r="R933" t="s">
        <v>79</v>
      </c>
      <c r="S933" t="s">
        <v>112</v>
      </c>
      <c r="T933" t="s">
        <v>1721</v>
      </c>
      <c r="U933" t="s">
        <v>100</v>
      </c>
      <c r="V933" t="s">
        <v>80</v>
      </c>
      <c r="W933">
        <v>79800</v>
      </c>
      <c r="X933" t="s">
        <v>85</v>
      </c>
      <c r="Y933">
        <v>20</v>
      </c>
      <c r="Z933" t="s">
        <v>114</v>
      </c>
      <c r="AA933" t="s">
        <v>115</v>
      </c>
      <c r="AB933" t="s">
        <v>87</v>
      </c>
      <c r="AC933" t="s">
        <v>84</v>
      </c>
      <c r="AD933">
        <f>_xlfn.XLOOKUP(MIS[[#This Row],[TRADING SYMBOL]],[1]Sheet1!$D:$D,[1]Sheet1!$C:$C)</f>
        <v>28.9</v>
      </c>
      <c r="AE933">
        <f>MIS[[#This Row],[OrderAverageTradedPrice]]*MIS[[#This Row],[OrderQuantity]]</f>
        <v>1087</v>
      </c>
      <c r="AF933">
        <f>MIS[[#This Row],[LTP]]*MIS[[#This Row],[OrderQuantity]]</f>
        <v>578</v>
      </c>
      <c r="AG933">
        <f>IF(MIS[[#This Row],[OrderSide]]="SELL",MIS[[#This Row],[VALUE]]-MIS[[#This Row],[LIVE_VALUE]],MIS[[#This Row],[LIVE_VALUE]]-MIS[[#This Row],[VALUE]])</f>
        <v>-509</v>
      </c>
      <c r="AH933" t="str" cm="1">
        <f t="array" ref="AH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" t="str">
        <f>MIS[[#This Row],[TRADING SYMBOL]]</f>
        <v>SENSEX2552079800PE</v>
      </c>
      <c r="AJ933" t="str">
        <f>IF(RIGHT(MIS[[#This Row],[Main/Hedge]],4)="MAIN","MAIN","HEDGE")</f>
        <v>HEDGE</v>
      </c>
      <c r="AK933" t="str" cm="1">
        <f t="array" ref="AK933">_xlfn._xlws.FILTER(Table4[Column1],ISNUMBER(SEARCH(Table4[Column1],MIS[[#This Row],[OrderUniqueIdentifier]])),"")</f>
        <v>XYT</v>
      </c>
    </row>
    <row r="934" spans="1:37" x14ac:dyDescent="0.25">
      <c r="A934" t="s">
        <v>71</v>
      </c>
      <c r="B934" t="s">
        <v>1280</v>
      </c>
      <c r="C934" t="s">
        <v>1905</v>
      </c>
      <c r="D934" t="s">
        <v>72</v>
      </c>
      <c r="E934" t="s">
        <v>248</v>
      </c>
      <c r="F934" t="s">
        <v>98</v>
      </c>
      <c r="G934" t="s">
        <v>74</v>
      </c>
      <c r="H934" t="s">
        <v>75</v>
      </c>
      <c r="I934" t="s">
        <v>76</v>
      </c>
      <c r="J934" t="s">
        <v>77</v>
      </c>
      <c r="K934">
        <v>40</v>
      </c>
      <c r="L934" t="s">
        <v>77</v>
      </c>
      <c r="M934" t="s">
        <v>78</v>
      </c>
      <c r="N934" t="s">
        <v>1822</v>
      </c>
      <c r="O934" t="s">
        <v>1719</v>
      </c>
      <c r="P934" t="s">
        <v>1719</v>
      </c>
      <c r="Q934" t="s">
        <v>250</v>
      </c>
      <c r="R934" t="s">
        <v>79</v>
      </c>
      <c r="S934" t="s">
        <v>112</v>
      </c>
      <c r="T934" t="s">
        <v>251</v>
      </c>
      <c r="U934" t="s">
        <v>100</v>
      </c>
      <c r="V934" t="s">
        <v>80</v>
      </c>
      <c r="W934">
        <v>84800</v>
      </c>
      <c r="X934" t="s">
        <v>81</v>
      </c>
      <c r="Y934">
        <v>40</v>
      </c>
      <c r="Z934" t="s">
        <v>115</v>
      </c>
      <c r="AA934" t="s">
        <v>115</v>
      </c>
      <c r="AB934" t="s">
        <v>83</v>
      </c>
      <c r="AC934" t="s">
        <v>84</v>
      </c>
      <c r="AD934">
        <f>_xlfn.XLOOKUP(MIS[[#This Row],[TRADING SYMBOL]],[1]Sheet1!$D:$D,[1]Sheet1!$C:$C)</f>
        <v>17.55</v>
      </c>
      <c r="AE934">
        <f>MIS[[#This Row],[OrderAverageTradedPrice]]*MIS[[#This Row],[OrderQuantity]]</f>
        <v>1028</v>
      </c>
      <c r="AF934">
        <f>MIS[[#This Row],[LTP]]*MIS[[#This Row],[OrderQuantity]]</f>
        <v>702</v>
      </c>
      <c r="AG934">
        <f>IF(MIS[[#This Row],[OrderSide]]="SELL",MIS[[#This Row],[VALUE]]-MIS[[#This Row],[LIVE_VALUE]],MIS[[#This Row],[LIVE_VALUE]]-MIS[[#This Row],[VALUE]])</f>
        <v>-326</v>
      </c>
      <c r="AH934" t="str" cm="1">
        <f t="array" ref="AH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4" t="str">
        <f>MIS[[#This Row],[TRADING SYMBOL]]</f>
        <v>SENSEX2552084800CE</v>
      </c>
      <c r="AJ934" t="str">
        <f>IF(RIGHT(MIS[[#This Row],[Main/Hedge]],4)="MAIN","MAIN","HEDGE")</f>
        <v>HEDGE</v>
      </c>
      <c r="AK934" t="str" cm="1">
        <f t="array" ref="AK934">_xlfn._xlws.FILTER(Table4[Column1],ISNUMBER(SEARCH(Table4[Column1],MIS[[#This Row],[OrderUniqueIdentifier]])),"")</f>
        <v>XYT</v>
      </c>
    </row>
    <row r="935" spans="1:37" x14ac:dyDescent="0.25">
      <c r="A935" t="s">
        <v>71</v>
      </c>
      <c r="B935" t="s">
        <v>1288</v>
      </c>
      <c r="C935" t="s">
        <v>1907</v>
      </c>
      <c r="D935" t="s">
        <v>72</v>
      </c>
      <c r="E935" t="s">
        <v>248</v>
      </c>
      <c r="F935" t="s">
        <v>98</v>
      </c>
      <c r="G935" t="s">
        <v>74</v>
      </c>
      <c r="H935" t="s">
        <v>75</v>
      </c>
      <c r="I935" t="s">
        <v>76</v>
      </c>
      <c r="J935" t="s">
        <v>77</v>
      </c>
      <c r="K935">
        <v>40</v>
      </c>
      <c r="L935" t="s">
        <v>77</v>
      </c>
      <c r="M935" t="s">
        <v>78</v>
      </c>
      <c r="N935" t="s">
        <v>1749</v>
      </c>
      <c r="O935" t="s">
        <v>1715</v>
      </c>
      <c r="P935" t="s">
        <v>1719</v>
      </c>
      <c r="Q935" t="s">
        <v>250</v>
      </c>
      <c r="R935" t="s">
        <v>79</v>
      </c>
      <c r="S935" t="s">
        <v>112</v>
      </c>
      <c r="T935" t="s">
        <v>251</v>
      </c>
      <c r="U935" t="s">
        <v>100</v>
      </c>
      <c r="V935" t="s">
        <v>80</v>
      </c>
      <c r="W935">
        <v>84800</v>
      </c>
      <c r="X935" t="s">
        <v>81</v>
      </c>
      <c r="Y935">
        <v>40</v>
      </c>
      <c r="Z935" t="s">
        <v>114</v>
      </c>
      <c r="AA935" t="s">
        <v>115</v>
      </c>
      <c r="AB935" t="s">
        <v>83</v>
      </c>
      <c r="AC935" t="s">
        <v>84</v>
      </c>
      <c r="AD935">
        <f>_xlfn.XLOOKUP(MIS[[#This Row],[TRADING SYMBOL]],[1]Sheet1!$D:$D,[1]Sheet1!$C:$C)</f>
        <v>17.55</v>
      </c>
      <c r="AE935">
        <f>MIS[[#This Row],[OrderAverageTradedPrice]]*MIS[[#This Row],[OrderQuantity]]</f>
        <v>1026</v>
      </c>
      <c r="AF935">
        <f>MIS[[#This Row],[LTP]]*MIS[[#This Row],[OrderQuantity]]</f>
        <v>702</v>
      </c>
      <c r="AG935">
        <f>IF(MIS[[#This Row],[OrderSide]]="SELL",MIS[[#This Row],[VALUE]]-MIS[[#This Row],[LIVE_VALUE]],MIS[[#This Row],[LIVE_VALUE]]-MIS[[#This Row],[VALUE]])</f>
        <v>-324</v>
      </c>
      <c r="AH935" t="str" cm="1">
        <f t="array" ref="AH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" t="str">
        <f>MIS[[#This Row],[TRADING SYMBOL]]</f>
        <v>SENSEX2552084800CE</v>
      </c>
      <c r="AJ935" t="str">
        <f>IF(RIGHT(MIS[[#This Row],[Main/Hedge]],4)="MAIN","MAIN","HEDGE")</f>
        <v>HEDGE</v>
      </c>
      <c r="AK935" t="str" cm="1">
        <f t="array" ref="AK935">_xlfn._xlws.FILTER(Table4[Column1],ISNUMBER(SEARCH(Table4[Column1],MIS[[#This Row],[OrderUniqueIdentifier]])),"")</f>
        <v>XYT</v>
      </c>
    </row>
    <row r="936" spans="1:37" x14ac:dyDescent="0.25">
      <c r="A936" t="s">
        <v>71</v>
      </c>
      <c r="B936" t="s">
        <v>1295</v>
      </c>
      <c r="C936" t="s">
        <v>1910</v>
      </c>
      <c r="D936" t="s">
        <v>72</v>
      </c>
      <c r="E936" t="s">
        <v>1717</v>
      </c>
      <c r="F936" t="s">
        <v>98</v>
      </c>
      <c r="G936" t="s">
        <v>74</v>
      </c>
      <c r="H936" t="s">
        <v>75</v>
      </c>
      <c r="I936" t="s">
        <v>76</v>
      </c>
      <c r="J936" t="s">
        <v>77</v>
      </c>
      <c r="K936">
        <v>60</v>
      </c>
      <c r="L936" t="s">
        <v>77</v>
      </c>
      <c r="M936" t="s">
        <v>78</v>
      </c>
      <c r="N936" t="s">
        <v>1745</v>
      </c>
      <c r="O936" t="s">
        <v>1715</v>
      </c>
      <c r="P936" t="s">
        <v>1719</v>
      </c>
      <c r="Q936" t="s">
        <v>1720</v>
      </c>
      <c r="R936" t="s">
        <v>79</v>
      </c>
      <c r="S936" t="s">
        <v>112</v>
      </c>
      <c r="T936" t="s">
        <v>1721</v>
      </c>
      <c r="U936" t="s">
        <v>100</v>
      </c>
      <c r="V936" t="s">
        <v>80</v>
      </c>
      <c r="W936">
        <v>79800</v>
      </c>
      <c r="X936" t="s">
        <v>85</v>
      </c>
      <c r="Y936">
        <v>60</v>
      </c>
      <c r="Z936" t="s">
        <v>114</v>
      </c>
      <c r="AA936" t="s">
        <v>115</v>
      </c>
      <c r="AB936" t="s">
        <v>87</v>
      </c>
      <c r="AC936" t="s">
        <v>84</v>
      </c>
      <c r="AD936">
        <f>_xlfn.XLOOKUP(MIS[[#This Row],[TRADING SYMBOL]],[1]Sheet1!$D:$D,[1]Sheet1!$C:$C)</f>
        <v>28.9</v>
      </c>
      <c r="AE936">
        <f>MIS[[#This Row],[OrderAverageTradedPrice]]*MIS[[#This Row],[OrderQuantity]]</f>
        <v>3249</v>
      </c>
      <c r="AF936">
        <f>MIS[[#This Row],[LTP]]*MIS[[#This Row],[OrderQuantity]]</f>
        <v>1734</v>
      </c>
      <c r="AG936">
        <f>IF(MIS[[#This Row],[OrderSide]]="SELL",MIS[[#This Row],[VALUE]]-MIS[[#This Row],[LIVE_VALUE]],MIS[[#This Row],[LIVE_VALUE]]-MIS[[#This Row],[VALUE]])</f>
        <v>-1515</v>
      </c>
      <c r="AH936" t="str" cm="1">
        <f t="array" ref="AH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" t="str">
        <f>MIS[[#This Row],[TRADING SYMBOL]]</f>
        <v>SENSEX2552079800PE</v>
      </c>
      <c r="AJ936" t="str">
        <f>IF(RIGHT(MIS[[#This Row],[Main/Hedge]],4)="MAIN","MAIN","HEDGE")</f>
        <v>HEDGE</v>
      </c>
      <c r="AK936" t="str" cm="1">
        <f t="array" ref="AK936">_xlfn._xlws.FILTER(Table4[Column1],ISNUMBER(SEARCH(Table4[Column1],MIS[[#This Row],[OrderUniqueIdentifier]])),"")</f>
        <v>XYT</v>
      </c>
    </row>
    <row r="937" spans="1:37" x14ac:dyDescent="0.25">
      <c r="A937" t="s">
        <v>71</v>
      </c>
      <c r="B937" t="s">
        <v>1302</v>
      </c>
      <c r="C937" t="s">
        <v>1911</v>
      </c>
      <c r="D937" t="s">
        <v>72</v>
      </c>
      <c r="E937" t="s">
        <v>248</v>
      </c>
      <c r="F937" t="s">
        <v>98</v>
      </c>
      <c r="G937" t="s">
        <v>74</v>
      </c>
      <c r="H937" t="s">
        <v>75</v>
      </c>
      <c r="I937" t="s">
        <v>76</v>
      </c>
      <c r="J937" t="s">
        <v>77</v>
      </c>
      <c r="K937">
        <v>20</v>
      </c>
      <c r="L937" t="s">
        <v>77</v>
      </c>
      <c r="M937" t="s">
        <v>78</v>
      </c>
      <c r="N937" t="s">
        <v>1749</v>
      </c>
      <c r="O937" t="s">
        <v>1715</v>
      </c>
      <c r="P937" t="s">
        <v>1719</v>
      </c>
      <c r="Q937" t="s">
        <v>250</v>
      </c>
      <c r="R937" t="s">
        <v>79</v>
      </c>
      <c r="S937" t="s">
        <v>112</v>
      </c>
      <c r="T937" t="s">
        <v>251</v>
      </c>
      <c r="U937" t="s">
        <v>100</v>
      </c>
      <c r="V937" t="s">
        <v>80</v>
      </c>
      <c r="W937">
        <v>84800</v>
      </c>
      <c r="X937" t="s">
        <v>81</v>
      </c>
      <c r="Y937">
        <v>20</v>
      </c>
      <c r="Z937" t="s">
        <v>114</v>
      </c>
      <c r="AA937" t="s">
        <v>115</v>
      </c>
      <c r="AB937" t="s">
        <v>83</v>
      </c>
      <c r="AC937" t="s">
        <v>84</v>
      </c>
      <c r="AD937">
        <f>_xlfn.XLOOKUP(MIS[[#This Row],[TRADING SYMBOL]],[1]Sheet1!$D:$D,[1]Sheet1!$C:$C)</f>
        <v>17.55</v>
      </c>
      <c r="AE937">
        <f>MIS[[#This Row],[OrderAverageTradedPrice]]*MIS[[#This Row],[OrderQuantity]]</f>
        <v>513</v>
      </c>
      <c r="AF937">
        <f>MIS[[#This Row],[LTP]]*MIS[[#This Row],[OrderQuantity]]</f>
        <v>351</v>
      </c>
      <c r="AG937">
        <f>IF(MIS[[#This Row],[OrderSide]]="SELL",MIS[[#This Row],[VALUE]]-MIS[[#This Row],[LIVE_VALUE]],MIS[[#This Row],[LIVE_VALUE]]-MIS[[#This Row],[VALUE]])</f>
        <v>-162</v>
      </c>
      <c r="AH937" t="str" cm="1">
        <f t="array" ref="AH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" t="str">
        <f>MIS[[#This Row],[TRADING SYMBOL]]</f>
        <v>SENSEX2552084800CE</v>
      </c>
      <c r="AJ937" t="str">
        <f>IF(RIGHT(MIS[[#This Row],[Main/Hedge]],4)="MAIN","MAIN","HEDGE")</f>
        <v>HEDGE</v>
      </c>
      <c r="AK937" t="str" cm="1">
        <f t="array" ref="AK937">_xlfn._xlws.FILTER(Table4[Column1],ISNUMBER(SEARCH(Table4[Column1],MIS[[#This Row],[OrderUniqueIdentifier]])),"")</f>
        <v>XYT</v>
      </c>
    </row>
    <row r="938" spans="1:37" x14ac:dyDescent="0.25">
      <c r="A938" t="s">
        <v>71</v>
      </c>
      <c r="B938" t="s">
        <v>1305</v>
      </c>
      <c r="C938" t="s">
        <v>1913</v>
      </c>
      <c r="D938" t="s">
        <v>72</v>
      </c>
      <c r="E938" t="s">
        <v>248</v>
      </c>
      <c r="F938" t="s">
        <v>98</v>
      </c>
      <c r="G938" t="s">
        <v>74</v>
      </c>
      <c r="H938" t="s">
        <v>75</v>
      </c>
      <c r="I938" t="s">
        <v>76</v>
      </c>
      <c r="J938" t="s">
        <v>77</v>
      </c>
      <c r="K938">
        <v>20</v>
      </c>
      <c r="L938" t="s">
        <v>77</v>
      </c>
      <c r="M938" t="s">
        <v>78</v>
      </c>
      <c r="N938" t="s">
        <v>1749</v>
      </c>
      <c r="O938" t="s">
        <v>1719</v>
      </c>
      <c r="P938" t="s">
        <v>1719</v>
      </c>
      <c r="Q938" t="s">
        <v>250</v>
      </c>
      <c r="R938" t="s">
        <v>79</v>
      </c>
      <c r="S938" t="s">
        <v>112</v>
      </c>
      <c r="T938" t="s">
        <v>251</v>
      </c>
      <c r="U938" t="s">
        <v>100</v>
      </c>
      <c r="V938" t="s">
        <v>80</v>
      </c>
      <c r="W938">
        <v>84800</v>
      </c>
      <c r="X938" t="s">
        <v>81</v>
      </c>
      <c r="Y938">
        <v>20</v>
      </c>
      <c r="Z938" t="s">
        <v>115</v>
      </c>
      <c r="AA938" t="s">
        <v>115</v>
      </c>
      <c r="AB938" t="s">
        <v>83</v>
      </c>
      <c r="AC938" t="s">
        <v>84</v>
      </c>
      <c r="AD938">
        <f>_xlfn.XLOOKUP(MIS[[#This Row],[TRADING SYMBOL]],[1]Sheet1!$D:$D,[1]Sheet1!$C:$C)</f>
        <v>17.55</v>
      </c>
      <c r="AE938">
        <f>MIS[[#This Row],[OrderAverageTradedPrice]]*MIS[[#This Row],[OrderQuantity]]</f>
        <v>513</v>
      </c>
      <c r="AF938">
        <f>MIS[[#This Row],[LTP]]*MIS[[#This Row],[OrderQuantity]]</f>
        <v>351</v>
      </c>
      <c r="AG938">
        <f>IF(MIS[[#This Row],[OrderSide]]="SELL",MIS[[#This Row],[VALUE]]-MIS[[#This Row],[LIVE_VALUE]],MIS[[#This Row],[LIVE_VALUE]]-MIS[[#This Row],[VALUE]])</f>
        <v>-162</v>
      </c>
      <c r="AH938" t="str" cm="1">
        <f t="array" ref="AH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" t="str">
        <f>MIS[[#This Row],[TRADING SYMBOL]]</f>
        <v>SENSEX2552084800CE</v>
      </c>
      <c r="AJ938" t="str">
        <f>IF(RIGHT(MIS[[#This Row],[Main/Hedge]],4)="MAIN","MAIN","HEDGE")</f>
        <v>HEDGE</v>
      </c>
      <c r="AK938" t="str" cm="1">
        <f t="array" ref="AK938">_xlfn._xlws.FILTER(Table4[Column1],ISNUMBER(SEARCH(Table4[Column1],MIS[[#This Row],[OrderUniqueIdentifier]])),"")</f>
        <v>XYT</v>
      </c>
    </row>
    <row r="939" spans="1:37" x14ac:dyDescent="0.25">
      <c r="A939" t="s">
        <v>1555</v>
      </c>
      <c r="B939" t="s">
        <v>1631</v>
      </c>
      <c r="C939" t="s">
        <v>1961</v>
      </c>
      <c r="D939" t="s">
        <v>72</v>
      </c>
      <c r="E939" t="s">
        <v>248</v>
      </c>
      <c r="F939" t="s">
        <v>98</v>
      </c>
      <c r="G939" t="s">
        <v>74</v>
      </c>
      <c r="H939" t="s">
        <v>93</v>
      </c>
      <c r="I939" t="s">
        <v>76</v>
      </c>
      <c r="J939" t="s">
        <v>1743</v>
      </c>
      <c r="K939">
        <v>80</v>
      </c>
      <c r="L939" t="s">
        <v>77</v>
      </c>
      <c r="M939" t="s">
        <v>78</v>
      </c>
      <c r="N939" t="s">
        <v>1743</v>
      </c>
      <c r="O939" t="s">
        <v>1715</v>
      </c>
      <c r="P939" t="s">
        <v>1719</v>
      </c>
      <c r="Q939" t="s">
        <v>250</v>
      </c>
      <c r="R939" t="s">
        <v>79</v>
      </c>
      <c r="S939" t="s">
        <v>112</v>
      </c>
      <c r="T939" t="s">
        <v>251</v>
      </c>
      <c r="U939" t="s">
        <v>100</v>
      </c>
      <c r="V939" t="s">
        <v>80</v>
      </c>
      <c r="W939">
        <v>84800</v>
      </c>
      <c r="X939" t="s">
        <v>81</v>
      </c>
      <c r="Y939">
        <v>80</v>
      </c>
      <c r="Z939" t="s">
        <v>114</v>
      </c>
      <c r="AA939" t="s">
        <v>115</v>
      </c>
      <c r="AB939" t="s">
        <v>83</v>
      </c>
      <c r="AC939" t="s">
        <v>84</v>
      </c>
      <c r="AD939">
        <f>_xlfn.XLOOKUP(MIS[[#This Row],[TRADING SYMBOL]],[1]Sheet1!$D:$D,[1]Sheet1!$C:$C)</f>
        <v>17.55</v>
      </c>
      <c r="AE939">
        <f>MIS[[#This Row],[OrderAverageTradedPrice]]*MIS[[#This Row],[OrderQuantity]]</f>
        <v>2048</v>
      </c>
      <c r="AF939">
        <f>MIS[[#This Row],[LTP]]*MIS[[#This Row],[OrderQuantity]]</f>
        <v>1404</v>
      </c>
      <c r="AG939">
        <f>IF(MIS[[#This Row],[OrderSide]]="SELL",MIS[[#This Row],[VALUE]]-MIS[[#This Row],[LIVE_VALUE]],MIS[[#This Row],[LIVE_VALUE]]-MIS[[#This Row],[VALUE]])</f>
        <v>-644</v>
      </c>
      <c r="AH939" t="str" cm="1">
        <f t="array" ref="AH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" t="str">
        <f>MIS[[#This Row],[TRADING SYMBOL]]</f>
        <v>SENSEX2552084800CE</v>
      </c>
      <c r="AJ939" t="str">
        <f>IF(RIGHT(MIS[[#This Row],[Main/Hedge]],4)="MAIN","MAIN","HEDGE")</f>
        <v>HEDGE</v>
      </c>
      <c r="AK939" t="str" cm="1">
        <f t="array" ref="AK939">_xlfn._xlws.FILTER(Table4[Column1],ISNUMBER(SEARCH(Table4[Column1],MIS[[#This Row],[OrderUniqueIdentifier]])),"")</f>
        <v>XYT</v>
      </c>
    </row>
    <row r="940" spans="1:37" x14ac:dyDescent="0.25">
      <c r="A940" t="s">
        <v>1555</v>
      </c>
      <c r="B940" t="s">
        <v>1631</v>
      </c>
      <c r="C940" t="s">
        <v>1962</v>
      </c>
      <c r="D940" t="s">
        <v>72</v>
      </c>
      <c r="E940" t="s">
        <v>1717</v>
      </c>
      <c r="F940" t="s">
        <v>98</v>
      </c>
      <c r="G940" t="s">
        <v>74</v>
      </c>
      <c r="H940" t="s">
        <v>93</v>
      </c>
      <c r="I940" t="s">
        <v>76</v>
      </c>
      <c r="J940" t="s">
        <v>1963</v>
      </c>
      <c r="K940">
        <v>80</v>
      </c>
      <c r="L940" t="s">
        <v>77</v>
      </c>
      <c r="M940" t="s">
        <v>78</v>
      </c>
      <c r="N940" t="s">
        <v>1963</v>
      </c>
      <c r="O940" t="s">
        <v>1715</v>
      </c>
      <c r="P940" t="s">
        <v>1719</v>
      </c>
      <c r="Q940" t="s">
        <v>1720</v>
      </c>
      <c r="R940" t="s">
        <v>79</v>
      </c>
      <c r="S940" t="s">
        <v>112</v>
      </c>
      <c r="T940" t="s">
        <v>1721</v>
      </c>
      <c r="U940" t="s">
        <v>100</v>
      </c>
      <c r="V940" t="s">
        <v>80</v>
      </c>
      <c r="W940">
        <v>79800</v>
      </c>
      <c r="X940" t="s">
        <v>85</v>
      </c>
      <c r="Y940">
        <v>80</v>
      </c>
      <c r="Z940" t="s">
        <v>114</v>
      </c>
      <c r="AA940" t="s">
        <v>115</v>
      </c>
      <c r="AB940" t="s">
        <v>87</v>
      </c>
      <c r="AC940" t="s">
        <v>84</v>
      </c>
      <c r="AD940">
        <f>_xlfn.XLOOKUP(MIS[[#This Row],[TRADING SYMBOL]],[1]Sheet1!$D:$D,[1]Sheet1!$C:$C)</f>
        <v>28.9</v>
      </c>
      <c r="AE940">
        <f>MIS[[#This Row],[OrderAverageTradedPrice]]*MIS[[#This Row],[OrderQuantity]]</f>
        <v>4356</v>
      </c>
      <c r="AF940">
        <f>MIS[[#This Row],[LTP]]*MIS[[#This Row],[OrderQuantity]]</f>
        <v>2312</v>
      </c>
      <c r="AG940">
        <f>IF(MIS[[#This Row],[OrderSide]]="SELL",MIS[[#This Row],[VALUE]]-MIS[[#This Row],[LIVE_VALUE]],MIS[[#This Row],[LIVE_VALUE]]-MIS[[#This Row],[VALUE]])</f>
        <v>-2044</v>
      </c>
      <c r="AH940" t="str" cm="1">
        <f t="array" ref="AH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" t="str">
        <f>MIS[[#This Row],[TRADING SYMBOL]]</f>
        <v>SENSEX2552079800PE</v>
      </c>
      <c r="AJ940" t="str">
        <f>IF(RIGHT(MIS[[#This Row],[Main/Hedge]],4)="MAIN","MAIN","HEDGE")</f>
        <v>HEDGE</v>
      </c>
      <c r="AK940" t="str" cm="1">
        <f t="array" ref="AK940">_xlfn._xlws.FILTER(Table4[Column1],ISNUMBER(SEARCH(Table4[Column1],MIS[[#This Row],[OrderUniqueIdentifier]])),"")</f>
        <v>XYT</v>
      </c>
    </row>
    <row r="941" spans="1:37" x14ac:dyDescent="0.25">
      <c r="A941" t="s">
        <v>1555</v>
      </c>
      <c r="B941" t="s">
        <v>1640</v>
      </c>
      <c r="C941" t="s">
        <v>1965</v>
      </c>
      <c r="D941" t="s">
        <v>72</v>
      </c>
      <c r="E941" t="s">
        <v>1717</v>
      </c>
      <c r="F941" t="s">
        <v>98</v>
      </c>
      <c r="G941" t="s">
        <v>74</v>
      </c>
      <c r="H941" t="s">
        <v>93</v>
      </c>
      <c r="I941" t="s">
        <v>76</v>
      </c>
      <c r="J941" t="s">
        <v>1751</v>
      </c>
      <c r="K941">
        <v>60</v>
      </c>
      <c r="L941" t="s">
        <v>77</v>
      </c>
      <c r="M941" t="s">
        <v>78</v>
      </c>
      <c r="N941" t="s">
        <v>1966</v>
      </c>
      <c r="O941" t="s">
        <v>1715</v>
      </c>
      <c r="P941" t="s">
        <v>1719</v>
      </c>
      <c r="Q941" t="s">
        <v>1720</v>
      </c>
      <c r="R941" t="s">
        <v>79</v>
      </c>
      <c r="S941" t="s">
        <v>112</v>
      </c>
      <c r="T941" t="s">
        <v>1721</v>
      </c>
      <c r="U941" t="s">
        <v>100</v>
      </c>
      <c r="V941" t="s">
        <v>80</v>
      </c>
      <c r="W941">
        <v>79800</v>
      </c>
      <c r="X941" t="s">
        <v>85</v>
      </c>
      <c r="Y941">
        <v>60</v>
      </c>
      <c r="Z941" t="s">
        <v>114</v>
      </c>
      <c r="AA941" t="s">
        <v>115</v>
      </c>
      <c r="AB941" t="s">
        <v>87</v>
      </c>
      <c r="AC941" t="s">
        <v>84</v>
      </c>
      <c r="AD941">
        <f>_xlfn.XLOOKUP(MIS[[#This Row],[TRADING SYMBOL]],[1]Sheet1!$D:$D,[1]Sheet1!$C:$C)</f>
        <v>28.9</v>
      </c>
      <c r="AE941">
        <f>MIS[[#This Row],[OrderAverageTradedPrice]]*MIS[[#This Row],[OrderQuantity]]</f>
        <v>3255.9999999999959</v>
      </c>
      <c r="AF941">
        <f>MIS[[#This Row],[LTP]]*MIS[[#This Row],[OrderQuantity]]</f>
        <v>1734</v>
      </c>
      <c r="AG941">
        <f>IF(MIS[[#This Row],[OrderSide]]="SELL",MIS[[#This Row],[VALUE]]-MIS[[#This Row],[LIVE_VALUE]],MIS[[#This Row],[LIVE_VALUE]]-MIS[[#This Row],[VALUE]])</f>
        <v>-1521.9999999999959</v>
      </c>
      <c r="AH941" t="str" cm="1">
        <f t="array" ref="AH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" t="str">
        <f>MIS[[#This Row],[TRADING SYMBOL]]</f>
        <v>SENSEX2552079800PE</v>
      </c>
      <c r="AJ941" t="str">
        <f>IF(RIGHT(MIS[[#This Row],[Main/Hedge]],4)="MAIN","MAIN","HEDGE")</f>
        <v>HEDGE</v>
      </c>
      <c r="AK941" t="str" cm="1">
        <f t="array" ref="AK941">_xlfn._xlws.FILTER(Table4[Column1],ISNUMBER(SEARCH(Table4[Column1],MIS[[#This Row],[OrderUniqueIdentifier]])),"")</f>
        <v>XYT</v>
      </c>
    </row>
    <row r="942" spans="1:37" x14ac:dyDescent="0.25">
      <c r="A942" t="s">
        <v>1555</v>
      </c>
      <c r="B942" t="s">
        <v>1657</v>
      </c>
      <c r="C942" t="s">
        <v>1969</v>
      </c>
      <c r="D942" t="s">
        <v>72</v>
      </c>
      <c r="E942" t="s">
        <v>248</v>
      </c>
      <c r="F942" t="s">
        <v>98</v>
      </c>
      <c r="G942" t="s">
        <v>74</v>
      </c>
      <c r="H942" t="s">
        <v>93</v>
      </c>
      <c r="I942" t="s">
        <v>76</v>
      </c>
      <c r="J942" t="s">
        <v>1749</v>
      </c>
      <c r="K942">
        <v>100</v>
      </c>
      <c r="L942" t="s">
        <v>77</v>
      </c>
      <c r="M942" t="s">
        <v>78</v>
      </c>
      <c r="N942" t="s">
        <v>1749</v>
      </c>
      <c r="O942" t="s">
        <v>1715</v>
      </c>
      <c r="P942" t="s">
        <v>1719</v>
      </c>
      <c r="Q942" t="s">
        <v>250</v>
      </c>
      <c r="R942" t="s">
        <v>79</v>
      </c>
      <c r="S942" t="s">
        <v>112</v>
      </c>
      <c r="T942" t="s">
        <v>251</v>
      </c>
      <c r="U942" t="s">
        <v>100</v>
      </c>
      <c r="V942" t="s">
        <v>80</v>
      </c>
      <c r="W942">
        <v>84800</v>
      </c>
      <c r="X942" t="s">
        <v>81</v>
      </c>
      <c r="Y942">
        <v>100</v>
      </c>
      <c r="Z942" t="s">
        <v>114</v>
      </c>
      <c r="AA942" t="s">
        <v>115</v>
      </c>
      <c r="AB942" t="s">
        <v>83</v>
      </c>
      <c r="AC942" t="s">
        <v>84</v>
      </c>
      <c r="AD942">
        <f>_xlfn.XLOOKUP(MIS[[#This Row],[TRADING SYMBOL]],[1]Sheet1!$D:$D,[1]Sheet1!$C:$C)</f>
        <v>17.55</v>
      </c>
      <c r="AE942">
        <f>MIS[[#This Row],[OrderAverageTradedPrice]]*MIS[[#This Row],[OrderQuantity]]</f>
        <v>2565</v>
      </c>
      <c r="AF942">
        <f>MIS[[#This Row],[LTP]]*MIS[[#This Row],[OrderQuantity]]</f>
        <v>1755</v>
      </c>
      <c r="AG942">
        <f>IF(MIS[[#This Row],[OrderSide]]="SELL",MIS[[#This Row],[VALUE]]-MIS[[#This Row],[LIVE_VALUE]],MIS[[#This Row],[LIVE_VALUE]]-MIS[[#This Row],[VALUE]])</f>
        <v>-810</v>
      </c>
      <c r="AH942" t="str" cm="1">
        <f t="array" ref="AH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" t="str">
        <f>MIS[[#This Row],[TRADING SYMBOL]]</f>
        <v>SENSEX2552084800CE</v>
      </c>
      <c r="AJ942" t="str">
        <f>IF(RIGHT(MIS[[#This Row],[Main/Hedge]],4)="MAIN","MAIN","HEDGE")</f>
        <v>HEDGE</v>
      </c>
      <c r="AK942" t="str" cm="1">
        <f t="array" ref="AK942">_xlfn._xlws.FILTER(Table4[Column1],ISNUMBER(SEARCH(Table4[Column1],MIS[[#This Row],[OrderUniqueIdentifier]])),"")</f>
        <v>XYT</v>
      </c>
    </row>
    <row r="943" spans="1:37" x14ac:dyDescent="0.25">
      <c r="A943" t="s">
        <v>1555</v>
      </c>
      <c r="B943" t="s">
        <v>1657</v>
      </c>
      <c r="C943" t="s">
        <v>1970</v>
      </c>
      <c r="D943" t="s">
        <v>72</v>
      </c>
      <c r="E943" t="s">
        <v>1717</v>
      </c>
      <c r="F943" t="s">
        <v>98</v>
      </c>
      <c r="G943" t="s">
        <v>74</v>
      </c>
      <c r="H943" t="s">
        <v>93</v>
      </c>
      <c r="I943" t="s">
        <v>76</v>
      </c>
      <c r="J943" t="s">
        <v>1718</v>
      </c>
      <c r="K943">
        <v>100</v>
      </c>
      <c r="L943" t="s">
        <v>77</v>
      </c>
      <c r="M943" t="s">
        <v>78</v>
      </c>
      <c r="N943" t="s">
        <v>1971</v>
      </c>
      <c r="O943" t="s">
        <v>1719</v>
      </c>
      <c r="P943" t="s">
        <v>1719</v>
      </c>
      <c r="Q943" t="s">
        <v>1720</v>
      </c>
      <c r="R943" t="s">
        <v>79</v>
      </c>
      <c r="S943" t="s">
        <v>112</v>
      </c>
      <c r="T943" t="s">
        <v>1721</v>
      </c>
      <c r="U943" t="s">
        <v>100</v>
      </c>
      <c r="V943" t="s">
        <v>80</v>
      </c>
      <c r="W943">
        <v>79800</v>
      </c>
      <c r="X943" t="s">
        <v>85</v>
      </c>
      <c r="Y943">
        <v>100</v>
      </c>
      <c r="Z943" t="s">
        <v>115</v>
      </c>
      <c r="AA943" t="s">
        <v>115</v>
      </c>
      <c r="AB943" t="s">
        <v>87</v>
      </c>
      <c r="AC943" t="s">
        <v>84</v>
      </c>
      <c r="AD943">
        <f>_xlfn.XLOOKUP(MIS[[#This Row],[TRADING SYMBOL]],[1]Sheet1!$D:$D,[1]Sheet1!$C:$C)</f>
        <v>28.9</v>
      </c>
      <c r="AE943">
        <f>MIS[[#This Row],[OrderAverageTradedPrice]]*MIS[[#This Row],[OrderQuantity]]</f>
        <v>5426</v>
      </c>
      <c r="AF943">
        <f>MIS[[#This Row],[LTP]]*MIS[[#This Row],[OrderQuantity]]</f>
        <v>2890</v>
      </c>
      <c r="AG943">
        <f>IF(MIS[[#This Row],[OrderSide]]="SELL",MIS[[#This Row],[VALUE]]-MIS[[#This Row],[LIVE_VALUE]],MIS[[#This Row],[LIVE_VALUE]]-MIS[[#This Row],[VALUE]])</f>
        <v>-2536</v>
      </c>
      <c r="AH943" t="str" cm="1">
        <f t="array" ref="AH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" t="str">
        <f>MIS[[#This Row],[TRADING SYMBOL]]</f>
        <v>SENSEX2552079800PE</v>
      </c>
      <c r="AJ943" t="str">
        <f>IF(RIGHT(MIS[[#This Row],[Main/Hedge]],4)="MAIN","MAIN","HEDGE")</f>
        <v>HEDGE</v>
      </c>
      <c r="AK943" t="str" cm="1">
        <f t="array" ref="AK943">_xlfn._xlws.FILTER(Table4[Column1],ISNUMBER(SEARCH(Table4[Column1],MIS[[#This Row],[OrderUniqueIdentifier]])),"")</f>
        <v>XYT</v>
      </c>
    </row>
    <row r="944" spans="1:37" x14ac:dyDescent="0.25">
      <c r="A944" t="s">
        <v>1702</v>
      </c>
      <c r="B944" t="s">
        <v>1703</v>
      </c>
      <c r="C944" t="s">
        <v>1985</v>
      </c>
      <c r="D944" t="s">
        <v>72</v>
      </c>
      <c r="E944" t="s">
        <v>248</v>
      </c>
      <c r="F944" t="s">
        <v>98</v>
      </c>
      <c r="G944" t="s">
        <v>74</v>
      </c>
      <c r="H944" t="s">
        <v>93</v>
      </c>
      <c r="I944" t="s">
        <v>76</v>
      </c>
      <c r="J944" t="s">
        <v>1916</v>
      </c>
      <c r="K944">
        <v>140</v>
      </c>
      <c r="L944" t="s">
        <v>77</v>
      </c>
      <c r="M944" t="s">
        <v>78</v>
      </c>
      <c r="N944" t="s">
        <v>1916</v>
      </c>
      <c r="O944" t="s">
        <v>1719</v>
      </c>
      <c r="P944" t="s">
        <v>1719</v>
      </c>
      <c r="Q944" t="s">
        <v>250</v>
      </c>
      <c r="R944" t="s">
        <v>79</v>
      </c>
      <c r="S944" t="s">
        <v>112</v>
      </c>
      <c r="T944" t="s">
        <v>251</v>
      </c>
      <c r="U944" t="s">
        <v>100</v>
      </c>
      <c r="V944" t="s">
        <v>80</v>
      </c>
      <c r="W944">
        <v>84800</v>
      </c>
      <c r="X944" t="s">
        <v>81</v>
      </c>
      <c r="Y944">
        <v>140</v>
      </c>
      <c r="Z944" t="s">
        <v>115</v>
      </c>
      <c r="AA944" t="s">
        <v>115</v>
      </c>
      <c r="AB944" t="s">
        <v>83</v>
      </c>
      <c r="AC944" t="s">
        <v>84</v>
      </c>
      <c r="AD944">
        <f>_xlfn.XLOOKUP(MIS[[#This Row],[TRADING SYMBOL]],[1]Sheet1!$D:$D,[1]Sheet1!$C:$C)</f>
        <v>17.55</v>
      </c>
      <c r="AE944">
        <f>MIS[[#This Row],[OrderAverageTradedPrice]]*MIS[[#This Row],[OrderQuantity]]</f>
        <v>3605</v>
      </c>
      <c r="AF944">
        <f>MIS[[#This Row],[LTP]]*MIS[[#This Row],[OrderQuantity]]</f>
        <v>2457</v>
      </c>
      <c r="AG944">
        <f>IF(MIS[[#This Row],[OrderSide]]="SELL",MIS[[#This Row],[VALUE]]-MIS[[#This Row],[LIVE_VALUE]],MIS[[#This Row],[LIVE_VALUE]]-MIS[[#This Row],[VALUE]])</f>
        <v>-1148</v>
      </c>
      <c r="AH944" t="str" cm="1">
        <f t="array" ref="AH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" t="str">
        <f>MIS[[#This Row],[TRADING SYMBOL]]</f>
        <v>SENSEX2552084800CE</v>
      </c>
      <c r="AJ944" t="str">
        <f>IF(RIGHT(MIS[[#This Row],[Main/Hedge]],4)="MAIN","MAIN","HEDGE")</f>
        <v>HEDGE</v>
      </c>
      <c r="AK944" t="str" cm="1">
        <f t="array" ref="AK944">_xlfn._xlws.FILTER(Table4[Column1],ISNUMBER(SEARCH(Table4[Column1],MIS[[#This Row],[OrderUniqueIdentifier]])),"")</f>
        <v>XYT</v>
      </c>
    </row>
    <row r="945" spans="1:37" x14ac:dyDescent="0.25">
      <c r="A945" t="s">
        <v>71</v>
      </c>
      <c r="B945" t="s">
        <v>558</v>
      </c>
      <c r="C945" t="s">
        <v>1750</v>
      </c>
      <c r="D945" t="s">
        <v>72</v>
      </c>
      <c r="E945" t="s">
        <v>1717</v>
      </c>
      <c r="F945" t="s">
        <v>98</v>
      </c>
      <c r="G945" t="s">
        <v>74</v>
      </c>
      <c r="H945" t="s">
        <v>75</v>
      </c>
      <c r="I945" t="s">
        <v>76</v>
      </c>
      <c r="J945" t="s">
        <v>77</v>
      </c>
      <c r="K945">
        <v>40</v>
      </c>
      <c r="L945" t="s">
        <v>77</v>
      </c>
      <c r="M945" t="s">
        <v>78</v>
      </c>
      <c r="N945" t="s">
        <v>1751</v>
      </c>
      <c r="O945" t="s">
        <v>1719</v>
      </c>
      <c r="P945" t="s">
        <v>1752</v>
      </c>
      <c r="Q945" t="s">
        <v>1720</v>
      </c>
      <c r="R945" t="s">
        <v>79</v>
      </c>
      <c r="S945" t="s">
        <v>112</v>
      </c>
      <c r="T945" t="s">
        <v>1721</v>
      </c>
      <c r="U945" t="s">
        <v>100</v>
      </c>
      <c r="V945" t="s">
        <v>80</v>
      </c>
      <c r="W945">
        <v>79800</v>
      </c>
      <c r="X945" t="s">
        <v>85</v>
      </c>
      <c r="Y945">
        <v>40</v>
      </c>
      <c r="Z945" t="s">
        <v>115</v>
      </c>
      <c r="AA945" t="s">
        <v>1753</v>
      </c>
      <c r="AB945" t="s">
        <v>87</v>
      </c>
      <c r="AC945" t="s">
        <v>84</v>
      </c>
      <c r="AD945">
        <f>_xlfn.XLOOKUP(MIS[[#This Row],[TRADING SYMBOL]],[1]Sheet1!$D:$D,[1]Sheet1!$C:$C)</f>
        <v>28.9</v>
      </c>
      <c r="AE945">
        <f>MIS[[#This Row],[OrderAverageTradedPrice]]*MIS[[#This Row],[OrderQuantity]]</f>
        <v>2168</v>
      </c>
      <c r="AF945">
        <f>MIS[[#This Row],[LTP]]*MIS[[#This Row],[OrderQuantity]]</f>
        <v>1156</v>
      </c>
      <c r="AG945">
        <f>IF(MIS[[#This Row],[OrderSide]]="SELL",MIS[[#This Row],[VALUE]]-MIS[[#This Row],[LIVE_VALUE]],MIS[[#This Row],[LIVE_VALUE]]-MIS[[#This Row],[VALUE]])</f>
        <v>-1012</v>
      </c>
      <c r="AH945" t="str" cm="1">
        <f t="array" ref="AH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" t="str">
        <f>MIS[[#This Row],[TRADING SYMBOL]]</f>
        <v>SENSEX2552079800PE</v>
      </c>
      <c r="AJ945" t="str">
        <f>IF(RIGHT(MIS[[#This Row],[Main/Hedge]],4)="MAIN","MAIN","HEDGE")</f>
        <v>HEDGE</v>
      </c>
      <c r="AK945" t="str" cm="1">
        <f t="array" ref="AK945">_xlfn._xlws.FILTER(Table4[Column1],ISNUMBER(SEARCH(Table4[Column1],MIS[[#This Row],[OrderUniqueIdentifier]])),"")</f>
        <v>XYT</v>
      </c>
    </row>
    <row r="946" spans="1:37" x14ac:dyDescent="0.25">
      <c r="A946" t="s">
        <v>71</v>
      </c>
      <c r="B946" t="s">
        <v>864</v>
      </c>
      <c r="C946" t="s">
        <v>1814</v>
      </c>
      <c r="D946" t="s">
        <v>72</v>
      </c>
      <c r="E946" t="s">
        <v>1717</v>
      </c>
      <c r="F946" t="s">
        <v>98</v>
      </c>
      <c r="G946" t="s">
        <v>74</v>
      </c>
      <c r="H946" t="s">
        <v>75</v>
      </c>
      <c r="I946" t="s">
        <v>76</v>
      </c>
      <c r="J946" t="s">
        <v>77</v>
      </c>
      <c r="K946">
        <v>20</v>
      </c>
      <c r="L946" t="s">
        <v>77</v>
      </c>
      <c r="M946" t="s">
        <v>78</v>
      </c>
      <c r="N946" t="s">
        <v>1751</v>
      </c>
      <c r="O946" t="s">
        <v>1719</v>
      </c>
      <c r="P946" t="s">
        <v>1752</v>
      </c>
      <c r="Q946" t="s">
        <v>1720</v>
      </c>
      <c r="R946" t="s">
        <v>79</v>
      </c>
      <c r="S946" t="s">
        <v>112</v>
      </c>
      <c r="T946" t="s">
        <v>1721</v>
      </c>
      <c r="U946" t="s">
        <v>100</v>
      </c>
      <c r="V946" t="s">
        <v>80</v>
      </c>
      <c r="W946">
        <v>79800</v>
      </c>
      <c r="X946" t="s">
        <v>85</v>
      </c>
      <c r="Y946">
        <v>20</v>
      </c>
      <c r="Z946" t="s">
        <v>115</v>
      </c>
      <c r="AA946" t="s">
        <v>1753</v>
      </c>
      <c r="AB946" t="s">
        <v>87</v>
      </c>
      <c r="AC946" t="s">
        <v>84</v>
      </c>
      <c r="AD946">
        <f>_xlfn.XLOOKUP(MIS[[#This Row],[TRADING SYMBOL]],[1]Sheet1!$D:$D,[1]Sheet1!$C:$C)</f>
        <v>28.9</v>
      </c>
      <c r="AE946">
        <f>MIS[[#This Row],[OrderAverageTradedPrice]]*MIS[[#This Row],[OrderQuantity]]</f>
        <v>1084</v>
      </c>
      <c r="AF946">
        <f>MIS[[#This Row],[LTP]]*MIS[[#This Row],[OrderQuantity]]</f>
        <v>578</v>
      </c>
      <c r="AG946">
        <f>IF(MIS[[#This Row],[OrderSide]]="SELL",MIS[[#This Row],[VALUE]]-MIS[[#This Row],[LIVE_VALUE]],MIS[[#This Row],[LIVE_VALUE]]-MIS[[#This Row],[VALUE]])</f>
        <v>-506</v>
      </c>
      <c r="AH946" t="str" cm="1">
        <f t="array" ref="AH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6" t="str">
        <f>MIS[[#This Row],[TRADING SYMBOL]]</f>
        <v>SENSEX2552079800PE</v>
      </c>
      <c r="AJ946" t="str">
        <f>IF(RIGHT(MIS[[#This Row],[Main/Hedge]],4)="MAIN","MAIN","HEDGE")</f>
        <v>HEDGE</v>
      </c>
      <c r="AK946" t="str" cm="1">
        <f t="array" ref="AK946">_xlfn._xlws.FILTER(Table4[Column1],ISNUMBER(SEARCH(Table4[Column1],MIS[[#This Row],[OrderUniqueIdentifier]])),"")</f>
        <v>XYT</v>
      </c>
    </row>
    <row r="947" spans="1:37" x14ac:dyDescent="0.25">
      <c r="A947" t="s">
        <v>71</v>
      </c>
      <c r="B947" t="s">
        <v>1280</v>
      </c>
      <c r="C947" t="s">
        <v>1906</v>
      </c>
      <c r="D947" t="s">
        <v>72</v>
      </c>
      <c r="E947" t="s">
        <v>1717</v>
      </c>
      <c r="F947" t="s">
        <v>98</v>
      </c>
      <c r="G947" t="s">
        <v>74</v>
      </c>
      <c r="H947" t="s">
        <v>75</v>
      </c>
      <c r="I947" t="s">
        <v>76</v>
      </c>
      <c r="J947" t="s">
        <v>77</v>
      </c>
      <c r="K947">
        <v>40</v>
      </c>
      <c r="L947" t="s">
        <v>77</v>
      </c>
      <c r="M947" t="s">
        <v>78</v>
      </c>
      <c r="N947" t="s">
        <v>1733</v>
      </c>
      <c r="O947" t="s">
        <v>1719</v>
      </c>
      <c r="P947" t="s">
        <v>1752</v>
      </c>
      <c r="Q947" t="s">
        <v>1720</v>
      </c>
      <c r="R947" t="s">
        <v>79</v>
      </c>
      <c r="S947" t="s">
        <v>112</v>
      </c>
      <c r="T947" t="s">
        <v>1721</v>
      </c>
      <c r="U947" t="s">
        <v>100</v>
      </c>
      <c r="V947" t="s">
        <v>80</v>
      </c>
      <c r="W947">
        <v>79800</v>
      </c>
      <c r="X947" t="s">
        <v>85</v>
      </c>
      <c r="Y947">
        <v>40</v>
      </c>
      <c r="Z947" t="s">
        <v>115</v>
      </c>
      <c r="AA947" t="s">
        <v>1753</v>
      </c>
      <c r="AB947" t="s">
        <v>87</v>
      </c>
      <c r="AC947" t="s">
        <v>84</v>
      </c>
      <c r="AD947">
        <f>_xlfn.XLOOKUP(MIS[[#This Row],[TRADING SYMBOL]],[1]Sheet1!$D:$D,[1]Sheet1!$C:$C)</f>
        <v>28.9</v>
      </c>
      <c r="AE947">
        <f>MIS[[#This Row],[OrderAverageTradedPrice]]*MIS[[#This Row],[OrderQuantity]]</f>
        <v>2172</v>
      </c>
      <c r="AF947">
        <f>MIS[[#This Row],[LTP]]*MIS[[#This Row],[OrderQuantity]]</f>
        <v>1156</v>
      </c>
      <c r="AG947">
        <f>IF(MIS[[#This Row],[OrderSide]]="SELL",MIS[[#This Row],[VALUE]]-MIS[[#This Row],[LIVE_VALUE]],MIS[[#This Row],[LIVE_VALUE]]-MIS[[#This Row],[VALUE]])</f>
        <v>-1016</v>
      </c>
      <c r="AH947" t="str" cm="1">
        <f t="array" ref="AH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" t="str">
        <f>MIS[[#This Row],[TRADING SYMBOL]]</f>
        <v>SENSEX2552079800PE</v>
      </c>
      <c r="AJ947" t="str">
        <f>IF(RIGHT(MIS[[#This Row],[Main/Hedge]],4)="MAIN","MAIN","HEDGE")</f>
        <v>HEDGE</v>
      </c>
      <c r="AK947" t="str" cm="1">
        <f t="array" ref="AK947">_xlfn._xlws.FILTER(Table4[Column1],ISNUMBER(SEARCH(Table4[Column1],MIS[[#This Row],[OrderUniqueIdentifier]])),"")</f>
        <v>XYT</v>
      </c>
    </row>
    <row r="948" spans="1:37" x14ac:dyDescent="0.25">
      <c r="A948" t="s">
        <v>71</v>
      </c>
      <c r="B948" t="s">
        <v>1288</v>
      </c>
      <c r="C948" t="s">
        <v>1908</v>
      </c>
      <c r="D948" t="s">
        <v>72</v>
      </c>
      <c r="E948" t="s">
        <v>1717</v>
      </c>
      <c r="F948" t="s">
        <v>98</v>
      </c>
      <c r="G948" t="s">
        <v>74</v>
      </c>
      <c r="H948" t="s">
        <v>75</v>
      </c>
      <c r="I948" t="s">
        <v>76</v>
      </c>
      <c r="J948" t="s">
        <v>77</v>
      </c>
      <c r="K948">
        <v>40</v>
      </c>
      <c r="L948" t="s">
        <v>77</v>
      </c>
      <c r="M948" t="s">
        <v>78</v>
      </c>
      <c r="N948" t="s">
        <v>1751</v>
      </c>
      <c r="O948" t="s">
        <v>1719</v>
      </c>
      <c r="P948" t="s">
        <v>1752</v>
      </c>
      <c r="Q948" t="s">
        <v>1720</v>
      </c>
      <c r="R948" t="s">
        <v>79</v>
      </c>
      <c r="S948" t="s">
        <v>112</v>
      </c>
      <c r="T948" t="s">
        <v>1721</v>
      </c>
      <c r="U948" t="s">
        <v>100</v>
      </c>
      <c r="V948" t="s">
        <v>80</v>
      </c>
      <c r="W948">
        <v>79800</v>
      </c>
      <c r="X948" t="s">
        <v>85</v>
      </c>
      <c r="Y948">
        <v>40</v>
      </c>
      <c r="Z948" t="s">
        <v>115</v>
      </c>
      <c r="AA948" t="s">
        <v>1753</v>
      </c>
      <c r="AB948" t="s">
        <v>87</v>
      </c>
      <c r="AC948" t="s">
        <v>84</v>
      </c>
      <c r="AD948">
        <f>_xlfn.XLOOKUP(MIS[[#This Row],[TRADING SYMBOL]],[1]Sheet1!$D:$D,[1]Sheet1!$C:$C)</f>
        <v>28.9</v>
      </c>
      <c r="AE948">
        <f>MIS[[#This Row],[OrderAverageTradedPrice]]*MIS[[#This Row],[OrderQuantity]]</f>
        <v>2168</v>
      </c>
      <c r="AF948">
        <f>MIS[[#This Row],[LTP]]*MIS[[#This Row],[OrderQuantity]]</f>
        <v>1156</v>
      </c>
      <c r="AG948">
        <f>IF(MIS[[#This Row],[OrderSide]]="SELL",MIS[[#This Row],[VALUE]]-MIS[[#This Row],[LIVE_VALUE]],MIS[[#This Row],[LIVE_VALUE]]-MIS[[#This Row],[VALUE]])</f>
        <v>-1012</v>
      </c>
      <c r="AH948" t="str" cm="1">
        <f t="array" ref="AH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8" t="str">
        <f>MIS[[#This Row],[TRADING SYMBOL]]</f>
        <v>SENSEX2552079800PE</v>
      </c>
      <c r="AJ948" t="str">
        <f>IF(RIGHT(MIS[[#This Row],[Main/Hedge]],4)="MAIN","MAIN","HEDGE")</f>
        <v>HEDGE</v>
      </c>
      <c r="AK948" t="str" cm="1">
        <f t="array" ref="AK948">_xlfn._xlws.FILTER(Table4[Column1],ISNUMBER(SEARCH(Table4[Column1],MIS[[#This Row],[OrderUniqueIdentifier]])),"")</f>
        <v>XYT</v>
      </c>
    </row>
    <row r="949" spans="1:37" x14ac:dyDescent="0.25">
      <c r="A949" t="s">
        <v>71</v>
      </c>
      <c r="B949" t="s">
        <v>1302</v>
      </c>
      <c r="C949" t="s">
        <v>1912</v>
      </c>
      <c r="D949" t="s">
        <v>72</v>
      </c>
      <c r="E949" t="s">
        <v>1717</v>
      </c>
      <c r="F949" t="s">
        <v>98</v>
      </c>
      <c r="G949" t="s">
        <v>74</v>
      </c>
      <c r="H949" t="s">
        <v>75</v>
      </c>
      <c r="I949" t="s">
        <v>76</v>
      </c>
      <c r="J949" t="s">
        <v>77</v>
      </c>
      <c r="K949">
        <v>20</v>
      </c>
      <c r="L949" t="s">
        <v>77</v>
      </c>
      <c r="M949" t="s">
        <v>78</v>
      </c>
      <c r="N949" t="s">
        <v>1751</v>
      </c>
      <c r="O949" t="s">
        <v>1719</v>
      </c>
      <c r="P949" t="s">
        <v>1752</v>
      </c>
      <c r="Q949" t="s">
        <v>1720</v>
      </c>
      <c r="R949" t="s">
        <v>79</v>
      </c>
      <c r="S949" t="s">
        <v>112</v>
      </c>
      <c r="T949" t="s">
        <v>1721</v>
      </c>
      <c r="U949" t="s">
        <v>100</v>
      </c>
      <c r="V949" t="s">
        <v>80</v>
      </c>
      <c r="W949">
        <v>79800</v>
      </c>
      <c r="X949" t="s">
        <v>85</v>
      </c>
      <c r="Y949">
        <v>20</v>
      </c>
      <c r="Z949" t="s">
        <v>115</v>
      </c>
      <c r="AA949" t="s">
        <v>1753</v>
      </c>
      <c r="AB949" t="s">
        <v>87</v>
      </c>
      <c r="AC949" t="s">
        <v>84</v>
      </c>
      <c r="AD949">
        <f>_xlfn.XLOOKUP(MIS[[#This Row],[TRADING SYMBOL]],[1]Sheet1!$D:$D,[1]Sheet1!$C:$C)</f>
        <v>28.9</v>
      </c>
      <c r="AE949">
        <f>MIS[[#This Row],[OrderAverageTradedPrice]]*MIS[[#This Row],[OrderQuantity]]</f>
        <v>1084</v>
      </c>
      <c r="AF949">
        <f>MIS[[#This Row],[LTP]]*MIS[[#This Row],[OrderQuantity]]</f>
        <v>578</v>
      </c>
      <c r="AG949">
        <f>IF(MIS[[#This Row],[OrderSide]]="SELL",MIS[[#This Row],[VALUE]]-MIS[[#This Row],[LIVE_VALUE]],MIS[[#This Row],[LIVE_VALUE]]-MIS[[#This Row],[VALUE]])</f>
        <v>-506</v>
      </c>
      <c r="AH949" t="str" cm="1">
        <f t="array" ref="AH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" t="str">
        <f>MIS[[#This Row],[TRADING SYMBOL]]</f>
        <v>SENSEX2552079800PE</v>
      </c>
      <c r="AJ949" t="str">
        <f>IF(RIGHT(MIS[[#This Row],[Main/Hedge]],4)="MAIN","MAIN","HEDGE")</f>
        <v>HEDGE</v>
      </c>
      <c r="AK949" t="str" cm="1">
        <f t="array" ref="AK949">_xlfn._xlws.FILTER(Table4[Column1],ISNUMBER(SEARCH(Table4[Column1],MIS[[#This Row],[OrderUniqueIdentifier]])),"")</f>
        <v>XYT</v>
      </c>
    </row>
    <row r="950" spans="1:37" x14ac:dyDescent="0.25">
      <c r="A950" t="s">
        <v>71</v>
      </c>
      <c r="B950" t="s">
        <v>1305</v>
      </c>
      <c r="C950" t="s">
        <v>1914</v>
      </c>
      <c r="D950" t="s">
        <v>72</v>
      </c>
      <c r="E950" t="s">
        <v>1717</v>
      </c>
      <c r="F950" t="s">
        <v>98</v>
      </c>
      <c r="G950" t="s">
        <v>74</v>
      </c>
      <c r="H950" t="s">
        <v>75</v>
      </c>
      <c r="I950" t="s">
        <v>76</v>
      </c>
      <c r="J950" t="s">
        <v>77</v>
      </c>
      <c r="K950">
        <v>20</v>
      </c>
      <c r="L950" t="s">
        <v>77</v>
      </c>
      <c r="M950" t="s">
        <v>78</v>
      </c>
      <c r="N950" t="s">
        <v>1751</v>
      </c>
      <c r="O950" t="s">
        <v>1719</v>
      </c>
      <c r="P950" t="s">
        <v>1752</v>
      </c>
      <c r="Q950" t="s">
        <v>1720</v>
      </c>
      <c r="R950" t="s">
        <v>79</v>
      </c>
      <c r="S950" t="s">
        <v>112</v>
      </c>
      <c r="T950" t="s">
        <v>1721</v>
      </c>
      <c r="U950" t="s">
        <v>100</v>
      </c>
      <c r="V950" t="s">
        <v>80</v>
      </c>
      <c r="W950">
        <v>79800</v>
      </c>
      <c r="X950" t="s">
        <v>85</v>
      </c>
      <c r="Y950">
        <v>20</v>
      </c>
      <c r="Z950" t="s">
        <v>115</v>
      </c>
      <c r="AA950" t="s">
        <v>1753</v>
      </c>
      <c r="AB950" t="s">
        <v>87</v>
      </c>
      <c r="AC950" t="s">
        <v>84</v>
      </c>
      <c r="AD950">
        <f>_xlfn.XLOOKUP(MIS[[#This Row],[TRADING SYMBOL]],[1]Sheet1!$D:$D,[1]Sheet1!$C:$C)</f>
        <v>28.9</v>
      </c>
      <c r="AE950">
        <f>MIS[[#This Row],[OrderAverageTradedPrice]]*MIS[[#This Row],[OrderQuantity]]</f>
        <v>1084</v>
      </c>
      <c r="AF950">
        <f>MIS[[#This Row],[LTP]]*MIS[[#This Row],[OrderQuantity]]</f>
        <v>578</v>
      </c>
      <c r="AG950">
        <f>IF(MIS[[#This Row],[OrderSide]]="SELL",MIS[[#This Row],[VALUE]]-MIS[[#This Row],[LIVE_VALUE]],MIS[[#This Row],[LIVE_VALUE]]-MIS[[#This Row],[VALUE]])</f>
        <v>-506</v>
      </c>
      <c r="AH950" t="str" cm="1">
        <f t="array" ref="AH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" t="str">
        <f>MIS[[#This Row],[TRADING SYMBOL]]</f>
        <v>SENSEX2552079800PE</v>
      </c>
      <c r="AJ950" t="str">
        <f>IF(RIGHT(MIS[[#This Row],[Main/Hedge]],4)="MAIN","MAIN","HEDGE")</f>
        <v>HEDGE</v>
      </c>
      <c r="AK950" t="str" cm="1">
        <f t="array" ref="AK950">_xlfn._xlws.FILTER(Table4[Column1],ISNUMBER(SEARCH(Table4[Column1],MIS[[#This Row],[OrderUniqueIdentifier]])),"")</f>
        <v>XYT</v>
      </c>
    </row>
    <row r="951" spans="1:37" x14ac:dyDescent="0.25">
      <c r="A951" t="s">
        <v>71</v>
      </c>
      <c r="B951" t="s">
        <v>1308</v>
      </c>
      <c r="C951" t="s">
        <v>1915</v>
      </c>
      <c r="D951" t="s">
        <v>72</v>
      </c>
      <c r="E951" t="s">
        <v>248</v>
      </c>
      <c r="F951" t="s">
        <v>98</v>
      </c>
      <c r="G951" t="s">
        <v>74</v>
      </c>
      <c r="H951" t="s">
        <v>75</v>
      </c>
      <c r="I951" t="s">
        <v>76</v>
      </c>
      <c r="J951" t="s">
        <v>77</v>
      </c>
      <c r="K951">
        <v>20</v>
      </c>
      <c r="L951" t="s">
        <v>77</v>
      </c>
      <c r="M951" t="s">
        <v>78</v>
      </c>
      <c r="N951" t="s">
        <v>1916</v>
      </c>
      <c r="O951" t="s">
        <v>1719</v>
      </c>
      <c r="P951" t="s">
        <v>1752</v>
      </c>
      <c r="Q951" t="s">
        <v>250</v>
      </c>
      <c r="R951" t="s">
        <v>79</v>
      </c>
      <c r="S951" t="s">
        <v>112</v>
      </c>
      <c r="T951" t="s">
        <v>251</v>
      </c>
      <c r="U951" t="s">
        <v>100</v>
      </c>
      <c r="V951" t="s">
        <v>80</v>
      </c>
      <c r="W951">
        <v>84800</v>
      </c>
      <c r="X951" t="s">
        <v>81</v>
      </c>
      <c r="Y951">
        <v>20</v>
      </c>
      <c r="Z951" t="s">
        <v>115</v>
      </c>
      <c r="AA951" t="s">
        <v>1753</v>
      </c>
      <c r="AB951" t="s">
        <v>83</v>
      </c>
      <c r="AC951" t="s">
        <v>84</v>
      </c>
      <c r="AD951">
        <f>_xlfn.XLOOKUP(MIS[[#This Row],[TRADING SYMBOL]],[1]Sheet1!$D:$D,[1]Sheet1!$C:$C)</f>
        <v>17.55</v>
      </c>
      <c r="AE951">
        <f>MIS[[#This Row],[OrderAverageTradedPrice]]*MIS[[#This Row],[OrderQuantity]]</f>
        <v>515</v>
      </c>
      <c r="AF951">
        <f>MIS[[#This Row],[LTP]]*MIS[[#This Row],[OrderQuantity]]</f>
        <v>351</v>
      </c>
      <c r="AG951">
        <f>IF(MIS[[#This Row],[OrderSide]]="SELL",MIS[[#This Row],[VALUE]]-MIS[[#This Row],[LIVE_VALUE]],MIS[[#This Row],[LIVE_VALUE]]-MIS[[#This Row],[VALUE]])</f>
        <v>-164</v>
      </c>
      <c r="AH951" t="str" cm="1">
        <f t="array" ref="AH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" t="str">
        <f>MIS[[#This Row],[TRADING SYMBOL]]</f>
        <v>SENSEX2552084800CE</v>
      </c>
      <c r="AJ951" t="str">
        <f>IF(RIGHT(MIS[[#This Row],[Main/Hedge]],4)="MAIN","MAIN","HEDGE")</f>
        <v>HEDGE</v>
      </c>
      <c r="AK951" t="str" cm="1">
        <f t="array" ref="AK951">_xlfn._xlws.FILTER(Table4[Column1],ISNUMBER(SEARCH(Table4[Column1],MIS[[#This Row],[OrderUniqueIdentifier]])),"")</f>
        <v>XYT</v>
      </c>
    </row>
    <row r="952" spans="1:37" x14ac:dyDescent="0.25">
      <c r="A952" t="s">
        <v>71</v>
      </c>
      <c r="B952" t="s">
        <v>1308</v>
      </c>
      <c r="C952" t="s">
        <v>1917</v>
      </c>
      <c r="D952" t="s">
        <v>72</v>
      </c>
      <c r="E952" t="s">
        <v>1717</v>
      </c>
      <c r="F952" t="s">
        <v>98</v>
      </c>
      <c r="G952" t="s">
        <v>74</v>
      </c>
      <c r="H952" t="s">
        <v>75</v>
      </c>
      <c r="I952" t="s">
        <v>76</v>
      </c>
      <c r="J952" t="s">
        <v>77</v>
      </c>
      <c r="K952">
        <v>20</v>
      </c>
      <c r="L952" t="s">
        <v>77</v>
      </c>
      <c r="M952" t="s">
        <v>78</v>
      </c>
      <c r="N952" t="s">
        <v>1733</v>
      </c>
      <c r="O952" t="s">
        <v>1752</v>
      </c>
      <c r="P952" t="s">
        <v>1752</v>
      </c>
      <c r="Q952" t="s">
        <v>1720</v>
      </c>
      <c r="R952" t="s">
        <v>79</v>
      </c>
      <c r="S952" t="s">
        <v>112</v>
      </c>
      <c r="T952" t="s">
        <v>1721</v>
      </c>
      <c r="U952" t="s">
        <v>100</v>
      </c>
      <c r="V952" t="s">
        <v>80</v>
      </c>
      <c r="W952">
        <v>79800</v>
      </c>
      <c r="X952" t="s">
        <v>85</v>
      </c>
      <c r="Y952">
        <v>20</v>
      </c>
      <c r="Z952" t="s">
        <v>1753</v>
      </c>
      <c r="AA952" t="s">
        <v>1753</v>
      </c>
      <c r="AB952" t="s">
        <v>87</v>
      </c>
      <c r="AC952" t="s">
        <v>84</v>
      </c>
      <c r="AD952">
        <f>_xlfn.XLOOKUP(MIS[[#This Row],[TRADING SYMBOL]],[1]Sheet1!$D:$D,[1]Sheet1!$C:$C)</f>
        <v>28.9</v>
      </c>
      <c r="AE952">
        <f>MIS[[#This Row],[OrderAverageTradedPrice]]*MIS[[#This Row],[OrderQuantity]]</f>
        <v>1086</v>
      </c>
      <c r="AF952">
        <f>MIS[[#This Row],[LTP]]*MIS[[#This Row],[OrderQuantity]]</f>
        <v>578</v>
      </c>
      <c r="AG952">
        <f>IF(MIS[[#This Row],[OrderSide]]="SELL",MIS[[#This Row],[VALUE]]-MIS[[#This Row],[LIVE_VALUE]],MIS[[#This Row],[LIVE_VALUE]]-MIS[[#This Row],[VALUE]])</f>
        <v>-508</v>
      </c>
      <c r="AH952" t="str" cm="1">
        <f t="array" ref="AH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" t="str">
        <f>MIS[[#This Row],[TRADING SYMBOL]]</f>
        <v>SENSEX2552079800PE</v>
      </c>
      <c r="AJ952" t="str">
        <f>IF(RIGHT(MIS[[#This Row],[Main/Hedge]],4)="MAIN","MAIN","HEDGE")</f>
        <v>HEDGE</v>
      </c>
      <c r="AK952" t="str" cm="1">
        <f t="array" ref="AK952">_xlfn._xlws.FILTER(Table4[Column1],ISNUMBER(SEARCH(Table4[Column1],MIS[[#This Row],[OrderUniqueIdentifier]])),"")</f>
        <v>XYT</v>
      </c>
    </row>
    <row r="953" spans="1:37" x14ac:dyDescent="0.25">
      <c r="A953" t="s">
        <v>179</v>
      </c>
      <c r="B953" t="s">
        <v>1446</v>
      </c>
      <c r="C953" t="s">
        <v>1923</v>
      </c>
      <c r="D953" t="s">
        <v>72</v>
      </c>
      <c r="E953" t="s">
        <v>248</v>
      </c>
      <c r="F953" t="s">
        <v>98</v>
      </c>
      <c r="G953" t="s">
        <v>74</v>
      </c>
      <c r="H953" t="s">
        <v>93</v>
      </c>
      <c r="I953" t="s">
        <v>76</v>
      </c>
      <c r="J953" t="s">
        <v>1714</v>
      </c>
      <c r="K953">
        <v>60</v>
      </c>
      <c r="L953" t="s">
        <v>77</v>
      </c>
      <c r="M953" t="s">
        <v>78</v>
      </c>
      <c r="N953" t="s">
        <v>1714</v>
      </c>
      <c r="O953" t="s">
        <v>1752</v>
      </c>
      <c r="P953" t="s">
        <v>1752</v>
      </c>
      <c r="Q953" t="s">
        <v>250</v>
      </c>
      <c r="R953" t="s">
        <v>79</v>
      </c>
      <c r="S953" t="s">
        <v>112</v>
      </c>
      <c r="T953" t="s">
        <v>251</v>
      </c>
      <c r="U953" t="s">
        <v>100</v>
      </c>
      <c r="V953" t="s">
        <v>80</v>
      </c>
      <c r="W953">
        <v>84800</v>
      </c>
      <c r="X953" t="s">
        <v>81</v>
      </c>
      <c r="Y953">
        <v>60</v>
      </c>
      <c r="Z953" t="s">
        <v>1753</v>
      </c>
      <c r="AA953" t="s">
        <v>1753</v>
      </c>
      <c r="AB953" t="s">
        <v>83</v>
      </c>
      <c r="AC953" t="s">
        <v>84</v>
      </c>
      <c r="AD953">
        <f>_xlfn.XLOOKUP(MIS[[#This Row],[TRADING SYMBOL]],[1]Sheet1!$D:$D,[1]Sheet1!$C:$C)</f>
        <v>17.55</v>
      </c>
      <c r="AE953">
        <f>MIS[[#This Row],[OrderAverageTradedPrice]]*MIS[[#This Row],[OrderQuantity]]</f>
        <v>1533</v>
      </c>
      <c r="AF953">
        <f>MIS[[#This Row],[LTP]]*MIS[[#This Row],[OrderQuantity]]</f>
        <v>1053</v>
      </c>
      <c r="AG953">
        <f>IF(MIS[[#This Row],[OrderSide]]="SELL",MIS[[#This Row],[VALUE]]-MIS[[#This Row],[LIVE_VALUE]],MIS[[#This Row],[LIVE_VALUE]]-MIS[[#This Row],[VALUE]])</f>
        <v>-480</v>
      </c>
      <c r="AH953" t="str" cm="1">
        <f t="array" ref="AH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" t="str">
        <f>MIS[[#This Row],[TRADING SYMBOL]]</f>
        <v>SENSEX2552084800CE</v>
      </c>
      <c r="AJ953" t="str">
        <f>IF(RIGHT(MIS[[#This Row],[Main/Hedge]],4)="MAIN","MAIN","HEDGE")</f>
        <v>HEDGE</v>
      </c>
      <c r="AK953" t="str" cm="1">
        <f t="array" ref="AK953">_xlfn._xlws.FILTER(Table4[Column1],ISNUMBER(SEARCH(Table4[Column1],MIS[[#This Row],[OrderUniqueIdentifier]])),"")</f>
        <v>XYT</v>
      </c>
    </row>
    <row r="954" spans="1:37" x14ac:dyDescent="0.25">
      <c r="A954" t="s">
        <v>179</v>
      </c>
      <c r="B954" t="s">
        <v>1467</v>
      </c>
      <c r="C954" t="s">
        <v>1928</v>
      </c>
      <c r="D954" t="s">
        <v>72</v>
      </c>
      <c r="E954" t="s">
        <v>248</v>
      </c>
      <c r="F954" t="s">
        <v>98</v>
      </c>
      <c r="G954" t="s">
        <v>74</v>
      </c>
      <c r="H954" t="s">
        <v>93</v>
      </c>
      <c r="I954" t="s">
        <v>76</v>
      </c>
      <c r="J954" t="s">
        <v>1819</v>
      </c>
      <c r="K954">
        <v>160</v>
      </c>
      <c r="L954" t="s">
        <v>77</v>
      </c>
      <c r="M954" t="s">
        <v>78</v>
      </c>
      <c r="N954" t="s">
        <v>1929</v>
      </c>
      <c r="O954" t="s">
        <v>1752</v>
      </c>
      <c r="P954" t="s">
        <v>1752</v>
      </c>
      <c r="Q954" t="s">
        <v>250</v>
      </c>
      <c r="R954" t="s">
        <v>79</v>
      </c>
      <c r="S954" t="s">
        <v>112</v>
      </c>
      <c r="T954" t="s">
        <v>251</v>
      </c>
      <c r="U954" t="s">
        <v>100</v>
      </c>
      <c r="V954" t="s">
        <v>80</v>
      </c>
      <c r="W954">
        <v>84800</v>
      </c>
      <c r="X954" t="s">
        <v>81</v>
      </c>
      <c r="Y954">
        <v>160</v>
      </c>
      <c r="Z954" t="s">
        <v>1753</v>
      </c>
      <c r="AA954" t="s">
        <v>1753</v>
      </c>
      <c r="AB954" t="s">
        <v>83</v>
      </c>
      <c r="AC954" t="s">
        <v>84</v>
      </c>
      <c r="AD954">
        <f>_xlfn.XLOOKUP(MIS[[#This Row],[TRADING SYMBOL]],[1]Sheet1!$D:$D,[1]Sheet1!$C:$C)</f>
        <v>17.55</v>
      </c>
      <c r="AE954">
        <f>MIS[[#This Row],[OrderAverageTradedPrice]]*MIS[[#This Row],[OrderQuantity]]</f>
        <v>4076</v>
      </c>
      <c r="AF954">
        <f>MIS[[#This Row],[LTP]]*MIS[[#This Row],[OrderQuantity]]</f>
        <v>2808</v>
      </c>
      <c r="AG954">
        <f>IF(MIS[[#This Row],[OrderSide]]="SELL",MIS[[#This Row],[VALUE]]-MIS[[#This Row],[LIVE_VALUE]],MIS[[#This Row],[LIVE_VALUE]]-MIS[[#This Row],[VALUE]])</f>
        <v>-1268</v>
      </c>
      <c r="AH954" t="str" cm="1">
        <f t="array" ref="AH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" t="str">
        <f>MIS[[#This Row],[TRADING SYMBOL]]</f>
        <v>SENSEX2552084800CE</v>
      </c>
      <c r="AJ954" t="str">
        <f>IF(RIGHT(MIS[[#This Row],[Main/Hedge]],4)="MAIN","MAIN","HEDGE")</f>
        <v>HEDGE</v>
      </c>
      <c r="AK954" t="str" cm="1">
        <f t="array" ref="AK954">_xlfn._xlws.FILTER(Table4[Column1],ISNUMBER(SEARCH(Table4[Column1],MIS[[#This Row],[OrderUniqueIdentifier]])),"")</f>
        <v>XYT</v>
      </c>
    </row>
    <row r="955" spans="1:37" x14ac:dyDescent="0.25">
      <c r="A955" t="s">
        <v>179</v>
      </c>
      <c r="B955" t="s">
        <v>1467</v>
      </c>
      <c r="C955" t="s">
        <v>1930</v>
      </c>
      <c r="D955" t="s">
        <v>72</v>
      </c>
      <c r="E955" t="s">
        <v>1717</v>
      </c>
      <c r="F955" t="s">
        <v>98</v>
      </c>
      <c r="G955" t="s">
        <v>74</v>
      </c>
      <c r="H955" t="s">
        <v>93</v>
      </c>
      <c r="I955" t="s">
        <v>76</v>
      </c>
      <c r="J955" t="s">
        <v>1733</v>
      </c>
      <c r="K955">
        <v>160</v>
      </c>
      <c r="L955" t="s">
        <v>77</v>
      </c>
      <c r="M955" t="s">
        <v>78</v>
      </c>
      <c r="N955" t="s">
        <v>1931</v>
      </c>
      <c r="O955" t="s">
        <v>1752</v>
      </c>
      <c r="P955" t="s">
        <v>1752</v>
      </c>
      <c r="Q955" t="s">
        <v>1720</v>
      </c>
      <c r="R955" t="s">
        <v>79</v>
      </c>
      <c r="S955" t="s">
        <v>112</v>
      </c>
      <c r="T955" t="s">
        <v>1721</v>
      </c>
      <c r="U955" t="s">
        <v>100</v>
      </c>
      <c r="V955" t="s">
        <v>80</v>
      </c>
      <c r="W955">
        <v>79800</v>
      </c>
      <c r="X955" t="s">
        <v>85</v>
      </c>
      <c r="Y955">
        <v>160</v>
      </c>
      <c r="Z955" t="s">
        <v>1753</v>
      </c>
      <c r="AA955" t="s">
        <v>1753</v>
      </c>
      <c r="AB955" t="s">
        <v>87</v>
      </c>
      <c r="AC955" t="s">
        <v>84</v>
      </c>
      <c r="AD955">
        <f>_xlfn.XLOOKUP(MIS[[#This Row],[TRADING SYMBOL]],[1]Sheet1!$D:$D,[1]Sheet1!$C:$C)</f>
        <v>28.9</v>
      </c>
      <c r="AE955">
        <f>MIS[[#This Row],[OrderAverageTradedPrice]]*MIS[[#This Row],[OrderQuantity]]</f>
        <v>8689</v>
      </c>
      <c r="AF955">
        <f>MIS[[#This Row],[LTP]]*MIS[[#This Row],[OrderQuantity]]</f>
        <v>4624</v>
      </c>
      <c r="AG955">
        <f>IF(MIS[[#This Row],[OrderSide]]="SELL",MIS[[#This Row],[VALUE]]-MIS[[#This Row],[LIVE_VALUE]],MIS[[#This Row],[LIVE_VALUE]]-MIS[[#This Row],[VALUE]])</f>
        <v>-4065</v>
      </c>
      <c r="AH955" t="str" cm="1">
        <f t="array" ref="AH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" t="str">
        <f>MIS[[#This Row],[TRADING SYMBOL]]</f>
        <v>SENSEX2552079800PE</v>
      </c>
      <c r="AJ955" t="str">
        <f>IF(RIGHT(MIS[[#This Row],[Main/Hedge]],4)="MAIN","MAIN","HEDGE")</f>
        <v>HEDGE</v>
      </c>
      <c r="AK955" t="str" cm="1">
        <f t="array" ref="AK955">_xlfn._xlws.FILTER(Table4[Column1],ISNUMBER(SEARCH(Table4[Column1],MIS[[#This Row],[OrderUniqueIdentifier]])),"")</f>
        <v>XYT</v>
      </c>
    </row>
    <row r="956" spans="1:37" x14ac:dyDescent="0.25">
      <c r="A956" t="s">
        <v>179</v>
      </c>
      <c r="B956" t="s">
        <v>266</v>
      </c>
      <c r="C956" t="s">
        <v>1941</v>
      </c>
      <c r="D956" t="s">
        <v>72</v>
      </c>
      <c r="E956" t="s">
        <v>248</v>
      </c>
      <c r="F956" t="s">
        <v>98</v>
      </c>
      <c r="G956" t="s">
        <v>74</v>
      </c>
      <c r="H956" t="s">
        <v>93</v>
      </c>
      <c r="I956" t="s">
        <v>76</v>
      </c>
      <c r="J956" t="s">
        <v>1714</v>
      </c>
      <c r="K956">
        <v>240</v>
      </c>
      <c r="L956" t="s">
        <v>77</v>
      </c>
      <c r="M956" t="s">
        <v>78</v>
      </c>
      <c r="N956" t="s">
        <v>1714</v>
      </c>
      <c r="O956" t="s">
        <v>1752</v>
      </c>
      <c r="P956" t="s">
        <v>1752</v>
      </c>
      <c r="Q956" t="s">
        <v>250</v>
      </c>
      <c r="R956" t="s">
        <v>79</v>
      </c>
      <c r="S956" t="s">
        <v>112</v>
      </c>
      <c r="T956" t="s">
        <v>251</v>
      </c>
      <c r="U956" t="s">
        <v>100</v>
      </c>
      <c r="V956" t="s">
        <v>80</v>
      </c>
      <c r="W956">
        <v>84800</v>
      </c>
      <c r="X956" t="s">
        <v>81</v>
      </c>
      <c r="Y956">
        <v>240</v>
      </c>
      <c r="Z956" t="s">
        <v>1753</v>
      </c>
      <c r="AA956" t="s">
        <v>1753</v>
      </c>
      <c r="AB956" t="s">
        <v>83</v>
      </c>
      <c r="AC956" t="s">
        <v>84</v>
      </c>
      <c r="AD956">
        <f>_xlfn.XLOOKUP(MIS[[#This Row],[TRADING SYMBOL]],[1]Sheet1!$D:$D,[1]Sheet1!$C:$C)</f>
        <v>17.55</v>
      </c>
      <c r="AE956">
        <f>MIS[[#This Row],[OrderAverageTradedPrice]]*MIS[[#This Row],[OrderQuantity]]</f>
        <v>6132</v>
      </c>
      <c r="AF956">
        <f>MIS[[#This Row],[LTP]]*MIS[[#This Row],[OrderQuantity]]</f>
        <v>4212</v>
      </c>
      <c r="AG956">
        <f>IF(MIS[[#This Row],[OrderSide]]="SELL",MIS[[#This Row],[VALUE]]-MIS[[#This Row],[LIVE_VALUE]],MIS[[#This Row],[LIVE_VALUE]]-MIS[[#This Row],[VALUE]])</f>
        <v>-1920</v>
      </c>
      <c r="AH956" t="str" cm="1">
        <f t="array" ref="AH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" t="str">
        <f>MIS[[#This Row],[TRADING SYMBOL]]</f>
        <v>SENSEX2552084800CE</v>
      </c>
      <c r="AJ956" t="str">
        <f>IF(RIGHT(MIS[[#This Row],[Main/Hedge]],4)="MAIN","MAIN","HEDGE")</f>
        <v>HEDGE</v>
      </c>
      <c r="AK956" t="str" cm="1">
        <f t="array" ref="AK956">_xlfn._xlws.FILTER(Table4[Column1],ISNUMBER(SEARCH(Table4[Column1],MIS[[#This Row],[OrderUniqueIdentifier]])),"")</f>
        <v>XYT</v>
      </c>
    </row>
    <row r="957" spans="1:37" x14ac:dyDescent="0.25">
      <c r="A957" t="s">
        <v>1702</v>
      </c>
      <c r="B957" t="s">
        <v>1703</v>
      </c>
      <c r="C957" t="s">
        <v>1986</v>
      </c>
      <c r="D957" t="s">
        <v>72</v>
      </c>
      <c r="E957" t="s">
        <v>1717</v>
      </c>
      <c r="F957" t="s">
        <v>98</v>
      </c>
      <c r="G957" t="s">
        <v>74</v>
      </c>
      <c r="H957" t="s">
        <v>93</v>
      </c>
      <c r="I957" t="s">
        <v>76</v>
      </c>
      <c r="J957" t="s">
        <v>1745</v>
      </c>
      <c r="K957">
        <v>140</v>
      </c>
      <c r="L957" t="s">
        <v>77</v>
      </c>
      <c r="M957" t="s">
        <v>78</v>
      </c>
      <c r="N957" t="s">
        <v>1987</v>
      </c>
      <c r="O957" t="s">
        <v>1719</v>
      </c>
      <c r="P957" t="s">
        <v>1752</v>
      </c>
      <c r="Q957" t="s">
        <v>1720</v>
      </c>
      <c r="R957" t="s">
        <v>79</v>
      </c>
      <c r="S957" t="s">
        <v>112</v>
      </c>
      <c r="T957" t="s">
        <v>1721</v>
      </c>
      <c r="U957" t="s">
        <v>100</v>
      </c>
      <c r="V957" t="s">
        <v>80</v>
      </c>
      <c r="W957">
        <v>79800</v>
      </c>
      <c r="X957" t="s">
        <v>85</v>
      </c>
      <c r="Y957">
        <v>140</v>
      </c>
      <c r="Z957" t="s">
        <v>115</v>
      </c>
      <c r="AA957" t="s">
        <v>1753</v>
      </c>
      <c r="AB957" t="s">
        <v>87</v>
      </c>
      <c r="AC957" t="s">
        <v>84</v>
      </c>
      <c r="AD957">
        <f>_xlfn.XLOOKUP(MIS[[#This Row],[TRADING SYMBOL]],[1]Sheet1!$D:$D,[1]Sheet1!$C:$C)</f>
        <v>28.9</v>
      </c>
      <c r="AE957">
        <f>MIS[[#This Row],[OrderAverageTradedPrice]]*MIS[[#This Row],[OrderQuantity]]</f>
        <v>7582.9999999999973</v>
      </c>
      <c r="AF957">
        <f>MIS[[#This Row],[LTP]]*MIS[[#This Row],[OrderQuantity]]</f>
        <v>4046</v>
      </c>
      <c r="AG957">
        <f>IF(MIS[[#This Row],[OrderSide]]="SELL",MIS[[#This Row],[VALUE]]-MIS[[#This Row],[LIVE_VALUE]],MIS[[#This Row],[LIVE_VALUE]]-MIS[[#This Row],[VALUE]])</f>
        <v>-3536.9999999999973</v>
      </c>
      <c r="AH957" t="str" cm="1">
        <f t="array" ref="AH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" t="str">
        <f>MIS[[#This Row],[TRADING SYMBOL]]</f>
        <v>SENSEX2552079800PE</v>
      </c>
      <c r="AJ957" t="str">
        <f>IF(RIGHT(MIS[[#This Row],[Main/Hedge]],4)="MAIN","MAIN","HEDGE")</f>
        <v>HEDGE</v>
      </c>
      <c r="AK957" t="str" cm="1">
        <f t="array" ref="AK957">_xlfn._xlws.FILTER(Table4[Column1],ISNUMBER(SEARCH(Table4[Column1],MIS[[#This Row],[OrderUniqueIdentifier]])),"")</f>
        <v>XYT</v>
      </c>
    </row>
    <row r="958" spans="1:37" x14ac:dyDescent="0.25">
      <c r="A958" t="s">
        <v>1357</v>
      </c>
      <c r="B958" t="s">
        <v>1366</v>
      </c>
      <c r="C958" t="s">
        <v>1920</v>
      </c>
      <c r="D958" t="s">
        <v>72</v>
      </c>
      <c r="E958" t="s">
        <v>248</v>
      </c>
      <c r="F958" t="s">
        <v>98</v>
      </c>
      <c r="G958" t="s">
        <v>74</v>
      </c>
      <c r="H958" t="s">
        <v>93</v>
      </c>
      <c r="I958" t="s">
        <v>76</v>
      </c>
      <c r="J958" t="s">
        <v>1822</v>
      </c>
      <c r="K958">
        <v>20</v>
      </c>
      <c r="L958" t="s">
        <v>77</v>
      </c>
      <c r="M958" t="s">
        <v>78</v>
      </c>
      <c r="N958" t="s">
        <v>1822</v>
      </c>
      <c r="O958" t="s">
        <v>1752</v>
      </c>
      <c r="P958" t="s">
        <v>1921</v>
      </c>
      <c r="Q958" t="s">
        <v>250</v>
      </c>
      <c r="R958" t="s">
        <v>79</v>
      </c>
      <c r="S958" t="s">
        <v>112</v>
      </c>
      <c r="T958" t="s">
        <v>251</v>
      </c>
      <c r="U958" t="s">
        <v>100</v>
      </c>
      <c r="V958" t="s">
        <v>80</v>
      </c>
      <c r="W958">
        <v>84800</v>
      </c>
      <c r="X958" t="s">
        <v>81</v>
      </c>
      <c r="Y958">
        <v>20</v>
      </c>
      <c r="Z958" t="s">
        <v>1753</v>
      </c>
      <c r="AA958" t="s">
        <v>256</v>
      </c>
      <c r="AB958" t="s">
        <v>83</v>
      </c>
      <c r="AC958" t="s">
        <v>84</v>
      </c>
      <c r="AD958">
        <f>_xlfn.XLOOKUP(MIS[[#This Row],[TRADING SYMBOL]],[1]Sheet1!$D:$D,[1]Sheet1!$C:$C)</f>
        <v>17.55</v>
      </c>
      <c r="AE958">
        <f>MIS[[#This Row],[OrderAverageTradedPrice]]*MIS[[#This Row],[OrderQuantity]]</f>
        <v>514</v>
      </c>
      <c r="AF958">
        <f>MIS[[#This Row],[LTP]]*MIS[[#This Row],[OrderQuantity]]</f>
        <v>351</v>
      </c>
      <c r="AG958">
        <f>IF(MIS[[#This Row],[OrderSide]]="SELL",MIS[[#This Row],[VALUE]]-MIS[[#This Row],[LIVE_VALUE]],MIS[[#This Row],[LIVE_VALUE]]-MIS[[#This Row],[VALUE]])</f>
        <v>-163</v>
      </c>
      <c r="AH958" t="str" cm="1">
        <f t="array" ref="AH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" t="str">
        <f>MIS[[#This Row],[TRADING SYMBOL]]</f>
        <v>SENSEX2552084800CE</v>
      </c>
      <c r="AJ958" t="str">
        <f>IF(RIGHT(MIS[[#This Row],[Main/Hedge]],4)="MAIN","MAIN","HEDGE")</f>
        <v>HEDGE</v>
      </c>
      <c r="AK958" t="str" cm="1">
        <f t="array" ref="AK958">_xlfn._xlws.FILTER(Table4[Column1],ISNUMBER(SEARCH(Table4[Column1],MIS[[#This Row],[OrderUniqueIdentifier]])),"")</f>
        <v>XYT</v>
      </c>
    </row>
    <row r="959" spans="1:37" x14ac:dyDescent="0.25">
      <c r="A959" t="s">
        <v>1357</v>
      </c>
      <c r="B959" t="s">
        <v>1366</v>
      </c>
      <c r="C959" t="s">
        <v>1922</v>
      </c>
      <c r="D959" t="s">
        <v>72</v>
      </c>
      <c r="E959" t="s">
        <v>1717</v>
      </c>
      <c r="F959" t="s">
        <v>98</v>
      </c>
      <c r="G959" t="s">
        <v>74</v>
      </c>
      <c r="H959" t="s">
        <v>93</v>
      </c>
      <c r="I959" t="s">
        <v>76</v>
      </c>
      <c r="J959" t="s">
        <v>1718</v>
      </c>
      <c r="K959">
        <v>20</v>
      </c>
      <c r="L959" t="s">
        <v>77</v>
      </c>
      <c r="M959" t="s">
        <v>78</v>
      </c>
      <c r="N959" t="s">
        <v>1718</v>
      </c>
      <c r="O959" t="s">
        <v>1752</v>
      </c>
      <c r="P959" t="s">
        <v>1921</v>
      </c>
      <c r="Q959" t="s">
        <v>1720</v>
      </c>
      <c r="R959" t="s">
        <v>79</v>
      </c>
      <c r="S959" t="s">
        <v>112</v>
      </c>
      <c r="T959" t="s">
        <v>1721</v>
      </c>
      <c r="U959" t="s">
        <v>100</v>
      </c>
      <c r="V959" t="s">
        <v>80</v>
      </c>
      <c r="W959">
        <v>79800</v>
      </c>
      <c r="X959" t="s">
        <v>85</v>
      </c>
      <c r="Y959">
        <v>20</v>
      </c>
      <c r="Z959" t="s">
        <v>1753</v>
      </c>
      <c r="AA959" t="s">
        <v>256</v>
      </c>
      <c r="AB959" t="s">
        <v>87</v>
      </c>
      <c r="AC959" t="s">
        <v>84</v>
      </c>
      <c r="AD959">
        <f>_xlfn.XLOOKUP(MIS[[#This Row],[TRADING SYMBOL]],[1]Sheet1!$D:$D,[1]Sheet1!$C:$C)</f>
        <v>28.9</v>
      </c>
      <c r="AE959">
        <f>MIS[[#This Row],[OrderAverageTradedPrice]]*MIS[[#This Row],[OrderQuantity]]</f>
        <v>1085</v>
      </c>
      <c r="AF959">
        <f>MIS[[#This Row],[LTP]]*MIS[[#This Row],[OrderQuantity]]</f>
        <v>578</v>
      </c>
      <c r="AG959">
        <f>IF(MIS[[#This Row],[OrderSide]]="SELL",MIS[[#This Row],[VALUE]]-MIS[[#This Row],[LIVE_VALUE]],MIS[[#This Row],[LIVE_VALUE]]-MIS[[#This Row],[VALUE]])</f>
        <v>-507</v>
      </c>
      <c r="AH959" t="str" cm="1">
        <f t="array" ref="AH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" t="str">
        <f>MIS[[#This Row],[TRADING SYMBOL]]</f>
        <v>SENSEX2552079800PE</v>
      </c>
      <c r="AJ959" t="str">
        <f>IF(RIGHT(MIS[[#This Row],[Main/Hedge]],4)="MAIN","MAIN","HEDGE")</f>
        <v>HEDGE</v>
      </c>
      <c r="AK959" t="str" cm="1">
        <f t="array" ref="AK959">_xlfn._xlws.FILTER(Table4[Column1],ISNUMBER(SEARCH(Table4[Column1],MIS[[#This Row],[OrderUniqueIdentifier]])),"")</f>
        <v>XYT</v>
      </c>
    </row>
    <row r="960" spans="1:37" x14ac:dyDescent="0.25">
      <c r="A960" t="s">
        <v>179</v>
      </c>
      <c r="B960" t="s">
        <v>1446</v>
      </c>
      <c r="C960" t="s">
        <v>1924</v>
      </c>
      <c r="D960" t="s">
        <v>72</v>
      </c>
      <c r="E960" t="s">
        <v>1717</v>
      </c>
      <c r="F960" t="s">
        <v>98</v>
      </c>
      <c r="G960" t="s">
        <v>74</v>
      </c>
      <c r="H960" t="s">
        <v>93</v>
      </c>
      <c r="I960" t="s">
        <v>76</v>
      </c>
      <c r="J960" t="s">
        <v>1718</v>
      </c>
      <c r="K960">
        <v>60</v>
      </c>
      <c r="L960" t="s">
        <v>77</v>
      </c>
      <c r="M960" t="s">
        <v>78</v>
      </c>
      <c r="N960" t="s">
        <v>1718</v>
      </c>
      <c r="O960" t="s">
        <v>1752</v>
      </c>
      <c r="P960" t="s">
        <v>1921</v>
      </c>
      <c r="Q960" t="s">
        <v>1720</v>
      </c>
      <c r="R960" t="s">
        <v>79</v>
      </c>
      <c r="S960" t="s">
        <v>112</v>
      </c>
      <c r="T960" t="s">
        <v>1721</v>
      </c>
      <c r="U960" t="s">
        <v>100</v>
      </c>
      <c r="V960" t="s">
        <v>80</v>
      </c>
      <c r="W960">
        <v>79800</v>
      </c>
      <c r="X960" t="s">
        <v>85</v>
      </c>
      <c r="Y960">
        <v>60</v>
      </c>
      <c r="Z960" t="s">
        <v>1753</v>
      </c>
      <c r="AA960" t="s">
        <v>256</v>
      </c>
      <c r="AB960" t="s">
        <v>87</v>
      </c>
      <c r="AC960" t="s">
        <v>84</v>
      </c>
      <c r="AD960">
        <f>_xlfn.XLOOKUP(MIS[[#This Row],[TRADING SYMBOL]],[1]Sheet1!$D:$D,[1]Sheet1!$C:$C)</f>
        <v>28.9</v>
      </c>
      <c r="AE960">
        <f>MIS[[#This Row],[OrderAverageTradedPrice]]*MIS[[#This Row],[OrderQuantity]]</f>
        <v>3255</v>
      </c>
      <c r="AF960">
        <f>MIS[[#This Row],[LTP]]*MIS[[#This Row],[OrderQuantity]]</f>
        <v>1734</v>
      </c>
      <c r="AG960">
        <f>IF(MIS[[#This Row],[OrderSide]]="SELL",MIS[[#This Row],[VALUE]]-MIS[[#This Row],[LIVE_VALUE]],MIS[[#This Row],[LIVE_VALUE]]-MIS[[#This Row],[VALUE]])</f>
        <v>-1521</v>
      </c>
      <c r="AH960" t="str" cm="1">
        <f t="array" ref="AH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" t="str">
        <f>MIS[[#This Row],[TRADING SYMBOL]]</f>
        <v>SENSEX2552079800PE</v>
      </c>
      <c r="AJ960" t="str">
        <f>IF(RIGHT(MIS[[#This Row],[Main/Hedge]],4)="MAIN","MAIN","HEDGE")</f>
        <v>HEDGE</v>
      </c>
      <c r="AK960" t="str" cm="1">
        <f t="array" ref="AK960">_xlfn._xlws.FILTER(Table4[Column1],ISNUMBER(SEARCH(Table4[Column1],MIS[[#This Row],[OrderUniqueIdentifier]])),"")</f>
        <v>XYT</v>
      </c>
    </row>
    <row r="961" spans="1:37" x14ac:dyDescent="0.25">
      <c r="A961" t="s">
        <v>179</v>
      </c>
      <c r="B961" t="s">
        <v>1456</v>
      </c>
      <c r="C961" t="s">
        <v>1925</v>
      </c>
      <c r="D961" t="s">
        <v>72</v>
      </c>
      <c r="E961" t="s">
        <v>248</v>
      </c>
      <c r="F961" t="s">
        <v>98</v>
      </c>
      <c r="G961" t="s">
        <v>74</v>
      </c>
      <c r="H961" t="s">
        <v>93</v>
      </c>
      <c r="I961" t="s">
        <v>76</v>
      </c>
      <c r="J961" t="s">
        <v>1743</v>
      </c>
      <c r="K961">
        <v>20</v>
      </c>
      <c r="L961" t="s">
        <v>77</v>
      </c>
      <c r="M961" t="s">
        <v>78</v>
      </c>
      <c r="N961" t="s">
        <v>1743</v>
      </c>
      <c r="O961" t="s">
        <v>1921</v>
      </c>
      <c r="P961" t="s">
        <v>1921</v>
      </c>
      <c r="Q961" t="s">
        <v>250</v>
      </c>
      <c r="R961" t="s">
        <v>79</v>
      </c>
      <c r="S961" t="s">
        <v>112</v>
      </c>
      <c r="T961" t="s">
        <v>251</v>
      </c>
      <c r="U961" t="s">
        <v>100</v>
      </c>
      <c r="V961" t="s">
        <v>80</v>
      </c>
      <c r="W961">
        <v>84800</v>
      </c>
      <c r="X961" t="s">
        <v>81</v>
      </c>
      <c r="Y961">
        <v>20</v>
      </c>
      <c r="Z961" t="s">
        <v>256</v>
      </c>
      <c r="AA961" t="s">
        <v>256</v>
      </c>
      <c r="AB961" t="s">
        <v>83</v>
      </c>
      <c r="AC961" t="s">
        <v>84</v>
      </c>
      <c r="AD961">
        <f>_xlfn.XLOOKUP(MIS[[#This Row],[TRADING SYMBOL]],[1]Sheet1!$D:$D,[1]Sheet1!$C:$C)</f>
        <v>17.55</v>
      </c>
      <c r="AE961">
        <f>MIS[[#This Row],[OrderAverageTradedPrice]]*MIS[[#This Row],[OrderQuantity]]</f>
        <v>512</v>
      </c>
      <c r="AF961">
        <f>MIS[[#This Row],[LTP]]*MIS[[#This Row],[OrderQuantity]]</f>
        <v>351</v>
      </c>
      <c r="AG961">
        <f>IF(MIS[[#This Row],[OrderSide]]="SELL",MIS[[#This Row],[VALUE]]-MIS[[#This Row],[LIVE_VALUE]],MIS[[#This Row],[LIVE_VALUE]]-MIS[[#This Row],[VALUE]])</f>
        <v>-161</v>
      </c>
      <c r="AH961" t="str" cm="1">
        <f t="array" ref="AH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" t="str">
        <f>MIS[[#This Row],[TRADING SYMBOL]]</f>
        <v>SENSEX2552084800CE</v>
      </c>
      <c r="AJ961" t="str">
        <f>IF(RIGHT(MIS[[#This Row],[Main/Hedge]],4)="MAIN","MAIN","HEDGE")</f>
        <v>HEDGE</v>
      </c>
      <c r="AK961" t="str" cm="1">
        <f t="array" ref="AK961">_xlfn._xlws.FILTER(Table4[Column1],ISNUMBER(SEARCH(Table4[Column1],MIS[[#This Row],[OrderUniqueIdentifier]])),"")</f>
        <v>XYT</v>
      </c>
    </row>
    <row r="962" spans="1:37" x14ac:dyDescent="0.25">
      <c r="A962" t="s">
        <v>179</v>
      </c>
      <c r="B962" t="s">
        <v>1478</v>
      </c>
      <c r="C962" t="s">
        <v>1932</v>
      </c>
      <c r="D962" t="s">
        <v>72</v>
      </c>
      <c r="E962" t="s">
        <v>248</v>
      </c>
      <c r="F962" t="s">
        <v>98</v>
      </c>
      <c r="G962" t="s">
        <v>74</v>
      </c>
      <c r="H962" t="s">
        <v>93</v>
      </c>
      <c r="I962" t="s">
        <v>76</v>
      </c>
      <c r="J962" t="s">
        <v>1749</v>
      </c>
      <c r="K962">
        <v>20</v>
      </c>
      <c r="L962" t="s">
        <v>77</v>
      </c>
      <c r="M962" t="s">
        <v>78</v>
      </c>
      <c r="N962" t="s">
        <v>1749</v>
      </c>
      <c r="O962" t="s">
        <v>1921</v>
      </c>
      <c r="P962" t="s">
        <v>1921</v>
      </c>
      <c r="Q962" t="s">
        <v>250</v>
      </c>
      <c r="R962" t="s">
        <v>79</v>
      </c>
      <c r="S962" t="s">
        <v>112</v>
      </c>
      <c r="T962" t="s">
        <v>251</v>
      </c>
      <c r="U962" t="s">
        <v>100</v>
      </c>
      <c r="V962" t="s">
        <v>80</v>
      </c>
      <c r="W962">
        <v>84800</v>
      </c>
      <c r="X962" t="s">
        <v>81</v>
      </c>
      <c r="Y962">
        <v>20</v>
      </c>
      <c r="Z962" t="s">
        <v>256</v>
      </c>
      <c r="AA962" t="s">
        <v>256</v>
      </c>
      <c r="AB962" t="s">
        <v>83</v>
      </c>
      <c r="AC962" t="s">
        <v>84</v>
      </c>
      <c r="AD962">
        <f>_xlfn.XLOOKUP(MIS[[#This Row],[TRADING SYMBOL]],[1]Sheet1!$D:$D,[1]Sheet1!$C:$C)</f>
        <v>17.55</v>
      </c>
      <c r="AE962">
        <f>MIS[[#This Row],[OrderAverageTradedPrice]]*MIS[[#This Row],[OrderQuantity]]</f>
        <v>513</v>
      </c>
      <c r="AF962">
        <f>MIS[[#This Row],[LTP]]*MIS[[#This Row],[OrderQuantity]]</f>
        <v>351</v>
      </c>
      <c r="AG962">
        <f>IF(MIS[[#This Row],[OrderSide]]="SELL",MIS[[#This Row],[VALUE]]-MIS[[#This Row],[LIVE_VALUE]],MIS[[#This Row],[LIVE_VALUE]]-MIS[[#This Row],[VALUE]])</f>
        <v>-162</v>
      </c>
      <c r="AH962" t="str" cm="1">
        <f t="array" ref="AH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" t="str">
        <f>MIS[[#This Row],[TRADING SYMBOL]]</f>
        <v>SENSEX2552084800CE</v>
      </c>
      <c r="AJ962" t="str">
        <f>IF(RIGHT(MIS[[#This Row],[Main/Hedge]],4)="MAIN","MAIN","HEDGE")</f>
        <v>HEDGE</v>
      </c>
      <c r="AK962" t="str" cm="1">
        <f t="array" ref="AK962">_xlfn._xlws.FILTER(Table4[Column1],ISNUMBER(SEARCH(Table4[Column1],MIS[[#This Row],[OrderUniqueIdentifier]])),"")</f>
        <v>XYT</v>
      </c>
    </row>
    <row r="963" spans="1:37" x14ac:dyDescent="0.25">
      <c r="A963" t="s">
        <v>179</v>
      </c>
      <c r="B963" t="s">
        <v>266</v>
      </c>
      <c r="C963" t="s">
        <v>1942</v>
      </c>
      <c r="D963" t="s">
        <v>72</v>
      </c>
      <c r="E963" t="s">
        <v>1717</v>
      </c>
      <c r="F963" t="s">
        <v>98</v>
      </c>
      <c r="G963" t="s">
        <v>74</v>
      </c>
      <c r="H963" t="s">
        <v>93</v>
      </c>
      <c r="I963" t="s">
        <v>76</v>
      </c>
      <c r="J963" t="s">
        <v>1733</v>
      </c>
      <c r="K963">
        <v>240</v>
      </c>
      <c r="L963" t="s">
        <v>77</v>
      </c>
      <c r="M963" t="s">
        <v>78</v>
      </c>
      <c r="N963" t="s">
        <v>1943</v>
      </c>
      <c r="O963" t="s">
        <v>1752</v>
      </c>
      <c r="P963" t="s">
        <v>1921</v>
      </c>
      <c r="Q963" t="s">
        <v>1720</v>
      </c>
      <c r="R963" t="s">
        <v>79</v>
      </c>
      <c r="S963" t="s">
        <v>112</v>
      </c>
      <c r="T963" t="s">
        <v>1721</v>
      </c>
      <c r="U963" t="s">
        <v>100</v>
      </c>
      <c r="V963" t="s">
        <v>80</v>
      </c>
      <c r="W963">
        <v>79800</v>
      </c>
      <c r="X963" t="s">
        <v>85</v>
      </c>
      <c r="Y963">
        <v>240</v>
      </c>
      <c r="Z963" t="s">
        <v>1753</v>
      </c>
      <c r="AA963" t="s">
        <v>256</v>
      </c>
      <c r="AB963" t="s">
        <v>87</v>
      </c>
      <c r="AC963" t="s">
        <v>84</v>
      </c>
      <c r="AD963">
        <f>_xlfn.XLOOKUP(MIS[[#This Row],[TRADING SYMBOL]],[1]Sheet1!$D:$D,[1]Sheet1!$C:$C)</f>
        <v>28.9</v>
      </c>
      <c r="AE963">
        <f>MIS[[#This Row],[OrderAverageTradedPrice]]*MIS[[#This Row],[OrderQuantity]]</f>
        <v>13035</v>
      </c>
      <c r="AF963">
        <f>MIS[[#This Row],[LTP]]*MIS[[#This Row],[OrderQuantity]]</f>
        <v>6936</v>
      </c>
      <c r="AG963">
        <f>IF(MIS[[#This Row],[OrderSide]]="SELL",MIS[[#This Row],[VALUE]]-MIS[[#This Row],[LIVE_VALUE]],MIS[[#This Row],[LIVE_VALUE]]-MIS[[#This Row],[VALUE]])</f>
        <v>-6099</v>
      </c>
      <c r="AH963" t="str" cm="1">
        <f t="array" ref="AH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3" t="str">
        <f>MIS[[#This Row],[TRADING SYMBOL]]</f>
        <v>SENSEX2552079800PE</v>
      </c>
      <c r="AJ963" t="str">
        <f>IF(RIGHT(MIS[[#This Row],[Main/Hedge]],4)="MAIN","MAIN","HEDGE")</f>
        <v>HEDGE</v>
      </c>
      <c r="AK963" t="str" cm="1">
        <f t="array" ref="AK963">_xlfn._xlws.FILTER(Table4[Column1],ISNUMBER(SEARCH(Table4[Column1],MIS[[#This Row],[OrderUniqueIdentifier]])),"")</f>
        <v>XYT</v>
      </c>
    </row>
    <row r="964" spans="1:37" x14ac:dyDescent="0.25">
      <c r="A964" t="s">
        <v>1555</v>
      </c>
      <c r="B964" t="s">
        <v>1684</v>
      </c>
      <c r="C964" t="s">
        <v>1975</v>
      </c>
      <c r="D964" t="s">
        <v>72</v>
      </c>
      <c r="E964" t="s">
        <v>248</v>
      </c>
      <c r="F964" t="s">
        <v>98</v>
      </c>
      <c r="G964" t="s">
        <v>74</v>
      </c>
      <c r="H964" t="s">
        <v>93</v>
      </c>
      <c r="I964" t="s">
        <v>76</v>
      </c>
      <c r="J964" t="s">
        <v>1743</v>
      </c>
      <c r="K964">
        <v>80</v>
      </c>
      <c r="L964" t="s">
        <v>77</v>
      </c>
      <c r="M964" t="s">
        <v>78</v>
      </c>
      <c r="N964" t="s">
        <v>1976</v>
      </c>
      <c r="O964" t="s">
        <v>1921</v>
      </c>
      <c r="P964" t="s">
        <v>1921</v>
      </c>
      <c r="Q964" t="s">
        <v>250</v>
      </c>
      <c r="R964" t="s">
        <v>79</v>
      </c>
      <c r="S964" t="s">
        <v>112</v>
      </c>
      <c r="T964" t="s">
        <v>251</v>
      </c>
      <c r="U964" t="s">
        <v>100</v>
      </c>
      <c r="V964" t="s">
        <v>80</v>
      </c>
      <c r="W964">
        <v>84800</v>
      </c>
      <c r="X964" t="s">
        <v>81</v>
      </c>
      <c r="Y964">
        <v>80</v>
      </c>
      <c r="Z964" t="s">
        <v>256</v>
      </c>
      <c r="AA964" t="s">
        <v>256</v>
      </c>
      <c r="AB964" t="s">
        <v>83</v>
      </c>
      <c r="AC964" t="s">
        <v>84</v>
      </c>
      <c r="AD964">
        <f>_xlfn.XLOOKUP(MIS[[#This Row],[TRADING SYMBOL]],[1]Sheet1!$D:$D,[1]Sheet1!$C:$C)</f>
        <v>17.55</v>
      </c>
      <c r="AE964">
        <f>MIS[[#This Row],[OrderAverageTradedPrice]]*MIS[[#This Row],[OrderQuantity]]</f>
        <v>2049</v>
      </c>
      <c r="AF964">
        <f>MIS[[#This Row],[LTP]]*MIS[[#This Row],[OrderQuantity]]</f>
        <v>1404</v>
      </c>
      <c r="AG964">
        <f>IF(MIS[[#This Row],[OrderSide]]="SELL",MIS[[#This Row],[VALUE]]-MIS[[#This Row],[LIVE_VALUE]],MIS[[#This Row],[LIVE_VALUE]]-MIS[[#This Row],[VALUE]])</f>
        <v>-645</v>
      </c>
      <c r="AH964" t="str" cm="1">
        <f t="array" ref="AH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" t="str">
        <f>MIS[[#This Row],[TRADING SYMBOL]]</f>
        <v>SENSEX2552084800CE</v>
      </c>
      <c r="AJ964" t="str">
        <f>IF(RIGHT(MIS[[#This Row],[Main/Hedge]],4)="MAIN","MAIN","HEDGE")</f>
        <v>HEDGE</v>
      </c>
      <c r="AK964" t="str" cm="1">
        <f t="array" ref="AK964">_xlfn._xlws.FILTER(Table4[Column1],ISNUMBER(SEARCH(Table4[Column1],MIS[[#This Row],[OrderUniqueIdentifier]])),"")</f>
        <v>XYT</v>
      </c>
    </row>
    <row r="965" spans="1:37" x14ac:dyDescent="0.25">
      <c r="A965" t="s">
        <v>1555</v>
      </c>
      <c r="B965" t="s">
        <v>1684</v>
      </c>
      <c r="C965" t="s">
        <v>1977</v>
      </c>
      <c r="D965" t="s">
        <v>72</v>
      </c>
      <c r="E965" t="s">
        <v>1717</v>
      </c>
      <c r="F965" t="s">
        <v>98</v>
      </c>
      <c r="G965" t="s">
        <v>74</v>
      </c>
      <c r="H965" t="s">
        <v>93</v>
      </c>
      <c r="I965" t="s">
        <v>76</v>
      </c>
      <c r="J965" t="s">
        <v>1733</v>
      </c>
      <c r="K965">
        <v>80</v>
      </c>
      <c r="L965" t="s">
        <v>77</v>
      </c>
      <c r="M965" t="s">
        <v>78</v>
      </c>
      <c r="N965" t="s">
        <v>1733</v>
      </c>
      <c r="O965" t="s">
        <v>1921</v>
      </c>
      <c r="P965" t="s">
        <v>1921</v>
      </c>
      <c r="Q965" t="s">
        <v>1720</v>
      </c>
      <c r="R965" t="s">
        <v>79</v>
      </c>
      <c r="S965" t="s">
        <v>112</v>
      </c>
      <c r="T965" t="s">
        <v>1721</v>
      </c>
      <c r="U965" t="s">
        <v>100</v>
      </c>
      <c r="V965" t="s">
        <v>80</v>
      </c>
      <c r="W965">
        <v>79800</v>
      </c>
      <c r="X965" t="s">
        <v>85</v>
      </c>
      <c r="Y965">
        <v>80</v>
      </c>
      <c r="Z965" t="s">
        <v>256</v>
      </c>
      <c r="AA965" t="s">
        <v>256</v>
      </c>
      <c r="AB965" t="s">
        <v>87</v>
      </c>
      <c r="AC965" t="s">
        <v>84</v>
      </c>
      <c r="AD965">
        <f>_xlfn.XLOOKUP(MIS[[#This Row],[TRADING SYMBOL]],[1]Sheet1!$D:$D,[1]Sheet1!$C:$C)</f>
        <v>28.9</v>
      </c>
      <c r="AE965">
        <f>MIS[[#This Row],[OrderAverageTradedPrice]]*MIS[[#This Row],[OrderQuantity]]</f>
        <v>4344</v>
      </c>
      <c r="AF965">
        <f>MIS[[#This Row],[LTP]]*MIS[[#This Row],[OrderQuantity]]</f>
        <v>2312</v>
      </c>
      <c r="AG965">
        <f>IF(MIS[[#This Row],[OrderSide]]="SELL",MIS[[#This Row],[VALUE]]-MIS[[#This Row],[LIVE_VALUE]],MIS[[#This Row],[LIVE_VALUE]]-MIS[[#This Row],[VALUE]])</f>
        <v>-2032</v>
      </c>
      <c r="AH965" t="str" cm="1">
        <f t="array" ref="AH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" t="str">
        <f>MIS[[#This Row],[TRADING SYMBOL]]</f>
        <v>SENSEX2552079800PE</v>
      </c>
      <c r="AJ965" t="str">
        <f>IF(RIGHT(MIS[[#This Row],[Main/Hedge]],4)="MAIN","MAIN","HEDGE")</f>
        <v>HEDGE</v>
      </c>
      <c r="AK965" t="str" cm="1">
        <f t="array" ref="AK965">_xlfn._xlws.FILTER(Table4[Column1],ISNUMBER(SEARCH(Table4[Column1],MIS[[#This Row],[OrderUniqueIdentifier]])),"")</f>
        <v>XYT</v>
      </c>
    </row>
    <row r="966" spans="1:37" x14ac:dyDescent="0.25">
      <c r="A966" t="s">
        <v>71</v>
      </c>
      <c r="B966" t="s">
        <v>724</v>
      </c>
      <c r="C966" t="s">
        <v>1988</v>
      </c>
      <c r="D966" t="s">
        <v>72</v>
      </c>
      <c r="E966" t="s">
        <v>248</v>
      </c>
      <c r="F966" t="s">
        <v>98</v>
      </c>
      <c r="G966" t="s">
        <v>74</v>
      </c>
      <c r="H966" t="s">
        <v>75</v>
      </c>
      <c r="I966" t="s">
        <v>76</v>
      </c>
      <c r="J966" t="s">
        <v>77</v>
      </c>
      <c r="K966">
        <v>100</v>
      </c>
      <c r="L966" t="s">
        <v>77</v>
      </c>
      <c r="M966" t="s">
        <v>78</v>
      </c>
      <c r="N966" t="s">
        <v>1819</v>
      </c>
      <c r="O966" t="s">
        <v>1927</v>
      </c>
      <c r="P966" t="s">
        <v>1927</v>
      </c>
      <c r="Q966" t="s">
        <v>250</v>
      </c>
      <c r="R966" t="s">
        <v>79</v>
      </c>
      <c r="S966" t="s">
        <v>1825</v>
      </c>
      <c r="T966" t="s">
        <v>251</v>
      </c>
      <c r="U966" t="s">
        <v>100</v>
      </c>
      <c r="V966" t="s">
        <v>80</v>
      </c>
      <c r="W966">
        <v>84800</v>
      </c>
      <c r="X966" t="s">
        <v>81</v>
      </c>
      <c r="Y966">
        <v>100</v>
      </c>
      <c r="Z966" t="s">
        <v>257</v>
      </c>
      <c r="AA966" t="s">
        <v>257</v>
      </c>
      <c r="AB966" t="s">
        <v>83</v>
      </c>
      <c r="AC966" t="s">
        <v>84</v>
      </c>
      <c r="AD966">
        <f>_xlfn.XLOOKUP(MIS[[#This Row],[TRADING SYMBOL]],[1]Sheet1!$D:$D,[1]Sheet1!$C:$C)</f>
        <v>17.55</v>
      </c>
      <c r="AE966">
        <f>MIS[[#This Row],[OrderAverageTradedPrice]]*MIS[[#This Row],[OrderQuantity]]</f>
        <v>2545</v>
      </c>
      <c r="AF966">
        <f>MIS[[#This Row],[LTP]]*MIS[[#This Row],[OrderQuantity]]</f>
        <v>1755</v>
      </c>
      <c r="AG966">
        <f>IF(MIS[[#This Row],[OrderSide]]="SELL",MIS[[#This Row],[VALUE]]-MIS[[#This Row],[LIVE_VALUE]],MIS[[#This Row],[LIVE_VALUE]]-MIS[[#This Row],[VALUE]])</f>
        <v>-790</v>
      </c>
      <c r="AH966" t="str" cm="1">
        <f t="array" ref="AH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6" t="str">
        <f>MIS[[#This Row],[TRADING SYMBOL]]</f>
        <v>SENSEX2552084800CE</v>
      </c>
      <c r="AJ966" t="str">
        <f>IF(RIGHT(MIS[[#This Row],[Main/Hedge]],4)="MAIN","MAIN","HEDGE")</f>
        <v>HEDGE</v>
      </c>
      <c r="AK966" t="str" cm="1">
        <f t="array" ref="AK966">_xlfn._xlws.FILTER(Table4[Column1],ISNUMBER(SEARCH(Table4[Column1],MIS[[#This Row],[OrderUniqueIdentifier]])),"")</f>
        <v>XYT</v>
      </c>
    </row>
    <row r="967" spans="1:37" x14ac:dyDescent="0.25">
      <c r="A967" t="s">
        <v>1333</v>
      </c>
      <c r="B967" t="s">
        <v>1334</v>
      </c>
      <c r="C967" t="s">
        <v>1994</v>
      </c>
      <c r="D967" t="s">
        <v>72</v>
      </c>
      <c r="E967" t="s">
        <v>1979</v>
      </c>
      <c r="F967" t="s">
        <v>98</v>
      </c>
      <c r="G967" t="s">
        <v>74</v>
      </c>
      <c r="H967" t="s">
        <v>93</v>
      </c>
      <c r="I967" t="s">
        <v>76</v>
      </c>
      <c r="J967" t="s">
        <v>1995</v>
      </c>
      <c r="K967">
        <v>40</v>
      </c>
      <c r="L967" t="s">
        <v>77</v>
      </c>
      <c r="M967" t="s">
        <v>78</v>
      </c>
      <c r="N967" t="s">
        <v>1995</v>
      </c>
      <c r="O967" t="s">
        <v>1921</v>
      </c>
      <c r="P967" t="s">
        <v>1927</v>
      </c>
      <c r="Q967" t="s">
        <v>1980</v>
      </c>
      <c r="R967" t="s">
        <v>79</v>
      </c>
      <c r="S967" t="s">
        <v>361</v>
      </c>
      <c r="T967" t="s">
        <v>1981</v>
      </c>
      <c r="U967" t="s">
        <v>100</v>
      </c>
      <c r="V967" t="s">
        <v>80</v>
      </c>
      <c r="W967">
        <v>83800</v>
      </c>
      <c r="X967" t="s">
        <v>81</v>
      </c>
      <c r="Y967">
        <v>40</v>
      </c>
      <c r="Z967" t="s">
        <v>256</v>
      </c>
      <c r="AA967" t="s">
        <v>257</v>
      </c>
      <c r="AB967" t="s">
        <v>83</v>
      </c>
      <c r="AC967" t="s">
        <v>84</v>
      </c>
      <c r="AD967">
        <f>_xlfn.XLOOKUP(MIS[[#This Row],[TRADING SYMBOL]],[1]Sheet1!$D:$D,[1]Sheet1!$C:$C)</f>
        <v>67</v>
      </c>
      <c r="AE967">
        <f>MIS[[#This Row],[OrderAverageTradedPrice]]*MIS[[#This Row],[OrderQuantity]]</f>
        <v>3916</v>
      </c>
      <c r="AF967">
        <f>MIS[[#This Row],[LTP]]*MIS[[#This Row],[OrderQuantity]]</f>
        <v>2680</v>
      </c>
      <c r="AG967">
        <f>IF(MIS[[#This Row],[OrderSide]]="SELL",MIS[[#This Row],[VALUE]]-MIS[[#This Row],[LIVE_VALUE]],MIS[[#This Row],[LIVE_VALUE]]-MIS[[#This Row],[VALUE]])</f>
        <v>-1236</v>
      </c>
      <c r="AH967" t="str" cm="1">
        <f t="array" ref="AH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" t="str">
        <f>MIS[[#This Row],[TRADING SYMBOL]]</f>
        <v>SENSEX2552083800CE</v>
      </c>
      <c r="AJ967" t="str">
        <f>IF(RIGHT(MIS[[#This Row],[Main/Hedge]],4)="MAIN","MAIN","HEDGE")</f>
        <v>HEDGE</v>
      </c>
      <c r="AK967" t="str" cm="1">
        <f t="array" ref="AK967">_xlfn._xlws.FILTER(Table4[Column1],ISNUMBER(SEARCH(Table4[Column1],MIS[[#This Row],[OrderUniqueIdentifier]])),"")</f>
        <v>XYT</v>
      </c>
    </row>
    <row r="968" spans="1:37" x14ac:dyDescent="0.25">
      <c r="A968" t="s">
        <v>179</v>
      </c>
      <c r="B968" t="s">
        <v>1456</v>
      </c>
      <c r="C968" t="s">
        <v>1926</v>
      </c>
      <c r="D968" t="s">
        <v>72</v>
      </c>
      <c r="E968" t="s">
        <v>1717</v>
      </c>
      <c r="F968" t="s">
        <v>98</v>
      </c>
      <c r="G968" t="s">
        <v>74</v>
      </c>
      <c r="H968" t="s">
        <v>93</v>
      </c>
      <c r="I968" t="s">
        <v>76</v>
      </c>
      <c r="J968" t="s">
        <v>1745</v>
      </c>
      <c r="K968">
        <v>20</v>
      </c>
      <c r="L968" t="s">
        <v>77</v>
      </c>
      <c r="M968" t="s">
        <v>78</v>
      </c>
      <c r="N968" t="s">
        <v>1745</v>
      </c>
      <c r="O968" t="s">
        <v>1921</v>
      </c>
      <c r="P968" t="s">
        <v>1927</v>
      </c>
      <c r="Q968" t="s">
        <v>1720</v>
      </c>
      <c r="R968" t="s">
        <v>79</v>
      </c>
      <c r="S968" t="s">
        <v>112</v>
      </c>
      <c r="T968" t="s">
        <v>1721</v>
      </c>
      <c r="U968" t="s">
        <v>100</v>
      </c>
      <c r="V968" t="s">
        <v>80</v>
      </c>
      <c r="W968">
        <v>79800</v>
      </c>
      <c r="X968" t="s">
        <v>85</v>
      </c>
      <c r="Y968">
        <v>20</v>
      </c>
      <c r="Z968" t="s">
        <v>256</v>
      </c>
      <c r="AA968" t="s">
        <v>257</v>
      </c>
      <c r="AB968" t="s">
        <v>87</v>
      </c>
      <c r="AC968" t="s">
        <v>84</v>
      </c>
      <c r="AD968">
        <f>_xlfn.XLOOKUP(MIS[[#This Row],[TRADING SYMBOL]],[1]Sheet1!$D:$D,[1]Sheet1!$C:$C)</f>
        <v>28.9</v>
      </c>
      <c r="AE968">
        <f>MIS[[#This Row],[OrderAverageTradedPrice]]*MIS[[#This Row],[OrderQuantity]]</f>
        <v>1083</v>
      </c>
      <c r="AF968">
        <f>MIS[[#This Row],[LTP]]*MIS[[#This Row],[OrderQuantity]]</f>
        <v>578</v>
      </c>
      <c r="AG968">
        <f>IF(MIS[[#This Row],[OrderSide]]="SELL",MIS[[#This Row],[VALUE]]-MIS[[#This Row],[LIVE_VALUE]],MIS[[#This Row],[LIVE_VALUE]]-MIS[[#This Row],[VALUE]])</f>
        <v>-505</v>
      </c>
      <c r="AH968" t="str" cm="1">
        <f t="array" ref="AH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8" t="str">
        <f>MIS[[#This Row],[TRADING SYMBOL]]</f>
        <v>SENSEX2552079800PE</v>
      </c>
      <c r="AJ968" t="str">
        <f>IF(RIGHT(MIS[[#This Row],[Main/Hedge]],4)="MAIN","MAIN","HEDGE")</f>
        <v>HEDGE</v>
      </c>
      <c r="AK968" t="str" cm="1">
        <f t="array" ref="AK968">_xlfn._xlws.FILTER(Table4[Column1],ISNUMBER(SEARCH(Table4[Column1],MIS[[#This Row],[OrderUniqueIdentifier]])),"")</f>
        <v>XYT</v>
      </c>
    </row>
    <row r="969" spans="1:37" x14ac:dyDescent="0.25">
      <c r="A969" t="s">
        <v>179</v>
      </c>
      <c r="B969" t="s">
        <v>1478</v>
      </c>
      <c r="C969" t="s">
        <v>1933</v>
      </c>
      <c r="D969" t="s">
        <v>72</v>
      </c>
      <c r="E969" t="s">
        <v>1717</v>
      </c>
      <c r="F969" t="s">
        <v>98</v>
      </c>
      <c r="G969" t="s">
        <v>74</v>
      </c>
      <c r="H969" t="s">
        <v>93</v>
      </c>
      <c r="I969" t="s">
        <v>76</v>
      </c>
      <c r="J969" t="s">
        <v>1751</v>
      </c>
      <c r="K969">
        <v>20</v>
      </c>
      <c r="L969" t="s">
        <v>77</v>
      </c>
      <c r="M969" t="s">
        <v>78</v>
      </c>
      <c r="N969" t="s">
        <v>1751</v>
      </c>
      <c r="O969" t="s">
        <v>1921</v>
      </c>
      <c r="P969" t="s">
        <v>1927</v>
      </c>
      <c r="Q969" t="s">
        <v>1720</v>
      </c>
      <c r="R969" t="s">
        <v>79</v>
      </c>
      <c r="S969" t="s">
        <v>112</v>
      </c>
      <c r="T969" t="s">
        <v>1721</v>
      </c>
      <c r="U969" t="s">
        <v>100</v>
      </c>
      <c r="V969" t="s">
        <v>80</v>
      </c>
      <c r="W969">
        <v>79800</v>
      </c>
      <c r="X969" t="s">
        <v>85</v>
      </c>
      <c r="Y969">
        <v>20</v>
      </c>
      <c r="Z969" t="s">
        <v>256</v>
      </c>
      <c r="AA969" t="s">
        <v>257</v>
      </c>
      <c r="AB969" t="s">
        <v>87</v>
      </c>
      <c r="AC969" t="s">
        <v>84</v>
      </c>
      <c r="AD969">
        <f>_xlfn.XLOOKUP(MIS[[#This Row],[TRADING SYMBOL]],[1]Sheet1!$D:$D,[1]Sheet1!$C:$C)</f>
        <v>28.9</v>
      </c>
      <c r="AE969">
        <f>MIS[[#This Row],[OrderAverageTradedPrice]]*MIS[[#This Row],[OrderQuantity]]</f>
        <v>1084</v>
      </c>
      <c r="AF969">
        <f>MIS[[#This Row],[LTP]]*MIS[[#This Row],[OrderQuantity]]</f>
        <v>578</v>
      </c>
      <c r="AG969">
        <f>IF(MIS[[#This Row],[OrderSide]]="SELL",MIS[[#This Row],[VALUE]]-MIS[[#This Row],[LIVE_VALUE]],MIS[[#This Row],[LIVE_VALUE]]-MIS[[#This Row],[VALUE]])</f>
        <v>-506</v>
      </c>
      <c r="AH969" t="str" cm="1">
        <f t="array" ref="AH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" t="str">
        <f>MIS[[#This Row],[TRADING SYMBOL]]</f>
        <v>SENSEX2552079800PE</v>
      </c>
      <c r="AJ969" t="str">
        <f>IF(RIGHT(MIS[[#This Row],[Main/Hedge]],4)="MAIN","MAIN","HEDGE")</f>
        <v>HEDGE</v>
      </c>
      <c r="AK969" t="str" cm="1">
        <f t="array" ref="AK969">_xlfn._xlws.FILTER(Table4[Column1],ISNUMBER(SEARCH(Table4[Column1],MIS[[#This Row],[OrderUniqueIdentifier]])),"")</f>
        <v>XYT</v>
      </c>
    </row>
    <row r="970" spans="1:37" x14ac:dyDescent="0.25">
      <c r="A970" t="s">
        <v>179</v>
      </c>
      <c r="B970" t="s">
        <v>1497</v>
      </c>
      <c r="C970" t="s">
        <v>1934</v>
      </c>
      <c r="D970" t="s">
        <v>72</v>
      </c>
      <c r="E970" t="s">
        <v>248</v>
      </c>
      <c r="F970" t="s">
        <v>98</v>
      </c>
      <c r="G970" t="s">
        <v>74</v>
      </c>
      <c r="H970" t="s">
        <v>93</v>
      </c>
      <c r="I970" t="s">
        <v>76</v>
      </c>
      <c r="J970" t="s">
        <v>1822</v>
      </c>
      <c r="K970">
        <v>20</v>
      </c>
      <c r="L970" t="s">
        <v>77</v>
      </c>
      <c r="M970" t="s">
        <v>78</v>
      </c>
      <c r="N970" t="s">
        <v>1822</v>
      </c>
      <c r="O970" t="s">
        <v>1921</v>
      </c>
      <c r="P970" t="s">
        <v>1927</v>
      </c>
      <c r="Q970" t="s">
        <v>250</v>
      </c>
      <c r="R970" t="s">
        <v>79</v>
      </c>
      <c r="S970" t="s">
        <v>112</v>
      </c>
      <c r="T970" t="s">
        <v>251</v>
      </c>
      <c r="U970" t="s">
        <v>100</v>
      </c>
      <c r="V970" t="s">
        <v>80</v>
      </c>
      <c r="W970">
        <v>84800</v>
      </c>
      <c r="X970" t="s">
        <v>81</v>
      </c>
      <c r="Y970">
        <v>20</v>
      </c>
      <c r="Z970" t="s">
        <v>256</v>
      </c>
      <c r="AA970" t="s">
        <v>257</v>
      </c>
      <c r="AB970" t="s">
        <v>83</v>
      </c>
      <c r="AC970" t="s">
        <v>84</v>
      </c>
      <c r="AD970">
        <f>_xlfn.XLOOKUP(MIS[[#This Row],[TRADING SYMBOL]],[1]Sheet1!$D:$D,[1]Sheet1!$C:$C)</f>
        <v>17.55</v>
      </c>
      <c r="AE970">
        <f>MIS[[#This Row],[OrderAverageTradedPrice]]*MIS[[#This Row],[OrderQuantity]]</f>
        <v>514</v>
      </c>
      <c r="AF970">
        <f>MIS[[#This Row],[LTP]]*MIS[[#This Row],[OrderQuantity]]</f>
        <v>351</v>
      </c>
      <c r="AG970">
        <f>IF(MIS[[#This Row],[OrderSide]]="SELL",MIS[[#This Row],[VALUE]]-MIS[[#This Row],[LIVE_VALUE]],MIS[[#This Row],[LIVE_VALUE]]-MIS[[#This Row],[VALUE]])</f>
        <v>-163</v>
      </c>
      <c r="AH970" t="str" cm="1">
        <f t="array" ref="AH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" t="str">
        <f>MIS[[#This Row],[TRADING SYMBOL]]</f>
        <v>SENSEX2552084800CE</v>
      </c>
      <c r="AJ970" t="str">
        <f>IF(RIGHT(MIS[[#This Row],[Main/Hedge]],4)="MAIN","MAIN","HEDGE")</f>
        <v>HEDGE</v>
      </c>
      <c r="AK970" t="str" cm="1">
        <f t="array" ref="AK970">_xlfn._xlws.FILTER(Table4[Column1],ISNUMBER(SEARCH(Table4[Column1],MIS[[#This Row],[OrderUniqueIdentifier]])),"")</f>
        <v>XYT</v>
      </c>
    </row>
    <row r="971" spans="1:37" x14ac:dyDescent="0.25">
      <c r="A971" t="s">
        <v>179</v>
      </c>
      <c r="B971" t="s">
        <v>1497</v>
      </c>
      <c r="C971" t="s">
        <v>1935</v>
      </c>
      <c r="D971" t="s">
        <v>72</v>
      </c>
      <c r="E971" t="s">
        <v>1717</v>
      </c>
      <c r="F971" t="s">
        <v>98</v>
      </c>
      <c r="G971" t="s">
        <v>74</v>
      </c>
      <c r="H971" t="s">
        <v>93</v>
      </c>
      <c r="I971" t="s">
        <v>76</v>
      </c>
      <c r="J971" t="s">
        <v>1745</v>
      </c>
      <c r="K971">
        <v>20</v>
      </c>
      <c r="L971" t="s">
        <v>77</v>
      </c>
      <c r="M971" t="s">
        <v>78</v>
      </c>
      <c r="N971" t="s">
        <v>1745</v>
      </c>
      <c r="O971" t="s">
        <v>1921</v>
      </c>
      <c r="P971" t="s">
        <v>1927</v>
      </c>
      <c r="Q971" t="s">
        <v>1720</v>
      </c>
      <c r="R971" t="s">
        <v>79</v>
      </c>
      <c r="S971" t="s">
        <v>112</v>
      </c>
      <c r="T971" t="s">
        <v>1721</v>
      </c>
      <c r="U971" t="s">
        <v>100</v>
      </c>
      <c r="V971" t="s">
        <v>80</v>
      </c>
      <c r="W971">
        <v>79800</v>
      </c>
      <c r="X971" t="s">
        <v>85</v>
      </c>
      <c r="Y971">
        <v>20</v>
      </c>
      <c r="Z971" t="s">
        <v>256</v>
      </c>
      <c r="AA971" t="s">
        <v>257</v>
      </c>
      <c r="AB971" t="s">
        <v>87</v>
      </c>
      <c r="AC971" t="s">
        <v>84</v>
      </c>
      <c r="AD971">
        <f>_xlfn.XLOOKUP(MIS[[#This Row],[TRADING SYMBOL]],[1]Sheet1!$D:$D,[1]Sheet1!$C:$C)</f>
        <v>28.9</v>
      </c>
      <c r="AE971">
        <f>MIS[[#This Row],[OrderAverageTradedPrice]]*MIS[[#This Row],[OrderQuantity]]</f>
        <v>1083</v>
      </c>
      <c r="AF971">
        <f>MIS[[#This Row],[LTP]]*MIS[[#This Row],[OrderQuantity]]</f>
        <v>578</v>
      </c>
      <c r="AG971">
        <f>IF(MIS[[#This Row],[OrderSide]]="SELL",MIS[[#This Row],[VALUE]]-MIS[[#This Row],[LIVE_VALUE]],MIS[[#This Row],[LIVE_VALUE]]-MIS[[#This Row],[VALUE]])</f>
        <v>-505</v>
      </c>
      <c r="AH971" t="str" cm="1">
        <f t="array" ref="AH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" t="str">
        <f>MIS[[#This Row],[TRADING SYMBOL]]</f>
        <v>SENSEX2552079800PE</v>
      </c>
      <c r="AJ971" t="str">
        <f>IF(RIGHT(MIS[[#This Row],[Main/Hedge]],4)="MAIN","MAIN","HEDGE")</f>
        <v>HEDGE</v>
      </c>
      <c r="AK971" t="str" cm="1">
        <f t="array" ref="AK971">_xlfn._xlws.FILTER(Table4[Column1],ISNUMBER(SEARCH(Table4[Column1],MIS[[#This Row],[OrderUniqueIdentifier]])),"")</f>
        <v>XYT</v>
      </c>
    </row>
    <row r="972" spans="1:37" x14ac:dyDescent="0.25">
      <c r="A972" t="s">
        <v>179</v>
      </c>
      <c r="B972" t="s">
        <v>229</v>
      </c>
      <c r="C972" t="s">
        <v>1938</v>
      </c>
      <c r="D972" t="s">
        <v>72</v>
      </c>
      <c r="E972" t="s">
        <v>248</v>
      </c>
      <c r="F972" t="s">
        <v>98</v>
      </c>
      <c r="G972" t="s">
        <v>74</v>
      </c>
      <c r="H972" t="s">
        <v>93</v>
      </c>
      <c r="I972" t="s">
        <v>76</v>
      </c>
      <c r="J972" t="s">
        <v>1822</v>
      </c>
      <c r="K972">
        <v>60</v>
      </c>
      <c r="L972" t="s">
        <v>77</v>
      </c>
      <c r="M972" t="s">
        <v>78</v>
      </c>
      <c r="N972" t="s">
        <v>1939</v>
      </c>
      <c r="O972" t="s">
        <v>1921</v>
      </c>
      <c r="P972" t="s">
        <v>1927</v>
      </c>
      <c r="Q972" t="s">
        <v>250</v>
      </c>
      <c r="R972" t="s">
        <v>79</v>
      </c>
      <c r="S972" t="s">
        <v>112</v>
      </c>
      <c r="T972" t="s">
        <v>251</v>
      </c>
      <c r="U972" t="s">
        <v>100</v>
      </c>
      <c r="V972" t="s">
        <v>80</v>
      </c>
      <c r="W972">
        <v>84800</v>
      </c>
      <c r="X972" t="s">
        <v>81</v>
      </c>
      <c r="Y972">
        <v>60</v>
      </c>
      <c r="Z972" t="s">
        <v>256</v>
      </c>
      <c r="AA972" t="s">
        <v>257</v>
      </c>
      <c r="AB972" t="s">
        <v>83</v>
      </c>
      <c r="AC972" t="s">
        <v>84</v>
      </c>
      <c r="AD972">
        <f>_xlfn.XLOOKUP(MIS[[#This Row],[TRADING SYMBOL]],[1]Sheet1!$D:$D,[1]Sheet1!$C:$C)</f>
        <v>17.55</v>
      </c>
      <c r="AE972">
        <f>MIS[[#This Row],[OrderAverageTradedPrice]]*MIS[[#This Row],[OrderQuantity]]</f>
        <v>1542.9999999999961</v>
      </c>
      <c r="AF972">
        <f>MIS[[#This Row],[LTP]]*MIS[[#This Row],[OrderQuantity]]</f>
        <v>1053</v>
      </c>
      <c r="AG972">
        <f>IF(MIS[[#This Row],[OrderSide]]="SELL",MIS[[#This Row],[VALUE]]-MIS[[#This Row],[LIVE_VALUE]],MIS[[#This Row],[LIVE_VALUE]]-MIS[[#This Row],[VALUE]])</f>
        <v>-489.99999999999613</v>
      </c>
      <c r="AH972" t="str" cm="1">
        <f t="array" ref="AH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" t="str">
        <f>MIS[[#This Row],[TRADING SYMBOL]]</f>
        <v>SENSEX2552084800CE</v>
      </c>
      <c r="AJ972" t="str">
        <f>IF(RIGHT(MIS[[#This Row],[Main/Hedge]],4)="MAIN","MAIN","HEDGE")</f>
        <v>HEDGE</v>
      </c>
      <c r="AK972" t="str" cm="1">
        <f t="array" ref="AK972">_xlfn._xlws.FILTER(Table4[Column1],ISNUMBER(SEARCH(Table4[Column1],MIS[[#This Row],[OrderUniqueIdentifier]])),"")</f>
        <v>XYT</v>
      </c>
    </row>
    <row r="973" spans="1:37" x14ac:dyDescent="0.25">
      <c r="A973" t="s">
        <v>179</v>
      </c>
      <c r="B973" t="s">
        <v>229</v>
      </c>
      <c r="C973" t="s">
        <v>1940</v>
      </c>
      <c r="D973" t="s">
        <v>72</v>
      </c>
      <c r="E973" t="s">
        <v>1717</v>
      </c>
      <c r="F973" t="s">
        <v>98</v>
      </c>
      <c r="G973" t="s">
        <v>74</v>
      </c>
      <c r="H973" t="s">
        <v>93</v>
      </c>
      <c r="I973" t="s">
        <v>76</v>
      </c>
      <c r="J973" t="s">
        <v>1745</v>
      </c>
      <c r="K973">
        <v>60</v>
      </c>
      <c r="L973" t="s">
        <v>77</v>
      </c>
      <c r="M973" t="s">
        <v>78</v>
      </c>
      <c r="N973" t="s">
        <v>1745</v>
      </c>
      <c r="O973" t="s">
        <v>1927</v>
      </c>
      <c r="P973" t="s">
        <v>1927</v>
      </c>
      <c r="Q973" t="s">
        <v>1720</v>
      </c>
      <c r="R973" t="s">
        <v>79</v>
      </c>
      <c r="S973" t="s">
        <v>112</v>
      </c>
      <c r="T973" t="s">
        <v>1721</v>
      </c>
      <c r="U973" t="s">
        <v>100</v>
      </c>
      <c r="V973" t="s">
        <v>80</v>
      </c>
      <c r="W973">
        <v>79800</v>
      </c>
      <c r="X973" t="s">
        <v>85</v>
      </c>
      <c r="Y973">
        <v>60</v>
      </c>
      <c r="Z973" t="s">
        <v>257</v>
      </c>
      <c r="AA973" t="s">
        <v>257</v>
      </c>
      <c r="AB973" t="s">
        <v>87</v>
      </c>
      <c r="AC973" t="s">
        <v>84</v>
      </c>
      <c r="AD973">
        <f>_xlfn.XLOOKUP(MIS[[#This Row],[TRADING SYMBOL]],[1]Sheet1!$D:$D,[1]Sheet1!$C:$C)</f>
        <v>28.9</v>
      </c>
      <c r="AE973">
        <f>MIS[[#This Row],[OrderAverageTradedPrice]]*MIS[[#This Row],[OrderQuantity]]</f>
        <v>3249</v>
      </c>
      <c r="AF973">
        <f>MIS[[#This Row],[LTP]]*MIS[[#This Row],[OrderQuantity]]</f>
        <v>1734</v>
      </c>
      <c r="AG973">
        <f>IF(MIS[[#This Row],[OrderSide]]="SELL",MIS[[#This Row],[VALUE]]-MIS[[#This Row],[LIVE_VALUE]],MIS[[#This Row],[LIVE_VALUE]]-MIS[[#This Row],[VALUE]])</f>
        <v>-1515</v>
      </c>
      <c r="AH973" t="str" cm="1">
        <f t="array" ref="AH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3" t="str">
        <f>MIS[[#This Row],[TRADING SYMBOL]]</f>
        <v>SENSEX2552079800PE</v>
      </c>
      <c r="AJ973" t="str">
        <f>IF(RIGHT(MIS[[#This Row],[Main/Hedge]],4)="MAIN","MAIN","HEDGE")</f>
        <v>HEDGE</v>
      </c>
      <c r="AK973" t="str" cm="1">
        <f t="array" ref="AK973">_xlfn._xlws.FILTER(Table4[Column1],ISNUMBER(SEARCH(Table4[Column1],MIS[[#This Row],[OrderUniqueIdentifier]])),"")</f>
        <v>XYT</v>
      </c>
    </row>
    <row r="974" spans="1:37" x14ac:dyDescent="0.25">
      <c r="A974" t="s">
        <v>1333</v>
      </c>
      <c r="B974" t="s">
        <v>1334</v>
      </c>
      <c r="C974" t="s">
        <v>1996</v>
      </c>
      <c r="D974" t="s">
        <v>72</v>
      </c>
      <c r="E974" t="s">
        <v>175</v>
      </c>
      <c r="F974" t="s">
        <v>98</v>
      </c>
      <c r="G974" t="s">
        <v>74</v>
      </c>
      <c r="H974" t="s">
        <v>93</v>
      </c>
      <c r="I974" t="s">
        <v>76</v>
      </c>
      <c r="J974" t="s">
        <v>1997</v>
      </c>
      <c r="K974">
        <v>40</v>
      </c>
      <c r="L974" t="s">
        <v>77</v>
      </c>
      <c r="M974" t="s">
        <v>78</v>
      </c>
      <c r="N974" t="s">
        <v>1997</v>
      </c>
      <c r="O974" t="s">
        <v>1990</v>
      </c>
      <c r="P974" t="s">
        <v>1990</v>
      </c>
      <c r="Q974" t="s">
        <v>176</v>
      </c>
      <c r="R974" t="s">
        <v>79</v>
      </c>
      <c r="S974" t="s">
        <v>361</v>
      </c>
      <c r="T974" t="s">
        <v>177</v>
      </c>
      <c r="U974" t="s">
        <v>100</v>
      </c>
      <c r="V974" t="s">
        <v>80</v>
      </c>
      <c r="W974">
        <v>80800</v>
      </c>
      <c r="X974" t="s">
        <v>85</v>
      </c>
      <c r="Y974">
        <v>40</v>
      </c>
      <c r="Z974" t="s">
        <v>1992</v>
      </c>
      <c r="AA974" t="s">
        <v>1992</v>
      </c>
      <c r="AB974" t="s">
        <v>87</v>
      </c>
      <c r="AC974" t="s">
        <v>84</v>
      </c>
      <c r="AD974">
        <f>_xlfn.XLOOKUP(MIS[[#This Row],[TRADING SYMBOL]],[1]Sheet1!$D:$D,[1]Sheet1!$C:$C)</f>
        <v>73.349999999999994</v>
      </c>
      <c r="AE974">
        <f>MIS[[#This Row],[OrderAverageTradedPrice]]*MIS[[#This Row],[OrderQuantity]]</f>
        <v>5230</v>
      </c>
      <c r="AF974">
        <f>MIS[[#This Row],[LTP]]*MIS[[#This Row],[OrderQuantity]]</f>
        <v>2934</v>
      </c>
      <c r="AG974">
        <f>IF(MIS[[#This Row],[OrderSide]]="SELL",MIS[[#This Row],[VALUE]]-MIS[[#This Row],[LIVE_VALUE]],MIS[[#This Row],[LIVE_VALUE]]-MIS[[#This Row],[VALUE]])</f>
        <v>-2296</v>
      </c>
      <c r="AH974" t="str" cm="1">
        <f t="array" ref="AH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" t="str">
        <f>MIS[[#This Row],[TRADING SYMBOL]]</f>
        <v>SENSEX2552080800PE</v>
      </c>
      <c r="AJ974" t="str">
        <f>IF(RIGHT(MIS[[#This Row],[Main/Hedge]],4)="MAIN","MAIN","HEDGE")</f>
        <v>HEDGE</v>
      </c>
      <c r="AK974" t="str" cm="1">
        <f t="array" ref="AK974">_xlfn._xlws.FILTER(Table4[Column1],ISNUMBER(SEARCH(Table4[Column1],MIS[[#This Row],[OrderUniqueIdentifier]])),"")</f>
        <v>XYT</v>
      </c>
    </row>
    <row r="975" spans="1:37" x14ac:dyDescent="0.25">
      <c r="A975" t="s">
        <v>71</v>
      </c>
      <c r="B975" t="s">
        <v>724</v>
      </c>
      <c r="C975" t="s">
        <v>1989</v>
      </c>
      <c r="D975" t="s">
        <v>72</v>
      </c>
      <c r="E975" t="s">
        <v>1717</v>
      </c>
      <c r="F975" t="s">
        <v>98</v>
      </c>
      <c r="G975" t="s">
        <v>74</v>
      </c>
      <c r="H975" t="s">
        <v>75</v>
      </c>
      <c r="I975" t="s">
        <v>76</v>
      </c>
      <c r="J975" t="s">
        <v>77</v>
      </c>
      <c r="K975">
        <v>100</v>
      </c>
      <c r="L975" t="s">
        <v>77</v>
      </c>
      <c r="M975" t="s">
        <v>78</v>
      </c>
      <c r="N975" t="s">
        <v>1751</v>
      </c>
      <c r="O975" t="s">
        <v>1990</v>
      </c>
      <c r="P975" t="s">
        <v>1991</v>
      </c>
      <c r="Q975" t="s">
        <v>1720</v>
      </c>
      <c r="R975" t="s">
        <v>79</v>
      </c>
      <c r="S975" t="s">
        <v>1825</v>
      </c>
      <c r="T975" t="s">
        <v>1721</v>
      </c>
      <c r="U975" t="s">
        <v>100</v>
      </c>
      <c r="V975" t="s">
        <v>80</v>
      </c>
      <c r="W975">
        <v>79800</v>
      </c>
      <c r="X975" t="s">
        <v>85</v>
      </c>
      <c r="Y975">
        <v>100</v>
      </c>
      <c r="Z975" t="s">
        <v>1992</v>
      </c>
      <c r="AA975" t="s">
        <v>1993</v>
      </c>
      <c r="AB975" t="s">
        <v>87</v>
      </c>
      <c r="AC975" t="s">
        <v>84</v>
      </c>
      <c r="AD975">
        <f>_xlfn.XLOOKUP(MIS[[#This Row],[TRADING SYMBOL]],[1]Sheet1!$D:$D,[1]Sheet1!$C:$C)</f>
        <v>28.9</v>
      </c>
      <c r="AE975">
        <f>MIS[[#This Row],[OrderAverageTradedPrice]]*MIS[[#This Row],[OrderQuantity]]</f>
        <v>5420</v>
      </c>
      <c r="AF975">
        <f>MIS[[#This Row],[LTP]]*MIS[[#This Row],[OrderQuantity]]</f>
        <v>2890</v>
      </c>
      <c r="AG975">
        <f>IF(MIS[[#This Row],[OrderSide]]="SELL",MIS[[#This Row],[VALUE]]-MIS[[#This Row],[LIVE_VALUE]],MIS[[#This Row],[LIVE_VALUE]]-MIS[[#This Row],[VALUE]])</f>
        <v>-2530</v>
      </c>
      <c r="AH975" t="str" cm="1">
        <f t="array" ref="AH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" t="str">
        <f>MIS[[#This Row],[TRADING SYMBOL]]</f>
        <v>SENSEX2552079800PE</v>
      </c>
      <c r="AJ975" t="str">
        <f>IF(RIGHT(MIS[[#This Row],[Main/Hedge]],4)="MAIN","MAIN","HEDGE")</f>
        <v>HEDGE</v>
      </c>
      <c r="AK975" t="str" cm="1">
        <f t="array" ref="AK975">_xlfn._xlws.FILTER(Table4[Column1],ISNUMBER(SEARCH(Table4[Column1],MIS[[#This Row],[OrderUniqueIdentifier]])),"")</f>
        <v>XYT</v>
      </c>
    </row>
    <row r="976" spans="1:37" x14ac:dyDescent="0.25">
      <c r="A976" t="s">
        <v>1414</v>
      </c>
      <c r="B976" t="s">
        <v>1415</v>
      </c>
      <c r="C976" t="s">
        <v>2008</v>
      </c>
      <c r="D976" t="s">
        <v>72</v>
      </c>
      <c r="E976" t="s">
        <v>1979</v>
      </c>
      <c r="F976" t="s">
        <v>98</v>
      </c>
      <c r="G976" t="s">
        <v>74</v>
      </c>
      <c r="H976" t="s">
        <v>75</v>
      </c>
      <c r="I976" t="s">
        <v>76</v>
      </c>
      <c r="J976" t="s">
        <v>77</v>
      </c>
      <c r="K976">
        <v>120</v>
      </c>
      <c r="L976" t="s">
        <v>77</v>
      </c>
      <c r="M976" t="s">
        <v>78</v>
      </c>
      <c r="N976" t="s">
        <v>2009</v>
      </c>
      <c r="O976" t="s">
        <v>1824</v>
      </c>
      <c r="P976" t="s">
        <v>1823</v>
      </c>
      <c r="Q976" t="s">
        <v>1980</v>
      </c>
      <c r="R976" t="s">
        <v>79</v>
      </c>
      <c r="S976" t="s">
        <v>361</v>
      </c>
      <c r="T976" t="s">
        <v>1981</v>
      </c>
      <c r="U976" t="s">
        <v>100</v>
      </c>
      <c r="V976" t="s">
        <v>80</v>
      </c>
      <c r="W976">
        <v>83800</v>
      </c>
      <c r="X976" t="s">
        <v>81</v>
      </c>
      <c r="Y976">
        <v>120</v>
      </c>
      <c r="Z976" t="s">
        <v>1827</v>
      </c>
      <c r="AA976" t="s">
        <v>1826</v>
      </c>
      <c r="AB976" t="s">
        <v>83</v>
      </c>
      <c r="AC976" t="s">
        <v>84</v>
      </c>
      <c r="AD976">
        <f>_xlfn.XLOOKUP(MIS[[#This Row],[TRADING SYMBOL]],[1]Sheet1!$D:$D,[1]Sheet1!$C:$C)</f>
        <v>67</v>
      </c>
      <c r="AE976">
        <f>MIS[[#This Row],[OrderAverageTradedPrice]]*MIS[[#This Row],[OrderQuantity]]</f>
        <v>11680.999999999991</v>
      </c>
      <c r="AF976">
        <f>MIS[[#This Row],[LTP]]*MIS[[#This Row],[OrderQuantity]]</f>
        <v>8040</v>
      </c>
      <c r="AG976">
        <f>IF(MIS[[#This Row],[OrderSide]]="SELL",MIS[[#This Row],[VALUE]]-MIS[[#This Row],[LIVE_VALUE]],MIS[[#This Row],[LIVE_VALUE]]-MIS[[#This Row],[VALUE]])</f>
        <v>-3640.9999999999909</v>
      </c>
      <c r="AH976" t="str" cm="1">
        <f t="array" ref="AH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" t="str">
        <f>MIS[[#This Row],[TRADING SYMBOL]]</f>
        <v>SENSEX2552083800CE</v>
      </c>
      <c r="AJ976" t="str">
        <f>IF(RIGHT(MIS[[#This Row],[Main/Hedge]],4)="MAIN","MAIN","HEDGE")</f>
        <v>HEDGE</v>
      </c>
      <c r="AK976" t="str" cm="1">
        <f t="array" ref="AK976">_xlfn._xlws.FILTER(Table4[Column1],ISNUMBER(SEARCH(Table4[Column1],MIS[[#This Row],[OrderUniqueIdentifier]])),"")</f>
        <v>XYT</v>
      </c>
    </row>
    <row r="977" spans="1:37" x14ac:dyDescent="0.25">
      <c r="A977" t="s">
        <v>71</v>
      </c>
      <c r="B977" t="s">
        <v>888</v>
      </c>
      <c r="C977" t="s">
        <v>1821</v>
      </c>
      <c r="D977" t="s">
        <v>72</v>
      </c>
      <c r="E977" t="s">
        <v>248</v>
      </c>
      <c r="F977" t="s">
        <v>98</v>
      </c>
      <c r="G977" t="s">
        <v>74</v>
      </c>
      <c r="H977" t="s">
        <v>75</v>
      </c>
      <c r="I977" t="s">
        <v>76</v>
      </c>
      <c r="J977" t="s">
        <v>77</v>
      </c>
      <c r="K977">
        <v>20</v>
      </c>
      <c r="L977" t="s">
        <v>77</v>
      </c>
      <c r="M977" t="s">
        <v>78</v>
      </c>
      <c r="N977" t="s">
        <v>1822</v>
      </c>
      <c r="O977" t="s">
        <v>1823</v>
      </c>
      <c r="P977" t="s">
        <v>1824</v>
      </c>
      <c r="Q977" t="s">
        <v>250</v>
      </c>
      <c r="R977" t="s">
        <v>79</v>
      </c>
      <c r="S977" t="s">
        <v>1825</v>
      </c>
      <c r="T977" t="s">
        <v>251</v>
      </c>
      <c r="U977" t="s">
        <v>100</v>
      </c>
      <c r="V977" t="s">
        <v>80</v>
      </c>
      <c r="W977">
        <v>84800</v>
      </c>
      <c r="X977" t="s">
        <v>81</v>
      </c>
      <c r="Y977">
        <v>20</v>
      </c>
      <c r="Z977" t="s">
        <v>1826</v>
      </c>
      <c r="AA977" t="s">
        <v>1827</v>
      </c>
      <c r="AB977" t="s">
        <v>83</v>
      </c>
      <c r="AC977" t="s">
        <v>84</v>
      </c>
      <c r="AD977">
        <f>_xlfn.XLOOKUP(MIS[[#This Row],[TRADING SYMBOL]],[1]Sheet1!$D:$D,[1]Sheet1!$C:$C)</f>
        <v>17.55</v>
      </c>
      <c r="AE977">
        <f>MIS[[#This Row],[OrderAverageTradedPrice]]*MIS[[#This Row],[OrderQuantity]]</f>
        <v>514</v>
      </c>
      <c r="AF977">
        <f>MIS[[#This Row],[LTP]]*MIS[[#This Row],[OrderQuantity]]</f>
        <v>351</v>
      </c>
      <c r="AG977">
        <f>IF(MIS[[#This Row],[OrderSide]]="SELL",MIS[[#This Row],[VALUE]]-MIS[[#This Row],[LIVE_VALUE]],MIS[[#This Row],[LIVE_VALUE]]-MIS[[#This Row],[VALUE]])</f>
        <v>-163</v>
      </c>
      <c r="AH977" t="str" cm="1">
        <f t="array" ref="AH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" t="str">
        <f>MIS[[#This Row],[TRADING SYMBOL]]</f>
        <v>SENSEX2552084800CE</v>
      </c>
      <c r="AJ977" t="str">
        <f>IF(RIGHT(MIS[[#This Row],[Main/Hedge]],4)="MAIN","MAIN","HEDGE")</f>
        <v>HEDGE</v>
      </c>
      <c r="AK977" t="str" cm="1">
        <f t="array" ref="AK977">_xlfn._xlws.FILTER(Table4[Column1],ISNUMBER(SEARCH(Table4[Column1],MIS[[#This Row],[OrderUniqueIdentifier]])),"")</f>
        <v>XYT</v>
      </c>
    </row>
    <row r="978" spans="1:37" x14ac:dyDescent="0.25">
      <c r="A978" t="s">
        <v>71</v>
      </c>
      <c r="B978" t="s">
        <v>888</v>
      </c>
      <c r="C978" t="s">
        <v>88</v>
      </c>
      <c r="D978" t="s">
        <v>72</v>
      </c>
      <c r="E978" t="s">
        <v>1717</v>
      </c>
      <c r="F978" t="s">
        <v>98</v>
      </c>
      <c r="G978" t="s">
        <v>74</v>
      </c>
      <c r="H978" t="s">
        <v>75</v>
      </c>
      <c r="I978" t="s">
        <v>76</v>
      </c>
      <c r="J978" t="s">
        <v>77</v>
      </c>
      <c r="K978">
        <v>20</v>
      </c>
      <c r="L978" t="s">
        <v>77</v>
      </c>
      <c r="M978" t="s">
        <v>78</v>
      </c>
      <c r="N978" t="s">
        <v>1828</v>
      </c>
      <c r="O978" t="s">
        <v>1824</v>
      </c>
      <c r="P978" t="s">
        <v>1824</v>
      </c>
      <c r="Q978" t="s">
        <v>1720</v>
      </c>
      <c r="R978" t="s">
        <v>79</v>
      </c>
      <c r="S978" t="s">
        <v>1825</v>
      </c>
      <c r="T978" t="s">
        <v>1721</v>
      </c>
      <c r="U978" t="s">
        <v>100</v>
      </c>
      <c r="V978" t="s">
        <v>80</v>
      </c>
      <c r="W978">
        <v>79800</v>
      </c>
      <c r="X978" t="s">
        <v>85</v>
      </c>
      <c r="Y978">
        <v>20</v>
      </c>
      <c r="Z978" t="s">
        <v>1827</v>
      </c>
      <c r="AA978" t="s">
        <v>1827</v>
      </c>
      <c r="AB978" t="s">
        <v>87</v>
      </c>
      <c r="AC978" t="s">
        <v>84</v>
      </c>
      <c r="AD978">
        <f>_xlfn.XLOOKUP(MIS[[#This Row],[TRADING SYMBOL]],[1]Sheet1!$D:$D,[1]Sheet1!$C:$C)</f>
        <v>28.9</v>
      </c>
      <c r="AE978">
        <f>MIS[[#This Row],[OrderAverageTradedPrice]]*MIS[[#This Row],[OrderQuantity]]</f>
        <v>1090</v>
      </c>
      <c r="AF978">
        <f>MIS[[#This Row],[LTP]]*MIS[[#This Row],[OrderQuantity]]</f>
        <v>578</v>
      </c>
      <c r="AG978">
        <f>IF(MIS[[#This Row],[OrderSide]]="SELL",MIS[[#This Row],[VALUE]]-MIS[[#This Row],[LIVE_VALUE]],MIS[[#This Row],[LIVE_VALUE]]-MIS[[#This Row],[VALUE]])</f>
        <v>-512</v>
      </c>
      <c r="AH978" t="str" cm="1">
        <f t="array" ref="AH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" t="str">
        <f>MIS[[#This Row],[TRADING SYMBOL]]</f>
        <v>SENSEX2552079800PE</v>
      </c>
      <c r="AJ978" t="str">
        <f>IF(RIGHT(MIS[[#This Row],[Main/Hedge]],4)="MAIN","MAIN","HEDGE")</f>
        <v>HEDGE</v>
      </c>
      <c r="AK978" t="str" cm="1">
        <f t="array" ref="AK978">_xlfn._xlws.FILTER(Table4[Column1],ISNUMBER(SEARCH(Table4[Column1],MIS[[#This Row],[OrderUniqueIdentifier]])),"")</f>
        <v>XYT</v>
      </c>
    </row>
    <row r="979" spans="1:37" x14ac:dyDescent="0.25">
      <c r="A979" t="s">
        <v>1414</v>
      </c>
      <c r="B979" t="s">
        <v>1415</v>
      </c>
      <c r="C979" t="s">
        <v>2010</v>
      </c>
      <c r="D979" t="s">
        <v>72</v>
      </c>
      <c r="E979" t="s">
        <v>175</v>
      </c>
      <c r="F979" t="s">
        <v>98</v>
      </c>
      <c r="G979" t="s">
        <v>74</v>
      </c>
      <c r="H979" t="s">
        <v>75</v>
      </c>
      <c r="I979" t="s">
        <v>76</v>
      </c>
      <c r="J979" t="s">
        <v>77</v>
      </c>
      <c r="K979">
        <v>120</v>
      </c>
      <c r="L979" t="s">
        <v>77</v>
      </c>
      <c r="M979" t="s">
        <v>78</v>
      </c>
      <c r="N979" t="s">
        <v>2011</v>
      </c>
      <c r="O979" t="s">
        <v>2000</v>
      </c>
      <c r="P979" t="s">
        <v>1824</v>
      </c>
      <c r="Q979" t="s">
        <v>176</v>
      </c>
      <c r="R979" t="s">
        <v>79</v>
      </c>
      <c r="S979" t="s">
        <v>361</v>
      </c>
      <c r="T979" t="s">
        <v>177</v>
      </c>
      <c r="U979" t="s">
        <v>100</v>
      </c>
      <c r="V979" t="s">
        <v>80</v>
      </c>
      <c r="W979">
        <v>80800</v>
      </c>
      <c r="X979" t="s">
        <v>85</v>
      </c>
      <c r="Y979">
        <v>120</v>
      </c>
      <c r="Z979" t="s">
        <v>2001</v>
      </c>
      <c r="AA979" t="s">
        <v>1827</v>
      </c>
      <c r="AB979" t="s">
        <v>87</v>
      </c>
      <c r="AC979" t="s">
        <v>84</v>
      </c>
      <c r="AD979">
        <f>_xlfn.XLOOKUP(MIS[[#This Row],[TRADING SYMBOL]],[1]Sheet1!$D:$D,[1]Sheet1!$C:$C)</f>
        <v>73.349999999999994</v>
      </c>
      <c r="AE979">
        <f>MIS[[#This Row],[OrderAverageTradedPrice]]*MIS[[#This Row],[OrderQuantity]]</f>
        <v>15830.999999999878</v>
      </c>
      <c r="AF979">
        <f>MIS[[#This Row],[LTP]]*MIS[[#This Row],[OrderQuantity]]</f>
        <v>8802</v>
      </c>
      <c r="AG979">
        <f>IF(MIS[[#This Row],[OrderSide]]="SELL",MIS[[#This Row],[VALUE]]-MIS[[#This Row],[LIVE_VALUE]],MIS[[#This Row],[LIVE_VALUE]]-MIS[[#This Row],[VALUE]])</f>
        <v>-7028.9999999998781</v>
      </c>
      <c r="AH979" t="str" cm="1">
        <f t="array" ref="AH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9" t="str">
        <f>MIS[[#This Row],[TRADING SYMBOL]]</f>
        <v>SENSEX2552080800PE</v>
      </c>
      <c r="AJ979" t="str">
        <f>IF(RIGHT(MIS[[#This Row],[Main/Hedge]],4)="MAIN","MAIN","HEDGE")</f>
        <v>HEDGE</v>
      </c>
      <c r="AK979" t="str" cm="1">
        <f t="array" ref="AK979">_xlfn._xlws.FILTER(Table4[Column1],ISNUMBER(SEARCH(Table4[Column1],MIS[[#This Row],[OrderUniqueIdentifier]])),"")</f>
        <v>XYT</v>
      </c>
    </row>
    <row r="980" spans="1:37" x14ac:dyDescent="0.25">
      <c r="A980" t="s">
        <v>1374</v>
      </c>
      <c r="B980" t="s">
        <v>1375</v>
      </c>
      <c r="C980" t="s">
        <v>1998</v>
      </c>
      <c r="D980" t="s">
        <v>72</v>
      </c>
      <c r="E980" t="s">
        <v>1979</v>
      </c>
      <c r="F980" t="s">
        <v>98</v>
      </c>
      <c r="G980" t="s">
        <v>74</v>
      </c>
      <c r="H980" t="s">
        <v>75</v>
      </c>
      <c r="I980" t="s">
        <v>76</v>
      </c>
      <c r="J980" t="s">
        <v>77</v>
      </c>
      <c r="K980">
        <v>60</v>
      </c>
      <c r="L980" t="s">
        <v>77</v>
      </c>
      <c r="M980" t="s">
        <v>78</v>
      </c>
      <c r="N980" t="s">
        <v>1999</v>
      </c>
      <c r="O980" t="s">
        <v>1824</v>
      </c>
      <c r="P980" t="s">
        <v>2000</v>
      </c>
      <c r="Q980" t="s">
        <v>1980</v>
      </c>
      <c r="R980" t="s">
        <v>79</v>
      </c>
      <c r="S980" t="s">
        <v>361</v>
      </c>
      <c r="T980" t="s">
        <v>1981</v>
      </c>
      <c r="U980" t="s">
        <v>100</v>
      </c>
      <c r="V980" t="s">
        <v>80</v>
      </c>
      <c r="W980">
        <v>83800</v>
      </c>
      <c r="X980" t="s">
        <v>81</v>
      </c>
      <c r="Y980">
        <v>60</v>
      </c>
      <c r="Z980" t="s">
        <v>1827</v>
      </c>
      <c r="AA980" t="s">
        <v>2001</v>
      </c>
      <c r="AB980" t="s">
        <v>83</v>
      </c>
      <c r="AC980" t="s">
        <v>84</v>
      </c>
      <c r="AD980">
        <f>_xlfn.XLOOKUP(MIS[[#This Row],[TRADING SYMBOL]],[1]Sheet1!$D:$D,[1]Sheet1!$C:$C)</f>
        <v>67</v>
      </c>
      <c r="AE980">
        <f>MIS[[#This Row],[OrderAverageTradedPrice]]*MIS[[#This Row],[OrderQuantity]]</f>
        <v>5778</v>
      </c>
      <c r="AF980">
        <f>MIS[[#This Row],[LTP]]*MIS[[#This Row],[OrderQuantity]]</f>
        <v>4020</v>
      </c>
      <c r="AG980">
        <f>IF(MIS[[#This Row],[OrderSide]]="SELL",MIS[[#This Row],[VALUE]]-MIS[[#This Row],[LIVE_VALUE]],MIS[[#This Row],[LIVE_VALUE]]-MIS[[#This Row],[VALUE]])</f>
        <v>-1758</v>
      </c>
      <c r="AH980" t="str" cm="1">
        <f t="array" ref="AH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" t="str">
        <f>MIS[[#This Row],[TRADING SYMBOL]]</f>
        <v>SENSEX2552083800CE</v>
      </c>
      <c r="AJ980" t="str">
        <f>IF(RIGHT(MIS[[#This Row],[Main/Hedge]],4)="MAIN","MAIN","HEDGE")</f>
        <v>HEDGE</v>
      </c>
      <c r="AK980" t="str" cm="1">
        <f t="array" ref="AK980">_xlfn._xlws.FILTER(Table4[Column1],ISNUMBER(SEARCH(Table4[Column1],MIS[[#This Row],[OrderUniqueIdentifier]])),"")</f>
        <v>XYT</v>
      </c>
    </row>
    <row r="981" spans="1:37" x14ac:dyDescent="0.25">
      <c r="A981" t="s">
        <v>1374</v>
      </c>
      <c r="B981" t="s">
        <v>1375</v>
      </c>
      <c r="C981" t="s">
        <v>2002</v>
      </c>
      <c r="D981" t="s">
        <v>72</v>
      </c>
      <c r="E981" t="s">
        <v>175</v>
      </c>
      <c r="F981" t="s">
        <v>98</v>
      </c>
      <c r="G981" t="s">
        <v>74</v>
      </c>
      <c r="H981" t="s">
        <v>75</v>
      </c>
      <c r="I981" t="s">
        <v>76</v>
      </c>
      <c r="J981" t="s">
        <v>77</v>
      </c>
      <c r="K981">
        <v>60</v>
      </c>
      <c r="L981" t="s">
        <v>77</v>
      </c>
      <c r="M981" t="s">
        <v>78</v>
      </c>
      <c r="N981" t="s">
        <v>2003</v>
      </c>
      <c r="O981" t="s">
        <v>1824</v>
      </c>
      <c r="P981" t="s">
        <v>2000</v>
      </c>
      <c r="Q981" t="s">
        <v>176</v>
      </c>
      <c r="R981" t="s">
        <v>79</v>
      </c>
      <c r="S981" t="s">
        <v>361</v>
      </c>
      <c r="T981" t="s">
        <v>177</v>
      </c>
      <c r="U981" t="s">
        <v>100</v>
      </c>
      <c r="V981" t="s">
        <v>80</v>
      </c>
      <c r="W981">
        <v>80800</v>
      </c>
      <c r="X981" t="s">
        <v>85</v>
      </c>
      <c r="Y981">
        <v>60</v>
      </c>
      <c r="Z981" t="s">
        <v>1827</v>
      </c>
      <c r="AA981" t="s">
        <v>2001</v>
      </c>
      <c r="AB981" t="s">
        <v>87</v>
      </c>
      <c r="AC981" t="s">
        <v>84</v>
      </c>
      <c r="AD981">
        <f>_xlfn.XLOOKUP(MIS[[#This Row],[TRADING SYMBOL]],[1]Sheet1!$D:$D,[1]Sheet1!$C:$C)</f>
        <v>73.349999999999994</v>
      </c>
      <c r="AE981">
        <f>MIS[[#This Row],[OrderAverageTradedPrice]]*MIS[[#This Row],[OrderQuantity]]</f>
        <v>7875</v>
      </c>
      <c r="AF981">
        <f>MIS[[#This Row],[LTP]]*MIS[[#This Row],[OrderQuantity]]</f>
        <v>4401</v>
      </c>
      <c r="AG981">
        <f>IF(MIS[[#This Row],[OrderSide]]="SELL",MIS[[#This Row],[VALUE]]-MIS[[#This Row],[LIVE_VALUE]],MIS[[#This Row],[LIVE_VALUE]]-MIS[[#This Row],[VALUE]])</f>
        <v>-3474</v>
      </c>
      <c r="AH981" t="str" cm="1">
        <f t="array" ref="AH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1" t="str">
        <f>MIS[[#This Row],[TRADING SYMBOL]]</f>
        <v>SENSEX2552080800PE</v>
      </c>
      <c r="AJ981" t="str">
        <f>IF(RIGHT(MIS[[#This Row],[Main/Hedge]],4)="MAIN","MAIN","HEDGE")</f>
        <v>HEDGE</v>
      </c>
      <c r="AK981" t="str" cm="1">
        <f t="array" ref="AK981">_xlfn._xlws.FILTER(Table4[Column1],ISNUMBER(SEARCH(Table4[Column1],MIS[[#This Row],[OrderUniqueIdentifier]])),"")</f>
        <v>XYT</v>
      </c>
    </row>
    <row r="982" spans="1:37" x14ac:dyDescent="0.25">
      <c r="A982" t="s">
        <v>1374</v>
      </c>
      <c r="B982" t="s">
        <v>1395</v>
      </c>
      <c r="C982" t="s">
        <v>2004</v>
      </c>
      <c r="D982" t="s">
        <v>72</v>
      </c>
      <c r="E982" t="s">
        <v>1979</v>
      </c>
      <c r="F982" t="s">
        <v>98</v>
      </c>
      <c r="G982" t="s">
        <v>74</v>
      </c>
      <c r="H982" t="s">
        <v>75</v>
      </c>
      <c r="I982" t="s">
        <v>76</v>
      </c>
      <c r="J982" t="s">
        <v>77</v>
      </c>
      <c r="K982">
        <v>320</v>
      </c>
      <c r="L982" t="s">
        <v>77</v>
      </c>
      <c r="M982" t="s">
        <v>78</v>
      </c>
      <c r="N982" t="s">
        <v>2005</v>
      </c>
      <c r="O982" t="s">
        <v>1824</v>
      </c>
      <c r="P982" t="s">
        <v>2000</v>
      </c>
      <c r="Q982" t="s">
        <v>1980</v>
      </c>
      <c r="R982" t="s">
        <v>79</v>
      </c>
      <c r="S982" t="s">
        <v>361</v>
      </c>
      <c r="T982" t="s">
        <v>1981</v>
      </c>
      <c r="U982" t="s">
        <v>100</v>
      </c>
      <c r="V982" t="s">
        <v>80</v>
      </c>
      <c r="W982">
        <v>83800</v>
      </c>
      <c r="X982" t="s">
        <v>81</v>
      </c>
      <c r="Y982">
        <v>320</v>
      </c>
      <c r="Z982" t="s">
        <v>1827</v>
      </c>
      <c r="AA982" t="s">
        <v>2001</v>
      </c>
      <c r="AB982" t="s">
        <v>83</v>
      </c>
      <c r="AC982" t="s">
        <v>84</v>
      </c>
      <c r="AD982">
        <f>_xlfn.XLOOKUP(MIS[[#This Row],[TRADING SYMBOL]],[1]Sheet1!$D:$D,[1]Sheet1!$C:$C)</f>
        <v>67</v>
      </c>
      <c r="AE982">
        <f>MIS[[#This Row],[OrderAverageTradedPrice]]*MIS[[#This Row],[OrderQuantity]]</f>
        <v>30878</v>
      </c>
      <c r="AF982">
        <f>MIS[[#This Row],[LTP]]*MIS[[#This Row],[OrderQuantity]]</f>
        <v>21440</v>
      </c>
      <c r="AG982">
        <f>IF(MIS[[#This Row],[OrderSide]]="SELL",MIS[[#This Row],[VALUE]]-MIS[[#This Row],[LIVE_VALUE]],MIS[[#This Row],[LIVE_VALUE]]-MIS[[#This Row],[VALUE]])</f>
        <v>-9438</v>
      </c>
      <c r="AH982" t="str" cm="1">
        <f t="array" ref="AH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" t="str">
        <f>MIS[[#This Row],[TRADING SYMBOL]]</f>
        <v>SENSEX2552083800CE</v>
      </c>
      <c r="AJ982" t="str">
        <f>IF(RIGHT(MIS[[#This Row],[Main/Hedge]],4)="MAIN","MAIN","HEDGE")</f>
        <v>HEDGE</v>
      </c>
      <c r="AK982" t="str" cm="1">
        <f t="array" ref="AK982">_xlfn._xlws.FILTER(Table4[Column1],ISNUMBER(SEARCH(Table4[Column1],MIS[[#This Row],[OrderUniqueIdentifier]])),"")</f>
        <v>XYT</v>
      </c>
    </row>
    <row r="983" spans="1:37" x14ac:dyDescent="0.25">
      <c r="A983" t="s">
        <v>1374</v>
      </c>
      <c r="B983" t="s">
        <v>1395</v>
      </c>
      <c r="C983" t="s">
        <v>2006</v>
      </c>
      <c r="D983" t="s">
        <v>72</v>
      </c>
      <c r="E983" t="s">
        <v>175</v>
      </c>
      <c r="F983" t="s">
        <v>98</v>
      </c>
      <c r="G983" t="s">
        <v>74</v>
      </c>
      <c r="H983" t="s">
        <v>75</v>
      </c>
      <c r="I983" t="s">
        <v>76</v>
      </c>
      <c r="J983" t="s">
        <v>77</v>
      </c>
      <c r="K983">
        <v>320</v>
      </c>
      <c r="L983" t="s">
        <v>77</v>
      </c>
      <c r="M983" t="s">
        <v>78</v>
      </c>
      <c r="N983" t="s">
        <v>2007</v>
      </c>
      <c r="O983" t="s">
        <v>2000</v>
      </c>
      <c r="P983" t="s">
        <v>2000</v>
      </c>
      <c r="Q983" t="s">
        <v>176</v>
      </c>
      <c r="R983" t="s">
        <v>79</v>
      </c>
      <c r="S983" t="s">
        <v>361</v>
      </c>
      <c r="T983" t="s">
        <v>177</v>
      </c>
      <c r="U983" t="s">
        <v>100</v>
      </c>
      <c r="V983" t="s">
        <v>80</v>
      </c>
      <c r="W983">
        <v>80800</v>
      </c>
      <c r="X983" t="s">
        <v>85</v>
      </c>
      <c r="Y983">
        <v>320</v>
      </c>
      <c r="Z983" t="s">
        <v>2001</v>
      </c>
      <c r="AA983" t="s">
        <v>2001</v>
      </c>
      <c r="AB983" t="s">
        <v>87</v>
      </c>
      <c r="AC983" t="s">
        <v>84</v>
      </c>
      <c r="AD983">
        <f>_xlfn.XLOOKUP(MIS[[#This Row],[TRADING SYMBOL]],[1]Sheet1!$D:$D,[1]Sheet1!$C:$C)</f>
        <v>73.349999999999994</v>
      </c>
      <c r="AE983">
        <f>MIS[[#This Row],[OrderAverageTradedPrice]]*MIS[[#This Row],[OrderQuantity]]</f>
        <v>42103</v>
      </c>
      <c r="AF983">
        <f>MIS[[#This Row],[LTP]]*MIS[[#This Row],[OrderQuantity]]</f>
        <v>23472</v>
      </c>
      <c r="AG983">
        <f>IF(MIS[[#This Row],[OrderSide]]="SELL",MIS[[#This Row],[VALUE]]-MIS[[#This Row],[LIVE_VALUE]],MIS[[#This Row],[LIVE_VALUE]]-MIS[[#This Row],[VALUE]])</f>
        <v>-18631</v>
      </c>
      <c r="AH983" t="str" cm="1">
        <f t="array" ref="AH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3" t="str">
        <f>MIS[[#This Row],[TRADING SYMBOL]]</f>
        <v>SENSEX2552080800PE</v>
      </c>
      <c r="AJ983" t="str">
        <f>IF(RIGHT(MIS[[#This Row],[Main/Hedge]],4)="MAIN","MAIN","HEDGE")</f>
        <v>HEDGE</v>
      </c>
      <c r="AK983" t="str" cm="1">
        <f t="array" ref="AK983">_xlfn._xlws.FILTER(Table4[Column1],ISNUMBER(SEARCH(Table4[Column1],MIS[[#This Row],[OrderUniqueIdentifier]])),"")</f>
        <v>XYT</v>
      </c>
    </row>
    <row r="984" spans="1:37" x14ac:dyDescent="0.25">
      <c r="A984" t="s">
        <v>1414</v>
      </c>
      <c r="B984" t="s">
        <v>1431</v>
      </c>
      <c r="C984" t="s">
        <v>2012</v>
      </c>
      <c r="D984" t="s">
        <v>72</v>
      </c>
      <c r="E984" t="s">
        <v>248</v>
      </c>
      <c r="F984" t="s">
        <v>98</v>
      </c>
      <c r="G984" t="s">
        <v>74</v>
      </c>
      <c r="H984" t="s">
        <v>75</v>
      </c>
      <c r="I984" t="s">
        <v>76</v>
      </c>
      <c r="J984" t="s">
        <v>77</v>
      </c>
      <c r="K984">
        <v>20</v>
      </c>
      <c r="L984" t="s">
        <v>77</v>
      </c>
      <c r="M984" t="s">
        <v>78</v>
      </c>
      <c r="N984" t="s">
        <v>1763</v>
      </c>
      <c r="O984" t="s">
        <v>2013</v>
      </c>
      <c r="P984" t="s">
        <v>2000</v>
      </c>
      <c r="Q984" t="s">
        <v>250</v>
      </c>
      <c r="R984" t="s">
        <v>79</v>
      </c>
      <c r="S984" t="s">
        <v>1825</v>
      </c>
      <c r="T984" t="s">
        <v>251</v>
      </c>
      <c r="U984" t="s">
        <v>100</v>
      </c>
      <c r="V984" t="s">
        <v>80</v>
      </c>
      <c r="W984">
        <v>84800</v>
      </c>
      <c r="X984" t="s">
        <v>81</v>
      </c>
      <c r="Y984">
        <v>20</v>
      </c>
      <c r="Z984" t="s">
        <v>2014</v>
      </c>
      <c r="AA984" t="s">
        <v>2001</v>
      </c>
      <c r="AB984" t="s">
        <v>83</v>
      </c>
      <c r="AC984" t="s">
        <v>84</v>
      </c>
      <c r="AD984">
        <f>_xlfn.XLOOKUP(MIS[[#This Row],[TRADING SYMBOL]],[1]Sheet1!$D:$D,[1]Sheet1!$C:$C)</f>
        <v>17.55</v>
      </c>
      <c r="AE984">
        <f>MIS[[#This Row],[OrderAverageTradedPrice]]*MIS[[#This Row],[OrderQuantity]]</f>
        <v>508</v>
      </c>
      <c r="AF984">
        <f>MIS[[#This Row],[LTP]]*MIS[[#This Row],[OrderQuantity]]</f>
        <v>351</v>
      </c>
      <c r="AG984">
        <f>IF(MIS[[#This Row],[OrderSide]]="SELL",MIS[[#This Row],[VALUE]]-MIS[[#This Row],[LIVE_VALUE]],MIS[[#This Row],[LIVE_VALUE]]-MIS[[#This Row],[VALUE]])</f>
        <v>-157</v>
      </c>
      <c r="AH984" t="str" cm="1">
        <f t="array" ref="AH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" t="str">
        <f>MIS[[#This Row],[TRADING SYMBOL]]</f>
        <v>SENSEX2552084800CE</v>
      </c>
      <c r="AJ984" t="str">
        <f>IF(RIGHT(MIS[[#This Row],[Main/Hedge]],4)="MAIN","MAIN","HEDGE")</f>
        <v>HEDGE</v>
      </c>
      <c r="AK984" t="str" cm="1">
        <f t="array" ref="AK984">_xlfn._xlws.FILTER(Table4[Column1],ISNUMBER(SEARCH(Table4[Column1],MIS[[#This Row],[OrderUniqueIdentifier]])),"")</f>
        <v>XYT</v>
      </c>
    </row>
    <row r="985" spans="1:37" x14ac:dyDescent="0.25">
      <c r="A985" t="s">
        <v>1414</v>
      </c>
      <c r="B985" t="s">
        <v>1431</v>
      </c>
      <c r="C985" t="s">
        <v>2015</v>
      </c>
      <c r="D985" t="s">
        <v>72</v>
      </c>
      <c r="E985" t="s">
        <v>1717</v>
      </c>
      <c r="F985" t="s">
        <v>98</v>
      </c>
      <c r="G985" t="s">
        <v>74</v>
      </c>
      <c r="H985" t="s">
        <v>75</v>
      </c>
      <c r="I985" t="s">
        <v>76</v>
      </c>
      <c r="J985" t="s">
        <v>77</v>
      </c>
      <c r="K985">
        <v>20</v>
      </c>
      <c r="L985" t="s">
        <v>77</v>
      </c>
      <c r="M985" t="s">
        <v>78</v>
      </c>
      <c r="N985" t="s">
        <v>1793</v>
      </c>
      <c r="O985" t="s">
        <v>2016</v>
      </c>
      <c r="P985" t="s">
        <v>2013</v>
      </c>
      <c r="Q985" t="s">
        <v>1720</v>
      </c>
      <c r="R985" t="s">
        <v>79</v>
      </c>
      <c r="S985" t="s">
        <v>1825</v>
      </c>
      <c r="T985" t="s">
        <v>1721</v>
      </c>
      <c r="U985" t="s">
        <v>100</v>
      </c>
      <c r="V985" t="s">
        <v>80</v>
      </c>
      <c r="W985">
        <v>79800</v>
      </c>
      <c r="X985" t="s">
        <v>85</v>
      </c>
      <c r="Y985">
        <v>20</v>
      </c>
      <c r="Z985" t="s">
        <v>2017</v>
      </c>
      <c r="AA985" t="s">
        <v>2014</v>
      </c>
      <c r="AB985" t="s">
        <v>87</v>
      </c>
      <c r="AC985" t="s">
        <v>84</v>
      </c>
      <c r="AD985">
        <f>_xlfn.XLOOKUP(MIS[[#This Row],[TRADING SYMBOL]],[1]Sheet1!$D:$D,[1]Sheet1!$C:$C)</f>
        <v>28.9</v>
      </c>
      <c r="AE985">
        <f>MIS[[#This Row],[OrderAverageTradedPrice]]*MIS[[#This Row],[OrderQuantity]]</f>
        <v>1077</v>
      </c>
      <c r="AF985">
        <f>MIS[[#This Row],[LTP]]*MIS[[#This Row],[OrderQuantity]]</f>
        <v>578</v>
      </c>
      <c r="AG985">
        <f>IF(MIS[[#This Row],[OrderSide]]="SELL",MIS[[#This Row],[VALUE]]-MIS[[#This Row],[LIVE_VALUE]],MIS[[#This Row],[LIVE_VALUE]]-MIS[[#This Row],[VALUE]])</f>
        <v>-499</v>
      </c>
      <c r="AH985" t="str" cm="1">
        <f t="array" ref="AH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5" t="str">
        <f>MIS[[#This Row],[TRADING SYMBOL]]</f>
        <v>SENSEX2552079800PE</v>
      </c>
      <c r="AJ985" t="str">
        <f>IF(RIGHT(MIS[[#This Row],[Main/Hedge]],4)="MAIN","MAIN","HEDGE")</f>
        <v>HEDGE</v>
      </c>
      <c r="AK985" t="str" cm="1">
        <f t="array" ref="AK985">_xlfn._xlws.FILTER(Table4[Column1],ISNUMBER(SEARCH(Table4[Column1],MIS[[#This Row],[OrderUniqueIdentifier]])),"")</f>
        <v>XYT</v>
      </c>
    </row>
    <row r="986" spans="1:37" x14ac:dyDescent="0.25">
      <c r="A986" t="s">
        <v>292</v>
      </c>
      <c r="B986" t="s">
        <v>293</v>
      </c>
      <c r="C986" t="s">
        <v>2018</v>
      </c>
      <c r="D986" t="s">
        <v>72</v>
      </c>
      <c r="E986" t="s">
        <v>1979</v>
      </c>
      <c r="F986" t="s">
        <v>98</v>
      </c>
      <c r="G986" t="s">
        <v>74</v>
      </c>
      <c r="H986" t="s">
        <v>93</v>
      </c>
      <c r="I986" t="s">
        <v>76</v>
      </c>
      <c r="J986" t="s">
        <v>2019</v>
      </c>
      <c r="K986">
        <v>60</v>
      </c>
      <c r="L986" t="s">
        <v>77</v>
      </c>
      <c r="M986" t="s">
        <v>78</v>
      </c>
      <c r="N986" t="s">
        <v>2020</v>
      </c>
      <c r="O986" t="s">
        <v>2000</v>
      </c>
      <c r="P986" t="s">
        <v>2013</v>
      </c>
      <c r="Q986" t="s">
        <v>1980</v>
      </c>
      <c r="R986" t="s">
        <v>79</v>
      </c>
      <c r="S986" t="s">
        <v>361</v>
      </c>
      <c r="T986" t="s">
        <v>1981</v>
      </c>
      <c r="U986" t="s">
        <v>100</v>
      </c>
      <c r="V986" t="s">
        <v>80</v>
      </c>
      <c r="W986">
        <v>83800</v>
      </c>
      <c r="X986" t="s">
        <v>81</v>
      </c>
      <c r="Y986">
        <v>60</v>
      </c>
      <c r="Z986" t="s">
        <v>2001</v>
      </c>
      <c r="AA986" t="s">
        <v>2014</v>
      </c>
      <c r="AB986" t="s">
        <v>83</v>
      </c>
      <c r="AC986" t="s">
        <v>84</v>
      </c>
      <c r="AD986">
        <f>_xlfn.XLOOKUP(MIS[[#This Row],[TRADING SYMBOL]],[1]Sheet1!$D:$D,[1]Sheet1!$C:$C)</f>
        <v>67</v>
      </c>
      <c r="AE986">
        <f>MIS[[#This Row],[OrderAverageTradedPrice]]*MIS[[#This Row],[OrderQuantity]]</f>
        <v>5775.9999999999955</v>
      </c>
      <c r="AF986">
        <f>MIS[[#This Row],[LTP]]*MIS[[#This Row],[OrderQuantity]]</f>
        <v>4020</v>
      </c>
      <c r="AG986">
        <f>IF(MIS[[#This Row],[OrderSide]]="SELL",MIS[[#This Row],[VALUE]]-MIS[[#This Row],[LIVE_VALUE]],MIS[[#This Row],[LIVE_VALUE]]-MIS[[#This Row],[VALUE]])</f>
        <v>-1755.9999999999955</v>
      </c>
      <c r="AH986" t="str" cm="1">
        <f t="array" ref="AH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" t="str">
        <f>MIS[[#This Row],[TRADING SYMBOL]]</f>
        <v>SENSEX2552083800CE</v>
      </c>
      <c r="AJ986" t="str">
        <f>IF(RIGHT(MIS[[#This Row],[Main/Hedge]],4)="MAIN","MAIN","HEDGE")</f>
        <v>HEDGE</v>
      </c>
      <c r="AK986" t="str" cm="1">
        <f t="array" ref="AK986">_xlfn._xlws.FILTER(Table4[Column1],ISNUMBER(SEARCH(Table4[Column1],MIS[[#This Row],[OrderUniqueIdentifier]])),"")</f>
        <v>XYT</v>
      </c>
    </row>
    <row r="987" spans="1:37" x14ac:dyDescent="0.25">
      <c r="A987" t="s">
        <v>292</v>
      </c>
      <c r="B987" t="s">
        <v>293</v>
      </c>
      <c r="C987" t="s">
        <v>2021</v>
      </c>
      <c r="D987" t="s">
        <v>72</v>
      </c>
      <c r="E987" t="s">
        <v>175</v>
      </c>
      <c r="F987" t="s">
        <v>98</v>
      </c>
      <c r="G987" t="s">
        <v>74</v>
      </c>
      <c r="H987" t="s">
        <v>93</v>
      </c>
      <c r="I987" t="s">
        <v>76</v>
      </c>
      <c r="J987" t="s">
        <v>2022</v>
      </c>
      <c r="K987">
        <v>60</v>
      </c>
      <c r="L987" t="s">
        <v>77</v>
      </c>
      <c r="M987" t="s">
        <v>78</v>
      </c>
      <c r="N987" t="s">
        <v>2022</v>
      </c>
      <c r="O987" t="s">
        <v>2000</v>
      </c>
      <c r="P987" t="s">
        <v>2013</v>
      </c>
      <c r="Q987" t="s">
        <v>176</v>
      </c>
      <c r="R987" t="s">
        <v>79</v>
      </c>
      <c r="S987" t="s">
        <v>361</v>
      </c>
      <c r="T987" t="s">
        <v>177</v>
      </c>
      <c r="U987" t="s">
        <v>100</v>
      </c>
      <c r="V987" t="s">
        <v>80</v>
      </c>
      <c r="W987">
        <v>80800</v>
      </c>
      <c r="X987" t="s">
        <v>85</v>
      </c>
      <c r="Y987">
        <v>60</v>
      </c>
      <c r="Z987" t="s">
        <v>2001</v>
      </c>
      <c r="AA987" t="s">
        <v>2014</v>
      </c>
      <c r="AB987" t="s">
        <v>87</v>
      </c>
      <c r="AC987" t="s">
        <v>84</v>
      </c>
      <c r="AD987">
        <f>_xlfn.XLOOKUP(MIS[[#This Row],[TRADING SYMBOL]],[1]Sheet1!$D:$D,[1]Sheet1!$C:$C)</f>
        <v>73.349999999999994</v>
      </c>
      <c r="AE987">
        <f>MIS[[#This Row],[OrderAverageTradedPrice]]*MIS[[#This Row],[OrderQuantity]]</f>
        <v>7896</v>
      </c>
      <c r="AF987">
        <f>MIS[[#This Row],[LTP]]*MIS[[#This Row],[OrderQuantity]]</f>
        <v>4401</v>
      </c>
      <c r="AG987">
        <f>IF(MIS[[#This Row],[OrderSide]]="SELL",MIS[[#This Row],[VALUE]]-MIS[[#This Row],[LIVE_VALUE]],MIS[[#This Row],[LIVE_VALUE]]-MIS[[#This Row],[VALUE]])</f>
        <v>-3495</v>
      </c>
      <c r="AH987" t="str" cm="1">
        <f t="array" ref="AH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7" t="str">
        <f>MIS[[#This Row],[TRADING SYMBOL]]</f>
        <v>SENSEX2552080800PE</v>
      </c>
      <c r="AJ987" t="str">
        <f>IF(RIGHT(MIS[[#This Row],[Main/Hedge]],4)="MAIN","MAIN","HEDGE")</f>
        <v>HEDGE</v>
      </c>
      <c r="AK987" t="str" cm="1">
        <f t="array" ref="AK987">_xlfn._xlws.FILTER(Table4[Column1],ISNUMBER(SEARCH(Table4[Column1],MIS[[#This Row],[OrderUniqueIdentifier]])),"")</f>
        <v>XYT</v>
      </c>
    </row>
    <row r="988" spans="1:37" x14ac:dyDescent="0.25">
      <c r="A988" t="s">
        <v>378</v>
      </c>
      <c r="B988" t="s">
        <v>379</v>
      </c>
      <c r="C988" t="s">
        <v>2023</v>
      </c>
      <c r="D988" t="s">
        <v>72</v>
      </c>
      <c r="E988" t="s">
        <v>1979</v>
      </c>
      <c r="F988" t="s">
        <v>98</v>
      </c>
      <c r="G988" t="s">
        <v>74</v>
      </c>
      <c r="H988" t="s">
        <v>93</v>
      </c>
      <c r="I988" t="s">
        <v>76</v>
      </c>
      <c r="J988" t="s">
        <v>2024</v>
      </c>
      <c r="K988">
        <v>60</v>
      </c>
      <c r="L988" t="s">
        <v>77</v>
      </c>
      <c r="M988" t="s">
        <v>78</v>
      </c>
      <c r="N988" t="s">
        <v>2025</v>
      </c>
      <c r="O988" t="s">
        <v>2026</v>
      </c>
      <c r="P988" t="s">
        <v>2027</v>
      </c>
      <c r="Q988" t="s">
        <v>1980</v>
      </c>
      <c r="R988" t="s">
        <v>79</v>
      </c>
      <c r="S988" t="s">
        <v>26</v>
      </c>
      <c r="T988" t="s">
        <v>1981</v>
      </c>
      <c r="U988" t="s">
        <v>100</v>
      </c>
      <c r="V988" t="s">
        <v>80</v>
      </c>
      <c r="W988">
        <v>83800</v>
      </c>
      <c r="X988" t="s">
        <v>81</v>
      </c>
      <c r="Y988">
        <v>60</v>
      </c>
      <c r="Z988" t="s">
        <v>2028</v>
      </c>
      <c r="AA988" t="s">
        <v>2029</v>
      </c>
      <c r="AB988" t="s">
        <v>83</v>
      </c>
      <c r="AC988" t="s">
        <v>84</v>
      </c>
      <c r="AD988">
        <f>_xlfn.XLOOKUP(MIS[[#This Row],[TRADING SYMBOL]],[1]Sheet1!$D:$D,[1]Sheet1!$C:$C)</f>
        <v>67</v>
      </c>
      <c r="AE988">
        <f>MIS[[#This Row],[OrderAverageTradedPrice]]*MIS[[#This Row],[OrderQuantity]]</f>
        <v>5712</v>
      </c>
      <c r="AF988">
        <f>MIS[[#This Row],[LTP]]*MIS[[#This Row],[OrderQuantity]]</f>
        <v>4020</v>
      </c>
      <c r="AG988">
        <f>IF(MIS[[#This Row],[OrderSide]]="SELL",MIS[[#This Row],[VALUE]]-MIS[[#This Row],[LIVE_VALUE]],MIS[[#This Row],[LIVE_VALUE]]-MIS[[#This Row],[VALUE]])</f>
        <v>-1692</v>
      </c>
      <c r="AH988" t="str" cm="1">
        <f t="array" ref="AH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8" t="str">
        <f>MIS[[#This Row],[TRADING SYMBOL]]</f>
        <v>SENSEX2552083800CE</v>
      </c>
      <c r="AJ988" t="str">
        <f>IF(RIGHT(MIS[[#This Row],[Main/Hedge]],4)="MAIN","MAIN","HEDGE")</f>
        <v>HEDGE</v>
      </c>
      <c r="AK988" t="str" cm="1">
        <f t="array" ref="AK988">_xlfn._xlws.FILTER(Table4[Column1],ISNUMBER(SEARCH(Table4[Column1],MIS[[#This Row],[OrderUniqueIdentifier]])),"")</f>
        <v>NOTREND</v>
      </c>
    </row>
    <row r="989" spans="1:37" x14ac:dyDescent="0.25">
      <c r="A989" t="s">
        <v>378</v>
      </c>
      <c r="B989" t="s">
        <v>379</v>
      </c>
      <c r="C989" t="s">
        <v>2030</v>
      </c>
      <c r="D989" t="s">
        <v>72</v>
      </c>
      <c r="E989" t="s">
        <v>175</v>
      </c>
      <c r="F989" t="s">
        <v>98</v>
      </c>
      <c r="G989" t="s">
        <v>74</v>
      </c>
      <c r="H989" t="s">
        <v>93</v>
      </c>
      <c r="I989" t="s">
        <v>76</v>
      </c>
      <c r="J989" t="s">
        <v>228</v>
      </c>
      <c r="K989">
        <v>60</v>
      </c>
      <c r="L989" t="s">
        <v>77</v>
      </c>
      <c r="M989" t="s">
        <v>78</v>
      </c>
      <c r="N989" t="s">
        <v>2031</v>
      </c>
      <c r="O989" t="s">
        <v>2032</v>
      </c>
      <c r="P989" t="s">
        <v>2033</v>
      </c>
      <c r="Q989" t="s">
        <v>176</v>
      </c>
      <c r="R989" t="s">
        <v>79</v>
      </c>
      <c r="S989" t="s">
        <v>26</v>
      </c>
      <c r="T989" t="s">
        <v>177</v>
      </c>
      <c r="U989" t="s">
        <v>100</v>
      </c>
      <c r="V989" t="s">
        <v>80</v>
      </c>
      <c r="W989">
        <v>80800</v>
      </c>
      <c r="X989" t="s">
        <v>85</v>
      </c>
      <c r="Y989">
        <v>60</v>
      </c>
      <c r="Z989" t="s">
        <v>2034</v>
      </c>
      <c r="AA989" t="s">
        <v>2035</v>
      </c>
      <c r="AB989" t="s">
        <v>87</v>
      </c>
      <c r="AC989" t="s">
        <v>84</v>
      </c>
      <c r="AD989">
        <f>_xlfn.XLOOKUP(MIS[[#This Row],[TRADING SYMBOL]],[1]Sheet1!$D:$D,[1]Sheet1!$C:$C)</f>
        <v>73.349999999999994</v>
      </c>
      <c r="AE989">
        <f>MIS[[#This Row],[OrderAverageTradedPrice]]*MIS[[#This Row],[OrderQuantity]]</f>
        <v>7899</v>
      </c>
      <c r="AF989">
        <f>MIS[[#This Row],[LTP]]*MIS[[#This Row],[OrderQuantity]]</f>
        <v>4401</v>
      </c>
      <c r="AG989">
        <f>IF(MIS[[#This Row],[OrderSide]]="SELL",MIS[[#This Row],[VALUE]]-MIS[[#This Row],[LIVE_VALUE]],MIS[[#This Row],[LIVE_VALUE]]-MIS[[#This Row],[VALUE]])</f>
        <v>-3498</v>
      </c>
      <c r="AH989" t="str" cm="1">
        <f t="array" ref="AH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" t="str">
        <f>MIS[[#This Row],[TRADING SYMBOL]]</f>
        <v>SENSEX2552080800PE</v>
      </c>
      <c r="AJ989" t="str">
        <f>IF(RIGHT(MIS[[#This Row],[Main/Hedge]],4)="MAIN","MAIN","HEDGE")</f>
        <v>HEDGE</v>
      </c>
      <c r="AK989" t="str" cm="1">
        <f t="array" ref="AK989">_xlfn._xlws.FILTER(Table4[Column1],ISNUMBER(SEARCH(Table4[Column1],MIS[[#This Row],[OrderUniqueIdentifier]])),"")</f>
        <v>NOTREND</v>
      </c>
    </row>
    <row r="990" spans="1:37" x14ac:dyDescent="0.25">
      <c r="A990" t="s">
        <v>71</v>
      </c>
      <c r="B990" t="s">
        <v>661</v>
      </c>
      <c r="C990" t="s">
        <v>2205</v>
      </c>
      <c r="D990" t="s">
        <v>72</v>
      </c>
      <c r="E990" t="s">
        <v>248</v>
      </c>
      <c r="F990" t="s">
        <v>98</v>
      </c>
      <c r="G990" t="s">
        <v>74</v>
      </c>
      <c r="H990" t="s">
        <v>75</v>
      </c>
      <c r="I990" t="s">
        <v>76</v>
      </c>
      <c r="J990" t="s">
        <v>77</v>
      </c>
      <c r="K990">
        <v>20</v>
      </c>
      <c r="L990" t="s">
        <v>77</v>
      </c>
      <c r="M990" t="s">
        <v>78</v>
      </c>
      <c r="N990" t="s">
        <v>2176</v>
      </c>
      <c r="O990" t="s">
        <v>2206</v>
      </c>
      <c r="P990" t="s">
        <v>2206</v>
      </c>
      <c r="Q990" t="s">
        <v>250</v>
      </c>
      <c r="R990" t="s">
        <v>79</v>
      </c>
      <c r="S990" t="s">
        <v>26</v>
      </c>
      <c r="T990" t="s">
        <v>251</v>
      </c>
      <c r="U990" t="s">
        <v>100</v>
      </c>
      <c r="V990" t="s">
        <v>80</v>
      </c>
      <c r="W990">
        <v>84800</v>
      </c>
      <c r="X990" t="s">
        <v>81</v>
      </c>
      <c r="Y990">
        <v>20</v>
      </c>
      <c r="Z990" t="s">
        <v>2207</v>
      </c>
      <c r="AA990" t="s">
        <v>2207</v>
      </c>
      <c r="AB990" t="s">
        <v>83</v>
      </c>
      <c r="AC990" t="s">
        <v>84</v>
      </c>
      <c r="AD990">
        <f>_xlfn.XLOOKUP(MIS[[#This Row],[TRADING SYMBOL]],[1]Sheet1!$D:$D,[1]Sheet1!$C:$C)</f>
        <v>17.55</v>
      </c>
      <c r="AE990">
        <f>MIS[[#This Row],[OrderAverageTradedPrice]]*MIS[[#This Row],[OrderQuantity]]</f>
        <v>491</v>
      </c>
      <c r="AF990">
        <f>MIS[[#This Row],[LTP]]*MIS[[#This Row],[OrderQuantity]]</f>
        <v>351</v>
      </c>
      <c r="AG990">
        <f>IF(MIS[[#This Row],[OrderSide]]="SELL",MIS[[#This Row],[VALUE]]-MIS[[#This Row],[LIVE_VALUE]],MIS[[#This Row],[LIVE_VALUE]]-MIS[[#This Row],[VALUE]])</f>
        <v>-140</v>
      </c>
      <c r="AH990" t="str" cm="1">
        <f t="array" ref="AH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0" t="str">
        <f>MIS[[#This Row],[TRADING SYMBOL]]</f>
        <v>SENSEX2552084800CE</v>
      </c>
      <c r="AJ990" t="str">
        <f>IF(RIGHT(MIS[[#This Row],[Main/Hedge]],4)="MAIN","MAIN","HEDGE")</f>
        <v>HEDGE</v>
      </c>
      <c r="AK990" t="str" cm="1">
        <f t="array" ref="AK990">_xlfn._xlws.FILTER(Table4[Column1],ISNUMBER(SEARCH(Table4[Column1],MIS[[#This Row],[OrderUniqueIdentifier]])),"")</f>
        <v>NOTREND</v>
      </c>
    </row>
    <row r="991" spans="1:37" x14ac:dyDescent="0.25">
      <c r="A991" t="s">
        <v>71</v>
      </c>
      <c r="B991" t="s">
        <v>813</v>
      </c>
      <c r="C991" t="s">
        <v>2293</v>
      </c>
      <c r="D991" t="s">
        <v>72</v>
      </c>
      <c r="E991" t="s">
        <v>248</v>
      </c>
      <c r="F991" t="s">
        <v>98</v>
      </c>
      <c r="G991" t="s">
        <v>74</v>
      </c>
      <c r="H991" t="s">
        <v>75</v>
      </c>
      <c r="I991" t="s">
        <v>76</v>
      </c>
      <c r="J991" t="s">
        <v>77</v>
      </c>
      <c r="K991">
        <v>40</v>
      </c>
      <c r="L991" t="s">
        <v>77</v>
      </c>
      <c r="M991" t="s">
        <v>78</v>
      </c>
      <c r="N991" t="s">
        <v>2097</v>
      </c>
      <c r="O991" t="s">
        <v>2206</v>
      </c>
      <c r="P991" t="s">
        <v>2294</v>
      </c>
      <c r="Q991" t="s">
        <v>250</v>
      </c>
      <c r="R991" t="s">
        <v>79</v>
      </c>
      <c r="S991" t="s">
        <v>26</v>
      </c>
      <c r="T991" t="s">
        <v>251</v>
      </c>
      <c r="U991" t="s">
        <v>100</v>
      </c>
      <c r="V991" t="s">
        <v>80</v>
      </c>
      <c r="W991">
        <v>84800</v>
      </c>
      <c r="X991" t="s">
        <v>81</v>
      </c>
      <c r="Y991">
        <v>40</v>
      </c>
      <c r="Z991" t="s">
        <v>2207</v>
      </c>
      <c r="AA991" t="s">
        <v>2295</v>
      </c>
      <c r="AB991" t="s">
        <v>83</v>
      </c>
      <c r="AC991" t="s">
        <v>84</v>
      </c>
      <c r="AD991">
        <f>_xlfn.XLOOKUP(MIS[[#This Row],[TRADING SYMBOL]],[1]Sheet1!$D:$D,[1]Sheet1!$C:$C)</f>
        <v>17.55</v>
      </c>
      <c r="AE991">
        <f>MIS[[#This Row],[OrderAverageTradedPrice]]*MIS[[#This Row],[OrderQuantity]]</f>
        <v>978</v>
      </c>
      <c r="AF991">
        <f>MIS[[#This Row],[LTP]]*MIS[[#This Row],[OrderQuantity]]</f>
        <v>702</v>
      </c>
      <c r="AG991">
        <f>IF(MIS[[#This Row],[OrderSide]]="SELL",MIS[[#This Row],[VALUE]]-MIS[[#This Row],[LIVE_VALUE]],MIS[[#This Row],[LIVE_VALUE]]-MIS[[#This Row],[VALUE]])</f>
        <v>-276</v>
      </c>
      <c r="AH991" t="str" cm="1">
        <f t="array" ref="AH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1" t="str">
        <f>MIS[[#This Row],[TRADING SYMBOL]]</f>
        <v>SENSEX2552084800CE</v>
      </c>
      <c r="AJ991" t="str">
        <f>IF(RIGHT(MIS[[#This Row],[Main/Hedge]],4)="MAIN","MAIN","HEDGE")</f>
        <v>HEDGE</v>
      </c>
      <c r="AK991" t="str" cm="1">
        <f t="array" ref="AK991">_xlfn._xlws.FILTER(Table4[Column1],ISNUMBER(SEARCH(Table4[Column1],MIS[[#This Row],[OrderUniqueIdentifier]])),"")</f>
        <v>NOTREND</v>
      </c>
    </row>
    <row r="992" spans="1:37" x14ac:dyDescent="0.25">
      <c r="A992" t="s">
        <v>71</v>
      </c>
      <c r="B992" t="s">
        <v>1061</v>
      </c>
      <c r="C992" t="s">
        <v>2486</v>
      </c>
      <c r="D992" t="s">
        <v>72</v>
      </c>
      <c r="E992" t="s">
        <v>248</v>
      </c>
      <c r="F992" t="s">
        <v>98</v>
      </c>
      <c r="G992" t="s">
        <v>74</v>
      </c>
      <c r="H992" t="s">
        <v>75</v>
      </c>
      <c r="I992" t="s">
        <v>76</v>
      </c>
      <c r="J992" t="s">
        <v>77</v>
      </c>
      <c r="K992">
        <v>40</v>
      </c>
      <c r="L992" t="s">
        <v>77</v>
      </c>
      <c r="M992" t="s">
        <v>78</v>
      </c>
      <c r="N992" t="s">
        <v>2176</v>
      </c>
      <c r="O992" t="s">
        <v>2206</v>
      </c>
      <c r="P992" t="s">
        <v>2294</v>
      </c>
      <c r="Q992" t="s">
        <v>250</v>
      </c>
      <c r="R992" t="s">
        <v>79</v>
      </c>
      <c r="S992" t="s">
        <v>26</v>
      </c>
      <c r="T992" t="s">
        <v>251</v>
      </c>
      <c r="U992" t="s">
        <v>100</v>
      </c>
      <c r="V992" t="s">
        <v>80</v>
      </c>
      <c r="W992">
        <v>84800</v>
      </c>
      <c r="X992" t="s">
        <v>81</v>
      </c>
      <c r="Y992">
        <v>40</v>
      </c>
      <c r="Z992" t="s">
        <v>2207</v>
      </c>
      <c r="AA992" t="s">
        <v>2295</v>
      </c>
      <c r="AB992" t="s">
        <v>83</v>
      </c>
      <c r="AC992" t="s">
        <v>84</v>
      </c>
      <c r="AD992">
        <f>_xlfn.XLOOKUP(MIS[[#This Row],[TRADING SYMBOL]],[1]Sheet1!$D:$D,[1]Sheet1!$C:$C)</f>
        <v>17.55</v>
      </c>
      <c r="AE992">
        <f>MIS[[#This Row],[OrderAverageTradedPrice]]*MIS[[#This Row],[OrderQuantity]]</f>
        <v>982</v>
      </c>
      <c r="AF992">
        <f>MIS[[#This Row],[LTP]]*MIS[[#This Row],[OrderQuantity]]</f>
        <v>702</v>
      </c>
      <c r="AG992">
        <f>IF(MIS[[#This Row],[OrderSide]]="SELL",MIS[[#This Row],[VALUE]]-MIS[[#This Row],[LIVE_VALUE]],MIS[[#This Row],[LIVE_VALUE]]-MIS[[#This Row],[VALUE]])</f>
        <v>-280</v>
      </c>
      <c r="AH992" t="str" cm="1">
        <f t="array" ref="AH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2" t="str">
        <f>MIS[[#This Row],[TRADING SYMBOL]]</f>
        <v>SENSEX2552084800CE</v>
      </c>
      <c r="AJ992" t="str">
        <f>IF(RIGHT(MIS[[#This Row],[Main/Hedge]],4)="MAIN","MAIN","HEDGE")</f>
        <v>HEDGE</v>
      </c>
      <c r="AK992" t="str" cm="1">
        <f t="array" ref="AK992">_xlfn._xlws.FILTER(Table4[Column1],ISNUMBER(SEARCH(Table4[Column1],MIS[[#This Row],[OrderUniqueIdentifier]])),"")</f>
        <v>NOTREND</v>
      </c>
    </row>
    <row r="993" spans="1:37" x14ac:dyDescent="0.25">
      <c r="A993" t="s">
        <v>71</v>
      </c>
      <c r="B993" t="s">
        <v>661</v>
      </c>
      <c r="C993" t="s">
        <v>2208</v>
      </c>
      <c r="D993" t="s">
        <v>72</v>
      </c>
      <c r="E993" t="s">
        <v>1717</v>
      </c>
      <c r="F993" t="s">
        <v>98</v>
      </c>
      <c r="G993" t="s">
        <v>74</v>
      </c>
      <c r="H993" t="s">
        <v>75</v>
      </c>
      <c r="I993" t="s">
        <v>76</v>
      </c>
      <c r="J993" t="s">
        <v>77</v>
      </c>
      <c r="K993">
        <v>20</v>
      </c>
      <c r="L993" t="s">
        <v>77</v>
      </c>
      <c r="M993" t="s">
        <v>78</v>
      </c>
      <c r="N993" t="s">
        <v>2209</v>
      </c>
      <c r="O993" t="s">
        <v>2210</v>
      </c>
      <c r="P993" t="s">
        <v>2211</v>
      </c>
      <c r="Q993" t="s">
        <v>1720</v>
      </c>
      <c r="R993" t="s">
        <v>79</v>
      </c>
      <c r="S993" t="s">
        <v>26</v>
      </c>
      <c r="T993" t="s">
        <v>1721</v>
      </c>
      <c r="U993" t="s">
        <v>100</v>
      </c>
      <c r="V993" t="s">
        <v>80</v>
      </c>
      <c r="W993">
        <v>79800</v>
      </c>
      <c r="X993" t="s">
        <v>85</v>
      </c>
      <c r="Y993">
        <v>20</v>
      </c>
      <c r="Z993" t="s">
        <v>2212</v>
      </c>
      <c r="AA993" t="s">
        <v>2213</v>
      </c>
      <c r="AB993" t="s">
        <v>87</v>
      </c>
      <c r="AC993" t="s">
        <v>84</v>
      </c>
      <c r="AD993">
        <f>_xlfn.XLOOKUP(MIS[[#This Row],[TRADING SYMBOL]],[1]Sheet1!$D:$D,[1]Sheet1!$C:$C)</f>
        <v>28.9</v>
      </c>
      <c r="AE993">
        <f>MIS[[#This Row],[OrderAverageTradedPrice]]*MIS[[#This Row],[OrderQuantity]]</f>
        <v>1122</v>
      </c>
      <c r="AF993">
        <f>MIS[[#This Row],[LTP]]*MIS[[#This Row],[OrderQuantity]]</f>
        <v>578</v>
      </c>
      <c r="AG993">
        <f>IF(MIS[[#This Row],[OrderSide]]="SELL",MIS[[#This Row],[VALUE]]-MIS[[#This Row],[LIVE_VALUE]],MIS[[#This Row],[LIVE_VALUE]]-MIS[[#This Row],[VALUE]])</f>
        <v>-544</v>
      </c>
      <c r="AH993" t="str" cm="1">
        <f t="array" ref="AH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" t="str">
        <f>MIS[[#This Row],[TRADING SYMBOL]]</f>
        <v>SENSEX2552079800PE</v>
      </c>
      <c r="AJ993" t="str">
        <f>IF(RIGHT(MIS[[#This Row],[Main/Hedge]],4)="MAIN","MAIN","HEDGE")</f>
        <v>HEDGE</v>
      </c>
      <c r="AK993" t="str" cm="1">
        <f t="array" ref="AK993">_xlfn._xlws.FILTER(Table4[Column1],ISNUMBER(SEARCH(Table4[Column1],MIS[[#This Row],[OrderUniqueIdentifier]])),"")</f>
        <v>NOTREND</v>
      </c>
    </row>
    <row r="994" spans="1:37" x14ac:dyDescent="0.25">
      <c r="A994" t="s">
        <v>71</v>
      </c>
      <c r="B994" t="s">
        <v>813</v>
      </c>
      <c r="C994" t="s">
        <v>2296</v>
      </c>
      <c r="D994" t="s">
        <v>72</v>
      </c>
      <c r="E994" t="s">
        <v>1717</v>
      </c>
      <c r="F994" t="s">
        <v>98</v>
      </c>
      <c r="G994" t="s">
        <v>74</v>
      </c>
      <c r="H994" t="s">
        <v>75</v>
      </c>
      <c r="I994" t="s">
        <v>76</v>
      </c>
      <c r="J994" t="s">
        <v>77</v>
      </c>
      <c r="K994">
        <v>40</v>
      </c>
      <c r="L994" t="s">
        <v>77</v>
      </c>
      <c r="M994" t="s">
        <v>78</v>
      </c>
      <c r="N994" t="s">
        <v>2178</v>
      </c>
      <c r="O994" t="s">
        <v>2211</v>
      </c>
      <c r="P994" t="s">
        <v>2211</v>
      </c>
      <c r="Q994" t="s">
        <v>1720</v>
      </c>
      <c r="R994" t="s">
        <v>79</v>
      </c>
      <c r="S994" t="s">
        <v>26</v>
      </c>
      <c r="T994" t="s">
        <v>1721</v>
      </c>
      <c r="U994" t="s">
        <v>100</v>
      </c>
      <c r="V994" t="s">
        <v>80</v>
      </c>
      <c r="W994">
        <v>79800</v>
      </c>
      <c r="X994" t="s">
        <v>85</v>
      </c>
      <c r="Y994">
        <v>40</v>
      </c>
      <c r="Z994" t="s">
        <v>2213</v>
      </c>
      <c r="AA994" t="s">
        <v>2213</v>
      </c>
      <c r="AB994" t="s">
        <v>87</v>
      </c>
      <c r="AC994" t="s">
        <v>84</v>
      </c>
      <c r="AD994">
        <f>_xlfn.XLOOKUP(MIS[[#This Row],[TRADING SYMBOL]],[1]Sheet1!$D:$D,[1]Sheet1!$C:$C)</f>
        <v>28.9</v>
      </c>
      <c r="AE994">
        <f>MIS[[#This Row],[OrderAverageTradedPrice]]*MIS[[#This Row],[OrderQuantity]]</f>
        <v>2266</v>
      </c>
      <c r="AF994">
        <f>MIS[[#This Row],[LTP]]*MIS[[#This Row],[OrderQuantity]]</f>
        <v>1156</v>
      </c>
      <c r="AG994">
        <f>IF(MIS[[#This Row],[OrderSide]]="SELL",MIS[[#This Row],[VALUE]]-MIS[[#This Row],[LIVE_VALUE]],MIS[[#This Row],[LIVE_VALUE]]-MIS[[#This Row],[VALUE]])</f>
        <v>-1110</v>
      </c>
      <c r="AH994" t="str" cm="1">
        <f t="array" ref="AH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" t="str">
        <f>MIS[[#This Row],[TRADING SYMBOL]]</f>
        <v>SENSEX2552079800PE</v>
      </c>
      <c r="AJ994" t="str">
        <f>IF(RIGHT(MIS[[#This Row],[Main/Hedge]],4)="MAIN","MAIN","HEDGE")</f>
        <v>HEDGE</v>
      </c>
      <c r="AK994" t="str" cm="1">
        <f t="array" ref="AK994">_xlfn._xlws.FILTER(Table4[Column1],ISNUMBER(SEARCH(Table4[Column1],MIS[[#This Row],[OrderUniqueIdentifier]])),"")</f>
        <v>NOTREND</v>
      </c>
    </row>
    <row r="995" spans="1:37" x14ac:dyDescent="0.25">
      <c r="A995" t="s">
        <v>71</v>
      </c>
      <c r="B995" t="s">
        <v>1061</v>
      </c>
      <c r="C995" t="s">
        <v>2487</v>
      </c>
      <c r="D995" t="s">
        <v>72</v>
      </c>
      <c r="E995" t="s">
        <v>1717</v>
      </c>
      <c r="F995" t="s">
        <v>98</v>
      </c>
      <c r="G995" t="s">
        <v>74</v>
      </c>
      <c r="H995" t="s">
        <v>75</v>
      </c>
      <c r="I995" t="s">
        <v>76</v>
      </c>
      <c r="J995" t="s">
        <v>77</v>
      </c>
      <c r="K995">
        <v>40</v>
      </c>
      <c r="L995" t="s">
        <v>77</v>
      </c>
      <c r="M995" t="s">
        <v>78</v>
      </c>
      <c r="N995" t="s">
        <v>2275</v>
      </c>
      <c r="O995" t="s">
        <v>2211</v>
      </c>
      <c r="P995" t="s">
        <v>2211</v>
      </c>
      <c r="Q995" t="s">
        <v>1720</v>
      </c>
      <c r="R995" t="s">
        <v>79</v>
      </c>
      <c r="S995" t="s">
        <v>26</v>
      </c>
      <c r="T995" t="s">
        <v>1721</v>
      </c>
      <c r="U995" t="s">
        <v>100</v>
      </c>
      <c r="V995" t="s">
        <v>80</v>
      </c>
      <c r="W995">
        <v>79800</v>
      </c>
      <c r="X995" t="s">
        <v>85</v>
      </c>
      <c r="Y995">
        <v>40</v>
      </c>
      <c r="Z995" t="s">
        <v>2213</v>
      </c>
      <c r="AA995" t="s">
        <v>2213</v>
      </c>
      <c r="AB995" t="s">
        <v>87</v>
      </c>
      <c r="AC995" t="s">
        <v>84</v>
      </c>
      <c r="AD995">
        <f>_xlfn.XLOOKUP(MIS[[#This Row],[TRADING SYMBOL]],[1]Sheet1!$D:$D,[1]Sheet1!$C:$C)</f>
        <v>28.9</v>
      </c>
      <c r="AE995">
        <f>MIS[[#This Row],[OrderAverageTradedPrice]]*MIS[[#This Row],[OrderQuantity]]</f>
        <v>2254</v>
      </c>
      <c r="AF995">
        <f>MIS[[#This Row],[LTP]]*MIS[[#This Row],[OrderQuantity]]</f>
        <v>1156</v>
      </c>
      <c r="AG995">
        <f>IF(MIS[[#This Row],[OrderSide]]="SELL",MIS[[#This Row],[VALUE]]-MIS[[#This Row],[LIVE_VALUE]],MIS[[#This Row],[LIVE_VALUE]]-MIS[[#This Row],[VALUE]])</f>
        <v>-1098</v>
      </c>
      <c r="AH995" t="str" cm="1">
        <f t="array" ref="AH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5" t="str">
        <f>MIS[[#This Row],[TRADING SYMBOL]]</f>
        <v>SENSEX2552079800PE</v>
      </c>
      <c r="AJ995" t="str">
        <f>IF(RIGHT(MIS[[#This Row],[Main/Hedge]],4)="MAIN","MAIN","HEDGE")</f>
        <v>HEDGE</v>
      </c>
      <c r="AK995" t="str" cm="1">
        <f t="array" ref="AK995">_xlfn._xlws.FILTER(Table4[Column1],ISNUMBER(SEARCH(Table4[Column1],MIS[[#This Row],[OrderUniqueIdentifier]])),"")</f>
        <v>NOTREND</v>
      </c>
    </row>
    <row r="996" spans="1:37" x14ac:dyDescent="0.25">
      <c r="A996" t="s">
        <v>71</v>
      </c>
      <c r="B996" t="s">
        <v>669</v>
      </c>
      <c r="C996" t="s">
        <v>92</v>
      </c>
      <c r="D996" t="s">
        <v>72</v>
      </c>
      <c r="E996" t="s">
        <v>248</v>
      </c>
      <c r="F996" t="s">
        <v>98</v>
      </c>
      <c r="G996" t="s">
        <v>74</v>
      </c>
      <c r="H996" t="s">
        <v>75</v>
      </c>
      <c r="I996" t="s">
        <v>76</v>
      </c>
      <c r="J996" t="s">
        <v>77</v>
      </c>
      <c r="K996">
        <v>340</v>
      </c>
      <c r="L996" t="s">
        <v>77</v>
      </c>
      <c r="M996" t="s">
        <v>78</v>
      </c>
      <c r="N996" t="s">
        <v>2220</v>
      </c>
      <c r="O996" t="s">
        <v>2158</v>
      </c>
      <c r="P996" t="s">
        <v>2158</v>
      </c>
      <c r="Q996" t="s">
        <v>250</v>
      </c>
      <c r="R996" t="s">
        <v>79</v>
      </c>
      <c r="S996" t="s">
        <v>26</v>
      </c>
      <c r="T996" t="s">
        <v>251</v>
      </c>
      <c r="U996" t="s">
        <v>100</v>
      </c>
      <c r="V996" t="s">
        <v>80</v>
      </c>
      <c r="W996">
        <v>84800</v>
      </c>
      <c r="X996" t="s">
        <v>81</v>
      </c>
      <c r="Y996">
        <v>340</v>
      </c>
      <c r="Z996" t="s">
        <v>2159</v>
      </c>
      <c r="AA996" t="s">
        <v>2159</v>
      </c>
      <c r="AB996" t="s">
        <v>83</v>
      </c>
      <c r="AC996" t="s">
        <v>84</v>
      </c>
      <c r="AD996">
        <f>_xlfn.XLOOKUP(MIS[[#This Row],[TRADING SYMBOL]],[1]Sheet1!$D:$D,[1]Sheet1!$C:$C)</f>
        <v>17.55</v>
      </c>
      <c r="AE996">
        <f>MIS[[#This Row],[OrderAverageTradedPrice]]*MIS[[#This Row],[OrderQuantity]]</f>
        <v>8139.9999999999882</v>
      </c>
      <c r="AF996">
        <f>MIS[[#This Row],[LTP]]*MIS[[#This Row],[OrderQuantity]]</f>
        <v>5967</v>
      </c>
      <c r="AG996">
        <f>IF(MIS[[#This Row],[OrderSide]]="SELL",MIS[[#This Row],[VALUE]]-MIS[[#This Row],[LIVE_VALUE]],MIS[[#This Row],[LIVE_VALUE]]-MIS[[#This Row],[VALUE]])</f>
        <v>-2172.9999999999882</v>
      </c>
      <c r="AH996" t="str" cm="1">
        <f t="array" ref="AH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" t="str">
        <f>MIS[[#This Row],[TRADING SYMBOL]]</f>
        <v>SENSEX2552084800CE</v>
      </c>
      <c r="AJ996" t="str">
        <f>IF(RIGHT(MIS[[#This Row],[Main/Hedge]],4)="MAIN","MAIN","HEDGE")</f>
        <v>HEDGE</v>
      </c>
      <c r="AK996" t="str" cm="1">
        <f t="array" ref="AK996">_xlfn._xlws.FILTER(Table4[Column1],ISNUMBER(SEARCH(Table4[Column1],MIS[[#This Row],[OrderUniqueIdentifier]])),"")</f>
        <v>NOTREND</v>
      </c>
    </row>
    <row r="997" spans="1:37" x14ac:dyDescent="0.25">
      <c r="A997" t="s">
        <v>71</v>
      </c>
      <c r="B997" t="s">
        <v>602</v>
      </c>
      <c r="C997" t="s">
        <v>2156</v>
      </c>
      <c r="D997" t="s">
        <v>72</v>
      </c>
      <c r="E997" t="s">
        <v>248</v>
      </c>
      <c r="F997" t="s">
        <v>98</v>
      </c>
      <c r="G997" t="s">
        <v>74</v>
      </c>
      <c r="H997" t="s">
        <v>75</v>
      </c>
      <c r="I997" t="s">
        <v>76</v>
      </c>
      <c r="J997" t="s">
        <v>77</v>
      </c>
      <c r="K997">
        <v>40</v>
      </c>
      <c r="L997" t="s">
        <v>77</v>
      </c>
      <c r="M997" t="s">
        <v>78</v>
      </c>
      <c r="N997" t="s">
        <v>2157</v>
      </c>
      <c r="O997" t="s">
        <v>2158</v>
      </c>
      <c r="P997" t="s">
        <v>2143</v>
      </c>
      <c r="Q997" t="s">
        <v>250</v>
      </c>
      <c r="R997" t="s">
        <v>79</v>
      </c>
      <c r="S997" t="s">
        <v>26</v>
      </c>
      <c r="T997" t="s">
        <v>251</v>
      </c>
      <c r="U997" t="s">
        <v>100</v>
      </c>
      <c r="V997" t="s">
        <v>80</v>
      </c>
      <c r="W997">
        <v>84800</v>
      </c>
      <c r="X997" t="s">
        <v>81</v>
      </c>
      <c r="Y997">
        <v>40</v>
      </c>
      <c r="Z997" t="s">
        <v>2159</v>
      </c>
      <c r="AA997" t="s">
        <v>2145</v>
      </c>
      <c r="AB997" t="s">
        <v>83</v>
      </c>
      <c r="AC997" t="s">
        <v>84</v>
      </c>
      <c r="AD997">
        <f>_xlfn.XLOOKUP(MIS[[#This Row],[TRADING SYMBOL]],[1]Sheet1!$D:$D,[1]Sheet1!$C:$C)</f>
        <v>17.55</v>
      </c>
      <c r="AE997">
        <f>MIS[[#This Row],[OrderAverageTradedPrice]]*MIS[[#This Row],[OrderQuantity]]</f>
        <v>958</v>
      </c>
      <c r="AF997">
        <f>MIS[[#This Row],[LTP]]*MIS[[#This Row],[OrderQuantity]]</f>
        <v>702</v>
      </c>
      <c r="AG997">
        <f>IF(MIS[[#This Row],[OrderSide]]="SELL",MIS[[#This Row],[VALUE]]-MIS[[#This Row],[LIVE_VALUE]],MIS[[#This Row],[LIVE_VALUE]]-MIS[[#This Row],[VALUE]])</f>
        <v>-256</v>
      </c>
      <c r="AH997" t="str" cm="1">
        <f t="array" ref="AH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" t="str">
        <f>MIS[[#This Row],[TRADING SYMBOL]]</f>
        <v>SENSEX2552084800CE</v>
      </c>
      <c r="AJ997" t="str">
        <f>IF(RIGHT(MIS[[#This Row],[Main/Hedge]],4)="MAIN","MAIN","HEDGE")</f>
        <v>HEDGE</v>
      </c>
      <c r="AK997" t="str" cm="1">
        <f t="array" ref="AK997">_xlfn._xlws.FILTER(Table4[Column1],ISNUMBER(SEARCH(Table4[Column1],MIS[[#This Row],[OrderUniqueIdentifier]])),"")</f>
        <v>NOTREND</v>
      </c>
    </row>
    <row r="998" spans="1:37" x14ac:dyDescent="0.25">
      <c r="A998" t="s">
        <v>71</v>
      </c>
      <c r="B998" t="s">
        <v>696</v>
      </c>
      <c r="C998" t="s">
        <v>2227</v>
      </c>
      <c r="D998" t="s">
        <v>72</v>
      </c>
      <c r="E998" t="s">
        <v>248</v>
      </c>
      <c r="F998" t="s">
        <v>98</v>
      </c>
      <c r="G998" t="s">
        <v>74</v>
      </c>
      <c r="H998" t="s">
        <v>75</v>
      </c>
      <c r="I998" t="s">
        <v>76</v>
      </c>
      <c r="J998" t="s">
        <v>77</v>
      </c>
      <c r="K998">
        <v>120</v>
      </c>
      <c r="L998" t="s">
        <v>77</v>
      </c>
      <c r="M998" t="s">
        <v>78</v>
      </c>
      <c r="N998" t="s">
        <v>2228</v>
      </c>
      <c r="O998" t="s">
        <v>2158</v>
      </c>
      <c r="P998" t="s">
        <v>2143</v>
      </c>
      <c r="Q998" t="s">
        <v>250</v>
      </c>
      <c r="R998" t="s">
        <v>79</v>
      </c>
      <c r="S998" t="s">
        <v>26</v>
      </c>
      <c r="T998" t="s">
        <v>251</v>
      </c>
      <c r="U998" t="s">
        <v>100</v>
      </c>
      <c r="V998" t="s">
        <v>80</v>
      </c>
      <c r="W998">
        <v>84800</v>
      </c>
      <c r="X998" t="s">
        <v>81</v>
      </c>
      <c r="Y998">
        <v>120</v>
      </c>
      <c r="Z998" t="s">
        <v>2159</v>
      </c>
      <c r="AA998" t="s">
        <v>2145</v>
      </c>
      <c r="AB998" t="s">
        <v>83</v>
      </c>
      <c r="AC998" t="s">
        <v>84</v>
      </c>
      <c r="AD998">
        <f>_xlfn.XLOOKUP(MIS[[#This Row],[TRADING SYMBOL]],[1]Sheet1!$D:$D,[1]Sheet1!$C:$C)</f>
        <v>17.55</v>
      </c>
      <c r="AE998">
        <f>MIS[[#This Row],[OrderAverageTradedPrice]]*MIS[[#This Row],[OrderQuantity]]</f>
        <v>2883.9999999999959</v>
      </c>
      <c r="AF998">
        <f>MIS[[#This Row],[LTP]]*MIS[[#This Row],[OrderQuantity]]</f>
        <v>2106</v>
      </c>
      <c r="AG998">
        <f>IF(MIS[[#This Row],[OrderSide]]="SELL",MIS[[#This Row],[VALUE]]-MIS[[#This Row],[LIVE_VALUE]],MIS[[#This Row],[LIVE_VALUE]]-MIS[[#This Row],[VALUE]])</f>
        <v>-777.99999999999591</v>
      </c>
      <c r="AH998" t="str" cm="1">
        <f t="array" ref="AH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8" t="str">
        <f>MIS[[#This Row],[TRADING SYMBOL]]</f>
        <v>SENSEX2552084800CE</v>
      </c>
      <c r="AJ998" t="str">
        <f>IF(RIGHT(MIS[[#This Row],[Main/Hedge]],4)="MAIN","MAIN","HEDGE")</f>
        <v>HEDGE</v>
      </c>
      <c r="AK998" t="str" cm="1">
        <f t="array" ref="AK998">_xlfn._xlws.FILTER(Table4[Column1],ISNUMBER(SEARCH(Table4[Column1],MIS[[#This Row],[OrderUniqueIdentifier]])),"")</f>
        <v>NOTREND</v>
      </c>
    </row>
    <row r="999" spans="1:37" x14ac:dyDescent="0.25">
      <c r="A999" t="s">
        <v>71</v>
      </c>
      <c r="B999" t="s">
        <v>584</v>
      </c>
      <c r="C999" t="s">
        <v>2141</v>
      </c>
      <c r="D999" t="s">
        <v>72</v>
      </c>
      <c r="E999" t="s">
        <v>248</v>
      </c>
      <c r="F999" t="s">
        <v>98</v>
      </c>
      <c r="G999" t="s">
        <v>74</v>
      </c>
      <c r="H999" t="s">
        <v>75</v>
      </c>
      <c r="I999" t="s">
        <v>76</v>
      </c>
      <c r="J999" t="s">
        <v>77</v>
      </c>
      <c r="K999">
        <v>20</v>
      </c>
      <c r="L999" t="s">
        <v>77</v>
      </c>
      <c r="M999" t="s">
        <v>78</v>
      </c>
      <c r="N999" t="s">
        <v>2142</v>
      </c>
      <c r="O999" t="s">
        <v>2143</v>
      </c>
      <c r="P999" t="s">
        <v>2144</v>
      </c>
      <c r="Q999" t="s">
        <v>250</v>
      </c>
      <c r="R999" t="s">
        <v>79</v>
      </c>
      <c r="S999" t="s">
        <v>26</v>
      </c>
      <c r="T999" t="s">
        <v>251</v>
      </c>
      <c r="U999" t="s">
        <v>100</v>
      </c>
      <c r="V999" t="s">
        <v>80</v>
      </c>
      <c r="W999">
        <v>84800</v>
      </c>
      <c r="X999" t="s">
        <v>81</v>
      </c>
      <c r="Y999">
        <v>20</v>
      </c>
      <c r="Z999" t="s">
        <v>2145</v>
      </c>
      <c r="AA999" t="s">
        <v>2146</v>
      </c>
      <c r="AB999" t="s">
        <v>83</v>
      </c>
      <c r="AC999" t="s">
        <v>84</v>
      </c>
      <c r="AD999">
        <f>_xlfn.XLOOKUP(MIS[[#This Row],[TRADING SYMBOL]],[1]Sheet1!$D:$D,[1]Sheet1!$C:$C)</f>
        <v>17.55</v>
      </c>
      <c r="AE999">
        <f>MIS[[#This Row],[OrderAverageTradedPrice]]*MIS[[#This Row],[OrderQuantity]]</f>
        <v>476</v>
      </c>
      <c r="AF999">
        <f>MIS[[#This Row],[LTP]]*MIS[[#This Row],[OrderQuantity]]</f>
        <v>351</v>
      </c>
      <c r="AG999">
        <f>IF(MIS[[#This Row],[OrderSide]]="SELL",MIS[[#This Row],[VALUE]]-MIS[[#This Row],[LIVE_VALUE]],MIS[[#This Row],[LIVE_VALUE]]-MIS[[#This Row],[VALUE]])</f>
        <v>-125</v>
      </c>
      <c r="AH999" t="str" cm="1">
        <f t="array" ref="AH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9" t="str">
        <f>MIS[[#This Row],[TRADING SYMBOL]]</f>
        <v>SENSEX2552084800CE</v>
      </c>
      <c r="AJ999" t="str">
        <f>IF(RIGHT(MIS[[#This Row],[Main/Hedge]],4)="MAIN","MAIN","HEDGE")</f>
        <v>HEDGE</v>
      </c>
      <c r="AK999" t="str" cm="1">
        <f t="array" ref="AK999">_xlfn._xlws.FILTER(Table4[Column1],ISNUMBER(SEARCH(Table4[Column1],MIS[[#This Row],[OrderUniqueIdentifier]])),"")</f>
        <v>NOTREND</v>
      </c>
    </row>
    <row r="1000" spans="1:37" x14ac:dyDescent="0.25">
      <c r="A1000" t="s">
        <v>71</v>
      </c>
      <c r="B1000" t="s">
        <v>787</v>
      </c>
      <c r="C1000" t="s">
        <v>2280</v>
      </c>
      <c r="D1000" t="s">
        <v>72</v>
      </c>
      <c r="E1000" t="s">
        <v>248</v>
      </c>
      <c r="F1000" t="s">
        <v>98</v>
      </c>
      <c r="G1000" t="s">
        <v>74</v>
      </c>
      <c r="H1000" t="s">
        <v>75</v>
      </c>
      <c r="I1000" t="s">
        <v>76</v>
      </c>
      <c r="J1000" t="s">
        <v>77</v>
      </c>
      <c r="K1000">
        <v>20</v>
      </c>
      <c r="L1000" t="s">
        <v>77</v>
      </c>
      <c r="M1000" t="s">
        <v>78</v>
      </c>
      <c r="N1000" t="s">
        <v>2281</v>
      </c>
      <c r="O1000" t="s">
        <v>2143</v>
      </c>
      <c r="P1000" t="s">
        <v>2144</v>
      </c>
      <c r="Q1000" t="s">
        <v>250</v>
      </c>
      <c r="R1000" t="s">
        <v>79</v>
      </c>
      <c r="S1000" t="s">
        <v>26</v>
      </c>
      <c r="T1000" t="s">
        <v>251</v>
      </c>
      <c r="U1000" t="s">
        <v>100</v>
      </c>
      <c r="V1000" t="s">
        <v>80</v>
      </c>
      <c r="W1000">
        <v>84800</v>
      </c>
      <c r="X1000" t="s">
        <v>81</v>
      </c>
      <c r="Y1000">
        <v>20</v>
      </c>
      <c r="Z1000" t="s">
        <v>2145</v>
      </c>
      <c r="AA1000" t="s">
        <v>2146</v>
      </c>
      <c r="AB1000" t="s">
        <v>83</v>
      </c>
      <c r="AC1000" t="s">
        <v>84</v>
      </c>
      <c r="AD1000">
        <f>_xlfn.XLOOKUP(MIS[[#This Row],[TRADING SYMBOL]],[1]Sheet1!$D:$D,[1]Sheet1!$C:$C)</f>
        <v>17.55</v>
      </c>
      <c r="AE1000">
        <f>MIS[[#This Row],[OrderAverageTradedPrice]]*MIS[[#This Row],[OrderQuantity]]</f>
        <v>474</v>
      </c>
      <c r="AF1000">
        <f>MIS[[#This Row],[LTP]]*MIS[[#This Row],[OrderQuantity]]</f>
        <v>351</v>
      </c>
      <c r="AG1000">
        <f>IF(MIS[[#This Row],[OrderSide]]="SELL",MIS[[#This Row],[VALUE]]-MIS[[#This Row],[LIVE_VALUE]],MIS[[#This Row],[LIVE_VALUE]]-MIS[[#This Row],[VALUE]])</f>
        <v>-123</v>
      </c>
      <c r="AH1000" t="str" cm="1">
        <f t="array" ref="AH1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" t="str">
        <f>MIS[[#This Row],[TRADING SYMBOL]]</f>
        <v>SENSEX2552084800CE</v>
      </c>
      <c r="AJ1000" t="str">
        <f>IF(RIGHT(MIS[[#This Row],[Main/Hedge]],4)="MAIN","MAIN","HEDGE")</f>
        <v>HEDGE</v>
      </c>
      <c r="AK1000" t="str" cm="1">
        <f t="array" ref="AK1000">_xlfn._xlws.FILTER(Table4[Column1],ISNUMBER(SEARCH(Table4[Column1],MIS[[#This Row],[OrderUniqueIdentifier]])),"")</f>
        <v>NOTREND</v>
      </c>
    </row>
    <row r="1001" spans="1:37" x14ac:dyDescent="0.25">
      <c r="A1001" t="s">
        <v>71</v>
      </c>
      <c r="B1001" t="s">
        <v>787</v>
      </c>
      <c r="C1001" t="s">
        <v>2282</v>
      </c>
      <c r="D1001" t="s">
        <v>72</v>
      </c>
      <c r="E1001" t="s">
        <v>1717</v>
      </c>
      <c r="F1001" t="s">
        <v>98</v>
      </c>
      <c r="G1001" t="s">
        <v>74</v>
      </c>
      <c r="H1001" t="s">
        <v>75</v>
      </c>
      <c r="I1001" t="s">
        <v>76</v>
      </c>
      <c r="J1001" t="s">
        <v>77</v>
      </c>
      <c r="K1001">
        <v>20</v>
      </c>
      <c r="L1001" t="s">
        <v>77</v>
      </c>
      <c r="M1001" t="s">
        <v>78</v>
      </c>
      <c r="N1001" t="s">
        <v>110</v>
      </c>
      <c r="O1001" t="s">
        <v>2144</v>
      </c>
      <c r="P1001" t="s">
        <v>2144</v>
      </c>
      <c r="Q1001" t="s">
        <v>1720</v>
      </c>
      <c r="R1001" t="s">
        <v>79</v>
      </c>
      <c r="S1001" t="s">
        <v>26</v>
      </c>
      <c r="T1001" t="s">
        <v>1721</v>
      </c>
      <c r="U1001" t="s">
        <v>100</v>
      </c>
      <c r="V1001" t="s">
        <v>80</v>
      </c>
      <c r="W1001">
        <v>79800</v>
      </c>
      <c r="X1001" t="s">
        <v>85</v>
      </c>
      <c r="Y1001">
        <v>20</v>
      </c>
      <c r="Z1001" t="s">
        <v>2146</v>
      </c>
      <c r="AA1001" t="s">
        <v>2146</v>
      </c>
      <c r="AB1001" t="s">
        <v>87</v>
      </c>
      <c r="AC1001" t="s">
        <v>84</v>
      </c>
      <c r="AD1001">
        <f>_xlfn.XLOOKUP(MIS[[#This Row],[TRADING SYMBOL]],[1]Sheet1!$D:$D,[1]Sheet1!$C:$C)</f>
        <v>28.9</v>
      </c>
      <c r="AE1001">
        <f>MIS[[#This Row],[OrderAverageTradedPrice]]*MIS[[#This Row],[OrderQuantity]]</f>
        <v>1161</v>
      </c>
      <c r="AF1001">
        <f>MIS[[#This Row],[LTP]]*MIS[[#This Row],[OrderQuantity]]</f>
        <v>578</v>
      </c>
      <c r="AG1001">
        <f>IF(MIS[[#This Row],[OrderSide]]="SELL",MIS[[#This Row],[VALUE]]-MIS[[#This Row],[LIVE_VALUE]],MIS[[#This Row],[LIVE_VALUE]]-MIS[[#This Row],[VALUE]])</f>
        <v>-583</v>
      </c>
      <c r="AH1001" t="str" cm="1">
        <f t="array" ref="AH1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" t="str">
        <f>MIS[[#This Row],[TRADING SYMBOL]]</f>
        <v>SENSEX2552079800PE</v>
      </c>
      <c r="AJ1001" t="str">
        <f>IF(RIGHT(MIS[[#This Row],[Main/Hedge]],4)="MAIN","MAIN","HEDGE")</f>
        <v>HEDGE</v>
      </c>
      <c r="AK1001" t="str" cm="1">
        <f t="array" ref="AK1001">_xlfn._xlws.FILTER(Table4[Column1],ISNUMBER(SEARCH(Table4[Column1],MIS[[#This Row],[OrderUniqueIdentifier]])),"")</f>
        <v>NOTREND</v>
      </c>
    </row>
    <row r="1002" spans="1:37" x14ac:dyDescent="0.25">
      <c r="A1002" t="s">
        <v>71</v>
      </c>
      <c r="B1002" t="s">
        <v>839</v>
      </c>
      <c r="C1002" t="s">
        <v>2314</v>
      </c>
      <c r="D1002" t="s">
        <v>72</v>
      </c>
      <c r="E1002" t="s">
        <v>248</v>
      </c>
      <c r="F1002" t="s">
        <v>98</v>
      </c>
      <c r="G1002" t="s">
        <v>74</v>
      </c>
      <c r="H1002" t="s">
        <v>75</v>
      </c>
      <c r="I1002" t="s">
        <v>76</v>
      </c>
      <c r="J1002" t="s">
        <v>77</v>
      </c>
      <c r="K1002">
        <v>20</v>
      </c>
      <c r="L1002" t="s">
        <v>77</v>
      </c>
      <c r="M1002" t="s">
        <v>78</v>
      </c>
      <c r="N1002" t="s">
        <v>2142</v>
      </c>
      <c r="O1002" t="s">
        <v>2143</v>
      </c>
      <c r="P1002" t="s">
        <v>2144</v>
      </c>
      <c r="Q1002" t="s">
        <v>250</v>
      </c>
      <c r="R1002" t="s">
        <v>79</v>
      </c>
      <c r="S1002" t="s">
        <v>26</v>
      </c>
      <c r="T1002" t="s">
        <v>251</v>
      </c>
      <c r="U1002" t="s">
        <v>100</v>
      </c>
      <c r="V1002" t="s">
        <v>80</v>
      </c>
      <c r="W1002">
        <v>84800</v>
      </c>
      <c r="X1002" t="s">
        <v>81</v>
      </c>
      <c r="Y1002">
        <v>20</v>
      </c>
      <c r="Z1002" t="s">
        <v>2145</v>
      </c>
      <c r="AA1002" t="s">
        <v>2146</v>
      </c>
      <c r="AB1002" t="s">
        <v>83</v>
      </c>
      <c r="AC1002" t="s">
        <v>84</v>
      </c>
      <c r="AD1002">
        <f>_xlfn.XLOOKUP(MIS[[#This Row],[TRADING SYMBOL]],[1]Sheet1!$D:$D,[1]Sheet1!$C:$C)</f>
        <v>17.55</v>
      </c>
      <c r="AE1002">
        <f>MIS[[#This Row],[OrderAverageTradedPrice]]*MIS[[#This Row],[OrderQuantity]]</f>
        <v>476</v>
      </c>
      <c r="AF1002">
        <f>MIS[[#This Row],[LTP]]*MIS[[#This Row],[OrderQuantity]]</f>
        <v>351</v>
      </c>
      <c r="AG1002">
        <f>IF(MIS[[#This Row],[OrderSide]]="SELL",MIS[[#This Row],[VALUE]]-MIS[[#This Row],[LIVE_VALUE]],MIS[[#This Row],[LIVE_VALUE]]-MIS[[#This Row],[VALUE]])</f>
        <v>-125</v>
      </c>
      <c r="AH1002" t="str" cm="1">
        <f t="array" ref="AH1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" t="str">
        <f>MIS[[#This Row],[TRADING SYMBOL]]</f>
        <v>SENSEX2552084800CE</v>
      </c>
      <c r="AJ1002" t="str">
        <f>IF(RIGHT(MIS[[#This Row],[Main/Hedge]],4)="MAIN","MAIN","HEDGE")</f>
        <v>HEDGE</v>
      </c>
      <c r="AK1002" t="str" cm="1">
        <f t="array" ref="AK1002">_xlfn._xlws.FILTER(Table4[Column1],ISNUMBER(SEARCH(Table4[Column1],MIS[[#This Row],[OrderUniqueIdentifier]])),"")</f>
        <v>NOTREND</v>
      </c>
    </row>
    <row r="1003" spans="1:37" x14ac:dyDescent="0.25">
      <c r="A1003" t="s">
        <v>71</v>
      </c>
      <c r="B1003" t="s">
        <v>916</v>
      </c>
      <c r="C1003" t="s">
        <v>2373</v>
      </c>
      <c r="D1003" t="s">
        <v>72</v>
      </c>
      <c r="E1003" t="s">
        <v>248</v>
      </c>
      <c r="F1003" t="s">
        <v>98</v>
      </c>
      <c r="G1003" t="s">
        <v>74</v>
      </c>
      <c r="H1003" t="s">
        <v>75</v>
      </c>
      <c r="I1003" t="s">
        <v>76</v>
      </c>
      <c r="J1003" t="s">
        <v>77</v>
      </c>
      <c r="K1003">
        <v>20</v>
      </c>
      <c r="L1003" t="s">
        <v>77</v>
      </c>
      <c r="M1003" t="s">
        <v>78</v>
      </c>
      <c r="N1003" t="s">
        <v>2142</v>
      </c>
      <c r="O1003" t="s">
        <v>2144</v>
      </c>
      <c r="P1003" t="s">
        <v>2144</v>
      </c>
      <c r="Q1003" t="s">
        <v>250</v>
      </c>
      <c r="R1003" t="s">
        <v>79</v>
      </c>
      <c r="S1003" t="s">
        <v>26</v>
      </c>
      <c r="T1003" t="s">
        <v>251</v>
      </c>
      <c r="U1003" t="s">
        <v>100</v>
      </c>
      <c r="V1003" t="s">
        <v>80</v>
      </c>
      <c r="W1003">
        <v>84800</v>
      </c>
      <c r="X1003" t="s">
        <v>81</v>
      </c>
      <c r="Y1003">
        <v>20</v>
      </c>
      <c r="Z1003" t="s">
        <v>2146</v>
      </c>
      <c r="AA1003" t="s">
        <v>2146</v>
      </c>
      <c r="AB1003" t="s">
        <v>83</v>
      </c>
      <c r="AC1003" t="s">
        <v>84</v>
      </c>
      <c r="AD1003">
        <f>_xlfn.XLOOKUP(MIS[[#This Row],[TRADING SYMBOL]],[1]Sheet1!$D:$D,[1]Sheet1!$C:$C)</f>
        <v>17.55</v>
      </c>
      <c r="AE1003">
        <f>MIS[[#This Row],[OrderAverageTradedPrice]]*MIS[[#This Row],[OrderQuantity]]</f>
        <v>476</v>
      </c>
      <c r="AF1003">
        <f>MIS[[#This Row],[LTP]]*MIS[[#This Row],[OrderQuantity]]</f>
        <v>351</v>
      </c>
      <c r="AG1003">
        <f>IF(MIS[[#This Row],[OrderSide]]="SELL",MIS[[#This Row],[VALUE]]-MIS[[#This Row],[LIVE_VALUE]],MIS[[#This Row],[LIVE_VALUE]]-MIS[[#This Row],[VALUE]])</f>
        <v>-125</v>
      </c>
      <c r="AH1003" t="str" cm="1">
        <f t="array" ref="AH1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3" t="str">
        <f>MIS[[#This Row],[TRADING SYMBOL]]</f>
        <v>SENSEX2552084800CE</v>
      </c>
      <c r="AJ1003" t="str">
        <f>IF(RIGHT(MIS[[#This Row],[Main/Hedge]],4)="MAIN","MAIN","HEDGE")</f>
        <v>HEDGE</v>
      </c>
      <c r="AK1003" t="str" cm="1">
        <f t="array" ref="AK1003">_xlfn._xlws.FILTER(Table4[Column1],ISNUMBER(SEARCH(Table4[Column1],MIS[[#This Row],[OrderUniqueIdentifier]])),"")</f>
        <v>NOTREND</v>
      </c>
    </row>
    <row r="1004" spans="1:37" x14ac:dyDescent="0.25">
      <c r="A1004" t="s">
        <v>71</v>
      </c>
      <c r="B1004" t="s">
        <v>940</v>
      </c>
      <c r="C1004" t="s">
        <v>2393</v>
      </c>
      <c r="D1004" t="s">
        <v>72</v>
      </c>
      <c r="E1004" t="s">
        <v>248</v>
      </c>
      <c r="F1004" t="s">
        <v>98</v>
      </c>
      <c r="G1004" t="s">
        <v>74</v>
      </c>
      <c r="H1004" t="s">
        <v>75</v>
      </c>
      <c r="I1004" t="s">
        <v>76</v>
      </c>
      <c r="J1004" t="s">
        <v>77</v>
      </c>
      <c r="K1004">
        <v>80</v>
      </c>
      <c r="L1004" t="s">
        <v>77</v>
      </c>
      <c r="M1004" t="s">
        <v>78</v>
      </c>
      <c r="N1004" t="s">
        <v>2394</v>
      </c>
      <c r="O1004" t="s">
        <v>2144</v>
      </c>
      <c r="P1004" t="s">
        <v>2144</v>
      </c>
      <c r="Q1004" t="s">
        <v>250</v>
      </c>
      <c r="R1004" t="s">
        <v>79</v>
      </c>
      <c r="S1004" t="s">
        <v>26</v>
      </c>
      <c r="T1004" t="s">
        <v>251</v>
      </c>
      <c r="U1004" t="s">
        <v>100</v>
      </c>
      <c r="V1004" t="s">
        <v>80</v>
      </c>
      <c r="W1004">
        <v>84800</v>
      </c>
      <c r="X1004" t="s">
        <v>81</v>
      </c>
      <c r="Y1004">
        <v>80</v>
      </c>
      <c r="Z1004" t="s">
        <v>2146</v>
      </c>
      <c r="AA1004" t="s">
        <v>2146</v>
      </c>
      <c r="AB1004" t="s">
        <v>83</v>
      </c>
      <c r="AC1004" t="s">
        <v>84</v>
      </c>
      <c r="AD1004">
        <f>_xlfn.XLOOKUP(MIS[[#This Row],[TRADING SYMBOL]],[1]Sheet1!$D:$D,[1]Sheet1!$C:$C)</f>
        <v>17.55</v>
      </c>
      <c r="AE1004">
        <f>MIS[[#This Row],[OrderAverageTradedPrice]]*MIS[[#This Row],[OrderQuantity]]</f>
        <v>1912</v>
      </c>
      <c r="AF1004">
        <f>MIS[[#This Row],[LTP]]*MIS[[#This Row],[OrderQuantity]]</f>
        <v>1404</v>
      </c>
      <c r="AG1004">
        <f>IF(MIS[[#This Row],[OrderSide]]="SELL",MIS[[#This Row],[VALUE]]-MIS[[#This Row],[LIVE_VALUE]],MIS[[#This Row],[LIVE_VALUE]]-MIS[[#This Row],[VALUE]])</f>
        <v>-508</v>
      </c>
      <c r="AH1004" t="str" cm="1">
        <f t="array" ref="AH1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" t="str">
        <f>MIS[[#This Row],[TRADING SYMBOL]]</f>
        <v>SENSEX2552084800CE</v>
      </c>
      <c r="AJ1004" t="str">
        <f>IF(RIGHT(MIS[[#This Row],[Main/Hedge]],4)="MAIN","MAIN","HEDGE")</f>
        <v>HEDGE</v>
      </c>
      <c r="AK1004" t="str" cm="1">
        <f t="array" ref="AK1004">_xlfn._xlws.FILTER(Table4[Column1],ISNUMBER(SEARCH(Table4[Column1],MIS[[#This Row],[OrderUniqueIdentifier]])),"")</f>
        <v>NOTREND</v>
      </c>
    </row>
    <row r="1005" spans="1:37" x14ac:dyDescent="0.25">
      <c r="A1005" t="s">
        <v>71</v>
      </c>
      <c r="B1005" t="s">
        <v>994</v>
      </c>
      <c r="C1005" t="s">
        <v>2442</v>
      </c>
      <c r="D1005" t="s">
        <v>72</v>
      </c>
      <c r="E1005" t="s">
        <v>248</v>
      </c>
      <c r="F1005" t="s">
        <v>98</v>
      </c>
      <c r="G1005" t="s">
        <v>74</v>
      </c>
      <c r="H1005" t="s">
        <v>75</v>
      </c>
      <c r="I1005" t="s">
        <v>76</v>
      </c>
      <c r="J1005" t="s">
        <v>77</v>
      </c>
      <c r="K1005">
        <v>20</v>
      </c>
      <c r="L1005" t="s">
        <v>77</v>
      </c>
      <c r="M1005" t="s">
        <v>78</v>
      </c>
      <c r="N1005" t="s">
        <v>2157</v>
      </c>
      <c r="O1005" t="s">
        <v>2144</v>
      </c>
      <c r="P1005" t="s">
        <v>2144</v>
      </c>
      <c r="Q1005" t="s">
        <v>250</v>
      </c>
      <c r="R1005" t="s">
        <v>79</v>
      </c>
      <c r="S1005" t="s">
        <v>26</v>
      </c>
      <c r="T1005" t="s">
        <v>251</v>
      </c>
      <c r="U1005" t="s">
        <v>100</v>
      </c>
      <c r="V1005" t="s">
        <v>80</v>
      </c>
      <c r="W1005">
        <v>84800</v>
      </c>
      <c r="X1005" t="s">
        <v>81</v>
      </c>
      <c r="Y1005">
        <v>20</v>
      </c>
      <c r="Z1005" t="s">
        <v>2146</v>
      </c>
      <c r="AA1005" t="s">
        <v>2146</v>
      </c>
      <c r="AB1005" t="s">
        <v>83</v>
      </c>
      <c r="AC1005" t="s">
        <v>84</v>
      </c>
      <c r="AD1005">
        <f>_xlfn.XLOOKUP(MIS[[#This Row],[TRADING SYMBOL]],[1]Sheet1!$D:$D,[1]Sheet1!$C:$C)</f>
        <v>17.55</v>
      </c>
      <c r="AE1005">
        <f>MIS[[#This Row],[OrderAverageTradedPrice]]*MIS[[#This Row],[OrderQuantity]]</f>
        <v>479</v>
      </c>
      <c r="AF1005">
        <f>MIS[[#This Row],[LTP]]*MIS[[#This Row],[OrderQuantity]]</f>
        <v>351</v>
      </c>
      <c r="AG1005">
        <f>IF(MIS[[#This Row],[OrderSide]]="SELL",MIS[[#This Row],[VALUE]]-MIS[[#This Row],[LIVE_VALUE]],MIS[[#This Row],[LIVE_VALUE]]-MIS[[#This Row],[VALUE]])</f>
        <v>-128</v>
      </c>
      <c r="AH1005" t="str" cm="1">
        <f t="array" ref="AH1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" t="str">
        <f>MIS[[#This Row],[TRADING SYMBOL]]</f>
        <v>SENSEX2552084800CE</v>
      </c>
      <c r="AJ1005" t="str">
        <f>IF(RIGHT(MIS[[#This Row],[Main/Hedge]],4)="MAIN","MAIN","HEDGE")</f>
        <v>HEDGE</v>
      </c>
      <c r="AK1005" t="str" cm="1">
        <f t="array" ref="AK1005">_xlfn._xlws.FILTER(Table4[Column1],ISNUMBER(SEARCH(Table4[Column1],MIS[[#This Row],[OrderUniqueIdentifier]])),"")</f>
        <v>NOTREND</v>
      </c>
    </row>
    <row r="1006" spans="1:37" x14ac:dyDescent="0.25">
      <c r="A1006" t="s">
        <v>71</v>
      </c>
      <c r="B1006" t="s">
        <v>1045</v>
      </c>
      <c r="C1006" t="s">
        <v>2473</v>
      </c>
      <c r="D1006" t="s">
        <v>72</v>
      </c>
      <c r="E1006" t="s">
        <v>248</v>
      </c>
      <c r="F1006" t="s">
        <v>98</v>
      </c>
      <c r="G1006" t="s">
        <v>74</v>
      </c>
      <c r="H1006" t="s">
        <v>75</v>
      </c>
      <c r="I1006" t="s">
        <v>76</v>
      </c>
      <c r="J1006" t="s">
        <v>77</v>
      </c>
      <c r="K1006">
        <v>60</v>
      </c>
      <c r="L1006" t="s">
        <v>77</v>
      </c>
      <c r="M1006" t="s">
        <v>78</v>
      </c>
      <c r="N1006" t="s">
        <v>2474</v>
      </c>
      <c r="O1006" t="s">
        <v>2144</v>
      </c>
      <c r="P1006" t="s">
        <v>2144</v>
      </c>
      <c r="Q1006" t="s">
        <v>250</v>
      </c>
      <c r="R1006" t="s">
        <v>79</v>
      </c>
      <c r="S1006" t="s">
        <v>26</v>
      </c>
      <c r="T1006" t="s">
        <v>251</v>
      </c>
      <c r="U1006" t="s">
        <v>100</v>
      </c>
      <c r="V1006" t="s">
        <v>80</v>
      </c>
      <c r="W1006">
        <v>84800</v>
      </c>
      <c r="X1006" t="s">
        <v>81</v>
      </c>
      <c r="Y1006">
        <v>60</v>
      </c>
      <c r="Z1006" t="s">
        <v>2146</v>
      </c>
      <c r="AA1006" t="s">
        <v>2146</v>
      </c>
      <c r="AB1006" t="s">
        <v>83</v>
      </c>
      <c r="AC1006" t="s">
        <v>84</v>
      </c>
      <c r="AD1006">
        <f>_xlfn.XLOOKUP(MIS[[#This Row],[TRADING SYMBOL]],[1]Sheet1!$D:$D,[1]Sheet1!$C:$C)</f>
        <v>17.55</v>
      </c>
      <c r="AE1006">
        <f>MIS[[#This Row],[OrderAverageTradedPrice]]*MIS[[#This Row],[OrderQuantity]]</f>
        <v>1429.999999999998</v>
      </c>
      <c r="AF1006">
        <f>MIS[[#This Row],[LTP]]*MIS[[#This Row],[OrderQuantity]]</f>
        <v>1053</v>
      </c>
      <c r="AG1006">
        <f>IF(MIS[[#This Row],[OrderSide]]="SELL",MIS[[#This Row],[VALUE]]-MIS[[#This Row],[LIVE_VALUE]],MIS[[#This Row],[LIVE_VALUE]]-MIS[[#This Row],[VALUE]])</f>
        <v>-376.99999999999795</v>
      </c>
      <c r="AH1006" t="str" cm="1">
        <f t="array" ref="AH1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" t="str">
        <f>MIS[[#This Row],[TRADING SYMBOL]]</f>
        <v>SENSEX2552084800CE</v>
      </c>
      <c r="AJ1006" t="str">
        <f>IF(RIGHT(MIS[[#This Row],[Main/Hedge]],4)="MAIN","MAIN","HEDGE")</f>
        <v>HEDGE</v>
      </c>
      <c r="AK1006" t="str" cm="1">
        <f t="array" ref="AK1006">_xlfn._xlws.FILTER(Table4[Column1],ISNUMBER(SEARCH(Table4[Column1],MIS[[#This Row],[OrderUniqueIdentifier]])),"")</f>
        <v>NOTREND</v>
      </c>
    </row>
    <row r="1007" spans="1:37" x14ac:dyDescent="0.25">
      <c r="A1007" t="s">
        <v>71</v>
      </c>
      <c r="B1007" t="s">
        <v>1054</v>
      </c>
      <c r="C1007" t="s">
        <v>2480</v>
      </c>
      <c r="D1007" t="s">
        <v>72</v>
      </c>
      <c r="E1007" t="s">
        <v>248</v>
      </c>
      <c r="F1007" t="s">
        <v>98</v>
      </c>
      <c r="G1007" t="s">
        <v>74</v>
      </c>
      <c r="H1007" t="s">
        <v>75</v>
      </c>
      <c r="I1007" t="s">
        <v>76</v>
      </c>
      <c r="J1007" t="s">
        <v>77</v>
      </c>
      <c r="K1007">
        <v>20</v>
      </c>
      <c r="L1007" t="s">
        <v>77</v>
      </c>
      <c r="M1007" t="s">
        <v>78</v>
      </c>
      <c r="N1007" t="s">
        <v>2394</v>
      </c>
      <c r="O1007" t="s">
        <v>2144</v>
      </c>
      <c r="P1007" t="s">
        <v>2144</v>
      </c>
      <c r="Q1007" t="s">
        <v>250</v>
      </c>
      <c r="R1007" t="s">
        <v>79</v>
      </c>
      <c r="S1007" t="s">
        <v>26</v>
      </c>
      <c r="T1007" t="s">
        <v>251</v>
      </c>
      <c r="U1007" t="s">
        <v>100</v>
      </c>
      <c r="V1007" t="s">
        <v>80</v>
      </c>
      <c r="W1007">
        <v>84800</v>
      </c>
      <c r="X1007" t="s">
        <v>81</v>
      </c>
      <c r="Y1007">
        <v>20</v>
      </c>
      <c r="Z1007" t="s">
        <v>2146</v>
      </c>
      <c r="AA1007" t="s">
        <v>2146</v>
      </c>
      <c r="AB1007" t="s">
        <v>83</v>
      </c>
      <c r="AC1007" t="s">
        <v>84</v>
      </c>
      <c r="AD1007">
        <f>_xlfn.XLOOKUP(MIS[[#This Row],[TRADING SYMBOL]],[1]Sheet1!$D:$D,[1]Sheet1!$C:$C)</f>
        <v>17.55</v>
      </c>
      <c r="AE1007">
        <f>MIS[[#This Row],[OrderAverageTradedPrice]]*MIS[[#This Row],[OrderQuantity]]</f>
        <v>478</v>
      </c>
      <c r="AF1007">
        <f>MIS[[#This Row],[LTP]]*MIS[[#This Row],[OrderQuantity]]</f>
        <v>351</v>
      </c>
      <c r="AG1007">
        <f>IF(MIS[[#This Row],[OrderSide]]="SELL",MIS[[#This Row],[VALUE]]-MIS[[#This Row],[LIVE_VALUE]],MIS[[#This Row],[LIVE_VALUE]]-MIS[[#This Row],[VALUE]])</f>
        <v>-127</v>
      </c>
      <c r="AH1007" t="str" cm="1">
        <f t="array" ref="AH1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" t="str">
        <f>MIS[[#This Row],[TRADING SYMBOL]]</f>
        <v>SENSEX2552084800CE</v>
      </c>
      <c r="AJ1007" t="str">
        <f>IF(RIGHT(MIS[[#This Row],[Main/Hedge]],4)="MAIN","MAIN","HEDGE")</f>
        <v>HEDGE</v>
      </c>
      <c r="AK1007" t="str" cm="1">
        <f t="array" ref="AK1007">_xlfn._xlws.FILTER(Table4[Column1],ISNUMBER(SEARCH(Table4[Column1],MIS[[#This Row],[OrderUniqueIdentifier]])),"")</f>
        <v>NOTREND</v>
      </c>
    </row>
    <row r="1008" spans="1:37" x14ac:dyDescent="0.25">
      <c r="A1008" t="s">
        <v>71</v>
      </c>
      <c r="B1008" t="s">
        <v>1070</v>
      </c>
      <c r="C1008" t="s">
        <v>2491</v>
      </c>
      <c r="D1008" t="s">
        <v>72</v>
      </c>
      <c r="E1008" t="s">
        <v>248</v>
      </c>
      <c r="F1008" t="s">
        <v>98</v>
      </c>
      <c r="G1008" t="s">
        <v>74</v>
      </c>
      <c r="H1008" t="s">
        <v>75</v>
      </c>
      <c r="I1008" t="s">
        <v>76</v>
      </c>
      <c r="J1008" t="s">
        <v>77</v>
      </c>
      <c r="K1008">
        <v>20</v>
      </c>
      <c r="L1008" t="s">
        <v>77</v>
      </c>
      <c r="M1008" t="s">
        <v>78</v>
      </c>
      <c r="N1008" t="s">
        <v>2394</v>
      </c>
      <c r="O1008" t="s">
        <v>2144</v>
      </c>
      <c r="P1008" t="s">
        <v>2144</v>
      </c>
      <c r="Q1008" t="s">
        <v>250</v>
      </c>
      <c r="R1008" t="s">
        <v>79</v>
      </c>
      <c r="S1008" t="s">
        <v>26</v>
      </c>
      <c r="T1008" t="s">
        <v>251</v>
      </c>
      <c r="U1008" t="s">
        <v>100</v>
      </c>
      <c r="V1008" t="s">
        <v>80</v>
      </c>
      <c r="W1008">
        <v>84800</v>
      </c>
      <c r="X1008" t="s">
        <v>81</v>
      </c>
      <c r="Y1008">
        <v>20</v>
      </c>
      <c r="Z1008" t="s">
        <v>2146</v>
      </c>
      <c r="AA1008" t="s">
        <v>2146</v>
      </c>
      <c r="AB1008" t="s">
        <v>83</v>
      </c>
      <c r="AC1008" t="s">
        <v>84</v>
      </c>
      <c r="AD1008">
        <f>_xlfn.XLOOKUP(MIS[[#This Row],[TRADING SYMBOL]],[1]Sheet1!$D:$D,[1]Sheet1!$C:$C)</f>
        <v>17.55</v>
      </c>
      <c r="AE1008">
        <f>MIS[[#This Row],[OrderAverageTradedPrice]]*MIS[[#This Row],[OrderQuantity]]</f>
        <v>478</v>
      </c>
      <c r="AF1008">
        <f>MIS[[#This Row],[LTP]]*MIS[[#This Row],[OrderQuantity]]</f>
        <v>351</v>
      </c>
      <c r="AG1008">
        <f>IF(MIS[[#This Row],[OrderSide]]="SELL",MIS[[#This Row],[VALUE]]-MIS[[#This Row],[LIVE_VALUE]],MIS[[#This Row],[LIVE_VALUE]]-MIS[[#This Row],[VALUE]])</f>
        <v>-127</v>
      </c>
      <c r="AH1008" t="str" cm="1">
        <f t="array" ref="AH1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" t="str">
        <f>MIS[[#This Row],[TRADING SYMBOL]]</f>
        <v>SENSEX2552084800CE</v>
      </c>
      <c r="AJ1008" t="str">
        <f>IF(RIGHT(MIS[[#This Row],[Main/Hedge]],4)="MAIN","MAIN","HEDGE")</f>
        <v>HEDGE</v>
      </c>
      <c r="AK1008" t="str" cm="1">
        <f t="array" ref="AK1008">_xlfn._xlws.FILTER(Table4[Column1],ISNUMBER(SEARCH(Table4[Column1],MIS[[#This Row],[OrderUniqueIdentifier]])),"")</f>
        <v>NOTREND</v>
      </c>
    </row>
    <row r="1009" spans="1:37" x14ac:dyDescent="0.25">
      <c r="A1009" t="s">
        <v>71</v>
      </c>
      <c r="B1009" t="s">
        <v>1316</v>
      </c>
      <c r="C1009" t="s">
        <v>2677</v>
      </c>
      <c r="D1009" t="s">
        <v>72</v>
      </c>
      <c r="E1009" t="s">
        <v>248</v>
      </c>
      <c r="F1009" t="s">
        <v>98</v>
      </c>
      <c r="G1009" t="s">
        <v>74</v>
      </c>
      <c r="H1009" t="s">
        <v>75</v>
      </c>
      <c r="I1009" t="s">
        <v>76</v>
      </c>
      <c r="J1009" t="s">
        <v>77</v>
      </c>
      <c r="K1009">
        <v>60</v>
      </c>
      <c r="L1009" t="s">
        <v>77</v>
      </c>
      <c r="M1009" t="s">
        <v>78</v>
      </c>
      <c r="N1009" t="s">
        <v>2394</v>
      </c>
      <c r="O1009" t="s">
        <v>2143</v>
      </c>
      <c r="P1009" t="s">
        <v>2144</v>
      </c>
      <c r="Q1009" t="s">
        <v>250</v>
      </c>
      <c r="R1009" t="s">
        <v>79</v>
      </c>
      <c r="S1009" t="s">
        <v>26</v>
      </c>
      <c r="T1009" t="s">
        <v>251</v>
      </c>
      <c r="U1009" t="s">
        <v>100</v>
      </c>
      <c r="V1009" t="s">
        <v>80</v>
      </c>
      <c r="W1009">
        <v>84800</v>
      </c>
      <c r="X1009" t="s">
        <v>81</v>
      </c>
      <c r="Y1009">
        <v>60</v>
      </c>
      <c r="Z1009" t="s">
        <v>2145</v>
      </c>
      <c r="AA1009" t="s">
        <v>2146</v>
      </c>
      <c r="AB1009" t="s">
        <v>83</v>
      </c>
      <c r="AC1009" t="s">
        <v>84</v>
      </c>
      <c r="AD1009">
        <f>_xlfn.XLOOKUP(MIS[[#This Row],[TRADING SYMBOL]],[1]Sheet1!$D:$D,[1]Sheet1!$C:$C)</f>
        <v>17.55</v>
      </c>
      <c r="AE1009">
        <f>MIS[[#This Row],[OrderAverageTradedPrice]]*MIS[[#This Row],[OrderQuantity]]</f>
        <v>1434</v>
      </c>
      <c r="AF1009">
        <f>MIS[[#This Row],[LTP]]*MIS[[#This Row],[OrderQuantity]]</f>
        <v>1053</v>
      </c>
      <c r="AG1009">
        <f>IF(MIS[[#This Row],[OrderSide]]="SELL",MIS[[#This Row],[VALUE]]-MIS[[#This Row],[LIVE_VALUE]],MIS[[#This Row],[LIVE_VALUE]]-MIS[[#This Row],[VALUE]])</f>
        <v>-381</v>
      </c>
      <c r="AH1009" t="str" cm="1">
        <f t="array" ref="AH1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" t="str">
        <f>MIS[[#This Row],[TRADING SYMBOL]]</f>
        <v>SENSEX2552084800CE</v>
      </c>
      <c r="AJ1009" t="str">
        <f>IF(RIGHT(MIS[[#This Row],[Main/Hedge]],4)="MAIN","MAIN","HEDGE")</f>
        <v>HEDGE</v>
      </c>
      <c r="AK1009" t="str" cm="1">
        <f t="array" ref="AK1009">_xlfn._xlws.FILTER(Table4[Column1],ISNUMBER(SEARCH(Table4[Column1],MIS[[#This Row],[OrderUniqueIdentifier]])),"")</f>
        <v>NOTREND</v>
      </c>
    </row>
    <row r="1010" spans="1:37" x14ac:dyDescent="0.25">
      <c r="A1010" t="s">
        <v>71</v>
      </c>
      <c r="B1010" t="s">
        <v>1326</v>
      </c>
      <c r="C1010" t="s">
        <v>2684</v>
      </c>
      <c r="D1010" t="s">
        <v>72</v>
      </c>
      <c r="E1010" t="s">
        <v>248</v>
      </c>
      <c r="F1010" t="s">
        <v>98</v>
      </c>
      <c r="G1010" t="s">
        <v>74</v>
      </c>
      <c r="H1010" t="s">
        <v>75</v>
      </c>
      <c r="I1010" t="s">
        <v>76</v>
      </c>
      <c r="J1010" t="s">
        <v>77</v>
      </c>
      <c r="K1010">
        <v>20</v>
      </c>
      <c r="L1010" t="s">
        <v>77</v>
      </c>
      <c r="M1010" t="s">
        <v>78</v>
      </c>
      <c r="N1010" t="s">
        <v>2142</v>
      </c>
      <c r="O1010" t="s">
        <v>2143</v>
      </c>
      <c r="P1010" t="s">
        <v>2144</v>
      </c>
      <c r="Q1010" t="s">
        <v>250</v>
      </c>
      <c r="R1010" t="s">
        <v>79</v>
      </c>
      <c r="S1010" t="s">
        <v>26</v>
      </c>
      <c r="T1010" t="s">
        <v>251</v>
      </c>
      <c r="U1010" t="s">
        <v>100</v>
      </c>
      <c r="V1010" t="s">
        <v>80</v>
      </c>
      <c r="W1010">
        <v>84800</v>
      </c>
      <c r="X1010" t="s">
        <v>81</v>
      </c>
      <c r="Y1010">
        <v>20</v>
      </c>
      <c r="Z1010" t="s">
        <v>2145</v>
      </c>
      <c r="AA1010" t="s">
        <v>2146</v>
      </c>
      <c r="AB1010" t="s">
        <v>83</v>
      </c>
      <c r="AC1010" t="s">
        <v>84</v>
      </c>
      <c r="AD1010">
        <f>_xlfn.XLOOKUP(MIS[[#This Row],[TRADING SYMBOL]],[1]Sheet1!$D:$D,[1]Sheet1!$C:$C)</f>
        <v>17.55</v>
      </c>
      <c r="AE1010">
        <f>MIS[[#This Row],[OrderAverageTradedPrice]]*MIS[[#This Row],[OrderQuantity]]</f>
        <v>476</v>
      </c>
      <c r="AF1010">
        <f>MIS[[#This Row],[LTP]]*MIS[[#This Row],[OrderQuantity]]</f>
        <v>351</v>
      </c>
      <c r="AG1010">
        <f>IF(MIS[[#This Row],[OrderSide]]="SELL",MIS[[#This Row],[VALUE]]-MIS[[#This Row],[LIVE_VALUE]],MIS[[#This Row],[LIVE_VALUE]]-MIS[[#This Row],[VALUE]])</f>
        <v>-125</v>
      </c>
      <c r="AH1010" t="str" cm="1">
        <f t="array" ref="AH1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" t="str">
        <f>MIS[[#This Row],[TRADING SYMBOL]]</f>
        <v>SENSEX2552084800CE</v>
      </c>
      <c r="AJ1010" t="str">
        <f>IF(RIGHT(MIS[[#This Row],[Main/Hedge]],4)="MAIN","MAIN","HEDGE")</f>
        <v>HEDGE</v>
      </c>
      <c r="AK1010" t="str" cm="1">
        <f t="array" ref="AK1010">_xlfn._xlws.FILTER(Table4[Column1],ISNUMBER(SEARCH(Table4[Column1],MIS[[#This Row],[OrderUniqueIdentifier]])),"")</f>
        <v>NOTREND</v>
      </c>
    </row>
    <row r="1011" spans="1:37" x14ac:dyDescent="0.25">
      <c r="A1011" t="s">
        <v>71</v>
      </c>
      <c r="B1011" t="s">
        <v>1326</v>
      </c>
      <c r="C1011" t="s">
        <v>2685</v>
      </c>
      <c r="D1011" t="s">
        <v>72</v>
      </c>
      <c r="E1011" t="s">
        <v>1717</v>
      </c>
      <c r="F1011" t="s">
        <v>98</v>
      </c>
      <c r="G1011" t="s">
        <v>74</v>
      </c>
      <c r="H1011" t="s">
        <v>75</v>
      </c>
      <c r="I1011" t="s">
        <v>76</v>
      </c>
      <c r="J1011" t="s">
        <v>77</v>
      </c>
      <c r="K1011">
        <v>20</v>
      </c>
      <c r="L1011" t="s">
        <v>77</v>
      </c>
      <c r="M1011" t="s">
        <v>78</v>
      </c>
      <c r="N1011" t="s">
        <v>2644</v>
      </c>
      <c r="O1011" t="s">
        <v>2144</v>
      </c>
      <c r="P1011" t="s">
        <v>2144</v>
      </c>
      <c r="Q1011" t="s">
        <v>1720</v>
      </c>
      <c r="R1011" t="s">
        <v>79</v>
      </c>
      <c r="S1011" t="s">
        <v>26</v>
      </c>
      <c r="T1011" t="s">
        <v>1721</v>
      </c>
      <c r="U1011" t="s">
        <v>100</v>
      </c>
      <c r="V1011" t="s">
        <v>80</v>
      </c>
      <c r="W1011">
        <v>79800</v>
      </c>
      <c r="X1011" t="s">
        <v>85</v>
      </c>
      <c r="Y1011">
        <v>20</v>
      </c>
      <c r="Z1011" t="s">
        <v>2146</v>
      </c>
      <c r="AA1011" t="s">
        <v>2146</v>
      </c>
      <c r="AB1011" t="s">
        <v>87</v>
      </c>
      <c r="AC1011" t="s">
        <v>84</v>
      </c>
      <c r="AD1011">
        <f>_xlfn.XLOOKUP(MIS[[#This Row],[TRADING SYMBOL]],[1]Sheet1!$D:$D,[1]Sheet1!$C:$C)</f>
        <v>28.9</v>
      </c>
      <c r="AE1011">
        <f>MIS[[#This Row],[OrderAverageTradedPrice]]*MIS[[#This Row],[OrderQuantity]]</f>
        <v>1164</v>
      </c>
      <c r="AF1011">
        <f>MIS[[#This Row],[LTP]]*MIS[[#This Row],[OrderQuantity]]</f>
        <v>578</v>
      </c>
      <c r="AG1011">
        <f>IF(MIS[[#This Row],[OrderSide]]="SELL",MIS[[#This Row],[VALUE]]-MIS[[#This Row],[LIVE_VALUE]],MIS[[#This Row],[LIVE_VALUE]]-MIS[[#This Row],[VALUE]])</f>
        <v>-586</v>
      </c>
      <c r="AH1011" t="str" cm="1">
        <f t="array" ref="AH1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" t="str">
        <f>MIS[[#This Row],[TRADING SYMBOL]]</f>
        <v>SENSEX2552079800PE</v>
      </c>
      <c r="AJ1011" t="str">
        <f>IF(RIGHT(MIS[[#This Row],[Main/Hedge]],4)="MAIN","MAIN","HEDGE")</f>
        <v>HEDGE</v>
      </c>
      <c r="AK1011" t="str" cm="1">
        <f t="array" ref="AK1011">_xlfn._xlws.FILTER(Table4[Column1],ISNUMBER(SEARCH(Table4[Column1],MIS[[#This Row],[OrderUniqueIdentifier]])),"")</f>
        <v>NOTREND</v>
      </c>
    </row>
    <row r="1012" spans="1:37" x14ac:dyDescent="0.25">
      <c r="A1012" t="s">
        <v>71</v>
      </c>
      <c r="B1012" t="s">
        <v>584</v>
      </c>
      <c r="C1012" t="s">
        <v>2147</v>
      </c>
      <c r="D1012" t="s">
        <v>72</v>
      </c>
      <c r="E1012" t="s">
        <v>1717</v>
      </c>
      <c r="F1012" t="s">
        <v>98</v>
      </c>
      <c r="G1012" t="s">
        <v>74</v>
      </c>
      <c r="H1012" t="s">
        <v>75</v>
      </c>
      <c r="I1012" t="s">
        <v>76</v>
      </c>
      <c r="J1012" t="s">
        <v>77</v>
      </c>
      <c r="K1012">
        <v>20</v>
      </c>
      <c r="L1012" t="s">
        <v>77</v>
      </c>
      <c r="M1012" t="s">
        <v>78</v>
      </c>
      <c r="N1012" t="s">
        <v>2148</v>
      </c>
      <c r="O1012" t="s">
        <v>2144</v>
      </c>
      <c r="P1012" t="s">
        <v>2098</v>
      </c>
      <c r="Q1012" t="s">
        <v>1720</v>
      </c>
      <c r="R1012" t="s">
        <v>79</v>
      </c>
      <c r="S1012" t="s">
        <v>26</v>
      </c>
      <c r="T1012" t="s">
        <v>1721</v>
      </c>
      <c r="U1012" t="s">
        <v>100</v>
      </c>
      <c r="V1012" t="s">
        <v>80</v>
      </c>
      <c r="W1012">
        <v>79800</v>
      </c>
      <c r="X1012" t="s">
        <v>85</v>
      </c>
      <c r="Y1012">
        <v>20</v>
      </c>
      <c r="Z1012" t="s">
        <v>2146</v>
      </c>
      <c r="AA1012" t="s">
        <v>2100</v>
      </c>
      <c r="AB1012" t="s">
        <v>87</v>
      </c>
      <c r="AC1012" t="s">
        <v>84</v>
      </c>
      <c r="AD1012">
        <f>_xlfn.XLOOKUP(MIS[[#This Row],[TRADING SYMBOL]],[1]Sheet1!$D:$D,[1]Sheet1!$C:$C)</f>
        <v>28.9</v>
      </c>
      <c r="AE1012">
        <f>MIS[[#This Row],[OrderAverageTradedPrice]]*MIS[[#This Row],[OrderQuantity]]</f>
        <v>1155</v>
      </c>
      <c r="AF1012">
        <f>MIS[[#This Row],[LTP]]*MIS[[#This Row],[OrderQuantity]]</f>
        <v>578</v>
      </c>
      <c r="AG1012">
        <f>IF(MIS[[#This Row],[OrderSide]]="SELL",MIS[[#This Row],[VALUE]]-MIS[[#This Row],[LIVE_VALUE]],MIS[[#This Row],[LIVE_VALUE]]-MIS[[#This Row],[VALUE]])</f>
        <v>-577</v>
      </c>
      <c r="AH1012" t="str" cm="1">
        <f t="array" ref="AH1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" t="str">
        <f>MIS[[#This Row],[TRADING SYMBOL]]</f>
        <v>SENSEX2552079800PE</v>
      </c>
      <c r="AJ1012" t="str">
        <f>IF(RIGHT(MIS[[#This Row],[Main/Hedge]],4)="MAIN","MAIN","HEDGE")</f>
        <v>HEDGE</v>
      </c>
      <c r="AK1012" t="str" cm="1">
        <f t="array" ref="AK1012">_xlfn._xlws.FILTER(Table4[Column1],ISNUMBER(SEARCH(Table4[Column1],MIS[[#This Row],[OrderUniqueIdentifier]])),"")</f>
        <v>NOTREND</v>
      </c>
    </row>
    <row r="1013" spans="1:37" x14ac:dyDescent="0.25">
      <c r="A1013" t="s">
        <v>71</v>
      </c>
      <c r="B1013" t="s">
        <v>602</v>
      </c>
      <c r="C1013" t="s">
        <v>2160</v>
      </c>
      <c r="D1013" t="s">
        <v>72</v>
      </c>
      <c r="E1013" t="s">
        <v>1717</v>
      </c>
      <c r="F1013" t="s">
        <v>98</v>
      </c>
      <c r="G1013" t="s">
        <v>74</v>
      </c>
      <c r="H1013" t="s">
        <v>75</v>
      </c>
      <c r="I1013" t="s">
        <v>76</v>
      </c>
      <c r="J1013" t="s">
        <v>77</v>
      </c>
      <c r="K1013">
        <v>40</v>
      </c>
      <c r="L1013" t="s">
        <v>77</v>
      </c>
      <c r="M1013" t="s">
        <v>78</v>
      </c>
      <c r="N1013" t="s">
        <v>2161</v>
      </c>
      <c r="O1013" t="s">
        <v>2098</v>
      </c>
      <c r="P1013" t="s">
        <v>2098</v>
      </c>
      <c r="Q1013" t="s">
        <v>1720</v>
      </c>
      <c r="R1013" t="s">
        <v>79</v>
      </c>
      <c r="S1013" t="s">
        <v>26</v>
      </c>
      <c r="T1013" t="s">
        <v>1721</v>
      </c>
      <c r="U1013" t="s">
        <v>100</v>
      </c>
      <c r="V1013" t="s">
        <v>80</v>
      </c>
      <c r="W1013">
        <v>79800</v>
      </c>
      <c r="X1013" t="s">
        <v>85</v>
      </c>
      <c r="Y1013">
        <v>40</v>
      </c>
      <c r="Z1013" t="s">
        <v>2100</v>
      </c>
      <c r="AA1013" t="s">
        <v>2100</v>
      </c>
      <c r="AB1013" t="s">
        <v>87</v>
      </c>
      <c r="AC1013" t="s">
        <v>84</v>
      </c>
      <c r="AD1013">
        <f>_xlfn.XLOOKUP(MIS[[#This Row],[TRADING SYMBOL]],[1]Sheet1!$D:$D,[1]Sheet1!$C:$C)</f>
        <v>28.9</v>
      </c>
      <c r="AE1013">
        <f>MIS[[#This Row],[OrderAverageTradedPrice]]*MIS[[#This Row],[OrderQuantity]]</f>
        <v>2286</v>
      </c>
      <c r="AF1013">
        <f>MIS[[#This Row],[LTP]]*MIS[[#This Row],[OrderQuantity]]</f>
        <v>1156</v>
      </c>
      <c r="AG1013">
        <f>IF(MIS[[#This Row],[OrderSide]]="SELL",MIS[[#This Row],[VALUE]]-MIS[[#This Row],[LIVE_VALUE]],MIS[[#This Row],[LIVE_VALUE]]-MIS[[#This Row],[VALUE]])</f>
        <v>-1130</v>
      </c>
      <c r="AH1013" t="str" cm="1">
        <f t="array" ref="AH1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" t="str">
        <f>MIS[[#This Row],[TRADING SYMBOL]]</f>
        <v>SENSEX2552079800PE</v>
      </c>
      <c r="AJ1013" t="str">
        <f>IF(RIGHT(MIS[[#This Row],[Main/Hedge]],4)="MAIN","MAIN","HEDGE")</f>
        <v>HEDGE</v>
      </c>
      <c r="AK1013" t="str" cm="1">
        <f t="array" ref="AK1013">_xlfn._xlws.FILTER(Table4[Column1],ISNUMBER(SEARCH(Table4[Column1],MIS[[#This Row],[OrderUniqueIdentifier]])),"")</f>
        <v>NOTREND</v>
      </c>
    </row>
    <row r="1014" spans="1:37" x14ac:dyDescent="0.25">
      <c r="A1014" t="s">
        <v>71</v>
      </c>
      <c r="B1014" t="s">
        <v>632</v>
      </c>
      <c r="C1014" t="s">
        <v>2183</v>
      </c>
      <c r="D1014" t="s">
        <v>72</v>
      </c>
      <c r="E1014" t="s">
        <v>248</v>
      </c>
      <c r="F1014" t="s">
        <v>98</v>
      </c>
      <c r="G1014" t="s">
        <v>74</v>
      </c>
      <c r="H1014" t="s">
        <v>75</v>
      </c>
      <c r="I1014" t="s">
        <v>76</v>
      </c>
      <c r="J1014" t="s">
        <v>77</v>
      </c>
      <c r="K1014">
        <v>80</v>
      </c>
      <c r="L1014" t="s">
        <v>77</v>
      </c>
      <c r="M1014" t="s">
        <v>78</v>
      </c>
      <c r="N1014" t="s">
        <v>2184</v>
      </c>
      <c r="O1014" t="s">
        <v>2098</v>
      </c>
      <c r="P1014" t="s">
        <v>2098</v>
      </c>
      <c r="Q1014" t="s">
        <v>250</v>
      </c>
      <c r="R1014" t="s">
        <v>79</v>
      </c>
      <c r="S1014" t="s">
        <v>26</v>
      </c>
      <c r="T1014" t="s">
        <v>251</v>
      </c>
      <c r="U1014" t="s">
        <v>100</v>
      </c>
      <c r="V1014" t="s">
        <v>80</v>
      </c>
      <c r="W1014">
        <v>84800</v>
      </c>
      <c r="X1014" t="s">
        <v>81</v>
      </c>
      <c r="Y1014">
        <v>80</v>
      </c>
      <c r="Z1014" t="s">
        <v>2100</v>
      </c>
      <c r="AA1014" t="s">
        <v>2100</v>
      </c>
      <c r="AB1014" t="s">
        <v>83</v>
      </c>
      <c r="AC1014" t="s">
        <v>84</v>
      </c>
      <c r="AD1014">
        <f>_xlfn.XLOOKUP(MIS[[#This Row],[TRADING SYMBOL]],[1]Sheet1!$D:$D,[1]Sheet1!$C:$C)</f>
        <v>17.55</v>
      </c>
      <c r="AE1014">
        <f>MIS[[#This Row],[OrderAverageTradedPrice]]*MIS[[#This Row],[OrderQuantity]]</f>
        <v>1940</v>
      </c>
      <c r="AF1014">
        <f>MIS[[#This Row],[LTP]]*MIS[[#This Row],[OrderQuantity]]</f>
        <v>1404</v>
      </c>
      <c r="AG1014">
        <f>IF(MIS[[#This Row],[OrderSide]]="SELL",MIS[[#This Row],[VALUE]]-MIS[[#This Row],[LIVE_VALUE]],MIS[[#This Row],[LIVE_VALUE]]-MIS[[#This Row],[VALUE]])</f>
        <v>-536</v>
      </c>
      <c r="AH1014" t="str" cm="1">
        <f t="array" ref="AH1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" t="str">
        <f>MIS[[#This Row],[TRADING SYMBOL]]</f>
        <v>SENSEX2552084800CE</v>
      </c>
      <c r="AJ1014" t="str">
        <f>IF(RIGHT(MIS[[#This Row],[Main/Hedge]],4)="MAIN","MAIN","HEDGE")</f>
        <v>HEDGE</v>
      </c>
      <c r="AK1014" t="str" cm="1">
        <f t="array" ref="AK1014">_xlfn._xlws.FILTER(Table4[Column1],ISNUMBER(SEARCH(Table4[Column1],MIS[[#This Row],[OrderUniqueIdentifier]])),"")</f>
        <v>NOTREND</v>
      </c>
    </row>
    <row r="1015" spans="1:37" x14ac:dyDescent="0.25">
      <c r="A1015" t="s">
        <v>71</v>
      </c>
      <c r="B1015" t="s">
        <v>669</v>
      </c>
      <c r="C1015" t="s">
        <v>2221</v>
      </c>
      <c r="D1015" t="s">
        <v>72</v>
      </c>
      <c r="E1015" t="s">
        <v>1717</v>
      </c>
      <c r="F1015" t="s">
        <v>98</v>
      </c>
      <c r="G1015" t="s">
        <v>74</v>
      </c>
      <c r="H1015" t="s">
        <v>75</v>
      </c>
      <c r="I1015" t="s">
        <v>76</v>
      </c>
      <c r="J1015" t="s">
        <v>77</v>
      </c>
      <c r="K1015">
        <v>340</v>
      </c>
      <c r="L1015" t="s">
        <v>77</v>
      </c>
      <c r="M1015" t="s">
        <v>78</v>
      </c>
      <c r="N1015" t="s">
        <v>2222</v>
      </c>
      <c r="O1015" t="s">
        <v>2144</v>
      </c>
      <c r="P1015" t="s">
        <v>2098</v>
      </c>
      <c r="Q1015" t="s">
        <v>1720</v>
      </c>
      <c r="R1015" t="s">
        <v>79</v>
      </c>
      <c r="S1015" t="s">
        <v>26</v>
      </c>
      <c r="T1015" t="s">
        <v>1721</v>
      </c>
      <c r="U1015" t="s">
        <v>100</v>
      </c>
      <c r="V1015" t="s">
        <v>80</v>
      </c>
      <c r="W1015">
        <v>79800</v>
      </c>
      <c r="X1015" t="s">
        <v>85</v>
      </c>
      <c r="Y1015">
        <v>340</v>
      </c>
      <c r="Z1015" t="s">
        <v>2146</v>
      </c>
      <c r="AA1015" t="s">
        <v>2100</v>
      </c>
      <c r="AB1015" t="s">
        <v>87</v>
      </c>
      <c r="AC1015" t="s">
        <v>84</v>
      </c>
      <c r="AD1015">
        <f>_xlfn.XLOOKUP(MIS[[#This Row],[TRADING SYMBOL]],[1]Sheet1!$D:$D,[1]Sheet1!$C:$C)</f>
        <v>28.9</v>
      </c>
      <c r="AE1015">
        <f>MIS[[#This Row],[OrderAverageTradedPrice]]*MIS[[#This Row],[OrderQuantity]]</f>
        <v>19541.999999999967</v>
      </c>
      <c r="AF1015">
        <f>MIS[[#This Row],[LTP]]*MIS[[#This Row],[OrderQuantity]]</f>
        <v>9826</v>
      </c>
      <c r="AG1015">
        <f>IF(MIS[[#This Row],[OrderSide]]="SELL",MIS[[#This Row],[VALUE]]-MIS[[#This Row],[LIVE_VALUE]],MIS[[#This Row],[LIVE_VALUE]]-MIS[[#This Row],[VALUE]])</f>
        <v>-9715.9999999999673</v>
      </c>
      <c r="AH1015" t="str" cm="1">
        <f t="array" ref="AH1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" t="str">
        <f>MIS[[#This Row],[TRADING SYMBOL]]</f>
        <v>SENSEX2552079800PE</v>
      </c>
      <c r="AJ1015" t="str">
        <f>IF(RIGHT(MIS[[#This Row],[Main/Hedge]],4)="MAIN","MAIN","HEDGE")</f>
        <v>HEDGE</v>
      </c>
      <c r="AK1015" t="str" cm="1">
        <f t="array" ref="AK1015">_xlfn._xlws.FILTER(Table4[Column1],ISNUMBER(SEARCH(Table4[Column1],MIS[[#This Row],[OrderUniqueIdentifier]])),"")</f>
        <v>NOTREND</v>
      </c>
    </row>
    <row r="1016" spans="1:37" x14ac:dyDescent="0.25">
      <c r="A1016" t="s">
        <v>71</v>
      </c>
      <c r="B1016" t="s">
        <v>696</v>
      </c>
      <c r="C1016" t="s">
        <v>2229</v>
      </c>
      <c r="D1016" t="s">
        <v>72</v>
      </c>
      <c r="E1016" t="s">
        <v>1717</v>
      </c>
      <c r="F1016" t="s">
        <v>98</v>
      </c>
      <c r="G1016" t="s">
        <v>74</v>
      </c>
      <c r="H1016" t="s">
        <v>75</v>
      </c>
      <c r="I1016" t="s">
        <v>76</v>
      </c>
      <c r="J1016" t="s">
        <v>77</v>
      </c>
      <c r="K1016">
        <v>120</v>
      </c>
      <c r="L1016" t="s">
        <v>77</v>
      </c>
      <c r="M1016" t="s">
        <v>78</v>
      </c>
      <c r="N1016" t="s">
        <v>2230</v>
      </c>
      <c r="O1016" t="s">
        <v>2098</v>
      </c>
      <c r="P1016" t="s">
        <v>2098</v>
      </c>
      <c r="Q1016" t="s">
        <v>1720</v>
      </c>
      <c r="R1016" t="s">
        <v>79</v>
      </c>
      <c r="S1016" t="s">
        <v>26</v>
      </c>
      <c r="T1016" t="s">
        <v>1721</v>
      </c>
      <c r="U1016" t="s">
        <v>100</v>
      </c>
      <c r="V1016" t="s">
        <v>80</v>
      </c>
      <c r="W1016">
        <v>79800</v>
      </c>
      <c r="X1016" t="s">
        <v>85</v>
      </c>
      <c r="Y1016">
        <v>120</v>
      </c>
      <c r="Z1016" t="s">
        <v>2100</v>
      </c>
      <c r="AA1016" t="s">
        <v>2100</v>
      </c>
      <c r="AB1016" t="s">
        <v>87</v>
      </c>
      <c r="AC1016" t="s">
        <v>84</v>
      </c>
      <c r="AD1016">
        <f>_xlfn.XLOOKUP(MIS[[#This Row],[TRADING SYMBOL]],[1]Sheet1!$D:$D,[1]Sheet1!$C:$C)</f>
        <v>28.9</v>
      </c>
      <c r="AE1016">
        <f>MIS[[#This Row],[OrderAverageTradedPrice]]*MIS[[#This Row],[OrderQuantity]]</f>
        <v>6843</v>
      </c>
      <c r="AF1016">
        <f>MIS[[#This Row],[LTP]]*MIS[[#This Row],[OrderQuantity]]</f>
        <v>3468</v>
      </c>
      <c r="AG1016">
        <f>IF(MIS[[#This Row],[OrderSide]]="SELL",MIS[[#This Row],[VALUE]]-MIS[[#This Row],[LIVE_VALUE]],MIS[[#This Row],[LIVE_VALUE]]-MIS[[#This Row],[VALUE]])</f>
        <v>-3375</v>
      </c>
      <c r="AH1016" t="str" cm="1">
        <f t="array" ref="AH1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" t="str">
        <f>MIS[[#This Row],[TRADING SYMBOL]]</f>
        <v>SENSEX2552079800PE</v>
      </c>
      <c r="AJ1016" t="str">
        <f>IF(RIGHT(MIS[[#This Row],[Main/Hedge]],4)="MAIN","MAIN","HEDGE")</f>
        <v>HEDGE</v>
      </c>
      <c r="AK1016" t="str" cm="1">
        <f t="array" ref="AK1016">_xlfn._xlws.FILTER(Table4[Column1],ISNUMBER(SEARCH(Table4[Column1],MIS[[#This Row],[OrderUniqueIdentifier]])),"")</f>
        <v>NOTREND</v>
      </c>
    </row>
    <row r="1017" spans="1:37" x14ac:dyDescent="0.25">
      <c r="A1017" t="s">
        <v>71</v>
      </c>
      <c r="B1017" t="s">
        <v>714</v>
      </c>
      <c r="C1017" t="s">
        <v>2243</v>
      </c>
      <c r="D1017" t="s">
        <v>72</v>
      </c>
      <c r="E1017" t="s">
        <v>248</v>
      </c>
      <c r="F1017" t="s">
        <v>98</v>
      </c>
      <c r="G1017" t="s">
        <v>74</v>
      </c>
      <c r="H1017" t="s">
        <v>75</v>
      </c>
      <c r="I1017" t="s">
        <v>76</v>
      </c>
      <c r="J1017" t="s">
        <v>77</v>
      </c>
      <c r="K1017">
        <v>60</v>
      </c>
      <c r="L1017" t="s">
        <v>77</v>
      </c>
      <c r="M1017" t="s">
        <v>78</v>
      </c>
      <c r="N1017" t="s">
        <v>2228</v>
      </c>
      <c r="O1017" t="s">
        <v>2144</v>
      </c>
      <c r="P1017" t="s">
        <v>2098</v>
      </c>
      <c r="Q1017" t="s">
        <v>250</v>
      </c>
      <c r="R1017" t="s">
        <v>79</v>
      </c>
      <c r="S1017" t="s">
        <v>26</v>
      </c>
      <c r="T1017" t="s">
        <v>251</v>
      </c>
      <c r="U1017" t="s">
        <v>100</v>
      </c>
      <c r="V1017" t="s">
        <v>80</v>
      </c>
      <c r="W1017">
        <v>84800</v>
      </c>
      <c r="X1017" t="s">
        <v>81</v>
      </c>
      <c r="Y1017">
        <v>60</v>
      </c>
      <c r="Z1017" t="s">
        <v>2146</v>
      </c>
      <c r="AA1017" t="s">
        <v>2100</v>
      </c>
      <c r="AB1017" t="s">
        <v>83</v>
      </c>
      <c r="AC1017" t="s">
        <v>84</v>
      </c>
      <c r="AD1017">
        <f>_xlfn.XLOOKUP(MIS[[#This Row],[TRADING SYMBOL]],[1]Sheet1!$D:$D,[1]Sheet1!$C:$C)</f>
        <v>17.55</v>
      </c>
      <c r="AE1017">
        <f>MIS[[#This Row],[OrderAverageTradedPrice]]*MIS[[#This Row],[OrderQuantity]]</f>
        <v>1441.999999999998</v>
      </c>
      <c r="AF1017">
        <f>MIS[[#This Row],[LTP]]*MIS[[#This Row],[OrderQuantity]]</f>
        <v>1053</v>
      </c>
      <c r="AG1017">
        <f>IF(MIS[[#This Row],[OrderSide]]="SELL",MIS[[#This Row],[VALUE]]-MIS[[#This Row],[LIVE_VALUE]],MIS[[#This Row],[LIVE_VALUE]]-MIS[[#This Row],[VALUE]])</f>
        <v>-388.99999999999795</v>
      </c>
      <c r="AH1017" t="str" cm="1">
        <f t="array" ref="AH1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" t="str">
        <f>MIS[[#This Row],[TRADING SYMBOL]]</f>
        <v>SENSEX2552084800CE</v>
      </c>
      <c r="AJ1017" t="str">
        <f>IF(RIGHT(MIS[[#This Row],[Main/Hedge]],4)="MAIN","MAIN","HEDGE")</f>
        <v>HEDGE</v>
      </c>
      <c r="AK1017" t="str" cm="1">
        <f t="array" ref="AK1017">_xlfn._xlws.FILTER(Table4[Column1],ISNUMBER(SEARCH(Table4[Column1],MIS[[#This Row],[OrderUniqueIdentifier]])),"")</f>
        <v>NOTREND</v>
      </c>
    </row>
    <row r="1018" spans="1:37" x14ac:dyDescent="0.25">
      <c r="A1018" t="s">
        <v>71</v>
      </c>
      <c r="B1018" t="s">
        <v>839</v>
      </c>
      <c r="C1018" t="s">
        <v>2315</v>
      </c>
      <c r="D1018" t="s">
        <v>72</v>
      </c>
      <c r="E1018" t="s">
        <v>1717</v>
      </c>
      <c r="F1018" t="s">
        <v>98</v>
      </c>
      <c r="G1018" t="s">
        <v>74</v>
      </c>
      <c r="H1018" t="s">
        <v>75</v>
      </c>
      <c r="I1018" t="s">
        <v>76</v>
      </c>
      <c r="J1018" t="s">
        <v>77</v>
      </c>
      <c r="K1018">
        <v>20</v>
      </c>
      <c r="L1018" t="s">
        <v>77</v>
      </c>
      <c r="M1018" t="s">
        <v>78</v>
      </c>
      <c r="N1018" t="s">
        <v>2148</v>
      </c>
      <c r="O1018" t="s">
        <v>2144</v>
      </c>
      <c r="P1018" t="s">
        <v>2098</v>
      </c>
      <c r="Q1018" t="s">
        <v>1720</v>
      </c>
      <c r="R1018" t="s">
        <v>79</v>
      </c>
      <c r="S1018" t="s">
        <v>26</v>
      </c>
      <c r="T1018" t="s">
        <v>1721</v>
      </c>
      <c r="U1018" t="s">
        <v>100</v>
      </c>
      <c r="V1018" t="s">
        <v>80</v>
      </c>
      <c r="W1018">
        <v>79800</v>
      </c>
      <c r="X1018" t="s">
        <v>85</v>
      </c>
      <c r="Y1018">
        <v>20</v>
      </c>
      <c r="Z1018" t="s">
        <v>2146</v>
      </c>
      <c r="AA1018" t="s">
        <v>2100</v>
      </c>
      <c r="AB1018" t="s">
        <v>87</v>
      </c>
      <c r="AC1018" t="s">
        <v>84</v>
      </c>
      <c r="AD1018">
        <f>_xlfn.XLOOKUP(MIS[[#This Row],[TRADING SYMBOL]],[1]Sheet1!$D:$D,[1]Sheet1!$C:$C)</f>
        <v>28.9</v>
      </c>
      <c r="AE1018">
        <f>MIS[[#This Row],[OrderAverageTradedPrice]]*MIS[[#This Row],[OrderQuantity]]</f>
        <v>1155</v>
      </c>
      <c r="AF1018">
        <f>MIS[[#This Row],[LTP]]*MIS[[#This Row],[OrderQuantity]]</f>
        <v>578</v>
      </c>
      <c r="AG1018">
        <f>IF(MIS[[#This Row],[OrderSide]]="SELL",MIS[[#This Row],[VALUE]]-MIS[[#This Row],[LIVE_VALUE]],MIS[[#This Row],[LIVE_VALUE]]-MIS[[#This Row],[VALUE]])</f>
        <v>-577</v>
      </c>
      <c r="AH1018" t="str" cm="1">
        <f t="array" ref="AH1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" t="str">
        <f>MIS[[#This Row],[TRADING SYMBOL]]</f>
        <v>SENSEX2552079800PE</v>
      </c>
      <c r="AJ1018" t="str">
        <f>IF(RIGHT(MIS[[#This Row],[Main/Hedge]],4)="MAIN","MAIN","HEDGE")</f>
        <v>HEDGE</v>
      </c>
      <c r="AK1018" t="str" cm="1">
        <f t="array" ref="AK1018">_xlfn._xlws.FILTER(Table4[Column1],ISNUMBER(SEARCH(Table4[Column1],MIS[[#This Row],[OrderUniqueIdentifier]])),"")</f>
        <v>NOTREND</v>
      </c>
    </row>
    <row r="1019" spans="1:37" x14ac:dyDescent="0.25">
      <c r="A1019" t="s">
        <v>71</v>
      </c>
      <c r="B1019" t="s">
        <v>901</v>
      </c>
      <c r="C1019" t="s">
        <v>2357</v>
      </c>
      <c r="D1019" t="s">
        <v>72</v>
      </c>
      <c r="E1019" t="s">
        <v>248</v>
      </c>
      <c r="F1019" t="s">
        <v>98</v>
      </c>
      <c r="G1019" t="s">
        <v>74</v>
      </c>
      <c r="H1019" t="s">
        <v>75</v>
      </c>
      <c r="I1019" t="s">
        <v>76</v>
      </c>
      <c r="J1019" t="s">
        <v>77</v>
      </c>
      <c r="K1019">
        <v>20</v>
      </c>
      <c r="L1019" t="s">
        <v>77</v>
      </c>
      <c r="M1019" t="s">
        <v>78</v>
      </c>
      <c r="N1019" t="s">
        <v>2358</v>
      </c>
      <c r="O1019" t="s">
        <v>2098</v>
      </c>
      <c r="P1019" t="s">
        <v>2098</v>
      </c>
      <c r="Q1019" t="s">
        <v>250</v>
      </c>
      <c r="R1019" t="s">
        <v>79</v>
      </c>
      <c r="S1019" t="s">
        <v>26</v>
      </c>
      <c r="T1019" t="s">
        <v>251</v>
      </c>
      <c r="U1019" t="s">
        <v>100</v>
      </c>
      <c r="V1019" t="s">
        <v>80</v>
      </c>
      <c r="W1019">
        <v>84800</v>
      </c>
      <c r="X1019" t="s">
        <v>81</v>
      </c>
      <c r="Y1019">
        <v>20</v>
      </c>
      <c r="Z1019" t="s">
        <v>2100</v>
      </c>
      <c r="AA1019" t="s">
        <v>2100</v>
      </c>
      <c r="AB1019" t="s">
        <v>83</v>
      </c>
      <c r="AC1019" t="s">
        <v>84</v>
      </c>
      <c r="AD1019">
        <f>_xlfn.XLOOKUP(MIS[[#This Row],[TRADING SYMBOL]],[1]Sheet1!$D:$D,[1]Sheet1!$C:$C)</f>
        <v>17.55</v>
      </c>
      <c r="AE1019">
        <f>MIS[[#This Row],[OrderAverageTradedPrice]]*MIS[[#This Row],[OrderQuantity]]</f>
        <v>484</v>
      </c>
      <c r="AF1019">
        <f>MIS[[#This Row],[LTP]]*MIS[[#This Row],[OrderQuantity]]</f>
        <v>351</v>
      </c>
      <c r="AG1019">
        <f>IF(MIS[[#This Row],[OrderSide]]="SELL",MIS[[#This Row],[VALUE]]-MIS[[#This Row],[LIVE_VALUE]],MIS[[#This Row],[LIVE_VALUE]]-MIS[[#This Row],[VALUE]])</f>
        <v>-133</v>
      </c>
      <c r="AH1019" t="str" cm="1">
        <f t="array" ref="AH1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" t="str">
        <f>MIS[[#This Row],[TRADING SYMBOL]]</f>
        <v>SENSEX2552084800CE</v>
      </c>
      <c r="AJ1019" t="str">
        <f>IF(RIGHT(MIS[[#This Row],[Main/Hedge]],4)="MAIN","MAIN","HEDGE")</f>
        <v>HEDGE</v>
      </c>
      <c r="AK1019" t="str" cm="1">
        <f t="array" ref="AK1019">_xlfn._xlws.FILTER(Table4[Column1],ISNUMBER(SEARCH(Table4[Column1],MIS[[#This Row],[OrderUniqueIdentifier]])),"")</f>
        <v>NOTREND</v>
      </c>
    </row>
    <row r="1020" spans="1:37" x14ac:dyDescent="0.25">
      <c r="A1020" t="s">
        <v>71</v>
      </c>
      <c r="B1020" t="s">
        <v>908</v>
      </c>
      <c r="C1020" t="s">
        <v>2365</v>
      </c>
      <c r="D1020" t="s">
        <v>72</v>
      </c>
      <c r="E1020" t="s">
        <v>248</v>
      </c>
      <c r="F1020" t="s">
        <v>98</v>
      </c>
      <c r="G1020" t="s">
        <v>74</v>
      </c>
      <c r="H1020" t="s">
        <v>75</v>
      </c>
      <c r="I1020" t="s">
        <v>76</v>
      </c>
      <c r="J1020" t="s">
        <v>77</v>
      </c>
      <c r="K1020">
        <v>20</v>
      </c>
      <c r="L1020" t="s">
        <v>77</v>
      </c>
      <c r="M1020" t="s">
        <v>78</v>
      </c>
      <c r="N1020" t="s">
        <v>2366</v>
      </c>
      <c r="O1020" t="s">
        <v>2144</v>
      </c>
      <c r="P1020" t="s">
        <v>2098</v>
      </c>
      <c r="Q1020" t="s">
        <v>250</v>
      </c>
      <c r="R1020" t="s">
        <v>79</v>
      </c>
      <c r="S1020" t="s">
        <v>26</v>
      </c>
      <c r="T1020" t="s">
        <v>251</v>
      </c>
      <c r="U1020" t="s">
        <v>100</v>
      </c>
      <c r="V1020" t="s">
        <v>80</v>
      </c>
      <c r="W1020">
        <v>84800</v>
      </c>
      <c r="X1020" t="s">
        <v>81</v>
      </c>
      <c r="Y1020">
        <v>20</v>
      </c>
      <c r="Z1020" t="s">
        <v>2146</v>
      </c>
      <c r="AA1020" t="s">
        <v>2100</v>
      </c>
      <c r="AB1020" t="s">
        <v>83</v>
      </c>
      <c r="AC1020" t="s">
        <v>84</v>
      </c>
      <c r="AD1020">
        <f>_xlfn.XLOOKUP(MIS[[#This Row],[TRADING SYMBOL]],[1]Sheet1!$D:$D,[1]Sheet1!$C:$C)</f>
        <v>17.55</v>
      </c>
      <c r="AE1020">
        <f>MIS[[#This Row],[OrderAverageTradedPrice]]*MIS[[#This Row],[OrderQuantity]]</f>
        <v>480</v>
      </c>
      <c r="AF1020">
        <f>MIS[[#This Row],[LTP]]*MIS[[#This Row],[OrderQuantity]]</f>
        <v>351</v>
      </c>
      <c r="AG1020">
        <f>IF(MIS[[#This Row],[OrderSide]]="SELL",MIS[[#This Row],[VALUE]]-MIS[[#This Row],[LIVE_VALUE]],MIS[[#This Row],[LIVE_VALUE]]-MIS[[#This Row],[VALUE]])</f>
        <v>-129</v>
      </c>
      <c r="AH1020" t="str" cm="1">
        <f t="array" ref="AH1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" t="str">
        <f>MIS[[#This Row],[TRADING SYMBOL]]</f>
        <v>SENSEX2552084800CE</v>
      </c>
      <c r="AJ1020" t="str">
        <f>IF(RIGHT(MIS[[#This Row],[Main/Hedge]],4)="MAIN","MAIN","HEDGE")</f>
        <v>HEDGE</v>
      </c>
      <c r="AK1020" t="str" cm="1">
        <f t="array" ref="AK1020">_xlfn._xlws.FILTER(Table4[Column1],ISNUMBER(SEARCH(Table4[Column1],MIS[[#This Row],[OrderUniqueIdentifier]])),"")</f>
        <v>NOTREND</v>
      </c>
    </row>
    <row r="1021" spans="1:37" x14ac:dyDescent="0.25">
      <c r="A1021" t="s">
        <v>71</v>
      </c>
      <c r="B1021" t="s">
        <v>908</v>
      </c>
      <c r="C1021" t="s">
        <v>2367</v>
      </c>
      <c r="D1021" t="s">
        <v>72</v>
      </c>
      <c r="E1021" t="s">
        <v>1717</v>
      </c>
      <c r="F1021" t="s">
        <v>98</v>
      </c>
      <c r="G1021" t="s">
        <v>74</v>
      </c>
      <c r="H1021" t="s">
        <v>75</v>
      </c>
      <c r="I1021" t="s">
        <v>76</v>
      </c>
      <c r="J1021" t="s">
        <v>77</v>
      </c>
      <c r="K1021">
        <v>20</v>
      </c>
      <c r="L1021" t="s">
        <v>77</v>
      </c>
      <c r="M1021" t="s">
        <v>78</v>
      </c>
      <c r="N1021" t="s">
        <v>2368</v>
      </c>
      <c r="O1021" t="s">
        <v>2098</v>
      </c>
      <c r="P1021" t="s">
        <v>2098</v>
      </c>
      <c r="Q1021" t="s">
        <v>1720</v>
      </c>
      <c r="R1021" t="s">
        <v>79</v>
      </c>
      <c r="S1021" t="s">
        <v>26</v>
      </c>
      <c r="T1021" t="s">
        <v>1721</v>
      </c>
      <c r="U1021" t="s">
        <v>100</v>
      </c>
      <c r="V1021" t="s">
        <v>80</v>
      </c>
      <c r="W1021">
        <v>79800</v>
      </c>
      <c r="X1021" t="s">
        <v>85</v>
      </c>
      <c r="Y1021">
        <v>20</v>
      </c>
      <c r="Z1021" t="s">
        <v>2100</v>
      </c>
      <c r="AA1021" t="s">
        <v>2100</v>
      </c>
      <c r="AB1021" t="s">
        <v>87</v>
      </c>
      <c r="AC1021" t="s">
        <v>84</v>
      </c>
      <c r="AD1021">
        <f>_xlfn.XLOOKUP(MIS[[#This Row],[TRADING SYMBOL]],[1]Sheet1!$D:$D,[1]Sheet1!$C:$C)</f>
        <v>28.9</v>
      </c>
      <c r="AE1021">
        <f>MIS[[#This Row],[OrderAverageTradedPrice]]*MIS[[#This Row],[OrderQuantity]]</f>
        <v>1146</v>
      </c>
      <c r="AF1021">
        <f>MIS[[#This Row],[LTP]]*MIS[[#This Row],[OrderQuantity]]</f>
        <v>578</v>
      </c>
      <c r="AG1021">
        <f>IF(MIS[[#This Row],[OrderSide]]="SELL",MIS[[#This Row],[VALUE]]-MIS[[#This Row],[LIVE_VALUE]],MIS[[#This Row],[LIVE_VALUE]]-MIS[[#This Row],[VALUE]])</f>
        <v>-568</v>
      </c>
      <c r="AH1021" t="str" cm="1">
        <f t="array" ref="AH1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" t="str">
        <f>MIS[[#This Row],[TRADING SYMBOL]]</f>
        <v>SENSEX2552079800PE</v>
      </c>
      <c r="AJ1021" t="str">
        <f>IF(RIGHT(MIS[[#This Row],[Main/Hedge]],4)="MAIN","MAIN","HEDGE")</f>
        <v>HEDGE</v>
      </c>
      <c r="AK1021" t="str" cm="1">
        <f t="array" ref="AK1021">_xlfn._xlws.FILTER(Table4[Column1],ISNUMBER(SEARCH(Table4[Column1],MIS[[#This Row],[OrderUniqueIdentifier]])),"")</f>
        <v>NOTREND</v>
      </c>
    </row>
    <row r="1022" spans="1:37" x14ac:dyDescent="0.25">
      <c r="A1022" t="s">
        <v>71</v>
      </c>
      <c r="B1022" t="s">
        <v>916</v>
      </c>
      <c r="C1022" t="s">
        <v>2374</v>
      </c>
      <c r="D1022" t="s">
        <v>72</v>
      </c>
      <c r="E1022" t="s">
        <v>1717</v>
      </c>
      <c r="F1022" t="s">
        <v>98</v>
      </c>
      <c r="G1022" t="s">
        <v>74</v>
      </c>
      <c r="H1022" t="s">
        <v>75</v>
      </c>
      <c r="I1022" t="s">
        <v>76</v>
      </c>
      <c r="J1022" t="s">
        <v>77</v>
      </c>
      <c r="K1022">
        <v>20</v>
      </c>
      <c r="L1022" t="s">
        <v>77</v>
      </c>
      <c r="M1022" t="s">
        <v>78</v>
      </c>
      <c r="N1022" t="s">
        <v>2375</v>
      </c>
      <c r="O1022" t="s">
        <v>2098</v>
      </c>
      <c r="P1022" t="s">
        <v>2098</v>
      </c>
      <c r="Q1022" t="s">
        <v>1720</v>
      </c>
      <c r="R1022" t="s">
        <v>79</v>
      </c>
      <c r="S1022" t="s">
        <v>26</v>
      </c>
      <c r="T1022" t="s">
        <v>1721</v>
      </c>
      <c r="U1022" t="s">
        <v>100</v>
      </c>
      <c r="V1022" t="s">
        <v>80</v>
      </c>
      <c r="W1022">
        <v>79800</v>
      </c>
      <c r="X1022" t="s">
        <v>85</v>
      </c>
      <c r="Y1022">
        <v>20</v>
      </c>
      <c r="Z1022" t="s">
        <v>2100</v>
      </c>
      <c r="AA1022" t="s">
        <v>2100</v>
      </c>
      <c r="AB1022" t="s">
        <v>87</v>
      </c>
      <c r="AC1022" t="s">
        <v>84</v>
      </c>
      <c r="AD1022">
        <f>_xlfn.XLOOKUP(MIS[[#This Row],[TRADING SYMBOL]],[1]Sheet1!$D:$D,[1]Sheet1!$C:$C)</f>
        <v>28.9</v>
      </c>
      <c r="AE1022">
        <f>MIS[[#This Row],[OrderAverageTradedPrice]]*MIS[[#This Row],[OrderQuantity]]</f>
        <v>1147</v>
      </c>
      <c r="AF1022">
        <f>MIS[[#This Row],[LTP]]*MIS[[#This Row],[OrderQuantity]]</f>
        <v>578</v>
      </c>
      <c r="AG1022">
        <f>IF(MIS[[#This Row],[OrderSide]]="SELL",MIS[[#This Row],[VALUE]]-MIS[[#This Row],[LIVE_VALUE]],MIS[[#This Row],[LIVE_VALUE]]-MIS[[#This Row],[VALUE]])</f>
        <v>-569</v>
      </c>
      <c r="AH1022" t="str" cm="1">
        <f t="array" ref="AH1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" t="str">
        <f>MIS[[#This Row],[TRADING SYMBOL]]</f>
        <v>SENSEX2552079800PE</v>
      </c>
      <c r="AJ1022" t="str">
        <f>IF(RIGHT(MIS[[#This Row],[Main/Hedge]],4)="MAIN","MAIN","HEDGE")</f>
        <v>HEDGE</v>
      </c>
      <c r="AK1022" t="str" cm="1">
        <f t="array" ref="AK1022">_xlfn._xlws.FILTER(Table4[Column1],ISNUMBER(SEARCH(Table4[Column1],MIS[[#This Row],[OrderUniqueIdentifier]])),"")</f>
        <v>NOTREND</v>
      </c>
    </row>
    <row r="1023" spans="1:37" x14ac:dyDescent="0.25">
      <c r="A1023" t="s">
        <v>71</v>
      </c>
      <c r="B1023" t="s">
        <v>931</v>
      </c>
      <c r="C1023" t="s">
        <v>2387</v>
      </c>
      <c r="D1023" t="s">
        <v>72</v>
      </c>
      <c r="E1023" t="s">
        <v>248</v>
      </c>
      <c r="F1023" t="s">
        <v>98</v>
      </c>
      <c r="G1023" t="s">
        <v>74</v>
      </c>
      <c r="H1023" t="s">
        <v>75</v>
      </c>
      <c r="I1023" t="s">
        <v>76</v>
      </c>
      <c r="J1023" t="s">
        <v>77</v>
      </c>
      <c r="K1023">
        <v>80</v>
      </c>
      <c r="L1023" t="s">
        <v>77</v>
      </c>
      <c r="M1023" t="s">
        <v>78</v>
      </c>
      <c r="N1023" t="s">
        <v>2184</v>
      </c>
      <c r="O1023" t="s">
        <v>2098</v>
      </c>
      <c r="P1023" t="s">
        <v>2098</v>
      </c>
      <c r="Q1023" t="s">
        <v>250</v>
      </c>
      <c r="R1023" t="s">
        <v>79</v>
      </c>
      <c r="S1023" t="s">
        <v>26</v>
      </c>
      <c r="T1023" t="s">
        <v>251</v>
      </c>
      <c r="U1023" t="s">
        <v>100</v>
      </c>
      <c r="V1023" t="s">
        <v>80</v>
      </c>
      <c r="W1023">
        <v>84800</v>
      </c>
      <c r="X1023" t="s">
        <v>81</v>
      </c>
      <c r="Y1023">
        <v>80</v>
      </c>
      <c r="Z1023" t="s">
        <v>2100</v>
      </c>
      <c r="AA1023" t="s">
        <v>2100</v>
      </c>
      <c r="AB1023" t="s">
        <v>83</v>
      </c>
      <c r="AC1023" t="s">
        <v>84</v>
      </c>
      <c r="AD1023">
        <f>_xlfn.XLOOKUP(MIS[[#This Row],[TRADING SYMBOL]],[1]Sheet1!$D:$D,[1]Sheet1!$C:$C)</f>
        <v>17.55</v>
      </c>
      <c r="AE1023">
        <f>MIS[[#This Row],[OrderAverageTradedPrice]]*MIS[[#This Row],[OrderQuantity]]</f>
        <v>1940</v>
      </c>
      <c r="AF1023">
        <f>MIS[[#This Row],[LTP]]*MIS[[#This Row],[OrderQuantity]]</f>
        <v>1404</v>
      </c>
      <c r="AG1023">
        <f>IF(MIS[[#This Row],[OrderSide]]="SELL",MIS[[#This Row],[VALUE]]-MIS[[#This Row],[LIVE_VALUE]],MIS[[#This Row],[LIVE_VALUE]]-MIS[[#This Row],[VALUE]])</f>
        <v>-536</v>
      </c>
      <c r="AH1023" t="str" cm="1">
        <f t="array" ref="AH1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" t="str">
        <f>MIS[[#This Row],[TRADING SYMBOL]]</f>
        <v>SENSEX2552084800CE</v>
      </c>
      <c r="AJ1023" t="str">
        <f>IF(RIGHT(MIS[[#This Row],[Main/Hedge]],4)="MAIN","MAIN","HEDGE")</f>
        <v>HEDGE</v>
      </c>
      <c r="AK1023" t="str" cm="1">
        <f t="array" ref="AK1023">_xlfn._xlws.FILTER(Table4[Column1],ISNUMBER(SEARCH(Table4[Column1],MIS[[#This Row],[OrderUniqueIdentifier]])),"")</f>
        <v>NOTREND</v>
      </c>
    </row>
    <row r="1024" spans="1:37" x14ac:dyDescent="0.25">
      <c r="A1024" t="s">
        <v>71</v>
      </c>
      <c r="B1024" t="s">
        <v>940</v>
      </c>
      <c r="C1024" t="s">
        <v>2395</v>
      </c>
      <c r="D1024" t="s">
        <v>72</v>
      </c>
      <c r="E1024" t="s">
        <v>1717</v>
      </c>
      <c r="F1024" t="s">
        <v>98</v>
      </c>
      <c r="G1024" t="s">
        <v>74</v>
      </c>
      <c r="H1024" t="s">
        <v>75</v>
      </c>
      <c r="I1024" t="s">
        <v>76</v>
      </c>
      <c r="J1024" t="s">
        <v>77</v>
      </c>
      <c r="K1024">
        <v>80</v>
      </c>
      <c r="L1024" t="s">
        <v>77</v>
      </c>
      <c r="M1024" t="s">
        <v>78</v>
      </c>
      <c r="N1024" t="s">
        <v>201</v>
      </c>
      <c r="O1024" t="s">
        <v>2144</v>
      </c>
      <c r="P1024" t="s">
        <v>2098</v>
      </c>
      <c r="Q1024" t="s">
        <v>1720</v>
      </c>
      <c r="R1024" t="s">
        <v>79</v>
      </c>
      <c r="S1024" t="s">
        <v>26</v>
      </c>
      <c r="T1024" t="s">
        <v>1721</v>
      </c>
      <c r="U1024" t="s">
        <v>100</v>
      </c>
      <c r="V1024" t="s">
        <v>80</v>
      </c>
      <c r="W1024">
        <v>79800</v>
      </c>
      <c r="X1024" t="s">
        <v>85</v>
      </c>
      <c r="Y1024">
        <v>80</v>
      </c>
      <c r="Z1024" t="s">
        <v>2146</v>
      </c>
      <c r="AA1024" t="s">
        <v>2100</v>
      </c>
      <c r="AB1024" t="s">
        <v>87</v>
      </c>
      <c r="AC1024" t="s">
        <v>84</v>
      </c>
      <c r="AD1024">
        <f>_xlfn.XLOOKUP(MIS[[#This Row],[TRADING SYMBOL]],[1]Sheet1!$D:$D,[1]Sheet1!$C:$C)</f>
        <v>28.9</v>
      </c>
      <c r="AE1024">
        <f>MIS[[#This Row],[OrderAverageTradedPrice]]*MIS[[#This Row],[OrderQuantity]]</f>
        <v>4592</v>
      </c>
      <c r="AF1024">
        <f>MIS[[#This Row],[LTP]]*MIS[[#This Row],[OrderQuantity]]</f>
        <v>2312</v>
      </c>
      <c r="AG1024">
        <f>IF(MIS[[#This Row],[OrderSide]]="SELL",MIS[[#This Row],[VALUE]]-MIS[[#This Row],[LIVE_VALUE]],MIS[[#This Row],[LIVE_VALUE]]-MIS[[#This Row],[VALUE]])</f>
        <v>-2280</v>
      </c>
      <c r="AH1024" t="str" cm="1">
        <f t="array" ref="AH1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" t="str">
        <f>MIS[[#This Row],[TRADING SYMBOL]]</f>
        <v>SENSEX2552079800PE</v>
      </c>
      <c r="AJ1024" t="str">
        <f>IF(RIGHT(MIS[[#This Row],[Main/Hedge]],4)="MAIN","MAIN","HEDGE")</f>
        <v>HEDGE</v>
      </c>
      <c r="AK1024" t="str" cm="1">
        <f t="array" ref="AK1024">_xlfn._xlws.FILTER(Table4[Column1],ISNUMBER(SEARCH(Table4[Column1],MIS[[#This Row],[OrderUniqueIdentifier]])),"")</f>
        <v>NOTREND</v>
      </c>
    </row>
    <row r="1025" spans="1:37" x14ac:dyDescent="0.25">
      <c r="A1025" t="s">
        <v>71</v>
      </c>
      <c r="B1025" t="s">
        <v>994</v>
      </c>
      <c r="C1025" t="s">
        <v>2443</v>
      </c>
      <c r="D1025" t="s">
        <v>72</v>
      </c>
      <c r="E1025" t="s">
        <v>1717</v>
      </c>
      <c r="F1025" t="s">
        <v>98</v>
      </c>
      <c r="G1025" t="s">
        <v>74</v>
      </c>
      <c r="H1025" t="s">
        <v>75</v>
      </c>
      <c r="I1025" t="s">
        <v>76</v>
      </c>
      <c r="J1025" t="s">
        <v>77</v>
      </c>
      <c r="K1025">
        <v>20</v>
      </c>
      <c r="L1025" t="s">
        <v>77</v>
      </c>
      <c r="M1025" t="s">
        <v>78</v>
      </c>
      <c r="N1025" t="s">
        <v>2368</v>
      </c>
      <c r="O1025" t="s">
        <v>2098</v>
      </c>
      <c r="P1025" t="s">
        <v>2098</v>
      </c>
      <c r="Q1025" t="s">
        <v>1720</v>
      </c>
      <c r="R1025" t="s">
        <v>79</v>
      </c>
      <c r="S1025" t="s">
        <v>26</v>
      </c>
      <c r="T1025" t="s">
        <v>1721</v>
      </c>
      <c r="U1025" t="s">
        <v>100</v>
      </c>
      <c r="V1025" t="s">
        <v>80</v>
      </c>
      <c r="W1025">
        <v>79800</v>
      </c>
      <c r="X1025" t="s">
        <v>85</v>
      </c>
      <c r="Y1025">
        <v>20</v>
      </c>
      <c r="Z1025" t="s">
        <v>2100</v>
      </c>
      <c r="AA1025" t="s">
        <v>2100</v>
      </c>
      <c r="AB1025" t="s">
        <v>87</v>
      </c>
      <c r="AC1025" t="s">
        <v>84</v>
      </c>
      <c r="AD1025">
        <f>_xlfn.XLOOKUP(MIS[[#This Row],[TRADING SYMBOL]],[1]Sheet1!$D:$D,[1]Sheet1!$C:$C)</f>
        <v>28.9</v>
      </c>
      <c r="AE1025">
        <f>MIS[[#This Row],[OrderAverageTradedPrice]]*MIS[[#This Row],[OrderQuantity]]</f>
        <v>1146</v>
      </c>
      <c r="AF1025">
        <f>MIS[[#This Row],[LTP]]*MIS[[#This Row],[OrderQuantity]]</f>
        <v>578</v>
      </c>
      <c r="AG1025">
        <f>IF(MIS[[#This Row],[OrderSide]]="SELL",MIS[[#This Row],[VALUE]]-MIS[[#This Row],[LIVE_VALUE]],MIS[[#This Row],[LIVE_VALUE]]-MIS[[#This Row],[VALUE]])</f>
        <v>-568</v>
      </c>
      <c r="AH1025" t="str" cm="1">
        <f t="array" ref="AH1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" t="str">
        <f>MIS[[#This Row],[TRADING SYMBOL]]</f>
        <v>SENSEX2552079800PE</v>
      </c>
      <c r="AJ1025" t="str">
        <f>IF(RIGHT(MIS[[#This Row],[Main/Hedge]],4)="MAIN","MAIN","HEDGE")</f>
        <v>HEDGE</v>
      </c>
      <c r="AK1025" t="str" cm="1">
        <f t="array" ref="AK1025">_xlfn._xlws.FILTER(Table4[Column1],ISNUMBER(SEARCH(Table4[Column1],MIS[[#This Row],[OrderUniqueIdentifier]])),"")</f>
        <v>NOTREND</v>
      </c>
    </row>
    <row r="1026" spans="1:37" x14ac:dyDescent="0.25">
      <c r="A1026" t="s">
        <v>71</v>
      </c>
      <c r="B1026" t="s">
        <v>1001</v>
      </c>
      <c r="C1026" t="s">
        <v>2447</v>
      </c>
      <c r="D1026" t="s">
        <v>72</v>
      </c>
      <c r="E1026" t="s">
        <v>248</v>
      </c>
      <c r="F1026" t="s">
        <v>98</v>
      </c>
      <c r="G1026" t="s">
        <v>74</v>
      </c>
      <c r="H1026" t="s">
        <v>75</v>
      </c>
      <c r="I1026" t="s">
        <v>76</v>
      </c>
      <c r="J1026" t="s">
        <v>77</v>
      </c>
      <c r="K1026">
        <v>20</v>
      </c>
      <c r="L1026" t="s">
        <v>77</v>
      </c>
      <c r="M1026" t="s">
        <v>78</v>
      </c>
      <c r="N1026" t="s">
        <v>2184</v>
      </c>
      <c r="O1026" t="s">
        <v>2098</v>
      </c>
      <c r="P1026" t="s">
        <v>2098</v>
      </c>
      <c r="Q1026" t="s">
        <v>250</v>
      </c>
      <c r="R1026" t="s">
        <v>79</v>
      </c>
      <c r="S1026" t="s">
        <v>26</v>
      </c>
      <c r="T1026" t="s">
        <v>251</v>
      </c>
      <c r="U1026" t="s">
        <v>100</v>
      </c>
      <c r="V1026" t="s">
        <v>80</v>
      </c>
      <c r="W1026">
        <v>84800</v>
      </c>
      <c r="X1026" t="s">
        <v>81</v>
      </c>
      <c r="Y1026">
        <v>20</v>
      </c>
      <c r="Z1026" t="s">
        <v>2100</v>
      </c>
      <c r="AA1026" t="s">
        <v>2100</v>
      </c>
      <c r="AB1026" t="s">
        <v>83</v>
      </c>
      <c r="AC1026" t="s">
        <v>84</v>
      </c>
      <c r="AD1026">
        <f>_xlfn.XLOOKUP(MIS[[#This Row],[TRADING SYMBOL]],[1]Sheet1!$D:$D,[1]Sheet1!$C:$C)</f>
        <v>17.55</v>
      </c>
      <c r="AE1026">
        <f>MIS[[#This Row],[OrderAverageTradedPrice]]*MIS[[#This Row],[OrderQuantity]]</f>
        <v>485</v>
      </c>
      <c r="AF1026">
        <f>MIS[[#This Row],[LTP]]*MIS[[#This Row],[OrderQuantity]]</f>
        <v>351</v>
      </c>
      <c r="AG1026">
        <f>IF(MIS[[#This Row],[OrderSide]]="SELL",MIS[[#This Row],[VALUE]]-MIS[[#This Row],[LIVE_VALUE]],MIS[[#This Row],[LIVE_VALUE]]-MIS[[#This Row],[VALUE]])</f>
        <v>-134</v>
      </c>
      <c r="AH1026" t="str" cm="1">
        <f t="array" ref="AH1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" t="str">
        <f>MIS[[#This Row],[TRADING SYMBOL]]</f>
        <v>SENSEX2552084800CE</v>
      </c>
      <c r="AJ1026" t="str">
        <f>IF(RIGHT(MIS[[#This Row],[Main/Hedge]],4)="MAIN","MAIN","HEDGE")</f>
        <v>HEDGE</v>
      </c>
      <c r="AK1026" t="str" cm="1">
        <f t="array" ref="AK1026">_xlfn._xlws.FILTER(Table4[Column1],ISNUMBER(SEARCH(Table4[Column1],MIS[[#This Row],[OrderUniqueIdentifier]])),"")</f>
        <v>NOTREND</v>
      </c>
    </row>
    <row r="1027" spans="1:37" x14ac:dyDescent="0.25">
      <c r="A1027" t="s">
        <v>71</v>
      </c>
      <c r="B1027" t="s">
        <v>1013</v>
      </c>
      <c r="C1027" t="s">
        <v>2452</v>
      </c>
      <c r="D1027" t="s">
        <v>72</v>
      </c>
      <c r="E1027" t="s">
        <v>248</v>
      </c>
      <c r="F1027" t="s">
        <v>98</v>
      </c>
      <c r="G1027" t="s">
        <v>74</v>
      </c>
      <c r="H1027" t="s">
        <v>75</v>
      </c>
      <c r="I1027" t="s">
        <v>76</v>
      </c>
      <c r="J1027" t="s">
        <v>77</v>
      </c>
      <c r="K1027">
        <v>80</v>
      </c>
      <c r="L1027" t="s">
        <v>77</v>
      </c>
      <c r="M1027" t="s">
        <v>78</v>
      </c>
      <c r="N1027" t="s">
        <v>2259</v>
      </c>
      <c r="O1027" t="s">
        <v>2098</v>
      </c>
      <c r="P1027" t="s">
        <v>2098</v>
      </c>
      <c r="Q1027" t="s">
        <v>250</v>
      </c>
      <c r="R1027" t="s">
        <v>79</v>
      </c>
      <c r="S1027" t="s">
        <v>26</v>
      </c>
      <c r="T1027" t="s">
        <v>251</v>
      </c>
      <c r="U1027" t="s">
        <v>100</v>
      </c>
      <c r="V1027" t="s">
        <v>80</v>
      </c>
      <c r="W1027">
        <v>84800</v>
      </c>
      <c r="X1027" t="s">
        <v>81</v>
      </c>
      <c r="Y1027">
        <v>80</v>
      </c>
      <c r="Z1027" t="s">
        <v>2100</v>
      </c>
      <c r="AA1027" t="s">
        <v>2100</v>
      </c>
      <c r="AB1027" t="s">
        <v>83</v>
      </c>
      <c r="AC1027" t="s">
        <v>84</v>
      </c>
      <c r="AD1027">
        <f>_xlfn.XLOOKUP(MIS[[#This Row],[TRADING SYMBOL]],[1]Sheet1!$D:$D,[1]Sheet1!$C:$C)</f>
        <v>17.55</v>
      </c>
      <c r="AE1027">
        <f>MIS[[#This Row],[OrderAverageTradedPrice]]*MIS[[#This Row],[OrderQuantity]]</f>
        <v>1944</v>
      </c>
      <c r="AF1027">
        <f>MIS[[#This Row],[LTP]]*MIS[[#This Row],[OrderQuantity]]</f>
        <v>1404</v>
      </c>
      <c r="AG1027">
        <f>IF(MIS[[#This Row],[OrderSide]]="SELL",MIS[[#This Row],[VALUE]]-MIS[[#This Row],[LIVE_VALUE]],MIS[[#This Row],[LIVE_VALUE]]-MIS[[#This Row],[VALUE]])</f>
        <v>-540</v>
      </c>
      <c r="AH1027" t="str" cm="1">
        <f t="array" ref="AH1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" t="str">
        <f>MIS[[#This Row],[TRADING SYMBOL]]</f>
        <v>SENSEX2552084800CE</v>
      </c>
      <c r="AJ1027" t="str">
        <f>IF(RIGHT(MIS[[#This Row],[Main/Hedge]],4)="MAIN","MAIN","HEDGE")</f>
        <v>HEDGE</v>
      </c>
      <c r="AK1027" t="str" cm="1">
        <f t="array" ref="AK1027">_xlfn._xlws.FILTER(Table4[Column1],ISNUMBER(SEARCH(Table4[Column1],MIS[[#This Row],[OrderUniqueIdentifier]])),"")</f>
        <v>NOTREND</v>
      </c>
    </row>
    <row r="1028" spans="1:37" x14ac:dyDescent="0.25">
      <c r="A1028" t="s">
        <v>71</v>
      </c>
      <c r="B1028" t="s">
        <v>1045</v>
      </c>
      <c r="C1028" t="s">
        <v>2475</v>
      </c>
      <c r="D1028" t="s">
        <v>72</v>
      </c>
      <c r="E1028" t="s">
        <v>1717</v>
      </c>
      <c r="F1028" t="s">
        <v>98</v>
      </c>
      <c r="G1028" t="s">
        <v>74</v>
      </c>
      <c r="H1028" t="s">
        <v>75</v>
      </c>
      <c r="I1028" t="s">
        <v>76</v>
      </c>
      <c r="J1028" t="s">
        <v>77</v>
      </c>
      <c r="K1028">
        <v>60</v>
      </c>
      <c r="L1028" t="s">
        <v>77</v>
      </c>
      <c r="M1028" t="s">
        <v>78</v>
      </c>
      <c r="N1028" t="s">
        <v>201</v>
      </c>
      <c r="O1028" t="s">
        <v>2098</v>
      </c>
      <c r="P1028" t="s">
        <v>2098</v>
      </c>
      <c r="Q1028" t="s">
        <v>1720</v>
      </c>
      <c r="R1028" t="s">
        <v>79</v>
      </c>
      <c r="S1028" t="s">
        <v>26</v>
      </c>
      <c r="T1028" t="s">
        <v>1721</v>
      </c>
      <c r="U1028" t="s">
        <v>100</v>
      </c>
      <c r="V1028" t="s">
        <v>80</v>
      </c>
      <c r="W1028">
        <v>79800</v>
      </c>
      <c r="X1028" t="s">
        <v>85</v>
      </c>
      <c r="Y1028">
        <v>60</v>
      </c>
      <c r="Z1028" t="s">
        <v>2100</v>
      </c>
      <c r="AA1028" t="s">
        <v>2100</v>
      </c>
      <c r="AB1028" t="s">
        <v>87</v>
      </c>
      <c r="AC1028" t="s">
        <v>84</v>
      </c>
      <c r="AD1028">
        <f>_xlfn.XLOOKUP(MIS[[#This Row],[TRADING SYMBOL]],[1]Sheet1!$D:$D,[1]Sheet1!$C:$C)</f>
        <v>28.9</v>
      </c>
      <c r="AE1028">
        <f>MIS[[#This Row],[OrderAverageTradedPrice]]*MIS[[#This Row],[OrderQuantity]]</f>
        <v>3444</v>
      </c>
      <c r="AF1028">
        <f>MIS[[#This Row],[LTP]]*MIS[[#This Row],[OrderQuantity]]</f>
        <v>1734</v>
      </c>
      <c r="AG1028">
        <f>IF(MIS[[#This Row],[OrderSide]]="SELL",MIS[[#This Row],[VALUE]]-MIS[[#This Row],[LIVE_VALUE]],MIS[[#This Row],[LIVE_VALUE]]-MIS[[#This Row],[VALUE]])</f>
        <v>-1710</v>
      </c>
      <c r="AH1028" t="str" cm="1">
        <f t="array" ref="AH1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" t="str">
        <f>MIS[[#This Row],[TRADING SYMBOL]]</f>
        <v>SENSEX2552079800PE</v>
      </c>
      <c r="AJ1028" t="str">
        <f>IF(RIGHT(MIS[[#This Row],[Main/Hedge]],4)="MAIN","MAIN","HEDGE")</f>
        <v>HEDGE</v>
      </c>
      <c r="AK1028" t="str" cm="1">
        <f t="array" ref="AK1028">_xlfn._xlws.FILTER(Table4[Column1],ISNUMBER(SEARCH(Table4[Column1],MIS[[#This Row],[OrderUniqueIdentifier]])),"")</f>
        <v>NOTREND</v>
      </c>
    </row>
    <row r="1029" spans="1:37" x14ac:dyDescent="0.25">
      <c r="A1029" t="s">
        <v>71</v>
      </c>
      <c r="B1029" t="s">
        <v>1054</v>
      </c>
      <c r="C1029" t="s">
        <v>2481</v>
      </c>
      <c r="D1029" t="s">
        <v>72</v>
      </c>
      <c r="E1029" t="s">
        <v>1717</v>
      </c>
      <c r="F1029" t="s">
        <v>98</v>
      </c>
      <c r="G1029" t="s">
        <v>74</v>
      </c>
      <c r="H1029" t="s">
        <v>75</v>
      </c>
      <c r="I1029" t="s">
        <v>76</v>
      </c>
      <c r="J1029" t="s">
        <v>77</v>
      </c>
      <c r="K1029">
        <v>20</v>
      </c>
      <c r="L1029" t="s">
        <v>77</v>
      </c>
      <c r="M1029" t="s">
        <v>78</v>
      </c>
      <c r="N1029" t="s">
        <v>2368</v>
      </c>
      <c r="O1029" t="s">
        <v>2144</v>
      </c>
      <c r="P1029" t="s">
        <v>2098</v>
      </c>
      <c r="Q1029" t="s">
        <v>1720</v>
      </c>
      <c r="R1029" t="s">
        <v>79</v>
      </c>
      <c r="S1029" t="s">
        <v>26</v>
      </c>
      <c r="T1029" t="s">
        <v>1721</v>
      </c>
      <c r="U1029" t="s">
        <v>100</v>
      </c>
      <c r="V1029" t="s">
        <v>80</v>
      </c>
      <c r="W1029">
        <v>79800</v>
      </c>
      <c r="X1029" t="s">
        <v>85</v>
      </c>
      <c r="Y1029">
        <v>20</v>
      </c>
      <c r="Z1029" t="s">
        <v>2146</v>
      </c>
      <c r="AA1029" t="s">
        <v>2100</v>
      </c>
      <c r="AB1029" t="s">
        <v>87</v>
      </c>
      <c r="AC1029" t="s">
        <v>84</v>
      </c>
      <c r="AD1029">
        <f>_xlfn.XLOOKUP(MIS[[#This Row],[TRADING SYMBOL]],[1]Sheet1!$D:$D,[1]Sheet1!$C:$C)</f>
        <v>28.9</v>
      </c>
      <c r="AE1029">
        <f>MIS[[#This Row],[OrderAverageTradedPrice]]*MIS[[#This Row],[OrderQuantity]]</f>
        <v>1146</v>
      </c>
      <c r="AF1029">
        <f>MIS[[#This Row],[LTP]]*MIS[[#This Row],[OrderQuantity]]</f>
        <v>578</v>
      </c>
      <c r="AG1029">
        <f>IF(MIS[[#This Row],[OrderSide]]="SELL",MIS[[#This Row],[VALUE]]-MIS[[#This Row],[LIVE_VALUE]],MIS[[#This Row],[LIVE_VALUE]]-MIS[[#This Row],[VALUE]])</f>
        <v>-568</v>
      </c>
      <c r="AH1029" t="str" cm="1">
        <f t="array" ref="AH10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" t="str">
        <f>MIS[[#This Row],[TRADING SYMBOL]]</f>
        <v>SENSEX2552079800PE</v>
      </c>
      <c r="AJ1029" t="str">
        <f>IF(RIGHT(MIS[[#This Row],[Main/Hedge]],4)="MAIN","MAIN","HEDGE")</f>
        <v>HEDGE</v>
      </c>
      <c r="AK1029" t="str" cm="1">
        <f t="array" ref="AK1029">_xlfn._xlws.FILTER(Table4[Column1],ISNUMBER(SEARCH(Table4[Column1],MIS[[#This Row],[OrderUniqueIdentifier]])),"")</f>
        <v>NOTREND</v>
      </c>
    </row>
    <row r="1030" spans="1:37" x14ac:dyDescent="0.25">
      <c r="A1030" t="s">
        <v>71</v>
      </c>
      <c r="B1030" t="s">
        <v>1070</v>
      </c>
      <c r="C1030" t="s">
        <v>2492</v>
      </c>
      <c r="D1030" t="s">
        <v>72</v>
      </c>
      <c r="E1030" t="s">
        <v>1717</v>
      </c>
      <c r="F1030" t="s">
        <v>98</v>
      </c>
      <c r="G1030" t="s">
        <v>74</v>
      </c>
      <c r="H1030" t="s">
        <v>75</v>
      </c>
      <c r="I1030" t="s">
        <v>76</v>
      </c>
      <c r="J1030" t="s">
        <v>77</v>
      </c>
      <c r="K1030">
        <v>20</v>
      </c>
      <c r="L1030" t="s">
        <v>77</v>
      </c>
      <c r="M1030" t="s">
        <v>78</v>
      </c>
      <c r="N1030" t="s">
        <v>2437</v>
      </c>
      <c r="O1030" t="s">
        <v>2144</v>
      </c>
      <c r="P1030" t="s">
        <v>2098</v>
      </c>
      <c r="Q1030" t="s">
        <v>1720</v>
      </c>
      <c r="R1030" t="s">
        <v>79</v>
      </c>
      <c r="S1030" t="s">
        <v>26</v>
      </c>
      <c r="T1030" t="s">
        <v>1721</v>
      </c>
      <c r="U1030" t="s">
        <v>100</v>
      </c>
      <c r="V1030" t="s">
        <v>80</v>
      </c>
      <c r="W1030">
        <v>79800</v>
      </c>
      <c r="X1030" t="s">
        <v>85</v>
      </c>
      <c r="Y1030">
        <v>20</v>
      </c>
      <c r="Z1030" t="s">
        <v>2146</v>
      </c>
      <c r="AA1030" t="s">
        <v>2100</v>
      </c>
      <c r="AB1030" t="s">
        <v>87</v>
      </c>
      <c r="AC1030" t="s">
        <v>84</v>
      </c>
      <c r="AD1030">
        <f>_xlfn.XLOOKUP(MIS[[#This Row],[TRADING SYMBOL]],[1]Sheet1!$D:$D,[1]Sheet1!$C:$C)</f>
        <v>28.9</v>
      </c>
      <c r="AE1030">
        <f>MIS[[#This Row],[OrderAverageTradedPrice]]*MIS[[#This Row],[OrderQuantity]]</f>
        <v>1149</v>
      </c>
      <c r="AF1030">
        <f>MIS[[#This Row],[LTP]]*MIS[[#This Row],[OrderQuantity]]</f>
        <v>578</v>
      </c>
      <c r="AG1030">
        <f>IF(MIS[[#This Row],[OrderSide]]="SELL",MIS[[#This Row],[VALUE]]-MIS[[#This Row],[LIVE_VALUE]],MIS[[#This Row],[LIVE_VALUE]]-MIS[[#This Row],[VALUE]])</f>
        <v>-571</v>
      </c>
      <c r="AH1030" t="str" cm="1">
        <f t="array" ref="AH1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" t="str">
        <f>MIS[[#This Row],[TRADING SYMBOL]]</f>
        <v>SENSEX2552079800PE</v>
      </c>
      <c r="AJ1030" t="str">
        <f>IF(RIGHT(MIS[[#This Row],[Main/Hedge]],4)="MAIN","MAIN","HEDGE")</f>
        <v>HEDGE</v>
      </c>
      <c r="AK1030" t="str" cm="1">
        <f t="array" ref="AK1030">_xlfn._xlws.FILTER(Table4[Column1],ISNUMBER(SEARCH(Table4[Column1],MIS[[#This Row],[OrderUniqueIdentifier]])),"")</f>
        <v>NOTREND</v>
      </c>
    </row>
    <row r="1031" spans="1:37" x14ac:dyDescent="0.25">
      <c r="A1031" t="s">
        <v>71</v>
      </c>
      <c r="B1031" t="s">
        <v>1100</v>
      </c>
      <c r="C1031" t="s">
        <v>2517</v>
      </c>
      <c r="D1031" t="s">
        <v>72</v>
      </c>
      <c r="E1031" t="s">
        <v>248</v>
      </c>
      <c r="F1031" t="s">
        <v>98</v>
      </c>
      <c r="G1031" t="s">
        <v>74</v>
      </c>
      <c r="H1031" t="s">
        <v>75</v>
      </c>
      <c r="I1031" t="s">
        <v>76</v>
      </c>
      <c r="J1031" t="s">
        <v>77</v>
      </c>
      <c r="K1031">
        <v>20</v>
      </c>
      <c r="L1031" t="s">
        <v>77</v>
      </c>
      <c r="M1031" t="s">
        <v>78</v>
      </c>
      <c r="N1031" t="s">
        <v>2366</v>
      </c>
      <c r="O1031" t="s">
        <v>2144</v>
      </c>
      <c r="P1031" t="s">
        <v>2098</v>
      </c>
      <c r="Q1031" t="s">
        <v>250</v>
      </c>
      <c r="R1031" t="s">
        <v>79</v>
      </c>
      <c r="S1031" t="s">
        <v>26</v>
      </c>
      <c r="T1031" t="s">
        <v>251</v>
      </c>
      <c r="U1031" t="s">
        <v>100</v>
      </c>
      <c r="V1031" t="s">
        <v>80</v>
      </c>
      <c r="W1031">
        <v>84800</v>
      </c>
      <c r="X1031" t="s">
        <v>81</v>
      </c>
      <c r="Y1031">
        <v>20</v>
      </c>
      <c r="Z1031" t="s">
        <v>2146</v>
      </c>
      <c r="AA1031" t="s">
        <v>2100</v>
      </c>
      <c r="AB1031" t="s">
        <v>83</v>
      </c>
      <c r="AC1031" t="s">
        <v>84</v>
      </c>
      <c r="AD1031">
        <f>_xlfn.XLOOKUP(MIS[[#This Row],[TRADING SYMBOL]],[1]Sheet1!$D:$D,[1]Sheet1!$C:$C)</f>
        <v>17.55</v>
      </c>
      <c r="AE1031">
        <f>MIS[[#This Row],[OrderAverageTradedPrice]]*MIS[[#This Row],[OrderQuantity]]</f>
        <v>480</v>
      </c>
      <c r="AF1031">
        <f>MIS[[#This Row],[LTP]]*MIS[[#This Row],[OrderQuantity]]</f>
        <v>351</v>
      </c>
      <c r="AG1031">
        <f>IF(MIS[[#This Row],[OrderSide]]="SELL",MIS[[#This Row],[VALUE]]-MIS[[#This Row],[LIVE_VALUE]],MIS[[#This Row],[LIVE_VALUE]]-MIS[[#This Row],[VALUE]])</f>
        <v>-129</v>
      </c>
      <c r="AH1031" t="str" cm="1">
        <f t="array" ref="AH1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" t="str">
        <f>MIS[[#This Row],[TRADING SYMBOL]]</f>
        <v>SENSEX2552084800CE</v>
      </c>
      <c r="AJ1031" t="str">
        <f>IF(RIGHT(MIS[[#This Row],[Main/Hedge]],4)="MAIN","MAIN","HEDGE")</f>
        <v>HEDGE</v>
      </c>
      <c r="AK1031" t="str" cm="1">
        <f t="array" ref="AK1031">_xlfn._xlws.FILTER(Table4[Column1],ISNUMBER(SEARCH(Table4[Column1],MIS[[#This Row],[OrderUniqueIdentifier]])),"")</f>
        <v>NOTREND</v>
      </c>
    </row>
    <row r="1032" spans="1:37" x14ac:dyDescent="0.25">
      <c r="A1032" t="s">
        <v>71</v>
      </c>
      <c r="B1032" t="s">
        <v>1163</v>
      </c>
      <c r="C1032" t="s">
        <v>2562</v>
      </c>
      <c r="D1032" t="s">
        <v>72</v>
      </c>
      <c r="E1032" t="s">
        <v>248</v>
      </c>
      <c r="F1032" t="s">
        <v>98</v>
      </c>
      <c r="G1032" t="s">
        <v>74</v>
      </c>
      <c r="H1032" t="s">
        <v>75</v>
      </c>
      <c r="I1032" t="s">
        <v>76</v>
      </c>
      <c r="J1032" t="s">
        <v>77</v>
      </c>
      <c r="K1032">
        <v>20</v>
      </c>
      <c r="L1032" t="s">
        <v>77</v>
      </c>
      <c r="M1032" t="s">
        <v>78</v>
      </c>
      <c r="N1032" t="s">
        <v>2563</v>
      </c>
      <c r="O1032" t="s">
        <v>2144</v>
      </c>
      <c r="P1032" t="s">
        <v>2098</v>
      </c>
      <c r="Q1032" t="s">
        <v>250</v>
      </c>
      <c r="R1032" t="s">
        <v>79</v>
      </c>
      <c r="S1032" t="s">
        <v>26</v>
      </c>
      <c r="T1032" t="s">
        <v>251</v>
      </c>
      <c r="U1032" t="s">
        <v>100</v>
      </c>
      <c r="V1032" t="s">
        <v>80</v>
      </c>
      <c r="W1032">
        <v>84800</v>
      </c>
      <c r="X1032" t="s">
        <v>81</v>
      </c>
      <c r="Y1032">
        <v>20</v>
      </c>
      <c r="Z1032" t="s">
        <v>2146</v>
      </c>
      <c r="AA1032" t="s">
        <v>2100</v>
      </c>
      <c r="AB1032" t="s">
        <v>83</v>
      </c>
      <c r="AC1032" t="s">
        <v>84</v>
      </c>
      <c r="AD1032">
        <f>_xlfn.XLOOKUP(MIS[[#This Row],[TRADING SYMBOL]],[1]Sheet1!$D:$D,[1]Sheet1!$C:$C)</f>
        <v>17.55</v>
      </c>
      <c r="AE1032">
        <f>MIS[[#This Row],[OrderAverageTradedPrice]]*MIS[[#This Row],[OrderQuantity]]</f>
        <v>481</v>
      </c>
      <c r="AF1032">
        <f>MIS[[#This Row],[LTP]]*MIS[[#This Row],[OrderQuantity]]</f>
        <v>351</v>
      </c>
      <c r="AG1032">
        <f>IF(MIS[[#This Row],[OrderSide]]="SELL",MIS[[#This Row],[VALUE]]-MIS[[#This Row],[LIVE_VALUE]],MIS[[#This Row],[LIVE_VALUE]]-MIS[[#This Row],[VALUE]])</f>
        <v>-130</v>
      </c>
      <c r="AH1032" t="str" cm="1">
        <f t="array" ref="AH10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" t="str">
        <f>MIS[[#This Row],[TRADING SYMBOL]]</f>
        <v>SENSEX2552084800CE</v>
      </c>
      <c r="AJ1032" t="str">
        <f>IF(RIGHT(MIS[[#This Row],[Main/Hedge]],4)="MAIN","MAIN","HEDGE")</f>
        <v>HEDGE</v>
      </c>
      <c r="AK1032" t="str" cm="1">
        <f t="array" ref="AK1032">_xlfn._xlws.FILTER(Table4[Column1],ISNUMBER(SEARCH(Table4[Column1],MIS[[#This Row],[OrderUniqueIdentifier]])),"")</f>
        <v>NOTREND</v>
      </c>
    </row>
    <row r="1033" spans="1:37" x14ac:dyDescent="0.25">
      <c r="A1033" t="s">
        <v>71</v>
      </c>
      <c r="B1033" t="s">
        <v>1163</v>
      </c>
      <c r="C1033" t="s">
        <v>2564</v>
      </c>
      <c r="D1033" t="s">
        <v>72</v>
      </c>
      <c r="E1033" t="s">
        <v>1717</v>
      </c>
      <c r="F1033" t="s">
        <v>98</v>
      </c>
      <c r="G1033" t="s">
        <v>74</v>
      </c>
      <c r="H1033" t="s">
        <v>75</v>
      </c>
      <c r="I1033" t="s">
        <v>76</v>
      </c>
      <c r="J1033" t="s">
        <v>77</v>
      </c>
      <c r="K1033">
        <v>20</v>
      </c>
      <c r="L1033" t="s">
        <v>77</v>
      </c>
      <c r="M1033" t="s">
        <v>78</v>
      </c>
      <c r="N1033" t="s">
        <v>255</v>
      </c>
      <c r="O1033" t="s">
        <v>2098</v>
      </c>
      <c r="P1033" t="s">
        <v>2098</v>
      </c>
      <c r="Q1033" t="s">
        <v>1720</v>
      </c>
      <c r="R1033" t="s">
        <v>79</v>
      </c>
      <c r="S1033" t="s">
        <v>26</v>
      </c>
      <c r="T1033" t="s">
        <v>1721</v>
      </c>
      <c r="U1033" t="s">
        <v>100</v>
      </c>
      <c r="V1033" t="s">
        <v>80</v>
      </c>
      <c r="W1033">
        <v>79800</v>
      </c>
      <c r="X1033" t="s">
        <v>85</v>
      </c>
      <c r="Y1033">
        <v>20</v>
      </c>
      <c r="Z1033" t="s">
        <v>2100</v>
      </c>
      <c r="AA1033" t="s">
        <v>2100</v>
      </c>
      <c r="AB1033" t="s">
        <v>87</v>
      </c>
      <c r="AC1033" t="s">
        <v>84</v>
      </c>
      <c r="AD1033">
        <f>_xlfn.XLOOKUP(MIS[[#This Row],[TRADING SYMBOL]],[1]Sheet1!$D:$D,[1]Sheet1!$C:$C)</f>
        <v>28.9</v>
      </c>
      <c r="AE1033">
        <f>MIS[[#This Row],[OrderAverageTradedPrice]]*MIS[[#This Row],[OrderQuantity]]</f>
        <v>1142</v>
      </c>
      <c r="AF1033">
        <f>MIS[[#This Row],[LTP]]*MIS[[#This Row],[OrderQuantity]]</f>
        <v>578</v>
      </c>
      <c r="AG1033">
        <f>IF(MIS[[#This Row],[OrderSide]]="SELL",MIS[[#This Row],[VALUE]]-MIS[[#This Row],[LIVE_VALUE]],MIS[[#This Row],[LIVE_VALUE]]-MIS[[#This Row],[VALUE]])</f>
        <v>-564</v>
      </c>
      <c r="AH1033" t="str" cm="1">
        <f t="array" ref="AH1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" t="str">
        <f>MIS[[#This Row],[TRADING SYMBOL]]</f>
        <v>SENSEX2552079800PE</v>
      </c>
      <c r="AJ1033" t="str">
        <f>IF(RIGHT(MIS[[#This Row],[Main/Hedge]],4)="MAIN","MAIN","HEDGE")</f>
        <v>HEDGE</v>
      </c>
      <c r="AK1033" t="str" cm="1">
        <f t="array" ref="AK1033">_xlfn._xlws.FILTER(Table4[Column1],ISNUMBER(SEARCH(Table4[Column1],MIS[[#This Row],[OrderUniqueIdentifier]])),"")</f>
        <v>NOTREND</v>
      </c>
    </row>
    <row r="1034" spans="1:37" x14ac:dyDescent="0.25">
      <c r="A1034" t="s">
        <v>71</v>
      </c>
      <c r="B1034" t="s">
        <v>1195</v>
      </c>
      <c r="C1034" t="s">
        <v>2581</v>
      </c>
      <c r="D1034" t="s">
        <v>72</v>
      </c>
      <c r="E1034" t="s">
        <v>248</v>
      </c>
      <c r="F1034" t="s">
        <v>98</v>
      </c>
      <c r="G1034" t="s">
        <v>74</v>
      </c>
      <c r="H1034" t="s">
        <v>75</v>
      </c>
      <c r="I1034" t="s">
        <v>76</v>
      </c>
      <c r="J1034" t="s">
        <v>77</v>
      </c>
      <c r="K1034">
        <v>20</v>
      </c>
      <c r="L1034" t="s">
        <v>77</v>
      </c>
      <c r="M1034" t="s">
        <v>78</v>
      </c>
      <c r="N1034" t="s">
        <v>2366</v>
      </c>
      <c r="O1034" t="s">
        <v>2144</v>
      </c>
      <c r="P1034" t="s">
        <v>2098</v>
      </c>
      <c r="Q1034" t="s">
        <v>250</v>
      </c>
      <c r="R1034" t="s">
        <v>79</v>
      </c>
      <c r="S1034" t="s">
        <v>26</v>
      </c>
      <c r="T1034" t="s">
        <v>251</v>
      </c>
      <c r="U1034" t="s">
        <v>100</v>
      </c>
      <c r="V1034" t="s">
        <v>80</v>
      </c>
      <c r="W1034">
        <v>84800</v>
      </c>
      <c r="X1034" t="s">
        <v>81</v>
      </c>
      <c r="Y1034">
        <v>20</v>
      </c>
      <c r="Z1034" t="s">
        <v>2146</v>
      </c>
      <c r="AA1034" t="s">
        <v>2100</v>
      </c>
      <c r="AB1034" t="s">
        <v>83</v>
      </c>
      <c r="AC1034" t="s">
        <v>84</v>
      </c>
      <c r="AD1034">
        <f>_xlfn.XLOOKUP(MIS[[#This Row],[TRADING SYMBOL]],[1]Sheet1!$D:$D,[1]Sheet1!$C:$C)</f>
        <v>17.55</v>
      </c>
      <c r="AE1034">
        <f>MIS[[#This Row],[OrderAverageTradedPrice]]*MIS[[#This Row],[OrderQuantity]]</f>
        <v>480</v>
      </c>
      <c r="AF1034">
        <f>MIS[[#This Row],[LTP]]*MIS[[#This Row],[OrderQuantity]]</f>
        <v>351</v>
      </c>
      <c r="AG1034">
        <f>IF(MIS[[#This Row],[OrderSide]]="SELL",MIS[[#This Row],[VALUE]]-MIS[[#This Row],[LIVE_VALUE]],MIS[[#This Row],[LIVE_VALUE]]-MIS[[#This Row],[VALUE]])</f>
        <v>-129</v>
      </c>
      <c r="AH1034" t="str" cm="1">
        <f t="array" ref="AH1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" t="str">
        <f>MIS[[#This Row],[TRADING SYMBOL]]</f>
        <v>SENSEX2552084800CE</v>
      </c>
      <c r="AJ1034" t="str">
        <f>IF(RIGHT(MIS[[#This Row],[Main/Hedge]],4)="MAIN","MAIN","HEDGE")</f>
        <v>HEDGE</v>
      </c>
      <c r="AK1034" t="str" cm="1">
        <f t="array" ref="AK1034">_xlfn._xlws.FILTER(Table4[Column1],ISNUMBER(SEARCH(Table4[Column1],MIS[[#This Row],[OrderUniqueIdentifier]])),"")</f>
        <v>NOTREND</v>
      </c>
    </row>
    <row r="1035" spans="1:37" x14ac:dyDescent="0.25">
      <c r="A1035" t="s">
        <v>71</v>
      </c>
      <c r="B1035" t="s">
        <v>1235</v>
      </c>
      <c r="C1035" t="s">
        <v>2615</v>
      </c>
      <c r="D1035" t="s">
        <v>72</v>
      </c>
      <c r="E1035" t="s">
        <v>248</v>
      </c>
      <c r="F1035" t="s">
        <v>98</v>
      </c>
      <c r="G1035" t="s">
        <v>74</v>
      </c>
      <c r="H1035" t="s">
        <v>75</v>
      </c>
      <c r="I1035" t="s">
        <v>76</v>
      </c>
      <c r="J1035" t="s">
        <v>77</v>
      </c>
      <c r="K1035">
        <v>80</v>
      </c>
      <c r="L1035" t="s">
        <v>77</v>
      </c>
      <c r="M1035" t="s">
        <v>78</v>
      </c>
      <c r="N1035" t="s">
        <v>2616</v>
      </c>
      <c r="O1035" t="s">
        <v>2144</v>
      </c>
      <c r="P1035" t="s">
        <v>2098</v>
      </c>
      <c r="Q1035" t="s">
        <v>250</v>
      </c>
      <c r="R1035" t="s">
        <v>79</v>
      </c>
      <c r="S1035" t="s">
        <v>26</v>
      </c>
      <c r="T1035" t="s">
        <v>251</v>
      </c>
      <c r="U1035" t="s">
        <v>100</v>
      </c>
      <c r="V1035" t="s">
        <v>80</v>
      </c>
      <c r="W1035">
        <v>84800</v>
      </c>
      <c r="X1035" t="s">
        <v>81</v>
      </c>
      <c r="Y1035">
        <v>80</v>
      </c>
      <c r="Z1035" t="s">
        <v>2146</v>
      </c>
      <c r="AA1035" t="s">
        <v>2100</v>
      </c>
      <c r="AB1035" t="s">
        <v>83</v>
      </c>
      <c r="AC1035" t="s">
        <v>84</v>
      </c>
      <c r="AD1035">
        <f>_xlfn.XLOOKUP(MIS[[#This Row],[TRADING SYMBOL]],[1]Sheet1!$D:$D,[1]Sheet1!$C:$C)</f>
        <v>17.55</v>
      </c>
      <c r="AE1035">
        <f>MIS[[#This Row],[OrderAverageTradedPrice]]*MIS[[#This Row],[OrderQuantity]]</f>
        <v>1927</v>
      </c>
      <c r="AF1035">
        <f>MIS[[#This Row],[LTP]]*MIS[[#This Row],[OrderQuantity]]</f>
        <v>1404</v>
      </c>
      <c r="AG1035">
        <f>IF(MIS[[#This Row],[OrderSide]]="SELL",MIS[[#This Row],[VALUE]]-MIS[[#This Row],[LIVE_VALUE]],MIS[[#This Row],[LIVE_VALUE]]-MIS[[#This Row],[VALUE]])</f>
        <v>-523</v>
      </c>
      <c r="AH1035" t="str" cm="1">
        <f t="array" ref="AH1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" t="str">
        <f>MIS[[#This Row],[TRADING SYMBOL]]</f>
        <v>SENSEX2552084800CE</v>
      </c>
      <c r="AJ1035" t="str">
        <f>IF(RIGHT(MIS[[#This Row],[Main/Hedge]],4)="MAIN","MAIN","HEDGE")</f>
        <v>HEDGE</v>
      </c>
      <c r="AK1035" t="str" cm="1">
        <f t="array" ref="AK1035">_xlfn._xlws.FILTER(Table4[Column1],ISNUMBER(SEARCH(Table4[Column1],MIS[[#This Row],[OrderUniqueIdentifier]])),"")</f>
        <v>NOTREND</v>
      </c>
    </row>
    <row r="1036" spans="1:37" x14ac:dyDescent="0.25">
      <c r="A1036" t="s">
        <v>71</v>
      </c>
      <c r="B1036" t="s">
        <v>1235</v>
      </c>
      <c r="C1036" t="s">
        <v>2617</v>
      </c>
      <c r="D1036" t="s">
        <v>72</v>
      </c>
      <c r="E1036" t="s">
        <v>1717</v>
      </c>
      <c r="F1036" t="s">
        <v>98</v>
      </c>
      <c r="G1036" t="s">
        <v>74</v>
      </c>
      <c r="H1036" t="s">
        <v>75</v>
      </c>
      <c r="I1036" t="s">
        <v>76</v>
      </c>
      <c r="J1036" t="s">
        <v>77</v>
      </c>
      <c r="K1036">
        <v>80</v>
      </c>
      <c r="L1036" t="s">
        <v>77</v>
      </c>
      <c r="M1036" t="s">
        <v>78</v>
      </c>
      <c r="N1036" t="s">
        <v>2618</v>
      </c>
      <c r="O1036" t="s">
        <v>2098</v>
      </c>
      <c r="P1036" t="s">
        <v>2098</v>
      </c>
      <c r="Q1036" t="s">
        <v>1720</v>
      </c>
      <c r="R1036" t="s">
        <v>79</v>
      </c>
      <c r="S1036" t="s">
        <v>26</v>
      </c>
      <c r="T1036" t="s">
        <v>1721</v>
      </c>
      <c r="U1036" t="s">
        <v>100</v>
      </c>
      <c r="V1036" t="s">
        <v>80</v>
      </c>
      <c r="W1036">
        <v>79800</v>
      </c>
      <c r="X1036" t="s">
        <v>85</v>
      </c>
      <c r="Y1036">
        <v>80</v>
      </c>
      <c r="Z1036" t="s">
        <v>2100</v>
      </c>
      <c r="AA1036" t="s">
        <v>2100</v>
      </c>
      <c r="AB1036" t="s">
        <v>87</v>
      </c>
      <c r="AC1036" t="s">
        <v>84</v>
      </c>
      <c r="AD1036">
        <f>_xlfn.XLOOKUP(MIS[[#This Row],[TRADING SYMBOL]],[1]Sheet1!$D:$D,[1]Sheet1!$C:$C)</f>
        <v>28.9</v>
      </c>
      <c r="AE1036">
        <f>MIS[[#This Row],[OrderAverageTradedPrice]]*MIS[[#This Row],[OrderQuantity]]</f>
        <v>4567</v>
      </c>
      <c r="AF1036">
        <f>MIS[[#This Row],[LTP]]*MIS[[#This Row],[OrderQuantity]]</f>
        <v>2312</v>
      </c>
      <c r="AG1036">
        <f>IF(MIS[[#This Row],[OrderSide]]="SELL",MIS[[#This Row],[VALUE]]-MIS[[#This Row],[LIVE_VALUE]],MIS[[#This Row],[LIVE_VALUE]]-MIS[[#This Row],[VALUE]])</f>
        <v>-2255</v>
      </c>
      <c r="AH1036" t="str" cm="1">
        <f t="array" ref="AH10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" t="str">
        <f>MIS[[#This Row],[TRADING SYMBOL]]</f>
        <v>SENSEX2552079800PE</v>
      </c>
      <c r="AJ1036" t="str">
        <f>IF(RIGHT(MIS[[#This Row],[Main/Hedge]],4)="MAIN","MAIN","HEDGE")</f>
        <v>HEDGE</v>
      </c>
      <c r="AK1036" t="str" cm="1">
        <f t="array" ref="AK1036">_xlfn._xlws.FILTER(Table4[Column1],ISNUMBER(SEARCH(Table4[Column1],MIS[[#This Row],[OrderUniqueIdentifier]])),"")</f>
        <v>NOTREND</v>
      </c>
    </row>
    <row r="1037" spans="1:37" x14ac:dyDescent="0.25">
      <c r="A1037" t="s">
        <v>71</v>
      </c>
      <c r="B1037" t="s">
        <v>1316</v>
      </c>
      <c r="C1037" t="s">
        <v>2678</v>
      </c>
      <c r="D1037" t="s">
        <v>72</v>
      </c>
      <c r="E1037" t="s">
        <v>1717</v>
      </c>
      <c r="F1037" t="s">
        <v>98</v>
      </c>
      <c r="G1037" t="s">
        <v>74</v>
      </c>
      <c r="H1037" t="s">
        <v>75</v>
      </c>
      <c r="I1037" t="s">
        <v>76</v>
      </c>
      <c r="J1037" t="s">
        <v>77</v>
      </c>
      <c r="K1037">
        <v>60</v>
      </c>
      <c r="L1037" t="s">
        <v>77</v>
      </c>
      <c r="M1037" t="s">
        <v>78</v>
      </c>
      <c r="N1037" t="s">
        <v>2679</v>
      </c>
      <c r="O1037" t="s">
        <v>2144</v>
      </c>
      <c r="P1037" t="s">
        <v>2098</v>
      </c>
      <c r="Q1037" t="s">
        <v>1720</v>
      </c>
      <c r="R1037" t="s">
        <v>79</v>
      </c>
      <c r="S1037" t="s">
        <v>26</v>
      </c>
      <c r="T1037" t="s">
        <v>1721</v>
      </c>
      <c r="U1037" t="s">
        <v>100</v>
      </c>
      <c r="V1037" t="s">
        <v>80</v>
      </c>
      <c r="W1037">
        <v>79800</v>
      </c>
      <c r="X1037" t="s">
        <v>85</v>
      </c>
      <c r="Y1037">
        <v>60</v>
      </c>
      <c r="Z1037" t="s">
        <v>2146</v>
      </c>
      <c r="AA1037" t="s">
        <v>2100</v>
      </c>
      <c r="AB1037" t="s">
        <v>87</v>
      </c>
      <c r="AC1037" t="s">
        <v>84</v>
      </c>
      <c r="AD1037">
        <f>_xlfn.XLOOKUP(MIS[[#This Row],[TRADING SYMBOL]],[1]Sheet1!$D:$D,[1]Sheet1!$C:$C)</f>
        <v>28.9</v>
      </c>
      <c r="AE1037">
        <f>MIS[[#This Row],[OrderAverageTradedPrice]]*MIS[[#This Row],[OrderQuantity]]</f>
        <v>3459</v>
      </c>
      <c r="AF1037">
        <f>MIS[[#This Row],[LTP]]*MIS[[#This Row],[OrderQuantity]]</f>
        <v>1734</v>
      </c>
      <c r="AG1037">
        <f>IF(MIS[[#This Row],[OrderSide]]="SELL",MIS[[#This Row],[VALUE]]-MIS[[#This Row],[LIVE_VALUE]],MIS[[#This Row],[LIVE_VALUE]]-MIS[[#This Row],[VALUE]])</f>
        <v>-1725</v>
      </c>
      <c r="AH1037" t="str" cm="1">
        <f t="array" ref="AH1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" t="str">
        <f>MIS[[#This Row],[TRADING SYMBOL]]</f>
        <v>SENSEX2552079800PE</v>
      </c>
      <c r="AJ1037" t="str">
        <f>IF(RIGHT(MIS[[#This Row],[Main/Hedge]],4)="MAIN","MAIN","HEDGE")</f>
        <v>HEDGE</v>
      </c>
      <c r="AK1037" t="str" cm="1">
        <f t="array" ref="AK1037">_xlfn._xlws.FILTER(Table4[Column1],ISNUMBER(SEARCH(Table4[Column1],MIS[[#This Row],[OrderUniqueIdentifier]])),"")</f>
        <v>NOTREND</v>
      </c>
    </row>
    <row r="1038" spans="1:37" x14ac:dyDescent="0.25">
      <c r="A1038" t="s">
        <v>71</v>
      </c>
      <c r="B1038" t="s">
        <v>529</v>
      </c>
      <c r="C1038" t="s">
        <v>2096</v>
      </c>
      <c r="D1038" t="s">
        <v>72</v>
      </c>
      <c r="E1038" t="s">
        <v>248</v>
      </c>
      <c r="F1038" t="s">
        <v>98</v>
      </c>
      <c r="G1038" t="s">
        <v>74</v>
      </c>
      <c r="H1038" t="s">
        <v>75</v>
      </c>
      <c r="I1038" t="s">
        <v>76</v>
      </c>
      <c r="J1038" t="s">
        <v>77</v>
      </c>
      <c r="K1038">
        <v>80</v>
      </c>
      <c r="L1038" t="s">
        <v>77</v>
      </c>
      <c r="M1038" t="s">
        <v>78</v>
      </c>
      <c r="N1038" t="s">
        <v>2097</v>
      </c>
      <c r="O1038" t="s">
        <v>2098</v>
      </c>
      <c r="P1038" t="s">
        <v>2099</v>
      </c>
      <c r="Q1038" t="s">
        <v>250</v>
      </c>
      <c r="R1038" t="s">
        <v>79</v>
      </c>
      <c r="S1038" t="s">
        <v>26</v>
      </c>
      <c r="T1038" t="s">
        <v>251</v>
      </c>
      <c r="U1038" t="s">
        <v>100</v>
      </c>
      <c r="V1038" t="s">
        <v>80</v>
      </c>
      <c r="W1038">
        <v>84800</v>
      </c>
      <c r="X1038" t="s">
        <v>81</v>
      </c>
      <c r="Y1038">
        <v>80</v>
      </c>
      <c r="Z1038" t="s">
        <v>2100</v>
      </c>
      <c r="AA1038" t="s">
        <v>2101</v>
      </c>
      <c r="AB1038" t="s">
        <v>83</v>
      </c>
      <c r="AC1038" t="s">
        <v>84</v>
      </c>
      <c r="AD1038">
        <f>_xlfn.XLOOKUP(MIS[[#This Row],[TRADING SYMBOL]],[1]Sheet1!$D:$D,[1]Sheet1!$C:$C)</f>
        <v>17.55</v>
      </c>
      <c r="AE1038">
        <f>MIS[[#This Row],[OrderAverageTradedPrice]]*MIS[[#This Row],[OrderQuantity]]</f>
        <v>1956</v>
      </c>
      <c r="AF1038">
        <f>MIS[[#This Row],[LTP]]*MIS[[#This Row],[OrderQuantity]]</f>
        <v>1404</v>
      </c>
      <c r="AG1038">
        <f>IF(MIS[[#This Row],[OrderSide]]="SELL",MIS[[#This Row],[VALUE]]-MIS[[#This Row],[LIVE_VALUE]],MIS[[#This Row],[LIVE_VALUE]]-MIS[[#This Row],[VALUE]])</f>
        <v>-552</v>
      </c>
      <c r="AH1038" t="str" cm="1">
        <f t="array" ref="AH1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" t="str">
        <f>MIS[[#This Row],[TRADING SYMBOL]]</f>
        <v>SENSEX2552084800CE</v>
      </c>
      <c r="AJ1038" t="str">
        <f>IF(RIGHT(MIS[[#This Row],[Main/Hedge]],4)="MAIN","MAIN","HEDGE")</f>
        <v>HEDGE</v>
      </c>
      <c r="AK1038" t="str" cm="1">
        <f t="array" ref="AK1038">_xlfn._xlws.FILTER(Table4[Column1],ISNUMBER(SEARCH(Table4[Column1],MIS[[#This Row],[OrderUniqueIdentifier]])),"")</f>
        <v>NOTREND</v>
      </c>
    </row>
    <row r="1039" spans="1:37" x14ac:dyDescent="0.25">
      <c r="A1039" t="s">
        <v>71</v>
      </c>
      <c r="B1039" t="s">
        <v>629</v>
      </c>
      <c r="C1039" t="s">
        <v>2175</v>
      </c>
      <c r="D1039" t="s">
        <v>72</v>
      </c>
      <c r="E1039" t="s">
        <v>248</v>
      </c>
      <c r="F1039" t="s">
        <v>98</v>
      </c>
      <c r="G1039" t="s">
        <v>74</v>
      </c>
      <c r="H1039" t="s">
        <v>75</v>
      </c>
      <c r="I1039" t="s">
        <v>76</v>
      </c>
      <c r="J1039" t="s">
        <v>77</v>
      </c>
      <c r="K1039">
        <v>20</v>
      </c>
      <c r="L1039" t="s">
        <v>77</v>
      </c>
      <c r="M1039" t="s">
        <v>78</v>
      </c>
      <c r="N1039" t="s">
        <v>2176</v>
      </c>
      <c r="O1039" t="s">
        <v>2099</v>
      </c>
      <c r="P1039" t="s">
        <v>2099</v>
      </c>
      <c r="Q1039" t="s">
        <v>250</v>
      </c>
      <c r="R1039" t="s">
        <v>79</v>
      </c>
      <c r="S1039" t="s">
        <v>26</v>
      </c>
      <c r="T1039" t="s">
        <v>251</v>
      </c>
      <c r="U1039" t="s">
        <v>100</v>
      </c>
      <c r="V1039" t="s">
        <v>80</v>
      </c>
      <c r="W1039">
        <v>84800</v>
      </c>
      <c r="X1039" t="s">
        <v>81</v>
      </c>
      <c r="Y1039">
        <v>20</v>
      </c>
      <c r="Z1039" t="s">
        <v>2101</v>
      </c>
      <c r="AA1039" t="s">
        <v>2101</v>
      </c>
      <c r="AB1039" t="s">
        <v>83</v>
      </c>
      <c r="AC1039" t="s">
        <v>84</v>
      </c>
      <c r="AD1039">
        <f>_xlfn.XLOOKUP(MIS[[#This Row],[TRADING SYMBOL]],[1]Sheet1!$D:$D,[1]Sheet1!$C:$C)</f>
        <v>17.55</v>
      </c>
      <c r="AE1039">
        <f>MIS[[#This Row],[OrderAverageTradedPrice]]*MIS[[#This Row],[OrderQuantity]]</f>
        <v>491</v>
      </c>
      <c r="AF1039">
        <f>MIS[[#This Row],[LTP]]*MIS[[#This Row],[OrderQuantity]]</f>
        <v>351</v>
      </c>
      <c r="AG1039">
        <f>IF(MIS[[#This Row],[OrderSide]]="SELL",MIS[[#This Row],[VALUE]]-MIS[[#This Row],[LIVE_VALUE]],MIS[[#This Row],[LIVE_VALUE]]-MIS[[#This Row],[VALUE]])</f>
        <v>-140</v>
      </c>
      <c r="AH1039" t="str" cm="1">
        <f t="array" ref="AH1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" t="str">
        <f>MIS[[#This Row],[TRADING SYMBOL]]</f>
        <v>SENSEX2552084800CE</v>
      </c>
      <c r="AJ1039" t="str">
        <f>IF(RIGHT(MIS[[#This Row],[Main/Hedge]],4)="MAIN","MAIN","HEDGE")</f>
        <v>HEDGE</v>
      </c>
      <c r="AK1039" t="str" cm="1">
        <f t="array" ref="AK1039">_xlfn._xlws.FILTER(Table4[Column1],ISNUMBER(SEARCH(Table4[Column1],MIS[[#This Row],[OrderUniqueIdentifier]])),"")</f>
        <v>NOTREND</v>
      </c>
    </row>
    <row r="1040" spans="1:37" x14ac:dyDescent="0.25">
      <c r="A1040" t="s">
        <v>71</v>
      </c>
      <c r="B1040" t="s">
        <v>632</v>
      </c>
      <c r="C1040" t="s">
        <v>2185</v>
      </c>
      <c r="D1040" t="s">
        <v>72</v>
      </c>
      <c r="E1040" t="s">
        <v>1717</v>
      </c>
      <c r="F1040" t="s">
        <v>98</v>
      </c>
      <c r="G1040" t="s">
        <v>74</v>
      </c>
      <c r="H1040" t="s">
        <v>75</v>
      </c>
      <c r="I1040" t="s">
        <v>76</v>
      </c>
      <c r="J1040" t="s">
        <v>77</v>
      </c>
      <c r="K1040">
        <v>80</v>
      </c>
      <c r="L1040" t="s">
        <v>77</v>
      </c>
      <c r="M1040" t="s">
        <v>78</v>
      </c>
      <c r="N1040" t="s">
        <v>147</v>
      </c>
      <c r="O1040" t="s">
        <v>2099</v>
      </c>
      <c r="P1040" t="s">
        <v>2099</v>
      </c>
      <c r="Q1040" t="s">
        <v>1720</v>
      </c>
      <c r="R1040" t="s">
        <v>79</v>
      </c>
      <c r="S1040" t="s">
        <v>26</v>
      </c>
      <c r="T1040" t="s">
        <v>1721</v>
      </c>
      <c r="U1040" t="s">
        <v>100</v>
      </c>
      <c r="V1040" t="s">
        <v>80</v>
      </c>
      <c r="W1040">
        <v>79800</v>
      </c>
      <c r="X1040" t="s">
        <v>85</v>
      </c>
      <c r="Y1040">
        <v>80</v>
      </c>
      <c r="Z1040" t="s">
        <v>2101</v>
      </c>
      <c r="AA1040" t="s">
        <v>2101</v>
      </c>
      <c r="AB1040" t="s">
        <v>87</v>
      </c>
      <c r="AC1040" t="s">
        <v>84</v>
      </c>
      <c r="AD1040">
        <f>_xlfn.XLOOKUP(MIS[[#This Row],[TRADING SYMBOL]],[1]Sheet1!$D:$D,[1]Sheet1!$C:$C)</f>
        <v>28.9</v>
      </c>
      <c r="AE1040">
        <f>MIS[[#This Row],[OrderAverageTradedPrice]]*MIS[[#This Row],[OrderQuantity]]</f>
        <v>4536</v>
      </c>
      <c r="AF1040">
        <f>MIS[[#This Row],[LTP]]*MIS[[#This Row],[OrderQuantity]]</f>
        <v>2312</v>
      </c>
      <c r="AG1040">
        <f>IF(MIS[[#This Row],[OrderSide]]="SELL",MIS[[#This Row],[VALUE]]-MIS[[#This Row],[LIVE_VALUE]],MIS[[#This Row],[LIVE_VALUE]]-MIS[[#This Row],[VALUE]])</f>
        <v>-2224</v>
      </c>
      <c r="AH1040" t="str" cm="1">
        <f t="array" ref="AH1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" t="str">
        <f>MIS[[#This Row],[TRADING SYMBOL]]</f>
        <v>SENSEX2552079800PE</v>
      </c>
      <c r="AJ1040" t="str">
        <f>IF(RIGHT(MIS[[#This Row],[Main/Hedge]],4)="MAIN","MAIN","HEDGE")</f>
        <v>HEDGE</v>
      </c>
      <c r="AK1040" t="str" cm="1">
        <f t="array" ref="AK1040">_xlfn._xlws.FILTER(Table4[Column1],ISNUMBER(SEARCH(Table4[Column1],MIS[[#This Row],[OrderUniqueIdentifier]])),"")</f>
        <v>NOTREND</v>
      </c>
    </row>
    <row r="1041" spans="1:37" x14ac:dyDescent="0.25">
      <c r="A1041" t="s">
        <v>71</v>
      </c>
      <c r="B1041" t="s">
        <v>705</v>
      </c>
      <c r="C1041" t="s">
        <v>2235</v>
      </c>
      <c r="D1041" t="s">
        <v>72</v>
      </c>
      <c r="E1041" t="s">
        <v>248</v>
      </c>
      <c r="F1041" t="s">
        <v>98</v>
      </c>
      <c r="G1041" t="s">
        <v>74</v>
      </c>
      <c r="H1041" t="s">
        <v>75</v>
      </c>
      <c r="I1041" t="s">
        <v>76</v>
      </c>
      <c r="J1041" t="s">
        <v>77</v>
      </c>
      <c r="K1041">
        <v>20</v>
      </c>
      <c r="L1041" t="s">
        <v>77</v>
      </c>
      <c r="M1041" t="s">
        <v>78</v>
      </c>
      <c r="N1041" t="s">
        <v>2236</v>
      </c>
      <c r="O1041" t="s">
        <v>2099</v>
      </c>
      <c r="P1041" t="s">
        <v>2099</v>
      </c>
      <c r="Q1041" t="s">
        <v>250</v>
      </c>
      <c r="R1041" t="s">
        <v>79</v>
      </c>
      <c r="S1041" t="s">
        <v>26</v>
      </c>
      <c r="T1041" t="s">
        <v>251</v>
      </c>
      <c r="U1041" t="s">
        <v>100</v>
      </c>
      <c r="V1041" t="s">
        <v>80</v>
      </c>
      <c r="W1041">
        <v>84800</v>
      </c>
      <c r="X1041" t="s">
        <v>81</v>
      </c>
      <c r="Y1041">
        <v>20</v>
      </c>
      <c r="Z1041" t="s">
        <v>2101</v>
      </c>
      <c r="AA1041" t="s">
        <v>2101</v>
      </c>
      <c r="AB1041" t="s">
        <v>83</v>
      </c>
      <c r="AC1041" t="s">
        <v>84</v>
      </c>
      <c r="AD1041">
        <f>_xlfn.XLOOKUP(MIS[[#This Row],[TRADING SYMBOL]],[1]Sheet1!$D:$D,[1]Sheet1!$C:$C)</f>
        <v>17.55</v>
      </c>
      <c r="AE1041">
        <f>MIS[[#This Row],[OrderAverageTradedPrice]]*MIS[[#This Row],[OrderQuantity]]</f>
        <v>490</v>
      </c>
      <c r="AF1041">
        <f>MIS[[#This Row],[LTP]]*MIS[[#This Row],[OrderQuantity]]</f>
        <v>351</v>
      </c>
      <c r="AG1041">
        <f>IF(MIS[[#This Row],[OrderSide]]="SELL",MIS[[#This Row],[VALUE]]-MIS[[#This Row],[LIVE_VALUE]],MIS[[#This Row],[LIVE_VALUE]]-MIS[[#This Row],[VALUE]])</f>
        <v>-139</v>
      </c>
      <c r="AH1041" t="str" cm="1">
        <f t="array" ref="AH1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" t="str">
        <f>MIS[[#This Row],[TRADING SYMBOL]]</f>
        <v>SENSEX2552084800CE</v>
      </c>
      <c r="AJ1041" t="str">
        <f>IF(RIGHT(MIS[[#This Row],[Main/Hedge]],4)="MAIN","MAIN","HEDGE")</f>
        <v>HEDGE</v>
      </c>
      <c r="AK1041" t="str" cm="1">
        <f t="array" ref="AK1041">_xlfn._xlws.FILTER(Table4[Column1],ISNUMBER(SEARCH(Table4[Column1],MIS[[#This Row],[OrderUniqueIdentifier]])),"")</f>
        <v>NOTREND</v>
      </c>
    </row>
    <row r="1042" spans="1:37" x14ac:dyDescent="0.25">
      <c r="A1042" t="s">
        <v>71</v>
      </c>
      <c r="B1042" t="s">
        <v>714</v>
      </c>
      <c r="C1042" t="s">
        <v>2244</v>
      </c>
      <c r="D1042" t="s">
        <v>72</v>
      </c>
      <c r="E1042" t="s">
        <v>1717</v>
      </c>
      <c r="F1042" t="s">
        <v>98</v>
      </c>
      <c r="G1042" t="s">
        <v>74</v>
      </c>
      <c r="H1042" t="s">
        <v>75</v>
      </c>
      <c r="I1042" t="s">
        <v>76</v>
      </c>
      <c r="J1042" t="s">
        <v>77</v>
      </c>
      <c r="K1042">
        <v>60</v>
      </c>
      <c r="L1042" t="s">
        <v>77</v>
      </c>
      <c r="M1042" t="s">
        <v>78</v>
      </c>
      <c r="N1042" t="s">
        <v>2245</v>
      </c>
      <c r="O1042" t="s">
        <v>2098</v>
      </c>
      <c r="P1042" t="s">
        <v>2099</v>
      </c>
      <c r="Q1042" t="s">
        <v>1720</v>
      </c>
      <c r="R1042" t="s">
        <v>79</v>
      </c>
      <c r="S1042" t="s">
        <v>26</v>
      </c>
      <c r="T1042" t="s">
        <v>1721</v>
      </c>
      <c r="U1042" t="s">
        <v>100</v>
      </c>
      <c r="V1042" t="s">
        <v>80</v>
      </c>
      <c r="W1042">
        <v>79800</v>
      </c>
      <c r="X1042" t="s">
        <v>85</v>
      </c>
      <c r="Y1042">
        <v>60</v>
      </c>
      <c r="Z1042" t="s">
        <v>2100</v>
      </c>
      <c r="AA1042" t="s">
        <v>2101</v>
      </c>
      <c r="AB1042" t="s">
        <v>87</v>
      </c>
      <c r="AC1042" t="s">
        <v>84</v>
      </c>
      <c r="AD1042">
        <f>_xlfn.XLOOKUP(MIS[[#This Row],[TRADING SYMBOL]],[1]Sheet1!$D:$D,[1]Sheet1!$C:$C)</f>
        <v>28.9</v>
      </c>
      <c r="AE1042">
        <f>MIS[[#This Row],[OrderAverageTradedPrice]]*MIS[[#This Row],[OrderQuantity]]</f>
        <v>3417</v>
      </c>
      <c r="AF1042">
        <f>MIS[[#This Row],[LTP]]*MIS[[#This Row],[OrderQuantity]]</f>
        <v>1734</v>
      </c>
      <c r="AG1042">
        <f>IF(MIS[[#This Row],[OrderSide]]="SELL",MIS[[#This Row],[VALUE]]-MIS[[#This Row],[LIVE_VALUE]],MIS[[#This Row],[LIVE_VALUE]]-MIS[[#This Row],[VALUE]])</f>
        <v>-1683</v>
      </c>
      <c r="AH1042" t="str" cm="1">
        <f t="array" ref="AH1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" t="str">
        <f>MIS[[#This Row],[TRADING SYMBOL]]</f>
        <v>SENSEX2552079800PE</v>
      </c>
      <c r="AJ1042" t="str">
        <f>IF(RIGHT(MIS[[#This Row],[Main/Hedge]],4)="MAIN","MAIN","HEDGE")</f>
        <v>HEDGE</v>
      </c>
      <c r="AK1042" t="str" cm="1">
        <f t="array" ref="AK1042">_xlfn._xlws.FILTER(Table4[Column1],ISNUMBER(SEARCH(Table4[Column1],MIS[[#This Row],[OrderUniqueIdentifier]])),"")</f>
        <v>NOTREND</v>
      </c>
    </row>
    <row r="1043" spans="1:37" x14ac:dyDescent="0.25">
      <c r="A1043" t="s">
        <v>71</v>
      </c>
      <c r="B1043" t="s">
        <v>761</v>
      </c>
      <c r="C1043" t="s">
        <v>2258</v>
      </c>
      <c r="D1043" t="s">
        <v>72</v>
      </c>
      <c r="E1043" t="s">
        <v>248</v>
      </c>
      <c r="F1043" t="s">
        <v>98</v>
      </c>
      <c r="G1043" t="s">
        <v>74</v>
      </c>
      <c r="H1043" t="s">
        <v>75</v>
      </c>
      <c r="I1043" t="s">
        <v>76</v>
      </c>
      <c r="J1043" t="s">
        <v>77</v>
      </c>
      <c r="K1043">
        <v>20</v>
      </c>
      <c r="L1043" t="s">
        <v>77</v>
      </c>
      <c r="M1043" t="s">
        <v>78</v>
      </c>
      <c r="N1043" t="s">
        <v>2259</v>
      </c>
      <c r="O1043" t="s">
        <v>2098</v>
      </c>
      <c r="P1043" t="s">
        <v>2099</v>
      </c>
      <c r="Q1043" t="s">
        <v>250</v>
      </c>
      <c r="R1043" t="s">
        <v>79</v>
      </c>
      <c r="S1043" t="s">
        <v>26</v>
      </c>
      <c r="T1043" t="s">
        <v>251</v>
      </c>
      <c r="U1043" t="s">
        <v>100</v>
      </c>
      <c r="V1043" t="s">
        <v>80</v>
      </c>
      <c r="W1043">
        <v>84800</v>
      </c>
      <c r="X1043" t="s">
        <v>81</v>
      </c>
      <c r="Y1043">
        <v>20</v>
      </c>
      <c r="Z1043" t="s">
        <v>2100</v>
      </c>
      <c r="AA1043" t="s">
        <v>2101</v>
      </c>
      <c r="AB1043" t="s">
        <v>83</v>
      </c>
      <c r="AC1043" t="s">
        <v>84</v>
      </c>
      <c r="AD1043">
        <f>_xlfn.XLOOKUP(MIS[[#This Row],[TRADING SYMBOL]],[1]Sheet1!$D:$D,[1]Sheet1!$C:$C)</f>
        <v>17.55</v>
      </c>
      <c r="AE1043">
        <f>MIS[[#This Row],[OrderAverageTradedPrice]]*MIS[[#This Row],[OrderQuantity]]</f>
        <v>486</v>
      </c>
      <c r="AF1043">
        <f>MIS[[#This Row],[LTP]]*MIS[[#This Row],[OrderQuantity]]</f>
        <v>351</v>
      </c>
      <c r="AG1043">
        <f>IF(MIS[[#This Row],[OrderSide]]="SELL",MIS[[#This Row],[VALUE]]-MIS[[#This Row],[LIVE_VALUE]],MIS[[#This Row],[LIVE_VALUE]]-MIS[[#This Row],[VALUE]])</f>
        <v>-135</v>
      </c>
      <c r="AH1043" t="str" cm="1">
        <f t="array" ref="AH1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" t="str">
        <f>MIS[[#This Row],[TRADING SYMBOL]]</f>
        <v>SENSEX2552084800CE</v>
      </c>
      <c r="AJ1043" t="str">
        <f>IF(RIGHT(MIS[[#This Row],[Main/Hedge]],4)="MAIN","MAIN","HEDGE")</f>
        <v>HEDGE</v>
      </c>
      <c r="AK1043" t="str" cm="1">
        <f t="array" ref="AK1043">_xlfn._xlws.FILTER(Table4[Column1],ISNUMBER(SEARCH(Table4[Column1],MIS[[#This Row],[OrderUniqueIdentifier]])),"")</f>
        <v>NOTREND</v>
      </c>
    </row>
    <row r="1044" spans="1:37" x14ac:dyDescent="0.25">
      <c r="A1044" t="s">
        <v>71</v>
      </c>
      <c r="B1044" t="s">
        <v>761</v>
      </c>
      <c r="C1044" t="s">
        <v>2260</v>
      </c>
      <c r="D1044" t="s">
        <v>72</v>
      </c>
      <c r="E1044" t="s">
        <v>1717</v>
      </c>
      <c r="F1044" t="s">
        <v>98</v>
      </c>
      <c r="G1044" t="s">
        <v>74</v>
      </c>
      <c r="H1044" t="s">
        <v>75</v>
      </c>
      <c r="I1044" t="s">
        <v>76</v>
      </c>
      <c r="J1044" t="s">
        <v>77</v>
      </c>
      <c r="K1044">
        <v>20</v>
      </c>
      <c r="L1044" t="s">
        <v>77</v>
      </c>
      <c r="M1044" t="s">
        <v>78</v>
      </c>
      <c r="N1044" t="s">
        <v>2245</v>
      </c>
      <c r="O1044" t="s">
        <v>2099</v>
      </c>
      <c r="P1044" t="s">
        <v>2099</v>
      </c>
      <c r="Q1044" t="s">
        <v>1720</v>
      </c>
      <c r="R1044" t="s">
        <v>79</v>
      </c>
      <c r="S1044" t="s">
        <v>26</v>
      </c>
      <c r="T1044" t="s">
        <v>1721</v>
      </c>
      <c r="U1044" t="s">
        <v>100</v>
      </c>
      <c r="V1044" t="s">
        <v>80</v>
      </c>
      <c r="W1044">
        <v>79800</v>
      </c>
      <c r="X1044" t="s">
        <v>85</v>
      </c>
      <c r="Y1044">
        <v>20</v>
      </c>
      <c r="Z1044" t="s">
        <v>2101</v>
      </c>
      <c r="AA1044" t="s">
        <v>2101</v>
      </c>
      <c r="AB1044" t="s">
        <v>87</v>
      </c>
      <c r="AC1044" t="s">
        <v>84</v>
      </c>
      <c r="AD1044">
        <f>_xlfn.XLOOKUP(MIS[[#This Row],[TRADING SYMBOL]],[1]Sheet1!$D:$D,[1]Sheet1!$C:$C)</f>
        <v>28.9</v>
      </c>
      <c r="AE1044">
        <f>MIS[[#This Row],[OrderAverageTradedPrice]]*MIS[[#This Row],[OrderQuantity]]</f>
        <v>1139</v>
      </c>
      <c r="AF1044">
        <f>MIS[[#This Row],[LTP]]*MIS[[#This Row],[OrderQuantity]]</f>
        <v>578</v>
      </c>
      <c r="AG1044">
        <f>IF(MIS[[#This Row],[OrderSide]]="SELL",MIS[[#This Row],[VALUE]]-MIS[[#This Row],[LIVE_VALUE]],MIS[[#This Row],[LIVE_VALUE]]-MIS[[#This Row],[VALUE]])</f>
        <v>-561</v>
      </c>
      <c r="AH1044" t="str" cm="1">
        <f t="array" ref="AH1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4" t="str">
        <f>MIS[[#This Row],[TRADING SYMBOL]]</f>
        <v>SENSEX2552079800PE</v>
      </c>
      <c r="AJ1044" t="str">
        <f>IF(RIGHT(MIS[[#This Row],[Main/Hedge]],4)="MAIN","MAIN","HEDGE")</f>
        <v>HEDGE</v>
      </c>
      <c r="AK1044" t="str" cm="1">
        <f t="array" ref="AK1044">_xlfn._xlws.FILTER(Table4[Column1],ISNUMBER(SEARCH(Table4[Column1],MIS[[#This Row],[OrderUniqueIdentifier]])),"")</f>
        <v>NOTREND</v>
      </c>
    </row>
    <row r="1045" spans="1:37" x14ac:dyDescent="0.25">
      <c r="A1045" t="s">
        <v>71</v>
      </c>
      <c r="B1045" t="s">
        <v>795</v>
      </c>
      <c r="C1045" t="s">
        <v>2287</v>
      </c>
      <c r="D1045" t="s">
        <v>72</v>
      </c>
      <c r="E1045" t="s">
        <v>248</v>
      </c>
      <c r="F1045" t="s">
        <v>98</v>
      </c>
      <c r="G1045" t="s">
        <v>74</v>
      </c>
      <c r="H1045" t="s">
        <v>75</v>
      </c>
      <c r="I1045" t="s">
        <v>76</v>
      </c>
      <c r="J1045" t="s">
        <v>77</v>
      </c>
      <c r="K1045">
        <v>20</v>
      </c>
      <c r="L1045" t="s">
        <v>77</v>
      </c>
      <c r="M1045" t="s">
        <v>78</v>
      </c>
      <c r="N1045" t="s">
        <v>2097</v>
      </c>
      <c r="O1045" t="s">
        <v>2098</v>
      </c>
      <c r="P1045" t="s">
        <v>2099</v>
      </c>
      <c r="Q1045" t="s">
        <v>250</v>
      </c>
      <c r="R1045" t="s">
        <v>79</v>
      </c>
      <c r="S1045" t="s">
        <v>26</v>
      </c>
      <c r="T1045" t="s">
        <v>251</v>
      </c>
      <c r="U1045" t="s">
        <v>100</v>
      </c>
      <c r="V1045" t="s">
        <v>80</v>
      </c>
      <c r="W1045">
        <v>84800</v>
      </c>
      <c r="X1045" t="s">
        <v>81</v>
      </c>
      <c r="Y1045">
        <v>20</v>
      </c>
      <c r="Z1045" t="s">
        <v>2100</v>
      </c>
      <c r="AA1045" t="s">
        <v>2101</v>
      </c>
      <c r="AB1045" t="s">
        <v>83</v>
      </c>
      <c r="AC1045" t="s">
        <v>84</v>
      </c>
      <c r="AD1045">
        <f>_xlfn.XLOOKUP(MIS[[#This Row],[TRADING SYMBOL]],[1]Sheet1!$D:$D,[1]Sheet1!$C:$C)</f>
        <v>17.55</v>
      </c>
      <c r="AE1045">
        <f>MIS[[#This Row],[OrderAverageTradedPrice]]*MIS[[#This Row],[OrderQuantity]]</f>
        <v>489</v>
      </c>
      <c r="AF1045">
        <f>MIS[[#This Row],[LTP]]*MIS[[#This Row],[OrderQuantity]]</f>
        <v>351</v>
      </c>
      <c r="AG1045">
        <f>IF(MIS[[#This Row],[OrderSide]]="SELL",MIS[[#This Row],[VALUE]]-MIS[[#This Row],[LIVE_VALUE]],MIS[[#This Row],[LIVE_VALUE]]-MIS[[#This Row],[VALUE]])</f>
        <v>-138</v>
      </c>
      <c r="AH1045" t="str" cm="1">
        <f t="array" ref="AH10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" t="str">
        <f>MIS[[#This Row],[TRADING SYMBOL]]</f>
        <v>SENSEX2552084800CE</v>
      </c>
      <c r="AJ1045" t="str">
        <f>IF(RIGHT(MIS[[#This Row],[Main/Hedge]],4)="MAIN","MAIN","HEDGE")</f>
        <v>HEDGE</v>
      </c>
      <c r="AK1045" t="str" cm="1">
        <f t="array" ref="AK1045">_xlfn._xlws.FILTER(Table4[Column1],ISNUMBER(SEARCH(Table4[Column1],MIS[[#This Row],[OrderUniqueIdentifier]])),"")</f>
        <v>NOTREND</v>
      </c>
    </row>
    <row r="1046" spans="1:37" x14ac:dyDescent="0.25">
      <c r="A1046" t="s">
        <v>71</v>
      </c>
      <c r="B1046" t="s">
        <v>795</v>
      </c>
      <c r="C1046" t="s">
        <v>2288</v>
      </c>
      <c r="D1046" t="s">
        <v>72</v>
      </c>
      <c r="E1046" t="s">
        <v>1717</v>
      </c>
      <c r="F1046" t="s">
        <v>98</v>
      </c>
      <c r="G1046" t="s">
        <v>74</v>
      </c>
      <c r="H1046" t="s">
        <v>75</v>
      </c>
      <c r="I1046" t="s">
        <v>76</v>
      </c>
      <c r="J1046" t="s">
        <v>77</v>
      </c>
      <c r="K1046">
        <v>20</v>
      </c>
      <c r="L1046" t="s">
        <v>77</v>
      </c>
      <c r="M1046" t="s">
        <v>78</v>
      </c>
      <c r="N1046" t="s">
        <v>2289</v>
      </c>
      <c r="O1046" t="s">
        <v>2099</v>
      </c>
      <c r="P1046" t="s">
        <v>2099</v>
      </c>
      <c r="Q1046" t="s">
        <v>1720</v>
      </c>
      <c r="R1046" t="s">
        <v>79</v>
      </c>
      <c r="S1046" t="s">
        <v>26</v>
      </c>
      <c r="T1046" t="s">
        <v>1721</v>
      </c>
      <c r="U1046" t="s">
        <v>100</v>
      </c>
      <c r="V1046" t="s">
        <v>80</v>
      </c>
      <c r="W1046">
        <v>79800</v>
      </c>
      <c r="X1046" t="s">
        <v>85</v>
      </c>
      <c r="Y1046">
        <v>20</v>
      </c>
      <c r="Z1046" t="s">
        <v>2101</v>
      </c>
      <c r="AA1046" t="s">
        <v>2101</v>
      </c>
      <c r="AB1046" t="s">
        <v>87</v>
      </c>
      <c r="AC1046" t="s">
        <v>84</v>
      </c>
      <c r="AD1046">
        <f>_xlfn.XLOOKUP(MIS[[#This Row],[TRADING SYMBOL]],[1]Sheet1!$D:$D,[1]Sheet1!$C:$C)</f>
        <v>28.9</v>
      </c>
      <c r="AE1046">
        <f>MIS[[#This Row],[OrderAverageTradedPrice]]*MIS[[#This Row],[OrderQuantity]]</f>
        <v>1136</v>
      </c>
      <c r="AF1046">
        <f>MIS[[#This Row],[LTP]]*MIS[[#This Row],[OrderQuantity]]</f>
        <v>578</v>
      </c>
      <c r="AG1046">
        <f>IF(MIS[[#This Row],[OrderSide]]="SELL",MIS[[#This Row],[VALUE]]-MIS[[#This Row],[LIVE_VALUE]],MIS[[#This Row],[LIVE_VALUE]]-MIS[[#This Row],[VALUE]])</f>
        <v>-558</v>
      </c>
      <c r="AH1046" t="str" cm="1">
        <f t="array" ref="AH1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" t="str">
        <f>MIS[[#This Row],[TRADING SYMBOL]]</f>
        <v>SENSEX2552079800PE</v>
      </c>
      <c r="AJ1046" t="str">
        <f>IF(RIGHT(MIS[[#This Row],[Main/Hedge]],4)="MAIN","MAIN","HEDGE")</f>
        <v>HEDGE</v>
      </c>
      <c r="AK1046" t="str" cm="1">
        <f t="array" ref="AK1046">_xlfn._xlws.FILTER(Table4[Column1],ISNUMBER(SEARCH(Table4[Column1],MIS[[#This Row],[OrderUniqueIdentifier]])),"")</f>
        <v>NOTREND</v>
      </c>
    </row>
    <row r="1047" spans="1:37" x14ac:dyDescent="0.25">
      <c r="A1047" t="s">
        <v>71</v>
      </c>
      <c r="B1047" t="s">
        <v>901</v>
      </c>
      <c r="C1047" t="s">
        <v>2359</v>
      </c>
      <c r="D1047" t="s">
        <v>72</v>
      </c>
      <c r="E1047" t="s">
        <v>1717</v>
      </c>
      <c r="F1047" t="s">
        <v>98</v>
      </c>
      <c r="G1047" t="s">
        <v>74</v>
      </c>
      <c r="H1047" t="s">
        <v>75</v>
      </c>
      <c r="I1047" t="s">
        <v>76</v>
      </c>
      <c r="J1047" t="s">
        <v>77</v>
      </c>
      <c r="K1047">
        <v>20</v>
      </c>
      <c r="L1047" t="s">
        <v>77</v>
      </c>
      <c r="M1047" t="s">
        <v>78</v>
      </c>
      <c r="N1047" t="s">
        <v>2360</v>
      </c>
      <c r="O1047" t="s">
        <v>2098</v>
      </c>
      <c r="P1047" t="s">
        <v>2099</v>
      </c>
      <c r="Q1047" t="s">
        <v>1720</v>
      </c>
      <c r="R1047" t="s">
        <v>79</v>
      </c>
      <c r="S1047" t="s">
        <v>26</v>
      </c>
      <c r="T1047" t="s">
        <v>1721</v>
      </c>
      <c r="U1047" t="s">
        <v>100</v>
      </c>
      <c r="V1047" t="s">
        <v>80</v>
      </c>
      <c r="W1047">
        <v>79800</v>
      </c>
      <c r="X1047" t="s">
        <v>85</v>
      </c>
      <c r="Y1047">
        <v>20</v>
      </c>
      <c r="Z1047" t="s">
        <v>2100</v>
      </c>
      <c r="AA1047" t="s">
        <v>2101</v>
      </c>
      <c r="AB1047" t="s">
        <v>87</v>
      </c>
      <c r="AC1047" t="s">
        <v>84</v>
      </c>
      <c r="AD1047">
        <f>_xlfn.XLOOKUP(MIS[[#This Row],[TRADING SYMBOL]],[1]Sheet1!$D:$D,[1]Sheet1!$C:$C)</f>
        <v>28.9</v>
      </c>
      <c r="AE1047">
        <f>MIS[[#This Row],[OrderAverageTradedPrice]]*MIS[[#This Row],[OrderQuantity]]</f>
        <v>1132</v>
      </c>
      <c r="AF1047">
        <f>MIS[[#This Row],[LTP]]*MIS[[#This Row],[OrderQuantity]]</f>
        <v>578</v>
      </c>
      <c r="AG1047">
        <f>IF(MIS[[#This Row],[OrderSide]]="SELL",MIS[[#This Row],[VALUE]]-MIS[[#This Row],[LIVE_VALUE]],MIS[[#This Row],[LIVE_VALUE]]-MIS[[#This Row],[VALUE]])</f>
        <v>-554</v>
      </c>
      <c r="AH1047" t="str" cm="1">
        <f t="array" ref="AH1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" t="str">
        <f>MIS[[#This Row],[TRADING SYMBOL]]</f>
        <v>SENSEX2552079800PE</v>
      </c>
      <c r="AJ1047" t="str">
        <f>IF(RIGHT(MIS[[#This Row],[Main/Hedge]],4)="MAIN","MAIN","HEDGE")</f>
        <v>HEDGE</v>
      </c>
      <c r="AK1047" t="str" cm="1">
        <f t="array" ref="AK1047">_xlfn._xlws.FILTER(Table4[Column1],ISNUMBER(SEARCH(Table4[Column1],MIS[[#This Row],[OrderUniqueIdentifier]])),"")</f>
        <v>NOTREND</v>
      </c>
    </row>
    <row r="1048" spans="1:37" x14ac:dyDescent="0.25">
      <c r="A1048" t="s">
        <v>71</v>
      </c>
      <c r="B1048" t="s">
        <v>931</v>
      </c>
      <c r="C1048" t="s">
        <v>2388</v>
      </c>
      <c r="D1048" t="s">
        <v>72</v>
      </c>
      <c r="E1048" t="s">
        <v>1717</v>
      </c>
      <c r="F1048" t="s">
        <v>98</v>
      </c>
      <c r="G1048" t="s">
        <v>74</v>
      </c>
      <c r="H1048" t="s">
        <v>75</v>
      </c>
      <c r="I1048" t="s">
        <v>76</v>
      </c>
      <c r="J1048" t="s">
        <v>77</v>
      </c>
      <c r="K1048">
        <v>80</v>
      </c>
      <c r="L1048" t="s">
        <v>77</v>
      </c>
      <c r="M1048" t="s">
        <v>78</v>
      </c>
      <c r="N1048" t="s">
        <v>2245</v>
      </c>
      <c r="O1048" t="s">
        <v>2098</v>
      </c>
      <c r="P1048" t="s">
        <v>2099</v>
      </c>
      <c r="Q1048" t="s">
        <v>1720</v>
      </c>
      <c r="R1048" t="s">
        <v>79</v>
      </c>
      <c r="S1048" t="s">
        <v>26</v>
      </c>
      <c r="T1048" t="s">
        <v>1721</v>
      </c>
      <c r="U1048" t="s">
        <v>100</v>
      </c>
      <c r="V1048" t="s">
        <v>80</v>
      </c>
      <c r="W1048">
        <v>79800</v>
      </c>
      <c r="X1048" t="s">
        <v>85</v>
      </c>
      <c r="Y1048">
        <v>80</v>
      </c>
      <c r="Z1048" t="s">
        <v>2100</v>
      </c>
      <c r="AA1048" t="s">
        <v>2101</v>
      </c>
      <c r="AB1048" t="s">
        <v>87</v>
      </c>
      <c r="AC1048" t="s">
        <v>84</v>
      </c>
      <c r="AD1048">
        <f>_xlfn.XLOOKUP(MIS[[#This Row],[TRADING SYMBOL]],[1]Sheet1!$D:$D,[1]Sheet1!$C:$C)</f>
        <v>28.9</v>
      </c>
      <c r="AE1048">
        <f>MIS[[#This Row],[OrderAverageTradedPrice]]*MIS[[#This Row],[OrderQuantity]]</f>
        <v>4556</v>
      </c>
      <c r="AF1048">
        <f>MIS[[#This Row],[LTP]]*MIS[[#This Row],[OrderQuantity]]</f>
        <v>2312</v>
      </c>
      <c r="AG1048">
        <f>IF(MIS[[#This Row],[OrderSide]]="SELL",MIS[[#This Row],[VALUE]]-MIS[[#This Row],[LIVE_VALUE]],MIS[[#This Row],[LIVE_VALUE]]-MIS[[#This Row],[VALUE]])</f>
        <v>-2244</v>
      </c>
      <c r="AH1048" t="str" cm="1">
        <f t="array" ref="AH10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" t="str">
        <f>MIS[[#This Row],[TRADING SYMBOL]]</f>
        <v>SENSEX2552079800PE</v>
      </c>
      <c r="AJ1048" t="str">
        <f>IF(RIGHT(MIS[[#This Row],[Main/Hedge]],4)="MAIN","MAIN","HEDGE")</f>
        <v>HEDGE</v>
      </c>
      <c r="AK1048" t="str" cm="1">
        <f t="array" ref="AK1048">_xlfn._xlws.FILTER(Table4[Column1],ISNUMBER(SEARCH(Table4[Column1],MIS[[#This Row],[OrderUniqueIdentifier]])),"")</f>
        <v>NOTREND</v>
      </c>
    </row>
    <row r="1049" spans="1:37" x14ac:dyDescent="0.25">
      <c r="A1049" t="s">
        <v>71</v>
      </c>
      <c r="B1049" t="s">
        <v>1001</v>
      </c>
      <c r="C1049" t="s">
        <v>2448</v>
      </c>
      <c r="D1049" t="s">
        <v>72</v>
      </c>
      <c r="E1049" t="s">
        <v>1717</v>
      </c>
      <c r="F1049" t="s">
        <v>98</v>
      </c>
      <c r="G1049" t="s">
        <v>74</v>
      </c>
      <c r="H1049" t="s">
        <v>75</v>
      </c>
      <c r="I1049" t="s">
        <v>76</v>
      </c>
      <c r="J1049" t="s">
        <v>77</v>
      </c>
      <c r="K1049">
        <v>20</v>
      </c>
      <c r="L1049" t="s">
        <v>77</v>
      </c>
      <c r="M1049" t="s">
        <v>78</v>
      </c>
      <c r="N1049" t="s">
        <v>2289</v>
      </c>
      <c r="O1049" t="s">
        <v>2098</v>
      </c>
      <c r="P1049" t="s">
        <v>2099</v>
      </c>
      <c r="Q1049" t="s">
        <v>1720</v>
      </c>
      <c r="R1049" t="s">
        <v>79</v>
      </c>
      <c r="S1049" t="s">
        <v>26</v>
      </c>
      <c r="T1049" t="s">
        <v>1721</v>
      </c>
      <c r="U1049" t="s">
        <v>100</v>
      </c>
      <c r="V1049" t="s">
        <v>80</v>
      </c>
      <c r="W1049">
        <v>79800</v>
      </c>
      <c r="X1049" t="s">
        <v>85</v>
      </c>
      <c r="Y1049">
        <v>20</v>
      </c>
      <c r="Z1049" t="s">
        <v>2100</v>
      </c>
      <c r="AA1049" t="s">
        <v>2101</v>
      </c>
      <c r="AB1049" t="s">
        <v>87</v>
      </c>
      <c r="AC1049" t="s">
        <v>84</v>
      </c>
      <c r="AD1049">
        <f>_xlfn.XLOOKUP(MIS[[#This Row],[TRADING SYMBOL]],[1]Sheet1!$D:$D,[1]Sheet1!$C:$C)</f>
        <v>28.9</v>
      </c>
      <c r="AE1049">
        <f>MIS[[#This Row],[OrderAverageTradedPrice]]*MIS[[#This Row],[OrderQuantity]]</f>
        <v>1136</v>
      </c>
      <c r="AF1049">
        <f>MIS[[#This Row],[LTP]]*MIS[[#This Row],[OrderQuantity]]</f>
        <v>578</v>
      </c>
      <c r="AG1049">
        <f>IF(MIS[[#This Row],[OrderSide]]="SELL",MIS[[#This Row],[VALUE]]-MIS[[#This Row],[LIVE_VALUE]],MIS[[#This Row],[LIVE_VALUE]]-MIS[[#This Row],[VALUE]])</f>
        <v>-558</v>
      </c>
      <c r="AH1049" t="str" cm="1">
        <f t="array" ref="AH1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" t="str">
        <f>MIS[[#This Row],[TRADING SYMBOL]]</f>
        <v>SENSEX2552079800PE</v>
      </c>
      <c r="AJ1049" t="str">
        <f>IF(RIGHT(MIS[[#This Row],[Main/Hedge]],4)="MAIN","MAIN","HEDGE")</f>
        <v>HEDGE</v>
      </c>
      <c r="AK1049" t="str" cm="1">
        <f t="array" ref="AK1049">_xlfn._xlws.FILTER(Table4[Column1],ISNUMBER(SEARCH(Table4[Column1],MIS[[#This Row],[OrderUniqueIdentifier]])),"")</f>
        <v>NOTREND</v>
      </c>
    </row>
    <row r="1050" spans="1:37" x14ac:dyDescent="0.25">
      <c r="A1050" t="s">
        <v>71</v>
      </c>
      <c r="B1050" t="s">
        <v>1013</v>
      </c>
      <c r="C1050" t="s">
        <v>2453</v>
      </c>
      <c r="D1050" t="s">
        <v>72</v>
      </c>
      <c r="E1050" t="s">
        <v>1717</v>
      </c>
      <c r="F1050" t="s">
        <v>98</v>
      </c>
      <c r="G1050" t="s">
        <v>74</v>
      </c>
      <c r="H1050" t="s">
        <v>75</v>
      </c>
      <c r="I1050" t="s">
        <v>76</v>
      </c>
      <c r="J1050" t="s">
        <v>77</v>
      </c>
      <c r="K1050">
        <v>80</v>
      </c>
      <c r="L1050" t="s">
        <v>77</v>
      </c>
      <c r="M1050" t="s">
        <v>78</v>
      </c>
      <c r="N1050" t="s">
        <v>385</v>
      </c>
      <c r="O1050" t="s">
        <v>2099</v>
      </c>
      <c r="P1050" t="s">
        <v>2099</v>
      </c>
      <c r="Q1050" t="s">
        <v>1720</v>
      </c>
      <c r="R1050" t="s">
        <v>79</v>
      </c>
      <c r="S1050" t="s">
        <v>26</v>
      </c>
      <c r="T1050" t="s">
        <v>1721</v>
      </c>
      <c r="U1050" t="s">
        <v>100</v>
      </c>
      <c r="V1050" t="s">
        <v>80</v>
      </c>
      <c r="W1050">
        <v>79800</v>
      </c>
      <c r="X1050" t="s">
        <v>85</v>
      </c>
      <c r="Y1050">
        <v>80</v>
      </c>
      <c r="Z1050" t="s">
        <v>2101</v>
      </c>
      <c r="AA1050" t="s">
        <v>2101</v>
      </c>
      <c r="AB1050" t="s">
        <v>87</v>
      </c>
      <c r="AC1050" t="s">
        <v>84</v>
      </c>
      <c r="AD1050">
        <f>_xlfn.XLOOKUP(MIS[[#This Row],[TRADING SYMBOL]],[1]Sheet1!$D:$D,[1]Sheet1!$C:$C)</f>
        <v>28.9</v>
      </c>
      <c r="AE1050">
        <f>MIS[[#This Row],[OrderAverageTradedPrice]]*MIS[[#This Row],[OrderQuantity]]</f>
        <v>4540</v>
      </c>
      <c r="AF1050">
        <f>MIS[[#This Row],[LTP]]*MIS[[#This Row],[OrderQuantity]]</f>
        <v>2312</v>
      </c>
      <c r="AG1050">
        <f>IF(MIS[[#This Row],[OrderSide]]="SELL",MIS[[#This Row],[VALUE]]-MIS[[#This Row],[LIVE_VALUE]],MIS[[#This Row],[LIVE_VALUE]]-MIS[[#This Row],[VALUE]])</f>
        <v>-2228</v>
      </c>
      <c r="AH1050" t="str" cm="1">
        <f t="array" ref="AH1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" t="str">
        <f>MIS[[#This Row],[TRADING SYMBOL]]</f>
        <v>SENSEX2552079800PE</v>
      </c>
      <c r="AJ1050" t="str">
        <f>IF(RIGHT(MIS[[#This Row],[Main/Hedge]],4)="MAIN","MAIN","HEDGE")</f>
        <v>HEDGE</v>
      </c>
      <c r="AK1050" t="str" cm="1">
        <f t="array" ref="AK1050">_xlfn._xlws.FILTER(Table4[Column1],ISNUMBER(SEARCH(Table4[Column1],MIS[[#This Row],[OrderUniqueIdentifier]])),"")</f>
        <v>NOTREND</v>
      </c>
    </row>
    <row r="1051" spans="1:37" x14ac:dyDescent="0.25">
      <c r="A1051" t="s">
        <v>71</v>
      </c>
      <c r="B1051" t="s">
        <v>1029</v>
      </c>
      <c r="C1051" t="s">
        <v>2461</v>
      </c>
      <c r="D1051" t="s">
        <v>72</v>
      </c>
      <c r="E1051" t="s">
        <v>248</v>
      </c>
      <c r="F1051" t="s">
        <v>98</v>
      </c>
      <c r="G1051" t="s">
        <v>74</v>
      </c>
      <c r="H1051" t="s">
        <v>75</v>
      </c>
      <c r="I1051" t="s">
        <v>76</v>
      </c>
      <c r="J1051" t="s">
        <v>77</v>
      </c>
      <c r="K1051">
        <v>40</v>
      </c>
      <c r="L1051" t="s">
        <v>77</v>
      </c>
      <c r="M1051" t="s">
        <v>78</v>
      </c>
      <c r="N1051" t="s">
        <v>2097</v>
      </c>
      <c r="O1051" t="s">
        <v>2098</v>
      </c>
      <c r="P1051" t="s">
        <v>2099</v>
      </c>
      <c r="Q1051" t="s">
        <v>250</v>
      </c>
      <c r="R1051" t="s">
        <v>79</v>
      </c>
      <c r="S1051" t="s">
        <v>26</v>
      </c>
      <c r="T1051" t="s">
        <v>251</v>
      </c>
      <c r="U1051" t="s">
        <v>100</v>
      </c>
      <c r="V1051" t="s">
        <v>80</v>
      </c>
      <c r="W1051">
        <v>84800</v>
      </c>
      <c r="X1051" t="s">
        <v>81</v>
      </c>
      <c r="Y1051">
        <v>40</v>
      </c>
      <c r="Z1051" t="s">
        <v>2100</v>
      </c>
      <c r="AA1051" t="s">
        <v>2101</v>
      </c>
      <c r="AB1051" t="s">
        <v>83</v>
      </c>
      <c r="AC1051" t="s">
        <v>84</v>
      </c>
      <c r="AD1051">
        <f>_xlfn.XLOOKUP(MIS[[#This Row],[TRADING SYMBOL]],[1]Sheet1!$D:$D,[1]Sheet1!$C:$C)</f>
        <v>17.55</v>
      </c>
      <c r="AE1051">
        <f>MIS[[#This Row],[OrderAverageTradedPrice]]*MIS[[#This Row],[OrderQuantity]]</f>
        <v>978</v>
      </c>
      <c r="AF1051">
        <f>MIS[[#This Row],[LTP]]*MIS[[#This Row],[OrderQuantity]]</f>
        <v>702</v>
      </c>
      <c r="AG1051">
        <f>IF(MIS[[#This Row],[OrderSide]]="SELL",MIS[[#This Row],[VALUE]]-MIS[[#This Row],[LIVE_VALUE]],MIS[[#This Row],[LIVE_VALUE]]-MIS[[#This Row],[VALUE]])</f>
        <v>-276</v>
      </c>
      <c r="AH1051" t="str" cm="1">
        <f t="array" ref="AH10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" t="str">
        <f>MIS[[#This Row],[TRADING SYMBOL]]</f>
        <v>SENSEX2552084800CE</v>
      </c>
      <c r="AJ1051" t="str">
        <f>IF(RIGHT(MIS[[#This Row],[Main/Hedge]],4)="MAIN","MAIN","HEDGE")</f>
        <v>HEDGE</v>
      </c>
      <c r="AK1051" t="str" cm="1">
        <f t="array" ref="AK1051">_xlfn._xlws.FILTER(Table4[Column1],ISNUMBER(SEARCH(Table4[Column1],MIS[[#This Row],[OrderUniqueIdentifier]])),"")</f>
        <v>NOTREND</v>
      </c>
    </row>
    <row r="1052" spans="1:37" x14ac:dyDescent="0.25">
      <c r="A1052" t="s">
        <v>71</v>
      </c>
      <c r="B1052" t="s">
        <v>1037</v>
      </c>
      <c r="C1052" t="s">
        <v>2467</v>
      </c>
      <c r="D1052" t="s">
        <v>72</v>
      </c>
      <c r="E1052" t="s">
        <v>248</v>
      </c>
      <c r="F1052" t="s">
        <v>98</v>
      </c>
      <c r="G1052" t="s">
        <v>74</v>
      </c>
      <c r="H1052" t="s">
        <v>75</v>
      </c>
      <c r="I1052" t="s">
        <v>76</v>
      </c>
      <c r="J1052" t="s">
        <v>77</v>
      </c>
      <c r="K1052">
        <v>20</v>
      </c>
      <c r="L1052" t="s">
        <v>77</v>
      </c>
      <c r="M1052" t="s">
        <v>78</v>
      </c>
      <c r="N1052" t="s">
        <v>2236</v>
      </c>
      <c r="O1052" t="s">
        <v>2098</v>
      </c>
      <c r="P1052" t="s">
        <v>2099</v>
      </c>
      <c r="Q1052" t="s">
        <v>250</v>
      </c>
      <c r="R1052" t="s">
        <v>79</v>
      </c>
      <c r="S1052" t="s">
        <v>26</v>
      </c>
      <c r="T1052" t="s">
        <v>251</v>
      </c>
      <c r="U1052" t="s">
        <v>100</v>
      </c>
      <c r="V1052" t="s">
        <v>80</v>
      </c>
      <c r="W1052">
        <v>84800</v>
      </c>
      <c r="X1052" t="s">
        <v>81</v>
      </c>
      <c r="Y1052">
        <v>20</v>
      </c>
      <c r="Z1052" t="s">
        <v>2100</v>
      </c>
      <c r="AA1052" t="s">
        <v>2101</v>
      </c>
      <c r="AB1052" t="s">
        <v>83</v>
      </c>
      <c r="AC1052" t="s">
        <v>84</v>
      </c>
      <c r="AD1052">
        <f>_xlfn.XLOOKUP(MIS[[#This Row],[TRADING SYMBOL]],[1]Sheet1!$D:$D,[1]Sheet1!$C:$C)</f>
        <v>17.55</v>
      </c>
      <c r="AE1052">
        <f>MIS[[#This Row],[OrderAverageTradedPrice]]*MIS[[#This Row],[OrderQuantity]]</f>
        <v>490</v>
      </c>
      <c r="AF1052">
        <f>MIS[[#This Row],[LTP]]*MIS[[#This Row],[OrderQuantity]]</f>
        <v>351</v>
      </c>
      <c r="AG1052">
        <f>IF(MIS[[#This Row],[OrderSide]]="SELL",MIS[[#This Row],[VALUE]]-MIS[[#This Row],[LIVE_VALUE]],MIS[[#This Row],[LIVE_VALUE]]-MIS[[#This Row],[VALUE]])</f>
        <v>-139</v>
      </c>
      <c r="AH1052" t="str" cm="1">
        <f t="array" ref="AH1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" t="str">
        <f>MIS[[#This Row],[TRADING SYMBOL]]</f>
        <v>SENSEX2552084800CE</v>
      </c>
      <c r="AJ1052" t="str">
        <f>IF(RIGHT(MIS[[#This Row],[Main/Hedge]],4)="MAIN","MAIN","HEDGE")</f>
        <v>HEDGE</v>
      </c>
      <c r="AK1052" t="str" cm="1">
        <f t="array" ref="AK1052">_xlfn._xlws.FILTER(Table4[Column1],ISNUMBER(SEARCH(Table4[Column1],MIS[[#This Row],[OrderUniqueIdentifier]])),"")</f>
        <v>NOTREND</v>
      </c>
    </row>
    <row r="1053" spans="1:37" x14ac:dyDescent="0.25">
      <c r="A1053" t="s">
        <v>71</v>
      </c>
      <c r="B1053" t="s">
        <v>1100</v>
      </c>
      <c r="C1053" t="s">
        <v>2518</v>
      </c>
      <c r="D1053" t="s">
        <v>72</v>
      </c>
      <c r="E1053" t="s">
        <v>1717</v>
      </c>
      <c r="F1053" t="s">
        <v>98</v>
      </c>
      <c r="G1053" t="s">
        <v>74</v>
      </c>
      <c r="H1053" t="s">
        <v>75</v>
      </c>
      <c r="I1053" t="s">
        <v>76</v>
      </c>
      <c r="J1053" t="s">
        <v>77</v>
      </c>
      <c r="K1053">
        <v>20</v>
      </c>
      <c r="L1053" t="s">
        <v>77</v>
      </c>
      <c r="M1053" t="s">
        <v>78</v>
      </c>
      <c r="N1053" t="s">
        <v>2519</v>
      </c>
      <c r="O1053" t="s">
        <v>2098</v>
      </c>
      <c r="P1053" t="s">
        <v>2099</v>
      </c>
      <c r="Q1053" t="s">
        <v>1720</v>
      </c>
      <c r="R1053" t="s">
        <v>79</v>
      </c>
      <c r="S1053" t="s">
        <v>26</v>
      </c>
      <c r="T1053" t="s">
        <v>1721</v>
      </c>
      <c r="U1053" t="s">
        <v>100</v>
      </c>
      <c r="V1053" t="s">
        <v>80</v>
      </c>
      <c r="W1053">
        <v>79800</v>
      </c>
      <c r="X1053" t="s">
        <v>85</v>
      </c>
      <c r="Y1053">
        <v>20</v>
      </c>
      <c r="Z1053" t="s">
        <v>2100</v>
      </c>
      <c r="AA1053" t="s">
        <v>2101</v>
      </c>
      <c r="AB1053" t="s">
        <v>87</v>
      </c>
      <c r="AC1053" t="s">
        <v>84</v>
      </c>
      <c r="AD1053">
        <f>_xlfn.XLOOKUP(MIS[[#This Row],[TRADING SYMBOL]],[1]Sheet1!$D:$D,[1]Sheet1!$C:$C)</f>
        <v>28.9</v>
      </c>
      <c r="AE1053">
        <f>MIS[[#This Row],[OrderAverageTradedPrice]]*MIS[[#This Row],[OrderQuantity]]</f>
        <v>1141</v>
      </c>
      <c r="AF1053">
        <f>MIS[[#This Row],[LTP]]*MIS[[#This Row],[OrderQuantity]]</f>
        <v>578</v>
      </c>
      <c r="AG1053">
        <f>IF(MIS[[#This Row],[OrderSide]]="SELL",MIS[[#This Row],[VALUE]]-MIS[[#This Row],[LIVE_VALUE]],MIS[[#This Row],[LIVE_VALUE]]-MIS[[#This Row],[VALUE]])</f>
        <v>-563</v>
      </c>
      <c r="AH1053" t="str" cm="1">
        <f t="array" ref="AH10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" t="str">
        <f>MIS[[#This Row],[TRADING SYMBOL]]</f>
        <v>SENSEX2552079800PE</v>
      </c>
      <c r="AJ1053" t="str">
        <f>IF(RIGHT(MIS[[#This Row],[Main/Hedge]],4)="MAIN","MAIN","HEDGE")</f>
        <v>HEDGE</v>
      </c>
      <c r="AK1053" t="str" cm="1">
        <f t="array" ref="AK1053">_xlfn._xlws.FILTER(Table4[Column1],ISNUMBER(SEARCH(Table4[Column1],MIS[[#This Row],[OrderUniqueIdentifier]])),"")</f>
        <v>NOTREND</v>
      </c>
    </row>
    <row r="1054" spans="1:37" x14ac:dyDescent="0.25">
      <c r="A1054" t="s">
        <v>71</v>
      </c>
      <c r="B1054" t="s">
        <v>1195</v>
      </c>
      <c r="C1054" t="s">
        <v>2582</v>
      </c>
      <c r="D1054" t="s">
        <v>72</v>
      </c>
      <c r="E1054" t="s">
        <v>1717</v>
      </c>
      <c r="F1054" t="s">
        <v>98</v>
      </c>
      <c r="G1054" t="s">
        <v>74</v>
      </c>
      <c r="H1054" t="s">
        <v>75</v>
      </c>
      <c r="I1054" t="s">
        <v>76</v>
      </c>
      <c r="J1054" t="s">
        <v>77</v>
      </c>
      <c r="K1054">
        <v>20</v>
      </c>
      <c r="L1054" t="s">
        <v>77</v>
      </c>
      <c r="M1054" t="s">
        <v>78</v>
      </c>
      <c r="N1054" t="s">
        <v>2238</v>
      </c>
      <c r="O1054" t="s">
        <v>2098</v>
      </c>
      <c r="P1054" t="s">
        <v>2099</v>
      </c>
      <c r="Q1054" t="s">
        <v>1720</v>
      </c>
      <c r="R1054" t="s">
        <v>79</v>
      </c>
      <c r="S1054" t="s">
        <v>26</v>
      </c>
      <c r="T1054" t="s">
        <v>1721</v>
      </c>
      <c r="U1054" t="s">
        <v>100</v>
      </c>
      <c r="V1054" t="s">
        <v>80</v>
      </c>
      <c r="W1054">
        <v>79800</v>
      </c>
      <c r="X1054" t="s">
        <v>85</v>
      </c>
      <c r="Y1054">
        <v>20</v>
      </c>
      <c r="Z1054" t="s">
        <v>2100</v>
      </c>
      <c r="AA1054" t="s">
        <v>2101</v>
      </c>
      <c r="AB1054" t="s">
        <v>87</v>
      </c>
      <c r="AC1054" t="s">
        <v>84</v>
      </c>
      <c r="AD1054">
        <f>_xlfn.XLOOKUP(MIS[[#This Row],[TRADING SYMBOL]],[1]Sheet1!$D:$D,[1]Sheet1!$C:$C)</f>
        <v>28.9</v>
      </c>
      <c r="AE1054">
        <f>MIS[[#This Row],[OrderAverageTradedPrice]]*MIS[[#This Row],[OrderQuantity]]</f>
        <v>1138</v>
      </c>
      <c r="AF1054">
        <f>MIS[[#This Row],[LTP]]*MIS[[#This Row],[OrderQuantity]]</f>
        <v>578</v>
      </c>
      <c r="AG1054">
        <f>IF(MIS[[#This Row],[OrderSide]]="SELL",MIS[[#This Row],[VALUE]]-MIS[[#This Row],[LIVE_VALUE]],MIS[[#This Row],[LIVE_VALUE]]-MIS[[#This Row],[VALUE]])</f>
        <v>-560</v>
      </c>
      <c r="AH1054" t="str" cm="1">
        <f t="array" ref="AH10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" t="str">
        <f>MIS[[#This Row],[TRADING SYMBOL]]</f>
        <v>SENSEX2552079800PE</v>
      </c>
      <c r="AJ1054" t="str">
        <f>IF(RIGHT(MIS[[#This Row],[Main/Hedge]],4)="MAIN","MAIN","HEDGE")</f>
        <v>HEDGE</v>
      </c>
      <c r="AK1054" t="str" cm="1">
        <f t="array" ref="AK1054">_xlfn._xlws.FILTER(Table4[Column1],ISNUMBER(SEARCH(Table4[Column1],MIS[[#This Row],[OrderUniqueIdentifier]])),"")</f>
        <v>NOTREND</v>
      </c>
    </row>
    <row r="1055" spans="1:37" x14ac:dyDescent="0.25">
      <c r="A1055" t="s">
        <v>71</v>
      </c>
      <c r="B1055" t="s">
        <v>1224</v>
      </c>
      <c r="C1055" t="s">
        <v>2604</v>
      </c>
      <c r="D1055" t="s">
        <v>72</v>
      </c>
      <c r="E1055" t="s">
        <v>248</v>
      </c>
      <c r="F1055" t="s">
        <v>98</v>
      </c>
      <c r="G1055" t="s">
        <v>74</v>
      </c>
      <c r="H1055" t="s">
        <v>75</v>
      </c>
      <c r="I1055" t="s">
        <v>76</v>
      </c>
      <c r="J1055" t="s">
        <v>77</v>
      </c>
      <c r="K1055">
        <v>20</v>
      </c>
      <c r="L1055" t="s">
        <v>77</v>
      </c>
      <c r="M1055" t="s">
        <v>78</v>
      </c>
      <c r="N1055" t="s">
        <v>2236</v>
      </c>
      <c r="O1055" t="s">
        <v>2099</v>
      </c>
      <c r="P1055" t="s">
        <v>2099</v>
      </c>
      <c r="Q1055" t="s">
        <v>250</v>
      </c>
      <c r="R1055" t="s">
        <v>79</v>
      </c>
      <c r="S1055" t="s">
        <v>26</v>
      </c>
      <c r="T1055" t="s">
        <v>251</v>
      </c>
      <c r="U1055" t="s">
        <v>100</v>
      </c>
      <c r="V1055" t="s">
        <v>80</v>
      </c>
      <c r="W1055">
        <v>84800</v>
      </c>
      <c r="X1055" t="s">
        <v>81</v>
      </c>
      <c r="Y1055">
        <v>20</v>
      </c>
      <c r="Z1055" t="s">
        <v>2101</v>
      </c>
      <c r="AA1055" t="s">
        <v>2101</v>
      </c>
      <c r="AB1055" t="s">
        <v>83</v>
      </c>
      <c r="AC1055" t="s">
        <v>84</v>
      </c>
      <c r="AD1055">
        <f>_xlfn.XLOOKUP(MIS[[#This Row],[TRADING SYMBOL]],[1]Sheet1!$D:$D,[1]Sheet1!$C:$C)</f>
        <v>17.55</v>
      </c>
      <c r="AE1055">
        <f>MIS[[#This Row],[OrderAverageTradedPrice]]*MIS[[#This Row],[OrderQuantity]]</f>
        <v>490</v>
      </c>
      <c r="AF1055">
        <f>MIS[[#This Row],[LTP]]*MIS[[#This Row],[OrderQuantity]]</f>
        <v>351</v>
      </c>
      <c r="AG1055">
        <f>IF(MIS[[#This Row],[OrderSide]]="SELL",MIS[[#This Row],[VALUE]]-MIS[[#This Row],[LIVE_VALUE]],MIS[[#This Row],[LIVE_VALUE]]-MIS[[#This Row],[VALUE]])</f>
        <v>-139</v>
      </c>
      <c r="AH1055" t="str" cm="1">
        <f t="array" ref="AH10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" t="str">
        <f>MIS[[#This Row],[TRADING SYMBOL]]</f>
        <v>SENSEX2552084800CE</v>
      </c>
      <c r="AJ1055" t="str">
        <f>IF(RIGHT(MIS[[#This Row],[Main/Hedge]],4)="MAIN","MAIN","HEDGE")</f>
        <v>HEDGE</v>
      </c>
      <c r="AK1055" t="str" cm="1">
        <f t="array" ref="AK1055">_xlfn._xlws.FILTER(Table4[Column1],ISNUMBER(SEARCH(Table4[Column1],MIS[[#This Row],[OrderUniqueIdentifier]])),"")</f>
        <v>NOTREND</v>
      </c>
    </row>
    <row r="1056" spans="1:37" x14ac:dyDescent="0.25">
      <c r="A1056" t="s">
        <v>71</v>
      </c>
      <c r="B1056" t="s">
        <v>1227</v>
      </c>
      <c r="C1056" t="s">
        <v>2609</v>
      </c>
      <c r="D1056" t="s">
        <v>72</v>
      </c>
      <c r="E1056" t="s">
        <v>248</v>
      </c>
      <c r="F1056" t="s">
        <v>98</v>
      </c>
      <c r="G1056" t="s">
        <v>74</v>
      </c>
      <c r="H1056" t="s">
        <v>75</v>
      </c>
      <c r="I1056" t="s">
        <v>76</v>
      </c>
      <c r="J1056" t="s">
        <v>77</v>
      </c>
      <c r="K1056">
        <v>40</v>
      </c>
      <c r="L1056" t="s">
        <v>77</v>
      </c>
      <c r="M1056" t="s">
        <v>78</v>
      </c>
      <c r="N1056" t="s">
        <v>2176</v>
      </c>
      <c r="O1056" t="s">
        <v>2099</v>
      </c>
      <c r="P1056" t="s">
        <v>2099</v>
      </c>
      <c r="Q1056" t="s">
        <v>250</v>
      </c>
      <c r="R1056" t="s">
        <v>79</v>
      </c>
      <c r="S1056" t="s">
        <v>26</v>
      </c>
      <c r="T1056" t="s">
        <v>251</v>
      </c>
      <c r="U1056" t="s">
        <v>100</v>
      </c>
      <c r="V1056" t="s">
        <v>80</v>
      </c>
      <c r="W1056">
        <v>84800</v>
      </c>
      <c r="X1056" t="s">
        <v>81</v>
      </c>
      <c r="Y1056">
        <v>40</v>
      </c>
      <c r="Z1056" t="s">
        <v>2101</v>
      </c>
      <c r="AA1056" t="s">
        <v>2101</v>
      </c>
      <c r="AB1056" t="s">
        <v>83</v>
      </c>
      <c r="AC1056" t="s">
        <v>84</v>
      </c>
      <c r="AD1056">
        <f>_xlfn.XLOOKUP(MIS[[#This Row],[TRADING SYMBOL]],[1]Sheet1!$D:$D,[1]Sheet1!$C:$C)</f>
        <v>17.55</v>
      </c>
      <c r="AE1056">
        <f>MIS[[#This Row],[OrderAverageTradedPrice]]*MIS[[#This Row],[OrderQuantity]]</f>
        <v>982</v>
      </c>
      <c r="AF1056">
        <f>MIS[[#This Row],[LTP]]*MIS[[#This Row],[OrderQuantity]]</f>
        <v>702</v>
      </c>
      <c r="AG1056">
        <f>IF(MIS[[#This Row],[OrderSide]]="SELL",MIS[[#This Row],[VALUE]]-MIS[[#This Row],[LIVE_VALUE]],MIS[[#This Row],[LIVE_VALUE]]-MIS[[#This Row],[VALUE]])</f>
        <v>-280</v>
      </c>
      <c r="AH1056" t="str" cm="1">
        <f t="array" ref="AH1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" t="str">
        <f>MIS[[#This Row],[TRADING SYMBOL]]</f>
        <v>SENSEX2552084800CE</v>
      </c>
      <c r="AJ1056" t="str">
        <f>IF(RIGHT(MIS[[#This Row],[Main/Hedge]],4)="MAIN","MAIN","HEDGE")</f>
        <v>HEDGE</v>
      </c>
      <c r="AK1056" t="str" cm="1">
        <f t="array" ref="AK1056">_xlfn._xlws.FILTER(Table4[Column1],ISNUMBER(SEARCH(Table4[Column1],MIS[[#This Row],[OrderUniqueIdentifier]])),"")</f>
        <v>NOTREND</v>
      </c>
    </row>
    <row r="1057" spans="1:37" x14ac:dyDescent="0.25">
      <c r="A1057" t="s">
        <v>71</v>
      </c>
      <c r="B1057" t="s">
        <v>1258</v>
      </c>
      <c r="C1057" t="s">
        <v>2629</v>
      </c>
      <c r="D1057" t="s">
        <v>72</v>
      </c>
      <c r="E1057" t="s">
        <v>248</v>
      </c>
      <c r="F1057" t="s">
        <v>98</v>
      </c>
      <c r="G1057" t="s">
        <v>74</v>
      </c>
      <c r="H1057" t="s">
        <v>75</v>
      </c>
      <c r="I1057" t="s">
        <v>76</v>
      </c>
      <c r="J1057" t="s">
        <v>77</v>
      </c>
      <c r="K1057">
        <v>20</v>
      </c>
      <c r="L1057" t="s">
        <v>77</v>
      </c>
      <c r="M1057" t="s">
        <v>78</v>
      </c>
      <c r="N1057" t="s">
        <v>2167</v>
      </c>
      <c r="O1057" t="s">
        <v>2099</v>
      </c>
      <c r="P1057" t="s">
        <v>2099</v>
      </c>
      <c r="Q1057" t="s">
        <v>250</v>
      </c>
      <c r="R1057" t="s">
        <v>2630</v>
      </c>
      <c r="S1057" t="s">
        <v>26</v>
      </c>
      <c r="T1057" t="s">
        <v>251</v>
      </c>
      <c r="U1057" t="s">
        <v>100</v>
      </c>
      <c r="V1057" t="s">
        <v>80</v>
      </c>
      <c r="W1057">
        <v>84800</v>
      </c>
      <c r="X1057" t="s">
        <v>81</v>
      </c>
      <c r="Y1057">
        <v>20</v>
      </c>
      <c r="Z1057" t="s">
        <v>2101</v>
      </c>
      <c r="AA1057" t="s">
        <v>2101</v>
      </c>
      <c r="AB1057" t="s">
        <v>83</v>
      </c>
      <c r="AC1057" t="s">
        <v>84</v>
      </c>
      <c r="AD1057">
        <f>_xlfn.XLOOKUP(MIS[[#This Row],[TRADING SYMBOL]],[1]Sheet1!$D:$D,[1]Sheet1!$C:$C)</f>
        <v>17.55</v>
      </c>
      <c r="AE1057">
        <f>MIS[[#This Row],[OrderAverageTradedPrice]]*MIS[[#This Row],[OrderQuantity]]</f>
        <v>493</v>
      </c>
      <c r="AF1057">
        <f>MIS[[#This Row],[LTP]]*MIS[[#This Row],[OrderQuantity]]</f>
        <v>351</v>
      </c>
      <c r="AG1057">
        <f>IF(MIS[[#This Row],[OrderSide]]="SELL",MIS[[#This Row],[VALUE]]-MIS[[#This Row],[LIVE_VALUE]],MIS[[#This Row],[LIVE_VALUE]]-MIS[[#This Row],[VALUE]])</f>
        <v>-142</v>
      </c>
      <c r="AH1057" t="str" cm="1">
        <f t="array" ref="AH1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" t="str">
        <f>MIS[[#This Row],[TRADING SYMBOL]]</f>
        <v>SENSEX2552084800CE</v>
      </c>
      <c r="AJ1057" t="str">
        <f>IF(RIGHT(MIS[[#This Row],[Main/Hedge]],4)="MAIN","MAIN","HEDGE")</f>
        <v>HEDGE</v>
      </c>
      <c r="AK1057" t="str" cm="1">
        <f t="array" ref="AK1057">_xlfn._xlws.FILTER(Table4[Column1],ISNUMBER(SEARCH(Table4[Column1],MIS[[#This Row],[OrderUniqueIdentifier]])),"")</f>
        <v>NOTREND</v>
      </c>
    </row>
    <row r="1058" spans="1:37" x14ac:dyDescent="0.25">
      <c r="A1058" t="s">
        <v>1555</v>
      </c>
      <c r="B1058" t="s">
        <v>1607</v>
      </c>
      <c r="C1058" t="s">
        <v>2820</v>
      </c>
      <c r="D1058" t="s">
        <v>72</v>
      </c>
      <c r="E1058" t="s">
        <v>248</v>
      </c>
      <c r="F1058" t="s">
        <v>98</v>
      </c>
      <c r="G1058" t="s">
        <v>74</v>
      </c>
      <c r="H1058" t="s">
        <v>93</v>
      </c>
      <c r="I1058" t="s">
        <v>76</v>
      </c>
      <c r="J1058" t="s">
        <v>2821</v>
      </c>
      <c r="K1058">
        <v>20</v>
      </c>
      <c r="L1058" t="s">
        <v>77</v>
      </c>
      <c r="M1058" t="s">
        <v>78</v>
      </c>
      <c r="N1058" t="s">
        <v>2821</v>
      </c>
      <c r="O1058" t="s">
        <v>2099</v>
      </c>
      <c r="P1058" t="s">
        <v>2099</v>
      </c>
      <c r="Q1058" t="s">
        <v>250</v>
      </c>
      <c r="R1058" t="s">
        <v>79</v>
      </c>
      <c r="S1058" t="s">
        <v>26</v>
      </c>
      <c r="T1058" t="s">
        <v>251</v>
      </c>
      <c r="U1058" t="s">
        <v>100</v>
      </c>
      <c r="V1058" t="s">
        <v>80</v>
      </c>
      <c r="W1058">
        <v>84800</v>
      </c>
      <c r="X1058" t="s">
        <v>81</v>
      </c>
      <c r="Y1058">
        <v>20</v>
      </c>
      <c r="Z1058" t="s">
        <v>2101</v>
      </c>
      <c r="AA1058" t="s">
        <v>2101</v>
      </c>
      <c r="AB1058" t="s">
        <v>83</v>
      </c>
      <c r="AC1058" t="s">
        <v>84</v>
      </c>
      <c r="AD1058">
        <f>_xlfn.XLOOKUP(MIS[[#This Row],[TRADING SYMBOL]],[1]Sheet1!$D:$D,[1]Sheet1!$C:$C)</f>
        <v>17.55</v>
      </c>
      <c r="AE1058">
        <f>MIS[[#This Row],[OrderAverageTradedPrice]]*MIS[[#This Row],[OrderQuantity]]</f>
        <v>488</v>
      </c>
      <c r="AF1058">
        <f>MIS[[#This Row],[LTP]]*MIS[[#This Row],[OrderQuantity]]</f>
        <v>351</v>
      </c>
      <c r="AG1058">
        <f>IF(MIS[[#This Row],[OrderSide]]="SELL",MIS[[#This Row],[VALUE]]-MIS[[#This Row],[LIVE_VALUE]],MIS[[#This Row],[LIVE_VALUE]]-MIS[[#This Row],[VALUE]])</f>
        <v>-137</v>
      </c>
      <c r="AH1058" t="str" cm="1">
        <f t="array" ref="AH1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" t="str">
        <f>MIS[[#This Row],[TRADING SYMBOL]]</f>
        <v>SENSEX2552084800CE</v>
      </c>
      <c r="AJ1058" t="str">
        <f>IF(RIGHT(MIS[[#This Row],[Main/Hedge]],4)="MAIN","MAIN","HEDGE")</f>
        <v>HEDGE</v>
      </c>
      <c r="AK1058" t="str" cm="1">
        <f t="array" ref="AK1058">_xlfn._xlws.FILTER(Table4[Column1],ISNUMBER(SEARCH(Table4[Column1],MIS[[#This Row],[OrderUniqueIdentifier]])),"")</f>
        <v>NOTREND</v>
      </c>
    </row>
    <row r="1059" spans="1:37" x14ac:dyDescent="0.25">
      <c r="A1059" t="s">
        <v>1555</v>
      </c>
      <c r="B1059" t="s">
        <v>1607</v>
      </c>
      <c r="C1059" t="s">
        <v>2822</v>
      </c>
      <c r="D1059" t="s">
        <v>72</v>
      </c>
      <c r="E1059" t="s">
        <v>1717</v>
      </c>
      <c r="F1059" t="s">
        <v>98</v>
      </c>
      <c r="G1059" t="s">
        <v>74</v>
      </c>
      <c r="H1059" t="s">
        <v>93</v>
      </c>
      <c r="I1059" t="s">
        <v>76</v>
      </c>
      <c r="J1059" t="s">
        <v>2238</v>
      </c>
      <c r="K1059">
        <v>20</v>
      </c>
      <c r="L1059" t="s">
        <v>77</v>
      </c>
      <c r="M1059" t="s">
        <v>78</v>
      </c>
      <c r="N1059" t="s">
        <v>2238</v>
      </c>
      <c r="O1059" t="s">
        <v>2099</v>
      </c>
      <c r="P1059" t="s">
        <v>2099</v>
      </c>
      <c r="Q1059" t="s">
        <v>1720</v>
      </c>
      <c r="R1059" t="s">
        <v>79</v>
      </c>
      <c r="S1059" t="s">
        <v>26</v>
      </c>
      <c r="T1059" t="s">
        <v>1721</v>
      </c>
      <c r="U1059" t="s">
        <v>100</v>
      </c>
      <c r="V1059" t="s">
        <v>80</v>
      </c>
      <c r="W1059">
        <v>79800</v>
      </c>
      <c r="X1059" t="s">
        <v>85</v>
      </c>
      <c r="Y1059">
        <v>20</v>
      </c>
      <c r="Z1059" t="s">
        <v>2101</v>
      </c>
      <c r="AA1059" t="s">
        <v>2101</v>
      </c>
      <c r="AB1059" t="s">
        <v>87</v>
      </c>
      <c r="AC1059" t="s">
        <v>84</v>
      </c>
      <c r="AD1059">
        <f>_xlfn.XLOOKUP(MIS[[#This Row],[TRADING SYMBOL]],[1]Sheet1!$D:$D,[1]Sheet1!$C:$C)</f>
        <v>28.9</v>
      </c>
      <c r="AE1059">
        <f>MIS[[#This Row],[OrderAverageTradedPrice]]*MIS[[#This Row],[OrderQuantity]]</f>
        <v>1138</v>
      </c>
      <c r="AF1059">
        <f>MIS[[#This Row],[LTP]]*MIS[[#This Row],[OrderQuantity]]</f>
        <v>578</v>
      </c>
      <c r="AG1059">
        <f>IF(MIS[[#This Row],[OrderSide]]="SELL",MIS[[#This Row],[VALUE]]-MIS[[#This Row],[LIVE_VALUE]],MIS[[#This Row],[LIVE_VALUE]]-MIS[[#This Row],[VALUE]])</f>
        <v>-560</v>
      </c>
      <c r="AH1059" t="str" cm="1">
        <f t="array" ref="AH10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" t="str">
        <f>MIS[[#This Row],[TRADING SYMBOL]]</f>
        <v>SENSEX2552079800PE</v>
      </c>
      <c r="AJ1059" t="str">
        <f>IF(RIGHT(MIS[[#This Row],[Main/Hedge]],4)="MAIN","MAIN","HEDGE")</f>
        <v>HEDGE</v>
      </c>
      <c r="AK1059" t="str" cm="1">
        <f t="array" ref="AK1059">_xlfn._xlws.FILTER(Table4[Column1],ISNUMBER(SEARCH(Table4[Column1],MIS[[#This Row],[OrderUniqueIdentifier]])),"")</f>
        <v>NOTREND</v>
      </c>
    </row>
    <row r="1060" spans="1:37" x14ac:dyDescent="0.25">
      <c r="A1060" t="s">
        <v>1555</v>
      </c>
      <c r="B1060" t="s">
        <v>1676</v>
      </c>
      <c r="C1060" t="s">
        <v>2872</v>
      </c>
      <c r="D1060" t="s">
        <v>72</v>
      </c>
      <c r="E1060" t="s">
        <v>248</v>
      </c>
      <c r="F1060" t="s">
        <v>98</v>
      </c>
      <c r="G1060" t="s">
        <v>74</v>
      </c>
      <c r="H1060" t="s">
        <v>93</v>
      </c>
      <c r="I1060" t="s">
        <v>76</v>
      </c>
      <c r="J1060" t="s">
        <v>2176</v>
      </c>
      <c r="K1060">
        <v>20</v>
      </c>
      <c r="L1060" t="s">
        <v>77</v>
      </c>
      <c r="M1060" t="s">
        <v>78</v>
      </c>
      <c r="N1060" t="s">
        <v>2176</v>
      </c>
      <c r="O1060" t="s">
        <v>2099</v>
      </c>
      <c r="P1060" t="s">
        <v>2099</v>
      </c>
      <c r="Q1060" t="s">
        <v>250</v>
      </c>
      <c r="R1060" t="s">
        <v>79</v>
      </c>
      <c r="S1060" t="s">
        <v>26</v>
      </c>
      <c r="T1060" t="s">
        <v>251</v>
      </c>
      <c r="U1060" t="s">
        <v>100</v>
      </c>
      <c r="V1060" t="s">
        <v>80</v>
      </c>
      <c r="W1060">
        <v>84800</v>
      </c>
      <c r="X1060" t="s">
        <v>81</v>
      </c>
      <c r="Y1060">
        <v>20</v>
      </c>
      <c r="Z1060" t="s">
        <v>2101</v>
      </c>
      <c r="AA1060" t="s">
        <v>2101</v>
      </c>
      <c r="AB1060" t="s">
        <v>83</v>
      </c>
      <c r="AC1060" t="s">
        <v>84</v>
      </c>
      <c r="AD1060">
        <f>_xlfn.XLOOKUP(MIS[[#This Row],[TRADING SYMBOL]],[1]Sheet1!$D:$D,[1]Sheet1!$C:$C)</f>
        <v>17.55</v>
      </c>
      <c r="AE1060">
        <f>MIS[[#This Row],[OrderAverageTradedPrice]]*MIS[[#This Row],[OrderQuantity]]</f>
        <v>491</v>
      </c>
      <c r="AF1060">
        <f>MIS[[#This Row],[LTP]]*MIS[[#This Row],[OrderQuantity]]</f>
        <v>351</v>
      </c>
      <c r="AG1060">
        <f>IF(MIS[[#This Row],[OrderSide]]="SELL",MIS[[#This Row],[VALUE]]-MIS[[#This Row],[LIVE_VALUE]],MIS[[#This Row],[LIVE_VALUE]]-MIS[[#This Row],[VALUE]])</f>
        <v>-140</v>
      </c>
      <c r="AH1060" t="str" cm="1">
        <f t="array" ref="AH10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" t="str">
        <f>MIS[[#This Row],[TRADING SYMBOL]]</f>
        <v>SENSEX2552084800CE</v>
      </c>
      <c r="AJ1060" t="str">
        <f>IF(RIGHT(MIS[[#This Row],[Main/Hedge]],4)="MAIN","MAIN","HEDGE")</f>
        <v>HEDGE</v>
      </c>
      <c r="AK1060" t="str" cm="1">
        <f t="array" ref="AK1060">_xlfn._xlws.FILTER(Table4[Column1],ISNUMBER(SEARCH(Table4[Column1],MIS[[#This Row],[OrderUniqueIdentifier]])),"")</f>
        <v>NOTREND</v>
      </c>
    </row>
    <row r="1061" spans="1:37" x14ac:dyDescent="0.25">
      <c r="A1061" t="s">
        <v>71</v>
      </c>
      <c r="B1061" t="s">
        <v>529</v>
      </c>
      <c r="C1061" t="s">
        <v>2102</v>
      </c>
      <c r="D1061" t="s">
        <v>72</v>
      </c>
      <c r="E1061" t="s">
        <v>1717</v>
      </c>
      <c r="F1061" t="s">
        <v>98</v>
      </c>
      <c r="G1061" t="s">
        <v>74</v>
      </c>
      <c r="H1061" t="s">
        <v>75</v>
      </c>
      <c r="I1061" t="s">
        <v>76</v>
      </c>
      <c r="J1061" t="s">
        <v>77</v>
      </c>
      <c r="K1061">
        <v>80</v>
      </c>
      <c r="L1061" t="s">
        <v>77</v>
      </c>
      <c r="M1061" t="s">
        <v>78</v>
      </c>
      <c r="N1061" t="s">
        <v>2103</v>
      </c>
      <c r="O1061" t="s">
        <v>2099</v>
      </c>
      <c r="P1061" t="s">
        <v>2104</v>
      </c>
      <c r="Q1061" t="s">
        <v>1720</v>
      </c>
      <c r="R1061" t="s">
        <v>79</v>
      </c>
      <c r="S1061" t="s">
        <v>26</v>
      </c>
      <c r="T1061" t="s">
        <v>1721</v>
      </c>
      <c r="U1061" t="s">
        <v>100</v>
      </c>
      <c r="V1061" t="s">
        <v>80</v>
      </c>
      <c r="W1061">
        <v>79800</v>
      </c>
      <c r="X1061" t="s">
        <v>85</v>
      </c>
      <c r="Y1061">
        <v>80</v>
      </c>
      <c r="Z1061" t="s">
        <v>2101</v>
      </c>
      <c r="AA1061" t="s">
        <v>2105</v>
      </c>
      <c r="AB1061" t="s">
        <v>87</v>
      </c>
      <c r="AC1061" t="s">
        <v>84</v>
      </c>
      <c r="AD1061">
        <f>_xlfn.XLOOKUP(MIS[[#This Row],[TRADING SYMBOL]],[1]Sheet1!$D:$D,[1]Sheet1!$C:$C)</f>
        <v>28.9</v>
      </c>
      <c r="AE1061">
        <f>MIS[[#This Row],[OrderAverageTradedPrice]]*MIS[[#This Row],[OrderQuantity]]</f>
        <v>4548</v>
      </c>
      <c r="AF1061">
        <f>MIS[[#This Row],[LTP]]*MIS[[#This Row],[OrderQuantity]]</f>
        <v>2312</v>
      </c>
      <c r="AG1061">
        <f>IF(MIS[[#This Row],[OrderSide]]="SELL",MIS[[#This Row],[VALUE]]-MIS[[#This Row],[LIVE_VALUE]],MIS[[#This Row],[LIVE_VALUE]]-MIS[[#This Row],[VALUE]])</f>
        <v>-2236</v>
      </c>
      <c r="AH1061" t="str" cm="1">
        <f t="array" ref="AH1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1" t="str">
        <f>MIS[[#This Row],[TRADING SYMBOL]]</f>
        <v>SENSEX2552079800PE</v>
      </c>
      <c r="AJ1061" t="str">
        <f>IF(RIGHT(MIS[[#This Row],[Main/Hedge]],4)="MAIN","MAIN","HEDGE")</f>
        <v>HEDGE</v>
      </c>
      <c r="AK1061" t="str" cm="1">
        <f t="array" ref="AK1061">_xlfn._xlws.FILTER(Table4[Column1],ISNUMBER(SEARCH(Table4[Column1],MIS[[#This Row],[OrderUniqueIdentifier]])),"")</f>
        <v>NOTREND</v>
      </c>
    </row>
    <row r="1062" spans="1:37" x14ac:dyDescent="0.25">
      <c r="A1062" t="s">
        <v>71</v>
      </c>
      <c r="B1062" t="s">
        <v>619</v>
      </c>
      <c r="C1062" t="s">
        <v>2166</v>
      </c>
      <c r="D1062" t="s">
        <v>72</v>
      </c>
      <c r="E1062" t="s">
        <v>248</v>
      </c>
      <c r="F1062" t="s">
        <v>98</v>
      </c>
      <c r="G1062" t="s">
        <v>74</v>
      </c>
      <c r="H1062" t="s">
        <v>75</v>
      </c>
      <c r="I1062" t="s">
        <v>76</v>
      </c>
      <c r="J1062" t="s">
        <v>77</v>
      </c>
      <c r="K1062">
        <v>40</v>
      </c>
      <c r="L1062" t="s">
        <v>77</v>
      </c>
      <c r="M1062" t="s">
        <v>78</v>
      </c>
      <c r="N1062" t="s">
        <v>2167</v>
      </c>
      <c r="O1062" t="s">
        <v>2099</v>
      </c>
      <c r="P1062" t="s">
        <v>2104</v>
      </c>
      <c r="Q1062" t="s">
        <v>250</v>
      </c>
      <c r="R1062" t="s">
        <v>79</v>
      </c>
      <c r="S1062" t="s">
        <v>26</v>
      </c>
      <c r="T1062" t="s">
        <v>251</v>
      </c>
      <c r="U1062" t="s">
        <v>100</v>
      </c>
      <c r="V1062" t="s">
        <v>80</v>
      </c>
      <c r="W1062">
        <v>84800</v>
      </c>
      <c r="X1062" t="s">
        <v>81</v>
      </c>
      <c r="Y1062">
        <v>40</v>
      </c>
      <c r="Z1062" t="s">
        <v>2101</v>
      </c>
      <c r="AA1062" t="s">
        <v>2105</v>
      </c>
      <c r="AB1062" t="s">
        <v>83</v>
      </c>
      <c r="AC1062" t="s">
        <v>84</v>
      </c>
      <c r="AD1062">
        <f>_xlfn.XLOOKUP(MIS[[#This Row],[TRADING SYMBOL]],[1]Sheet1!$D:$D,[1]Sheet1!$C:$C)</f>
        <v>17.55</v>
      </c>
      <c r="AE1062">
        <f>MIS[[#This Row],[OrderAverageTradedPrice]]*MIS[[#This Row],[OrderQuantity]]</f>
        <v>986</v>
      </c>
      <c r="AF1062">
        <f>MIS[[#This Row],[LTP]]*MIS[[#This Row],[OrderQuantity]]</f>
        <v>702</v>
      </c>
      <c r="AG1062">
        <f>IF(MIS[[#This Row],[OrderSide]]="SELL",MIS[[#This Row],[VALUE]]-MIS[[#This Row],[LIVE_VALUE]],MIS[[#This Row],[LIVE_VALUE]]-MIS[[#This Row],[VALUE]])</f>
        <v>-284</v>
      </c>
      <c r="AH1062" t="str" cm="1">
        <f t="array" ref="AH1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" t="str">
        <f>MIS[[#This Row],[TRADING SYMBOL]]</f>
        <v>SENSEX2552084800CE</v>
      </c>
      <c r="AJ1062" t="str">
        <f>IF(RIGHT(MIS[[#This Row],[Main/Hedge]],4)="MAIN","MAIN","HEDGE")</f>
        <v>HEDGE</v>
      </c>
      <c r="AK1062" t="str" cm="1">
        <f t="array" ref="AK1062">_xlfn._xlws.FILTER(Table4[Column1],ISNUMBER(SEARCH(Table4[Column1],MIS[[#This Row],[OrderUniqueIdentifier]])),"")</f>
        <v>NOTREND</v>
      </c>
    </row>
    <row r="1063" spans="1:37" x14ac:dyDescent="0.25">
      <c r="A1063" t="s">
        <v>71</v>
      </c>
      <c r="B1063" t="s">
        <v>619</v>
      </c>
      <c r="C1063" t="s">
        <v>2168</v>
      </c>
      <c r="D1063" t="s">
        <v>72</v>
      </c>
      <c r="E1063" t="s">
        <v>1717</v>
      </c>
      <c r="F1063" t="s">
        <v>98</v>
      </c>
      <c r="G1063" t="s">
        <v>74</v>
      </c>
      <c r="H1063" t="s">
        <v>75</v>
      </c>
      <c r="I1063" t="s">
        <v>76</v>
      </c>
      <c r="J1063" t="s">
        <v>77</v>
      </c>
      <c r="K1063">
        <v>40</v>
      </c>
      <c r="L1063" t="s">
        <v>77</v>
      </c>
      <c r="M1063" t="s">
        <v>78</v>
      </c>
      <c r="N1063" t="s">
        <v>147</v>
      </c>
      <c r="O1063" t="s">
        <v>2104</v>
      </c>
      <c r="P1063" t="s">
        <v>2104</v>
      </c>
      <c r="Q1063" t="s">
        <v>1720</v>
      </c>
      <c r="R1063" t="s">
        <v>79</v>
      </c>
      <c r="S1063" t="s">
        <v>26</v>
      </c>
      <c r="T1063" t="s">
        <v>1721</v>
      </c>
      <c r="U1063" t="s">
        <v>100</v>
      </c>
      <c r="V1063" t="s">
        <v>80</v>
      </c>
      <c r="W1063">
        <v>79800</v>
      </c>
      <c r="X1063" t="s">
        <v>85</v>
      </c>
      <c r="Y1063">
        <v>40</v>
      </c>
      <c r="Z1063" t="s">
        <v>2105</v>
      </c>
      <c r="AA1063" t="s">
        <v>2105</v>
      </c>
      <c r="AB1063" t="s">
        <v>87</v>
      </c>
      <c r="AC1063" t="s">
        <v>84</v>
      </c>
      <c r="AD1063">
        <f>_xlfn.XLOOKUP(MIS[[#This Row],[TRADING SYMBOL]],[1]Sheet1!$D:$D,[1]Sheet1!$C:$C)</f>
        <v>28.9</v>
      </c>
      <c r="AE1063">
        <f>MIS[[#This Row],[OrderAverageTradedPrice]]*MIS[[#This Row],[OrderQuantity]]</f>
        <v>2268</v>
      </c>
      <c r="AF1063">
        <f>MIS[[#This Row],[LTP]]*MIS[[#This Row],[OrderQuantity]]</f>
        <v>1156</v>
      </c>
      <c r="AG1063">
        <f>IF(MIS[[#This Row],[OrderSide]]="SELL",MIS[[#This Row],[VALUE]]-MIS[[#This Row],[LIVE_VALUE]],MIS[[#This Row],[LIVE_VALUE]]-MIS[[#This Row],[VALUE]])</f>
        <v>-1112</v>
      </c>
      <c r="AH1063" t="str" cm="1">
        <f t="array" ref="AH1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" t="str">
        <f>MIS[[#This Row],[TRADING SYMBOL]]</f>
        <v>SENSEX2552079800PE</v>
      </c>
      <c r="AJ1063" t="str">
        <f>IF(RIGHT(MIS[[#This Row],[Main/Hedge]],4)="MAIN","MAIN","HEDGE")</f>
        <v>HEDGE</v>
      </c>
      <c r="AK1063" t="str" cm="1">
        <f t="array" ref="AK1063">_xlfn._xlws.FILTER(Table4[Column1],ISNUMBER(SEARCH(Table4[Column1],MIS[[#This Row],[OrderUniqueIdentifier]])),"")</f>
        <v>NOTREND</v>
      </c>
    </row>
    <row r="1064" spans="1:37" x14ac:dyDescent="0.25">
      <c r="A1064" t="s">
        <v>71</v>
      </c>
      <c r="B1064" t="s">
        <v>629</v>
      </c>
      <c r="C1064" t="s">
        <v>2177</v>
      </c>
      <c r="D1064" t="s">
        <v>72</v>
      </c>
      <c r="E1064" t="s">
        <v>1717</v>
      </c>
      <c r="F1064" t="s">
        <v>98</v>
      </c>
      <c r="G1064" t="s">
        <v>74</v>
      </c>
      <c r="H1064" t="s">
        <v>75</v>
      </c>
      <c r="I1064" t="s">
        <v>76</v>
      </c>
      <c r="J1064" t="s">
        <v>77</v>
      </c>
      <c r="K1064">
        <v>20</v>
      </c>
      <c r="L1064" t="s">
        <v>77</v>
      </c>
      <c r="M1064" t="s">
        <v>78</v>
      </c>
      <c r="N1064" t="s">
        <v>2178</v>
      </c>
      <c r="O1064" t="s">
        <v>2104</v>
      </c>
      <c r="P1064" t="s">
        <v>2104</v>
      </c>
      <c r="Q1064" t="s">
        <v>1720</v>
      </c>
      <c r="R1064" t="s">
        <v>79</v>
      </c>
      <c r="S1064" t="s">
        <v>26</v>
      </c>
      <c r="T1064" t="s">
        <v>1721</v>
      </c>
      <c r="U1064" t="s">
        <v>100</v>
      </c>
      <c r="V1064" t="s">
        <v>80</v>
      </c>
      <c r="W1064">
        <v>79800</v>
      </c>
      <c r="X1064" t="s">
        <v>85</v>
      </c>
      <c r="Y1064">
        <v>20</v>
      </c>
      <c r="Z1064" t="s">
        <v>2105</v>
      </c>
      <c r="AA1064" t="s">
        <v>2105</v>
      </c>
      <c r="AB1064" t="s">
        <v>87</v>
      </c>
      <c r="AC1064" t="s">
        <v>84</v>
      </c>
      <c r="AD1064">
        <f>_xlfn.XLOOKUP(MIS[[#This Row],[TRADING SYMBOL]],[1]Sheet1!$D:$D,[1]Sheet1!$C:$C)</f>
        <v>28.9</v>
      </c>
      <c r="AE1064">
        <f>MIS[[#This Row],[OrderAverageTradedPrice]]*MIS[[#This Row],[OrderQuantity]]</f>
        <v>1133</v>
      </c>
      <c r="AF1064">
        <f>MIS[[#This Row],[LTP]]*MIS[[#This Row],[OrderQuantity]]</f>
        <v>578</v>
      </c>
      <c r="AG1064">
        <f>IF(MIS[[#This Row],[OrderSide]]="SELL",MIS[[#This Row],[VALUE]]-MIS[[#This Row],[LIVE_VALUE]],MIS[[#This Row],[LIVE_VALUE]]-MIS[[#This Row],[VALUE]])</f>
        <v>-555</v>
      </c>
      <c r="AH1064" t="str" cm="1">
        <f t="array" ref="AH1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4" t="str">
        <f>MIS[[#This Row],[TRADING SYMBOL]]</f>
        <v>SENSEX2552079800PE</v>
      </c>
      <c r="AJ1064" t="str">
        <f>IF(RIGHT(MIS[[#This Row],[Main/Hedge]],4)="MAIN","MAIN","HEDGE")</f>
        <v>HEDGE</v>
      </c>
      <c r="AK1064" t="str" cm="1">
        <f t="array" ref="AK1064">_xlfn._xlws.FILTER(Table4[Column1],ISNUMBER(SEARCH(Table4[Column1],MIS[[#This Row],[OrderUniqueIdentifier]])),"")</f>
        <v>NOTREND</v>
      </c>
    </row>
    <row r="1065" spans="1:37" x14ac:dyDescent="0.25">
      <c r="A1065" t="s">
        <v>71</v>
      </c>
      <c r="B1065" t="s">
        <v>652</v>
      </c>
      <c r="C1065" t="s">
        <v>2197</v>
      </c>
      <c r="D1065" t="s">
        <v>72</v>
      </c>
      <c r="E1065" t="s">
        <v>248</v>
      </c>
      <c r="F1065" t="s">
        <v>98</v>
      </c>
      <c r="G1065" t="s">
        <v>74</v>
      </c>
      <c r="H1065" t="s">
        <v>75</v>
      </c>
      <c r="I1065" t="s">
        <v>76</v>
      </c>
      <c r="J1065" t="s">
        <v>77</v>
      </c>
      <c r="K1065">
        <v>20</v>
      </c>
      <c r="L1065" t="s">
        <v>77</v>
      </c>
      <c r="M1065" t="s">
        <v>78</v>
      </c>
      <c r="N1065" t="s">
        <v>2198</v>
      </c>
      <c r="O1065" t="s">
        <v>2099</v>
      </c>
      <c r="P1065" t="s">
        <v>2104</v>
      </c>
      <c r="Q1065" t="s">
        <v>250</v>
      </c>
      <c r="R1065" t="s">
        <v>79</v>
      </c>
      <c r="S1065" t="s">
        <v>26</v>
      </c>
      <c r="T1065" t="s">
        <v>251</v>
      </c>
      <c r="U1065" t="s">
        <v>100</v>
      </c>
      <c r="V1065" t="s">
        <v>80</v>
      </c>
      <c r="W1065">
        <v>84800</v>
      </c>
      <c r="X1065" t="s">
        <v>81</v>
      </c>
      <c r="Y1065">
        <v>20</v>
      </c>
      <c r="Z1065" t="s">
        <v>2101</v>
      </c>
      <c r="AA1065" t="s">
        <v>2105</v>
      </c>
      <c r="AB1065" t="s">
        <v>83</v>
      </c>
      <c r="AC1065" t="s">
        <v>84</v>
      </c>
      <c r="AD1065">
        <f>_xlfn.XLOOKUP(MIS[[#This Row],[TRADING SYMBOL]],[1]Sheet1!$D:$D,[1]Sheet1!$C:$C)</f>
        <v>17.55</v>
      </c>
      <c r="AE1065">
        <f>MIS[[#This Row],[OrderAverageTradedPrice]]*MIS[[#This Row],[OrderQuantity]]</f>
        <v>497</v>
      </c>
      <c r="AF1065">
        <f>MIS[[#This Row],[LTP]]*MIS[[#This Row],[OrderQuantity]]</f>
        <v>351</v>
      </c>
      <c r="AG1065">
        <f>IF(MIS[[#This Row],[OrderSide]]="SELL",MIS[[#This Row],[VALUE]]-MIS[[#This Row],[LIVE_VALUE]],MIS[[#This Row],[LIVE_VALUE]]-MIS[[#This Row],[VALUE]])</f>
        <v>-146</v>
      </c>
      <c r="AH1065" t="str" cm="1">
        <f t="array" ref="AH10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" t="str">
        <f>MIS[[#This Row],[TRADING SYMBOL]]</f>
        <v>SENSEX2552084800CE</v>
      </c>
      <c r="AJ1065" t="str">
        <f>IF(RIGHT(MIS[[#This Row],[Main/Hedge]],4)="MAIN","MAIN","HEDGE")</f>
        <v>HEDGE</v>
      </c>
      <c r="AK1065" t="str" cm="1">
        <f t="array" ref="AK1065">_xlfn._xlws.FILTER(Table4[Column1],ISNUMBER(SEARCH(Table4[Column1],MIS[[#This Row],[OrderUniqueIdentifier]])),"")</f>
        <v>NOTREND</v>
      </c>
    </row>
    <row r="1066" spans="1:37" x14ac:dyDescent="0.25">
      <c r="A1066" t="s">
        <v>71</v>
      </c>
      <c r="B1066" t="s">
        <v>705</v>
      </c>
      <c r="C1066" t="s">
        <v>2237</v>
      </c>
      <c r="D1066" t="s">
        <v>72</v>
      </c>
      <c r="E1066" t="s">
        <v>1717</v>
      </c>
      <c r="F1066" t="s">
        <v>98</v>
      </c>
      <c r="G1066" t="s">
        <v>74</v>
      </c>
      <c r="H1066" t="s">
        <v>75</v>
      </c>
      <c r="I1066" t="s">
        <v>76</v>
      </c>
      <c r="J1066" t="s">
        <v>77</v>
      </c>
      <c r="K1066">
        <v>20</v>
      </c>
      <c r="L1066" t="s">
        <v>77</v>
      </c>
      <c r="M1066" t="s">
        <v>78</v>
      </c>
      <c r="N1066" t="s">
        <v>2238</v>
      </c>
      <c r="O1066" t="s">
        <v>2099</v>
      </c>
      <c r="P1066" t="s">
        <v>2104</v>
      </c>
      <c r="Q1066" t="s">
        <v>1720</v>
      </c>
      <c r="R1066" t="s">
        <v>79</v>
      </c>
      <c r="S1066" t="s">
        <v>26</v>
      </c>
      <c r="T1066" t="s">
        <v>1721</v>
      </c>
      <c r="U1066" t="s">
        <v>100</v>
      </c>
      <c r="V1066" t="s">
        <v>80</v>
      </c>
      <c r="W1066">
        <v>79800</v>
      </c>
      <c r="X1066" t="s">
        <v>85</v>
      </c>
      <c r="Y1066">
        <v>20</v>
      </c>
      <c r="Z1066" t="s">
        <v>2101</v>
      </c>
      <c r="AA1066" t="s">
        <v>2105</v>
      </c>
      <c r="AB1066" t="s">
        <v>87</v>
      </c>
      <c r="AC1066" t="s">
        <v>84</v>
      </c>
      <c r="AD1066">
        <f>_xlfn.XLOOKUP(MIS[[#This Row],[TRADING SYMBOL]],[1]Sheet1!$D:$D,[1]Sheet1!$C:$C)</f>
        <v>28.9</v>
      </c>
      <c r="AE1066">
        <f>MIS[[#This Row],[OrderAverageTradedPrice]]*MIS[[#This Row],[OrderQuantity]]</f>
        <v>1138</v>
      </c>
      <c r="AF1066">
        <f>MIS[[#This Row],[LTP]]*MIS[[#This Row],[OrderQuantity]]</f>
        <v>578</v>
      </c>
      <c r="AG1066">
        <f>IF(MIS[[#This Row],[OrderSide]]="SELL",MIS[[#This Row],[VALUE]]-MIS[[#This Row],[LIVE_VALUE]],MIS[[#This Row],[LIVE_VALUE]]-MIS[[#This Row],[VALUE]])</f>
        <v>-560</v>
      </c>
      <c r="AH1066" t="str" cm="1">
        <f t="array" ref="AH1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" t="str">
        <f>MIS[[#This Row],[TRADING SYMBOL]]</f>
        <v>SENSEX2552079800PE</v>
      </c>
      <c r="AJ1066" t="str">
        <f>IF(RIGHT(MIS[[#This Row],[Main/Hedge]],4)="MAIN","MAIN","HEDGE")</f>
        <v>HEDGE</v>
      </c>
      <c r="AK1066" t="str" cm="1">
        <f t="array" ref="AK1066">_xlfn._xlws.FILTER(Table4[Column1],ISNUMBER(SEARCH(Table4[Column1],MIS[[#This Row],[OrderUniqueIdentifier]])),"")</f>
        <v>NOTREND</v>
      </c>
    </row>
    <row r="1067" spans="1:37" x14ac:dyDescent="0.25">
      <c r="A1067" t="s">
        <v>71</v>
      </c>
      <c r="B1067" t="s">
        <v>779</v>
      </c>
      <c r="C1067" t="s">
        <v>2273</v>
      </c>
      <c r="D1067" t="s">
        <v>72</v>
      </c>
      <c r="E1067" t="s">
        <v>248</v>
      </c>
      <c r="F1067" t="s">
        <v>98</v>
      </c>
      <c r="G1067" t="s">
        <v>74</v>
      </c>
      <c r="H1067" t="s">
        <v>75</v>
      </c>
      <c r="I1067" t="s">
        <v>76</v>
      </c>
      <c r="J1067" t="s">
        <v>77</v>
      </c>
      <c r="K1067">
        <v>40</v>
      </c>
      <c r="L1067" t="s">
        <v>77</v>
      </c>
      <c r="M1067" t="s">
        <v>78</v>
      </c>
      <c r="N1067" t="s">
        <v>2198</v>
      </c>
      <c r="O1067" t="s">
        <v>2099</v>
      </c>
      <c r="P1067" t="s">
        <v>2104</v>
      </c>
      <c r="Q1067" t="s">
        <v>250</v>
      </c>
      <c r="R1067" t="s">
        <v>79</v>
      </c>
      <c r="S1067" t="s">
        <v>26</v>
      </c>
      <c r="T1067" t="s">
        <v>251</v>
      </c>
      <c r="U1067" t="s">
        <v>100</v>
      </c>
      <c r="V1067" t="s">
        <v>80</v>
      </c>
      <c r="W1067">
        <v>84800</v>
      </c>
      <c r="X1067" t="s">
        <v>81</v>
      </c>
      <c r="Y1067">
        <v>40</v>
      </c>
      <c r="Z1067" t="s">
        <v>2101</v>
      </c>
      <c r="AA1067" t="s">
        <v>2105</v>
      </c>
      <c r="AB1067" t="s">
        <v>83</v>
      </c>
      <c r="AC1067" t="s">
        <v>84</v>
      </c>
      <c r="AD1067">
        <f>_xlfn.XLOOKUP(MIS[[#This Row],[TRADING SYMBOL]],[1]Sheet1!$D:$D,[1]Sheet1!$C:$C)</f>
        <v>17.55</v>
      </c>
      <c r="AE1067">
        <f>MIS[[#This Row],[OrderAverageTradedPrice]]*MIS[[#This Row],[OrderQuantity]]</f>
        <v>994</v>
      </c>
      <c r="AF1067">
        <f>MIS[[#This Row],[LTP]]*MIS[[#This Row],[OrderQuantity]]</f>
        <v>702</v>
      </c>
      <c r="AG1067">
        <f>IF(MIS[[#This Row],[OrderSide]]="SELL",MIS[[#This Row],[VALUE]]-MIS[[#This Row],[LIVE_VALUE]],MIS[[#This Row],[LIVE_VALUE]]-MIS[[#This Row],[VALUE]])</f>
        <v>-292</v>
      </c>
      <c r="AH1067" t="str" cm="1">
        <f t="array" ref="AH10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" t="str">
        <f>MIS[[#This Row],[TRADING SYMBOL]]</f>
        <v>SENSEX2552084800CE</v>
      </c>
      <c r="AJ1067" t="str">
        <f>IF(RIGHT(MIS[[#This Row],[Main/Hedge]],4)="MAIN","MAIN","HEDGE")</f>
        <v>HEDGE</v>
      </c>
      <c r="AK1067" t="str" cm="1">
        <f t="array" ref="AK1067">_xlfn._xlws.FILTER(Table4[Column1],ISNUMBER(SEARCH(Table4[Column1],MIS[[#This Row],[OrderUniqueIdentifier]])),"")</f>
        <v>NOTREND</v>
      </c>
    </row>
    <row r="1068" spans="1:37" x14ac:dyDescent="0.25">
      <c r="A1068" t="s">
        <v>71</v>
      </c>
      <c r="B1068" t="s">
        <v>822</v>
      </c>
      <c r="C1068" t="s">
        <v>2300</v>
      </c>
      <c r="D1068" t="s">
        <v>72</v>
      </c>
      <c r="E1068" t="s">
        <v>248</v>
      </c>
      <c r="F1068" t="s">
        <v>98</v>
      </c>
      <c r="G1068" t="s">
        <v>74</v>
      </c>
      <c r="H1068" t="s">
        <v>75</v>
      </c>
      <c r="I1068" t="s">
        <v>76</v>
      </c>
      <c r="J1068" t="s">
        <v>77</v>
      </c>
      <c r="K1068">
        <v>20</v>
      </c>
      <c r="L1068" t="s">
        <v>77</v>
      </c>
      <c r="M1068" t="s">
        <v>78</v>
      </c>
      <c r="N1068" t="s">
        <v>2198</v>
      </c>
      <c r="O1068" t="s">
        <v>2099</v>
      </c>
      <c r="P1068" t="s">
        <v>2104</v>
      </c>
      <c r="Q1068" t="s">
        <v>250</v>
      </c>
      <c r="R1068" t="s">
        <v>79</v>
      </c>
      <c r="S1068" t="s">
        <v>26</v>
      </c>
      <c r="T1068" t="s">
        <v>251</v>
      </c>
      <c r="U1068" t="s">
        <v>100</v>
      </c>
      <c r="V1068" t="s">
        <v>80</v>
      </c>
      <c r="W1068">
        <v>84800</v>
      </c>
      <c r="X1068" t="s">
        <v>81</v>
      </c>
      <c r="Y1068">
        <v>20</v>
      </c>
      <c r="Z1068" t="s">
        <v>2101</v>
      </c>
      <c r="AA1068" t="s">
        <v>2105</v>
      </c>
      <c r="AB1068" t="s">
        <v>83</v>
      </c>
      <c r="AC1068" t="s">
        <v>84</v>
      </c>
      <c r="AD1068">
        <f>_xlfn.XLOOKUP(MIS[[#This Row],[TRADING SYMBOL]],[1]Sheet1!$D:$D,[1]Sheet1!$C:$C)</f>
        <v>17.55</v>
      </c>
      <c r="AE1068">
        <f>MIS[[#This Row],[OrderAverageTradedPrice]]*MIS[[#This Row],[OrderQuantity]]</f>
        <v>497</v>
      </c>
      <c r="AF1068">
        <f>MIS[[#This Row],[LTP]]*MIS[[#This Row],[OrderQuantity]]</f>
        <v>351</v>
      </c>
      <c r="AG1068">
        <f>IF(MIS[[#This Row],[OrderSide]]="SELL",MIS[[#This Row],[VALUE]]-MIS[[#This Row],[LIVE_VALUE]],MIS[[#This Row],[LIVE_VALUE]]-MIS[[#This Row],[VALUE]])</f>
        <v>-146</v>
      </c>
      <c r="AH1068" t="str" cm="1">
        <f t="array" ref="AH1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" t="str">
        <f>MIS[[#This Row],[TRADING SYMBOL]]</f>
        <v>SENSEX2552084800CE</v>
      </c>
      <c r="AJ1068" t="str">
        <f>IF(RIGHT(MIS[[#This Row],[Main/Hedge]],4)="MAIN","MAIN","HEDGE")</f>
        <v>HEDGE</v>
      </c>
      <c r="AK1068" t="str" cm="1">
        <f t="array" ref="AK1068">_xlfn._xlws.FILTER(Table4[Column1],ISNUMBER(SEARCH(Table4[Column1],MIS[[#This Row],[OrderUniqueIdentifier]])),"")</f>
        <v>NOTREND</v>
      </c>
    </row>
    <row r="1069" spans="1:37" x14ac:dyDescent="0.25">
      <c r="A1069" t="s">
        <v>71</v>
      </c>
      <c r="B1069" t="s">
        <v>857</v>
      </c>
      <c r="C1069" t="s">
        <v>2328</v>
      </c>
      <c r="D1069" t="s">
        <v>72</v>
      </c>
      <c r="E1069" t="s">
        <v>248</v>
      </c>
      <c r="F1069" t="s">
        <v>98</v>
      </c>
      <c r="G1069" t="s">
        <v>74</v>
      </c>
      <c r="H1069" t="s">
        <v>75</v>
      </c>
      <c r="I1069" t="s">
        <v>76</v>
      </c>
      <c r="J1069" t="s">
        <v>77</v>
      </c>
      <c r="K1069">
        <v>20</v>
      </c>
      <c r="L1069" t="s">
        <v>77</v>
      </c>
      <c r="M1069" t="s">
        <v>78</v>
      </c>
      <c r="N1069" t="s">
        <v>2329</v>
      </c>
      <c r="O1069" t="s">
        <v>2104</v>
      </c>
      <c r="P1069" t="s">
        <v>2104</v>
      </c>
      <c r="Q1069" t="s">
        <v>250</v>
      </c>
      <c r="R1069" t="s">
        <v>79</v>
      </c>
      <c r="S1069" t="s">
        <v>26</v>
      </c>
      <c r="T1069" t="s">
        <v>251</v>
      </c>
      <c r="U1069" t="s">
        <v>100</v>
      </c>
      <c r="V1069" t="s">
        <v>80</v>
      </c>
      <c r="W1069">
        <v>84800</v>
      </c>
      <c r="X1069" t="s">
        <v>81</v>
      </c>
      <c r="Y1069">
        <v>20</v>
      </c>
      <c r="Z1069" t="s">
        <v>2105</v>
      </c>
      <c r="AA1069" t="s">
        <v>2105</v>
      </c>
      <c r="AB1069" t="s">
        <v>83</v>
      </c>
      <c r="AC1069" t="s">
        <v>84</v>
      </c>
      <c r="AD1069">
        <f>_xlfn.XLOOKUP(MIS[[#This Row],[TRADING SYMBOL]],[1]Sheet1!$D:$D,[1]Sheet1!$C:$C)</f>
        <v>17.55</v>
      </c>
      <c r="AE1069">
        <f>MIS[[#This Row],[OrderAverageTradedPrice]]*MIS[[#This Row],[OrderQuantity]]</f>
        <v>495</v>
      </c>
      <c r="AF1069">
        <f>MIS[[#This Row],[LTP]]*MIS[[#This Row],[OrderQuantity]]</f>
        <v>351</v>
      </c>
      <c r="AG1069">
        <f>IF(MIS[[#This Row],[OrderSide]]="SELL",MIS[[#This Row],[VALUE]]-MIS[[#This Row],[LIVE_VALUE]],MIS[[#This Row],[LIVE_VALUE]]-MIS[[#This Row],[VALUE]])</f>
        <v>-144</v>
      </c>
      <c r="AH1069" t="str" cm="1">
        <f t="array" ref="AH1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" t="str">
        <f>MIS[[#This Row],[TRADING SYMBOL]]</f>
        <v>SENSEX2552084800CE</v>
      </c>
      <c r="AJ1069" t="str">
        <f>IF(RIGHT(MIS[[#This Row],[Main/Hedge]],4)="MAIN","MAIN","HEDGE")</f>
        <v>HEDGE</v>
      </c>
      <c r="AK1069" t="str" cm="1">
        <f t="array" ref="AK1069">_xlfn._xlws.FILTER(Table4[Column1],ISNUMBER(SEARCH(Table4[Column1],MIS[[#This Row],[OrderUniqueIdentifier]])),"")</f>
        <v>NOTREND</v>
      </c>
    </row>
    <row r="1070" spans="1:37" x14ac:dyDescent="0.25">
      <c r="A1070" t="s">
        <v>71</v>
      </c>
      <c r="B1070" t="s">
        <v>1029</v>
      </c>
      <c r="C1070" t="s">
        <v>2462</v>
      </c>
      <c r="D1070" t="s">
        <v>72</v>
      </c>
      <c r="E1070" t="s">
        <v>1717</v>
      </c>
      <c r="F1070" t="s">
        <v>98</v>
      </c>
      <c r="G1070" t="s">
        <v>74</v>
      </c>
      <c r="H1070" t="s">
        <v>75</v>
      </c>
      <c r="I1070" t="s">
        <v>76</v>
      </c>
      <c r="J1070" t="s">
        <v>77</v>
      </c>
      <c r="K1070">
        <v>40</v>
      </c>
      <c r="L1070" t="s">
        <v>77</v>
      </c>
      <c r="M1070" t="s">
        <v>78</v>
      </c>
      <c r="N1070" t="s">
        <v>2161</v>
      </c>
      <c r="O1070" t="s">
        <v>2099</v>
      </c>
      <c r="P1070" t="s">
        <v>2104</v>
      </c>
      <c r="Q1070" t="s">
        <v>1720</v>
      </c>
      <c r="R1070" t="s">
        <v>79</v>
      </c>
      <c r="S1070" t="s">
        <v>26</v>
      </c>
      <c r="T1070" t="s">
        <v>1721</v>
      </c>
      <c r="U1070" t="s">
        <v>100</v>
      </c>
      <c r="V1070" t="s">
        <v>80</v>
      </c>
      <c r="W1070">
        <v>79800</v>
      </c>
      <c r="X1070" t="s">
        <v>85</v>
      </c>
      <c r="Y1070">
        <v>40</v>
      </c>
      <c r="Z1070" t="s">
        <v>2101</v>
      </c>
      <c r="AA1070" t="s">
        <v>2105</v>
      </c>
      <c r="AB1070" t="s">
        <v>87</v>
      </c>
      <c r="AC1070" t="s">
        <v>84</v>
      </c>
      <c r="AD1070">
        <f>_xlfn.XLOOKUP(MIS[[#This Row],[TRADING SYMBOL]],[1]Sheet1!$D:$D,[1]Sheet1!$C:$C)</f>
        <v>28.9</v>
      </c>
      <c r="AE1070">
        <f>MIS[[#This Row],[OrderAverageTradedPrice]]*MIS[[#This Row],[OrderQuantity]]</f>
        <v>2286</v>
      </c>
      <c r="AF1070">
        <f>MIS[[#This Row],[LTP]]*MIS[[#This Row],[OrderQuantity]]</f>
        <v>1156</v>
      </c>
      <c r="AG1070">
        <f>IF(MIS[[#This Row],[OrderSide]]="SELL",MIS[[#This Row],[VALUE]]-MIS[[#This Row],[LIVE_VALUE]],MIS[[#This Row],[LIVE_VALUE]]-MIS[[#This Row],[VALUE]])</f>
        <v>-1130</v>
      </c>
      <c r="AH1070" t="str" cm="1">
        <f t="array" ref="AH10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" t="str">
        <f>MIS[[#This Row],[TRADING SYMBOL]]</f>
        <v>SENSEX2552079800PE</v>
      </c>
      <c r="AJ1070" t="str">
        <f>IF(RIGHT(MIS[[#This Row],[Main/Hedge]],4)="MAIN","MAIN","HEDGE")</f>
        <v>HEDGE</v>
      </c>
      <c r="AK1070" t="str" cm="1">
        <f t="array" ref="AK1070">_xlfn._xlws.FILTER(Table4[Column1],ISNUMBER(SEARCH(Table4[Column1],MIS[[#This Row],[OrderUniqueIdentifier]])),"")</f>
        <v>NOTREND</v>
      </c>
    </row>
    <row r="1071" spans="1:37" x14ac:dyDescent="0.25">
      <c r="A1071" t="s">
        <v>71</v>
      </c>
      <c r="B1071" t="s">
        <v>1037</v>
      </c>
      <c r="C1071" t="s">
        <v>2468</v>
      </c>
      <c r="D1071" t="s">
        <v>72</v>
      </c>
      <c r="E1071" t="s">
        <v>1717</v>
      </c>
      <c r="F1071" t="s">
        <v>98</v>
      </c>
      <c r="G1071" t="s">
        <v>74</v>
      </c>
      <c r="H1071" t="s">
        <v>75</v>
      </c>
      <c r="I1071" t="s">
        <v>76</v>
      </c>
      <c r="J1071" t="s">
        <v>77</v>
      </c>
      <c r="K1071">
        <v>20</v>
      </c>
      <c r="L1071" t="s">
        <v>77</v>
      </c>
      <c r="M1071" t="s">
        <v>78</v>
      </c>
      <c r="N1071" t="s">
        <v>2245</v>
      </c>
      <c r="O1071" t="s">
        <v>2099</v>
      </c>
      <c r="P1071" t="s">
        <v>2104</v>
      </c>
      <c r="Q1071" t="s">
        <v>1720</v>
      </c>
      <c r="R1071" t="s">
        <v>79</v>
      </c>
      <c r="S1071" t="s">
        <v>26</v>
      </c>
      <c r="T1071" t="s">
        <v>1721</v>
      </c>
      <c r="U1071" t="s">
        <v>100</v>
      </c>
      <c r="V1071" t="s">
        <v>80</v>
      </c>
      <c r="W1071">
        <v>79800</v>
      </c>
      <c r="X1071" t="s">
        <v>85</v>
      </c>
      <c r="Y1071">
        <v>20</v>
      </c>
      <c r="Z1071" t="s">
        <v>2101</v>
      </c>
      <c r="AA1071" t="s">
        <v>2105</v>
      </c>
      <c r="AB1071" t="s">
        <v>87</v>
      </c>
      <c r="AC1071" t="s">
        <v>84</v>
      </c>
      <c r="AD1071">
        <f>_xlfn.XLOOKUP(MIS[[#This Row],[TRADING SYMBOL]],[1]Sheet1!$D:$D,[1]Sheet1!$C:$C)</f>
        <v>28.9</v>
      </c>
      <c r="AE1071">
        <f>MIS[[#This Row],[OrderAverageTradedPrice]]*MIS[[#This Row],[OrderQuantity]]</f>
        <v>1139</v>
      </c>
      <c r="AF1071">
        <f>MIS[[#This Row],[LTP]]*MIS[[#This Row],[OrderQuantity]]</f>
        <v>578</v>
      </c>
      <c r="AG1071">
        <f>IF(MIS[[#This Row],[OrderSide]]="SELL",MIS[[#This Row],[VALUE]]-MIS[[#This Row],[LIVE_VALUE]],MIS[[#This Row],[LIVE_VALUE]]-MIS[[#This Row],[VALUE]])</f>
        <v>-561</v>
      </c>
      <c r="AH1071" t="str" cm="1">
        <f t="array" ref="AH1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" t="str">
        <f>MIS[[#This Row],[TRADING SYMBOL]]</f>
        <v>SENSEX2552079800PE</v>
      </c>
      <c r="AJ1071" t="str">
        <f>IF(RIGHT(MIS[[#This Row],[Main/Hedge]],4)="MAIN","MAIN","HEDGE")</f>
        <v>HEDGE</v>
      </c>
      <c r="AK1071" t="str" cm="1">
        <f t="array" ref="AK1071">_xlfn._xlws.FILTER(Table4[Column1],ISNUMBER(SEARCH(Table4[Column1],MIS[[#This Row],[OrderUniqueIdentifier]])),"")</f>
        <v>NOTREND</v>
      </c>
    </row>
    <row r="1072" spans="1:37" x14ac:dyDescent="0.25">
      <c r="A1072" t="s">
        <v>71</v>
      </c>
      <c r="B1072" t="s">
        <v>1124</v>
      </c>
      <c r="C1072" t="s">
        <v>2539</v>
      </c>
      <c r="D1072" t="s">
        <v>72</v>
      </c>
      <c r="E1072" t="s">
        <v>248</v>
      </c>
      <c r="F1072" t="s">
        <v>98</v>
      </c>
      <c r="G1072" t="s">
        <v>74</v>
      </c>
      <c r="H1072" t="s">
        <v>75</v>
      </c>
      <c r="I1072" t="s">
        <v>76</v>
      </c>
      <c r="J1072" t="s">
        <v>77</v>
      </c>
      <c r="K1072">
        <v>20</v>
      </c>
      <c r="L1072" t="s">
        <v>77</v>
      </c>
      <c r="M1072" t="s">
        <v>78</v>
      </c>
      <c r="N1072" t="s">
        <v>2540</v>
      </c>
      <c r="O1072" t="s">
        <v>2104</v>
      </c>
      <c r="P1072" t="s">
        <v>2104</v>
      </c>
      <c r="Q1072" t="s">
        <v>250</v>
      </c>
      <c r="R1072" t="s">
        <v>79</v>
      </c>
      <c r="S1072" t="s">
        <v>26</v>
      </c>
      <c r="T1072" t="s">
        <v>251</v>
      </c>
      <c r="U1072" t="s">
        <v>100</v>
      </c>
      <c r="V1072" t="s">
        <v>80</v>
      </c>
      <c r="W1072">
        <v>84800</v>
      </c>
      <c r="X1072" t="s">
        <v>81</v>
      </c>
      <c r="Y1072">
        <v>20</v>
      </c>
      <c r="Z1072" t="s">
        <v>2105</v>
      </c>
      <c r="AA1072" t="s">
        <v>2105</v>
      </c>
      <c r="AB1072" t="s">
        <v>83</v>
      </c>
      <c r="AC1072" t="s">
        <v>84</v>
      </c>
      <c r="AD1072">
        <f>_xlfn.XLOOKUP(MIS[[#This Row],[TRADING SYMBOL]],[1]Sheet1!$D:$D,[1]Sheet1!$C:$C)</f>
        <v>17.55</v>
      </c>
      <c r="AE1072">
        <f>MIS[[#This Row],[OrderAverageTradedPrice]]*MIS[[#This Row],[OrderQuantity]]</f>
        <v>496</v>
      </c>
      <c r="AF1072">
        <f>MIS[[#This Row],[LTP]]*MIS[[#This Row],[OrderQuantity]]</f>
        <v>351</v>
      </c>
      <c r="AG1072">
        <f>IF(MIS[[#This Row],[OrderSide]]="SELL",MIS[[#This Row],[VALUE]]-MIS[[#This Row],[LIVE_VALUE]],MIS[[#This Row],[LIVE_VALUE]]-MIS[[#This Row],[VALUE]])</f>
        <v>-145</v>
      </c>
      <c r="AH1072" t="str" cm="1">
        <f t="array" ref="AH1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" t="str">
        <f>MIS[[#This Row],[TRADING SYMBOL]]</f>
        <v>SENSEX2552084800CE</v>
      </c>
      <c r="AJ1072" t="str">
        <f>IF(RIGHT(MIS[[#This Row],[Main/Hedge]],4)="MAIN","MAIN","HEDGE")</f>
        <v>HEDGE</v>
      </c>
      <c r="AK1072" t="str" cm="1">
        <f t="array" ref="AK1072">_xlfn._xlws.FILTER(Table4[Column1],ISNUMBER(SEARCH(Table4[Column1],MIS[[#This Row],[OrderUniqueIdentifier]])),"")</f>
        <v>NOTREND</v>
      </c>
    </row>
    <row r="1073" spans="1:37" x14ac:dyDescent="0.25">
      <c r="A1073" t="s">
        <v>71</v>
      </c>
      <c r="B1073" t="s">
        <v>1202</v>
      </c>
      <c r="C1073" t="s">
        <v>2586</v>
      </c>
      <c r="D1073" t="s">
        <v>72</v>
      </c>
      <c r="E1073" t="s">
        <v>248</v>
      </c>
      <c r="F1073" t="s">
        <v>98</v>
      </c>
      <c r="G1073" t="s">
        <v>74</v>
      </c>
      <c r="H1073" t="s">
        <v>75</v>
      </c>
      <c r="I1073" t="s">
        <v>76</v>
      </c>
      <c r="J1073" t="s">
        <v>77</v>
      </c>
      <c r="K1073">
        <v>20</v>
      </c>
      <c r="L1073" t="s">
        <v>77</v>
      </c>
      <c r="M1073" t="s">
        <v>78</v>
      </c>
      <c r="N1073" t="s">
        <v>2587</v>
      </c>
      <c r="O1073" t="s">
        <v>2099</v>
      </c>
      <c r="P1073" t="s">
        <v>2104</v>
      </c>
      <c r="Q1073" t="s">
        <v>250</v>
      </c>
      <c r="R1073" t="s">
        <v>79</v>
      </c>
      <c r="S1073" t="s">
        <v>26</v>
      </c>
      <c r="T1073" t="s">
        <v>251</v>
      </c>
      <c r="U1073" t="s">
        <v>100</v>
      </c>
      <c r="V1073" t="s">
        <v>80</v>
      </c>
      <c r="W1073">
        <v>84800</v>
      </c>
      <c r="X1073" t="s">
        <v>81</v>
      </c>
      <c r="Y1073">
        <v>20</v>
      </c>
      <c r="Z1073" t="s">
        <v>2101</v>
      </c>
      <c r="AA1073" t="s">
        <v>2105</v>
      </c>
      <c r="AB1073" t="s">
        <v>83</v>
      </c>
      <c r="AC1073" t="s">
        <v>84</v>
      </c>
      <c r="AD1073">
        <f>_xlfn.XLOOKUP(MIS[[#This Row],[TRADING SYMBOL]],[1]Sheet1!$D:$D,[1]Sheet1!$C:$C)</f>
        <v>17.55</v>
      </c>
      <c r="AE1073">
        <f>MIS[[#This Row],[OrderAverageTradedPrice]]*MIS[[#This Row],[OrderQuantity]]</f>
        <v>494</v>
      </c>
      <c r="AF1073">
        <f>MIS[[#This Row],[LTP]]*MIS[[#This Row],[OrderQuantity]]</f>
        <v>351</v>
      </c>
      <c r="AG1073">
        <f>IF(MIS[[#This Row],[OrderSide]]="SELL",MIS[[#This Row],[VALUE]]-MIS[[#This Row],[LIVE_VALUE]],MIS[[#This Row],[LIVE_VALUE]]-MIS[[#This Row],[VALUE]])</f>
        <v>-143</v>
      </c>
      <c r="AH1073" t="str" cm="1">
        <f t="array" ref="AH10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" t="str">
        <f>MIS[[#This Row],[TRADING SYMBOL]]</f>
        <v>SENSEX2552084800CE</v>
      </c>
      <c r="AJ1073" t="str">
        <f>IF(RIGHT(MIS[[#This Row],[Main/Hedge]],4)="MAIN","MAIN","HEDGE")</f>
        <v>HEDGE</v>
      </c>
      <c r="AK1073" t="str" cm="1">
        <f t="array" ref="AK1073">_xlfn._xlws.FILTER(Table4[Column1],ISNUMBER(SEARCH(Table4[Column1],MIS[[#This Row],[OrderUniqueIdentifier]])),"")</f>
        <v>NOTREND</v>
      </c>
    </row>
    <row r="1074" spans="1:37" x14ac:dyDescent="0.25">
      <c r="A1074" t="s">
        <v>71</v>
      </c>
      <c r="B1074" t="s">
        <v>1224</v>
      </c>
      <c r="C1074" t="s">
        <v>2605</v>
      </c>
      <c r="D1074" t="s">
        <v>72</v>
      </c>
      <c r="E1074" t="s">
        <v>1717</v>
      </c>
      <c r="F1074" t="s">
        <v>98</v>
      </c>
      <c r="G1074" t="s">
        <v>74</v>
      </c>
      <c r="H1074" t="s">
        <v>75</v>
      </c>
      <c r="I1074" t="s">
        <v>76</v>
      </c>
      <c r="J1074" t="s">
        <v>77</v>
      </c>
      <c r="K1074">
        <v>20</v>
      </c>
      <c r="L1074" t="s">
        <v>77</v>
      </c>
      <c r="M1074" t="s">
        <v>78</v>
      </c>
      <c r="N1074" t="s">
        <v>2238</v>
      </c>
      <c r="O1074" t="s">
        <v>2099</v>
      </c>
      <c r="P1074" t="s">
        <v>2104</v>
      </c>
      <c r="Q1074" t="s">
        <v>1720</v>
      </c>
      <c r="R1074" t="s">
        <v>79</v>
      </c>
      <c r="S1074" t="s">
        <v>26</v>
      </c>
      <c r="T1074" t="s">
        <v>1721</v>
      </c>
      <c r="U1074" t="s">
        <v>100</v>
      </c>
      <c r="V1074" t="s">
        <v>80</v>
      </c>
      <c r="W1074">
        <v>79800</v>
      </c>
      <c r="X1074" t="s">
        <v>85</v>
      </c>
      <c r="Y1074">
        <v>20</v>
      </c>
      <c r="Z1074" t="s">
        <v>2101</v>
      </c>
      <c r="AA1074" t="s">
        <v>2105</v>
      </c>
      <c r="AB1074" t="s">
        <v>87</v>
      </c>
      <c r="AC1074" t="s">
        <v>84</v>
      </c>
      <c r="AD1074">
        <f>_xlfn.XLOOKUP(MIS[[#This Row],[TRADING SYMBOL]],[1]Sheet1!$D:$D,[1]Sheet1!$C:$C)</f>
        <v>28.9</v>
      </c>
      <c r="AE1074">
        <f>MIS[[#This Row],[OrderAverageTradedPrice]]*MIS[[#This Row],[OrderQuantity]]</f>
        <v>1138</v>
      </c>
      <c r="AF1074">
        <f>MIS[[#This Row],[LTP]]*MIS[[#This Row],[OrderQuantity]]</f>
        <v>578</v>
      </c>
      <c r="AG1074">
        <f>IF(MIS[[#This Row],[OrderSide]]="SELL",MIS[[#This Row],[VALUE]]-MIS[[#This Row],[LIVE_VALUE]],MIS[[#This Row],[LIVE_VALUE]]-MIS[[#This Row],[VALUE]])</f>
        <v>-560</v>
      </c>
      <c r="AH1074" t="str" cm="1">
        <f t="array" ref="AH10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" t="str">
        <f>MIS[[#This Row],[TRADING SYMBOL]]</f>
        <v>SENSEX2552079800PE</v>
      </c>
      <c r="AJ1074" t="str">
        <f>IF(RIGHT(MIS[[#This Row],[Main/Hedge]],4)="MAIN","MAIN","HEDGE")</f>
        <v>HEDGE</v>
      </c>
      <c r="AK1074" t="str" cm="1">
        <f t="array" ref="AK1074">_xlfn._xlws.FILTER(Table4[Column1],ISNUMBER(SEARCH(Table4[Column1],MIS[[#This Row],[OrderUniqueIdentifier]])),"")</f>
        <v>NOTREND</v>
      </c>
    </row>
    <row r="1075" spans="1:37" x14ac:dyDescent="0.25">
      <c r="A1075" t="s">
        <v>71</v>
      </c>
      <c r="B1075" t="s">
        <v>1227</v>
      </c>
      <c r="C1075" t="s">
        <v>2610</v>
      </c>
      <c r="D1075" t="s">
        <v>72</v>
      </c>
      <c r="E1075" t="s">
        <v>1717</v>
      </c>
      <c r="F1075" t="s">
        <v>98</v>
      </c>
      <c r="G1075" t="s">
        <v>74</v>
      </c>
      <c r="H1075" t="s">
        <v>75</v>
      </c>
      <c r="I1075" t="s">
        <v>76</v>
      </c>
      <c r="J1075" t="s">
        <v>77</v>
      </c>
      <c r="K1075">
        <v>40</v>
      </c>
      <c r="L1075" t="s">
        <v>77</v>
      </c>
      <c r="M1075" t="s">
        <v>78</v>
      </c>
      <c r="N1075" t="s">
        <v>2289</v>
      </c>
      <c r="O1075" t="s">
        <v>2104</v>
      </c>
      <c r="P1075" t="s">
        <v>2104</v>
      </c>
      <c r="Q1075" t="s">
        <v>1720</v>
      </c>
      <c r="R1075" t="s">
        <v>79</v>
      </c>
      <c r="S1075" t="s">
        <v>26</v>
      </c>
      <c r="T1075" t="s">
        <v>1721</v>
      </c>
      <c r="U1075" t="s">
        <v>100</v>
      </c>
      <c r="V1075" t="s">
        <v>80</v>
      </c>
      <c r="W1075">
        <v>79800</v>
      </c>
      <c r="X1075" t="s">
        <v>85</v>
      </c>
      <c r="Y1075">
        <v>40</v>
      </c>
      <c r="Z1075" t="s">
        <v>2105</v>
      </c>
      <c r="AA1075" t="s">
        <v>2105</v>
      </c>
      <c r="AB1075" t="s">
        <v>87</v>
      </c>
      <c r="AC1075" t="s">
        <v>84</v>
      </c>
      <c r="AD1075">
        <f>_xlfn.XLOOKUP(MIS[[#This Row],[TRADING SYMBOL]],[1]Sheet1!$D:$D,[1]Sheet1!$C:$C)</f>
        <v>28.9</v>
      </c>
      <c r="AE1075">
        <f>MIS[[#This Row],[OrderAverageTradedPrice]]*MIS[[#This Row],[OrderQuantity]]</f>
        <v>2272</v>
      </c>
      <c r="AF1075">
        <f>MIS[[#This Row],[LTP]]*MIS[[#This Row],[OrderQuantity]]</f>
        <v>1156</v>
      </c>
      <c r="AG1075">
        <f>IF(MIS[[#This Row],[OrderSide]]="SELL",MIS[[#This Row],[VALUE]]-MIS[[#This Row],[LIVE_VALUE]],MIS[[#This Row],[LIVE_VALUE]]-MIS[[#This Row],[VALUE]])</f>
        <v>-1116</v>
      </c>
      <c r="AH1075" t="str" cm="1">
        <f t="array" ref="AH10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" t="str">
        <f>MIS[[#This Row],[TRADING SYMBOL]]</f>
        <v>SENSEX2552079800PE</v>
      </c>
      <c r="AJ1075" t="str">
        <f>IF(RIGHT(MIS[[#This Row],[Main/Hedge]],4)="MAIN","MAIN","HEDGE")</f>
        <v>HEDGE</v>
      </c>
      <c r="AK1075" t="str" cm="1">
        <f t="array" ref="AK1075">_xlfn._xlws.FILTER(Table4[Column1],ISNUMBER(SEARCH(Table4[Column1],MIS[[#This Row],[OrderUniqueIdentifier]])),"")</f>
        <v>NOTREND</v>
      </c>
    </row>
    <row r="1076" spans="1:37" x14ac:dyDescent="0.25">
      <c r="A1076" t="s">
        <v>179</v>
      </c>
      <c r="B1076" t="s">
        <v>1488</v>
      </c>
      <c r="C1076" t="s">
        <v>2741</v>
      </c>
      <c r="D1076" t="s">
        <v>72</v>
      </c>
      <c r="E1076" t="s">
        <v>248</v>
      </c>
      <c r="F1076" t="s">
        <v>98</v>
      </c>
      <c r="G1076" t="s">
        <v>74</v>
      </c>
      <c r="H1076" t="s">
        <v>93</v>
      </c>
      <c r="I1076" t="s">
        <v>76</v>
      </c>
      <c r="J1076" t="s">
        <v>2198</v>
      </c>
      <c r="K1076">
        <v>20</v>
      </c>
      <c r="L1076" t="s">
        <v>77</v>
      </c>
      <c r="M1076" t="s">
        <v>78</v>
      </c>
      <c r="N1076" t="s">
        <v>2198</v>
      </c>
      <c r="O1076" t="s">
        <v>2099</v>
      </c>
      <c r="P1076" t="s">
        <v>2104</v>
      </c>
      <c r="Q1076" t="s">
        <v>250</v>
      </c>
      <c r="R1076" t="s">
        <v>79</v>
      </c>
      <c r="S1076" t="s">
        <v>26</v>
      </c>
      <c r="T1076" t="s">
        <v>251</v>
      </c>
      <c r="U1076" t="s">
        <v>100</v>
      </c>
      <c r="V1076" t="s">
        <v>80</v>
      </c>
      <c r="W1076">
        <v>84800</v>
      </c>
      <c r="X1076" t="s">
        <v>81</v>
      </c>
      <c r="Y1076">
        <v>20</v>
      </c>
      <c r="Z1076" t="s">
        <v>2101</v>
      </c>
      <c r="AA1076" t="s">
        <v>2105</v>
      </c>
      <c r="AB1076" t="s">
        <v>83</v>
      </c>
      <c r="AC1076" t="s">
        <v>84</v>
      </c>
      <c r="AD1076">
        <f>_xlfn.XLOOKUP(MIS[[#This Row],[TRADING SYMBOL]],[1]Sheet1!$D:$D,[1]Sheet1!$C:$C)</f>
        <v>17.55</v>
      </c>
      <c r="AE1076">
        <f>MIS[[#This Row],[OrderAverageTradedPrice]]*MIS[[#This Row],[OrderQuantity]]</f>
        <v>497</v>
      </c>
      <c r="AF1076">
        <f>MIS[[#This Row],[LTP]]*MIS[[#This Row],[OrderQuantity]]</f>
        <v>351</v>
      </c>
      <c r="AG1076">
        <f>IF(MIS[[#This Row],[OrderSide]]="SELL",MIS[[#This Row],[VALUE]]-MIS[[#This Row],[LIVE_VALUE]],MIS[[#This Row],[LIVE_VALUE]]-MIS[[#This Row],[VALUE]])</f>
        <v>-146</v>
      </c>
      <c r="AH1076" t="str" cm="1">
        <f t="array" ref="AH1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" t="str">
        <f>MIS[[#This Row],[TRADING SYMBOL]]</f>
        <v>SENSEX2552084800CE</v>
      </c>
      <c r="AJ1076" t="str">
        <f>IF(RIGHT(MIS[[#This Row],[Main/Hedge]],4)="MAIN","MAIN","HEDGE")</f>
        <v>HEDGE</v>
      </c>
      <c r="AK1076" t="str" cm="1">
        <f t="array" ref="AK1076">_xlfn._xlws.FILTER(Table4[Column1],ISNUMBER(SEARCH(Table4[Column1],MIS[[#This Row],[OrderUniqueIdentifier]])),"")</f>
        <v>NOTREND</v>
      </c>
    </row>
    <row r="1077" spans="1:37" x14ac:dyDescent="0.25">
      <c r="A1077" t="s">
        <v>179</v>
      </c>
      <c r="B1077" t="s">
        <v>1488</v>
      </c>
      <c r="C1077" t="s">
        <v>2742</v>
      </c>
      <c r="D1077" t="s">
        <v>72</v>
      </c>
      <c r="E1077" t="s">
        <v>1717</v>
      </c>
      <c r="F1077" t="s">
        <v>98</v>
      </c>
      <c r="G1077" t="s">
        <v>74</v>
      </c>
      <c r="H1077" t="s">
        <v>93</v>
      </c>
      <c r="I1077" t="s">
        <v>76</v>
      </c>
      <c r="J1077" t="s">
        <v>147</v>
      </c>
      <c r="K1077">
        <v>20</v>
      </c>
      <c r="L1077" t="s">
        <v>77</v>
      </c>
      <c r="M1077" t="s">
        <v>78</v>
      </c>
      <c r="N1077" t="s">
        <v>147</v>
      </c>
      <c r="O1077" t="s">
        <v>2104</v>
      </c>
      <c r="P1077" t="s">
        <v>2104</v>
      </c>
      <c r="Q1077" t="s">
        <v>1720</v>
      </c>
      <c r="R1077" t="s">
        <v>79</v>
      </c>
      <c r="S1077" t="s">
        <v>26</v>
      </c>
      <c r="T1077" t="s">
        <v>1721</v>
      </c>
      <c r="U1077" t="s">
        <v>100</v>
      </c>
      <c r="V1077" t="s">
        <v>80</v>
      </c>
      <c r="W1077">
        <v>79800</v>
      </c>
      <c r="X1077" t="s">
        <v>85</v>
      </c>
      <c r="Y1077">
        <v>20</v>
      </c>
      <c r="Z1077" t="s">
        <v>2105</v>
      </c>
      <c r="AA1077" t="s">
        <v>2105</v>
      </c>
      <c r="AB1077" t="s">
        <v>87</v>
      </c>
      <c r="AC1077" t="s">
        <v>84</v>
      </c>
      <c r="AD1077">
        <f>_xlfn.XLOOKUP(MIS[[#This Row],[TRADING SYMBOL]],[1]Sheet1!$D:$D,[1]Sheet1!$C:$C)</f>
        <v>28.9</v>
      </c>
      <c r="AE1077">
        <f>MIS[[#This Row],[OrderAverageTradedPrice]]*MIS[[#This Row],[OrderQuantity]]</f>
        <v>1134</v>
      </c>
      <c r="AF1077">
        <f>MIS[[#This Row],[LTP]]*MIS[[#This Row],[OrderQuantity]]</f>
        <v>578</v>
      </c>
      <c r="AG1077">
        <f>IF(MIS[[#This Row],[OrderSide]]="SELL",MIS[[#This Row],[VALUE]]-MIS[[#This Row],[LIVE_VALUE]],MIS[[#This Row],[LIVE_VALUE]]-MIS[[#This Row],[VALUE]])</f>
        <v>-556</v>
      </c>
      <c r="AH1077" t="str" cm="1">
        <f t="array" ref="AH1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" t="str">
        <f>MIS[[#This Row],[TRADING SYMBOL]]</f>
        <v>SENSEX2552079800PE</v>
      </c>
      <c r="AJ1077" t="str">
        <f>IF(RIGHT(MIS[[#This Row],[Main/Hedge]],4)="MAIN","MAIN","HEDGE")</f>
        <v>HEDGE</v>
      </c>
      <c r="AK1077" t="str" cm="1">
        <f t="array" ref="AK1077">_xlfn._xlws.FILTER(Table4[Column1],ISNUMBER(SEARCH(Table4[Column1],MIS[[#This Row],[OrderUniqueIdentifier]])),"")</f>
        <v>NOTREND</v>
      </c>
    </row>
    <row r="1078" spans="1:37" x14ac:dyDescent="0.25">
      <c r="A1078" t="s">
        <v>1555</v>
      </c>
      <c r="B1078" t="s">
        <v>1676</v>
      </c>
      <c r="C1078" t="s">
        <v>2873</v>
      </c>
      <c r="D1078" t="s">
        <v>72</v>
      </c>
      <c r="E1078" t="s">
        <v>1717</v>
      </c>
      <c r="F1078" t="s">
        <v>98</v>
      </c>
      <c r="G1078" t="s">
        <v>74</v>
      </c>
      <c r="H1078" t="s">
        <v>93</v>
      </c>
      <c r="I1078" t="s">
        <v>76</v>
      </c>
      <c r="J1078" t="s">
        <v>2289</v>
      </c>
      <c r="K1078">
        <v>20</v>
      </c>
      <c r="L1078" t="s">
        <v>77</v>
      </c>
      <c r="M1078" t="s">
        <v>78</v>
      </c>
      <c r="N1078" t="s">
        <v>2289</v>
      </c>
      <c r="O1078" t="s">
        <v>2099</v>
      </c>
      <c r="P1078" t="s">
        <v>2104</v>
      </c>
      <c r="Q1078" t="s">
        <v>1720</v>
      </c>
      <c r="R1078" t="s">
        <v>79</v>
      </c>
      <c r="S1078" t="s">
        <v>26</v>
      </c>
      <c r="T1078" t="s">
        <v>1721</v>
      </c>
      <c r="U1078" t="s">
        <v>100</v>
      </c>
      <c r="V1078" t="s">
        <v>80</v>
      </c>
      <c r="W1078">
        <v>79800</v>
      </c>
      <c r="X1078" t="s">
        <v>85</v>
      </c>
      <c r="Y1078">
        <v>20</v>
      </c>
      <c r="Z1078" t="s">
        <v>2101</v>
      </c>
      <c r="AA1078" t="s">
        <v>2105</v>
      </c>
      <c r="AB1078" t="s">
        <v>87</v>
      </c>
      <c r="AC1078" t="s">
        <v>84</v>
      </c>
      <c r="AD1078">
        <f>_xlfn.XLOOKUP(MIS[[#This Row],[TRADING SYMBOL]],[1]Sheet1!$D:$D,[1]Sheet1!$C:$C)</f>
        <v>28.9</v>
      </c>
      <c r="AE1078">
        <f>MIS[[#This Row],[OrderAverageTradedPrice]]*MIS[[#This Row],[OrderQuantity]]</f>
        <v>1136</v>
      </c>
      <c r="AF1078">
        <f>MIS[[#This Row],[LTP]]*MIS[[#This Row],[OrderQuantity]]</f>
        <v>578</v>
      </c>
      <c r="AG1078">
        <f>IF(MIS[[#This Row],[OrderSide]]="SELL",MIS[[#This Row],[VALUE]]-MIS[[#This Row],[LIVE_VALUE]],MIS[[#This Row],[LIVE_VALUE]]-MIS[[#This Row],[VALUE]])</f>
        <v>-558</v>
      </c>
      <c r="AH1078" t="str" cm="1">
        <f t="array" ref="AH10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" t="str">
        <f>MIS[[#This Row],[TRADING SYMBOL]]</f>
        <v>SENSEX2552079800PE</v>
      </c>
      <c r="AJ1078" t="str">
        <f>IF(RIGHT(MIS[[#This Row],[Main/Hedge]],4)="MAIN","MAIN","HEDGE")</f>
        <v>HEDGE</v>
      </c>
      <c r="AK1078" t="str" cm="1">
        <f t="array" ref="AK1078">_xlfn._xlws.FILTER(Table4[Column1],ISNUMBER(SEARCH(Table4[Column1],MIS[[#This Row],[OrderUniqueIdentifier]])),"")</f>
        <v>NOTREND</v>
      </c>
    </row>
    <row r="1079" spans="1:37" x14ac:dyDescent="0.25">
      <c r="A1079" t="s">
        <v>71</v>
      </c>
      <c r="B1079" t="s">
        <v>652</v>
      </c>
      <c r="C1079" t="s">
        <v>2199</v>
      </c>
      <c r="D1079" t="s">
        <v>72</v>
      </c>
      <c r="E1079" t="s">
        <v>1717</v>
      </c>
      <c r="F1079" t="s">
        <v>98</v>
      </c>
      <c r="G1079" t="s">
        <v>74</v>
      </c>
      <c r="H1079" t="s">
        <v>75</v>
      </c>
      <c r="I1079" t="s">
        <v>76</v>
      </c>
      <c r="J1079" t="s">
        <v>77</v>
      </c>
      <c r="K1079">
        <v>20</v>
      </c>
      <c r="L1079" t="s">
        <v>77</v>
      </c>
      <c r="M1079" t="s">
        <v>78</v>
      </c>
      <c r="N1079" t="s">
        <v>2200</v>
      </c>
      <c r="O1079" t="s">
        <v>2104</v>
      </c>
      <c r="P1079" t="s">
        <v>2068</v>
      </c>
      <c r="Q1079" t="s">
        <v>1720</v>
      </c>
      <c r="R1079" t="s">
        <v>79</v>
      </c>
      <c r="S1079" t="s">
        <v>26</v>
      </c>
      <c r="T1079" t="s">
        <v>1721</v>
      </c>
      <c r="U1079" t="s">
        <v>100</v>
      </c>
      <c r="V1079" t="s">
        <v>80</v>
      </c>
      <c r="W1079">
        <v>79800</v>
      </c>
      <c r="X1079" t="s">
        <v>85</v>
      </c>
      <c r="Y1079">
        <v>20</v>
      </c>
      <c r="Z1079" t="s">
        <v>2105</v>
      </c>
      <c r="AA1079" t="s">
        <v>2070</v>
      </c>
      <c r="AB1079" t="s">
        <v>87</v>
      </c>
      <c r="AC1079" t="s">
        <v>84</v>
      </c>
      <c r="AD1079">
        <f>_xlfn.XLOOKUP(MIS[[#This Row],[TRADING SYMBOL]],[1]Sheet1!$D:$D,[1]Sheet1!$C:$C)</f>
        <v>28.9</v>
      </c>
      <c r="AE1079">
        <f>MIS[[#This Row],[OrderAverageTradedPrice]]*MIS[[#This Row],[OrderQuantity]]</f>
        <v>1126</v>
      </c>
      <c r="AF1079">
        <f>MIS[[#This Row],[LTP]]*MIS[[#This Row],[OrderQuantity]]</f>
        <v>578</v>
      </c>
      <c r="AG1079">
        <f>IF(MIS[[#This Row],[OrderSide]]="SELL",MIS[[#This Row],[VALUE]]-MIS[[#This Row],[LIVE_VALUE]],MIS[[#This Row],[LIVE_VALUE]]-MIS[[#This Row],[VALUE]])</f>
        <v>-548</v>
      </c>
      <c r="AH1079" t="str" cm="1">
        <f t="array" ref="AH1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" t="str">
        <f>MIS[[#This Row],[TRADING SYMBOL]]</f>
        <v>SENSEX2552079800PE</v>
      </c>
      <c r="AJ1079" t="str">
        <f>IF(RIGHT(MIS[[#This Row],[Main/Hedge]],4)="MAIN","MAIN","HEDGE")</f>
        <v>HEDGE</v>
      </c>
      <c r="AK1079" t="str" cm="1">
        <f t="array" ref="AK1079">_xlfn._xlws.FILTER(Table4[Column1],ISNUMBER(SEARCH(Table4[Column1],MIS[[#This Row],[OrderUniqueIdentifier]])),"")</f>
        <v>NOTREND</v>
      </c>
    </row>
    <row r="1080" spans="1:37" x14ac:dyDescent="0.25">
      <c r="A1080" t="s">
        <v>71</v>
      </c>
      <c r="B1080" t="s">
        <v>779</v>
      </c>
      <c r="C1080" t="s">
        <v>2274</v>
      </c>
      <c r="D1080" t="s">
        <v>72</v>
      </c>
      <c r="E1080" t="s">
        <v>1717</v>
      </c>
      <c r="F1080" t="s">
        <v>98</v>
      </c>
      <c r="G1080" t="s">
        <v>74</v>
      </c>
      <c r="H1080" t="s">
        <v>75</v>
      </c>
      <c r="I1080" t="s">
        <v>76</v>
      </c>
      <c r="J1080" t="s">
        <v>77</v>
      </c>
      <c r="K1080">
        <v>40</v>
      </c>
      <c r="L1080" t="s">
        <v>77</v>
      </c>
      <c r="M1080" t="s">
        <v>78</v>
      </c>
      <c r="N1080" t="s">
        <v>2275</v>
      </c>
      <c r="O1080" t="s">
        <v>2104</v>
      </c>
      <c r="P1080" t="s">
        <v>2068</v>
      </c>
      <c r="Q1080" t="s">
        <v>1720</v>
      </c>
      <c r="R1080" t="s">
        <v>79</v>
      </c>
      <c r="S1080" t="s">
        <v>26</v>
      </c>
      <c r="T1080" t="s">
        <v>1721</v>
      </c>
      <c r="U1080" t="s">
        <v>100</v>
      </c>
      <c r="V1080" t="s">
        <v>80</v>
      </c>
      <c r="W1080">
        <v>79800</v>
      </c>
      <c r="X1080" t="s">
        <v>85</v>
      </c>
      <c r="Y1080">
        <v>40</v>
      </c>
      <c r="Z1080" t="s">
        <v>2105</v>
      </c>
      <c r="AA1080" t="s">
        <v>2070</v>
      </c>
      <c r="AB1080" t="s">
        <v>87</v>
      </c>
      <c r="AC1080" t="s">
        <v>84</v>
      </c>
      <c r="AD1080">
        <f>_xlfn.XLOOKUP(MIS[[#This Row],[TRADING SYMBOL]],[1]Sheet1!$D:$D,[1]Sheet1!$C:$C)</f>
        <v>28.9</v>
      </c>
      <c r="AE1080">
        <f>MIS[[#This Row],[OrderAverageTradedPrice]]*MIS[[#This Row],[OrderQuantity]]</f>
        <v>2254</v>
      </c>
      <c r="AF1080">
        <f>MIS[[#This Row],[LTP]]*MIS[[#This Row],[OrderQuantity]]</f>
        <v>1156</v>
      </c>
      <c r="AG1080">
        <f>IF(MIS[[#This Row],[OrderSide]]="SELL",MIS[[#This Row],[VALUE]]-MIS[[#This Row],[LIVE_VALUE]],MIS[[#This Row],[LIVE_VALUE]]-MIS[[#This Row],[VALUE]])</f>
        <v>-1098</v>
      </c>
      <c r="AH1080" t="str" cm="1">
        <f t="array" ref="AH10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" t="str">
        <f>MIS[[#This Row],[TRADING SYMBOL]]</f>
        <v>SENSEX2552079800PE</v>
      </c>
      <c r="AJ1080" t="str">
        <f>IF(RIGHT(MIS[[#This Row],[Main/Hedge]],4)="MAIN","MAIN","HEDGE")</f>
        <v>HEDGE</v>
      </c>
      <c r="AK1080" t="str" cm="1">
        <f t="array" ref="AK1080">_xlfn._xlws.FILTER(Table4[Column1],ISNUMBER(SEARCH(Table4[Column1],MIS[[#This Row],[OrderUniqueIdentifier]])),"")</f>
        <v>NOTREND</v>
      </c>
    </row>
    <row r="1081" spans="1:37" x14ac:dyDescent="0.25">
      <c r="A1081" t="s">
        <v>71</v>
      </c>
      <c r="B1081" t="s">
        <v>822</v>
      </c>
      <c r="C1081" t="s">
        <v>2301</v>
      </c>
      <c r="D1081" t="s">
        <v>72</v>
      </c>
      <c r="E1081" t="s">
        <v>1717</v>
      </c>
      <c r="F1081" t="s">
        <v>98</v>
      </c>
      <c r="G1081" t="s">
        <v>74</v>
      </c>
      <c r="H1081" t="s">
        <v>75</v>
      </c>
      <c r="I1081" t="s">
        <v>76</v>
      </c>
      <c r="J1081" t="s">
        <v>77</v>
      </c>
      <c r="K1081">
        <v>20</v>
      </c>
      <c r="L1081" t="s">
        <v>77</v>
      </c>
      <c r="M1081" t="s">
        <v>78</v>
      </c>
      <c r="N1081" t="s">
        <v>2238</v>
      </c>
      <c r="O1081" t="s">
        <v>2104</v>
      </c>
      <c r="P1081" t="s">
        <v>2068</v>
      </c>
      <c r="Q1081" t="s">
        <v>1720</v>
      </c>
      <c r="R1081" t="s">
        <v>79</v>
      </c>
      <c r="S1081" t="s">
        <v>26</v>
      </c>
      <c r="T1081" t="s">
        <v>1721</v>
      </c>
      <c r="U1081" t="s">
        <v>100</v>
      </c>
      <c r="V1081" t="s">
        <v>80</v>
      </c>
      <c r="W1081">
        <v>79800</v>
      </c>
      <c r="X1081" t="s">
        <v>85</v>
      </c>
      <c r="Y1081">
        <v>20</v>
      </c>
      <c r="Z1081" t="s">
        <v>2105</v>
      </c>
      <c r="AA1081" t="s">
        <v>2070</v>
      </c>
      <c r="AB1081" t="s">
        <v>87</v>
      </c>
      <c r="AC1081" t="s">
        <v>84</v>
      </c>
      <c r="AD1081">
        <f>_xlfn.XLOOKUP(MIS[[#This Row],[TRADING SYMBOL]],[1]Sheet1!$D:$D,[1]Sheet1!$C:$C)</f>
        <v>28.9</v>
      </c>
      <c r="AE1081">
        <f>MIS[[#This Row],[OrderAverageTradedPrice]]*MIS[[#This Row],[OrderQuantity]]</f>
        <v>1138</v>
      </c>
      <c r="AF1081">
        <f>MIS[[#This Row],[LTP]]*MIS[[#This Row],[OrderQuantity]]</f>
        <v>578</v>
      </c>
      <c r="AG1081">
        <f>IF(MIS[[#This Row],[OrderSide]]="SELL",MIS[[#This Row],[VALUE]]-MIS[[#This Row],[LIVE_VALUE]],MIS[[#This Row],[LIVE_VALUE]]-MIS[[#This Row],[VALUE]])</f>
        <v>-560</v>
      </c>
      <c r="AH1081" t="str" cm="1">
        <f t="array" ref="AH1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1" t="str">
        <f>MIS[[#This Row],[TRADING SYMBOL]]</f>
        <v>SENSEX2552079800PE</v>
      </c>
      <c r="AJ1081" t="str">
        <f>IF(RIGHT(MIS[[#This Row],[Main/Hedge]],4)="MAIN","MAIN","HEDGE")</f>
        <v>HEDGE</v>
      </c>
      <c r="AK1081" t="str" cm="1">
        <f t="array" ref="AK1081">_xlfn._xlws.FILTER(Table4[Column1],ISNUMBER(SEARCH(Table4[Column1],MIS[[#This Row],[OrderUniqueIdentifier]])),"")</f>
        <v>NOTREND</v>
      </c>
    </row>
    <row r="1082" spans="1:37" x14ac:dyDescent="0.25">
      <c r="A1082" t="s">
        <v>71</v>
      </c>
      <c r="B1082" t="s">
        <v>857</v>
      </c>
      <c r="C1082" t="s">
        <v>2330</v>
      </c>
      <c r="D1082" t="s">
        <v>72</v>
      </c>
      <c r="E1082" t="s">
        <v>1717</v>
      </c>
      <c r="F1082" t="s">
        <v>98</v>
      </c>
      <c r="G1082" t="s">
        <v>74</v>
      </c>
      <c r="H1082" t="s">
        <v>75</v>
      </c>
      <c r="I1082" t="s">
        <v>76</v>
      </c>
      <c r="J1082" t="s">
        <v>77</v>
      </c>
      <c r="K1082">
        <v>20</v>
      </c>
      <c r="L1082" t="s">
        <v>77</v>
      </c>
      <c r="M1082" t="s">
        <v>78</v>
      </c>
      <c r="N1082" t="s">
        <v>385</v>
      </c>
      <c r="O1082" t="s">
        <v>2104</v>
      </c>
      <c r="P1082" t="s">
        <v>2068</v>
      </c>
      <c r="Q1082" t="s">
        <v>1720</v>
      </c>
      <c r="R1082" t="s">
        <v>79</v>
      </c>
      <c r="S1082" t="s">
        <v>26</v>
      </c>
      <c r="T1082" t="s">
        <v>1721</v>
      </c>
      <c r="U1082" t="s">
        <v>100</v>
      </c>
      <c r="V1082" t="s">
        <v>80</v>
      </c>
      <c r="W1082">
        <v>79800</v>
      </c>
      <c r="X1082" t="s">
        <v>85</v>
      </c>
      <c r="Y1082">
        <v>20</v>
      </c>
      <c r="Z1082" t="s">
        <v>2105</v>
      </c>
      <c r="AA1082" t="s">
        <v>2070</v>
      </c>
      <c r="AB1082" t="s">
        <v>87</v>
      </c>
      <c r="AC1082" t="s">
        <v>84</v>
      </c>
      <c r="AD1082">
        <f>_xlfn.XLOOKUP(MIS[[#This Row],[TRADING SYMBOL]],[1]Sheet1!$D:$D,[1]Sheet1!$C:$C)</f>
        <v>28.9</v>
      </c>
      <c r="AE1082">
        <f>MIS[[#This Row],[OrderAverageTradedPrice]]*MIS[[#This Row],[OrderQuantity]]</f>
        <v>1135</v>
      </c>
      <c r="AF1082">
        <f>MIS[[#This Row],[LTP]]*MIS[[#This Row],[OrderQuantity]]</f>
        <v>578</v>
      </c>
      <c r="AG1082">
        <f>IF(MIS[[#This Row],[OrderSide]]="SELL",MIS[[#This Row],[VALUE]]-MIS[[#This Row],[LIVE_VALUE]],MIS[[#This Row],[LIVE_VALUE]]-MIS[[#This Row],[VALUE]])</f>
        <v>-557</v>
      </c>
      <c r="AH1082" t="str" cm="1">
        <f t="array" ref="AH1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" t="str">
        <f>MIS[[#This Row],[TRADING SYMBOL]]</f>
        <v>SENSEX2552079800PE</v>
      </c>
      <c r="AJ1082" t="str">
        <f>IF(RIGHT(MIS[[#This Row],[Main/Hedge]],4)="MAIN","MAIN","HEDGE")</f>
        <v>HEDGE</v>
      </c>
      <c r="AK1082" t="str" cm="1">
        <f t="array" ref="AK1082">_xlfn._xlws.FILTER(Table4[Column1],ISNUMBER(SEARCH(Table4[Column1],MIS[[#This Row],[OrderUniqueIdentifier]])),"")</f>
        <v>NOTREND</v>
      </c>
    </row>
    <row r="1083" spans="1:37" x14ac:dyDescent="0.25">
      <c r="A1083" t="s">
        <v>71</v>
      </c>
      <c r="B1083" t="s">
        <v>948</v>
      </c>
      <c r="C1083" t="s">
        <v>2400</v>
      </c>
      <c r="D1083" t="s">
        <v>72</v>
      </c>
      <c r="E1083" t="s">
        <v>248</v>
      </c>
      <c r="F1083" t="s">
        <v>98</v>
      </c>
      <c r="G1083" t="s">
        <v>74</v>
      </c>
      <c r="H1083" t="s">
        <v>75</v>
      </c>
      <c r="I1083" t="s">
        <v>76</v>
      </c>
      <c r="J1083" t="s">
        <v>77</v>
      </c>
      <c r="K1083">
        <v>20</v>
      </c>
      <c r="L1083" t="s">
        <v>77</v>
      </c>
      <c r="M1083" t="s">
        <v>78</v>
      </c>
      <c r="N1083" t="s">
        <v>2401</v>
      </c>
      <c r="O1083" t="s">
        <v>2104</v>
      </c>
      <c r="P1083" t="s">
        <v>2068</v>
      </c>
      <c r="Q1083" t="s">
        <v>250</v>
      </c>
      <c r="R1083" t="s">
        <v>79</v>
      </c>
      <c r="S1083" t="s">
        <v>26</v>
      </c>
      <c r="T1083" t="s">
        <v>251</v>
      </c>
      <c r="U1083" t="s">
        <v>100</v>
      </c>
      <c r="V1083" t="s">
        <v>80</v>
      </c>
      <c r="W1083">
        <v>84800</v>
      </c>
      <c r="X1083" t="s">
        <v>81</v>
      </c>
      <c r="Y1083">
        <v>20</v>
      </c>
      <c r="Z1083" t="s">
        <v>2105</v>
      </c>
      <c r="AA1083" t="s">
        <v>2070</v>
      </c>
      <c r="AB1083" t="s">
        <v>83</v>
      </c>
      <c r="AC1083" t="s">
        <v>84</v>
      </c>
      <c r="AD1083">
        <f>_xlfn.XLOOKUP(MIS[[#This Row],[TRADING SYMBOL]],[1]Sheet1!$D:$D,[1]Sheet1!$C:$C)</f>
        <v>17.55</v>
      </c>
      <c r="AE1083">
        <f>MIS[[#This Row],[OrderAverageTradedPrice]]*MIS[[#This Row],[OrderQuantity]]</f>
        <v>498</v>
      </c>
      <c r="AF1083">
        <f>MIS[[#This Row],[LTP]]*MIS[[#This Row],[OrderQuantity]]</f>
        <v>351</v>
      </c>
      <c r="AG1083">
        <f>IF(MIS[[#This Row],[OrderSide]]="SELL",MIS[[#This Row],[VALUE]]-MIS[[#This Row],[LIVE_VALUE]],MIS[[#This Row],[LIVE_VALUE]]-MIS[[#This Row],[VALUE]])</f>
        <v>-147</v>
      </c>
      <c r="AH1083" t="str" cm="1">
        <f t="array" ref="AH1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3" t="str">
        <f>MIS[[#This Row],[TRADING SYMBOL]]</f>
        <v>SENSEX2552084800CE</v>
      </c>
      <c r="AJ1083" t="str">
        <f>IF(RIGHT(MIS[[#This Row],[Main/Hedge]],4)="MAIN","MAIN","HEDGE")</f>
        <v>HEDGE</v>
      </c>
      <c r="AK1083" t="str" cm="1">
        <f t="array" ref="AK1083">_xlfn._xlws.FILTER(Table4[Column1],ISNUMBER(SEARCH(Table4[Column1],MIS[[#This Row],[OrderUniqueIdentifier]])),"")</f>
        <v>NOTREND</v>
      </c>
    </row>
    <row r="1084" spans="1:37" x14ac:dyDescent="0.25">
      <c r="A1084" t="s">
        <v>71</v>
      </c>
      <c r="B1084" t="s">
        <v>948</v>
      </c>
      <c r="C1084" t="s">
        <v>2402</v>
      </c>
      <c r="D1084" t="s">
        <v>72</v>
      </c>
      <c r="E1084" t="s">
        <v>1717</v>
      </c>
      <c r="F1084" t="s">
        <v>98</v>
      </c>
      <c r="G1084" t="s">
        <v>74</v>
      </c>
      <c r="H1084" t="s">
        <v>75</v>
      </c>
      <c r="I1084" t="s">
        <v>76</v>
      </c>
      <c r="J1084" t="s">
        <v>77</v>
      </c>
      <c r="K1084">
        <v>20</v>
      </c>
      <c r="L1084" t="s">
        <v>77</v>
      </c>
      <c r="M1084" t="s">
        <v>78</v>
      </c>
      <c r="N1084" t="s">
        <v>147</v>
      </c>
      <c r="O1084" t="s">
        <v>2068</v>
      </c>
      <c r="P1084" t="s">
        <v>2068</v>
      </c>
      <c r="Q1084" t="s">
        <v>1720</v>
      </c>
      <c r="R1084" t="s">
        <v>79</v>
      </c>
      <c r="S1084" t="s">
        <v>26</v>
      </c>
      <c r="T1084" t="s">
        <v>1721</v>
      </c>
      <c r="U1084" t="s">
        <v>100</v>
      </c>
      <c r="V1084" t="s">
        <v>80</v>
      </c>
      <c r="W1084">
        <v>79800</v>
      </c>
      <c r="X1084" t="s">
        <v>85</v>
      </c>
      <c r="Y1084">
        <v>20</v>
      </c>
      <c r="Z1084" t="s">
        <v>2070</v>
      </c>
      <c r="AA1084" t="s">
        <v>2070</v>
      </c>
      <c r="AB1084" t="s">
        <v>87</v>
      </c>
      <c r="AC1084" t="s">
        <v>84</v>
      </c>
      <c r="AD1084">
        <f>_xlfn.XLOOKUP(MIS[[#This Row],[TRADING SYMBOL]],[1]Sheet1!$D:$D,[1]Sheet1!$C:$C)</f>
        <v>28.9</v>
      </c>
      <c r="AE1084">
        <f>MIS[[#This Row],[OrderAverageTradedPrice]]*MIS[[#This Row],[OrderQuantity]]</f>
        <v>1134</v>
      </c>
      <c r="AF1084">
        <f>MIS[[#This Row],[LTP]]*MIS[[#This Row],[OrderQuantity]]</f>
        <v>578</v>
      </c>
      <c r="AG1084">
        <f>IF(MIS[[#This Row],[OrderSide]]="SELL",MIS[[#This Row],[VALUE]]-MIS[[#This Row],[LIVE_VALUE]],MIS[[#This Row],[LIVE_VALUE]]-MIS[[#This Row],[VALUE]])</f>
        <v>-556</v>
      </c>
      <c r="AH1084" t="str" cm="1">
        <f t="array" ref="AH1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4" t="str">
        <f>MIS[[#This Row],[TRADING SYMBOL]]</f>
        <v>SENSEX2552079800PE</v>
      </c>
      <c r="AJ1084" t="str">
        <f>IF(RIGHT(MIS[[#This Row],[Main/Hedge]],4)="MAIN","MAIN","HEDGE")</f>
        <v>HEDGE</v>
      </c>
      <c r="AK1084" t="str" cm="1">
        <f t="array" ref="AK1084">_xlfn._xlws.FILTER(Table4[Column1],ISNUMBER(SEARCH(Table4[Column1],MIS[[#This Row],[OrderUniqueIdentifier]])),"")</f>
        <v>NOTREND</v>
      </c>
    </row>
    <row r="1085" spans="1:37" x14ac:dyDescent="0.25">
      <c r="A1085" t="s">
        <v>71</v>
      </c>
      <c r="B1085" t="s">
        <v>1124</v>
      </c>
      <c r="C1085" t="s">
        <v>2541</v>
      </c>
      <c r="D1085" t="s">
        <v>72</v>
      </c>
      <c r="E1085" t="s">
        <v>1717</v>
      </c>
      <c r="F1085" t="s">
        <v>98</v>
      </c>
      <c r="G1085" t="s">
        <v>74</v>
      </c>
      <c r="H1085" t="s">
        <v>75</v>
      </c>
      <c r="I1085" t="s">
        <v>76</v>
      </c>
      <c r="J1085" t="s">
        <v>77</v>
      </c>
      <c r="K1085">
        <v>20</v>
      </c>
      <c r="L1085" t="s">
        <v>77</v>
      </c>
      <c r="M1085" t="s">
        <v>78</v>
      </c>
      <c r="N1085" t="s">
        <v>147</v>
      </c>
      <c r="O1085" t="s">
        <v>2068</v>
      </c>
      <c r="P1085" t="s">
        <v>2068</v>
      </c>
      <c r="Q1085" t="s">
        <v>1720</v>
      </c>
      <c r="R1085" t="s">
        <v>79</v>
      </c>
      <c r="S1085" t="s">
        <v>26</v>
      </c>
      <c r="T1085" t="s">
        <v>1721</v>
      </c>
      <c r="U1085" t="s">
        <v>100</v>
      </c>
      <c r="V1085" t="s">
        <v>80</v>
      </c>
      <c r="W1085">
        <v>79800</v>
      </c>
      <c r="X1085" t="s">
        <v>85</v>
      </c>
      <c r="Y1085">
        <v>20</v>
      </c>
      <c r="Z1085" t="s">
        <v>2070</v>
      </c>
      <c r="AA1085" t="s">
        <v>2070</v>
      </c>
      <c r="AB1085" t="s">
        <v>87</v>
      </c>
      <c r="AC1085" t="s">
        <v>84</v>
      </c>
      <c r="AD1085">
        <f>_xlfn.XLOOKUP(MIS[[#This Row],[TRADING SYMBOL]],[1]Sheet1!$D:$D,[1]Sheet1!$C:$C)</f>
        <v>28.9</v>
      </c>
      <c r="AE1085">
        <f>MIS[[#This Row],[OrderAverageTradedPrice]]*MIS[[#This Row],[OrderQuantity]]</f>
        <v>1134</v>
      </c>
      <c r="AF1085">
        <f>MIS[[#This Row],[LTP]]*MIS[[#This Row],[OrderQuantity]]</f>
        <v>578</v>
      </c>
      <c r="AG1085">
        <f>IF(MIS[[#This Row],[OrderSide]]="SELL",MIS[[#This Row],[VALUE]]-MIS[[#This Row],[LIVE_VALUE]],MIS[[#This Row],[LIVE_VALUE]]-MIS[[#This Row],[VALUE]])</f>
        <v>-556</v>
      </c>
      <c r="AH1085" t="str" cm="1">
        <f t="array" ref="AH1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" t="str">
        <f>MIS[[#This Row],[TRADING SYMBOL]]</f>
        <v>SENSEX2552079800PE</v>
      </c>
      <c r="AJ1085" t="str">
        <f>IF(RIGHT(MIS[[#This Row],[Main/Hedge]],4)="MAIN","MAIN","HEDGE")</f>
        <v>HEDGE</v>
      </c>
      <c r="AK1085" t="str" cm="1">
        <f t="array" ref="AK1085">_xlfn._xlws.FILTER(Table4[Column1],ISNUMBER(SEARCH(Table4[Column1],MIS[[#This Row],[OrderUniqueIdentifier]])),"")</f>
        <v>NOTREND</v>
      </c>
    </row>
    <row r="1086" spans="1:37" x14ac:dyDescent="0.25">
      <c r="A1086" t="s">
        <v>71</v>
      </c>
      <c r="B1086" t="s">
        <v>1143</v>
      </c>
      <c r="C1086" t="s">
        <v>2553</v>
      </c>
      <c r="D1086" t="s">
        <v>72</v>
      </c>
      <c r="E1086" t="s">
        <v>248</v>
      </c>
      <c r="F1086" t="s">
        <v>98</v>
      </c>
      <c r="G1086" t="s">
        <v>74</v>
      </c>
      <c r="H1086" t="s">
        <v>75</v>
      </c>
      <c r="I1086" t="s">
        <v>76</v>
      </c>
      <c r="J1086" t="s">
        <v>77</v>
      </c>
      <c r="K1086">
        <v>20</v>
      </c>
      <c r="L1086" t="s">
        <v>77</v>
      </c>
      <c r="M1086" t="s">
        <v>78</v>
      </c>
      <c r="N1086" t="s">
        <v>2540</v>
      </c>
      <c r="O1086" t="s">
        <v>2104</v>
      </c>
      <c r="P1086" t="s">
        <v>2068</v>
      </c>
      <c r="Q1086" t="s">
        <v>250</v>
      </c>
      <c r="R1086" t="s">
        <v>79</v>
      </c>
      <c r="S1086" t="s">
        <v>26</v>
      </c>
      <c r="T1086" t="s">
        <v>251</v>
      </c>
      <c r="U1086" t="s">
        <v>100</v>
      </c>
      <c r="V1086" t="s">
        <v>80</v>
      </c>
      <c r="W1086">
        <v>84800</v>
      </c>
      <c r="X1086" t="s">
        <v>81</v>
      </c>
      <c r="Y1086">
        <v>20</v>
      </c>
      <c r="Z1086" t="s">
        <v>2105</v>
      </c>
      <c r="AA1086" t="s">
        <v>2070</v>
      </c>
      <c r="AB1086" t="s">
        <v>83</v>
      </c>
      <c r="AC1086" t="s">
        <v>84</v>
      </c>
      <c r="AD1086">
        <f>_xlfn.XLOOKUP(MIS[[#This Row],[TRADING SYMBOL]],[1]Sheet1!$D:$D,[1]Sheet1!$C:$C)</f>
        <v>17.55</v>
      </c>
      <c r="AE1086">
        <f>MIS[[#This Row],[OrderAverageTradedPrice]]*MIS[[#This Row],[OrderQuantity]]</f>
        <v>496</v>
      </c>
      <c r="AF1086">
        <f>MIS[[#This Row],[LTP]]*MIS[[#This Row],[OrderQuantity]]</f>
        <v>351</v>
      </c>
      <c r="AG1086">
        <f>IF(MIS[[#This Row],[OrderSide]]="SELL",MIS[[#This Row],[VALUE]]-MIS[[#This Row],[LIVE_VALUE]],MIS[[#This Row],[LIVE_VALUE]]-MIS[[#This Row],[VALUE]])</f>
        <v>-145</v>
      </c>
      <c r="AH1086" t="str" cm="1">
        <f t="array" ref="AH1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" t="str">
        <f>MIS[[#This Row],[TRADING SYMBOL]]</f>
        <v>SENSEX2552084800CE</v>
      </c>
      <c r="AJ1086" t="str">
        <f>IF(RIGHT(MIS[[#This Row],[Main/Hedge]],4)="MAIN","MAIN","HEDGE")</f>
        <v>HEDGE</v>
      </c>
      <c r="AK1086" t="str" cm="1">
        <f t="array" ref="AK1086">_xlfn._xlws.FILTER(Table4[Column1],ISNUMBER(SEARCH(Table4[Column1],MIS[[#This Row],[OrderUniqueIdentifier]])),"")</f>
        <v>NOTREND</v>
      </c>
    </row>
    <row r="1087" spans="1:37" x14ac:dyDescent="0.25">
      <c r="A1087" t="s">
        <v>71</v>
      </c>
      <c r="B1087" t="s">
        <v>1202</v>
      </c>
      <c r="C1087" t="s">
        <v>2588</v>
      </c>
      <c r="D1087" t="s">
        <v>72</v>
      </c>
      <c r="E1087" t="s">
        <v>1717</v>
      </c>
      <c r="F1087" t="s">
        <v>98</v>
      </c>
      <c r="G1087" t="s">
        <v>74</v>
      </c>
      <c r="H1087" t="s">
        <v>75</v>
      </c>
      <c r="I1087" t="s">
        <v>76</v>
      </c>
      <c r="J1087" t="s">
        <v>77</v>
      </c>
      <c r="K1087">
        <v>20</v>
      </c>
      <c r="L1087" t="s">
        <v>77</v>
      </c>
      <c r="M1087" t="s">
        <v>78</v>
      </c>
      <c r="N1087" t="s">
        <v>147</v>
      </c>
      <c r="O1087" t="s">
        <v>2104</v>
      </c>
      <c r="P1087" t="s">
        <v>2068</v>
      </c>
      <c r="Q1087" t="s">
        <v>1720</v>
      </c>
      <c r="R1087" t="s">
        <v>79</v>
      </c>
      <c r="S1087" t="s">
        <v>26</v>
      </c>
      <c r="T1087" t="s">
        <v>1721</v>
      </c>
      <c r="U1087" t="s">
        <v>100</v>
      </c>
      <c r="V1087" t="s">
        <v>80</v>
      </c>
      <c r="W1087">
        <v>79800</v>
      </c>
      <c r="X1087" t="s">
        <v>85</v>
      </c>
      <c r="Y1087">
        <v>20</v>
      </c>
      <c r="Z1087" t="s">
        <v>2105</v>
      </c>
      <c r="AA1087" t="s">
        <v>2070</v>
      </c>
      <c r="AB1087" t="s">
        <v>87</v>
      </c>
      <c r="AC1087" t="s">
        <v>84</v>
      </c>
      <c r="AD1087">
        <f>_xlfn.XLOOKUP(MIS[[#This Row],[TRADING SYMBOL]],[1]Sheet1!$D:$D,[1]Sheet1!$C:$C)</f>
        <v>28.9</v>
      </c>
      <c r="AE1087">
        <f>MIS[[#This Row],[OrderAverageTradedPrice]]*MIS[[#This Row],[OrderQuantity]]</f>
        <v>1134</v>
      </c>
      <c r="AF1087">
        <f>MIS[[#This Row],[LTP]]*MIS[[#This Row],[OrderQuantity]]</f>
        <v>578</v>
      </c>
      <c r="AG1087">
        <f>IF(MIS[[#This Row],[OrderSide]]="SELL",MIS[[#This Row],[VALUE]]-MIS[[#This Row],[LIVE_VALUE]],MIS[[#This Row],[LIVE_VALUE]]-MIS[[#This Row],[VALUE]])</f>
        <v>-556</v>
      </c>
      <c r="AH1087" t="str" cm="1">
        <f t="array" ref="AH1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" t="str">
        <f>MIS[[#This Row],[TRADING SYMBOL]]</f>
        <v>SENSEX2552079800PE</v>
      </c>
      <c r="AJ1087" t="str">
        <f>IF(RIGHT(MIS[[#This Row],[Main/Hedge]],4)="MAIN","MAIN","HEDGE")</f>
        <v>HEDGE</v>
      </c>
      <c r="AK1087" t="str" cm="1">
        <f t="array" ref="AK1087">_xlfn._xlws.FILTER(Table4[Column1],ISNUMBER(SEARCH(Table4[Column1],MIS[[#This Row],[OrderUniqueIdentifier]])),"")</f>
        <v>NOTREND</v>
      </c>
    </row>
    <row r="1088" spans="1:37" x14ac:dyDescent="0.25">
      <c r="A1088" t="s">
        <v>71</v>
      </c>
      <c r="B1088" t="s">
        <v>1258</v>
      </c>
      <c r="C1088" t="s">
        <v>2631</v>
      </c>
      <c r="D1088" t="s">
        <v>72</v>
      </c>
      <c r="E1088" t="s">
        <v>1717</v>
      </c>
      <c r="F1088" t="s">
        <v>98</v>
      </c>
      <c r="G1088" t="s">
        <v>74</v>
      </c>
      <c r="H1088" t="s">
        <v>75</v>
      </c>
      <c r="I1088" t="s">
        <v>76</v>
      </c>
      <c r="J1088" t="s">
        <v>77</v>
      </c>
      <c r="K1088">
        <v>20</v>
      </c>
      <c r="L1088" t="s">
        <v>77</v>
      </c>
      <c r="M1088" t="s">
        <v>78</v>
      </c>
      <c r="N1088" t="s">
        <v>2360</v>
      </c>
      <c r="O1088" t="s">
        <v>2104</v>
      </c>
      <c r="P1088" t="s">
        <v>2068</v>
      </c>
      <c r="Q1088" t="s">
        <v>1720</v>
      </c>
      <c r="R1088" t="s">
        <v>79</v>
      </c>
      <c r="S1088" t="s">
        <v>26</v>
      </c>
      <c r="T1088" t="s">
        <v>1721</v>
      </c>
      <c r="U1088" t="s">
        <v>100</v>
      </c>
      <c r="V1088" t="s">
        <v>80</v>
      </c>
      <c r="W1088">
        <v>79800</v>
      </c>
      <c r="X1088" t="s">
        <v>85</v>
      </c>
      <c r="Y1088">
        <v>20</v>
      </c>
      <c r="Z1088" t="s">
        <v>2105</v>
      </c>
      <c r="AA1088" t="s">
        <v>2070</v>
      </c>
      <c r="AB1088" t="s">
        <v>87</v>
      </c>
      <c r="AC1088" t="s">
        <v>84</v>
      </c>
      <c r="AD1088">
        <f>_xlfn.XLOOKUP(MIS[[#This Row],[TRADING SYMBOL]],[1]Sheet1!$D:$D,[1]Sheet1!$C:$C)</f>
        <v>28.9</v>
      </c>
      <c r="AE1088">
        <f>MIS[[#This Row],[OrderAverageTradedPrice]]*MIS[[#This Row],[OrderQuantity]]</f>
        <v>1132</v>
      </c>
      <c r="AF1088">
        <f>MIS[[#This Row],[LTP]]*MIS[[#This Row],[OrderQuantity]]</f>
        <v>578</v>
      </c>
      <c r="AG1088">
        <f>IF(MIS[[#This Row],[OrderSide]]="SELL",MIS[[#This Row],[VALUE]]-MIS[[#This Row],[LIVE_VALUE]],MIS[[#This Row],[LIVE_VALUE]]-MIS[[#This Row],[VALUE]])</f>
        <v>-554</v>
      </c>
      <c r="AH1088" t="str" cm="1">
        <f t="array" ref="AH10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" t="str">
        <f>MIS[[#This Row],[TRADING SYMBOL]]</f>
        <v>SENSEX2552079800PE</v>
      </c>
      <c r="AJ1088" t="str">
        <f>IF(RIGHT(MIS[[#This Row],[Main/Hedge]],4)="MAIN","MAIN","HEDGE")</f>
        <v>HEDGE</v>
      </c>
      <c r="AK1088" t="str" cm="1">
        <f t="array" ref="AK1088">_xlfn._xlws.FILTER(Table4[Column1],ISNUMBER(SEARCH(Table4[Column1],MIS[[#This Row],[OrderUniqueIdentifier]])),"")</f>
        <v>NOTREND</v>
      </c>
    </row>
    <row r="1089" spans="1:37" x14ac:dyDescent="0.25">
      <c r="A1089" t="s">
        <v>1555</v>
      </c>
      <c r="B1089" t="s">
        <v>1597</v>
      </c>
      <c r="C1089" t="s">
        <v>2813</v>
      </c>
      <c r="D1089" t="s">
        <v>72</v>
      </c>
      <c r="E1089" t="s">
        <v>248</v>
      </c>
      <c r="F1089" t="s">
        <v>98</v>
      </c>
      <c r="G1089" t="s">
        <v>74</v>
      </c>
      <c r="H1089" t="s">
        <v>93</v>
      </c>
      <c r="I1089" t="s">
        <v>76</v>
      </c>
      <c r="J1089" t="s">
        <v>2401</v>
      </c>
      <c r="K1089">
        <v>80</v>
      </c>
      <c r="L1089" t="s">
        <v>77</v>
      </c>
      <c r="M1089" t="s">
        <v>78</v>
      </c>
      <c r="N1089" t="s">
        <v>2401</v>
      </c>
      <c r="O1089" t="s">
        <v>2068</v>
      </c>
      <c r="P1089" t="s">
        <v>2068</v>
      </c>
      <c r="Q1089" t="s">
        <v>250</v>
      </c>
      <c r="R1089" t="s">
        <v>79</v>
      </c>
      <c r="S1089" t="s">
        <v>26</v>
      </c>
      <c r="T1089" t="s">
        <v>251</v>
      </c>
      <c r="U1089" t="s">
        <v>100</v>
      </c>
      <c r="V1089" t="s">
        <v>80</v>
      </c>
      <c r="W1089">
        <v>84800</v>
      </c>
      <c r="X1089" t="s">
        <v>81</v>
      </c>
      <c r="Y1089">
        <v>80</v>
      </c>
      <c r="Z1089" t="s">
        <v>2070</v>
      </c>
      <c r="AA1089" t="s">
        <v>2070</v>
      </c>
      <c r="AB1089" t="s">
        <v>83</v>
      </c>
      <c r="AC1089" t="s">
        <v>84</v>
      </c>
      <c r="AD1089">
        <f>_xlfn.XLOOKUP(MIS[[#This Row],[TRADING SYMBOL]],[1]Sheet1!$D:$D,[1]Sheet1!$C:$C)</f>
        <v>17.55</v>
      </c>
      <c r="AE1089">
        <f>MIS[[#This Row],[OrderAverageTradedPrice]]*MIS[[#This Row],[OrderQuantity]]</f>
        <v>1992</v>
      </c>
      <c r="AF1089">
        <f>MIS[[#This Row],[LTP]]*MIS[[#This Row],[OrderQuantity]]</f>
        <v>1404</v>
      </c>
      <c r="AG1089">
        <f>IF(MIS[[#This Row],[OrderSide]]="SELL",MIS[[#This Row],[VALUE]]-MIS[[#This Row],[LIVE_VALUE]],MIS[[#This Row],[LIVE_VALUE]]-MIS[[#This Row],[VALUE]])</f>
        <v>-588</v>
      </c>
      <c r="AH1089" t="str" cm="1">
        <f t="array" ref="AH1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9" t="str">
        <f>MIS[[#This Row],[TRADING SYMBOL]]</f>
        <v>SENSEX2552084800CE</v>
      </c>
      <c r="AJ1089" t="str">
        <f>IF(RIGHT(MIS[[#This Row],[Main/Hedge]],4)="MAIN","MAIN","HEDGE")</f>
        <v>HEDGE</v>
      </c>
      <c r="AK1089" t="str" cm="1">
        <f t="array" ref="AK1089">_xlfn._xlws.FILTER(Table4[Column1],ISNUMBER(SEARCH(Table4[Column1],MIS[[#This Row],[OrderUniqueIdentifier]])),"")</f>
        <v>NOTREND</v>
      </c>
    </row>
    <row r="1090" spans="1:37" x14ac:dyDescent="0.25">
      <c r="A1090" t="s">
        <v>71</v>
      </c>
      <c r="B1090" t="s">
        <v>491</v>
      </c>
      <c r="C1090" t="s">
        <v>2066</v>
      </c>
      <c r="D1090" t="s">
        <v>72</v>
      </c>
      <c r="E1090" t="s">
        <v>248</v>
      </c>
      <c r="F1090" t="s">
        <v>98</v>
      </c>
      <c r="G1090" t="s">
        <v>74</v>
      </c>
      <c r="H1090" t="s">
        <v>75</v>
      </c>
      <c r="I1090" t="s">
        <v>76</v>
      </c>
      <c r="J1090" t="s">
        <v>77</v>
      </c>
      <c r="K1090">
        <v>120</v>
      </c>
      <c r="L1090" t="s">
        <v>77</v>
      </c>
      <c r="M1090" t="s">
        <v>78</v>
      </c>
      <c r="N1090" t="s">
        <v>2067</v>
      </c>
      <c r="O1090" t="s">
        <v>2068</v>
      </c>
      <c r="P1090" t="s">
        <v>2069</v>
      </c>
      <c r="Q1090" t="s">
        <v>250</v>
      </c>
      <c r="R1090" t="s">
        <v>79</v>
      </c>
      <c r="S1090" t="s">
        <v>26</v>
      </c>
      <c r="T1090" t="s">
        <v>251</v>
      </c>
      <c r="U1090" t="s">
        <v>100</v>
      </c>
      <c r="V1090" t="s">
        <v>80</v>
      </c>
      <c r="W1090">
        <v>84800</v>
      </c>
      <c r="X1090" t="s">
        <v>81</v>
      </c>
      <c r="Y1090">
        <v>120</v>
      </c>
      <c r="Z1090" t="s">
        <v>2070</v>
      </c>
      <c r="AA1090" t="s">
        <v>2071</v>
      </c>
      <c r="AB1090" t="s">
        <v>83</v>
      </c>
      <c r="AC1090" t="s">
        <v>84</v>
      </c>
      <c r="AD1090">
        <f>_xlfn.XLOOKUP(MIS[[#This Row],[TRADING SYMBOL]],[1]Sheet1!$D:$D,[1]Sheet1!$C:$C)</f>
        <v>17.55</v>
      </c>
      <c r="AE1090">
        <f>MIS[[#This Row],[OrderAverageTradedPrice]]*MIS[[#This Row],[OrderQuantity]]</f>
        <v>2994</v>
      </c>
      <c r="AF1090">
        <f>MIS[[#This Row],[LTP]]*MIS[[#This Row],[OrderQuantity]]</f>
        <v>2106</v>
      </c>
      <c r="AG1090">
        <f>IF(MIS[[#This Row],[OrderSide]]="SELL",MIS[[#This Row],[VALUE]]-MIS[[#This Row],[LIVE_VALUE]],MIS[[#This Row],[LIVE_VALUE]]-MIS[[#This Row],[VALUE]])</f>
        <v>-888</v>
      </c>
      <c r="AH1090" t="str" cm="1">
        <f t="array" ref="AH1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" t="str">
        <f>MIS[[#This Row],[TRADING SYMBOL]]</f>
        <v>SENSEX2552084800CE</v>
      </c>
      <c r="AJ1090" t="str">
        <f>IF(RIGHT(MIS[[#This Row],[Main/Hedge]],4)="MAIN","MAIN","HEDGE")</f>
        <v>HEDGE</v>
      </c>
      <c r="AK1090" t="str" cm="1">
        <f t="array" ref="AK1090">_xlfn._xlws.FILTER(Table4[Column1],ISNUMBER(SEARCH(Table4[Column1],MIS[[#This Row],[OrderUniqueIdentifier]])),"")</f>
        <v>NOTREND</v>
      </c>
    </row>
    <row r="1091" spans="1:37" x14ac:dyDescent="0.25">
      <c r="A1091" t="s">
        <v>71</v>
      </c>
      <c r="B1091" t="s">
        <v>770</v>
      </c>
      <c r="C1091" t="s">
        <v>2265</v>
      </c>
      <c r="D1091" t="s">
        <v>72</v>
      </c>
      <c r="E1091" t="s">
        <v>248</v>
      </c>
      <c r="F1091" t="s">
        <v>98</v>
      </c>
      <c r="G1091" t="s">
        <v>74</v>
      </c>
      <c r="H1091" t="s">
        <v>75</v>
      </c>
      <c r="I1091" t="s">
        <v>76</v>
      </c>
      <c r="J1091" t="s">
        <v>77</v>
      </c>
      <c r="K1091">
        <v>120</v>
      </c>
      <c r="L1091" t="s">
        <v>77</v>
      </c>
      <c r="M1091" t="s">
        <v>78</v>
      </c>
      <c r="N1091" t="s">
        <v>2266</v>
      </c>
      <c r="O1091" t="s">
        <v>2069</v>
      </c>
      <c r="P1091" t="s">
        <v>2069</v>
      </c>
      <c r="Q1091" t="s">
        <v>250</v>
      </c>
      <c r="R1091" t="s">
        <v>79</v>
      </c>
      <c r="S1091" t="s">
        <v>26</v>
      </c>
      <c r="T1091" t="s">
        <v>251</v>
      </c>
      <c r="U1091" t="s">
        <v>100</v>
      </c>
      <c r="V1091" t="s">
        <v>80</v>
      </c>
      <c r="W1091">
        <v>84800</v>
      </c>
      <c r="X1091" t="s">
        <v>81</v>
      </c>
      <c r="Y1091">
        <v>120</v>
      </c>
      <c r="Z1091" t="s">
        <v>2071</v>
      </c>
      <c r="AA1091" t="s">
        <v>2071</v>
      </c>
      <c r="AB1091" t="s">
        <v>83</v>
      </c>
      <c r="AC1091" t="s">
        <v>84</v>
      </c>
      <c r="AD1091">
        <f>_xlfn.XLOOKUP(MIS[[#This Row],[TRADING SYMBOL]],[1]Sheet1!$D:$D,[1]Sheet1!$C:$C)</f>
        <v>17.55</v>
      </c>
      <c r="AE1091">
        <f>MIS[[#This Row],[OrderAverageTradedPrice]]*MIS[[#This Row],[OrderQuantity]]</f>
        <v>3003.9999999999959</v>
      </c>
      <c r="AF1091">
        <f>MIS[[#This Row],[LTP]]*MIS[[#This Row],[OrderQuantity]]</f>
        <v>2106</v>
      </c>
      <c r="AG1091">
        <f>IF(MIS[[#This Row],[OrderSide]]="SELL",MIS[[#This Row],[VALUE]]-MIS[[#This Row],[LIVE_VALUE]],MIS[[#This Row],[LIVE_VALUE]]-MIS[[#This Row],[VALUE]])</f>
        <v>-897.99999999999591</v>
      </c>
      <c r="AH1091" t="str" cm="1">
        <f t="array" ref="AH1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" t="str">
        <f>MIS[[#This Row],[TRADING SYMBOL]]</f>
        <v>SENSEX2552084800CE</v>
      </c>
      <c r="AJ1091" t="str">
        <f>IF(RIGHT(MIS[[#This Row],[Main/Hedge]],4)="MAIN","MAIN","HEDGE")</f>
        <v>HEDGE</v>
      </c>
      <c r="AK1091" t="str" cm="1">
        <f t="array" ref="AK1091">_xlfn._xlws.FILTER(Table4[Column1],ISNUMBER(SEARCH(Table4[Column1],MIS[[#This Row],[OrderUniqueIdentifier]])),"")</f>
        <v>NOTREND</v>
      </c>
    </row>
    <row r="1092" spans="1:37" x14ac:dyDescent="0.25">
      <c r="A1092" t="s">
        <v>71</v>
      </c>
      <c r="B1092" t="s">
        <v>923</v>
      </c>
      <c r="C1092" t="s">
        <v>2380</v>
      </c>
      <c r="D1092" t="s">
        <v>72</v>
      </c>
      <c r="E1092" t="s">
        <v>248</v>
      </c>
      <c r="F1092" t="s">
        <v>98</v>
      </c>
      <c r="G1092" t="s">
        <v>74</v>
      </c>
      <c r="H1092" t="s">
        <v>75</v>
      </c>
      <c r="I1092" t="s">
        <v>76</v>
      </c>
      <c r="J1092" t="s">
        <v>77</v>
      </c>
      <c r="K1092">
        <v>100</v>
      </c>
      <c r="L1092" t="s">
        <v>77</v>
      </c>
      <c r="M1092" t="s">
        <v>78</v>
      </c>
      <c r="N1092" t="s">
        <v>2351</v>
      </c>
      <c r="O1092" t="s">
        <v>2069</v>
      </c>
      <c r="P1092" t="s">
        <v>2069</v>
      </c>
      <c r="Q1092" t="s">
        <v>250</v>
      </c>
      <c r="R1092" t="s">
        <v>79</v>
      </c>
      <c r="S1092" t="s">
        <v>26</v>
      </c>
      <c r="T1092" t="s">
        <v>251</v>
      </c>
      <c r="U1092" t="s">
        <v>100</v>
      </c>
      <c r="V1092" t="s">
        <v>80</v>
      </c>
      <c r="W1092">
        <v>84800</v>
      </c>
      <c r="X1092" t="s">
        <v>81</v>
      </c>
      <c r="Y1092">
        <v>100</v>
      </c>
      <c r="Z1092" t="s">
        <v>2071</v>
      </c>
      <c r="AA1092" t="s">
        <v>2071</v>
      </c>
      <c r="AB1092" t="s">
        <v>83</v>
      </c>
      <c r="AC1092" t="s">
        <v>84</v>
      </c>
      <c r="AD1092">
        <f>_xlfn.XLOOKUP(MIS[[#This Row],[TRADING SYMBOL]],[1]Sheet1!$D:$D,[1]Sheet1!$C:$C)</f>
        <v>17.55</v>
      </c>
      <c r="AE1092">
        <f>MIS[[#This Row],[OrderAverageTradedPrice]]*MIS[[#This Row],[OrderQuantity]]</f>
        <v>2510</v>
      </c>
      <c r="AF1092">
        <f>MIS[[#This Row],[LTP]]*MIS[[#This Row],[OrderQuantity]]</f>
        <v>1755</v>
      </c>
      <c r="AG1092">
        <f>IF(MIS[[#This Row],[OrderSide]]="SELL",MIS[[#This Row],[VALUE]]-MIS[[#This Row],[LIVE_VALUE]],MIS[[#This Row],[LIVE_VALUE]]-MIS[[#This Row],[VALUE]])</f>
        <v>-755</v>
      </c>
      <c r="AH1092" t="str" cm="1">
        <f t="array" ref="AH1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" t="str">
        <f>MIS[[#This Row],[TRADING SYMBOL]]</f>
        <v>SENSEX2552084800CE</v>
      </c>
      <c r="AJ1092" t="str">
        <f>IF(RIGHT(MIS[[#This Row],[Main/Hedge]],4)="MAIN","MAIN","HEDGE")</f>
        <v>HEDGE</v>
      </c>
      <c r="AK1092" t="str" cm="1">
        <f t="array" ref="AK1092">_xlfn._xlws.FILTER(Table4[Column1],ISNUMBER(SEARCH(Table4[Column1],MIS[[#This Row],[OrderUniqueIdentifier]])),"")</f>
        <v>NOTREND</v>
      </c>
    </row>
    <row r="1093" spans="1:37" x14ac:dyDescent="0.25">
      <c r="A1093" t="s">
        <v>71</v>
      </c>
      <c r="B1093" t="s">
        <v>960</v>
      </c>
      <c r="C1093" t="s">
        <v>2414</v>
      </c>
      <c r="D1093" t="s">
        <v>72</v>
      </c>
      <c r="E1093" t="s">
        <v>248</v>
      </c>
      <c r="F1093" t="s">
        <v>98</v>
      </c>
      <c r="G1093" t="s">
        <v>74</v>
      </c>
      <c r="H1093" t="s">
        <v>75</v>
      </c>
      <c r="I1093" t="s">
        <v>76</v>
      </c>
      <c r="J1093" t="s">
        <v>77</v>
      </c>
      <c r="K1093">
        <v>40</v>
      </c>
      <c r="L1093" t="s">
        <v>77</v>
      </c>
      <c r="M1093" t="s">
        <v>78</v>
      </c>
      <c r="N1093" t="s">
        <v>2321</v>
      </c>
      <c r="O1093" t="s">
        <v>2069</v>
      </c>
      <c r="P1093" t="s">
        <v>2069</v>
      </c>
      <c r="Q1093" t="s">
        <v>250</v>
      </c>
      <c r="R1093" t="s">
        <v>79</v>
      </c>
      <c r="S1093" t="s">
        <v>26</v>
      </c>
      <c r="T1093" t="s">
        <v>251</v>
      </c>
      <c r="U1093" t="s">
        <v>100</v>
      </c>
      <c r="V1093" t="s">
        <v>80</v>
      </c>
      <c r="W1093">
        <v>84800</v>
      </c>
      <c r="X1093" t="s">
        <v>81</v>
      </c>
      <c r="Y1093">
        <v>40</v>
      </c>
      <c r="Z1093" t="s">
        <v>2071</v>
      </c>
      <c r="AA1093" t="s">
        <v>2071</v>
      </c>
      <c r="AB1093" t="s">
        <v>83</v>
      </c>
      <c r="AC1093" t="s">
        <v>84</v>
      </c>
      <c r="AD1093">
        <f>_xlfn.XLOOKUP(MIS[[#This Row],[TRADING SYMBOL]],[1]Sheet1!$D:$D,[1]Sheet1!$C:$C)</f>
        <v>17.55</v>
      </c>
      <c r="AE1093">
        <f>MIS[[#This Row],[OrderAverageTradedPrice]]*MIS[[#This Row],[OrderQuantity]]</f>
        <v>1006</v>
      </c>
      <c r="AF1093">
        <f>MIS[[#This Row],[LTP]]*MIS[[#This Row],[OrderQuantity]]</f>
        <v>702</v>
      </c>
      <c r="AG1093">
        <f>IF(MIS[[#This Row],[OrderSide]]="SELL",MIS[[#This Row],[VALUE]]-MIS[[#This Row],[LIVE_VALUE]],MIS[[#This Row],[LIVE_VALUE]]-MIS[[#This Row],[VALUE]])</f>
        <v>-304</v>
      </c>
      <c r="AH1093" t="str" cm="1">
        <f t="array" ref="AH1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" t="str">
        <f>MIS[[#This Row],[TRADING SYMBOL]]</f>
        <v>SENSEX2552084800CE</v>
      </c>
      <c r="AJ1093" t="str">
        <f>IF(RIGHT(MIS[[#This Row],[Main/Hedge]],4)="MAIN","MAIN","HEDGE")</f>
        <v>HEDGE</v>
      </c>
      <c r="AK1093" t="str" cm="1">
        <f t="array" ref="AK1093">_xlfn._xlws.FILTER(Table4[Column1],ISNUMBER(SEARCH(Table4[Column1],MIS[[#This Row],[OrderUniqueIdentifier]])),"")</f>
        <v>NOTREND</v>
      </c>
    </row>
    <row r="1094" spans="1:37" x14ac:dyDescent="0.25">
      <c r="A1094" t="s">
        <v>71</v>
      </c>
      <c r="B1094" t="s">
        <v>969</v>
      </c>
      <c r="C1094" t="s">
        <v>2420</v>
      </c>
      <c r="D1094" t="s">
        <v>72</v>
      </c>
      <c r="E1094" t="s">
        <v>248</v>
      </c>
      <c r="F1094" t="s">
        <v>98</v>
      </c>
      <c r="G1094" t="s">
        <v>74</v>
      </c>
      <c r="H1094" t="s">
        <v>75</v>
      </c>
      <c r="I1094" t="s">
        <v>76</v>
      </c>
      <c r="J1094" t="s">
        <v>77</v>
      </c>
      <c r="K1094">
        <v>220</v>
      </c>
      <c r="L1094" t="s">
        <v>77</v>
      </c>
      <c r="M1094" t="s">
        <v>78</v>
      </c>
      <c r="N1094" t="s">
        <v>2421</v>
      </c>
      <c r="O1094" t="s">
        <v>2068</v>
      </c>
      <c r="P1094" t="s">
        <v>2069</v>
      </c>
      <c r="Q1094" t="s">
        <v>250</v>
      </c>
      <c r="R1094" t="s">
        <v>79</v>
      </c>
      <c r="S1094" t="s">
        <v>26</v>
      </c>
      <c r="T1094" t="s">
        <v>251</v>
      </c>
      <c r="U1094" t="s">
        <v>100</v>
      </c>
      <c r="V1094" t="s">
        <v>80</v>
      </c>
      <c r="W1094">
        <v>84800</v>
      </c>
      <c r="X1094" t="s">
        <v>81</v>
      </c>
      <c r="Y1094">
        <v>220</v>
      </c>
      <c r="Z1094" t="s">
        <v>2070</v>
      </c>
      <c r="AA1094" t="s">
        <v>2071</v>
      </c>
      <c r="AB1094" t="s">
        <v>83</v>
      </c>
      <c r="AC1094" t="s">
        <v>84</v>
      </c>
      <c r="AD1094">
        <f>_xlfn.XLOOKUP(MIS[[#This Row],[TRADING SYMBOL]],[1]Sheet1!$D:$D,[1]Sheet1!$C:$C)</f>
        <v>17.55</v>
      </c>
      <c r="AE1094">
        <f>MIS[[#This Row],[OrderAverageTradedPrice]]*MIS[[#This Row],[OrderQuantity]]</f>
        <v>5504.9999999999836</v>
      </c>
      <c r="AF1094">
        <f>MIS[[#This Row],[LTP]]*MIS[[#This Row],[OrderQuantity]]</f>
        <v>3861</v>
      </c>
      <c r="AG1094">
        <f>IF(MIS[[#This Row],[OrderSide]]="SELL",MIS[[#This Row],[VALUE]]-MIS[[#This Row],[LIVE_VALUE]],MIS[[#This Row],[LIVE_VALUE]]-MIS[[#This Row],[VALUE]])</f>
        <v>-1643.9999999999836</v>
      </c>
      <c r="AH1094" t="str" cm="1">
        <f t="array" ref="AH1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" t="str">
        <f>MIS[[#This Row],[TRADING SYMBOL]]</f>
        <v>SENSEX2552084800CE</v>
      </c>
      <c r="AJ1094" t="str">
        <f>IF(RIGHT(MIS[[#This Row],[Main/Hedge]],4)="MAIN","MAIN","HEDGE")</f>
        <v>HEDGE</v>
      </c>
      <c r="AK1094" t="str" cm="1">
        <f t="array" ref="AK1094">_xlfn._xlws.FILTER(Table4[Column1],ISNUMBER(SEARCH(Table4[Column1],MIS[[#This Row],[OrderUniqueIdentifier]])),"")</f>
        <v>NOTREND</v>
      </c>
    </row>
    <row r="1095" spans="1:37" x14ac:dyDescent="0.25">
      <c r="A1095" t="s">
        <v>71</v>
      </c>
      <c r="B1095" t="s">
        <v>986</v>
      </c>
      <c r="C1095" t="s">
        <v>2435</v>
      </c>
      <c r="D1095" t="s">
        <v>72</v>
      </c>
      <c r="E1095" t="s">
        <v>248</v>
      </c>
      <c r="F1095" t="s">
        <v>98</v>
      </c>
      <c r="G1095" t="s">
        <v>74</v>
      </c>
      <c r="H1095" t="s">
        <v>75</v>
      </c>
      <c r="I1095" t="s">
        <v>76</v>
      </c>
      <c r="J1095" t="s">
        <v>77</v>
      </c>
      <c r="K1095">
        <v>40</v>
      </c>
      <c r="L1095" t="s">
        <v>77</v>
      </c>
      <c r="M1095" t="s">
        <v>78</v>
      </c>
      <c r="N1095" t="s">
        <v>2307</v>
      </c>
      <c r="O1095" t="s">
        <v>2069</v>
      </c>
      <c r="P1095" t="s">
        <v>2069</v>
      </c>
      <c r="Q1095" t="s">
        <v>250</v>
      </c>
      <c r="R1095" t="s">
        <v>79</v>
      </c>
      <c r="S1095" t="s">
        <v>26</v>
      </c>
      <c r="T1095" t="s">
        <v>251</v>
      </c>
      <c r="U1095" t="s">
        <v>100</v>
      </c>
      <c r="V1095" t="s">
        <v>80</v>
      </c>
      <c r="W1095">
        <v>84800</v>
      </c>
      <c r="X1095" t="s">
        <v>81</v>
      </c>
      <c r="Y1095">
        <v>40</v>
      </c>
      <c r="Z1095" t="s">
        <v>2071</v>
      </c>
      <c r="AA1095" t="s">
        <v>2071</v>
      </c>
      <c r="AB1095" t="s">
        <v>83</v>
      </c>
      <c r="AC1095" t="s">
        <v>84</v>
      </c>
      <c r="AD1095">
        <f>_xlfn.XLOOKUP(MIS[[#This Row],[TRADING SYMBOL]],[1]Sheet1!$D:$D,[1]Sheet1!$C:$C)</f>
        <v>17.55</v>
      </c>
      <c r="AE1095">
        <f>MIS[[#This Row],[OrderAverageTradedPrice]]*MIS[[#This Row],[OrderQuantity]]</f>
        <v>1002</v>
      </c>
      <c r="AF1095">
        <f>MIS[[#This Row],[LTP]]*MIS[[#This Row],[OrderQuantity]]</f>
        <v>702</v>
      </c>
      <c r="AG1095">
        <f>IF(MIS[[#This Row],[OrderSide]]="SELL",MIS[[#This Row],[VALUE]]-MIS[[#This Row],[LIVE_VALUE]],MIS[[#This Row],[LIVE_VALUE]]-MIS[[#This Row],[VALUE]])</f>
        <v>-300</v>
      </c>
      <c r="AH1095" t="str" cm="1">
        <f t="array" ref="AH1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" t="str">
        <f>MIS[[#This Row],[TRADING SYMBOL]]</f>
        <v>SENSEX2552084800CE</v>
      </c>
      <c r="AJ1095" t="str">
        <f>IF(RIGHT(MIS[[#This Row],[Main/Hedge]],4)="MAIN","MAIN","HEDGE")</f>
        <v>HEDGE</v>
      </c>
      <c r="AK1095" t="str" cm="1">
        <f t="array" ref="AK1095">_xlfn._xlws.FILTER(Table4[Column1],ISNUMBER(SEARCH(Table4[Column1],MIS[[#This Row],[OrderUniqueIdentifier]])),"")</f>
        <v>NOTREND</v>
      </c>
    </row>
    <row r="1096" spans="1:37" x14ac:dyDescent="0.25">
      <c r="A1096" t="s">
        <v>71</v>
      </c>
      <c r="B1096" t="s">
        <v>1093</v>
      </c>
      <c r="C1096" t="s">
        <v>2510</v>
      </c>
      <c r="D1096" t="s">
        <v>72</v>
      </c>
      <c r="E1096" t="s">
        <v>248</v>
      </c>
      <c r="F1096" t="s">
        <v>98</v>
      </c>
      <c r="G1096" t="s">
        <v>74</v>
      </c>
      <c r="H1096" t="s">
        <v>75</v>
      </c>
      <c r="I1096" t="s">
        <v>76</v>
      </c>
      <c r="J1096" t="s">
        <v>77</v>
      </c>
      <c r="K1096">
        <v>100</v>
      </c>
      <c r="L1096" t="s">
        <v>77</v>
      </c>
      <c r="M1096" t="s">
        <v>78</v>
      </c>
      <c r="N1096" t="s">
        <v>2321</v>
      </c>
      <c r="O1096" t="s">
        <v>2069</v>
      </c>
      <c r="P1096" t="s">
        <v>2069</v>
      </c>
      <c r="Q1096" t="s">
        <v>250</v>
      </c>
      <c r="R1096" t="s">
        <v>79</v>
      </c>
      <c r="S1096" t="s">
        <v>26</v>
      </c>
      <c r="T1096" t="s">
        <v>251</v>
      </c>
      <c r="U1096" t="s">
        <v>100</v>
      </c>
      <c r="V1096" t="s">
        <v>80</v>
      </c>
      <c r="W1096">
        <v>84800</v>
      </c>
      <c r="X1096" t="s">
        <v>81</v>
      </c>
      <c r="Y1096">
        <v>100</v>
      </c>
      <c r="Z1096" t="s">
        <v>2071</v>
      </c>
      <c r="AA1096" t="s">
        <v>2071</v>
      </c>
      <c r="AB1096" t="s">
        <v>83</v>
      </c>
      <c r="AC1096" t="s">
        <v>84</v>
      </c>
      <c r="AD1096">
        <f>_xlfn.XLOOKUP(MIS[[#This Row],[TRADING SYMBOL]],[1]Sheet1!$D:$D,[1]Sheet1!$C:$C)</f>
        <v>17.55</v>
      </c>
      <c r="AE1096">
        <f>MIS[[#This Row],[OrderAverageTradedPrice]]*MIS[[#This Row],[OrderQuantity]]</f>
        <v>2515</v>
      </c>
      <c r="AF1096">
        <f>MIS[[#This Row],[LTP]]*MIS[[#This Row],[OrderQuantity]]</f>
        <v>1755</v>
      </c>
      <c r="AG1096">
        <f>IF(MIS[[#This Row],[OrderSide]]="SELL",MIS[[#This Row],[VALUE]]-MIS[[#This Row],[LIVE_VALUE]],MIS[[#This Row],[LIVE_VALUE]]-MIS[[#This Row],[VALUE]])</f>
        <v>-760</v>
      </c>
      <c r="AH1096" t="str" cm="1">
        <f t="array" ref="AH10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" t="str">
        <f>MIS[[#This Row],[TRADING SYMBOL]]</f>
        <v>SENSEX2552084800CE</v>
      </c>
      <c r="AJ1096" t="str">
        <f>IF(RIGHT(MIS[[#This Row],[Main/Hedge]],4)="MAIN","MAIN","HEDGE")</f>
        <v>HEDGE</v>
      </c>
      <c r="AK1096" t="str" cm="1">
        <f t="array" ref="AK1096">_xlfn._xlws.FILTER(Table4[Column1],ISNUMBER(SEARCH(Table4[Column1],MIS[[#This Row],[OrderUniqueIdentifier]])),"")</f>
        <v>NOTREND</v>
      </c>
    </row>
    <row r="1097" spans="1:37" x14ac:dyDescent="0.25">
      <c r="A1097" t="s">
        <v>71</v>
      </c>
      <c r="B1097" t="s">
        <v>1143</v>
      </c>
      <c r="C1097" t="s">
        <v>94</v>
      </c>
      <c r="D1097" t="s">
        <v>72</v>
      </c>
      <c r="E1097" t="s">
        <v>1717</v>
      </c>
      <c r="F1097" t="s">
        <v>98</v>
      </c>
      <c r="G1097" t="s">
        <v>74</v>
      </c>
      <c r="H1097" t="s">
        <v>75</v>
      </c>
      <c r="I1097" t="s">
        <v>76</v>
      </c>
      <c r="J1097" t="s">
        <v>77</v>
      </c>
      <c r="K1097">
        <v>20</v>
      </c>
      <c r="L1097" t="s">
        <v>77</v>
      </c>
      <c r="M1097" t="s">
        <v>78</v>
      </c>
      <c r="N1097" t="s">
        <v>147</v>
      </c>
      <c r="O1097" t="s">
        <v>2068</v>
      </c>
      <c r="P1097" t="s">
        <v>2069</v>
      </c>
      <c r="Q1097" t="s">
        <v>1720</v>
      </c>
      <c r="R1097" t="s">
        <v>79</v>
      </c>
      <c r="S1097" t="s">
        <v>26</v>
      </c>
      <c r="T1097" t="s">
        <v>1721</v>
      </c>
      <c r="U1097" t="s">
        <v>100</v>
      </c>
      <c r="V1097" t="s">
        <v>80</v>
      </c>
      <c r="W1097">
        <v>79800</v>
      </c>
      <c r="X1097" t="s">
        <v>85</v>
      </c>
      <c r="Y1097">
        <v>20</v>
      </c>
      <c r="Z1097" t="s">
        <v>2070</v>
      </c>
      <c r="AA1097" t="s">
        <v>2071</v>
      </c>
      <c r="AB1097" t="s">
        <v>87</v>
      </c>
      <c r="AC1097" t="s">
        <v>84</v>
      </c>
      <c r="AD1097">
        <f>_xlfn.XLOOKUP(MIS[[#This Row],[TRADING SYMBOL]],[1]Sheet1!$D:$D,[1]Sheet1!$C:$C)</f>
        <v>28.9</v>
      </c>
      <c r="AE1097">
        <f>MIS[[#This Row],[OrderAverageTradedPrice]]*MIS[[#This Row],[OrderQuantity]]</f>
        <v>1134</v>
      </c>
      <c r="AF1097">
        <f>MIS[[#This Row],[LTP]]*MIS[[#This Row],[OrderQuantity]]</f>
        <v>578</v>
      </c>
      <c r="AG1097">
        <f>IF(MIS[[#This Row],[OrderSide]]="SELL",MIS[[#This Row],[VALUE]]-MIS[[#This Row],[LIVE_VALUE]],MIS[[#This Row],[LIVE_VALUE]]-MIS[[#This Row],[VALUE]])</f>
        <v>-556</v>
      </c>
      <c r="AH1097" t="str" cm="1">
        <f t="array" ref="AH1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" t="str">
        <f>MIS[[#This Row],[TRADING SYMBOL]]</f>
        <v>SENSEX2552079800PE</v>
      </c>
      <c r="AJ1097" t="str">
        <f>IF(RIGHT(MIS[[#This Row],[Main/Hedge]],4)="MAIN","MAIN","HEDGE")</f>
        <v>HEDGE</v>
      </c>
      <c r="AK1097" t="str" cm="1">
        <f t="array" ref="AK1097">_xlfn._xlws.FILTER(Table4[Column1],ISNUMBER(SEARCH(Table4[Column1],MIS[[#This Row],[OrderUniqueIdentifier]])),"")</f>
        <v>NOTREND</v>
      </c>
    </row>
    <row r="1098" spans="1:37" x14ac:dyDescent="0.25">
      <c r="A1098" t="s">
        <v>71</v>
      </c>
      <c r="B1098" t="s">
        <v>1153</v>
      </c>
      <c r="C1098" t="s">
        <v>2557</v>
      </c>
      <c r="D1098" t="s">
        <v>72</v>
      </c>
      <c r="E1098" t="s">
        <v>248</v>
      </c>
      <c r="F1098" t="s">
        <v>98</v>
      </c>
      <c r="G1098" t="s">
        <v>74</v>
      </c>
      <c r="H1098" t="s">
        <v>75</v>
      </c>
      <c r="I1098" t="s">
        <v>76</v>
      </c>
      <c r="J1098" t="s">
        <v>77</v>
      </c>
      <c r="K1098">
        <v>40</v>
      </c>
      <c r="L1098" t="s">
        <v>77</v>
      </c>
      <c r="M1098" t="s">
        <v>78</v>
      </c>
      <c r="N1098" t="s">
        <v>2401</v>
      </c>
      <c r="O1098" t="s">
        <v>2068</v>
      </c>
      <c r="P1098" t="s">
        <v>2069</v>
      </c>
      <c r="Q1098" t="s">
        <v>250</v>
      </c>
      <c r="R1098" t="s">
        <v>79</v>
      </c>
      <c r="S1098" t="s">
        <v>26</v>
      </c>
      <c r="T1098" t="s">
        <v>251</v>
      </c>
      <c r="U1098" t="s">
        <v>100</v>
      </c>
      <c r="V1098" t="s">
        <v>80</v>
      </c>
      <c r="W1098">
        <v>84800</v>
      </c>
      <c r="X1098" t="s">
        <v>81</v>
      </c>
      <c r="Y1098">
        <v>40</v>
      </c>
      <c r="Z1098" t="s">
        <v>2070</v>
      </c>
      <c r="AA1098" t="s">
        <v>2071</v>
      </c>
      <c r="AB1098" t="s">
        <v>83</v>
      </c>
      <c r="AC1098" t="s">
        <v>84</v>
      </c>
      <c r="AD1098">
        <f>_xlfn.XLOOKUP(MIS[[#This Row],[TRADING SYMBOL]],[1]Sheet1!$D:$D,[1]Sheet1!$C:$C)</f>
        <v>17.55</v>
      </c>
      <c r="AE1098">
        <f>MIS[[#This Row],[OrderAverageTradedPrice]]*MIS[[#This Row],[OrderQuantity]]</f>
        <v>996</v>
      </c>
      <c r="AF1098">
        <f>MIS[[#This Row],[LTP]]*MIS[[#This Row],[OrderQuantity]]</f>
        <v>702</v>
      </c>
      <c r="AG1098">
        <f>IF(MIS[[#This Row],[OrderSide]]="SELL",MIS[[#This Row],[VALUE]]-MIS[[#This Row],[LIVE_VALUE]],MIS[[#This Row],[LIVE_VALUE]]-MIS[[#This Row],[VALUE]])</f>
        <v>-294</v>
      </c>
      <c r="AH1098" t="str" cm="1">
        <f t="array" ref="AH10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" t="str">
        <f>MIS[[#This Row],[TRADING SYMBOL]]</f>
        <v>SENSEX2552084800CE</v>
      </c>
      <c r="AJ1098" t="str">
        <f>IF(RIGHT(MIS[[#This Row],[Main/Hedge]],4)="MAIN","MAIN","HEDGE")</f>
        <v>HEDGE</v>
      </c>
      <c r="AK1098" t="str" cm="1">
        <f t="array" ref="AK1098">_xlfn._xlws.FILTER(Table4[Column1],ISNUMBER(SEARCH(Table4[Column1],MIS[[#This Row],[OrderUniqueIdentifier]])),"")</f>
        <v>NOTREND</v>
      </c>
    </row>
    <row r="1099" spans="1:37" x14ac:dyDescent="0.25">
      <c r="A1099" t="s">
        <v>71</v>
      </c>
      <c r="B1099" t="s">
        <v>1153</v>
      </c>
      <c r="C1099" t="s">
        <v>2558</v>
      </c>
      <c r="D1099" t="s">
        <v>72</v>
      </c>
      <c r="E1099" t="s">
        <v>1717</v>
      </c>
      <c r="F1099" t="s">
        <v>98</v>
      </c>
      <c r="G1099" t="s">
        <v>74</v>
      </c>
      <c r="H1099" t="s">
        <v>75</v>
      </c>
      <c r="I1099" t="s">
        <v>76</v>
      </c>
      <c r="J1099" t="s">
        <v>77</v>
      </c>
      <c r="K1099">
        <v>40</v>
      </c>
      <c r="L1099" t="s">
        <v>77</v>
      </c>
      <c r="M1099" t="s">
        <v>78</v>
      </c>
      <c r="N1099" t="s">
        <v>2289</v>
      </c>
      <c r="O1099" t="s">
        <v>2069</v>
      </c>
      <c r="P1099" t="s">
        <v>2069</v>
      </c>
      <c r="Q1099" t="s">
        <v>1720</v>
      </c>
      <c r="R1099" t="s">
        <v>79</v>
      </c>
      <c r="S1099" t="s">
        <v>26</v>
      </c>
      <c r="T1099" t="s">
        <v>1721</v>
      </c>
      <c r="U1099" t="s">
        <v>100</v>
      </c>
      <c r="V1099" t="s">
        <v>80</v>
      </c>
      <c r="W1099">
        <v>79800</v>
      </c>
      <c r="X1099" t="s">
        <v>85</v>
      </c>
      <c r="Y1099">
        <v>40</v>
      </c>
      <c r="Z1099" t="s">
        <v>2071</v>
      </c>
      <c r="AA1099" t="s">
        <v>2071</v>
      </c>
      <c r="AB1099" t="s">
        <v>87</v>
      </c>
      <c r="AC1099" t="s">
        <v>84</v>
      </c>
      <c r="AD1099">
        <f>_xlfn.XLOOKUP(MIS[[#This Row],[TRADING SYMBOL]],[1]Sheet1!$D:$D,[1]Sheet1!$C:$C)</f>
        <v>28.9</v>
      </c>
      <c r="AE1099">
        <f>MIS[[#This Row],[OrderAverageTradedPrice]]*MIS[[#This Row],[OrderQuantity]]</f>
        <v>2272</v>
      </c>
      <c r="AF1099">
        <f>MIS[[#This Row],[LTP]]*MIS[[#This Row],[OrderQuantity]]</f>
        <v>1156</v>
      </c>
      <c r="AG1099">
        <f>IF(MIS[[#This Row],[OrderSide]]="SELL",MIS[[#This Row],[VALUE]]-MIS[[#This Row],[LIVE_VALUE]],MIS[[#This Row],[LIVE_VALUE]]-MIS[[#This Row],[VALUE]])</f>
        <v>-1116</v>
      </c>
      <c r="AH1099" t="str" cm="1">
        <f t="array" ref="AH1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" t="str">
        <f>MIS[[#This Row],[TRADING SYMBOL]]</f>
        <v>SENSEX2552079800PE</v>
      </c>
      <c r="AJ1099" t="str">
        <f>IF(RIGHT(MIS[[#This Row],[Main/Hedge]],4)="MAIN","MAIN","HEDGE")</f>
        <v>HEDGE</v>
      </c>
      <c r="AK1099" t="str" cm="1">
        <f t="array" ref="AK1099">_xlfn._xlws.FILTER(Table4[Column1],ISNUMBER(SEARCH(Table4[Column1],MIS[[#This Row],[OrderUniqueIdentifier]])),"")</f>
        <v>NOTREND</v>
      </c>
    </row>
    <row r="1100" spans="1:37" x14ac:dyDescent="0.25">
      <c r="A1100" t="s">
        <v>71</v>
      </c>
      <c r="B1100" t="s">
        <v>1186</v>
      </c>
      <c r="C1100" t="s">
        <v>2576</v>
      </c>
      <c r="D1100" t="s">
        <v>72</v>
      </c>
      <c r="E1100" t="s">
        <v>248</v>
      </c>
      <c r="F1100" t="s">
        <v>98</v>
      </c>
      <c r="G1100" t="s">
        <v>74</v>
      </c>
      <c r="H1100" t="s">
        <v>75</v>
      </c>
      <c r="I1100" t="s">
        <v>76</v>
      </c>
      <c r="J1100" t="s">
        <v>77</v>
      </c>
      <c r="K1100">
        <v>20</v>
      </c>
      <c r="L1100" t="s">
        <v>77</v>
      </c>
      <c r="M1100" t="s">
        <v>78</v>
      </c>
      <c r="N1100" t="s">
        <v>2067</v>
      </c>
      <c r="O1100" t="s">
        <v>2068</v>
      </c>
      <c r="P1100" t="s">
        <v>2069</v>
      </c>
      <c r="Q1100" t="s">
        <v>250</v>
      </c>
      <c r="R1100" t="s">
        <v>79</v>
      </c>
      <c r="S1100" t="s">
        <v>26</v>
      </c>
      <c r="T1100" t="s">
        <v>251</v>
      </c>
      <c r="U1100" t="s">
        <v>100</v>
      </c>
      <c r="V1100" t="s">
        <v>80</v>
      </c>
      <c r="W1100">
        <v>84800</v>
      </c>
      <c r="X1100" t="s">
        <v>81</v>
      </c>
      <c r="Y1100">
        <v>20</v>
      </c>
      <c r="Z1100" t="s">
        <v>2070</v>
      </c>
      <c r="AA1100" t="s">
        <v>2071</v>
      </c>
      <c r="AB1100" t="s">
        <v>83</v>
      </c>
      <c r="AC1100" t="s">
        <v>84</v>
      </c>
      <c r="AD1100">
        <f>_xlfn.XLOOKUP(MIS[[#This Row],[TRADING SYMBOL]],[1]Sheet1!$D:$D,[1]Sheet1!$C:$C)</f>
        <v>17.55</v>
      </c>
      <c r="AE1100">
        <f>MIS[[#This Row],[OrderAverageTradedPrice]]*MIS[[#This Row],[OrderQuantity]]</f>
        <v>499</v>
      </c>
      <c r="AF1100">
        <f>MIS[[#This Row],[LTP]]*MIS[[#This Row],[OrderQuantity]]</f>
        <v>351</v>
      </c>
      <c r="AG1100">
        <f>IF(MIS[[#This Row],[OrderSide]]="SELL",MIS[[#This Row],[VALUE]]-MIS[[#This Row],[LIVE_VALUE]],MIS[[#This Row],[LIVE_VALUE]]-MIS[[#This Row],[VALUE]])</f>
        <v>-148</v>
      </c>
      <c r="AH1100" t="str" cm="1">
        <f t="array" ref="AH11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0" t="str">
        <f>MIS[[#This Row],[TRADING SYMBOL]]</f>
        <v>SENSEX2552084800CE</v>
      </c>
      <c r="AJ1100" t="str">
        <f>IF(RIGHT(MIS[[#This Row],[Main/Hedge]],4)="MAIN","MAIN","HEDGE")</f>
        <v>HEDGE</v>
      </c>
      <c r="AK1100" t="str" cm="1">
        <f t="array" ref="AK1100">_xlfn._xlws.FILTER(Table4[Column1],ISNUMBER(SEARCH(Table4[Column1],MIS[[#This Row],[OrderUniqueIdentifier]])),"")</f>
        <v>NOTREND</v>
      </c>
    </row>
    <row r="1101" spans="1:37" x14ac:dyDescent="0.25">
      <c r="A1101" t="s">
        <v>1555</v>
      </c>
      <c r="B1101" t="s">
        <v>1570</v>
      </c>
      <c r="C1101" t="s">
        <v>2794</v>
      </c>
      <c r="D1101" t="s">
        <v>72</v>
      </c>
      <c r="E1101" t="s">
        <v>248</v>
      </c>
      <c r="F1101" t="s">
        <v>98</v>
      </c>
      <c r="G1101" t="s">
        <v>74</v>
      </c>
      <c r="H1101" t="s">
        <v>93</v>
      </c>
      <c r="I1101" t="s">
        <v>76</v>
      </c>
      <c r="J1101" t="s">
        <v>2401</v>
      </c>
      <c r="K1101">
        <v>80</v>
      </c>
      <c r="L1101" t="s">
        <v>77</v>
      </c>
      <c r="M1101" t="s">
        <v>78</v>
      </c>
      <c r="N1101" t="s">
        <v>2401</v>
      </c>
      <c r="O1101" t="s">
        <v>2068</v>
      </c>
      <c r="P1101" t="s">
        <v>2069</v>
      </c>
      <c r="Q1101" t="s">
        <v>250</v>
      </c>
      <c r="R1101" t="s">
        <v>79</v>
      </c>
      <c r="S1101" t="s">
        <v>26</v>
      </c>
      <c r="T1101" t="s">
        <v>251</v>
      </c>
      <c r="U1101" t="s">
        <v>100</v>
      </c>
      <c r="V1101" t="s">
        <v>80</v>
      </c>
      <c r="W1101">
        <v>84800</v>
      </c>
      <c r="X1101" t="s">
        <v>81</v>
      </c>
      <c r="Y1101">
        <v>80</v>
      </c>
      <c r="Z1101" t="s">
        <v>2070</v>
      </c>
      <c r="AA1101" t="s">
        <v>2071</v>
      </c>
      <c r="AB1101" t="s">
        <v>83</v>
      </c>
      <c r="AC1101" t="s">
        <v>84</v>
      </c>
      <c r="AD1101">
        <f>_xlfn.XLOOKUP(MIS[[#This Row],[TRADING SYMBOL]],[1]Sheet1!$D:$D,[1]Sheet1!$C:$C)</f>
        <v>17.55</v>
      </c>
      <c r="AE1101">
        <f>MIS[[#This Row],[OrderAverageTradedPrice]]*MIS[[#This Row],[OrderQuantity]]</f>
        <v>1992</v>
      </c>
      <c r="AF1101">
        <f>MIS[[#This Row],[LTP]]*MIS[[#This Row],[OrderQuantity]]</f>
        <v>1404</v>
      </c>
      <c r="AG1101">
        <f>IF(MIS[[#This Row],[OrderSide]]="SELL",MIS[[#This Row],[VALUE]]-MIS[[#This Row],[LIVE_VALUE]],MIS[[#This Row],[LIVE_VALUE]]-MIS[[#This Row],[VALUE]])</f>
        <v>-588</v>
      </c>
      <c r="AH1101" t="str" cm="1">
        <f t="array" ref="AH11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1" t="str">
        <f>MIS[[#This Row],[TRADING SYMBOL]]</f>
        <v>SENSEX2552084800CE</v>
      </c>
      <c r="AJ1101" t="str">
        <f>IF(RIGHT(MIS[[#This Row],[Main/Hedge]],4)="MAIN","MAIN","HEDGE")</f>
        <v>HEDGE</v>
      </c>
      <c r="AK1101" t="str" cm="1">
        <f t="array" ref="AK1101">_xlfn._xlws.FILTER(Table4[Column1],ISNUMBER(SEARCH(Table4[Column1],MIS[[#This Row],[OrderUniqueIdentifier]])),"")</f>
        <v>NOTREND</v>
      </c>
    </row>
    <row r="1102" spans="1:37" x14ac:dyDescent="0.25">
      <c r="A1102" t="s">
        <v>1555</v>
      </c>
      <c r="B1102" t="s">
        <v>1570</v>
      </c>
      <c r="C1102" t="s">
        <v>2795</v>
      </c>
      <c r="D1102" t="s">
        <v>72</v>
      </c>
      <c r="E1102" t="s">
        <v>1717</v>
      </c>
      <c r="F1102" t="s">
        <v>98</v>
      </c>
      <c r="G1102" t="s">
        <v>74</v>
      </c>
      <c r="H1102" t="s">
        <v>93</v>
      </c>
      <c r="I1102" t="s">
        <v>76</v>
      </c>
      <c r="J1102" t="s">
        <v>2368</v>
      </c>
      <c r="K1102">
        <v>80</v>
      </c>
      <c r="L1102" t="s">
        <v>77</v>
      </c>
      <c r="M1102" t="s">
        <v>78</v>
      </c>
      <c r="N1102" t="s">
        <v>2368</v>
      </c>
      <c r="O1102" t="s">
        <v>2068</v>
      </c>
      <c r="P1102" t="s">
        <v>2069</v>
      </c>
      <c r="Q1102" t="s">
        <v>1720</v>
      </c>
      <c r="R1102" t="s">
        <v>79</v>
      </c>
      <c r="S1102" t="s">
        <v>26</v>
      </c>
      <c r="T1102" t="s">
        <v>1721</v>
      </c>
      <c r="U1102" t="s">
        <v>100</v>
      </c>
      <c r="V1102" t="s">
        <v>80</v>
      </c>
      <c r="W1102">
        <v>79800</v>
      </c>
      <c r="X1102" t="s">
        <v>85</v>
      </c>
      <c r="Y1102">
        <v>80</v>
      </c>
      <c r="Z1102" t="s">
        <v>2070</v>
      </c>
      <c r="AA1102" t="s">
        <v>2071</v>
      </c>
      <c r="AB1102" t="s">
        <v>87</v>
      </c>
      <c r="AC1102" t="s">
        <v>84</v>
      </c>
      <c r="AD1102">
        <f>_xlfn.XLOOKUP(MIS[[#This Row],[TRADING SYMBOL]],[1]Sheet1!$D:$D,[1]Sheet1!$C:$C)</f>
        <v>28.9</v>
      </c>
      <c r="AE1102">
        <f>MIS[[#This Row],[OrderAverageTradedPrice]]*MIS[[#This Row],[OrderQuantity]]</f>
        <v>4584</v>
      </c>
      <c r="AF1102">
        <f>MIS[[#This Row],[LTP]]*MIS[[#This Row],[OrderQuantity]]</f>
        <v>2312</v>
      </c>
      <c r="AG1102">
        <f>IF(MIS[[#This Row],[OrderSide]]="SELL",MIS[[#This Row],[VALUE]]-MIS[[#This Row],[LIVE_VALUE]],MIS[[#This Row],[LIVE_VALUE]]-MIS[[#This Row],[VALUE]])</f>
        <v>-2272</v>
      </c>
      <c r="AH1102" t="str" cm="1">
        <f t="array" ref="AH11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2" t="str">
        <f>MIS[[#This Row],[TRADING SYMBOL]]</f>
        <v>SENSEX2552079800PE</v>
      </c>
      <c r="AJ1102" t="str">
        <f>IF(RIGHT(MIS[[#This Row],[Main/Hedge]],4)="MAIN","MAIN","HEDGE")</f>
        <v>HEDGE</v>
      </c>
      <c r="AK1102" t="str" cm="1">
        <f t="array" ref="AK1102">_xlfn._xlws.FILTER(Table4[Column1],ISNUMBER(SEARCH(Table4[Column1],MIS[[#This Row],[OrderUniqueIdentifier]])),"")</f>
        <v>NOTREND</v>
      </c>
    </row>
    <row r="1103" spans="1:37" x14ac:dyDescent="0.25">
      <c r="A1103" t="s">
        <v>1555</v>
      </c>
      <c r="B1103" t="s">
        <v>1597</v>
      </c>
      <c r="C1103" t="s">
        <v>2814</v>
      </c>
      <c r="D1103" t="s">
        <v>72</v>
      </c>
      <c r="E1103" t="s">
        <v>1717</v>
      </c>
      <c r="F1103" t="s">
        <v>98</v>
      </c>
      <c r="G1103" t="s">
        <v>74</v>
      </c>
      <c r="H1103" t="s">
        <v>93</v>
      </c>
      <c r="I1103" t="s">
        <v>76</v>
      </c>
      <c r="J1103" t="s">
        <v>2289</v>
      </c>
      <c r="K1103">
        <v>80</v>
      </c>
      <c r="L1103" t="s">
        <v>77</v>
      </c>
      <c r="M1103" t="s">
        <v>78</v>
      </c>
      <c r="N1103" t="s">
        <v>2815</v>
      </c>
      <c r="O1103" t="s">
        <v>2068</v>
      </c>
      <c r="P1103" t="s">
        <v>2069</v>
      </c>
      <c r="Q1103" t="s">
        <v>1720</v>
      </c>
      <c r="R1103" t="s">
        <v>79</v>
      </c>
      <c r="S1103" t="s">
        <v>26</v>
      </c>
      <c r="T1103" t="s">
        <v>1721</v>
      </c>
      <c r="U1103" t="s">
        <v>100</v>
      </c>
      <c r="V1103" t="s">
        <v>80</v>
      </c>
      <c r="W1103">
        <v>79800</v>
      </c>
      <c r="X1103" t="s">
        <v>85</v>
      </c>
      <c r="Y1103">
        <v>80</v>
      </c>
      <c r="Z1103" t="s">
        <v>2070</v>
      </c>
      <c r="AA1103" t="s">
        <v>2071</v>
      </c>
      <c r="AB1103" t="s">
        <v>87</v>
      </c>
      <c r="AC1103" t="s">
        <v>84</v>
      </c>
      <c r="AD1103">
        <f>_xlfn.XLOOKUP(MIS[[#This Row],[TRADING SYMBOL]],[1]Sheet1!$D:$D,[1]Sheet1!$C:$C)</f>
        <v>28.9</v>
      </c>
      <c r="AE1103">
        <f>MIS[[#This Row],[OrderAverageTradedPrice]]*MIS[[#This Row],[OrderQuantity]]</f>
        <v>4547</v>
      </c>
      <c r="AF1103">
        <f>MIS[[#This Row],[LTP]]*MIS[[#This Row],[OrderQuantity]]</f>
        <v>2312</v>
      </c>
      <c r="AG1103">
        <f>IF(MIS[[#This Row],[OrderSide]]="SELL",MIS[[#This Row],[VALUE]]-MIS[[#This Row],[LIVE_VALUE]],MIS[[#This Row],[LIVE_VALUE]]-MIS[[#This Row],[VALUE]])</f>
        <v>-2235</v>
      </c>
      <c r="AH1103" t="str" cm="1">
        <f t="array" ref="AH1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3" t="str">
        <f>MIS[[#This Row],[TRADING SYMBOL]]</f>
        <v>SENSEX2552079800PE</v>
      </c>
      <c r="AJ1103" t="str">
        <f>IF(RIGHT(MIS[[#This Row],[Main/Hedge]],4)="MAIN","MAIN","HEDGE")</f>
        <v>HEDGE</v>
      </c>
      <c r="AK1103" t="str" cm="1">
        <f t="array" ref="AK1103">_xlfn._xlws.FILTER(Table4[Column1],ISNUMBER(SEARCH(Table4[Column1],MIS[[#This Row],[OrderUniqueIdentifier]])),"")</f>
        <v>NOTREND</v>
      </c>
    </row>
    <row r="1104" spans="1:37" x14ac:dyDescent="0.25">
      <c r="A1104" t="s">
        <v>1555</v>
      </c>
      <c r="B1104" t="s">
        <v>1614</v>
      </c>
      <c r="C1104" t="s">
        <v>2827</v>
      </c>
      <c r="D1104" t="s">
        <v>72</v>
      </c>
      <c r="E1104" t="s">
        <v>248</v>
      </c>
      <c r="F1104" t="s">
        <v>98</v>
      </c>
      <c r="G1104" t="s">
        <v>74</v>
      </c>
      <c r="H1104" t="s">
        <v>93</v>
      </c>
      <c r="I1104" t="s">
        <v>76</v>
      </c>
      <c r="J1104" t="s">
        <v>2351</v>
      </c>
      <c r="K1104">
        <v>40</v>
      </c>
      <c r="L1104" t="s">
        <v>77</v>
      </c>
      <c r="M1104" t="s">
        <v>78</v>
      </c>
      <c r="N1104" t="s">
        <v>2351</v>
      </c>
      <c r="O1104" t="s">
        <v>2069</v>
      </c>
      <c r="P1104" t="s">
        <v>2069</v>
      </c>
      <c r="Q1104" t="s">
        <v>250</v>
      </c>
      <c r="R1104" t="s">
        <v>79</v>
      </c>
      <c r="S1104" t="s">
        <v>26</v>
      </c>
      <c r="T1104" t="s">
        <v>251</v>
      </c>
      <c r="U1104" t="s">
        <v>100</v>
      </c>
      <c r="V1104" t="s">
        <v>80</v>
      </c>
      <c r="W1104">
        <v>84800</v>
      </c>
      <c r="X1104" t="s">
        <v>81</v>
      </c>
      <c r="Y1104">
        <v>40</v>
      </c>
      <c r="Z1104" t="s">
        <v>2071</v>
      </c>
      <c r="AA1104" t="s">
        <v>2071</v>
      </c>
      <c r="AB1104" t="s">
        <v>83</v>
      </c>
      <c r="AC1104" t="s">
        <v>84</v>
      </c>
      <c r="AD1104">
        <f>_xlfn.XLOOKUP(MIS[[#This Row],[TRADING SYMBOL]],[1]Sheet1!$D:$D,[1]Sheet1!$C:$C)</f>
        <v>17.55</v>
      </c>
      <c r="AE1104">
        <f>MIS[[#This Row],[OrderAverageTradedPrice]]*MIS[[#This Row],[OrderQuantity]]</f>
        <v>1004</v>
      </c>
      <c r="AF1104">
        <f>MIS[[#This Row],[LTP]]*MIS[[#This Row],[OrderQuantity]]</f>
        <v>702</v>
      </c>
      <c r="AG1104">
        <f>IF(MIS[[#This Row],[OrderSide]]="SELL",MIS[[#This Row],[VALUE]]-MIS[[#This Row],[LIVE_VALUE]],MIS[[#This Row],[LIVE_VALUE]]-MIS[[#This Row],[VALUE]])</f>
        <v>-302</v>
      </c>
      <c r="AH1104" t="str" cm="1">
        <f t="array" ref="AH1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4" t="str">
        <f>MIS[[#This Row],[TRADING SYMBOL]]</f>
        <v>SENSEX2552084800CE</v>
      </c>
      <c r="AJ1104" t="str">
        <f>IF(RIGHT(MIS[[#This Row],[Main/Hedge]],4)="MAIN","MAIN","HEDGE")</f>
        <v>HEDGE</v>
      </c>
      <c r="AK1104" t="str" cm="1">
        <f t="array" ref="AK1104">_xlfn._xlws.FILTER(Table4[Column1],ISNUMBER(SEARCH(Table4[Column1],MIS[[#This Row],[OrderUniqueIdentifier]])),"")</f>
        <v>NOTREND</v>
      </c>
    </row>
    <row r="1105" spans="1:37" x14ac:dyDescent="0.25">
      <c r="A1105" t="s">
        <v>1555</v>
      </c>
      <c r="B1105" t="s">
        <v>1623</v>
      </c>
      <c r="C1105" t="s">
        <v>2833</v>
      </c>
      <c r="D1105" t="s">
        <v>72</v>
      </c>
      <c r="E1105" t="s">
        <v>248</v>
      </c>
      <c r="F1105" t="s">
        <v>98</v>
      </c>
      <c r="G1105" t="s">
        <v>74</v>
      </c>
      <c r="H1105" t="s">
        <v>93</v>
      </c>
      <c r="I1105" t="s">
        <v>76</v>
      </c>
      <c r="J1105" t="s">
        <v>2067</v>
      </c>
      <c r="K1105">
        <v>40</v>
      </c>
      <c r="L1105" t="s">
        <v>77</v>
      </c>
      <c r="M1105" t="s">
        <v>78</v>
      </c>
      <c r="N1105" t="s">
        <v>2067</v>
      </c>
      <c r="O1105" t="s">
        <v>2068</v>
      </c>
      <c r="P1105" t="s">
        <v>2069</v>
      </c>
      <c r="Q1105" t="s">
        <v>250</v>
      </c>
      <c r="R1105" t="s">
        <v>79</v>
      </c>
      <c r="S1105" t="s">
        <v>26</v>
      </c>
      <c r="T1105" t="s">
        <v>251</v>
      </c>
      <c r="U1105" t="s">
        <v>100</v>
      </c>
      <c r="V1105" t="s">
        <v>80</v>
      </c>
      <c r="W1105">
        <v>84800</v>
      </c>
      <c r="X1105" t="s">
        <v>81</v>
      </c>
      <c r="Y1105">
        <v>40</v>
      </c>
      <c r="Z1105" t="s">
        <v>2070</v>
      </c>
      <c r="AA1105" t="s">
        <v>2071</v>
      </c>
      <c r="AB1105" t="s">
        <v>83</v>
      </c>
      <c r="AC1105" t="s">
        <v>84</v>
      </c>
      <c r="AD1105">
        <f>_xlfn.XLOOKUP(MIS[[#This Row],[TRADING SYMBOL]],[1]Sheet1!$D:$D,[1]Sheet1!$C:$C)</f>
        <v>17.55</v>
      </c>
      <c r="AE1105">
        <f>MIS[[#This Row],[OrderAverageTradedPrice]]*MIS[[#This Row],[OrderQuantity]]</f>
        <v>998</v>
      </c>
      <c r="AF1105">
        <f>MIS[[#This Row],[LTP]]*MIS[[#This Row],[OrderQuantity]]</f>
        <v>702</v>
      </c>
      <c r="AG1105">
        <f>IF(MIS[[#This Row],[OrderSide]]="SELL",MIS[[#This Row],[VALUE]]-MIS[[#This Row],[LIVE_VALUE]],MIS[[#This Row],[LIVE_VALUE]]-MIS[[#This Row],[VALUE]])</f>
        <v>-296</v>
      </c>
      <c r="AH1105" t="str" cm="1">
        <f t="array" ref="AH11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5" t="str">
        <f>MIS[[#This Row],[TRADING SYMBOL]]</f>
        <v>SENSEX2552084800CE</v>
      </c>
      <c r="AJ1105" t="str">
        <f>IF(RIGHT(MIS[[#This Row],[Main/Hedge]],4)="MAIN","MAIN","HEDGE")</f>
        <v>HEDGE</v>
      </c>
      <c r="AK1105" t="str" cm="1">
        <f t="array" ref="AK1105">_xlfn._xlws.FILTER(Table4[Column1],ISNUMBER(SEARCH(Table4[Column1],MIS[[#This Row],[OrderUniqueIdentifier]])),"")</f>
        <v>NOTREND</v>
      </c>
    </row>
    <row r="1106" spans="1:37" x14ac:dyDescent="0.25">
      <c r="A1106" t="s">
        <v>1555</v>
      </c>
      <c r="B1106" t="s">
        <v>1623</v>
      </c>
      <c r="C1106" t="s">
        <v>2834</v>
      </c>
      <c r="D1106" t="s">
        <v>72</v>
      </c>
      <c r="E1106" t="s">
        <v>1717</v>
      </c>
      <c r="F1106" t="s">
        <v>98</v>
      </c>
      <c r="G1106" t="s">
        <v>74</v>
      </c>
      <c r="H1106" t="s">
        <v>93</v>
      </c>
      <c r="I1106" t="s">
        <v>76</v>
      </c>
      <c r="J1106" t="s">
        <v>2289</v>
      </c>
      <c r="K1106">
        <v>40</v>
      </c>
      <c r="L1106" t="s">
        <v>77</v>
      </c>
      <c r="M1106" t="s">
        <v>78</v>
      </c>
      <c r="N1106" t="s">
        <v>2289</v>
      </c>
      <c r="O1106" t="s">
        <v>2069</v>
      </c>
      <c r="P1106" t="s">
        <v>2069</v>
      </c>
      <c r="Q1106" t="s">
        <v>1720</v>
      </c>
      <c r="R1106" t="s">
        <v>79</v>
      </c>
      <c r="S1106" t="s">
        <v>26</v>
      </c>
      <c r="T1106" t="s">
        <v>1721</v>
      </c>
      <c r="U1106" t="s">
        <v>100</v>
      </c>
      <c r="V1106" t="s">
        <v>80</v>
      </c>
      <c r="W1106">
        <v>79800</v>
      </c>
      <c r="X1106" t="s">
        <v>85</v>
      </c>
      <c r="Y1106">
        <v>40</v>
      </c>
      <c r="Z1106" t="s">
        <v>2071</v>
      </c>
      <c r="AA1106" t="s">
        <v>2071</v>
      </c>
      <c r="AB1106" t="s">
        <v>87</v>
      </c>
      <c r="AC1106" t="s">
        <v>84</v>
      </c>
      <c r="AD1106">
        <f>_xlfn.XLOOKUP(MIS[[#This Row],[TRADING SYMBOL]],[1]Sheet1!$D:$D,[1]Sheet1!$C:$C)</f>
        <v>28.9</v>
      </c>
      <c r="AE1106">
        <f>MIS[[#This Row],[OrderAverageTradedPrice]]*MIS[[#This Row],[OrderQuantity]]</f>
        <v>2272</v>
      </c>
      <c r="AF1106">
        <f>MIS[[#This Row],[LTP]]*MIS[[#This Row],[OrderQuantity]]</f>
        <v>1156</v>
      </c>
      <c r="AG1106">
        <f>IF(MIS[[#This Row],[OrderSide]]="SELL",MIS[[#This Row],[VALUE]]-MIS[[#This Row],[LIVE_VALUE]],MIS[[#This Row],[LIVE_VALUE]]-MIS[[#This Row],[VALUE]])</f>
        <v>-1116</v>
      </c>
      <c r="AH1106" t="str" cm="1">
        <f t="array" ref="AH1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6" t="str">
        <f>MIS[[#This Row],[TRADING SYMBOL]]</f>
        <v>SENSEX2552079800PE</v>
      </c>
      <c r="AJ1106" t="str">
        <f>IF(RIGHT(MIS[[#This Row],[Main/Hedge]],4)="MAIN","MAIN","HEDGE")</f>
        <v>HEDGE</v>
      </c>
      <c r="AK1106" t="str" cm="1">
        <f t="array" ref="AK1106">_xlfn._xlws.FILTER(Table4[Column1],ISNUMBER(SEARCH(Table4[Column1],MIS[[#This Row],[OrderUniqueIdentifier]])),"")</f>
        <v>NOTREND</v>
      </c>
    </row>
    <row r="1107" spans="1:37" x14ac:dyDescent="0.25">
      <c r="A1107" t="s">
        <v>1555</v>
      </c>
      <c r="B1107" t="s">
        <v>1665</v>
      </c>
      <c r="C1107" t="s">
        <v>2868</v>
      </c>
      <c r="D1107" t="s">
        <v>72</v>
      </c>
      <c r="E1107" t="s">
        <v>248</v>
      </c>
      <c r="F1107" t="s">
        <v>98</v>
      </c>
      <c r="G1107" t="s">
        <v>74</v>
      </c>
      <c r="H1107" t="s">
        <v>93</v>
      </c>
      <c r="I1107" t="s">
        <v>76</v>
      </c>
      <c r="J1107" t="s">
        <v>2401</v>
      </c>
      <c r="K1107">
        <v>20</v>
      </c>
      <c r="L1107" t="s">
        <v>77</v>
      </c>
      <c r="M1107" t="s">
        <v>78</v>
      </c>
      <c r="N1107" t="s">
        <v>2401</v>
      </c>
      <c r="O1107" t="s">
        <v>2068</v>
      </c>
      <c r="P1107" t="s">
        <v>2069</v>
      </c>
      <c r="Q1107" t="s">
        <v>250</v>
      </c>
      <c r="R1107" t="s">
        <v>79</v>
      </c>
      <c r="S1107" t="s">
        <v>26</v>
      </c>
      <c r="T1107" t="s">
        <v>251</v>
      </c>
      <c r="U1107" t="s">
        <v>100</v>
      </c>
      <c r="V1107" t="s">
        <v>80</v>
      </c>
      <c r="W1107">
        <v>84800</v>
      </c>
      <c r="X1107" t="s">
        <v>81</v>
      </c>
      <c r="Y1107">
        <v>20</v>
      </c>
      <c r="Z1107" t="s">
        <v>2070</v>
      </c>
      <c r="AA1107" t="s">
        <v>2071</v>
      </c>
      <c r="AB1107" t="s">
        <v>83</v>
      </c>
      <c r="AC1107" t="s">
        <v>84</v>
      </c>
      <c r="AD1107">
        <f>_xlfn.XLOOKUP(MIS[[#This Row],[TRADING SYMBOL]],[1]Sheet1!$D:$D,[1]Sheet1!$C:$C)</f>
        <v>17.55</v>
      </c>
      <c r="AE1107">
        <f>MIS[[#This Row],[OrderAverageTradedPrice]]*MIS[[#This Row],[OrderQuantity]]</f>
        <v>498</v>
      </c>
      <c r="AF1107">
        <f>MIS[[#This Row],[LTP]]*MIS[[#This Row],[OrderQuantity]]</f>
        <v>351</v>
      </c>
      <c r="AG1107">
        <f>IF(MIS[[#This Row],[OrderSide]]="SELL",MIS[[#This Row],[VALUE]]-MIS[[#This Row],[LIVE_VALUE]],MIS[[#This Row],[LIVE_VALUE]]-MIS[[#This Row],[VALUE]])</f>
        <v>-147</v>
      </c>
      <c r="AH1107" t="str" cm="1">
        <f t="array" ref="AH11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7" t="str">
        <f>MIS[[#This Row],[TRADING SYMBOL]]</f>
        <v>SENSEX2552084800CE</v>
      </c>
      <c r="AJ1107" t="str">
        <f>IF(RIGHT(MIS[[#This Row],[Main/Hedge]],4)="MAIN","MAIN","HEDGE")</f>
        <v>HEDGE</v>
      </c>
      <c r="AK1107" t="str" cm="1">
        <f t="array" ref="AK1107">_xlfn._xlws.FILTER(Table4[Column1],ISNUMBER(SEARCH(Table4[Column1],MIS[[#This Row],[OrderUniqueIdentifier]])),"")</f>
        <v>NOTREND</v>
      </c>
    </row>
    <row r="1108" spans="1:37" x14ac:dyDescent="0.25">
      <c r="A1108" t="s">
        <v>1555</v>
      </c>
      <c r="B1108" t="s">
        <v>1665</v>
      </c>
      <c r="C1108" t="s">
        <v>2869</v>
      </c>
      <c r="D1108" t="s">
        <v>72</v>
      </c>
      <c r="E1108" t="s">
        <v>1717</v>
      </c>
      <c r="F1108" t="s">
        <v>98</v>
      </c>
      <c r="G1108" t="s">
        <v>74</v>
      </c>
      <c r="H1108" t="s">
        <v>93</v>
      </c>
      <c r="I1108" t="s">
        <v>76</v>
      </c>
      <c r="J1108" t="s">
        <v>2238</v>
      </c>
      <c r="K1108">
        <v>20</v>
      </c>
      <c r="L1108" t="s">
        <v>77</v>
      </c>
      <c r="M1108" t="s">
        <v>78</v>
      </c>
      <c r="N1108" t="s">
        <v>2238</v>
      </c>
      <c r="O1108" t="s">
        <v>2069</v>
      </c>
      <c r="P1108" t="s">
        <v>2069</v>
      </c>
      <c r="Q1108" t="s">
        <v>1720</v>
      </c>
      <c r="R1108" t="s">
        <v>79</v>
      </c>
      <c r="S1108" t="s">
        <v>26</v>
      </c>
      <c r="T1108" t="s">
        <v>1721</v>
      </c>
      <c r="U1108" t="s">
        <v>100</v>
      </c>
      <c r="V1108" t="s">
        <v>80</v>
      </c>
      <c r="W1108">
        <v>79800</v>
      </c>
      <c r="X1108" t="s">
        <v>85</v>
      </c>
      <c r="Y1108">
        <v>20</v>
      </c>
      <c r="Z1108" t="s">
        <v>2071</v>
      </c>
      <c r="AA1108" t="s">
        <v>2071</v>
      </c>
      <c r="AB1108" t="s">
        <v>87</v>
      </c>
      <c r="AC1108" t="s">
        <v>84</v>
      </c>
      <c r="AD1108">
        <f>_xlfn.XLOOKUP(MIS[[#This Row],[TRADING SYMBOL]],[1]Sheet1!$D:$D,[1]Sheet1!$C:$C)</f>
        <v>28.9</v>
      </c>
      <c r="AE1108">
        <f>MIS[[#This Row],[OrderAverageTradedPrice]]*MIS[[#This Row],[OrderQuantity]]</f>
        <v>1138</v>
      </c>
      <c r="AF1108">
        <f>MIS[[#This Row],[LTP]]*MIS[[#This Row],[OrderQuantity]]</f>
        <v>578</v>
      </c>
      <c r="AG1108">
        <f>IF(MIS[[#This Row],[OrderSide]]="SELL",MIS[[#This Row],[VALUE]]-MIS[[#This Row],[LIVE_VALUE]],MIS[[#This Row],[LIVE_VALUE]]-MIS[[#This Row],[VALUE]])</f>
        <v>-560</v>
      </c>
      <c r="AH1108" t="str" cm="1">
        <f t="array" ref="AH1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8" t="str">
        <f>MIS[[#This Row],[TRADING SYMBOL]]</f>
        <v>SENSEX2552079800PE</v>
      </c>
      <c r="AJ1108" t="str">
        <f>IF(RIGHT(MIS[[#This Row],[Main/Hedge]],4)="MAIN","MAIN","HEDGE")</f>
        <v>HEDGE</v>
      </c>
      <c r="AK1108" t="str" cm="1">
        <f t="array" ref="AK1108">_xlfn._xlws.FILTER(Table4[Column1],ISNUMBER(SEARCH(Table4[Column1],MIS[[#This Row],[OrderUniqueIdentifier]])),"")</f>
        <v>NOTREND</v>
      </c>
    </row>
    <row r="1109" spans="1:37" x14ac:dyDescent="0.25">
      <c r="A1109" t="s">
        <v>71</v>
      </c>
      <c r="B1109" t="s">
        <v>491</v>
      </c>
      <c r="C1109" t="s">
        <v>2072</v>
      </c>
      <c r="D1109" t="s">
        <v>72</v>
      </c>
      <c r="E1109" t="s">
        <v>1717</v>
      </c>
      <c r="F1109" t="s">
        <v>98</v>
      </c>
      <c r="G1109" t="s">
        <v>74</v>
      </c>
      <c r="H1109" t="s">
        <v>75</v>
      </c>
      <c r="I1109" t="s">
        <v>76</v>
      </c>
      <c r="J1109" t="s">
        <v>77</v>
      </c>
      <c r="K1109">
        <v>120</v>
      </c>
      <c r="L1109" t="s">
        <v>77</v>
      </c>
      <c r="M1109" t="s">
        <v>78</v>
      </c>
      <c r="N1109" t="s">
        <v>2073</v>
      </c>
      <c r="O1109" t="s">
        <v>2069</v>
      </c>
      <c r="P1109" t="s">
        <v>2074</v>
      </c>
      <c r="Q1109" t="s">
        <v>1720</v>
      </c>
      <c r="R1109" t="s">
        <v>79</v>
      </c>
      <c r="S1109" t="s">
        <v>26</v>
      </c>
      <c r="T1109" t="s">
        <v>1721</v>
      </c>
      <c r="U1109" t="s">
        <v>100</v>
      </c>
      <c r="V1109" t="s">
        <v>80</v>
      </c>
      <c r="W1109">
        <v>79800</v>
      </c>
      <c r="X1109" t="s">
        <v>85</v>
      </c>
      <c r="Y1109">
        <v>120</v>
      </c>
      <c r="Z1109" t="s">
        <v>2071</v>
      </c>
      <c r="AA1109" t="s">
        <v>2075</v>
      </c>
      <c r="AB1109" t="s">
        <v>87</v>
      </c>
      <c r="AC1109" t="s">
        <v>84</v>
      </c>
      <c r="AD1109">
        <f>_xlfn.XLOOKUP(MIS[[#This Row],[TRADING SYMBOL]],[1]Sheet1!$D:$D,[1]Sheet1!$C:$C)</f>
        <v>28.9</v>
      </c>
      <c r="AE1109">
        <f>MIS[[#This Row],[OrderAverageTradedPrice]]*MIS[[#This Row],[OrderQuantity]]</f>
        <v>6864</v>
      </c>
      <c r="AF1109">
        <f>MIS[[#This Row],[LTP]]*MIS[[#This Row],[OrderQuantity]]</f>
        <v>3468</v>
      </c>
      <c r="AG1109">
        <f>IF(MIS[[#This Row],[OrderSide]]="SELL",MIS[[#This Row],[VALUE]]-MIS[[#This Row],[LIVE_VALUE]],MIS[[#This Row],[LIVE_VALUE]]-MIS[[#This Row],[VALUE]])</f>
        <v>-3396</v>
      </c>
      <c r="AH1109" t="str" cm="1">
        <f t="array" ref="AH1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9" t="str">
        <f>MIS[[#This Row],[TRADING SYMBOL]]</f>
        <v>SENSEX2552079800PE</v>
      </c>
      <c r="AJ1109" t="str">
        <f>IF(RIGHT(MIS[[#This Row],[Main/Hedge]],4)="MAIN","MAIN","HEDGE")</f>
        <v>HEDGE</v>
      </c>
      <c r="AK1109" t="str" cm="1">
        <f t="array" ref="AK1109">_xlfn._xlws.FILTER(Table4[Column1],ISNUMBER(SEARCH(Table4[Column1],MIS[[#This Row],[OrderUniqueIdentifier]])),"")</f>
        <v>NOTREND</v>
      </c>
    </row>
    <row r="1110" spans="1:37" x14ac:dyDescent="0.25">
      <c r="A1110" t="s">
        <v>71</v>
      </c>
      <c r="B1110" t="s">
        <v>642</v>
      </c>
      <c r="C1110" t="s">
        <v>2190</v>
      </c>
      <c r="D1110" t="s">
        <v>72</v>
      </c>
      <c r="E1110" t="s">
        <v>248</v>
      </c>
      <c r="F1110" t="s">
        <v>98</v>
      </c>
      <c r="G1110" t="s">
        <v>74</v>
      </c>
      <c r="H1110" t="s">
        <v>75</v>
      </c>
      <c r="I1110" t="s">
        <v>76</v>
      </c>
      <c r="J1110" t="s">
        <v>77</v>
      </c>
      <c r="K1110">
        <v>180</v>
      </c>
      <c r="L1110" t="s">
        <v>77</v>
      </c>
      <c r="M1110" t="s">
        <v>78</v>
      </c>
      <c r="N1110" t="s">
        <v>2085</v>
      </c>
      <c r="O1110" t="s">
        <v>2069</v>
      </c>
      <c r="P1110" t="s">
        <v>2074</v>
      </c>
      <c r="Q1110" t="s">
        <v>250</v>
      </c>
      <c r="R1110" t="s">
        <v>79</v>
      </c>
      <c r="S1110" t="s">
        <v>26</v>
      </c>
      <c r="T1110" t="s">
        <v>251</v>
      </c>
      <c r="U1110" t="s">
        <v>100</v>
      </c>
      <c r="V1110" t="s">
        <v>80</v>
      </c>
      <c r="W1110">
        <v>84800</v>
      </c>
      <c r="X1110" t="s">
        <v>81</v>
      </c>
      <c r="Y1110">
        <v>180</v>
      </c>
      <c r="Z1110" t="s">
        <v>2071</v>
      </c>
      <c r="AA1110" t="s">
        <v>2075</v>
      </c>
      <c r="AB1110" t="s">
        <v>83</v>
      </c>
      <c r="AC1110" t="s">
        <v>84</v>
      </c>
      <c r="AD1110">
        <f>_xlfn.XLOOKUP(MIS[[#This Row],[TRADING SYMBOL]],[1]Sheet1!$D:$D,[1]Sheet1!$C:$C)</f>
        <v>17.55</v>
      </c>
      <c r="AE1110">
        <f>MIS[[#This Row],[OrderAverageTradedPrice]]*MIS[[#This Row],[OrderQuantity]]</f>
        <v>4500</v>
      </c>
      <c r="AF1110">
        <f>MIS[[#This Row],[LTP]]*MIS[[#This Row],[OrderQuantity]]</f>
        <v>3159</v>
      </c>
      <c r="AG1110">
        <f>IF(MIS[[#This Row],[OrderSide]]="SELL",MIS[[#This Row],[VALUE]]-MIS[[#This Row],[LIVE_VALUE]],MIS[[#This Row],[LIVE_VALUE]]-MIS[[#This Row],[VALUE]])</f>
        <v>-1341</v>
      </c>
      <c r="AH1110" t="str" cm="1">
        <f t="array" ref="AH11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0" t="str">
        <f>MIS[[#This Row],[TRADING SYMBOL]]</f>
        <v>SENSEX2552084800CE</v>
      </c>
      <c r="AJ1110" t="str">
        <f>IF(RIGHT(MIS[[#This Row],[Main/Hedge]],4)="MAIN","MAIN","HEDGE")</f>
        <v>HEDGE</v>
      </c>
      <c r="AK1110" t="str" cm="1">
        <f t="array" ref="AK1110">_xlfn._xlws.FILTER(Table4[Column1],ISNUMBER(SEARCH(Table4[Column1],MIS[[#This Row],[OrderUniqueIdentifier]])),"")</f>
        <v>NOTREND</v>
      </c>
    </row>
    <row r="1111" spans="1:37" x14ac:dyDescent="0.25">
      <c r="A1111" t="s">
        <v>71</v>
      </c>
      <c r="B1111" t="s">
        <v>770</v>
      </c>
      <c r="C1111" t="s">
        <v>2267</v>
      </c>
      <c r="D1111" t="s">
        <v>72</v>
      </c>
      <c r="E1111" t="s">
        <v>1717</v>
      </c>
      <c r="F1111" t="s">
        <v>98</v>
      </c>
      <c r="G1111" t="s">
        <v>74</v>
      </c>
      <c r="H1111" t="s">
        <v>75</v>
      </c>
      <c r="I1111" t="s">
        <v>76</v>
      </c>
      <c r="J1111" t="s">
        <v>77</v>
      </c>
      <c r="K1111">
        <v>120</v>
      </c>
      <c r="L1111" t="s">
        <v>77</v>
      </c>
      <c r="M1111" t="s">
        <v>78</v>
      </c>
      <c r="N1111" t="s">
        <v>2268</v>
      </c>
      <c r="O1111" t="s">
        <v>2074</v>
      </c>
      <c r="P1111" t="s">
        <v>2074</v>
      </c>
      <c r="Q1111" t="s">
        <v>1720</v>
      </c>
      <c r="R1111" t="s">
        <v>79</v>
      </c>
      <c r="S1111" t="s">
        <v>26</v>
      </c>
      <c r="T1111" t="s">
        <v>1721</v>
      </c>
      <c r="U1111" t="s">
        <v>100</v>
      </c>
      <c r="V1111" t="s">
        <v>80</v>
      </c>
      <c r="W1111">
        <v>79800</v>
      </c>
      <c r="X1111" t="s">
        <v>85</v>
      </c>
      <c r="Y1111">
        <v>120</v>
      </c>
      <c r="Z1111" t="s">
        <v>2075</v>
      </c>
      <c r="AA1111" t="s">
        <v>2075</v>
      </c>
      <c r="AB1111" t="s">
        <v>87</v>
      </c>
      <c r="AC1111" t="s">
        <v>84</v>
      </c>
      <c r="AD1111">
        <f>_xlfn.XLOOKUP(MIS[[#This Row],[TRADING SYMBOL]],[1]Sheet1!$D:$D,[1]Sheet1!$C:$C)</f>
        <v>28.9</v>
      </c>
      <c r="AE1111">
        <f>MIS[[#This Row],[OrderAverageTradedPrice]]*MIS[[#This Row],[OrderQuantity]]</f>
        <v>6946.9999999999918</v>
      </c>
      <c r="AF1111">
        <f>MIS[[#This Row],[LTP]]*MIS[[#This Row],[OrderQuantity]]</f>
        <v>3468</v>
      </c>
      <c r="AG1111">
        <f>IF(MIS[[#This Row],[OrderSide]]="SELL",MIS[[#This Row],[VALUE]]-MIS[[#This Row],[LIVE_VALUE]],MIS[[#This Row],[LIVE_VALUE]]-MIS[[#This Row],[VALUE]])</f>
        <v>-3478.9999999999918</v>
      </c>
      <c r="AH1111" t="str" cm="1">
        <f t="array" ref="AH11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1" t="str">
        <f>MIS[[#This Row],[TRADING SYMBOL]]</f>
        <v>SENSEX2552079800PE</v>
      </c>
      <c r="AJ1111" t="str">
        <f>IF(RIGHT(MIS[[#This Row],[Main/Hedge]],4)="MAIN","MAIN","HEDGE")</f>
        <v>HEDGE</v>
      </c>
      <c r="AK1111" t="str" cm="1">
        <f t="array" ref="AK1111">_xlfn._xlws.FILTER(Table4[Column1],ISNUMBER(SEARCH(Table4[Column1],MIS[[#This Row],[OrderUniqueIdentifier]])),"")</f>
        <v>NOTREND</v>
      </c>
    </row>
    <row r="1112" spans="1:37" x14ac:dyDescent="0.25">
      <c r="A1112" t="s">
        <v>71</v>
      </c>
      <c r="B1112" t="s">
        <v>847</v>
      </c>
      <c r="C1112" t="s">
        <v>2320</v>
      </c>
      <c r="D1112" t="s">
        <v>72</v>
      </c>
      <c r="E1112" t="s">
        <v>248</v>
      </c>
      <c r="F1112" t="s">
        <v>98</v>
      </c>
      <c r="G1112" t="s">
        <v>74</v>
      </c>
      <c r="H1112" t="s">
        <v>75</v>
      </c>
      <c r="I1112" t="s">
        <v>76</v>
      </c>
      <c r="J1112" t="s">
        <v>77</v>
      </c>
      <c r="K1112">
        <v>180</v>
      </c>
      <c r="L1112" t="s">
        <v>77</v>
      </c>
      <c r="M1112" t="s">
        <v>78</v>
      </c>
      <c r="N1112" t="s">
        <v>2321</v>
      </c>
      <c r="O1112" t="s">
        <v>2069</v>
      </c>
      <c r="P1112" t="s">
        <v>2074</v>
      </c>
      <c r="Q1112" t="s">
        <v>250</v>
      </c>
      <c r="R1112" t="s">
        <v>79</v>
      </c>
      <c r="S1112" t="s">
        <v>26</v>
      </c>
      <c r="T1112" t="s">
        <v>251</v>
      </c>
      <c r="U1112" t="s">
        <v>100</v>
      </c>
      <c r="V1112" t="s">
        <v>80</v>
      </c>
      <c r="W1112">
        <v>84800</v>
      </c>
      <c r="X1112" t="s">
        <v>81</v>
      </c>
      <c r="Y1112">
        <v>180</v>
      </c>
      <c r="Z1112" t="s">
        <v>2071</v>
      </c>
      <c r="AA1112" t="s">
        <v>2075</v>
      </c>
      <c r="AB1112" t="s">
        <v>83</v>
      </c>
      <c r="AC1112" t="s">
        <v>84</v>
      </c>
      <c r="AD1112">
        <f>_xlfn.XLOOKUP(MIS[[#This Row],[TRADING SYMBOL]],[1]Sheet1!$D:$D,[1]Sheet1!$C:$C)</f>
        <v>17.55</v>
      </c>
      <c r="AE1112">
        <f>MIS[[#This Row],[OrderAverageTradedPrice]]*MIS[[#This Row],[OrderQuantity]]</f>
        <v>4527</v>
      </c>
      <c r="AF1112">
        <f>MIS[[#This Row],[LTP]]*MIS[[#This Row],[OrderQuantity]]</f>
        <v>3159</v>
      </c>
      <c r="AG1112">
        <f>IF(MIS[[#This Row],[OrderSide]]="SELL",MIS[[#This Row],[VALUE]]-MIS[[#This Row],[LIVE_VALUE]],MIS[[#This Row],[LIVE_VALUE]]-MIS[[#This Row],[VALUE]])</f>
        <v>-1368</v>
      </c>
      <c r="AH1112" t="str" cm="1">
        <f t="array" ref="AH1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2" t="str">
        <f>MIS[[#This Row],[TRADING SYMBOL]]</f>
        <v>SENSEX2552084800CE</v>
      </c>
      <c r="AJ1112" t="str">
        <f>IF(RIGHT(MIS[[#This Row],[Main/Hedge]],4)="MAIN","MAIN","HEDGE")</f>
        <v>HEDGE</v>
      </c>
      <c r="AK1112" t="str" cm="1">
        <f t="array" ref="AK1112">_xlfn._xlws.FILTER(Table4[Column1],ISNUMBER(SEARCH(Table4[Column1],MIS[[#This Row],[OrderUniqueIdentifier]])),"")</f>
        <v>NOTREND</v>
      </c>
    </row>
    <row r="1113" spans="1:37" x14ac:dyDescent="0.25">
      <c r="A1113" t="s">
        <v>71</v>
      </c>
      <c r="B1113" t="s">
        <v>847</v>
      </c>
      <c r="C1113" t="s">
        <v>2322</v>
      </c>
      <c r="D1113" t="s">
        <v>72</v>
      </c>
      <c r="E1113" t="s">
        <v>1717</v>
      </c>
      <c r="F1113" t="s">
        <v>98</v>
      </c>
      <c r="G1113" t="s">
        <v>74</v>
      </c>
      <c r="H1113" t="s">
        <v>75</v>
      </c>
      <c r="I1113" t="s">
        <v>76</v>
      </c>
      <c r="J1113" t="s">
        <v>77</v>
      </c>
      <c r="K1113">
        <v>180</v>
      </c>
      <c r="L1113" t="s">
        <v>77</v>
      </c>
      <c r="M1113" t="s">
        <v>78</v>
      </c>
      <c r="N1113" t="s">
        <v>2323</v>
      </c>
      <c r="O1113" t="s">
        <v>2074</v>
      </c>
      <c r="P1113" t="s">
        <v>2074</v>
      </c>
      <c r="Q1113" t="s">
        <v>1720</v>
      </c>
      <c r="R1113" t="s">
        <v>79</v>
      </c>
      <c r="S1113" t="s">
        <v>26</v>
      </c>
      <c r="T1113" t="s">
        <v>1721</v>
      </c>
      <c r="U1113" t="s">
        <v>100</v>
      </c>
      <c r="V1113" t="s">
        <v>80</v>
      </c>
      <c r="W1113">
        <v>79800</v>
      </c>
      <c r="X1113" t="s">
        <v>85</v>
      </c>
      <c r="Y1113">
        <v>180</v>
      </c>
      <c r="Z1113" t="s">
        <v>2075</v>
      </c>
      <c r="AA1113" t="s">
        <v>2075</v>
      </c>
      <c r="AB1113" t="s">
        <v>87</v>
      </c>
      <c r="AC1113" t="s">
        <v>84</v>
      </c>
      <c r="AD1113">
        <f>_xlfn.XLOOKUP(MIS[[#This Row],[TRADING SYMBOL]],[1]Sheet1!$D:$D,[1]Sheet1!$C:$C)</f>
        <v>28.9</v>
      </c>
      <c r="AE1113">
        <f>MIS[[#This Row],[OrderAverageTradedPrice]]*MIS[[#This Row],[OrderQuantity]]</f>
        <v>10428.999999999984</v>
      </c>
      <c r="AF1113">
        <f>MIS[[#This Row],[LTP]]*MIS[[#This Row],[OrderQuantity]]</f>
        <v>5202</v>
      </c>
      <c r="AG1113">
        <f>IF(MIS[[#This Row],[OrderSide]]="SELL",MIS[[#This Row],[VALUE]]-MIS[[#This Row],[LIVE_VALUE]],MIS[[#This Row],[LIVE_VALUE]]-MIS[[#This Row],[VALUE]])</f>
        <v>-5226.9999999999836</v>
      </c>
      <c r="AH1113" t="str" cm="1">
        <f t="array" ref="AH1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3" t="str">
        <f>MIS[[#This Row],[TRADING SYMBOL]]</f>
        <v>SENSEX2552079800PE</v>
      </c>
      <c r="AJ1113" t="str">
        <f>IF(RIGHT(MIS[[#This Row],[Main/Hedge]],4)="MAIN","MAIN","HEDGE")</f>
        <v>HEDGE</v>
      </c>
      <c r="AK1113" t="str" cm="1">
        <f t="array" ref="AK1113">_xlfn._xlws.FILTER(Table4[Column1],ISNUMBER(SEARCH(Table4[Column1],MIS[[#This Row],[OrderUniqueIdentifier]])),"")</f>
        <v>NOTREND</v>
      </c>
    </row>
    <row r="1114" spans="1:37" x14ac:dyDescent="0.25">
      <c r="A1114" t="s">
        <v>71</v>
      </c>
      <c r="B1114" t="s">
        <v>873</v>
      </c>
      <c r="C1114" t="s">
        <v>2342</v>
      </c>
      <c r="D1114" t="s">
        <v>72</v>
      </c>
      <c r="E1114" t="s">
        <v>248</v>
      </c>
      <c r="F1114" t="s">
        <v>98</v>
      </c>
      <c r="G1114" t="s">
        <v>74</v>
      </c>
      <c r="H1114" t="s">
        <v>75</v>
      </c>
      <c r="I1114" t="s">
        <v>76</v>
      </c>
      <c r="J1114" t="s">
        <v>77</v>
      </c>
      <c r="K1114">
        <v>40</v>
      </c>
      <c r="L1114" t="s">
        <v>77</v>
      </c>
      <c r="M1114" t="s">
        <v>78</v>
      </c>
      <c r="N1114" t="s">
        <v>2343</v>
      </c>
      <c r="O1114" t="s">
        <v>2069</v>
      </c>
      <c r="P1114" t="s">
        <v>2074</v>
      </c>
      <c r="Q1114" t="s">
        <v>250</v>
      </c>
      <c r="R1114" t="s">
        <v>79</v>
      </c>
      <c r="S1114" t="s">
        <v>26</v>
      </c>
      <c r="T1114" t="s">
        <v>251</v>
      </c>
      <c r="U1114" t="s">
        <v>100</v>
      </c>
      <c r="V1114" t="s">
        <v>80</v>
      </c>
      <c r="W1114">
        <v>84800</v>
      </c>
      <c r="X1114" t="s">
        <v>81</v>
      </c>
      <c r="Y1114">
        <v>40</v>
      </c>
      <c r="Z1114" t="s">
        <v>2071</v>
      </c>
      <c r="AA1114" t="s">
        <v>2075</v>
      </c>
      <c r="AB1114" t="s">
        <v>83</v>
      </c>
      <c r="AC1114" t="s">
        <v>84</v>
      </c>
      <c r="AD1114">
        <f>_xlfn.XLOOKUP(MIS[[#This Row],[TRADING SYMBOL]],[1]Sheet1!$D:$D,[1]Sheet1!$C:$C)</f>
        <v>17.55</v>
      </c>
      <c r="AE1114">
        <f>MIS[[#This Row],[OrderAverageTradedPrice]]*MIS[[#This Row],[OrderQuantity]]</f>
        <v>999</v>
      </c>
      <c r="AF1114">
        <f>MIS[[#This Row],[LTP]]*MIS[[#This Row],[OrderQuantity]]</f>
        <v>702</v>
      </c>
      <c r="AG1114">
        <f>IF(MIS[[#This Row],[OrderSide]]="SELL",MIS[[#This Row],[VALUE]]-MIS[[#This Row],[LIVE_VALUE]],MIS[[#This Row],[LIVE_VALUE]]-MIS[[#This Row],[VALUE]])</f>
        <v>-297</v>
      </c>
      <c r="AH1114" t="str" cm="1">
        <f t="array" ref="AH1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4" t="str">
        <f>MIS[[#This Row],[TRADING SYMBOL]]</f>
        <v>SENSEX2552084800CE</v>
      </c>
      <c r="AJ1114" t="str">
        <f>IF(RIGHT(MIS[[#This Row],[Main/Hedge]],4)="MAIN","MAIN","HEDGE")</f>
        <v>HEDGE</v>
      </c>
      <c r="AK1114" t="str" cm="1">
        <f t="array" ref="AK1114">_xlfn._xlws.FILTER(Table4[Column1],ISNUMBER(SEARCH(Table4[Column1],MIS[[#This Row],[OrderUniqueIdentifier]])),"")</f>
        <v>NOTREND</v>
      </c>
    </row>
    <row r="1115" spans="1:37" x14ac:dyDescent="0.25">
      <c r="A1115" t="s">
        <v>71</v>
      </c>
      <c r="B1115" t="s">
        <v>873</v>
      </c>
      <c r="C1115" t="s">
        <v>2344</v>
      </c>
      <c r="D1115" t="s">
        <v>72</v>
      </c>
      <c r="E1115" t="s">
        <v>1717</v>
      </c>
      <c r="F1115" t="s">
        <v>98</v>
      </c>
      <c r="G1115" t="s">
        <v>74</v>
      </c>
      <c r="H1115" t="s">
        <v>75</v>
      </c>
      <c r="I1115" t="s">
        <v>76</v>
      </c>
      <c r="J1115" t="s">
        <v>77</v>
      </c>
      <c r="K1115">
        <v>40</v>
      </c>
      <c r="L1115" t="s">
        <v>77</v>
      </c>
      <c r="M1115" t="s">
        <v>78</v>
      </c>
      <c r="N1115" t="s">
        <v>2345</v>
      </c>
      <c r="O1115" t="s">
        <v>2074</v>
      </c>
      <c r="P1115" t="s">
        <v>2074</v>
      </c>
      <c r="Q1115" t="s">
        <v>1720</v>
      </c>
      <c r="R1115" t="s">
        <v>79</v>
      </c>
      <c r="S1115" t="s">
        <v>26</v>
      </c>
      <c r="T1115" t="s">
        <v>1721</v>
      </c>
      <c r="U1115" t="s">
        <v>100</v>
      </c>
      <c r="V1115" t="s">
        <v>80</v>
      </c>
      <c r="W1115">
        <v>79800</v>
      </c>
      <c r="X1115" t="s">
        <v>85</v>
      </c>
      <c r="Y1115">
        <v>40</v>
      </c>
      <c r="Z1115" t="s">
        <v>2075</v>
      </c>
      <c r="AA1115" t="s">
        <v>2075</v>
      </c>
      <c r="AB1115" t="s">
        <v>87</v>
      </c>
      <c r="AC1115" t="s">
        <v>84</v>
      </c>
      <c r="AD1115">
        <f>_xlfn.XLOOKUP(MIS[[#This Row],[TRADING SYMBOL]],[1]Sheet1!$D:$D,[1]Sheet1!$C:$C)</f>
        <v>28.9</v>
      </c>
      <c r="AE1115">
        <f>MIS[[#This Row],[OrderAverageTradedPrice]]*MIS[[#This Row],[OrderQuantity]]</f>
        <v>2314</v>
      </c>
      <c r="AF1115">
        <f>MIS[[#This Row],[LTP]]*MIS[[#This Row],[OrderQuantity]]</f>
        <v>1156</v>
      </c>
      <c r="AG1115">
        <f>IF(MIS[[#This Row],[OrderSide]]="SELL",MIS[[#This Row],[VALUE]]-MIS[[#This Row],[LIVE_VALUE]],MIS[[#This Row],[LIVE_VALUE]]-MIS[[#This Row],[VALUE]])</f>
        <v>-1158</v>
      </c>
      <c r="AH1115" t="str" cm="1">
        <f t="array" ref="AH1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5" t="str">
        <f>MIS[[#This Row],[TRADING SYMBOL]]</f>
        <v>SENSEX2552079800PE</v>
      </c>
      <c r="AJ1115" t="str">
        <f>IF(RIGHT(MIS[[#This Row],[Main/Hedge]],4)="MAIN","MAIN","HEDGE")</f>
        <v>HEDGE</v>
      </c>
      <c r="AK1115" t="str" cm="1">
        <f t="array" ref="AK1115">_xlfn._xlws.FILTER(Table4[Column1],ISNUMBER(SEARCH(Table4[Column1],MIS[[#This Row],[OrderUniqueIdentifier]])),"")</f>
        <v>NOTREND</v>
      </c>
    </row>
    <row r="1116" spans="1:37" x14ac:dyDescent="0.25">
      <c r="A1116" t="s">
        <v>71</v>
      </c>
      <c r="B1116" t="s">
        <v>923</v>
      </c>
      <c r="C1116" t="s">
        <v>2381</v>
      </c>
      <c r="D1116" t="s">
        <v>72</v>
      </c>
      <c r="E1116" t="s">
        <v>1717</v>
      </c>
      <c r="F1116" t="s">
        <v>98</v>
      </c>
      <c r="G1116" t="s">
        <v>74</v>
      </c>
      <c r="H1116" t="s">
        <v>75</v>
      </c>
      <c r="I1116" t="s">
        <v>76</v>
      </c>
      <c r="J1116" t="s">
        <v>77</v>
      </c>
      <c r="K1116">
        <v>100</v>
      </c>
      <c r="L1116" t="s">
        <v>77</v>
      </c>
      <c r="M1116" t="s">
        <v>78</v>
      </c>
      <c r="N1116" t="s">
        <v>2382</v>
      </c>
      <c r="O1116" t="s">
        <v>2069</v>
      </c>
      <c r="P1116" t="s">
        <v>2074</v>
      </c>
      <c r="Q1116" t="s">
        <v>1720</v>
      </c>
      <c r="R1116" t="s">
        <v>79</v>
      </c>
      <c r="S1116" t="s">
        <v>26</v>
      </c>
      <c r="T1116" t="s">
        <v>1721</v>
      </c>
      <c r="U1116" t="s">
        <v>100</v>
      </c>
      <c r="V1116" t="s">
        <v>80</v>
      </c>
      <c r="W1116">
        <v>79800</v>
      </c>
      <c r="X1116" t="s">
        <v>85</v>
      </c>
      <c r="Y1116">
        <v>100</v>
      </c>
      <c r="Z1116" t="s">
        <v>2071</v>
      </c>
      <c r="AA1116" t="s">
        <v>2075</v>
      </c>
      <c r="AB1116" t="s">
        <v>87</v>
      </c>
      <c r="AC1116" t="s">
        <v>84</v>
      </c>
      <c r="AD1116">
        <f>_xlfn.XLOOKUP(MIS[[#This Row],[TRADING SYMBOL]],[1]Sheet1!$D:$D,[1]Sheet1!$C:$C)</f>
        <v>28.9</v>
      </c>
      <c r="AE1116">
        <f>MIS[[#This Row],[OrderAverageTradedPrice]]*MIS[[#This Row],[OrderQuantity]]</f>
        <v>5754</v>
      </c>
      <c r="AF1116">
        <f>MIS[[#This Row],[LTP]]*MIS[[#This Row],[OrderQuantity]]</f>
        <v>2890</v>
      </c>
      <c r="AG1116">
        <f>IF(MIS[[#This Row],[OrderSide]]="SELL",MIS[[#This Row],[VALUE]]-MIS[[#This Row],[LIVE_VALUE]],MIS[[#This Row],[LIVE_VALUE]]-MIS[[#This Row],[VALUE]])</f>
        <v>-2864</v>
      </c>
      <c r="AH1116" t="str" cm="1">
        <f t="array" ref="AH1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6" t="str">
        <f>MIS[[#This Row],[TRADING SYMBOL]]</f>
        <v>SENSEX2552079800PE</v>
      </c>
      <c r="AJ1116" t="str">
        <f>IF(RIGHT(MIS[[#This Row],[Main/Hedge]],4)="MAIN","MAIN","HEDGE")</f>
        <v>HEDGE</v>
      </c>
      <c r="AK1116" t="str" cm="1">
        <f t="array" ref="AK1116">_xlfn._xlws.FILTER(Table4[Column1],ISNUMBER(SEARCH(Table4[Column1],MIS[[#This Row],[OrderUniqueIdentifier]])),"")</f>
        <v>NOTREND</v>
      </c>
    </row>
    <row r="1117" spans="1:37" x14ac:dyDescent="0.25">
      <c r="A1117" t="s">
        <v>71</v>
      </c>
      <c r="B1117" t="s">
        <v>960</v>
      </c>
      <c r="C1117" t="s">
        <v>2415</v>
      </c>
      <c r="D1117" t="s">
        <v>72</v>
      </c>
      <c r="E1117" t="s">
        <v>1717</v>
      </c>
      <c r="F1117" t="s">
        <v>98</v>
      </c>
      <c r="G1117" t="s">
        <v>74</v>
      </c>
      <c r="H1117" t="s">
        <v>75</v>
      </c>
      <c r="I1117" t="s">
        <v>76</v>
      </c>
      <c r="J1117" t="s">
        <v>77</v>
      </c>
      <c r="K1117">
        <v>40</v>
      </c>
      <c r="L1117" t="s">
        <v>77</v>
      </c>
      <c r="M1117" t="s">
        <v>78</v>
      </c>
      <c r="N1117" t="s">
        <v>2148</v>
      </c>
      <c r="O1117" t="s">
        <v>2074</v>
      </c>
      <c r="P1117" t="s">
        <v>2074</v>
      </c>
      <c r="Q1117" t="s">
        <v>1720</v>
      </c>
      <c r="R1117" t="s">
        <v>79</v>
      </c>
      <c r="S1117" t="s">
        <v>26</v>
      </c>
      <c r="T1117" t="s">
        <v>1721</v>
      </c>
      <c r="U1117" t="s">
        <v>100</v>
      </c>
      <c r="V1117" t="s">
        <v>80</v>
      </c>
      <c r="W1117">
        <v>79800</v>
      </c>
      <c r="X1117" t="s">
        <v>85</v>
      </c>
      <c r="Y1117">
        <v>40</v>
      </c>
      <c r="Z1117" t="s">
        <v>2075</v>
      </c>
      <c r="AA1117" t="s">
        <v>2075</v>
      </c>
      <c r="AB1117" t="s">
        <v>87</v>
      </c>
      <c r="AC1117" t="s">
        <v>84</v>
      </c>
      <c r="AD1117">
        <f>_xlfn.XLOOKUP(MIS[[#This Row],[TRADING SYMBOL]],[1]Sheet1!$D:$D,[1]Sheet1!$C:$C)</f>
        <v>28.9</v>
      </c>
      <c r="AE1117">
        <f>MIS[[#This Row],[OrderAverageTradedPrice]]*MIS[[#This Row],[OrderQuantity]]</f>
        <v>2310</v>
      </c>
      <c r="AF1117">
        <f>MIS[[#This Row],[LTP]]*MIS[[#This Row],[OrderQuantity]]</f>
        <v>1156</v>
      </c>
      <c r="AG1117">
        <f>IF(MIS[[#This Row],[OrderSide]]="SELL",MIS[[#This Row],[VALUE]]-MIS[[#This Row],[LIVE_VALUE]],MIS[[#This Row],[LIVE_VALUE]]-MIS[[#This Row],[VALUE]])</f>
        <v>-1154</v>
      </c>
      <c r="AH1117" t="str" cm="1">
        <f t="array" ref="AH1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7" t="str">
        <f>MIS[[#This Row],[TRADING SYMBOL]]</f>
        <v>SENSEX2552079800PE</v>
      </c>
      <c r="AJ1117" t="str">
        <f>IF(RIGHT(MIS[[#This Row],[Main/Hedge]],4)="MAIN","MAIN","HEDGE")</f>
        <v>HEDGE</v>
      </c>
      <c r="AK1117" t="str" cm="1">
        <f t="array" ref="AK1117">_xlfn._xlws.FILTER(Table4[Column1],ISNUMBER(SEARCH(Table4[Column1],MIS[[#This Row],[OrderUniqueIdentifier]])),"")</f>
        <v>NOTREND</v>
      </c>
    </row>
    <row r="1118" spans="1:37" x14ac:dyDescent="0.25">
      <c r="A1118" t="s">
        <v>71</v>
      </c>
      <c r="B1118" t="s">
        <v>969</v>
      </c>
      <c r="C1118" t="s">
        <v>2422</v>
      </c>
      <c r="D1118" t="s">
        <v>72</v>
      </c>
      <c r="E1118" t="s">
        <v>1717</v>
      </c>
      <c r="F1118" t="s">
        <v>98</v>
      </c>
      <c r="G1118" t="s">
        <v>74</v>
      </c>
      <c r="H1118" t="s">
        <v>75</v>
      </c>
      <c r="I1118" t="s">
        <v>76</v>
      </c>
      <c r="J1118" t="s">
        <v>77</v>
      </c>
      <c r="K1118">
        <v>220</v>
      </c>
      <c r="L1118" t="s">
        <v>77</v>
      </c>
      <c r="M1118" t="s">
        <v>78</v>
      </c>
      <c r="N1118" t="s">
        <v>2423</v>
      </c>
      <c r="O1118" t="s">
        <v>2069</v>
      </c>
      <c r="P1118" t="s">
        <v>2074</v>
      </c>
      <c r="Q1118" t="s">
        <v>1720</v>
      </c>
      <c r="R1118" t="s">
        <v>79</v>
      </c>
      <c r="S1118" t="s">
        <v>26</v>
      </c>
      <c r="T1118" t="s">
        <v>1721</v>
      </c>
      <c r="U1118" t="s">
        <v>100</v>
      </c>
      <c r="V1118" t="s">
        <v>80</v>
      </c>
      <c r="W1118">
        <v>79800</v>
      </c>
      <c r="X1118" t="s">
        <v>85</v>
      </c>
      <c r="Y1118">
        <v>220</v>
      </c>
      <c r="Z1118" t="s">
        <v>2071</v>
      </c>
      <c r="AA1118" t="s">
        <v>2075</v>
      </c>
      <c r="AB1118" t="s">
        <v>87</v>
      </c>
      <c r="AC1118" t="s">
        <v>84</v>
      </c>
      <c r="AD1118">
        <f>_xlfn.XLOOKUP(MIS[[#This Row],[TRADING SYMBOL]],[1]Sheet1!$D:$D,[1]Sheet1!$C:$C)</f>
        <v>28.9</v>
      </c>
      <c r="AE1118">
        <f>MIS[[#This Row],[OrderAverageTradedPrice]]*MIS[[#This Row],[OrderQuantity]]</f>
        <v>12656.999999999982</v>
      </c>
      <c r="AF1118">
        <f>MIS[[#This Row],[LTP]]*MIS[[#This Row],[OrderQuantity]]</f>
        <v>6358</v>
      </c>
      <c r="AG1118">
        <f>IF(MIS[[#This Row],[OrderSide]]="SELL",MIS[[#This Row],[VALUE]]-MIS[[#This Row],[LIVE_VALUE]],MIS[[#This Row],[LIVE_VALUE]]-MIS[[#This Row],[VALUE]])</f>
        <v>-6298.9999999999818</v>
      </c>
      <c r="AH1118" t="str" cm="1">
        <f t="array" ref="AH1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8" t="str">
        <f>MIS[[#This Row],[TRADING SYMBOL]]</f>
        <v>SENSEX2552079800PE</v>
      </c>
      <c r="AJ1118" t="str">
        <f>IF(RIGHT(MIS[[#This Row],[Main/Hedge]],4)="MAIN","MAIN","HEDGE")</f>
        <v>HEDGE</v>
      </c>
      <c r="AK1118" t="str" cm="1">
        <f t="array" ref="AK1118">_xlfn._xlws.FILTER(Table4[Column1],ISNUMBER(SEARCH(Table4[Column1],MIS[[#This Row],[OrderUniqueIdentifier]])),"")</f>
        <v>NOTREND</v>
      </c>
    </row>
    <row r="1119" spans="1:37" x14ac:dyDescent="0.25">
      <c r="A1119" t="s">
        <v>71</v>
      </c>
      <c r="B1119" t="s">
        <v>986</v>
      </c>
      <c r="C1119" t="s">
        <v>2436</v>
      </c>
      <c r="D1119" t="s">
        <v>72</v>
      </c>
      <c r="E1119" t="s">
        <v>1717</v>
      </c>
      <c r="F1119" t="s">
        <v>98</v>
      </c>
      <c r="G1119" t="s">
        <v>74</v>
      </c>
      <c r="H1119" t="s">
        <v>75</v>
      </c>
      <c r="I1119" t="s">
        <v>76</v>
      </c>
      <c r="J1119" t="s">
        <v>77</v>
      </c>
      <c r="K1119">
        <v>40</v>
      </c>
      <c r="L1119" t="s">
        <v>77</v>
      </c>
      <c r="M1119" t="s">
        <v>78</v>
      </c>
      <c r="N1119" t="s">
        <v>2437</v>
      </c>
      <c r="O1119" t="s">
        <v>2069</v>
      </c>
      <c r="P1119" t="s">
        <v>2074</v>
      </c>
      <c r="Q1119" t="s">
        <v>1720</v>
      </c>
      <c r="R1119" t="s">
        <v>79</v>
      </c>
      <c r="S1119" t="s">
        <v>26</v>
      </c>
      <c r="T1119" t="s">
        <v>1721</v>
      </c>
      <c r="U1119" t="s">
        <v>100</v>
      </c>
      <c r="V1119" t="s">
        <v>80</v>
      </c>
      <c r="W1119">
        <v>79800</v>
      </c>
      <c r="X1119" t="s">
        <v>85</v>
      </c>
      <c r="Y1119">
        <v>40</v>
      </c>
      <c r="Z1119" t="s">
        <v>2071</v>
      </c>
      <c r="AA1119" t="s">
        <v>2075</v>
      </c>
      <c r="AB1119" t="s">
        <v>87</v>
      </c>
      <c r="AC1119" t="s">
        <v>84</v>
      </c>
      <c r="AD1119">
        <f>_xlfn.XLOOKUP(MIS[[#This Row],[TRADING SYMBOL]],[1]Sheet1!$D:$D,[1]Sheet1!$C:$C)</f>
        <v>28.9</v>
      </c>
      <c r="AE1119">
        <f>MIS[[#This Row],[OrderAverageTradedPrice]]*MIS[[#This Row],[OrderQuantity]]</f>
        <v>2298</v>
      </c>
      <c r="AF1119">
        <f>MIS[[#This Row],[LTP]]*MIS[[#This Row],[OrderQuantity]]</f>
        <v>1156</v>
      </c>
      <c r="AG1119">
        <f>IF(MIS[[#This Row],[OrderSide]]="SELL",MIS[[#This Row],[VALUE]]-MIS[[#This Row],[LIVE_VALUE]],MIS[[#This Row],[LIVE_VALUE]]-MIS[[#This Row],[VALUE]])</f>
        <v>-1142</v>
      </c>
      <c r="AH1119" t="str" cm="1">
        <f t="array" ref="AH1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9" t="str">
        <f>MIS[[#This Row],[TRADING SYMBOL]]</f>
        <v>SENSEX2552079800PE</v>
      </c>
      <c r="AJ1119" t="str">
        <f>IF(RIGHT(MIS[[#This Row],[Main/Hedge]],4)="MAIN","MAIN","HEDGE")</f>
        <v>HEDGE</v>
      </c>
      <c r="AK1119" t="str" cm="1">
        <f t="array" ref="AK1119">_xlfn._xlws.FILTER(Table4[Column1],ISNUMBER(SEARCH(Table4[Column1],MIS[[#This Row],[OrderUniqueIdentifier]])),"")</f>
        <v>NOTREND</v>
      </c>
    </row>
    <row r="1120" spans="1:37" x14ac:dyDescent="0.25">
      <c r="A1120" t="s">
        <v>71</v>
      </c>
      <c r="B1120" t="s">
        <v>1077</v>
      </c>
      <c r="C1120" t="s">
        <v>2497</v>
      </c>
      <c r="D1120" t="s">
        <v>72</v>
      </c>
      <c r="E1120" t="s">
        <v>248</v>
      </c>
      <c r="F1120" t="s">
        <v>98</v>
      </c>
      <c r="G1120" t="s">
        <v>74</v>
      </c>
      <c r="H1120" t="s">
        <v>75</v>
      </c>
      <c r="I1120" t="s">
        <v>76</v>
      </c>
      <c r="J1120" t="s">
        <v>77</v>
      </c>
      <c r="K1120">
        <v>160</v>
      </c>
      <c r="L1120" t="s">
        <v>77</v>
      </c>
      <c r="M1120" t="s">
        <v>78</v>
      </c>
      <c r="N1120" t="s">
        <v>2085</v>
      </c>
      <c r="O1120" t="s">
        <v>2069</v>
      </c>
      <c r="P1120" t="s">
        <v>2074</v>
      </c>
      <c r="Q1120" t="s">
        <v>250</v>
      </c>
      <c r="R1120" t="s">
        <v>79</v>
      </c>
      <c r="S1120" t="s">
        <v>26</v>
      </c>
      <c r="T1120" t="s">
        <v>251</v>
      </c>
      <c r="U1120" t="s">
        <v>100</v>
      </c>
      <c r="V1120" t="s">
        <v>80</v>
      </c>
      <c r="W1120">
        <v>84800</v>
      </c>
      <c r="X1120" t="s">
        <v>81</v>
      </c>
      <c r="Y1120">
        <v>160</v>
      </c>
      <c r="Z1120" t="s">
        <v>2071</v>
      </c>
      <c r="AA1120" t="s">
        <v>2075</v>
      </c>
      <c r="AB1120" t="s">
        <v>83</v>
      </c>
      <c r="AC1120" t="s">
        <v>84</v>
      </c>
      <c r="AD1120">
        <f>_xlfn.XLOOKUP(MIS[[#This Row],[TRADING SYMBOL]],[1]Sheet1!$D:$D,[1]Sheet1!$C:$C)</f>
        <v>17.55</v>
      </c>
      <c r="AE1120">
        <f>MIS[[#This Row],[OrderAverageTradedPrice]]*MIS[[#This Row],[OrderQuantity]]</f>
        <v>4000</v>
      </c>
      <c r="AF1120">
        <f>MIS[[#This Row],[LTP]]*MIS[[#This Row],[OrderQuantity]]</f>
        <v>2808</v>
      </c>
      <c r="AG1120">
        <f>IF(MIS[[#This Row],[OrderSide]]="SELL",MIS[[#This Row],[VALUE]]-MIS[[#This Row],[LIVE_VALUE]],MIS[[#This Row],[LIVE_VALUE]]-MIS[[#This Row],[VALUE]])</f>
        <v>-1192</v>
      </c>
      <c r="AH1120" t="str" cm="1">
        <f t="array" ref="AH1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0" t="str">
        <f>MIS[[#This Row],[TRADING SYMBOL]]</f>
        <v>SENSEX2552084800CE</v>
      </c>
      <c r="AJ1120" t="str">
        <f>IF(RIGHT(MIS[[#This Row],[Main/Hedge]],4)="MAIN","MAIN","HEDGE")</f>
        <v>HEDGE</v>
      </c>
      <c r="AK1120" t="str" cm="1">
        <f t="array" ref="AK1120">_xlfn._xlws.FILTER(Table4[Column1],ISNUMBER(SEARCH(Table4[Column1],MIS[[#This Row],[OrderUniqueIdentifier]])),"")</f>
        <v>NOTREND</v>
      </c>
    </row>
    <row r="1121" spans="1:37" x14ac:dyDescent="0.25">
      <c r="A1121" t="s">
        <v>71</v>
      </c>
      <c r="B1121" t="s">
        <v>1086</v>
      </c>
      <c r="C1121" t="s">
        <v>2503</v>
      </c>
      <c r="D1121" t="s">
        <v>72</v>
      </c>
      <c r="E1121" t="s">
        <v>248</v>
      </c>
      <c r="F1121" t="s">
        <v>98</v>
      </c>
      <c r="G1121" t="s">
        <v>74</v>
      </c>
      <c r="H1121" t="s">
        <v>75</v>
      </c>
      <c r="I1121" t="s">
        <v>76</v>
      </c>
      <c r="J1121" t="s">
        <v>77</v>
      </c>
      <c r="K1121">
        <v>40</v>
      </c>
      <c r="L1121" t="s">
        <v>77</v>
      </c>
      <c r="M1121" t="s">
        <v>78</v>
      </c>
      <c r="N1121" t="s">
        <v>2198</v>
      </c>
      <c r="O1121" t="s">
        <v>2074</v>
      </c>
      <c r="P1121" t="s">
        <v>2074</v>
      </c>
      <c r="Q1121" t="s">
        <v>250</v>
      </c>
      <c r="R1121" t="s">
        <v>79</v>
      </c>
      <c r="S1121" t="s">
        <v>26</v>
      </c>
      <c r="T1121" t="s">
        <v>251</v>
      </c>
      <c r="U1121" t="s">
        <v>100</v>
      </c>
      <c r="V1121" t="s">
        <v>80</v>
      </c>
      <c r="W1121">
        <v>84800</v>
      </c>
      <c r="X1121" t="s">
        <v>81</v>
      </c>
      <c r="Y1121">
        <v>40</v>
      </c>
      <c r="Z1121" t="s">
        <v>2075</v>
      </c>
      <c r="AA1121" t="s">
        <v>2075</v>
      </c>
      <c r="AB1121" t="s">
        <v>83</v>
      </c>
      <c r="AC1121" t="s">
        <v>84</v>
      </c>
      <c r="AD1121">
        <f>_xlfn.XLOOKUP(MIS[[#This Row],[TRADING SYMBOL]],[1]Sheet1!$D:$D,[1]Sheet1!$C:$C)</f>
        <v>17.55</v>
      </c>
      <c r="AE1121">
        <f>MIS[[#This Row],[OrderAverageTradedPrice]]*MIS[[#This Row],[OrderQuantity]]</f>
        <v>994</v>
      </c>
      <c r="AF1121">
        <f>MIS[[#This Row],[LTP]]*MIS[[#This Row],[OrderQuantity]]</f>
        <v>702</v>
      </c>
      <c r="AG1121">
        <f>IF(MIS[[#This Row],[OrderSide]]="SELL",MIS[[#This Row],[VALUE]]-MIS[[#This Row],[LIVE_VALUE]],MIS[[#This Row],[LIVE_VALUE]]-MIS[[#This Row],[VALUE]])</f>
        <v>-292</v>
      </c>
      <c r="AH1121" t="str" cm="1">
        <f t="array" ref="AH11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1" t="str">
        <f>MIS[[#This Row],[TRADING SYMBOL]]</f>
        <v>SENSEX2552084800CE</v>
      </c>
      <c r="AJ1121" t="str">
        <f>IF(RIGHT(MIS[[#This Row],[Main/Hedge]],4)="MAIN","MAIN","HEDGE")</f>
        <v>HEDGE</v>
      </c>
      <c r="AK1121" t="str" cm="1">
        <f t="array" ref="AK1121">_xlfn._xlws.FILTER(Table4[Column1],ISNUMBER(SEARCH(Table4[Column1],MIS[[#This Row],[OrderUniqueIdentifier]])),"")</f>
        <v>NOTREND</v>
      </c>
    </row>
    <row r="1122" spans="1:37" x14ac:dyDescent="0.25">
      <c r="A1122" t="s">
        <v>71</v>
      </c>
      <c r="B1122" t="s">
        <v>1093</v>
      </c>
      <c r="C1122" t="s">
        <v>2511</v>
      </c>
      <c r="D1122" t="s">
        <v>72</v>
      </c>
      <c r="E1122" t="s">
        <v>1717</v>
      </c>
      <c r="F1122" t="s">
        <v>98</v>
      </c>
      <c r="G1122" t="s">
        <v>74</v>
      </c>
      <c r="H1122" t="s">
        <v>75</v>
      </c>
      <c r="I1122" t="s">
        <v>76</v>
      </c>
      <c r="J1122" t="s">
        <v>77</v>
      </c>
      <c r="K1122">
        <v>100</v>
      </c>
      <c r="L1122" t="s">
        <v>77</v>
      </c>
      <c r="M1122" t="s">
        <v>78</v>
      </c>
      <c r="N1122" t="s">
        <v>2512</v>
      </c>
      <c r="O1122" t="s">
        <v>2074</v>
      </c>
      <c r="P1122" t="s">
        <v>2074</v>
      </c>
      <c r="Q1122" t="s">
        <v>1720</v>
      </c>
      <c r="R1122" t="s">
        <v>79</v>
      </c>
      <c r="S1122" t="s">
        <v>26</v>
      </c>
      <c r="T1122" t="s">
        <v>1721</v>
      </c>
      <c r="U1122" t="s">
        <v>100</v>
      </c>
      <c r="V1122" t="s">
        <v>80</v>
      </c>
      <c r="W1122">
        <v>79800</v>
      </c>
      <c r="X1122" t="s">
        <v>85</v>
      </c>
      <c r="Y1122">
        <v>100</v>
      </c>
      <c r="Z1122" t="s">
        <v>2075</v>
      </c>
      <c r="AA1122" t="s">
        <v>2075</v>
      </c>
      <c r="AB1122" t="s">
        <v>87</v>
      </c>
      <c r="AC1122" t="s">
        <v>84</v>
      </c>
      <c r="AD1122">
        <f>_xlfn.XLOOKUP(MIS[[#This Row],[TRADING SYMBOL]],[1]Sheet1!$D:$D,[1]Sheet1!$C:$C)</f>
        <v>28.9</v>
      </c>
      <c r="AE1122">
        <f>MIS[[#This Row],[OrderAverageTradedPrice]]*MIS[[#This Row],[OrderQuantity]]</f>
        <v>5789</v>
      </c>
      <c r="AF1122">
        <f>MIS[[#This Row],[LTP]]*MIS[[#This Row],[OrderQuantity]]</f>
        <v>2890</v>
      </c>
      <c r="AG1122">
        <f>IF(MIS[[#This Row],[OrderSide]]="SELL",MIS[[#This Row],[VALUE]]-MIS[[#This Row],[LIVE_VALUE]],MIS[[#This Row],[LIVE_VALUE]]-MIS[[#This Row],[VALUE]])</f>
        <v>-2899</v>
      </c>
      <c r="AH1122" t="str" cm="1">
        <f t="array" ref="AH11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2" t="str">
        <f>MIS[[#This Row],[TRADING SYMBOL]]</f>
        <v>SENSEX2552079800PE</v>
      </c>
      <c r="AJ1122" t="str">
        <f>IF(RIGHT(MIS[[#This Row],[Main/Hedge]],4)="MAIN","MAIN","HEDGE")</f>
        <v>HEDGE</v>
      </c>
      <c r="AK1122" t="str" cm="1">
        <f t="array" ref="AK1122">_xlfn._xlws.FILTER(Table4[Column1],ISNUMBER(SEARCH(Table4[Column1],MIS[[#This Row],[OrderUniqueIdentifier]])),"")</f>
        <v>NOTREND</v>
      </c>
    </row>
    <row r="1123" spans="1:37" x14ac:dyDescent="0.25">
      <c r="A1123" t="s">
        <v>71</v>
      </c>
      <c r="B1123" t="s">
        <v>1135</v>
      </c>
      <c r="C1123" t="s">
        <v>2546</v>
      </c>
      <c r="D1123" t="s">
        <v>72</v>
      </c>
      <c r="E1123" t="s">
        <v>248</v>
      </c>
      <c r="F1123" t="s">
        <v>98</v>
      </c>
      <c r="G1123" t="s">
        <v>74</v>
      </c>
      <c r="H1123" t="s">
        <v>75</v>
      </c>
      <c r="I1123" t="s">
        <v>76</v>
      </c>
      <c r="J1123" t="s">
        <v>77</v>
      </c>
      <c r="K1123">
        <v>160</v>
      </c>
      <c r="L1123" t="s">
        <v>77</v>
      </c>
      <c r="M1123" t="s">
        <v>78</v>
      </c>
      <c r="N1123" t="s">
        <v>2401</v>
      </c>
      <c r="O1123" t="s">
        <v>2074</v>
      </c>
      <c r="P1123" t="s">
        <v>2074</v>
      </c>
      <c r="Q1123" t="s">
        <v>250</v>
      </c>
      <c r="R1123" t="s">
        <v>79</v>
      </c>
      <c r="S1123" t="s">
        <v>26</v>
      </c>
      <c r="T1123" t="s">
        <v>251</v>
      </c>
      <c r="U1123" t="s">
        <v>100</v>
      </c>
      <c r="V1123" t="s">
        <v>80</v>
      </c>
      <c r="W1123">
        <v>84800</v>
      </c>
      <c r="X1123" t="s">
        <v>81</v>
      </c>
      <c r="Y1123">
        <v>160</v>
      </c>
      <c r="Z1123" t="s">
        <v>2075</v>
      </c>
      <c r="AA1123" t="s">
        <v>2075</v>
      </c>
      <c r="AB1123" t="s">
        <v>83</v>
      </c>
      <c r="AC1123" t="s">
        <v>84</v>
      </c>
      <c r="AD1123">
        <f>_xlfn.XLOOKUP(MIS[[#This Row],[TRADING SYMBOL]],[1]Sheet1!$D:$D,[1]Sheet1!$C:$C)</f>
        <v>17.55</v>
      </c>
      <c r="AE1123">
        <f>MIS[[#This Row],[OrderAverageTradedPrice]]*MIS[[#This Row],[OrderQuantity]]</f>
        <v>3984</v>
      </c>
      <c r="AF1123">
        <f>MIS[[#This Row],[LTP]]*MIS[[#This Row],[OrderQuantity]]</f>
        <v>2808</v>
      </c>
      <c r="AG1123">
        <f>IF(MIS[[#This Row],[OrderSide]]="SELL",MIS[[#This Row],[VALUE]]-MIS[[#This Row],[LIVE_VALUE]],MIS[[#This Row],[LIVE_VALUE]]-MIS[[#This Row],[VALUE]])</f>
        <v>-1176</v>
      </c>
      <c r="AH1123" t="str" cm="1">
        <f t="array" ref="AH1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3" t="str">
        <f>MIS[[#This Row],[TRADING SYMBOL]]</f>
        <v>SENSEX2552084800CE</v>
      </c>
      <c r="AJ1123" t="str">
        <f>IF(RIGHT(MIS[[#This Row],[Main/Hedge]],4)="MAIN","MAIN","HEDGE")</f>
        <v>HEDGE</v>
      </c>
      <c r="AK1123" t="str" cm="1">
        <f t="array" ref="AK1123">_xlfn._xlws.FILTER(Table4[Column1],ISNUMBER(SEARCH(Table4[Column1],MIS[[#This Row],[OrderUniqueIdentifier]])),"")</f>
        <v>NOTREND</v>
      </c>
    </row>
    <row r="1124" spans="1:37" x14ac:dyDescent="0.25">
      <c r="A1124" t="s">
        <v>71</v>
      </c>
      <c r="B1124" t="s">
        <v>1178</v>
      </c>
      <c r="C1124" t="s">
        <v>2568</v>
      </c>
      <c r="D1124" t="s">
        <v>72</v>
      </c>
      <c r="E1124" t="s">
        <v>248</v>
      </c>
      <c r="F1124" t="s">
        <v>98</v>
      </c>
      <c r="G1124" t="s">
        <v>74</v>
      </c>
      <c r="H1124" t="s">
        <v>75</v>
      </c>
      <c r="I1124" t="s">
        <v>76</v>
      </c>
      <c r="J1124" t="s">
        <v>77</v>
      </c>
      <c r="K1124">
        <v>140</v>
      </c>
      <c r="L1124" t="s">
        <v>77</v>
      </c>
      <c r="M1124" t="s">
        <v>78</v>
      </c>
      <c r="N1124" t="s">
        <v>2569</v>
      </c>
      <c r="O1124" t="s">
        <v>2074</v>
      </c>
      <c r="P1124" t="s">
        <v>2074</v>
      </c>
      <c r="Q1124" t="s">
        <v>250</v>
      </c>
      <c r="R1124" t="s">
        <v>79</v>
      </c>
      <c r="S1124" t="s">
        <v>26</v>
      </c>
      <c r="T1124" t="s">
        <v>251</v>
      </c>
      <c r="U1124" t="s">
        <v>100</v>
      </c>
      <c r="V1124" t="s">
        <v>80</v>
      </c>
      <c r="W1124">
        <v>84800</v>
      </c>
      <c r="X1124" t="s">
        <v>81</v>
      </c>
      <c r="Y1124">
        <v>140</v>
      </c>
      <c r="Z1124" t="s">
        <v>2075</v>
      </c>
      <c r="AA1124" t="s">
        <v>2075</v>
      </c>
      <c r="AB1124" t="s">
        <v>83</v>
      </c>
      <c r="AC1124" t="s">
        <v>84</v>
      </c>
      <c r="AD1124">
        <f>_xlfn.XLOOKUP(MIS[[#This Row],[TRADING SYMBOL]],[1]Sheet1!$D:$D,[1]Sheet1!$C:$C)</f>
        <v>17.55</v>
      </c>
      <c r="AE1124">
        <f>MIS[[#This Row],[OrderAverageTradedPrice]]*MIS[[#This Row],[OrderQuantity]]</f>
        <v>3498.9999999999941</v>
      </c>
      <c r="AF1124">
        <f>MIS[[#This Row],[LTP]]*MIS[[#This Row],[OrderQuantity]]</f>
        <v>2457</v>
      </c>
      <c r="AG1124">
        <f>IF(MIS[[#This Row],[OrderSide]]="SELL",MIS[[#This Row],[VALUE]]-MIS[[#This Row],[LIVE_VALUE]],MIS[[#This Row],[LIVE_VALUE]]-MIS[[#This Row],[VALUE]])</f>
        <v>-1041.9999999999941</v>
      </c>
      <c r="AH1124" t="str" cm="1">
        <f t="array" ref="AH1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4" t="str">
        <f>MIS[[#This Row],[TRADING SYMBOL]]</f>
        <v>SENSEX2552084800CE</v>
      </c>
      <c r="AJ1124" t="str">
        <f>IF(RIGHT(MIS[[#This Row],[Main/Hedge]],4)="MAIN","MAIN","HEDGE")</f>
        <v>HEDGE</v>
      </c>
      <c r="AK1124" t="str" cm="1">
        <f t="array" ref="AK1124">_xlfn._xlws.FILTER(Table4[Column1],ISNUMBER(SEARCH(Table4[Column1],MIS[[#This Row],[OrderUniqueIdentifier]])),"")</f>
        <v>NOTREND</v>
      </c>
    </row>
    <row r="1125" spans="1:37" x14ac:dyDescent="0.25">
      <c r="A1125" t="s">
        <v>71</v>
      </c>
      <c r="B1125" t="s">
        <v>1186</v>
      </c>
      <c r="C1125" t="s">
        <v>2577</v>
      </c>
      <c r="D1125" t="s">
        <v>72</v>
      </c>
      <c r="E1125" t="s">
        <v>1717</v>
      </c>
      <c r="F1125" t="s">
        <v>98</v>
      </c>
      <c r="G1125" t="s">
        <v>74</v>
      </c>
      <c r="H1125" t="s">
        <v>75</v>
      </c>
      <c r="I1125" t="s">
        <v>76</v>
      </c>
      <c r="J1125" t="s">
        <v>77</v>
      </c>
      <c r="K1125">
        <v>20</v>
      </c>
      <c r="L1125" t="s">
        <v>77</v>
      </c>
      <c r="M1125" t="s">
        <v>78</v>
      </c>
      <c r="N1125" t="s">
        <v>2578</v>
      </c>
      <c r="O1125" t="s">
        <v>2069</v>
      </c>
      <c r="P1125" t="s">
        <v>2074</v>
      </c>
      <c r="Q1125" t="s">
        <v>1720</v>
      </c>
      <c r="R1125" t="s">
        <v>79</v>
      </c>
      <c r="S1125" t="s">
        <v>26</v>
      </c>
      <c r="T1125" t="s">
        <v>1721</v>
      </c>
      <c r="U1125" t="s">
        <v>100</v>
      </c>
      <c r="V1125" t="s">
        <v>80</v>
      </c>
      <c r="W1125">
        <v>79800</v>
      </c>
      <c r="X1125" t="s">
        <v>85</v>
      </c>
      <c r="Y1125">
        <v>20</v>
      </c>
      <c r="Z1125" t="s">
        <v>2071</v>
      </c>
      <c r="AA1125" t="s">
        <v>2075</v>
      </c>
      <c r="AB1125" t="s">
        <v>87</v>
      </c>
      <c r="AC1125" t="s">
        <v>84</v>
      </c>
      <c r="AD1125">
        <f>_xlfn.XLOOKUP(MIS[[#This Row],[TRADING SYMBOL]],[1]Sheet1!$D:$D,[1]Sheet1!$C:$C)</f>
        <v>28.9</v>
      </c>
      <c r="AE1125">
        <f>MIS[[#This Row],[OrderAverageTradedPrice]]*MIS[[#This Row],[OrderQuantity]]</f>
        <v>1145</v>
      </c>
      <c r="AF1125">
        <f>MIS[[#This Row],[LTP]]*MIS[[#This Row],[OrderQuantity]]</f>
        <v>578</v>
      </c>
      <c r="AG1125">
        <f>IF(MIS[[#This Row],[OrderSide]]="SELL",MIS[[#This Row],[VALUE]]-MIS[[#This Row],[LIVE_VALUE]],MIS[[#This Row],[LIVE_VALUE]]-MIS[[#This Row],[VALUE]])</f>
        <v>-567</v>
      </c>
      <c r="AH1125" t="str" cm="1">
        <f t="array" ref="AH1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5" t="str">
        <f>MIS[[#This Row],[TRADING SYMBOL]]</f>
        <v>SENSEX2552079800PE</v>
      </c>
      <c r="AJ1125" t="str">
        <f>IF(RIGHT(MIS[[#This Row],[Main/Hedge]],4)="MAIN","MAIN","HEDGE")</f>
        <v>HEDGE</v>
      </c>
      <c r="AK1125" t="str" cm="1">
        <f t="array" ref="AK1125">_xlfn._xlws.FILTER(Table4[Column1],ISNUMBER(SEARCH(Table4[Column1],MIS[[#This Row],[OrderUniqueIdentifier]])),"")</f>
        <v>NOTREND</v>
      </c>
    </row>
    <row r="1126" spans="1:37" x14ac:dyDescent="0.25">
      <c r="A1126" t="s">
        <v>71</v>
      </c>
      <c r="B1126" t="s">
        <v>1251</v>
      </c>
      <c r="C1126" t="s">
        <v>2623</v>
      </c>
      <c r="D1126" t="s">
        <v>72</v>
      </c>
      <c r="E1126" t="s">
        <v>248</v>
      </c>
      <c r="F1126" t="s">
        <v>98</v>
      </c>
      <c r="G1126" t="s">
        <v>74</v>
      </c>
      <c r="H1126" t="s">
        <v>75</v>
      </c>
      <c r="I1126" t="s">
        <v>76</v>
      </c>
      <c r="J1126" t="s">
        <v>77</v>
      </c>
      <c r="K1126">
        <v>40</v>
      </c>
      <c r="L1126" t="s">
        <v>77</v>
      </c>
      <c r="M1126" t="s">
        <v>78</v>
      </c>
      <c r="N1126" t="s">
        <v>2085</v>
      </c>
      <c r="O1126" t="s">
        <v>2069</v>
      </c>
      <c r="P1126" t="s">
        <v>2074</v>
      </c>
      <c r="Q1126" t="s">
        <v>250</v>
      </c>
      <c r="R1126" t="s">
        <v>79</v>
      </c>
      <c r="S1126" t="s">
        <v>26</v>
      </c>
      <c r="T1126" t="s">
        <v>251</v>
      </c>
      <c r="U1126" t="s">
        <v>100</v>
      </c>
      <c r="V1126" t="s">
        <v>80</v>
      </c>
      <c r="W1126">
        <v>84800</v>
      </c>
      <c r="X1126" t="s">
        <v>81</v>
      </c>
      <c r="Y1126">
        <v>40</v>
      </c>
      <c r="Z1126" t="s">
        <v>2071</v>
      </c>
      <c r="AA1126" t="s">
        <v>2075</v>
      </c>
      <c r="AB1126" t="s">
        <v>83</v>
      </c>
      <c r="AC1126" t="s">
        <v>84</v>
      </c>
      <c r="AD1126">
        <f>_xlfn.XLOOKUP(MIS[[#This Row],[TRADING SYMBOL]],[1]Sheet1!$D:$D,[1]Sheet1!$C:$C)</f>
        <v>17.55</v>
      </c>
      <c r="AE1126">
        <f>MIS[[#This Row],[OrderAverageTradedPrice]]*MIS[[#This Row],[OrderQuantity]]</f>
        <v>1000</v>
      </c>
      <c r="AF1126">
        <f>MIS[[#This Row],[LTP]]*MIS[[#This Row],[OrderQuantity]]</f>
        <v>702</v>
      </c>
      <c r="AG1126">
        <f>IF(MIS[[#This Row],[OrderSide]]="SELL",MIS[[#This Row],[VALUE]]-MIS[[#This Row],[LIVE_VALUE]],MIS[[#This Row],[LIVE_VALUE]]-MIS[[#This Row],[VALUE]])</f>
        <v>-298</v>
      </c>
      <c r="AH1126" t="str" cm="1">
        <f t="array" ref="AH1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6" t="str">
        <f>MIS[[#This Row],[TRADING SYMBOL]]</f>
        <v>SENSEX2552084800CE</v>
      </c>
      <c r="AJ1126" t="str">
        <f>IF(RIGHT(MIS[[#This Row],[Main/Hedge]],4)="MAIN","MAIN","HEDGE")</f>
        <v>HEDGE</v>
      </c>
      <c r="AK1126" t="str" cm="1">
        <f t="array" ref="AK1126">_xlfn._xlws.FILTER(Table4[Column1],ISNUMBER(SEARCH(Table4[Column1],MIS[[#This Row],[OrderUniqueIdentifier]])),"")</f>
        <v>NOTREND</v>
      </c>
    </row>
    <row r="1127" spans="1:37" x14ac:dyDescent="0.25">
      <c r="A1127" t="s">
        <v>71</v>
      </c>
      <c r="B1127" t="s">
        <v>1272</v>
      </c>
      <c r="C1127" t="s">
        <v>2642</v>
      </c>
      <c r="D1127" t="s">
        <v>72</v>
      </c>
      <c r="E1127" t="s">
        <v>248</v>
      </c>
      <c r="F1127" t="s">
        <v>98</v>
      </c>
      <c r="G1127" t="s">
        <v>74</v>
      </c>
      <c r="H1127" t="s">
        <v>75</v>
      </c>
      <c r="I1127" t="s">
        <v>76</v>
      </c>
      <c r="J1127" t="s">
        <v>77</v>
      </c>
      <c r="K1127">
        <v>40</v>
      </c>
      <c r="L1127" t="s">
        <v>77</v>
      </c>
      <c r="M1127" t="s">
        <v>78</v>
      </c>
      <c r="N1127" t="s">
        <v>2085</v>
      </c>
      <c r="O1127" t="s">
        <v>2069</v>
      </c>
      <c r="P1127" t="s">
        <v>2074</v>
      </c>
      <c r="Q1127" t="s">
        <v>250</v>
      </c>
      <c r="R1127" t="s">
        <v>79</v>
      </c>
      <c r="S1127" t="s">
        <v>26</v>
      </c>
      <c r="T1127" t="s">
        <v>251</v>
      </c>
      <c r="U1127" t="s">
        <v>100</v>
      </c>
      <c r="V1127" t="s">
        <v>80</v>
      </c>
      <c r="W1127">
        <v>84800</v>
      </c>
      <c r="X1127" t="s">
        <v>81</v>
      </c>
      <c r="Y1127">
        <v>40</v>
      </c>
      <c r="Z1127" t="s">
        <v>2071</v>
      </c>
      <c r="AA1127" t="s">
        <v>2075</v>
      </c>
      <c r="AB1127" t="s">
        <v>83</v>
      </c>
      <c r="AC1127" t="s">
        <v>84</v>
      </c>
      <c r="AD1127">
        <f>_xlfn.XLOOKUP(MIS[[#This Row],[TRADING SYMBOL]],[1]Sheet1!$D:$D,[1]Sheet1!$C:$C)</f>
        <v>17.55</v>
      </c>
      <c r="AE1127">
        <f>MIS[[#This Row],[OrderAverageTradedPrice]]*MIS[[#This Row],[OrderQuantity]]</f>
        <v>1000</v>
      </c>
      <c r="AF1127">
        <f>MIS[[#This Row],[LTP]]*MIS[[#This Row],[OrderQuantity]]</f>
        <v>702</v>
      </c>
      <c r="AG1127">
        <f>IF(MIS[[#This Row],[OrderSide]]="SELL",MIS[[#This Row],[VALUE]]-MIS[[#This Row],[LIVE_VALUE]],MIS[[#This Row],[LIVE_VALUE]]-MIS[[#This Row],[VALUE]])</f>
        <v>-298</v>
      </c>
      <c r="AH1127" t="str" cm="1">
        <f t="array" ref="AH1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7" t="str">
        <f>MIS[[#This Row],[TRADING SYMBOL]]</f>
        <v>SENSEX2552084800CE</v>
      </c>
      <c r="AJ1127" t="str">
        <f>IF(RIGHT(MIS[[#This Row],[Main/Hedge]],4)="MAIN","MAIN","HEDGE")</f>
        <v>HEDGE</v>
      </c>
      <c r="AK1127" t="str" cm="1">
        <f t="array" ref="AK1127">_xlfn._xlws.FILTER(Table4[Column1],ISNUMBER(SEARCH(Table4[Column1],MIS[[#This Row],[OrderUniqueIdentifier]])),"")</f>
        <v>NOTREND</v>
      </c>
    </row>
    <row r="1128" spans="1:37" x14ac:dyDescent="0.25">
      <c r="A1128" t="s">
        <v>179</v>
      </c>
      <c r="B1128" t="s">
        <v>180</v>
      </c>
      <c r="C1128" t="s">
        <v>2754</v>
      </c>
      <c r="D1128" t="s">
        <v>72</v>
      </c>
      <c r="E1128" t="s">
        <v>248</v>
      </c>
      <c r="F1128" t="s">
        <v>98</v>
      </c>
      <c r="G1128" t="s">
        <v>74</v>
      </c>
      <c r="H1128" t="s">
        <v>93</v>
      </c>
      <c r="I1128" t="s">
        <v>76</v>
      </c>
      <c r="J1128" t="s">
        <v>2067</v>
      </c>
      <c r="K1128">
        <v>40</v>
      </c>
      <c r="L1128" t="s">
        <v>77</v>
      </c>
      <c r="M1128" t="s">
        <v>78</v>
      </c>
      <c r="N1128" t="s">
        <v>2067</v>
      </c>
      <c r="O1128" t="s">
        <v>2074</v>
      </c>
      <c r="P1128" t="s">
        <v>2074</v>
      </c>
      <c r="Q1128" t="s">
        <v>250</v>
      </c>
      <c r="R1128" t="s">
        <v>79</v>
      </c>
      <c r="S1128" t="s">
        <v>26</v>
      </c>
      <c r="T1128" t="s">
        <v>251</v>
      </c>
      <c r="U1128" t="s">
        <v>100</v>
      </c>
      <c r="V1128" t="s">
        <v>80</v>
      </c>
      <c r="W1128">
        <v>84800</v>
      </c>
      <c r="X1128" t="s">
        <v>81</v>
      </c>
      <c r="Y1128">
        <v>40</v>
      </c>
      <c r="Z1128" t="s">
        <v>2075</v>
      </c>
      <c r="AA1128" t="s">
        <v>2075</v>
      </c>
      <c r="AB1128" t="s">
        <v>83</v>
      </c>
      <c r="AC1128" t="s">
        <v>84</v>
      </c>
      <c r="AD1128">
        <f>_xlfn.XLOOKUP(MIS[[#This Row],[TRADING SYMBOL]],[1]Sheet1!$D:$D,[1]Sheet1!$C:$C)</f>
        <v>17.55</v>
      </c>
      <c r="AE1128">
        <f>MIS[[#This Row],[OrderAverageTradedPrice]]*MIS[[#This Row],[OrderQuantity]]</f>
        <v>998</v>
      </c>
      <c r="AF1128">
        <f>MIS[[#This Row],[LTP]]*MIS[[#This Row],[OrderQuantity]]</f>
        <v>702</v>
      </c>
      <c r="AG1128">
        <f>IF(MIS[[#This Row],[OrderSide]]="SELL",MIS[[#This Row],[VALUE]]-MIS[[#This Row],[LIVE_VALUE]],MIS[[#This Row],[LIVE_VALUE]]-MIS[[#This Row],[VALUE]])</f>
        <v>-296</v>
      </c>
      <c r="AH1128" t="str" cm="1">
        <f t="array" ref="AH11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8" t="str">
        <f>MIS[[#This Row],[TRADING SYMBOL]]</f>
        <v>SENSEX2552084800CE</v>
      </c>
      <c r="AJ1128" t="str">
        <f>IF(RIGHT(MIS[[#This Row],[Main/Hedge]],4)="MAIN","MAIN","HEDGE")</f>
        <v>HEDGE</v>
      </c>
      <c r="AK1128" t="str" cm="1">
        <f t="array" ref="AK1128">_xlfn._xlws.FILTER(Table4[Column1],ISNUMBER(SEARCH(Table4[Column1],MIS[[#This Row],[OrderUniqueIdentifier]])),"")</f>
        <v>NOTREND</v>
      </c>
    </row>
    <row r="1129" spans="1:37" x14ac:dyDescent="0.25">
      <c r="A1129" t="s">
        <v>179</v>
      </c>
      <c r="B1129" t="s">
        <v>180</v>
      </c>
      <c r="C1129" t="s">
        <v>2755</v>
      </c>
      <c r="D1129" t="s">
        <v>72</v>
      </c>
      <c r="E1129" t="s">
        <v>1717</v>
      </c>
      <c r="F1129" t="s">
        <v>98</v>
      </c>
      <c r="G1129" t="s">
        <v>74</v>
      </c>
      <c r="H1129" t="s">
        <v>93</v>
      </c>
      <c r="I1129" t="s">
        <v>76</v>
      </c>
      <c r="J1129" t="s">
        <v>2625</v>
      </c>
      <c r="K1129">
        <v>40</v>
      </c>
      <c r="L1129" t="s">
        <v>77</v>
      </c>
      <c r="M1129" t="s">
        <v>78</v>
      </c>
      <c r="N1129" t="s">
        <v>2625</v>
      </c>
      <c r="O1129" t="s">
        <v>2074</v>
      </c>
      <c r="P1129" t="s">
        <v>2074</v>
      </c>
      <c r="Q1129" t="s">
        <v>1720</v>
      </c>
      <c r="R1129" t="s">
        <v>79</v>
      </c>
      <c r="S1129" t="s">
        <v>26</v>
      </c>
      <c r="T1129" t="s">
        <v>1721</v>
      </c>
      <c r="U1129" t="s">
        <v>100</v>
      </c>
      <c r="V1129" t="s">
        <v>80</v>
      </c>
      <c r="W1129">
        <v>79800</v>
      </c>
      <c r="X1129" t="s">
        <v>85</v>
      </c>
      <c r="Y1129">
        <v>40</v>
      </c>
      <c r="Z1129" t="s">
        <v>2075</v>
      </c>
      <c r="AA1129" t="s">
        <v>2075</v>
      </c>
      <c r="AB1129" t="s">
        <v>87</v>
      </c>
      <c r="AC1129" t="s">
        <v>84</v>
      </c>
      <c r="AD1129">
        <f>_xlfn.XLOOKUP(MIS[[#This Row],[TRADING SYMBOL]],[1]Sheet1!$D:$D,[1]Sheet1!$C:$C)</f>
        <v>28.9</v>
      </c>
      <c r="AE1129">
        <f>MIS[[#This Row],[OrderAverageTradedPrice]]*MIS[[#This Row],[OrderQuantity]]</f>
        <v>2318</v>
      </c>
      <c r="AF1129">
        <f>MIS[[#This Row],[LTP]]*MIS[[#This Row],[OrderQuantity]]</f>
        <v>1156</v>
      </c>
      <c r="AG1129">
        <f>IF(MIS[[#This Row],[OrderSide]]="SELL",MIS[[#This Row],[VALUE]]-MIS[[#This Row],[LIVE_VALUE]],MIS[[#This Row],[LIVE_VALUE]]-MIS[[#This Row],[VALUE]])</f>
        <v>-1162</v>
      </c>
      <c r="AH1129" t="str" cm="1">
        <f t="array" ref="AH1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9" t="str">
        <f>MIS[[#This Row],[TRADING SYMBOL]]</f>
        <v>SENSEX2552079800PE</v>
      </c>
      <c r="AJ1129" t="str">
        <f>IF(RIGHT(MIS[[#This Row],[Main/Hedge]],4)="MAIN","MAIN","HEDGE")</f>
        <v>HEDGE</v>
      </c>
      <c r="AK1129" t="str" cm="1">
        <f t="array" ref="AK1129">_xlfn._xlws.FILTER(Table4[Column1],ISNUMBER(SEARCH(Table4[Column1],MIS[[#This Row],[OrderUniqueIdentifier]])),"")</f>
        <v>NOTREND</v>
      </c>
    </row>
    <row r="1130" spans="1:37" x14ac:dyDescent="0.25">
      <c r="A1130" t="s">
        <v>179</v>
      </c>
      <c r="B1130" t="s">
        <v>219</v>
      </c>
      <c r="C1130" t="s">
        <v>2761</v>
      </c>
      <c r="D1130" t="s">
        <v>72</v>
      </c>
      <c r="E1130" t="s">
        <v>248</v>
      </c>
      <c r="F1130" t="s">
        <v>98</v>
      </c>
      <c r="G1130" t="s">
        <v>74</v>
      </c>
      <c r="H1130" t="s">
        <v>93</v>
      </c>
      <c r="I1130" t="s">
        <v>76</v>
      </c>
      <c r="J1130" t="s">
        <v>2401</v>
      </c>
      <c r="K1130">
        <v>20</v>
      </c>
      <c r="L1130" t="s">
        <v>77</v>
      </c>
      <c r="M1130" t="s">
        <v>78</v>
      </c>
      <c r="N1130" t="s">
        <v>2401</v>
      </c>
      <c r="O1130" t="s">
        <v>2074</v>
      </c>
      <c r="P1130" t="s">
        <v>2074</v>
      </c>
      <c r="Q1130" t="s">
        <v>250</v>
      </c>
      <c r="R1130" t="s">
        <v>79</v>
      </c>
      <c r="S1130" t="s">
        <v>26</v>
      </c>
      <c r="T1130" t="s">
        <v>251</v>
      </c>
      <c r="U1130" t="s">
        <v>100</v>
      </c>
      <c r="V1130" t="s">
        <v>80</v>
      </c>
      <c r="W1130">
        <v>84800</v>
      </c>
      <c r="X1130" t="s">
        <v>81</v>
      </c>
      <c r="Y1130">
        <v>20</v>
      </c>
      <c r="Z1130" t="s">
        <v>2075</v>
      </c>
      <c r="AA1130" t="s">
        <v>2075</v>
      </c>
      <c r="AB1130" t="s">
        <v>83</v>
      </c>
      <c r="AC1130" t="s">
        <v>84</v>
      </c>
      <c r="AD1130">
        <f>_xlfn.XLOOKUP(MIS[[#This Row],[TRADING SYMBOL]],[1]Sheet1!$D:$D,[1]Sheet1!$C:$C)</f>
        <v>17.55</v>
      </c>
      <c r="AE1130">
        <f>MIS[[#This Row],[OrderAverageTradedPrice]]*MIS[[#This Row],[OrderQuantity]]</f>
        <v>498</v>
      </c>
      <c r="AF1130">
        <f>MIS[[#This Row],[LTP]]*MIS[[#This Row],[OrderQuantity]]</f>
        <v>351</v>
      </c>
      <c r="AG1130">
        <f>IF(MIS[[#This Row],[OrderSide]]="SELL",MIS[[#This Row],[VALUE]]-MIS[[#This Row],[LIVE_VALUE]],MIS[[#This Row],[LIVE_VALUE]]-MIS[[#This Row],[VALUE]])</f>
        <v>-147</v>
      </c>
      <c r="AH1130" t="str" cm="1">
        <f t="array" ref="AH1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0" t="str">
        <f>MIS[[#This Row],[TRADING SYMBOL]]</f>
        <v>SENSEX2552084800CE</v>
      </c>
      <c r="AJ1130" t="str">
        <f>IF(RIGHT(MIS[[#This Row],[Main/Hedge]],4)="MAIN","MAIN","HEDGE")</f>
        <v>HEDGE</v>
      </c>
      <c r="AK1130" t="str" cm="1">
        <f t="array" ref="AK1130">_xlfn._xlws.FILTER(Table4[Column1],ISNUMBER(SEARCH(Table4[Column1],MIS[[#This Row],[OrderUniqueIdentifier]])),"")</f>
        <v>NOTREND</v>
      </c>
    </row>
    <row r="1131" spans="1:37" x14ac:dyDescent="0.25">
      <c r="A1131" t="s">
        <v>179</v>
      </c>
      <c r="B1131" t="s">
        <v>219</v>
      </c>
      <c r="C1131" t="s">
        <v>2762</v>
      </c>
      <c r="D1131" t="s">
        <v>72</v>
      </c>
      <c r="E1131" t="s">
        <v>1717</v>
      </c>
      <c r="F1131" t="s">
        <v>98</v>
      </c>
      <c r="G1131" t="s">
        <v>74</v>
      </c>
      <c r="H1131" t="s">
        <v>93</v>
      </c>
      <c r="I1131" t="s">
        <v>76</v>
      </c>
      <c r="J1131" t="s">
        <v>2625</v>
      </c>
      <c r="K1131">
        <v>20</v>
      </c>
      <c r="L1131" t="s">
        <v>77</v>
      </c>
      <c r="M1131" t="s">
        <v>78</v>
      </c>
      <c r="N1131" t="s">
        <v>2625</v>
      </c>
      <c r="O1131" t="s">
        <v>2074</v>
      </c>
      <c r="P1131" t="s">
        <v>2074</v>
      </c>
      <c r="Q1131" t="s">
        <v>1720</v>
      </c>
      <c r="R1131" t="s">
        <v>79</v>
      </c>
      <c r="S1131" t="s">
        <v>26</v>
      </c>
      <c r="T1131" t="s">
        <v>1721</v>
      </c>
      <c r="U1131" t="s">
        <v>100</v>
      </c>
      <c r="V1131" t="s">
        <v>80</v>
      </c>
      <c r="W1131">
        <v>79800</v>
      </c>
      <c r="X1131" t="s">
        <v>85</v>
      </c>
      <c r="Y1131">
        <v>20</v>
      </c>
      <c r="Z1131" t="s">
        <v>2075</v>
      </c>
      <c r="AA1131" t="s">
        <v>2075</v>
      </c>
      <c r="AB1131" t="s">
        <v>87</v>
      </c>
      <c r="AC1131" t="s">
        <v>84</v>
      </c>
      <c r="AD1131">
        <f>_xlfn.XLOOKUP(MIS[[#This Row],[TRADING SYMBOL]],[1]Sheet1!$D:$D,[1]Sheet1!$C:$C)</f>
        <v>28.9</v>
      </c>
      <c r="AE1131">
        <f>MIS[[#This Row],[OrderAverageTradedPrice]]*MIS[[#This Row],[OrderQuantity]]</f>
        <v>1159</v>
      </c>
      <c r="AF1131">
        <f>MIS[[#This Row],[LTP]]*MIS[[#This Row],[OrderQuantity]]</f>
        <v>578</v>
      </c>
      <c r="AG1131">
        <f>IF(MIS[[#This Row],[OrderSide]]="SELL",MIS[[#This Row],[VALUE]]-MIS[[#This Row],[LIVE_VALUE]],MIS[[#This Row],[LIVE_VALUE]]-MIS[[#This Row],[VALUE]])</f>
        <v>-581</v>
      </c>
      <c r="AH1131" t="str" cm="1">
        <f t="array" ref="AH1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1" t="str">
        <f>MIS[[#This Row],[TRADING SYMBOL]]</f>
        <v>SENSEX2552079800PE</v>
      </c>
      <c r="AJ1131" t="str">
        <f>IF(RIGHT(MIS[[#This Row],[Main/Hedge]],4)="MAIN","MAIN","HEDGE")</f>
        <v>HEDGE</v>
      </c>
      <c r="AK1131" t="str" cm="1">
        <f t="array" ref="AK1131">_xlfn._xlws.FILTER(Table4[Column1],ISNUMBER(SEARCH(Table4[Column1],MIS[[#This Row],[OrderUniqueIdentifier]])),"")</f>
        <v>NOTREND</v>
      </c>
    </row>
    <row r="1132" spans="1:37" x14ac:dyDescent="0.25">
      <c r="A1132" t="s">
        <v>1555</v>
      </c>
      <c r="B1132" t="s">
        <v>1614</v>
      </c>
      <c r="C1132" t="s">
        <v>2828</v>
      </c>
      <c r="D1132" t="s">
        <v>72</v>
      </c>
      <c r="E1132" t="s">
        <v>1717</v>
      </c>
      <c r="F1132" t="s">
        <v>98</v>
      </c>
      <c r="G1132" t="s">
        <v>74</v>
      </c>
      <c r="H1132" t="s">
        <v>93</v>
      </c>
      <c r="I1132" t="s">
        <v>76</v>
      </c>
      <c r="J1132" t="s">
        <v>2368</v>
      </c>
      <c r="K1132">
        <v>40</v>
      </c>
      <c r="L1132" t="s">
        <v>77</v>
      </c>
      <c r="M1132" t="s">
        <v>78</v>
      </c>
      <c r="N1132" t="s">
        <v>2368</v>
      </c>
      <c r="O1132" t="s">
        <v>2069</v>
      </c>
      <c r="P1132" t="s">
        <v>2074</v>
      </c>
      <c r="Q1132" t="s">
        <v>1720</v>
      </c>
      <c r="R1132" t="s">
        <v>79</v>
      </c>
      <c r="S1132" t="s">
        <v>26</v>
      </c>
      <c r="T1132" t="s">
        <v>1721</v>
      </c>
      <c r="U1132" t="s">
        <v>100</v>
      </c>
      <c r="V1132" t="s">
        <v>80</v>
      </c>
      <c r="W1132">
        <v>79800</v>
      </c>
      <c r="X1132" t="s">
        <v>85</v>
      </c>
      <c r="Y1132">
        <v>40</v>
      </c>
      <c r="Z1132" t="s">
        <v>2071</v>
      </c>
      <c r="AA1132" t="s">
        <v>2075</v>
      </c>
      <c r="AB1132" t="s">
        <v>87</v>
      </c>
      <c r="AC1132" t="s">
        <v>84</v>
      </c>
      <c r="AD1132">
        <f>_xlfn.XLOOKUP(MIS[[#This Row],[TRADING SYMBOL]],[1]Sheet1!$D:$D,[1]Sheet1!$C:$C)</f>
        <v>28.9</v>
      </c>
      <c r="AE1132">
        <f>MIS[[#This Row],[OrderAverageTradedPrice]]*MIS[[#This Row],[OrderQuantity]]</f>
        <v>2292</v>
      </c>
      <c r="AF1132">
        <f>MIS[[#This Row],[LTP]]*MIS[[#This Row],[OrderQuantity]]</f>
        <v>1156</v>
      </c>
      <c r="AG1132">
        <f>IF(MIS[[#This Row],[OrderSide]]="SELL",MIS[[#This Row],[VALUE]]-MIS[[#This Row],[LIVE_VALUE]],MIS[[#This Row],[LIVE_VALUE]]-MIS[[#This Row],[VALUE]])</f>
        <v>-1136</v>
      </c>
      <c r="AH1132" t="str" cm="1">
        <f t="array" ref="AH1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2" t="str">
        <f>MIS[[#This Row],[TRADING SYMBOL]]</f>
        <v>SENSEX2552079800PE</v>
      </c>
      <c r="AJ1132" t="str">
        <f>IF(RIGHT(MIS[[#This Row],[Main/Hedge]],4)="MAIN","MAIN","HEDGE")</f>
        <v>HEDGE</v>
      </c>
      <c r="AK1132" t="str" cm="1">
        <f t="array" ref="AK1132">_xlfn._xlws.FILTER(Table4[Column1],ISNUMBER(SEARCH(Table4[Column1],MIS[[#This Row],[OrderUniqueIdentifier]])),"")</f>
        <v>NOTREND</v>
      </c>
    </row>
    <row r="1133" spans="1:37" x14ac:dyDescent="0.25">
      <c r="A1133" t="s">
        <v>71</v>
      </c>
      <c r="B1133" t="s">
        <v>515</v>
      </c>
      <c r="C1133" t="s">
        <v>2084</v>
      </c>
      <c r="D1133" t="s">
        <v>72</v>
      </c>
      <c r="E1133" t="s">
        <v>248</v>
      </c>
      <c r="F1133" t="s">
        <v>98</v>
      </c>
      <c r="G1133" t="s">
        <v>74</v>
      </c>
      <c r="H1133" t="s">
        <v>75</v>
      </c>
      <c r="I1133" t="s">
        <v>76</v>
      </c>
      <c r="J1133" t="s">
        <v>77</v>
      </c>
      <c r="K1133">
        <v>180</v>
      </c>
      <c r="L1133" t="s">
        <v>77</v>
      </c>
      <c r="M1133" t="s">
        <v>78</v>
      </c>
      <c r="N1133" t="s">
        <v>2085</v>
      </c>
      <c r="O1133" t="s">
        <v>2074</v>
      </c>
      <c r="P1133" t="s">
        <v>2086</v>
      </c>
      <c r="Q1133" t="s">
        <v>250</v>
      </c>
      <c r="R1133" t="s">
        <v>79</v>
      </c>
      <c r="S1133" t="s">
        <v>26</v>
      </c>
      <c r="T1133" t="s">
        <v>251</v>
      </c>
      <c r="U1133" t="s">
        <v>100</v>
      </c>
      <c r="V1133" t="s">
        <v>80</v>
      </c>
      <c r="W1133">
        <v>84800</v>
      </c>
      <c r="X1133" t="s">
        <v>81</v>
      </c>
      <c r="Y1133">
        <v>180</v>
      </c>
      <c r="Z1133" t="s">
        <v>2075</v>
      </c>
      <c r="AA1133" t="s">
        <v>2087</v>
      </c>
      <c r="AB1133" t="s">
        <v>83</v>
      </c>
      <c r="AC1133" t="s">
        <v>84</v>
      </c>
      <c r="AD1133">
        <f>_xlfn.XLOOKUP(MIS[[#This Row],[TRADING SYMBOL]],[1]Sheet1!$D:$D,[1]Sheet1!$C:$C)</f>
        <v>17.55</v>
      </c>
      <c r="AE1133">
        <f>MIS[[#This Row],[OrderAverageTradedPrice]]*MIS[[#This Row],[OrderQuantity]]</f>
        <v>4500</v>
      </c>
      <c r="AF1133">
        <f>MIS[[#This Row],[LTP]]*MIS[[#This Row],[OrderQuantity]]</f>
        <v>3159</v>
      </c>
      <c r="AG1133">
        <f>IF(MIS[[#This Row],[OrderSide]]="SELL",MIS[[#This Row],[VALUE]]-MIS[[#This Row],[LIVE_VALUE]],MIS[[#This Row],[LIVE_VALUE]]-MIS[[#This Row],[VALUE]])</f>
        <v>-1341</v>
      </c>
      <c r="AH1133" t="str" cm="1">
        <f t="array" ref="AH11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3" t="str">
        <f>MIS[[#This Row],[TRADING SYMBOL]]</f>
        <v>SENSEX2552084800CE</v>
      </c>
      <c r="AJ1133" t="str">
        <f>IF(RIGHT(MIS[[#This Row],[Main/Hedge]],4)="MAIN","MAIN","HEDGE")</f>
        <v>HEDGE</v>
      </c>
      <c r="AK1133" t="str" cm="1">
        <f t="array" ref="AK1133">_xlfn._xlws.FILTER(Table4[Column1],ISNUMBER(SEARCH(Table4[Column1],MIS[[#This Row],[OrderUniqueIdentifier]])),"")</f>
        <v>NOTREND</v>
      </c>
    </row>
    <row r="1134" spans="1:37" x14ac:dyDescent="0.25">
      <c r="A1134" t="s">
        <v>71</v>
      </c>
      <c r="B1134" t="s">
        <v>515</v>
      </c>
      <c r="C1134" t="s">
        <v>2088</v>
      </c>
      <c r="D1134" t="s">
        <v>72</v>
      </c>
      <c r="E1134" t="s">
        <v>1717</v>
      </c>
      <c r="F1134" t="s">
        <v>98</v>
      </c>
      <c r="G1134" t="s">
        <v>74</v>
      </c>
      <c r="H1134" t="s">
        <v>75</v>
      </c>
      <c r="I1134" t="s">
        <v>76</v>
      </c>
      <c r="J1134" t="s">
        <v>77</v>
      </c>
      <c r="K1134">
        <v>180</v>
      </c>
      <c r="L1134" t="s">
        <v>77</v>
      </c>
      <c r="M1134" t="s">
        <v>78</v>
      </c>
      <c r="N1134" t="s">
        <v>2089</v>
      </c>
      <c r="O1134" t="s">
        <v>2086</v>
      </c>
      <c r="P1134" t="s">
        <v>2086</v>
      </c>
      <c r="Q1134" t="s">
        <v>1720</v>
      </c>
      <c r="R1134" t="s">
        <v>79</v>
      </c>
      <c r="S1134" t="s">
        <v>26</v>
      </c>
      <c r="T1134" t="s">
        <v>1721</v>
      </c>
      <c r="U1134" t="s">
        <v>100</v>
      </c>
      <c r="V1134" t="s">
        <v>80</v>
      </c>
      <c r="W1134">
        <v>79800</v>
      </c>
      <c r="X1134" t="s">
        <v>85</v>
      </c>
      <c r="Y1134">
        <v>180</v>
      </c>
      <c r="Z1134" t="s">
        <v>2087</v>
      </c>
      <c r="AA1134" t="s">
        <v>2087</v>
      </c>
      <c r="AB1134" t="s">
        <v>87</v>
      </c>
      <c r="AC1134" t="s">
        <v>84</v>
      </c>
      <c r="AD1134">
        <f>_xlfn.XLOOKUP(MIS[[#This Row],[TRADING SYMBOL]],[1]Sheet1!$D:$D,[1]Sheet1!$C:$C)</f>
        <v>28.9</v>
      </c>
      <c r="AE1134">
        <f>MIS[[#This Row],[OrderAverageTradedPrice]]*MIS[[#This Row],[OrderQuantity]]</f>
        <v>10557.999999999991</v>
      </c>
      <c r="AF1134">
        <f>MIS[[#This Row],[LTP]]*MIS[[#This Row],[OrderQuantity]]</f>
        <v>5202</v>
      </c>
      <c r="AG1134">
        <f>IF(MIS[[#This Row],[OrderSide]]="SELL",MIS[[#This Row],[VALUE]]-MIS[[#This Row],[LIVE_VALUE]],MIS[[#This Row],[LIVE_VALUE]]-MIS[[#This Row],[VALUE]])</f>
        <v>-5355.9999999999909</v>
      </c>
      <c r="AH1134" t="str" cm="1">
        <f t="array" ref="AH11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4" t="str">
        <f>MIS[[#This Row],[TRADING SYMBOL]]</f>
        <v>SENSEX2552079800PE</v>
      </c>
      <c r="AJ1134" t="str">
        <f>IF(RIGHT(MIS[[#This Row],[Main/Hedge]],4)="MAIN","MAIN","HEDGE")</f>
        <v>HEDGE</v>
      </c>
      <c r="AK1134" t="str" cm="1">
        <f t="array" ref="AK1134">_xlfn._xlws.FILTER(Table4[Column1],ISNUMBER(SEARCH(Table4[Column1],MIS[[#This Row],[OrderUniqueIdentifier]])),"")</f>
        <v>NOTREND</v>
      </c>
    </row>
    <row r="1135" spans="1:37" x14ac:dyDescent="0.25">
      <c r="A1135" t="s">
        <v>71</v>
      </c>
      <c r="B1135" t="s">
        <v>575</v>
      </c>
      <c r="C1135" t="s">
        <v>2135</v>
      </c>
      <c r="D1135" t="s">
        <v>72</v>
      </c>
      <c r="E1135" t="s">
        <v>248</v>
      </c>
      <c r="F1135" t="s">
        <v>98</v>
      </c>
      <c r="G1135" t="s">
        <v>74</v>
      </c>
      <c r="H1135" t="s">
        <v>75</v>
      </c>
      <c r="I1135" t="s">
        <v>76</v>
      </c>
      <c r="J1135" t="s">
        <v>77</v>
      </c>
      <c r="K1135">
        <v>40</v>
      </c>
      <c r="L1135" t="s">
        <v>77</v>
      </c>
      <c r="M1135" t="s">
        <v>78</v>
      </c>
      <c r="N1135" t="s">
        <v>2085</v>
      </c>
      <c r="O1135" t="s">
        <v>2074</v>
      </c>
      <c r="P1135" t="s">
        <v>2086</v>
      </c>
      <c r="Q1135" t="s">
        <v>250</v>
      </c>
      <c r="R1135" t="s">
        <v>79</v>
      </c>
      <c r="S1135" t="s">
        <v>26</v>
      </c>
      <c r="T1135" t="s">
        <v>251</v>
      </c>
      <c r="U1135" t="s">
        <v>100</v>
      </c>
      <c r="V1135" t="s">
        <v>80</v>
      </c>
      <c r="W1135">
        <v>84800</v>
      </c>
      <c r="X1135" t="s">
        <v>81</v>
      </c>
      <c r="Y1135">
        <v>40</v>
      </c>
      <c r="Z1135" t="s">
        <v>2075</v>
      </c>
      <c r="AA1135" t="s">
        <v>2087</v>
      </c>
      <c r="AB1135" t="s">
        <v>83</v>
      </c>
      <c r="AC1135" t="s">
        <v>84</v>
      </c>
      <c r="AD1135">
        <f>_xlfn.XLOOKUP(MIS[[#This Row],[TRADING SYMBOL]],[1]Sheet1!$D:$D,[1]Sheet1!$C:$C)</f>
        <v>17.55</v>
      </c>
      <c r="AE1135">
        <f>MIS[[#This Row],[OrderAverageTradedPrice]]*MIS[[#This Row],[OrderQuantity]]</f>
        <v>1000</v>
      </c>
      <c r="AF1135">
        <f>MIS[[#This Row],[LTP]]*MIS[[#This Row],[OrderQuantity]]</f>
        <v>702</v>
      </c>
      <c r="AG1135">
        <f>IF(MIS[[#This Row],[OrderSide]]="SELL",MIS[[#This Row],[VALUE]]-MIS[[#This Row],[LIVE_VALUE]],MIS[[#This Row],[LIVE_VALUE]]-MIS[[#This Row],[VALUE]])</f>
        <v>-298</v>
      </c>
      <c r="AH1135" t="str" cm="1">
        <f t="array" ref="AH11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5" t="str">
        <f>MIS[[#This Row],[TRADING SYMBOL]]</f>
        <v>SENSEX2552084800CE</v>
      </c>
      <c r="AJ1135" t="str">
        <f>IF(RIGHT(MIS[[#This Row],[Main/Hedge]],4)="MAIN","MAIN","HEDGE")</f>
        <v>HEDGE</v>
      </c>
      <c r="AK1135" t="str" cm="1">
        <f t="array" ref="AK1135">_xlfn._xlws.FILTER(Table4[Column1],ISNUMBER(SEARCH(Table4[Column1],MIS[[#This Row],[OrderUniqueIdentifier]])),"")</f>
        <v>NOTREND</v>
      </c>
    </row>
    <row r="1136" spans="1:37" x14ac:dyDescent="0.25">
      <c r="A1136" t="s">
        <v>71</v>
      </c>
      <c r="B1136" t="s">
        <v>642</v>
      </c>
      <c r="C1136" t="s">
        <v>2191</v>
      </c>
      <c r="D1136" t="s">
        <v>72</v>
      </c>
      <c r="E1136" t="s">
        <v>1717</v>
      </c>
      <c r="F1136" t="s">
        <v>98</v>
      </c>
      <c r="G1136" t="s">
        <v>74</v>
      </c>
      <c r="H1136" t="s">
        <v>75</v>
      </c>
      <c r="I1136" t="s">
        <v>76</v>
      </c>
      <c r="J1136" t="s">
        <v>77</v>
      </c>
      <c r="K1136">
        <v>180</v>
      </c>
      <c r="L1136" t="s">
        <v>77</v>
      </c>
      <c r="M1136" t="s">
        <v>78</v>
      </c>
      <c r="N1136" t="s">
        <v>2192</v>
      </c>
      <c r="O1136" t="s">
        <v>2074</v>
      </c>
      <c r="P1136" t="s">
        <v>2086</v>
      </c>
      <c r="Q1136" t="s">
        <v>1720</v>
      </c>
      <c r="R1136" t="s">
        <v>79</v>
      </c>
      <c r="S1136" t="s">
        <v>26</v>
      </c>
      <c r="T1136" t="s">
        <v>1721</v>
      </c>
      <c r="U1136" t="s">
        <v>100</v>
      </c>
      <c r="V1136" t="s">
        <v>80</v>
      </c>
      <c r="W1136">
        <v>79800</v>
      </c>
      <c r="X1136" t="s">
        <v>85</v>
      </c>
      <c r="Y1136">
        <v>180</v>
      </c>
      <c r="Z1136" t="s">
        <v>2075</v>
      </c>
      <c r="AA1136" t="s">
        <v>2087</v>
      </c>
      <c r="AB1136" t="s">
        <v>87</v>
      </c>
      <c r="AC1136" t="s">
        <v>84</v>
      </c>
      <c r="AD1136">
        <f>_xlfn.XLOOKUP(MIS[[#This Row],[TRADING SYMBOL]],[1]Sheet1!$D:$D,[1]Sheet1!$C:$C)</f>
        <v>28.9</v>
      </c>
      <c r="AE1136">
        <f>MIS[[#This Row],[OrderAverageTradedPrice]]*MIS[[#This Row],[OrderQuantity]]</f>
        <v>10485.999999999991</v>
      </c>
      <c r="AF1136">
        <f>MIS[[#This Row],[LTP]]*MIS[[#This Row],[OrderQuantity]]</f>
        <v>5202</v>
      </c>
      <c r="AG1136">
        <f>IF(MIS[[#This Row],[OrderSide]]="SELL",MIS[[#This Row],[VALUE]]-MIS[[#This Row],[LIVE_VALUE]],MIS[[#This Row],[LIVE_VALUE]]-MIS[[#This Row],[VALUE]])</f>
        <v>-5283.9999999999909</v>
      </c>
      <c r="AH1136" t="str" cm="1">
        <f t="array" ref="AH11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6" t="str">
        <f>MIS[[#This Row],[TRADING SYMBOL]]</f>
        <v>SENSEX2552079800PE</v>
      </c>
      <c r="AJ1136" t="str">
        <f>IF(RIGHT(MIS[[#This Row],[Main/Hedge]],4)="MAIN","MAIN","HEDGE")</f>
        <v>HEDGE</v>
      </c>
      <c r="AK1136" t="str" cm="1">
        <f t="array" ref="AK1136">_xlfn._xlws.FILTER(Table4[Column1],ISNUMBER(SEARCH(Table4[Column1],MIS[[#This Row],[OrderUniqueIdentifier]])),"")</f>
        <v>NOTREND</v>
      </c>
    </row>
    <row r="1137" spans="1:37" x14ac:dyDescent="0.25">
      <c r="A1137" t="s">
        <v>71</v>
      </c>
      <c r="B1137" t="s">
        <v>753</v>
      </c>
      <c r="C1137" t="s">
        <v>2250</v>
      </c>
      <c r="D1137" t="s">
        <v>72</v>
      </c>
      <c r="E1137" t="s">
        <v>248</v>
      </c>
      <c r="F1137" t="s">
        <v>98</v>
      </c>
      <c r="G1137" t="s">
        <v>74</v>
      </c>
      <c r="H1137" t="s">
        <v>75</v>
      </c>
      <c r="I1137" t="s">
        <v>76</v>
      </c>
      <c r="J1137" t="s">
        <v>77</v>
      </c>
      <c r="K1137">
        <v>100</v>
      </c>
      <c r="L1137" t="s">
        <v>77</v>
      </c>
      <c r="M1137" t="s">
        <v>78</v>
      </c>
      <c r="N1137" t="s">
        <v>2251</v>
      </c>
      <c r="O1137" t="s">
        <v>2086</v>
      </c>
      <c r="P1137" t="s">
        <v>2086</v>
      </c>
      <c r="Q1137" t="s">
        <v>250</v>
      </c>
      <c r="R1137" t="s">
        <v>79</v>
      </c>
      <c r="S1137" t="s">
        <v>26</v>
      </c>
      <c r="T1137" t="s">
        <v>251</v>
      </c>
      <c r="U1137" t="s">
        <v>100</v>
      </c>
      <c r="V1137" t="s">
        <v>80</v>
      </c>
      <c r="W1137">
        <v>84800</v>
      </c>
      <c r="X1137" t="s">
        <v>81</v>
      </c>
      <c r="Y1137">
        <v>100</v>
      </c>
      <c r="Z1137" t="s">
        <v>2087</v>
      </c>
      <c r="AA1137" t="s">
        <v>2087</v>
      </c>
      <c r="AB1137" t="s">
        <v>83</v>
      </c>
      <c r="AC1137" t="s">
        <v>84</v>
      </c>
      <c r="AD1137">
        <f>_xlfn.XLOOKUP(MIS[[#This Row],[TRADING SYMBOL]],[1]Sheet1!$D:$D,[1]Sheet1!$C:$C)</f>
        <v>17.55</v>
      </c>
      <c r="AE1137">
        <f>MIS[[#This Row],[OrderAverageTradedPrice]]*MIS[[#This Row],[OrderQuantity]]</f>
        <v>2517</v>
      </c>
      <c r="AF1137">
        <f>MIS[[#This Row],[LTP]]*MIS[[#This Row],[OrderQuantity]]</f>
        <v>1755</v>
      </c>
      <c r="AG1137">
        <f>IF(MIS[[#This Row],[OrderSide]]="SELL",MIS[[#This Row],[VALUE]]-MIS[[#This Row],[LIVE_VALUE]],MIS[[#This Row],[LIVE_VALUE]]-MIS[[#This Row],[VALUE]])</f>
        <v>-762</v>
      </c>
      <c r="AH1137" t="str" cm="1">
        <f t="array" ref="AH11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7" t="str">
        <f>MIS[[#This Row],[TRADING SYMBOL]]</f>
        <v>SENSEX2552084800CE</v>
      </c>
      <c r="AJ1137" t="str">
        <f>IF(RIGHT(MIS[[#This Row],[Main/Hedge]],4)="MAIN","MAIN","HEDGE")</f>
        <v>HEDGE</v>
      </c>
      <c r="AK1137" t="str" cm="1">
        <f t="array" ref="AK1137">_xlfn._xlws.FILTER(Table4[Column1],ISNUMBER(SEARCH(Table4[Column1],MIS[[#This Row],[OrderUniqueIdentifier]])),"")</f>
        <v>NOTREND</v>
      </c>
    </row>
    <row r="1138" spans="1:37" x14ac:dyDescent="0.25">
      <c r="A1138" t="s">
        <v>71</v>
      </c>
      <c r="B1138" t="s">
        <v>830</v>
      </c>
      <c r="C1138" t="s">
        <v>2306</v>
      </c>
      <c r="D1138" t="s">
        <v>72</v>
      </c>
      <c r="E1138" t="s">
        <v>248</v>
      </c>
      <c r="F1138" t="s">
        <v>98</v>
      </c>
      <c r="G1138" t="s">
        <v>74</v>
      </c>
      <c r="H1138" t="s">
        <v>75</v>
      </c>
      <c r="I1138" t="s">
        <v>76</v>
      </c>
      <c r="J1138" t="s">
        <v>77</v>
      </c>
      <c r="K1138">
        <v>80</v>
      </c>
      <c r="L1138" t="s">
        <v>77</v>
      </c>
      <c r="M1138" t="s">
        <v>78</v>
      </c>
      <c r="N1138" t="s">
        <v>2307</v>
      </c>
      <c r="O1138" t="s">
        <v>2086</v>
      </c>
      <c r="P1138" t="s">
        <v>2086</v>
      </c>
      <c r="Q1138" t="s">
        <v>250</v>
      </c>
      <c r="R1138" t="s">
        <v>79</v>
      </c>
      <c r="S1138" t="s">
        <v>26</v>
      </c>
      <c r="T1138" t="s">
        <v>251</v>
      </c>
      <c r="U1138" t="s">
        <v>100</v>
      </c>
      <c r="V1138" t="s">
        <v>80</v>
      </c>
      <c r="W1138">
        <v>84800</v>
      </c>
      <c r="X1138" t="s">
        <v>81</v>
      </c>
      <c r="Y1138">
        <v>80</v>
      </c>
      <c r="Z1138" t="s">
        <v>2087</v>
      </c>
      <c r="AA1138" t="s">
        <v>2087</v>
      </c>
      <c r="AB1138" t="s">
        <v>83</v>
      </c>
      <c r="AC1138" t="s">
        <v>84</v>
      </c>
      <c r="AD1138">
        <f>_xlfn.XLOOKUP(MIS[[#This Row],[TRADING SYMBOL]],[1]Sheet1!$D:$D,[1]Sheet1!$C:$C)</f>
        <v>17.55</v>
      </c>
      <c r="AE1138">
        <f>MIS[[#This Row],[OrderAverageTradedPrice]]*MIS[[#This Row],[OrderQuantity]]</f>
        <v>2004</v>
      </c>
      <c r="AF1138">
        <f>MIS[[#This Row],[LTP]]*MIS[[#This Row],[OrderQuantity]]</f>
        <v>1404</v>
      </c>
      <c r="AG1138">
        <f>IF(MIS[[#This Row],[OrderSide]]="SELL",MIS[[#This Row],[VALUE]]-MIS[[#This Row],[LIVE_VALUE]],MIS[[#This Row],[LIVE_VALUE]]-MIS[[#This Row],[VALUE]])</f>
        <v>-600</v>
      </c>
      <c r="AH1138" t="str" cm="1">
        <f t="array" ref="AH11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8" t="str">
        <f>MIS[[#This Row],[TRADING SYMBOL]]</f>
        <v>SENSEX2552084800CE</v>
      </c>
      <c r="AJ1138" t="str">
        <f>IF(RIGHT(MIS[[#This Row],[Main/Hedge]],4)="MAIN","MAIN","HEDGE")</f>
        <v>HEDGE</v>
      </c>
      <c r="AK1138" t="str" cm="1">
        <f t="array" ref="AK1138">_xlfn._xlws.FILTER(Table4[Column1],ISNUMBER(SEARCH(Table4[Column1],MIS[[#This Row],[OrderUniqueIdentifier]])),"")</f>
        <v>NOTREND</v>
      </c>
    </row>
    <row r="1139" spans="1:37" x14ac:dyDescent="0.25">
      <c r="A1139" t="s">
        <v>71</v>
      </c>
      <c r="B1139" t="s">
        <v>880</v>
      </c>
      <c r="C1139" t="s">
        <v>2350</v>
      </c>
      <c r="D1139" t="s">
        <v>72</v>
      </c>
      <c r="E1139" t="s">
        <v>248</v>
      </c>
      <c r="F1139" t="s">
        <v>98</v>
      </c>
      <c r="G1139" t="s">
        <v>74</v>
      </c>
      <c r="H1139" t="s">
        <v>75</v>
      </c>
      <c r="I1139" t="s">
        <v>76</v>
      </c>
      <c r="J1139" t="s">
        <v>77</v>
      </c>
      <c r="K1139">
        <v>40</v>
      </c>
      <c r="L1139" t="s">
        <v>77</v>
      </c>
      <c r="M1139" t="s">
        <v>78</v>
      </c>
      <c r="N1139" t="s">
        <v>2351</v>
      </c>
      <c r="O1139" t="s">
        <v>2086</v>
      </c>
      <c r="P1139" t="s">
        <v>2086</v>
      </c>
      <c r="Q1139" t="s">
        <v>250</v>
      </c>
      <c r="R1139" t="s">
        <v>79</v>
      </c>
      <c r="S1139" t="s">
        <v>26</v>
      </c>
      <c r="T1139" t="s">
        <v>251</v>
      </c>
      <c r="U1139" t="s">
        <v>100</v>
      </c>
      <c r="V1139" t="s">
        <v>80</v>
      </c>
      <c r="W1139">
        <v>84800</v>
      </c>
      <c r="X1139" t="s">
        <v>81</v>
      </c>
      <c r="Y1139">
        <v>40</v>
      </c>
      <c r="Z1139" t="s">
        <v>2087</v>
      </c>
      <c r="AA1139" t="s">
        <v>2087</v>
      </c>
      <c r="AB1139" t="s">
        <v>83</v>
      </c>
      <c r="AC1139" t="s">
        <v>84</v>
      </c>
      <c r="AD1139">
        <f>_xlfn.XLOOKUP(MIS[[#This Row],[TRADING SYMBOL]],[1]Sheet1!$D:$D,[1]Sheet1!$C:$C)</f>
        <v>17.55</v>
      </c>
      <c r="AE1139">
        <f>MIS[[#This Row],[OrderAverageTradedPrice]]*MIS[[#This Row],[OrderQuantity]]</f>
        <v>1004</v>
      </c>
      <c r="AF1139">
        <f>MIS[[#This Row],[LTP]]*MIS[[#This Row],[OrderQuantity]]</f>
        <v>702</v>
      </c>
      <c r="AG1139">
        <f>IF(MIS[[#This Row],[OrderSide]]="SELL",MIS[[#This Row],[VALUE]]-MIS[[#This Row],[LIVE_VALUE]],MIS[[#This Row],[LIVE_VALUE]]-MIS[[#This Row],[VALUE]])</f>
        <v>-302</v>
      </c>
      <c r="AH1139" t="str" cm="1">
        <f t="array" ref="AH11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9" t="str">
        <f>MIS[[#This Row],[TRADING SYMBOL]]</f>
        <v>SENSEX2552084800CE</v>
      </c>
      <c r="AJ1139" t="str">
        <f>IF(RIGHT(MIS[[#This Row],[Main/Hedge]],4)="MAIN","MAIN","HEDGE")</f>
        <v>HEDGE</v>
      </c>
      <c r="AK1139" t="str" cm="1">
        <f t="array" ref="AK1139">_xlfn._xlws.FILTER(Table4[Column1],ISNUMBER(SEARCH(Table4[Column1],MIS[[#This Row],[OrderUniqueIdentifier]])),"")</f>
        <v>NOTREND</v>
      </c>
    </row>
    <row r="1140" spans="1:37" x14ac:dyDescent="0.25">
      <c r="A1140" t="s">
        <v>71</v>
      </c>
      <c r="B1140" t="s">
        <v>978</v>
      </c>
      <c r="C1140" t="s">
        <v>2428</v>
      </c>
      <c r="D1140" t="s">
        <v>72</v>
      </c>
      <c r="E1140" t="s">
        <v>248</v>
      </c>
      <c r="F1140" t="s">
        <v>98</v>
      </c>
      <c r="G1140" t="s">
        <v>74</v>
      </c>
      <c r="H1140" t="s">
        <v>75</v>
      </c>
      <c r="I1140" t="s">
        <v>76</v>
      </c>
      <c r="J1140" t="s">
        <v>77</v>
      </c>
      <c r="K1140">
        <v>40</v>
      </c>
      <c r="L1140" t="s">
        <v>77</v>
      </c>
      <c r="M1140" t="s">
        <v>78</v>
      </c>
      <c r="N1140" t="s">
        <v>2307</v>
      </c>
      <c r="O1140" t="s">
        <v>2074</v>
      </c>
      <c r="P1140" t="s">
        <v>2086</v>
      </c>
      <c r="Q1140" t="s">
        <v>250</v>
      </c>
      <c r="R1140" t="s">
        <v>79</v>
      </c>
      <c r="S1140" t="s">
        <v>26</v>
      </c>
      <c r="T1140" t="s">
        <v>251</v>
      </c>
      <c r="U1140" t="s">
        <v>100</v>
      </c>
      <c r="V1140" t="s">
        <v>80</v>
      </c>
      <c r="W1140">
        <v>84800</v>
      </c>
      <c r="X1140" t="s">
        <v>81</v>
      </c>
      <c r="Y1140">
        <v>40</v>
      </c>
      <c r="Z1140" t="s">
        <v>2075</v>
      </c>
      <c r="AA1140" t="s">
        <v>2087</v>
      </c>
      <c r="AB1140" t="s">
        <v>83</v>
      </c>
      <c r="AC1140" t="s">
        <v>84</v>
      </c>
      <c r="AD1140">
        <f>_xlfn.XLOOKUP(MIS[[#This Row],[TRADING SYMBOL]],[1]Sheet1!$D:$D,[1]Sheet1!$C:$C)</f>
        <v>17.55</v>
      </c>
      <c r="AE1140">
        <f>MIS[[#This Row],[OrderAverageTradedPrice]]*MIS[[#This Row],[OrderQuantity]]</f>
        <v>1002</v>
      </c>
      <c r="AF1140">
        <f>MIS[[#This Row],[LTP]]*MIS[[#This Row],[OrderQuantity]]</f>
        <v>702</v>
      </c>
      <c r="AG1140">
        <f>IF(MIS[[#This Row],[OrderSide]]="SELL",MIS[[#This Row],[VALUE]]-MIS[[#This Row],[LIVE_VALUE]],MIS[[#This Row],[LIVE_VALUE]]-MIS[[#This Row],[VALUE]])</f>
        <v>-300</v>
      </c>
      <c r="AH1140" t="str" cm="1">
        <f t="array" ref="AH11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0" t="str">
        <f>MIS[[#This Row],[TRADING SYMBOL]]</f>
        <v>SENSEX2552084800CE</v>
      </c>
      <c r="AJ1140" t="str">
        <f>IF(RIGHT(MIS[[#This Row],[Main/Hedge]],4)="MAIN","MAIN","HEDGE")</f>
        <v>HEDGE</v>
      </c>
      <c r="AK1140" t="str" cm="1">
        <f t="array" ref="AK1140">_xlfn._xlws.FILTER(Table4[Column1],ISNUMBER(SEARCH(Table4[Column1],MIS[[#This Row],[OrderUniqueIdentifier]])),"")</f>
        <v>NOTREND</v>
      </c>
    </row>
    <row r="1141" spans="1:37" x14ac:dyDescent="0.25">
      <c r="A1141" t="s">
        <v>71</v>
      </c>
      <c r="B1141" t="s">
        <v>978</v>
      </c>
      <c r="C1141" t="s">
        <v>2429</v>
      </c>
      <c r="D1141" t="s">
        <v>72</v>
      </c>
      <c r="E1141" t="s">
        <v>1717</v>
      </c>
      <c r="F1141" t="s">
        <v>98</v>
      </c>
      <c r="G1141" t="s">
        <v>74</v>
      </c>
      <c r="H1141" t="s">
        <v>75</v>
      </c>
      <c r="I1141" t="s">
        <v>76</v>
      </c>
      <c r="J1141" t="s">
        <v>77</v>
      </c>
      <c r="K1141">
        <v>40</v>
      </c>
      <c r="L1141" t="s">
        <v>77</v>
      </c>
      <c r="M1141" t="s">
        <v>78</v>
      </c>
      <c r="N1141" t="s">
        <v>2430</v>
      </c>
      <c r="O1141" t="s">
        <v>2086</v>
      </c>
      <c r="P1141" t="s">
        <v>2086</v>
      </c>
      <c r="Q1141" t="s">
        <v>1720</v>
      </c>
      <c r="R1141" t="s">
        <v>79</v>
      </c>
      <c r="S1141" t="s">
        <v>26</v>
      </c>
      <c r="T1141" t="s">
        <v>1721</v>
      </c>
      <c r="U1141" t="s">
        <v>100</v>
      </c>
      <c r="V1141" t="s">
        <v>80</v>
      </c>
      <c r="W1141">
        <v>79800</v>
      </c>
      <c r="X1141" t="s">
        <v>85</v>
      </c>
      <c r="Y1141">
        <v>40</v>
      </c>
      <c r="Z1141" t="s">
        <v>2087</v>
      </c>
      <c r="AA1141" t="s">
        <v>2087</v>
      </c>
      <c r="AB1141" t="s">
        <v>87</v>
      </c>
      <c r="AC1141" t="s">
        <v>84</v>
      </c>
      <c r="AD1141">
        <f>_xlfn.XLOOKUP(MIS[[#This Row],[TRADING SYMBOL]],[1]Sheet1!$D:$D,[1]Sheet1!$C:$C)</f>
        <v>28.9</v>
      </c>
      <c r="AE1141">
        <f>MIS[[#This Row],[OrderAverageTradedPrice]]*MIS[[#This Row],[OrderQuantity]]</f>
        <v>2340</v>
      </c>
      <c r="AF1141">
        <f>MIS[[#This Row],[LTP]]*MIS[[#This Row],[OrderQuantity]]</f>
        <v>1156</v>
      </c>
      <c r="AG1141">
        <f>IF(MIS[[#This Row],[OrderSide]]="SELL",MIS[[#This Row],[VALUE]]-MIS[[#This Row],[LIVE_VALUE]],MIS[[#This Row],[LIVE_VALUE]]-MIS[[#This Row],[VALUE]])</f>
        <v>-1184</v>
      </c>
      <c r="AH1141" t="str" cm="1">
        <f t="array" ref="AH1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1" t="str">
        <f>MIS[[#This Row],[TRADING SYMBOL]]</f>
        <v>SENSEX2552079800PE</v>
      </c>
      <c r="AJ1141" t="str">
        <f>IF(RIGHT(MIS[[#This Row],[Main/Hedge]],4)="MAIN","MAIN","HEDGE")</f>
        <v>HEDGE</v>
      </c>
      <c r="AK1141" t="str" cm="1">
        <f t="array" ref="AK1141">_xlfn._xlws.FILTER(Table4[Column1],ISNUMBER(SEARCH(Table4[Column1],MIS[[#This Row],[OrderUniqueIdentifier]])),"")</f>
        <v>NOTREND</v>
      </c>
    </row>
    <row r="1142" spans="1:37" x14ac:dyDescent="0.25">
      <c r="A1142" t="s">
        <v>71</v>
      </c>
      <c r="B1142" t="s">
        <v>1021</v>
      </c>
      <c r="C1142" t="s">
        <v>2457</v>
      </c>
      <c r="D1142" t="s">
        <v>72</v>
      </c>
      <c r="E1142" t="s">
        <v>248</v>
      </c>
      <c r="F1142" t="s">
        <v>98</v>
      </c>
      <c r="G1142" t="s">
        <v>74</v>
      </c>
      <c r="H1142" t="s">
        <v>75</v>
      </c>
      <c r="I1142" t="s">
        <v>76</v>
      </c>
      <c r="J1142" t="s">
        <v>77</v>
      </c>
      <c r="K1142">
        <v>40</v>
      </c>
      <c r="L1142" t="s">
        <v>77</v>
      </c>
      <c r="M1142" t="s">
        <v>78</v>
      </c>
      <c r="N1142" t="s">
        <v>2351</v>
      </c>
      <c r="O1142" t="s">
        <v>2074</v>
      </c>
      <c r="P1142" t="s">
        <v>2086</v>
      </c>
      <c r="Q1142" t="s">
        <v>250</v>
      </c>
      <c r="R1142" t="s">
        <v>79</v>
      </c>
      <c r="S1142" t="s">
        <v>26</v>
      </c>
      <c r="T1142" t="s">
        <v>251</v>
      </c>
      <c r="U1142" t="s">
        <v>100</v>
      </c>
      <c r="V1142" t="s">
        <v>80</v>
      </c>
      <c r="W1142">
        <v>84800</v>
      </c>
      <c r="X1142" t="s">
        <v>81</v>
      </c>
      <c r="Y1142">
        <v>40</v>
      </c>
      <c r="Z1142" t="s">
        <v>2075</v>
      </c>
      <c r="AA1142" t="s">
        <v>2087</v>
      </c>
      <c r="AB1142" t="s">
        <v>83</v>
      </c>
      <c r="AC1142" t="s">
        <v>84</v>
      </c>
      <c r="AD1142">
        <f>_xlfn.XLOOKUP(MIS[[#This Row],[TRADING SYMBOL]],[1]Sheet1!$D:$D,[1]Sheet1!$C:$C)</f>
        <v>17.55</v>
      </c>
      <c r="AE1142">
        <f>MIS[[#This Row],[OrderAverageTradedPrice]]*MIS[[#This Row],[OrderQuantity]]</f>
        <v>1004</v>
      </c>
      <c r="AF1142">
        <f>MIS[[#This Row],[LTP]]*MIS[[#This Row],[OrderQuantity]]</f>
        <v>702</v>
      </c>
      <c r="AG1142">
        <f>IF(MIS[[#This Row],[OrderSide]]="SELL",MIS[[#This Row],[VALUE]]-MIS[[#This Row],[LIVE_VALUE]],MIS[[#This Row],[LIVE_VALUE]]-MIS[[#This Row],[VALUE]])</f>
        <v>-302</v>
      </c>
      <c r="AH1142" t="str" cm="1">
        <f t="array" ref="AH11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2" t="str">
        <f>MIS[[#This Row],[TRADING SYMBOL]]</f>
        <v>SENSEX2552084800CE</v>
      </c>
      <c r="AJ1142" t="str">
        <f>IF(RIGHT(MIS[[#This Row],[Main/Hedge]],4)="MAIN","MAIN","HEDGE")</f>
        <v>HEDGE</v>
      </c>
      <c r="AK1142" t="str" cm="1">
        <f t="array" ref="AK1142">_xlfn._xlws.FILTER(Table4[Column1],ISNUMBER(SEARCH(Table4[Column1],MIS[[#This Row],[OrderUniqueIdentifier]])),"")</f>
        <v>NOTREND</v>
      </c>
    </row>
    <row r="1143" spans="1:37" x14ac:dyDescent="0.25">
      <c r="A1143" t="s">
        <v>71</v>
      </c>
      <c r="B1143" t="s">
        <v>1077</v>
      </c>
      <c r="C1143" t="s">
        <v>2498</v>
      </c>
      <c r="D1143" t="s">
        <v>72</v>
      </c>
      <c r="E1143" t="s">
        <v>1717</v>
      </c>
      <c r="F1143" t="s">
        <v>98</v>
      </c>
      <c r="G1143" t="s">
        <v>74</v>
      </c>
      <c r="H1143" t="s">
        <v>75</v>
      </c>
      <c r="I1143" t="s">
        <v>76</v>
      </c>
      <c r="J1143" t="s">
        <v>77</v>
      </c>
      <c r="K1143">
        <v>160</v>
      </c>
      <c r="L1143" t="s">
        <v>77</v>
      </c>
      <c r="M1143" t="s">
        <v>78</v>
      </c>
      <c r="N1143" t="s">
        <v>2499</v>
      </c>
      <c r="O1143" t="s">
        <v>2074</v>
      </c>
      <c r="P1143" t="s">
        <v>2086</v>
      </c>
      <c r="Q1143" t="s">
        <v>1720</v>
      </c>
      <c r="R1143" t="s">
        <v>79</v>
      </c>
      <c r="S1143" t="s">
        <v>26</v>
      </c>
      <c r="T1143" t="s">
        <v>1721</v>
      </c>
      <c r="U1143" t="s">
        <v>100</v>
      </c>
      <c r="V1143" t="s">
        <v>80</v>
      </c>
      <c r="W1143">
        <v>79800</v>
      </c>
      <c r="X1143" t="s">
        <v>85</v>
      </c>
      <c r="Y1143">
        <v>160</v>
      </c>
      <c r="Z1143" t="s">
        <v>2075</v>
      </c>
      <c r="AA1143" t="s">
        <v>2087</v>
      </c>
      <c r="AB1143" t="s">
        <v>87</v>
      </c>
      <c r="AC1143" t="s">
        <v>84</v>
      </c>
      <c r="AD1143">
        <f>_xlfn.XLOOKUP(MIS[[#This Row],[TRADING SYMBOL]],[1]Sheet1!$D:$D,[1]Sheet1!$C:$C)</f>
        <v>28.9</v>
      </c>
      <c r="AE1143">
        <f>MIS[[#This Row],[OrderAverageTradedPrice]]*MIS[[#This Row],[OrderQuantity]]</f>
        <v>9276</v>
      </c>
      <c r="AF1143">
        <f>MIS[[#This Row],[LTP]]*MIS[[#This Row],[OrderQuantity]]</f>
        <v>4624</v>
      </c>
      <c r="AG1143">
        <f>IF(MIS[[#This Row],[OrderSide]]="SELL",MIS[[#This Row],[VALUE]]-MIS[[#This Row],[LIVE_VALUE]],MIS[[#This Row],[LIVE_VALUE]]-MIS[[#This Row],[VALUE]])</f>
        <v>-4652</v>
      </c>
      <c r="AH1143" t="str" cm="1">
        <f t="array" ref="AH1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3" t="str">
        <f>MIS[[#This Row],[TRADING SYMBOL]]</f>
        <v>SENSEX2552079800PE</v>
      </c>
      <c r="AJ1143" t="str">
        <f>IF(RIGHT(MIS[[#This Row],[Main/Hedge]],4)="MAIN","MAIN","HEDGE")</f>
        <v>HEDGE</v>
      </c>
      <c r="AK1143" t="str" cm="1">
        <f t="array" ref="AK1143">_xlfn._xlws.FILTER(Table4[Column1],ISNUMBER(SEARCH(Table4[Column1],MIS[[#This Row],[OrderUniqueIdentifier]])),"")</f>
        <v>NOTREND</v>
      </c>
    </row>
    <row r="1144" spans="1:37" x14ac:dyDescent="0.25">
      <c r="A1144" t="s">
        <v>71</v>
      </c>
      <c r="B1144" t="s">
        <v>1086</v>
      </c>
      <c r="C1144" t="s">
        <v>2504</v>
      </c>
      <c r="D1144" t="s">
        <v>72</v>
      </c>
      <c r="E1144" t="s">
        <v>1717</v>
      </c>
      <c r="F1144" t="s">
        <v>98</v>
      </c>
      <c r="G1144" t="s">
        <v>74</v>
      </c>
      <c r="H1144" t="s">
        <v>75</v>
      </c>
      <c r="I1144" t="s">
        <v>76</v>
      </c>
      <c r="J1144" t="s">
        <v>77</v>
      </c>
      <c r="K1144">
        <v>40</v>
      </c>
      <c r="L1144" t="s">
        <v>77</v>
      </c>
      <c r="M1144" t="s">
        <v>78</v>
      </c>
      <c r="N1144" t="s">
        <v>2505</v>
      </c>
      <c r="O1144" t="s">
        <v>2074</v>
      </c>
      <c r="P1144" t="s">
        <v>2086</v>
      </c>
      <c r="Q1144" t="s">
        <v>1720</v>
      </c>
      <c r="R1144" t="s">
        <v>79</v>
      </c>
      <c r="S1144" t="s">
        <v>26</v>
      </c>
      <c r="T1144" t="s">
        <v>1721</v>
      </c>
      <c r="U1144" t="s">
        <v>100</v>
      </c>
      <c r="V1144" t="s">
        <v>80</v>
      </c>
      <c r="W1144">
        <v>79800</v>
      </c>
      <c r="X1144" t="s">
        <v>85</v>
      </c>
      <c r="Y1144">
        <v>40</v>
      </c>
      <c r="Z1144" t="s">
        <v>2075</v>
      </c>
      <c r="AA1144" t="s">
        <v>2087</v>
      </c>
      <c r="AB1144" t="s">
        <v>87</v>
      </c>
      <c r="AC1144" t="s">
        <v>84</v>
      </c>
      <c r="AD1144">
        <f>_xlfn.XLOOKUP(MIS[[#This Row],[TRADING SYMBOL]],[1]Sheet1!$D:$D,[1]Sheet1!$C:$C)</f>
        <v>28.9</v>
      </c>
      <c r="AE1144">
        <f>MIS[[#This Row],[OrderAverageTradedPrice]]*MIS[[#This Row],[OrderQuantity]]</f>
        <v>2336</v>
      </c>
      <c r="AF1144">
        <f>MIS[[#This Row],[LTP]]*MIS[[#This Row],[OrderQuantity]]</f>
        <v>1156</v>
      </c>
      <c r="AG1144">
        <f>IF(MIS[[#This Row],[OrderSide]]="SELL",MIS[[#This Row],[VALUE]]-MIS[[#This Row],[LIVE_VALUE]],MIS[[#This Row],[LIVE_VALUE]]-MIS[[#This Row],[VALUE]])</f>
        <v>-1180</v>
      </c>
      <c r="AH1144" t="str" cm="1">
        <f t="array" ref="AH11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4" t="str">
        <f>MIS[[#This Row],[TRADING SYMBOL]]</f>
        <v>SENSEX2552079800PE</v>
      </c>
      <c r="AJ1144" t="str">
        <f>IF(RIGHT(MIS[[#This Row],[Main/Hedge]],4)="MAIN","MAIN","HEDGE")</f>
        <v>HEDGE</v>
      </c>
      <c r="AK1144" t="str" cm="1">
        <f t="array" ref="AK1144">_xlfn._xlws.FILTER(Table4[Column1],ISNUMBER(SEARCH(Table4[Column1],MIS[[#This Row],[OrderUniqueIdentifier]])),"")</f>
        <v>NOTREND</v>
      </c>
    </row>
    <row r="1145" spans="1:37" x14ac:dyDescent="0.25">
      <c r="A1145" t="s">
        <v>71</v>
      </c>
      <c r="B1145" t="s">
        <v>1135</v>
      </c>
      <c r="C1145" t="s">
        <v>2547</v>
      </c>
      <c r="D1145" t="s">
        <v>72</v>
      </c>
      <c r="E1145" t="s">
        <v>1717</v>
      </c>
      <c r="F1145" t="s">
        <v>98</v>
      </c>
      <c r="G1145" t="s">
        <v>74</v>
      </c>
      <c r="H1145" t="s">
        <v>75</v>
      </c>
      <c r="I1145" t="s">
        <v>76</v>
      </c>
      <c r="J1145" t="s">
        <v>77</v>
      </c>
      <c r="K1145">
        <v>160</v>
      </c>
      <c r="L1145" t="s">
        <v>77</v>
      </c>
      <c r="M1145" t="s">
        <v>78</v>
      </c>
      <c r="N1145" t="s">
        <v>2548</v>
      </c>
      <c r="O1145" t="s">
        <v>2074</v>
      </c>
      <c r="P1145" t="s">
        <v>2086</v>
      </c>
      <c r="Q1145" t="s">
        <v>1720</v>
      </c>
      <c r="R1145" t="s">
        <v>79</v>
      </c>
      <c r="S1145" t="s">
        <v>26</v>
      </c>
      <c r="T1145" t="s">
        <v>1721</v>
      </c>
      <c r="U1145" t="s">
        <v>100</v>
      </c>
      <c r="V1145" t="s">
        <v>80</v>
      </c>
      <c r="W1145">
        <v>79800</v>
      </c>
      <c r="X1145" t="s">
        <v>85</v>
      </c>
      <c r="Y1145">
        <v>160</v>
      </c>
      <c r="Z1145" t="s">
        <v>2075</v>
      </c>
      <c r="AA1145" t="s">
        <v>2087</v>
      </c>
      <c r="AB1145" t="s">
        <v>87</v>
      </c>
      <c r="AC1145" t="s">
        <v>84</v>
      </c>
      <c r="AD1145">
        <f>_xlfn.XLOOKUP(MIS[[#This Row],[TRADING SYMBOL]],[1]Sheet1!$D:$D,[1]Sheet1!$C:$C)</f>
        <v>28.9</v>
      </c>
      <c r="AE1145">
        <f>MIS[[#This Row],[OrderAverageTradedPrice]]*MIS[[#This Row],[OrderQuantity]]</f>
        <v>9334</v>
      </c>
      <c r="AF1145">
        <f>MIS[[#This Row],[LTP]]*MIS[[#This Row],[OrderQuantity]]</f>
        <v>4624</v>
      </c>
      <c r="AG1145">
        <f>IF(MIS[[#This Row],[OrderSide]]="SELL",MIS[[#This Row],[VALUE]]-MIS[[#This Row],[LIVE_VALUE]],MIS[[#This Row],[LIVE_VALUE]]-MIS[[#This Row],[VALUE]])</f>
        <v>-4710</v>
      </c>
      <c r="AH1145" t="str" cm="1">
        <f t="array" ref="AH11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5" t="str">
        <f>MIS[[#This Row],[TRADING SYMBOL]]</f>
        <v>SENSEX2552079800PE</v>
      </c>
      <c r="AJ1145" t="str">
        <f>IF(RIGHT(MIS[[#This Row],[Main/Hedge]],4)="MAIN","MAIN","HEDGE")</f>
        <v>HEDGE</v>
      </c>
      <c r="AK1145" t="str" cm="1">
        <f t="array" ref="AK1145">_xlfn._xlws.FILTER(Table4[Column1],ISNUMBER(SEARCH(Table4[Column1],MIS[[#This Row],[OrderUniqueIdentifier]])),"")</f>
        <v>NOTREND</v>
      </c>
    </row>
    <row r="1146" spans="1:37" x14ac:dyDescent="0.25">
      <c r="A1146" t="s">
        <v>71</v>
      </c>
      <c r="B1146" t="s">
        <v>1178</v>
      </c>
      <c r="C1146" t="s">
        <v>2570</v>
      </c>
      <c r="D1146" t="s">
        <v>72</v>
      </c>
      <c r="E1146" t="s">
        <v>1717</v>
      </c>
      <c r="F1146" t="s">
        <v>98</v>
      </c>
      <c r="G1146" t="s">
        <v>74</v>
      </c>
      <c r="H1146" t="s">
        <v>75</v>
      </c>
      <c r="I1146" t="s">
        <v>76</v>
      </c>
      <c r="J1146" t="s">
        <v>77</v>
      </c>
      <c r="K1146">
        <v>140</v>
      </c>
      <c r="L1146" t="s">
        <v>77</v>
      </c>
      <c r="M1146" t="s">
        <v>78</v>
      </c>
      <c r="N1146" t="s">
        <v>2571</v>
      </c>
      <c r="O1146" t="s">
        <v>2086</v>
      </c>
      <c r="P1146" t="s">
        <v>2086</v>
      </c>
      <c r="Q1146" t="s">
        <v>1720</v>
      </c>
      <c r="R1146" t="s">
        <v>79</v>
      </c>
      <c r="S1146" t="s">
        <v>26</v>
      </c>
      <c r="T1146" t="s">
        <v>1721</v>
      </c>
      <c r="U1146" t="s">
        <v>100</v>
      </c>
      <c r="V1146" t="s">
        <v>80</v>
      </c>
      <c r="W1146">
        <v>79800</v>
      </c>
      <c r="X1146" t="s">
        <v>85</v>
      </c>
      <c r="Y1146">
        <v>140</v>
      </c>
      <c r="Z1146" t="s">
        <v>2087</v>
      </c>
      <c r="AA1146" t="s">
        <v>2087</v>
      </c>
      <c r="AB1146" t="s">
        <v>87</v>
      </c>
      <c r="AC1146" t="s">
        <v>84</v>
      </c>
      <c r="AD1146">
        <f>_xlfn.XLOOKUP(MIS[[#This Row],[TRADING SYMBOL]],[1]Sheet1!$D:$D,[1]Sheet1!$C:$C)</f>
        <v>28.9</v>
      </c>
      <c r="AE1146">
        <f>MIS[[#This Row],[OrderAverageTradedPrice]]*MIS[[#This Row],[OrderQuantity]]</f>
        <v>8209.9999999999945</v>
      </c>
      <c r="AF1146">
        <f>MIS[[#This Row],[LTP]]*MIS[[#This Row],[OrderQuantity]]</f>
        <v>4046</v>
      </c>
      <c r="AG1146">
        <f>IF(MIS[[#This Row],[OrderSide]]="SELL",MIS[[#This Row],[VALUE]]-MIS[[#This Row],[LIVE_VALUE]],MIS[[#This Row],[LIVE_VALUE]]-MIS[[#This Row],[VALUE]])</f>
        <v>-4163.9999999999945</v>
      </c>
      <c r="AH1146" t="str" cm="1">
        <f t="array" ref="AH1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6" t="str">
        <f>MIS[[#This Row],[TRADING SYMBOL]]</f>
        <v>SENSEX2552079800PE</v>
      </c>
      <c r="AJ1146" t="str">
        <f>IF(RIGHT(MIS[[#This Row],[Main/Hedge]],4)="MAIN","MAIN","HEDGE")</f>
        <v>HEDGE</v>
      </c>
      <c r="AK1146" t="str" cm="1">
        <f t="array" ref="AK1146">_xlfn._xlws.FILTER(Table4[Column1],ISNUMBER(SEARCH(Table4[Column1],MIS[[#This Row],[OrderUniqueIdentifier]])),"")</f>
        <v>NOTREND</v>
      </c>
    </row>
    <row r="1147" spans="1:37" x14ac:dyDescent="0.25">
      <c r="A1147" t="s">
        <v>71</v>
      </c>
      <c r="B1147" t="s">
        <v>1210</v>
      </c>
      <c r="C1147" t="s">
        <v>2592</v>
      </c>
      <c r="D1147" t="s">
        <v>72</v>
      </c>
      <c r="E1147" t="s">
        <v>248</v>
      </c>
      <c r="F1147" t="s">
        <v>98</v>
      </c>
      <c r="G1147" t="s">
        <v>74</v>
      </c>
      <c r="H1147" t="s">
        <v>75</v>
      </c>
      <c r="I1147" t="s">
        <v>76</v>
      </c>
      <c r="J1147" t="s">
        <v>77</v>
      </c>
      <c r="K1147">
        <v>40</v>
      </c>
      <c r="L1147" t="s">
        <v>77</v>
      </c>
      <c r="M1147" t="s">
        <v>78</v>
      </c>
      <c r="N1147" t="s">
        <v>2085</v>
      </c>
      <c r="O1147" t="s">
        <v>2074</v>
      </c>
      <c r="P1147" t="s">
        <v>2086</v>
      </c>
      <c r="Q1147" t="s">
        <v>250</v>
      </c>
      <c r="R1147" t="s">
        <v>79</v>
      </c>
      <c r="S1147" t="s">
        <v>26</v>
      </c>
      <c r="T1147" t="s">
        <v>251</v>
      </c>
      <c r="U1147" t="s">
        <v>100</v>
      </c>
      <c r="V1147" t="s">
        <v>80</v>
      </c>
      <c r="W1147">
        <v>84800</v>
      </c>
      <c r="X1147" t="s">
        <v>81</v>
      </c>
      <c r="Y1147">
        <v>40</v>
      </c>
      <c r="Z1147" t="s">
        <v>2075</v>
      </c>
      <c r="AA1147" t="s">
        <v>2087</v>
      </c>
      <c r="AB1147" t="s">
        <v>83</v>
      </c>
      <c r="AC1147" t="s">
        <v>84</v>
      </c>
      <c r="AD1147">
        <f>_xlfn.XLOOKUP(MIS[[#This Row],[TRADING SYMBOL]],[1]Sheet1!$D:$D,[1]Sheet1!$C:$C)</f>
        <v>17.55</v>
      </c>
      <c r="AE1147">
        <f>MIS[[#This Row],[OrderAverageTradedPrice]]*MIS[[#This Row],[OrderQuantity]]</f>
        <v>1000</v>
      </c>
      <c r="AF1147">
        <f>MIS[[#This Row],[LTP]]*MIS[[#This Row],[OrderQuantity]]</f>
        <v>702</v>
      </c>
      <c r="AG1147">
        <f>IF(MIS[[#This Row],[OrderSide]]="SELL",MIS[[#This Row],[VALUE]]-MIS[[#This Row],[LIVE_VALUE]],MIS[[#This Row],[LIVE_VALUE]]-MIS[[#This Row],[VALUE]])</f>
        <v>-298</v>
      </c>
      <c r="AH1147" t="str" cm="1">
        <f t="array" ref="AH11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7" t="str">
        <f>MIS[[#This Row],[TRADING SYMBOL]]</f>
        <v>SENSEX2552084800CE</v>
      </c>
      <c r="AJ1147" t="str">
        <f>IF(RIGHT(MIS[[#This Row],[Main/Hedge]],4)="MAIN","MAIN","HEDGE")</f>
        <v>HEDGE</v>
      </c>
      <c r="AK1147" t="str" cm="1">
        <f t="array" ref="AK1147">_xlfn._xlws.FILTER(Table4[Column1],ISNUMBER(SEARCH(Table4[Column1],MIS[[#This Row],[OrderUniqueIdentifier]])),"")</f>
        <v>NOTREND</v>
      </c>
    </row>
    <row r="1148" spans="1:37" x14ac:dyDescent="0.25">
      <c r="A1148" t="s">
        <v>71</v>
      </c>
      <c r="B1148" t="s">
        <v>1210</v>
      </c>
      <c r="C1148" t="s">
        <v>2593</v>
      </c>
      <c r="D1148" t="s">
        <v>72</v>
      </c>
      <c r="E1148" t="s">
        <v>1717</v>
      </c>
      <c r="F1148" t="s">
        <v>98</v>
      </c>
      <c r="G1148" t="s">
        <v>74</v>
      </c>
      <c r="H1148" t="s">
        <v>75</v>
      </c>
      <c r="I1148" t="s">
        <v>76</v>
      </c>
      <c r="J1148" t="s">
        <v>77</v>
      </c>
      <c r="K1148">
        <v>40</v>
      </c>
      <c r="L1148" t="s">
        <v>77</v>
      </c>
      <c r="M1148" t="s">
        <v>78</v>
      </c>
      <c r="N1148" t="s">
        <v>2594</v>
      </c>
      <c r="O1148" t="s">
        <v>2086</v>
      </c>
      <c r="P1148" t="s">
        <v>2086</v>
      </c>
      <c r="Q1148" t="s">
        <v>1720</v>
      </c>
      <c r="R1148" t="s">
        <v>79</v>
      </c>
      <c r="S1148" t="s">
        <v>26</v>
      </c>
      <c r="T1148" t="s">
        <v>1721</v>
      </c>
      <c r="U1148" t="s">
        <v>100</v>
      </c>
      <c r="V1148" t="s">
        <v>80</v>
      </c>
      <c r="W1148">
        <v>79800</v>
      </c>
      <c r="X1148" t="s">
        <v>85</v>
      </c>
      <c r="Y1148">
        <v>40</v>
      </c>
      <c r="Z1148" t="s">
        <v>2087</v>
      </c>
      <c r="AA1148" t="s">
        <v>2087</v>
      </c>
      <c r="AB1148" t="s">
        <v>87</v>
      </c>
      <c r="AC1148" t="s">
        <v>84</v>
      </c>
      <c r="AD1148">
        <f>_xlfn.XLOOKUP(MIS[[#This Row],[TRADING SYMBOL]],[1]Sheet1!$D:$D,[1]Sheet1!$C:$C)</f>
        <v>28.9</v>
      </c>
      <c r="AE1148">
        <f>MIS[[#This Row],[OrderAverageTradedPrice]]*MIS[[#This Row],[OrderQuantity]]</f>
        <v>2346</v>
      </c>
      <c r="AF1148">
        <f>MIS[[#This Row],[LTP]]*MIS[[#This Row],[OrderQuantity]]</f>
        <v>1156</v>
      </c>
      <c r="AG1148">
        <f>IF(MIS[[#This Row],[OrderSide]]="SELL",MIS[[#This Row],[VALUE]]-MIS[[#This Row],[LIVE_VALUE]],MIS[[#This Row],[LIVE_VALUE]]-MIS[[#This Row],[VALUE]])</f>
        <v>-1190</v>
      </c>
      <c r="AH1148" t="str" cm="1">
        <f t="array" ref="AH1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8" t="str">
        <f>MIS[[#This Row],[TRADING SYMBOL]]</f>
        <v>SENSEX2552079800PE</v>
      </c>
      <c r="AJ1148" t="str">
        <f>IF(RIGHT(MIS[[#This Row],[Main/Hedge]],4)="MAIN","MAIN","HEDGE")</f>
        <v>HEDGE</v>
      </c>
      <c r="AK1148" t="str" cm="1">
        <f t="array" ref="AK1148">_xlfn._xlws.FILTER(Table4[Column1],ISNUMBER(SEARCH(Table4[Column1],MIS[[#This Row],[OrderUniqueIdentifier]])),"")</f>
        <v>NOTREND</v>
      </c>
    </row>
    <row r="1149" spans="1:37" x14ac:dyDescent="0.25">
      <c r="A1149" t="s">
        <v>71</v>
      </c>
      <c r="B1149" t="s">
        <v>1251</v>
      </c>
      <c r="C1149" t="s">
        <v>2624</v>
      </c>
      <c r="D1149" t="s">
        <v>72</v>
      </c>
      <c r="E1149" t="s">
        <v>1717</v>
      </c>
      <c r="F1149" t="s">
        <v>98</v>
      </c>
      <c r="G1149" t="s">
        <v>74</v>
      </c>
      <c r="H1149" t="s">
        <v>75</v>
      </c>
      <c r="I1149" t="s">
        <v>76</v>
      </c>
      <c r="J1149" t="s">
        <v>77</v>
      </c>
      <c r="K1149">
        <v>40</v>
      </c>
      <c r="L1149" t="s">
        <v>77</v>
      </c>
      <c r="M1149" t="s">
        <v>78</v>
      </c>
      <c r="N1149" t="s">
        <v>2625</v>
      </c>
      <c r="O1149" t="s">
        <v>2074</v>
      </c>
      <c r="P1149" t="s">
        <v>2086</v>
      </c>
      <c r="Q1149" t="s">
        <v>1720</v>
      </c>
      <c r="R1149" t="s">
        <v>79</v>
      </c>
      <c r="S1149" t="s">
        <v>26</v>
      </c>
      <c r="T1149" t="s">
        <v>1721</v>
      </c>
      <c r="U1149" t="s">
        <v>100</v>
      </c>
      <c r="V1149" t="s">
        <v>80</v>
      </c>
      <c r="W1149">
        <v>79800</v>
      </c>
      <c r="X1149" t="s">
        <v>85</v>
      </c>
      <c r="Y1149">
        <v>40</v>
      </c>
      <c r="Z1149" t="s">
        <v>2075</v>
      </c>
      <c r="AA1149" t="s">
        <v>2087</v>
      </c>
      <c r="AB1149" t="s">
        <v>87</v>
      </c>
      <c r="AC1149" t="s">
        <v>84</v>
      </c>
      <c r="AD1149">
        <f>_xlfn.XLOOKUP(MIS[[#This Row],[TRADING SYMBOL]],[1]Sheet1!$D:$D,[1]Sheet1!$C:$C)</f>
        <v>28.9</v>
      </c>
      <c r="AE1149">
        <f>MIS[[#This Row],[OrderAverageTradedPrice]]*MIS[[#This Row],[OrderQuantity]]</f>
        <v>2318</v>
      </c>
      <c r="AF1149">
        <f>MIS[[#This Row],[LTP]]*MIS[[#This Row],[OrderQuantity]]</f>
        <v>1156</v>
      </c>
      <c r="AG1149">
        <f>IF(MIS[[#This Row],[OrderSide]]="SELL",MIS[[#This Row],[VALUE]]-MIS[[#This Row],[LIVE_VALUE]],MIS[[#This Row],[LIVE_VALUE]]-MIS[[#This Row],[VALUE]])</f>
        <v>-1162</v>
      </c>
      <c r="AH1149" t="str" cm="1">
        <f t="array" ref="AH11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9" t="str">
        <f>MIS[[#This Row],[TRADING SYMBOL]]</f>
        <v>SENSEX2552079800PE</v>
      </c>
      <c r="AJ1149" t="str">
        <f>IF(RIGHT(MIS[[#This Row],[Main/Hedge]],4)="MAIN","MAIN","HEDGE")</f>
        <v>HEDGE</v>
      </c>
      <c r="AK1149" t="str" cm="1">
        <f t="array" ref="AK1149">_xlfn._xlws.FILTER(Table4[Column1],ISNUMBER(SEARCH(Table4[Column1],MIS[[#This Row],[OrderUniqueIdentifier]])),"")</f>
        <v>NOTREND</v>
      </c>
    </row>
    <row r="1150" spans="1:37" x14ac:dyDescent="0.25">
      <c r="A1150" t="s">
        <v>71</v>
      </c>
      <c r="B1150" t="s">
        <v>1265</v>
      </c>
      <c r="C1150" t="s">
        <v>2636</v>
      </c>
      <c r="D1150" t="s">
        <v>72</v>
      </c>
      <c r="E1150" t="s">
        <v>248</v>
      </c>
      <c r="F1150" t="s">
        <v>98</v>
      </c>
      <c r="G1150" t="s">
        <v>74</v>
      </c>
      <c r="H1150" t="s">
        <v>75</v>
      </c>
      <c r="I1150" t="s">
        <v>76</v>
      </c>
      <c r="J1150" t="s">
        <v>77</v>
      </c>
      <c r="K1150">
        <v>40</v>
      </c>
      <c r="L1150" t="s">
        <v>77</v>
      </c>
      <c r="M1150" t="s">
        <v>78</v>
      </c>
      <c r="N1150" t="s">
        <v>2351</v>
      </c>
      <c r="O1150" t="s">
        <v>2086</v>
      </c>
      <c r="P1150" t="s">
        <v>2086</v>
      </c>
      <c r="Q1150" t="s">
        <v>250</v>
      </c>
      <c r="R1150" t="s">
        <v>79</v>
      </c>
      <c r="S1150" t="s">
        <v>26</v>
      </c>
      <c r="T1150" t="s">
        <v>251</v>
      </c>
      <c r="U1150" t="s">
        <v>100</v>
      </c>
      <c r="V1150" t="s">
        <v>80</v>
      </c>
      <c r="W1150">
        <v>84800</v>
      </c>
      <c r="X1150" t="s">
        <v>81</v>
      </c>
      <c r="Y1150">
        <v>40</v>
      </c>
      <c r="Z1150" t="s">
        <v>2087</v>
      </c>
      <c r="AA1150" t="s">
        <v>2087</v>
      </c>
      <c r="AB1150" t="s">
        <v>83</v>
      </c>
      <c r="AC1150" t="s">
        <v>84</v>
      </c>
      <c r="AD1150">
        <f>_xlfn.XLOOKUP(MIS[[#This Row],[TRADING SYMBOL]],[1]Sheet1!$D:$D,[1]Sheet1!$C:$C)</f>
        <v>17.55</v>
      </c>
      <c r="AE1150">
        <f>MIS[[#This Row],[OrderAverageTradedPrice]]*MIS[[#This Row],[OrderQuantity]]</f>
        <v>1004</v>
      </c>
      <c r="AF1150">
        <f>MIS[[#This Row],[LTP]]*MIS[[#This Row],[OrderQuantity]]</f>
        <v>702</v>
      </c>
      <c r="AG1150">
        <f>IF(MIS[[#This Row],[OrderSide]]="SELL",MIS[[#This Row],[VALUE]]-MIS[[#This Row],[LIVE_VALUE]],MIS[[#This Row],[LIVE_VALUE]]-MIS[[#This Row],[VALUE]])</f>
        <v>-302</v>
      </c>
      <c r="AH1150" t="str" cm="1">
        <f t="array" ref="AH1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0" t="str">
        <f>MIS[[#This Row],[TRADING SYMBOL]]</f>
        <v>SENSEX2552084800CE</v>
      </c>
      <c r="AJ1150" t="str">
        <f>IF(RIGHT(MIS[[#This Row],[Main/Hedge]],4)="MAIN","MAIN","HEDGE")</f>
        <v>HEDGE</v>
      </c>
      <c r="AK1150" t="str" cm="1">
        <f t="array" ref="AK1150">_xlfn._xlws.FILTER(Table4[Column1],ISNUMBER(SEARCH(Table4[Column1],MIS[[#This Row],[OrderUniqueIdentifier]])),"")</f>
        <v>NOTREND</v>
      </c>
    </row>
    <row r="1151" spans="1:37" x14ac:dyDescent="0.25">
      <c r="A1151" t="s">
        <v>71</v>
      </c>
      <c r="B1151" t="s">
        <v>1272</v>
      </c>
      <c r="C1151" t="s">
        <v>2643</v>
      </c>
      <c r="D1151" t="s">
        <v>72</v>
      </c>
      <c r="E1151" t="s">
        <v>1717</v>
      </c>
      <c r="F1151" t="s">
        <v>98</v>
      </c>
      <c r="G1151" t="s">
        <v>74</v>
      </c>
      <c r="H1151" t="s">
        <v>75</v>
      </c>
      <c r="I1151" t="s">
        <v>76</v>
      </c>
      <c r="J1151" t="s">
        <v>77</v>
      </c>
      <c r="K1151">
        <v>40</v>
      </c>
      <c r="L1151" t="s">
        <v>77</v>
      </c>
      <c r="M1151" t="s">
        <v>78</v>
      </c>
      <c r="N1151" t="s">
        <v>2644</v>
      </c>
      <c r="O1151" t="s">
        <v>2074</v>
      </c>
      <c r="P1151" t="s">
        <v>2086</v>
      </c>
      <c r="Q1151" t="s">
        <v>1720</v>
      </c>
      <c r="R1151" t="s">
        <v>79</v>
      </c>
      <c r="S1151" t="s">
        <v>26</v>
      </c>
      <c r="T1151" t="s">
        <v>1721</v>
      </c>
      <c r="U1151" t="s">
        <v>100</v>
      </c>
      <c r="V1151" t="s">
        <v>80</v>
      </c>
      <c r="W1151">
        <v>79800</v>
      </c>
      <c r="X1151" t="s">
        <v>85</v>
      </c>
      <c r="Y1151">
        <v>40</v>
      </c>
      <c r="Z1151" t="s">
        <v>2075</v>
      </c>
      <c r="AA1151" t="s">
        <v>2087</v>
      </c>
      <c r="AB1151" t="s">
        <v>87</v>
      </c>
      <c r="AC1151" t="s">
        <v>84</v>
      </c>
      <c r="AD1151">
        <f>_xlfn.XLOOKUP(MIS[[#This Row],[TRADING SYMBOL]],[1]Sheet1!$D:$D,[1]Sheet1!$C:$C)</f>
        <v>28.9</v>
      </c>
      <c r="AE1151">
        <f>MIS[[#This Row],[OrderAverageTradedPrice]]*MIS[[#This Row],[OrderQuantity]]</f>
        <v>2328</v>
      </c>
      <c r="AF1151">
        <f>MIS[[#This Row],[LTP]]*MIS[[#This Row],[OrderQuantity]]</f>
        <v>1156</v>
      </c>
      <c r="AG1151">
        <f>IF(MIS[[#This Row],[OrderSide]]="SELL",MIS[[#This Row],[VALUE]]-MIS[[#This Row],[LIVE_VALUE]],MIS[[#This Row],[LIVE_VALUE]]-MIS[[#This Row],[VALUE]])</f>
        <v>-1172</v>
      </c>
      <c r="AH1151" t="str" cm="1">
        <f t="array" ref="AH1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1" t="str">
        <f>MIS[[#This Row],[TRADING SYMBOL]]</f>
        <v>SENSEX2552079800PE</v>
      </c>
      <c r="AJ1151" t="str">
        <f>IF(RIGHT(MIS[[#This Row],[Main/Hedge]],4)="MAIN","MAIN","HEDGE")</f>
        <v>HEDGE</v>
      </c>
      <c r="AK1151" t="str" cm="1">
        <f t="array" ref="AK1151">_xlfn._xlws.FILTER(Table4[Column1],ISNUMBER(SEARCH(Table4[Column1],MIS[[#This Row],[OrderUniqueIdentifier]])),"")</f>
        <v>NOTREND</v>
      </c>
    </row>
    <row r="1152" spans="1:37" x14ac:dyDescent="0.25">
      <c r="A1152" t="s">
        <v>71</v>
      </c>
      <c r="B1152" t="s">
        <v>1295</v>
      </c>
      <c r="C1152" t="s">
        <v>2659</v>
      </c>
      <c r="D1152" t="s">
        <v>72</v>
      </c>
      <c r="E1152" t="s">
        <v>248</v>
      </c>
      <c r="F1152" t="s">
        <v>98</v>
      </c>
      <c r="G1152" t="s">
        <v>74</v>
      </c>
      <c r="H1152" t="s">
        <v>75</v>
      </c>
      <c r="I1152" t="s">
        <v>76</v>
      </c>
      <c r="J1152" t="s">
        <v>77</v>
      </c>
      <c r="K1152">
        <v>80</v>
      </c>
      <c r="L1152" t="s">
        <v>77</v>
      </c>
      <c r="M1152" t="s">
        <v>78</v>
      </c>
      <c r="N1152" t="s">
        <v>2351</v>
      </c>
      <c r="O1152" t="s">
        <v>2074</v>
      </c>
      <c r="P1152" t="s">
        <v>2086</v>
      </c>
      <c r="Q1152" t="s">
        <v>250</v>
      </c>
      <c r="R1152" t="s">
        <v>79</v>
      </c>
      <c r="S1152" t="s">
        <v>26</v>
      </c>
      <c r="T1152" t="s">
        <v>251</v>
      </c>
      <c r="U1152" t="s">
        <v>100</v>
      </c>
      <c r="V1152" t="s">
        <v>80</v>
      </c>
      <c r="W1152">
        <v>84800</v>
      </c>
      <c r="X1152" t="s">
        <v>81</v>
      </c>
      <c r="Y1152">
        <v>80</v>
      </c>
      <c r="Z1152" t="s">
        <v>2075</v>
      </c>
      <c r="AA1152" t="s">
        <v>2087</v>
      </c>
      <c r="AB1152" t="s">
        <v>83</v>
      </c>
      <c r="AC1152" t="s">
        <v>84</v>
      </c>
      <c r="AD1152">
        <f>_xlfn.XLOOKUP(MIS[[#This Row],[TRADING SYMBOL]],[1]Sheet1!$D:$D,[1]Sheet1!$C:$C)</f>
        <v>17.55</v>
      </c>
      <c r="AE1152">
        <f>MIS[[#This Row],[OrderAverageTradedPrice]]*MIS[[#This Row],[OrderQuantity]]</f>
        <v>2008</v>
      </c>
      <c r="AF1152">
        <f>MIS[[#This Row],[LTP]]*MIS[[#This Row],[OrderQuantity]]</f>
        <v>1404</v>
      </c>
      <c r="AG1152">
        <f>IF(MIS[[#This Row],[OrderSide]]="SELL",MIS[[#This Row],[VALUE]]-MIS[[#This Row],[LIVE_VALUE]],MIS[[#This Row],[LIVE_VALUE]]-MIS[[#This Row],[VALUE]])</f>
        <v>-604</v>
      </c>
      <c r="AH1152" t="str" cm="1">
        <f t="array" ref="AH1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2" t="str">
        <f>MIS[[#This Row],[TRADING SYMBOL]]</f>
        <v>SENSEX2552084800CE</v>
      </c>
      <c r="AJ1152" t="str">
        <f>IF(RIGHT(MIS[[#This Row],[Main/Hedge]],4)="MAIN","MAIN","HEDGE")</f>
        <v>HEDGE</v>
      </c>
      <c r="AK1152" t="str" cm="1">
        <f t="array" ref="AK1152">_xlfn._xlws.FILTER(Table4[Column1],ISNUMBER(SEARCH(Table4[Column1],MIS[[#This Row],[OrderUniqueIdentifier]])),"")</f>
        <v>NOTREND</v>
      </c>
    </row>
    <row r="1153" spans="1:37" x14ac:dyDescent="0.25">
      <c r="A1153" t="s">
        <v>1555</v>
      </c>
      <c r="B1153" t="s">
        <v>1556</v>
      </c>
      <c r="C1153" t="s">
        <v>2784</v>
      </c>
      <c r="D1153" t="s">
        <v>72</v>
      </c>
      <c r="E1153" t="s">
        <v>248</v>
      </c>
      <c r="F1153" t="s">
        <v>98</v>
      </c>
      <c r="G1153" t="s">
        <v>74</v>
      </c>
      <c r="H1153" t="s">
        <v>93</v>
      </c>
      <c r="I1153" t="s">
        <v>76</v>
      </c>
      <c r="J1153" t="s">
        <v>2351</v>
      </c>
      <c r="K1153">
        <v>420</v>
      </c>
      <c r="L1153" t="s">
        <v>77</v>
      </c>
      <c r="M1153" t="s">
        <v>78</v>
      </c>
      <c r="N1153" t="s">
        <v>2351</v>
      </c>
      <c r="O1153" t="s">
        <v>2086</v>
      </c>
      <c r="P1153" t="s">
        <v>2086</v>
      </c>
      <c r="Q1153" t="s">
        <v>250</v>
      </c>
      <c r="R1153" t="s">
        <v>79</v>
      </c>
      <c r="S1153" t="s">
        <v>26</v>
      </c>
      <c r="T1153" t="s">
        <v>251</v>
      </c>
      <c r="U1153" t="s">
        <v>100</v>
      </c>
      <c r="V1153" t="s">
        <v>80</v>
      </c>
      <c r="W1153">
        <v>84800</v>
      </c>
      <c r="X1153" t="s">
        <v>81</v>
      </c>
      <c r="Y1153">
        <v>420</v>
      </c>
      <c r="Z1153" t="s">
        <v>2087</v>
      </c>
      <c r="AA1153" t="s">
        <v>2087</v>
      </c>
      <c r="AB1153" t="s">
        <v>83</v>
      </c>
      <c r="AC1153" t="s">
        <v>84</v>
      </c>
      <c r="AD1153">
        <f>_xlfn.XLOOKUP(MIS[[#This Row],[TRADING SYMBOL]],[1]Sheet1!$D:$D,[1]Sheet1!$C:$C)</f>
        <v>17.55</v>
      </c>
      <c r="AE1153">
        <f>MIS[[#This Row],[OrderAverageTradedPrice]]*MIS[[#This Row],[OrderQuantity]]</f>
        <v>10542</v>
      </c>
      <c r="AF1153">
        <f>MIS[[#This Row],[LTP]]*MIS[[#This Row],[OrderQuantity]]</f>
        <v>7371</v>
      </c>
      <c r="AG1153">
        <f>IF(MIS[[#This Row],[OrderSide]]="SELL",MIS[[#This Row],[VALUE]]-MIS[[#This Row],[LIVE_VALUE]],MIS[[#This Row],[LIVE_VALUE]]-MIS[[#This Row],[VALUE]])</f>
        <v>-3171</v>
      </c>
      <c r="AH1153" t="str" cm="1">
        <f t="array" ref="AH1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3" t="str">
        <f>MIS[[#This Row],[TRADING SYMBOL]]</f>
        <v>SENSEX2552084800CE</v>
      </c>
      <c r="AJ1153" t="str">
        <f>IF(RIGHT(MIS[[#This Row],[Main/Hedge]],4)="MAIN","MAIN","HEDGE")</f>
        <v>HEDGE</v>
      </c>
      <c r="AK1153" t="str" cm="1">
        <f t="array" ref="AK1153">_xlfn._xlws.FILTER(Table4[Column1],ISNUMBER(SEARCH(Table4[Column1],MIS[[#This Row],[OrderUniqueIdentifier]])),"")</f>
        <v>NOTREND</v>
      </c>
    </row>
    <row r="1154" spans="1:37" x14ac:dyDescent="0.25">
      <c r="A1154" t="s">
        <v>1555</v>
      </c>
      <c r="B1154" t="s">
        <v>1556</v>
      </c>
      <c r="C1154" t="s">
        <v>2785</v>
      </c>
      <c r="D1154" t="s">
        <v>72</v>
      </c>
      <c r="E1154" t="s">
        <v>1717</v>
      </c>
      <c r="F1154" t="s">
        <v>98</v>
      </c>
      <c r="G1154" t="s">
        <v>74</v>
      </c>
      <c r="H1154" t="s">
        <v>93</v>
      </c>
      <c r="I1154" t="s">
        <v>76</v>
      </c>
      <c r="J1154" t="s">
        <v>2786</v>
      </c>
      <c r="K1154">
        <v>420</v>
      </c>
      <c r="L1154" t="s">
        <v>77</v>
      </c>
      <c r="M1154" t="s">
        <v>78</v>
      </c>
      <c r="N1154" t="s">
        <v>2787</v>
      </c>
      <c r="O1154" t="s">
        <v>2086</v>
      </c>
      <c r="P1154" t="s">
        <v>2086</v>
      </c>
      <c r="Q1154" t="s">
        <v>1720</v>
      </c>
      <c r="R1154" t="s">
        <v>79</v>
      </c>
      <c r="S1154" t="s">
        <v>26</v>
      </c>
      <c r="T1154" t="s">
        <v>1721</v>
      </c>
      <c r="U1154" t="s">
        <v>100</v>
      </c>
      <c r="V1154" t="s">
        <v>80</v>
      </c>
      <c r="W1154">
        <v>79800</v>
      </c>
      <c r="X1154" t="s">
        <v>85</v>
      </c>
      <c r="Y1154">
        <v>420</v>
      </c>
      <c r="Z1154" t="s">
        <v>2087</v>
      </c>
      <c r="AA1154" t="s">
        <v>2087</v>
      </c>
      <c r="AB1154" t="s">
        <v>87</v>
      </c>
      <c r="AC1154" t="s">
        <v>84</v>
      </c>
      <c r="AD1154">
        <f>_xlfn.XLOOKUP(MIS[[#This Row],[TRADING SYMBOL]],[1]Sheet1!$D:$D,[1]Sheet1!$C:$C)</f>
        <v>28.9</v>
      </c>
      <c r="AE1154">
        <f>MIS[[#This Row],[OrderAverageTradedPrice]]*MIS[[#This Row],[OrderQuantity]]</f>
        <v>24622.999999999967</v>
      </c>
      <c r="AF1154">
        <f>MIS[[#This Row],[LTP]]*MIS[[#This Row],[OrderQuantity]]</f>
        <v>12138</v>
      </c>
      <c r="AG1154">
        <f>IF(MIS[[#This Row],[OrderSide]]="SELL",MIS[[#This Row],[VALUE]]-MIS[[#This Row],[LIVE_VALUE]],MIS[[#This Row],[LIVE_VALUE]]-MIS[[#This Row],[VALUE]])</f>
        <v>-12484.999999999967</v>
      </c>
      <c r="AH1154" t="str" cm="1">
        <f t="array" ref="AH11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4" t="str">
        <f>MIS[[#This Row],[TRADING SYMBOL]]</f>
        <v>SENSEX2552079800PE</v>
      </c>
      <c r="AJ1154" t="str">
        <f>IF(RIGHT(MIS[[#This Row],[Main/Hedge]],4)="MAIN","MAIN","HEDGE")</f>
        <v>HEDGE</v>
      </c>
      <c r="AK1154" t="str" cm="1">
        <f t="array" ref="AK1154">_xlfn._xlws.FILTER(Table4[Column1],ISNUMBER(SEARCH(Table4[Column1],MIS[[#This Row],[OrderUniqueIdentifier]])),"")</f>
        <v>NOTREND</v>
      </c>
    </row>
    <row r="1155" spans="1:37" x14ac:dyDescent="0.25">
      <c r="A1155" t="s">
        <v>1555</v>
      </c>
      <c r="B1155" t="s">
        <v>1577</v>
      </c>
      <c r="C1155" t="s">
        <v>2800</v>
      </c>
      <c r="D1155" t="s">
        <v>72</v>
      </c>
      <c r="E1155" t="s">
        <v>248</v>
      </c>
      <c r="F1155" t="s">
        <v>98</v>
      </c>
      <c r="G1155" t="s">
        <v>74</v>
      </c>
      <c r="H1155" t="s">
        <v>93</v>
      </c>
      <c r="I1155" t="s">
        <v>76</v>
      </c>
      <c r="J1155" t="s">
        <v>2085</v>
      </c>
      <c r="K1155">
        <v>380</v>
      </c>
      <c r="L1155" t="s">
        <v>77</v>
      </c>
      <c r="M1155" t="s">
        <v>78</v>
      </c>
      <c r="N1155" t="s">
        <v>2085</v>
      </c>
      <c r="O1155" t="s">
        <v>2074</v>
      </c>
      <c r="P1155" t="s">
        <v>2086</v>
      </c>
      <c r="Q1155" t="s">
        <v>250</v>
      </c>
      <c r="R1155" t="s">
        <v>79</v>
      </c>
      <c r="S1155" t="s">
        <v>26</v>
      </c>
      <c r="T1155" t="s">
        <v>251</v>
      </c>
      <c r="U1155" t="s">
        <v>100</v>
      </c>
      <c r="V1155" t="s">
        <v>80</v>
      </c>
      <c r="W1155">
        <v>84800</v>
      </c>
      <c r="X1155" t="s">
        <v>81</v>
      </c>
      <c r="Y1155">
        <v>380</v>
      </c>
      <c r="Z1155" t="s">
        <v>2075</v>
      </c>
      <c r="AA1155" t="s">
        <v>2087</v>
      </c>
      <c r="AB1155" t="s">
        <v>83</v>
      </c>
      <c r="AC1155" t="s">
        <v>84</v>
      </c>
      <c r="AD1155">
        <f>_xlfn.XLOOKUP(MIS[[#This Row],[TRADING SYMBOL]],[1]Sheet1!$D:$D,[1]Sheet1!$C:$C)</f>
        <v>17.55</v>
      </c>
      <c r="AE1155">
        <f>MIS[[#This Row],[OrderAverageTradedPrice]]*MIS[[#This Row],[OrderQuantity]]</f>
        <v>9500</v>
      </c>
      <c r="AF1155">
        <f>MIS[[#This Row],[LTP]]*MIS[[#This Row],[OrderQuantity]]</f>
        <v>6669</v>
      </c>
      <c r="AG1155">
        <f>IF(MIS[[#This Row],[OrderSide]]="SELL",MIS[[#This Row],[VALUE]]-MIS[[#This Row],[LIVE_VALUE]],MIS[[#This Row],[LIVE_VALUE]]-MIS[[#This Row],[VALUE]])</f>
        <v>-2831</v>
      </c>
      <c r="AH1155" t="str" cm="1">
        <f t="array" ref="AH1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5" t="str">
        <f>MIS[[#This Row],[TRADING SYMBOL]]</f>
        <v>SENSEX2552084800CE</v>
      </c>
      <c r="AJ1155" t="str">
        <f>IF(RIGHT(MIS[[#This Row],[Main/Hedge]],4)="MAIN","MAIN","HEDGE")</f>
        <v>HEDGE</v>
      </c>
      <c r="AK1155" t="str" cm="1">
        <f t="array" ref="AK1155">_xlfn._xlws.FILTER(Table4[Column1],ISNUMBER(SEARCH(Table4[Column1],MIS[[#This Row],[OrderUniqueIdentifier]])),"")</f>
        <v>NOTREND</v>
      </c>
    </row>
    <row r="1156" spans="1:37" x14ac:dyDescent="0.25">
      <c r="A1156" t="s">
        <v>1555</v>
      </c>
      <c r="B1156" t="s">
        <v>1577</v>
      </c>
      <c r="C1156" t="s">
        <v>2801</v>
      </c>
      <c r="D1156" t="s">
        <v>72</v>
      </c>
      <c r="E1156" t="s">
        <v>1717</v>
      </c>
      <c r="F1156" t="s">
        <v>98</v>
      </c>
      <c r="G1156" t="s">
        <v>74</v>
      </c>
      <c r="H1156" t="s">
        <v>93</v>
      </c>
      <c r="I1156" t="s">
        <v>76</v>
      </c>
      <c r="J1156" t="s">
        <v>2644</v>
      </c>
      <c r="K1156">
        <v>380</v>
      </c>
      <c r="L1156" t="s">
        <v>77</v>
      </c>
      <c r="M1156" t="s">
        <v>78</v>
      </c>
      <c r="N1156" t="s">
        <v>2644</v>
      </c>
      <c r="O1156" t="s">
        <v>2074</v>
      </c>
      <c r="P1156" t="s">
        <v>2086</v>
      </c>
      <c r="Q1156" t="s">
        <v>1720</v>
      </c>
      <c r="R1156" t="s">
        <v>79</v>
      </c>
      <c r="S1156" t="s">
        <v>26</v>
      </c>
      <c r="T1156" t="s">
        <v>1721</v>
      </c>
      <c r="U1156" t="s">
        <v>100</v>
      </c>
      <c r="V1156" t="s">
        <v>80</v>
      </c>
      <c r="W1156">
        <v>79800</v>
      </c>
      <c r="X1156" t="s">
        <v>85</v>
      </c>
      <c r="Y1156">
        <v>380</v>
      </c>
      <c r="Z1156" t="s">
        <v>2075</v>
      </c>
      <c r="AA1156" t="s">
        <v>2087</v>
      </c>
      <c r="AB1156" t="s">
        <v>87</v>
      </c>
      <c r="AC1156" t="s">
        <v>84</v>
      </c>
      <c r="AD1156">
        <f>_xlfn.XLOOKUP(MIS[[#This Row],[TRADING SYMBOL]],[1]Sheet1!$D:$D,[1]Sheet1!$C:$C)</f>
        <v>28.9</v>
      </c>
      <c r="AE1156">
        <f>MIS[[#This Row],[OrderAverageTradedPrice]]*MIS[[#This Row],[OrderQuantity]]</f>
        <v>22116</v>
      </c>
      <c r="AF1156">
        <f>MIS[[#This Row],[LTP]]*MIS[[#This Row],[OrderQuantity]]</f>
        <v>10982</v>
      </c>
      <c r="AG1156">
        <f>IF(MIS[[#This Row],[OrderSide]]="SELL",MIS[[#This Row],[VALUE]]-MIS[[#This Row],[LIVE_VALUE]],MIS[[#This Row],[LIVE_VALUE]]-MIS[[#This Row],[VALUE]])</f>
        <v>-11134</v>
      </c>
      <c r="AH1156" t="str" cm="1">
        <f t="array" ref="AH11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6" t="str">
        <f>MIS[[#This Row],[TRADING SYMBOL]]</f>
        <v>SENSEX2552079800PE</v>
      </c>
      <c r="AJ1156" t="str">
        <f>IF(RIGHT(MIS[[#This Row],[Main/Hedge]],4)="MAIN","MAIN","HEDGE")</f>
        <v>HEDGE</v>
      </c>
      <c r="AK1156" t="str" cm="1">
        <f t="array" ref="AK1156">_xlfn._xlws.FILTER(Table4[Column1],ISNUMBER(SEARCH(Table4[Column1],MIS[[#This Row],[OrderUniqueIdentifier]])),"")</f>
        <v>NOTREND</v>
      </c>
    </row>
    <row r="1157" spans="1:37" x14ac:dyDescent="0.25">
      <c r="A1157" t="s">
        <v>1555</v>
      </c>
      <c r="B1157" t="s">
        <v>1589</v>
      </c>
      <c r="C1157" t="s">
        <v>2807</v>
      </c>
      <c r="D1157" t="s">
        <v>72</v>
      </c>
      <c r="E1157" t="s">
        <v>248</v>
      </c>
      <c r="F1157" t="s">
        <v>98</v>
      </c>
      <c r="G1157" t="s">
        <v>74</v>
      </c>
      <c r="H1157" t="s">
        <v>93</v>
      </c>
      <c r="I1157" t="s">
        <v>76</v>
      </c>
      <c r="J1157" t="s">
        <v>2351</v>
      </c>
      <c r="K1157">
        <v>100</v>
      </c>
      <c r="L1157" t="s">
        <v>77</v>
      </c>
      <c r="M1157" t="s">
        <v>78</v>
      </c>
      <c r="N1157" t="s">
        <v>2351</v>
      </c>
      <c r="O1157" t="s">
        <v>2074</v>
      </c>
      <c r="P1157" t="s">
        <v>2086</v>
      </c>
      <c r="Q1157" t="s">
        <v>250</v>
      </c>
      <c r="R1157" t="s">
        <v>79</v>
      </c>
      <c r="S1157" t="s">
        <v>26</v>
      </c>
      <c r="T1157" t="s">
        <v>251</v>
      </c>
      <c r="U1157" t="s">
        <v>100</v>
      </c>
      <c r="V1157" t="s">
        <v>80</v>
      </c>
      <c r="W1157">
        <v>84800</v>
      </c>
      <c r="X1157" t="s">
        <v>81</v>
      </c>
      <c r="Y1157">
        <v>100</v>
      </c>
      <c r="Z1157" t="s">
        <v>2075</v>
      </c>
      <c r="AA1157" t="s">
        <v>2087</v>
      </c>
      <c r="AB1157" t="s">
        <v>83</v>
      </c>
      <c r="AC1157" t="s">
        <v>84</v>
      </c>
      <c r="AD1157">
        <f>_xlfn.XLOOKUP(MIS[[#This Row],[TRADING SYMBOL]],[1]Sheet1!$D:$D,[1]Sheet1!$C:$C)</f>
        <v>17.55</v>
      </c>
      <c r="AE1157">
        <f>MIS[[#This Row],[OrderAverageTradedPrice]]*MIS[[#This Row],[OrderQuantity]]</f>
        <v>2510</v>
      </c>
      <c r="AF1157">
        <f>MIS[[#This Row],[LTP]]*MIS[[#This Row],[OrderQuantity]]</f>
        <v>1755</v>
      </c>
      <c r="AG1157">
        <f>IF(MIS[[#This Row],[OrderSide]]="SELL",MIS[[#This Row],[VALUE]]-MIS[[#This Row],[LIVE_VALUE]],MIS[[#This Row],[LIVE_VALUE]]-MIS[[#This Row],[VALUE]])</f>
        <v>-755</v>
      </c>
      <c r="AH1157" t="str" cm="1">
        <f t="array" ref="AH11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7" t="str">
        <f>MIS[[#This Row],[TRADING SYMBOL]]</f>
        <v>SENSEX2552084800CE</v>
      </c>
      <c r="AJ1157" t="str">
        <f>IF(RIGHT(MIS[[#This Row],[Main/Hedge]],4)="MAIN","MAIN","HEDGE")</f>
        <v>HEDGE</v>
      </c>
      <c r="AK1157" t="str" cm="1">
        <f t="array" ref="AK1157">_xlfn._xlws.FILTER(Table4[Column1],ISNUMBER(SEARCH(Table4[Column1],MIS[[#This Row],[OrderUniqueIdentifier]])),"")</f>
        <v>NOTREND</v>
      </c>
    </row>
    <row r="1158" spans="1:37" x14ac:dyDescent="0.25">
      <c r="A1158" t="s">
        <v>1555</v>
      </c>
      <c r="B1158" t="s">
        <v>1589</v>
      </c>
      <c r="C1158" t="s">
        <v>2808</v>
      </c>
      <c r="D1158" t="s">
        <v>72</v>
      </c>
      <c r="E1158" t="s">
        <v>1717</v>
      </c>
      <c r="F1158" t="s">
        <v>98</v>
      </c>
      <c r="G1158" t="s">
        <v>74</v>
      </c>
      <c r="H1158" t="s">
        <v>93</v>
      </c>
      <c r="I1158" t="s">
        <v>76</v>
      </c>
      <c r="J1158" t="s">
        <v>2505</v>
      </c>
      <c r="K1158">
        <v>100</v>
      </c>
      <c r="L1158" t="s">
        <v>77</v>
      </c>
      <c r="M1158" t="s">
        <v>78</v>
      </c>
      <c r="N1158" t="s">
        <v>2505</v>
      </c>
      <c r="O1158" t="s">
        <v>2086</v>
      </c>
      <c r="P1158" t="s">
        <v>2086</v>
      </c>
      <c r="Q1158" t="s">
        <v>1720</v>
      </c>
      <c r="R1158" t="s">
        <v>79</v>
      </c>
      <c r="S1158" t="s">
        <v>26</v>
      </c>
      <c r="T1158" t="s">
        <v>1721</v>
      </c>
      <c r="U1158" t="s">
        <v>100</v>
      </c>
      <c r="V1158" t="s">
        <v>80</v>
      </c>
      <c r="W1158">
        <v>79800</v>
      </c>
      <c r="X1158" t="s">
        <v>85</v>
      </c>
      <c r="Y1158">
        <v>100</v>
      </c>
      <c r="Z1158" t="s">
        <v>2087</v>
      </c>
      <c r="AA1158" t="s">
        <v>2087</v>
      </c>
      <c r="AB1158" t="s">
        <v>87</v>
      </c>
      <c r="AC1158" t="s">
        <v>84</v>
      </c>
      <c r="AD1158">
        <f>_xlfn.XLOOKUP(MIS[[#This Row],[TRADING SYMBOL]],[1]Sheet1!$D:$D,[1]Sheet1!$C:$C)</f>
        <v>28.9</v>
      </c>
      <c r="AE1158">
        <f>MIS[[#This Row],[OrderAverageTradedPrice]]*MIS[[#This Row],[OrderQuantity]]</f>
        <v>5840</v>
      </c>
      <c r="AF1158">
        <f>MIS[[#This Row],[LTP]]*MIS[[#This Row],[OrderQuantity]]</f>
        <v>2890</v>
      </c>
      <c r="AG1158">
        <f>IF(MIS[[#This Row],[OrderSide]]="SELL",MIS[[#This Row],[VALUE]]-MIS[[#This Row],[LIVE_VALUE]],MIS[[#This Row],[LIVE_VALUE]]-MIS[[#This Row],[VALUE]])</f>
        <v>-2950</v>
      </c>
      <c r="AH1158" t="str" cm="1">
        <f t="array" ref="AH11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8" t="str">
        <f>MIS[[#This Row],[TRADING SYMBOL]]</f>
        <v>SENSEX2552079800PE</v>
      </c>
      <c r="AJ1158" t="str">
        <f>IF(RIGHT(MIS[[#This Row],[Main/Hedge]],4)="MAIN","MAIN","HEDGE")</f>
        <v>HEDGE</v>
      </c>
      <c r="AK1158" t="str" cm="1">
        <f t="array" ref="AK1158">_xlfn._xlws.FILTER(Table4[Column1],ISNUMBER(SEARCH(Table4[Column1],MIS[[#This Row],[OrderUniqueIdentifier]])),"")</f>
        <v>NOTREND</v>
      </c>
    </row>
    <row r="1159" spans="1:37" x14ac:dyDescent="0.25">
      <c r="A1159" t="s">
        <v>1555</v>
      </c>
      <c r="B1159" t="s">
        <v>1640</v>
      </c>
      <c r="C1159" t="s">
        <v>2845</v>
      </c>
      <c r="D1159" t="s">
        <v>72</v>
      </c>
      <c r="E1159" t="s">
        <v>248</v>
      </c>
      <c r="F1159" t="s">
        <v>98</v>
      </c>
      <c r="G1159" t="s">
        <v>74</v>
      </c>
      <c r="H1159" t="s">
        <v>93</v>
      </c>
      <c r="I1159" t="s">
        <v>76</v>
      </c>
      <c r="J1159" t="s">
        <v>2321</v>
      </c>
      <c r="K1159">
        <v>120</v>
      </c>
      <c r="L1159" t="s">
        <v>77</v>
      </c>
      <c r="M1159" t="s">
        <v>78</v>
      </c>
      <c r="N1159" t="s">
        <v>2321</v>
      </c>
      <c r="O1159" t="s">
        <v>2086</v>
      </c>
      <c r="P1159" t="s">
        <v>2086</v>
      </c>
      <c r="Q1159" t="s">
        <v>250</v>
      </c>
      <c r="R1159" t="s">
        <v>79</v>
      </c>
      <c r="S1159" t="s">
        <v>26</v>
      </c>
      <c r="T1159" t="s">
        <v>251</v>
      </c>
      <c r="U1159" t="s">
        <v>100</v>
      </c>
      <c r="V1159" t="s">
        <v>80</v>
      </c>
      <c r="W1159">
        <v>84800</v>
      </c>
      <c r="X1159" t="s">
        <v>81</v>
      </c>
      <c r="Y1159">
        <v>120</v>
      </c>
      <c r="Z1159" t="s">
        <v>2087</v>
      </c>
      <c r="AA1159" t="s">
        <v>2087</v>
      </c>
      <c r="AB1159" t="s">
        <v>83</v>
      </c>
      <c r="AC1159" t="s">
        <v>84</v>
      </c>
      <c r="AD1159">
        <f>_xlfn.XLOOKUP(MIS[[#This Row],[TRADING SYMBOL]],[1]Sheet1!$D:$D,[1]Sheet1!$C:$C)</f>
        <v>17.55</v>
      </c>
      <c r="AE1159">
        <f>MIS[[#This Row],[OrderAverageTradedPrice]]*MIS[[#This Row],[OrderQuantity]]</f>
        <v>3018</v>
      </c>
      <c r="AF1159">
        <f>MIS[[#This Row],[LTP]]*MIS[[#This Row],[OrderQuantity]]</f>
        <v>2106</v>
      </c>
      <c r="AG1159">
        <f>IF(MIS[[#This Row],[OrderSide]]="SELL",MIS[[#This Row],[VALUE]]-MIS[[#This Row],[LIVE_VALUE]],MIS[[#This Row],[LIVE_VALUE]]-MIS[[#This Row],[VALUE]])</f>
        <v>-912</v>
      </c>
      <c r="AH1159" t="str" cm="1">
        <f t="array" ref="AH1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9" t="str">
        <f>MIS[[#This Row],[TRADING SYMBOL]]</f>
        <v>SENSEX2552084800CE</v>
      </c>
      <c r="AJ1159" t="str">
        <f>IF(RIGHT(MIS[[#This Row],[Main/Hedge]],4)="MAIN","MAIN","HEDGE")</f>
        <v>HEDGE</v>
      </c>
      <c r="AK1159" t="str" cm="1">
        <f t="array" ref="AK1159">_xlfn._xlws.FILTER(Table4[Column1],ISNUMBER(SEARCH(Table4[Column1],MIS[[#This Row],[OrderUniqueIdentifier]])),"")</f>
        <v>NOTREND</v>
      </c>
    </row>
    <row r="1160" spans="1:37" x14ac:dyDescent="0.25">
      <c r="A1160" t="s">
        <v>1555</v>
      </c>
      <c r="B1160" t="s">
        <v>1648</v>
      </c>
      <c r="C1160" t="s">
        <v>2854</v>
      </c>
      <c r="D1160" t="s">
        <v>72</v>
      </c>
      <c r="E1160" t="s">
        <v>248</v>
      </c>
      <c r="F1160" t="s">
        <v>98</v>
      </c>
      <c r="G1160" t="s">
        <v>74</v>
      </c>
      <c r="H1160" t="s">
        <v>93</v>
      </c>
      <c r="I1160" t="s">
        <v>76</v>
      </c>
      <c r="J1160" t="s">
        <v>2307</v>
      </c>
      <c r="K1160">
        <v>80</v>
      </c>
      <c r="L1160" t="s">
        <v>77</v>
      </c>
      <c r="M1160" t="s">
        <v>78</v>
      </c>
      <c r="N1160" t="s">
        <v>2307</v>
      </c>
      <c r="O1160" t="s">
        <v>2086</v>
      </c>
      <c r="P1160" t="s">
        <v>2086</v>
      </c>
      <c r="Q1160" t="s">
        <v>250</v>
      </c>
      <c r="R1160" t="s">
        <v>79</v>
      </c>
      <c r="S1160" t="s">
        <v>26</v>
      </c>
      <c r="T1160" t="s">
        <v>251</v>
      </c>
      <c r="U1160" t="s">
        <v>100</v>
      </c>
      <c r="V1160" t="s">
        <v>80</v>
      </c>
      <c r="W1160">
        <v>84800</v>
      </c>
      <c r="X1160" t="s">
        <v>81</v>
      </c>
      <c r="Y1160">
        <v>80</v>
      </c>
      <c r="Z1160" t="s">
        <v>2087</v>
      </c>
      <c r="AA1160" t="s">
        <v>2087</v>
      </c>
      <c r="AB1160" t="s">
        <v>83</v>
      </c>
      <c r="AC1160" t="s">
        <v>84</v>
      </c>
      <c r="AD1160">
        <f>_xlfn.XLOOKUP(MIS[[#This Row],[TRADING SYMBOL]],[1]Sheet1!$D:$D,[1]Sheet1!$C:$C)</f>
        <v>17.55</v>
      </c>
      <c r="AE1160">
        <f>MIS[[#This Row],[OrderAverageTradedPrice]]*MIS[[#This Row],[OrderQuantity]]</f>
        <v>2004</v>
      </c>
      <c r="AF1160">
        <f>MIS[[#This Row],[LTP]]*MIS[[#This Row],[OrderQuantity]]</f>
        <v>1404</v>
      </c>
      <c r="AG1160">
        <f>IF(MIS[[#This Row],[OrderSide]]="SELL",MIS[[#This Row],[VALUE]]-MIS[[#This Row],[LIVE_VALUE]],MIS[[#This Row],[LIVE_VALUE]]-MIS[[#This Row],[VALUE]])</f>
        <v>-600</v>
      </c>
      <c r="AH1160" t="str" cm="1">
        <f t="array" ref="AH11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0" t="str">
        <f>MIS[[#This Row],[TRADING SYMBOL]]</f>
        <v>SENSEX2552084800CE</v>
      </c>
      <c r="AJ1160" t="str">
        <f>IF(RIGHT(MIS[[#This Row],[Main/Hedge]],4)="MAIN","MAIN","HEDGE")</f>
        <v>HEDGE</v>
      </c>
      <c r="AK1160" t="str" cm="1">
        <f t="array" ref="AK1160">_xlfn._xlws.FILTER(Table4[Column1],ISNUMBER(SEARCH(Table4[Column1],MIS[[#This Row],[OrderUniqueIdentifier]])),"")</f>
        <v>NOTREND</v>
      </c>
    </row>
    <row r="1161" spans="1:37" x14ac:dyDescent="0.25">
      <c r="A1161" t="s">
        <v>1555</v>
      </c>
      <c r="B1161" t="s">
        <v>1648</v>
      </c>
      <c r="C1161" t="s">
        <v>2855</v>
      </c>
      <c r="D1161" t="s">
        <v>72</v>
      </c>
      <c r="E1161" t="s">
        <v>1717</v>
      </c>
      <c r="F1161" t="s">
        <v>98</v>
      </c>
      <c r="G1161" t="s">
        <v>74</v>
      </c>
      <c r="H1161" t="s">
        <v>93</v>
      </c>
      <c r="I1161" t="s">
        <v>76</v>
      </c>
      <c r="J1161" t="s">
        <v>285</v>
      </c>
      <c r="K1161">
        <v>80</v>
      </c>
      <c r="L1161" t="s">
        <v>77</v>
      </c>
      <c r="M1161" t="s">
        <v>78</v>
      </c>
      <c r="N1161" t="s">
        <v>285</v>
      </c>
      <c r="O1161" t="s">
        <v>2086</v>
      </c>
      <c r="P1161" t="s">
        <v>2086</v>
      </c>
      <c r="Q1161" t="s">
        <v>1720</v>
      </c>
      <c r="R1161" t="s">
        <v>79</v>
      </c>
      <c r="S1161" t="s">
        <v>26</v>
      </c>
      <c r="T1161" t="s">
        <v>1721</v>
      </c>
      <c r="U1161" t="s">
        <v>100</v>
      </c>
      <c r="V1161" t="s">
        <v>80</v>
      </c>
      <c r="W1161">
        <v>79800</v>
      </c>
      <c r="X1161" t="s">
        <v>85</v>
      </c>
      <c r="Y1161">
        <v>80</v>
      </c>
      <c r="Z1161" t="s">
        <v>2087</v>
      </c>
      <c r="AA1161" t="s">
        <v>2087</v>
      </c>
      <c r="AB1161" t="s">
        <v>87</v>
      </c>
      <c r="AC1161" t="s">
        <v>84</v>
      </c>
      <c r="AD1161">
        <f>_xlfn.XLOOKUP(MIS[[#This Row],[TRADING SYMBOL]],[1]Sheet1!$D:$D,[1]Sheet1!$C:$C)</f>
        <v>28.9</v>
      </c>
      <c r="AE1161">
        <f>MIS[[#This Row],[OrderAverageTradedPrice]]*MIS[[#This Row],[OrderQuantity]]</f>
        <v>4700</v>
      </c>
      <c r="AF1161">
        <f>MIS[[#This Row],[LTP]]*MIS[[#This Row],[OrderQuantity]]</f>
        <v>2312</v>
      </c>
      <c r="AG1161">
        <f>IF(MIS[[#This Row],[OrderSide]]="SELL",MIS[[#This Row],[VALUE]]-MIS[[#This Row],[LIVE_VALUE]],MIS[[#This Row],[LIVE_VALUE]]-MIS[[#This Row],[VALUE]])</f>
        <v>-2388</v>
      </c>
      <c r="AH1161" t="str" cm="1">
        <f t="array" ref="AH1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1" t="str">
        <f>MIS[[#This Row],[TRADING SYMBOL]]</f>
        <v>SENSEX2552079800PE</v>
      </c>
      <c r="AJ1161" t="str">
        <f>IF(RIGHT(MIS[[#This Row],[Main/Hedge]],4)="MAIN","MAIN","HEDGE")</f>
        <v>HEDGE</v>
      </c>
      <c r="AK1161" t="str" cm="1">
        <f t="array" ref="AK1161">_xlfn._xlws.FILTER(Table4[Column1],ISNUMBER(SEARCH(Table4[Column1],MIS[[#This Row],[OrderUniqueIdentifier]])),"")</f>
        <v>NOTREND</v>
      </c>
    </row>
    <row r="1162" spans="1:37" x14ac:dyDescent="0.25">
      <c r="A1162" t="s">
        <v>71</v>
      </c>
      <c r="B1162" t="s">
        <v>454</v>
      </c>
      <c r="C1162" t="s">
        <v>2036</v>
      </c>
      <c r="D1162" t="s">
        <v>72</v>
      </c>
      <c r="E1162" t="s">
        <v>248</v>
      </c>
      <c r="F1162" t="s">
        <v>98</v>
      </c>
      <c r="G1162" t="s">
        <v>74</v>
      </c>
      <c r="H1162" t="s">
        <v>75</v>
      </c>
      <c r="I1162" t="s">
        <v>76</v>
      </c>
      <c r="J1162" t="s">
        <v>77</v>
      </c>
      <c r="K1162">
        <v>40</v>
      </c>
      <c r="L1162" t="s">
        <v>77</v>
      </c>
      <c r="M1162" t="s">
        <v>78</v>
      </c>
      <c r="N1162" t="s">
        <v>1763</v>
      </c>
      <c r="O1162" t="s">
        <v>2037</v>
      </c>
      <c r="P1162" t="s">
        <v>2037</v>
      </c>
      <c r="Q1162" t="s">
        <v>250</v>
      </c>
      <c r="R1162" t="s">
        <v>79</v>
      </c>
      <c r="S1162" t="s">
        <v>26</v>
      </c>
      <c r="T1162" t="s">
        <v>251</v>
      </c>
      <c r="U1162" t="s">
        <v>100</v>
      </c>
      <c r="V1162" t="s">
        <v>80</v>
      </c>
      <c r="W1162">
        <v>84800</v>
      </c>
      <c r="X1162" t="s">
        <v>81</v>
      </c>
      <c r="Y1162">
        <v>40</v>
      </c>
      <c r="Z1162" t="s">
        <v>2038</v>
      </c>
      <c r="AA1162" t="s">
        <v>2038</v>
      </c>
      <c r="AB1162" t="s">
        <v>83</v>
      </c>
      <c r="AC1162" t="s">
        <v>84</v>
      </c>
      <c r="AD1162">
        <f>_xlfn.XLOOKUP(MIS[[#This Row],[TRADING SYMBOL]],[1]Sheet1!$D:$D,[1]Sheet1!$C:$C)</f>
        <v>17.55</v>
      </c>
      <c r="AE1162">
        <f>MIS[[#This Row],[OrderAverageTradedPrice]]*MIS[[#This Row],[OrderQuantity]]</f>
        <v>1016</v>
      </c>
      <c r="AF1162">
        <f>MIS[[#This Row],[LTP]]*MIS[[#This Row],[OrderQuantity]]</f>
        <v>702</v>
      </c>
      <c r="AG1162">
        <f>IF(MIS[[#This Row],[OrderSide]]="SELL",MIS[[#This Row],[VALUE]]-MIS[[#This Row],[LIVE_VALUE]],MIS[[#This Row],[LIVE_VALUE]]-MIS[[#This Row],[VALUE]])</f>
        <v>-314</v>
      </c>
      <c r="AH1162" t="str" cm="1">
        <f t="array" ref="AH11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2" t="str">
        <f>MIS[[#This Row],[TRADING SYMBOL]]</f>
        <v>SENSEX2552084800CE</v>
      </c>
      <c r="AJ1162" t="str">
        <f>IF(RIGHT(MIS[[#This Row],[Main/Hedge]],4)="MAIN","MAIN","HEDGE")</f>
        <v>HEDGE</v>
      </c>
      <c r="AK1162" t="str" cm="1">
        <f t="array" ref="AK1162">_xlfn._xlws.FILTER(Table4[Column1],ISNUMBER(SEARCH(Table4[Column1],MIS[[#This Row],[OrderUniqueIdentifier]])),"")</f>
        <v>NOTREND</v>
      </c>
    </row>
    <row r="1163" spans="1:37" x14ac:dyDescent="0.25">
      <c r="A1163" t="s">
        <v>71</v>
      </c>
      <c r="B1163" t="s">
        <v>482</v>
      </c>
      <c r="C1163" t="s">
        <v>2057</v>
      </c>
      <c r="D1163" t="s">
        <v>72</v>
      </c>
      <c r="E1163" t="s">
        <v>248</v>
      </c>
      <c r="F1163" t="s">
        <v>98</v>
      </c>
      <c r="G1163" t="s">
        <v>74</v>
      </c>
      <c r="H1163" t="s">
        <v>75</v>
      </c>
      <c r="I1163" t="s">
        <v>76</v>
      </c>
      <c r="J1163" t="s">
        <v>77</v>
      </c>
      <c r="K1163">
        <v>40</v>
      </c>
      <c r="L1163" t="s">
        <v>77</v>
      </c>
      <c r="M1163" t="s">
        <v>78</v>
      </c>
      <c r="N1163" t="s">
        <v>1783</v>
      </c>
      <c r="O1163" t="s">
        <v>2037</v>
      </c>
      <c r="P1163" t="s">
        <v>2037</v>
      </c>
      <c r="Q1163" t="s">
        <v>250</v>
      </c>
      <c r="R1163" t="s">
        <v>79</v>
      </c>
      <c r="S1163" t="s">
        <v>26</v>
      </c>
      <c r="T1163" t="s">
        <v>251</v>
      </c>
      <c r="U1163" t="s">
        <v>100</v>
      </c>
      <c r="V1163" t="s">
        <v>80</v>
      </c>
      <c r="W1163">
        <v>84800</v>
      </c>
      <c r="X1163" t="s">
        <v>81</v>
      </c>
      <c r="Y1163">
        <v>40</v>
      </c>
      <c r="Z1163" t="s">
        <v>2038</v>
      </c>
      <c r="AA1163" t="s">
        <v>2038</v>
      </c>
      <c r="AB1163" t="s">
        <v>83</v>
      </c>
      <c r="AC1163" t="s">
        <v>84</v>
      </c>
      <c r="AD1163">
        <f>_xlfn.XLOOKUP(MIS[[#This Row],[TRADING SYMBOL]],[1]Sheet1!$D:$D,[1]Sheet1!$C:$C)</f>
        <v>17.55</v>
      </c>
      <c r="AE1163">
        <f>MIS[[#This Row],[OrderAverageTradedPrice]]*MIS[[#This Row],[OrderQuantity]]</f>
        <v>1012</v>
      </c>
      <c r="AF1163">
        <f>MIS[[#This Row],[LTP]]*MIS[[#This Row],[OrderQuantity]]</f>
        <v>702</v>
      </c>
      <c r="AG1163">
        <f>IF(MIS[[#This Row],[OrderSide]]="SELL",MIS[[#This Row],[VALUE]]-MIS[[#This Row],[LIVE_VALUE]],MIS[[#This Row],[LIVE_VALUE]]-MIS[[#This Row],[VALUE]])</f>
        <v>-310</v>
      </c>
      <c r="AH1163" t="str" cm="1">
        <f t="array" ref="AH11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3" t="str">
        <f>MIS[[#This Row],[TRADING SYMBOL]]</f>
        <v>SENSEX2552084800CE</v>
      </c>
      <c r="AJ1163" t="str">
        <f>IF(RIGHT(MIS[[#This Row],[Main/Hedge]],4)="MAIN","MAIN","HEDGE")</f>
        <v>HEDGE</v>
      </c>
      <c r="AK1163" t="str" cm="1">
        <f t="array" ref="AK1163">_xlfn._xlws.FILTER(Table4[Column1],ISNUMBER(SEARCH(Table4[Column1],MIS[[#This Row],[OrderUniqueIdentifier]])),"")</f>
        <v>NOTREND</v>
      </c>
    </row>
    <row r="1164" spans="1:37" x14ac:dyDescent="0.25">
      <c r="A1164" t="s">
        <v>71</v>
      </c>
      <c r="B1164" t="s">
        <v>550</v>
      </c>
      <c r="C1164" t="s">
        <v>2121</v>
      </c>
      <c r="D1164" t="s">
        <v>72</v>
      </c>
      <c r="E1164" t="s">
        <v>248</v>
      </c>
      <c r="F1164" t="s">
        <v>98</v>
      </c>
      <c r="G1164" t="s">
        <v>74</v>
      </c>
      <c r="H1164" t="s">
        <v>75</v>
      </c>
      <c r="I1164" t="s">
        <v>76</v>
      </c>
      <c r="J1164" t="s">
        <v>77</v>
      </c>
      <c r="K1164">
        <v>40</v>
      </c>
      <c r="L1164" t="s">
        <v>77</v>
      </c>
      <c r="M1164" t="s">
        <v>78</v>
      </c>
      <c r="N1164" t="s">
        <v>1783</v>
      </c>
      <c r="O1164" t="s">
        <v>2086</v>
      </c>
      <c r="P1164" t="s">
        <v>2037</v>
      </c>
      <c r="Q1164" t="s">
        <v>250</v>
      </c>
      <c r="R1164" t="s">
        <v>79</v>
      </c>
      <c r="S1164" t="s">
        <v>26</v>
      </c>
      <c r="T1164" t="s">
        <v>251</v>
      </c>
      <c r="U1164" t="s">
        <v>100</v>
      </c>
      <c r="V1164" t="s">
        <v>80</v>
      </c>
      <c r="W1164">
        <v>84800</v>
      </c>
      <c r="X1164" t="s">
        <v>81</v>
      </c>
      <c r="Y1164">
        <v>40</v>
      </c>
      <c r="Z1164" t="s">
        <v>2087</v>
      </c>
      <c r="AA1164" t="s">
        <v>2038</v>
      </c>
      <c r="AB1164" t="s">
        <v>83</v>
      </c>
      <c r="AC1164" t="s">
        <v>84</v>
      </c>
      <c r="AD1164">
        <f>_xlfn.XLOOKUP(MIS[[#This Row],[TRADING SYMBOL]],[1]Sheet1!$D:$D,[1]Sheet1!$C:$C)</f>
        <v>17.55</v>
      </c>
      <c r="AE1164">
        <f>MIS[[#This Row],[OrderAverageTradedPrice]]*MIS[[#This Row],[OrderQuantity]]</f>
        <v>1012</v>
      </c>
      <c r="AF1164">
        <f>MIS[[#This Row],[LTP]]*MIS[[#This Row],[OrderQuantity]]</f>
        <v>702</v>
      </c>
      <c r="AG1164">
        <f>IF(MIS[[#This Row],[OrderSide]]="SELL",MIS[[#This Row],[VALUE]]-MIS[[#This Row],[LIVE_VALUE]],MIS[[#This Row],[LIVE_VALUE]]-MIS[[#This Row],[VALUE]])</f>
        <v>-310</v>
      </c>
      <c r="AH1164" t="str" cm="1">
        <f t="array" ref="AH11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4" t="str">
        <f>MIS[[#This Row],[TRADING SYMBOL]]</f>
        <v>SENSEX2552084800CE</v>
      </c>
      <c r="AJ1164" t="str">
        <f>IF(RIGHT(MIS[[#This Row],[Main/Hedge]],4)="MAIN","MAIN","HEDGE")</f>
        <v>HEDGE</v>
      </c>
      <c r="AK1164" t="str" cm="1">
        <f t="array" ref="AK1164">_xlfn._xlws.FILTER(Table4[Column1],ISNUMBER(SEARCH(Table4[Column1],MIS[[#This Row],[OrderUniqueIdentifier]])),"")</f>
        <v>NOTREND</v>
      </c>
    </row>
    <row r="1165" spans="1:37" x14ac:dyDescent="0.25">
      <c r="A1165" t="s">
        <v>71</v>
      </c>
      <c r="B1165" t="s">
        <v>558</v>
      </c>
      <c r="C1165" t="s">
        <v>2128</v>
      </c>
      <c r="D1165" t="s">
        <v>72</v>
      </c>
      <c r="E1165" t="s">
        <v>248</v>
      </c>
      <c r="F1165" t="s">
        <v>98</v>
      </c>
      <c r="G1165" t="s">
        <v>74</v>
      </c>
      <c r="H1165" t="s">
        <v>75</v>
      </c>
      <c r="I1165" t="s">
        <v>76</v>
      </c>
      <c r="J1165" t="s">
        <v>77</v>
      </c>
      <c r="K1165">
        <v>40</v>
      </c>
      <c r="L1165" t="s">
        <v>77</v>
      </c>
      <c r="M1165" t="s">
        <v>78</v>
      </c>
      <c r="N1165" t="s">
        <v>1735</v>
      </c>
      <c r="O1165" t="s">
        <v>2037</v>
      </c>
      <c r="P1165" t="s">
        <v>2037</v>
      </c>
      <c r="Q1165" t="s">
        <v>250</v>
      </c>
      <c r="R1165" t="s">
        <v>79</v>
      </c>
      <c r="S1165" t="s">
        <v>26</v>
      </c>
      <c r="T1165" t="s">
        <v>251</v>
      </c>
      <c r="U1165" t="s">
        <v>100</v>
      </c>
      <c r="V1165" t="s">
        <v>80</v>
      </c>
      <c r="W1165">
        <v>84800</v>
      </c>
      <c r="X1165" t="s">
        <v>81</v>
      </c>
      <c r="Y1165">
        <v>40</v>
      </c>
      <c r="Z1165" t="s">
        <v>2038</v>
      </c>
      <c r="AA1165" t="s">
        <v>2038</v>
      </c>
      <c r="AB1165" t="s">
        <v>83</v>
      </c>
      <c r="AC1165" t="s">
        <v>84</v>
      </c>
      <c r="AD1165">
        <f>_xlfn.XLOOKUP(MIS[[#This Row],[TRADING SYMBOL]],[1]Sheet1!$D:$D,[1]Sheet1!$C:$C)</f>
        <v>17.55</v>
      </c>
      <c r="AE1165">
        <f>MIS[[#This Row],[OrderAverageTradedPrice]]*MIS[[#This Row],[OrderQuantity]]</f>
        <v>1014</v>
      </c>
      <c r="AF1165">
        <f>MIS[[#This Row],[LTP]]*MIS[[#This Row],[OrderQuantity]]</f>
        <v>702</v>
      </c>
      <c r="AG1165">
        <f>IF(MIS[[#This Row],[OrderSide]]="SELL",MIS[[#This Row],[VALUE]]-MIS[[#This Row],[LIVE_VALUE]],MIS[[#This Row],[LIVE_VALUE]]-MIS[[#This Row],[VALUE]])</f>
        <v>-312</v>
      </c>
      <c r="AH1165" t="str" cm="1">
        <f t="array" ref="AH1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5" t="str">
        <f>MIS[[#This Row],[TRADING SYMBOL]]</f>
        <v>SENSEX2552084800CE</v>
      </c>
      <c r="AJ1165" t="str">
        <f>IF(RIGHT(MIS[[#This Row],[Main/Hedge]],4)="MAIN","MAIN","HEDGE")</f>
        <v>HEDGE</v>
      </c>
      <c r="AK1165" t="str" cm="1">
        <f t="array" ref="AK1165">_xlfn._xlws.FILTER(Table4[Column1],ISNUMBER(SEARCH(Table4[Column1],MIS[[#This Row],[OrderUniqueIdentifier]])),"")</f>
        <v>NOTREND</v>
      </c>
    </row>
    <row r="1166" spans="1:37" x14ac:dyDescent="0.25">
      <c r="A1166" t="s">
        <v>71</v>
      </c>
      <c r="B1166" t="s">
        <v>575</v>
      </c>
      <c r="C1166" t="s">
        <v>2136</v>
      </c>
      <c r="D1166" t="s">
        <v>72</v>
      </c>
      <c r="E1166" t="s">
        <v>1717</v>
      </c>
      <c r="F1166" t="s">
        <v>98</v>
      </c>
      <c r="G1166" t="s">
        <v>74</v>
      </c>
      <c r="H1166" t="s">
        <v>75</v>
      </c>
      <c r="I1166" t="s">
        <v>76</v>
      </c>
      <c r="J1166" t="s">
        <v>77</v>
      </c>
      <c r="K1166">
        <v>40</v>
      </c>
      <c r="L1166" t="s">
        <v>77</v>
      </c>
      <c r="M1166" t="s">
        <v>78</v>
      </c>
      <c r="N1166" t="s">
        <v>2137</v>
      </c>
      <c r="O1166" t="s">
        <v>2086</v>
      </c>
      <c r="P1166" t="s">
        <v>2037</v>
      </c>
      <c r="Q1166" t="s">
        <v>1720</v>
      </c>
      <c r="R1166" t="s">
        <v>79</v>
      </c>
      <c r="S1166" t="s">
        <v>26</v>
      </c>
      <c r="T1166" t="s">
        <v>1721</v>
      </c>
      <c r="U1166" t="s">
        <v>100</v>
      </c>
      <c r="V1166" t="s">
        <v>80</v>
      </c>
      <c r="W1166">
        <v>79800</v>
      </c>
      <c r="X1166" t="s">
        <v>85</v>
      </c>
      <c r="Y1166">
        <v>40</v>
      </c>
      <c r="Z1166" t="s">
        <v>2087</v>
      </c>
      <c r="AA1166" t="s">
        <v>2038</v>
      </c>
      <c r="AB1166" t="s">
        <v>87</v>
      </c>
      <c r="AC1166" t="s">
        <v>84</v>
      </c>
      <c r="AD1166">
        <f>_xlfn.XLOOKUP(MIS[[#This Row],[TRADING SYMBOL]],[1]Sheet1!$D:$D,[1]Sheet1!$C:$C)</f>
        <v>28.9</v>
      </c>
      <c r="AE1166">
        <f>MIS[[#This Row],[OrderAverageTradedPrice]]*MIS[[#This Row],[OrderQuantity]]</f>
        <v>2344</v>
      </c>
      <c r="AF1166">
        <f>MIS[[#This Row],[LTP]]*MIS[[#This Row],[OrderQuantity]]</f>
        <v>1156</v>
      </c>
      <c r="AG1166">
        <f>IF(MIS[[#This Row],[OrderSide]]="SELL",MIS[[#This Row],[VALUE]]-MIS[[#This Row],[LIVE_VALUE]],MIS[[#This Row],[LIVE_VALUE]]-MIS[[#This Row],[VALUE]])</f>
        <v>-1188</v>
      </c>
      <c r="AH1166" t="str" cm="1">
        <f t="array" ref="AH1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6" t="str">
        <f>MIS[[#This Row],[TRADING SYMBOL]]</f>
        <v>SENSEX2552079800PE</v>
      </c>
      <c r="AJ1166" t="str">
        <f>IF(RIGHT(MIS[[#This Row],[Main/Hedge]],4)="MAIN","MAIN","HEDGE")</f>
        <v>HEDGE</v>
      </c>
      <c r="AK1166" t="str" cm="1">
        <f t="array" ref="AK1166">_xlfn._xlws.FILTER(Table4[Column1],ISNUMBER(SEARCH(Table4[Column1],MIS[[#This Row],[OrderUniqueIdentifier]])),"")</f>
        <v>NOTREND</v>
      </c>
    </row>
    <row r="1167" spans="1:37" x14ac:dyDescent="0.25">
      <c r="A1167" t="s">
        <v>71</v>
      </c>
      <c r="B1167" t="s">
        <v>753</v>
      </c>
      <c r="C1167" t="s">
        <v>2252</v>
      </c>
      <c r="D1167" t="s">
        <v>72</v>
      </c>
      <c r="E1167" t="s">
        <v>1717</v>
      </c>
      <c r="F1167" t="s">
        <v>98</v>
      </c>
      <c r="G1167" t="s">
        <v>74</v>
      </c>
      <c r="H1167" t="s">
        <v>75</v>
      </c>
      <c r="I1167" t="s">
        <v>76</v>
      </c>
      <c r="J1167" t="s">
        <v>77</v>
      </c>
      <c r="K1167">
        <v>100</v>
      </c>
      <c r="L1167" t="s">
        <v>77</v>
      </c>
      <c r="M1167" t="s">
        <v>78</v>
      </c>
      <c r="N1167" t="s">
        <v>2253</v>
      </c>
      <c r="O1167" t="s">
        <v>2037</v>
      </c>
      <c r="P1167" t="s">
        <v>2037</v>
      </c>
      <c r="Q1167" t="s">
        <v>1720</v>
      </c>
      <c r="R1167" t="s">
        <v>79</v>
      </c>
      <c r="S1167" t="s">
        <v>26</v>
      </c>
      <c r="T1167" t="s">
        <v>1721</v>
      </c>
      <c r="U1167" t="s">
        <v>100</v>
      </c>
      <c r="V1167" t="s">
        <v>80</v>
      </c>
      <c r="W1167">
        <v>79800</v>
      </c>
      <c r="X1167" t="s">
        <v>85</v>
      </c>
      <c r="Y1167">
        <v>100</v>
      </c>
      <c r="Z1167" t="s">
        <v>2038</v>
      </c>
      <c r="AA1167" t="s">
        <v>2038</v>
      </c>
      <c r="AB1167" t="s">
        <v>87</v>
      </c>
      <c r="AC1167" t="s">
        <v>84</v>
      </c>
      <c r="AD1167">
        <f>_xlfn.XLOOKUP(MIS[[#This Row],[TRADING SYMBOL]],[1]Sheet1!$D:$D,[1]Sheet1!$C:$C)</f>
        <v>28.9</v>
      </c>
      <c r="AE1167">
        <f>MIS[[#This Row],[OrderAverageTradedPrice]]*MIS[[#This Row],[OrderQuantity]]</f>
        <v>5911</v>
      </c>
      <c r="AF1167">
        <f>MIS[[#This Row],[LTP]]*MIS[[#This Row],[OrderQuantity]]</f>
        <v>2890</v>
      </c>
      <c r="AG1167">
        <f>IF(MIS[[#This Row],[OrderSide]]="SELL",MIS[[#This Row],[VALUE]]-MIS[[#This Row],[LIVE_VALUE]],MIS[[#This Row],[LIVE_VALUE]]-MIS[[#This Row],[VALUE]])</f>
        <v>-3021</v>
      </c>
      <c r="AH1167" t="str" cm="1">
        <f t="array" ref="AH1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7" t="str">
        <f>MIS[[#This Row],[TRADING SYMBOL]]</f>
        <v>SENSEX2552079800PE</v>
      </c>
      <c r="AJ1167" t="str">
        <f>IF(RIGHT(MIS[[#This Row],[Main/Hedge]],4)="MAIN","MAIN","HEDGE")</f>
        <v>HEDGE</v>
      </c>
      <c r="AK1167" t="str" cm="1">
        <f t="array" ref="AK1167">_xlfn._xlws.FILTER(Table4[Column1],ISNUMBER(SEARCH(Table4[Column1],MIS[[#This Row],[OrderUniqueIdentifier]])),"")</f>
        <v>NOTREND</v>
      </c>
    </row>
    <row r="1168" spans="1:37" x14ac:dyDescent="0.25">
      <c r="A1168" t="s">
        <v>71</v>
      </c>
      <c r="B1168" t="s">
        <v>830</v>
      </c>
      <c r="C1168" t="s">
        <v>2308</v>
      </c>
      <c r="D1168" t="s">
        <v>72</v>
      </c>
      <c r="E1168" t="s">
        <v>1717</v>
      </c>
      <c r="F1168" t="s">
        <v>98</v>
      </c>
      <c r="G1168" t="s">
        <v>74</v>
      </c>
      <c r="H1168" t="s">
        <v>75</v>
      </c>
      <c r="I1168" t="s">
        <v>76</v>
      </c>
      <c r="J1168" t="s">
        <v>77</v>
      </c>
      <c r="K1168">
        <v>80</v>
      </c>
      <c r="L1168" t="s">
        <v>77</v>
      </c>
      <c r="M1168" t="s">
        <v>78</v>
      </c>
      <c r="N1168" t="s">
        <v>2309</v>
      </c>
      <c r="O1168" t="s">
        <v>2086</v>
      </c>
      <c r="P1168" t="s">
        <v>2037</v>
      </c>
      <c r="Q1168" t="s">
        <v>1720</v>
      </c>
      <c r="R1168" t="s">
        <v>79</v>
      </c>
      <c r="S1168" t="s">
        <v>26</v>
      </c>
      <c r="T1168" t="s">
        <v>1721</v>
      </c>
      <c r="U1168" t="s">
        <v>100</v>
      </c>
      <c r="V1168" t="s">
        <v>80</v>
      </c>
      <c r="W1168">
        <v>79800</v>
      </c>
      <c r="X1168" t="s">
        <v>85</v>
      </c>
      <c r="Y1168">
        <v>80</v>
      </c>
      <c r="Z1168" t="s">
        <v>2087</v>
      </c>
      <c r="AA1168" t="s">
        <v>2038</v>
      </c>
      <c r="AB1168" t="s">
        <v>87</v>
      </c>
      <c r="AC1168" t="s">
        <v>84</v>
      </c>
      <c r="AD1168">
        <f>_xlfn.XLOOKUP(MIS[[#This Row],[TRADING SYMBOL]],[1]Sheet1!$D:$D,[1]Sheet1!$C:$C)</f>
        <v>28.9</v>
      </c>
      <c r="AE1168">
        <f>MIS[[#This Row],[OrderAverageTradedPrice]]*MIS[[#This Row],[OrderQuantity]]</f>
        <v>4716</v>
      </c>
      <c r="AF1168">
        <f>MIS[[#This Row],[LTP]]*MIS[[#This Row],[OrderQuantity]]</f>
        <v>2312</v>
      </c>
      <c r="AG1168">
        <f>IF(MIS[[#This Row],[OrderSide]]="SELL",MIS[[#This Row],[VALUE]]-MIS[[#This Row],[LIVE_VALUE]],MIS[[#This Row],[LIVE_VALUE]]-MIS[[#This Row],[VALUE]])</f>
        <v>-2404</v>
      </c>
      <c r="AH1168" t="str" cm="1">
        <f t="array" ref="AH1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8" t="str">
        <f>MIS[[#This Row],[TRADING SYMBOL]]</f>
        <v>SENSEX2552079800PE</v>
      </c>
      <c r="AJ1168" t="str">
        <f>IF(RIGHT(MIS[[#This Row],[Main/Hedge]],4)="MAIN","MAIN","HEDGE")</f>
        <v>HEDGE</v>
      </c>
      <c r="AK1168" t="str" cm="1">
        <f t="array" ref="AK1168">_xlfn._xlws.FILTER(Table4[Column1],ISNUMBER(SEARCH(Table4[Column1],MIS[[#This Row],[OrderUniqueIdentifier]])),"")</f>
        <v>NOTREND</v>
      </c>
    </row>
    <row r="1169" spans="1:37" x14ac:dyDescent="0.25">
      <c r="A1169" t="s">
        <v>71</v>
      </c>
      <c r="B1169" t="s">
        <v>864</v>
      </c>
      <c r="C1169" t="s">
        <v>2335</v>
      </c>
      <c r="D1169" t="s">
        <v>72</v>
      </c>
      <c r="E1169" t="s">
        <v>248</v>
      </c>
      <c r="F1169" t="s">
        <v>98</v>
      </c>
      <c r="G1169" t="s">
        <v>74</v>
      </c>
      <c r="H1169" t="s">
        <v>75</v>
      </c>
      <c r="I1169" t="s">
        <v>76</v>
      </c>
      <c r="J1169" t="s">
        <v>77</v>
      </c>
      <c r="K1169">
        <v>20</v>
      </c>
      <c r="L1169" t="s">
        <v>77</v>
      </c>
      <c r="M1169" t="s">
        <v>78</v>
      </c>
      <c r="N1169" t="s">
        <v>1810</v>
      </c>
      <c r="O1169" t="s">
        <v>2086</v>
      </c>
      <c r="P1169" t="s">
        <v>2037</v>
      </c>
      <c r="Q1169" t="s">
        <v>250</v>
      </c>
      <c r="R1169" t="s">
        <v>79</v>
      </c>
      <c r="S1169" t="s">
        <v>26</v>
      </c>
      <c r="T1169" t="s">
        <v>251</v>
      </c>
      <c r="U1169" t="s">
        <v>100</v>
      </c>
      <c r="V1169" t="s">
        <v>80</v>
      </c>
      <c r="W1169">
        <v>84800</v>
      </c>
      <c r="X1169" t="s">
        <v>81</v>
      </c>
      <c r="Y1169">
        <v>20</v>
      </c>
      <c r="Z1169" t="s">
        <v>2087</v>
      </c>
      <c r="AA1169" t="s">
        <v>2038</v>
      </c>
      <c r="AB1169" t="s">
        <v>83</v>
      </c>
      <c r="AC1169" t="s">
        <v>84</v>
      </c>
      <c r="AD1169">
        <f>_xlfn.XLOOKUP(MIS[[#This Row],[TRADING SYMBOL]],[1]Sheet1!$D:$D,[1]Sheet1!$C:$C)</f>
        <v>17.55</v>
      </c>
      <c r="AE1169">
        <f>MIS[[#This Row],[OrderAverageTradedPrice]]*MIS[[#This Row],[OrderQuantity]]</f>
        <v>504</v>
      </c>
      <c r="AF1169">
        <f>MIS[[#This Row],[LTP]]*MIS[[#This Row],[OrderQuantity]]</f>
        <v>351</v>
      </c>
      <c r="AG1169">
        <f>IF(MIS[[#This Row],[OrderSide]]="SELL",MIS[[#This Row],[VALUE]]-MIS[[#This Row],[LIVE_VALUE]],MIS[[#This Row],[LIVE_VALUE]]-MIS[[#This Row],[VALUE]])</f>
        <v>-153</v>
      </c>
      <c r="AH1169" t="str" cm="1">
        <f t="array" ref="AH11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9" t="str">
        <f>MIS[[#This Row],[TRADING SYMBOL]]</f>
        <v>SENSEX2552084800CE</v>
      </c>
      <c r="AJ1169" t="str">
        <f>IF(RIGHT(MIS[[#This Row],[Main/Hedge]],4)="MAIN","MAIN","HEDGE")</f>
        <v>HEDGE</v>
      </c>
      <c r="AK1169" t="str" cm="1">
        <f t="array" ref="AK1169">_xlfn._xlws.FILTER(Table4[Column1],ISNUMBER(SEARCH(Table4[Column1],MIS[[#This Row],[OrderUniqueIdentifier]])),"")</f>
        <v>NOTREND</v>
      </c>
    </row>
    <row r="1170" spans="1:37" x14ac:dyDescent="0.25">
      <c r="A1170" t="s">
        <v>71</v>
      </c>
      <c r="B1170" t="s">
        <v>864</v>
      </c>
      <c r="C1170" t="s">
        <v>2336</v>
      </c>
      <c r="D1170" t="s">
        <v>72</v>
      </c>
      <c r="E1170" t="s">
        <v>1717</v>
      </c>
      <c r="F1170" t="s">
        <v>98</v>
      </c>
      <c r="G1170" t="s">
        <v>74</v>
      </c>
      <c r="H1170" t="s">
        <v>75</v>
      </c>
      <c r="I1170" t="s">
        <v>76</v>
      </c>
      <c r="J1170" t="s">
        <v>77</v>
      </c>
      <c r="K1170">
        <v>20</v>
      </c>
      <c r="L1170" t="s">
        <v>77</v>
      </c>
      <c r="M1170" t="s">
        <v>78</v>
      </c>
      <c r="N1170" t="s">
        <v>2337</v>
      </c>
      <c r="O1170" t="s">
        <v>2037</v>
      </c>
      <c r="P1170" t="s">
        <v>2037</v>
      </c>
      <c r="Q1170" t="s">
        <v>1720</v>
      </c>
      <c r="R1170" t="s">
        <v>79</v>
      </c>
      <c r="S1170" t="s">
        <v>26</v>
      </c>
      <c r="T1170" t="s">
        <v>1721</v>
      </c>
      <c r="U1170" t="s">
        <v>100</v>
      </c>
      <c r="V1170" t="s">
        <v>80</v>
      </c>
      <c r="W1170">
        <v>79800</v>
      </c>
      <c r="X1170" t="s">
        <v>85</v>
      </c>
      <c r="Y1170">
        <v>20</v>
      </c>
      <c r="Z1170" t="s">
        <v>2038</v>
      </c>
      <c r="AA1170" t="s">
        <v>2038</v>
      </c>
      <c r="AB1170" t="s">
        <v>87</v>
      </c>
      <c r="AC1170" t="s">
        <v>84</v>
      </c>
      <c r="AD1170">
        <f>_xlfn.XLOOKUP(MIS[[#This Row],[TRADING SYMBOL]],[1]Sheet1!$D:$D,[1]Sheet1!$C:$C)</f>
        <v>28.9</v>
      </c>
      <c r="AE1170">
        <f>MIS[[#This Row],[OrderAverageTradedPrice]]*MIS[[#This Row],[OrderQuantity]]</f>
        <v>1180</v>
      </c>
      <c r="AF1170">
        <f>MIS[[#This Row],[LTP]]*MIS[[#This Row],[OrderQuantity]]</f>
        <v>578</v>
      </c>
      <c r="AG1170">
        <f>IF(MIS[[#This Row],[OrderSide]]="SELL",MIS[[#This Row],[VALUE]]-MIS[[#This Row],[LIVE_VALUE]],MIS[[#This Row],[LIVE_VALUE]]-MIS[[#This Row],[VALUE]])</f>
        <v>-602</v>
      </c>
      <c r="AH1170" t="str" cm="1">
        <f t="array" ref="AH1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0" t="str">
        <f>MIS[[#This Row],[TRADING SYMBOL]]</f>
        <v>SENSEX2552079800PE</v>
      </c>
      <c r="AJ1170" t="str">
        <f>IF(RIGHT(MIS[[#This Row],[Main/Hedge]],4)="MAIN","MAIN","HEDGE")</f>
        <v>HEDGE</v>
      </c>
      <c r="AK1170" t="str" cm="1">
        <f t="array" ref="AK1170">_xlfn._xlws.FILTER(Table4[Column1],ISNUMBER(SEARCH(Table4[Column1],MIS[[#This Row],[OrderUniqueIdentifier]])),"")</f>
        <v>NOTREND</v>
      </c>
    </row>
    <row r="1171" spans="1:37" x14ac:dyDescent="0.25">
      <c r="A1171" t="s">
        <v>71</v>
      </c>
      <c r="B1171" t="s">
        <v>880</v>
      </c>
      <c r="C1171" t="s">
        <v>2352</v>
      </c>
      <c r="D1171" t="s">
        <v>72</v>
      </c>
      <c r="E1171" t="s">
        <v>1717</v>
      </c>
      <c r="F1171" t="s">
        <v>98</v>
      </c>
      <c r="G1171" t="s">
        <v>74</v>
      </c>
      <c r="H1171" t="s">
        <v>75</v>
      </c>
      <c r="I1171" t="s">
        <v>76</v>
      </c>
      <c r="J1171" t="s">
        <v>77</v>
      </c>
      <c r="K1171">
        <v>40</v>
      </c>
      <c r="L1171" t="s">
        <v>77</v>
      </c>
      <c r="M1171" t="s">
        <v>78</v>
      </c>
      <c r="N1171" t="s">
        <v>2040</v>
      </c>
      <c r="O1171" t="s">
        <v>2086</v>
      </c>
      <c r="P1171" t="s">
        <v>2037</v>
      </c>
      <c r="Q1171" t="s">
        <v>1720</v>
      </c>
      <c r="R1171" t="s">
        <v>79</v>
      </c>
      <c r="S1171" t="s">
        <v>26</v>
      </c>
      <c r="T1171" t="s">
        <v>1721</v>
      </c>
      <c r="U1171" t="s">
        <v>100</v>
      </c>
      <c r="V1171" t="s">
        <v>80</v>
      </c>
      <c r="W1171">
        <v>79800</v>
      </c>
      <c r="X1171" t="s">
        <v>85</v>
      </c>
      <c r="Y1171">
        <v>40</v>
      </c>
      <c r="Z1171" t="s">
        <v>2087</v>
      </c>
      <c r="AA1171" t="s">
        <v>2038</v>
      </c>
      <c r="AB1171" t="s">
        <v>87</v>
      </c>
      <c r="AC1171" t="s">
        <v>84</v>
      </c>
      <c r="AD1171">
        <f>_xlfn.XLOOKUP(MIS[[#This Row],[TRADING SYMBOL]],[1]Sheet1!$D:$D,[1]Sheet1!$C:$C)</f>
        <v>28.9</v>
      </c>
      <c r="AE1171">
        <f>MIS[[#This Row],[OrderAverageTradedPrice]]*MIS[[#This Row],[OrderQuantity]]</f>
        <v>2352</v>
      </c>
      <c r="AF1171">
        <f>MIS[[#This Row],[LTP]]*MIS[[#This Row],[OrderQuantity]]</f>
        <v>1156</v>
      </c>
      <c r="AG1171">
        <f>IF(MIS[[#This Row],[OrderSide]]="SELL",MIS[[#This Row],[VALUE]]-MIS[[#This Row],[LIVE_VALUE]],MIS[[#This Row],[LIVE_VALUE]]-MIS[[#This Row],[VALUE]])</f>
        <v>-1196</v>
      </c>
      <c r="AH1171" t="str" cm="1">
        <f t="array" ref="AH11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1" t="str">
        <f>MIS[[#This Row],[TRADING SYMBOL]]</f>
        <v>SENSEX2552079800PE</v>
      </c>
      <c r="AJ1171" t="str">
        <f>IF(RIGHT(MIS[[#This Row],[Main/Hedge]],4)="MAIN","MAIN","HEDGE")</f>
        <v>HEDGE</v>
      </c>
      <c r="AK1171" t="str" cm="1">
        <f t="array" ref="AK1171">_xlfn._xlws.FILTER(Table4[Column1],ISNUMBER(SEARCH(Table4[Column1],MIS[[#This Row],[OrderUniqueIdentifier]])),"")</f>
        <v>NOTREND</v>
      </c>
    </row>
    <row r="1172" spans="1:37" x14ac:dyDescent="0.25">
      <c r="A1172" t="s">
        <v>71</v>
      </c>
      <c r="B1172" t="s">
        <v>1021</v>
      </c>
      <c r="C1172" t="s">
        <v>2458</v>
      </c>
      <c r="D1172" t="s">
        <v>72</v>
      </c>
      <c r="E1172" t="s">
        <v>1717</v>
      </c>
      <c r="F1172" t="s">
        <v>98</v>
      </c>
      <c r="G1172" t="s">
        <v>74</v>
      </c>
      <c r="H1172" t="s">
        <v>75</v>
      </c>
      <c r="I1172" t="s">
        <v>76</v>
      </c>
      <c r="J1172" t="s">
        <v>77</v>
      </c>
      <c r="K1172">
        <v>40</v>
      </c>
      <c r="L1172" t="s">
        <v>77</v>
      </c>
      <c r="M1172" t="s">
        <v>78</v>
      </c>
      <c r="N1172" t="s">
        <v>2137</v>
      </c>
      <c r="O1172" t="s">
        <v>2086</v>
      </c>
      <c r="P1172" t="s">
        <v>2037</v>
      </c>
      <c r="Q1172" t="s">
        <v>1720</v>
      </c>
      <c r="R1172" t="s">
        <v>79</v>
      </c>
      <c r="S1172" t="s">
        <v>26</v>
      </c>
      <c r="T1172" t="s">
        <v>1721</v>
      </c>
      <c r="U1172" t="s">
        <v>100</v>
      </c>
      <c r="V1172" t="s">
        <v>80</v>
      </c>
      <c r="W1172">
        <v>79800</v>
      </c>
      <c r="X1172" t="s">
        <v>85</v>
      </c>
      <c r="Y1172">
        <v>40</v>
      </c>
      <c r="Z1172" t="s">
        <v>2087</v>
      </c>
      <c r="AA1172" t="s">
        <v>2038</v>
      </c>
      <c r="AB1172" t="s">
        <v>87</v>
      </c>
      <c r="AC1172" t="s">
        <v>84</v>
      </c>
      <c r="AD1172">
        <f>_xlfn.XLOOKUP(MIS[[#This Row],[TRADING SYMBOL]],[1]Sheet1!$D:$D,[1]Sheet1!$C:$C)</f>
        <v>28.9</v>
      </c>
      <c r="AE1172">
        <f>MIS[[#This Row],[OrderAverageTradedPrice]]*MIS[[#This Row],[OrderQuantity]]</f>
        <v>2344</v>
      </c>
      <c r="AF1172">
        <f>MIS[[#This Row],[LTP]]*MIS[[#This Row],[OrderQuantity]]</f>
        <v>1156</v>
      </c>
      <c r="AG1172">
        <f>IF(MIS[[#This Row],[OrderSide]]="SELL",MIS[[#This Row],[VALUE]]-MIS[[#This Row],[LIVE_VALUE]],MIS[[#This Row],[LIVE_VALUE]]-MIS[[#This Row],[VALUE]])</f>
        <v>-1188</v>
      </c>
      <c r="AH1172" t="str" cm="1">
        <f t="array" ref="AH1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2" t="str">
        <f>MIS[[#This Row],[TRADING SYMBOL]]</f>
        <v>SENSEX2552079800PE</v>
      </c>
      <c r="AJ1172" t="str">
        <f>IF(RIGHT(MIS[[#This Row],[Main/Hedge]],4)="MAIN","MAIN","HEDGE")</f>
        <v>HEDGE</v>
      </c>
      <c r="AK1172" t="str" cm="1">
        <f t="array" ref="AK1172">_xlfn._xlws.FILTER(Table4[Column1],ISNUMBER(SEARCH(Table4[Column1],MIS[[#This Row],[OrderUniqueIdentifier]])),"")</f>
        <v>NOTREND</v>
      </c>
    </row>
    <row r="1173" spans="1:37" x14ac:dyDescent="0.25">
      <c r="A1173" t="s">
        <v>71</v>
      </c>
      <c r="B1173" t="s">
        <v>1108</v>
      </c>
      <c r="C1173" t="s">
        <v>2523</v>
      </c>
      <c r="D1173" t="s">
        <v>72</v>
      </c>
      <c r="E1173" t="s">
        <v>248</v>
      </c>
      <c r="F1173" t="s">
        <v>98</v>
      </c>
      <c r="G1173" t="s">
        <v>74</v>
      </c>
      <c r="H1173" t="s">
        <v>75</v>
      </c>
      <c r="I1173" t="s">
        <v>76</v>
      </c>
      <c r="J1173" t="s">
        <v>77</v>
      </c>
      <c r="K1173">
        <v>40</v>
      </c>
      <c r="L1173" t="s">
        <v>77</v>
      </c>
      <c r="M1173" t="s">
        <v>78</v>
      </c>
      <c r="N1173" t="s">
        <v>1810</v>
      </c>
      <c r="O1173" t="s">
        <v>2086</v>
      </c>
      <c r="P1173" t="s">
        <v>2037</v>
      </c>
      <c r="Q1173" t="s">
        <v>250</v>
      </c>
      <c r="R1173" t="s">
        <v>79</v>
      </c>
      <c r="S1173" t="s">
        <v>26</v>
      </c>
      <c r="T1173" t="s">
        <v>251</v>
      </c>
      <c r="U1173" t="s">
        <v>100</v>
      </c>
      <c r="V1173" t="s">
        <v>80</v>
      </c>
      <c r="W1173">
        <v>84800</v>
      </c>
      <c r="X1173" t="s">
        <v>81</v>
      </c>
      <c r="Y1173">
        <v>40</v>
      </c>
      <c r="Z1173" t="s">
        <v>2087</v>
      </c>
      <c r="AA1173" t="s">
        <v>2038</v>
      </c>
      <c r="AB1173" t="s">
        <v>83</v>
      </c>
      <c r="AC1173" t="s">
        <v>84</v>
      </c>
      <c r="AD1173">
        <f>_xlfn.XLOOKUP(MIS[[#This Row],[TRADING SYMBOL]],[1]Sheet1!$D:$D,[1]Sheet1!$C:$C)</f>
        <v>17.55</v>
      </c>
      <c r="AE1173">
        <f>MIS[[#This Row],[OrderAverageTradedPrice]]*MIS[[#This Row],[OrderQuantity]]</f>
        <v>1008</v>
      </c>
      <c r="AF1173">
        <f>MIS[[#This Row],[LTP]]*MIS[[#This Row],[OrderQuantity]]</f>
        <v>702</v>
      </c>
      <c r="AG1173">
        <f>IF(MIS[[#This Row],[OrderSide]]="SELL",MIS[[#This Row],[VALUE]]-MIS[[#This Row],[LIVE_VALUE]],MIS[[#This Row],[LIVE_VALUE]]-MIS[[#This Row],[VALUE]])</f>
        <v>-306</v>
      </c>
      <c r="AH1173" t="str" cm="1">
        <f t="array" ref="AH1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3" t="str">
        <f>MIS[[#This Row],[TRADING SYMBOL]]</f>
        <v>SENSEX2552084800CE</v>
      </c>
      <c r="AJ1173" t="str">
        <f>IF(RIGHT(MIS[[#This Row],[Main/Hedge]],4)="MAIN","MAIN","HEDGE")</f>
        <v>HEDGE</v>
      </c>
      <c r="AK1173" t="str" cm="1">
        <f t="array" ref="AK1173">_xlfn._xlws.FILTER(Table4[Column1],ISNUMBER(SEARCH(Table4[Column1],MIS[[#This Row],[OrderUniqueIdentifier]])),"")</f>
        <v>NOTREND</v>
      </c>
    </row>
    <row r="1174" spans="1:37" x14ac:dyDescent="0.25">
      <c r="A1174" t="s">
        <v>71</v>
      </c>
      <c r="B1174" t="s">
        <v>1217</v>
      </c>
      <c r="C1174" t="s">
        <v>2598</v>
      </c>
      <c r="D1174" t="s">
        <v>72</v>
      </c>
      <c r="E1174" t="s">
        <v>248</v>
      </c>
      <c r="F1174" t="s">
        <v>98</v>
      </c>
      <c r="G1174" t="s">
        <v>74</v>
      </c>
      <c r="H1174" t="s">
        <v>75</v>
      </c>
      <c r="I1174" t="s">
        <v>76</v>
      </c>
      <c r="J1174" t="s">
        <v>77</v>
      </c>
      <c r="K1174">
        <v>40</v>
      </c>
      <c r="L1174" t="s">
        <v>77</v>
      </c>
      <c r="M1174" t="s">
        <v>78</v>
      </c>
      <c r="N1174" t="s">
        <v>1810</v>
      </c>
      <c r="O1174" t="s">
        <v>2086</v>
      </c>
      <c r="P1174" t="s">
        <v>2037</v>
      </c>
      <c r="Q1174" t="s">
        <v>250</v>
      </c>
      <c r="R1174" t="s">
        <v>79</v>
      </c>
      <c r="S1174" t="s">
        <v>26</v>
      </c>
      <c r="T1174" t="s">
        <v>251</v>
      </c>
      <c r="U1174" t="s">
        <v>100</v>
      </c>
      <c r="V1174" t="s">
        <v>80</v>
      </c>
      <c r="W1174">
        <v>84800</v>
      </c>
      <c r="X1174" t="s">
        <v>81</v>
      </c>
      <c r="Y1174">
        <v>40</v>
      </c>
      <c r="Z1174" t="s">
        <v>2087</v>
      </c>
      <c r="AA1174" t="s">
        <v>2038</v>
      </c>
      <c r="AB1174" t="s">
        <v>83</v>
      </c>
      <c r="AC1174" t="s">
        <v>84</v>
      </c>
      <c r="AD1174">
        <f>_xlfn.XLOOKUP(MIS[[#This Row],[TRADING SYMBOL]],[1]Sheet1!$D:$D,[1]Sheet1!$C:$C)</f>
        <v>17.55</v>
      </c>
      <c r="AE1174">
        <f>MIS[[#This Row],[OrderAverageTradedPrice]]*MIS[[#This Row],[OrderQuantity]]</f>
        <v>1008</v>
      </c>
      <c r="AF1174">
        <f>MIS[[#This Row],[LTP]]*MIS[[#This Row],[OrderQuantity]]</f>
        <v>702</v>
      </c>
      <c r="AG1174">
        <f>IF(MIS[[#This Row],[OrderSide]]="SELL",MIS[[#This Row],[VALUE]]-MIS[[#This Row],[LIVE_VALUE]],MIS[[#This Row],[LIVE_VALUE]]-MIS[[#This Row],[VALUE]])</f>
        <v>-306</v>
      </c>
      <c r="AH1174" t="str" cm="1">
        <f t="array" ref="AH11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4" t="str">
        <f>MIS[[#This Row],[TRADING SYMBOL]]</f>
        <v>SENSEX2552084800CE</v>
      </c>
      <c r="AJ1174" t="str">
        <f>IF(RIGHT(MIS[[#This Row],[Main/Hedge]],4)="MAIN","MAIN","HEDGE")</f>
        <v>HEDGE</v>
      </c>
      <c r="AK1174" t="str" cm="1">
        <f t="array" ref="AK1174">_xlfn._xlws.FILTER(Table4[Column1],ISNUMBER(SEARCH(Table4[Column1],MIS[[#This Row],[OrderUniqueIdentifier]])),"")</f>
        <v>NOTREND</v>
      </c>
    </row>
    <row r="1175" spans="1:37" x14ac:dyDescent="0.25">
      <c r="A1175" t="s">
        <v>71</v>
      </c>
      <c r="B1175" t="s">
        <v>1217</v>
      </c>
      <c r="C1175" t="s">
        <v>2599</v>
      </c>
      <c r="D1175" t="s">
        <v>72</v>
      </c>
      <c r="E1175" t="s">
        <v>1717</v>
      </c>
      <c r="F1175" t="s">
        <v>98</v>
      </c>
      <c r="G1175" t="s">
        <v>74</v>
      </c>
      <c r="H1175" t="s">
        <v>75</v>
      </c>
      <c r="I1175" t="s">
        <v>76</v>
      </c>
      <c r="J1175" t="s">
        <v>77</v>
      </c>
      <c r="K1175">
        <v>40</v>
      </c>
      <c r="L1175" t="s">
        <v>77</v>
      </c>
      <c r="M1175" t="s">
        <v>78</v>
      </c>
      <c r="N1175" t="s">
        <v>212</v>
      </c>
      <c r="O1175" t="s">
        <v>2037</v>
      </c>
      <c r="P1175" t="s">
        <v>2037</v>
      </c>
      <c r="Q1175" t="s">
        <v>1720</v>
      </c>
      <c r="R1175" t="s">
        <v>79</v>
      </c>
      <c r="S1175" t="s">
        <v>26</v>
      </c>
      <c r="T1175" t="s">
        <v>1721</v>
      </c>
      <c r="U1175" t="s">
        <v>100</v>
      </c>
      <c r="V1175" t="s">
        <v>80</v>
      </c>
      <c r="W1175">
        <v>79800</v>
      </c>
      <c r="X1175" t="s">
        <v>85</v>
      </c>
      <c r="Y1175">
        <v>40</v>
      </c>
      <c r="Z1175" t="s">
        <v>2038</v>
      </c>
      <c r="AA1175" t="s">
        <v>2038</v>
      </c>
      <c r="AB1175" t="s">
        <v>87</v>
      </c>
      <c r="AC1175" t="s">
        <v>84</v>
      </c>
      <c r="AD1175">
        <f>_xlfn.XLOOKUP(MIS[[#This Row],[TRADING SYMBOL]],[1]Sheet1!$D:$D,[1]Sheet1!$C:$C)</f>
        <v>28.9</v>
      </c>
      <c r="AE1175">
        <f>MIS[[#This Row],[OrderAverageTradedPrice]]*MIS[[#This Row],[OrderQuantity]]</f>
        <v>2370</v>
      </c>
      <c r="AF1175">
        <f>MIS[[#This Row],[LTP]]*MIS[[#This Row],[OrderQuantity]]</f>
        <v>1156</v>
      </c>
      <c r="AG1175">
        <f>IF(MIS[[#This Row],[OrderSide]]="SELL",MIS[[#This Row],[VALUE]]-MIS[[#This Row],[LIVE_VALUE]],MIS[[#This Row],[LIVE_VALUE]]-MIS[[#This Row],[VALUE]])</f>
        <v>-1214</v>
      </c>
      <c r="AH1175" t="str" cm="1">
        <f t="array" ref="AH1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5" t="str">
        <f>MIS[[#This Row],[TRADING SYMBOL]]</f>
        <v>SENSEX2552079800PE</v>
      </c>
      <c r="AJ1175" t="str">
        <f>IF(RIGHT(MIS[[#This Row],[Main/Hedge]],4)="MAIN","MAIN","HEDGE")</f>
        <v>HEDGE</v>
      </c>
      <c r="AK1175" t="str" cm="1">
        <f t="array" ref="AK1175">_xlfn._xlws.FILTER(Table4[Column1],ISNUMBER(SEARCH(Table4[Column1],MIS[[#This Row],[OrderUniqueIdentifier]])),"")</f>
        <v>NOTREND</v>
      </c>
    </row>
    <row r="1176" spans="1:37" x14ac:dyDescent="0.25">
      <c r="A1176" t="s">
        <v>71</v>
      </c>
      <c r="B1176" t="s">
        <v>1265</v>
      </c>
      <c r="C1176" t="s">
        <v>2637</v>
      </c>
      <c r="D1176" t="s">
        <v>72</v>
      </c>
      <c r="E1176" t="s">
        <v>1717</v>
      </c>
      <c r="F1176" t="s">
        <v>98</v>
      </c>
      <c r="G1176" t="s">
        <v>74</v>
      </c>
      <c r="H1176" t="s">
        <v>75</v>
      </c>
      <c r="I1176" t="s">
        <v>76</v>
      </c>
      <c r="J1176" t="s">
        <v>77</v>
      </c>
      <c r="K1176">
        <v>40</v>
      </c>
      <c r="L1176" t="s">
        <v>77</v>
      </c>
      <c r="M1176" t="s">
        <v>78</v>
      </c>
      <c r="N1176" t="s">
        <v>2408</v>
      </c>
      <c r="O1176" t="s">
        <v>2086</v>
      </c>
      <c r="P1176" t="s">
        <v>2037</v>
      </c>
      <c r="Q1176" t="s">
        <v>1720</v>
      </c>
      <c r="R1176" t="s">
        <v>79</v>
      </c>
      <c r="S1176" t="s">
        <v>26</v>
      </c>
      <c r="T1176" t="s">
        <v>1721</v>
      </c>
      <c r="U1176" t="s">
        <v>100</v>
      </c>
      <c r="V1176" t="s">
        <v>80</v>
      </c>
      <c r="W1176">
        <v>79800</v>
      </c>
      <c r="X1176" t="s">
        <v>85</v>
      </c>
      <c r="Y1176">
        <v>40</v>
      </c>
      <c r="Z1176" t="s">
        <v>2087</v>
      </c>
      <c r="AA1176" t="s">
        <v>2038</v>
      </c>
      <c r="AB1176" t="s">
        <v>87</v>
      </c>
      <c r="AC1176" t="s">
        <v>84</v>
      </c>
      <c r="AD1176">
        <f>_xlfn.XLOOKUP(MIS[[#This Row],[TRADING SYMBOL]],[1]Sheet1!$D:$D,[1]Sheet1!$C:$C)</f>
        <v>28.9</v>
      </c>
      <c r="AE1176">
        <f>MIS[[#This Row],[OrderAverageTradedPrice]]*MIS[[#This Row],[OrderQuantity]]</f>
        <v>2356</v>
      </c>
      <c r="AF1176">
        <f>MIS[[#This Row],[LTP]]*MIS[[#This Row],[OrderQuantity]]</f>
        <v>1156</v>
      </c>
      <c r="AG1176">
        <f>IF(MIS[[#This Row],[OrderSide]]="SELL",MIS[[#This Row],[VALUE]]-MIS[[#This Row],[LIVE_VALUE]],MIS[[#This Row],[LIVE_VALUE]]-MIS[[#This Row],[VALUE]])</f>
        <v>-1200</v>
      </c>
      <c r="AH1176" t="str" cm="1">
        <f t="array" ref="AH1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6" t="str">
        <f>MIS[[#This Row],[TRADING SYMBOL]]</f>
        <v>SENSEX2552079800PE</v>
      </c>
      <c r="AJ1176" t="str">
        <f>IF(RIGHT(MIS[[#This Row],[Main/Hedge]],4)="MAIN","MAIN","HEDGE")</f>
        <v>HEDGE</v>
      </c>
      <c r="AK1176" t="str" cm="1">
        <f t="array" ref="AK1176">_xlfn._xlws.FILTER(Table4[Column1],ISNUMBER(SEARCH(Table4[Column1],MIS[[#This Row],[OrderUniqueIdentifier]])),"")</f>
        <v>NOTREND</v>
      </c>
    </row>
    <row r="1177" spans="1:37" x14ac:dyDescent="0.25">
      <c r="A1177" t="s">
        <v>71</v>
      </c>
      <c r="B1177" t="s">
        <v>1280</v>
      </c>
      <c r="C1177" t="s">
        <v>2648</v>
      </c>
      <c r="D1177" t="s">
        <v>72</v>
      </c>
      <c r="E1177" t="s">
        <v>248</v>
      </c>
      <c r="F1177" t="s">
        <v>98</v>
      </c>
      <c r="G1177" t="s">
        <v>74</v>
      </c>
      <c r="H1177" t="s">
        <v>75</v>
      </c>
      <c r="I1177" t="s">
        <v>76</v>
      </c>
      <c r="J1177" t="s">
        <v>77</v>
      </c>
      <c r="K1177">
        <v>40</v>
      </c>
      <c r="L1177" t="s">
        <v>77</v>
      </c>
      <c r="M1177" t="s">
        <v>78</v>
      </c>
      <c r="N1177" t="s">
        <v>1783</v>
      </c>
      <c r="O1177" t="s">
        <v>2037</v>
      </c>
      <c r="P1177" t="s">
        <v>2037</v>
      </c>
      <c r="Q1177" t="s">
        <v>250</v>
      </c>
      <c r="R1177" t="s">
        <v>79</v>
      </c>
      <c r="S1177" t="s">
        <v>26</v>
      </c>
      <c r="T1177" t="s">
        <v>251</v>
      </c>
      <c r="U1177" t="s">
        <v>100</v>
      </c>
      <c r="V1177" t="s">
        <v>80</v>
      </c>
      <c r="W1177">
        <v>84800</v>
      </c>
      <c r="X1177" t="s">
        <v>81</v>
      </c>
      <c r="Y1177">
        <v>40</v>
      </c>
      <c r="Z1177" t="s">
        <v>2038</v>
      </c>
      <c r="AA1177" t="s">
        <v>2038</v>
      </c>
      <c r="AB1177" t="s">
        <v>83</v>
      </c>
      <c r="AC1177" t="s">
        <v>84</v>
      </c>
      <c r="AD1177">
        <f>_xlfn.XLOOKUP(MIS[[#This Row],[TRADING SYMBOL]],[1]Sheet1!$D:$D,[1]Sheet1!$C:$C)</f>
        <v>17.55</v>
      </c>
      <c r="AE1177">
        <f>MIS[[#This Row],[OrderAverageTradedPrice]]*MIS[[#This Row],[OrderQuantity]]</f>
        <v>1012</v>
      </c>
      <c r="AF1177">
        <f>MIS[[#This Row],[LTP]]*MIS[[#This Row],[OrderQuantity]]</f>
        <v>702</v>
      </c>
      <c r="AG1177">
        <f>IF(MIS[[#This Row],[OrderSide]]="SELL",MIS[[#This Row],[VALUE]]-MIS[[#This Row],[LIVE_VALUE]],MIS[[#This Row],[LIVE_VALUE]]-MIS[[#This Row],[VALUE]])</f>
        <v>-310</v>
      </c>
      <c r="AH1177" t="str" cm="1">
        <f t="array" ref="AH1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7" t="str">
        <f>MIS[[#This Row],[TRADING SYMBOL]]</f>
        <v>SENSEX2552084800CE</v>
      </c>
      <c r="AJ1177" t="str">
        <f>IF(RIGHT(MIS[[#This Row],[Main/Hedge]],4)="MAIN","MAIN","HEDGE")</f>
        <v>HEDGE</v>
      </c>
      <c r="AK1177" t="str" cm="1">
        <f t="array" ref="AK1177">_xlfn._xlws.FILTER(Table4[Column1],ISNUMBER(SEARCH(Table4[Column1],MIS[[#This Row],[OrderUniqueIdentifier]])),"")</f>
        <v>NOTREND</v>
      </c>
    </row>
    <row r="1178" spans="1:37" x14ac:dyDescent="0.25">
      <c r="A1178" t="s">
        <v>71</v>
      </c>
      <c r="B1178" t="s">
        <v>1288</v>
      </c>
      <c r="C1178" t="s">
        <v>2653</v>
      </c>
      <c r="D1178" t="s">
        <v>72</v>
      </c>
      <c r="E1178" t="s">
        <v>248</v>
      </c>
      <c r="F1178" t="s">
        <v>98</v>
      </c>
      <c r="G1178" t="s">
        <v>74</v>
      </c>
      <c r="H1178" t="s">
        <v>75</v>
      </c>
      <c r="I1178" t="s">
        <v>76</v>
      </c>
      <c r="J1178" t="s">
        <v>77</v>
      </c>
      <c r="K1178">
        <v>80</v>
      </c>
      <c r="L1178" t="s">
        <v>77</v>
      </c>
      <c r="M1178" t="s">
        <v>78</v>
      </c>
      <c r="N1178" t="s">
        <v>1810</v>
      </c>
      <c r="O1178" t="s">
        <v>2086</v>
      </c>
      <c r="P1178" t="s">
        <v>2037</v>
      </c>
      <c r="Q1178" t="s">
        <v>250</v>
      </c>
      <c r="R1178" t="s">
        <v>79</v>
      </c>
      <c r="S1178" t="s">
        <v>26</v>
      </c>
      <c r="T1178" t="s">
        <v>251</v>
      </c>
      <c r="U1178" t="s">
        <v>100</v>
      </c>
      <c r="V1178" t="s">
        <v>80</v>
      </c>
      <c r="W1178">
        <v>84800</v>
      </c>
      <c r="X1178" t="s">
        <v>81</v>
      </c>
      <c r="Y1178">
        <v>80</v>
      </c>
      <c r="Z1178" t="s">
        <v>2087</v>
      </c>
      <c r="AA1178" t="s">
        <v>2038</v>
      </c>
      <c r="AB1178" t="s">
        <v>83</v>
      </c>
      <c r="AC1178" t="s">
        <v>84</v>
      </c>
      <c r="AD1178">
        <f>_xlfn.XLOOKUP(MIS[[#This Row],[TRADING SYMBOL]],[1]Sheet1!$D:$D,[1]Sheet1!$C:$C)</f>
        <v>17.55</v>
      </c>
      <c r="AE1178">
        <f>MIS[[#This Row],[OrderAverageTradedPrice]]*MIS[[#This Row],[OrderQuantity]]</f>
        <v>2016</v>
      </c>
      <c r="AF1178">
        <f>MIS[[#This Row],[LTP]]*MIS[[#This Row],[OrderQuantity]]</f>
        <v>1404</v>
      </c>
      <c r="AG1178">
        <f>IF(MIS[[#This Row],[OrderSide]]="SELL",MIS[[#This Row],[VALUE]]-MIS[[#This Row],[LIVE_VALUE]],MIS[[#This Row],[LIVE_VALUE]]-MIS[[#This Row],[VALUE]])</f>
        <v>-612</v>
      </c>
      <c r="AH1178" t="str" cm="1">
        <f t="array" ref="AH1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8" t="str">
        <f>MIS[[#This Row],[TRADING SYMBOL]]</f>
        <v>SENSEX2552084800CE</v>
      </c>
      <c r="AJ1178" t="str">
        <f>IF(RIGHT(MIS[[#This Row],[Main/Hedge]],4)="MAIN","MAIN","HEDGE")</f>
        <v>HEDGE</v>
      </c>
      <c r="AK1178" t="str" cm="1">
        <f t="array" ref="AK1178">_xlfn._xlws.FILTER(Table4[Column1],ISNUMBER(SEARCH(Table4[Column1],MIS[[#This Row],[OrderUniqueIdentifier]])),"")</f>
        <v>NOTREND</v>
      </c>
    </row>
    <row r="1179" spans="1:37" x14ac:dyDescent="0.25">
      <c r="A1179" t="s">
        <v>71</v>
      </c>
      <c r="B1179" t="s">
        <v>1295</v>
      </c>
      <c r="C1179" t="s">
        <v>2660</v>
      </c>
      <c r="D1179" t="s">
        <v>72</v>
      </c>
      <c r="E1179" t="s">
        <v>1717</v>
      </c>
      <c r="F1179" t="s">
        <v>98</v>
      </c>
      <c r="G1179" t="s">
        <v>74</v>
      </c>
      <c r="H1179" t="s">
        <v>75</v>
      </c>
      <c r="I1179" t="s">
        <v>76</v>
      </c>
      <c r="J1179" t="s">
        <v>77</v>
      </c>
      <c r="K1179">
        <v>80</v>
      </c>
      <c r="L1179" t="s">
        <v>77</v>
      </c>
      <c r="M1179" t="s">
        <v>78</v>
      </c>
      <c r="N1179" t="s">
        <v>2532</v>
      </c>
      <c r="O1179" t="s">
        <v>2086</v>
      </c>
      <c r="P1179" t="s">
        <v>2037</v>
      </c>
      <c r="Q1179" t="s">
        <v>1720</v>
      </c>
      <c r="R1179" t="s">
        <v>79</v>
      </c>
      <c r="S1179" t="s">
        <v>26</v>
      </c>
      <c r="T1179" t="s">
        <v>1721</v>
      </c>
      <c r="U1179" t="s">
        <v>100</v>
      </c>
      <c r="V1179" t="s">
        <v>80</v>
      </c>
      <c r="W1179">
        <v>79800</v>
      </c>
      <c r="X1179" t="s">
        <v>85</v>
      </c>
      <c r="Y1179">
        <v>80</v>
      </c>
      <c r="Z1179" t="s">
        <v>2087</v>
      </c>
      <c r="AA1179" t="s">
        <v>2038</v>
      </c>
      <c r="AB1179" t="s">
        <v>87</v>
      </c>
      <c r="AC1179" t="s">
        <v>84</v>
      </c>
      <c r="AD1179">
        <f>_xlfn.XLOOKUP(MIS[[#This Row],[TRADING SYMBOL]],[1]Sheet1!$D:$D,[1]Sheet1!$C:$C)</f>
        <v>28.9</v>
      </c>
      <c r="AE1179">
        <f>MIS[[#This Row],[OrderAverageTradedPrice]]*MIS[[#This Row],[OrderQuantity]]</f>
        <v>4708</v>
      </c>
      <c r="AF1179">
        <f>MIS[[#This Row],[LTP]]*MIS[[#This Row],[OrderQuantity]]</f>
        <v>2312</v>
      </c>
      <c r="AG1179">
        <f>IF(MIS[[#This Row],[OrderSide]]="SELL",MIS[[#This Row],[VALUE]]-MIS[[#This Row],[LIVE_VALUE]],MIS[[#This Row],[LIVE_VALUE]]-MIS[[#This Row],[VALUE]])</f>
        <v>-2396</v>
      </c>
      <c r="AH1179" t="str" cm="1">
        <f t="array" ref="AH1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9" t="str">
        <f>MIS[[#This Row],[TRADING SYMBOL]]</f>
        <v>SENSEX2552079800PE</v>
      </c>
      <c r="AJ1179" t="str">
        <f>IF(RIGHT(MIS[[#This Row],[Main/Hedge]],4)="MAIN","MAIN","HEDGE")</f>
        <v>HEDGE</v>
      </c>
      <c r="AK1179" t="str" cm="1">
        <f t="array" ref="AK1179">_xlfn._xlws.FILTER(Table4[Column1],ISNUMBER(SEARCH(Table4[Column1],MIS[[#This Row],[OrderUniqueIdentifier]])),"")</f>
        <v>NOTREND</v>
      </c>
    </row>
    <row r="1180" spans="1:37" x14ac:dyDescent="0.25">
      <c r="A1180" t="s">
        <v>1555</v>
      </c>
      <c r="B1180" t="s">
        <v>1631</v>
      </c>
      <c r="C1180" t="s">
        <v>2838</v>
      </c>
      <c r="D1180" t="s">
        <v>72</v>
      </c>
      <c r="E1180" t="s">
        <v>248</v>
      </c>
      <c r="F1180" t="s">
        <v>98</v>
      </c>
      <c r="G1180" t="s">
        <v>74</v>
      </c>
      <c r="H1180" t="s">
        <v>93</v>
      </c>
      <c r="I1180" t="s">
        <v>76</v>
      </c>
      <c r="J1180" t="s">
        <v>1810</v>
      </c>
      <c r="K1180">
        <v>120</v>
      </c>
      <c r="L1180" t="s">
        <v>77</v>
      </c>
      <c r="M1180" t="s">
        <v>78</v>
      </c>
      <c r="N1180" t="s">
        <v>1810</v>
      </c>
      <c r="O1180" t="s">
        <v>2086</v>
      </c>
      <c r="P1180" t="s">
        <v>2037</v>
      </c>
      <c r="Q1180" t="s">
        <v>250</v>
      </c>
      <c r="R1180" t="s">
        <v>79</v>
      </c>
      <c r="S1180" t="s">
        <v>26</v>
      </c>
      <c r="T1180" t="s">
        <v>251</v>
      </c>
      <c r="U1180" t="s">
        <v>100</v>
      </c>
      <c r="V1180" t="s">
        <v>80</v>
      </c>
      <c r="W1180">
        <v>84800</v>
      </c>
      <c r="X1180" t="s">
        <v>81</v>
      </c>
      <c r="Y1180">
        <v>120</v>
      </c>
      <c r="Z1180" t="s">
        <v>2087</v>
      </c>
      <c r="AA1180" t="s">
        <v>2038</v>
      </c>
      <c r="AB1180" t="s">
        <v>83</v>
      </c>
      <c r="AC1180" t="s">
        <v>84</v>
      </c>
      <c r="AD1180">
        <f>_xlfn.XLOOKUP(MIS[[#This Row],[TRADING SYMBOL]],[1]Sheet1!$D:$D,[1]Sheet1!$C:$C)</f>
        <v>17.55</v>
      </c>
      <c r="AE1180">
        <f>MIS[[#This Row],[OrderAverageTradedPrice]]*MIS[[#This Row],[OrderQuantity]]</f>
        <v>3024</v>
      </c>
      <c r="AF1180">
        <f>MIS[[#This Row],[LTP]]*MIS[[#This Row],[OrderQuantity]]</f>
        <v>2106</v>
      </c>
      <c r="AG1180">
        <f>IF(MIS[[#This Row],[OrderSide]]="SELL",MIS[[#This Row],[VALUE]]-MIS[[#This Row],[LIVE_VALUE]],MIS[[#This Row],[LIVE_VALUE]]-MIS[[#This Row],[VALUE]])</f>
        <v>-918</v>
      </c>
      <c r="AH1180" t="str" cm="1">
        <f t="array" ref="AH11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0" t="str">
        <f>MIS[[#This Row],[TRADING SYMBOL]]</f>
        <v>SENSEX2552084800CE</v>
      </c>
      <c r="AJ1180" t="str">
        <f>IF(RIGHT(MIS[[#This Row],[Main/Hedge]],4)="MAIN","MAIN","HEDGE")</f>
        <v>HEDGE</v>
      </c>
      <c r="AK1180" t="str" cm="1">
        <f t="array" ref="AK1180">_xlfn._xlws.FILTER(Table4[Column1],ISNUMBER(SEARCH(Table4[Column1],MIS[[#This Row],[OrderUniqueIdentifier]])),"")</f>
        <v>NOTREND</v>
      </c>
    </row>
    <row r="1181" spans="1:37" x14ac:dyDescent="0.25">
      <c r="A1181" t="s">
        <v>1555</v>
      </c>
      <c r="B1181" t="s">
        <v>1631</v>
      </c>
      <c r="C1181" t="s">
        <v>2839</v>
      </c>
      <c r="D1181" t="s">
        <v>72</v>
      </c>
      <c r="E1181" t="s">
        <v>1717</v>
      </c>
      <c r="F1181" t="s">
        <v>98</v>
      </c>
      <c r="G1181" t="s">
        <v>74</v>
      </c>
      <c r="H1181" t="s">
        <v>93</v>
      </c>
      <c r="I1181" t="s">
        <v>76</v>
      </c>
      <c r="J1181" t="s">
        <v>2040</v>
      </c>
      <c r="K1181">
        <v>120</v>
      </c>
      <c r="L1181" t="s">
        <v>77</v>
      </c>
      <c r="M1181" t="s">
        <v>78</v>
      </c>
      <c r="N1181" t="s">
        <v>2840</v>
      </c>
      <c r="O1181" t="s">
        <v>2086</v>
      </c>
      <c r="P1181" t="s">
        <v>2037</v>
      </c>
      <c r="Q1181" t="s">
        <v>1720</v>
      </c>
      <c r="R1181" t="s">
        <v>79</v>
      </c>
      <c r="S1181" t="s">
        <v>26</v>
      </c>
      <c r="T1181" t="s">
        <v>1721</v>
      </c>
      <c r="U1181" t="s">
        <v>100</v>
      </c>
      <c r="V1181" t="s">
        <v>80</v>
      </c>
      <c r="W1181">
        <v>79800</v>
      </c>
      <c r="X1181" t="s">
        <v>85</v>
      </c>
      <c r="Y1181">
        <v>120</v>
      </c>
      <c r="Z1181" t="s">
        <v>2087</v>
      </c>
      <c r="AA1181" t="s">
        <v>2038</v>
      </c>
      <c r="AB1181" t="s">
        <v>87</v>
      </c>
      <c r="AC1181" t="s">
        <v>84</v>
      </c>
      <c r="AD1181">
        <f>_xlfn.XLOOKUP(MIS[[#This Row],[TRADING SYMBOL]],[1]Sheet1!$D:$D,[1]Sheet1!$C:$C)</f>
        <v>28.9</v>
      </c>
      <c r="AE1181">
        <f>MIS[[#This Row],[OrderAverageTradedPrice]]*MIS[[#This Row],[OrderQuantity]]</f>
        <v>7057.9999999999918</v>
      </c>
      <c r="AF1181">
        <f>MIS[[#This Row],[LTP]]*MIS[[#This Row],[OrderQuantity]]</f>
        <v>3468</v>
      </c>
      <c r="AG1181">
        <f>IF(MIS[[#This Row],[OrderSide]]="SELL",MIS[[#This Row],[VALUE]]-MIS[[#This Row],[LIVE_VALUE]],MIS[[#This Row],[LIVE_VALUE]]-MIS[[#This Row],[VALUE]])</f>
        <v>-3589.9999999999918</v>
      </c>
      <c r="AH1181" t="str" cm="1">
        <f t="array" ref="AH1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1" t="str">
        <f>MIS[[#This Row],[TRADING SYMBOL]]</f>
        <v>SENSEX2552079800PE</v>
      </c>
      <c r="AJ1181" t="str">
        <f>IF(RIGHT(MIS[[#This Row],[Main/Hedge]],4)="MAIN","MAIN","HEDGE")</f>
        <v>HEDGE</v>
      </c>
      <c r="AK1181" t="str" cm="1">
        <f t="array" ref="AK1181">_xlfn._xlws.FILTER(Table4[Column1],ISNUMBER(SEARCH(Table4[Column1],MIS[[#This Row],[OrderUniqueIdentifier]])),"")</f>
        <v>NOTREND</v>
      </c>
    </row>
    <row r="1182" spans="1:37" x14ac:dyDescent="0.25">
      <c r="A1182" t="s">
        <v>1555</v>
      </c>
      <c r="B1182" t="s">
        <v>1640</v>
      </c>
      <c r="C1182" t="s">
        <v>2846</v>
      </c>
      <c r="D1182" t="s">
        <v>72</v>
      </c>
      <c r="E1182" t="s">
        <v>1717</v>
      </c>
      <c r="F1182" t="s">
        <v>98</v>
      </c>
      <c r="G1182" t="s">
        <v>74</v>
      </c>
      <c r="H1182" t="s">
        <v>93</v>
      </c>
      <c r="I1182" t="s">
        <v>76</v>
      </c>
      <c r="J1182" t="s">
        <v>285</v>
      </c>
      <c r="K1182">
        <v>120</v>
      </c>
      <c r="L1182" t="s">
        <v>77</v>
      </c>
      <c r="M1182" t="s">
        <v>78</v>
      </c>
      <c r="N1182" t="s">
        <v>2847</v>
      </c>
      <c r="O1182" t="s">
        <v>2086</v>
      </c>
      <c r="P1182" t="s">
        <v>2037</v>
      </c>
      <c r="Q1182" t="s">
        <v>1720</v>
      </c>
      <c r="R1182" t="s">
        <v>79</v>
      </c>
      <c r="S1182" t="s">
        <v>26</v>
      </c>
      <c r="T1182" t="s">
        <v>1721</v>
      </c>
      <c r="U1182" t="s">
        <v>100</v>
      </c>
      <c r="V1182" t="s">
        <v>80</v>
      </c>
      <c r="W1182">
        <v>79800</v>
      </c>
      <c r="X1182" t="s">
        <v>85</v>
      </c>
      <c r="Y1182">
        <v>120</v>
      </c>
      <c r="Z1182" t="s">
        <v>2087</v>
      </c>
      <c r="AA1182" t="s">
        <v>2038</v>
      </c>
      <c r="AB1182" t="s">
        <v>87</v>
      </c>
      <c r="AC1182" t="s">
        <v>84</v>
      </c>
      <c r="AD1182">
        <f>_xlfn.XLOOKUP(MIS[[#This Row],[TRADING SYMBOL]],[1]Sheet1!$D:$D,[1]Sheet1!$C:$C)</f>
        <v>28.9</v>
      </c>
      <c r="AE1182">
        <f>MIS[[#This Row],[OrderAverageTradedPrice]]*MIS[[#This Row],[OrderQuantity]]</f>
        <v>7053.9999999999964</v>
      </c>
      <c r="AF1182">
        <f>MIS[[#This Row],[LTP]]*MIS[[#This Row],[OrderQuantity]]</f>
        <v>3468</v>
      </c>
      <c r="AG1182">
        <f>IF(MIS[[#This Row],[OrderSide]]="SELL",MIS[[#This Row],[VALUE]]-MIS[[#This Row],[LIVE_VALUE]],MIS[[#This Row],[LIVE_VALUE]]-MIS[[#This Row],[VALUE]])</f>
        <v>-3585.9999999999964</v>
      </c>
      <c r="AH1182" t="str" cm="1">
        <f t="array" ref="AH11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2" t="str">
        <f>MIS[[#This Row],[TRADING SYMBOL]]</f>
        <v>SENSEX2552079800PE</v>
      </c>
      <c r="AJ1182" t="str">
        <f>IF(RIGHT(MIS[[#This Row],[Main/Hedge]],4)="MAIN","MAIN","HEDGE")</f>
        <v>HEDGE</v>
      </c>
      <c r="AK1182" t="str" cm="1">
        <f t="array" ref="AK1182">_xlfn._xlws.FILTER(Table4[Column1],ISNUMBER(SEARCH(Table4[Column1],MIS[[#This Row],[OrderUniqueIdentifier]])),"")</f>
        <v>NOTREND</v>
      </c>
    </row>
    <row r="1183" spans="1:37" x14ac:dyDescent="0.25">
      <c r="A1183" t="s">
        <v>1555</v>
      </c>
      <c r="B1183" t="s">
        <v>1657</v>
      </c>
      <c r="C1183" t="s">
        <v>2860</v>
      </c>
      <c r="D1183" t="s">
        <v>72</v>
      </c>
      <c r="E1183" t="s">
        <v>248</v>
      </c>
      <c r="F1183" t="s">
        <v>98</v>
      </c>
      <c r="G1183" t="s">
        <v>74</v>
      </c>
      <c r="H1183" t="s">
        <v>93</v>
      </c>
      <c r="I1183" t="s">
        <v>76</v>
      </c>
      <c r="J1183" t="s">
        <v>1783</v>
      </c>
      <c r="K1183">
        <v>140</v>
      </c>
      <c r="L1183" t="s">
        <v>77</v>
      </c>
      <c r="M1183" t="s">
        <v>78</v>
      </c>
      <c r="N1183" t="s">
        <v>1783</v>
      </c>
      <c r="O1183" t="s">
        <v>2086</v>
      </c>
      <c r="P1183" t="s">
        <v>2037</v>
      </c>
      <c r="Q1183" t="s">
        <v>250</v>
      </c>
      <c r="R1183" t="s">
        <v>79</v>
      </c>
      <c r="S1183" t="s">
        <v>26</v>
      </c>
      <c r="T1183" t="s">
        <v>251</v>
      </c>
      <c r="U1183" t="s">
        <v>100</v>
      </c>
      <c r="V1183" t="s">
        <v>80</v>
      </c>
      <c r="W1183">
        <v>84800</v>
      </c>
      <c r="X1183" t="s">
        <v>81</v>
      </c>
      <c r="Y1183">
        <v>140</v>
      </c>
      <c r="Z1183" t="s">
        <v>2087</v>
      </c>
      <c r="AA1183" t="s">
        <v>2038</v>
      </c>
      <c r="AB1183" t="s">
        <v>83</v>
      </c>
      <c r="AC1183" t="s">
        <v>84</v>
      </c>
      <c r="AD1183">
        <f>_xlfn.XLOOKUP(MIS[[#This Row],[TRADING SYMBOL]],[1]Sheet1!$D:$D,[1]Sheet1!$C:$C)</f>
        <v>17.55</v>
      </c>
      <c r="AE1183">
        <f>MIS[[#This Row],[OrderAverageTradedPrice]]*MIS[[#This Row],[OrderQuantity]]</f>
        <v>3542</v>
      </c>
      <c r="AF1183">
        <f>MIS[[#This Row],[LTP]]*MIS[[#This Row],[OrderQuantity]]</f>
        <v>2457</v>
      </c>
      <c r="AG1183">
        <f>IF(MIS[[#This Row],[OrderSide]]="SELL",MIS[[#This Row],[VALUE]]-MIS[[#This Row],[LIVE_VALUE]],MIS[[#This Row],[LIVE_VALUE]]-MIS[[#This Row],[VALUE]])</f>
        <v>-1085</v>
      </c>
      <c r="AH1183" t="str" cm="1">
        <f t="array" ref="AH11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3" t="str">
        <f>MIS[[#This Row],[TRADING SYMBOL]]</f>
        <v>SENSEX2552084800CE</v>
      </c>
      <c r="AJ1183" t="str">
        <f>IF(RIGHT(MIS[[#This Row],[Main/Hedge]],4)="MAIN","MAIN","HEDGE")</f>
        <v>HEDGE</v>
      </c>
      <c r="AK1183" t="str" cm="1">
        <f t="array" ref="AK1183">_xlfn._xlws.FILTER(Table4[Column1],ISNUMBER(SEARCH(Table4[Column1],MIS[[#This Row],[OrderUniqueIdentifier]])),"")</f>
        <v>NOTREND</v>
      </c>
    </row>
    <row r="1184" spans="1:37" x14ac:dyDescent="0.25">
      <c r="A1184" t="s">
        <v>1555</v>
      </c>
      <c r="B1184" t="s">
        <v>1657</v>
      </c>
      <c r="C1184" t="s">
        <v>2861</v>
      </c>
      <c r="D1184" t="s">
        <v>72</v>
      </c>
      <c r="E1184" t="s">
        <v>1717</v>
      </c>
      <c r="F1184" t="s">
        <v>98</v>
      </c>
      <c r="G1184" t="s">
        <v>74</v>
      </c>
      <c r="H1184" t="s">
        <v>93</v>
      </c>
      <c r="I1184" t="s">
        <v>76</v>
      </c>
      <c r="J1184" t="s">
        <v>2040</v>
      </c>
      <c r="K1184">
        <v>140</v>
      </c>
      <c r="L1184" t="s">
        <v>77</v>
      </c>
      <c r="M1184" t="s">
        <v>78</v>
      </c>
      <c r="N1184" t="s">
        <v>2862</v>
      </c>
      <c r="O1184" t="s">
        <v>2037</v>
      </c>
      <c r="P1184" t="s">
        <v>2037</v>
      </c>
      <c r="Q1184" t="s">
        <v>1720</v>
      </c>
      <c r="R1184" t="s">
        <v>79</v>
      </c>
      <c r="S1184" t="s">
        <v>26</v>
      </c>
      <c r="T1184" t="s">
        <v>1721</v>
      </c>
      <c r="U1184" t="s">
        <v>100</v>
      </c>
      <c r="V1184" t="s">
        <v>80</v>
      </c>
      <c r="W1184">
        <v>79800</v>
      </c>
      <c r="X1184" t="s">
        <v>85</v>
      </c>
      <c r="Y1184">
        <v>140</v>
      </c>
      <c r="Z1184" t="s">
        <v>2038</v>
      </c>
      <c r="AA1184" t="s">
        <v>2038</v>
      </c>
      <c r="AB1184" t="s">
        <v>87</v>
      </c>
      <c r="AC1184" t="s">
        <v>84</v>
      </c>
      <c r="AD1184">
        <f>_xlfn.XLOOKUP(MIS[[#This Row],[TRADING SYMBOL]],[1]Sheet1!$D:$D,[1]Sheet1!$C:$C)</f>
        <v>28.9</v>
      </c>
      <c r="AE1184">
        <f>MIS[[#This Row],[OrderAverageTradedPrice]]*MIS[[#This Row],[OrderQuantity]]</f>
        <v>8232.9999999999927</v>
      </c>
      <c r="AF1184">
        <f>MIS[[#This Row],[LTP]]*MIS[[#This Row],[OrderQuantity]]</f>
        <v>4046</v>
      </c>
      <c r="AG1184">
        <f>IF(MIS[[#This Row],[OrderSide]]="SELL",MIS[[#This Row],[VALUE]]-MIS[[#This Row],[LIVE_VALUE]],MIS[[#This Row],[LIVE_VALUE]]-MIS[[#This Row],[VALUE]])</f>
        <v>-4186.9999999999927</v>
      </c>
      <c r="AH1184" t="str" cm="1">
        <f t="array" ref="AH1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4" t="str">
        <f>MIS[[#This Row],[TRADING SYMBOL]]</f>
        <v>SENSEX2552079800PE</v>
      </c>
      <c r="AJ1184" t="str">
        <f>IF(RIGHT(MIS[[#This Row],[Main/Hedge]],4)="MAIN","MAIN","HEDGE")</f>
        <v>HEDGE</v>
      </c>
      <c r="AK1184" t="str" cm="1">
        <f t="array" ref="AK1184">_xlfn._xlws.FILTER(Table4[Column1],ISNUMBER(SEARCH(Table4[Column1],MIS[[#This Row],[OrderUniqueIdentifier]])),"")</f>
        <v>NOTREND</v>
      </c>
    </row>
    <row r="1185" spans="1:37" x14ac:dyDescent="0.25">
      <c r="A1185" t="s">
        <v>1702</v>
      </c>
      <c r="B1185" t="s">
        <v>1703</v>
      </c>
      <c r="C1185" t="s">
        <v>2895</v>
      </c>
      <c r="D1185" t="s">
        <v>72</v>
      </c>
      <c r="E1185" t="s">
        <v>248</v>
      </c>
      <c r="F1185" t="s">
        <v>98</v>
      </c>
      <c r="G1185" t="s">
        <v>74</v>
      </c>
      <c r="H1185" t="s">
        <v>93</v>
      </c>
      <c r="I1185" t="s">
        <v>76</v>
      </c>
      <c r="J1185" t="s">
        <v>1783</v>
      </c>
      <c r="K1185">
        <v>220</v>
      </c>
      <c r="L1185" t="s">
        <v>77</v>
      </c>
      <c r="M1185" t="s">
        <v>78</v>
      </c>
      <c r="N1185" t="s">
        <v>1783</v>
      </c>
      <c r="O1185" t="s">
        <v>2037</v>
      </c>
      <c r="P1185" t="s">
        <v>2037</v>
      </c>
      <c r="Q1185" t="s">
        <v>250</v>
      </c>
      <c r="R1185" t="s">
        <v>79</v>
      </c>
      <c r="S1185" t="s">
        <v>26</v>
      </c>
      <c r="T1185" t="s">
        <v>251</v>
      </c>
      <c r="U1185" t="s">
        <v>100</v>
      </c>
      <c r="V1185" t="s">
        <v>80</v>
      </c>
      <c r="W1185">
        <v>84800</v>
      </c>
      <c r="X1185" t="s">
        <v>81</v>
      </c>
      <c r="Y1185">
        <v>220</v>
      </c>
      <c r="Z1185" t="s">
        <v>2038</v>
      </c>
      <c r="AA1185" t="s">
        <v>2038</v>
      </c>
      <c r="AB1185" t="s">
        <v>83</v>
      </c>
      <c r="AC1185" t="s">
        <v>84</v>
      </c>
      <c r="AD1185">
        <f>_xlfn.XLOOKUP(MIS[[#This Row],[TRADING SYMBOL]],[1]Sheet1!$D:$D,[1]Sheet1!$C:$C)</f>
        <v>17.55</v>
      </c>
      <c r="AE1185">
        <f>MIS[[#This Row],[OrderAverageTradedPrice]]*MIS[[#This Row],[OrderQuantity]]</f>
        <v>5566</v>
      </c>
      <c r="AF1185">
        <f>MIS[[#This Row],[LTP]]*MIS[[#This Row],[OrderQuantity]]</f>
        <v>3861</v>
      </c>
      <c r="AG1185">
        <f>IF(MIS[[#This Row],[OrderSide]]="SELL",MIS[[#This Row],[VALUE]]-MIS[[#This Row],[LIVE_VALUE]],MIS[[#This Row],[LIVE_VALUE]]-MIS[[#This Row],[VALUE]])</f>
        <v>-1705</v>
      </c>
      <c r="AH1185" t="str" cm="1">
        <f t="array" ref="AH1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5" t="str">
        <f>MIS[[#This Row],[TRADING SYMBOL]]</f>
        <v>SENSEX2552084800CE</v>
      </c>
      <c r="AJ1185" t="str">
        <f>IF(RIGHT(MIS[[#This Row],[Main/Hedge]],4)="MAIN","MAIN","HEDGE")</f>
        <v>HEDGE</v>
      </c>
      <c r="AK1185" t="str" cm="1">
        <f t="array" ref="AK1185">_xlfn._xlws.FILTER(Table4[Column1],ISNUMBER(SEARCH(Table4[Column1],MIS[[#This Row],[OrderUniqueIdentifier]])),"")</f>
        <v>NOTREND</v>
      </c>
    </row>
    <row r="1186" spans="1:37" x14ac:dyDescent="0.25">
      <c r="A1186" t="s">
        <v>71</v>
      </c>
      <c r="B1186" t="s">
        <v>454</v>
      </c>
      <c r="C1186" t="s">
        <v>2039</v>
      </c>
      <c r="D1186" t="s">
        <v>72</v>
      </c>
      <c r="E1186" t="s">
        <v>1717</v>
      </c>
      <c r="F1186" t="s">
        <v>98</v>
      </c>
      <c r="G1186" t="s">
        <v>74</v>
      </c>
      <c r="H1186" t="s">
        <v>75</v>
      </c>
      <c r="I1186" t="s">
        <v>76</v>
      </c>
      <c r="J1186" t="s">
        <v>77</v>
      </c>
      <c r="K1186">
        <v>40</v>
      </c>
      <c r="L1186" t="s">
        <v>77</v>
      </c>
      <c r="M1186" t="s">
        <v>78</v>
      </c>
      <c r="N1186" t="s">
        <v>2040</v>
      </c>
      <c r="O1186" t="s">
        <v>2037</v>
      </c>
      <c r="P1186" t="s">
        <v>2041</v>
      </c>
      <c r="Q1186" t="s">
        <v>1720</v>
      </c>
      <c r="R1186" t="s">
        <v>79</v>
      </c>
      <c r="S1186" t="s">
        <v>26</v>
      </c>
      <c r="T1186" t="s">
        <v>1721</v>
      </c>
      <c r="U1186" t="s">
        <v>100</v>
      </c>
      <c r="V1186" t="s">
        <v>80</v>
      </c>
      <c r="W1186">
        <v>79800</v>
      </c>
      <c r="X1186" t="s">
        <v>85</v>
      </c>
      <c r="Y1186">
        <v>40</v>
      </c>
      <c r="Z1186" t="s">
        <v>2038</v>
      </c>
      <c r="AA1186" t="s">
        <v>2042</v>
      </c>
      <c r="AB1186" t="s">
        <v>87</v>
      </c>
      <c r="AC1186" t="s">
        <v>84</v>
      </c>
      <c r="AD1186">
        <f>_xlfn.XLOOKUP(MIS[[#This Row],[TRADING SYMBOL]],[1]Sheet1!$D:$D,[1]Sheet1!$C:$C)</f>
        <v>28.9</v>
      </c>
      <c r="AE1186">
        <f>MIS[[#This Row],[OrderAverageTradedPrice]]*MIS[[#This Row],[OrderQuantity]]</f>
        <v>2352</v>
      </c>
      <c r="AF1186">
        <f>MIS[[#This Row],[LTP]]*MIS[[#This Row],[OrderQuantity]]</f>
        <v>1156</v>
      </c>
      <c r="AG1186">
        <f>IF(MIS[[#This Row],[OrderSide]]="SELL",MIS[[#This Row],[VALUE]]-MIS[[#This Row],[LIVE_VALUE]],MIS[[#This Row],[LIVE_VALUE]]-MIS[[#This Row],[VALUE]])</f>
        <v>-1196</v>
      </c>
      <c r="AH1186" t="str" cm="1">
        <f t="array" ref="AH11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6" t="str">
        <f>MIS[[#This Row],[TRADING SYMBOL]]</f>
        <v>SENSEX2552079800PE</v>
      </c>
      <c r="AJ1186" t="str">
        <f>IF(RIGHT(MIS[[#This Row],[Main/Hedge]],4)="MAIN","MAIN","HEDGE")</f>
        <v>HEDGE</v>
      </c>
      <c r="AK1186" t="str" cm="1">
        <f t="array" ref="AK1186">_xlfn._xlws.FILTER(Table4[Column1],ISNUMBER(SEARCH(Table4[Column1],MIS[[#This Row],[OrderUniqueIdentifier]])),"")</f>
        <v>NOTREND</v>
      </c>
    </row>
    <row r="1187" spans="1:37" x14ac:dyDescent="0.25">
      <c r="A1187" t="s">
        <v>71</v>
      </c>
      <c r="B1187" t="s">
        <v>482</v>
      </c>
      <c r="C1187" t="s">
        <v>2058</v>
      </c>
      <c r="D1187" t="s">
        <v>72</v>
      </c>
      <c r="E1187" t="s">
        <v>1717</v>
      </c>
      <c r="F1187" t="s">
        <v>98</v>
      </c>
      <c r="G1187" t="s">
        <v>74</v>
      </c>
      <c r="H1187" t="s">
        <v>75</v>
      </c>
      <c r="I1187" t="s">
        <v>76</v>
      </c>
      <c r="J1187" t="s">
        <v>77</v>
      </c>
      <c r="K1187">
        <v>40</v>
      </c>
      <c r="L1187" t="s">
        <v>77</v>
      </c>
      <c r="M1187" t="s">
        <v>78</v>
      </c>
      <c r="N1187" t="s">
        <v>2059</v>
      </c>
      <c r="O1187" t="s">
        <v>2037</v>
      </c>
      <c r="P1187" t="s">
        <v>2041</v>
      </c>
      <c r="Q1187" t="s">
        <v>1720</v>
      </c>
      <c r="R1187" t="s">
        <v>79</v>
      </c>
      <c r="S1187" t="s">
        <v>26</v>
      </c>
      <c r="T1187" t="s">
        <v>1721</v>
      </c>
      <c r="U1187" t="s">
        <v>100</v>
      </c>
      <c r="V1187" t="s">
        <v>80</v>
      </c>
      <c r="W1187">
        <v>79800</v>
      </c>
      <c r="X1187" t="s">
        <v>85</v>
      </c>
      <c r="Y1187">
        <v>40</v>
      </c>
      <c r="Z1187" t="s">
        <v>2038</v>
      </c>
      <c r="AA1187" t="s">
        <v>2042</v>
      </c>
      <c r="AB1187" t="s">
        <v>87</v>
      </c>
      <c r="AC1187" t="s">
        <v>84</v>
      </c>
      <c r="AD1187">
        <f>_xlfn.XLOOKUP(MIS[[#This Row],[TRADING SYMBOL]],[1]Sheet1!$D:$D,[1]Sheet1!$C:$C)</f>
        <v>28.9</v>
      </c>
      <c r="AE1187">
        <f>MIS[[#This Row],[OrderAverageTradedPrice]]*MIS[[#This Row],[OrderQuantity]]</f>
        <v>2353</v>
      </c>
      <c r="AF1187">
        <f>MIS[[#This Row],[LTP]]*MIS[[#This Row],[OrderQuantity]]</f>
        <v>1156</v>
      </c>
      <c r="AG1187">
        <f>IF(MIS[[#This Row],[OrderSide]]="SELL",MIS[[#This Row],[VALUE]]-MIS[[#This Row],[LIVE_VALUE]],MIS[[#This Row],[LIVE_VALUE]]-MIS[[#This Row],[VALUE]])</f>
        <v>-1197</v>
      </c>
      <c r="AH1187" t="str" cm="1">
        <f t="array" ref="AH11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7" t="str">
        <f>MIS[[#This Row],[TRADING SYMBOL]]</f>
        <v>SENSEX2552079800PE</v>
      </c>
      <c r="AJ1187" t="str">
        <f>IF(RIGHT(MIS[[#This Row],[Main/Hedge]],4)="MAIN","MAIN","HEDGE")</f>
        <v>HEDGE</v>
      </c>
      <c r="AK1187" t="str" cm="1">
        <f t="array" ref="AK1187">_xlfn._xlws.FILTER(Table4[Column1],ISNUMBER(SEARCH(Table4[Column1],MIS[[#This Row],[OrderUniqueIdentifier]])),"")</f>
        <v>NOTREND</v>
      </c>
    </row>
    <row r="1188" spans="1:37" x14ac:dyDescent="0.25">
      <c r="A1188" t="s">
        <v>71</v>
      </c>
      <c r="B1188" t="s">
        <v>540</v>
      </c>
      <c r="C1188" t="s">
        <v>2114</v>
      </c>
      <c r="D1188" t="s">
        <v>72</v>
      </c>
      <c r="E1188" t="s">
        <v>248</v>
      </c>
      <c r="F1188" t="s">
        <v>98</v>
      </c>
      <c r="G1188" t="s">
        <v>74</v>
      </c>
      <c r="H1188" t="s">
        <v>75</v>
      </c>
      <c r="I1188" t="s">
        <v>76</v>
      </c>
      <c r="J1188" t="s">
        <v>77</v>
      </c>
      <c r="K1188">
        <v>40</v>
      </c>
      <c r="L1188" t="s">
        <v>77</v>
      </c>
      <c r="M1188" t="s">
        <v>78</v>
      </c>
      <c r="N1188" t="s">
        <v>1735</v>
      </c>
      <c r="O1188" t="s">
        <v>2037</v>
      </c>
      <c r="P1188" t="s">
        <v>2041</v>
      </c>
      <c r="Q1188" t="s">
        <v>250</v>
      </c>
      <c r="R1188" t="s">
        <v>79</v>
      </c>
      <c r="S1188" t="s">
        <v>26</v>
      </c>
      <c r="T1188" t="s">
        <v>251</v>
      </c>
      <c r="U1188" t="s">
        <v>100</v>
      </c>
      <c r="V1188" t="s">
        <v>80</v>
      </c>
      <c r="W1188">
        <v>84800</v>
      </c>
      <c r="X1188" t="s">
        <v>81</v>
      </c>
      <c r="Y1188">
        <v>40</v>
      </c>
      <c r="Z1188" t="s">
        <v>2038</v>
      </c>
      <c r="AA1188" t="s">
        <v>2042</v>
      </c>
      <c r="AB1188" t="s">
        <v>83</v>
      </c>
      <c r="AC1188" t="s">
        <v>84</v>
      </c>
      <c r="AD1188">
        <f>_xlfn.XLOOKUP(MIS[[#This Row],[TRADING SYMBOL]],[1]Sheet1!$D:$D,[1]Sheet1!$C:$C)</f>
        <v>17.55</v>
      </c>
      <c r="AE1188">
        <f>MIS[[#This Row],[OrderAverageTradedPrice]]*MIS[[#This Row],[OrderQuantity]]</f>
        <v>1014</v>
      </c>
      <c r="AF1188">
        <f>MIS[[#This Row],[LTP]]*MIS[[#This Row],[OrderQuantity]]</f>
        <v>702</v>
      </c>
      <c r="AG1188">
        <f>IF(MIS[[#This Row],[OrderSide]]="SELL",MIS[[#This Row],[VALUE]]-MIS[[#This Row],[LIVE_VALUE]],MIS[[#This Row],[LIVE_VALUE]]-MIS[[#This Row],[VALUE]])</f>
        <v>-312</v>
      </c>
      <c r="AH1188" t="str" cm="1">
        <f t="array" ref="AH11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8" t="str">
        <f>MIS[[#This Row],[TRADING SYMBOL]]</f>
        <v>SENSEX2552084800CE</v>
      </c>
      <c r="AJ1188" t="str">
        <f>IF(RIGHT(MIS[[#This Row],[Main/Hedge]],4)="MAIN","MAIN","HEDGE")</f>
        <v>HEDGE</v>
      </c>
      <c r="AK1188" t="str" cm="1">
        <f t="array" ref="AK1188">_xlfn._xlws.FILTER(Table4[Column1],ISNUMBER(SEARCH(Table4[Column1],MIS[[#This Row],[OrderUniqueIdentifier]])),"")</f>
        <v>NOTREND</v>
      </c>
    </row>
    <row r="1189" spans="1:37" x14ac:dyDescent="0.25">
      <c r="A1189" t="s">
        <v>71</v>
      </c>
      <c r="B1189" t="s">
        <v>540</v>
      </c>
      <c r="C1189" t="s">
        <v>2115</v>
      </c>
      <c r="D1189" t="s">
        <v>72</v>
      </c>
      <c r="E1189" t="s">
        <v>1717</v>
      </c>
      <c r="F1189" t="s">
        <v>98</v>
      </c>
      <c r="G1189" t="s">
        <v>74</v>
      </c>
      <c r="H1189" t="s">
        <v>75</v>
      </c>
      <c r="I1189" t="s">
        <v>76</v>
      </c>
      <c r="J1189" t="s">
        <v>77</v>
      </c>
      <c r="K1189">
        <v>40</v>
      </c>
      <c r="L1189" t="s">
        <v>77</v>
      </c>
      <c r="M1189" t="s">
        <v>78</v>
      </c>
      <c r="N1189" t="s">
        <v>2116</v>
      </c>
      <c r="O1189" t="s">
        <v>2041</v>
      </c>
      <c r="P1189" t="s">
        <v>2041</v>
      </c>
      <c r="Q1189" t="s">
        <v>1720</v>
      </c>
      <c r="R1189" t="s">
        <v>79</v>
      </c>
      <c r="S1189" t="s">
        <v>26</v>
      </c>
      <c r="T1189" t="s">
        <v>1721</v>
      </c>
      <c r="U1189" t="s">
        <v>100</v>
      </c>
      <c r="V1189" t="s">
        <v>80</v>
      </c>
      <c r="W1189">
        <v>79800</v>
      </c>
      <c r="X1189" t="s">
        <v>85</v>
      </c>
      <c r="Y1189">
        <v>40</v>
      </c>
      <c r="Z1189" t="s">
        <v>2042</v>
      </c>
      <c r="AA1189" t="s">
        <v>2042</v>
      </c>
      <c r="AB1189" t="s">
        <v>87</v>
      </c>
      <c r="AC1189" t="s">
        <v>84</v>
      </c>
      <c r="AD1189">
        <f>_xlfn.XLOOKUP(MIS[[#This Row],[TRADING SYMBOL]],[1]Sheet1!$D:$D,[1]Sheet1!$C:$C)</f>
        <v>28.9</v>
      </c>
      <c r="AE1189">
        <f>MIS[[#This Row],[OrderAverageTradedPrice]]*MIS[[#This Row],[OrderQuantity]]</f>
        <v>2338</v>
      </c>
      <c r="AF1189">
        <f>MIS[[#This Row],[LTP]]*MIS[[#This Row],[OrderQuantity]]</f>
        <v>1156</v>
      </c>
      <c r="AG1189">
        <f>IF(MIS[[#This Row],[OrderSide]]="SELL",MIS[[#This Row],[VALUE]]-MIS[[#This Row],[LIVE_VALUE]],MIS[[#This Row],[LIVE_VALUE]]-MIS[[#This Row],[VALUE]])</f>
        <v>-1182</v>
      </c>
      <c r="AH1189" t="str" cm="1">
        <f t="array" ref="AH11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9" t="str">
        <f>MIS[[#This Row],[TRADING SYMBOL]]</f>
        <v>SENSEX2552079800PE</v>
      </c>
      <c r="AJ1189" t="str">
        <f>IF(RIGHT(MIS[[#This Row],[Main/Hedge]],4)="MAIN","MAIN","HEDGE")</f>
        <v>HEDGE</v>
      </c>
      <c r="AK1189" t="str" cm="1">
        <f t="array" ref="AK1189">_xlfn._xlws.FILTER(Table4[Column1],ISNUMBER(SEARCH(Table4[Column1],MIS[[#This Row],[OrderUniqueIdentifier]])),"")</f>
        <v>NOTREND</v>
      </c>
    </row>
    <row r="1190" spans="1:37" x14ac:dyDescent="0.25">
      <c r="A1190" t="s">
        <v>71</v>
      </c>
      <c r="B1190" t="s">
        <v>550</v>
      </c>
      <c r="C1190" t="s">
        <v>2122</v>
      </c>
      <c r="D1190" t="s">
        <v>72</v>
      </c>
      <c r="E1190" t="s">
        <v>1717</v>
      </c>
      <c r="F1190" t="s">
        <v>98</v>
      </c>
      <c r="G1190" t="s">
        <v>74</v>
      </c>
      <c r="H1190" t="s">
        <v>75</v>
      </c>
      <c r="I1190" t="s">
        <v>76</v>
      </c>
      <c r="J1190" t="s">
        <v>77</v>
      </c>
      <c r="K1190">
        <v>40</v>
      </c>
      <c r="L1190" t="s">
        <v>77</v>
      </c>
      <c r="M1190" t="s">
        <v>78</v>
      </c>
      <c r="N1190" t="s">
        <v>2123</v>
      </c>
      <c r="O1190" t="s">
        <v>2037</v>
      </c>
      <c r="P1190" t="s">
        <v>2041</v>
      </c>
      <c r="Q1190" t="s">
        <v>1720</v>
      </c>
      <c r="R1190" t="s">
        <v>79</v>
      </c>
      <c r="S1190" t="s">
        <v>26</v>
      </c>
      <c r="T1190" t="s">
        <v>1721</v>
      </c>
      <c r="U1190" t="s">
        <v>100</v>
      </c>
      <c r="V1190" t="s">
        <v>80</v>
      </c>
      <c r="W1190">
        <v>79800</v>
      </c>
      <c r="X1190" t="s">
        <v>85</v>
      </c>
      <c r="Y1190">
        <v>40</v>
      </c>
      <c r="Z1190" t="s">
        <v>2038</v>
      </c>
      <c r="AA1190" t="s">
        <v>2042</v>
      </c>
      <c r="AB1190" t="s">
        <v>87</v>
      </c>
      <c r="AC1190" t="s">
        <v>84</v>
      </c>
      <c r="AD1190">
        <f>_xlfn.XLOOKUP(MIS[[#This Row],[TRADING SYMBOL]],[1]Sheet1!$D:$D,[1]Sheet1!$C:$C)</f>
        <v>28.9</v>
      </c>
      <c r="AE1190">
        <f>MIS[[#This Row],[OrderAverageTradedPrice]]*MIS[[#This Row],[OrderQuantity]]</f>
        <v>2364</v>
      </c>
      <c r="AF1190">
        <f>MIS[[#This Row],[LTP]]*MIS[[#This Row],[OrderQuantity]]</f>
        <v>1156</v>
      </c>
      <c r="AG1190">
        <f>IF(MIS[[#This Row],[OrderSide]]="SELL",MIS[[#This Row],[VALUE]]-MIS[[#This Row],[LIVE_VALUE]],MIS[[#This Row],[LIVE_VALUE]]-MIS[[#This Row],[VALUE]])</f>
        <v>-1208</v>
      </c>
      <c r="AH1190" t="str" cm="1">
        <f t="array" ref="AH1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0" t="str">
        <f>MIS[[#This Row],[TRADING SYMBOL]]</f>
        <v>SENSEX2552079800PE</v>
      </c>
      <c r="AJ1190" t="str">
        <f>IF(RIGHT(MIS[[#This Row],[Main/Hedge]],4)="MAIN","MAIN","HEDGE")</f>
        <v>HEDGE</v>
      </c>
      <c r="AK1190" t="str" cm="1">
        <f t="array" ref="AK1190">_xlfn._xlws.FILTER(Table4[Column1],ISNUMBER(SEARCH(Table4[Column1],MIS[[#This Row],[OrderUniqueIdentifier]])),"")</f>
        <v>NOTREND</v>
      </c>
    </row>
    <row r="1191" spans="1:37" x14ac:dyDescent="0.25">
      <c r="A1191" t="s">
        <v>71</v>
      </c>
      <c r="B1191" t="s">
        <v>558</v>
      </c>
      <c r="C1191" t="s">
        <v>2129</v>
      </c>
      <c r="D1191" t="s">
        <v>72</v>
      </c>
      <c r="E1191" t="s">
        <v>1717</v>
      </c>
      <c r="F1191" t="s">
        <v>98</v>
      </c>
      <c r="G1191" t="s">
        <v>74</v>
      </c>
      <c r="H1191" t="s">
        <v>75</v>
      </c>
      <c r="I1191" t="s">
        <v>76</v>
      </c>
      <c r="J1191" t="s">
        <v>77</v>
      </c>
      <c r="K1191">
        <v>40</v>
      </c>
      <c r="L1191" t="s">
        <v>77</v>
      </c>
      <c r="M1191" t="s">
        <v>78</v>
      </c>
      <c r="N1191" t="s">
        <v>2130</v>
      </c>
      <c r="O1191" t="s">
        <v>2037</v>
      </c>
      <c r="P1191" t="s">
        <v>2041</v>
      </c>
      <c r="Q1191" t="s">
        <v>1720</v>
      </c>
      <c r="R1191" t="s">
        <v>79</v>
      </c>
      <c r="S1191" t="s">
        <v>26</v>
      </c>
      <c r="T1191" t="s">
        <v>1721</v>
      </c>
      <c r="U1191" t="s">
        <v>100</v>
      </c>
      <c r="V1191" t="s">
        <v>80</v>
      </c>
      <c r="W1191">
        <v>79800</v>
      </c>
      <c r="X1191" t="s">
        <v>85</v>
      </c>
      <c r="Y1191">
        <v>40</v>
      </c>
      <c r="Z1191" t="s">
        <v>2038</v>
      </c>
      <c r="AA1191" t="s">
        <v>2042</v>
      </c>
      <c r="AB1191" t="s">
        <v>87</v>
      </c>
      <c r="AC1191" t="s">
        <v>84</v>
      </c>
      <c r="AD1191">
        <f>_xlfn.XLOOKUP(MIS[[#This Row],[TRADING SYMBOL]],[1]Sheet1!$D:$D,[1]Sheet1!$C:$C)</f>
        <v>28.9</v>
      </c>
      <c r="AE1191">
        <f>MIS[[#This Row],[OrderAverageTradedPrice]]*MIS[[#This Row],[OrderQuantity]]</f>
        <v>2355</v>
      </c>
      <c r="AF1191">
        <f>MIS[[#This Row],[LTP]]*MIS[[#This Row],[OrderQuantity]]</f>
        <v>1156</v>
      </c>
      <c r="AG1191">
        <f>IF(MIS[[#This Row],[OrderSide]]="SELL",MIS[[#This Row],[VALUE]]-MIS[[#This Row],[LIVE_VALUE]],MIS[[#This Row],[LIVE_VALUE]]-MIS[[#This Row],[VALUE]])</f>
        <v>-1199</v>
      </c>
      <c r="AH1191" t="str" cm="1">
        <f t="array" ref="AH1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1" t="str">
        <f>MIS[[#This Row],[TRADING SYMBOL]]</f>
        <v>SENSEX2552079800PE</v>
      </c>
      <c r="AJ1191" t="str">
        <f>IF(RIGHT(MIS[[#This Row],[Main/Hedge]],4)="MAIN","MAIN","HEDGE")</f>
        <v>HEDGE</v>
      </c>
      <c r="AK1191" t="str" cm="1">
        <f t="array" ref="AK1191">_xlfn._xlws.FILTER(Table4[Column1],ISNUMBER(SEARCH(Table4[Column1],MIS[[#This Row],[OrderUniqueIdentifier]])),"")</f>
        <v>NOTREND</v>
      </c>
    </row>
    <row r="1192" spans="1:37" x14ac:dyDescent="0.25">
      <c r="A1192" t="s">
        <v>71</v>
      </c>
      <c r="B1192" t="s">
        <v>951</v>
      </c>
      <c r="C1192" t="s">
        <v>2406</v>
      </c>
      <c r="D1192" t="s">
        <v>72</v>
      </c>
      <c r="E1192" t="s">
        <v>248</v>
      </c>
      <c r="F1192" t="s">
        <v>98</v>
      </c>
      <c r="G1192" t="s">
        <v>74</v>
      </c>
      <c r="H1192" t="s">
        <v>75</v>
      </c>
      <c r="I1192" t="s">
        <v>76</v>
      </c>
      <c r="J1192" t="s">
        <v>77</v>
      </c>
      <c r="K1192">
        <v>20</v>
      </c>
      <c r="L1192" t="s">
        <v>77</v>
      </c>
      <c r="M1192" t="s">
        <v>78</v>
      </c>
      <c r="N1192" t="s">
        <v>1783</v>
      </c>
      <c r="O1192" t="s">
        <v>2037</v>
      </c>
      <c r="P1192" t="s">
        <v>2041</v>
      </c>
      <c r="Q1192" t="s">
        <v>250</v>
      </c>
      <c r="R1192" t="s">
        <v>79</v>
      </c>
      <c r="S1192" t="s">
        <v>26</v>
      </c>
      <c r="T1192" t="s">
        <v>251</v>
      </c>
      <c r="U1192" t="s">
        <v>100</v>
      </c>
      <c r="V1192" t="s">
        <v>80</v>
      </c>
      <c r="W1192">
        <v>84800</v>
      </c>
      <c r="X1192" t="s">
        <v>81</v>
      </c>
      <c r="Y1192">
        <v>20</v>
      </c>
      <c r="Z1192" t="s">
        <v>2038</v>
      </c>
      <c r="AA1192" t="s">
        <v>2042</v>
      </c>
      <c r="AB1192" t="s">
        <v>83</v>
      </c>
      <c r="AC1192" t="s">
        <v>84</v>
      </c>
      <c r="AD1192">
        <f>_xlfn.XLOOKUP(MIS[[#This Row],[TRADING SYMBOL]],[1]Sheet1!$D:$D,[1]Sheet1!$C:$C)</f>
        <v>17.55</v>
      </c>
      <c r="AE1192">
        <f>MIS[[#This Row],[OrderAverageTradedPrice]]*MIS[[#This Row],[OrderQuantity]]</f>
        <v>506</v>
      </c>
      <c r="AF1192">
        <f>MIS[[#This Row],[LTP]]*MIS[[#This Row],[OrderQuantity]]</f>
        <v>351</v>
      </c>
      <c r="AG1192">
        <f>IF(MIS[[#This Row],[OrderSide]]="SELL",MIS[[#This Row],[VALUE]]-MIS[[#This Row],[LIVE_VALUE]],MIS[[#This Row],[LIVE_VALUE]]-MIS[[#This Row],[VALUE]])</f>
        <v>-155</v>
      </c>
      <c r="AH1192" t="str" cm="1">
        <f t="array" ref="AH11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2" t="str">
        <f>MIS[[#This Row],[TRADING SYMBOL]]</f>
        <v>SENSEX2552084800CE</v>
      </c>
      <c r="AJ1192" t="str">
        <f>IF(RIGHT(MIS[[#This Row],[Main/Hedge]],4)="MAIN","MAIN","HEDGE")</f>
        <v>HEDGE</v>
      </c>
      <c r="AK1192" t="str" cm="1">
        <f t="array" ref="AK1192">_xlfn._xlws.FILTER(Table4[Column1],ISNUMBER(SEARCH(Table4[Column1],MIS[[#This Row],[OrderUniqueIdentifier]])),"")</f>
        <v>NOTREND</v>
      </c>
    </row>
    <row r="1193" spans="1:37" x14ac:dyDescent="0.25">
      <c r="A1193" t="s">
        <v>71</v>
      </c>
      <c r="B1193" t="s">
        <v>1108</v>
      </c>
      <c r="C1193" t="s">
        <v>2524</v>
      </c>
      <c r="D1193" t="s">
        <v>72</v>
      </c>
      <c r="E1193" t="s">
        <v>1717</v>
      </c>
      <c r="F1193" t="s">
        <v>98</v>
      </c>
      <c r="G1193" t="s">
        <v>74</v>
      </c>
      <c r="H1193" t="s">
        <v>75</v>
      </c>
      <c r="I1193" t="s">
        <v>76</v>
      </c>
      <c r="J1193" t="s">
        <v>77</v>
      </c>
      <c r="K1193">
        <v>40</v>
      </c>
      <c r="L1193" t="s">
        <v>77</v>
      </c>
      <c r="M1193" t="s">
        <v>78</v>
      </c>
      <c r="N1193" t="s">
        <v>2525</v>
      </c>
      <c r="O1193" t="s">
        <v>2037</v>
      </c>
      <c r="P1193" t="s">
        <v>2041</v>
      </c>
      <c r="Q1193" t="s">
        <v>1720</v>
      </c>
      <c r="R1193" t="s">
        <v>79</v>
      </c>
      <c r="S1193" t="s">
        <v>26</v>
      </c>
      <c r="T1193" t="s">
        <v>1721</v>
      </c>
      <c r="U1193" t="s">
        <v>100</v>
      </c>
      <c r="V1193" t="s">
        <v>80</v>
      </c>
      <c r="W1193">
        <v>79800</v>
      </c>
      <c r="X1193" t="s">
        <v>85</v>
      </c>
      <c r="Y1193">
        <v>40</v>
      </c>
      <c r="Z1193" t="s">
        <v>2038</v>
      </c>
      <c r="AA1193" t="s">
        <v>2042</v>
      </c>
      <c r="AB1193" t="s">
        <v>87</v>
      </c>
      <c r="AC1193" t="s">
        <v>84</v>
      </c>
      <c r="AD1193">
        <f>_xlfn.XLOOKUP(MIS[[#This Row],[TRADING SYMBOL]],[1]Sheet1!$D:$D,[1]Sheet1!$C:$C)</f>
        <v>28.9</v>
      </c>
      <c r="AE1193">
        <f>MIS[[#This Row],[OrderAverageTradedPrice]]*MIS[[#This Row],[OrderQuantity]]</f>
        <v>2366</v>
      </c>
      <c r="AF1193">
        <f>MIS[[#This Row],[LTP]]*MIS[[#This Row],[OrderQuantity]]</f>
        <v>1156</v>
      </c>
      <c r="AG1193">
        <f>IF(MIS[[#This Row],[OrderSide]]="SELL",MIS[[#This Row],[VALUE]]-MIS[[#This Row],[LIVE_VALUE]],MIS[[#This Row],[LIVE_VALUE]]-MIS[[#This Row],[VALUE]])</f>
        <v>-1210</v>
      </c>
      <c r="AH1193" t="str" cm="1">
        <f t="array" ref="AH11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3" t="str">
        <f>MIS[[#This Row],[TRADING SYMBOL]]</f>
        <v>SENSEX2552079800PE</v>
      </c>
      <c r="AJ1193" t="str">
        <f>IF(RIGHT(MIS[[#This Row],[Main/Hedge]],4)="MAIN","MAIN","HEDGE")</f>
        <v>HEDGE</v>
      </c>
      <c r="AK1193" t="str" cm="1">
        <f t="array" ref="AK1193">_xlfn._xlws.FILTER(Table4[Column1],ISNUMBER(SEARCH(Table4[Column1],MIS[[#This Row],[OrderUniqueIdentifier]])),"")</f>
        <v>NOTREND</v>
      </c>
    </row>
    <row r="1194" spans="1:37" x14ac:dyDescent="0.25">
      <c r="A1194" t="s">
        <v>71</v>
      </c>
      <c r="B1194" t="s">
        <v>1117</v>
      </c>
      <c r="C1194" t="s">
        <v>2530</v>
      </c>
      <c r="D1194" t="s">
        <v>72</v>
      </c>
      <c r="E1194" t="s">
        <v>248</v>
      </c>
      <c r="F1194" t="s">
        <v>98</v>
      </c>
      <c r="G1194" t="s">
        <v>74</v>
      </c>
      <c r="H1194" t="s">
        <v>75</v>
      </c>
      <c r="I1194" t="s">
        <v>76</v>
      </c>
      <c r="J1194" t="s">
        <v>77</v>
      </c>
      <c r="K1194">
        <v>20</v>
      </c>
      <c r="L1194" t="s">
        <v>77</v>
      </c>
      <c r="M1194" t="s">
        <v>78</v>
      </c>
      <c r="N1194" t="s">
        <v>2321</v>
      </c>
      <c r="O1194" t="s">
        <v>2041</v>
      </c>
      <c r="P1194" t="s">
        <v>2041</v>
      </c>
      <c r="Q1194" t="s">
        <v>250</v>
      </c>
      <c r="R1194" t="s">
        <v>79</v>
      </c>
      <c r="S1194" t="s">
        <v>26</v>
      </c>
      <c r="T1194" t="s">
        <v>251</v>
      </c>
      <c r="U1194" t="s">
        <v>100</v>
      </c>
      <c r="V1194" t="s">
        <v>80</v>
      </c>
      <c r="W1194">
        <v>84800</v>
      </c>
      <c r="X1194" t="s">
        <v>81</v>
      </c>
      <c r="Y1194">
        <v>20</v>
      </c>
      <c r="Z1194" t="s">
        <v>2042</v>
      </c>
      <c r="AA1194" t="s">
        <v>2042</v>
      </c>
      <c r="AB1194" t="s">
        <v>83</v>
      </c>
      <c r="AC1194" t="s">
        <v>84</v>
      </c>
      <c r="AD1194">
        <f>_xlfn.XLOOKUP(MIS[[#This Row],[TRADING SYMBOL]],[1]Sheet1!$D:$D,[1]Sheet1!$C:$C)</f>
        <v>17.55</v>
      </c>
      <c r="AE1194">
        <f>MIS[[#This Row],[OrderAverageTradedPrice]]*MIS[[#This Row],[OrderQuantity]]</f>
        <v>503</v>
      </c>
      <c r="AF1194">
        <f>MIS[[#This Row],[LTP]]*MIS[[#This Row],[OrderQuantity]]</f>
        <v>351</v>
      </c>
      <c r="AG1194">
        <f>IF(MIS[[#This Row],[OrderSide]]="SELL",MIS[[#This Row],[VALUE]]-MIS[[#This Row],[LIVE_VALUE]],MIS[[#This Row],[LIVE_VALUE]]-MIS[[#This Row],[VALUE]])</f>
        <v>-152</v>
      </c>
      <c r="AH1194" t="str" cm="1">
        <f t="array" ref="AH11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4" t="str">
        <f>MIS[[#This Row],[TRADING SYMBOL]]</f>
        <v>SENSEX2552084800CE</v>
      </c>
      <c r="AJ1194" t="str">
        <f>IF(RIGHT(MIS[[#This Row],[Main/Hedge]],4)="MAIN","MAIN","HEDGE")</f>
        <v>HEDGE</v>
      </c>
      <c r="AK1194" t="str" cm="1">
        <f t="array" ref="AK1194">_xlfn._xlws.FILTER(Table4[Column1],ISNUMBER(SEARCH(Table4[Column1],MIS[[#This Row],[OrderUniqueIdentifier]])),"")</f>
        <v>NOTREND</v>
      </c>
    </row>
    <row r="1195" spans="1:37" x14ac:dyDescent="0.25">
      <c r="A1195" t="s">
        <v>71</v>
      </c>
      <c r="B1195" t="s">
        <v>1280</v>
      </c>
      <c r="C1195" t="s">
        <v>2649</v>
      </c>
      <c r="D1195" t="s">
        <v>72</v>
      </c>
      <c r="E1195" t="s">
        <v>1717</v>
      </c>
      <c r="F1195" t="s">
        <v>98</v>
      </c>
      <c r="G1195" t="s">
        <v>74</v>
      </c>
      <c r="H1195" t="s">
        <v>75</v>
      </c>
      <c r="I1195" t="s">
        <v>76</v>
      </c>
      <c r="J1195" t="s">
        <v>77</v>
      </c>
      <c r="K1195">
        <v>40</v>
      </c>
      <c r="L1195" t="s">
        <v>77</v>
      </c>
      <c r="M1195" t="s">
        <v>78</v>
      </c>
      <c r="N1195" t="s">
        <v>2137</v>
      </c>
      <c r="O1195" t="s">
        <v>2041</v>
      </c>
      <c r="P1195" t="s">
        <v>2041</v>
      </c>
      <c r="Q1195" t="s">
        <v>1720</v>
      </c>
      <c r="R1195" t="s">
        <v>79</v>
      </c>
      <c r="S1195" t="s">
        <v>26</v>
      </c>
      <c r="T1195" t="s">
        <v>1721</v>
      </c>
      <c r="U1195" t="s">
        <v>100</v>
      </c>
      <c r="V1195" t="s">
        <v>80</v>
      </c>
      <c r="W1195">
        <v>79800</v>
      </c>
      <c r="X1195" t="s">
        <v>85</v>
      </c>
      <c r="Y1195">
        <v>40</v>
      </c>
      <c r="Z1195" t="s">
        <v>2042</v>
      </c>
      <c r="AA1195" t="s">
        <v>2042</v>
      </c>
      <c r="AB1195" t="s">
        <v>87</v>
      </c>
      <c r="AC1195" t="s">
        <v>84</v>
      </c>
      <c r="AD1195">
        <f>_xlfn.XLOOKUP(MIS[[#This Row],[TRADING SYMBOL]],[1]Sheet1!$D:$D,[1]Sheet1!$C:$C)</f>
        <v>28.9</v>
      </c>
      <c r="AE1195">
        <f>MIS[[#This Row],[OrderAverageTradedPrice]]*MIS[[#This Row],[OrderQuantity]]</f>
        <v>2344</v>
      </c>
      <c r="AF1195">
        <f>MIS[[#This Row],[LTP]]*MIS[[#This Row],[OrderQuantity]]</f>
        <v>1156</v>
      </c>
      <c r="AG1195">
        <f>IF(MIS[[#This Row],[OrderSide]]="SELL",MIS[[#This Row],[VALUE]]-MIS[[#This Row],[LIVE_VALUE]],MIS[[#This Row],[LIVE_VALUE]]-MIS[[#This Row],[VALUE]])</f>
        <v>-1188</v>
      </c>
      <c r="AH1195" t="str" cm="1">
        <f t="array" ref="AH1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5" t="str">
        <f>MIS[[#This Row],[TRADING SYMBOL]]</f>
        <v>SENSEX2552079800PE</v>
      </c>
      <c r="AJ1195" t="str">
        <f>IF(RIGHT(MIS[[#This Row],[Main/Hedge]],4)="MAIN","MAIN","HEDGE")</f>
        <v>HEDGE</v>
      </c>
      <c r="AK1195" t="str" cm="1">
        <f t="array" ref="AK1195">_xlfn._xlws.FILTER(Table4[Column1],ISNUMBER(SEARCH(Table4[Column1],MIS[[#This Row],[OrderUniqueIdentifier]])),"")</f>
        <v>NOTREND</v>
      </c>
    </row>
    <row r="1196" spans="1:37" x14ac:dyDescent="0.25">
      <c r="A1196" t="s">
        <v>71</v>
      </c>
      <c r="B1196" t="s">
        <v>1288</v>
      </c>
      <c r="C1196" t="s">
        <v>2654</v>
      </c>
      <c r="D1196" t="s">
        <v>72</v>
      </c>
      <c r="E1196" t="s">
        <v>1717</v>
      </c>
      <c r="F1196" t="s">
        <v>98</v>
      </c>
      <c r="G1196" t="s">
        <v>74</v>
      </c>
      <c r="H1196" t="s">
        <v>75</v>
      </c>
      <c r="I1196" t="s">
        <v>76</v>
      </c>
      <c r="J1196" t="s">
        <v>77</v>
      </c>
      <c r="K1196">
        <v>80</v>
      </c>
      <c r="L1196" t="s">
        <v>77</v>
      </c>
      <c r="M1196" t="s">
        <v>78</v>
      </c>
      <c r="N1196" t="s">
        <v>2123</v>
      </c>
      <c r="O1196" t="s">
        <v>2037</v>
      </c>
      <c r="P1196" t="s">
        <v>2041</v>
      </c>
      <c r="Q1196" t="s">
        <v>1720</v>
      </c>
      <c r="R1196" t="s">
        <v>79</v>
      </c>
      <c r="S1196" t="s">
        <v>26</v>
      </c>
      <c r="T1196" t="s">
        <v>1721</v>
      </c>
      <c r="U1196" t="s">
        <v>100</v>
      </c>
      <c r="V1196" t="s">
        <v>80</v>
      </c>
      <c r="W1196">
        <v>79800</v>
      </c>
      <c r="X1196" t="s">
        <v>85</v>
      </c>
      <c r="Y1196">
        <v>80</v>
      </c>
      <c r="Z1196" t="s">
        <v>2038</v>
      </c>
      <c r="AA1196" t="s">
        <v>2042</v>
      </c>
      <c r="AB1196" t="s">
        <v>87</v>
      </c>
      <c r="AC1196" t="s">
        <v>84</v>
      </c>
      <c r="AD1196">
        <f>_xlfn.XLOOKUP(MIS[[#This Row],[TRADING SYMBOL]],[1]Sheet1!$D:$D,[1]Sheet1!$C:$C)</f>
        <v>28.9</v>
      </c>
      <c r="AE1196">
        <f>MIS[[#This Row],[OrderAverageTradedPrice]]*MIS[[#This Row],[OrderQuantity]]</f>
        <v>4728</v>
      </c>
      <c r="AF1196">
        <f>MIS[[#This Row],[LTP]]*MIS[[#This Row],[OrderQuantity]]</f>
        <v>2312</v>
      </c>
      <c r="AG1196">
        <f>IF(MIS[[#This Row],[OrderSide]]="SELL",MIS[[#This Row],[VALUE]]-MIS[[#This Row],[LIVE_VALUE]],MIS[[#This Row],[LIVE_VALUE]]-MIS[[#This Row],[VALUE]])</f>
        <v>-2416</v>
      </c>
      <c r="AH1196" t="str" cm="1">
        <f t="array" ref="AH11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6" t="str">
        <f>MIS[[#This Row],[TRADING SYMBOL]]</f>
        <v>SENSEX2552079800PE</v>
      </c>
      <c r="AJ1196" t="str">
        <f>IF(RIGHT(MIS[[#This Row],[Main/Hedge]],4)="MAIN","MAIN","HEDGE")</f>
        <v>HEDGE</v>
      </c>
      <c r="AK1196" t="str" cm="1">
        <f t="array" ref="AK1196">_xlfn._xlws.FILTER(Table4[Column1],ISNUMBER(SEARCH(Table4[Column1],MIS[[#This Row],[OrderUniqueIdentifier]])),"")</f>
        <v>NOTREND</v>
      </c>
    </row>
    <row r="1197" spans="1:37" x14ac:dyDescent="0.25">
      <c r="A1197" t="s">
        <v>71</v>
      </c>
      <c r="B1197" t="s">
        <v>1302</v>
      </c>
      <c r="C1197" t="s">
        <v>2665</v>
      </c>
      <c r="D1197" t="s">
        <v>72</v>
      </c>
      <c r="E1197" t="s">
        <v>248</v>
      </c>
      <c r="F1197" t="s">
        <v>98</v>
      </c>
      <c r="G1197" t="s">
        <v>74</v>
      </c>
      <c r="H1197" t="s">
        <v>75</v>
      </c>
      <c r="I1197" t="s">
        <v>76</v>
      </c>
      <c r="J1197" t="s">
        <v>77</v>
      </c>
      <c r="K1197">
        <v>20</v>
      </c>
      <c r="L1197" t="s">
        <v>77</v>
      </c>
      <c r="M1197" t="s">
        <v>78</v>
      </c>
      <c r="N1197" t="s">
        <v>1735</v>
      </c>
      <c r="O1197" t="s">
        <v>2037</v>
      </c>
      <c r="P1197" t="s">
        <v>2041</v>
      </c>
      <c r="Q1197" t="s">
        <v>250</v>
      </c>
      <c r="R1197" t="s">
        <v>79</v>
      </c>
      <c r="S1197" t="s">
        <v>26</v>
      </c>
      <c r="T1197" t="s">
        <v>251</v>
      </c>
      <c r="U1197" t="s">
        <v>100</v>
      </c>
      <c r="V1197" t="s">
        <v>80</v>
      </c>
      <c r="W1197">
        <v>84800</v>
      </c>
      <c r="X1197" t="s">
        <v>81</v>
      </c>
      <c r="Y1197">
        <v>20</v>
      </c>
      <c r="Z1197" t="s">
        <v>2038</v>
      </c>
      <c r="AA1197" t="s">
        <v>2042</v>
      </c>
      <c r="AB1197" t="s">
        <v>83</v>
      </c>
      <c r="AC1197" t="s">
        <v>84</v>
      </c>
      <c r="AD1197">
        <f>_xlfn.XLOOKUP(MIS[[#This Row],[TRADING SYMBOL]],[1]Sheet1!$D:$D,[1]Sheet1!$C:$C)</f>
        <v>17.55</v>
      </c>
      <c r="AE1197">
        <f>MIS[[#This Row],[OrderAverageTradedPrice]]*MIS[[#This Row],[OrderQuantity]]</f>
        <v>507</v>
      </c>
      <c r="AF1197">
        <f>MIS[[#This Row],[LTP]]*MIS[[#This Row],[OrderQuantity]]</f>
        <v>351</v>
      </c>
      <c r="AG1197">
        <f>IF(MIS[[#This Row],[OrderSide]]="SELL",MIS[[#This Row],[VALUE]]-MIS[[#This Row],[LIVE_VALUE]],MIS[[#This Row],[LIVE_VALUE]]-MIS[[#This Row],[VALUE]])</f>
        <v>-156</v>
      </c>
      <c r="AH1197" t="str" cm="1">
        <f t="array" ref="AH1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7" t="str">
        <f>MIS[[#This Row],[TRADING SYMBOL]]</f>
        <v>SENSEX2552084800CE</v>
      </c>
      <c r="AJ1197" t="str">
        <f>IF(RIGHT(MIS[[#This Row],[Main/Hedge]],4)="MAIN","MAIN","HEDGE")</f>
        <v>HEDGE</v>
      </c>
      <c r="AK1197" t="str" cm="1">
        <f t="array" ref="AK1197">_xlfn._xlws.FILTER(Table4[Column1],ISNUMBER(SEARCH(Table4[Column1],MIS[[#This Row],[OrderUniqueIdentifier]])),"")</f>
        <v>NOTREND</v>
      </c>
    </row>
    <row r="1198" spans="1:37" x14ac:dyDescent="0.25">
      <c r="A1198" t="s">
        <v>71</v>
      </c>
      <c r="B1198" t="s">
        <v>1302</v>
      </c>
      <c r="C1198" t="s">
        <v>2666</v>
      </c>
      <c r="D1198" t="s">
        <v>72</v>
      </c>
      <c r="E1198" t="s">
        <v>1717</v>
      </c>
      <c r="F1198" t="s">
        <v>98</v>
      </c>
      <c r="G1198" t="s">
        <v>74</v>
      </c>
      <c r="H1198" t="s">
        <v>75</v>
      </c>
      <c r="I1198" t="s">
        <v>76</v>
      </c>
      <c r="J1198" t="s">
        <v>77</v>
      </c>
      <c r="K1198">
        <v>20</v>
      </c>
      <c r="L1198" t="s">
        <v>77</v>
      </c>
      <c r="M1198" t="s">
        <v>78</v>
      </c>
      <c r="N1198" t="s">
        <v>2594</v>
      </c>
      <c r="O1198" t="s">
        <v>2041</v>
      </c>
      <c r="P1198" t="s">
        <v>2041</v>
      </c>
      <c r="Q1198" t="s">
        <v>1720</v>
      </c>
      <c r="R1198" t="s">
        <v>79</v>
      </c>
      <c r="S1198" t="s">
        <v>26</v>
      </c>
      <c r="T1198" t="s">
        <v>1721</v>
      </c>
      <c r="U1198" t="s">
        <v>100</v>
      </c>
      <c r="V1198" t="s">
        <v>80</v>
      </c>
      <c r="W1198">
        <v>79800</v>
      </c>
      <c r="X1198" t="s">
        <v>85</v>
      </c>
      <c r="Y1198">
        <v>20</v>
      </c>
      <c r="Z1198" t="s">
        <v>2042</v>
      </c>
      <c r="AA1198" t="s">
        <v>2042</v>
      </c>
      <c r="AB1198" t="s">
        <v>87</v>
      </c>
      <c r="AC1198" t="s">
        <v>84</v>
      </c>
      <c r="AD1198">
        <f>_xlfn.XLOOKUP(MIS[[#This Row],[TRADING SYMBOL]],[1]Sheet1!$D:$D,[1]Sheet1!$C:$C)</f>
        <v>28.9</v>
      </c>
      <c r="AE1198">
        <f>MIS[[#This Row],[OrderAverageTradedPrice]]*MIS[[#This Row],[OrderQuantity]]</f>
        <v>1173</v>
      </c>
      <c r="AF1198">
        <f>MIS[[#This Row],[LTP]]*MIS[[#This Row],[OrderQuantity]]</f>
        <v>578</v>
      </c>
      <c r="AG1198">
        <f>IF(MIS[[#This Row],[OrderSide]]="SELL",MIS[[#This Row],[VALUE]]-MIS[[#This Row],[LIVE_VALUE]],MIS[[#This Row],[LIVE_VALUE]]-MIS[[#This Row],[VALUE]])</f>
        <v>-595</v>
      </c>
      <c r="AH1198" t="str" cm="1">
        <f t="array" ref="AH11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8" t="str">
        <f>MIS[[#This Row],[TRADING SYMBOL]]</f>
        <v>SENSEX2552079800PE</v>
      </c>
      <c r="AJ1198" t="str">
        <f>IF(RIGHT(MIS[[#This Row],[Main/Hedge]],4)="MAIN","MAIN","HEDGE")</f>
        <v>HEDGE</v>
      </c>
      <c r="AK1198" t="str" cm="1">
        <f t="array" ref="AK1198">_xlfn._xlws.FILTER(Table4[Column1],ISNUMBER(SEARCH(Table4[Column1],MIS[[#This Row],[OrderUniqueIdentifier]])),"")</f>
        <v>NOTREND</v>
      </c>
    </row>
    <row r="1199" spans="1:37" x14ac:dyDescent="0.25">
      <c r="A1199" t="s">
        <v>71</v>
      </c>
      <c r="B1199" t="s">
        <v>1305</v>
      </c>
      <c r="C1199" t="s">
        <v>2669</v>
      </c>
      <c r="D1199" t="s">
        <v>72</v>
      </c>
      <c r="E1199" t="s">
        <v>248</v>
      </c>
      <c r="F1199" t="s">
        <v>98</v>
      </c>
      <c r="G1199" t="s">
        <v>74</v>
      </c>
      <c r="H1199" t="s">
        <v>75</v>
      </c>
      <c r="I1199" t="s">
        <v>76</v>
      </c>
      <c r="J1199" t="s">
        <v>77</v>
      </c>
      <c r="K1199">
        <v>20</v>
      </c>
      <c r="L1199" t="s">
        <v>77</v>
      </c>
      <c r="M1199" t="s">
        <v>78</v>
      </c>
      <c r="N1199" t="s">
        <v>1768</v>
      </c>
      <c r="O1199" t="s">
        <v>2041</v>
      </c>
      <c r="P1199" t="s">
        <v>2041</v>
      </c>
      <c r="Q1199" t="s">
        <v>250</v>
      </c>
      <c r="R1199" t="s">
        <v>79</v>
      </c>
      <c r="S1199" t="s">
        <v>26</v>
      </c>
      <c r="T1199" t="s">
        <v>251</v>
      </c>
      <c r="U1199" t="s">
        <v>100</v>
      </c>
      <c r="V1199" t="s">
        <v>80</v>
      </c>
      <c r="W1199">
        <v>84800</v>
      </c>
      <c r="X1199" t="s">
        <v>81</v>
      </c>
      <c r="Y1199">
        <v>20</v>
      </c>
      <c r="Z1199" t="s">
        <v>2042</v>
      </c>
      <c r="AA1199" t="s">
        <v>2042</v>
      </c>
      <c r="AB1199" t="s">
        <v>83</v>
      </c>
      <c r="AC1199" t="s">
        <v>84</v>
      </c>
      <c r="AD1199">
        <f>_xlfn.XLOOKUP(MIS[[#This Row],[TRADING SYMBOL]],[1]Sheet1!$D:$D,[1]Sheet1!$C:$C)</f>
        <v>17.55</v>
      </c>
      <c r="AE1199">
        <f>MIS[[#This Row],[OrderAverageTradedPrice]]*MIS[[#This Row],[OrderQuantity]]</f>
        <v>505</v>
      </c>
      <c r="AF1199">
        <f>MIS[[#This Row],[LTP]]*MIS[[#This Row],[OrderQuantity]]</f>
        <v>351</v>
      </c>
      <c r="AG1199">
        <f>IF(MIS[[#This Row],[OrderSide]]="SELL",MIS[[#This Row],[VALUE]]-MIS[[#This Row],[LIVE_VALUE]],MIS[[#This Row],[LIVE_VALUE]]-MIS[[#This Row],[VALUE]])</f>
        <v>-154</v>
      </c>
      <c r="AH1199" t="str" cm="1">
        <f t="array" ref="AH11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9" t="str">
        <f>MIS[[#This Row],[TRADING SYMBOL]]</f>
        <v>SENSEX2552084800CE</v>
      </c>
      <c r="AJ1199" t="str">
        <f>IF(RIGHT(MIS[[#This Row],[Main/Hedge]],4)="MAIN","MAIN","HEDGE")</f>
        <v>HEDGE</v>
      </c>
      <c r="AK1199" t="str" cm="1">
        <f t="array" ref="AK1199">_xlfn._xlws.FILTER(Table4[Column1],ISNUMBER(SEARCH(Table4[Column1],MIS[[#This Row],[OrderUniqueIdentifier]])),"")</f>
        <v>NOTREND</v>
      </c>
    </row>
    <row r="1200" spans="1:37" x14ac:dyDescent="0.25">
      <c r="A1200" t="s">
        <v>71</v>
      </c>
      <c r="B1200" t="s">
        <v>1308</v>
      </c>
      <c r="C1200" t="s">
        <v>2673</v>
      </c>
      <c r="D1200" t="s">
        <v>72</v>
      </c>
      <c r="E1200" t="s">
        <v>248</v>
      </c>
      <c r="F1200" t="s">
        <v>98</v>
      </c>
      <c r="G1200" t="s">
        <v>74</v>
      </c>
      <c r="H1200" t="s">
        <v>75</v>
      </c>
      <c r="I1200" t="s">
        <v>76</v>
      </c>
      <c r="J1200" t="s">
        <v>77</v>
      </c>
      <c r="K1200">
        <v>80</v>
      </c>
      <c r="L1200" t="s">
        <v>77</v>
      </c>
      <c r="M1200" t="s">
        <v>78</v>
      </c>
      <c r="N1200" t="s">
        <v>1735</v>
      </c>
      <c r="O1200" t="s">
        <v>2037</v>
      </c>
      <c r="P1200" t="s">
        <v>2041</v>
      </c>
      <c r="Q1200" t="s">
        <v>250</v>
      </c>
      <c r="R1200" t="s">
        <v>79</v>
      </c>
      <c r="S1200" t="s">
        <v>26</v>
      </c>
      <c r="T1200" t="s">
        <v>251</v>
      </c>
      <c r="U1200" t="s">
        <v>100</v>
      </c>
      <c r="V1200" t="s">
        <v>80</v>
      </c>
      <c r="W1200">
        <v>84800</v>
      </c>
      <c r="X1200" t="s">
        <v>81</v>
      </c>
      <c r="Y1200">
        <v>80</v>
      </c>
      <c r="Z1200" t="s">
        <v>2038</v>
      </c>
      <c r="AA1200" t="s">
        <v>2042</v>
      </c>
      <c r="AB1200" t="s">
        <v>83</v>
      </c>
      <c r="AC1200" t="s">
        <v>84</v>
      </c>
      <c r="AD1200">
        <f>_xlfn.XLOOKUP(MIS[[#This Row],[TRADING SYMBOL]],[1]Sheet1!$D:$D,[1]Sheet1!$C:$C)</f>
        <v>17.55</v>
      </c>
      <c r="AE1200">
        <f>MIS[[#This Row],[OrderAverageTradedPrice]]*MIS[[#This Row],[OrderQuantity]]</f>
        <v>2028</v>
      </c>
      <c r="AF1200">
        <f>MIS[[#This Row],[LTP]]*MIS[[#This Row],[OrderQuantity]]</f>
        <v>1404</v>
      </c>
      <c r="AG1200">
        <f>IF(MIS[[#This Row],[OrderSide]]="SELL",MIS[[#This Row],[VALUE]]-MIS[[#This Row],[LIVE_VALUE]],MIS[[#This Row],[LIVE_VALUE]]-MIS[[#This Row],[VALUE]])</f>
        <v>-624</v>
      </c>
      <c r="AH1200" t="str" cm="1">
        <f t="array" ref="AH1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0" t="str">
        <f>MIS[[#This Row],[TRADING SYMBOL]]</f>
        <v>SENSEX2552084800CE</v>
      </c>
      <c r="AJ1200" t="str">
        <f>IF(RIGHT(MIS[[#This Row],[Main/Hedge]],4)="MAIN","MAIN","HEDGE")</f>
        <v>HEDGE</v>
      </c>
      <c r="AK1200" t="str" cm="1">
        <f t="array" ref="AK1200">_xlfn._xlws.FILTER(Table4[Column1],ISNUMBER(SEARCH(Table4[Column1],MIS[[#This Row],[OrderUniqueIdentifier]])),"")</f>
        <v>NOTREND</v>
      </c>
    </row>
    <row r="1201" spans="1:37" x14ac:dyDescent="0.25">
      <c r="A1201" t="s">
        <v>71</v>
      </c>
      <c r="B1201" t="s">
        <v>1308</v>
      </c>
      <c r="C1201" t="s">
        <v>2674</v>
      </c>
      <c r="D1201" t="s">
        <v>72</v>
      </c>
      <c r="E1201" t="s">
        <v>1717</v>
      </c>
      <c r="F1201" t="s">
        <v>98</v>
      </c>
      <c r="G1201" t="s">
        <v>74</v>
      </c>
      <c r="H1201" t="s">
        <v>75</v>
      </c>
      <c r="I1201" t="s">
        <v>76</v>
      </c>
      <c r="J1201" t="s">
        <v>77</v>
      </c>
      <c r="K1201">
        <v>80</v>
      </c>
      <c r="L1201" t="s">
        <v>77</v>
      </c>
      <c r="M1201" t="s">
        <v>78</v>
      </c>
      <c r="N1201" t="s">
        <v>2430</v>
      </c>
      <c r="O1201" t="s">
        <v>2041</v>
      </c>
      <c r="P1201" t="s">
        <v>2041</v>
      </c>
      <c r="Q1201" t="s">
        <v>1720</v>
      </c>
      <c r="R1201" t="s">
        <v>79</v>
      </c>
      <c r="S1201" t="s">
        <v>26</v>
      </c>
      <c r="T1201" t="s">
        <v>1721</v>
      </c>
      <c r="U1201" t="s">
        <v>100</v>
      </c>
      <c r="V1201" t="s">
        <v>80</v>
      </c>
      <c r="W1201">
        <v>79800</v>
      </c>
      <c r="X1201" t="s">
        <v>85</v>
      </c>
      <c r="Y1201">
        <v>80</v>
      </c>
      <c r="Z1201" t="s">
        <v>2042</v>
      </c>
      <c r="AA1201" t="s">
        <v>2042</v>
      </c>
      <c r="AB1201" t="s">
        <v>87</v>
      </c>
      <c r="AC1201" t="s">
        <v>84</v>
      </c>
      <c r="AD1201">
        <f>_xlfn.XLOOKUP(MIS[[#This Row],[TRADING SYMBOL]],[1]Sheet1!$D:$D,[1]Sheet1!$C:$C)</f>
        <v>28.9</v>
      </c>
      <c r="AE1201">
        <f>MIS[[#This Row],[OrderAverageTradedPrice]]*MIS[[#This Row],[OrderQuantity]]</f>
        <v>4680</v>
      </c>
      <c r="AF1201">
        <f>MIS[[#This Row],[LTP]]*MIS[[#This Row],[OrderQuantity]]</f>
        <v>2312</v>
      </c>
      <c r="AG1201">
        <f>IF(MIS[[#This Row],[OrderSide]]="SELL",MIS[[#This Row],[VALUE]]-MIS[[#This Row],[LIVE_VALUE]],MIS[[#This Row],[LIVE_VALUE]]-MIS[[#This Row],[VALUE]])</f>
        <v>-2368</v>
      </c>
      <c r="AH1201" t="str" cm="1">
        <f t="array" ref="AH12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1" t="str">
        <f>MIS[[#This Row],[TRADING SYMBOL]]</f>
        <v>SENSEX2552079800PE</v>
      </c>
      <c r="AJ1201" t="str">
        <f>IF(RIGHT(MIS[[#This Row],[Main/Hedge]],4)="MAIN","MAIN","HEDGE")</f>
        <v>HEDGE</v>
      </c>
      <c r="AK1201" t="str" cm="1">
        <f t="array" ref="AK1201">_xlfn._xlws.FILTER(Table4[Column1],ISNUMBER(SEARCH(Table4[Column1],MIS[[#This Row],[OrderUniqueIdentifier]])),"")</f>
        <v>NOTREND</v>
      </c>
    </row>
    <row r="1202" spans="1:37" x14ac:dyDescent="0.25">
      <c r="A1202" t="s">
        <v>179</v>
      </c>
      <c r="B1202" t="s">
        <v>1467</v>
      </c>
      <c r="C1202" t="s">
        <v>2726</v>
      </c>
      <c r="D1202" t="s">
        <v>72</v>
      </c>
      <c r="E1202" t="s">
        <v>248</v>
      </c>
      <c r="F1202" t="s">
        <v>98</v>
      </c>
      <c r="G1202" t="s">
        <v>74</v>
      </c>
      <c r="H1202" t="s">
        <v>93</v>
      </c>
      <c r="I1202" t="s">
        <v>76</v>
      </c>
      <c r="J1202" t="s">
        <v>1768</v>
      </c>
      <c r="K1202">
        <v>260</v>
      </c>
      <c r="L1202" t="s">
        <v>77</v>
      </c>
      <c r="M1202" t="s">
        <v>78</v>
      </c>
      <c r="N1202" t="s">
        <v>2727</v>
      </c>
      <c r="O1202" t="s">
        <v>2041</v>
      </c>
      <c r="P1202" t="s">
        <v>2041</v>
      </c>
      <c r="Q1202" t="s">
        <v>250</v>
      </c>
      <c r="R1202" t="s">
        <v>79</v>
      </c>
      <c r="S1202" t="s">
        <v>26</v>
      </c>
      <c r="T1202" t="s">
        <v>251</v>
      </c>
      <c r="U1202" t="s">
        <v>100</v>
      </c>
      <c r="V1202" t="s">
        <v>80</v>
      </c>
      <c r="W1202">
        <v>84800</v>
      </c>
      <c r="X1202" t="s">
        <v>81</v>
      </c>
      <c r="Y1202">
        <v>260</v>
      </c>
      <c r="Z1202" t="s">
        <v>2042</v>
      </c>
      <c r="AA1202" t="s">
        <v>2042</v>
      </c>
      <c r="AB1202" t="s">
        <v>83</v>
      </c>
      <c r="AC1202" t="s">
        <v>84</v>
      </c>
      <c r="AD1202">
        <f>_xlfn.XLOOKUP(MIS[[#This Row],[TRADING SYMBOL]],[1]Sheet1!$D:$D,[1]Sheet1!$C:$C)</f>
        <v>17.55</v>
      </c>
      <c r="AE1202">
        <f>MIS[[#This Row],[OrderAverageTradedPrice]]*MIS[[#This Row],[OrderQuantity]]</f>
        <v>6566.9999999999973</v>
      </c>
      <c r="AF1202">
        <f>MIS[[#This Row],[LTP]]*MIS[[#This Row],[OrderQuantity]]</f>
        <v>4563</v>
      </c>
      <c r="AG1202">
        <f>IF(MIS[[#This Row],[OrderSide]]="SELL",MIS[[#This Row],[VALUE]]-MIS[[#This Row],[LIVE_VALUE]],MIS[[#This Row],[LIVE_VALUE]]-MIS[[#This Row],[VALUE]])</f>
        <v>-2003.9999999999973</v>
      </c>
      <c r="AH1202" t="str" cm="1">
        <f t="array" ref="AH1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2" t="str">
        <f>MIS[[#This Row],[TRADING SYMBOL]]</f>
        <v>SENSEX2552084800CE</v>
      </c>
      <c r="AJ1202" t="str">
        <f>IF(RIGHT(MIS[[#This Row],[Main/Hedge]],4)="MAIN","MAIN","HEDGE")</f>
        <v>HEDGE</v>
      </c>
      <c r="AK1202" t="str" cm="1">
        <f t="array" ref="AK1202">_xlfn._xlws.FILTER(Table4[Column1],ISNUMBER(SEARCH(Table4[Column1],MIS[[#This Row],[OrderUniqueIdentifier]])),"")</f>
        <v>NOTREND</v>
      </c>
    </row>
    <row r="1203" spans="1:37" x14ac:dyDescent="0.25">
      <c r="A1203" t="s">
        <v>179</v>
      </c>
      <c r="B1203" t="s">
        <v>1467</v>
      </c>
      <c r="C1203" t="s">
        <v>2728</v>
      </c>
      <c r="D1203" t="s">
        <v>72</v>
      </c>
      <c r="E1203" t="s">
        <v>1717</v>
      </c>
      <c r="F1203" t="s">
        <v>98</v>
      </c>
      <c r="G1203" t="s">
        <v>74</v>
      </c>
      <c r="H1203" t="s">
        <v>93</v>
      </c>
      <c r="I1203" t="s">
        <v>76</v>
      </c>
      <c r="J1203" t="s">
        <v>284</v>
      </c>
      <c r="K1203">
        <v>260</v>
      </c>
      <c r="L1203" t="s">
        <v>77</v>
      </c>
      <c r="M1203" t="s">
        <v>78</v>
      </c>
      <c r="N1203" t="s">
        <v>285</v>
      </c>
      <c r="O1203" t="s">
        <v>2041</v>
      </c>
      <c r="P1203" t="s">
        <v>2041</v>
      </c>
      <c r="Q1203" t="s">
        <v>1720</v>
      </c>
      <c r="R1203" t="s">
        <v>79</v>
      </c>
      <c r="S1203" t="s">
        <v>26</v>
      </c>
      <c r="T1203" t="s">
        <v>1721</v>
      </c>
      <c r="U1203" t="s">
        <v>100</v>
      </c>
      <c r="V1203" t="s">
        <v>80</v>
      </c>
      <c r="W1203">
        <v>79800</v>
      </c>
      <c r="X1203" t="s">
        <v>85</v>
      </c>
      <c r="Y1203">
        <v>260</v>
      </c>
      <c r="Z1203" t="s">
        <v>2042</v>
      </c>
      <c r="AA1203" t="s">
        <v>2042</v>
      </c>
      <c r="AB1203" t="s">
        <v>87</v>
      </c>
      <c r="AC1203" t="s">
        <v>84</v>
      </c>
      <c r="AD1203">
        <f>_xlfn.XLOOKUP(MIS[[#This Row],[TRADING SYMBOL]],[1]Sheet1!$D:$D,[1]Sheet1!$C:$C)</f>
        <v>28.9</v>
      </c>
      <c r="AE1203">
        <f>MIS[[#This Row],[OrderAverageTradedPrice]]*MIS[[#This Row],[OrderQuantity]]</f>
        <v>15275</v>
      </c>
      <c r="AF1203">
        <f>MIS[[#This Row],[LTP]]*MIS[[#This Row],[OrderQuantity]]</f>
        <v>7514</v>
      </c>
      <c r="AG1203">
        <f>IF(MIS[[#This Row],[OrderSide]]="SELL",MIS[[#This Row],[VALUE]]-MIS[[#This Row],[LIVE_VALUE]],MIS[[#This Row],[LIVE_VALUE]]-MIS[[#This Row],[VALUE]])</f>
        <v>-7761</v>
      </c>
      <c r="AH1203" t="str" cm="1">
        <f t="array" ref="AH12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3" t="str">
        <f>MIS[[#This Row],[TRADING SYMBOL]]</f>
        <v>SENSEX2552079800PE</v>
      </c>
      <c r="AJ1203" t="str">
        <f>IF(RIGHT(MIS[[#This Row],[Main/Hedge]],4)="MAIN","MAIN","HEDGE")</f>
        <v>HEDGE</v>
      </c>
      <c r="AK1203" t="str" cm="1">
        <f t="array" ref="AK1203">_xlfn._xlws.FILTER(Table4[Column1],ISNUMBER(SEARCH(Table4[Column1],MIS[[#This Row],[OrderUniqueIdentifier]])),"")</f>
        <v>NOTREND</v>
      </c>
    </row>
    <row r="1204" spans="1:37" x14ac:dyDescent="0.25">
      <c r="A1204" t="s">
        <v>179</v>
      </c>
      <c r="B1204" t="s">
        <v>266</v>
      </c>
      <c r="C1204" t="s">
        <v>2775</v>
      </c>
      <c r="D1204" t="s">
        <v>72</v>
      </c>
      <c r="E1204" t="s">
        <v>248</v>
      </c>
      <c r="F1204" t="s">
        <v>98</v>
      </c>
      <c r="G1204" t="s">
        <v>74</v>
      </c>
      <c r="H1204" t="s">
        <v>93</v>
      </c>
      <c r="I1204" t="s">
        <v>76</v>
      </c>
      <c r="J1204" t="s">
        <v>1810</v>
      </c>
      <c r="K1204">
        <v>380</v>
      </c>
      <c r="L1204" t="s">
        <v>77</v>
      </c>
      <c r="M1204" t="s">
        <v>78</v>
      </c>
      <c r="N1204" t="s">
        <v>1810</v>
      </c>
      <c r="O1204" t="s">
        <v>2041</v>
      </c>
      <c r="P1204" t="s">
        <v>2041</v>
      </c>
      <c r="Q1204" t="s">
        <v>250</v>
      </c>
      <c r="R1204" t="s">
        <v>79</v>
      </c>
      <c r="S1204" t="s">
        <v>26</v>
      </c>
      <c r="T1204" t="s">
        <v>251</v>
      </c>
      <c r="U1204" t="s">
        <v>100</v>
      </c>
      <c r="V1204" t="s">
        <v>80</v>
      </c>
      <c r="W1204">
        <v>84800</v>
      </c>
      <c r="X1204" t="s">
        <v>81</v>
      </c>
      <c r="Y1204">
        <v>380</v>
      </c>
      <c r="Z1204" t="s">
        <v>2042</v>
      </c>
      <c r="AA1204" t="s">
        <v>2042</v>
      </c>
      <c r="AB1204" t="s">
        <v>83</v>
      </c>
      <c r="AC1204" t="s">
        <v>84</v>
      </c>
      <c r="AD1204">
        <f>_xlfn.XLOOKUP(MIS[[#This Row],[TRADING SYMBOL]],[1]Sheet1!$D:$D,[1]Sheet1!$C:$C)</f>
        <v>17.55</v>
      </c>
      <c r="AE1204">
        <f>MIS[[#This Row],[OrderAverageTradedPrice]]*MIS[[#This Row],[OrderQuantity]]</f>
        <v>9576</v>
      </c>
      <c r="AF1204">
        <f>MIS[[#This Row],[LTP]]*MIS[[#This Row],[OrderQuantity]]</f>
        <v>6669</v>
      </c>
      <c r="AG1204">
        <f>IF(MIS[[#This Row],[OrderSide]]="SELL",MIS[[#This Row],[VALUE]]-MIS[[#This Row],[LIVE_VALUE]],MIS[[#This Row],[LIVE_VALUE]]-MIS[[#This Row],[VALUE]])</f>
        <v>-2907</v>
      </c>
      <c r="AH1204" t="str" cm="1">
        <f t="array" ref="AH12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4" t="str">
        <f>MIS[[#This Row],[TRADING SYMBOL]]</f>
        <v>SENSEX2552084800CE</v>
      </c>
      <c r="AJ1204" t="str">
        <f>IF(RIGHT(MIS[[#This Row],[Main/Hedge]],4)="MAIN","MAIN","HEDGE")</f>
        <v>HEDGE</v>
      </c>
      <c r="AK1204" t="str" cm="1">
        <f t="array" ref="AK1204">_xlfn._xlws.FILTER(Table4[Column1],ISNUMBER(SEARCH(Table4[Column1],MIS[[#This Row],[OrderUniqueIdentifier]])),"")</f>
        <v>NOTREND</v>
      </c>
    </row>
    <row r="1205" spans="1:37" x14ac:dyDescent="0.25">
      <c r="A1205" t="s">
        <v>1702</v>
      </c>
      <c r="B1205" t="s">
        <v>1703</v>
      </c>
      <c r="C1205" t="s">
        <v>2896</v>
      </c>
      <c r="D1205" t="s">
        <v>72</v>
      </c>
      <c r="E1205" t="s">
        <v>1717</v>
      </c>
      <c r="F1205" t="s">
        <v>98</v>
      </c>
      <c r="G1205" t="s">
        <v>74</v>
      </c>
      <c r="H1205" t="s">
        <v>93</v>
      </c>
      <c r="I1205" t="s">
        <v>76</v>
      </c>
      <c r="J1205" t="s">
        <v>2040</v>
      </c>
      <c r="K1205">
        <v>220</v>
      </c>
      <c r="L1205" t="s">
        <v>77</v>
      </c>
      <c r="M1205" t="s">
        <v>78</v>
      </c>
      <c r="N1205" t="s">
        <v>2897</v>
      </c>
      <c r="O1205" t="s">
        <v>2037</v>
      </c>
      <c r="P1205" t="s">
        <v>2041</v>
      </c>
      <c r="Q1205" t="s">
        <v>1720</v>
      </c>
      <c r="R1205" t="s">
        <v>79</v>
      </c>
      <c r="S1205" t="s">
        <v>26</v>
      </c>
      <c r="T1205" t="s">
        <v>1721</v>
      </c>
      <c r="U1205" t="s">
        <v>100</v>
      </c>
      <c r="V1205" t="s">
        <v>80</v>
      </c>
      <c r="W1205">
        <v>79800</v>
      </c>
      <c r="X1205" t="s">
        <v>85</v>
      </c>
      <c r="Y1205">
        <v>220</v>
      </c>
      <c r="Z1205" t="s">
        <v>2038</v>
      </c>
      <c r="AA1205" t="s">
        <v>2042</v>
      </c>
      <c r="AB1205" t="s">
        <v>87</v>
      </c>
      <c r="AC1205" t="s">
        <v>84</v>
      </c>
      <c r="AD1205">
        <f>_xlfn.XLOOKUP(MIS[[#This Row],[TRADING SYMBOL]],[1]Sheet1!$D:$D,[1]Sheet1!$C:$C)</f>
        <v>28.9</v>
      </c>
      <c r="AE1205">
        <f>MIS[[#This Row],[OrderAverageTradedPrice]]*MIS[[#This Row],[OrderQuantity]]</f>
        <v>12967.999999999991</v>
      </c>
      <c r="AF1205">
        <f>MIS[[#This Row],[LTP]]*MIS[[#This Row],[OrderQuantity]]</f>
        <v>6358</v>
      </c>
      <c r="AG1205">
        <f>IF(MIS[[#This Row],[OrderSide]]="SELL",MIS[[#This Row],[VALUE]]-MIS[[#This Row],[LIVE_VALUE]],MIS[[#This Row],[LIVE_VALUE]]-MIS[[#This Row],[VALUE]])</f>
        <v>-6609.9999999999909</v>
      </c>
      <c r="AH1205" t="str" cm="1">
        <f t="array" ref="AH1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5" t="str">
        <f>MIS[[#This Row],[TRADING SYMBOL]]</f>
        <v>SENSEX2552079800PE</v>
      </c>
      <c r="AJ1205" t="str">
        <f>IF(RIGHT(MIS[[#This Row],[Main/Hedge]],4)="MAIN","MAIN","HEDGE")</f>
        <v>HEDGE</v>
      </c>
      <c r="AK1205" t="str" cm="1">
        <f t="array" ref="AK1205">_xlfn._xlws.FILTER(Table4[Column1],ISNUMBER(SEARCH(Table4[Column1],MIS[[#This Row],[OrderUniqueIdentifier]])),"")</f>
        <v>NOTREND</v>
      </c>
    </row>
    <row r="1206" spans="1:37" x14ac:dyDescent="0.25">
      <c r="A1206" t="s">
        <v>71</v>
      </c>
      <c r="B1206" t="s">
        <v>951</v>
      </c>
      <c r="C1206" t="s">
        <v>2407</v>
      </c>
      <c r="D1206" t="s">
        <v>72</v>
      </c>
      <c r="E1206" t="s">
        <v>1717</v>
      </c>
      <c r="F1206" t="s">
        <v>98</v>
      </c>
      <c r="G1206" t="s">
        <v>74</v>
      </c>
      <c r="H1206" t="s">
        <v>75</v>
      </c>
      <c r="I1206" t="s">
        <v>76</v>
      </c>
      <c r="J1206" t="s">
        <v>77</v>
      </c>
      <c r="K1206">
        <v>20</v>
      </c>
      <c r="L1206" t="s">
        <v>77</v>
      </c>
      <c r="M1206" t="s">
        <v>78</v>
      </c>
      <c r="N1206" t="s">
        <v>2408</v>
      </c>
      <c r="O1206" t="s">
        <v>2041</v>
      </c>
      <c r="P1206" t="s">
        <v>2409</v>
      </c>
      <c r="Q1206" t="s">
        <v>1720</v>
      </c>
      <c r="R1206" t="s">
        <v>79</v>
      </c>
      <c r="S1206" t="s">
        <v>26</v>
      </c>
      <c r="T1206" t="s">
        <v>1721</v>
      </c>
      <c r="U1206" t="s">
        <v>100</v>
      </c>
      <c r="V1206" t="s">
        <v>80</v>
      </c>
      <c r="W1206">
        <v>79800</v>
      </c>
      <c r="X1206" t="s">
        <v>85</v>
      </c>
      <c r="Y1206">
        <v>20</v>
      </c>
      <c r="Z1206" t="s">
        <v>2042</v>
      </c>
      <c r="AA1206" t="s">
        <v>2410</v>
      </c>
      <c r="AB1206" t="s">
        <v>87</v>
      </c>
      <c r="AC1206" t="s">
        <v>84</v>
      </c>
      <c r="AD1206">
        <f>_xlfn.XLOOKUP(MIS[[#This Row],[TRADING SYMBOL]],[1]Sheet1!$D:$D,[1]Sheet1!$C:$C)</f>
        <v>28.9</v>
      </c>
      <c r="AE1206">
        <f>MIS[[#This Row],[OrderAverageTradedPrice]]*MIS[[#This Row],[OrderQuantity]]</f>
        <v>1178</v>
      </c>
      <c r="AF1206">
        <f>MIS[[#This Row],[LTP]]*MIS[[#This Row],[OrderQuantity]]</f>
        <v>578</v>
      </c>
      <c r="AG1206">
        <f>IF(MIS[[#This Row],[OrderSide]]="SELL",MIS[[#This Row],[VALUE]]-MIS[[#This Row],[LIVE_VALUE]],MIS[[#This Row],[LIVE_VALUE]]-MIS[[#This Row],[VALUE]])</f>
        <v>-600</v>
      </c>
      <c r="AH1206" t="str" cm="1">
        <f t="array" ref="AH1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6" t="str">
        <f>MIS[[#This Row],[TRADING SYMBOL]]</f>
        <v>SENSEX2552079800PE</v>
      </c>
      <c r="AJ1206" t="str">
        <f>IF(RIGHT(MIS[[#This Row],[Main/Hedge]],4)="MAIN","MAIN","HEDGE")</f>
        <v>HEDGE</v>
      </c>
      <c r="AK1206" t="str" cm="1">
        <f t="array" ref="AK1206">_xlfn._xlws.FILTER(Table4[Column1],ISNUMBER(SEARCH(Table4[Column1],MIS[[#This Row],[OrderUniqueIdentifier]])),"")</f>
        <v>NOTREND</v>
      </c>
    </row>
    <row r="1207" spans="1:37" x14ac:dyDescent="0.25">
      <c r="A1207" t="s">
        <v>71</v>
      </c>
      <c r="B1207" t="s">
        <v>1117</v>
      </c>
      <c r="C1207" t="s">
        <v>2531</v>
      </c>
      <c r="D1207" t="s">
        <v>72</v>
      </c>
      <c r="E1207" t="s">
        <v>1717</v>
      </c>
      <c r="F1207" t="s">
        <v>98</v>
      </c>
      <c r="G1207" t="s">
        <v>74</v>
      </c>
      <c r="H1207" t="s">
        <v>75</v>
      </c>
      <c r="I1207" t="s">
        <v>76</v>
      </c>
      <c r="J1207" t="s">
        <v>77</v>
      </c>
      <c r="K1207">
        <v>20</v>
      </c>
      <c r="L1207" t="s">
        <v>77</v>
      </c>
      <c r="M1207" t="s">
        <v>78</v>
      </c>
      <c r="N1207" t="s">
        <v>2532</v>
      </c>
      <c r="O1207" t="s">
        <v>2409</v>
      </c>
      <c r="P1207" t="s">
        <v>2409</v>
      </c>
      <c r="Q1207" t="s">
        <v>1720</v>
      </c>
      <c r="R1207" t="s">
        <v>79</v>
      </c>
      <c r="S1207" t="s">
        <v>26</v>
      </c>
      <c r="T1207" t="s">
        <v>1721</v>
      </c>
      <c r="U1207" t="s">
        <v>100</v>
      </c>
      <c r="V1207" t="s">
        <v>80</v>
      </c>
      <c r="W1207">
        <v>79800</v>
      </c>
      <c r="X1207" t="s">
        <v>85</v>
      </c>
      <c r="Y1207">
        <v>20</v>
      </c>
      <c r="Z1207" t="s">
        <v>2410</v>
      </c>
      <c r="AA1207" t="s">
        <v>2410</v>
      </c>
      <c r="AB1207" t="s">
        <v>87</v>
      </c>
      <c r="AC1207" t="s">
        <v>84</v>
      </c>
      <c r="AD1207">
        <f>_xlfn.XLOOKUP(MIS[[#This Row],[TRADING SYMBOL]],[1]Sheet1!$D:$D,[1]Sheet1!$C:$C)</f>
        <v>28.9</v>
      </c>
      <c r="AE1207">
        <f>MIS[[#This Row],[OrderAverageTradedPrice]]*MIS[[#This Row],[OrderQuantity]]</f>
        <v>1177</v>
      </c>
      <c r="AF1207">
        <f>MIS[[#This Row],[LTP]]*MIS[[#This Row],[OrderQuantity]]</f>
        <v>578</v>
      </c>
      <c r="AG1207">
        <f>IF(MIS[[#This Row],[OrderSide]]="SELL",MIS[[#This Row],[VALUE]]-MIS[[#This Row],[LIVE_VALUE]],MIS[[#This Row],[LIVE_VALUE]]-MIS[[#This Row],[VALUE]])</f>
        <v>-599</v>
      </c>
      <c r="AH1207" t="str" cm="1">
        <f t="array" ref="AH12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7" t="str">
        <f>MIS[[#This Row],[TRADING SYMBOL]]</f>
        <v>SENSEX2552079800PE</v>
      </c>
      <c r="AJ1207" t="str">
        <f>IF(RIGHT(MIS[[#This Row],[Main/Hedge]],4)="MAIN","MAIN","HEDGE")</f>
        <v>HEDGE</v>
      </c>
      <c r="AK1207" t="str" cm="1">
        <f t="array" ref="AK1207">_xlfn._xlws.FILTER(Table4[Column1],ISNUMBER(SEARCH(Table4[Column1],MIS[[#This Row],[OrderUniqueIdentifier]])),"")</f>
        <v>NOTREND</v>
      </c>
    </row>
    <row r="1208" spans="1:37" x14ac:dyDescent="0.25">
      <c r="A1208" t="s">
        <v>71</v>
      </c>
      <c r="B1208" t="s">
        <v>1305</v>
      </c>
      <c r="C1208" t="s">
        <v>2670</v>
      </c>
      <c r="D1208" t="s">
        <v>72</v>
      </c>
      <c r="E1208" t="s">
        <v>1717</v>
      </c>
      <c r="F1208" t="s">
        <v>98</v>
      </c>
      <c r="G1208" t="s">
        <v>74</v>
      </c>
      <c r="H1208" t="s">
        <v>75</v>
      </c>
      <c r="I1208" t="s">
        <v>76</v>
      </c>
      <c r="J1208" t="s">
        <v>77</v>
      </c>
      <c r="K1208">
        <v>20</v>
      </c>
      <c r="L1208" t="s">
        <v>77</v>
      </c>
      <c r="M1208" t="s">
        <v>78</v>
      </c>
      <c r="N1208" t="s">
        <v>334</v>
      </c>
      <c r="O1208" t="s">
        <v>2041</v>
      </c>
      <c r="P1208" t="s">
        <v>2409</v>
      </c>
      <c r="Q1208" t="s">
        <v>1720</v>
      </c>
      <c r="R1208" t="s">
        <v>79</v>
      </c>
      <c r="S1208" t="s">
        <v>26</v>
      </c>
      <c r="T1208" t="s">
        <v>1721</v>
      </c>
      <c r="U1208" t="s">
        <v>100</v>
      </c>
      <c r="V1208" t="s">
        <v>80</v>
      </c>
      <c r="W1208">
        <v>79800</v>
      </c>
      <c r="X1208" t="s">
        <v>85</v>
      </c>
      <c r="Y1208">
        <v>20</v>
      </c>
      <c r="Z1208" t="s">
        <v>2042</v>
      </c>
      <c r="AA1208" t="s">
        <v>2410</v>
      </c>
      <c r="AB1208" t="s">
        <v>87</v>
      </c>
      <c r="AC1208" t="s">
        <v>84</v>
      </c>
      <c r="AD1208">
        <f>_xlfn.XLOOKUP(MIS[[#This Row],[TRADING SYMBOL]],[1]Sheet1!$D:$D,[1]Sheet1!$C:$C)</f>
        <v>28.9</v>
      </c>
      <c r="AE1208">
        <f>MIS[[#This Row],[OrderAverageTradedPrice]]*MIS[[#This Row],[OrderQuantity]]</f>
        <v>1181</v>
      </c>
      <c r="AF1208">
        <f>MIS[[#This Row],[LTP]]*MIS[[#This Row],[OrderQuantity]]</f>
        <v>578</v>
      </c>
      <c r="AG1208">
        <f>IF(MIS[[#This Row],[OrderSide]]="SELL",MIS[[#This Row],[VALUE]]-MIS[[#This Row],[LIVE_VALUE]],MIS[[#This Row],[LIVE_VALUE]]-MIS[[#This Row],[VALUE]])</f>
        <v>-603</v>
      </c>
      <c r="AH1208" t="str" cm="1">
        <f t="array" ref="AH1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8" t="str">
        <f>MIS[[#This Row],[TRADING SYMBOL]]</f>
        <v>SENSEX2552079800PE</v>
      </c>
      <c r="AJ1208" t="str">
        <f>IF(RIGHT(MIS[[#This Row],[Main/Hedge]],4)="MAIN","MAIN","HEDGE")</f>
        <v>HEDGE</v>
      </c>
      <c r="AK1208" t="str" cm="1">
        <f t="array" ref="AK1208">_xlfn._xlws.FILTER(Table4[Column1],ISNUMBER(SEARCH(Table4[Column1],MIS[[#This Row],[OrderUniqueIdentifier]])),"")</f>
        <v>NOTREND</v>
      </c>
    </row>
    <row r="1209" spans="1:37" x14ac:dyDescent="0.25">
      <c r="A1209" t="s">
        <v>179</v>
      </c>
      <c r="B1209" t="s">
        <v>1446</v>
      </c>
      <c r="C1209" t="s">
        <v>2708</v>
      </c>
      <c r="D1209" t="s">
        <v>72</v>
      </c>
      <c r="E1209" t="s">
        <v>248</v>
      </c>
      <c r="F1209" t="s">
        <v>98</v>
      </c>
      <c r="G1209" t="s">
        <v>74</v>
      </c>
      <c r="H1209" t="s">
        <v>93</v>
      </c>
      <c r="I1209" t="s">
        <v>76</v>
      </c>
      <c r="J1209" t="s">
        <v>2401</v>
      </c>
      <c r="K1209">
        <v>120</v>
      </c>
      <c r="L1209" t="s">
        <v>77</v>
      </c>
      <c r="M1209" t="s">
        <v>78</v>
      </c>
      <c r="N1209" t="s">
        <v>2401</v>
      </c>
      <c r="O1209" t="s">
        <v>2041</v>
      </c>
      <c r="P1209" t="s">
        <v>2409</v>
      </c>
      <c r="Q1209" t="s">
        <v>250</v>
      </c>
      <c r="R1209" t="s">
        <v>79</v>
      </c>
      <c r="S1209" t="s">
        <v>26</v>
      </c>
      <c r="T1209" t="s">
        <v>251</v>
      </c>
      <c r="U1209" t="s">
        <v>100</v>
      </c>
      <c r="V1209" t="s">
        <v>80</v>
      </c>
      <c r="W1209">
        <v>84800</v>
      </c>
      <c r="X1209" t="s">
        <v>81</v>
      </c>
      <c r="Y1209">
        <v>120</v>
      </c>
      <c r="Z1209" t="s">
        <v>2042</v>
      </c>
      <c r="AA1209" t="s">
        <v>2410</v>
      </c>
      <c r="AB1209" t="s">
        <v>83</v>
      </c>
      <c r="AC1209" t="s">
        <v>84</v>
      </c>
      <c r="AD1209">
        <f>_xlfn.XLOOKUP(MIS[[#This Row],[TRADING SYMBOL]],[1]Sheet1!$D:$D,[1]Sheet1!$C:$C)</f>
        <v>17.55</v>
      </c>
      <c r="AE1209">
        <f>MIS[[#This Row],[OrderAverageTradedPrice]]*MIS[[#This Row],[OrderQuantity]]</f>
        <v>2988</v>
      </c>
      <c r="AF1209">
        <f>MIS[[#This Row],[LTP]]*MIS[[#This Row],[OrderQuantity]]</f>
        <v>2106</v>
      </c>
      <c r="AG1209">
        <f>IF(MIS[[#This Row],[OrderSide]]="SELL",MIS[[#This Row],[VALUE]]-MIS[[#This Row],[LIVE_VALUE]],MIS[[#This Row],[LIVE_VALUE]]-MIS[[#This Row],[VALUE]])</f>
        <v>-882</v>
      </c>
      <c r="AH1209" t="str" cm="1">
        <f t="array" ref="AH1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9" t="str">
        <f>MIS[[#This Row],[TRADING SYMBOL]]</f>
        <v>SENSEX2552084800CE</v>
      </c>
      <c r="AJ1209" t="str">
        <f>IF(RIGHT(MIS[[#This Row],[Main/Hedge]],4)="MAIN","MAIN","HEDGE")</f>
        <v>HEDGE</v>
      </c>
      <c r="AK1209" t="str" cm="1">
        <f t="array" ref="AK1209">_xlfn._xlws.FILTER(Table4[Column1],ISNUMBER(SEARCH(Table4[Column1],MIS[[#This Row],[OrderUniqueIdentifier]])),"")</f>
        <v>NOTREND</v>
      </c>
    </row>
    <row r="1210" spans="1:37" x14ac:dyDescent="0.25">
      <c r="A1210" t="s">
        <v>179</v>
      </c>
      <c r="B1210" t="s">
        <v>1446</v>
      </c>
      <c r="C1210" t="s">
        <v>2709</v>
      </c>
      <c r="D1210" t="s">
        <v>72</v>
      </c>
      <c r="E1210" t="s">
        <v>1717</v>
      </c>
      <c r="F1210" t="s">
        <v>98</v>
      </c>
      <c r="G1210" t="s">
        <v>74</v>
      </c>
      <c r="H1210" t="s">
        <v>93</v>
      </c>
      <c r="I1210" t="s">
        <v>76</v>
      </c>
      <c r="J1210" t="s">
        <v>2040</v>
      </c>
      <c r="K1210">
        <v>120</v>
      </c>
      <c r="L1210" t="s">
        <v>77</v>
      </c>
      <c r="M1210" t="s">
        <v>78</v>
      </c>
      <c r="N1210" t="s">
        <v>2710</v>
      </c>
      <c r="O1210" t="s">
        <v>2041</v>
      </c>
      <c r="P1210" t="s">
        <v>2409</v>
      </c>
      <c r="Q1210" t="s">
        <v>1720</v>
      </c>
      <c r="R1210" t="s">
        <v>79</v>
      </c>
      <c r="S1210" t="s">
        <v>26</v>
      </c>
      <c r="T1210" t="s">
        <v>1721</v>
      </c>
      <c r="U1210" t="s">
        <v>100</v>
      </c>
      <c r="V1210" t="s">
        <v>80</v>
      </c>
      <c r="W1210">
        <v>79800</v>
      </c>
      <c r="X1210" t="s">
        <v>85</v>
      </c>
      <c r="Y1210">
        <v>120</v>
      </c>
      <c r="Z1210" t="s">
        <v>2042</v>
      </c>
      <c r="AA1210" t="s">
        <v>2410</v>
      </c>
      <c r="AB1210" t="s">
        <v>87</v>
      </c>
      <c r="AC1210" t="s">
        <v>84</v>
      </c>
      <c r="AD1210">
        <f>_xlfn.XLOOKUP(MIS[[#This Row],[TRADING SYMBOL]],[1]Sheet1!$D:$D,[1]Sheet1!$C:$C)</f>
        <v>28.9</v>
      </c>
      <c r="AE1210">
        <f>MIS[[#This Row],[OrderAverageTradedPrice]]*MIS[[#This Row],[OrderQuantity]]</f>
        <v>7065.9999999999955</v>
      </c>
      <c r="AF1210">
        <f>MIS[[#This Row],[LTP]]*MIS[[#This Row],[OrderQuantity]]</f>
        <v>3468</v>
      </c>
      <c r="AG1210">
        <f>IF(MIS[[#This Row],[OrderSide]]="SELL",MIS[[#This Row],[VALUE]]-MIS[[#This Row],[LIVE_VALUE]],MIS[[#This Row],[LIVE_VALUE]]-MIS[[#This Row],[VALUE]])</f>
        <v>-3597.9999999999955</v>
      </c>
      <c r="AH1210" t="str" cm="1">
        <f t="array" ref="AH1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0" t="str">
        <f>MIS[[#This Row],[TRADING SYMBOL]]</f>
        <v>SENSEX2552079800PE</v>
      </c>
      <c r="AJ1210" t="str">
        <f>IF(RIGHT(MIS[[#This Row],[Main/Hedge]],4)="MAIN","MAIN","HEDGE")</f>
        <v>HEDGE</v>
      </c>
      <c r="AK1210" t="str" cm="1">
        <f t="array" ref="AK1210">_xlfn._xlws.FILTER(Table4[Column1],ISNUMBER(SEARCH(Table4[Column1],MIS[[#This Row],[OrderUniqueIdentifier]])),"")</f>
        <v>NOTREND</v>
      </c>
    </row>
    <row r="1211" spans="1:37" x14ac:dyDescent="0.25">
      <c r="A1211" t="s">
        <v>179</v>
      </c>
      <c r="B1211" t="s">
        <v>266</v>
      </c>
      <c r="C1211" t="s">
        <v>2776</v>
      </c>
      <c r="D1211" t="s">
        <v>72</v>
      </c>
      <c r="E1211" t="s">
        <v>1717</v>
      </c>
      <c r="F1211" t="s">
        <v>98</v>
      </c>
      <c r="G1211" t="s">
        <v>74</v>
      </c>
      <c r="H1211" t="s">
        <v>93</v>
      </c>
      <c r="I1211" t="s">
        <v>76</v>
      </c>
      <c r="J1211" t="s">
        <v>2408</v>
      </c>
      <c r="K1211">
        <v>380</v>
      </c>
      <c r="L1211" t="s">
        <v>77</v>
      </c>
      <c r="M1211" t="s">
        <v>78</v>
      </c>
      <c r="N1211" t="s">
        <v>2777</v>
      </c>
      <c r="O1211" t="s">
        <v>2041</v>
      </c>
      <c r="P1211" t="s">
        <v>2409</v>
      </c>
      <c r="Q1211" t="s">
        <v>1720</v>
      </c>
      <c r="R1211" t="s">
        <v>79</v>
      </c>
      <c r="S1211" t="s">
        <v>26</v>
      </c>
      <c r="T1211" t="s">
        <v>1721</v>
      </c>
      <c r="U1211" t="s">
        <v>100</v>
      </c>
      <c r="V1211" t="s">
        <v>80</v>
      </c>
      <c r="W1211">
        <v>79800</v>
      </c>
      <c r="X1211" t="s">
        <v>85</v>
      </c>
      <c r="Y1211">
        <v>380</v>
      </c>
      <c r="Z1211" t="s">
        <v>2042</v>
      </c>
      <c r="AA1211" t="s">
        <v>2410</v>
      </c>
      <c r="AB1211" t="s">
        <v>87</v>
      </c>
      <c r="AC1211" t="s">
        <v>84</v>
      </c>
      <c r="AD1211">
        <f>_xlfn.XLOOKUP(MIS[[#This Row],[TRADING SYMBOL]],[1]Sheet1!$D:$D,[1]Sheet1!$C:$C)</f>
        <v>28.9</v>
      </c>
      <c r="AE1211">
        <f>MIS[[#This Row],[OrderAverageTradedPrice]]*MIS[[#This Row],[OrderQuantity]]</f>
        <v>22403.999999999996</v>
      </c>
      <c r="AF1211">
        <f>MIS[[#This Row],[LTP]]*MIS[[#This Row],[OrderQuantity]]</f>
        <v>10982</v>
      </c>
      <c r="AG1211">
        <f>IF(MIS[[#This Row],[OrderSide]]="SELL",MIS[[#This Row],[VALUE]]-MIS[[#This Row],[LIVE_VALUE]],MIS[[#This Row],[LIVE_VALUE]]-MIS[[#This Row],[VALUE]])</f>
        <v>-11421.999999999996</v>
      </c>
      <c r="AH1211" t="str" cm="1">
        <f t="array" ref="AH1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1" t="str">
        <f>MIS[[#This Row],[TRADING SYMBOL]]</f>
        <v>SENSEX2552079800PE</v>
      </c>
      <c r="AJ1211" t="str">
        <f>IF(RIGHT(MIS[[#This Row],[Main/Hedge]],4)="MAIN","MAIN","HEDGE")</f>
        <v>HEDGE</v>
      </c>
      <c r="AK1211" t="str" cm="1">
        <f t="array" ref="AK1211">_xlfn._xlws.FILTER(Table4[Column1],ISNUMBER(SEARCH(Table4[Column1],MIS[[#This Row],[OrderUniqueIdentifier]])),"")</f>
        <v>NOTREND</v>
      </c>
    </row>
    <row r="1212" spans="1:37" x14ac:dyDescent="0.25">
      <c r="A1212" t="s">
        <v>1555</v>
      </c>
      <c r="B1212" t="s">
        <v>1684</v>
      </c>
      <c r="C1212" t="s">
        <v>2876</v>
      </c>
      <c r="D1212" t="s">
        <v>72</v>
      </c>
      <c r="E1212" t="s">
        <v>248</v>
      </c>
      <c r="F1212" t="s">
        <v>98</v>
      </c>
      <c r="G1212" t="s">
        <v>74</v>
      </c>
      <c r="H1212" t="s">
        <v>93</v>
      </c>
      <c r="I1212" t="s">
        <v>76</v>
      </c>
      <c r="J1212" t="s">
        <v>2167</v>
      </c>
      <c r="K1212">
        <v>140</v>
      </c>
      <c r="L1212" t="s">
        <v>77</v>
      </c>
      <c r="M1212" t="s">
        <v>78</v>
      </c>
      <c r="N1212" t="s">
        <v>2167</v>
      </c>
      <c r="O1212" t="s">
        <v>2409</v>
      </c>
      <c r="P1212" t="s">
        <v>2409</v>
      </c>
      <c r="Q1212" t="s">
        <v>250</v>
      </c>
      <c r="R1212" t="s">
        <v>79</v>
      </c>
      <c r="S1212" t="s">
        <v>26</v>
      </c>
      <c r="T1212" t="s">
        <v>251</v>
      </c>
      <c r="U1212" t="s">
        <v>100</v>
      </c>
      <c r="V1212" t="s">
        <v>80</v>
      </c>
      <c r="W1212">
        <v>84800</v>
      </c>
      <c r="X1212" t="s">
        <v>81</v>
      </c>
      <c r="Y1212">
        <v>140</v>
      </c>
      <c r="Z1212" t="s">
        <v>2410</v>
      </c>
      <c r="AA1212" t="s">
        <v>2410</v>
      </c>
      <c r="AB1212" t="s">
        <v>83</v>
      </c>
      <c r="AC1212" t="s">
        <v>84</v>
      </c>
      <c r="AD1212">
        <f>_xlfn.XLOOKUP(MIS[[#This Row],[TRADING SYMBOL]],[1]Sheet1!$D:$D,[1]Sheet1!$C:$C)</f>
        <v>17.55</v>
      </c>
      <c r="AE1212">
        <f>MIS[[#This Row],[OrderAverageTradedPrice]]*MIS[[#This Row],[OrderQuantity]]</f>
        <v>3451</v>
      </c>
      <c r="AF1212">
        <f>MIS[[#This Row],[LTP]]*MIS[[#This Row],[OrderQuantity]]</f>
        <v>2457</v>
      </c>
      <c r="AG1212">
        <f>IF(MIS[[#This Row],[OrderSide]]="SELL",MIS[[#This Row],[VALUE]]-MIS[[#This Row],[LIVE_VALUE]],MIS[[#This Row],[LIVE_VALUE]]-MIS[[#This Row],[VALUE]])</f>
        <v>-994</v>
      </c>
      <c r="AH1212" t="str" cm="1">
        <f t="array" ref="AH12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2" t="str">
        <f>MIS[[#This Row],[TRADING SYMBOL]]</f>
        <v>SENSEX2552084800CE</v>
      </c>
      <c r="AJ1212" t="str">
        <f>IF(RIGHT(MIS[[#This Row],[Main/Hedge]],4)="MAIN","MAIN","HEDGE")</f>
        <v>HEDGE</v>
      </c>
      <c r="AK1212" t="str" cm="1">
        <f t="array" ref="AK1212">_xlfn._xlws.FILTER(Table4[Column1],ISNUMBER(SEARCH(Table4[Column1],MIS[[#This Row],[OrderUniqueIdentifier]])),"")</f>
        <v>NOTREND</v>
      </c>
    </row>
    <row r="1213" spans="1:37" x14ac:dyDescent="0.25">
      <c r="A1213" t="s">
        <v>1555</v>
      </c>
      <c r="B1213" t="s">
        <v>1684</v>
      </c>
      <c r="C1213" t="s">
        <v>2877</v>
      </c>
      <c r="D1213" t="s">
        <v>72</v>
      </c>
      <c r="E1213" t="s">
        <v>1717</v>
      </c>
      <c r="F1213" t="s">
        <v>98</v>
      </c>
      <c r="G1213" t="s">
        <v>74</v>
      </c>
      <c r="H1213" t="s">
        <v>93</v>
      </c>
      <c r="I1213" t="s">
        <v>76</v>
      </c>
      <c r="J1213" t="s">
        <v>2123</v>
      </c>
      <c r="K1213">
        <v>140</v>
      </c>
      <c r="L1213" t="s">
        <v>77</v>
      </c>
      <c r="M1213" t="s">
        <v>78</v>
      </c>
      <c r="N1213" t="s">
        <v>2123</v>
      </c>
      <c r="O1213" t="s">
        <v>2409</v>
      </c>
      <c r="P1213" t="s">
        <v>2409</v>
      </c>
      <c r="Q1213" t="s">
        <v>1720</v>
      </c>
      <c r="R1213" t="s">
        <v>79</v>
      </c>
      <c r="S1213" t="s">
        <v>26</v>
      </c>
      <c r="T1213" t="s">
        <v>1721</v>
      </c>
      <c r="U1213" t="s">
        <v>100</v>
      </c>
      <c r="V1213" t="s">
        <v>80</v>
      </c>
      <c r="W1213">
        <v>79800</v>
      </c>
      <c r="X1213" t="s">
        <v>85</v>
      </c>
      <c r="Y1213">
        <v>140</v>
      </c>
      <c r="Z1213" t="s">
        <v>2410</v>
      </c>
      <c r="AA1213" t="s">
        <v>2410</v>
      </c>
      <c r="AB1213" t="s">
        <v>87</v>
      </c>
      <c r="AC1213" t="s">
        <v>84</v>
      </c>
      <c r="AD1213">
        <f>_xlfn.XLOOKUP(MIS[[#This Row],[TRADING SYMBOL]],[1]Sheet1!$D:$D,[1]Sheet1!$C:$C)</f>
        <v>28.9</v>
      </c>
      <c r="AE1213">
        <f>MIS[[#This Row],[OrderAverageTradedPrice]]*MIS[[#This Row],[OrderQuantity]]</f>
        <v>8274</v>
      </c>
      <c r="AF1213">
        <f>MIS[[#This Row],[LTP]]*MIS[[#This Row],[OrderQuantity]]</f>
        <v>4046</v>
      </c>
      <c r="AG1213">
        <f>IF(MIS[[#This Row],[OrderSide]]="SELL",MIS[[#This Row],[VALUE]]-MIS[[#This Row],[LIVE_VALUE]],MIS[[#This Row],[LIVE_VALUE]]-MIS[[#This Row],[VALUE]])</f>
        <v>-4228</v>
      </c>
      <c r="AH1213" t="str" cm="1">
        <f t="array" ref="AH12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3" t="str">
        <f>MIS[[#This Row],[TRADING SYMBOL]]</f>
        <v>SENSEX2552079800PE</v>
      </c>
      <c r="AJ1213" t="str">
        <f>IF(RIGHT(MIS[[#This Row],[Main/Hedge]],4)="MAIN","MAIN","HEDGE")</f>
        <v>HEDGE</v>
      </c>
      <c r="AK1213" t="str" cm="1">
        <f t="array" ref="AK1213">_xlfn._xlws.FILTER(Table4[Column1],ISNUMBER(SEARCH(Table4[Column1],MIS[[#This Row],[OrderUniqueIdentifier]])),"")</f>
        <v>NOTREND</v>
      </c>
    </row>
    <row r="1214" spans="1:37" x14ac:dyDescent="0.25">
      <c r="A1214" t="s">
        <v>1357</v>
      </c>
      <c r="B1214" t="s">
        <v>1366</v>
      </c>
      <c r="C1214" t="s">
        <v>2689</v>
      </c>
      <c r="D1214" t="s">
        <v>72</v>
      </c>
      <c r="E1214" t="s">
        <v>248</v>
      </c>
      <c r="F1214" t="s">
        <v>98</v>
      </c>
      <c r="G1214" t="s">
        <v>74</v>
      </c>
      <c r="H1214" t="s">
        <v>93</v>
      </c>
      <c r="I1214" t="s">
        <v>76</v>
      </c>
      <c r="J1214" t="s">
        <v>2690</v>
      </c>
      <c r="K1214">
        <v>40</v>
      </c>
      <c r="L1214" t="s">
        <v>77</v>
      </c>
      <c r="M1214" t="s">
        <v>78</v>
      </c>
      <c r="N1214" t="s">
        <v>2690</v>
      </c>
      <c r="O1214" t="s">
        <v>2409</v>
      </c>
      <c r="P1214" t="s">
        <v>2691</v>
      </c>
      <c r="Q1214" t="s">
        <v>250</v>
      </c>
      <c r="R1214" t="s">
        <v>79</v>
      </c>
      <c r="S1214" t="s">
        <v>26</v>
      </c>
      <c r="T1214" t="s">
        <v>251</v>
      </c>
      <c r="U1214" t="s">
        <v>100</v>
      </c>
      <c r="V1214" t="s">
        <v>80</v>
      </c>
      <c r="W1214">
        <v>84800</v>
      </c>
      <c r="X1214" t="s">
        <v>81</v>
      </c>
      <c r="Y1214">
        <v>40</v>
      </c>
      <c r="Z1214" t="s">
        <v>2410</v>
      </c>
      <c r="AA1214" t="s">
        <v>2692</v>
      </c>
      <c r="AB1214" t="s">
        <v>83</v>
      </c>
      <c r="AC1214" t="s">
        <v>84</v>
      </c>
      <c r="AD1214">
        <f>_xlfn.XLOOKUP(MIS[[#This Row],[TRADING SYMBOL]],[1]Sheet1!$D:$D,[1]Sheet1!$C:$C)</f>
        <v>17.55</v>
      </c>
      <c r="AE1214">
        <f>MIS[[#This Row],[OrderAverageTradedPrice]]*MIS[[#This Row],[OrderQuantity]]</f>
        <v>974</v>
      </c>
      <c r="AF1214">
        <f>MIS[[#This Row],[LTP]]*MIS[[#This Row],[OrderQuantity]]</f>
        <v>702</v>
      </c>
      <c r="AG1214">
        <f>IF(MIS[[#This Row],[OrderSide]]="SELL",MIS[[#This Row],[VALUE]]-MIS[[#This Row],[LIVE_VALUE]],MIS[[#This Row],[LIVE_VALUE]]-MIS[[#This Row],[VALUE]])</f>
        <v>-272</v>
      </c>
      <c r="AH1214" t="str" cm="1">
        <f t="array" ref="AH12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4" t="str">
        <f>MIS[[#This Row],[TRADING SYMBOL]]</f>
        <v>SENSEX2552084800CE</v>
      </c>
      <c r="AJ1214" t="str">
        <f>IF(RIGHT(MIS[[#This Row],[Main/Hedge]],4)="MAIN","MAIN","HEDGE")</f>
        <v>HEDGE</v>
      </c>
      <c r="AK1214" t="str" cm="1">
        <f t="array" ref="AK1214">_xlfn._xlws.FILTER(Table4[Column1],ISNUMBER(SEARCH(Table4[Column1],MIS[[#This Row],[OrderUniqueIdentifier]])),"")</f>
        <v>NOTREND</v>
      </c>
    </row>
    <row r="1215" spans="1:37" x14ac:dyDescent="0.25">
      <c r="A1215" t="s">
        <v>1357</v>
      </c>
      <c r="B1215" t="s">
        <v>1366</v>
      </c>
      <c r="C1215" t="s">
        <v>2693</v>
      </c>
      <c r="D1215" t="s">
        <v>72</v>
      </c>
      <c r="E1215" t="s">
        <v>1717</v>
      </c>
      <c r="F1215" t="s">
        <v>98</v>
      </c>
      <c r="G1215" t="s">
        <v>74</v>
      </c>
      <c r="H1215" t="s">
        <v>93</v>
      </c>
      <c r="I1215" t="s">
        <v>76</v>
      </c>
      <c r="J1215" t="s">
        <v>2408</v>
      </c>
      <c r="K1215">
        <v>40</v>
      </c>
      <c r="L1215" t="s">
        <v>77</v>
      </c>
      <c r="M1215" t="s">
        <v>78</v>
      </c>
      <c r="N1215" t="s">
        <v>2408</v>
      </c>
      <c r="O1215" t="s">
        <v>2409</v>
      </c>
      <c r="P1215" t="s">
        <v>2691</v>
      </c>
      <c r="Q1215" t="s">
        <v>1720</v>
      </c>
      <c r="R1215" t="s">
        <v>79</v>
      </c>
      <c r="S1215" t="s">
        <v>26</v>
      </c>
      <c r="T1215" t="s">
        <v>1721</v>
      </c>
      <c r="U1215" t="s">
        <v>100</v>
      </c>
      <c r="V1215" t="s">
        <v>80</v>
      </c>
      <c r="W1215">
        <v>79800</v>
      </c>
      <c r="X1215" t="s">
        <v>85</v>
      </c>
      <c r="Y1215">
        <v>40</v>
      </c>
      <c r="Z1215" t="s">
        <v>2410</v>
      </c>
      <c r="AA1215" t="s">
        <v>2692</v>
      </c>
      <c r="AB1215" t="s">
        <v>87</v>
      </c>
      <c r="AC1215" t="s">
        <v>84</v>
      </c>
      <c r="AD1215">
        <f>_xlfn.XLOOKUP(MIS[[#This Row],[TRADING SYMBOL]],[1]Sheet1!$D:$D,[1]Sheet1!$C:$C)</f>
        <v>28.9</v>
      </c>
      <c r="AE1215">
        <f>MIS[[#This Row],[OrderAverageTradedPrice]]*MIS[[#This Row],[OrderQuantity]]</f>
        <v>2356</v>
      </c>
      <c r="AF1215">
        <f>MIS[[#This Row],[LTP]]*MIS[[#This Row],[OrderQuantity]]</f>
        <v>1156</v>
      </c>
      <c r="AG1215">
        <f>IF(MIS[[#This Row],[OrderSide]]="SELL",MIS[[#This Row],[VALUE]]-MIS[[#This Row],[LIVE_VALUE]],MIS[[#This Row],[LIVE_VALUE]]-MIS[[#This Row],[VALUE]])</f>
        <v>-1200</v>
      </c>
      <c r="AH1215" t="str" cm="1">
        <f t="array" ref="AH1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5" t="str">
        <f>MIS[[#This Row],[TRADING SYMBOL]]</f>
        <v>SENSEX2552079800PE</v>
      </c>
      <c r="AJ1215" t="str">
        <f>IF(RIGHT(MIS[[#This Row],[Main/Hedge]],4)="MAIN","MAIN","HEDGE")</f>
        <v>HEDGE</v>
      </c>
      <c r="AK1215" t="str" cm="1">
        <f t="array" ref="AK1215">_xlfn._xlws.FILTER(Table4[Column1],ISNUMBER(SEARCH(Table4[Column1],MIS[[#This Row],[OrderUniqueIdentifier]])),"")</f>
        <v>NOTREND</v>
      </c>
    </row>
    <row r="1216" spans="1:37" x14ac:dyDescent="0.25">
      <c r="A1216" t="s">
        <v>179</v>
      </c>
      <c r="B1216" t="s">
        <v>1456</v>
      </c>
      <c r="C1216" t="s">
        <v>2717</v>
      </c>
      <c r="D1216" t="s">
        <v>72</v>
      </c>
      <c r="E1216" t="s">
        <v>248</v>
      </c>
      <c r="F1216" t="s">
        <v>98</v>
      </c>
      <c r="G1216" t="s">
        <v>74</v>
      </c>
      <c r="H1216" t="s">
        <v>93</v>
      </c>
      <c r="I1216" t="s">
        <v>76</v>
      </c>
      <c r="J1216" t="s">
        <v>2259</v>
      </c>
      <c r="K1216">
        <v>40</v>
      </c>
      <c r="L1216" t="s">
        <v>77</v>
      </c>
      <c r="M1216" t="s">
        <v>78</v>
      </c>
      <c r="N1216" t="s">
        <v>2259</v>
      </c>
      <c r="O1216" t="s">
        <v>2691</v>
      </c>
      <c r="P1216" t="s">
        <v>2691</v>
      </c>
      <c r="Q1216" t="s">
        <v>250</v>
      </c>
      <c r="R1216" t="s">
        <v>79</v>
      </c>
      <c r="S1216" t="s">
        <v>26</v>
      </c>
      <c r="T1216" t="s">
        <v>251</v>
      </c>
      <c r="U1216" t="s">
        <v>100</v>
      </c>
      <c r="V1216" t="s">
        <v>80</v>
      </c>
      <c r="W1216">
        <v>84800</v>
      </c>
      <c r="X1216" t="s">
        <v>81</v>
      </c>
      <c r="Y1216">
        <v>40</v>
      </c>
      <c r="Z1216" t="s">
        <v>2692</v>
      </c>
      <c r="AA1216" t="s">
        <v>2692</v>
      </c>
      <c r="AB1216" t="s">
        <v>83</v>
      </c>
      <c r="AC1216" t="s">
        <v>84</v>
      </c>
      <c r="AD1216">
        <f>_xlfn.XLOOKUP(MIS[[#This Row],[TRADING SYMBOL]],[1]Sheet1!$D:$D,[1]Sheet1!$C:$C)</f>
        <v>17.55</v>
      </c>
      <c r="AE1216">
        <f>MIS[[#This Row],[OrderAverageTradedPrice]]*MIS[[#This Row],[OrderQuantity]]</f>
        <v>972</v>
      </c>
      <c r="AF1216">
        <f>MIS[[#This Row],[LTP]]*MIS[[#This Row],[OrderQuantity]]</f>
        <v>702</v>
      </c>
      <c r="AG1216">
        <f>IF(MIS[[#This Row],[OrderSide]]="SELL",MIS[[#This Row],[VALUE]]-MIS[[#This Row],[LIVE_VALUE]],MIS[[#This Row],[LIVE_VALUE]]-MIS[[#This Row],[VALUE]])</f>
        <v>-270</v>
      </c>
      <c r="AH1216" t="str" cm="1">
        <f t="array" ref="AH1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6" t="str">
        <f>MIS[[#This Row],[TRADING SYMBOL]]</f>
        <v>SENSEX2552084800CE</v>
      </c>
      <c r="AJ1216" t="str">
        <f>IF(RIGHT(MIS[[#This Row],[Main/Hedge]],4)="MAIN","MAIN","HEDGE")</f>
        <v>HEDGE</v>
      </c>
      <c r="AK1216" t="str" cm="1">
        <f t="array" ref="AK1216">_xlfn._xlws.FILTER(Table4[Column1],ISNUMBER(SEARCH(Table4[Column1],MIS[[#This Row],[OrderUniqueIdentifier]])),"")</f>
        <v>NOTREND</v>
      </c>
    </row>
    <row r="1217" spans="1:37" x14ac:dyDescent="0.25">
      <c r="A1217" t="s">
        <v>179</v>
      </c>
      <c r="B1217" t="s">
        <v>1478</v>
      </c>
      <c r="C1217" t="s">
        <v>2735</v>
      </c>
      <c r="D1217" t="s">
        <v>72</v>
      </c>
      <c r="E1217" t="s">
        <v>248</v>
      </c>
      <c r="F1217" t="s">
        <v>98</v>
      </c>
      <c r="G1217" t="s">
        <v>74</v>
      </c>
      <c r="H1217" t="s">
        <v>93</v>
      </c>
      <c r="I1217" t="s">
        <v>76</v>
      </c>
      <c r="J1217" t="s">
        <v>2259</v>
      </c>
      <c r="K1217">
        <v>40</v>
      </c>
      <c r="L1217" t="s">
        <v>77</v>
      </c>
      <c r="M1217" t="s">
        <v>78</v>
      </c>
      <c r="N1217" t="s">
        <v>2259</v>
      </c>
      <c r="O1217" t="s">
        <v>2691</v>
      </c>
      <c r="P1217" t="s">
        <v>2691</v>
      </c>
      <c r="Q1217" t="s">
        <v>250</v>
      </c>
      <c r="R1217" t="s">
        <v>79</v>
      </c>
      <c r="S1217" t="s">
        <v>26</v>
      </c>
      <c r="T1217" t="s">
        <v>251</v>
      </c>
      <c r="U1217" t="s">
        <v>100</v>
      </c>
      <c r="V1217" t="s">
        <v>80</v>
      </c>
      <c r="W1217">
        <v>84800</v>
      </c>
      <c r="X1217" t="s">
        <v>81</v>
      </c>
      <c r="Y1217">
        <v>40</v>
      </c>
      <c r="Z1217" t="s">
        <v>2692</v>
      </c>
      <c r="AA1217" t="s">
        <v>2692</v>
      </c>
      <c r="AB1217" t="s">
        <v>83</v>
      </c>
      <c r="AC1217" t="s">
        <v>84</v>
      </c>
      <c r="AD1217">
        <f>_xlfn.XLOOKUP(MIS[[#This Row],[TRADING SYMBOL]],[1]Sheet1!$D:$D,[1]Sheet1!$C:$C)</f>
        <v>17.55</v>
      </c>
      <c r="AE1217">
        <f>MIS[[#This Row],[OrderAverageTradedPrice]]*MIS[[#This Row],[OrderQuantity]]</f>
        <v>972</v>
      </c>
      <c r="AF1217">
        <f>MIS[[#This Row],[LTP]]*MIS[[#This Row],[OrderQuantity]]</f>
        <v>702</v>
      </c>
      <c r="AG1217">
        <f>IF(MIS[[#This Row],[OrderSide]]="SELL",MIS[[#This Row],[VALUE]]-MIS[[#This Row],[LIVE_VALUE]],MIS[[#This Row],[LIVE_VALUE]]-MIS[[#This Row],[VALUE]])</f>
        <v>-270</v>
      </c>
      <c r="AH1217" t="str" cm="1">
        <f t="array" ref="AH12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7" t="str">
        <f>MIS[[#This Row],[TRADING SYMBOL]]</f>
        <v>SENSEX2552084800CE</v>
      </c>
      <c r="AJ1217" t="str">
        <f>IF(RIGHT(MIS[[#This Row],[Main/Hedge]],4)="MAIN","MAIN","HEDGE")</f>
        <v>HEDGE</v>
      </c>
      <c r="AK1217" t="str" cm="1">
        <f t="array" ref="AK1217">_xlfn._xlws.FILTER(Table4[Column1],ISNUMBER(SEARCH(Table4[Column1],MIS[[#This Row],[OrderUniqueIdentifier]])),"")</f>
        <v>NOTREND</v>
      </c>
    </row>
    <row r="1218" spans="1:37" x14ac:dyDescent="0.25">
      <c r="A1218" t="s">
        <v>179</v>
      </c>
      <c r="B1218" t="s">
        <v>229</v>
      </c>
      <c r="C1218" t="s">
        <v>2767</v>
      </c>
      <c r="D1218" t="s">
        <v>72</v>
      </c>
      <c r="E1218" t="s">
        <v>248</v>
      </c>
      <c r="F1218" t="s">
        <v>98</v>
      </c>
      <c r="G1218" t="s">
        <v>74</v>
      </c>
      <c r="H1218" t="s">
        <v>93</v>
      </c>
      <c r="I1218" t="s">
        <v>76</v>
      </c>
      <c r="J1218" t="s">
        <v>2690</v>
      </c>
      <c r="K1218">
        <v>120</v>
      </c>
      <c r="L1218" t="s">
        <v>77</v>
      </c>
      <c r="M1218" t="s">
        <v>78</v>
      </c>
      <c r="N1218" t="s">
        <v>2690</v>
      </c>
      <c r="O1218" t="s">
        <v>2409</v>
      </c>
      <c r="P1218" t="s">
        <v>2691</v>
      </c>
      <c r="Q1218" t="s">
        <v>250</v>
      </c>
      <c r="R1218" t="s">
        <v>79</v>
      </c>
      <c r="S1218" t="s">
        <v>26</v>
      </c>
      <c r="T1218" t="s">
        <v>251</v>
      </c>
      <c r="U1218" t="s">
        <v>100</v>
      </c>
      <c r="V1218" t="s">
        <v>80</v>
      </c>
      <c r="W1218">
        <v>84800</v>
      </c>
      <c r="X1218" t="s">
        <v>81</v>
      </c>
      <c r="Y1218">
        <v>120</v>
      </c>
      <c r="Z1218" t="s">
        <v>2410</v>
      </c>
      <c r="AA1218" t="s">
        <v>2692</v>
      </c>
      <c r="AB1218" t="s">
        <v>83</v>
      </c>
      <c r="AC1218" t="s">
        <v>84</v>
      </c>
      <c r="AD1218">
        <f>_xlfn.XLOOKUP(MIS[[#This Row],[TRADING SYMBOL]],[1]Sheet1!$D:$D,[1]Sheet1!$C:$C)</f>
        <v>17.55</v>
      </c>
      <c r="AE1218">
        <f>MIS[[#This Row],[OrderAverageTradedPrice]]*MIS[[#This Row],[OrderQuantity]]</f>
        <v>2922</v>
      </c>
      <c r="AF1218">
        <f>MIS[[#This Row],[LTP]]*MIS[[#This Row],[OrderQuantity]]</f>
        <v>2106</v>
      </c>
      <c r="AG1218">
        <f>IF(MIS[[#This Row],[OrderSide]]="SELL",MIS[[#This Row],[VALUE]]-MIS[[#This Row],[LIVE_VALUE]],MIS[[#This Row],[LIVE_VALUE]]-MIS[[#This Row],[VALUE]])</f>
        <v>-816</v>
      </c>
      <c r="AH1218" t="str" cm="1">
        <f t="array" ref="AH12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8" t="str">
        <f>MIS[[#This Row],[TRADING SYMBOL]]</f>
        <v>SENSEX2552084800CE</v>
      </c>
      <c r="AJ1218" t="str">
        <f>IF(RIGHT(MIS[[#This Row],[Main/Hedge]],4)="MAIN","MAIN","HEDGE")</f>
        <v>HEDGE</v>
      </c>
      <c r="AK1218" t="str" cm="1">
        <f t="array" ref="AK1218">_xlfn._xlws.FILTER(Table4[Column1],ISNUMBER(SEARCH(Table4[Column1],MIS[[#This Row],[OrderUniqueIdentifier]])),"")</f>
        <v>NOTREND</v>
      </c>
    </row>
    <row r="1219" spans="1:37" x14ac:dyDescent="0.25">
      <c r="A1219" t="s">
        <v>179</v>
      </c>
      <c r="B1219" t="s">
        <v>229</v>
      </c>
      <c r="C1219" t="s">
        <v>2768</v>
      </c>
      <c r="D1219" t="s">
        <v>72</v>
      </c>
      <c r="E1219" t="s">
        <v>1717</v>
      </c>
      <c r="F1219" t="s">
        <v>98</v>
      </c>
      <c r="G1219" t="s">
        <v>74</v>
      </c>
      <c r="H1219" t="s">
        <v>93</v>
      </c>
      <c r="I1219" t="s">
        <v>76</v>
      </c>
      <c r="J1219" t="s">
        <v>285</v>
      </c>
      <c r="K1219">
        <v>120</v>
      </c>
      <c r="L1219" t="s">
        <v>77</v>
      </c>
      <c r="M1219" t="s">
        <v>78</v>
      </c>
      <c r="N1219" t="s">
        <v>285</v>
      </c>
      <c r="O1219" t="s">
        <v>2691</v>
      </c>
      <c r="P1219" t="s">
        <v>2691</v>
      </c>
      <c r="Q1219" t="s">
        <v>1720</v>
      </c>
      <c r="R1219" t="s">
        <v>79</v>
      </c>
      <c r="S1219" t="s">
        <v>26</v>
      </c>
      <c r="T1219" t="s">
        <v>1721</v>
      </c>
      <c r="U1219" t="s">
        <v>100</v>
      </c>
      <c r="V1219" t="s">
        <v>80</v>
      </c>
      <c r="W1219">
        <v>79800</v>
      </c>
      <c r="X1219" t="s">
        <v>85</v>
      </c>
      <c r="Y1219">
        <v>120</v>
      </c>
      <c r="Z1219" t="s">
        <v>2692</v>
      </c>
      <c r="AA1219" t="s">
        <v>2692</v>
      </c>
      <c r="AB1219" t="s">
        <v>87</v>
      </c>
      <c r="AC1219" t="s">
        <v>84</v>
      </c>
      <c r="AD1219">
        <f>_xlfn.XLOOKUP(MIS[[#This Row],[TRADING SYMBOL]],[1]Sheet1!$D:$D,[1]Sheet1!$C:$C)</f>
        <v>28.9</v>
      </c>
      <c r="AE1219">
        <f>MIS[[#This Row],[OrderAverageTradedPrice]]*MIS[[#This Row],[OrderQuantity]]</f>
        <v>7050</v>
      </c>
      <c r="AF1219">
        <f>MIS[[#This Row],[LTP]]*MIS[[#This Row],[OrderQuantity]]</f>
        <v>3468</v>
      </c>
      <c r="AG1219">
        <f>IF(MIS[[#This Row],[OrderSide]]="SELL",MIS[[#This Row],[VALUE]]-MIS[[#This Row],[LIVE_VALUE]],MIS[[#This Row],[LIVE_VALUE]]-MIS[[#This Row],[VALUE]])</f>
        <v>-3582</v>
      </c>
      <c r="AH1219" t="str" cm="1">
        <f t="array" ref="AH12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9" t="str">
        <f>MIS[[#This Row],[TRADING SYMBOL]]</f>
        <v>SENSEX2552079800PE</v>
      </c>
      <c r="AJ1219" t="str">
        <f>IF(RIGHT(MIS[[#This Row],[Main/Hedge]],4)="MAIN","MAIN","HEDGE")</f>
        <v>HEDGE</v>
      </c>
      <c r="AK1219" t="str" cm="1">
        <f t="array" ref="AK1219">_xlfn._xlws.FILTER(Table4[Column1],ISNUMBER(SEARCH(Table4[Column1],MIS[[#This Row],[OrderUniqueIdentifier]])),"")</f>
        <v>NOTREND</v>
      </c>
    </row>
    <row r="1220" spans="1:37" x14ac:dyDescent="0.25">
      <c r="A1220" t="s">
        <v>179</v>
      </c>
      <c r="B1220" t="s">
        <v>1456</v>
      </c>
      <c r="C1220" t="s">
        <v>2718</v>
      </c>
      <c r="D1220" t="s">
        <v>72</v>
      </c>
      <c r="E1220" t="s">
        <v>1717</v>
      </c>
      <c r="F1220" t="s">
        <v>98</v>
      </c>
      <c r="G1220" t="s">
        <v>74</v>
      </c>
      <c r="H1220" t="s">
        <v>93</v>
      </c>
      <c r="I1220" t="s">
        <v>76</v>
      </c>
      <c r="J1220" t="s">
        <v>284</v>
      </c>
      <c r="K1220">
        <v>40</v>
      </c>
      <c r="L1220" t="s">
        <v>77</v>
      </c>
      <c r="M1220" t="s">
        <v>78</v>
      </c>
      <c r="N1220" t="s">
        <v>284</v>
      </c>
      <c r="O1220" t="s">
        <v>2691</v>
      </c>
      <c r="P1220" t="s">
        <v>2719</v>
      </c>
      <c r="Q1220" t="s">
        <v>1720</v>
      </c>
      <c r="R1220" t="s">
        <v>79</v>
      </c>
      <c r="S1220" t="s">
        <v>26</v>
      </c>
      <c r="T1220" t="s">
        <v>1721</v>
      </c>
      <c r="U1220" t="s">
        <v>100</v>
      </c>
      <c r="V1220" t="s">
        <v>80</v>
      </c>
      <c r="W1220">
        <v>79800</v>
      </c>
      <c r="X1220" t="s">
        <v>85</v>
      </c>
      <c r="Y1220">
        <v>40</v>
      </c>
      <c r="Z1220" t="s">
        <v>2692</v>
      </c>
      <c r="AA1220" t="s">
        <v>2720</v>
      </c>
      <c r="AB1220" t="s">
        <v>87</v>
      </c>
      <c r="AC1220" t="s">
        <v>84</v>
      </c>
      <c r="AD1220">
        <f>_xlfn.XLOOKUP(MIS[[#This Row],[TRADING SYMBOL]],[1]Sheet1!$D:$D,[1]Sheet1!$C:$C)</f>
        <v>28.9</v>
      </c>
      <c r="AE1220">
        <f>MIS[[#This Row],[OrderAverageTradedPrice]]*MIS[[#This Row],[OrderQuantity]]</f>
        <v>2348</v>
      </c>
      <c r="AF1220">
        <f>MIS[[#This Row],[LTP]]*MIS[[#This Row],[OrderQuantity]]</f>
        <v>1156</v>
      </c>
      <c r="AG1220">
        <f>IF(MIS[[#This Row],[OrderSide]]="SELL",MIS[[#This Row],[VALUE]]-MIS[[#This Row],[LIVE_VALUE]],MIS[[#This Row],[LIVE_VALUE]]-MIS[[#This Row],[VALUE]])</f>
        <v>-1192</v>
      </c>
      <c r="AH1220" t="str" cm="1">
        <f t="array" ref="AH12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0" t="str">
        <f>MIS[[#This Row],[TRADING SYMBOL]]</f>
        <v>SENSEX2552079800PE</v>
      </c>
      <c r="AJ1220" t="str">
        <f>IF(RIGHT(MIS[[#This Row],[Main/Hedge]],4)="MAIN","MAIN","HEDGE")</f>
        <v>HEDGE</v>
      </c>
      <c r="AK1220" t="str" cm="1">
        <f t="array" ref="AK1220">_xlfn._xlws.FILTER(Table4[Column1],ISNUMBER(SEARCH(Table4[Column1],MIS[[#This Row],[OrderUniqueIdentifier]])),"")</f>
        <v>NOTREND</v>
      </c>
    </row>
    <row r="1221" spans="1:37" x14ac:dyDescent="0.25">
      <c r="A1221" t="s">
        <v>179</v>
      </c>
      <c r="B1221" t="s">
        <v>1478</v>
      </c>
      <c r="C1221" t="s">
        <v>2736</v>
      </c>
      <c r="D1221" t="s">
        <v>72</v>
      </c>
      <c r="E1221" t="s">
        <v>1717</v>
      </c>
      <c r="F1221" t="s">
        <v>98</v>
      </c>
      <c r="G1221" t="s">
        <v>74</v>
      </c>
      <c r="H1221" t="s">
        <v>93</v>
      </c>
      <c r="I1221" t="s">
        <v>76</v>
      </c>
      <c r="J1221" t="s">
        <v>2040</v>
      </c>
      <c r="K1221">
        <v>40</v>
      </c>
      <c r="L1221" t="s">
        <v>77</v>
      </c>
      <c r="M1221" t="s">
        <v>78</v>
      </c>
      <c r="N1221" t="s">
        <v>2040</v>
      </c>
      <c r="O1221" t="s">
        <v>2691</v>
      </c>
      <c r="P1221" t="s">
        <v>2719</v>
      </c>
      <c r="Q1221" t="s">
        <v>1720</v>
      </c>
      <c r="R1221" t="s">
        <v>79</v>
      </c>
      <c r="S1221" t="s">
        <v>26</v>
      </c>
      <c r="T1221" t="s">
        <v>1721</v>
      </c>
      <c r="U1221" t="s">
        <v>100</v>
      </c>
      <c r="V1221" t="s">
        <v>80</v>
      </c>
      <c r="W1221">
        <v>79800</v>
      </c>
      <c r="X1221" t="s">
        <v>85</v>
      </c>
      <c r="Y1221">
        <v>40</v>
      </c>
      <c r="Z1221" t="s">
        <v>2692</v>
      </c>
      <c r="AA1221" t="s">
        <v>2720</v>
      </c>
      <c r="AB1221" t="s">
        <v>87</v>
      </c>
      <c r="AC1221" t="s">
        <v>84</v>
      </c>
      <c r="AD1221">
        <f>_xlfn.XLOOKUP(MIS[[#This Row],[TRADING SYMBOL]],[1]Sheet1!$D:$D,[1]Sheet1!$C:$C)</f>
        <v>28.9</v>
      </c>
      <c r="AE1221">
        <f>MIS[[#This Row],[OrderAverageTradedPrice]]*MIS[[#This Row],[OrderQuantity]]</f>
        <v>2352</v>
      </c>
      <c r="AF1221">
        <f>MIS[[#This Row],[LTP]]*MIS[[#This Row],[OrderQuantity]]</f>
        <v>1156</v>
      </c>
      <c r="AG1221">
        <f>IF(MIS[[#This Row],[OrderSide]]="SELL",MIS[[#This Row],[VALUE]]-MIS[[#This Row],[LIVE_VALUE]],MIS[[#This Row],[LIVE_VALUE]]-MIS[[#This Row],[VALUE]])</f>
        <v>-1196</v>
      </c>
      <c r="AH1221" t="str" cm="1">
        <f t="array" ref="AH1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1" t="str">
        <f>MIS[[#This Row],[TRADING SYMBOL]]</f>
        <v>SENSEX2552079800PE</v>
      </c>
      <c r="AJ1221" t="str">
        <f>IF(RIGHT(MIS[[#This Row],[Main/Hedge]],4)="MAIN","MAIN","HEDGE")</f>
        <v>HEDGE</v>
      </c>
      <c r="AK1221" t="str" cm="1">
        <f t="array" ref="AK1221">_xlfn._xlws.FILTER(Table4[Column1],ISNUMBER(SEARCH(Table4[Column1],MIS[[#This Row],[OrderUniqueIdentifier]])),"")</f>
        <v>NOTREND</v>
      </c>
    </row>
    <row r="1222" spans="1:37" x14ac:dyDescent="0.25">
      <c r="A1222" t="s">
        <v>179</v>
      </c>
      <c r="B1222" t="s">
        <v>1497</v>
      </c>
      <c r="C1222" t="s">
        <v>2746</v>
      </c>
      <c r="D1222" t="s">
        <v>72</v>
      </c>
      <c r="E1222" t="s">
        <v>248</v>
      </c>
      <c r="F1222" t="s">
        <v>98</v>
      </c>
      <c r="G1222" t="s">
        <v>74</v>
      </c>
      <c r="H1222" t="s">
        <v>93</v>
      </c>
      <c r="I1222" t="s">
        <v>76</v>
      </c>
      <c r="J1222" t="s">
        <v>2690</v>
      </c>
      <c r="K1222">
        <v>40</v>
      </c>
      <c r="L1222" t="s">
        <v>77</v>
      </c>
      <c r="M1222" t="s">
        <v>78</v>
      </c>
      <c r="N1222" t="s">
        <v>2690</v>
      </c>
      <c r="O1222" t="s">
        <v>2691</v>
      </c>
      <c r="P1222" t="s">
        <v>2719</v>
      </c>
      <c r="Q1222" t="s">
        <v>250</v>
      </c>
      <c r="R1222" t="s">
        <v>79</v>
      </c>
      <c r="S1222" t="s">
        <v>26</v>
      </c>
      <c r="T1222" t="s">
        <v>251</v>
      </c>
      <c r="U1222" t="s">
        <v>100</v>
      </c>
      <c r="V1222" t="s">
        <v>80</v>
      </c>
      <c r="W1222">
        <v>84800</v>
      </c>
      <c r="X1222" t="s">
        <v>81</v>
      </c>
      <c r="Y1222">
        <v>40</v>
      </c>
      <c r="Z1222" t="s">
        <v>2692</v>
      </c>
      <c r="AA1222" t="s">
        <v>2720</v>
      </c>
      <c r="AB1222" t="s">
        <v>83</v>
      </c>
      <c r="AC1222" t="s">
        <v>84</v>
      </c>
      <c r="AD1222">
        <f>_xlfn.XLOOKUP(MIS[[#This Row],[TRADING SYMBOL]],[1]Sheet1!$D:$D,[1]Sheet1!$C:$C)</f>
        <v>17.55</v>
      </c>
      <c r="AE1222">
        <f>MIS[[#This Row],[OrderAverageTradedPrice]]*MIS[[#This Row],[OrderQuantity]]</f>
        <v>974</v>
      </c>
      <c r="AF1222">
        <f>MIS[[#This Row],[LTP]]*MIS[[#This Row],[OrderQuantity]]</f>
        <v>702</v>
      </c>
      <c r="AG1222">
        <f>IF(MIS[[#This Row],[OrderSide]]="SELL",MIS[[#This Row],[VALUE]]-MIS[[#This Row],[LIVE_VALUE]],MIS[[#This Row],[LIVE_VALUE]]-MIS[[#This Row],[VALUE]])</f>
        <v>-272</v>
      </c>
      <c r="AH1222" t="str" cm="1">
        <f t="array" ref="AH12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2" t="str">
        <f>MIS[[#This Row],[TRADING SYMBOL]]</f>
        <v>SENSEX2552084800CE</v>
      </c>
      <c r="AJ1222" t="str">
        <f>IF(RIGHT(MIS[[#This Row],[Main/Hedge]],4)="MAIN","MAIN","HEDGE")</f>
        <v>HEDGE</v>
      </c>
      <c r="AK1222" t="str" cm="1">
        <f t="array" ref="AK1222">_xlfn._xlws.FILTER(Table4[Column1],ISNUMBER(SEARCH(Table4[Column1],MIS[[#This Row],[OrderUniqueIdentifier]])),"")</f>
        <v>NOTREND</v>
      </c>
    </row>
    <row r="1223" spans="1:37" x14ac:dyDescent="0.25">
      <c r="A1223" t="s">
        <v>179</v>
      </c>
      <c r="B1223" t="s">
        <v>1497</v>
      </c>
      <c r="C1223" t="s">
        <v>2747</v>
      </c>
      <c r="D1223" t="s">
        <v>72</v>
      </c>
      <c r="E1223" t="s">
        <v>1717</v>
      </c>
      <c r="F1223" t="s">
        <v>98</v>
      </c>
      <c r="G1223" t="s">
        <v>74</v>
      </c>
      <c r="H1223" t="s">
        <v>93</v>
      </c>
      <c r="I1223" t="s">
        <v>76</v>
      </c>
      <c r="J1223" t="s">
        <v>285</v>
      </c>
      <c r="K1223">
        <v>40</v>
      </c>
      <c r="L1223" t="s">
        <v>77</v>
      </c>
      <c r="M1223" t="s">
        <v>78</v>
      </c>
      <c r="N1223" t="s">
        <v>285</v>
      </c>
      <c r="O1223" t="s">
        <v>2691</v>
      </c>
      <c r="P1223" t="s">
        <v>2719</v>
      </c>
      <c r="Q1223" t="s">
        <v>1720</v>
      </c>
      <c r="R1223" t="s">
        <v>79</v>
      </c>
      <c r="S1223" t="s">
        <v>26</v>
      </c>
      <c r="T1223" t="s">
        <v>1721</v>
      </c>
      <c r="U1223" t="s">
        <v>100</v>
      </c>
      <c r="V1223" t="s">
        <v>80</v>
      </c>
      <c r="W1223">
        <v>79800</v>
      </c>
      <c r="X1223" t="s">
        <v>85</v>
      </c>
      <c r="Y1223">
        <v>40</v>
      </c>
      <c r="Z1223" t="s">
        <v>2692</v>
      </c>
      <c r="AA1223" t="s">
        <v>2720</v>
      </c>
      <c r="AB1223" t="s">
        <v>87</v>
      </c>
      <c r="AC1223" t="s">
        <v>84</v>
      </c>
      <c r="AD1223">
        <f>_xlfn.XLOOKUP(MIS[[#This Row],[TRADING SYMBOL]],[1]Sheet1!$D:$D,[1]Sheet1!$C:$C)</f>
        <v>28.9</v>
      </c>
      <c r="AE1223">
        <f>MIS[[#This Row],[OrderAverageTradedPrice]]*MIS[[#This Row],[OrderQuantity]]</f>
        <v>2350</v>
      </c>
      <c r="AF1223">
        <f>MIS[[#This Row],[LTP]]*MIS[[#This Row],[OrderQuantity]]</f>
        <v>1156</v>
      </c>
      <c r="AG1223">
        <f>IF(MIS[[#This Row],[OrderSide]]="SELL",MIS[[#This Row],[VALUE]]-MIS[[#This Row],[LIVE_VALUE]],MIS[[#This Row],[LIVE_VALUE]]-MIS[[#This Row],[VALUE]])</f>
        <v>-1194</v>
      </c>
      <c r="AH1223" t="str" cm="1">
        <f t="array" ref="AH1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3" t="str">
        <f>MIS[[#This Row],[TRADING SYMBOL]]</f>
        <v>SENSEX2552079800PE</v>
      </c>
      <c r="AJ1223" t="str">
        <f>IF(RIGHT(MIS[[#This Row],[Main/Hedge]],4)="MAIN","MAIN","HEDGE")</f>
        <v>HEDGE</v>
      </c>
      <c r="AK1223" t="str" cm="1">
        <f t="array" ref="AK1223">_xlfn._xlws.FILTER(Table4[Column1],ISNUMBER(SEARCH(Table4[Column1],MIS[[#This Row],[OrderUniqueIdentifier]])),"")</f>
        <v>NOTREND</v>
      </c>
    </row>
    <row r="1224" spans="1:37" x14ac:dyDescent="0.25">
      <c r="A1224" t="s">
        <v>378</v>
      </c>
      <c r="B1224" t="s">
        <v>379</v>
      </c>
      <c r="C1224" t="s">
        <v>2884</v>
      </c>
      <c r="D1224" t="s">
        <v>72</v>
      </c>
      <c r="E1224" t="s">
        <v>2044</v>
      </c>
      <c r="F1224" t="s">
        <v>98</v>
      </c>
      <c r="G1224" t="s">
        <v>89</v>
      </c>
      <c r="H1224" t="s">
        <v>93</v>
      </c>
      <c r="I1224" t="s">
        <v>76</v>
      </c>
      <c r="J1224" t="s">
        <v>2885</v>
      </c>
      <c r="K1224">
        <v>60</v>
      </c>
      <c r="L1224" t="s">
        <v>77</v>
      </c>
      <c r="M1224" t="s">
        <v>78</v>
      </c>
      <c r="N1224" t="s">
        <v>2885</v>
      </c>
      <c r="O1224" t="s">
        <v>2886</v>
      </c>
      <c r="P1224" t="s">
        <v>2887</v>
      </c>
      <c r="Q1224" t="s">
        <v>2048</v>
      </c>
      <c r="R1224" t="s">
        <v>79</v>
      </c>
      <c r="S1224" t="s">
        <v>26</v>
      </c>
      <c r="T1224" t="s">
        <v>2049</v>
      </c>
      <c r="U1224" t="s">
        <v>100</v>
      </c>
      <c r="V1224" t="s">
        <v>80</v>
      </c>
      <c r="W1224">
        <v>82300</v>
      </c>
      <c r="X1224" t="s">
        <v>81</v>
      </c>
      <c r="Y1224">
        <v>-60</v>
      </c>
      <c r="Z1224" t="s">
        <v>2888</v>
      </c>
      <c r="AA1224" t="s">
        <v>2889</v>
      </c>
      <c r="AB1224" t="s">
        <v>90</v>
      </c>
      <c r="AC1224" t="s">
        <v>91</v>
      </c>
      <c r="AD1224">
        <f>_xlfn.XLOOKUP(MIS[[#This Row],[TRADING SYMBOL]],[1]Sheet1!$D:$D,[1]Sheet1!$C:$C)</f>
        <v>464.4</v>
      </c>
      <c r="AE1224">
        <f>MIS[[#This Row],[OrderAverageTradedPrice]]*MIS[[#This Row],[OrderQuantity]]</f>
        <v>35217</v>
      </c>
      <c r="AF1224">
        <f>MIS[[#This Row],[LTP]]*MIS[[#This Row],[OrderQuantity]]</f>
        <v>27864</v>
      </c>
      <c r="AG1224">
        <f>IF(MIS[[#This Row],[OrderSide]]="SELL",MIS[[#This Row],[VALUE]]-MIS[[#This Row],[LIVE_VALUE]],MIS[[#This Row],[LIVE_VALUE]]-MIS[[#This Row],[VALUE]])</f>
        <v>7353</v>
      </c>
      <c r="AH1224" t="str" cm="1">
        <f t="array" ref="AH1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4" t="str">
        <f>MIS[[#This Row],[TRADING SYMBOL]]</f>
        <v>SENSEX2552082300CE</v>
      </c>
      <c r="AJ1224" t="str">
        <f>IF(RIGHT(MIS[[#This Row],[Main/Hedge]],4)="MAIN","MAIN","HEDGE")</f>
        <v>MAIN</v>
      </c>
      <c r="AK1224" t="str" cm="1">
        <f t="array" ref="AK1224">_xlfn._xlws.FILTER(Table4[Column1],ISNUMBER(SEARCH(Table4[Column1],MIS[[#This Row],[OrderUniqueIdentifier]])),"")</f>
        <v>NOTREND</v>
      </c>
    </row>
    <row r="1225" spans="1:37" x14ac:dyDescent="0.25">
      <c r="A1225" t="s">
        <v>378</v>
      </c>
      <c r="B1225" t="s">
        <v>379</v>
      </c>
      <c r="C1225" t="s">
        <v>2890</v>
      </c>
      <c r="D1225" t="s">
        <v>72</v>
      </c>
      <c r="E1225" t="s">
        <v>2053</v>
      </c>
      <c r="F1225" t="s">
        <v>98</v>
      </c>
      <c r="G1225" t="s">
        <v>89</v>
      </c>
      <c r="H1225" t="s">
        <v>93</v>
      </c>
      <c r="I1225" t="s">
        <v>76</v>
      </c>
      <c r="J1225" t="s">
        <v>2172</v>
      </c>
      <c r="K1225">
        <v>60</v>
      </c>
      <c r="L1225" t="s">
        <v>77</v>
      </c>
      <c r="M1225" t="s">
        <v>78</v>
      </c>
      <c r="N1225" t="s">
        <v>2172</v>
      </c>
      <c r="O1225" t="s">
        <v>2891</v>
      </c>
      <c r="P1225" t="s">
        <v>2892</v>
      </c>
      <c r="Q1225" t="s">
        <v>2055</v>
      </c>
      <c r="R1225" t="s">
        <v>79</v>
      </c>
      <c r="S1225" t="s">
        <v>26</v>
      </c>
      <c r="T1225" t="s">
        <v>2056</v>
      </c>
      <c r="U1225" t="s">
        <v>100</v>
      </c>
      <c r="V1225" t="s">
        <v>80</v>
      </c>
      <c r="W1225">
        <v>82300</v>
      </c>
      <c r="X1225" t="s">
        <v>85</v>
      </c>
      <c r="Y1225">
        <v>-60</v>
      </c>
      <c r="Z1225" t="s">
        <v>2893</v>
      </c>
      <c r="AA1225" t="s">
        <v>2894</v>
      </c>
      <c r="AB1225" t="s">
        <v>107</v>
      </c>
      <c r="AC1225" t="s">
        <v>91</v>
      </c>
      <c r="AD1225">
        <f>_xlfn.XLOOKUP(MIS[[#This Row],[TRADING SYMBOL]],[1]Sheet1!$D:$D,[1]Sheet1!$C:$C)</f>
        <v>389.05</v>
      </c>
      <c r="AE1225">
        <f>MIS[[#This Row],[OrderAverageTradedPrice]]*MIS[[#This Row],[OrderQuantity]]</f>
        <v>30414</v>
      </c>
      <c r="AF1225">
        <f>MIS[[#This Row],[LTP]]*MIS[[#This Row],[OrderQuantity]]</f>
        <v>23343</v>
      </c>
      <c r="AG1225">
        <f>IF(MIS[[#This Row],[OrderSide]]="SELL",MIS[[#This Row],[VALUE]]-MIS[[#This Row],[LIVE_VALUE]],MIS[[#This Row],[LIVE_VALUE]]-MIS[[#This Row],[VALUE]])</f>
        <v>7071</v>
      </c>
      <c r="AH1225" t="str" cm="1">
        <f t="array" ref="AH12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5" t="str">
        <f>MIS[[#This Row],[TRADING SYMBOL]]</f>
        <v>SENSEX2552082300PE</v>
      </c>
      <c r="AJ1225" t="str">
        <f>IF(RIGHT(MIS[[#This Row],[Main/Hedge]],4)="MAIN","MAIN","HEDGE")</f>
        <v>MAIN</v>
      </c>
      <c r="AK1225" t="str" cm="1">
        <f t="array" ref="AK1225">_xlfn._xlws.FILTER(Table4[Column1],ISNUMBER(SEARCH(Table4[Column1],MIS[[#This Row],[OrderUniqueIdentifier]])),"")</f>
        <v>NOTREND</v>
      </c>
    </row>
    <row r="1226" spans="1:37" x14ac:dyDescent="0.25">
      <c r="A1226" t="s">
        <v>71</v>
      </c>
      <c r="B1226" t="s">
        <v>661</v>
      </c>
      <c r="C1226" t="s">
        <v>2214</v>
      </c>
      <c r="D1226" t="s">
        <v>72</v>
      </c>
      <c r="E1226" t="s">
        <v>2044</v>
      </c>
      <c r="F1226" t="s">
        <v>98</v>
      </c>
      <c r="G1226" t="s">
        <v>89</v>
      </c>
      <c r="H1226" t="s">
        <v>75</v>
      </c>
      <c r="I1226" t="s">
        <v>76</v>
      </c>
      <c r="J1226" t="s">
        <v>77</v>
      </c>
      <c r="K1226">
        <v>20</v>
      </c>
      <c r="L1226" t="s">
        <v>77</v>
      </c>
      <c r="M1226" t="s">
        <v>78</v>
      </c>
      <c r="N1226" t="s">
        <v>2215</v>
      </c>
      <c r="O1226" t="s">
        <v>2216</v>
      </c>
      <c r="P1226" t="s">
        <v>2150</v>
      </c>
      <c r="Q1226" t="s">
        <v>2048</v>
      </c>
      <c r="R1226" t="s">
        <v>79</v>
      </c>
      <c r="S1226" t="s">
        <v>26</v>
      </c>
      <c r="T1226" t="s">
        <v>2049</v>
      </c>
      <c r="U1226" t="s">
        <v>100</v>
      </c>
      <c r="V1226" t="s">
        <v>80</v>
      </c>
      <c r="W1226">
        <v>82300</v>
      </c>
      <c r="X1226" t="s">
        <v>81</v>
      </c>
      <c r="Y1226">
        <v>-20</v>
      </c>
      <c r="Z1226" t="s">
        <v>2217</v>
      </c>
      <c r="AA1226" t="s">
        <v>2152</v>
      </c>
      <c r="AB1226" t="s">
        <v>90</v>
      </c>
      <c r="AC1226" t="s">
        <v>91</v>
      </c>
      <c r="AD1226">
        <f>_xlfn.XLOOKUP(MIS[[#This Row],[TRADING SYMBOL]],[1]Sheet1!$D:$D,[1]Sheet1!$C:$C)</f>
        <v>464.4</v>
      </c>
      <c r="AE1226">
        <f>MIS[[#This Row],[OrderAverageTradedPrice]]*MIS[[#This Row],[OrderQuantity]]</f>
        <v>11645</v>
      </c>
      <c r="AF1226">
        <f>MIS[[#This Row],[LTP]]*MIS[[#This Row],[OrderQuantity]]</f>
        <v>9288</v>
      </c>
      <c r="AG1226">
        <f>IF(MIS[[#This Row],[OrderSide]]="SELL",MIS[[#This Row],[VALUE]]-MIS[[#This Row],[LIVE_VALUE]],MIS[[#This Row],[LIVE_VALUE]]-MIS[[#This Row],[VALUE]])</f>
        <v>2357</v>
      </c>
      <c r="AH1226" t="str" cm="1">
        <f t="array" ref="AH1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6" t="str">
        <f>MIS[[#This Row],[TRADING SYMBOL]]</f>
        <v>SENSEX2552082300CE</v>
      </c>
      <c r="AJ1226" t="str">
        <f>IF(RIGHT(MIS[[#This Row],[Main/Hedge]],4)="MAIN","MAIN","HEDGE")</f>
        <v>MAIN</v>
      </c>
      <c r="AK1226" t="str" cm="1">
        <f t="array" ref="AK1226">_xlfn._xlws.FILTER(Table4[Column1],ISNUMBER(SEARCH(Table4[Column1],MIS[[#This Row],[OrderUniqueIdentifier]])),"")</f>
        <v>NOTREND</v>
      </c>
    </row>
    <row r="1227" spans="1:37" x14ac:dyDescent="0.25">
      <c r="A1227" t="s">
        <v>71</v>
      </c>
      <c r="B1227" t="s">
        <v>787</v>
      </c>
      <c r="C1227" t="s">
        <v>2283</v>
      </c>
      <c r="D1227" t="s">
        <v>72</v>
      </c>
      <c r="E1227" t="s">
        <v>2044</v>
      </c>
      <c r="F1227" t="s">
        <v>98</v>
      </c>
      <c r="G1227" t="s">
        <v>89</v>
      </c>
      <c r="H1227" t="s">
        <v>75</v>
      </c>
      <c r="I1227" t="s">
        <v>76</v>
      </c>
      <c r="J1227" t="s">
        <v>77</v>
      </c>
      <c r="K1227">
        <v>20</v>
      </c>
      <c r="L1227" t="s">
        <v>77</v>
      </c>
      <c r="M1227" t="s">
        <v>78</v>
      </c>
      <c r="N1227" t="s">
        <v>2284</v>
      </c>
      <c r="O1227" t="s">
        <v>2150</v>
      </c>
      <c r="P1227" t="s">
        <v>2150</v>
      </c>
      <c r="Q1227" t="s">
        <v>2048</v>
      </c>
      <c r="R1227" t="s">
        <v>79</v>
      </c>
      <c r="S1227" t="s">
        <v>26</v>
      </c>
      <c r="T1227" t="s">
        <v>2049</v>
      </c>
      <c r="U1227" t="s">
        <v>100</v>
      </c>
      <c r="V1227" t="s">
        <v>80</v>
      </c>
      <c r="W1227">
        <v>82300</v>
      </c>
      <c r="X1227" t="s">
        <v>81</v>
      </c>
      <c r="Y1227">
        <v>-20</v>
      </c>
      <c r="Z1227" t="s">
        <v>2152</v>
      </c>
      <c r="AA1227" t="s">
        <v>2152</v>
      </c>
      <c r="AB1227" t="s">
        <v>90</v>
      </c>
      <c r="AC1227" t="s">
        <v>91</v>
      </c>
      <c r="AD1227">
        <f>_xlfn.XLOOKUP(MIS[[#This Row],[TRADING SYMBOL]],[1]Sheet1!$D:$D,[1]Sheet1!$C:$C)</f>
        <v>464.4</v>
      </c>
      <c r="AE1227">
        <f>MIS[[#This Row],[OrderAverageTradedPrice]]*MIS[[#This Row],[OrderQuantity]]</f>
        <v>11630</v>
      </c>
      <c r="AF1227">
        <f>MIS[[#This Row],[LTP]]*MIS[[#This Row],[OrderQuantity]]</f>
        <v>9288</v>
      </c>
      <c r="AG1227">
        <f>IF(MIS[[#This Row],[OrderSide]]="SELL",MIS[[#This Row],[VALUE]]-MIS[[#This Row],[LIVE_VALUE]],MIS[[#This Row],[LIVE_VALUE]]-MIS[[#This Row],[VALUE]])</f>
        <v>2342</v>
      </c>
      <c r="AH1227" t="str" cm="1">
        <f t="array" ref="AH12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7" t="str">
        <f>MIS[[#This Row],[TRADING SYMBOL]]</f>
        <v>SENSEX2552082300CE</v>
      </c>
      <c r="AJ1227" t="str">
        <f>IF(RIGHT(MIS[[#This Row],[Main/Hedge]],4)="MAIN","MAIN","HEDGE")</f>
        <v>MAIN</v>
      </c>
      <c r="AK1227" t="str" cm="1">
        <f t="array" ref="AK1227">_xlfn._xlws.FILTER(Table4[Column1],ISNUMBER(SEARCH(Table4[Column1],MIS[[#This Row],[OrderUniqueIdentifier]])),"")</f>
        <v>NOTREND</v>
      </c>
    </row>
    <row r="1228" spans="1:37" x14ac:dyDescent="0.25">
      <c r="A1228" t="s">
        <v>71</v>
      </c>
      <c r="B1228" t="s">
        <v>1326</v>
      </c>
      <c r="C1228" t="s">
        <v>2686</v>
      </c>
      <c r="D1228" t="s">
        <v>72</v>
      </c>
      <c r="E1228" t="s">
        <v>2044</v>
      </c>
      <c r="F1228" t="s">
        <v>98</v>
      </c>
      <c r="G1228" t="s">
        <v>89</v>
      </c>
      <c r="H1228" t="s">
        <v>75</v>
      </c>
      <c r="I1228" t="s">
        <v>76</v>
      </c>
      <c r="J1228" t="s">
        <v>77</v>
      </c>
      <c r="K1228">
        <v>20</v>
      </c>
      <c r="L1228" t="s">
        <v>77</v>
      </c>
      <c r="M1228" t="s">
        <v>78</v>
      </c>
      <c r="N1228" t="s">
        <v>2139</v>
      </c>
      <c r="O1228" t="s">
        <v>2150</v>
      </c>
      <c r="P1228" t="s">
        <v>2150</v>
      </c>
      <c r="Q1228" t="s">
        <v>2048</v>
      </c>
      <c r="R1228" t="s">
        <v>79</v>
      </c>
      <c r="S1228" t="s">
        <v>26</v>
      </c>
      <c r="T1228" t="s">
        <v>2049</v>
      </c>
      <c r="U1228" t="s">
        <v>100</v>
      </c>
      <c r="V1228" t="s">
        <v>80</v>
      </c>
      <c r="W1228">
        <v>82300</v>
      </c>
      <c r="X1228" t="s">
        <v>81</v>
      </c>
      <c r="Y1228">
        <v>-20</v>
      </c>
      <c r="Z1228" t="s">
        <v>2152</v>
      </c>
      <c r="AA1228" t="s">
        <v>2152</v>
      </c>
      <c r="AB1228" t="s">
        <v>90</v>
      </c>
      <c r="AC1228" t="s">
        <v>91</v>
      </c>
      <c r="AD1228">
        <f>_xlfn.XLOOKUP(MIS[[#This Row],[TRADING SYMBOL]],[1]Sheet1!$D:$D,[1]Sheet1!$C:$C)</f>
        <v>464.4</v>
      </c>
      <c r="AE1228">
        <f>MIS[[#This Row],[OrderAverageTradedPrice]]*MIS[[#This Row],[OrderQuantity]]</f>
        <v>11620</v>
      </c>
      <c r="AF1228">
        <f>MIS[[#This Row],[LTP]]*MIS[[#This Row],[OrderQuantity]]</f>
        <v>9288</v>
      </c>
      <c r="AG1228">
        <f>IF(MIS[[#This Row],[OrderSide]]="SELL",MIS[[#This Row],[VALUE]]-MIS[[#This Row],[LIVE_VALUE]],MIS[[#This Row],[LIVE_VALUE]]-MIS[[#This Row],[VALUE]])</f>
        <v>2332</v>
      </c>
      <c r="AH1228" t="str" cm="1">
        <f t="array" ref="AH12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8" t="str">
        <f>MIS[[#This Row],[TRADING SYMBOL]]</f>
        <v>SENSEX2552082300CE</v>
      </c>
      <c r="AJ1228" t="str">
        <f>IF(RIGHT(MIS[[#This Row],[Main/Hedge]],4)="MAIN","MAIN","HEDGE")</f>
        <v>MAIN</v>
      </c>
      <c r="AK1228" t="str" cm="1">
        <f t="array" ref="AK1228">_xlfn._xlws.FILTER(Table4[Column1],ISNUMBER(SEARCH(Table4[Column1],MIS[[#This Row],[OrderUniqueIdentifier]])),"")</f>
        <v>NOTREND</v>
      </c>
    </row>
    <row r="1229" spans="1:37" x14ac:dyDescent="0.25">
      <c r="A1229" t="s">
        <v>71</v>
      </c>
      <c r="B1229" t="s">
        <v>584</v>
      </c>
      <c r="C1229" t="s">
        <v>2149</v>
      </c>
      <c r="D1229" t="s">
        <v>72</v>
      </c>
      <c r="E1229" t="s">
        <v>2044</v>
      </c>
      <c r="F1229" t="s">
        <v>98</v>
      </c>
      <c r="G1229" t="s">
        <v>89</v>
      </c>
      <c r="H1229" t="s">
        <v>75</v>
      </c>
      <c r="I1229" t="s">
        <v>76</v>
      </c>
      <c r="J1229" t="s">
        <v>77</v>
      </c>
      <c r="K1229">
        <v>20</v>
      </c>
      <c r="L1229" t="s">
        <v>77</v>
      </c>
      <c r="M1229" t="s">
        <v>78</v>
      </c>
      <c r="N1229" t="s">
        <v>2139</v>
      </c>
      <c r="O1229" t="s">
        <v>2150</v>
      </c>
      <c r="P1229" t="s">
        <v>2151</v>
      </c>
      <c r="Q1229" t="s">
        <v>2048</v>
      </c>
      <c r="R1229" t="s">
        <v>79</v>
      </c>
      <c r="S1229" t="s">
        <v>26</v>
      </c>
      <c r="T1229" t="s">
        <v>2049</v>
      </c>
      <c r="U1229" t="s">
        <v>100</v>
      </c>
      <c r="V1229" t="s">
        <v>80</v>
      </c>
      <c r="W1229">
        <v>82300</v>
      </c>
      <c r="X1229" t="s">
        <v>81</v>
      </c>
      <c r="Y1229">
        <v>-20</v>
      </c>
      <c r="Z1229" t="s">
        <v>2152</v>
      </c>
      <c r="AA1229" t="s">
        <v>2153</v>
      </c>
      <c r="AB1229" t="s">
        <v>90</v>
      </c>
      <c r="AC1229" t="s">
        <v>91</v>
      </c>
      <c r="AD1229">
        <f>_xlfn.XLOOKUP(MIS[[#This Row],[TRADING SYMBOL]],[1]Sheet1!$D:$D,[1]Sheet1!$C:$C)</f>
        <v>464.4</v>
      </c>
      <c r="AE1229">
        <f>MIS[[#This Row],[OrderAverageTradedPrice]]*MIS[[#This Row],[OrderQuantity]]</f>
        <v>11620</v>
      </c>
      <c r="AF1229">
        <f>MIS[[#This Row],[LTP]]*MIS[[#This Row],[OrderQuantity]]</f>
        <v>9288</v>
      </c>
      <c r="AG1229">
        <f>IF(MIS[[#This Row],[OrderSide]]="SELL",MIS[[#This Row],[VALUE]]-MIS[[#This Row],[LIVE_VALUE]],MIS[[#This Row],[LIVE_VALUE]]-MIS[[#This Row],[VALUE]])</f>
        <v>2332</v>
      </c>
      <c r="AH1229" t="str" cm="1">
        <f t="array" ref="AH12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9" t="str">
        <f>MIS[[#This Row],[TRADING SYMBOL]]</f>
        <v>SENSEX2552082300CE</v>
      </c>
      <c r="AJ1229" t="str">
        <f>IF(RIGHT(MIS[[#This Row],[Main/Hedge]],4)="MAIN","MAIN","HEDGE")</f>
        <v>MAIN</v>
      </c>
      <c r="AK1229" t="str" cm="1">
        <f t="array" ref="AK1229">_xlfn._xlws.FILTER(Table4[Column1],ISNUMBER(SEARCH(Table4[Column1],MIS[[#This Row],[OrderUniqueIdentifier]])),"")</f>
        <v>NOTREND</v>
      </c>
    </row>
    <row r="1230" spans="1:37" x14ac:dyDescent="0.25">
      <c r="A1230" t="s">
        <v>71</v>
      </c>
      <c r="B1230" t="s">
        <v>661</v>
      </c>
      <c r="C1230" t="s">
        <v>2218</v>
      </c>
      <c r="D1230" t="s">
        <v>72</v>
      </c>
      <c r="E1230" t="s">
        <v>2053</v>
      </c>
      <c r="F1230" t="s">
        <v>98</v>
      </c>
      <c r="G1230" t="s">
        <v>89</v>
      </c>
      <c r="H1230" t="s">
        <v>75</v>
      </c>
      <c r="I1230" t="s">
        <v>76</v>
      </c>
      <c r="J1230" t="s">
        <v>77</v>
      </c>
      <c r="K1230">
        <v>20</v>
      </c>
      <c r="L1230" t="s">
        <v>77</v>
      </c>
      <c r="M1230" t="s">
        <v>78</v>
      </c>
      <c r="N1230" t="s">
        <v>2219</v>
      </c>
      <c r="O1230" t="s">
        <v>2150</v>
      </c>
      <c r="P1230" t="s">
        <v>2151</v>
      </c>
      <c r="Q1230" t="s">
        <v>2055</v>
      </c>
      <c r="R1230" t="s">
        <v>79</v>
      </c>
      <c r="S1230" t="s">
        <v>26</v>
      </c>
      <c r="T1230" t="s">
        <v>2056</v>
      </c>
      <c r="U1230" t="s">
        <v>100</v>
      </c>
      <c r="V1230" t="s">
        <v>80</v>
      </c>
      <c r="W1230">
        <v>82300</v>
      </c>
      <c r="X1230" t="s">
        <v>85</v>
      </c>
      <c r="Y1230">
        <v>-20</v>
      </c>
      <c r="Z1230" t="s">
        <v>2152</v>
      </c>
      <c r="AA1230" t="s">
        <v>2153</v>
      </c>
      <c r="AB1230" t="s">
        <v>107</v>
      </c>
      <c r="AC1230" t="s">
        <v>91</v>
      </c>
      <c r="AD1230">
        <f>_xlfn.XLOOKUP(MIS[[#This Row],[TRADING SYMBOL]],[1]Sheet1!$D:$D,[1]Sheet1!$C:$C)</f>
        <v>389.05</v>
      </c>
      <c r="AE1230">
        <f>MIS[[#This Row],[OrderAverageTradedPrice]]*MIS[[#This Row],[OrderQuantity]]</f>
        <v>10178</v>
      </c>
      <c r="AF1230">
        <f>MIS[[#This Row],[LTP]]*MIS[[#This Row],[OrderQuantity]]</f>
        <v>7781</v>
      </c>
      <c r="AG1230">
        <f>IF(MIS[[#This Row],[OrderSide]]="SELL",MIS[[#This Row],[VALUE]]-MIS[[#This Row],[LIVE_VALUE]],MIS[[#This Row],[LIVE_VALUE]]-MIS[[#This Row],[VALUE]])</f>
        <v>2397</v>
      </c>
      <c r="AH1230" t="str" cm="1">
        <f t="array" ref="AH1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0" t="str">
        <f>MIS[[#This Row],[TRADING SYMBOL]]</f>
        <v>SENSEX2552082300PE</v>
      </c>
      <c r="AJ1230" t="str">
        <f>IF(RIGHT(MIS[[#This Row],[Main/Hedge]],4)="MAIN","MAIN","HEDGE")</f>
        <v>MAIN</v>
      </c>
      <c r="AK1230" t="str" cm="1">
        <f t="array" ref="AK1230">_xlfn._xlws.FILTER(Table4[Column1],ISNUMBER(SEARCH(Table4[Column1],MIS[[#This Row],[OrderUniqueIdentifier]])),"")</f>
        <v>NOTREND</v>
      </c>
    </row>
    <row r="1231" spans="1:37" x14ac:dyDescent="0.25">
      <c r="A1231" t="s">
        <v>71</v>
      </c>
      <c r="B1231" t="s">
        <v>787</v>
      </c>
      <c r="C1231" t="s">
        <v>2285</v>
      </c>
      <c r="D1231" t="s">
        <v>72</v>
      </c>
      <c r="E1231" t="s">
        <v>2053</v>
      </c>
      <c r="F1231" t="s">
        <v>98</v>
      </c>
      <c r="G1231" t="s">
        <v>89</v>
      </c>
      <c r="H1231" t="s">
        <v>75</v>
      </c>
      <c r="I1231" t="s">
        <v>76</v>
      </c>
      <c r="J1231" t="s">
        <v>77</v>
      </c>
      <c r="K1231">
        <v>20</v>
      </c>
      <c r="L1231" t="s">
        <v>77</v>
      </c>
      <c r="M1231" t="s">
        <v>78</v>
      </c>
      <c r="N1231" t="s">
        <v>2286</v>
      </c>
      <c r="O1231" t="s">
        <v>2151</v>
      </c>
      <c r="P1231" t="s">
        <v>2151</v>
      </c>
      <c r="Q1231" t="s">
        <v>2055</v>
      </c>
      <c r="R1231" t="s">
        <v>79</v>
      </c>
      <c r="S1231" t="s">
        <v>26</v>
      </c>
      <c r="T1231" t="s">
        <v>2056</v>
      </c>
      <c r="U1231" t="s">
        <v>100</v>
      </c>
      <c r="V1231" t="s">
        <v>80</v>
      </c>
      <c r="W1231">
        <v>82300</v>
      </c>
      <c r="X1231" t="s">
        <v>85</v>
      </c>
      <c r="Y1231">
        <v>-20</v>
      </c>
      <c r="Z1231" t="s">
        <v>2153</v>
      </c>
      <c r="AA1231" t="s">
        <v>2153</v>
      </c>
      <c r="AB1231" t="s">
        <v>107</v>
      </c>
      <c r="AC1231" t="s">
        <v>91</v>
      </c>
      <c r="AD1231">
        <f>_xlfn.XLOOKUP(MIS[[#This Row],[TRADING SYMBOL]],[1]Sheet1!$D:$D,[1]Sheet1!$C:$C)</f>
        <v>389.05</v>
      </c>
      <c r="AE1231">
        <f>MIS[[#This Row],[OrderAverageTradedPrice]]*MIS[[#This Row],[OrderQuantity]]</f>
        <v>10158</v>
      </c>
      <c r="AF1231">
        <f>MIS[[#This Row],[LTP]]*MIS[[#This Row],[OrderQuantity]]</f>
        <v>7781</v>
      </c>
      <c r="AG1231">
        <f>IF(MIS[[#This Row],[OrderSide]]="SELL",MIS[[#This Row],[VALUE]]-MIS[[#This Row],[LIVE_VALUE]],MIS[[#This Row],[LIVE_VALUE]]-MIS[[#This Row],[VALUE]])</f>
        <v>2377</v>
      </c>
      <c r="AH1231" t="str" cm="1">
        <f t="array" ref="AH12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1" t="str">
        <f>MIS[[#This Row],[TRADING SYMBOL]]</f>
        <v>SENSEX2552082300PE</v>
      </c>
      <c r="AJ1231" t="str">
        <f>IF(RIGHT(MIS[[#This Row],[Main/Hedge]],4)="MAIN","MAIN","HEDGE")</f>
        <v>MAIN</v>
      </c>
      <c r="AK1231" t="str" cm="1">
        <f t="array" ref="AK1231">_xlfn._xlws.FILTER(Table4[Column1],ISNUMBER(SEARCH(Table4[Column1],MIS[[#This Row],[OrderUniqueIdentifier]])),"")</f>
        <v>NOTREND</v>
      </c>
    </row>
    <row r="1232" spans="1:37" x14ac:dyDescent="0.25">
      <c r="A1232" t="s">
        <v>71</v>
      </c>
      <c r="B1232" t="s">
        <v>813</v>
      </c>
      <c r="C1232" t="s">
        <v>2297</v>
      </c>
      <c r="D1232" t="s">
        <v>72</v>
      </c>
      <c r="E1232" t="s">
        <v>2044</v>
      </c>
      <c r="F1232" t="s">
        <v>98</v>
      </c>
      <c r="G1232" t="s">
        <v>89</v>
      </c>
      <c r="H1232" t="s">
        <v>75</v>
      </c>
      <c r="I1232" t="s">
        <v>76</v>
      </c>
      <c r="J1232" t="s">
        <v>77</v>
      </c>
      <c r="K1232">
        <v>40</v>
      </c>
      <c r="L1232" t="s">
        <v>77</v>
      </c>
      <c r="M1232" t="s">
        <v>78</v>
      </c>
      <c r="N1232" t="s">
        <v>2232</v>
      </c>
      <c r="O1232" t="s">
        <v>2150</v>
      </c>
      <c r="P1232" t="s">
        <v>2151</v>
      </c>
      <c r="Q1232" t="s">
        <v>2048</v>
      </c>
      <c r="R1232" t="s">
        <v>79</v>
      </c>
      <c r="S1232" t="s">
        <v>26</v>
      </c>
      <c r="T1232" t="s">
        <v>2049</v>
      </c>
      <c r="U1232" t="s">
        <v>100</v>
      </c>
      <c r="V1232" t="s">
        <v>80</v>
      </c>
      <c r="W1232">
        <v>82300</v>
      </c>
      <c r="X1232" t="s">
        <v>81</v>
      </c>
      <c r="Y1232">
        <v>-40</v>
      </c>
      <c r="Z1232" t="s">
        <v>2152</v>
      </c>
      <c r="AA1232" t="s">
        <v>2153</v>
      </c>
      <c r="AB1232" t="s">
        <v>90</v>
      </c>
      <c r="AC1232" t="s">
        <v>91</v>
      </c>
      <c r="AD1232">
        <f>_xlfn.XLOOKUP(MIS[[#This Row],[TRADING SYMBOL]],[1]Sheet1!$D:$D,[1]Sheet1!$C:$C)</f>
        <v>464.4</v>
      </c>
      <c r="AE1232">
        <f>MIS[[#This Row],[OrderAverageTradedPrice]]*MIS[[#This Row],[OrderQuantity]]</f>
        <v>23256</v>
      </c>
      <c r="AF1232">
        <f>MIS[[#This Row],[LTP]]*MIS[[#This Row],[OrderQuantity]]</f>
        <v>18576</v>
      </c>
      <c r="AG1232">
        <f>IF(MIS[[#This Row],[OrderSide]]="SELL",MIS[[#This Row],[VALUE]]-MIS[[#This Row],[LIVE_VALUE]],MIS[[#This Row],[LIVE_VALUE]]-MIS[[#This Row],[VALUE]])</f>
        <v>4680</v>
      </c>
      <c r="AH1232" t="str" cm="1">
        <f t="array" ref="AH12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2" t="str">
        <f>MIS[[#This Row],[TRADING SYMBOL]]</f>
        <v>SENSEX2552082300CE</v>
      </c>
      <c r="AJ1232" t="str">
        <f>IF(RIGHT(MIS[[#This Row],[Main/Hedge]],4)="MAIN","MAIN","HEDGE")</f>
        <v>MAIN</v>
      </c>
      <c r="AK1232" t="str" cm="1">
        <f t="array" ref="AK1232">_xlfn._xlws.FILTER(Table4[Column1],ISNUMBER(SEARCH(Table4[Column1],MIS[[#This Row],[OrderUniqueIdentifier]])),"")</f>
        <v>NOTREND</v>
      </c>
    </row>
    <row r="1233" spans="1:37" x14ac:dyDescent="0.25">
      <c r="A1233" t="s">
        <v>71</v>
      </c>
      <c r="B1233" t="s">
        <v>839</v>
      </c>
      <c r="C1233" t="s">
        <v>2316</v>
      </c>
      <c r="D1233" t="s">
        <v>72</v>
      </c>
      <c r="E1233" t="s">
        <v>2044</v>
      </c>
      <c r="F1233" t="s">
        <v>98</v>
      </c>
      <c r="G1233" t="s">
        <v>89</v>
      </c>
      <c r="H1233" t="s">
        <v>75</v>
      </c>
      <c r="I1233" t="s">
        <v>76</v>
      </c>
      <c r="J1233" t="s">
        <v>77</v>
      </c>
      <c r="K1233">
        <v>20</v>
      </c>
      <c r="L1233" t="s">
        <v>77</v>
      </c>
      <c r="M1233" t="s">
        <v>78</v>
      </c>
      <c r="N1233" t="s">
        <v>2317</v>
      </c>
      <c r="O1233" t="s">
        <v>2150</v>
      </c>
      <c r="P1233" t="s">
        <v>2151</v>
      </c>
      <c r="Q1233" t="s">
        <v>2048</v>
      </c>
      <c r="R1233" t="s">
        <v>79</v>
      </c>
      <c r="S1233" t="s">
        <v>26</v>
      </c>
      <c r="T1233" t="s">
        <v>2049</v>
      </c>
      <c r="U1233" t="s">
        <v>100</v>
      </c>
      <c r="V1233" t="s">
        <v>80</v>
      </c>
      <c r="W1233">
        <v>82300</v>
      </c>
      <c r="X1233" t="s">
        <v>81</v>
      </c>
      <c r="Y1233">
        <v>-20</v>
      </c>
      <c r="Z1233" t="s">
        <v>2152</v>
      </c>
      <c r="AA1233" t="s">
        <v>2153</v>
      </c>
      <c r="AB1233" t="s">
        <v>90</v>
      </c>
      <c r="AC1233" t="s">
        <v>91</v>
      </c>
      <c r="AD1233">
        <f>_xlfn.XLOOKUP(MIS[[#This Row],[TRADING SYMBOL]],[1]Sheet1!$D:$D,[1]Sheet1!$C:$C)</f>
        <v>464.4</v>
      </c>
      <c r="AE1233">
        <f>MIS[[#This Row],[OrderAverageTradedPrice]]*MIS[[#This Row],[OrderQuantity]]</f>
        <v>11625</v>
      </c>
      <c r="AF1233">
        <f>MIS[[#This Row],[LTP]]*MIS[[#This Row],[OrderQuantity]]</f>
        <v>9288</v>
      </c>
      <c r="AG1233">
        <f>IF(MIS[[#This Row],[OrderSide]]="SELL",MIS[[#This Row],[VALUE]]-MIS[[#This Row],[LIVE_VALUE]],MIS[[#This Row],[LIVE_VALUE]]-MIS[[#This Row],[VALUE]])</f>
        <v>2337</v>
      </c>
      <c r="AH1233" t="str" cm="1">
        <f t="array" ref="AH12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3" t="str">
        <f>MIS[[#This Row],[TRADING SYMBOL]]</f>
        <v>SENSEX2552082300CE</v>
      </c>
      <c r="AJ1233" t="str">
        <f>IF(RIGHT(MIS[[#This Row],[Main/Hedge]],4)="MAIN","MAIN","HEDGE")</f>
        <v>MAIN</v>
      </c>
      <c r="AK1233" t="str" cm="1">
        <f t="array" ref="AK1233">_xlfn._xlws.FILTER(Table4[Column1],ISNUMBER(SEARCH(Table4[Column1],MIS[[#This Row],[OrderUniqueIdentifier]])),"")</f>
        <v>NOTREND</v>
      </c>
    </row>
    <row r="1234" spans="1:37" x14ac:dyDescent="0.25">
      <c r="A1234" t="s">
        <v>71</v>
      </c>
      <c r="B1234" t="s">
        <v>839</v>
      </c>
      <c r="C1234" t="s">
        <v>2318</v>
      </c>
      <c r="D1234" t="s">
        <v>72</v>
      </c>
      <c r="E1234" t="s">
        <v>2053</v>
      </c>
      <c r="F1234" t="s">
        <v>98</v>
      </c>
      <c r="G1234" t="s">
        <v>89</v>
      </c>
      <c r="H1234" t="s">
        <v>75</v>
      </c>
      <c r="I1234" t="s">
        <v>76</v>
      </c>
      <c r="J1234" t="s">
        <v>77</v>
      </c>
      <c r="K1234">
        <v>20</v>
      </c>
      <c r="L1234" t="s">
        <v>77</v>
      </c>
      <c r="M1234" t="s">
        <v>78</v>
      </c>
      <c r="N1234" t="s">
        <v>2319</v>
      </c>
      <c r="O1234" t="s">
        <v>2151</v>
      </c>
      <c r="P1234" t="s">
        <v>2151</v>
      </c>
      <c r="Q1234" t="s">
        <v>2055</v>
      </c>
      <c r="R1234" t="s">
        <v>79</v>
      </c>
      <c r="S1234" t="s">
        <v>26</v>
      </c>
      <c r="T1234" t="s">
        <v>2056</v>
      </c>
      <c r="U1234" t="s">
        <v>100</v>
      </c>
      <c r="V1234" t="s">
        <v>80</v>
      </c>
      <c r="W1234">
        <v>82300</v>
      </c>
      <c r="X1234" t="s">
        <v>85</v>
      </c>
      <c r="Y1234">
        <v>-20</v>
      </c>
      <c r="Z1234" t="s">
        <v>2153</v>
      </c>
      <c r="AA1234" t="s">
        <v>2153</v>
      </c>
      <c r="AB1234" t="s">
        <v>107</v>
      </c>
      <c r="AC1234" t="s">
        <v>91</v>
      </c>
      <c r="AD1234">
        <f>_xlfn.XLOOKUP(MIS[[#This Row],[TRADING SYMBOL]],[1]Sheet1!$D:$D,[1]Sheet1!$C:$C)</f>
        <v>389.05</v>
      </c>
      <c r="AE1234">
        <f>MIS[[#This Row],[OrderAverageTradedPrice]]*MIS[[#This Row],[OrderQuantity]]</f>
        <v>10184</v>
      </c>
      <c r="AF1234">
        <f>MIS[[#This Row],[LTP]]*MIS[[#This Row],[OrderQuantity]]</f>
        <v>7781</v>
      </c>
      <c r="AG1234">
        <f>IF(MIS[[#This Row],[OrderSide]]="SELL",MIS[[#This Row],[VALUE]]-MIS[[#This Row],[LIVE_VALUE]],MIS[[#This Row],[LIVE_VALUE]]-MIS[[#This Row],[VALUE]])</f>
        <v>2403</v>
      </c>
      <c r="AH1234" t="str" cm="1">
        <f t="array" ref="AH12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4" t="str">
        <f>MIS[[#This Row],[TRADING SYMBOL]]</f>
        <v>SENSEX2552082300PE</v>
      </c>
      <c r="AJ1234" t="str">
        <f>IF(RIGHT(MIS[[#This Row],[Main/Hedge]],4)="MAIN","MAIN","HEDGE")</f>
        <v>MAIN</v>
      </c>
      <c r="AK1234" t="str" cm="1">
        <f t="array" ref="AK1234">_xlfn._xlws.FILTER(Table4[Column1],ISNUMBER(SEARCH(Table4[Column1],MIS[[#This Row],[OrderUniqueIdentifier]])),"")</f>
        <v>NOTREND</v>
      </c>
    </row>
    <row r="1235" spans="1:37" x14ac:dyDescent="0.25">
      <c r="A1235" t="s">
        <v>71</v>
      </c>
      <c r="B1235" t="s">
        <v>908</v>
      </c>
      <c r="C1235" t="s">
        <v>2369</v>
      </c>
      <c r="D1235" t="s">
        <v>72</v>
      </c>
      <c r="E1235" t="s">
        <v>2044</v>
      </c>
      <c r="F1235" t="s">
        <v>98</v>
      </c>
      <c r="G1235" t="s">
        <v>89</v>
      </c>
      <c r="H1235" t="s">
        <v>75</v>
      </c>
      <c r="I1235" t="s">
        <v>76</v>
      </c>
      <c r="J1235" t="s">
        <v>77</v>
      </c>
      <c r="K1235">
        <v>20</v>
      </c>
      <c r="L1235" t="s">
        <v>77</v>
      </c>
      <c r="M1235" t="s">
        <v>78</v>
      </c>
      <c r="N1235" t="s">
        <v>2370</v>
      </c>
      <c r="O1235" t="s">
        <v>2151</v>
      </c>
      <c r="P1235" t="s">
        <v>2151</v>
      </c>
      <c r="Q1235" t="s">
        <v>2048</v>
      </c>
      <c r="R1235" t="s">
        <v>79</v>
      </c>
      <c r="S1235" t="s">
        <v>26</v>
      </c>
      <c r="T1235" t="s">
        <v>2049</v>
      </c>
      <c r="U1235" t="s">
        <v>100</v>
      </c>
      <c r="V1235" t="s">
        <v>80</v>
      </c>
      <c r="W1235">
        <v>82300</v>
      </c>
      <c r="X1235" t="s">
        <v>81</v>
      </c>
      <c r="Y1235">
        <v>-20</v>
      </c>
      <c r="Z1235" t="s">
        <v>2153</v>
      </c>
      <c r="AA1235" t="s">
        <v>2153</v>
      </c>
      <c r="AB1235" t="s">
        <v>90</v>
      </c>
      <c r="AC1235" t="s">
        <v>91</v>
      </c>
      <c r="AD1235">
        <f>_xlfn.XLOOKUP(MIS[[#This Row],[TRADING SYMBOL]],[1]Sheet1!$D:$D,[1]Sheet1!$C:$C)</f>
        <v>464.4</v>
      </c>
      <c r="AE1235">
        <f>MIS[[#This Row],[OrderAverageTradedPrice]]*MIS[[#This Row],[OrderQuantity]]</f>
        <v>11621</v>
      </c>
      <c r="AF1235">
        <f>MIS[[#This Row],[LTP]]*MIS[[#This Row],[OrderQuantity]]</f>
        <v>9288</v>
      </c>
      <c r="AG1235">
        <f>IF(MIS[[#This Row],[OrderSide]]="SELL",MIS[[#This Row],[VALUE]]-MIS[[#This Row],[LIVE_VALUE]],MIS[[#This Row],[LIVE_VALUE]]-MIS[[#This Row],[VALUE]])</f>
        <v>2333</v>
      </c>
      <c r="AH1235" t="str" cm="1">
        <f t="array" ref="AH12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5" t="str">
        <f>MIS[[#This Row],[TRADING SYMBOL]]</f>
        <v>SENSEX2552082300CE</v>
      </c>
      <c r="AJ1235" t="str">
        <f>IF(RIGHT(MIS[[#This Row],[Main/Hedge]],4)="MAIN","MAIN","HEDGE")</f>
        <v>MAIN</v>
      </c>
      <c r="AK1235" t="str" cm="1">
        <f t="array" ref="AK1235">_xlfn._xlws.FILTER(Table4[Column1],ISNUMBER(SEARCH(Table4[Column1],MIS[[#This Row],[OrderUniqueIdentifier]])),"")</f>
        <v>NOTREND</v>
      </c>
    </row>
    <row r="1236" spans="1:37" x14ac:dyDescent="0.25">
      <c r="A1236" t="s">
        <v>71</v>
      </c>
      <c r="B1236" t="s">
        <v>916</v>
      </c>
      <c r="C1236" t="s">
        <v>2376</v>
      </c>
      <c r="D1236" t="s">
        <v>72</v>
      </c>
      <c r="E1236" t="s">
        <v>2044</v>
      </c>
      <c r="F1236" t="s">
        <v>98</v>
      </c>
      <c r="G1236" t="s">
        <v>89</v>
      </c>
      <c r="H1236" t="s">
        <v>75</v>
      </c>
      <c r="I1236" t="s">
        <v>76</v>
      </c>
      <c r="J1236" t="s">
        <v>77</v>
      </c>
      <c r="K1236">
        <v>20</v>
      </c>
      <c r="L1236" t="s">
        <v>77</v>
      </c>
      <c r="M1236" t="s">
        <v>78</v>
      </c>
      <c r="N1236" t="s">
        <v>2377</v>
      </c>
      <c r="O1236" t="s">
        <v>2151</v>
      </c>
      <c r="P1236" t="s">
        <v>2151</v>
      </c>
      <c r="Q1236" t="s">
        <v>2048</v>
      </c>
      <c r="R1236" t="s">
        <v>79</v>
      </c>
      <c r="S1236" t="s">
        <v>26</v>
      </c>
      <c r="T1236" t="s">
        <v>2049</v>
      </c>
      <c r="U1236" t="s">
        <v>100</v>
      </c>
      <c r="V1236" t="s">
        <v>80</v>
      </c>
      <c r="W1236">
        <v>82300</v>
      </c>
      <c r="X1236" t="s">
        <v>81</v>
      </c>
      <c r="Y1236">
        <v>-20</v>
      </c>
      <c r="Z1236" t="s">
        <v>2153</v>
      </c>
      <c r="AA1236" t="s">
        <v>2153</v>
      </c>
      <c r="AB1236" t="s">
        <v>90</v>
      </c>
      <c r="AC1236" t="s">
        <v>91</v>
      </c>
      <c r="AD1236">
        <f>_xlfn.XLOOKUP(MIS[[#This Row],[TRADING SYMBOL]],[1]Sheet1!$D:$D,[1]Sheet1!$C:$C)</f>
        <v>464.4</v>
      </c>
      <c r="AE1236">
        <f>MIS[[#This Row],[OrderAverageTradedPrice]]*MIS[[#This Row],[OrderQuantity]]</f>
        <v>11617</v>
      </c>
      <c r="AF1236">
        <f>MIS[[#This Row],[LTP]]*MIS[[#This Row],[OrderQuantity]]</f>
        <v>9288</v>
      </c>
      <c r="AG1236">
        <f>IF(MIS[[#This Row],[OrderSide]]="SELL",MIS[[#This Row],[VALUE]]-MIS[[#This Row],[LIVE_VALUE]],MIS[[#This Row],[LIVE_VALUE]]-MIS[[#This Row],[VALUE]])</f>
        <v>2329</v>
      </c>
      <c r="AH1236" t="str" cm="1">
        <f t="array" ref="AH12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6" t="str">
        <f>MIS[[#This Row],[TRADING SYMBOL]]</f>
        <v>SENSEX2552082300CE</v>
      </c>
      <c r="AJ1236" t="str">
        <f>IF(RIGHT(MIS[[#This Row],[Main/Hedge]],4)="MAIN","MAIN","HEDGE")</f>
        <v>MAIN</v>
      </c>
      <c r="AK1236" t="str" cm="1">
        <f t="array" ref="AK1236">_xlfn._xlws.FILTER(Table4[Column1],ISNUMBER(SEARCH(Table4[Column1],MIS[[#This Row],[OrderUniqueIdentifier]])),"")</f>
        <v>NOTREND</v>
      </c>
    </row>
    <row r="1237" spans="1:37" x14ac:dyDescent="0.25">
      <c r="A1237" t="s">
        <v>71</v>
      </c>
      <c r="B1237" t="s">
        <v>940</v>
      </c>
      <c r="C1237" t="s">
        <v>2396</v>
      </c>
      <c r="D1237" t="s">
        <v>72</v>
      </c>
      <c r="E1237" t="s">
        <v>2044</v>
      </c>
      <c r="F1237" t="s">
        <v>98</v>
      </c>
      <c r="G1237" t="s">
        <v>89</v>
      </c>
      <c r="H1237" t="s">
        <v>75</v>
      </c>
      <c r="I1237" t="s">
        <v>76</v>
      </c>
      <c r="J1237" t="s">
        <v>77</v>
      </c>
      <c r="K1237">
        <v>80</v>
      </c>
      <c r="L1237" t="s">
        <v>77</v>
      </c>
      <c r="M1237" t="s">
        <v>78</v>
      </c>
      <c r="N1237" t="s">
        <v>2397</v>
      </c>
      <c r="O1237" t="s">
        <v>2150</v>
      </c>
      <c r="P1237" t="s">
        <v>2151</v>
      </c>
      <c r="Q1237" t="s">
        <v>2048</v>
      </c>
      <c r="R1237" t="s">
        <v>79</v>
      </c>
      <c r="S1237" t="s">
        <v>26</v>
      </c>
      <c r="T1237" t="s">
        <v>2049</v>
      </c>
      <c r="U1237" t="s">
        <v>100</v>
      </c>
      <c r="V1237" t="s">
        <v>80</v>
      </c>
      <c r="W1237">
        <v>82300</v>
      </c>
      <c r="X1237" t="s">
        <v>81</v>
      </c>
      <c r="Y1237">
        <v>-80</v>
      </c>
      <c r="Z1237" t="s">
        <v>2152</v>
      </c>
      <c r="AA1237" t="s">
        <v>2153</v>
      </c>
      <c r="AB1237" t="s">
        <v>90</v>
      </c>
      <c r="AC1237" t="s">
        <v>91</v>
      </c>
      <c r="AD1237">
        <f>_xlfn.XLOOKUP(MIS[[#This Row],[TRADING SYMBOL]],[1]Sheet1!$D:$D,[1]Sheet1!$C:$C)</f>
        <v>464.4</v>
      </c>
      <c r="AE1237">
        <f>MIS[[#This Row],[OrderAverageTradedPrice]]*MIS[[#This Row],[OrderQuantity]]</f>
        <v>46521</v>
      </c>
      <c r="AF1237">
        <f>MIS[[#This Row],[LTP]]*MIS[[#This Row],[OrderQuantity]]</f>
        <v>37152</v>
      </c>
      <c r="AG1237">
        <f>IF(MIS[[#This Row],[OrderSide]]="SELL",MIS[[#This Row],[VALUE]]-MIS[[#This Row],[LIVE_VALUE]],MIS[[#This Row],[LIVE_VALUE]]-MIS[[#This Row],[VALUE]])</f>
        <v>9369</v>
      </c>
      <c r="AH1237" t="str" cm="1">
        <f t="array" ref="AH12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7" t="str">
        <f>MIS[[#This Row],[TRADING SYMBOL]]</f>
        <v>SENSEX2552082300CE</v>
      </c>
      <c r="AJ1237" t="str">
        <f>IF(RIGHT(MIS[[#This Row],[Main/Hedge]],4)="MAIN","MAIN","HEDGE")</f>
        <v>MAIN</v>
      </c>
      <c r="AK1237" t="str" cm="1">
        <f t="array" ref="AK1237">_xlfn._xlws.FILTER(Table4[Column1],ISNUMBER(SEARCH(Table4[Column1],MIS[[#This Row],[OrderUniqueIdentifier]])),"")</f>
        <v>NOTREND</v>
      </c>
    </row>
    <row r="1238" spans="1:37" x14ac:dyDescent="0.25">
      <c r="A1238" t="s">
        <v>71</v>
      </c>
      <c r="B1238" t="s">
        <v>994</v>
      </c>
      <c r="C1238" t="s">
        <v>2444</v>
      </c>
      <c r="D1238" t="s">
        <v>72</v>
      </c>
      <c r="E1238" t="s">
        <v>2044</v>
      </c>
      <c r="F1238" t="s">
        <v>98</v>
      </c>
      <c r="G1238" t="s">
        <v>89</v>
      </c>
      <c r="H1238" t="s">
        <v>75</v>
      </c>
      <c r="I1238" t="s">
        <v>76</v>
      </c>
      <c r="J1238" t="s">
        <v>77</v>
      </c>
      <c r="K1238">
        <v>20</v>
      </c>
      <c r="L1238" t="s">
        <v>77</v>
      </c>
      <c r="M1238" t="s">
        <v>78</v>
      </c>
      <c r="N1238" t="s">
        <v>2077</v>
      </c>
      <c r="O1238" t="s">
        <v>2150</v>
      </c>
      <c r="P1238" t="s">
        <v>2151</v>
      </c>
      <c r="Q1238" t="s">
        <v>2048</v>
      </c>
      <c r="R1238" t="s">
        <v>79</v>
      </c>
      <c r="S1238" t="s">
        <v>26</v>
      </c>
      <c r="T1238" t="s">
        <v>2049</v>
      </c>
      <c r="U1238" t="s">
        <v>100</v>
      </c>
      <c r="V1238" t="s">
        <v>80</v>
      </c>
      <c r="W1238">
        <v>82300</v>
      </c>
      <c r="X1238" t="s">
        <v>81</v>
      </c>
      <c r="Y1238">
        <v>-20</v>
      </c>
      <c r="Z1238" t="s">
        <v>2152</v>
      </c>
      <c r="AA1238" t="s">
        <v>2153</v>
      </c>
      <c r="AB1238" t="s">
        <v>90</v>
      </c>
      <c r="AC1238" t="s">
        <v>91</v>
      </c>
      <c r="AD1238">
        <f>_xlfn.XLOOKUP(MIS[[#This Row],[TRADING SYMBOL]],[1]Sheet1!$D:$D,[1]Sheet1!$C:$C)</f>
        <v>464.4</v>
      </c>
      <c r="AE1238">
        <f>MIS[[#This Row],[OrderAverageTradedPrice]]*MIS[[#This Row],[OrderQuantity]]</f>
        <v>11636</v>
      </c>
      <c r="AF1238">
        <f>MIS[[#This Row],[LTP]]*MIS[[#This Row],[OrderQuantity]]</f>
        <v>9288</v>
      </c>
      <c r="AG1238">
        <f>IF(MIS[[#This Row],[OrderSide]]="SELL",MIS[[#This Row],[VALUE]]-MIS[[#This Row],[LIVE_VALUE]],MIS[[#This Row],[LIVE_VALUE]]-MIS[[#This Row],[VALUE]])</f>
        <v>2348</v>
      </c>
      <c r="AH1238" t="str" cm="1">
        <f t="array" ref="AH12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8" t="str">
        <f>MIS[[#This Row],[TRADING SYMBOL]]</f>
        <v>SENSEX2552082300CE</v>
      </c>
      <c r="AJ1238" t="str">
        <f>IF(RIGHT(MIS[[#This Row],[Main/Hedge]],4)="MAIN","MAIN","HEDGE")</f>
        <v>MAIN</v>
      </c>
      <c r="AK1238" t="str" cm="1">
        <f t="array" ref="AK1238">_xlfn._xlws.FILTER(Table4[Column1],ISNUMBER(SEARCH(Table4[Column1],MIS[[#This Row],[OrderUniqueIdentifier]])),"")</f>
        <v>NOTREND</v>
      </c>
    </row>
    <row r="1239" spans="1:37" x14ac:dyDescent="0.25">
      <c r="A1239" t="s">
        <v>71</v>
      </c>
      <c r="B1239" t="s">
        <v>994</v>
      </c>
      <c r="C1239" t="s">
        <v>2445</v>
      </c>
      <c r="D1239" t="s">
        <v>72</v>
      </c>
      <c r="E1239" t="s">
        <v>2053</v>
      </c>
      <c r="F1239" t="s">
        <v>98</v>
      </c>
      <c r="G1239" t="s">
        <v>89</v>
      </c>
      <c r="H1239" t="s">
        <v>75</v>
      </c>
      <c r="I1239" t="s">
        <v>76</v>
      </c>
      <c r="J1239" t="s">
        <v>77</v>
      </c>
      <c r="K1239">
        <v>20</v>
      </c>
      <c r="L1239" t="s">
        <v>77</v>
      </c>
      <c r="M1239" t="s">
        <v>78</v>
      </c>
      <c r="N1239" t="s">
        <v>2446</v>
      </c>
      <c r="O1239" t="s">
        <v>2151</v>
      </c>
      <c r="P1239" t="s">
        <v>2151</v>
      </c>
      <c r="Q1239" t="s">
        <v>2055</v>
      </c>
      <c r="R1239" t="s">
        <v>79</v>
      </c>
      <c r="S1239" t="s">
        <v>26</v>
      </c>
      <c r="T1239" t="s">
        <v>2056</v>
      </c>
      <c r="U1239" t="s">
        <v>100</v>
      </c>
      <c r="V1239" t="s">
        <v>80</v>
      </c>
      <c r="W1239">
        <v>82300</v>
      </c>
      <c r="X1239" t="s">
        <v>85</v>
      </c>
      <c r="Y1239">
        <v>-20</v>
      </c>
      <c r="Z1239" t="s">
        <v>2153</v>
      </c>
      <c r="AA1239" t="s">
        <v>2153</v>
      </c>
      <c r="AB1239" t="s">
        <v>107</v>
      </c>
      <c r="AC1239" t="s">
        <v>91</v>
      </c>
      <c r="AD1239">
        <f>_xlfn.XLOOKUP(MIS[[#This Row],[TRADING SYMBOL]],[1]Sheet1!$D:$D,[1]Sheet1!$C:$C)</f>
        <v>389.05</v>
      </c>
      <c r="AE1239">
        <f>MIS[[#This Row],[OrderAverageTradedPrice]]*MIS[[#This Row],[OrderQuantity]]</f>
        <v>10162</v>
      </c>
      <c r="AF1239">
        <f>MIS[[#This Row],[LTP]]*MIS[[#This Row],[OrderQuantity]]</f>
        <v>7781</v>
      </c>
      <c r="AG1239">
        <f>IF(MIS[[#This Row],[OrderSide]]="SELL",MIS[[#This Row],[VALUE]]-MIS[[#This Row],[LIVE_VALUE]],MIS[[#This Row],[LIVE_VALUE]]-MIS[[#This Row],[VALUE]])</f>
        <v>2381</v>
      </c>
      <c r="AH1239" t="str" cm="1">
        <f t="array" ref="AH12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9" t="str">
        <f>MIS[[#This Row],[TRADING SYMBOL]]</f>
        <v>SENSEX2552082300PE</v>
      </c>
      <c r="AJ1239" t="str">
        <f>IF(RIGHT(MIS[[#This Row],[Main/Hedge]],4)="MAIN","MAIN","HEDGE")</f>
        <v>MAIN</v>
      </c>
      <c r="AK1239" t="str" cm="1">
        <f t="array" ref="AK1239">_xlfn._xlws.FILTER(Table4[Column1],ISNUMBER(SEARCH(Table4[Column1],MIS[[#This Row],[OrderUniqueIdentifier]])),"")</f>
        <v>NOTREND</v>
      </c>
    </row>
    <row r="1240" spans="1:37" x14ac:dyDescent="0.25">
      <c r="A1240" t="s">
        <v>71</v>
      </c>
      <c r="B1240" t="s">
        <v>1045</v>
      </c>
      <c r="C1240" t="s">
        <v>2476</v>
      </c>
      <c r="D1240" t="s">
        <v>72</v>
      </c>
      <c r="E1240" t="s">
        <v>2044</v>
      </c>
      <c r="F1240" t="s">
        <v>98</v>
      </c>
      <c r="G1240" t="s">
        <v>89</v>
      </c>
      <c r="H1240" t="s">
        <v>75</v>
      </c>
      <c r="I1240" t="s">
        <v>76</v>
      </c>
      <c r="J1240" t="s">
        <v>77</v>
      </c>
      <c r="K1240">
        <v>60</v>
      </c>
      <c r="L1240" t="s">
        <v>77</v>
      </c>
      <c r="M1240" t="s">
        <v>78</v>
      </c>
      <c r="N1240" t="s">
        <v>2477</v>
      </c>
      <c r="O1240" t="s">
        <v>2150</v>
      </c>
      <c r="P1240" t="s">
        <v>2151</v>
      </c>
      <c r="Q1240" t="s">
        <v>2048</v>
      </c>
      <c r="R1240" t="s">
        <v>79</v>
      </c>
      <c r="S1240" t="s">
        <v>26</v>
      </c>
      <c r="T1240" t="s">
        <v>2049</v>
      </c>
      <c r="U1240" t="s">
        <v>100</v>
      </c>
      <c r="V1240" t="s">
        <v>80</v>
      </c>
      <c r="W1240">
        <v>82300</v>
      </c>
      <c r="X1240" t="s">
        <v>81</v>
      </c>
      <c r="Y1240">
        <v>-60</v>
      </c>
      <c r="Z1240" t="s">
        <v>2152</v>
      </c>
      <c r="AA1240" t="s">
        <v>2153</v>
      </c>
      <c r="AB1240" t="s">
        <v>90</v>
      </c>
      <c r="AC1240" t="s">
        <v>91</v>
      </c>
      <c r="AD1240">
        <f>_xlfn.XLOOKUP(MIS[[#This Row],[TRADING SYMBOL]],[1]Sheet1!$D:$D,[1]Sheet1!$C:$C)</f>
        <v>464.4</v>
      </c>
      <c r="AE1240">
        <f>MIS[[#This Row],[OrderAverageTradedPrice]]*MIS[[#This Row],[OrderQuantity]]</f>
        <v>34908.999999999964</v>
      </c>
      <c r="AF1240">
        <f>MIS[[#This Row],[LTP]]*MIS[[#This Row],[OrderQuantity]]</f>
        <v>27864</v>
      </c>
      <c r="AG1240">
        <f>IF(MIS[[#This Row],[OrderSide]]="SELL",MIS[[#This Row],[VALUE]]-MIS[[#This Row],[LIVE_VALUE]],MIS[[#This Row],[LIVE_VALUE]]-MIS[[#This Row],[VALUE]])</f>
        <v>7044.9999999999636</v>
      </c>
      <c r="AH1240" t="str" cm="1">
        <f t="array" ref="AH12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0" t="str">
        <f>MIS[[#This Row],[TRADING SYMBOL]]</f>
        <v>SENSEX2552082300CE</v>
      </c>
      <c r="AJ1240" t="str">
        <f>IF(RIGHT(MIS[[#This Row],[Main/Hedge]],4)="MAIN","MAIN","HEDGE")</f>
        <v>MAIN</v>
      </c>
      <c r="AK1240" t="str" cm="1">
        <f t="array" ref="AK1240">_xlfn._xlws.FILTER(Table4[Column1],ISNUMBER(SEARCH(Table4[Column1],MIS[[#This Row],[OrderUniqueIdentifier]])),"")</f>
        <v>NOTREND</v>
      </c>
    </row>
    <row r="1241" spans="1:37" x14ac:dyDescent="0.25">
      <c r="A1241" t="s">
        <v>71</v>
      </c>
      <c r="B1241" t="s">
        <v>1054</v>
      </c>
      <c r="C1241" t="s">
        <v>2482</v>
      </c>
      <c r="D1241" t="s">
        <v>72</v>
      </c>
      <c r="E1241" t="s">
        <v>2044</v>
      </c>
      <c r="F1241" t="s">
        <v>98</v>
      </c>
      <c r="G1241" t="s">
        <v>89</v>
      </c>
      <c r="H1241" t="s">
        <v>75</v>
      </c>
      <c r="I1241" t="s">
        <v>76</v>
      </c>
      <c r="J1241" t="s">
        <v>77</v>
      </c>
      <c r="K1241">
        <v>20</v>
      </c>
      <c r="L1241" t="s">
        <v>77</v>
      </c>
      <c r="M1241" t="s">
        <v>78</v>
      </c>
      <c r="N1241" t="s">
        <v>2483</v>
      </c>
      <c r="O1241" t="s">
        <v>2150</v>
      </c>
      <c r="P1241" t="s">
        <v>2151</v>
      </c>
      <c r="Q1241" t="s">
        <v>2048</v>
      </c>
      <c r="R1241" t="s">
        <v>79</v>
      </c>
      <c r="S1241" t="s">
        <v>26</v>
      </c>
      <c r="T1241" t="s">
        <v>2049</v>
      </c>
      <c r="U1241" t="s">
        <v>100</v>
      </c>
      <c r="V1241" t="s">
        <v>80</v>
      </c>
      <c r="W1241">
        <v>82300</v>
      </c>
      <c r="X1241" t="s">
        <v>81</v>
      </c>
      <c r="Y1241">
        <v>-20</v>
      </c>
      <c r="Z1241" t="s">
        <v>2152</v>
      </c>
      <c r="AA1241" t="s">
        <v>2153</v>
      </c>
      <c r="AB1241" t="s">
        <v>90</v>
      </c>
      <c r="AC1241" t="s">
        <v>91</v>
      </c>
      <c r="AD1241">
        <f>_xlfn.XLOOKUP(MIS[[#This Row],[TRADING SYMBOL]],[1]Sheet1!$D:$D,[1]Sheet1!$C:$C)</f>
        <v>464.4</v>
      </c>
      <c r="AE1241">
        <f>MIS[[#This Row],[OrderAverageTradedPrice]]*MIS[[#This Row],[OrderQuantity]]</f>
        <v>11624</v>
      </c>
      <c r="AF1241">
        <f>MIS[[#This Row],[LTP]]*MIS[[#This Row],[OrderQuantity]]</f>
        <v>9288</v>
      </c>
      <c r="AG1241">
        <f>IF(MIS[[#This Row],[OrderSide]]="SELL",MIS[[#This Row],[VALUE]]-MIS[[#This Row],[LIVE_VALUE]],MIS[[#This Row],[LIVE_VALUE]]-MIS[[#This Row],[VALUE]])</f>
        <v>2336</v>
      </c>
      <c r="AH1241" t="str" cm="1">
        <f t="array" ref="AH12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1" t="str">
        <f>MIS[[#This Row],[TRADING SYMBOL]]</f>
        <v>SENSEX2552082300CE</v>
      </c>
      <c r="AJ1241" t="str">
        <f>IF(RIGHT(MIS[[#This Row],[Main/Hedge]],4)="MAIN","MAIN","HEDGE")</f>
        <v>MAIN</v>
      </c>
      <c r="AK1241" t="str" cm="1">
        <f t="array" ref="AK1241">_xlfn._xlws.FILTER(Table4[Column1],ISNUMBER(SEARCH(Table4[Column1],MIS[[#This Row],[OrderUniqueIdentifier]])),"")</f>
        <v>NOTREND</v>
      </c>
    </row>
    <row r="1242" spans="1:37" x14ac:dyDescent="0.25">
      <c r="A1242" t="s">
        <v>71</v>
      </c>
      <c r="B1242" t="s">
        <v>1061</v>
      </c>
      <c r="C1242" t="s">
        <v>2488</v>
      </c>
      <c r="D1242" t="s">
        <v>72</v>
      </c>
      <c r="E1242" t="s">
        <v>2044</v>
      </c>
      <c r="F1242" t="s">
        <v>98</v>
      </c>
      <c r="G1242" t="s">
        <v>89</v>
      </c>
      <c r="H1242" t="s">
        <v>75</v>
      </c>
      <c r="I1242" t="s">
        <v>76</v>
      </c>
      <c r="J1242" t="s">
        <v>77</v>
      </c>
      <c r="K1242">
        <v>40</v>
      </c>
      <c r="L1242" t="s">
        <v>77</v>
      </c>
      <c r="M1242" t="s">
        <v>78</v>
      </c>
      <c r="N1242" t="s">
        <v>2489</v>
      </c>
      <c r="O1242" t="s">
        <v>2150</v>
      </c>
      <c r="P1242" t="s">
        <v>2151</v>
      </c>
      <c r="Q1242" t="s">
        <v>2048</v>
      </c>
      <c r="R1242" t="s">
        <v>79</v>
      </c>
      <c r="S1242" t="s">
        <v>26</v>
      </c>
      <c r="T1242" t="s">
        <v>2049</v>
      </c>
      <c r="U1242" t="s">
        <v>100</v>
      </c>
      <c r="V1242" t="s">
        <v>80</v>
      </c>
      <c r="W1242">
        <v>82300</v>
      </c>
      <c r="X1242" t="s">
        <v>81</v>
      </c>
      <c r="Y1242">
        <v>-40</v>
      </c>
      <c r="Z1242" t="s">
        <v>2152</v>
      </c>
      <c r="AA1242" t="s">
        <v>2153</v>
      </c>
      <c r="AB1242" t="s">
        <v>90</v>
      </c>
      <c r="AC1242" t="s">
        <v>91</v>
      </c>
      <c r="AD1242">
        <f>_xlfn.XLOOKUP(MIS[[#This Row],[TRADING SYMBOL]],[1]Sheet1!$D:$D,[1]Sheet1!$C:$C)</f>
        <v>464.4</v>
      </c>
      <c r="AE1242">
        <f>MIS[[#This Row],[OrderAverageTradedPrice]]*MIS[[#This Row],[OrderQuantity]]</f>
        <v>23252</v>
      </c>
      <c r="AF1242">
        <f>MIS[[#This Row],[LTP]]*MIS[[#This Row],[OrderQuantity]]</f>
        <v>18576</v>
      </c>
      <c r="AG1242">
        <f>IF(MIS[[#This Row],[OrderSide]]="SELL",MIS[[#This Row],[VALUE]]-MIS[[#This Row],[LIVE_VALUE]],MIS[[#This Row],[LIVE_VALUE]]-MIS[[#This Row],[VALUE]])</f>
        <v>4676</v>
      </c>
      <c r="AH1242" t="str" cm="1">
        <f t="array" ref="AH12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2" t="str">
        <f>MIS[[#This Row],[TRADING SYMBOL]]</f>
        <v>SENSEX2552082300CE</v>
      </c>
      <c r="AJ1242" t="str">
        <f>IF(RIGHT(MIS[[#This Row],[Main/Hedge]],4)="MAIN","MAIN","HEDGE")</f>
        <v>MAIN</v>
      </c>
      <c r="AK1242" t="str" cm="1">
        <f t="array" ref="AK1242">_xlfn._xlws.FILTER(Table4[Column1],ISNUMBER(SEARCH(Table4[Column1],MIS[[#This Row],[OrderUniqueIdentifier]])),"")</f>
        <v>NOTREND</v>
      </c>
    </row>
    <row r="1243" spans="1:37" x14ac:dyDescent="0.25">
      <c r="A1243" t="s">
        <v>71</v>
      </c>
      <c r="B1243" t="s">
        <v>1061</v>
      </c>
      <c r="C1243" t="s">
        <v>2490</v>
      </c>
      <c r="D1243" t="s">
        <v>72</v>
      </c>
      <c r="E1243" t="s">
        <v>2053</v>
      </c>
      <c r="F1243" t="s">
        <v>98</v>
      </c>
      <c r="G1243" t="s">
        <v>89</v>
      </c>
      <c r="H1243" t="s">
        <v>75</v>
      </c>
      <c r="I1243" t="s">
        <v>76</v>
      </c>
      <c r="J1243" t="s">
        <v>77</v>
      </c>
      <c r="K1243">
        <v>40</v>
      </c>
      <c r="L1243" t="s">
        <v>77</v>
      </c>
      <c r="M1243" t="s">
        <v>78</v>
      </c>
      <c r="N1243" t="s">
        <v>2319</v>
      </c>
      <c r="O1243" t="s">
        <v>2151</v>
      </c>
      <c r="P1243" t="s">
        <v>2151</v>
      </c>
      <c r="Q1243" t="s">
        <v>2055</v>
      </c>
      <c r="R1243" t="s">
        <v>79</v>
      </c>
      <c r="S1243" t="s">
        <v>26</v>
      </c>
      <c r="T1243" t="s">
        <v>2056</v>
      </c>
      <c r="U1243" t="s">
        <v>100</v>
      </c>
      <c r="V1243" t="s">
        <v>80</v>
      </c>
      <c r="W1243">
        <v>82300</v>
      </c>
      <c r="X1243" t="s">
        <v>85</v>
      </c>
      <c r="Y1243">
        <v>-40</v>
      </c>
      <c r="Z1243" t="s">
        <v>2153</v>
      </c>
      <c r="AA1243" t="s">
        <v>2153</v>
      </c>
      <c r="AB1243" t="s">
        <v>107</v>
      </c>
      <c r="AC1243" t="s">
        <v>91</v>
      </c>
      <c r="AD1243">
        <f>_xlfn.XLOOKUP(MIS[[#This Row],[TRADING SYMBOL]],[1]Sheet1!$D:$D,[1]Sheet1!$C:$C)</f>
        <v>389.05</v>
      </c>
      <c r="AE1243">
        <f>MIS[[#This Row],[OrderAverageTradedPrice]]*MIS[[#This Row],[OrderQuantity]]</f>
        <v>20368</v>
      </c>
      <c r="AF1243">
        <f>MIS[[#This Row],[LTP]]*MIS[[#This Row],[OrderQuantity]]</f>
        <v>15562</v>
      </c>
      <c r="AG1243">
        <f>IF(MIS[[#This Row],[OrderSide]]="SELL",MIS[[#This Row],[VALUE]]-MIS[[#This Row],[LIVE_VALUE]],MIS[[#This Row],[LIVE_VALUE]]-MIS[[#This Row],[VALUE]])</f>
        <v>4806</v>
      </c>
      <c r="AH1243" t="str" cm="1">
        <f t="array" ref="AH12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3" t="str">
        <f>MIS[[#This Row],[TRADING SYMBOL]]</f>
        <v>SENSEX2552082300PE</v>
      </c>
      <c r="AJ1243" t="str">
        <f>IF(RIGHT(MIS[[#This Row],[Main/Hedge]],4)="MAIN","MAIN","HEDGE")</f>
        <v>MAIN</v>
      </c>
      <c r="AK1243" t="str" cm="1">
        <f t="array" ref="AK1243">_xlfn._xlws.FILTER(Table4[Column1],ISNUMBER(SEARCH(Table4[Column1],MIS[[#This Row],[OrderUniqueIdentifier]])),"")</f>
        <v>NOTREND</v>
      </c>
    </row>
    <row r="1244" spans="1:37" x14ac:dyDescent="0.25">
      <c r="A1244" t="s">
        <v>71</v>
      </c>
      <c r="B1244" t="s">
        <v>1070</v>
      </c>
      <c r="C1244" t="s">
        <v>2493</v>
      </c>
      <c r="D1244" t="s">
        <v>72</v>
      </c>
      <c r="E1244" t="s">
        <v>2044</v>
      </c>
      <c r="F1244" t="s">
        <v>98</v>
      </c>
      <c r="G1244" t="s">
        <v>89</v>
      </c>
      <c r="H1244" t="s">
        <v>75</v>
      </c>
      <c r="I1244" t="s">
        <v>76</v>
      </c>
      <c r="J1244" t="s">
        <v>77</v>
      </c>
      <c r="K1244">
        <v>20</v>
      </c>
      <c r="L1244" t="s">
        <v>77</v>
      </c>
      <c r="M1244" t="s">
        <v>78</v>
      </c>
      <c r="N1244" t="s">
        <v>2494</v>
      </c>
      <c r="O1244" t="s">
        <v>2150</v>
      </c>
      <c r="P1244" t="s">
        <v>2151</v>
      </c>
      <c r="Q1244" t="s">
        <v>2048</v>
      </c>
      <c r="R1244" t="s">
        <v>79</v>
      </c>
      <c r="S1244" t="s">
        <v>26</v>
      </c>
      <c r="T1244" t="s">
        <v>2049</v>
      </c>
      <c r="U1244" t="s">
        <v>100</v>
      </c>
      <c r="V1244" t="s">
        <v>80</v>
      </c>
      <c r="W1244">
        <v>82300</v>
      </c>
      <c r="X1244" t="s">
        <v>81</v>
      </c>
      <c r="Y1244">
        <v>-20</v>
      </c>
      <c r="Z1244" t="s">
        <v>2152</v>
      </c>
      <c r="AA1244" t="s">
        <v>2153</v>
      </c>
      <c r="AB1244" t="s">
        <v>90</v>
      </c>
      <c r="AC1244" t="s">
        <v>91</v>
      </c>
      <c r="AD1244">
        <f>_xlfn.XLOOKUP(MIS[[#This Row],[TRADING SYMBOL]],[1]Sheet1!$D:$D,[1]Sheet1!$C:$C)</f>
        <v>464.4</v>
      </c>
      <c r="AE1244">
        <f>MIS[[#This Row],[OrderAverageTradedPrice]]*MIS[[#This Row],[OrderQuantity]]</f>
        <v>11635</v>
      </c>
      <c r="AF1244">
        <f>MIS[[#This Row],[LTP]]*MIS[[#This Row],[OrderQuantity]]</f>
        <v>9288</v>
      </c>
      <c r="AG1244">
        <f>IF(MIS[[#This Row],[OrderSide]]="SELL",MIS[[#This Row],[VALUE]]-MIS[[#This Row],[LIVE_VALUE]],MIS[[#This Row],[LIVE_VALUE]]-MIS[[#This Row],[VALUE]])</f>
        <v>2347</v>
      </c>
      <c r="AH1244" t="str" cm="1">
        <f t="array" ref="AH12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4" t="str">
        <f>MIS[[#This Row],[TRADING SYMBOL]]</f>
        <v>SENSEX2552082300CE</v>
      </c>
      <c r="AJ1244" t="str">
        <f>IF(RIGHT(MIS[[#This Row],[Main/Hedge]],4)="MAIN","MAIN","HEDGE")</f>
        <v>MAIN</v>
      </c>
      <c r="AK1244" t="str" cm="1">
        <f t="array" ref="AK1244">_xlfn._xlws.FILTER(Table4[Column1],ISNUMBER(SEARCH(Table4[Column1],MIS[[#This Row],[OrderUniqueIdentifier]])),"")</f>
        <v>NOTREND</v>
      </c>
    </row>
    <row r="1245" spans="1:37" x14ac:dyDescent="0.25">
      <c r="A1245" t="s">
        <v>71</v>
      </c>
      <c r="B1245" t="s">
        <v>1235</v>
      </c>
      <c r="C1245" t="s">
        <v>2619</v>
      </c>
      <c r="D1245" t="s">
        <v>72</v>
      </c>
      <c r="E1245" t="s">
        <v>2044</v>
      </c>
      <c r="F1245" t="s">
        <v>98</v>
      </c>
      <c r="G1245" t="s">
        <v>89</v>
      </c>
      <c r="H1245" t="s">
        <v>75</v>
      </c>
      <c r="I1245" t="s">
        <v>76</v>
      </c>
      <c r="J1245" t="s">
        <v>77</v>
      </c>
      <c r="K1245">
        <v>80</v>
      </c>
      <c r="L1245" t="s">
        <v>77</v>
      </c>
      <c r="M1245" t="s">
        <v>78</v>
      </c>
      <c r="N1245" t="s">
        <v>2620</v>
      </c>
      <c r="O1245" t="s">
        <v>2151</v>
      </c>
      <c r="P1245" t="s">
        <v>2151</v>
      </c>
      <c r="Q1245" t="s">
        <v>2048</v>
      </c>
      <c r="R1245" t="s">
        <v>79</v>
      </c>
      <c r="S1245" t="s">
        <v>26</v>
      </c>
      <c r="T1245" t="s">
        <v>2049</v>
      </c>
      <c r="U1245" t="s">
        <v>100</v>
      </c>
      <c r="V1245" t="s">
        <v>80</v>
      </c>
      <c r="W1245">
        <v>82300</v>
      </c>
      <c r="X1245" t="s">
        <v>81</v>
      </c>
      <c r="Y1245">
        <v>-80</v>
      </c>
      <c r="Z1245" t="s">
        <v>2153</v>
      </c>
      <c r="AA1245" t="s">
        <v>2153</v>
      </c>
      <c r="AB1245" t="s">
        <v>90</v>
      </c>
      <c r="AC1245" t="s">
        <v>91</v>
      </c>
      <c r="AD1245">
        <f>_xlfn.XLOOKUP(MIS[[#This Row],[TRADING SYMBOL]],[1]Sheet1!$D:$D,[1]Sheet1!$C:$C)</f>
        <v>464.4</v>
      </c>
      <c r="AE1245">
        <f>MIS[[#This Row],[OrderAverageTradedPrice]]*MIS[[#This Row],[OrderQuantity]]</f>
        <v>46523</v>
      </c>
      <c r="AF1245">
        <f>MIS[[#This Row],[LTP]]*MIS[[#This Row],[OrderQuantity]]</f>
        <v>37152</v>
      </c>
      <c r="AG1245">
        <f>IF(MIS[[#This Row],[OrderSide]]="SELL",MIS[[#This Row],[VALUE]]-MIS[[#This Row],[LIVE_VALUE]],MIS[[#This Row],[LIVE_VALUE]]-MIS[[#This Row],[VALUE]])</f>
        <v>9371</v>
      </c>
      <c r="AH1245" t="str" cm="1">
        <f t="array" ref="AH12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5" t="str">
        <f>MIS[[#This Row],[TRADING SYMBOL]]</f>
        <v>SENSEX2552082300CE</v>
      </c>
      <c r="AJ1245" t="str">
        <f>IF(RIGHT(MIS[[#This Row],[Main/Hedge]],4)="MAIN","MAIN","HEDGE")</f>
        <v>MAIN</v>
      </c>
      <c r="AK1245" t="str" cm="1">
        <f t="array" ref="AK1245">_xlfn._xlws.FILTER(Table4[Column1],ISNUMBER(SEARCH(Table4[Column1],MIS[[#This Row],[OrderUniqueIdentifier]])),"")</f>
        <v>NOTREND</v>
      </c>
    </row>
    <row r="1246" spans="1:37" x14ac:dyDescent="0.25">
      <c r="A1246" t="s">
        <v>71</v>
      </c>
      <c r="B1246" t="s">
        <v>1316</v>
      </c>
      <c r="C1246" t="s">
        <v>2680</v>
      </c>
      <c r="D1246" t="s">
        <v>72</v>
      </c>
      <c r="E1246" t="s">
        <v>2044</v>
      </c>
      <c r="F1246" t="s">
        <v>98</v>
      </c>
      <c r="G1246" t="s">
        <v>89</v>
      </c>
      <c r="H1246" t="s">
        <v>75</v>
      </c>
      <c r="I1246" t="s">
        <v>76</v>
      </c>
      <c r="J1246" t="s">
        <v>77</v>
      </c>
      <c r="K1246">
        <v>60</v>
      </c>
      <c r="L1246" t="s">
        <v>77</v>
      </c>
      <c r="M1246" t="s">
        <v>78</v>
      </c>
      <c r="N1246" t="s">
        <v>2681</v>
      </c>
      <c r="O1246" t="s">
        <v>2150</v>
      </c>
      <c r="P1246" t="s">
        <v>2151</v>
      </c>
      <c r="Q1246" t="s">
        <v>2048</v>
      </c>
      <c r="R1246" t="s">
        <v>79</v>
      </c>
      <c r="S1246" t="s">
        <v>26</v>
      </c>
      <c r="T1246" t="s">
        <v>2049</v>
      </c>
      <c r="U1246" t="s">
        <v>100</v>
      </c>
      <c r="V1246" t="s">
        <v>80</v>
      </c>
      <c r="W1246">
        <v>82300</v>
      </c>
      <c r="X1246" t="s">
        <v>81</v>
      </c>
      <c r="Y1246">
        <v>-60</v>
      </c>
      <c r="Z1246" t="s">
        <v>2152</v>
      </c>
      <c r="AA1246" t="s">
        <v>2153</v>
      </c>
      <c r="AB1246" t="s">
        <v>90</v>
      </c>
      <c r="AC1246" t="s">
        <v>91</v>
      </c>
      <c r="AD1246">
        <f>_xlfn.XLOOKUP(MIS[[#This Row],[TRADING SYMBOL]],[1]Sheet1!$D:$D,[1]Sheet1!$C:$C)</f>
        <v>464.4</v>
      </c>
      <c r="AE1246">
        <f>MIS[[#This Row],[OrderAverageTradedPrice]]*MIS[[#This Row],[OrderQuantity]]</f>
        <v>34854</v>
      </c>
      <c r="AF1246">
        <f>MIS[[#This Row],[LTP]]*MIS[[#This Row],[OrderQuantity]]</f>
        <v>27864</v>
      </c>
      <c r="AG1246">
        <f>IF(MIS[[#This Row],[OrderSide]]="SELL",MIS[[#This Row],[VALUE]]-MIS[[#This Row],[LIVE_VALUE]],MIS[[#This Row],[LIVE_VALUE]]-MIS[[#This Row],[VALUE]])</f>
        <v>6990</v>
      </c>
      <c r="AH1246" t="str" cm="1">
        <f t="array" ref="AH12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6" t="str">
        <f>MIS[[#This Row],[TRADING SYMBOL]]</f>
        <v>SENSEX2552082300CE</v>
      </c>
      <c r="AJ1246" t="str">
        <f>IF(RIGHT(MIS[[#This Row],[Main/Hedge]],4)="MAIN","MAIN","HEDGE")</f>
        <v>MAIN</v>
      </c>
      <c r="AK1246" t="str" cm="1">
        <f t="array" ref="AK1246">_xlfn._xlws.FILTER(Table4[Column1],ISNUMBER(SEARCH(Table4[Column1],MIS[[#This Row],[OrderUniqueIdentifier]])),"")</f>
        <v>NOTREND</v>
      </c>
    </row>
    <row r="1247" spans="1:37" x14ac:dyDescent="0.25">
      <c r="A1247" t="s">
        <v>71</v>
      </c>
      <c r="B1247" t="s">
        <v>1326</v>
      </c>
      <c r="C1247" t="s">
        <v>2687</v>
      </c>
      <c r="D1247" t="s">
        <v>72</v>
      </c>
      <c r="E1247" t="s">
        <v>2053</v>
      </c>
      <c r="F1247" t="s">
        <v>98</v>
      </c>
      <c r="G1247" t="s">
        <v>89</v>
      </c>
      <c r="H1247" t="s">
        <v>75</v>
      </c>
      <c r="I1247" t="s">
        <v>76</v>
      </c>
      <c r="J1247" t="s">
        <v>77</v>
      </c>
      <c r="K1247">
        <v>20</v>
      </c>
      <c r="L1247" t="s">
        <v>77</v>
      </c>
      <c r="M1247" t="s">
        <v>78</v>
      </c>
      <c r="N1247" t="s">
        <v>2688</v>
      </c>
      <c r="O1247" t="s">
        <v>2150</v>
      </c>
      <c r="P1247" t="s">
        <v>2151</v>
      </c>
      <c r="Q1247" t="s">
        <v>2055</v>
      </c>
      <c r="R1247" t="s">
        <v>79</v>
      </c>
      <c r="S1247" t="s">
        <v>26</v>
      </c>
      <c r="T1247" t="s">
        <v>2056</v>
      </c>
      <c r="U1247" t="s">
        <v>100</v>
      </c>
      <c r="V1247" t="s">
        <v>80</v>
      </c>
      <c r="W1247">
        <v>82300</v>
      </c>
      <c r="X1247" t="s">
        <v>85</v>
      </c>
      <c r="Y1247">
        <v>-20</v>
      </c>
      <c r="Z1247" t="s">
        <v>2152</v>
      </c>
      <c r="AA1247" t="s">
        <v>2153</v>
      </c>
      <c r="AB1247" t="s">
        <v>107</v>
      </c>
      <c r="AC1247" t="s">
        <v>91</v>
      </c>
      <c r="AD1247">
        <f>_xlfn.XLOOKUP(MIS[[#This Row],[TRADING SYMBOL]],[1]Sheet1!$D:$D,[1]Sheet1!$C:$C)</f>
        <v>389.05</v>
      </c>
      <c r="AE1247">
        <f>MIS[[#This Row],[OrderAverageTradedPrice]]*MIS[[#This Row],[OrderQuantity]]</f>
        <v>10166</v>
      </c>
      <c r="AF1247">
        <f>MIS[[#This Row],[LTP]]*MIS[[#This Row],[OrderQuantity]]</f>
        <v>7781</v>
      </c>
      <c r="AG1247">
        <f>IF(MIS[[#This Row],[OrderSide]]="SELL",MIS[[#This Row],[VALUE]]-MIS[[#This Row],[LIVE_VALUE]],MIS[[#This Row],[LIVE_VALUE]]-MIS[[#This Row],[VALUE]])</f>
        <v>2385</v>
      </c>
      <c r="AH1247" t="str" cm="1">
        <f t="array" ref="AH12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7" t="str">
        <f>MIS[[#This Row],[TRADING SYMBOL]]</f>
        <v>SENSEX2552082300PE</v>
      </c>
      <c r="AJ1247" t="str">
        <f>IF(RIGHT(MIS[[#This Row],[Main/Hedge]],4)="MAIN","MAIN","HEDGE")</f>
        <v>MAIN</v>
      </c>
      <c r="AK1247" t="str" cm="1">
        <f t="array" ref="AK1247">_xlfn._xlws.FILTER(Table4[Column1],ISNUMBER(SEARCH(Table4[Column1],MIS[[#This Row],[OrderUniqueIdentifier]])),"")</f>
        <v>NOTREND</v>
      </c>
    </row>
    <row r="1248" spans="1:37" x14ac:dyDescent="0.25">
      <c r="A1248" t="s">
        <v>71</v>
      </c>
      <c r="B1248" t="s">
        <v>529</v>
      </c>
      <c r="C1248" t="s">
        <v>2106</v>
      </c>
      <c r="D1248" t="s">
        <v>72</v>
      </c>
      <c r="E1248" t="s">
        <v>2044</v>
      </c>
      <c r="F1248" t="s">
        <v>98</v>
      </c>
      <c r="G1248" t="s">
        <v>89</v>
      </c>
      <c r="H1248" t="s">
        <v>75</v>
      </c>
      <c r="I1248" t="s">
        <v>76</v>
      </c>
      <c r="J1248" t="s">
        <v>77</v>
      </c>
      <c r="K1248">
        <v>80</v>
      </c>
      <c r="L1248" t="s">
        <v>77</v>
      </c>
      <c r="M1248" t="s">
        <v>78</v>
      </c>
      <c r="N1248" t="s">
        <v>2107</v>
      </c>
      <c r="O1248" t="s">
        <v>2108</v>
      </c>
      <c r="P1248" t="s">
        <v>2108</v>
      </c>
      <c r="Q1248" t="s">
        <v>2048</v>
      </c>
      <c r="R1248" t="s">
        <v>79</v>
      </c>
      <c r="S1248" t="s">
        <v>26</v>
      </c>
      <c r="T1248" t="s">
        <v>2049</v>
      </c>
      <c r="U1248" t="s">
        <v>100</v>
      </c>
      <c r="V1248" t="s">
        <v>80</v>
      </c>
      <c r="W1248">
        <v>82300</v>
      </c>
      <c r="X1248" t="s">
        <v>81</v>
      </c>
      <c r="Y1248">
        <v>-80</v>
      </c>
      <c r="Z1248" t="s">
        <v>2109</v>
      </c>
      <c r="AA1248" t="s">
        <v>2109</v>
      </c>
      <c r="AB1248" t="s">
        <v>90</v>
      </c>
      <c r="AC1248" t="s">
        <v>91</v>
      </c>
      <c r="AD1248">
        <f>_xlfn.XLOOKUP(MIS[[#This Row],[TRADING SYMBOL]],[1]Sheet1!$D:$D,[1]Sheet1!$C:$C)</f>
        <v>464.4</v>
      </c>
      <c r="AE1248">
        <f>MIS[[#This Row],[OrderAverageTradedPrice]]*MIS[[#This Row],[OrderQuantity]]</f>
        <v>46668</v>
      </c>
      <c r="AF1248">
        <f>MIS[[#This Row],[LTP]]*MIS[[#This Row],[OrderQuantity]]</f>
        <v>37152</v>
      </c>
      <c r="AG1248">
        <f>IF(MIS[[#This Row],[OrderSide]]="SELL",MIS[[#This Row],[VALUE]]-MIS[[#This Row],[LIVE_VALUE]],MIS[[#This Row],[LIVE_VALUE]]-MIS[[#This Row],[VALUE]])</f>
        <v>9516</v>
      </c>
      <c r="AH1248" t="str" cm="1">
        <f t="array" ref="AH12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8" t="str">
        <f>MIS[[#This Row],[TRADING SYMBOL]]</f>
        <v>SENSEX2552082300CE</v>
      </c>
      <c r="AJ1248" t="str">
        <f>IF(RIGHT(MIS[[#This Row],[Main/Hedge]],4)="MAIN","MAIN","HEDGE")</f>
        <v>MAIN</v>
      </c>
      <c r="AK1248" t="str" cm="1">
        <f t="array" ref="AK1248">_xlfn._xlws.FILTER(Table4[Column1],ISNUMBER(SEARCH(Table4[Column1],MIS[[#This Row],[OrderUniqueIdentifier]])),"")</f>
        <v>NOTREND</v>
      </c>
    </row>
    <row r="1249" spans="1:37" x14ac:dyDescent="0.25">
      <c r="A1249" t="s">
        <v>71</v>
      </c>
      <c r="B1249" t="s">
        <v>584</v>
      </c>
      <c r="C1249" t="s">
        <v>2154</v>
      </c>
      <c r="D1249" t="s">
        <v>72</v>
      </c>
      <c r="E1249" t="s">
        <v>2053</v>
      </c>
      <c r="F1249" t="s">
        <v>98</v>
      </c>
      <c r="G1249" t="s">
        <v>89</v>
      </c>
      <c r="H1249" t="s">
        <v>75</v>
      </c>
      <c r="I1249" t="s">
        <v>76</v>
      </c>
      <c r="J1249" t="s">
        <v>77</v>
      </c>
      <c r="K1249">
        <v>20</v>
      </c>
      <c r="L1249" t="s">
        <v>77</v>
      </c>
      <c r="M1249" t="s">
        <v>78</v>
      </c>
      <c r="N1249" t="s">
        <v>2155</v>
      </c>
      <c r="O1249" t="s">
        <v>2151</v>
      </c>
      <c r="P1249" t="s">
        <v>2108</v>
      </c>
      <c r="Q1249" t="s">
        <v>2055</v>
      </c>
      <c r="R1249" t="s">
        <v>79</v>
      </c>
      <c r="S1249" t="s">
        <v>26</v>
      </c>
      <c r="T1249" t="s">
        <v>2056</v>
      </c>
      <c r="U1249" t="s">
        <v>100</v>
      </c>
      <c r="V1249" t="s">
        <v>80</v>
      </c>
      <c r="W1249">
        <v>82300</v>
      </c>
      <c r="X1249" t="s">
        <v>85</v>
      </c>
      <c r="Y1249">
        <v>-20</v>
      </c>
      <c r="Z1249" t="s">
        <v>2153</v>
      </c>
      <c r="AA1249" t="s">
        <v>2109</v>
      </c>
      <c r="AB1249" t="s">
        <v>107</v>
      </c>
      <c r="AC1249" t="s">
        <v>91</v>
      </c>
      <c r="AD1249">
        <f>_xlfn.XLOOKUP(MIS[[#This Row],[TRADING SYMBOL]],[1]Sheet1!$D:$D,[1]Sheet1!$C:$C)</f>
        <v>389.05</v>
      </c>
      <c r="AE1249">
        <f>MIS[[#This Row],[OrderAverageTradedPrice]]*MIS[[#This Row],[OrderQuantity]]</f>
        <v>10174</v>
      </c>
      <c r="AF1249">
        <f>MIS[[#This Row],[LTP]]*MIS[[#This Row],[OrderQuantity]]</f>
        <v>7781</v>
      </c>
      <c r="AG1249">
        <f>IF(MIS[[#This Row],[OrderSide]]="SELL",MIS[[#This Row],[VALUE]]-MIS[[#This Row],[LIVE_VALUE]],MIS[[#This Row],[LIVE_VALUE]]-MIS[[#This Row],[VALUE]])</f>
        <v>2393</v>
      </c>
      <c r="AH1249" t="str" cm="1">
        <f t="array" ref="AH12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9" t="str">
        <f>MIS[[#This Row],[TRADING SYMBOL]]</f>
        <v>SENSEX2552082300PE</v>
      </c>
      <c r="AJ1249" t="str">
        <f>IF(RIGHT(MIS[[#This Row],[Main/Hedge]],4)="MAIN","MAIN","HEDGE")</f>
        <v>MAIN</v>
      </c>
      <c r="AK1249" t="str" cm="1">
        <f t="array" ref="AK1249">_xlfn._xlws.FILTER(Table4[Column1],ISNUMBER(SEARCH(Table4[Column1],MIS[[#This Row],[OrderUniqueIdentifier]])),"")</f>
        <v>NOTREND</v>
      </c>
    </row>
    <row r="1250" spans="1:37" x14ac:dyDescent="0.25">
      <c r="A1250" t="s">
        <v>71</v>
      </c>
      <c r="B1250" t="s">
        <v>632</v>
      </c>
      <c r="C1250" t="s">
        <v>2186</v>
      </c>
      <c r="D1250" t="s">
        <v>72</v>
      </c>
      <c r="E1250" t="s">
        <v>2044</v>
      </c>
      <c r="F1250" t="s">
        <v>98</v>
      </c>
      <c r="G1250" t="s">
        <v>89</v>
      </c>
      <c r="H1250" t="s">
        <v>75</v>
      </c>
      <c r="I1250" t="s">
        <v>76</v>
      </c>
      <c r="J1250" t="s">
        <v>77</v>
      </c>
      <c r="K1250">
        <v>80</v>
      </c>
      <c r="L1250" t="s">
        <v>77</v>
      </c>
      <c r="M1250" t="s">
        <v>78</v>
      </c>
      <c r="N1250" t="s">
        <v>2187</v>
      </c>
      <c r="O1250" t="s">
        <v>2151</v>
      </c>
      <c r="P1250" t="s">
        <v>2108</v>
      </c>
      <c r="Q1250" t="s">
        <v>2048</v>
      </c>
      <c r="R1250" t="s">
        <v>79</v>
      </c>
      <c r="S1250" t="s">
        <v>26</v>
      </c>
      <c r="T1250" t="s">
        <v>2049</v>
      </c>
      <c r="U1250" t="s">
        <v>100</v>
      </c>
      <c r="V1250" t="s">
        <v>80</v>
      </c>
      <c r="W1250">
        <v>82300</v>
      </c>
      <c r="X1250" t="s">
        <v>81</v>
      </c>
      <c r="Y1250">
        <v>-80</v>
      </c>
      <c r="Z1250" t="s">
        <v>2153</v>
      </c>
      <c r="AA1250" t="s">
        <v>2109</v>
      </c>
      <c r="AB1250" t="s">
        <v>90</v>
      </c>
      <c r="AC1250" t="s">
        <v>91</v>
      </c>
      <c r="AD1250">
        <f>_xlfn.XLOOKUP(MIS[[#This Row],[TRADING SYMBOL]],[1]Sheet1!$D:$D,[1]Sheet1!$C:$C)</f>
        <v>464.4</v>
      </c>
      <c r="AE1250">
        <f>MIS[[#This Row],[OrderAverageTradedPrice]]*MIS[[#This Row],[OrderQuantity]]</f>
        <v>46627</v>
      </c>
      <c r="AF1250">
        <f>MIS[[#This Row],[LTP]]*MIS[[#This Row],[OrderQuantity]]</f>
        <v>37152</v>
      </c>
      <c r="AG1250">
        <f>IF(MIS[[#This Row],[OrderSide]]="SELL",MIS[[#This Row],[VALUE]]-MIS[[#This Row],[LIVE_VALUE]],MIS[[#This Row],[LIVE_VALUE]]-MIS[[#This Row],[VALUE]])</f>
        <v>9475</v>
      </c>
      <c r="AH1250" t="str" cm="1">
        <f t="array" ref="AH12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0" t="str">
        <f>MIS[[#This Row],[TRADING SYMBOL]]</f>
        <v>SENSEX2552082300CE</v>
      </c>
      <c r="AJ1250" t="str">
        <f>IF(RIGHT(MIS[[#This Row],[Main/Hedge]],4)="MAIN","MAIN","HEDGE")</f>
        <v>MAIN</v>
      </c>
      <c r="AK1250" t="str" cm="1">
        <f t="array" ref="AK1250">_xlfn._xlws.FILTER(Table4[Column1],ISNUMBER(SEARCH(Table4[Column1],MIS[[#This Row],[OrderUniqueIdentifier]])),"")</f>
        <v>NOTREND</v>
      </c>
    </row>
    <row r="1251" spans="1:37" x14ac:dyDescent="0.25">
      <c r="A1251" t="s">
        <v>71</v>
      </c>
      <c r="B1251" t="s">
        <v>714</v>
      </c>
      <c r="C1251" t="s">
        <v>2246</v>
      </c>
      <c r="D1251" t="s">
        <v>72</v>
      </c>
      <c r="E1251" t="s">
        <v>2044</v>
      </c>
      <c r="F1251" t="s">
        <v>98</v>
      </c>
      <c r="G1251" t="s">
        <v>89</v>
      </c>
      <c r="H1251" t="s">
        <v>75</v>
      </c>
      <c r="I1251" t="s">
        <v>76</v>
      </c>
      <c r="J1251" t="s">
        <v>77</v>
      </c>
      <c r="K1251">
        <v>60</v>
      </c>
      <c r="L1251" t="s">
        <v>77</v>
      </c>
      <c r="M1251" t="s">
        <v>78</v>
      </c>
      <c r="N1251" t="s">
        <v>2247</v>
      </c>
      <c r="O1251" t="s">
        <v>2151</v>
      </c>
      <c r="P1251" t="s">
        <v>2108</v>
      </c>
      <c r="Q1251" t="s">
        <v>2048</v>
      </c>
      <c r="R1251" t="s">
        <v>79</v>
      </c>
      <c r="S1251" t="s">
        <v>26</v>
      </c>
      <c r="T1251" t="s">
        <v>2049</v>
      </c>
      <c r="U1251" t="s">
        <v>100</v>
      </c>
      <c r="V1251" t="s">
        <v>80</v>
      </c>
      <c r="W1251">
        <v>82300</v>
      </c>
      <c r="X1251" t="s">
        <v>81</v>
      </c>
      <c r="Y1251">
        <v>-60</v>
      </c>
      <c r="Z1251" t="s">
        <v>2153</v>
      </c>
      <c r="AA1251" t="s">
        <v>2109</v>
      </c>
      <c r="AB1251" t="s">
        <v>90</v>
      </c>
      <c r="AC1251" t="s">
        <v>91</v>
      </c>
      <c r="AD1251">
        <f>_xlfn.XLOOKUP(MIS[[#This Row],[TRADING SYMBOL]],[1]Sheet1!$D:$D,[1]Sheet1!$C:$C)</f>
        <v>464.4</v>
      </c>
      <c r="AE1251">
        <f>MIS[[#This Row],[OrderAverageTradedPrice]]*MIS[[#This Row],[OrderQuantity]]</f>
        <v>34794</v>
      </c>
      <c r="AF1251">
        <f>MIS[[#This Row],[LTP]]*MIS[[#This Row],[OrderQuantity]]</f>
        <v>27864</v>
      </c>
      <c r="AG1251">
        <f>IF(MIS[[#This Row],[OrderSide]]="SELL",MIS[[#This Row],[VALUE]]-MIS[[#This Row],[LIVE_VALUE]],MIS[[#This Row],[LIVE_VALUE]]-MIS[[#This Row],[VALUE]])</f>
        <v>6930</v>
      </c>
      <c r="AH1251" t="str" cm="1">
        <f t="array" ref="AH1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1" t="str">
        <f>MIS[[#This Row],[TRADING SYMBOL]]</f>
        <v>SENSEX2552082300CE</v>
      </c>
      <c r="AJ1251" t="str">
        <f>IF(RIGHT(MIS[[#This Row],[Main/Hedge]],4)="MAIN","MAIN","HEDGE")</f>
        <v>MAIN</v>
      </c>
      <c r="AK1251" t="str" cm="1">
        <f t="array" ref="AK1251">_xlfn._xlws.FILTER(Table4[Column1],ISNUMBER(SEARCH(Table4[Column1],MIS[[#This Row],[OrderUniqueIdentifier]])),"")</f>
        <v>NOTREND</v>
      </c>
    </row>
    <row r="1252" spans="1:37" x14ac:dyDescent="0.25">
      <c r="A1252" t="s">
        <v>71</v>
      </c>
      <c r="B1252" t="s">
        <v>714</v>
      </c>
      <c r="C1252" t="s">
        <v>2248</v>
      </c>
      <c r="D1252" t="s">
        <v>72</v>
      </c>
      <c r="E1252" t="s">
        <v>2053</v>
      </c>
      <c r="F1252" t="s">
        <v>98</v>
      </c>
      <c r="G1252" t="s">
        <v>89</v>
      </c>
      <c r="H1252" t="s">
        <v>75</v>
      </c>
      <c r="I1252" t="s">
        <v>76</v>
      </c>
      <c r="J1252" t="s">
        <v>77</v>
      </c>
      <c r="K1252">
        <v>60</v>
      </c>
      <c r="L1252" t="s">
        <v>77</v>
      </c>
      <c r="M1252" t="s">
        <v>78</v>
      </c>
      <c r="N1252" t="s">
        <v>2249</v>
      </c>
      <c r="O1252" t="s">
        <v>2108</v>
      </c>
      <c r="P1252" t="s">
        <v>2108</v>
      </c>
      <c r="Q1252" t="s">
        <v>2055</v>
      </c>
      <c r="R1252" t="s">
        <v>79</v>
      </c>
      <c r="S1252" t="s">
        <v>26</v>
      </c>
      <c r="T1252" t="s">
        <v>2056</v>
      </c>
      <c r="U1252" t="s">
        <v>100</v>
      </c>
      <c r="V1252" t="s">
        <v>80</v>
      </c>
      <c r="W1252">
        <v>82300</v>
      </c>
      <c r="X1252" t="s">
        <v>85</v>
      </c>
      <c r="Y1252">
        <v>-60</v>
      </c>
      <c r="Z1252" t="s">
        <v>2109</v>
      </c>
      <c r="AA1252" t="s">
        <v>2109</v>
      </c>
      <c r="AB1252" t="s">
        <v>107</v>
      </c>
      <c r="AC1252" t="s">
        <v>91</v>
      </c>
      <c r="AD1252">
        <f>_xlfn.XLOOKUP(MIS[[#This Row],[TRADING SYMBOL]],[1]Sheet1!$D:$D,[1]Sheet1!$C:$C)</f>
        <v>389.05</v>
      </c>
      <c r="AE1252">
        <f>MIS[[#This Row],[OrderAverageTradedPrice]]*MIS[[#This Row],[OrderQuantity]]</f>
        <v>30288.99999999996</v>
      </c>
      <c r="AF1252">
        <f>MIS[[#This Row],[LTP]]*MIS[[#This Row],[OrderQuantity]]</f>
        <v>23343</v>
      </c>
      <c r="AG1252">
        <f>IF(MIS[[#This Row],[OrderSide]]="SELL",MIS[[#This Row],[VALUE]]-MIS[[#This Row],[LIVE_VALUE]],MIS[[#This Row],[LIVE_VALUE]]-MIS[[#This Row],[VALUE]])</f>
        <v>6945.99999999996</v>
      </c>
      <c r="AH1252" t="str" cm="1">
        <f t="array" ref="AH12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2" t="str">
        <f>MIS[[#This Row],[TRADING SYMBOL]]</f>
        <v>SENSEX2552082300PE</v>
      </c>
      <c r="AJ1252" t="str">
        <f>IF(RIGHT(MIS[[#This Row],[Main/Hedge]],4)="MAIN","MAIN","HEDGE")</f>
        <v>MAIN</v>
      </c>
      <c r="AK1252" t="str" cm="1">
        <f t="array" ref="AK1252">_xlfn._xlws.FILTER(Table4[Column1],ISNUMBER(SEARCH(Table4[Column1],MIS[[#This Row],[OrderUniqueIdentifier]])),"")</f>
        <v>NOTREND</v>
      </c>
    </row>
    <row r="1253" spans="1:37" x14ac:dyDescent="0.25">
      <c r="A1253" t="s">
        <v>71</v>
      </c>
      <c r="B1253" t="s">
        <v>761</v>
      </c>
      <c r="C1253" t="s">
        <v>2261</v>
      </c>
      <c r="D1253" t="s">
        <v>72</v>
      </c>
      <c r="E1253" t="s">
        <v>2044</v>
      </c>
      <c r="F1253" t="s">
        <v>98</v>
      </c>
      <c r="G1253" t="s">
        <v>89</v>
      </c>
      <c r="H1253" t="s">
        <v>75</v>
      </c>
      <c r="I1253" t="s">
        <v>76</v>
      </c>
      <c r="J1253" t="s">
        <v>77</v>
      </c>
      <c r="K1253">
        <v>20</v>
      </c>
      <c r="L1253" t="s">
        <v>77</v>
      </c>
      <c r="M1253" t="s">
        <v>78</v>
      </c>
      <c r="N1253" t="s">
        <v>2262</v>
      </c>
      <c r="O1253" t="s">
        <v>2108</v>
      </c>
      <c r="P1253" t="s">
        <v>2108</v>
      </c>
      <c r="Q1253" t="s">
        <v>2048</v>
      </c>
      <c r="R1253" t="s">
        <v>79</v>
      </c>
      <c r="S1253" t="s">
        <v>26</v>
      </c>
      <c r="T1253" t="s">
        <v>2049</v>
      </c>
      <c r="U1253" t="s">
        <v>100</v>
      </c>
      <c r="V1253" t="s">
        <v>80</v>
      </c>
      <c r="W1253">
        <v>82300</v>
      </c>
      <c r="X1253" t="s">
        <v>81</v>
      </c>
      <c r="Y1253">
        <v>-20</v>
      </c>
      <c r="Z1253" t="s">
        <v>2109</v>
      </c>
      <c r="AA1253" t="s">
        <v>2109</v>
      </c>
      <c r="AB1253" t="s">
        <v>90</v>
      </c>
      <c r="AC1253" t="s">
        <v>91</v>
      </c>
      <c r="AD1253">
        <f>_xlfn.XLOOKUP(MIS[[#This Row],[TRADING SYMBOL]],[1]Sheet1!$D:$D,[1]Sheet1!$C:$C)</f>
        <v>464.4</v>
      </c>
      <c r="AE1253">
        <f>MIS[[#This Row],[OrderAverageTradedPrice]]*MIS[[#This Row],[OrderQuantity]]</f>
        <v>11661</v>
      </c>
      <c r="AF1253">
        <f>MIS[[#This Row],[LTP]]*MIS[[#This Row],[OrderQuantity]]</f>
        <v>9288</v>
      </c>
      <c r="AG1253">
        <f>IF(MIS[[#This Row],[OrderSide]]="SELL",MIS[[#This Row],[VALUE]]-MIS[[#This Row],[LIVE_VALUE]],MIS[[#This Row],[LIVE_VALUE]]-MIS[[#This Row],[VALUE]])</f>
        <v>2373</v>
      </c>
      <c r="AH1253" t="str" cm="1">
        <f t="array" ref="AH12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3" t="str">
        <f>MIS[[#This Row],[TRADING SYMBOL]]</f>
        <v>SENSEX2552082300CE</v>
      </c>
      <c r="AJ1253" t="str">
        <f>IF(RIGHT(MIS[[#This Row],[Main/Hedge]],4)="MAIN","MAIN","HEDGE")</f>
        <v>MAIN</v>
      </c>
      <c r="AK1253" t="str" cm="1">
        <f t="array" ref="AK1253">_xlfn._xlws.FILTER(Table4[Column1],ISNUMBER(SEARCH(Table4[Column1],MIS[[#This Row],[OrderUniqueIdentifier]])),"")</f>
        <v>NOTREND</v>
      </c>
    </row>
    <row r="1254" spans="1:37" x14ac:dyDescent="0.25">
      <c r="A1254" t="s">
        <v>71</v>
      </c>
      <c r="B1254" t="s">
        <v>813</v>
      </c>
      <c r="C1254" t="s">
        <v>2298</v>
      </c>
      <c r="D1254" t="s">
        <v>72</v>
      </c>
      <c r="E1254" t="s">
        <v>2053</v>
      </c>
      <c r="F1254" t="s">
        <v>98</v>
      </c>
      <c r="G1254" t="s">
        <v>89</v>
      </c>
      <c r="H1254" t="s">
        <v>75</v>
      </c>
      <c r="I1254" t="s">
        <v>76</v>
      </c>
      <c r="J1254" t="s">
        <v>77</v>
      </c>
      <c r="K1254">
        <v>40</v>
      </c>
      <c r="L1254" t="s">
        <v>77</v>
      </c>
      <c r="M1254" t="s">
        <v>78</v>
      </c>
      <c r="N1254" t="s">
        <v>2299</v>
      </c>
      <c r="O1254" t="s">
        <v>2151</v>
      </c>
      <c r="P1254" t="s">
        <v>2108</v>
      </c>
      <c r="Q1254" t="s">
        <v>2055</v>
      </c>
      <c r="R1254" t="s">
        <v>79</v>
      </c>
      <c r="S1254" t="s">
        <v>26</v>
      </c>
      <c r="T1254" t="s">
        <v>2056</v>
      </c>
      <c r="U1254" t="s">
        <v>100</v>
      </c>
      <c r="V1254" t="s">
        <v>80</v>
      </c>
      <c r="W1254">
        <v>82300</v>
      </c>
      <c r="X1254" t="s">
        <v>85</v>
      </c>
      <c r="Y1254">
        <v>-40</v>
      </c>
      <c r="Z1254" t="s">
        <v>2153</v>
      </c>
      <c r="AA1254" t="s">
        <v>2109</v>
      </c>
      <c r="AB1254" t="s">
        <v>107</v>
      </c>
      <c r="AC1254" t="s">
        <v>91</v>
      </c>
      <c r="AD1254">
        <f>_xlfn.XLOOKUP(MIS[[#This Row],[TRADING SYMBOL]],[1]Sheet1!$D:$D,[1]Sheet1!$C:$C)</f>
        <v>389.05</v>
      </c>
      <c r="AE1254">
        <f>MIS[[#This Row],[OrderAverageTradedPrice]]*MIS[[#This Row],[OrderQuantity]]</f>
        <v>20328</v>
      </c>
      <c r="AF1254">
        <f>MIS[[#This Row],[LTP]]*MIS[[#This Row],[OrderQuantity]]</f>
        <v>15562</v>
      </c>
      <c r="AG1254">
        <f>IF(MIS[[#This Row],[OrderSide]]="SELL",MIS[[#This Row],[VALUE]]-MIS[[#This Row],[LIVE_VALUE]],MIS[[#This Row],[LIVE_VALUE]]-MIS[[#This Row],[VALUE]])</f>
        <v>4766</v>
      </c>
      <c r="AH1254" t="str" cm="1">
        <f t="array" ref="AH12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4" t="str">
        <f>MIS[[#This Row],[TRADING SYMBOL]]</f>
        <v>SENSEX2552082300PE</v>
      </c>
      <c r="AJ1254" t="str">
        <f>IF(RIGHT(MIS[[#This Row],[Main/Hedge]],4)="MAIN","MAIN","HEDGE")</f>
        <v>MAIN</v>
      </c>
      <c r="AK1254" t="str" cm="1">
        <f t="array" ref="AK1254">_xlfn._xlws.FILTER(Table4[Column1],ISNUMBER(SEARCH(Table4[Column1],MIS[[#This Row],[OrderUniqueIdentifier]])),"")</f>
        <v>NOTREND</v>
      </c>
    </row>
    <row r="1255" spans="1:37" x14ac:dyDescent="0.25">
      <c r="A1255" t="s">
        <v>71</v>
      </c>
      <c r="B1255" t="s">
        <v>901</v>
      </c>
      <c r="C1255" t="s">
        <v>2361</v>
      </c>
      <c r="D1255" t="s">
        <v>72</v>
      </c>
      <c r="E1255" t="s">
        <v>2044</v>
      </c>
      <c r="F1255" t="s">
        <v>98</v>
      </c>
      <c r="G1255" t="s">
        <v>89</v>
      </c>
      <c r="H1255" t="s">
        <v>75</v>
      </c>
      <c r="I1255" t="s">
        <v>76</v>
      </c>
      <c r="J1255" t="s">
        <v>77</v>
      </c>
      <c r="K1255">
        <v>20</v>
      </c>
      <c r="L1255" t="s">
        <v>77</v>
      </c>
      <c r="M1255" t="s">
        <v>78</v>
      </c>
      <c r="N1255" t="s">
        <v>2362</v>
      </c>
      <c r="O1255" t="s">
        <v>2108</v>
      </c>
      <c r="P1255" t="s">
        <v>2108</v>
      </c>
      <c r="Q1255" t="s">
        <v>2048</v>
      </c>
      <c r="R1255" t="s">
        <v>79</v>
      </c>
      <c r="S1255" t="s">
        <v>26</v>
      </c>
      <c r="T1255" t="s">
        <v>2049</v>
      </c>
      <c r="U1255" t="s">
        <v>100</v>
      </c>
      <c r="V1255" t="s">
        <v>80</v>
      </c>
      <c r="W1255">
        <v>82300</v>
      </c>
      <c r="X1255" t="s">
        <v>81</v>
      </c>
      <c r="Y1255">
        <v>-20</v>
      </c>
      <c r="Z1255" t="s">
        <v>2109</v>
      </c>
      <c r="AA1255" t="s">
        <v>2109</v>
      </c>
      <c r="AB1255" t="s">
        <v>90</v>
      </c>
      <c r="AC1255" t="s">
        <v>91</v>
      </c>
      <c r="AD1255">
        <f>_xlfn.XLOOKUP(MIS[[#This Row],[TRADING SYMBOL]],[1]Sheet1!$D:$D,[1]Sheet1!$C:$C)</f>
        <v>464.4</v>
      </c>
      <c r="AE1255">
        <f>MIS[[#This Row],[OrderAverageTradedPrice]]*MIS[[#This Row],[OrderQuantity]]</f>
        <v>11658</v>
      </c>
      <c r="AF1255">
        <f>MIS[[#This Row],[LTP]]*MIS[[#This Row],[OrderQuantity]]</f>
        <v>9288</v>
      </c>
      <c r="AG1255">
        <f>IF(MIS[[#This Row],[OrderSide]]="SELL",MIS[[#This Row],[VALUE]]-MIS[[#This Row],[LIVE_VALUE]],MIS[[#This Row],[LIVE_VALUE]]-MIS[[#This Row],[VALUE]])</f>
        <v>2370</v>
      </c>
      <c r="AH1255" t="str" cm="1">
        <f t="array" ref="AH12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5" t="str">
        <f>MIS[[#This Row],[TRADING SYMBOL]]</f>
        <v>SENSEX2552082300CE</v>
      </c>
      <c r="AJ1255" t="str">
        <f>IF(RIGHT(MIS[[#This Row],[Main/Hedge]],4)="MAIN","MAIN","HEDGE")</f>
        <v>MAIN</v>
      </c>
      <c r="AK1255" t="str" cm="1">
        <f t="array" ref="AK1255">_xlfn._xlws.FILTER(Table4[Column1],ISNUMBER(SEARCH(Table4[Column1],MIS[[#This Row],[OrderUniqueIdentifier]])),"")</f>
        <v>NOTREND</v>
      </c>
    </row>
    <row r="1256" spans="1:37" x14ac:dyDescent="0.25">
      <c r="A1256" t="s">
        <v>71</v>
      </c>
      <c r="B1256" t="s">
        <v>908</v>
      </c>
      <c r="C1256" t="s">
        <v>2371</v>
      </c>
      <c r="D1256" t="s">
        <v>72</v>
      </c>
      <c r="E1256" t="s">
        <v>2053</v>
      </c>
      <c r="F1256" t="s">
        <v>98</v>
      </c>
      <c r="G1256" t="s">
        <v>89</v>
      </c>
      <c r="H1256" t="s">
        <v>75</v>
      </c>
      <c r="I1256" t="s">
        <v>76</v>
      </c>
      <c r="J1256" t="s">
        <v>77</v>
      </c>
      <c r="K1256">
        <v>20</v>
      </c>
      <c r="L1256" t="s">
        <v>77</v>
      </c>
      <c r="M1256" t="s">
        <v>78</v>
      </c>
      <c r="N1256" t="s">
        <v>2372</v>
      </c>
      <c r="O1256" t="s">
        <v>2151</v>
      </c>
      <c r="P1256" t="s">
        <v>2108</v>
      </c>
      <c r="Q1256" t="s">
        <v>2055</v>
      </c>
      <c r="R1256" t="s">
        <v>79</v>
      </c>
      <c r="S1256" t="s">
        <v>26</v>
      </c>
      <c r="T1256" t="s">
        <v>2056</v>
      </c>
      <c r="U1256" t="s">
        <v>100</v>
      </c>
      <c r="V1256" t="s">
        <v>80</v>
      </c>
      <c r="W1256">
        <v>82300</v>
      </c>
      <c r="X1256" t="s">
        <v>85</v>
      </c>
      <c r="Y1256">
        <v>-20</v>
      </c>
      <c r="Z1256" t="s">
        <v>2153</v>
      </c>
      <c r="AA1256" t="s">
        <v>2109</v>
      </c>
      <c r="AB1256" t="s">
        <v>107</v>
      </c>
      <c r="AC1256" t="s">
        <v>91</v>
      </c>
      <c r="AD1256">
        <f>_xlfn.XLOOKUP(MIS[[#This Row],[TRADING SYMBOL]],[1]Sheet1!$D:$D,[1]Sheet1!$C:$C)</f>
        <v>389.05</v>
      </c>
      <c r="AE1256">
        <f>MIS[[#This Row],[OrderAverageTradedPrice]]*MIS[[#This Row],[OrderQuantity]]</f>
        <v>10124</v>
      </c>
      <c r="AF1256">
        <f>MIS[[#This Row],[LTP]]*MIS[[#This Row],[OrderQuantity]]</f>
        <v>7781</v>
      </c>
      <c r="AG1256">
        <f>IF(MIS[[#This Row],[OrderSide]]="SELL",MIS[[#This Row],[VALUE]]-MIS[[#This Row],[LIVE_VALUE]],MIS[[#This Row],[LIVE_VALUE]]-MIS[[#This Row],[VALUE]])</f>
        <v>2343</v>
      </c>
      <c r="AH1256" t="str" cm="1">
        <f t="array" ref="AH12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6" t="str">
        <f>MIS[[#This Row],[TRADING SYMBOL]]</f>
        <v>SENSEX2552082300PE</v>
      </c>
      <c r="AJ1256" t="str">
        <f>IF(RIGHT(MIS[[#This Row],[Main/Hedge]],4)="MAIN","MAIN","HEDGE")</f>
        <v>MAIN</v>
      </c>
      <c r="AK1256" t="str" cm="1">
        <f t="array" ref="AK1256">_xlfn._xlws.FILTER(Table4[Column1],ISNUMBER(SEARCH(Table4[Column1],MIS[[#This Row],[OrderUniqueIdentifier]])),"")</f>
        <v>NOTREND</v>
      </c>
    </row>
    <row r="1257" spans="1:37" x14ac:dyDescent="0.25">
      <c r="A1257" t="s">
        <v>71</v>
      </c>
      <c r="B1257" t="s">
        <v>916</v>
      </c>
      <c r="C1257" t="s">
        <v>2378</v>
      </c>
      <c r="D1257" t="s">
        <v>72</v>
      </c>
      <c r="E1257" t="s">
        <v>2053</v>
      </c>
      <c r="F1257" t="s">
        <v>98</v>
      </c>
      <c r="G1257" t="s">
        <v>89</v>
      </c>
      <c r="H1257" t="s">
        <v>75</v>
      </c>
      <c r="I1257" t="s">
        <v>76</v>
      </c>
      <c r="J1257" t="s">
        <v>77</v>
      </c>
      <c r="K1257">
        <v>20</v>
      </c>
      <c r="L1257" t="s">
        <v>77</v>
      </c>
      <c r="M1257" t="s">
        <v>78</v>
      </c>
      <c r="N1257" t="s">
        <v>2379</v>
      </c>
      <c r="O1257" t="s">
        <v>2151</v>
      </c>
      <c r="P1257" t="s">
        <v>2108</v>
      </c>
      <c r="Q1257" t="s">
        <v>2055</v>
      </c>
      <c r="R1257" t="s">
        <v>79</v>
      </c>
      <c r="S1257" t="s">
        <v>26</v>
      </c>
      <c r="T1257" t="s">
        <v>2056</v>
      </c>
      <c r="U1257" t="s">
        <v>100</v>
      </c>
      <c r="V1257" t="s">
        <v>80</v>
      </c>
      <c r="W1257">
        <v>82300</v>
      </c>
      <c r="X1257" t="s">
        <v>85</v>
      </c>
      <c r="Y1257">
        <v>-20</v>
      </c>
      <c r="Z1257" t="s">
        <v>2153</v>
      </c>
      <c r="AA1257" t="s">
        <v>2109</v>
      </c>
      <c r="AB1257" t="s">
        <v>107</v>
      </c>
      <c r="AC1257" t="s">
        <v>91</v>
      </c>
      <c r="AD1257">
        <f>_xlfn.XLOOKUP(MIS[[#This Row],[TRADING SYMBOL]],[1]Sheet1!$D:$D,[1]Sheet1!$C:$C)</f>
        <v>389.05</v>
      </c>
      <c r="AE1257">
        <f>MIS[[#This Row],[OrderAverageTradedPrice]]*MIS[[#This Row],[OrderQuantity]]</f>
        <v>10126</v>
      </c>
      <c r="AF1257">
        <f>MIS[[#This Row],[LTP]]*MIS[[#This Row],[OrderQuantity]]</f>
        <v>7781</v>
      </c>
      <c r="AG1257">
        <f>IF(MIS[[#This Row],[OrderSide]]="SELL",MIS[[#This Row],[VALUE]]-MIS[[#This Row],[LIVE_VALUE]],MIS[[#This Row],[LIVE_VALUE]]-MIS[[#This Row],[VALUE]])</f>
        <v>2345</v>
      </c>
      <c r="AH1257" t="str" cm="1">
        <f t="array" ref="AH12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7" t="str">
        <f>MIS[[#This Row],[TRADING SYMBOL]]</f>
        <v>SENSEX2552082300PE</v>
      </c>
      <c r="AJ1257" t="str">
        <f>IF(RIGHT(MIS[[#This Row],[Main/Hedge]],4)="MAIN","MAIN","HEDGE")</f>
        <v>MAIN</v>
      </c>
      <c r="AK1257" t="str" cm="1">
        <f t="array" ref="AK1257">_xlfn._xlws.FILTER(Table4[Column1],ISNUMBER(SEARCH(Table4[Column1],MIS[[#This Row],[OrderUniqueIdentifier]])),"")</f>
        <v>NOTREND</v>
      </c>
    </row>
    <row r="1258" spans="1:37" x14ac:dyDescent="0.25">
      <c r="A1258" t="s">
        <v>71</v>
      </c>
      <c r="B1258" t="s">
        <v>931</v>
      </c>
      <c r="C1258" t="s">
        <v>2389</v>
      </c>
      <c r="D1258" t="s">
        <v>72</v>
      </c>
      <c r="E1258" t="s">
        <v>2044</v>
      </c>
      <c r="F1258" t="s">
        <v>98</v>
      </c>
      <c r="G1258" t="s">
        <v>89</v>
      </c>
      <c r="H1258" t="s">
        <v>75</v>
      </c>
      <c r="I1258" t="s">
        <v>76</v>
      </c>
      <c r="J1258" t="s">
        <v>77</v>
      </c>
      <c r="K1258">
        <v>80</v>
      </c>
      <c r="L1258" t="s">
        <v>77</v>
      </c>
      <c r="M1258" t="s">
        <v>78</v>
      </c>
      <c r="N1258" t="s">
        <v>2390</v>
      </c>
      <c r="O1258" t="s">
        <v>2151</v>
      </c>
      <c r="P1258" t="s">
        <v>2108</v>
      </c>
      <c r="Q1258" t="s">
        <v>2048</v>
      </c>
      <c r="R1258" t="s">
        <v>79</v>
      </c>
      <c r="S1258" t="s">
        <v>26</v>
      </c>
      <c r="T1258" t="s">
        <v>2049</v>
      </c>
      <c r="U1258" t="s">
        <v>100</v>
      </c>
      <c r="V1258" t="s">
        <v>80</v>
      </c>
      <c r="W1258">
        <v>82300</v>
      </c>
      <c r="X1258" t="s">
        <v>81</v>
      </c>
      <c r="Y1258">
        <v>-80</v>
      </c>
      <c r="Z1258" t="s">
        <v>2153</v>
      </c>
      <c r="AA1258" t="s">
        <v>2109</v>
      </c>
      <c r="AB1258" t="s">
        <v>90</v>
      </c>
      <c r="AC1258" t="s">
        <v>91</v>
      </c>
      <c r="AD1258">
        <f>_xlfn.XLOOKUP(MIS[[#This Row],[TRADING SYMBOL]],[1]Sheet1!$D:$D,[1]Sheet1!$C:$C)</f>
        <v>464.4</v>
      </c>
      <c r="AE1258">
        <f>MIS[[#This Row],[OrderAverageTradedPrice]]*MIS[[#This Row],[OrderQuantity]]</f>
        <v>46493</v>
      </c>
      <c r="AF1258">
        <f>MIS[[#This Row],[LTP]]*MIS[[#This Row],[OrderQuantity]]</f>
        <v>37152</v>
      </c>
      <c r="AG1258">
        <f>IF(MIS[[#This Row],[OrderSide]]="SELL",MIS[[#This Row],[VALUE]]-MIS[[#This Row],[LIVE_VALUE]],MIS[[#This Row],[LIVE_VALUE]]-MIS[[#This Row],[VALUE]])</f>
        <v>9341</v>
      </c>
      <c r="AH1258" t="str" cm="1">
        <f t="array" ref="AH12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8" t="str">
        <f>MIS[[#This Row],[TRADING SYMBOL]]</f>
        <v>SENSEX2552082300CE</v>
      </c>
      <c r="AJ1258" t="str">
        <f>IF(RIGHT(MIS[[#This Row],[Main/Hedge]],4)="MAIN","MAIN","HEDGE")</f>
        <v>MAIN</v>
      </c>
      <c r="AK1258" t="str" cm="1">
        <f t="array" ref="AK1258">_xlfn._xlws.FILTER(Table4[Column1],ISNUMBER(SEARCH(Table4[Column1],MIS[[#This Row],[OrderUniqueIdentifier]])),"")</f>
        <v>NOTREND</v>
      </c>
    </row>
    <row r="1259" spans="1:37" x14ac:dyDescent="0.25">
      <c r="A1259" t="s">
        <v>71</v>
      </c>
      <c r="B1259" t="s">
        <v>931</v>
      </c>
      <c r="C1259" t="s">
        <v>2391</v>
      </c>
      <c r="D1259" t="s">
        <v>72</v>
      </c>
      <c r="E1259" t="s">
        <v>2053</v>
      </c>
      <c r="F1259" t="s">
        <v>98</v>
      </c>
      <c r="G1259" t="s">
        <v>89</v>
      </c>
      <c r="H1259" t="s">
        <v>75</v>
      </c>
      <c r="I1259" t="s">
        <v>76</v>
      </c>
      <c r="J1259" t="s">
        <v>77</v>
      </c>
      <c r="K1259">
        <v>80</v>
      </c>
      <c r="L1259" t="s">
        <v>77</v>
      </c>
      <c r="M1259" t="s">
        <v>78</v>
      </c>
      <c r="N1259" t="s">
        <v>2392</v>
      </c>
      <c r="O1259" t="s">
        <v>2108</v>
      </c>
      <c r="P1259" t="s">
        <v>2108</v>
      </c>
      <c r="Q1259" t="s">
        <v>2055</v>
      </c>
      <c r="R1259" t="s">
        <v>79</v>
      </c>
      <c r="S1259" t="s">
        <v>26</v>
      </c>
      <c r="T1259" t="s">
        <v>2056</v>
      </c>
      <c r="U1259" t="s">
        <v>100</v>
      </c>
      <c r="V1259" t="s">
        <v>80</v>
      </c>
      <c r="W1259">
        <v>82300</v>
      </c>
      <c r="X1259" t="s">
        <v>85</v>
      </c>
      <c r="Y1259">
        <v>-80</v>
      </c>
      <c r="Z1259" t="s">
        <v>2109</v>
      </c>
      <c r="AA1259" t="s">
        <v>2109</v>
      </c>
      <c r="AB1259" t="s">
        <v>107</v>
      </c>
      <c r="AC1259" t="s">
        <v>91</v>
      </c>
      <c r="AD1259">
        <f>_xlfn.XLOOKUP(MIS[[#This Row],[TRADING SYMBOL]],[1]Sheet1!$D:$D,[1]Sheet1!$C:$C)</f>
        <v>389.05</v>
      </c>
      <c r="AE1259">
        <f>MIS[[#This Row],[OrderAverageTradedPrice]]*MIS[[#This Row],[OrderQuantity]]</f>
        <v>40332</v>
      </c>
      <c r="AF1259">
        <f>MIS[[#This Row],[LTP]]*MIS[[#This Row],[OrderQuantity]]</f>
        <v>31124</v>
      </c>
      <c r="AG1259">
        <f>IF(MIS[[#This Row],[OrderSide]]="SELL",MIS[[#This Row],[VALUE]]-MIS[[#This Row],[LIVE_VALUE]],MIS[[#This Row],[LIVE_VALUE]]-MIS[[#This Row],[VALUE]])</f>
        <v>9208</v>
      </c>
      <c r="AH1259" t="str" cm="1">
        <f t="array" ref="AH12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9" t="str">
        <f>MIS[[#This Row],[TRADING SYMBOL]]</f>
        <v>SENSEX2552082300PE</v>
      </c>
      <c r="AJ1259" t="str">
        <f>IF(RIGHT(MIS[[#This Row],[Main/Hedge]],4)="MAIN","MAIN","HEDGE")</f>
        <v>MAIN</v>
      </c>
      <c r="AK1259" t="str" cm="1">
        <f t="array" ref="AK1259">_xlfn._xlws.FILTER(Table4[Column1],ISNUMBER(SEARCH(Table4[Column1],MIS[[#This Row],[OrderUniqueIdentifier]])),"")</f>
        <v>NOTREND</v>
      </c>
    </row>
    <row r="1260" spans="1:37" x14ac:dyDescent="0.25">
      <c r="A1260" t="s">
        <v>71</v>
      </c>
      <c r="B1260" t="s">
        <v>940</v>
      </c>
      <c r="C1260" t="s">
        <v>2398</v>
      </c>
      <c r="D1260" t="s">
        <v>72</v>
      </c>
      <c r="E1260" t="s">
        <v>2053</v>
      </c>
      <c r="F1260" t="s">
        <v>98</v>
      </c>
      <c r="G1260" t="s">
        <v>89</v>
      </c>
      <c r="H1260" t="s">
        <v>75</v>
      </c>
      <c r="I1260" t="s">
        <v>76</v>
      </c>
      <c r="J1260" t="s">
        <v>77</v>
      </c>
      <c r="K1260">
        <v>80</v>
      </c>
      <c r="L1260" t="s">
        <v>77</v>
      </c>
      <c r="M1260" t="s">
        <v>78</v>
      </c>
      <c r="N1260" t="s">
        <v>2399</v>
      </c>
      <c r="O1260" t="s">
        <v>2151</v>
      </c>
      <c r="P1260" t="s">
        <v>2108</v>
      </c>
      <c r="Q1260" t="s">
        <v>2055</v>
      </c>
      <c r="R1260" t="s">
        <v>79</v>
      </c>
      <c r="S1260" t="s">
        <v>26</v>
      </c>
      <c r="T1260" t="s">
        <v>2056</v>
      </c>
      <c r="U1260" t="s">
        <v>100</v>
      </c>
      <c r="V1260" t="s">
        <v>80</v>
      </c>
      <c r="W1260">
        <v>82300</v>
      </c>
      <c r="X1260" t="s">
        <v>85</v>
      </c>
      <c r="Y1260">
        <v>-80</v>
      </c>
      <c r="Z1260" t="s">
        <v>2153</v>
      </c>
      <c r="AA1260" t="s">
        <v>2109</v>
      </c>
      <c r="AB1260" t="s">
        <v>107</v>
      </c>
      <c r="AC1260" t="s">
        <v>91</v>
      </c>
      <c r="AD1260">
        <f>_xlfn.XLOOKUP(MIS[[#This Row],[TRADING SYMBOL]],[1]Sheet1!$D:$D,[1]Sheet1!$C:$C)</f>
        <v>389.05</v>
      </c>
      <c r="AE1260">
        <f>MIS[[#This Row],[OrderAverageTradedPrice]]*MIS[[#This Row],[OrderQuantity]]</f>
        <v>40666</v>
      </c>
      <c r="AF1260">
        <f>MIS[[#This Row],[LTP]]*MIS[[#This Row],[OrderQuantity]]</f>
        <v>31124</v>
      </c>
      <c r="AG1260">
        <f>IF(MIS[[#This Row],[OrderSide]]="SELL",MIS[[#This Row],[VALUE]]-MIS[[#This Row],[LIVE_VALUE]],MIS[[#This Row],[LIVE_VALUE]]-MIS[[#This Row],[VALUE]])</f>
        <v>9542</v>
      </c>
      <c r="AH1260" t="str" cm="1">
        <f t="array" ref="AH12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0" t="str">
        <f>MIS[[#This Row],[TRADING SYMBOL]]</f>
        <v>SENSEX2552082300PE</v>
      </c>
      <c r="AJ1260" t="str">
        <f>IF(RIGHT(MIS[[#This Row],[Main/Hedge]],4)="MAIN","MAIN","HEDGE")</f>
        <v>MAIN</v>
      </c>
      <c r="AK1260" t="str" cm="1">
        <f t="array" ref="AK1260">_xlfn._xlws.FILTER(Table4[Column1],ISNUMBER(SEARCH(Table4[Column1],MIS[[#This Row],[OrderUniqueIdentifier]])),"")</f>
        <v>NOTREND</v>
      </c>
    </row>
    <row r="1261" spans="1:37" x14ac:dyDescent="0.25">
      <c r="A1261" t="s">
        <v>71</v>
      </c>
      <c r="B1261" t="s">
        <v>1001</v>
      </c>
      <c r="C1261" t="s">
        <v>2449</v>
      </c>
      <c r="D1261" t="s">
        <v>72</v>
      </c>
      <c r="E1261" t="s">
        <v>2044</v>
      </c>
      <c r="F1261" t="s">
        <v>98</v>
      </c>
      <c r="G1261" t="s">
        <v>89</v>
      </c>
      <c r="H1261" t="s">
        <v>75</v>
      </c>
      <c r="I1261" t="s">
        <v>76</v>
      </c>
      <c r="J1261" t="s">
        <v>77</v>
      </c>
      <c r="K1261">
        <v>20</v>
      </c>
      <c r="L1261" t="s">
        <v>77</v>
      </c>
      <c r="M1261" t="s">
        <v>78</v>
      </c>
      <c r="N1261" t="s">
        <v>2450</v>
      </c>
      <c r="O1261" t="s">
        <v>2151</v>
      </c>
      <c r="P1261" t="s">
        <v>2108</v>
      </c>
      <c r="Q1261" t="s">
        <v>2048</v>
      </c>
      <c r="R1261" t="s">
        <v>79</v>
      </c>
      <c r="S1261" t="s">
        <v>26</v>
      </c>
      <c r="T1261" t="s">
        <v>2049</v>
      </c>
      <c r="U1261" t="s">
        <v>100</v>
      </c>
      <c r="V1261" t="s">
        <v>80</v>
      </c>
      <c r="W1261">
        <v>82300</v>
      </c>
      <c r="X1261" t="s">
        <v>81</v>
      </c>
      <c r="Y1261">
        <v>-20</v>
      </c>
      <c r="Z1261" t="s">
        <v>2153</v>
      </c>
      <c r="AA1261" t="s">
        <v>2109</v>
      </c>
      <c r="AB1261" t="s">
        <v>90</v>
      </c>
      <c r="AC1261" t="s">
        <v>91</v>
      </c>
      <c r="AD1261">
        <f>_xlfn.XLOOKUP(MIS[[#This Row],[TRADING SYMBOL]],[1]Sheet1!$D:$D,[1]Sheet1!$C:$C)</f>
        <v>464.4</v>
      </c>
      <c r="AE1261">
        <f>MIS[[#This Row],[OrderAverageTradedPrice]]*MIS[[#This Row],[OrderQuantity]]</f>
        <v>11654</v>
      </c>
      <c r="AF1261">
        <f>MIS[[#This Row],[LTP]]*MIS[[#This Row],[OrderQuantity]]</f>
        <v>9288</v>
      </c>
      <c r="AG1261">
        <f>IF(MIS[[#This Row],[OrderSide]]="SELL",MIS[[#This Row],[VALUE]]-MIS[[#This Row],[LIVE_VALUE]],MIS[[#This Row],[LIVE_VALUE]]-MIS[[#This Row],[VALUE]])</f>
        <v>2366</v>
      </c>
      <c r="AH1261" t="str" cm="1">
        <f t="array" ref="AH12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1" t="str">
        <f>MIS[[#This Row],[TRADING SYMBOL]]</f>
        <v>SENSEX2552082300CE</v>
      </c>
      <c r="AJ1261" t="str">
        <f>IF(RIGHT(MIS[[#This Row],[Main/Hedge]],4)="MAIN","MAIN","HEDGE")</f>
        <v>MAIN</v>
      </c>
      <c r="AK1261" t="str" cm="1">
        <f t="array" ref="AK1261">_xlfn._xlws.FILTER(Table4[Column1],ISNUMBER(SEARCH(Table4[Column1],MIS[[#This Row],[OrderUniqueIdentifier]])),"")</f>
        <v>NOTREND</v>
      </c>
    </row>
    <row r="1262" spans="1:37" x14ac:dyDescent="0.25">
      <c r="A1262" t="s">
        <v>71</v>
      </c>
      <c r="B1262" t="s">
        <v>1013</v>
      </c>
      <c r="C1262" t="s">
        <v>2454</v>
      </c>
      <c r="D1262" t="s">
        <v>72</v>
      </c>
      <c r="E1262" t="s">
        <v>2044</v>
      </c>
      <c r="F1262" t="s">
        <v>98</v>
      </c>
      <c r="G1262" t="s">
        <v>89</v>
      </c>
      <c r="H1262" t="s">
        <v>75</v>
      </c>
      <c r="I1262" t="s">
        <v>76</v>
      </c>
      <c r="J1262" t="s">
        <v>77</v>
      </c>
      <c r="K1262">
        <v>80</v>
      </c>
      <c r="L1262" t="s">
        <v>77</v>
      </c>
      <c r="M1262" t="s">
        <v>78</v>
      </c>
      <c r="N1262" t="s">
        <v>263</v>
      </c>
      <c r="O1262" t="s">
        <v>2151</v>
      </c>
      <c r="P1262" t="s">
        <v>2108</v>
      </c>
      <c r="Q1262" t="s">
        <v>2048</v>
      </c>
      <c r="R1262" t="s">
        <v>79</v>
      </c>
      <c r="S1262" t="s">
        <v>26</v>
      </c>
      <c r="T1262" t="s">
        <v>2049</v>
      </c>
      <c r="U1262" t="s">
        <v>100</v>
      </c>
      <c r="V1262" t="s">
        <v>80</v>
      </c>
      <c r="W1262">
        <v>82300</v>
      </c>
      <c r="X1262" t="s">
        <v>81</v>
      </c>
      <c r="Y1262">
        <v>-80</v>
      </c>
      <c r="Z1262" t="s">
        <v>2153</v>
      </c>
      <c r="AA1262" t="s">
        <v>2109</v>
      </c>
      <c r="AB1262" t="s">
        <v>90</v>
      </c>
      <c r="AC1262" t="s">
        <v>91</v>
      </c>
      <c r="AD1262">
        <f>_xlfn.XLOOKUP(MIS[[#This Row],[TRADING SYMBOL]],[1]Sheet1!$D:$D,[1]Sheet1!$C:$C)</f>
        <v>464.4</v>
      </c>
      <c r="AE1262">
        <f>MIS[[#This Row],[OrderAverageTradedPrice]]*MIS[[#This Row],[OrderQuantity]]</f>
        <v>46560</v>
      </c>
      <c r="AF1262">
        <f>MIS[[#This Row],[LTP]]*MIS[[#This Row],[OrderQuantity]]</f>
        <v>37152</v>
      </c>
      <c r="AG1262">
        <f>IF(MIS[[#This Row],[OrderSide]]="SELL",MIS[[#This Row],[VALUE]]-MIS[[#This Row],[LIVE_VALUE]],MIS[[#This Row],[LIVE_VALUE]]-MIS[[#This Row],[VALUE]])</f>
        <v>9408</v>
      </c>
      <c r="AH1262" t="str" cm="1">
        <f t="array" ref="AH1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2" t="str">
        <f>MIS[[#This Row],[TRADING SYMBOL]]</f>
        <v>SENSEX2552082300CE</v>
      </c>
      <c r="AJ1262" t="str">
        <f>IF(RIGHT(MIS[[#This Row],[Main/Hedge]],4)="MAIN","MAIN","HEDGE")</f>
        <v>MAIN</v>
      </c>
      <c r="AK1262" t="str" cm="1">
        <f t="array" ref="AK1262">_xlfn._xlws.FILTER(Table4[Column1],ISNUMBER(SEARCH(Table4[Column1],MIS[[#This Row],[OrderUniqueIdentifier]])),"")</f>
        <v>NOTREND</v>
      </c>
    </row>
    <row r="1263" spans="1:37" x14ac:dyDescent="0.25">
      <c r="A1263" t="s">
        <v>71</v>
      </c>
      <c r="B1263" t="s">
        <v>1045</v>
      </c>
      <c r="C1263" t="s">
        <v>2478</v>
      </c>
      <c r="D1263" t="s">
        <v>72</v>
      </c>
      <c r="E1263" t="s">
        <v>2053</v>
      </c>
      <c r="F1263" t="s">
        <v>98</v>
      </c>
      <c r="G1263" t="s">
        <v>89</v>
      </c>
      <c r="H1263" t="s">
        <v>75</v>
      </c>
      <c r="I1263" t="s">
        <v>76</v>
      </c>
      <c r="J1263" t="s">
        <v>77</v>
      </c>
      <c r="K1263">
        <v>60</v>
      </c>
      <c r="L1263" t="s">
        <v>77</v>
      </c>
      <c r="M1263" t="s">
        <v>78</v>
      </c>
      <c r="N1263" t="s">
        <v>2479</v>
      </c>
      <c r="O1263" t="s">
        <v>2151</v>
      </c>
      <c r="P1263" t="s">
        <v>2108</v>
      </c>
      <c r="Q1263" t="s">
        <v>2055</v>
      </c>
      <c r="R1263" t="s">
        <v>79</v>
      </c>
      <c r="S1263" t="s">
        <v>26</v>
      </c>
      <c r="T1263" t="s">
        <v>2056</v>
      </c>
      <c r="U1263" t="s">
        <v>100</v>
      </c>
      <c r="V1263" t="s">
        <v>80</v>
      </c>
      <c r="W1263">
        <v>82300</v>
      </c>
      <c r="X1263" t="s">
        <v>85</v>
      </c>
      <c r="Y1263">
        <v>-60</v>
      </c>
      <c r="Z1263" t="s">
        <v>2153</v>
      </c>
      <c r="AA1263" t="s">
        <v>2109</v>
      </c>
      <c r="AB1263" t="s">
        <v>107</v>
      </c>
      <c r="AC1263" t="s">
        <v>91</v>
      </c>
      <c r="AD1263">
        <f>_xlfn.XLOOKUP(MIS[[#This Row],[TRADING SYMBOL]],[1]Sheet1!$D:$D,[1]Sheet1!$C:$C)</f>
        <v>389.05</v>
      </c>
      <c r="AE1263">
        <f>MIS[[#This Row],[OrderAverageTradedPrice]]*MIS[[#This Row],[OrderQuantity]]</f>
        <v>30300</v>
      </c>
      <c r="AF1263">
        <f>MIS[[#This Row],[LTP]]*MIS[[#This Row],[OrderQuantity]]</f>
        <v>23343</v>
      </c>
      <c r="AG1263">
        <f>IF(MIS[[#This Row],[OrderSide]]="SELL",MIS[[#This Row],[VALUE]]-MIS[[#This Row],[LIVE_VALUE]],MIS[[#This Row],[LIVE_VALUE]]-MIS[[#This Row],[VALUE]])</f>
        <v>6957</v>
      </c>
      <c r="AH1263" t="str" cm="1">
        <f t="array" ref="AH12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3" t="str">
        <f>MIS[[#This Row],[TRADING SYMBOL]]</f>
        <v>SENSEX2552082300PE</v>
      </c>
      <c r="AJ1263" t="str">
        <f>IF(RIGHT(MIS[[#This Row],[Main/Hedge]],4)="MAIN","MAIN","HEDGE")</f>
        <v>MAIN</v>
      </c>
      <c r="AK1263" t="str" cm="1">
        <f t="array" ref="AK1263">_xlfn._xlws.FILTER(Table4[Column1],ISNUMBER(SEARCH(Table4[Column1],MIS[[#This Row],[OrderUniqueIdentifier]])),"")</f>
        <v>NOTREND</v>
      </c>
    </row>
    <row r="1264" spans="1:37" x14ac:dyDescent="0.25">
      <c r="A1264" t="s">
        <v>71</v>
      </c>
      <c r="B1264" t="s">
        <v>1054</v>
      </c>
      <c r="C1264" t="s">
        <v>2484</v>
      </c>
      <c r="D1264" t="s">
        <v>72</v>
      </c>
      <c r="E1264" t="s">
        <v>2053</v>
      </c>
      <c r="F1264" t="s">
        <v>98</v>
      </c>
      <c r="G1264" t="s">
        <v>89</v>
      </c>
      <c r="H1264" t="s">
        <v>75</v>
      </c>
      <c r="I1264" t="s">
        <v>76</v>
      </c>
      <c r="J1264" t="s">
        <v>77</v>
      </c>
      <c r="K1264">
        <v>20</v>
      </c>
      <c r="L1264" t="s">
        <v>77</v>
      </c>
      <c r="M1264" t="s">
        <v>78</v>
      </c>
      <c r="N1264" t="s">
        <v>2485</v>
      </c>
      <c r="O1264" t="s">
        <v>2151</v>
      </c>
      <c r="P1264" t="s">
        <v>2108</v>
      </c>
      <c r="Q1264" t="s">
        <v>2055</v>
      </c>
      <c r="R1264" t="s">
        <v>79</v>
      </c>
      <c r="S1264" t="s">
        <v>26</v>
      </c>
      <c r="T1264" t="s">
        <v>2056</v>
      </c>
      <c r="U1264" t="s">
        <v>100</v>
      </c>
      <c r="V1264" t="s">
        <v>80</v>
      </c>
      <c r="W1264">
        <v>82300</v>
      </c>
      <c r="X1264" t="s">
        <v>85</v>
      </c>
      <c r="Y1264">
        <v>-20</v>
      </c>
      <c r="Z1264" t="s">
        <v>2153</v>
      </c>
      <c r="AA1264" t="s">
        <v>2109</v>
      </c>
      <c r="AB1264" t="s">
        <v>107</v>
      </c>
      <c r="AC1264" t="s">
        <v>91</v>
      </c>
      <c r="AD1264">
        <f>_xlfn.XLOOKUP(MIS[[#This Row],[TRADING SYMBOL]],[1]Sheet1!$D:$D,[1]Sheet1!$C:$C)</f>
        <v>389.05</v>
      </c>
      <c r="AE1264">
        <f>MIS[[#This Row],[OrderAverageTradedPrice]]*MIS[[#This Row],[OrderQuantity]]</f>
        <v>10171</v>
      </c>
      <c r="AF1264">
        <f>MIS[[#This Row],[LTP]]*MIS[[#This Row],[OrderQuantity]]</f>
        <v>7781</v>
      </c>
      <c r="AG1264">
        <f>IF(MIS[[#This Row],[OrderSide]]="SELL",MIS[[#This Row],[VALUE]]-MIS[[#This Row],[LIVE_VALUE]],MIS[[#This Row],[LIVE_VALUE]]-MIS[[#This Row],[VALUE]])</f>
        <v>2390</v>
      </c>
      <c r="AH1264" t="str" cm="1">
        <f t="array" ref="AH12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4" t="str">
        <f>MIS[[#This Row],[TRADING SYMBOL]]</f>
        <v>SENSEX2552082300PE</v>
      </c>
      <c r="AJ1264" t="str">
        <f>IF(RIGHT(MIS[[#This Row],[Main/Hedge]],4)="MAIN","MAIN","HEDGE")</f>
        <v>MAIN</v>
      </c>
      <c r="AK1264" t="str" cm="1">
        <f t="array" ref="AK1264">_xlfn._xlws.FILTER(Table4[Column1],ISNUMBER(SEARCH(Table4[Column1],MIS[[#This Row],[OrderUniqueIdentifier]])),"")</f>
        <v>NOTREND</v>
      </c>
    </row>
    <row r="1265" spans="1:37" x14ac:dyDescent="0.25">
      <c r="A1265" t="s">
        <v>71</v>
      </c>
      <c r="B1265" t="s">
        <v>1070</v>
      </c>
      <c r="C1265" t="s">
        <v>2495</v>
      </c>
      <c r="D1265" t="s">
        <v>72</v>
      </c>
      <c r="E1265" t="s">
        <v>2053</v>
      </c>
      <c r="F1265" t="s">
        <v>98</v>
      </c>
      <c r="G1265" t="s">
        <v>89</v>
      </c>
      <c r="H1265" t="s">
        <v>75</v>
      </c>
      <c r="I1265" t="s">
        <v>76</v>
      </c>
      <c r="J1265" t="s">
        <v>77</v>
      </c>
      <c r="K1265">
        <v>20</v>
      </c>
      <c r="L1265" t="s">
        <v>77</v>
      </c>
      <c r="M1265" t="s">
        <v>78</v>
      </c>
      <c r="N1265" t="s">
        <v>2496</v>
      </c>
      <c r="O1265" t="s">
        <v>2151</v>
      </c>
      <c r="P1265" t="s">
        <v>2108</v>
      </c>
      <c r="Q1265" t="s">
        <v>2055</v>
      </c>
      <c r="R1265" t="s">
        <v>79</v>
      </c>
      <c r="S1265" t="s">
        <v>26</v>
      </c>
      <c r="T1265" t="s">
        <v>2056</v>
      </c>
      <c r="U1265" t="s">
        <v>100</v>
      </c>
      <c r="V1265" t="s">
        <v>80</v>
      </c>
      <c r="W1265">
        <v>82300</v>
      </c>
      <c r="X1265" t="s">
        <v>85</v>
      </c>
      <c r="Y1265">
        <v>-20</v>
      </c>
      <c r="Z1265" t="s">
        <v>2153</v>
      </c>
      <c r="AA1265" t="s">
        <v>2109</v>
      </c>
      <c r="AB1265" t="s">
        <v>107</v>
      </c>
      <c r="AC1265" t="s">
        <v>91</v>
      </c>
      <c r="AD1265">
        <f>_xlfn.XLOOKUP(MIS[[#This Row],[TRADING SYMBOL]],[1]Sheet1!$D:$D,[1]Sheet1!$C:$C)</f>
        <v>389.05</v>
      </c>
      <c r="AE1265">
        <f>MIS[[#This Row],[OrderAverageTradedPrice]]*MIS[[#This Row],[OrderQuantity]]</f>
        <v>10089</v>
      </c>
      <c r="AF1265">
        <f>MIS[[#This Row],[LTP]]*MIS[[#This Row],[OrderQuantity]]</f>
        <v>7781</v>
      </c>
      <c r="AG1265">
        <f>IF(MIS[[#This Row],[OrderSide]]="SELL",MIS[[#This Row],[VALUE]]-MIS[[#This Row],[LIVE_VALUE]],MIS[[#This Row],[LIVE_VALUE]]-MIS[[#This Row],[VALUE]])</f>
        <v>2308</v>
      </c>
      <c r="AH1265" t="str" cm="1">
        <f t="array" ref="AH12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5" t="str">
        <f>MIS[[#This Row],[TRADING SYMBOL]]</f>
        <v>SENSEX2552082300PE</v>
      </c>
      <c r="AJ1265" t="str">
        <f>IF(RIGHT(MIS[[#This Row],[Main/Hedge]],4)="MAIN","MAIN","HEDGE")</f>
        <v>MAIN</v>
      </c>
      <c r="AK1265" t="str" cm="1">
        <f t="array" ref="AK1265">_xlfn._xlws.FILTER(Table4[Column1],ISNUMBER(SEARCH(Table4[Column1],MIS[[#This Row],[OrderUniqueIdentifier]])),"")</f>
        <v>NOTREND</v>
      </c>
    </row>
    <row r="1266" spans="1:37" x14ac:dyDescent="0.25">
      <c r="A1266" t="s">
        <v>71</v>
      </c>
      <c r="B1266" t="s">
        <v>1100</v>
      </c>
      <c r="C1266" t="s">
        <v>2520</v>
      </c>
      <c r="D1266" t="s">
        <v>72</v>
      </c>
      <c r="E1266" t="s">
        <v>2044</v>
      </c>
      <c r="F1266" t="s">
        <v>98</v>
      </c>
      <c r="G1266" t="s">
        <v>89</v>
      </c>
      <c r="H1266" t="s">
        <v>75</v>
      </c>
      <c r="I1266" t="s">
        <v>76</v>
      </c>
      <c r="J1266" t="s">
        <v>77</v>
      </c>
      <c r="K1266">
        <v>20</v>
      </c>
      <c r="L1266" t="s">
        <v>77</v>
      </c>
      <c r="M1266" t="s">
        <v>78</v>
      </c>
      <c r="N1266" t="s">
        <v>2521</v>
      </c>
      <c r="O1266" t="s">
        <v>2151</v>
      </c>
      <c r="P1266" t="s">
        <v>2108</v>
      </c>
      <c r="Q1266" t="s">
        <v>2048</v>
      </c>
      <c r="R1266" t="s">
        <v>79</v>
      </c>
      <c r="S1266" t="s">
        <v>26</v>
      </c>
      <c r="T1266" t="s">
        <v>2049</v>
      </c>
      <c r="U1266" t="s">
        <v>100</v>
      </c>
      <c r="V1266" t="s">
        <v>80</v>
      </c>
      <c r="W1266">
        <v>82300</v>
      </c>
      <c r="X1266" t="s">
        <v>81</v>
      </c>
      <c r="Y1266">
        <v>-20</v>
      </c>
      <c r="Z1266" t="s">
        <v>2153</v>
      </c>
      <c r="AA1266" t="s">
        <v>2109</v>
      </c>
      <c r="AB1266" t="s">
        <v>90</v>
      </c>
      <c r="AC1266" t="s">
        <v>91</v>
      </c>
      <c r="AD1266">
        <f>_xlfn.XLOOKUP(MIS[[#This Row],[TRADING SYMBOL]],[1]Sheet1!$D:$D,[1]Sheet1!$C:$C)</f>
        <v>464.4</v>
      </c>
      <c r="AE1266">
        <f>MIS[[#This Row],[OrderAverageTradedPrice]]*MIS[[#This Row],[OrderQuantity]]</f>
        <v>11594</v>
      </c>
      <c r="AF1266">
        <f>MIS[[#This Row],[LTP]]*MIS[[#This Row],[OrderQuantity]]</f>
        <v>9288</v>
      </c>
      <c r="AG1266">
        <f>IF(MIS[[#This Row],[OrderSide]]="SELL",MIS[[#This Row],[VALUE]]-MIS[[#This Row],[LIVE_VALUE]],MIS[[#This Row],[LIVE_VALUE]]-MIS[[#This Row],[VALUE]])</f>
        <v>2306</v>
      </c>
      <c r="AH1266" t="str" cm="1">
        <f t="array" ref="AH12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6" t="str">
        <f>MIS[[#This Row],[TRADING SYMBOL]]</f>
        <v>SENSEX2552082300CE</v>
      </c>
      <c r="AJ1266" t="str">
        <f>IF(RIGHT(MIS[[#This Row],[Main/Hedge]],4)="MAIN","MAIN","HEDGE")</f>
        <v>MAIN</v>
      </c>
      <c r="AK1266" t="str" cm="1">
        <f t="array" ref="AK1266">_xlfn._xlws.FILTER(Table4[Column1],ISNUMBER(SEARCH(Table4[Column1],MIS[[#This Row],[OrderUniqueIdentifier]])),"")</f>
        <v>NOTREND</v>
      </c>
    </row>
    <row r="1267" spans="1:37" x14ac:dyDescent="0.25">
      <c r="A1267" t="s">
        <v>71</v>
      </c>
      <c r="B1267" t="s">
        <v>1100</v>
      </c>
      <c r="C1267" t="s">
        <v>2522</v>
      </c>
      <c r="D1267" t="s">
        <v>72</v>
      </c>
      <c r="E1267" t="s">
        <v>2053</v>
      </c>
      <c r="F1267" t="s">
        <v>98</v>
      </c>
      <c r="G1267" t="s">
        <v>89</v>
      </c>
      <c r="H1267" t="s">
        <v>75</v>
      </c>
      <c r="I1267" t="s">
        <v>76</v>
      </c>
      <c r="J1267" t="s">
        <v>77</v>
      </c>
      <c r="K1267">
        <v>20</v>
      </c>
      <c r="L1267" t="s">
        <v>77</v>
      </c>
      <c r="M1267" t="s">
        <v>78</v>
      </c>
      <c r="N1267" t="s">
        <v>2434</v>
      </c>
      <c r="O1267" t="s">
        <v>2108</v>
      </c>
      <c r="P1267" t="s">
        <v>2108</v>
      </c>
      <c r="Q1267" t="s">
        <v>2055</v>
      </c>
      <c r="R1267" t="s">
        <v>79</v>
      </c>
      <c r="S1267" t="s">
        <v>26</v>
      </c>
      <c r="T1267" t="s">
        <v>2056</v>
      </c>
      <c r="U1267" t="s">
        <v>100</v>
      </c>
      <c r="V1267" t="s">
        <v>80</v>
      </c>
      <c r="W1267">
        <v>82300</v>
      </c>
      <c r="X1267" t="s">
        <v>85</v>
      </c>
      <c r="Y1267">
        <v>-20</v>
      </c>
      <c r="Z1267" t="s">
        <v>2109</v>
      </c>
      <c r="AA1267" t="s">
        <v>2109</v>
      </c>
      <c r="AB1267" t="s">
        <v>107</v>
      </c>
      <c r="AC1267" t="s">
        <v>91</v>
      </c>
      <c r="AD1267">
        <f>_xlfn.XLOOKUP(MIS[[#This Row],[TRADING SYMBOL]],[1]Sheet1!$D:$D,[1]Sheet1!$C:$C)</f>
        <v>389.05</v>
      </c>
      <c r="AE1267">
        <f>MIS[[#This Row],[OrderAverageTradedPrice]]*MIS[[#This Row],[OrderQuantity]]</f>
        <v>10119</v>
      </c>
      <c r="AF1267">
        <f>MIS[[#This Row],[LTP]]*MIS[[#This Row],[OrderQuantity]]</f>
        <v>7781</v>
      </c>
      <c r="AG1267">
        <f>IF(MIS[[#This Row],[OrderSide]]="SELL",MIS[[#This Row],[VALUE]]-MIS[[#This Row],[LIVE_VALUE]],MIS[[#This Row],[LIVE_VALUE]]-MIS[[#This Row],[VALUE]])</f>
        <v>2338</v>
      </c>
      <c r="AH1267" t="str" cm="1">
        <f t="array" ref="AH12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7" t="str">
        <f>MIS[[#This Row],[TRADING SYMBOL]]</f>
        <v>SENSEX2552082300PE</v>
      </c>
      <c r="AJ1267" t="str">
        <f>IF(RIGHT(MIS[[#This Row],[Main/Hedge]],4)="MAIN","MAIN","HEDGE")</f>
        <v>MAIN</v>
      </c>
      <c r="AK1267" t="str" cm="1">
        <f t="array" ref="AK1267">_xlfn._xlws.FILTER(Table4[Column1],ISNUMBER(SEARCH(Table4[Column1],MIS[[#This Row],[OrderUniqueIdentifier]])),"")</f>
        <v>NOTREND</v>
      </c>
    </row>
    <row r="1268" spans="1:37" x14ac:dyDescent="0.25">
      <c r="A1268" t="s">
        <v>71</v>
      </c>
      <c r="B1268" t="s">
        <v>1163</v>
      </c>
      <c r="C1268" t="s">
        <v>2565</v>
      </c>
      <c r="D1268" t="s">
        <v>72</v>
      </c>
      <c r="E1268" t="s">
        <v>2044</v>
      </c>
      <c r="F1268" t="s">
        <v>98</v>
      </c>
      <c r="G1268" t="s">
        <v>89</v>
      </c>
      <c r="H1268" t="s">
        <v>75</v>
      </c>
      <c r="I1268" t="s">
        <v>76</v>
      </c>
      <c r="J1268" t="s">
        <v>77</v>
      </c>
      <c r="K1268">
        <v>20</v>
      </c>
      <c r="L1268" t="s">
        <v>77</v>
      </c>
      <c r="M1268" t="s">
        <v>78</v>
      </c>
      <c r="N1268" t="s">
        <v>2566</v>
      </c>
      <c r="O1268" t="s">
        <v>2151</v>
      </c>
      <c r="P1268" t="s">
        <v>2108</v>
      </c>
      <c r="Q1268" t="s">
        <v>2048</v>
      </c>
      <c r="R1268" t="s">
        <v>79</v>
      </c>
      <c r="S1268" t="s">
        <v>26</v>
      </c>
      <c r="T1268" t="s">
        <v>2049</v>
      </c>
      <c r="U1268" t="s">
        <v>100</v>
      </c>
      <c r="V1268" t="s">
        <v>80</v>
      </c>
      <c r="W1268">
        <v>82300</v>
      </c>
      <c r="X1268" t="s">
        <v>81</v>
      </c>
      <c r="Y1268">
        <v>-20</v>
      </c>
      <c r="Z1268" t="s">
        <v>2153</v>
      </c>
      <c r="AA1268" t="s">
        <v>2109</v>
      </c>
      <c r="AB1268" t="s">
        <v>90</v>
      </c>
      <c r="AC1268" t="s">
        <v>91</v>
      </c>
      <c r="AD1268">
        <f>_xlfn.XLOOKUP(MIS[[#This Row],[TRADING SYMBOL]],[1]Sheet1!$D:$D,[1]Sheet1!$C:$C)</f>
        <v>464.4</v>
      </c>
      <c r="AE1268">
        <f>MIS[[#This Row],[OrderAverageTradedPrice]]*MIS[[#This Row],[OrderQuantity]]</f>
        <v>11595</v>
      </c>
      <c r="AF1268">
        <f>MIS[[#This Row],[LTP]]*MIS[[#This Row],[OrderQuantity]]</f>
        <v>9288</v>
      </c>
      <c r="AG1268">
        <f>IF(MIS[[#This Row],[OrderSide]]="SELL",MIS[[#This Row],[VALUE]]-MIS[[#This Row],[LIVE_VALUE]],MIS[[#This Row],[LIVE_VALUE]]-MIS[[#This Row],[VALUE]])</f>
        <v>2307</v>
      </c>
      <c r="AH1268" t="str" cm="1">
        <f t="array" ref="AH1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8" t="str">
        <f>MIS[[#This Row],[TRADING SYMBOL]]</f>
        <v>SENSEX2552082300CE</v>
      </c>
      <c r="AJ1268" t="str">
        <f>IF(RIGHT(MIS[[#This Row],[Main/Hedge]],4)="MAIN","MAIN","HEDGE")</f>
        <v>MAIN</v>
      </c>
      <c r="AK1268" t="str" cm="1">
        <f t="array" ref="AK1268">_xlfn._xlws.FILTER(Table4[Column1],ISNUMBER(SEARCH(Table4[Column1],MIS[[#This Row],[OrderUniqueIdentifier]])),"")</f>
        <v>NOTREND</v>
      </c>
    </row>
    <row r="1269" spans="1:37" x14ac:dyDescent="0.25">
      <c r="A1269" t="s">
        <v>71</v>
      </c>
      <c r="B1269" t="s">
        <v>1163</v>
      </c>
      <c r="C1269" t="s">
        <v>2567</v>
      </c>
      <c r="D1269" t="s">
        <v>72</v>
      </c>
      <c r="E1269" t="s">
        <v>2053</v>
      </c>
      <c r="F1269" t="s">
        <v>98</v>
      </c>
      <c r="G1269" t="s">
        <v>89</v>
      </c>
      <c r="H1269" t="s">
        <v>75</v>
      </c>
      <c r="I1269" t="s">
        <v>76</v>
      </c>
      <c r="J1269" t="s">
        <v>77</v>
      </c>
      <c r="K1269">
        <v>20</v>
      </c>
      <c r="L1269" t="s">
        <v>77</v>
      </c>
      <c r="M1269" t="s">
        <v>78</v>
      </c>
      <c r="N1269" t="s">
        <v>2556</v>
      </c>
      <c r="O1269" t="s">
        <v>2108</v>
      </c>
      <c r="P1269" t="s">
        <v>2108</v>
      </c>
      <c r="Q1269" t="s">
        <v>2055</v>
      </c>
      <c r="R1269" t="s">
        <v>79</v>
      </c>
      <c r="S1269" t="s">
        <v>26</v>
      </c>
      <c r="T1269" t="s">
        <v>2056</v>
      </c>
      <c r="U1269" t="s">
        <v>100</v>
      </c>
      <c r="V1269" t="s">
        <v>80</v>
      </c>
      <c r="W1269">
        <v>82300</v>
      </c>
      <c r="X1269" t="s">
        <v>85</v>
      </c>
      <c r="Y1269">
        <v>-20</v>
      </c>
      <c r="Z1269" t="s">
        <v>2109</v>
      </c>
      <c r="AA1269" t="s">
        <v>2109</v>
      </c>
      <c r="AB1269" t="s">
        <v>107</v>
      </c>
      <c r="AC1269" t="s">
        <v>91</v>
      </c>
      <c r="AD1269">
        <f>_xlfn.XLOOKUP(MIS[[#This Row],[TRADING SYMBOL]],[1]Sheet1!$D:$D,[1]Sheet1!$C:$C)</f>
        <v>389.05</v>
      </c>
      <c r="AE1269">
        <f>MIS[[#This Row],[OrderAverageTradedPrice]]*MIS[[#This Row],[OrderQuantity]]</f>
        <v>10094</v>
      </c>
      <c r="AF1269">
        <f>MIS[[#This Row],[LTP]]*MIS[[#This Row],[OrderQuantity]]</f>
        <v>7781</v>
      </c>
      <c r="AG1269">
        <f>IF(MIS[[#This Row],[OrderSide]]="SELL",MIS[[#This Row],[VALUE]]-MIS[[#This Row],[LIVE_VALUE]],MIS[[#This Row],[LIVE_VALUE]]-MIS[[#This Row],[VALUE]])</f>
        <v>2313</v>
      </c>
      <c r="AH1269" t="str" cm="1">
        <f t="array" ref="AH1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9" t="str">
        <f>MIS[[#This Row],[TRADING SYMBOL]]</f>
        <v>SENSEX2552082300PE</v>
      </c>
      <c r="AJ1269" t="str">
        <f>IF(RIGHT(MIS[[#This Row],[Main/Hedge]],4)="MAIN","MAIN","HEDGE")</f>
        <v>MAIN</v>
      </c>
      <c r="AK1269" t="str" cm="1">
        <f t="array" ref="AK1269">_xlfn._xlws.FILTER(Table4[Column1],ISNUMBER(SEARCH(Table4[Column1],MIS[[#This Row],[OrderUniqueIdentifier]])),"")</f>
        <v>NOTREND</v>
      </c>
    </row>
    <row r="1270" spans="1:37" x14ac:dyDescent="0.25">
      <c r="A1270" t="s">
        <v>71</v>
      </c>
      <c r="B1270" t="s">
        <v>1195</v>
      </c>
      <c r="C1270" t="s">
        <v>2583</v>
      </c>
      <c r="D1270" t="s">
        <v>72</v>
      </c>
      <c r="E1270" t="s">
        <v>2044</v>
      </c>
      <c r="F1270" t="s">
        <v>98</v>
      </c>
      <c r="G1270" t="s">
        <v>89</v>
      </c>
      <c r="H1270" t="s">
        <v>75</v>
      </c>
      <c r="I1270" t="s">
        <v>76</v>
      </c>
      <c r="J1270" t="s">
        <v>77</v>
      </c>
      <c r="K1270">
        <v>20</v>
      </c>
      <c r="L1270" t="s">
        <v>77</v>
      </c>
      <c r="M1270" t="s">
        <v>78</v>
      </c>
      <c r="N1270" t="s">
        <v>2215</v>
      </c>
      <c r="O1270" t="s">
        <v>2151</v>
      </c>
      <c r="P1270" t="s">
        <v>2108</v>
      </c>
      <c r="Q1270" t="s">
        <v>2048</v>
      </c>
      <c r="R1270" t="s">
        <v>79</v>
      </c>
      <c r="S1270" t="s">
        <v>26</v>
      </c>
      <c r="T1270" t="s">
        <v>2049</v>
      </c>
      <c r="U1270" t="s">
        <v>100</v>
      </c>
      <c r="V1270" t="s">
        <v>80</v>
      </c>
      <c r="W1270">
        <v>82300</v>
      </c>
      <c r="X1270" t="s">
        <v>81</v>
      </c>
      <c r="Y1270">
        <v>-20</v>
      </c>
      <c r="Z1270" t="s">
        <v>2153</v>
      </c>
      <c r="AA1270" t="s">
        <v>2109</v>
      </c>
      <c r="AB1270" t="s">
        <v>90</v>
      </c>
      <c r="AC1270" t="s">
        <v>91</v>
      </c>
      <c r="AD1270">
        <f>_xlfn.XLOOKUP(MIS[[#This Row],[TRADING SYMBOL]],[1]Sheet1!$D:$D,[1]Sheet1!$C:$C)</f>
        <v>464.4</v>
      </c>
      <c r="AE1270">
        <f>MIS[[#This Row],[OrderAverageTradedPrice]]*MIS[[#This Row],[OrderQuantity]]</f>
        <v>11645</v>
      </c>
      <c r="AF1270">
        <f>MIS[[#This Row],[LTP]]*MIS[[#This Row],[OrderQuantity]]</f>
        <v>9288</v>
      </c>
      <c r="AG1270">
        <f>IF(MIS[[#This Row],[OrderSide]]="SELL",MIS[[#This Row],[VALUE]]-MIS[[#This Row],[LIVE_VALUE]],MIS[[#This Row],[LIVE_VALUE]]-MIS[[#This Row],[VALUE]])</f>
        <v>2357</v>
      </c>
      <c r="AH1270" t="str" cm="1">
        <f t="array" ref="AH1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0" t="str">
        <f>MIS[[#This Row],[TRADING SYMBOL]]</f>
        <v>SENSEX2552082300CE</v>
      </c>
      <c r="AJ1270" t="str">
        <f>IF(RIGHT(MIS[[#This Row],[Main/Hedge]],4)="MAIN","MAIN","HEDGE")</f>
        <v>MAIN</v>
      </c>
      <c r="AK1270" t="str" cm="1">
        <f t="array" ref="AK1270">_xlfn._xlws.FILTER(Table4[Column1],ISNUMBER(SEARCH(Table4[Column1],MIS[[#This Row],[OrderUniqueIdentifier]])),"")</f>
        <v>NOTREND</v>
      </c>
    </row>
    <row r="1271" spans="1:37" x14ac:dyDescent="0.25">
      <c r="A1271" t="s">
        <v>71</v>
      </c>
      <c r="B1271" t="s">
        <v>1235</v>
      </c>
      <c r="C1271" t="s">
        <v>2621</v>
      </c>
      <c r="D1271" t="s">
        <v>72</v>
      </c>
      <c r="E1271" t="s">
        <v>2053</v>
      </c>
      <c r="F1271" t="s">
        <v>98</v>
      </c>
      <c r="G1271" t="s">
        <v>89</v>
      </c>
      <c r="H1271" t="s">
        <v>75</v>
      </c>
      <c r="I1271" t="s">
        <v>76</v>
      </c>
      <c r="J1271" t="s">
        <v>77</v>
      </c>
      <c r="K1271">
        <v>80</v>
      </c>
      <c r="L1271" t="s">
        <v>77</v>
      </c>
      <c r="M1271" t="s">
        <v>78</v>
      </c>
      <c r="N1271" t="s">
        <v>2622</v>
      </c>
      <c r="O1271" t="s">
        <v>2108</v>
      </c>
      <c r="P1271" t="s">
        <v>2108</v>
      </c>
      <c r="Q1271" t="s">
        <v>2055</v>
      </c>
      <c r="R1271" t="s">
        <v>79</v>
      </c>
      <c r="S1271" t="s">
        <v>26</v>
      </c>
      <c r="T1271" t="s">
        <v>2056</v>
      </c>
      <c r="U1271" t="s">
        <v>100</v>
      </c>
      <c r="V1271" t="s">
        <v>80</v>
      </c>
      <c r="W1271">
        <v>82300</v>
      </c>
      <c r="X1271" t="s">
        <v>85</v>
      </c>
      <c r="Y1271">
        <v>-80</v>
      </c>
      <c r="Z1271" t="s">
        <v>2109</v>
      </c>
      <c r="AA1271" t="s">
        <v>2109</v>
      </c>
      <c r="AB1271" t="s">
        <v>107</v>
      </c>
      <c r="AC1271" t="s">
        <v>91</v>
      </c>
      <c r="AD1271">
        <f>_xlfn.XLOOKUP(MIS[[#This Row],[TRADING SYMBOL]],[1]Sheet1!$D:$D,[1]Sheet1!$C:$C)</f>
        <v>389.05</v>
      </c>
      <c r="AE1271">
        <f>MIS[[#This Row],[OrderAverageTradedPrice]]*MIS[[#This Row],[OrderQuantity]]</f>
        <v>40495</v>
      </c>
      <c r="AF1271">
        <f>MIS[[#This Row],[LTP]]*MIS[[#This Row],[OrderQuantity]]</f>
        <v>31124</v>
      </c>
      <c r="AG1271">
        <f>IF(MIS[[#This Row],[OrderSide]]="SELL",MIS[[#This Row],[VALUE]]-MIS[[#This Row],[LIVE_VALUE]],MIS[[#This Row],[LIVE_VALUE]]-MIS[[#This Row],[VALUE]])</f>
        <v>9371</v>
      </c>
      <c r="AH1271" t="str" cm="1">
        <f t="array" ref="AH1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1" t="str">
        <f>MIS[[#This Row],[TRADING SYMBOL]]</f>
        <v>SENSEX2552082300PE</v>
      </c>
      <c r="AJ1271" t="str">
        <f>IF(RIGHT(MIS[[#This Row],[Main/Hedge]],4)="MAIN","MAIN","HEDGE")</f>
        <v>MAIN</v>
      </c>
      <c r="AK1271" t="str" cm="1">
        <f t="array" ref="AK1271">_xlfn._xlws.FILTER(Table4[Column1],ISNUMBER(SEARCH(Table4[Column1],MIS[[#This Row],[OrderUniqueIdentifier]])),"")</f>
        <v>NOTREND</v>
      </c>
    </row>
    <row r="1272" spans="1:37" x14ac:dyDescent="0.25">
      <c r="A1272" t="s">
        <v>71</v>
      </c>
      <c r="B1272" t="s">
        <v>1316</v>
      </c>
      <c r="C1272" t="s">
        <v>2682</v>
      </c>
      <c r="D1272" t="s">
        <v>72</v>
      </c>
      <c r="E1272" t="s">
        <v>2053</v>
      </c>
      <c r="F1272" t="s">
        <v>98</v>
      </c>
      <c r="G1272" t="s">
        <v>89</v>
      </c>
      <c r="H1272" t="s">
        <v>75</v>
      </c>
      <c r="I1272" t="s">
        <v>76</v>
      </c>
      <c r="J1272" t="s">
        <v>77</v>
      </c>
      <c r="K1272">
        <v>60</v>
      </c>
      <c r="L1272" t="s">
        <v>77</v>
      </c>
      <c r="M1272" t="s">
        <v>78</v>
      </c>
      <c r="N1272" t="s">
        <v>2683</v>
      </c>
      <c r="O1272" t="s">
        <v>2151</v>
      </c>
      <c r="P1272" t="s">
        <v>2108</v>
      </c>
      <c r="Q1272" t="s">
        <v>2055</v>
      </c>
      <c r="R1272" t="s">
        <v>79</v>
      </c>
      <c r="S1272" t="s">
        <v>26</v>
      </c>
      <c r="T1272" t="s">
        <v>2056</v>
      </c>
      <c r="U1272" t="s">
        <v>100</v>
      </c>
      <c r="V1272" t="s">
        <v>80</v>
      </c>
      <c r="W1272">
        <v>82300</v>
      </c>
      <c r="X1272" t="s">
        <v>85</v>
      </c>
      <c r="Y1272">
        <v>-60</v>
      </c>
      <c r="Z1272" t="s">
        <v>2153</v>
      </c>
      <c r="AA1272" t="s">
        <v>2109</v>
      </c>
      <c r="AB1272" t="s">
        <v>107</v>
      </c>
      <c r="AC1272" t="s">
        <v>91</v>
      </c>
      <c r="AD1272">
        <f>_xlfn.XLOOKUP(MIS[[#This Row],[TRADING SYMBOL]],[1]Sheet1!$D:$D,[1]Sheet1!$C:$C)</f>
        <v>389.05</v>
      </c>
      <c r="AE1272">
        <f>MIS[[#This Row],[OrderAverageTradedPrice]]*MIS[[#This Row],[OrderQuantity]]</f>
        <v>30537</v>
      </c>
      <c r="AF1272">
        <f>MIS[[#This Row],[LTP]]*MIS[[#This Row],[OrderQuantity]]</f>
        <v>23343</v>
      </c>
      <c r="AG1272">
        <f>IF(MIS[[#This Row],[OrderSide]]="SELL",MIS[[#This Row],[VALUE]]-MIS[[#This Row],[LIVE_VALUE]],MIS[[#This Row],[LIVE_VALUE]]-MIS[[#This Row],[VALUE]])</f>
        <v>7194</v>
      </c>
      <c r="AH1272" t="str" cm="1">
        <f t="array" ref="AH1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2" t="str">
        <f>MIS[[#This Row],[TRADING SYMBOL]]</f>
        <v>SENSEX2552082300PE</v>
      </c>
      <c r="AJ1272" t="str">
        <f>IF(RIGHT(MIS[[#This Row],[Main/Hedge]],4)="MAIN","MAIN","HEDGE")</f>
        <v>MAIN</v>
      </c>
      <c r="AK1272" t="str" cm="1">
        <f t="array" ref="AK1272">_xlfn._xlws.FILTER(Table4[Column1],ISNUMBER(SEARCH(Table4[Column1],MIS[[#This Row],[OrderUniqueIdentifier]])),"")</f>
        <v>NOTREND</v>
      </c>
    </row>
    <row r="1273" spans="1:37" x14ac:dyDescent="0.25">
      <c r="A1273" t="s">
        <v>71</v>
      </c>
      <c r="B1273" t="s">
        <v>529</v>
      </c>
      <c r="C1273" t="s">
        <v>2110</v>
      </c>
      <c r="D1273" t="s">
        <v>72</v>
      </c>
      <c r="E1273" t="s">
        <v>2053</v>
      </c>
      <c r="F1273" t="s">
        <v>98</v>
      </c>
      <c r="G1273" t="s">
        <v>89</v>
      </c>
      <c r="H1273" t="s">
        <v>75</v>
      </c>
      <c r="I1273" t="s">
        <v>76</v>
      </c>
      <c r="J1273" t="s">
        <v>77</v>
      </c>
      <c r="K1273">
        <v>80</v>
      </c>
      <c r="L1273" t="s">
        <v>77</v>
      </c>
      <c r="M1273" t="s">
        <v>78</v>
      </c>
      <c r="N1273" t="s">
        <v>2111</v>
      </c>
      <c r="O1273" t="s">
        <v>2112</v>
      </c>
      <c r="P1273" t="s">
        <v>2112</v>
      </c>
      <c r="Q1273" t="s">
        <v>2055</v>
      </c>
      <c r="R1273" t="s">
        <v>79</v>
      </c>
      <c r="S1273" t="s">
        <v>26</v>
      </c>
      <c r="T1273" t="s">
        <v>2056</v>
      </c>
      <c r="U1273" t="s">
        <v>100</v>
      </c>
      <c r="V1273" t="s">
        <v>80</v>
      </c>
      <c r="W1273">
        <v>82300</v>
      </c>
      <c r="X1273" t="s">
        <v>85</v>
      </c>
      <c r="Y1273">
        <v>-80</v>
      </c>
      <c r="Z1273" t="s">
        <v>2113</v>
      </c>
      <c r="AA1273" t="s">
        <v>2113</v>
      </c>
      <c r="AB1273" t="s">
        <v>107</v>
      </c>
      <c r="AC1273" t="s">
        <v>91</v>
      </c>
      <c r="AD1273">
        <f>_xlfn.XLOOKUP(MIS[[#This Row],[TRADING SYMBOL]],[1]Sheet1!$D:$D,[1]Sheet1!$C:$C)</f>
        <v>389.05</v>
      </c>
      <c r="AE1273">
        <f>MIS[[#This Row],[OrderAverageTradedPrice]]*MIS[[#This Row],[OrderQuantity]]</f>
        <v>40266</v>
      </c>
      <c r="AF1273">
        <f>MIS[[#This Row],[LTP]]*MIS[[#This Row],[OrderQuantity]]</f>
        <v>31124</v>
      </c>
      <c r="AG1273">
        <f>IF(MIS[[#This Row],[OrderSide]]="SELL",MIS[[#This Row],[VALUE]]-MIS[[#This Row],[LIVE_VALUE]],MIS[[#This Row],[LIVE_VALUE]]-MIS[[#This Row],[VALUE]])</f>
        <v>9142</v>
      </c>
      <c r="AH1273" t="str" cm="1">
        <f t="array" ref="AH1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3" t="str">
        <f>MIS[[#This Row],[TRADING SYMBOL]]</f>
        <v>SENSEX2552082300PE</v>
      </c>
      <c r="AJ1273" t="str">
        <f>IF(RIGHT(MIS[[#This Row],[Main/Hedge]],4)="MAIN","MAIN","HEDGE")</f>
        <v>MAIN</v>
      </c>
      <c r="AK1273" t="str" cm="1">
        <f t="array" ref="AK1273">_xlfn._xlws.FILTER(Table4[Column1],ISNUMBER(SEARCH(Table4[Column1],MIS[[#This Row],[OrderUniqueIdentifier]])),"")</f>
        <v>NOTREND</v>
      </c>
    </row>
    <row r="1274" spans="1:37" x14ac:dyDescent="0.25">
      <c r="A1274" t="s">
        <v>71</v>
      </c>
      <c r="B1274" t="s">
        <v>619</v>
      </c>
      <c r="C1274" t="s">
        <v>2169</v>
      </c>
      <c r="D1274" t="s">
        <v>72</v>
      </c>
      <c r="E1274" t="s">
        <v>2044</v>
      </c>
      <c r="F1274" t="s">
        <v>98</v>
      </c>
      <c r="G1274" t="s">
        <v>89</v>
      </c>
      <c r="H1274" t="s">
        <v>75</v>
      </c>
      <c r="I1274" t="s">
        <v>76</v>
      </c>
      <c r="J1274" t="s">
        <v>77</v>
      </c>
      <c r="K1274">
        <v>40</v>
      </c>
      <c r="L1274" t="s">
        <v>77</v>
      </c>
      <c r="M1274" t="s">
        <v>78</v>
      </c>
      <c r="N1274" t="s">
        <v>2170</v>
      </c>
      <c r="O1274" t="s">
        <v>2112</v>
      </c>
      <c r="P1274" t="s">
        <v>2112</v>
      </c>
      <c r="Q1274" t="s">
        <v>2048</v>
      </c>
      <c r="R1274" t="s">
        <v>79</v>
      </c>
      <c r="S1274" t="s">
        <v>26</v>
      </c>
      <c r="T1274" t="s">
        <v>2049</v>
      </c>
      <c r="U1274" t="s">
        <v>100</v>
      </c>
      <c r="V1274" t="s">
        <v>80</v>
      </c>
      <c r="W1274">
        <v>82300</v>
      </c>
      <c r="X1274" t="s">
        <v>81</v>
      </c>
      <c r="Y1274">
        <v>-40</v>
      </c>
      <c r="Z1274" t="s">
        <v>2113</v>
      </c>
      <c r="AA1274" t="s">
        <v>2113</v>
      </c>
      <c r="AB1274" t="s">
        <v>90</v>
      </c>
      <c r="AC1274" t="s">
        <v>91</v>
      </c>
      <c r="AD1274">
        <f>_xlfn.XLOOKUP(MIS[[#This Row],[TRADING SYMBOL]],[1]Sheet1!$D:$D,[1]Sheet1!$C:$C)</f>
        <v>464.4</v>
      </c>
      <c r="AE1274">
        <f>MIS[[#This Row],[OrderAverageTradedPrice]]*MIS[[#This Row],[OrderQuantity]]</f>
        <v>23457</v>
      </c>
      <c r="AF1274">
        <f>MIS[[#This Row],[LTP]]*MIS[[#This Row],[OrderQuantity]]</f>
        <v>18576</v>
      </c>
      <c r="AG1274">
        <f>IF(MIS[[#This Row],[OrderSide]]="SELL",MIS[[#This Row],[VALUE]]-MIS[[#This Row],[LIVE_VALUE]],MIS[[#This Row],[LIVE_VALUE]]-MIS[[#This Row],[VALUE]])</f>
        <v>4881</v>
      </c>
      <c r="AH1274" t="str" cm="1">
        <f t="array" ref="AH1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4" t="str">
        <f>MIS[[#This Row],[TRADING SYMBOL]]</f>
        <v>SENSEX2552082300CE</v>
      </c>
      <c r="AJ1274" t="str">
        <f>IF(RIGHT(MIS[[#This Row],[Main/Hedge]],4)="MAIN","MAIN","HEDGE")</f>
        <v>MAIN</v>
      </c>
      <c r="AK1274" t="str" cm="1">
        <f t="array" ref="AK1274">_xlfn._xlws.FILTER(Table4[Column1],ISNUMBER(SEARCH(Table4[Column1],MIS[[#This Row],[OrderUniqueIdentifier]])),"")</f>
        <v>NOTREND</v>
      </c>
    </row>
    <row r="1275" spans="1:37" x14ac:dyDescent="0.25">
      <c r="A1275" t="s">
        <v>71</v>
      </c>
      <c r="B1275" t="s">
        <v>629</v>
      </c>
      <c r="C1275" t="s">
        <v>2179</v>
      </c>
      <c r="D1275" t="s">
        <v>72</v>
      </c>
      <c r="E1275" t="s">
        <v>2044</v>
      </c>
      <c r="F1275" t="s">
        <v>98</v>
      </c>
      <c r="G1275" t="s">
        <v>89</v>
      </c>
      <c r="H1275" t="s">
        <v>75</v>
      </c>
      <c r="I1275" t="s">
        <v>76</v>
      </c>
      <c r="J1275" t="s">
        <v>77</v>
      </c>
      <c r="K1275">
        <v>20</v>
      </c>
      <c r="L1275" t="s">
        <v>77</v>
      </c>
      <c r="M1275" t="s">
        <v>78</v>
      </c>
      <c r="N1275" t="s">
        <v>2180</v>
      </c>
      <c r="O1275" t="s">
        <v>2108</v>
      </c>
      <c r="P1275" t="s">
        <v>2112</v>
      </c>
      <c r="Q1275" t="s">
        <v>2048</v>
      </c>
      <c r="R1275" t="s">
        <v>79</v>
      </c>
      <c r="S1275" t="s">
        <v>26</v>
      </c>
      <c r="T1275" t="s">
        <v>2049</v>
      </c>
      <c r="U1275" t="s">
        <v>100</v>
      </c>
      <c r="V1275" t="s">
        <v>80</v>
      </c>
      <c r="W1275">
        <v>82300</v>
      </c>
      <c r="X1275" t="s">
        <v>81</v>
      </c>
      <c r="Y1275">
        <v>-20</v>
      </c>
      <c r="Z1275" t="s">
        <v>2109</v>
      </c>
      <c r="AA1275" t="s">
        <v>2113</v>
      </c>
      <c r="AB1275" t="s">
        <v>90</v>
      </c>
      <c r="AC1275" t="s">
        <v>91</v>
      </c>
      <c r="AD1275">
        <f>_xlfn.XLOOKUP(MIS[[#This Row],[TRADING SYMBOL]],[1]Sheet1!$D:$D,[1]Sheet1!$C:$C)</f>
        <v>464.4</v>
      </c>
      <c r="AE1275">
        <f>MIS[[#This Row],[OrderAverageTradedPrice]]*MIS[[#This Row],[OrderQuantity]]</f>
        <v>11716</v>
      </c>
      <c r="AF1275">
        <f>MIS[[#This Row],[LTP]]*MIS[[#This Row],[OrderQuantity]]</f>
        <v>9288</v>
      </c>
      <c r="AG1275">
        <f>IF(MIS[[#This Row],[OrderSide]]="SELL",MIS[[#This Row],[VALUE]]-MIS[[#This Row],[LIVE_VALUE]],MIS[[#This Row],[LIVE_VALUE]]-MIS[[#This Row],[VALUE]])</f>
        <v>2428</v>
      </c>
      <c r="AH1275" t="str" cm="1">
        <f t="array" ref="AH1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5" t="str">
        <f>MIS[[#This Row],[TRADING SYMBOL]]</f>
        <v>SENSEX2552082300CE</v>
      </c>
      <c r="AJ1275" t="str">
        <f>IF(RIGHT(MIS[[#This Row],[Main/Hedge]],4)="MAIN","MAIN","HEDGE")</f>
        <v>MAIN</v>
      </c>
      <c r="AK1275" t="str" cm="1">
        <f t="array" ref="AK1275">_xlfn._xlws.FILTER(Table4[Column1],ISNUMBER(SEARCH(Table4[Column1],MIS[[#This Row],[OrderUniqueIdentifier]])),"")</f>
        <v>NOTREND</v>
      </c>
    </row>
    <row r="1276" spans="1:37" x14ac:dyDescent="0.25">
      <c r="A1276" t="s">
        <v>71</v>
      </c>
      <c r="B1276" t="s">
        <v>632</v>
      </c>
      <c r="C1276" t="s">
        <v>2188</v>
      </c>
      <c r="D1276" t="s">
        <v>72</v>
      </c>
      <c r="E1276" t="s">
        <v>2053</v>
      </c>
      <c r="F1276" t="s">
        <v>98</v>
      </c>
      <c r="G1276" t="s">
        <v>89</v>
      </c>
      <c r="H1276" t="s">
        <v>75</v>
      </c>
      <c r="I1276" t="s">
        <v>76</v>
      </c>
      <c r="J1276" t="s">
        <v>77</v>
      </c>
      <c r="K1276">
        <v>80</v>
      </c>
      <c r="L1276" t="s">
        <v>77</v>
      </c>
      <c r="M1276" t="s">
        <v>78</v>
      </c>
      <c r="N1276" t="s">
        <v>2189</v>
      </c>
      <c r="O1276" t="s">
        <v>2108</v>
      </c>
      <c r="P1276" t="s">
        <v>2112</v>
      </c>
      <c r="Q1276" t="s">
        <v>2055</v>
      </c>
      <c r="R1276" t="s">
        <v>79</v>
      </c>
      <c r="S1276" t="s">
        <v>26</v>
      </c>
      <c r="T1276" t="s">
        <v>2056</v>
      </c>
      <c r="U1276" t="s">
        <v>100</v>
      </c>
      <c r="V1276" t="s">
        <v>80</v>
      </c>
      <c r="W1276">
        <v>82300</v>
      </c>
      <c r="X1276" t="s">
        <v>85</v>
      </c>
      <c r="Y1276">
        <v>-80</v>
      </c>
      <c r="Z1276" t="s">
        <v>2109</v>
      </c>
      <c r="AA1276" t="s">
        <v>2113</v>
      </c>
      <c r="AB1276" t="s">
        <v>107</v>
      </c>
      <c r="AC1276" t="s">
        <v>91</v>
      </c>
      <c r="AD1276">
        <f>_xlfn.XLOOKUP(MIS[[#This Row],[TRADING SYMBOL]],[1]Sheet1!$D:$D,[1]Sheet1!$C:$C)</f>
        <v>389.05</v>
      </c>
      <c r="AE1276">
        <f>MIS[[#This Row],[OrderAverageTradedPrice]]*MIS[[#This Row],[OrderQuantity]]</f>
        <v>40351</v>
      </c>
      <c r="AF1276">
        <f>MIS[[#This Row],[LTP]]*MIS[[#This Row],[OrderQuantity]]</f>
        <v>31124</v>
      </c>
      <c r="AG1276">
        <f>IF(MIS[[#This Row],[OrderSide]]="SELL",MIS[[#This Row],[VALUE]]-MIS[[#This Row],[LIVE_VALUE]],MIS[[#This Row],[LIVE_VALUE]]-MIS[[#This Row],[VALUE]])</f>
        <v>9227</v>
      </c>
      <c r="AH1276" t="str" cm="1">
        <f t="array" ref="AH1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6" t="str">
        <f>MIS[[#This Row],[TRADING SYMBOL]]</f>
        <v>SENSEX2552082300PE</v>
      </c>
      <c r="AJ1276" t="str">
        <f>IF(RIGHT(MIS[[#This Row],[Main/Hedge]],4)="MAIN","MAIN","HEDGE")</f>
        <v>MAIN</v>
      </c>
      <c r="AK1276" t="str" cm="1">
        <f t="array" ref="AK1276">_xlfn._xlws.FILTER(Table4[Column1],ISNUMBER(SEARCH(Table4[Column1],MIS[[#This Row],[OrderUniqueIdentifier]])),"")</f>
        <v>NOTREND</v>
      </c>
    </row>
    <row r="1277" spans="1:37" x14ac:dyDescent="0.25">
      <c r="A1277" t="s">
        <v>71</v>
      </c>
      <c r="B1277" t="s">
        <v>705</v>
      </c>
      <c r="C1277" t="s">
        <v>2239</v>
      </c>
      <c r="D1277" t="s">
        <v>72</v>
      </c>
      <c r="E1277" t="s">
        <v>2044</v>
      </c>
      <c r="F1277" t="s">
        <v>98</v>
      </c>
      <c r="G1277" t="s">
        <v>89</v>
      </c>
      <c r="H1277" t="s">
        <v>75</v>
      </c>
      <c r="I1277" t="s">
        <v>76</v>
      </c>
      <c r="J1277" t="s">
        <v>77</v>
      </c>
      <c r="K1277">
        <v>20</v>
      </c>
      <c r="L1277" t="s">
        <v>77</v>
      </c>
      <c r="M1277" t="s">
        <v>78</v>
      </c>
      <c r="N1277" t="s">
        <v>2240</v>
      </c>
      <c r="O1277" t="s">
        <v>2108</v>
      </c>
      <c r="P1277" t="s">
        <v>2112</v>
      </c>
      <c r="Q1277" t="s">
        <v>2048</v>
      </c>
      <c r="R1277" t="s">
        <v>79</v>
      </c>
      <c r="S1277" t="s">
        <v>26</v>
      </c>
      <c r="T1277" t="s">
        <v>2049</v>
      </c>
      <c r="U1277" t="s">
        <v>100</v>
      </c>
      <c r="V1277" t="s">
        <v>80</v>
      </c>
      <c r="W1277">
        <v>82300</v>
      </c>
      <c r="X1277" t="s">
        <v>81</v>
      </c>
      <c r="Y1277">
        <v>-20</v>
      </c>
      <c r="Z1277" t="s">
        <v>2109</v>
      </c>
      <c r="AA1277" t="s">
        <v>2113</v>
      </c>
      <c r="AB1277" t="s">
        <v>90</v>
      </c>
      <c r="AC1277" t="s">
        <v>91</v>
      </c>
      <c r="AD1277">
        <f>_xlfn.XLOOKUP(MIS[[#This Row],[TRADING SYMBOL]],[1]Sheet1!$D:$D,[1]Sheet1!$C:$C)</f>
        <v>464.4</v>
      </c>
      <c r="AE1277">
        <f>MIS[[#This Row],[OrderAverageTradedPrice]]*MIS[[#This Row],[OrderQuantity]]</f>
        <v>11741</v>
      </c>
      <c r="AF1277">
        <f>MIS[[#This Row],[LTP]]*MIS[[#This Row],[OrderQuantity]]</f>
        <v>9288</v>
      </c>
      <c r="AG1277">
        <f>IF(MIS[[#This Row],[OrderSide]]="SELL",MIS[[#This Row],[VALUE]]-MIS[[#This Row],[LIVE_VALUE]],MIS[[#This Row],[LIVE_VALUE]]-MIS[[#This Row],[VALUE]])</f>
        <v>2453</v>
      </c>
      <c r="AH1277" t="str" cm="1">
        <f t="array" ref="AH12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7" t="str">
        <f>MIS[[#This Row],[TRADING SYMBOL]]</f>
        <v>SENSEX2552082300CE</v>
      </c>
      <c r="AJ1277" t="str">
        <f>IF(RIGHT(MIS[[#This Row],[Main/Hedge]],4)="MAIN","MAIN","HEDGE")</f>
        <v>MAIN</v>
      </c>
      <c r="AK1277" t="str" cm="1">
        <f t="array" ref="AK1277">_xlfn._xlws.FILTER(Table4[Column1],ISNUMBER(SEARCH(Table4[Column1],MIS[[#This Row],[OrderUniqueIdentifier]])),"")</f>
        <v>NOTREND</v>
      </c>
    </row>
    <row r="1278" spans="1:37" x14ac:dyDescent="0.25">
      <c r="A1278" t="s">
        <v>71</v>
      </c>
      <c r="B1278" t="s">
        <v>761</v>
      </c>
      <c r="C1278" t="s">
        <v>2263</v>
      </c>
      <c r="D1278" t="s">
        <v>72</v>
      </c>
      <c r="E1278" t="s">
        <v>2053</v>
      </c>
      <c r="F1278" t="s">
        <v>98</v>
      </c>
      <c r="G1278" t="s">
        <v>89</v>
      </c>
      <c r="H1278" t="s">
        <v>75</v>
      </c>
      <c r="I1278" t="s">
        <v>76</v>
      </c>
      <c r="J1278" t="s">
        <v>77</v>
      </c>
      <c r="K1278">
        <v>20</v>
      </c>
      <c r="L1278" t="s">
        <v>77</v>
      </c>
      <c r="M1278" t="s">
        <v>78</v>
      </c>
      <c r="N1278" t="s">
        <v>2264</v>
      </c>
      <c r="O1278" t="s">
        <v>2112</v>
      </c>
      <c r="P1278" t="s">
        <v>2112</v>
      </c>
      <c r="Q1278" t="s">
        <v>2055</v>
      </c>
      <c r="R1278" t="s">
        <v>79</v>
      </c>
      <c r="S1278" t="s">
        <v>26</v>
      </c>
      <c r="T1278" t="s">
        <v>2056</v>
      </c>
      <c r="U1278" t="s">
        <v>100</v>
      </c>
      <c r="V1278" t="s">
        <v>80</v>
      </c>
      <c r="W1278">
        <v>82300</v>
      </c>
      <c r="X1278" t="s">
        <v>85</v>
      </c>
      <c r="Y1278">
        <v>-20</v>
      </c>
      <c r="Z1278" t="s">
        <v>2113</v>
      </c>
      <c r="AA1278" t="s">
        <v>2113</v>
      </c>
      <c r="AB1278" t="s">
        <v>107</v>
      </c>
      <c r="AC1278" t="s">
        <v>91</v>
      </c>
      <c r="AD1278">
        <f>_xlfn.XLOOKUP(MIS[[#This Row],[TRADING SYMBOL]],[1]Sheet1!$D:$D,[1]Sheet1!$C:$C)</f>
        <v>389.05</v>
      </c>
      <c r="AE1278">
        <f>MIS[[#This Row],[OrderAverageTradedPrice]]*MIS[[#This Row],[OrderQuantity]]</f>
        <v>10061</v>
      </c>
      <c r="AF1278">
        <f>MIS[[#This Row],[LTP]]*MIS[[#This Row],[OrderQuantity]]</f>
        <v>7781</v>
      </c>
      <c r="AG1278">
        <f>IF(MIS[[#This Row],[OrderSide]]="SELL",MIS[[#This Row],[VALUE]]-MIS[[#This Row],[LIVE_VALUE]],MIS[[#This Row],[LIVE_VALUE]]-MIS[[#This Row],[VALUE]])</f>
        <v>2280</v>
      </c>
      <c r="AH1278" t="str" cm="1">
        <f t="array" ref="AH1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8" t="str">
        <f>MIS[[#This Row],[TRADING SYMBOL]]</f>
        <v>SENSEX2552082300PE</v>
      </c>
      <c r="AJ1278" t="str">
        <f>IF(RIGHT(MIS[[#This Row],[Main/Hedge]],4)="MAIN","MAIN","HEDGE")</f>
        <v>MAIN</v>
      </c>
      <c r="AK1278" t="str" cm="1">
        <f t="array" ref="AK1278">_xlfn._xlws.FILTER(Table4[Column1],ISNUMBER(SEARCH(Table4[Column1],MIS[[#This Row],[OrderUniqueIdentifier]])),"")</f>
        <v>NOTREND</v>
      </c>
    </row>
    <row r="1279" spans="1:37" x14ac:dyDescent="0.25">
      <c r="A1279" t="s">
        <v>71</v>
      </c>
      <c r="B1279" t="s">
        <v>795</v>
      </c>
      <c r="C1279" t="s">
        <v>2290</v>
      </c>
      <c r="D1279" t="s">
        <v>72</v>
      </c>
      <c r="E1279" t="s">
        <v>2044</v>
      </c>
      <c r="F1279" t="s">
        <v>98</v>
      </c>
      <c r="G1279" t="s">
        <v>89</v>
      </c>
      <c r="H1279" t="s">
        <v>75</v>
      </c>
      <c r="I1279" t="s">
        <v>76</v>
      </c>
      <c r="J1279" t="s">
        <v>77</v>
      </c>
      <c r="K1279">
        <v>20</v>
      </c>
      <c r="L1279" t="s">
        <v>77</v>
      </c>
      <c r="M1279" t="s">
        <v>78</v>
      </c>
      <c r="N1279" t="s">
        <v>2291</v>
      </c>
      <c r="O1279" t="s">
        <v>2108</v>
      </c>
      <c r="P1279" t="s">
        <v>2112</v>
      </c>
      <c r="Q1279" t="s">
        <v>2048</v>
      </c>
      <c r="R1279" t="s">
        <v>79</v>
      </c>
      <c r="S1279" t="s">
        <v>26</v>
      </c>
      <c r="T1279" t="s">
        <v>2049</v>
      </c>
      <c r="U1279" t="s">
        <v>100</v>
      </c>
      <c r="V1279" t="s">
        <v>80</v>
      </c>
      <c r="W1279">
        <v>82300</v>
      </c>
      <c r="X1279" t="s">
        <v>81</v>
      </c>
      <c r="Y1279">
        <v>-20</v>
      </c>
      <c r="Z1279" t="s">
        <v>2109</v>
      </c>
      <c r="AA1279" t="s">
        <v>2113</v>
      </c>
      <c r="AB1279" t="s">
        <v>90</v>
      </c>
      <c r="AC1279" t="s">
        <v>91</v>
      </c>
      <c r="AD1279">
        <f>_xlfn.XLOOKUP(MIS[[#This Row],[TRADING SYMBOL]],[1]Sheet1!$D:$D,[1]Sheet1!$C:$C)</f>
        <v>464.4</v>
      </c>
      <c r="AE1279">
        <f>MIS[[#This Row],[OrderAverageTradedPrice]]*MIS[[#This Row],[OrderQuantity]]</f>
        <v>11675</v>
      </c>
      <c r="AF1279">
        <f>MIS[[#This Row],[LTP]]*MIS[[#This Row],[OrderQuantity]]</f>
        <v>9288</v>
      </c>
      <c r="AG1279">
        <f>IF(MIS[[#This Row],[OrderSide]]="SELL",MIS[[#This Row],[VALUE]]-MIS[[#This Row],[LIVE_VALUE]],MIS[[#This Row],[LIVE_VALUE]]-MIS[[#This Row],[VALUE]])</f>
        <v>2387</v>
      </c>
      <c r="AH1279" t="str" cm="1">
        <f t="array" ref="AH12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9" t="str">
        <f>MIS[[#This Row],[TRADING SYMBOL]]</f>
        <v>SENSEX2552082300CE</v>
      </c>
      <c r="AJ1279" t="str">
        <f>IF(RIGHT(MIS[[#This Row],[Main/Hedge]],4)="MAIN","MAIN","HEDGE")</f>
        <v>MAIN</v>
      </c>
      <c r="AK1279" t="str" cm="1">
        <f t="array" ref="AK1279">_xlfn._xlws.FILTER(Table4[Column1],ISNUMBER(SEARCH(Table4[Column1],MIS[[#This Row],[OrderUniqueIdentifier]])),"")</f>
        <v>NOTREND</v>
      </c>
    </row>
    <row r="1280" spans="1:37" x14ac:dyDescent="0.25">
      <c r="A1280" t="s">
        <v>71</v>
      </c>
      <c r="B1280" t="s">
        <v>795</v>
      </c>
      <c r="C1280" t="s">
        <v>2292</v>
      </c>
      <c r="D1280" t="s">
        <v>72</v>
      </c>
      <c r="E1280" t="s">
        <v>2053</v>
      </c>
      <c r="F1280" t="s">
        <v>98</v>
      </c>
      <c r="G1280" t="s">
        <v>89</v>
      </c>
      <c r="H1280" t="s">
        <v>75</v>
      </c>
      <c r="I1280" t="s">
        <v>76</v>
      </c>
      <c r="J1280" t="s">
        <v>77</v>
      </c>
      <c r="K1280">
        <v>20</v>
      </c>
      <c r="L1280" t="s">
        <v>77</v>
      </c>
      <c r="M1280" t="s">
        <v>78</v>
      </c>
      <c r="N1280" t="s">
        <v>2264</v>
      </c>
      <c r="O1280" t="s">
        <v>2112</v>
      </c>
      <c r="P1280" t="s">
        <v>2112</v>
      </c>
      <c r="Q1280" t="s">
        <v>2055</v>
      </c>
      <c r="R1280" t="s">
        <v>79</v>
      </c>
      <c r="S1280" t="s">
        <v>26</v>
      </c>
      <c r="T1280" t="s">
        <v>2056</v>
      </c>
      <c r="U1280" t="s">
        <v>100</v>
      </c>
      <c r="V1280" t="s">
        <v>80</v>
      </c>
      <c r="W1280">
        <v>82300</v>
      </c>
      <c r="X1280" t="s">
        <v>85</v>
      </c>
      <c r="Y1280">
        <v>-20</v>
      </c>
      <c r="Z1280" t="s">
        <v>2113</v>
      </c>
      <c r="AA1280" t="s">
        <v>2113</v>
      </c>
      <c r="AB1280" t="s">
        <v>107</v>
      </c>
      <c r="AC1280" t="s">
        <v>91</v>
      </c>
      <c r="AD1280">
        <f>_xlfn.XLOOKUP(MIS[[#This Row],[TRADING SYMBOL]],[1]Sheet1!$D:$D,[1]Sheet1!$C:$C)</f>
        <v>389.05</v>
      </c>
      <c r="AE1280">
        <f>MIS[[#This Row],[OrderAverageTradedPrice]]*MIS[[#This Row],[OrderQuantity]]</f>
        <v>10061</v>
      </c>
      <c r="AF1280">
        <f>MIS[[#This Row],[LTP]]*MIS[[#This Row],[OrderQuantity]]</f>
        <v>7781</v>
      </c>
      <c r="AG1280">
        <f>IF(MIS[[#This Row],[OrderSide]]="SELL",MIS[[#This Row],[VALUE]]-MIS[[#This Row],[LIVE_VALUE]],MIS[[#This Row],[LIVE_VALUE]]-MIS[[#This Row],[VALUE]])</f>
        <v>2280</v>
      </c>
      <c r="AH1280" t="str" cm="1">
        <f t="array" ref="AH1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0" t="str">
        <f>MIS[[#This Row],[TRADING SYMBOL]]</f>
        <v>SENSEX2552082300PE</v>
      </c>
      <c r="AJ1280" t="str">
        <f>IF(RIGHT(MIS[[#This Row],[Main/Hedge]],4)="MAIN","MAIN","HEDGE")</f>
        <v>MAIN</v>
      </c>
      <c r="AK1280" t="str" cm="1">
        <f t="array" ref="AK1280">_xlfn._xlws.FILTER(Table4[Column1],ISNUMBER(SEARCH(Table4[Column1],MIS[[#This Row],[OrderUniqueIdentifier]])),"")</f>
        <v>NOTREND</v>
      </c>
    </row>
    <row r="1281" spans="1:37" x14ac:dyDescent="0.25">
      <c r="A1281" t="s">
        <v>71</v>
      </c>
      <c r="B1281" t="s">
        <v>901</v>
      </c>
      <c r="C1281" t="s">
        <v>2363</v>
      </c>
      <c r="D1281" t="s">
        <v>72</v>
      </c>
      <c r="E1281" t="s">
        <v>2053</v>
      </c>
      <c r="F1281" t="s">
        <v>98</v>
      </c>
      <c r="G1281" t="s">
        <v>89</v>
      </c>
      <c r="H1281" t="s">
        <v>75</v>
      </c>
      <c r="I1281" t="s">
        <v>76</v>
      </c>
      <c r="J1281" t="s">
        <v>77</v>
      </c>
      <c r="K1281">
        <v>20</v>
      </c>
      <c r="L1281" t="s">
        <v>77</v>
      </c>
      <c r="M1281" t="s">
        <v>78</v>
      </c>
      <c r="N1281" t="s">
        <v>2364</v>
      </c>
      <c r="O1281" t="s">
        <v>2108</v>
      </c>
      <c r="P1281" t="s">
        <v>2112</v>
      </c>
      <c r="Q1281" t="s">
        <v>2055</v>
      </c>
      <c r="R1281" t="s">
        <v>79</v>
      </c>
      <c r="S1281" t="s">
        <v>26</v>
      </c>
      <c r="T1281" t="s">
        <v>2056</v>
      </c>
      <c r="U1281" t="s">
        <v>100</v>
      </c>
      <c r="V1281" t="s">
        <v>80</v>
      </c>
      <c r="W1281">
        <v>82300</v>
      </c>
      <c r="X1281" t="s">
        <v>85</v>
      </c>
      <c r="Y1281">
        <v>-20</v>
      </c>
      <c r="Z1281" t="s">
        <v>2109</v>
      </c>
      <c r="AA1281" t="s">
        <v>2113</v>
      </c>
      <c r="AB1281" t="s">
        <v>107</v>
      </c>
      <c r="AC1281" t="s">
        <v>91</v>
      </c>
      <c r="AD1281">
        <f>_xlfn.XLOOKUP(MIS[[#This Row],[TRADING SYMBOL]],[1]Sheet1!$D:$D,[1]Sheet1!$C:$C)</f>
        <v>389.05</v>
      </c>
      <c r="AE1281">
        <f>MIS[[#This Row],[OrderAverageTradedPrice]]*MIS[[#This Row],[OrderQuantity]]</f>
        <v>10080</v>
      </c>
      <c r="AF1281">
        <f>MIS[[#This Row],[LTP]]*MIS[[#This Row],[OrderQuantity]]</f>
        <v>7781</v>
      </c>
      <c r="AG1281">
        <f>IF(MIS[[#This Row],[OrderSide]]="SELL",MIS[[#This Row],[VALUE]]-MIS[[#This Row],[LIVE_VALUE]],MIS[[#This Row],[LIVE_VALUE]]-MIS[[#This Row],[VALUE]])</f>
        <v>2299</v>
      </c>
      <c r="AH1281" t="str" cm="1">
        <f t="array" ref="AH1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1" t="str">
        <f>MIS[[#This Row],[TRADING SYMBOL]]</f>
        <v>SENSEX2552082300PE</v>
      </c>
      <c r="AJ1281" t="str">
        <f>IF(RIGHT(MIS[[#This Row],[Main/Hedge]],4)="MAIN","MAIN","HEDGE")</f>
        <v>MAIN</v>
      </c>
      <c r="AK1281" t="str" cm="1">
        <f t="array" ref="AK1281">_xlfn._xlws.FILTER(Table4[Column1],ISNUMBER(SEARCH(Table4[Column1],MIS[[#This Row],[OrderUniqueIdentifier]])),"")</f>
        <v>NOTREND</v>
      </c>
    </row>
    <row r="1282" spans="1:37" x14ac:dyDescent="0.25">
      <c r="A1282" t="s">
        <v>71</v>
      </c>
      <c r="B1282" t="s">
        <v>1001</v>
      </c>
      <c r="C1282" t="s">
        <v>2451</v>
      </c>
      <c r="D1282" t="s">
        <v>72</v>
      </c>
      <c r="E1282" t="s">
        <v>2053</v>
      </c>
      <c r="F1282" t="s">
        <v>98</v>
      </c>
      <c r="G1282" t="s">
        <v>89</v>
      </c>
      <c r="H1282" t="s">
        <v>75</v>
      </c>
      <c r="I1282" t="s">
        <v>76</v>
      </c>
      <c r="J1282" t="s">
        <v>77</v>
      </c>
      <c r="K1282">
        <v>20</v>
      </c>
      <c r="L1282" t="s">
        <v>77</v>
      </c>
      <c r="M1282" t="s">
        <v>78</v>
      </c>
      <c r="N1282" t="s">
        <v>2095</v>
      </c>
      <c r="O1282" t="s">
        <v>2108</v>
      </c>
      <c r="P1282" t="s">
        <v>2112</v>
      </c>
      <c r="Q1282" t="s">
        <v>2055</v>
      </c>
      <c r="R1282" t="s">
        <v>79</v>
      </c>
      <c r="S1282" t="s">
        <v>26</v>
      </c>
      <c r="T1282" t="s">
        <v>2056</v>
      </c>
      <c r="U1282" t="s">
        <v>100</v>
      </c>
      <c r="V1282" t="s">
        <v>80</v>
      </c>
      <c r="W1282">
        <v>82300</v>
      </c>
      <c r="X1282" t="s">
        <v>85</v>
      </c>
      <c r="Y1282">
        <v>-20</v>
      </c>
      <c r="Z1282" t="s">
        <v>2109</v>
      </c>
      <c r="AA1282" t="s">
        <v>2113</v>
      </c>
      <c r="AB1282" t="s">
        <v>107</v>
      </c>
      <c r="AC1282" t="s">
        <v>91</v>
      </c>
      <c r="AD1282">
        <f>_xlfn.XLOOKUP(MIS[[#This Row],[TRADING SYMBOL]],[1]Sheet1!$D:$D,[1]Sheet1!$C:$C)</f>
        <v>389.05</v>
      </c>
      <c r="AE1282">
        <f>MIS[[#This Row],[OrderAverageTradedPrice]]*MIS[[#This Row],[OrderQuantity]]</f>
        <v>10081</v>
      </c>
      <c r="AF1282">
        <f>MIS[[#This Row],[LTP]]*MIS[[#This Row],[OrderQuantity]]</f>
        <v>7781</v>
      </c>
      <c r="AG1282">
        <f>IF(MIS[[#This Row],[OrderSide]]="SELL",MIS[[#This Row],[VALUE]]-MIS[[#This Row],[LIVE_VALUE]],MIS[[#This Row],[LIVE_VALUE]]-MIS[[#This Row],[VALUE]])</f>
        <v>2300</v>
      </c>
      <c r="AH1282" t="str" cm="1">
        <f t="array" ref="AH1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2" t="str">
        <f>MIS[[#This Row],[TRADING SYMBOL]]</f>
        <v>SENSEX2552082300PE</v>
      </c>
      <c r="AJ1282" t="str">
        <f>IF(RIGHT(MIS[[#This Row],[Main/Hedge]],4)="MAIN","MAIN","HEDGE")</f>
        <v>MAIN</v>
      </c>
      <c r="AK1282" t="str" cm="1">
        <f t="array" ref="AK1282">_xlfn._xlws.FILTER(Table4[Column1],ISNUMBER(SEARCH(Table4[Column1],MIS[[#This Row],[OrderUniqueIdentifier]])),"")</f>
        <v>NOTREND</v>
      </c>
    </row>
    <row r="1283" spans="1:37" x14ac:dyDescent="0.25">
      <c r="A1283" t="s">
        <v>71</v>
      </c>
      <c r="B1283" t="s">
        <v>1013</v>
      </c>
      <c r="C1283" t="s">
        <v>2455</v>
      </c>
      <c r="D1283" t="s">
        <v>72</v>
      </c>
      <c r="E1283" t="s">
        <v>2053</v>
      </c>
      <c r="F1283" t="s">
        <v>98</v>
      </c>
      <c r="G1283" t="s">
        <v>89</v>
      </c>
      <c r="H1283" t="s">
        <v>75</v>
      </c>
      <c r="I1283" t="s">
        <v>76</v>
      </c>
      <c r="J1283" t="s">
        <v>77</v>
      </c>
      <c r="K1283">
        <v>80</v>
      </c>
      <c r="L1283" t="s">
        <v>77</v>
      </c>
      <c r="M1283" t="s">
        <v>78</v>
      </c>
      <c r="N1283" t="s">
        <v>2456</v>
      </c>
      <c r="O1283" t="s">
        <v>2108</v>
      </c>
      <c r="P1283" t="s">
        <v>2112</v>
      </c>
      <c r="Q1283" t="s">
        <v>2055</v>
      </c>
      <c r="R1283" t="s">
        <v>79</v>
      </c>
      <c r="S1283" t="s">
        <v>26</v>
      </c>
      <c r="T1283" t="s">
        <v>2056</v>
      </c>
      <c r="U1283" t="s">
        <v>100</v>
      </c>
      <c r="V1283" t="s">
        <v>80</v>
      </c>
      <c r="W1283">
        <v>82300</v>
      </c>
      <c r="X1283" t="s">
        <v>85</v>
      </c>
      <c r="Y1283">
        <v>-80</v>
      </c>
      <c r="Z1283" t="s">
        <v>2109</v>
      </c>
      <c r="AA1283" t="s">
        <v>2113</v>
      </c>
      <c r="AB1283" t="s">
        <v>107</v>
      </c>
      <c r="AC1283" t="s">
        <v>91</v>
      </c>
      <c r="AD1283">
        <f>_xlfn.XLOOKUP(MIS[[#This Row],[TRADING SYMBOL]],[1]Sheet1!$D:$D,[1]Sheet1!$C:$C)</f>
        <v>389.05</v>
      </c>
      <c r="AE1283">
        <f>MIS[[#This Row],[OrderAverageTradedPrice]]*MIS[[#This Row],[OrderQuantity]]</f>
        <v>40285</v>
      </c>
      <c r="AF1283">
        <f>MIS[[#This Row],[LTP]]*MIS[[#This Row],[OrderQuantity]]</f>
        <v>31124</v>
      </c>
      <c r="AG1283">
        <f>IF(MIS[[#This Row],[OrderSide]]="SELL",MIS[[#This Row],[VALUE]]-MIS[[#This Row],[LIVE_VALUE]],MIS[[#This Row],[LIVE_VALUE]]-MIS[[#This Row],[VALUE]])</f>
        <v>9161</v>
      </c>
      <c r="AH1283" t="str" cm="1">
        <f t="array" ref="AH1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3" t="str">
        <f>MIS[[#This Row],[TRADING SYMBOL]]</f>
        <v>SENSEX2552082300PE</v>
      </c>
      <c r="AJ1283" t="str">
        <f>IF(RIGHT(MIS[[#This Row],[Main/Hedge]],4)="MAIN","MAIN","HEDGE")</f>
        <v>MAIN</v>
      </c>
      <c r="AK1283" t="str" cm="1">
        <f t="array" ref="AK1283">_xlfn._xlws.FILTER(Table4[Column1],ISNUMBER(SEARCH(Table4[Column1],MIS[[#This Row],[OrderUniqueIdentifier]])),"")</f>
        <v>NOTREND</v>
      </c>
    </row>
    <row r="1284" spans="1:37" x14ac:dyDescent="0.25">
      <c r="A1284" t="s">
        <v>71</v>
      </c>
      <c r="B1284" t="s">
        <v>1029</v>
      </c>
      <c r="C1284" t="s">
        <v>2463</v>
      </c>
      <c r="D1284" t="s">
        <v>72</v>
      </c>
      <c r="E1284" t="s">
        <v>2044</v>
      </c>
      <c r="F1284" t="s">
        <v>98</v>
      </c>
      <c r="G1284" t="s">
        <v>89</v>
      </c>
      <c r="H1284" t="s">
        <v>75</v>
      </c>
      <c r="I1284" t="s">
        <v>76</v>
      </c>
      <c r="J1284" t="s">
        <v>77</v>
      </c>
      <c r="K1284">
        <v>40</v>
      </c>
      <c r="L1284" t="s">
        <v>77</v>
      </c>
      <c r="M1284" t="s">
        <v>78</v>
      </c>
      <c r="N1284" t="s">
        <v>2464</v>
      </c>
      <c r="O1284" t="s">
        <v>2108</v>
      </c>
      <c r="P1284" t="s">
        <v>2112</v>
      </c>
      <c r="Q1284" t="s">
        <v>2048</v>
      </c>
      <c r="R1284" t="s">
        <v>79</v>
      </c>
      <c r="S1284" t="s">
        <v>26</v>
      </c>
      <c r="T1284" t="s">
        <v>2049</v>
      </c>
      <c r="U1284" t="s">
        <v>100</v>
      </c>
      <c r="V1284" t="s">
        <v>80</v>
      </c>
      <c r="W1284">
        <v>82300</v>
      </c>
      <c r="X1284" t="s">
        <v>81</v>
      </c>
      <c r="Y1284">
        <v>-40</v>
      </c>
      <c r="Z1284" t="s">
        <v>2109</v>
      </c>
      <c r="AA1284" t="s">
        <v>2113</v>
      </c>
      <c r="AB1284" t="s">
        <v>90</v>
      </c>
      <c r="AC1284" t="s">
        <v>91</v>
      </c>
      <c r="AD1284">
        <f>_xlfn.XLOOKUP(MIS[[#This Row],[TRADING SYMBOL]],[1]Sheet1!$D:$D,[1]Sheet1!$C:$C)</f>
        <v>464.4</v>
      </c>
      <c r="AE1284">
        <f>MIS[[#This Row],[OrderAverageTradedPrice]]*MIS[[#This Row],[OrderQuantity]]</f>
        <v>23324</v>
      </c>
      <c r="AF1284">
        <f>MIS[[#This Row],[LTP]]*MIS[[#This Row],[OrderQuantity]]</f>
        <v>18576</v>
      </c>
      <c r="AG1284">
        <f>IF(MIS[[#This Row],[OrderSide]]="SELL",MIS[[#This Row],[VALUE]]-MIS[[#This Row],[LIVE_VALUE]],MIS[[#This Row],[LIVE_VALUE]]-MIS[[#This Row],[VALUE]])</f>
        <v>4748</v>
      </c>
      <c r="AH1284" t="str" cm="1">
        <f t="array" ref="AH1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4" t="str">
        <f>MIS[[#This Row],[TRADING SYMBOL]]</f>
        <v>SENSEX2552082300CE</v>
      </c>
      <c r="AJ1284" t="str">
        <f>IF(RIGHT(MIS[[#This Row],[Main/Hedge]],4)="MAIN","MAIN","HEDGE")</f>
        <v>MAIN</v>
      </c>
      <c r="AK1284" t="str" cm="1">
        <f t="array" ref="AK1284">_xlfn._xlws.FILTER(Table4[Column1],ISNUMBER(SEARCH(Table4[Column1],MIS[[#This Row],[OrderUniqueIdentifier]])),"")</f>
        <v>NOTREND</v>
      </c>
    </row>
    <row r="1285" spans="1:37" x14ac:dyDescent="0.25">
      <c r="A1285" t="s">
        <v>71</v>
      </c>
      <c r="B1285" t="s">
        <v>1029</v>
      </c>
      <c r="C1285" t="s">
        <v>2465</v>
      </c>
      <c r="D1285" t="s">
        <v>72</v>
      </c>
      <c r="E1285" t="s">
        <v>2053</v>
      </c>
      <c r="F1285" t="s">
        <v>98</v>
      </c>
      <c r="G1285" t="s">
        <v>89</v>
      </c>
      <c r="H1285" t="s">
        <v>75</v>
      </c>
      <c r="I1285" t="s">
        <v>76</v>
      </c>
      <c r="J1285" t="s">
        <v>77</v>
      </c>
      <c r="K1285">
        <v>40</v>
      </c>
      <c r="L1285" t="s">
        <v>77</v>
      </c>
      <c r="M1285" t="s">
        <v>78</v>
      </c>
      <c r="N1285" t="s">
        <v>2466</v>
      </c>
      <c r="O1285" t="s">
        <v>2112</v>
      </c>
      <c r="P1285" t="s">
        <v>2112</v>
      </c>
      <c r="Q1285" t="s">
        <v>2055</v>
      </c>
      <c r="R1285" t="s">
        <v>79</v>
      </c>
      <c r="S1285" t="s">
        <v>26</v>
      </c>
      <c r="T1285" t="s">
        <v>2056</v>
      </c>
      <c r="U1285" t="s">
        <v>100</v>
      </c>
      <c r="V1285" t="s">
        <v>80</v>
      </c>
      <c r="W1285">
        <v>82300</v>
      </c>
      <c r="X1285" t="s">
        <v>85</v>
      </c>
      <c r="Y1285">
        <v>-40</v>
      </c>
      <c r="Z1285" t="s">
        <v>2113</v>
      </c>
      <c r="AA1285" t="s">
        <v>2113</v>
      </c>
      <c r="AB1285" t="s">
        <v>107</v>
      </c>
      <c r="AC1285" t="s">
        <v>91</v>
      </c>
      <c r="AD1285">
        <f>_xlfn.XLOOKUP(MIS[[#This Row],[TRADING SYMBOL]],[1]Sheet1!$D:$D,[1]Sheet1!$C:$C)</f>
        <v>389.05</v>
      </c>
      <c r="AE1285">
        <f>MIS[[#This Row],[OrderAverageTradedPrice]]*MIS[[#This Row],[OrderQuantity]]</f>
        <v>20096</v>
      </c>
      <c r="AF1285">
        <f>MIS[[#This Row],[LTP]]*MIS[[#This Row],[OrderQuantity]]</f>
        <v>15562</v>
      </c>
      <c r="AG1285">
        <f>IF(MIS[[#This Row],[OrderSide]]="SELL",MIS[[#This Row],[VALUE]]-MIS[[#This Row],[LIVE_VALUE]],MIS[[#This Row],[LIVE_VALUE]]-MIS[[#This Row],[VALUE]])</f>
        <v>4534</v>
      </c>
      <c r="AH1285" t="str" cm="1">
        <f t="array" ref="AH1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5" t="str">
        <f>MIS[[#This Row],[TRADING SYMBOL]]</f>
        <v>SENSEX2552082300PE</v>
      </c>
      <c r="AJ1285" t="str">
        <f>IF(RIGHT(MIS[[#This Row],[Main/Hedge]],4)="MAIN","MAIN","HEDGE")</f>
        <v>MAIN</v>
      </c>
      <c r="AK1285" t="str" cm="1">
        <f t="array" ref="AK1285">_xlfn._xlws.FILTER(Table4[Column1],ISNUMBER(SEARCH(Table4[Column1],MIS[[#This Row],[OrderUniqueIdentifier]])),"")</f>
        <v>NOTREND</v>
      </c>
    </row>
    <row r="1286" spans="1:37" x14ac:dyDescent="0.25">
      <c r="A1286" t="s">
        <v>71</v>
      </c>
      <c r="B1286" t="s">
        <v>1037</v>
      </c>
      <c r="C1286" t="s">
        <v>2469</v>
      </c>
      <c r="D1286" t="s">
        <v>72</v>
      </c>
      <c r="E1286" t="s">
        <v>2044</v>
      </c>
      <c r="F1286" t="s">
        <v>98</v>
      </c>
      <c r="G1286" t="s">
        <v>89</v>
      </c>
      <c r="H1286" t="s">
        <v>75</v>
      </c>
      <c r="I1286" t="s">
        <v>76</v>
      </c>
      <c r="J1286" t="s">
        <v>77</v>
      </c>
      <c r="K1286">
        <v>20</v>
      </c>
      <c r="L1286" t="s">
        <v>77</v>
      </c>
      <c r="M1286" t="s">
        <v>78</v>
      </c>
      <c r="N1286" t="s">
        <v>2470</v>
      </c>
      <c r="O1286" t="s">
        <v>2108</v>
      </c>
      <c r="P1286" t="s">
        <v>2112</v>
      </c>
      <c r="Q1286" t="s">
        <v>2048</v>
      </c>
      <c r="R1286" t="s">
        <v>79</v>
      </c>
      <c r="S1286" t="s">
        <v>26</v>
      </c>
      <c r="T1286" t="s">
        <v>2049</v>
      </c>
      <c r="U1286" t="s">
        <v>100</v>
      </c>
      <c r="V1286" t="s">
        <v>80</v>
      </c>
      <c r="W1286">
        <v>82300</v>
      </c>
      <c r="X1286" t="s">
        <v>81</v>
      </c>
      <c r="Y1286">
        <v>-20</v>
      </c>
      <c r="Z1286" t="s">
        <v>2109</v>
      </c>
      <c r="AA1286" t="s">
        <v>2113</v>
      </c>
      <c r="AB1286" t="s">
        <v>90</v>
      </c>
      <c r="AC1286" t="s">
        <v>91</v>
      </c>
      <c r="AD1286">
        <f>_xlfn.XLOOKUP(MIS[[#This Row],[TRADING SYMBOL]],[1]Sheet1!$D:$D,[1]Sheet1!$C:$C)</f>
        <v>464.4</v>
      </c>
      <c r="AE1286">
        <f>MIS[[#This Row],[OrderAverageTradedPrice]]*MIS[[#This Row],[OrderQuantity]]</f>
        <v>11697</v>
      </c>
      <c r="AF1286">
        <f>MIS[[#This Row],[LTP]]*MIS[[#This Row],[OrderQuantity]]</f>
        <v>9288</v>
      </c>
      <c r="AG1286">
        <f>IF(MIS[[#This Row],[OrderSide]]="SELL",MIS[[#This Row],[VALUE]]-MIS[[#This Row],[LIVE_VALUE]],MIS[[#This Row],[LIVE_VALUE]]-MIS[[#This Row],[VALUE]])</f>
        <v>2409</v>
      </c>
      <c r="AH1286" t="str" cm="1">
        <f t="array" ref="AH1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6" t="str">
        <f>MIS[[#This Row],[TRADING SYMBOL]]</f>
        <v>SENSEX2552082300CE</v>
      </c>
      <c r="AJ1286" t="str">
        <f>IF(RIGHT(MIS[[#This Row],[Main/Hedge]],4)="MAIN","MAIN","HEDGE")</f>
        <v>MAIN</v>
      </c>
      <c r="AK1286" t="str" cm="1">
        <f t="array" ref="AK1286">_xlfn._xlws.FILTER(Table4[Column1],ISNUMBER(SEARCH(Table4[Column1],MIS[[#This Row],[OrderUniqueIdentifier]])),"")</f>
        <v>NOTREND</v>
      </c>
    </row>
    <row r="1287" spans="1:37" x14ac:dyDescent="0.25">
      <c r="A1287" t="s">
        <v>71</v>
      </c>
      <c r="B1287" t="s">
        <v>1195</v>
      </c>
      <c r="C1287" t="s">
        <v>2584</v>
      </c>
      <c r="D1287" t="s">
        <v>72</v>
      </c>
      <c r="E1287" t="s">
        <v>2053</v>
      </c>
      <c r="F1287" t="s">
        <v>98</v>
      </c>
      <c r="G1287" t="s">
        <v>89</v>
      </c>
      <c r="H1287" t="s">
        <v>75</v>
      </c>
      <c r="I1287" t="s">
        <v>76</v>
      </c>
      <c r="J1287" t="s">
        <v>77</v>
      </c>
      <c r="K1287">
        <v>20</v>
      </c>
      <c r="L1287" t="s">
        <v>77</v>
      </c>
      <c r="M1287" t="s">
        <v>78</v>
      </c>
      <c r="N1287" t="s">
        <v>2585</v>
      </c>
      <c r="O1287" t="s">
        <v>2108</v>
      </c>
      <c r="P1287" t="s">
        <v>2112</v>
      </c>
      <c r="Q1287" t="s">
        <v>2055</v>
      </c>
      <c r="R1287" t="s">
        <v>79</v>
      </c>
      <c r="S1287" t="s">
        <v>26</v>
      </c>
      <c r="T1287" t="s">
        <v>2056</v>
      </c>
      <c r="U1287" t="s">
        <v>100</v>
      </c>
      <c r="V1287" t="s">
        <v>80</v>
      </c>
      <c r="W1287">
        <v>82300</v>
      </c>
      <c r="X1287" t="s">
        <v>85</v>
      </c>
      <c r="Y1287">
        <v>-20</v>
      </c>
      <c r="Z1287" t="s">
        <v>2109</v>
      </c>
      <c r="AA1287" t="s">
        <v>2113</v>
      </c>
      <c r="AB1287" t="s">
        <v>107</v>
      </c>
      <c r="AC1287" t="s">
        <v>91</v>
      </c>
      <c r="AD1287">
        <f>_xlfn.XLOOKUP(MIS[[#This Row],[TRADING SYMBOL]],[1]Sheet1!$D:$D,[1]Sheet1!$C:$C)</f>
        <v>389.05</v>
      </c>
      <c r="AE1287">
        <f>MIS[[#This Row],[OrderAverageTradedPrice]]*MIS[[#This Row],[OrderQuantity]]</f>
        <v>10088</v>
      </c>
      <c r="AF1287">
        <f>MIS[[#This Row],[LTP]]*MIS[[#This Row],[OrderQuantity]]</f>
        <v>7781</v>
      </c>
      <c r="AG1287">
        <f>IF(MIS[[#This Row],[OrderSide]]="SELL",MIS[[#This Row],[VALUE]]-MIS[[#This Row],[LIVE_VALUE]],MIS[[#This Row],[LIVE_VALUE]]-MIS[[#This Row],[VALUE]])</f>
        <v>2307</v>
      </c>
      <c r="AH1287" t="str" cm="1">
        <f t="array" ref="AH12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7" t="str">
        <f>MIS[[#This Row],[TRADING SYMBOL]]</f>
        <v>SENSEX2552082300PE</v>
      </c>
      <c r="AJ1287" t="str">
        <f>IF(RIGHT(MIS[[#This Row],[Main/Hedge]],4)="MAIN","MAIN","HEDGE")</f>
        <v>MAIN</v>
      </c>
      <c r="AK1287" t="str" cm="1">
        <f t="array" ref="AK1287">_xlfn._xlws.FILTER(Table4[Column1],ISNUMBER(SEARCH(Table4[Column1],MIS[[#This Row],[OrderUniqueIdentifier]])),"")</f>
        <v>NOTREND</v>
      </c>
    </row>
    <row r="1288" spans="1:37" x14ac:dyDescent="0.25">
      <c r="A1288" t="s">
        <v>71</v>
      </c>
      <c r="B1288" t="s">
        <v>1202</v>
      </c>
      <c r="C1288" t="s">
        <v>2589</v>
      </c>
      <c r="D1288" t="s">
        <v>72</v>
      </c>
      <c r="E1288" t="s">
        <v>2044</v>
      </c>
      <c r="F1288" t="s">
        <v>98</v>
      </c>
      <c r="G1288" t="s">
        <v>89</v>
      </c>
      <c r="H1288" t="s">
        <v>75</v>
      </c>
      <c r="I1288" t="s">
        <v>76</v>
      </c>
      <c r="J1288" t="s">
        <v>77</v>
      </c>
      <c r="K1288">
        <v>20</v>
      </c>
      <c r="L1288" t="s">
        <v>77</v>
      </c>
      <c r="M1288" t="s">
        <v>78</v>
      </c>
      <c r="N1288" t="s">
        <v>2202</v>
      </c>
      <c r="O1288" t="s">
        <v>2112</v>
      </c>
      <c r="P1288" t="s">
        <v>2112</v>
      </c>
      <c r="Q1288" t="s">
        <v>2048</v>
      </c>
      <c r="R1288" t="s">
        <v>79</v>
      </c>
      <c r="S1288" t="s">
        <v>26</v>
      </c>
      <c r="T1288" t="s">
        <v>2049</v>
      </c>
      <c r="U1288" t="s">
        <v>100</v>
      </c>
      <c r="V1288" t="s">
        <v>80</v>
      </c>
      <c r="W1288">
        <v>82300</v>
      </c>
      <c r="X1288" t="s">
        <v>81</v>
      </c>
      <c r="Y1288">
        <v>-20</v>
      </c>
      <c r="Z1288" t="s">
        <v>2113</v>
      </c>
      <c r="AA1288" t="s">
        <v>2113</v>
      </c>
      <c r="AB1288" t="s">
        <v>90</v>
      </c>
      <c r="AC1288" t="s">
        <v>91</v>
      </c>
      <c r="AD1288">
        <f>_xlfn.XLOOKUP(MIS[[#This Row],[TRADING SYMBOL]],[1]Sheet1!$D:$D,[1]Sheet1!$C:$C)</f>
        <v>464.4</v>
      </c>
      <c r="AE1288">
        <f>MIS[[#This Row],[OrderAverageTradedPrice]]*MIS[[#This Row],[OrderQuantity]]</f>
        <v>11731</v>
      </c>
      <c r="AF1288">
        <f>MIS[[#This Row],[LTP]]*MIS[[#This Row],[OrderQuantity]]</f>
        <v>9288</v>
      </c>
      <c r="AG1288">
        <f>IF(MIS[[#This Row],[OrderSide]]="SELL",MIS[[#This Row],[VALUE]]-MIS[[#This Row],[LIVE_VALUE]],MIS[[#This Row],[LIVE_VALUE]]-MIS[[#This Row],[VALUE]])</f>
        <v>2443</v>
      </c>
      <c r="AH1288" t="str" cm="1">
        <f t="array" ref="AH1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8" t="str">
        <f>MIS[[#This Row],[TRADING SYMBOL]]</f>
        <v>SENSEX2552082300CE</v>
      </c>
      <c r="AJ1288" t="str">
        <f>IF(RIGHT(MIS[[#This Row],[Main/Hedge]],4)="MAIN","MAIN","HEDGE")</f>
        <v>MAIN</v>
      </c>
      <c r="AK1288" t="str" cm="1">
        <f t="array" ref="AK1288">_xlfn._xlws.FILTER(Table4[Column1],ISNUMBER(SEARCH(Table4[Column1],MIS[[#This Row],[OrderUniqueIdentifier]])),"")</f>
        <v>NOTREND</v>
      </c>
    </row>
    <row r="1289" spans="1:37" x14ac:dyDescent="0.25">
      <c r="A1289" t="s">
        <v>71</v>
      </c>
      <c r="B1289" t="s">
        <v>1224</v>
      </c>
      <c r="C1289" t="s">
        <v>2606</v>
      </c>
      <c r="D1289" t="s">
        <v>72</v>
      </c>
      <c r="E1289" t="s">
        <v>2044</v>
      </c>
      <c r="F1289" t="s">
        <v>98</v>
      </c>
      <c r="G1289" t="s">
        <v>89</v>
      </c>
      <c r="H1289" t="s">
        <v>75</v>
      </c>
      <c r="I1289" t="s">
        <v>76</v>
      </c>
      <c r="J1289" t="s">
        <v>77</v>
      </c>
      <c r="K1289">
        <v>20</v>
      </c>
      <c r="L1289" t="s">
        <v>77</v>
      </c>
      <c r="M1289" t="s">
        <v>78</v>
      </c>
      <c r="N1289" t="s">
        <v>2607</v>
      </c>
      <c r="O1289" t="s">
        <v>2108</v>
      </c>
      <c r="P1289" t="s">
        <v>2112</v>
      </c>
      <c r="Q1289" t="s">
        <v>2048</v>
      </c>
      <c r="R1289" t="s">
        <v>79</v>
      </c>
      <c r="S1289" t="s">
        <v>26</v>
      </c>
      <c r="T1289" t="s">
        <v>2049</v>
      </c>
      <c r="U1289" t="s">
        <v>100</v>
      </c>
      <c r="V1289" t="s">
        <v>80</v>
      </c>
      <c r="W1289">
        <v>82300</v>
      </c>
      <c r="X1289" t="s">
        <v>81</v>
      </c>
      <c r="Y1289">
        <v>-20</v>
      </c>
      <c r="Z1289" t="s">
        <v>2109</v>
      </c>
      <c r="AA1289" t="s">
        <v>2113</v>
      </c>
      <c r="AB1289" t="s">
        <v>90</v>
      </c>
      <c r="AC1289" t="s">
        <v>91</v>
      </c>
      <c r="AD1289">
        <f>_xlfn.XLOOKUP(MIS[[#This Row],[TRADING SYMBOL]],[1]Sheet1!$D:$D,[1]Sheet1!$C:$C)</f>
        <v>464.4</v>
      </c>
      <c r="AE1289">
        <f>MIS[[#This Row],[OrderAverageTradedPrice]]*MIS[[#This Row],[OrderQuantity]]</f>
        <v>11690</v>
      </c>
      <c r="AF1289">
        <f>MIS[[#This Row],[LTP]]*MIS[[#This Row],[OrderQuantity]]</f>
        <v>9288</v>
      </c>
      <c r="AG1289">
        <f>IF(MIS[[#This Row],[OrderSide]]="SELL",MIS[[#This Row],[VALUE]]-MIS[[#This Row],[LIVE_VALUE]],MIS[[#This Row],[LIVE_VALUE]]-MIS[[#This Row],[VALUE]])</f>
        <v>2402</v>
      </c>
      <c r="AH1289" t="str" cm="1">
        <f t="array" ref="AH1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9" t="str">
        <f>MIS[[#This Row],[TRADING SYMBOL]]</f>
        <v>SENSEX2552082300CE</v>
      </c>
      <c r="AJ1289" t="str">
        <f>IF(RIGHT(MIS[[#This Row],[Main/Hedge]],4)="MAIN","MAIN","HEDGE")</f>
        <v>MAIN</v>
      </c>
      <c r="AK1289" t="str" cm="1">
        <f t="array" ref="AK1289">_xlfn._xlws.FILTER(Table4[Column1],ISNUMBER(SEARCH(Table4[Column1],MIS[[#This Row],[OrderUniqueIdentifier]])),"")</f>
        <v>NOTREND</v>
      </c>
    </row>
    <row r="1290" spans="1:37" x14ac:dyDescent="0.25">
      <c r="A1290" t="s">
        <v>71</v>
      </c>
      <c r="B1290" t="s">
        <v>1227</v>
      </c>
      <c r="C1290" t="s">
        <v>2611</v>
      </c>
      <c r="D1290" t="s">
        <v>72</v>
      </c>
      <c r="E1290" t="s">
        <v>2044</v>
      </c>
      <c r="F1290" t="s">
        <v>98</v>
      </c>
      <c r="G1290" t="s">
        <v>89</v>
      </c>
      <c r="H1290" t="s">
        <v>75</v>
      </c>
      <c r="I1290" t="s">
        <v>76</v>
      </c>
      <c r="J1290" t="s">
        <v>77</v>
      </c>
      <c r="K1290">
        <v>40</v>
      </c>
      <c r="L1290" t="s">
        <v>77</v>
      </c>
      <c r="M1290" t="s">
        <v>78</v>
      </c>
      <c r="N1290" t="s">
        <v>2612</v>
      </c>
      <c r="O1290" t="s">
        <v>2112</v>
      </c>
      <c r="P1290" t="s">
        <v>2112</v>
      </c>
      <c r="Q1290" t="s">
        <v>2048</v>
      </c>
      <c r="R1290" t="s">
        <v>79</v>
      </c>
      <c r="S1290" t="s">
        <v>26</v>
      </c>
      <c r="T1290" t="s">
        <v>2049</v>
      </c>
      <c r="U1290" t="s">
        <v>100</v>
      </c>
      <c r="V1290" t="s">
        <v>80</v>
      </c>
      <c r="W1290">
        <v>82300</v>
      </c>
      <c r="X1290" t="s">
        <v>81</v>
      </c>
      <c r="Y1290">
        <v>-40</v>
      </c>
      <c r="Z1290" t="s">
        <v>2113</v>
      </c>
      <c r="AA1290" t="s">
        <v>2113</v>
      </c>
      <c r="AB1290" t="s">
        <v>90</v>
      </c>
      <c r="AC1290" t="s">
        <v>91</v>
      </c>
      <c r="AD1290">
        <f>_xlfn.XLOOKUP(MIS[[#This Row],[TRADING SYMBOL]],[1]Sheet1!$D:$D,[1]Sheet1!$C:$C)</f>
        <v>464.4</v>
      </c>
      <c r="AE1290">
        <f>MIS[[#This Row],[OrderAverageTradedPrice]]*MIS[[#This Row],[OrderQuantity]]</f>
        <v>23475</v>
      </c>
      <c r="AF1290">
        <f>MIS[[#This Row],[LTP]]*MIS[[#This Row],[OrderQuantity]]</f>
        <v>18576</v>
      </c>
      <c r="AG1290">
        <f>IF(MIS[[#This Row],[OrderSide]]="SELL",MIS[[#This Row],[VALUE]]-MIS[[#This Row],[LIVE_VALUE]],MIS[[#This Row],[LIVE_VALUE]]-MIS[[#This Row],[VALUE]])</f>
        <v>4899</v>
      </c>
      <c r="AH1290" t="str" cm="1">
        <f t="array" ref="AH12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0" t="str">
        <f>MIS[[#This Row],[TRADING SYMBOL]]</f>
        <v>SENSEX2552082300CE</v>
      </c>
      <c r="AJ1290" t="str">
        <f>IF(RIGHT(MIS[[#This Row],[Main/Hedge]],4)="MAIN","MAIN","HEDGE")</f>
        <v>MAIN</v>
      </c>
      <c r="AK1290" t="str" cm="1">
        <f t="array" ref="AK1290">_xlfn._xlws.FILTER(Table4[Column1],ISNUMBER(SEARCH(Table4[Column1],MIS[[#This Row],[OrderUniqueIdentifier]])),"")</f>
        <v>NOTREND</v>
      </c>
    </row>
    <row r="1291" spans="1:37" x14ac:dyDescent="0.25">
      <c r="A1291" t="s">
        <v>1555</v>
      </c>
      <c r="B1291" t="s">
        <v>1607</v>
      </c>
      <c r="C1291" t="s">
        <v>2823</v>
      </c>
      <c r="D1291" t="s">
        <v>72</v>
      </c>
      <c r="E1291" t="s">
        <v>2044</v>
      </c>
      <c r="F1291" t="s">
        <v>98</v>
      </c>
      <c r="G1291" t="s">
        <v>89</v>
      </c>
      <c r="H1291" t="s">
        <v>93</v>
      </c>
      <c r="I1291" t="s">
        <v>76</v>
      </c>
      <c r="J1291" t="s">
        <v>2824</v>
      </c>
      <c r="K1291">
        <v>20</v>
      </c>
      <c r="L1291" t="s">
        <v>77</v>
      </c>
      <c r="M1291" t="s">
        <v>78</v>
      </c>
      <c r="N1291" t="s">
        <v>2824</v>
      </c>
      <c r="O1291" t="s">
        <v>2108</v>
      </c>
      <c r="P1291" t="s">
        <v>2112</v>
      </c>
      <c r="Q1291" t="s">
        <v>2048</v>
      </c>
      <c r="R1291" t="s">
        <v>79</v>
      </c>
      <c r="S1291" t="s">
        <v>26</v>
      </c>
      <c r="T1291" t="s">
        <v>2049</v>
      </c>
      <c r="U1291" t="s">
        <v>100</v>
      </c>
      <c r="V1291" t="s">
        <v>80</v>
      </c>
      <c r="W1291">
        <v>82300</v>
      </c>
      <c r="X1291" t="s">
        <v>81</v>
      </c>
      <c r="Y1291">
        <v>-20</v>
      </c>
      <c r="Z1291" t="s">
        <v>2109</v>
      </c>
      <c r="AA1291" t="s">
        <v>2113</v>
      </c>
      <c r="AB1291" t="s">
        <v>90</v>
      </c>
      <c r="AC1291" t="s">
        <v>91</v>
      </c>
      <c r="AD1291">
        <f>_xlfn.XLOOKUP(MIS[[#This Row],[TRADING SYMBOL]],[1]Sheet1!$D:$D,[1]Sheet1!$C:$C)</f>
        <v>464.4</v>
      </c>
      <c r="AE1291">
        <f>MIS[[#This Row],[OrderAverageTradedPrice]]*MIS[[#This Row],[OrderQuantity]]</f>
        <v>11701</v>
      </c>
      <c r="AF1291">
        <f>MIS[[#This Row],[LTP]]*MIS[[#This Row],[OrderQuantity]]</f>
        <v>9288</v>
      </c>
      <c r="AG1291">
        <f>IF(MIS[[#This Row],[OrderSide]]="SELL",MIS[[#This Row],[VALUE]]-MIS[[#This Row],[LIVE_VALUE]],MIS[[#This Row],[LIVE_VALUE]]-MIS[[#This Row],[VALUE]])</f>
        <v>2413</v>
      </c>
      <c r="AH1291" t="str" cm="1">
        <f t="array" ref="AH1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1" t="str">
        <f>MIS[[#This Row],[TRADING SYMBOL]]</f>
        <v>SENSEX2552082300CE</v>
      </c>
      <c r="AJ1291" t="str">
        <f>IF(RIGHT(MIS[[#This Row],[Main/Hedge]],4)="MAIN","MAIN","HEDGE")</f>
        <v>MAIN</v>
      </c>
      <c r="AK1291" t="str" cm="1">
        <f t="array" ref="AK1291">_xlfn._xlws.FILTER(Table4[Column1],ISNUMBER(SEARCH(Table4[Column1],MIS[[#This Row],[OrderUniqueIdentifier]])),"")</f>
        <v>NOTREND</v>
      </c>
    </row>
    <row r="1292" spans="1:37" x14ac:dyDescent="0.25">
      <c r="A1292" t="s">
        <v>1555</v>
      </c>
      <c r="B1292" t="s">
        <v>1607</v>
      </c>
      <c r="C1292" t="s">
        <v>2825</v>
      </c>
      <c r="D1292" t="s">
        <v>72</v>
      </c>
      <c r="E1292" t="s">
        <v>2053</v>
      </c>
      <c r="F1292" t="s">
        <v>98</v>
      </c>
      <c r="G1292" t="s">
        <v>89</v>
      </c>
      <c r="H1292" t="s">
        <v>93</v>
      </c>
      <c r="I1292" t="s">
        <v>76</v>
      </c>
      <c r="J1292" t="s">
        <v>2826</v>
      </c>
      <c r="K1292">
        <v>20</v>
      </c>
      <c r="L1292" t="s">
        <v>77</v>
      </c>
      <c r="M1292" t="s">
        <v>78</v>
      </c>
      <c r="N1292" t="s">
        <v>2826</v>
      </c>
      <c r="O1292" t="s">
        <v>2112</v>
      </c>
      <c r="P1292" t="s">
        <v>2112</v>
      </c>
      <c r="Q1292" t="s">
        <v>2055</v>
      </c>
      <c r="R1292" t="s">
        <v>79</v>
      </c>
      <c r="S1292" t="s">
        <v>26</v>
      </c>
      <c r="T1292" t="s">
        <v>2056</v>
      </c>
      <c r="U1292" t="s">
        <v>100</v>
      </c>
      <c r="V1292" t="s">
        <v>80</v>
      </c>
      <c r="W1292">
        <v>82300</v>
      </c>
      <c r="X1292" t="s">
        <v>85</v>
      </c>
      <c r="Y1292">
        <v>-20</v>
      </c>
      <c r="Z1292" t="s">
        <v>2113</v>
      </c>
      <c r="AA1292" t="s">
        <v>2113</v>
      </c>
      <c r="AB1292" t="s">
        <v>107</v>
      </c>
      <c r="AC1292" t="s">
        <v>91</v>
      </c>
      <c r="AD1292">
        <f>_xlfn.XLOOKUP(MIS[[#This Row],[TRADING SYMBOL]],[1]Sheet1!$D:$D,[1]Sheet1!$C:$C)</f>
        <v>389.05</v>
      </c>
      <c r="AE1292">
        <f>MIS[[#This Row],[OrderAverageTradedPrice]]*MIS[[#This Row],[OrderQuantity]]</f>
        <v>10040</v>
      </c>
      <c r="AF1292">
        <f>MIS[[#This Row],[LTP]]*MIS[[#This Row],[OrderQuantity]]</f>
        <v>7781</v>
      </c>
      <c r="AG1292">
        <f>IF(MIS[[#This Row],[OrderSide]]="SELL",MIS[[#This Row],[VALUE]]-MIS[[#This Row],[LIVE_VALUE]],MIS[[#This Row],[LIVE_VALUE]]-MIS[[#This Row],[VALUE]])</f>
        <v>2259</v>
      </c>
      <c r="AH1292" t="str" cm="1">
        <f t="array" ref="AH1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2" t="str">
        <f>MIS[[#This Row],[TRADING SYMBOL]]</f>
        <v>SENSEX2552082300PE</v>
      </c>
      <c r="AJ1292" t="str">
        <f>IF(RIGHT(MIS[[#This Row],[Main/Hedge]],4)="MAIN","MAIN","HEDGE")</f>
        <v>MAIN</v>
      </c>
      <c r="AK1292" t="str" cm="1">
        <f t="array" ref="AK1292">_xlfn._xlws.FILTER(Table4[Column1],ISNUMBER(SEARCH(Table4[Column1],MIS[[#This Row],[OrderUniqueIdentifier]])),"")</f>
        <v>NOTREND</v>
      </c>
    </row>
    <row r="1293" spans="1:37" x14ac:dyDescent="0.25">
      <c r="A1293" t="s">
        <v>1555</v>
      </c>
      <c r="B1293" t="s">
        <v>1676</v>
      </c>
      <c r="C1293" t="s">
        <v>2874</v>
      </c>
      <c r="D1293" t="s">
        <v>72</v>
      </c>
      <c r="E1293" t="s">
        <v>2044</v>
      </c>
      <c r="F1293" t="s">
        <v>98</v>
      </c>
      <c r="G1293" t="s">
        <v>89</v>
      </c>
      <c r="H1293" t="s">
        <v>93</v>
      </c>
      <c r="I1293" t="s">
        <v>76</v>
      </c>
      <c r="J1293" t="s">
        <v>2412</v>
      </c>
      <c r="K1293">
        <v>20</v>
      </c>
      <c r="L1293" t="s">
        <v>77</v>
      </c>
      <c r="M1293" t="s">
        <v>78</v>
      </c>
      <c r="N1293" t="s">
        <v>2412</v>
      </c>
      <c r="O1293" t="s">
        <v>2108</v>
      </c>
      <c r="P1293" t="s">
        <v>2112</v>
      </c>
      <c r="Q1293" t="s">
        <v>2048</v>
      </c>
      <c r="R1293" t="s">
        <v>79</v>
      </c>
      <c r="S1293" t="s">
        <v>26</v>
      </c>
      <c r="T1293" t="s">
        <v>2049</v>
      </c>
      <c r="U1293" t="s">
        <v>100</v>
      </c>
      <c r="V1293" t="s">
        <v>80</v>
      </c>
      <c r="W1293">
        <v>82300</v>
      </c>
      <c r="X1293" t="s">
        <v>81</v>
      </c>
      <c r="Y1293">
        <v>-20</v>
      </c>
      <c r="Z1293" t="s">
        <v>2109</v>
      </c>
      <c r="AA1293" t="s">
        <v>2113</v>
      </c>
      <c r="AB1293" t="s">
        <v>90</v>
      </c>
      <c r="AC1293" t="s">
        <v>91</v>
      </c>
      <c r="AD1293">
        <f>_xlfn.XLOOKUP(MIS[[#This Row],[TRADING SYMBOL]],[1]Sheet1!$D:$D,[1]Sheet1!$C:$C)</f>
        <v>464.4</v>
      </c>
      <c r="AE1293">
        <f>MIS[[#This Row],[OrderAverageTradedPrice]]*MIS[[#This Row],[OrderQuantity]]</f>
        <v>11717</v>
      </c>
      <c r="AF1293">
        <f>MIS[[#This Row],[LTP]]*MIS[[#This Row],[OrderQuantity]]</f>
        <v>9288</v>
      </c>
      <c r="AG1293">
        <f>IF(MIS[[#This Row],[OrderSide]]="SELL",MIS[[#This Row],[VALUE]]-MIS[[#This Row],[LIVE_VALUE]],MIS[[#This Row],[LIVE_VALUE]]-MIS[[#This Row],[VALUE]])</f>
        <v>2429</v>
      </c>
      <c r="AH1293" t="str" cm="1">
        <f t="array" ref="AH1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3" t="str">
        <f>MIS[[#This Row],[TRADING SYMBOL]]</f>
        <v>SENSEX2552082300CE</v>
      </c>
      <c r="AJ1293" t="str">
        <f>IF(RIGHT(MIS[[#This Row],[Main/Hedge]],4)="MAIN","MAIN","HEDGE")</f>
        <v>MAIN</v>
      </c>
      <c r="AK1293" t="str" cm="1">
        <f t="array" ref="AK1293">_xlfn._xlws.FILTER(Table4[Column1],ISNUMBER(SEARCH(Table4[Column1],MIS[[#This Row],[OrderUniqueIdentifier]])),"")</f>
        <v>NOTREND</v>
      </c>
    </row>
    <row r="1294" spans="1:37" x14ac:dyDescent="0.25">
      <c r="A1294" t="s">
        <v>1555</v>
      </c>
      <c r="B1294" t="s">
        <v>1676</v>
      </c>
      <c r="C1294" t="s">
        <v>2875</v>
      </c>
      <c r="D1294" t="s">
        <v>72</v>
      </c>
      <c r="E1294" t="s">
        <v>2053</v>
      </c>
      <c r="F1294" t="s">
        <v>98</v>
      </c>
      <c r="G1294" t="s">
        <v>89</v>
      </c>
      <c r="H1294" t="s">
        <v>93</v>
      </c>
      <c r="I1294" t="s">
        <v>76</v>
      </c>
      <c r="J1294" t="s">
        <v>2466</v>
      </c>
      <c r="K1294">
        <v>20</v>
      </c>
      <c r="L1294" t="s">
        <v>77</v>
      </c>
      <c r="M1294" t="s">
        <v>78</v>
      </c>
      <c r="N1294" t="s">
        <v>2466</v>
      </c>
      <c r="O1294" t="s">
        <v>2112</v>
      </c>
      <c r="P1294" t="s">
        <v>2112</v>
      </c>
      <c r="Q1294" t="s">
        <v>2055</v>
      </c>
      <c r="R1294" t="s">
        <v>79</v>
      </c>
      <c r="S1294" t="s">
        <v>26</v>
      </c>
      <c r="T1294" t="s">
        <v>2056</v>
      </c>
      <c r="U1294" t="s">
        <v>100</v>
      </c>
      <c r="V1294" t="s">
        <v>80</v>
      </c>
      <c r="W1294">
        <v>82300</v>
      </c>
      <c r="X1294" t="s">
        <v>85</v>
      </c>
      <c r="Y1294">
        <v>-20</v>
      </c>
      <c r="Z1294" t="s">
        <v>2113</v>
      </c>
      <c r="AA1294" t="s">
        <v>2113</v>
      </c>
      <c r="AB1294" t="s">
        <v>107</v>
      </c>
      <c r="AC1294" t="s">
        <v>91</v>
      </c>
      <c r="AD1294">
        <f>_xlfn.XLOOKUP(MIS[[#This Row],[TRADING SYMBOL]],[1]Sheet1!$D:$D,[1]Sheet1!$C:$C)</f>
        <v>389.05</v>
      </c>
      <c r="AE1294">
        <f>MIS[[#This Row],[OrderAverageTradedPrice]]*MIS[[#This Row],[OrderQuantity]]</f>
        <v>10048</v>
      </c>
      <c r="AF1294">
        <f>MIS[[#This Row],[LTP]]*MIS[[#This Row],[OrderQuantity]]</f>
        <v>7781</v>
      </c>
      <c r="AG1294">
        <f>IF(MIS[[#This Row],[OrderSide]]="SELL",MIS[[#This Row],[VALUE]]-MIS[[#This Row],[LIVE_VALUE]],MIS[[#This Row],[LIVE_VALUE]]-MIS[[#This Row],[VALUE]])</f>
        <v>2267</v>
      </c>
      <c r="AH1294" t="str" cm="1">
        <f t="array" ref="AH1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4" t="str">
        <f>MIS[[#This Row],[TRADING SYMBOL]]</f>
        <v>SENSEX2552082300PE</v>
      </c>
      <c r="AJ1294" t="str">
        <f>IF(RIGHT(MIS[[#This Row],[Main/Hedge]],4)="MAIN","MAIN","HEDGE")</f>
        <v>MAIN</v>
      </c>
      <c r="AK1294" t="str" cm="1">
        <f t="array" ref="AK1294">_xlfn._xlws.FILTER(Table4[Column1],ISNUMBER(SEARCH(Table4[Column1],MIS[[#This Row],[OrderUniqueIdentifier]])),"")</f>
        <v>NOTREND</v>
      </c>
    </row>
    <row r="1295" spans="1:37" x14ac:dyDescent="0.25">
      <c r="A1295" t="s">
        <v>71</v>
      </c>
      <c r="B1295" t="s">
        <v>619</v>
      </c>
      <c r="C1295" t="s">
        <v>2171</v>
      </c>
      <c r="D1295" t="s">
        <v>72</v>
      </c>
      <c r="E1295" t="s">
        <v>2053</v>
      </c>
      <c r="F1295" t="s">
        <v>98</v>
      </c>
      <c r="G1295" t="s">
        <v>89</v>
      </c>
      <c r="H1295" t="s">
        <v>75</v>
      </c>
      <c r="I1295" t="s">
        <v>76</v>
      </c>
      <c r="J1295" t="s">
        <v>77</v>
      </c>
      <c r="K1295">
        <v>40</v>
      </c>
      <c r="L1295" t="s">
        <v>77</v>
      </c>
      <c r="M1295" t="s">
        <v>78</v>
      </c>
      <c r="N1295" t="s">
        <v>2172</v>
      </c>
      <c r="O1295" t="s">
        <v>2112</v>
      </c>
      <c r="P1295" t="s">
        <v>2173</v>
      </c>
      <c r="Q1295" t="s">
        <v>2055</v>
      </c>
      <c r="R1295" t="s">
        <v>79</v>
      </c>
      <c r="S1295" t="s">
        <v>26</v>
      </c>
      <c r="T1295" t="s">
        <v>2056</v>
      </c>
      <c r="U1295" t="s">
        <v>100</v>
      </c>
      <c r="V1295" t="s">
        <v>80</v>
      </c>
      <c r="W1295">
        <v>82300</v>
      </c>
      <c r="X1295" t="s">
        <v>85</v>
      </c>
      <c r="Y1295">
        <v>-40</v>
      </c>
      <c r="Z1295" t="s">
        <v>2113</v>
      </c>
      <c r="AA1295" t="s">
        <v>2174</v>
      </c>
      <c r="AB1295" t="s">
        <v>107</v>
      </c>
      <c r="AC1295" t="s">
        <v>91</v>
      </c>
      <c r="AD1295">
        <f>_xlfn.XLOOKUP(MIS[[#This Row],[TRADING SYMBOL]],[1]Sheet1!$D:$D,[1]Sheet1!$C:$C)</f>
        <v>389.05</v>
      </c>
      <c r="AE1295">
        <f>MIS[[#This Row],[OrderAverageTradedPrice]]*MIS[[#This Row],[OrderQuantity]]</f>
        <v>20276</v>
      </c>
      <c r="AF1295">
        <f>MIS[[#This Row],[LTP]]*MIS[[#This Row],[OrderQuantity]]</f>
        <v>15562</v>
      </c>
      <c r="AG1295">
        <f>IF(MIS[[#This Row],[OrderSide]]="SELL",MIS[[#This Row],[VALUE]]-MIS[[#This Row],[LIVE_VALUE]],MIS[[#This Row],[LIVE_VALUE]]-MIS[[#This Row],[VALUE]])</f>
        <v>4714</v>
      </c>
      <c r="AH1295" t="str" cm="1">
        <f t="array" ref="AH1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5" t="str">
        <f>MIS[[#This Row],[TRADING SYMBOL]]</f>
        <v>SENSEX2552082300PE</v>
      </c>
      <c r="AJ1295" t="str">
        <f>IF(RIGHT(MIS[[#This Row],[Main/Hedge]],4)="MAIN","MAIN","HEDGE")</f>
        <v>MAIN</v>
      </c>
      <c r="AK1295" t="str" cm="1">
        <f t="array" ref="AK1295">_xlfn._xlws.FILTER(Table4[Column1],ISNUMBER(SEARCH(Table4[Column1],MIS[[#This Row],[OrderUniqueIdentifier]])),"")</f>
        <v>NOTREND</v>
      </c>
    </row>
    <row r="1296" spans="1:37" x14ac:dyDescent="0.25">
      <c r="A1296" t="s">
        <v>71</v>
      </c>
      <c r="B1296" t="s">
        <v>629</v>
      </c>
      <c r="C1296" t="s">
        <v>2181</v>
      </c>
      <c r="D1296" t="s">
        <v>72</v>
      </c>
      <c r="E1296" t="s">
        <v>2053</v>
      </c>
      <c r="F1296" t="s">
        <v>98</v>
      </c>
      <c r="G1296" t="s">
        <v>89</v>
      </c>
      <c r="H1296" t="s">
        <v>75</v>
      </c>
      <c r="I1296" t="s">
        <v>76</v>
      </c>
      <c r="J1296" t="s">
        <v>77</v>
      </c>
      <c r="K1296">
        <v>20</v>
      </c>
      <c r="L1296" t="s">
        <v>77</v>
      </c>
      <c r="M1296" t="s">
        <v>78</v>
      </c>
      <c r="N1296" t="s">
        <v>2182</v>
      </c>
      <c r="O1296" t="s">
        <v>2112</v>
      </c>
      <c r="P1296" t="s">
        <v>2173</v>
      </c>
      <c r="Q1296" t="s">
        <v>2055</v>
      </c>
      <c r="R1296" t="s">
        <v>79</v>
      </c>
      <c r="S1296" t="s">
        <v>26</v>
      </c>
      <c r="T1296" t="s">
        <v>2056</v>
      </c>
      <c r="U1296" t="s">
        <v>100</v>
      </c>
      <c r="V1296" t="s">
        <v>80</v>
      </c>
      <c r="W1296">
        <v>82300</v>
      </c>
      <c r="X1296" t="s">
        <v>85</v>
      </c>
      <c r="Y1296">
        <v>-20</v>
      </c>
      <c r="Z1296" t="s">
        <v>2113</v>
      </c>
      <c r="AA1296" t="s">
        <v>2174</v>
      </c>
      <c r="AB1296" t="s">
        <v>107</v>
      </c>
      <c r="AC1296" t="s">
        <v>91</v>
      </c>
      <c r="AD1296">
        <f>_xlfn.XLOOKUP(MIS[[#This Row],[TRADING SYMBOL]],[1]Sheet1!$D:$D,[1]Sheet1!$C:$C)</f>
        <v>389.05</v>
      </c>
      <c r="AE1296">
        <f>MIS[[#This Row],[OrderAverageTradedPrice]]*MIS[[#This Row],[OrderQuantity]]</f>
        <v>10084</v>
      </c>
      <c r="AF1296">
        <f>MIS[[#This Row],[LTP]]*MIS[[#This Row],[OrderQuantity]]</f>
        <v>7781</v>
      </c>
      <c r="AG1296">
        <f>IF(MIS[[#This Row],[OrderSide]]="SELL",MIS[[#This Row],[VALUE]]-MIS[[#This Row],[LIVE_VALUE]],MIS[[#This Row],[LIVE_VALUE]]-MIS[[#This Row],[VALUE]])</f>
        <v>2303</v>
      </c>
      <c r="AH1296" t="str" cm="1">
        <f t="array" ref="AH1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6" t="str">
        <f>MIS[[#This Row],[TRADING SYMBOL]]</f>
        <v>SENSEX2552082300PE</v>
      </c>
      <c r="AJ1296" t="str">
        <f>IF(RIGHT(MIS[[#This Row],[Main/Hedge]],4)="MAIN","MAIN","HEDGE")</f>
        <v>MAIN</v>
      </c>
      <c r="AK1296" t="str" cm="1">
        <f t="array" ref="AK1296">_xlfn._xlws.FILTER(Table4[Column1],ISNUMBER(SEARCH(Table4[Column1],MIS[[#This Row],[OrderUniqueIdentifier]])),"")</f>
        <v>NOTREND</v>
      </c>
    </row>
    <row r="1297" spans="1:37" x14ac:dyDescent="0.25">
      <c r="A1297" t="s">
        <v>71</v>
      </c>
      <c r="B1297" t="s">
        <v>652</v>
      </c>
      <c r="C1297" t="s">
        <v>2201</v>
      </c>
      <c r="D1297" t="s">
        <v>72</v>
      </c>
      <c r="E1297" t="s">
        <v>2044</v>
      </c>
      <c r="F1297" t="s">
        <v>98</v>
      </c>
      <c r="G1297" t="s">
        <v>89</v>
      </c>
      <c r="H1297" t="s">
        <v>75</v>
      </c>
      <c r="I1297" t="s">
        <v>76</v>
      </c>
      <c r="J1297" t="s">
        <v>77</v>
      </c>
      <c r="K1297">
        <v>20</v>
      </c>
      <c r="L1297" t="s">
        <v>77</v>
      </c>
      <c r="M1297" t="s">
        <v>78</v>
      </c>
      <c r="N1297" t="s">
        <v>2202</v>
      </c>
      <c r="O1297" t="s">
        <v>2112</v>
      </c>
      <c r="P1297" t="s">
        <v>2173</v>
      </c>
      <c r="Q1297" t="s">
        <v>2048</v>
      </c>
      <c r="R1297" t="s">
        <v>79</v>
      </c>
      <c r="S1297" t="s">
        <v>26</v>
      </c>
      <c r="T1297" t="s">
        <v>2049</v>
      </c>
      <c r="U1297" t="s">
        <v>100</v>
      </c>
      <c r="V1297" t="s">
        <v>80</v>
      </c>
      <c r="W1297">
        <v>82300</v>
      </c>
      <c r="X1297" t="s">
        <v>81</v>
      </c>
      <c r="Y1297">
        <v>-20</v>
      </c>
      <c r="Z1297" t="s">
        <v>2113</v>
      </c>
      <c r="AA1297" t="s">
        <v>2174</v>
      </c>
      <c r="AB1297" t="s">
        <v>90</v>
      </c>
      <c r="AC1297" t="s">
        <v>91</v>
      </c>
      <c r="AD1297">
        <f>_xlfn.XLOOKUP(MIS[[#This Row],[TRADING SYMBOL]],[1]Sheet1!$D:$D,[1]Sheet1!$C:$C)</f>
        <v>464.4</v>
      </c>
      <c r="AE1297">
        <f>MIS[[#This Row],[OrderAverageTradedPrice]]*MIS[[#This Row],[OrderQuantity]]</f>
        <v>11731</v>
      </c>
      <c r="AF1297">
        <f>MIS[[#This Row],[LTP]]*MIS[[#This Row],[OrderQuantity]]</f>
        <v>9288</v>
      </c>
      <c r="AG1297">
        <f>IF(MIS[[#This Row],[OrderSide]]="SELL",MIS[[#This Row],[VALUE]]-MIS[[#This Row],[LIVE_VALUE]],MIS[[#This Row],[LIVE_VALUE]]-MIS[[#This Row],[VALUE]])</f>
        <v>2443</v>
      </c>
      <c r="AH1297" t="str" cm="1">
        <f t="array" ref="AH1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7" t="str">
        <f>MIS[[#This Row],[TRADING SYMBOL]]</f>
        <v>SENSEX2552082300CE</v>
      </c>
      <c r="AJ1297" t="str">
        <f>IF(RIGHT(MIS[[#This Row],[Main/Hedge]],4)="MAIN","MAIN","HEDGE")</f>
        <v>MAIN</v>
      </c>
      <c r="AK1297" t="str" cm="1">
        <f t="array" ref="AK1297">_xlfn._xlws.FILTER(Table4[Column1],ISNUMBER(SEARCH(Table4[Column1],MIS[[#This Row],[OrderUniqueIdentifier]])),"")</f>
        <v>NOTREND</v>
      </c>
    </row>
    <row r="1298" spans="1:37" x14ac:dyDescent="0.25">
      <c r="A1298" t="s">
        <v>71</v>
      </c>
      <c r="B1298" t="s">
        <v>652</v>
      </c>
      <c r="C1298" t="s">
        <v>2203</v>
      </c>
      <c r="D1298" t="s">
        <v>72</v>
      </c>
      <c r="E1298" t="s">
        <v>2053</v>
      </c>
      <c r="F1298" t="s">
        <v>98</v>
      </c>
      <c r="G1298" t="s">
        <v>89</v>
      </c>
      <c r="H1298" t="s">
        <v>75</v>
      </c>
      <c r="I1298" t="s">
        <v>76</v>
      </c>
      <c r="J1298" t="s">
        <v>77</v>
      </c>
      <c r="K1298">
        <v>20</v>
      </c>
      <c r="L1298" t="s">
        <v>77</v>
      </c>
      <c r="M1298" t="s">
        <v>78</v>
      </c>
      <c r="N1298" t="s">
        <v>2204</v>
      </c>
      <c r="O1298" t="s">
        <v>2112</v>
      </c>
      <c r="P1298" t="s">
        <v>2173</v>
      </c>
      <c r="Q1298" t="s">
        <v>2055</v>
      </c>
      <c r="R1298" t="s">
        <v>79</v>
      </c>
      <c r="S1298" t="s">
        <v>26</v>
      </c>
      <c r="T1298" t="s">
        <v>2056</v>
      </c>
      <c r="U1298" t="s">
        <v>100</v>
      </c>
      <c r="V1298" t="s">
        <v>80</v>
      </c>
      <c r="W1298">
        <v>82300</v>
      </c>
      <c r="X1298" t="s">
        <v>85</v>
      </c>
      <c r="Y1298">
        <v>-20</v>
      </c>
      <c r="Z1298" t="s">
        <v>2113</v>
      </c>
      <c r="AA1298" t="s">
        <v>2174</v>
      </c>
      <c r="AB1298" t="s">
        <v>107</v>
      </c>
      <c r="AC1298" t="s">
        <v>91</v>
      </c>
      <c r="AD1298">
        <f>_xlfn.XLOOKUP(MIS[[#This Row],[TRADING SYMBOL]],[1]Sheet1!$D:$D,[1]Sheet1!$C:$C)</f>
        <v>389.05</v>
      </c>
      <c r="AE1298">
        <f>MIS[[#This Row],[OrderAverageTradedPrice]]*MIS[[#This Row],[OrderQuantity]]</f>
        <v>10139</v>
      </c>
      <c r="AF1298">
        <f>MIS[[#This Row],[LTP]]*MIS[[#This Row],[OrderQuantity]]</f>
        <v>7781</v>
      </c>
      <c r="AG1298">
        <f>IF(MIS[[#This Row],[OrderSide]]="SELL",MIS[[#This Row],[VALUE]]-MIS[[#This Row],[LIVE_VALUE]],MIS[[#This Row],[LIVE_VALUE]]-MIS[[#This Row],[VALUE]])</f>
        <v>2358</v>
      </c>
      <c r="AH1298" t="str" cm="1">
        <f t="array" ref="AH1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8" t="str">
        <f>MIS[[#This Row],[TRADING SYMBOL]]</f>
        <v>SENSEX2552082300PE</v>
      </c>
      <c r="AJ1298" t="str">
        <f>IF(RIGHT(MIS[[#This Row],[Main/Hedge]],4)="MAIN","MAIN","HEDGE")</f>
        <v>MAIN</v>
      </c>
      <c r="AK1298" t="str" cm="1">
        <f t="array" ref="AK1298">_xlfn._xlws.FILTER(Table4[Column1],ISNUMBER(SEARCH(Table4[Column1],MIS[[#This Row],[OrderUniqueIdentifier]])),"")</f>
        <v>NOTREND</v>
      </c>
    </row>
    <row r="1299" spans="1:37" x14ac:dyDescent="0.25">
      <c r="A1299" t="s">
        <v>71</v>
      </c>
      <c r="B1299" t="s">
        <v>705</v>
      </c>
      <c r="C1299" t="s">
        <v>2241</v>
      </c>
      <c r="D1299" t="s">
        <v>72</v>
      </c>
      <c r="E1299" t="s">
        <v>2053</v>
      </c>
      <c r="F1299" t="s">
        <v>98</v>
      </c>
      <c r="G1299" t="s">
        <v>89</v>
      </c>
      <c r="H1299" t="s">
        <v>75</v>
      </c>
      <c r="I1299" t="s">
        <v>76</v>
      </c>
      <c r="J1299" t="s">
        <v>77</v>
      </c>
      <c r="K1299">
        <v>20</v>
      </c>
      <c r="L1299" t="s">
        <v>77</v>
      </c>
      <c r="M1299" t="s">
        <v>78</v>
      </c>
      <c r="N1299" t="s">
        <v>2242</v>
      </c>
      <c r="O1299" t="s">
        <v>2112</v>
      </c>
      <c r="P1299" t="s">
        <v>2173</v>
      </c>
      <c r="Q1299" t="s">
        <v>2055</v>
      </c>
      <c r="R1299" t="s">
        <v>79</v>
      </c>
      <c r="S1299" t="s">
        <v>26</v>
      </c>
      <c r="T1299" t="s">
        <v>2056</v>
      </c>
      <c r="U1299" t="s">
        <v>100</v>
      </c>
      <c r="V1299" t="s">
        <v>80</v>
      </c>
      <c r="W1299">
        <v>82300</v>
      </c>
      <c r="X1299" t="s">
        <v>85</v>
      </c>
      <c r="Y1299">
        <v>-20</v>
      </c>
      <c r="Z1299" t="s">
        <v>2113</v>
      </c>
      <c r="AA1299" t="s">
        <v>2174</v>
      </c>
      <c r="AB1299" t="s">
        <v>107</v>
      </c>
      <c r="AC1299" t="s">
        <v>91</v>
      </c>
      <c r="AD1299">
        <f>_xlfn.XLOOKUP(MIS[[#This Row],[TRADING SYMBOL]],[1]Sheet1!$D:$D,[1]Sheet1!$C:$C)</f>
        <v>389.05</v>
      </c>
      <c r="AE1299">
        <f>MIS[[#This Row],[OrderAverageTradedPrice]]*MIS[[#This Row],[OrderQuantity]]</f>
        <v>10093</v>
      </c>
      <c r="AF1299">
        <f>MIS[[#This Row],[LTP]]*MIS[[#This Row],[OrderQuantity]]</f>
        <v>7781</v>
      </c>
      <c r="AG1299">
        <f>IF(MIS[[#This Row],[OrderSide]]="SELL",MIS[[#This Row],[VALUE]]-MIS[[#This Row],[LIVE_VALUE]],MIS[[#This Row],[LIVE_VALUE]]-MIS[[#This Row],[VALUE]])</f>
        <v>2312</v>
      </c>
      <c r="AH1299" t="str" cm="1">
        <f t="array" ref="AH1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9" t="str">
        <f>MIS[[#This Row],[TRADING SYMBOL]]</f>
        <v>SENSEX2552082300PE</v>
      </c>
      <c r="AJ1299" t="str">
        <f>IF(RIGHT(MIS[[#This Row],[Main/Hedge]],4)="MAIN","MAIN","HEDGE")</f>
        <v>MAIN</v>
      </c>
      <c r="AK1299" t="str" cm="1">
        <f t="array" ref="AK1299">_xlfn._xlws.FILTER(Table4[Column1],ISNUMBER(SEARCH(Table4[Column1],MIS[[#This Row],[OrderUniqueIdentifier]])),"")</f>
        <v>NOTREND</v>
      </c>
    </row>
    <row r="1300" spans="1:37" x14ac:dyDescent="0.25">
      <c r="A1300" t="s">
        <v>71</v>
      </c>
      <c r="B1300" t="s">
        <v>779</v>
      </c>
      <c r="C1300" t="s">
        <v>2276</v>
      </c>
      <c r="D1300" t="s">
        <v>72</v>
      </c>
      <c r="E1300" t="s">
        <v>2044</v>
      </c>
      <c r="F1300" t="s">
        <v>98</v>
      </c>
      <c r="G1300" t="s">
        <v>89</v>
      </c>
      <c r="H1300" t="s">
        <v>75</v>
      </c>
      <c r="I1300" t="s">
        <v>76</v>
      </c>
      <c r="J1300" t="s">
        <v>77</v>
      </c>
      <c r="K1300">
        <v>40</v>
      </c>
      <c r="L1300" t="s">
        <v>77</v>
      </c>
      <c r="M1300" t="s">
        <v>78</v>
      </c>
      <c r="N1300" t="s">
        <v>2277</v>
      </c>
      <c r="O1300" t="s">
        <v>2112</v>
      </c>
      <c r="P1300" t="s">
        <v>2173</v>
      </c>
      <c r="Q1300" t="s">
        <v>2048</v>
      </c>
      <c r="R1300" t="s">
        <v>79</v>
      </c>
      <c r="S1300" t="s">
        <v>26</v>
      </c>
      <c r="T1300" t="s">
        <v>2049</v>
      </c>
      <c r="U1300" t="s">
        <v>100</v>
      </c>
      <c r="V1300" t="s">
        <v>80</v>
      </c>
      <c r="W1300">
        <v>82300</v>
      </c>
      <c r="X1300" t="s">
        <v>81</v>
      </c>
      <c r="Y1300">
        <v>-40</v>
      </c>
      <c r="Z1300" t="s">
        <v>2113</v>
      </c>
      <c r="AA1300" t="s">
        <v>2174</v>
      </c>
      <c r="AB1300" t="s">
        <v>90</v>
      </c>
      <c r="AC1300" t="s">
        <v>91</v>
      </c>
      <c r="AD1300">
        <f>_xlfn.XLOOKUP(MIS[[#This Row],[TRADING SYMBOL]],[1]Sheet1!$D:$D,[1]Sheet1!$C:$C)</f>
        <v>464.4</v>
      </c>
      <c r="AE1300">
        <f>MIS[[#This Row],[OrderAverageTradedPrice]]*MIS[[#This Row],[OrderQuantity]]</f>
        <v>23474</v>
      </c>
      <c r="AF1300">
        <f>MIS[[#This Row],[LTP]]*MIS[[#This Row],[OrderQuantity]]</f>
        <v>18576</v>
      </c>
      <c r="AG1300">
        <f>IF(MIS[[#This Row],[OrderSide]]="SELL",MIS[[#This Row],[VALUE]]-MIS[[#This Row],[LIVE_VALUE]],MIS[[#This Row],[LIVE_VALUE]]-MIS[[#This Row],[VALUE]])</f>
        <v>4898</v>
      </c>
      <c r="AH1300" t="str" cm="1">
        <f t="array" ref="AH1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0" t="str">
        <f>MIS[[#This Row],[TRADING SYMBOL]]</f>
        <v>SENSEX2552082300CE</v>
      </c>
      <c r="AJ1300" t="str">
        <f>IF(RIGHT(MIS[[#This Row],[Main/Hedge]],4)="MAIN","MAIN","HEDGE")</f>
        <v>MAIN</v>
      </c>
      <c r="AK1300" t="str" cm="1">
        <f t="array" ref="AK1300">_xlfn._xlws.FILTER(Table4[Column1],ISNUMBER(SEARCH(Table4[Column1],MIS[[#This Row],[OrderUniqueIdentifier]])),"")</f>
        <v>NOTREND</v>
      </c>
    </row>
    <row r="1301" spans="1:37" x14ac:dyDescent="0.25">
      <c r="A1301" t="s">
        <v>71</v>
      </c>
      <c r="B1301" t="s">
        <v>779</v>
      </c>
      <c r="C1301" t="s">
        <v>2278</v>
      </c>
      <c r="D1301" t="s">
        <v>72</v>
      </c>
      <c r="E1301" t="s">
        <v>2053</v>
      </c>
      <c r="F1301" t="s">
        <v>98</v>
      </c>
      <c r="G1301" t="s">
        <v>89</v>
      </c>
      <c r="H1301" t="s">
        <v>75</v>
      </c>
      <c r="I1301" t="s">
        <v>76</v>
      </c>
      <c r="J1301" t="s">
        <v>77</v>
      </c>
      <c r="K1301">
        <v>40</v>
      </c>
      <c r="L1301" t="s">
        <v>77</v>
      </c>
      <c r="M1301" t="s">
        <v>78</v>
      </c>
      <c r="N1301" t="s">
        <v>2279</v>
      </c>
      <c r="O1301" t="s">
        <v>2173</v>
      </c>
      <c r="P1301" t="s">
        <v>2173</v>
      </c>
      <c r="Q1301" t="s">
        <v>2055</v>
      </c>
      <c r="R1301" t="s">
        <v>79</v>
      </c>
      <c r="S1301" t="s">
        <v>26</v>
      </c>
      <c r="T1301" t="s">
        <v>2056</v>
      </c>
      <c r="U1301" t="s">
        <v>100</v>
      </c>
      <c r="V1301" t="s">
        <v>80</v>
      </c>
      <c r="W1301">
        <v>82300</v>
      </c>
      <c r="X1301" t="s">
        <v>85</v>
      </c>
      <c r="Y1301">
        <v>-40</v>
      </c>
      <c r="Z1301" t="s">
        <v>2174</v>
      </c>
      <c r="AA1301" t="s">
        <v>2174</v>
      </c>
      <c r="AB1301" t="s">
        <v>107</v>
      </c>
      <c r="AC1301" t="s">
        <v>91</v>
      </c>
      <c r="AD1301">
        <f>_xlfn.XLOOKUP(MIS[[#This Row],[TRADING SYMBOL]],[1]Sheet1!$D:$D,[1]Sheet1!$C:$C)</f>
        <v>389.05</v>
      </c>
      <c r="AE1301">
        <f>MIS[[#This Row],[OrderAverageTradedPrice]]*MIS[[#This Row],[OrderQuantity]]</f>
        <v>20232</v>
      </c>
      <c r="AF1301">
        <f>MIS[[#This Row],[LTP]]*MIS[[#This Row],[OrderQuantity]]</f>
        <v>15562</v>
      </c>
      <c r="AG1301">
        <f>IF(MIS[[#This Row],[OrderSide]]="SELL",MIS[[#This Row],[VALUE]]-MIS[[#This Row],[LIVE_VALUE]],MIS[[#This Row],[LIVE_VALUE]]-MIS[[#This Row],[VALUE]])</f>
        <v>4670</v>
      </c>
      <c r="AH1301" t="str" cm="1">
        <f t="array" ref="AH1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1" t="str">
        <f>MIS[[#This Row],[TRADING SYMBOL]]</f>
        <v>SENSEX2552082300PE</v>
      </c>
      <c r="AJ1301" t="str">
        <f>IF(RIGHT(MIS[[#This Row],[Main/Hedge]],4)="MAIN","MAIN","HEDGE")</f>
        <v>MAIN</v>
      </c>
      <c r="AK1301" t="str" cm="1">
        <f t="array" ref="AK1301">_xlfn._xlws.FILTER(Table4[Column1],ISNUMBER(SEARCH(Table4[Column1],MIS[[#This Row],[OrderUniqueIdentifier]])),"")</f>
        <v>NOTREND</v>
      </c>
    </row>
    <row r="1302" spans="1:37" x14ac:dyDescent="0.25">
      <c r="A1302" t="s">
        <v>71</v>
      </c>
      <c r="B1302" t="s">
        <v>822</v>
      </c>
      <c r="C1302" t="s">
        <v>2302</v>
      </c>
      <c r="D1302" t="s">
        <v>72</v>
      </c>
      <c r="E1302" t="s">
        <v>2044</v>
      </c>
      <c r="F1302" t="s">
        <v>98</v>
      </c>
      <c r="G1302" t="s">
        <v>89</v>
      </c>
      <c r="H1302" t="s">
        <v>75</v>
      </c>
      <c r="I1302" t="s">
        <v>76</v>
      </c>
      <c r="J1302" t="s">
        <v>77</v>
      </c>
      <c r="K1302">
        <v>20</v>
      </c>
      <c r="L1302" t="s">
        <v>77</v>
      </c>
      <c r="M1302" t="s">
        <v>78</v>
      </c>
      <c r="N1302" t="s">
        <v>2303</v>
      </c>
      <c r="O1302" t="s">
        <v>2112</v>
      </c>
      <c r="P1302" t="s">
        <v>2173</v>
      </c>
      <c r="Q1302" t="s">
        <v>2048</v>
      </c>
      <c r="R1302" t="s">
        <v>79</v>
      </c>
      <c r="S1302" t="s">
        <v>26</v>
      </c>
      <c r="T1302" t="s">
        <v>2049</v>
      </c>
      <c r="U1302" t="s">
        <v>100</v>
      </c>
      <c r="V1302" t="s">
        <v>80</v>
      </c>
      <c r="W1302">
        <v>82300</v>
      </c>
      <c r="X1302" t="s">
        <v>81</v>
      </c>
      <c r="Y1302">
        <v>-20</v>
      </c>
      <c r="Z1302" t="s">
        <v>2113</v>
      </c>
      <c r="AA1302" t="s">
        <v>2174</v>
      </c>
      <c r="AB1302" t="s">
        <v>90</v>
      </c>
      <c r="AC1302" t="s">
        <v>91</v>
      </c>
      <c r="AD1302">
        <f>_xlfn.XLOOKUP(MIS[[#This Row],[TRADING SYMBOL]],[1]Sheet1!$D:$D,[1]Sheet1!$C:$C)</f>
        <v>464.4</v>
      </c>
      <c r="AE1302">
        <f>MIS[[#This Row],[OrderAverageTradedPrice]]*MIS[[#This Row],[OrderQuantity]]</f>
        <v>11646</v>
      </c>
      <c r="AF1302">
        <f>MIS[[#This Row],[LTP]]*MIS[[#This Row],[OrderQuantity]]</f>
        <v>9288</v>
      </c>
      <c r="AG1302">
        <f>IF(MIS[[#This Row],[OrderSide]]="SELL",MIS[[#This Row],[VALUE]]-MIS[[#This Row],[LIVE_VALUE]],MIS[[#This Row],[LIVE_VALUE]]-MIS[[#This Row],[VALUE]])</f>
        <v>2358</v>
      </c>
      <c r="AH1302" t="str" cm="1">
        <f t="array" ref="AH1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2" t="str">
        <f>MIS[[#This Row],[TRADING SYMBOL]]</f>
        <v>SENSEX2552082300CE</v>
      </c>
      <c r="AJ1302" t="str">
        <f>IF(RIGHT(MIS[[#This Row],[Main/Hedge]],4)="MAIN","MAIN","HEDGE")</f>
        <v>MAIN</v>
      </c>
      <c r="AK1302" t="str" cm="1">
        <f t="array" ref="AK1302">_xlfn._xlws.FILTER(Table4[Column1],ISNUMBER(SEARCH(Table4[Column1],MIS[[#This Row],[OrderUniqueIdentifier]])),"")</f>
        <v>NOTREND</v>
      </c>
    </row>
    <row r="1303" spans="1:37" x14ac:dyDescent="0.25">
      <c r="A1303" t="s">
        <v>71</v>
      </c>
      <c r="B1303" t="s">
        <v>857</v>
      </c>
      <c r="C1303" t="s">
        <v>2331</v>
      </c>
      <c r="D1303" t="s">
        <v>72</v>
      </c>
      <c r="E1303" t="s">
        <v>2044</v>
      </c>
      <c r="F1303" t="s">
        <v>98</v>
      </c>
      <c r="G1303" t="s">
        <v>89</v>
      </c>
      <c r="H1303" t="s">
        <v>75</v>
      </c>
      <c r="I1303" t="s">
        <v>76</v>
      </c>
      <c r="J1303" t="s">
        <v>77</v>
      </c>
      <c r="K1303">
        <v>20</v>
      </c>
      <c r="L1303" t="s">
        <v>77</v>
      </c>
      <c r="M1303" t="s">
        <v>78</v>
      </c>
      <c r="N1303" t="s">
        <v>2332</v>
      </c>
      <c r="O1303" t="s">
        <v>2112</v>
      </c>
      <c r="P1303" t="s">
        <v>2173</v>
      </c>
      <c r="Q1303" t="s">
        <v>2048</v>
      </c>
      <c r="R1303" t="s">
        <v>79</v>
      </c>
      <c r="S1303" t="s">
        <v>26</v>
      </c>
      <c r="T1303" t="s">
        <v>2049</v>
      </c>
      <c r="U1303" t="s">
        <v>100</v>
      </c>
      <c r="V1303" t="s">
        <v>80</v>
      </c>
      <c r="W1303">
        <v>82300</v>
      </c>
      <c r="X1303" t="s">
        <v>81</v>
      </c>
      <c r="Y1303">
        <v>-20</v>
      </c>
      <c r="Z1303" t="s">
        <v>2113</v>
      </c>
      <c r="AA1303" t="s">
        <v>2174</v>
      </c>
      <c r="AB1303" t="s">
        <v>90</v>
      </c>
      <c r="AC1303" t="s">
        <v>91</v>
      </c>
      <c r="AD1303">
        <f>_xlfn.XLOOKUP(MIS[[#This Row],[TRADING SYMBOL]],[1]Sheet1!$D:$D,[1]Sheet1!$C:$C)</f>
        <v>464.4</v>
      </c>
      <c r="AE1303">
        <f>MIS[[#This Row],[OrderAverageTradedPrice]]*MIS[[#This Row],[OrderQuantity]]</f>
        <v>11652</v>
      </c>
      <c r="AF1303">
        <f>MIS[[#This Row],[LTP]]*MIS[[#This Row],[OrderQuantity]]</f>
        <v>9288</v>
      </c>
      <c r="AG1303">
        <f>IF(MIS[[#This Row],[OrderSide]]="SELL",MIS[[#This Row],[VALUE]]-MIS[[#This Row],[LIVE_VALUE]],MIS[[#This Row],[LIVE_VALUE]]-MIS[[#This Row],[VALUE]])</f>
        <v>2364</v>
      </c>
      <c r="AH1303" t="str" cm="1">
        <f t="array" ref="AH1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3" t="str">
        <f>MIS[[#This Row],[TRADING SYMBOL]]</f>
        <v>SENSEX2552082300CE</v>
      </c>
      <c r="AJ1303" t="str">
        <f>IF(RIGHT(MIS[[#This Row],[Main/Hedge]],4)="MAIN","MAIN","HEDGE")</f>
        <v>MAIN</v>
      </c>
      <c r="AK1303" t="str" cm="1">
        <f t="array" ref="AK1303">_xlfn._xlws.FILTER(Table4[Column1],ISNUMBER(SEARCH(Table4[Column1],MIS[[#This Row],[OrderUniqueIdentifier]])),"")</f>
        <v>NOTREND</v>
      </c>
    </row>
    <row r="1304" spans="1:37" x14ac:dyDescent="0.25">
      <c r="A1304" t="s">
        <v>71</v>
      </c>
      <c r="B1304" t="s">
        <v>1037</v>
      </c>
      <c r="C1304" t="s">
        <v>2471</v>
      </c>
      <c r="D1304" t="s">
        <v>72</v>
      </c>
      <c r="E1304" t="s">
        <v>2053</v>
      </c>
      <c r="F1304" t="s">
        <v>98</v>
      </c>
      <c r="G1304" t="s">
        <v>89</v>
      </c>
      <c r="H1304" t="s">
        <v>75</v>
      </c>
      <c r="I1304" t="s">
        <v>76</v>
      </c>
      <c r="J1304" t="s">
        <v>77</v>
      </c>
      <c r="K1304">
        <v>20</v>
      </c>
      <c r="L1304" t="s">
        <v>77</v>
      </c>
      <c r="M1304" t="s">
        <v>78</v>
      </c>
      <c r="N1304" t="s">
        <v>2472</v>
      </c>
      <c r="O1304" t="s">
        <v>2112</v>
      </c>
      <c r="P1304" t="s">
        <v>2173</v>
      </c>
      <c r="Q1304" t="s">
        <v>2055</v>
      </c>
      <c r="R1304" t="s">
        <v>79</v>
      </c>
      <c r="S1304" t="s">
        <v>26</v>
      </c>
      <c r="T1304" t="s">
        <v>2056</v>
      </c>
      <c r="U1304" t="s">
        <v>100</v>
      </c>
      <c r="V1304" t="s">
        <v>80</v>
      </c>
      <c r="W1304">
        <v>82300</v>
      </c>
      <c r="X1304" t="s">
        <v>85</v>
      </c>
      <c r="Y1304">
        <v>-20</v>
      </c>
      <c r="Z1304" t="s">
        <v>2113</v>
      </c>
      <c r="AA1304" t="s">
        <v>2174</v>
      </c>
      <c r="AB1304" t="s">
        <v>107</v>
      </c>
      <c r="AC1304" t="s">
        <v>91</v>
      </c>
      <c r="AD1304">
        <f>_xlfn.XLOOKUP(MIS[[#This Row],[TRADING SYMBOL]],[1]Sheet1!$D:$D,[1]Sheet1!$C:$C)</f>
        <v>389.05</v>
      </c>
      <c r="AE1304">
        <f>MIS[[#This Row],[OrderAverageTradedPrice]]*MIS[[#This Row],[OrderQuantity]]</f>
        <v>10075</v>
      </c>
      <c r="AF1304">
        <f>MIS[[#This Row],[LTP]]*MIS[[#This Row],[OrderQuantity]]</f>
        <v>7781</v>
      </c>
      <c r="AG1304">
        <f>IF(MIS[[#This Row],[OrderSide]]="SELL",MIS[[#This Row],[VALUE]]-MIS[[#This Row],[LIVE_VALUE]],MIS[[#This Row],[LIVE_VALUE]]-MIS[[#This Row],[VALUE]])</f>
        <v>2294</v>
      </c>
      <c r="AH1304" t="str" cm="1">
        <f t="array" ref="AH1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4" t="str">
        <f>MIS[[#This Row],[TRADING SYMBOL]]</f>
        <v>SENSEX2552082300PE</v>
      </c>
      <c r="AJ1304" t="str">
        <f>IF(RIGHT(MIS[[#This Row],[Main/Hedge]],4)="MAIN","MAIN","HEDGE")</f>
        <v>MAIN</v>
      </c>
      <c r="AK1304" t="str" cm="1">
        <f t="array" ref="AK1304">_xlfn._xlws.FILTER(Table4[Column1],ISNUMBER(SEARCH(Table4[Column1],MIS[[#This Row],[OrderUniqueIdentifier]])),"")</f>
        <v>NOTREND</v>
      </c>
    </row>
    <row r="1305" spans="1:37" x14ac:dyDescent="0.25">
      <c r="A1305" t="s">
        <v>71</v>
      </c>
      <c r="B1305" t="s">
        <v>1124</v>
      </c>
      <c r="C1305" t="s">
        <v>2542</v>
      </c>
      <c r="D1305" t="s">
        <v>72</v>
      </c>
      <c r="E1305" t="s">
        <v>2044</v>
      </c>
      <c r="F1305" t="s">
        <v>98</v>
      </c>
      <c r="G1305" t="s">
        <v>89</v>
      </c>
      <c r="H1305" t="s">
        <v>75</v>
      </c>
      <c r="I1305" t="s">
        <v>76</v>
      </c>
      <c r="J1305" t="s">
        <v>77</v>
      </c>
      <c r="K1305">
        <v>20</v>
      </c>
      <c r="L1305" t="s">
        <v>77</v>
      </c>
      <c r="M1305" t="s">
        <v>78</v>
      </c>
      <c r="N1305" t="s">
        <v>2543</v>
      </c>
      <c r="O1305" t="s">
        <v>2173</v>
      </c>
      <c r="P1305" t="s">
        <v>2173</v>
      </c>
      <c r="Q1305" t="s">
        <v>2048</v>
      </c>
      <c r="R1305" t="s">
        <v>79</v>
      </c>
      <c r="S1305" t="s">
        <v>26</v>
      </c>
      <c r="T1305" t="s">
        <v>2049</v>
      </c>
      <c r="U1305" t="s">
        <v>100</v>
      </c>
      <c r="V1305" t="s">
        <v>80</v>
      </c>
      <c r="W1305">
        <v>82300</v>
      </c>
      <c r="X1305" t="s">
        <v>81</v>
      </c>
      <c r="Y1305">
        <v>-20</v>
      </c>
      <c r="Z1305" t="s">
        <v>2174</v>
      </c>
      <c r="AA1305" t="s">
        <v>2174</v>
      </c>
      <c r="AB1305" t="s">
        <v>90</v>
      </c>
      <c r="AC1305" t="s">
        <v>91</v>
      </c>
      <c r="AD1305">
        <f>_xlfn.XLOOKUP(MIS[[#This Row],[TRADING SYMBOL]],[1]Sheet1!$D:$D,[1]Sheet1!$C:$C)</f>
        <v>464.4</v>
      </c>
      <c r="AE1305">
        <f>MIS[[#This Row],[OrderAverageTradedPrice]]*MIS[[#This Row],[OrderQuantity]]</f>
        <v>11670</v>
      </c>
      <c r="AF1305">
        <f>MIS[[#This Row],[LTP]]*MIS[[#This Row],[OrderQuantity]]</f>
        <v>9288</v>
      </c>
      <c r="AG1305">
        <f>IF(MIS[[#This Row],[OrderSide]]="SELL",MIS[[#This Row],[VALUE]]-MIS[[#This Row],[LIVE_VALUE]],MIS[[#This Row],[LIVE_VALUE]]-MIS[[#This Row],[VALUE]])</f>
        <v>2382</v>
      </c>
      <c r="AH1305" t="str" cm="1">
        <f t="array" ref="AH1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5" t="str">
        <f>MIS[[#This Row],[TRADING SYMBOL]]</f>
        <v>SENSEX2552082300CE</v>
      </c>
      <c r="AJ1305" t="str">
        <f>IF(RIGHT(MIS[[#This Row],[Main/Hedge]],4)="MAIN","MAIN","HEDGE")</f>
        <v>MAIN</v>
      </c>
      <c r="AK1305" t="str" cm="1">
        <f t="array" ref="AK1305">_xlfn._xlws.FILTER(Table4[Column1],ISNUMBER(SEARCH(Table4[Column1],MIS[[#This Row],[OrderUniqueIdentifier]])),"")</f>
        <v>NOTREND</v>
      </c>
    </row>
    <row r="1306" spans="1:37" x14ac:dyDescent="0.25">
      <c r="A1306" t="s">
        <v>71</v>
      </c>
      <c r="B1306" t="s">
        <v>1202</v>
      </c>
      <c r="C1306" t="s">
        <v>2590</v>
      </c>
      <c r="D1306" t="s">
        <v>72</v>
      </c>
      <c r="E1306" t="s">
        <v>2053</v>
      </c>
      <c r="F1306" t="s">
        <v>98</v>
      </c>
      <c r="G1306" t="s">
        <v>89</v>
      </c>
      <c r="H1306" t="s">
        <v>75</v>
      </c>
      <c r="I1306" t="s">
        <v>76</v>
      </c>
      <c r="J1306" t="s">
        <v>77</v>
      </c>
      <c r="K1306">
        <v>20</v>
      </c>
      <c r="L1306" t="s">
        <v>77</v>
      </c>
      <c r="M1306" t="s">
        <v>78</v>
      </c>
      <c r="N1306" t="s">
        <v>2591</v>
      </c>
      <c r="O1306" t="s">
        <v>2112</v>
      </c>
      <c r="P1306" t="s">
        <v>2173</v>
      </c>
      <c r="Q1306" t="s">
        <v>2055</v>
      </c>
      <c r="R1306" t="s">
        <v>79</v>
      </c>
      <c r="S1306" t="s">
        <v>26</v>
      </c>
      <c r="T1306" t="s">
        <v>2056</v>
      </c>
      <c r="U1306" t="s">
        <v>100</v>
      </c>
      <c r="V1306" t="s">
        <v>80</v>
      </c>
      <c r="W1306">
        <v>82300</v>
      </c>
      <c r="X1306" t="s">
        <v>85</v>
      </c>
      <c r="Y1306">
        <v>-20</v>
      </c>
      <c r="Z1306" t="s">
        <v>2113</v>
      </c>
      <c r="AA1306" t="s">
        <v>2174</v>
      </c>
      <c r="AB1306" t="s">
        <v>107</v>
      </c>
      <c r="AC1306" t="s">
        <v>91</v>
      </c>
      <c r="AD1306">
        <f>_xlfn.XLOOKUP(MIS[[#This Row],[TRADING SYMBOL]],[1]Sheet1!$D:$D,[1]Sheet1!$C:$C)</f>
        <v>389.05</v>
      </c>
      <c r="AE1306">
        <f>MIS[[#This Row],[OrderAverageTradedPrice]]*MIS[[#This Row],[OrderQuantity]]</f>
        <v>10066</v>
      </c>
      <c r="AF1306">
        <f>MIS[[#This Row],[LTP]]*MIS[[#This Row],[OrderQuantity]]</f>
        <v>7781</v>
      </c>
      <c r="AG1306">
        <f>IF(MIS[[#This Row],[OrderSide]]="SELL",MIS[[#This Row],[VALUE]]-MIS[[#This Row],[LIVE_VALUE]],MIS[[#This Row],[LIVE_VALUE]]-MIS[[#This Row],[VALUE]])</f>
        <v>2285</v>
      </c>
      <c r="AH1306" t="str" cm="1">
        <f t="array" ref="AH1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6" t="str">
        <f>MIS[[#This Row],[TRADING SYMBOL]]</f>
        <v>SENSEX2552082300PE</v>
      </c>
      <c r="AJ1306" t="str">
        <f>IF(RIGHT(MIS[[#This Row],[Main/Hedge]],4)="MAIN","MAIN","HEDGE")</f>
        <v>MAIN</v>
      </c>
      <c r="AK1306" t="str" cm="1">
        <f t="array" ref="AK1306">_xlfn._xlws.FILTER(Table4[Column1],ISNUMBER(SEARCH(Table4[Column1],MIS[[#This Row],[OrderUniqueIdentifier]])),"")</f>
        <v>NOTREND</v>
      </c>
    </row>
    <row r="1307" spans="1:37" x14ac:dyDescent="0.25">
      <c r="A1307" t="s">
        <v>71</v>
      </c>
      <c r="B1307" t="s">
        <v>1224</v>
      </c>
      <c r="C1307" t="s">
        <v>2608</v>
      </c>
      <c r="D1307" t="s">
        <v>72</v>
      </c>
      <c r="E1307" t="s">
        <v>2053</v>
      </c>
      <c r="F1307" t="s">
        <v>98</v>
      </c>
      <c r="G1307" t="s">
        <v>89</v>
      </c>
      <c r="H1307" t="s">
        <v>75</v>
      </c>
      <c r="I1307" t="s">
        <v>76</v>
      </c>
      <c r="J1307" t="s">
        <v>77</v>
      </c>
      <c r="K1307">
        <v>20</v>
      </c>
      <c r="L1307" t="s">
        <v>77</v>
      </c>
      <c r="M1307" t="s">
        <v>78</v>
      </c>
      <c r="N1307" t="s">
        <v>2364</v>
      </c>
      <c r="O1307" t="s">
        <v>2112</v>
      </c>
      <c r="P1307" t="s">
        <v>2173</v>
      </c>
      <c r="Q1307" t="s">
        <v>2055</v>
      </c>
      <c r="R1307" t="s">
        <v>79</v>
      </c>
      <c r="S1307" t="s">
        <v>26</v>
      </c>
      <c r="T1307" t="s">
        <v>2056</v>
      </c>
      <c r="U1307" t="s">
        <v>100</v>
      </c>
      <c r="V1307" t="s">
        <v>80</v>
      </c>
      <c r="W1307">
        <v>82300</v>
      </c>
      <c r="X1307" t="s">
        <v>85</v>
      </c>
      <c r="Y1307">
        <v>-20</v>
      </c>
      <c r="Z1307" t="s">
        <v>2113</v>
      </c>
      <c r="AA1307" t="s">
        <v>2174</v>
      </c>
      <c r="AB1307" t="s">
        <v>107</v>
      </c>
      <c r="AC1307" t="s">
        <v>91</v>
      </c>
      <c r="AD1307">
        <f>_xlfn.XLOOKUP(MIS[[#This Row],[TRADING SYMBOL]],[1]Sheet1!$D:$D,[1]Sheet1!$C:$C)</f>
        <v>389.05</v>
      </c>
      <c r="AE1307">
        <f>MIS[[#This Row],[OrderAverageTradedPrice]]*MIS[[#This Row],[OrderQuantity]]</f>
        <v>10080</v>
      </c>
      <c r="AF1307">
        <f>MIS[[#This Row],[LTP]]*MIS[[#This Row],[OrderQuantity]]</f>
        <v>7781</v>
      </c>
      <c r="AG1307">
        <f>IF(MIS[[#This Row],[OrderSide]]="SELL",MIS[[#This Row],[VALUE]]-MIS[[#This Row],[LIVE_VALUE]],MIS[[#This Row],[LIVE_VALUE]]-MIS[[#This Row],[VALUE]])</f>
        <v>2299</v>
      </c>
      <c r="AH1307" t="str" cm="1">
        <f t="array" ref="AH1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7" t="str">
        <f>MIS[[#This Row],[TRADING SYMBOL]]</f>
        <v>SENSEX2552082300PE</v>
      </c>
      <c r="AJ1307" t="str">
        <f>IF(RIGHT(MIS[[#This Row],[Main/Hedge]],4)="MAIN","MAIN","HEDGE")</f>
        <v>MAIN</v>
      </c>
      <c r="AK1307" t="str" cm="1">
        <f t="array" ref="AK1307">_xlfn._xlws.FILTER(Table4[Column1],ISNUMBER(SEARCH(Table4[Column1],MIS[[#This Row],[OrderUniqueIdentifier]])),"")</f>
        <v>NOTREND</v>
      </c>
    </row>
    <row r="1308" spans="1:37" x14ac:dyDescent="0.25">
      <c r="A1308" t="s">
        <v>71</v>
      </c>
      <c r="B1308" t="s">
        <v>1227</v>
      </c>
      <c r="C1308" t="s">
        <v>2613</v>
      </c>
      <c r="D1308" t="s">
        <v>72</v>
      </c>
      <c r="E1308" t="s">
        <v>2053</v>
      </c>
      <c r="F1308" t="s">
        <v>98</v>
      </c>
      <c r="G1308" t="s">
        <v>89</v>
      </c>
      <c r="H1308" t="s">
        <v>75</v>
      </c>
      <c r="I1308" t="s">
        <v>76</v>
      </c>
      <c r="J1308" t="s">
        <v>77</v>
      </c>
      <c r="K1308">
        <v>40</v>
      </c>
      <c r="L1308" t="s">
        <v>77</v>
      </c>
      <c r="M1308" t="s">
        <v>78</v>
      </c>
      <c r="N1308" t="s">
        <v>2614</v>
      </c>
      <c r="O1308" t="s">
        <v>2112</v>
      </c>
      <c r="P1308" t="s">
        <v>2173</v>
      </c>
      <c r="Q1308" t="s">
        <v>2055</v>
      </c>
      <c r="R1308" t="s">
        <v>79</v>
      </c>
      <c r="S1308" t="s">
        <v>26</v>
      </c>
      <c r="T1308" t="s">
        <v>2056</v>
      </c>
      <c r="U1308" t="s">
        <v>100</v>
      </c>
      <c r="V1308" t="s">
        <v>80</v>
      </c>
      <c r="W1308">
        <v>82300</v>
      </c>
      <c r="X1308" t="s">
        <v>85</v>
      </c>
      <c r="Y1308">
        <v>-40</v>
      </c>
      <c r="Z1308" t="s">
        <v>2113</v>
      </c>
      <c r="AA1308" t="s">
        <v>2174</v>
      </c>
      <c r="AB1308" t="s">
        <v>107</v>
      </c>
      <c r="AC1308" t="s">
        <v>91</v>
      </c>
      <c r="AD1308">
        <f>_xlfn.XLOOKUP(MIS[[#This Row],[TRADING SYMBOL]],[1]Sheet1!$D:$D,[1]Sheet1!$C:$C)</f>
        <v>389.05</v>
      </c>
      <c r="AE1308">
        <f>MIS[[#This Row],[OrderAverageTradedPrice]]*MIS[[#This Row],[OrderQuantity]]</f>
        <v>20288</v>
      </c>
      <c r="AF1308">
        <f>MIS[[#This Row],[LTP]]*MIS[[#This Row],[OrderQuantity]]</f>
        <v>15562</v>
      </c>
      <c r="AG1308">
        <f>IF(MIS[[#This Row],[OrderSide]]="SELL",MIS[[#This Row],[VALUE]]-MIS[[#This Row],[LIVE_VALUE]],MIS[[#This Row],[LIVE_VALUE]]-MIS[[#This Row],[VALUE]])</f>
        <v>4726</v>
      </c>
      <c r="AH1308" t="str" cm="1">
        <f t="array" ref="AH1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8" t="str">
        <f>MIS[[#This Row],[TRADING SYMBOL]]</f>
        <v>SENSEX2552082300PE</v>
      </c>
      <c r="AJ1308" t="str">
        <f>IF(RIGHT(MIS[[#This Row],[Main/Hedge]],4)="MAIN","MAIN","HEDGE")</f>
        <v>MAIN</v>
      </c>
      <c r="AK1308" t="str" cm="1">
        <f t="array" ref="AK1308">_xlfn._xlws.FILTER(Table4[Column1],ISNUMBER(SEARCH(Table4[Column1],MIS[[#This Row],[OrderUniqueIdentifier]])),"")</f>
        <v>NOTREND</v>
      </c>
    </row>
    <row r="1309" spans="1:37" x14ac:dyDescent="0.25">
      <c r="A1309" t="s">
        <v>71</v>
      </c>
      <c r="B1309" t="s">
        <v>1258</v>
      </c>
      <c r="C1309" t="s">
        <v>2632</v>
      </c>
      <c r="D1309" t="s">
        <v>72</v>
      </c>
      <c r="E1309" t="s">
        <v>2044</v>
      </c>
      <c r="F1309" t="s">
        <v>98</v>
      </c>
      <c r="G1309" t="s">
        <v>89</v>
      </c>
      <c r="H1309" t="s">
        <v>75</v>
      </c>
      <c r="I1309" t="s">
        <v>76</v>
      </c>
      <c r="J1309" t="s">
        <v>77</v>
      </c>
      <c r="K1309">
        <v>20</v>
      </c>
      <c r="L1309" t="s">
        <v>77</v>
      </c>
      <c r="M1309" t="s">
        <v>78</v>
      </c>
      <c r="N1309" t="s">
        <v>2633</v>
      </c>
      <c r="O1309" t="s">
        <v>2112</v>
      </c>
      <c r="P1309" t="s">
        <v>2173</v>
      </c>
      <c r="Q1309" t="s">
        <v>2048</v>
      </c>
      <c r="R1309" t="s">
        <v>79</v>
      </c>
      <c r="S1309" t="s">
        <v>26</v>
      </c>
      <c r="T1309" t="s">
        <v>2049</v>
      </c>
      <c r="U1309" t="s">
        <v>100</v>
      </c>
      <c r="V1309" t="s">
        <v>80</v>
      </c>
      <c r="W1309">
        <v>82300</v>
      </c>
      <c r="X1309" t="s">
        <v>81</v>
      </c>
      <c r="Y1309">
        <v>-20</v>
      </c>
      <c r="Z1309" t="s">
        <v>2113</v>
      </c>
      <c r="AA1309" t="s">
        <v>2174</v>
      </c>
      <c r="AB1309" t="s">
        <v>90</v>
      </c>
      <c r="AC1309" t="s">
        <v>91</v>
      </c>
      <c r="AD1309">
        <f>_xlfn.XLOOKUP(MIS[[#This Row],[TRADING SYMBOL]],[1]Sheet1!$D:$D,[1]Sheet1!$C:$C)</f>
        <v>464.4</v>
      </c>
      <c r="AE1309">
        <f>MIS[[#This Row],[OrderAverageTradedPrice]]*MIS[[#This Row],[OrderQuantity]]</f>
        <v>11735</v>
      </c>
      <c r="AF1309">
        <f>MIS[[#This Row],[LTP]]*MIS[[#This Row],[OrderQuantity]]</f>
        <v>9288</v>
      </c>
      <c r="AG1309">
        <f>IF(MIS[[#This Row],[OrderSide]]="SELL",MIS[[#This Row],[VALUE]]-MIS[[#This Row],[LIVE_VALUE]],MIS[[#This Row],[LIVE_VALUE]]-MIS[[#This Row],[VALUE]])</f>
        <v>2447</v>
      </c>
      <c r="AH1309" t="str" cm="1">
        <f t="array" ref="AH1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9" t="str">
        <f>MIS[[#This Row],[TRADING SYMBOL]]</f>
        <v>SENSEX2552082300CE</v>
      </c>
      <c r="AJ1309" t="str">
        <f>IF(RIGHT(MIS[[#This Row],[Main/Hedge]],4)="MAIN","MAIN","HEDGE")</f>
        <v>MAIN</v>
      </c>
      <c r="AK1309" t="str" cm="1">
        <f t="array" ref="AK1309">_xlfn._xlws.FILTER(Table4[Column1],ISNUMBER(SEARCH(Table4[Column1],MIS[[#This Row],[OrderUniqueIdentifier]])),"")</f>
        <v>NOTREND</v>
      </c>
    </row>
    <row r="1310" spans="1:37" x14ac:dyDescent="0.25">
      <c r="A1310" t="s">
        <v>71</v>
      </c>
      <c r="B1310" t="s">
        <v>1258</v>
      </c>
      <c r="C1310" t="s">
        <v>2634</v>
      </c>
      <c r="D1310" t="s">
        <v>72</v>
      </c>
      <c r="E1310" t="s">
        <v>2053</v>
      </c>
      <c r="F1310" t="s">
        <v>98</v>
      </c>
      <c r="G1310" t="s">
        <v>89</v>
      </c>
      <c r="H1310" t="s">
        <v>75</v>
      </c>
      <c r="I1310" t="s">
        <v>76</v>
      </c>
      <c r="J1310" t="s">
        <v>77</v>
      </c>
      <c r="K1310">
        <v>20</v>
      </c>
      <c r="L1310" t="s">
        <v>77</v>
      </c>
      <c r="M1310" t="s">
        <v>78</v>
      </c>
      <c r="N1310" t="s">
        <v>2635</v>
      </c>
      <c r="O1310" t="s">
        <v>2173</v>
      </c>
      <c r="P1310" t="s">
        <v>2173</v>
      </c>
      <c r="Q1310" t="s">
        <v>2055</v>
      </c>
      <c r="R1310" t="s">
        <v>79</v>
      </c>
      <c r="S1310" t="s">
        <v>26</v>
      </c>
      <c r="T1310" t="s">
        <v>2056</v>
      </c>
      <c r="U1310" t="s">
        <v>100</v>
      </c>
      <c r="V1310" t="s">
        <v>80</v>
      </c>
      <c r="W1310">
        <v>82300</v>
      </c>
      <c r="X1310" t="s">
        <v>85</v>
      </c>
      <c r="Y1310">
        <v>-20</v>
      </c>
      <c r="Z1310" t="s">
        <v>2174</v>
      </c>
      <c r="AA1310" t="s">
        <v>2174</v>
      </c>
      <c r="AB1310" t="s">
        <v>107</v>
      </c>
      <c r="AC1310" t="s">
        <v>91</v>
      </c>
      <c r="AD1310">
        <f>_xlfn.XLOOKUP(MIS[[#This Row],[TRADING SYMBOL]],[1]Sheet1!$D:$D,[1]Sheet1!$C:$C)</f>
        <v>389.05</v>
      </c>
      <c r="AE1310">
        <f>MIS[[#This Row],[OrderAverageTradedPrice]]*MIS[[#This Row],[OrderQuantity]]</f>
        <v>10118</v>
      </c>
      <c r="AF1310">
        <f>MIS[[#This Row],[LTP]]*MIS[[#This Row],[OrderQuantity]]</f>
        <v>7781</v>
      </c>
      <c r="AG1310">
        <f>IF(MIS[[#This Row],[OrderSide]]="SELL",MIS[[#This Row],[VALUE]]-MIS[[#This Row],[LIVE_VALUE]],MIS[[#This Row],[LIVE_VALUE]]-MIS[[#This Row],[VALUE]])</f>
        <v>2337</v>
      </c>
      <c r="AH1310" t="str" cm="1">
        <f t="array" ref="AH1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0" t="str">
        <f>MIS[[#This Row],[TRADING SYMBOL]]</f>
        <v>SENSEX2552082300PE</v>
      </c>
      <c r="AJ1310" t="str">
        <f>IF(RIGHT(MIS[[#This Row],[Main/Hedge]],4)="MAIN","MAIN","HEDGE")</f>
        <v>MAIN</v>
      </c>
      <c r="AK1310" t="str" cm="1">
        <f t="array" ref="AK1310">_xlfn._xlws.FILTER(Table4[Column1],ISNUMBER(SEARCH(Table4[Column1],MIS[[#This Row],[OrderUniqueIdentifier]])),"")</f>
        <v>NOTREND</v>
      </c>
    </row>
    <row r="1311" spans="1:37" x14ac:dyDescent="0.25">
      <c r="A1311" t="s">
        <v>179</v>
      </c>
      <c r="B1311" t="s">
        <v>1488</v>
      </c>
      <c r="C1311" t="s">
        <v>2743</v>
      </c>
      <c r="D1311" t="s">
        <v>72</v>
      </c>
      <c r="E1311" t="s">
        <v>2044</v>
      </c>
      <c r="F1311" t="s">
        <v>98</v>
      </c>
      <c r="G1311" t="s">
        <v>89</v>
      </c>
      <c r="H1311" t="s">
        <v>93</v>
      </c>
      <c r="I1311" t="s">
        <v>76</v>
      </c>
      <c r="J1311" t="s">
        <v>2277</v>
      </c>
      <c r="K1311">
        <v>20</v>
      </c>
      <c r="L1311" t="s">
        <v>77</v>
      </c>
      <c r="M1311" t="s">
        <v>78</v>
      </c>
      <c r="N1311" t="s">
        <v>2277</v>
      </c>
      <c r="O1311" t="s">
        <v>2112</v>
      </c>
      <c r="P1311" t="s">
        <v>2173</v>
      </c>
      <c r="Q1311" t="s">
        <v>2048</v>
      </c>
      <c r="R1311" t="s">
        <v>79</v>
      </c>
      <c r="S1311" t="s">
        <v>26</v>
      </c>
      <c r="T1311" t="s">
        <v>2049</v>
      </c>
      <c r="U1311" t="s">
        <v>100</v>
      </c>
      <c r="V1311" t="s">
        <v>80</v>
      </c>
      <c r="W1311">
        <v>82300</v>
      </c>
      <c r="X1311" t="s">
        <v>81</v>
      </c>
      <c r="Y1311">
        <v>-20</v>
      </c>
      <c r="Z1311" t="s">
        <v>2113</v>
      </c>
      <c r="AA1311" t="s">
        <v>2174</v>
      </c>
      <c r="AB1311" t="s">
        <v>90</v>
      </c>
      <c r="AC1311" t="s">
        <v>91</v>
      </c>
      <c r="AD1311">
        <f>_xlfn.XLOOKUP(MIS[[#This Row],[TRADING SYMBOL]],[1]Sheet1!$D:$D,[1]Sheet1!$C:$C)</f>
        <v>464.4</v>
      </c>
      <c r="AE1311">
        <f>MIS[[#This Row],[OrderAverageTradedPrice]]*MIS[[#This Row],[OrderQuantity]]</f>
        <v>11737</v>
      </c>
      <c r="AF1311">
        <f>MIS[[#This Row],[LTP]]*MIS[[#This Row],[OrderQuantity]]</f>
        <v>9288</v>
      </c>
      <c r="AG1311">
        <f>IF(MIS[[#This Row],[OrderSide]]="SELL",MIS[[#This Row],[VALUE]]-MIS[[#This Row],[LIVE_VALUE]],MIS[[#This Row],[LIVE_VALUE]]-MIS[[#This Row],[VALUE]])</f>
        <v>2449</v>
      </c>
      <c r="AH1311" t="str" cm="1">
        <f t="array" ref="AH1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1" t="str">
        <f>MIS[[#This Row],[TRADING SYMBOL]]</f>
        <v>SENSEX2552082300CE</v>
      </c>
      <c r="AJ1311" t="str">
        <f>IF(RIGHT(MIS[[#This Row],[Main/Hedge]],4)="MAIN","MAIN","HEDGE")</f>
        <v>MAIN</v>
      </c>
      <c r="AK1311" t="str" cm="1">
        <f t="array" ref="AK1311">_xlfn._xlws.FILTER(Table4[Column1],ISNUMBER(SEARCH(Table4[Column1],MIS[[#This Row],[OrderUniqueIdentifier]])),"")</f>
        <v>NOTREND</v>
      </c>
    </row>
    <row r="1312" spans="1:37" x14ac:dyDescent="0.25">
      <c r="A1312" t="s">
        <v>179</v>
      </c>
      <c r="B1312" t="s">
        <v>1488</v>
      </c>
      <c r="C1312" t="s">
        <v>2744</v>
      </c>
      <c r="D1312" t="s">
        <v>72</v>
      </c>
      <c r="E1312" t="s">
        <v>2053</v>
      </c>
      <c r="F1312" t="s">
        <v>98</v>
      </c>
      <c r="G1312" t="s">
        <v>89</v>
      </c>
      <c r="H1312" t="s">
        <v>93</v>
      </c>
      <c r="I1312" t="s">
        <v>76</v>
      </c>
      <c r="J1312" t="s">
        <v>2745</v>
      </c>
      <c r="K1312">
        <v>20</v>
      </c>
      <c r="L1312" t="s">
        <v>77</v>
      </c>
      <c r="M1312" t="s">
        <v>78</v>
      </c>
      <c r="N1312" t="s">
        <v>2745</v>
      </c>
      <c r="O1312" t="s">
        <v>2112</v>
      </c>
      <c r="P1312" t="s">
        <v>2173</v>
      </c>
      <c r="Q1312" t="s">
        <v>2055</v>
      </c>
      <c r="R1312" t="s">
        <v>79</v>
      </c>
      <c r="S1312" t="s">
        <v>26</v>
      </c>
      <c r="T1312" t="s">
        <v>2056</v>
      </c>
      <c r="U1312" t="s">
        <v>100</v>
      </c>
      <c r="V1312" t="s">
        <v>80</v>
      </c>
      <c r="W1312">
        <v>82300</v>
      </c>
      <c r="X1312" t="s">
        <v>85</v>
      </c>
      <c r="Y1312">
        <v>-20</v>
      </c>
      <c r="Z1312" t="s">
        <v>2113</v>
      </c>
      <c r="AA1312" t="s">
        <v>2174</v>
      </c>
      <c r="AB1312" t="s">
        <v>107</v>
      </c>
      <c r="AC1312" t="s">
        <v>91</v>
      </c>
      <c r="AD1312">
        <f>_xlfn.XLOOKUP(MIS[[#This Row],[TRADING SYMBOL]],[1]Sheet1!$D:$D,[1]Sheet1!$C:$C)</f>
        <v>389.05</v>
      </c>
      <c r="AE1312">
        <f>MIS[[#This Row],[OrderAverageTradedPrice]]*MIS[[#This Row],[OrderQuantity]]</f>
        <v>10097</v>
      </c>
      <c r="AF1312">
        <f>MIS[[#This Row],[LTP]]*MIS[[#This Row],[OrderQuantity]]</f>
        <v>7781</v>
      </c>
      <c r="AG1312">
        <f>IF(MIS[[#This Row],[OrderSide]]="SELL",MIS[[#This Row],[VALUE]]-MIS[[#This Row],[LIVE_VALUE]],MIS[[#This Row],[LIVE_VALUE]]-MIS[[#This Row],[VALUE]])</f>
        <v>2316</v>
      </c>
      <c r="AH1312" t="str" cm="1">
        <f t="array" ref="AH1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2" t="str">
        <f>MIS[[#This Row],[TRADING SYMBOL]]</f>
        <v>SENSEX2552082300PE</v>
      </c>
      <c r="AJ1312" t="str">
        <f>IF(RIGHT(MIS[[#This Row],[Main/Hedge]],4)="MAIN","MAIN","HEDGE")</f>
        <v>MAIN</v>
      </c>
      <c r="AK1312" t="str" cm="1">
        <f t="array" ref="AK1312">_xlfn._xlws.FILTER(Table4[Column1],ISNUMBER(SEARCH(Table4[Column1],MIS[[#This Row],[OrderUniqueIdentifier]])),"")</f>
        <v>NOTREND</v>
      </c>
    </row>
    <row r="1313" spans="1:37" x14ac:dyDescent="0.25">
      <c r="A1313" t="s">
        <v>71</v>
      </c>
      <c r="B1313" t="s">
        <v>602</v>
      </c>
      <c r="C1313" t="s">
        <v>2162</v>
      </c>
      <c r="D1313" t="s">
        <v>72</v>
      </c>
      <c r="E1313" t="s">
        <v>2044</v>
      </c>
      <c r="F1313" t="s">
        <v>98</v>
      </c>
      <c r="G1313" t="s">
        <v>89</v>
      </c>
      <c r="H1313" t="s">
        <v>75</v>
      </c>
      <c r="I1313" t="s">
        <v>76</v>
      </c>
      <c r="J1313" t="s">
        <v>77</v>
      </c>
      <c r="K1313">
        <v>40</v>
      </c>
      <c r="L1313" t="s">
        <v>77</v>
      </c>
      <c r="M1313" t="s">
        <v>78</v>
      </c>
      <c r="N1313" t="s">
        <v>2163</v>
      </c>
      <c r="O1313" t="s">
        <v>2078</v>
      </c>
      <c r="P1313" t="s">
        <v>2078</v>
      </c>
      <c r="Q1313" t="s">
        <v>2048</v>
      </c>
      <c r="R1313" t="s">
        <v>79</v>
      </c>
      <c r="S1313" t="s">
        <v>26</v>
      </c>
      <c r="T1313" t="s">
        <v>2049</v>
      </c>
      <c r="U1313" t="s">
        <v>100</v>
      </c>
      <c r="V1313" t="s">
        <v>80</v>
      </c>
      <c r="W1313">
        <v>82300</v>
      </c>
      <c r="X1313" t="s">
        <v>81</v>
      </c>
      <c r="Y1313">
        <v>-40</v>
      </c>
      <c r="Z1313" t="s">
        <v>2080</v>
      </c>
      <c r="AA1313" t="s">
        <v>2080</v>
      </c>
      <c r="AB1313" t="s">
        <v>90</v>
      </c>
      <c r="AC1313" t="s">
        <v>91</v>
      </c>
      <c r="AD1313">
        <f>_xlfn.XLOOKUP(MIS[[#This Row],[TRADING SYMBOL]],[1]Sheet1!$D:$D,[1]Sheet1!$C:$C)</f>
        <v>464.4</v>
      </c>
      <c r="AE1313">
        <f>MIS[[#This Row],[OrderAverageTradedPrice]]*MIS[[#This Row],[OrderQuantity]]</f>
        <v>23286</v>
      </c>
      <c r="AF1313">
        <f>MIS[[#This Row],[LTP]]*MIS[[#This Row],[OrderQuantity]]</f>
        <v>18576</v>
      </c>
      <c r="AG1313">
        <f>IF(MIS[[#This Row],[OrderSide]]="SELL",MIS[[#This Row],[VALUE]]-MIS[[#This Row],[LIVE_VALUE]],MIS[[#This Row],[LIVE_VALUE]]-MIS[[#This Row],[VALUE]])</f>
        <v>4710</v>
      </c>
      <c r="AH1313" t="str" cm="1">
        <f t="array" ref="AH1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3" t="str">
        <f>MIS[[#This Row],[TRADING SYMBOL]]</f>
        <v>SENSEX2552082300CE</v>
      </c>
      <c r="AJ1313" t="str">
        <f>IF(RIGHT(MIS[[#This Row],[Main/Hedge]],4)="MAIN","MAIN","HEDGE")</f>
        <v>MAIN</v>
      </c>
      <c r="AK1313" t="str" cm="1">
        <f t="array" ref="AK1313">_xlfn._xlws.FILTER(Table4[Column1],ISNUMBER(SEARCH(Table4[Column1],MIS[[#This Row],[OrderUniqueIdentifier]])),"")</f>
        <v>NOTREND</v>
      </c>
    </row>
    <row r="1314" spans="1:37" x14ac:dyDescent="0.25">
      <c r="A1314" t="s">
        <v>71</v>
      </c>
      <c r="B1314" t="s">
        <v>669</v>
      </c>
      <c r="C1314" t="s">
        <v>2223</v>
      </c>
      <c r="D1314" t="s">
        <v>72</v>
      </c>
      <c r="E1314" t="s">
        <v>2044</v>
      </c>
      <c r="F1314" t="s">
        <v>98</v>
      </c>
      <c r="G1314" t="s">
        <v>89</v>
      </c>
      <c r="H1314" t="s">
        <v>75</v>
      </c>
      <c r="I1314" t="s">
        <v>76</v>
      </c>
      <c r="J1314" t="s">
        <v>77</v>
      </c>
      <c r="K1314">
        <v>340</v>
      </c>
      <c r="L1314" t="s">
        <v>77</v>
      </c>
      <c r="M1314" t="s">
        <v>78</v>
      </c>
      <c r="N1314" t="s">
        <v>2224</v>
      </c>
      <c r="O1314" t="s">
        <v>2078</v>
      </c>
      <c r="P1314" t="s">
        <v>2078</v>
      </c>
      <c r="Q1314" t="s">
        <v>2048</v>
      </c>
      <c r="R1314" t="s">
        <v>79</v>
      </c>
      <c r="S1314" t="s">
        <v>26</v>
      </c>
      <c r="T1314" t="s">
        <v>2049</v>
      </c>
      <c r="U1314" t="s">
        <v>100</v>
      </c>
      <c r="V1314" t="s">
        <v>80</v>
      </c>
      <c r="W1314">
        <v>82300</v>
      </c>
      <c r="X1314" t="s">
        <v>81</v>
      </c>
      <c r="Y1314">
        <v>-340</v>
      </c>
      <c r="Z1314" t="s">
        <v>2080</v>
      </c>
      <c r="AA1314" t="s">
        <v>2080</v>
      </c>
      <c r="AB1314" t="s">
        <v>90</v>
      </c>
      <c r="AC1314" t="s">
        <v>91</v>
      </c>
      <c r="AD1314">
        <f>_xlfn.XLOOKUP(MIS[[#This Row],[TRADING SYMBOL]],[1]Sheet1!$D:$D,[1]Sheet1!$C:$C)</f>
        <v>464.4</v>
      </c>
      <c r="AE1314">
        <f>MIS[[#This Row],[OrderAverageTradedPrice]]*MIS[[#This Row],[OrderQuantity]]</f>
        <v>197672.99999999991</v>
      </c>
      <c r="AF1314">
        <f>MIS[[#This Row],[LTP]]*MIS[[#This Row],[OrderQuantity]]</f>
        <v>157896</v>
      </c>
      <c r="AG1314">
        <f>IF(MIS[[#This Row],[OrderSide]]="SELL",MIS[[#This Row],[VALUE]]-MIS[[#This Row],[LIVE_VALUE]],MIS[[#This Row],[LIVE_VALUE]]-MIS[[#This Row],[VALUE]])</f>
        <v>39776.999999999913</v>
      </c>
      <c r="AH1314" t="str" cm="1">
        <f t="array" ref="AH1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4" t="str">
        <f>MIS[[#This Row],[TRADING SYMBOL]]</f>
        <v>SENSEX2552082300CE</v>
      </c>
      <c r="AJ1314" t="str">
        <f>IF(RIGHT(MIS[[#This Row],[Main/Hedge]],4)="MAIN","MAIN","HEDGE")</f>
        <v>MAIN</v>
      </c>
      <c r="AK1314" t="str" cm="1">
        <f t="array" ref="AK1314">_xlfn._xlws.FILTER(Table4[Column1],ISNUMBER(SEARCH(Table4[Column1],MIS[[#This Row],[OrderUniqueIdentifier]])),"")</f>
        <v>NOTREND</v>
      </c>
    </row>
    <row r="1315" spans="1:37" x14ac:dyDescent="0.25">
      <c r="A1315" t="s">
        <v>71</v>
      </c>
      <c r="B1315" t="s">
        <v>822</v>
      </c>
      <c r="C1315" t="s">
        <v>2304</v>
      </c>
      <c r="D1315" t="s">
        <v>72</v>
      </c>
      <c r="E1315" t="s">
        <v>2053</v>
      </c>
      <c r="F1315" t="s">
        <v>98</v>
      </c>
      <c r="G1315" t="s">
        <v>89</v>
      </c>
      <c r="H1315" t="s">
        <v>75</v>
      </c>
      <c r="I1315" t="s">
        <v>76</v>
      </c>
      <c r="J1315" t="s">
        <v>77</v>
      </c>
      <c r="K1315">
        <v>20</v>
      </c>
      <c r="L1315" t="s">
        <v>77</v>
      </c>
      <c r="M1315" t="s">
        <v>78</v>
      </c>
      <c r="N1315" t="s">
        <v>2305</v>
      </c>
      <c r="O1315" t="s">
        <v>2173</v>
      </c>
      <c r="P1315" t="s">
        <v>2078</v>
      </c>
      <c r="Q1315" t="s">
        <v>2055</v>
      </c>
      <c r="R1315" t="s">
        <v>79</v>
      </c>
      <c r="S1315" t="s">
        <v>26</v>
      </c>
      <c r="T1315" t="s">
        <v>2056</v>
      </c>
      <c r="U1315" t="s">
        <v>100</v>
      </c>
      <c r="V1315" t="s">
        <v>80</v>
      </c>
      <c r="W1315">
        <v>82300</v>
      </c>
      <c r="X1315" t="s">
        <v>85</v>
      </c>
      <c r="Y1315">
        <v>-20</v>
      </c>
      <c r="Z1315" t="s">
        <v>2174</v>
      </c>
      <c r="AA1315" t="s">
        <v>2080</v>
      </c>
      <c r="AB1315" t="s">
        <v>107</v>
      </c>
      <c r="AC1315" t="s">
        <v>91</v>
      </c>
      <c r="AD1315">
        <f>_xlfn.XLOOKUP(MIS[[#This Row],[TRADING SYMBOL]],[1]Sheet1!$D:$D,[1]Sheet1!$C:$C)</f>
        <v>389.05</v>
      </c>
      <c r="AE1315">
        <f>MIS[[#This Row],[OrderAverageTradedPrice]]*MIS[[#This Row],[OrderQuantity]]</f>
        <v>10111</v>
      </c>
      <c r="AF1315">
        <f>MIS[[#This Row],[LTP]]*MIS[[#This Row],[OrderQuantity]]</f>
        <v>7781</v>
      </c>
      <c r="AG1315">
        <f>IF(MIS[[#This Row],[OrderSide]]="SELL",MIS[[#This Row],[VALUE]]-MIS[[#This Row],[LIVE_VALUE]],MIS[[#This Row],[LIVE_VALUE]]-MIS[[#This Row],[VALUE]])</f>
        <v>2330</v>
      </c>
      <c r="AH1315" t="str" cm="1">
        <f t="array" ref="AH1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5" t="str">
        <f>MIS[[#This Row],[TRADING SYMBOL]]</f>
        <v>SENSEX2552082300PE</v>
      </c>
      <c r="AJ1315" t="str">
        <f>IF(RIGHT(MIS[[#This Row],[Main/Hedge]],4)="MAIN","MAIN","HEDGE")</f>
        <v>MAIN</v>
      </c>
      <c r="AK1315" t="str" cm="1">
        <f t="array" ref="AK1315">_xlfn._xlws.FILTER(Table4[Column1],ISNUMBER(SEARCH(Table4[Column1],MIS[[#This Row],[OrderUniqueIdentifier]])),"")</f>
        <v>NOTREND</v>
      </c>
    </row>
    <row r="1316" spans="1:37" x14ac:dyDescent="0.25">
      <c r="A1316" t="s">
        <v>71</v>
      </c>
      <c r="B1316" t="s">
        <v>857</v>
      </c>
      <c r="C1316" t="s">
        <v>2333</v>
      </c>
      <c r="D1316" t="s">
        <v>72</v>
      </c>
      <c r="E1316" t="s">
        <v>2053</v>
      </c>
      <c r="F1316" t="s">
        <v>98</v>
      </c>
      <c r="G1316" t="s">
        <v>89</v>
      </c>
      <c r="H1316" t="s">
        <v>75</v>
      </c>
      <c r="I1316" t="s">
        <v>76</v>
      </c>
      <c r="J1316" t="s">
        <v>77</v>
      </c>
      <c r="K1316">
        <v>20</v>
      </c>
      <c r="L1316" t="s">
        <v>77</v>
      </c>
      <c r="M1316" t="s">
        <v>78</v>
      </c>
      <c r="N1316" t="s">
        <v>2334</v>
      </c>
      <c r="O1316" t="s">
        <v>2173</v>
      </c>
      <c r="P1316" t="s">
        <v>2078</v>
      </c>
      <c r="Q1316" t="s">
        <v>2055</v>
      </c>
      <c r="R1316" t="s">
        <v>79</v>
      </c>
      <c r="S1316" t="s">
        <v>26</v>
      </c>
      <c r="T1316" t="s">
        <v>2056</v>
      </c>
      <c r="U1316" t="s">
        <v>100</v>
      </c>
      <c r="V1316" t="s">
        <v>80</v>
      </c>
      <c r="W1316">
        <v>82300</v>
      </c>
      <c r="X1316" t="s">
        <v>85</v>
      </c>
      <c r="Y1316">
        <v>-20</v>
      </c>
      <c r="Z1316" t="s">
        <v>2174</v>
      </c>
      <c r="AA1316" t="s">
        <v>2080</v>
      </c>
      <c r="AB1316" t="s">
        <v>107</v>
      </c>
      <c r="AC1316" t="s">
        <v>91</v>
      </c>
      <c r="AD1316">
        <f>_xlfn.XLOOKUP(MIS[[#This Row],[TRADING SYMBOL]],[1]Sheet1!$D:$D,[1]Sheet1!$C:$C)</f>
        <v>389.05</v>
      </c>
      <c r="AE1316">
        <f>MIS[[#This Row],[OrderAverageTradedPrice]]*MIS[[#This Row],[OrderQuantity]]</f>
        <v>10113</v>
      </c>
      <c r="AF1316">
        <f>MIS[[#This Row],[LTP]]*MIS[[#This Row],[OrderQuantity]]</f>
        <v>7781</v>
      </c>
      <c r="AG1316">
        <f>IF(MIS[[#This Row],[OrderSide]]="SELL",MIS[[#This Row],[VALUE]]-MIS[[#This Row],[LIVE_VALUE]],MIS[[#This Row],[LIVE_VALUE]]-MIS[[#This Row],[VALUE]])</f>
        <v>2332</v>
      </c>
      <c r="AH1316" t="str" cm="1">
        <f t="array" ref="AH1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6" t="str">
        <f>MIS[[#This Row],[TRADING SYMBOL]]</f>
        <v>SENSEX2552082300PE</v>
      </c>
      <c r="AJ1316" t="str">
        <f>IF(RIGHT(MIS[[#This Row],[Main/Hedge]],4)="MAIN","MAIN","HEDGE")</f>
        <v>MAIN</v>
      </c>
      <c r="AK1316" t="str" cm="1">
        <f t="array" ref="AK1316">_xlfn._xlws.FILTER(Table4[Column1],ISNUMBER(SEARCH(Table4[Column1],MIS[[#This Row],[OrderUniqueIdentifier]])),"")</f>
        <v>NOTREND</v>
      </c>
    </row>
    <row r="1317" spans="1:37" x14ac:dyDescent="0.25">
      <c r="A1317" t="s">
        <v>71</v>
      </c>
      <c r="B1317" t="s">
        <v>948</v>
      </c>
      <c r="C1317" t="s">
        <v>2403</v>
      </c>
      <c r="D1317" t="s">
        <v>72</v>
      </c>
      <c r="E1317" t="s">
        <v>2044</v>
      </c>
      <c r="F1317" t="s">
        <v>98</v>
      </c>
      <c r="G1317" t="s">
        <v>89</v>
      </c>
      <c r="H1317" t="s">
        <v>75</v>
      </c>
      <c r="I1317" t="s">
        <v>76</v>
      </c>
      <c r="J1317" t="s">
        <v>77</v>
      </c>
      <c r="K1317">
        <v>20</v>
      </c>
      <c r="L1317" t="s">
        <v>77</v>
      </c>
      <c r="M1317" t="s">
        <v>78</v>
      </c>
      <c r="N1317" t="s">
        <v>2404</v>
      </c>
      <c r="O1317" t="s">
        <v>2173</v>
      </c>
      <c r="P1317" t="s">
        <v>2078</v>
      </c>
      <c r="Q1317" t="s">
        <v>2048</v>
      </c>
      <c r="R1317" t="s">
        <v>79</v>
      </c>
      <c r="S1317" t="s">
        <v>26</v>
      </c>
      <c r="T1317" t="s">
        <v>2049</v>
      </c>
      <c r="U1317" t="s">
        <v>100</v>
      </c>
      <c r="V1317" t="s">
        <v>80</v>
      </c>
      <c r="W1317">
        <v>82300</v>
      </c>
      <c r="X1317" t="s">
        <v>81</v>
      </c>
      <c r="Y1317">
        <v>-20</v>
      </c>
      <c r="Z1317" t="s">
        <v>2174</v>
      </c>
      <c r="AA1317" t="s">
        <v>2080</v>
      </c>
      <c r="AB1317" t="s">
        <v>90</v>
      </c>
      <c r="AC1317" t="s">
        <v>91</v>
      </c>
      <c r="AD1317">
        <f>_xlfn.XLOOKUP(MIS[[#This Row],[TRADING SYMBOL]],[1]Sheet1!$D:$D,[1]Sheet1!$C:$C)</f>
        <v>464.4</v>
      </c>
      <c r="AE1317">
        <f>MIS[[#This Row],[OrderAverageTradedPrice]]*MIS[[#This Row],[OrderQuantity]]</f>
        <v>11659</v>
      </c>
      <c r="AF1317">
        <f>MIS[[#This Row],[LTP]]*MIS[[#This Row],[OrderQuantity]]</f>
        <v>9288</v>
      </c>
      <c r="AG1317">
        <f>IF(MIS[[#This Row],[OrderSide]]="SELL",MIS[[#This Row],[VALUE]]-MIS[[#This Row],[LIVE_VALUE]],MIS[[#This Row],[LIVE_VALUE]]-MIS[[#This Row],[VALUE]])</f>
        <v>2371</v>
      </c>
      <c r="AH1317" t="str" cm="1">
        <f t="array" ref="AH1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7" t="str">
        <f>MIS[[#This Row],[TRADING SYMBOL]]</f>
        <v>SENSEX2552082300CE</v>
      </c>
      <c r="AJ1317" t="str">
        <f>IF(RIGHT(MIS[[#This Row],[Main/Hedge]],4)="MAIN","MAIN","HEDGE")</f>
        <v>MAIN</v>
      </c>
      <c r="AK1317" t="str" cm="1">
        <f t="array" ref="AK1317">_xlfn._xlws.FILTER(Table4[Column1],ISNUMBER(SEARCH(Table4[Column1],MIS[[#This Row],[OrderUniqueIdentifier]])),"")</f>
        <v>NOTREND</v>
      </c>
    </row>
    <row r="1318" spans="1:37" x14ac:dyDescent="0.25">
      <c r="A1318" t="s">
        <v>71</v>
      </c>
      <c r="B1318" t="s">
        <v>948</v>
      </c>
      <c r="C1318" t="s">
        <v>2405</v>
      </c>
      <c r="D1318" t="s">
        <v>72</v>
      </c>
      <c r="E1318" t="s">
        <v>2053</v>
      </c>
      <c r="F1318" t="s">
        <v>98</v>
      </c>
      <c r="G1318" t="s">
        <v>89</v>
      </c>
      <c r="H1318" t="s">
        <v>75</v>
      </c>
      <c r="I1318" t="s">
        <v>76</v>
      </c>
      <c r="J1318" t="s">
        <v>77</v>
      </c>
      <c r="K1318">
        <v>20</v>
      </c>
      <c r="L1318" t="s">
        <v>77</v>
      </c>
      <c r="M1318" t="s">
        <v>78</v>
      </c>
      <c r="N1318" t="s">
        <v>2196</v>
      </c>
      <c r="O1318" t="s">
        <v>2078</v>
      </c>
      <c r="P1318" t="s">
        <v>2078</v>
      </c>
      <c r="Q1318" t="s">
        <v>2055</v>
      </c>
      <c r="R1318" t="s">
        <v>79</v>
      </c>
      <c r="S1318" t="s">
        <v>26</v>
      </c>
      <c r="T1318" t="s">
        <v>2056</v>
      </c>
      <c r="U1318" t="s">
        <v>100</v>
      </c>
      <c r="V1318" t="s">
        <v>80</v>
      </c>
      <c r="W1318">
        <v>82300</v>
      </c>
      <c r="X1318" t="s">
        <v>85</v>
      </c>
      <c r="Y1318">
        <v>-20</v>
      </c>
      <c r="Z1318" t="s">
        <v>2080</v>
      </c>
      <c r="AA1318" t="s">
        <v>2080</v>
      </c>
      <c r="AB1318" t="s">
        <v>107</v>
      </c>
      <c r="AC1318" t="s">
        <v>91</v>
      </c>
      <c r="AD1318">
        <f>_xlfn.XLOOKUP(MIS[[#This Row],[TRADING SYMBOL]],[1]Sheet1!$D:$D,[1]Sheet1!$C:$C)</f>
        <v>389.05</v>
      </c>
      <c r="AE1318">
        <f>MIS[[#This Row],[OrderAverageTradedPrice]]*MIS[[#This Row],[OrderQuantity]]</f>
        <v>10108</v>
      </c>
      <c r="AF1318">
        <f>MIS[[#This Row],[LTP]]*MIS[[#This Row],[OrderQuantity]]</f>
        <v>7781</v>
      </c>
      <c r="AG1318">
        <f>IF(MIS[[#This Row],[OrderSide]]="SELL",MIS[[#This Row],[VALUE]]-MIS[[#This Row],[LIVE_VALUE]],MIS[[#This Row],[LIVE_VALUE]]-MIS[[#This Row],[VALUE]])</f>
        <v>2327</v>
      </c>
      <c r="AH1318" t="str" cm="1">
        <f t="array" ref="AH1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8" t="str">
        <f>MIS[[#This Row],[TRADING SYMBOL]]</f>
        <v>SENSEX2552082300PE</v>
      </c>
      <c r="AJ1318" t="str">
        <f>IF(RIGHT(MIS[[#This Row],[Main/Hedge]],4)="MAIN","MAIN","HEDGE")</f>
        <v>MAIN</v>
      </c>
      <c r="AK1318" t="str" cm="1">
        <f t="array" ref="AK1318">_xlfn._xlws.FILTER(Table4[Column1],ISNUMBER(SEARCH(Table4[Column1],MIS[[#This Row],[OrderUniqueIdentifier]])),"")</f>
        <v>NOTREND</v>
      </c>
    </row>
    <row r="1319" spans="1:37" x14ac:dyDescent="0.25">
      <c r="A1319" t="s">
        <v>71</v>
      </c>
      <c r="B1319" t="s">
        <v>1124</v>
      </c>
      <c r="C1319" t="s">
        <v>2544</v>
      </c>
      <c r="D1319" t="s">
        <v>72</v>
      </c>
      <c r="E1319" t="s">
        <v>2053</v>
      </c>
      <c r="F1319" t="s">
        <v>98</v>
      </c>
      <c r="G1319" t="s">
        <v>89</v>
      </c>
      <c r="H1319" t="s">
        <v>75</v>
      </c>
      <c r="I1319" t="s">
        <v>76</v>
      </c>
      <c r="J1319" t="s">
        <v>77</v>
      </c>
      <c r="K1319">
        <v>20</v>
      </c>
      <c r="L1319" t="s">
        <v>77</v>
      </c>
      <c r="M1319" t="s">
        <v>78</v>
      </c>
      <c r="N1319" t="s">
        <v>2545</v>
      </c>
      <c r="O1319" t="s">
        <v>2173</v>
      </c>
      <c r="P1319" t="s">
        <v>2078</v>
      </c>
      <c r="Q1319" t="s">
        <v>2055</v>
      </c>
      <c r="R1319" t="s">
        <v>79</v>
      </c>
      <c r="S1319" t="s">
        <v>26</v>
      </c>
      <c r="T1319" t="s">
        <v>2056</v>
      </c>
      <c r="U1319" t="s">
        <v>100</v>
      </c>
      <c r="V1319" t="s">
        <v>80</v>
      </c>
      <c r="W1319">
        <v>82300</v>
      </c>
      <c r="X1319" t="s">
        <v>85</v>
      </c>
      <c r="Y1319">
        <v>-20</v>
      </c>
      <c r="Z1319" t="s">
        <v>2174</v>
      </c>
      <c r="AA1319" t="s">
        <v>2080</v>
      </c>
      <c r="AB1319" t="s">
        <v>107</v>
      </c>
      <c r="AC1319" t="s">
        <v>91</v>
      </c>
      <c r="AD1319">
        <f>_xlfn.XLOOKUP(MIS[[#This Row],[TRADING SYMBOL]],[1]Sheet1!$D:$D,[1]Sheet1!$C:$C)</f>
        <v>389.05</v>
      </c>
      <c r="AE1319">
        <f>MIS[[#This Row],[OrderAverageTradedPrice]]*MIS[[#This Row],[OrderQuantity]]</f>
        <v>10127</v>
      </c>
      <c r="AF1319">
        <f>MIS[[#This Row],[LTP]]*MIS[[#This Row],[OrderQuantity]]</f>
        <v>7781</v>
      </c>
      <c r="AG1319">
        <f>IF(MIS[[#This Row],[OrderSide]]="SELL",MIS[[#This Row],[VALUE]]-MIS[[#This Row],[LIVE_VALUE]],MIS[[#This Row],[LIVE_VALUE]]-MIS[[#This Row],[VALUE]])</f>
        <v>2346</v>
      </c>
      <c r="AH1319" t="str" cm="1">
        <f t="array" ref="AH1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9" t="str">
        <f>MIS[[#This Row],[TRADING SYMBOL]]</f>
        <v>SENSEX2552082300PE</v>
      </c>
      <c r="AJ1319" t="str">
        <f>IF(RIGHT(MIS[[#This Row],[Main/Hedge]],4)="MAIN","MAIN","HEDGE")</f>
        <v>MAIN</v>
      </c>
      <c r="AK1319" t="str" cm="1">
        <f t="array" ref="AK1319">_xlfn._xlws.FILTER(Table4[Column1],ISNUMBER(SEARCH(Table4[Column1],MIS[[#This Row],[OrderUniqueIdentifier]])),"")</f>
        <v>NOTREND</v>
      </c>
    </row>
    <row r="1320" spans="1:37" x14ac:dyDescent="0.25">
      <c r="A1320" t="s">
        <v>71</v>
      </c>
      <c r="B1320" t="s">
        <v>1143</v>
      </c>
      <c r="C1320" t="s">
        <v>2554</v>
      </c>
      <c r="D1320" t="s">
        <v>72</v>
      </c>
      <c r="E1320" t="s">
        <v>2044</v>
      </c>
      <c r="F1320" t="s">
        <v>98</v>
      </c>
      <c r="G1320" t="s">
        <v>89</v>
      </c>
      <c r="H1320" t="s">
        <v>75</v>
      </c>
      <c r="I1320" t="s">
        <v>76</v>
      </c>
      <c r="J1320" t="s">
        <v>77</v>
      </c>
      <c r="K1320">
        <v>20</v>
      </c>
      <c r="L1320" t="s">
        <v>77</v>
      </c>
      <c r="M1320" t="s">
        <v>78</v>
      </c>
      <c r="N1320" t="s">
        <v>2362</v>
      </c>
      <c r="O1320" t="s">
        <v>2173</v>
      </c>
      <c r="P1320" t="s">
        <v>2078</v>
      </c>
      <c r="Q1320" t="s">
        <v>2048</v>
      </c>
      <c r="R1320" t="s">
        <v>79</v>
      </c>
      <c r="S1320" t="s">
        <v>26</v>
      </c>
      <c r="T1320" t="s">
        <v>2049</v>
      </c>
      <c r="U1320" t="s">
        <v>100</v>
      </c>
      <c r="V1320" t="s">
        <v>80</v>
      </c>
      <c r="W1320">
        <v>82300</v>
      </c>
      <c r="X1320" t="s">
        <v>81</v>
      </c>
      <c r="Y1320">
        <v>-20</v>
      </c>
      <c r="Z1320" t="s">
        <v>2174</v>
      </c>
      <c r="AA1320" t="s">
        <v>2080</v>
      </c>
      <c r="AB1320" t="s">
        <v>90</v>
      </c>
      <c r="AC1320" t="s">
        <v>91</v>
      </c>
      <c r="AD1320">
        <f>_xlfn.XLOOKUP(MIS[[#This Row],[TRADING SYMBOL]],[1]Sheet1!$D:$D,[1]Sheet1!$C:$C)</f>
        <v>464.4</v>
      </c>
      <c r="AE1320">
        <f>MIS[[#This Row],[OrderAverageTradedPrice]]*MIS[[#This Row],[OrderQuantity]]</f>
        <v>11658</v>
      </c>
      <c r="AF1320">
        <f>MIS[[#This Row],[LTP]]*MIS[[#This Row],[OrderQuantity]]</f>
        <v>9288</v>
      </c>
      <c r="AG1320">
        <f>IF(MIS[[#This Row],[OrderSide]]="SELL",MIS[[#This Row],[VALUE]]-MIS[[#This Row],[LIVE_VALUE]],MIS[[#This Row],[LIVE_VALUE]]-MIS[[#This Row],[VALUE]])</f>
        <v>2370</v>
      </c>
      <c r="AH1320" t="str" cm="1">
        <f t="array" ref="AH1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0" t="str">
        <f>MIS[[#This Row],[TRADING SYMBOL]]</f>
        <v>SENSEX2552082300CE</v>
      </c>
      <c r="AJ1320" t="str">
        <f>IF(RIGHT(MIS[[#This Row],[Main/Hedge]],4)="MAIN","MAIN","HEDGE")</f>
        <v>MAIN</v>
      </c>
      <c r="AK1320" t="str" cm="1">
        <f t="array" ref="AK1320">_xlfn._xlws.FILTER(Table4[Column1],ISNUMBER(SEARCH(Table4[Column1],MIS[[#This Row],[OrderUniqueIdentifier]])),"")</f>
        <v>NOTREND</v>
      </c>
    </row>
    <row r="1321" spans="1:37" x14ac:dyDescent="0.25">
      <c r="A1321" t="s">
        <v>71</v>
      </c>
      <c r="B1321" t="s">
        <v>1143</v>
      </c>
      <c r="C1321" t="s">
        <v>2555</v>
      </c>
      <c r="D1321" t="s">
        <v>72</v>
      </c>
      <c r="E1321" t="s">
        <v>2053</v>
      </c>
      <c r="F1321" t="s">
        <v>98</v>
      </c>
      <c r="G1321" t="s">
        <v>89</v>
      </c>
      <c r="H1321" t="s">
        <v>75</v>
      </c>
      <c r="I1321" t="s">
        <v>76</v>
      </c>
      <c r="J1321" t="s">
        <v>77</v>
      </c>
      <c r="K1321">
        <v>20</v>
      </c>
      <c r="L1321" t="s">
        <v>77</v>
      </c>
      <c r="M1321" t="s">
        <v>78</v>
      </c>
      <c r="N1321" t="s">
        <v>2556</v>
      </c>
      <c r="O1321" t="s">
        <v>2078</v>
      </c>
      <c r="P1321" t="s">
        <v>2078</v>
      </c>
      <c r="Q1321" t="s">
        <v>2055</v>
      </c>
      <c r="R1321" t="s">
        <v>79</v>
      </c>
      <c r="S1321" t="s">
        <v>26</v>
      </c>
      <c r="T1321" t="s">
        <v>2056</v>
      </c>
      <c r="U1321" t="s">
        <v>100</v>
      </c>
      <c r="V1321" t="s">
        <v>80</v>
      </c>
      <c r="W1321">
        <v>82300</v>
      </c>
      <c r="X1321" t="s">
        <v>85</v>
      </c>
      <c r="Y1321">
        <v>-20</v>
      </c>
      <c r="Z1321" t="s">
        <v>2080</v>
      </c>
      <c r="AA1321" t="s">
        <v>2080</v>
      </c>
      <c r="AB1321" t="s">
        <v>107</v>
      </c>
      <c r="AC1321" t="s">
        <v>91</v>
      </c>
      <c r="AD1321">
        <f>_xlfn.XLOOKUP(MIS[[#This Row],[TRADING SYMBOL]],[1]Sheet1!$D:$D,[1]Sheet1!$C:$C)</f>
        <v>389.05</v>
      </c>
      <c r="AE1321">
        <f>MIS[[#This Row],[OrderAverageTradedPrice]]*MIS[[#This Row],[OrderQuantity]]</f>
        <v>10094</v>
      </c>
      <c r="AF1321">
        <f>MIS[[#This Row],[LTP]]*MIS[[#This Row],[OrderQuantity]]</f>
        <v>7781</v>
      </c>
      <c r="AG1321">
        <f>IF(MIS[[#This Row],[OrderSide]]="SELL",MIS[[#This Row],[VALUE]]-MIS[[#This Row],[LIVE_VALUE]],MIS[[#This Row],[LIVE_VALUE]]-MIS[[#This Row],[VALUE]])</f>
        <v>2313</v>
      </c>
      <c r="AH1321" t="str" cm="1">
        <f t="array" ref="AH1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1" t="str">
        <f>MIS[[#This Row],[TRADING SYMBOL]]</f>
        <v>SENSEX2552082300PE</v>
      </c>
      <c r="AJ1321" t="str">
        <f>IF(RIGHT(MIS[[#This Row],[Main/Hedge]],4)="MAIN","MAIN","HEDGE")</f>
        <v>MAIN</v>
      </c>
      <c r="AK1321" t="str" cm="1">
        <f t="array" ref="AK1321">_xlfn._xlws.FILTER(Table4[Column1],ISNUMBER(SEARCH(Table4[Column1],MIS[[#This Row],[OrderUniqueIdentifier]])),"")</f>
        <v>NOTREND</v>
      </c>
    </row>
    <row r="1322" spans="1:37" x14ac:dyDescent="0.25">
      <c r="A1322" t="s">
        <v>71</v>
      </c>
      <c r="B1322" t="s">
        <v>1153</v>
      </c>
      <c r="C1322" t="s">
        <v>2559</v>
      </c>
      <c r="D1322" t="s">
        <v>72</v>
      </c>
      <c r="E1322" t="s">
        <v>2044</v>
      </c>
      <c r="F1322" t="s">
        <v>98</v>
      </c>
      <c r="G1322" t="s">
        <v>89</v>
      </c>
      <c r="H1322" t="s">
        <v>75</v>
      </c>
      <c r="I1322" t="s">
        <v>76</v>
      </c>
      <c r="J1322" t="s">
        <v>77</v>
      </c>
      <c r="K1322">
        <v>40</v>
      </c>
      <c r="L1322" t="s">
        <v>77</v>
      </c>
      <c r="M1322" t="s">
        <v>78</v>
      </c>
      <c r="N1322" t="s">
        <v>2489</v>
      </c>
      <c r="O1322" t="s">
        <v>2078</v>
      </c>
      <c r="P1322" t="s">
        <v>2078</v>
      </c>
      <c r="Q1322" t="s">
        <v>2048</v>
      </c>
      <c r="R1322" t="s">
        <v>79</v>
      </c>
      <c r="S1322" t="s">
        <v>26</v>
      </c>
      <c r="T1322" t="s">
        <v>2049</v>
      </c>
      <c r="U1322" t="s">
        <v>100</v>
      </c>
      <c r="V1322" t="s">
        <v>80</v>
      </c>
      <c r="W1322">
        <v>82300</v>
      </c>
      <c r="X1322" t="s">
        <v>81</v>
      </c>
      <c r="Y1322">
        <v>-40</v>
      </c>
      <c r="Z1322" t="s">
        <v>2080</v>
      </c>
      <c r="AA1322" t="s">
        <v>2080</v>
      </c>
      <c r="AB1322" t="s">
        <v>90</v>
      </c>
      <c r="AC1322" t="s">
        <v>91</v>
      </c>
      <c r="AD1322">
        <f>_xlfn.XLOOKUP(MIS[[#This Row],[TRADING SYMBOL]],[1]Sheet1!$D:$D,[1]Sheet1!$C:$C)</f>
        <v>464.4</v>
      </c>
      <c r="AE1322">
        <f>MIS[[#This Row],[OrderAverageTradedPrice]]*MIS[[#This Row],[OrderQuantity]]</f>
        <v>23252</v>
      </c>
      <c r="AF1322">
        <f>MIS[[#This Row],[LTP]]*MIS[[#This Row],[OrderQuantity]]</f>
        <v>18576</v>
      </c>
      <c r="AG1322">
        <f>IF(MIS[[#This Row],[OrderSide]]="SELL",MIS[[#This Row],[VALUE]]-MIS[[#This Row],[LIVE_VALUE]],MIS[[#This Row],[LIVE_VALUE]]-MIS[[#This Row],[VALUE]])</f>
        <v>4676</v>
      </c>
      <c r="AH1322" t="str" cm="1">
        <f t="array" ref="AH1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2" t="str">
        <f>MIS[[#This Row],[TRADING SYMBOL]]</f>
        <v>SENSEX2552082300CE</v>
      </c>
      <c r="AJ1322" t="str">
        <f>IF(RIGHT(MIS[[#This Row],[Main/Hedge]],4)="MAIN","MAIN","HEDGE")</f>
        <v>MAIN</v>
      </c>
      <c r="AK1322" t="str" cm="1">
        <f t="array" ref="AK1322">_xlfn._xlws.FILTER(Table4[Column1],ISNUMBER(SEARCH(Table4[Column1],MIS[[#This Row],[OrderUniqueIdentifier]])),"")</f>
        <v>NOTREND</v>
      </c>
    </row>
    <row r="1323" spans="1:37" x14ac:dyDescent="0.25">
      <c r="A1323" t="s">
        <v>1555</v>
      </c>
      <c r="B1323" t="s">
        <v>1570</v>
      </c>
      <c r="C1323" t="s">
        <v>2796</v>
      </c>
      <c r="D1323" t="s">
        <v>72</v>
      </c>
      <c r="E1323" t="s">
        <v>2044</v>
      </c>
      <c r="F1323" t="s">
        <v>98</v>
      </c>
      <c r="G1323" t="s">
        <v>89</v>
      </c>
      <c r="H1323" t="s">
        <v>93</v>
      </c>
      <c r="I1323" t="s">
        <v>76</v>
      </c>
      <c r="J1323" t="s">
        <v>2797</v>
      </c>
      <c r="K1323">
        <v>80</v>
      </c>
      <c r="L1323" t="s">
        <v>77</v>
      </c>
      <c r="M1323" t="s">
        <v>78</v>
      </c>
      <c r="N1323" t="s">
        <v>2797</v>
      </c>
      <c r="O1323" t="s">
        <v>2173</v>
      </c>
      <c r="P1323" t="s">
        <v>2078</v>
      </c>
      <c r="Q1323" t="s">
        <v>2048</v>
      </c>
      <c r="R1323" t="s">
        <v>79</v>
      </c>
      <c r="S1323" t="s">
        <v>26</v>
      </c>
      <c r="T1323" t="s">
        <v>2049</v>
      </c>
      <c r="U1323" t="s">
        <v>100</v>
      </c>
      <c r="V1323" t="s">
        <v>80</v>
      </c>
      <c r="W1323">
        <v>82300</v>
      </c>
      <c r="X1323" t="s">
        <v>81</v>
      </c>
      <c r="Y1323">
        <v>-80</v>
      </c>
      <c r="Z1323" t="s">
        <v>2174</v>
      </c>
      <c r="AA1323" t="s">
        <v>2080</v>
      </c>
      <c r="AB1323" t="s">
        <v>90</v>
      </c>
      <c r="AC1323" t="s">
        <v>91</v>
      </c>
      <c r="AD1323">
        <f>_xlfn.XLOOKUP(MIS[[#This Row],[TRADING SYMBOL]],[1]Sheet1!$D:$D,[1]Sheet1!$C:$C)</f>
        <v>464.4</v>
      </c>
      <c r="AE1323">
        <f>MIS[[#This Row],[OrderAverageTradedPrice]]*MIS[[#This Row],[OrderQuantity]]</f>
        <v>46628</v>
      </c>
      <c r="AF1323">
        <f>MIS[[#This Row],[LTP]]*MIS[[#This Row],[OrderQuantity]]</f>
        <v>37152</v>
      </c>
      <c r="AG1323">
        <f>IF(MIS[[#This Row],[OrderSide]]="SELL",MIS[[#This Row],[VALUE]]-MIS[[#This Row],[LIVE_VALUE]],MIS[[#This Row],[LIVE_VALUE]]-MIS[[#This Row],[VALUE]])</f>
        <v>9476</v>
      </c>
      <c r="AH1323" t="str" cm="1">
        <f t="array" ref="AH1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3" t="str">
        <f>MIS[[#This Row],[TRADING SYMBOL]]</f>
        <v>SENSEX2552082300CE</v>
      </c>
      <c r="AJ1323" t="str">
        <f>IF(RIGHT(MIS[[#This Row],[Main/Hedge]],4)="MAIN","MAIN","HEDGE")</f>
        <v>MAIN</v>
      </c>
      <c r="AK1323" t="str" cm="1">
        <f t="array" ref="AK1323">_xlfn._xlws.FILTER(Table4[Column1],ISNUMBER(SEARCH(Table4[Column1],MIS[[#This Row],[OrderUniqueIdentifier]])),"")</f>
        <v>NOTREND</v>
      </c>
    </row>
    <row r="1324" spans="1:37" x14ac:dyDescent="0.25">
      <c r="A1324" t="s">
        <v>1555</v>
      </c>
      <c r="B1324" t="s">
        <v>1570</v>
      </c>
      <c r="C1324" t="s">
        <v>2798</v>
      </c>
      <c r="D1324" t="s">
        <v>72</v>
      </c>
      <c r="E1324" t="s">
        <v>2053</v>
      </c>
      <c r="F1324" t="s">
        <v>98</v>
      </c>
      <c r="G1324" t="s">
        <v>89</v>
      </c>
      <c r="H1324" t="s">
        <v>93</v>
      </c>
      <c r="I1324" t="s">
        <v>76</v>
      </c>
      <c r="J1324" t="s">
        <v>2799</v>
      </c>
      <c r="K1324">
        <v>80</v>
      </c>
      <c r="L1324" t="s">
        <v>77</v>
      </c>
      <c r="M1324" t="s">
        <v>78</v>
      </c>
      <c r="N1324" t="s">
        <v>2799</v>
      </c>
      <c r="O1324" t="s">
        <v>2173</v>
      </c>
      <c r="P1324" t="s">
        <v>2078</v>
      </c>
      <c r="Q1324" t="s">
        <v>2055</v>
      </c>
      <c r="R1324" t="s">
        <v>79</v>
      </c>
      <c r="S1324" t="s">
        <v>26</v>
      </c>
      <c r="T1324" t="s">
        <v>2056</v>
      </c>
      <c r="U1324" t="s">
        <v>100</v>
      </c>
      <c r="V1324" t="s">
        <v>80</v>
      </c>
      <c r="W1324">
        <v>82300</v>
      </c>
      <c r="X1324" t="s">
        <v>85</v>
      </c>
      <c r="Y1324">
        <v>-80</v>
      </c>
      <c r="Z1324" t="s">
        <v>2174</v>
      </c>
      <c r="AA1324" t="s">
        <v>2080</v>
      </c>
      <c r="AB1324" t="s">
        <v>107</v>
      </c>
      <c r="AC1324" t="s">
        <v>91</v>
      </c>
      <c r="AD1324">
        <f>_xlfn.XLOOKUP(MIS[[#This Row],[TRADING SYMBOL]],[1]Sheet1!$D:$D,[1]Sheet1!$C:$C)</f>
        <v>389.05</v>
      </c>
      <c r="AE1324">
        <f>MIS[[#This Row],[OrderAverageTradedPrice]]*MIS[[#This Row],[OrderQuantity]]</f>
        <v>40488</v>
      </c>
      <c r="AF1324">
        <f>MIS[[#This Row],[LTP]]*MIS[[#This Row],[OrderQuantity]]</f>
        <v>31124</v>
      </c>
      <c r="AG1324">
        <f>IF(MIS[[#This Row],[OrderSide]]="SELL",MIS[[#This Row],[VALUE]]-MIS[[#This Row],[LIVE_VALUE]],MIS[[#This Row],[LIVE_VALUE]]-MIS[[#This Row],[VALUE]])</f>
        <v>9364</v>
      </c>
      <c r="AH1324" t="str" cm="1">
        <f t="array" ref="AH1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4" t="str">
        <f>MIS[[#This Row],[TRADING SYMBOL]]</f>
        <v>SENSEX2552082300PE</v>
      </c>
      <c r="AJ1324" t="str">
        <f>IF(RIGHT(MIS[[#This Row],[Main/Hedge]],4)="MAIN","MAIN","HEDGE")</f>
        <v>MAIN</v>
      </c>
      <c r="AK1324" t="str" cm="1">
        <f t="array" ref="AK1324">_xlfn._xlws.FILTER(Table4[Column1],ISNUMBER(SEARCH(Table4[Column1],MIS[[#This Row],[OrderUniqueIdentifier]])),"")</f>
        <v>NOTREND</v>
      </c>
    </row>
    <row r="1325" spans="1:37" x14ac:dyDescent="0.25">
      <c r="A1325" t="s">
        <v>1555</v>
      </c>
      <c r="B1325" t="s">
        <v>1597</v>
      </c>
      <c r="C1325" t="s">
        <v>2816</v>
      </c>
      <c r="D1325" t="s">
        <v>72</v>
      </c>
      <c r="E1325" t="s">
        <v>2044</v>
      </c>
      <c r="F1325" t="s">
        <v>98</v>
      </c>
      <c r="G1325" t="s">
        <v>89</v>
      </c>
      <c r="H1325" t="s">
        <v>93</v>
      </c>
      <c r="I1325" t="s">
        <v>76</v>
      </c>
      <c r="J1325" t="s">
        <v>2817</v>
      </c>
      <c r="K1325">
        <v>80</v>
      </c>
      <c r="L1325" t="s">
        <v>77</v>
      </c>
      <c r="M1325" t="s">
        <v>78</v>
      </c>
      <c r="N1325" t="s">
        <v>2817</v>
      </c>
      <c r="O1325" t="s">
        <v>2173</v>
      </c>
      <c r="P1325" t="s">
        <v>2078</v>
      </c>
      <c r="Q1325" t="s">
        <v>2048</v>
      </c>
      <c r="R1325" t="s">
        <v>79</v>
      </c>
      <c r="S1325" t="s">
        <v>26</v>
      </c>
      <c r="T1325" t="s">
        <v>2049</v>
      </c>
      <c r="U1325" t="s">
        <v>100</v>
      </c>
      <c r="V1325" t="s">
        <v>80</v>
      </c>
      <c r="W1325">
        <v>82300</v>
      </c>
      <c r="X1325" t="s">
        <v>81</v>
      </c>
      <c r="Y1325">
        <v>-80</v>
      </c>
      <c r="Z1325" t="s">
        <v>2174</v>
      </c>
      <c r="AA1325" t="s">
        <v>2080</v>
      </c>
      <c r="AB1325" t="s">
        <v>90</v>
      </c>
      <c r="AC1325" t="s">
        <v>91</v>
      </c>
      <c r="AD1325">
        <f>_xlfn.XLOOKUP(MIS[[#This Row],[TRADING SYMBOL]],[1]Sheet1!$D:$D,[1]Sheet1!$C:$C)</f>
        <v>464.4</v>
      </c>
      <c r="AE1325">
        <f>MIS[[#This Row],[OrderAverageTradedPrice]]*MIS[[#This Row],[OrderQuantity]]</f>
        <v>46620</v>
      </c>
      <c r="AF1325">
        <f>MIS[[#This Row],[LTP]]*MIS[[#This Row],[OrderQuantity]]</f>
        <v>37152</v>
      </c>
      <c r="AG1325">
        <f>IF(MIS[[#This Row],[OrderSide]]="SELL",MIS[[#This Row],[VALUE]]-MIS[[#This Row],[LIVE_VALUE]],MIS[[#This Row],[LIVE_VALUE]]-MIS[[#This Row],[VALUE]])</f>
        <v>9468</v>
      </c>
      <c r="AH1325" t="str" cm="1">
        <f t="array" ref="AH1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5" t="str">
        <f>MIS[[#This Row],[TRADING SYMBOL]]</f>
        <v>SENSEX2552082300CE</v>
      </c>
      <c r="AJ1325" t="str">
        <f>IF(RIGHT(MIS[[#This Row],[Main/Hedge]],4)="MAIN","MAIN","HEDGE")</f>
        <v>MAIN</v>
      </c>
      <c r="AK1325" t="str" cm="1">
        <f t="array" ref="AK1325">_xlfn._xlws.FILTER(Table4[Column1],ISNUMBER(SEARCH(Table4[Column1],MIS[[#This Row],[OrderUniqueIdentifier]])),"")</f>
        <v>NOTREND</v>
      </c>
    </row>
    <row r="1326" spans="1:37" x14ac:dyDescent="0.25">
      <c r="A1326" t="s">
        <v>1555</v>
      </c>
      <c r="B1326" t="s">
        <v>1597</v>
      </c>
      <c r="C1326" t="s">
        <v>2818</v>
      </c>
      <c r="D1326" t="s">
        <v>72</v>
      </c>
      <c r="E1326" t="s">
        <v>2053</v>
      </c>
      <c r="F1326" t="s">
        <v>98</v>
      </c>
      <c r="G1326" t="s">
        <v>89</v>
      </c>
      <c r="H1326" t="s">
        <v>93</v>
      </c>
      <c r="I1326" t="s">
        <v>76</v>
      </c>
      <c r="J1326" t="s">
        <v>2305</v>
      </c>
      <c r="K1326">
        <v>80</v>
      </c>
      <c r="L1326" t="s">
        <v>77</v>
      </c>
      <c r="M1326" t="s">
        <v>78</v>
      </c>
      <c r="N1326" t="s">
        <v>2819</v>
      </c>
      <c r="O1326" t="s">
        <v>2173</v>
      </c>
      <c r="P1326" t="s">
        <v>2078</v>
      </c>
      <c r="Q1326" t="s">
        <v>2055</v>
      </c>
      <c r="R1326" t="s">
        <v>79</v>
      </c>
      <c r="S1326" t="s">
        <v>26</v>
      </c>
      <c r="T1326" t="s">
        <v>2056</v>
      </c>
      <c r="U1326" t="s">
        <v>100</v>
      </c>
      <c r="V1326" t="s">
        <v>80</v>
      </c>
      <c r="W1326">
        <v>82300</v>
      </c>
      <c r="X1326" t="s">
        <v>85</v>
      </c>
      <c r="Y1326">
        <v>-80</v>
      </c>
      <c r="Z1326" t="s">
        <v>2174</v>
      </c>
      <c r="AA1326" t="s">
        <v>2080</v>
      </c>
      <c r="AB1326" t="s">
        <v>107</v>
      </c>
      <c r="AC1326" t="s">
        <v>91</v>
      </c>
      <c r="AD1326">
        <f>_xlfn.XLOOKUP(MIS[[#This Row],[TRADING SYMBOL]],[1]Sheet1!$D:$D,[1]Sheet1!$C:$C)</f>
        <v>389.05</v>
      </c>
      <c r="AE1326">
        <f>MIS[[#This Row],[OrderAverageTradedPrice]]*MIS[[#This Row],[OrderQuantity]]</f>
        <v>40443</v>
      </c>
      <c r="AF1326">
        <f>MIS[[#This Row],[LTP]]*MIS[[#This Row],[OrderQuantity]]</f>
        <v>31124</v>
      </c>
      <c r="AG1326">
        <f>IF(MIS[[#This Row],[OrderSide]]="SELL",MIS[[#This Row],[VALUE]]-MIS[[#This Row],[LIVE_VALUE]],MIS[[#This Row],[LIVE_VALUE]]-MIS[[#This Row],[VALUE]])</f>
        <v>9319</v>
      </c>
      <c r="AH1326" t="str" cm="1">
        <f t="array" ref="AH1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6" t="str">
        <f>MIS[[#This Row],[TRADING SYMBOL]]</f>
        <v>SENSEX2552082300PE</v>
      </c>
      <c r="AJ1326" t="str">
        <f>IF(RIGHT(MIS[[#This Row],[Main/Hedge]],4)="MAIN","MAIN","HEDGE")</f>
        <v>MAIN</v>
      </c>
      <c r="AK1326" t="str" cm="1">
        <f t="array" ref="AK1326">_xlfn._xlws.FILTER(Table4[Column1],ISNUMBER(SEARCH(Table4[Column1],MIS[[#This Row],[OrderUniqueIdentifier]])),"")</f>
        <v>NOTREND</v>
      </c>
    </row>
    <row r="1327" spans="1:37" x14ac:dyDescent="0.25">
      <c r="A1327" t="s">
        <v>1555</v>
      </c>
      <c r="B1327" t="s">
        <v>1623</v>
      </c>
      <c r="C1327" t="s">
        <v>2835</v>
      </c>
      <c r="D1327" t="s">
        <v>72</v>
      </c>
      <c r="E1327" t="s">
        <v>2044</v>
      </c>
      <c r="F1327" t="s">
        <v>98</v>
      </c>
      <c r="G1327" t="s">
        <v>89</v>
      </c>
      <c r="H1327" t="s">
        <v>93</v>
      </c>
      <c r="I1327" t="s">
        <v>76</v>
      </c>
      <c r="J1327" t="s">
        <v>2450</v>
      </c>
      <c r="K1327">
        <v>40</v>
      </c>
      <c r="L1327" t="s">
        <v>77</v>
      </c>
      <c r="M1327" t="s">
        <v>78</v>
      </c>
      <c r="N1327" t="s">
        <v>2450</v>
      </c>
      <c r="O1327" t="s">
        <v>2078</v>
      </c>
      <c r="P1327" t="s">
        <v>2078</v>
      </c>
      <c r="Q1327" t="s">
        <v>2048</v>
      </c>
      <c r="R1327" t="s">
        <v>79</v>
      </c>
      <c r="S1327" t="s">
        <v>26</v>
      </c>
      <c r="T1327" t="s">
        <v>2049</v>
      </c>
      <c r="U1327" t="s">
        <v>100</v>
      </c>
      <c r="V1327" t="s">
        <v>80</v>
      </c>
      <c r="W1327">
        <v>82300</v>
      </c>
      <c r="X1327" t="s">
        <v>81</v>
      </c>
      <c r="Y1327">
        <v>-40</v>
      </c>
      <c r="Z1327" t="s">
        <v>2080</v>
      </c>
      <c r="AA1327" t="s">
        <v>2080</v>
      </c>
      <c r="AB1327" t="s">
        <v>90</v>
      </c>
      <c r="AC1327" t="s">
        <v>91</v>
      </c>
      <c r="AD1327">
        <f>_xlfn.XLOOKUP(MIS[[#This Row],[TRADING SYMBOL]],[1]Sheet1!$D:$D,[1]Sheet1!$C:$C)</f>
        <v>464.4</v>
      </c>
      <c r="AE1327">
        <f>MIS[[#This Row],[OrderAverageTradedPrice]]*MIS[[#This Row],[OrderQuantity]]</f>
        <v>23308</v>
      </c>
      <c r="AF1327">
        <f>MIS[[#This Row],[LTP]]*MIS[[#This Row],[OrderQuantity]]</f>
        <v>18576</v>
      </c>
      <c r="AG1327">
        <f>IF(MIS[[#This Row],[OrderSide]]="SELL",MIS[[#This Row],[VALUE]]-MIS[[#This Row],[LIVE_VALUE]],MIS[[#This Row],[LIVE_VALUE]]-MIS[[#This Row],[VALUE]])</f>
        <v>4732</v>
      </c>
      <c r="AH1327" t="str" cm="1">
        <f t="array" ref="AH1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7" t="str">
        <f>MIS[[#This Row],[TRADING SYMBOL]]</f>
        <v>SENSEX2552082300CE</v>
      </c>
      <c r="AJ1327" t="str">
        <f>IF(RIGHT(MIS[[#This Row],[Main/Hedge]],4)="MAIN","MAIN","HEDGE")</f>
        <v>MAIN</v>
      </c>
      <c r="AK1327" t="str" cm="1">
        <f t="array" ref="AK1327">_xlfn._xlws.FILTER(Table4[Column1],ISNUMBER(SEARCH(Table4[Column1],MIS[[#This Row],[OrderUniqueIdentifier]])),"")</f>
        <v>NOTREND</v>
      </c>
    </row>
    <row r="1328" spans="1:37" x14ac:dyDescent="0.25">
      <c r="A1328" t="s">
        <v>1555</v>
      </c>
      <c r="B1328" t="s">
        <v>1623</v>
      </c>
      <c r="C1328" t="s">
        <v>2836</v>
      </c>
      <c r="D1328" t="s">
        <v>72</v>
      </c>
      <c r="E1328" t="s">
        <v>2053</v>
      </c>
      <c r="F1328" t="s">
        <v>98</v>
      </c>
      <c r="G1328" t="s">
        <v>89</v>
      </c>
      <c r="H1328" t="s">
        <v>93</v>
      </c>
      <c r="I1328" t="s">
        <v>76</v>
      </c>
      <c r="J1328" t="s">
        <v>2837</v>
      </c>
      <c r="K1328">
        <v>40</v>
      </c>
      <c r="L1328" t="s">
        <v>77</v>
      </c>
      <c r="M1328" t="s">
        <v>78</v>
      </c>
      <c r="N1328" t="s">
        <v>2837</v>
      </c>
      <c r="O1328" t="s">
        <v>2078</v>
      </c>
      <c r="P1328" t="s">
        <v>2078</v>
      </c>
      <c r="Q1328" t="s">
        <v>2055</v>
      </c>
      <c r="R1328" t="s">
        <v>79</v>
      </c>
      <c r="S1328" t="s">
        <v>26</v>
      </c>
      <c r="T1328" t="s">
        <v>2056</v>
      </c>
      <c r="U1328" t="s">
        <v>100</v>
      </c>
      <c r="V1328" t="s">
        <v>80</v>
      </c>
      <c r="W1328">
        <v>82300</v>
      </c>
      <c r="X1328" t="s">
        <v>85</v>
      </c>
      <c r="Y1328">
        <v>-40</v>
      </c>
      <c r="Z1328" t="s">
        <v>2080</v>
      </c>
      <c r="AA1328" t="s">
        <v>2080</v>
      </c>
      <c r="AB1328" t="s">
        <v>107</v>
      </c>
      <c r="AC1328" t="s">
        <v>91</v>
      </c>
      <c r="AD1328">
        <f>_xlfn.XLOOKUP(MIS[[#This Row],[TRADING SYMBOL]],[1]Sheet1!$D:$D,[1]Sheet1!$C:$C)</f>
        <v>389.05</v>
      </c>
      <c r="AE1328">
        <f>MIS[[#This Row],[OrderAverageTradedPrice]]*MIS[[#This Row],[OrderQuantity]]</f>
        <v>20220</v>
      </c>
      <c r="AF1328">
        <f>MIS[[#This Row],[LTP]]*MIS[[#This Row],[OrderQuantity]]</f>
        <v>15562</v>
      </c>
      <c r="AG1328">
        <f>IF(MIS[[#This Row],[OrderSide]]="SELL",MIS[[#This Row],[VALUE]]-MIS[[#This Row],[LIVE_VALUE]],MIS[[#This Row],[LIVE_VALUE]]-MIS[[#This Row],[VALUE]])</f>
        <v>4658</v>
      </c>
      <c r="AH1328" t="str" cm="1">
        <f t="array" ref="AH1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8" t="str">
        <f>MIS[[#This Row],[TRADING SYMBOL]]</f>
        <v>SENSEX2552082300PE</v>
      </c>
      <c r="AJ1328" t="str">
        <f>IF(RIGHT(MIS[[#This Row],[Main/Hedge]],4)="MAIN","MAIN","HEDGE")</f>
        <v>MAIN</v>
      </c>
      <c r="AK1328" t="str" cm="1">
        <f t="array" ref="AK1328">_xlfn._xlws.FILTER(Table4[Column1],ISNUMBER(SEARCH(Table4[Column1],MIS[[#This Row],[OrderUniqueIdentifier]])),"")</f>
        <v>NOTREND</v>
      </c>
    </row>
    <row r="1329" spans="1:37" x14ac:dyDescent="0.25">
      <c r="A1329" t="s">
        <v>1555</v>
      </c>
      <c r="B1329" t="s">
        <v>1665</v>
      </c>
      <c r="C1329" t="s">
        <v>2870</v>
      </c>
      <c r="D1329" t="s">
        <v>72</v>
      </c>
      <c r="E1329" t="s">
        <v>2044</v>
      </c>
      <c r="F1329" t="s">
        <v>98</v>
      </c>
      <c r="G1329" t="s">
        <v>89</v>
      </c>
      <c r="H1329" t="s">
        <v>93</v>
      </c>
      <c r="I1329" t="s">
        <v>76</v>
      </c>
      <c r="J1329" t="s">
        <v>2215</v>
      </c>
      <c r="K1329">
        <v>20</v>
      </c>
      <c r="L1329" t="s">
        <v>77</v>
      </c>
      <c r="M1329" t="s">
        <v>78</v>
      </c>
      <c r="N1329" t="s">
        <v>2215</v>
      </c>
      <c r="O1329" t="s">
        <v>2173</v>
      </c>
      <c r="P1329" t="s">
        <v>2078</v>
      </c>
      <c r="Q1329" t="s">
        <v>2048</v>
      </c>
      <c r="R1329" t="s">
        <v>79</v>
      </c>
      <c r="S1329" t="s">
        <v>26</v>
      </c>
      <c r="T1329" t="s">
        <v>2049</v>
      </c>
      <c r="U1329" t="s">
        <v>100</v>
      </c>
      <c r="V1329" t="s">
        <v>80</v>
      </c>
      <c r="W1329">
        <v>82300</v>
      </c>
      <c r="X1329" t="s">
        <v>81</v>
      </c>
      <c r="Y1329">
        <v>-20</v>
      </c>
      <c r="Z1329" t="s">
        <v>2174</v>
      </c>
      <c r="AA1329" t="s">
        <v>2080</v>
      </c>
      <c r="AB1329" t="s">
        <v>90</v>
      </c>
      <c r="AC1329" t="s">
        <v>91</v>
      </c>
      <c r="AD1329">
        <f>_xlfn.XLOOKUP(MIS[[#This Row],[TRADING SYMBOL]],[1]Sheet1!$D:$D,[1]Sheet1!$C:$C)</f>
        <v>464.4</v>
      </c>
      <c r="AE1329">
        <f>MIS[[#This Row],[OrderAverageTradedPrice]]*MIS[[#This Row],[OrderQuantity]]</f>
        <v>11645</v>
      </c>
      <c r="AF1329">
        <f>MIS[[#This Row],[LTP]]*MIS[[#This Row],[OrderQuantity]]</f>
        <v>9288</v>
      </c>
      <c r="AG1329">
        <f>IF(MIS[[#This Row],[OrderSide]]="SELL",MIS[[#This Row],[VALUE]]-MIS[[#This Row],[LIVE_VALUE]],MIS[[#This Row],[LIVE_VALUE]]-MIS[[#This Row],[VALUE]])</f>
        <v>2357</v>
      </c>
      <c r="AH1329" t="str" cm="1">
        <f t="array" ref="AH1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9" t="str">
        <f>MIS[[#This Row],[TRADING SYMBOL]]</f>
        <v>SENSEX2552082300CE</v>
      </c>
      <c r="AJ1329" t="str">
        <f>IF(RIGHT(MIS[[#This Row],[Main/Hedge]],4)="MAIN","MAIN","HEDGE")</f>
        <v>MAIN</v>
      </c>
      <c r="AK1329" t="str" cm="1">
        <f t="array" ref="AK1329">_xlfn._xlws.FILTER(Table4[Column1],ISNUMBER(SEARCH(Table4[Column1],MIS[[#This Row],[OrderUniqueIdentifier]])),"")</f>
        <v>NOTREND</v>
      </c>
    </row>
    <row r="1330" spans="1:37" x14ac:dyDescent="0.25">
      <c r="A1330" t="s">
        <v>1555</v>
      </c>
      <c r="B1330" t="s">
        <v>1665</v>
      </c>
      <c r="C1330" t="s">
        <v>2871</v>
      </c>
      <c r="D1330" t="s">
        <v>72</v>
      </c>
      <c r="E1330" t="s">
        <v>2053</v>
      </c>
      <c r="F1330" t="s">
        <v>98</v>
      </c>
      <c r="G1330" t="s">
        <v>89</v>
      </c>
      <c r="H1330" t="s">
        <v>93</v>
      </c>
      <c r="I1330" t="s">
        <v>76</v>
      </c>
      <c r="J1330" t="s">
        <v>2434</v>
      </c>
      <c r="K1330">
        <v>20</v>
      </c>
      <c r="L1330" t="s">
        <v>77</v>
      </c>
      <c r="M1330" t="s">
        <v>78</v>
      </c>
      <c r="N1330" t="s">
        <v>2434</v>
      </c>
      <c r="O1330" t="s">
        <v>2078</v>
      </c>
      <c r="P1330" t="s">
        <v>2078</v>
      </c>
      <c r="Q1330" t="s">
        <v>2055</v>
      </c>
      <c r="R1330" t="s">
        <v>79</v>
      </c>
      <c r="S1330" t="s">
        <v>26</v>
      </c>
      <c r="T1330" t="s">
        <v>2056</v>
      </c>
      <c r="U1330" t="s">
        <v>100</v>
      </c>
      <c r="V1330" t="s">
        <v>80</v>
      </c>
      <c r="W1330">
        <v>82300</v>
      </c>
      <c r="X1330" t="s">
        <v>85</v>
      </c>
      <c r="Y1330">
        <v>-20</v>
      </c>
      <c r="Z1330" t="s">
        <v>2080</v>
      </c>
      <c r="AA1330" t="s">
        <v>2080</v>
      </c>
      <c r="AB1330" t="s">
        <v>107</v>
      </c>
      <c r="AC1330" t="s">
        <v>91</v>
      </c>
      <c r="AD1330">
        <f>_xlfn.XLOOKUP(MIS[[#This Row],[TRADING SYMBOL]],[1]Sheet1!$D:$D,[1]Sheet1!$C:$C)</f>
        <v>389.05</v>
      </c>
      <c r="AE1330">
        <f>MIS[[#This Row],[OrderAverageTradedPrice]]*MIS[[#This Row],[OrderQuantity]]</f>
        <v>10119</v>
      </c>
      <c r="AF1330">
        <f>MIS[[#This Row],[LTP]]*MIS[[#This Row],[OrderQuantity]]</f>
        <v>7781</v>
      </c>
      <c r="AG1330">
        <f>IF(MIS[[#This Row],[OrderSide]]="SELL",MIS[[#This Row],[VALUE]]-MIS[[#This Row],[LIVE_VALUE]],MIS[[#This Row],[LIVE_VALUE]]-MIS[[#This Row],[VALUE]])</f>
        <v>2338</v>
      </c>
      <c r="AH1330" t="str" cm="1">
        <f t="array" ref="AH1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0" t="str">
        <f>MIS[[#This Row],[TRADING SYMBOL]]</f>
        <v>SENSEX2552082300PE</v>
      </c>
      <c r="AJ1330" t="str">
        <f>IF(RIGHT(MIS[[#This Row],[Main/Hedge]],4)="MAIN","MAIN","HEDGE")</f>
        <v>MAIN</v>
      </c>
      <c r="AK1330" t="str" cm="1">
        <f t="array" ref="AK1330">_xlfn._xlws.FILTER(Table4[Column1],ISNUMBER(SEARCH(Table4[Column1],MIS[[#This Row],[OrderUniqueIdentifier]])),"")</f>
        <v>NOTREND</v>
      </c>
    </row>
    <row r="1331" spans="1:37" x14ac:dyDescent="0.25">
      <c r="A1331" t="s">
        <v>71</v>
      </c>
      <c r="B1331" t="s">
        <v>491</v>
      </c>
      <c r="C1331" t="s">
        <v>2076</v>
      </c>
      <c r="D1331" t="s">
        <v>72</v>
      </c>
      <c r="E1331" t="s">
        <v>2044</v>
      </c>
      <c r="F1331" t="s">
        <v>98</v>
      </c>
      <c r="G1331" t="s">
        <v>89</v>
      </c>
      <c r="H1331" t="s">
        <v>75</v>
      </c>
      <c r="I1331" t="s">
        <v>76</v>
      </c>
      <c r="J1331" t="s">
        <v>77</v>
      </c>
      <c r="K1331">
        <v>120</v>
      </c>
      <c r="L1331" t="s">
        <v>77</v>
      </c>
      <c r="M1331" t="s">
        <v>78</v>
      </c>
      <c r="N1331" t="s">
        <v>2077</v>
      </c>
      <c r="O1331" t="s">
        <v>2078</v>
      </c>
      <c r="P1331" t="s">
        <v>2079</v>
      </c>
      <c r="Q1331" t="s">
        <v>2048</v>
      </c>
      <c r="R1331" t="s">
        <v>79</v>
      </c>
      <c r="S1331" t="s">
        <v>26</v>
      </c>
      <c r="T1331" t="s">
        <v>2049</v>
      </c>
      <c r="U1331" t="s">
        <v>100</v>
      </c>
      <c r="V1331" t="s">
        <v>80</v>
      </c>
      <c r="W1331">
        <v>82300</v>
      </c>
      <c r="X1331" t="s">
        <v>81</v>
      </c>
      <c r="Y1331">
        <v>-120</v>
      </c>
      <c r="Z1331" t="s">
        <v>2080</v>
      </c>
      <c r="AA1331" t="s">
        <v>2081</v>
      </c>
      <c r="AB1331" t="s">
        <v>90</v>
      </c>
      <c r="AC1331" t="s">
        <v>91</v>
      </c>
      <c r="AD1331">
        <f>_xlfn.XLOOKUP(MIS[[#This Row],[TRADING SYMBOL]],[1]Sheet1!$D:$D,[1]Sheet1!$C:$C)</f>
        <v>464.4</v>
      </c>
      <c r="AE1331">
        <f>MIS[[#This Row],[OrderAverageTradedPrice]]*MIS[[#This Row],[OrderQuantity]]</f>
        <v>69816</v>
      </c>
      <c r="AF1331">
        <f>MIS[[#This Row],[LTP]]*MIS[[#This Row],[OrderQuantity]]</f>
        <v>55728</v>
      </c>
      <c r="AG1331">
        <f>IF(MIS[[#This Row],[OrderSide]]="SELL",MIS[[#This Row],[VALUE]]-MIS[[#This Row],[LIVE_VALUE]],MIS[[#This Row],[LIVE_VALUE]]-MIS[[#This Row],[VALUE]])</f>
        <v>14088</v>
      </c>
      <c r="AH1331" t="str" cm="1">
        <f t="array" ref="AH1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1" t="str">
        <f>MIS[[#This Row],[TRADING SYMBOL]]</f>
        <v>SENSEX2552082300CE</v>
      </c>
      <c r="AJ1331" t="str">
        <f>IF(RIGHT(MIS[[#This Row],[Main/Hedge]],4)="MAIN","MAIN","HEDGE")</f>
        <v>MAIN</v>
      </c>
      <c r="AK1331" t="str" cm="1">
        <f t="array" ref="AK1331">_xlfn._xlws.FILTER(Table4[Column1],ISNUMBER(SEARCH(Table4[Column1],MIS[[#This Row],[OrderUniqueIdentifier]])),"")</f>
        <v>NOTREND</v>
      </c>
    </row>
    <row r="1332" spans="1:37" x14ac:dyDescent="0.25">
      <c r="A1332" t="s">
        <v>71</v>
      </c>
      <c r="B1332" t="s">
        <v>491</v>
      </c>
      <c r="C1332" t="s">
        <v>2082</v>
      </c>
      <c r="D1332" t="s">
        <v>72</v>
      </c>
      <c r="E1332" t="s">
        <v>2053</v>
      </c>
      <c r="F1332" t="s">
        <v>98</v>
      </c>
      <c r="G1332" t="s">
        <v>89</v>
      </c>
      <c r="H1332" t="s">
        <v>75</v>
      </c>
      <c r="I1332" t="s">
        <v>76</v>
      </c>
      <c r="J1332" t="s">
        <v>77</v>
      </c>
      <c r="K1332">
        <v>120</v>
      </c>
      <c r="L1332" t="s">
        <v>77</v>
      </c>
      <c r="M1332" t="s">
        <v>78</v>
      </c>
      <c r="N1332" t="s">
        <v>2083</v>
      </c>
      <c r="O1332" t="s">
        <v>2079</v>
      </c>
      <c r="P1332" t="s">
        <v>2079</v>
      </c>
      <c r="Q1332" t="s">
        <v>2055</v>
      </c>
      <c r="R1332" t="s">
        <v>79</v>
      </c>
      <c r="S1332" t="s">
        <v>26</v>
      </c>
      <c r="T1332" t="s">
        <v>2056</v>
      </c>
      <c r="U1332" t="s">
        <v>100</v>
      </c>
      <c r="V1332" t="s">
        <v>80</v>
      </c>
      <c r="W1332">
        <v>82300</v>
      </c>
      <c r="X1332" t="s">
        <v>85</v>
      </c>
      <c r="Y1332">
        <v>-120</v>
      </c>
      <c r="Z1332" t="s">
        <v>2081</v>
      </c>
      <c r="AA1332" t="s">
        <v>2081</v>
      </c>
      <c r="AB1332" t="s">
        <v>107</v>
      </c>
      <c r="AC1332" t="s">
        <v>91</v>
      </c>
      <c r="AD1332">
        <f>_xlfn.XLOOKUP(MIS[[#This Row],[TRADING SYMBOL]],[1]Sheet1!$D:$D,[1]Sheet1!$C:$C)</f>
        <v>389.05</v>
      </c>
      <c r="AE1332">
        <f>MIS[[#This Row],[OrderAverageTradedPrice]]*MIS[[#This Row],[OrderQuantity]]</f>
        <v>60670.99999999992</v>
      </c>
      <c r="AF1332">
        <f>MIS[[#This Row],[LTP]]*MIS[[#This Row],[OrderQuantity]]</f>
        <v>46686</v>
      </c>
      <c r="AG1332">
        <f>IF(MIS[[#This Row],[OrderSide]]="SELL",MIS[[#This Row],[VALUE]]-MIS[[#This Row],[LIVE_VALUE]],MIS[[#This Row],[LIVE_VALUE]]-MIS[[#This Row],[VALUE]])</f>
        <v>13984.99999999992</v>
      </c>
      <c r="AH1332" t="str" cm="1">
        <f t="array" ref="AH1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2" t="str">
        <f>MIS[[#This Row],[TRADING SYMBOL]]</f>
        <v>SENSEX2552082300PE</v>
      </c>
      <c r="AJ1332" t="str">
        <f>IF(RIGHT(MIS[[#This Row],[Main/Hedge]],4)="MAIN","MAIN","HEDGE")</f>
        <v>MAIN</v>
      </c>
      <c r="AK1332" t="str" cm="1">
        <f t="array" ref="AK1332">_xlfn._xlws.FILTER(Table4[Column1],ISNUMBER(SEARCH(Table4[Column1],MIS[[#This Row],[OrderUniqueIdentifier]])),"")</f>
        <v>NOTREND</v>
      </c>
    </row>
    <row r="1333" spans="1:37" x14ac:dyDescent="0.25">
      <c r="A1333" t="s">
        <v>71</v>
      </c>
      <c r="B1333" t="s">
        <v>602</v>
      </c>
      <c r="C1333" t="s">
        <v>2164</v>
      </c>
      <c r="D1333" t="s">
        <v>72</v>
      </c>
      <c r="E1333" t="s">
        <v>2053</v>
      </c>
      <c r="F1333" t="s">
        <v>98</v>
      </c>
      <c r="G1333" t="s">
        <v>89</v>
      </c>
      <c r="H1333" t="s">
        <v>75</v>
      </c>
      <c r="I1333" t="s">
        <v>76</v>
      </c>
      <c r="J1333" t="s">
        <v>77</v>
      </c>
      <c r="K1333">
        <v>40</v>
      </c>
      <c r="L1333" t="s">
        <v>77</v>
      </c>
      <c r="M1333" t="s">
        <v>78</v>
      </c>
      <c r="N1333" t="s">
        <v>2165</v>
      </c>
      <c r="O1333" t="s">
        <v>2079</v>
      </c>
      <c r="P1333" t="s">
        <v>2079</v>
      </c>
      <c r="Q1333" t="s">
        <v>2055</v>
      </c>
      <c r="R1333" t="s">
        <v>79</v>
      </c>
      <c r="S1333" t="s">
        <v>26</v>
      </c>
      <c r="T1333" t="s">
        <v>2056</v>
      </c>
      <c r="U1333" t="s">
        <v>100</v>
      </c>
      <c r="V1333" t="s">
        <v>80</v>
      </c>
      <c r="W1333">
        <v>82300</v>
      </c>
      <c r="X1333" t="s">
        <v>85</v>
      </c>
      <c r="Y1333">
        <v>-40</v>
      </c>
      <c r="Z1333" t="s">
        <v>2081</v>
      </c>
      <c r="AA1333" t="s">
        <v>2081</v>
      </c>
      <c r="AB1333" t="s">
        <v>107</v>
      </c>
      <c r="AC1333" t="s">
        <v>91</v>
      </c>
      <c r="AD1333">
        <f>_xlfn.XLOOKUP(MIS[[#This Row],[TRADING SYMBOL]],[1]Sheet1!$D:$D,[1]Sheet1!$C:$C)</f>
        <v>389.05</v>
      </c>
      <c r="AE1333">
        <f>MIS[[#This Row],[OrderAverageTradedPrice]]*MIS[[#This Row],[OrderQuantity]]</f>
        <v>20268</v>
      </c>
      <c r="AF1333">
        <f>MIS[[#This Row],[LTP]]*MIS[[#This Row],[OrderQuantity]]</f>
        <v>15562</v>
      </c>
      <c r="AG1333">
        <f>IF(MIS[[#This Row],[OrderSide]]="SELL",MIS[[#This Row],[VALUE]]-MIS[[#This Row],[LIVE_VALUE]],MIS[[#This Row],[LIVE_VALUE]]-MIS[[#This Row],[VALUE]])</f>
        <v>4706</v>
      </c>
      <c r="AH1333" t="str" cm="1">
        <f t="array" ref="AH1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3" t="str">
        <f>MIS[[#This Row],[TRADING SYMBOL]]</f>
        <v>SENSEX2552082300PE</v>
      </c>
      <c r="AJ1333" t="str">
        <f>IF(RIGHT(MIS[[#This Row],[Main/Hedge]],4)="MAIN","MAIN","HEDGE")</f>
        <v>MAIN</v>
      </c>
      <c r="AK1333" t="str" cm="1">
        <f t="array" ref="AK1333">_xlfn._xlws.FILTER(Table4[Column1],ISNUMBER(SEARCH(Table4[Column1],MIS[[#This Row],[OrderUniqueIdentifier]])),"")</f>
        <v>NOTREND</v>
      </c>
    </row>
    <row r="1334" spans="1:37" x14ac:dyDescent="0.25">
      <c r="A1334" t="s">
        <v>71</v>
      </c>
      <c r="B1334" t="s">
        <v>669</v>
      </c>
      <c r="C1334" t="s">
        <v>2225</v>
      </c>
      <c r="D1334" t="s">
        <v>72</v>
      </c>
      <c r="E1334" t="s">
        <v>2053</v>
      </c>
      <c r="F1334" t="s">
        <v>98</v>
      </c>
      <c r="G1334" t="s">
        <v>89</v>
      </c>
      <c r="H1334" t="s">
        <v>75</v>
      </c>
      <c r="I1334" t="s">
        <v>76</v>
      </c>
      <c r="J1334" t="s">
        <v>77</v>
      </c>
      <c r="K1334">
        <v>340</v>
      </c>
      <c r="L1334" t="s">
        <v>77</v>
      </c>
      <c r="M1334" t="s">
        <v>78</v>
      </c>
      <c r="N1334" t="s">
        <v>2226</v>
      </c>
      <c r="O1334" t="s">
        <v>2078</v>
      </c>
      <c r="P1334" t="s">
        <v>2079</v>
      </c>
      <c r="Q1334" t="s">
        <v>2055</v>
      </c>
      <c r="R1334" t="s">
        <v>79</v>
      </c>
      <c r="S1334" t="s">
        <v>26</v>
      </c>
      <c r="T1334" t="s">
        <v>2056</v>
      </c>
      <c r="U1334" t="s">
        <v>100</v>
      </c>
      <c r="V1334" t="s">
        <v>80</v>
      </c>
      <c r="W1334">
        <v>82300</v>
      </c>
      <c r="X1334" t="s">
        <v>85</v>
      </c>
      <c r="Y1334">
        <v>-340</v>
      </c>
      <c r="Z1334" t="s">
        <v>2080</v>
      </c>
      <c r="AA1334" t="s">
        <v>2081</v>
      </c>
      <c r="AB1334" t="s">
        <v>107</v>
      </c>
      <c r="AC1334" t="s">
        <v>91</v>
      </c>
      <c r="AD1334">
        <f>_xlfn.XLOOKUP(MIS[[#This Row],[TRADING SYMBOL]],[1]Sheet1!$D:$D,[1]Sheet1!$C:$C)</f>
        <v>389.05</v>
      </c>
      <c r="AE1334">
        <f>MIS[[#This Row],[OrderAverageTradedPrice]]*MIS[[#This Row],[OrderQuantity]]</f>
        <v>172364.99999999994</v>
      </c>
      <c r="AF1334">
        <f>MIS[[#This Row],[LTP]]*MIS[[#This Row],[OrderQuantity]]</f>
        <v>132277</v>
      </c>
      <c r="AG1334">
        <f>IF(MIS[[#This Row],[OrderSide]]="SELL",MIS[[#This Row],[VALUE]]-MIS[[#This Row],[LIVE_VALUE]],MIS[[#This Row],[LIVE_VALUE]]-MIS[[#This Row],[VALUE]])</f>
        <v>40087.999999999942</v>
      </c>
      <c r="AH1334" t="str" cm="1">
        <f t="array" ref="AH1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4" t="str">
        <f>MIS[[#This Row],[TRADING SYMBOL]]</f>
        <v>SENSEX2552082300PE</v>
      </c>
      <c r="AJ1334" t="str">
        <f>IF(RIGHT(MIS[[#This Row],[Main/Hedge]],4)="MAIN","MAIN","HEDGE")</f>
        <v>MAIN</v>
      </c>
      <c r="AK1334" t="str" cm="1">
        <f t="array" ref="AK1334">_xlfn._xlws.FILTER(Table4[Column1],ISNUMBER(SEARCH(Table4[Column1],MIS[[#This Row],[OrderUniqueIdentifier]])),"")</f>
        <v>NOTREND</v>
      </c>
    </row>
    <row r="1335" spans="1:37" x14ac:dyDescent="0.25">
      <c r="A1335" t="s">
        <v>71</v>
      </c>
      <c r="B1335" t="s">
        <v>696</v>
      </c>
      <c r="C1335" t="s">
        <v>2231</v>
      </c>
      <c r="D1335" t="s">
        <v>72</v>
      </c>
      <c r="E1335" t="s">
        <v>2044</v>
      </c>
      <c r="F1335" t="s">
        <v>98</v>
      </c>
      <c r="G1335" t="s">
        <v>89</v>
      </c>
      <c r="H1335" t="s">
        <v>75</v>
      </c>
      <c r="I1335" t="s">
        <v>76</v>
      </c>
      <c r="J1335" t="s">
        <v>77</v>
      </c>
      <c r="K1335">
        <v>120</v>
      </c>
      <c r="L1335" t="s">
        <v>77</v>
      </c>
      <c r="M1335" t="s">
        <v>78</v>
      </c>
      <c r="N1335" t="s">
        <v>2232</v>
      </c>
      <c r="O1335" t="s">
        <v>2078</v>
      </c>
      <c r="P1335" t="s">
        <v>2079</v>
      </c>
      <c r="Q1335" t="s">
        <v>2048</v>
      </c>
      <c r="R1335" t="s">
        <v>79</v>
      </c>
      <c r="S1335" t="s">
        <v>26</v>
      </c>
      <c r="T1335" t="s">
        <v>2049</v>
      </c>
      <c r="U1335" t="s">
        <v>100</v>
      </c>
      <c r="V1335" t="s">
        <v>80</v>
      </c>
      <c r="W1335">
        <v>82300</v>
      </c>
      <c r="X1335" t="s">
        <v>81</v>
      </c>
      <c r="Y1335">
        <v>-120</v>
      </c>
      <c r="Z1335" t="s">
        <v>2080</v>
      </c>
      <c r="AA1335" t="s">
        <v>2081</v>
      </c>
      <c r="AB1335" t="s">
        <v>90</v>
      </c>
      <c r="AC1335" t="s">
        <v>91</v>
      </c>
      <c r="AD1335">
        <f>_xlfn.XLOOKUP(MIS[[#This Row],[TRADING SYMBOL]],[1]Sheet1!$D:$D,[1]Sheet1!$C:$C)</f>
        <v>464.4</v>
      </c>
      <c r="AE1335">
        <f>MIS[[#This Row],[OrderAverageTradedPrice]]*MIS[[#This Row],[OrderQuantity]]</f>
        <v>69768</v>
      </c>
      <c r="AF1335">
        <f>MIS[[#This Row],[LTP]]*MIS[[#This Row],[OrderQuantity]]</f>
        <v>55728</v>
      </c>
      <c r="AG1335">
        <f>IF(MIS[[#This Row],[OrderSide]]="SELL",MIS[[#This Row],[VALUE]]-MIS[[#This Row],[LIVE_VALUE]],MIS[[#This Row],[LIVE_VALUE]]-MIS[[#This Row],[VALUE]])</f>
        <v>14040</v>
      </c>
      <c r="AH1335" t="str" cm="1">
        <f t="array" ref="AH1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5" t="str">
        <f>MIS[[#This Row],[TRADING SYMBOL]]</f>
        <v>SENSEX2552082300CE</v>
      </c>
      <c r="AJ1335" t="str">
        <f>IF(RIGHT(MIS[[#This Row],[Main/Hedge]],4)="MAIN","MAIN","HEDGE")</f>
        <v>MAIN</v>
      </c>
      <c r="AK1335" t="str" cm="1">
        <f t="array" ref="AK1335">_xlfn._xlws.FILTER(Table4[Column1],ISNUMBER(SEARCH(Table4[Column1],MIS[[#This Row],[OrderUniqueIdentifier]])),"")</f>
        <v>NOTREND</v>
      </c>
    </row>
    <row r="1336" spans="1:37" x14ac:dyDescent="0.25">
      <c r="A1336" t="s">
        <v>71</v>
      </c>
      <c r="B1336" t="s">
        <v>770</v>
      </c>
      <c r="C1336" t="s">
        <v>2269</v>
      </c>
      <c r="D1336" t="s">
        <v>72</v>
      </c>
      <c r="E1336" t="s">
        <v>2044</v>
      </c>
      <c r="F1336" t="s">
        <v>98</v>
      </c>
      <c r="G1336" t="s">
        <v>89</v>
      </c>
      <c r="H1336" t="s">
        <v>75</v>
      </c>
      <c r="I1336" t="s">
        <v>76</v>
      </c>
      <c r="J1336" t="s">
        <v>77</v>
      </c>
      <c r="K1336">
        <v>120</v>
      </c>
      <c r="L1336" t="s">
        <v>77</v>
      </c>
      <c r="M1336" t="s">
        <v>78</v>
      </c>
      <c r="N1336" t="s">
        <v>2270</v>
      </c>
      <c r="O1336" t="s">
        <v>2078</v>
      </c>
      <c r="P1336" t="s">
        <v>2079</v>
      </c>
      <c r="Q1336" t="s">
        <v>2048</v>
      </c>
      <c r="R1336" t="s">
        <v>79</v>
      </c>
      <c r="S1336" t="s">
        <v>26</v>
      </c>
      <c r="T1336" t="s">
        <v>2049</v>
      </c>
      <c r="U1336" t="s">
        <v>100</v>
      </c>
      <c r="V1336" t="s">
        <v>80</v>
      </c>
      <c r="W1336">
        <v>82300</v>
      </c>
      <c r="X1336" t="s">
        <v>81</v>
      </c>
      <c r="Y1336">
        <v>-120</v>
      </c>
      <c r="Z1336" t="s">
        <v>2080</v>
      </c>
      <c r="AA1336" t="s">
        <v>2081</v>
      </c>
      <c r="AB1336" t="s">
        <v>90</v>
      </c>
      <c r="AC1336" t="s">
        <v>91</v>
      </c>
      <c r="AD1336">
        <f>_xlfn.XLOOKUP(MIS[[#This Row],[TRADING SYMBOL]],[1]Sheet1!$D:$D,[1]Sheet1!$C:$C)</f>
        <v>464.4</v>
      </c>
      <c r="AE1336">
        <f>MIS[[#This Row],[OrderAverageTradedPrice]]*MIS[[#This Row],[OrderQuantity]]</f>
        <v>69484.999999999913</v>
      </c>
      <c r="AF1336">
        <f>MIS[[#This Row],[LTP]]*MIS[[#This Row],[OrderQuantity]]</f>
        <v>55728</v>
      </c>
      <c r="AG1336">
        <f>IF(MIS[[#This Row],[OrderSide]]="SELL",MIS[[#This Row],[VALUE]]-MIS[[#This Row],[LIVE_VALUE]],MIS[[#This Row],[LIVE_VALUE]]-MIS[[#This Row],[VALUE]])</f>
        <v>13756.999999999913</v>
      </c>
      <c r="AH1336" t="str" cm="1">
        <f t="array" ref="AH1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6" t="str">
        <f>MIS[[#This Row],[TRADING SYMBOL]]</f>
        <v>SENSEX2552082300CE</v>
      </c>
      <c r="AJ1336" t="str">
        <f>IF(RIGHT(MIS[[#This Row],[Main/Hedge]],4)="MAIN","MAIN","HEDGE")</f>
        <v>MAIN</v>
      </c>
      <c r="AK1336" t="str" cm="1">
        <f t="array" ref="AK1336">_xlfn._xlws.FILTER(Table4[Column1],ISNUMBER(SEARCH(Table4[Column1],MIS[[#This Row],[OrderUniqueIdentifier]])),"")</f>
        <v>NOTREND</v>
      </c>
    </row>
    <row r="1337" spans="1:37" x14ac:dyDescent="0.25">
      <c r="A1337" t="s">
        <v>71</v>
      </c>
      <c r="B1337" t="s">
        <v>847</v>
      </c>
      <c r="C1337" t="s">
        <v>2324</v>
      </c>
      <c r="D1337" t="s">
        <v>72</v>
      </c>
      <c r="E1337" t="s">
        <v>2044</v>
      </c>
      <c r="F1337" t="s">
        <v>98</v>
      </c>
      <c r="G1337" t="s">
        <v>89</v>
      </c>
      <c r="H1337" t="s">
        <v>75</v>
      </c>
      <c r="I1337" t="s">
        <v>76</v>
      </c>
      <c r="J1337" t="s">
        <v>77</v>
      </c>
      <c r="K1337">
        <v>180</v>
      </c>
      <c r="L1337" t="s">
        <v>77</v>
      </c>
      <c r="M1337" t="s">
        <v>78</v>
      </c>
      <c r="N1337" t="s">
        <v>2325</v>
      </c>
      <c r="O1337" t="s">
        <v>2079</v>
      </c>
      <c r="P1337" t="s">
        <v>2079</v>
      </c>
      <c r="Q1337" t="s">
        <v>2048</v>
      </c>
      <c r="R1337" t="s">
        <v>79</v>
      </c>
      <c r="S1337" t="s">
        <v>26</v>
      </c>
      <c r="T1337" t="s">
        <v>2049</v>
      </c>
      <c r="U1337" t="s">
        <v>100</v>
      </c>
      <c r="V1337" t="s">
        <v>80</v>
      </c>
      <c r="W1337">
        <v>82300</v>
      </c>
      <c r="X1337" t="s">
        <v>81</v>
      </c>
      <c r="Y1337">
        <v>-180</v>
      </c>
      <c r="Z1337" t="s">
        <v>2081</v>
      </c>
      <c r="AA1337" t="s">
        <v>2081</v>
      </c>
      <c r="AB1337" t="s">
        <v>90</v>
      </c>
      <c r="AC1337" t="s">
        <v>91</v>
      </c>
      <c r="AD1337">
        <f>_xlfn.XLOOKUP(MIS[[#This Row],[TRADING SYMBOL]],[1]Sheet1!$D:$D,[1]Sheet1!$C:$C)</f>
        <v>464.4</v>
      </c>
      <c r="AE1337">
        <f>MIS[[#This Row],[OrderAverageTradedPrice]]*MIS[[#This Row],[OrderQuantity]]</f>
        <v>104280.99999999985</v>
      </c>
      <c r="AF1337">
        <f>MIS[[#This Row],[LTP]]*MIS[[#This Row],[OrderQuantity]]</f>
        <v>83592</v>
      </c>
      <c r="AG1337">
        <f>IF(MIS[[#This Row],[OrderSide]]="SELL",MIS[[#This Row],[VALUE]]-MIS[[#This Row],[LIVE_VALUE]],MIS[[#This Row],[LIVE_VALUE]]-MIS[[#This Row],[VALUE]])</f>
        <v>20688.999999999854</v>
      </c>
      <c r="AH1337" t="str" cm="1">
        <f t="array" ref="AH1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7" t="str">
        <f>MIS[[#This Row],[TRADING SYMBOL]]</f>
        <v>SENSEX2552082300CE</v>
      </c>
      <c r="AJ1337" t="str">
        <f>IF(RIGHT(MIS[[#This Row],[Main/Hedge]],4)="MAIN","MAIN","HEDGE")</f>
        <v>MAIN</v>
      </c>
      <c r="AK1337" t="str" cm="1">
        <f t="array" ref="AK1337">_xlfn._xlws.FILTER(Table4[Column1],ISNUMBER(SEARCH(Table4[Column1],MIS[[#This Row],[OrderUniqueIdentifier]])),"")</f>
        <v>NOTREND</v>
      </c>
    </row>
    <row r="1338" spans="1:37" x14ac:dyDescent="0.25">
      <c r="A1338" t="s">
        <v>71</v>
      </c>
      <c r="B1338" t="s">
        <v>873</v>
      </c>
      <c r="C1338" t="s">
        <v>2346</v>
      </c>
      <c r="D1338" t="s">
        <v>72</v>
      </c>
      <c r="E1338" t="s">
        <v>2044</v>
      </c>
      <c r="F1338" t="s">
        <v>98</v>
      </c>
      <c r="G1338" t="s">
        <v>89</v>
      </c>
      <c r="H1338" t="s">
        <v>75</v>
      </c>
      <c r="I1338" t="s">
        <v>76</v>
      </c>
      <c r="J1338" t="s">
        <v>77</v>
      </c>
      <c r="K1338">
        <v>40</v>
      </c>
      <c r="L1338" t="s">
        <v>77</v>
      </c>
      <c r="M1338" t="s">
        <v>78</v>
      </c>
      <c r="N1338" t="s">
        <v>2347</v>
      </c>
      <c r="O1338" t="s">
        <v>2079</v>
      </c>
      <c r="P1338" t="s">
        <v>2079</v>
      </c>
      <c r="Q1338" t="s">
        <v>2048</v>
      </c>
      <c r="R1338" t="s">
        <v>79</v>
      </c>
      <c r="S1338" t="s">
        <v>26</v>
      </c>
      <c r="T1338" t="s">
        <v>2049</v>
      </c>
      <c r="U1338" t="s">
        <v>100</v>
      </c>
      <c r="V1338" t="s">
        <v>80</v>
      </c>
      <c r="W1338">
        <v>82300</v>
      </c>
      <c r="X1338" t="s">
        <v>81</v>
      </c>
      <c r="Y1338">
        <v>-40</v>
      </c>
      <c r="Z1338" t="s">
        <v>2081</v>
      </c>
      <c r="AA1338" t="s">
        <v>2081</v>
      </c>
      <c r="AB1338" t="s">
        <v>90</v>
      </c>
      <c r="AC1338" t="s">
        <v>91</v>
      </c>
      <c r="AD1338">
        <f>_xlfn.XLOOKUP(MIS[[#This Row],[TRADING SYMBOL]],[1]Sheet1!$D:$D,[1]Sheet1!$C:$C)</f>
        <v>464.4</v>
      </c>
      <c r="AE1338">
        <f>MIS[[#This Row],[OrderAverageTradedPrice]]*MIS[[#This Row],[OrderQuantity]]</f>
        <v>23200</v>
      </c>
      <c r="AF1338">
        <f>MIS[[#This Row],[LTP]]*MIS[[#This Row],[OrderQuantity]]</f>
        <v>18576</v>
      </c>
      <c r="AG1338">
        <f>IF(MIS[[#This Row],[OrderSide]]="SELL",MIS[[#This Row],[VALUE]]-MIS[[#This Row],[LIVE_VALUE]],MIS[[#This Row],[LIVE_VALUE]]-MIS[[#This Row],[VALUE]])</f>
        <v>4624</v>
      </c>
      <c r="AH1338" t="str" cm="1">
        <f t="array" ref="AH1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8" t="str">
        <f>MIS[[#This Row],[TRADING SYMBOL]]</f>
        <v>SENSEX2552082300CE</v>
      </c>
      <c r="AJ1338" t="str">
        <f>IF(RIGHT(MIS[[#This Row],[Main/Hedge]],4)="MAIN","MAIN","HEDGE")</f>
        <v>MAIN</v>
      </c>
      <c r="AK1338" t="str" cm="1">
        <f t="array" ref="AK1338">_xlfn._xlws.FILTER(Table4[Column1],ISNUMBER(SEARCH(Table4[Column1],MIS[[#This Row],[OrderUniqueIdentifier]])),"")</f>
        <v>NOTREND</v>
      </c>
    </row>
    <row r="1339" spans="1:37" x14ac:dyDescent="0.25">
      <c r="A1339" t="s">
        <v>71</v>
      </c>
      <c r="B1339" t="s">
        <v>923</v>
      </c>
      <c r="C1339" t="s">
        <v>2383</v>
      </c>
      <c r="D1339" t="s">
        <v>72</v>
      </c>
      <c r="E1339" t="s">
        <v>2044</v>
      </c>
      <c r="F1339" t="s">
        <v>98</v>
      </c>
      <c r="G1339" t="s">
        <v>89</v>
      </c>
      <c r="H1339" t="s">
        <v>75</v>
      </c>
      <c r="I1339" t="s">
        <v>76</v>
      </c>
      <c r="J1339" t="s">
        <v>77</v>
      </c>
      <c r="K1339">
        <v>100</v>
      </c>
      <c r="L1339" t="s">
        <v>77</v>
      </c>
      <c r="M1339" t="s">
        <v>78</v>
      </c>
      <c r="N1339" t="s">
        <v>2384</v>
      </c>
      <c r="O1339" t="s">
        <v>2078</v>
      </c>
      <c r="P1339" t="s">
        <v>2079</v>
      </c>
      <c r="Q1339" t="s">
        <v>2048</v>
      </c>
      <c r="R1339" t="s">
        <v>79</v>
      </c>
      <c r="S1339" t="s">
        <v>26</v>
      </c>
      <c r="T1339" t="s">
        <v>2049</v>
      </c>
      <c r="U1339" t="s">
        <v>100</v>
      </c>
      <c r="V1339" t="s">
        <v>80</v>
      </c>
      <c r="W1339">
        <v>82300</v>
      </c>
      <c r="X1339" t="s">
        <v>81</v>
      </c>
      <c r="Y1339">
        <v>-100</v>
      </c>
      <c r="Z1339" t="s">
        <v>2080</v>
      </c>
      <c r="AA1339" t="s">
        <v>2081</v>
      </c>
      <c r="AB1339" t="s">
        <v>90</v>
      </c>
      <c r="AC1339" t="s">
        <v>91</v>
      </c>
      <c r="AD1339">
        <f>_xlfn.XLOOKUP(MIS[[#This Row],[TRADING SYMBOL]],[1]Sheet1!$D:$D,[1]Sheet1!$C:$C)</f>
        <v>464.4</v>
      </c>
      <c r="AE1339">
        <f>MIS[[#This Row],[OrderAverageTradedPrice]]*MIS[[#This Row],[OrderQuantity]]</f>
        <v>57729.999999999993</v>
      </c>
      <c r="AF1339">
        <f>MIS[[#This Row],[LTP]]*MIS[[#This Row],[OrderQuantity]]</f>
        <v>46440</v>
      </c>
      <c r="AG1339">
        <f>IF(MIS[[#This Row],[OrderSide]]="SELL",MIS[[#This Row],[VALUE]]-MIS[[#This Row],[LIVE_VALUE]],MIS[[#This Row],[LIVE_VALUE]]-MIS[[#This Row],[VALUE]])</f>
        <v>11289.999999999993</v>
      </c>
      <c r="AH1339" t="str" cm="1">
        <f t="array" ref="AH1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9" t="str">
        <f>MIS[[#This Row],[TRADING SYMBOL]]</f>
        <v>SENSEX2552082300CE</v>
      </c>
      <c r="AJ1339" t="str">
        <f>IF(RIGHT(MIS[[#This Row],[Main/Hedge]],4)="MAIN","MAIN","HEDGE")</f>
        <v>MAIN</v>
      </c>
      <c r="AK1339" t="str" cm="1">
        <f t="array" ref="AK1339">_xlfn._xlws.FILTER(Table4[Column1],ISNUMBER(SEARCH(Table4[Column1],MIS[[#This Row],[OrderUniqueIdentifier]])),"")</f>
        <v>NOTREND</v>
      </c>
    </row>
    <row r="1340" spans="1:37" x14ac:dyDescent="0.25">
      <c r="A1340" t="s">
        <v>71</v>
      </c>
      <c r="B1340" t="s">
        <v>960</v>
      </c>
      <c r="C1340" t="s">
        <v>2416</v>
      </c>
      <c r="D1340" t="s">
        <v>72</v>
      </c>
      <c r="E1340" t="s">
        <v>2044</v>
      </c>
      <c r="F1340" t="s">
        <v>98</v>
      </c>
      <c r="G1340" t="s">
        <v>89</v>
      </c>
      <c r="H1340" t="s">
        <v>75</v>
      </c>
      <c r="I1340" t="s">
        <v>76</v>
      </c>
      <c r="J1340" t="s">
        <v>77</v>
      </c>
      <c r="K1340">
        <v>40</v>
      </c>
      <c r="L1340" t="s">
        <v>77</v>
      </c>
      <c r="M1340" t="s">
        <v>78</v>
      </c>
      <c r="N1340" t="s">
        <v>2417</v>
      </c>
      <c r="O1340" t="s">
        <v>2078</v>
      </c>
      <c r="P1340" t="s">
        <v>2079</v>
      </c>
      <c r="Q1340" t="s">
        <v>2048</v>
      </c>
      <c r="R1340" t="s">
        <v>79</v>
      </c>
      <c r="S1340" t="s">
        <v>26</v>
      </c>
      <c r="T1340" t="s">
        <v>2049</v>
      </c>
      <c r="U1340" t="s">
        <v>100</v>
      </c>
      <c r="V1340" t="s">
        <v>80</v>
      </c>
      <c r="W1340">
        <v>82300</v>
      </c>
      <c r="X1340" t="s">
        <v>81</v>
      </c>
      <c r="Y1340">
        <v>-40</v>
      </c>
      <c r="Z1340" t="s">
        <v>2080</v>
      </c>
      <c r="AA1340" t="s">
        <v>2081</v>
      </c>
      <c r="AB1340" t="s">
        <v>90</v>
      </c>
      <c r="AC1340" t="s">
        <v>91</v>
      </c>
      <c r="AD1340">
        <f>_xlfn.XLOOKUP(MIS[[#This Row],[TRADING SYMBOL]],[1]Sheet1!$D:$D,[1]Sheet1!$C:$C)</f>
        <v>464.4</v>
      </c>
      <c r="AE1340">
        <f>MIS[[#This Row],[OrderAverageTradedPrice]]*MIS[[#This Row],[OrderQuantity]]</f>
        <v>23144</v>
      </c>
      <c r="AF1340">
        <f>MIS[[#This Row],[LTP]]*MIS[[#This Row],[OrderQuantity]]</f>
        <v>18576</v>
      </c>
      <c r="AG1340">
        <f>IF(MIS[[#This Row],[OrderSide]]="SELL",MIS[[#This Row],[VALUE]]-MIS[[#This Row],[LIVE_VALUE]],MIS[[#This Row],[LIVE_VALUE]]-MIS[[#This Row],[VALUE]])</f>
        <v>4568</v>
      </c>
      <c r="AH1340" t="str" cm="1">
        <f t="array" ref="AH1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0" t="str">
        <f>MIS[[#This Row],[TRADING SYMBOL]]</f>
        <v>SENSEX2552082300CE</v>
      </c>
      <c r="AJ1340" t="str">
        <f>IF(RIGHT(MIS[[#This Row],[Main/Hedge]],4)="MAIN","MAIN","HEDGE")</f>
        <v>MAIN</v>
      </c>
      <c r="AK1340" t="str" cm="1">
        <f t="array" ref="AK1340">_xlfn._xlws.FILTER(Table4[Column1],ISNUMBER(SEARCH(Table4[Column1],MIS[[#This Row],[OrderUniqueIdentifier]])),"")</f>
        <v>NOTREND</v>
      </c>
    </row>
    <row r="1341" spans="1:37" x14ac:dyDescent="0.25">
      <c r="A1341" t="s">
        <v>71</v>
      </c>
      <c r="B1341" t="s">
        <v>960</v>
      </c>
      <c r="C1341" t="s">
        <v>2418</v>
      </c>
      <c r="D1341" t="s">
        <v>72</v>
      </c>
      <c r="E1341" t="s">
        <v>2053</v>
      </c>
      <c r="F1341" t="s">
        <v>98</v>
      </c>
      <c r="G1341" t="s">
        <v>89</v>
      </c>
      <c r="H1341" t="s">
        <v>75</v>
      </c>
      <c r="I1341" t="s">
        <v>76</v>
      </c>
      <c r="J1341" t="s">
        <v>77</v>
      </c>
      <c r="K1341">
        <v>40</v>
      </c>
      <c r="L1341" t="s">
        <v>77</v>
      </c>
      <c r="M1341" t="s">
        <v>78</v>
      </c>
      <c r="N1341" t="s">
        <v>2419</v>
      </c>
      <c r="O1341" t="s">
        <v>2079</v>
      </c>
      <c r="P1341" t="s">
        <v>2079</v>
      </c>
      <c r="Q1341" t="s">
        <v>2055</v>
      </c>
      <c r="R1341" t="s">
        <v>79</v>
      </c>
      <c r="S1341" t="s">
        <v>26</v>
      </c>
      <c r="T1341" t="s">
        <v>2056</v>
      </c>
      <c r="U1341" t="s">
        <v>100</v>
      </c>
      <c r="V1341" t="s">
        <v>80</v>
      </c>
      <c r="W1341">
        <v>82300</v>
      </c>
      <c r="X1341" t="s">
        <v>85</v>
      </c>
      <c r="Y1341">
        <v>-40</v>
      </c>
      <c r="Z1341" t="s">
        <v>2081</v>
      </c>
      <c r="AA1341" t="s">
        <v>2081</v>
      </c>
      <c r="AB1341" t="s">
        <v>107</v>
      </c>
      <c r="AC1341" t="s">
        <v>91</v>
      </c>
      <c r="AD1341">
        <f>_xlfn.XLOOKUP(MIS[[#This Row],[TRADING SYMBOL]],[1]Sheet1!$D:$D,[1]Sheet1!$C:$C)</f>
        <v>389.05</v>
      </c>
      <c r="AE1341">
        <f>MIS[[#This Row],[OrderAverageTradedPrice]]*MIS[[#This Row],[OrderQuantity]]</f>
        <v>20224</v>
      </c>
      <c r="AF1341">
        <f>MIS[[#This Row],[LTP]]*MIS[[#This Row],[OrderQuantity]]</f>
        <v>15562</v>
      </c>
      <c r="AG1341">
        <f>IF(MIS[[#This Row],[OrderSide]]="SELL",MIS[[#This Row],[VALUE]]-MIS[[#This Row],[LIVE_VALUE]],MIS[[#This Row],[LIVE_VALUE]]-MIS[[#This Row],[VALUE]])</f>
        <v>4662</v>
      </c>
      <c r="AH1341" t="str" cm="1">
        <f t="array" ref="AH1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1" t="str">
        <f>MIS[[#This Row],[TRADING SYMBOL]]</f>
        <v>SENSEX2552082300PE</v>
      </c>
      <c r="AJ1341" t="str">
        <f>IF(RIGHT(MIS[[#This Row],[Main/Hedge]],4)="MAIN","MAIN","HEDGE")</f>
        <v>MAIN</v>
      </c>
      <c r="AK1341" t="str" cm="1">
        <f t="array" ref="AK1341">_xlfn._xlws.FILTER(Table4[Column1],ISNUMBER(SEARCH(Table4[Column1],MIS[[#This Row],[OrderUniqueIdentifier]])),"")</f>
        <v>NOTREND</v>
      </c>
    </row>
    <row r="1342" spans="1:37" x14ac:dyDescent="0.25">
      <c r="A1342" t="s">
        <v>71</v>
      </c>
      <c r="B1342" t="s">
        <v>969</v>
      </c>
      <c r="C1342" t="s">
        <v>2424</v>
      </c>
      <c r="D1342" t="s">
        <v>72</v>
      </c>
      <c r="E1342" t="s">
        <v>2044</v>
      </c>
      <c r="F1342" t="s">
        <v>98</v>
      </c>
      <c r="G1342" t="s">
        <v>89</v>
      </c>
      <c r="H1342" t="s">
        <v>75</v>
      </c>
      <c r="I1342" t="s">
        <v>76</v>
      </c>
      <c r="J1342" t="s">
        <v>77</v>
      </c>
      <c r="K1342">
        <v>220</v>
      </c>
      <c r="L1342" t="s">
        <v>77</v>
      </c>
      <c r="M1342" t="s">
        <v>78</v>
      </c>
      <c r="N1342" t="s">
        <v>2425</v>
      </c>
      <c r="O1342" t="s">
        <v>2078</v>
      </c>
      <c r="P1342" t="s">
        <v>2079</v>
      </c>
      <c r="Q1342" t="s">
        <v>2048</v>
      </c>
      <c r="R1342" t="s">
        <v>79</v>
      </c>
      <c r="S1342" t="s">
        <v>26</v>
      </c>
      <c r="T1342" t="s">
        <v>2049</v>
      </c>
      <c r="U1342" t="s">
        <v>100</v>
      </c>
      <c r="V1342" t="s">
        <v>80</v>
      </c>
      <c r="W1342">
        <v>82300</v>
      </c>
      <c r="X1342" t="s">
        <v>81</v>
      </c>
      <c r="Y1342">
        <v>-220</v>
      </c>
      <c r="Z1342" t="s">
        <v>2080</v>
      </c>
      <c r="AA1342" t="s">
        <v>2081</v>
      </c>
      <c r="AB1342" t="s">
        <v>90</v>
      </c>
      <c r="AC1342" t="s">
        <v>91</v>
      </c>
      <c r="AD1342">
        <f>_xlfn.XLOOKUP(MIS[[#This Row],[TRADING SYMBOL]],[1]Sheet1!$D:$D,[1]Sheet1!$C:$C)</f>
        <v>464.4</v>
      </c>
      <c r="AE1342">
        <f>MIS[[#This Row],[OrderAverageTradedPrice]]*MIS[[#This Row],[OrderQuantity]]</f>
        <v>128050.99999999999</v>
      </c>
      <c r="AF1342">
        <f>MIS[[#This Row],[LTP]]*MIS[[#This Row],[OrderQuantity]]</f>
        <v>102168</v>
      </c>
      <c r="AG1342">
        <f>IF(MIS[[#This Row],[OrderSide]]="SELL",MIS[[#This Row],[VALUE]]-MIS[[#This Row],[LIVE_VALUE]],MIS[[#This Row],[LIVE_VALUE]]-MIS[[#This Row],[VALUE]])</f>
        <v>25882.999999999985</v>
      </c>
      <c r="AH1342" t="str" cm="1">
        <f t="array" ref="AH1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2" t="str">
        <f>MIS[[#This Row],[TRADING SYMBOL]]</f>
        <v>SENSEX2552082300CE</v>
      </c>
      <c r="AJ1342" t="str">
        <f>IF(RIGHT(MIS[[#This Row],[Main/Hedge]],4)="MAIN","MAIN","HEDGE")</f>
        <v>MAIN</v>
      </c>
      <c r="AK1342" t="str" cm="1">
        <f t="array" ref="AK1342">_xlfn._xlws.FILTER(Table4[Column1],ISNUMBER(SEARCH(Table4[Column1],MIS[[#This Row],[OrderUniqueIdentifier]])),"")</f>
        <v>NOTREND</v>
      </c>
    </row>
    <row r="1343" spans="1:37" x14ac:dyDescent="0.25">
      <c r="A1343" t="s">
        <v>71</v>
      </c>
      <c r="B1343" t="s">
        <v>986</v>
      </c>
      <c r="C1343" t="s">
        <v>2438</v>
      </c>
      <c r="D1343" t="s">
        <v>72</v>
      </c>
      <c r="E1343" t="s">
        <v>2044</v>
      </c>
      <c r="F1343" t="s">
        <v>98</v>
      </c>
      <c r="G1343" t="s">
        <v>89</v>
      </c>
      <c r="H1343" t="s">
        <v>75</v>
      </c>
      <c r="I1343" t="s">
        <v>76</v>
      </c>
      <c r="J1343" t="s">
        <v>77</v>
      </c>
      <c r="K1343">
        <v>40</v>
      </c>
      <c r="L1343" t="s">
        <v>77</v>
      </c>
      <c r="M1343" t="s">
        <v>78</v>
      </c>
      <c r="N1343" t="s">
        <v>2439</v>
      </c>
      <c r="O1343" t="s">
        <v>2078</v>
      </c>
      <c r="P1343" t="s">
        <v>2079</v>
      </c>
      <c r="Q1343" t="s">
        <v>2048</v>
      </c>
      <c r="R1343" t="s">
        <v>79</v>
      </c>
      <c r="S1343" t="s">
        <v>26</v>
      </c>
      <c r="T1343" t="s">
        <v>2049</v>
      </c>
      <c r="U1343" t="s">
        <v>100</v>
      </c>
      <c r="V1343" t="s">
        <v>80</v>
      </c>
      <c r="W1343">
        <v>82300</v>
      </c>
      <c r="X1343" t="s">
        <v>81</v>
      </c>
      <c r="Y1343">
        <v>-40</v>
      </c>
      <c r="Z1343" t="s">
        <v>2080</v>
      </c>
      <c r="AA1343" t="s">
        <v>2081</v>
      </c>
      <c r="AB1343" t="s">
        <v>90</v>
      </c>
      <c r="AC1343" t="s">
        <v>91</v>
      </c>
      <c r="AD1343">
        <f>_xlfn.XLOOKUP(MIS[[#This Row],[TRADING SYMBOL]],[1]Sheet1!$D:$D,[1]Sheet1!$C:$C)</f>
        <v>464.4</v>
      </c>
      <c r="AE1343">
        <f>MIS[[#This Row],[OrderAverageTradedPrice]]*MIS[[#This Row],[OrderQuantity]]</f>
        <v>23277</v>
      </c>
      <c r="AF1343">
        <f>MIS[[#This Row],[LTP]]*MIS[[#This Row],[OrderQuantity]]</f>
        <v>18576</v>
      </c>
      <c r="AG1343">
        <f>IF(MIS[[#This Row],[OrderSide]]="SELL",MIS[[#This Row],[VALUE]]-MIS[[#This Row],[LIVE_VALUE]],MIS[[#This Row],[LIVE_VALUE]]-MIS[[#This Row],[VALUE]])</f>
        <v>4701</v>
      </c>
      <c r="AH1343" t="str" cm="1">
        <f t="array" ref="AH1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3" t="str">
        <f>MIS[[#This Row],[TRADING SYMBOL]]</f>
        <v>SENSEX2552082300CE</v>
      </c>
      <c r="AJ1343" t="str">
        <f>IF(RIGHT(MIS[[#This Row],[Main/Hedge]],4)="MAIN","MAIN","HEDGE")</f>
        <v>MAIN</v>
      </c>
      <c r="AK1343" t="str" cm="1">
        <f t="array" ref="AK1343">_xlfn._xlws.FILTER(Table4[Column1],ISNUMBER(SEARCH(Table4[Column1],MIS[[#This Row],[OrderUniqueIdentifier]])),"")</f>
        <v>NOTREND</v>
      </c>
    </row>
    <row r="1344" spans="1:37" x14ac:dyDescent="0.25">
      <c r="A1344" t="s">
        <v>71</v>
      </c>
      <c r="B1344" t="s">
        <v>1093</v>
      </c>
      <c r="C1344" t="s">
        <v>2513</v>
      </c>
      <c r="D1344" t="s">
        <v>72</v>
      </c>
      <c r="E1344" t="s">
        <v>2044</v>
      </c>
      <c r="F1344" t="s">
        <v>98</v>
      </c>
      <c r="G1344" t="s">
        <v>89</v>
      </c>
      <c r="H1344" t="s">
        <v>75</v>
      </c>
      <c r="I1344" t="s">
        <v>76</v>
      </c>
      <c r="J1344" t="s">
        <v>77</v>
      </c>
      <c r="K1344">
        <v>100</v>
      </c>
      <c r="L1344" t="s">
        <v>77</v>
      </c>
      <c r="M1344" t="s">
        <v>78</v>
      </c>
      <c r="N1344" t="s">
        <v>2514</v>
      </c>
      <c r="O1344" t="s">
        <v>2078</v>
      </c>
      <c r="P1344" t="s">
        <v>2079</v>
      </c>
      <c r="Q1344" t="s">
        <v>2048</v>
      </c>
      <c r="R1344" t="s">
        <v>79</v>
      </c>
      <c r="S1344" t="s">
        <v>26</v>
      </c>
      <c r="T1344" t="s">
        <v>2049</v>
      </c>
      <c r="U1344" t="s">
        <v>100</v>
      </c>
      <c r="V1344" t="s">
        <v>80</v>
      </c>
      <c r="W1344">
        <v>82300</v>
      </c>
      <c r="X1344" t="s">
        <v>81</v>
      </c>
      <c r="Y1344">
        <v>-100</v>
      </c>
      <c r="Z1344" t="s">
        <v>2080</v>
      </c>
      <c r="AA1344" t="s">
        <v>2081</v>
      </c>
      <c r="AB1344" t="s">
        <v>90</v>
      </c>
      <c r="AC1344" t="s">
        <v>91</v>
      </c>
      <c r="AD1344">
        <f>_xlfn.XLOOKUP(MIS[[#This Row],[TRADING SYMBOL]],[1]Sheet1!$D:$D,[1]Sheet1!$C:$C)</f>
        <v>464.4</v>
      </c>
      <c r="AE1344">
        <f>MIS[[#This Row],[OrderAverageTradedPrice]]*MIS[[#This Row],[OrderQuantity]]</f>
        <v>57730.999999999993</v>
      </c>
      <c r="AF1344">
        <f>MIS[[#This Row],[LTP]]*MIS[[#This Row],[OrderQuantity]]</f>
        <v>46440</v>
      </c>
      <c r="AG1344">
        <f>IF(MIS[[#This Row],[OrderSide]]="SELL",MIS[[#This Row],[VALUE]]-MIS[[#This Row],[LIVE_VALUE]],MIS[[#This Row],[LIVE_VALUE]]-MIS[[#This Row],[VALUE]])</f>
        <v>11290.999999999993</v>
      </c>
      <c r="AH1344" t="str" cm="1">
        <f t="array" ref="AH1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4" t="str">
        <f>MIS[[#This Row],[TRADING SYMBOL]]</f>
        <v>SENSEX2552082300CE</v>
      </c>
      <c r="AJ1344" t="str">
        <f>IF(RIGHT(MIS[[#This Row],[Main/Hedge]],4)="MAIN","MAIN","HEDGE")</f>
        <v>MAIN</v>
      </c>
      <c r="AK1344" t="str" cm="1">
        <f t="array" ref="AK1344">_xlfn._xlws.FILTER(Table4[Column1],ISNUMBER(SEARCH(Table4[Column1],MIS[[#This Row],[OrderUniqueIdentifier]])),"")</f>
        <v>NOTREND</v>
      </c>
    </row>
    <row r="1345" spans="1:37" x14ac:dyDescent="0.25">
      <c r="A1345" t="s">
        <v>71</v>
      </c>
      <c r="B1345" t="s">
        <v>1153</v>
      </c>
      <c r="C1345" t="s">
        <v>2560</v>
      </c>
      <c r="D1345" t="s">
        <v>72</v>
      </c>
      <c r="E1345" t="s">
        <v>2053</v>
      </c>
      <c r="F1345" t="s">
        <v>98</v>
      </c>
      <c r="G1345" t="s">
        <v>89</v>
      </c>
      <c r="H1345" t="s">
        <v>75</v>
      </c>
      <c r="I1345" t="s">
        <v>76</v>
      </c>
      <c r="J1345" t="s">
        <v>77</v>
      </c>
      <c r="K1345">
        <v>40</v>
      </c>
      <c r="L1345" t="s">
        <v>77</v>
      </c>
      <c r="M1345" t="s">
        <v>78</v>
      </c>
      <c r="N1345" t="s">
        <v>2561</v>
      </c>
      <c r="O1345" t="s">
        <v>2079</v>
      </c>
      <c r="P1345" t="s">
        <v>2079</v>
      </c>
      <c r="Q1345" t="s">
        <v>2055</v>
      </c>
      <c r="R1345" t="s">
        <v>79</v>
      </c>
      <c r="S1345" t="s">
        <v>26</v>
      </c>
      <c r="T1345" t="s">
        <v>2056</v>
      </c>
      <c r="U1345" t="s">
        <v>100</v>
      </c>
      <c r="V1345" t="s">
        <v>80</v>
      </c>
      <c r="W1345">
        <v>82300</v>
      </c>
      <c r="X1345" t="s">
        <v>85</v>
      </c>
      <c r="Y1345">
        <v>-40</v>
      </c>
      <c r="Z1345" t="s">
        <v>2081</v>
      </c>
      <c r="AA1345" t="s">
        <v>2081</v>
      </c>
      <c r="AB1345" t="s">
        <v>107</v>
      </c>
      <c r="AC1345" t="s">
        <v>91</v>
      </c>
      <c r="AD1345">
        <f>_xlfn.XLOOKUP(MIS[[#This Row],[TRADING SYMBOL]],[1]Sheet1!$D:$D,[1]Sheet1!$C:$C)</f>
        <v>389.05</v>
      </c>
      <c r="AE1345">
        <f>MIS[[#This Row],[OrderAverageTradedPrice]]*MIS[[#This Row],[OrderQuantity]]</f>
        <v>20249</v>
      </c>
      <c r="AF1345">
        <f>MIS[[#This Row],[LTP]]*MIS[[#This Row],[OrderQuantity]]</f>
        <v>15562</v>
      </c>
      <c r="AG1345">
        <f>IF(MIS[[#This Row],[OrderSide]]="SELL",MIS[[#This Row],[VALUE]]-MIS[[#This Row],[LIVE_VALUE]],MIS[[#This Row],[LIVE_VALUE]]-MIS[[#This Row],[VALUE]])</f>
        <v>4687</v>
      </c>
      <c r="AH1345" t="str" cm="1">
        <f t="array" ref="AH1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5" t="str">
        <f>MIS[[#This Row],[TRADING SYMBOL]]</f>
        <v>SENSEX2552082300PE</v>
      </c>
      <c r="AJ1345" t="str">
        <f>IF(RIGHT(MIS[[#This Row],[Main/Hedge]],4)="MAIN","MAIN","HEDGE")</f>
        <v>MAIN</v>
      </c>
      <c r="AK1345" t="str" cm="1">
        <f t="array" ref="AK1345">_xlfn._xlws.FILTER(Table4[Column1],ISNUMBER(SEARCH(Table4[Column1],MIS[[#This Row],[OrderUniqueIdentifier]])),"")</f>
        <v>NOTREND</v>
      </c>
    </row>
    <row r="1346" spans="1:37" x14ac:dyDescent="0.25">
      <c r="A1346" t="s">
        <v>71</v>
      </c>
      <c r="B1346" t="s">
        <v>1186</v>
      </c>
      <c r="C1346" t="s">
        <v>2579</v>
      </c>
      <c r="D1346" t="s">
        <v>72</v>
      </c>
      <c r="E1346" t="s">
        <v>2044</v>
      </c>
      <c r="F1346" t="s">
        <v>98</v>
      </c>
      <c r="G1346" t="s">
        <v>89</v>
      </c>
      <c r="H1346" t="s">
        <v>75</v>
      </c>
      <c r="I1346" t="s">
        <v>76</v>
      </c>
      <c r="J1346" t="s">
        <v>77</v>
      </c>
      <c r="K1346">
        <v>20</v>
      </c>
      <c r="L1346" t="s">
        <v>77</v>
      </c>
      <c r="M1346" t="s">
        <v>78</v>
      </c>
      <c r="N1346" t="s">
        <v>262</v>
      </c>
      <c r="O1346" t="s">
        <v>2078</v>
      </c>
      <c r="P1346" t="s">
        <v>2079</v>
      </c>
      <c r="Q1346" t="s">
        <v>2048</v>
      </c>
      <c r="R1346" t="s">
        <v>79</v>
      </c>
      <c r="S1346" t="s">
        <v>26</v>
      </c>
      <c r="T1346" t="s">
        <v>2049</v>
      </c>
      <c r="U1346" t="s">
        <v>100</v>
      </c>
      <c r="V1346" t="s">
        <v>80</v>
      </c>
      <c r="W1346">
        <v>82300</v>
      </c>
      <c r="X1346" t="s">
        <v>81</v>
      </c>
      <c r="Y1346">
        <v>-20</v>
      </c>
      <c r="Z1346" t="s">
        <v>2080</v>
      </c>
      <c r="AA1346" t="s">
        <v>2081</v>
      </c>
      <c r="AB1346" t="s">
        <v>90</v>
      </c>
      <c r="AC1346" t="s">
        <v>91</v>
      </c>
      <c r="AD1346">
        <f>_xlfn.XLOOKUP(MIS[[#This Row],[TRADING SYMBOL]],[1]Sheet1!$D:$D,[1]Sheet1!$C:$C)</f>
        <v>464.4</v>
      </c>
      <c r="AE1346">
        <f>MIS[[#This Row],[OrderAverageTradedPrice]]*MIS[[#This Row],[OrderQuantity]]</f>
        <v>11637</v>
      </c>
      <c r="AF1346">
        <f>MIS[[#This Row],[LTP]]*MIS[[#This Row],[OrderQuantity]]</f>
        <v>9288</v>
      </c>
      <c r="AG1346">
        <f>IF(MIS[[#This Row],[OrderSide]]="SELL",MIS[[#This Row],[VALUE]]-MIS[[#This Row],[LIVE_VALUE]],MIS[[#This Row],[LIVE_VALUE]]-MIS[[#This Row],[VALUE]])</f>
        <v>2349</v>
      </c>
      <c r="AH1346" t="str" cm="1">
        <f t="array" ref="AH1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6" t="str">
        <f>MIS[[#This Row],[TRADING SYMBOL]]</f>
        <v>SENSEX2552082300CE</v>
      </c>
      <c r="AJ1346" t="str">
        <f>IF(RIGHT(MIS[[#This Row],[Main/Hedge]],4)="MAIN","MAIN","HEDGE")</f>
        <v>MAIN</v>
      </c>
      <c r="AK1346" t="str" cm="1">
        <f t="array" ref="AK1346">_xlfn._xlws.FILTER(Table4[Column1],ISNUMBER(SEARCH(Table4[Column1],MIS[[#This Row],[OrderUniqueIdentifier]])),"")</f>
        <v>NOTREND</v>
      </c>
    </row>
    <row r="1347" spans="1:37" x14ac:dyDescent="0.25">
      <c r="A1347" t="s">
        <v>71</v>
      </c>
      <c r="B1347" t="s">
        <v>1186</v>
      </c>
      <c r="C1347" t="s">
        <v>2580</v>
      </c>
      <c r="D1347" t="s">
        <v>72</v>
      </c>
      <c r="E1347" t="s">
        <v>2053</v>
      </c>
      <c r="F1347" t="s">
        <v>98</v>
      </c>
      <c r="G1347" t="s">
        <v>89</v>
      </c>
      <c r="H1347" t="s">
        <v>75</v>
      </c>
      <c r="I1347" t="s">
        <v>76</v>
      </c>
      <c r="J1347" t="s">
        <v>77</v>
      </c>
      <c r="K1347">
        <v>20</v>
      </c>
      <c r="L1347" t="s">
        <v>77</v>
      </c>
      <c r="M1347" t="s">
        <v>78</v>
      </c>
      <c r="N1347" t="s">
        <v>2419</v>
      </c>
      <c r="O1347" t="s">
        <v>2079</v>
      </c>
      <c r="P1347" t="s">
        <v>2079</v>
      </c>
      <c r="Q1347" t="s">
        <v>2055</v>
      </c>
      <c r="R1347" t="s">
        <v>79</v>
      </c>
      <c r="S1347" t="s">
        <v>26</v>
      </c>
      <c r="T1347" t="s">
        <v>2056</v>
      </c>
      <c r="U1347" t="s">
        <v>100</v>
      </c>
      <c r="V1347" t="s">
        <v>80</v>
      </c>
      <c r="W1347">
        <v>82300</v>
      </c>
      <c r="X1347" t="s">
        <v>85</v>
      </c>
      <c r="Y1347">
        <v>-20</v>
      </c>
      <c r="Z1347" t="s">
        <v>2081</v>
      </c>
      <c r="AA1347" t="s">
        <v>2081</v>
      </c>
      <c r="AB1347" t="s">
        <v>107</v>
      </c>
      <c r="AC1347" t="s">
        <v>91</v>
      </c>
      <c r="AD1347">
        <f>_xlfn.XLOOKUP(MIS[[#This Row],[TRADING SYMBOL]],[1]Sheet1!$D:$D,[1]Sheet1!$C:$C)</f>
        <v>389.05</v>
      </c>
      <c r="AE1347">
        <f>MIS[[#This Row],[OrderAverageTradedPrice]]*MIS[[#This Row],[OrderQuantity]]</f>
        <v>10112</v>
      </c>
      <c r="AF1347">
        <f>MIS[[#This Row],[LTP]]*MIS[[#This Row],[OrderQuantity]]</f>
        <v>7781</v>
      </c>
      <c r="AG1347">
        <f>IF(MIS[[#This Row],[OrderSide]]="SELL",MIS[[#This Row],[VALUE]]-MIS[[#This Row],[LIVE_VALUE]],MIS[[#This Row],[LIVE_VALUE]]-MIS[[#This Row],[VALUE]])</f>
        <v>2331</v>
      </c>
      <c r="AH1347" t="str" cm="1">
        <f t="array" ref="AH1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7" t="str">
        <f>MIS[[#This Row],[TRADING SYMBOL]]</f>
        <v>SENSEX2552082300PE</v>
      </c>
      <c r="AJ1347" t="str">
        <f>IF(RIGHT(MIS[[#This Row],[Main/Hedge]],4)="MAIN","MAIN","HEDGE")</f>
        <v>MAIN</v>
      </c>
      <c r="AK1347" t="str" cm="1">
        <f t="array" ref="AK1347">_xlfn._xlws.FILTER(Table4[Column1],ISNUMBER(SEARCH(Table4[Column1],MIS[[#This Row],[OrderUniqueIdentifier]])),"")</f>
        <v>NOTREND</v>
      </c>
    </row>
    <row r="1348" spans="1:37" x14ac:dyDescent="0.25">
      <c r="A1348" t="s">
        <v>71</v>
      </c>
      <c r="B1348" t="s">
        <v>1251</v>
      </c>
      <c r="C1348" t="s">
        <v>2626</v>
      </c>
      <c r="D1348" t="s">
        <v>72</v>
      </c>
      <c r="E1348" t="s">
        <v>2044</v>
      </c>
      <c r="F1348" t="s">
        <v>98</v>
      </c>
      <c r="G1348" t="s">
        <v>89</v>
      </c>
      <c r="H1348" t="s">
        <v>75</v>
      </c>
      <c r="I1348" t="s">
        <v>76</v>
      </c>
      <c r="J1348" t="s">
        <v>77</v>
      </c>
      <c r="K1348">
        <v>40</v>
      </c>
      <c r="L1348" t="s">
        <v>77</v>
      </c>
      <c r="M1348" t="s">
        <v>78</v>
      </c>
      <c r="N1348" t="s">
        <v>2627</v>
      </c>
      <c r="O1348" t="s">
        <v>2079</v>
      </c>
      <c r="P1348" t="s">
        <v>2079</v>
      </c>
      <c r="Q1348" t="s">
        <v>2048</v>
      </c>
      <c r="R1348" t="s">
        <v>79</v>
      </c>
      <c r="S1348" t="s">
        <v>26</v>
      </c>
      <c r="T1348" t="s">
        <v>2049</v>
      </c>
      <c r="U1348" t="s">
        <v>100</v>
      </c>
      <c r="V1348" t="s">
        <v>80</v>
      </c>
      <c r="W1348">
        <v>82300</v>
      </c>
      <c r="X1348" t="s">
        <v>81</v>
      </c>
      <c r="Y1348">
        <v>-40</v>
      </c>
      <c r="Z1348" t="s">
        <v>2081</v>
      </c>
      <c r="AA1348" t="s">
        <v>2081</v>
      </c>
      <c r="AB1348" t="s">
        <v>90</v>
      </c>
      <c r="AC1348" t="s">
        <v>91</v>
      </c>
      <c r="AD1348">
        <f>_xlfn.XLOOKUP(MIS[[#This Row],[TRADING SYMBOL]],[1]Sheet1!$D:$D,[1]Sheet1!$C:$C)</f>
        <v>464.4</v>
      </c>
      <c r="AE1348">
        <f>MIS[[#This Row],[OrderAverageTradedPrice]]*MIS[[#This Row],[OrderQuantity]]</f>
        <v>23158</v>
      </c>
      <c r="AF1348">
        <f>MIS[[#This Row],[LTP]]*MIS[[#This Row],[OrderQuantity]]</f>
        <v>18576</v>
      </c>
      <c r="AG1348">
        <f>IF(MIS[[#This Row],[OrderSide]]="SELL",MIS[[#This Row],[VALUE]]-MIS[[#This Row],[LIVE_VALUE]],MIS[[#This Row],[LIVE_VALUE]]-MIS[[#This Row],[VALUE]])</f>
        <v>4582</v>
      </c>
      <c r="AH1348" t="str" cm="1">
        <f t="array" ref="AH1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8" t="str">
        <f>MIS[[#This Row],[TRADING SYMBOL]]</f>
        <v>SENSEX2552082300CE</v>
      </c>
      <c r="AJ1348" t="str">
        <f>IF(RIGHT(MIS[[#This Row],[Main/Hedge]],4)="MAIN","MAIN","HEDGE")</f>
        <v>MAIN</v>
      </c>
      <c r="AK1348" t="str" cm="1">
        <f t="array" ref="AK1348">_xlfn._xlws.FILTER(Table4[Column1],ISNUMBER(SEARCH(Table4[Column1],MIS[[#This Row],[OrderUniqueIdentifier]])),"")</f>
        <v>NOTREND</v>
      </c>
    </row>
    <row r="1349" spans="1:37" x14ac:dyDescent="0.25">
      <c r="A1349" t="s">
        <v>1555</v>
      </c>
      <c r="B1349" t="s">
        <v>1614</v>
      </c>
      <c r="C1349" t="s">
        <v>2829</v>
      </c>
      <c r="D1349" t="s">
        <v>72</v>
      </c>
      <c r="E1349" t="s">
        <v>2044</v>
      </c>
      <c r="F1349" t="s">
        <v>98</v>
      </c>
      <c r="G1349" t="s">
        <v>89</v>
      </c>
      <c r="H1349" t="s">
        <v>93</v>
      </c>
      <c r="I1349" t="s">
        <v>76</v>
      </c>
      <c r="J1349" t="s">
        <v>2830</v>
      </c>
      <c r="K1349">
        <v>40</v>
      </c>
      <c r="L1349" t="s">
        <v>77</v>
      </c>
      <c r="M1349" t="s">
        <v>78</v>
      </c>
      <c r="N1349" t="s">
        <v>2830</v>
      </c>
      <c r="O1349" t="s">
        <v>2079</v>
      </c>
      <c r="P1349" t="s">
        <v>2079</v>
      </c>
      <c r="Q1349" t="s">
        <v>2048</v>
      </c>
      <c r="R1349" t="s">
        <v>79</v>
      </c>
      <c r="S1349" t="s">
        <v>26</v>
      </c>
      <c r="T1349" t="s">
        <v>2049</v>
      </c>
      <c r="U1349" t="s">
        <v>100</v>
      </c>
      <c r="V1349" t="s">
        <v>80</v>
      </c>
      <c r="W1349">
        <v>82300</v>
      </c>
      <c r="X1349" t="s">
        <v>81</v>
      </c>
      <c r="Y1349">
        <v>-40</v>
      </c>
      <c r="Z1349" t="s">
        <v>2081</v>
      </c>
      <c r="AA1349" t="s">
        <v>2081</v>
      </c>
      <c r="AB1349" t="s">
        <v>90</v>
      </c>
      <c r="AC1349" t="s">
        <v>91</v>
      </c>
      <c r="AD1349">
        <f>_xlfn.XLOOKUP(MIS[[#This Row],[TRADING SYMBOL]],[1]Sheet1!$D:$D,[1]Sheet1!$C:$C)</f>
        <v>464.4</v>
      </c>
      <c r="AE1349">
        <f>MIS[[#This Row],[OrderAverageTradedPrice]]*MIS[[#This Row],[OrderQuantity]]</f>
        <v>23160</v>
      </c>
      <c r="AF1349">
        <f>MIS[[#This Row],[LTP]]*MIS[[#This Row],[OrderQuantity]]</f>
        <v>18576</v>
      </c>
      <c r="AG1349">
        <f>IF(MIS[[#This Row],[OrderSide]]="SELL",MIS[[#This Row],[VALUE]]-MIS[[#This Row],[LIVE_VALUE]],MIS[[#This Row],[LIVE_VALUE]]-MIS[[#This Row],[VALUE]])</f>
        <v>4584</v>
      </c>
      <c r="AH1349" t="str" cm="1">
        <f t="array" ref="AH1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9" t="str">
        <f>MIS[[#This Row],[TRADING SYMBOL]]</f>
        <v>SENSEX2552082300CE</v>
      </c>
      <c r="AJ1349" t="str">
        <f>IF(RIGHT(MIS[[#This Row],[Main/Hedge]],4)="MAIN","MAIN","HEDGE")</f>
        <v>MAIN</v>
      </c>
      <c r="AK1349" t="str" cm="1">
        <f t="array" ref="AK1349">_xlfn._xlws.FILTER(Table4[Column1],ISNUMBER(SEARCH(Table4[Column1],MIS[[#This Row],[OrderUniqueIdentifier]])),"")</f>
        <v>NOTREND</v>
      </c>
    </row>
    <row r="1350" spans="1:37" x14ac:dyDescent="0.25">
      <c r="A1350" t="s">
        <v>1555</v>
      </c>
      <c r="B1350" t="s">
        <v>1614</v>
      </c>
      <c r="C1350" t="s">
        <v>2831</v>
      </c>
      <c r="D1350" t="s">
        <v>72</v>
      </c>
      <c r="E1350" t="s">
        <v>2053</v>
      </c>
      <c r="F1350" t="s">
        <v>98</v>
      </c>
      <c r="G1350" t="s">
        <v>89</v>
      </c>
      <c r="H1350" t="s">
        <v>93</v>
      </c>
      <c r="I1350" t="s">
        <v>76</v>
      </c>
      <c r="J1350" t="s">
        <v>2434</v>
      </c>
      <c r="K1350">
        <v>40</v>
      </c>
      <c r="L1350" t="s">
        <v>77</v>
      </c>
      <c r="M1350" t="s">
        <v>78</v>
      </c>
      <c r="N1350" t="s">
        <v>2832</v>
      </c>
      <c r="O1350" t="s">
        <v>2079</v>
      </c>
      <c r="P1350" t="s">
        <v>2079</v>
      </c>
      <c r="Q1350" t="s">
        <v>2055</v>
      </c>
      <c r="R1350" t="s">
        <v>79</v>
      </c>
      <c r="S1350" t="s">
        <v>26</v>
      </c>
      <c r="T1350" t="s">
        <v>2056</v>
      </c>
      <c r="U1350" t="s">
        <v>100</v>
      </c>
      <c r="V1350" t="s">
        <v>80</v>
      </c>
      <c r="W1350">
        <v>82300</v>
      </c>
      <c r="X1350" t="s">
        <v>85</v>
      </c>
      <c r="Y1350">
        <v>-40</v>
      </c>
      <c r="Z1350" t="s">
        <v>2081</v>
      </c>
      <c r="AA1350" t="s">
        <v>2081</v>
      </c>
      <c r="AB1350" t="s">
        <v>107</v>
      </c>
      <c r="AC1350" t="s">
        <v>91</v>
      </c>
      <c r="AD1350">
        <f>_xlfn.XLOOKUP(MIS[[#This Row],[TRADING SYMBOL]],[1]Sheet1!$D:$D,[1]Sheet1!$C:$C)</f>
        <v>389.05</v>
      </c>
      <c r="AE1350">
        <f>MIS[[#This Row],[OrderAverageTradedPrice]]*MIS[[#This Row],[OrderQuantity]]</f>
        <v>20233</v>
      </c>
      <c r="AF1350">
        <f>MIS[[#This Row],[LTP]]*MIS[[#This Row],[OrderQuantity]]</f>
        <v>15562</v>
      </c>
      <c r="AG1350">
        <f>IF(MIS[[#This Row],[OrderSide]]="SELL",MIS[[#This Row],[VALUE]]-MIS[[#This Row],[LIVE_VALUE]],MIS[[#This Row],[LIVE_VALUE]]-MIS[[#This Row],[VALUE]])</f>
        <v>4671</v>
      </c>
      <c r="AH1350" t="str" cm="1">
        <f t="array" ref="AH1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0" t="str">
        <f>MIS[[#This Row],[TRADING SYMBOL]]</f>
        <v>SENSEX2552082300PE</v>
      </c>
      <c r="AJ1350" t="str">
        <f>IF(RIGHT(MIS[[#This Row],[Main/Hedge]],4)="MAIN","MAIN","HEDGE")</f>
        <v>MAIN</v>
      </c>
      <c r="AK1350" t="str" cm="1">
        <f t="array" ref="AK1350">_xlfn._xlws.FILTER(Table4[Column1],ISNUMBER(SEARCH(Table4[Column1],MIS[[#This Row],[OrderUniqueIdentifier]])),"")</f>
        <v>NOTREND</v>
      </c>
    </row>
    <row r="1351" spans="1:37" x14ac:dyDescent="0.25">
      <c r="A1351" t="s">
        <v>71</v>
      </c>
      <c r="B1351" t="s">
        <v>515</v>
      </c>
      <c r="C1351" t="s">
        <v>2090</v>
      </c>
      <c r="D1351" t="s">
        <v>72</v>
      </c>
      <c r="E1351" t="s">
        <v>2044</v>
      </c>
      <c r="F1351" t="s">
        <v>98</v>
      </c>
      <c r="G1351" t="s">
        <v>89</v>
      </c>
      <c r="H1351" t="s">
        <v>75</v>
      </c>
      <c r="I1351" t="s">
        <v>76</v>
      </c>
      <c r="J1351" t="s">
        <v>77</v>
      </c>
      <c r="K1351">
        <v>180</v>
      </c>
      <c r="L1351" t="s">
        <v>77</v>
      </c>
      <c r="M1351" t="s">
        <v>78</v>
      </c>
      <c r="N1351" t="s">
        <v>2091</v>
      </c>
      <c r="O1351" t="s">
        <v>2092</v>
      </c>
      <c r="P1351" t="s">
        <v>2092</v>
      </c>
      <c r="Q1351" t="s">
        <v>2048</v>
      </c>
      <c r="R1351" t="s">
        <v>79</v>
      </c>
      <c r="S1351" t="s">
        <v>26</v>
      </c>
      <c r="T1351" t="s">
        <v>2049</v>
      </c>
      <c r="U1351" t="s">
        <v>100</v>
      </c>
      <c r="V1351" t="s">
        <v>80</v>
      </c>
      <c r="W1351">
        <v>82300</v>
      </c>
      <c r="X1351" t="s">
        <v>81</v>
      </c>
      <c r="Y1351">
        <v>-180</v>
      </c>
      <c r="Z1351" t="s">
        <v>2093</v>
      </c>
      <c r="AA1351" t="s">
        <v>2093</v>
      </c>
      <c r="AB1351" t="s">
        <v>90</v>
      </c>
      <c r="AC1351" t="s">
        <v>91</v>
      </c>
      <c r="AD1351">
        <f>_xlfn.XLOOKUP(MIS[[#This Row],[TRADING SYMBOL]],[1]Sheet1!$D:$D,[1]Sheet1!$C:$C)</f>
        <v>464.4</v>
      </c>
      <c r="AE1351">
        <f>MIS[[#This Row],[OrderAverageTradedPrice]]*MIS[[#This Row],[OrderQuantity]]</f>
        <v>104373.99999999991</v>
      </c>
      <c r="AF1351">
        <f>MIS[[#This Row],[LTP]]*MIS[[#This Row],[OrderQuantity]]</f>
        <v>83592</v>
      </c>
      <c r="AG1351">
        <f>IF(MIS[[#This Row],[OrderSide]]="SELL",MIS[[#This Row],[VALUE]]-MIS[[#This Row],[LIVE_VALUE]],MIS[[#This Row],[LIVE_VALUE]]-MIS[[#This Row],[VALUE]])</f>
        <v>20781.999999999913</v>
      </c>
      <c r="AH1351" t="str" cm="1">
        <f t="array" ref="AH1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1" t="str">
        <f>MIS[[#This Row],[TRADING SYMBOL]]</f>
        <v>SENSEX2552082300CE</v>
      </c>
      <c r="AJ1351" t="str">
        <f>IF(RIGHT(MIS[[#This Row],[Main/Hedge]],4)="MAIN","MAIN","HEDGE")</f>
        <v>MAIN</v>
      </c>
      <c r="AK1351" t="str" cm="1">
        <f t="array" ref="AK1351">_xlfn._xlws.FILTER(Table4[Column1],ISNUMBER(SEARCH(Table4[Column1],MIS[[#This Row],[OrderUniqueIdentifier]])),"")</f>
        <v>NOTREND</v>
      </c>
    </row>
    <row r="1352" spans="1:37" x14ac:dyDescent="0.25">
      <c r="A1352" t="s">
        <v>71</v>
      </c>
      <c r="B1352" t="s">
        <v>575</v>
      </c>
      <c r="C1352" t="s">
        <v>2138</v>
      </c>
      <c r="D1352" t="s">
        <v>72</v>
      </c>
      <c r="E1352" t="s">
        <v>2044</v>
      </c>
      <c r="F1352" t="s">
        <v>98</v>
      </c>
      <c r="G1352" t="s">
        <v>89</v>
      </c>
      <c r="H1352" t="s">
        <v>75</v>
      </c>
      <c r="I1352" t="s">
        <v>76</v>
      </c>
      <c r="J1352" t="s">
        <v>77</v>
      </c>
      <c r="K1352">
        <v>40</v>
      </c>
      <c r="L1352" t="s">
        <v>77</v>
      </c>
      <c r="M1352" t="s">
        <v>78</v>
      </c>
      <c r="N1352" t="s">
        <v>2139</v>
      </c>
      <c r="O1352" t="s">
        <v>2092</v>
      </c>
      <c r="P1352" t="s">
        <v>2092</v>
      </c>
      <c r="Q1352" t="s">
        <v>2048</v>
      </c>
      <c r="R1352" t="s">
        <v>79</v>
      </c>
      <c r="S1352" t="s">
        <v>26</v>
      </c>
      <c r="T1352" t="s">
        <v>2049</v>
      </c>
      <c r="U1352" t="s">
        <v>100</v>
      </c>
      <c r="V1352" t="s">
        <v>80</v>
      </c>
      <c r="W1352">
        <v>82300</v>
      </c>
      <c r="X1352" t="s">
        <v>81</v>
      </c>
      <c r="Y1352">
        <v>-40</v>
      </c>
      <c r="Z1352" t="s">
        <v>2093</v>
      </c>
      <c r="AA1352" t="s">
        <v>2093</v>
      </c>
      <c r="AB1352" t="s">
        <v>90</v>
      </c>
      <c r="AC1352" t="s">
        <v>91</v>
      </c>
      <c r="AD1352">
        <f>_xlfn.XLOOKUP(MIS[[#This Row],[TRADING SYMBOL]],[1]Sheet1!$D:$D,[1]Sheet1!$C:$C)</f>
        <v>464.4</v>
      </c>
      <c r="AE1352">
        <f>MIS[[#This Row],[OrderAverageTradedPrice]]*MIS[[#This Row],[OrderQuantity]]</f>
        <v>23240</v>
      </c>
      <c r="AF1352">
        <f>MIS[[#This Row],[LTP]]*MIS[[#This Row],[OrderQuantity]]</f>
        <v>18576</v>
      </c>
      <c r="AG1352">
        <f>IF(MIS[[#This Row],[OrderSide]]="SELL",MIS[[#This Row],[VALUE]]-MIS[[#This Row],[LIVE_VALUE]],MIS[[#This Row],[LIVE_VALUE]]-MIS[[#This Row],[VALUE]])</f>
        <v>4664</v>
      </c>
      <c r="AH1352" t="str" cm="1">
        <f t="array" ref="AH1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2" t="str">
        <f>MIS[[#This Row],[TRADING SYMBOL]]</f>
        <v>SENSEX2552082300CE</v>
      </c>
      <c r="AJ1352" t="str">
        <f>IF(RIGHT(MIS[[#This Row],[Main/Hedge]],4)="MAIN","MAIN","HEDGE")</f>
        <v>MAIN</v>
      </c>
      <c r="AK1352" t="str" cm="1">
        <f t="array" ref="AK1352">_xlfn._xlws.FILTER(Table4[Column1],ISNUMBER(SEARCH(Table4[Column1],MIS[[#This Row],[OrderUniqueIdentifier]])),"")</f>
        <v>NOTREND</v>
      </c>
    </row>
    <row r="1353" spans="1:37" x14ac:dyDescent="0.25">
      <c r="A1353" t="s">
        <v>71</v>
      </c>
      <c r="B1353" t="s">
        <v>642</v>
      </c>
      <c r="C1353" t="s">
        <v>2193</v>
      </c>
      <c r="D1353" t="s">
        <v>72</v>
      </c>
      <c r="E1353" t="s">
        <v>2044</v>
      </c>
      <c r="F1353" t="s">
        <v>98</v>
      </c>
      <c r="G1353" t="s">
        <v>89</v>
      </c>
      <c r="H1353" t="s">
        <v>75</v>
      </c>
      <c r="I1353" t="s">
        <v>76</v>
      </c>
      <c r="J1353" t="s">
        <v>77</v>
      </c>
      <c r="K1353">
        <v>180</v>
      </c>
      <c r="L1353" t="s">
        <v>77</v>
      </c>
      <c r="M1353" t="s">
        <v>78</v>
      </c>
      <c r="N1353" t="s">
        <v>2194</v>
      </c>
      <c r="O1353" t="s">
        <v>2079</v>
      </c>
      <c r="P1353" t="s">
        <v>2092</v>
      </c>
      <c r="Q1353" t="s">
        <v>2048</v>
      </c>
      <c r="R1353" t="s">
        <v>79</v>
      </c>
      <c r="S1353" t="s">
        <v>26</v>
      </c>
      <c r="T1353" t="s">
        <v>2049</v>
      </c>
      <c r="U1353" t="s">
        <v>100</v>
      </c>
      <c r="V1353" t="s">
        <v>80</v>
      </c>
      <c r="W1353">
        <v>82300</v>
      </c>
      <c r="X1353" t="s">
        <v>81</v>
      </c>
      <c r="Y1353">
        <v>-180</v>
      </c>
      <c r="Z1353" t="s">
        <v>2081</v>
      </c>
      <c r="AA1353" t="s">
        <v>2093</v>
      </c>
      <c r="AB1353" t="s">
        <v>90</v>
      </c>
      <c r="AC1353" t="s">
        <v>91</v>
      </c>
      <c r="AD1353">
        <f>_xlfn.XLOOKUP(MIS[[#This Row],[TRADING SYMBOL]],[1]Sheet1!$D:$D,[1]Sheet1!$C:$C)</f>
        <v>464.4</v>
      </c>
      <c r="AE1353">
        <f>MIS[[#This Row],[OrderAverageTradedPrice]]*MIS[[#This Row],[OrderQuantity]]</f>
        <v>104193.99999999991</v>
      </c>
      <c r="AF1353">
        <f>MIS[[#This Row],[LTP]]*MIS[[#This Row],[OrderQuantity]]</f>
        <v>83592</v>
      </c>
      <c r="AG1353">
        <f>IF(MIS[[#This Row],[OrderSide]]="SELL",MIS[[#This Row],[VALUE]]-MIS[[#This Row],[LIVE_VALUE]],MIS[[#This Row],[LIVE_VALUE]]-MIS[[#This Row],[VALUE]])</f>
        <v>20601.999999999913</v>
      </c>
      <c r="AH1353" t="str" cm="1">
        <f t="array" ref="AH1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3" t="str">
        <f>MIS[[#This Row],[TRADING SYMBOL]]</f>
        <v>SENSEX2552082300CE</v>
      </c>
      <c r="AJ1353" t="str">
        <f>IF(RIGHT(MIS[[#This Row],[Main/Hedge]],4)="MAIN","MAIN","HEDGE")</f>
        <v>MAIN</v>
      </c>
      <c r="AK1353" t="str" cm="1">
        <f t="array" ref="AK1353">_xlfn._xlws.FILTER(Table4[Column1],ISNUMBER(SEARCH(Table4[Column1],MIS[[#This Row],[OrderUniqueIdentifier]])),"")</f>
        <v>NOTREND</v>
      </c>
    </row>
    <row r="1354" spans="1:37" x14ac:dyDescent="0.25">
      <c r="A1354" t="s">
        <v>71</v>
      </c>
      <c r="B1354" t="s">
        <v>642</v>
      </c>
      <c r="C1354" t="s">
        <v>2195</v>
      </c>
      <c r="D1354" t="s">
        <v>72</v>
      </c>
      <c r="E1354" t="s">
        <v>2053</v>
      </c>
      <c r="F1354" t="s">
        <v>98</v>
      </c>
      <c r="G1354" t="s">
        <v>89</v>
      </c>
      <c r="H1354" t="s">
        <v>75</v>
      </c>
      <c r="I1354" t="s">
        <v>76</v>
      </c>
      <c r="J1354" t="s">
        <v>77</v>
      </c>
      <c r="K1354">
        <v>180</v>
      </c>
      <c r="L1354" t="s">
        <v>77</v>
      </c>
      <c r="M1354" t="s">
        <v>78</v>
      </c>
      <c r="N1354" t="s">
        <v>2196</v>
      </c>
      <c r="O1354" t="s">
        <v>2092</v>
      </c>
      <c r="P1354" t="s">
        <v>2092</v>
      </c>
      <c r="Q1354" t="s">
        <v>2055</v>
      </c>
      <c r="R1354" t="s">
        <v>79</v>
      </c>
      <c r="S1354" t="s">
        <v>26</v>
      </c>
      <c r="T1354" t="s">
        <v>2056</v>
      </c>
      <c r="U1354" t="s">
        <v>100</v>
      </c>
      <c r="V1354" t="s">
        <v>80</v>
      </c>
      <c r="W1354">
        <v>82300</v>
      </c>
      <c r="X1354" t="s">
        <v>85</v>
      </c>
      <c r="Y1354">
        <v>-180</v>
      </c>
      <c r="Z1354" t="s">
        <v>2093</v>
      </c>
      <c r="AA1354" t="s">
        <v>2093</v>
      </c>
      <c r="AB1354" t="s">
        <v>107</v>
      </c>
      <c r="AC1354" t="s">
        <v>91</v>
      </c>
      <c r="AD1354">
        <f>_xlfn.XLOOKUP(MIS[[#This Row],[TRADING SYMBOL]],[1]Sheet1!$D:$D,[1]Sheet1!$C:$C)</f>
        <v>389.05</v>
      </c>
      <c r="AE1354">
        <f>MIS[[#This Row],[OrderAverageTradedPrice]]*MIS[[#This Row],[OrderQuantity]]</f>
        <v>90972</v>
      </c>
      <c r="AF1354">
        <f>MIS[[#This Row],[LTP]]*MIS[[#This Row],[OrderQuantity]]</f>
        <v>70029</v>
      </c>
      <c r="AG1354">
        <f>IF(MIS[[#This Row],[OrderSide]]="SELL",MIS[[#This Row],[VALUE]]-MIS[[#This Row],[LIVE_VALUE]],MIS[[#This Row],[LIVE_VALUE]]-MIS[[#This Row],[VALUE]])</f>
        <v>20943</v>
      </c>
      <c r="AH1354" t="str" cm="1">
        <f t="array" ref="AH1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4" t="str">
        <f>MIS[[#This Row],[TRADING SYMBOL]]</f>
        <v>SENSEX2552082300PE</v>
      </c>
      <c r="AJ1354" t="str">
        <f>IF(RIGHT(MIS[[#This Row],[Main/Hedge]],4)="MAIN","MAIN","HEDGE")</f>
        <v>MAIN</v>
      </c>
      <c r="AK1354" t="str" cm="1">
        <f t="array" ref="AK1354">_xlfn._xlws.FILTER(Table4[Column1],ISNUMBER(SEARCH(Table4[Column1],MIS[[#This Row],[OrderUniqueIdentifier]])),"")</f>
        <v>NOTREND</v>
      </c>
    </row>
    <row r="1355" spans="1:37" x14ac:dyDescent="0.25">
      <c r="A1355" t="s">
        <v>71</v>
      </c>
      <c r="B1355" t="s">
        <v>696</v>
      </c>
      <c r="C1355" t="s">
        <v>2233</v>
      </c>
      <c r="D1355" t="s">
        <v>72</v>
      </c>
      <c r="E1355" t="s">
        <v>2053</v>
      </c>
      <c r="F1355" t="s">
        <v>98</v>
      </c>
      <c r="G1355" t="s">
        <v>89</v>
      </c>
      <c r="H1355" t="s">
        <v>75</v>
      </c>
      <c r="I1355" t="s">
        <v>76</v>
      </c>
      <c r="J1355" t="s">
        <v>77</v>
      </c>
      <c r="K1355">
        <v>120</v>
      </c>
      <c r="L1355" t="s">
        <v>77</v>
      </c>
      <c r="M1355" t="s">
        <v>78</v>
      </c>
      <c r="N1355" t="s">
        <v>2234</v>
      </c>
      <c r="O1355" t="s">
        <v>2079</v>
      </c>
      <c r="P1355" t="s">
        <v>2092</v>
      </c>
      <c r="Q1355" t="s">
        <v>2055</v>
      </c>
      <c r="R1355" t="s">
        <v>79</v>
      </c>
      <c r="S1355" t="s">
        <v>26</v>
      </c>
      <c r="T1355" t="s">
        <v>2056</v>
      </c>
      <c r="U1355" t="s">
        <v>100</v>
      </c>
      <c r="V1355" t="s">
        <v>80</v>
      </c>
      <c r="W1355">
        <v>82300</v>
      </c>
      <c r="X1355" t="s">
        <v>85</v>
      </c>
      <c r="Y1355">
        <v>-120</v>
      </c>
      <c r="Z1355" t="s">
        <v>2081</v>
      </c>
      <c r="AA1355" t="s">
        <v>2093</v>
      </c>
      <c r="AB1355" t="s">
        <v>107</v>
      </c>
      <c r="AC1355" t="s">
        <v>91</v>
      </c>
      <c r="AD1355">
        <f>_xlfn.XLOOKUP(MIS[[#This Row],[TRADING SYMBOL]],[1]Sheet1!$D:$D,[1]Sheet1!$C:$C)</f>
        <v>389.05</v>
      </c>
      <c r="AE1355">
        <f>MIS[[#This Row],[OrderAverageTradedPrice]]*MIS[[#This Row],[OrderQuantity]]</f>
        <v>60789</v>
      </c>
      <c r="AF1355">
        <f>MIS[[#This Row],[LTP]]*MIS[[#This Row],[OrderQuantity]]</f>
        <v>46686</v>
      </c>
      <c r="AG1355">
        <f>IF(MIS[[#This Row],[OrderSide]]="SELL",MIS[[#This Row],[VALUE]]-MIS[[#This Row],[LIVE_VALUE]],MIS[[#This Row],[LIVE_VALUE]]-MIS[[#This Row],[VALUE]])</f>
        <v>14103</v>
      </c>
      <c r="AH1355" t="str" cm="1">
        <f t="array" ref="AH1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5" t="str">
        <f>MIS[[#This Row],[TRADING SYMBOL]]</f>
        <v>SENSEX2552082300PE</v>
      </c>
      <c r="AJ1355" t="str">
        <f>IF(RIGHT(MIS[[#This Row],[Main/Hedge]],4)="MAIN","MAIN","HEDGE")</f>
        <v>MAIN</v>
      </c>
      <c r="AK1355" t="str" cm="1">
        <f t="array" ref="AK1355">_xlfn._xlws.FILTER(Table4[Column1],ISNUMBER(SEARCH(Table4[Column1],MIS[[#This Row],[OrderUniqueIdentifier]])),"")</f>
        <v>NOTREND</v>
      </c>
    </row>
    <row r="1356" spans="1:37" x14ac:dyDescent="0.25">
      <c r="A1356" t="s">
        <v>71</v>
      </c>
      <c r="B1356" t="s">
        <v>770</v>
      </c>
      <c r="C1356" t="s">
        <v>2271</v>
      </c>
      <c r="D1356" t="s">
        <v>72</v>
      </c>
      <c r="E1356" t="s">
        <v>2053</v>
      </c>
      <c r="F1356" t="s">
        <v>98</v>
      </c>
      <c r="G1356" t="s">
        <v>89</v>
      </c>
      <c r="H1356" t="s">
        <v>75</v>
      </c>
      <c r="I1356" t="s">
        <v>76</v>
      </c>
      <c r="J1356" t="s">
        <v>77</v>
      </c>
      <c r="K1356">
        <v>120</v>
      </c>
      <c r="L1356" t="s">
        <v>77</v>
      </c>
      <c r="M1356" t="s">
        <v>78</v>
      </c>
      <c r="N1356" t="s">
        <v>2272</v>
      </c>
      <c r="O1356" t="s">
        <v>2079</v>
      </c>
      <c r="P1356" t="s">
        <v>2092</v>
      </c>
      <c r="Q1356" t="s">
        <v>2055</v>
      </c>
      <c r="R1356" t="s">
        <v>79</v>
      </c>
      <c r="S1356" t="s">
        <v>26</v>
      </c>
      <c r="T1356" t="s">
        <v>2056</v>
      </c>
      <c r="U1356" t="s">
        <v>100</v>
      </c>
      <c r="V1356" t="s">
        <v>80</v>
      </c>
      <c r="W1356">
        <v>82300</v>
      </c>
      <c r="X1356" t="s">
        <v>85</v>
      </c>
      <c r="Y1356">
        <v>-120</v>
      </c>
      <c r="Z1356" t="s">
        <v>2081</v>
      </c>
      <c r="AA1356" t="s">
        <v>2093</v>
      </c>
      <c r="AB1356" t="s">
        <v>107</v>
      </c>
      <c r="AC1356" t="s">
        <v>91</v>
      </c>
      <c r="AD1356">
        <f>_xlfn.XLOOKUP(MIS[[#This Row],[TRADING SYMBOL]],[1]Sheet1!$D:$D,[1]Sheet1!$C:$C)</f>
        <v>389.05</v>
      </c>
      <c r="AE1356">
        <f>MIS[[#This Row],[OrderAverageTradedPrice]]*MIS[[#This Row],[OrderQuantity]]</f>
        <v>60729</v>
      </c>
      <c r="AF1356">
        <f>MIS[[#This Row],[LTP]]*MIS[[#This Row],[OrderQuantity]]</f>
        <v>46686</v>
      </c>
      <c r="AG1356">
        <f>IF(MIS[[#This Row],[OrderSide]]="SELL",MIS[[#This Row],[VALUE]]-MIS[[#This Row],[LIVE_VALUE]],MIS[[#This Row],[LIVE_VALUE]]-MIS[[#This Row],[VALUE]])</f>
        <v>14043</v>
      </c>
      <c r="AH1356" t="str" cm="1">
        <f t="array" ref="AH1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6" t="str">
        <f>MIS[[#This Row],[TRADING SYMBOL]]</f>
        <v>SENSEX2552082300PE</v>
      </c>
      <c r="AJ1356" t="str">
        <f>IF(RIGHT(MIS[[#This Row],[Main/Hedge]],4)="MAIN","MAIN","HEDGE")</f>
        <v>MAIN</v>
      </c>
      <c r="AK1356" t="str" cm="1">
        <f t="array" ref="AK1356">_xlfn._xlws.FILTER(Table4[Column1],ISNUMBER(SEARCH(Table4[Column1],MIS[[#This Row],[OrderUniqueIdentifier]])),"")</f>
        <v>NOTREND</v>
      </c>
    </row>
    <row r="1357" spans="1:37" x14ac:dyDescent="0.25">
      <c r="A1357" t="s">
        <v>71</v>
      </c>
      <c r="B1357" t="s">
        <v>847</v>
      </c>
      <c r="C1357" t="s">
        <v>2326</v>
      </c>
      <c r="D1357" t="s">
        <v>72</v>
      </c>
      <c r="E1357" t="s">
        <v>2053</v>
      </c>
      <c r="F1357" t="s">
        <v>98</v>
      </c>
      <c r="G1357" t="s">
        <v>89</v>
      </c>
      <c r="H1357" t="s">
        <v>75</v>
      </c>
      <c r="I1357" t="s">
        <v>76</v>
      </c>
      <c r="J1357" t="s">
        <v>77</v>
      </c>
      <c r="K1357">
        <v>180</v>
      </c>
      <c r="L1357" t="s">
        <v>77</v>
      </c>
      <c r="M1357" t="s">
        <v>78</v>
      </c>
      <c r="N1357" t="s">
        <v>2327</v>
      </c>
      <c r="O1357" t="s">
        <v>2079</v>
      </c>
      <c r="P1357" t="s">
        <v>2092</v>
      </c>
      <c r="Q1357" t="s">
        <v>2055</v>
      </c>
      <c r="R1357" t="s">
        <v>79</v>
      </c>
      <c r="S1357" t="s">
        <v>26</v>
      </c>
      <c r="T1357" t="s">
        <v>2056</v>
      </c>
      <c r="U1357" t="s">
        <v>100</v>
      </c>
      <c r="V1357" t="s">
        <v>80</v>
      </c>
      <c r="W1357">
        <v>82300</v>
      </c>
      <c r="X1357" t="s">
        <v>85</v>
      </c>
      <c r="Y1357">
        <v>-180</v>
      </c>
      <c r="Z1357" t="s">
        <v>2081</v>
      </c>
      <c r="AA1357" t="s">
        <v>2093</v>
      </c>
      <c r="AB1357" t="s">
        <v>107</v>
      </c>
      <c r="AC1357" t="s">
        <v>91</v>
      </c>
      <c r="AD1357">
        <f>_xlfn.XLOOKUP(MIS[[#This Row],[TRADING SYMBOL]],[1]Sheet1!$D:$D,[1]Sheet1!$C:$C)</f>
        <v>389.05</v>
      </c>
      <c r="AE1357">
        <f>MIS[[#This Row],[OrderAverageTradedPrice]]*MIS[[#This Row],[OrderQuantity]]</f>
        <v>91336.999999999854</v>
      </c>
      <c r="AF1357">
        <f>MIS[[#This Row],[LTP]]*MIS[[#This Row],[OrderQuantity]]</f>
        <v>70029</v>
      </c>
      <c r="AG1357">
        <f>IF(MIS[[#This Row],[OrderSide]]="SELL",MIS[[#This Row],[VALUE]]-MIS[[#This Row],[LIVE_VALUE]],MIS[[#This Row],[LIVE_VALUE]]-MIS[[#This Row],[VALUE]])</f>
        <v>21307.999999999854</v>
      </c>
      <c r="AH1357" t="str" cm="1">
        <f t="array" ref="AH1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7" t="str">
        <f>MIS[[#This Row],[TRADING SYMBOL]]</f>
        <v>SENSEX2552082300PE</v>
      </c>
      <c r="AJ1357" t="str">
        <f>IF(RIGHT(MIS[[#This Row],[Main/Hedge]],4)="MAIN","MAIN","HEDGE")</f>
        <v>MAIN</v>
      </c>
      <c r="AK1357" t="str" cm="1">
        <f t="array" ref="AK1357">_xlfn._xlws.FILTER(Table4[Column1],ISNUMBER(SEARCH(Table4[Column1],MIS[[#This Row],[OrderUniqueIdentifier]])),"")</f>
        <v>NOTREND</v>
      </c>
    </row>
    <row r="1358" spans="1:37" x14ac:dyDescent="0.25">
      <c r="A1358" t="s">
        <v>71</v>
      </c>
      <c r="B1358" t="s">
        <v>873</v>
      </c>
      <c r="C1358" t="s">
        <v>2348</v>
      </c>
      <c r="D1358" t="s">
        <v>72</v>
      </c>
      <c r="E1358" t="s">
        <v>2053</v>
      </c>
      <c r="F1358" t="s">
        <v>98</v>
      </c>
      <c r="G1358" t="s">
        <v>89</v>
      </c>
      <c r="H1358" t="s">
        <v>75</v>
      </c>
      <c r="I1358" t="s">
        <v>76</v>
      </c>
      <c r="J1358" t="s">
        <v>77</v>
      </c>
      <c r="K1358">
        <v>40</v>
      </c>
      <c r="L1358" t="s">
        <v>77</v>
      </c>
      <c r="M1358" t="s">
        <v>78</v>
      </c>
      <c r="N1358" t="s">
        <v>2349</v>
      </c>
      <c r="O1358" t="s">
        <v>2079</v>
      </c>
      <c r="P1358" t="s">
        <v>2092</v>
      </c>
      <c r="Q1358" t="s">
        <v>2055</v>
      </c>
      <c r="R1358" t="s">
        <v>79</v>
      </c>
      <c r="S1358" t="s">
        <v>26</v>
      </c>
      <c r="T1358" t="s">
        <v>2056</v>
      </c>
      <c r="U1358" t="s">
        <v>100</v>
      </c>
      <c r="V1358" t="s">
        <v>80</v>
      </c>
      <c r="W1358">
        <v>82300</v>
      </c>
      <c r="X1358" t="s">
        <v>85</v>
      </c>
      <c r="Y1358">
        <v>-40</v>
      </c>
      <c r="Z1358" t="s">
        <v>2081</v>
      </c>
      <c r="AA1358" t="s">
        <v>2093</v>
      </c>
      <c r="AB1358" t="s">
        <v>107</v>
      </c>
      <c r="AC1358" t="s">
        <v>91</v>
      </c>
      <c r="AD1358">
        <f>_xlfn.XLOOKUP(MIS[[#This Row],[TRADING SYMBOL]],[1]Sheet1!$D:$D,[1]Sheet1!$C:$C)</f>
        <v>389.05</v>
      </c>
      <c r="AE1358">
        <f>MIS[[#This Row],[OrderAverageTradedPrice]]*MIS[[#This Row],[OrderQuantity]]</f>
        <v>20298</v>
      </c>
      <c r="AF1358">
        <f>MIS[[#This Row],[LTP]]*MIS[[#This Row],[OrderQuantity]]</f>
        <v>15562</v>
      </c>
      <c r="AG1358">
        <f>IF(MIS[[#This Row],[OrderSide]]="SELL",MIS[[#This Row],[VALUE]]-MIS[[#This Row],[LIVE_VALUE]],MIS[[#This Row],[LIVE_VALUE]]-MIS[[#This Row],[VALUE]])</f>
        <v>4736</v>
      </c>
      <c r="AH1358" t="str" cm="1">
        <f t="array" ref="AH1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8" t="str">
        <f>MIS[[#This Row],[TRADING SYMBOL]]</f>
        <v>SENSEX2552082300PE</v>
      </c>
      <c r="AJ1358" t="str">
        <f>IF(RIGHT(MIS[[#This Row],[Main/Hedge]],4)="MAIN","MAIN","HEDGE")</f>
        <v>MAIN</v>
      </c>
      <c r="AK1358" t="str" cm="1">
        <f t="array" ref="AK1358">_xlfn._xlws.FILTER(Table4[Column1],ISNUMBER(SEARCH(Table4[Column1],MIS[[#This Row],[OrderUniqueIdentifier]])),"")</f>
        <v>NOTREND</v>
      </c>
    </row>
    <row r="1359" spans="1:37" x14ac:dyDescent="0.25">
      <c r="A1359" t="s">
        <v>71</v>
      </c>
      <c r="B1359" t="s">
        <v>923</v>
      </c>
      <c r="C1359" t="s">
        <v>2385</v>
      </c>
      <c r="D1359" t="s">
        <v>72</v>
      </c>
      <c r="E1359" t="s">
        <v>2053</v>
      </c>
      <c r="F1359" t="s">
        <v>98</v>
      </c>
      <c r="G1359" t="s">
        <v>89</v>
      </c>
      <c r="H1359" t="s">
        <v>75</v>
      </c>
      <c r="I1359" t="s">
        <v>76</v>
      </c>
      <c r="J1359" t="s">
        <v>77</v>
      </c>
      <c r="K1359">
        <v>100</v>
      </c>
      <c r="L1359" t="s">
        <v>77</v>
      </c>
      <c r="M1359" t="s">
        <v>78</v>
      </c>
      <c r="N1359" t="s">
        <v>2386</v>
      </c>
      <c r="O1359" t="s">
        <v>2079</v>
      </c>
      <c r="P1359" t="s">
        <v>2092</v>
      </c>
      <c r="Q1359" t="s">
        <v>2055</v>
      </c>
      <c r="R1359" t="s">
        <v>79</v>
      </c>
      <c r="S1359" t="s">
        <v>26</v>
      </c>
      <c r="T1359" t="s">
        <v>2056</v>
      </c>
      <c r="U1359" t="s">
        <v>100</v>
      </c>
      <c r="V1359" t="s">
        <v>80</v>
      </c>
      <c r="W1359">
        <v>82300</v>
      </c>
      <c r="X1359" t="s">
        <v>85</v>
      </c>
      <c r="Y1359">
        <v>-100</v>
      </c>
      <c r="Z1359" t="s">
        <v>2081</v>
      </c>
      <c r="AA1359" t="s">
        <v>2093</v>
      </c>
      <c r="AB1359" t="s">
        <v>107</v>
      </c>
      <c r="AC1359" t="s">
        <v>91</v>
      </c>
      <c r="AD1359">
        <f>_xlfn.XLOOKUP(MIS[[#This Row],[TRADING SYMBOL]],[1]Sheet1!$D:$D,[1]Sheet1!$C:$C)</f>
        <v>389.05</v>
      </c>
      <c r="AE1359">
        <f>MIS[[#This Row],[OrderAverageTradedPrice]]*MIS[[#This Row],[OrderQuantity]]</f>
        <v>50704</v>
      </c>
      <c r="AF1359">
        <f>MIS[[#This Row],[LTP]]*MIS[[#This Row],[OrderQuantity]]</f>
        <v>38905</v>
      </c>
      <c r="AG1359">
        <f>IF(MIS[[#This Row],[OrderSide]]="SELL",MIS[[#This Row],[VALUE]]-MIS[[#This Row],[LIVE_VALUE]],MIS[[#This Row],[LIVE_VALUE]]-MIS[[#This Row],[VALUE]])</f>
        <v>11799</v>
      </c>
      <c r="AH1359" t="str" cm="1">
        <f t="array" ref="AH1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9" t="str">
        <f>MIS[[#This Row],[TRADING SYMBOL]]</f>
        <v>SENSEX2552082300PE</v>
      </c>
      <c r="AJ1359" t="str">
        <f>IF(RIGHT(MIS[[#This Row],[Main/Hedge]],4)="MAIN","MAIN","HEDGE")</f>
        <v>MAIN</v>
      </c>
      <c r="AK1359" t="str" cm="1">
        <f t="array" ref="AK1359">_xlfn._xlws.FILTER(Table4[Column1],ISNUMBER(SEARCH(Table4[Column1],MIS[[#This Row],[OrderUniqueIdentifier]])),"")</f>
        <v>NOTREND</v>
      </c>
    </row>
    <row r="1360" spans="1:37" x14ac:dyDescent="0.25">
      <c r="A1360" t="s">
        <v>71</v>
      </c>
      <c r="B1360" t="s">
        <v>969</v>
      </c>
      <c r="C1360" t="s">
        <v>2426</v>
      </c>
      <c r="D1360" t="s">
        <v>72</v>
      </c>
      <c r="E1360" t="s">
        <v>2053</v>
      </c>
      <c r="F1360" t="s">
        <v>98</v>
      </c>
      <c r="G1360" t="s">
        <v>89</v>
      </c>
      <c r="H1360" t="s">
        <v>75</v>
      </c>
      <c r="I1360" t="s">
        <v>76</v>
      </c>
      <c r="J1360" t="s">
        <v>77</v>
      </c>
      <c r="K1360">
        <v>220</v>
      </c>
      <c r="L1360" t="s">
        <v>77</v>
      </c>
      <c r="M1360" t="s">
        <v>78</v>
      </c>
      <c r="N1360" t="s">
        <v>2427</v>
      </c>
      <c r="O1360" t="s">
        <v>2079</v>
      </c>
      <c r="P1360" t="s">
        <v>2092</v>
      </c>
      <c r="Q1360" t="s">
        <v>2055</v>
      </c>
      <c r="R1360" t="s">
        <v>79</v>
      </c>
      <c r="S1360" t="s">
        <v>26</v>
      </c>
      <c r="T1360" t="s">
        <v>2056</v>
      </c>
      <c r="U1360" t="s">
        <v>100</v>
      </c>
      <c r="V1360" t="s">
        <v>80</v>
      </c>
      <c r="W1360">
        <v>82300</v>
      </c>
      <c r="X1360" t="s">
        <v>85</v>
      </c>
      <c r="Y1360">
        <v>-220</v>
      </c>
      <c r="Z1360" t="s">
        <v>2081</v>
      </c>
      <c r="AA1360" t="s">
        <v>2093</v>
      </c>
      <c r="AB1360" t="s">
        <v>107</v>
      </c>
      <c r="AC1360" t="s">
        <v>91</v>
      </c>
      <c r="AD1360">
        <f>_xlfn.XLOOKUP(MIS[[#This Row],[TRADING SYMBOL]],[1]Sheet1!$D:$D,[1]Sheet1!$C:$C)</f>
        <v>389.05</v>
      </c>
      <c r="AE1360">
        <f>MIS[[#This Row],[OrderAverageTradedPrice]]*MIS[[#This Row],[OrderQuantity]]</f>
        <v>111348.99999999996</v>
      </c>
      <c r="AF1360">
        <f>MIS[[#This Row],[LTP]]*MIS[[#This Row],[OrderQuantity]]</f>
        <v>85591</v>
      </c>
      <c r="AG1360">
        <f>IF(MIS[[#This Row],[OrderSide]]="SELL",MIS[[#This Row],[VALUE]]-MIS[[#This Row],[LIVE_VALUE]],MIS[[#This Row],[LIVE_VALUE]]-MIS[[#This Row],[VALUE]])</f>
        <v>25757.999999999956</v>
      </c>
      <c r="AH1360" t="str" cm="1">
        <f t="array" ref="AH1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0" t="str">
        <f>MIS[[#This Row],[TRADING SYMBOL]]</f>
        <v>SENSEX2552082300PE</v>
      </c>
      <c r="AJ1360" t="str">
        <f>IF(RIGHT(MIS[[#This Row],[Main/Hedge]],4)="MAIN","MAIN","HEDGE")</f>
        <v>MAIN</v>
      </c>
      <c r="AK1360" t="str" cm="1">
        <f t="array" ref="AK1360">_xlfn._xlws.FILTER(Table4[Column1],ISNUMBER(SEARCH(Table4[Column1],MIS[[#This Row],[OrderUniqueIdentifier]])),"")</f>
        <v>NOTREND</v>
      </c>
    </row>
    <row r="1361" spans="1:37" x14ac:dyDescent="0.25">
      <c r="A1361" t="s">
        <v>71</v>
      </c>
      <c r="B1361" t="s">
        <v>978</v>
      </c>
      <c r="C1361" t="s">
        <v>2431</v>
      </c>
      <c r="D1361" t="s">
        <v>72</v>
      </c>
      <c r="E1361" t="s">
        <v>2044</v>
      </c>
      <c r="F1361" t="s">
        <v>98</v>
      </c>
      <c r="G1361" t="s">
        <v>89</v>
      </c>
      <c r="H1361" t="s">
        <v>75</v>
      </c>
      <c r="I1361" t="s">
        <v>76</v>
      </c>
      <c r="J1361" t="s">
        <v>77</v>
      </c>
      <c r="K1361">
        <v>40</v>
      </c>
      <c r="L1361" t="s">
        <v>77</v>
      </c>
      <c r="M1361" t="s">
        <v>78</v>
      </c>
      <c r="N1361" t="s">
        <v>2432</v>
      </c>
      <c r="O1361" t="s">
        <v>2079</v>
      </c>
      <c r="P1361" t="s">
        <v>2092</v>
      </c>
      <c r="Q1361" t="s">
        <v>2048</v>
      </c>
      <c r="R1361" t="s">
        <v>79</v>
      </c>
      <c r="S1361" t="s">
        <v>26</v>
      </c>
      <c r="T1361" t="s">
        <v>2049</v>
      </c>
      <c r="U1361" t="s">
        <v>100</v>
      </c>
      <c r="V1361" t="s">
        <v>80</v>
      </c>
      <c r="W1361">
        <v>82300</v>
      </c>
      <c r="X1361" t="s">
        <v>81</v>
      </c>
      <c r="Y1361">
        <v>-40</v>
      </c>
      <c r="Z1361" t="s">
        <v>2081</v>
      </c>
      <c r="AA1361" t="s">
        <v>2093</v>
      </c>
      <c r="AB1361" t="s">
        <v>90</v>
      </c>
      <c r="AC1361" t="s">
        <v>91</v>
      </c>
      <c r="AD1361">
        <f>_xlfn.XLOOKUP(MIS[[#This Row],[TRADING SYMBOL]],[1]Sheet1!$D:$D,[1]Sheet1!$C:$C)</f>
        <v>464.4</v>
      </c>
      <c r="AE1361">
        <f>MIS[[#This Row],[OrderAverageTradedPrice]]*MIS[[#This Row],[OrderQuantity]]</f>
        <v>23115</v>
      </c>
      <c r="AF1361">
        <f>MIS[[#This Row],[LTP]]*MIS[[#This Row],[OrderQuantity]]</f>
        <v>18576</v>
      </c>
      <c r="AG1361">
        <f>IF(MIS[[#This Row],[OrderSide]]="SELL",MIS[[#This Row],[VALUE]]-MIS[[#This Row],[LIVE_VALUE]],MIS[[#This Row],[LIVE_VALUE]]-MIS[[#This Row],[VALUE]])</f>
        <v>4539</v>
      </c>
      <c r="AH1361" t="str" cm="1">
        <f t="array" ref="AH1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1" t="str">
        <f>MIS[[#This Row],[TRADING SYMBOL]]</f>
        <v>SENSEX2552082300CE</v>
      </c>
      <c r="AJ1361" t="str">
        <f>IF(RIGHT(MIS[[#This Row],[Main/Hedge]],4)="MAIN","MAIN","HEDGE")</f>
        <v>MAIN</v>
      </c>
      <c r="AK1361" t="str" cm="1">
        <f t="array" ref="AK1361">_xlfn._xlws.FILTER(Table4[Column1],ISNUMBER(SEARCH(Table4[Column1],MIS[[#This Row],[OrderUniqueIdentifier]])),"")</f>
        <v>NOTREND</v>
      </c>
    </row>
    <row r="1362" spans="1:37" x14ac:dyDescent="0.25">
      <c r="A1362" t="s">
        <v>71</v>
      </c>
      <c r="B1362" t="s">
        <v>986</v>
      </c>
      <c r="C1362" t="s">
        <v>2440</v>
      </c>
      <c r="D1362" t="s">
        <v>72</v>
      </c>
      <c r="E1362" t="s">
        <v>2053</v>
      </c>
      <c r="F1362" t="s">
        <v>98</v>
      </c>
      <c r="G1362" t="s">
        <v>89</v>
      </c>
      <c r="H1362" t="s">
        <v>75</v>
      </c>
      <c r="I1362" t="s">
        <v>76</v>
      </c>
      <c r="J1362" t="s">
        <v>77</v>
      </c>
      <c r="K1362">
        <v>40</v>
      </c>
      <c r="L1362" t="s">
        <v>77</v>
      </c>
      <c r="M1362" t="s">
        <v>78</v>
      </c>
      <c r="N1362" t="s">
        <v>2441</v>
      </c>
      <c r="O1362" t="s">
        <v>2079</v>
      </c>
      <c r="P1362" t="s">
        <v>2092</v>
      </c>
      <c r="Q1362" t="s">
        <v>2055</v>
      </c>
      <c r="R1362" t="s">
        <v>79</v>
      </c>
      <c r="S1362" t="s">
        <v>26</v>
      </c>
      <c r="T1362" t="s">
        <v>2056</v>
      </c>
      <c r="U1362" t="s">
        <v>100</v>
      </c>
      <c r="V1362" t="s">
        <v>80</v>
      </c>
      <c r="W1362">
        <v>82300</v>
      </c>
      <c r="X1362" t="s">
        <v>85</v>
      </c>
      <c r="Y1362">
        <v>-40</v>
      </c>
      <c r="Z1362" t="s">
        <v>2081</v>
      </c>
      <c r="AA1362" t="s">
        <v>2093</v>
      </c>
      <c r="AB1362" t="s">
        <v>107</v>
      </c>
      <c r="AC1362" t="s">
        <v>91</v>
      </c>
      <c r="AD1362">
        <f>_xlfn.XLOOKUP(MIS[[#This Row],[TRADING SYMBOL]],[1]Sheet1!$D:$D,[1]Sheet1!$C:$C)</f>
        <v>389.05</v>
      </c>
      <c r="AE1362">
        <f>MIS[[#This Row],[OrderAverageTradedPrice]]*MIS[[#This Row],[OrderQuantity]]</f>
        <v>20250</v>
      </c>
      <c r="AF1362">
        <f>MIS[[#This Row],[LTP]]*MIS[[#This Row],[OrderQuantity]]</f>
        <v>15562</v>
      </c>
      <c r="AG1362">
        <f>IF(MIS[[#This Row],[OrderSide]]="SELL",MIS[[#This Row],[VALUE]]-MIS[[#This Row],[LIVE_VALUE]],MIS[[#This Row],[LIVE_VALUE]]-MIS[[#This Row],[VALUE]])</f>
        <v>4688</v>
      </c>
      <c r="AH1362" t="str" cm="1">
        <f t="array" ref="AH1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2" t="str">
        <f>MIS[[#This Row],[TRADING SYMBOL]]</f>
        <v>SENSEX2552082300PE</v>
      </c>
      <c r="AJ1362" t="str">
        <f>IF(RIGHT(MIS[[#This Row],[Main/Hedge]],4)="MAIN","MAIN","HEDGE")</f>
        <v>MAIN</v>
      </c>
      <c r="AK1362" t="str" cm="1">
        <f t="array" ref="AK1362">_xlfn._xlws.FILTER(Table4[Column1],ISNUMBER(SEARCH(Table4[Column1],MIS[[#This Row],[OrderUniqueIdentifier]])),"")</f>
        <v>NOTREND</v>
      </c>
    </row>
    <row r="1363" spans="1:37" x14ac:dyDescent="0.25">
      <c r="A1363" t="s">
        <v>71</v>
      </c>
      <c r="B1363" t="s">
        <v>1021</v>
      </c>
      <c r="C1363" t="s">
        <v>2459</v>
      </c>
      <c r="D1363" t="s">
        <v>72</v>
      </c>
      <c r="E1363" t="s">
        <v>2044</v>
      </c>
      <c r="F1363" t="s">
        <v>98</v>
      </c>
      <c r="G1363" t="s">
        <v>89</v>
      </c>
      <c r="H1363" t="s">
        <v>75</v>
      </c>
      <c r="I1363" t="s">
        <v>76</v>
      </c>
      <c r="J1363" t="s">
        <v>77</v>
      </c>
      <c r="K1363">
        <v>40</v>
      </c>
      <c r="L1363" t="s">
        <v>77</v>
      </c>
      <c r="M1363" t="s">
        <v>78</v>
      </c>
      <c r="N1363" t="s">
        <v>2139</v>
      </c>
      <c r="O1363" t="s">
        <v>2092</v>
      </c>
      <c r="P1363" t="s">
        <v>2092</v>
      </c>
      <c r="Q1363" t="s">
        <v>2048</v>
      </c>
      <c r="R1363" t="s">
        <v>79</v>
      </c>
      <c r="S1363" t="s">
        <v>26</v>
      </c>
      <c r="T1363" t="s">
        <v>2049</v>
      </c>
      <c r="U1363" t="s">
        <v>100</v>
      </c>
      <c r="V1363" t="s">
        <v>80</v>
      </c>
      <c r="W1363">
        <v>82300</v>
      </c>
      <c r="X1363" t="s">
        <v>81</v>
      </c>
      <c r="Y1363">
        <v>-40</v>
      </c>
      <c r="Z1363" t="s">
        <v>2093</v>
      </c>
      <c r="AA1363" t="s">
        <v>2093</v>
      </c>
      <c r="AB1363" t="s">
        <v>90</v>
      </c>
      <c r="AC1363" t="s">
        <v>91</v>
      </c>
      <c r="AD1363">
        <f>_xlfn.XLOOKUP(MIS[[#This Row],[TRADING SYMBOL]],[1]Sheet1!$D:$D,[1]Sheet1!$C:$C)</f>
        <v>464.4</v>
      </c>
      <c r="AE1363">
        <f>MIS[[#This Row],[OrderAverageTradedPrice]]*MIS[[#This Row],[OrderQuantity]]</f>
        <v>23240</v>
      </c>
      <c r="AF1363">
        <f>MIS[[#This Row],[LTP]]*MIS[[#This Row],[OrderQuantity]]</f>
        <v>18576</v>
      </c>
      <c r="AG1363">
        <f>IF(MIS[[#This Row],[OrderSide]]="SELL",MIS[[#This Row],[VALUE]]-MIS[[#This Row],[LIVE_VALUE]],MIS[[#This Row],[LIVE_VALUE]]-MIS[[#This Row],[VALUE]])</f>
        <v>4664</v>
      </c>
      <c r="AH1363" t="str" cm="1">
        <f t="array" ref="AH1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3" t="str">
        <f>MIS[[#This Row],[TRADING SYMBOL]]</f>
        <v>SENSEX2552082300CE</v>
      </c>
      <c r="AJ1363" t="str">
        <f>IF(RIGHT(MIS[[#This Row],[Main/Hedge]],4)="MAIN","MAIN","HEDGE")</f>
        <v>MAIN</v>
      </c>
      <c r="AK1363" t="str" cm="1">
        <f t="array" ref="AK1363">_xlfn._xlws.FILTER(Table4[Column1],ISNUMBER(SEARCH(Table4[Column1],MIS[[#This Row],[OrderUniqueIdentifier]])),"")</f>
        <v>NOTREND</v>
      </c>
    </row>
    <row r="1364" spans="1:37" x14ac:dyDescent="0.25">
      <c r="A1364" t="s">
        <v>71</v>
      </c>
      <c r="B1364" t="s">
        <v>1077</v>
      </c>
      <c r="C1364" t="s">
        <v>2500</v>
      </c>
      <c r="D1364" t="s">
        <v>72</v>
      </c>
      <c r="E1364" t="s">
        <v>2044</v>
      </c>
      <c r="F1364" t="s">
        <v>98</v>
      </c>
      <c r="G1364" t="s">
        <v>89</v>
      </c>
      <c r="H1364" t="s">
        <v>75</v>
      </c>
      <c r="I1364" t="s">
        <v>76</v>
      </c>
      <c r="J1364" t="s">
        <v>77</v>
      </c>
      <c r="K1364">
        <v>160</v>
      </c>
      <c r="L1364" t="s">
        <v>77</v>
      </c>
      <c r="M1364" t="s">
        <v>78</v>
      </c>
      <c r="N1364" t="s">
        <v>2501</v>
      </c>
      <c r="O1364" t="s">
        <v>2079</v>
      </c>
      <c r="P1364" t="s">
        <v>2092</v>
      </c>
      <c r="Q1364" t="s">
        <v>2048</v>
      </c>
      <c r="R1364" t="s">
        <v>79</v>
      </c>
      <c r="S1364" t="s">
        <v>26</v>
      </c>
      <c r="T1364" t="s">
        <v>2049</v>
      </c>
      <c r="U1364" t="s">
        <v>100</v>
      </c>
      <c r="V1364" t="s">
        <v>80</v>
      </c>
      <c r="W1364">
        <v>82300</v>
      </c>
      <c r="X1364" t="s">
        <v>81</v>
      </c>
      <c r="Y1364">
        <v>-160</v>
      </c>
      <c r="Z1364" t="s">
        <v>2081</v>
      </c>
      <c r="AA1364" t="s">
        <v>2093</v>
      </c>
      <c r="AB1364" t="s">
        <v>90</v>
      </c>
      <c r="AC1364" t="s">
        <v>91</v>
      </c>
      <c r="AD1364">
        <f>_xlfn.XLOOKUP(MIS[[#This Row],[TRADING SYMBOL]],[1]Sheet1!$D:$D,[1]Sheet1!$C:$C)</f>
        <v>464.4</v>
      </c>
      <c r="AE1364">
        <f>MIS[[#This Row],[OrderAverageTradedPrice]]*MIS[[#This Row],[OrderQuantity]]</f>
        <v>92565</v>
      </c>
      <c r="AF1364">
        <f>MIS[[#This Row],[LTP]]*MIS[[#This Row],[OrderQuantity]]</f>
        <v>74304</v>
      </c>
      <c r="AG1364">
        <f>IF(MIS[[#This Row],[OrderSide]]="SELL",MIS[[#This Row],[VALUE]]-MIS[[#This Row],[LIVE_VALUE]],MIS[[#This Row],[LIVE_VALUE]]-MIS[[#This Row],[VALUE]])</f>
        <v>18261</v>
      </c>
      <c r="AH1364" t="str" cm="1">
        <f t="array" ref="AH1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4" t="str">
        <f>MIS[[#This Row],[TRADING SYMBOL]]</f>
        <v>SENSEX2552082300CE</v>
      </c>
      <c r="AJ1364" t="str">
        <f>IF(RIGHT(MIS[[#This Row],[Main/Hedge]],4)="MAIN","MAIN","HEDGE")</f>
        <v>MAIN</v>
      </c>
      <c r="AK1364" t="str" cm="1">
        <f t="array" ref="AK1364">_xlfn._xlws.FILTER(Table4[Column1],ISNUMBER(SEARCH(Table4[Column1],MIS[[#This Row],[OrderUniqueIdentifier]])),"")</f>
        <v>NOTREND</v>
      </c>
    </row>
    <row r="1365" spans="1:37" x14ac:dyDescent="0.25">
      <c r="A1365" t="s">
        <v>71</v>
      </c>
      <c r="B1365" t="s">
        <v>1077</v>
      </c>
      <c r="C1365" t="s">
        <v>2502</v>
      </c>
      <c r="D1365" t="s">
        <v>72</v>
      </c>
      <c r="E1365" t="s">
        <v>2053</v>
      </c>
      <c r="F1365" t="s">
        <v>98</v>
      </c>
      <c r="G1365" t="s">
        <v>89</v>
      </c>
      <c r="H1365" t="s">
        <v>75</v>
      </c>
      <c r="I1365" t="s">
        <v>76</v>
      </c>
      <c r="J1365" t="s">
        <v>77</v>
      </c>
      <c r="K1365">
        <v>160</v>
      </c>
      <c r="L1365" t="s">
        <v>77</v>
      </c>
      <c r="M1365" t="s">
        <v>78</v>
      </c>
      <c r="N1365" t="s">
        <v>2272</v>
      </c>
      <c r="O1365" t="s">
        <v>2092</v>
      </c>
      <c r="P1365" t="s">
        <v>2092</v>
      </c>
      <c r="Q1365" t="s">
        <v>2055</v>
      </c>
      <c r="R1365" t="s">
        <v>79</v>
      </c>
      <c r="S1365" t="s">
        <v>26</v>
      </c>
      <c r="T1365" t="s">
        <v>2056</v>
      </c>
      <c r="U1365" t="s">
        <v>100</v>
      </c>
      <c r="V1365" t="s">
        <v>80</v>
      </c>
      <c r="W1365">
        <v>82300</v>
      </c>
      <c r="X1365" t="s">
        <v>85</v>
      </c>
      <c r="Y1365">
        <v>-160</v>
      </c>
      <c r="Z1365" t="s">
        <v>2093</v>
      </c>
      <c r="AA1365" t="s">
        <v>2093</v>
      </c>
      <c r="AB1365" t="s">
        <v>107</v>
      </c>
      <c r="AC1365" t="s">
        <v>91</v>
      </c>
      <c r="AD1365">
        <f>_xlfn.XLOOKUP(MIS[[#This Row],[TRADING SYMBOL]],[1]Sheet1!$D:$D,[1]Sheet1!$C:$C)</f>
        <v>389.05</v>
      </c>
      <c r="AE1365">
        <f>MIS[[#This Row],[OrderAverageTradedPrice]]*MIS[[#This Row],[OrderQuantity]]</f>
        <v>80972</v>
      </c>
      <c r="AF1365">
        <f>MIS[[#This Row],[LTP]]*MIS[[#This Row],[OrderQuantity]]</f>
        <v>62248</v>
      </c>
      <c r="AG1365">
        <f>IF(MIS[[#This Row],[OrderSide]]="SELL",MIS[[#This Row],[VALUE]]-MIS[[#This Row],[LIVE_VALUE]],MIS[[#This Row],[LIVE_VALUE]]-MIS[[#This Row],[VALUE]])</f>
        <v>18724</v>
      </c>
      <c r="AH1365" t="str" cm="1">
        <f t="array" ref="AH1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5" t="str">
        <f>MIS[[#This Row],[TRADING SYMBOL]]</f>
        <v>SENSEX2552082300PE</v>
      </c>
      <c r="AJ1365" t="str">
        <f>IF(RIGHT(MIS[[#This Row],[Main/Hedge]],4)="MAIN","MAIN","HEDGE")</f>
        <v>MAIN</v>
      </c>
      <c r="AK1365" t="str" cm="1">
        <f t="array" ref="AK1365">_xlfn._xlws.FILTER(Table4[Column1],ISNUMBER(SEARCH(Table4[Column1],MIS[[#This Row],[OrderUniqueIdentifier]])),"")</f>
        <v>NOTREND</v>
      </c>
    </row>
    <row r="1366" spans="1:37" x14ac:dyDescent="0.25">
      <c r="A1366" t="s">
        <v>71</v>
      </c>
      <c r="B1366" t="s">
        <v>1086</v>
      </c>
      <c r="C1366" t="s">
        <v>2506</v>
      </c>
      <c r="D1366" t="s">
        <v>72</v>
      </c>
      <c r="E1366" t="s">
        <v>2044</v>
      </c>
      <c r="F1366" t="s">
        <v>98</v>
      </c>
      <c r="G1366" t="s">
        <v>89</v>
      </c>
      <c r="H1366" t="s">
        <v>75</v>
      </c>
      <c r="I1366" t="s">
        <v>76</v>
      </c>
      <c r="J1366" t="s">
        <v>77</v>
      </c>
      <c r="K1366">
        <v>40</v>
      </c>
      <c r="L1366" t="s">
        <v>77</v>
      </c>
      <c r="M1366" t="s">
        <v>78</v>
      </c>
      <c r="N1366" t="s">
        <v>2507</v>
      </c>
      <c r="O1366" t="s">
        <v>2079</v>
      </c>
      <c r="P1366" t="s">
        <v>2092</v>
      </c>
      <c r="Q1366" t="s">
        <v>2048</v>
      </c>
      <c r="R1366" t="s">
        <v>79</v>
      </c>
      <c r="S1366" t="s">
        <v>26</v>
      </c>
      <c r="T1366" t="s">
        <v>2049</v>
      </c>
      <c r="U1366" t="s">
        <v>100</v>
      </c>
      <c r="V1366" t="s">
        <v>80</v>
      </c>
      <c r="W1366">
        <v>82300</v>
      </c>
      <c r="X1366" t="s">
        <v>81</v>
      </c>
      <c r="Y1366">
        <v>-40</v>
      </c>
      <c r="Z1366" t="s">
        <v>2081</v>
      </c>
      <c r="AA1366" t="s">
        <v>2093</v>
      </c>
      <c r="AB1366" t="s">
        <v>90</v>
      </c>
      <c r="AC1366" t="s">
        <v>91</v>
      </c>
      <c r="AD1366">
        <f>_xlfn.XLOOKUP(MIS[[#This Row],[TRADING SYMBOL]],[1]Sheet1!$D:$D,[1]Sheet1!$C:$C)</f>
        <v>464.4</v>
      </c>
      <c r="AE1366">
        <f>MIS[[#This Row],[OrderAverageTradedPrice]]*MIS[[#This Row],[OrderQuantity]]</f>
        <v>23166</v>
      </c>
      <c r="AF1366">
        <f>MIS[[#This Row],[LTP]]*MIS[[#This Row],[OrderQuantity]]</f>
        <v>18576</v>
      </c>
      <c r="AG1366">
        <f>IF(MIS[[#This Row],[OrderSide]]="SELL",MIS[[#This Row],[VALUE]]-MIS[[#This Row],[LIVE_VALUE]],MIS[[#This Row],[LIVE_VALUE]]-MIS[[#This Row],[VALUE]])</f>
        <v>4590</v>
      </c>
      <c r="AH1366" t="str" cm="1">
        <f t="array" ref="AH1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6" t="str">
        <f>MIS[[#This Row],[TRADING SYMBOL]]</f>
        <v>SENSEX2552082300CE</v>
      </c>
      <c r="AJ1366" t="str">
        <f>IF(RIGHT(MIS[[#This Row],[Main/Hedge]],4)="MAIN","MAIN","HEDGE")</f>
        <v>MAIN</v>
      </c>
      <c r="AK1366" t="str" cm="1">
        <f t="array" ref="AK1366">_xlfn._xlws.FILTER(Table4[Column1],ISNUMBER(SEARCH(Table4[Column1],MIS[[#This Row],[OrderUniqueIdentifier]])),"")</f>
        <v>NOTREND</v>
      </c>
    </row>
    <row r="1367" spans="1:37" x14ac:dyDescent="0.25">
      <c r="A1367" t="s">
        <v>71</v>
      </c>
      <c r="B1367" t="s">
        <v>1093</v>
      </c>
      <c r="C1367" t="s">
        <v>2515</v>
      </c>
      <c r="D1367" t="s">
        <v>72</v>
      </c>
      <c r="E1367" t="s">
        <v>2053</v>
      </c>
      <c r="F1367" t="s">
        <v>98</v>
      </c>
      <c r="G1367" t="s">
        <v>89</v>
      </c>
      <c r="H1367" t="s">
        <v>75</v>
      </c>
      <c r="I1367" t="s">
        <v>76</v>
      </c>
      <c r="J1367" t="s">
        <v>77</v>
      </c>
      <c r="K1367">
        <v>100</v>
      </c>
      <c r="L1367" t="s">
        <v>77</v>
      </c>
      <c r="M1367" t="s">
        <v>78</v>
      </c>
      <c r="N1367" t="s">
        <v>2516</v>
      </c>
      <c r="O1367" t="s">
        <v>2079</v>
      </c>
      <c r="P1367" t="s">
        <v>2092</v>
      </c>
      <c r="Q1367" t="s">
        <v>2055</v>
      </c>
      <c r="R1367" t="s">
        <v>79</v>
      </c>
      <c r="S1367" t="s">
        <v>26</v>
      </c>
      <c r="T1367" t="s">
        <v>2056</v>
      </c>
      <c r="U1367" t="s">
        <v>100</v>
      </c>
      <c r="V1367" t="s">
        <v>80</v>
      </c>
      <c r="W1367">
        <v>82300</v>
      </c>
      <c r="X1367" t="s">
        <v>85</v>
      </c>
      <c r="Y1367">
        <v>-100</v>
      </c>
      <c r="Z1367" t="s">
        <v>2081</v>
      </c>
      <c r="AA1367" t="s">
        <v>2093</v>
      </c>
      <c r="AB1367" t="s">
        <v>107</v>
      </c>
      <c r="AC1367" t="s">
        <v>91</v>
      </c>
      <c r="AD1367">
        <f>_xlfn.XLOOKUP(MIS[[#This Row],[TRADING SYMBOL]],[1]Sheet1!$D:$D,[1]Sheet1!$C:$C)</f>
        <v>389.05</v>
      </c>
      <c r="AE1367">
        <f>MIS[[#This Row],[OrderAverageTradedPrice]]*MIS[[#This Row],[OrderQuantity]]</f>
        <v>50738</v>
      </c>
      <c r="AF1367">
        <f>MIS[[#This Row],[LTP]]*MIS[[#This Row],[OrderQuantity]]</f>
        <v>38905</v>
      </c>
      <c r="AG1367">
        <f>IF(MIS[[#This Row],[OrderSide]]="SELL",MIS[[#This Row],[VALUE]]-MIS[[#This Row],[LIVE_VALUE]],MIS[[#This Row],[LIVE_VALUE]]-MIS[[#This Row],[VALUE]])</f>
        <v>11833</v>
      </c>
      <c r="AH1367" t="str" cm="1">
        <f t="array" ref="AH1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7" t="str">
        <f>MIS[[#This Row],[TRADING SYMBOL]]</f>
        <v>SENSEX2552082300PE</v>
      </c>
      <c r="AJ1367" t="str">
        <f>IF(RIGHT(MIS[[#This Row],[Main/Hedge]],4)="MAIN","MAIN","HEDGE")</f>
        <v>MAIN</v>
      </c>
      <c r="AK1367" t="str" cm="1">
        <f t="array" ref="AK1367">_xlfn._xlws.FILTER(Table4[Column1],ISNUMBER(SEARCH(Table4[Column1],MIS[[#This Row],[OrderUniqueIdentifier]])),"")</f>
        <v>NOTREND</v>
      </c>
    </row>
    <row r="1368" spans="1:37" x14ac:dyDescent="0.25">
      <c r="A1368" t="s">
        <v>71</v>
      </c>
      <c r="B1368" t="s">
        <v>1135</v>
      </c>
      <c r="C1368" t="s">
        <v>2549</v>
      </c>
      <c r="D1368" t="s">
        <v>72</v>
      </c>
      <c r="E1368" t="s">
        <v>2044</v>
      </c>
      <c r="F1368" t="s">
        <v>98</v>
      </c>
      <c r="G1368" t="s">
        <v>89</v>
      </c>
      <c r="H1368" t="s">
        <v>75</v>
      </c>
      <c r="I1368" t="s">
        <v>76</v>
      </c>
      <c r="J1368" t="s">
        <v>77</v>
      </c>
      <c r="K1368">
        <v>160</v>
      </c>
      <c r="L1368" t="s">
        <v>77</v>
      </c>
      <c r="M1368" t="s">
        <v>78</v>
      </c>
      <c r="N1368" t="s">
        <v>2550</v>
      </c>
      <c r="O1368" t="s">
        <v>2079</v>
      </c>
      <c r="P1368" t="s">
        <v>2092</v>
      </c>
      <c r="Q1368" t="s">
        <v>2048</v>
      </c>
      <c r="R1368" t="s">
        <v>79</v>
      </c>
      <c r="S1368" t="s">
        <v>26</v>
      </c>
      <c r="T1368" t="s">
        <v>2049</v>
      </c>
      <c r="U1368" t="s">
        <v>100</v>
      </c>
      <c r="V1368" t="s">
        <v>80</v>
      </c>
      <c r="W1368">
        <v>82300</v>
      </c>
      <c r="X1368" t="s">
        <v>81</v>
      </c>
      <c r="Y1368">
        <v>-160</v>
      </c>
      <c r="Z1368" t="s">
        <v>2081</v>
      </c>
      <c r="AA1368" t="s">
        <v>2093</v>
      </c>
      <c r="AB1368" t="s">
        <v>90</v>
      </c>
      <c r="AC1368" t="s">
        <v>91</v>
      </c>
      <c r="AD1368">
        <f>_xlfn.XLOOKUP(MIS[[#This Row],[TRADING SYMBOL]],[1]Sheet1!$D:$D,[1]Sheet1!$C:$C)</f>
        <v>464.4</v>
      </c>
      <c r="AE1368">
        <f>MIS[[#This Row],[OrderAverageTradedPrice]]*MIS[[#This Row],[OrderQuantity]]</f>
        <v>92398</v>
      </c>
      <c r="AF1368">
        <f>MIS[[#This Row],[LTP]]*MIS[[#This Row],[OrderQuantity]]</f>
        <v>74304</v>
      </c>
      <c r="AG1368">
        <f>IF(MIS[[#This Row],[OrderSide]]="SELL",MIS[[#This Row],[VALUE]]-MIS[[#This Row],[LIVE_VALUE]],MIS[[#This Row],[LIVE_VALUE]]-MIS[[#This Row],[VALUE]])</f>
        <v>18094</v>
      </c>
      <c r="AH1368" t="str" cm="1">
        <f t="array" ref="AH1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8" t="str">
        <f>MIS[[#This Row],[TRADING SYMBOL]]</f>
        <v>SENSEX2552082300CE</v>
      </c>
      <c r="AJ1368" t="str">
        <f>IF(RIGHT(MIS[[#This Row],[Main/Hedge]],4)="MAIN","MAIN","HEDGE")</f>
        <v>MAIN</v>
      </c>
      <c r="AK1368" t="str" cm="1">
        <f t="array" ref="AK1368">_xlfn._xlws.FILTER(Table4[Column1],ISNUMBER(SEARCH(Table4[Column1],MIS[[#This Row],[OrderUniqueIdentifier]])),"")</f>
        <v>NOTREND</v>
      </c>
    </row>
    <row r="1369" spans="1:37" x14ac:dyDescent="0.25">
      <c r="A1369" t="s">
        <v>71</v>
      </c>
      <c r="B1369" t="s">
        <v>1178</v>
      </c>
      <c r="C1369" t="s">
        <v>2572</v>
      </c>
      <c r="D1369" t="s">
        <v>72</v>
      </c>
      <c r="E1369" t="s">
        <v>2044</v>
      </c>
      <c r="F1369" t="s">
        <v>98</v>
      </c>
      <c r="G1369" t="s">
        <v>89</v>
      </c>
      <c r="H1369" t="s">
        <v>75</v>
      </c>
      <c r="I1369" t="s">
        <v>76</v>
      </c>
      <c r="J1369" t="s">
        <v>77</v>
      </c>
      <c r="K1369">
        <v>140</v>
      </c>
      <c r="L1369" t="s">
        <v>77</v>
      </c>
      <c r="M1369" t="s">
        <v>78</v>
      </c>
      <c r="N1369" t="s">
        <v>2573</v>
      </c>
      <c r="O1369" t="s">
        <v>2079</v>
      </c>
      <c r="P1369" t="s">
        <v>2092</v>
      </c>
      <c r="Q1369" t="s">
        <v>2048</v>
      </c>
      <c r="R1369" t="s">
        <v>79</v>
      </c>
      <c r="S1369" t="s">
        <v>26</v>
      </c>
      <c r="T1369" t="s">
        <v>2049</v>
      </c>
      <c r="U1369" t="s">
        <v>100</v>
      </c>
      <c r="V1369" t="s">
        <v>80</v>
      </c>
      <c r="W1369">
        <v>82300</v>
      </c>
      <c r="X1369" t="s">
        <v>81</v>
      </c>
      <c r="Y1369">
        <v>-140</v>
      </c>
      <c r="Z1369" t="s">
        <v>2081</v>
      </c>
      <c r="AA1369" t="s">
        <v>2093</v>
      </c>
      <c r="AB1369" t="s">
        <v>90</v>
      </c>
      <c r="AC1369" t="s">
        <v>91</v>
      </c>
      <c r="AD1369">
        <f>_xlfn.XLOOKUP(MIS[[#This Row],[TRADING SYMBOL]],[1]Sheet1!$D:$D,[1]Sheet1!$C:$C)</f>
        <v>464.4</v>
      </c>
      <c r="AE1369">
        <f>MIS[[#This Row],[OrderAverageTradedPrice]]*MIS[[#This Row],[OrderQuantity]]</f>
        <v>81002.999999999985</v>
      </c>
      <c r="AF1369">
        <f>MIS[[#This Row],[LTP]]*MIS[[#This Row],[OrderQuantity]]</f>
        <v>65016</v>
      </c>
      <c r="AG1369">
        <f>IF(MIS[[#This Row],[OrderSide]]="SELL",MIS[[#This Row],[VALUE]]-MIS[[#This Row],[LIVE_VALUE]],MIS[[#This Row],[LIVE_VALUE]]-MIS[[#This Row],[VALUE]])</f>
        <v>15986.999999999985</v>
      </c>
      <c r="AH1369" t="str" cm="1">
        <f t="array" ref="AH1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9" t="str">
        <f>MIS[[#This Row],[TRADING SYMBOL]]</f>
        <v>SENSEX2552082300CE</v>
      </c>
      <c r="AJ1369" t="str">
        <f>IF(RIGHT(MIS[[#This Row],[Main/Hedge]],4)="MAIN","MAIN","HEDGE")</f>
        <v>MAIN</v>
      </c>
      <c r="AK1369" t="str" cm="1">
        <f t="array" ref="AK1369">_xlfn._xlws.FILTER(Table4[Column1],ISNUMBER(SEARCH(Table4[Column1],MIS[[#This Row],[OrderUniqueIdentifier]])),"")</f>
        <v>NOTREND</v>
      </c>
    </row>
    <row r="1370" spans="1:37" x14ac:dyDescent="0.25">
      <c r="A1370" t="s">
        <v>71</v>
      </c>
      <c r="B1370" t="s">
        <v>1210</v>
      </c>
      <c r="C1370" t="s">
        <v>2595</v>
      </c>
      <c r="D1370" t="s">
        <v>72</v>
      </c>
      <c r="E1370" t="s">
        <v>2044</v>
      </c>
      <c r="F1370" t="s">
        <v>98</v>
      </c>
      <c r="G1370" t="s">
        <v>89</v>
      </c>
      <c r="H1370" t="s">
        <v>75</v>
      </c>
      <c r="I1370" t="s">
        <v>76</v>
      </c>
      <c r="J1370" t="s">
        <v>77</v>
      </c>
      <c r="K1370">
        <v>40</v>
      </c>
      <c r="L1370" t="s">
        <v>77</v>
      </c>
      <c r="M1370" t="s">
        <v>78</v>
      </c>
      <c r="N1370" t="s">
        <v>2596</v>
      </c>
      <c r="O1370" t="s">
        <v>2092</v>
      </c>
      <c r="P1370" t="s">
        <v>2092</v>
      </c>
      <c r="Q1370" t="s">
        <v>2048</v>
      </c>
      <c r="R1370" t="s">
        <v>79</v>
      </c>
      <c r="S1370" t="s">
        <v>26</v>
      </c>
      <c r="T1370" t="s">
        <v>2049</v>
      </c>
      <c r="U1370" t="s">
        <v>100</v>
      </c>
      <c r="V1370" t="s">
        <v>80</v>
      </c>
      <c r="W1370">
        <v>82300</v>
      </c>
      <c r="X1370" t="s">
        <v>81</v>
      </c>
      <c r="Y1370">
        <v>-40</v>
      </c>
      <c r="Z1370" t="s">
        <v>2093</v>
      </c>
      <c r="AA1370" t="s">
        <v>2093</v>
      </c>
      <c r="AB1370" t="s">
        <v>90</v>
      </c>
      <c r="AC1370" t="s">
        <v>91</v>
      </c>
      <c r="AD1370">
        <f>_xlfn.XLOOKUP(MIS[[#This Row],[TRADING SYMBOL]],[1]Sheet1!$D:$D,[1]Sheet1!$C:$C)</f>
        <v>464.4</v>
      </c>
      <c r="AE1370">
        <f>MIS[[#This Row],[OrderAverageTradedPrice]]*MIS[[#This Row],[OrderQuantity]]</f>
        <v>23143</v>
      </c>
      <c r="AF1370">
        <f>MIS[[#This Row],[LTP]]*MIS[[#This Row],[OrderQuantity]]</f>
        <v>18576</v>
      </c>
      <c r="AG1370">
        <f>IF(MIS[[#This Row],[OrderSide]]="SELL",MIS[[#This Row],[VALUE]]-MIS[[#This Row],[LIVE_VALUE]],MIS[[#This Row],[LIVE_VALUE]]-MIS[[#This Row],[VALUE]])</f>
        <v>4567</v>
      </c>
      <c r="AH1370" t="str" cm="1">
        <f t="array" ref="AH1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0" t="str">
        <f>MIS[[#This Row],[TRADING SYMBOL]]</f>
        <v>SENSEX2552082300CE</v>
      </c>
      <c r="AJ1370" t="str">
        <f>IF(RIGHT(MIS[[#This Row],[Main/Hedge]],4)="MAIN","MAIN","HEDGE")</f>
        <v>MAIN</v>
      </c>
      <c r="AK1370" t="str" cm="1">
        <f t="array" ref="AK1370">_xlfn._xlws.FILTER(Table4[Column1],ISNUMBER(SEARCH(Table4[Column1],MIS[[#This Row],[OrderUniqueIdentifier]])),"")</f>
        <v>NOTREND</v>
      </c>
    </row>
    <row r="1371" spans="1:37" x14ac:dyDescent="0.25">
      <c r="A1371" t="s">
        <v>71</v>
      </c>
      <c r="B1371" t="s">
        <v>1251</v>
      </c>
      <c r="C1371" t="s">
        <v>2628</v>
      </c>
      <c r="D1371" t="s">
        <v>72</v>
      </c>
      <c r="E1371" t="s">
        <v>2053</v>
      </c>
      <c r="F1371" t="s">
        <v>98</v>
      </c>
      <c r="G1371" t="s">
        <v>89</v>
      </c>
      <c r="H1371" t="s">
        <v>75</v>
      </c>
      <c r="I1371" t="s">
        <v>76</v>
      </c>
      <c r="J1371" t="s">
        <v>77</v>
      </c>
      <c r="K1371">
        <v>40</v>
      </c>
      <c r="L1371" t="s">
        <v>77</v>
      </c>
      <c r="M1371" t="s">
        <v>78</v>
      </c>
      <c r="N1371" t="s">
        <v>2379</v>
      </c>
      <c r="O1371" t="s">
        <v>2092</v>
      </c>
      <c r="P1371" t="s">
        <v>2092</v>
      </c>
      <c r="Q1371" t="s">
        <v>2055</v>
      </c>
      <c r="R1371" t="s">
        <v>79</v>
      </c>
      <c r="S1371" t="s">
        <v>26</v>
      </c>
      <c r="T1371" t="s">
        <v>2056</v>
      </c>
      <c r="U1371" t="s">
        <v>100</v>
      </c>
      <c r="V1371" t="s">
        <v>80</v>
      </c>
      <c r="W1371">
        <v>82300</v>
      </c>
      <c r="X1371" t="s">
        <v>85</v>
      </c>
      <c r="Y1371">
        <v>-40</v>
      </c>
      <c r="Z1371" t="s">
        <v>2093</v>
      </c>
      <c r="AA1371" t="s">
        <v>2093</v>
      </c>
      <c r="AB1371" t="s">
        <v>107</v>
      </c>
      <c r="AC1371" t="s">
        <v>91</v>
      </c>
      <c r="AD1371">
        <f>_xlfn.XLOOKUP(MIS[[#This Row],[TRADING SYMBOL]],[1]Sheet1!$D:$D,[1]Sheet1!$C:$C)</f>
        <v>389.05</v>
      </c>
      <c r="AE1371">
        <f>MIS[[#This Row],[OrderAverageTradedPrice]]*MIS[[#This Row],[OrderQuantity]]</f>
        <v>20252</v>
      </c>
      <c r="AF1371">
        <f>MIS[[#This Row],[LTP]]*MIS[[#This Row],[OrderQuantity]]</f>
        <v>15562</v>
      </c>
      <c r="AG1371">
        <f>IF(MIS[[#This Row],[OrderSide]]="SELL",MIS[[#This Row],[VALUE]]-MIS[[#This Row],[LIVE_VALUE]],MIS[[#This Row],[LIVE_VALUE]]-MIS[[#This Row],[VALUE]])</f>
        <v>4690</v>
      </c>
      <c r="AH1371" t="str" cm="1">
        <f t="array" ref="AH1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1" t="str">
        <f>MIS[[#This Row],[TRADING SYMBOL]]</f>
        <v>SENSEX2552082300PE</v>
      </c>
      <c r="AJ1371" t="str">
        <f>IF(RIGHT(MIS[[#This Row],[Main/Hedge]],4)="MAIN","MAIN","HEDGE")</f>
        <v>MAIN</v>
      </c>
      <c r="AK1371" t="str" cm="1">
        <f t="array" ref="AK1371">_xlfn._xlws.FILTER(Table4[Column1],ISNUMBER(SEARCH(Table4[Column1],MIS[[#This Row],[OrderUniqueIdentifier]])),"")</f>
        <v>NOTREND</v>
      </c>
    </row>
    <row r="1372" spans="1:37" x14ac:dyDescent="0.25">
      <c r="A1372" t="s">
        <v>71</v>
      </c>
      <c r="B1372" t="s">
        <v>1272</v>
      </c>
      <c r="C1372" t="s">
        <v>2645</v>
      </c>
      <c r="D1372" t="s">
        <v>72</v>
      </c>
      <c r="E1372" t="s">
        <v>2044</v>
      </c>
      <c r="F1372" t="s">
        <v>98</v>
      </c>
      <c r="G1372" t="s">
        <v>89</v>
      </c>
      <c r="H1372" t="s">
        <v>75</v>
      </c>
      <c r="I1372" t="s">
        <v>76</v>
      </c>
      <c r="J1372" t="s">
        <v>77</v>
      </c>
      <c r="K1372">
        <v>40</v>
      </c>
      <c r="L1372" t="s">
        <v>77</v>
      </c>
      <c r="M1372" t="s">
        <v>78</v>
      </c>
      <c r="N1372" t="s">
        <v>2646</v>
      </c>
      <c r="O1372" t="s">
        <v>2079</v>
      </c>
      <c r="P1372" t="s">
        <v>2092</v>
      </c>
      <c r="Q1372" t="s">
        <v>2048</v>
      </c>
      <c r="R1372" t="s">
        <v>79</v>
      </c>
      <c r="S1372" t="s">
        <v>26</v>
      </c>
      <c r="T1372" t="s">
        <v>2049</v>
      </c>
      <c r="U1372" t="s">
        <v>100</v>
      </c>
      <c r="V1372" t="s">
        <v>80</v>
      </c>
      <c r="W1372">
        <v>82300</v>
      </c>
      <c r="X1372" t="s">
        <v>81</v>
      </c>
      <c r="Y1372">
        <v>-40</v>
      </c>
      <c r="Z1372" t="s">
        <v>2081</v>
      </c>
      <c r="AA1372" t="s">
        <v>2093</v>
      </c>
      <c r="AB1372" t="s">
        <v>90</v>
      </c>
      <c r="AC1372" t="s">
        <v>91</v>
      </c>
      <c r="AD1372">
        <f>_xlfn.XLOOKUP(MIS[[#This Row],[TRADING SYMBOL]],[1]Sheet1!$D:$D,[1]Sheet1!$C:$C)</f>
        <v>464.4</v>
      </c>
      <c r="AE1372">
        <f>MIS[[#This Row],[OrderAverageTradedPrice]]*MIS[[#This Row],[OrderQuantity]]</f>
        <v>23130</v>
      </c>
      <c r="AF1372">
        <f>MIS[[#This Row],[LTP]]*MIS[[#This Row],[OrderQuantity]]</f>
        <v>18576</v>
      </c>
      <c r="AG1372">
        <f>IF(MIS[[#This Row],[OrderSide]]="SELL",MIS[[#This Row],[VALUE]]-MIS[[#This Row],[LIVE_VALUE]],MIS[[#This Row],[LIVE_VALUE]]-MIS[[#This Row],[VALUE]])</f>
        <v>4554</v>
      </c>
      <c r="AH1372" t="str" cm="1">
        <f t="array" ref="AH1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2" t="str">
        <f>MIS[[#This Row],[TRADING SYMBOL]]</f>
        <v>SENSEX2552082300CE</v>
      </c>
      <c r="AJ1372" t="str">
        <f>IF(RIGHT(MIS[[#This Row],[Main/Hedge]],4)="MAIN","MAIN","HEDGE")</f>
        <v>MAIN</v>
      </c>
      <c r="AK1372" t="str" cm="1">
        <f t="array" ref="AK1372">_xlfn._xlws.FILTER(Table4[Column1],ISNUMBER(SEARCH(Table4[Column1],MIS[[#This Row],[OrderUniqueIdentifier]])),"")</f>
        <v>NOTREND</v>
      </c>
    </row>
    <row r="1373" spans="1:37" x14ac:dyDescent="0.25">
      <c r="A1373" t="s">
        <v>71</v>
      </c>
      <c r="B1373" t="s">
        <v>1272</v>
      </c>
      <c r="C1373" t="s">
        <v>2647</v>
      </c>
      <c r="D1373" t="s">
        <v>72</v>
      </c>
      <c r="E1373" t="s">
        <v>2053</v>
      </c>
      <c r="F1373" t="s">
        <v>98</v>
      </c>
      <c r="G1373" t="s">
        <v>89</v>
      </c>
      <c r="H1373" t="s">
        <v>75</v>
      </c>
      <c r="I1373" t="s">
        <v>76</v>
      </c>
      <c r="J1373" t="s">
        <v>77</v>
      </c>
      <c r="K1373">
        <v>40</v>
      </c>
      <c r="L1373" t="s">
        <v>77</v>
      </c>
      <c r="M1373" t="s">
        <v>78</v>
      </c>
      <c r="N1373" t="s">
        <v>2509</v>
      </c>
      <c r="O1373" t="s">
        <v>2092</v>
      </c>
      <c r="P1373" t="s">
        <v>2092</v>
      </c>
      <c r="Q1373" t="s">
        <v>2055</v>
      </c>
      <c r="R1373" t="s">
        <v>79</v>
      </c>
      <c r="S1373" t="s">
        <v>26</v>
      </c>
      <c r="T1373" t="s">
        <v>2056</v>
      </c>
      <c r="U1373" t="s">
        <v>100</v>
      </c>
      <c r="V1373" t="s">
        <v>80</v>
      </c>
      <c r="W1373">
        <v>82300</v>
      </c>
      <c r="X1373" t="s">
        <v>85</v>
      </c>
      <c r="Y1373">
        <v>-40</v>
      </c>
      <c r="Z1373" t="s">
        <v>2093</v>
      </c>
      <c r="AA1373" t="s">
        <v>2093</v>
      </c>
      <c r="AB1373" t="s">
        <v>107</v>
      </c>
      <c r="AC1373" t="s">
        <v>91</v>
      </c>
      <c r="AD1373">
        <f>_xlfn.XLOOKUP(MIS[[#This Row],[TRADING SYMBOL]],[1]Sheet1!$D:$D,[1]Sheet1!$C:$C)</f>
        <v>389.05</v>
      </c>
      <c r="AE1373">
        <f>MIS[[#This Row],[OrderAverageTradedPrice]]*MIS[[#This Row],[OrderQuantity]]</f>
        <v>20228</v>
      </c>
      <c r="AF1373">
        <f>MIS[[#This Row],[LTP]]*MIS[[#This Row],[OrderQuantity]]</f>
        <v>15562</v>
      </c>
      <c r="AG1373">
        <f>IF(MIS[[#This Row],[OrderSide]]="SELL",MIS[[#This Row],[VALUE]]-MIS[[#This Row],[LIVE_VALUE]],MIS[[#This Row],[LIVE_VALUE]]-MIS[[#This Row],[VALUE]])</f>
        <v>4666</v>
      </c>
      <c r="AH1373" t="str" cm="1">
        <f t="array" ref="AH1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3" t="str">
        <f>MIS[[#This Row],[TRADING SYMBOL]]</f>
        <v>SENSEX2552082300PE</v>
      </c>
      <c r="AJ1373" t="str">
        <f>IF(RIGHT(MIS[[#This Row],[Main/Hedge]],4)="MAIN","MAIN","HEDGE")</f>
        <v>MAIN</v>
      </c>
      <c r="AK1373" t="str" cm="1">
        <f t="array" ref="AK1373">_xlfn._xlws.FILTER(Table4[Column1],ISNUMBER(SEARCH(Table4[Column1],MIS[[#This Row],[OrderUniqueIdentifier]])),"")</f>
        <v>NOTREND</v>
      </c>
    </row>
    <row r="1374" spans="1:37" x14ac:dyDescent="0.25">
      <c r="A1374" t="s">
        <v>179</v>
      </c>
      <c r="B1374" t="s">
        <v>180</v>
      </c>
      <c r="C1374" t="s">
        <v>2756</v>
      </c>
      <c r="D1374" t="s">
        <v>72</v>
      </c>
      <c r="E1374" t="s">
        <v>2044</v>
      </c>
      <c r="F1374" t="s">
        <v>98</v>
      </c>
      <c r="G1374" t="s">
        <v>89</v>
      </c>
      <c r="H1374" t="s">
        <v>93</v>
      </c>
      <c r="I1374" t="s">
        <v>76</v>
      </c>
      <c r="J1374" t="s">
        <v>2757</v>
      </c>
      <c r="K1374">
        <v>40</v>
      </c>
      <c r="L1374" t="s">
        <v>77</v>
      </c>
      <c r="M1374" t="s">
        <v>78</v>
      </c>
      <c r="N1374" t="s">
        <v>2758</v>
      </c>
      <c r="O1374" t="s">
        <v>2079</v>
      </c>
      <c r="P1374" t="s">
        <v>2092</v>
      </c>
      <c r="Q1374" t="s">
        <v>2048</v>
      </c>
      <c r="R1374" t="s">
        <v>79</v>
      </c>
      <c r="S1374" t="s">
        <v>26</v>
      </c>
      <c r="T1374" t="s">
        <v>2049</v>
      </c>
      <c r="U1374" t="s">
        <v>100</v>
      </c>
      <c r="V1374" t="s">
        <v>80</v>
      </c>
      <c r="W1374">
        <v>82300</v>
      </c>
      <c r="X1374" t="s">
        <v>81</v>
      </c>
      <c r="Y1374">
        <v>-40</v>
      </c>
      <c r="Z1374" t="s">
        <v>2081</v>
      </c>
      <c r="AA1374" t="s">
        <v>2093</v>
      </c>
      <c r="AB1374" t="s">
        <v>90</v>
      </c>
      <c r="AC1374" t="s">
        <v>91</v>
      </c>
      <c r="AD1374">
        <f>_xlfn.XLOOKUP(MIS[[#This Row],[TRADING SYMBOL]],[1]Sheet1!$D:$D,[1]Sheet1!$C:$C)</f>
        <v>464.4</v>
      </c>
      <c r="AE1374">
        <f>MIS[[#This Row],[OrderAverageTradedPrice]]*MIS[[#This Row],[OrderQuantity]]</f>
        <v>23120</v>
      </c>
      <c r="AF1374">
        <f>MIS[[#This Row],[LTP]]*MIS[[#This Row],[OrderQuantity]]</f>
        <v>18576</v>
      </c>
      <c r="AG1374">
        <f>IF(MIS[[#This Row],[OrderSide]]="SELL",MIS[[#This Row],[VALUE]]-MIS[[#This Row],[LIVE_VALUE]],MIS[[#This Row],[LIVE_VALUE]]-MIS[[#This Row],[VALUE]])</f>
        <v>4544</v>
      </c>
      <c r="AH1374" t="str" cm="1">
        <f t="array" ref="AH1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4" t="str">
        <f>MIS[[#This Row],[TRADING SYMBOL]]</f>
        <v>SENSEX2552082300CE</v>
      </c>
      <c r="AJ1374" t="str">
        <f>IF(RIGHT(MIS[[#This Row],[Main/Hedge]],4)="MAIN","MAIN","HEDGE")</f>
        <v>MAIN</v>
      </c>
      <c r="AK1374" t="str" cm="1">
        <f t="array" ref="AK1374">_xlfn._xlws.FILTER(Table4[Column1],ISNUMBER(SEARCH(Table4[Column1],MIS[[#This Row],[OrderUniqueIdentifier]])),"")</f>
        <v>NOTREND</v>
      </c>
    </row>
    <row r="1375" spans="1:37" x14ac:dyDescent="0.25">
      <c r="A1375" t="s">
        <v>179</v>
      </c>
      <c r="B1375" t="s">
        <v>180</v>
      </c>
      <c r="C1375" t="s">
        <v>2759</v>
      </c>
      <c r="D1375" t="s">
        <v>72</v>
      </c>
      <c r="E1375" t="s">
        <v>2053</v>
      </c>
      <c r="F1375" t="s">
        <v>98</v>
      </c>
      <c r="G1375" t="s">
        <v>89</v>
      </c>
      <c r="H1375" t="s">
        <v>93</v>
      </c>
      <c r="I1375" t="s">
        <v>76</v>
      </c>
      <c r="J1375" t="s">
        <v>2760</v>
      </c>
      <c r="K1375">
        <v>40</v>
      </c>
      <c r="L1375" t="s">
        <v>77</v>
      </c>
      <c r="M1375" t="s">
        <v>78</v>
      </c>
      <c r="N1375" t="s">
        <v>2760</v>
      </c>
      <c r="O1375" t="s">
        <v>2092</v>
      </c>
      <c r="P1375" t="s">
        <v>2092</v>
      </c>
      <c r="Q1375" t="s">
        <v>2055</v>
      </c>
      <c r="R1375" t="s">
        <v>79</v>
      </c>
      <c r="S1375" t="s">
        <v>26</v>
      </c>
      <c r="T1375" t="s">
        <v>2056</v>
      </c>
      <c r="U1375" t="s">
        <v>100</v>
      </c>
      <c r="V1375" t="s">
        <v>80</v>
      </c>
      <c r="W1375">
        <v>82300</v>
      </c>
      <c r="X1375" t="s">
        <v>85</v>
      </c>
      <c r="Y1375">
        <v>-40</v>
      </c>
      <c r="Z1375" t="s">
        <v>2093</v>
      </c>
      <c r="AA1375" t="s">
        <v>2093</v>
      </c>
      <c r="AB1375" t="s">
        <v>107</v>
      </c>
      <c r="AC1375" t="s">
        <v>91</v>
      </c>
      <c r="AD1375">
        <f>_xlfn.XLOOKUP(MIS[[#This Row],[TRADING SYMBOL]],[1]Sheet1!$D:$D,[1]Sheet1!$C:$C)</f>
        <v>389.05</v>
      </c>
      <c r="AE1375">
        <f>MIS[[#This Row],[OrderAverageTradedPrice]]*MIS[[#This Row],[OrderQuantity]]</f>
        <v>20280</v>
      </c>
      <c r="AF1375">
        <f>MIS[[#This Row],[LTP]]*MIS[[#This Row],[OrderQuantity]]</f>
        <v>15562</v>
      </c>
      <c r="AG1375">
        <f>IF(MIS[[#This Row],[OrderSide]]="SELL",MIS[[#This Row],[VALUE]]-MIS[[#This Row],[LIVE_VALUE]],MIS[[#This Row],[LIVE_VALUE]]-MIS[[#This Row],[VALUE]])</f>
        <v>4718</v>
      </c>
      <c r="AH1375" t="str" cm="1">
        <f t="array" ref="AH1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5" t="str">
        <f>MIS[[#This Row],[TRADING SYMBOL]]</f>
        <v>SENSEX2552082300PE</v>
      </c>
      <c r="AJ1375" t="str">
        <f>IF(RIGHT(MIS[[#This Row],[Main/Hedge]],4)="MAIN","MAIN","HEDGE")</f>
        <v>MAIN</v>
      </c>
      <c r="AK1375" t="str" cm="1">
        <f t="array" ref="AK1375">_xlfn._xlws.FILTER(Table4[Column1],ISNUMBER(SEARCH(Table4[Column1],MIS[[#This Row],[OrderUniqueIdentifier]])),"")</f>
        <v>NOTREND</v>
      </c>
    </row>
    <row r="1376" spans="1:37" x14ac:dyDescent="0.25">
      <c r="A1376" t="s">
        <v>179</v>
      </c>
      <c r="B1376" t="s">
        <v>219</v>
      </c>
      <c r="C1376" t="s">
        <v>2763</v>
      </c>
      <c r="D1376" t="s">
        <v>72</v>
      </c>
      <c r="E1376" t="s">
        <v>2044</v>
      </c>
      <c r="F1376" t="s">
        <v>98</v>
      </c>
      <c r="G1376" t="s">
        <v>89</v>
      </c>
      <c r="H1376" t="s">
        <v>93</v>
      </c>
      <c r="I1376" t="s">
        <v>76</v>
      </c>
      <c r="J1376" t="s">
        <v>2764</v>
      </c>
      <c r="K1376">
        <v>20</v>
      </c>
      <c r="L1376" t="s">
        <v>77</v>
      </c>
      <c r="M1376" t="s">
        <v>78</v>
      </c>
      <c r="N1376" t="s">
        <v>2764</v>
      </c>
      <c r="O1376" t="s">
        <v>2079</v>
      </c>
      <c r="P1376" t="s">
        <v>2092</v>
      </c>
      <c r="Q1376" t="s">
        <v>2048</v>
      </c>
      <c r="R1376" t="s">
        <v>79</v>
      </c>
      <c r="S1376" t="s">
        <v>26</v>
      </c>
      <c r="T1376" t="s">
        <v>2049</v>
      </c>
      <c r="U1376" t="s">
        <v>100</v>
      </c>
      <c r="V1376" t="s">
        <v>80</v>
      </c>
      <c r="W1376">
        <v>82300</v>
      </c>
      <c r="X1376" t="s">
        <v>81</v>
      </c>
      <c r="Y1376">
        <v>-20</v>
      </c>
      <c r="Z1376" t="s">
        <v>2081</v>
      </c>
      <c r="AA1376" t="s">
        <v>2093</v>
      </c>
      <c r="AB1376" t="s">
        <v>90</v>
      </c>
      <c r="AC1376" t="s">
        <v>91</v>
      </c>
      <c r="AD1376">
        <f>_xlfn.XLOOKUP(MIS[[#This Row],[TRADING SYMBOL]],[1]Sheet1!$D:$D,[1]Sheet1!$C:$C)</f>
        <v>464.4</v>
      </c>
      <c r="AE1376">
        <f>MIS[[#This Row],[OrderAverageTradedPrice]]*MIS[[#This Row],[OrderQuantity]]</f>
        <v>11561</v>
      </c>
      <c r="AF1376">
        <f>MIS[[#This Row],[LTP]]*MIS[[#This Row],[OrderQuantity]]</f>
        <v>9288</v>
      </c>
      <c r="AG1376">
        <f>IF(MIS[[#This Row],[OrderSide]]="SELL",MIS[[#This Row],[VALUE]]-MIS[[#This Row],[LIVE_VALUE]],MIS[[#This Row],[LIVE_VALUE]]-MIS[[#This Row],[VALUE]])</f>
        <v>2273</v>
      </c>
      <c r="AH1376" t="str" cm="1">
        <f t="array" ref="AH1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6" t="str">
        <f>MIS[[#This Row],[TRADING SYMBOL]]</f>
        <v>SENSEX2552082300CE</v>
      </c>
      <c r="AJ1376" t="str">
        <f>IF(RIGHT(MIS[[#This Row],[Main/Hedge]],4)="MAIN","MAIN","HEDGE")</f>
        <v>MAIN</v>
      </c>
      <c r="AK1376" t="str" cm="1">
        <f t="array" ref="AK1376">_xlfn._xlws.FILTER(Table4[Column1],ISNUMBER(SEARCH(Table4[Column1],MIS[[#This Row],[OrderUniqueIdentifier]])),"")</f>
        <v>NOTREND</v>
      </c>
    </row>
    <row r="1377" spans="1:37" x14ac:dyDescent="0.25">
      <c r="A1377" t="s">
        <v>179</v>
      </c>
      <c r="B1377" t="s">
        <v>219</v>
      </c>
      <c r="C1377" t="s">
        <v>2765</v>
      </c>
      <c r="D1377" t="s">
        <v>72</v>
      </c>
      <c r="E1377" t="s">
        <v>2053</v>
      </c>
      <c r="F1377" t="s">
        <v>98</v>
      </c>
      <c r="G1377" t="s">
        <v>89</v>
      </c>
      <c r="H1377" t="s">
        <v>93</v>
      </c>
      <c r="I1377" t="s">
        <v>76</v>
      </c>
      <c r="J1377" t="s">
        <v>2766</v>
      </c>
      <c r="K1377">
        <v>20</v>
      </c>
      <c r="L1377" t="s">
        <v>77</v>
      </c>
      <c r="M1377" t="s">
        <v>78</v>
      </c>
      <c r="N1377" t="s">
        <v>2766</v>
      </c>
      <c r="O1377" t="s">
        <v>2092</v>
      </c>
      <c r="P1377" t="s">
        <v>2092</v>
      </c>
      <c r="Q1377" t="s">
        <v>2055</v>
      </c>
      <c r="R1377" t="s">
        <v>79</v>
      </c>
      <c r="S1377" t="s">
        <v>26</v>
      </c>
      <c r="T1377" t="s">
        <v>2056</v>
      </c>
      <c r="U1377" t="s">
        <v>100</v>
      </c>
      <c r="V1377" t="s">
        <v>80</v>
      </c>
      <c r="W1377">
        <v>82300</v>
      </c>
      <c r="X1377" t="s">
        <v>85</v>
      </c>
      <c r="Y1377">
        <v>-20</v>
      </c>
      <c r="Z1377" t="s">
        <v>2093</v>
      </c>
      <c r="AA1377" t="s">
        <v>2093</v>
      </c>
      <c r="AB1377" t="s">
        <v>107</v>
      </c>
      <c r="AC1377" t="s">
        <v>91</v>
      </c>
      <c r="AD1377">
        <f>_xlfn.XLOOKUP(MIS[[#This Row],[TRADING SYMBOL]],[1]Sheet1!$D:$D,[1]Sheet1!$C:$C)</f>
        <v>389.05</v>
      </c>
      <c r="AE1377">
        <f>MIS[[#This Row],[OrderAverageTradedPrice]]*MIS[[#This Row],[OrderQuantity]]</f>
        <v>10130</v>
      </c>
      <c r="AF1377">
        <f>MIS[[#This Row],[LTP]]*MIS[[#This Row],[OrderQuantity]]</f>
        <v>7781</v>
      </c>
      <c r="AG1377">
        <f>IF(MIS[[#This Row],[OrderSide]]="SELL",MIS[[#This Row],[VALUE]]-MIS[[#This Row],[LIVE_VALUE]],MIS[[#This Row],[LIVE_VALUE]]-MIS[[#This Row],[VALUE]])</f>
        <v>2349</v>
      </c>
      <c r="AH1377" t="str" cm="1">
        <f t="array" ref="AH1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7" t="str">
        <f>MIS[[#This Row],[TRADING SYMBOL]]</f>
        <v>SENSEX2552082300PE</v>
      </c>
      <c r="AJ1377" t="str">
        <f>IF(RIGHT(MIS[[#This Row],[Main/Hedge]],4)="MAIN","MAIN","HEDGE")</f>
        <v>MAIN</v>
      </c>
      <c r="AK1377" t="str" cm="1">
        <f t="array" ref="AK1377">_xlfn._xlws.FILTER(Table4[Column1],ISNUMBER(SEARCH(Table4[Column1],MIS[[#This Row],[OrderUniqueIdentifier]])),"")</f>
        <v>NOTREND</v>
      </c>
    </row>
    <row r="1378" spans="1:37" x14ac:dyDescent="0.25">
      <c r="A1378" t="s">
        <v>1555</v>
      </c>
      <c r="B1378" t="s">
        <v>1577</v>
      </c>
      <c r="C1378" t="s">
        <v>2802</v>
      </c>
      <c r="D1378" t="s">
        <v>72</v>
      </c>
      <c r="E1378" t="s">
        <v>2044</v>
      </c>
      <c r="F1378" t="s">
        <v>98</v>
      </c>
      <c r="G1378" t="s">
        <v>89</v>
      </c>
      <c r="H1378" t="s">
        <v>93</v>
      </c>
      <c r="I1378" t="s">
        <v>76</v>
      </c>
      <c r="J1378" t="s">
        <v>2139</v>
      </c>
      <c r="K1378">
        <v>380</v>
      </c>
      <c r="L1378" t="s">
        <v>77</v>
      </c>
      <c r="M1378" t="s">
        <v>78</v>
      </c>
      <c r="N1378" t="s">
        <v>2803</v>
      </c>
      <c r="O1378" t="s">
        <v>2092</v>
      </c>
      <c r="P1378" t="s">
        <v>2092</v>
      </c>
      <c r="Q1378" t="s">
        <v>2048</v>
      </c>
      <c r="R1378" t="s">
        <v>79</v>
      </c>
      <c r="S1378" t="s">
        <v>26</v>
      </c>
      <c r="T1378" t="s">
        <v>2049</v>
      </c>
      <c r="U1378" t="s">
        <v>100</v>
      </c>
      <c r="V1378" t="s">
        <v>80</v>
      </c>
      <c r="W1378">
        <v>82300</v>
      </c>
      <c r="X1378" t="s">
        <v>81</v>
      </c>
      <c r="Y1378">
        <v>-380</v>
      </c>
      <c r="Z1378" t="s">
        <v>2093</v>
      </c>
      <c r="AA1378" t="s">
        <v>2093</v>
      </c>
      <c r="AB1378" t="s">
        <v>90</v>
      </c>
      <c r="AC1378" t="s">
        <v>91</v>
      </c>
      <c r="AD1378">
        <f>_xlfn.XLOOKUP(MIS[[#This Row],[TRADING SYMBOL]],[1]Sheet1!$D:$D,[1]Sheet1!$C:$C)</f>
        <v>464.4</v>
      </c>
      <c r="AE1378">
        <f>MIS[[#This Row],[OrderAverageTradedPrice]]*MIS[[#This Row],[OrderQuantity]]</f>
        <v>220323.99999999997</v>
      </c>
      <c r="AF1378">
        <f>MIS[[#This Row],[LTP]]*MIS[[#This Row],[OrderQuantity]]</f>
        <v>176472</v>
      </c>
      <c r="AG1378">
        <f>IF(MIS[[#This Row],[OrderSide]]="SELL",MIS[[#This Row],[VALUE]]-MIS[[#This Row],[LIVE_VALUE]],MIS[[#This Row],[LIVE_VALUE]]-MIS[[#This Row],[VALUE]])</f>
        <v>43851.999999999971</v>
      </c>
      <c r="AH1378" t="str" cm="1">
        <f t="array" ref="AH1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8" t="str">
        <f>MIS[[#This Row],[TRADING SYMBOL]]</f>
        <v>SENSEX2552082300CE</v>
      </c>
      <c r="AJ1378" t="str">
        <f>IF(RIGHT(MIS[[#This Row],[Main/Hedge]],4)="MAIN","MAIN","HEDGE")</f>
        <v>MAIN</v>
      </c>
      <c r="AK1378" t="str" cm="1">
        <f t="array" ref="AK1378">_xlfn._xlws.FILTER(Table4[Column1],ISNUMBER(SEARCH(Table4[Column1],MIS[[#This Row],[OrderUniqueIdentifier]])),"")</f>
        <v>NOTREND</v>
      </c>
    </row>
    <row r="1379" spans="1:37" x14ac:dyDescent="0.25">
      <c r="A1379" t="s">
        <v>71</v>
      </c>
      <c r="B1379" t="s">
        <v>515</v>
      </c>
      <c r="C1379" t="s">
        <v>2094</v>
      </c>
      <c r="D1379" t="s">
        <v>72</v>
      </c>
      <c r="E1379" t="s">
        <v>2053</v>
      </c>
      <c r="F1379" t="s">
        <v>98</v>
      </c>
      <c r="G1379" t="s">
        <v>89</v>
      </c>
      <c r="H1379" t="s">
        <v>75</v>
      </c>
      <c r="I1379" t="s">
        <v>76</v>
      </c>
      <c r="J1379" t="s">
        <v>77</v>
      </c>
      <c r="K1379">
        <v>180</v>
      </c>
      <c r="L1379" t="s">
        <v>77</v>
      </c>
      <c r="M1379" t="s">
        <v>78</v>
      </c>
      <c r="N1379" t="s">
        <v>2095</v>
      </c>
      <c r="O1379" t="s">
        <v>2092</v>
      </c>
      <c r="P1379" t="s">
        <v>2046</v>
      </c>
      <c r="Q1379" t="s">
        <v>2055</v>
      </c>
      <c r="R1379" t="s">
        <v>79</v>
      </c>
      <c r="S1379" t="s">
        <v>26</v>
      </c>
      <c r="T1379" t="s">
        <v>2056</v>
      </c>
      <c r="U1379" t="s">
        <v>100</v>
      </c>
      <c r="V1379" t="s">
        <v>80</v>
      </c>
      <c r="W1379">
        <v>82300</v>
      </c>
      <c r="X1379" t="s">
        <v>85</v>
      </c>
      <c r="Y1379">
        <v>-180</v>
      </c>
      <c r="Z1379" t="s">
        <v>2093</v>
      </c>
      <c r="AA1379" t="s">
        <v>2050</v>
      </c>
      <c r="AB1379" t="s">
        <v>107</v>
      </c>
      <c r="AC1379" t="s">
        <v>91</v>
      </c>
      <c r="AD1379">
        <f>_xlfn.XLOOKUP(MIS[[#This Row],[TRADING SYMBOL]],[1]Sheet1!$D:$D,[1]Sheet1!$C:$C)</f>
        <v>389.05</v>
      </c>
      <c r="AE1379">
        <f>MIS[[#This Row],[OrderAverageTradedPrice]]*MIS[[#This Row],[OrderQuantity]]</f>
        <v>90729</v>
      </c>
      <c r="AF1379">
        <f>MIS[[#This Row],[LTP]]*MIS[[#This Row],[OrderQuantity]]</f>
        <v>70029</v>
      </c>
      <c r="AG1379">
        <f>IF(MIS[[#This Row],[OrderSide]]="SELL",MIS[[#This Row],[VALUE]]-MIS[[#This Row],[LIVE_VALUE]],MIS[[#This Row],[LIVE_VALUE]]-MIS[[#This Row],[VALUE]])</f>
        <v>20700</v>
      </c>
      <c r="AH1379" t="str" cm="1">
        <f t="array" ref="AH1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9" t="str">
        <f>MIS[[#This Row],[TRADING SYMBOL]]</f>
        <v>SENSEX2552082300PE</v>
      </c>
      <c r="AJ1379" t="str">
        <f>IF(RIGHT(MIS[[#This Row],[Main/Hedge]],4)="MAIN","MAIN","HEDGE")</f>
        <v>MAIN</v>
      </c>
      <c r="AK1379" t="str" cm="1">
        <f t="array" ref="AK1379">_xlfn._xlws.FILTER(Table4[Column1],ISNUMBER(SEARCH(Table4[Column1],MIS[[#This Row],[OrderUniqueIdentifier]])),"")</f>
        <v>NOTREND</v>
      </c>
    </row>
    <row r="1380" spans="1:37" x14ac:dyDescent="0.25">
      <c r="A1380" t="s">
        <v>71</v>
      </c>
      <c r="B1380" t="s">
        <v>575</v>
      </c>
      <c r="C1380" t="s">
        <v>2140</v>
      </c>
      <c r="D1380" t="s">
        <v>72</v>
      </c>
      <c r="E1380" t="s">
        <v>2053</v>
      </c>
      <c r="F1380" t="s">
        <v>98</v>
      </c>
      <c r="G1380" t="s">
        <v>89</v>
      </c>
      <c r="H1380" t="s">
        <v>75</v>
      </c>
      <c r="I1380" t="s">
        <v>76</v>
      </c>
      <c r="J1380" t="s">
        <v>77</v>
      </c>
      <c r="K1380">
        <v>40</v>
      </c>
      <c r="L1380" t="s">
        <v>77</v>
      </c>
      <c r="M1380" t="s">
        <v>78</v>
      </c>
      <c r="N1380" t="s">
        <v>2111</v>
      </c>
      <c r="O1380" t="s">
        <v>2046</v>
      </c>
      <c r="P1380" t="s">
        <v>2046</v>
      </c>
      <c r="Q1380" t="s">
        <v>2055</v>
      </c>
      <c r="R1380" t="s">
        <v>79</v>
      </c>
      <c r="S1380" t="s">
        <v>26</v>
      </c>
      <c r="T1380" t="s">
        <v>2056</v>
      </c>
      <c r="U1380" t="s">
        <v>100</v>
      </c>
      <c r="V1380" t="s">
        <v>80</v>
      </c>
      <c r="W1380">
        <v>82300</v>
      </c>
      <c r="X1380" t="s">
        <v>85</v>
      </c>
      <c r="Y1380">
        <v>-40</v>
      </c>
      <c r="Z1380" t="s">
        <v>2050</v>
      </c>
      <c r="AA1380" t="s">
        <v>2050</v>
      </c>
      <c r="AB1380" t="s">
        <v>107</v>
      </c>
      <c r="AC1380" t="s">
        <v>91</v>
      </c>
      <c r="AD1380">
        <f>_xlfn.XLOOKUP(MIS[[#This Row],[TRADING SYMBOL]],[1]Sheet1!$D:$D,[1]Sheet1!$C:$C)</f>
        <v>389.05</v>
      </c>
      <c r="AE1380">
        <f>MIS[[#This Row],[OrderAverageTradedPrice]]*MIS[[#This Row],[OrderQuantity]]</f>
        <v>20133</v>
      </c>
      <c r="AF1380">
        <f>MIS[[#This Row],[LTP]]*MIS[[#This Row],[OrderQuantity]]</f>
        <v>15562</v>
      </c>
      <c r="AG1380">
        <f>IF(MIS[[#This Row],[OrderSide]]="SELL",MIS[[#This Row],[VALUE]]-MIS[[#This Row],[LIVE_VALUE]],MIS[[#This Row],[LIVE_VALUE]]-MIS[[#This Row],[VALUE]])</f>
        <v>4571</v>
      </c>
      <c r="AH1380" t="str" cm="1">
        <f t="array" ref="AH1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0" t="str">
        <f>MIS[[#This Row],[TRADING SYMBOL]]</f>
        <v>SENSEX2552082300PE</v>
      </c>
      <c r="AJ1380" t="str">
        <f>IF(RIGHT(MIS[[#This Row],[Main/Hedge]],4)="MAIN","MAIN","HEDGE")</f>
        <v>MAIN</v>
      </c>
      <c r="AK1380" t="str" cm="1">
        <f t="array" ref="AK1380">_xlfn._xlws.FILTER(Table4[Column1],ISNUMBER(SEARCH(Table4[Column1],MIS[[#This Row],[OrderUniqueIdentifier]])),"")</f>
        <v>NOTREND</v>
      </c>
    </row>
    <row r="1381" spans="1:37" x14ac:dyDescent="0.25">
      <c r="A1381" t="s">
        <v>71</v>
      </c>
      <c r="B1381" t="s">
        <v>753</v>
      </c>
      <c r="C1381" t="s">
        <v>2254</v>
      </c>
      <c r="D1381" t="s">
        <v>72</v>
      </c>
      <c r="E1381" t="s">
        <v>2044</v>
      </c>
      <c r="F1381" t="s">
        <v>98</v>
      </c>
      <c r="G1381" t="s">
        <v>89</v>
      </c>
      <c r="H1381" t="s">
        <v>75</v>
      </c>
      <c r="I1381" t="s">
        <v>76</v>
      </c>
      <c r="J1381" t="s">
        <v>77</v>
      </c>
      <c r="K1381">
        <v>100</v>
      </c>
      <c r="L1381" t="s">
        <v>77</v>
      </c>
      <c r="M1381" t="s">
        <v>78</v>
      </c>
      <c r="N1381" t="s">
        <v>2255</v>
      </c>
      <c r="O1381" t="s">
        <v>2046</v>
      </c>
      <c r="P1381" t="s">
        <v>2046</v>
      </c>
      <c r="Q1381" t="s">
        <v>2048</v>
      </c>
      <c r="R1381" t="s">
        <v>79</v>
      </c>
      <c r="S1381" t="s">
        <v>26</v>
      </c>
      <c r="T1381" t="s">
        <v>2049</v>
      </c>
      <c r="U1381" t="s">
        <v>100</v>
      </c>
      <c r="V1381" t="s">
        <v>80</v>
      </c>
      <c r="W1381">
        <v>82300</v>
      </c>
      <c r="X1381" t="s">
        <v>81</v>
      </c>
      <c r="Y1381">
        <v>-100</v>
      </c>
      <c r="Z1381" t="s">
        <v>2050</v>
      </c>
      <c r="AA1381" t="s">
        <v>2050</v>
      </c>
      <c r="AB1381" t="s">
        <v>90</v>
      </c>
      <c r="AC1381" t="s">
        <v>91</v>
      </c>
      <c r="AD1381">
        <f>_xlfn.XLOOKUP(MIS[[#This Row],[TRADING SYMBOL]],[1]Sheet1!$D:$D,[1]Sheet1!$C:$C)</f>
        <v>464.4</v>
      </c>
      <c r="AE1381">
        <f>MIS[[#This Row],[OrderAverageTradedPrice]]*MIS[[#This Row],[OrderQuantity]]</f>
        <v>58014</v>
      </c>
      <c r="AF1381">
        <f>MIS[[#This Row],[LTP]]*MIS[[#This Row],[OrderQuantity]]</f>
        <v>46440</v>
      </c>
      <c r="AG1381">
        <f>IF(MIS[[#This Row],[OrderSide]]="SELL",MIS[[#This Row],[VALUE]]-MIS[[#This Row],[LIVE_VALUE]],MIS[[#This Row],[LIVE_VALUE]]-MIS[[#This Row],[VALUE]])</f>
        <v>11574</v>
      </c>
      <c r="AH1381" t="str" cm="1">
        <f t="array" ref="AH1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1" t="str">
        <f>MIS[[#This Row],[TRADING SYMBOL]]</f>
        <v>SENSEX2552082300CE</v>
      </c>
      <c r="AJ1381" t="str">
        <f>IF(RIGHT(MIS[[#This Row],[Main/Hedge]],4)="MAIN","MAIN","HEDGE")</f>
        <v>MAIN</v>
      </c>
      <c r="AK1381" t="str" cm="1">
        <f t="array" ref="AK1381">_xlfn._xlws.FILTER(Table4[Column1],ISNUMBER(SEARCH(Table4[Column1],MIS[[#This Row],[OrderUniqueIdentifier]])),"")</f>
        <v>NOTREND</v>
      </c>
    </row>
    <row r="1382" spans="1:37" x14ac:dyDescent="0.25">
      <c r="A1382" t="s">
        <v>71</v>
      </c>
      <c r="B1382" t="s">
        <v>830</v>
      </c>
      <c r="C1382" t="s">
        <v>2310</v>
      </c>
      <c r="D1382" t="s">
        <v>72</v>
      </c>
      <c r="E1382" t="s">
        <v>2044</v>
      </c>
      <c r="F1382" t="s">
        <v>98</v>
      </c>
      <c r="G1382" t="s">
        <v>89</v>
      </c>
      <c r="H1382" t="s">
        <v>75</v>
      </c>
      <c r="I1382" t="s">
        <v>76</v>
      </c>
      <c r="J1382" t="s">
        <v>77</v>
      </c>
      <c r="K1382">
        <v>80</v>
      </c>
      <c r="L1382" t="s">
        <v>77</v>
      </c>
      <c r="M1382" t="s">
        <v>78</v>
      </c>
      <c r="N1382" t="s">
        <v>2311</v>
      </c>
      <c r="O1382" t="s">
        <v>2092</v>
      </c>
      <c r="P1382" t="s">
        <v>2046</v>
      </c>
      <c r="Q1382" t="s">
        <v>2048</v>
      </c>
      <c r="R1382" t="s">
        <v>79</v>
      </c>
      <c r="S1382" t="s">
        <v>26</v>
      </c>
      <c r="T1382" t="s">
        <v>2049</v>
      </c>
      <c r="U1382" t="s">
        <v>100</v>
      </c>
      <c r="V1382" t="s">
        <v>80</v>
      </c>
      <c r="W1382">
        <v>82300</v>
      </c>
      <c r="X1382" t="s">
        <v>81</v>
      </c>
      <c r="Y1382">
        <v>-80</v>
      </c>
      <c r="Z1382" t="s">
        <v>2093</v>
      </c>
      <c r="AA1382" t="s">
        <v>2050</v>
      </c>
      <c r="AB1382" t="s">
        <v>90</v>
      </c>
      <c r="AC1382" t="s">
        <v>91</v>
      </c>
      <c r="AD1382">
        <f>_xlfn.XLOOKUP(MIS[[#This Row],[TRADING SYMBOL]],[1]Sheet1!$D:$D,[1]Sheet1!$C:$C)</f>
        <v>464.4</v>
      </c>
      <c r="AE1382">
        <f>MIS[[#This Row],[OrderAverageTradedPrice]]*MIS[[#This Row],[OrderQuantity]]</f>
        <v>46325</v>
      </c>
      <c r="AF1382">
        <f>MIS[[#This Row],[LTP]]*MIS[[#This Row],[OrderQuantity]]</f>
        <v>37152</v>
      </c>
      <c r="AG1382">
        <f>IF(MIS[[#This Row],[OrderSide]]="SELL",MIS[[#This Row],[VALUE]]-MIS[[#This Row],[LIVE_VALUE]],MIS[[#This Row],[LIVE_VALUE]]-MIS[[#This Row],[VALUE]])</f>
        <v>9173</v>
      </c>
      <c r="AH1382" t="str" cm="1">
        <f t="array" ref="AH1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2" t="str">
        <f>MIS[[#This Row],[TRADING SYMBOL]]</f>
        <v>SENSEX2552082300CE</v>
      </c>
      <c r="AJ1382" t="str">
        <f>IF(RIGHT(MIS[[#This Row],[Main/Hedge]],4)="MAIN","MAIN","HEDGE")</f>
        <v>MAIN</v>
      </c>
      <c r="AK1382" t="str" cm="1">
        <f t="array" ref="AK1382">_xlfn._xlws.FILTER(Table4[Column1],ISNUMBER(SEARCH(Table4[Column1],MIS[[#This Row],[OrderUniqueIdentifier]])),"")</f>
        <v>NOTREND</v>
      </c>
    </row>
    <row r="1383" spans="1:37" x14ac:dyDescent="0.25">
      <c r="A1383" t="s">
        <v>71</v>
      </c>
      <c r="B1383" t="s">
        <v>864</v>
      </c>
      <c r="C1383" t="s">
        <v>2338</v>
      </c>
      <c r="D1383" t="s">
        <v>72</v>
      </c>
      <c r="E1383" t="s">
        <v>2044</v>
      </c>
      <c r="F1383" t="s">
        <v>98</v>
      </c>
      <c r="G1383" t="s">
        <v>89</v>
      </c>
      <c r="H1383" t="s">
        <v>75</v>
      </c>
      <c r="I1383" t="s">
        <v>76</v>
      </c>
      <c r="J1383" t="s">
        <v>77</v>
      </c>
      <c r="K1383">
        <v>20</v>
      </c>
      <c r="L1383" t="s">
        <v>77</v>
      </c>
      <c r="M1383" t="s">
        <v>78</v>
      </c>
      <c r="N1383" t="s">
        <v>2339</v>
      </c>
      <c r="O1383" t="s">
        <v>2046</v>
      </c>
      <c r="P1383" t="s">
        <v>2046</v>
      </c>
      <c r="Q1383" t="s">
        <v>2048</v>
      </c>
      <c r="R1383" t="s">
        <v>79</v>
      </c>
      <c r="S1383" t="s">
        <v>26</v>
      </c>
      <c r="T1383" t="s">
        <v>2049</v>
      </c>
      <c r="U1383" t="s">
        <v>100</v>
      </c>
      <c r="V1383" t="s">
        <v>80</v>
      </c>
      <c r="W1383">
        <v>82300</v>
      </c>
      <c r="X1383" t="s">
        <v>81</v>
      </c>
      <c r="Y1383">
        <v>-20</v>
      </c>
      <c r="Z1383" t="s">
        <v>2050</v>
      </c>
      <c r="AA1383" t="s">
        <v>2050</v>
      </c>
      <c r="AB1383" t="s">
        <v>90</v>
      </c>
      <c r="AC1383" t="s">
        <v>91</v>
      </c>
      <c r="AD1383">
        <f>_xlfn.XLOOKUP(MIS[[#This Row],[TRADING SYMBOL]],[1]Sheet1!$D:$D,[1]Sheet1!$C:$C)</f>
        <v>464.4</v>
      </c>
      <c r="AE1383">
        <f>MIS[[#This Row],[OrderAverageTradedPrice]]*MIS[[#This Row],[OrderQuantity]]</f>
        <v>11606</v>
      </c>
      <c r="AF1383">
        <f>MIS[[#This Row],[LTP]]*MIS[[#This Row],[OrderQuantity]]</f>
        <v>9288</v>
      </c>
      <c r="AG1383">
        <f>IF(MIS[[#This Row],[OrderSide]]="SELL",MIS[[#This Row],[VALUE]]-MIS[[#This Row],[LIVE_VALUE]],MIS[[#This Row],[LIVE_VALUE]]-MIS[[#This Row],[VALUE]])</f>
        <v>2318</v>
      </c>
      <c r="AH1383" t="str" cm="1">
        <f t="array" ref="AH1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3" t="str">
        <f>MIS[[#This Row],[TRADING SYMBOL]]</f>
        <v>SENSEX2552082300CE</v>
      </c>
      <c r="AJ1383" t="str">
        <f>IF(RIGHT(MIS[[#This Row],[Main/Hedge]],4)="MAIN","MAIN","HEDGE")</f>
        <v>MAIN</v>
      </c>
      <c r="AK1383" t="str" cm="1">
        <f t="array" ref="AK1383">_xlfn._xlws.FILTER(Table4[Column1],ISNUMBER(SEARCH(Table4[Column1],MIS[[#This Row],[OrderUniqueIdentifier]])),"")</f>
        <v>NOTREND</v>
      </c>
    </row>
    <row r="1384" spans="1:37" x14ac:dyDescent="0.25">
      <c r="A1384" t="s">
        <v>71</v>
      </c>
      <c r="B1384" t="s">
        <v>880</v>
      </c>
      <c r="C1384" t="s">
        <v>2353</v>
      </c>
      <c r="D1384" t="s">
        <v>72</v>
      </c>
      <c r="E1384" t="s">
        <v>2044</v>
      </c>
      <c r="F1384" t="s">
        <v>98</v>
      </c>
      <c r="G1384" t="s">
        <v>89</v>
      </c>
      <c r="H1384" t="s">
        <v>75</v>
      </c>
      <c r="I1384" t="s">
        <v>76</v>
      </c>
      <c r="J1384" t="s">
        <v>77</v>
      </c>
      <c r="K1384">
        <v>40</v>
      </c>
      <c r="L1384" t="s">
        <v>77</v>
      </c>
      <c r="M1384" t="s">
        <v>78</v>
      </c>
      <c r="N1384" t="s">
        <v>2354</v>
      </c>
      <c r="O1384" t="s">
        <v>2092</v>
      </c>
      <c r="P1384" t="s">
        <v>2046</v>
      </c>
      <c r="Q1384" t="s">
        <v>2048</v>
      </c>
      <c r="R1384" t="s">
        <v>79</v>
      </c>
      <c r="S1384" t="s">
        <v>26</v>
      </c>
      <c r="T1384" t="s">
        <v>2049</v>
      </c>
      <c r="U1384" t="s">
        <v>100</v>
      </c>
      <c r="V1384" t="s">
        <v>80</v>
      </c>
      <c r="W1384">
        <v>82300</v>
      </c>
      <c r="X1384" t="s">
        <v>81</v>
      </c>
      <c r="Y1384">
        <v>-40</v>
      </c>
      <c r="Z1384" t="s">
        <v>2093</v>
      </c>
      <c r="AA1384" t="s">
        <v>2050</v>
      </c>
      <c r="AB1384" t="s">
        <v>90</v>
      </c>
      <c r="AC1384" t="s">
        <v>91</v>
      </c>
      <c r="AD1384">
        <f>_xlfn.XLOOKUP(MIS[[#This Row],[TRADING SYMBOL]],[1]Sheet1!$D:$D,[1]Sheet1!$C:$C)</f>
        <v>464.4</v>
      </c>
      <c r="AE1384">
        <f>MIS[[#This Row],[OrderAverageTradedPrice]]*MIS[[#This Row],[OrderQuantity]]</f>
        <v>23156</v>
      </c>
      <c r="AF1384">
        <f>MIS[[#This Row],[LTP]]*MIS[[#This Row],[OrderQuantity]]</f>
        <v>18576</v>
      </c>
      <c r="AG1384">
        <f>IF(MIS[[#This Row],[OrderSide]]="SELL",MIS[[#This Row],[VALUE]]-MIS[[#This Row],[LIVE_VALUE]],MIS[[#This Row],[LIVE_VALUE]]-MIS[[#This Row],[VALUE]])</f>
        <v>4580</v>
      </c>
      <c r="AH1384" t="str" cm="1">
        <f t="array" ref="AH1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4" t="str">
        <f>MIS[[#This Row],[TRADING SYMBOL]]</f>
        <v>SENSEX2552082300CE</v>
      </c>
      <c r="AJ1384" t="str">
        <f>IF(RIGHT(MIS[[#This Row],[Main/Hedge]],4)="MAIN","MAIN","HEDGE")</f>
        <v>MAIN</v>
      </c>
      <c r="AK1384" t="str" cm="1">
        <f t="array" ref="AK1384">_xlfn._xlws.FILTER(Table4[Column1],ISNUMBER(SEARCH(Table4[Column1],MIS[[#This Row],[OrderUniqueIdentifier]])),"")</f>
        <v>NOTREND</v>
      </c>
    </row>
    <row r="1385" spans="1:37" x14ac:dyDescent="0.25">
      <c r="A1385" t="s">
        <v>71</v>
      </c>
      <c r="B1385" t="s">
        <v>880</v>
      </c>
      <c r="C1385" t="s">
        <v>2355</v>
      </c>
      <c r="D1385" t="s">
        <v>72</v>
      </c>
      <c r="E1385" t="s">
        <v>2053</v>
      </c>
      <c r="F1385" t="s">
        <v>98</v>
      </c>
      <c r="G1385" t="s">
        <v>89</v>
      </c>
      <c r="H1385" t="s">
        <v>75</v>
      </c>
      <c r="I1385" t="s">
        <v>76</v>
      </c>
      <c r="J1385" t="s">
        <v>77</v>
      </c>
      <c r="K1385">
        <v>40</v>
      </c>
      <c r="L1385" t="s">
        <v>77</v>
      </c>
      <c r="M1385" t="s">
        <v>78</v>
      </c>
      <c r="N1385" t="s">
        <v>2356</v>
      </c>
      <c r="O1385" t="s">
        <v>2092</v>
      </c>
      <c r="P1385" t="s">
        <v>2046</v>
      </c>
      <c r="Q1385" t="s">
        <v>2055</v>
      </c>
      <c r="R1385" t="s">
        <v>79</v>
      </c>
      <c r="S1385" t="s">
        <v>26</v>
      </c>
      <c r="T1385" t="s">
        <v>2056</v>
      </c>
      <c r="U1385" t="s">
        <v>100</v>
      </c>
      <c r="V1385" t="s">
        <v>80</v>
      </c>
      <c r="W1385">
        <v>82300</v>
      </c>
      <c r="X1385" t="s">
        <v>85</v>
      </c>
      <c r="Y1385">
        <v>-40</v>
      </c>
      <c r="Z1385" t="s">
        <v>2093</v>
      </c>
      <c r="AA1385" t="s">
        <v>2050</v>
      </c>
      <c r="AB1385" t="s">
        <v>107</v>
      </c>
      <c r="AC1385" t="s">
        <v>91</v>
      </c>
      <c r="AD1385">
        <f>_xlfn.XLOOKUP(MIS[[#This Row],[TRADING SYMBOL]],[1]Sheet1!$D:$D,[1]Sheet1!$C:$C)</f>
        <v>389.05</v>
      </c>
      <c r="AE1385">
        <f>MIS[[#This Row],[OrderAverageTradedPrice]]*MIS[[#This Row],[OrderQuantity]]</f>
        <v>20148</v>
      </c>
      <c r="AF1385">
        <f>MIS[[#This Row],[LTP]]*MIS[[#This Row],[OrderQuantity]]</f>
        <v>15562</v>
      </c>
      <c r="AG1385">
        <f>IF(MIS[[#This Row],[OrderSide]]="SELL",MIS[[#This Row],[VALUE]]-MIS[[#This Row],[LIVE_VALUE]],MIS[[#This Row],[LIVE_VALUE]]-MIS[[#This Row],[VALUE]])</f>
        <v>4586</v>
      </c>
      <c r="AH1385" t="str" cm="1">
        <f t="array" ref="AH1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5" t="str">
        <f>MIS[[#This Row],[TRADING SYMBOL]]</f>
        <v>SENSEX2552082300PE</v>
      </c>
      <c r="AJ1385" t="str">
        <f>IF(RIGHT(MIS[[#This Row],[Main/Hedge]],4)="MAIN","MAIN","HEDGE")</f>
        <v>MAIN</v>
      </c>
      <c r="AK1385" t="str" cm="1">
        <f t="array" ref="AK1385">_xlfn._xlws.FILTER(Table4[Column1],ISNUMBER(SEARCH(Table4[Column1],MIS[[#This Row],[OrderUniqueIdentifier]])),"")</f>
        <v>NOTREND</v>
      </c>
    </row>
    <row r="1386" spans="1:37" x14ac:dyDescent="0.25">
      <c r="A1386" t="s">
        <v>71</v>
      </c>
      <c r="B1386" t="s">
        <v>978</v>
      </c>
      <c r="C1386" t="s">
        <v>2433</v>
      </c>
      <c r="D1386" t="s">
        <v>72</v>
      </c>
      <c r="E1386" t="s">
        <v>2053</v>
      </c>
      <c r="F1386" t="s">
        <v>98</v>
      </c>
      <c r="G1386" t="s">
        <v>89</v>
      </c>
      <c r="H1386" t="s">
        <v>75</v>
      </c>
      <c r="I1386" t="s">
        <v>76</v>
      </c>
      <c r="J1386" t="s">
        <v>77</v>
      </c>
      <c r="K1386">
        <v>40</v>
      </c>
      <c r="L1386" t="s">
        <v>77</v>
      </c>
      <c r="M1386" t="s">
        <v>78</v>
      </c>
      <c r="N1386" t="s">
        <v>2434</v>
      </c>
      <c r="O1386" t="s">
        <v>2092</v>
      </c>
      <c r="P1386" t="s">
        <v>2046</v>
      </c>
      <c r="Q1386" t="s">
        <v>2055</v>
      </c>
      <c r="R1386" t="s">
        <v>79</v>
      </c>
      <c r="S1386" t="s">
        <v>26</v>
      </c>
      <c r="T1386" t="s">
        <v>2056</v>
      </c>
      <c r="U1386" t="s">
        <v>100</v>
      </c>
      <c r="V1386" t="s">
        <v>80</v>
      </c>
      <c r="W1386">
        <v>82300</v>
      </c>
      <c r="X1386" t="s">
        <v>85</v>
      </c>
      <c r="Y1386">
        <v>-40</v>
      </c>
      <c r="Z1386" t="s">
        <v>2093</v>
      </c>
      <c r="AA1386" t="s">
        <v>2050</v>
      </c>
      <c r="AB1386" t="s">
        <v>107</v>
      </c>
      <c r="AC1386" t="s">
        <v>91</v>
      </c>
      <c r="AD1386">
        <f>_xlfn.XLOOKUP(MIS[[#This Row],[TRADING SYMBOL]],[1]Sheet1!$D:$D,[1]Sheet1!$C:$C)</f>
        <v>389.05</v>
      </c>
      <c r="AE1386">
        <f>MIS[[#This Row],[OrderAverageTradedPrice]]*MIS[[#This Row],[OrderQuantity]]</f>
        <v>20238</v>
      </c>
      <c r="AF1386">
        <f>MIS[[#This Row],[LTP]]*MIS[[#This Row],[OrderQuantity]]</f>
        <v>15562</v>
      </c>
      <c r="AG1386">
        <f>IF(MIS[[#This Row],[OrderSide]]="SELL",MIS[[#This Row],[VALUE]]-MIS[[#This Row],[LIVE_VALUE]],MIS[[#This Row],[LIVE_VALUE]]-MIS[[#This Row],[VALUE]])</f>
        <v>4676</v>
      </c>
      <c r="AH1386" t="str" cm="1">
        <f t="array" ref="AH1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6" t="str">
        <f>MIS[[#This Row],[TRADING SYMBOL]]</f>
        <v>SENSEX2552082300PE</v>
      </c>
      <c r="AJ1386" t="str">
        <f>IF(RIGHT(MIS[[#This Row],[Main/Hedge]],4)="MAIN","MAIN","HEDGE")</f>
        <v>MAIN</v>
      </c>
      <c r="AK1386" t="str" cm="1">
        <f t="array" ref="AK1386">_xlfn._xlws.FILTER(Table4[Column1],ISNUMBER(SEARCH(Table4[Column1],MIS[[#This Row],[OrderUniqueIdentifier]])),"")</f>
        <v>NOTREND</v>
      </c>
    </row>
    <row r="1387" spans="1:37" x14ac:dyDescent="0.25">
      <c r="A1387" t="s">
        <v>71</v>
      </c>
      <c r="B1387" t="s">
        <v>1021</v>
      </c>
      <c r="C1387" t="s">
        <v>2460</v>
      </c>
      <c r="D1387" t="s">
        <v>72</v>
      </c>
      <c r="E1387" t="s">
        <v>2053</v>
      </c>
      <c r="F1387" t="s">
        <v>98</v>
      </c>
      <c r="G1387" t="s">
        <v>89</v>
      </c>
      <c r="H1387" t="s">
        <v>75</v>
      </c>
      <c r="I1387" t="s">
        <v>76</v>
      </c>
      <c r="J1387" t="s">
        <v>77</v>
      </c>
      <c r="K1387">
        <v>40</v>
      </c>
      <c r="L1387" t="s">
        <v>77</v>
      </c>
      <c r="M1387" t="s">
        <v>78</v>
      </c>
      <c r="N1387" t="s">
        <v>2364</v>
      </c>
      <c r="O1387" t="s">
        <v>2046</v>
      </c>
      <c r="P1387" t="s">
        <v>2046</v>
      </c>
      <c r="Q1387" t="s">
        <v>2055</v>
      </c>
      <c r="R1387" t="s">
        <v>79</v>
      </c>
      <c r="S1387" t="s">
        <v>26</v>
      </c>
      <c r="T1387" t="s">
        <v>2056</v>
      </c>
      <c r="U1387" t="s">
        <v>100</v>
      </c>
      <c r="V1387" t="s">
        <v>80</v>
      </c>
      <c r="W1387">
        <v>82300</v>
      </c>
      <c r="X1387" t="s">
        <v>85</v>
      </c>
      <c r="Y1387">
        <v>-40</v>
      </c>
      <c r="Z1387" t="s">
        <v>2050</v>
      </c>
      <c r="AA1387" t="s">
        <v>2050</v>
      </c>
      <c r="AB1387" t="s">
        <v>107</v>
      </c>
      <c r="AC1387" t="s">
        <v>91</v>
      </c>
      <c r="AD1387">
        <f>_xlfn.XLOOKUP(MIS[[#This Row],[TRADING SYMBOL]],[1]Sheet1!$D:$D,[1]Sheet1!$C:$C)</f>
        <v>389.05</v>
      </c>
      <c r="AE1387">
        <f>MIS[[#This Row],[OrderAverageTradedPrice]]*MIS[[#This Row],[OrderQuantity]]</f>
        <v>20160</v>
      </c>
      <c r="AF1387">
        <f>MIS[[#This Row],[LTP]]*MIS[[#This Row],[OrderQuantity]]</f>
        <v>15562</v>
      </c>
      <c r="AG1387">
        <f>IF(MIS[[#This Row],[OrderSide]]="SELL",MIS[[#This Row],[VALUE]]-MIS[[#This Row],[LIVE_VALUE]],MIS[[#This Row],[LIVE_VALUE]]-MIS[[#This Row],[VALUE]])</f>
        <v>4598</v>
      </c>
      <c r="AH1387" t="str" cm="1">
        <f t="array" ref="AH1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7" t="str">
        <f>MIS[[#This Row],[TRADING SYMBOL]]</f>
        <v>SENSEX2552082300PE</v>
      </c>
      <c r="AJ1387" t="str">
        <f>IF(RIGHT(MIS[[#This Row],[Main/Hedge]],4)="MAIN","MAIN","HEDGE")</f>
        <v>MAIN</v>
      </c>
      <c r="AK1387" t="str" cm="1">
        <f t="array" ref="AK1387">_xlfn._xlws.FILTER(Table4[Column1],ISNUMBER(SEARCH(Table4[Column1],MIS[[#This Row],[OrderUniqueIdentifier]])),"")</f>
        <v>NOTREND</v>
      </c>
    </row>
    <row r="1388" spans="1:37" x14ac:dyDescent="0.25">
      <c r="A1388" t="s">
        <v>71</v>
      </c>
      <c r="B1388" t="s">
        <v>1086</v>
      </c>
      <c r="C1388" t="s">
        <v>2508</v>
      </c>
      <c r="D1388" t="s">
        <v>72</v>
      </c>
      <c r="E1388" t="s">
        <v>2053</v>
      </c>
      <c r="F1388" t="s">
        <v>98</v>
      </c>
      <c r="G1388" t="s">
        <v>89</v>
      </c>
      <c r="H1388" t="s">
        <v>75</v>
      </c>
      <c r="I1388" t="s">
        <v>76</v>
      </c>
      <c r="J1388" t="s">
        <v>77</v>
      </c>
      <c r="K1388">
        <v>40</v>
      </c>
      <c r="L1388" t="s">
        <v>77</v>
      </c>
      <c r="M1388" t="s">
        <v>78</v>
      </c>
      <c r="N1388" t="s">
        <v>2509</v>
      </c>
      <c r="O1388" t="s">
        <v>2092</v>
      </c>
      <c r="P1388" t="s">
        <v>2046</v>
      </c>
      <c r="Q1388" t="s">
        <v>2055</v>
      </c>
      <c r="R1388" t="s">
        <v>79</v>
      </c>
      <c r="S1388" t="s">
        <v>26</v>
      </c>
      <c r="T1388" t="s">
        <v>2056</v>
      </c>
      <c r="U1388" t="s">
        <v>100</v>
      </c>
      <c r="V1388" t="s">
        <v>80</v>
      </c>
      <c r="W1388">
        <v>82300</v>
      </c>
      <c r="X1388" t="s">
        <v>85</v>
      </c>
      <c r="Y1388">
        <v>-40</v>
      </c>
      <c r="Z1388" t="s">
        <v>2093</v>
      </c>
      <c r="AA1388" t="s">
        <v>2050</v>
      </c>
      <c r="AB1388" t="s">
        <v>107</v>
      </c>
      <c r="AC1388" t="s">
        <v>91</v>
      </c>
      <c r="AD1388">
        <f>_xlfn.XLOOKUP(MIS[[#This Row],[TRADING SYMBOL]],[1]Sheet1!$D:$D,[1]Sheet1!$C:$C)</f>
        <v>389.05</v>
      </c>
      <c r="AE1388">
        <f>MIS[[#This Row],[OrderAverageTradedPrice]]*MIS[[#This Row],[OrderQuantity]]</f>
        <v>20228</v>
      </c>
      <c r="AF1388">
        <f>MIS[[#This Row],[LTP]]*MIS[[#This Row],[OrderQuantity]]</f>
        <v>15562</v>
      </c>
      <c r="AG1388">
        <f>IF(MIS[[#This Row],[OrderSide]]="SELL",MIS[[#This Row],[VALUE]]-MIS[[#This Row],[LIVE_VALUE]],MIS[[#This Row],[LIVE_VALUE]]-MIS[[#This Row],[VALUE]])</f>
        <v>4666</v>
      </c>
      <c r="AH1388" t="str" cm="1">
        <f t="array" ref="AH1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8" t="str">
        <f>MIS[[#This Row],[TRADING SYMBOL]]</f>
        <v>SENSEX2552082300PE</v>
      </c>
      <c r="AJ1388" t="str">
        <f>IF(RIGHT(MIS[[#This Row],[Main/Hedge]],4)="MAIN","MAIN","HEDGE")</f>
        <v>MAIN</v>
      </c>
      <c r="AK1388" t="str" cm="1">
        <f t="array" ref="AK1388">_xlfn._xlws.FILTER(Table4[Column1],ISNUMBER(SEARCH(Table4[Column1],MIS[[#This Row],[OrderUniqueIdentifier]])),"")</f>
        <v>NOTREND</v>
      </c>
    </row>
    <row r="1389" spans="1:37" x14ac:dyDescent="0.25">
      <c r="A1389" t="s">
        <v>71</v>
      </c>
      <c r="B1389" t="s">
        <v>1108</v>
      </c>
      <c r="C1389" t="s">
        <v>2526</v>
      </c>
      <c r="D1389" t="s">
        <v>72</v>
      </c>
      <c r="E1389" t="s">
        <v>2044</v>
      </c>
      <c r="F1389" t="s">
        <v>98</v>
      </c>
      <c r="G1389" t="s">
        <v>89</v>
      </c>
      <c r="H1389" t="s">
        <v>75</v>
      </c>
      <c r="I1389" t="s">
        <v>76</v>
      </c>
      <c r="J1389" t="s">
        <v>77</v>
      </c>
      <c r="K1389">
        <v>40</v>
      </c>
      <c r="L1389" t="s">
        <v>77</v>
      </c>
      <c r="M1389" t="s">
        <v>78</v>
      </c>
      <c r="N1389" t="s">
        <v>2527</v>
      </c>
      <c r="O1389" t="s">
        <v>2046</v>
      </c>
      <c r="P1389" t="s">
        <v>2046</v>
      </c>
      <c r="Q1389" t="s">
        <v>2048</v>
      </c>
      <c r="R1389" t="s">
        <v>79</v>
      </c>
      <c r="S1389" t="s">
        <v>26</v>
      </c>
      <c r="T1389" t="s">
        <v>2049</v>
      </c>
      <c r="U1389" t="s">
        <v>100</v>
      </c>
      <c r="V1389" t="s">
        <v>80</v>
      </c>
      <c r="W1389">
        <v>82300</v>
      </c>
      <c r="X1389" t="s">
        <v>81</v>
      </c>
      <c r="Y1389">
        <v>-40</v>
      </c>
      <c r="Z1389" t="s">
        <v>2050</v>
      </c>
      <c r="AA1389" t="s">
        <v>2050</v>
      </c>
      <c r="AB1389" t="s">
        <v>90</v>
      </c>
      <c r="AC1389" t="s">
        <v>91</v>
      </c>
      <c r="AD1389">
        <f>_xlfn.XLOOKUP(MIS[[#This Row],[TRADING SYMBOL]],[1]Sheet1!$D:$D,[1]Sheet1!$C:$C)</f>
        <v>464.4</v>
      </c>
      <c r="AE1389">
        <f>MIS[[#This Row],[OrderAverageTradedPrice]]*MIS[[#This Row],[OrderQuantity]]</f>
        <v>23208</v>
      </c>
      <c r="AF1389">
        <f>MIS[[#This Row],[LTP]]*MIS[[#This Row],[OrderQuantity]]</f>
        <v>18576</v>
      </c>
      <c r="AG1389">
        <f>IF(MIS[[#This Row],[OrderSide]]="SELL",MIS[[#This Row],[VALUE]]-MIS[[#This Row],[LIVE_VALUE]],MIS[[#This Row],[LIVE_VALUE]]-MIS[[#This Row],[VALUE]])</f>
        <v>4632</v>
      </c>
      <c r="AH1389" t="str" cm="1">
        <f t="array" ref="AH1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9" t="str">
        <f>MIS[[#This Row],[TRADING SYMBOL]]</f>
        <v>SENSEX2552082300CE</v>
      </c>
      <c r="AJ1389" t="str">
        <f>IF(RIGHT(MIS[[#This Row],[Main/Hedge]],4)="MAIN","MAIN","HEDGE")</f>
        <v>MAIN</v>
      </c>
      <c r="AK1389" t="str" cm="1">
        <f t="array" ref="AK1389">_xlfn._xlws.FILTER(Table4[Column1],ISNUMBER(SEARCH(Table4[Column1],MIS[[#This Row],[OrderUniqueIdentifier]])),"")</f>
        <v>NOTREND</v>
      </c>
    </row>
    <row r="1390" spans="1:37" x14ac:dyDescent="0.25">
      <c r="A1390" t="s">
        <v>71</v>
      </c>
      <c r="B1390" t="s">
        <v>1135</v>
      </c>
      <c r="C1390" t="s">
        <v>2551</v>
      </c>
      <c r="D1390" t="s">
        <v>72</v>
      </c>
      <c r="E1390" t="s">
        <v>2053</v>
      </c>
      <c r="F1390" t="s">
        <v>98</v>
      </c>
      <c r="G1390" t="s">
        <v>89</v>
      </c>
      <c r="H1390" t="s">
        <v>75</v>
      </c>
      <c r="I1390" t="s">
        <v>76</v>
      </c>
      <c r="J1390" t="s">
        <v>77</v>
      </c>
      <c r="K1390">
        <v>160</v>
      </c>
      <c r="L1390" t="s">
        <v>77</v>
      </c>
      <c r="M1390" t="s">
        <v>78</v>
      </c>
      <c r="N1390" t="s">
        <v>2552</v>
      </c>
      <c r="O1390" t="s">
        <v>2092</v>
      </c>
      <c r="P1390" t="s">
        <v>2046</v>
      </c>
      <c r="Q1390" t="s">
        <v>2055</v>
      </c>
      <c r="R1390" t="s">
        <v>79</v>
      </c>
      <c r="S1390" t="s">
        <v>26</v>
      </c>
      <c r="T1390" t="s">
        <v>2056</v>
      </c>
      <c r="U1390" t="s">
        <v>100</v>
      </c>
      <c r="V1390" t="s">
        <v>80</v>
      </c>
      <c r="W1390">
        <v>82300</v>
      </c>
      <c r="X1390" t="s">
        <v>85</v>
      </c>
      <c r="Y1390">
        <v>-160</v>
      </c>
      <c r="Z1390" t="s">
        <v>2093</v>
      </c>
      <c r="AA1390" t="s">
        <v>2050</v>
      </c>
      <c r="AB1390" t="s">
        <v>107</v>
      </c>
      <c r="AC1390" t="s">
        <v>91</v>
      </c>
      <c r="AD1390">
        <f>_xlfn.XLOOKUP(MIS[[#This Row],[TRADING SYMBOL]],[1]Sheet1!$D:$D,[1]Sheet1!$C:$C)</f>
        <v>389.05</v>
      </c>
      <c r="AE1390">
        <f>MIS[[#This Row],[OrderAverageTradedPrice]]*MIS[[#This Row],[OrderQuantity]]</f>
        <v>80963</v>
      </c>
      <c r="AF1390">
        <f>MIS[[#This Row],[LTP]]*MIS[[#This Row],[OrderQuantity]]</f>
        <v>62248</v>
      </c>
      <c r="AG1390">
        <f>IF(MIS[[#This Row],[OrderSide]]="SELL",MIS[[#This Row],[VALUE]]-MIS[[#This Row],[LIVE_VALUE]],MIS[[#This Row],[LIVE_VALUE]]-MIS[[#This Row],[VALUE]])</f>
        <v>18715</v>
      </c>
      <c r="AH1390" t="str" cm="1">
        <f t="array" ref="AH1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0" t="str">
        <f>MIS[[#This Row],[TRADING SYMBOL]]</f>
        <v>SENSEX2552082300PE</v>
      </c>
      <c r="AJ1390" t="str">
        <f>IF(RIGHT(MIS[[#This Row],[Main/Hedge]],4)="MAIN","MAIN","HEDGE")</f>
        <v>MAIN</v>
      </c>
      <c r="AK1390" t="str" cm="1">
        <f t="array" ref="AK1390">_xlfn._xlws.FILTER(Table4[Column1],ISNUMBER(SEARCH(Table4[Column1],MIS[[#This Row],[OrderUniqueIdentifier]])),"")</f>
        <v>NOTREND</v>
      </c>
    </row>
    <row r="1391" spans="1:37" x14ac:dyDescent="0.25">
      <c r="A1391" t="s">
        <v>71</v>
      </c>
      <c r="B1391" t="s">
        <v>1178</v>
      </c>
      <c r="C1391" t="s">
        <v>2574</v>
      </c>
      <c r="D1391" t="s">
        <v>72</v>
      </c>
      <c r="E1391" t="s">
        <v>2053</v>
      </c>
      <c r="F1391" t="s">
        <v>98</v>
      </c>
      <c r="G1391" t="s">
        <v>89</v>
      </c>
      <c r="H1391" t="s">
        <v>75</v>
      </c>
      <c r="I1391" t="s">
        <v>76</v>
      </c>
      <c r="J1391" t="s">
        <v>77</v>
      </c>
      <c r="K1391">
        <v>140</v>
      </c>
      <c r="L1391" t="s">
        <v>77</v>
      </c>
      <c r="M1391" t="s">
        <v>78</v>
      </c>
      <c r="N1391" t="s">
        <v>2575</v>
      </c>
      <c r="O1391" t="s">
        <v>2092</v>
      </c>
      <c r="P1391" t="s">
        <v>2046</v>
      </c>
      <c r="Q1391" t="s">
        <v>2055</v>
      </c>
      <c r="R1391" t="s">
        <v>79</v>
      </c>
      <c r="S1391" t="s">
        <v>26</v>
      </c>
      <c r="T1391" t="s">
        <v>2056</v>
      </c>
      <c r="U1391" t="s">
        <v>100</v>
      </c>
      <c r="V1391" t="s">
        <v>80</v>
      </c>
      <c r="W1391">
        <v>82300</v>
      </c>
      <c r="X1391" t="s">
        <v>85</v>
      </c>
      <c r="Y1391">
        <v>-140</v>
      </c>
      <c r="Z1391" t="s">
        <v>2093</v>
      </c>
      <c r="AA1391" t="s">
        <v>2050</v>
      </c>
      <c r="AB1391" t="s">
        <v>107</v>
      </c>
      <c r="AC1391" t="s">
        <v>91</v>
      </c>
      <c r="AD1391">
        <f>_xlfn.XLOOKUP(MIS[[#This Row],[TRADING SYMBOL]],[1]Sheet1!$D:$D,[1]Sheet1!$C:$C)</f>
        <v>389.05</v>
      </c>
      <c r="AE1391">
        <f>MIS[[#This Row],[OrderAverageTradedPrice]]*MIS[[#This Row],[OrderQuantity]]</f>
        <v>70640.999999999942</v>
      </c>
      <c r="AF1391">
        <f>MIS[[#This Row],[LTP]]*MIS[[#This Row],[OrderQuantity]]</f>
        <v>54467</v>
      </c>
      <c r="AG1391">
        <f>IF(MIS[[#This Row],[OrderSide]]="SELL",MIS[[#This Row],[VALUE]]-MIS[[#This Row],[LIVE_VALUE]],MIS[[#This Row],[LIVE_VALUE]]-MIS[[#This Row],[VALUE]])</f>
        <v>16173.999999999942</v>
      </c>
      <c r="AH1391" t="str" cm="1">
        <f t="array" ref="AH1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1" t="str">
        <f>MIS[[#This Row],[TRADING SYMBOL]]</f>
        <v>SENSEX2552082300PE</v>
      </c>
      <c r="AJ1391" t="str">
        <f>IF(RIGHT(MIS[[#This Row],[Main/Hedge]],4)="MAIN","MAIN","HEDGE")</f>
        <v>MAIN</v>
      </c>
      <c r="AK1391" t="str" cm="1">
        <f t="array" ref="AK1391">_xlfn._xlws.FILTER(Table4[Column1],ISNUMBER(SEARCH(Table4[Column1],MIS[[#This Row],[OrderUniqueIdentifier]])),"")</f>
        <v>NOTREND</v>
      </c>
    </row>
    <row r="1392" spans="1:37" x14ac:dyDescent="0.25">
      <c r="A1392" t="s">
        <v>71</v>
      </c>
      <c r="B1392" t="s">
        <v>1210</v>
      </c>
      <c r="C1392" t="s">
        <v>2597</v>
      </c>
      <c r="D1392" t="s">
        <v>72</v>
      </c>
      <c r="E1392" t="s">
        <v>2053</v>
      </c>
      <c r="F1392" t="s">
        <v>98</v>
      </c>
      <c r="G1392" t="s">
        <v>89</v>
      </c>
      <c r="H1392" t="s">
        <v>75</v>
      </c>
      <c r="I1392" t="s">
        <v>76</v>
      </c>
      <c r="J1392" t="s">
        <v>77</v>
      </c>
      <c r="K1392">
        <v>40</v>
      </c>
      <c r="L1392" t="s">
        <v>77</v>
      </c>
      <c r="M1392" t="s">
        <v>78</v>
      </c>
      <c r="N1392" t="s">
        <v>2479</v>
      </c>
      <c r="O1392" t="s">
        <v>2092</v>
      </c>
      <c r="P1392" t="s">
        <v>2046</v>
      </c>
      <c r="Q1392" t="s">
        <v>2055</v>
      </c>
      <c r="R1392" t="s">
        <v>79</v>
      </c>
      <c r="S1392" t="s">
        <v>26</v>
      </c>
      <c r="T1392" t="s">
        <v>2056</v>
      </c>
      <c r="U1392" t="s">
        <v>100</v>
      </c>
      <c r="V1392" t="s">
        <v>80</v>
      </c>
      <c r="W1392">
        <v>82300</v>
      </c>
      <c r="X1392" t="s">
        <v>85</v>
      </c>
      <c r="Y1392">
        <v>-40</v>
      </c>
      <c r="Z1392" t="s">
        <v>2093</v>
      </c>
      <c r="AA1392" t="s">
        <v>2050</v>
      </c>
      <c r="AB1392" t="s">
        <v>107</v>
      </c>
      <c r="AC1392" t="s">
        <v>91</v>
      </c>
      <c r="AD1392">
        <f>_xlfn.XLOOKUP(MIS[[#This Row],[TRADING SYMBOL]],[1]Sheet1!$D:$D,[1]Sheet1!$C:$C)</f>
        <v>389.05</v>
      </c>
      <c r="AE1392">
        <f>MIS[[#This Row],[OrderAverageTradedPrice]]*MIS[[#This Row],[OrderQuantity]]</f>
        <v>20200</v>
      </c>
      <c r="AF1392">
        <f>MIS[[#This Row],[LTP]]*MIS[[#This Row],[OrderQuantity]]</f>
        <v>15562</v>
      </c>
      <c r="AG1392">
        <f>IF(MIS[[#This Row],[OrderSide]]="SELL",MIS[[#This Row],[VALUE]]-MIS[[#This Row],[LIVE_VALUE]],MIS[[#This Row],[LIVE_VALUE]]-MIS[[#This Row],[VALUE]])</f>
        <v>4638</v>
      </c>
      <c r="AH1392" t="str" cm="1">
        <f t="array" ref="AH1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2" t="str">
        <f>MIS[[#This Row],[TRADING SYMBOL]]</f>
        <v>SENSEX2552082300PE</v>
      </c>
      <c r="AJ1392" t="str">
        <f>IF(RIGHT(MIS[[#This Row],[Main/Hedge]],4)="MAIN","MAIN","HEDGE")</f>
        <v>MAIN</v>
      </c>
      <c r="AK1392" t="str" cm="1">
        <f t="array" ref="AK1392">_xlfn._xlws.FILTER(Table4[Column1],ISNUMBER(SEARCH(Table4[Column1],MIS[[#This Row],[OrderUniqueIdentifier]])),"")</f>
        <v>NOTREND</v>
      </c>
    </row>
    <row r="1393" spans="1:37" x14ac:dyDescent="0.25">
      <c r="A1393" t="s">
        <v>71</v>
      </c>
      <c r="B1393" t="s">
        <v>1217</v>
      </c>
      <c r="C1393" t="s">
        <v>2600</v>
      </c>
      <c r="D1393" t="s">
        <v>72</v>
      </c>
      <c r="E1393" t="s">
        <v>2044</v>
      </c>
      <c r="F1393" t="s">
        <v>98</v>
      </c>
      <c r="G1393" t="s">
        <v>89</v>
      </c>
      <c r="H1393" t="s">
        <v>75</v>
      </c>
      <c r="I1393" t="s">
        <v>76</v>
      </c>
      <c r="J1393" t="s">
        <v>77</v>
      </c>
      <c r="K1393">
        <v>40</v>
      </c>
      <c r="L1393" t="s">
        <v>77</v>
      </c>
      <c r="M1393" t="s">
        <v>78</v>
      </c>
      <c r="N1393" t="s">
        <v>2601</v>
      </c>
      <c r="O1393" t="s">
        <v>2092</v>
      </c>
      <c r="P1393" t="s">
        <v>2046</v>
      </c>
      <c r="Q1393" t="s">
        <v>2048</v>
      </c>
      <c r="R1393" t="s">
        <v>79</v>
      </c>
      <c r="S1393" t="s">
        <v>26</v>
      </c>
      <c r="T1393" t="s">
        <v>2049</v>
      </c>
      <c r="U1393" t="s">
        <v>100</v>
      </c>
      <c r="V1393" t="s">
        <v>80</v>
      </c>
      <c r="W1393">
        <v>82300</v>
      </c>
      <c r="X1393" t="s">
        <v>81</v>
      </c>
      <c r="Y1393">
        <v>-40</v>
      </c>
      <c r="Z1393" t="s">
        <v>2093</v>
      </c>
      <c r="AA1393" t="s">
        <v>2050</v>
      </c>
      <c r="AB1393" t="s">
        <v>90</v>
      </c>
      <c r="AC1393" t="s">
        <v>91</v>
      </c>
      <c r="AD1393">
        <f>_xlfn.XLOOKUP(MIS[[#This Row],[TRADING SYMBOL]],[1]Sheet1!$D:$D,[1]Sheet1!$C:$C)</f>
        <v>464.4</v>
      </c>
      <c r="AE1393">
        <f>MIS[[#This Row],[OrderAverageTradedPrice]]*MIS[[#This Row],[OrderQuantity]]</f>
        <v>23199</v>
      </c>
      <c r="AF1393">
        <f>MIS[[#This Row],[LTP]]*MIS[[#This Row],[OrderQuantity]]</f>
        <v>18576</v>
      </c>
      <c r="AG1393">
        <f>IF(MIS[[#This Row],[OrderSide]]="SELL",MIS[[#This Row],[VALUE]]-MIS[[#This Row],[LIVE_VALUE]],MIS[[#This Row],[LIVE_VALUE]]-MIS[[#This Row],[VALUE]])</f>
        <v>4623</v>
      </c>
      <c r="AH1393" t="str" cm="1">
        <f t="array" ref="AH1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3" t="str">
        <f>MIS[[#This Row],[TRADING SYMBOL]]</f>
        <v>SENSEX2552082300CE</v>
      </c>
      <c r="AJ1393" t="str">
        <f>IF(RIGHT(MIS[[#This Row],[Main/Hedge]],4)="MAIN","MAIN","HEDGE")</f>
        <v>MAIN</v>
      </c>
      <c r="AK1393" t="str" cm="1">
        <f t="array" ref="AK1393">_xlfn._xlws.FILTER(Table4[Column1],ISNUMBER(SEARCH(Table4[Column1],MIS[[#This Row],[OrderUniqueIdentifier]])),"")</f>
        <v>NOTREND</v>
      </c>
    </row>
    <row r="1394" spans="1:37" x14ac:dyDescent="0.25">
      <c r="A1394" t="s">
        <v>71</v>
      </c>
      <c r="B1394" t="s">
        <v>1265</v>
      </c>
      <c r="C1394" t="s">
        <v>2638</v>
      </c>
      <c r="D1394" t="s">
        <v>72</v>
      </c>
      <c r="E1394" t="s">
        <v>2044</v>
      </c>
      <c r="F1394" t="s">
        <v>98</v>
      </c>
      <c r="G1394" t="s">
        <v>89</v>
      </c>
      <c r="H1394" t="s">
        <v>75</v>
      </c>
      <c r="I1394" t="s">
        <v>76</v>
      </c>
      <c r="J1394" t="s">
        <v>77</v>
      </c>
      <c r="K1394">
        <v>40</v>
      </c>
      <c r="L1394" t="s">
        <v>77</v>
      </c>
      <c r="M1394" t="s">
        <v>78</v>
      </c>
      <c r="N1394" t="s">
        <v>2639</v>
      </c>
      <c r="O1394" t="s">
        <v>2092</v>
      </c>
      <c r="P1394" t="s">
        <v>2046</v>
      </c>
      <c r="Q1394" t="s">
        <v>2048</v>
      </c>
      <c r="R1394" t="s">
        <v>79</v>
      </c>
      <c r="S1394" t="s">
        <v>26</v>
      </c>
      <c r="T1394" t="s">
        <v>2049</v>
      </c>
      <c r="U1394" t="s">
        <v>100</v>
      </c>
      <c r="V1394" t="s">
        <v>80</v>
      </c>
      <c r="W1394">
        <v>82300</v>
      </c>
      <c r="X1394" t="s">
        <v>81</v>
      </c>
      <c r="Y1394">
        <v>-40</v>
      </c>
      <c r="Z1394" t="s">
        <v>2093</v>
      </c>
      <c r="AA1394" t="s">
        <v>2050</v>
      </c>
      <c r="AB1394" t="s">
        <v>90</v>
      </c>
      <c r="AC1394" t="s">
        <v>91</v>
      </c>
      <c r="AD1394">
        <f>_xlfn.XLOOKUP(MIS[[#This Row],[TRADING SYMBOL]],[1]Sheet1!$D:$D,[1]Sheet1!$C:$C)</f>
        <v>464.4</v>
      </c>
      <c r="AE1394">
        <f>MIS[[#This Row],[OrderAverageTradedPrice]]*MIS[[#This Row],[OrderQuantity]]</f>
        <v>23163</v>
      </c>
      <c r="AF1394">
        <f>MIS[[#This Row],[LTP]]*MIS[[#This Row],[OrderQuantity]]</f>
        <v>18576</v>
      </c>
      <c r="AG1394">
        <f>IF(MIS[[#This Row],[OrderSide]]="SELL",MIS[[#This Row],[VALUE]]-MIS[[#This Row],[LIVE_VALUE]],MIS[[#This Row],[LIVE_VALUE]]-MIS[[#This Row],[VALUE]])</f>
        <v>4587</v>
      </c>
      <c r="AH1394" t="str" cm="1">
        <f t="array" ref="AH1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4" t="str">
        <f>MIS[[#This Row],[TRADING SYMBOL]]</f>
        <v>SENSEX2552082300CE</v>
      </c>
      <c r="AJ1394" t="str">
        <f>IF(RIGHT(MIS[[#This Row],[Main/Hedge]],4)="MAIN","MAIN","HEDGE")</f>
        <v>MAIN</v>
      </c>
      <c r="AK1394" t="str" cm="1">
        <f t="array" ref="AK1394">_xlfn._xlws.FILTER(Table4[Column1],ISNUMBER(SEARCH(Table4[Column1],MIS[[#This Row],[OrderUniqueIdentifier]])),"")</f>
        <v>NOTREND</v>
      </c>
    </row>
    <row r="1395" spans="1:37" x14ac:dyDescent="0.25">
      <c r="A1395" t="s">
        <v>71</v>
      </c>
      <c r="B1395" t="s">
        <v>1295</v>
      </c>
      <c r="C1395" t="s">
        <v>2661</v>
      </c>
      <c r="D1395" t="s">
        <v>72</v>
      </c>
      <c r="E1395" t="s">
        <v>2044</v>
      </c>
      <c r="F1395" t="s">
        <v>98</v>
      </c>
      <c r="G1395" t="s">
        <v>89</v>
      </c>
      <c r="H1395" t="s">
        <v>75</v>
      </c>
      <c r="I1395" t="s">
        <v>76</v>
      </c>
      <c r="J1395" t="s">
        <v>77</v>
      </c>
      <c r="K1395">
        <v>80</v>
      </c>
      <c r="L1395" t="s">
        <v>77</v>
      </c>
      <c r="M1395" t="s">
        <v>78</v>
      </c>
      <c r="N1395" t="s">
        <v>2662</v>
      </c>
      <c r="O1395" t="s">
        <v>2092</v>
      </c>
      <c r="P1395" t="s">
        <v>2046</v>
      </c>
      <c r="Q1395" t="s">
        <v>2048</v>
      </c>
      <c r="R1395" t="s">
        <v>79</v>
      </c>
      <c r="S1395" t="s">
        <v>26</v>
      </c>
      <c r="T1395" t="s">
        <v>2049</v>
      </c>
      <c r="U1395" t="s">
        <v>100</v>
      </c>
      <c r="V1395" t="s">
        <v>80</v>
      </c>
      <c r="W1395">
        <v>82300</v>
      </c>
      <c r="X1395" t="s">
        <v>81</v>
      </c>
      <c r="Y1395">
        <v>-80</v>
      </c>
      <c r="Z1395" t="s">
        <v>2093</v>
      </c>
      <c r="AA1395" t="s">
        <v>2050</v>
      </c>
      <c r="AB1395" t="s">
        <v>90</v>
      </c>
      <c r="AC1395" t="s">
        <v>91</v>
      </c>
      <c r="AD1395">
        <f>_xlfn.XLOOKUP(MIS[[#This Row],[TRADING SYMBOL]],[1]Sheet1!$D:$D,[1]Sheet1!$C:$C)</f>
        <v>464.4</v>
      </c>
      <c r="AE1395">
        <f>MIS[[#This Row],[OrderAverageTradedPrice]]*MIS[[#This Row],[OrderQuantity]]</f>
        <v>46340</v>
      </c>
      <c r="AF1395">
        <f>MIS[[#This Row],[LTP]]*MIS[[#This Row],[OrderQuantity]]</f>
        <v>37152</v>
      </c>
      <c r="AG1395">
        <f>IF(MIS[[#This Row],[OrderSide]]="SELL",MIS[[#This Row],[VALUE]]-MIS[[#This Row],[LIVE_VALUE]],MIS[[#This Row],[LIVE_VALUE]]-MIS[[#This Row],[VALUE]])</f>
        <v>9188</v>
      </c>
      <c r="AH1395" t="str" cm="1">
        <f t="array" ref="AH1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5" t="str">
        <f>MIS[[#This Row],[TRADING SYMBOL]]</f>
        <v>SENSEX2552082300CE</v>
      </c>
      <c r="AJ1395" t="str">
        <f>IF(RIGHT(MIS[[#This Row],[Main/Hedge]],4)="MAIN","MAIN","HEDGE")</f>
        <v>MAIN</v>
      </c>
      <c r="AK1395" t="str" cm="1">
        <f t="array" ref="AK1395">_xlfn._xlws.FILTER(Table4[Column1],ISNUMBER(SEARCH(Table4[Column1],MIS[[#This Row],[OrderUniqueIdentifier]])),"")</f>
        <v>NOTREND</v>
      </c>
    </row>
    <row r="1396" spans="1:37" x14ac:dyDescent="0.25">
      <c r="A1396" t="s">
        <v>1555</v>
      </c>
      <c r="B1396" t="s">
        <v>1556</v>
      </c>
      <c r="C1396" t="s">
        <v>2788</v>
      </c>
      <c r="D1396" t="s">
        <v>72</v>
      </c>
      <c r="E1396" t="s">
        <v>2044</v>
      </c>
      <c r="F1396" t="s">
        <v>98</v>
      </c>
      <c r="G1396" t="s">
        <v>89</v>
      </c>
      <c r="H1396" t="s">
        <v>93</v>
      </c>
      <c r="I1396" t="s">
        <v>76</v>
      </c>
      <c r="J1396" t="s">
        <v>2789</v>
      </c>
      <c r="K1396">
        <v>420</v>
      </c>
      <c r="L1396" t="s">
        <v>77</v>
      </c>
      <c r="M1396" t="s">
        <v>78</v>
      </c>
      <c r="N1396" t="s">
        <v>2790</v>
      </c>
      <c r="O1396" t="s">
        <v>2092</v>
      </c>
      <c r="P1396" t="s">
        <v>2046</v>
      </c>
      <c r="Q1396" t="s">
        <v>2048</v>
      </c>
      <c r="R1396" t="s">
        <v>79</v>
      </c>
      <c r="S1396" t="s">
        <v>26</v>
      </c>
      <c r="T1396" t="s">
        <v>2049</v>
      </c>
      <c r="U1396" t="s">
        <v>100</v>
      </c>
      <c r="V1396" t="s">
        <v>80</v>
      </c>
      <c r="W1396">
        <v>82300</v>
      </c>
      <c r="X1396" t="s">
        <v>81</v>
      </c>
      <c r="Y1396">
        <v>-420</v>
      </c>
      <c r="Z1396" t="s">
        <v>2093</v>
      </c>
      <c r="AA1396" t="s">
        <v>2050</v>
      </c>
      <c r="AB1396" t="s">
        <v>90</v>
      </c>
      <c r="AC1396" t="s">
        <v>91</v>
      </c>
      <c r="AD1396">
        <f>_xlfn.XLOOKUP(MIS[[#This Row],[TRADING SYMBOL]],[1]Sheet1!$D:$D,[1]Sheet1!$C:$C)</f>
        <v>464.4</v>
      </c>
      <c r="AE1396">
        <f>MIS[[#This Row],[OrderAverageTradedPrice]]*MIS[[#This Row],[OrderQuantity]]</f>
        <v>243230.9999999998</v>
      </c>
      <c r="AF1396">
        <f>MIS[[#This Row],[LTP]]*MIS[[#This Row],[OrderQuantity]]</f>
        <v>195048</v>
      </c>
      <c r="AG1396">
        <f>IF(MIS[[#This Row],[OrderSide]]="SELL",MIS[[#This Row],[VALUE]]-MIS[[#This Row],[LIVE_VALUE]],MIS[[#This Row],[LIVE_VALUE]]-MIS[[#This Row],[VALUE]])</f>
        <v>48182.999999999796</v>
      </c>
      <c r="AH1396" t="str" cm="1">
        <f t="array" ref="AH1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6" t="str">
        <f>MIS[[#This Row],[TRADING SYMBOL]]</f>
        <v>SENSEX2552082300CE</v>
      </c>
      <c r="AJ1396" t="str">
        <f>IF(RIGHT(MIS[[#This Row],[Main/Hedge]],4)="MAIN","MAIN","HEDGE")</f>
        <v>MAIN</v>
      </c>
      <c r="AK1396" t="str" cm="1">
        <f t="array" ref="AK1396">_xlfn._xlws.FILTER(Table4[Column1],ISNUMBER(SEARCH(Table4[Column1],MIS[[#This Row],[OrderUniqueIdentifier]])),"")</f>
        <v>NOTREND</v>
      </c>
    </row>
    <row r="1397" spans="1:37" x14ac:dyDescent="0.25">
      <c r="A1397" t="s">
        <v>1555</v>
      </c>
      <c r="B1397" t="s">
        <v>1556</v>
      </c>
      <c r="C1397" t="s">
        <v>2791</v>
      </c>
      <c r="D1397" t="s">
        <v>72</v>
      </c>
      <c r="E1397" t="s">
        <v>2053</v>
      </c>
      <c r="F1397" t="s">
        <v>98</v>
      </c>
      <c r="G1397" t="s">
        <v>89</v>
      </c>
      <c r="H1397" t="s">
        <v>93</v>
      </c>
      <c r="I1397" t="s">
        <v>76</v>
      </c>
      <c r="J1397" t="s">
        <v>2792</v>
      </c>
      <c r="K1397">
        <v>420</v>
      </c>
      <c r="L1397" t="s">
        <v>77</v>
      </c>
      <c r="M1397" t="s">
        <v>78</v>
      </c>
      <c r="N1397" t="s">
        <v>2793</v>
      </c>
      <c r="O1397" t="s">
        <v>2092</v>
      </c>
      <c r="P1397" t="s">
        <v>2046</v>
      </c>
      <c r="Q1397" t="s">
        <v>2055</v>
      </c>
      <c r="R1397" t="s">
        <v>79</v>
      </c>
      <c r="S1397" t="s">
        <v>26</v>
      </c>
      <c r="T1397" t="s">
        <v>2056</v>
      </c>
      <c r="U1397" t="s">
        <v>100</v>
      </c>
      <c r="V1397" t="s">
        <v>80</v>
      </c>
      <c r="W1397">
        <v>82300</v>
      </c>
      <c r="X1397" t="s">
        <v>85</v>
      </c>
      <c r="Y1397">
        <v>-420</v>
      </c>
      <c r="Z1397" t="s">
        <v>2093</v>
      </c>
      <c r="AA1397" t="s">
        <v>2050</v>
      </c>
      <c r="AB1397" t="s">
        <v>107</v>
      </c>
      <c r="AC1397" t="s">
        <v>91</v>
      </c>
      <c r="AD1397">
        <f>_xlfn.XLOOKUP(MIS[[#This Row],[TRADING SYMBOL]],[1]Sheet1!$D:$D,[1]Sheet1!$C:$C)</f>
        <v>389.05</v>
      </c>
      <c r="AE1397">
        <f>MIS[[#This Row],[OrderAverageTradedPrice]]*MIS[[#This Row],[OrderQuantity]]</f>
        <v>211835.99999999977</v>
      </c>
      <c r="AF1397">
        <f>MIS[[#This Row],[LTP]]*MIS[[#This Row],[OrderQuantity]]</f>
        <v>163401</v>
      </c>
      <c r="AG1397">
        <f>IF(MIS[[#This Row],[OrderSide]]="SELL",MIS[[#This Row],[VALUE]]-MIS[[#This Row],[LIVE_VALUE]],MIS[[#This Row],[LIVE_VALUE]]-MIS[[#This Row],[VALUE]])</f>
        <v>48434.999999999767</v>
      </c>
      <c r="AH1397" t="str" cm="1">
        <f t="array" ref="AH1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7" t="str">
        <f>MIS[[#This Row],[TRADING SYMBOL]]</f>
        <v>SENSEX2552082300PE</v>
      </c>
      <c r="AJ1397" t="str">
        <f>IF(RIGHT(MIS[[#This Row],[Main/Hedge]],4)="MAIN","MAIN","HEDGE")</f>
        <v>MAIN</v>
      </c>
      <c r="AK1397" t="str" cm="1">
        <f t="array" ref="AK1397">_xlfn._xlws.FILTER(Table4[Column1],ISNUMBER(SEARCH(Table4[Column1],MIS[[#This Row],[OrderUniqueIdentifier]])),"")</f>
        <v>NOTREND</v>
      </c>
    </row>
    <row r="1398" spans="1:37" x14ac:dyDescent="0.25">
      <c r="A1398" t="s">
        <v>1555</v>
      </c>
      <c r="B1398" t="s">
        <v>1577</v>
      </c>
      <c r="C1398" t="s">
        <v>2804</v>
      </c>
      <c r="D1398" t="s">
        <v>72</v>
      </c>
      <c r="E1398" t="s">
        <v>2053</v>
      </c>
      <c r="F1398" t="s">
        <v>98</v>
      </c>
      <c r="G1398" t="s">
        <v>89</v>
      </c>
      <c r="H1398" t="s">
        <v>93</v>
      </c>
      <c r="I1398" t="s">
        <v>76</v>
      </c>
      <c r="J1398" t="s">
        <v>2805</v>
      </c>
      <c r="K1398">
        <v>380</v>
      </c>
      <c r="L1398" t="s">
        <v>77</v>
      </c>
      <c r="M1398" t="s">
        <v>78</v>
      </c>
      <c r="N1398" t="s">
        <v>2806</v>
      </c>
      <c r="O1398" t="s">
        <v>2092</v>
      </c>
      <c r="P1398" t="s">
        <v>2046</v>
      </c>
      <c r="Q1398" t="s">
        <v>2055</v>
      </c>
      <c r="R1398" t="s">
        <v>79</v>
      </c>
      <c r="S1398" t="s">
        <v>26</v>
      </c>
      <c r="T1398" t="s">
        <v>2056</v>
      </c>
      <c r="U1398" t="s">
        <v>100</v>
      </c>
      <c r="V1398" t="s">
        <v>80</v>
      </c>
      <c r="W1398">
        <v>82300</v>
      </c>
      <c r="X1398" t="s">
        <v>85</v>
      </c>
      <c r="Y1398">
        <v>-380</v>
      </c>
      <c r="Z1398" t="s">
        <v>2093</v>
      </c>
      <c r="AA1398" t="s">
        <v>2050</v>
      </c>
      <c r="AB1398" t="s">
        <v>107</v>
      </c>
      <c r="AC1398" t="s">
        <v>91</v>
      </c>
      <c r="AD1398">
        <f>_xlfn.XLOOKUP(MIS[[#This Row],[TRADING SYMBOL]],[1]Sheet1!$D:$D,[1]Sheet1!$C:$C)</f>
        <v>389.05</v>
      </c>
      <c r="AE1398">
        <f>MIS[[#This Row],[OrderAverageTradedPrice]]*MIS[[#This Row],[OrderQuantity]]</f>
        <v>191908.99999999988</v>
      </c>
      <c r="AF1398">
        <f>MIS[[#This Row],[LTP]]*MIS[[#This Row],[OrderQuantity]]</f>
        <v>147839</v>
      </c>
      <c r="AG1398">
        <f>IF(MIS[[#This Row],[OrderSide]]="SELL",MIS[[#This Row],[VALUE]]-MIS[[#This Row],[LIVE_VALUE]],MIS[[#This Row],[LIVE_VALUE]]-MIS[[#This Row],[VALUE]])</f>
        <v>44069.999999999884</v>
      </c>
      <c r="AH1398" t="str" cm="1">
        <f t="array" ref="AH1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8" t="str">
        <f>MIS[[#This Row],[TRADING SYMBOL]]</f>
        <v>SENSEX2552082300PE</v>
      </c>
      <c r="AJ1398" t="str">
        <f>IF(RIGHT(MIS[[#This Row],[Main/Hedge]],4)="MAIN","MAIN","HEDGE")</f>
        <v>MAIN</v>
      </c>
      <c r="AK1398" t="str" cm="1">
        <f t="array" ref="AK1398">_xlfn._xlws.FILTER(Table4[Column1],ISNUMBER(SEARCH(Table4[Column1],MIS[[#This Row],[OrderUniqueIdentifier]])),"")</f>
        <v>NOTREND</v>
      </c>
    </row>
    <row r="1399" spans="1:37" x14ac:dyDescent="0.25">
      <c r="A1399" t="s">
        <v>1555</v>
      </c>
      <c r="B1399" t="s">
        <v>1589</v>
      </c>
      <c r="C1399" t="s">
        <v>2809</v>
      </c>
      <c r="D1399" t="s">
        <v>72</v>
      </c>
      <c r="E1399" t="s">
        <v>2044</v>
      </c>
      <c r="F1399" t="s">
        <v>98</v>
      </c>
      <c r="G1399" t="s">
        <v>89</v>
      </c>
      <c r="H1399" t="s">
        <v>93</v>
      </c>
      <c r="I1399" t="s">
        <v>76</v>
      </c>
      <c r="J1399" t="s">
        <v>2527</v>
      </c>
      <c r="K1399">
        <v>100</v>
      </c>
      <c r="L1399" t="s">
        <v>77</v>
      </c>
      <c r="M1399" t="s">
        <v>78</v>
      </c>
      <c r="N1399" t="s">
        <v>2810</v>
      </c>
      <c r="O1399" t="s">
        <v>2092</v>
      </c>
      <c r="P1399" t="s">
        <v>2046</v>
      </c>
      <c r="Q1399" t="s">
        <v>2048</v>
      </c>
      <c r="R1399" t="s">
        <v>79</v>
      </c>
      <c r="S1399" t="s">
        <v>26</v>
      </c>
      <c r="T1399" t="s">
        <v>2049</v>
      </c>
      <c r="U1399" t="s">
        <v>100</v>
      </c>
      <c r="V1399" t="s">
        <v>80</v>
      </c>
      <c r="W1399">
        <v>82300</v>
      </c>
      <c r="X1399" t="s">
        <v>81</v>
      </c>
      <c r="Y1399">
        <v>-100</v>
      </c>
      <c r="Z1399" t="s">
        <v>2093</v>
      </c>
      <c r="AA1399" t="s">
        <v>2050</v>
      </c>
      <c r="AB1399" t="s">
        <v>90</v>
      </c>
      <c r="AC1399" t="s">
        <v>91</v>
      </c>
      <c r="AD1399">
        <f>_xlfn.XLOOKUP(MIS[[#This Row],[TRADING SYMBOL]],[1]Sheet1!$D:$D,[1]Sheet1!$C:$C)</f>
        <v>464.4</v>
      </c>
      <c r="AE1399">
        <f>MIS[[#This Row],[OrderAverageTradedPrice]]*MIS[[#This Row],[OrderQuantity]]</f>
        <v>57989</v>
      </c>
      <c r="AF1399">
        <f>MIS[[#This Row],[LTP]]*MIS[[#This Row],[OrderQuantity]]</f>
        <v>46440</v>
      </c>
      <c r="AG1399">
        <f>IF(MIS[[#This Row],[OrderSide]]="SELL",MIS[[#This Row],[VALUE]]-MIS[[#This Row],[LIVE_VALUE]],MIS[[#This Row],[LIVE_VALUE]]-MIS[[#This Row],[VALUE]])</f>
        <v>11549</v>
      </c>
      <c r="AH1399" t="str" cm="1">
        <f t="array" ref="AH1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9" t="str">
        <f>MIS[[#This Row],[TRADING SYMBOL]]</f>
        <v>SENSEX2552082300CE</v>
      </c>
      <c r="AJ1399" t="str">
        <f>IF(RIGHT(MIS[[#This Row],[Main/Hedge]],4)="MAIN","MAIN","HEDGE")</f>
        <v>MAIN</v>
      </c>
      <c r="AK1399" t="str" cm="1">
        <f t="array" ref="AK1399">_xlfn._xlws.FILTER(Table4[Column1],ISNUMBER(SEARCH(Table4[Column1],MIS[[#This Row],[OrderUniqueIdentifier]])),"")</f>
        <v>NOTREND</v>
      </c>
    </row>
    <row r="1400" spans="1:37" x14ac:dyDescent="0.25">
      <c r="A1400" t="s">
        <v>1555</v>
      </c>
      <c r="B1400" t="s">
        <v>1589</v>
      </c>
      <c r="C1400" t="s">
        <v>2811</v>
      </c>
      <c r="D1400" t="s">
        <v>72</v>
      </c>
      <c r="E1400" t="s">
        <v>2053</v>
      </c>
      <c r="F1400" t="s">
        <v>98</v>
      </c>
      <c r="G1400" t="s">
        <v>89</v>
      </c>
      <c r="H1400" t="s">
        <v>93</v>
      </c>
      <c r="I1400" t="s">
        <v>76</v>
      </c>
      <c r="J1400" t="s">
        <v>2496</v>
      </c>
      <c r="K1400">
        <v>100</v>
      </c>
      <c r="L1400" t="s">
        <v>77</v>
      </c>
      <c r="M1400" t="s">
        <v>78</v>
      </c>
      <c r="N1400" t="s">
        <v>2812</v>
      </c>
      <c r="O1400" t="s">
        <v>2092</v>
      </c>
      <c r="P1400" t="s">
        <v>2046</v>
      </c>
      <c r="Q1400" t="s">
        <v>2055</v>
      </c>
      <c r="R1400" t="s">
        <v>79</v>
      </c>
      <c r="S1400" t="s">
        <v>26</v>
      </c>
      <c r="T1400" t="s">
        <v>2056</v>
      </c>
      <c r="U1400" t="s">
        <v>100</v>
      </c>
      <c r="V1400" t="s">
        <v>80</v>
      </c>
      <c r="W1400">
        <v>82300</v>
      </c>
      <c r="X1400" t="s">
        <v>85</v>
      </c>
      <c r="Y1400">
        <v>-100</v>
      </c>
      <c r="Z1400" t="s">
        <v>2093</v>
      </c>
      <c r="AA1400" t="s">
        <v>2050</v>
      </c>
      <c r="AB1400" t="s">
        <v>107</v>
      </c>
      <c r="AC1400" t="s">
        <v>91</v>
      </c>
      <c r="AD1400">
        <f>_xlfn.XLOOKUP(MIS[[#This Row],[TRADING SYMBOL]],[1]Sheet1!$D:$D,[1]Sheet1!$C:$C)</f>
        <v>389.05</v>
      </c>
      <c r="AE1400">
        <f>MIS[[#This Row],[OrderAverageTradedPrice]]*MIS[[#This Row],[OrderQuantity]]</f>
        <v>50443</v>
      </c>
      <c r="AF1400">
        <f>MIS[[#This Row],[LTP]]*MIS[[#This Row],[OrderQuantity]]</f>
        <v>38905</v>
      </c>
      <c r="AG1400">
        <f>IF(MIS[[#This Row],[OrderSide]]="SELL",MIS[[#This Row],[VALUE]]-MIS[[#This Row],[LIVE_VALUE]],MIS[[#This Row],[LIVE_VALUE]]-MIS[[#This Row],[VALUE]])</f>
        <v>11538</v>
      </c>
      <c r="AH1400" t="str" cm="1">
        <f t="array" ref="AH1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0" t="str">
        <f>MIS[[#This Row],[TRADING SYMBOL]]</f>
        <v>SENSEX2552082300PE</v>
      </c>
      <c r="AJ1400" t="str">
        <f>IF(RIGHT(MIS[[#This Row],[Main/Hedge]],4)="MAIN","MAIN","HEDGE")</f>
        <v>MAIN</v>
      </c>
      <c r="AK1400" t="str" cm="1">
        <f t="array" ref="AK1400">_xlfn._xlws.FILTER(Table4[Column1],ISNUMBER(SEARCH(Table4[Column1],MIS[[#This Row],[OrderUniqueIdentifier]])),"")</f>
        <v>NOTREND</v>
      </c>
    </row>
    <row r="1401" spans="1:37" x14ac:dyDescent="0.25">
      <c r="A1401" t="s">
        <v>1555</v>
      </c>
      <c r="B1401" t="s">
        <v>1631</v>
      </c>
      <c r="C1401" t="s">
        <v>2841</v>
      </c>
      <c r="D1401" t="s">
        <v>72</v>
      </c>
      <c r="E1401" t="s">
        <v>2044</v>
      </c>
      <c r="F1401" t="s">
        <v>98</v>
      </c>
      <c r="G1401" t="s">
        <v>89</v>
      </c>
      <c r="H1401" t="s">
        <v>93</v>
      </c>
      <c r="I1401" t="s">
        <v>76</v>
      </c>
      <c r="J1401" t="s">
        <v>2232</v>
      </c>
      <c r="K1401">
        <v>120</v>
      </c>
      <c r="L1401" t="s">
        <v>77</v>
      </c>
      <c r="M1401" t="s">
        <v>78</v>
      </c>
      <c r="N1401" t="s">
        <v>2842</v>
      </c>
      <c r="O1401" t="s">
        <v>2046</v>
      </c>
      <c r="P1401" t="s">
        <v>2046</v>
      </c>
      <c r="Q1401" t="s">
        <v>2048</v>
      </c>
      <c r="R1401" t="s">
        <v>79</v>
      </c>
      <c r="S1401" t="s">
        <v>26</v>
      </c>
      <c r="T1401" t="s">
        <v>2049</v>
      </c>
      <c r="U1401" t="s">
        <v>100</v>
      </c>
      <c r="V1401" t="s">
        <v>80</v>
      </c>
      <c r="W1401">
        <v>82300</v>
      </c>
      <c r="X1401" t="s">
        <v>81</v>
      </c>
      <c r="Y1401">
        <v>-120</v>
      </c>
      <c r="Z1401" t="s">
        <v>2050</v>
      </c>
      <c r="AA1401" t="s">
        <v>2050</v>
      </c>
      <c r="AB1401" t="s">
        <v>90</v>
      </c>
      <c r="AC1401" t="s">
        <v>91</v>
      </c>
      <c r="AD1401">
        <f>_xlfn.XLOOKUP(MIS[[#This Row],[TRADING SYMBOL]],[1]Sheet1!$D:$D,[1]Sheet1!$C:$C)</f>
        <v>464.4</v>
      </c>
      <c r="AE1401">
        <f>MIS[[#This Row],[OrderAverageTradedPrice]]*MIS[[#This Row],[OrderQuantity]]</f>
        <v>69754.999999999913</v>
      </c>
      <c r="AF1401">
        <f>MIS[[#This Row],[LTP]]*MIS[[#This Row],[OrderQuantity]]</f>
        <v>55728</v>
      </c>
      <c r="AG1401">
        <f>IF(MIS[[#This Row],[OrderSide]]="SELL",MIS[[#This Row],[VALUE]]-MIS[[#This Row],[LIVE_VALUE]],MIS[[#This Row],[LIVE_VALUE]]-MIS[[#This Row],[VALUE]])</f>
        <v>14026.999999999913</v>
      </c>
      <c r="AH1401" t="str" cm="1">
        <f t="array" ref="AH1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1" t="str">
        <f>MIS[[#This Row],[TRADING SYMBOL]]</f>
        <v>SENSEX2552082300CE</v>
      </c>
      <c r="AJ1401" t="str">
        <f>IF(RIGHT(MIS[[#This Row],[Main/Hedge]],4)="MAIN","MAIN","HEDGE")</f>
        <v>MAIN</v>
      </c>
      <c r="AK1401" t="str" cm="1">
        <f t="array" ref="AK1401">_xlfn._xlws.FILTER(Table4[Column1],ISNUMBER(SEARCH(Table4[Column1],MIS[[#This Row],[OrderUniqueIdentifier]])),"")</f>
        <v>NOTREND</v>
      </c>
    </row>
    <row r="1402" spans="1:37" x14ac:dyDescent="0.25">
      <c r="A1402" t="s">
        <v>1555</v>
      </c>
      <c r="B1402" t="s">
        <v>1640</v>
      </c>
      <c r="C1402" t="s">
        <v>2848</v>
      </c>
      <c r="D1402" t="s">
        <v>72</v>
      </c>
      <c r="E1402" t="s">
        <v>2044</v>
      </c>
      <c r="F1402" t="s">
        <v>98</v>
      </c>
      <c r="G1402" t="s">
        <v>89</v>
      </c>
      <c r="H1402" t="s">
        <v>93</v>
      </c>
      <c r="I1402" t="s">
        <v>76</v>
      </c>
      <c r="J1402" t="s">
        <v>2849</v>
      </c>
      <c r="K1402">
        <v>120</v>
      </c>
      <c r="L1402" t="s">
        <v>77</v>
      </c>
      <c r="M1402" t="s">
        <v>78</v>
      </c>
      <c r="N1402" t="s">
        <v>2850</v>
      </c>
      <c r="O1402" t="s">
        <v>2046</v>
      </c>
      <c r="P1402" t="s">
        <v>2046</v>
      </c>
      <c r="Q1402" t="s">
        <v>2048</v>
      </c>
      <c r="R1402" t="s">
        <v>79</v>
      </c>
      <c r="S1402" t="s">
        <v>26</v>
      </c>
      <c r="T1402" t="s">
        <v>2049</v>
      </c>
      <c r="U1402" t="s">
        <v>100</v>
      </c>
      <c r="V1402" t="s">
        <v>80</v>
      </c>
      <c r="W1402">
        <v>82300</v>
      </c>
      <c r="X1402" t="s">
        <v>81</v>
      </c>
      <c r="Y1402">
        <v>-120</v>
      </c>
      <c r="Z1402" t="s">
        <v>2050</v>
      </c>
      <c r="AA1402" t="s">
        <v>2050</v>
      </c>
      <c r="AB1402" t="s">
        <v>90</v>
      </c>
      <c r="AC1402" t="s">
        <v>91</v>
      </c>
      <c r="AD1402">
        <f>_xlfn.XLOOKUP(MIS[[#This Row],[TRADING SYMBOL]],[1]Sheet1!$D:$D,[1]Sheet1!$C:$C)</f>
        <v>464.4</v>
      </c>
      <c r="AE1402">
        <f>MIS[[#This Row],[OrderAverageTradedPrice]]*MIS[[#This Row],[OrderQuantity]]</f>
        <v>69642.999999999956</v>
      </c>
      <c r="AF1402">
        <f>MIS[[#This Row],[LTP]]*MIS[[#This Row],[OrderQuantity]]</f>
        <v>55728</v>
      </c>
      <c r="AG1402">
        <f>IF(MIS[[#This Row],[OrderSide]]="SELL",MIS[[#This Row],[VALUE]]-MIS[[#This Row],[LIVE_VALUE]],MIS[[#This Row],[LIVE_VALUE]]-MIS[[#This Row],[VALUE]])</f>
        <v>13914.999999999956</v>
      </c>
      <c r="AH1402" t="str" cm="1">
        <f t="array" ref="AH1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2" t="str">
        <f>MIS[[#This Row],[TRADING SYMBOL]]</f>
        <v>SENSEX2552082300CE</v>
      </c>
      <c r="AJ1402" t="str">
        <f>IF(RIGHT(MIS[[#This Row],[Main/Hedge]],4)="MAIN","MAIN","HEDGE")</f>
        <v>MAIN</v>
      </c>
      <c r="AK1402" t="str" cm="1">
        <f t="array" ref="AK1402">_xlfn._xlws.FILTER(Table4[Column1],ISNUMBER(SEARCH(Table4[Column1],MIS[[#This Row],[OrderUniqueIdentifier]])),"")</f>
        <v>NOTREND</v>
      </c>
    </row>
    <row r="1403" spans="1:37" x14ac:dyDescent="0.25">
      <c r="A1403" t="s">
        <v>1555</v>
      </c>
      <c r="B1403" t="s">
        <v>1640</v>
      </c>
      <c r="C1403" t="s">
        <v>2851</v>
      </c>
      <c r="D1403" t="s">
        <v>72</v>
      </c>
      <c r="E1403" t="s">
        <v>2053</v>
      </c>
      <c r="F1403" t="s">
        <v>98</v>
      </c>
      <c r="G1403" t="s">
        <v>89</v>
      </c>
      <c r="H1403" t="s">
        <v>93</v>
      </c>
      <c r="I1403" t="s">
        <v>76</v>
      </c>
      <c r="J1403" t="s">
        <v>2852</v>
      </c>
      <c r="K1403">
        <v>120</v>
      </c>
      <c r="L1403" t="s">
        <v>77</v>
      </c>
      <c r="M1403" t="s">
        <v>78</v>
      </c>
      <c r="N1403" t="s">
        <v>2853</v>
      </c>
      <c r="O1403" t="s">
        <v>2046</v>
      </c>
      <c r="P1403" t="s">
        <v>2046</v>
      </c>
      <c r="Q1403" t="s">
        <v>2055</v>
      </c>
      <c r="R1403" t="s">
        <v>79</v>
      </c>
      <c r="S1403" t="s">
        <v>26</v>
      </c>
      <c r="T1403" t="s">
        <v>2056</v>
      </c>
      <c r="U1403" t="s">
        <v>100</v>
      </c>
      <c r="V1403" t="s">
        <v>80</v>
      </c>
      <c r="W1403">
        <v>82300</v>
      </c>
      <c r="X1403" t="s">
        <v>85</v>
      </c>
      <c r="Y1403">
        <v>-120</v>
      </c>
      <c r="Z1403" t="s">
        <v>2050</v>
      </c>
      <c r="AA1403" t="s">
        <v>2050</v>
      </c>
      <c r="AB1403" t="s">
        <v>107</v>
      </c>
      <c r="AC1403" t="s">
        <v>91</v>
      </c>
      <c r="AD1403">
        <f>_xlfn.XLOOKUP(MIS[[#This Row],[TRADING SYMBOL]],[1]Sheet1!$D:$D,[1]Sheet1!$C:$C)</f>
        <v>389.05</v>
      </c>
      <c r="AE1403">
        <f>MIS[[#This Row],[OrderAverageTradedPrice]]*MIS[[#This Row],[OrderQuantity]]</f>
        <v>60543.999999999964</v>
      </c>
      <c r="AF1403">
        <f>MIS[[#This Row],[LTP]]*MIS[[#This Row],[OrderQuantity]]</f>
        <v>46686</v>
      </c>
      <c r="AG1403">
        <f>IF(MIS[[#This Row],[OrderSide]]="SELL",MIS[[#This Row],[VALUE]]-MIS[[#This Row],[LIVE_VALUE]],MIS[[#This Row],[LIVE_VALUE]]-MIS[[#This Row],[VALUE]])</f>
        <v>13857.999999999964</v>
      </c>
      <c r="AH1403" t="str" cm="1">
        <f t="array" ref="AH1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3" t="str">
        <f>MIS[[#This Row],[TRADING SYMBOL]]</f>
        <v>SENSEX2552082300PE</v>
      </c>
      <c r="AJ1403" t="str">
        <f>IF(RIGHT(MIS[[#This Row],[Main/Hedge]],4)="MAIN","MAIN","HEDGE")</f>
        <v>MAIN</v>
      </c>
      <c r="AK1403" t="str" cm="1">
        <f t="array" ref="AK1403">_xlfn._xlws.FILTER(Table4[Column1],ISNUMBER(SEARCH(Table4[Column1],MIS[[#This Row],[OrderUniqueIdentifier]])),"")</f>
        <v>NOTREND</v>
      </c>
    </row>
    <row r="1404" spans="1:37" x14ac:dyDescent="0.25">
      <c r="A1404" t="s">
        <v>1555</v>
      </c>
      <c r="B1404" t="s">
        <v>1648</v>
      </c>
      <c r="C1404" t="s">
        <v>2856</v>
      </c>
      <c r="D1404" t="s">
        <v>72</v>
      </c>
      <c r="E1404" t="s">
        <v>2044</v>
      </c>
      <c r="F1404" t="s">
        <v>98</v>
      </c>
      <c r="G1404" t="s">
        <v>89</v>
      </c>
      <c r="H1404" t="s">
        <v>93</v>
      </c>
      <c r="I1404" t="s">
        <v>76</v>
      </c>
      <c r="J1404" t="s">
        <v>2247</v>
      </c>
      <c r="K1404">
        <v>80</v>
      </c>
      <c r="L1404" t="s">
        <v>77</v>
      </c>
      <c r="M1404" t="s">
        <v>78</v>
      </c>
      <c r="N1404" t="s">
        <v>2857</v>
      </c>
      <c r="O1404" t="s">
        <v>2092</v>
      </c>
      <c r="P1404" t="s">
        <v>2046</v>
      </c>
      <c r="Q1404" t="s">
        <v>2048</v>
      </c>
      <c r="R1404" t="s">
        <v>79</v>
      </c>
      <c r="S1404" t="s">
        <v>26</v>
      </c>
      <c r="T1404" t="s">
        <v>2049</v>
      </c>
      <c r="U1404" t="s">
        <v>100</v>
      </c>
      <c r="V1404" t="s">
        <v>80</v>
      </c>
      <c r="W1404">
        <v>82300</v>
      </c>
      <c r="X1404" t="s">
        <v>81</v>
      </c>
      <c r="Y1404">
        <v>-80</v>
      </c>
      <c r="Z1404" t="s">
        <v>2093</v>
      </c>
      <c r="AA1404" t="s">
        <v>2050</v>
      </c>
      <c r="AB1404" t="s">
        <v>90</v>
      </c>
      <c r="AC1404" t="s">
        <v>91</v>
      </c>
      <c r="AD1404">
        <f>_xlfn.XLOOKUP(MIS[[#This Row],[TRADING SYMBOL]],[1]Sheet1!$D:$D,[1]Sheet1!$C:$C)</f>
        <v>464.4</v>
      </c>
      <c r="AE1404">
        <f>MIS[[#This Row],[OrderAverageTradedPrice]]*MIS[[#This Row],[OrderQuantity]]</f>
        <v>46391</v>
      </c>
      <c r="AF1404">
        <f>MIS[[#This Row],[LTP]]*MIS[[#This Row],[OrderQuantity]]</f>
        <v>37152</v>
      </c>
      <c r="AG1404">
        <f>IF(MIS[[#This Row],[OrderSide]]="SELL",MIS[[#This Row],[VALUE]]-MIS[[#This Row],[LIVE_VALUE]],MIS[[#This Row],[LIVE_VALUE]]-MIS[[#This Row],[VALUE]])</f>
        <v>9239</v>
      </c>
      <c r="AH1404" t="str" cm="1">
        <f t="array" ref="AH1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4" t="str">
        <f>MIS[[#This Row],[TRADING SYMBOL]]</f>
        <v>SENSEX2552082300CE</v>
      </c>
      <c r="AJ1404" t="str">
        <f>IF(RIGHT(MIS[[#This Row],[Main/Hedge]],4)="MAIN","MAIN","HEDGE")</f>
        <v>MAIN</v>
      </c>
      <c r="AK1404" t="str" cm="1">
        <f t="array" ref="AK1404">_xlfn._xlws.FILTER(Table4[Column1],ISNUMBER(SEARCH(Table4[Column1],MIS[[#This Row],[OrderUniqueIdentifier]])),"")</f>
        <v>NOTREND</v>
      </c>
    </row>
    <row r="1405" spans="1:37" x14ac:dyDescent="0.25">
      <c r="A1405" t="s">
        <v>1555</v>
      </c>
      <c r="B1405" t="s">
        <v>1648</v>
      </c>
      <c r="C1405" t="s">
        <v>2858</v>
      </c>
      <c r="D1405" t="s">
        <v>72</v>
      </c>
      <c r="E1405" t="s">
        <v>2053</v>
      </c>
      <c r="F1405" t="s">
        <v>98</v>
      </c>
      <c r="G1405" t="s">
        <v>89</v>
      </c>
      <c r="H1405" t="s">
        <v>93</v>
      </c>
      <c r="I1405" t="s">
        <v>76</v>
      </c>
      <c r="J1405" t="s">
        <v>2063</v>
      </c>
      <c r="K1405">
        <v>80</v>
      </c>
      <c r="L1405" t="s">
        <v>77</v>
      </c>
      <c r="M1405" t="s">
        <v>78</v>
      </c>
      <c r="N1405" t="s">
        <v>2859</v>
      </c>
      <c r="O1405" t="s">
        <v>2046</v>
      </c>
      <c r="P1405" t="s">
        <v>2046</v>
      </c>
      <c r="Q1405" t="s">
        <v>2055</v>
      </c>
      <c r="R1405" t="s">
        <v>79</v>
      </c>
      <c r="S1405" t="s">
        <v>26</v>
      </c>
      <c r="T1405" t="s">
        <v>2056</v>
      </c>
      <c r="U1405" t="s">
        <v>100</v>
      </c>
      <c r="V1405" t="s">
        <v>80</v>
      </c>
      <c r="W1405">
        <v>82300</v>
      </c>
      <c r="X1405" t="s">
        <v>85</v>
      </c>
      <c r="Y1405">
        <v>-80</v>
      </c>
      <c r="Z1405" t="s">
        <v>2050</v>
      </c>
      <c r="AA1405" t="s">
        <v>2050</v>
      </c>
      <c r="AB1405" t="s">
        <v>107</v>
      </c>
      <c r="AC1405" t="s">
        <v>91</v>
      </c>
      <c r="AD1405">
        <f>_xlfn.XLOOKUP(MIS[[#This Row],[TRADING SYMBOL]],[1]Sheet1!$D:$D,[1]Sheet1!$C:$C)</f>
        <v>389.05</v>
      </c>
      <c r="AE1405">
        <f>MIS[[#This Row],[OrderAverageTradedPrice]]*MIS[[#This Row],[OrderQuantity]]</f>
        <v>40294</v>
      </c>
      <c r="AF1405">
        <f>MIS[[#This Row],[LTP]]*MIS[[#This Row],[OrderQuantity]]</f>
        <v>31124</v>
      </c>
      <c r="AG1405">
        <f>IF(MIS[[#This Row],[OrderSide]]="SELL",MIS[[#This Row],[VALUE]]-MIS[[#This Row],[LIVE_VALUE]],MIS[[#This Row],[LIVE_VALUE]]-MIS[[#This Row],[VALUE]])</f>
        <v>9170</v>
      </c>
      <c r="AH1405" t="str" cm="1">
        <f t="array" ref="AH1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5" t="str">
        <f>MIS[[#This Row],[TRADING SYMBOL]]</f>
        <v>SENSEX2552082300PE</v>
      </c>
      <c r="AJ1405" t="str">
        <f>IF(RIGHT(MIS[[#This Row],[Main/Hedge]],4)="MAIN","MAIN","HEDGE")</f>
        <v>MAIN</v>
      </c>
      <c r="AK1405" t="str" cm="1">
        <f t="array" ref="AK1405">_xlfn._xlws.FILTER(Table4[Column1],ISNUMBER(SEARCH(Table4[Column1],MIS[[#This Row],[OrderUniqueIdentifier]])),"")</f>
        <v>NOTREND</v>
      </c>
    </row>
    <row r="1406" spans="1:37" x14ac:dyDescent="0.25">
      <c r="A1406" t="s">
        <v>71</v>
      </c>
      <c r="B1406" t="s">
        <v>454</v>
      </c>
      <c r="C1406" t="s">
        <v>2043</v>
      </c>
      <c r="D1406" t="s">
        <v>72</v>
      </c>
      <c r="E1406" t="s">
        <v>2044</v>
      </c>
      <c r="F1406" t="s">
        <v>98</v>
      </c>
      <c r="G1406" t="s">
        <v>89</v>
      </c>
      <c r="H1406" t="s">
        <v>75</v>
      </c>
      <c r="I1406" t="s">
        <v>76</v>
      </c>
      <c r="J1406" t="s">
        <v>77</v>
      </c>
      <c r="K1406">
        <v>40</v>
      </c>
      <c r="L1406" t="s">
        <v>77</v>
      </c>
      <c r="M1406" t="s">
        <v>78</v>
      </c>
      <c r="N1406" t="s">
        <v>2045</v>
      </c>
      <c r="O1406" t="s">
        <v>2046</v>
      </c>
      <c r="P1406" t="s">
        <v>2047</v>
      </c>
      <c r="Q1406" t="s">
        <v>2048</v>
      </c>
      <c r="R1406" t="s">
        <v>79</v>
      </c>
      <c r="S1406" t="s">
        <v>26</v>
      </c>
      <c r="T1406" t="s">
        <v>2049</v>
      </c>
      <c r="U1406" t="s">
        <v>100</v>
      </c>
      <c r="V1406" t="s">
        <v>80</v>
      </c>
      <c r="W1406">
        <v>82300</v>
      </c>
      <c r="X1406" t="s">
        <v>81</v>
      </c>
      <c r="Y1406">
        <v>-40</v>
      </c>
      <c r="Z1406" t="s">
        <v>2050</v>
      </c>
      <c r="AA1406" t="s">
        <v>2051</v>
      </c>
      <c r="AB1406" t="s">
        <v>90</v>
      </c>
      <c r="AC1406" t="s">
        <v>91</v>
      </c>
      <c r="AD1406">
        <f>_xlfn.XLOOKUP(MIS[[#This Row],[TRADING SYMBOL]],[1]Sheet1!$D:$D,[1]Sheet1!$C:$C)</f>
        <v>464.4</v>
      </c>
      <c r="AE1406">
        <f>MIS[[#This Row],[OrderAverageTradedPrice]]*MIS[[#This Row],[OrderQuantity]]</f>
        <v>23259</v>
      </c>
      <c r="AF1406">
        <f>MIS[[#This Row],[LTP]]*MIS[[#This Row],[OrderQuantity]]</f>
        <v>18576</v>
      </c>
      <c r="AG1406">
        <f>IF(MIS[[#This Row],[OrderSide]]="SELL",MIS[[#This Row],[VALUE]]-MIS[[#This Row],[LIVE_VALUE]],MIS[[#This Row],[LIVE_VALUE]]-MIS[[#This Row],[VALUE]])</f>
        <v>4683</v>
      </c>
      <c r="AH1406" t="str" cm="1">
        <f t="array" ref="AH1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6" t="str">
        <f>MIS[[#This Row],[TRADING SYMBOL]]</f>
        <v>SENSEX2552082300CE</v>
      </c>
      <c r="AJ1406" t="str">
        <f>IF(RIGHT(MIS[[#This Row],[Main/Hedge]],4)="MAIN","MAIN","HEDGE")</f>
        <v>MAIN</v>
      </c>
      <c r="AK1406" t="str" cm="1">
        <f t="array" ref="AK1406">_xlfn._xlws.FILTER(Table4[Column1],ISNUMBER(SEARCH(Table4[Column1],MIS[[#This Row],[OrderUniqueIdentifier]])),"")</f>
        <v>NOTREND</v>
      </c>
    </row>
    <row r="1407" spans="1:37" x14ac:dyDescent="0.25">
      <c r="A1407" t="s">
        <v>71</v>
      </c>
      <c r="B1407" t="s">
        <v>454</v>
      </c>
      <c r="C1407" t="s">
        <v>2052</v>
      </c>
      <c r="D1407" t="s">
        <v>72</v>
      </c>
      <c r="E1407" t="s">
        <v>2053</v>
      </c>
      <c r="F1407" t="s">
        <v>98</v>
      </c>
      <c r="G1407" t="s">
        <v>89</v>
      </c>
      <c r="H1407" t="s">
        <v>75</v>
      </c>
      <c r="I1407" t="s">
        <v>76</v>
      </c>
      <c r="J1407" t="s">
        <v>77</v>
      </c>
      <c r="K1407">
        <v>40</v>
      </c>
      <c r="L1407" t="s">
        <v>77</v>
      </c>
      <c r="M1407" t="s">
        <v>78</v>
      </c>
      <c r="N1407" t="s">
        <v>2054</v>
      </c>
      <c r="O1407" t="s">
        <v>2047</v>
      </c>
      <c r="P1407" t="s">
        <v>2047</v>
      </c>
      <c r="Q1407" t="s">
        <v>2055</v>
      </c>
      <c r="R1407" t="s">
        <v>79</v>
      </c>
      <c r="S1407" t="s">
        <v>26</v>
      </c>
      <c r="T1407" t="s">
        <v>2056</v>
      </c>
      <c r="U1407" t="s">
        <v>100</v>
      </c>
      <c r="V1407" t="s">
        <v>80</v>
      </c>
      <c r="W1407">
        <v>82300</v>
      </c>
      <c r="X1407" t="s">
        <v>85</v>
      </c>
      <c r="Y1407">
        <v>-40</v>
      </c>
      <c r="Z1407" t="s">
        <v>2051</v>
      </c>
      <c r="AA1407" t="s">
        <v>2051</v>
      </c>
      <c r="AB1407" t="s">
        <v>107</v>
      </c>
      <c r="AC1407" t="s">
        <v>91</v>
      </c>
      <c r="AD1407">
        <f>_xlfn.XLOOKUP(MIS[[#This Row],[TRADING SYMBOL]],[1]Sheet1!$D:$D,[1]Sheet1!$C:$C)</f>
        <v>389.05</v>
      </c>
      <c r="AE1407">
        <f>MIS[[#This Row],[OrderAverageTradedPrice]]*MIS[[#This Row],[OrderQuantity]]</f>
        <v>20089</v>
      </c>
      <c r="AF1407">
        <f>MIS[[#This Row],[LTP]]*MIS[[#This Row],[OrderQuantity]]</f>
        <v>15562</v>
      </c>
      <c r="AG1407">
        <f>IF(MIS[[#This Row],[OrderSide]]="SELL",MIS[[#This Row],[VALUE]]-MIS[[#This Row],[LIVE_VALUE]],MIS[[#This Row],[LIVE_VALUE]]-MIS[[#This Row],[VALUE]])</f>
        <v>4527</v>
      </c>
      <c r="AH1407" t="str" cm="1">
        <f t="array" ref="AH1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7" t="str">
        <f>MIS[[#This Row],[TRADING SYMBOL]]</f>
        <v>SENSEX2552082300PE</v>
      </c>
      <c r="AJ1407" t="str">
        <f>IF(RIGHT(MIS[[#This Row],[Main/Hedge]],4)="MAIN","MAIN","HEDGE")</f>
        <v>MAIN</v>
      </c>
      <c r="AK1407" t="str" cm="1">
        <f t="array" ref="AK1407">_xlfn._xlws.FILTER(Table4[Column1],ISNUMBER(SEARCH(Table4[Column1],MIS[[#This Row],[OrderUniqueIdentifier]])),"")</f>
        <v>NOTREND</v>
      </c>
    </row>
    <row r="1408" spans="1:37" x14ac:dyDescent="0.25">
      <c r="A1408" t="s">
        <v>71</v>
      </c>
      <c r="B1408" t="s">
        <v>482</v>
      </c>
      <c r="C1408" t="s">
        <v>2060</v>
      </c>
      <c r="D1408" t="s">
        <v>72</v>
      </c>
      <c r="E1408" t="s">
        <v>2044</v>
      </c>
      <c r="F1408" t="s">
        <v>98</v>
      </c>
      <c r="G1408" t="s">
        <v>89</v>
      </c>
      <c r="H1408" t="s">
        <v>75</v>
      </c>
      <c r="I1408" t="s">
        <v>76</v>
      </c>
      <c r="J1408" t="s">
        <v>77</v>
      </c>
      <c r="K1408">
        <v>40</v>
      </c>
      <c r="L1408" t="s">
        <v>77</v>
      </c>
      <c r="M1408" t="s">
        <v>78</v>
      </c>
      <c r="N1408" t="s">
        <v>2061</v>
      </c>
      <c r="O1408" t="s">
        <v>2046</v>
      </c>
      <c r="P1408" t="s">
        <v>2047</v>
      </c>
      <c r="Q1408" t="s">
        <v>2048</v>
      </c>
      <c r="R1408" t="s">
        <v>79</v>
      </c>
      <c r="S1408" t="s">
        <v>26</v>
      </c>
      <c r="T1408" t="s">
        <v>2049</v>
      </c>
      <c r="U1408" t="s">
        <v>100</v>
      </c>
      <c r="V1408" t="s">
        <v>80</v>
      </c>
      <c r="W1408">
        <v>82300</v>
      </c>
      <c r="X1408" t="s">
        <v>81</v>
      </c>
      <c r="Y1408">
        <v>-40</v>
      </c>
      <c r="Z1408" t="s">
        <v>2050</v>
      </c>
      <c r="AA1408" t="s">
        <v>2051</v>
      </c>
      <c r="AB1408" t="s">
        <v>90</v>
      </c>
      <c r="AC1408" t="s">
        <v>91</v>
      </c>
      <c r="AD1408">
        <f>_xlfn.XLOOKUP(MIS[[#This Row],[TRADING SYMBOL]],[1]Sheet1!$D:$D,[1]Sheet1!$C:$C)</f>
        <v>464.4</v>
      </c>
      <c r="AE1408">
        <f>MIS[[#This Row],[OrderAverageTradedPrice]]*MIS[[#This Row],[OrderQuantity]]</f>
        <v>23326</v>
      </c>
      <c r="AF1408">
        <f>MIS[[#This Row],[LTP]]*MIS[[#This Row],[OrderQuantity]]</f>
        <v>18576</v>
      </c>
      <c r="AG1408">
        <f>IF(MIS[[#This Row],[OrderSide]]="SELL",MIS[[#This Row],[VALUE]]-MIS[[#This Row],[LIVE_VALUE]],MIS[[#This Row],[LIVE_VALUE]]-MIS[[#This Row],[VALUE]])</f>
        <v>4750</v>
      </c>
      <c r="AH1408" t="str" cm="1">
        <f t="array" ref="AH1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8" t="str">
        <f>MIS[[#This Row],[TRADING SYMBOL]]</f>
        <v>SENSEX2552082300CE</v>
      </c>
      <c r="AJ1408" t="str">
        <f>IF(RIGHT(MIS[[#This Row],[Main/Hedge]],4)="MAIN","MAIN","HEDGE")</f>
        <v>MAIN</v>
      </c>
      <c r="AK1408" t="str" cm="1">
        <f t="array" ref="AK1408">_xlfn._xlws.FILTER(Table4[Column1],ISNUMBER(SEARCH(Table4[Column1],MIS[[#This Row],[OrderUniqueIdentifier]])),"")</f>
        <v>NOTREND</v>
      </c>
    </row>
    <row r="1409" spans="1:37" x14ac:dyDescent="0.25">
      <c r="A1409" t="s">
        <v>71</v>
      </c>
      <c r="B1409" t="s">
        <v>540</v>
      </c>
      <c r="C1409" t="s">
        <v>2117</v>
      </c>
      <c r="D1409" t="s">
        <v>72</v>
      </c>
      <c r="E1409" t="s">
        <v>2044</v>
      </c>
      <c r="F1409" t="s">
        <v>98</v>
      </c>
      <c r="G1409" t="s">
        <v>89</v>
      </c>
      <c r="H1409" t="s">
        <v>75</v>
      </c>
      <c r="I1409" t="s">
        <v>76</v>
      </c>
      <c r="J1409" t="s">
        <v>77</v>
      </c>
      <c r="K1409">
        <v>40</v>
      </c>
      <c r="L1409" t="s">
        <v>77</v>
      </c>
      <c r="M1409" t="s">
        <v>78</v>
      </c>
      <c r="N1409" t="s">
        <v>2118</v>
      </c>
      <c r="O1409" t="s">
        <v>2046</v>
      </c>
      <c r="P1409" t="s">
        <v>2047</v>
      </c>
      <c r="Q1409" t="s">
        <v>2048</v>
      </c>
      <c r="R1409" t="s">
        <v>79</v>
      </c>
      <c r="S1409" t="s">
        <v>26</v>
      </c>
      <c r="T1409" t="s">
        <v>2049</v>
      </c>
      <c r="U1409" t="s">
        <v>100</v>
      </c>
      <c r="V1409" t="s">
        <v>80</v>
      </c>
      <c r="W1409">
        <v>82300</v>
      </c>
      <c r="X1409" t="s">
        <v>81</v>
      </c>
      <c r="Y1409">
        <v>-40</v>
      </c>
      <c r="Z1409" t="s">
        <v>2050</v>
      </c>
      <c r="AA1409" t="s">
        <v>2051</v>
      </c>
      <c r="AB1409" t="s">
        <v>90</v>
      </c>
      <c r="AC1409" t="s">
        <v>91</v>
      </c>
      <c r="AD1409">
        <f>_xlfn.XLOOKUP(MIS[[#This Row],[TRADING SYMBOL]],[1]Sheet1!$D:$D,[1]Sheet1!$C:$C)</f>
        <v>464.4</v>
      </c>
      <c r="AE1409">
        <f>MIS[[#This Row],[OrderAverageTradedPrice]]*MIS[[#This Row],[OrderQuantity]]</f>
        <v>23374</v>
      </c>
      <c r="AF1409">
        <f>MIS[[#This Row],[LTP]]*MIS[[#This Row],[OrderQuantity]]</f>
        <v>18576</v>
      </c>
      <c r="AG1409">
        <f>IF(MIS[[#This Row],[OrderSide]]="SELL",MIS[[#This Row],[VALUE]]-MIS[[#This Row],[LIVE_VALUE]],MIS[[#This Row],[LIVE_VALUE]]-MIS[[#This Row],[VALUE]])</f>
        <v>4798</v>
      </c>
      <c r="AH1409" t="str" cm="1">
        <f t="array" ref="AH1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9" t="str">
        <f>MIS[[#This Row],[TRADING SYMBOL]]</f>
        <v>SENSEX2552082300CE</v>
      </c>
      <c r="AJ1409" t="str">
        <f>IF(RIGHT(MIS[[#This Row],[Main/Hedge]],4)="MAIN","MAIN","HEDGE")</f>
        <v>MAIN</v>
      </c>
      <c r="AK1409" t="str" cm="1">
        <f t="array" ref="AK1409">_xlfn._xlws.FILTER(Table4[Column1],ISNUMBER(SEARCH(Table4[Column1],MIS[[#This Row],[OrderUniqueIdentifier]])),"")</f>
        <v>NOTREND</v>
      </c>
    </row>
    <row r="1410" spans="1:37" x14ac:dyDescent="0.25">
      <c r="A1410" t="s">
        <v>71</v>
      </c>
      <c r="B1410" t="s">
        <v>550</v>
      </c>
      <c r="C1410" t="s">
        <v>2124</v>
      </c>
      <c r="D1410" t="s">
        <v>72</v>
      </c>
      <c r="E1410" t="s">
        <v>2044</v>
      </c>
      <c r="F1410" t="s">
        <v>98</v>
      </c>
      <c r="G1410" t="s">
        <v>89</v>
      </c>
      <c r="H1410" t="s">
        <v>75</v>
      </c>
      <c r="I1410" t="s">
        <v>76</v>
      </c>
      <c r="J1410" t="s">
        <v>77</v>
      </c>
      <c r="K1410">
        <v>40</v>
      </c>
      <c r="L1410" t="s">
        <v>77</v>
      </c>
      <c r="M1410" t="s">
        <v>78</v>
      </c>
      <c r="N1410" t="s">
        <v>2125</v>
      </c>
      <c r="O1410" t="s">
        <v>2046</v>
      </c>
      <c r="P1410" t="s">
        <v>2047</v>
      </c>
      <c r="Q1410" t="s">
        <v>2048</v>
      </c>
      <c r="R1410" t="s">
        <v>79</v>
      </c>
      <c r="S1410" t="s">
        <v>26</v>
      </c>
      <c r="T1410" t="s">
        <v>2049</v>
      </c>
      <c r="U1410" t="s">
        <v>100</v>
      </c>
      <c r="V1410" t="s">
        <v>80</v>
      </c>
      <c r="W1410">
        <v>82300</v>
      </c>
      <c r="X1410" t="s">
        <v>81</v>
      </c>
      <c r="Y1410">
        <v>-40</v>
      </c>
      <c r="Z1410" t="s">
        <v>2050</v>
      </c>
      <c r="AA1410" t="s">
        <v>2051</v>
      </c>
      <c r="AB1410" t="s">
        <v>90</v>
      </c>
      <c r="AC1410" t="s">
        <v>91</v>
      </c>
      <c r="AD1410">
        <f>_xlfn.XLOOKUP(MIS[[#This Row],[TRADING SYMBOL]],[1]Sheet1!$D:$D,[1]Sheet1!$C:$C)</f>
        <v>464.4</v>
      </c>
      <c r="AE1410">
        <f>MIS[[#This Row],[OrderAverageTradedPrice]]*MIS[[#This Row],[OrderQuantity]]</f>
        <v>23202</v>
      </c>
      <c r="AF1410">
        <f>MIS[[#This Row],[LTP]]*MIS[[#This Row],[OrderQuantity]]</f>
        <v>18576</v>
      </c>
      <c r="AG1410">
        <f>IF(MIS[[#This Row],[OrderSide]]="SELL",MIS[[#This Row],[VALUE]]-MIS[[#This Row],[LIVE_VALUE]],MIS[[#This Row],[LIVE_VALUE]]-MIS[[#This Row],[VALUE]])</f>
        <v>4626</v>
      </c>
      <c r="AH1410" t="str" cm="1">
        <f t="array" ref="AH1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0" t="str">
        <f>MIS[[#This Row],[TRADING SYMBOL]]</f>
        <v>SENSEX2552082300CE</v>
      </c>
      <c r="AJ1410" t="str">
        <f>IF(RIGHT(MIS[[#This Row],[Main/Hedge]],4)="MAIN","MAIN","HEDGE")</f>
        <v>MAIN</v>
      </c>
      <c r="AK1410" t="str" cm="1">
        <f t="array" ref="AK1410">_xlfn._xlws.FILTER(Table4[Column1],ISNUMBER(SEARCH(Table4[Column1],MIS[[#This Row],[OrderUniqueIdentifier]])),"")</f>
        <v>NOTREND</v>
      </c>
    </row>
    <row r="1411" spans="1:37" x14ac:dyDescent="0.25">
      <c r="A1411" t="s">
        <v>71</v>
      </c>
      <c r="B1411" t="s">
        <v>550</v>
      </c>
      <c r="C1411" t="s">
        <v>2126</v>
      </c>
      <c r="D1411" t="s">
        <v>72</v>
      </c>
      <c r="E1411" t="s">
        <v>2053</v>
      </c>
      <c r="F1411" t="s">
        <v>98</v>
      </c>
      <c r="G1411" t="s">
        <v>89</v>
      </c>
      <c r="H1411" t="s">
        <v>75</v>
      </c>
      <c r="I1411" t="s">
        <v>76</v>
      </c>
      <c r="J1411" t="s">
        <v>77</v>
      </c>
      <c r="K1411">
        <v>40</v>
      </c>
      <c r="L1411" t="s">
        <v>77</v>
      </c>
      <c r="M1411" t="s">
        <v>78</v>
      </c>
      <c r="N1411" t="s">
        <v>2127</v>
      </c>
      <c r="O1411" t="s">
        <v>2047</v>
      </c>
      <c r="P1411" t="s">
        <v>2047</v>
      </c>
      <c r="Q1411" t="s">
        <v>2055</v>
      </c>
      <c r="R1411" t="s">
        <v>79</v>
      </c>
      <c r="S1411" t="s">
        <v>26</v>
      </c>
      <c r="T1411" t="s">
        <v>2056</v>
      </c>
      <c r="U1411" t="s">
        <v>100</v>
      </c>
      <c r="V1411" t="s">
        <v>80</v>
      </c>
      <c r="W1411">
        <v>82300</v>
      </c>
      <c r="X1411" t="s">
        <v>85</v>
      </c>
      <c r="Y1411">
        <v>-40</v>
      </c>
      <c r="Z1411" t="s">
        <v>2051</v>
      </c>
      <c r="AA1411" t="s">
        <v>2051</v>
      </c>
      <c r="AB1411" t="s">
        <v>107</v>
      </c>
      <c r="AC1411" t="s">
        <v>91</v>
      </c>
      <c r="AD1411">
        <f>_xlfn.XLOOKUP(MIS[[#This Row],[TRADING SYMBOL]],[1]Sheet1!$D:$D,[1]Sheet1!$C:$C)</f>
        <v>389.05</v>
      </c>
      <c r="AE1411">
        <f>MIS[[#This Row],[OrderAverageTradedPrice]]*MIS[[#This Row],[OrderQuantity]]</f>
        <v>20076</v>
      </c>
      <c r="AF1411">
        <f>MIS[[#This Row],[LTP]]*MIS[[#This Row],[OrderQuantity]]</f>
        <v>15562</v>
      </c>
      <c r="AG1411">
        <f>IF(MIS[[#This Row],[OrderSide]]="SELL",MIS[[#This Row],[VALUE]]-MIS[[#This Row],[LIVE_VALUE]],MIS[[#This Row],[LIVE_VALUE]]-MIS[[#This Row],[VALUE]])</f>
        <v>4514</v>
      </c>
      <c r="AH1411" t="str" cm="1">
        <f t="array" ref="AH1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1" t="str">
        <f>MIS[[#This Row],[TRADING SYMBOL]]</f>
        <v>SENSEX2552082300PE</v>
      </c>
      <c r="AJ1411" t="str">
        <f>IF(RIGHT(MIS[[#This Row],[Main/Hedge]],4)="MAIN","MAIN","HEDGE")</f>
        <v>MAIN</v>
      </c>
      <c r="AK1411" t="str" cm="1">
        <f t="array" ref="AK1411">_xlfn._xlws.FILTER(Table4[Column1],ISNUMBER(SEARCH(Table4[Column1],MIS[[#This Row],[OrderUniqueIdentifier]])),"")</f>
        <v>NOTREND</v>
      </c>
    </row>
    <row r="1412" spans="1:37" x14ac:dyDescent="0.25">
      <c r="A1412" t="s">
        <v>71</v>
      </c>
      <c r="B1412" t="s">
        <v>558</v>
      </c>
      <c r="C1412" t="s">
        <v>2131</v>
      </c>
      <c r="D1412" t="s">
        <v>72</v>
      </c>
      <c r="E1412" t="s">
        <v>2044</v>
      </c>
      <c r="F1412" t="s">
        <v>98</v>
      </c>
      <c r="G1412" t="s">
        <v>89</v>
      </c>
      <c r="H1412" t="s">
        <v>75</v>
      </c>
      <c r="I1412" t="s">
        <v>76</v>
      </c>
      <c r="J1412" t="s">
        <v>77</v>
      </c>
      <c r="K1412">
        <v>40</v>
      </c>
      <c r="L1412" t="s">
        <v>77</v>
      </c>
      <c r="M1412" t="s">
        <v>78</v>
      </c>
      <c r="N1412" t="s">
        <v>2132</v>
      </c>
      <c r="O1412" t="s">
        <v>2046</v>
      </c>
      <c r="P1412" t="s">
        <v>2047</v>
      </c>
      <c r="Q1412" t="s">
        <v>2048</v>
      </c>
      <c r="R1412" t="s">
        <v>79</v>
      </c>
      <c r="S1412" t="s">
        <v>26</v>
      </c>
      <c r="T1412" t="s">
        <v>2049</v>
      </c>
      <c r="U1412" t="s">
        <v>100</v>
      </c>
      <c r="V1412" t="s">
        <v>80</v>
      </c>
      <c r="W1412">
        <v>82300</v>
      </c>
      <c r="X1412" t="s">
        <v>81</v>
      </c>
      <c r="Y1412">
        <v>-40</v>
      </c>
      <c r="Z1412" t="s">
        <v>2050</v>
      </c>
      <c r="AA1412" t="s">
        <v>2051</v>
      </c>
      <c r="AB1412" t="s">
        <v>90</v>
      </c>
      <c r="AC1412" t="s">
        <v>91</v>
      </c>
      <c r="AD1412">
        <f>_xlfn.XLOOKUP(MIS[[#This Row],[TRADING SYMBOL]],[1]Sheet1!$D:$D,[1]Sheet1!$C:$C)</f>
        <v>464.4</v>
      </c>
      <c r="AE1412">
        <f>MIS[[#This Row],[OrderAverageTradedPrice]]*MIS[[#This Row],[OrderQuantity]]</f>
        <v>23284</v>
      </c>
      <c r="AF1412">
        <f>MIS[[#This Row],[LTP]]*MIS[[#This Row],[OrderQuantity]]</f>
        <v>18576</v>
      </c>
      <c r="AG1412">
        <f>IF(MIS[[#This Row],[OrderSide]]="SELL",MIS[[#This Row],[VALUE]]-MIS[[#This Row],[LIVE_VALUE]],MIS[[#This Row],[LIVE_VALUE]]-MIS[[#This Row],[VALUE]])</f>
        <v>4708</v>
      </c>
      <c r="AH1412" t="str" cm="1">
        <f t="array" ref="AH1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2" t="str">
        <f>MIS[[#This Row],[TRADING SYMBOL]]</f>
        <v>SENSEX2552082300CE</v>
      </c>
      <c r="AJ1412" t="str">
        <f>IF(RIGHT(MIS[[#This Row],[Main/Hedge]],4)="MAIN","MAIN","HEDGE")</f>
        <v>MAIN</v>
      </c>
      <c r="AK1412" t="str" cm="1">
        <f t="array" ref="AK1412">_xlfn._xlws.FILTER(Table4[Column1],ISNUMBER(SEARCH(Table4[Column1],MIS[[#This Row],[OrderUniqueIdentifier]])),"")</f>
        <v>NOTREND</v>
      </c>
    </row>
    <row r="1413" spans="1:37" x14ac:dyDescent="0.25">
      <c r="A1413" t="s">
        <v>71</v>
      </c>
      <c r="B1413" t="s">
        <v>558</v>
      </c>
      <c r="C1413" t="s">
        <v>2133</v>
      </c>
      <c r="D1413" t="s">
        <v>72</v>
      </c>
      <c r="E1413" t="s">
        <v>2053</v>
      </c>
      <c r="F1413" t="s">
        <v>98</v>
      </c>
      <c r="G1413" t="s">
        <v>89</v>
      </c>
      <c r="H1413" t="s">
        <v>75</v>
      </c>
      <c r="I1413" t="s">
        <v>76</v>
      </c>
      <c r="J1413" t="s">
        <v>77</v>
      </c>
      <c r="K1413">
        <v>40</v>
      </c>
      <c r="L1413" t="s">
        <v>77</v>
      </c>
      <c r="M1413" t="s">
        <v>78</v>
      </c>
      <c r="N1413" t="s">
        <v>2134</v>
      </c>
      <c r="O1413" t="s">
        <v>2047</v>
      </c>
      <c r="P1413" t="s">
        <v>2047</v>
      </c>
      <c r="Q1413" t="s">
        <v>2055</v>
      </c>
      <c r="R1413" t="s">
        <v>79</v>
      </c>
      <c r="S1413" t="s">
        <v>26</v>
      </c>
      <c r="T1413" t="s">
        <v>2056</v>
      </c>
      <c r="U1413" t="s">
        <v>100</v>
      </c>
      <c r="V1413" t="s">
        <v>80</v>
      </c>
      <c r="W1413">
        <v>82300</v>
      </c>
      <c r="X1413" t="s">
        <v>85</v>
      </c>
      <c r="Y1413">
        <v>-40</v>
      </c>
      <c r="Z1413" t="s">
        <v>2051</v>
      </c>
      <c r="AA1413" t="s">
        <v>2051</v>
      </c>
      <c r="AB1413" t="s">
        <v>107</v>
      </c>
      <c r="AC1413" t="s">
        <v>91</v>
      </c>
      <c r="AD1413">
        <f>_xlfn.XLOOKUP(MIS[[#This Row],[TRADING SYMBOL]],[1]Sheet1!$D:$D,[1]Sheet1!$C:$C)</f>
        <v>389.05</v>
      </c>
      <c r="AE1413">
        <f>MIS[[#This Row],[OrderAverageTradedPrice]]*MIS[[#This Row],[OrderQuantity]]</f>
        <v>20086</v>
      </c>
      <c r="AF1413">
        <f>MIS[[#This Row],[LTP]]*MIS[[#This Row],[OrderQuantity]]</f>
        <v>15562</v>
      </c>
      <c r="AG1413">
        <f>IF(MIS[[#This Row],[OrderSide]]="SELL",MIS[[#This Row],[VALUE]]-MIS[[#This Row],[LIVE_VALUE]],MIS[[#This Row],[LIVE_VALUE]]-MIS[[#This Row],[VALUE]])</f>
        <v>4524</v>
      </c>
      <c r="AH1413" t="str" cm="1">
        <f t="array" ref="AH1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3" t="str">
        <f>MIS[[#This Row],[TRADING SYMBOL]]</f>
        <v>SENSEX2552082300PE</v>
      </c>
      <c r="AJ1413" t="str">
        <f>IF(RIGHT(MIS[[#This Row],[Main/Hedge]],4)="MAIN","MAIN","HEDGE")</f>
        <v>MAIN</v>
      </c>
      <c r="AK1413" t="str" cm="1">
        <f t="array" ref="AK1413">_xlfn._xlws.FILTER(Table4[Column1],ISNUMBER(SEARCH(Table4[Column1],MIS[[#This Row],[OrderUniqueIdentifier]])),"")</f>
        <v>NOTREND</v>
      </c>
    </row>
    <row r="1414" spans="1:37" x14ac:dyDescent="0.25">
      <c r="A1414" t="s">
        <v>71</v>
      </c>
      <c r="B1414" t="s">
        <v>753</v>
      </c>
      <c r="C1414" t="s">
        <v>2256</v>
      </c>
      <c r="D1414" t="s">
        <v>72</v>
      </c>
      <c r="E1414" t="s">
        <v>2053</v>
      </c>
      <c r="F1414" t="s">
        <v>98</v>
      </c>
      <c r="G1414" t="s">
        <v>89</v>
      </c>
      <c r="H1414" t="s">
        <v>75</v>
      </c>
      <c r="I1414" t="s">
        <v>76</v>
      </c>
      <c r="J1414" t="s">
        <v>77</v>
      </c>
      <c r="K1414">
        <v>100</v>
      </c>
      <c r="L1414" t="s">
        <v>77</v>
      </c>
      <c r="M1414" t="s">
        <v>78</v>
      </c>
      <c r="N1414" t="s">
        <v>2257</v>
      </c>
      <c r="O1414" t="s">
        <v>2046</v>
      </c>
      <c r="P1414" t="s">
        <v>2047</v>
      </c>
      <c r="Q1414" t="s">
        <v>2055</v>
      </c>
      <c r="R1414" t="s">
        <v>79</v>
      </c>
      <c r="S1414" t="s">
        <v>26</v>
      </c>
      <c r="T1414" t="s">
        <v>2056</v>
      </c>
      <c r="U1414" t="s">
        <v>100</v>
      </c>
      <c r="V1414" t="s">
        <v>80</v>
      </c>
      <c r="W1414">
        <v>82300</v>
      </c>
      <c r="X1414" t="s">
        <v>85</v>
      </c>
      <c r="Y1414">
        <v>-100</v>
      </c>
      <c r="Z1414" t="s">
        <v>2050</v>
      </c>
      <c r="AA1414" t="s">
        <v>2051</v>
      </c>
      <c r="AB1414" t="s">
        <v>107</v>
      </c>
      <c r="AC1414" t="s">
        <v>91</v>
      </c>
      <c r="AD1414">
        <f>_xlfn.XLOOKUP(MIS[[#This Row],[TRADING SYMBOL]],[1]Sheet1!$D:$D,[1]Sheet1!$C:$C)</f>
        <v>389.05</v>
      </c>
      <c r="AE1414">
        <f>MIS[[#This Row],[OrderAverageTradedPrice]]*MIS[[#This Row],[OrderQuantity]]</f>
        <v>50139</v>
      </c>
      <c r="AF1414">
        <f>MIS[[#This Row],[LTP]]*MIS[[#This Row],[OrderQuantity]]</f>
        <v>38905</v>
      </c>
      <c r="AG1414">
        <f>IF(MIS[[#This Row],[OrderSide]]="SELL",MIS[[#This Row],[VALUE]]-MIS[[#This Row],[LIVE_VALUE]],MIS[[#This Row],[LIVE_VALUE]]-MIS[[#This Row],[VALUE]])</f>
        <v>11234</v>
      </c>
      <c r="AH1414" t="str" cm="1">
        <f t="array" ref="AH1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4" t="str">
        <f>MIS[[#This Row],[TRADING SYMBOL]]</f>
        <v>SENSEX2552082300PE</v>
      </c>
      <c r="AJ1414" t="str">
        <f>IF(RIGHT(MIS[[#This Row],[Main/Hedge]],4)="MAIN","MAIN","HEDGE")</f>
        <v>MAIN</v>
      </c>
      <c r="AK1414" t="str" cm="1">
        <f t="array" ref="AK1414">_xlfn._xlws.FILTER(Table4[Column1],ISNUMBER(SEARCH(Table4[Column1],MIS[[#This Row],[OrderUniqueIdentifier]])),"")</f>
        <v>NOTREND</v>
      </c>
    </row>
    <row r="1415" spans="1:37" x14ac:dyDescent="0.25">
      <c r="A1415" t="s">
        <v>71</v>
      </c>
      <c r="B1415" t="s">
        <v>830</v>
      </c>
      <c r="C1415" t="s">
        <v>2312</v>
      </c>
      <c r="D1415" t="s">
        <v>72</v>
      </c>
      <c r="E1415" t="s">
        <v>2053</v>
      </c>
      <c r="F1415" t="s">
        <v>98</v>
      </c>
      <c r="G1415" t="s">
        <v>89</v>
      </c>
      <c r="H1415" t="s">
        <v>75</v>
      </c>
      <c r="I1415" t="s">
        <v>76</v>
      </c>
      <c r="J1415" t="s">
        <v>77</v>
      </c>
      <c r="K1415">
        <v>80</v>
      </c>
      <c r="L1415" t="s">
        <v>77</v>
      </c>
      <c r="M1415" t="s">
        <v>78</v>
      </c>
      <c r="N1415" t="s">
        <v>2313</v>
      </c>
      <c r="O1415" t="s">
        <v>2046</v>
      </c>
      <c r="P1415" t="s">
        <v>2047</v>
      </c>
      <c r="Q1415" t="s">
        <v>2055</v>
      </c>
      <c r="R1415" t="s">
        <v>79</v>
      </c>
      <c r="S1415" t="s">
        <v>26</v>
      </c>
      <c r="T1415" t="s">
        <v>2056</v>
      </c>
      <c r="U1415" t="s">
        <v>100</v>
      </c>
      <c r="V1415" t="s">
        <v>80</v>
      </c>
      <c r="W1415">
        <v>82300</v>
      </c>
      <c r="X1415" t="s">
        <v>85</v>
      </c>
      <c r="Y1415">
        <v>-80</v>
      </c>
      <c r="Z1415" t="s">
        <v>2050</v>
      </c>
      <c r="AA1415" t="s">
        <v>2051</v>
      </c>
      <c r="AB1415" t="s">
        <v>107</v>
      </c>
      <c r="AC1415" t="s">
        <v>91</v>
      </c>
      <c r="AD1415">
        <f>_xlfn.XLOOKUP(MIS[[#This Row],[TRADING SYMBOL]],[1]Sheet1!$D:$D,[1]Sheet1!$C:$C)</f>
        <v>389.05</v>
      </c>
      <c r="AE1415">
        <f>MIS[[#This Row],[OrderAverageTradedPrice]]*MIS[[#This Row],[OrderQuantity]]</f>
        <v>40248</v>
      </c>
      <c r="AF1415">
        <f>MIS[[#This Row],[LTP]]*MIS[[#This Row],[OrderQuantity]]</f>
        <v>31124</v>
      </c>
      <c r="AG1415">
        <f>IF(MIS[[#This Row],[OrderSide]]="SELL",MIS[[#This Row],[VALUE]]-MIS[[#This Row],[LIVE_VALUE]],MIS[[#This Row],[LIVE_VALUE]]-MIS[[#This Row],[VALUE]])</f>
        <v>9124</v>
      </c>
      <c r="AH1415" t="str" cm="1">
        <f t="array" ref="AH1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5" t="str">
        <f>MIS[[#This Row],[TRADING SYMBOL]]</f>
        <v>SENSEX2552082300PE</v>
      </c>
      <c r="AJ1415" t="str">
        <f>IF(RIGHT(MIS[[#This Row],[Main/Hedge]],4)="MAIN","MAIN","HEDGE")</f>
        <v>MAIN</v>
      </c>
      <c r="AK1415" t="str" cm="1">
        <f t="array" ref="AK1415">_xlfn._xlws.FILTER(Table4[Column1],ISNUMBER(SEARCH(Table4[Column1],MIS[[#This Row],[OrderUniqueIdentifier]])),"")</f>
        <v>NOTREND</v>
      </c>
    </row>
    <row r="1416" spans="1:37" x14ac:dyDescent="0.25">
      <c r="A1416" t="s">
        <v>71</v>
      </c>
      <c r="B1416" t="s">
        <v>864</v>
      </c>
      <c r="C1416" t="s">
        <v>2340</v>
      </c>
      <c r="D1416" t="s">
        <v>72</v>
      </c>
      <c r="E1416" t="s">
        <v>2053</v>
      </c>
      <c r="F1416" t="s">
        <v>98</v>
      </c>
      <c r="G1416" t="s">
        <v>89</v>
      </c>
      <c r="H1416" t="s">
        <v>75</v>
      </c>
      <c r="I1416" t="s">
        <v>76</v>
      </c>
      <c r="J1416" t="s">
        <v>77</v>
      </c>
      <c r="K1416">
        <v>20</v>
      </c>
      <c r="L1416" t="s">
        <v>77</v>
      </c>
      <c r="M1416" t="s">
        <v>78</v>
      </c>
      <c r="N1416" t="s">
        <v>2341</v>
      </c>
      <c r="O1416" t="s">
        <v>2046</v>
      </c>
      <c r="P1416" t="s">
        <v>2047</v>
      </c>
      <c r="Q1416" t="s">
        <v>2055</v>
      </c>
      <c r="R1416" t="s">
        <v>79</v>
      </c>
      <c r="S1416" t="s">
        <v>26</v>
      </c>
      <c r="T1416" t="s">
        <v>2056</v>
      </c>
      <c r="U1416" t="s">
        <v>100</v>
      </c>
      <c r="V1416" t="s">
        <v>80</v>
      </c>
      <c r="W1416">
        <v>82300</v>
      </c>
      <c r="X1416" t="s">
        <v>85</v>
      </c>
      <c r="Y1416">
        <v>-20</v>
      </c>
      <c r="Z1416" t="s">
        <v>2050</v>
      </c>
      <c r="AA1416" t="s">
        <v>2051</v>
      </c>
      <c r="AB1416" t="s">
        <v>107</v>
      </c>
      <c r="AC1416" t="s">
        <v>91</v>
      </c>
      <c r="AD1416">
        <f>_xlfn.XLOOKUP(MIS[[#This Row],[TRADING SYMBOL]],[1]Sheet1!$D:$D,[1]Sheet1!$C:$C)</f>
        <v>389.05</v>
      </c>
      <c r="AE1416">
        <f>MIS[[#This Row],[OrderAverageTradedPrice]]*MIS[[#This Row],[OrderQuantity]]</f>
        <v>10028</v>
      </c>
      <c r="AF1416">
        <f>MIS[[#This Row],[LTP]]*MIS[[#This Row],[OrderQuantity]]</f>
        <v>7781</v>
      </c>
      <c r="AG1416">
        <f>IF(MIS[[#This Row],[OrderSide]]="SELL",MIS[[#This Row],[VALUE]]-MIS[[#This Row],[LIVE_VALUE]],MIS[[#This Row],[LIVE_VALUE]]-MIS[[#This Row],[VALUE]])</f>
        <v>2247</v>
      </c>
      <c r="AH1416" t="str" cm="1">
        <f t="array" ref="AH1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6" t="str">
        <f>MIS[[#This Row],[TRADING SYMBOL]]</f>
        <v>SENSEX2552082300PE</v>
      </c>
      <c r="AJ1416" t="str">
        <f>IF(RIGHT(MIS[[#This Row],[Main/Hedge]],4)="MAIN","MAIN","HEDGE")</f>
        <v>MAIN</v>
      </c>
      <c r="AK1416" t="str" cm="1">
        <f t="array" ref="AK1416">_xlfn._xlws.FILTER(Table4[Column1],ISNUMBER(SEARCH(Table4[Column1],MIS[[#This Row],[OrderUniqueIdentifier]])),"")</f>
        <v>NOTREND</v>
      </c>
    </row>
    <row r="1417" spans="1:37" x14ac:dyDescent="0.25">
      <c r="A1417" t="s">
        <v>71</v>
      </c>
      <c r="B1417" t="s">
        <v>951</v>
      </c>
      <c r="C1417" t="s">
        <v>2411</v>
      </c>
      <c r="D1417" t="s">
        <v>72</v>
      </c>
      <c r="E1417" t="s">
        <v>2044</v>
      </c>
      <c r="F1417" t="s">
        <v>98</v>
      </c>
      <c r="G1417" t="s">
        <v>89</v>
      </c>
      <c r="H1417" t="s">
        <v>75</v>
      </c>
      <c r="I1417" t="s">
        <v>76</v>
      </c>
      <c r="J1417" t="s">
        <v>77</v>
      </c>
      <c r="K1417">
        <v>20</v>
      </c>
      <c r="L1417" t="s">
        <v>77</v>
      </c>
      <c r="M1417" t="s">
        <v>78</v>
      </c>
      <c r="N1417" t="s">
        <v>2412</v>
      </c>
      <c r="O1417" t="s">
        <v>2047</v>
      </c>
      <c r="P1417" t="s">
        <v>2047</v>
      </c>
      <c r="Q1417" t="s">
        <v>2048</v>
      </c>
      <c r="R1417" t="s">
        <v>79</v>
      </c>
      <c r="S1417" t="s">
        <v>26</v>
      </c>
      <c r="T1417" t="s">
        <v>2049</v>
      </c>
      <c r="U1417" t="s">
        <v>100</v>
      </c>
      <c r="V1417" t="s">
        <v>80</v>
      </c>
      <c r="W1417">
        <v>82300</v>
      </c>
      <c r="X1417" t="s">
        <v>81</v>
      </c>
      <c r="Y1417">
        <v>-20</v>
      </c>
      <c r="Z1417" t="s">
        <v>2051</v>
      </c>
      <c r="AA1417" t="s">
        <v>2051</v>
      </c>
      <c r="AB1417" t="s">
        <v>90</v>
      </c>
      <c r="AC1417" t="s">
        <v>91</v>
      </c>
      <c r="AD1417">
        <f>_xlfn.XLOOKUP(MIS[[#This Row],[TRADING SYMBOL]],[1]Sheet1!$D:$D,[1]Sheet1!$C:$C)</f>
        <v>464.4</v>
      </c>
      <c r="AE1417">
        <f>MIS[[#This Row],[OrderAverageTradedPrice]]*MIS[[#This Row],[OrderQuantity]]</f>
        <v>11717</v>
      </c>
      <c r="AF1417">
        <f>MIS[[#This Row],[LTP]]*MIS[[#This Row],[OrderQuantity]]</f>
        <v>9288</v>
      </c>
      <c r="AG1417">
        <f>IF(MIS[[#This Row],[OrderSide]]="SELL",MIS[[#This Row],[VALUE]]-MIS[[#This Row],[LIVE_VALUE]],MIS[[#This Row],[LIVE_VALUE]]-MIS[[#This Row],[VALUE]])</f>
        <v>2429</v>
      </c>
      <c r="AH1417" t="str" cm="1">
        <f t="array" ref="AH1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7" t="str">
        <f>MIS[[#This Row],[TRADING SYMBOL]]</f>
        <v>SENSEX2552082300CE</v>
      </c>
      <c r="AJ1417" t="str">
        <f>IF(RIGHT(MIS[[#This Row],[Main/Hedge]],4)="MAIN","MAIN","HEDGE")</f>
        <v>MAIN</v>
      </c>
      <c r="AK1417" t="str" cm="1">
        <f t="array" ref="AK1417">_xlfn._xlws.FILTER(Table4[Column1],ISNUMBER(SEARCH(Table4[Column1],MIS[[#This Row],[OrderUniqueIdentifier]])),"")</f>
        <v>NOTREND</v>
      </c>
    </row>
    <row r="1418" spans="1:37" x14ac:dyDescent="0.25">
      <c r="A1418" t="s">
        <v>71</v>
      </c>
      <c r="B1418" t="s">
        <v>1108</v>
      </c>
      <c r="C1418" t="s">
        <v>2528</v>
      </c>
      <c r="D1418" t="s">
        <v>72</v>
      </c>
      <c r="E1418" t="s">
        <v>2053</v>
      </c>
      <c r="F1418" t="s">
        <v>98</v>
      </c>
      <c r="G1418" t="s">
        <v>89</v>
      </c>
      <c r="H1418" t="s">
        <v>75</v>
      </c>
      <c r="I1418" t="s">
        <v>76</v>
      </c>
      <c r="J1418" t="s">
        <v>77</v>
      </c>
      <c r="K1418">
        <v>40</v>
      </c>
      <c r="L1418" t="s">
        <v>77</v>
      </c>
      <c r="M1418" t="s">
        <v>78</v>
      </c>
      <c r="N1418" t="s">
        <v>2529</v>
      </c>
      <c r="O1418" t="s">
        <v>2046</v>
      </c>
      <c r="P1418" t="s">
        <v>2047</v>
      </c>
      <c r="Q1418" t="s">
        <v>2055</v>
      </c>
      <c r="R1418" t="s">
        <v>79</v>
      </c>
      <c r="S1418" t="s">
        <v>26</v>
      </c>
      <c r="T1418" t="s">
        <v>2056</v>
      </c>
      <c r="U1418" t="s">
        <v>100</v>
      </c>
      <c r="V1418" t="s">
        <v>80</v>
      </c>
      <c r="W1418">
        <v>82300</v>
      </c>
      <c r="X1418" t="s">
        <v>85</v>
      </c>
      <c r="Y1418">
        <v>-40</v>
      </c>
      <c r="Z1418" t="s">
        <v>2050</v>
      </c>
      <c r="AA1418" t="s">
        <v>2051</v>
      </c>
      <c r="AB1418" t="s">
        <v>107</v>
      </c>
      <c r="AC1418" t="s">
        <v>91</v>
      </c>
      <c r="AD1418">
        <f>_xlfn.XLOOKUP(MIS[[#This Row],[TRADING SYMBOL]],[1]Sheet1!$D:$D,[1]Sheet1!$C:$C)</f>
        <v>389.05</v>
      </c>
      <c r="AE1418">
        <f>MIS[[#This Row],[OrderAverageTradedPrice]]*MIS[[#This Row],[OrderQuantity]]</f>
        <v>20058</v>
      </c>
      <c r="AF1418">
        <f>MIS[[#This Row],[LTP]]*MIS[[#This Row],[OrderQuantity]]</f>
        <v>15562</v>
      </c>
      <c r="AG1418">
        <f>IF(MIS[[#This Row],[OrderSide]]="SELL",MIS[[#This Row],[VALUE]]-MIS[[#This Row],[LIVE_VALUE]],MIS[[#This Row],[LIVE_VALUE]]-MIS[[#This Row],[VALUE]])</f>
        <v>4496</v>
      </c>
      <c r="AH1418" t="str" cm="1">
        <f t="array" ref="AH1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8" t="str">
        <f>MIS[[#This Row],[TRADING SYMBOL]]</f>
        <v>SENSEX2552082300PE</v>
      </c>
      <c r="AJ1418" t="str">
        <f>IF(RIGHT(MIS[[#This Row],[Main/Hedge]],4)="MAIN","MAIN","HEDGE")</f>
        <v>MAIN</v>
      </c>
      <c r="AK1418" t="str" cm="1">
        <f t="array" ref="AK1418">_xlfn._xlws.FILTER(Table4[Column1],ISNUMBER(SEARCH(Table4[Column1],MIS[[#This Row],[OrderUniqueIdentifier]])),"")</f>
        <v>NOTREND</v>
      </c>
    </row>
    <row r="1419" spans="1:37" x14ac:dyDescent="0.25">
      <c r="A1419" t="s">
        <v>71</v>
      </c>
      <c r="B1419" t="s">
        <v>1217</v>
      </c>
      <c r="C1419" t="s">
        <v>2602</v>
      </c>
      <c r="D1419" t="s">
        <v>72</v>
      </c>
      <c r="E1419" t="s">
        <v>2053</v>
      </c>
      <c r="F1419" t="s">
        <v>98</v>
      </c>
      <c r="G1419" t="s">
        <v>89</v>
      </c>
      <c r="H1419" t="s">
        <v>75</v>
      </c>
      <c r="I1419" t="s">
        <v>76</v>
      </c>
      <c r="J1419" t="s">
        <v>77</v>
      </c>
      <c r="K1419">
        <v>40</v>
      </c>
      <c r="L1419" t="s">
        <v>77</v>
      </c>
      <c r="M1419" t="s">
        <v>78</v>
      </c>
      <c r="N1419" t="s">
        <v>2603</v>
      </c>
      <c r="O1419" t="s">
        <v>2046</v>
      </c>
      <c r="P1419" t="s">
        <v>2047</v>
      </c>
      <c r="Q1419" t="s">
        <v>2055</v>
      </c>
      <c r="R1419" t="s">
        <v>79</v>
      </c>
      <c r="S1419" t="s">
        <v>26</v>
      </c>
      <c r="T1419" t="s">
        <v>2056</v>
      </c>
      <c r="U1419" t="s">
        <v>100</v>
      </c>
      <c r="V1419" t="s">
        <v>80</v>
      </c>
      <c r="W1419">
        <v>82300</v>
      </c>
      <c r="X1419" t="s">
        <v>85</v>
      </c>
      <c r="Y1419">
        <v>-40</v>
      </c>
      <c r="Z1419" t="s">
        <v>2050</v>
      </c>
      <c r="AA1419" t="s">
        <v>2051</v>
      </c>
      <c r="AB1419" t="s">
        <v>107</v>
      </c>
      <c r="AC1419" t="s">
        <v>91</v>
      </c>
      <c r="AD1419">
        <f>_xlfn.XLOOKUP(MIS[[#This Row],[TRADING SYMBOL]],[1]Sheet1!$D:$D,[1]Sheet1!$C:$C)</f>
        <v>389.05</v>
      </c>
      <c r="AE1419">
        <f>MIS[[#This Row],[OrderAverageTradedPrice]]*MIS[[#This Row],[OrderQuantity]]</f>
        <v>20120</v>
      </c>
      <c r="AF1419">
        <f>MIS[[#This Row],[LTP]]*MIS[[#This Row],[OrderQuantity]]</f>
        <v>15562</v>
      </c>
      <c r="AG1419">
        <f>IF(MIS[[#This Row],[OrderSide]]="SELL",MIS[[#This Row],[VALUE]]-MIS[[#This Row],[LIVE_VALUE]],MIS[[#This Row],[LIVE_VALUE]]-MIS[[#This Row],[VALUE]])</f>
        <v>4558</v>
      </c>
      <c r="AH1419" t="str" cm="1">
        <f t="array" ref="AH1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9" t="str">
        <f>MIS[[#This Row],[TRADING SYMBOL]]</f>
        <v>SENSEX2552082300PE</v>
      </c>
      <c r="AJ1419" t="str">
        <f>IF(RIGHT(MIS[[#This Row],[Main/Hedge]],4)="MAIN","MAIN","HEDGE")</f>
        <v>MAIN</v>
      </c>
      <c r="AK1419" t="str" cm="1">
        <f t="array" ref="AK1419">_xlfn._xlws.FILTER(Table4[Column1],ISNUMBER(SEARCH(Table4[Column1],MIS[[#This Row],[OrderUniqueIdentifier]])),"")</f>
        <v>NOTREND</v>
      </c>
    </row>
    <row r="1420" spans="1:37" x14ac:dyDescent="0.25">
      <c r="A1420" t="s">
        <v>71</v>
      </c>
      <c r="B1420" t="s">
        <v>1265</v>
      </c>
      <c r="C1420" t="s">
        <v>2640</v>
      </c>
      <c r="D1420" t="s">
        <v>72</v>
      </c>
      <c r="E1420" t="s">
        <v>2053</v>
      </c>
      <c r="F1420" t="s">
        <v>98</v>
      </c>
      <c r="G1420" t="s">
        <v>89</v>
      </c>
      <c r="H1420" t="s">
        <v>75</v>
      </c>
      <c r="I1420" t="s">
        <v>76</v>
      </c>
      <c r="J1420" t="s">
        <v>77</v>
      </c>
      <c r="K1420">
        <v>40</v>
      </c>
      <c r="L1420" t="s">
        <v>77</v>
      </c>
      <c r="M1420" t="s">
        <v>78</v>
      </c>
      <c r="N1420" t="s">
        <v>2641</v>
      </c>
      <c r="O1420" t="s">
        <v>2046</v>
      </c>
      <c r="P1420" t="s">
        <v>2047</v>
      </c>
      <c r="Q1420" t="s">
        <v>2055</v>
      </c>
      <c r="R1420" t="s">
        <v>79</v>
      </c>
      <c r="S1420" t="s">
        <v>26</v>
      </c>
      <c r="T1420" t="s">
        <v>2056</v>
      </c>
      <c r="U1420" t="s">
        <v>100</v>
      </c>
      <c r="V1420" t="s">
        <v>80</v>
      </c>
      <c r="W1420">
        <v>82300</v>
      </c>
      <c r="X1420" t="s">
        <v>85</v>
      </c>
      <c r="Y1420">
        <v>-40</v>
      </c>
      <c r="Z1420" t="s">
        <v>2050</v>
      </c>
      <c r="AA1420" t="s">
        <v>2051</v>
      </c>
      <c r="AB1420" t="s">
        <v>107</v>
      </c>
      <c r="AC1420" t="s">
        <v>91</v>
      </c>
      <c r="AD1420">
        <f>_xlfn.XLOOKUP(MIS[[#This Row],[TRADING SYMBOL]],[1]Sheet1!$D:$D,[1]Sheet1!$C:$C)</f>
        <v>389.05</v>
      </c>
      <c r="AE1420">
        <f>MIS[[#This Row],[OrderAverageTradedPrice]]*MIS[[#This Row],[OrderQuantity]]</f>
        <v>20175</v>
      </c>
      <c r="AF1420">
        <f>MIS[[#This Row],[LTP]]*MIS[[#This Row],[OrderQuantity]]</f>
        <v>15562</v>
      </c>
      <c r="AG1420">
        <f>IF(MIS[[#This Row],[OrderSide]]="SELL",MIS[[#This Row],[VALUE]]-MIS[[#This Row],[LIVE_VALUE]],MIS[[#This Row],[LIVE_VALUE]]-MIS[[#This Row],[VALUE]])</f>
        <v>4613</v>
      </c>
      <c r="AH1420" t="str" cm="1">
        <f t="array" ref="AH1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0" t="str">
        <f>MIS[[#This Row],[TRADING SYMBOL]]</f>
        <v>SENSEX2552082300PE</v>
      </c>
      <c r="AJ1420" t="str">
        <f>IF(RIGHT(MIS[[#This Row],[Main/Hedge]],4)="MAIN","MAIN","HEDGE")</f>
        <v>MAIN</v>
      </c>
      <c r="AK1420" t="str" cm="1">
        <f t="array" ref="AK1420">_xlfn._xlws.FILTER(Table4[Column1],ISNUMBER(SEARCH(Table4[Column1],MIS[[#This Row],[OrderUniqueIdentifier]])),"")</f>
        <v>NOTREND</v>
      </c>
    </row>
    <row r="1421" spans="1:37" x14ac:dyDescent="0.25">
      <c r="A1421" t="s">
        <v>71</v>
      </c>
      <c r="B1421" t="s">
        <v>1280</v>
      </c>
      <c r="C1421" t="s">
        <v>2650</v>
      </c>
      <c r="D1421" t="s">
        <v>72</v>
      </c>
      <c r="E1421" t="s">
        <v>2044</v>
      </c>
      <c r="F1421" t="s">
        <v>98</v>
      </c>
      <c r="G1421" t="s">
        <v>89</v>
      </c>
      <c r="H1421" t="s">
        <v>75</v>
      </c>
      <c r="I1421" t="s">
        <v>76</v>
      </c>
      <c r="J1421" t="s">
        <v>77</v>
      </c>
      <c r="K1421">
        <v>40</v>
      </c>
      <c r="L1421" t="s">
        <v>77</v>
      </c>
      <c r="M1421" t="s">
        <v>78</v>
      </c>
      <c r="N1421" t="s">
        <v>2651</v>
      </c>
      <c r="O1421" t="s">
        <v>2046</v>
      </c>
      <c r="P1421" t="s">
        <v>2047</v>
      </c>
      <c r="Q1421" t="s">
        <v>2048</v>
      </c>
      <c r="R1421" t="s">
        <v>79</v>
      </c>
      <c r="S1421" t="s">
        <v>26</v>
      </c>
      <c r="T1421" t="s">
        <v>2049</v>
      </c>
      <c r="U1421" t="s">
        <v>100</v>
      </c>
      <c r="V1421" t="s">
        <v>80</v>
      </c>
      <c r="W1421">
        <v>82300</v>
      </c>
      <c r="X1421" t="s">
        <v>81</v>
      </c>
      <c r="Y1421">
        <v>-40</v>
      </c>
      <c r="Z1421" t="s">
        <v>2050</v>
      </c>
      <c r="AA1421" t="s">
        <v>2051</v>
      </c>
      <c r="AB1421" t="s">
        <v>90</v>
      </c>
      <c r="AC1421" t="s">
        <v>91</v>
      </c>
      <c r="AD1421">
        <f>_xlfn.XLOOKUP(MIS[[#This Row],[TRADING SYMBOL]],[1]Sheet1!$D:$D,[1]Sheet1!$C:$C)</f>
        <v>464.4</v>
      </c>
      <c r="AE1421">
        <f>MIS[[#This Row],[OrderAverageTradedPrice]]*MIS[[#This Row],[OrderQuantity]]</f>
        <v>23325</v>
      </c>
      <c r="AF1421">
        <f>MIS[[#This Row],[LTP]]*MIS[[#This Row],[OrderQuantity]]</f>
        <v>18576</v>
      </c>
      <c r="AG1421">
        <f>IF(MIS[[#This Row],[OrderSide]]="SELL",MIS[[#This Row],[VALUE]]-MIS[[#This Row],[LIVE_VALUE]],MIS[[#This Row],[LIVE_VALUE]]-MIS[[#This Row],[VALUE]])</f>
        <v>4749</v>
      </c>
      <c r="AH1421" t="str" cm="1">
        <f t="array" ref="AH1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1" t="str">
        <f>MIS[[#This Row],[TRADING SYMBOL]]</f>
        <v>SENSEX2552082300CE</v>
      </c>
      <c r="AJ1421" t="str">
        <f>IF(RIGHT(MIS[[#This Row],[Main/Hedge]],4)="MAIN","MAIN","HEDGE")</f>
        <v>MAIN</v>
      </c>
      <c r="AK1421" t="str" cm="1">
        <f t="array" ref="AK1421">_xlfn._xlws.FILTER(Table4[Column1],ISNUMBER(SEARCH(Table4[Column1],MIS[[#This Row],[OrderUniqueIdentifier]])),"")</f>
        <v>NOTREND</v>
      </c>
    </row>
    <row r="1422" spans="1:37" x14ac:dyDescent="0.25">
      <c r="A1422" t="s">
        <v>71</v>
      </c>
      <c r="B1422" t="s">
        <v>1288</v>
      </c>
      <c r="C1422" t="s">
        <v>2655</v>
      </c>
      <c r="D1422" t="s">
        <v>72</v>
      </c>
      <c r="E1422" t="s">
        <v>2044</v>
      </c>
      <c r="F1422" t="s">
        <v>98</v>
      </c>
      <c r="G1422" t="s">
        <v>89</v>
      </c>
      <c r="H1422" t="s">
        <v>75</v>
      </c>
      <c r="I1422" t="s">
        <v>76</v>
      </c>
      <c r="J1422" t="s">
        <v>77</v>
      </c>
      <c r="K1422">
        <v>80</v>
      </c>
      <c r="L1422" t="s">
        <v>77</v>
      </c>
      <c r="M1422" t="s">
        <v>78</v>
      </c>
      <c r="N1422" t="s">
        <v>2656</v>
      </c>
      <c r="O1422" t="s">
        <v>2046</v>
      </c>
      <c r="P1422" t="s">
        <v>2047</v>
      </c>
      <c r="Q1422" t="s">
        <v>2048</v>
      </c>
      <c r="R1422" t="s">
        <v>79</v>
      </c>
      <c r="S1422" t="s">
        <v>26</v>
      </c>
      <c r="T1422" t="s">
        <v>2049</v>
      </c>
      <c r="U1422" t="s">
        <v>100</v>
      </c>
      <c r="V1422" t="s">
        <v>80</v>
      </c>
      <c r="W1422">
        <v>82300</v>
      </c>
      <c r="X1422" t="s">
        <v>81</v>
      </c>
      <c r="Y1422">
        <v>-80</v>
      </c>
      <c r="Z1422" t="s">
        <v>2050</v>
      </c>
      <c r="AA1422" t="s">
        <v>2051</v>
      </c>
      <c r="AB1422" t="s">
        <v>90</v>
      </c>
      <c r="AC1422" t="s">
        <v>91</v>
      </c>
      <c r="AD1422">
        <f>_xlfn.XLOOKUP(MIS[[#This Row],[TRADING SYMBOL]],[1]Sheet1!$D:$D,[1]Sheet1!$C:$C)</f>
        <v>464.4</v>
      </c>
      <c r="AE1422">
        <f>MIS[[#This Row],[OrderAverageTradedPrice]]*MIS[[#This Row],[OrderQuantity]]</f>
        <v>46406</v>
      </c>
      <c r="AF1422">
        <f>MIS[[#This Row],[LTP]]*MIS[[#This Row],[OrderQuantity]]</f>
        <v>37152</v>
      </c>
      <c r="AG1422">
        <f>IF(MIS[[#This Row],[OrderSide]]="SELL",MIS[[#This Row],[VALUE]]-MIS[[#This Row],[LIVE_VALUE]],MIS[[#This Row],[LIVE_VALUE]]-MIS[[#This Row],[VALUE]])</f>
        <v>9254</v>
      </c>
      <c r="AH1422" t="str" cm="1">
        <f t="array" ref="AH1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2" t="str">
        <f>MIS[[#This Row],[TRADING SYMBOL]]</f>
        <v>SENSEX2552082300CE</v>
      </c>
      <c r="AJ1422" t="str">
        <f>IF(RIGHT(MIS[[#This Row],[Main/Hedge]],4)="MAIN","MAIN","HEDGE")</f>
        <v>MAIN</v>
      </c>
      <c r="AK1422" t="str" cm="1">
        <f t="array" ref="AK1422">_xlfn._xlws.FILTER(Table4[Column1],ISNUMBER(SEARCH(Table4[Column1],MIS[[#This Row],[OrderUniqueIdentifier]])),"")</f>
        <v>NOTREND</v>
      </c>
    </row>
    <row r="1423" spans="1:37" x14ac:dyDescent="0.25">
      <c r="A1423" t="s">
        <v>71</v>
      </c>
      <c r="B1423" t="s">
        <v>1288</v>
      </c>
      <c r="C1423" t="s">
        <v>2657</v>
      </c>
      <c r="D1423" t="s">
        <v>72</v>
      </c>
      <c r="E1423" t="s">
        <v>2053</v>
      </c>
      <c r="F1423" t="s">
        <v>98</v>
      </c>
      <c r="G1423" t="s">
        <v>89</v>
      </c>
      <c r="H1423" t="s">
        <v>75</v>
      </c>
      <c r="I1423" t="s">
        <v>76</v>
      </c>
      <c r="J1423" t="s">
        <v>77</v>
      </c>
      <c r="K1423">
        <v>80</v>
      </c>
      <c r="L1423" t="s">
        <v>77</v>
      </c>
      <c r="M1423" t="s">
        <v>78</v>
      </c>
      <c r="N1423" t="s">
        <v>2658</v>
      </c>
      <c r="O1423" t="s">
        <v>2047</v>
      </c>
      <c r="P1423" t="s">
        <v>2047</v>
      </c>
      <c r="Q1423" t="s">
        <v>2055</v>
      </c>
      <c r="R1423" t="s">
        <v>79</v>
      </c>
      <c r="S1423" t="s">
        <v>26</v>
      </c>
      <c r="T1423" t="s">
        <v>2056</v>
      </c>
      <c r="U1423" t="s">
        <v>100</v>
      </c>
      <c r="V1423" t="s">
        <v>80</v>
      </c>
      <c r="W1423">
        <v>82300</v>
      </c>
      <c r="X1423" t="s">
        <v>85</v>
      </c>
      <c r="Y1423">
        <v>-80</v>
      </c>
      <c r="Z1423" t="s">
        <v>2051</v>
      </c>
      <c r="AA1423" t="s">
        <v>2051</v>
      </c>
      <c r="AB1423" t="s">
        <v>107</v>
      </c>
      <c r="AC1423" t="s">
        <v>91</v>
      </c>
      <c r="AD1423">
        <f>_xlfn.XLOOKUP(MIS[[#This Row],[TRADING SYMBOL]],[1]Sheet1!$D:$D,[1]Sheet1!$C:$C)</f>
        <v>389.05</v>
      </c>
      <c r="AE1423">
        <f>MIS[[#This Row],[OrderAverageTradedPrice]]*MIS[[#This Row],[OrderQuantity]]</f>
        <v>40176</v>
      </c>
      <c r="AF1423">
        <f>MIS[[#This Row],[LTP]]*MIS[[#This Row],[OrderQuantity]]</f>
        <v>31124</v>
      </c>
      <c r="AG1423">
        <f>IF(MIS[[#This Row],[OrderSide]]="SELL",MIS[[#This Row],[VALUE]]-MIS[[#This Row],[LIVE_VALUE]],MIS[[#This Row],[LIVE_VALUE]]-MIS[[#This Row],[VALUE]])</f>
        <v>9052</v>
      </c>
      <c r="AH1423" t="str" cm="1">
        <f t="array" ref="AH1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3" t="str">
        <f>MIS[[#This Row],[TRADING SYMBOL]]</f>
        <v>SENSEX2552082300PE</v>
      </c>
      <c r="AJ1423" t="str">
        <f>IF(RIGHT(MIS[[#This Row],[Main/Hedge]],4)="MAIN","MAIN","HEDGE")</f>
        <v>MAIN</v>
      </c>
      <c r="AK1423" t="str" cm="1">
        <f t="array" ref="AK1423">_xlfn._xlws.FILTER(Table4[Column1],ISNUMBER(SEARCH(Table4[Column1],MIS[[#This Row],[OrderUniqueIdentifier]])),"")</f>
        <v>NOTREND</v>
      </c>
    </row>
    <row r="1424" spans="1:37" x14ac:dyDescent="0.25">
      <c r="A1424" t="s">
        <v>71</v>
      </c>
      <c r="B1424" t="s">
        <v>1295</v>
      </c>
      <c r="C1424" t="s">
        <v>2663</v>
      </c>
      <c r="D1424" t="s">
        <v>72</v>
      </c>
      <c r="E1424" t="s">
        <v>2053</v>
      </c>
      <c r="F1424" t="s">
        <v>98</v>
      </c>
      <c r="G1424" t="s">
        <v>89</v>
      </c>
      <c r="H1424" t="s">
        <v>75</v>
      </c>
      <c r="I1424" t="s">
        <v>76</v>
      </c>
      <c r="J1424" t="s">
        <v>77</v>
      </c>
      <c r="K1424">
        <v>80</v>
      </c>
      <c r="L1424" t="s">
        <v>77</v>
      </c>
      <c r="M1424" t="s">
        <v>78</v>
      </c>
      <c r="N1424" t="s">
        <v>2664</v>
      </c>
      <c r="O1424" t="s">
        <v>2046</v>
      </c>
      <c r="P1424" t="s">
        <v>2047</v>
      </c>
      <c r="Q1424" t="s">
        <v>2055</v>
      </c>
      <c r="R1424" t="s">
        <v>79</v>
      </c>
      <c r="S1424" t="s">
        <v>26</v>
      </c>
      <c r="T1424" t="s">
        <v>2056</v>
      </c>
      <c r="U1424" t="s">
        <v>100</v>
      </c>
      <c r="V1424" t="s">
        <v>80</v>
      </c>
      <c r="W1424">
        <v>82300</v>
      </c>
      <c r="X1424" t="s">
        <v>85</v>
      </c>
      <c r="Y1424">
        <v>-80</v>
      </c>
      <c r="Z1424" t="s">
        <v>2050</v>
      </c>
      <c r="AA1424" t="s">
        <v>2051</v>
      </c>
      <c r="AB1424" t="s">
        <v>107</v>
      </c>
      <c r="AC1424" t="s">
        <v>91</v>
      </c>
      <c r="AD1424">
        <f>_xlfn.XLOOKUP(MIS[[#This Row],[TRADING SYMBOL]],[1]Sheet1!$D:$D,[1]Sheet1!$C:$C)</f>
        <v>389.05</v>
      </c>
      <c r="AE1424">
        <f>MIS[[#This Row],[OrderAverageTradedPrice]]*MIS[[#This Row],[OrderQuantity]]</f>
        <v>40384</v>
      </c>
      <c r="AF1424">
        <f>MIS[[#This Row],[LTP]]*MIS[[#This Row],[OrderQuantity]]</f>
        <v>31124</v>
      </c>
      <c r="AG1424">
        <f>IF(MIS[[#This Row],[OrderSide]]="SELL",MIS[[#This Row],[VALUE]]-MIS[[#This Row],[LIVE_VALUE]],MIS[[#This Row],[LIVE_VALUE]]-MIS[[#This Row],[VALUE]])</f>
        <v>9260</v>
      </c>
      <c r="AH1424" t="str" cm="1">
        <f t="array" ref="AH1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4" t="str">
        <f>MIS[[#This Row],[TRADING SYMBOL]]</f>
        <v>SENSEX2552082300PE</v>
      </c>
      <c r="AJ1424" t="str">
        <f>IF(RIGHT(MIS[[#This Row],[Main/Hedge]],4)="MAIN","MAIN","HEDGE")</f>
        <v>MAIN</v>
      </c>
      <c r="AK1424" t="str" cm="1">
        <f t="array" ref="AK1424">_xlfn._xlws.FILTER(Table4[Column1],ISNUMBER(SEARCH(Table4[Column1],MIS[[#This Row],[OrderUniqueIdentifier]])),"")</f>
        <v>NOTREND</v>
      </c>
    </row>
    <row r="1425" spans="1:37" x14ac:dyDescent="0.25">
      <c r="A1425" t="s">
        <v>71</v>
      </c>
      <c r="B1425" t="s">
        <v>1302</v>
      </c>
      <c r="C1425" t="s">
        <v>95</v>
      </c>
      <c r="D1425" t="s">
        <v>72</v>
      </c>
      <c r="E1425" t="s">
        <v>2044</v>
      </c>
      <c r="F1425" t="s">
        <v>98</v>
      </c>
      <c r="G1425" t="s">
        <v>89</v>
      </c>
      <c r="H1425" t="s">
        <v>75</v>
      </c>
      <c r="I1425" t="s">
        <v>76</v>
      </c>
      <c r="J1425" t="s">
        <v>77</v>
      </c>
      <c r="K1425">
        <v>20</v>
      </c>
      <c r="L1425" t="s">
        <v>77</v>
      </c>
      <c r="M1425" t="s">
        <v>78</v>
      </c>
      <c r="N1425" t="s">
        <v>2667</v>
      </c>
      <c r="O1425" t="s">
        <v>2047</v>
      </c>
      <c r="P1425" t="s">
        <v>2047</v>
      </c>
      <c r="Q1425" t="s">
        <v>2048</v>
      </c>
      <c r="R1425" t="s">
        <v>79</v>
      </c>
      <c r="S1425" t="s">
        <v>26</v>
      </c>
      <c r="T1425" t="s">
        <v>2049</v>
      </c>
      <c r="U1425" t="s">
        <v>100</v>
      </c>
      <c r="V1425" t="s">
        <v>80</v>
      </c>
      <c r="W1425">
        <v>82300</v>
      </c>
      <c r="X1425" t="s">
        <v>81</v>
      </c>
      <c r="Y1425">
        <v>-20</v>
      </c>
      <c r="Z1425" t="s">
        <v>2051</v>
      </c>
      <c r="AA1425" t="s">
        <v>2051</v>
      </c>
      <c r="AB1425" t="s">
        <v>90</v>
      </c>
      <c r="AC1425" t="s">
        <v>91</v>
      </c>
      <c r="AD1425">
        <f>_xlfn.XLOOKUP(MIS[[#This Row],[TRADING SYMBOL]],[1]Sheet1!$D:$D,[1]Sheet1!$C:$C)</f>
        <v>464.4</v>
      </c>
      <c r="AE1425">
        <f>MIS[[#This Row],[OrderAverageTradedPrice]]*MIS[[#This Row],[OrderQuantity]]</f>
        <v>11673</v>
      </c>
      <c r="AF1425">
        <f>MIS[[#This Row],[LTP]]*MIS[[#This Row],[OrderQuantity]]</f>
        <v>9288</v>
      </c>
      <c r="AG1425">
        <f>IF(MIS[[#This Row],[OrderSide]]="SELL",MIS[[#This Row],[VALUE]]-MIS[[#This Row],[LIVE_VALUE]],MIS[[#This Row],[LIVE_VALUE]]-MIS[[#This Row],[VALUE]])</f>
        <v>2385</v>
      </c>
      <c r="AH1425" t="str" cm="1">
        <f t="array" ref="AH1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5" t="str">
        <f>MIS[[#This Row],[TRADING SYMBOL]]</f>
        <v>SENSEX2552082300CE</v>
      </c>
      <c r="AJ1425" t="str">
        <f>IF(RIGHT(MIS[[#This Row],[Main/Hedge]],4)="MAIN","MAIN","HEDGE")</f>
        <v>MAIN</v>
      </c>
      <c r="AK1425" t="str" cm="1">
        <f t="array" ref="AK1425">_xlfn._xlws.FILTER(Table4[Column1],ISNUMBER(SEARCH(Table4[Column1],MIS[[#This Row],[OrderUniqueIdentifier]])),"")</f>
        <v>NOTREND</v>
      </c>
    </row>
    <row r="1426" spans="1:37" x14ac:dyDescent="0.25">
      <c r="A1426" t="s">
        <v>71</v>
      </c>
      <c r="B1426" t="s">
        <v>1308</v>
      </c>
      <c r="C1426" t="s">
        <v>2675</v>
      </c>
      <c r="D1426" t="s">
        <v>72</v>
      </c>
      <c r="E1426" t="s">
        <v>2044</v>
      </c>
      <c r="F1426" t="s">
        <v>98</v>
      </c>
      <c r="G1426" t="s">
        <v>89</v>
      </c>
      <c r="H1426" t="s">
        <v>75</v>
      </c>
      <c r="I1426" t="s">
        <v>76</v>
      </c>
      <c r="J1426" t="s">
        <v>77</v>
      </c>
      <c r="K1426">
        <v>80</v>
      </c>
      <c r="L1426" t="s">
        <v>77</v>
      </c>
      <c r="M1426" t="s">
        <v>78</v>
      </c>
      <c r="N1426" t="s">
        <v>2291</v>
      </c>
      <c r="O1426" t="s">
        <v>2046</v>
      </c>
      <c r="P1426" t="s">
        <v>2047</v>
      </c>
      <c r="Q1426" t="s">
        <v>2048</v>
      </c>
      <c r="R1426" t="s">
        <v>79</v>
      </c>
      <c r="S1426" t="s">
        <v>26</v>
      </c>
      <c r="T1426" t="s">
        <v>2049</v>
      </c>
      <c r="U1426" t="s">
        <v>100</v>
      </c>
      <c r="V1426" t="s">
        <v>80</v>
      </c>
      <c r="W1426">
        <v>82300</v>
      </c>
      <c r="X1426" t="s">
        <v>81</v>
      </c>
      <c r="Y1426">
        <v>-80</v>
      </c>
      <c r="Z1426" t="s">
        <v>2050</v>
      </c>
      <c r="AA1426" t="s">
        <v>2051</v>
      </c>
      <c r="AB1426" t="s">
        <v>90</v>
      </c>
      <c r="AC1426" t="s">
        <v>91</v>
      </c>
      <c r="AD1426">
        <f>_xlfn.XLOOKUP(MIS[[#This Row],[TRADING SYMBOL]],[1]Sheet1!$D:$D,[1]Sheet1!$C:$C)</f>
        <v>464.4</v>
      </c>
      <c r="AE1426">
        <f>MIS[[#This Row],[OrderAverageTradedPrice]]*MIS[[#This Row],[OrderQuantity]]</f>
        <v>46700</v>
      </c>
      <c r="AF1426">
        <f>MIS[[#This Row],[LTP]]*MIS[[#This Row],[OrderQuantity]]</f>
        <v>37152</v>
      </c>
      <c r="AG1426">
        <f>IF(MIS[[#This Row],[OrderSide]]="SELL",MIS[[#This Row],[VALUE]]-MIS[[#This Row],[LIVE_VALUE]],MIS[[#This Row],[LIVE_VALUE]]-MIS[[#This Row],[VALUE]])</f>
        <v>9548</v>
      </c>
      <c r="AH1426" t="str" cm="1">
        <f t="array" ref="AH1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6" t="str">
        <f>MIS[[#This Row],[TRADING SYMBOL]]</f>
        <v>SENSEX2552082300CE</v>
      </c>
      <c r="AJ1426" t="str">
        <f>IF(RIGHT(MIS[[#This Row],[Main/Hedge]],4)="MAIN","MAIN","HEDGE")</f>
        <v>MAIN</v>
      </c>
      <c r="AK1426" t="str" cm="1">
        <f t="array" ref="AK1426">_xlfn._xlws.FILTER(Table4[Column1],ISNUMBER(SEARCH(Table4[Column1],MIS[[#This Row],[OrderUniqueIdentifier]])),"")</f>
        <v>NOTREND</v>
      </c>
    </row>
    <row r="1427" spans="1:37" x14ac:dyDescent="0.25">
      <c r="A1427" t="s">
        <v>1555</v>
      </c>
      <c r="B1427" t="s">
        <v>1631</v>
      </c>
      <c r="C1427" t="s">
        <v>2843</v>
      </c>
      <c r="D1427" t="s">
        <v>72</v>
      </c>
      <c r="E1427" t="s">
        <v>2053</v>
      </c>
      <c r="F1427" t="s">
        <v>98</v>
      </c>
      <c r="G1427" t="s">
        <v>89</v>
      </c>
      <c r="H1427" t="s">
        <v>93</v>
      </c>
      <c r="I1427" t="s">
        <v>76</v>
      </c>
      <c r="J1427" t="s">
        <v>2182</v>
      </c>
      <c r="K1427">
        <v>120</v>
      </c>
      <c r="L1427" t="s">
        <v>77</v>
      </c>
      <c r="M1427" t="s">
        <v>78</v>
      </c>
      <c r="N1427" t="s">
        <v>2844</v>
      </c>
      <c r="O1427" t="s">
        <v>2046</v>
      </c>
      <c r="P1427" t="s">
        <v>2047</v>
      </c>
      <c r="Q1427" t="s">
        <v>2055</v>
      </c>
      <c r="R1427" t="s">
        <v>79</v>
      </c>
      <c r="S1427" t="s">
        <v>26</v>
      </c>
      <c r="T1427" t="s">
        <v>2056</v>
      </c>
      <c r="U1427" t="s">
        <v>100</v>
      </c>
      <c r="V1427" t="s">
        <v>80</v>
      </c>
      <c r="W1427">
        <v>82300</v>
      </c>
      <c r="X1427" t="s">
        <v>85</v>
      </c>
      <c r="Y1427">
        <v>-120</v>
      </c>
      <c r="Z1427" t="s">
        <v>2050</v>
      </c>
      <c r="AA1427" t="s">
        <v>2051</v>
      </c>
      <c r="AB1427" t="s">
        <v>107</v>
      </c>
      <c r="AC1427" t="s">
        <v>91</v>
      </c>
      <c r="AD1427">
        <f>_xlfn.XLOOKUP(MIS[[#This Row],[TRADING SYMBOL]],[1]Sheet1!$D:$D,[1]Sheet1!$C:$C)</f>
        <v>389.05</v>
      </c>
      <c r="AE1427">
        <f>MIS[[#This Row],[OrderAverageTradedPrice]]*MIS[[#This Row],[OrderQuantity]]</f>
        <v>60396.999999999956</v>
      </c>
      <c r="AF1427">
        <f>MIS[[#This Row],[LTP]]*MIS[[#This Row],[OrderQuantity]]</f>
        <v>46686</v>
      </c>
      <c r="AG1427">
        <f>IF(MIS[[#This Row],[OrderSide]]="SELL",MIS[[#This Row],[VALUE]]-MIS[[#This Row],[LIVE_VALUE]],MIS[[#This Row],[LIVE_VALUE]]-MIS[[#This Row],[VALUE]])</f>
        <v>13710.999999999956</v>
      </c>
      <c r="AH1427" t="str" cm="1">
        <f t="array" ref="AH1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7" t="str">
        <f>MIS[[#This Row],[TRADING SYMBOL]]</f>
        <v>SENSEX2552082300PE</v>
      </c>
      <c r="AJ1427" t="str">
        <f>IF(RIGHT(MIS[[#This Row],[Main/Hedge]],4)="MAIN","MAIN","HEDGE")</f>
        <v>MAIN</v>
      </c>
      <c r="AK1427" t="str" cm="1">
        <f t="array" ref="AK1427">_xlfn._xlws.FILTER(Table4[Column1],ISNUMBER(SEARCH(Table4[Column1],MIS[[#This Row],[OrderUniqueIdentifier]])),"")</f>
        <v>NOTREND</v>
      </c>
    </row>
    <row r="1428" spans="1:37" x14ac:dyDescent="0.25">
      <c r="A1428" t="s">
        <v>1555</v>
      </c>
      <c r="B1428" t="s">
        <v>1657</v>
      </c>
      <c r="C1428" t="s">
        <v>2863</v>
      </c>
      <c r="D1428" t="s">
        <v>72</v>
      </c>
      <c r="E1428" t="s">
        <v>2044</v>
      </c>
      <c r="F1428" t="s">
        <v>98</v>
      </c>
      <c r="G1428" t="s">
        <v>89</v>
      </c>
      <c r="H1428" t="s">
        <v>93</v>
      </c>
      <c r="I1428" t="s">
        <v>76</v>
      </c>
      <c r="J1428" t="s">
        <v>2864</v>
      </c>
      <c r="K1428">
        <v>140</v>
      </c>
      <c r="L1428" t="s">
        <v>77</v>
      </c>
      <c r="M1428" t="s">
        <v>78</v>
      </c>
      <c r="N1428" t="s">
        <v>2865</v>
      </c>
      <c r="O1428" t="s">
        <v>2046</v>
      </c>
      <c r="P1428" t="s">
        <v>2047</v>
      </c>
      <c r="Q1428" t="s">
        <v>2048</v>
      </c>
      <c r="R1428" t="s">
        <v>79</v>
      </c>
      <c r="S1428" t="s">
        <v>26</v>
      </c>
      <c r="T1428" t="s">
        <v>2049</v>
      </c>
      <c r="U1428" t="s">
        <v>100</v>
      </c>
      <c r="V1428" t="s">
        <v>80</v>
      </c>
      <c r="W1428">
        <v>82300</v>
      </c>
      <c r="X1428" t="s">
        <v>81</v>
      </c>
      <c r="Y1428">
        <v>-140</v>
      </c>
      <c r="Z1428" t="s">
        <v>2050</v>
      </c>
      <c r="AA1428" t="s">
        <v>2051</v>
      </c>
      <c r="AB1428" t="s">
        <v>90</v>
      </c>
      <c r="AC1428" t="s">
        <v>91</v>
      </c>
      <c r="AD1428">
        <f>_xlfn.XLOOKUP(MIS[[#This Row],[TRADING SYMBOL]],[1]Sheet1!$D:$D,[1]Sheet1!$C:$C)</f>
        <v>464.4</v>
      </c>
      <c r="AE1428">
        <f>MIS[[#This Row],[OrderAverageTradedPrice]]*MIS[[#This Row],[OrderQuantity]]</f>
        <v>81424.999999999884</v>
      </c>
      <c r="AF1428">
        <f>MIS[[#This Row],[LTP]]*MIS[[#This Row],[OrderQuantity]]</f>
        <v>65016</v>
      </c>
      <c r="AG1428">
        <f>IF(MIS[[#This Row],[OrderSide]]="SELL",MIS[[#This Row],[VALUE]]-MIS[[#This Row],[LIVE_VALUE]],MIS[[#This Row],[LIVE_VALUE]]-MIS[[#This Row],[VALUE]])</f>
        <v>16408.999999999884</v>
      </c>
      <c r="AH1428" t="str" cm="1">
        <f t="array" ref="AH1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8" t="str">
        <f>MIS[[#This Row],[TRADING SYMBOL]]</f>
        <v>SENSEX2552082300CE</v>
      </c>
      <c r="AJ1428" t="str">
        <f>IF(RIGHT(MIS[[#This Row],[Main/Hedge]],4)="MAIN","MAIN","HEDGE")</f>
        <v>MAIN</v>
      </c>
      <c r="AK1428" t="str" cm="1">
        <f t="array" ref="AK1428">_xlfn._xlws.FILTER(Table4[Column1],ISNUMBER(SEARCH(Table4[Column1],MIS[[#This Row],[OrderUniqueIdentifier]])),"")</f>
        <v>NOTREND</v>
      </c>
    </row>
    <row r="1429" spans="1:37" x14ac:dyDescent="0.25">
      <c r="A1429" t="s">
        <v>1555</v>
      </c>
      <c r="B1429" t="s">
        <v>1657</v>
      </c>
      <c r="C1429" t="s">
        <v>2866</v>
      </c>
      <c r="D1429" t="s">
        <v>72</v>
      </c>
      <c r="E1429" t="s">
        <v>2053</v>
      </c>
      <c r="F1429" t="s">
        <v>98</v>
      </c>
      <c r="G1429" t="s">
        <v>89</v>
      </c>
      <c r="H1429" t="s">
        <v>93</v>
      </c>
      <c r="I1429" t="s">
        <v>76</v>
      </c>
      <c r="J1429" t="s">
        <v>2529</v>
      </c>
      <c r="K1429">
        <v>140</v>
      </c>
      <c r="L1429" t="s">
        <v>77</v>
      </c>
      <c r="M1429" t="s">
        <v>78</v>
      </c>
      <c r="N1429" t="s">
        <v>2867</v>
      </c>
      <c r="O1429" t="s">
        <v>2046</v>
      </c>
      <c r="P1429" t="s">
        <v>2047</v>
      </c>
      <c r="Q1429" t="s">
        <v>2055</v>
      </c>
      <c r="R1429" t="s">
        <v>79</v>
      </c>
      <c r="S1429" t="s">
        <v>26</v>
      </c>
      <c r="T1429" t="s">
        <v>2056</v>
      </c>
      <c r="U1429" t="s">
        <v>100</v>
      </c>
      <c r="V1429" t="s">
        <v>80</v>
      </c>
      <c r="W1429">
        <v>82300</v>
      </c>
      <c r="X1429" t="s">
        <v>85</v>
      </c>
      <c r="Y1429">
        <v>-140</v>
      </c>
      <c r="Z1429" t="s">
        <v>2050</v>
      </c>
      <c r="AA1429" t="s">
        <v>2051</v>
      </c>
      <c r="AB1429" t="s">
        <v>107</v>
      </c>
      <c r="AC1429" t="s">
        <v>91</v>
      </c>
      <c r="AD1429">
        <f>_xlfn.XLOOKUP(MIS[[#This Row],[TRADING SYMBOL]],[1]Sheet1!$D:$D,[1]Sheet1!$C:$C)</f>
        <v>389.05</v>
      </c>
      <c r="AE1429">
        <f>MIS[[#This Row],[OrderAverageTradedPrice]]*MIS[[#This Row],[OrderQuantity]]</f>
        <v>70187.999999999971</v>
      </c>
      <c r="AF1429">
        <f>MIS[[#This Row],[LTP]]*MIS[[#This Row],[OrderQuantity]]</f>
        <v>54467</v>
      </c>
      <c r="AG1429">
        <f>IF(MIS[[#This Row],[OrderSide]]="SELL",MIS[[#This Row],[VALUE]]-MIS[[#This Row],[LIVE_VALUE]],MIS[[#This Row],[LIVE_VALUE]]-MIS[[#This Row],[VALUE]])</f>
        <v>15720.999999999971</v>
      </c>
      <c r="AH1429" t="str" cm="1">
        <f t="array" ref="AH1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9" t="str">
        <f>MIS[[#This Row],[TRADING SYMBOL]]</f>
        <v>SENSEX2552082300PE</v>
      </c>
      <c r="AJ1429" t="str">
        <f>IF(RIGHT(MIS[[#This Row],[Main/Hedge]],4)="MAIN","MAIN","HEDGE")</f>
        <v>MAIN</v>
      </c>
      <c r="AK1429" t="str" cm="1">
        <f t="array" ref="AK1429">_xlfn._xlws.FILTER(Table4[Column1],ISNUMBER(SEARCH(Table4[Column1],MIS[[#This Row],[OrderUniqueIdentifier]])),"")</f>
        <v>NOTREND</v>
      </c>
    </row>
    <row r="1430" spans="1:37" x14ac:dyDescent="0.25">
      <c r="A1430" t="s">
        <v>1702</v>
      </c>
      <c r="B1430" t="s">
        <v>1703</v>
      </c>
      <c r="C1430" t="s">
        <v>2898</v>
      </c>
      <c r="D1430" t="s">
        <v>72</v>
      </c>
      <c r="E1430" t="s">
        <v>2044</v>
      </c>
      <c r="F1430" t="s">
        <v>98</v>
      </c>
      <c r="G1430" t="s">
        <v>89</v>
      </c>
      <c r="H1430" t="s">
        <v>93</v>
      </c>
      <c r="I1430" t="s">
        <v>76</v>
      </c>
      <c r="J1430" t="s">
        <v>2899</v>
      </c>
      <c r="K1430">
        <v>220</v>
      </c>
      <c r="L1430" t="s">
        <v>77</v>
      </c>
      <c r="M1430" t="s">
        <v>78</v>
      </c>
      <c r="N1430" t="s">
        <v>2900</v>
      </c>
      <c r="O1430" t="s">
        <v>2047</v>
      </c>
      <c r="P1430" t="s">
        <v>2047</v>
      </c>
      <c r="Q1430" t="s">
        <v>2048</v>
      </c>
      <c r="R1430" t="s">
        <v>79</v>
      </c>
      <c r="S1430" t="s">
        <v>26</v>
      </c>
      <c r="T1430" t="s">
        <v>2049</v>
      </c>
      <c r="U1430" t="s">
        <v>100</v>
      </c>
      <c r="V1430" t="s">
        <v>80</v>
      </c>
      <c r="W1430">
        <v>82300</v>
      </c>
      <c r="X1430" t="s">
        <v>81</v>
      </c>
      <c r="Y1430">
        <v>-220</v>
      </c>
      <c r="Z1430" t="s">
        <v>2051</v>
      </c>
      <c r="AA1430" t="s">
        <v>2051</v>
      </c>
      <c r="AB1430" t="s">
        <v>90</v>
      </c>
      <c r="AC1430" t="s">
        <v>91</v>
      </c>
      <c r="AD1430">
        <f>_xlfn.XLOOKUP(MIS[[#This Row],[TRADING SYMBOL]],[1]Sheet1!$D:$D,[1]Sheet1!$C:$C)</f>
        <v>464.4</v>
      </c>
      <c r="AE1430">
        <f>MIS[[#This Row],[OrderAverageTradedPrice]]*MIS[[#This Row],[OrderQuantity]]</f>
        <v>128416.00000000001</v>
      </c>
      <c r="AF1430">
        <f>MIS[[#This Row],[LTP]]*MIS[[#This Row],[OrderQuantity]]</f>
        <v>102168</v>
      </c>
      <c r="AG1430">
        <f>IF(MIS[[#This Row],[OrderSide]]="SELL",MIS[[#This Row],[VALUE]]-MIS[[#This Row],[LIVE_VALUE]],MIS[[#This Row],[LIVE_VALUE]]-MIS[[#This Row],[VALUE]])</f>
        <v>26248.000000000015</v>
      </c>
      <c r="AH1430" t="str" cm="1">
        <f t="array" ref="AH1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0" t="str">
        <f>MIS[[#This Row],[TRADING SYMBOL]]</f>
        <v>SENSEX2552082300CE</v>
      </c>
      <c r="AJ1430" t="str">
        <f>IF(RIGHT(MIS[[#This Row],[Main/Hedge]],4)="MAIN","MAIN","HEDGE")</f>
        <v>MAIN</v>
      </c>
      <c r="AK1430" t="str" cm="1">
        <f t="array" ref="AK1430">_xlfn._xlws.FILTER(Table4[Column1],ISNUMBER(SEARCH(Table4[Column1],MIS[[#This Row],[OrderUniqueIdentifier]])),"")</f>
        <v>NOTREND</v>
      </c>
    </row>
    <row r="1431" spans="1:37" x14ac:dyDescent="0.25">
      <c r="A1431" t="s">
        <v>71</v>
      </c>
      <c r="B1431" t="s">
        <v>482</v>
      </c>
      <c r="C1431" t="s">
        <v>2062</v>
      </c>
      <c r="D1431" t="s">
        <v>72</v>
      </c>
      <c r="E1431" t="s">
        <v>2053</v>
      </c>
      <c r="F1431" t="s">
        <v>98</v>
      </c>
      <c r="G1431" t="s">
        <v>89</v>
      </c>
      <c r="H1431" t="s">
        <v>75</v>
      </c>
      <c r="I1431" t="s">
        <v>76</v>
      </c>
      <c r="J1431" t="s">
        <v>77</v>
      </c>
      <c r="K1431">
        <v>40</v>
      </c>
      <c r="L1431" t="s">
        <v>77</v>
      </c>
      <c r="M1431" t="s">
        <v>78</v>
      </c>
      <c r="N1431" t="s">
        <v>2063</v>
      </c>
      <c r="O1431" t="s">
        <v>2047</v>
      </c>
      <c r="P1431" t="s">
        <v>2064</v>
      </c>
      <c r="Q1431" t="s">
        <v>2055</v>
      </c>
      <c r="R1431" t="s">
        <v>79</v>
      </c>
      <c r="S1431" t="s">
        <v>26</v>
      </c>
      <c r="T1431" t="s">
        <v>2056</v>
      </c>
      <c r="U1431" t="s">
        <v>100</v>
      </c>
      <c r="V1431" t="s">
        <v>80</v>
      </c>
      <c r="W1431">
        <v>82300</v>
      </c>
      <c r="X1431" t="s">
        <v>85</v>
      </c>
      <c r="Y1431">
        <v>-40</v>
      </c>
      <c r="Z1431" t="s">
        <v>2051</v>
      </c>
      <c r="AA1431" t="s">
        <v>2065</v>
      </c>
      <c r="AB1431" t="s">
        <v>107</v>
      </c>
      <c r="AC1431" t="s">
        <v>91</v>
      </c>
      <c r="AD1431">
        <f>_xlfn.XLOOKUP(MIS[[#This Row],[TRADING SYMBOL]],[1]Sheet1!$D:$D,[1]Sheet1!$C:$C)</f>
        <v>389.05</v>
      </c>
      <c r="AE1431">
        <f>MIS[[#This Row],[OrderAverageTradedPrice]]*MIS[[#This Row],[OrderQuantity]]</f>
        <v>20152</v>
      </c>
      <c r="AF1431">
        <f>MIS[[#This Row],[LTP]]*MIS[[#This Row],[OrderQuantity]]</f>
        <v>15562</v>
      </c>
      <c r="AG1431">
        <f>IF(MIS[[#This Row],[OrderSide]]="SELL",MIS[[#This Row],[VALUE]]-MIS[[#This Row],[LIVE_VALUE]],MIS[[#This Row],[LIVE_VALUE]]-MIS[[#This Row],[VALUE]])</f>
        <v>4590</v>
      </c>
      <c r="AH1431" t="str" cm="1">
        <f t="array" ref="AH1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1" t="str">
        <f>MIS[[#This Row],[TRADING SYMBOL]]</f>
        <v>SENSEX2552082300PE</v>
      </c>
      <c r="AJ1431" t="str">
        <f>IF(RIGHT(MIS[[#This Row],[Main/Hedge]],4)="MAIN","MAIN","HEDGE")</f>
        <v>MAIN</v>
      </c>
      <c r="AK1431" t="str" cm="1">
        <f t="array" ref="AK1431">_xlfn._xlws.FILTER(Table4[Column1],ISNUMBER(SEARCH(Table4[Column1],MIS[[#This Row],[OrderUniqueIdentifier]])),"")</f>
        <v>NOTREND</v>
      </c>
    </row>
    <row r="1432" spans="1:37" x14ac:dyDescent="0.25">
      <c r="A1432" t="s">
        <v>71</v>
      </c>
      <c r="B1432" t="s">
        <v>540</v>
      </c>
      <c r="C1432" t="s">
        <v>2119</v>
      </c>
      <c r="D1432" t="s">
        <v>72</v>
      </c>
      <c r="E1432" t="s">
        <v>2053</v>
      </c>
      <c r="F1432" t="s">
        <v>98</v>
      </c>
      <c r="G1432" t="s">
        <v>89</v>
      </c>
      <c r="H1432" t="s">
        <v>75</v>
      </c>
      <c r="I1432" t="s">
        <v>76</v>
      </c>
      <c r="J1432" t="s">
        <v>77</v>
      </c>
      <c r="K1432">
        <v>40</v>
      </c>
      <c r="L1432" t="s">
        <v>77</v>
      </c>
      <c r="M1432" t="s">
        <v>78</v>
      </c>
      <c r="N1432" t="s">
        <v>2120</v>
      </c>
      <c r="O1432" t="s">
        <v>2047</v>
      </c>
      <c r="P1432" t="s">
        <v>2064</v>
      </c>
      <c r="Q1432" t="s">
        <v>2055</v>
      </c>
      <c r="R1432" t="s">
        <v>79</v>
      </c>
      <c r="S1432" t="s">
        <v>26</v>
      </c>
      <c r="T1432" t="s">
        <v>2056</v>
      </c>
      <c r="U1432" t="s">
        <v>100</v>
      </c>
      <c r="V1432" t="s">
        <v>80</v>
      </c>
      <c r="W1432">
        <v>82300</v>
      </c>
      <c r="X1432" t="s">
        <v>85</v>
      </c>
      <c r="Y1432">
        <v>-40</v>
      </c>
      <c r="Z1432" t="s">
        <v>2051</v>
      </c>
      <c r="AA1432" t="s">
        <v>2065</v>
      </c>
      <c r="AB1432" t="s">
        <v>107</v>
      </c>
      <c r="AC1432" t="s">
        <v>91</v>
      </c>
      <c r="AD1432">
        <f>_xlfn.XLOOKUP(MIS[[#This Row],[TRADING SYMBOL]],[1]Sheet1!$D:$D,[1]Sheet1!$C:$C)</f>
        <v>389.05</v>
      </c>
      <c r="AE1432">
        <f>MIS[[#This Row],[OrderAverageTradedPrice]]*MIS[[#This Row],[OrderQuantity]]</f>
        <v>20074</v>
      </c>
      <c r="AF1432">
        <f>MIS[[#This Row],[LTP]]*MIS[[#This Row],[OrderQuantity]]</f>
        <v>15562</v>
      </c>
      <c r="AG1432">
        <f>IF(MIS[[#This Row],[OrderSide]]="SELL",MIS[[#This Row],[VALUE]]-MIS[[#This Row],[LIVE_VALUE]],MIS[[#This Row],[LIVE_VALUE]]-MIS[[#This Row],[VALUE]])</f>
        <v>4512</v>
      </c>
      <c r="AH1432" t="str" cm="1">
        <f t="array" ref="AH1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2" t="str">
        <f>MIS[[#This Row],[TRADING SYMBOL]]</f>
        <v>SENSEX2552082300PE</v>
      </c>
      <c r="AJ1432" t="str">
        <f>IF(RIGHT(MIS[[#This Row],[Main/Hedge]],4)="MAIN","MAIN","HEDGE")</f>
        <v>MAIN</v>
      </c>
      <c r="AK1432" t="str" cm="1">
        <f t="array" ref="AK1432">_xlfn._xlws.FILTER(Table4[Column1],ISNUMBER(SEARCH(Table4[Column1],MIS[[#This Row],[OrderUniqueIdentifier]])),"")</f>
        <v>NOTREND</v>
      </c>
    </row>
    <row r="1433" spans="1:37" x14ac:dyDescent="0.25">
      <c r="A1433" t="s">
        <v>71</v>
      </c>
      <c r="B1433" t="s">
        <v>951</v>
      </c>
      <c r="C1433" t="s">
        <v>2413</v>
      </c>
      <c r="D1433" t="s">
        <v>72</v>
      </c>
      <c r="E1433" t="s">
        <v>2053</v>
      </c>
      <c r="F1433" t="s">
        <v>98</v>
      </c>
      <c r="G1433" t="s">
        <v>89</v>
      </c>
      <c r="H1433" t="s">
        <v>75</v>
      </c>
      <c r="I1433" t="s">
        <v>76</v>
      </c>
      <c r="J1433" t="s">
        <v>77</v>
      </c>
      <c r="K1433">
        <v>20</v>
      </c>
      <c r="L1433" t="s">
        <v>77</v>
      </c>
      <c r="M1433" t="s">
        <v>78</v>
      </c>
      <c r="N1433" t="s">
        <v>2341</v>
      </c>
      <c r="O1433" t="s">
        <v>2064</v>
      </c>
      <c r="P1433" t="s">
        <v>2064</v>
      </c>
      <c r="Q1433" t="s">
        <v>2055</v>
      </c>
      <c r="R1433" t="s">
        <v>79</v>
      </c>
      <c r="S1433" t="s">
        <v>26</v>
      </c>
      <c r="T1433" t="s">
        <v>2056</v>
      </c>
      <c r="U1433" t="s">
        <v>100</v>
      </c>
      <c r="V1433" t="s">
        <v>80</v>
      </c>
      <c r="W1433">
        <v>82300</v>
      </c>
      <c r="X1433" t="s">
        <v>85</v>
      </c>
      <c r="Y1433">
        <v>-20</v>
      </c>
      <c r="Z1433" t="s">
        <v>2065</v>
      </c>
      <c r="AA1433" t="s">
        <v>2065</v>
      </c>
      <c r="AB1433" t="s">
        <v>107</v>
      </c>
      <c r="AC1433" t="s">
        <v>91</v>
      </c>
      <c r="AD1433">
        <f>_xlfn.XLOOKUP(MIS[[#This Row],[TRADING SYMBOL]],[1]Sheet1!$D:$D,[1]Sheet1!$C:$C)</f>
        <v>389.05</v>
      </c>
      <c r="AE1433">
        <f>MIS[[#This Row],[OrderAverageTradedPrice]]*MIS[[#This Row],[OrderQuantity]]</f>
        <v>10028</v>
      </c>
      <c r="AF1433">
        <f>MIS[[#This Row],[LTP]]*MIS[[#This Row],[OrderQuantity]]</f>
        <v>7781</v>
      </c>
      <c r="AG1433">
        <f>IF(MIS[[#This Row],[OrderSide]]="SELL",MIS[[#This Row],[VALUE]]-MIS[[#This Row],[LIVE_VALUE]],MIS[[#This Row],[LIVE_VALUE]]-MIS[[#This Row],[VALUE]])</f>
        <v>2247</v>
      </c>
      <c r="AH1433" t="str" cm="1">
        <f t="array" ref="AH1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3" t="str">
        <f>MIS[[#This Row],[TRADING SYMBOL]]</f>
        <v>SENSEX2552082300PE</v>
      </c>
      <c r="AJ1433" t="str">
        <f>IF(RIGHT(MIS[[#This Row],[Main/Hedge]],4)="MAIN","MAIN","HEDGE")</f>
        <v>MAIN</v>
      </c>
      <c r="AK1433" t="str" cm="1">
        <f t="array" ref="AK1433">_xlfn._xlws.FILTER(Table4[Column1],ISNUMBER(SEARCH(Table4[Column1],MIS[[#This Row],[OrderUniqueIdentifier]])),"")</f>
        <v>NOTREND</v>
      </c>
    </row>
    <row r="1434" spans="1:37" x14ac:dyDescent="0.25">
      <c r="A1434" t="s">
        <v>71</v>
      </c>
      <c r="B1434" t="s">
        <v>1117</v>
      </c>
      <c r="C1434" t="s">
        <v>2533</v>
      </c>
      <c r="D1434" t="s">
        <v>72</v>
      </c>
      <c r="E1434" t="s">
        <v>2044</v>
      </c>
      <c r="F1434" t="s">
        <v>98</v>
      </c>
      <c r="G1434" t="s">
        <v>89</v>
      </c>
      <c r="H1434" t="s">
        <v>75</v>
      </c>
      <c r="I1434" t="s">
        <v>76</v>
      </c>
      <c r="J1434" t="s">
        <v>77</v>
      </c>
      <c r="K1434">
        <v>20</v>
      </c>
      <c r="L1434" t="s">
        <v>77</v>
      </c>
      <c r="M1434" t="s">
        <v>78</v>
      </c>
      <c r="N1434" t="s">
        <v>2534</v>
      </c>
      <c r="O1434" t="s">
        <v>2047</v>
      </c>
      <c r="P1434" t="s">
        <v>2064</v>
      </c>
      <c r="Q1434" t="s">
        <v>2048</v>
      </c>
      <c r="R1434" t="s">
        <v>79</v>
      </c>
      <c r="S1434" t="s">
        <v>26</v>
      </c>
      <c r="T1434" t="s">
        <v>2049</v>
      </c>
      <c r="U1434" t="s">
        <v>100</v>
      </c>
      <c r="V1434" t="s">
        <v>80</v>
      </c>
      <c r="W1434">
        <v>82300</v>
      </c>
      <c r="X1434" t="s">
        <v>81</v>
      </c>
      <c r="Y1434">
        <v>-20</v>
      </c>
      <c r="Z1434" t="s">
        <v>2051</v>
      </c>
      <c r="AA1434" t="s">
        <v>2065</v>
      </c>
      <c r="AB1434" t="s">
        <v>90</v>
      </c>
      <c r="AC1434" t="s">
        <v>91</v>
      </c>
      <c r="AD1434">
        <f>_xlfn.XLOOKUP(MIS[[#This Row],[TRADING SYMBOL]],[1]Sheet1!$D:$D,[1]Sheet1!$C:$C)</f>
        <v>464.4</v>
      </c>
      <c r="AE1434">
        <f>MIS[[#This Row],[OrderAverageTradedPrice]]*MIS[[#This Row],[OrderQuantity]]</f>
        <v>11688</v>
      </c>
      <c r="AF1434">
        <f>MIS[[#This Row],[LTP]]*MIS[[#This Row],[OrderQuantity]]</f>
        <v>9288</v>
      </c>
      <c r="AG1434">
        <f>IF(MIS[[#This Row],[OrderSide]]="SELL",MIS[[#This Row],[VALUE]]-MIS[[#This Row],[LIVE_VALUE]],MIS[[#This Row],[LIVE_VALUE]]-MIS[[#This Row],[VALUE]])</f>
        <v>2400</v>
      </c>
      <c r="AH1434" t="str" cm="1">
        <f t="array" ref="AH1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4" t="str">
        <f>MIS[[#This Row],[TRADING SYMBOL]]</f>
        <v>SENSEX2552082300CE</v>
      </c>
      <c r="AJ1434" t="str">
        <f>IF(RIGHT(MIS[[#This Row],[Main/Hedge]],4)="MAIN","MAIN","HEDGE")</f>
        <v>MAIN</v>
      </c>
      <c r="AK1434" t="str" cm="1">
        <f t="array" ref="AK1434">_xlfn._xlws.FILTER(Table4[Column1],ISNUMBER(SEARCH(Table4[Column1],MIS[[#This Row],[OrderUniqueIdentifier]])),"")</f>
        <v>NOTREND</v>
      </c>
    </row>
    <row r="1435" spans="1:37" x14ac:dyDescent="0.25">
      <c r="A1435" t="s">
        <v>71</v>
      </c>
      <c r="B1435" t="s">
        <v>1280</v>
      </c>
      <c r="C1435" t="s">
        <v>2652</v>
      </c>
      <c r="D1435" t="s">
        <v>72</v>
      </c>
      <c r="E1435" t="s">
        <v>2053</v>
      </c>
      <c r="F1435" t="s">
        <v>98</v>
      </c>
      <c r="G1435" t="s">
        <v>89</v>
      </c>
      <c r="H1435" t="s">
        <v>75</v>
      </c>
      <c r="I1435" t="s">
        <v>76</v>
      </c>
      <c r="J1435" t="s">
        <v>77</v>
      </c>
      <c r="K1435">
        <v>40</v>
      </c>
      <c r="L1435" t="s">
        <v>77</v>
      </c>
      <c r="M1435" t="s">
        <v>78</v>
      </c>
      <c r="N1435" t="s">
        <v>2063</v>
      </c>
      <c r="O1435" t="s">
        <v>2047</v>
      </c>
      <c r="P1435" t="s">
        <v>2064</v>
      </c>
      <c r="Q1435" t="s">
        <v>2055</v>
      </c>
      <c r="R1435" t="s">
        <v>79</v>
      </c>
      <c r="S1435" t="s">
        <v>26</v>
      </c>
      <c r="T1435" t="s">
        <v>2056</v>
      </c>
      <c r="U1435" t="s">
        <v>100</v>
      </c>
      <c r="V1435" t="s">
        <v>80</v>
      </c>
      <c r="W1435">
        <v>82300</v>
      </c>
      <c r="X1435" t="s">
        <v>85</v>
      </c>
      <c r="Y1435">
        <v>-40</v>
      </c>
      <c r="Z1435" t="s">
        <v>2051</v>
      </c>
      <c r="AA1435" t="s">
        <v>2065</v>
      </c>
      <c r="AB1435" t="s">
        <v>107</v>
      </c>
      <c r="AC1435" t="s">
        <v>91</v>
      </c>
      <c r="AD1435">
        <f>_xlfn.XLOOKUP(MIS[[#This Row],[TRADING SYMBOL]],[1]Sheet1!$D:$D,[1]Sheet1!$C:$C)</f>
        <v>389.05</v>
      </c>
      <c r="AE1435">
        <f>MIS[[#This Row],[OrderAverageTradedPrice]]*MIS[[#This Row],[OrderQuantity]]</f>
        <v>20152</v>
      </c>
      <c r="AF1435">
        <f>MIS[[#This Row],[LTP]]*MIS[[#This Row],[OrderQuantity]]</f>
        <v>15562</v>
      </c>
      <c r="AG1435">
        <f>IF(MIS[[#This Row],[OrderSide]]="SELL",MIS[[#This Row],[VALUE]]-MIS[[#This Row],[LIVE_VALUE]],MIS[[#This Row],[LIVE_VALUE]]-MIS[[#This Row],[VALUE]])</f>
        <v>4590</v>
      </c>
      <c r="AH1435" t="str" cm="1">
        <f t="array" ref="AH1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5" t="str">
        <f>MIS[[#This Row],[TRADING SYMBOL]]</f>
        <v>SENSEX2552082300PE</v>
      </c>
      <c r="AJ1435" t="str">
        <f>IF(RIGHT(MIS[[#This Row],[Main/Hedge]],4)="MAIN","MAIN","HEDGE")</f>
        <v>MAIN</v>
      </c>
      <c r="AK1435" t="str" cm="1">
        <f t="array" ref="AK1435">_xlfn._xlws.FILTER(Table4[Column1],ISNUMBER(SEARCH(Table4[Column1],MIS[[#This Row],[OrderUniqueIdentifier]])),"")</f>
        <v>NOTREND</v>
      </c>
    </row>
    <row r="1436" spans="1:37" x14ac:dyDescent="0.25">
      <c r="A1436" t="s">
        <v>71</v>
      </c>
      <c r="B1436" t="s">
        <v>1302</v>
      </c>
      <c r="C1436" t="s">
        <v>2668</v>
      </c>
      <c r="D1436" t="s">
        <v>72</v>
      </c>
      <c r="E1436" t="s">
        <v>2053</v>
      </c>
      <c r="F1436" t="s">
        <v>98</v>
      </c>
      <c r="G1436" t="s">
        <v>89</v>
      </c>
      <c r="H1436" t="s">
        <v>75</v>
      </c>
      <c r="I1436" t="s">
        <v>76</v>
      </c>
      <c r="J1436" t="s">
        <v>77</v>
      </c>
      <c r="K1436">
        <v>20</v>
      </c>
      <c r="L1436" t="s">
        <v>77</v>
      </c>
      <c r="M1436" t="s">
        <v>78</v>
      </c>
      <c r="N1436" t="s">
        <v>2134</v>
      </c>
      <c r="O1436" t="s">
        <v>2047</v>
      </c>
      <c r="P1436" t="s">
        <v>2064</v>
      </c>
      <c r="Q1436" t="s">
        <v>2055</v>
      </c>
      <c r="R1436" t="s">
        <v>79</v>
      </c>
      <c r="S1436" t="s">
        <v>26</v>
      </c>
      <c r="T1436" t="s">
        <v>2056</v>
      </c>
      <c r="U1436" t="s">
        <v>100</v>
      </c>
      <c r="V1436" t="s">
        <v>80</v>
      </c>
      <c r="W1436">
        <v>82300</v>
      </c>
      <c r="X1436" t="s">
        <v>85</v>
      </c>
      <c r="Y1436">
        <v>-20</v>
      </c>
      <c r="Z1436" t="s">
        <v>2051</v>
      </c>
      <c r="AA1436" t="s">
        <v>2065</v>
      </c>
      <c r="AB1436" t="s">
        <v>107</v>
      </c>
      <c r="AC1436" t="s">
        <v>91</v>
      </c>
      <c r="AD1436">
        <f>_xlfn.XLOOKUP(MIS[[#This Row],[TRADING SYMBOL]],[1]Sheet1!$D:$D,[1]Sheet1!$C:$C)</f>
        <v>389.05</v>
      </c>
      <c r="AE1436">
        <f>MIS[[#This Row],[OrderAverageTradedPrice]]*MIS[[#This Row],[OrderQuantity]]</f>
        <v>10043</v>
      </c>
      <c r="AF1436">
        <f>MIS[[#This Row],[LTP]]*MIS[[#This Row],[OrderQuantity]]</f>
        <v>7781</v>
      </c>
      <c r="AG1436">
        <f>IF(MIS[[#This Row],[OrderSide]]="SELL",MIS[[#This Row],[VALUE]]-MIS[[#This Row],[LIVE_VALUE]],MIS[[#This Row],[LIVE_VALUE]]-MIS[[#This Row],[VALUE]])</f>
        <v>2262</v>
      </c>
      <c r="AH1436" t="str" cm="1">
        <f t="array" ref="AH1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6" t="str">
        <f>MIS[[#This Row],[TRADING SYMBOL]]</f>
        <v>SENSEX2552082300PE</v>
      </c>
      <c r="AJ1436" t="str">
        <f>IF(RIGHT(MIS[[#This Row],[Main/Hedge]],4)="MAIN","MAIN","HEDGE")</f>
        <v>MAIN</v>
      </c>
      <c r="AK1436" t="str" cm="1">
        <f t="array" ref="AK1436">_xlfn._xlws.FILTER(Table4[Column1],ISNUMBER(SEARCH(Table4[Column1],MIS[[#This Row],[OrderUniqueIdentifier]])),"")</f>
        <v>NOTREND</v>
      </c>
    </row>
    <row r="1437" spans="1:37" x14ac:dyDescent="0.25">
      <c r="A1437" t="s">
        <v>71</v>
      </c>
      <c r="B1437" t="s">
        <v>1305</v>
      </c>
      <c r="C1437" t="s">
        <v>2671</v>
      </c>
      <c r="D1437" t="s">
        <v>72</v>
      </c>
      <c r="E1437" t="s">
        <v>2044</v>
      </c>
      <c r="F1437" t="s">
        <v>98</v>
      </c>
      <c r="G1437" t="s">
        <v>89</v>
      </c>
      <c r="H1437" t="s">
        <v>75</v>
      </c>
      <c r="I1437" t="s">
        <v>76</v>
      </c>
      <c r="J1437" t="s">
        <v>77</v>
      </c>
      <c r="K1437">
        <v>20</v>
      </c>
      <c r="L1437" t="s">
        <v>77</v>
      </c>
      <c r="M1437" t="s">
        <v>78</v>
      </c>
      <c r="N1437" t="s">
        <v>2607</v>
      </c>
      <c r="O1437" t="s">
        <v>2047</v>
      </c>
      <c r="P1437" t="s">
        <v>2064</v>
      </c>
      <c r="Q1437" t="s">
        <v>2048</v>
      </c>
      <c r="R1437" t="s">
        <v>79</v>
      </c>
      <c r="S1437" t="s">
        <v>26</v>
      </c>
      <c r="T1437" t="s">
        <v>2049</v>
      </c>
      <c r="U1437" t="s">
        <v>100</v>
      </c>
      <c r="V1437" t="s">
        <v>80</v>
      </c>
      <c r="W1437">
        <v>82300</v>
      </c>
      <c r="X1437" t="s">
        <v>81</v>
      </c>
      <c r="Y1437">
        <v>-20</v>
      </c>
      <c r="Z1437" t="s">
        <v>2051</v>
      </c>
      <c r="AA1437" t="s">
        <v>2065</v>
      </c>
      <c r="AB1437" t="s">
        <v>90</v>
      </c>
      <c r="AC1437" t="s">
        <v>91</v>
      </c>
      <c r="AD1437">
        <f>_xlfn.XLOOKUP(MIS[[#This Row],[TRADING SYMBOL]],[1]Sheet1!$D:$D,[1]Sheet1!$C:$C)</f>
        <v>464.4</v>
      </c>
      <c r="AE1437">
        <f>MIS[[#This Row],[OrderAverageTradedPrice]]*MIS[[#This Row],[OrderQuantity]]</f>
        <v>11690</v>
      </c>
      <c r="AF1437">
        <f>MIS[[#This Row],[LTP]]*MIS[[#This Row],[OrderQuantity]]</f>
        <v>9288</v>
      </c>
      <c r="AG1437">
        <f>IF(MIS[[#This Row],[OrderSide]]="SELL",MIS[[#This Row],[VALUE]]-MIS[[#This Row],[LIVE_VALUE]],MIS[[#This Row],[LIVE_VALUE]]-MIS[[#This Row],[VALUE]])</f>
        <v>2402</v>
      </c>
      <c r="AH1437" t="str" cm="1">
        <f t="array" ref="AH1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7" t="str">
        <f>MIS[[#This Row],[TRADING SYMBOL]]</f>
        <v>SENSEX2552082300CE</v>
      </c>
      <c r="AJ1437" t="str">
        <f>IF(RIGHT(MIS[[#This Row],[Main/Hedge]],4)="MAIN","MAIN","HEDGE")</f>
        <v>MAIN</v>
      </c>
      <c r="AK1437" t="str" cm="1">
        <f t="array" ref="AK1437">_xlfn._xlws.FILTER(Table4[Column1],ISNUMBER(SEARCH(Table4[Column1],MIS[[#This Row],[OrderUniqueIdentifier]])),"")</f>
        <v>NOTREND</v>
      </c>
    </row>
    <row r="1438" spans="1:37" x14ac:dyDescent="0.25">
      <c r="A1438" t="s">
        <v>71</v>
      </c>
      <c r="B1438" t="s">
        <v>1305</v>
      </c>
      <c r="C1438" t="s">
        <v>2672</v>
      </c>
      <c r="D1438" t="s">
        <v>72</v>
      </c>
      <c r="E1438" t="s">
        <v>2053</v>
      </c>
      <c r="F1438" t="s">
        <v>98</v>
      </c>
      <c r="G1438" t="s">
        <v>89</v>
      </c>
      <c r="H1438" t="s">
        <v>75</v>
      </c>
      <c r="I1438" t="s">
        <v>76</v>
      </c>
      <c r="J1438" t="s">
        <v>77</v>
      </c>
      <c r="K1438">
        <v>20</v>
      </c>
      <c r="L1438" t="s">
        <v>77</v>
      </c>
      <c r="M1438" t="s">
        <v>78</v>
      </c>
      <c r="N1438" t="s">
        <v>2466</v>
      </c>
      <c r="O1438" t="s">
        <v>2064</v>
      </c>
      <c r="P1438" t="s">
        <v>2064</v>
      </c>
      <c r="Q1438" t="s">
        <v>2055</v>
      </c>
      <c r="R1438" t="s">
        <v>79</v>
      </c>
      <c r="S1438" t="s">
        <v>26</v>
      </c>
      <c r="T1438" t="s">
        <v>2056</v>
      </c>
      <c r="U1438" t="s">
        <v>100</v>
      </c>
      <c r="V1438" t="s">
        <v>80</v>
      </c>
      <c r="W1438">
        <v>82300</v>
      </c>
      <c r="X1438" t="s">
        <v>85</v>
      </c>
      <c r="Y1438">
        <v>-20</v>
      </c>
      <c r="Z1438" t="s">
        <v>2065</v>
      </c>
      <c r="AA1438" t="s">
        <v>2065</v>
      </c>
      <c r="AB1438" t="s">
        <v>107</v>
      </c>
      <c r="AC1438" t="s">
        <v>91</v>
      </c>
      <c r="AD1438">
        <f>_xlfn.XLOOKUP(MIS[[#This Row],[TRADING SYMBOL]],[1]Sheet1!$D:$D,[1]Sheet1!$C:$C)</f>
        <v>389.05</v>
      </c>
      <c r="AE1438">
        <f>MIS[[#This Row],[OrderAverageTradedPrice]]*MIS[[#This Row],[OrderQuantity]]</f>
        <v>10048</v>
      </c>
      <c r="AF1438">
        <f>MIS[[#This Row],[LTP]]*MIS[[#This Row],[OrderQuantity]]</f>
        <v>7781</v>
      </c>
      <c r="AG1438">
        <f>IF(MIS[[#This Row],[OrderSide]]="SELL",MIS[[#This Row],[VALUE]]-MIS[[#This Row],[LIVE_VALUE]],MIS[[#This Row],[LIVE_VALUE]]-MIS[[#This Row],[VALUE]])</f>
        <v>2267</v>
      </c>
      <c r="AH1438" t="str" cm="1">
        <f t="array" ref="AH1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8" t="str">
        <f>MIS[[#This Row],[TRADING SYMBOL]]</f>
        <v>SENSEX2552082300PE</v>
      </c>
      <c r="AJ1438" t="str">
        <f>IF(RIGHT(MIS[[#This Row],[Main/Hedge]],4)="MAIN","MAIN","HEDGE")</f>
        <v>MAIN</v>
      </c>
      <c r="AK1438" t="str" cm="1">
        <f t="array" ref="AK1438">_xlfn._xlws.FILTER(Table4[Column1],ISNUMBER(SEARCH(Table4[Column1],MIS[[#This Row],[OrderUniqueIdentifier]])),"")</f>
        <v>NOTREND</v>
      </c>
    </row>
    <row r="1439" spans="1:37" x14ac:dyDescent="0.25">
      <c r="A1439" t="s">
        <v>71</v>
      </c>
      <c r="B1439" t="s">
        <v>1308</v>
      </c>
      <c r="C1439" t="s">
        <v>2676</v>
      </c>
      <c r="D1439" t="s">
        <v>72</v>
      </c>
      <c r="E1439" t="s">
        <v>2053</v>
      </c>
      <c r="F1439" t="s">
        <v>98</v>
      </c>
      <c r="G1439" t="s">
        <v>89</v>
      </c>
      <c r="H1439" t="s">
        <v>75</v>
      </c>
      <c r="I1439" t="s">
        <v>76</v>
      </c>
      <c r="J1439" t="s">
        <v>77</v>
      </c>
      <c r="K1439">
        <v>80</v>
      </c>
      <c r="L1439" t="s">
        <v>77</v>
      </c>
      <c r="M1439" t="s">
        <v>78</v>
      </c>
      <c r="N1439" t="s">
        <v>2591</v>
      </c>
      <c r="O1439" t="s">
        <v>2047</v>
      </c>
      <c r="P1439" t="s">
        <v>2064</v>
      </c>
      <c r="Q1439" t="s">
        <v>2055</v>
      </c>
      <c r="R1439" t="s">
        <v>79</v>
      </c>
      <c r="S1439" t="s">
        <v>26</v>
      </c>
      <c r="T1439" t="s">
        <v>2056</v>
      </c>
      <c r="U1439" t="s">
        <v>100</v>
      </c>
      <c r="V1439" t="s">
        <v>80</v>
      </c>
      <c r="W1439">
        <v>82300</v>
      </c>
      <c r="X1439" t="s">
        <v>85</v>
      </c>
      <c r="Y1439">
        <v>-80</v>
      </c>
      <c r="Z1439" t="s">
        <v>2051</v>
      </c>
      <c r="AA1439" t="s">
        <v>2065</v>
      </c>
      <c r="AB1439" t="s">
        <v>107</v>
      </c>
      <c r="AC1439" t="s">
        <v>91</v>
      </c>
      <c r="AD1439">
        <f>_xlfn.XLOOKUP(MIS[[#This Row],[TRADING SYMBOL]],[1]Sheet1!$D:$D,[1]Sheet1!$C:$C)</f>
        <v>389.05</v>
      </c>
      <c r="AE1439">
        <f>MIS[[#This Row],[OrderAverageTradedPrice]]*MIS[[#This Row],[OrderQuantity]]</f>
        <v>40264</v>
      </c>
      <c r="AF1439">
        <f>MIS[[#This Row],[LTP]]*MIS[[#This Row],[OrderQuantity]]</f>
        <v>31124</v>
      </c>
      <c r="AG1439">
        <f>IF(MIS[[#This Row],[OrderSide]]="SELL",MIS[[#This Row],[VALUE]]-MIS[[#This Row],[LIVE_VALUE]],MIS[[#This Row],[LIVE_VALUE]]-MIS[[#This Row],[VALUE]])</f>
        <v>9140</v>
      </c>
      <c r="AH1439" t="str" cm="1">
        <f t="array" ref="AH1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9" t="str">
        <f>MIS[[#This Row],[TRADING SYMBOL]]</f>
        <v>SENSEX2552082300PE</v>
      </c>
      <c r="AJ1439" t="str">
        <f>IF(RIGHT(MIS[[#This Row],[Main/Hedge]],4)="MAIN","MAIN","HEDGE")</f>
        <v>MAIN</v>
      </c>
      <c r="AK1439" t="str" cm="1">
        <f t="array" ref="AK1439">_xlfn._xlws.FILTER(Table4[Column1],ISNUMBER(SEARCH(Table4[Column1],MIS[[#This Row],[OrderUniqueIdentifier]])),"")</f>
        <v>NOTREND</v>
      </c>
    </row>
    <row r="1440" spans="1:37" x14ac:dyDescent="0.25">
      <c r="A1440" t="s">
        <v>179</v>
      </c>
      <c r="B1440" t="s">
        <v>1446</v>
      </c>
      <c r="C1440" t="s">
        <v>2711</v>
      </c>
      <c r="D1440" t="s">
        <v>72</v>
      </c>
      <c r="E1440" t="s">
        <v>2044</v>
      </c>
      <c r="F1440" t="s">
        <v>98</v>
      </c>
      <c r="G1440" t="s">
        <v>89</v>
      </c>
      <c r="H1440" t="s">
        <v>93</v>
      </c>
      <c r="I1440" t="s">
        <v>76</v>
      </c>
      <c r="J1440" t="s">
        <v>2712</v>
      </c>
      <c r="K1440">
        <v>120</v>
      </c>
      <c r="L1440" t="s">
        <v>77</v>
      </c>
      <c r="M1440" t="s">
        <v>78</v>
      </c>
      <c r="N1440" t="s">
        <v>2713</v>
      </c>
      <c r="O1440" t="s">
        <v>2064</v>
      </c>
      <c r="P1440" t="s">
        <v>2064</v>
      </c>
      <c r="Q1440" t="s">
        <v>2048</v>
      </c>
      <c r="R1440" t="s">
        <v>79</v>
      </c>
      <c r="S1440" t="s">
        <v>26</v>
      </c>
      <c r="T1440" t="s">
        <v>2049</v>
      </c>
      <c r="U1440" t="s">
        <v>100</v>
      </c>
      <c r="V1440" t="s">
        <v>80</v>
      </c>
      <c r="W1440">
        <v>82300</v>
      </c>
      <c r="X1440" t="s">
        <v>81</v>
      </c>
      <c r="Y1440">
        <v>-120</v>
      </c>
      <c r="Z1440" t="s">
        <v>2065</v>
      </c>
      <c r="AA1440" t="s">
        <v>2065</v>
      </c>
      <c r="AB1440" t="s">
        <v>90</v>
      </c>
      <c r="AC1440" t="s">
        <v>91</v>
      </c>
      <c r="AD1440">
        <f>_xlfn.XLOOKUP(MIS[[#This Row],[TRADING SYMBOL]],[1]Sheet1!$D:$D,[1]Sheet1!$C:$C)</f>
        <v>464.4</v>
      </c>
      <c r="AE1440">
        <f>MIS[[#This Row],[OrderAverageTradedPrice]]*MIS[[#This Row],[OrderQuantity]]</f>
        <v>70330.999999999927</v>
      </c>
      <c r="AF1440">
        <f>MIS[[#This Row],[LTP]]*MIS[[#This Row],[OrderQuantity]]</f>
        <v>55728</v>
      </c>
      <c r="AG1440">
        <f>IF(MIS[[#This Row],[OrderSide]]="SELL",MIS[[#This Row],[VALUE]]-MIS[[#This Row],[LIVE_VALUE]],MIS[[#This Row],[LIVE_VALUE]]-MIS[[#This Row],[VALUE]])</f>
        <v>14602.999999999927</v>
      </c>
      <c r="AH1440" t="str" cm="1">
        <f t="array" ref="AH1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0" t="str">
        <f>MIS[[#This Row],[TRADING SYMBOL]]</f>
        <v>SENSEX2552082300CE</v>
      </c>
      <c r="AJ1440" t="str">
        <f>IF(RIGHT(MIS[[#This Row],[Main/Hedge]],4)="MAIN","MAIN","HEDGE")</f>
        <v>MAIN</v>
      </c>
      <c r="AK1440" t="str" cm="1">
        <f t="array" ref="AK1440">_xlfn._xlws.FILTER(Table4[Column1],ISNUMBER(SEARCH(Table4[Column1],MIS[[#This Row],[OrderUniqueIdentifier]])),"")</f>
        <v>NOTREND</v>
      </c>
    </row>
    <row r="1441" spans="1:37" x14ac:dyDescent="0.25">
      <c r="A1441" t="s">
        <v>179</v>
      </c>
      <c r="B1441" t="s">
        <v>1446</v>
      </c>
      <c r="C1441" t="s">
        <v>2714</v>
      </c>
      <c r="D1441" t="s">
        <v>72</v>
      </c>
      <c r="E1441" t="s">
        <v>2053</v>
      </c>
      <c r="F1441" t="s">
        <v>98</v>
      </c>
      <c r="G1441" t="s">
        <v>89</v>
      </c>
      <c r="H1441" t="s">
        <v>93</v>
      </c>
      <c r="I1441" t="s">
        <v>76</v>
      </c>
      <c r="J1441" t="s">
        <v>2715</v>
      </c>
      <c r="K1441">
        <v>120</v>
      </c>
      <c r="L1441" t="s">
        <v>77</v>
      </c>
      <c r="M1441" t="s">
        <v>78</v>
      </c>
      <c r="N1441" t="s">
        <v>2716</v>
      </c>
      <c r="O1441" t="s">
        <v>2064</v>
      </c>
      <c r="P1441" t="s">
        <v>2064</v>
      </c>
      <c r="Q1441" t="s">
        <v>2055</v>
      </c>
      <c r="R1441" t="s">
        <v>79</v>
      </c>
      <c r="S1441" t="s">
        <v>26</v>
      </c>
      <c r="T1441" t="s">
        <v>2056</v>
      </c>
      <c r="U1441" t="s">
        <v>100</v>
      </c>
      <c r="V1441" t="s">
        <v>80</v>
      </c>
      <c r="W1441">
        <v>82300</v>
      </c>
      <c r="X1441" t="s">
        <v>85</v>
      </c>
      <c r="Y1441">
        <v>-120</v>
      </c>
      <c r="Z1441" t="s">
        <v>2065</v>
      </c>
      <c r="AA1441" t="s">
        <v>2065</v>
      </c>
      <c r="AB1441" t="s">
        <v>107</v>
      </c>
      <c r="AC1441" t="s">
        <v>91</v>
      </c>
      <c r="AD1441">
        <f>_xlfn.XLOOKUP(MIS[[#This Row],[TRADING SYMBOL]],[1]Sheet1!$D:$D,[1]Sheet1!$C:$C)</f>
        <v>389.05</v>
      </c>
      <c r="AE1441">
        <f>MIS[[#This Row],[OrderAverageTradedPrice]]*MIS[[#This Row],[OrderQuantity]]</f>
        <v>60183</v>
      </c>
      <c r="AF1441">
        <f>MIS[[#This Row],[LTP]]*MIS[[#This Row],[OrderQuantity]]</f>
        <v>46686</v>
      </c>
      <c r="AG1441">
        <f>IF(MIS[[#This Row],[OrderSide]]="SELL",MIS[[#This Row],[VALUE]]-MIS[[#This Row],[LIVE_VALUE]],MIS[[#This Row],[LIVE_VALUE]]-MIS[[#This Row],[VALUE]])</f>
        <v>13497</v>
      </c>
      <c r="AH1441" t="str" cm="1">
        <f t="array" ref="AH1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1" t="str">
        <f>MIS[[#This Row],[TRADING SYMBOL]]</f>
        <v>SENSEX2552082300PE</v>
      </c>
      <c r="AJ1441" t="str">
        <f>IF(RIGHT(MIS[[#This Row],[Main/Hedge]],4)="MAIN","MAIN","HEDGE")</f>
        <v>MAIN</v>
      </c>
      <c r="AK1441" t="str" cm="1">
        <f t="array" ref="AK1441">_xlfn._xlws.FILTER(Table4[Column1],ISNUMBER(SEARCH(Table4[Column1],MIS[[#This Row],[OrderUniqueIdentifier]])),"")</f>
        <v>NOTREND</v>
      </c>
    </row>
    <row r="1442" spans="1:37" x14ac:dyDescent="0.25">
      <c r="A1442" t="s">
        <v>179</v>
      </c>
      <c r="B1442" t="s">
        <v>1467</v>
      </c>
      <c r="C1442" t="s">
        <v>2729</v>
      </c>
      <c r="D1442" t="s">
        <v>72</v>
      </c>
      <c r="E1442" t="s">
        <v>2044</v>
      </c>
      <c r="F1442" t="s">
        <v>98</v>
      </c>
      <c r="G1442" t="s">
        <v>89</v>
      </c>
      <c r="H1442" t="s">
        <v>93</v>
      </c>
      <c r="I1442" t="s">
        <v>76</v>
      </c>
      <c r="J1442" t="s">
        <v>2730</v>
      </c>
      <c r="K1442">
        <v>260</v>
      </c>
      <c r="L1442" t="s">
        <v>77</v>
      </c>
      <c r="M1442" t="s">
        <v>78</v>
      </c>
      <c r="N1442" t="s">
        <v>2731</v>
      </c>
      <c r="O1442" t="s">
        <v>2047</v>
      </c>
      <c r="P1442" t="s">
        <v>2064</v>
      </c>
      <c r="Q1442" t="s">
        <v>2048</v>
      </c>
      <c r="R1442" t="s">
        <v>79</v>
      </c>
      <c r="S1442" t="s">
        <v>26</v>
      </c>
      <c r="T1442" t="s">
        <v>2049</v>
      </c>
      <c r="U1442" t="s">
        <v>100</v>
      </c>
      <c r="V1442" t="s">
        <v>80</v>
      </c>
      <c r="W1442">
        <v>82300</v>
      </c>
      <c r="X1442" t="s">
        <v>81</v>
      </c>
      <c r="Y1442">
        <v>-260</v>
      </c>
      <c r="Z1442" t="s">
        <v>2051</v>
      </c>
      <c r="AA1442" t="s">
        <v>2065</v>
      </c>
      <c r="AB1442" t="s">
        <v>90</v>
      </c>
      <c r="AC1442" t="s">
        <v>91</v>
      </c>
      <c r="AD1442">
        <f>_xlfn.XLOOKUP(MIS[[#This Row],[TRADING SYMBOL]],[1]Sheet1!$D:$D,[1]Sheet1!$C:$C)</f>
        <v>464.4</v>
      </c>
      <c r="AE1442">
        <f>MIS[[#This Row],[OrderAverageTradedPrice]]*MIS[[#This Row],[OrderQuantity]]</f>
        <v>152114.99999999994</v>
      </c>
      <c r="AF1442">
        <f>MIS[[#This Row],[LTP]]*MIS[[#This Row],[OrderQuantity]]</f>
        <v>120744</v>
      </c>
      <c r="AG1442">
        <f>IF(MIS[[#This Row],[OrderSide]]="SELL",MIS[[#This Row],[VALUE]]-MIS[[#This Row],[LIVE_VALUE]],MIS[[#This Row],[LIVE_VALUE]]-MIS[[#This Row],[VALUE]])</f>
        <v>31370.999999999942</v>
      </c>
      <c r="AH1442" t="str" cm="1">
        <f t="array" ref="AH1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2" t="str">
        <f>MIS[[#This Row],[TRADING SYMBOL]]</f>
        <v>SENSEX2552082300CE</v>
      </c>
      <c r="AJ1442" t="str">
        <f>IF(RIGHT(MIS[[#This Row],[Main/Hedge]],4)="MAIN","MAIN","HEDGE")</f>
        <v>MAIN</v>
      </c>
      <c r="AK1442" t="str" cm="1">
        <f t="array" ref="AK1442">_xlfn._xlws.FILTER(Table4[Column1],ISNUMBER(SEARCH(Table4[Column1],MIS[[#This Row],[OrderUniqueIdentifier]])),"")</f>
        <v>NOTREND</v>
      </c>
    </row>
    <row r="1443" spans="1:37" x14ac:dyDescent="0.25">
      <c r="A1443" t="s">
        <v>179</v>
      </c>
      <c r="B1443" t="s">
        <v>1467</v>
      </c>
      <c r="C1443" t="s">
        <v>2732</v>
      </c>
      <c r="D1443" t="s">
        <v>72</v>
      </c>
      <c r="E1443" t="s">
        <v>2053</v>
      </c>
      <c r="F1443" t="s">
        <v>98</v>
      </c>
      <c r="G1443" t="s">
        <v>89</v>
      </c>
      <c r="H1443" t="s">
        <v>93</v>
      </c>
      <c r="I1443" t="s">
        <v>76</v>
      </c>
      <c r="J1443" t="s">
        <v>2733</v>
      </c>
      <c r="K1443">
        <v>260</v>
      </c>
      <c r="L1443" t="s">
        <v>77</v>
      </c>
      <c r="M1443" t="s">
        <v>78</v>
      </c>
      <c r="N1443" t="s">
        <v>2734</v>
      </c>
      <c r="O1443" t="s">
        <v>2064</v>
      </c>
      <c r="P1443" t="s">
        <v>2064</v>
      </c>
      <c r="Q1443" t="s">
        <v>2055</v>
      </c>
      <c r="R1443" t="s">
        <v>79</v>
      </c>
      <c r="S1443" t="s">
        <v>26</v>
      </c>
      <c r="T1443" t="s">
        <v>2056</v>
      </c>
      <c r="U1443" t="s">
        <v>100</v>
      </c>
      <c r="V1443" t="s">
        <v>80</v>
      </c>
      <c r="W1443">
        <v>82300</v>
      </c>
      <c r="X1443" t="s">
        <v>85</v>
      </c>
      <c r="Y1443">
        <v>-260</v>
      </c>
      <c r="Z1443" t="s">
        <v>2065</v>
      </c>
      <c r="AA1443" t="s">
        <v>2065</v>
      </c>
      <c r="AB1443" t="s">
        <v>107</v>
      </c>
      <c r="AC1443" t="s">
        <v>91</v>
      </c>
      <c r="AD1443">
        <f>_xlfn.XLOOKUP(MIS[[#This Row],[TRADING SYMBOL]],[1]Sheet1!$D:$D,[1]Sheet1!$C:$C)</f>
        <v>389.05</v>
      </c>
      <c r="AE1443">
        <f>MIS[[#This Row],[OrderAverageTradedPrice]]*MIS[[#This Row],[OrderQuantity]]</f>
        <v>130371.99999999994</v>
      </c>
      <c r="AF1443">
        <f>MIS[[#This Row],[LTP]]*MIS[[#This Row],[OrderQuantity]]</f>
        <v>101153</v>
      </c>
      <c r="AG1443">
        <f>IF(MIS[[#This Row],[OrderSide]]="SELL",MIS[[#This Row],[VALUE]]-MIS[[#This Row],[LIVE_VALUE]],MIS[[#This Row],[LIVE_VALUE]]-MIS[[#This Row],[VALUE]])</f>
        <v>29218.999999999942</v>
      </c>
      <c r="AH1443" t="str" cm="1">
        <f t="array" ref="AH1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3" t="str">
        <f>MIS[[#This Row],[TRADING SYMBOL]]</f>
        <v>SENSEX2552082300PE</v>
      </c>
      <c r="AJ1443" t="str">
        <f>IF(RIGHT(MIS[[#This Row],[Main/Hedge]],4)="MAIN","MAIN","HEDGE")</f>
        <v>MAIN</v>
      </c>
      <c r="AK1443" t="str" cm="1">
        <f t="array" ref="AK1443">_xlfn._xlws.FILTER(Table4[Column1],ISNUMBER(SEARCH(Table4[Column1],MIS[[#This Row],[OrderUniqueIdentifier]])),"")</f>
        <v>NOTREND</v>
      </c>
    </row>
    <row r="1444" spans="1:37" x14ac:dyDescent="0.25">
      <c r="A1444" t="s">
        <v>179</v>
      </c>
      <c r="B1444" t="s">
        <v>266</v>
      </c>
      <c r="C1444" t="s">
        <v>2778</v>
      </c>
      <c r="D1444" t="s">
        <v>72</v>
      </c>
      <c r="E1444" t="s">
        <v>2044</v>
      </c>
      <c r="F1444" t="s">
        <v>98</v>
      </c>
      <c r="G1444" t="s">
        <v>89</v>
      </c>
      <c r="H1444" t="s">
        <v>93</v>
      </c>
      <c r="I1444" t="s">
        <v>76</v>
      </c>
      <c r="J1444" t="s">
        <v>2779</v>
      </c>
      <c r="K1444">
        <v>380</v>
      </c>
      <c r="L1444" t="s">
        <v>77</v>
      </c>
      <c r="M1444" t="s">
        <v>78</v>
      </c>
      <c r="N1444" t="s">
        <v>2780</v>
      </c>
      <c r="O1444" t="s">
        <v>2064</v>
      </c>
      <c r="P1444" t="s">
        <v>2064</v>
      </c>
      <c r="Q1444" t="s">
        <v>2048</v>
      </c>
      <c r="R1444" t="s">
        <v>79</v>
      </c>
      <c r="S1444" t="s">
        <v>26</v>
      </c>
      <c r="T1444" t="s">
        <v>2049</v>
      </c>
      <c r="U1444" t="s">
        <v>100</v>
      </c>
      <c r="V1444" t="s">
        <v>80</v>
      </c>
      <c r="W1444">
        <v>82300</v>
      </c>
      <c r="X1444" t="s">
        <v>81</v>
      </c>
      <c r="Y1444">
        <v>-380</v>
      </c>
      <c r="Z1444" t="s">
        <v>2065</v>
      </c>
      <c r="AA1444" t="s">
        <v>2065</v>
      </c>
      <c r="AB1444" t="s">
        <v>90</v>
      </c>
      <c r="AC1444" t="s">
        <v>91</v>
      </c>
      <c r="AD1444">
        <f>_xlfn.XLOOKUP(MIS[[#This Row],[TRADING SYMBOL]],[1]Sheet1!$D:$D,[1]Sheet1!$C:$C)</f>
        <v>464.4</v>
      </c>
      <c r="AE1444">
        <f>MIS[[#This Row],[OrderAverageTradedPrice]]*MIS[[#This Row],[OrderQuantity]]</f>
        <v>222281.00000000003</v>
      </c>
      <c r="AF1444">
        <f>MIS[[#This Row],[LTP]]*MIS[[#This Row],[OrderQuantity]]</f>
        <v>176472</v>
      </c>
      <c r="AG1444">
        <f>IF(MIS[[#This Row],[OrderSide]]="SELL",MIS[[#This Row],[VALUE]]-MIS[[#This Row],[LIVE_VALUE]],MIS[[#This Row],[LIVE_VALUE]]-MIS[[#This Row],[VALUE]])</f>
        <v>45809.000000000029</v>
      </c>
      <c r="AH1444" t="str" cm="1">
        <f t="array" ref="AH1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4" t="str">
        <f>MIS[[#This Row],[TRADING SYMBOL]]</f>
        <v>SENSEX2552082300CE</v>
      </c>
      <c r="AJ1444" t="str">
        <f>IF(RIGHT(MIS[[#This Row],[Main/Hedge]],4)="MAIN","MAIN","HEDGE")</f>
        <v>MAIN</v>
      </c>
      <c r="AK1444" t="str" cm="1">
        <f t="array" ref="AK1444">_xlfn._xlws.FILTER(Table4[Column1],ISNUMBER(SEARCH(Table4[Column1],MIS[[#This Row],[OrderUniqueIdentifier]])),"")</f>
        <v>NOTREND</v>
      </c>
    </row>
    <row r="1445" spans="1:37" x14ac:dyDescent="0.25">
      <c r="A1445" t="s">
        <v>179</v>
      </c>
      <c r="B1445" t="s">
        <v>266</v>
      </c>
      <c r="C1445" t="s">
        <v>2781</v>
      </c>
      <c r="D1445" t="s">
        <v>72</v>
      </c>
      <c r="E1445" t="s">
        <v>2053</v>
      </c>
      <c r="F1445" t="s">
        <v>98</v>
      </c>
      <c r="G1445" t="s">
        <v>89</v>
      </c>
      <c r="H1445" t="s">
        <v>93</v>
      </c>
      <c r="I1445" t="s">
        <v>76</v>
      </c>
      <c r="J1445" t="s">
        <v>2782</v>
      </c>
      <c r="K1445">
        <v>380</v>
      </c>
      <c r="L1445" t="s">
        <v>77</v>
      </c>
      <c r="M1445" t="s">
        <v>78</v>
      </c>
      <c r="N1445" t="s">
        <v>2783</v>
      </c>
      <c r="O1445" t="s">
        <v>2064</v>
      </c>
      <c r="P1445" t="s">
        <v>2064</v>
      </c>
      <c r="Q1445" t="s">
        <v>2055</v>
      </c>
      <c r="R1445" t="s">
        <v>79</v>
      </c>
      <c r="S1445" t="s">
        <v>26</v>
      </c>
      <c r="T1445" t="s">
        <v>2056</v>
      </c>
      <c r="U1445" t="s">
        <v>100</v>
      </c>
      <c r="V1445" t="s">
        <v>80</v>
      </c>
      <c r="W1445">
        <v>82300</v>
      </c>
      <c r="X1445" t="s">
        <v>85</v>
      </c>
      <c r="Y1445">
        <v>-380</v>
      </c>
      <c r="Z1445" t="s">
        <v>2065</v>
      </c>
      <c r="AA1445" t="s">
        <v>2065</v>
      </c>
      <c r="AB1445" t="s">
        <v>107</v>
      </c>
      <c r="AC1445" t="s">
        <v>91</v>
      </c>
      <c r="AD1445">
        <f>_xlfn.XLOOKUP(MIS[[#This Row],[TRADING SYMBOL]],[1]Sheet1!$D:$D,[1]Sheet1!$C:$C)</f>
        <v>389.05</v>
      </c>
      <c r="AE1445">
        <f>MIS[[#This Row],[OrderAverageTradedPrice]]*MIS[[#This Row],[OrderQuantity]]</f>
        <v>190847</v>
      </c>
      <c r="AF1445">
        <f>MIS[[#This Row],[LTP]]*MIS[[#This Row],[OrderQuantity]]</f>
        <v>147839</v>
      </c>
      <c r="AG1445">
        <f>IF(MIS[[#This Row],[OrderSide]]="SELL",MIS[[#This Row],[VALUE]]-MIS[[#This Row],[LIVE_VALUE]],MIS[[#This Row],[LIVE_VALUE]]-MIS[[#This Row],[VALUE]])</f>
        <v>43008</v>
      </c>
      <c r="AH1445" t="str" cm="1">
        <f t="array" ref="AH1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5" t="str">
        <f>MIS[[#This Row],[TRADING SYMBOL]]</f>
        <v>SENSEX2552082300PE</v>
      </c>
      <c r="AJ1445" t="str">
        <f>IF(RIGHT(MIS[[#This Row],[Main/Hedge]],4)="MAIN","MAIN","HEDGE")</f>
        <v>MAIN</v>
      </c>
      <c r="AK1445" t="str" cm="1">
        <f t="array" ref="AK1445">_xlfn._xlws.FILTER(Table4[Column1],ISNUMBER(SEARCH(Table4[Column1],MIS[[#This Row],[OrderUniqueIdentifier]])),"")</f>
        <v>NOTREND</v>
      </c>
    </row>
    <row r="1446" spans="1:37" x14ac:dyDescent="0.25">
      <c r="A1446" t="s">
        <v>1702</v>
      </c>
      <c r="B1446" t="s">
        <v>1703</v>
      </c>
      <c r="C1446" t="s">
        <v>2901</v>
      </c>
      <c r="D1446" t="s">
        <v>72</v>
      </c>
      <c r="E1446" t="s">
        <v>2053</v>
      </c>
      <c r="F1446" t="s">
        <v>98</v>
      </c>
      <c r="G1446" t="s">
        <v>89</v>
      </c>
      <c r="H1446" t="s">
        <v>93</v>
      </c>
      <c r="I1446" t="s">
        <v>76</v>
      </c>
      <c r="J1446" t="s">
        <v>2313</v>
      </c>
      <c r="K1446">
        <v>220</v>
      </c>
      <c r="L1446" t="s">
        <v>77</v>
      </c>
      <c r="M1446" t="s">
        <v>78</v>
      </c>
      <c r="N1446" t="s">
        <v>2902</v>
      </c>
      <c r="O1446" t="s">
        <v>2047</v>
      </c>
      <c r="P1446" t="s">
        <v>2064</v>
      </c>
      <c r="Q1446" t="s">
        <v>2055</v>
      </c>
      <c r="R1446" t="s">
        <v>79</v>
      </c>
      <c r="S1446" t="s">
        <v>26</v>
      </c>
      <c r="T1446" t="s">
        <v>2056</v>
      </c>
      <c r="U1446" t="s">
        <v>100</v>
      </c>
      <c r="V1446" t="s">
        <v>80</v>
      </c>
      <c r="W1446">
        <v>82300</v>
      </c>
      <c r="X1446" t="s">
        <v>85</v>
      </c>
      <c r="Y1446">
        <v>-220</v>
      </c>
      <c r="Z1446" t="s">
        <v>2051</v>
      </c>
      <c r="AA1446" t="s">
        <v>2065</v>
      </c>
      <c r="AB1446" t="s">
        <v>107</v>
      </c>
      <c r="AC1446" t="s">
        <v>91</v>
      </c>
      <c r="AD1446">
        <f>_xlfn.XLOOKUP(MIS[[#This Row],[TRADING SYMBOL]],[1]Sheet1!$D:$D,[1]Sheet1!$C:$C)</f>
        <v>389.05</v>
      </c>
      <c r="AE1446">
        <f>MIS[[#This Row],[OrderAverageTradedPrice]]*MIS[[#This Row],[OrderQuantity]]</f>
        <v>110655.99999999997</v>
      </c>
      <c r="AF1446">
        <f>MIS[[#This Row],[LTP]]*MIS[[#This Row],[OrderQuantity]]</f>
        <v>85591</v>
      </c>
      <c r="AG1446">
        <f>IF(MIS[[#This Row],[OrderSide]]="SELL",MIS[[#This Row],[VALUE]]-MIS[[#This Row],[LIVE_VALUE]],MIS[[#This Row],[LIVE_VALUE]]-MIS[[#This Row],[VALUE]])</f>
        <v>25064.999999999971</v>
      </c>
      <c r="AH1446" t="str" cm="1">
        <f t="array" ref="AH1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6" t="str">
        <f>MIS[[#This Row],[TRADING SYMBOL]]</f>
        <v>SENSEX2552082300PE</v>
      </c>
      <c r="AJ1446" t="str">
        <f>IF(RIGHT(MIS[[#This Row],[Main/Hedge]],4)="MAIN","MAIN","HEDGE")</f>
        <v>MAIN</v>
      </c>
      <c r="AK1446" t="str" cm="1">
        <f t="array" ref="AK1446">_xlfn._xlws.FILTER(Table4[Column1],ISNUMBER(SEARCH(Table4[Column1],MIS[[#This Row],[OrderUniqueIdentifier]])),"")</f>
        <v>NOTREND</v>
      </c>
    </row>
    <row r="1447" spans="1:37" x14ac:dyDescent="0.25">
      <c r="A1447" t="s">
        <v>71</v>
      </c>
      <c r="B1447" t="s">
        <v>1117</v>
      </c>
      <c r="C1447" t="s">
        <v>2535</v>
      </c>
      <c r="D1447" t="s">
        <v>72</v>
      </c>
      <c r="E1447" t="s">
        <v>2053</v>
      </c>
      <c r="F1447" t="s">
        <v>98</v>
      </c>
      <c r="G1447" t="s">
        <v>89</v>
      </c>
      <c r="H1447" t="s">
        <v>75</v>
      </c>
      <c r="I1447" t="s">
        <v>76</v>
      </c>
      <c r="J1447" t="s">
        <v>77</v>
      </c>
      <c r="K1447">
        <v>20</v>
      </c>
      <c r="L1447" t="s">
        <v>77</v>
      </c>
      <c r="M1447" t="s">
        <v>78</v>
      </c>
      <c r="N1447" t="s">
        <v>2536</v>
      </c>
      <c r="O1447" t="s">
        <v>2064</v>
      </c>
      <c r="P1447" t="s">
        <v>2537</v>
      </c>
      <c r="Q1447" t="s">
        <v>2055</v>
      </c>
      <c r="R1447" t="s">
        <v>79</v>
      </c>
      <c r="S1447" t="s">
        <v>26</v>
      </c>
      <c r="T1447" t="s">
        <v>2056</v>
      </c>
      <c r="U1447" t="s">
        <v>100</v>
      </c>
      <c r="V1447" t="s">
        <v>80</v>
      </c>
      <c r="W1447">
        <v>82300</v>
      </c>
      <c r="X1447" t="s">
        <v>85</v>
      </c>
      <c r="Y1447">
        <v>-20</v>
      </c>
      <c r="Z1447" t="s">
        <v>2065</v>
      </c>
      <c r="AA1447" t="s">
        <v>2538</v>
      </c>
      <c r="AB1447" t="s">
        <v>107</v>
      </c>
      <c r="AC1447" t="s">
        <v>91</v>
      </c>
      <c r="AD1447">
        <f>_xlfn.XLOOKUP(MIS[[#This Row],[TRADING SYMBOL]],[1]Sheet1!$D:$D,[1]Sheet1!$C:$C)</f>
        <v>389.05</v>
      </c>
      <c r="AE1447">
        <f>MIS[[#This Row],[OrderAverageTradedPrice]]*MIS[[#This Row],[OrderQuantity]]</f>
        <v>10001</v>
      </c>
      <c r="AF1447">
        <f>MIS[[#This Row],[LTP]]*MIS[[#This Row],[OrderQuantity]]</f>
        <v>7781</v>
      </c>
      <c r="AG1447">
        <f>IF(MIS[[#This Row],[OrderSide]]="SELL",MIS[[#This Row],[VALUE]]-MIS[[#This Row],[LIVE_VALUE]],MIS[[#This Row],[LIVE_VALUE]]-MIS[[#This Row],[VALUE]])</f>
        <v>2220</v>
      </c>
      <c r="AH1447" t="str" cm="1">
        <f t="array" ref="AH1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7" t="str">
        <f>MIS[[#This Row],[TRADING SYMBOL]]</f>
        <v>SENSEX2552082300PE</v>
      </c>
      <c r="AJ1447" t="str">
        <f>IF(RIGHT(MIS[[#This Row],[Main/Hedge]],4)="MAIN","MAIN","HEDGE")</f>
        <v>MAIN</v>
      </c>
      <c r="AK1447" t="str" cm="1">
        <f t="array" ref="AK1447">_xlfn._xlws.FILTER(Table4[Column1],ISNUMBER(SEARCH(Table4[Column1],MIS[[#This Row],[OrderUniqueIdentifier]])),"")</f>
        <v>NOTREND</v>
      </c>
    </row>
    <row r="1448" spans="1:37" x14ac:dyDescent="0.25">
      <c r="A1448" t="s">
        <v>1357</v>
      </c>
      <c r="B1448" t="s">
        <v>1366</v>
      </c>
      <c r="C1448" t="s">
        <v>2694</v>
      </c>
      <c r="D1448" t="s">
        <v>72</v>
      </c>
      <c r="E1448" t="s">
        <v>2044</v>
      </c>
      <c r="F1448" t="s">
        <v>98</v>
      </c>
      <c r="G1448" t="s">
        <v>89</v>
      </c>
      <c r="H1448" t="s">
        <v>93</v>
      </c>
      <c r="I1448" t="s">
        <v>76</v>
      </c>
      <c r="J1448" t="s">
        <v>2695</v>
      </c>
      <c r="K1448">
        <v>40</v>
      </c>
      <c r="L1448" t="s">
        <v>77</v>
      </c>
      <c r="M1448" t="s">
        <v>78</v>
      </c>
      <c r="N1448" t="s">
        <v>2695</v>
      </c>
      <c r="O1448" t="s">
        <v>2537</v>
      </c>
      <c r="P1448" t="s">
        <v>2537</v>
      </c>
      <c r="Q1448" t="s">
        <v>2048</v>
      </c>
      <c r="R1448" t="s">
        <v>79</v>
      </c>
      <c r="S1448" t="s">
        <v>26</v>
      </c>
      <c r="T1448" t="s">
        <v>2049</v>
      </c>
      <c r="U1448" t="s">
        <v>100</v>
      </c>
      <c r="V1448" t="s">
        <v>80</v>
      </c>
      <c r="W1448">
        <v>82300</v>
      </c>
      <c r="X1448" t="s">
        <v>81</v>
      </c>
      <c r="Y1448">
        <v>-40</v>
      </c>
      <c r="Z1448" t="s">
        <v>2538</v>
      </c>
      <c r="AA1448" t="s">
        <v>2538</v>
      </c>
      <c r="AB1448" t="s">
        <v>90</v>
      </c>
      <c r="AC1448" t="s">
        <v>91</v>
      </c>
      <c r="AD1448">
        <f>_xlfn.XLOOKUP(MIS[[#This Row],[TRADING SYMBOL]],[1]Sheet1!$D:$D,[1]Sheet1!$C:$C)</f>
        <v>464.4</v>
      </c>
      <c r="AE1448">
        <f>MIS[[#This Row],[OrderAverageTradedPrice]]*MIS[[#This Row],[OrderQuantity]]</f>
        <v>23476</v>
      </c>
      <c r="AF1448">
        <f>MIS[[#This Row],[LTP]]*MIS[[#This Row],[OrderQuantity]]</f>
        <v>18576</v>
      </c>
      <c r="AG1448">
        <f>IF(MIS[[#This Row],[OrderSide]]="SELL",MIS[[#This Row],[VALUE]]-MIS[[#This Row],[LIVE_VALUE]],MIS[[#This Row],[LIVE_VALUE]]-MIS[[#This Row],[VALUE]])</f>
        <v>4900</v>
      </c>
      <c r="AH1448" t="str" cm="1">
        <f t="array" ref="AH1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8" t="str">
        <f>MIS[[#This Row],[TRADING SYMBOL]]</f>
        <v>SENSEX2552082300CE</v>
      </c>
      <c r="AJ1448" t="str">
        <f>IF(RIGHT(MIS[[#This Row],[Main/Hedge]],4)="MAIN","MAIN","HEDGE")</f>
        <v>MAIN</v>
      </c>
      <c r="AK1448" t="str" cm="1">
        <f t="array" ref="AK1448">_xlfn._xlws.FILTER(Table4[Column1],ISNUMBER(SEARCH(Table4[Column1],MIS[[#This Row],[OrderUniqueIdentifier]])),"")</f>
        <v>NOTREND</v>
      </c>
    </row>
    <row r="1449" spans="1:37" x14ac:dyDescent="0.25">
      <c r="A1449" t="s">
        <v>1555</v>
      </c>
      <c r="B1449" t="s">
        <v>1684</v>
      </c>
      <c r="C1449" t="s">
        <v>2878</v>
      </c>
      <c r="D1449" t="s">
        <v>72</v>
      </c>
      <c r="E1449" t="s">
        <v>2044</v>
      </c>
      <c r="F1449" t="s">
        <v>98</v>
      </c>
      <c r="G1449" t="s">
        <v>89</v>
      </c>
      <c r="H1449" t="s">
        <v>93</v>
      </c>
      <c r="I1449" t="s">
        <v>76</v>
      </c>
      <c r="J1449" t="s">
        <v>2879</v>
      </c>
      <c r="K1449">
        <v>140</v>
      </c>
      <c r="L1449" t="s">
        <v>77</v>
      </c>
      <c r="M1449" t="s">
        <v>78</v>
      </c>
      <c r="N1449" t="s">
        <v>2880</v>
      </c>
      <c r="O1449" t="s">
        <v>2064</v>
      </c>
      <c r="P1449" t="s">
        <v>2537</v>
      </c>
      <c r="Q1449" t="s">
        <v>2048</v>
      </c>
      <c r="R1449" t="s">
        <v>79</v>
      </c>
      <c r="S1449" t="s">
        <v>26</v>
      </c>
      <c r="T1449" t="s">
        <v>2049</v>
      </c>
      <c r="U1449" t="s">
        <v>100</v>
      </c>
      <c r="V1449" t="s">
        <v>80</v>
      </c>
      <c r="W1449">
        <v>82300</v>
      </c>
      <c r="X1449" t="s">
        <v>81</v>
      </c>
      <c r="Y1449">
        <v>-140</v>
      </c>
      <c r="Z1449" t="s">
        <v>2065</v>
      </c>
      <c r="AA1449" t="s">
        <v>2538</v>
      </c>
      <c r="AB1449" t="s">
        <v>90</v>
      </c>
      <c r="AC1449" t="s">
        <v>91</v>
      </c>
      <c r="AD1449">
        <f>_xlfn.XLOOKUP(MIS[[#This Row],[TRADING SYMBOL]],[1]Sheet1!$D:$D,[1]Sheet1!$C:$C)</f>
        <v>464.4</v>
      </c>
      <c r="AE1449">
        <f>MIS[[#This Row],[OrderAverageTradedPrice]]*MIS[[#This Row],[OrderQuantity]]</f>
        <v>82062.999999999898</v>
      </c>
      <c r="AF1449">
        <f>MIS[[#This Row],[LTP]]*MIS[[#This Row],[OrderQuantity]]</f>
        <v>65016</v>
      </c>
      <c r="AG1449">
        <f>IF(MIS[[#This Row],[OrderSide]]="SELL",MIS[[#This Row],[VALUE]]-MIS[[#This Row],[LIVE_VALUE]],MIS[[#This Row],[LIVE_VALUE]]-MIS[[#This Row],[VALUE]])</f>
        <v>17046.999999999898</v>
      </c>
      <c r="AH1449" t="str" cm="1">
        <f t="array" ref="AH1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9" t="str">
        <f>MIS[[#This Row],[TRADING SYMBOL]]</f>
        <v>SENSEX2552082300CE</v>
      </c>
      <c r="AJ1449" t="str">
        <f>IF(RIGHT(MIS[[#This Row],[Main/Hedge]],4)="MAIN","MAIN","HEDGE")</f>
        <v>MAIN</v>
      </c>
      <c r="AK1449" t="str" cm="1">
        <f t="array" ref="AK1449">_xlfn._xlws.FILTER(Table4[Column1],ISNUMBER(SEARCH(Table4[Column1],MIS[[#This Row],[OrderUniqueIdentifier]])),"")</f>
        <v>NOTREND</v>
      </c>
    </row>
    <row r="1450" spans="1:37" x14ac:dyDescent="0.25">
      <c r="A1450" t="s">
        <v>1555</v>
      </c>
      <c r="B1450" t="s">
        <v>1684</v>
      </c>
      <c r="C1450" t="s">
        <v>2881</v>
      </c>
      <c r="D1450" t="s">
        <v>72</v>
      </c>
      <c r="E1450" t="s">
        <v>2053</v>
      </c>
      <c r="F1450" t="s">
        <v>98</v>
      </c>
      <c r="G1450" t="s">
        <v>89</v>
      </c>
      <c r="H1450" t="s">
        <v>93</v>
      </c>
      <c r="I1450" t="s">
        <v>76</v>
      </c>
      <c r="J1450" t="s">
        <v>2882</v>
      </c>
      <c r="K1450">
        <v>140</v>
      </c>
      <c r="L1450" t="s">
        <v>77</v>
      </c>
      <c r="M1450" t="s">
        <v>78</v>
      </c>
      <c r="N1450" t="s">
        <v>2883</v>
      </c>
      <c r="O1450" t="s">
        <v>2537</v>
      </c>
      <c r="P1450" t="s">
        <v>2537</v>
      </c>
      <c r="Q1450" t="s">
        <v>2055</v>
      </c>
      <c r="R1450" t="s">
        <v>79</v>
      </c>
      <c r="S1450" t="s">
        <v>26</v>
      </c>
      <c r="T1450" t="s">
        <v>2056</v>
      </c>
      <c r="U1450" t="s">
        <v>100</v>
      </c>
      <c r="V1450" t="s">
        <v>80</v>
      </c>
      <c r="W1450">
        <v>82300</v>
      </c>
      <c r="X1450" t="s">
        <v>85</v>
      </c>
      <c r="Y1450">
        <v>-140</v>
      </c>
      <c r="Z1450" t="s">
        <v>2538</v>
      </c>
      <c r="AA1450" t="s">
        <v>2538</v>
      </c>
      <c r="AB1450" t="s">
        <v>107</v>
      </c>
      <c r="AC1450" t="s">
        <v>91</v>
      </c>
      <c r="AD1450">
        <f>_xlfn.XLOOKUP(MIS[[#This Row],[TRADING SYMBOL]],[1]Sheet1!$D:$D,[1]Sheet1!$C:$C)</f>
        <v>389.05</v>
      </c>
      <c r="AE1450">
        <f>MIS[[#This Row],[OrderAverageTradedPrice]]*MIS[[#This Row],[OrderQuantity]]</f>
        <v>70014.999999999884</v>
      </c>
      <c r="AF1450">
        <f>MIS[[#This Row],[LTP]]*MIS[[#This Row],[OrderQuantity]]</f>
        <v>54467</v>
      </c>
      <c r="AG1450">
        <f>IF(MIS[[#This Row],[OrderSide]]="SELL",MIS[[#This Row],[VALUE]]-MIS[[#This Row],[LIVE_VALUE]],MIS[[#This Row],[LIVE_VALUE]]-MIS[[#This Row],[VALUE]])</f>
        <v>15547.999999999884</v>
      </c>
      <c r="AH1450" t="str" cm="1">
        <f t="array" ref="AH1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0" t="str">
        <f>MIS[[#This Row],[TRADING SYMBOL]]</f>
        <v>SENSEX2552082300PE</v>
      </c>
      <c r="AJ1450" t="str">
        <f>IF(RIGHT(MIS[[#This Row],[Main/Hedge]],4)="MAIN","MAIN","HEDGE")</f>
        <v>MAIN</v>
      </c>
      <c r="AK1450" t="str" cm="1">
        <f t="array" ref="AK1450">_xlfn._xlws.FILTER(Table4[Column1],ISNUMBER(SEARCH(Table4[Column1],MIS[[#This Row],[OrderUniqueIdentifier]])),"")</f>
        <v>NOTREND</v>
      </c>
    </row>
    <row r="1451" spans="1:37" x14ac:dyDescent="0.25">
      <c r="A1451" t="s">
        <v>1357</v>
      </c>
      <c r="B1451" t="s">
        <v>1366</v>
      </c>
      <c r="C1451" t="s">
        <v>2696</v>
      </c>
      <c r="D1451" t="s">
        <v>72</v>
      </c>
      <c r="E1451" t="s">
        <v>2053</v>
      </c>
      <c r="F1451" t="s">
        <v>98</v>
      </c>
      <c r="G1451" t="s">
        <v>89</v>
      </c>
      <c r="H1451" t="s">
        <v>93</v>
      </c>
      <c r="I1451" t="s">
        <v>76</v>
      </c>
      <c r="J1451" t="s">
        <v>2697</v>
      </c>
      <c r="K1451">
        <v>40</v>
      </c>
      <c r="L1451" t="s">
        <v>77</v>
      </c>
      <c r="M1451" t="s">
        <v>78</v>
      </c>
      <c r="N1451" t="s">
        <v>2697</v>
      </c>
      <c r="O1451" t="s">
        <v>2537</v>
      </c>
      <c r="P1451" t="s">
        <v>2698</v>
      </c>
      <c r="Q1451" t="s">
        <v>2055</v>
      </c>
      <c r="R1451" t="s">
        <v>79</v>
      </c>
      <c r="S1451" t="s">
        <v>26</v>
      </c>
      <c r="T1451" t="s">
        <v>2056</v>
      </c>
      <c r="U1451" t="s">
        <v>100</v>
      </c>
      <c r="V1451" t="s">
        <v>80</v>
      </c>
      <c r="W1451">
        <v>82300</v>
      </c>
      <c r="X1451" t="s">
        <v>85</v>
      </c>
      <c r="Y1451">
        <v>-40</v>
      </c>
      <c r="Z1451" t="s">
        <v>2538</v>
      </c>
      <c r="AA1451" t="s">
        <v>2699</v>
      </c>
      <c r="AB1451" t="s">
        <v>107</v>
      </c>
      <c r="AC1451" t="s">
        <v>91</v>
      </c>
      <c r="AD1451">
        <f>_xlfn.XLOOKUP(MIS[[#This Row],[TRADING SYMBOL]],[1]Sheet1!$D:$D,[1]Sheet1!$C:$C)</f>
        <v>389.05</v>
      </c>
      <c r="AE1451">
        <f>MIS[[#This Row],[OrderAverageTradedPrice]]*MIS[[#This Row],[OrderQuantity]]</f>
        <v>20000</v>
      </c>
      <c r="AF1451">
        <f>MIS[[#This Row],[LTP]]*MIS[[#This Row],[OrderQuantity]]</f>
        <v>15562</v>
      </c>
      <c r="AG1451">
        <f>IF(MIS[[#This Row],[OrderSide]]="SELL",MIS[[#This Row],[VALUE]]-MIS[[#This Row],[LIVE_VALUE]],MIS[[#This Row],[LIVE_VALUE]]-MIS[[#This Row],[VALUE]])</f>
        <v>4438</v>
      </c>
      <c r="AH1451" t="str" cm="1">
        <f t="array" ref="AH1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1" t="str">
        <f>MIS[[#This Row],[TRADING SYMBOL]]</f>
        <v>SENSEX2552082300PE</v>
      </c>
      <c r="AJ1451" t="str">
        <f>IF(RIGHT(MIS[[#This Row],[Main/Hedge]],4)="MAIN","MAIN","HEDGE")</f>
        <v>MAIN</v>
      </c>
      <c r="AK1451" t="str" cm="1">
        <f t="array" ref="AK1451">_xlfn._xlws.FILTER(Table4[Column1],ISNUMBER(SEARCH(Table4[Column1],MIS[[#This Row],[OrderUniqueIdentifier]])),"")</f>
        <v>NOTREND</v>
      </c>
    </row>
    <row r="1452" spans="1:37" x14ac:dyDescent="0.25">
      <c r="A1452" t="s">
        <v>179</v>
      </c>
      <c r="B1452" t="s">
        <v>1456</v>
      </c>
      <c r="C1452" t="s">
        <v>2721</v>
      </c>
      <c r="D1452" t="s">
        <v>72</v>
      </c>
      <c r="E1452" t="s">
        <v>2044</v>
      </c>
      <c r="F1452" t="s">
        <v>98</v>
      </c>
      <c r="G1452" t="s">
        <v>89</v>
      </c>
      <c r="H1452" t="s">
        <v>93</v>
      </c>
      <c r="I1452" t="s">
        <v>76</v>
      </c>
      <c r="J1452" t="s">
        <v>2722</v>
      </c>
      <c r="K1452">
        <v>40</v>
      </c>
      <c r="L1452" t="s">
        <v>77</v>
      </c>
      <c r="M1452" t="s">
        <v>78</v>
      </c>
      <c r="N1452" t="s">
        <v>2723</v>
      </c>
      <c r="O1452" t="s">
        <v>2698</v>
      </c>
      <c r="P1452" t="s">
        <v>2698</v>
      </c>
      <c r="Q1452" t="s">
        <v>2048</v>
      </c>
      <c r="R1452" t="s">
        <v>79</v>
      </c>
      <c r="S1452" t="s">
        <v>26</v>
      </c>
      <c r="T1452" t="s">
        <v>2049</v>
      </c>
      <c r="U1452" t="s">
        <v>100</v>
      </c>
      <c r="V1452" t="s">
        <v>80</v>
      </c>
      <c r="W1452">
        <v>82300</v>
      </c>
      <c r="X1452" t="s">
        <v>81</v>
      </c>
      <c r="Y1452">
        <v>-40</v>
      </c>
      <c r="Z1452" t="s">
        <v>2699</v>
      </c>
      <c r="AA1452" t="s">
        <v>2699</v>
      </c>
      <c r="AB1452" t="s">
        <v>90</v>
      </c>
      <c r="AC1452" t="s">
        <v>91</v>
      </c>
      <c r="AD1452">
        <f>_xlfn.XLOOKUP(MIS[[#This Row],[TRADING SYMBOL]],[1]Sheet1!$D:$D,[1]Sheet1!$C:$C)</f>
        <v>464.4</v>
      </c>
      <c r="AE1452">
        <f>MIS[[#This Row],[OrderAverageTradedPrice]]*MIS[[#This Row],[OrderQuantity]]</f>
        <v>23622</v>
      </c>
      <c r="AF1452">
        <f>MIS[[#This Row],[LTP]]*MIS[[#This Row],[OrderQuantity]]</f>
        <v>18576</v>
      </c>
      <c r="AG1452">
        <f>IF(MIS[[#This Row],[OrderSide]]="SELL",MIS[[#This Row],[VALUE]]-MIS[[#This Row],[LIVE_VALUE]],MIS[[#This Row],[LIVE_VALUE]]-MIS[[#This Row],[VALUE]])</f>
        <v>5046</v>
      </c>
      <c r="AH1452" t="str" cm="1">
        <f t="array" ref="AH1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2" t="str">
        <f>MIS[[#This Row],[TRADING SYMBOL]]</f>
        <v>SENSEX2552082300CE</v>
      </c>
      <c r="AJ1452" t="str">
        <f>IF(RIGHT(MIS[[#This Row],[Main/Hedge]],4)="MAIN","MAIN","HEDGE")</f>
        <v>MAIN</v>
      </c>
      <c r="AK1452" t="str" cm="1">
        <f t="array" ref="AK1452">_xlfn._xlws.FILTER(Table4[Column1],ISNUMBER(SEARCH(Table4[Column1],MIS[[#This Row],[OrderUniqueIdentifier]])),"")</f>
        <v>NOTREND</v>
      </c>
    </row>
    <row r="1453" spans="1:37" x14ac:dyDescent="0.25">
      <c r="A1453" t="s">
        <v>179</v>
      </c>
      <c r="B1453" t="s">
        <v>1456</v>
      </c>
      <c r="C1453" t="s">
        <v>2724</v>
      </c>
      <c r="D1453" t="s">
        <v>72</v>
      </c>
      <c r="E1453" t="s">
        <v>2053</v>
      </c>
      <c r="F1453" t="s">
        <v>98</v>
      </c>
      <c r="G1453" t="s">
        <v>89</v>
      </c>
      <c r="H1453" t="s">
        <v>93</v>
      </c>
      <c r="I1453" t="s">
        <v>76</v>
      </c>
      <c r="J1453" t="s">
        <v>2725</v>
      </c>
      <c r="K1453">
        <v>40</v>
      </c>
      <c r="L1453" t="s">
        <v>77</v>
      </c>
      <c r="M1453" t="s">
        <v>78</v>
      </c>
      <c r="N1453" t="s">
        <v>2725</v>
      </c>
      <c r="O1453" t="s">
        <v>2698</v>
      </c>
      <c r="P1453" t="s">
        <v>2698</v>
      </c>
      <c r="Q1453" t="s">
        <v>2055</v>
      </c>
      <c r="R1453" t="s">
        <v>79</v>
      </c>
      <c r="S1453" t="s">
        <v>26</v>
      </c>
      <c r="T1453" t="s">
        <v>2056</v>
      </c>
      <c r="U1453" t="s">
        <v>100</v>
      </c>
      <c r="V1453" t="s">
        <v>80</v>
      </c>
      <c r="W1453">
        <v>82300</v>
      </c>
      <c r="X1453" t="s">
        <v>85</v>
      </c>
      <c r="Y1453">
        <v>-40</v>
      </c>
      <c r="Z1453" t="s">
        <v>2699</v>
      </c>
      <c r="AA1453" t="s">
        <v>2699</v>
      </c>
      <c r="AB1453" t="s">
        <v>107</v>
      </c>
      <c r="AC1453" t="s">
        <v>91</v>
      </c>
      <c r="AD1453">
        <f>_xlfn.XLOOKUP(MIS[[#This Row],[TRADING SYMBOL]],[1]Sheet1!$D:$D,[1]Sheet1!$C:$C)</f>
        <v>389.05</v>
      </c>
      <c r="AE1453">
        <f>MIS[[#This Row],[OrderAverageTradedPrice]]*MIS[[#This Row],[OrderQuantity]]</f>
        <v>19868</v>
      </c>
      <c r="AF1453">
        <f>MIS[[#This Row],[LTP]]*MIS[[#This Row],[OrderQuantity]]</f>
        <v>15562</v>
      </c>
      <c r="AG1453">
        <f>IF(MIS[[#This Row],[OrderSide]]="SELL",MIS[[#This Row],[VALUE]]-MIS[[#This Row],[LIVE_VALUE]],MIS[[#This Row],[LIVE_VALUE]]-MIS[[#This Row],[VALUE]])</f>
        <v>4306</v>
      </c>
      <c r="AH1453" t="str" cm="1">
        <f t="array" ref="AH1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3" t="str">
        <f>MIS[[#This Row],[TRADING SYMBOL]]</f>
        <v>SENSEX2552082300PE</v>
      </c>
      <c r="AJ1453" t="str">
        <f>IF(RIGHT(MIS[[#This Row],[Main/Hedge]],4)="MAIN","MAIN","HEDGE")</f>
        <v>MAIN</v>
      </c>
      <c r="AK1453" t="str" cm="1">
        <f t="array" ref="AK1453">_xlfn._xlws.FILTER(Table4[Column1],ISNUMBER(SEARCH(Table4[Column1],MIS[[#This Row],[OrderUniqueIdentifier]])),"")</f>
        <v>NOTREND</v>
      </c>
    </row>
    <row r="1454" spans="1:37" x14ac:dyDescent="0.25">
      <c r="A1454" t="s">
        <v>179</v>
      </c>
      <c r="B1454" t="s">
        <v>1478</v>
      </c>
      <c r="C1454" t="s">
        <v>2737</v>
      </c>
      <c r="D1454" t="s">
        <v>72</v>
      </c>
      <c r="E1454" t="s">
        <v>2044</v>
      </c>
      <c r="F1454" t="s">
        <v>98</v>
      </c>
      <c r="G1454" t="s">
        <v>89</v>
      </c>
      <c r="H1454" t="s">
        <v>93</v>
      </c>
      <c r="I1454" t="s">
        <v>76</v>
      </c>
      <c r="J1454" t="s">
        <v>2738</v>
      </c>
      <c r="K1454">
        <v>40</v>
      </c>
      <c r="L1454" t="s">
        <v>77</v>
      </c>
      <c r="M1454" t="s">
        <v>78</v>
      </c>
      <c r="N1454" t="s">
        <v>2738</v>
      </c>
      <c r="O1454" t="s">
        <v>2698</v>
      </c>
      <c r="P1454" t="s">
        <v>2698</v>
      </c>
      <c r="Q1454" t="s">
        <v>2048</v>
      </c>
      <c r="R1454" t="s">
        <v>79</v>
      </c>
      <c r="S1454" t="s">
        <v>26</v>
      </c>
      <c r="T1454" t="s">
        <v>2049</v>
      </c>
      <c r="U1454" t="s">
        <v>100</v>
      </c>
      <c r="V1454" t="s">
        <v>80</v>
      </c>
      <c r="W1454">
        <v>82300</v>
      </c>
      <c r="X1454" t="s">
        <v>81</v>
      </c>
      <c r="Y1454">
        <v>-40</v>
      </c>
      <c r="Z1454" t="s">
        <v>2699</v>
      </c>
      <c r="AA1454" t="s">
        <v>2699</v>
      </c>
      <c r="AB1454" t="s">
        <v>90</v>
      </c>
      <c r="AC1454" t="s">
        <v>91</v>
      </c>
      <c r="AD1454">
        <f>_xlfn.XLOOKUP(MIS[[#This Row],[TRADING SYMBOL]],[1]Sheet1!$D:$D,[1]Sheet1!$C:$C)</f>
        <v>464.4</v>
      </c>
      <c r="AE1454">
        <f>MIS[[#This Row],[OrderAverageTradedPrice]]*MIS[[#This Row],[OrderQuantity]]</f>
        <v>23632</v>
      </c>
      <c r="AF1454">
        <f>MIS[[#This Row],[LTP]]*MIS[[#This Row],[OrderQuantity]]</f>
        <v>18576</v>
      </c>
      <c r="AG1454">
        <f>IF(MIS[[#This Row],[OrderSide]]="SELL",MIS[[#This Row],[VALUE]]-MIS[[#This Row],[LIVE_VALUE]],MIS[[#This Row],[LIVE_VALUE]]-MIS[[#This Row],[VALUE]])</f>
        <v>5056</v>
      </c>
      <c r="AH1454" t="str" cm="1">
        <f t="array" ref="AH1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4" t="str">
        <f>MIS[[#This Row],[TRADING SYMBOL]]</f>
        <v>SENSEX2552082300CE</v>
      </c>
      <c r="AJ1454" t="str">
        <f>IF(RIGHT(MIS[[#This Row],[Main/Hedge]],4)="MAIN","MAIN","HEDGE")</f>
        <v>MAIN</v>
      </c>
      <c r="AK1454" t="str" cm="1">
        <f t="array" ref="AK1454">_xlfn._xlws.FILTER(Table4[Column1],ISNUMBER(SEARCH(Table4[Column1],MIS[[#This Row],[OrderUniqueIdentifier]])),"")</f>
        <v>NOTREND</v>
      </c>
    </row>
    <row r="1455" spans="1:37" x14ac:dyDescent="0.25">
      <c r="A1455" t="s">
        <v>179</v>
      </c>
      <c r="B1455" t="s">
        <v>1478</v>
      </c>
      <c r="C1455" t="s">
        <v>2739</v>
      </c>
      <c r="D1455" t="s">
        <v>72</v>
      </c>
      <c r="E1455" t="s">
        <v>2053</v>
      </c>
      <c r="F1455" t="s">
        <v>98</v>
      </c>
      <c r="G1455" t="s">
        <v>89</v>
      </c>
      <c r="H1455" t="s">
        <v>93</v>
      </c>
      <c r="I1455" t="s">
        <v>76</v>
      </c>
      <c r="J1455" t="s">
        <v>2740</v>
      </c>
      <c r="K1455">
        <v>40</v>
      </c>
      <c r="L1455" t="s">
        <v>77</v>
      </c>
      <c r="M1455" t="s">
        <v>78</v>
      </c>
      <c r="N1455" t="s">
        <v>2740</v>
      </c>
      <c r="O1455" t="s">
        <v>2698</v>
      </c>
      <c r="P1455" t="s">
        <v>2698</v>
      </c>
      <c r="Q1455" t="s">
        <v>2055</v>
      </c>
      <c r="R1455" t="s">
        <v>79</v>
      </c>
      <c r="S1455" t="s">
        <v>26</v>
      </c>
      <c r="T1455" t="s">
        <v>2056</v>
      </c>
      <c r="U1455" t="s">
        <v>100</v>
      </c>
      <c r="V1455" t="s">
        <v>80</v>
      </c>
      <c r="W1455">
        <v>82300</v>
      </c>
      <c r="X1455" t="s">
        <v>85</v>
      </c>
      <c r="Y1455">
        <v>-40</v>
      </c>
      <c r="Z1455" t="s">
        <v>2699</v>
      </c>
      <c r="AA1455" t="s">
        <v>2699</v>
      </c>
      <c r="AB1455" t="s">
        <v>107</v>
      </c>
      <c r="AC1455" t="s">
        <v>91</v>
      </c>
      <c r="AD1455">
        <f>_xlfn.XLOOKUP(MIS[[#This Row],[TRADING SYMBOL]],[1]Sheet1!$D:$D,[1]Sheet1!$C:$C)</f>
        <v>389.05</v>
      </c>
      <c r="AE1455">
        <f>MIS[[#This Row],[OrderAverageTradedPrice]]*MIS[[#This Row],[OrderQuantity]]</f>
        <v>19822</v>
      </c>
      <c r="AF1455">
        <f>MIS[[#This Row],[LTP]]*MIS[[#This Row],[OrderQuantity]]</f>
        <v>15562</v>
      </c>
      <c r="AG1455">
        <f>IF(MIS[[#This Row],[OrderSide]]="SELL",MIS[[#This Row],[VALUE]]-MIS[[#This Row],[LIVE_VALUE]],MIS[[#This Row],[LIVE_VALUE]]-MIS[[#This Row],[VALUE]])</f>
        <v>4260</v>
      </c>
      <c r="AH1455" t="str" cm="1">
        <f t="array" ref="AH1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5" t="str">
        <f>MIS[[#This Row],[TRADING SYMBOL]]</f>
        <v>SENSEX2552082300PE</v>
      </c>
      <c r="AJ1455" t="str">
        <f>IF(RIGHT(MIS[[#This Row],[Main/Hedge]],4)="MAIN","MAIN","HEDGE")</f>
        <v>MAIN</v>
      </c>
      <c r="AK1455" t="str" cm="1">
        <f t="array" ref="AK1455">_xlfn._xlws.FILTER(Table4[Column1],ISNUMBER(SEARCH(Table4[Column1],MIS[[#This Row],[OrderUniqueIdentifier]])),"")</f>
        <v>NOTREND</v>
      </c>
    </row>
    <row r="1456" spans="1:37" x14ac:dyDescent="0.25">
      <c r="A1456" t="s">
        <v>179</v>
      </c>
      <c r="B1456" t="s">
        <v>1497</v>
      </c>
      <c r="C1456" t="s">
        <v>2748</v>
      </c>
      <c r="D1456" t="s">
        <v>72</v>
      </c>
      <c r="E1456" t="s">
        <v>2044</v>
      </c>
      <c r="F1456" t="s">
        <v>98</v>
      </c>
      <c r="G1456" t="s">
        <v>89</v>
      </c>
      <c r="H1456" t="s">
        <v>93</v>
      </c>
      <c r="I1456" t="s">
        <v>76</v>
      </c>
      <c r="J1456" t="s">
        <v>2722</v>
      </c>
      <c r="K1456">
        <v>40</v>
      </c>
      <c r="L1456" t="s">
        <v>77</v>
      </c>
      <c r="M1456" t="s">
        <v>78</v>
      </c>
      <c r="N1456" t="s">
        <v>2722</v>
      </c>
      <c r="O1456" t="s">
        <v>2698</v>
      </c>
      <c r="P1456" t="s">
        <v>2698</v>
      </c>
      <c r="Q1456" t="s">
        <v>2048</v>
      </c>
      <c r="R1456" t="s">
        <v>79</v>
      </c>
      <c r="S1456" t="s">
        <v>26</v>
      </c>
      <c r="T1456" t="s">
        <v>2049</v>
      </c>
      <c r="U1456" t="s">
        <v>100</v>
      </c>
      <c r="V1456" t="s">
        <v>80</v>
      </c>
      <c r="W1456">
        <v>82300</v>
      </c>
      <c r="X1456" t="s">
        <v>81</v>
      </c>
      <c r="Y1456">
        <v>-40</v>
      </c>
      <c r="Z1456" t="s">
        <v>2699</v>
      </c>
      <c r="AA1456" t="s">
        <v>2699</v>
      </c>
      <c r="AB1456" t="s">
        <v>90</v>
      </c>
      <c r="AC1456" t="s">
        <v>91</v>
      </c>
      <c r="AD1456">
        <f>_xlfn.XLOOKUP(MIS[[#This Row],[TRADING SYMBOL]],[1]Sheet1!$D:$D,[1]Sheet1!$C:$C)</f>
        <v>464.4</v>
      </c>
      <c r="AE1456">
        <f>MIS[[#This Row],[OrderAverageTradedPrice]]*MIS[[#This Row],[OrderQuantity]]</f>
        <v>23626</v>
      </c>
      <c r="AF1456">
        <f>MIS[[#This Row],[LTP]]*MIS[[#This Row],[OrderQuantity]]</f>
        <v>18576</v>
      </c>
      <c r="AG1456">
        <f>IF(MIS[[#This Row],[OrderSide]]="SELL",MIS[[#This Row],[VALUE]]-MIS[[#This Row],[LIVE_VALUE]],MIS[[#This Row],[LIVE_VALUE]]-MIS[[#This Row],[VALUE]])</f>
        <v>5050</v>
      </c>
      <c r="AH1456" t="str" cm="1">
        <f t="array" ref="AH1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6" t="str">
        <f>MIS[[#This Row],[TRADING SYMBOL]]</f>
        <v>SENSEX2552082300CE</v>
      </c>
      <c r="AJ1456" t="str">
        <f>IF(RIGHT(MIS[[#This Row],[Main/Hedge]],4)="MAIN","MAIN","HEDGE")</f>
        <v>MAIN</v>
      </c>
      <c r="AK1456" t="str" cm="1">
        <f t="array" ref="AK1456">_xlfn._xlws.FILTER(Table4[Column1],ISNUMBER(SEARCH(Table4[Column1],MIS[[#This Row],[OrderUniqueIdentifier]])),"")</f>
        <v>NOTREND</v>
      </c>
    </row>
    <row r="1457" spans="1:37" x14ac:dyDescent="0.25">
      <c r="A1457" t="s">
        <v>179</v>
      </c>
      <c r="B1457" t="s">
        <v>229</v>
      </c>
      <c r="C1457" t="s">
        <v>2769</v>
      </c>
      <c r="D1457" t="s">
        <v>72</v>
      </c>
      <c r="E1457" t="s">
        <v>2044</v>
      </c>
      <c r="F1457" t="s">
        <v>98</v>
      </c>
      <c r="G1457" t="s">
        <v>89</v>
      </c>
      <c r="H1457" t="s">
        <v>93</v>
      </c>
      <c r="I1457" t="s">
        <v>76</v>
      </c>
      <c r="J1457" t="s">
        <v>2770</v>
      </c>
      <c r="K1457">
        <v>120</v>
      </c>
      <c r="L1457" t="s">
        <v>77</v>
      </c>
      <c r="M1457" t="s">
        <v>78</v>
      </c>
      <c r="N1457" t="s">
        <v>2771</v>
      </c>
      <c r="O1457" t="s">
        <v>2537</v>
      </c>
      <c r="P1457" t="s">
        <v>2698</v>
      </c>
      <c r="Q1457" t="s">
        <v>2048</v>
      </c>
      <c r="R1457" t="s">
        <v>79</v>
      </c>
      <c r="S1457" t="s">
        <v>26</v>
      </c>
      <c r="T1457" t="s">
        <v>2049</v>
      </c>
      <c r="U1457" t="s">
        <v>100</v>
      </c>
      <c r="V1457" t="s">
        <v>80</v>
      </c>
      <c r="W1457">
        <v>82300</v>
      </c>
      <c r="X1457" t="s">
        <v>81</v>
      </c>
      <c r="Y1457">
        <v>-120</v>
      </c>
      <c r="Z1457" t="s">
        <v>2538</v>
      </c>
      <c r="AA1457" t="s">
        <v>2699</v>
      </c>
      <c r="AB1457" t="s">
        <v>90</v>
      </c>
      <c r="AC1457" t="s">
        <v>91</v>
      </c>
      <c r="AD1457">
        <f>_xlfn.XLOOKUP(MIS[[#This Row],[TRADING SYMBOL]],[1]Sheet1!$D:$D,[1]Sheet1!$C:$C)</f>
        <v>464.4</v>
      </c>
      <c r="AE1457">
        <f>MIS[[#This Row],[OrderAverageTradedPrice]]*MIS[[#This Row],[OrderQuantity]]</f>
        <v>70653</v>
      </c>
      <c r="AF1457">
        <f>MIS[[#This Row],[LTP]]*MIS[[#This Row],[OrderQuantity]]</f>
        <v>55728</v>
      </c>
      <c r="AG1457">
        <f>IF(MIS[[#This Row],[OrderSide]]="SELL",MIS[[#This Row],[VALUE]]-MIS[[#This Row],[LIVE_VALUE]],MIS[[#This Row],[LIVE_VALUE]]-MIS[[#This Row],[VALUE]])</f>
        <v>14925</v>
      </c>
      <c r="AH1457" t="str" cm="1">
        <f t="array" ref="AH1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7" t="str">
        <f>MIS[[#This Row],[TRADING SYMBOL]]</f>
        <v>SENSEX2552082300CE</v>
      </c>
      <c r="AJ1457" t="str">
        <f>IF(RIGHT(MIS[[#This Row],[Main/Hedge]],4)="MAIN","MAIN","HEDGE")</f>
        <v>MAIN</v>
      </c>
      <c r="AK1457" t="str" cm="1">
        <f t="array" ref="AK1457">_xlfn._xlws.FILTER(Table4[Column1],ISNUMBER(SEARCH(Table4[Column1],MIS[[#This Row],[OrderUniqueIdentifier]])),"")</f>
        <v>NOTREND</v>
      </c>
    </row>
    <row r="1458" spans="1:37" x14ac:dyDescent="0.25">
      <c r="A1458" t="s">
        <v>179</v>
      </c>
      <c r="B1458" t="s">
        <v>229</v>
      </c>
      <c r="C1458" t="s">
        <v>2772</v>
      </c>
      <c r="D1458" t="s">
        <v>72</v>
      </c>
      <c r="E1458" t="s">
        <v>2053</v>
      </c>
      <c r="F1458" t="s">
        <v>98</v>
      </c>
      <c r="G1458" t="s">
        <v>89</v>
      </c>
      <c r="H1458" t="s">
        <v>93</v>
      </c>
      <c r="I1458" t="s">
        <v>76</v>
      </c>
      <c r="J1458" t="s">
        <v>2773</v>
      </c>
      <c r="K1458">
        <v>120</v>
      </c>
      <c r="L1458" t="s">
        <v>77</v>
      </c>
      <c r="M1458" t="s">
        <v>78</v>
      </c>
      <c r="N1458" t="s">
        <v>2774</v>
      </c>
      <c r="O1458" t="s">
        <v>2537</v>
      </c>
      <c r="P1458" t="s">
        <v>2698</v>
      </c>
      <c r="Q1458" t="s">
        <v>2055</v>
      </c>
      <c r="R1458" t="s">
        <v>79</v>
      </c>
      <c r="S1458" t="s">
        <v>26</v>
      </c>
      <c r="T1458" t="s">
        <v>2056</v>
      </c>
      <c r="U1458" t="s">
        <v>100</v>
      </c>
      <c r="V1458" t="s">
        <v>80</v>
      </c>
      <c r="W1458">
        <v>82300</v>
      </c>
      <c r="X1458" t="s">
        <v>85</v>
      </c>
      <c r="Y1458">
        <v>-120</v>
      </c>
      <c r="Z1458" t="s">
        <v>2538</v>
      </c>
      <c r="AA1458" t="s">
        <v>2699</v>
      </c>
      <c r="AB1458" t="s">
        <v>107</v>
      </c>
      <c r="AC1458" t="s">
        <v>91</v>
      </c>
      <c r="AD1458">
        <f>_xlfn.XLOOKUP(MIS[[#This Row],[TRADING SYMBOL]],[1]Sheet1!$D:$D,[1]Sheet1!$C:$C)</f>
        <v>389.05</v>
      </c>
      <c r="AE1458">
        <f>MIS[[#This Row],[OrderAverageTradedPrice]]*MIS[[#This Row],[OrderQuantity]]</f>
        <v>59509.99999999992</v>
      </c>
      <c r="AF1458">
        <f>MIS[[#This Row],[LTP]]*MIS[[#This Row],[OrderQuantity]]</f>
        <v>46686</v>
      </c>
      <c r="AG1458">
        <f>IF(MIS[[#This Row],[OrderSide]]="SELL",MIS[[#This Row],[VALUE]]-MIS[[#This Row],[LIVE_VALUE]],MIS[[#This Row],[LIVE_VALUE]]-MIS[[#This Row],[VALUE]])</f>
        <v>12823.99999999992</v>
      </c>
      <c r="AH1458" t="str" cm="1">
        <f t="array" ref="AH1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8" t="str">
        <f>MIS[[#This Row],[TRADING SYMBOL]]</f>
        <v>SENSEX2552082300PE</v>
      </c>
      <c r="AJ1458" t="str">
        <f>IF(RIGHT(MIS[[#This Row],[Main/Hedge]],4)="MAIN","MAIN","HEDGE")</f>
        <v>MAIN</v>
      </c>
      <c r="AK1458" t="str" cm="1">
        <f t="array" ref="AK1458">_xlfn._xlws.FILTER(Table4[Column1],ISNUMBER(SEARCH(Table4[Column1],MIS[[#This Row],[OrderUniqueIdentifier]])),"")</f>
        <v>NOTREND</v>
      </c>
    </row>
    <row r="1459" spans="1:37" x14ac:dyDescent="0.25">
      <c r="A1459" t="s">
        <v>179</v>
      </c>
      <c r="B1459" t="s">
        <v>1497</v>
      </c>
      <c r="C1459" t="s">
        <v>2749</v>
      </c>
      <c r="D1459" t="s">
        <v>72</v>
      </c>
      <c r="E1459" t="s">
        <v>2053</v>
      </c>
      <c r="F1459" t="s">
        <v>98</v>
      </c>
      <c r="G1459" t="s">
        <v>89</v>
      </c>
      <c r="H1459" t="s">
        <v>93</v>
      </c>
      <c r="I1459" t="s">
        <v>76</v>
      </c>
      <c r="J1459" t="s">
        <v>2750</v>
      </c>
      <c r="K1459">
        <v>40</v>
      </c>
      <c r="L1459" t="s">
        <v>77</v>
      </c>
      <c r="M1459" t="s">
        <v>78</v>
      </c>
      <c r="N1459" t="s">
        <v>2751</v>
      </c>
      <c r="O1459" t="s">
        <v>2698</v>
      </c>
      <c r="P1459" t="s">
        <v>2752</v>
      </c>
      <c r="Q1459" t="s">
        <v>2055</v>
      </c>
      <c r="R1459" t="s">
        <v>79</v>
      </c>
      <c r="S1459" t="s">
        <v>26</v>
      </c>
      <c r="T1459" t="s">
        <v>2056</v>
      </c>
      <c r="U1459" t="s">
        <v>100</v>
      </c>
      <c r="V1459" t="s">
        <v>80</v>
      </c>
      <c r="W1459">
        <v>82300</v>
      </c>
      <c r="X1459" t="s">
        <v>85</v>
      </c>
      <c r="Y1459">
        <v>-40</v>
      </c>
      <c r="Z1459" t="s">
        <v>2699</v>
      </c>
      <c r="AA1459" t="s">
        <v>2753</v>
      </c>
      <c r="AB1459" t="s">
        <v>107</v>
      </c>
      <c r="AC1459" t="s">
        <v>91</v>
      </c>
      <c r="AD1459">
        <f>_xlfn.XLOOKUP(MIS[[#This Row],[TRADING SYMBOL]],[1]Sheet1!$D:$D,[1]Sheet1!$C:$C)</f>
        <v>389.05</v>
      </c>
      <c r="AE1459">
        <f>MIS[[#This Row],[OrderAverageTradedPrice]]*MIS[[#This Row],[OrderQuantity]]</f>
        <v>19815</v>
      </c>
      <c r="AF1459">
        <f>MIS[[#This Row],[LTP]]*MIS[[#This Row],[OrderQuantity]]</f>
        <v>15562</v>
      </c>
      <c r="AG1459">
        <f>IF(MIS[[#This Row],[OrderSide]]="SELL",MIS[[#This Row],[VALUE]]-MIS[[#This Row],[LIVE_VALUE]],MIS[[#This Row],[LIVE_VALUE]]-MIS[[#This Row],[VALUE]])</f>
        <v>4253</v>
      </c>
      <c r="AH1459" t="str" cm="1">
        <f t="array" ref="AH1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9" t="str">
        <f>MIS[[#This Row],[TRADING SYMBOL]]</f>
        <v>SENSEX2552082300PE</v>
      </c>
      <c r="AJ1459" t="str">
        <f>IF(RIGHT(MIS[[#This Row],[Main/Hedge]],4)="MAIN","MAIN","HEDGE")</f>
        <v>MAIN</v>
      </c>
      <c r="AK1459" t="str" cm="1">
        <f t="array" ref="AK1459">_xlfn._xlws.FILTER(Table4[Column1],ISNUMBER(SEARCH(Table4[Column1],MIS[[#This Row],[OrderUniqueIdentifier]])),"")</f>
        <v>NOTREND</v>
      </c>
    </row>
    <row r="1460" spans="1:37" x14ac:dyDescent="0.25">
      <c r="A1460" t="s">
        <v>1374</v>
      </c>
      <c r="B1460" t="s">
        <v>1375</v>
      </c>
      <c r="C1460" t="s">
        <v>2700</v>
      </c>
      <c r="D1460" t="s">
        <v>72</v>
      </c>
      <c r="E1460" t="s">
        <v>1341</v>
      </c>
      <c r="F1460" t="s">
        <v>73</v>
      </c>
      <c r="G1460" t="s">
        <v>74</v>
      </c>
      <c r="H1460" t="s">
        <v>75</v>
      </c>
      <c r="I1460" t="s">
        <v>76</v>
      </c>
      <c r="J1460" t="s">
        <v>77</v>
      </c>
      <c r="K1460">
        <v>450</v>
      </c>
      <c r="L1460" t="s">
        <v>77</v>
      </c>
      <c r="M1460" t="s">
        <v>78</v>
      </c>
      <c r="N1460" t="s">
        <v>2701</v>
      </c>
      <c r="O1460" t="s">
        <v>2702</v>
      </c>
      <c r="P1460" t="s">
        <v>2702</v>
      </c>
      <c r="Q1460" t="s">
        <v>1343</v>
      </c>
      <c r="R1460" t="s">
        <v>79</v>
      </c>
      <c r="S1460" t="s">
        <v>294</v>
      </c>
      <c r="T1460" t="s">
        <v>1344</v>
      </c>
      <c r="U1460" t="s">
        <v>43</v>
      </c>
      <c r="V1460" t="s">
        <v>80</v>
      </c>
      <c r="W1460">
        <v>24500</v>
      </c>
      <c r="X1460" t="s">
        <v>85</v>
      </c>
      <c r="Y1460">
        <v>450</v>
      </c>
      <c r="Z1460" t="s">
        <v>2703</v>
      </c>
      <c r="AA1460" t="s">
        <v>2703</v>
      </c>
      <c r="AB1460" t="s">
        <v>87</v>
      </c>
      <c r="AC1460" t="s">
        <v>84</v>
      </c>
      <c r="AD1460">
        <f>_xlfn.XLOOKUP(MIS[[#This Row],[TRADING SYMBOL]],[1]Sheet1!$D:$D,[1]Sheet1!$C:$C)</f>
        <v>37.950000000000003</v>
      </c>
      <c r="AE1460">
        <f>MIS[[#This Row],[OrderAverageTradedPrice]]*MIS[[#This Row],[OrderQuantity]]</f>
        <v>23782.5</v>
      </c>
      <c r="AF1460">
        <f>MIS[[#This Row],[LTP]]*MIS[[#This Row],[OrderQuantity]]</f>
        <v>17077.5</v>
      </c>
      <c r="AG1460">
        <f>IF(MIS[[#This Row],[OrderSide]]="SELL",MIS[[#This Row],[VALUE]]-MIS[[#This Row],[LIVE_VALUE]],MIS[[#This Row],[LIVE_VALUE]]-MIS[[#This Row],[VALUE]])</f>
        <v>-6705</v>
      </c>
      <c r="AH1460" t="str" cm="1">
        <f t="array" ref="AH1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0" t="str">
        <f>MIS[[#This Row],[TRADING SYMBOL]]</f>
        <v>NIFTY2552224500PE</v>
      </c>
      <c r="AJ1460" t="str">
        <f>IF(RIGHT(MIS[[#This Row],[Main/Hedge]],4)="MAIN","MAIN","HEDGE")</f>
        <v>HEDGE</v>
      </c>
      <c r="AK1460" t="str" cm="1">
        <f t="array" ref="AK1460">_xlfn._xlws.FILTER(Table4[Column1],ISNUMBER(SEARCH(Table4[Column1],MIS[[#This Row],[OrderUniqueIdentifier]])),"")</f>
        <v>VWAP</v>
      </c>
    </row>
    <row r="1461" spans="1:37" x14ac:dyDescent="0.25">
      <c r="A1461" t="s">
        <v>1414</v>
      </c>
      <c r="B1461" t="s">
        <v>1415</v>
      </c>
      <c r="C1461" t="s">
        <v>2704</v>
      </c>
      <c r="D1461" t="s">
        <v>72</v>
      </c>
      <c r="E1461" t="s">
        <v>1336</v>
      </c>
      <c r="F1461" t="s">
        <v>73</v>
      </c>
      <c r="G1461" t="s">
        <v>74</v>
      </c>
      <c r="H1461" t="s">
        <v>75</v>
      </c>
      <c r="I1461" t="s">
        <v>76</v>
      </c>
      <c r="J1461" t="s">
        <v>77</v>
      </c>
      <c r="K1461">
        <v>150</v>
      </c>
      <c r="L1461" t="s">
        <v>77</v>
      </c>
      <c r="M1461" t="s">
        <v>78</v>
      </c>
      <c r="N1461" t="s">
        <v>2705</v>
      </c>
      <c r="O1461" t="s">
        <v>2706</v>
      </c>
      <c r="P1461" t="s">
        <v>2702</v>
      </c>
      <c r="Q1461" t="s">
        <v>1338</v>
      </c>
      <c r="R1461" t="s">
        <v>79</v>
      </c>
      <c r="S1461" t="s">
        <v>294</v>
      </c>
      <c r="T1461" t="s">
        <v>1339</v>
      </c>
      <c r="U1461" t="s">
        <v>43</v>
      </c>
      <c r="V1461" t="s">
        <v>80</v>
      </c>
      <c r="W1461">
        <v>25500</v>
      </c>
      <c r="X1461" t="s">
        <v>81</v>
      </c>
      <c r="Y1461">
        <v>150</v>
      </c>
      <c r="Z1461" t="s">
        <v>2707</v>
      </c>
      <c r="AA1461" t="s">
        <v>2703</v>
      </c>
      <c r="AB1461" t="s">
        <v>83</v>
      </c>
      <c r="AC1461" t="s">
        <v>84</v>
      </c>
      <c r="AD1461">
        <f>_xlfn.XLOOKUP(MIS[[#This Row],[TRADING SYMBOL]],[1]Sheet1!$D:$D,[1]Sheet1!$C:$C)</f>
        <v>36.85</v>
      </c>
      <c r="AE1461">
        <f>MIS[[#This Row],[OrderAverageTradedPrice]]*MIS[[#This Row],[OrderQuantity]]</f>
        <v>7072.5</v>
      </c>
      <c r="AF1461">
        <f>MIS[[#This Row],[LTP]]*MIS[[#This Row],[OrderQuantity]]</f>
        <v>5527.5</v>
      </c>
      <c r="AG1461">
        <f>IF(MIS[[#This Row],[OrderSide]]="SELL",MIS[[#This Row],[VALUE]]-MIS[[#This Row],[LIVE_VALUE]],MIS[[#This Row],[LIVE_VALUE]]-MIS[[#This Row],[VALUE]])</f>
        <v>-1545</v>
      </c>
      <c r="AH1461" t="str" cm="1">
        <f t="array" ref="AH1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1" t="str">
        <f>MIS[[#This Row],[TRADING SYMBOL]]</f>
        <v>NIFTY2552225500CE</v>
      </c>
      <c r="AJ1461" t="str">
        <f>IF(RIGHT(MIS[[#This Row],[Main/Hedge]],4)="MAIN","MAIN","HEDGE")</f>
        <v>HEDGE</v>
      </c>
      <c r="AK1461" t="str" cm="1">
        <f t="array" ref="AK1461">_xlfn._xlws.FILTER(Table4[Column1],ISNUMBER(SEARCH(Table4[Column1],MIS[[#This Row],[OrderUniqueIdentifier]])),"")</f>
        <v>VWAP</v>
      </c>
    </row>
    <row r="1462" spans="1:37" x14ac:dyDescent="0.25">
      <c r="A1462" t="s">
        <v>71</v>
      </c>
      <c r="B1462" t="s">
        <v>602</v>
      </c>
      <c r="C1462" t="s">
        <v>2936</v>
      </c>
      <c r="D1462" t="s">
        <v>72</v>
      </c>
      <c r="E1462" t="s">
        <v>2904</v>
      </c>
      <c r="F1462" t="s">
        <v>73</v>
      </c>
      <c r="G1462" t="s">
        <v>89</v>
      </c>
      <c r="H1462" t="s">
        <v>75</v>
      </c>
      <c r="I1462" t="s">
        <v>76</v>
      </c>
      <c r="J1462" t="s">
        <v>77</v>
      </c>
      <c r="K1462">
        <v>225</v>
      </c>
      <c r="L1462" t="s">
        <v>77</v>
      </c>
      <c r="M1462" t="s">
        <v>78</v>
      </c>
      <c r="N1462" t="s">
        <v>2925</v>
      </c>
      <c r="O1462" t="s">
        <v>2937</v>
      </c>
      <c r="P1462" t="s">
        <v>2937</v>
      </c>
      <c r="Q1462" t="s">
        <v>2907</v>
      </c>
      <c r="R1462" t="s">
        <v>79</v>
      </c>
      <c r="S1462" t="s">
        <v>24</v>
      </c>
      <c r="T1462" t="s">
        <v>2908</v>
      </c>
      <c r="U1462" t="s">
        <v>43</v>
      </c>
      <c r="V1462" t="s">
        <v>80</v>
      </c>
      <c r="W1462">
        <v>25050</v>
      </c>
      <c r="X1462" t="s">
        <v>81</v>
      </c>
      <c r="Y1462">
        <v>-225</v>
      </c>
      <c r="Z1462" t="s">
        <v>2938</v>
      </c>
      <c r="AA1462" t="s">
        <v>2938</v>
      </c>
      <c r="AB1462" t="s">
        <v>90</v>
      </c>
      <c r="AC1462" t="s">
        <v>91</v>
      </c>
      <c r="AD1462">
        <f>_xlfn.XLOOKUP(MIS[[#This Row],[TRADING SYMBOL]],[1]Sheet1!$D:$D,[1]Sheet1!$C:$C)</f>
        <v>160.9</v>
      </c>
      <c r="AE1462">
        <f>MIS[[#This Row],[OrderAverageTradedPrice]]*MIS[[#This Row],[OrderQuantity]]</f>
        <v>39982.5</v>
      </c>
      <c r="AF1462">
        <f>MIS[[#This Row],[LTP]]*MIS[[#This Row],[OrderQuantity]]</f>
        <v>36202.5</v>
      </c>
      <c r="AG1462">
        <f>IF(MIS[[#This Row],[OrderSide]]="SELL",MIS[[#This Row],[VALUE]]-MIS[[#This Row],[LIVE_VALUE]],MIS[[#This Row],[LIVE_VALUE]]-MIS[[#This Row],[VALUE]])</f>
        <v>3780</v>
      </c>
      <c r="AH1462" t="str" cm="1">
        <f t="array" ref="AH1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2" t="str">
        <f>MIS[[#This Row],[TRADING SYMBOL]]</f>
        <v>NIFTY2552225050CE</v>
      </c>
      <c r="AJ1462" t="str">
        <f>IF(RIGHT(MIS[[#This Row],[Main/Hedge]],4)="MAIN","MAIN","HEDGE")</f>
        <v>MAIN</v>
      </c>
      <c r="AK1462" t="str" cm="1">
        <f t="array" ref="AK1462">_xlfn._xlws.FILTER(Table4[Column1],ISNUMBER(SEARCH(Table4[Column1],MIS[[#This Row],[OrderUniqueIdentifier]])),"")</f>
        <v>VWAP</v>
      </c>
    </row>
    <row r="1463" spans="1:37" x14ac:dyDescent="0.25">
      <c r="A1463" t="s">
        <v>71</v>
      </c>
      <c r="B1463" t="s">
        <v>724</v>
      </c>
      <c r="C1463" t="s">
        <v>2962</v>
      </c>
      <c r="D1463" t="s">
        <v>72</v>
      </c>
      <c r="E1463" t="s">
        <v>2904</v>
      </c>
      <c r="F1463" t="s">
        <v>73</v>
      </c>
      <c r="G1463" t="s">
        <v>89</v>
      </c>
      <c r="H1463" t="s">
        <v>75</v>
      </c>
      <c r="I1463" t="s">
        <v>76</v>
      </c>
      <c r="J1463" t="s">
        <v>77</v>
      </c>
      <c r="K1463">
        <v>825</v>
      </c>
      <c r="L1463" t="s">
        <v>77</v>
      </c>
      <c r="M1463" t="s">
        <v>78</v>
      </c>
      <c r="N1463" t="s">
        <v>2963</v>
      </c>
      <c r="O1463" t="s">
        <v>2937</v>
      </c>
      <c r="P1463" t="s">
        <v>2937</v>
      </c>
      <c r="Q1463" t="s">
        <v>2907</v>
      </c>
      <c r="R1463" t="s">
        <v>79</v>
      </c>
      <c r="S1463" t="s">
        <v>726</v>
      </c>
      <c r="T1463" t="s">
        <v>2908</v>
      </c>
      <c r="U1463" t="s">
        <v>43</v>
      </c>
      <c r="V1463" t="s">
        <v>80</v>
      </c>
      <c r="W1463">
        <v>25050</v>
      </c>
      <c r="X1463" t="s">
        <v>81</v>
      </c>
      <c r="Y1463">
        <v>-825</v>
      </c>
      <c r="Z1463" t="s">
        <v>2938</v>
      </c>
      <c r="AA1463" t="s">
        <v>2938</v>
      </c>
      <c r="AB1463" t="s">
        <v>90</v>
      </c>
      <c r="AC1463" t="s">
        <v>91</v>
      </c>
      <c r="AD1463">
        <f>_xlfn.XLOOKUP(MIS[[#This Row],[TRADING SYMBOL]],[1]Sheet1!$D:$D,[1]Sheet1!$C:$C)</f>
        <v>160.9</v>
      </c>
      <c r="AE1463">
        <f>MIS[[#This Row],[OrderAverageTradedPrice]]*MIS[[#This Row],[OrderQuantity]]</f>
        <v>146737.49999999971</v>
      </c>
      <c r="AF1463">
        <f>MIS[[#This Row],[LTP]]*MIS[[#This Row],[OrderQuantity]]</f>
        <v>132742.5</v>
      </c>
      <c r="AG1463">
        <f>IF(MIS[[#This Row],[OrderSide]]="SELL",MIS[[#This Row],[VALUE]]-MIS[[#This Row],[LIVE_VALUE]],MIS[[#This Row],[LIVE_VALUE]]-MIS[[#This Row],[VALUE]])</f>
        <v>13994.999999999709</v>
      </c>
      <c r="AH1463" t="str" cm="1">
        <f t="array" ref="AH1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3" t="str">
        <f>MIS[[#This Row],[TRADING SYMBOL]]</f>
        <v>NIFTY2552225050CE</v>
      </c>
      <c r="AJ1463" t="str">
        <f>IF(RIGHT(MIS[[#This Row],[Main/Hedge]],4)="MAIN","MAIN","HEDGE")</f>
        <v>MAIN</v>
      </c>
      <c r="AK1463" t="str" cm="1">
        <f t="array" ref="AK1463">_xlfn._xlws.FILTER(Table4[Column1],ISNUMBER(SEARCH(Table4[Column1],MIS[[#This Row],[OrderUniqueIdentifier]])),"")</f>
        <v>VWAP</v>
      </c>
    </row>
    <row r="1464" spans="1:37" x14ac:dyDescent="0.25">
      <c r="A1464" t="s">
        <v>71</v>
      </c>
      <c r="B1464" t="s">
        <v>888</v>
      </c>
      <c r="C1464" t="s">
        <v>2990</v>
      </c>
      <c r="D1464" t="s">
        <v>72</v>
      </c>
      <c r="E1464" t="s">
        <v>2904</v>
      </c>
      <c r="F1464" t="s">
        <v>73</v>
      </c>
      <c r="G1464" t="s">
        <v>89</v>
      </c>
      <c r="H1464" t="s">
        <v>75</v>
      </c>
      <c r="I1464" t="s">
        <v>76</v>
      </c>
      <c r="J1464" t="s">
        <v>77</v>
      </c>
      <c r="K1464">
        <v>150</v>
      </c>
      <c r="L1464" t="s">
        <v>77</v>
      </c>
      <c r="M1464" t="s">
        <v>78</v>
      </c>
      <c r="N1464" t="s">
        <v>2905</v>
      </c>
      <c r="O1464" t="s">
        <v>2937</v>
      </c>
      <c r="P1464" t="s">
        <v>2937</v>
      </c>
      <c r="Q1464" t="s">
        <v>2907</v>
      </c>
      <c r="R1464" t="s">
        <v>79</v>
      </c>
      <c r="S1464" t="s">
        <v>726</v>
      </c>
      <c r="T1464" t="s">
        <v>2908</v>
      </c>
      <c r="U1464" t="s">
        <v>43</v>
      </c>
      <c r="V1464" t="s">
        <v>80</v>
      </c>
      <c r="W1464">
        <v>25050</v>
      </c>
      <c r="X1464" t="s">
        <v>81</v>
      </c>
      <c r="Y1464">
        <v>-150</v>
      </c>
      <c r="Z1464" t="s">
        <v>2938</v>
      </c>
      <c r="AA1464" t="s">
        <v>2938</v>
      </c>
      <c r="AB1464" t="s">
        <v>90</v>
      </c>
      <c r="AC1464" t="s">
        <v>91</v>
      </c>
      <c r="AD1464">
        <f>_xlfn.XLOOKUP(MIS[[#This Row],[TRADING SYMBOL]],[1]Sheet1!$D:$D,[1]Sheet1!$C:$C)</f>
        <v>160.9</v>
      </c>
      <c r="AE1464">
        <f>MIS[[#This Row],[OrderAverageTradedPrice]]*MIS[[#This Row],[OrderQuantity]]</f>
        <v>26595</v>
      </c>
      <c r="AF1464">
        <f>MIS[[#This Row],[LTP]]*MIS[[#This Row],[OrderQuantity]]</f>
        <v>24135</v>
      </c>
      <c r="AG1464">
        <f>IF(MIS[[#This Row],[OrderSide]]="SELL",MIS[[#This Row],[VALUE]]-MIS[[#This Row],[LIVE_VALUE]],MIS[[#This Row],[LIVE_VALUE]]-MIS[[#This Row],[VALUE]])</f>
        <v>2460</v>
      </c>
      <c r="AH1464" t="str" cm="1">
        <f t="array" ref="AH1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4" t="str">
        <f>MIS[[#This Row],[TRADING SYMBOL]]</f>
        <v>NIFTY2552225050CE</v>
      </c>
      <c r="AJ1464" t="str">
        <f>IF(RIGHT(MIS[[#This Row],[Main/Hedge]],4)="MAIN","MAIN","HEDGE")</f>
        <v>MAIN</v>
      </c>
      <c r="AK1464" t="str" cm="1">
        <f t="array" ref="AK1464">_xlfn._xlws.FILTER(Table4[Column1],ISNUMBER(SEARCH(Table4[Column1],MIS[[#This Row],[OrderUniqueIdentifier]])),"")</f>
        <v>VWAP</v>
      </c>
    </row>
    <row r="1465" spans="1:37" x14ac:dyDescent="0.25">
      <c r="A1465" t="s">
        <v>71</v>
      </c>
      <c r="B1465" t="s">
        <v>986</v>
      </c>
      <c r="C1465" t="s">
        <v>3009</v>
      </c>
      <c r="D1465" t="s">
        <v>72</v>
      </c>
      <c r="E1465" t="s">
        <v>2904</v>
      </c>
      <c r="F1465" t="s">
        <v>73</v>
      </c>
      <c r="G1465" t="s">
        <v>89</v>
      </c>
      <c r="H1465" t="s">
        <v>75</v>
      </c>
      <c r="I1465" t="s">
        <v>76</v>
      </c>
      <c r="J1465" t="s">
        <v>77</v>
      </c>
      <c r="K1465">
        <v>150</v>
      </c>
      <c r="L1465" t="s">
        <v>77</v>
      </c>
      <c r="M1465" t="s">
        <v>78</v>
      </c>
      <c r="N1465" t="s">
        <v>3010</v>
      </c>
      <c r="O1465" t="s">
        <v>2937</v>
      </c>
      <c r="P1465" t="s">
        <v>2937</v>
      </c>
      <c r="Q1465" t="s">
        <v>2907</v>
      </c>
      <c r="R1465" t="s">
        <v>79</v>
      </c>
      <c r="S1465" t="s">
        <v>24</v>
      </c>
      <c r="T1465" t="s">
        <v>2908</v>
      </c>
      <c r="U1465" t="s">
        <v>43</v>
      </c>
      <c r="V1465" t="s">
        <v>80</v>
      </c>
      <c r="W1465">
        <v>25050</v>
      </c>
      <c r="X1465" t="s">
        <v>81</v>
      </c>
      <c r="Y1465">
        <v>-150</v>
      </c>
      <c r="Z1465" t="s">
        <v>2938</v>
      </c>
      <c r="AA1465" t="s">
        <v>2938</v>
      </c>
      <c r="AB1465" t="s">
        <v>90</v>
      </c>
      <c r="AC1465" t="s">
        <v>91</v>
      </c>
      <c r="AD1465">
        <f>_xlfn.XLOOKUP(MIS[[#This Row],[TRADING SYMBOL]],[1]Sheet1!$D:$D,[1]Sheet1!$C:$C)</f>
        <v>160.9</v>
      </c>
      <c r="AE1465">
        <f>MIS[[#This Row],[OrderAverageTradedPrice]]*MIS[[#This Row],[OrderQuantity]]</f>
        <v>26542.5</v>
      </c>
      <c r="AF1465">
        <f>MIS[[#This Row],[LTP]]*MIS[[#This Row],[OrderQuantity]]</f>
        <v>24135</v>
      </c>
      <c r="AG1465">
        <f>IF(MIS[[#This Row],[OrderSide]]="SELL",MIS[[#This Row],[VALUE]]-MIS[[#This Row],[LIVE_VALUE]],MIS[[#This Row],[LIVE_VALUE]]-MIS[[#This Row],[VALUE]])</f>
        <v>2407.5</v>
      </c>
      <c r="AH1465" t="str" cm="1">
        <f t="array" ref="AH1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5" t="str">
        <f>MIS[[#This Row],[TRADING SYMBOL]]</f>
        <v>NIFTY2552225050CE</v>
      </c>
      <c r="AJ1465" t="str">
        <f>IF(RIGHT(MIS[[#This Row],[Main/Hedge]],4)="MAIN","MAIN","HEDGE")</f>
        <v>MAIN</v>
      </c>
      <c r="AK1465" t="str" cm="1">
        <f t="array" ref="AK1465">_xlfn._xlws.FILTER(Table4[Column1],ISNUMBER(SEARCH(Table4[Column1],MIS[[#This Row],[OrderUniqueIdentifier]])),"")</f>
        <v>VWAP</v>
      </c>
    </row>
    <row r="1466" spans="1:37" x14ac:dyDescent="0.25">
      <c r="A1466" t="s">
        <v>71</v>
      </c>
      <c r="B1466" t="s">
        <v>1186</v>
      </c>
      <c r="C1466" t="s">
        <v>3048</v>
      </c>
      <c r="D1466" t="s">
        <v>72</v>
      </c>
      <c r="E1466" t="s">
        <v>2904</v>
      </c>
      <c r="F1466" t="s">
        <v>73</v>
      </c>
      <c r="G1466" t="s">
        <v>89</v>
      </c>
      <c r="H1466" t="s">
        <v>75</v>
      </c>
      <c r="I1466" t="s">
        <v>76</v>
      </c>
      <c r="J1466" t="s">
        <v>77</v>
      </c>
      <c r="K1466">
        <v>150</v>
      </c>
      <c r="L1466" t="s">
        <v>77</v>
      </c>
      <c r="M1466" t="s">
        <v>78</v>
      </c>
      <c r="N1466" t="s">
        <v>3049</v>
      </c>
      <c r="O1466" t="s">
        <v>2937</v>
      </c>
      <c r="P1466" t="s">
        <v>2937</v>
      </c>
      <c r="Q1466" t="s">
        <v>2907</v>
      </c>
      <c r="R1466" t="s">
        <v>79</v>
      </c>
      <c r="S1466" t="s">
        <v>24</v>
      </c>
      <c r="T1466" t="s">
        <v>2908</v>
      </c>
      <c r="U1466" t="s">
        <v>43</v>
      </c>
      <c r="V1466" t="s">
        <v>80</v>
      </c>
      <c r="W1466">
        <v>25050</v>
      </c>
      <c r="X1466" t="s">
        <v>81</v>
      </c>
      <c r="Y1466">
        <v>-150</v>
      </c>
      <c r="Z1466" t="s">
        <v>2938</v>
      </c>
      <c r="AA1466" t="s">
        <v>2938</v>
      </c>
      <c r="AB1466" t="s">
        <v>90</v>
      </c>
      <c r="AC1466" t="s">
        <v>91</v>
      </c>
      <c r="AD1466">
        <f>_xlfn.XLOOKUP(MIS[[#This Row],[TRADING SYMBOL]],[1]Sheet1!$D:$D,[1]Sheet1!$C:$C)</f>
        <v>160.9</v>
      </c>
      <c r="AE1466">
        <f>MIS[[#This Row],[OrderAverageTradedPrice]]*MIS[[#This Row],[OrderQuantity]]</f>
        <v>26677.5</v>
      </c>
      <c r="AF1466">
        <f>MIS[[#This Row],[LTP]]*MIS[[#This Row],[OrderQuantity]]</f>
        <v>24135</v>
      </c>
      <c r="AG1466">
        <f>IF(MIS[[#This Row],[OrderSide]]="SELL",MIS[[#This Row],[VALUE]]-MIS[[#This Row],[LIVE_VALUE]],MIS[[#This Row],[LIVE_VALUE]]-MIS[[#This Row],[VALUE]])</f>
        <v>2542.5</v>
      </c>
      <c r="AH1466" t="str" cm="1">
        <f t="array" ref="AH1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6" t="str">
        <f>MIS[[#This Row],[TRADING SYMBOL]]</f>
        <v>NIFTY2552225050CE</v>
      </c>
      <c r="AJ1466" t="str">
        <f>IF(RIGHT(MIS[[#This Row],[Main/Hedge]],4)="MAIN","MAIN","HEDGE")</f>
        <v>MAIN</v>
      </c>
      <c r="AK1466" t="str" cm="1">
        <f t="array" ref="AK1466">_xlfn._xlws.FILTER(Table4[Column1],ISNUMBER(SEARCH(Table4[Column1],MIS[[#This Row],[OrderUniqueIdentifier]])),"")</f>
        <v>VWAP</v>
      </c>
    </row>
    <row r="1467" spans="1:37" x14ac:dyDescent="0.25">
      <c r="A1467" t="s">
        <v>71</v>
      </c>
      <c r="B1467" t="s">
        <v>491</v>
      </c>
      <c r="C1467" t="s">
        <v>2914</v>
      </c>
      <c r="D1467" t="s">
        <v>72</v>
      </c>
      <c r="E1467" t="s">
        <v>2904</v>
      </c>
      <c r="F1467" t="s">
        <v>73</v>
      </c>
      <c r="G1467" t="s">
        <v>89</v>
      </c>
      <c r="H1467" t="s">
        <v>75</v>
      </c>
      <c r="I1467" t="s">
        <v>76</v>
      </c>
      <c r="J1467" t="s">
        <v>77</v>
      </c>
      <c r="K1467">
        <v>675</v>
      </c>
      <c r="L1467" t="s">
        <v>77</v>
      </c>
      <c r="M1467" t="s">
        <v>78</v>
      </c>
      <c r="N1467" t="s">
        <v>2915</v>
      </c>
      <c r="O1467" t="s">
        <v>2916</v>
      </c>
      <c r="P1467" t="s">
        <v>2916</v>
      </c>
      <c r="Q1467" t="s">
        <v>2907</v>
      </c>
      <c r="R1467" t="s">
        <v>79</v>
      </c>
      <c r="S1467" t="s">
        <v>24</v>
      </c>
      <c r="T1467" t="s">
        <v>2908</v>
      </c>
      <c r="U1467" t="s">
        <v>43</v>
      </c>
      <c r="V1467" t="s">
        <v>80</v>
      </c>
      <c r="W1467">
        <v>25050</v>
      </c>
      <c r="X1467" t="s">
        <v>81</v>
      </c>
      <c r="Y1467">
        <v>-675</v>
      </c>
      <c r="Z1467" t="s">
        <v>2917</v>
      </c>
      <c r="AA1467" t="s">
        <v>2917</v>
      </c>
      <c r="AB1467" t="s">
        <v>90</v>
      </c>
      <c r="AC1467" t="s">
        <v>91</v>
      </c>
      <c r="AD1467">
        <f>_xlfn.XLOOKUP(MIS[[#This Row],[TRADING SYMBOL]],[1]Sheet1!$D:$D,[1]Sheet1!$C:$C)</f>
        <v>160.9</v>
      </c>
      <c r="AE1467">
        <f>MIS[[#This Row],[OrderAverageTradedPrice]]*MIS[[#This Row],[OrderQuantity]]</f>
        <v>118912.49999999955</v>
      </c>
      <c r="AF1467">
        <f>MIS[[#This Row],[LTP]]*MIS[[#This Row],[OrderQuantity]]</f>
        <v>108607.5</v>
      </c>
      <c r="AG1467">
        <f>IF(MIS[[#This Row],[OrderSide]]="SELL",MIS[[#This Row],[VALUE]]-MIS[[#This Row],[LIVE_VALUE]],MIS[[#This Row],[LIVE_VALUE]]-MIS[[#This Row],[VALUE]])</f>
        <v>10304.999999999549</v>
      </c>
      <c r="AH1467" t="str" cm="1">
        <f t="array" ref="AH1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7" t="str">
        <f>MIS[[#This Row],[TRADING SYMBOL]]</f>
        <v>NIFTY2552225050CE</v>
      </c>
      <c r="AJ1467" t="str">
        <f>IF(RIGHT(MIS[[#This Row],[Main/Hedge]],4)="MAIN","MAIN","HEDGE")</f>
        <v>MAIN</v>
      </c>
      <c r="AK1467" t="str" cm="1">
        <f t="array" ref="AK1467">_xlfn._xlws.FILTER(Table4[Column1],ISNUMBER(SEARCH(Table4[Column1],MIS[[#This Row],[OrderUniqueIdentifier]])),"")</f>
        <v>VWAP</v>
      </c>
    </row>
    <row r="1468" spans="1:37" x14ac:dyDescent="0.25">
      <c r="A1468" t="s">
        <v>71</v>
      </c>
      <c r="B1468" t="s">
        <v>584</v>
      </c>
      <c r="C1468" t="s">
        <v>2932</v>
      </c>
      <c r="D1468" t="s">
        <v>72</v>
      </c>
      <c r="E1468" t="s">
        <v>2904</v>
      </c>
      <c r="F1468" t="s">
        <v>73</v>
      </c>
      <c r="G1468" t="s">
        <v>89</v>
      </c>
      <c r="H1468" t="s">
        <v>75</v>
      </c>
      <c r="I1468" t="s">
        <v>76</v>
      </c>
      <c r="J1468" t="s">
        <v>77</v>
      </c>
      <c r="K1468">
        <v>150</v>
      </c>
      <c r="L1468" t="s">
        <v>77</v>
      </c>
      <c r="M1468" t="s">
        <v>78</v>
      </c>
      <c r="N1468" t="s">
        <v>2933</v>
      </c>
      <c r="O1468" t="s">
        <v>2916</v>
      </c>
      <c r="P1468" t="s">
        <v>2916</v>
      </c>
      <c r="Q1468" t="s">
        <v>2907</v>
      </c>
      <c r="R1468" t="s">
        <v>79</v>
      </c>
      <c r="S1468" t="s">
        <v>24</v>
      </c>
      <c r="T1468" t="s">
        <v>2908</v>
      </c>
      <c r="U1468" t="s">
        <v>43</v>
      </c>
      <c r="V1468" t="s">
        <v>80</v>
      </c>
      <c r="W1468">
        <v>25050</v>
      </c>
      <c r="X1468" t="s">
        <v>81</v>
      </c>
      <c r="Y1468">
        <v>-150</v>
      </c>
      <c r="Z1468" t="s">
        <v>2917</v>
      </c>
      <c r="AA1468" t="s">
        <v>2917</v>
      </c>
      <c r="AB1468" t="s">
        <v>90</v>
      </c>
      <c r="AC1468" t="s">
        <v>91</v>
      </c>
      <c r="AD1468">
        <f>_xlfn.XLOOKUP(MIS[[#This Row],[TRADING SYMBOL]],[1]Sheet1!$D:$D,[1]Sheet1!$C:$C)</f>
        <v>160.9</v>
      </c>
      <c r="AE1468">
        <f>MIS[[#This Row],[OrderAverageTradedPrice]]*MIS[[#This Row],[OrderQuantity]]</f>
        <v>26535</v>
      </c>
      <c r="AF1468">
        <f>MIS[[#This Row],[LTP]]*MIS[[#This Row],[OrderQuantity]]</f>
        <v>24135</v>
      </c>
      <c r="AG1468">
        <f>IF(MIS[[#This Row],[OrderSide]]="SELL",MIS[[#This Row],[VALUE]]-MIS[[#This Row],[LIVE_VALUE]],MIS[[#This Row],[LIVE_VALUE]]-MIS[[#This Row],[VALUE]])</f>
        <v>2400</v>
      </c>
      <c r="AH1468" t="str" cm="1">
        <f t="array" ref="AH1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8" t="str">
        <f>MIS[[#This Row],[TRADING SYMBOL]]</f>
        <v>NIFTY2552225050CE</v>
      </c>
      <c r="AJ1468" t="str">
        <f>IF(RIGHT(MIS[[#This Row],[Main/Hedge]],4)="MAIN","MAIN","HEDGE")</f>
        <v>MAIN</v>
      </c>
      <c r="AK1468" t="str" cm="1">
        <f t="array" ref="AK1468">_xlfn._xlws.FILTER(Table4[Column1],ISNUMBER(SEARCH(Table4[Column1],MIS[[#This Row],[OrderUniqueIdentifier]])),"")</f>
        <v>VWAP</v>
      </c>
    </row>
    <row r="1469" spans="1:37" x14ac:dyDescent="0.25">
      <c r="A1469" t="s">
        <v>71</v>
      </c>
      <c r="B1469" t="s">
        <v>593</v>
      </c>
      <c r="C1469" t="s">
        <v>2934</v>
      </c>
      <c r="D1469" t="s">
        <v>72</v>
      </c>
      <c r="E1469" t="s">
        <v>2904</v>
      </c>
      <c r="F1469" t="s">
        <v>73</v>
      </c>
      <c r="G1469" t="s">
        <v>89</v>
      </c>
      <c r="H1469" t="s">
        <v>75</v>
      </c>
      <c r="I1469" t="s">
        <v>76</v>
      </c>
      <c r="J1469" t="s">
        <v>77</v>
      </c>
      <c r="K1469">
        <v>75</v>
      </c>
      <c r="L1469" t="s">
        <v>77</v>
      </c>
      <c r="M1469" t="s">
        <v>78</v>
      </c>
      <c r="N1469" t="s">
        <v>2935</v>
      </c>
      <c r="O1469" t="s">
        <v>2916</v>
      </c>
      <c r="P1469" t="s">
        <v>2916</v>
      </c>
      <c r="Q1469" t="s">
        <v>2907</v>
      </c>
      <c r="R1469" t="s">
        <v>79</v>
      </c>
      <c r="S1469" t="s">
        <v>24</v>
      </c>
      <c r="T1469" t="s">
        <v>2908</v>
      </c>
      <c r="U1469" t="s">
        <v>43</v>
      </c>
      <c r="V1469" t="s">
        <v>80</v>
      </c>
      <c r="W1469">
        <v>25050</v>
      </c>
      <c r="X1469" t="s">
        <v>81</v>
      </c>
      <c r="Y1469">
        <v>-75</v>
      </c>
      <c r="Z1469" t="s">
        <v>2917</v>
      </c>
      <c r="AA1469" t="s">
        <v>2917</v>
      </c>
      <c r="AB1469" t="s">
        <v>90</v>
      </c>
      <c r="AC1469" t="s">
        <v>91</v>
      </c>
      <c r="AD1469">
        <f>_xlfn.XLOOKUP(MIS[[#This Row],[TRADING SYMBOL]],[1]Sheet1!$D:$D,[1]Sheet1!$C:$C)</f>
        <v>160.9</v>
      </c>
      <c r="AE1469">
        <f>MIS[[#This Row],[OrderAverageTradedPrice]]*MIS[[#This Row],[OrderQuantity]]</f>
        <v>13230</v>
      </c>
      <c r="AF1469">
        <f>MIS[[#This Row],[LTP]]*MIS[[#This Row],[OrderQuantity]]</f>
        <v>12067.5</v>
      </c>
      <c r="AG1469">
        <f>IF(MIS[[#This Row],[OrderSide]]="SELL",MIS[[#This Row],[VALUE]]-MIS[[#This Row],[LIVE_VALUE]],MIS[[#This Row],[LIVE_VALUE]]-MIS[[#This Row],[VALUE]])</f>
        <v>1162.5</v>
      </c>
      <c r="AH1469" t="str" cm="1">
        <f t="array" ref="AH1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9" t="str">
        <f>MIS[[#This Row],[TRADING SYMBOL]]</f>
        <v>NIFTY2552225050CE</v>
      </c>
      <c r="AJ1469" t="str">
        <f>IF(RIGHT(MIS[[#This Row],[Main/Hedge]],4)="MAIN","MAIN","HEDGE")</f>
        <v>MAIN</v>
      </c>
      <c r="AK1469" t="str" cm="1">
        <f t="array" ref="AK1469">_xlfn._xlws.FILTER(Table4[Column1],ISNUMBER(SEARCH(Table4[Column1],MIS[[#This Row],[OrderUniqueIdentifier]])),"")</f>
        <v>VWAP</v>
      </c>
    </row>
    <row r="1470" spans="1:37" x14ac:dyDescent="0.25">
      <c r="A1470" t="s">
        <v>71</v>
      </c>
      <c r="B1470" t="s">
        <v>669</v>
      </c>
      <c r="C1470" t="s">
        <v>2951</v>
      </c>
      <c r="D1470" t="s">
        <v>72</v>
      </c>
      <c r="E1470" t="s">
        <v>2904</v>
      </c>
      <c r="F1470" t="s">
        <v>73</v>
      </c>
      <c r="G1470" t="s">
        <v>89</v>
      </c>
      <c r="H1470" t="s">
        <v>75</v>
      </c>
      <c r="I1470" t="s">
        <v>76</v>
      </c>
      <c r="J1470" t="s">
        <v>77</v>
      </c>
      <c r="K1470">
        <v>1800</v>
      </c>
      <c r="L1470" t="s">
        <v>77</v>
      </c>
      <c r="M1470" t="s">
        <v>78</v>
      </c>
      <c r="N1470" t="s">
        <v>2952</v>
      </c>
      <c r="O1470" t="s">
        <v>2937</v>
      </c>
      <c r="P1470" t="s">
        <v>2916</v>
      </c>
      <c r="Q1470" t="s">
        <v>2907</v>
      </c>
      <c r="R1470" t="s">
        <v>79</v>
      </c>
      <c r="S1470" t="s">
        <v>24</v>
      </c>
      <c r="T1470" t="s">
        <v>2908</v>
      </c>
      <c r="U1470" t="s">
        <v>43</v>
      </c>
      <c r="V1470" t="s">
        <v>80</v>
      </c>
      <c r="W1470">
        <v>25050</v>
      </c>
      <c r="X1470" t="s">
        <v>81</v>
      </c>
      <c r="Y1470">
        <v>-1800</v>
      </c>
      <c r="Z1470" t="s">
        <v>2938</v>
      </c>
      <c r="AA1470" t="s">
        <v>2917</v>
      </c>
      <c r="AB1470" t="s">
        <v>90</v>
      </c>
      <c r="AC1470" t="s">
        <v>91</v>
      </c>
      <c r="AD1470">
        <f>_xlfn.XLOOKUP(MIS[[#This Row],[TRADING SYMBOL]],[1]Sheet1!$D:$D,[1]Sheet1!$C:$C)</f>
        <v>160.9</v>
      </c>
      <c r="AE1470">
        <f>MIS[[#This Row],[OrderAverageTradedPrice]]*MIS[[#This Row],[OrderQuantity]]</f>
        <v>318465</v>
      </c>
      <c r="AF1470">
        <f>MIS[[#This Row],[LTP]]*MIS[[#This Row],[OrderQuantity]]</f>
        <v>289620</v>
      </c>
      <c r="AG1470">
        <f>IF(MIS[[#This Row],[OrderSide]]="SELL",MIS[[#This Row],[VALUE]]-MIS[[#This Row],[LIVE_VALUE]],MIS[[#This Row],[LIVE_VALUE]]-MIS[[#This Row],[VALUE]])</f>
        <v>28845</v>
      </c>
      <c r="AH1470" t="str" cm="1">
        <f t="array" ref="AH1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0" t="str">
        <f>MIS[[#This Row],[TRADING SYMBOL]]</f>
        <v>NIFTY2552225050CE</v>
      </c>
      <c r="AJ1470" t="str">
        <f>IF(RIGHT(MIS[[#This Row],[Main/Hedge]],4)="MAIN","MAIN","HEDGE")</f>
        <v>MAIN</v>
      </c>
      <c r="AK1470" t="str" cm="1">
        <f t="array" ref="AK1470">_xlfn._xlws.FILTER(Table4[Column1],ISNUMBER(SEARCH(Table4[Column1],MIS[[#This Row],[OrderUniqueIdentifier]])),"")</f>
        <v>VWAP</v>
      </c>
    </row>
    <row r="1471" spans="1:37" x14ac:dyDescent="0.25">
      <c r="A1471" t="s">
        <v>71</v>
      </c>
      <c r="B1471" t="s">
        <v>669</v>
      </c>
      <c r="C1471" t="s">
        <v>2953</v>
      </c>
      <c r="D1471" t="s">
        <v>72</v>
      </c>
      <c r="E1471" t="s">
        <v>2904</v>
      </c>
      <c r="F1471" t="s">
        <v>73</v>
      </c>
      <c r="G1471" t="s">
        <v>89</v>
      </c>
      <c r="H1471" t="s">
        <v>75</v>
      </c>
      <c r="I1471" t="s">
        <v>76</v>
      </c>
      <c r="J1471" t="s">
        <v>77</v>
      </c>
      <c r="K1471">
        <v>150</v>
      </c>
      <c r="L1471" t="s">
        <v>77</v>
      </c>
      <c r="M1471" t="s">
        <v>78</v>
      </c>
      <c r="N1471" t="s">
        <v>2954</v>
      </c>
      <c r="O1471" t="s">
        <v>2916</v>
      </c>
      <c r="P1471" t="s">
        <v>2916</v>
      </c>
      <c r="Q1471" t="s">
        <v>2907</v>
      </c>
      <c r="R1471" t="s">
        <v>79</v>
      </c>
      <c r="S1471" t="s">
        <v>24</v>
      </c>
      <c r="T1471" t="s">
        <v>2908</v>
      </c>
      <c r="U1471" t="s">
        <v>43</v>
      </c>
      <c r="V1471" t="s">
        <v>80</v>
      </c>
      <c r="W1471">
        <v>25050</v>
      </c>
      <c r="X1471" t="s">
        <v>81</v>
      </c>
      <c r="Y1471">
        <v>-150</v>
      </c>
      <c r="Z1471" t="s">
        <v>2917</v>
      </c>
      <c r="AA1471" t="s">
        <v>2917</v>
      </c>
      <c r="AB1471" t="s">
        <v>90</v>
      </c>
      <c r="AC1471" t="s">
        <v>91</v>
      </c>
      <c r="AD1471">
        <f>_xlfn.XLOOKUP(MIS[[#This Row],[TRADING SYMBOL]],[1]Sheet1!$D:$D,[1]Sheet1!$C:$C)</f>
        <v>160.9</v>
      </c>
      <c r="AE1471">
        <f>MIS[[#This Row],[OrderAverageTradedPrice]]*MIS[[#This Row],[OrderQuantity]]</f>
        <v>26422.5</v>
      </c>
      <c r="AF1471">
        <f>MIS[[#This Row],[LTP]]*MIS[[#This Row],[OrderQuantity]]</f>
        <v>24135</v>
      </c>
      <c r="AG1471">
        <f>IF(MIS[[#This Row],[OrderSide]]="SELL",MIS[[#This Row],[VALUE]]-MIS[[#This Row],[LIVE_VALUE]],MIS[[#This Row],[LIVE_VALUE]]-MIS[[#This Row],[VALUE]])</f>
        <v>2287.5</v>
      </c>
      <c r="AH1471" t="str" cm="1">
        <f t="array" ref="AH1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1" t="str">
        <f>MIS[[#This Row],[TRADING SYMBOL]]</f>
        <v>NIFTY2552225050CE</v>
      </c>
      <c r="AJ1471" t="str">
        <f>IF(RIGHT(MIS[[#This Row],[Main/Hedge]],4)="MAIN","MAIN","HEDGE")</f>
        <v>MAIN</v>
      </c>
      <c r="AK1471" t="str" cm="1">
        <f t="array" ref="AK1471">_xlfn._xlws.FILTER(Table4[Column1],ISNUMBER(SEARCH(Table4[Column1],MIS[[#This Row],[OrderUniqueIdentifier]])),"")</f>
        <v>VWAP</v>
      </c>
    </row>
    <row r="1472" spans="1:37" x14ac:dyDescent="0.25">
      <c r="A1472" t="s">
        <v>71</v>
      </c>
      <c r="B1472" t="s">
        <v>687</v>
      </c>
      <c r="C1472" t="s">
        <v>2955</v>
      </c>
      <c r="D1472" t="s">
        <v>72</v>
      </c>
      <c r="E1472" t="s">
        <v>2904</v>
      </c>
      <c r="F1472" t="s">
        <v>73</v>
      </c>
      <c r="G1472" t="s">
        <v>89</v>
      </c>
      <c r="H1472" t="s">
        <v>75</v>
      </c>
      <c r="I1472" t="s">
        <v>76</v>
      </c>
      <c r="J1472" t="s">
        <v>77</v>
      </c>
      <c r="K1472">
        <v>75</v>
      </c>
      <c r="L1472" t="s">
        <v>77</v>
      </c>
      <c r="M1472" t="s">
        <v>78</v>
      </c>
      <c r="N1472" t="s">
        <v>2956</v>
      </c>
      <c r="O1472" t="s">
        <v>2916</v>
      </c>
      <c r="P1472" t="s">
        <v>2916</v>
      </c>
      <c r="Q1472" t="s">
        <v>2907</v>
      </c>
      <c r="R1472" t="s">
        <v>79</v>
      </c>
      <c r="S1472" t="s">
        <v>24</v>
      </c>
      <c r="T1472" t="s">
        <v>2908</v>
      </c>
      <c r="U1472" t="s">
        <v>43</v>
      </c>
      <c r="V1472" t="s">
        <v>80</v>
      </c>
      <c r="W1472">
        <v>25050</v>
      </c>
      <c r="X1472" t="s">
        <v>81</v>
      </c>
      <c r="Y1472">
        <v>-75</v>
      </c>
      <c r="Z1472" t="s">
        <v>2917</v>
      </c>
      <c r="AA1472" t="s">
        <v>2917</v>
      </c>
      <c r="AB1472" t="s">
        <v>90</v>
      </c>
      <c r="AC1472" t="s">
        <v>91</v>
      </c>
      <c r="AD1472">
        <f>_xlfn.XLOOKUP(MIS[[#This Row],[TRADING SYMBOL]],[1]Sheet1!$D:$D,[1]Sheet1!$C:$C)</f>
        <v>160.9</v>
      </c>
      <c r="AE1472">
        <f>MIS[[#This Row],[OrderAverageTradedPrice]]*MIS[[#This Row],[OrderQuantity]]</f>
        <v>13241.25</v>
      </c>
      <c r="AF1472">
        <f>MIS[[#This Row],[LTP]]*MIS[[#This Row],[OrderQuantity]]</f>
        <v>12067.5</v>
      </c>
      <c r="AG1472">
        <f>IF(MIS[[#This Row],[OrderSide]]="SELL",MIS[[#This Row],[VALUE]]-MIS[[#This Row],[LIVE_VALUE]],MIS[[#This Row],[LIVE_VALUE]]-MIS[[#This Row],[VALUE]])</f>
        <v>1173.75</v>
      </c>
      <c r="AH1472" t="str" cm="1">
        <f t="array" ref="AH1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2" t="str">
        <f>MIS[[#This Row],[TRADING SYMBOL]]</f>
        <v>NIFTY2552225050CE</v>
      </c>
      <c r="AJ1472" t="str">
        <f>IF(RIGHT(MIS[[#This Row],[Main/Hedge]],4)="MAIN","MAIN","HEDGE")</f>
        <v>MAIN</v>
      </c>
      <c r="AK1472" t="str" cm="1">
        <f t="array" ref="AK1472">_xlfn._xlws.FILTER(Table4[Column1],ISNUMBER(SEARCH(Table4[Column1],MIS[[#This Row],[OrderUniqueIdentifier]])),"")</f>
        <v>VWAP</v>
      </c>
    </row>
    <row r="1473" spans="1:37" x14ac:dyDescent="0.25">
      <c r="A1473" t="s">
        <v>71</v>
      </c>
      <c r="B1473" t="s">
        <v>696</v>
      </c>
      <c r="C1473" t="s">
        <v>2957</v>
      </c>
      <c r="D1473" t="s">
        <v>72</v>
      </c>
      <c r="E1473" t="s">
        <v>2904</v>
      </c>
      <c r="F1473" t="s">
        <v>73</v>
      </c>
      <c r="G1473" t="s">
        <v>89</v>
      </c>
      <c r="H1473" t="s">
        <v>75</v>
      </c>
      <c r="I1473" t="s">
        <v>76</v>
      </c>
      <c r="J1473" t="s">
        <v>77</v>
      </c>
      <c r="K1473">
        <v>675</v>
      </c>
      <c r="L1473" t="s">
        <v>77</v>
      </c>
      <c r="M1473" t="s">
        <v>78</v>
      </c>
      <c r="N1473" t="s">
        <v>2958</v>
      </c>
      <c r="O1473" t="s">
        <v>2916</v>
      </c>
      <c r="P1473" t="s">
        <v>2916</v>
      </c>
      <c r="Q1473" t="s">
        <v>2907</v>
      </c>
      <c r="R1473" t="s">
        <v>79</v>
      </c>
      <c r="S1473" t="s">
        <v>24</v>
      </c>
      <c r="T1473" t="s">
        <v>2908</v>
      </c>
      <c r="U1473" t="s">
        <v>43</v>
      </c>
      <c r="V1473" t="s">
        <v>80</v>
      </c>
      <c r="W1473">
        <v>25050</v>
      </c>
      <c r="X1473" t="s">
        <v>81</v>
      </c>
      <c r="Y1473">
        <v>-675</v>
      </c>
      <c r="Z1473" t="s">
        <v>2917</v>
      </c>
      <c r="AA1473" t="s">
        <v>2917</v>
      </c>
      <c r="AB1473" t="s">
        <v>90</v>
      </c>
      <c r="AC1473" t="s">
        <v>91</v>
      </c>
      <c r="AD1473">
        <f>_xlfn.XLOOKUP(MIS[[#This Row],[TRADING SYMBOL]],[1]Sheet1!$D:$D,[1]Sheet1!$C:$C)</f>
        <v>160.9</v>
      </c>
      <c r="AE1473">
        <f>MIS[[#This Row],[OrderAverageTradedPrice]]*MIS[[#This Row],[OrderQuantity]]</f>
        <v>119193.74999999978</v>
      </c>
      <c r="AF1473">
        <f>MIS[[#This Row],[LTP]]*MIS[[#This Row],[OrderQuantity]]</f>
        <v>108607.5</v>
      </c>
      <c r="AG1473">
        <f>IF(MIS[[#This Row],[OrderSide]]="SELL",MIS[[#This Row],[VALUE]]-MIS[[#This Row],[LIVE_VALUE]],MIS[[#This Row],[LIVE_VALUE]]-MIS[[#This Row],[VALUE]])</f>
        <v>10586.249999999782</v>
      </c>
      <c r="AH1473" t="str" cm="1">
        <f t="array" ref="AH1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3" t="str">
        <f>MIS[[#This Row],[TRADING SYMBOL]]</f>
        <v>NIFTY2552225050CE</v>
      </c>
      <c r="AJ1473" t="str">
        <f>IF(RIGHT(MIS[[#This Row],[Main/Hedge]],4)="MAIN","MAIN","HEDGE")</f>
        <v>MAIN</v>
      </c>
      <c r="AK1473" t="str" cm="1">
        <f t="array" ref="AK1473">_xlfn._xlws.FILTER(Table4[Column1],ISNUMBER(SEARCH(Table4[Column1],MIS[[#This Row],[OrderUniqueIdentifier]])),"")</f>
        <v>VWAP</v>
      </c>
    </row>
    <row r="1474" spans="1:37" x14ac:dyDescent="0.25">
      <c r="A1474" t="s">
        <v>71</v>
      </c>
      <c r="B1474" t="s">
        <v>770</v>
      </c>
      <c r="C1474" t="s">
        <v>2967</v>
      </c>
      <c r="D1474" t="s">
        <v>72</v>
      </c>
      <c r="E1474" t="s">
        <v>2904</v>
      </c>
      <c r="F1474" t="s">
        <v>73</v>
      </c>
      <c r="G1474" t="s">
        <v>89</v>
      </c>
      <c r="H1474" t="s">
        <v>75</v>
      </c>
      <c r="I1474" t="s">
        <v>76</v>
      </c>
      <c r="J1474" t="s">
        <v>77</v>
      </c>
      <c r="K1474">
        <v>600</v>
      </c>
      <c r="L1474" t="s">
        <v>77</v>
      </c>
      <c r="M1474" t="s">
        <v>78</v>
      </c>
      <c r="N1474" t="s">
        <v>2968</v>
      </c>
      <c r="O1474" t="s">
        <v>2916</v>
      </c>
      <c r="P1474" t="s">
        <v>2916</v>
      </c>
      <c r="Q1474" t="s">
        <v>2907</v>
      </c>
      <c r="R1474" t="s">
        <v>79</v>
      </c>
      <c r="S1474" t="s">
        <v>24</v>
      </c>
      <c r="T1474" t="s">
        <v>2908</v>
      </c>
      <c r="U1474" t="s">
        <v>43</v>
      </c>
      <c r="V1474" t="s">
        <v>80</v>
      </c>
      <c r="W1474">
        <v>25050</v>
      </c>
      <c r="X1474" t="s">
        <v>81</v>
      </c>
      <c r="Y1474">
        <v>-600</v>
      </c>
      <c r="Z1474" t="s">
        <v>2917</v>
      </c>
      <c r="AA1474" t="s">
        <v>2917</v>
      </c>
      <c r="AB1474" t="s">
        <v>90</v>
      </c>
      <c r="AC1474" t="s">
        <v>91</v>
      </c>
      <c r="AD1474">
        <f>_xlfn.XLOOKUP(MIS[[#This Row],[TRADING SYMBOL]],[1]Sheet1!$D:$D,[1]Sheet1!$C:$C)</f>
        <v>160.9</v>
      </c>
      <c r="AE1474">
        <f>MIS[[#This Row],[OrderAverageTradedPrice]]*MIS[[#This Row],[OrderQuantity]]</f>
        <v>105900</v>
      </c>
      <c r="AF1474">
        <f>MIS[[#This Row],[LTP]]*MIS[[#This Row],[OrderQuantity]]</f>
        <v>96540</v>
      </c>
      <c r="AG1474">
        <f>IF(MIS[[#This Row],[OrderSide]]="SELL",MIS[[#This Row],[VALUE]]-MIS[[#This Row],[LIVE_VALUE]],MIS[[#This Row],[LIVE_VALUE]]-MIS[[#This Row],[VALUE]])</f>
        <v>9360</v>
      </c>
      <c r="AH1474" t="str" cm="1">
        <f t="array" ref="AH1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4" t="str">
        <f>MIS[[#This Row],[TRADING SYMBOL]]</f>
        <v>NIFTY2552225050CE</v>
      </c>
      <c r="AJ1474" t="str">
        <f>IF(RIGHT(MIS[[#This Row],[Main/Hedge]],4)="MAIN","MAIN","HEDGE")</f>
        <v>MAIN</v>
      </c>
      <c r="AK1474" t="str" cm="1">
        <f t="array" ref="AK1474">_xlfn._xlws.FILTER(Table4[Column1],ISNUMBER(SEARCH(Table4[Column1],MIS[[#This Row],[OrderUniqueIdentifier]])),"")</f>
        <v>VWAP</v>
      </c>
    </row>
    <row r="1475" spans="1:37" x14ac:dyDescent="0.25">
      <c r="A1475" t="s">
        <v>71</v>
      </c>
      <c r="B1475" t="s">
        <v>813</v>
      </c>
      <c r="C1475" t="s">
        <v>2977</v>
      </c>
      <c r="D1475" t="s">
        <v>72</v>
      </c>
      <c r="E1475" t="s">
        <v>2904</v>
      </c>
      <c r="F1475" t="s">
        <v>73</v>
      </c>
      <c r="G1475" t="s">
        <v>89</v>
      </c>
      <c r="H1475" t="s">
        <v>75</v>
      </c>
      <c r="I1475" t="s">
        <v>76</v>
      </c>
      <c r="J1475" t="s">
        <v>77</v>
      </c>
      <c r="K1475">
        <v>150</v>
      </c>
      <c r="L1475" t="s">
        <v>77</v>
      </c>
      <c r="M1475" t="s">
        <v>78</v>
      </c>
      <c r="N1475" t="s">
        <v>2978</v>
      </c>
      <c r="O1475" t="s">
        <v>2937</v>
      </c>
      <c r="P1475" t="s">
        <v>2916</v>
      </c>
      <c r="Q1475" t="s">
        <v>2907</v>
      </c>
      <c r="R1475" t="s">
        <v>79</v>
      </c>
      <c r="S1475" t="s">
        <v>24</v>
      </c>
      <c r="T1475" t="s">
        <v>2908</v>
      </c>
      <c r="U1475" t="s">
        <v>43</v>
      </c>
      <c r="V1475" t="s">
        <v>80</v>
      </c>
      <c r="W1475">
        <v>25050</v>
      </c>
      <c r="X1475" t="s">
        <v>81</v>
      </c>
      <c r="Y1475">
        <v>-150</v>
      </c>
      <c r="Z1475" t="s">
        <v>2938</v>
      </c>
      <c r="AA1475" t="s">
        <v>2917</v>
      </c>
      <c r="AB1475" t="s">
        <v>90</v>
      </c>
      <c r="AC1475" t="s">
        <v>91</v>
      </c>
      <c r="AD1475">
        <f>_xlfn.XLOOKUP(MIS[[#This Row],[TRADING SYMBOL]],[1]Sheet1!$D:$D,[1]Sheet1!$C:$C)</f>
        <v>160.9</v>
      </c>
      <c r="AE1475">
        <f>MIS[[#This Row],[OrderAverageTradedPrice]]*MIS[[#This Row],[OrderQuantity]]</f>
        <v>26565</v>
      </c>
      <c r="AF1475">
        <f>MIS[[#This Row],[LTP]]*MIS[[#This Row],[OrderQuantity]]</f>
        <v>24135</v>
      </c>
      <c r="AG1475">
        <f>IF(MIS[[#This Row],[OrderSide]]="SELL",MIS[[#This Row],[VALUE]]-MIS[[#This Row],[LIVE_VALUE]],MIS[[#This Row],[LIVE_VALUE]]-MIS[[#This Row],[VALUE]])</f>
        <v>2430</v>
      </c>
      <c r="AH1475" t="str" cm="1">
        <f t="array" ref="AH1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5" t="str">
        <f>MIS[[#This Row],[TRADING SYMBOL]]</f>
        <v>NIFTY2552225050CE</v>
      </c>
      <c r="AJ1475" t="str">
        <f>IF(RIGHT(MIS[[#This Row],[Main/Hedge]],4)="MAIN","MAIN","HEDGE")</f>
        <v>MAIN</v>
      </c>
      <c r="AK1475" t="str" cm="1">
        <f t="array" ref="AK1475">_xlfn._xlws.FILTER(Table4[Column1],ISNUMBER(SEARCH(Table4[Column1],MIS[[#This Row],[OrderUniqueIdentifier]])),"")</f>
        <v>VWAP</v>
      </c>
    </row>
    <row r="1476" spans="1:37" x14ac:dyDescent="0.25">
      <c r="A1476" t="s">
        <v>71</v>
      </c>
      <c r="B1476" t="s">
        <v>873</v>
      </c>
      <c r="C1476" t="s">
        <v>2988</v>
      </c>
      <c r="D1476" t="s">
        <v>72</v>
      </c>
      <c r="E1476" t="s">
        <v>2904</v>
      </c>
      <c r="F1476" t="s">
        <v>73</v>
      </c>
      <c r="G1476" t="s">
        <v>89</v>
      </c>
      <c r="H1476" t="s">
        <v>75</v>
      </c>
      <c r="I1476" t="s">
        <v>76</v>
      </c>
      <c r="J1476" t="s">
        <v>77</v>
      </c>
      <c r="K1476">
        <v>150</v>
      </c>
      <c r="L1476" t="s">
        <v>77</v>
      </c>
      <c r="M1476" t="s">
        <v>78</v>
      </c>
      <c r="N1476" t="s">
        <v>2968</v>
      </c>
      <c r="O1476" t="s">
        <v>2916</v>
      </c>
      <c r="P1476" t="s">
        <v>2916</v>
      </c>
      <c r="Q1476" t="s">
        <v>2907</v>
      </c>
      <c r="R1476" t="s">
        <v>79</v>
      </c>
      <c r="S1476" t="s">
        <v>24</v>
      </c>
      <c r="T1476" t="s">
        <v>2908</v>
      </c>
      <c r="U1476" t="s">
        <v>43</v>
      </c>
      <c r="V1476" t="s">
        <v>80</v>
      </c>
      <c r="W1476">
        <v>25050</v>
      </c>
      <c r="X1476" t="s">
        <v>81</v>
      </c>
      <c r="Y1476">
        <v>-150</v>
      </c>
      <c r="Z1476" t="s">
        <v>2917</v>
      </c>
      <c r="AA1476" t="s">
        <v>2917</v>
      </c>
      <c r="AB1476" t="s">
        <v>90</v>
      </c>
      <c r="AC1476" t="s">
        <v>91</v>
      </c>
      <c r="AD1476">
        <f>_xlfn.XLOOKUP(MIS[[#This Row],[TRADING SYMBOL]],[1]Sheet1!$D:$D,[1]Sheet1!$C:$C)</f>
        <v>160.9</v>
      </c>
      <c r="AE1476">
        <f>MIS[[#This Row],[OrderAverageTradedPrice]]*MIS[[#This Row],[OrderQuantity]]</f>
        <v>26475</v>
      </c>
      <c r="AF1476">
        <f>MIS[[#This Row],[LTP]]*MIS[[#This Row],[OrderQuantity]]</f>
        <v>24135</v>
      </c>
      <c r="AG1476">
        <f>IF(MIS[[#This Row],[OrderSide]]="SELL",MIS[[#This Row],[VALUE]]-MIS[[#This Row],[LIVE_VALUE]],MIS[[#This Row],[LIVE_VALUE]]-MIS[[#This Row],[VALUE]])</f>
        <v>2340</v>
      </c>
      <c r="AH1476" t="str" cm="1">
        <f t="array" ref="AH1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6" t="str">
        <f>MIS[[#This Row],[TRADING SYMBOL]]</f>
        <v>NIFTY2552225050CE</v>
      </c>
      <c r="AJ1476" t="str">
        <f>IF(RIGHT(MIS[[#This Row],[Main/Hedge]],4)="MAIN","MAIN","HEDGE")</f>
        <v>MAIN</v>
      </c>
      <c r="AK1476" t="str" cm="1">
        <f t="array" ref="AK1476">_xlfn._xlws.FILTER(Table4[Column1],ISNUMBER(SEARCH(Table4[Column1],MIS[[#This Row],[OrderUniqueIdentifier]])),"")</f>
        <v>VWAP</v>
      </c>
    </row>
    <row r="1477" spans="1:37" x14ac:dyDescent="0.25">
      <c r="A1477" t="s">
        <v>71</v>
      </c>
      <c r="B1477" t="s">
        <v>916</v>
      </c>
      <c r="C1477" t="s">
        <v>2994</v>
      </c>
      <c r="D1477" t="s">
        <v>72</v>
      </c>
      <c r="E1477" t="s">
        <v>2904</v>
      </c>
      <c r="F1477" t="s">
        <v>73</v>
      </c>
      <c r="G1477" t="s">
        <v>89</v>
      </c>
      <c r="H1477" t="s">
        <v>75</v>
      </c>
      <c r="I1477" t="s">
        <v>76</v>
      </c>
      <c r="J1477" t="s">
        <v>77</v>
      </c>
      <c r="K1477">
        <v>150</v>
      </c>
      <c r="L1477" t="s">
        <v>77</v>
      </c>
      <c r="M1477" t="s">
        <v>78</v>
      </c>
      <c r="N1477" t="s">
        <v>2929</v>
      </c>
      <c r="O1477" t="s">
        <v>2916</v>
      </c>
      <c r="P1477" t="s">
        <v>2916</v>
      </c>
      <c r="Q1477" t="s">
        <v>2907</v>
      </c>
      <c r="R1477" t="s">
        <v>79</v>
      </c>
      <c r="S1477" t="s">
        <v>24</v>
      </c>
      <c r="T1477" t="s">
        <v>2908</v>
      </c>
      <c r="U1477" t="s">
        <v>43</v>
      </c>
      <c r="V1477" t="s">
        <v>80</v>
      </c>
      <c r="W1477">
        <v>25050</v>
      </c>
      <c r="X1477" t="s">
        <v>81</v>
      </c>
      <c r="Y1477">
        <v>-150</v>
      </c>
      <c r="Z1477" t="s">
        <v>2917</v>
      </c>
      <c r="AA1477" t="s">
        <v>2917</v>
      </c>
      <c r="AB1477" t="s">
        <v>90</v>
      </c>
      <c r="AC1477" t="s">
        <v>91</v>
      </c>
      <c r="AD1477">
        <f>_xlfn.XLOOKUP(MIS[[#This Row],[TRADING SYMBOL]],[1]Sheet1!$D:$D,[1]Sheet1!$C:$C)</f>
        <v>160.9</v>
      </c>
      <c r="AE1477">
        <f>MIS[[#This Row],[OrderAverageTradedPrice]]*MIS[[#This Row],[OrderQuantity]]</f>
        <v>26452.5</v>
      </c>
      <c r="AF1477">
        <f>MIS[[#This Row],[LTP]]*MIS[[#This Row],[OrderQuantity]]</f>
        <v>24135</v>
      </c>
      <c r="AG1477">
        <f>IF(MIS[[#This Row],[OrderSide]]="SELL",MIS[[#This Row],[VALUE]]-MIS[[#This Row],[LIVE_VALUE]],MIS[[#This Row],[LIVE_VALUE]]-MIS[[#This Row],[VALUE]])</f>
        <v>2317.5</v>
      </c>
      <c r="AH1477" t="str" cm="1">
        <f t="array" ref="AH1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7" t="str">
        <f>MIS[[#This Row],[TRADING SYMBOL]]</f>
        <v>NIFTY2552225050CE</v>
      </c>
      <c r="AJ1477" t="str">
        <f>IF(RIGHT(MIS[[#This Row],[Main/Hedge]],4)="MAIN","MAIN","HEDGE")</f>
        <v>MAIN</v>
      </c>
      <c r="AK1477" t="str" cm="1">
        <f t="array" ref="AK1477">_xlfn._xlws.FILTER(Table4[Column1],ISNUMBER(SEARCH(Table4[Column1],MIS[[#This Row],[OrderUniqueIdentifier]])),"")</f>
        <v>VWAP</v>
      </c>
    </row>
    <row r="1478" spans="1:37" x14ac:dyDescent="0.25">
      <c r="A1478" t="s">
        <v>71</v>
      </c>
      <c r="B1478" t="s">
        <v>923</v>
      </c>
      <c r="C1478" t="s">
        <v>2995</v>
      </c>
      <c r="D1478" t="s">
        <v>72</v>
      </c>
      <c r="E1478" t="s">
        <v>2904</v>
      </c>
      <c r="F1478" t="s">
        <v>73</v>
      </c>
      <c r="G1478" t="s">
        <v>89</v>
      </c>
      <c r="H1478" t="s">
        <v>75</v>
      </c>
      <c r="I1478" t="s">
        <v>76</v>
      </c>
      <c r="J1478" t="s">
        <v>77</v>
      </c>
      <c r="K1478">
        <v>525</v>
      </c>
      <c r="L1478" t="s">
        <v>77</v>
      </c>
      <c r="M1478" t="s">
        <v>78</v>
      </c>
      <c r="N1478" t="s">
        <v>2996</v>
      </c>
      <c r="O1478" t="s">
        <v>2916</v>
      </c>
      <c r="P1478" t="s">
        <v>2916</v>
      </c>
      <c r="Q1478" t="s">
        <v>2907</v>
      </c>
      <c r="R1478" t="s">
        <v>79</v>
      </c>
      <c r="S1478" t="s">
        <v>24</v>
      </c>
      <c r="T1478" t="s">
        <v>2908</v>
      </c>
      <c r="U1478" t="s">
        <v>43</v>
      </c>
      <c r="V1478" t="s">
        <v>80</v>
      </c>
      <c r="W1478">
        <v>25050</v>
      </c>
      <c r="X1478" t="s">
        <v>81</v>
      </c>
      <c r="Y1478">
        <v>-525</v>
      </c>
      <c r="Z1478" t="s">
        <v>2917</v>
      </c>
      <c r="AA1478" t="s">
        <v>2917</v>
      </c>
      <c r="AB1478" t="s">
        <v>90</v>
      </c>
      <c r="AC1478" t="s">
        <v>91</v>
      </c>
      <c r="AD1478">
        <f>_xlfn.XLOOKUP(MIS[[#This Row],[TRADING SYMBOL]],[1]Sheet1!$D:$D,[1]Sheet1!$C:$C)</f>
        <v>160.9</v>
      </c>
      <c r="AE1478">
        <f>MIS[[#This Row],[OrderAverageTradedPrice]]*MIS[[#This Row],[OrderQuantity]]</f>
        <v>92403.749999999549</v>
      </c>
      <c r="AF1478">
        <f>MIS[[#This Row],[LTP]]*MIS[[#This Row],[OrderQuantity]]</f>
        <v>84472.5</v>
      </c>
      <c r="AG1478">
        <f>IF(MIS[[#This Row],[OrderSide]]="SELL",MIS[[#This Row],[VALUE]]-MIS[[#This Row],[LIVE_VALUE]],MIS[[#This Row],[LIVE_VALUE]]-MIS[[#This Row],[VALUE]])</f>
        <v>7931.2499999995489</v>
      </c>
      <c r="AH1478" t="str" cm="1">
        <f t="array" ref="AH1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8" t="str">
        <f>MIS[[#This Row],[TRADING SYMBOL]]</f>
        <v>NIFTY2552225050CE</v>
      </c>
      <c r="AJ1478" t="str">
        <f>IF(RIGHT(MIS[[#This Row],[Main/Hedge]],4)="MAIN","MAIN","HEDGE")</f>
        <v>MAIN</v>
      </c>
      <c r="AK1478" t="str" cm="1">
        <f t="array" ref="AK1478">_xlfn._xlws.FILTER(Table4[Column1],ISNUMBER(SEARCH(Table4[Column1],MIS[[#This Row],[OrderUniqueIdentifier]])),"")</f>
        <v>VWAP</v>
      </c>
    </row>
    <row r="1479" spans="1:37" x14ac:dyDescent="0.25">
      <c r="A1479" t="s">
        <v>71</v>
      </c>
      <c r="B1479" t="s">
        <v>940</v>
      </c>
      <c r="C1479" t="s">
        <v>2999</v>
      </c>
      <c r="D1479" t="s">
        <v>72</v>
      </c>
      <c r="E1479" t="s">
        <v>2904</v>
      </c>
      <c r="F1479" t="s">
        <v>73</v>
      </c>
      <c r="G1479" t="s">
        <v>89</v>
      </c>
      <c r="H1479" t="s">
        <v>75</v>
      </c>
      <c r="I1479" t="s">
        <v>76</v>
      </c>
      <c r="J1479" t="s">
        <v>77</v>
      </c>
      <c r="K1479">
        <v>450</v>
      </c>
      <c r="L1479" t="s">
        <v>77</v>
      </c>
      <c r="M1479" t="s">
        <v>78</v>
      </c>
      <c r="N1479" t="s">
        <v>2929</v>
      </c>
      <c r="O1479" t="s">
        <v>2916</v>
      </c>
      <c r="P1479" t="s">
        <v>2916</v>
      </c>
      <c r="Q1479" t="s">
        <v>2907</v>
      </c>
      <c r="R1479" t="s">
        <v>79</v>
      </c>
      <c r="S1479" t="s">
        <v>24</v>
      </c>
      <c r="T1479" t="s">
        <v>2908</v>
      </c>
      <c r="U1479" t="s">
        <v>43</v>
      </c>
      <c r="V1479" t="s">
        <v>80</v>
      </c>
      <c r="W1479">
        <v>25050</v>
      </c>
      <c r="X1479" t="s">
        <v>81</v>
      </c>
      <c r="Y1479">
        <v>-450</v>
      </c>
      <c r="Z1479" t="s">
        <v>2917</v>
      </c>
      <c r="AA1479" t="s">
        <v>2917</v>
      </c>
      <c r="AB1479" t="s">
        <v>90</v>
      </c>
      <c r="AC1479" t="s">
        <v>91</v>
      </c>
      <c r="AD1479">
        <f>_xlfn.XLOOKUP(MIS[[#This Row],[TRADING SYMBOL]],[1]Sheet1!$D:$D,[1]Sheet1!$C:$C)</f>
        <v>160.9</v>
      </c>
      <c r="AE1479">
        <f>MIS[[#This Row],[OrderAverageTradedPrice]]*MIS[[#This Row],[OrderQuantity]]</f>
        <v>79357.5</v>
      </c>
      <c r="AF1479">
        <f>MIS[[#This Row],[LTP]]*MIS[[#This Row],[OrderQuantity]]</f>
        <v>72405</v>
      </c>
      <c r="AG1479">
        <f>IF(MIS[[#This Row],[OrderSide]]="SELL",MIS[[#This Row],[VALUE]]-MIS[[#This Row],[LIVE_VALUE]],MIS[[#This Row],[LIVE_VALUE]]-MIS[[#This Row],[VALUE]])</f>
        <v>6952.5</v>
      </c>
      <c r="AH1479" t="str" cm="1">
        <f t="array" ref="AH1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9" t="str">
        <f>MIS[[#This Row],[TRADING SYMBOL]]</f>
        <v>NIFTY2552225050CE</v>
      </c>
      <c r="AJ1479" t="str">
        <f>IF(RIGHT(MIS[[#This Row],[Main/Hedge]],4)="MAIN","MAIN","HEDGE")</f>
        <v>MAIN</v>
      </c>
      <c r="AK1479" t="str" cm="1">
        <f t="array" ref="AK1479">_xlfn._xlws.FILTER(Table4[Column1],ISNUMBER(SEARCH(Table4[Column1],MIS[[#This Row],[OrderUniqueIdentifier]])),"")</f>
        <v>VWAP</v>
      </c>
    </row>
    <row r="1480" spans="1:37" x14ac:dyDescent="0.25">
      <c r="A1480" t="s">
        <v>71</v>
      </c>
      <c r="B1480" t="s">
        <v>960</v>
      </c>
      <c r="C1480" t="s">
        <v>3004</v>
      </c>
      <c r="D1480" t="s">
        <v>72</v>
      </c>
      <c r="E1480" t="s">
        <v>2904</v>
      </c>
      <c r="F1480" t="s">
        <v>73</v>
      </c>
      <c r="G1480" t="s">
        <v>89</v>
      </c>
      <c r="H1480" t="s">
        <v>75</v>
      </c>
      <c r="I1480" t="s">
        <v>76</v>
      </c>
      <c r="J1480" t="s">
        <v>77</v>
      </c>
      <c r="K1480">
        <v>225</v>
      </c>
      <c r="L1480" t="s">
        <v>77</v>
      </c>
      <c r="M1480" t="s">
        <v>78</v>
      </c>
      <c r="N1480" t="s">
        <v>3005</v>
      </c>
      <c r="O1480" t="s">
        <v>2916</v>
      </c>
      <c r="P1480" t="s">
        <v>2916</v>
      </c>
      <c r="Q1480" t="s">
        <v>2907</v>
      </c>
      <c r="R1480" t="s">
        <v>79</v>
      </c>
      <c r="S1480" t="s">
        <v>24</v>
      </c>
      <c r="T1480" t="s">
        <v>2908</v>
      </c>
      <c r="U1480" t="s">
        <v>43</v>
      </c>
      <c r="V1480" t="s">
        <v>80</v>
      </c>
      <c r="W1480">
        <v>25050</v>
      </c>
      <c r="X1480" t="s">
        <v>81</v>
      </c>
      <c r="Y1480">
        <v>-225</v>
      </c>
      <c r="Z1480" t="s">
        <v>2917</v>
      </c>
      <c r="AA1480" t="s">
        <v>2917</v>
      </c>
      <c r="AB1480" t="s">
        <v>90</v>
      </c>
      <c r="AC1480" t="s">
        <v>91</v>
      </c>
      <c r="AD1480">
        <f>_xlfn.XLOOKUP(MIS[[#This Row],[TRADING SYMBOL]],[1]Sheet1!$D:$D,[1]Sheet1!$C:$C)</f>
        <v>160.9</v>
      </c>
      <c r="AE1480">
        <f>MIS[[#This Row],[OrderAverageTradedPrice]]*MIS[[#This Row],[OrderQuantity]]</f>
        <v>39836.25</v>
      </c>
      <c r="AF1480">
        <f>MIS[[#This Row],[LTP]]*MIS[[#This Row],[OrderQuantity]]</f>
        <v>36202.5</v>
      </c>
      <c r="AG1480">
        <f>IF(MIS[[#This Row],[OrderSide]]="SELL",MIS[[#This Row],[VALUE]]-MIS[[#This Row],[LIVE_VALUE]],MIS[[#This Row],[LIVE_VALUE]]-MIS[[#This Row],[VALUE]])</f>
        <v>3633.75</v>
      </c>
      <c r="AH1480" t="str" cm="1">
        <f t="array" ref="AH1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0" t="str">
        <f>MIS[[#This Row],[TRADING SYMBOL]]</f>
        <v>NIFTY2552225050CE</v>
      </c>
      <c r="AJ1480" t="str">
        <f>IF(RIGHT(MIS[[#This Row],[Main/Hedge]],4)="MAIN","MAIN","HEDGE")</f>
        <v>MAIN</v>
      </c>
      <c r="AK1480" t="str" cm="1">
        <f t="array" ref="AK1480">_xlfn._xlws.FILTER(Table4[Column1],ISNUMBER(SEARCH(Table4[Column1],MIS[[#This Row],[OrderUniqueIdentifier]])),"")</f>
        <v>VWAP</v>
      </c>
    </row>
    <row r="1481" spans="1:37" x14ac:dyDescent="0.25">
      <c r="A1481" t="s">
        <v>71</v>
      </c>
      <c r="B1481" t="s">
        <v>969</v>
      </c>
      <c r="C1481" t="s">
        <v>3006</v>
      </c>
      <c r="D1481" t="s">
        <v>72</v>
      </c>
      <c r="E1481" t="s">
        <v>2904</v>
      </c>
      <c r="F1481" t="s">
        <v>73</v>
      </c>
      <c r="G1481" t="s">
        <v>89</v>
      </c>
      <c r="H1481" t="s">
        <v>75</v>
      </c>
      <c r="I1481" t="s">
        <v>76</v>
      </c>
      <c r="J1481" t="s">
        <v>77</v>
      </c>
      <c r="K1481">
        <v>1200</v>
      </c>
      <c r="L1481" t="s">
        <v>77</v>
      </c>
      <c r="M1481" t="s">
        <v>78</v>
      </c>
      <c r="N1481" t="s">
        <v>3007</v>
      </c>
      <c r="O1481" t="s">
        <v>2916</v>
      </c>
      <c r="P1481" t="s">
        <v>2916</v>
      </c>
      <c r="Q1481" t="s">
        <v>2907</v>
      </c>
      <c r="R1481" t="s">
        <v>79</v>
      </c>
      <c r="S1481" t="s">
        <v>24</v>
      </c>
      <c r="T1481" t="s">
        <v>2908</v>
      </c>
      <c r="U1481" t="s">
        <v>43</v>
      </c>
      <c r="V1481" t="s">
        <v>80</v>
      </c>
      <c r="W1481">
        <v>25050</v>
      </c>
      <c r="X1481" t="s">
        <v>81</v>
      </c>
      <c r="Y1481">
        <v>-1200</v>
      </c>
      <c r="Z1481" t="s">
        <v>2917</v>
      </c>
      <c r="AA1481" t="s">
        <v>2917</v>
      </c>
      <c r="AB1481" t="s">
        <v>90</v>
      </c>
      <c r="AC1481" t="s">
        <v>91</v>
      </c>
      <c r="AD1481">
        <f>_xlfn.XLOOKUP(MIS[[#This Row],[TRADING SYMBOL]],[1]Sheet1!$D:$D,[1]Sheet1!$C:$C)</f>
        <v>160.9</v>
      </c>
      <c r="AE1481">
        <f>MIS[[#This Row],[OrderAverageTradedPrice]]*MIS[[#This Row],[OrderQuantity]]</f>
        <v>211912.5</v>
      </c>
      <c r="AF1481">
        <f>MIS[[#This Row],[LTP]]*MIS[[#This Row],[OrderQuantity]]</f>
        <v>193080</v>
      </c>
      <c r="AG1481">
        <f>IF(MIS[[#This Row],[OrderSide]]="SELL",MIS[[#This Row],[VALUE]]-MIS[[#This Row],[LIVE_VALUE]],MIS[[#This Row],[LIVE_VALUE]]-MIS[[#This Row],[VALUE]])</f>
        <v>18832.5</v>
      </c>
      <c r="AH1481" t="str" cm="1">
        <f t="array" ref="AH1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1" t="str">
        <f>MIS[[#This Row],[TRADING SYMBOL]]</f>
        <v>NIFTY2552225050CE</v>
      </c>
      <c r="AJ1481" t="str">
        <f>IF(RIGHT(MIS[[#This Row],[Main/Hedge]],4)="MAIN","MAIN","HEDGE")</f>
        <v>MAIN</v>
      </c>
      <c r="AK1481" t="str" cm="1">
        <f t="array" ref="AK1481">_xlfn._xlws.FILTER(Table4[Column1],ISNUMBER(SEARCH(Table4[Column1],MIS[[#This Row],[OrderUniqueIdentifier]])),"")</f>
        <v>VWAP</v>
      </c>
    </row>
    <row r="1482" spans="1:37" x14ac:dyDescent="0.25">
      <c r="A1482" t="s">
        <v>71</v>
      </c>
      <c r="B1482" t="s">
        <v>1045</v>
      </c>
      <c r="C1482" t="s">
        <v>3020</v>
      </c>
      <c r="D1482" t="s">
        <v>72</v>
      </c>
      <c r="E1482" t="s">
        <v>2904</v>
      </c>
      <c r="F1482" t="s">
        <v>73</v>
      </c>
      <c r="G1482" t="s">
        <v>89</v>
      </c>
      <c r="H1482" t="s">
        <v>75</v>
      </c>
      <c r="I1482" t="s">
        <v>76</v>
      </c>
      <c r="J1482" t="s">
        <v>77</v>
      </c>
      <c r="K1482">
        <v>300</v>
      </c>
      <c r="L1482" t="s">
        <v>77</v>
      </c>
      <c r="M1482" t="s">
        <v>78</v>
      </c>
      <c r="N1482" t="s">
        <v>3021</v>
      </c>
      <c r="O1482" t="s">
        <v>2916</v>
      </c>
      <c r="P1482" t="s">
        <v>2916</v>
      </c>
      <c r="Q1482" t="s">
        <v>2907</v>
      </c>
      <c r="R1482" t="s">
        <v>79</v>
      </c>
      <c r="S1482" t="s">
        <v>24</v>
      </c>
      <c r="T1482" t="s">
        <v>2908</v>
      </c>
      <c r="U1482" t="s">
        <v>43</v>
      </c>
      <c r="V1482" t="s">
        <v>80</v>
      </c>
      <c r="W1482">
        <v>25050</v>
      </c>
      <c r="X1482" t="s">
        <v>81</v>
      </c>
      <c r="Y1482">
        <v>-300</v>
      </c>
      <c r="Z1482" t="s">
        <v>2917</v>
      </c>
      <c r="AA1482" t="s">
        <v>2917</v>
      </c>
      <c r="AB1482" t="s">
        <v>90</v>
      </c>
      <c r="AC1482" t="s">
        <v>91</v>
      </c>
      <c r="AD1482">
        <f>_xlfn.XLOOKUP(MIS[[#This Row],[TRADING SYMBOL]],[1]Sheet1!$D:$D,[1]Sheet1!$C:$C)</f>
        <v>160.9</v>
      </c>
      <c r="AE1482">
        <f>MIS[[#This Row],[OrderAverageTradedPrice]]*MIS[[#This Row],[OrderQuantity]]</f>
        <v>52788.75</v>
      </c>
      <c r="AF1482">
        <f>MIS[[#This Row],[LTP]]*MIS[[#This Row],[OrderQuantity]]</f>
        <v>48270</v>
      </c>
      <c r="AG1482">
        <f>IF(MIS[[#This Row],[OrderSide]]="SELL",MIS[[#This Row],[VALUE]]-MIS[[#This Row],[LIVE_VALUE]],MIS[[#This Row],[LIVE_VALUE]]-MIS[[#This Row],[VALUE]])</f>
        <v>4518.75</v>
      </c>
      <c r="AH1482" t="str" cm="1">
        <f t="array" ref="AH1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2" t="str">
        <f>MIS[[#This Row],[TRADING SYMBOL]]</f>
        <v>NIFTY2552225050CE</v>
      </c>
      <c r="AJ1482" t="str">
        <f>IF(RIGHT(MIS[[#This Row],[Main/Hedge]],4)="MAIN","MAIN","HEDGE")</f>
        <v>MAIN</v>
      </c>
      <c r="AK1482" t="str" cm="1">
        <f t="array" ref="AK1482">_xlfn._xlws.FILTER(Table4[Column1],ISNUMBER(SEARCH(Table4[Column1],MIS[[#This Row],[OrderUniqueIdentifier]])),"")</f>
        <v>VWAP</v>
      </c>
    </row>
    <row r="1483" spans="1:37" x14ac:dyDescent="0.25">
      <c r="A1483" t="s">
        <v>71</v>
      </c>
      <c r="B1483" t="s">
        <v>1061</v>
      </c>
      <c r="C1483" t="s">
        <v>3023</v>
      </c>
      <c r="D1483" t="s">
        <v>72</v>
      </c>
      <c r="E1483" t="s">
        <v>2904</v>
      </c>
      <c r="F1483" t="s">
        <v>73</v>
      </c>
      <c r="G1483" t="s">
        <v>89</v>
      </c>
      <c r="H1483" t="s">
        <v>75</v>
      </c>
      <c r="I1483" t="s">
        <v>76</v>
      </c>
      <c r="J1483" t="s">
        <v>77</v>
      </c>
      <c r="K1483">
        <v>225</v>
      </c>
      <c r="L1483" t="s">
        <v>77</v>
      </c>
      <c r="M1483" t="s">
        <v>78</v>
      </c>
      <c r="N1483" t="s">
        <v>3024</v>
      </c>
      <c r="O1483" t="s">
        <v>2916</v>
      </c>
      <c r="P1483" t="s">
        <v>2916</v>
      </c>
      <c r="Q1483" t="s">
        <v>2907</v>
      </c>
      <c r="R1483" t="s">
        <v>79</v>
      </c>
      <c r="S1483" t="s">
        <v>24</v>
      </c>
      <c r="T1483" t="s">
        <v>2908</v>
      </c>
      <c r="U1483" t="s">
        <v>43</v>
      </c>
      <c r="V1483" t="s">
        <v>80</v>
      </c>
      <c r="W1483">
        <v>25050</v>
      </c>
      <c r="X1483" t="s">
        <v>81</v>
      </c>
      <c r="Y1483">
        <v>-225</v>
      </c>
      <c r="Z1483" t="s">
        <v>2917</v>
      </c>
      <c r="AA1483" t="s">
        <v>2917</v>
      </c>
      <c r="AB1483" t="s">
        <v>90</v>
      </c>
      <c r="AC1483" t="s">
        <v>91</v>
      </c>
      <c r="AD1483">
        <f>_xlfn.XLOOKUP(MIS[[#This Row],[TRADING SYMBOL]],[1]Sheet1!$D:$D,[1]Sheet1!$C:$C)</f>
        <v>160.9</v>
      </c>
      <c r="AE1483">
        <f>MIS[[#This Row],[OrderAverageTradedPrice]]*MIS[[#This Row],[OrderQuantity]]</f>
        <v>39735</v>
      </c>
      <c r="AF1483">
        <f>MIS[[#This Row],[LTP]]*MIS[[#This Row],[OrderQuantity]]</f>
        <v>36202.5</v>
      </c>
      <c r="AG1483">
        <f>IF(MIS[[#This Row],[OrderSide]]="SELL",MIS[[#This Row],[VALUE]]-MIS[[#This Row],[LIVE_VALUE]],MIS[[#This Row],[LIVE_VALUE]]-MIS[[#This Row],[VALUE]])</f>
        <v>3532.5</v>
      </c>
      <c r="AH1483" t="str" cm="1">
        <f t="array" ref="AH1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3" t="str">
        <f>MIS[[#This Row],[TRADING SYMBOL]]</f>
        <v>NIFTY2552225050CE</v>
      </c>
      <c r="AJ1483" t="str">
        <f>IF(RIGHT(MIS[[#This Row],[Main/Hedge]],4)="MAIN","MAIN","HEDGE")</f>
        <v>MAIN</v>
      </c>
      <c r="AK1483" t="str" cm="1">
        <f t="array" ref="AK1483">_xlfn._xlws.FILTER(Table4[Column1],ISNUMBER(SEARCH(Table4[Column1],MIS[[#This Row],[OrderUniqueIdentifier]])),"")</f>
        <v>VWAP</v>
      </c>
    </row>
    <row r="1484" spans="1:37" x14ac:dyDescent="0.25">
      <c r="A1484" t="s">
        <v>71</v>
      </c>
      <c r="B1484" t="s">
        <v>1070</v>
      </c>
      <c r="C1484" t="s">
        <v>3025</v>
      </c>
      <c r="D1484" t="s">
        <v>72</v>
      </c>
      <c r="E1484" t="s">
        <v>2904</v>
      </c>
      <c r="F1484" t="s">
        <v>73</v>
      </c>
      <c r="G1484" t="s">
        <v>89</v>
      </c>
      <c r="H1484" t="s">
        <v>75</v>
      </c>
      <c r="I1484" t="s">
        <v>76</v>
      </c>
      <c r="J1484" t="s">
        <v>77</v>
      </c>
      <c r="K1484">
        <v>75</v>
      </c>
      <c r="L1484" t="s">
        <v>77</v>
      </c>
      <c r="M1484" t="s">
        <v>78</v>
      </c>
      <c r="N1484" t="s">
        <v>3026</v>
      </c>
      <c r="O1484" t="s">
        <v>2916</v>
      </c>
      <c r="P1484" t="s">
        <v>2916</v>
      </c>
      <c r="Q1484" t="s">
        <v>2907</v>
      </c>
      <c r="R1484" t="s">
        <v>79</v>
      </c>
      <c r="S1484" t="s">
        <v>24</v>
      </c>
      <c r="T1484" t="s">
        <v>2908</v>
      </c>
      <c r="U1484" t="s">
        <v>43</v>
      </c>
      <c r="V1484" t="s">
        <v>80</v>
      </c>
      <c r="W1484">
        <v>25050</v>
      </c>
      <c r="X1484" t="s">
        <v>81</v>
      </c>
      <c r="Y1484">
        <v>-75</v>
      </c>
      <c r="Z1484" t="s">
        <v>2917</v>
      </c>
      <c r="AA1484" t="s">
        <v>2917</v>
      </c>
      <c r="AB1484" t="s">
        <v>90</v>
      </c>
      <c r="AC1484" t="s">
        <v>91</v>
      </c>
      <c r="AD1484">
        <f>_xlfn.XLOOKUP(MIS[[#This Row],[TRADING SYMBOL]],[1]Sheet1!$D:$D,[1]Sheet1!$C:$C)</f>
        <v>160.9</v>
      </c>
      <c r="AE1484">
        <f>MIS[[#This Row],[OrderAverageTradedPrice]]*MIS[[#This Row],[OrderQuantity]]</f>
        <v>13248.75</v>
      </c>
      <c r="AF1484">
        <f>MIS[[#This Row],[LTP]]*MIS[[#This Row],[OrderQuantity]]</f>
        <v>12067.5</v>
      </c>
      <c r="AG1484">
        <f>IF(MIS[[#This Row],[OrderSide]]="SELL",MIS[[#This Row],[VALUE]]-MIS[[#This Row],[LIVE_VALUE]],MIS[[#This Row],[LIVE_VALUE]]-MIS[[#This Row],[VALUE]])</f>
        <v>1181.25</v>
      </c>
      <c r="AH1484" t="str" cm="1">
        <f t="array" ref="AH1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4" t="str">
        <f>MIS[[#This Row],[TRADING SYMBOL]]</f>
        <v>NIFTY2552225050CE</v>
      </c>
      <c r="AJ1484" t="str">
        <f>IF(RIGHT(MIS[[#This Row],[Main/Hedge]],4)="MAIN","MAIN","HEDGE")</f>
        <v>MAIN</v>
      </c>
      <c r="AK1484" t="str" cm="1">
        <f t="array" ref="AK1484">_xlfn._xlws.FILTER(Table4[Column1],ISNUMBER(SEARCH(Table4[Column1],MIS[[#This Row],[OrderUniqueIdentifier]])),"")</f>
        <v>VWAP</v>
      </c>
    </row>
    <row r="1485" spans="1:37" x14ac:dyDescent="0.25">
      <c r="A1485" t="s">
        <v>71</v>
      </c>
      <c r="B1485" t="s">
        <v>1086</v>
      </c>
      <c r="C1485" t="s">
        <v>3029</v>
      </c>
      <c r="D1485" t="s">
        <v>72</v>
      </c>
      <c r="E1485" t="s">
        <v>2904</v>
      </c>
      <c r="F1485" t="s">
        <v>73</v>
      </c>
      <c r="G1485" t="s">
        <v>89</v>
      </c>
      <c r="H1485" t="s">
        <v>75</v>
      </c>
      <c r="I1485" t="s">
        <v>76</v>
      </c>
      <c r="J1485" t="s">
        <v>77</v>
      </c>
      <c r="K1485">
        <v>225</v>
      </c>
      <c r="L1485" t="s">
        <v>77</v>
      </c>
      <c r="M1485" t="s">
        <v>78</v>
      </c>
      <c r="N1485" t="s">
        <v>3030</v>
      </c>
      <c r="O1485" t="s">
        <v>2916</v>
      </c>
      <c r="P1485" t="s">
        <v>2916</v>
      </c>
      <c r="Q1485" t="s">
        <v>2907</v>
      </c>
      <c r="R1485" t="s">
        <v>79</v>
      </c>
      <c r="S1485" t="s">
        <v>24</v>
      </c>
      <c r="T1485" t="s">
        <v>2908</v>
      </c>
      <c r="U1485" t="s">
        <v>43</v>
      </c>
      <c r="V1485" t="s">
        <v>80</v>
      </c>
      <c r="W1485">
        <v>25050</v>
      </c>
      <c r="X1485" t="s">
        <v>81</v>
      </c>
      <c r="Y1485">
        <v>-225</v>
      </c>
      <c r="Z1485" t="s">
        <v>2917</v>
      </c>
      <c r="AA1485" t="s">
        <v>2917</v>
      </c>
      <c r="AB1485" t="s">
        <v>90</v>
      </c>
      <c r="AC1485" t="s">
        <v>91</v>
      </c>
      <c r="AD1485">
        <f>_xlfn.XLOOKUP(MIS[[#This Row],[TRADING SYMBOL]],[1]Sheet1!$D:$D,[1]Sheet1!$C:$C)</f>
        <v>160.9</v>
      </c>
      <c r="AE1485">
        <f>MIS[[#This Row],[OrderAverageTradedPrice]]*MIS[[#This Row],[OrderQuantity]]</f>
        <v>39674.999999999927</v>
      </c>
      <c r="AF1485">
        <f>MIS[[#This Row],[LTP]]*MIS[[#This Row],[OrderQuantity]]</f>
        <v>36202.5</v>
      </c>
      <c r="AG1485">
        <f>IF(MIS[[#This Row],[OrderSide]]="SELL",MIS[[#This Row],[VALUE]]-MIS[[#This Row],[LIVE_VALUE]],MIS[[#This Row],[LIVE_VALUE]]-MIS[[#This Row],[VALUE]])</f>
        <v>3472.4999999999272</v>
      </c>
      <c r="AH1485" t="str" cm="1">
        <f t="array" ref="AH1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5" t="str">
        <f>MIS[[#This Row],[TRADING SYMBOL]]</f>
        <v>NIFTY2552225050CE</v>
      </c>
      <c r="AJ1485" t="str">
        <f>IF(RIGHT(MIS[[#This Row],[Main/Hedge]],4)="MAIN","MAIN","HEDGE")</f>
        <v>MAIN</v>
      </c>
      <c r="AK1485" t="str" cm="1">
        <f t="array" ref="AK1485">_xlfn._xlws.FILTER(Table4[Column1],ISNUMBER(SEARCH(Table4[Column1],MIS[[#This Row],[OrderUniqueIdentifier]])),"")</f>
        <v>VWAP</v>
      </c>
    </row>
    <row r="1486" spans="1:37" x14ac:dyDescent="0.25">
      <c r="A1486" t="s">
        <v>71</v>
      </c>
      <c r="B1486" t="s">
        <v>1093</v>
      </c>
      <c r="C1486" t="s">
        <v>3031</v>
      </c>
      <c r="D1486" t="s">
        <v>72</v>
      </c>
      <c r="E1486" t="s">
        <v>2904</v>
      </c>
      <c r="F1486" t="s">
        <v>73</v>
      </c>
      <c r="G1486" t="s">
        <v>89</v>
      </c>
      <c r="H1486" t="s">
        <v>75</v>
      </c>
      <c r="I1486" t="s">
        <v>76</v>
      </c>
      <c r="J1486" t="s">
        <v>77</v>
      </c>
      <c r="K1486">
        <v>525</v>
      </c>
      <c r="L1486" t="s">
        <v>77</v>
      </c>
      <c r="M1486" t="s">
        <v>78</v>
      </c>
      <c r="N1486" t="s">
        <v>3032</v>
      </c>
      <c r="O1486" t="s">
        <v>2916</v>
      </c>
      <c r="P1486" t="s">
        <v>2916</v>
      </c>
      <c r="Q1486" t="s">
        <v>2907</v>
      </c>
      <c r="R1486" t="s">
        <v>79</v>
      </c>
      <c r="S1486" t="s">
        <v>24</v>
      </c>
      <c r="T1486" t="s">
        <v>2908</v>
      </c>
      <c r="U1486" t="s">
        <v>43</v>
      </c>
      <c r="V1486" t="s">
        <v>80</v>
      </c>
      <c r="W1486">
        <v>25050</v>
      </c>
      <c r="X1486" t="s">
        <v>81</v>
      </c>
      <c r="Y1486">
        <v>-525</v>
      </c>
      <c r="Z1486" t="s">
        <v>2917</v>
      </c>
      <c r="AA1486" t="s">
        <v>2917</v>
      </c>
      <c r="AB1486" t="s">
        <v>90</v>
      </c>
      <c r="AC1486" t="s">
        <v>91</v>
      </c>
      <c r="AD1486">
        <f>_xlfn.XLOOKUP(MIS[[#This Row],[TRADING SYMBOL]],[1]Sheet1!$D:$D,[1]Sheet1!$C:$C)</f>
        <v>160.9</v>
      </c>
      <c r="AE1486">
        <f>MIS[[#This Row],[OrderAverageTradedPrice]]*MIS[[#This Row],[OrderQuantity]]</f>
        <v>92474.999999999927</v>
      </c>
      <c r="AF1486">
        <f>MIS[[#This Row],[LTP]]*MIS[[#This Row],[OrderQuantity]]</f>
        <v>84472.5</v>
      </c>
      <c r="AG1486">
        <f>IF(MIS[[#This Row],[OrderSide]]="SELL",MIS[[#This Row],[VALUE]]-MIS[[#This Row],[LIVE_VALUE]],MIS[[#This Row],[LIVE_VALUE]]-MIS[[#This Row],[VALUE]])</f>
        <v>8002.4999999999272</v>
      </c>
      <c r="AH1486" t="str" cm="1">
        <f t="array" ref="AH1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6" t="str">
        <f>MIS[[#This Row],[TRADING SYMBOL]]</f>
        <v>NIFTY2552225050CE</v>
      </c>
      <c r="AJ1486" t="str">
        <f>IF(RIGHT(MIS[[#This Row],[Main/Hedge]],4)="MAIN","MAIN","HEDGE")</f>
        <v>MAIN</v>
      </c>
      <c r="AK1486" t="str" cm="1">
        <f t="array" ref="AK1486">_xlfn._xlws.FILTER(Table4[Column1],ISNUMBER(SEARCH(Table4[Column1],MIS[[#This Row],[OrderUniqueIdentifier]])),"")</f>
        <v>VWAP</v>
      </c>
    </row>
    <row r="1487" spans="1:37" x14ac:dyDescent="0.25">
      <c r="A1487" t="s">
        <v>71</v>
      </c>
      <c r="B1487" t="s">
        <v>1127</v>
      </c>
      <c r="C1487" t="s">
        <v>3038</v>
      </c>
      <c r="D1487" t="s">
        <v>72</v>
      </c>
      <c r="E1487" t="s">
        <v>2904</v>
      </c>
      <c r="F1487" t="s">
        <v>73</v>
      </c>
      <c r="G1487" t="s">
        <v>89</v>
      </c>
      <c r="H1487" t="s">
        <v>75</v>
      </c>
      <c r="I1487" t="s">
        <v>76</v>
      </c>
      <c r="J1487" t="s">
        <v>77</v>
      </c>
      <c r="K1487">
        <v>75</v>
      </c>
      <c r="L1487" t="s">
        <v>77</v>
      </c>
      <c r="M1487" t="s">
        <v>78</v>
      </c>
      <c r="N1487" t="s">
        <v>2956</v>
      </c>
      <c r="O1487" t="s">
        <v>2916</v>
      </c>
      <c r="P1487" t="s">
        <v>2916</v>
      </c>
      <c r="Q1487" t="s">
        <v>2907</v>
      </c>
      <c r="R1487" t="s">
        <v>79</v>
      </c>
      <c r="S1487" t="s">
        <v>24</v>
      </c>
      <c r="T1487" t="s">
        <v>2908</v>
      </c>
      <c r="U1487" t="s">
        <v>43</v>
      </c>
      <c r="V1487" t="s">
        <v>80</v>
      </c>
      <c r="W1487">
        <v>25050</v>
      </c>
      <c r="X1487" t="s">
        <v>81</v>
      </c>
      <c r="Y1487">
        <v>-75</v>
      </c>
      <c r="Z1487" t="s">
        <v>2917</v>
      </c>
      <c r="AA1487" t="s">
        <v>2917</v>
      </c>
      <c r="AB1487" t="s">
        <v>90</v>
      </c>
      <c r="AC1487" t="s">
        <v>91</v>
      </c>
      <c r="AD1487">
        <f>_xlfn.XLOOKUP(MIS[[#This Row],[TRADING SYMBOL]],[1]Sheet1!$D:$D,[1]Sheet1!$C:$C)</f>
        <v>160.9</v>
      </c>
      <c r="AE1487">
        <f>MIS[[#This Row],[OrderAverageTradedPrice]]*MIS[[#This Row],[OrderQuantity]]</f>
        <v>13241.25</v>
      </c>
      <c r="AF1487">
        <f>MIS[[#This Row],[LTP]]*MIS[[#This Row],[OrderQuantity]]</f>
        <v>12067.5</v>
      </c>
      <c r="AG1487">
        <f>IF(MIS[[#This Row],[OrderSide]]="SELL",MIS[[#This Row],[VALUE]]-MIS[[#This Row],[LIVE_VALUE]],MIS[[#This Row],[LIVE_VALUE]]-MIS[[#This Row],[VALUE]])</f>
        <v>1173.75</v>
      </c>
      <c r="AH1487" t="str" cm="1">
        <f t="array" ref="AH1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7" t="str">
        <f>MIS[[#This Row],[TRADING SYMBOL]]</f>
        <v>NIFTY2552225050CE</v>
      </c>
      <c r="AJ1487" t="str">
        <f>IF(RIGHT(MIS[[#This Row],[Main/Hedge]],4)="MAIN","MAIN","HEDGE")</f>
        <v>MAIN</v>
      </c>
      <c r="AK1487" t="str" cm="1">
        <f t="array" ref="AK1487">_xlfn._xlws.FILTER(Table4[Column1],ISNUMBER(SEARCH(Table4[Column1],MIS[[#This Row],[OrderUniqueIdentifier]])),"")</f>
        <v>VWAP</v>
      </c>
    </row>
    <row r="1488" spans="1:37" x14ac:dyDescent="0.25">
      <c r="A1488" t="s">
        <v>71</v>
      </c>
      <c r="B1488" t="s">
        <v>1153</v>
      </c>
      <c r="C1488" t="s">
        <v>3042</v>
      </c>
      <c r="D1488" t="s">
        <v>72</v>
      </c>
      <c r="E1488" t="s">
        <v>2904</v>
      </c>
      <c r="F1488" t="s">
        <v>73</v>
      </c>
      <c r="G1488" t="s">
        <v>89</v>
      </c>
      <c r="H1488" t="s">
        <v>75</v>
      </c>
      <c r="I1488" t="s">
        <v>76</v>
      </c>
      <c r="J1488" t="s">
        <v>77</v>
      </c>
      <c r="K1488">
        <v>225</v>
      </c>
      <c r="L1488" t="s">
        <v>77</v>
      </c>
      <c r="M1488" t="s">
        <v>78</v>
      </c>
      <c r="N1488" t="s">
        <v>3043</v>
      </c>
      <c r="O1488" t="s">
        <v>2916</v>
      </c>
      <c r="P1488" t="s">
        <v>2916</v>
      </c>
      <c r="Q1488" t="s">
        <v>2907</v>
      </c>
      <c r="R1488" t="s">
        <v>79</v>
      </c>
      <c r="S1488" t="s">
        <v>24</v>
      </c>
      <c r="T1488" t="s">
        <v>2908</v>
      </c>
      <c r="U1488" t="s">
        <v>43</v>
      </c>
      <c r="V1488" t="s">
        <v>80</v>
      </c>
      <c r="W1488">
        <v>25050</v>
      </c>
      <c r="X1488" t="s">
        <v>81</v>
      </c>
      <c r="Y1488">
        <v>-225</v>
      </c>
      <c r="Z1488" t="s">
        <v>2917</v>
      </c>
      <c r="AA1488" t="s">
        <v>2917</v>
      </c>
      <c r="AB1488" t="s">
        <v>90</v>
      </c>
      <c r="AC1488" t="s">
        <v>91</v>
      </c>
      <c r="AD1488">
        <f>_xlfn.XLOOKUP(MIS[[#This Row],[TRADING SYMBOL]],[1]Sheet1!$D:$D,[1]Sheet1!$C:$C)</f>
        <v>160.9</v>
      </c>
      <c r="AE1488">
        <f>MIS[[#This Row],[OrderAverageTradedPrice]]*MIS[[#This Row],[OrderQuantity]]</f>
        <v>39825</v>
      </c>
      <c r="AF1488">
        <f>MIS[[#This Row],[LTP]]*MIS[[#This Row],[OrderQuantity]]</f>
        <v>36202.5</v>
      </c>
      <c r="AG1488">
        <f>IF(MIS[[#This Row],[OrderSide]]="SELL",MIS[[#This Row],[VALUE]]-MIS[[#This Row],[LIVE_VALUE]],MIS[[#This Row],[LIVE_VALUE]]-MIS[[#This Row],[VALUE]])</f>
        <v>3622.5</v>
      </c>
      <c r="AH1488" t="str" cm="1">
        <f t="array" ref="AH1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8" t="str">
        <f>MIS[[#This Row],[TRADING SYMBOL]]</f>
        <v>NIFTY2552225050CE</v>
      </c>
      <c r="AJ1488" t="str">
        <f>IF(RIGHT(MIS[[#This Row],[Main/Hedge]],4)="MAIN","MAIN","HEDGE")</f>
        <v>MAIN</v>
      </c>
      <c r="AK1488" t="str" cm="1">
        <f t="array" ref="AK1488">_xlfn._xlws.FILTER(Table4[Column1],ISNUMBER(SEARCH(Table4[Column1],MIS[[#This Row],[OrderUniqueIdentifier]])),"")</f>
        <v>VWAP</v>
      </c>
    </row>
    <row r="1489" spans="1:37" x14ac:dyDescent="0.25">
      <c r="A1489" t="s">
        <v>71</v>
      </c>
      <c r="B1489" t="s">
        <v>1163</v>
      </c>
      <c r="C1489" t="s">
        <v>3044</v>
      </c>
      <c r="D1489" t="s">
        <v>72</v>
      </c>
      <c r="E1489" t="s">
        <v>2904</v>
      </c>
      <c r="F1489" t="s">
        <v>73</v>
      </c>
      <c r="G1489" t="s">
        <v>89</v>
      </c>
      <c r="H1489" t="s">
        <v>75</v>
      </c>
      <c r="I1489" t="s">
        <v>76</v>
      </c>
      <c r="J1489" t="s">
        <v>77</v>
      </c>
      <c r="K1489">
        <v>75</v>
      </c>
      <c r="L1489" t="s">
        <v>77</v>
      </c>
      <c r="M1489" t="s">
        <v>78</v>
      </c>
      <c r="N1489" t="s">
        <v>2954</v>
      </c>
      <c r="O1489" t="s">
        <v>2916</v>
      </c>
      <c r="P1489" t="s">
        <v>2916</v>
      </c>
      <c r="Q1489" t="s">
        <v>2907</v>
      </c>
      <c r="R1489" t="s">
        <v>79</v>
      </c>
      <c r="S1489" t="s">
        <v>24</v>
      </c>
      <c r="T1489" t="s">
        <v>2908</v>
      </c>
      <c r="U1489" t="s">
        <v>43</v>
      </c>
      <c r="V1489" t="s">
        <v>80</v>
      </c>
      <c r="W1489">
        <v>25050</v>
      </c>
      <c r="X1489" t="s">
        <v>81</v>
      </c>
      <c r="Y1489">
        <v>-75</v>
      </c>
      <c r="Z1489" t="s">
        <v>2917</v>
      </c>
      <c r="AA1489" t="s">
        <v>2917</v>
      </c>
      <c r="AB1489" t="s">
        <v>90</v>
      </c>
      <c r="AC1489" t="s">
        <v>91</v>
      </c>
      <c r="AD1489">
        <f>_xlfn.XLOOKUP(MIS[[#This Row],[TRADING SYMBOL]],[1]Sheet1!$D:$D,[1]Sheet1!$C:$C)</f>
        <v>160.9</v>
      </c>
      <c r="AE1489">
        <f>MIS[[#This Row],[OrderAverageTradedPrice]]*MIS[[#This Row],[OrderQuantity]]</f>
        <v>13211.25</v>
      </c>
      <c r="AF1489">
        <f>MIS[[#This Row],[LTP]]*MIS[[#This Row],[OrderQuantity]]</f>
        <v>12067.5</v>
      </c>
      <c r="AG1489">
        <f>IF(MIS[[#This Row],[OrderSide]]="SELL",MIS[[#This Row],[VALUE]]-MIS[[#This Row],[LIVE_VALUE]],MIS[[#This Row],[LIVE_VALUE]]-MIS[[#This Row],[VALUE]])</f>
        <v>1143.75</v>
      </c>
      <c r="AH1489" t="str" cm="1">
        <f t="array" ref="AH1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9" t="str">
        <f>MIS[[#This Row],[TRADING SYMBOL]]</f>
        <v>NIFTY2552225050CE</v>
      </c>
      <c r="AJ1489" t="str">
        <f>IF(RIGHT(MIS[[#This Row],[Main/Hedge]],4)="MAIN","MAIN","HEDGE")</f>
        <v>MAIN</v>
      </c>
      <c r="AK1489" t="str" cm="1">
        <f t="array" ref="AK1489">_xlfn._xlws.FILTER(Table4[Column1],ISNUMBER(SEARCH(Table4[Column1],MIS[[#This Row],[OrderUniqueIdentifier]])),"")</f>
        <v>VWAP</v>
      </c>
    </row>
    <row r="1490" spans="1:37" x14ac:dyDescent="0.25">
      <c r="A1490" t="s">
        <v>71</v>
      </c>
      <c r="B1490" t="s">
        <v>1244</v>
      </c>
      <c r="C1490" t="s">
        <v>3061</v>
      </c>
      <c r="D1490" t="s">
        <v>72</v>
      </c>
      <c r="E1490" t="s">
        <v>2904</v>
      </c>
      <c r="F1490" t="s">
        <v>73</v>
      </c>
      <c r="G1490" t="s">
        <v>89</v>
      </c>
      <c r="H1490" t="s">
        <v>75</v>
      </c>
      <c r="I1490" t="s">
        <v>76</v>
      </c>
      <c r="J1490" t="s">
        <v>77</v>
      </c>
      <c r="K1490">
        <v>75</v>
      </c>
      <c r="L1490" t="s">
        <v>77</v>
      </c>
      <c r="M1490" t="s">
        <v>78</v>
      </c>
      <c r="N1490" t="s">
        <v>2929</v>
      </c>
      <c r="O1490" t="s">
        <v>2916</v>
      </c>
      <c r="P1490" t="s">
        <v>2916</v>
      </c>
      <c r="Q1490" t="s">
        <v>2907</v>
      </c>
      <c r="R1490" t="s">
        <v>79</v>
      </c>
      <c r="S1490" t="s">
        <v>24</v>
      </c>
      <c r="T1490" t="s">
        <v>2908</v>
      </c>
      <c r="U1490" t="s">
        <v>43</v>
      </c>
      <c r="V1490" t="s">
        <v>80</v>
      </c>
      <c r="W1490">
        <v>25050</v>
      </c>
      <c r="X1490" t="s">
        <v>81</v>
      </c>
      <c r="Y1490">
        <v>-75</v>
      </c>
      <c r="Z1490" t="s">
        <v>2917</v>
      </c>
      <c r="AA1490" t="s">
        <v>2917</v>
      </c>
      <c r="AB1490" t="s">
        <v>90</v>
      </c>
      <c r="AC1490" t="s">
        <v>91</v>
      </c>
      <c r="AD1490">
        <f>_xlfn.XLOOKUP(MIS[[#This Row],[TRADING SYMBOL]],[1]Sheet1!$D:$D,[1]Sheet1!$C:$C)</f>
        <v>160.9</v>
      </c>
      <c r="AE1490">
        <f>MIS[[#This Row],[OrderAverageTradedPrice]]*MIS[[#This Row],[OrderQuantity]]</f>
        <v>13226.25</v>
      </c>
      <c r="AF1490">
        <f>MIS[[#This Row],[LTP]]*MIS[[#This Row],[OrderQuantity]]</f>
        <v>12067.5</v>
      </c>
      <c r="AG1490">
        <f>IF(MIS[[#This Row],[OrderSide]]="SELL",MIS[[#This Row],[VALUE]]-MIS[[#This Row],[LIVE_VALUE]],MIS[[#This Row],[LIVE_VALUE]]-MIS[[#This Row],[VALUE]])</f>
        <v>1158.75</v>
      </c>
      <c r="AH1490" t="str" cm="1">
        <f t="array" ref="AH1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0" t="str">
        <f>MIS[[#This Row],[TRADING SYMBOL]]</f>
        <v>NIFTY2552225050CE</v>
      </c>
      <c r="AJ1490" t="str">
        <f>IF(RIGHT(MIS[[#This Row],[Main/Hedge]],4)="MAIN","MAIN","HEDGE")</f>
        <v>MAIN</v>
      </c>
      <c r="AK1490" t="str" cm="1">
        <f t="array" ref="AK1490">_xlfn._xlws.FILTER(Table4[Column1],ISNUMBER(SEARCH(Table4[Column1],MIS[[#This Row],[OrderUniqueIdentifier]])),"")</f>
        <v>VWAP</v>
      </c>
    </row>
    <row r="1491" spans="1:37" x14ac:dyDescent="0.25">
      <c r="A1491" t="s">
        <v>71</v>
      </c>
      <c r="B1491" t="s">
        <v>1251</v>
      </c>
      <c r="C1491" t="s">
        <v>3062</v>
      </c>
      <c r="D1491" t="s">
        <v>72</v>
      </c>
      <c r="E1491" t="s">
        <v>2904</v>
      </c>
      <c r="F1491" t="s">
        <v>73</v>
      </c>
      <c r="G1491" t="s">
        <v>89</v>
      </c>
      <c r="H1491" t="s">
        <v>75</v>
      </c>
      <c r="I1491" t="s">
        <v>76</v>
      </c>
      <c r="J1491" t="s">
        <v>77</v>
      </c>
      <c r="K1491">
        <v>150</v>
      </c>
      <c r="L1491" t="s">
        <v>77</v>
      </c>
      <c r="M1491" t="s">
        <v>78</v>
      </c>
      <c r="N1491" t="s">
        <v>2935</v>
      </c>
      <c r="O1491" t="s">
        <v>2916</v>
      </c>
      <c r="P1491" t="s">
        <v>2916</v>
      </c>
      <c r="Q1491" t="s">
        <v>2907</v>
      </c>
      <c r="R1491" t="s">
        <v>79</v>
      </c>
      <c r="S1491" t="s">
        <v>24</v>
      </c>
      <c r="T1491" t="s">
        <v>2908</v>
      </c>
      <c r="U1491" t="s">
        <v>43</v>
      </c>
      <c r="V1491" t="s">
        <v>80</v>
      </c>
      <c r="W1491">
        <v>25050</v>
      </c>
      <c r="X1491" t="s">
        <v>81</v>
      </c>
      <c r="Y1491">
        <v>-150</v>
      </c>
      <c r="Z1491" t="s">
        <v>2917</v>
      </c>
      <c r="AA1491" t="s">
        <v>2917</v>
      </c>
      <c r="AB1491" t="s">
        <v>90</v>
      </c>
      <c r="AC1491" t="s">
        <v>91</v>
      </c>
      <c r="AD1491">
        <f>_xlfn.XLOOKUP(MIS[[#This Row],[TRADING SYMBOL]],[1]Sheet1!$D:$D,[1]Sheet1!$C:$C)</f>
        <v>160.9</v>
      </c>
      <c r="AE1491">
        <f>MIS[[#This Row],[OrderAverageTradedPrice]]*MIS[[#This Row],[OrderQuantity]]</f>
        <v>26460</v>
      </c>
      <c r="AF1491">
        <f>MIS[[#This Row],[LTP]]*MIS[[#This Row],[OrderQuantity]]</f>
        <v>24135</v>
      </c>
      <c r="AG1491">
        <f>IF(MIS[[#This Row],[OrderSide]]="SELL",MIS[[#This Row],[VALUE]]-MIS[[#This Row],[LIVE_VALUE]],MIS[[#This Row],[LIVE_VALUE]]-MIS[[#This Row],[VALUE]])</f>
        <v>2325</v>
      </c>
      <c r="AH1491" t="str" cm="1">
        <f t="array" ref="AH1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1" t="str">
        <f>MIS[[#This Row],[TRADING SYMBOL]]</f>
        <v>NIFTY2552225050CE</v>
      </c>
      <c r="AJ1491" t="str">
        <f>IF(RIGHT(MIS[[#This Row],[Main/Hedge]],4)="MAIN","MAIN","HEDGE")</f>
        <v>MAIN</v>
      </c>
      <c r="AK1491" t="str" cm="1">
        <f t="array" ref="AK1491">_xlfn._xlws.FILTER(Table4[Column1],ISNUMBER(SEARCH(Table4[Column1],MIS[[#This Row],[OrderUniqueIdentifier]])),"")</f>
        <v>VWAP</v>
      </c>
    </row>
    <row r="1492" spans="1:37" x14ac:dyDescent="0.25">
      <c r="A1492" t="s">
        <v>71</v>
      </c>
      <c r="B1492" t="s">
        <v>1272</v>
      </c>
      <c r="C1492" t="s">
        <v>3067</v>
      </c>
      <c r="D1492" t="s">
        <v>72</v>
      </c>
      <c r="E1492" t="s">
        <v>2904</v>
      </c>
      <c r="F1492" t="s">
        <v>73</v>
      </c>
      <c r="G1492" t="s">
        <v>89</v>
      </c>
      <c r="H1492" t="s">
        <v>75</v>
      </c>
      <c r="I1492" t="s">
        <v>76</v>
      </c>
      <c r="J1492" t="s">
        <v>77</v>
      </c>
      <c r="K1492">
        <v>225</v>
      </c>
      <c r="L1492" t="s">
        <v>77</v>
      </c>
      <c r="M1492" t="s">
        <v>78</v>
      </c>
      <c r="N1492" t="s">
        <v>3068</v>
      </c>
      <c r="O1492" t="s">
        <v>2916</v>
      </c>
      <c r="P1492" t="s">
        <v>2916</v>
      </c>
      <c r="Q1492" t="s">
        <v>2907</v>
      </c>
      <c r="R1492" t="s">
        <v>79</v>
      </c>
      <c r="S1492" t="s">
        <v>24</v>
      </c>
      <c r="T1492" t="s">
        <v>2908</v>
      </c>
      <c r="U1492" t="s">
        <v>43</v>
      </c>
      <c r="V1492" t="s">
        <v>80</v>
      </c>
      <c r="W1492">
        <v>25050</v>
      </c>
      <c r="X1492" t="s">
        <v>81</v>
      </c>
      <c r="Y1492">
        <v>-225</v>
      </c>
      <c r="Z1492" t="s">
        <v>2917</v>
      </c>
      <c r="AA1492" t="s">
        <v>2917</v>
      </c>
      <c r="AB1492" t="s">
        <v>90</v>
      </c>
      <c r="AC1492" t="s">
        <v>91</v>
      </c>
      <c r="AD1492">
        <f>_xlfn.XLOOKUP(MIS[[#This Row],[TRADING SYMBOL]],[1]Sheet1!$D:$D,[1]Sheet1!$C:$C)</f>
        <v>160.9</v>
      </c>
      <c r="AE1492">
        <f>MIS[[#This Row],[OrderAverageTradedPrice]]*MIS[[#This Row],[OrderQuantity]]</f>
        <v>39596.249999999927</v>
      </c>
      <c r="AF1492">
        <f>MIS[[#This Row],[LTP]]*MIS[[#This Row],[OrderQuantity]]</f>
        <v>36202.5</v>
      </c>
      <c r="AG1492">
        <f>IF(MIS[[#This Row],[OrderSide]]="SELL",MIS[[#This Row],[VALUE]]-MIS[[#This Row],[LIVE_VALUE]],MIS[[#This Row],[LIVE_VALUE]]-MIS[[#This Row],[VALUE]])</f>
        <v>3393.7499999999272</v>
      </c>
      <c r="AH1492" t="str" cm="1">
        <f t="array" ref="AH1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2" t="str">
        <f>MIS[[#This Row],[TRADING SYMBOL]]</f>
        <v>NIFTY2552225050CE</v>
      </c>
      <c r="AJ1492" t="str">
        <f>IF(RIGHT(MIS[[#This Row],[Main/Hedge]],4)="MAIN","MAIN","HEDGE")</f>
        <v>MAIN</v>
      </c>
      <c r="AK1492" t="str" cm="1">
        <f t="array" ref="AK1492">_xlfn._xlws.FILTER(Table4[Column1],ISNUMBER(SEARCH(Table4[Column1],MIS[[#This Row],[OrderUniqueIdentifier]])),"")</f>
        <v>VWAP</v>
      </c>
    </row>
    <row r="1493" spans="1:37" x14ac:dyDescent="0.25">
      <c r="A1493" t="s">
        <v>71</v>
      </c>
      <c r="B1493" t="s">
        <v>1316</v>
      </c>
      <c r="C1493" t="s">
        <v>3078</v>
      </c>
      <c r="D1493" t="s">
        <v>72</v>
      </c>
      <c r="E1493" t="s">
        <v>2904</v>
      </c>
      <c r="F1493" t="s">
        <v>73</v>
      </c>
      <c r="G1493" t="s">
        <v>89</v>
      </c>
      <c r="H1493" t="s">
        <v>75</v>
      </c>
      <c r="I1493" t="s">
        <v>76</v>
      </c>
      <c r="J1493" t="s">
        <v>77</v>
      </c>
      <c r="K1493">
        <v>375</v>
      </c>
      <c r="L1493" t="s">
        <v>77</v>
      </c>
      <c r="M1493" t="s">
        <v>78</v>
      </c>
      <c r="N1493" t="s">
        <v>3079</v>
      </c>
      <c r="O1493" t="s">
        <v>2916</v>
      </c>
      <c r="P1493" t="s">
        <v>2916</v>
      </c>
      <c r="Q1493" t="s">
        <v>2907</v>
      </c>
      <c r="R1493" t="s">
        <v>79</v>
      </c>
      <c r="S1493" t="s">
        <v>24</v>
      </c>
      <c r="T1493" t="s">
        <v>2908</v>
      </c>
      <c r="U1493" t="s">
        <v>43</v>
      </c>
      <c r="V1493" t="s">
        <v>80</v>
      </c>
      <c r="W1493">
        <v>25050</v>
      </c>
      <c r="X1493" t="s">
        <v>81</v>
      </c>
      <c r="Y1493">
        <v>-375</v>
      </c>
      <c r="Z1493" t="s">
        <v>2917</v>
      </c>
      <c r="AA1493" t="s">
        <v>2917</v>
      </c>
      <c r="AB1493" t="s">
        <v>90</v>
      </c>
      <c r="AC1493" t="s">
        <v>91</v>
      </c>
      <c r="AD1493">
        <f>_xlfn.XLOOKUP(MIS[[#This Row],[TRADING SYMBOL]],[1]Sheet1!$D:$D,[1]Sheet1!$C:$C)</f>
        <v>160.9</v>
      </c>
      <c r="AE1493">
        <f>MIS[[#This Row],[OrderAverageTradedPrice]]*MIS[[#This Row],[OrderQuantity]]</f>
        <v>66240</v>
      </c>
      <c r="AF1493">
        <f>MIS[[#This Row],[LTP]]*MIS[[#This Row],[OrderQuantity]]</f>
        <v>60337.5</v>
      </c>
      <c r="AG1493">
        <f>IF(MIS[[#This Row],[OrderSide]]="SELL",MIS[[#This Row],[VALUE]]-MIS[[#This Row],[LIVE_VALUE]],MIS[[#This Row],[LIVE_VALUE]]-MIS[[#This Row],[VALUE]])</f>
        <v>5902.5</v>
      </c>
      <c r="AH1493" t="str" cm="1">
        <f t="array" ref="AH1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3" t="str">
        <f>MIS[[#This Row],[TRADING SYMBOL]]</f>
        <v>NIFTY2552225050CE</v>
      </c>
      <c r="AJ1493" t="str">
        <f>IF(RIGHT(MIS[[#This Row],[Main/Hedge]],4)="MAIN","MAIN","HEDGE")</f>
        <v>MAIN</v>
      </c>
      <c r="AK1493" t="str" cm="1">
        <f t="array" ref="AK1493">_xlfn._xlws.FILTER(Table4[Column1],ISNUMBER(SEARCH(Table4[Column1],MIS[[#This Row],[OrderUniqueIdentifier]])),"")</f>
        <v>VWAP</v>
      </c>
    </row>
    <row r="1494" spans="1:37" x14ac:dyDescent="0.25">
      <c r="A1494" t="s">
        <v>1333</v>
      </c>
      <c r="B1494" t="s">
        <v>1334</v>
      </c>
      <c r="C1494" t="s">
        <v>3082</v>
      </c>
      <c r="D1494" t="s">
        <v>72</v>
      </c>
      <c r="E1494" t="s">
        <v>2904</v>
      </c>
      <c r="F1494" t="s">
        <v>73</v>
      </c>
      <c r="G1494" t="s">
        <v>89</v>
      </c>
      <c r="H1494" t="s">
        <v>75</v>
      </c>
      <c r="I1494" t="s">
        <v>76</v>
      </c>
      <c r="J1494" t="s">
        <v>77</v>
      </c>
      <c r="K1494">
        <v>450</v>
      </c>
      <c r="L1494" t="s">
        <v>77</v>
      </c>
      <c r="M1494" t="s">
        <v>78</v>
      </c>
      <c r="N1494" t="s">
        <v>3083</v>
      </c>
      <c r="O1494" t="s">
        <v>2916</v>
      </c>
      <c r="P1494" t="s">
        <v>2916</v>
      </c>
      <c r="Q1494" t="s">
        <v>2907</v>
      </c>
      <c r="R1494" t="s">
        <v>79</v>
      </c>
      <c r="S1494" t="s">
        <v>294</v>
      </c>
      <c r="T1494" t="s">
        <v>2908</v>
      </c>
      <c r="U1494" t="s">
        <v>43</v>
      </c>
      <c r="V1494" t="s">
        <v>80</v>
      </c>
      <c r="W1494">
        <v>25050</v>
      </c>
      <c r="X1494" t="s">
        <v>81</v>
      </c>
      <c r="Y1494">
        <v>-450</v>
      </c>
      <c r="Z1494" t="s">
        <v>2917</v>
      </c>
      <c r="AA1494" t="s">
        <v>2917</v>
      </c>
      <c r="AB1494" t="s">
        <v>90</v>
      </c>
      <c r="AC1494" t="s">
        <v>91</v>
      </c>
      <c r="AD1494">
        <f>_xlfn.XLOOKUP(MIS[[#This Row],[TRADING SYMBOL]],[1]Sheet1!$D:$D,[1]Sheet1!$C:$C)</f>
        <v>160.9</v>
      </c>
      <c r="AE1494">
        <f>MIS[[#This Row],[OrderAverageTradedPrice]]*MIS[[#This Row],[OrderQuantity]]</f>
        <v>79342.499999999709</v>
      </c>
      <c r="AF1494">
        <f>MIS[[#This Row],[LTP]]*MIS[[#This Row],[OrderQuantity]]</f>
        <v>72405</v>
      </c>
      <c r="AG1494">
        <f>IF(MIS[[#This Row],[OrderSide]]="SELL",MIS[[#This Row],[VALUE]]-MIS[[#This Row],[LIVE_VALUE]],MIS[[#This Row],[LIVE_VALUE]]-MIS[[#This Row],[VALUE]])</f>
        <v>6937.499999999709</v>
      </c>
      <c r="AH1494" t="str" cm="1">
        <f t="array" ref="AH1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4" t="str">
        <f>MIS[[#This Row],[TRADING SYMBOL]]</f>
        <v>NIFTY2552225050CE</v>
      </c>
      <c r="AJ1494" t="str">
        <f>IF(RIGHT(MIS[[#This Row],[Main/Hedge]],4)="MAIN","MAIN","HEDGE")</f>
        <v>MAIN</v>
      </c>
      <c r="AK1494" t="str" cm="1">
        <f t="array" ref="AK1494">_xlfn._xlws.FILTER(Table4[Column1],ISNUMBER(SEARCH(Table4[Column1],MIS[[#This Row],[OrderUniqueIdentifier]])),"")</f>
        <v>VWAP</v>
      </c>
    </row>
    <row r="1495" spans="1:37" x14ac:dyDescent="0.25">
      <c r="A1495" t="s">
        <v>1414</v>
      </c>
      <c r="B1495" t="s">
        <v>1431</v>
      </c>
      <c r="C1495" t="s">
        <v>3093</v>
      </c>
      <c r="D1495" t="s">
        <v>72</v>
      </c>
      <c r="E1495" t="s">
        <v>2904</v>
      </c>
      <c r="F1495" t="s">
        <v>73</v>
      </c>
      <c r="G1495" t="s">
        <v>89</v>
      </c>
      <c r="H1495" t="s">
        <v>75</v>
      </c>
      <c r="I1495" t="s">
        <v>76</v>
      </c>
      <c r="J1495" t="s">
        <v>77</v>
      </c>
      <c r="K1495">
        <v>150</v>
      </c>
      <c r="L1495" t="s">
        <v>77</v>
      </c>
      <c r="M1495" t="s">
        <v>78</v>
      </c>
      <c r="N1495" t="s">
        <v>3094</v>
      </c>
      <c r="O1495" t="s">
        <v>2944</v>
      </c>
      <c r="P1495" t="s">
        <v>2916</v>
      </c>
      <c r="Q1495" t="s">
        <v>2907</v>
      </c>
      <c r="R1495" t="s">
        <v>79</v>
      </c>
      <c r="S1495" t="s">
        <v>726</v>
      </c>
      <c r="T1495" t="s">
        <v>2908</v>
      </c>
      <c r="U1495" t="s">
        <v>43</v>
      </c>
      <c r="V1495" t="s">
        <v>80</v>
      </c>
      <c r="W1495">
        <v>25050</v>
      </c>
      <c r="X1495" t="s">
        <v>81</v>
      </c>
      <c r="Y1495">
        <v>-150</v>
      </c>
      <c r="Z1495" t="s">
        <v>2945</v>
      </c>
      <c r="AA1495" t="s">
        <v>2917</v>
      </c>
      <c r="AB1495" t="s">
        <v>90</v>
      </c>
      <c r="AC1495" t="s">
        <v>91</v>
      </c>
      <c r="AD1495">
        <f>_xlfn.XLOOKUP(MIS[[#This Row],[TRADING SYMBOL]],[1]Sheet1!$D:$D,[1]Sheet1!$C:$C)</f>
        <v>160.9</v>
      </c>
      <c r="AE1495">
        <f>MIS[[#This Row],[OrderAverageTradedPrice]]*MIS[[#This Row],[OrderQuantity]]</f>
        <v>26388.75</v>
      </c>
      <c r="AF1495">
        <f>MIS[[#This Row],[LTP]]*MIS[[#This Row],[OrderQuantity]]</f>
        <v>24135</v>
      </c>
      <c r="AG1495">
        <f>IF(MIS[[#This Row],[OrderSide]]="SELL",MIS[[#This Row],[VALUE]]-MIS[[#This Row],[LIVE_VALUE]],MIS[[#This Row],[LIVE_VALUE]]-MIS[[#This Row],[VALUE]])</f>
        <v>2253.75</v>
      </c>
      <c r="AH1495" t="str" cm="1">
        <f t="array" ref="AH1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5" t="str">
        <f>MIS[[#This Row],[TRADING SYMBOL]]</f>
        <v>NIFTY2552225050CE</v>
      </c>
      <c r="AJ1495" t="str">
        <f>IF(RIGHT(MIS[[#This Row],[Main/Hedge]],4)="MAIN","MAIN","HEDGE")</f>
        <v>MAIN</v>
      </c>
      <c r="AK1495" t="str" cm="1">
        <f t="array" ref="AK1495">_xlfn._xlws.FILTER(Table4[Column1],ISNUMBER(SEARCH(Table4[Column1],MIS[[#This Row],[OrderUniqueIdentifier]])),"")</f>
        <v>VWAP</v>
      </c>
    </row>
    <row r="1496" spans="1:37" x14ac:dyDescent="0.25">
      <c r="A1496" t="s">
        <v>71</v>
      </c>
      <c r="B1496" t="s">
        <v>632</v>
      </c>
      <c r="C1496" t="s">
        <v>2942</v>
      </c>
      <c r="D1496" t="s">
        <v>72</v>
      </c>
      <c r="E1496" t="s">
        <v>2904</v>
      </c>
      <c r="F1496" t="s">
        <v>73</v>
      </c>
      <c r="G1496" t="s">
        <v>89</v>
      </c>
      <c r="H1496" t="s">
        <v>75</v>
      </c>
      <c r="I1496" t="s">
        <v>76</v>
      </c>
      <c r="J1496" t="s">
        <v>77</v>
      </c>
      <c r="K1496">
        <v>450</v>
      </c>
      <c r="L1496" t="s">
        <v>77</v>
      </c>
      <c r="M1496" t="s">
        <v>78</v>
      </c>
      <c r="N1496" t="s">
        <v>2943</v>
      </c>
      <c r="O1496" t="s">
        <v>2944</v>
      </c>
      <c r="P1496" t="s">
        <v>2944</v>
      </c>
      <c r="Q1496" t="s">
        <v>2907</v>
      </c>
      <c r="R1496" t="s">
        <v>79</v>
      </c>
      <c r="S1496" t="s">
        <v>24</v>
      </c>
      <c r="T1496" t="s">
        <v>2908</v>
      </c>
      <c r="U1496" t="s">
        <v>43</v>
      </c>
      <c r="V1496" t="s">
        <v>80</v>
      </c>
      <c r="W1496">
        <v>25050</v>
      </c>
      <c r="X1496" t="s">
        <v>81</v>
      </c>
      <c r="Y1496">
        <v>-450</v>
      </c>
      <c r="Z1496" t="s">
        <v>2945</v>
      </c>
      <c r="AA1496" t="s">
        <v>2945</v>
      </c>
      <c r="AB1496" t="s">
        <v>90</v>
      </c>
      <c r="AC1496" t="s">
        <v>91</v>
      </c>
      <c r="AD1496">
        <f>_xlfn.XLOOKUP(MIS[[#This Row],[TRADING SYMBOL]],[1]Sheet1!$D:$D,[1]Sheet1!$C:$C)</f>
        <v>160.9</v>
      </c>
      <c r="AE1496">
        <f>MIS[[#This Row],[OrderAverageTradedPrice]]*MIS[[#This Row],[OrderQuantity]]</f>
        <v>79878.749999999854</v>
      </c>
      <c r="AF1496">
        <f>MIS[[#This Row],[LTP]]*MIS[[#This Row],[OrderQuantity]]</f>
        <v>72405</v>
      </c>
      <c r="AG1496">
        <f>IF(MIS[[#This Row],[OrderSide]]="SELL",MIS[[#This Row],[VALUE]]-MIS[[#This Row],[LIVE_VALUE]],MIS[[#This Row],[LIVE_VALUE]]-MIS[[#This Row],[VALUE]])</f>
        <v>7473.7499999998545</v>
      </c>
      <c r="AH1496" t="str" cm="1">
        <f t="array" ref="AH1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6" t="str">
        <f>MIS[[#This Row],[TRADING SYMBOL]]</f>
        <v>NIFTY2552225050CE</v>
      </c>
      <c r="AJ1496" t="str">
        <f>IF(RIGHT(MIS[[#This Row],[Main/Hedge]],4)="MAIN","MAIN","HEDGE")</f>
        <v>MAIN</v>
      </c>
      <c r="AK1496" t="str" cm="1">
        <f t="array" ref="AK1496">_xlfn._xlws.FILTER(Table4[Column1],ISNUMBER(SEARCH(Table4[Column1],MIS[[#This Row],[OrderUniqueIdentifier]])),"")</f>
        <v>VWAP</v>
      </c>
    </row>
    <row r="1497" spans="1:37" x14ac:dyDescent="0.25">
      <c r="A1497" t="s">
        <v>71</v>
      </c>
      <c r="B1497" t="s">
        <v>642</v>
      </c>
      <c r="C1497" t="s">
        <v>2946</v>
      </c>
      <c r="D1497" t="s">
        <v>72</v>
      </c>
      <c r="E1497" t="s">
        <v>2904</v>
      </c>
      <c r="F1497" t="s">
        <v>73</v>
      </c>
      <c r="G1497" t="s">
        <v>89</v>
      </c>
      <c r="H1497" t="s">
        <v>75</v>
      </c>
      <c r="I1497" t="s">
        <v>76</v>
      </c>
      <c r="J1497" t="s">
        <v>77</v>
      </c>
      <c r="K1497">
        <v>1050</v>
      </c>
      <c r="L1497" t="s">
        <v>77</v>
      </c>
      <c r="M1497" t="s">
        <v>78</v>
      </c>
      <c r="N1497" t="s">
        <v>2947</v>
      </c>
      <c r="O1497" t="s">
        <v>2944</v>
      </c>
      <c r="P1497" t="s">
        <v>2944</v>
      </c>
      <c r="Q1497" t="s">
        <v>2907</v>
      </c>
      <c r="R1497" t="s">
        <v>79</v>
      </c>
      <c r="S1497" t="s">
        <v>24</v>
      </c>
      <c r="T1497" t="s">
        <v>2908</v>
      </c>
      <c r="U1497" t="s">
        <v>43</v>
      </c>
      <c r="V1497" t="s">
        <v>80</v>
      </c>
      <c r="W1497">
        <v>25050</v>
      </c>
      <c r="X1497" t="s">
        <v>81</v>
      </c>
      <c r="Y1497">
        <v>-1050</v>
      </c>
      <c r="Z1497" t="s">
        <v>2945</v>
      </c>
      <c r="AA1497" t="s">
        <v>2945</v>
      </c>
      <c r="AB1497" t="s">
        <v>90</v>
      </c>
      <c r="AC1497" t="s">
        <v>91</v>
      </c>
      <c r="AD1497">
        <f>_xlfn.XLOOKUP(MIS[[#This Row],[TRADING SYMBOL]],[1]Sheet1!$D:$D,[1]Sheet1!$C:$C)</f>
        <v>160.9</v>
      </c>
      <c r="AE1497">
        <f>MIS[[#This Row],[OrderAverageTradedPrice]]*MIS[[#This Row],[OrderQuantity]]</f>
        <v>187548.74999999985</v>
      </c>
      <c r="AF1497">
        <f>MIS[[#This Row],[LTP]]*MIS[[#This Row],[OrderQuantity]]</f>
        <v>168945</v>
      </c>
      <c r="AG1497">
        <f>IF(MIS[[#This Row],[OrderSide]]="SELL",MIS[[#This Row],[VALUE]]-MIS[[#This Row],[LIVE_VALUE]],MIS[[#This Row],[LIVE_VALUE]]-MIS[[#This Row],[VALUE]])</f>
        <v>18603.749999999854</v>
      </c>
      <c r="AH1497" t="str" cm="1">
        <f t="array" ref="AH1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7" t="str">
        <f>MIS[[#This Row],[TRADING SYMBOL]]</f>
        <v>NIFTY2552225050CE</v>
      </c>
      <c r="AJ1497" t="str">
        <f>IF(RIGHT(MIS[[#This Row],[Main/Hedge]],4)="MAIN","MAIN","HEDGE")</f>
        <v>MAIN</v>
      </c>
      <c r="AK1497" t="str" cm="1">
        <f t="array" ref="AK1497">_xlfn._xlws.FILTER(Table4[Column1],ISNUMBER(SEARCH(Table4[Column1],MIS[[#This Row],[OrderUniqueIdentifier]])),"")</f>
        <v>VWAP</v>
      </c>
    </row>
    <row r="1498" spans="1:37" x14ac:dyDescent="0.25">
      <c r="A1498" t="s">
        <v>71</v>
      </c>
      <c r="B1498" t="s">
        <v>661</v>
      </c>
      <c r="C1498" t="s">
        <v>2949</v>
      </c>
      <c r="D1498" t="s">
        <v>72</v>
      </c>
      <c r="E1498" t="s">
        <v>2904</v>
      </c>
      <c r="F1498" t="s">
        <v>73</v>
      </c>
      <c r="G1498" t="s">
        <v>89</v>
      </c>
      <c r="H1498" t="s">
        <v>75</v>
      </c>
      <c r="I1498" t="s">
        <v>76</v>
      </c>
      <c r="J1498" t="s">
        <v>77</v>
      </c>
      <c r="K1498">
        <v>75</v>
      </c>
      <c r="L1498" t="s">
        <v>77</v>
      </c>
      <c r="M1498" t="s">
        <v>78</v>
      </c>
      <c r="N1498" t="s">
        <v>2950</v>
      </c>
      <c r="O1498" t="s">
        <v>2944</v>
      </c>
      <c r="P1498" t="s">
        <v>2944</v>
      </c>
      <c r="Q1498" t="s">
        <v>2907</v>
      </c>
      <c r="R1498" t="s">
        <v>79</v>
      </c>
      <c r="S1498" t="s">
        <v>24</v>
      </c>
      <c r="T1498" t="s">
        <v>2908</v>
      </c>
      <c r="U1498" t="s">
        <v>43</v>
      </c>
      <c r="V1498" t="s">
        <v>80</v>
      </c>
      <c r="W1498">
        <v>25050</v>
      </c>
      <c r="X1498" t="s">
        <v>81</v>
      </c>
      <c r="Y1498">
        <v>-75</v>
      </c>
      <c r="Z1498" t="s">
        <v>2945</v>
      </c>
      <c r="AA1498" t="s">
        <v>2945</v>
      </c>
      <c r="AB1498" t="s">
        <v>90</v>
      </c>
      <c r="AC1498" t="s">
        <v>91</v>
      </c>
      <c r="AD1498">
        <f>_xlfn.XLOOKUP(MIS[[#This Row],[TRADING SYMBOL]],[1]Sheet1!$D:$D,[1]Sheet1!$C:$C)</f>
        <v>160.9</v>
      </c>
      <c r="AE1498">
        <f>MIS[[#This Row],[OrderAverageTradedPrice]]*MIS[[#This Row],[OrderQuantity]]</f>
        <v>13350</v>
      </c>
      <c r="AF1498">
        <f>MIS[[#This Row],[LTP]]*MIS[[#This Row],[OrderQuantity]]</f>
        <v>12067.5</v>
      </c>
      <c r="AG1498">
        <f>IF(MIS[[#This Row],[OrderSide]]="SELL",MIS[[#This Row],[VALUE]]-MIS[[#This Row],[LIVE_VALUE]],MIS[[#This Row],[LIVE_VALUE]]-MIS[[#This Row],[VALUE]])</f>
        <v>1282.5</v>
      </c>
      <c r="AH1498" t="str" cm="1">
        <f t="array" ref="AH1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8" t="str">
        <f>MIS[[#This Row],[TRADING SYMBOL]]</f>
        <v>NIFTY2552225050CE</v>
      </c>
      <c r="AJ1498" t="str">
        <f>IF(RIGHT(MIS[[#This Row],[Main/Hedge]],4)="MAIN","MAIN","HEDGE")</f>
        <v>MAIN</v>
      </c>
      <c r="AK1498" t="str" cm="1">
        <f t="array" ref="AK1498">_xlfn._xlws.FILTER(Table4[Column1],ISNUMBER(SEARCH(Table4[Column1],MIS[[#This Row],[OrderUniqueIdentifier]])),"")</f>
        <v>VWAP</v>
      </c>
    </row>
    <row r="1499" spans="1:37" x14ac:dyDescent="0.25">
      <c r="A1499" t="s">
        <v>71</v>
      </c>
      <c r="B1499" t="s">
        <v>714</v>
      </c>
      <c r="C1499" t="s">
        <v>2960</v>
      </c>
      <c r="D1499" t="s">
        <v>72</v>
      </c>
      <c r="E1499" t="s">
        <v>2904</v>
      </c>
      <c r="F1499" t="s">
        <v>73</v>
      </c>
      <c r="G1499" t="s">
        <v>89</v>
      </c>
      <c r="H1499" t="s">
        <v>75</v>
      </c>
      <c r="I1499" t="s">
        <v>76</v>
      </c>
      <c r="J1499" t="s">
        <v>77</v>
      </c>
      <c r="K1499">
        <v>300</v>
      </c>
      <c r="L1499" t="s">
        <v>77</v>
      </c>
      <c r="M1499" t="s">
        <v>78</v>
      </c>
      <c r="N1499" t="s">
        <v>2961</v>
      </c>
      <c r="O1499" t="s">
        <v>2944</v>
      </c>
      <c r="P1499" t="s">
        <v>2944</v>
      </c>
      <c r="Q1499" t="s">
        <v>2907</v>
      </c>
      <c r="R1499" t="s">
        <v>79</v>
      </c>
      <c r="S1499" t="s">
        <v>24</v>
      </c>
      <c r="T1499" t="s">
        <v>2908</v>
      </c>
      <c r="U1499" t="s">
        <v>43</v>
      </c>
      <c r="V1499" t="s">
        <v>80</v>
      </c>
      <c r="W1499">
        <v>25050</v>
      </c>
      <c r="X1499" t="s">
        <v>81</v>
      </c>
      <c r="Y1499">
        <v>-300</v>
      </c>
      <c r="Z1499" t="s">
        <v>2945</v>
      </c>
      <c r="AA1499" t="s">
        <v>2945</v>
      </c>
      <c r="AB1499" t="s">
        <v>90</v>
      </c>
      <c r="AC1499" t="s">
        <v>91</v>
      </c>
      <c r="AD1499">
        <f>_xlfn.XLOOKUP(MIS[[#This Row],[TRADING SYMBOL]],[1]Sheet1!$D:$D,[1]Sheet1!$C:$C)</f>
        <v>160.9</v>
      </c>
      <c r="AE1499">
        <f>MIS[[#This Row],[OrderAverageTradedPrice]]*MIS[[#This Row],[OrderQuantity]]</f>
        <v>53505</v>
      </c>
      <c r="AF1499">
        <f>MIS[[#This Row],[LTP]]*MIS[[#This Row],[OrderQuantity]]</f>
        <v>48270</v>
      </c>
      <c r="AG1499">
        <f>IF(MIS[[#This Row],[OrderSide]]="SELL",MIS[[#This Row],[VALUE]]-MIS[[#This Row],[LIVE_VALUE]],MIS[[#This Row],[LIVE_VALUE]]-MIS[[#This Row],[VALUE]])</f>
        <v>5235</v>
      </c>
      <c r="AH1499" t="str" cm="1">
        <f t="array" ref="AH1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9" t="str">
        <f>MIS[[#This Row],[TRADING SYMBOL]]</f>
        <v>NIFTY2552225050CE</v>
      </c>
      <c r="AJ1499" t="str">
        <f>IF(RIGHT(MIS[[#This Row],[Main/Hedge]],4)="MAIN","MAIN","HEDGE")</f>
        <v>MAIN</v>
      </c>
      <c r="AK1499" t="str" cm="1">
        <f t="array" ref="AK1499">_xlfn._xlws.FILTER(Table4[Column1],ISNUMBER(SEARCH(Table4[Column1],MIS[[#This Row],[OrderUniqueIdentifier]])),"")</f>
        <v>VWAP</v>
      </c>
    </row>
    <row r="1500" spans="1:37" x14ac:dyDescent="0.25">
      <c r="A1500" t="s">
        <v>71</v>
      </c>
      <c r="B1500" t="s">
        <v>761</v>
      </c>
      <c r="C1500" t="s">
        <v>2965</v>
      </c>
      <c r="D1500" t="s">
        <v>72</v>
      </c>
      <c r="E1500" t="s">
        <v>2904</v>
      </c>
      <c r="F1500" t="s">
        <v>73</v>
      </c>
      <c r="G1500" t="s">
        <v>89</v>
      </c>
      <c r="H1500" t="s">
        <v>75</v>
      </c>
      <c r="I1500" t="s">
        <v>76</v>
      </c>
      <c r="J1500" t="s">
        <v>77</v>
      </c>
      <c r="K1500">
        <v>150</v>
      </c>
      <c r="L1500" t="s">
        <v>77</v>
      </c>
      <c r="M1500" t="s">
        <v>78</v>
      </c>
      <c r="N1500" t="s">
        <v>2966</v>
      </c>
      <c r="O1500" t="s">
        <v>2944</v>
      </c>
      <c r="P1500" t="s">
        <v>2944</v>
      </c>
      <c r="Q1500" t="s">
        <v>2907</v>
      </c>
      <c r="R1500" t="s">
        <v>79</v>
      </c>
      <c r="S1500" t="s">
        <v>24</v>
      </c>
      <c r="T1500" t="s">
        <v>2908</v>
      </c>
      <c r="U1500" t="s">
        <v>43</v>
      </c>
      <c r="V1500" t="s">
        <v>80</v>
      </c>
      <c r="W1500">
        <v>25050</v>
      </c>
      <c r="X1500" t="s">
        <v>81</v>
      </c>
      <c r="Y1500">
        <v>-150</v>
      </c>
      <c r="Z1500" t="s">
        <v>2945</v>
      </c>
      <c r="AA1500" t="s">
        <v>2945</v>
      </c>
      <c r="AB1500" t="s">
        <v>90</v>
      </c>
      <c r="AC1500" t="s">
        <v>91</v>
      </c>
      <c r="AD1500">
        <f>_xlfn.XLOOKUP(MIS[[#This Row],[TRADING SYMBOL]],[1]Sheet1!$D:$D,[1]Sheet1!$C:$C)</f>
        <v>160.9</v>
      </c>
      <c r="AE1500">
        <f>MIS[[#This Row],[OrderAverageTradedPrice]]*MIS[[#This Row],[OrderQuantity]]</f>
        <v>26767.5</v>
      </c>
      <c r="AF1500">
        <f>MIS[[#This Row],[LTP]]*MIS[[#This Row],[OrderQuantity]]</f>
        <v>24135</v>
      </c>
      <c r="AG1500">
        <f>IF(MIS[[#This Row],[OrderSide]]="SELL",MIS[[#This Row],[VALUE]]-MIS[[#This Row],[LIVE_VALUE]],MIS[[#This Row],[LIVE_VALUE]]-MIS[[#This Row],[VALUE]])</f>
        <v>2632.5</v>
      </c>
      <c r="AH1500" t="str" cm="1">
        <f t="array" ref="AH1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0" t="str">
        <f>MIS[[#This Row],[TRADING SYMBOL]]</f>
        <v>NIFTY2552225050CE</v>
      </c>
      <c r="AJ1500" t="str">
        <f>IF(RIGHT(MIS[[#This Row],[Main/Hedge]],4)="MAIN","MAIN","HEDGE")</f>
        <v>MAIN</v>
      </c>
      <c r="AK1500" t="str" cm="1">
        <f t="array" ref="AK1500">_xlfn._xlws.FILTER(Table4[Column1],ISNUMBER(SEARCH(Table4[Column1],MIS[[#This Row],[OrderUniqueIdentifier]])),"")</f>
        <v>VWAP</v>
      </c>
    </row>
    <row r="1501" spans="1:37" x14ac:dyDescent="0.25">
      <c r="A1501" t="s">
        <v>71</v>
      </c>
      <c r="B1501" t="s">
        <v>787</v>
      </c>
      <c r="C1501" t="s">
        <v>1696</v>
      </c>
      <c r="D1501" t="s">
        <v>72</v>
      </c>
      <c r="E1501" t="s">
        <v>2904</v>
      </c>
      <c r="F1501" t="s">
        <v>73</v>
      </c>
      <c r="G1501" t="s">
        <v>89</v>
      </c>
      <c r="H1501" t="s">
        <v>75</v>
      </c>
      <c r="I1501" t="s">
        <v>76</v>
      </c>
      <c r="J1501" t="s">
        <v>77</v>
      </c>
      <c r="K1501">
        <v>75</v>
      </c>
      <c r="L1501" t="s">
        <v>77</v>
      </c>
      <c r="M1501" t="s">
        <v>78</v>
      </c>
      <c r="N1501" t="s">
        <v>2961</v>
      </c>
      <c r="O1501" t="s">
        <v>2944</v>
      </c>
      <c r="P1501" t="s">
        <v>2944</v>
      </c>
      <c r="Q1501" t="s">
        <v>2907</v>
      </c>
      <c r="R1501" t="s">
        <v>79</v>
      </c>
      <c r="S1501" t="s">
        <v>24</v>
      </c>
      <c r="T1501" t="s">
        <v>2908</v>
      </c>
      <c r="U1501" t="s">
        <v>43</v>
      </c>
      <c r="V1501" t="s">
        <v>80</v>
      </c>
      <c r="W1501">
        <v>25050</v>
      </c>
      <c r="X1501" t="s">
        <v>81</v>
      </c>
      <c r="Y1501">
        <v>-75</v>
      </c>
      <c r="Z1501" t="s">
        <v>2945</v>
      </c>
      <c r="AA1501" t="s">
        <v>2945</v>
      </c>
      <c r="AB1501" t="s">
        <v>90</v>
      </c>
      <c r="AC1501" t="s">
        <v>91</v>
      </c>
      <c r="AD1501">
        <f>_xlfn.XLOOKUP(MIS[[#This Row],[TRADING SYMBOL]],[1]Sheet1!$D:$D,[1]Sheet1!$C:$C)</f>
        <v>160.9</v>
      </c>
      <c r="AE1501">
        <f>MIS[[#This Row],[OrderAverageTradedPrice]]*MIS[[#This Row],[OrderQuantity]]</f>
        <v>13376.25</v>
      </c>
      <c r="AF1501">
        <f>MIS[[#This Row],[LTP]]*MIS[[#This Row],[OrderQuantity]]</f>
        <v>12067.5</v>
      </c>
      <c r="AG1501">
        <f>IF(MIS[[#This Row],[OrderSide]]="SELL",MIS[[#This Row],[VALUE]]-MIS[[#This Row],[LIVE_VALUE]],MIS[[#This Row],[LIVE_VALUE]]-MIS[[#This Row],[VALUE]])</f>
        <v>1308.75</v>
      </c>
      <c r="AH1501" t="str" cm="1">
        <f t="array" ref="AH1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1" t="str">
        <f>MIS[[#This Row],[TRADING SYMBOL]]</f>
        <v>NIFTY2552225050CE</v>
      </c>
      <c r="AJ1501" t="str">
        <f>IF(RIGHT(MIS[[#This Row],[Main/Hedge]],4)="MAIN","MAIN","HEDGE")</f>
        <v>MAIN</v>
      </c>
      <c r="AK1501" t="str" cm="1">
        <f t="array" ref="AK1501">_xlfn._xlws.FILTER(Table4[Column1],ISNUMBER(SEARCH(Table4[Column1],MIS[[#This Row],[OrderUniqueIdentifier]])),"")</f>
        <v>VWAP</v>
      </c>
    </row>
    <row r="1502" spans="1:37" x14ac:dyDescent="0.25">
      <c r="A1502" t="s">
        <v>71</v>
      </c>
      <c r="B1502" t="s">
        <v>795</v>
      </c>
      <c r="C1502" t="s">
        <v>2971</v>
      </c>
      <c r="D1502" t="s">
        <v>72</v>
      </c>
      <c r="E1502" t="s">
        <v>2904</v>
      </c>
      <c r="F1502" t="s">
        <v>73</v>
      </c>
      <c r="G1502" t="s">
        <v>89</v>
      </c>
      <c r="H1502" t="s">
        <v>75</v>
      </c>
      <c r="I1502" t="s">
        <v>76</v>
      </c>
      <c r="J1502" t="s">
        <v>77</v>
      </c>
      <c r="K1502">
        <v>150</v>
      </c>
      <c r="L1502" t="s">
        <v>77</v>
      </c>
      <c r="M1502" t="s">
        <v>78</v>
      </c>
      <c r="N1502" t="s">
        <v>2972</v>
      </c>
      <c r="O1502" t="s">
        <v>2944</v>
      </c>
      <c r="P1502" t="s">
        <v>2944</v>
      </c>
      <c r="Q1502" t="s">
        <v>2907</v>
      </c>
      <c r="R1502" t="s">
        <v>79</v>
      </c>
      <c r="S1502" t="s">
        <v>24</v>
      </c>
      <c r="T1502" t="s">
        <v>2908</v>
      </c>
      <c r="U1502" t="s">
        <v>43</v>
      </c>
      <c r="V1502" t="s">
        <v>80</v>
      </c>
      <c r="W1502">
        <v>25050</v>
      </c>
      <c r="X1502" t="s">
        <v>81</v>
      </c>
      <c r="Y1502">
        <v>-150</v>
      </c>
      <c r="Z1502" t="s">
        <v>2945</v>
      </c>
      <c r="AA1502" t="s">
        <v>2945</v>
      </c>
      <c r="AB1502" t="s">
        <v>90</v>
      </c>
      <c r="AC1502" t="s">
        <v>91</v>
      </c>
      <c r="AD1502">
        <f>_xlfn.XLOOKUP(MIS[[#This Row],[TRADING SYMBOL]],[1]Sheet1!$D:$D,[1]Sheet1!$C:$C)</f>
        <v>160.9</v>
      </c>
      <c r="AE1502">
        <f>MIS[[#This Row],[OrderAverageTradedPrice]]*MIS[[#This Row],[OrderQuantity]]</f>
        <v>26722.5</v>
      </c>
      <c r="AF1502">
        <f>MIS[[#This Row],[LTP]]*MIS[[#This Row],[OrderQuantity]]</f>
        <v>24135</v>
      </c>
      <c r="AG1502">
        <f>IF(MIS[[#This Row],[OrderSide]]="SELL",MIS[[#This Row],[VALUE]]-MIS[[#This Row],[LIVE_VALUE]],MIS[[#This Row],[LIVE_VALUE]]-MIS[[#This Row],[VALUE]])</f>
        <v>2587.5</v>
      </c>
      <c r="AH1502" t="str" cm="1">
        <f t="array" ref="AH1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2" t="str">
        <f>MIS[[#This Row],[TRADING SYMBOL]]</f>
        <v>NIFTY2552225050CE</v>
      </c>
      <c r="AJ1502" t="str">
        <f>IF(RIGHT(MIS[[#This Row],[Main/Hedge]],4)="MAIN","MAIN","HEDGE")</f>
        <v>MAIN</v>
      </c>
      <c r="AK1502" t="str" cm="1">
        <f t="array" ref="AK1502">_xlfn._xlws.FILTER(Table4[Column1],ISNUMBER(SEARCH(Table4[Column1],MIS[[#This Row],[OrderUniqueIdentifier]])),"")</f>
        <v>VWAP</v>
      </c>
    </row>
    <row r="1503" spans="1:37" x14ac:dyDescent="0.25">
      <c r="A1503" t="s">
        <v>71</v>
      </c>
      <c r="B1503" t="s">
        <v>847</v>
      </c>
      <c r="C1503" t="s">
        <v>2985</v>
      </c>
      <c r="D1503" t="s">
        <v>72</v>
      </c>
      <c r="E1503" t="s">
        <v>2904</v>
      </c>
      <c r="F1503" t="s">
        <v>73</v>
      </c>
      <c r="G1503" t="s">
        <v>89</v>
      </c>
      <c r="H1503" t="s">
        <v>75</v>
      </c>
      <c r="I1503" t="s">
        <v>76</v>
      </c>
      <c r="J1503" t="s">
        <v>77</v>
      </c>
      <c r="K1503">
        <v>1050</v>
      </c>
      <c r="L1503" t="s">
        <v>77</v>
      </c>
      <c r="M1503" t="s">
        <v>78</v>
      </c>
      <c r="N1503" t="s">
        <v>2952</v>
      </c>
      <c r="O1503" t="s">
        <v>2916</v>
      </c>
      <c r="P1503" t="s">
        <v>2944</v>
      </c>
      <c r="Q1503" t="s">
        <v>2907</v>
      </c>
      <c r="R1503" t="s">
        <v>79</v>
      </c>
      <c r="S1503" t="s">
        <v>24</v>
      </c>
      <c r="T1503" t="s">
        <v>2908</v>
      </c>
      <c r="U1503" t="s">
        <v>43</v>
      </c>
      <c r="V1503" t="s">
        <v>80</v>
      </c>
      <c r="W1503">
        <v>25050</v>
      </c>
      <c r="X1503" t="s">
        <v>81</v>
      </c>
      <c r="Y1503">
        <v>-1050</v>
      </c>
      <c r="Z1503" t="s">
        <v>2917</v>
      </c>
      <c r="AA1503" t="s">
        <v>2945</v>
      </c>
      <c r="AB1503" t="s">
        <v>90</v>
      </c>
      <c r="AC1503" t="s">
        <v>91</v>
      </c>
      <c r="AD1503">
        <f>_xlfn.XLOOKUP(MIS[[#This Row],[TRADING SYMBOL]],[1]Sheet1!$D:$D,[1]Sheet1!$C:$C)</f>
        <v>160.9</v>
      </c>
      <c r="AE1503">
        <f>MIS[[#This Row],[OrderAverageTradedPrice]]*MIS[[#This Row],[OrderQuantity]]</f>
        <v>185771.25</v>
      </c>
      <c r="AF1503">
        <f>MIS[[#This Row],[LTP]]*MIS[[#This Row],[OrderQuantity]]</f>
        <v>168945</v>
      </c>
      <c r="AG1503">
        <f>IF(MIS[[#This Row],[OrderSide]]="SELL",MIS[[#This Row],[VALUE]]-MIS[[#This Row],[LIVE_VALUE]],MIS[[#This Row],[LIVE_VALUE]]-MIS[[#This Row],[VALUE]])</f>
        <v>16826.25</v>
      </c>
      <c r="AH1503" t="str" cm="1">
        <f t="array" ref="AH1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3" t="str">
        <f>MIS[[#This Row],[TRADING SYMBOL]]</f>
        <v>NIFTY2552225050CE</v>
      </c>
      <c r="AJ1503" t="str">
        <f>IF(RIGHT(MIS[[#This Row],[Main/Hedge]],4)="MAIN","MAIN","HEDGE")</f>
        <v>MAIN</v>
      </c>
      <c r="AK1503" t="str" cm="1">
        <f t="array" ref="AK1503">_xlfn._xlws.FILTER(Table4[Column1],ISNUMBER(SEARCH(Table4[Column1],MIS[[#This Row],[OrderUniqueIdentifier]])),"")</f>
        <v>VWAP</v>
      </c>
    </row>
    <row r="1504" spans="1:37" x14ac:dyDescent="0.25">
      <c r="A1504" t="s">
        <v>71</v>
      </c>
      <c r="B1504" t="s">
        <v>901</v>
      </c>
      <c r="C1504" t="s">
        <v>2991</v>
      </c>
      <c r="D1504" t="s">
        <v>72</v>
      </c>
      <c r="E1504" t="s">
        <v>2904</v>
      </c>
      <c r="F1504" t="s">
        <v>73</v>
      </c>
      <c r="G1504" t="s">
        <v>89</v>
      </c>
      <c r="H1504" t="s">
        <v>75</v>
      </c>
      <c r="I1504" t="s">
        <v>76</v>
      </c>
      <c r="J1504" t="s">
        <v>77</v>
      </c>
      <c r="K1504">
        <v>150</v>
      </c>
      <c r="L1504" t="s">
        <v>77</v>
      </c>
      <c r="M1504" t="s">
        <v>78</v>
      </c>
      <c r="N1504" t="s">
        <v>2992</v>
      </c>
      <c r="O1504" t="s">
        <v>2944</v>
      </c>
      <c r="P1504" t="s">
        <v>2944</v>
      </c>
      <c r="Q1504" t="s">
        <v>2907</v>
      </c>
      <c r="R1504" t="s">
        <v>79</v>
      </c>
      <c r="S1504" t="s">
        <v>24</v>
      </c>
      <c r="T1504" t="s">
        <v>2908</v>
      </c>
      <c r="U1504" t="s">
        <v>43</v>
      </c>
      <c r="V1504" t="s">
        <v>80</v>
      </c>
      <c r="W1504">
        <v>25050</v>
      </c>
      <c r="X1504" t="s">
        <v>81</v>
      </c>
      <c r="Y1504">
        <v>-150</v>
      </c>
      <c r="Z1504" t="s">
        <v>2945</v>
      </c>
      <c r="AA1504" t="s">
        <v>2945</v>
      </c>
      <c r="AB1504" t="s">
        <v>90</v>
      </c>
      <c r="AC1504" t="s">
        <v>91</v>
      </c>
      <c r="AD1504">
        <f>_xlfn.XLOOKUP(MIS[[#This Row],[TRADING SYMBOL]],[1]Sheet1!$D:$D,[1]Sheet1!$C:$C)</f>
        <v>160.9</v>
      </c>
      <c r="AE1504">
        <f>MIS[[#This Row],[OrderAverageTradedPrice]]*MIS[[#This Row],[OrderQuantity]]</f>
        <v>26790</v>
      </c>
      <c r="AF1504">
        <f>MIS[[#This Row],[LTP]]*MIS[[#This Row],[OrderQuantity]]</f>
        <v>24135</v>
      </c>
      <c r="AG1504">
        <f>IF(MIS[[#This Row],[OrderSide]]="SELL",MIS[[#This Row],[VALUE]]-MIS[[#This Row],[LIVE_VALUE]],MIS[[#This Row],[LIVE_VALUE]]-MIS[[#This Row],[VALUE]])</f>
        <v>2655</v>
      </c>
      <c r="AH1504" t="str" cm="1">
        <f t="array" ref="AH1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4" t="str">
        <f>MIS[[#This Row],[TRADING SYMBOL]]</f>
        <v>NIFTY2552225050CE</v>
      </c>
      <c r="AJ1504" t="str">
        <f>IF(RIGHT(MIS[[#This Row],[Main/Hedge]],4)="MAIN","MAIN","HEDGE")</f>
        <v>MAIN</v>
      </c>
      <c r="AK1504" t="str" cm="1">
        <f t="array" ref="AK1504">_xlfn._xlws.FILTER(Table4[Column1],ISNUMBER(SEARCH(Table4[Column1],MIS[[#This Row],[OrderUniqueIdentifier]])),"")</f>
        <v>VWAP</v>
      </c>
    </row>
    <row r="1505" spans="1:37" x14ac:dyDescent="0.25">
      <c r="A1505" t="s">
        <v>71</v>
      </c>
      <c r="B1505" t="s">
        <v>931</v>
      </c>
      <c r="C1505" t="s">
        <v>2997</v>
      </c>
      <c r="D1505" t="s">
        <v>72</v>
      </c>
      <c r="E1505" t="s">
        <v>2904</v>
      </c>
      <c r="F1505" t="s">
        <v>73</v>
      </c>
      <c r="G1505" t="s">
        <v>89</v>
      </c>
      <c r="H1505" t="s">
        <v>75</v>
      </c>
      <c r="I1505" t="s">
        <v>76</v>
      </c>
      <c r="J1505" t="s">
        <v>77</v>
      </c>
      <c r="K1505">
        <v>450</v>
      </c>
      <c r="L1505" t="s">
        <v>77</v>
      </c>
      <c r="M1505" t="s">
        <v>78</v>
      </c>
      <c r="N1505" t="s">
        <v>2998</v>
      </c>
      <c r="O1505" t="s">
        <v>2944</v>
      </c>
      <c r="P1505" t="s">
        <v>2944</v>
      </c>
      <c r="Q1505" t="s">
        <v>2907</v>
      </c>
      <c r="R1505" t="s">
        <v>79</v>
      </c>
      <c r="S1505" t="s">
        <v>24</v>
      </c>
      <c r="T1505" t="s">
        <v>2908</v>
      </c>
      <c r="U1505" t="s">
        <v>43</v>
      </c>
      <c r="V1505" t="s">
        <v>80</v>
      </c>
      <c r="W1505">
        <v>25050</v>
      </c>
      <c r="X1505" t="s">
        <v>81</v>
      </c>
      <c r="Y1505">
        <v>-450</v>
      </c>
      <c r="Z1505" t="s">
        <v>2945</v>
      </c>
      <c r="AA1505" t="s">
        <v>2945</v>
      </c>
      <c r="AB1505" t="s">
        <v>90</v>
      </c>
      <c r="AC1505" t="s">
        <v>91</v>
      </c>
      <c r="AD1505">
        <f>_xlfn.XLOOKUP(MIS[[#This Row],[TRADING SYMBOL]],[1]Sheet1!$D:$D,[1]Sheet1!$C:$C)</f>
        <v>160.9</v>
      </c>
      <c r="AE1505">
        <f>MIS[[#This Row],[OrderAverageTradedPrice]]*MIS[[#This Row],[OrderQuantity]]</f>
        <v>80325</v>
      </c>
      <c r="AF1505">
        <f>MIS[[#This Row],[LTP]]*MIS[[#This Row],[OrderQuantity]]</f>
        <v>72405</v>
      </c>
      <c r="AG1505">
        <f>IF(MIS[[#This Row],[OrderSide]]="SELL",MIS[[#This Row],[VALUE]]-MIS[[#This Row],[LIVE_VALUE]],MIS[[#This Row],[LIVE_VALUE]]-MIS[[#This Row],[VALUE]])</f>
        <v>7920</v>
      </c>
      <c r="AH1505" t="str" cm="1">
        <f t="array" ref="AH1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5" t="str">
        <f>MIS[[#This Row],[TRADING SYMBOL]]</f>
        <v>NIFTY2552225050CE</v>
      </c>
      <c r="AJ1505" t="str">
        <f>IF(RIGHT(MIS[[#This Row],[Main/Hedge]],4)="MAIN","MAIN","HEDGE")</f>
        <v>MAIN</v>
      </c>
      <c r="AK1505" t="str" cm="1">
        <f t="array" ref="AK1505">_xlfn._xlws.FILTER(Table4[Column1],ISNUMBER(SEARCH(Table4[Column1],MIS[[#This Row],[OrderUniqueIdentifier]])),"")</f>
        <v>VWAP</v>
      </c>
    </row>
    <row r="1506" spans="1:37" x14ac:dyDescent="0.25">
      <c r="A1506" t="s">
        <v>71</v>
      </c>
      <c r="B1506" t="s">
        <v>978</v>
      </c>
      <c r="C1506" t="s">
        <v>3008</v>
      </c>
      <c r="D1506" t="s">
        <v>72</v>
      </c>
      <c r="E1506" t="s">
        <v>2904</v>
      </c>
      <c r="F1506" t="s">
        <v>73</v>
      </c>
      <c r="G1506" t="s">
        <v>89</v>
      </c>
      <c r="H1506" t="s">
        <v>75</v>
      </c>
      <c r="I1506" t="s">
        <v>76</v>
      </c>
      <c r="J1506" t="s">
        <v>77</v>
      </c>
      <c r="K1506">
        <v>150</v>
      </c>
      <c r="L1506" t="s">
        <v>77</v>
      </c>
      <c r="M1506" t="s">
        <v>78</v>
      </c>
      <c r="N1506" t="s">
        <v>2952</v>
      </c>
      <c r="O1506" t="s">
        <v>2944</v>
      </c>
      <c r="P1506" t="s">
        <v>2944</v>
      </c>
      <c r="Q1506" t="s">
        <v>2907</v>
      </c>
      <c r="R1506" t="s">
        <v>79</v>
      </c>
      <c r="S1506" t="s">
        <v>24</v>
      </c>
      <c r="T1506" t="s">
        <v>2908</v>
      </c>
      <c r="U1506" t="s">
        <v>43</v>
      </c>
      <c r="V1506" t="s">
        <v>80</v>
      </c>
      <c r="W1506">
        <v>25050</v>
      </c>
      <c r="X1506" t="s">
        <v>81</v>
      </c>
      <c r="Y1506">
        <v>-150</v>
      </c>
      <c r="Z1506" t="s">
        <v>2945</v>
      </c>
      <c r="AA1506" t="s">
        <v>2945</v>
      </c>
      <c r="AB1506" t="s">
        <v>90</v>
      </c>
      <c r="AC1506" t="s">
        <v>91</v>
      </c>
      <c r="AD1506">
        <f>_xlfn.XLOOKUP(MIS[[#This Row],[TRADING SYMBOL]],[1]Sheet1!$D:$D,[1]Sheet1!$C:$C)</f>
        <v>160.9</v>
      </c>
      <c r="AE1506">
        <f>MIS[[#This Row],[OrderAverageTradedPrice]]*MIS[[#This Row],[OrderQuantity]]</f>
        <v>26538.75</v>
      </c>
      <c r="AF1506">
        <f>MIS[[#This Row],[LTP]]*MIS[[#This Row],[OrderQuantity]]</f>
        <v>24135</v>
      </c>
      <c r="AG1506">
        <f>IF(MIS[[#This Row],[OrderSide]]="SELL",MIS[[#This Row],[VALUE]]-MIS[[#This Row],[LIVE_VALUE]],MIS[[#This Row],[LIVE_VALUE]]-MIS[[#This Row],[VALUE]])</f>
        <v>2403.75</v>
      </c>
      <c r="AH1506" t="str" cm="1">
        <f t="array" ref="AH1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6" t="str">
        <f>MIS[[#This Row],[TRADING SYMBOL]]</f>
        <v>NIFTY2552225050CE</v>
      </c>
      <c r="AJ1506" t="str">
        <f>IF(RIGHT(MIS[[#This Row],[Main/Hedge]],4)="MAIN","MAIN","HEDGE")</f>
        <v>MAIN</v>
      </c>
      <c r="AK1506" t="str" cm="1">
        <f t="array" ref="AK1506">_xlfn._xlws.FILTER(Table4[Column1],ISNUMBER(SEARCH(Table4[Column1],MIS[[#This Row],[OrderUniqueIdentifier]])),"")</f>
        <v>VWAP</v>
      </c>
    </row>
    <row r="1507" spans="1:37" x14ac:dyDescent="0.25">
      <c r="A1507" t="s">
        <v>71</v>
      </c>
      <c r="B1507" t="s">
        <v>1001</v>
      </c>
      <c r="C1507" t="s">
        <v>3012</v>
      </c>
      <c r="D1507" t="s">
        <v>72</v>
      </c>
      <c r="E1507" t="s">
        <v>2904</v>
      </c>
      <c r="F1507" t="s">
        <v>73</v>
      </c>
      <c r="G1507" t="s">
        <v>89</v>
      </c>
      <c r="H1507" t="s">
        <v>75</v>
      </c>
      <c r="I1507" t="s">
        <v>76</v>
      </c>
      <c r="J1507" t="s">
        <v>77</v>
      </c>
      <c r="K1507">
        <v>150</v>
      </c>
      <c r="L1507" t="s">
        <v>77</v>
      </c>
      <c r="M1507" t="s">
        <v>78</v>
      </c>
      <c r="N1507" t="s">
        <v>2925</v>
      </c>
      <c r="O1507" t="s">
        <v>2944</v>
      </c>
      <c r="P1507" t="s">
        <v>2944</v>
      </c>
      <c r="Q1507" t="s">
        <v>2907</v>
      </c>
      <c r="R1507" t="s">
        <v>79</v>
      </c>
      <c r="S1507" t="s">
        <v>24</v>
      </c>
      <c r="T1507" t="s">
        <v>2908</v>
      </c>
      <c r="U1507" t="s">
        <v>43</v>
      </c>
      <c r="V1507" t="s">
        <v>80</v>
      </c>
      <c r="W1507">
        <v>25050</v>
      </c>
      <c r="X1507" t="s">
        <v>81</v>
      </c>
      <c r="Y1507">
        <v>-150</v>
      </c>
      <c r="Z1507" t="s">
        <v>2945</v>
      </c>
      <c r="AA1507" t="s">
        <v>2945</v>
      </c>
      <c r="AB1507" t="s">
        <v>90</v>
      </c>
      <c r="AC1507" t="s">
        <v>91</v>
      </c>
      <c r="AD1507">
        <f>_xlfn.XLOOKUP(MIS[[#This Row],[TRADING SYMBOL]],[1]Sheet1!$D:$D,[1]Sheet1!$C:$C)</f>
        <v>160.9</v>
      </c>
      <c r="AE1507">
        <f>MIS[[#This Row],[OrderAverageTradedPrice]]*MIS[[#This Row],[OrderQuantity]]</f>
        <v>26655</v>
      </c>
      <c r="AF1507">
        <f>MIS[[#This Row],[LTP]]*MIS[[#This Row],[OrderQuantity]]</f>
        <v>24135</v>
      </c>
      <c r="AG1507">
        <f>IF(MIS[[#This Row],[OrderSide]]="SELL",MIS[[#This Row],[VALUE]]-MIS[[#This Row],[LIVE_VALUE]],MIS[[#This Row],[LIVE_VALUE]]-MIS[[#This Row],[VALUE]])</f>
        <v>2520</v>
      </c>
      <c r="AH1507" t="str" cm="1">
        <f t="array" ref="AH1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7" t="str">
        <f>MIS[[#This Row],[TRADING SYMBOL]]</f>
        <v>NIFTY2552225050CE</v>
      </c>
      <c r="AJ1507" t="str">
        <f>IF(RIGHT(MIS[[#This Row],[Main/Hedge]],4)="MAIN","MAIN","HEDGE")</f>
        <v>MAIN</v>
      </c>
      <c r="AK1507" t="str" cm="1">
        <f t="array" ref="AK1507">_xlfn._xlws.FILTER(Table4[Column1],ISNUMBER(SEARCH(Table4[Column1],MIS[[#This Row],[OrderUniqueIdentifier]])),"")</f>
        <v>VWAP</v>
      </c>
    </row>
    <row r="1508" spans="1:37" x14ac:dyDescent="0.25">
      <c r="A1508" t="s">
        <v>71</v>
      </c>
      <c r="B1508" t="s">
        <v>1013</v>
      </c>
      <c r="C1508" t="s">
        <v>3014</v>
      </c>
      <c r="D1508" t="s">
        <v>72</v>
      </c>
      <c r="E1508" t="s">
        <v>2904</v>
      </c>
      <c r="F1508" t="s">
        <v>73</v>
      </c>
      <c r="G1508" t="s">
        <v>89</v>
      </c>
      <c r="H1508" t="s">
        <v>75</v>
      </c>
      <c r="I1508" t="s">
        <v>76</v>
      </c>
      <c r="J1508" t="s">
        <v>77</v>
      </c>
      <c r="K1508">
        <v>450</v>
      </c>
      <c r="L1508" t="s">
        <v>77</v>
      </c>
      <c r="M1508" t="s">
        <v>78</v>
      </c>
      <c r="N1508" t="s">
        <v>3015</v>
      </c>
      <c r="O1508" t="s">
        <v>2944</v>
      </c>
      <c r="P1508" t="s">
        <v>2944</v>
      </c>
      <c r="Q1508" t="s">
        <v>2907</v>
      </c>
      <c r="R1508" t="s">
        <v>79</v>
      </c>
      <c r="S1508" t="s">
        <v>24</v>
      </c>
      <c r="T1508" t="s">
        <v>2908</v>
      </c>
      <c r="U1508" t="s">
        <v>43</v>
      </c>
      <c r="V1508" t="s">
        <v>80</v>
      </c>
      <c r="W1508">
        <v>25050</v>
      </c>
      <c r="X1508" t="s">
        <v>81</v>
      </c>
      <c r="Y1508">
        <v>-450</v>
      </c>
      <c r="Z1508" t="s">
        <v>2945</v>
      </c>
      <c r="AA1508" t="s">
        <v>2945</v>
      </c>
      <c r="AB1508" t="s">
        <v>90</v>
      </c>
      <c r="AC1508" t="s">
        <v>91</v>
      </c>
      <c r="AD1508">
        <f>_xlfn.XLOOKUP(MIS[[#This Row],[TRADING SYMBOL]],[1]Sheet1!$D:$D,[1]Sheet1!$C:$C)</f>
        <v>160.9</v>
      </c>
      <c r="AE1508">
        <f>MIS[[#This Row],[OrderAverageTradedPrice]]*MIS[[#This Row],[OrderQuantity]]</f>
        <v>80152.499999999694</v>
      </c>
      <c r="AF1508">
        <f>MIS[[#This Row],[LTP]]*MIS[[#This Row],[OrderQuantity]]</f>
        <v>72405</v>
      </c>
      <c r="AG1508">
        <f>IF(MIS[[#This Row],[OrderSide]]="SELL",MIS[[#This Row],[VALUE]]-MIS[[#This Row],[LIVE_VALUE]],MIS[[#This Row],[LIVE_VALUE]]-MIS[[#This Row],[VALUE]])</f>
        <v>7747.4999999996944</v>
      </c>
      <c r="AH1508" t="str" cm="1">
        <f t="array" ref="AH1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8" t="str">
        <f>MIS[[#This Row],[TRADING SYMBOL]]</f>
        <v>NIFTY2552225050CE</v>
      </c>
      <c r="AJ1508" t="str">
        <f>IF(RIGHT(MIS[[#This Row],[Main/Hedge]],4)="MAIN","MAIN","HEDGE")</f>
        <v>MAIN</v>
      </c>
      <c r="AK1508" t="str" cm="1">
        <f t="array" ref="AK1508">_xlfn._xlws.FILTER(Table4[Column1],ISNUMBER(SEARCH(Table4[Column1],MIS[[#This Row],[OrderUniqueIdentifier]])),"")</f>
        <v>VWAP</v>
      </c>
    </row>
    <row r="1509" spans="1:37" x14ac:dyDescent="0.25">
      <c r="A1509" t="s">
        <v>71</v>
      </c>
      <c r="B1509" t="s">
        <v>1021</v>
      </c>
      <c r="C1509" t="s">
        <v>3016</v>
      </c>
      <c r="D1509" t="s">
        <v>72</v>
      </c>
      <c r="E1509" t="s">
        <v>2904</v>
      </c>
      <c r="F1509" t="s">
        <v>73</v>
      </c>
      <c r="G1509" t="s">
        <v>89</v>
      </c>
      <c r="H1509" t="s">
        <v>75</v>
      </c>
      <c r="I1509" t="s">
        <v>76</v>
      </c>
      <c r="J1509" t="s">
        <v>77</v>
      </c>
      <c r="K1509">
        <v>225</v>
      </c>
      <c r="L1509" t="s">
        <v>77</v>
      </c>
      <c r="M1509" t="s">
        <v>78</v>
      </c>
      <c r="N1509" t="s">
        <v>2992</v>
      </c>
      <c r="O1509" t="s">
        <v>2944</v>
      </c>
      <c r="P1509" t="s">
        <v>2944</v>
      </c>
      <c r="Q1509" t="s">
        <v>2907</v>
      </c>
      <c r="R1509" t="s">
        <v>79</v>
      </c>
      <c r="S1509" t="s">
        <v>24</v>
      </c>
      <c r="T1509" t="s">
        <v>2908</v>
      </c>
      <c r="U1509" t="s">
        <v>43</v>
      </c>
      <c r="V1509" t="s">
        <v>80</v>
      </c>
      <c r="W1509">
        <v>25050</v>
      </c>
      <c r="X1509" t="s">
        <v>81</v>
      </c>
      <c r="Y1509">
        <v>-225</v>
      </c>
      <c r="Z1509" t="s">
        <v>2945</v>
      </c>
      <c r="AA1509" t="s">
        <v>2945</v>
      </c>
      <c r="AB1509" t="s">
        <v>90</v>
      </c>
      <c r="AC1509" t="s">
        <v>91</v>
      </c>
      <c r="AD1509">
        <f>_xlfn.XLOOKUP(MIS[[#This Row],[TRADING SYMBOL]],[1]Sheet1!$D:$D,[1]Sheet1!$C:$C)</f>
        <v>160.9</v>
      </c>
      <c r="AE1509">
        <f>MIS[[#This Row],[OrderAverageTradedPrice]]*MIS[[#This Row],[OrderQuantity]]</f>
        <v>40185</v>
      </c>
      <c r="AF1509">
        <f>MIS[[#This Row],[LTP]]*MIS[[#This Row],[OrderQuantity]]</f>
        <v>36202.5</v>
      </c>
      <c r="AG1509">
        <f>IF(MIS[[#This Row],[OrderSide]]="SELL",MIS[[#This Row],[VALUE]]-MIS[[#This Row],[LIVE_VALUE]],MIS[[#This Row],[LIVE_VALUE]]-MIS[[#This Row],[VALUE]])</f>
        <v>3982.5</v>
      </c>
      <c r="AH1509" t="str" cm="1">
        <f t="array" ref="AH1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9" t="str">
        <f>MIS[[#This Row],[TRADING SYMBOL]]</f>
        <v>NIFTY2552225050CE</v>
      </c>
      <c r="AJ1509" t="str">
        <f>IF(RIGHT(MIS[[#This Row],[Main/Hedge]],4)="MAIN","MAIN","HEDGE")</f>
        <v>MAIN</v>
      </c>
      <c r="AK1509" t="str" cm="1">
        <f t="array" ref="AK1509">_xlfn._xlws.FILTER(Table4[Column1],ISNUMBER(SEARCH(Table4[Column1],MIS[[#This Row],[OrderUniqueIdentifier]])),"")</f>
        <v>VWAP</v>
      </c>
    </row>
    <row r="1510" spans="1:37" x14ac:dyDescent="0.25">
      <c r="A1510" t="s">
        <v>71</v>
      </c>
      <c r="B1510" t="s">
        <v>1077</v>
      </c>
      <c r="C1510" t="s">
        <v>3027</v>
      </c>
      <c r="D1510" t="s">
        <v>72</v>
      </c>
      <c r="E1510" t="s">
        <v>2904</v>
      </c>
      <c r="F1510" t="s">
        <v>73</v>
      </c>
      <c r="G1510" t="s">
        <v>89</v>
      </c>
      <c r="H1510" t="s">
        <v>75</v>
      </c>
      <c r="I1510" t="s">
        <v>76</v>
      </c>
      <c r="J1510" t="s">
        <v>77</v>
      </c>
      <c r="K1510">
        <v>900</v>
      </c>
      <c r="L1510" t="s">
        <v>77</v>
      </c>
      <c r="M1510" t="s">
        <v>78</v>
      </c>
      <c r="N1510" t="s">
        <v>3028</v>
      </c>
      <c r="O1510" t="s">
        <v>2944</v>
      </c>
      <c r="P1510" t="s">
        <v>2944</v>
      </c>
      <c r="Q1510" t="s">
        <v>2907</v>
      </c>
      <c r="R1510" t="s">
        <v>79</v>
      </c>
      <c r="S1510" t="s">
        <v>24</v>
      </c>
      <c r="T1510" t="s">
        <v>2908</v>
      </c>
      <c r="U1510" t="s">
        <v>43</v>
      </c>
      <c r="V1510" t="s">
        <v>80</v>
      </c>
      <c r="W1510">
        <v>25050</v>
      </c>
      <c r="X1510" t="s">
        <v>81</v>
      </c>
      <c r="Y1510">
        <v>-900</v>
      </c>
      <c r="Z1510" t="s">
        <v>2945</v>
      </c>
      <c r="AA1510" t="s">
        <v>2945</v>
      </c>
      <c r="AB1510" t="s">
        <v>90</v>
      </c>
      <c r="AC1510" t="s">
        <v>91</v>
      </c>
      <c r="AD1510">
        <f>_xlfn.XLOOKUP(MIS[[#This Row],[TRADING SYMBOL]],[1]Sheet1!$D:$D,[1]Sheet1!$C:$C)</f>
        <v>160.9</v>
      </c>
      <c r="AE1510">
        <f>MIS[[#This Row],[OrderAverageTradedPrice]]*MIS[[#This Row],[OrderQuantity]]</f>
        <v>160181.24999999939</v>
      </c>
      <c r="AF1510">
        <f>MIS[[#This Row],[LTP]]*MIS[[#This Row],[OrderQuantity]]</f>
        <v>144810</v>
      </c>
      <c r="AG1510">
        <f>IF(MIS[[#This Row],[OrderSide]]="SELL",MIS[[#This Row],[VALUE]]-MIS[[#This Row],[LIVE_VALUE]],MIS[[#This Row],[LIVE_VALUE]]-MIS[[#This Row],[VALUE]])</f>
        <v>15371.249999999389</v>
      </c>
      <c r="AH1510" t="str" cm="1">
        <f t="array" ref="AH1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0" t="str">
        <f>MIS[[#This Row],[TRADING SYMBOL]]</f>
        <v>NIFTY2552225050CE</v>
      </c>
      <c r="AJ1510" t="str">
        <f>IF(RIGHT(MIS[[#This Row],[Main/Hedge]],4)="MAIN","MAIN","HEDGE")</f>
        <v>MAIN</v>
      </c>
      <c r="AK1510" t="str" cm="1">
        <f t="array" ref="AK1510">_xlfn._xlws.FILTER(Table4[Column1],ISNUMBER(SEARCH(Table4[Column1],MIS[[#This Row],[OrderUniqueIdentifier]])),"")</f>
        <v>VWAP</v>
      </c>
    </row>
    <row r="1511" spans="1:37" x14ac:dyDescent="0.25">
      <c r="A1511" t="s">
        <v>71</v>
      </c>
      <c r="B1511" t="s">
        <v>1135</v>
      </c>
      <c r="C1511" t="s">
        <v>1693</v>
      </c>
      <c r="D1511" t="s">
        <v>72</v>
      </c>
      <c r="E1511" t="s">
        <v>2904</v>
      </c>
      <c r="F1511" t="s">
        <v>73</v>
      </c>
      <c r="G1511" t="s">
        <v>89</v>
      </c>
      <c r="H1511" t="s">
        <v>75</v>
      </c>
      <c r="I1511" t="s">
        <v>76</v>
      </c>
      <c r="J1511" t="s">
        <v>77</v>
      </c>
      <c r="K1511">
        <v>825</v>
      </c>
      <c r="L1511" t="s">
        <v>77</v>
      </c>
      <c r="M1511" t="s">
        <v>78</v>
      </c>
      <c r="N1511" t="s">
        <v>3039</v>
      </c>
      <c r="O1511" t="s">
        <v>2944</v>
      </c>
      <c r="P1511" t="s">
        <v>2944</v>
      </c>
      <c r="Q1511" t="s">
        <v>2907</v>
      </c>
      <c r="R1511" t="s">
        <v>79</v>
      </c>
      <c r="S1511" t="s">
        <v>24</v>
      </c>
      <c r="T1511" t="s">
        <v>2908</v>
      </c>
      <c r="U1511" t="s">
        <v>43</v>
      </c>
      <c r="V1511" t="s">
        <v>80</v>
      </c>
      <c r="W1511">
        <v>25050</v>
      </c>
      <c r="X1511" t="s">
        <v>81</v>
      </c>
      <c r="Y1511">
        <v>-825</v>
      </c>
      <c r="Z1511" t="s">
        <v>2945</v>
      </c>
      <c r="AA1511" t="s">
        <v>2945</v>
      </c>
      <c r="AB1511" t="s">
        <v>90</v>
      </c>
      <c r="AC1511" t="s">
        <v>91</v>
      </c>
      <c r="AD1511">
        <f>_xlfn.XLOOKUP(MIS[[#This Row],[TRADING SYMBOL]],[1]Sheet1!$D:$D,[1]Sheet1!$C:$C)</f>
        <v>160.9</v>
      </c>
      <c r="AE1511">
        <f>MIS[[#This Row],[OrderAverageTradedPrice]]*MIS[[#This Row],[OrderQuantity]]</f>
        <v>147108.74999999968</v>
      </c>
      <c r="AF1511">
        <f>MIS[[#This Row],[LTP]]*MIS[[#This Row],[OrderQuantity]]</f>
        <v>132742.5</v>
      </c>
      <c r="AG1511">
        <f>IF(MIS[[#This Row],[OrderSide]]="SELL",MIS[[#This Row],[VALUE]]-MIS[[#This Row],[LIVE_VALUE]],MIS[[#This Row],[LIVE_VALUE]]-MIS[[#This Row],[VALUE]])</f>
        <v>14366.24999999968</v>
      </c>
      <c r="AH1511" t="str" cm="1">
        <f t="array" ref="AH1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1" t="str">
        <f>MIS[[#This Row],[TRADING SYMBOL]]</f>
        <v>NIFTY2552225050CE</v>
      </c>
      <c r="AJ1511" t="str">
        <f>IF(RIGHT(MIS[[#This Row],[Main/Hedge]],4)="MAIN","MAIN","HEDGE")</f>
        <v>MAIN</v>
      </c>
      <c r="AK1511" t="str" cm="1">
        <f t="array" ref="AK1511">_xlfn._xlws.FILTER(Table4[Column1],ISNUMBER(SEARCH(Table4[Column1],MIS[[#This Row],[OrderUniqueIdentifier]])),"")</f>
        <v>VWAP</v>
      </c>
    </row>
    <row r="1512" spans="1:37" x14ac:dyDescent="0.25">
      <c r="A1512" t="s">
        <v>71</v>
      </c>
      <c r="B1512" t="s">
        <v>1171</v>
      </c>
      <c r="C1512" t="s">
        <v>3045</v>
      </c>
      <c r="D1512" t="s">
        <v>72</v>
      </c>
      <c r="E1512" t="s">
        <v>2904</v>
      </c>
      <c r="F1512" t="s">
        <v>73</v>
      </c>
      <c r="G1512" t="s">
        <v>89</v>
      </c>
      <c r="H1512" t="s">
        <v>75</v>
      </c>
      <c r="I1512" t="s">
        <v>76</v>
      </c>
      <c r="J1512" t="s">
        <v>77</v>
      </c>
      <c r="K1512">
        <v>75</v>
      </c>
      <c r="L1512" t="s">
        <v>77</v>
      </c>
      <c r="M1512" t="s">
        <v>78</v>
      </c>
      <c r="N1512" t="s">
        <v>3010</v>
      </c>
      <c r="O1512" t="s">
        <v>2916</v>
      </c>
      <c r="P1512" t="s">
        <v>2944</v>
      </c>
      <c r="Q1512" t="s">
        <v>2907</v>
      </c>
      <c r="R1512" t="s">
        <v>79</v>
      </c>
      <c r="S1512" t="s">
        <v>24</v>
      </c>
      <c r="T1512" t="s">
        <v>2908</v>
      </c>
      <c r="U1512" t="s">
        <v>43</v>
      </c>
      <c r="V1512" t="s">
        <v>80</v>
      </c>
      <c r="W1512">
        <v>25050</v>
      </c>
      <c r="X1512" t="s">
        <v>81</v>
      </c>
      <c r="Y1512">
        <v>-75</v>
      </c>
      <c r="Z1512" t="s">
        <v>2917</v>
      </c>
      <c r="AA1512" t="s">
        <v>2945</v>
      </c>
      <c r="AB1512" t="s">
        <v>90</v>
      </c>
      <c r="AC1512" t="s">
        <v>91</v>
      </c>
      <c r="AD1512">
        <f>_xlfn.XLOOKUP(MIS[[#This Row],[TRADING SYMBOL]],[1]Sheet1!$D:$D,[1]Sheet1!$C:$C)</f>
        <v>160.9</v>
      </c>
      <c r="AE1512">
        <f>MIS[[#This Row],[OrderAverageTradedPrice]]*MIS[[#This Row],[OrderQuantity]]</f>
        <v>13271.25</v>
      </c>
      <c r="AF1512">
        <f>MIS[[#This Row],[LTP]]*MIS[[#This Row],[OrderQuantity]]</f>
        <v>12067.5</v>
      </c>
      <c r="AG1512">
        <f>IF(MIS[[#This Row],[OrderSide]]="SELL",MIS[[#This Row],[VALUE]]-MIS[[#This Row],[LIVE_VALUE]],MIS[[#This Row],[LIVE_VALUE]]-MIS[[#This Row],[VALUE]])</f>
        <v>1203.75</v>
      </c>
      <c r="AH1512" t="str" cm="1">
        <f t="array" ref="AH1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2" t="str">
        <f>MIS[[#This Row],[TRADING SYMBOL]]</f>
        <v>NIFTY2552225050CE</v>
      </c>
      <c r="AJ1512" t="str">
        <f>IF(RIGHT(MIS[[#This Row],[Main/Hedge]],4)="MAIN","MAIN","HEDGE")</f>
        <v>MAIN</v>
      </c>
      <c r="AK1512" t="str" cm="1">
        <f t="array" ref="AK1512">_xlfn._xlws.FILTER(Table4[Column1],ISNUMBER(SEARCH(Table4[Column1],MIS[[#This Row],[OrderUniqueIdentifier]])),"")</f>
        <v>VWAP</v>
      </c>
    </row>
    <row r="1513" spans="1:37" x14ac:dyDescent="0.25">
      <c r="A1513" t="s">
        <v>71</v>
      </c>
      <c r="B1513" t="s">
        <v>1178</v>
      </c>
      <c r="C1513" t="s">
        <v>3046</v>
      </c>
      <c r="D1513" t="s">
        <v>72</v>
      </c>
      <c r="E1513" t="s">
        <v>2904</v>
      </c>
      <c r="F1513" t="s">
        <v>73</v>
      </c>
      <c r="G1513" t="s">
        <v>89</v>
      </c>
      <c r="H1513" t="s">
        <v>75</v>
      </c>
      <c r="I1513" t="s">
        <v>76</v>
      </c>
      <c r="J1513" t="s">
        <v>77</v>
      </c>
      <c r="K1513">
        <v>750</v>
      </c>
      <c r="L1513" t="s">
        <v>77</v>
      </c>
      <c r="M1513" t="s">
        <v>78</v>
      </c>
      <c r="N1513" t="s">
        <v>3047</v>
      </c>
      <c r="O1513" t="s">
        <v>2944</v>
      </c>
      <c r="P1513" t="s">
        <v>2944</v>
      </c>
      <c r="Q1513" t="s">
        <v>2907</v>
      </c>
      <c r="R1513" t="s">
        <v>79</v>
      </c>
      <c r="S1513" t="s">
        <v>24</v>
      </c>
      <c r="T1513" t="s">
        <v>2908</v>
      </c>
      <c r="U1513" t="s">
        <v>43</v>
      </c>
      <c r="V1513" t="s">
        <v>80</v>
      </c>
      <c r="W1513">
        <v>25050</v>
      </c>
      <c r="X1513" t="s">
        <v>81</v>
      </c>
      <c r="Y1513">
        <v>-750</v>
      </c>
      <c r="Z1513" t="s">
        <v>2945</v>
      </c>
      <c r="AA1513" t="s">
        <v>2945</v>
      </c>
      <c r="AB1513" t="s">
        <v>90</v>
      </c>
      <c r="AC1513" t="s">
        <v>91</v>
      </c>
      <c r="AD1513">
        <f>_xlfn.XLOOKUP(MIS[[#This Row],[TRADING SYMBOL]],[1]Sheet1!$D:$D,[1]Sheet1!$C:$C)</f>
        <v>160.9</v>
      </c>
      <c r="AE1513">
        <f>MIS[[#This Row],[OrderAverageTradedPrice]]*MIS[[#This Row],[OrderQuantity]]</f>
        <v>133545</v>
      </c>
      <c r="AF1513">
        <f>MIS[[#This Row],[LTP]]*MIS[[#This Row],[OrderQuantity]]</f>
        <v>120675</v>
      </c>
      <c r="AG1513">
        <f>IF(MIS[[#This Row],[OrderSide]]="SELL",MIS[[#This Row],[VALUE]]-MIS[[#This Row],[LIVE_VALUE]],MIS[[#This Row],[LIVE_VALUE]]-MIS[[#This Row],[VALUE]])</f>
        <v>12870</v>
      </c>
      <c r="AH1513" t="str" cm="1">
        <f t="array" ref="AH1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3" t="str">
        <f>MIS[[#This Row],[TRADING SYMBOL]]</f>
        <v>NIFTY2552225050CE</v>
      </c>
      <c r="AJ1513" t="str">
        <f>IF(RIGHT(MIS[[#This Row],[Main/Hedge]],4)="MAIN","MAIN","HEDGE")</f>
        <v>MAIN</v>
      </c>
      <c r="AK1513" t="str" cm="1">
        <f t="array" ref="AK1513">_xlfn._xlws.FILTER(Table4[Column1],ISNUMBER(SEARCH(Table4[Column1],MIS[[#This Row],[OrderUniqueIdentifier]])),"")</f>
        <v>VWAP</v>
      </c>
    </row>
    <row r="1514" spans="1:37" x14ac:dyDescent="0.25">
      <c r="A1514" t="s">
        <v>71</v>
      </c>
      <c r="B1514" t="s">
        <v>1195</v>
      </c>
      <c r="C1514" t="s">
        <v>3050</v>
      </c>
      <c r="D1514" t="s">
        <v>72</v>
      </c>
      <c r="E1514" t="s">
        <v>2904</v>
      </c>
      <c r="F1514" t="s">
        <v>73</v>
      </c>
      <c r="G1514" t="s">
        <v>89</v>
      </c>
      <c r="H1514" t="s">
        <v>75</v>
      </c>
      <c r="I1514" t="s">
        <v>76</v>
      </c>
      <c r="J1514" t="s">
        <v>77</v>
      </c>
      <c r="K1514">
        <v>150</v>
      </c>
      <c r="L1514" t="s">
        <v>77</v>
      </c>
      <c r="M1514" t="s">
        <v>78</v>
      </c>
      <c r="N1514" t="s">
        <v>2952</v>
      </c>
      <c r="O1514" t="s">
        <v>2916</v>
      </c>
      <c r="P1514" t="s">
        <v>2944</v>
      </c>
      <c r="Q1514" t="s">
        <v>2907</v>
      </c>
      <c r="R1514" t="s">
        <v>79</v>
      </c>
      <c r="S1514" t="s">
        <v>24</v>
      </c>
      <c r="T1514" t="s">
        <v>2908</v>
      </c>
      <c r="U1514" t="s">
        <v>43</v>
      </c>
      <c r="V1514" t="s">
        <v>80</v>
      </c>
      <c r="W1514">
        <v>25050</v>
      </c>
      <c r="X1514" t="s">
        <v>81</v>
      </c>
      <c r="Y1514">
        <v>-150</v>
      </c>
      <c r="Z1514" t="s">
        <v>2917</v>
      </c>
      <c r="AA1514" t="s">
        <v>2945</v>
      </c>
      <c r="AB1514" t="s">
        <v>90</v>
      </c>
      <c r="AC1514" t="s">
        <v>91</v>
      </c>
      <c r="AD1514">
        <f>_xlfn.XLOOKUP(MIS[[#This Row],[TRADING SYMBOL]],[1]Sheet1!$D:$D,[1]Sheet1!$C:$C)</f>
        <v>160.9</v>
      </c>
      <c r="AE1514">
        <f>MIS[[#This Row],[OrderAverageTradedPrice]]*MIS[[#This Row],[OrderQuantity]]</f>
        <v>26538.75</v>
      </c>
      <c r="AF1514">
        <f>MIS[[#This Row],[LTP]]*MIS[[#This Row],[OrderQuantity]]</f>
        <v>24135</v>
      </c>
      <c r="AG1514">
        <f>IF(MIS[[#This Row],[OrderSide]]="SELL",MIS[[#This Row],[VALUE]]-MIS[[#This Row],[LIVE_VALUE]],MIS[[#This Row],[LIVE_VALUE]]-MIS[[#This Row],[VALUE]])</f>
        <v>2403.75</v>
      </c>
      <c r="AH1514" t="str" cm="1">
        <f t="array" ref="AH1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4" t="str">
        <f>MIS[[#This Row],[TRADING SYMBOL]]</f>
        <v>NIFTY2552225050CE</v>
      </c>
      <c r="AJ1514" t="str">
        <f>IF(RIGHT(MIS[[#This Row],[Main/Hedge]],4)="MAIN","MAIN","HEDGE")</f>
        <v>MAIN</v>
      </c>
      <c r="AK1514" t="str" cm="1">
        <f t="array" ref="AK1514">_xlfn._xlws.FILTER(Table4[Column1],ISNUMBER(SEARCH(Table4[Column1],MIS[[#This Row],[OrderUniqueIdentifier]])),"")</f>
        <v>VWAP</v>
      </c>
    </row>
    <row r="1515" spans="1:37" x14ac:dyDescent="0.25">
      <c r="A1515" t="s">
        <v>71</v>
      </c>
      <c r="B1515" t="s">
        <v>1210</v>
      </c>
      <c r="C1515" t="s">
        <v>3053</v>
      </c>
      <c r="D1515" t="s">
        <v>72</v>
      </c>
      <c r="E1515" t="s">
        <v>2904</v>
      </c>
      <c r="F1515" t="s">
        <v>73</v>
      </c>
      <c r="G1515" t="s">
        <v>89</v>
      </c>
      <c r="H1515" t="s">
        <v>75</v>
      </c>
      <c r="I1515" t="s">
        <v>76</v>
      </c>
      <c r="J1515" t="s">
        <v>77</v>
      </c>
      <c r="K1515">
        <v>150</v>
      </c>
      <c r="L1515" t="s">
        <v>77</v>
      </c>
      <c r="M1515" t="s">
        <v>78</v>
      </c>
      <c r="N1515" t="s">
        <v>3054</v>
      </c>
      <c r="O1515" t="s">
        <v>2944</v>
      </c>
      <c r="P1515" t="s">
        <v>2944</v>
      </c>
      <c r="Q1515" t="s">
        <v>2907</v>
      </c>
      <c r="R1515" t="s">
        <v>79</v>
      </c>
      <c r="S1515" t="s">
        <v>24</v>
      </c>
      <c r="T1515" t="s">
        <v>2908</v>
      </c>
      <c r="U1515" t="s">
        <v>43</v>
      </c>
      <c r="V1515" t="s">
        <v>80</v>
      </c>
      <c r="W1515">
        <v>25050</v>
      </c>
      <c r="X1515" t="s">
        <v>81</v>
      </c>
      <c r="Y1515">
        <v>-150</v>
      </c>
      <c r="Z1515" t="s">
        <v>2945</v>
      </c>
      <c r="AA1515" t="s">
        <v>2945</v>
      </c>
      <c r="AB1515" t="s">
        <v>90</v>
      </c>
      <c r="AC1515" t="s">
        <v>91</v>
      </c>
      <c r="AD1515">
        <f>_xlfn.XLOOKUP(MIS[[#This Row],[TRADING SYMBOL]],[1]Sheet1!$D:$D,[1]Sheet1!$C:$C)</f>
        <v>160.9</v>
      </c>
      <c r="AE1515">
        <f>MIS[[#This Row],[OrderAverageTradedPrice]]*MIS[[#This Row],[OrderQuantity]]</f>
        <v>26778.75</v>
      </c>
      <c r="AF1515">
        <f>MIS[[#This Row],[LTP]]*MIS[[#This Row],[OrderQuantity]]</f>
        <v>24135</v>
      </c>
      <c r="AG1515">
        <f>IF(MIS[[#This Row],[OrderSide]]="SELL",MIS[[#This Row],[VALUE]]-MIS[[#This Row],[LIVE_VALUE]],MIS[[#This Row],[LIVE_VALUE]]-MIS[[#This Row],[VALUE]])</f>
        <v>2643.75</v>
      </c>
      <c r="AH1515" t="str" cm="1">
        <f t="array" ref="AH1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5" t="str">
        <f>MIS[[#This Row],[TRADING SYMBOL]]</f>
        <v>NIFTY2552225050CE</v>
      </c>
      <c r="AJ1515" t="str">
        <f>IF(RIGHT(MIS[[#This Row],[Main/Hedge]],4)="MAIN","MAIN","HEDGE")</f>
        <v>MAIN</v>
      </c>
      <c r="AK1515" t="str" cm="1">
        <f t="array" ref="AK1515">_xlfn._xlws.FILTER(Table4[Column1],ISNUMBER(SEARCH(Table4[Column1],MIS[[#This Row],[OrderUniqueIdentifier]])),"")</f>
        <v>VWAP</v>
      </c>
    </row>
    <row r="1516" spans="1:37" x14ac:dyDescent="0.25">
      <c r="A1516" t="s">
        <v>71</v>
      </c>
      <c r="B1516" t="s">
        <v>1235</v>
      </c>
      <c r="C1516" t="s">
        <v>3059</v>
      </c>
      <c r="D1516" t="s">
        <v>72</v>
      </c>
      <c r="E1516" t="s">
        <v>2904</v>
      </c>
      <c r="F1516" t="s">
        <v>73</v>
      </c>
      <c r="G1516" t="s">
        <v>89</v>
      </c>
      <c r="H1516" t="s">
        <v>75</v>
      </c>
      <c r="I1516" t="s">
        <v>76</v>
      </c>
      <c r="J1516" t="s">
        <v>77</v>
      </c>
      <c r="K1516">
        <v>450</v>
      </c>
      <c r="L1516" t="s">
        <v>77</v>
      </c>
      <c r="M1516" t="s">
        <v>78</v>
      </c>
      <c r="N1516" t="s">
        <v>3060</v>
      </c>
      <c r="O1516" t="s">
        <v>2916</v>
      </c>
      <c r="P1516" t="s">
        <v>2944</v>
      </c>
      <c r="Q1516" t="s">
        <v>2907</v>
      </c>
      <c r="R1516" t="s">
        <v>79</v>
      </c>
      <c r="S1516" t="s">
        <v>24</v>
      </c>
      <c r="T1516" t="s">
        <v>2908</v>
      </c>
      <c r="U1516" t="s">
        <v>43</v>
      </c>
      <c r="V1516" t="s">
        <v>80</v>
      </c>
      <c r="W1516">
        <v>25050</v>
      </c>
      <c r="X1516" t="s">
        <v>81</v>
      </c>
      <c r="Y1516">
        <v>-450</v>
      </c>
      <c r="Z1516" t="s">
        <v>2917</v>
      </c>
      <c r="AA1516" t="s">
        <v>2945</v>
      </c>
      <c r="AB1516" t="s">
        <v>90</v>
      </c>
      <c r="AC1516" t="s">
        <v>91</v>
      </c>
      <c r="AD1516">
        <f>_xlfn.XLOOKUP(MIS[[#This Row],[TRADING SYMBOL]],[1]Sheet1!$D:$D,[1]Sheet1!$C:$C)</f>
        <v>160.9</v>
      </c>
      <c r="AE1516">
        <f>MIS[[#This Row],[OrderAverageTradedPrice]]*MIS[[#This Row],[OrderQuantity]]</f>
        <v>79601.249999999694</v>
      </c>
      <c r="AF1516">
        <f>MIS[[#This Row],[LTP]]*MIS[[#This Row],[OrderQuantity]]</f>
        <v>72405</v>
      </c>
      <c r="AG1516">
        <f>IF(MIS[[#This Row],[OrderSide]]="SELL",MIS[[#This Row],[VALUE]]-MIS[[#This Row],[LIVE_VALUE]],MIS[[#This Row],[LIVE_VALUE]]-MIS[[#This Row],[VALUE]])</f>
        <v>7196.2499999996944</v>
      </c>
      <c r="AH1516" t="str" cm="1">
        <f t="array" ref="AH1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6" t="str">
        <f>MIS[[#This Row],[TRADING SYMBOL]]</f>
        <v>NIFTY2552225050CE</v>
      </c>
      <c r="AJ1516" t="str">
        <f>IF(RIGHT(MIS[[#This Row],[Main/Hedge]],4)="MAIN","MAIN","HEDGE")</f>
        <v>MAIN</v>
      </c>
      <c r="AK1516" t="str" cm="1">
        <f t="array" ref="AK1516">_xlfn._xlws.FILTER(Table4[Column1],ISNUMBER(SEARCH(Table4[Column1],MIS[[#This Row],[OrderUniqueIdentifier]])),"")</f>
        <v>VWAP</v>
      </c>
    </row>
    <row r="1517" spans="1:37" x14ac:dyDescent="0.25">
      <c r="A1517" t="s">
        <v>71</v>
      </c>
      <c r="B1517" t="s">
        <v>1265</v>
      </c>
      <c r="C1517" t="s">
        <v>3065</v>
      </c>
      <c r="D1517" t="s">
        <v>72</v>
      </c>
      <c r="E1517" t="s">
        <v>2904</v>
      </c>
      <c r="F1517" t="s">
        <v>73</v>
      </c>
      <c r="G1517" t="s">
        <v>89</v>
      </c>
      <c r="H1517" t="s">
        <v>75</v>
      </c>
      <c r="I1517" t="s">
        <v>76</v>
      </c>
      <c r="J1517" t="s">
        <v>77</v>
      </c>
      <c r="K1517">
        <v>225</v>
      </c>
      <c r="L1517" t="s">
        <v>77</v>
      </c>
      <c r="M1517" t="s">
        <v>78</v>
      </c>
      <c r="N1517" t="s">
        <v>3066</v>
      </c>
      <c r="O1517" t="s">
        <v>2944</v>
      </c>
      <c r="P1517" t="s">
        <v>2944</v>
      </c>
      <c r="Q1517" t="s">
        <v>2907</v>
      </c>
      <c r="R1517" t="s">
        <v>79</v>
      </c>
      <c r="S1517" t="s">
        <v>24</v>
      </c>
      <c r="T1517" t="s">
        <v>2908</v>
      </c>
      <c r="U1517" t="s">
        <v>43</v>
      </c>
      <c r="V1517" t="s">
        <v>80</v>
      </c>
      <c r="W1517">
        <v>25050</v>
      </c>
      <c r="X1517" t="s">
        <v>81</v>
      </c>
      <c r="Y1517">
        <v>-225</v>
      </c>
      <c r="Z1517" t="s">
        <v>2945</v>
      </c>
      <c r="AA1517" t="s">
        <v>2945</v>
      </c>
      <c r="AB1517" t="s">
        <v>90</v>
      </c>
      <c r="AC1517" t="s">
        <v>91</v>
      </c>
      <c r="AD1517">
        <f>_xlfn.XLOOKUP(MIS[[#This Row],[TRADING SYMBOL]],[1]Sheet1!$D:$D,[1]Sheet1!$C:$C)</f>
        <v>160.9</v>
      </c>
      <c r="AE1517">
        <f>MIS[[#This Row],[OrderAverageTradedPrice]]*MIS[[#This Row],[OrderQuantity]]</f>
        <v>40027.5</v>
      </c>
      <c r="AF1517">
        <f>MIS[[#This Row],[LTP]]*MIS[[#This Row],[OrderQuantity]]</f>
        <v>36202.5</v>
      </c>
      <c r="AG1517">
        <f>IF(MIS[[#This Row],[OrderSide]]="SELL",MIS[[#This Row],[VALUE]]-MIS[[#This Row],[LIVE_VALUE]],MIS[[#This Row],[LIVE_VALUE]]-MIS[[#This Row],[VALUE]])</f>
        <v>3825</v>
      </c>
      <c r="AH1517" t="str" cm="1">
        <f t="array" ref="AH1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7" t="str">
        <f>MIS[[#This Row],[TRADING SYMBOL]]</f>
        <v>NIFTY2552225050CE</v>
      </c>
      <c r="AJ1517" t="str">
        <f>IF(RIGHT(MIS[[#This Row],[Main/Hedge]],4)="MAIN","MAIN","HEDGE")</f>
        <v>MAIN</v>
      </c>
      <c r="AK1517" t="str" cm="1">
        <f t="array" ref="AK1517">_xlfn._xlws.FILTER(Table4[Column1],ISNUMBER(SEARCH(Table4[Column1],MIS[[#This Row],[OrderUniqueIdentifier]])),"")</f>
        <v>VWAP</v>
      </c>
    </row>
    <row r="1518" spans="1:37" x14ac:dyDescent="0.25">
      <c r="A1518" t="s">
        <v>71</v>
      </c>
      <c r="B1518" t="s">
        <v>1326</v>
      </c>
      <c r="C1518" t="s">
        <v>3080</v>
      </c>
      <c r="D1518" t="s">
        <v>72</v>
      </c>
      <c r="E1518" t="s">
        <v>2904</v>
      </c>
      <c r="F1518" t="s">
        <v>73</v>
      </c>
      <c r="G1518" t="s">
        <v>89</v>
      </c>
      <c r="H1518" t="s">
        <v>75</v>
      </c>
      <c r="I1518" t="s">
        <v>76</v>
      </c>
      <c r="J1518" t="s">
        <v>77</v>
      </c>
      <c r="K1518">
        <v>75</v>
      </c>
      <c r="L1518" t="s">
        <v>77</v>
      </c>
      <c r="M1518" t="s">
        <v>78</v>
      </c>
      <c r="N1518" t="s">
        <v>3081</v>
      </c>
      <c r="O1518" t="s">
        <v>2944</v>
      </c>
      <c r="P1518" t="s">
        <v>2944</v>
      </c>
      <c r="Q1518" t="s">
        <v>2907</v>
      </c>
      <c r="R1518" t="s">
        <v>79</v>
      </c>
      <c r="S1518" t="s">
        <v>24</v>
      </c>
      <c r="T1518" t="s">
        <v>2908</v>
      </c>
      <c r="U1518" t="s">
        <v>43</v>
      </c>
      <c r="V1518" t="s">
        <v>80</v>
      </c>
      <c r="W1518">
        <v>25050</v>
      </c>
      <c r="X1518" t="s">
        <v>81</v>
      </c>
      <c r="Y1518">
        <v>-75</v>
      </c>
      <c r="Z1518" t="s">
        <v>2945</v>
      </c>
      <c r="AA1518" t="s">
        <v>2945</v>
      </c>
      <c r="AB1518" t="s">
        <v>90</v>
      </c>
      <c r="AC1518" t="s">
        <v>91</v>
      </c>
      <c r="AD1518">
        <f>_xlfn.XLOOKUP(MIS[[#This Row],[TRADING SYMBOL]],[1]Sheet1!$D:$D,[1]Sheet1!$C:$C)</f>
        <v>160.9</v>
      </c>
      <c r="AE1518">
        <f>MIS[[#This Row],[OrderAverageTradedPrice]]*MIS[[#This Row],[OrderQuantity]]</f>
        <v>13365</v>
      </c>
      <c r="AF1518">
        <f>MIS[[#This Row],[LTP]]*MIS[[#This Row],[OrderQuantity]]</f>
        <v>12067.5</v>
      </c>
      <c r="AG1518">
        <f>IF(MIS[[#This Row],[OrderSide]]="SELL",MIS[[#This Row],[VALUE]]-MIS[[#This Row],[LIVE_VALUE]],MIS[[#This Row],[LIVE_VALUE]]-MIS[[#This Row],[VALUE]])</f>
        <v>1297.5</v>
      </c>
      <c r="AH1518" t="str" cm="1">
        <f t="array" ref="AH1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8" t="str">
        <f>MIS[[#This Row],[TRADING SYMBOL]]</f>
        <v>NIFTY2552225050CE</v>
      </c>
      <c r="AJ1518" t="str">
        <f>IF(RIGHT(MIS[[#This Row],[Main/Hedge]],4)="MAIN","MAIN","HEDGE")</f>
        <v>MAIN</v>
      </c>
      <c r="AK1518" t="str" cm="1">
        <f t="array" ref="AK1518">_xlfn._xlws.FILTER(Table4[Column1],ISNUMBER(SEARCH(Table4[Column1],MIS[[#This Row],[OrderUniqueIdentifier]])),"")</f>
        <v>VWAP</v>
      </c>
    </row>
    <row r="1519" spans="1:37" x14ac:dyDescent="0.25">
      <c r="A1519" t="s">
        <v>1374</v>
      </c>
      <c r="B1519" t="s">
        <v>1375</v>
      </c>
      <c r="C1519" t="s">
        <v>3086</v>
      </c>
      <c r="D1519" t="s">
        <v>72</v>
      </c>
      <c r="E1519" t="s">
        <v>2904</v>
      </c>
      <c r="F1519" t="s">
        <v>73</v>
      </c>
      <c r="G1519" t="s">
        <v>89</v>
      </c>
      <c r="H1519" t="s">
        <v>75</v>
      </c>
      <c r="I1519" t="s">
        <v>76</v>
      </c>
      <c r="J1519" t="s">
        <v>77</v>
      </c>
      <c r="K1519">
        <v>525</v>
      </c>
      <c r="L1519" t="s">
        <v>77</v>
      </c>
      <c r="M1519" t="s">
        <v>78</v>
      </c>
      <c r="N1519" t="s">
        <v>3087</v>
      </c>
      <c r="O1519" t="s">
        <v>2944</v>
      </c>
      <c r="P1519" t="s">
        <v>2944</v>
      </c>
      <c r="Q1519" t="s">
        <v>2907</v>
      </c>
      <c r="R1519" t="s">
        <v>79</v>
      </c>
      <c r="S1519" t="s">
        <v>294</v>
      </c>
      <c r="T1519" t="s">
        <v>2908</v>
      </c>
      <c r="U1519" t="s">
        <v>43</v>
      </c>
      <c r="V1519" t="s">
        <v>80</v>
      </c>
      <c r="W1519">
        <v>25050</v>
      </c>
      <c r="X1519" t="s">
        <v>81</v>
      </c>
      <c r="Y1519">
        <v>-525</v>
      </c>
      <c r="Z1519" t="s">
        <v>2945</v>
      </c>
      <c r="AA1519" t="s">
        <v>2945</v>
      </c>
      <c r="AB1519" t="s">
        <v>90</v>
      </c>
      <c r="AC1519" t="s">
        <v>91</v>
      </c>
      <c r="AD1519">
        <f>_xlfn.XLOOKUP(MIS[[#This Row],[TRADING SYMBOL]],[1]Sheet1!$D:$D,[1]Sheet1!$C:$C)</f>
        <v>160.9</v>
      </c>
      <c r="AE1519">
        <f>MIS[[#This Row],[OrderAverageTradedPrice]]*MIS[[#This Row],[OrderQuantity]]</f>
        <v>93228.749999999767</v>
      </c>
      <c r="AF1519">
        <f>MIS[[#This Row],[LTP]]*MIS[[#This Row],[OrderQuantity]]</f>
        <v>84472.5</v>
      </c>
      <c r="AG1519">
        <f>IF(MIS[[#This Row],[OrderSide]]="SELL",MIS[[#This Row],[VALUE]]-MIS[[#This Row],[LIVE_VALUE]],MIS[[#This Row],[LIVE_VALUE]]-MIS[[#This Row],[VALUE]])</f>
        <v>8756.2499999997672</v>
      </c>
      <c r="AH1519" t="str" cm="1">
        <f t="array" ref="AH1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9" t="str">
        <f>MIS[[#This Row],[TRADING SYMBOL]]</f>
        <v>NIFTY2552225050CE</v>
      </c>
      <c r="AJ1519" t="str">
        <f>IF(RIGHT(MIS[[#This Row],[Main/Hedge]],4)="MAIN","MAIN","HEDGE")</f>
        <v>MAIN</v>
      </c>
      <c r="AK1519" t="str" cm="1">
        <f t="array" ref="AK1519">_xlfn._xlws.FILTER(Table4[Column1],ISNUMBER(SEARCH(Table4[Column1],MIS[[#This Row],[OrderUniqueIdentifier]])),"")</f>
        <v>VWAP</v>
      </c>
    </row>
    <row r="1520" spans="1:37" x14ac:dyDescent="0.25">
      <c r="A1520" t="s">
        <v>1414</v>
      </c>
      <c r="B1520" t="s">
        <v>1415</v>
      </c>
      <c r="C1520" t="s">
        <v>3091</v>
      </c>
      <c r="D1520" t="s">
        <v>72</v>
      </c>
      <c r="E1520" t="s">
        <v>2904</v>
      </c>
      <c r="F1520" t="s">
        <v>73</v>
      </c>
      <c r="G1520" t="s">
        <v>89</v>
      </c>
      <c r="H1520" t="s">
        <v>75</v>
      </c>
      <c r="I1520" t="s">
        <v>76</v>
      </c>
      <c r="J1520" t="s">
        <v>77</v>
      </c>
      <c r="K1520">
        <v>1125</v>
      </c>
      <c r="L1520" t="s">
        <v>77</v>
      </c>
      <c r="M1520" t="s">
        <v>78</v>
      </c>
      <c r="N1520" t="s">
        <v>3092</v>
      </c>
      <c r="O1520" t="s">
        <v>2906</v>
      </c>
      <c r="P1520" t="s">
        <v>2944</v>
      </c>
      <c r="Q1520" t="s">
        <v>2907</v>
      </c>
      <c r="R1520" t="s">
        <v>79</v>
      </c>
      <c r="S1520" t="s">
        <v>294</v>
      </c>
      <c r="T1520" t="s">
        <v>2908</v>
      </c>
      <c r="U1520" t="s">
        <v>43</v>
      </c>
      <c r="V1520" t="s">
        <v>80</v>
      </c>
      <c r="W1520">
        <v>25050</v>
      </c>
      <c r="X1520" t="s">
        <v>81</v>
      </c>
      <c r="Y1520">
        <v>-1125</v>
      </c>
      <c r="Z1520" t="s">
        <v>2909</v>
      </c>
      <c r="AA1520" t="s">
        <v>2945</v>
      </c>
      <c r="AB1520" t="s">
        <v>90</v>
      </c>
      <c r="AC1520" t="s">
        <v>91</v>
      </c>
      <c r="AD1520">
        <f>_xlfn.XLOOKUP(MIS[[#This Row],[TRADING SYMBOL]],[1]Sheet1!$D:$D,[1]Sheet1!$C:$C)</f>
        <v>160.9</v>
      </c>
      <c r="AE1520">
        <f>MIS[[#This Row],[OrderAverageTradedPrice]]*MIS[[#This Row],[OrderQuantity]]</f>
        <v>199604.99999999924</v>
      </c>
      <c r="AF1520">
        <f>MIS[[#This Row],[LTP]]*MIS[[#This Row],[OrderQuantity]]</f>
        <v>181012.5</v>
      </c>
      <c r="AG1520">
        <f>IF(MIS[[#This Row],[OrderSide]]="SELL",MIS[[#This Row],[VALUE]]-MIS[[#This Row],[LIVE_VALUE]],MIS[[#This Row],[LIVE_VALUE]]-MIS[[#This Row],[VALUE]])</f>
        <v>18592.499999999243</v>
      </c>
      <c r="AH1520" t="str" cm="1">
        <f t="array" ref="AH1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0" t="str">
        <f>MIS[[#This Row],[TRADING SYMBOL]]</f>
        <v>NIFTY2552225050CE</v>
      </c>
      <c r="AJ1520" t="str">
        <f>IF(RIGHT(MIS[[#This Row],[Main/Hedge]],4)="MAIN","MAIN","HEDGE")</f>
        <v>MAIN</v>
      </c>
      <c r="AK1520" t="str" cm="1">
        <f t="array" ref="AK1520">_xlfn._xlws.FILTER(Table4[Column1],ISNUMBER(SEARCH(Table4[Column1],MIS[[#This Row],[OrderUniqueIdentifier]])),"")</f>
        <v>VWAP</v>
      </c>
    </row>
    <row r="1521" spans="1:37" x14ac:dyDescent="0.25">
      <c r="A1521" t="s">
        <v>1555</v>
      </c>
      <c r="B1521" t="s">
        <v>1556</v>
      </c>
      <c r="C1521" t="s">
        <v>3122</v>
      </c>
      <c r="D1521" t="s">
        <v>72</v>
      </c>
      <c r="E1521" t="s">
        <v>2904</v>
      </c>
      <c r="F1521" t="s">
        <v>73</v>
      </c>
      <c r="G1521" t="s">
        <v>89</v>
      </c>
      <c r="H1521" t="s">
        <v>75</v>
      </c>
      <c r="I1521" t="s">
        <v>76</v>
      </c>
      <c r="J1521" t="s">
        <v>77</v>
      </c>
      <c r="K1521">
        <v>1800</v>
      </c>
      <c r="L1521" t="s">
        <v>77</v>
      </c>
      <c r="M1521" t="s">
        <v>78</v>
      </c>
      <c r="N1521" t="s">
        <v>3123</v>
      </c>
      <c r="O1521" t="s">
        <v>2944</v>
      </c>
      <c r="P1521" t="s">
        <v>2944</v>
      </c>
      <c r="Q1521" t="s">
        <v>2907</v>
      </c>
      <c r="R1521" t="s">
        <v>79</v>
      </c>
      <c r="S1521" t="s">
        <v>24</v>
      </c>
      <c r="T1521" t="s">
        <v>2908</v>
      </c>
      <c r="U1521" t="s">
        <v>43</v>
      </c>
      <c r="V1521" t="s">
        <v>80</v>
      </c>
      <c r="W1521">
        <v>25050</v>
      </c>
      <c r="X1521" t="s">
        <v>81</v>
      </c>
      <c r="Y1521">
        <v>-1800</v>
      </c>
      <c r="Z1521" t="s">
        <v>2945</v>
      </c>
      <c r="AA1521" t="s">
        <v>2945</v>
      </c>
      <c r="AB1521" t="s">
        <v>90</v>
      </c>
      <c r="AC1521" t="s">
        <v>91</v>
      </c>
      <c r="AD1521">
        <f>_xlfn.XLOOKUP(MIS[[#This Row],[TRADING SYMBOL]],[1]Sheet1!$D:$D,[1]Sheet1!$C:$C)</f>
        <v>160.9</v>
      </c>
      <c r="AE1521">
        <f>MIS[[#This Row],[OrderAverageTradedPrice]]*MIS[[#This Row],[OrderQuantity]]</f>
        <v>319934.99999999878</v>
      </c>
      <c r="AF1521">
        <f>MIS[[#This Row],[LTP]]*MIS[[#This Row],[OrderQuantity]]</f>
        <v>289620</v>
      </c>
      <c r="AG1521">
        <f>IF(MIS[[#This Row],[OrderSide]]="SELL",MIS[[#This Row],[VALUE]]-MIS[[#This Row],[LIVE_VALUE]],MIS[[#This Row],[LIVE_VALUE]]-MIS[[#This Row],[VALUE]])</f>
        <v>30314.999999998778</v>
      </c>
      <c r="AH1521" t="str" cm="1">
        <f t="array" ref="AH1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1" t="str">
        <f>MIS[[#This Row],[TRADING SYMBOL]]</f>
        <v>NIFTY2552225050CE</v>
      </c>
      <c r="AJ1521" t="str">
        <f>IF(RIGHT(MIS[[#This Row],[Main/Hedge]],4)="MAIN","MAIN","HEDGE")</f>
        <v>MAIN</v>
      </c>
      <c r="AK1521" t="str" cm="1">
        <f t="array" ref="AK1521">_xlfn._xlws.FILTER(Table4[Column1],ISNUMBER(SEARCH(Table4[Column1],MIS[[#This Row],[OrderUniqueIdentifier]])),"")</f>
        <v>VWAP</v>
      </c>
    </row>
    <row r="1522" spans="1:37" x14ac:dyDescent="0.25">
      <c r="A1522" t="s">
        <v>1555</v>
      </c>
      <c r="B1522" t="s">
        <v>1577</v>
      </c>
      <c r="C1522" t="s">
        <v>3128</v>
      </c>
      <c r="D1522" t="s">
        <v>72</v>
      </c>
      <c r="E1522" t="s">
        <v>2904</v>
      </c>
      <c r="F1522" t="s">
        <v>73</v>
      </c>
      <c r="G1522" t="s">
        <v>89</v>
      </c>
      <c r="H1522" t="s">
        <v>75</v>
      </c>
      <c r="I1522" t="s">
        <v>76</v>
      </c>
      <c r="J1522" t="s">
        <v>77</v>
      </c>
      <c r="K1522">
        <v>1800</v>
      </c>
      <c r="L1522" t="s">
        <v>77</v>
      </c>
      <c r="M1522" t="s">
        <v>78</v>
      </c>
      <c r="N1522" t="s">
        <v>3129</v>
      </c>
      <c r="O1522" t="s">
        <v>2944</v>
      </c>
      <c r="P1522" t="s">
        <v>2944</v>
      </c>
      <c r="Q1522" t="s">
        <v>2907</v>
      </c>
      <c r="R1522" t="s">
        <v>79</v>
      </c>
      <c r="S1522" t="s">
        <v>24</v>
      </c>
      <c r="T1522" t="s">
        <v>2908</v>
      </c>
      <c r="U1522" t="s">
        <v>43</v>
      </c>
      <c r="V1522" t="s">
        <v>80</v>
      </c>
      <c r="W1522">
        <v>25050</v>
      </c>
      <c r="X1522" t="s">
        <v>81</v>
      </c>
      <c r="Y1522">
        <v>-1800</v>
      </c>
      <c r="Z1522" t="s">
        <v>2945</v>
      </c>
      <c r="AA1522" t="s">
        <v>2945</v>
      </c>
      <c r="AB1522" t="s">
        <v>90</v>
      </c>
      <c r="AC1522" t="s">
        <v>91</v>
      </c>
      <c r="AD1522">
        <f>_xlfn.XLOOKUP(MIS[[#This Row],[TRADING SYMBOL]],[1]Sheet1!$D:$D,[1]Sheet1!$C:$C)</f>
        <v>160.9</v>
      </c>
      <c r="AE1522">
        <f>MIS[[#This Row],[OrderAverageTradedPrice]]*MIS[[#This Row],[OrderQuantity]]</f>
        <v>320823.74999999878</v>
      </c>
      <c r="AF1522">
        <f>MIS[[#This Row],[LTP]]*MIS[[#This Row],[OrderQuantity]]</f>
        <v>289620</v>
      </c>
      <c r="AG1522">
        <f>IF(MIS[[#This Row],[OrderSide]]="SELL",MIS[[#This Row],[VALUE]]-MIS[[#This Row],[LIVE_VALUE]],MIS[[#This Row],[LIVE_VALUE]]-MIS[[#This Row],[VALUE]])</f>
        <v>31203.749999998778</v>
      </c>
      <c r="AH1522" t="str" cm="1">
        <f t="array" ref="AH1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2" t="str">
        <f>MIS[[#This Row],[TRADING SYMBOL]]</f>
        <v>NIFTY2552225050CE</v>
      </c>
      <c r="AJ1522" t="str">
        <f>IF(RIGHT(MIS[[#This Row],[Main/Hedge]],4)="MAIN","MAIN","HEDGE")</f>
        <v>MAIN</v>
      </c>
      <c r="AK1522" t="str" cm="1">
        <f t="array" ref="AK1522">_xlfn._xlws.FILTER(Table4[Column1],ISNUMBER(SEARCH(Table4[Column1],MIS[[#This Row],[OrderUniqueIdentifier]])),"")</f>
        <v>VWAP</v>
      </c>
    </row>
    <row r="1523" spans="1:37" x14ac:dyDescent="0.25">
      <c r="A1523" t="s">
        <v>1555</v>
      </c>
      <c r="B1523" t="s">
        <v>1577</v>
      </c>
      <c r="C1523" t="s">
        <v>3130</v>
      </c>
      <c r="D1523" t="s">
        <v>72</v>
      </c>
      <c r="E1523" t="s">
        <v>2904</v>
      </c>
      <c r="F1523" t="s">
        <v>73</v>
      </c>
      <c r="G1523" t="s">
        <v>89</v>
      </c>
      <c r="H1523" t="s">
        <v>75</v>
      </c>
      <c r="I1523" t="s">
        <v>76</v>
      </c>
      <c r="J1523" t="s">
        <v>77</v>
      </c>
      <c r="K1523">
        <v>300</v>
      </c>
      <c r="L1523" t="s">
        <v>77</v>
      </c>
      <c r="M1523" t="s">
        <v>78</v>
      </c>
      <c r="N1523" t="s">
        <v>3131</v>
      </c>
      <c r="O1523" t="s">
        <v>2944</v>
      </c>
      <c r="P1523" t="s">
        <v>2944</v>
      </c>
      <c r="Q1523" t="s">
        <v>2907</v>
      </c>
      <c r="R1523" t="s">
        <v>79</v>
      </c>
      <c r="S1523" t="s">
        <v>24</v>
      </c>
      <c r="T1523" t="s">
        <v>2908</v>
      </c>
      <c r="U1523" t="s">
        <v>43</v>
      </c>
      <c r="V1523" t="s">
        <v>80</v>
      </c>
      <c r="W1523">
        <v>25050</v>
      </c>
      <c r="X1523" t="s">
        <v>81</v>
      </c>
      <c r="Y1523">
        <v>-300</v>
      </c>
      <c r="Z1523" t="s">
        <v>2945</v>
      </c>
      <c r="AA1523" t="s">
        <v>2945</v>
      </c>
      <c r="AB1523" t="s">
        <v>90</v>
      </c>
      <c r="AC1523" t="s">
        <v>91</v>
      </c>
      <c r="AD1523">
        <f>_xlfn.XLOOKUP(MIS[[#This Row],[TRADING SYMBOL]],[1]Sheet1!$D:$D,[1]Sheet1!$C:$C)</f>
        <v>160.9</v>
      </c>
      <c r="AE1523">
        <f>MIS[[#This Row],[OrderAverageTradedPrice]]*MIS[[#This Row],[OrderQuantity]]</f>
        <v>53317.5</v>
      </c>
      <c r="AF1523">
        <f>MIS[[#This Row],[LTP]]*MIS[[#This Row],[OrderQuantity]]</f>
        <v>48270</v>
      </c>
      <c r="AG1523">
        <f>IF(MIS[[#This Row],[OrderSide]]="SELL",MIS[[#This Row],[VALUE]]-MIS[[#This Row],[LIVE_VALUE]],MIS[[#This Row],[LIVE_VALUE]]-MIS[[#This Row],[VALUE]])</f>
        <v>5047.5</v>
      </c>
      <c r="AH1523" t="str" cm="1">
        <f t="array" ref="AH1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3" t="str">
        <f>MIS[[#This Row],[TRADING SYMBOL]]</f>
        <v>NIFTY2552225050CE</v>
      </c>
      <c r="AJ1523" t="str">
        <f>IF(RIGHT(MIS[[#This Row],[Main/Hedge]],4)="MAIN","MAIN","HEDGE")</f>
        <v>MAIN</v>
      </c>
      <c r="AK1523" t="str" cm="1">
        <f t="array" ref="AK1523">_xlfn._xlws.FILTER(Table4[Column1],ISNUMBER(SEARCH(Table4[Column1],MIS[[#This Row],[OrderUniqueIdentifier]])),"")</f>
        <v>VWAP</v>
      </c>
    </row>
    <row r="1524" spans="1:37" x14ac:dyDescent="0.25">
      <c r="A1524" t="s">
        <v>1555</v>
      </c>
      <c r="B1524" t="s">
        <v>1589</v>
      </c>
      <c r="C1524" t="s">
        <v>3132</v>
      </c>
      <c r="D1524" t="s">
        <v>72</v>
      </c>
      <c r="E1524" t="s">
        <v>2904</v>
      </c>
      <c r="F1524" t="s">
        <v>73</v>
      </c>
      <c r="G1524" t="s">
        <v>89</v>
      </c>
      <c r="H1524" t="s">
        <v>75</v>
      </c>
      <c r="I1524" t="s">
        <v>76</v>
      </c>
      <c r="J1524" t="s">
        <v>77</v>
      </c>
      <c r="K1524">
        <v>525</v>
      </c>
      <c r="L1524" t="s">
        <v>77</v>
      </c>
      <c r="M1524" t="s">
        <v>78</v>
      </c>
      <c r="N1524" t="s">
        <v>3133</v>
      </c>
      <c r="O1524" t="s">
        <v>2944</v>
      </c>
      <c r="P1524" t="s">
        <v>2944</v>
      </c>
      <c r="Q1524" t="s">
        <v>2907</v>
      </c>
      <c r="R1524" t="s">
        <v>79</v>
      </c>
      <c r="S1524" t="s">
        <v>24</v>
      </c>
      <c r="T1524" t="s">
        <v>2908</v>
      </c>
      <c r="U1524" t="s">
        <v>43</v>
      </c>
      <c r="V1524" t="s">
        <v>80</v>
      </c>
      <c r="W1524">
        <v>25050</v>
      </c>
      <c r="X1524" t="s">
        <v>81</v>
      </c>
      <c r="Y1524">
        <v>-525</v>
      </c>
      <c r="Z1524" t="s">
        <v>2945</v>
      </c>
      <c r="AA1524" t="s">
        <v>2945</v>
      </c>
      <c r="AB1524" t="s">
        <v>90</v>
      </c>
      <c r="AC1524" t="s">
        <v>91</v>
      </c>
      <c r="AD1524">
        <f>_xlfn.XLOOKUP(MIS[[#This Row],[TRADING SYMBOL]],[1]Sheet1!$D:$D,[1]Sheet1!$C:$C)</f>
        <v>160.9</v>
      </c>
      <c r="AE1524">
        <f>MIS[[#This Row],[OrderAverageTradedPrice]]*MIS[[#This Row],[OrderQuantity]]</f>
        <v>93502.5</v>
      </c>
      <c r="AF1524">
        <f>MIS[[#This Row],[LTP]]*MIS[[#This Row],[OrderQuantity]]</f>
        <v>84472.5</v>
      </c>
      <c r="AG1524">
        <f>IF(MIS[[#This Row],[OrderSide]]="SELL",MIS[[#This Row],[VALUE]]-MIS[[#This Row],[LIVE_VALUE]],MIS[[#This Row],[LIVE_VALUE]]-MIS[[#This Row],[VALUE]])</f>
        <v>9030</v>
      </c>
      <c r="AH1524" t="str" cm="1">
        <f t="array" ref="AH1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4" t="str">
        <f>MIS[[#This Row],[TRADING SYMBOL]]</f>
        <v>NIFTY2552225050CE</v>
      </c>
      <c r="AJ1524" t="str">
        <f>IF(RIGHT(MIS[[#This Row],[Main/Hedge]],4)="MAIN","MAIN","HEDGE")</f>
        <v>MAIN</v>
      </c>
      <c r="AK1524" t="str" cm="1">
        <f t="array" ref="AK1524">_xlfn._xlws.FILTER(Table4[Column1],ISNUMBER(SEARCH(Table4[Column1],MIS[[#This Row],[OrderUniqueIdentifier]])),"")</f>
        <v>VWAP</v>
      </c>
    </row>
    <row r="1525" spans="1:37" x14ac:dyDescent="0.25">
      <c r="A1525" t="s">
        <v>71</v>
      </c>
      <c r="B1525" t="s">
        <v>454</v>
      </c>
      <c r="C1525" t="s">
        <v>2903</v>
      </c>
      <c r="D1525" t="s">
        <v>72</v>
      </c>
      <c r="E1525" t="s">
        <v>2904</v>
      </c>
      <c r="F1525" t="s">
        <v>73</v>
      </c>
      <c r="G1525" t="s">
        <v>89</v>
      </c>
      <c r="H1525" t="s">
        <v>75</v>
      </c>
      <c r="I1525" t="s">
        <v>76</v>
      </c>
      <c r="J1525" t="s">
        <v>77</v>
      </c>
      <c r="K1525">
        <v>225</v>
      </c>
      <c r="L1525" t="s">
        <v>77</v>
      </c>
      <c r="M1525" t="s">
        <v>78</v>
      </c>
      <c r="N1525" t="s">
        <v>2905</v>
      </c>
      <c r="O1525" t="s">
        <v>2906</v>
      </c>
      <c r="P1525" t="s">
        <v>2906</v>
      </c>
      <c r="Q1525" t="s">
        <v>2907</v>
      </c>
      <c r="R1525" t="s">
        <v>79</v>
      </c>
      <c r="S1525" t="s">
        <v>24</v>
      </c>
      <c r="T1525" t="s">
        <v>2908</v>
      </c>
      <c r="U1525" t="s">
        <v>43</v>
      </c>
      <c r="V1525" t="s">
        <v>80</v>
      </c>
      <c r="W1525">
        <v>25050</v>
      </c>
      <c r="X1525" t="s">
        <v>81</v>
      </c>
      <c r="Y1525">
        <v>-225</v>
      </c>
      <c r="Z1525" t="s">
        <v>2909</v>
      </c>
      <c r="AA1525" t="s">
        <v>2909</v>
      </c>
      <c r="AB1525" t="s">
        <v>90</v>
      </c>
      <c r="AC1525" t="s">
        <v>91</v>
      </c>
      <c r="AD1525">
        <f>_xlfn.XLOOKUP(MIS[[#This Row],[TRADING SYMBOL]],[1]Sheet1!$D:$D,[1]Sheet1!$C:$C)</f>
        <v>160.9</v>
      </c>
      <c r="AE1525">
        <f>MIS[[#This Row],[OrderAverageTradedPrice]]*MIS[[#This Row],[OrderQuantity]]</f>
        <v>39892.5</v>
      </c>
      <c r="AF1525">
        <f>MIS[[#This Row],[LTP]]*MIS[[#This Row],[OrderQuantity]]</f>
        <v>36202.5</v>
      </c>
      <c r="AG1525">
        <f>IF(MIS[[#This Row],[OrderSide]]="SELL",MIS[[#This Row],[VALUE]]-MIS[[#This Row],[LIVE_VALUE]],MIS[[#This Row],[LIVE_VALUE]]-MIS[[#This Row],[VALUE]])</f>
        <v>3690</v>
      </c>
      <c r="AH1525" t="str" cm="1">
        <f t="array" ref="AH1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5" t="str">
        <f>MIS[[#This Row],[TRADING SYMBOL]]</f>
        <v>NIFTY2552225050CE</v>
      </c>
      <c r="AJ1525" t="str">
        <f>IF(RIGHT(MIS[[#This Row],[Main/Hedge]],4)="MAIN","MAIN","HEDGE")</f>
        <v>MAIN</v>
      </c>
      <c r="AK1525" t="str" cm="1">
        <f t="array" ref="AK1525">_xlfn._xlws.FILTER(Table4[Column1],ISNUMBER(SEARCH(Table4[Column1],MIS[[#This Row],[OrderUniqueIdentifier]])),"")</f>
        <v>VWAP</v>
      </c>
    </row>
    <row r="1526" spans="1:37" x14ac:dyDescent="0.25">
      <c r="A1526" t="s">
        <v>71</v>
      </c>
      <c r="B1526" t="s">
        <v>515</v>
      </c>
      <c r="C1526" t="s">
        <v>2918</v>
      </c>
      <c r="D1526" t="s">
        <v>72</v>
      </c>
      <c r="E1526" t="s">
        <v>2904</v>
      </c>
      <c r="F1526" t="s">
        <v>73</v>
      </c>
      <c r="G1526" t="s">
        <v>89</v>
      </c>
      <c r="H1526" t="s">
        <v>75</v>
      </c>
      <c r="I1526" t="s">
        <v>76</v>
      </c>
      <c r="J1526" t="s">
        <v>77</v>
      </c>
      <c r="K1526">
        <v>1050</v>
      </c>
      <c r="L1526" t="s">
        <v>77</v>
      </c>
      <c r="M1526" t="s">
        <v>78</v>
      </c>
      <c r="N1526" t="s">
        <v>2919</v>
      </c>
      <c r="O1526" t="s">
        <v>2906</v>
      </c>
      <c r="P1526" t="s">
        <v>2906</v>
      </c>
      <c r="Q1526" t="s">
        <v>2907</v>
      </c>
      <c r="R1526" t="s">
        <v>79</v>
      </c>
      <c r="S1526" t="s">
        <v>24</v>
      </c>
      <c r="T1526" t="s">
        <v>2908</v>
      </c>
      <c r="U1526" t="s">
        <v>43</v>
      </c>
      <c r="V1526" t="s">
        <v>80</v>
      </c>
      <c r="W1526">
        <v>25050</v>
      </c>
      <c r="X1526" t="s">
        <v>81</v>
      </c>
      <c r="Y1526">
        <v>-1050</v>
      </c>
      <c r="Z1526" t="s">
        <v>2909</v>
      </c>
      <c r="AA1526" t="s">
        <v>2909</v>
      </c>
      <c r="AB1526" t="s">
        <v>90</v>
      </c>
      <c r="AC1526" t="s">
        <v>91</v>
      </c>
      <c r="AD1526">
        <f>_xlfn.XLOOKUP(MIS[[#This Row],[TRADING SYMBOL]],[1]Sheet1!$D:$D,[1]Sheet1!$C:$C)</f>
        <v>160.9</v>
      </c>
      <c r="AE1526">
        <f>MIS[[#This Row],[OrderAverageTradedPrice]]*MIS[[#This Row],[OrderQuantity]]</f>
        <v>187094.99999999971</v>
      </c>
      <c r="AF1526">
        <f>MIS[[#This Row],[LTP]]*MIS[[#This Row],[OrderQuantity]]</f>
        <v>168945</v>
      </c>
      <c r="AG1526">
        <f>IF(MIS[[#This Row],[OrderSide]]="SELL",MIS[[#This Row],[VALUE]]-MIS[[#This Row],[LIVE_VALUE]],MIS[[#This Row],[LIVE_VALUE]]-MIS[[#This Row],[VALUE]])</f>
        <v>18149.999999999709</v>
      </c>
      <c r="AH1526" t="str" cm="1">
        <f t="array" ref="AH1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6" t="str">
        <f>MIS[[#This Row],[TRADING SYMBOL]]</f>
        <v>NIFTY2552225050CE</v>
      </c>
      <c r="AJ1526" t="str">
        <f>IF(RIGHT(MIS[[#This Row],[Main/Hedge]],4)="MAIN","MAIN","HEDGE")</f>
        <v>MAIN</v>
      </c>
      <c r="AK1526" t="str" cm="1">
        <f t="array" ref="AK1526">_xlfn._xlws.FILTER(Table4[Column1],ISNUMBER(SEARCH(Table4[Column1],MIS[[#This Row],[OrderUniqueIdentifier]])),"")</f>
        <v>VWAP</v>
      </c>
    </row>
    <row r="1527" spans="1:37" x14ac:dyDescent="0.25">
      <c r="A1527" t="s">
        <v>71</v>
      </c>
      <c r="B1527" t="s">
        <v>529</v>
      </c>
      <c r="C1527" t="s">
        <v>2920</v>
      </c>
      <c r="D1527" t="s">
        <v>72</v>
      </c>
      <c r="E1527" t="s">
        <v>2904</v>
      </c>
      <c r="F1527" t="s">
        <v>73</v>
      </c>
      <c r="G1527" t="s">
        <v>89</v>
      </c>
      <c r="H1527" t="s">
        <v>75</v>
      </c>
      <c r="I1527" t="s">
        <v>76</v>
      </c>
      <c r="J1527" t="s">
        <v>77</v>
      </c>
      <c r="K1527">
        <v>450</v>
      </c>
      <c r="L1527" t="s">
        <v>77</v>
      </c>
      <c r="M1527" t="s">
        <v>78</v>
      </c>
      <c r="N1527" t="s">
        <v>2921</v>
      </c>
      <c r="O1527" t="s">
        <v>2906</v>
      </c>
      <c r="P1527" t="s">
        <v>2906</v>
      </c>
      <c r="Q1527" t="s">
        <v>2907</v>
      </c>
      <c r="R1527" t="s">
        <v>79</v>
      </c>
      <c r="S1527" t="s">
        <v>24</v>
      </c>
      <c r="T1527" t="s">
        <v>2908</v>
      </c>
      <c r="U1527" t="s">
        <v>43</v>
      </c>
      <c r="V1527" t="s">
        <v>80</v>
      </c>
      <c r="W1527">
        <v>25050</v>
      </c>
      <c r="X1527" t="s">
        <v>81</v>
      </c>
      <c r="Y1527">
        <v>-450</v>
      </c>
      <c r="Z1527" t="s">
        <v>2909</v>
      </c>
      <c r="AA1527" t="s">
        <v>2909</v>
      </c>
      <c r="AB1527" t="s">
        <v>90</v>
      </c>
      <c r="AC1527" t="s">
        <v>91</v>
      </c>
      <c r="AD1527">
        <f>_xlfn.XLOOKUP(MIS[[#This Row],[TRADING SYMBOL]],[1]Sheet1!$D:$D,[1]Sheet1!$C:$C)</f>
        <v>160.9</v>
      </c>
      <c r="AE1527">
        <f>MIS[[#This Row],[OrderAverageTradedPrice]]*MIS[[#This Row],[OrderQuantity]]</f>
        <v>80010</v>
      </c>
      <c r="AF1527">
        <f>MIS[[#This Row],[LTP]]*MIS[[#This Row],[OrderQuantity]]</f>
        <v>72405</v>
      </c>
      <c r="AG1527">
        <f>IF(MIS[[#This Row],[OrderSide]]="SELL",MIS[[#This Row],[VALUE]]-MIS[[#This Row],[LIVE_VALUE]],MIS[[#This Row],[LIVE_VALUE]]-MIS[[#This Row],[VALUE]])</f>
        <v>7605</v>
      </c>
      <c r="AH1527" t="str" cm="1">
        <f t="array" ref="AH1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7" t="str">
        <f>MIS[[#This Row],[TRADING SYMBOL]]</f>
        <v>NIFTY2552225050CE</v>
      </c>
      <c r="AJ1527" t="str">
        <f>IF(RIGHT(MIS[[#This Row],[Main/Hedge]],4)="MAIN","MAIN","HEDGE")</f>
        <v>MAIN</v>
      </c>
      <c r="AK1527" t="str" cm="1">
        <f t="array" ref="AK1527">_xlfn._xlws.FILTER(Table4[Column1],ISNUMBER(SEARCH(Table4[Column1],MIS[[#This Row],[OrderUniqueIdentifier]])),"")</f>
        <v>VWAP</v>
      </c>
    </row>
    <row r="1528" spans="1:37" x14ac:dyDescent="0.25">
      <c r="A1528" t="s">
        <v>71</v>
      </c>
      <c r="B1528" t="s">
        <v>550</v>
      </c>
      <c r="C1528" t="s">
        <v>2924</v>
      </c>
      <c r="D1528" t="s">
        <v>72</v>
      </c>
      <c r="E1528" t="s">
        <v>2904</v>
      </c>
      <c r="F1528" t="s">
        <v>73</v>
      </c>
      <c r="G1528" t="s">
        <v>89</v>
      </c>
      <c r="H1528" t="s">
        <v>75</v>
      </c>
      <c r="I1528" t="s">
        <v>76</v>
      </c>
      <c r="J1528" t="s">
        <v>77</v>
      </c>
      <c r="K1528">
        <v>150</v>
      </c>
      <c r="L1528" t="s">
        <v>77</v>
      </c>
      <c r="M1528" t="s">
        <v>78</v>
      </c>
      <c r="N1528" t="s">
        <v>2925</v>
      </c>
      <c r="O1528" t="s">
        <v>2906</v>
      </c>
      <c r="P1528" t="s">
        <v>2906</v>
      </c>
      <c r="Q1528" t="s">
        <v>2907</v>
      </c>
      <c r="R1528" t="s">
        <v>79</v>
      </c>
      <c r="S1528" t="s">
        <v>24</v>
      </c>
      <c r="T1528" t="s">
        <v>2908</v>
      </c>
      <c r="U1528" t="s">
        <v>43</v>
      </c>
      <c r="V1528" t="s">
        <v>80</v>
      </c>
      <c r="W1528">
        <v>25050</v>
      </c>
      <c r="X1528" t="s">
        <v>81</v>
      </c>
      <c r="Y1528">
        <v>-150</v>
      </c>
      <c r="Z1528" t="s">
        <v>2909</v>
      </c>
      <c r="AA1528" t="s">
        <v>2909</v>
      </c>
      <c r="AB1528" t="s">
        <v>90</v>
      </c>
      <c r="AC1528" t="s">
        <v>91</v>
      </c>
      <c r="AD1528">
        <f>_xlfn.XLOOKUP(MIS[[#This Row],[TRADING SYMBOL]],[1]Sheet1!$D:$D,[1]Sheet1!$C:$C)</f>
        <v>160.9</v>
      </c>
      <c r="AE1528">
        <f>MIS[[#This Row],[OrderAverageTradedPrice]]*MIS[[#This Row],[OrderQuantity]]</f>
        <v>26655</v>
      </c>
      <c r="AF1528">
        <f>MIS[[#This Row],[LTP]]*MIS[[#This Row],[OrderQuantity]]</f>
        <v>24135</v>
      </c>
      <c r="AG1528">
        <f>IF(MIS[[#This Row],[OrderSide]]="SELL",MIS[[#This Row],[VALUE]]-MIS[[#This Row],[LIVE_VALUE]],MIS[[#This Row],[LIVE_VALUE]]-MIS[[#This Row],[VALUE]])</f>
        <v>2520</v>
      </c>
      <c r="AH1528" t="str" cm="1">
        <f t="array" ref="AH1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8" t="str">
        <f>MIS[[#This Row],[TRADING SYMBOL]]</f>
        <v>NIFTY2552225050CE</v>
      </c>
      <c r="AJ1528" t="str">
        <f>IF(RIGHT(MIS[[#This Row],[Main/Hedge]],4)="MAIN","MAIN","HEDGE")</f>
        <v>MAIN</v>
      </c>
      <c r="AK1528" t="str" cm="1">
        <f t="array" ref="AK1528">_xlfn._xlws.FILTER(Table4[Column1],ISNUMBER(SEARCH(Table4[Column1],MIS[[#This Row],[OrderUniqueIdentifier]])),"")</f>
        <v>VWAP</v>
      </c>
    </row>
    <row r="1529" spans="1:37" x14ac:dyDescent="0.25">
      <c r="A1529" t="s">
        <v>71</v>
      </c>
      <c r="B1529" t="s">
        <v>575</v>
      </c>
      <c r="C1529" t="s">
        <v>2930</v>
      </c>
      <c r="D1529" t="s">
        <v>72</v>
      </c>
      <c r="E1529" t="s">
        <v>2904</v>
      </c>
      <c r="F1529" t="s">
        <v>73</v>
      </c>
      <c r="G1529" t="s">
        <v>89</v>
      </c>
      <c r="H1529" t="s">
        <v>75</v>
      </c>
      <c r="I1529" t="s">
        <v>76</v>
      </c>
      <c r="J1529" t="s">
        <v>77</v>
      </c>
      <c r="K1529">
        <v>300</v>
      </c>
      <c r="L1529" t="s">
        <v>77</v>
      </c>
      <c r="M1529" t="s">
        <v>78</v>
      </c>
      <c r="N1529" t="s">
        <v>2931</v>
      </c>
      <c r="O1529" t="s">
        <v>2906</v>
      </c>
      <c r="P1529" t="s">
        <v>2906</v>
      </c>
      <c r="Q1529" t="s">
        <v>2907</v>
      </c>
      <c r="R1529" t="s">
        <v>79</v>
      </c>
      <c r="S1529" t="s">
        <v>24</v>
      </c>
      <c r="T1529" t="s">
        <v>2908</v>
      </c>
      <c r="U1529" t="s">
        <v>43</v>
      </c>
      <c r="V1529" t="s">
        <v>80</v>
      </c>
      <c r="W1529">
        <v>25050</v>
      </c>
      <c r="X1529" t="s">
        <v>81</v>
      </c>
      <c r="Y1529">
        <v>-300</v>
      </c>
      <c r="Z1529" t="s">
        <v>2909</v>
      </c>
      <c r="AA1529" t="s">
        <v>2909</v>
      </c>
      <c r="AB1529" t="s">
        <v>90</v>
      </c>
      <c r="AC1529" t="s">
        <v>91</v>
      </c>
      <c r="AD1529">
        <f>_xlfn.XLOOKUP(MIS[[#This Row],[TRADING SYMBOL]],[1]Sheet1!$D:$D,[1]Sheet1!$C:$C)</f>
        <v>160.9</v>
      </c>
      <c r="AE1529">
        <f>MIS[[#This Row],[OrderAverageTradedPrice]]*MIS[[#This Row],[OrderQuantity]]</f>
        <v>53227.5</v>
      </c>
      <c r="AF1529">
        <f>MIS[[#This Row],[LTP]]*MIS[[#This Row],[OrderQuantity]]</f>
        <v>48270</v>
      </c>
      <c r="AG1529">
        <f>IF(MIS[[#This Row],[OrderSide]]="SELL",MIS[[#This Row],[VALUE]]-MIS[[#This Row],[LIVE_VALUE]],MIS[[#This Row],[LIVE_VALUE]]-MIS[[#This Row],[VALUE]])</f>
        <v>4957.5</v>
      </c>
      <c r="AH1529" t="str" cm="1">
        <f t="array" ref="AH1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9" t="str">
        <f>MIS[[#This Row],[TRADING SYMBOL]]</f>
        <v>NIFTY2552225050CE</v>
      </c>
      <c r="AJ1529" t="str">
        <f>IF(RIGHT(MIS[[#This Row],[Main/Hedge]],4)="MAIN","MAIN","HEDGE")</f>
        <v>MAIN</v>
      </c>
      <c r="AK1529" t="str" cm="1">
        <f t="array" ref="AK1529">_xlfn._xlws.FILTER(Table4[Column1],ISNUMBER(SEARCH(Table4[Column1],MIS[[#This Row],[OrderUniqueIdentifier]])),"")</f>
        <v>VWAP</v>
      </c>
    </row>
    <row r="1530" spans="1:37" x14ac:dyDescent="0.25">
      <c r="A1530" t="s">
        <v>71</v>
      </c>
      <c r="B1530" t="s">
        <v>705</v>
      </c>
      <c r="C1530" t="s">
        <v>2959</v>
      </c>
      <c r="D1530" t="s">
        <v>72</v>
      </c>
      <c r="E1530" t="s">
        <v>2904</v>
      </c>
      <c r="F1530" t="s">
        <v>73</v>
      </c>
      <c r="G1530" t="s">
        <v>89</v>
      </c>
      <c r="H1530" t="s">
        <v>75</v>
      </c>
      <c r="I1530" t="s">
        <v>76</v>
      </c>
      <c r="J1530" t="s">
        <v>77</v>
      </c>
      <c r="K1530">
        <v>150</v>
      </c>
      <c r="L1530" t="s">
        <v>77</v>
      </c>
      <c r="M1530" t="s">
        <v>78</v>
      </c>
      <c r="N1530" t="s">
        <v>2923</v>
      </c>
      <c r="O1530" t="s">
        <v>2906</v>
      </c>
      <c r="P1530" t="s">
        <v>2906</v>
      </c>
      <c r="Q1530" t="s">
        <v>2907</v>
      </c>
      <c r="R1530" t="s">
        <v>79</v>
      </c>
      <c r="S1530" t="s">
        <v>24</v>
      </c>
      <c r="T1530" t="s">
        <v>2908</v>
      </c>
      <c r="U1530" t="s">
        <v>43</v>
      </c>
      <c r="V1530" t="s">
        <v>80</v>
      </c>
      <c r="W1530">
        <v>25050</v>
      </c>
      <c r="X1530" t="s">
        <v>81</v>
      </c>
      <c r="Y1530">
        <v>-150</v>
      </c>
      <c r="Z1530" t="s">
        <v>2909</v>
      </c>
      <c r="AA1530" t="s">
        <v>2909</v>
      </c>
      <c r="AB1530" t="s">
        <v>90</v>
      </c>
      <c r="AC1530" t="s">
        <v>91</v>
      </c>
      <c r="AD1530">
        <f>_xlfn.XLOOKUP(MIS[[#This Row],[TRADING SYMBOL]],[1]Sheet1!$D:$D,[1]Sheet1!$C:$C)</f>
        <v>160.9</v>
      </c>
      <c r="AE1530">
        <f>MIS[[#This Row],[OrderAverageTradedPrice]]*MIS[[#This Row],[OrderQuantity]]</f>
        <v>26610</v>
      </c>
      <c r="AF1530">
        <f>MIS[[#This Row],[LTP]]*MIS[[#This Row],[OrderQuantity]]</f>
        <v>24135</v>
      </c>
      <c r="AG1530">
        <f>IF(MIS[[#This Row],[OrderSide]]="SELL",MIS[[#This Row],[VALUE]]-MIS[[#This Row],[LIVE_VALUE]],MIS[[#This Row],[LIVE_VALUE]]-MIS[[#This Row],[VALUE]])</f>
        <v>2475</v>
      </c>
      <c r="AH1530" t="str" cm="1">
        <f t="array" ref="AH1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0" t="str">
        <f>MIS[[#This Row],[TRADING SYMBOL]]</f>
        <v>NIFTY2552225050CE</v>
      </c>
      <c r="AJ1530" t="str">
        <f>IF(RIGHT(MIS[[#This Row],[Main/Hedge]],4)="MAIN","MAIN","HEDGE")</f>
        <v>MAIN</v>
      </c>
      <c r="AK1530" t="str" cm="1">
        <f t="array" ref="AK1530">_xlfn._xlws.FILTER(Table4[Column1],ISNUMBER(SEARCH(Table4[Column1],MIS[[#This Row],[OrderUniqueIdentifier]])),"")</f>
        <v>VWAP</v>
      </c>
    </row>
    <row r="1531" spans="1:37" x14ac:dyDescent="0.25">
      <c r="A1531" t="s">
        <v>71</v>
      </c>
      <c r="B1531" t="s">
        <v>753</v>
      </c>
      <c r="C1531" t="s">
        <v>2964</v>
      </c>
      <c r="D1531" t="s">
        <v>72</v>
      </c>
      <c r="E1531" t="s">
        <v>2904</v>
      </c>
      <c r="F1531" t="s">
        <v>73</v>
      </c>
      <c r="G1531" t="s">
        <v>89</v>
      </c>
      <c r="H1531" t="s">
        <v>75</v>
      </c>
      <c r="I1531" t="s">
        <v>76</v>
      </c>
      <c r="J1531" t="s">
        <v>77</v>
      </c>
      <c r="K1531">
        <v>525</v>
      </c>
      <c r="L1531" t="s">
        <v>77</v>
      </c>
      <c r="M1531" t="s">
        <v>78</v>
      </c>
      <c r="N1531" t="s">
        <v>2923</v>
      </c>
      <c r="O1531" t="s">
        <v>2906</v>
      </c>
      <c r="P1531" t="s">
        <v>2906</v>
      </c>
      <c r="Q1531" t="s">
        <v>2907</v>
      </c>
      <c r="R1531" t="s">
        <v>79</v>
      </c>
      <c r="S1531" t="s">
        <v>24</v>
      </c>
      <c r="T1531" t="s">
        <v>2908</v>
      </c>
      <c r="U1531" t="s">
        <v>43</v>
      </c>
      <c r="V1531" t="s">
        <v>80</v>
      </c>
      <c r="W1531">
        <v>25050</v>
      </c>
      <c r="X1531" t="s">
        <v>81</v>
      </c>
      <c r="Y1531">
        <v>-525</v>
      </c>
      <c r="Z1531" t="s">
        <v>2909</v>
      </c>
      <c r="AA1531" t="s">
        <v>2909</v>
      </c>
      <c r="AB1531" t="s">
        <v>90</v>
      </c>
      <c r="AC1531" t="s">
        <v>91</v>
      </c>
      <c r="AD1531">
        <f>_xlfn.XLOOKUP(MIS[[#This Row],[TRADING SYMBOL]],[1]Sheet1!$D:$D,[1]Sheet1!$C:$C)</f>
        <v>160.9</v>
      </c>
      <c r="AE1531">
        <f>MIS[[#This Row],[OrderAverageTradedPrice]]*MIS[[#This Row],[OrderQuantity]]</f>
        <v>93135</v>
      </c>
      <c r="AF1531">
        <f>MIS[[#This Row],[LTP]]*MIS[[#This Row],[OrderQuantity]]</f>
        <v>84472.5</v>
      </c>
      <c r="AG1531">
        <f>IF(MIS[[#This Row],[OrderSide]]="SELL",MIS[[#This Row],[VALUE]]-MIS[[#This Row],[LIVE_VALUE]],MIS[[#This Row],[LIVE_VALUE]]-MIS[[#This Row],[VALUE]])</f>
        <v>8662.5</v>
      </c>
      <c r="AH1531" t="str" cm="1">
        <f t="array" ref="AH1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1" t="str">
        <f>MIS[[#This Row],[TRADING SYMBOL]]</f>
        <v>NIFTY2552225050CE</v>
      </c>
      <c r="AJ1531" t="str">
        <f>IF(RIGHT(MIS[[#This Row],[Main/Hedge]],4)="MAIN","MAIN","HEDGE")</f>
        <v>MAIN</v>
      </c>
      <c r="AK1531" t="str" cm="1">
        <f t="array" ref="AK1531">_xlfn._xlws.FILTER(Table4[Column1],ISNUMBER(SEARCH(Table4[Column1],MIS[[#This Row],[OrderUniqueIdentifier]])),"")</f>
        <v>VWAP</v>
      </c>
    </row>
    <row r="1532" spans="1:37" x14ac:dyDescent="0.25">
      <c r="A1532" t="s">
        <v>71</v>
      </c>
      <c r="B1532" t="s">
        <v>839</v>
      </c>
      <c r="C1532" t="s">
        <v>2983</v>
      </c>
      <c r="D1532" t="s">
        <v>72</v>
      </c>
      <c r="E1532" t="s">
        <v>2904</v>
      </c>
      <c r="F1532" t="s">
        <v>73</v>
      </c>
      <c r="G1532" t="s">
        <v>89</v>
      </c>
      <c r="H1532" t="s">
        <v>75</v>
      </c>
      <c r="I1532" t="s">
        <v>76</v>
      </c>
      <c r="J1532" t="s">
        <v>77</v>
      </c>
      <c r="K1532">
        <v>75</v>
      </c>
      <c r="L1532" t="s">
        <v>77</v>
      </c>
      <c r="M1532" t="s">
        <v>78</v>
      </c>
      <c r="N1532" t="s">
        <v>2984</v>
      </c>
      <c r="O1532" t="s">
        <v>2944</v>
      </c>
      <c r="P1532" t="s">
        <v>2906</v>
      </c>
      <c r="Q1532" t="s">
        <v>2907</v>
      </c>
      <c r="R1532" t="s">
        <v>79</v>
      </c>
      <c r="S1532" t="s">
        <v>24</v>
      </c>
      <c r="T1532" t="s">
        <v>2908</v>
      </c>
      <c r="U1532" t="s">
        <v>43</v>
      </c>
      <c r="V1532" t="s">
        <v>80</v>
      </c>
      <c r="W1532">
        <v>25050</v>
      </c>
      <c r="X1532" t="s">
        <v>81</v>
      </c>
      <c r="Y1532">
        <v>-75</v>
      </c>
      <c r="Z1532" t="s">
        <v>2945</v>
      </c>
      <c r="AA1532" t="s">
        <v>2909</v>
      </c>
      <c r="AB1532" t="s">
        <v>90</v>
      </c>
      <c r="AC1532" t="s">
        <v>91</v>
      </c>
      <c r="AD1532">
        <f>_xlfn.XLOOKUP(MIS[[#This Row],[TRADING SYMBOL]],[1]Sheet1!$D:$D,[1]Sheet1!$C:$C)</f>
        <v>160.9</v>
      </c>
      <c r="AE1532">
        <f>MIS[[#This Row],[OrderAverageTradedPrice]]*MIS[[#This Row],[OrderQuantity]]</f>
        <v>13368.75</v>
      </c>
      <c r="AF1532">
        <f>MIS[[#This Row],[LTP]]*MIS[[#This Row],[OrderQuantity]]</f>
        <v>12067.5</v>
      </c>
      <c r="AG1532">
        <f>IF(MIS[[#This Row],[OrderSide]]="SELL",MIS[[#This Row],[VALUE]]-MIS[[#This Row],[LIVE_VALUE]],MIS[[#This Row],[LIVE_VALUE]]-MIS[[#This Row],[VALUE]])</f>
        <v>1301.25</v>
      </c>
      <c r="AH1532" t="str" cm="1">
        <f t="array" ref="AH1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2" t="str">
        <f>MIS[[#This Row],[TRADING SYMBOL]]</f>
        <v>NIFTY2552225050CE</v>
      </c>
      <c r="AJ1532" t="str">
        <f>IF(RIGHT(MIS[[#This Row],[Main/Hedge]],4)="MAIN","MAIN","HEDGE")</f>
        <v>MAIN</v>
      </c>
      <c r="AK1532" t="str" cm="1">
        <f t="array" ref="AK1532">_xlfn._xlws.FILTER(Table4[Column1],ISNUMBER(SEARCH(Table4[Column1],MIS[[#This Row],[OrderUniqueIdentifier]])),"")</f>
        <v>VWAP</v>
      </c>
    </row>
    <row r="1533" spans="1:37" x14ac:dyDescent="0.25">
      <c r="A1533" t="s">
        <v>71</v>
      </c>
      <c r="B1533" t="s">
        <v>880</v>
      </c>
      <c r="C1533" t="s">
        <v>2989</v>
      </c>
      <c r="D1533" t="s">
        <v>72</v>
      </c>
      <c r="E1533" t="s">
        <v>2904</v>
      </c>
      <c r="F1533" t="s">
        <v>73</v>
      </c>
      <c r="G1533" t="s">
        <v>89</v>
      </c>
      <c r="H1533" t="s">
        <v>75</v>
      </c>
      <c r="I1533" t="s">
        <v>76</v>
      </c>
      <c r="J1533" t="s">
        <v>77</v>
      </c>
      <c r="K1533">
        <v>225</v>
      </c>
      <c r="L1533" t="s">
        <v>77</v>
      </c>
      <c r="M1533" t="s">
        <v>78</v>
      </c>
      <c r="N1533" t="s">
        <v>2972</v>
      </c>
      <c r="O1533" t="s">
        <v>2944</v>
      </c>
      <c r="P1533" t="s">
        <v>2906</v>
      </c>
      <c r="Q1533" t="s">
        <v>2907</v>
      </c>
      <c r="R1533" t="s">
        <v>79</v>
      </c>
      <c r="S1533" t="s">
        <v>24</v>
      </c>
      <c r="T1533" t="s">
        <v>2908</v>
      </c>
      <c r="U1533" t="s">
        <v>43</v>
      </c>
      <c r="V1533" t="s">
        <v>80</v>
      </c>
      <c r="W1533">
        <v>25050</v>
      </c>
      <c r="X1533" t="s">
        <v>81</v>
      </c>
      <c r="Y1533">
        <v>-225</v>
      </c>
      <c r="Z1533" t="s">
        <v>2945</v>
      </c>
      <c r="AA1533" t="s">
        <v>2909</v>
      </c>
      <c r="AB1533" t="s">
        <v>90</v>
      </c>
      <c r="AC1533" t="s">
        <v>91</v>
      </c>
      <c r="AD1533">
        <f>_xlfn.XLOOKUP(MIS[[#This Row],[TRADING SYMBOL]],[1]Sheet1!$D:$D,[1]Sheet1!$C:$C)</f>
        <v>160.9</v>
      </c>
      <c r="AE1533">
        <f>MIS[[#This Row],[OrderAverageTradedPrice]]*MIS[[#This Row],[OrderQuantity]]</f>
        <v>40083.75</v>
      </c>
      <c r="AF1533">
        <f>MIS[[#This Row],[LTP]]*MIS[[#This Row],[OrderQuantity]]</f>
        <v>36202.5</v>
      </c>
      <c r="AG1533">
        <f>IF(MIS[[#This Row],[OrderSide]]="SELL",MIS[[#This Row],[VALUE]]-MIS[[#This Row],[LIVE_VALUE]],MIS[[#This Row],[LIVE_VALUE]]-MIS[[#This Row],[VALUE]])</f>
        <v>3881.25</v>
      </c>
      <c r="AH1533" t="str" cm="1">
        <f t="array" ref="AH1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3" t="str">
        <f>MIS[[#This Row],[TRADING SYMBOL]]</f>
        <v>NIFTY2552225050CE</v>
      </c>
      <c r="AJ1533" t="str">
        <f>IF(RIGHT(MIS[[#This Row],[Main/Hedge]],4)="MAIN","MAIN","HEDGE")</f>
        <v>MAIN</v>
      </c>
      <c r="AK1533" t="str" cm="1">
        <f t="array" ref="AK1533">_xlfn._xlws.FILTER(Table4[Column1],ISNUMBER(SEARCH(Table4[Column1],MIS[[#This Row],[OrderUniqueIdentifier]])),"")</f>
        <v>VWAP</v>
      </c>
    </row>
    <row r="1534" spans="1:37" x14ac:dyDescent="0.25">
      <c r="A1534" t="s">
        <v>71</v>
      </c>
      <c r="B1534" t="s">
        <v>908</v>
      </c>
      <c r="C1534" t="s">
        <v>2993</v>
      </c>
      <c r="D1534" t="s">
        <v>72</v>
      </c>
      <c r="E1534" t="s">
        <v>2904</v>
      </c>
      <c r="F1534" t="s">
        <v>73</v>
      </c>
      <c r="G1534" t="s">
        <v>89</v>
      </c>
      <c r="H1534" t="s">
        <v>75</v>
      </c>
      <c r="I1534" t="s">
        <v>76</v>
      </c>
      <c r="J1534" t="s">
        <v>77</v>
      </c>
      <c r="K1534">
        <v>75</v>
      </c>
      <c r="L1534" t="s">
        <v>77</v>
      </c>
      <c r="M1534" t="s">
        <v>78</v>
      </c>
      <c r="N1534" t="s">
        <v>2925</v>
      </c>
      <c r="O1534" t="s">
        <v>2906</v>
      </c>
      <c r="P1534" t="s">
        <v>2906</v>
      </c>
      <c r="Q1534" t="s">
        <v>2907</v>
      </c>
      <c r="R1534" t="s">
        <v>79</v>
      </c>
      <c r="S1534" t="s">
        <v>24</v>
      </c>
      <c r="T1534" t="s">
        <v>2908</v>
      </c>
      <c r="U1534" t="s">
        <v>43</v>
      </c>
      <c r="V1534" t="s">
        <v>80</v>
      </c>
      <c r="W1534">
        <v>25050</v>
      </c>
      <c r="X1534" t="s">
        <v>81</v>
      </c>
      <c r="Y1534">
        <v>-75</v>
      </c>
      <c r="Z1534" t="s">
        <v>2909</v>
      </c>
      <c r="AA1534" t="s">
        <v>2909</v>
      </c>
      <c r="AB1534" t="s">
        <v>90</v>
      </c>
      <c r="AC1534" t="s">
        <v>91</v>
      </c>
      <c r="AD1534">
        <f>_xlfn.XLOOKUP(MIS[[#This Row],[TRADING SYMBOL]],[1]Sheet1!$D:$D,[1]Sheet1!$C:$C)</f>
        <v>160.9</v>
      </c>
      <c r="AE1534">
        <f>MIS[[#This Row],[OrderAverageTradedPrice]]*MIS[[#This Row],[OrderQuantity]]</f>
        <v>13327.5</v>
      </c>
      <c r="AF1534">
        <f>MIS[[#This Row],[LTP]]*MIS[[#This Row],[OrderQuantity]]</f>
        <v>12067.5</v>
      </c>
      <c r="AG1534">
        <f>IF(MIS[[#This Row],[OrderSide]]="SELL",MIS[[#This Row],[VALUE]]-MIS[[#This Row],[LIVE_VALUE]],MIS[[#This Row],[LIVE_VALUE]]-MIS[[#This Row],[VALUE]])</f>
        <v>1260</v>
      </c>
      <c r="AH1534" t="str" cm="1">
        <f t="array" ref="AH1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4" t="str">
        <f>MIS[[#This Row],[TRADING SYMBOL]]</f>
        <v>NIFTY2552225050CE</v>
      </c>
      <c r="AJ1534" t="str">
        <f>IF(RIGHT(MIS[[#This Row],[Main/Hedge]],4)="MAIN","MAIN","HEDGE")</f>
        <v>MAIN</v>
      </c>
      <c r="AK1534" t="str" cm="1">
        <f t="array" ref="AK1534">_xlfn._xlws.FILTER(Table4[Column1],ISNUMBER(SEARCH(Table4[Column1],MIS[[#This Row],[OrderUniqueIdentifier]])),"")</f>
        <v>VWAP</v>
      </c>
    </row>
    <row r="1535" spans="1:37" x14ac:dyDescent="0.25">
      <c r="A1535" t="s">
        <v>71</v>
      </c>
      <c r="B1535" t="s">
        <v>994</v>
      </c>
      <c r="C1535" t="s">
        <v>3011</v>
      </c>
      <c r="D1535" t="s">
        <v>72</v>
      </c>
      <c r="E1535" t="s">
        <v>2904</v>
      </c>
      <c r="F1535" t="s">
        <v>73</v>
      </c>
      <c r="G1535" t="s">
        <v>89</v>
      </c>
      <c r="H1535" t="s">
        <v>75</v>
      </c>
      <c r="I1535" t="s">
        <v>76</v>
      </c>
      <c r="J1535" t="s">
        <v>77</v>
      </c>
      <c r="K1535">
        <v>75</v>
      </c>
      <c r="L1535" t="s">
        <v>77</v>
      </c>
      <c r="M1535" t="s">
        <v>78</v>
      </c>
      <c r="N1535" t="s">
        <v>3003</v>
      </c>
      <c r="O1535" t="s">
        <v>2906</v>
      </c>
      <c r="P1535" t="s">
        <v>2906</v>
      </c>
      <c r="Q1535" t="s">
        <v>2907</v>
      </c>
      <c r="R1535" t="s">
        <v>79</v>
      </c>
      <c r="S1535" t="s">
        <v>24</v>
      </c>
      <c r="T1535" t="s">
        <v>2908</v>
      </c>
      <c r="U1535" t="s">
        <v>43</v>
      </c>
      <c r="V1535" t="s">
        <v>80</v>
      </c>
      <c r="W1535">
        <v>25050</v>
      </c>
      <c r="X1535" t="s">
        <v>81</v>
      </c>
      <c r="Y1535">
        <v>-75</v>
      </c>
      <c r="Z1535" t="s">
        <v>2909</v>
      </c>
      <c r="AA1535" t="s">
        <v>2909</v>
      </c>
      <c r="AB1535" t="s">
        <v>90</v>
      </c>
      <c r="AC1535" t="s">
        <v>91</v>
      </c>
      <c r="AD1535">
        <f>_xlfn.XLOOKUP(MIS[[#This Row],[TRADING SYMBOL]],[1]Sheet1!$D:$D,[1]Sheet1!$C:$C)</f>
        <v>160.9</v>
      </c>
      <c r="AE1535">
        <f>MIS[[#This Row],[OrderAverageTradedPrice]]*MIS[[#This Row],[OrderQuantity]]</f>
        <v>13308.75</v>
      </c>
      <c r="AF1535">
        <f>MIS[[#This Row],[LTP]]*MIS[[#This Row],[OrderQuantity]]</f>
        <v>12067.5</v>
      </c>
      <c r="AG1535">
        <f>IF(MIS[[#This Row],[OrderSide]]="SELL",MIS[[#This Row],[VALUE]]-MIS[[#This Row],[LIVE_VALUE]],MIS[[#This Row],[LIVE_VALUE]]-MIS[[#This Row],[VALUE]])</f>
        <v>1241.25</v>
      </c>
      <c r="AH1535" t="str" cm="1">
        <f t="array" ref="AH1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5" t="str">
        <f>MIS[[#This Row],[TRADING SYMBOL]]</f>
        <v>NIFTY2552225050CE</v>
      </c>
      <c r="AJ1535" t="str">
        <f>IF(RIGHT(MIS[[#This Row],[Main/Hedge]],4)="MAIN","MAIN","HEDGE")</f>
        <v>MAIN</v>
      </c>
      <c r="AK1535" t="str" cm="1">
        <f t="array" ref="AK1535">_xlfn._xlws.FILTER(Table4[Column1],ISNUMBER(SEARCH(Table4[Column1],MIS[[#This Row],[OrderUniqueIdentifier]])),"")</f>
        <v>VWAP</v>
      </c>
    </row>
    <row r="1536" spans="1:37" x14ac:dyDescent="0.25">
      <c r="A1536" t="s">
        <v>71</v>
      </c>
      <c r="B1536" t="s">
        <v>1029</v>
      </c>
      <c r="C1536" t="s">
        <v>3017</v>
      </c>
      <c r="D1536" t="s">
        <v>72</v>
      </c>
      <c r="E1536" t="s">
        <v>2904</v>
      </c>
      <c r="F1536" t="s">
        <v>73</v>
      </c>
      <c r="G1536" t="s">
        <v>89</v>
      </c>
      <c r="H1536" t="s">
        <v>75</v>
      </c>
      <c r="I1536" t="s">
        <v>76</v>
      </c>
      <c r="J1536" t="s">
        <v>77</v>
      </c>
      <c r="K1536">
        <v>225</v>
      </c>
      <c r="L1536" t="s">
        <v>77</v>
      </c>
      <c r="M1536" t="s">
        <v>78</v>
      </c>
      <c r="N1536" t="s">
        <v>3018</v>
      </c>
      <c r="O1536" t="s">
        <v>2906</v>
      </c>
      <c r="P1536" t="s">
        <v>2906</v>
      </c>
      <c r="Q1536" t="s">
        <v>2907</v>
      </c>
      <c r="R1536" t="s">
        <v>79</v>
      </c>
      <c r="S1536" t="s">
        <v>24</v>
      </c>
      <c r="T1536" t="s">
        <v>2908</v>
      </c>
      <c r="U1536" t="s">
        <v>43</v>
      </c>
      <c r="V1536" t="s">
        <v>80</v>
      </c>
      <c r="W1536">
        <v>25050</v>
      </c>
      <c r="X1536" t="s">
        <v>81</v>
      </c>
      <c r="Y1536">
        <v>-225</v>
      </c>
      <c r="Z1536" t="s">
        <v>2909</v>
      </c>
      <c r="AA1536" t="s">
        <v>2909</v>
      </c>
      <c r="AB1536" t="s">
        <v>90</v>
      </c>
      <c r="AC1536" t="s">
        <v>91</v>
      </c>
      <c r="AD1536">
        <f>_xlfn.XLOOKUP(MIS[[#This Row],[TRADING SYMBOL]],[1]Sheet1!$D:$D,[1]Sheet1!$C:$C)</f>
        <v>160.9</v>
      </c>
      <c r="AE1536">
        <f>MIS[[#This Row],[OrderAverageTradedPrice]]*MIS[[#This Row],[OrderQuantity]]</f>
        <v>39944.99999999992</v>
      </c>
      <c r="AF1536">
        <f>MIS[[#This Row],[LTP]]*MIS[[#This Row],[OrderQuantity]]</f>
        <v>36202.5</v>
      </c>
      <c r="AG1536">
        <f>IF(MIS[[#This Row],[OrderSide]]="SELL",MIS[[#This Row],[VALUE]]-MIS[[#This Row],[LIVE_VALUE]],MIS[[#This Row],[LIVE_VALUE]]-MIS[[#This Row],[VALUE]])</f>
        <v>3742.49999999992</v>
      </c>
      <c r="AH1536" t="str" cm="1">
        <f t="array" ref="AH1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6" t="str">
        <f>MIS[[#This Row],[TRADING SYMBOL]]</f>
        <v>NIFTY2552225050CE</v>
      </c>
      <c r="AJ1536" t="str">
        <f>IF(RIGHT(MIS[[#This Row],[Main/Hedge]],4)="MAIN","MAIN","HEDGE")</f>
        <v>MAIN</v>
      </c>
      <c r="AK1536" t="str" cm="1">
        <f t="array" ref="AK1536">_xlfn._xlws.FILTER(Table4[Column1],ISNUMBER(SEARCH(Table4[Column1],MIS[[#This Row],[OrderUniqueIdentifier]])),"")</f>
        <v>VWAP</v>
      </c>
    </row>
    <row r="1537" spans="1:37" x14ac:dyDescent="0.25">
      <c r="A1537" t="s">
        <v>71</v>
      </c>
      <c r="B1537" t="s">
        <v>1037</v>
      </c>
      <c r="C1537" t="s">
        <v>3019</v>
      </c>
      <c r="D1537" t="s">
        <v>72</v>
      </c>
      <c r="E1537" t="s">
        <v>2904</v>
      </c>
      <c r="F1537" t="s">
        <v>73</v>
      </c>
      <c r="G1537" t="s">
        <v>89</v>
      </c>
      <c r="H1537" t="s">
        <v>75</v>
      </c>
      <c r="I1537" t="s">
        <v>76</v>
      </c>
      <c r="J1537" t="s">
        <v>77</v>
      </c>
      <c r="K1537">
        <v>150</v>
      </c>
      <c r="L1537" t="s">
        <v>77</v>
      </c>
      <c r="M1537" t="s">
        <v>78</v>
      </c>
      <c r="N1537" t="s">
        <v>2921</v>
      </c>
      <c r="O1537" t="s">
        <v>2906</v>
      </c>
      <c r="P1537" t="s">
        <v>2906</v>
      </c>
      <c r="Q1537" t="s">
        <v>2907</v>
      </c>
      <c r="R1537" t="s">
        <v>79</v>
      </c>
      <c r="S1537" t="s">
        <v>24</v>
      </c>
      <c r="T1537" t="s">
        <v>2908</v>
      </c>
      <c r="U1537" t="s">
        <v>43</v>
      </c>
      <c r="V1537" t="s">
        <v>80</v>
      </c>
      <c r="W1537">
        <v>25050</v>
      </c>
      <c r="X1537" t="s">
        <v>81</v>
      </c>
      <c r="Y1537">
        <v>-150</v>
      </c>
      <c r="Z1537" t="s">
        <v>2909</v>
      </c>
      <c r="AA1537" t="s">
        <v>2909</v>
      </c>
      <c r="AB1537" t="s">
        <v>90</v>
      </c>
      <c r="AC1537" t="s">
        <v>91</v>
      </c>
      <c r="AD1537">
        <f>_xlfn.XLOOKUP(MIS[[#This Row],[TRADING SYMBOL]],[1]Sheet1!$D:$D,[1]Sheet1!$C:$C)</f>
        <v>160.9</v>
      </c>
      <c r="AE1537">
        <f>MIS[[#This Row],[OrderAverageTradedPrice]]*MIS[[#This Row],[OrderQuantity]]</f>
        <v>26670</v>
      </c>
      <c r="AF1537">
        <f>MIS[[#This Row],[LTP]]*MIS[[#This Row],[OrderQuantity]]</f>
        <v>24135</v>
      </c>
      <c r="AG1537">
        <f>IF(MIS[[#This Row],[OrderSide]]="SELL",MIS[[#This Row],[VALUE]]-MIS[[#This Row],[LIVE_VALUE]],MIS[[#This Row],[LIVE_VALUE]]-MIS[[#This Row],[VALUE]])</f>
        <v>2535</v>
      </c>
      <c r="AH1537" t="str" cm="1">
        <f t="array" ref="AH1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7" t="str">
        <f>MIS[[#This Row],[TRADING SYMBOL]]</f>
        <v>NIFTY2552225050CE</v>
      </c>
      <c r="AJ1537" t="str">
        <f>IF(RIGHT(MIS[[#This Row],[Main/Hedge]],4)="MAIN","MAIN","HEDGE")</f>
        <v>MAIN</v>
      </c>
      <c r="AK1537" t="str" cm="1">
        <f t="array" ref="AK1537">_xlfn._xlws.FILTER(Table4[Column1],ISNUMBER(SEARCH(Table4[Column1],MIS[[#This Row],[OrderUniqueIdentifier]])),"")</f>
        <v>VWAP</v>
      </c>
    </row>
    <row r="1538" spans="1:37" x14ac:dyDescent="0.25">
      <c r="A1538" t="s">
        <v>71</v>
      </c>
      <c r="B1538" t="s">
        <v>1054</v>
      </c>
      <c r="C1538" t="s">
        <v>3022</v>
      </c>
      <c r="D1538" t="s">
        <v>72</v>
      </c>
      <c r="E1538" t="s">
        <v>2904</v>
      </c>
      <c r="F1538" t="s">
        <v>73</v>
      </c>
      <c r="G1538" t="s">
        <v>89</v>
      </c>
      <c r="H1538" t="s">
        <v>75</v>
      </c>
      <c r="I1538" t="s">
        <v>76</v>
      </c>
      <c r="J1538" t="s">
        <v>77</v>
      </c>
      <c r="K1538">
        <v>75</v>
      </c>
      <c r="L1538" t="s">
        <v>77</v>
      </c>
      <c r="M1538" t="s">
        <v>78</v>
      </c>
      <c r="N1538" t="s">
        <v>2921</v>
      </c>
      <c r="O1538" t="s">
        <v>2906</v>
      </c>
      <c r="P1538" t="s">
        <v>2906</v>
      </c>
      <c r="Q1538" t="s">
        <v>2907</v>
      </c>
      <c r="R1538" t="s">
        <v>79</v>
      </c>
      <c r="S1538" t="s">
        <v>24</v>
      </c>
      <c r="T1538" t="s">
        <v>2908</v>
      </c>
      <c r="U1538" t="s">
        <v>43</v>
      </c>
      <c r="V1538" t="s">
        <v>80</v>
      </c>
      <c r="W1538">
        <v>25050</v>
      </c>
      <c r="X1538" t="s">
        <v>81</v>
      </c>
      <c r="Y1538">
        <v>-75</v>
      </c>
      <c r="Z1538" t="s">
        <v>2909</v>
      </c>
      <c r="AA1538" t="s">
        <v>2909</v>
      </c>
      <c r="AB1538" t="s">
        <v>90</v>
      </c>
      <c r="AC1538" t="s">
        <v>91</v>
      </c>
      <c r="AD1538">
        <f>_xlfn.XLOOKUP(MIS[[#This Row],[TRADING SYMBOL]],[1]Sheet1!$D:$D,[1]Sheet1!$C:$C)</f>
        <v>160.9</v>
      </c>
      <c r="AE1538">
        <f>MIS[[#This Row],[OrderAverageTradedPrice]]*MIS[[#This Row],[OrderQuantity]]</f>
        <v>13335</v>
      </c>
      <c r="AF1538">
        <f>MIS[[#This Row],[LTP]]*MIS[[#This Row],[OrderQuantity]]</f>
        <v>12067.5</v>
      </c>
      <c r="AG1538">
        <f>IF(MIS[[#This Row],[OrderSide]]="SELL",MIS[[#This Row],[VALUE]]-MIS[[#This Row],[LIVE_VALUE]],MIS[[#This Row],[LIVE_VALUE]]-MIS[[#This Row],[VALUE]])</f>
        <v>1267.5</v>
      </c>
      <c r="AH1538" t="str" cm="1">
        <f t="array" ref="AH1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8" t="str">
        <f>MIS[[#This Row],[TRADING SYMBOL]]</f>
        <v>NIFTY2552225050CE</v>
      </c>
      <c r="AJ1538" t="str">
        <f>IF(RIGHT(MIS[[#This Row],[Main/Hedge]],4)="MAIN","MAIN","HEDGE")</f>
        <v>MAIN</v>
      </c>
      <c r="AK1538" t="str" cm="1">
        <f t="array" ref="AK1538">_xlfn._xlws.FILTER(Table4[Column1],ISNUMBER(SEARCH(Table4[Column1],MIS[[#This Row],[OrderUniqueIdentifier]])),"")</f>
        <v>VWAP</v>
      </c>
    </row>
    <row r="1539" spans="1:37" x14ac:dyDescent="0.25">
      <c r="A1539" t="s">
        <v>71</v>
      </c>
      <c r="B1539" t="s">
        <v>1100</v>
      </c>
      <c r="C1539" t="s">
        <v>3033</v>
      </c>
      <c r="D1539" t="s">
        <v>72</v>
      </c>
      <c r="E1539" t="s">
        <v>2904</v>
      </c>
      <c r="F1539" t="s">
        <v>73</v>
      </c>
      <c r="G1539" t="s">
        <v>89</v>
      </c>
      <c r="H1539" t="s">
        <v>75</v>
      </c>
      <c r="I1539" t="s">
        <v>76</v>
      </c>
      <c r="J1539" t="s">
        <v>77</v>
      </c>
      <c r="K1539">
        <v>75</v>
      </c>
      <c r="L1539" t="s">
        <v>77</v>
      </c>
      <c r="M1539" t="s">
        <v>78</v>
      </c>
      <c r="N1539" t="s">
        <v>2940</v>
      </c>
      <c r="O1539" t="s">
        <v>2906</v>
      </c>
      <c r="P1539" t="s">
        <v>2906</v>
      </c>
      <c r="Q1539" t="s">
        <v>2907</v>
      </c>
      <c r="R1539" t="s">
        <v>79</v>
      </c>
      <c r="S1539" t="s">
        <v>24</v>
      </c>
      <c r="T1539" t="s">
        <v>2908</v>
      </c>
      <c r="U1539" t="s">
        <v>43</v>
      </c>
      <c r="V1539" t="s">
        <v>80</v>
      </c>
      <c r="W1539">
        <v>25050</v>
      </c>
      <c r="X1539" t="s">
        <v>81</v>
      </c>
      <c r="Y1539">
        <v>-75</v>
      </c>
      <c r="Z1539" t="s">
        <v>2909</v>
      </c>
      <c r="AA1539" t="s">
        <v>2909</v>
      </c>
      <c r="AB1539" t="s">
        <v>90</v>
      </c>
      <c r="AC1539" t="s">
        <v>91</v>
      </c>
      <c r="AD1539">
        <f>_xlfn.XLOOKUP(MIS[[#This Row],[TRADING SYMBOL]],[1]Sheet1!$D:$D,[1]Sheet1!$C:$C)</f>
        <v>160.9</v>
      </c>
      <c r="AE1539">
        <f>MIS[[#This Row],[OrderAverageTradedPrice]]*MIS[[#This Row],[OrderQuantity]]</f>
        <v>13320</v>
      </c>
      <c r="AF1539">
        <f>MIS[[#This Row],[LTP]]*MIS[[#This Row],[OrderQuantity]]</f>
        <v>12067.5</v>
      </c>
      <c r="AG1539">
        <f>IF(MIS[[#This Row],[OrderSide]]="SELL",MIS[[#This Row],[VALUE]]-MIS[[#This Row],[LIVE_VALUE]],MIS[[#This Row],[LIVE_VALUE]]-MIS[[#This Row],[VALUE]])</f>
        <v>1252.5</v>
      </c>
      <c r="AH1539" t="str" cm="1">
        <f t="array" ref="AH1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9" t="str">
        <f>MIS[[#This Row],[TRADING SYMBOL]]</f>
        <v>NIFTY2552225050CE</v>
      </c>
      <c r="AJ1539" t="str">
        <f>IF(RIGHT(MIS[[#This Row],[Main/Hedge]],4)="MAIN","MAIN","HEDGE")</f>
        <v>MAIN</v>
      </c>
      <c r="AK1539" t="str" cm="1">
        <f t="array" ref="AK1539">_xlfn._xlws.FILTER(Table4[Column1],ISNUMBER(SEARCH(Table4[Column1],MIS[[#This Row],[OrderUniqueIdentifier]])),"")</f>
        <v>VWAP</v>
      </c>
    </row>
    <row r="1540" spans="1:37" x14ac:dyDescent="0.25">
      <c r="A1540" t="s">
        <v>71</v>
      </c>
      <c r="B1540" t="s">
        <v>1108</v>
      </c>
      <c r="C1540" t="s">
        <v>3034</v>
      </c>
      <c r="D1540" t="s">
        <v>72</v>
      </c>
      <c r="E1540" t="s">
        <v>2904</v>
      </c>
      <c r="F1540" t="s">
        <v>73</v>
      </c>
      <c r="G1540" t="s">
        <v>89</v>
      </c>
      <c r="H1540" t="s">
        <v>75</v>
      </c>
      <c r="I1540" t="s">
        <v>76</v>
      </c>
      <c r="J1540" t="s">
        <v>77</v>
      </c>
      <c r="K1540">
        <v>225</v>
      </c>
      <c r="L1540" t="s">
        <v>77</v>
      </c>
      <c r="M1540" t="s">
        <v>78</v>
      </c>
      <c r="N1540" t="s">
        <v>3003</v>
      </c>
      <c r="O1540" t="s">
        <v>2906</v>
      </c>
      <c r="P1540" t="s">
        <v>2906</v>
      </c>
      <c r="Q1540" t="s">
        <v>2907</v>
      </c>
      <c r="R1540" t="s">
        <v>79</v>
      </c>
      <c r="S1540" t="s">
        <v>24</v>
      </c>
      <c r="T1540" t="s">
        <v>2908</v>
      </c>
      <c r="U1540" t="s">
        <v>43</v>
      </c>
      <c r="V1540" t="s">
        <v>80</v>
      </c>
      <c r="W1540">
        <v>25050</v>
      </c>
      <c r="X1540" t="s">
        <v>81</v>
      </c>
      <c r="Y1540">
        <v>-225</v>
      </c>
      <c r="Z1540" t="s">
        <v>2909</v>
      </c>
      <c r="AA1540" t="s">
        <v>2909</v>
      </c>
      <c r="AB1540" t="s">
        <v>90</v>
      </c>
      <c r="AC1540" t="s">
        <v>91</v>
      </c>
      <c r="AD1540">
        <f>_xlfn.XLOOKUP(MIS[[#This Row],[TRADING SYMBOL]],[1]Sheet1!$D:$D,[1]Sheet1!$C:$C)</f>
        <v>160.9</v>
      </c>
      <c r="AE1540">
        <f>MIS[[#This Row],[OrderAverageTradedPrice]]*MIS[[#This Row],[OrderQuantity]]</f>
        <v>39926.25</v>
      </c>
      <c r="AF1540">
        <f>MIS[[#This Row],[LTP]]*MIS[[#This Row],[OrderQuantity]]</f>
        <v>36202.5</v>
      </c>
      <c r="AG1540">
        <f>IF(MIS[[#This Row],[OrderSide]]="SELL",MIS[[#This Row],[VALUE]]-MIS[[#This Row],[LIVE_VALUE]],MIS[[#This Row],[LIVE_VALUE]]-MIS[[#This Row],[VALUE]])</f>
        <v>3723.75</v>
      </c>
      <c r="AH1540" t="str" cm="1">
        <f t="array" ref="AH1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0" t="str">
        <f>MIS[[#This Row],[TRADING SYMBOL]]</f>
        <v>NIFTY2552225050CE</v>
      </c>
      <c r="AJ1540" t="str">
        <f>IF(RIGHT(MIS[[#This Row],[Main/Hedge]],4)="MAIN","MAIN","HEDGE")</f>
        <v>MAIN</v>
      </c>
      <c r="AK1540" t="str" cm="1">
        <f t="array" ref="AK1540">_xlfn._xlws.FILTER(Table4[Column1],ISNUMBER(SEARCH(Table4[Column1],MIS[[#This Row],[OrderUniqueIdentifier]])),"")</f>
        <v>VWAP</v>
      </c>
    </row>
    <row r="1541" spans="1:37" x14ac:dyDescent="0.25">
      <c r="A1541" t="s">
        <v>71</v>
      </c>
      <c r="B1541" t="s">
        <v>1217</v>
      </c>
      <c r="C1541" t="s">
        <v>3055</v>
      </c>
      <c r="D1541" t="s">
        <v>72</v>
      </c>
      <c r="E1541" t="s">
        <v>2904</v>
      </c>
      <c r="F1541" t="s">
        <v>73</v>
      </c>
      <c r="G1541" t="s">
        <v>89</v>
      </c>
      <c r="H1541" t="s">
        <v>75</v>
      </c>
      <c r="I1541" t="s">
        <v>76</v>
      </c>
      <c r="J1541" t="s">
        <v>77</v>
      </c>
      <c r="K1541">
        <v>150</v>
      </c>
      <c r="L1541" t="s">
        <v>77</v>
      </c>
      <c r="M1541" t="s">
        <v>78</v>
      </c>
      <c r="N1541" t="s">
        <v>2921</v>
      </c>
      <c r="O1541" t="s">
        <v>2906</v>
      </c>
      <c r="P1541" t="s">
        <v>2906</v>
      </c>
      <c r="Q1541" t="s">
        <v>2907</v>
      </c>
      <c r="R1541" t="s">
        <v>79</v>
      </c>
      <c r="S1541" t="s">
        <v>24</v>
      </c>
      <c r="T1541" t="s">
        <v>2908</v>
      </c>
      <c r="U1541" t="s">
        <v>43</v>
      </c>
      <c r="V1541" t="s">
        <v>80</v>
      </c>
      <c r="W1541">
        <v>25050</v>
      </c>
      <c r="X1541" t="s">
        <v>81</v>
      </c>
      <c r="Y1541">
        <v>-150</v>
      </c>
      <c r="Z1541" t="s">
        <v>2909</v>
      </c>
      <c r="AA1541" t="s">
        <v>2909</v>
      </c>
      <c r="AB1541" t="s">
        <v>90</v>
      </c>
      <c r="AC1541" t="s">
        <v>91</v>
      </c>
      <c r="AD1541">
        <f>_xlfn.XLOOKUP(MIS[[#This Row],[TRADING SYMBOL]],[1]Sheet1!$D:$D,[1]Sheet1!$C:$C)</f>
        <v>160.9</v>
      </c>
      <c r="AE1541">
        <f>MIS[[#This Row],[OrderAverageTradedPrice]]*MIS[[#This Row],[OrderQuantity]]</f>
        <v>26670</v>
      </c>
      <c r="AF1541">
        <f>MIS[[#This Row],[LTP]]*MIS[[#This Row],[OrderQuantity]]</f>
        <v>24135</v>
      </c>
      <c r="AG1541">
        <f>IF(MIS[[#This Row],[OrderSide]]="SELL",MIS[[#This Row],[VALUE]]-MIS[[#This Row],[LIVE_VALUE]],MIS[[#This Row],[LIVE_VALUE]]-MIS[[#This Row],[VALUE]])</f>
        <v>2535</v>
      </c>
      <c r="AH1541" t="str" cm="1">
        <f t="array" ref="AH1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1" t="str">
        <f>MIS[[#This Row],[TRADING SYMBOL]]</f>
        <v>NIFTY2552225050CE</v>
      </c>
      <c r="AJ1541" t="str">
        <f>IF(RIGHT(MIS[[#This Row],[Main/Hedge]],4)="MAIN","MAIN","HEDGE")</f>
        <v>MAIN</v>
      </c>
      <c r="AK1541" t="str" cm="1">
        <f t="array" ref="AK1541">_xlfn._xlws.FILTER(Table4[Column1],ISNUMBER(SEARCH(Table4[Column1],MIS[[#This Row],[OrderUniqueIdentifier]])),"")</f>
        <v>VWAP</v>
      </c>
    </row>
    <row r="1542" spans="1:37" x14ac:dyDescent="0.25">
      <c r="A1542" t="s">
        <v>71</v>
      </c>
      <c r="B1542" t="s">
        <v>1224</v>
      </c>
      <c r="C1542" t="s">
        <v>3056</v>
      </c>
      <c r="D1542" t="s">
        <v>72</v>
      </c>
      <c r="E1542" t="s">
        <v>2904</v>
      </c>
      <c r="F1542" t="s">
        <v>73</v>
      </c>
      <c r="G1542" t="s">
        <v>89</v>
      </c>
      <c r="H1542" t="s">
        <v>75</v>
      </c>
      <c r="I1542" t="s">
        <v>76</v>
      </c>
      <c r="J1542" t="s">
        <v>77</v>
      </c>
      <c r="K1542">
        <v>75</v>
      </c>
      <c r="L1542" t="s">
        <v>77</v>
      </c>
      <c r="M1542" t="s">
        <v>78</v>
      </c>
      <c r="N1542" t="s">
        <v>3057</v>
      </c>
      <c r="O1542" t="s">
        <v>2906</v>
      </c>
      <c r="P1542" t="s">
        <v>2906</v>
      </c>
      <c r="Q1542" t="s">
        <v>2907</v>
      </c>
      <c r="R1542" t="s">
        <v>79</v>
      </c>
      <c r="S1542" t="s">
        <v>24</v>
      </c>
      <c r="T1542" t="s">
        <v>2908</v>
      </c>
      <c r="U1542" t="s">
        <v>43</v>
      </c>
      <c r="V1542" t="s">
        <v>80</v>
      </c>
      <c r="W1542">
        <v>25050</v>
      </c>
      <c r="X1542" t="s">
        <v>81</v>
      </c>
      <c r="Y1542">
        <v>-75</v>
      </c>
      <c r="Z1542" t="s">
        <v>2909</v>
      </c>
      <c r="AA1542" t="s">
        <v>2909</v>
      </c>
      <c r="AB1542" t="s">
        <v>90</v>
      </c>
      <c r="AC1542" t="s">
        <v>91</v>
      </c>
      <c r="AD1542">
        <f>_xlfn.XLOOKUP(MIS[[#This Row],[TRADING SYMBOL]],[1]Sheet1!$D:$D,[1]Sheet1!$C:$C)</f>
        <v>160.9</v>
      </c>
      <c r="AE1542">
        <f>MIS[[#This Row],[OrderAverageTradedPrice]]*MIS[[#This Row],[OrderQuantity]]</f>
        <v>13323.75</v>
      </c>
      <c r="AF1542">
        <f>MIS[[#This Row],[LTP]]*MIS[[#This Row],[OrderQuantity]]</f>
        <v>12067.5</v>
      </c>
      <c r="AG1542">
        <f>IF(MIS[[#This Row],[OrderSide]]="SELL",MIS[[#This Row],[VALUE]]-MIS[[#This Row],[LIVE_VALUE]],MIS[[#This Row],[LIVE_VALUE]]-MIS[[#This Row],[VALUE]])</f>
        <v>1256.25</v>
      </c>
      <c r="AH1542" t="str" cm="1">
        <f t="array" ref="AH1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2" t="str">
        <f>MIS[[#This Row],[TRADING SYMBOL]]</f>
        <v>NIFTY2552225050CE</v>
      </c>
      <c r="AJ1542" t="str">
        <f>IF(RIGHT(MIS[[#This Row],[Main/Hedge]],4)="MAIN","MAIN","HEDGE")</f>
        <v>MAIN</v>
      </c>
      <c r="AK1542" t="str" cm="1">
        <f t="array" ref="AK1542">_xlfn._xlws.FILTER(Table4[Column1],ISNUMBER(SEARCH(Table4[Column1],MIS[[#This Row],[OrderUniqueIdentifier]])),"")</f>
        <v>VWAP</v>
      </c>
    </row>
    <row r="1543" spans="1:37" x14ac:dyDescent="0.25">
      <c r="A1543" t="s">
        <v>71</v>
      </c>
      <c r="B1543" t="s">
        <v>1227</v>
      </c>
      <c r="C1543" t="s">
        <v>3058</v>
      </c>
      <c r="D1543" t="s">
        <v>72</v>
      </c>
      <c r="E1543" t="s">
        <v>2904</v>
      </c>
      <c r="F1543" t="s">
        <v>73</v>
      </c>
      <c r="G1543" t="s">
        <v>89</v>
      </c>
      <c r="H1543" t="s">
        <v>75</v>
      </c>
      <c r="I1543" t="s">
        <v>76</v>
      </c>
      <c r="J1543" t="s">
        <v>77</v>
      </c>
      <c r="K1543">
        <v>150</v>
      </c>
      <c r="L1543" t="s">
        <v>77</v>
      </c>
      <c r="M1543" t="s">
        <v>78</v>
      </c>
      <c r="N1543" t="s">
        <v>2921</v>
      </c>
      <c r="O1543" t="s">
        <v>2906</v>
      </c>
      <c r="P1543" t="s">
        <v>2906</v>
      </c>
      <c r="Q1543" t="s">
        <v>2907</v>
      </c>
      <c r="R1543" t="s">
        <v>79</v>
      </c>
      <c r="S1543" t="s">
        <v>24</v>
      </c>
      <c r="T1543" t="s">
        <v>2908</v>
      </c>
      <c r="U1543" t="s">
        <v>43</v>
      </c>
      <c r="V1543" t="s">
        <v>80</v>
      </c>
      <c r="W1543">
        <v>25050</v>
      </c>
      <c r="X1543" t="s">
        <v>81</v>
      </c>
      <c r="Y1543">
        <v>-150</v>
      </c>
      <c r="Z1543" t="s">
        <v>2909</v>
      </c>
      <c r="AA1543" t="s">
        <v>2909</v>
      </c>
      <c r="AB1543" t="s">
        <v>90</v>
      </c>
      <c r="AC1543" t="s">
        <v>91</v>
      </c>
      <c r="AD1543">
        <f>_xlfn.XLOOKUP(MIS[[#This Row],[TRADING SYMBOL]],[1]Sheet1!$D:$D,[1]Sheet1!$C:$C)</f>
        <v>160.9</v>
      </c>
      <c r="AE1543">
        <f>MIS[[#This Row],[OrderAverageTradedPrice]]*MIS[[#This Row],[OrderQuantity]]</f>
        <v>26670</v>
      </c>
      <c r="AF1543">
        <f>MIS[[#This Row],[LTP]]*MIS[[#This Row],[OrderQuantity]]</f>
        <v>24135</v>
      </c>
      <c r="AG1543">
        <f>IF(MIS[[#This Row],[OrderSide]]="SELL",MIS[[#This Row],[VALUE]]-MIS[[#This Row],[LIVE_VALUE]],MIS[[#This Row],[LIVE_VALUE]]-MIS[[#This Row],[VALUE]])</f>
        <v>2535</v>
      </c>
      <c r="AH1543" t="str" cm="1">
        <f t="array" ref="AH1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3" t="str">
        <f>MIS[[#This Row],[TRADING SYMBOL]]</f>
        <v>NIFTY2552225050CE</v>
      </c>
      <c r="AJ1543" t="str">
        <f>IF(RIGHT(MIS[[#This Row],[Main/Hedge]],4)="MAIN","MAIN","HEDGE")</f>
        <v>MAIN</v>
      </c>
      <c r="AK1543" t="str" cm="1">
        <f t="array" ref="AK1543">_xlfn._xlws.FILTER(Table4[Column1],ISNUMBER(SEARCH(Table4[Column1],MIS[[#This Row],[OrderUniqueIdentifier]])),"")</f>
        <v>VWAP</v>
      </c>
    </row>
    <row r="1544" spans="1:37" x14ac:dyDescent="0.25">
      <c r="A1544" t="s">
        <v>71</v>
      </c>
      <c r="B1544" t="s">
        <v>1258</v>
      </c>
      <c r="C1544" t="s">
        <v>3063</v>
      </c>
      <c r="D1544" t="s">
        <v>72</v>
      </c>
      <c r="E1544" t="s">
        <v>2904</v>
      </c>
      <c r="F1544" t="s">
        <v>73</v>
      </c>
      <c r="G1544" t="s">
        <v>89</v>
      </c>
      <c r="H1544" t="s">
        <v>75</v>
      </c>
      <c r="I1544" t="s">
        <v>76</v>
      </c>
      <c r="J1544" t="s">
        <v>77</v>
      </c>
      <c r="K1544">
        <v>150</v>
      </c>
      <c r="L1544" t="s">
        <v>77</v>
      </c>
      <c r="M1544" t="s">
        <v>78</v>
      </c>
      <c r="N1544" t="s">
        <v>3064</v>
      </c>
      <c r="O1544" t="s">
        <v>2906</v>
      </c>
      <c r="P1544" t="s">
        <v>2906</v>
      </c>
      <c r="Q1544" t="s">
        <v>2907</v>
      </c>
      <c r="R1544" t="s">
        <v>79</v>
      </c>
      <c r="S1544" t="s">
        <v>24</v>
      </c>
      <c r="T1544" t="s">
        <v>2908</v>
      </c>
      <c r="U1544" t="s">
        <v>43</v>
      </c>
      <c r="V1544" t="s">
        <v>80</v>
      </c>
      <c r="W1544">
        <v>25050</v>
      </c>
      <c r="X1544" t="s">
        <v>81</v>
      </c>
      <c r="Y1544">
        <v>-150</v>
      </c>
      <c r="Z1544" t="s">
        <v>2909</v>
      </c>
      <c r="AA1544" t="s">
        <v>2909</v>
      </c>
      <c r="AB1544" t="s">
        <v>90</v>
      </c>
      <c r="AC1544" t="s">
        <v>91</v>
      </c>
      <c r="AD1544">
        <f>_xlfn.XLOOKUP(MIS[[#This Row],[TRADING SYMBOL]],[1]Sheet1!$D:$D,[1]Sheet1!$C:$C)</f>
        <v>160.9</v>
      </c>
      <c r="AE1544">
        <f>MIS[[#This Row],[OrderAverageTradedPrice]]*MIS[[#This Row],[OrderQuantity]]</f>
        <v>26636.25</v>
      </c>
      <c r="AF1544">
        <f>MIS[[#This Row],[LTP]]*MIS[[#This Row],[OrderQuantity]]</f>
        <v>24135</v>
      </c>
      <c r="AG1544">
        <f>IF(MIS[[#This Row],[OrderSide]]="SELL",MIS[[#This Row],[VALUE]]-MIS[[#This Row],[LIVE_VALUE]],MIS[[#This Row],[LIVE_VALUE]]-MIS[[#This Row],[VALUE]])</f>
        <v>2501.25</v>
      </c>
      <c r="AH1544" t="str" cm="1">
        <f t="array" ref="AH1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4" t="str">
        <f>MIS[[#This Row],[TRADING SYMBOL]]</f>
        <v>NIFTY2552225050CE</v>
      </c>
      <c r="AJ1544" t="str">
        <f>IF(RIGHT(MIS[[#This Row],[Main/Hedge]],4)="MAIN","MAIN","HEDGE")</f>
        <v>MAIN</v>
      </c>
      <c r="AK1544" t="str" cm="1">
        <f t="array" ref="AK1544">_xlfn._xlws.FILTER(Table4[Column1],ISNUMBER(SEARCH(Table4[Column1],MIS[[#This Row],[OrderUniqueIdentifier]])),"")</f>
        <v>VWAP</v>
      </c>
    </row>
    <row r="1545" spans="1:37" x14ac:dyDescent="0.25">
      <c r="A1545" t="s">
        <v>71</v>
      </c>
      <c r="B1545" t="s">
        <v>1295</v>
      </c>
      <c r="C1545" t="s">
        <v>3071</v>
      </c>
      <c r="D1545" t="s">
        <v>72</v>
      </c>
      <c r="E1545" t="s">
        <v>2904</v>
      </c>
      <c r="F1545" t="s">
        <v>73</v>
      </c>
      <c r="G1545" t="s">
        <v>89</v>
      </c>
      <c r="H1545" t="s">
        <v>75</v>
      </c>
      <c r="I1545" t="s">
        <v>76</v>
      </c>
      <c r="J1545" t="s">
        <v>77</v>
      </c>
      <c r="K1545">
        <v>375</v>
      </c>
      <c r="L1545" t="s">
        <v>77</v>
      </c>
      <c r="M1545" t="s">
        <v>78</v>
      </c>
      <c r="N1545" t="s">
        <v>3072</v>
      </c>
      <c r="O1545" t="s">
        <v>2906</v>
      </c>
      <c r="P1545" t="s">
        <v>2906</v>
      </c>
      <c r="Q1545" t="s">
        <v>2907</v>
      </c>
      <c r="R1545" t="s">
        <v>79</v>
      </c>
      <c r="S1545" t="s">
        <v>24</v>
      </c>
      <c r="T1545" t="s">
        <v>2908</v>
      </c>
      <c r="U1545" t="s">
        <v>43</v>
      </c>
      <c r="V1545" t="s">
        <v>80</v>
      </c>
      <c r="W1545">
        <v>25050</v>
      </c>
      <c r="X1545" t="s">
        <v>81</v>
      </c>
      <c r="Y1545">
        <v>-375</v>
      </c>
      <c r="Z1545" t="s">
        <v>2909</v>
      </c>
      <c r="AA1545" t="s">
        <v>2909</v>
      </c>
      <c r="AB1545" t="s">
        <v>90</v>
      </c>
      <c r="AC1545" t="s">
        <v>91</v>
      </c>
      <c r="AD1545">
        <f>_xlfn.XLOOKUP(MIS[[#This Row],[TRADING SYMBOL]],[1]Sheet1!$D:$D,[1]Sheet1!$C:$C)</f>
        <v>160.9</v>
      </c>
      <c r="AE1545">
        <f>MIS[[#This Row],[OrderAverageTradedPrice]]*MIS[[#This Row],[OrderQuantity]]</f>
        <v>66633.75</v>
      </c>
      <c r="AF1545">
        <f>MIS[[#This Row],[LTP]]*MIS[[#This Row],[OrderQuantity]]</f>
        <v>60337.5</v>
      </c>
      <c r="AG1545">
        <f>IF(MIS[[#This Row],[OrderSide]]="SELL",MIS[[#This Row],[VALUE]]-MIS[[#This Row],[LIVE_VALUE]],MIS[[#This Row],[LIVE_VALUE]]-MIS[[#This Row],[VALUE]])</f>
        <v>6296.25</v>
      </c>
      <c r="AH1545" t="str" cm="1">
        <f t="array" ref="AH1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5" t="str">
        <f>MIS[[#This Row],[TRADING SYMBOL]]</f>
        <v>NIFTY2552225050CE</v>
      </c>
      <c r="AJ1545" t="str">
        <f>IF(RIGHT(MIS[[#This Row],[Main/Hedge]],4)="MAIN","MAIN","HEDGE")</f>
        <v>MAIN</v>
      </c>
      <c r="AK1545" t="str" cm="1">
        <f t="array" ref="AK1545">_xlfn._xlws.FILTER(Table4[Column1],ISNUMBER(SEARCH(Table4[Column1],MIS[[#This Row],[OrderUniqueIdentifier]])),"")</f>
        <v>VWAP</v>
      </c>
    </row>
    <row r="1546" spans="1:37" x14ac:dyDescent="0.25">
      <c r="A1546" t="s">
        <v>1374</v>
      </c>
      <c r="B1546" t="s">
        <v>1395</v>
      </c>
      <c r="C1546" t="s">
        <v>3088</v>
      </c>
      <c r="D1546" t="s">
        <v>72</v>
      </c>
      <c r="E1546" t="s">
        <v>2904</v>
      </c>
      <c r="F1546" t="s">
        <v>73</v>
      </c>
      <c r="G1546" t="s">
        <v>89</v>
      </c>
      <c r="H1546" t="s">
        <v>75</v>
      </c>
      <c r="I1546" t="s">
        <v>76</v>
      </c>
      <c r="J1546" t="s">
        <v>77</v>
      </c>
      <c r="K1546">
        <v>1800</v>
      </c>
      <c r="L1546" t="s">
        <v>77</v>
      </c>
      <c r="M1546" t="s">
        <v>78</v>
      </c>
      <c r="N1546" t="s">
        <v>3089</v>
      </c>
      <c r="O1546" t="s">
        <v>2906</v>
      </c>
      <c r="P1546" t="s">
        <v>2906</v>
      </c>
      <c r="Q1546" t="s">
        <v>2907</v>
      </c>
      <c r="R1546" t="s">
        <v>79</v>
      </c>
      <c r="S1546" t="s">
        <v>294</v>
      </c>
      <c r="T1546" t="s">
        <v>2908</v>
      </c>
      <c r="U1546" t="s">
        <v>43</v>
      </c>
      <c r="V1546" t="s">
        <v>80</v>
      </c>
      <c r="W1546">
        <v>25050</v>
      </c>
      <c r="X1546" t="s">
        <v>81</v>
      </c>
      <c r="Y1546">
        <v>-1800</v>
      </c>
      <c r="Z1546" t="s">
        <v>2909</v>
      </c>
      <c r="AA1546" t="s">
        <v>2909</v>
      </c>
      <c r="AB1546" t="s">
        <v>90</v>
      </c>
      <c r="AC1546" t="s">
        <v>91</v>
      </c>
      <c r="AD1546">
        <f>_xlfn.XLOOKUP(MIS[[#This Row],[TRADING SYMBOL]],[1]Sheet1!$D:$D,[1]Sheet1!$C:$C)</f>
        <v>160.9</v>
      </c>
      <c r="AE1546">
        <f>MIS[[#This Row],[OrderAverageTradedPrice]]*MIS[[#This Row],[OrderQuantity]]</f>
        <v>320463.74999999884</v>
      </c>
      <c r="AF1546">
        <f>MIS[[#This Row],[LTP]]*MIS[[#This Row],[OrderQuantity]]</f>
        <v>289620</v>
      </c>
      <c r="AG1546">
        <f>IF(MIS[[#This Row],[OrderSide]]="SELL",MIS[[#This Row],[VALUE]]-MIS[[#This Row],[LIVE_VALUE]],MIS[[#This Row],[LIVE_VALUE]]-MIS[[#This Row],[VALUE]])</f>
        <v>30843.749999998836</v>
      </c>
      <c r="AH1546" t="str" cm="1">
        <f t="array" ref="AH1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6" t="str">
        <f>MIS[[#This Row],[TRADING SYMBOL]]</f>
        <v>NIFTY2552225050CE</v>
      </c>
      <c r="AJ1546" t="str">
        <f>IF(RIGHT(MIS[[#This Row],[Main/Hedge]],4)="MAIN","MAIN","HEDGE")</f>
        <v>MAIN</v>
      </c>
      <c r="AK1546" t="str" cm="1">
        <f t="array" ref="AK1546">_xlfn._xlws.FILTER(Table4[Column1],ISNUMBER(SEARCH(Table4[Column1],MIS[[#This Row],[OrderUniqueIdentifier]])),"")</f>
        <v>VWAP</v>
      </c>
    </row>
    <row r="1547" spans="1:37" x14ac:dyDescent="0.25">
      <c r="A1547" t="s">
        <v>1374</v>
      </c>
      <c r="B1547" t="s">
        <v>1395</v>
      </c>
      <c r="C1547" t="s">
        <v>3090</v>
      </c>
      <c r="D1547" t="s">
        <v>72</v>
      </c>
      <c r="E1547" t="s">
        <v>2904</v>
      </c>
      <c r="F1547" t="s">
        <v>73</v>
      </c>
      <c r="G1547" t="s">
        <v>89</v>
      </c>
      <c r="H1547" t="s">
        <v>75</v>
      </c>
      <c r="I1547" t="s">
        <v>76</v>
      </c>
      <c r="J1547" t="s">
        <v>77</v>
      </c>
      <c r="K1547">
        <v>900</v>
      </c>
      <c r="L1547" t="s">
        <v>77</v>
      </c>
      <c r="M1547" t="s">
        <v>78</v>
      </c>
      <c r="N1547" t="s">
        <v>3064</v>
      </c>
      <c r="O1547" t="s">
        <v>2906</v>
      </c>
      <c r="P1547" t="s">
        <v>2906</v>
      </c>
      <c r="Q1547" t="s">
        <v>2907</v>
      </c>
      <c r="R1547" t="s">
        <v>79</v>
      </c>
      <c r="S1547" t="s">
        <v>294</v>
      </c>
      <c r="T1547" t="s">
        <v>2908</v>
      </c>
      <c r="U1547" t="s">
        <v>43</v>
      </c>
      <c r="V1547" t="s">
        <v>80</v>
      </c>
      <c r="W1547">
        <v>25050</v>
      </c>
      <c r="X1547" t="s">
        <v>81</v>
      </c>
      <c r="Y1547">
        <v>-900</v>
      </c>
      <c r="Z1547" t="s">
        <v>2909</v>
      </c>
      <c r="AA1547" t="s">
        <v>2909</v>
      </c>
      <c r="AB1547" t="s">
        <v>90</v>
      </c>
      <c r="AC1547" t="s">
        <v>91</v>
      </c>
      <c r="AD1547">
        <f>_xlfn.XLOOKUP(MIS[[#This Row],[TRADING SYMBOL]],[1]Sheet1!$D:$D,[1]Sheet1!$C:$C)</f>
        <v>160.9</v>
      </c>
      <c r="AE1547">
        <f>MIS[[#This Row],[OrderAverageTradedPrice]]*MIS[[#This Row],[OrderQuantity]]</f>
        <v>159817.5</v>
      </c>
      <c r="AF1547">
        <f>MIS[[#This Row],[LTP]]*MIS[[#This Row],[OrderQuantity]]</f>
        <v>144810</v>
      </c>
      <c r="AG1547">
        <f>IF(MIS[[#This Row],[OrderSide]]="SELL",MIS[[#This Row],[VALUE]]-MIS[[#This Row],[LIVE_VALUE]],MIS[[#This Row],[LIVE_VALUE]]-MIS[[#This Row],[VALUE]])</f>
        <v>15007.5</v>
      </c>
      <c r="AH1547" t="str" cm="1">
        <f t="array" ref="AH1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7" t="str">
        <f>MIS[[#This Row],[TRADING SYMBOL]]</f>
        <v>NIFTY2552225050CE</v>
      </c>
      <c r="AJ1547" t="str">
        <f>IF(RIGHT(MIS[[#This Row],[Main/Hedge]],4)="MAIN","MAIN","HEDGE")</f>
        <v>MAIN</v>
      </c>
      <c r="AK1547" t="str" cm="1">
        <f t="array" ref="AK1547">_xlfn._xlws.FILTER(Table4[Column1],ISNUMBER(SEARCH(Table4[Column1],MIS[[#This Row],[OrderUniqueIdentifier]])),"")</f>
        <v>VWAP</v>
      </c>
    </row>
    <row r="1548" spans="1:37" x14ac:dyDescent="0.25">
      <c r="A1548" t="s">
        <v>292</v>
      </c>
      <c r="B1548" t="s">
        <v>293</v>
      </c>
      <c r="C1548" t="s">
        <v>3120</v>
      </c>
      <c r="D1548" t="s">
        <v>72</v>
      </c>
      <c r="E1548" t="s">
        <v>2904</v>
      </c>
      <c r="F1548" t="s">
        <v>73</v>
      </c>
      <c r="G1548" t="s">
        <v>89</v>
      </c>
      <c r="H1548" t="s">
        <v>75</v>
      </c>
      <c r="I1548" t="s">
        <v>76</v>
      </c>
      <c r="J1548" t="s">
        <v>77</v>
      </c>
      <c r="K1548">
        <v>525</v>
      </c>
      <c r="L1548" t="s">
        <v>77</v>
      </c>
      <c r="M1548" t="s">
        <v>78</v>
      </c>
      <c r="N1548" t="s">
        <v>3121</v>
      </c>
      <c r="O1548" t="s">
        <v>2906</v>
      </c>
      <c r="P1548" t="s">
        <v>2906</v>
      </c>
      <c r="Q1548" t="s">
        <v>2907</v>
      </c>
      <c r="R1548" t="s">
        <v>79</v>
      </c>
      <c r="S1548" t="s">
        <v>294</v>
      </c>
      <c r="T1548" t="s">
        <v>2908</v>
      </c>
      <c r="U1548" t="s">
        <v>43</v>
      </c>
      <c r="V1548" t="s">
        <v>80</v>
      </c>
      <c r="W1548">
        <v>25050</v>
      </c>
      <c r="X1548" t="s">
        <v>81</v>
      </c>
      <c r="Y1548">
        <v>-525</v>
      </c>
      <c r="Z1548" t="s">
        <v>2909</v>
      </c>
      <c r="AA1548" t="s">
        <v>2909</v>
      </c>
      <c r="AB1548" t="s">
        <v>90</v>
      </c>
      <c r="AC1548" t="s">
        <v>91</v>
      </c>
      <c r="AD1548">
        <f>_xlfn.XLOOKUP(MIS[[#This Row],[TRADING SYMBOL]],[1]Sheet1!$D:$D,[1]Sheet1!$C:$C)</f>
        <v>160.9</v>
      </c>
      <c r="AE1548">
        <f>MIS[[#This Row],[OrderAverageTradedPrice]]*MIS[[#This Row],[OrderQuantity]]</f>
        <v>93123.749999999782</v>
      </c>
      <c r="AF1548">
        <f>MIS[[#This Row],[LTP]]*MIS[[#This Row],[OrderQuantity]]</f>
        <v>84472.5</v>
      </c>
      <c r="AG1548">
        <f>IF(MIS[[#This Row],[OrderSide]]="SELL",MIS[[#This Row],[VALUE]]-MIS[[#This Row],[LIVE_VALUE]],MIS[[#This Row],[LIVE_VALUE]]-MIS[[#This Row],[VALUE]])</f>
        <v>8651.2499999997817</v>
      </c>
      <c r="AH1548" t="str" cm="1">
        <f t="array" ref="AH1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8" t="str">
        <f>MIS[[#This Row],[TRADING SYMBOL]]</f>
        <v>NIFTY2552225050CE</v>
      </c>
      <c r="AJ1548" t="str">
        <f>IF(RIGHT(MIS[[#This Row],[Main/Hedge]],4)="MAIN","MAIN","HEDGE")</f>
        <v>MAIN</v>
      </c>
      <c r="AK1548" t="str" cm="1">
        <f t="array" ref="AK1548">_xlfn._xlws.FILTER(Table4[Column1],ISNUMBER(SEARCH(Table4[Column1],MIS[[#This Row],[OrderUniqueIdentifier]])),"")</f>
        <v>VWAP</v>
      </c>
    </row>
    <row r="1549" spans="1:37" x14ac:dyDescent="0.25">
      <c r="A1549" t="s">
        <v>1555</v>
      </c>
      <c r="B1549" t="s">
        <v>1556</v>
      </c>
      <c r="C1549" t="s">
        <v>3124</v>
      </c>
      <c r="D1549" t="s">
        <v>72</v>
      </c>
      <c r="E1549" t="s">
        <v>2904</v>
      </c>
      <c r="F1549" t="s">
        <v>73</v>
      </c>
      <c r="G1549" t="s">
        <v>89</v>
      </c>
      <c r="H1549" t="s">
        <v>75</v>
      </c>
      <c r="I1549" t="s">
        <v>76</v>
      </c>
      <c r="J1549" t="s">
        <v>77</v>
      </c>
      <c r="K1549">
        <v>525</v>
      </c>
      <c r="L1549" t="s">
        <v>77</v>
      </c>
      <c r="M1549" t="s">
        <v>78</v>
      </c>
      <c r="N1549" t="s">
        <v>3125</v>
      </c>
      <c r="O1549" t="s">
        <v>2906</v>
      </c>
      <c r="P1549" t="s">
        <v>2906</v>
      </c>
      <c r="Q1549" t="s">
        <v>2907</v>
      </c>
      <c r="R1549" t="s">
        <v>79</v>
      </c>
      <c r="S1549" t="s">
        <v>24</v>
      </c>
      <c r="T1549" t="s">
        <v>2908</v>
      </c>
      <c r="U1549" t="s">
        <v>43</v>
      </c>
      <c r="V1549" t="s">
        <v>80</v>
      </c>
      <c r="W1549">
        <v>25050</v>
      </c>
      <c r="X1549" t="s">
        <v>81</v>
      </c>
      <c r="Y1549">
        <v>-525</v>
      </c>
      <c r="Z1549" t="s">
        <v>2909</v>
      </c>
      <c r="AA1549" t="s">
        <v>2909</v>
      </c>
      <c r="AB1549" t="s">
        <v>90</v>
      </c>
      <c r="AC1549" t="s">
        <v>91</v>
      </c>
      <c r="AD1549">
        <f>_xlfn.XLOOKUP(MIS[[#This Row],[TRADING SYMBOL]],[1]Sheet1!$D:$D,[1]Sheet1!$C:$C)</f>
        <v>160.9</v>
      </c>
      <c r="AE1549">
        <f>MIS[[#This Row],[OrderAverageTradedPrice]]*MIS[[#This Row],[OrderQuantity]]</f>
        <v>93311.249999999854</v>
      </c>
      <c r="AF1549">
        <f>MIS[[#This Row],[LTP]]*MIS[[#This Row],[OrderQuantity]]</f>
        <v>84472.5</v>
      </c>
      <c r="AG1549">
        <f>IF(MIS[[#This Row],[OrderSide]]="SELL",MIS[[#This Row],[VALUE]]-MIS[[#This Row],[LIVE_VALUE]],MIS[[#This Row],[LIVE_VALUE]]-MIS[[#This Row],[VALUE]])</f>
        <v>8838.7499999998545</v>
      </c>
      <c r="AH1549" t="str" cm="1">
        <f t="array" ref="AH1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9" t="str">
        <f>MIS[[#This Row],[TRADING SYMBOL]]</f>
        <v>NIFTY2552225050CE</v>
      </c>
      <c r="AJ1549" t="str">
        <f>IF(RIGHT(MIS[[#This Row],[Main/Hedge]],4)="MAIN","MAIN","HEDGE")</f>
        <v>MAIN</v>
      </c>
      <c r="AK1549" t="str" cm="1">
        <f t="array" ref="AK1549">_xlfn._xlws.FILTER(Table4[Column1],ISNUMBER(SEARCH(Table4[Column1],MIS[[#This Row],[OrderUniqueIdentifier]])),"")</f>
        <v>VWAP</v>
      </c>
    </row>
    <row r="1550" spans="1:37" x14ac:dyDescent="0.25">
      <c r="A1550" t="s">
        <v>1555</v>
      </c>
      <c r="B1550" t="s">
        <v>1631</v>
      </c>
      <c r="C1550" t="s">
        <v>3140</v>
      </c>
      <c r="D1550" t="s">
        <v>72</v>
      </c>
      <c r="E1550" t="s">
        <v>2904</v>
      </c>
      <c r="F1550" t="s">
        <v>73</v>
      </c>
      <c r="G1550" t="s">
        <v>89</v>
      </c>
      <c r="H1550" t="s">
        <v>75</v>
      </c>
      <c r="I1550" t="s">
        <v>76</v>
      </c>
      <c r="J1550" t="s">
        <v>77</v>
      </c>
      <c r="K1550">
        <v>600</v>
      </c>
      <c r="L1550" t="s">
        <v>77</v>
      </c>
      <c r="M1550" t="s">
        <v>78</v>
      </c>
      <c r="N1550" t="s">
        <v>2923</v>
      </c>
      <c r="O1550" t="s">
        <v>2906</v>
      </c>
      <c r="P1550" t="s">
        <v>2906</v>
      </c>
      <c r="Q1550" t="s">
        <v>2907</v>
      </c>
      <c r="R1550" t="s">
        <v>79</v>
      </c>
      <c r="S1550" t="s">
        <v>24</v>
      </c>
      <c r="T1550" t="s">
        <v>2908</v>
      </c>
      <c r="U1550" t="s">
        <v>43</v>
      </c>
      <c r="V1550" t="s">
        <v>80</v>
      </c>
      <c r="W1550">
        <v>25050</v>
      </c>
      <c r="X1550" t="s">
        <v>81</v>
      </c>
      <c r="Y1550">
        <v>-600</v>
      </c>
      <c r="Z1550" t="s">
        <v>2909</v>
      </c>
      <c r="AA1550" t="s">
        <v>2909</v>
      </c>
      <c r="AB1550" t="s">
        <v>90</v>
      </c>
      <c r="AC1550" t="s">
        <v>91</v>
      </c>
      <c r="AD1550">
        <f>_xlfn.XLOOKUP(MIS[[#This Row],[TRADING SYMBOL]],[1]Sheet1!$D:$D,[1]Sheet1!$C:$C)</f>
        <v>160.9</v>
      </c>
      <c r="AE1550">
        <f>MIS[[#This Row],[OrderAverageTradedPrice]]*MIS[[#This Row],[OrderQuantity]]</f>
        <v>106440</v>
      </c>
      <c r="AF1550">
        <f>MIS[[#This Row],[LTP]]*MIS[[#This Row],[OrderQuantity]]</f>
        <v>96540</v>
      </c>
      <c r="AG1550">
        <f>IF(MIS[[#This Row],[OrderSide]]="SELL",MIS[[#This Row],[VALUE]]-MIS[[#This Row],[LIVE_VALUE]],MIS[[#This Row],[LIVE_VALUE]]-MIS[[#This Row],[VALUE]])</f>
        <v>9900</v>
      </c>
      <c r="AH1550" t="str" cm="1">
        <f t="array" ref="AH1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0" t="str">
        <f>MIS[[#This Row],[TRADING SYMBOL]]</f>
        <v>NIFTY2552225050CE</v>
      </c>
      <c r="AJ1550" t="str">
        <f>IF(RIGHT(MIS[[#This Row],[Main/Hedge]],4)="MAIN","MAIN","HEDGE")</f>
        <v>MAIN</v>
      </c>
      <c r="AK1550" t="str" cm="1">
        <f t="array" ref="AK1550">_xlfn._xlws.FILTER(Table4[Column1],ISNUMBER(SEARCH(Table4[Column1],MIS[[#This Row],[OrderUniqueIdentifier]])),"")</f>
        <v>VWAP</v>
      </c>
    </row>
    <row r="1551" spans="1:37" x14ac:dyDescent="0.25">
      <c r="A1551" t="s">
        <v>1555</v>
      </c>
      <c r="B1551" t="s">
        <v>1640</v>
      </c>
      <c r="C1551" t="s">
        <v>3141</v>
      </c>
      <c r="D1551" t="s">
        <v>72</v>
      </c>
      <c r="E1551" t="s">
        <v>2904</v>
      </c>
      <c r="F1551" t="s">
        <v>73</v>
      </c>
      <c r="G1551" t="s">
        <v>89</v>
      </c>
      <c r="H1551" t="s">
        <v>75</v>
      </c>
      <c r="I1551" t="s">
        <v>76</v>
      </c>
      <c r="J1551" t="s">
        <v>77</v>
      </c>
      <c r="K1551">
        <v>600</v>
      </c>
      <c r="L1551" t="s">
        <v>77</v>
      </c>
      <c r="M1551" t="s">
        <v>78</v>
      </c>
      <c r="N1551" t="s">
        <v>3142</v>
      </c>
      <c r="O1551" t="s">
        <v>2906</v>
      </c>
      <c r="P1551" t="s">
        <v>2906</v>
      </c>
      <c r="Q1551" t="s">
        <v>2907</v>
      </c>
      <c r="R1551" t="s">
        <v>79</v>
      </c>
      <c r="S1551" t="s">
        <v>24</v>
      </c>
      <c r="T1551" t="s">
        <v>2908</v>
      </c>
      <c r="U1551" t="s">
        <v>43</v>
      </c>
      <c r="V1551" t="s">
        <v>80</v>
      </c>
      <c r="W1551">
        <v>25050</v>
      </c>
      <c r="X1551" t="s">
        <v>81</v>
      </c>
      <c r="Y1551">
        <v>-600</v>
      </c>
      <c r="Z1551" t="s">
        <v>2909</v>
      </c>
      <c r="AA1551" t="s">
        <v>2909</v>
      </c>
      <c r="AB1551" t="s">
        <v>90</v>
      </c>
      <c r="AC1551" t="s">
        <v>91</v>
      </c>
      <c r="AD1551">
        <f>_xlfn.XLOOKUP(MIS[[#This Row],[TRADING SYMBOL]],[1]Sheet1!$D:$D,[1]Sheet1!$C:$C)</f>
        <v>160.9</v>
      </c>
      <c r="AE1551">
        <f>MIS[[#This Row],[OrderAverageTradedPrice]]*MIS[[#This Row],[OrderQuantity]]</f>
        <v>106477.5</v>
      </c>
      <c r="AF1551">
        <f>MIS[[#This Row],[LTP]]*MIS[[#This Row],[OrderQuantity]]</f>
        <v>96540</v>
      </c>
      <c r="AG1551">
        <f>IF(MIS[[#This Row],[OrderSide]]="SELL",MIS[[#This Row],[VALUE]]-MIS[[#This Row],[LIVE_VALUE]],MIS[[#This Row],[LIVE_VALUE]]-MIS[[#This Row],[VALUE]])</f>
        <v>9937.5</v>
      </c>
      <c r="AH1551" t="str" cm="1">
        <f t="array" ref="AH1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1" t="str">
        <f>MIS[[#This Row],[TRADING SYMBOL]]</f>
        <v>NIFTY2552225050CE</v>
      </c>
      <c r="AJ1551" t="str">
        <f>IF(RIGHT(MIS[[#This Row],[Main/Hedge]],4)="MAIN","MAIN","HEDGE")</f>
        <v>MAIN</v>
      </c>
      <c r="AK1551" t="str" cm="1">
        <f t="array" ref="AK1551">_xlfn._xlws.FILTER(Table4[Column1],ISNUMBER(SEARCH(Table4[Column1],MIS[[#This Row],[OrderUniqueIdentifier]])),"")</f>
        <v>VWAP</v>
      </c>
    </row>
    <row r="1552" spans="1:37" x14ac:dyDescent="0.25">
      <c r="A1552" t="s">
        <v>1555</v>
      </c>
      <c r="B1552" t="s">
        <v>1648</v>
      </c>
      <c r="C1552" t="s">
        <v>3143</v>
      </c>
      <c r="D1552" t="s">
        <v>72</v>
      </c>
      <c r="E1552" t="s">
        <v>2904</v>
      </c>
      <c r="F1552" t="s">
        <v>73</v>
      </c>
      <c r="G1552" t="s">
        <v>89</v>
      </c>
      <c r="H1552" t="s">
        <v>75</v>
      </c>
      <c r="I1552" t="s">
        <v>76</v>
      </c>
      <c r="J1552" t="s">
        <v>77</v>
      </c>
      <c r="K1552">
        <v>450</v>
      </c>
      <c r="L1552" t="s">
        <v>77</v>
      </c>
      <c r="M1552" t="s">
        <v>78</v>
      </c>
      <c r="N1552" t="s">
        <v>3144</v>
      </c>
      <c r="O1552" t="s">
        <v>2906</v>
      </c>
      <c r="P1552" t="s">
        <v>2906</v>
      </c>
      <c r="Q1552" t="s">
        <v>2907</v>
      </c>
      <c r="R1552" t="s">
        <v>79</v>
      </c>
      <c r="S1552" t="s">
        <v>24</v>
      </c>
      <c r="T1552" t="s">
        <v>2908</v>
      </c>
      <c r="U1552" t="s">
        <v>43</v>
      </c>
      <c r="V1552" t="s">
        <v>80</v>
      </c>
      <c r="W1552">
        <v>25050</v>
      </c>
      <c r="X1552" t="s">
        <v>81</v>
      </c>
      <c r="Y1552">
        <v>-450</v>
      </c>
      <c r="Z1552" t="s">
        <v>2909</v>
      </c>
      <c r="AA1552" t="s">
        <v>2909</v>
      </c>
      <c r="AB1552" t="s">
        <v>90</v>
      </c>
      <c r="AC1552" t="s">
        <v>91</v>
      </c>
      <c r="AD1552">
        <f>_xlfn.XLOOKUP(MIS[[#This Row],[TRADING SYMBOL]],[1]Sheet1!$D:$D,[1]Sheet1!$C:$C)</f>
        <v>160.9</v>
      </c>
      <c r="AE1552">
        <f>MIS[[#This Row],[OrderAverageTradedPrice]]*MIS[[#This Row],[OrderQuantity]]</f>
        <v>80133.75</v>
      </c>
      <c r="AF1552">
        <f>MIS[[#This Row],[LTP]]*MIS[[#This Row],[OrderQuantity]]</f>
        <v>72405</v>
      </c>
      <c r="AG1552">
        <f>IF(MIS[[#This Row],[OrderSide]]="SELL",MIS[[#This Row],[VALUE]]-MIS[[#This Row],[LIVE_VALUE]],MIS[[#This Row],[LIVE_VALUE]]-MIS[[#This Row],[VALUE]])</f>
        <v>7728.75</v>
      </c>
      <c r="AH1552" t="str" cm="1">
        <f t="array" ref="AH1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2" t="str">
        <f>MIS[[#This Row],[TRADING SYMBOL]]</f>
        <v>NIFTY2552225050CE</v>
      </c>
      <c r="AJ1552" t="str">
        <f>IF(RIGHT(MIS[[#This Row],[Main/Hedge]],4)="MAIN","MAIN","HEDGE")</f>
        <v>MAIN</v>
      </c>
      <c r="AK1552" t="str" cm="1">
        <f t="array" ref="AK1552">_xlfn._xlws.FILTER(Table4[Column1],ISNUMBER(SEARCH(Table4[Column1],MIS[[#This Row],[OrderUniqueIdentifier]])),"")</f>
        <v>VWAP</v>
      </c>
    </row>
    <row r="1553" spans="1:37" x14ac:dyDescent="0.25">
      <c r="A1553" t="s">
        <v>1555</v>
      </c>
      <c r="B1553" t="s">
        <v>1657</v>
      </c>
      <c r="C1553" t="s">
        <v>3145</v>
      </c>
      <c r="D1553" t="s">
        <v>72</v>
      </c>
      <c r="E1553" t="s">
        <v>2904</v>
      </c>
      <c r="F1553" t="s">
        <v>73</v>
      </c>
      <c r="G1553" t="s">
        <v>89</v>
      </c>
      <c r="H1553" t="s">
        <v>75</v>
      </c>
      <c r="I1553" t="s">
        <v>76</v>
      </c>
      <c r="J1553" t="s">
        <v>77</v>
      </c>
      <c r="K1553">
        <v>825</v>
      </c>
      <c r="L1553" t="s">
        <v>77</v>
      </c>
      <c r="M1553" t="s">
        <v>78</v>
      </c>
      <c r="N1553" t="s">
        <v>3146</v>
      </c>
      <c r="O1553" t="s">
        <v>2906</v>
      </c>
      <c r="P1553" t="s">
        <v>2906</v>
      </c>
      <c r="Q1553" t="s">
        <v>2907</v>
      </c>
      <c r="R1553" t="s">
        <v>79</v>
      </c>
      <c r="S1553" t="s">
        <v>24</v>
      </c>
      <c r="T1553" t="s">
        <v>2908</v>
      </c>
      <c r="U1553" t="s">
        <v>43</v>
      </c>
      <c r="V1553" t="s">
        <v>80</v>
      </c>
      <c r="W1553">
        <v>25050</v>
      </c>
      <c r="X1553" t="s">
        <v>81</v>
      </c>
      <c r="Y1553">
        <v>-825</v>
      </c>
      <c r="Z1553" t="s">
        <v>2909</v>
      </c>
      <c r="AA1553" t="s">
        <v>2909</v>
      </c>
      <c r="AB1553" t="s">
        <v>90</v>
      </c>
      <c r="AC1553" t="s">
        <v>91</v>
      </c>
      <c r="AD1553">
        <f>_xlfn.XLOOKUP(MIS[[#This Row],[TRADING SYMBOL]],[1]Sheet1!$D:$D,[1]Sheet1!$C:$C)</f>
        <v>160.9</v>
      </c>
      <c r="AE1553">
        <f>MIS[[#This Row],[OrderAverageTradedPrice]]*MIS[[#This Row],[OrderQuantity]]</f>
        <v>146542.49999999939</v>
      </c>
      <c r="AF1553">
        <f>MIS[[#This Row],[LTP]]*MIS[[#This Row],[OrderQuantity]]</f>
        <v>132742.5</v>
      </c>
      <c r="AG1553">
        <f>IF(MIS[[#This Row],[OrderSide]]="SELL",MIS[[#This Row],[VALUE]]-MIS[[#This Row],[LIVE_VALUE]],MIS[[#This Row],[LIVE_VALUE]]-MIS[[#This Row],[VALUE]])</f>
        <v>13799.999999999389</v>
      </c>
      <c r="AH1553" t="str" cm="1">
        <f t="array" ref="AH1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3" t="str">
        <f>MIS[[#This Row],[TRADING SYMBOL]]</f>
        <v>NIFTY2552225050CE</v>
      </c>
      <c r="AJ1553" t="str">
        <f>IF(RIGHT(MIS[[#This Row],[Main/Hedge]],4)="MAIN","MAIN","HEDGE")</f>
        <v>MAIN</v>
      </c>
      <c r="AK1553" t="str" cm="1">
        <f t="array" ref="AK1553">_xlfn._xlws.FILTER(Table4[Column1],ISNUMBER(SEARCH(Table4[Column1],MIS[[#This Row],[OrderUniqueIdentifier]])),"")</f>
        <v>VWAP</v>
      </c>
    </row>
    <row r="1554" spans="1:37" x14ac:dyDescent="0.25">
      <c r="A1554" t="s">
        <v>378</v>
      </c>
      <c r="B1554" t="s">
        <v>379</v>
      </c>
      <c r="C1554" t="s">
        <v>3155</v>
      </c>
      <c r="D1554" t="s">
        <v>72</v>
      </c>
      <c r="E1554" t="s">
        <v>2904</v>
      </c>
      <c r="F1554" t="s">
        <v>73</v>
      </c>
      <c r="G1554" t="s">
        <v>89</v>
      </c>
      <c r="H1554" t="s">
        <v>93</v>
      </c>
      <c r="I1554" t="s">
        <v>76</v>
      </c>
      <c r="J1554" t="s">
        <v>2980</v>
      </c>
      <c r="K1554">
        <v>300</v>
      </c>
      <c r="L1554" t="s">
        <v>77</v>
      </c>
      <c r="M1554" t="s">
        <v>78</v>
      </c>
      <c r="N1554" t="s">
        <v>2980</v>
      </c>
      <c r="O1554" t="s">
        <v>2937</v>
      </c>
      <c r="P1554" t="s">
        <v>2906</v>
      </c>
      <c r="Q1554" t="s">
        <v>2907</v>
      </c>
      <c r="R1554" t="s">
        <v>79</v>
      </c>
      <c r="S1554" t="s">
        <v>24</v>
      </c>
      <c r="T1554" t="s">
        <v>2908</v>
      </c>
      <c r="U1554" t="s">
        <v>43</v>
      </c>
      <c r="V1554" t="s">
        <v>80</v>
      </c>
      <c r="W1554">
        <v>25050</v>
      </c>
      <c r="X1554" t="s">
        <v>81</v>
      </c>
      <c r="Y1554">
        <v>-300</v>
      </c>
      <c r="Z1554" t="s">
        <v>2938</v>
      </c>
      <c r="AA1554" t="s">
        <v>2909</v>
      </c>
      <c r="AB1554" t="s">
        <v>90</v>
      </c>
      <c r="AC1554" t="s">
        <v>91</v>
      </c>
      <c r="AD1554">
        <f>_xlfn.XLOOKUP(MIS[[#This Row],[TRADING SYMBOL]],[1]Sheet1!$D:$D,[1]Sheet1!$C:$C)</f>
        <v>160.9</v>
      </c>
      <c r="AE1554">
        <f>MIS[[#This Row],[OrderAverageTradedPrice]]*MIS[[#This Row],[OrderQuantity]]</f>
        <v>53250</v>
      </c>
      <c r="AF1554">
        <f>MIS[[#This Row],[LTP]]*MIS[[#This Row],[OrderQuantity]]</f>
        <v>48270</v>
      </c>
      <c r="AG1554">
        <f>IF(MIS[[#This Row],[OrderSide]]="SELL",MIS[[#This Row],[VALUE]]-MIS[[#This Row],[LIVE_VALUE]],MIS[[#This Row],[LIVE_VALUE]]-MIS[[#This Row],[VALUE]])</f>
        <v>4980</v>
      </c>
      <c r="AH1554" t="str" cm="1">
        <f t="array" ref="AH1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4" t="str">
        <f>MIS[[#This Row],[TRADING SYMBOL]]</f>
        <v>NIFTY2552225050CE</v>
      </c>
      <c r="AJ1554" t="str">
        <f>IF(RIGHT(MIS[[#This Row],[Main/Hedge]],4)="MAIN","MAIN","HEDGE")</f>
        <v>MAIN</v>
      </c>
      <c r="AK1554" t="str" cm="1">
        <f t="array" ref="AK1554">_xlfn._xlws.FILTER(Table4[Column1],ISNUMBER(SEARCH(Table4[Column1],MIS[[#This Row],[OrderUniqueIdentifier]])),"")</f>
        <v>VWAP</v>
      </c>
    </row>
    <row r="1555" spans="1:37" x14ac:dyDescent="0.25">
      <c r="A1555" t="s">
        <v>71</v>
      </c>
      <c r="B1555" t="s">
        <v>482</v>
      </c>
      <c r="C1555" t="s">
        <v>2910</v>
      </c>
      <c r="D1555" t="s">
        <v>72</v>
      </c>
      <c r="E1555" t="s">
        <v>2904</v>
      </c>
      <c r="F1555" t="s">
        <v>73</v>
      </c>
      <c r="G1555" t="s">
        <v>89</v>
      </c>
      <c r="H1555" t="s">
        <v>75</v>
      </c>
      <c r="I1555" t="s">
        <v>76</v>
      </c>
      <c r="J1555" t="s">
        <v>77</v>
      </c>
      <c r="K1555">
        <v>225</v>
      </c>
      <c r="L1555" t="s">
        <v>77</v>
      </c>
      <c r="M1555" t="s">
        <v>78</v>
      </c>
      <c r="N1555" t="s">
        <v>2911</v>
      </c>
      <c r="O1555" t="s">
        <v>2906</v>
      </c>
      <c r="P1555" t="s">
        <v>2912</v>
      </c>
      <c r="Q1555" t="s">
        <v>2907</v>
      </c>
      <c r="R1555" t="s">
        <v>79</v>
      </c>
      <c r="S1555" t="s">
        <v>24</v>
      </c>
      <c r="T1555" t="s">
        <v>2908</v>
      </c>
      <c r="U1555" t="s">
        <v>43</v>
      </c>
      <c r="V1555" t="s">
        <v>80</v>
      </c>
      <c r="W1555">
        <v>25050</v>
      </c>
      <c r="X1555" t="s">
        <v>81</v>
      </c>
      <c r="Y1555">
        <v>-225</v>
      </c>
      <c r="Z1555" t="s">
        <v>2909</v>
      </c>
      <c r="AA1555" t="s">
        <v>2913</v>
      </c>
      <c r="AB1555" t="s">
        <v>90</v>
      </c>
      <c r="AC1555" t="s">
        <v>91</v>
      </c>
      <c r="AD1555">
        <f>_xlfn.XLOOKUP(MIS[[#This Row],[TRADING SYMBOL]],[1]Sheet1!$D:$D,[1]Sheet1!$C:$C)</f>
        <v>160.9</v>
      </c>
      <c r="AE1555">
        <f>MIS[[#This Row],[OrderAverageTradedPrice]]*MIS[[#This Row],[OrderQuantity]]</f>
        <v>39877.499999999927</v>
      </c>
      <c r="AF1555">
        <f>MIS[[#This Row],[LTP]]*MIS[[#This Row],[OrderQuantity]]</f>
        <v>36202.5</v>
      </c>
      <c r="AG1555">
        <f>IF(MIS[[#This Row],[OrderSide]]="SELL",MIS[[#This Row],[VALUE]]-MIS[[#This Row],[LIVE_VALUE]],MIS[[#This Row],[LIVE_VALUE]]-MIS[[#This Row],[VALUE]])</f>
        <v>3674.9999999999272</v>
      </c>
      <c r="AH1555" t="str" cm="1">
        <f t="array" ref="AH1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5" t="str">
        <f>MIS[[#This Row],[TRADING SYMBOL]]</f>
        <v>NIFTY2552225050CE</v>
      </c>
      <c r="AJ1555" t="str">
        <f>IF(RIGHT(MIS[[#This Row],[Main/Hedge]],4)="MAIN","MAIN","HEDGE")</f>
        <v>MAIN</v>
      </c>
      <c r="AK1555" t="str" cm="1">
        <f t="array" ref="AK1555">_xlfn._xlws.FILTER(Table4[Column1],ISNUMBER(SEARCH(Table4[Column1],MIS[[#This Row],[OrderUniqueIdentifier]])),"")</f>
        <v>VWAP</v>
      </c>
    </row>
    <row r="1556" spans="1:37" x14ac:dyDescent="0.25">
      <c r="A1556" t="s">
        <v>71</v>
      </c>
      <c r="B1556" t="s">
        <v>540</v>
      </c>
      <c r="C1556" t="s">
        <v>2922</v>
      </c>
      <c r="D1556" t="s">
        <v>72</v>
      </c>
      <c r="E1556" t="s">
        <v>2904</v>
      </c>
      <c r="F1556" t="s">
        <v>73</v>
      </c>
      <c r="G1556" t="s">
        <v>89</v>
      </c>
      <c r="H1556" t="s">
        <v>75</v>
      </c>
      <c r="I1556" t="s">
        <v>76</v>
      </c>
      <c r="J1556" t="s">
        <v>77</v>
      </c>
      <c r="K1556">
        <v>225</v>
      </c>
      <c r="L1556" t="s">
        <v>77</v>
      </c>
      <c r="M1556" t="s">
        <v>78</v>
      </c>
      <c r="N1556" t="s">
        <v>2923</v>
      </c>
      <c r="O1556" t="s">
        <v>2912</v>
      </c>
      <c r="P1556" t="s">
        <v>2912</v>
      </c>
      <c r="Q1556" t="s">
        <v>2907</v>
      </c>
      <c r="R1556" t="s">
        <v>79</v>
      </c>
      <c r="S1556" t="s">
        <v>24</v>
      </c>
      <c r="T1556" t="s">
        <v>2908</v>
      </c>
      <c r="U1556" t="s">
        <v>43</v>
      </c>
      <c r="V1556" t="s">
        <v>80</v>
      </c>
      <c r="W1556">
        <v>25050</v>
      </c>
      <c r="X1556" t="s">
        <v>81</v>
      </c>
      <c r="Y1556">
        <v>-225</v>
      </c>
      <c r="Z1556" t="s">
        <v>2913</v>
      </c>
      <c r="AA1556" t="s">
        <v>2913</v>
      </c>
      <c r="AB1556" t="s">
        <v>90</v>
      </c>
      <c r="AC1556" t="s">
        <v>91</v>
      </c>
      <c r="AD1556">
        <f>_xlfn.XLOOKUP(MIS[[#This Row],[TRADING SYMBOL]],[1]Sheet1!$D:$D,[1]Sheet1!$C:$C)</f>
        <v>160.9</v>
      </c>
      <c r="AE1556">
        <f>MIS[[#This Row],[OrderAverageTradedPrice]]*MIS[[#This Row],[OrderQuantity]]</f>
        <v>39915</v>
      </c>
      <c r="AF1556">
        <f>MIS[[#This Row],[LTP]]*MIS[[#This Row],[OrderQuantity]]</f>
        <v>36202.5</v>
      </c>
      <c r="AG1556">
        <f>IF(MIS[[#This Row],[OrderSide]]="SELL",MIS[[#This Row],[VALUE]]-MIS[[#This Row],[LIVE_VALUE]],MIS[[#This Row],[LIVE_VALUE]]-MIS[[#This Row],[VALUE]])</f>
        <v>3712.5</v>
      </c>
      <c r="AH1556" t="str" cm="1">
        <f t="array" ref="AH1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6" t="str">
        <f>MIS[[#This Row],[TRADING SYMBOL]]</f>
        <v>NIFTY2552225050CE</v>
      </c>
      <c r="AJ1556" t="str">
        <f>IF(RIGHT(MIS[[#This Row],[Main/Hedge]],4)="MAIN","MAIN","HEDGE")</f>
        <v>MAIN</v>
      </c>
      <c r="AK1556" t="str" cm="1">
        <f t="array" ref="AK1556">_xlfn._xlws.FILTER(Table4[Column1],ISNUMBER(SEARCH(Table4[Column1],MIS[[#This Row],[OrderUniqueIdentifier]])),"")</f>
        <v>VWAP</v>
      </c>
    </row>
    <row r="1557" spans="1:37" x14ac:dyDescent="0.25">
      <c r="A1557" t="s">
        <v>71</v>
      </c>
      <c r="B1557" t="s">
        <v>558</v>
      </c>
      <c r="C1557" t="s">
        <v>2926</v>
      </c>
      <c r="D1557" t="s">
        <v>72</v>
      </c>
      <c r="E1557" t="s">
        <v>2904</v>
      </c>
      <c r="F1557" t="s">
        <v>73</v>
      </c>
      <c r="G1557" t="s">
        <v>89</v>
      </c>
      <c r="H1557" t="s">
        <v>75</v>
      </c>
      <c r="I1557" t="s">
        <v>76</v>
      </c>
      <c r="J1557" t="s">
        <v>77</v>
      </c>
      <c r="K1557">
        <v>225</v>
      </c>
      <c r="L1557" t="s">
        <v>77</v>
      </c>
      <c r="M1557" t="s">
        <v>78</v>
      </c>
      <c r="N1557" t="s">
        <v>2927</v>
      </c>
      <c r="O1557" t="s">
        <v>2912</v>
      </c>
      <c r="P1557" t="s">
        <v>2912</v>
      </c>
      <c r="Q1557" t="s">
        <v>2907</v>
      </c>
      <c r="R1557" t="s">
        <v>79</v>
      </c>
      <c r="S1557" t="s">
        <v>24</v>
      </c>
      <c r="T1557" t="s">
        <v>2908</v>
      </c>
      <c r="U1557" t="s">
        <v>43</v>
      </c>
      <c r="V1557" t="s">
        <v>80</v>
      </c>
      <c r="W1557">
        <v>25050</v>
      </c>
      <c r="X1557" t="s">
        <v>81</v>
      </c>
      <c r="Y1557">
        <v>-225</v>
      </c>
      <c r="Z1557" t="s">
        <v>2913</v>
      </c>
      <c r="AA1557" t="s">
        <v>2913</v>
      </c>
      <c r="AB1557" t="s">
        <v>90</v>
      </c>
      <c r="AC1557" t="s">
        <v>91</v>
      </c>
      <c r="AD1557">
        <f>_xlfn.XLOOKUP(MIS[[#This Row],[TRADING SYMBOL]],[1]Sheet1!$D:$D,[1]Sheet1!$C:$C)</f>
        <v>160.9</v>
      </c>
      <c r="AE1557">
        <f>MIS[[#This Row],[OrderAverageTradedPrice]]*MIS[[#This Row],[OrderQuantity]]</f>
        <v>39911.249999999927</v>
      </c>
      <c r="AF1557">
        <f>MIS[[#This Row],[LTP]]*MIS[[#This Row],[OrderQuantity]]</f>
        <v>36202.5</v>
      </c>
      <c r="AG1557">
        <f>IF(MIS[[#This Row],[OrderSide]]="SELL",MIS[[#This Row],[VALUE]]-MIS[[#This Row],[LIVE_VALUE]],MIS[[#This Row],[LIVE_VALUE]]-MIS[[#This Row],[VALUE]])</f>
        <v>3708.7499999999272</v>
      </c>
      <c r="AH1557" t="str" cm="1">
        <f t="array" ref="AH1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7" t="str">
        <f>MIS[[#This Row],[TRADING SYMBOL]]</f>
        <v>NIFTY2552225050CE</v>
      </c>
      <c r="AJ1557" t="str">
        <f>IF(RIGHT(MIS[[#This Row],[Main/Hedge]],4)="MAIN","MAIN","HEDGE")</f>
        <v>MAIN</v>
      </c>
      <c r="AK1557" t="str" cm="1">
        <f t="array" ref="AK1557">_xlfn._xlws.FILTER(Table4[Column1],ISNUMBER(SEARCH(Table4[Column1],MIS[[#This Row],[OrderUniqueIdentifier]])),"")</f>
        <v>VWAP</v>
      </c>
    </row>
    <row r="1558" spans="1:37" x14ac:dyDescent="0.25">
      <c r="A1558" t="s">
        <v>71</v>
      </c>
      <c r="B1558" t="s">
        <v>566</v>
      </c>
      <c r="C1558" t="s">
        <v>2928</v>
      </c>
      <c r="D1558" t="s">
        <v>72</v>
      </c>
      <c r="E1558" t="s">
        <v>2904</v>
      </c>
      <c r="F1558" t="s">
        <v>73</v>
      </c>
      <c r="G1558" t="s">
        <v>89</v>
      </c>
      <c r="H1558" t="s">
        <v>75</v>
      </c>
      <c r="I1558" t="s">
        <v>76</v>
      </c>
      <c r="J1558" t="s">
        <v>77</v>
      </c>
      <c r="K1558">
        <v>75</v>
      </c>
      <c r="L1558" t="s">
        <v>77</v>
      </c>
      <c r="M1558" t="s">
        <v>78</v>
      </c>
      <c r="N1558" t="s">
        <v>2929</v>
      </c>
      <c r="O1558" t="s">
        <v>2912</v>
      </c>
      <c r="P1558" t="s">
        <v>2912</v>
      </c>
      <c r="Q1558" t="s">
        <v>2907</v>
      </c>
      <c r="R1558" t="s">
        <v>79</v>
      </c>
      <c r="S1558" t="s">
        <v>24</v>
      </c>
      <c r="T1558" t="s">
        <v>2908</v>
      </c>
      <c r="U1558" t="s">
        <v>43</v>
      </c>
      <c r="V1558" t="s">
        <v>80</v>
      </c>
      <c r="W1558">
        <v>25050</v>
      </c>
      <c r="X1558" t="s">
        <v>81</v>
      </c>
      <c r="Y1558">
        <v>-75</v>
      </c>
      <c r="Z1558" t="s">
        <v>2913</v>
      </c>
      <c r="AA1558" t="s">
        <v>2913</v>
      </c>
      <c r="AB1558" t="s">
        <v>90</v>
      </c>
      <c r="AC1558" t="s">
        <v>91</v>
      </c>
      <c r="AD1558">
        <f>_xlfn.XLOOKUP(MIS[[#This Row],[TRADING SYMBOL]],[1]Sheet1!$D:$D,[1]Sheet1!$C:$C)</f>
        <v>160.9</v>
      </c>
      <c r="AE1558">
        <f>MIS[[#This Row],[OrderAverageTradedPrice]]*MIS[[#This Row],[OrderQuantity]]</f>
        <v>13226.25</v>
      </c>
      <c r="AF1558">
        <f>MIS[[#This Row],[LTP]]*MIS[[#This Row],[OrderQuantity]]</f>
        <v>12067.5</v>
      </c>
      <c r="AG1558">
        <f>IF(MIS[[#This Row],[OrderSide]]="SELL",MIS[[#This Row],[VALUE]]-MIS[[#This Row],[LIVE_VALUE]],MIS[[#This Row],[LIVE_VALUE]]-MIS[[#This Row],[VALUE]])</f>
        <v>1158.75</v>
      </c>
      <c r="AH1558" t="str" cm="1">
        <f t="array" ref="AH1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8" t="str">
        <f>MIS[[#This Row],[TRADING SYMBOL]]</f>
        <v>NIFTY2552225050CE</v>
      </c>
      <c r="AJ1558" t="str">
        <f>IF(RIGHT(MIS[[#This Row],[Main/Hedge]],4)="MAIN","MAIN","HEDGE")</f>
        <v>MAIN</v>
      </c>
      <c r="AK1558" t="str" cm="1">
        <f t="array" ref="AK1558">_xlfn._xlws.FILTER(Table4[Column1],ISNUMBER(SEARCH(Table4[Column1],MIS[[#This Row],[OrderUniqueIdentifier]])),"")</f>
        <v>VWAP</v>
      </c>
    </row>
    <row r="1559" spans="1:37" x14ac:dyDescent="0.25">
      <c r="A1559" t="s">
        <v>71</v>
      </c>
      <c r="B1559" t="s">
        <v>619</v>
      </c>
      <c r="C1559" t="s">
        <v>2939</v>
      </c>
      <c r="D1559" t="s">
        <v>72</v>
      </c>
      <c r="E1559" t="s">
        <v>2904</v>
      </c>
      <c r="F1559" t="s">
        <v>73</v>
      </c>
      <c r="G1559" t="s">
        <v>89</v>
      </c>
      <c r="H1559" t="s">
        <v>75</v>
      </c>
      <c r="I1559" t="s">
        <v>76</v>
      </c>
      <c r="J1559" t="s">
        <v>77</v>
      </c>
      <c r="K1559">
        <v>300</v>
      </c>
      <c r="L1559" t="s">
        <v>77</v>
      </c>
      <c r="M1559" t="s">
        <v>78</v>
      </c>
      <c r="N1559" t="s">
        <v>2940</v>
      </c>
      <c r="O1559" t="s">
        <v>2912</v>
      </c>
      <c r="P1559" t="s">
        <v>2912</v>
      </c>
      <c r="Q1559" t="s">
        <v>2907</v>
      </c>
      <c r="R1559" t="s">
        <v>79</v>
      </c>
      <c r="S1559" t="s">
        <v>24</v>
      </c>
      <c r="T1559" t="s">
        <v>2908</v>
      </c>
      <c r="U1559" t="s">
        <v>43</v>
      </c>
      <c r="V1559" t="s">
        <v>80</v>
      </c>
      <c r="W1559">
        <v>25050</v>
      </c>
      <c r="X1559" t="s">
        <v>81</v>
      </c>
      <c r="Y1559">
        <v>-300</v>
      </c>
      <c r="Z1559" t="s">
        <v>2913</v>
      </c>
      <c r="AA1559" t="s">
        <v>2913</v>
      </c>
      <c r="AB1559" t="s">
        <v>90</v>
      </c>
      <c r="AC1559" t="s">
        <v>91</v>
      </c>
      <c r="AD1559">
        <f>_xlfn.XLOOKUP(MIS[[#This Row],[TRADING SYMBOL]],[1]Sheet1!$D:$D,[1]Sheet1!$C:$C)</f>
        <v>160.9</v>
      </c>
      <c r="AE1559">
        <f>MIS[[#This Row],[OrderAverageTradedPrice]]*MIS[[#This Row],[OrderQuantity]]</f>
        <v>53280</v>
      </c>
      <c r="AF1559">
        <f>MIS[[#This Row],[LTP]]*MIS[[#This Row],[OrderQuantity]]</f>
        <v>48270</v>
      </c>
      <c r="AG1559">
        <f>IF(MIS[[#This Row],[OrderSide]]="SELL",MIS[[#This Row],[VALUE]]-MIS[[#This Row],[LIVE_VALUE]],MIS[[#This Row],[LIVE_VALUE]]-MIS[[#This Row],[VALUE]])</f>
        <v>5010</v>
      </c>
      <c r="AH1559" t="str" cm="1">
        <f t="array" ref="AH1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9" t="str">
        <f>MIS[[#This Row],[TRADING SYMBOL]]</f>
        <v>NIFTY2552225050CE</v>
      </c>
      <c r="AJ1559" t="str">
        <f>IF(RIGHT(MIS[[#This Row],[Main/Hedge]],4)="MAIN","MAIN","HEDGE")</f>
        <v>MAIN</v>
      </c>
      <c r="AK1559" t="str" cm="1">
        <f t="array" ref="AK1559">_xlfn._xlws.FILTER(Table4[Column1],ISNUMBER(SEARCH(Table4[Column1],MIS[[#This Row],[OrderUniqueIdentifier]])),"")</f>
        <v>VWAP</v>
      </c>
    </row>
    <row r="1560" spans="1:37" x14ac:dyDescent="0.25">
      <c r="A1560" t="s">
        <v>71</v>
      </c>
      <c r="B1560" t="s">
        <v>629</v>
      </c>
      <c r="C1560" t="s">
        <v>2941</v>
      </c>
      <c r="D1560" t="s">
        <v>72</v>
      </c>
      <c r="E1560" t="s">
        <v>2904</v>
      </c>
      <c r="F1560" t="s">
        <v>73</v>
      </c>
      <c r="G1560" t="s">
        <v>89</v>
      </c>
      <c r="H1560" t="s">
        <v>75</v>
      </c>
      <c r="I1560" t="s">
        <v>76</v>
      </c>
      <c r="J1560" t="s">
        <v>77</v>
      </c>
      <c r="K1560">
        <v>75</v>
      </c>
      <c r="L1560" t="s">
        <v>77</v>
      </c>
      <c r="M1560" t="s">
        <v>78</v>
      </c>
      <c r="N1560" t="s">
        <v>2923</v>
      </c>
      <c r="O1560" t="s">
        <v>2906</v>
      </c>
      <c r="P1560" t="s">
        <v>2912</v>
      </c>
      <c r="Q1560" t="s">
        <v>2907</v>
      </c>
      <c r="R1560" t="s">
        <v>79</v>
      </c>
      <c r="S1560" t="s">
        <v>24</v>
      </c>
      <c r="T1560" t="s">
        <v>2908</v>
      </c>
      <c r="U1560" t="s">
        <v>43</v>
      </c>
      <c r="V1560" t="s">
        <v>80</v>
      </c>
      <c r="W1560">
        <v>25050</v>
      </c>
      <c r="X1560" t="s">
        <v>81</v>
      </c>
      <c r="Y1560">
        <v>-75</v>
      </c>
      <c r="Z1560" t="s">
        <v>2909</v>
      </c>
      <c r="AA1560" t="s">
        <v>2913</v>
      </c>
      <c r="AB1560" t="s">
        <v>90</v>
      </c>
      <c r="AC1560" t="s">
        <v>91</v>
      </c>
      <c r="AD1560">
        <f>_xlfn.XLOOKUP(MIS[[#This Row],[TRADING SYMBOL]],[1]Sheet1!$D:$D,[1]Sheet1!$C:$C)</f>
        <v>160.9</v>
      </c>
      <c r="AE1560">
        <f>MIS[[#This Row],[OrderAverageTradedPrice]]*MIS[[#This Row],[OrderQuantity]]</f>
        <v>13305</v>
      </c>
      <c r="AF1560">
        <f>MIS[[#This Row],[LTP]]*MIS[[#This Row],[OrderQuantity]]</f>
        <v>12067.5</v>
      </c>
      <c r="AG1560">
        <f>IF(MIS[[#This Row],[OrderSide]]="SELL",MIS[[#This Row],[VALUE]]-MIS[[#This Row],[LIVE_VALUE]],MIS[[#This Row],[LIVE_VALUE]]-MIS[[#This Row],[VALUE]])</f>
        <v>1237.5</v>
      </c>
      <c r="AH1560" t="str" cm="1">
        <f t="array" ref="AH1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0" t="str">
        <f>MIS[[#This Row],[TRADING SYMBOL]]</f>
        <v>NIFTY2552225050CE</v>
      </c>
      <c r="AJ1560" t="str">
        <f>IF(RIGHT(MIS[[#This Row],[Main/Hedge]],4)="MAIN","MAIN","HEDGE")</f>
        <v>MAIN</v>
      </c>
      <c r="AK1560" t="str" cm="1">
        <f t="array" ref="AK1560">_xlfn._xlws.FILTER(Table4[Column1],ISNUMBER(SEARCH(Table4[Column1],MIS[[#This Row],[OrderUniqueIdentifier]])),"")</f>
        <v>VWAP</v>
      </c>
    </row>
    <row r="1561" spans="1:37" x14ac:dyDescent="0.25">
      <c r="A1561" t="s">
        <v>71</v>
      </c>
      <c r="B1561" t="s">
        <v>652</v>
      </c>
      <c r="C1561" t="s">
        <v>2948</v>
      </c>
      <c r="D1561" t="s">
        <v>72</v>
      </c>
      <c r="E1561" t="s">
        <v>2904</v>
      </c>
      <c r="F1561" t="s">
        <v>73</v>
      </c>
      <c r="G1561" t="s">
        <v>89</v>
      </c>
      <c r="H1561" t="s">
        <v>75</v>
      </c>
      <c r="I1561" t="s">
        <v>76</v>
      </c>
      <c r="J1561" t="s">
        <v>77</v>
      </c>
      <c r="K1561">
        <v>150</v>
      </c>
      <c r="L1561" t="s">
        <v>77</v>
      </c>
      <c r="M1561" t="s">
        <v>78</v>
      </c>
      <c r="N1561" t="s">
        <v>2923</v>
      </c>
      <c r="O1561" t="s">
        <v>2906</v>
      </c>
      <c r="P1561" t="s">
        <v>2912</v>
      </c>
      <c r="Q1561" t="s">
        <v>2907</v>
      </c>
      <c r="R1561" t="s">
        <v>79</v>
      </c>
      <c r="S1561" t="s">
        <v>24</v>
      </c>
      <c r="T1561" t="s">
        <v>2908</v>
      </c>
      <c r="U1561" t="s">
        <v>43</v>
      </c>
      <c r="V1561" t="s">
        <v>80</v>
      </c>
      <c r="W1561">
        <v>25050</v>
      </c>
      <c r="X1561" t="s">
        <v>81</v>
      </c>
      <c r="Y1561">
        <v>-150</v>
      </c>
      <c r="Z1561" t="s">
        <v>2909</v>
      </c>
      <c r="AA1561" t="s">
        <v>2913</v>
      </c>
      <c r="AB1561" t="s">
        <v>90</v>
      </c>
      <c r="AC1561" t="s">
        <v>91</v>
      </c>
      <c r="AD1561">
        <f>_xlfn.XLOOKUP(MIS[[#This Row],[TRADING SYMBOL]],[1]Sheet1!$D:$D,[1]Sheet1!$C:$C)</f>
        <v>160.9</v>
      </c>
      <c r="AE1561">
        <f>MIS[[#This Row],[OrderAverageTradedPrice]]*MIS[[#This Row],[OrderQuantity]]</f>
        <v>26610</v>
      </c>
      <c r="AF1561">
        <f>MIS[[#This Row],[LTP]]*MIS[[#This Row],[OrderQuantity]]</f>
        <v>24135</v>
      </c>
      <c r="AG1561">
        <f>IF(MIS[[#This Row],[OrderSide]]="SELL",MIS[[#This Row],[VALUE]]-MIS[[#This Row],[LIVE_VALUE]],MIS[[#This Row],[LIVE_VALUE]]-MIS[[#This Row],[VALUE]])</f>
        <v>2475</v>
      </c>
      <c r="AH1561" t="str" cm="1">
        <f t="array" ref="AH1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1" t="str">
        <f>MIS[[#This Row],[TRADING SYMBOL]]</f>
        <v>NIFTY2552225050CE</v>
      </c>
      <c r="AJ1561" t="str">
        <f>IF(RIGHT(MIS[[#This Row],[Main/Hedge]],4)="MAIN","MAIN","HEDGE")</f>
        <v>MAIN</v>
      </c>
      <c r="AK1561" t="str" cm="1">
        <f t="array" ref="AK1561">_xlfn._xlws.FILTER(Table4[Column1],ISNUMBER(SEARCH(Table4[Column1],MIS[[#This Row],[OrderUniqueIdentifier]])),"")</f>
        <v>VWAP</v>
      </c>
    </row>
    <row r="1562" spans="1:37" x14ac:dyDescent="0.25">
      <c r="A1562" t="s">
        <v>71</v>
      </c>
      <c r="B1562" t="s">
        <v>779</v>
      </c>
      <c r="C1562" t="s">
        <v>2969</v>
      </c>
      <c r="D1562" t="s">
        <v>72</v>
      </c>
      <c r="E1562" t="s">
        <v>2904</v>
      </c>
      <c r="F1562" t="s">
        <v>73</v>
      </c>
      <c r="G1562" t="s">
        <v>89</v>
      </c>
      <c r="H1562" t="s">
        <v>75</v>
      </c>
      <c r="I1562" t="s">
        <v>76</v>
      </c>
      <c r="J1562" t="s">
        <v>77</v>
      </c>
      <c r="K1562">
        <v>150</v>
      </c>
      <c r="L1562" t="s">
        <v>77</v>
      </c>
      <c r="M1562" t="s">
        <v>78</v>
      </c>
      <c r="N1562" t="s">
        <v>2970</v>
      </c>
      <c r="O1562" t="s">
        <v>2912</v>
      </c>
      <c r="P1562" t="s">
        <v>2912</v>
      </c>
      <c r="Q1562" t="s">
        <v>2907</v>
      </c>
      <c r="R1562" t="s">
        <v>79</v>
      </c>
      <c r="S1562" t="s">
        <v>24</v>
      </c>
      <c r="T1562" t="s">
        <v>2908</v>
      </c>
      <c r="U1562" t="s">
        <v>43</v>
      </c>
      <c r="V1562" t="s">
        <v>80</v>
      </c>
      <c r="W1562">
        <v>25050</v>
      </c>
      <c r="X1562" t="s">
        <v>81</v>
      </c>
      <c r="Y1562">
        <v>-150</v>
      </c>
      <c r="Z1562" t="s">
        <v>2913</v>
      </c>
      <c r="AA1562" t="s">
        <v>2913</v>
      </c>
      <c r="AB1562" t="s">
        <v>90</v>
      </c>
      <c r="AC1562" t="s">
        <v>91</v>
      </c>
      <c r="AD1562">
        <f>_xlfn.XLOOKUP(MIS[[#This Row],[TRADING SYMBOL]],[1]Sheet1!$D:$D,[1]Sheet1!$C:$C)</f>
        <v>160.9</v>
      </c>
      <c r="AE1562">
        <f>MIS[[#This Row],[OrderAverageTradedPrice]]*MIS[[#This Row],[OrderQuantity]]</f>
        <v>26628.75</v>
      </c>
      <c r="AF1562">
        <f>MIS[[#This Row],[LTP]]*MIS[[#This Row],[OrderQuantity]]</f>
        <v>24135</v>
      </c>
      <c r="AG1562">
        <f>IF(MIS[[#This Row],[OrderSide]]="SELL",MIS[[#This Row],[VALUE]]-MIS[[#This Row],[LIVE_VALUE]],MIS[[#This Row],[LIVE_VALUE]]-MIS[[#This Row],[VALUE]])</f>
        <v>2493.75</v>
      </c>
      <c r="AH1562" t="str" cm="1">
        <f t="array" ref="AH1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2" t="str">
        <f>MIS[[#This Row],[TRADING SYMBOL]]</f>
        <v>NIFTY2552225050CE</v>
      </c>
      <c r="AJ1562" t="str">
        <f>IF(RIGHT(MIS[[#This Row],[Main/Hedge]],4)="MAIN","MAIN","HEDGE")</f>
        <v>MAIN</v>
      </c>
      <c r="AK1562" t="str" cm="1">
        <f t="array" ref="AK1562">_xlfn._xlws.FILTER(Table4[Column1],ISNUMBER(SEARCH(Table4[Column1],MIS[[#This Row],[OrderUniqueIdentifier]])),"")</f>
        <v>VWAP</v>
      </c>
    </row>
    <row r="1563" spans="1:37" x14ac:dyDescent="0.25">
      <c r="A1563" t="s">
        <v>71</v>
      </c>
      <c r="B1563" t="s">
        <v>822</v>
      </c>
      <c r="C1563" t="s">
        <v>2979</v>
      </c>
      <c r="D1563" t="s">
        <v>72</v>
      </c>
      <c r="E1563" t="s">
        <v>2904</v>
      </c>
      <c r="F1563" t="s">
        <v>73</v>
      </c>
      <c r="G1563" t="s">
        <v>89</v>
      </c>
      <c r="H1563" t="s">
        <v>75</v>
      </c>
      <c r="I1563" t="s">
        <v>76</v>
      </c>
      <c r="J1563" t="s">
        <v>77</v>
      </c>
      <c r="K1563">
        <v>150</v>
      </c>
      <c r="L1563" t="s">
        <v>77</v>
      </c>
      <c r="M1563" t="s">
        <v>78</v>
      </c>
      <c r="N1563" t="s">
        <v>2980</v>
      </c>
      <c r="O1563" t="s">
        <v>2912</v>
      </c>
      <c r="P1563" t="s">
        <v>2912</v>
      </c>
      <c r="Q1563" t="s">
        <v>2907</v>
      </c>
      <c r="R1563" t="s">
        <v>79</v>
      </c>
      <c r="S1563" t="s">
        <v>24</v>
      </c>
      <c r="T1563" t="s">
        <v>2908</v>
      </c>
      <c r="U1563" t="s">
        <v>43</v>
      </c>
      <c r="V1563" t="s">
        <v>80</v>
      </c>
      <c r="W1563">
        <v>25050</v>
      </c>
      <c r="X1563" t="s">
        <v>81</v>
      </c>
      <c r="Y1563">
        <v>-150</v>
      </c>
      <c r="Z1563" t="s">
        <v>2913</v>
      </c>
      <c r="AA1563" t="s">
        <v>2913</v>
      </c>
      <c r="AB1563" t="s">
        <v>90</v>
      </c>
      <c r="AC1563" t="s">
        <v>91</v>
      </c>
      <c r="AD1563">
        <f>_xlfn.XLOOKUP(MIS[[#This Row],[TRADING SYMBOL]],[1]Sheet1!$D:$D,[1]Sheet1!$C:$C)</f>
        <v>160.9</v>
      </c>
      <c r="AE1563">
        <f>MIS[[#This Row],[OrderAverageTradedPrice]]*MIS[[#This Row],[OrderQuantity]]</f>
        <v>26625</v>
      </c>
      <c r="AF1563">
        <f>MIS[[#This Row],[LTP]]*MIS[[#This Row],[OrderQuantity]]</f>
        <v>24135</v>
      </c>
      <c r="AG1563">
        <f>IF(MIS[[#This Row],[OrderSide]]="SELL",MIS[[#This Row],[VALUE]]-MIS[[#This Row],[LIVE_VALUE]],MIS[[#This Row],[LIVE_VALUE]]-MIS[[#This Row],[VALUE]])</f>
        <v>2490</v>
      </c>
      <c r="AH1563" t="str" cm="1">
        <f t="array" ref="AH1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3" t="str">
        <f>MIS[[#This Row],[TRADING SYMBOL]]</f>
        <v>NIFTY2552225050CE</v>
      </c>
      <c r="AJ1563" t="str">
        <f>IF(RIGHT(MIS[[#This Row],[Main/Hedge]],4)="MAIN","MAIN","HEDGE")</f>
        <v>MAIN</v>
      </c>
      <c r="AK1563" t="str" cm="1">
        <f t="array" ref="AK1563">_xlfn._xlws.FILTER(Table4[Column1],ISNUMBER(SEARCH(Table4[Column1],MIS[[#This Row],[OrderUniqueIdentifier]])),"")</f>
        <v>VWAP</v>
      </c>
    </row>
    <row r="1564" spans="1:37" x14ac:dyDescent="0.25">
      <c r="A1564" t="s">
        <v>71</v>
      </c>
      <c r="B1564" t="s">
        <v>830</v>
      </c>
      <c r="C1564" t="s">
        <v>2981</v>
      </c>
      <c r="D1564" t="s">
        <v>72</v>
      </c>
      <c r="E1564" t="s">
        <v>2904</v>
      </c>
      <c r="F1564" t="s">
        <v>73</v>
      </c>
      <c r="G1564" t="s">
        <v>89</v>
      </c>
      <c r="H1564" t="s">
        <v>75</v>
      </c>
      <c r="I1564" t="s">
        <v>76</v>
      </c>
      <c r="J1564" t="s">
        <v>77</v>
      </c>
      <c r="K1564">
        <v>525</v>
      </c>
      <c r="L1564" t="s">
        <v>77</v>
      </c>
      <c r="M1564" t="s">
        <v>78</v>
      </c>
      <c r="N1564" t="s">
        <v>2982</v>
      </c>
      <c r="O1564" t="s">
        <v>2906</v>
      </c>
      <c r="P1564" t="s">
        <v>2912</v>
      </c>
      <c r="Q1564" t="s">
        <v>2907</v>
      </c>
      <c r="R1564" t="s">
        <v>79</v>
      </c>
      <c r="S1564" t="s">
        <v>24</v>
      </c>
      <c r="T1564" t="s">
        <v>2908</v>
      </c>
      <c r="U1564" t="s">
        <v>43</v>
      </c>
      <c r="V1564" t="s">
        <v>80</v>
      </c>
      <c r="W1564">
        <v>25050</v>
      </c>
      <c r="X1564" t="s">
        <v>81</v>
      </c>
      <c r="Y1564">
        <v>-525</v>
      </c>
      <c r="Z1564" t="s">
        <v>2909</v>
      </c>
      <c r="AA1564" t="s">
        <v>2913</v>
      </c>
      <c r="AB1564" t="s">
        <v>90</v>
      </c>
      <c r="AC1564" t="s">
        <v>91</v>
      </c>
      <c r="AD1564">
        <f>_xlfn.XLOOKUP(MIS[[#This Row],[TRADING SYMBOL]],[1]Sheet1!$D:$D,[1]Sheet1!$C:$C)</f>
        <v>160.9</v>
      </c>
      <c r="AE1564">
        <f>MIS[[#This Row],[OrderAverageTradedPrice]]*MIS[[#This Row],[OrderQuantity]]</f>
        <v>93071.249999999782</v>
      </c>
      <c r="AF1564">
        <f>MIS[[#This Row],[LTP]]*MIS[[#This Row],[OrderQuantity]]</f>
        <v>84472.5</v>
      </c>
      <c r="AG1564">
        <f>IF(MIS[[#This Row],[OrderSide]]="SELL",MIS[[#This Row],[VALUE]]-MIS[[#This Row],[LIVE_VALUE]],MIS[[#This Row],[LIVE_VALUE]]-MIS[[#This Row],[VALUE]])</f>
        <v>8598.7499999997817</v>
      </c>
      <c r="AH1564" t="str" cm="1">
        <f t="array" ref="AH1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4" t="str">
        <f>MIS[[#This Row],[TRADING SYMBOL]]</f>
        <v>NIFTY2552225050CE</v>
      </c>
      <c r="AJ1564" t="str">
        <f>IF(RIGHT(MIS[[#This Row],[Main/Hedge]],4)="MAIN","MAIN","HEDGE")</f>
        <v>MAIN</v>
      </c>
      <c r="AK1564" t="str" cm="1">
        <f t="array" ref="AK1564">_xlfn._xlws.FILTER(Table4[Column1],ISNUMBER(SEARCH(Table4[Column1],MIS[[#This Row],[OrderUniqueIdentifier]])),"")</f>
        <v>VWAP</v>
      </c>
    </row>
    <row r="1565" spans="1:37" x14ac:dyDescent="0.25">
      <c r="A1565" t="s">
        <v>71</v>
      </c>
      <c r="B1565" t="s">
        <v>857</v>
      </c>
      <c r="C1565" t="s">
        <v>2986</v>
      </c>
      <c r="D1565" t="s">
        <v>72</v>
      </c>
      <c r="E1565" t="s">
        <v>2904</v>
      </c>
      <c r="F1565" t="s">
        <v>73</v>
      </c>
      <c r="G1565" t="s">
        <v>89</v>
      </c>
      <c r="H1565" t="s">
        <v>75</v>
      </c>
      <c r="I1565" t="s">
        <v>76</v>
      </c>
      <c r="J1565" t="s">
        <v>77</v>
      </c>
      <c r="K1565">
        <v>75</v>
      </c>
      <c r="L1565" t="s">
        <v>77</v>
      </c>
      <c r="M1565" t="s">
        <v>78</v>
      </c>
      <c r="N1565" t="s">
        <v>2923</v>
      </c>
      <c r="O1565" t="s">
        <v>2912</v>
      </c>
      <c r="P1565" t="s">
        <v>2912</v>
      </c>
      <c r="Q1565" t="s">
        <v>2907</v>
      </c>
      <c r="R1565" t="s">
        <v>79</v>
      </c>
      <c r="S1565" t="s">
        <v>24</v>
      </c>
      <c r="T1565" t="s">
        <v>2908</v>
      </c>
      <c r="U1565" t="s">
        <v>43</v>
      </c>
      <c r="V1565" t="s">
        <v>80</v>
      </c>
      <c r="W1565">
        <v>25050</v>
      </c>
      <c r="X1565" t="s">
        <v>81</v>
      </c>
      <c r="Y1565">
        <v>-75</v>
      </c>
      <c r="Z1565" t="s">
        <v>2913</v>
      </c>
      <c r="AA1565" t="s">
        <v>2913</v>
      </c>
      <c r="AB1565" t="s">
        <v>90</v>
      </c>
      <c r="AC1565" t="s">
        <v>91</v>
      </c>
      <c r="AD1565">
        <f>_xlfn.XLOOKUP(MIS[[#This Row],[TRADING SYMBOL]],[1]Sheet1!$D:$D,[1]Sheet1!$C:$C)</f>
        <v>160.9</v>
      </c>
      <c r="AE1565">
        <f>MIS[[#This Row],[OrderAverageTradedPrice]]*MIS[[#This Row],[OrderQuantity]]</f>
        <v>13305</v>
      </c>
      <c r="AF1565">
        <f>MIS[[#This Row],[LTP]]*MIS[[#This Row],[OrderQuantity]]</f>
        <v>12067.5</v>
      </c>
      <c r="AG1565">
        <f>IF(MIS[[#This Row],[OrderSide]]="SELL",MIS[[#This Row],[VALUE]]-MIS[[#This Row],[LIVE_VALUE]],MIS[[#This Row],[LIVE_VALUE]]-MIS[[#This Row],[VALUE]])</f>
        <v>1237.5</v>
      </c>
      <c r="AH1565" t="str" cm="1">
        <f t="array" ref="AH1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5" t="str">
        <f>MIS[[#This Row],[TRADING SYMBOL]]</f>
        <v>NIFTY2552225050CE</v>
      </c>
      <c r="AJ1565" t="str">
        <f>IF(RIGHT(MIS[[#This Row],[Main/Hedge]],4)="MAIN","MAIN","HEDGE")</f>
        <v>MAIN</v>
      </c>
      <c r="AK1565" t="str" cm="1">
        <f t="array" ref="AK1565">_xlfn._xlws.FILTER(Table4[Column1],ISNUMBER(SEARCH(Table4[Column1],MIS[[#This Row],[OrderUniqueIdentifier]])),"")</f>
        <v>VWAP</v>
      </c>
    </row>
    <row r="1566" spans="1:37" x14ac:dyDescent="0.25">
      <c r="A1566" t="s">
        <v>71</v>
      </c>
      <c r="B1566" t="s">
        <v>864</v>
      </c>
      <c r="C1566" t="s">
        <v>2987</v>
      </c>
      <c r="D1566" t="s">
        <v>72</v>
      </c>
      <c r="E1566" t="s">
        <v>2904</v>
      </c>
      <c r="F1566" t="s">
        <v>73</v>
      </c>
      <c r="G1566" t="s">
        <v>89</v>
      </c>
      <c r="H1566" t="s">
        <v>75</v>
      </c>
      <c r="I1566" t="s">
        <v>76</v>
      </c>
      <c r="J1566" t="s">
        <v>77</v>
      </c>
      <c r="K1566">
        <v>150</v>
      </c>
      <c r="L1566" t="s">
        <v>77</v>
      </c>
      <c r="M1566" t="s">
        <v>78</v>
      </c>
      <c r="N1566" t="s">
        <v>2980</v>
      </c>
      <c r="O1566" t="s">
        <v>2912</v>
      </c>
      <c r="P1566" t="s">
        <v>2912</v>
      </c>
      <c r="Q1566" t="s">
        <v>2907</v>
      </c>
      <c r="R1566" t="s">
        <v>79</v>
      </c>
      <c r="S1566" t="s">
        <v>24</v>
      </c>
      <c r="T1566" t="s">
        <v>2908</v>
      </c>
      <c r="U1566" t="s">
        <v>43</v>
      </c>
      <c r="V1566" t="s">
        <v>80</v>
      </c>
      <c r="W1566">
        <v>25050</v>
      </c>
      <c r="X1566" t="s">
        <v>81</v>
      </c>
      <c r="Y1566">
        <v>-150</v>
      </c>
      <c r="Z1566" t="s">
        <v>2913</v>
      </c>
      <c r="AA1566" t="s">
        <v>2913</v>
      </c>
      <c r="AB1566" t="s">
        <v>90</v>
      </c>
      <c r="AC1566" t="s">
        <v>91</v>
      </c>
      <c r="AD1566">
        <f>_xlfn.XLOOKUP(MIS[[#This Row],[TRADING SYMBOL]],[1]Sheet1!$D:$D,[1]Sheet1!$C:$C)</f>
        <v>160.9</v>
      </c>
      <c r="AE1566">
        <f>MIS[[#This Row],[OrderAverageTradedPrice]]*MIS[[#This Row],[OrderQuantity]]</f>
        <v>26625</v>
      </c>
      <c r="AF1566">
        <f>MIS[[#This Row],[LTP]]*MIS[[#This Row],[OrderQuantity]]</f>
        <v>24135</v>
      </c>
      <c r="AG1566">
        <f>IF(MIS[[#This Row],[OrderSide]]="SELL",MIS[[#This Row],[VALUE]]-MIS[[#This Row],[LIVE_VALUE]],MIS[[#This Row],[LIVE_VALUE]]-MIS[[#This Row],[VALUE]])</f>
        <v>2490</v>
      </c>
      <c r="AH1566" t="str" cm="1">
        <f t="array" ref="AH1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6" t="str">
        <f>MIS[[#This Row],[TRADING SYMBOL]]</f>
        <v>NIFTY2552225050CE</v>
      </c>
      <c r="AJ1566" t="str">
        <f>IF(RIGHT(MIS[[#This Row],[Main/Hedge]],4)="MAIN","MAIN","HEDGE")</f>
        <v>MAIN</v>
      </c>
      <c r="AK1566" t="str" cm="1">
        <f t="array" ref="AK1566">_xlfn._xlws.FILTER(Table4[Column1],ISNUMBER(SEARCH(Table4[Column1],MIS[[#This Row],[OrderUniqueIdentifier]])),"")</f>
        <v>VWAP</v>
      </c>
    </row>
    <row r="1567" spans="1:37" x14ac:dyDescent="0.25">
      <c r="A1567" t="s">
        <v>71</v>
      </c>
      <c r="B1567" t="s">
        <v>951</v>
      </c>
      <c r="C1567" t="s">
        <v>3002</v>
      </c>
      <c r="D1567" t="s">
        <v>72</v>
      </c>
      <c r="E1567" t="s">
        <v>2904</v>
      </c>
      <c r="F1567" t="s">
        <v>73</v>
      </c>
      <c r="G1567" t="s">
        <v>89</v>
      </c>
      <c r="H1567" t="s">
        <v>75</v>
      </c>
      <c r="I1567" t="s">
        <v>76</v>
      </c>
      <c r="J1567" t="s">
        <v>77</v>
      </c>
      <c r="K1567">
        <v>150</v>
      </c>
      <c r="L1567" t="s">
        <v>77</v>
      </c>
      <c r="M1567" t="s">
        <v>78</v>
      </c>
      <c r="N1567" t="s">
        <v>3003</v>
      </c>
      <c r="O1567" t="s">
        <v>2912</v>
      </c>
      <c r="P1567" t="s">
        <v>2912</v>
      </c>
      <c r="Q1567" t="s">
        <v>2907</v>
      </c>
      <c r="R1567" t="s">
        <v>79</v>
      </c>
      <c r="S1567" t="s">
        <v>24</v>
      </c>
      <c r="T1567" t="s">
        <v>2908</v>
      </c>
      <c r="U1567" t="s">
        <v>43</v>
      </c>
      <c r="V1567" t="s">
        <v>80</v>
      </c>
      <c r="W1567">
        <v>25050</v>
      </c>
      <c r="X1567" t="s">
        <v>81</v>
      </c>
      <c r="Y1567">
        <v>-150</v>
      </c>
      <c r="Z1567" t="s">
        <v>2913</v>
      </c>
      <c r="AA1567" t="s">
        <v>2913</v>
      </c>
      <c r="AB1567" t="s">
        <v>90</v>
      </c>
      <c r="AC1567" t="s">
        <v>91</v>
      </c>
      <c r="AD1567">
        <f>_xlfn.XLOOKUP(MIS[[#This Row],[TRADING SYMBOL]],[1]Sheet1!$D:$D,[1]Sheet1!$C:$C)</f>
        <v>160.9</v>
      </c>
      <c r="AE1567">
        <f>MIS[[#This Row],[OrderAverageTradedPrice]]*MIS[[#This Row],[OrderQuantity]]</f>
        <v>26617.5</v>
      </c>
      <c r="AF1567">
        <f>MIS[[#This Row],[LTP]]*MIS[[#This Row],[OrderQuantity]]</f>
        <v>24135</v>
      </c>
      <c r="AG1567">
        <f>IF(MIS[[#This Row],[OrderSide]]="SELL",MIS[[#This Row],[VALUE]]-MIS[[#This Row],[LIVE_VALUE]],MIS[[#This Row],[LIVE_VALUE]]-MIS[[#This Row],[VALUE]])</f>
        <v>2482.5</v>
      </c>
      <c r="AH1567" t="str" cm="1">
        <f t="array" ref="AH1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7" t="str">
        <f>MIS[[#This Row],[TRADING SYMBOL]]</f>
        <v>NIFTY2552225050CE</v>
      </c>
      <c r="AJ1567" t="str">
        <f>IF(RIGHT(MIS[[#This Row],[Main/Hedge]],4)="MAIN","MAIN","HEDGE")</f>
        <v>MAIN</v>
      </c>
      <c r="AK1567" t="str" cm="1">
        <f t="array" ref="AK1567">_xlfn._xlws.FILTER(Table4[Column1],ISNUMBER(SEARCH(Table4[Column1],MIS[[#This Row],[OrderUniqueIdentifier]])),"")</f>
        <v>VWAP</v>
      </c>
    </row>
    <row r="1568" spans="1:37" x14ac:dyDescent="0.25">
      <c r="A1568" t="s">
        <v>71</v>
      </c>
      <c r="B1568" t="s">
        <v>1010</v>
      </c>
      <c r="C1568" t="s">
        <v>3013</v>
      </c>
      <c r="D1568" t="s">
        <v>72</v>
      </c>
      <c r="E1568" t="s">
        <v>2904</v>
      </c>
      <c r="F1568" t="s">
        <v>73</v>
      </c>
      <c r="G1568" t="s">
        <v>89</v>
      </c>
      <c r="H1568" t="s">
        <v>75</v>
      </c>
      <c r="I1568" t="s">
        <v>76</v>
      </c>
      <c r="J1568" t="s">
        <v>77</v>
      </c>
      <c r="K1568">
        <v>75</v>
      </c>
      <c r="L1568" t="s">
        <v>77</v>
      </c>
      <c r="M1568" t="s">
        <v>78</v>
      </c>
      <c r="N1568" t="s">
        <v>2980</v>
      </c>
      <c r="O1568" t="s">
        <v>2912</v>
      </c>
      <c r="P1568" t="s">
        <v>2912</v>
      </c>
      <c r="Q1568" t="s">
        <v>2907</v>
      </c>
      <c r="R1568" t="s">
        <v>79</v>
      </c>
      <c r="S1568" t="s">
        <v>24</v>
      </c>
      <c r="T1568" t="s">
        <v>2908</v>
      </c>
      <c r="U1568" t="s">
        <v>43</v>
      </c>
      <c r="V1568" t="s">
        <v>80</v>
      </c>
      <c r="W1568">
        <v>25050</v>
      </c>
      <c r="X1568" t="s">
        <v>81</v>
      </c>
      <c r="Y1568">
        <v>-75</v>
      </c>
      <c r="Z1568" t="s">
        <v>2913</v>
      </c>
      <c r="AA1568" t="s">
        <v>2913</v>
      </c>
      <c r="AB1568" t="s">
        <v>90</v>
      </c>
      <c r="AC1568" t="s">
        <v>91</v>
      </c>
      <c r="AD1568">
        <f>_xlfn.XLOOKUP(MIS[[#This Row],[TRADING SYMBOL]],[1]Sheet1!$D:$D,[1]Sheet1!$C:$C)</f>
        <v>160.9</v>
      </c>
      <c r="AE1568">
        <f>MIS[[#This Row],[OrderAverageTradedPrice]]*MIS[[#This Row],[OrderQuantity]]</f>
        <v>13312.5</v>
      </c>
      <c r="AF1568">
        <f>MIS[[#This Row],[LTP]]*MIS[[#This Row],[OrderQuantity]]</f>
        <v>12067.5</v>
      </c>
      <c r="AG1568">
        <f>IF(MIS[[#This Row],[OrderSide]]="SELL",MIS[[#This Row],[VALUE]]-MIS[[#This Row],[LIVE_VALUE]],MIS[[#This Row],[LIVE_VALUE]]-MIS[[#This Row],[VALUE]])</f>
        <v>1245</v>
      </c>
      <c r="AH1568" t="str" cm="1">
        <f t="array" ref="AH1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8" t="str">
        <f>MIS[[#This Row],[TRADING SYMBOL]]</f>
        <v>NIFTY2552225050CE</v>
      </c>
      <c r="AJ1568" t="str">
        <f>IF(RIGHT(MIS[[#This Row],[Main/Hedge]],4)="MAIN","MAIN","HEDGE")</f>
        <v>MAIN</v>
      </c>
      <c r="AK1568" t="str" cm="1">
        <f t="array" ref="AK1568">_xlfn._xlws.FILTER(Table4[Column1],ISNUMBER(SEARCH(Table4[Column1],MIS[[#This Row],[OrderUniqueIdentifier]])),"")</f>
        <v>VWAP</v>
      </c>
    </row>
    <row r="1569" spans="1:37" x14ac:dyDescent="0.25">
      <c r="A1569" t="s">
        <v>71</v>
      </c>
      <c r="B1569" t="s">
        <v>1117</v>
      </c>
      <c r="C1569" t="s">
        <v>3035</v>
      </c>
      <c r="D1569" t="s">
        <v>72</v>
      </c>
      <c r="E1569" t="s">
        <v>2904</v>
      </c>
      <c r="F1569" t="s">
        <v>73</v>
      </c>
      <c r="G1569" t="s">
        <v>89</v>
      </c>
      <c r="H1569" t="s">
        <v>75</v>
      </c>
      <c r="I1569" t="s">
        <v>76</v>
      </c>
      <c r="J1569" t="s">
        <v>77</v>
      </c>
      <c r="K1569">
        <v>75</v>
      </c>
      <c r="L1569" t="s">
        <v>77</v>
      </c>
      <c r="M1569" t="s">
        <v>78</v>
      </c>
      <c r="N1569" t="s">
        <v>3036</v>
      </c>
      <c r="O1569" t="s">
        <v>2912</v>
      </c>
      <c r="P1569" t="s">
        <v>2912</v>
      </c>
      <c r="Q1569" t="s">
        <v>2907</v>
      </c>
      <c r="R1569" t="s">
        <v>79</v>
      </c>
      <c r="S1569" t="s">
        <v>24</v>
      </c>
      <c r="T1569" t="s">
        <v>2908</v>
      </c>
      <c r="U1569" t="s">
        <v>43</v>
      </c>
      <c r="V1569" t="s">
        <v>80</v>
      </c>
      <c r="W1569">
        <v>25050</v>
      </c>
      <c r="X1569" t="s">
        <v>81</v>
      </c>
      <c r="Y1569">
        <v>-75</v>
      </c>
      <c r="Z1569" t="s">
        <v>2913</v>
      </c>
      <c r="AA1569" t="s">
        <v>2913</v>
      </c>
      <c r="AB1569" t="s">
        <v>90</v>
      </c>
      <c r="AC1569" t="s">
        <v>91</v>
      </c>
      <c r="AD1569">
        <f>_xlfn.XLOOKUP(MIS[[#This Row],[TRADING SYMBOL]],[1]Sheet1!$D:$D,[1]Sheet1!$C:$C)</f>
        <v>160.9</v>
      </c>
      <c r="AE1569">
        <f>MIS[[#This Row],[OrderAverageTradedPrice]]*MIS[[#This Row],[OrderQuantity]]</f>
        <v>13222.5</v>
      </c>
      <c r="AF1569">
        <f>MIS[[#This Row],[LTP]]*MIS[[#This Row],[OrderQuantity]]</f>
        <v>12067.5</v>
      </c>
      <c r="AG1569">
        <f>IF(MIS[[#This Row],[OrderSide]]="SELL",MIS[[#This Row],[VALUE]]-MIS[[#This Row],[LIVE_VALUE]],MIS[[#This Row],[LIVE_VALUE]]-MIS[[#This Row],[VALUE]])</f>
        <v>1155</v>
      </c>
      <c r="AH1569" t="str" cm="1">
        <f t="array" ref="AH1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9" t="str">
        <f>MIS[[#This Row],[TRADING SYMBOL]]</f>
        <v>NIFTY2552225050CE</v>
      </c>
      <c r="AJ1569" t="str">
        <f>IF(RIGHT(MIS[[#This Row],[Main/Hedge]],4)="MAIN","MAIN","HEDGE")</f>
        <v>MAIN</v>
      </c>
      <c r="AK1569" t="str" cm="1">
        <f t="array" ref="AK1569">_xlfn._xlws.FILTER(Table4[Column1],ISNUMBER(SEARCH(Table4[Column1],MIS[[#This Row],[OrderUniqueIdentifier]])),"")</f>
        <v>VWAP</v>
      </c>
    </row>
    <row r="1570" spans="1:37" x14ac:dyDescent="0.25">
      <c r="A1570" t="s">
        <v>71</v>
      </c>
      <c r="B1570" t="s">
        <v>1124</v>
      </c>
      <c r="C1570" t="s">
        <v>3037</v>
      </c>
      <c r="D1570" t="s">
        <v>72</v>
      </c>
      <c r="E1570" t="s">
        <v>2904</v>
      </c>
      <c r="F1570" t="s">
        <v>73</v>
      </c>
      <c r="G1570" t="s">
        <v>89</v>
      </c>
      <c r="H1570" t="s">
        <v>75</v>
      </c>
      <c r="I1570" t="s">
        <v>76</v>
      </c>
      <c r="J1570" t="s">
        <v>77</v>
      </c>
      <c r="K1570">
        <v>75</v>
      </c>
      <c r="L1570" t="s">
        <v>77</v>
      </c>
      <c r="M1570" t="s">
        <v>78</v>
      </c>
      <c r="N1570" t="s">
        <v>2935</v>
      </c>
      <c r="O1570" t="s">
        <v>2912</v>
      </c>
      <c r="P1570" t="s">
        <v>2912</v>
      </c>
      <c r="Q1570" t="s">
        <v>2907</v>
      </c>
      <c r="R1570" t="s">
        <v>79</v>
      </c>
      <c r="S1570" t="s">
        <v>24</v>
      </c>
      <c r="T1570" t="s">
        <v>2908</v>
      </c>
      <c r="U1570" t="s">
        <v>43</v>
      </c>
      <c r="V1570" t="s">
        <v>80</v>
      </c>
      <c r="W1570">
        <v>25050</v>
      </c>
      <c r="X1570" t="s">
        <v>81</v>
      </c>
      <c r="Y1570">
        <v>-75</v>
      </c>
      <c r="Z1570" t="s">
        <v>2913</v>
      </c>
      <c r="AA1570" t="s">
        <v>2913</v>
      </c>
      <c r="AB1570" t="s">
        <v>90</v>
      </c>
      <c r="AC1570" t="s">
        <v>91</v>
      </c>
      <c r="AD1570">
        <f>_xlfn.XLOOKUP(MIS[[#This Row],[TRADING SYMBOL]],[1]Sheet1!$D:$D,[1]Sheet1!$C:$C)</f>
        <v>160.9</v>
      </c>
      <c r="AE1570">
        <f>MIS[[#This Row],[OrderAverageTradedPrice]]*MIS[[#This Row],[OrderQuantity]]</f>
        <v>13230</v>
      </c>
      <c r="AF1570">
        <f>MIS[[#This Row],[LTP]]*MIS[[#This Row],[OrderQuantity]]</f>
        <v>12067.5</v>
      </c>
      <c r="AG1570">
        <f>IF(MIS[[#This Row],[OrderSide]]="SELL",MIS[[#This Row],[VALUE]]-MIS[[#This Row],[LIVE_VALUE]],MIS[[#This Row],[LIVE_VALUE]]-MIS[[#This Row],[VALUE]])</f>
        <v>1162.5</v>
      </c>
      <c r="AH1570" t="str" cm="1">
        <f t="array" ref="AH1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0" t="str">
        <f>MIS[[#This Row],[TRADING SYMBOL]]</f>
        <v>NIFTY2552225050CE</v>
      </c>
      <c r="AJ1570" t="str">
        <f>IF(RIGHT(MIS[[#This Row],[Main/Hedge]],4)="MAIN","MAIN","HEDGE")</f>
        <v>MAIN</v>
      </c>
      <c r="AK1570" t="str" cm="1">
        <f t="array" ref="AK1570">_xlfn._xlws.FILTER(Table4[Column1],ISNUMBER(SEARCH(Table4[Column1],MIS[[#This Row],[OrderUniqueIdentifier]])),"")</f>
        <v>VWAP</v>
      </c>
    </row>
    <row r="1571" spans="1:37" x14ac:dyDescent="0.25">
      <c r="A1571" t="s">
        <v>71</v>
      </c>
      <c r="B1571" t="s">
        <v>1202</v>
      </c>
      <c r="C1571" t="s">
        <v>3051</v>
      </c>
      <c r="D1571" t="s">
        <v>72</v>
      </c>
      <c r="E1571" t="s">
        <v>2904</v>
      </c>
      <c r="F1571" t="s">
        <v>73</v>
      </c>
      <c r="G1571" t="s">
        <v>89</v>
      </c>
      <c r="H1571" t="s">
        <v>75</v>
      </c>
      <c r="I1571" t="s">
        <v>76</v>
      </c>
      <c r="J1571" t="s">
        <v>77</v>
      </c>
      <c r="K1571">
        <v>150</v>
      </c>
      <c r="L1571" t="s">
        <v>77</v>
      </c>
      <c r="M1571" t="s">
        <v>78</v>
      </c>
      <c r="N1571" t="s">
        <v>3052</v>
      </c>
      <c r="O1571" t="s">
        <v>2912</v>
      </c>
      <c r="P1571" t="s">
        <v>2912</v>
      </c>
      <c r="Q1571" t="s">
        <v>2907</v>
      </c>
      <c r="R1571" t="s">
        <v>79</v>
      </c>
      <c r="S1571" t="s">
        <v>24</v>
      </c>
      <c r="T1571" t="s">
        <v>2908</v>
      </c>
      <c r="U1571" t="s">
        <v>43</v>
      </c>
      <c r="V1571" t="s">
        <v>80</v>
      </c>
      <c r="W1571">
        <v>25050</v>
      </c>
      <c r="X1571" t="s">
        <v>81</v>
      </c>
      <c r="Y1571">
        <v>-150</v>
      </c>
      <c r="Z1571" t="s">
        <v>2913</v>
      </c>
      <c r="AA1571" t="s">
        <v>2913</v>
      </c>
      <c r="AB1571" t="s">
        <v>90</v>
      </c>
      <c r="AC1571" t="s">
        <v>91</v>
      </c>
      <c r="AD1571">
        <f>_xlfn.XLOOKUP(MIS[[#This Row],[TRADING SYMBOL]],[1]Sheet1!$D:$D,[1]Sheet1!$C:$C)</f>
        <v>160.9</v>
      </c>
      <c r="AE1571">
        <f>MIS[[#This Row],[OrderAverageTradedPrice]]*MIS[[#This Row],[OrderQuantity]]</f>
        <v>26632.5</v>
      </c>
      <c r="AF1571">
        <f>MIS[[#This Row],[LTP]]*MIS[[#This Row],[OrderQuantity]]</f>
        <v>24135</v>
      </c>
      <c r="AG1571">
        <f>IF(MIS[[#This Row],[OrderSide]]="SELL",MIS[[#This Row],[VALUE]]-MIS[[#This Row],[LIVE_VALUE]],MIS[[#This Row],[LIVE_VALUE]]-MIS[[#This Row],[VALUE]])</f>
        <v>2497.5</v>
      </c>
      <c r="AH1571" t="str" cm="1">
        <f t="array" ref="AH1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1" t="str">
        <f>MIS[[#This Row],[TRADING SYMBOL]]</f>
        <v>NIFTY2552225050CE</v>
      </c>
      <c r="AJ1571" t="str">
        <f>IF(RIGHT(MIS[[#This Row],[Main/Hedge]],4)="MAIN","MAIN","HEDGE")</f>
        <v>MAIN</v>
      </c>
      <c r="AK1571" t="str" cm="1">
        <f t="array" ref="AK1571">_xlfn._xlws.FILTER(Table4[Column1],ISNUMBER(SEARCH(Table4[Column1],MIS[[#This Row],[OrderUniqueIdentifier]])),"")</f>
        <v>VWAP</v>
      </c>
    </row>
    <row r="1572" spans="1:37" x14ac:dyDescent="0.25">
      <c r="A1572" t="s">
        <v>71</v>
      </c>
      <c r="B1572" t="s">
        <v>1280</v>
      </c>
      <c r="C1572" t="s">
        <v>3069</v>
      </c>
      <c r="D1572" t="s">
        <v>72</v>
      </c>
      <c r="E1572" t="s">
        <v>2904</v>
      </c>
      <c r="F1572" t="s">
        <v>73</v>
      </c>
      <c r="G1572" t="s">
        <v>89</v>
      </c>
      <c r="H1572" t="s">
        <v>75</v>
      </c>
      <c r="I1572" t="s">
        <v>76</v>
      </c>
      <c r="J1572" t="s">
        <v>77</v>
      </c>
      <c r="K1572">
        <v>225</v>
      </c>
      <c r="L1572" t="s">
        <v>77</v>
      </c>
      <c r="M1572" t="s">
        <v>78</v>
      </c>
      <c r="N1572" t="s">
        <v>3036</v>
      </c>
      <c r="O1572" t="s">
        <v>2912</v>
      </c>
      <c r="P1572" t="s">
        <v>2912</v>
      </c>
      <c r="Q1572" t="s">
        <v>2907</v>
      </c>
      <c r="R1572" t="s">
        <v>79</v>
      </c>
      <c r="S1572" t="s">
        <v>24</v>
      </c>
      <c r="T1572" t="s">
        <v>2908</v>
      </c>
      <c r="U1572" t="s">
        <v>43</v>
      </c>
      <c r="V1572" t="s">
        <v>80</v>
      </c>
      <c r="W1572">
        <v>25050</v>
      </c>
      <c r="X1572" t="s">
        <v>81</v>
      </c>
      <c r="Y1572">
        <v>-225</v>
      </c>
      <c r="Z1572" t="s">
        <v>2913</v>
      </c>
      <c r="AA1572" t="s">
        <v>2913</v>
      </c>
      <c r="AB1572" t="s">
        <v>90</v>
      </c>
      <c r="AC1572" t="s">
        <v>91</v>
      </c>
      <c r="AD1572">
        <f>_xlfn.XLOOKUP(MIS[[#This Row],[TRADING SYMBOL]],[1]Sheet1!$D:$D,[1]Sheet1!$C:$C)</f>
        <v>160.9</v>
      </c>
      <c r="AE1572">
        <f>MIS[[#This Row],[OrderAverageTradedPrice]]*MIS[[#This Row],[OrderQuantity]]</f>
        <v>39667.5</v>
      </c>
      <c r="AF1572">
        <f>MIS[[#This Row],[LTP]]*MIS[[#This Row],[OrderQuantity]]</f>
        <v>36202.5</v>
      </c>
      <c r="AG1572">
        <f>IF(MIS[[#This Row],[OrderSide]]="SELL",MIS[[#This Row],[VALUE]]-MIS[[#This Row],[LIVE_VALUE]],MIS[[#This Row],[LIVE_VALUE]]-MIS[[#This Row],[VALUE]])</f>
        <v>3465</v>
      </c>
      <c r="AH1572" t="str" cm="1">
        <f t="array" ref="AH1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2" t="str">
        <f>MIS[[#This Row],[TRADING SYMBOL]]</f>
        <v>NIFTY2552225050CE</v>
      </c>
      <c r="AJ1572" t="str">
        <f>IF(RIGHT(MIS[[#This Row],[Main/Hedge]],4)="MAIN","MAIN","HEDGE")</f>
        <v>MAIN</v>
      </c>
      <c r="AK1572" t="str" cm="1">
        <f t="array" ref="AK1572">_xlfn._xlws.FILTER(Table4[Column1],ISNUMBER(SEARCH(Table4[Column1],MIS[[#This Row],[OrderUniqueIdentifier]])),"")</f>
        <v>VWAP</v>
      </c>
    </row>
    <row r="1573" spans="1:37" x14ac:dyDescent="0.25">
      <c r="A1573" t="s">
        <v>71</v>
      </c>
      <c r="B1573" t="s">
        <v>1288</v>
      </c>
      <c r="C1573" t="s">
        <v>3070</v>
      </c>
      <c r="D1573" t="s">
        <v>72</v>
      </c>
      <c r="E1573" t="s">
        <v>2904</v>
      </c>
      <c r="F1573" t="s">
        <v>73</v>
      </c>
      <c r="G1573" t="s">
        <v>89</v>
      </c>
      <c r="H1573" t="s">
        <v>75</v>
      </c>
      <c r="I1573" t="s">
        <v>76</v>
      </c>
      <c r="J1573" t="s">
        <v>77</v>
      </c>
      <c r="K1573">
        <v>375</v>
      </c>
      <c r="L1573" t="s">
        <v>77</v>
      </c>
      <c r="M1573" t="s">
        <v>78</v>
      </c>
      <c r="N1573" t="s">
        <v>3052</v>
      </c>
      <c r="O1573" t="s">
        <v>2912</v>
      </c>
      <c r="P1573" t="s">
        <v>2912</v>
      </c>
      <c r="Q1573" t="s">
        <v>2907</v>
      </c>
      <c r="R1573" t="s">
        <v>79</v>
      </c>
      <c r="S1573" t="s">
        <v>24</v>
      </c>
      <c r="T1573" t="s">
        <v>2908</v>
      </c>
      <c r="U1573" t="s">
        <v>43</v>
      </c>
      <c r="V1573" t="s">
        <v>80</v>
      </c>
      <c r="W1573">
        <v>25050</v>
      </c>
      <c r="X1573" t="s">
        <v>81</v>
      </c>
      <c r="Y1573">
        <v>-375</v>
      </c>
      <c r="Z1573" t="s">
        <v>2913</v>
      </c>
      <c r="AA1573" t="s">
        <v>2913</v>
      </c>
      <c r="AB1573" t="s">
        <v>90</v>
      </c>
      <c r="AC1573" t="s">
        <v>91</v>
      </c>
      <c r="AD1573">
        <f>_xlfn.XLOOKUP(MIS[[#This Row],[TRADING SYMBOL]],[1]Sheet1!$D:$D,[1]Sheet1!$C:$C)</f>
        <v>160.9</v>
      </c>
      <c r="AE1573">
        <f>MIS[[#This Row],[OrderAverageTradedPrice]]*MIS[[#This Row],[OrderQuantity]]</f>
        <v>66581.25</v>
      </c>
      <c r="AF1573">
        <f>MIS[[#This Row],[LTP]]*MIS[[#This Row],[OrderQuantity]]</f>
        <v>60337.5</v>
      </c>
      <c r="AG1573">
        <f>IF(MIS[[#This Row],[OrderSide]]="SELL",MIS[[#This Row],[VALUE]]-MIS[[#This Row],[LIVE_VALUE]],MIS[[#This Row],[LIVE_VALUE]]-MIS[[#This Row],[VALUE]])</f>
        <v>6243.75</v>
      </c>
      <c r="AH1573" t="str" cm="1">
        <f t="array" ref="AH1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3" t="str">
        <f>MIS[[#This Row],[TRADING SYMBOL]]</f>
        <v>NIFTY2552225050CE</v>
      </c>
      <c r="AJ1573" t="str">
        <f>IF(RIGHT(MIS[[#This Row],[Main/Hedge]],4)="MAIN","MAIN","HEDGE")</f>
        <v>MAIN</v>
      </c>
      <c r="AK1573" t="str" cm="1">
        <f t="array" ref="AK1573">_xlfn._xlws.FILTER(Table4[Column1],ISNUMBER(SEARCH(Table4[Column1],MIS[[#This Row],[OrderUniqueIdentifier]])),"")</f>
        <v>VWAP</v>
      </c>
    </row>
    <row r="1574" spans="1:37" x14ac:dyDescent="0.25">
      <c r="A1574" t="s">
        <v>71</v>
      </c>
      <c r="B1574" t="s">
        <v>1302</v>
      </c>
      <c r="C1574" t="s">
        <v>3073</v>
      </c>
      <c r="D1574" t="s">
        <v>72</v>
      </c>
      <c r="E1574" t="s">
        <v>2904</v>
      </c>
      <c r="F1574" t="s">
        <v>73</v>
      </c>
      <c r="G1574" t="s">
        <v>89</v>
      </c>
      <c r="H1574" t="s">
        <v>75</v>
      </c>
      <c r="I1574" t="s">
        <v>76</v>
      </c>
      <c r="J1574" t="s">
        <v>77</v>
      </c>
      <c r="K1574">
        <v>75</v>
      </c>
      <c r="L1574" t="s">
        <v>77</v>
      </c>
      <c r="M1574" t="s">
        <v>78</v>
      </c>
      <c r="N1574" t="s">
        <v>2940</v>
      </c>
      <c r="O1574" t="s">
        <v>2912</v>
      </c>
      <c r="P1574" t="s">
        <v>2912</v>
      </c>
      <c r="Q1574" t="s">
        <v>2907</v>
      </c>
      <c r="R1574" t="s">
        <v>79</v>
      </c>
      <c r="S1574" t="s">
        <v>24</v>
      </c>
      <c r="T1574" t="s">
        <v>2908</v>
      </c>
      <c r="U1574" t="s">
        <v>43</v>
      </c>
      <c r="V1574" t="s">
        <v>80</v>
      </c>
      <c r="W1574">
        <v>25050</v>
      </c>
      <c r="X1574" t="s">
        <v>81</v>
      </c>
      <c r="Y1574">
        <v>-75</v>
      </c>
      <c r="Z1574" t="s">
        <v>2913</v>
      </c>
      <c r="AA1574" t="s">
        <v>2913</v>
      </c>
      <c r="AB1574" t="s">
        <v>90</v>
      </c>
      <c r="AC1574" t="s">
        <v>91</v>
      </c>
      <c r="AD1574">
        <f>_xlfn.XLOOKUP(MIS[[#This Row],[TRADING SYMBOL]],[1]Sheet1!$D:$D,[1]Sheet1!$C:$C)</f>
        <v>160.9</v>
      </c>
      <c r="AE1574">
        <f>MIS[[#This Row],[OrderAverageTradedPrice]]*MIS[[#This Row],[OrderQuantity]]</f>
        <v>13320</v>
      </c>
      <c r="AF1574">
        <f>MIS[[#This Row],[LTP]]*MIS[[#This Row],[OrderQuantity]]</f>
        <v>12067.5</v>
      </c>
      <c r="AG1574">
        <f>IF(MIS[[#This Row],[OrderSide]]="SELL",MIS[[#This Row],[VALUE]]-MIS[[#This Row],[LIVE_VALUE]],MIS[[#This Row],[LIVE_VALUE]]-MIS[[#This Row],[VALUE]])</f>
        <v>1252.5</v>
      </c>
      <c r="AH1574" t="str" cm="1">
        <f t="array" ref="AH1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4" t="str">
        <f>MIS[[#This Row],[TRADING SYMBOL]]</f>
        <v>NIFTY2552225050CE</v>
      </c>
      <c r="AJ1574" t="str">
        <f>IF(RIGHT(MIS[[#This Row],[Main/Hedge]],4)="MAIN","MAIN","HEDGE")</f>
        <v>MAIN</v>
      </c>
      <c r="AK1574" t="str" cm="1">
        <f t="array" ref="AK1574">_xlfn._xlws.FILTER(Table4[Column1],ISNUMBER(SEARCH(Table4[Column1],MIS[[#This Row],[OrderUniqueIdentifier]])),"")</f>
        <v>VWAP</v>
      </c>
    </row>
    <row r="1575" spans="1:37" x14ac:dyDescent="0.25">
      <c r="A1575" t="s">
        <v>71</v>
      </c>
      <c r="B1575" t="s">
        <v>1305</v>
      </c>
      <c r="C1575" t="s">
        <v>3074</v>
      </c>
      <c r="D1575" t="s">
        <v>72</v>
      </c>
      <c r="E1575" t="s">
        <v>2904</v>
      </c>
      <c r="F1575" t="s">
        <v>73</v>
      </c>
      <c r="G1575" t="s">
        <v>89</v>
      </c>
      <c r="H1575" t="s">
        <v>75</v>
      </c>
      <c r="I1575" t="s">
        <v>76</v>
      </c>
      <c r="J1575" t="s">
        <v>77</v>
      </c>
      <c r="K1575">
        <v>150</v>
      </c>
      <c r="L1575" t="s">
        <v>77</v>
      </c>
      <c r="M1575" t="s">
        <v>78</v>
      </c>
      <c r="N1575" t="s">
        <v>3075</v>
      </c>
      <c r="O1575" t="s">
        <v>2912</v>
      </c>
      <c r="P1575" t="s">
        <v>2912</v>
      </c>
      <c r="Q1575" t="s">
        <v>2907</v>
      </c>
      <c r="R1575" t="s">
        <v>79</v>
      </c>
      <c r="S1575" t="s">
        <v>24</v>
      </c>
      <c r="T1575" t="s">
        <v>2908</v>
      </c>
      <c r="U1575" t="s">
        <v>43</v>
      </c>
      <c r="V1575" t="s">
        <v>80</v>
      </c>
      <c r="W1575">
        <v>25050</v>
      </c>
      <c r="X1575" t="s">
        <v>81</v>
      </c>
      <c r="Y1575">
        <v>-150</v>
      </c>
      <c r="Z1575" t="s">
        <v>2913</v>
      </c>
      <c r="AA1575" t="s">
        <v>2913</v>
      </c>
      <c r="AB1575" t="s">
        <v>90</v>
      </c>
      <c r="AC1575" t="s">
        <v>91</v>
      </c>
      <c r="AD1575">
        <f>_xlfn.XLOOKUP(MIS[[#This Row],[TRADING SYMBOL]],[1]Sheet1!$D:$D,[1]Sheet1!$C:$C)</f>
        <v>160.9</v>
      </c>
      <c r="AE1575">
        <f>MIS[[#This Row],[OrderAverageTradedPrice]]*MIS[[#This Row],[OrderQuantity]]</f>
        <v>26396.25</v>
      </c>
      <c r="AF1575">
        <f>MIS[[#This Row],[LTP]]*MIS[[#This Row],[OrderQuantity]]</f>
        <v>24135</v>
      </c>
      <c r="AG1575">
        <f>IF(MIS[[#This Row],[OrderSide]]="SELL",MIS[[#This Row],[VALUE]]-MIS[[#This Row],[LIVE_VALUE]],MIS[[#This Row],[LIVE_VALUE]]-MIS[[#This Row],[VALUE]])</f>
        <v>2261.25</v>
      </c>
      <c r="AH1575" t="str" cm="1">
        <f t="array" ref="AH1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5" t="str">
        <f>MIS[[#This Row],[TRADING SYMBOL]]</f>
        <v>NIFTY2552225050CE</v>
      </c>
      <c r="AJ1575" t="str">
        <f>IF(RIGHT(MIS[[#This Row],[Main/Hedge]],4)="MAIN","MAIN","HEDGE")</f>
        <v>MAIN</v>
      </c>
      <c r="AK1575" t="str" cm="1">
        <f t="array" ref="AK1575">_xlfn._xlws.FILTER(Table4[Column1],ISNUMBER(SEARCH(Table4[Column1],MIS[[#This Row],[OrderUniqueIdentifier]])),"")</f>
        <v>VWAP</v>
      </c>
    </row>
    <row r="1576" spans="1:37" x14ac:dyDescent="0.25">
      <c r="A1576" t="s">
        <v>1357</v>
      </c>
      <c r="B1576" t="s">
        <v>1358</v>
      </c>
      <c r="C1576" t="s">
        <v>3084</v>
      </c>
      <c r="D1576" t="s">
        <v>72</v>
      </c>
      <c r="E1576" t="s">
        <v>2904</v>
      </c>
      <c r="F1576" t="s">
        <v>73</v>
      </c>
      <c r="G1576" t="s">
        <v>89</v>
      </c>
      <c r="H1576" t="s">
        <v>75</v>
      </c>
      <c r="I1576" t="s">
        <v>76</v>
      </c>
      <c r="J1576" t="s">
        <v>77</v>
      </c>
      <c r="K1576">
        <v>75</v>
      </c>
      <c r="L1576" t="s">
        <v>77</v>
      </c>
      <c r="M1576" t="s">
        <v>78</v>
      </c>
      <c r="N1576" t="s">
        <v>3003</v>
      </c>
      <c r="O1576" t="s">
        <v>2912</v>
      </c>
      <c r="P1576" t="s">
        <v>2912</v>
      </c>
      <c r="Q1576" t="s">
        <v>2907</v>
      </c>
      <c r="R1576" t="s">
        <v>79</v>
      </c>
      <c r="S1576" t="s">
        <v>24</v>
      </c>
      <c r="T1576" t="s">
        <v>2908</v>
      </c>
      <c r="U1576" t="s">
        <v>43</v>
      </c>
      <c r="V1576" t="s">
        <v>80</v>
      </c>
      <c r="W1576">
        <v>25050</v>
      </c>
      <c r="X1576" t="s">
        <v>81</v>
      </c>
      <c r="Y1576">
        <v>-75</v>
      </c>
      <c r="Z1576" t="s">
        <v>2913</v>
      </c>
      <c r="AA1576" t="s">
        <v>2913</v>
      </c>
      <c r="AB1576" t="s">
        <v>90</v>
      </c>
      <c r="AC1576" t="s">
        <v>91</v>
      </c>
      <c r="AD1576">
        <f>_xlfn.XLOOKUP(MIS[[#This Row],[TRADING SYMBOL]],[1]Sheet1!$D:$D,[1]Sheet1!$C:$C)</f>
        <v>160.9</v>
      </c>
      <c r="AE1576">
        <f>MIS[[#This Row],[OrderAverageTradedPrice]]*MIS[[#This Row],[OrderQuantity]]</f>
        <v>13308.75</v>
      </c>
      <c r="AF1576">
        <f>MIS[[#This Row],[LTP]]*MIS[[#This Row],[OrderQuantity]]</f>
        <v>12067.5</v>
      </c>
      <c r="AG1576">
        <f>IF(MIS[[#This Row],[OrderSide]]="SELL",MIS[[#This Row],[VALUE]]-MIS[[#This Row],[LIVE_VALUE]],MIS[[#This Row],[LIVE_VALUE]]-MIS[[#This Row],[VALUE]])</f>
        <v>1241.25</v>
      </c>
      <c r="AH1576" t="str" cm="1">
        <f t="array" ref="AH1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6" t="str">
        <f>MIS[[#This Row],[TRADING SYMBOL]]</f>
        <v>NIFTY2552225050CE</v>
      </c>
      <c r="AJ1576" t="str">
        <f>IF(RIGHT(MIS[[#This Row],[Main/Hedge]],4)="MAIN","MAIN","HEDGE")</f>
        <v>MAIN</v>
      </c>
      <c r="AK1576" t="str" cm="1">
        <f t="array" ref="AK1576">_xlfn._xlws.FILTER(Table4[Column1],ISNUMBER(SEARCH(Table4[Column1],MIS[[#This Row],[OrderUniqueIdentifier]])),"")</f>
        <v>VWAP</v>
      </c>
    </row>
    <row r="1577" spans="1:37" x14ac:dyDescent="0.25">
      <c r="A1577" t="s">
        <v>179</v>
      </c>
      <c r="B1577" t="s">
        <v>1446</v>
      </c>
      <c r="C1577" t="s">
        <v>3095</v>
      </c>
      <c r="D1577" t="s">
        <v>72</v>
      </c>
      <c r="E1577" t="s">
        <v>2904</v>
      </c>
      <c r="F1577" t="s">
        <v>73</v>
      </c>
      <c r="G1577" t="s">
        <v>89</v>
      </c>
      <c r="H1577" t="s">
        <v>75</v>
      </c>
      <c r="I1577" t="s">
        <v>76</v>
      </c>
      <c r="J1577" t="s">
        <v>77</v>
      </c>
      <c r="K1577">
        <v>750</v>
      </c>
      <c r="L1577" t="s">
        <v>77</v>
      </c>
      <c r="M1577" t="s">
        <v>78</v>
      </c>
      <c r="N1577" t="s">
        <v>3096</v>
      </c>
      <c r="O1577" t="s">
        <v>2912</v>
      </c>
      <c r="P1577" t="s">
        <v>2912</v>
      </c>
      <c r="Q1577" t="s">
        <v>2907</v>
      </c>
      <c r="R1577" t="s">
        <v>79</v>
      </c>
      <c r="S1577" t="s">
        <v>24</v>
      </c>
      <c r="T1577" t="s">
        <v>2908</v>
      </c>
      <c r="U1577" t="s">
        <v>43</v>
      </c>
      <c r="V1577" t="s">
        <v>80</v>
      </c>
      <c r="W1577">
        <v>25050</v>
      </c>
      <c r="X1577" t="s">
        <v>81</v>
      </c>
      <c r="Y1577">
        <v>-750</v>
      </c>
      <c r="Z1577" t="s">
        <v>2913</v>
      </c>
      <c r="AA1577" t="s">
        <v>2913</v>
      </c>
      <c r="AB1577" t="s">
        <v>90</v>
      </c>
      <c r="AC1577" t="s">
        <v>91</v>
      </c>
      <c r="AD1577">
        <f>_xlfn.XLOOKUP(MIS[[#This Row],[TRADING SYMBOL]],[1]Sheet1!$D:$D,[1]Sheet1!$C:$C)</f>
        <v>160.9</v>
      </c>
      <c r="AE1577">
        <f>MIS[[#This Row],[OrderAverageTradedPrice]]*MIS[[#This Row],[OrderQuantity]]</f>
        <v>132206.25</v>
      </c>
      <c r="AF1577">
        <f>MIS[[#This Row],[LTP]]*MIS[[#This Row],[OrderQuantity]]</f>
        <v>120675</v>
      </c>
      <c r="AG1577">
        <f>IF(MIS[[#This Row],[OrderSide]]="SELL",MIS[[#This Row],[VALUE]]-MIS[[#This Row],[LIVE_VALUE]],MIS[[#This Row],[LIVE_VALUE]]-MIS[[#This Row],[VALUE]])</f>
        <v>11531.25</v>
      </c>
      <c r="AH1577" t="str" cm="1">
        <f t="array" ref="AH1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7" t="str">
        <f>MIS[[#This Row],[TRADING SYMBOL]]</f>
        <v>NIFTY2552225050CE</v>
      </c>
      <c r="AJ1577" t="str">
        <f>IF(RIGHT(MIS[[#This Row],[Main/Hedge]],4)="MAIN","MAIN","HEDGE")</f>
        <v>MAIN</v>
      </c>
      <c r="AK1577" t="str" cm="1">
        <f t="array" ref="AK1577">_xlfn._xlws.FILTER(Table4[Column1],ISNUMBER(SEARCH(Table4[Column1],MIS[[#This Row],[OrderUniqueIdentifier]])),"")</f>
        <v>VWAP</v>
      </c>
    </row>
    <row r="1578" spans="1:37" x14ac:dyDescent="0.25">
      <c r="A1578" t="s">
        <v>179</v>
      </c>
      <c r="B1578" t="s">
        <v>1467</v>
      </c>
      <c r="C1578" t="s">
        <v>3101</v>
      </c>
      <c r="D1578" t="s">
        <v>72</v>
      </c>
      <c r="E1578" t="s">
        <v>2904</v>
      </c>
      <c r="F1578" t="s">
        <v>73</v>
      </c>
      <c r="G1578" t="s">
        <v>89</v>
      </c>
      <c r="H1578" t="s">
        <v>75</v>
      </c>
      <c r="I1578" t="s">
        <v>76</v>
      </c>
      <c r="J1578" t="s">
        <v>77</v>
      </c>
      <c r="K1578">
        <v>1425</v>
      </c>
      <c r="L1578" t="s">
        <v>77</v>
      </c>
      <c r="M1578" t="s">
        <v>78</v>
      </c>
      <c r="N1578" t="s">
        <v>3102</v>
      </c>
      <c r="O1578" t="s">
        <v>2912</v>
      </c>
      <c r="P1578" t="s">
        <v>2912</v>
      </c>
      <c r="Q1578" t="s">
        <v>2907</v>
      </c>
      <c r="R1578" t="s">
        <v>79</v>
      </c>
      <c r="S1578" t="s">
        <v>24</v>
      </c>
      <c r="T1578" t="s">
        <v>2908</v>
      </c>
      <c r="U1578" t="s">
        <v>43</v>
      </c>
      <c r="V1578" t="s">
        <v>80</v>
      </c>
      <c r="W1578">
        <v>25050</v>
      </c>
      <c r="X1578" t="s">
        <v>81</v>
      </c>
      <c r="Y1578">
        <v>-1425</v>
      </c>
      <c r="Z1578" t="s">
        <v>2913</v>
      </c>
      <c r="AA1578" t="s">
        <v>2913</v>
      </c>
      <c r="AB1578" t="s">
        <v>90</v>
      </c>
      <c r="AC1578" t="s">
        <v>91</v>
      </c>
      <c r="AD1578">
        <f>_xlfn.XLOOKUP(MIS[[#This Row],[TRADING SYMBOL]],[1]Sheet1!$D:$D,[1]Sheet1!$C:$C)</f>
        <v>160.9</v>
      </c>
      <c r="AE1578">
        <f>MIS[[#This Row],[OrderAverageTradedPrice]]*MIS[[#This Row],[OrderQuantity]]</f>
        <v>252884.99999999881</v>
      </c>
      <c r="AF1578">
        <f>MIS[[#This Row],[LTP]]*MIS[[#This Row],[OrderQuantity]]</f>
        <v>229282.5</v>
      </c>
      <c r="AG1578">
        <f>IF(MIS[[#This Row],[OrderSide]]="SELL",MIS[[#This Row],[VALUE]]-MIS[[#This Row],[LIVE_VALUE]],MIS[[#This Row],[LIVE_VALUE]]-MIS[[#This Row],[VALUE]])</f>
        <v>23602.499999998807</v>
      </c>
      <c r="AH1578" t="str" cm="1">
        <f t="array" ref="AH1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8" t="str">
        <f>MIS[[#This Row],[TRADING SYMBOL]]</f>
        <v>NIFTY2552225050CE</v>
      </c>
      <c r="AJ1578" t="str">
        <f>IF(RIGHT(MIS[[#This Row],[Main/Hedge]],4)="MAIN","MAIN","HEDGE")</f>
        <v>MAIN</v>
      </c>
      <c r="AK1578" t="str" cm="1">
        <f t="array" ref="AK1578">_xlfn._xlws.FILTER(Table4[Column1],ISNUMBER(SEARCH(Table4[Column1],MIS[[#This Row],[OrderUniqueIdentifier]])),"")</f>
        <v>VWAP</v>
      </c>
    </row>
    <row r="1579" spans="1:37" x14ac:dyDescent="0.25">
      <c r="A1579" t="s">
        <v>179</v>
      </c>
      <c r="B1579" t="s">
        <v>266</v>
      </c>
      <c r="C1579" t="s">
        <v>3116</v>
      </c>
      <c r="D1579" t="s">
        <v>72</v>
      </c>
      <c r="E1579" t="s">
        <v>2904</v>
      </c>
      <c r="F1579" t="s">
        <v>73</v>
      </c>
      <c r="G1579" t="s">
        <v>89</v>
      </c>
      <c r="H1579" t="s">
        <v>75</v>
      </c>
      <c r="I1579" t="s">
        <v>76</v>
      </c>
      <c r="J1579" t="s">
        <v>77</v>
      </c>
      <c r="K1579">
        <v>1800</v>
      </c>
      <c r="L1579" t="s">
        <v>77</v>
      </c>
      <c r="M1579" t="s">
        <v>78</v>
      </c>
      <c r="N1579" t="s">
        <v>3117</v>
      </c>
      <c r="O1579" t="s">
        <v>2912</v>
      </c>
      <c r="P1579" t="s">
        <v>2912</v>
      </c>
      <c r="Q1579" t="s">
        <v>2907</v>
      </c>
      <c r="R1579" t="s">
        <v>79</v>
      </c>
      <c r="S1579" t="s">
        <v>24</v>
      </c>
      <c r="T1579" t="s">
        <v>2908</v>
      </c>
      <c r="U1579" t="s">
        <v>43</v>
      </c>
      <c r="V1579" t="s">
        <v>80</v>
      </c>
      <c r="W1579">
        <v>25050</v>
      </c>
      <c r="X1579" t="s">
        <v>81</v>
      </c>
      <c r="Y1579">
        <v>-1800</v>
      </c>
      <c r="Z1579" t="s">
        <v>2913</v>
      </c>
      <c r="AA1579" t="s">
        <v>2913</v>
      </c>
      <c r="AB1579" t="s">
        <v>90</v>
      </c>
      <c r="AC1579" t="s">
        <v>91</v>
      </c>
      <c r="AD1579">
        <f>_xlfn.XLOOKUP(MIS[[#This Row],[TRADING SYMBOL]],[1]Sheet1!$D:$D,[1]Sheet1!$C:$C)</f>
        <v>160.9</v>
      </c>
      <c r="AE1579">
        <f>MIS[[#This Row],[OrderAverageTradedPrice]]*MIS[[#This Row],[OrderQuantity]]</f>
        <v>319278.74999999936</v>
      </c>
      <c r="AF1579">
        <f>MIS[[#This Row],[LTP]]*MIS[[#This Row],[OrderQuantity]]</f>
        <v>289620</v>
      </c>
      <c r="AG1579">
        <f>IF(MIS[[#This Row],[OrderSide]]="SELL",MIS[[#This Row],[VALUE]]-MIS[[#This Row],[LIVE_VALUE]],MIS[[#This Row],[LIVE_VALUE]]-MIS[[#This Row],[VALUE]])</f>
        <v>29658.74999999936</v>
      </c>
      <c r="AH1579" t="str" cm="1">
        <f t="array" ref="AH1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9" t="str">
        <f>MIS[[#This Row],[TRADING SYMBOL]]</f>
        <v>NIFTY2552225050CE</v>
      </c>
      <c r="AJ1579" t="str">
        <f>IF(RIGHT(MIS[[#This Row],[Main/Hedge]],4)="MAIN","MAIN","HEDGE")</f>
        <v>MAIN</v>
      </c>
      <c r="AK1579" t="str" cm="1">
        <f t="array" ref="AK1579">_xlfn._xlws.FILTER(Table4[Column1],ISNUMBER(SEARCH(Table4[Column1],MIS[[#This Row],[OrderUniqueIdentifier]])),"")</f>
        <v>VWAP</v>
      </c>
    </row>
    <row r="1580" spans="1:37" x14ac:dyDescent="0.25">
      <c r="A1580" t="s">
        <v>1555</v>
      </c>
      <c r="B1580" t="s">
        <v>1607</v>
      </c>
      <c r="C1580" t="s">
        <v>3136</v>
      </c>
      <c r="D1580" t="s">
        <v>72</v>
      </c>
      <c r="E1580" t="s">
        <v>2904</v>
      </c>
      <c r="F1580" t="s">
        <v>73</v>
      </c>
      <c r="G1580" t="s">
        <v>89</v>
      </c>
      <c r="H1580" t="s">
        <v>75</v>
      </c>
      <c r="I1580" t="s">
        <v>76</v>
      </c>
      <c r="J1580" t="s">
        <v>77</v>
      </c>
      <c r="K1580">
        <v>75</v>
      </c>
      <c r="L1580" t="s">
        <v>77</v>
      </c>
      <c r="M1580" t="s">
        <v>78</v>
      </c>
      <c r="N1580" t="s">
        <v>2935</v>
      </c>
      <c r="O1580" t="s">
        <v>2912</v>
      </c>
      <c r="P1580" t="s">
        <v>2912</v>
      </c>
      <c r="Q1580" t="s">
        <v>2907</v>
      </c>
      <c r="R1580" t="s">
        <v>79</v>
      </c>
      <c r="S1580" t="s">
        <v>24</v>
      </c>
      <c r="T1580" t="s">
        <v>2908</v>
      </c>
      <c r="U1580" t="s">
        <v>43</v>
      </c>
      <c r="V1580" t="s">
        <v>80</v>
      </c>
      <c r="W1580">
        <v>25050</v>
      </c>
      <c r="X1580" t="s">
        <v>81</v>
      </c>
      <c r="Y1580">
        <v>-75</v>
      </c>
      <c r="Z1580" t="s">
        <v>2913</v>
      </c>
      <c r="AA1580" t="s">
        <v>2913</v>
      </c>
      <c r="AB1580" t="s">
        <v>90</v>
      </c>
      <c r="AC1580" t="s">
        <v>91</v>
      </c>
      <c r="AD1580">
        <f>_xlfn.XLOOKUP(MIS[[#This Row],[TRADING SYMBOL]],[1]Sheet1!$D:$D,[1]Sheet1!$C:$C)</f>
        <v>160.9</v>
      </c>
      <c r="AE1580">
        <f>MIS[[#This Row],[OrderAverageTradedPrice]]*MIS[[#This Row],[OrderQuantity]]</f>
        <v>13230</v>
      </c>
      <c r="AF1580">
        <f>MIS[[#This Row],[LTP]]*MIS[[#This Row],[OrderQuantity]]</f>
        <v>12067.5</v>
      </c>
      <c r="AG1580">
        <f>IF(MIS[[#This Row],[OrderSide]]="SELL",MIS[[#This Row],[VALUE]]-MIS[[#This Row],[LIVE_VALUE]],MIS[[#This Row],[LIVE_VALUE]]-MIS[[#This Row],[VALUE]])</f>
        <v>1162.5</v>
      </c>
      <c r="AH1580" t="str" cm="1">
        <f t="array" ref="AH1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0" t="str">
        <f>MIS[[#This Row],[TRADING SYMBOL]]</f>
        <v>NIFTY2552225050CE</v>
      </c>
      <c r="AJ1580" t="str">
        <f>IF(RIGHT(MIS[[#This Row],[Main/Hedge]],4)="MAIN","MAIN","HEDGE")</f>
        <v>MAIN</v>
      </c>
      <c r="AK1580" t="str" cm="1">
        <f t="array" ref="AK1580">_xlfn._xlws.FILTER(Table4[Column1],ISNUMBER(SEARCH(Table4[Column1],MIS[[#This Row],[OrderUniqueIdentifier]])),"")</f>
        <v>VWAP</v>
      </c>
    </row>
    <row r="1581" spans="1:37" x14ac:dyDescent="0.25">
      <c r="A1581" t="s">
        <v>1555</v>
      </c>
      <c r="B1581" t="s">
        <v>1681</v>
      </c>
      <c r="C1581" t="s">
        <v>3151</v>
      </c>
      <c r="D1581" t="s">
        <v>72</v>
      </c>
      <c r="E1581" t="s">
        <v>2904</v>
      </c>
      <c r="F1581" t="s">
        <v>73</v>
      </c>
      <c r="G1581" t="s">
        <v>89</v>
      </c>
      <c r="H1581" t="s">
        <v>75</v>
      </c>
      <c r="I1581" t="s">
        <v>76</v>
      </c>
      <c r="J1581" t="s">
        <v>77</v>
      </c>
      <c r="K1581">
        <v>75</v>
      </c>
      <c r="L1581" t="s">
        <v>77</v>
      </c>
      <c r="M1581" t="s">
        <v>78</v>
      </c>
      <c r="N1581" t="s">
        <v>3152</v>
      </c>
      <c r="O1581" t="s">
        <v>2912</v>
      </c>
      <c r="P1581" t="s">
        <v>2912</v>
      </c>
      <c r="Q1581" t="s">
        <v>2907</v>
      </c>
      <c r="R1581" t="s">
        <v>79</v>
      </c>
      <c r="S1581" t="s">
        <v>24</v>
      </c>
      <c r="T1581" t="s">
        <v>2908</v>
      </c>
      <c r="U1581" t="s">
        <v>43</v>
      </c>
      <c r="V1581" t="s">
        <v>80</v>
      </c>
      <c r="W1581">
        <v>25050</v>
      </c>
      <c r="X1581" t="s">
        <v>81</v>
      </c>
      <c r="Y1581">
        <v>-75</v>
      </c>
      <c r="Z1581" t="s">
        <v>2913</v>
      </c>
      <c r="AA1581" t="s">
        <v>2913</v>
      </c>
      <c r="AB1581" t="s">
        <v>90</v>
      </c>
      <c r="AC1581" t="s">
        <v>91</v>
      </c>
      <c r="AD1581">
        <f>_xlfn.XLOOKUP(MIS[[#This Row],[TRADING SYMBOL]],[1]Sheet1!$D:$D,[1]Sheet1!$C:$C)</f>
        <v>160.9</v>
      </c>
      <c r="AE1581">
        <f>MIS[[#This Row],[OrderAverageTradedPrice]]*MIS[[#This Row],[OrderQuantity]]</f>
        <v>13218.75</v>
      </c>
      <c r="AF1581">
        <f>MIS[[#This Row],[LTP]]*MIS[[#This Row],[OrderQuantity]]</f>
        <v>12067.5</v>
      </c>
      <c r="AG1581">
        <f>IF(MIS[[#This Row],[OrderSide]]="SELL",MIS[[#This Row],[VALUE]]-MIS[[#This Row],[LIVE_VALUE]],MIS[[#This Row],[LIVE_VALUE]]-MIS[[#This Row],[VALUE]])</f>
        <v>1151.25</v>
      </c>
      <c r="AH1581" t="str" cm="1">
        <f t="array" ref="AH1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1" t="str">
        <f>MIS[[#This Row],[TRADING SYMBOL]]</f>
        <v>NIFTY2552225050CE</v>
      </c>
      <c r="AJ1581" t="str">
        <f>IF(RIGHT(MIS[[#This Row],[Main/Hedge]],4)="MAIN","MAIN","HEDGE")</f>
        <v>MAIN</v>
      </c>
      <c r="AK1581" t="str" cm="1">
        <f t="array" ref="AK1581">_xlfn._xlws.FILTER(Table4[Column1],ISNUMBER(SEARCH(Table4[Column1],MIS[[#This Row],[OrderUniqueIdentifier]])),"")</f>
        <v>VWAP</v>
      </c>
    </row>
    <row r="1582" spans="1:37" x14ac:dyDescent="0.25">
      <c r="A1582" t="s">
        <v>1702</v>
      </c>
      <c r="B1582" t="s">
        <v>1703</v>
      </c>
      <c r="C1582" t="s">
        <v>3156</v>
      </c>
      <c r="D1582" t="s">
        <v>72</v>
      </c>
      <c r="E1582" t="s">
        <v>2904</v>
      </c>
      <c r="F1582" t="s">
        <v>73</v>
      </c>
      <c r="G1582" t="s">
        <v>89</v>
      </c>
      <c r="H1582" t="s">
        <v>75</v>
      </c>
      <c r="I1582" t="s">
        <v>76</v>
      </c>
      <c r="J1582" t="s">
        <v>77</v>
      </c>
      <c r="K1582">
        <v>1275</v>
      </c>
      <c r="L1582" t="s">
        <v>77</v>
      </c>
      <c r="M1582" t="s">
        <v>78</v>
      </c>
      <c r="N1582" t="s">
        <v>3157</v>
      </c>
      <c r="O1582" t="s">
        <v>2912</v>
      </c>
      <c r="P1582" t="s">
        <v>2912</v>
      </c>
      <c r="Q1582" t="s">
        <v>2907</v>
      </c>
      <c r="R1582" t="s">
        <v>79</v>
      </c>
      <c r="S1582" t="s">
        <v>24</v>
      </c>
      <c r="T1582" t="s">
        <v>2908</v>
      </c>
      <c r="U1582" t="s">
        <v>43</v>
      </c>
      <c r="V1582" t="s">
        <v>80</v>
      </c>
      <c r="W1582">
        <v>25050</v>
      </c>
      <c r="X1582" t="s">
        <v>81</v>
      </c>
      <c r="Y1582">
        <v>-1275</v>
      </c>
      <c r="Z1582" t="s">
        <v>2913</v>
      </c>
      <c r="AA1582" t="s">
        <v>2913</v>
      </c>
      <c r="AB1582" t="s">
        <v>90</v>
      </c>
      <c r="AC1582" t="s">
        <v>91</v>
      </c>
      <c r="AD1582">
        <f>_xlfn.XLOOKUP(MIS[[#This Row],[TRADING SYMBOL]],[1]Sheet1!$D:$D,[1]Sheet1!$C:$C)</f>
        <v>160.9</v>
      </c>
      <c r="AE1582">
        <f>MIS[[#This Row],[OrderAverageTradedPrice]]*MIS[[#This Row],[OrderQuantity]]</f>
        <v>226218.74999999962</v>
      </c>
      <c r="AF1582">
        <f>MIS[[#This Row],[LTP]]*MIS[[#This Row],[OrderQuantity]]</f>
        <v>205147.5</v>
      </c>
      <c r="AG1582">
        <f>IF(MIS[[#This Row],[OrderSide]]="SELL",MIS[[#This Row],[VALUE]]-MIS[[#This Row],[LIVE_VALUE]],MIS[[#This Row],[LIVE_VALUE]]-MIS[[#This Row],[VALUE]])</f>
        <v>21071.249999999622</v>
      </c>
      <c r="AH1582" t="str" cm="1">
        <f t="array" ref="AH1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2" t="str">
        <f>MIS[[#This Row],[TRADING SYMBOL]]</f>
        <v>NIFTY2552225050CE</v>
      </c>
      <c r="AJ1582" t="str">
        <f>IF(RIGHT(MIS[[#This Row],[Main/Hedge]],4)="MAIN","MAIN","HEDGE")</f>
        <v>MAIN</v>
      </c>
      <c r="AK1582" t="str" cm="1">
        <f t="array" ref="AK1582">_xlfn._xlws.FILTER(Table4[Column1],ISNUMBER(SEARCH(Table4[Column1],MIS[[#This Row],[OrderUniqueIdentifier]])),"")</f>
        <v>VWAP</v>
      </c>
    </row>
    <row r="1583" spans="1:37" x14ac:dyDescent="0.25">
      <c r="A1583" t="s">
        <v>71</v>
      </c>
      <c r="B1583" t="s">
        <v>804</v>
      </c>
      <c r="C1583" t="s">
        <v>2973</v>
      </c>
      <c r="D1583" t="s">
        <v>72</v>
      </c>
      <c r="E1583" t="s">
        <v>2904</v>
      </c>
      <c r="F1583" t="s">
        <v>73</v>
      </c>
      <c r="G1583" t="s">
        <v>89</v>
      </c>
      <c r="H1583" t="s">
        <v>75</v>
      </c>
      <c r="I1583" t="s">
        <v>76</v>
      </c>
      <c r="J1583" t="s">
        <v>77</v>
      </c>
      <c r="K1583">
        <v>75</v>
      </c>
      <c r="L1583" t="s">
        <v>77</v>
      </c>
      <c r="M1583" t="s">
        <v>78</v>
      </c>
      <c r="N1583" t="s">
        <v>2974</v>
      </c>
      <c r="O1583" t="s">
        <v>2975</v>
      </c>
      <c r="P1583" t="s">
        <v>2975</v>
      </c>
      <c r="Q1583" t="s">
        <v>2907</v>
      </c>
      <c r="R1583" t="s">
        <v>79</v>
      </c>
      <c r="S1583" t="s">
        <v>24</v>
      </c>
      <c r="T1583" t="s">
        <v>2908</v>
      </c>
      <c r="U1583" t="s">
        <v>43</v>
      </c>
      <c r="V1583" t="s">
        <v>80</v>
      </c>
      <c r="W1583">
        <v>25050</v>
      </c>
      <c r="X1583" t="s">
        <v>81</v>
      </c>
      <c r="Y1583">
        <v>-75</v>
      </c>
      <c r="Z1583" t="s">
        <v>2976</v>
      </c>
      <c r="AA1583" t="s">
        <v>2976</v>
      </c>
      <c r="AB1583" t="s">
        <v>90</v>
      </c>
      <c r="AC1583" t="s">
        <v>91</v>
      </c>
      <c r="AD1583">
        <f>_xlfn.XLOOKUP(MIS[[#This Row],[TRADING SYMBOL]],[1]Sheet1!$D:$D,[1]Sheet1!$C:$C)</f>
        <v>160.9</v>
      </c>
      <c r="AE1583">
        <f>MIS[[#This Row],[OrderAverageTradedPrice]]*MIS[[#This Row],[OrderQuantity]]</f>
        <v>13188.75</v>
      </c>
      <c r="AF1583">
        <f>MIS[[#This Row],[LTP]]*MIS[[#This Row],[OrderQuantity]]</f>
        <v>12067.5</v>
      </c>
      <c r="AG1583">
        <f>IF(MIS[[#This Row],[OrderSide]]="SELL",MIS[[#This Row],[VALUE]]-MIS[[#This Row],[LIVE_VALUE]],MIS[[#This Row],[LIVE_VALUE]]-MIS[[#This Row],[VALUE]])</f>
        <v>1121.25</v>
      </c>
      <c r="AH1583" t="str" cm="1">
        <f t="array" ref="AH1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3" t="str">
        <f>MIS[[#This Row],[TRADING SYMBOL]]</f>
        <v>NIFTY2552225050CE</v>
      </c>
      <c r="AJ1583" t="str">
        <f>IF(RIGHT(MIS[[#This Row],[Main/Hedge]],4)="MAIN","MAIN","HEDGE")</f>
        <v>MAIN</v>
      </c>
      <c r="AK1583" t="str" cm="1">
        <f t="array" ref="AK1583">_xlfn._xlws.FILTER(Table4[Column1],ISNUMBER(SEARCH(Table4[Column1],MIS[[#This Row],[OrderUniqueIdentifier]])),"")</f>
        <v>VWAP</v>
      </c>
    </row>
    <row r="1584" spans="1:37" x14ac:dyDescent="0.25">
      <c r="A1584" t="s">
        <v>71</v>
      </c>
      <c r="B1584" t="s">
        <v>948</v>
      </c>
      <c r="C1584" t="s">
        <v>3000</v>
      </c>
      <c r="D1584" t="s">
        <v>72</v>
      </c>
      <c r="E1584" t="s">
        <v>2904</v>
      </c>
      <c r="F1584" t="s">
        <v>73</v>
      </c>
      <c r="G1584" t="s">
        <v>89</v>
      </c>
      <c r="H1584" t="s">
        <v>75</v>
      </c>
      <c r="I1584" t="s">
        <v>76</v>
      </c>
      <c r="J1584" t="s">
        <v>77</v>
      </c>
      <c r="K1584">
        <v>75</v>
      </c>
      <c r="L1584" t="s">
        <v>77</v>
      </c>
      <c r="M1584" t="s">
        <v>78</v>
      </c>
      <c r="N1584" t="s">
        <v>3001</v>
      </c>
      <c r="O1584" t="s">
        <v>2975</v>
      </c>
      <c r="P1584" t="s">
        <v>2975</v>
      </c>
      <c r="Q1584" t="s">
        <v>2907</v>
      </c>
      <c r="R1584" t="s">
        <v>79</v>
      </c>
      <c r="S1584" t="s">
        <v>24</v>
      </c>
      <c r="T1584" t="s">
        <v>2908</v>
      </c>
      <c r="U1584" t="s">
        <v>43</v>
      </c>
      <c r="V1584" t="s">
        <v>80</v>
      </c>
      <c r="W1584">
        <v>25050</v>
      </c>
      <c r="X1584" t="s">
        <v>81</v>
      </c>
      <c r="Y1584">
        <v>-75</v>
      </c>
      <c r="Z1584" t="s">
        <v>2976</v>
      </c>
      <c r="AA1584" t="s">
        <v>2976</v>
      </c>
      <c r="AB1584" t="s">
        <v>90</v>
      </c>
      <c r="AC1584" t="s">
        <v>91</v>
      </c>
      <c r="AD1584">
        <f>_xlfn.XLOOKUP(MIS[[#This Row],[TRADING SYMBOL]],[1]Sheet1!$D:$D,[1]Sheet1!$C:$C)</f>
        <v>160.9</v>
      </c>
      <c r="AE1584">
        <f>MIS[[#This Row],[OrderAverageTradedPrice]]*MIS[[#This Row],[OrderQuantity]]</f>
        <v>13162.5</v>
      </c>
      <c r="AF1584">
        <f>MIS[[#This Row],[LTP]]*MIS[[#This Row],[OrderQuantity]]</f>
        <v>12067.5</v>
      </c>
      <c r="AG1584">
        <f>IF(MIS[[#This Row],[OrderSide]]="SELL",MIS[[#This Row],[VALUE]]-MIS[[#This Row],[LIVE_VALUE]],MIS[[#This Row],[LIVE_VALUE]]-MIS[[#This Row],[VALUE]])</f>
        <v>1095</v>
      </c>
      <c r="AH1584" t="str" cm="1">
        <f t="array" ref="AH1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4" t="str">
        <f>MIS[[#This Row],[TRADING SYMBOL]]</f>
        <v>NIFTY2552225050CE</v>
      </c>
      <c r="AJ1584" t="str">
        <f>IF(RIGHT(MIS[[#This Row],[Main/Hedge]],4)="MAIN","MAIN","HEDGE")</f>
        <v>MAIN</v>
      </c>
      <c r="AK1584" t="str" cm="1">
        <f t="array" ref="AK1584">_xlfn._xlws.FILTER(Table4[Column1],ISNUMBER(SEARCH(Table4[Column1],MIS[[#This Row],[OrderUniqueIdentifier]])),"")</f>
        <v>VWAP</v>
      </c>
    </row>
    <row r="1585" spans="1:37" x14ac:dyDescent="0.25">
      <c r="A1585" t="s">
        <v>71</v>
      </c>
      <c r="B1585" t="s">
        <v>1143</v>
      </c>
      <c r="C1585" t="s">
        <v>3040</v>
      </c>
      <c r="D1585" t="s">
        <v>72</v>
      </c>
      <c r="E1585" t="s">
        <v>2904</v>
      </c>
      <c r="F1585" t="s">
        <v>73</v>
      </c>
      <c r="G1585" t="s">
        <v>89</v>
      </c>
      <c r="H1585" t="s">
        <v>75</v>
      </c>
      <c r="I1585" t="s">
        <v>76</v>
      </c>
      <c r="J1585" t="s">
        <v>77</v>
      </c>
      <c r="K1585">
        <v>150</v>
      </c>
      <c r="L1585" t="s">
        <v>77</v>
      </c>
      <c r="M1585" t="s">
        <v>78</v>
      </c>
      <c r="N1585" t="s">
        <v>3041</v>
      </c>
      <c r="O1585" t="s">
        <v>2975</v>
      </c>
      <c r="P1585" t="s">
        <v>2975</v>
      </c>
      <c r="Q1585" t="s">
        <v>2907</v>
      </c>
      <c r="R1585" t="s">
        <v>79</v>
      </c>
      <c r="S1585" t="s">
        <v>24</v>
      </c>
      <c r="T1585" t="s">
        <v>2908</v>
      </c>
      <c r="U1585" t="s">
        <v>43</v>
      </c>
      <c r="V1585" t="s">
        <v>80</v>
      </c>
      <c r="W1585">
        <v>25050</v>
      </c>
      <c r="X1585" t="s">
        <v>81</v>
      </c>
      <c r="Y1585">
        <v>-150</v>
      </c>
      <c r="Z1585" t="s">
        <v>2976</v>
      </c>
      <c r="AA1585" t="s">
        <v>2976</v>
      </c>
      <c r="AB1585" t="s">
        <v>90</v>
      </c>
      <c r="AC1585" t="s">
        <v>91</v>
      </c>
      <c r="AD1585">
        <f>_xlfn.XLOOKUP(MIS[[#This Row],[TRADING SYMBOL]],[1]Sheet1!$D:$D,[1]Sheet1!$C:$C)</f>
        <v>160.9</v>
      </c>
      <c r="AE1585">
        <f>MIS[[#This Row],[OrderAverageTradedPrice]]*MIS[[#This Row],[OrderQuantity]]</f>
        <v>26317.5</v>
      </c>
      <c r="AF1585">
        <f>MIS[[#This Row],[LTP]]*MIS[[#This Row],[OrderQuantity]]</f>
        <v>24135</v>
      </c>
      <c r="AG1585">
        <f>IF(MIS[[#This Row],[OrderSide]]="SELL",MIS[[#This Row],[VALUE]]-MIS[[#This Row],[LIVE_VALUE]],MIS[[#This Row],[LIVE_VALUE]]-MIS[[#This Row],[VALUE]])</f>
        <v>2182.5</v>
      </c>
      <c r="AH1585" t="str" cm="1">
        <f t="array" ref="AH1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5" t="str">
        <f>MIS[[#This Row],[TRADING SYMBOL]]</f>
        <v>NIFTY2552225050CE</v>
      </c>
      <c r="AJ1585" t="str">
        <f>IF(RIGHT(MIS[[#This Row],[Main/Hedge]],4)="MAIN","MAIN","HEDGE")</f>
        <v>MAIN</v>
      </c>
      <c r="AK1585" t="str" cm="1">
        <f t="array" ref="AK1585">_xlfn._xlws.FILTER(Table4[Column1],ISNUMBER(SEARCH(Table4[Column1],MIS[[#This Row],[OrderUniqueIdentifier]])),"")</f>
        <v>VWAP</v>
      </c>
    </row>
    <row r="1586" spans="1:37" x14ac:dyDescent="0.25">
      <c r="A1586" t="s">
        <v>71</v>
      </c>
      <c r="B1586" t="s">
        <v>1308</v>
      </c>
      <c r="C1586" t="s">
        <v>3076</v>
      </c>
      <c r="D1586" t="s">
        <v>72</v>
      </c>
      <c r="E1586" t="s">
        <v>2904</v>
      </c>
      <c r="F1586" t="s">
        <v>73</v>
      </c>
      <c r="G1586" t="s">
        <v>89</v>
      </c>
      <c r="H1586" t="s">
        <v>75</v>
      </c>
      <c r="I1586" t="s">
        <v>76</v>
      </c>
      <c r="J1586" t="s">
        <v>77</v>
      </c>
      <c r="K1586">
        <v>450</v>
      </c>
      <c r="L1586" t="s">
        <v>77</v>
      </c>
      <c r="M1586" t="s">
        <v>78</v>
      </c>
      <c r="N1586" t="s">
        <v>3077</v>
      </c>
      <c r="O1586" t="s">
        <v>2912</v>
      </c>
      <c r="P1586" t="s">
        <v>2975</v>
      </c>
      <c r="Q1586" t="s">
        <v>2907</v>
      </c>
      <c r="R1586" t="s">
        <v>79</v>
      </c>
      <c r="S1586" t="s">
        <v>24</v>
      </c>
      <c r="T1586" t="s">
        <v>2908</v>
      </c>
      <c r="U1586" t="s">
        <v>43</v>
      </c>
      <c r="V1586" t="s">
        <v>80</v>
      </c>
      <c r="W1586">
        <v>25050</v>
      </c>
      <c r="X1586" t="s">
        <v>81</v>
      </c>
      <c r="Y1586">
        <v>-450</v>
      </c>
      <c r="Z1586" t="s">
        <v>2913</v>
      </c>
      <c r="AA1586" t="s">
        <v>2976</v>
      </c>
      <c r="AB1586" t="s">
        <v>90</v>
      </c>
      <c r="AC1586" t="s">
        <v>91</v>
      </c>
      <c r="AD1586">
        <f>_xlfn.XLOOKUP(MIS[[#This Row],[TRADING SYMBOL]],[1]Sheet1!$D:$D,[1]Sheet1!$C:$C)</f>
        <v>160.9</v>
      </c>
      <c r="AE1586">
        <f>MIS[[#This Row],[OrderAverageTradedPrice]]*MIS[[#This Row],[OrderQuantity]]</f>
        <v>79113.749999999854</v>
      </c>
      <c r="AF1586">
        <f>MIS[[#This Row],[LTP]]*MIS[[#This Row],[OrderQuantity]]</f>
        <v>72405</v>
      </c>
      <c r="AG1586">
        <f>IF(MIS[[#This Row],[OrderSide]]="SELL",MIS[[#This Row],[VALUE]]-MIS[[#This Row],[LIVE_VALUE]],MIS[[#This Row],[LIVE_VALUE]]-MIS[[#This Row],[VALUE]])</f>
        <v>6708.7499999998545</v>
      </c>
      <c r="AH1586" t="str" cm="1">
        <f t="array" ref="AH1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6" t="str">
        <f>MIS[[#This Row],[TRADING SYMBOL]]</f>
        <v>NIFTY2552225050CE</v>
      </c>
      <c r="AJ1586" t="str">
        <f>IF(RIGHT(MIS[[#This Row],[Main/Hedge]],4)="MAIN","MAIN","HEDGE")</f>
        <v>MAIN</v>
      </c>
      <c r="AK1586" t="str" cm="1">
        <f t="array" ref="AK1586">_xlfn._xlws.FILTER(Table4[Column1],ISNUMBER(SEARCH(Table4[Column1],MIS[[#This Row],[OrderUniqueIdentifier]])),"")</f>
        <v>VWAP</v>
      </c>
    </row>
    <row r="1587" spans="1:37" x14ac:dyDescent="0.25">
      <c r="A1587" t="s">
        <v>1357</v>
      </c>
      <c r="B1587" t="s">
        <v>1366</v>
      </c>
      <c r="C1587" t="s">
        <v>3085</v>
      </c>
      <c r="D1587" t="s">
        <v>72</v>
      </c>
      <c r="E1587" t="s">
        <v>2904</v>
      </c>
      <c r="F1587" t="s">
        <v>73</v>
      </c>
      <c r="G1587" t="s">
        <v>89</v>
      </c>
      <c r="H1587" t="s">
        <v>75</v>
      </c>
      <c r="I1587" t="s">
        <v>76</v>
      </c>
      <c r="J1587" t="s">
        <v>77</v>
      </c>
      <c r="K1587">
        <v>150</v>
      </c>
      <c r="L1587" t="s">
        <v>77</v>
      </c>
      <c r="M1587" t="s">
        <v>78</v>
      </c>
      <c r="N1587" t="s">
        <v>3041</v>
      </c>
      <c r="O1587" t="s">
        <v>2975</v>
      </c>
      <c r="P1587" t="s">
        <v>2975</v>
      </c>
      <c r="Q1587" t="s">
        <v>2907</v>
      </c>
      <c r="R1587" t="s">
        <v>79</v>
      </c>
      <c r="S1587" t="s">
        <v>24</v>
      </c>
      <c r="T1587" t="s">
        <v>2908</v>
      </c>
      <c r="U1587" t="s">
        <v>43</v>
      </c>
      <c r="V1587" t="s">
        <v>80</v>
      </c>
      <c r="W1587">
        <v>25050</v>
      </c>
      <c r="X1587" t="s">
        <v>81</v>
      </c>
      <c r="Y1587">
        <v>-150</v>
      </c>
      <c r="Z1587" t="s">
        <v>2976</v>
      </c>
      <c r="AA1587" t="s">
        <v>2976</v>
      </c>
      <c r="AB1587" t="s">
        <v>90</v>
      </c>
      <c r="AC1587" t="s">
        <v>91</v>
      </c>
      <c r="AD1587">
        <f>_xlfn.XLOOKUP(MIS[[#This Row],[TRADING SYMBOL]],[1]Sheet1!$D:$D,[1]Sheet1!$C:$C)</f>
        <v>160.9</v>
      </c>
      <c r="AE1587">
        <f>MIS[[#This Row],[OrderAverageTradedPrice]]*MIS[[#This Row],[OrderQuantity]]</f>
        <v>26317.5</v>
      </c>
      <c r="AF1587">
        <f>MIS[[#This Row],[LTP]]*MIS[[#This Row],[OrderQuantity]]</f>
        <v>24135</v>
      </c>
      <c r="AG1587">
        <f>IF(MIS[[#This Row],[OrderSide]]="SELL",MIS[[#This Row],[VALUE]]-MIS[[#This Row],[LIVE_VALUE]],MIS[[#This Row],[LIVE_VALUE]]-MIS[[#This Row],[VALUE]])</f>
        <v>2182.5</v>
      </c>
      <c r="AH1587" t="str" cm="1">
        <f t="array" ref="AH1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7" t="str">
        <f>MIS[[#This Row],[TRADING SYMBOL]]</f>
        <v>NIFTY2552225050CE</v>
      </c>
      <c r="AJ1587" t="str">
        <f>IF(RIGHT(MIS[[#This Row],[Main/Hedge]],4)="MAIN","MAIN","HEDGE")</f>
        <v>MAIN</v>
      </c>
      <c r="AK1587" t="str" cm="1">
        <f t="array" ref="AK1587">_xlfn._xlws.FILTER(Table4[Column1],ISNUMBER(SEARCH(Table4[Column1],MIS[[#This Row],[OrderUniqueIdentifier]])),"")</f>
        <v>VWAP</v>
      </c>
    </row>
    <row r="1588" spans="1:37" x14ac:dyDescent="0.25">
      <c r="A1588" t="s">
        <v>179</v>
      </c>
      <c r="B1588" t="s">
        <v>1488</v>
      </c>
      <c r="C1588" t="s">
        <v>3105</v>
      </c>
      <c r="D1588" t="s">
        <v>72</v>
      </c>
      <c r="E1588" t="s">
        <v>2904</v>
      </c>
      <c r="F1588" t="s">
        <v>73</v>
      </c>
      <c r="G1588" t="s">
        <v>89</v>
      </c>
      <c r="H1588" t="s">
        <v>75</v>
      </c>
      <c r="I1588" t="s">
        <v>76</v>
      </c>
      <c r="J1588" t="s">
        <v>77</v>
      </c>
      <c r="K1588">
        <v>75</v>
      </c>
      <c r="L1588" t="s">
        <v>77</v>
      </c>
      <c r="M1588" t="s">
        <v>78</v>
      </c>
      <c r="N1588" t="s">
        <v>3041</v>
      </c>
      <c r="O1588" t="s">
        <v>2975</v>
      </c>
      <c r="P1588" t="s">
        <v>2975</v>
      </c>
      <c r="Q1588" t="s">
        <v>2907</v>
      </c>
      <c r="R1588" t="s">
        <v>79</v>
      </c>
      <c r="S1588" t="s">
        <v>24</v>
      </c>
      <c r="T1588" t="s">
        <v>2908</v>
      </c>
      <c r="U1588" t="s">
        <v>43</v>
      </c>
      <c r="V1588" t="s">
        <v>80</v>
      </c>
      <c r="W1588">
        <v>25050</v>
      </c>
      <c r="X1588" t="s">
        <v>81</v>
      </c>
      <c r="Y1588">
        <v>-75</v>
      </c>
      <c r="Z1588" t="s">
        <v>2976</v>
      </c>
      <c r="AA1588" t="s">
        <v>2976</v>
      </c>
      <c r="AB1588" t="s">
        <v>90</v>
      </c>
      <c r="AC1588" t="s">
        <v>91</v>
      </c>
      <c r="AD1588">
        <f>_xlfn.XLOOKUP(MIS[[#This Row],[TRADING SYMBOL]],[1]Sheet1!$D:$D,[1]Sheet1!$C:$C)</f>
        <v>160.9</v>
      </c>
      <c r="AE1588">
        <f>MIS[[#This Row],[OrderAverageTradedPrice]]*MIS[[#This Row],[OrderQuantity]]</f>
        <v>13158.75</v>
      </c>
      <c r="AF1588">
        <f>MIS[[#This Row],[LTP]]*MIS[[#This Row],[OrderQuantity]]</f>
        <v>12067.5</v>
      </c>
      <c r="AG1588">
        <f>IF(MIS[[#This Row],[OrderSide]]="SELL",MIS[[#This Row],[VALUE]]-MIS[[#This Row],[LIVE_VALUE]],MIS[[#This Row],[LIVE_VALUE]]-MIS[[#This Row],[VALUE]])</f>
        <v>1091.25</v>
      </c>
      <c r="AH1588" t="str" cm="1">
        <f t="array" ref="AH1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8" t="str">
        <f>MIS[[#This Row],[TRADING SYMBOL]]</f>
        <v>NIFTY2552225050CE</v>
      </c>
      <c r="AJ1588" t="str">
        <f>IF(RIGHT(MIS[[#This Row],[Main/Hedge]],4)="MAIN","MAIN","HEDGE")</f>
        <v>MAIN</v>
      </c>
      <c r="AK1588" t="str" cm="1">
        <f t="array" ref="AK1588">_xlfn._xlws.FILTER(Table4[Column1],ISNUMBER(SEARCH(Table4[Column1],MIS[[#This Row],[OrderUniqueIdentifier]])),"")</f>
        <v>VWAP</v>
      </c>
    </row>
    <row r="1589" spans="1:37" x14ac:dyDescent="0.25">
      <c r="A1589" t="s">
        <v>179</v>
      </c>
      <c r="B1589" t="s">
        <v>266</v>
      </c>
      <c r="C1589" t="s">
        <v>3118</v>
      </c>
      <c r="D1589" t="s">
        <v>72</v>
      </c>
      <c r="E1589" t="s">
        <v>2904</v>
      </c>
      <c r="F1589" t="s">
        <v>73</v>
      </c>
      <c r="G1589" t="s">
        <v>89</v>
      </c>
      <c r="H1589" t="s">
        <v>75</v>
      </c>
      <c r="I1589" t="s">
        <v>76</v>
      </c>
      <c r="J1589" t="s">
        <v>77</v>
      </c>
      <c r="K1589">
        <v>300</v>
      </c>
      <c r="L1589" t="s">
        <v>77</v>
      </c>
      <c r="M1589" t="s">
        <v>78</v>
      </c>
      <c r="N1589" t="s">
        <v>3119</v>
      </c>
      <c r="O1589" t="s">
        <v>2975</v>
      </c>
      <c r="P1589" t="s">
        <v>2975</v>
      </c>
      <c r="Q1589" t="s">
        <v>2907</v>
      </c>
      <c r="R1589" t="s">
        <v>79</v>
      </c>
      <c r="S1589" t="s">
        <v>24</v>
      </c>
      <c r="T1589" t="s">
        <v>2908</v>
      </c>
      <c r="U1589" t="s">
        <v>43</v>
      </c>
      <c r="V1589" t="s">
        <v>80</v>
      </c>
      <c r="W1589">
        <v>25050</v>
      </c>
      <c r="X1589" t="s">
        <v>81</v>
      </c>
      <c r="Y1589">
        <v>-300</v>
      </c>
      <c r="Z1589" t="s">
        <v>2976</v>
      </c>
      <c r="AA1589" t="s">
        <v>2976</v>
      </c>
      <c r="AB1589" t="s">
        <v>90</v>
      </c>
      <c r="AC1589" t="s">
        <v>91</v>
      </c>
      <c r="AD1589">
        <f>_xlfn.XLOOKUP(MIS[[#This Row],[TRADING SYMBOL]],[1]Sheet1!$D:$D,[1]Sheet1!$C:$C)</f>
        <v>160.9</v>
      </c>
      <c r="AE1589">
        <f>MIS[[#This Row],[OrderAverageTradedPrice]]*MIS[[#This Row],[OrderQuantity]]</f>
        <v>52732.5</v>
      </c>
      <c r="AF1589">
        <f>MIS[[#This Row],[LTP]]*MIS[[#This Row],[OrderQuantity]]</f>
        <v>48270</v>
      </c>
      <c r="AG1589">
        <f>IF(MIS[[#This Row],[OrderSide]]="SELL",MIS[[#This Row],[VALUE]]-MIS[[#This Row],[LIVE_VALUE]],MIS[[#This Row],[LIVE_VALUE]]-MIS[[#This Row],[VALUE]])</f>
        <v>4462.5</v>
      </c>
      <c r="AH1589" t="str" cm="1">
        <f t="array" ref="AH1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9" t="str">
        <f>MIS[[#This Row],[TRADING SYMBOL]]</f>
        <v>NIFTY2552225050CE</v>
      </c>
      <c r="AJ1589" t="str">
        <f>IF(RIGHT(MIS[[#This Row],[Main/Hedge]],4)="MAIN","MAIN","HEDGE")</f>
        <v>MAIN</v>
      </c>
      <c r="AK1589" t="str" cm="1">
        <f t="array" ref="AK1589">_xlfn._xlws.FILTER(Table4[Column1],ISNUMBER(SEARCH(Table4[Column1],MIS[[#This Row],[OrderUniqueIdentifier]])),"")</f>
        <v>VWAP</v>
      </c>
    </row>
    <row r="1590" spans="1:37" x14ac:dyDescent="0.25">
      <c r="A1590" t="s">
        <v>1555</v>
      </c>
      <c r="B1590" t="s">
        <v>1570</v>
      </c>
      <c r="C1590" t="s">
        <v>3126</v>
      </c>
      <c r="D1590" t="s">
        <v>72</v>
      </c>
      <c r="E1590" t="s">
        <v>2904</v>
      </c>
      <c r="F1590" t="s">
        <v>73</v>
      </c>
      <c r="G1590" t="s">
        <v>89</v>
      </c>
      <c r="H1590" t="s">
        <v>75</v>
      </c>
      <c r="I1590" t="s">
        <v>76</v>
      </c>
      <c r="J1590" t="s">
        <v>77</v>
      </c>
      <c r="K1590">
        <v>375</v>
      </c>
      <c r="L1590" t="s">
        <v>77</v>
      </c>
      <c r="M1590" t="s">
        <v>78</v>
      </c>
      <c r="N1590" t="s">
        <v>3127</v>
      </c>
      <c r="O1590" t="s">
        <v>2975</v>
      </c>
      <c r="P1590" t="s">
        <v>2975</v>
      </c>
      <c r="Q1590" t="s">
        <v>2907</v>
      </c>
      <c r="R1590" t="s">
        <v>79</v>
      </c>
      <c r="S1590" t="s">
        <v>24</v>
      </c>
      <c r="T1590" t="s">
        <v>2908</v>
      </c>
      <c r="U1590" t="s">
        <v>43</v>
      </c>
      <c r="V1590" t="s">
        <v>80</v>
      </c>
      <c r="W1590">
        <v>25050</v>
      </c>
      <c r="X1590" t="s">
        <v>81</v>
      </c>
      <c r="Y1590">
        <v>-375</v>
      </c>
      <c r="Z1590" t="s">
        <v>2976</v>
      </c>
      <c r="AA1590" t="s">
        <v>2976</v>
      </c>
      <c r="AB1590" t="s">
        <v>90</v>
      </c>
      <c r="AC1590" t="s">
        <v>91</v>
      </c>
      <c r="AD1590">
        <f>_xlfn.XLOOKUP(MIS[[#This Row],[TRADING SYMBOL]],[1]Sheet1!$D:$D,[1]Sheet1!$C:$C)</f>
        <v>160.9</v>
      </c>
      <c r="AE1590">
        <f>MIS[[#This Row],[OrderAverageTradedPrice]]*MIS[[#This Row],[OrderQuantity]]</f>
        <v>65748.75</v>
      </c>
      <c r="AF1590">
        <f>MIS[[#This Row],[LTP]]*MIS[[#This Row],[OrderQuantity]]</f>
        <v>60337.5</v>
      </c>
      <c r="AG1590">
        <f>IF(MIS[[#This Row],[OrderSide]]="SELL",MIS[[#This Row],[VALUE]]-MIS[[#This Row],[LIVE_VALUE]],MIS[[#This Row],[LIVE_VALUE]]-MIS[[#This Row],[VALUE]])</f>
        <v>5411.25</v>
      </c>
      <c r="AH1590" t="str" cm="1">
        <f t="array" ref="AH1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0" t="str">
        <f>MIS[[#This Row],[TRADING SYMBOL]]</f>
        <v>NIFTY2552225050CE</v>
      </c>
      <c r="AJ1590" t="str">
        <f>IF(RIGHT(MIS[[#This Row],[Main/Hedge]],4)="MAIN","MAIN","HEDGE")</f>
        <v>MAIN</v>
      </c>
      <c r="AK1590" t="str" cm="1">
        <f t="array" ref="AK1590">_xlfn._xlws.FILTER(Table4[Column1],ISNUMBER(SEARCH(Table4[Column1],MIS[[#This Row],[OrderUniqueIdentifier]])),"")</f>
        <v>VWAP</v>
      </c>
    </row>
    <row r="1591" spans="1:37" x14ac:dyDescent="0.25">
      <c r="A1591" t="s">
        <v>1555</v>
      </c>
      <c r="B1591" t="s">
        <v>1597</v>
      </c>
      <c r="C1591" t="s">
        <v>3134</v>
      </c>
      <c r="D1591" t="s">
        <v>72</v>
      </c>
      <c r="E1591" t="s">
        <v>2904</v>
      </c>
      <c r="F1591" t="s">
        <v>73</v>
      </c>
      <c r="G1591" t="s">
        <v>89</v>
      </c>
      <c r="H1591" t="s">
        <v>75</v>
      </c>
      <c r="I1591" t="s">
        <v>76</v>
      </c>
      <c r="J1591" t="s">
        <v>77</v>
      </c>
      <c r="K1591">
        <v>450</v>
      </c>
      <c r="L1591" t="s">
        <v>77</v>
      </c>
      <c r="M1591" t="s">
        <v>78</v>
      </c>
      <c r="N1591" t="s">
        <v>3135</v>
      </c>
      <c r="O1591" t="s">
        <v>2975</v>
      </c>
      <c r="P1591" t="s">
        <v>2975</v>
      </c>
      <c r="Q1591" t="s">
        <v>2907</v>
      </c>
      <c r="R1591" t="s">
        <v>79</v>
      </c>
      <c r="S1591" t="s">
        <v>24</v>
      </c>
      <c r="T1591" t="s">
        <v>2908</v>
      </c>
      <c r="U1591" t="s">
        <v>43</v>
      </c>
      <c r="V1591" t="s">
        <v>80</v>
      </c>
      <c r="W1591">
        <v>25050</v>
      </c>
      <c r="X1591" t="s">
        <v>81</v>
      </c>
      <c r="Y1591">
        <v>-450</v>
      </c>
      <c r="Z1591" t="s">
        <v>2976</v>
      </c>
      <c r="AA1591" t="s">
        <v>2976</v>
      </c>
      <c r="AB1591" t="s">
        <v>90</v>
      </c>
      <c r="AC1591" t="s">
        <v>91</v>
      </c>
      <c r="AD1591">
        <f>_xlfn.XLOOKUP(MIS[[#This Row],[TRADING SYMBOL]],[1]Sheet1!$D:$D,[1]Sheet1!$C:$C)</f>
        <v>160.9</v>
      </c>
      <c r="AE1591">
        <f>MIS[[#This Row],[OrderAverageTradedPrice]]*MIS[[#This Row],[OrderQuantity]]</f>
        <v>79143.75</v>
      </c>
      <c r="AF1591">
        <f>MIS[[#This Row],[LTP]]*MIS[[#This Row],[OrderQuantity]]</f>
        <v>72405</v>
      </c>
      <c r="AG1591">
        <f>IF(MIS[[#This Row],[OrderSide]]="SELL",MIS[[#This Row],[VALUE]]-MIS[[#This Row],[LIVE_VALUE]],MIS[[#This Row],[LIVE_VALUE]]-MIS[[#This Row],[VALUE]])</f>
        <v>6738.75</v>
      </c>
      <c r="AH1591" t="str" cm="1">
        <f t="array" ref="AH1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1" t="str">
        <f>MIS[[#This Row],[TRADING SYMBOL]]</f>
        <v>NIFTY2552225050CE</v>
      </c>
      <c r="AJ1591" t="str">
        <f>IF(RIGHT(MIS[[#This Row],[Main/Hedge]],4)="MAIN","MAIN","HEDGE")</f>
        <v>MAIN</v>
      </c>
      <c r="AK1591" t="str" cm="1">
        <f t="array" ref="AK1591">_xlfn._xlws.FILTER(Table4[Column1],ISNUMBER(SEARCH(Table4[Column1],MIS[[#This Row],[OrderUniqueIdentifier]])),"")</f>
        <v>VWAP</v>
      </c>
    </row>
    <row r="1592" spans="1:37" x14ac:dyDescent="0.25">
      <c r="A1592" t="s">
        <v>1555</v>
      </c>
      <c r="B1592" t="s">
        <v>1665</v>
      </c>
      <c r="C1592" t="s">
        <v>3147</v>
      </c>
      <c r="D1592" t="s">
        <v>72</v>
      </c>
      <c r="E1592" t="s">
        <v>2904</v>
      </c>
      <c r="F1592" t="s">
        <v>73</v>
      </c>
      <c r="G1592" t="s">
        <v>89</v>
      </c>
      <c r="H1592" t="s">
        <v>75</v>
      </c>
      <c r="I1592" t="s">
        <v>76</v>
      </c>
      <c r="J1592" t="s">
        <v>77</v>
      </c>
      <c r="K1592">
        <v>150</v>
      </c>
      <c r="L1592" t="s">
        <v>77</v>
      </c>
      <c r="M1592" t="s">
        <v>78</v>
      </c>
      <c r="N1592" t="s">
        <v>3148</v>
      </c>
      <c r="O1592" t="s">
        <v>2975</v>
      </c>
      <c r="P1592" t="s">
        <v>2975</v>
      </c>
      <c r="Q1592" t="s">
        <v>2907</v>
      </c>
      <c r="R1592" t="s">
        <v>79</v>
      </c>
      <c r="S1592" t="s">
        <v>24</v>
      </c>
      <c r="T1592" t="s">
        <v>2908</v>
      </c>
      <c r="U1592" t="s">
        <v>43</v>
      </c>
      <c r="V1592" t="s">
        <v>80</v>
      </c>
      <c r="W1592">
        <v>25050</v>
      </c>
      <c r="X1592" t="s">
        <v>81</v>
      </c>
      <c r="Y1592">
        <v>-150</v>
      </c>
      <c r="Z1592" t="s">
        <v>2976</v>
      </c>
      <c r="AA1592" t="s">
        <v>2976</v>
      </c>
      <c r="AB1592" t="s">
        <v>90</v>
      </c>
      <c r="AC1592" t="s">
        <v>91</v>
      </c>
      <c r="AD1592">
        <f>_xlfn.XLOOKUP(MIS[[#This Row],[TRADING SYMBOL]],[1]Sheet1!$D:$D,[1]Sheet1!$C:$C)</f>
        <v>160.9</v>
      </c>
      <c r="AE1592">
        <f>MIS[[#This Row],[OrderAverageTradedPrice]]*MIS[[#This Row],[OrderQuantity]]</f>
        <v>26287.5</v>
      </c>
      <c r="AF1592">
        <f>MIS[[#This Row],[LTP]]*MIS[[#This Row],[OrderQuantity]]</f>
        <v>24135</v>
      </c>
      <c r="AG1592">
        <f>IF(MIS[[#This Row],[OrderSide]]="SELL",MIS[[#This Row],[VALUE]]-MIS[[#This Row],[LIVE_VALUE]],MIS[[#This Row],[LIVE_VALUE]]-MIS[[#This Row],[VALUE]])</f>
        <v>2152.5</v>
      </c>
      <c r="AH1592" t="str" cm="1">
        <f t="array" ref="AH1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2" t="str">
        <f>MIS[[#This Row],[TRADING SYMBOL]]</f>
        <v>NIFTY2552225050CE</v>
      </c>
      <c r="AJ1592" t="str">
        <f>IF(RIGHT(MIS[[#This Row],[Main/Hedge]],4)="MAIN","MAIN","HEDGE")</f>
        <v>MAIN</v>
      </c>
      <c r="AK1592" t="str" cm="1">
        <f t="array" ref="AK1592">_xlfn._xlws.FILTER(Table4[Column1],ISNUMBER(SEARCH(Table4[Column1],MIS[[#This Row],[OrderUniqueIdentifier]])),"")</f>
        <v>VWAP</v>
      </c>
    </row>
    <row r="1593" spans="1:37" x14ac:dyDescent="0.25">
      <c r="A1593" t="s">
        <v>1555</v>
      </c>
      <c r="B1593" t="s">
        <v>1673</v>
      </c>
      <c r="C1593" t="s">
        <v>3149</v>
      </c>
      <c r="D1593" t="s">
        <v>72</v>
      </c>
      <c r="E1593" t="s">
        <v>2904</v>
      </c>
      <c r="F1593" t="s">
        <v>73</v>
      </c>
      <c r="G1593" t="s">
        <v>89</v>
      </c>
      <c r="H1593" t="s">
        <v>75</v>
      </c>
      <c r="I1593" t="s">
        <v>76</v>
      </c>
      <c r="J1593" t="s">
        <v>77</v>
      </c>
      <c r="K1593">
        <v>75</v>
      </c>
      <c r="L1593" t="s">
        <v>77</v>
      </c>
      <c r="M1593" t="s">
        <v>78</v>
      </c>
      <c r="N1593" t="s">
        <v>3150</v>
      </c>
      <c r="O1593" t="s">
        <v>2975</v>
      </c>
      <c r="P1593" t="s">
        <v>2975</v>
      </c>
      <c r="Q1593" t="s">
        <v>2907</v>
      </c>
      <c r="R1593" t="s">
        <v>79</v>
      </c>
      <c r="S1593" t="s">
        <v>24</v>
      </c>
      <c r="T1593" t="s">
        <v>2908</v>
      </c>
      <c r="U1593" t="s">
        <v>43</v>
      </c>
      <c r="V1593" t="s">
        <v>80</v>
      </c>
      <c r="W1593">
        <v>25050</v>
      </c>
      <c r="X1593" t="s">
        <v>81</v>
      </c>
      <c r="Y1593">
        <v>-75</v>
      </c>
      <c r="Z1593" t="s">
        <v>2976</v>
      </c>
      <c r="AA1593" t="s">
        <v>2976</v>
      </c>
      <c r="AB1593" t="s">
        <v>90</v>
      </c>
      <c r="AC1593" t="s">
        <v>91</v>
      </c>
      <c r="AD1593">
        <f>_xlfn.XLOOKUP(MIS[[#This Row],[TRADING SYMBOL]],[1]Sheet1!$D:$D,[1]Sheet1!$C:$C)</f>
        <v>160.9</v>
      </c>
      <c r="AE1593">
        <f>MIS[[#This Row],[OrderAverageTradedPrice]]*MIS[[#This Row],[OrderQuantity]]</f>
        <v>13166.25</v>
      </c>
      <c r="AF1593">
        <f>MIS[[#This Row],[LTP]]*MIS[[#This Row],[OrderQuantity]]</f>
        <v>12067.5</v>
      </c>
      <c r="AG1593">
        <f>IF(MIS[[#This Row],[OrderSide]]="SELL",MIS[[#This Row],[VALUE]]-MIS[[#This Row],[LIVE_VALUE]],MIS[[#This Row],[LIVE_VALUE]]-MIS[[#This Row],[VALUE]])</f>
        <v>1098.75</v>
      </c>
      <c r="AH1593" t="str" cm="1">
        <f t="array" ref="AH1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3" t="str">
        <f>MIS[[#This Row],[TRADING SYMBOL]]</f>
        <v>NIFTY2552225050CE</v>
      </c>
      <c r="AJ1593" t="str">
        <f>IF(RIGHT(MIS[[#This Row],[Main/Hedge]],4)="MAIN","MAIN","HEDGE")</f>
        <v>MAIN</v>
      </c>
      <c r="AK1593" t="str" cm="1">
        <f t="array" ref="AK1593">_xlfn._xlws.FILTER(Table4[Column1],ISNUMBER(SEARCH(Table4[Column1],MIS[[#This Row],[OrderUniqueIdentifier]])),"")</f>
        <v>VWAP</v>
      </c>
    </row>
    <row r="1594" spans="1:37" x14ac:dyDescent="0.25">
      <c r="A1594" t="s">
        <v>1555</v>
      </c>
      <c r="B1594" t="s">
        <v>1684</v>
      </c>
      <c r="C1594" t="s">
        <v>3153</v>
      </c>
      <c r="D1594" t="s">
        <v>72</v>
      </c>
      <c r="E1594" t="s">
        <v>2904</v>
      </c>
      <c r="F1594" t="s">
        <v>73</v>
      </c>
      <c r="G1594" t="s">
        <v>89</v>
      </c>
      <c r="H1594" t="s">
        <v>75</v>
      </c>
      <c r="I1594" t="s">
        <v>76</v>
      </c>
      <c r="J1594" t="s">
        <v>77</v>
      </c>
      <c r="K1594">
        <v>750</v>
      </c>
      <c r="L1594" t="s">
        <v>77</v>
      </c>
      <c r="M1594" t="s">
        <v>78</v>
      </c>
      <c r="N1594" t="s">
        <v>3154</v>
      </c>
      <c r="O1594" t="s">
        <v>2975</v>
      </c>
      <c r="P1594" t="s">
        <v>2975</v>
      </c>
      <c r="Q1594" t="s">
        <v>2907</v>
      </c>
      <c r="R1594" t="s">
        <v>79</v>
      </c>
      <c r="S1594" t="s">
        <v>24</v>
      </c>
      <c r="T1594" t="s">
        <v>2908</v>
      </c>
      <c r="U1594" t="s">
        <v>43</v>
      </c>
      <c r="V1594" t="s">
        <v>80</v>
      </c>
      <c r="W1594">
        <v>25050</v>
      </c>
      <c r="X1594" t="s">
        <v>81</v>
      </c>
      <c r="Y1594">
        <v>-750</v>
      </c>
      <c r="Z1594" t="s">
        <v>2976</v>
      </c>
      <c r="AA1594" t="s">
        <v>2976</v>
      </c>
      <c r="AB1594" t="s">
        <v>90</v>
      </c>
      <c r="AC1594" t="s">
        <v>91</v>
      </c>
      <c r="AD1594">
        <f>_xlfn.XLOOKUP(MIS[[#This Row],[TRADING SYMBOL]],[1]Sheet1!$D:$D,[1]Sheet1!$C:$C)</f>
        <v>160.9</v>
      </c>
      <c r="AE1594">
        <f>MIS[[#This Row],[OrderAverageTradedPrice]]*MIS[[#This Row],[OrderQuantity]]</f>
        <v>131343.75</v>
      </c>
      <c r="AF1594">
        <f>MIS[[#This Row],[LTP]]*MIS[[#This Row],[OrderQuantity]]</f>
        <v>120675</v>
      </c>
      <c r="AG1594">
        <f>IF(MIS[[#This Row],[OrderSide]]="SELL",MIS[[#This Row],[VALUE]]-MIS[[#This Row],[LIVE_VALUE]],MIS[[#This Row],[LIVE_VALUE]]-MIS[[#This Row],[VALUE]])</f>
        <v>10668.75</v>
      </c>
      <c r="AH1594" t="str" cm="1">
        <f t="array" ref="AH1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4" t="str">
        <f>MIS[[#This Row],[TRADING SYMBOL]]</f>
        <v>NIFTY2552225050CE</v>
      </c>
      <c r="AJ1594" t="str">
        <f>IF(RIGHT(MIS[[#This Row],[Main/Hedge]],4)="MAIN","MAIN","HEDGE")</f>
        <v>MAIN</v>
      </c>
      <c r="AK1594" t="str" cm="1">
        <f t="array" ref="AK1594">_xlfn._xlws.FILTER(Table4[Column1],ISNUMBER(SEARCH(Table4[Column1],MIS[[#This Row],[OrderUniqueIdentifier]])),"")</f>
        <v>VWAP</v>
      </c>
    </row>
    <row r="1595" spans="1:37" x14ac:dyDescent="0.25">
      <c r="A1595" t="s">
        <v>179</v>
      </c>
      <c r="B1595" t="s">
        <v>1456</v>
      </c>
      <c r="C1595" t="s">
        <v>3097</v>
      </c>
      <c r="D1595" t="s">
        <v>72</v>
      </c>
      <c r="E1595" t="s">
        <v>2904</v>
      </c>
      <c r="F1595" t="s">
        <v>73</v>
      </c>
      <c r="G1595" t="s">
        <v>89</v>
      </c>
      <c r="H1595" t="s">
        <v>75</v>
      </c>
      <c r="I1595" t="s">
        <v>76</v>
      </c>
      <c r="J1595" t="s">
        <v>77</v>
      </c>
      <c r="K1595">
        <v>225</v>
      </c>
      <c r="L1595" t="s">
        <v>77</v>
      </c>
      <c r="M1595" t="s">
        <v>78</v>
      </c>
      <c r="N1595" t="s">
        <v>3098</v>
      </c>
      <c r="O1595" t="s">
        <v>3099</v>
      </c>
      <c r="P1595" t="s">
        <v>3099</v>
      </c>
      <c r="Q1595" t="s">
        <v>2907</v>
      </c>
      <c r="R1595" t="s">
        <v>79</v>
      </c>
      <c r="S1595" t="s">
        <v>24</v>
      </c>
      <c r="T1595" t="s">
        <v>2908</v>
      </c>
      <c r="U1595" t="s">
        <v>43</v>
      </c>
      <c r="V1595" t="s">
        <v>80</v>
      </c>
      <c r="W1595">
        <v>25050</v>
      </c>
      <c r="X1595" t="s">
        <v>81</v>
      </c>
      <c r="Y1595">
        <v>-225</v>
      </c>
      <c r="Z1595" t="s">
        <v>3100</v>
      </c>
      <c r="AA1595" t="s">
        <v>3100</v>
      </c>
      <c r="AB1595" t="s">
        <v>90</v>
      </c>
      <c r="AC1595" t="s">
        <v>91</v>
      </c>
      <c r="AD1595">
        <f>_xlfn.XLOOKUP(MIS[[#This Row],[TRADING SYMBOL]],[1]Sheet1!$D:$D,[1]Sheet1!$C:$C)</f>
        <v>160.9</v>
      </c>
      <c r="AE1595">
        <f>MIS[[#This Row],[OrderAverageTradedPrice]]*MIS[[#This Row],[OrderQuantity]]</f>
        <v>39217.5</v>
      </c>
      <c r="AF1595">
        <f>MIS[[#This Row],[LTP]]*MIS[[#This Row],[OrderQuantity]]</f>
        <v>36202.5</v>
      </c>
      <c r="AG1595">
        <f>IF(MIS[[#This Row],[OrderSide]]="SELL",MIS[[#This Row],[VALUE]]-MIS[[#This Row],[LIVE_VALUE]],MIS[[#This Row],[LIVE_VALUE]]-MIS[[#This Row],[VALUE]])</f>
        <v>3015</v>
      </c>
      <c r="AH1595" t="str" cm="1">
        <f t="array" ref="AH1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5" t="str">
        <f>MIS[[#This Row],[TRADING SYMBOL]]</f>
        <v>NIFTY2552225050CE</v>
      </c>
      <c r="AJ1595" t="str">
        <f>IF(RIGHT(MIS[[#This Row],[Main/Hedge]],4)="MAIN","MAIN","HEDGE")</f>
        <v>MAIN</v>
      </c>
      <c r="AK1595" t="str" cm="1">
        <f t="array" ref="AK1595">_xlfn._xlws.FILTER(Table4[Column1],ISNUMBER(SEARCH(Table4[Column1],MIS[[#This Row],[OrderUniqueIdentifier]])),"")</f>
        <v>VWAP</v>
      </c>
    </row>
    <row r="1596" spans="1:37" x14ac:dyDescent="0.25">
      <c r="A1596" t="s">
        <v>179</v>
      </c>
      <c r="B1596" t="s">
        <v>1478</v>
      </c>
      <c r="C1596" t="s">
        <v>3103</v>
      </c>
      <c r="D1596" t="s">
        <v>72</v>
      </c>
      <c r="E1596" t="s">
        <v>2904</v>
      </c>
      <c r="F1596" t="s">
        <v>73</v>
      </c>
      <c r="G1596" t="s">
        <v>89</v>
      </c>
      <c r="H1596" t="s">
        <v>75</v>
      </c>
      <c r="I1596" t="s">
        <v>76</v>
      </c>
      <c r="J1596" t="s">
        <v>77</v>
      </c>
      <c r="K1596">
        <v>150</v>
      </c>
      <c r="L1596" t="s">
        <v>77</v>
      </c>
      <c r="M1596" t="s">
        <v>78</v>
      </c>
      <c r="N1596" t="s">
        <v>3104</v>
      </c>
      <c r="O1596" t="s">
        <v>3099</v>
      </c>
      <c r="P1596" t="s">
        <v>3099</v>
      </c>
      <c r="Q1596" t="s">
        <v>2907</v>
      </c>
      <c r="R1596" t="s">
        <v>79</v>
      </c>
      <c r="S1596" t="s">
        <v>24</v>
      </c>
      <c r="T1596" t="s">
        <v>2908</v>
      </c>
      <c r="U1596" t="s">
        <v>43</v>
      </c>
      <c r="V1596" t="s">
        <v>80</v>
      </c>
      <c r="W1596">
        <v>25050</v>
      </c>
      <c r="X1596" t="s">
        <v>81</v>
      </c>
      <c r="Y1596">
        <v>-150</v>
      </c>
      <c r="Z1596" t="s">
        <v>3100</v>
      </c>
      <c r="AA1596" t="s">
        <v>3100</v>
      </c>
      <c r="AB1596" t="s">
        <v>90</v>
      </c>
      <c r="AC1596" t="s">
        <v>91</v>
      </c>
      <c r="AD1596">
        <f>_xlfn.XLOOKUP(MIS[[#This Row],[TRADING SYMBOL]],[1]Sheet1!$D:$D,[1]Sheet1!$C:$C)</f>
        <v>160.9</v>
      </c>
      <c r="AE1596">
        <f>MIS[[#This Row],[OrderAverageTradedPrice]]*MIS[[#This Row],[OrderQuantity]]</f>
        <v>26137.5</v>
      </c>
      <c r="AF1596">
        <f>MIS[[#This Row],[LTP]]*MIS[[#This Row],[OrderQuantity]]</f>
        <v>24135</v>
      </c>
      <c r="AG1596">
        <f>IF(MIS[[#This Row],[OrderSide]]="SELL",MIS[[#This Row],[VALUE]]-MIS[[#This Row],[LIVE_VALUE]],MIS[[#This Row],[LIVE_VALUE]]-MIS[[#This Row],[VALUE]])</f>
        <v>2002.5</v>
      </c>
      <c r="AH1596" t="str" cm="1">
        <f t="array" ref="AH1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6" t="str">
        <f>MIS[[#This Row],[TRADING SYMBOL]]</f>
        <v>NIFTY2552225050CE</v>
      </c>
      <c r="AJ1596" t="str">
        <f>IF(RIGHT(MIS[[#This Row],[Main/Hedge]],4)="MAIN","MAIN","HEDGE")</f>
        <v>MAIN</v>
      </c>
      <c r="AK1596" t="str" cm="1">
        <f t="array" ref="AK1596">_xlfn._xlws.FILTER(Table4[Column1],ISNUMBER(SEARCH(Table4[Column1],MIS[[#This Row],[OrderUniqueIdentifier]])),"")</f>
        <v>VWAP</v>
      </c>
    </row>
    <row r="1597" spans="1:37" x14ac:dyDescent="0.25">
      <c r="A1597" t="s">
        <v>179</v>
      </c>
      <c r="B1597" t="s">
        <v>1497</v>
      </c>
      <c r="C1597" t="s">
        <v>3106</v>
      </c>
      <c r="D1597" t="s">
        <v>72</v>
      </c>
      <c r="E1597" t="s">
        <v>2904</v>
      </c>
      <c r="F1597" t="s">
        <v>73</v>
      </c>
      <c r="G1597" t="s">
        <v>89</v>
      </c>
      <c r="H1597" t="s">
        <v>75</v>
      </c>
      <c r="I1597" t="s">
        <v>76</v>
      </c>
      <c r="J1597" t="s">
        <v>77</v>
      </c>
      <c r="K1597">
        <v>225</v>
      </c>
      <c r="L1597" t="s">
        <v>77</v>
      </c>
      <c r="M1597" t="s">
        <v>78</v>
      </c>
      <c r="N1597" t="s">
        <v>3107</v>
      </c>
      <c r="O1597" t="s">
        <v>3099</v>
      </c>
      <c r="P1597" t="s">
        <v>3099</v>
      </c>
      <c r="Q1597" t="s">
        <v>2907</v>
      </c>
      <c r="R1597" t="s">
        <v>79</v>
      </c>
      <c r="S1597" t="s">
        <v>24</v>
      </c>
      <c r="T1597" t="s">
        <v>2908</v>
      </c>
      <c r="U1597" t="s">
        <v>43</v>
      </c>
      <c r="V1597" t="s">
        <v>80</v>
      </c>
      <c r="W1597">
        <v>25050</v>
      </c>
      <c r="X1597" t="s">
        <v>81</v>
      </c>
      <c r="Y1597">
        <v>-225</v>
      </c>
      <c r="Z1597" t="s">
        <v>3100</v>
      </c>
      <c r="AA1597" t="s">
        <v>3100</v>
      </c>
      <c r="AB1597" t="s">
        <v>90</v>
      </c>
      <c r="AC1597" t="s">
        <v>91</v>
      </c>
      <c r="AD1597">
        <f>_xlfn.XLOOKUP(MIS[[#This Row],[TRADING SYMBOL]],[1]Sheet1!$D:$D,[1]Sheet1!$C:$C)</f>
        <v>160.9</v>
      </c>
      <c r="AE1597">
        <f>MIS[[#This Row],[OrderAverageTradedPrice]]*MIS[[#This Row],[OrderQuantity]]</f>
        <v>39213.74999999992</v>
      </c>
      <c r="AF1597">
        <f>MIS[[#This Row],[LTP]]*MIS[[#This Row],[OrderQuantity]]</f>
        <v>36202.5</v>
      </c>
      <c r="AG1597">
        <f>IF(MIS[[#This Row],[OrderSide]]="SELL",MIS[[#This Row],[VALUE]]-MIS[[#This Row],[LIVE_VALUE]],MIS[[#This Row],[LIVE_VALUE]]-MIS[[#This Row],[VALUE]])</f>
        <v>3011.24999999992</v>
      </c>
      <c r="AH1597" t="str" cm="1">
        <f t="array" ref="AH1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7" t="str">
        <f>MIS[[#This Row],[TRADING SYMBOL]]</f>
        <v>NIFTY2552225050CE</v>
      </c>
      <c r="AJ1597" t="str">
        <f>IF(RIGHT(MIS[[#This Row],[Main/Hedge]],4)="MAIN","MAIN","HEDGE")</f>
        <v>MAIN</v>
      </c>
      <c r="AK1597" t="str" cm="1">
        <f t="array" ref="AK1597">_xlfn._xlws.FILTER(Table4[Column1],ISNUMBER(SEARCH(Table4[Column1],MIS[[#This Row],[OrderUniqueIdentifier]])),"")</f>
        <v>VWAP</v>
      </c>
    </row>
    <row r="1598" spans="1:37" x14ac:dyDescent="0.25">
      <c r="A1598" t="s">
        <v>179</v>
      </c>
      <c r="B1598" t="s">
        <v>229</v>
      </c>
      <c r="C1598" t="s">
        <v>3114</v>
      </c>
      <c r="D1598" t="s">
        <v>72</v>
      </c>
      <c r="E1598" t="s">
        <v>2904</v>
      </c>
      <c r="F1598" t="s">
        <v>73</v>
      </c>
      <c r="G1598" t="s">
        <v>89</v>
      </c>
      <c r="H1598" t="s">
        <v>75</v>
      </c>
      <c r="I1598" t="s">
        <v>76</v>
      </c>
      <c r="J1598" t="s">
        <v>77</v>
      </c>
      <c r="K1598">
        <v>600</v>
      </c>
      <c r="L1598" t="s">
        <v>77</v>
      </c>
      <c r="M1598" t="s">
        <v>78</v>
      </c>
      <c r="N1598" t="s">
        <v>3115</v>
      </c>
      <c r="O1598" t="s">
        <v>3099</v>
      </c>
      <c r="P1598" t="s">
        <v>3099</v>
      </c>
      <c r="Q1598" t="s">
        <v>2907</v>
      </c>
      <c r="R1598" t="s">
        <v>79</v>
      </c>
      <c r="S1598" t="s">
        <v>24</v>
      </c>
      <c r="T1598" t="s">
        <v>2908</v>
      </c>
      <c r="U1598" t="s">
        <v>43</v>
      </c>
      <c r="V1598" t="s">
        <v>80</v>
      </c>
      <c r="W1598">
        <v>25050</v>
      </c>
      <c r="X1598" t="s">
        <v>81</v>
      </c>
      <c r="Y1598">
        <v>-600</v>
      </c>
      <c r="Z1598" t="s">
        <v>3100</v>
      </c>
      <c r="AA1598" t="s">
        <v>3100</v>
      </c>
      <c r="AB1598" t="s">
        <v>90</v>
      </c>
      <c r="AC1598" t="s">
        <v>91</v>
      </c>
      <c r="AD1598">
        <f>_xlfn.XLOOKUP(MIS[[#This Row],[TRADING SYMBOL]],[1]Sheet1!$D:$D,[1]Sheet1!$C:$C)</f>
        <v>160.9</v>
      </c>
      <c r="AE1598">
        <f>MIS[[#This Row],[OrderAverageTradedPrice]]*MIS[[#This Row],[OrderQuantity]]</f>
        <v>104520</v>
      </c>
      <c r="AF1598">
        <f>MIS[[#This Row],[LTP]]*MIS[[#This Row],[OrderQuantity]]</f>
        <v>96540</v>
      </c>
      <c r="AG1598">
        <f>IF(MIS[[#This Row],[OrderSide]]="SELL",MIS[[#This Row],[VALUE]]-MIS[[#This Row],[LIVE_VALUE]],MIS[[#This Row],[LIVE_VALUE]]-MIS[[#This Row],[VALUE]])</f>
        <v>7980</v>
      </c>
      <c r="AH1598" t="str" cm="1">
        <f t="array" ref="AH1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8" t="str">
        <f>MIS[[#This Row],[TRADING SYMBOL]]</f>
        <v>NIFTY2552225050CE</v>
      </c>
      <c r="AJ1598" t="str">
        <f>IF(RIGHT(MIS[[#This Row],[Main/Hedge]],4)="MAIN","MAIN","HEDGE")</f>
        <v>MAIN</v>
      </c>
      <c r="AK1598" t="str" cm="1">
        <f t="array" ref="AK1598">_xlfn._xlws.FILTER(Table4[Column1],ISNUMBER(SEARCH(Table4[Column1],MIS[[#This Row],[OrderUniqueIdentifier]])),"")</f>
        <v>VWAP</v>
      </c>
    </row>
    <row r="1599" spans="1:37" x14ac:dyDescent="0.25">
      <c r="A1599" t="s">
        <v>1555</v>
      </c>
      <c r="B1599" t="s">
        <v>1614</v>
      </c>
      <c r="C1599" t="s">
        <v>3137</v>
      </c>
      <c r="D1599" t="s">
        <v>72</v>
      </c>
      <c r="E1599" t="s">
        <v>2904</v>
      </c>
      <c r="F1599" t="s">
        <v>73</v>
      </c>
      <c r="G1599" t="s">
        <v>89</v>
      </c>
      <c r="H1599" t="s">
        <v>75</v>
      </c>
      <c r="I1599" t="s">
        <v>76</v>
      </c>
      <c r="J1599" t="s">
        <v>77</v>
      </c>
      <c r="K1599">
        <v>150</v>
      </c>
      <c r="L1599" t="s">
        <v>77</v>
      </c>
      <c r="M1599" t="s">
        <v>78</v>
      </c>
      <c r="N1599" t="s">
        <v>3109</v>
      </c>
      <c r="O1599" t="s">
        <v>3099</v>
      </c>
      <c r="P1599" t="s">
        <v>3099</v>
      </c>
      <c r="Q1599" t="s">
        <v>2907</v>
      </c>
      <c r="R1599" t="s">
        <v>79</v>
      </c>
      <c r="S1599" t="s">
        <v>24</v>
      </c>
      <c r="T1599" t="s">
        <v>2908</v>
      </c>
      <c r="U1599" t="s">
        <v>43</v>
      </c>
      <c r="V1599" t="s">
        <v>80</v>
      </c>
      <c r="W1599">
        <v>25050</v>
      </c>
      <c r="X1599" t="s">
        <v>81</v>
      </c>
      <c r="Y1599">
        <v>-150</v>
      </c>
      <c r="Z1599" t="s">
        <v>3100</v>
      </c>
      <c r="AA1599" t="s">
        <v>3100</v>
      </c>
      <c r="AB1599" t="s">
        <v>90</v>
      </c>
      <c r="AC1599" t="s">
        <v>91</v>
      </c>
      <c r="AD1599">
        <f>_xlfn.XLOOKUP(MIS[[#This Row],[TRADING SYMBOL]],[1]Sheet1!$D:$D,[1]Sheet1!$C:$C)</f>
        <v>160.9</v>
      </c>
      <c r="AE1599">
        <f>MIS[[#This Row],[OrderAverageTradedPrice]]*MIS[[#This Row],[OrderQuantity]]</f>
        <v>26122.5</v>
      </c>
      <c r="AF1599">
        <f>MIS[[#This Row],[LTP]]*MIS[[#This Row],[OrderQuantity]]</f>
        <v>24135</v>
      </c>
      <c r="AG1599">
        <f>IF(MIS[[#This Row],[OrderSide]]="SELL",MIS[[#This Row],[VALUE]]-MIS[[#This Row],[LIVE_VALUE]],MIS[[#This Row],[LIVE_VALUE]]-MIS[[#This Row],[VALUE]])</f>
        <v>1987.5</v>
      </c>
      <c r="AH1599" t="str" cm="1">
        <f t="array" ref="AH1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9" t="str">
        <f>MIS[[#This Row],[TRADING SYMBOL]]</f>
        <v>NIFTY2552225050CE</v>
      </c>
      <c r="AJ1599" t="str">
        <f>IF(RIGHT(MIS[[#This Row],[Main/Hedge]],4)="MAIN","MAIN","HEDGE")</f>
        <v>MAIN</v>
      </c>
      <c r="AK1599" t="str" cm="1">
        <f t="array" ref="AK1599">_xlfn._xlws.FILTER(Table4[Column1],ISNUMBER(SEARCH(Table4[Column1],MIS[[#This Row],[OrderUniqueIdentifier]])),"")</f>
        <v>VWAP</v>
      </c>
    </row>
    <row r="1600" spans="1:37" x14ac:dyDescent="0.25">
      <c r="A1600" t="s">
        <v>1555</v>
      </c>
      <c r="B1600" t="s">
        <v>1623</v>
      </c>
      <c r="C1600" t="s">
        <v>3138</v>
      </c>
      <c r="D1600" t="s">
        <v>72</v>
      </c>
      <c r="E1600" t="s">
        <v>2904</v>
      </c>
      <c r="F1600" t="s">
        <v>73</v>
      </c>
      <c r="G1600" t="s">
        <v>89</v>
      </c>
      <c r="H1600" t="s">
        <v>75</v>
      </c>
      <c r="I1600" t="s">
        <v>76</v>
      </c>
      <c r="J1600" t="s">
        <v>77</v>
      </c>
      <c r="K1600">
        <v>150</v>
      </c>
      <c r="L1600" t="s">
        <v>77</v>
      </c>
      <c r="M1600" t="s">
        <v>78</v>
      </c>
      <c r="N1600" t="s">
        <v>3139</v>
      </c>
      <c r="O1600" t="s">
        <v>2975</v>
      </c>
      <c r="P1600" t="s">
        <v>3099</v>
      </c>
      <c r="Q1600" t="s">
        <v>2907</v>
      </c>
      <c r="R1600" t="s">
        <v>79</v>
      </c>
      <c r="S1600" t="s">
        <v>24</v>
      </c>
      <c r="T1600" t="s">
        <v>2908</v>
      </c>
      <c r="U1600" t="s">
        <v>43</v>
      </c>
      <c r="V1600" t="s">
        <v>80</v>
      </c>
      <c r="W1600">
        <v>25050</v>
      </c>
      <c r="X1600" t="s">
        <v>81</v>
      </c>
      <c r="Y1600">
        <v>-150</v>
      </c>
      <c r="Z1600" t="s">
        <v>2976</v>
      </c>
      <c r="AA1600" t="s">
        <v>3100</v>
      </c>
      <c r="AB1600" t="s">
        <v>90</v>
      </c>
      <c r="AC1600" t="s">
        <v>91</v>
      </c>
      <c r="AD1600">
        <f>_xlfn.XLOOKUP(MIS[[#This Row],[TRADING SYMBOL]],[1]Sheet1!$D:$D,[1]Sheet1!$C:$C)</f>
        <v>160.9</v>
      </c>
      <c r="AE1600">
        <f>MIS[[#This Row],[OrderAverageTradedPrice]]*MIS[[#This Row],[OrderQuantity]]</f>
        <v>26250</v>
      </c>
      <c r="AF1600">
        <f>MIS[[#This Row],[LTP]]*MIS[[#This Row],[OrderQuantity]]</f>
        <v>24135</v>
      </c>
      <c r="AG1600">
        <f>IF(MIS[[#This Row],[OrderSide]]="SELL",MIS[[#This Row],[VALUE]]-MIS[[#This Row],[LIVE_VALUE]],MIS[[#This Row],[LIVE_VALUE]]-MIS[[#This Row],[VALUE]])</f>
        <v>2115</v>
      </c>
      <c r="AH1600" t="str" cm="1">
        <f t="array" ref="AH1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0" t="str">
        <f>MIS[[#This Row],[TRADING SYMBOL]]</f>
        <v>NIFTY2552225050CE</v>
      </c>
      <c r="AJ1600" t="str">
        <f>IF(RIGHT(MIS[[#This Row],[Main/Hedge]],4)="MAIN","MAIN","HEDGE")</f>
        <v>MAIN</v>
      </c>
      <c r="AK1600" t="str" cm="1">
        <f t="array" ref="AK1600">_xlfn._xlws.FILTER(Table4[Column1],ISNUMBER(SEARCH(Table4[Column1],MIS[[#This Row],[OrderUniqueIdentifier]])),"")</f>
        <v>VWAP</v>
      </c>
    </row>
    <row r="1601" spans="1:37" x14ac:dyDescent="0.25">
      <c r="A1601" t="s">
        <v>179</v>
      </c>
      <c r="B1601" t="s">
        <v>180</v>
      </c>
      <c r="C1601" t="s">
        <v>3108</v>
      </c>
      <c r="D1601" t="s">
        <v>72</v>
      </c>
      <c r="E1601" t="s">
        <v>2904</v>
      </c>
      <c r="F1601" t="s">
        <v>73</v>
      </c>
      <c r="G1601" t="s">
        <v>89</v>
      </c>
      <c r="H1601" t="s">
        <v>75</v>
      </c>
      <c r="I1601" t="s">
        <v>76</v>
      </c>
      <c r="J1601" t="s">
        <v>77</v>
      </c>
      <c r="K1601">
        <v>150</v>
      </c>
      <c r="L1601" t="s">
        <v>77</v>
      </c>
      <c r="M1601" t="s">
        <v>78</v>
      </c>
      <c r="N1601" t="s">
        <v>3109</v>
      </c>
      <c r="O1601" t="s">
        <v>3110</v>
      </c>
      <c r="P1601" t="s">
        <v>3110</v>
      </c>
      <c r="Q1601" t="s">
        <v>2907</v>
      </c>
      <c r="R1601" t="s">
        <v>79</v>
      </c>
      <c r="S1601" t="s">
        <v>24</v>
      </c>
      <c r="T1601" t="s">
        <v>2908</v>
      </c>
      <c r="U1601" t="s">
        <v>43</v>
      </c>
      <c r="V1601" t="s">
        <v>80</v>
      </c>
      <c r="W1601">
        <v>25050</v>
      </c>
      <c r="X1601" t="s">
        <v>81</v>
      </c>
      <c r="Y1601">
        <v>-150</v>
      </c>
      <c r="Z1601" t="s">
        <v>3111</v>
      </c>
      <c r="AA1601" t="s">
        <v>3111</v>
      </c>
      <c r="AB1601" t="s">
        <v>90</v>
      </c>
      <c r="AC1601" t="s">
        <v>91</v>
      </c>
      <c r="AD1601">
        <f>_xlfn.XLOOKUP(MIS[[#This Row],[TRADING SYMBOL]],[1]Sheet1!$D:$D,[1]Sheet1!$C:$C)</f>
        <v>160.9</v>
      </c>
      <c r="AE1601">
        <f>MIS[[#This Row],[OrderAverageTradedPrice]]*MIS[[#This Row],[OrderQuantity]]</f>
        <v>26122.5</v>
      </c>
      <c r="AF1601">
        <f>MIS[[#This Row],[LTP]]*MIS[[#This Row],[OrderQuantity]]</f>
        <v>24135</v>
      </c>
      <c r="AG1601">
        <f>IF(MIS[[#This Row],[OrderSide]]="SELL",MIS[[#This Row],[VALUE]]-MIS[[#This Row],[LIVE_VALUE]],MIS[[#This Row],[LIVE_VALUE]]-MIS[[#This Row],[VALUE]])</f>
        <v>1987.5</v>
      </c>
      <c r="AH1601" t="str" cm="1">
        <f t="array" ref="AH1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1" t="str">
        <f>MIS[[#This Row],[TRADING SYMBOL]]</f>
        <v>NIFTY2552225050CE</v>
      </c>
      <c r="AJ1601" t="str">
        <f>IF(RIGHT(MIS[[#This Row],[Main/Hedge]],4)="MAIN","MAIN","HEDGE")</f>
        <v>MAIN</v>
      </c>
      <c r="AK1601" t="str" cm="1">
        <f t="array" ref="AK1601">_xlfn._xlws.FILTER(Table4[Column1],ISNUMBER(SEARCH(Table4[Column1],MIS[[#This Row],[OrderUniqueIdentifier]])),"")</f>
        <v>VWAP</v>
      </c>
    </row>
    <row r="1602" spans="1:37" x14ac:dyDescent="0.25">
      <c r="A1602" t="s">
        <v>179</v>
      </c>
      <c r="B1602" t="s">
        <v>219</v>
      </c>
      <c r="C1602" t="s">
        <v>3112</v>
      </c>
      <c r="D1602" t="s">
        <v>72</v>
      </c>
      <c r="E1602" t="s">
        <v>2904</v>
      </c>
      <c r="F1602" t="s">
        <v>73</v>
      </c>
      <c r="G1602" t="s">
        <v>89</v>
      </c>
      <c r="H1602" t="s">
        <v>75</v>
      </c>
      <c r="I1602" t="s">
        <v>76</v>
      </c>
      <c r="J1602" t="s">
        <v>77</v>
      </c>
      <c r="K1602">
        <v>150</v>
      </c>
      <c r="L1602" t="s">
        <v>77</v>
      </c>
      <c r="M1602" t="s">
        <v>78</v>
      </c>
      <c r="N1602" t="s">
        <v>3113</v>
      </c>
      <c r="O1602" t="s">
        <v>3110</v>
      </c>
      <c r="P1602" t="s">
        <v>3110</v>
      </c>
      <c r="Q1602" t="s">
        <v>2907</v>
      </c>
      <c r="R1602" t="s">
        <v>79</v>
      </c>
      <c r="S1602" t="s">
        <v>24</v>
      </c>
      <c r="T1602" t="s">
        <v>2908</v>
      </c>
      <c r="U1602" t="s">
        <v>43</v>
      </c>
      <c r="V1602" t="s">
        <v>80</v>
      </c>
      <c r="W1602">
        <v>25050</v>
      </c>
      <c r="X1602" t="s">
        <v>81</v>
      </c>
      <c r="Y1602">
        <v>-150</v>
      </c>
      <c r="Z1602" t="s">
        <v>3111</v>
      </c>
      <c r="AA1602" t="s">
        <v>3111</v>
      </c>
      <c r="AB1602" t="s">
        <v>90</v>
      </c>
      <c r="AC1602" t="s">
        <v>91</v>
      </c>
      <c r="AD1602">
        <f>_xlfn.XLOOKUP(MIS[[#This Row],[TRADING SYMBOL]],[1]Sheet1!$D:$D,[1]Sheet1!$C:$C)</f>
        <v>160.9</v>
      </c>
      <c r="AE1602">
        <f>MIS[[#This Row],[OrderAverageTradedPrice]]*MIS[[#This Row],[OrderQuantity]]</f>
        <v>26220</v>
      </c>
      <c r="AF1602">
        <f>MIS[[#This Row],[LTP]]*MIS[[#This Row],[OrderQuantity]]</f>
        <v>24135</v>
      </c>
      <c r="AG1602">
        <f>IF(MIS[[#This Row],[OrderSide]]="SELL",MIS[[#This Row],[VALUE]]-MIS[[#This Row],[LIVE_VALUE]],MIS[[#This Row],[LIVE_VALUE]]-MIS[[#This Row],[VALUE]])</f>
        <v>2085</v>
      </c>
      <c r="AH1602" t="str" cm="1">
        <f t="array" ref="AH1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2" t="str">
        <f>MIS[[#This Row],[TRADING SYMBOL]]</f>
        <v>NIFTY2552225050CE</v>
      </c>
      <c r="AJ1602" t="str">
        <f>IF(RIGHT(MIS[[#This Row],[Main/Hedge]],4)="MAIN","MAIN","HEDGE")</f>
        <v>MAIN</v>
      </c>
      <c r="AK1602" t="str" cm="1">
        <f t="array" ref="AK1602">_xlfn._xlws.FILTER(Table4[Column1],ISNUMBER(SEARCH(Table4[Column1],MIS[[#This Row],[OrderUniqueIdentifier]])),"")</f>
        <v>VWAP</v>
      </c>
    </row>
    <row r="1603" spans="1:37" x14ac:dyDescent="0.25">
      <c r="A1603" t="s">
        <v>378</v>
      </c>
      <c r="B1603" t="s">
        <v>379</v>
      </c>
      <c r="C1603" t="s">
        <v>7058</v>
      </c>
      <c r="D1603" t="s">
        <v>72</v>
      </c>
      <c r="E1603" t="s">
        <v>126</v>
      </c>
      <c r="F1603" t="s">
        <v>98</v>
      </c>
      <c r="G1603" t="s">
        <v>74</v>
      </c>
      <c r="H1603" t="s">
        <v>93</v>
      </c>
      <c r="I1603" t="s">
        <v>76</v>
      </c>
      <c r="J1603" t="s">
        <v>3909</v>
      </c>
      <c r="K1603">
        <v>60</v>
      </c>
      <c r="L1603" t="s">
        <v>77</v>
      </c>
      <c r="M1603" t="s">
        <v>78</v>
      </c>
      <c r="N1603" t="s">
        <v>3909</v>
      </c>
      <c r="O1603" t="s">
        <v>7059</v>
      </c>
      <c r="P1603" t="s">
        <v>7060</v>
      </c>
      <c r="Q1603" t="s">
        <v>127</v>
      </c>
      <c r="R1603" t="s">
        <v>79</v>
      </c>
      <c r="S1603" t="s">
        <v>40</v>
      </c>
      <c r="T1603" t="s">
        <v>128</v>
      </c>
      <c r="U1603" t="s">
        <v>100</v>
      </c>
      <c r="V1603" t="s">
        <v>80</v>
      </c>
      <c r="W1603">
        <v>83300</v>
      </c>
      <c r="X1603" t="s">
        <v>81</v>
      </c>
      <c r="Y1603">
        <v>60</v>
      </c>
      <c r="Z1603" t="s">
        <v>182</v>
      </c>
      <c r="AA1603" t="s">
        <v>7061</v>
      </c>
      <c r="AB1603" t="s">
        <v>90</v>
      </c>
      <c r="AC1603" t="s">
        <v>84</v>
      </c>
      <c r="AD1603">
        <f>_xlfn.XLOOKUP(MIS[[#This Row],[TRADING SYMBOL]],[1]Sheet1!$D:$D,[1]Sheet1!$C:$C)</f>
        <v>130.19999999999999</v>
      </c>
      <c r="AE1603">
        <f>MIS[[#This Row],[OrderAverageTradedPrice]]*MIS[[#This Row],[OrderQuantity]]</f>
        <v>10206</v>
      </c>
      <c r="AF1603">
        <f>MIS[[#This Row],[LTP]]*MIS[[#This Row],[OrderQuantity]]</f>
        <v>7811.9999999999991</v>
      </c>
      <c r="AG1603">
        <f>IF(MIS[[#This Row],[OrderSide]]="SELL",MIS[[#This Row],[VALUE]]-MIS[[#This Row],[LIVE_VALUE]],MIS[[#This Row],[LIVE_VALUE]]-MIS[[#This Row],[VALUE]])</f>
        <v>-2394.0000000000009</v>
      </c>
      <c r="AH1603" t="str" cm="1">
        <f t="array" ref="AH1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3" t="str">
        <f>MIS[[#This Row],[TRADING SYMBOL]]</f>
        <v>SENSEX2552083300CE</v>
      </c>
      <c r="AJ1603" t="str">
        <f>IF(RIGHT(MIS[[#This Row],[Main/Hedge]],4)="MAIN","MAIN","HEDGE")</f>
        <v>MAIN</v>
      </c>
      <c r="AK1603" t="str" cm="1">
        <f t="array" ref="AK1603">_xlfn._xlws.FILTER(Table4[Column1],ISNUMBER(SEARCH(Table4[Column1],MIS[[#This Row],[OrderUniqueIdentifier]])),"")</f>
        <v>MS</v>
      </c>
    </row>
    <row r="1604" spans="1:37" x14ac:dyDescent="0.25">
      <c r="A1604" t="s">
        <v>71</v>
      </c>
      <c r="B1604" t="s">
        <v>724</v>
      </c>
      <c r="C1604" t="s">
        <v>3961</v>
      </c>
      <c r="D1604" t="s">
        <v>72</v>
      </c>
      <c r="E1604" t="s">
        <v>126</v>
      </c>
      <c r="F1604" t="s">
        <v>98</v>
      </c>
      <c r="G1604" t="s">
        <v>74</v>
      </c>
      <c r="H1604" t="s">
        <v>75</v>
      </c>
      <c r="I1604" t="s">
        <v>76</v>
      </c>
      <c r="J1604" t="s">
        <v>77</v>
      </c>
      <c r="K1604">
        <v>160</v>
      </c>
      <c r="L1604" t="s">
        <v>77</v>
      </c>
      <c r="M1604" t="s">
        <v>78</v>
      </c>
      <c r="N1604" t="s">
        <v>3414</v>
      </c>
      <c r="O1604" t="s">
        <v>3962</v>
      </c>
      <c r="P1604" t="s">
        <v>3963</v>
      </c>
      <c r="Q1604" t="s">
        <v>127</v>
      </c>
      <c r="R1604" t="s">
        <v>79</v>
      </c>
      <c r="S1604" t="s">
        <v>3964</v>
      </c>
      <c r="T1604" t="s">
        <v>128</v>
      </c>
      <c r="U1604" t="s">
        <v>100</v>
      </c>
      <c r="V1604" t="s">
        <v>80</v>
      </c>
      <c r="W1604">
        <v>83300</v>
      </c>
      <c r="X1604" t="s">
        <v>81</v>
      </c>
      <c r="Y1604">
        <v>160</v>
      </c>
      <c r="Z1604" t="s">
        <v>295</v>
      </c>
      <c r="AA1604" t="s">
        <v>382</v>
      </c>
      <c r="AB1604" t="s">
        <v>90</v>
      </c>
      <c r="AC1604" t="s">
        <v>84</v>
      </c>
      <c r="AD1604">
        <f>_xlfn.XLOOKUP(MIS[[#This Row],[TRADING SYMBOL]],[1]Sheet1!$D:$D,[1]Sheet1!$C:$C)</f>
        <v>130.19999999999999</v>
      </c>
      <c r="AE1604">
        <f>MIS[[#This Row],[OrderAverageTradedPrice]]*MIS[[#This Row],[OrderQuantity]]</f>
        <v>27264</v>
      </c>
      <c r="AF1604">
        <f>MIS[[#This Row],[LTP]]*MIS[[#This Row],[OrderQuantity]]</f>
        <v>20832</v>
      </c>
      <c r="AG1604">
        <f>IF(MIS[[#This Row],[OrderSide]]="SELL",MIS[[#This Row],[VALUE]]-MIS[[#This Row],[LIVE_VALUE]],MIS[[#This Row],[LIVE_VALUE]]-MIS[[#This Row],[VALUE]])</f>
        <v>-6432</v>
      </c>
      <c r="AH1604" t="str" cm="1">
        <f t="array" ref="AH1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4" t="str">
        <f>MIS[[#This Row],[TRADING SYMBOL]]</f>
        <v>SENSEX2552083300CE</v>
      </c>
      <c r="AJ1604" t="str">
        <f>IF(RIGHT(MIS[[#This Row],[Main/Hedge]],4)="MAIN","MAIN","HEDGE")</f>
        <v>MAIN</v>
      </c>
      <c r="AK1604" t="str" cm="1">
        <f t="array" ref="AK1604">_xlfn._xlws.FILTER(Table4[Column1],ISNUMBER(SEARCH(Table4[Column1],MIS[[#This Row],[OrderUniqueIdentifier]])),"")</f>
        <v>MS</v>
      </c>
    </row>
    <row r="1605" spans="1:37" x14ac:dyDescent="0.25">
      <c r="A1605" t="s">
        <v>71</v>
      </c>
      <c r="B1605" t="s">
        <v>602</v>
      </c>
      <c r="C1605" t="s">
        <v>3568</v>
      </c>
      <c r="D1605" t="s">
        <v>72</v>
      </c>
      <c r="E1605" t="s">
        <v>126</v>
      </c>
      <c r="F1605" t="s">
        <v>98</v>
      </c>
      <c r="G1605" t="s">
        <v>74</v>
      </c>
      <c r="H1605" t="s">
        <v>75</v>
      </c>
      <c r="I1605" t="s">
        <v>76</v>
      </c>
      <c r="J1605" t="s">
        <v>77</v>
      </c>
      <c r="K1605">
        <v>40</v>
      </c>
      <c r="L1605" t="s">
        <v>77</v>
      </c>
      <c r="M1605" t="s">
        <v>78</v>
      </c>
      <c r="N1605" t="s">
        <v>3569</v>
      </c>
      <c r="O1605" t="s">
        <v>3570</v>
      </c>
      <c r="P1605" t="s">
        <v>3570</v>
      </c>
      <c r="Q1605" t="s">
        <v>127</v>
      </c>
      <c r="R1605" t="s">
        <v>79</v>
      </c>
      <c r="S1605" t="s">
        <v>40</v>
      </c>
      <c r="T1605" t="s">
        <v>128</v>
      </c>
      <c r="U1605" t="s">
        <v>100</v>
      </c>
      <c r="V1605" t="s">
        <v>80</v>
      </c>
      <c r="W1605">
        <v>83300</v>
      </c>
      <c r="X1605" t="s">
        <v>81</v>
      </c>
      <c r="Y1605">
        <v>40</v>
      </c>
      <c r="Z1605" t="s">
        <v>137</v>
      </c>
      <c r="AA1605" t="s">
        <v>137</v>
      </c>
      <c r="AB1605" t="s">
        <v>90</v>
      </c>
      <c r="AC1605" t="s">
        <v>84</v>
      </c>
      <c r="AD1605">
        <f>_xlfn.XLOOKUP(MIS[[#This Row],[TRADING SYMBOL]],[1]Sheet1!$D:$D,[1]Sheet1!$C:$C)</f>
        <v>130.19999999999999</v>
      </c>
      <c r="AE1605">
        <f>MIS[[#This Row],[OrderAverageTradedPrice]]*MIS[[#This Row],[OrderQuantity]]</f>
        <v>6958</v>
      </c>
      <c r="AF1605">
        <f>MIS[[#This Row],[LTP]]*MIS[[#This Row],[OrderQuantity]]</f>
        <v>5208</v>
      </c>
      <c r="AG1605">
        <f>IF(MIS[[#This Row],[OrderSide]]="SELL",MIS[[#This Row],[VALUE]]-MIS[[#This Row],[LIVE_VALUE]],MIS[[#This Row],[LIVE_VALUE]]-MIS[[#This Row],[VALUE]])</f>
        <v>-1750</v>
      </c>
      <c r="AH1605" t="str" cm="1">
        <f t="array" ref="AH1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5" t="str">
        <f>MIS[[#This Row],[TRADING SYMBOL]]</f>
        <v>SENSEX2552083300CE</v>
      </c>
      <c r="AJ1605" t="str">
        <f>IF(RIGHT(MIS[[#This Row],[Main/Hedge]],4)="MAIN","MAIN","HEDGE")</f>
        <v>MAIN</v>
      </c>
      <c r="AK1605" t="str" cm="1">
        <f t="array" ref="AK1605">_xlfn._xlws.FILTER(Table4[Column1],ISNUMBER(SEARCH(Table4[Column1],MIS[[#This Row],[OrderUniqueIdentifier]])),"")</f>
        <v>MS</v>
      </c>
    </row>
    <row r="1606" spans="1:37" x14ac:dyDescent="0.25">
      <c r="A1606" t="s">
        <v>71</v>
      </c>
      <c r="B1606" t="s">
        <v>669</v>
      </c>
      <c r="C1606" t="s">
        <v>3804</v>
      </c>
      <c r="D1606" t="s">
        <v>72</v>
      </c>
      <c r="E1606" t="s">
        <v>126</v>
      </c>
      <c r="F1606" t="s">
        <v>98</v>
      </c>
      <c r="G1606" t="s">
        <v>74</v>
      </c>
      <c r="H1606" t="s">
        <v>75</v>
      </c>
      <c r="I1606" t="s">
        <v>76</v>
      </c>
      <c r="J1606" t="s">
        <v>77</v>
      </c>
      <c r="K1606">
        <v>340</v>
      </c>
      <c r="L1606" t="s">
        <v>77</v>
      </c>
      <c r="M1606" t="s">
        <v>78</v>
      </c>
      <c r="N1606" t="s">
        <v>3805</v>
      </c>
      <c r="O1606" t="s">
        <v>3570</v>
      </c>
      <c r="P1606" t="s">
        <v>3806</v>
      </c>
      <c r="Q1606" t="s">
        <v>127</v>
      </c>
      <c r="R1606" t="s">
        <v>79</v>
      </c>
      <c r="S1606" t="s">
        <v>40</v>
      </c>
      <c r="T1606" t="s">
        <v>128</v>
      </c>
      <c r="U1606" t="s">
        <v>100</v>
      </c>
      <c r="V1606" t="s">
        <v>80</v>
      </c>
      <c r="W1606">
        <v>83300</v>
      </c>
      <c r="X1606" t="s">
        <v>81</v>
      </c>
      <c r="Y1606">
        <v>340</v>
      </c>
      <c r="Z1606" t="s">
        <v>137</v>
      </c>
      <c r="AA1606" t="s">
        <v>246</v>
      </c>
      <c r="AB1606" t="s">
        <v>90</v>
      </c>
      <c r="AC1606" t="s">
        <v>84</v>
      </c>
      <c r="AD1606">
        <f>_xlfn.XLOOKUP(MIS[[#This Row],[TRADING SYMBOL]],[1]Sheet1!$D:$D,[1]Sheet1!$C:$C)</f>
        <v>130.19999999999999</v>
      </c>
      <c r="AE1606">
        <f>MIS[[#This Row],[OrderAverageTradedPrice]]*MIS[[#This Row],[OrderQuantity]]</f>
        <v>58864.99999999984</v>
      </c>
      <c r="AF1606">
        <f>MIS[[#This Row],[LTP]]*MIS[[#This Row],[OrderQuantity]]</f>
        <v>44267.999999999993</v>
      </c>
      <c r="AG1606">
        <f>IF(MIS[[#This Row],[OrderSide]]="SELL",MIS[[#This Row],[VALUE]]-MIS[[#This Row],[LIVE_VALUE]],MIS[[#This Row],[LIVE_VALUE]]-MIS[[#This Row],[VALUE]])</f>
        <v>-14596.999999999847</v>
      </c>
      <c r="AH1606" t="str" cm="1">
        <f t="array" ref="AH1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6" t="str">
        <f>MIS[[#This Row],[TRADING SYMBOL]]</f>
        <v>SENSEX2552083300CE</v>
      </c>
      <c r="AJ1606" t="str">
        <f>IF(RIGHT(MIS[[#This Row],[Main/Hedge]],4)="MAIN","MAIN","HEDGE")</f>
        <v>MAIN</v>
      </c>
      <c r="AK1606" t="str" cm="1">
        <f t="array" ref="AK1606">_xlfn._xlws.FILTER(Table4[Column1],ISNUMBER(SEARCH(Table4[Column1],MIS[[#This Row],[OrderUniqueIdentifier]])),"")</f>
        <v>MS</v>
      </c>
    </row>
    <row r="1607" spans="1:37" x14ac:dyDescent="0.25">
      <c r="A1607" t="s">
        <v>71</v>
      </c>
      <c r="B1607" t="s">
        <v>696</v>
      </c>
      <c r="C1607" t="s">
        <v>3846</v>
      </c>
      <c r="D1607" t="s">
        <v>72</v>
      </c>
      <c r="E1607" t="s">
        <v>126</v>
      </c>
      <c r="F1607" t="s">
        <v>98</v>
      </c>
      <c r="G1607" t="s">
        <v>74</v>
      </c>
      <c r="H1607" t="s">
        <v>75</v>
      </c>
      <c r="I1607" t="s">
        <v>76</v>
      </c>
      <c r="J1607" t="s">
        <v>77</v>
      </c>
      <c r="K1607">
        <v>120</v>
      </c>
      <c r="L1607" t="s">
        <v>77</v>
      </c>
      <c r="M1607" t="s">
        <v>78</v>
      </c>
      <c r="N1607" t="s">
        <v>3847</v>
      </c>
      <c r="O1607" t="s">
        <v>3806</v>
      </c>
      <c r="P1607" t="s">
        <v>3806</v>
      </c>
      <c r="Q1607" t="s">
        <v>127</v>
      </c>
      <c r="R1607" t="s">
        <v>79</v>
      </c>
      <c r="S1607" t="s">
        <v>40</v>
      </c>
      <c r="T1607" t="s">
        <v>128</v>
      </c>
      <c r="U1607" t="s">
        <v>100</v>
      </c>
      <c r="V1607" t="s">
        <v>80</v>
      </c>
      <c r="W1607">
        <v>83300</v>
      </c>
      <c r="X1607" t="s">
        <v>81</v>
      </c>
      <c r="Y1607">
        <v>120</v>
      </c>
      <c r="Z1607" t="s">
        <v>246</v>
      </c>
      <c r="AA1607" t="s">
        <v>246</v>
      </c>
      <c r="AB1607" t="s">
        <v>90</v>
      </c>
      <c r="AC1607" t="s">
        <v>84</v>
      </c>
      <c r="AD1607">
        <f>_xlfn.XLOOKUP(MIS[[#This Row],[TRADING SYMBOL]],[1]Sheet1!$D:$D,[1]Sheet1!$C:$C)</f>
        <v>130.19999999999999</v>
      </c>
      <c r="AE1607">
        <f>MIS[[#This Row],[OrderAverageTradedPrice]]*MIS[[#This Row],[OrderQuantity]]</f>
        <v>20938.99999999992</v>
      </c>
      <c r="AF1607">
        <f>MIS[[#This Row],[LTP]]*MIS[[#This Row],[OrderQuantity]]</f>
        <v>15623.999999999998</v>
      </c>
      <c r="AG1607">
        <f>IF(MIS[[#This Row],[OrderSide]]="SELL",MIS[[#This Row],[VALUE]]-MIS[[#This Row],[LIVE_VALUE]],MIS[[#This Row],[LIVE_VALUE]]-MIS[[#This Row],[VALUE]])</f>
        <v>-5314.9999999999218</v>
      </c>
      <c r="AH1607" t="str" cm="1">
        <f t="array" ref="AH1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7" t="str">
        <f>MIS[[#This Row],[TRADING SYMBOL]]</f>
        <v>SENSEX2552083300CE</v>
      </c>
      <c r="AJ1607" t="str">
        <f>IF(RIGHT(MIS[[#This Row],[Main/Hedge]],4)="MAIN","MAIN","HEDGE")</f>
        <v>MAIN</v>
      </c>
      <c r="AK1607" t="str" cm="1">
        <f t="array" ref="AK1607">_xlfn._xlws.FILTER(Table4[Column1],ISNUMBER(SEARCH(Table4[Column1],MIS[[#This Row],[OrderUniqueIdentifier]])),"")</f>
        <v>MS</v>
      </c>
    </row>
    <row r="1608" spans="1:37" x14ac:dyDescent="0.25">
      <c r="A1608" t="s">
        <v>71</v>
      </c>
      <c r="B1608" t="s">
        <v>813</v>
      </c>
      <c r="C1608" t="s">
        <v>4195</v>
      </c>
      <c r="D1608" t="s">
        <v>72</v>
      </c>
      <c r="E1608" t="s">
        <v>126</v>
      </c>
      <c r="F1608" t="s">
        <v>98</v>
      </c>
      <c r="G1608" t="s">
        <v>74</v>
      </c>
      <c r="H1608" t="s">
        <v>75</v>
      </c>
      <c r="I1608" t="s">
        <v>76</v>
      </c>
      <c r="J1608" t="s">
        <v>77</v>
      </c>
      <c r="K1608">
        <v>20</v>
      </c>
      <c r="L1608" t="s">
        <v>77</v>
      </c>
      <c r="M1608" t="s">
        <v>78</v>
      </c>
      <c r="N1608" t="s">
        <v>4196</v>
      </c>
      <c r="O1608" t="s">
        <v>3570</v>
      </c>
      <c r="P1608" t="s">
        <v>3806</v>
      </c>
      <c r="Q1608" t="s">
        <v>127</v>
      </c>
      <c r="R1608" t="s">
        <v>79</v>
      </c>
      <c r="S1608" t="s">
        <v>40</v>
      </c>
      <c r="T1608" t="s">
        <v>128</v>
      </c>
      <c r="U1608" t="s">
        <v>100</v>
      </c>
      <c r="V1608" t="s">
        <v>80</v>
      </c>
      <c r="W1608">
        <v>83300</v>
      </c>
      <c r="X1608" t="s">
        <v>81</v>
      </c>
      <c r="Y1608">
        <v>20</v>
      </c>
      <c r="Z1608" t="s">
        <v>137</v>
      </c>
      <c r="AA1608" t="s">
        <v>246</v>
      </c>
      <c r="AB1608" t="s">
        <v>90</v>
      </c>
      <c r="AC1608" t="s">
        <v>84</v>
      </c>
      <c r="AD1608">
        <f>_xlfn.XLOOKUP(MIS[[#This Row],[TRADING SYMBOL]],[1]Sheet1!$D:$D,[1]Sheet1!$C:$C)</f>
        <v>130.19999999999999</v>
      </c>
      <c r="AE1608">
        <f>MIS[[#This Row],[OrderAverageTradedPrice]]*MIS[[#This Row],[OrderQuantity]]</f>
        <v>3478</v>
      </c>
      <c r="AF1608">
        <f>MIS[[#This Row],[LTP]]*MIS[[#This Row],[OrderQuantity]]</f>
        <v>2604</v>
      </c>
      <c r="AG1608">
        <f>IF(MIS[[#This Row],[OrderSide]]="SELL",MIS[[#This Row],[VALUE]]-MIS[[#This Row],[LIVE_VALUE]],MIS[[#This Row],[LIVE_VALUE]]-MIS[[#This Row],[VALUE]])</f>
        <v>-874</v>
      </c>
      <c r="AH1608" t="str" cm="1">
        <f t="array" ref="AH1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8" t="str">
        <f>MIS[[#This Row],[TRADING SYMBOL]]</f>
        <v>SENSEX2552083300CE</v>
      </c>
      <c r="AJ1608" t="str">
        <f>IF(RIGHT(MIS[[#This Row],[Main/Hedge]],4)="MAIN","MAIN","HEDGE")</f>
        <v>MAIN</v>
      </c>
      <c r="AK1608" t="str" cm="1">
        <f t="array" ref="AK1608">_xlfn._xlws.FILTER(Table4[Column1],ISNUMBER(SEARCH(Table4[Column1],MIS[[#This Row],[OrderUniqueIdentifier]])),"")</f>
        <v>MS</v>
      </c>
    </row>
    <row r="1609" spans="1:37" x14ac:dyDescent="0.25">
      <c r="A1609" t="s">
        <v>71</v>
      </c>
      <c r="B1609" t="s">
        <v>1061</v>
      </c>
      <c r="C1609" t="s">
        <v>4946</v>
      </c>
      <c r="D1609" t="s">
        <v>72</v>
      </c>
      <c r="E1609" t="s">
        <v>126</v>
      </c>
      <c r="F1609" t="s">
        <v>98</v>
      </c>
      <c r="G1609" t="s">
        <v>74</v>
      </c>
      <c r="H1609" t="s">
        <v>75</v>
      </c>
      <c r="I1609" t="s">
        <v>76</v>
      </c>
      <c r="J1609" t="s">
        <v>77</v>
      </c>
      <c r="K1609">
        <v>40</v>
      </c>
      <c r="L1609" t="s">
        <v>77</v>
      </c>
      <c r="M1609" t="s">
        <v>78</v>
      </c>
      <c r="N1609" t="s">
        <v>4947</v>
      </c>
      <c r="O1609" t="s">
        <v>3806</v>
      </c>
      <c r="P1609" t="s">
        <v>4948</v>
      </c>
      <c r="Q1609" t="s">
        <v>127</v>
      </c>
      <c r="R1609" t="s">
        <v>79</v>
      </c>
      <c r="S1609" t="s">
        <v>40</v>
      </c>
      <c r="T1609" t="s">
        <v>128</v>
      </c>
      <c r="U1609" t="s">
        <v>100</v>
      </c>
      <c r="V1609" t="s">
        <v>80</v>
      </c>
      <c r="W1609">
        <v>83300</v>
      </c>
      <c r="X1609" t="s">
        <v>81</v>
      </c>
      <c r="Y1609">
        <v>40</v>
      </c>
      <c r="Z1609" t="s">
        <v>246</v>
      </c>
      <c r="AA1609" t="s">
        <v>267</v>
      </c>
      <c r="AB1609" t="s">
        <v>90</v>
      </c>
      <c r="AC1609" t="s">
        <v>84</v>
      </c>
      <c r="AD1609">
        <f>_xlfn.XLOOKUP(MIS[[#This Row],[TRADING SYMBOL]],[1]Sheet1!$D:$D,[1]Sheet1!$C:$C)</f>
        <v>130.19999999999999</v>
      </c>
      <c r="AE1609">
        <f>MIS[[#This Row],[OrderAverageTradedPrice]]*MIS[[#This Row],[OrderQuantity]]</f>
        <v>6900</v>
      </c>
      <c r="AF1609">
        <f>MIS[[#This Row],[LTP]]*MIS[[#This Row],[OrderQuantity]]</f>
        <v>5208</v>
      </c>
      <c r="AG1609">
        <f>IF(MIS[[#This Row],[OrderSide]]="SELL",MIS[[#This Row],[VALUE]]-MIS[[#This Row],[LIVE_VALUE]],MIS[[#This Row],[LIVE_VALUE]]-MIS[[#This Row],[VALUE]])</f>
        <v>-1692</v>
      </c>
      <c r="AH1609" t="str" cm="1">
        <f t="array" ref="AH1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9" t="str">
        <f>MIS[[#This Row],[TRADING SYMBOL]]</f>
        <v>SENSEX2552083300CE</v>
      </c>
      <c r="AJ1609" t="str">
        <f>IF(RIGHT(MIS[[#This Row],[Main/Hedge]],4)="MAIN","MAIN","HEDGE")</f>
        <v>MAIN</v>
      </c>
      <c r="AK1609" t="str" cm="1">
        <f t="array" ref="AK1609">_xlfn._xlws.FILTER(Table4[Column1],ISNUMBER(SEARCH(Table4[Column1],MIS[[#This Row],[OrderUniqueIdentifier]])),"")</f>
        <v>MS</v>
      </c>
    </row>
    <row r="1610" spans="1:37" x14ac:dyDescent="0.25">
      <c r="A1610" t="s">
        <v>378</v>
      </c>
      <c r="B1610" t="s">
        <v>379</v>
      </c>
      <c r="C1610" t="s">
        <v>7062</v>
      </c>
      <c r="D1610" t="s">
        <v>72</v>
      </c>
      <c r="E1610" t="s">
        <v>3226</v>
      </c>
      <c r="F1610" t="s">
        <v>98</v>
      </c>
      <c r="G1610" t="s">
        <v>74</v>
      </c>
      <c r="H1610" t="s">
        <v>93</v>
      </c>
      <c r="I1610" t="s">
        <v>76</v>
      </c>
      <c r="J1610" t="s">
        <v>6325</v>
      </c>
      <c r="K1610">
        <v>60</v>
      </c>
      <c r="L1610" t="s">
        <v>77</v>
      </c>
      <c r="M1610" t="s">
        <v>78</v>
      </c>
      <c r="N1610" t="s">
        <v>6325</v>
      </c>
      <c r="O1610" t="s">
        <v>3806</v>
      </c>
      <c r="P1610" t="s">
        <v>4948</v>
      </c>
      <c r="Q1610" t="s">
        <v>3229</v>
      </c>
      <c r="R1610" t="s">
        <v>79</v>
      </c>
      <c r="S1610" t="s">
        <v>40</v>
      </c>
      <c r="T1610" t="s">
        <v>3230</v>
      </c>
      <c r="U1610" t="s">
        <v>100</v>
      </c>
      <c r="V1610" t="s">
        <v>80</v>
      </c>
      <c r="W1610">
        <v>81300</v>
      </c>
      <c r="X1610" t="s">
        <v>85</v>
      </c>
      <c r="Y1610">
        <v>60</v>
      </c>
      <c r="Z1610" t="s">
        <v>246</v>
      </c>
      <c r="AA1610" t="s">
        <v>267</v>
      </c>
      <c r="AB1610" t="s">
        <v>107</v>
      </c>
      <c r="AC1610" t="s">
        <v>84</v>
      </c>
      <c r="AD1610">
        <f>_xlfn.XLOOKUP(MIS[[#This Row],[TRADING SYMBOL]],[1]Sheet1!$D:$D,[1]Sheet1!$C:$C)</f>
        <v>124</v>
      </c>
      <c r="AE1610">
        <f>MIS[[#This Row],[OrderAverageTradedPrice]]*MIS[[#This Row],[OrderQuantity]]</f>
        <v>12294</v>
      </c>
      <c r="AF1610">
        <f>MIS[[#This Row],[LTP]]*MIS[[#This Row],[OrderQuantity]]</f>
        <v>7440</v>
      </c>
      <c r="AG1610">
        <f>IF(MIS[[#This Row],[OrderSide]]="SELL",MIS[[#This Row],[VALUE]]-MIS[[#This Row],[LIVE_VALUE]],MIS[[#This Row],[LIVE_VALUE]]-MIS[[#This Row],[VALUE]])</f>
        <v>-4854</v>
      </c>
      <c r="AH1610" t="str" cm="1">
        <f t="array" ref="AH1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0" t="str">
        <f>MIS[[#This Row],[TRADING SYMBOL]]</f>
        <v>SENSEX2552081300PE</v>
      </c>
      <c r="AJ1610" t="str">
        <f>IF(RIGHT(MIS[[#This Row],[Main/Hedge]],4)="MAIN","MAIN","HEDGE")</f>
        <v>MAIN</v>
      </c>
      <c r="AK1610" t="str" cm="1">
        <f t="array" ref="AK1610">_xlfn._xlws.FILTER(Table4[Column1],ISNUMBER(SEARCH(Table4[Column1],MIS[[#This Row],[OrderUniqueIdentifier]])),"")</f>
        <v>MS</v>
      </c>
    </row>
    <row r="1611" spans="1:37" x14ac:dyDescent="0.25">
      <c r="A1611" t="s">
        <v>71</v>
      </c>
      <c r="B1611" t="s">
        <v>724</v>
      </c>
      <c r="C1611" t="s">
        <v>3965</v>
      </c>
      <c r="D1611" t="s">
        <v>72</v>
      </c>
      <c r="E1611" t="s">
        <v>3226</v>
      </c>
      <c r="F1611" t="s">
        <v>98</v>
      </c>
      <c r="G1611" t="s">
        <v>74</v>
      </c>
      <c r="H1611" t="s">
        <v>75</v>
      </c>
      <c r="I1611" t="s">
        <v>76</v>
      </c>
      <c r="J1611" t="s">
        <v>77</v>
      </c>
      <c r="K1611">
        <v>160</v>
      </c>
      <c r="L1611" t="s">
        <v>77</v>
      </c>
      <c r="M1611" t="s">
        <v>78</v>
      </c>
      <c r="N1611" t="s">
        <v>3966</v>
      </c>
      <c r="O1611" t="s">
        <v>3967</v>
      </c>
      <c r="P1611" t="s">
        <v>3968</v>
      </c>
      <c r="Q1611" t="s">
        <v>3229</v>
      </c>
      <c r="R1611" t="s">
        <v>79</v>
      </c>
      <c r="S1611" t="s">
        <v>3964</v>
      </c>
      <c r="T1611" t="s">
        <v>3230</v>
      </c>
      <c r="U1611" t="s">
        <v>100</v>
      </c>
      <c r="V1611" t="s">
        <v>80</v>
      </c>
      <c r="W1611">
        <v>81300</v>
      </c>
      <c r="X1611" t="s">
        <v>85</v>
      </c>
      <c r="Y1611">
        <v>160</v>
      </c>
      <c r="Z1611" t="s">
        <v>3969</v>
      </c>
      <c r="AA1611" t="s">
        <v>3970</v>
      </c>
      <c r="AB1611" t="s">
        <v>107</v>
      </c>
      <c r="AC1611" t="s">
        <v>84</v>
      </c>
      <c r="AD1611">
        <f>_xlfn.XLOOKUP(MIS[[#This Row],[TRADING SYMBOL]],[1]Sheet1!$D:$D,[1]Sheet1!$C:$C)</f>
        <v>124</v>
      </c>
      <c r="AE1611">
        <f>MIS[[#This Row],[OrderAverageTradedPrice]]*MIS[[#This Row],[OrderQuantity]]</f>
        <v>33192</v>
      </c>
      <c r="AF1611">
        <f>MIS[[#This Row],[LTP]]*MIS[[#This Row],[OrderQuantity]]</f>
        <v>19840</v>
      </c>
      <c r="AG1611">
        <f>IF(MIS[[#This Row],[OrderSide]]="SELL",MIS[[#This Row],[VALUE]]-MIS[[#This Row],[LIVE_VALUE]],MIS[[#This Row],[LIVE_VALUE]]-MIS[[#This Row],[VALUE]])</f>
        <v>-13352</v>
      </c>
      <c r="AH1611" t="str" cm="1">
        <f t="array" ref="AH1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1" t="str">
        <f>MIS[[#This Row],[TRADING SYMBOL]]</f>
        <v>SENSEX2552081300PE</v>
      </c>
      <c r="AJ1611" t="str">
        <f>IF(RIGHT(MIS[[#This Row],[Main/Hedge]],4)="MAIN","MAIN","HEDGE")</f>
        <v>MAIN</v>
      </c>
      <c r="AK1611" t="str" cm="1">
        <f t="array" ref="AK1611">_xlfn._xlws.FILTER(Table4[Column1],ISNUMBER(SEARCH(Table4[Column1],MIS[[#This Row],[OrderUniqueIdentifier]])),"")</f>
        <v>MS</v>
      </c>
    </row>
    <row r="1612" spans="1:37" x14ac:dyDescent="0.25">
      <c r="A1612" t="s">
        <v>71</v>
      </c>
      <c r="B1612" t="s">
        <v>602</v>
      </c>
      <c r="C1612" t="s">
        <v>3571</v>
      </c>
      <c r="D1612" t="s">
        <v>72</v>
      </c>
      <c r="E1612" t="s">
        <v>3226</v>
      </c>
      <c r="F1612" t="s">
        <v>98</v>
      </c>
      <c r="G1612" t="s">
        <v>74</v>
      </c>
      <c r="H1612" t="s">
        <v>75</v>
      </c>
      <c r="I1612" t="s">
        <v>76</v>
      </c>
      <c r="J1612" t="s">
        <v>77</v>
      </c>
      <c r="K1612">
        <v>40</v>
      </c>
      <c r="L1612" t="s">
        <v>77</v>
      </c>
      <c r="M1612" t="s">
        <v>78</v>
      </c>
      <c r="N1612" t="s">
        <v>3572</v>
      </c>
      <c r="O1612" t="s">
        <v>3573</v>
      </c>
      <c r="P1612" t="s">
        <v>3574</v>
      </c>
      <c r="Q1612" t="s">
        <v>3229</v>
      </c>
      <c r="R1612" t="s">
        <v>79</v>
      </c>
      <c r="S1612" t="s">
        <v>40</v>
      </c>
      <c r="T1612" t="s">
        <v>3230</v>
      </c>
      <c r="U1612" t="s">
        <v>100</v>
      </c>
      <c r="V1612" t="s">
        <v>80</v>
      </c>
      <c r="W1612">
        <v>81300</v>
      </c>
      <c r="X1612" t="s">
        <v>85</v>
      </c>
      <c r="Y1612">
        <v>40</v>
      </c>
      <c r="Z1612" t="s">
        <v>3575</v>
      </c>
      <c r="AA1612" t="s">
        <v>3576</v>
      </c>
      <c r="AB1612" t="s">
        <v>107</v>
      </c>
      <c r="AC1612" t="s">
        <v>84</v>
      </c>
      <c r="AD1612">
        <f>_xlfn.XLOOKUP(MIS[[#This Row],[TRADING SYMBOL]],[1]Sheet1!$D:$D,[1]Sheet1!$C:$C)</f>
        <v>124</v>
      </c>
      <c r="AE1612">
        <f>MIS[[#This Row],[OrderAverageTradedPrice]]*MIS[[#This Row],[OrderQuantity]]</f>
        <v>8320</v>
      </c>
      <c r="AF1612">
        <f>MIS[[#This Row],[LTP]]*MIS[[#This Row],[OrderQuantity]]</f>
        <v>4960</v>
      </c>
      <c r="AG1612">
        <f>IF(MIS[[#This Row],[OrderSide]]="SELL",MIS[[#This Row],[VALUE]]-MIS[[#This Row],[LIVE_VALUE]],MIS[[#This Row],[LIVE_VALUE]]-MIS[[#This Row],[VALUE]])</f>
        <v>-3360</v>
      </c>
      <c r="AH1612" t="str" cm="1">
        <f t="array" ref="AH1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2" t="str">
        <f>MIS[[#This Row],[TRADING SYMBOL]]</f>
        <v>SENSEX2552081300PE</v>
      </c>
      <c r="AJ1612" t="str">
        <f>IF(RIGHT(MIS[[#This Row],[Main/Hedge]],4)="MAIN","MAIN","HEDGE")</f>
        <v>MAIN</v>
      </c>
      <c r="AK1612" t="str" cm="1">
        <f t="array" ref="AK1612">_xlfn._xlws.FILTER(Table4[Column1],ISNUMBER(SEARCH(Table4[Column1],MIS[[#This Row],[OrderUniqueIdentifier]])),"")</f>
        <v>MS</v>
      </c>
    </row>
    <row r="1613" spans="1:37" x14ac:dyDescent="0.25">
      <c r="A1613" t="s">
        <v>71</v>
      </c>
      <c r="B1613" t="s">
        <v>669</v>
      </c>
      <c r="C1613" t="s">
        <v>3807</v>
      </c>
      <c r="D1613" t="s">
        <v>72</v>
      </c>
      <c r="E1613" t="s">
        <v>3226</v>
      </c>
      <c r="F1613" t="s">
        <v>98</v>
      </c>
      <c r="G1613" t="s">
        <v>74</v>
      </c>
      <c r="H1613" t="s">
        <v>75</v>
      </c>
      <c r="I1613" t="s">
        <v>76</v>
      </c>
      <c r="J1613" t="s">
        <v>77</v>
      </c>
      <c r="K1613">
        <v>340</v>
      </c>
      <c r="L1613" t="s">
        <v>77</v>
      </c>
      <c r="M1613" t="s">
        <v>78</v>
      </c>
      <c r="N1613" t="s">
        <v>3808</v>
      </c>
      <c r="O1613" t="s">
        <v>3574</v>
      </c>
      <c r="P1613" t="s">
        <v>3574</v>
      </c>
      <c r="Q1613" t="s">
        <v>3229</v>
      </c>
      <c r="R1613" t="s">
        <v>79</v>
      </c>
      <c r="S1613" t="s">
        <v>40</v>
      </c>
      <c r="T1613" t="s">
        <v>3230</v>
      </c>
      <c r="U1613" t="s">
        <v>100</v>
      </c>
      <c r="V1613" t="s">
        <v>80</v>
      </c>
      <c r="W1613">
        <v>81300</v>
      </c>
      <c r="X1613" t="s">
        <v>85</v>
      </c>
      <c r="Y1613">
        <v>340</v>
      </c>
      <c r="Z1613" t="s">
        <v>3576</v>
      </c>
      <c r="AA1613" t="s">
        <v>3576</v>
      </c>
      <c r="AB1613" t="s">
        <v>107</v>
      </c>
      <c r="AC1613" t="s">
        <v>84</v>
      </c>
      <c r="AD1613">
        <f>_xlfn.XLOOKUP(MIS[[#This Row],[TRADING SYMBOL]],[1]Sheet1!$D:$D,[1]Sheet1!$C:$C)</f>
        <v>124</v>
      </c>
      <c r="AE1613">
        <f>MIS[[#This Row],[OrderAverageTradedPrice]]*MIS[[#This Row],[OrderQuantity]]</f>
        <v>70268.999999999767</v>
      </c>
      <c r="AF1613">
        <f>MIS[[#This Row],[LTP]]*MIS[[#This Row],[OrderQuantity]]</f>
        <v>42160</v>
      </c>
      <c r="AG1613">
        <f>IF(MIS[[#This Row],[OrderSide]]="SELL",MIS[[#This Row],[VALUE]]-MIS[[#This Row],[LIVE_VALUE]],MIS[[#This Row],[LIVE_VALUE]]-MIS[[#This Row],[VALUE]])</f>
        <v>-28108.999999999767</v>
      </c>
      <c r="AH1613" t="str" cm="1">
        <f t="array" ref="AH1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3" t="str">
        <f>MIS[[#This Row],[TRADING SYMBOL]]</f>
        <v>SENSEX2552081300PE</v>
      </c>
      <c r="AJ1613" t="str">
        <f>IF(RIGHT(MIS[[#This Row],[Main/Hedge]],4)="MAIN","MAIN","HEDGE")</f>
        <v>MAIN</v>
      </c>
      <c r="AK1613" t="str" cm="1">
        <f t="array" ref="AK1613">_xlfn._xlws.FILTER(Table4[Column1],ISNUMBER(SEARCH(Table4[Column1],MIS[[#This Row],[OrderUniqueIdentifier]])),"")</f>
        <v>MS</v>
      </c>
    </row>
    <row r="1614" spans="1:37" x14ac:dyDescent="0.25">
      <c r="A1614" t="s">
        <v>71</v>
      </c>
      <c r="B1614" t="s">
        <v>813</v>
      </c>
      <c r="C1614" t="s">
        <v>4197</v>
      </c>
      <c r="D1614" t="s">
        <v>72</v>
      </c>
      <c r="E1614" t="s">
        <v>3226</v>
      </c>
      <c r="F1614" t="s">
        <v>98</v>
      </c>
      <c r="G1614" t="s">
        <v>74</v>
      </c>
      <c r="H1614" t="s">
        <v>75</v>
      </c>
      <c r="I1614" t="s">
        <v>76</v>
      </c>
      <c r="J1614" t="s">
        <v>77</v>
      </c>
      <c r="K1614">
        <v>20</v>
      </c>
      <c r="L1614" t="s">
        <v>77</v>
      </c>
      <c r="M1614" t="s">
        <v>78</v>
      </c>
      <c r="N1614" t="s">
        <v>4198</v>
      </c>
      <c r="O1614" t="s">
        <v>3574</v>
      </c>
      <c r="P1614" t="s">
        <v>3574</v>
      </c>
      <c r="Q1614" t="s">
        <v>3229</v>
      </c>
      <c r="R1614" t="s">
        <v>79</v>
      </c>
      <c r="S1614" t="s">
        <v>40</v>
      </c>
      <c r="T1614" t="s">
        <v>3230</v>
      </c>
      <c r="U1614" t="s">
        <v>100</v>
      </c>
      <c r="V1614" t="s">
        <v>80</v>
      </c>
      <c r="W1614">
        <v>81300</v>
      </c>
      <c r="X1614" t="s">
        <v>85</v>
      </c>
      <c r="Y1614">
        <v>20</v>
      </c>
      <c r="Z1614" t="s">
        <v>3576</v>
      </c>
      <c r="AA1614" t="s">
        <v>3576</v>
      </c>
      <c r="AB1614" t="s">
        <v>107</v>
      </c>
      <c r="AC1614" t="s">
        <v>84</v>
      </c>
      <c r="AD1614">
        <f>_xlfn.XLOOKUP(MIS[[#This Row],[TRADING SYMBOL]],[1]Sheet1!$D:$D,[1]Sheet1!$C:$C)</f>
        <v>124</v>
      </c>
      <c r="AE1614">
        <f>MIS[[#This Row],[OrderAverageTradedPrice]]*MIS[[#This Row],[OrderQuantity]]</f>
        <v>4134</v>
      </c>
      <c r="AF1614">
        <f>MIS[[#This Row],[LTP]]*MIS[[#This Row],[OrderQuantity]]</f>
        <v>2480</v>
      </c>
      <c r="AG1614">
        <f>IF(MIS[[#This Row],[OrderSide]]="SELL",MIS[[#This Row],[VALUE]]-MIS[[#This Row],[LIVE_VALUE]],MIS[[#This Row],[LIVE_VALUE]]-MIS[[#This Row],[VALUE]])</f>
        <v>-1654</v>
      </c>
      <c r="AH1614" t="str" cm="1">
        <f t="array" ref="AH1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4" t="str">
        <f>MIS[[#This Row],[TRADING SYMBOL]]</f>
        <v>SENSEX2552081300PE</v>
      </c>
      <c r="AJ1614" t="str">
        <f>IF(RIGHT(MIS[[#This Row],[Main/Hedge]],4)="MAIN","MAIN","HEDGE")</f>
        <v>MAIN</v>
      </c>
      <c r="AK1614" t="str" cm="1">
        <f t="array" ref="AK1614">_xlfn._xlws.FILTER(Table4[Column1],ISNUMBER(SEARCH(Table4[Column1],MIS[[#This Row],[OrderUniqueIdentifier]])),"")</f>
        <v>MS</v>
      </c>
    </row>
    <row r="1615" spans="1:37" x14ac:dyDescent="0.25">
      <c r="A1615" t="s">
        <v>71</v>
      </c>
      <c r="B1615" t="s">
        <v>696</v>
      </c>
      <c r="C1615" t="s">
        <v>3848</v>
      </c>
      <c r="D1615" t="s">
        <v>72</v>
      </c>
      <c r="E1615" t="s">
        <v>3226</v>
      </c>
      <c r="F1615" t="s">
        <v>98</v>
      </c>
      <c r="G1615" t="s">
        <v>74</v>
      </c>
      <c r="H1615" t="s">
        <v>75</v>
      </c>
      <c r="I1615" t="s">
        <v>76</v>
      </c>
      <c r="J1615" t="s">
        <v>77</v>
      </c>
      <c r="K1615">
        <v>120</v>
      </c>
      <c r="L1615" t="s">
        <v>77</v>
      </c>
      <c r="M1615" t="s">
        <v>78</v>
      </c>
      <c r="N1615" t="s">
        <v>3849</v>
      </c>
      <c r="O1615" t="s">
        <v>3574</v>
      </c>
      <c r="P1615" t="s">
        <v>3850</v>
      </c>
      <c r="Q1615" t="s">
        <v>3229</v>
      </c>
      <c r="R1615" t="s">
        <v>79</v>
      </c>
      <c r="S1615" t="s">
        <v>40</v>
      </c>
      <c r="T1615" t="s">
        <v>3230</v>
      </c>
      <c r="U1615" t="s">
        <v>100</v>
      </c>
      <c r="V1615" t="s">
        <v>80</v>
      </c>
      <c r="W1615">
        <v>81300</v>
      </c>
      <c r="X1615" t="s">
        <v>85</v>
      </c>
      <c r="Y1615">
        <v>120</v>
      </c>
      <c r="Z1615" t="s">
        <v>3576</v>
      </c>
      <c r="AA1615" t="s">
        <v>3851</v>
      </c>
      <c r="AB1615" t="s">
        <v>107</v>
      </c>
      <c r="AC1615" t="s">
        <v>84</v>
      </c>
      <c r="AD1615">
        <f>_xlfn.XLOOKUP(MIS[[#This Row],[TRADING SYMBOL]],[1]Sheet1!$D:$D,[1]Sheet1!$C:$C)</f>
        <v>124</v>
      </c>
      <c r="AE1615">
        <f>MIS[[#This Row],[OrderAverageTradedPrice]]*MIS[[#This Row],[OrderQuantity]]</f>
        <v>24762.99999999996</v>
      </c>
      <c r="AF1615">
        <f>MIS[[#This Row],[LTP]]*MIS[[#This Row],[OrderQuantity]]</f>
        <v>14880</v>
      </c>
      <c r="AG1615">
        <f>IF(MIS[[#This Row],[OrderSide]]="SELL",MIS[[#This Row],[VALUE]]-MIS[[#This Row],[LIVE_VALUE]],MIS[[#This Row],[LIVE_VALUE]]-MIS[[#This Row],[VALUE]])</f>
        <v>-9882.99999999996</v>
      </c>
      <c r="AH1615" t="str" cm="1">
        <f t="array" ref="AH1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5" t="str">
        <f>MIS[[#This Row],[TRADING SYMBOL]]</f>
        <v>SENSEX2552081300PE</v>
      </c>
      <c r="AJ1615" t="str">
        <f>IF(RIGHT(MIS[[#This Row],[Main/Hedge]],4)="MAIN","MAIN","HEDGE")</f>
        <v>MAIN</v>
      </c>
      <c r="AK1615" t="str" cm="1">
        <f t="array" ref="AK1615">_xlfn._xlws.FILTER(Table4[Column1],ISNUMBER(SEARCH(Table4[Column1],MIS[[#This Row],[OrderUniqueIdentifier]])),"")</f>
        <v>MS</v>
      </c>
    </row>
    <row r="1616" spans="1:37" x14ac:dyDescent="0.25">
      <c r="A1616" t="s">
        <v>71</v>
      </c>
      <c r="B1616" t="s">
        <v>1061</v>
      </c>
      <c r="C1616" t="s">
        <v>4949</v>
      </c>
      <c r="D1616" t="s">
        <v>72</v>
      </c>
      <c r="E1616" t="s">
        <v>3226</v>
      </c>
      <c r="F1616" t="s">
        <v>98</v>
      </c>
      <c r="G1616" t="s">
        <v>74</v>
      </c>
      <c r="H1616" t="s">
        <v>75</v>
      </c>
      <c r="I1616" t="s">
        <v>76</v>
      </c>
      <c r="J1616" t="s">
        <v>77</v>
      </c>
      <c r="K1616">
        <v>40</v>
      </c>
      <c r="L1616" t="s">
        <v>77</v>
      </c>
      <c r="M1616" t="s">
        <v>78</v>
      </c>
      <c r="N1616" t="s">
        <v>4950</v>
      </c>
      <c r="O1616" t="s">
        <v>3850</v>
      </c>
      <c r="P1616" t="s">
        <v>3850</v>
      </c>
      <c r="Q1616" t="s">
        <v>3229</v>
      </c>
      <c r="R1616" t="s">
        <v>79</v>
      </c>
      <c r="S1616" t="s">
        <v>40</v>
      </c>
      <c r="T1616" t="s">
        <v>3230</v>
      </c>
      <c r="U1616" t="s">
        <v>100</v>
      </c>
      <c r="V1616" t="s">
        <v>80</v>
      </c>
      <c r="W1616">
        <v>81300</v>
      </c>
      <c r="X1616" t="s">
        <v>85</v>
      </c>
      <c r="Y1616">
        <v>40</v>
      </c>
      <c r="Z1616" t="s">
        <v>3851</v>
      </c>
      <c r="AA1616" t="s">
        <v>3851</v>
      </c>
      <c r="AB1616" t="s">
        <v>107</v>
      </c>
      <c r="AC1616" t="s">
        <v>84</v>
      </c>
      <c r="AD1616">
        <f>_xlfn.XLOOKUP(MIS[[#This Row],[TRADING SYMBOL]],[1]Sheet1!$D:$D,[1]Sheet1!$C:$C)</f>
        <v>124</v>
      </c>
      <c r="AE1616">
        <f>MIS[[#This Row],[OrderAverageTradedPrice]]*MIS[[#This Row],[OrderQuantity]]</f>
        <v>8260</v>
      </c>
      <c r="AF1616">
        <f>MIS[[#This Row],[LTP]]*MIS[[#This Row],[OrderQuantity]]</f>
        <v>4960</v>
      </c>
      <c r="AG1616">
        <f>IF(MIS[[#This Row],[OrderSide]]="SELL",MIS[[#This Row],[VALUE]]-MIS[[#This Row],[LIVE_VALUE]],MIS[[#This Row],[LIVE_VALUE]]-MIS[[#This Row],[VALUE]])</f>
        <v>-3300</v>
      </c>
      <c r="AH1616" t="str" cm="1">
        <f t="array" ref="AH1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6" t="str">
        <f>MIS[[#This Row],[TRADING SYMBOL]]</f>
        <v>SENSEX2552081300PE</v>
      </c>
      <c r="AJ1616" t="str">
        <f>IF(RIGHT(MIS[[#This Row],[Main/Hedge]],4)="MAIN","MAIN","HEDGE")</f>
        <v>MAIN</v>
      </c>
      <c r="AK1616" t="str" cm="1">
        <f t="array" ref="AK1616">_xlfn._xlws.FILTER(Table4[Column1],ISNUMBER(SEARCH(Table4[Column1],MIS[[#This Row],[OrderUniqueIdentifier]])),"")</f>
        <v>MS</v>
      </c>
    </row>
    <row r="1617" spans="1:37" x14ac:dyDescent="0.25">
      <c r="A1617" t="s">
        <v>378</v>
      </c>
      <c r="B1617" t="s">
        <v>379</v>
      </c>
      <c r="C1617" t="s">
        <v>7063</v>
      </c>
      <c r="D1617" t="s">
        <v>72</v>
      </c>
      <c r="E1617" t="s">
        <v>211</v>
      </c>
      <c r="F1617" t="s">
        <v>98</v>
      </c>
      <c r="G1617" t="s">
        <v>74</v>
      </c>
      <c r="H1617" t="s">
        <v>93</v>
      </c>
      <c r="I1617" t="s">
        <v>76</v>
      </c>
      <c r="J1617" t="s">
        <v>7064</v>
      </c>
      <c r="K1617">
        <v>60</v>
      </c>
      <c r="L1617" t="s">
        <v>77</v>
      </c>
      <c r="M1617" t="s">
        <v>78</v>
      </c>
      <c r="N1617" t="s">
        <v>7065</v>
      </c>
      <c r="O1617" t="s">
        <v>3850</v>
      </c>
      <c r="P1617" t="s">
        <v>7066</v>
      </c>
      <c r="Q1617" t="s">
        <v>213</v>
      </c>
      <c r="R1617" t="s">
        <v>79</v>
      </c>
      <c r="S1617" t="s">
        <v>40</v>
      </c>
      <c r="T1617" t="s">
        <v>214</v>
      </c>
      <c r="U1617" t="s">
        <v>100</v>
      </c>
      <c r="V1617" t="s">
        <v>80</v>
      </c>
      <c r="W1617">
        <v>83400</v>
      </c>
      <c r="X1617" t="s">
        <v>81</v>
      </c>
      <c r="Y1617">
        <v>60</v>
      </c>
      <c r="Z1617" t="s">
        <v>3851</v>
      </c>
      <c r="AA1617" t="s">
        <v>7067</v>
      </c>
      <c r="AB1617" t="s">
        <v>90</v>
      </c>
      <c r="AC1617" t="s">
        <v>84</v>
      </c>
      <c r="AD1617">
        <f>_xlfn.XLOOKUP(MIS[[#This Row],[TRADING SYMBOL]],[1]Sheet1!$D:$D,[1]Sheet1!$C:$C)</f>
        <v>114.3</v>
      </c>
      <c r="AE1617">
        <f>MIS[[#This Row],[OrderAverageTradedPrice]]*MIS[[#This Row],[OrderQuantity]]</f>
        <v>8914.99999999998</v>
      </c>
      <c r="AF1617">
        <f>MIS[[#This Row],[LTP]]*MIS[[#This Row],[OrderQuantity]]</f>
        <v>6858</v>
      </c>
      <c r="AG1617">
        <f>IF(MIS[[#This Row],[OrderSide]]="SELL",MIS[[#This Row],[VALUE]]-MIS[[#This Row],[LIVE_VALUE]],MIS[[#This Row],[LIVE_VALUE]]-MIS[[#This Row],[VALUE]])</f>
        <v>-2056.99999999998</v>
      </c>
      <c r="AH1617" t="str" cm="1">
        <f t="array" ref="AH1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7" t="str">
        <f>MIS[[#This Row],[TRADING SYMBOL]]</f>
        <v>SENSEX2552083400CE</v>
      </c>
      <c r="AJ1617" t="str">
        <f>IF(RIGHT(MIS[[#This Row],[Main/Hedge]],4)="MAIN","MAIN","HEDGE")</f>
        <v>MAIN</v>
      </c>
      <c r="AK1617" t="str" cm="1">
        <f t="array" ref="AK1617">_xlfn._xlws.FILTER(Table4[Column1],ISNUMBER(SEARCH(Table4[Column1],MIS[[#This Row],[OrderUniqueIdentifier]])),"")</f>
        <v>MS</v>
      </c>
    </row>
    <row r="1618" spans="1:37" x14ac:dyDescent="0.25">
      <c r="A1618" t="s">
        <v>71</v>
      </c>
      <c r="B1618" t="s">
        <v>724</v>
      </c>
      <c r="C1618" t="s">
        <v>96</v>
      </c>
      <c r="D1618" t="s">
        <v>72</v>
      </c>
      <c r="E1618" t="s">
        <v>211</v>
      </c>
      <c r="F1618" t="s">
        <v>98</v>
      </c>
      <c r="G1618" t="s">
        <v>74</v>
      </c>
      <c r="H1618" t="s">
        <v>75</v>
      </c>
      <c r="I1618" t="s">
        <v>76</v>
      </c>
      <c r="J1618" t="s">
        <v>77</v>
      </c>
      <c r="K1618">
        <v>160</v>
      </c>
      <c r="L1618" t="s">
        <v>77</v>
      </c>
      <c r="M1618" t="s">
        <v>78</v>
      </c>
      <c r="N1618" t="s">
        <v>3971</v>
      </c>
      <c r="O1618" t="s">
        <v>3972</v>
      </c>
      <c r="P1618" t="s">
        <v>3973</v>
      </c>
      <c r="Q1618" t="s">
        <v>213</v>
      </c>
      <c r="R1618" t="s">
        <v>79</v>
      </c>
      <c r="S1618" t="s">
        <v>3964</v>
      </c>
      <c r="T1618" t="s">
        <v>214</v>
      </c>
      <c r="U1618" t="s">
        <v>100</v>
      </c>
      <c r="V1618" t="s">
        <v>80</v>
      </c>
      <c r="W1618">
        <v>83400</v>
      </c>
      <c r="X1618" t="s">
        <v>81</v>
      </c>
      <c r="Y1618">
        <v>160</v>
      </c>
      <c r="Z1618" t="s">
        <v>131</v>
      </c>
      <c r="AA1618" t="s">
        <v>133</v>
      </c>
      <c r="AB1618" t="s">
        <v>90</v>
      </c>
      <c r="AC1618" t="s">
        <v>84</v>
      </c>
      <c r="AD1618">
        <f>_xlfn.XLOOKUP(MIS[[#This Row],[TRADING SYMBOL]],[1]Sheet1!$D:$D,[1]Sheet1!$C:$C)</f>
        <v>114.3</v>
      </c>
      <c r="AE1618">
        <f>MIS[[#This Row],[OrderAverageTradedPrice]]*MIS[[#This Row],[OrderQuantity]]</f>
        <v>23555</v>
      </c>
      <c r="AF1618">
        <f>MIS[[#This Row],[LTP]]*MIS[[#This Row],[OrderQuantity]]</f>
        <v>18288</v>
      </c>
      <c r="AG1618">
        <f>IF(MIS[[#This Row],[OrderSide]]="SELL",MIS[[#This Row],[VALUE]]-MIS[[#This Row],[LIVE_VALUE]],MIS[[#This Row],[LIVE_VALUE]]-MIS[[#This Row],[VALUE]])</f>
        <v>-5267</v>
      </c>
      <c r="AH1618" t="str" cm="1">
        <f t="array" ref="AH1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8" t="str">
        <f>MIS[[#This Row],[TRADING SYMBOL]]</f>
        <v>SENSEX2552083400CE</v>
      </c>
      <c r="AJ1618" t="str">
        <f>IF(RIGHT(MIS[[#This Row],[Main/Hedge]],4)="MAIN","MAIN","HEDGE")</f>
        <v>MAIN</v>
      </c>
      <c r="AK1618" t="str" cm="1">
        <f t="array" ref="AK1618">_xlfn._xlws.FILTER(Table4[Column1],ISNUMBER(SEARCH(Table4[Column1],MIS[[#This Row],[OrderUniqueIdentifier]])),"")</f>
        <v>MS</v>
      </c>
    </row>
    <row r="1619" spans="1:37" x14ac:dyDescent="0.25">
      <c r="A1619" t="s">
        <v>378</v>
      </c>
      <c r="B1619" t="s">
        <v>379</v>
      </c>
      <c r="C1619" t="s">
        <v>7068</v>
      </c>
      <c r="D1619" t="s">
        <v>72</v>
      </c>
      <c r="E1619" t="s">
        <v>2044</v>
      </c>
      <c r="F1619" t="s">
        <v>98</v>
      </c>
      <c r="G1619" t="s">
        <v>89</v>
      </c>
      <c r="H1619" t="s">
        <v>93</v>
      </c>
      <c r="I1619" t="s">
        <v>76</v>
      </c>
      <c r="J1619" t="s">
        <v>7069</v>
      </c>
      <c r="K1619">
        <v>60</v>
      </c>
      <c r="L1619" t="s">
        <v>77</v>
      </c>
      <c r="M1619" t="s">
        <v>78</v>
      </c>
      <c r="N1619" t="s">
        <v>7069</v>
      </c>
      <c r="O1619" t="s">
        <v>3972</v>
      </c>
      <c r="P1619" t="s">
        <v>7070</v>
      </c>
      <c r="Q1619" t="s">
        <v>2048</v>
      </c>
      <c r="R1619" t="s">
        <v>79</v>
      </c>
      <c r="S1619" t="s">
        <v>40</v>
      </c>
      <c r="T1619" t="s">
        <v>2049</v>
      </c>
      <c r="U1619" t="s">
        <v>100</v>
      </c>
      <c r="V1619" t="s">
        <v>80</v>
      </c>
      <c r="W1619">
        <v>82300</v>
      </c>
      <c r="X1619" t="s">
        <v>81</v>
      </c>
      <c r="Y1619">
        <v>-60</v>
      </c>
      <c r="Z1619" t="s">
        <v>131</v>
      </c>
      <c r="AA1619" t="s">
        <v>134</v>
      </c>
      <c r="AB1619" t="s">
        <v>90</v>
      </c>
      <c r="AC1619" t="s">
        <v>91</v>
      </c>
      <c r="AD1619">
        <f>_xlfn.XLOOKUP(MIS[[#This Row],[TRADING SYMBOL]],[1]Sheet1!$D:$D,[1]Sheet1!$C:$C)</f>
        <v>464.4</v>
      </c>
      <c r="AE1619">
        <f>MIS[[#This Row],[OrderAverageTradedPrice]]*MIS[[#This Row],[OrderQuantity]]</f>
        <v>31772.999999999996</v>
      </c>
      <c r="AF1619">
        <f>MIS[[#This Row],[LTP]]*MIS[[#This Row],[OrderQuantity]]</f>
        <v>27864</v>
      </c>
      <c r="AG1619">
        <f>IF(MIS[[#This Row],[OrderSide]]="SELL",MIS[[#This Row],[VALUE]]-MIS[[#This Row],[LIVE_VALUE]],MIS[[#This Row],[LIVE_VALUE]]-MIS[[#This Row],[VALUE]])</f>
        <v>3908.9999999999964</v>
      </c>
      <c r="AH1619" t="str" cm="1">
        <f t="array" ref="AH1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9" t="str">
        <f>MIS[[#This Row],[TRADING SYMBOL]]</f>
        <v>SENSEX2552082300CE</v>
      </c>
      <c r="AJ1619" t="str">
        <f>IF(RIGHT(MIS[[#This Row],[Main/Hedge]],4)="MAIN","MAIN","HEDGE")</f>
        <v>MAIN</v>
      </c>
      <c r="AK1619" t="str" cm="1">
        <f t="array" ref="AK1619">_xlfn._xlws.FILTER(Table4[Column1],ISNUMBER(SEARCH(Table4[Column1],MIS[[#This Row],[OrderUniqueIdentifier]])),"")</f>
        <v>MS</v>
      </c>
    </row>
    <row r="1620" spans="1:37" x14ac:dyDescent="0.25">
      <c r="A1620" t="s">
        <v>378</v>
      </c>
      <c r="B1620" t="s">
        <v>379</v>
      </c>
      <c r="C1620" t="s">
        <v>7071</v>
      </c>
      <c r="D1620" t="s">
        <v>72</v>
      </c>
      <c r="E1620" t="s">
        <v>2053</v>
      </c>
      <c r="F1620" t="s">
        <v>98</v>
      </c>
      <c r="G1620" t="s">
        <v>89</v>
      </c>
      <c r="H1620" t="s">
        <v>93</v>
      </c>
      <c r="I1620" t="s">
        <v>76</v>
      </c>
      <c r="J1620" t="s">
        <v>5262</v>
      </c>
      <c r="K1620">
        <v>60</v>
      </c>
      <c r="L1620" t="s">
        <v>77</v>
      </c>
      <c r="M1620" t="s">
        <v>78</v>
      </c>
      <c r="N1620" t="s">
        <v>7072</v>
      </c>
      <c r="O1620" t="s">
        <v>3973</v>
      </c>
      <c r="P1620" t="s">
        <v>7073</v>
      </c>
      <c r="Q1620" t="s">
        <v>2055</v>
      </c>
      <c r="R1620" t="s">
        <v>79</v>
      </c>
      <c r="S1620" t="s">
        <v>40</v>
      </c>
      <c r="T1620" t="s">
        <v>2056</v>
      </c>
      <c r="U1620" t="s">
        <v>100</v>
      </c>
      <c r="V1620" t="s">
        <v>80</v>
      </c>
      <c r="W1620">
        <v>82300</v>
      </c>
      <c r="X1620" t="s">
        <v>85</v>
      </c>
      <c r="Y1620">
        <v>-60</v>
      </c>
      <c r="Z1620" t="s">
        <v>133</v>
      </c>
      <c r="AA1620" t="s">
        <v>136</v>
      </c>
      <c r="AB1620" t="s">
        <v>107</v>
      </c>
      <c r="AC1620" t="s">
        <v>91</v>
      </c>
      <c r="AD1620">
        <f>_xlfn.XLOOKUP(MIS[[#This Row],[TRADING SYMBOL]],[1]Sheet1!$D:$D,[1]Sheet1!$C:$C)</f>
        <v>389.05</v>
      </c>
      <c r="AE1620">
        <f>MIS[[#This Row],[OrderAverageTradedPrice]]*MIS[[#This Row],[OrderQuantity]]</f>
        <v>31335</v>
      </c>
      <c r="AF1620">
        <f>MIS[[#This Row],[LTP]]*MIS[[#This Row],[OrderQuantity]]</f>
        <v>23343</v>
      </c>
      <c r="AG1620">
        <f>IF(MIS[[#This Row],[OrderSide]]="SELL",MIS[[#This Row],[VALUE]]-MIS[[#This Row],[LIVE_VALUE]],MIS[[#This Row],[LIVE_VALUE]]-MIS[[#This Row],[VALUE]])</f>
        <v>7992</v>
      </c>
      <c r="AH1620" t="str" cm="1">
        <f t="array" ref="AH1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0" t="str">
        <f>MIS[[#This Row],[TRADING SYMBOL]]</f>
        <v>SENSEX2552082300PE</v>
      </c>
      <c r="AJ1620" t="str">
        <f>IF(RIGHT(MIS[[#This Row],[Main/Hedge]],4)="MAIN","MAIN","HEDGE")</f>
        <v>MAIN</v>
      </c>
      <c r="AK1620" t="str" cm="1">
        <f t="array" ref="AK1620">_xlfn._xlws.FILTER(Table4[Column1],ISNUMBER(SEARCH(Table4[Column1],MIS[[#This Row],[OrderUniqueIdentifier]])),"")</f>
        <v>MS</v>
      </c>
    </row>
    <row r="1621" spans="1:37" x14ac:dyDescent="0.25">
      <c r="A1621" t="s">
        <v>71</v>
      </c>
      <c r="B1621" t="s">
        <v>602</v>
      </c>
      <c r="C1621" t="s">
        <v>3577</v>
      </c>
      <c r="D1621" t="s">
        <v>72</v>
      </c>
      <c r="E1621" t="s">
        <v>211</v>
      </c>
      <c r="F1621" t="s">
        <v>98</v>
      </c>
      <c r="G1621" t="s">
        <v>74</v>
      </c>
      <c r="H1621" t="s">
        <v>75</v>
      </c>
      <c r="I1621" t="s">
        <v>76</v>
      </c>
      <c r="J1621" t="s">
        <v>77</v>
      </c>
      <c r="K1621">
        <v>40</v>
      </c>
      <c r="L1621" t="s">
        <v>77</v>
      </c>
      <c r="M1621" t="s">
        <v>78</v>
      </c>
      <c r="N1621" t="s">
        <v>3578</v>
      </c>
      <c r="O1621" t="s">
        <v>3579</v>
      </c>
      <c r="P1621" t="s">
        <v>3580</v>
      </c>
      <c r="Q1621" t="s">
        <v>213</v>
      </c>
      <c r="R1621" t="s">
        <v>79</v>
      </c>
      <c r="S1621" t="s">
        <v>40</v>
      </c>
      <c r="T1621" t="s">
        <v>214</v>
      </c>
      <c r="U1621" t="s">
        <v>100</v>
      </c>
      <c r="V1621" t="s">
        <v>80</v>
      </c>
      <c r="W1621">
        <v>83400</v>
      </c>
      <c r="X1621" t="s">
        <v>81</v>
      </c>
      <c r="Y1621">
        <v>40</v>
      </c>
      <c r="Z1621" t="s">
        <v>231</v>
      </c>
      <c r="AA1621" t="s">
        <v>183</v>
      </c>
      <c r="AB1621" t="s">
        <v>90</v>
      </c>
      <c r="AC1621" t="s">
        <v>84</v>
      </c>
      <c r="AD1621">
        <f>_xlfn.XLOOKUP(MIS[[#This Row],[TRADING SYMBOL]],[1]Sheet1!$D:$D,[1]Sheet1!$C:$C)</f>
        <v>114.3</v>
      </c>
      <c r="AE1621">
        <f>MIS[[#This Row],[OrderAverageTradedPrice]]*MIS[[#This Row],[OrderQuantity]]</f>
        <v>6021</v>
      </c>
      <c r="AF1621">
        <f>MIS[[#This Row],[LTP]]*MIS[[#This Row],[OrderQuantity]]</f>
        <v>4572</v>
      </c>
      <c r="AG1621">
        <f>IF(MIS[[#This Row],[OrderSide]]="SELL",MIS[[#This Row],[VALUE]]-MIS[[#This Row],[LIVE_VALUE]],MIS[[#This Row],[LIVE_VALUE]]-MIS[[#This Row],[VALUE]])</f>
        <v>-1449</v>
      </c>
      <c r="AH1621" t="str" cm="1">
        <f t="array" ref="AH1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1" t="str">
        <f>MIS[[#This Row],[TRADING SYMBOL]]</f>
        <v>SENSEX2552083400CE</v>
      </c>
      <c r="AJ1621" t="str">
        <f>IF(RIGHT(MIS[[#This Row],[Main/Hedge]],4)="MAIN","MAIN","HEDGE")</f>
        <v>MAIN</v>
      </c>
      <c r="AK1621" t="str" cm="1">
        <f t="array" ref="AK1621">_xlfn._xlws.FILTER(Table4[Column1],ISNUMBER(SEARCH(Table4[Column1],MIS[[#This Row],[OrderUniqueIdentifier]])),"")</f>
        <v>MS</v>
      </c>
    </row>
    <row r="1622" spans="1:37" x14ac:dyDescent="0.25">
      <c r="A1622" t="s">
        <v>71</v>
      </c>
      <c r="B1622" t="s">
        <v>669</v>
      </c>
      <c r="C1622" t="s">
        <v>3809</v>
      </c>
      <c r="D1622" t="s">
        <v>72</v>
      </c>
      <c r="E1622" t="s">
        <v>211</v>
      </c>
      <c r="F1622" t="s">
        <v>98</v>
      </c>
      <c r="G1622" t="s">
        <v>74</v>
      </c>
      <c r="H1622" t="s">
        <v>75</v>
      </c>
      <c r="I1622" t="s">
        <v>76</v>
      </c>
      <c r="J1622" t="s">
        <v>77</v>
      </c>
      <c r="K1622">
        <v>340</v>
      </c>
      <c r="L1622" t="s">
        <v>77</v>
      </c>
      <c r="M1622" t="s">
        <v>78</v>
      </c>
      <c r="N1622" t="s">
        <v>3810</v>
      </c>
      <c r="O1622" t="s">
        <v>3579</v>
      </c>
      <c r="P1622" t="s">
        <v>3580</v>
      </c>
      <c r="Q1622" t="s">
        <v>213</v>
      </c>
      <c r="R1622" t="s">
        <v>79</v>
      </c>
      <c r="S1622" t="s">
        <v>40</v>
      </c>
      <c r="T1622" t="s">
        <v>214</v>
      </c>
      <c r="U1622" t="s">
        <v>100</v>
      </c>
      <c r="V1622" t="s">
        <v>80</v>
      </c>
      <c r="W1622">
        <v>83400</v>
      </c>
      <c r="X1622" t="s">
        <v>81</v>
      </c>
      <c r="Y1622">
        <v>340</v>
      </c>
      <c r="Z1622" t="s">
        <v>231</v>
      </c>
      <c r="AA1622" t="s">
        <v>183</v>
      </c>
      <c r="AB1622" t="s">
        <v>90</v>
      </c>
      <c r="AC1622" t="s">
        <v>84</v>
      </c>
      <c r="AD1622">
        <f>_xlfn.XLOOKUP(MIS[[#This Row],[TRADING SYMBOL]],[1]Sheet1!$D:$D,[1]Sheet1!$C:$C)</f>
        <v>114.3</v>
      </c>
      <c r="AE1622">
        <f>MIS[[#This Row],[OrderAverageTradedPrice]]*MIS[[#This Row],[OrderQuantity]]</f>
        <v>51375.999999999942</v>
      </c>
      <c r="AF1622">
        <f>MIS[[#This Row],[LTP]]*MIS[[#This Row],[OrderQuantity]]</f>
        <v>38862</v>
      </c>
      <c r="AG1622">
        <f>IF(MIS[[#This Row],[OrderSide]]="SELL",MIS[[#This Row],[VALUE]]-MIS[[#This Row],[LIVE_VALUE]],MIS[[#This Row],[LIVE_VALUE]]-MIS[[#This Row],[VALUE]])</f>
        <v>-12513.999999999942</v>
      </c>
      <c r="AH1622" t="str" cm="1">
        <f t="array" ref="AH1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2" t="str">
        <f>MIS[[#This Row],[TRADING SYMBOL]]</f>
        <v>SENSEX2552083400CE</v>
      </c>
      <c r="AJ1622" t="str">
        <f>IF(RIGHT(MIS[[#This Row],[Main/Hedge]],4)="MAIN","MAIN","HEDGE")</f>
        <v>MAIN</v>
      </c>
      <c r="AK1622" t="str" cm="1">
        <f t="array" ref="AK1622">_xlfn._xlws.FILTER(Table4[Column1],ISNUMBER(SEARCH(Table4[Column1],MIS[[#This Row],[OrderUniqueIdentifier]])),"")</f>
        <v>MS</v>
      </c>
    </row>
    <row r="1623" spans="1:37" x14ac:dyDescent="0.25">
      <c r="A1623" t="s">
        <v>71</v>
      </c>
      <c r="B1623" t="s">
        <v>696</v>
      </c>
      <c r="C1623" t="s">
        <v>3852</v>
      </c>
      <c r="D1623" t="s">
        <v>72</v>
      </c>
      <c r="E1623" t="s">
        <v>211</v>
      </c>
      <c r="F1623" t="s">
        <v>98</v>
      </c>
      <c r="G1623" t="s">
        <v>74</v>
      </c>
      <c r="H1623" t="s">
        <v>75</v>
      </c>
      <c r="I1623" t="s">
        <v>76</v>
      </c>
      <c r="J1623" t="s">
        <v>77</v>
      </c>
      <c r="K1623">
        <v>120</v>
      </c>
      <c r="L1623" t="s">
        <v>77</v>
      </c>
      <c r="M1623" t="s">
        <v>78</v>
      </c>
      <c r="N1623" t="s">
        <v>3853</v>
      </c>
      <c r="O1623" t="s">
        <v>3580</v>
      </c>
      <c r="P1623" t="s">
        <v>3580</v>
      </c>
      <c r="Q1623" t="s">
        <v>213</v>
      </c>
      <c r="R1623" t="s">
        <v>79</v>
      </c>
      <c r="S1623" t="s">
        <v>40</v>
      </c>
      <c r="T1623" t="s">
        <v>214</v>
      </c>
      <c r="U1623" t="s">
        <v>100</v>
      </c>
      <c r="V1623" t="s">
        <v>80</v>
      </c>
      <c r="W1623">
        <v>83400</v>
      </c>
      <c r="X1623" t="s">
        <v>81</v>
      </c>
      <c r="Y1623">
        <v>120</v>
      </c>
      <c r="Z1623" t="s">
        <v>183</v>
      </c>
      <c r="AA1623" t="s">
        <v>183</v>
      </c>
      <c r="AB1623" t="s">
        <v>90</v>
      </c>
      <c r="AC1623" t="s">
        <v>84</v>
      </c>
      <c r="AD1623">
        <f>_xlfn.XLOOKUP(MIS[[#This Row],[TRADING SYMBOL]],[1]Sheet1!$D:$D,[1]Sheet1!$C:$C)</f>
        <v>114.3</v>
      </c>
      <c r="AE1623">
        <f>MIS[[#This Row],[OrderAverageTradedPrice]]*MIS[[#This Row],[OrderQuantity]]</f>
        <v>18082.99999999992</v>
      </c>
      <c r="AF1623">
        <f>MIS[[#This Row],[LTP]]*MIS[[#This Row],[OrderQuantity]]</f>
        <v>13716</v>
      </c>
      <c r="AG1623">
        <f>IF(MIS[[#This Row],[OrderSide]]="SELL",MIS[[#This Row],[VALUE]]-MIS[[#This Row],[LIVE_VALUE]],MIS[[#This Row],[LIVE_VALUE]]-MIS[[#This Row],[VALUE]])</f>
        <v>-4366.99999999992</v>
      </c>
      <c r="AH1623" t="str" cm="1">
        <f t="array" ref="AH1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3" t="str">
        <f>MIS[[#This Row],[TRADING SYMBOL]]</f>
        <v>SENSEX2552083400CE</v>
      </c>
      <c r="AJ1623" t="str">
        <f>IF(RIGHT(MIS[[#This Row],[Main/Hedge]],4)="MAIN","MAIN","HEDGE")</f>
        <v>MAIN</v>
      </c>
      <c r="AK1623" t="str" cm="1">
        <f t="array" ref="AK1623">_xlfn._xlws.FILTER(Table4[Column1],ISNUMBER(SEARCH(Table4[Column1],MIS[[#This Row],[OrderUniqueIdentifier]])),"")</f>
        <v>MS</v>
      </c>
    </row>
    <row r="1624" spans="1:37" x14ac:dyDescent="0.25">
      <c r="A1624" t="s">
        <v>71</v>
      </c>
      <c r="B1624" t="s">
        <v>813</v>
      </c>
      <c r="C1624" t="s">
        <v>4199</v>
      </c>
      <c r="D1624" t="s">
        <v>72</v>
      </c>
      <c r="E1624" t="s">
        <v>211</v>
      </c>
      <c r="F1624" t="s">
        <v>98</v>
      </c>
      <c r="G1624" t="s">
        <v>74</v>
      </c>
      <c r="H1624" t="s">
        <v>75</v>
      </c>
      <c r="I1624" t="s">
        <v>76</v>
      </c>
      <c r="J1624" t="s">
        <v>77</v>
      </c>
      <c r="K1624">
        <v>20</v>
      </c>
      <c r="L1624" t="s">
        <v>77</v>
      </c>
      <c r="M1624" t="s">
        <v>78</v>
      </c>
      <c r="N1624" t="s">
        <v>767</v>
      </c>
      <c r="O1624" t="s">
        <v>3579</v>
      </c>
      <c r="P1624" t="s">
        <v>3580</v>
      </c>
      <c r="Q1624" t="s">
        <v>213</v>
      </c>
      <c r="R1624" t="s">
        <v>79</v>
      </c>
      <c r="S1624" t="s">
        <v>40</v>
      </c>
      <c r="T1624" t="s">
        <v>214</v>
      </c>
      <c r="U1624" t="s">
        <v>100</v>
      </c>
      <c r="V1624" t="s">
        <v>80</v>
      </c>
      <c r="W1624">
        <v>83400</v>
      </c>
      <c r="X1624" t="s">
        <v>81</v>
      </c>
      <c r="Y1624">
        <v>20</v>
      </c>
      <c r="Z1624" t="s">
        <v>231</v>
      </c>
      <c r="AA1624" t="s">
        <v>183</v>
      </c>
      <c r="AB1624" t="s">
        <v>90</v>
      </c>
      <c r="AC1624" t="s">
        <v>84</v>
      </c>
      <c r="AD1624">
        <f>_xlfn.XLOOKUP(MIS[[#This Row],[TRADING SYMBOL]],[1]Sheet1!$D:$D,[1]Sheet1!$C:$C)</f>
        <v>114.3</v>
      </c>
      <c r="AE1624">
        <f>MIS[[#This Row],[OrderAverageTradedPrice]]*MIS[[#This Row],[OrderQuantity]]</f>
        <v>3019</v>
      </c>
      <c r="AF1624">
        <f>MIS[[#This Row],[LTP]]*MIS[[#This Row],[OrderQuantity]]</f>
        <v>2286</v>
      </c>
      <c r="AG1624">
        <f>IF(MIS[[#This Row],[OrderSide]]="SELL",MIS[[#This Row],[VALUE]]-MIS[[#This Row],[LIVE_VALUE]],MIS[[#This Row],[LIVE_VALUE]]-MIS[[#This Row],[VALUE]])</f>
        <v>-733</v>
      </c>
      <c r="AH1624" t="str" cm="1">
        <f t="array" ref="AH1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4" t="str">
        <f>MIS[[#This Row],[TRADING SYMBOL]]</f>
        <v>SENSEX2552083400CE</v>
      </c>
      <c r="AJ1624" t="str">
        <f>IF(RIGHT(MIS[[#This Row],[Main/Hedge]],4)="MAIN","MAIN","HEDGE")</f>
        <v>MAIN</v>
      </c>
      <c r="AK1624" t="str" cm="1">
        <f t="array" ref="AK1624">_xlfn._xlws.FILTER(Table4[Column1],ISNUMBER(SEARCH(Table4[Column1],MIS[[#This Row],[OrderUniqueIdentifier]])),"")</f>
        <v>MS</v>
      </c>
    </row>
    <row r="1625" spans="1:37" x14ac:dyDescent="0.25">
      <c r="A1625" t="s">
        <v>378</v>
      </c>
      <c r="B1625" t="s">
        <v>379</v>
      </c>
      <c r="C1625" t="s">
        <v>7074</v>
      </c>
      <c r="D1625" t="s">
        <v>72</v>
      </c>
      <c r="E1625" t="s">
        <v>3186</v>
      </c>
      <c r="F1625" t="s">
        <v>98</v>
      </c>
      <c r="G1625" t="s">
        <v>89</v>
      </c>
      <c r="H1625" t="s">
        <v>93</v>
      </c>
      <c r="I1625" t="s">
        <v>76</v>
      </c>
      <c r="J1625" t="s">
        <v>4894</v>
      </c>
      <c r="K1625">
        <v>60</v>
      </c>
      <c r="L1625" t="s">
        <v>77</v>
      </c>
      <c r="M1625" t="s">
        <v>78</v>
      </c>
      <c r="N1625" t="s">
        <v>5672</v>
      </c>
      <c r="O1625" t="s">
        <v>7073</v>
      </c>
      <c r="P1625" t="s">
        <v>3580</v>
      </c>
      <c r="Q1625" t="s">
        <v>3189</v>
      </c>
      <c r="R1625" t="s">
        <v>79</v>
      </c>
      <c r="S1625" t="s">
        <v>40</v>
      </c>
      <c r="T1625" t="s">
        <v>3190</v>
      </c>
      <c r="U1625" t="s">
        <v>100</v>
      </c>
      <c r="V1625" t="s">
        <v>80</v>
      </c>
      <c r="W1625">
        <v>82400</v>
      </c>
      <c r="X1625" t="s">
        <v>81</v>
      </c>
      <c r="Y1625">
        <v>-60</v>
      </c>
      <c r="Z1625" t="s">
        <v>136</v>
      </c>
      <c r="AA1625" t="s">
        <v>183</v>
      </c>
      <c r="AB1625" t="s">
        <v>90</v>
      </c>
      <c r="AC1625" t="s">
        <v>91</v>
      </c>
      <c r="AD1625">
        <f>_xlfn.XLOOKUP(MIS[[#This Row],[TRADING SYMBOL]],[1]Sheet1!$D:$D,[1]Sheet1!$C:$C)</f>
        <v>414.75</v>
      </c>
      <c r="AE1625">
        <f>MIS[[#This Row],[OrderAverageTradedPrice]]*MIS[[#This Row],[OrderQuantity]]</f>
        <v>28821</v>
      </c>
      <c r="AF1625">
        <f>MIS[[#This Row],[LTP]]*MIS[[#This Row],[OrderQuantity]]</f>
        <v>24885</v>
      </c>
      <c r="AG1625">
        <f>IF(MIS[[#This Row],[OrderSide]]="SELL",MIS[[#This Row],[VALUE]]-MIS[[#This Row],[LIVE_VALUE]],MIS[[#This Row],[LIVE_VALUE]]-MIS[[#This Row],[VALUE]])</f>
        <v>3936</v>
      </c>
      <c r="AH1625" t="str" cm="1">
        <f t="array" ref="AH1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5" t="str">
        <f>MIS[[#This Row],[TRADING SYMBOL]]</f>
        <v>SENSEX2552082400CE</v>
      </c>
      <c r="AJ1625" t="str">
        <f>IF(RIGHT(MIS[[#This Row],[Main/Hedge]],4)="MAIN","MAIN","HEDGE")</f>
        <v>MAIN</v>
      </c>
      <c r="AK1625" t="str" cm="1">
        <f t="array" ref="AK1625">_xlfn._xlws.FILTER(Table4[Column1],ISNUMBER(SEARCH(Table4[Column1],MIS[[#This Row],[OrderUniqueIdentifier]])),"")</f>
        <v>MS</v>
      </c>
    </row>
    <row r="1626" spans="1:37" x14ac:dyDescent="0.25">
      <c r="A1626" t="s">
        <v>71</v>
      </c>
      <c r="B1626" t="s">
        <v>1061</v>
      </c>
      <c r="C1626" t="s">
        <v>4951</v>
      </c>
      <c r="D1626" t="s">
        <v>72</v>
      </c>
      <c r="E1626" t="s">
        <v>211</v>
      </c>
      <c r="F1626" t="s">
        <v>98</v>
      </c>
      <c r="G1626" t="s">
        <v>74</v>
      </c>
      <c r="H1626" t="s">
        <v>75</v>
      </c>
      <c r="I1626" t="s">
        <v>76</v>
      </c>
      <c r="J1626" t="s">
        <v>77</v>
      </c>
      <c r="K1626">
        <v>40</v>
      </c>
      <c r="L1626" t="s">
        <v>77</v>
      </c>
      <c r="M1626" t="s">
        <v>78</v>
      </c>
      <c r="N1626" t="s">
        <v>4952</v>
      </c>
      <c r="O1626" t="s">
        <v>3580</v>
      </c>
      <c r="P1626" t="s">
        <v>4953</v>
      </c>
      <c r="Q1626" t="s">
        <v>213</v>
      </c>
      <c r="R1626" t="s">
        <v>79</v>
      </c>
      <c r="S1626" t="s">
        <v>40</v>
      </c>
      <c r="T1626" t="s">
        <v>214</v>
      </c>
      <c r="U1626" t="s">
        <v>100</v>
      </c>
      <c r="V1626" t="s">
        <v>80</v>
      </c>
      <c r="W1626">
        <v>83400</v>
      </c>
      <c r="X1626" t="s">
        <v>81</v>
      </c>
      <c r="Y1626">
        <v>40</v>
      </c>
      <c r="Z1626" t="s">
        <v>183</v>
      </c>
      <c r="AA1626" t="s">
        <v>184</v>
      </c>
      <c r="AB1626" t="s">
        <v>90</v>
      </c>
      <c r="AC1626" t="s">
        <v>84</v>
      </c>
      <c r="AD1626">
        <f>_xlfn.XLOOKUP(MIS[[#This Row],[TRADING SYMBOL]],[1]Sheet1!$D:$D,[1]Sheet1!$C:$C)</f>
        <v>114.3</v>
      </c>
      <c r="AE1626">
        <f>MIS[[#This Row],[OrderAverageTradedPrice]]*MIS[[#This Row],[OrderQuantity]]</f>
        <v>6047</v>
      </c>
      <c r="AF1626">
        <f>MIS[[#This Row],[LTP]]*MIS[[#This Row],[OrderQuantity]]</f>
        <v>4572</v>
      </c>
      <c r="AG1626">
        <f>IF(MIS[[#This Row],[OrderSide]]="SELL",MIS[[#This Row],[VALUE]]-MIS[[#This Row],[LIVE_VALUE]],MIS[[#This Row],[LIVE_VALUE]]-MIS[[#This Row],[VALUE]])</f>
        <v>-1475</v>
      </c>
      <c r="AH1626" t="str" cm="1">
        <f t="array" ref="AH1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6" t="str">
        <f>MIS[[#This Row],[TRADING SYMBOL]]</f>
        <v>SENSEX2552083400CE</v>
      </c>
      <c r="AJ1626" t="str">
        <f>IF(RIGHT(MIS[[#This Row],[Main/Hedge]],4)="MAIN","MAIN","HEDGE")</f>
        <v>MAIN</v>
      </c>
      <c r="AK1626" t="str" cm="1">
        <f t="array" ref="AK1626">_xlfn._xlws.FILTER(Table4[Column1],ISNUMBER(SEARCH(Table4[Column1],MIS[[#This Row],[OrderUniqueIdentifier]])),"")</f>
        <v>MS</v>
      </c>
    </row>
    <row r="1627" spans="1:37" x14ac:dyDescent="0.25">
      <c r="A1627" t="s">
        <v>378</v>
      </c>
      <c r="B1627" t="s">
        <v>379</v>
      </c>
      <c r="C1627" t="s">
        <v>7075</v>
      </c>
      <c r="D1627" t="s">
        <v>72</v>
      </c>
      <c r="E1627" t="s">
        <v>172</v>
      </c>
      <c r="F1627" t="s">
        <v>98</v>
      </c>
      <c r="G1627" t="s">
        <v>74</v>
      </c>
      <c r="H1627" t="s">
        <v>93</v>
      </c>
      <c r="I1627" t="s">
        <v>76</v>
      </c>
      <c r="J1627" t="s">
        <v>3443</v>
      </c>
      <c r="K1627">
        <v>60</v>
      </c>
      <c r="L1627" t="s">
        <v>77</v>
      </c>
      <c r="M1627" t="s">
        <v>78</v>
      </c>
      <c r="N1627" t="s">
        <v>3443</v>
      </c>
      <c r="O1627" t="s">
        <v>3580</v>
      </c>
      <c r="P1627" t="s">
        <v>7076</v>
      </c>
      <c r="Q1627" t="s">
        <v>173</v>
      </c>
      <c r="R1627" t="s">
        <v>79</v>
      </c>
      <c r="S1627" t="s">
        <v>40</v>
      </c>
      <c r="T1627" t="s">
        <v>174</v>
      </c>
      <c r="U1627" t="s">
        <v>100</v>
      </c>
      <c r="V1627" t="s">
        <v>80</v>
      </c>
      <c r="W1627">
        <v>81200</v>
      </c>
      <c r="X1627" t="s">
        <v>85</v>
      </c>
      <c r="Y1627">
        <v>60</v>
      </c>
      <c r="Z1627" t="s">
        <v>183</v>
      </c>
      <c r="AA1627" t="s">
        <v>185</v>
      </c>
      <c r="AB1627" t="s">
        <v>107</v>
      </c>
      <c r="AC1627" t="s">
        <v>84</v>
      </c>
      <c r="AD1627">
        <f>_xlfn.XLOOKUP(MIS[[#This Row],[TRADING SYMBOL]],[1]Sheet1!$D:$D,[1]Sheet1!$C:$C)</f>
        <v>110.75</v>
      </c>
      <c r="AE1627">
        <f>MIS[[#This Row],[OrderAverageTradedPrice]]*MIS[[#This Row],[OrderQuantity]]</f>
        <v>11283</v>
      </c>
      <c r="AF1627">
        <f>MIS[[#This Row],[LTP]]*MIS[[#This Row],[OrderQuantity]]</f>
        <v>6645</v>
      </c>
      <c r="AG1627">
        <f>IF(MIS[[#This Row],[OrderSide]]="SELL",MIS[[#This Row],[VALUE]]-MIS[[#This Row],[LIVE_VALUE]],MIS[[#This Row],[LIVE_VALUE]]-MIS[[#This Row],[VALUE]])</f>
        <v>-4638</v>
      </c>
      <c r="AH1627" t="str" cm="1">
        <f t="array" ref="AH1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7" t="str">
        <f>MIS[[#This Row],[TRADING SYMBOL]]</f>
        <v>SENSEX2552081200PE</v>
      </c>
      <c r="AJ1627" t="str">
        <f>IF(RIGHT(MIS[[#This Row],[Main/Hedge]],4)="MAIN","MAIN","HEDGE")</f>
        <v>MAIN</v>
      </c>
      <c r="AK1627" t="str" cm="1">
        <f t="array" ref="AK1627">_xlfn._xlws.FILTER(Table4[Column1],ISNUMBER(SEARCH(Table4[Column1],MIS[[#This Row],[OrderUniqueIdentifier]])),"")</f>
        <v>MS</v>
      </c>
    </row>
    <row r="1628" spans="1:37" x14ac:dyDescent="0.25">
      <c r="A1628" t="s">
        <v>378</v>
      </c>
      <c r="B1628" t="s">
        <v>379</v>
      </c>
      <c r="C1628" t="s">
        <v>7077</v>
      </c>
      <c r="D1628" t="s">
        <v>72</v>
      </c>
      <c r="E1628" t="s">
        <v>3193</v>
      </c>
      <c r="F1628" t="s">
        <v>98</v>
      </c>
      <c r="G1628" t="s">
        <v>89</v>
      </c>
      <c r="H1628" t="s">
        <v>93</v>
      </c>
      <c r="I1628" t="s">
        <v>76</v>
      </c>
      <c r="J1628" t="s">
        <v>7078</v>
      </c>
      <c r="K1628">
        <v>60</v>
      </c>
      <c r="L1628" t="s">
        <v>77</v>
      </c>
      <c r="M1628" t="s">
        <v>78</v>
      </c>
      <c r="N1628" t="s">
        <v>7078</v>
      </c>
      <c r="O1628" t="s">
        <v>7079</v>
      </c>
      <c r="P1628" t="s">
        <v>3976</v>
      </c>
      <c r="Q1628" t="s">
        <v>3195</v>
      </c>
      <c r="R1628" t="s">
        <v>79</v>
      </c>
      <c r="S1628" t="s">
        <v>40</v>
      </c>
      <c r="T1628" t="s">
        <v>3196</v>
      </c>
      <c r="U1628" t="s">
        <v>100</v>
      </c>
      <c r="V1628" t="s">
        <v>80</v>
      </c>
      <c r="W1628">
        <v>82200</v>
      </c>
      <c r="X1628" t="s">
        <v>85</v>
      </c>
      <c r="Y1628">
        <v>-60</v>
      </c>
      <c r="Z1628" t="s">
        <v>232</v>
      </c>
      <c r="AA1628" t="s">
        <v>233</v>
      </c>
      <c r="AB1628" t="s">
        <v>107</v>
      </c>
      <c r="AC1628" t="s">
        <v>91</v>
      </c>
      <c r="AD1628">
        <f>_xlfn.XLOOKUP(MIS[[#This Row],[TRADING SYMBOL]],[1]Sheet1!$D:$D,[1]Sheet1!$C:$C)</f>
        <v>350</v>
      </c>
      <c r="AE1628">
        <f>MIS[[#This Row],[OrderAverageTradedPrice]]*MIS[[#This Row],[OrderQuantity]]</f>
        <v>28932</v>
      </c>
      <c r="AF1628">
        <f>MIS[[#This Row],[LTP]]*MIS[[#This Row],[OrderQuantity]]</f>
        <v>21000</v>
      </c>
      <c r="AG1628">
        <f>IF(MIS[[#This Row],[OrderSide]]="SELL",MIS[[#This Row],[VALUE]]-MIS[[#This Row],[LIVE_VALUE]],MIS[[#This Row],[LIVE_VALUE]]-MIS[[#This Row],[VALUE]])</f>
        <v>7932</v>
      </c>
      <c r="AH1628" t="str" cm="1">
        <f t="array" ref="AH1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8" t="str">
        <f>MIS[[#This Row],[TRADING SYMBOL]]</f>
        <v>SENSEX2552082200PE</v>
      </c>
      <c r="AJ1628" t="str">
        <f>IF(RIGHT(MIS[[#This Row],[Main/Hedge]],4)="MAIN","MAIN","HEDGE")</f>
        <v>MAIN</v>
      </c>
      <c r="AK1628" t="str" cm="1">
        <f t="array" ref="AK1628">_xlfn._xlws.FILTER(Table4[Column1],ISNUMBER(SEARCH(Table4[Column1],MIS[[#This Row],[OrderUniqueIdentifier]])),"")</f>
        <v>MS</v>
      </c>
    </row>
    <row r="1629" spans="1:37" x14ac:dyDescent="0.25">
      <c r="A1629" t="s">
        <v>71</v>
      </c>
      <c r="B1629" t="s">
        <v>724</v>
      </c>
      <c r="C1629" t="s">
        <v>3974</v>
      </c>
      <c r="D1629" t="s">
        <v>72</v>
      </c>
      <c r="E1629" t="s">
        <v>172</v>
      </c>
      <c r="F1629" t="s">
        <v>98</v>
      </c>
      <c r="G1629" t="s">
        <v>74</v>
      </c>
      <c r="H1629" t="s">
        <v>75</v>
      </c>
      <c r="I1629" t="s">
        <v>76</v>
      </c>
      <c r="J1629" t="s">
        <v>77</v>
      </c>
      <c r="K1629">
        <v>160</v>
      </c>
      <c r="L1629" t="s">
        <v>77</v>
      </c>
      <c r="M1629" t="s">
        <v>78</v>
      </c>
      <c r="N1629" t="s">
        <v>3975</v>
      </c>
      <c r="O1629" t="s">
        <v>3976</v>
      </c>
      <c r="P1629" t="s">
        <v>3977</v>
      </c>
      <c r="Q1629" t="s">
        <v>173</v>
      </c>
      <c r="R1629" t="s">
        <v>79</v>
      </c>
      <c r="S1629" t="s">
        <v>3964</v>
      </c>
      <c r="T1629" t="s">
        <v>174</v>
      </c>
      <c r="U1629" t="s">
        <v>100</v>
      </c>
      <c r="V1629" t="s">
        <v>80</v>
      </c>
      <c r="W1629">
        <v>81200</v>
      </c>
      <c r="X1629" t="s">
        <v>85</v>
      </c>
      <c r="Y1629">
        <v>160</v>
      </c>
      <c r="Z1629" t="s">
        <v>233</v>
      </c>
      <c r="AA1629" t="s">
        <v>268</v>
      </c>
      <c r="AB1629" t="s">
        <v>107</v>
      </c>
      <c r="AC1629" t="s">
        <v>84</v>
      </c>
      <c r="AD1629">
        <f>_xlfn.XLOOKUP(MIS[[#This Row],[TRADING SYMBOL]],[1]Sheet1!$D:$D,[1]Sheet1!$C:$C)</f>
        <v>110.75</v>
      </c>
      <c r="AE1629">
        <f>MIS[[#This Row],[OrderAverageTradedPrice]]*MIS[[#This Row],[OrderQuantity]]</f>
        <v>30526</v>
      </c>
      <c r="AF1629">
        <f>MIS[[#This Row],[LTP]]*MIS[[#This Row],[OrderQuantity]]</f>
        <v>17720</v>
      </c>
      <c r="AG1629">
        <f>IF(MIS[[#This Row],[OrderSide]]="SELL",MIS[[#This Row],[VALUE]]-MIS[[#This Row],[LIVE_VALUE]],MIS[[#This Row],[LIVE_VALUE]]-MIS[[#This Row],[VALUE]])</f>
        <v>-12806</v>
      </c>
      <c r="AH1629" t="str" cm="1">
        <f t="array" ref="AH1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9" t="str">
        <f>MIS[[#This Row],[TRADING SYMBOL]]</f>
        <v>SENSEX2552081200PE</v>
      </c>
      <c r="AJ1629" t="str">
        <f>IF(RIGHT(MIS[[#This Row],[Main/Hedge]],4)="MAIN","MAIN","HEDGE")</f>
        <v>MAIN</v>
      </c>
      <c r="AK1629" t="str" cm="1">
        <f t="array" ref="AK1629">_xlfn._xlws.FILTER(Table4[Column1],ISNUMBER(SEARCH(Table4[Column1],MIS[[#This Row],[OrderUniqueIdentifier]])),"")</f>
        <v>MS</v>
      </c>
    </row>
    <row r="1630" spans="1:37" x14ac:dyDescent="0.25">
      <c r="A1630" t="s">
        <v>378</v>
      </c>
      <c r="B1630" t="s">
        <v>379</v>
      </c>
      <c r="C1630" t="s">
        <v>7080</v>
      </c>
      <c r="D1630" t="s">
        <v>72</v>
      </c>
      <c r="E1630" t="s">
        <v>160</v>
      </c>
      <c r="F1630" t="s">
        <v>98</v>
      </c>
      <c r="G1630" t="s">
        <v>89</v>
      </c>
      <c r="H1630" t="s">
        <v>93</v>
      </c>
      <c r="I1630" t="s">
        <v>76</v>
      </c>
      <c r="J1630" t="s">
        <v>7081</v>
      </c>
      <c r="K1630">
        <v>60</v>
      </c>
      <c r="L1630" t="s">
        <v>77</v>
      </c>
      <c r="M1630" t="s">
        <v>78</v>
      </c>
      <c r="N1630" t="s">
        <v>7082</v>
      </c>
      <c r="O1630" t="s">
        <v>7079</v>
      </c>
      <c r="P1630" t="s">
        <v>3977</v>
      </c>
      <c r="Q1630" t="s">
        <v>162</v>
      </c>
      <c r="R1630" t="s">
        <v>79</v>
      </c>
      <c r="S1630" t="s">
        <v>40</v>
      </c>
      <c r="T1630" t="s">
        <v>163</v>
      </c>
      <c r="U1630" t="s">
        <v>100</v>
      </c>
      <c r="V1630" t="s">
        <v>80</v>
      </c>
      <c r="W1630">
        <v>82500</v>
      </c>
      <c r="X1630" t="s">
        <v>81</v>
      </c>
      <c r="Y1630">
        <v>-60</v>
      </c>
      <c r="Z1630" t="s">
        <v>232</v>
      </c>
      <c r="AA1630" t="s">
        <v>268</v>
      </c>
      <c r="AB1630" t="s">
        <v>90</v>
      </c>
      <c r="AC1630" t="s">
        <v>91</v>
      </c>
      <c r="AD1630">
        <f>_xlfn.XLOOKUP(MIS[[#This Row],[TRADING SYMBOL]],[1]Sheet1!$D:$D,[1]Sheet1!$C:$C)</f>
        <v>367.2</v>
      </c>
      <c r="AE1630">
        <f>MIS[[#This Row],[OrderAverageTradedPrice]]*MIS[[#This Row],[OrderQuantity]]</f>
        <v>25561.999999999982</v>
      </c>
      <c r="AF1630">
        <f>MIS[[#This Row],[LTP]]*MIS[[#This Row],[OrderQuantity]]</f>
        <v>22032</v>
      </c>
      <c r="AG1630">
        <f>IF(MIS[[#This Row],[OrderSide]]="SELL",MIS[[#This Row],[VALUE]]-MIS[[#This Row],[LIVE_VALUE]],MIS[[#This Row],[LIVE_VALUE]]-MIS[[#This Row],[VALUE]])</f>
        <v>3529.9999999999818</v>
      </c>
      <c r="AH1630" t="str" cm="1">
        <f t="array" ref="AH1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0" t="str">
        <f>MIS[[#This Row],[TRADING SYMBOL]]</f>
        <v>SENSEX2552082500CE</v>
      </c>
      <c r="AJ1630" t="str">
        <f>IF(RIGHT(MIS[[#This Row],[Main/Hedge]],4)="MAIN","MAIN","HEDGE")</f>
        <v>MAIN</v>
      </c>
      <c r="AK1630" t="str" cm="1">
        <f t="array" ref="AK1630">_xlfn._xlws.FILTER(Table4[Column1],ISNUMBER(SEARCH(Table4[Column1],MIS[[#This Row],[OrderUniqueIdentifier]])),"")</f>
        <v>MS</v>
      </c>
    </row>
    <row r="1631" spans="1:37" x14ac:dyDescent="0.25">
      <c r="A1631" t="s">
        <v>71</v>
      </c>
      <c r="B1631" t="s">
        <v>602</v>
      </c>
      <c r="C1631" t="s">
        <v>3581</v>
      </c>
      <c r="D1631" t="s">
        <v>72</v>
      </c>
      <c r="E1631" t="s">
        <v>172</v>
      </c>
      <c r="F1631" t="s">
        <v>98</v>
      </c>
      <c r="G1631" t="s">
        <v>74</v>
      </c>
      <c r="H1631" t="s">
        <v>75</v>
      </c>
      <c r="I1631" t="s">
        <v>76</v>
      </c>
      <c r="J1631" t="s">
        <v>77</v>
      </c>
      <c r="K1631">
        <v>40</v>
      </c>
      <c r="L1631" t="s">
        <v>77</v>
      </c>
      <c r="M1631" t="s">
        <v>78</v>
      </c>
      <c r="N1631" t="s">
        <v>3582</v>
      </c>
      <c r="O1631" t="s">
        <v>3583</v>
      </c>
      <c r="P1631" t="s">
        <v>3583</v>
      </c>
      <c r="Q1631" t="s">
        <v>173</v>
      </c>
      <c r="R1631" t="s">
        <v>79</v>
      </c>
      <c r="S1631" t="s">
        <v>40</v>
      </c>
      <c r="T1631" t="s">
        <v>174</v>
      </c>
      <c r="U1631" t="s">
        <v>100</v>
      </c>
      <c r="V1631" t="s">
        <v>80</v>
      </c>
      <c r="W1631">
        <v>81200</v>
      </c>
      <c r="X1631" t="s">
        <v>85</v>
      </c>
      <c r="Y1631">
        <v>40</v>
      </c>
      <c r="Z1631" t="s">
        <v>3584</v>
      </c>
      <c r="AA1631" t="s">
        <v>3584</v>
      </c>
      <c r="AB1631" t="s">
        <v>107</v>
      </c>
      <c r="AC1631" t="s">
        <v>84</v>
      </c>
      <c r="AD1631">
        <f>_xlfn.XLOOKUP(MIS[[#This Row],[TRADING SYMBOL]],[1]Sheet1!$D:$D,[1]Sheet1!$C:$C)</f>
        <v>110.75</v>
      </c>
      <c r="AE1631">
        <f>MIS[[#This Row],[OrderAverageTradedPrice]]*MIS[[#This Row],[OrderQuantity]]</f>
        <v>7474</v>
      </c>
      <c r="AF1631">
        <f>MIS[[#This Row],[LTP]]*MIS[[#This Row],[OrderQuantity]]</f>
        <v>4430</v>
      </c>
      <c r="AG1631">
        <f>IF(MIS[[#This Row],[OrderSide]]="SELL",MIS[[#This Row],[VALUE]]-MIS[[#This Row],[LIVE_VALUE]],MIS[[#This Row],[LIVE_VALUE]]-MIS[[#This Row],[VALUE]])</f>
        <v>-3044</v>
      </c>
      <c r="AH1631" t="str" cm="1">
        <f t="array" ref="AH1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1" t="str">
        <f>MIS[[#This Row],[TRADING SYMBOL]]</f>
        <v>SENSEX2552081200PE</v>
      </c>
      <c r="AJ1631" t="str">
        <f>IF(RIGHT(MIS[[#This Row],[Main/Hedge]],4)="MAIN","MAIN","HEDGE")</f>
        <v>MAIN</v>
      </c>
      <c r="AK1631" t="str" cm="1">
        <f t="array" ref="AK1631">_xlfn._xlws.FILTER(Table4[Column1],ISNUMBER(SEARCH(Table4[Column1],MIS[[#This Row],[OrderUniqueIdentifier]])),"")</f>
        <v>MS</v>
      </c>
    </row>
    <row r="1632" spans="1:37" x14ac:dyDescent="0.25">
      <c r="A1632" t="s">
        <v>71</v>
      </c>
      <c r="B1632" t="s">
        <v>669</v>
      </c>
      <c r="C1632" t="s">
        <v>3811</v>
      </c>
      <c r="D1632" t="s">
        <v>72</v>
      </c>
      <c r="E1632" t="s">
        <v>172</v>
      </c>
      <c r="F1632" t="s">
        <v>98</v>
      </c>
      <c r="G1632" t="s">
        <v>74</v>
      </c>
      <c r="H1632" t="s">
        <v>75</v>
      </c>
      <c r="I1632" t="s">
        <v>76</v>
      </c>
      <c r="J1632" t="s">
        <v>77</v>
      </c>
      <c r="K1632">
        <v>340</v>
      </c>
      <c r="L1632" t="s">
        <v>77</v>
      </c>
      <c r="M1632" t="s">
        <v>78</v>
      </c>
      <c r="N1632" t="s">
        <v>3812</v>
      </c>
      <c r="O1632" t="s">
        <v>3583</v>
      </c>
      <c r="P1632" t="s">
        <v>3813</v>
      </c>
      <c r="Q1632" t="s">
        <v>173</v>
      </c>
      <c r="R1632" t="s">
        <v>79</v>
      </c>
      <c r="S1632" t="s">
        <v>40</v>
      </c>
      <c r="T1632" t="s">
        <v>174</v>
      </c>
      <c r="U1632" t="s">
        <v>100</v>
      </c>
      <c r="V1632" t="s">
        <v>80</v>
      </c>
      <c r="W1632">
        <v>81200</v>
      </c>
      <c r="X1632" t="s">
        <v>85</v>
      </c>
      <c r="Y1632">
        <v>340</v>
      </c>
      <c r="Z1632" t="s">
        <v>3584</v>
      </c>
      <c r="AA1632" t="s">
        <v>383</v>
      </c>
      <c r="AB1632" t="s">
        <v>107</v>
      </c>
      <c r="AC1632" t="s">
        <v>84</v>
      </c>
      <c r="AD1632">
        <f>_xlfn.XLOOKUP(MIS[[#This Row],[TRADING SYMBOL]],[1]Sheet1!$D:$D,[1]Sheet1!$C:$C)</f>
        <v>110.75</v>
      </c>
      <c r="AE1632">
        <f>MIS[[#This Row],[OrderAverageTradedPrice]]*MIS[[#This Row],[OrderQuantity]]</f>
        <v>63573.99999999984</v>
      </c>
      <c r="AF1632">
        <f>MIS[[#This Row],[LTP]]*MIS[[#This Row],[OrderQuantity]]</f>
        <v>37655</v>
      </c>
      <c r="AG1632">
        <f>IF(MIS[[#This Row],[OrderSide]]="SELL",MIS[[#This Row],[VALUE]]-MIS[[#This Row],[LIVE_VALUE]],MIS[[#This Row],[LIVE_VALUE]]-MIS[[#This Row],[VALUE]])</f>
        <v>-25918.99999999984</v>
      </c>
      <c r="AH1632" t="str" cm="1">
        <f t="array" ref="AH1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2" t="str">
        <f>MIS[[#This Row],[TRADING SYMBOL]]</f>
        <v>SENSEX2552081200PE</v>
      </c>
      <c r="AJ1632" t="str">
        <f>IF(RIGHT(MIS[[#This Row],[Main/Hedge]],4)="MAIN","MAIN","HEDGE")</f>
        <v>MAIN</v>
      </c>
      <c r="AK1632" t="str" cm="1">
        <f t="array" ref="AK1632">_xlfn._xlws.FILTER(Table4[Column1],ISNUMBER(SEARCH(Table4[Column1],MIS[[#This Row],[OrderUniqueIdentifier]])),"")</f>
        <v>MS</v>
      </c>
    </row>
    <row r="1633" spans="1:37" x14ac:dyDescent="0.25">
      <c r="A1633" t="s">
        <v>71</v>
      </c>
      <c r="B1633" t="s">
        <v>696</v>
      </c>
      <c r="C1633" t="s">
        <v>3854</v>
      </c>
      <c r="D1633" t="s">
        <v>72</v>
      </c>
      <c r="E1633" t="s">
        <v>172</v>
      </c>
      <c r="F1633" t="s">
        <v>98</v>
      </c>
      <c r="G1633" t="s">
        <v>74</v>
      </c>
      <c r="H1633" t="s">
        <v>75</v>
      </c>
      <c r="I1633" t="s">
        <v>76</v>
      </c>
      <c r="J1633" t="s">
        <v>77</v>
      </c>
      <c r="K1633">
        <v>120</v>
      </c>
      <c r="L1633" t="s">
        <v>77</v>
      </c>
      <c r="M1633" t="s">
        <v>78</v>
      </c>
      <c r="N1633" t="s">
        <v>3855</v>
      </c>
      <c r="O1633" t="s">
        <v>3583</v>
      </c>
      <c r="P1633" t="s">
        <v>3813</v>
      </c>
      <c r="Q1633" t="s">
        <v>173</v>
      </c>
      <c r="R1633" t="s">
        <v>79</v>
      </c>
      <c r="S1633" t="s">
        <v>40</v>
      </c>
      <c r="T1633" t="s">
        <v>174</v>
      </c>
      <c r="U1633" t="s">
        <v>100</v>
      </c>
      <c r="V1633" t="s">
        <v>80</v>
      </c>
      <c r="W1633">
        <v>81200</v>
      </c>
      <c r="X1633" t="s">
        <v>85</v>
      </c>
      <c r="Y1633">
        <v>120</v>
      </c>
      <c r="Z1633" t="s">
        <v>3584</v>
      </c>
      <c r="AA1633" t="s">
        <v>383</v>
      </c>
      <c r="AB1633" t="s">
        <v>107</v>
      </c>
      <c r="AC1633" t="s">
        <v>84</v>
      </c>
      <c r="AD1633">
        <f>_xlfn.XLOOKUP(MIS[[#This Row],[TRADING SYMBOL]],[1]Sheet1!$D:$D,[1]Sheet1!$C:$C)</f>
        <v>110.75</v>
      </c>
      <c r="AE1633">
        <f>MIS[[#This Row],[OrderAverageTradedPrice]]*MIS[[#This Row],[OrderQuantity]]</f>
        <v>22474.99999999992</v>
      </c>
      <c r="AF1633">
        <f>MIS[[#This Row],[LTP]]*MIS[[#This Row],[OrderQuantity]]</f>
        <v>13290</v>
      </c>
      <c r="AG1633">
        <f>IF(MIS[[#This Row],[OrderSide]]="SELL",MIS[[#This Row],[VALUE]]-MIS[[#This Row],[LIVE_VALUE]],MIS[[#This Row],[LIVE_VALUE]]-MIS[[#This Row],[VALUE]])</f>
        <v>-9184.99999999992</v>
      </c>
      <c r="AH1633" t="str" cm="1">
        <f t="array" ref="AH1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3" t="str">
        <f>MIS[[#This Row],[TRADING SYMBOL]]</f>
        <v>SENSEX2552081200PE</v>
      </c>
      <c r="AJ1633" t="str">
        <f>IF(RIGHT(MIS[[#This Row],[Main/Hedge]],4)="MAIN","MAIN","HEDGE")</f>
        <v>MAIN</v>
      </c>
      <c r="AK1633" t="str" cm="1">
        <f t="array" ref="AK1633">_xlfn._xlws.FILTER(Table4[Column1],ISNUMBER(SEARCH(Table4[Column1],MIS[[#This Row],[OrderUniqueIdentifier]])),"")</f>
        <v>MS</v>
      </c>
    </row>
    <row r="1634" spans="1:37" x14ac:dyDescent="0.25">
      <c r="A1634" t="s">
        <v>71</v>
      </c>
      <c r="B1634" t="s">
        <v>813</v>
      </c>
      <c r="C1634" t="s">
        <v>4200</v>
      </c>
      <c r="D1634" t="s">
        <v>72</v>
      </c>
      <c r="E1634" t="s">
        <v>172</v>
      </c>
      <c r="F1634" t="s">
        <v>98</v>
      </c>
      <c r="G1634" t="s">
        <v>74</v>
      </c>
      <c r="H1634" t="s">
        <v>75</v>
      </c>
      <c r="I1634" t="s">
        <v>76</v>
      </c>
      <c r="J1634" t="s">
        <v>77</v>
      </c>
      <c r="K1634">
        <v>20</v>
      </c>
      <c r="L1634" t="s">
        <v>77</v>
      </c>
      <c r="M1634" t="s">
        <v>78</v>
      </c>
      <c r="N1634" t="s">
        <v>4201</v>
      </c>
      <c r="O1634" t="s">
        <v>3583</v>
      </c>
      <c r="P1634" t="s">
        <v>3813</v>
      </c>
      <c r="Q1634" t="s">
        <v>173</v>
      </c>
      <c r="R1634" t="s">
        <v>79</v>
      </c>
      <c r="S1634" t="s">
        <v>40</v>
      </c>
      <c r="T1634" t="s">
        <v>174</v>
      </c>
      <c r="U1634" t="s">
        <v>100</v>
      </c>
      <c r="V1634" t="s">
        <v>80</v>
      </c>
      <c r="W1634">
        <v>81200</v>
      </c>
      <c r="X1634" t="s">
        <v>85</v>
      </c>
      <c r="Y1634">
        <v>20</v>
      </c>
      <c r="Z1634" t="s">
        <v>3584</v>
      </c>
      <c r="AA1634" t="s">
        <v>383</v>
      </c>
      <c r="AB1634" t="s">
        <v>107</v>
      </c>
      <c r="AC1634" t="s">
        <v>84</v>
      </c>
      <c r="AD1634">
        <f>_xlfn.XLOOKUP(MIS[[#This Row],[TRADING SYMBOL]],[1]Sheet1!$D:$D,[1]Sheet1!$C:$C)</f>
        <v>110.75</v>
      </c>
      <c r="AE1634">
        <f>MIS[[#This Row],[OrderAverageTradedPrice]]*MIS[[#This Row],[OrderQuantity]]</f>
        <v>3738</v>
      </c>
      <c r="AF1634">
        <f>MIS[[#This Row],[LTP]]*MIS[[#This Row],[OrderQuantity]]</f>
        <v>2215</v>
      </c>
      <c r="AG1634">
        <f>IF(MIS[[#This Row],[OrderSide]]="SELL",MIS[[#This Row],[VALUE]]-MIS[[#This Row],[LIVE_VALUE]],MIS[[#This Row],[LIVE_VALUE]]-MIS[[#This Row],[VALUE]])</f>
        <v>-1523</v>
      </c>
      <c r="AH1634" t="str" cm="1">
        <f t="array" ref="AH1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4" t="str">
        <f>MIS[[#This Row],[TRADING SYMBOL]]</f>
        <v>SENSEX2552081200PE</v>
      </c>
      <c r="AJ1634" t="str">
        <f>IF(RIGHT(MIS[[#This Row],[Main/Hedge]],4)="MAIN","MAIN","HEDGE")</f>
        <v>MAIN</v>
      </c>
      <c r="AK1634" t="str" cm="1">
        <f t="array" ref="AK1634">_xlfn._xlws.FILTER(Table4[Column1],ISNUMBER(SEARCH(Table4[Column1],MIS[[#This Row],[OrderUniqueIdentifier]])),"")</f>
        <v>MS</v>
      </c>
    </row>
    <row r="1635" spans="1:37" x14ac:dyDescent="0.25">
      <c r="A1635" t="s">
        <v>71</v>
      </c>
      <c r="B1635" t="s">
        <v>1061</v>
      </c>
      <c r="C1635" t="s">
        <v>4954</v>
      </c>
      <c r="D1635" t="s">
        <v>72</v>
      </c>
      <c r="E1635" t="s">
        <v>172</v>
      </c>
      <c r="F1635" t="s">
        <v>98</v>
      </c>
      <c r="G1635" t="s">
        <v>74</v>
      </c>
      <c r="H1635" t="s">
        <v>75</v>
      </c>
      <c r="I1635" t="s">
        <v>76</v>
      </c>
      <c r="J1635" t="s">
        <v>77</v>
      </c>
      <c r="K1635">
        <v>40</v>
      </c>
      <c r="L1635" t="s">
        <v>77</v>
      </c>
      <c r="M1635" t="s">
        <v>78</v>
      </c>
      <c r="N1635" t="s">
        <v>4955</v>
      </c>
      <c r="O1635" t="s">
        <v>3813</v>
      </c>
      <c r="P1635" t="s">
        <v>4956</v>
      </c>
      <c r="Q1635" t="s">
        <v>173</v>
      </c>
      <c r="R1635" t="s">
        <v>79</v>
      </c>
      <c r="S1635" t="s">
        <v>40</v>
      </c>
      <c r="T1635" t="s">
        <v>174</v>
      </c>
      <c r="U1635" t="s">
        <v>100</v>
      </c>
      <c r="V1635" t="s">
        <v>80</v>
      </c>
      <c r="W1635">
        <v>81200</v>
      </c>
      <c r="X1635" t="s">
        <v>85</v>
      </c>
      <c r="Y1635">
        <v>40</v>
      </c>
      <c r="Z1635" t="s">
        <v>383</v>
      </c>
      <c r="AA1635" t="s">
        <v>296</v>
      </c>
      <c r="AB1635" t="s">
        <v>107</v>
      </c>
      <c r="AC1635" t="s">
        <v>84</v>
      </c>
      <c r="AD1635">
        <f>_xlfn.XLOOKUP(MIS[[#This Row],[TRADING SYMBOL]],[1]Sheet1!$D:$D,[1]Sheet1!$C:$C)</f>
        <v>110.75</v>
      </c>
      <c r="AE1635">
        <f>MIS[[#This Row],[OrderAverageTradedPrice]]*MIS[[#This Row],[OrderQuantity]]</f>
        <v>7447</v>
      </c>
      <c r="AF1635">
        <f>MIS[[#This Row],[LTP]]*MIS[[#This Row],[OrderQuantity]]</f>
        <v>4430</v>
      </c>
      <c r="AG1635">
        <f>IF(MIS[[#This Row],[OrderSide]]="SELL",MIS[[#This Row],[VALUE]]-MIS[[#This Row],[LIVE_VALUE]],MIS[[#This Row],[LIVE_VALUE]]-MIS[[#This Row],[VALUE]])</f>
        <v>-3017</v>
      </c>
      <c r="AH1635" t="str" cm="1">
        <f t="array" ref="AH1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5" t="str">
        <f>MIS[[#This Row],[TRADING SYMBOL]]</f>
        <v>SENSEX2552081200PE</v>
      </c>
      <c r="AJ1635" t="str">
        <f>IF(RIGHT(MIS[[#This Row],[Main/Hedge]],4)="MAIN","MAIN","HEDGE")</f>
        <v>MAIN</v>
      </c>
      <c r="AK1635" t="str" cm="1">
        <f t="array" ref="AK1635">_xlfn._xlws.FILTER(Table4[Column1],ISNUMBER(SEARCH(Table4[Column1],MIS[[#This Row],[OrderUniqueIdentifier]])),"")</f>
        <v>MS</v>
      </c>
    </row>
    <row r="1636" spans="1:37" x14ac:dyDescent="0.25">
      <c r="A1636" t="s">
        <v>378</v>
      </c>
      <c r="B1636" t="s">
        <v>379</v>
      </c>
      <c r="C1636" t="s">
        <v>7083</v>
      </c>
      <c r="D1636" t="s">
        <v>72</v>
      </c>
      <c r="E1636" t="s">
        <v>744</v>
      </c>
      <c r="F1636" t="s">
        <v>98</v>
      </c>
      <c r="G1636" t="s">
        <v>74</v>
      </c>
      <c r="H1636" t="s">
        <v>93</v>
      </c>
      <c r="I1636" t="s">
        <v>76</v>
      </c>
      <c r="J1636" t="s">
        <v>7084</v>
      </c>
      <c r="K1636">
        <v>60</v>
      </c>
      <c r="L1636" t="s">
        <v>77</v>
      </c>
      <c r="M1636" t="s">
        <v>78</v>
      </c>
      <c r="N1636" t="s">
        <v>7084</v>
      </c>
      <c r="O1636" t="s">
        <v>3813</v>
      </c>
      <c r="P1636" t="s">
        <v>7085</v>
      </c>
      <c r="Q1636" t="s">
        <v>747</v>
      </c>
      <c r="R1636" t="s">
        <v>79</v>
      </c>
      <c r="S1636" t="s">
        <v>40</v>
      </c>
      <c r="T1636" t="s">
        <v>748</v>
      </c>
      <c r="U1636" t="s">
        <v>100</v>
      </c>
      <c r="V1636" t="s">
        <v>80</v>
      </c>
      <c r="W1636">
        <v>83500</v>
      </c>
      <c r="X1636" t="s">
        <v>81</v>
      </c>
      <c r="Y1636">
        <v>60</v>
      </c>
      <c r="Z1636" t="s">
        <v>383</v>
      </c>
      <c r="AA1636" t="s">
        <v>297</v>
      </c>
      <c r="AB1636" t="s">
        <v>90</v>
      </c>
      <c r="AC1636" t="s">
        <v>84</v>
      </c>
      <c r="AD1636">
        <f>_xlfn.XLOOKUP(MIS[[#This Row],[TRADING SYMBOL]],[1]Sheet1!$D:$D,[1]Sheet1!$C:$C)</f>
        <v>99.8</v>
      </c>
      <c r="AE1636">
        <f>MIS[[#This Row],[OrderAverageTradedPrice]]*MIS[[#This Row],[OrderQuantity]]</f>
        <v>7803.0000000000009</v>
      </c>
      <c r="AF1636">
        <f>MIS[[#This Row],[LTP]]*MIS[[#This Row],[OrderQuantity]]</f>
        <v>5988</v>
      </c>
      <c r="AG1636">
        <f>IF(MIS[[#This Row],[OrderSide]]="SELL",MIS[[#This Row],[VALUE]]-MIS[[#This Row],[LIVE_VALUE]],MIS[[#This Row],[LIVE_VALUE]]-MIS[[#This Row],[VALUE]])</f>
        <v>-1815.0000000000009</v>
      </c>
      <c r="AH1636" t="str" cm="1">
        <f t="array" ref="AH1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6" t="str">
        <f>MIS[[#This Row],[TRADING SYMBOL]]</f>
        <v>SENSEX2552083500CE</v>
      </c>
      <c r="AJ1636" t="str">
        <f>IF(RIGHT(MIS[[#This Row],[Main/Hedge]],4)="MAIN","MAIN","HEDGE")</f>
        <v>MAIN</v>
      </c>
      <c r="AK1636" t="str" cm="1">
        <f t="array" ref="AK1636">_xlfn._xlws.FILTER(Table4[Column1],ISNUMBER(SEARCH(Table4[Column1],MIS[[#This Row],[OrderUniqueIdentifier]])),"")</f>
        <v>MS</v>
      </c>
    </row>
    <row r="1637" spans="1:37" x14ac:dyDescent="0.25">
      <c r="A1637" t="s">
        <v>378</v>
      </c>
      <c r="B1637" t="s">
        <v>379</v>
      </c>
      <c r="C1637" t="s">
        <v>7086</v>
      </c>
      <c r="D1637" t="s">
        <v>72</v>
      </c>
      <c r="E1637" t="s">
        <v>3202</v>
      </c>
      <c r="F1637" t="s">
        <v>98</v>
      </c>
      <c r="G1637" t="s">
        <v>89</v>
      </c>
      <c r="H1637" t="s">
        <v>93</v>
      </c>
      <c r="I1637" t="s">
        <v>76</v>
      </c>
      <c r="J1637" t="s">
        <v>7087</v>
      </c>
      <c r="K1637">
        <v>60</v>
      </c>
      <c r="L1637" t="s">
        <v>77</v>
      </c>
      <c r="M1637" t="s">
        <v>78</v>
      </c>
      <c r="N1637" t="s">
        <v>7088</v>
      </c>
      <c r="O1637" t="s">
        <v>4956</v>
      </c>
      <c r="P1637" t="s">
        <v>7085</v>
      </c>
      <c r="Q1637" t="s">
        <v>3205</v>
      </c>
      <c r="R1637" t="s">
        <v>79</v>
      </c>
      <c r="S1637" t="s">
        <v>40</v>
      </c>
      <c r="T1637" t="s">
        <v>3206</v>
      </c>
      <c r="U1637" t="s">
        <v>100</v>
      </c>
      <c r="V1637" t="s">
        <v>80</v>
      </c>
      <c r="W1637">
        <v>82100</v>
      </c>
      <c r="X1637" t="s">
        <v>85</v>
      </c>
      <c r="Y1637">
        <v>-60</v>
      </c>
      <c r="Z1637" t="s">
        <v>296</v>
      </c>
      <c r="AA1637" t="s">
        <v>297</v>
      </c>
      <c r="AB1637" t="s">
        <v>107</v>
      </c>
      <c r="AC1637" t="s">
        <v>91</v>
      </c>
      <c r="AD1637">
        <f>_xlfn.XLOOKUP(MIS[[#This Row],[TRADING SYMBOL]],[1]Sheet1!$D:$D,[1]Sheet1!$C:$C)</f>
        <v>310.8</v>
      </c>
      <c r="AE1637">
        <f>MIS[[#This Row],[OrderAverageTradedPrice]]*MIS[[#This Row],[OrderQuantity]]</f>
        <v>25888.999999999982</v>
      </c>
      <c r="AF1637">
        <f>MIS[[#This Row],[LTP]]*MIS[[#This Row],[OrderQuantity]]</f>
        <v>18648</v>
      </c>
      <c r="AG1637">
        <f>IF(MIS[[#This Row],[OrderSide]]="SELL",MIS[[#This Row],[VALUE]]-MIS[[#This Row],[LIVE_VALUE]],MIS[[#This Row],[LIVE_VALUE]]-MIS[[#This Row],[VALUE]])</f>
        <v>7240.9999999999818</v>
      </c>
      <c r="AH1637" t="str" cm="1">
        <f t="array" ref="AH1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7" t="str">
        <f>MIS[[#This Row],[TRADING SYMBOL]]</f>
        <v>SENSEX2552082100PE</v>
      </c>
      <c r="AJ1637" t="str">
        <f>IF(RIGHT(MIS[[#This Row],[Main/Hedge]],4)="MAIN","MAIN","HEDGE")</f>
        <v>MAIN</v>
      </c>
      <c r="AK1637" t="str" cm="1">
        <f t="array" ref="AK1637">_xlfn._xlws.FILTER(Table4[Column1],ISNUMBER(SEARCH(Table4[Column1],MIS[[#This Row],[OrderUniqueIdentifier]])),"")</f>
        <v>MS</v>
      </c>
    </row>
    <row r="1638" spans="1:37" x14ac:dyDescent="0.25">
      <c r="A1638" t="s">
        <v>71</v>
      </c>
      <c r="B1638" t="s">
        <v>724</v>
      </c>
      <c r="C1638" t="s">
        <v>3978</v>
      </c>
      <c r="D1638" t="s">
        <v>72</v>
      </c>
      <c r="E1638" t="s">
        <v>744</v>
      </c>
      <c r="F1638" t="s">
        <v>98</v>
      </c>
      <c r="G1638" t="s">
        <v>74</v>
      </c>
      <c r="H1638" t="s">
        <v>75</v>
      </c>
      <c r="I1638" t="s">
        <v>76</v>
      </c>
      <c r="J1638" t="s">
        <v>77</v>
      </c>
      <c r="K1638">
        <v>160</v>
      </c>
      <c r="L1638" t="s">
        <v>77</v>
      </c>
      <c r="M1638" t="s">
        <v>78</v>
      </c>
      <c r="N1638" t="s">
        <v>3979</v>
      </c>
      <c r="O1638" t="s">
        <v>3980</v>
      </c>
      <c r="P1638" t="s">
        <v>3980</v>
      </c>
      <c r="Q1638" t="s">
        <v>747</v>
      </c>
      <c r="R1638" t="s">
        <v>79</v>
      </c>
      <c r="S1638" t="s">
        <v>3964</v>
      </c>
      <c r="T1638" t="s">
        <v>748</v>
      </c>
      <c r="U1638" t="s">
        <v>100</v>
      </c>
      <c r="V1638" t="s">
        <v>80</v>
      </c>
      <c r="W1638">
        <v>83500</v>
      </c>
      <c r="X1638" t="s">
        <v>81</v>
      </c>
      <c r="Y1638">
        <v>160</v>
      </c>
      <c r="Z1638" t="s">
        <v>3981</v>
      </c>
      <c r="AA1638" t="s">
        <v>3981</v>
      </c>
      <c r="AB1638" t="s">
        <v>90</v>
      </c>
      <c r="AC1638" t="s">
        <v>84</v>
      </c>
      <c r="AD1638">
        <f>_xlfn.XLOOKUP(MIS[[#This Row],[TRADING SYMBOL]],[1]Sheet1!$D:$D,[1]Sheet1!$C:$C)</f>
        <v>99.8</v>
      </c>
      <c r="AE1638">
        <f>MIS[[#This Row],[OrderAverageTradedPrice]]*MIS[[#This Row],[OrderQuantity]]</f>
        <v>21111</v>
      </c>
      <c r="AF1638">
        <f>MIS[[#This Row],[LTP]]*MIS[[#This Row],[OrderQuantity]]</f>
        <v>15968</v>
      </c>
      <c r="AG1638">
        <f>IF(MIS[[#This Row],[OrderSide]]="SELL",MIS[[#This Row],[VALUE]]-MIS[[#This Row],[LIVE_VALUE]],MIS[[#This Row],[LIVE_VALUE]]-MIS[[#This Row],[VALUE]])</f>
        <v>-5143</v>
      </c>
      <c r="AH1638" t="str" cm="1">
        <f t="array" ref="AH1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8" t="str">
        <f>MIS[[#This Row],[TRADING SYMBOL]]</f>
        <v>SENSEX2552083500CE</v>
      </c>
      <c r="AJ1638" t="str">
        <f>IF(RIGHT(MIS[[#This Row],[Main/Hedge]],4)="MAIN","MAIN","HEDGE")</f>
        <v>MAIN</v>
      </c>
      <c r="AK1638" t="str" cm="1">
        <f t="array" ref="AK1638">_xlfn._xlws.FILTER(Table4[Column1],ISNUMBER(SEARCH(Table4[Column1],MIS[[#This Row],[OrderUniqueIdentifier]])),"")</f>
        <v>MS</v>
      </c>
    </row>
    <row r="1639" spans="1:37" x14ac:dyDescent="0.25">
      <c r="A1639" t="s">
        <v>1333</v>
      </c>
      <c r="B1639" t="s">
        <v>1334</v>
      </c>
      <c r="C1639" t="s">
        <v>5927</v>
      </c>
      <c r="D1639" t="s">
        <v>72</v>
      </c>
      <c r="E1639" t="s">
        <v>2044</v>
      </c>
      <c r="F1639" t="s">
        <v>98</v>
      </c>
      <c r="G1639" t="s">
        <v>89</v>
      </c>
      <c r="H1639" t="s">
        <v>93</v>
      </c>
      <c r="I1639" t="s">
        <v>76</v>
      </c>
      <c r="J1639" t="s">
        <v>5928</v>
      </c>
      <c r="K1639">
        <v>80</v>
      </c>
      <c r="L1639" t="s">
        <v>77</v>
      </c>
      <c r="M1639" t="s">
        <v>78</v>
      </c>
      <c r="N1639" t="s">
        <v>5928</v>
      </c>
      <c r="O1639" t="s">
        <v>5929</v>
      </c>
      <c r="P1639" t="s">
        <v>5929</v>
      </c>
      <c r="Q1639" t="s">
        <v>2048</v>
      </c>
      <c r="R1639" t="s">
        <v>79</v>
      </c>
      <c r="S1639" t="s">
        <v>3964</v>
      </c>
      <c r="T1639" t="s">
        <v>2049</v>
      </c>
      <c r="U1639" t="s">
        <v>100</v>
      </c>
      <c r="V1639" t="s">
        <v>80</v>
      </c>
      <c r="W1639">
        <v>82300</v>
      </c>
      <c r="X1639" t="s">
        <v>81</v>
      </c>
      <c r="Y1639">
        <v>-80</v>
      </c>
      <c r="Z1639" t="s">
        <v>298</v>
      </c>
      <c r="AA1639" t="s">
        <v>298</v>
      </c>
      <c r="AB1639" t="s">
        <v>90</v>
      </c>
      <c r="AC1639" t="s">
        <v>91</v>
      </c>
      <c r="AD1639">
        <f>_xlfn.XLOOKUP(MIS[[#This Row],[TRADING SYMBOL]],[1]Sheet1!$D:$D,[1]Sheet1!$C:$C)</f>
        <v>464.4</v>
      </c>
      <c r="AE1639">
        <f>MIS[[#This Row],[OrderAverageTradedPrice]]*MIS[[#This Row],[OrderQuantity]]</f>
        <v>42328</v>
      </c>
      <c r="AF1639">
        <f>MIS[[#This Row],[LTP]]*MIS[[#This Row],[OrderQuantity]]</f>
        <v>37152</v>
      </c>
      <c r="AG1639">
        <f>IF(MIS[[#This Row],[OrderSide]]="SELL",MIS[[#This Row],[VALUE]]-MIS[[#This Row],[LIVE_VALUE]],MIS[[#This Row],[LIVE_VALUE]]-MIS[[#This Row],[VALUE]])</f>
        <v>5176</v>
      </c>
      <c r="AH1639" t="str" cm="1">
        <f t="array" ref="AH1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9" t="str">
        <f>MIS[[#This Row],[TRADING SYMBOL]]</f>
        <v>SENSEX2552082300CE</v>
      </c>
      <c r="AJ1639" t="str">
        <f>IF(RIGHT(MIS[[#This Row],[Main/Hedge]],4)="MAIN","MAIN","HEDGE")</f>
        <v>MAIN</v>
      </c>
      <c r="AK1639" t="str" cm="1">
        <f t="array" ref="AK1639">_xlfn._xlws.FILTER(Table4[Column1],ISNUMBER(SEARCH(Table4[Column1],MIS[[#This Row],[OrderUniqueIdentifier]])),"")</f>
        <v>MS</v>
      </c>
    </row>
    <row r="1640" spans="1:37" x14ac:dyDescent="0.25">
      <c r="A1640" t="s">
        <v>1333</v>
      </c>
      <c r="B1640" t="s">
        <v>1334</v>
      </c>
      <c r="C1640" t="s">
        <v>5930</v>
      </c>
      <c r="D1640" t="s">
        <v>72</v>
      </c>
      <c r="E1640" t="s">
        <v>2053</v>
      </c>
      <c r="F1640" t="s">
        <v>98</v>
      </c>
      <c r="G1640" t="s">
        <v>89</v>
      </c>
      <c r="H1640" t="s">
        <v>93</v>
      </c>
      <c r="I1640" t="s">
        <v>76</v>
      </c>
      <c r="J1640" t="s">
        <v>5931</v>
      </c>
      <c r="K1640">
        <v>80</v>
      </c>
      <c r="L1640" t="s">
        <v>77</v>
      </c>
      <c r="M1640" t="s">
        <v>78</v>
      </c>
      <c r="N1640" t="s">
        <v>5932</v>
      </c>
      <c r="O1640" t="s">
        <v>5929</v>
      </c>
      <c r="P1640" t="s">
        <v>5933</v>
      </c>
      <c r="Q1640" t="s">
        <v>2055</v>
      </c>
      <c r="R1640" t="s">
        <v>79</v>
      </c>
      <c r="S1640" t="s">
        <v>3964</v>
      </c>
      <c r="T1640" t="s">
        <v>2056</v>
      </c>
      <c r="U1640" t="s">
        <v>100</v>
      </c>
      <c r="V1640" t="s">
        <v>80</v>
      </c>
      <c r="W1640">
        <v>82300</v>
      </c>
      <c r="X1640" t="s">
        <v>85</v>
      </c>
      <c r="Y1640">
        <v>-80</v>
      </c>
      <c r="Z1640" t="s">
        <v>298</v>
      </c>
      <c r="AA1640" t="s">
        <v>5934</v>
      </c>
      <c r="AB1640" t="s">
        <v>107</v>
      </c>
      <c r="AC1640" t="s">
        <v>91</v>
      </c>
      <c r="AD1640">
        <f>_xlfn.XLOOKUP(MIS[[#This Row],[TRADING SYMBOL]],[1]Sheet1!$D:$D,[1]Sheet1!$C:$C)</f>
        <v>389.05</v>
      </c>
      <c r="AE1640">
        <f>MIS[[#This Row],[OrderAverageTradedPrice]]*MIS[[#This Row],[OrderQuantity]]</f>
        <v>41288</v>
      </c>
      <c r="AF1640">
        <f>MIS[[#This Row],[LTP]]*MIS[[#This Row],[OrderQuantity]]</f>
        <v>31124</v>
      </c>
      <c r="AG1640">
        <f>IF(MIS[[#This Row],[OrderSide]]="SELL",MIS[[#This Row],[VALUE]]-MIS[[#This Row],[LIVE_VALUE]],MIS[[#This Row],[LIVE_VALUE]]-MIS[[#This Row],[VALUE]])</f>
        <v>10164</v>
      </c>
      <c r="AH1640" t="str" cm="1">
        <f t="array" ref="AH1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0" t="str">
        <f>MIS[[#This Row],[TRADING SYMBOL]]</f>
        <v>SENSEX2552082300PE</v>
      </c>
      <c r="AJ1640" t="str">
        <f>IF(RIGHT(MIS[[#This Row],[Main/Hedge]],4)="MAIN","MAIN","HEDGE")</f>
        <v>MAIN</v>
      </c>
      <c r="AK1640" t="str" cm="1">
        <f t="array" ref="AK1640">_xlfn._xlws.FILTER(Table4[Column1],ISNUMBER(SEARCH(Table4[Column1],MIS[[#This Row],[OrderUniqueIdentifier]])),"")</f>
        <v>MS</v>
      </c>
    </row>
    <row r="1641" spans="1:37" x14ac:dyDescent="0.25">
      <c r="A1641" t="s">
        <v>1333</v>
      </c>
      <c r="B1641" t="s">
        <v>1334</v>
      </c>
      <c r="C1641" t="s">
        <v>5935</v>
      </c>
      <c r="D1641" t="s">
        <v>72</v>
      </c>
      <c r="E1641" t="s">
        <v>3186</v>
      </c>
      <c r="F1641" t="s">
        <v>98</v>
      </c>
      <c r="G1641" t="s">
        <v>89</v>
      </c>
      <c r="H1641" t="s">
        <v>93</v>
      </c>
      <c r="I1641" t="s">
        <v>76</v>
      </c>
      <c r="J1641" t="s">
        <v>5936</v>
      </c>
      <c r="K1641">
        <v>80</v>
      </c>
      <c r="L1641" t="s">
        <v>77</v>
      </c>
      <c r="M1641" t="s">
        <v>78</v>
      </c>
      <c r="N1641" t="s">
        <v>5937</v>
      </c>
      <c r="O1641" t="s">
        <v>5929</v>
      </c>
      <c r="P1641" t="s">
        <v>5933</v>
      </c>
      <c r="Q1641" t="s">
        <v>3189</v>
      </c>
      <c r="R1641" t="s">
        <v>79</v>
      </c>
      <c r="S1641" t="s">
        <v>3964</v>
      </c>
      <c r="T1641" t="s">
        <v>3190</v>
      </c>
      <c r="U1641" t="s">
        <v>100</v>
      </c>
      <c r="V1641" t="s">
        <v>80</v>
      </c>
      <c r="W1641">
        <v>82400</v>
      </c>
      <c r="X1641" t="s">
        <v>81</v>
      </c>
      <c r="Y1641">
        <v>-80</v>
      </c>
      <c r="Z1641" t="s">
        <v>298</v>
      </c>
      <c r="AA1641" t="s">
        <v>5934</v>
      </c>
      <c r="AB1641" t="s">
        <v>90</v>
      </c>
      <c r="AC1641" t="s">
        <v>91</v>
      </c>
      <c r="AD1641">
        <f>_xlfn.XLOOKUP(MIS[[#This Row],[TRADING SYMBOL]],[1]Sheet1!$D:$D,[1]Sheet1!$C:$C)</f>
        <v>414.75</v>
      </c>
      <c r="AE1641">
        <f>MIS[[#This Row],[OrderAverageTradedPrice]]*MIS[[#This Row],[OrderQuantity]]</f>
        <v>38474</v>
      </c>
      <c r="AF1641">
        <f>MIS[[#This Row],[LTP]]*MIS[[#This Row],[OrderQuantity]]</f>
        <v>33180</v>
      </c>
      <c r="AG1641">
        <f>IF(MIS[[#This Row],[OrderSide]]="SELL",MIS[[#This Row],[VALUE]]-MIS[[#This Row],[LIVE_VALUE]],MIS[[#This Row],[LIVE_VALUE]]-MIS[[#This Row],[VALUE]])</f>
        <v>5294</v>
      </c>
      <c r="AH1641" t="str" cm="1">
        <f t="array" ref="AH1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1" t="str">
        <f>MIS[[#This Row],[TRADING SYMBOL]]</f>
        <v>SENSEX2552082400CE</v>
      </c>
      <c r="AJ1641" t="str">
        <f>IF(RIGHT(MIS[[#This Row],[Main/Hedge]],4)="MAIN","MAIN","HEDGE")</f>
        <v>MAIN</v>
      </c>
      <c r="AK1641" t="str" cm="1">
        <f t="array" ref="AK1641">_xlfn._xlws.FILTER(Table4[Column1],ISNUMBER(SEARCH(Table4[Column1],MIS[[#This Row],[OrderUniqueIdentifier]])),"")</f>
        <v>MS</v>
      </c>
    </row>
    <row r="1642" spans="1:37" x14ac:dyDescent="0.25">
      <c r="A1642" t="s">
        <v>1333</v>
      </c>
      <c r="B1642" t="s">
        <v>1334</v>
      </c>
      <c r="C1642" t="s">
        <v>5938</v>
      </c>
      <c r="D1642" t="s">
        <v>72</v>
      </c>
      <c r="E1642" t="s">
        <v>3193</v>
      </c>
      <c r="F1642" t="s">
        <v>98</v>
      </c>
      <c r="G1642" t="s">
        <v>89</v>
      </c>
      <c r="H1642" t="s">
        <v>93</v>
      </c>
      <c r="I1642" t="s">
        <v>76</v>
      </c>
      <c r="J1642" t="s">
        <v>5939</v>
      </c>
      <c r="K1642">
        <v>80</v>
      </c>
      <c r="L1642" t="s">
        <v>77</v>
      </c>
      <c r="M1642" t="s">
        <v>78</v>
      </c>
      <c r="N1642" t="s">
        <v>5940</v>
      </c>
      <c r="O1642" t="s">
        <v>5933</v>
      </c>
      <c r="P1642" t="s">
        <v>5933</v>
      </c>
      <c r="Q1642" t="s">
        <v>3195</v>
      </c>
      <c r="R1642" t="s">
        <v>79</v>
      </c>
      <c r="S1642" t="s">
        <v>3964</v>
      </c>
      <c r="T1642" t="s">
        <v>3196</v>
      </c>
      <c r="U1642" t="s">
        <v>100</v>
      </c>
      <c r="V1642" t="s">
        <v>80</v>
      </c>
      <c r="W1642">
        <v>82200</v>
      </c>
      <c r="X1642" t="s">
        <v>85</v>
      </c>
      <c r="Y1642">
        <v>-80</v>
      </c>
      <c r="Z1642" t="s">
        <v>5934</v>
      </c>
      <c r="AA1642" t="s">
        <v>5934</v>
      </c>
      <c r="AB1642" t="s">
        <v>107</v>
      </c>
      <c r="AC1642" t="s">
        <v>91</v>
      </c>
      <c r="AD1642">
        <f>_xlfn.XLOOKUP(MIS[[#This Row],[TRADING SYMBOL]],[1]Sheet1!$D:$D,[1]Sheet1!$C:$C)</f>
        <v>350</v>
      </c>
      <c r="AE1642">
        <f>MIS[[#This Row],[OrderAverageTradedPrice]]*MIS[[#This Row],[OrderQuantity]]</f>
        <v>37701</v>
      </c>
      <c r="AF1642">
        <f>MIS[[#This Row],[LTP]]*MIS[[#This Row],[OrderQuantity]]</f>
        <v>28000</v>
      </c>
      <c r="AG1642">
        <f>IF(MIS[[#This Row],[OrderSide]]="SELL",MIS[[#This Row],[VALUE]]-MIS[[#This Row],[LIVE_VALUE]],MIS[[#This Row],[LIVE_VALUE]]-MIS[[#This Row],[VALUE]])</f>
        <v>9701</v>
      </c>
      <c r="AH1642" t="str" cm="1">
        <f t="array" ref="AH1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2" t="str">
        <f>MIS[[#This Row],[TRADING SYMBOL]]</f>
        <v>SENSEX2552082200PE</v>
      </c>
      <c r="AJ1642" t="str">
        <f>IF(RIGHT(MIS[[#This Row],[Main/Hedge]],4)="MAIN","MAIN","HEDGE")</f>
        <v>MAIN</v>
      </c>
      <c r="AK1642" t="str" cm="1">
        <f t="array" ref="AK1642">_xlfn._xlws.FILTER(Table4[Column1],ISNUMBER(SEARCH(Table4[Column1],MIS[[#This Row],[OrderUniqueIdentifier]])),"")</f>
        <v>MS</v>
      </c>
    </row>
    <row r="1643" spans="1:37" x14ac:dyDescent="0.25">
      <c r="A1643" t="s">
        <v>1333</v>
      </c>
      <c r="B1643" t="s">
        <v>1334</v>
      </c>
      <c r="C1643" t="s">
        <v>5941</v>
      </c>
      <c r="D1643" t="s">
        <v>72</v>
      </c>
      <c r="E1643" t="s">
        <v>160</v>
      </c>
      <c r="F1643" t="s">
        <v>98</v>
      </c>
      <c r="G1643" t="s">
        <v>89</v>
      </c>
      <c r="H1643" t="s">
        <v>93</v>
      </c>
      <c r="I1643" t="s">
        <v>76</v>
      </c>
      <c r="J1643" t="s">
        <v>5942</v>
      </c>
      <c r="K1643">
        <v>80</v>
      </c>
      <c r="L1643" t="s">
        <v>77</v>
      </c>
      <c r="M1643" t="s">
        <v>78</v>
      </c>
      <c r="N1643" t="s">
        <v>5943</v>
      </c>
      <c r="O1643" t="s">
        <v>5933</v>
      </c>
      <c r="P1643" t="s">
        <v>5933</v>
      </c>
      <c r="Q1643" t="s">
        <v>162</v>
      </c>
      <c r="R1643" t="s">
        <v>79</v>
      </c>
      <c r="S1643" t="s">
        <v>3964</v>
      </c>
      <c r="T1643" t="s">
        <v>163</v>
      </c>
      <c r="U1643" t="s">
        <v>100</v>
      </c>
      <c r="V1643" t="s">
        <v>80</v>
      </c>
      <c r="W1643">
        <v>82500</v>
      </c>
      <c r="X1643" t="s">
        <v>81</v>
      </c>
      <c r="Y1643">
        <v>-80</v>
      </c>
      <c r="Z1643" t="s">
        <v>5934</v>
      </c>
      <c r="AA1643" t="s">
        <v>5934</v>
      </c>
      <c r="AB1643" t="s">
        <v>90</v>
      </c>
      <c r="AC1643" t="s">
        <v>91</v>
      </c>
      <c r="AD1643">
        <f>_xlfn.XLOOKUP(MIS[[#This Row],[TRADING SYMBOL]],[1]Sheet1!$D:$D,[1]Sheet1!$C:$C)</f>
        <v>367.2</v>
      </c>
      <c r="AE1643">
        <f>MIS[[#This Row],[OrderAverageTradedPrice]]*MIS[[#This Row],[OrderQuantity]]</f>
        <v>34503</v>
      </c>
      <c r="AF1643">
        <f>MIS[[#This Row],[LTP]]*MIS[[#This Row],[OrderQuantity]]</f>
        <v>29376</v>
      </c>
      <c r="AG1643">
        <f>IF(MIS[[#This Row],[OrderSide]]="SELL",MIS[[#This Row],[VALUE]]-MIS[[#This Row],[LIVE_VALUE]],MIS[[#This Row],[LIVE_VALUE]]-MIS[[#This Row],[VALUE]])</f>
        <v>5127</v>
      </c>
      <c r="AH1643" t="str" cm="1">
        <f t="array" ref="AH1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3" t="str">
        <f>MIS[[#This Row],[TRADING SYMBOL]]</f>
        <v>SENSEX2552082500CE</v>
      </c>
      <c r="AJ1643" t="str">
        <f>IF(RIGHT(MIS[[#This Row],[Main/Hedge]],4)="MAIN","MAIN","HEDGE")</f>
        <v>MAIN</v>
      </c>
      <c r="AK1643" t="str" cm="1">
        <f t="array" ref="AK1643">_xlfn._xlws.FILTER(Table4[Column1],ISNUMBER(SEARCH(Table4[Column1],MIS[[#This Row],[OrderUniqueIdentifier]])),"")</f>
        <v>MS</v>
      </c>
    </row>
    <row r="1644" spans="1:37" x14ac:dyDescent="0.25">
      <c r="A1644" t="s">
        <v>71</v>
      </c>
      <c r="B1644" t="s">
        <v>724</v>
      </c>
      <c r="C1644" t="s">
        <v>3982</v>
      </c>
      <c r="D1644" t="s">
        <v>72</v>
      </c>
      <c r="E1644" t="s">
        <v>2044</v>
      </c>
      <c r="F1644" t="s">
        <v>98</v>
      </c>
      <c r="G1644" t="s">
        <v>89</v>
      </c>
      <c r="H1644" t="s">
        <v>75</v>
      </c>
      <c r="I1644" t="s">
        <v>76</v>
      </c>
      <c r="J1644" t="s">
        <v>77</v>
      </c>
      <c r="K1644">
        <v>160</v>
      </c>
      <c r="L1644" t="s">
        <v>77</v>
      </c>
      <c r="M1644" t="s">
        <v>78</v>
      </c>
      <c r="N1644" t="s">
        <v>3983</v>
      </c>
      <c r="O1644" t="s">
        <v>3587</v>
      </c>
      <c r="P1644" t="s">
        <v>3587</v>
      </c>
      <c r="Q1644" t="s">
        <v>2048</v>
      </c>
      <c r="R1644" t="s">
        <v>79</v>
      </c>
      <c r="S1644" t="s">
        <v>3964</v>
      </c>
      <c r="T1644" t="s">
        <v>2049</v>
      </c>
      <c r="U1644" t="s">
        <v>100</v>
      </c>
      <c r="V1644" t="s">
        <v>80</v>
      </c>
      <c r="W1644">
        <v>82300</v>
      </c>
      <c r="X1644" t="s">
        <v>81</v>
      </c>
      <c r="Y1644">
        <v>-160</v>
      </c>
      <c r="Z1644" t="s">
        <v>234</v>
      </c>
      <c r="AA1644" t="s">
        <v>234</v>
      </c>
      <c r="AB1644" t="s">
        <v>90</v>
      </c>
      <c r="AC1644" t="s">
        <v>91</v>
      </c>
      <c r="AD1644">
        <f>_xlfn.XLOOKUP(MIS[[#This Row],[TRADING SYMBOL]],[1]Sheet1!$D:$D,[1]Sheet1!$C:$C)</f>
        <v>464.4</v>
      </c>
      <c r="AE1644">
        <f>MIS[[#This Row],[OrderAverageTradedPrice]]*MIS[[#This Row],[OrderQuantity]]</f>
        <v>84839</v>
      </c>
      <c r="AF1644">
        <f>MIS[[#This Row],[LTP]]*MIS[[#This Row],[OrderQuantity]]</f>
        <v>74304</v>
      </c>
      <c r="AG1644">
        <f>IF(MIS[[#This Row],[OrderSide]]="SELL",MIS[[#This Row],[VALUE]]-MIS[[#This Row],[LIVE_VALUE]],MIS[[#This Row],[LIVE_VALUE]]-MIS[[#This Row],[VALUE]])</f>
        <v>10535</v>
      </c>
      <c r="AH1644" t="str" cm="1">
        <f t="array" ref="AH1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4" t="str">
        <f>MIS[[#This Row],[TRADING SYMBOL]]</f>
        <v>SENSEX2552082300CE</v>
      </c>
      <c r="AJ1644" t="str">
        <f>IF(RIGHT(MIS[[#This Row],[Main/Hedge]],4)="MAIN","MAIN","HEDGE")</f>
        <v>MAIN</v>
      </c>
      <c r="AK1644" t="str" cm="1">
        <f t="array" ref="AK1644">_xlfn._xlws.FILTER(Table4[Column1],ISNUMBER(SEARCH(Table4[Column1],MIS[[#This Row],[OrderUniqueIdentifier]])),"")</f>
        <v>MS</v>
      </c>
    </row>
    <row r="1645" spans="1:37" x14ac:dyDescent="0.25">
      <c r="A1645" t="s">
        <v>71</v>
      </c>
      <c r="B1645" t="s">
        <v>888</v>
      </c>
      <c r="C1645" t="s">
        <v>4429</v>
      </c>
      <c r="D1645" t="s">
        <v>72</v>
      </c>
      <c r="E1645" t="s">
        <v>2044</v>
      </c>
      <c r="F1645" t="s">
        <v>98</v>
      </c>
      <c r="G1645" t="s">
        <v>89</v>
      </c>
      <c r="H1645" t="s">
        <v>75</v>
      </c>
      <c r="I1645" t="s">
        <v>76</v>
      </c>
      <c r="J1645" t="s">
        <v>77</v>
      </c>
      <c r="K1645">
        <v>20</v>
      </c>
      <c r="L1645" t="s">
        <v>77</v>
      </c>
      <c r="M1645" t="s">
        <v>78</v>
      </c>
      <c r="N1645" t="s">
        <v>4430</v>
      </c>
      <c r="O1645" t="s">
        <v>3587</v>
      </c>
      <c r="P1645" t="s">
        <v>3587</v>
      </c>
      <c r="Q1645" t="s">
        <v>2048</v>
      </c>
      <c r="R1645" t="s">
        <v>79</v>
      </c>
      <c r="S1645" t="s">
        <v>3964</v>
      </c>
      <c r="T1645" t="s">
        <v>2049</v>
      </c>
      <c r="U1645" t="s">
        <v>100</v>
      </c>
      <c r="V1645" t="s">
        <v>80</v>
      </c>
      <c r="W1645">
        <v>82300</v>
      </c>
      <c r="X1645" t="s">
        <v>81</v>
      </c>
      <c r="Y1645">
        <v>-20</v>
      </c>
      <c r="Z1645" t="s">
        <v>234</v>
      </c>
      <c r="AA1645" t="s">
        <v>234</v>
      </c>
      <c r="AB1645" t="s">
        <v>90</v>
      </c>
      <c r="AC1645" t="s">
        <v>91</v>
      </c>
      <c r="AD1645">
        <f>_xlfn.XLOOKUP(MIS[[#This Row],[TRADING SYMBOL]],[1]Sheet1!$D:$D,[1]Sheet1!$C:$C)</f>
        <v>464.4</v>
      </c>
      <c r="AE1645">
        <f>MIS[[#This Row],[OrderAverageTradedPrice]]*MIS[[#This Row],[OrderQuantity]]</f>
        <v>10597</v>
      </c>
      <c r="AF1645">
        <f>MIS[[#This Row],[LTP]]*MIS[[#This Row],[OrderQuantity]]</f>
        <v>9288</v>
      </c>
      <c r="AG1645">
        <f>IF(MIS[[#This Row],[OrderSide]]="SELL",MIS[[#This Row],[VALUE]]-MIS[[#This Row],[LIVE_VALUE]],MIS[[#This Row],[LIVE_VALUE]]-MIS[[#This Row],[VALUE]])</f>
        <v>1309</v>
      </c>
      <c r="AH1645" t="str" cm="1">
        <f t="array" ref="AH1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5" t="str">
        <f>MIS[[#This Row],[TRADING SYMBOL]]</f>
        <v>SENSEX2552082300CE</v>
      </c>
      <c r="AJ1645" t="str">
        <f>IF(RIGHT(MIS[[#This Row],[Main/Hedge]],4)="MAIN","MAIN","HEDGE")</f>
        <v>MAIN</v>
      </c>
      <c r="AK1645" t="str" cm="1">
        <f t="array" ref="AK1645">_xlfn._xlws.FILTER(Table4[Column1],ISNUMBER(SEARCH(Table4[Column1],MIS[[#This Row],[OrderUniqueIdentifier]])),"")</f>
        <v>MS</v>
      </c>
    </row>
    <row r="1646" spans="1:37" x14ac:dyDescent="0.25">
      <c r="A1646" t="s">
        <v>1333</v>
      </c>
      <c r="B1646" t="s">
        <v>1334</v>
      </c>
      <c r="C1646" t="s">
        <v>5944</v>
      </c>
      <c r="D1646" t="s">
        <v>72</v>
      </c>
      <c r="E1646" t="s">
        <v>3202</v>
      </c>
      <c r="F1646" t="s">
        <v>98</v>
      </c>
      <c r="G1646" t="s">
        <v>89</v>
      </c>
      <c r="H1646" t="s">
        <v>93</v>
      </c>
      <c r="I1646" t="s">
        <v>76</v>
      </c>
      <c r="J1646" t="s">
        <v>5945</v>
      </c>
      <c r="K1646">
        <v>80</v>
      </c>
      <c r="L1646" t="s">
        <v>77</v>
      </c>
      <c r="M1646" t="s">
        <v>78</v>
      </c>
      <c r="N1646" t="s">
        <v>5946</v>
      </c>
      <c r="O1646" t="s">
        <v>5933</v>
      </c>
      <c r="P1646" t="s">
        <v>3587</v>
      </c>
      <c r="Q1646" t="s">
        <v>3205</v>
      </c>
      <c r="R1646" t="s">
        <v>79</v>
      </c>
      <c r="S1646" t="s">
        <v>3964</v>
      </c>
      <c r="T1646" t="s">
        <v>3206</v>
      </c>
      <c r="U1646" t="s">
        <v>100</v>
      </c>
      <c r="V1646" t="s">
        <v>80</v>
      </c>
      <c r="W1646">
        <v>82100</v>
      </c>
      <c r="X1646" t="s">
        <v>85</v>
      </c>
      <c r="Y1646">
        <v>-80</v>
      </c>
      <c r="Z1646" t="s">
        <v>5934</v>
      </c>
      <c r="AA1646" t="s">
        <v>234</v>
      </c>
      <c r="AB1646" t="s">
        <v>107</v>
      </c>
      <c r="AC1646" t="s">
        <v>91</v>
      </c>
      <c r="AD1646">
        <f>_xlfn.XLOOKUP(MIS[[#This Row],[TRADING SYMBOL]],[1]Sheet1!$D:$D,[1]Sheet1!$C:$C)</f>
        <v>310.8</v>
      </c>
      <c r="AE1646">
        <f>MIS[[#This Row],[OrderAverageTradedPrice]]*MIS[[#This Row],[OrderQuantity]]</f>
        <v>34392</v>
      </c>
      <c r="AF1646">
        <f>MIS[[#This Row],[LTP]]*MIS[[#This Row],[OrderQuantity]]</f>
        <v>24864</v>
      </c>
      <c r="AG1646">
        <f>IF(MIS[[#This Row],[OrderSide]]="SELL",MIS[[#This Row],[VALUE]]-MIS[[#This Row],[LIVE_VALUE]],MIS[[#This Row],[LIVE_VALUE]]-MIS[[#This Row],[VALUE]])</f>
        <v>9528</v>
      </c>
      <c r="AH1646" t="str" cm="1">
        <f t="array" ref="AH1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6" t="str">
        <f>MIS[[#This Row],[TRADING SYMBOL]]</f>
        <v>SENSEX2552082100PE</v>
      </c>
      <c r="AJ1646" t="str">
        <f>IF(RIGHT(MIS[[#This Row],[Main/Hedge]],4)="MAIN","MAIN","HEDGE")</f>
        <v>MAIN</v>
      </c>
      <c r="AK1646" t="str" cm="1">
        <f t="array" ref="AK1646">_xlfn._xlws.FILTER(Table4[Column1],ISNUMBER(SEARCH(Table4[Column1],MIS[[#This Row],[OrderUniqueIdentifier]])),"")</f>
        <v>MS</v>
      </c>
    </row>
    <row r="1647" spans="1:37" x14ac:dyDescent="0.25">
      <c r="A1647" t="s">
        <v>71</v>
      </c>
      <c r="B1647" t="s">
        <v>602</v>
      </c>
      <c r="C1647" t="s">
        <v>3585</v>
      </c>
      <c r="D1647" t="s">
        <v>72</v>
      </c>
      <c r="E1647" t="s">
        <v>744</v>
      </c>
      <c r="F1647" t="s">
        <v>98</v>
      </c>
      <c r="G1647" t="s">
        <v>74</v>
      </c>
      <c r="H1647" t="s">
        <v>75</v>
      </c>
      <c r="I1647" t="s">
        <v>76</v>
      </c>
      <c r="J1647" t="s">
        <v>77</v>
      </c>
      <c r="K1647">
        <v>40</v>
      </c>
      <c r="L1647" t="s">
        <v>77</v>
      </c>
      <c r="M1647" t="s">
        <v>78</v>
      </c>
      <c r="N1647" t="s">
        <v>3586</v>
      </c>
      <c r="O1647" t="s">
        <v>3587</v>
      </c>
      <c r="P1647" t="s">
        <v>3588</v>
      </c>
      <c r="Q1647" t="s">
        <v>747</v>
      </c>
      <c r="R1647" t="s">
        <v>79</v>
      </c>
      <c r="S1647" t="s">
        <v>40</v>
      </c>
      <c r="T1647" t="s">
        <v>748</v>
      </c>
      <c r="U1647" t="s">
        <v>100</v>
      </c>
      <c r="V1647" t="s">
        <v>80</v>
      </c>
      <c r="W1647">
        <v>83500</v>
      </c>
      <c r="X1647" t="s">
        <v>81</v>
      </c>
      <c r="Y1647">
        <v>40</v>
      </c>
      <c r="Z1647" t="s">
        <v>234</v>
      </c>
      <c r="AA1647" t="s">
        <v>3589</v>
      </c>
      <c r="AB1647" t="s">
        <v>90</v>
      </c>
      <c r="AC1647" t="s">
        <v>84</v>
      </c>
      <c r="AD1647">
        <f>_xlfn.XLOOKUP(MIS[[#This Row],[TRADING SYMBOL]],[1]Sheet1!$D:$D,[1]Sheet1!$C:$C)</f>
        <v>99.8</v>
      </c>
      <c r="AE1647">
        <f>MIS[[#This Row],[OrderAverageTradedPrice]]*MIS[[#This Row],[OrderQuantity]]</f>
        <v>5214</v>
      </c>
      <c r="AF1647">
        <f>MIS[[#This Row],[LTP]]*MIS[[#This Row],[OrderQuantity]]</f>
        <v>3992</v>
      </c>
      <c r="AG1647">
        <f>IF(MIS[[#This Row],[OrderSide]]="SELL",MIS[[#This Row],[VALUE]]-MIS[[#This Row],[LIVE_VALUE]],MIS[[#This Row],[LIVE_VALUE]]-MIS[[#This Row],[VALUE]])</f>
        <v>-1222</v>
      </c>
      <c r="AH1647" t="str" cm="1">
        <f t="array" ref="AH1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7" t="str">
        <f>MIS[[#This Row],[TRADING SYMBOL]]</f>
        <v>SENSEX2552083500CE</v>
      </c>
      <c r="AJ1647" t="str">
        <f>IF(RIGHT(MIS[[#This Row],[Main/Hedge]],4)="MAIN","MAIN","HEDGE")</f>
        <v>MAIN</v>
      </c>
      <c r="AK1647" t="str" cm="1">
        <f t="array" ref="AK1647">_xlfn._xlws.FILTER(Table4[Column1],ISNUMBER(SEARCH(Table4[Column1],MIS[[#This Row],[OrderUniqueIdentifier]])),"")</f>
        <v>MS</v>
      </c>
    </row>
    <row r="1648" spans="1:37" x14ac:dyDescent="0.25">
      <c r="A1648" t="s">
        <v>71</v>
      </c>
      <c r="B1648" t="s">
        <v>669</v>
      </c>
      <c r="C1648" t="s">
        <v>3814</v>
      </c>
      <c r="D1648" t="s">
        <v>72</v>
      </c>
      <c r="E1648" t="s">
        <v>744</v>
      </c>
      <c r="F1648" t="s">
        <v>98</v>
      </c>
      <c r="G1648" t="s">
        <v>74</v>
      </c>
      <c r="H1648" t="s">
        <v>75</v>
      </c>
      <c r="I1648" t="s">
        <v>76</v>
      </c>
      <c r="J1648" t="s">
        <v>77</v>
      </c>
      <c r="K1648">
        <v>340</v>
      </c>
      <c r="L1648" t="s">
        <v>77</v>
      </c>
      <c r="M1648" t="s">
        <v>78</v>
      </c>
      <c r="N1648" t="s">
        <v>3815</v>
      </c>
      <c r="O1648" t="s">
        <v>3587</v>
      </c>
      <c r="P1648" t="s">
        <v>3588</v>
      </c>
      <c r="Q1648" t="s">
        <v>747</v>
      </c>
      <c r="R1648" t="s">
        <v>79</v>
      </c>
      <c r="S1648" t="s">
        <v>40</v>
      </c>
      <c r="T1648" t="s">
        <v>748</v>
      </c>
      <c r="U1648" t="s">
        <v>100</v>
      </c>
      <c r="V1648" t="s">
        <v>80</v>
      </c>
      <c r="W1648">
        <v>83500</v>
      </c>
      <c r="X1648" t="s">
        <v>81</v>
      </c>
      <c r="Y1648">
        <v>340</v>
      </c>
      <c r="Z1648" t="s">
        <v>234</v>
      </c>
      <c r="AA1648" t="s">
        <v>3589</v>
      </c>
      <c r="AB1648" t="s">
        <v>90</v>
      </c>
      <c r="AC1648" t="s">
        <v>84</v>
      </c>
      <c r="AD1648">
        <f>_xlfn.XLOOKUP(MIS[[#This Row],[TRADING SYMBOL]],[1]Sheet1!$D:$D,[1]Sheet1!$C:$C)</f>
        <v>99.8</v>
      </c>
      <c r="AE1648">
        <f>MIS[[#This Row],[OrderAverageTradedPrice]]*MIS[[#This Row],[OrderQuantity]]</f>
        <v>44221.99999999968</v>
      </c>
      <c r="AF1648">
        <f>MIS[[#This Row],[LTP]]*MIS[[#This Row],[OrderQuantity]]</f>
        <v>33932</v>
      </c>
      <c r="AG1648">
        <f>IF(MIS[[#This Row],[OrderSide]]="SELL",MIS[[#This Row],[VALUE]]-MIS[[#This Row],[LIVE_VALUE]],MIS[[#This Row],[LIVE_VALUE]]-MIS[[#This Row],[VALUE]])</f>
        <v>-10289.99999999968</v>
      </c>
      <c r="AH1648" t="str" cm="1">
        <f t="array" ref="AH1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8" t="str">
        <f>MIS[[#This Row],[TRADING SYMBOL]]</f>
        <v>SENSEX2552083500CE</v>
      </c>
      <c r="AJ1648" t="str">
        <f>IF(RIGHT(MIS[[#This Row],[Main/Hedge]],4)="MAIN","MAIN","HEDGE")</f>
        <v>MAIN</v>
      </c>
      <c r="AK1648" t="str" cm="1">
        <f t="array" ref="AK1648">_xlfn._xlws.FILTER(Table4[Column1],ISNUMBER(SEARCH(Table4[Column1],MIS[[#This Row],[OrderUniqueIdentifier]])),"")</f>
        <v>MS</v>
      </c>
    </row>
    <row r="1649" spans="1:37" x14ac:dyDescent="0.25">
      <c r="A1649" t="s">
        <v>71</v>
      </c>
      <c r="B1649" t="s">
        <v>724</v>
      </c>
      <c r="C1649" t="s">
        <v>3984</v>
      </c>
      <c r="D1649" t="s">
        <v>72</v>
      </c>
      <c r="E1649" t="s">
        <v>2053</v>
      </c>
      <c r="F1649" t="s">
        <v>98</v>
      </c>
      <c r="G1649" t="s">
        <v>89</v>
      </c>
      <c r="H1649" t="s">
        <v>75</v>
      </c>
      <c r="I1649" t="s">
        <v>76</v>
      </c>
      <c r="J1649" t="s">
        <v>77</v>
      </c>
      <c r="K1649">
        <v>160</v>
      </c>
      <c r="L1649" t="s">
        <v>77</v>
      </c>
      <c r="M1649" t="s">
        <v>78</v>
      </c>
      <c r="N1649" t="s">
        <v>3985</v>
      </c>
      <c r="O1649" t="s">
        <v>3587</v>
      </c>
      <c r="P1649" t="s">
        <v>3588</v>
      </c>
      <c r="Q1649" t="s">
        <v>2055</v>
      </c>
      <c r="R1649" t="s">
        <v>79</v>
      </c>
      <c r="S1649" t="s">
        <v>3964</v>
      </c>
      <c r="T1649" t="s">
        <v>2056</v>
      </c>
      <c r="U1649" t="s">
        <v>100</v>
      </c>
      <c r="V1649" t="s">
        <v>80</v>
      </c>
      <c r="W1649">
        <v>82300</v>
      </c>
      <c r="X1649" t="s">
        <v>85</v>
      </c>
      <c r="Y1649">
        <v>-160</v>
      </c>
      <c r="Z1649" t="s">
        <v>234</v>
      </c>
      <c r="AA1649" t="s">
        <v>3589</v>
      </c>
      <c r="AB1649" t="s">
        <v>107</v>
      </c>
      <c r="AC1649" t="s">
        <v>91</v>
      </c>
      <c r="AD1649">
        <f>_xlfn.XLOOKUP(MIS[[#This Row],[TRADING SYMBOL]],[1]Sheet1!$D:$D,[1]Sheet1!$C:$C)</f>
        <v>389.05</v>
      </c>
      <c r="AE1649">
        <f>MIS[[#This Row],[OrderAverageTradedPrice]]*MIS[[#This Row],[OrderQuantity]]</f>
        <v>83014</v>
      </c>
      <c r="AF1649">
        <f>MIS[[#This Row],[LTP]]*MIS[[#This Row],[OrderQuantity]]</f>
        <v>62248</v>
      </c>
      <c r="AG1649">
        <f>IF(MIS[[#This Row],[OrderSide]]="SELL",MIS[[#This Row],[VALUE]]-MIS[[#This Row],[LIVE_VALUE]],MIS[[#This Row],[LIVE_VALUE]]-MIS[[#This Row],[VALUE]])</f>
        <v>20766</v>
      </c>
      <c r="AH1649" t="str" cm="1">
        <f t="array" ref="AH1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9" t="str">
        <f>MIS[[#This Row],[TRADING SYMBOL]]</f>
        <v>SENSEX2552082300PE</v>
      </c>
      <c r="AJ1649" t="str">
        <f>IF(RIGHT(MIS[[#This Row],[Main/Hedge]],4)="MAIN","MAIN","HEDGE")</f>
        <v>MAIN</v>
      </c>
      <c r="AK1649" t="str" cm="1">
        <f t="array" ref="AK1649">_xlfn._xlws.FILTER(Table4[Column1],ISNUMBER(SEARCH(Table4[Column1],MIS[[#This Row],[OrderUniqueIdentifier]])),"")</f>
        <v>MS</v>
      </c>
    </row>
    <row r="1650" spans="1:37" x14ac:dyDescent="0.25">
      <c r="A1650" t="s">
        <v>71</v>
      </c>
      <c r="B1650" t="s">
        <v>813</v>
      </c>
      <c r="C1650" t="s">
        <v>4202</v>
      </c>
      <c r="D1650" t="s">
        <v>72</v>
      </c>
      <c r="E1650" t="s">
        <v>744</v>
      </c>
      <c r="F1650" t="s">
        <v>98</v>
      </c>
      <c r="G1650" t="s">
        <v>74</v>
      </c>
      <c r="H1650" t="s">
        <v>75</v>
      </c>
      <c r="I1650" t="s">
        <v>76</v>
      </c>
      <c r="J1650" t="s">
        <v>77</v>
      </c>
      <c r="K1650">
        <v>20</v>
      </c>
      <c r="L1650" t="s">
        <v>77</v>
      </c>
      <c r="M1650" t="s">
        <v>78</v>
      </c>
      <c r="N1650" t="s">
        <v>3501</v>
      </c>
      <c r="O1650" t="s">
        <v>3588</v>
      </c>
      <c r="P1650" t="s">
        <v>3588</v>
      </c>
      <c r="Q1650" t="s">
        <v>747</v>
      </c>
      <c r="R1650" t="s">
        <v>79</v>
      </c>
      <c r="S1650" t="s">
        <v>40</v>
      </c>
      <c r="T1650" t="s">
        <v>748</v>
      </c>
      <c r="U1650" t="s">
        <v>100</v>
      </c>
      <c r="V1650" t="s">
        <v>80</v>
      </c>
      <c r="W1650">
        <v>83500</v>
      </c>
      <c r="X1650" t="s">
        <v>81</v>
      </c>
      <c r="Y1650">
        <v>20</v>
      </c>
      <c r="Z1650" t="s">
        <v>3589</v>
      </c>
      <c r="AA1650" t="s">
        <v>3589</v>
      </c>
      <c r="AB1650" t="s">
        <v>90</v>
      </c>
      <c r="AC1650" t="s">
        <v>84</v>
      </c>
      <c r="AD1650">
        <f>_xlfn.XLOOKUP(MIS[[#This Row],[TRADING SYMBOL]],[1]Sheet1!$D:$D,[1]Sheet1!$C:$C)</f>
        <v>99.8</v>
      </c>
      <c r="AE1650">
        <f>MIS[[#This Row],[OrderAverageTradedPrice]]*MIS[[#This Row],[OrderQuantity]]</f>
        <v>2603</v>
      </c>
      <c r="AF1650">
        <f>MIS[[#This Row],[LTP]]*MIS[[#This Row],[OrderQuantity]]</f>
        <v>1996</v>
      </c>
      <c r="AG1650">
        <f>IF(MIS[[#This Row],[OrderSide]]="SELL",MIS[[#This Row],[VALUE]]-MIS[[#This Row],[LIVE_VALUE]],MIS[[#This Row],[LIVE_VALUE]]-MIS[[#This Row],[VALUE]])</f>
        <v>-607</v>
      </c>
      <c r="AH1650" t="str" cm="1">
        <f t="array" ref="AH1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0" t="str">
        <f>MIS[[#This Row],[TRADING SYMBOL]]</f>
        <v>SENSEX2552083500CE</v>
      </c>
      <c r="AJ1650" t="str">
        <f>IF(RIGHT(MIS[[#This Row],[Main/Hedge]],4)="MAIN","MAIN","HEDGE")</f>
        <v>MAIN</v>
      </c>
      <c r="AK1650" t="str" cm="1">
        <f t="array" ref="AK1650">_xlfn._xlws.FILTER(Table4[Column1],ISNUMBER(SEARCH(Table4[Column1],MIS[[#This Row],[OrderUniqueIdentifier]])),"")</f>
        <v>MS</v>
      </c>
    </row>
    <row r="1651" spans="1:37" x14ac:dyDescent="0.25">
      <c r="A1651" t="s">
        <v>71</v>
      </c>
      <c r="B1651" t="s">
        <v>888</v>
      </c>
      <c r="C1651" t="s">
        <v>4431</v>
      </c>
      <c r="D1651" t="s">
        <v>72</v>
      </c>
      <c r="E1651" t="s">
        <v>2053</v>
      </c>
      <c r="F1651" t="s">
        <v>98</v>
      </c>
      <c r="G1651" t="s">
        <v>89</v>
      </c>
      <c r="H1651" t="s">
        <v>75</v>
      </c>
      <c r="I1651" t="s">
        <v>76</v>
      </c>
      <c r="J1651" t="s">
        <v>77</v>
      </c>
      <c r="K1651">
        <v>20</v>
      </c>
      <c r="L1651" t="s">
        <v>77</v>
      </c>
      <c r="M1651" t="s">
        <v>78</v>
      </c>
      <c r="N1651" t="s">
        <v>4432</v>
      </c>
      <c r="O1651" t="s">
        <v>3587</v>
      </c>
      <c r="P1651" t="s">
        <v>3588</v>
      </c>
      <c r="Q1651" t="s">
        <v>2055</v>
      </c>
      <c r="R1651" t="s">
        <v>79</v>
      </c>
      <c r="S1651" t="s">
        <v>3964</v>
      </c>
      <c r="T1651" t="s">
        <v>2056</v>
      </c>
      <c r="U1651" t="s">
        <v>100</v>
      </c>
      <c r="V1651" t="s">
        <v>80</v>
      </c>
      <c r="W1651">
        <v>82300</v>
      </c>
      <c r="X1651" t="s">
        <v>85</v>
      </c>
      <c r="Y1651">
        <v>-20</v>
      </c>
      <c r="Z1651" t="s">
        <v>234</v>
      </c>
      <c r="AA1651" t="s">
        <v>3589</v>
      </c>
      <c r="AB1651" t="s">
        <v>107</v>
      </c>
      <c r="AC1651" t="s">
        <v>91</v>
      </c>
      <c r="AD1651">
        <f>_xlfn.XLOOKUP(MIS[[#This Row],[TRADING SYMBOL]],[1]Sheet1!$D:$D,[1]Sheet1!$C:$C)</f>
        <v>389.05</v>
      </c>
      <c r="AE1651">
        <f>MIS[[#This Row],[OrderAverageTradedPrice]]*MIS[[#This Row],[OrderQuantity]]</f>
        <v>10364</v>
      </c>
      <c r="AF1651">
        <f>MIS[[#This Row],[LTP]]*MIS[[#This Row],[OrderQuantity]]</f>
        <v>7781</v>
      </c>
      <c r="AG1651">
        <f>IF(MIS[[#This Row],[OrderSide]]="SELL",MIS[[#This Row],[VALUE]]-MIS[[#This Row],[LIVE_VALUE]],MIS[[#This Row],[LIVE_VALUE]]-MIS[[#This Row],[VALUE]])</f>
        <v>2583</v>
      </c>
      <c r="AH1651" t="str" cm="1">
        <f t="array" ref="AH1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1" t="str">
        <f>MIS[[#This Row],[TRADING SYMBOL]]</f>
        <v>SENSEX2552082300PE</v>
      </c>
      <c r="AJ1651" t="str">
        <f>IF(RIGHT(MIS[[#This Row],[Main/Hedge]],4)="MAIN","MAIN","HEDGE")</f>
        <v>MAIN</v>
      </c>
      <c r="AK1651" t="str" cm="1">
        <f t="array" ref="AK1651">_xlfn._xlws.FILTER(Table4[Column1],ISNUMBER(SEARCH(Table4[Column1],MIS[[#This Row],[OrderUniqueIdentifier]])),"")</f>
        <v>MS</v>
      </c>
    </row>
    <row r="1652" spans="1:37" x14ac:dyDescent="0.25">
      <c r="A1652" t="s">
        <v>71</v>
      </c>
      <c r="B1652" t="s">
        <v>696</v>
      </c>
      <c r="C1652" t="s">
        <v>3856</v>
      </c>
      <c r="D1652" t="s">
        <v>72</v>
      </c>
      <c r="E1652" t="s">
        <v>744</v>
      </c>
      <c r="F1652" t="s">
        <v>98</v>
      </c>
      <c r="G1652" t="s">
        <v>74</v>
      </c>
      <c r="H1652" t="s">
        <v>75</v>
      </c>
      <c r="I1652" t="s">
        <v>76</v>
      </c>
      <c r="J1652" t="s">
        <v>77</v>
      </c>
      <c r="K1652">
        <v>120</v>
      </c>
      <c r="L1652" t="s">
        <v>77</v>
      </c>
      <c r="M1652" t="s">
        <v>78</v>
      </c>
      <c r="N1652" t="s">
        <v>3857</v>
      </c>
      <c r="O1652" t="s">
        <v>3588</v>
      </c>
      <c r="P1652" t="s">
        <v>3253</v>
      </c>
      <c r="Q1652" t="s">
        <v>747</v>
      </c>
      <c r="R1652" t="s">
        <v>79</v>
      </c>
      <c r="S1652" t="s">
        <v>40</v>
      </c>
      <c r="T1652" t="s">
        <v>748</v>
      </c>
      <c r="U1652" t="s">
        <v>100</v>
      </c>
      <c r="V1652" t="s">
        <v>80</v>
      </c>
      <c r="W1652">
        <v>83500</v>
      </c>
      <c r="X1652" t="s">
        <v>81</v>
      </c>
      <c r="Y1652">
        <v>120</v>
      </c>
      <c r="Z1652" t="s">
        <v>3589</v>
      </c>
      <c r="AA1652" t="s">
        <v>269</v>
      </c>
      <c r="AB1652" t="s">
        <v>90</v>
      </c>
      <c r="AC1652" t="s">
        <v>84</v>
      </c>
      <c r="AD1652">
        <f>_xlfn.XLOOKUP(MIS[[#This Row],[TRADING SYMBOL]],[1]Sheet1!$D:$D,[1]Sheet1!$C:$C)</f>
        <v>99.8</v>
      </c>
      <c r="AE1652">
        <f>MIS[[#This Row],[OrderAverageTradedPrice]]*MIS[[#This Row],[OrderQuantity]]</f>
        <v>15664.99999999992</v>
      </c>
      <c r="AF1652">
        <f>MIS[[#This Row],[LTP]]*MIS[[#This Row],[OrderQuantity]]</f>
        <v>11976</v>
      </c>
      <c r="AG1652">
        <f>IF(MIS[[#This Row],[OrderSide]]="SELL",MIS[[#This Row],[VALUE]]-MIS[[#This Row],[LIVE_VALUE]],MIS[[#This Row],[LIVE_VALUE]]-MIS[[#This Row],[VALUE]])</f>
        <v>-3688.99999999992</v>
      </c>
      <c r="AH1652" t="str" cm="1">
        <f t="array" ref="AH1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2" t="str">
        <f>MIS[[#This Row],[TRADING SYMBOL]]</f>
        <v>SENSEX2552083500CE</v>
      </c>
      <c r="AJ1652" t="str">
        <f>IF(RIGHT(MIS[[#This Row],[Main/Hedge]],4)="MAIN","MAIN","HEDGE")</f>
        <v>MAIN</v>
      </c>
      <c r="AK1652" t="str" cm="1">
        <f t="array" ref="AK1652">_xlfn._xlws.FILTER(Table4[Column1],ISNUMBER(SEARCH(Table4[Column1],MIS[[#This Row],[OrderUniqueIdentifier]])),"")</f>
        <v>MS</v>
      </c>
    </row>
    <row r="1653" spans="1:37" x14ac:dyDescent="0.25">
      <c r="A1653" t="s">
        <v>71</v>
      </c>
      <c r="B1653" t="s">
        <v>724</v>
      </c>
      <c r="C1653" t="s">
        <v>3986</v>
      </c>
      <c r="D1653" t="s">
        <v>72</v>
      </c>
      <c r="E1653" t="s">
        <v>3186</v>
      </c>
      <c r="F1653" t="s">
        <v>98</v>
      </c>
      <c r="G1653" t="s">
        <v>89</v>
      </c>
      <c r="H1653" t="s">
        <v>75</v>
      </c>
      <c r="I1653" t="s">
        <v>76</v>
      </c>
      <c r="J1653" t="s">
        <v>77</v>
      </c>
      <c r="K1653">
        <v>160</v>
      </c>
      <c r="L1653" t="s">
        <v>77</v>
      </c>
      <c r="M1653" t="s">
        <v>78</v>
      </c>
      <c r="N1653" t="s">
        <v>3987</v>
      </c>
      <c r="O1653" t="s">
        <v>3588</v>
      </c>
      <c r="P1653" t="s">
        <v>3253</v>
      </c>
      <c r="Q1653" t="s">
        <v>3189</v>
      </c>
      <c r="R1653" t="s">
        <v>79</v>
      </c>
      <c r="S1653" t="s">
        <v>3964</v>
      </c>
      <c r="T1653" t="s">
        <v>3190</v>
      </c>
      <c r="U1653" t="s">
        <v>100</v>
      </c>
      <c r="V1653" t="s">
        <v>80</v>
      </c>
      <c r="W1653">
        <v>82400</v>
      </c>
      <c r="X1653" t="s">
        <v>81</v>
      </c>
      <c r="Y1653">
        <v>-160</v>
      </c>
      <c r="Z1653" t="s">
        <v>3589</v>
      </c>
      <c r="AA1653" t="s">
        <v>269</v>
      </c>
      <c r="AB1653" t="s">
        <v>90</v>
      </c>
      <c r="AC1653" t="s">
        <v>91</v>
      </c>
      <c r="AD1653">
        <f>_xlfn.XLOOKUP(MIS[[#This Row],[TRADING SYMBOL]],[1]Sheet1!$D:$D,[1]Sheet1!$C:$C)</f>
        <v>414.75</v>
      </c>
      <c r="AE1653">
        <f>MIS[[#This Row],[OrderAverageTradedPrice]]*MIS[[#This Row],[OrderQuantity]]</f>
        <v>76412</v>
      </c>
      <c r="AF1653">
        <f>MIS[[#This Row],[LTP]]*MIS[[#This Row],[OrderQuantity]]</f>
        <v>66360</v>
      </c>
      <c r="AG1653">
        <f>IF(MIS[[#This Row],[OrderSide]]="SELL",MIS[[#This Row],[VALUE]]-MIS[[#This Row],[LIVE_VALUE]],MIS[[#This Row],[LIVE_VALUE]]-MIS[[#This Row],[VALUE]])</f>
        <v>10052</v>
      </c>
      <c r="AH1653" t="str" cm="1">
        <f t="array" ref="AH1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3" t="str">
        <f>MIS[[#This Row],[TRADING SYMBOL]]</f>
        <v>SENSEX2552082400CE</v>
      </c>
      <c r="AJ1653" t="str">
        <f>IF(RIGHT(MIS[[#This Row],[Main/Hedge]],4)="MAIN","MAIN","HEDGE")</f>
        <v>MAIN</v>
      </c>
      <c r="AK1653" t="str" cm="1">
        <f t="array" ref="AK1653">_xlfn._xlws.FILTER(Table4[Column1],ISNUMBER(SEARCH(Table4[Column1],MIS[[#This Row],[OrderUniqueIdentifier]])),"")</f>
        <v>MS</v>
      </c>
    </row>
    <row r="1654" spans="1:37" x14ac:dyDescent="0.25">
      <c r="A1654" t="s">
        <v>71</v>
      </c>
      <c r="B1654" t="s">
        <v>888</v>
      </c>
      <c r="C1654" t="s">
        <v>4433</v>
      </c>
      <c r="D1654" t="s">
        <v>72</v>
      </c>
      <c r="E1654" t="s">
        <v>3186</v>
      </c>
      <c r="F1654" t="s">
        <v>98</v>
      </c>
      <c r="G1654" t="s">
        <v>89</v>
      </c>
      <c r="H1654" t="s">
        <v>75</v>
      </c>
      <c r="I1654" t="s">
        <v>76</v>
      </c>
      <c r="J1654" t="s">
        <v>77</v>
      </c>
      <c r="K1654">
        <v>20</v>
      </c>
      <c r="L1654" t="s">
        <v>77</v>
      </c>
      <c r="M1654" t="s">
        <v>78</v>
      </c>
      <c r="N1654" t="s">
        <v>4434</v>
      </c>
      <c r="O1654" t="s">
        <v>3588</v>
      </c>
      <c r="P1654" t="s">
        <v>3253</v>
      </c>
      <c r="Q1654" t="s">
        <v>3189</v>
      </c>
      <c r="R1654" t="s">
        <v>79</v>
      </c>
      <c r="S1654" t="s">
        <v>3964</v>
      </c>
      <c r="T1654" t="s">
        <v>3190</v>
      </c>
      <c r="U1654" t="s">
        <v>100</v>
      </c>
      <c r="V1654" t="s">
        <v>80</v>
      </c>
      <c r="W1654">
        <v>82400</v>
      </c>
      <c r="X1654" t="s">
        <v>81</v>
      </c>
      <c r="Y1654">
        <v>-20</v>
      </c>
      <c r="Z1654" t="s">
        <v>3589</v>
      </c>
      <c r="AA1654" t="s">
        <v>269</v>
      </c>
      <c r="AB1654" t="s">
        <v>90</v>
      </c>
      <c r="AC1654" t="s">
        <v>91</v>
      </c>
      <c r="AD1654">
        <f>_xlfn.XLOOKUP(MIS[[#This Row],[TRADING SYMBOL]],[1]Sheet1!$D:$D,[1]Sheet1!$C:$C)</f>
        <v>414.75</v>
      </c>
      <c r="AE1654">
        <f>MIS[[#This Row],[OrderAverageTradedPrice]]*MIS[[#This Row],[OrderQuantity]]</f>
        <v>9555</v>
      </c>
      <c r="AF1654">
        <f>MIS[[#This Row],[LTP]]*MIS[[#This Row],[OrderQuantity]]</f>
        <v>8295</v>
      </c>
      <c r="AG1654">
        <f>IF(MIS[[#This Row],[OrderSide]]="SELL",MIS[[#This Row],[VALUE]]-MIS[[#This Row],[LIVE_VALUE]],MIS[[#This Row],[LIVE_VALUE]]-MIS[[#This Row],[VALUE]])</f>
        <v>1260</v>
      </c>
      <c r="AH1654" t="str" cm="1">
        <f t="array" ref="AH1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4" t="str">
        <f>MIS[[#This Row],[TRADING SYMBOL]]</f>
        <v>SENSEX2552082400CE</v>
      </c>
      <c r="AJ1654" t="str">
        <f>IF(RIGHT(MIS[[#This Row],[Main/Hedge]],4)="MAIN","MAIN","HEDGE")</f>
        <v>MAIN</v>
      </c>
      <c r="AK1654" t="str" cm="1">
        <f t="array" ref="AK1654">_xlfn._xlws.FILTER(Table4[Column1],ISNUMBER(SEARCH(Table4[Column1],MIS[[#This Row],[OrderUniqueIdentifier]])),"")</f>
        <v>MS</v>
      </c>
    </row>
    <row r="1655" spans="1:37" x14ac:dyDescent="0.25">
      <c r="A1655" t="s">
        <v>71</v>
      </c>
      <c r="B1655" t="s">
        <v>1061</v>
      </c>
      <c r="C1655" t="s">
        <v>4957</v>
      </c>
      <c r="D1655" t="s">
        <v>72</v>
      </c>
      <c r="E1655" t="s">
        <v>744</v>
      </c>
      <c r="F1655" t="s">
        <v>98</v>
      </c>
      <c r="G1655" t="s">
        <v>74</v>
      </c>
      <c r="H1655" t="s">
        <v>75</v>
      </c>
      <c r="I1655" t="s">
        <v>76</v>
      </c>
      <c r="J1655" t="s">
        <v>77</v>
      </c>
      <c r="K1655">
        <v>40</v>
      </c>
      <c r="L1655" t="s">
        <v>77</v>
      </c>
      <c r="M1655" t="s">
        <v>78</v>
      </c>
      <c r="N1655" t="s">
        <v>336</v>
      </c>
      <c r="O1655" t="s">
        <v>3253</v>
      </c>
      <c r="P1655" t="s">
        <v>3253</v>
      </c>
      <c r="Q1655" t="s">
        <v>747</v>
      </c>
      <c r="R1655" t="s">
        <v>79</v>
      </c>
      <c r="S1655" t="s">
        <v>40</v>
      </c>
      <c r="T1655" t="s">
        <v>748</v>
      </c>
      <c r="U1655" t="s">
        <v>100</v>
      </c>
      <c r="V1655" t="s">
        <v>80</v>
      </c>
      <c r="W1655">
        <v>83500</v>
      </c>
      <c r="X1655" t="s">
        <v>81</v>
      </c>
      <c r="Y1655">
        <v>40</v>
      </c>
      <c r="Z1655" t="s">
        <v>269</v>
      </c>
      <c r="AA1655" t="s">
        <v>269</v>
      </c>
      <c r="AB1655" t="s">
        <v>90</v>
      </c>
      <c r="AC1655" t="s">
        <v>84</v>
      </c>
      <c r="AD1655">
        <f>_xlfn.XLOOKUP(MIS[[#This Row],[TRADING SYMBOL]],[1]Sheet1!$D:$D,[1]Sheet1!$C:$C)</f>
        <v>99.8</v>
      </c>
      <c r="AE1655">
        <f>MIS[[#This Row],[OrderAverageTradedPrice]]*MIS[[#This Row],[OrderQuantity]]</f>
        <v>5224</v>
      </c>
      <c r="AF1655">
        <f>MIS[[#This Row],[LTP]]*MIS[[#This Row],[OrderQuantity]]</f>
        <v>3992</v>
      </c>
      <c r="AG1655">
        <f>IF(MIS[[#This Row],[OrderSide]]="SELL",MIS[[#This Row],[VALUE]]-MIS[[#This Row],[LIVE_VALUE]],MIS[[#This Row],[LIVE_VALUE]]-MIS[[#This Row],[VALUE]])</f>
        <v>-1232</v>
      </c>
      <c r="AH1655" t="str" cm="1">
        <f t="array" ref="AH1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5" t="str">
        <f>MIS[[#This Row],[TRADING SYMBOL]]</f>
        <v>SENSEX2552083500CE</v>
      </c>
      <c r="AJ1655" t="str">
        <f>IF(RIGHT(MIS[[#This Row],[Main/Hedge]],4)="MAIN","MAIN","HEDGE")</f>
        <v>MAIN</v>
      </c>
      <c r="AK1655" t="str" cm="1">
        <f t="array" ref="AK1655">_xlfn._xlws.FILTER(Table4[Column1],ISNUMBER(SEARCH(Table4[Column1],MIS[[#This Row],[OrderUniqueIdentifier]])),"")</f>
        <v>MS</v>
      </c>
    </row>
    <row r="1656" spans="1:37" x14ac:dyDescent="0.25">
      <c r="A1656" t="s">
        <v>71</v>
      </c>
      <c r="B1656" t="s">
        <v>491</v>
      </c>
      <c r="C1656" t="s">
        <v>3251</v>
      </c>
      <c r="D1656" t="s">
        <v>72</v>
      </c>
      <c r="E1656" t="s">
        <v>2044</v>
      </c>
      <c r="F1656" t="s">
        <v>98</v>
      </c>
      <c r="G1656" t="s">
        <v>89</v>
      </c>
      <c r="H1656" t="s">
        <v>75</v>
      </c>
      <c r="I1656" t="s">
        <v>76</v>
      </c>
      <c r="J1656" t="s">
        <v>77</v>
      </c>
      <c r="K1656">
        <v>120</v>
      </c>
      <c r="L1656" t="s">
        <v>77</v>
      </c>
      <c r="M1656" t="s">
        <v>78</v>
      </c>
      <c r="N1656" t="s">
        <v>3252</v>
      </c>
      <c r="O1656" t="s">
        <v>3253</v>
      </c>
      <c r="P1656" t="s">
        <v>3254</v>
      </c>
      <c r="Q1656" t="s">
        <v>2048</v>
      </c>
      <c r="R1656" t="s">
        <v>79</v>
      </c>
      <c r="S1656" t="s">
        <v>40</v>
      </c>
      <c r="T1656" t="s">
        <v>2049</v>
      </c>
      <c r="U1656" t="s">
        <v>100</v>
      </c>
      <c r="V1656" t="s">
        <v>80</v>
      </c>
      <c r="W1656">
        <v>82300</v>
      </c>
      <c r="X1656" t="s">
        <v>81</v>
      </c>
      <c r="Y1656">
        <v>-120</v>
      </c>
      <c r="Z1656" t="s">
        <v>269</v>
      </c>
      <c r="AA1656" t="s">
        <v>3255</v>
      </c>
      <c r="AB1656" t="s">
        <v>90</v>
      </c>
      <c r="AC1656" t="s">
        <v>91</v>
      </c>
      <c r="AD1656">
        <f>_xlfn.XLOOKUP(MIS[[#This Row],[TRADING SYMBOL]],[1]Sheet1!$D:$D,[1]Sheet1!$C:$C)</f>
        <v>464.4</v>
      </c>
      <c r="AE1656">
        <f>MIS[[#This Row],[OrderAverageTradedPrice]]*MIS[[#This Row],[OrderQuantity]]</f>
        <v>63058.99999999992</v>
      </c>
      <c r="AF1656">
        <f>MIS[[#This Row],[LTP]]*MIS[[#This Row],[OrderQuantity]]</f>
        <v>55728</v>
      </c>
      <c r="AG1656">
        <f>IF(MIS[[#This Row],[OrderSide]]="SELL",MIS[[#This Row],[VALUE]]-MIS[[#This Row],[LIVE_VALUE]],MIS[[#This Row],[LIVE_VALUE]]-MIS[[#This Row],[VALUE]])</f>
        <v>7330.99999999992</v>
      </c>
      <c r="AH1656" t="str" cm="1">
        <f t="array" ref="AH1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6" t="str">
        <f>MIS[[#This Row],[TRADING SYMBOL]]</f>
        <v>SENSEX2552082300CE</v>
      </c>
      <c r="AJ1656" t="str">
        <f>IF(RIGHT(MIS[[#This Row],[Main/Hedge]],4)="MAIN","MAIN","HEDGE")</f>
        <v>MAIN</v>
      </c>
      <c r="AK1656" t="str" cm="1">
        <f t="array" ref="AK1656">_xlfn._xlws.FILTER(Table4[Column1],ISNUMBER(SEARCH(Table4[Column1],MIS[[#This Row],[OrderUniqueIdentifier]])),"")</f>
        <v>MS</v>
      </c>
    </row>
    <row r="1657" spans="1:37" x14ac:dyDescent="0.25">
      <c r="A1657" t="s">
        <v>71</v>
      </c>
      <c r="B1657" t="s">
        <v>602</v>
      </c>
      <c r="C1657" t="s">
        <v>3590</v>
      </c>
      <c r="D1657" t="s">
        <v>72</v>
      </c>
      <c r="E1657" t="s">
        <v>2044</v>
      </c>
      <c r="F1657" t="s">
        <v>98</v>
      </c>
      <c r="G1657" t="s">
        <v>89</v>
      </c>
      <c r="H1657" t="s">
        <v>75</v>
      </c>
      <c r="I1657" t="s">
        <v>76</v>
      </c>
      <c r="J1657" t="s">
        <v>77</v>
      </c>
      <c r="K1657">
        <v>40</v>
      </c>
      <c r="L1657" t="s">
        <v>77</v>
      </c>
      <c r="M1657" t="s">
        <v>78</v>
      </c>
      <c r="N1657" t="s">
        <v>3591</v>
      </c>
      <c r="O1657" t="s">
        <v>3253</v>
      </c>
      <c r="P1657" t="s">
        <v>3254</v>
      </c>
      <c r="Q1657" t="s">
        <v>2048</v>
      </c>
      <c r="R1657" t="s">
        <v>79</v>
      </c>
      <c r="S1657" t="s">
        <v>40</v>
      </c>
      <c r="T1657" t="s">
        <v>2049</v>
      </c>
      <c r="U1657" t="s">
        <v>100</v>
      </c>
      <c r="V1657" t="s">
        <v>80</v>
      </c>
      <c r="W1657">
        <v>82300</v>
      </c>
      <c r="X1657" t="s">
        <v>81</v>
      </c>
      <c r="Y1657">
        <v>-40</v>
      </c>
      <c r="Z1657" t="s">
        <v>269</v>
      </c>
      <c r="AA1657" t="s">
        <v>3255</v>
      </c>
      <c r="AB1657" t="s">
        <v>90</v>
      </c>
      <c r="AC1657" t="s">
        <v>91</v>
      </c>
      <c r="AD1657">
        <f>_xlfn.XLOOKUP(MIS[[#This Row],[TRADING SYMBOL]],[1]Sheet1!$D:$D,[1]Sheet1!$C:$C)</f>
        <v>464.4</v>
      </c>
      <c r="AE1657">
        <f>MIS[[#This Row],[OrderAverageTradedPrice]]*MIS[[#This Row],[OrderQuantity]]</f>
        <v>21039</v>
      </c>
      <c r="AF1657">
        <f>MIS[[#This Row],[LTP]]*MIS[[#This Row],[OrderQuantity]]</f>
        <v>18576</v>
      </c>
      <c r="AG1657">
        <f>IF(MIS[[#This Row],[OrderSide]]="SELL",MIS[[#This Row],[VALUE]]-MIS[[#This Row],[LIVE_VALUE]],MIS[[#This Row],[LIVE_VALUE]]-MIS[[#This Row],[VALUE]])</f>
        <v>2463</v>
      </c>
      <c r="AH1657" t="str" cm="1">
        <f t="array" ref="AH1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7" t="str">
        <f>MIS[[#This Row],[TRADING SYMBOL]]</f>
        <v>SENSEX2552082300CE</v>
      </c>
      <c r="AJ1657" t="str">
        <f>IF(RIGHT(MIS[[#This Row],[Main/Hedge]],4)="MAIN","MAIN","HEDGE")</f>
        <v>MAIN</v>
      </c>
      <c r="AK1657" t="str" cm="1">
        <f t="array" ref="AK1657">_xlfn._xlws.FILTER(Table4[Column1],ISNUMBER(SEARCH(Table4[Column1],MIS[[#This Row],[OrderUniqueIdentifier]])),"")</f>
        <v>MS</v>
      </c>
    </row>
    <row r="1658" spans="1:37" x14ac:dyDescent="0.25">
      <c r="A1658" t="s">
        <v>71</v>
      </c>
      <c r="B1658" t="s">
        <v>669</v>
      </c>
      <c r="C1658" t="s">
        <v>3816</v>
      </c>
      <c r="D1658" t="s">
        <v>72</v>
      </c>
      <c r="E1658" t="s">
        <v>2044</v>
      </c>
      <c r="F1658" t="s">
        <v>98</v>
      </c>
      <c r="G1658" t="s">
        <v>89</v>
      </c>
      <c r="H1658" t="s">
        <v>75</v>
      </c>
      <c r="I1658" t="s">
        <v>76</v>
      </c>
      <c r="J1658" t="s">
        <v>77</v>
      </c>
      <c r="K1658">
        <v>340</v>
      </c>
      <c r="L1658" t="s">
        <v>77</v>
      </c>
      <c r="M1658" t="s">
        <v>78</v>
      </c>
      <c r="N1658" t="s">
        <v>3817</v>
      </c>
      <c r="O1658" t="s">
        <v>3253</v>
      </c>
      <c r="P1658" t="s">
        <v>3254</v>
      </c>
      <c r="Q1658" t="s">
        <v>2048</v>
      </c>
      <c r="R1658" t="s">
        <v>79</v>
      </c>
      <c r="S1658" t="s">
        <v>40</v>
      </c>
      <c r="T1658" t="s">
        <v>2049</v>
      </c>
      <c r="U1658" t="s">
        <v>100</v>
      </c>
      <c r="V1658" t="s">
        <v>80</v>
      </c>
      <c r="W1658">
        <v>82300</v>
      </c>
      <c r="X1658" t="s">
        <v>81</v>
      </c>
      <c r="Y1658">
        <v>-340</v>
      </c>
      <c r="Z1658" t="s">
        <v>269</v>
      </c>
      <c r="AA1658" t="s">
        <v>3255</v>
      </c>
      <c r="AB1658" t="s">
        <v>90</v>
      </c>
      <c r="AC1658" t="s">
        <v>91</v>
      </c>
      <c r="AD1658">
        <f>_xlfn.XLOOKUP(MIS[[#This Row],[TRADING SYMBOL]],[1]Sheet1!$D:$D,[1]Sheet1!$C:$C)</f>
        <v>464.4</v>
      </c>
      <c r="AE1658">
        <f>MIS[[#This Row],[OrderAverageTradedPrice]]*MIS[[#This Row],[OrderQuantity]]</f>
        <v>179754.99999999991</v>
      </c>
      <c r="AF1658">
        <f>MIS[[#This Row],[LTP]]*MIS[[#This Row],[OrderQuantity]]</f>
        <v>157896</v>
      </c>
      <c r="AG1658">
        <f>IF(MIS[[#This Row],[OrderSide]]="SELL",MIS[[#This Row],[VALUE]]-MIS[[#This Row],[LIVE_VALUE]],MIS[[#This Row],[LIVE_VALUE]]-MIS[[#This Row],[VALUE]])</f>
        <v>21858.999999999913</v>
      </c>
      <c r="AH1658" t="str" cm="1">
        <f t="array" ref="AH1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8" t="str">
        <f>MIS[[#This Row],[TRADING SYMBOL]]</f>
        <v>SENSEX2552082300CE</v>
      </c>
      <c r="AJ1658" t="str">
        <f>IF(RIGHT(MIS[[#This Row],[Main/Hedge]],4)="MAIN","MAIN","HEDGE")</f>
        <v>MAIN</v>
      </c>
      <c r="AK1658" t="str" cm="1">
        <f t="array" ref="AK1658">_xlfn._xlws.FILTER(Table4[Column1],ISNUMBER(SEARCH(Table4[Column1],MIS[[#This Row],[OrderUniqueIdentifier]])),"")</f>
        <v>MS</v>
      </c>
    </row>
    <row r="1659" spans="1:37" x14ac:dyDescent="0.25">
      <c r="A1659" t="s">
        <v>71</v>
      </c>
      <c r="B1659" t="s">
        <v>669</v>
      </c>
      <c r="C1659" t="s">
        <v>3818</v>
      </c>
      <c r="D1659" t="s">
        <v>72</v>
      </c>
      <c r="E1659" t="s">
        <v>2053</v>
      </c>
      <c r="F1659" t="s">
        <v>98</v>
      </c>
      <c r="G1659" t="s">
        <v>89</v>
      </c>
      <c r="H1659" t="s">
        <v>75</v>
      </c>
      <c r="I1659" t="s">
        <v>76</v>
      </c>
      <c r="J1659" t="s">
        <v>77</v>
      </c>
      <c r="K1659">
        <v>340</v>
      </c>
      <c r="L1659" t="s">
        <v>77</v>
      </c>
      <c r="M1659" t="s">
        <v>78</v>
      </c>
      <c r="N1659" t="s">
        <v>3819</v>
      </c>
      <c r="O1659" t="s">
        <v>3254</v>
      </c>
      <c r="P1659" t="s">
        <v>3254</v>
      </c>
      <c r="Q1659" t="s">
        <v>2055</v>
      </c>
      <c r="R1659" t="s">
        <v>79</v>
      </c>
      <c r="S1659" t="s">
        <v>40</v>
      </c>
      <c r="T1659" t="s">
        <v>2056</v>
      </c>
      <c r="U1659" t="s">
        <v>100</v>
      </c>
      <c r="V1659" t="s">
        <v>80</v>
      </c>
      <c r="W1659">
        <v>82300</v>
      </c>
      <c r="X1659" t="s">
        <v>85</v>
      </c>
      <c r="Y1659">
        <v>-340</v>
      </c>
      <c r="Z1659" t="s">
        <v>3255</v>
      </c>
      <c r="AA1659" t="s">
        <v>3255</v>
      </c>
      <c r="AB1659" t="s">
        <v>107</v>
      </c>
      <c r="AC1659" t="s">
        <v>91</v>
      </c>
      <c r="AD1659">
        <f>_xlfn.XLOOKUP(MIS[[#This Row],[TRADING SYMBOL]],[1]Sheet1!$D:$D,[1]Sheet1!$C:$C)</f>
        <v>389.05</v>
      </c>
      <c r="AE1659">
        <f>MIS[[#This Row],[OrderAverageTradedPrice]]*MIS[[#This Row],[OrderQuantity]]</f>
        <v>177498.99999999994</v>
      </c>
      <c r="AF1659">
        <f>MIS[[#This Row],[LTP]]*MIS[[#This Row],[OrderQuantity]]</f>
        <v>132277</v>
      </c>
      <c r="AG1659">
        <f>IF(MIS[[#This Row],[OrderSide]]="SELL",MIS[[#This Row],[VALUE]]-MIS[[#This Row],[LIVE_VALUE]],MIS[[#This Row],[LIVE_VALUE]]-MIS[[#This Row],[VALUE]])</f>
        <v>45221.999999999942</v>
      </c>
      <c r="AH1659" t="str" cm="1">
        <f t="array" ref="AH1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9" t="str">
        <f>MIS[[#This Row],[TRADING SYMBOL]]</f>
        <v>SENSEX2552082300PE</v>
      </c>
      <c r="AJ1659" t="str">
        <f>IF(RIGHT(MIS[[#This Row],[Main/Hedge]],4)="MAIN","MAIN","HEDGE")</f>
        <v>MAIN</v>
      </c>
      <c r="AK1659" t="str" cm="1">
        <f t="array" ref="AK1659">_xlfn._xlws.FILTER(Table4[Column1],ISNUMBER(SEARCH(Table4[Column1],MIS[[#This Row],[OrderUniqueIdentifier]])),"")</f>
        <v>MS</v>
      </c>
    </row>
    <row r="1660" spans="1:37" x14ac:dyDescent="0.25">
      <c r="A1660" t="s">
        <v>71</v>
      </c>
      <c r="B1660" t="s">
        <v>696</v>
      </c>
      <c r="C1660" t="s">
        <v>3858</v>
      </c>
      <c r="D1660" t="s">
        <v>72</v>
      </c>
      <c r="E1660" t="s">
        <v>2044</v>
      </c>
      <c r="F1660" t="s">
        <v>98</v>
      </c>
      <c r="G1660" t="s">
        <v>89</v>
      </c>
      <c r="H1660" t="s">
        <v>75</v>
      </c>
      <c r="I1660" t="s">
        <v>76</v>
      </c>
      <c r="J1660" t="s">
        <v>77</v>
      </c>
      <c r="K1660">
        <v>120</v>
      </c>
      <c r="L1660" t="s">
        <v>77</v>
      </c>
      <c r="M1660" t="s">
        <v>78</v>
      </c>
      <c r="N1660" t="s">
        <v>3859</v>
      </c>
      <c r="O1660" t="s">
        <v>3254</v>
      </c>
      <c r="P1660" t="s">
        <v>3254</v>
      </c>
      <c r="Q1660" t="s">
        <v>2048</v>
      </c>
      <c r="R1660" t="s">
        <v>79</v>
      </c>
      <c r="S1660" t="s">
        <v>40</v>
      </c>
      <c r="T1660" t="s">
        <v>2049</v>
      </c>
      <c r="U1660" t="s">
        <v>100</v>
      </c>
      <c r="V1660" t="s">
        <v>80</v>
      </c>
      <c r="W1660">
        <v>82300</v>
      </c>
      <c r="X1660" t="s">
        <v>81</v>
      </c>
      <c r="Y1660">
        <v>-120</v>
      </c>
      <c r="Z1660" t="s">
        <v>3255</v>
      </c>
      <c r="AA1660" t="s">
        <v>3255</v>
      </c>
      <c r="AB1660" t="s">
        <v>90</v>
      </c>
      <c r="AC1660" t="s">
        <v>91</v>
      </c>
      <c r="AD1660">
        <f>_xlfn.XLOOKUP(MIS[[#This Row],[TRADING SYMBOL]],[1]Sheet1!$D:$D,[1]Sheet1!$C:$C)</f>
        <v>464.4</v>
      </c>
      <c r="AE1660">
        <f>MIS[[#This Row],[OrderAverageTradedPrice]]*MIS[[#This Row],[OrderQuantity]]</f>
        <v>63192.999999999964</v>
      </c>
      <c r="AF1660">
        <f>MIS[[#This Row],[LTP]]*MIS[[#This Row],[OrderQuantity]]</f>
        <v>55728</v>
      </c>
      <c r="AG1660">
        <f>IF(MIS[[#This Row],[OrderSide]]="SELL",MIS[[#This Row],[VALUE]]-MIS[[#This Row],[LIVE_VALUE]],MIS[[#This Row],[LIVE_VALUE]]-MIS[[#This Row],[VALUE]])</f>
        <v>7464.9999999999636</v>
      </c>
      <c r="AH1660" t="str" cm="1">
        <f t="array" ref="AH1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0" t="str">
        <f>MIS[[#This Row],[TRADING SYMBOL]]</f>
        <v>SENSEX2552082300CE</v>
      </c>
      <c r="AJ1660" t="str">
        <f>IF(RIGHT(MIS[[#This Row],[Main/Hedge]],4)="MAIN","MAIN","HEDGE")</f>
        <v>MAIN</v>
      </c>
      <c r="AK1660" t="str" cm="1">
        <f t="array" ref="AK1660">_xlfn._xlws.FILTER(Table4[Column1],ISNUMBER(SEARCH(Table4[Column1],MIS[[#This Row],[OrderUniqueIdentifier]])),"")</f>
        <v>MS</v>
      </c>
    </row>
    <row r="1661" spans="1:37" x14ac:dyDescent="0.25">
      <c r="A1661" t="s">
        <v>71</v>
      </c>
      <c r="B1661" t="s">
        <v>724</v>
      </c>
      <c r="C1661" t="s">
        <v>3988</v>
      </c>
      <c r="D1661" t="s">
        <v>72</v>
      </c>
      <c r="E1661" t="s">
        <v>3193</v>
      </c>
      <c r="F1661" t="s">
        <v>98</v>
      </c>
      <c r="G1661" t="s">
        <v>89</v>
      </c>
      <c r="H1661" t="s">
        <v>75</v>
      </c>
      <c r="I1661" t="s">
        <v>76</v>
      </c>
      <c r="J1661" t="s">
        <v>77</v>
      </c>
      <c r="K1661">
        <v>160</v>
      </c>
      <c r="L1661" t="s">
        <v>77</v>
      </c>
      <c r="M1661" t="s">
        <v>78</v>
      </c>
      <c r="N1661" t="s">
        <v>3989</v>
      </c>
      <c r="O1661" t="s">
        <v>3253</v>
      </c>
      <c r="P1661" t="s">
        <v>3254</v>
      </c>
      <c r="Q1661" t="s">
        <v>3195</v>
      </c>
      <c r="R1661" t="s">
        <v>79</v>
      </c>
      <c r="S1661" t="s">
        <v>3964</v>
      </c>
      <c r="T1661" t="s">
        <v>3196</v>
      </c>
      <c r="U1661" t="s">
        <v>100</v>
      </c>
      <c r="V1661" t="s">
        <v>80</v>
      </c>
      <c r="W1661">
        <v>82200</v>
      </c>
      <c r="X1661" t="s">
        <v>85</v>
      </c>
      <c r="Y1661">
        <v>-160</v>
      </c>
      <c r="Z1661" t="s">
        <v>269</v>
      </c>
      <c r="AA1661" t="s">
        <v>3255</v>
      </c>
      <c r="AB1661" t="s">
        <v>107</v>
      </c>
      <c r="AC1661" t="s">
        <v>91</v>
      </c>
      <c r="AD1661">
        <f>_xlfn.XLOOKUP(MIS[[#This Row],[TRADING SYMBOL]],[1]Sheet1!$D:$D,[1]Sheet1!$C:$C)</f>
        <v>350</v>
      </c>
      <c r="AE1661">
        <f>MIS[[#This Row],[OrderAverageTradedPrice]]*MIS[[#This Row],[OrderQuantity]]</f>
        <v>76026</v>
      </c>
      <c r="AF1661">
        <f>MIS[[#This Row],[LTP]]*MIS[[#This Row],[OrderQuantity]]</f>
        <v>56000</v>
      </c>
      <c r="AG1661">
        <f>IF(MIS[[#This Row],[OrderSide]]="SELL",MIS[[#This Row],[VALUE]]-MIS[[#This Row],[LIVE_VALUE]],MIS[[#This Row],[LIVE_VALUE]]-MIS[[#This Row],[VALUE]])</f>
        <v>20026</v>
      </c>
      <c r="AH1661" t="str" cm="1">
        <f t="array" ref="AH1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1" t="str">
        <f>MIS[[#This Row],[TRADING SYMBOL]]</f>
        <v>SENSEX2552082200PE</v>
      </c>
      <c r="AJ1661" t="str">
        <f>IF(RIGHT(MIS[[#This Row],[Main/Hedge]],4)="MAIN","MAIN","HEDGE")</f>
        <v>MAIN</v>
      </c>
      <c r="AK1661" t="str" cm="1">
        <f t="array" ref="AK1661">_xlfn._xlws.FILTER(Table4[Column1],ISNUMBER(SEARCH(Table4[Column1],MIS[[#This Row],[OrderUniqueIdentifier]])),"")</f>
        <v>MS</v>
      </c>
    </row>
    <row r="1662" spans="1:37" x14ac:dyDescent="0.25">
      <c r="A1662" t="s">
        <v>71</v>
      </c>
      <c r="B1662" t="s">
        <v>724</v>
      </c>
      <c r="C1662" t="s">
        <v>3990</v>
      </c>
      <c r="D1662" t="s">
        <v>72</v>
      </c>
      <c r="E1662" t="s">
        <v>160</v>
      </c>
      <c r="F1662" t="s">
        <v>98</v>
      </c>
      <c r="G1662" t="s">
        <v>89</v>
      </c>
      <c r="H1662" t="s">
        <v>75</v>
      </c>
      <c r="I1662" t="s">
        <v>76</v>
      </c>
      <c r="J1662" t="s">
        <v>77</v>
      </c>
      <c r="K1662">
        <v>160</v>
      </c>
      <c r="L1662" t="s">
        <v>77</v>
      </c>
      <c r="M1662" t="s">
        <v>78</v>
      </c>
      <c r="N1662" t="s">
        <v>3991</v>
      </c>
      <c r="O1662" t="s">
        <v>3254</v>
      </c>
      <c r="P1662" t="s">
        <v>3254</v>
      </c>
      <c r="Q1662" t="s">
        <v>162</v>
      </c>
      <c r="R1662" t="s">
        <v>79</v>
      </c>
      <c r="S1662" t="s">
        <v>3964</v>
      </c>
      <c r="T1662" t="s">
        <v>163</v>
      </c>
      <c r="U1662" t="s">
        <v>100</v>
      </c>
      <c r="V1662" t="s">
        <v>80</v>
      </c>
      <c r="W1662">
        <v>82500</v>
      </c>
      <c r="X1662" t="s">
        <v>81</v>
      </c>
      <c r="Y1662">
        <v>-160</v>
      </c>
      <c r="Z1662" t="s">
        <v>3255</v>
      </c>
      <c r="AA1662" t="s">
        <v>3255</v>
      </c>
      <c r="AB1662" t="s">
        <v>90</v>
      </c>
      <c r="AC1662" t="s">
        <v>91</v>
      </c>
      <c r="AD1662">
        <f>_xlfn.XLOOKUP(MIS[[#This Row],[TRADING SYMBOL]],[1]Sheet1!$D:$D,[1]Sheet1!$C:$C)</f>
        <v>367.2</v>
      </c>
      <c r="AE1662">
        <f>MIS[[#This Row],[OrderAverageTradedPrice]]*MIS[[#This Row],[OrderQuantity]]</f>
        <v>68452</v>
      </c>
      <c r="AF1662">
        <f>MIS[[#This Row],[LTP]]*MIS[[#This Row],[OrderQuantity]]</f>
        <v>58752</v>
      </c>
      <c r="AG1662">
        <f>IF(MIS[[#This Row],[OrderSide]]="SELL",MIS[[#This Row],[VALUE]]-MIS[[#This Row],[LIVE_VALUE]],MIS[[#This Row],[LIVE_VALUE]]-MIS[[#This Row],[VALUE]])</f>
        <v>9700</v>
      </c>
      <c r="AH1662" t="str" cm="1">
        <f t="array" ref="AH1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2" t="str">
        <f>MIS[[#This Row],[TRADING SYMBOL]]</f>
        <v>SENSEX2552082500CE</v>
      </c>
      <c r="AJ1662" t="str">
        <f>IF(RIGHT(MIS[[#This Row],[Main/Hedge]],4)="MAIN","MAIN","HEDGE")</f>
        <v>MAIN</v>
      </c>
      <c r="AK1662" t="str" cm="1">
        <f t="array" ref="AK1662">_xlfn._xlws.FILTER(Table4[Column1],ISNUMBER(SEARCH(Table4[Column1],MIS[[#This Row],[OrderUniqueIdentifier]])),"")</f>
        <v>MS</v>
      </c>
    </row>
    <row r="1663" spans="1:37" x14ac:dyDescent="0.25">
      <c r="A1663" t="s">
        <v>71</v>
      </c>
      <c r="B1663" t="s">
        <v>770</v>
      </c>
      <c r="C1663" t="s">
        <v>4074</v>
      </c>
      <c r="D1663" t="s">
        <v>72</v>
      </c>
      <c r="E1663" t="s">
        <v>2044</v>
      </c>
      <c r="F1663" t="s">
        <v>98</v>
      </c>
      <c r="G1663" t="s">
        <v>89</v>
      </c>
      <c r="H1663" t="s">
        <v>75</v>
      </c>
      <c r="I1663" t="s">
        <v>76</v>
      </c>
      <c r="J1663" t="s">
        <v>77</v>
      </c>
      <c r="K1663">
        <v>100</v>
      </c>
      <c r="L1663" t="s">
        <v>77</v>
      </c>
      <c r="M1663" t="s">
        <v>78</v>
      </c>
      <c r="N1663" t="s">
        <v>4075</v>
      </c>
      <c r="O1663" t="s">
        <v>3254</v>
      </c>
      <c r="P1663" t="s">
        <v>3254</v>
      </c>
      <c r="Q1663" t="s">
        <v>2048</v>
      </c>
      <c r="R1663" t="s">
        <v>79</v>
      </c>
      <c r="S1663" t="s">
        <v>40</v>
      </c>
      <c r="T1663" t="s">
        <v>2049</v>
      </c>
      <c r="U1663" t="s">
        <v>100</v>
      </c>
      <c r="V1663" t="s">
        <v>80</v>
      </c>
      <c r="W1663">
        <v>82300</v>
      </c>
      <c r="X1663" t="s">
        <v>81</v>
      </c>
      <c r="Y1663">
        <v>-100</v>
      </c>
      <c r="Z1663" t="s">
        <v>3255</v>
      </c>
      <c r="AA1663" t="s">
        <v>3255</v>
      </c>
      <c r="AB1663" t="s">
        <v>90</v>
      </c>
      <c r="AC1663" t="s">
        <v>91</v>
      </c>
      <c r="AD1663">
        <f>_xlfn.XLOOKUP(MIS[[#This Row],[TRADING SYMBOL]],[1]Sheet1!$D:$D,[1]Sheet1!$C:$C)</f>
        <v>464.4</v>
      </c>
      <c r="AE1663">
        <f>MIS[[#This Row],[OrderAverageTradedPrice]]*MIS[[#This Row],[OrderQuantity]]</f>
        <v>52590</v>
      </c>
      <c r="AF1663">
        <f>MIS[[#This Row],[LTP]]*MIS[[#This Row],[OrderQuantity]]</f>
        <v>46440</v>
      </c>
      <c r="AG1663">
        <f>IF(MIS[[#This Row],[OrderSide]]="SELL",MIS[[#This Row],[VALUE]]-MIS[[#This Row],[LIVE_VALUE]],MIS[[#This Row],[LIVE_VALUE]]-MIS[[#This Row],[VALUE]])</f>
        <v>6150</v>
      </c>
      <c r="AH1663" t="str" cm="1">
        <f t="array" ref="AH1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3" t="str">
        <f>MIS[[#This Row],[TRADING SYMBOL]]</f>
        <v>SENSEX2552082300CE</v>
      </c>
      <c r="AJ1663" t="str">
        <f>IF(RIGHT(MIS[[#This Row],[Main/Hedge]],4)="MAIN","MAIN","HEDGE")</f>
        <v>MAIN</v>
      </c>
      <c r="AK1663" t="str" cm="1">
        <f t="array" ref="AK1663">_xlfn._xlws.FILTER(Table4[Column1],ISNUMBER(SEARCH(Table4[Column1],MIS[[#This Row],[OrderUniqueIdentifier]])),"")</f>
        <v>MS</v>
      </c>
    </row>
    <row r="1664" spans="1:37" x14ac:dyDescent="0.25">
      <c r="A1664" t="s">
        <v>71</v>
      </c>
      <c r="B1664" t="s">
        <v>888</v>
      </c>
      <c r="C1664" t="s">
        <v>4435</v>
      </c>
      <c r="D1664" t="s">
        <v>72</v>
      </c>
      <c r="E1664" t="s">
        <v>3193</v>
      </c>
      <c r="F1664" t="s">
        <v>98</v>
      </c>
      <c r="G1664" t="s">
        <v>89</v>
      </c>
      <c r="H1664" t="s">
        <v>75</v>
      </c>
      <c r="I1664" t="s">
        <v>76</v>
      </c>
      <c r="J1664" t="s">
        <v>77</v>
      </c>
      <c r="K1664">
        <v>20</v>
      </c>
      <c r="L1664" t="s">
        <v>77</v>
      </c>
      <c r="M1664" t="s">
        <v>78</v>
      </c>
      <c r="N1664" t="s">
        <v>4436</v>
      </c>
      <c r="O1664" t="s">
        <v>3253</v>
      </c>
      <c r="P1664" t="s">
        <v>3254</v>
      </c>
      <c r="Q1664" t="s">
        <v>3195</v>
      </c>
      <c r="R1664" t="s">
        <v>79</v>
      </c>
      <c r="S1664" t="s">
        <v>3964</v>
      </c>
      <c r="T1664" t="s">
        <v>3196</v>
      </c>
      <c r="U1664" t="s">
        <v>100</v>
      </c>
      <c r="V1664" t="s">
        <v>80</v>
      </c>
      <c r="W1664">
        <v>82200</v>
      </c>
      <c r="X1664" t="s">
        <v>85</v>
      </c>
      <c r="Y1664">
        <v>-20</v>
      </c>
      <c r="Z1664" t="s">
        <v>269</v>
      </c>
      <c r="AA1664" t="s">
        <v>3255</v>
      </c>
      <c r="AB1664" t="s">
        <v>107</v>
      </c>
      <c r="AC1664" t="s">
        <v>91</v>
      </c>
      <c r="AD1664">
        <f>_xlfn.XLOOKUP(MIS[[#This Row],[TRADING SYMBOL]],[1]Sheet1!$D:$D,[1]Sheet1!$C:$C)</f>
        <v>350</v>
      </c>
      <c r="AE1664">
        <f>MIS[[#This Row],[OrderAverageTradedPrice]]*MIS[[#This Row],[OrderQuantity]]</f>
        <v>9503</v>
      </c>
      <c r="AF1664">
        <f>MIS[[#This Row],[LTP]]*MIS[[#This Row],[OrderQuantity]]</f>
        <v>7000</v>
      </c>
      <c r="AG1664">
        <f>IF(MIS[[#This Row],[OrderSide]]="SELL",MIS[[#This Row],[VALUE]]-MIS[[#This Row],[LIVE_VALUE]],MIS[[#This Row],[LIVE_VALUE]]-MIS[[#This Row],[VALUE]])</f>
        <v>2503</v>
      </c>
      <c r="AH1664" t="str" cm="1">
        <f t="array" ref="AH1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4" t="str">
        <f>MIS[[#This Row],[TRADING SYMBOL]]</f>
        <v>SENSEX2552082200PE</v>
      </c>
      <c r="AJ1664" t="str">
        <f>IF(RIGHT(MIS[[#This Row],[Main/Hedge]],4)="MAIN","MAIN","HEDGE")</f>
        <v>MAIN</v>
      </c>
      <c r="AK1664" t="str" cm="1">
        <f t="array" ref="AK1664">_xlfn._xlws.FILTER(Table4[Column1],ISNUMBER(SEARCH(Table4[Column1],MIS[[#This Row],[OrderUniqueIdentifier]])),"")</f>
        <v>MS</v>
      </c>
    </row>
    <row r="1665" spans="1:37" x14ac:dyDescent="0.25">
      <c r="A1665" t="s">
        <v>71</v>
      </c>
      <c r="B1665" t="s">
        <v>888</v>
      </c>
      <c r="C1665" t="s">
        <v>4437</v>
      </c>
      <c r="D1665" t="s">
        <v>72</v>
      </c>
      <c r="E1665" t="s">
        <v>160</v>
      </c>
      <c r="F1665" t="s">
        <v>98</v>
      </c>
      <c r="G1665" t="s">
        <v>89</v>
      </c>
      <c r="H1665" t="s">
        <v>75</v>
      </c>
      <c r="I1665" t="s">
        <v>76</v>
      </c>
      <c r="J1665" t="s">
        <v>77</v>
      </c>
      <c r="K1665">
        <v>20</v>
      </c>
      <c r="L1665" t="s">
        <v>77</v>
      </c>
      <c r="M1665" t="s">
        <v>78</v>
      </c>
      <c r="N1665" t="s">
        <v>4438</v>
      </c>
      <c r="O1665" t="s">
        <v>3254</v>
      </c>
      <c r="P1665" t="s">
        <v>3254</v>
      </c>
      <c r="Q1665" t="s">
        <v>162</v>
      </c>
      <c r="R1665" t="s">
        <v>79</v>
      </c>
      <c r="S1665" t="s">
        <v>3964</v>
      </c>
      <c r="T1665" t="s">
        <v>163</v>
      </c>
      <c r="U1665" t="s">
        <v>100</v>
      </c>
      <c r="V1665" t="s">
        <v>80</v>
      </c>
      <c r="W1665">
        <v>82500</v>
      </c>
      <c r="X1665" t="s">
        <v>81</v>
      </c>
      <c r="Y1665">
        <v>-20</v>
      </c>
      <c r="Z1665" t="s">
        <v>3255</v>
      </c>
      <c r="AA1665" t="s">
        <v>3255</v>
      </c>
      <c r="AB1665" t="s">
        <v>90</v>
      </c>
      <c r="AC1665" t="s">
        <v>91</v>
      </c>
      <c r="AD1665">
        <f>_xlfn.XLOOKUP(MIS[[#This Row],[TRADING SYMBOL]],[1]Sheet1!$D:$D,[1]Sheet1!$C:$C)</f>
        <v>367.2</v>
      </c>
      <c r="AE1665">
        <f>MIS[[#This Row],[OrderAverageTradedPrice]]*MIS[[#This Row],[OrderQuantity]]</f>
        <v>8552</v>
      </c>
      <c r="AF1665">
        <f>MIS[[#This Row],[LTP]]*MIS[[#This Row],[OrderQuantity]]</f>
        <v>7344</v>
      </c>
      <c r="AG1665">
        <f>IF(MIS[[#This Row],[OrderSide]]="SELL",MIS[[#This Row],[VALUE]]-MIS[[#This Row],[LIVE_VALUE]],MIS[[#This Row],[LIVE_VALUE]]-MIS[[#This Row],[VALUE]])</f>
        <v>1208</v>
      </c>
      <c r="AH1665" t="str" cm="1">
        <f t="array" ref="AH1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5" t="str">
        <f>MIS[[#This Row],[TRADING SYMBOL]]</f>
        <v>SENSEX2552082500CE</v>
      </c>
      <c r="AJ1665" t="str">
        <f>IF(RIGHT(MIS[[#This Row],[Main/Hedge]],4)="MAIN","MAIN","HEDGE")</f>
        <v>MAIN</v>
      </c>
      <c r="AK1665" t="str" cm="1">
        <f t="array" ref="AK1665">_xlfn._xlws.FILTER(Table4[Column1],ISNUMBER(SEARCH(Table4[Column1],MIS[[#This Row],[OrderUniqueIdentifier]])),"")</f>
        <v>MS</v>
      </c>
    </row>
    <row r="1666" spans="1:37" x14ac:dyDescent="0.25">
      <c r="A1666" t="s">
        <v>71</v>
      </c>
      <c r="B1666" t="s">
        <v>923</v>
      </c>
      <c r="C1666" t="s">
        <v>4542</v>
      </c>
      <c r="D1666" t="s">
        <v>72</v>
      </c>
      <c r="E1666" t="s">
        <v>2044</v>
      </c>
      <c r="F1666" t="s">
        <v>98</v>
      </c>
      <c r="G1666" t="s">
        <v>89</v>
      </c>
      <c r="H1666" t="s">
        <v>75</v>
      </c>
      <c r="I1666" t="s">
        <v>76</v>
      </c>
      <c r="J1666" t="s">
        <v>77</v>
      </c>
      <c r="K1666">
        <v>100</v>
      </c>
      <c r="L1666" t="s">
        <v>77</v>
      </c>
      <c r="M1666" t="s">
        <v>78</v>
      </c>
      <c r="N1666" t="s">
        <v>4543</v>
      </c>
      <c r="O1666" t="s">
        <v>3254</v>
      </c>
      <c r="P1666" t="s">
        <v>3254</v>
      </c>
      <c r="Q1666" t="s">
        <v>2048</v>
      </c>
      <c r="R1666" t="s">
        <v>79</v>
      </c>
      <c r="S1666" t="s">
        <v>40</v>
      </c>
      <c r="T1666" t="s">
        <v>2049</v>
      </c>
      <c r="U1666" t="s">
        <v>100</v>
      </c>
      <c r="V1666" t="s">
        <v>80</v>
      </c>
      <c r="W1666">
        <v>82300</v>
      </c>
      <c r="X1666" t="s">
        <v>81</v>
      </c>
      <c r="Y1666">
        <v>-100</v>
      </c>
      <c r="Z1666" t="s">
        <v>3255</v>
      </c>
      <c r="AA1666" t="s">
        <v>3255</v>
      </c>
      <c r="AB1666" t="s">
        <v>90</v>
      </c>
      <c r="AC1666" t="s">
        <v>91</v>
      </c>
      <c r="AD1666">
        <f>_xlfn.XLOOKUP(MIS[[#This Row],[TRADING SYMBOL]],[1]Sheet1!$D:$D,[1]Sheet1!$C:$C)</f>
        <v>464.4</v>
      </c>
      <c r="AE1666">
        <f>MIS[[#This Row],[OrderAverageTradedPrice]]*MIS[[#This Row],[OrderQuantity]]</f>
        <v>52562</v>
      </c>
      <c r="AF1666">
        <f>MIS[[#This Row],[LTP]]*MIS[[#This Row],[OrderQuantity]]</f>
        <v>46440</v>
      </c>
      <c r="AG1666">
        <f>IF(MIS[[#This Row],[OrderSide]]="SELL",MIS[[#This Row],[VALUE]]-MIS[[#This Row],[LIVE_VALUE]],MIS[[#This Row],[LIVE_VALUE]]-MIS[[#This Row],[VALUE]])</f>
        <v>6122</v>
      </c>
      <c r="AH1666" t="str" cm="1">
        <f t="array" ref="AH1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6" t="str">
        <f>MIS[[#This Row],[TRADING SYMBOL]]</f>
        <v>SENSEX2552082300CE</v>
      </c>
      <c r="AJ1666" t="str">
        <f>IF(RIGHT(MIS[[#This Row],[Main/Hedge]],4)="MAIN","MAIN","HEDGE")</f>
        <v>MAIN</v>
      </c>
      <c r="AK1666" t="str" cm="1">
        <f t="array" ref="AK1666">_xlfn._xlws.FILTER(Table4[Column1],ISNUMBER(SEARCH(Table4[Column1],MIS[[#This Row],[OrderUniqueIdentifier]])),"")</f>
        <v>MS</v>
      </c>
    </row>
    <row r="1667" spans="1:37" x14ac:dyDescent="0.25">
      <c r="A1667" t="s">
        <v>71</v>
      </c>
      <c r="B1667" t="s">
        <v>969</v>
      </c>
      <c r="C1667" t="s">
        <v>4691</v>
      </c>
      <c r="D1667" t="s">
        <v>72</v>
      </c>
      <c r="E1667" t="s">
        <v>2044</v>
      </c>
      <c r="F1667" t="s">
        <v>98</v>
      </c>
      <c r="G1667" t="s">
        <v>89</v>
      </c>
      <c r="H1667" t="s">
        <v>75</v>
      </c>
      <c r="I1667" t="s">
        <v>76</v>
      </c>
      <c r="J1667" t="s">
        <v>77</v>
      </c>
      <c r="K1667">
        <v>200</v>
      </c>
      <c r="L1667" t="s">
        <v>77</v>
      </c>
      <c r="M1667" t="s">
        <v>78</v>
      </c>
      <c r="N1667" t="s">
        <v>4692</v>
      </c>
      <c r="O1667" t="s">
        <v>3253</v>
      </c>
      <c r="P1667" t="s">
        <v>3254</v>
      </c>
      <c r="Q1667" t="s">
        <v>2048</v>
      </c>
      <c r="R1667" t="s">
        <v>79</v>
      </c>
      <c r="S1667" t="s">
        <v>40</v>
      </c>
      <c r="T1667" t="s">
        <v>2049</v>
      </c>
      <c r="U1667" t="s">
        <v>100</v>
      </c>
      <c r="V1667" t="s">
        <v>80</v>
      </c>
      <c r="W1667">
        <v>82300</v>
      </c>
      <c r="X1667" t="s">
        <v>81</v>
      </c>
      <c r="Y1667">
        <v>-200</v>
      </c>
      <c r="Z1667" t="s">
        <v>269</v>
      </c>
      <c r="AA1667" t="s">
        <v>3255</v>
      </c>
      <c r="AB1667" t="s">
        <v>90</v>
      </c>
      <c r="AC1667" t="s">
        <v>91</v>
      </c>
      <c r="AD1667">
        <f>_xlfn.XLOOKUP(MIS[[#This Row],[TRADING SYMBOL]],[1]Sheet1!$D:$D,[1]Sheet1!$C:$C)</f>
        <v>464.4</v>
      </c>
      <c r="AE1667">
        <f>MIS[[#This Row],[OrderAverageTradedPrice]]*MIS[[#This Row],[OrderQuantity]]</f>
        <v>105213.00000000001</v>
      </c>
      <c r="AF1667">
        <f>MIS[[#This Row],[LTP]]*MIS[[#This Row],[OrderQuantity]]</f>
        <v>92880</v>
      </c>
      <c r="AG1667">
        <f>IF(MIS[[#This Row],[OrderSide]]="SELL",MIS[[#This Row],[VALUE]]-MIS[[#This Row],[LIVE_VALUE]],MIS[[#This Row],[LIVE_VALUE]]-MIS[[#This Row],[VALUE]])</f>
        <v>12333.000000000015</v>
      </c>
      <c r="AH1667" t="str" cm="1">
        <f t="array" ref="AH1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7" t="str">
        <f>MIS[[#This Row],[TRADING SYMBOL]]</f>
        <v>SENSEX2552082300CE</v>
      </c>
      <c r="AJ1667" t="str">
        <f>IF(RIGHT(MIS[[#This Row],[Main/Hedge]],4)="MAIN","MAIN","HEDGE")</f>
        <v>MAIN</v>
      </c>
      <c r="AK1667" t="str" cm="1">
        <f t="array" ref="AK1667">_xlfn._xlws.FILTER(Table4[Column1],ISNUMBER(SEARCH(Table4[Column1],MIS[[#This Row],[OrderUniqueIdentifier]])),"")</f>
        <v>MS</v>
      </c>
    </row>
    <row r="1668" spans="1:37" x14ac:dyDescent="0.25">
      <c r="A1668" t="s">
        <v>71</v>
      </c>
      <c r="B1668" t="s">
        <v>986</v>
      </c>
      <c r="C1668" t="s">
        <v>4742</v>
      </c>
      <c r="D1668" t="s">
        <v>72</v>
      </c>
      <c r="E1668" t="s">
        <v>2044</v>
      </c>
      <c r="F1668" t="s">
        <v>98</v>
      </c>
      <c r="G1668" t="s">
        <v>89</v>
      </c>
      <c r="H1668" t="s">
        <v>75</v>
      </c>
      <c r="I1668" t="s">
        <v>76</v>
      </c>
      <c r="J1668" t="s">
        <v>77</v>
      </c>
      <c r="K1668">
        <v>20</v>
      </c>
      <c r="L1668" t="s">
        <v>77</v>
      </c>
      <c r="M1668" t="s">
        <v>78</v>
      </c>
      <c r="N1668" t="s">
        <v>4743</v>
      </c>
      <c r="O1668" t="s">
        <v>3254</v>
      </c>
      <c r="P1668" t="s">
        <v>3254</v>
      </c>
      <c r="Q1668" t="s">
        <v>2048</v>
      </c>
      <c r="R1668" t="s">
        <v>79</v>
      </c>
      <c r="S1668" t="s">
        <v>40</v>
      </c>
      <c r="T1668" t="s">
        <v>2049</v>
      </c>
      <c r="U1668" t="s">
        <v>100</v>
      </c>
      <c r="V1668" t="s">
        <v>80</v>
      </c>
      <c r="W1668">
        <v>82300</v>
      </c>
      <c r="X1668" t="s">
        <v>81</v>
      </c>
      <c r="Y1668">
        <v>-20</v>
      </c>
      <c r="Z1668" t="s">
        <v>3255</v>
      </c>
      <c r="AA1668" t="s">
        <v>3255</v>
      </c>
      <c r="AB1668" t="s">
        <v>90</v>
      </c>
      <c r="AC1668" t="s">
        <v>91</v>
      </c>
      <c r="AD1668">
        <f>_xlfn.XLOOKUP(MIS[[#This Row],[TRADING SYMBOL]],[1]Sheet1!$D:$D,[1]Sheet1!$C:$C)</f>
        <v>464.4</v>
      </c>
      <c r="AE1668">
        <f>MIS[[#This Row],[OrderAverageTradedPrice]]*MIS[[#This Row],[OrderQuantity]]</f>
        <v>10513</v>
      </c>
      <c r="AF1668">
        <f>MIS[[#This Row],[LTP]]*MIS[[#This Row],[OrderQuantity]]</f>
        <v>9288</v>
      </c>
      <c r="AG1668">
        <f>IF(MIS[[#This Row],[OrderSide]]="SELL",MIS[[#This Row],[VALUE]]-MIS[[#This Row],[LIVE_VALUE]],MIS[[#This Row],[LIVE_VALUE]]-MIS[[#This Row],[VALUE]])</f>
        <v>1225</v>
      </c>
      <c r="AH1668" t="str" cm="1">
        <f t="array" ref="AH1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8" t="str">
        <f>MIS[[#This Row],[TRADING SYMBOL]]</f>
        <v>SENSEX2552082300CE</v>
      </c>
      <c r="AJ1668" t="str">
        <f>IF(RIGHT(MIS[[#This Row],[Main/Hedge]],4)="MAIN","MAIN","HEDGE")</f>
        <v>MAIN</v>
      </c>
      <c r="AK1668" t="str" cm="1">
        <f t="array" ref="AK1668">_xlfn._xlws.FILTER(Table4[Column1],ISNUMBER(SEARCH(Table4[Column1],MIS[[#This Row],[OrderUniqueIdentifier]])),"")</f>
        <v>MS</v>
      </c>
    </row>
    <row r="1669" spans="1:37" x14ac:dyDescent="0.25">
      <c r="A1669" t="s">
        <v>71</v>
      </c>
      <c r="B1669" t="s">
        <v>1093</v>
      </c>
      <c r="C1669" t="s">
        <v>5069</v>
      </c>
      <c r="D1669" t="s">
        <v>72</v>
      </c>
      <c r="E1669" t="s">
        <v>2044</v>
      </c>
      <c r="F1669" t="s">
        <v>98</v>
      </c>
      <c r="G1669" t="s">
        <v>89</v>
      </c>
      <c r="H1669" t="s">
        <v>75</v>
      </c>
      <c r="I1669" t="s">
        <v>76</v>
      </c>
      <c r="J1669" t="s">
        <v>77</v>
      </c>
      <c r="K1669">
        <v>80</v>
      </c>
      <c r="L1669" t="s">
        <v>77</v>
      </c>
      <c r="M1669" t="s">
        <v>78</v>
      </c>
      <c r="N1669" t="s">
        <v>5070</v>
      </c>
      <c r="O1669" t="s">
        <v>3254</v>
      </c>
      <c r="P1669" t="s">
        <v>3254</v>
      </c>
      <c r="Q1669" t="s">
        <v>2048</v>
      </c>
      <c r="R1669" t="s">
        <v>79</v>
      </c>
      <c r="S1669" t="s">
        <v>40</v>
      </c>
      <c r="T1669" t="s">
        <v>2049</v>
      </c>
      <c r="U1669" t="s">
        <v>100</v>
      </c>
      <c r="V1669" t="s">
        <v>80</v>
      </c>
      <c r="W1669">
        <v>82300</v>
      </c>
      <c r="X1669" t="s">
        <v>81</v>
      </c>
      <c r="Y1669">
        <v>-80</v>
      </c>
      <c r="Z1669" t="s">
        <v>3255</v>
      </c>
      <c r="AA1669" t="s">
        <v>3255</v>
      </c>
      <c r="AB1669" t="s">
        <v>90</v>
      </c>
      <c r="AC1669" t="s">
        <v>91</v>
      </c>
      <c r="AD1669">
        <f>_xlfn.XLOOKUP(MIS[[#This Row],[TRADING SYMBOL]],[1]Sheet1!$D:$D,[1]Sheet1!$C:$C)</f>
        <v>464.4</v>
      </c>
      <c r="AE1669">
        <f>MIS[[#This Row],[OrderAverageTradedPrice]]*MIS[[#This Row],[OrderQuantity]]</f>
        <v>42024</v>
      </c>
      <c r="AF1669">
        <f>MIS[[#This Row],[LTP]]*MIS[[#This Row],[OrderQuantity]]</f>
        <v>37152</v>
      </c>
      <c r="AG1669">
        <f>IF(MIS[[#This Row],[OrderSide]]="SELL",MIS[[#This Row],[VALUE]]-MIS[[#This Row],[LIVE_VALUE]],MIS[[#This Row],[LIVE_VALUE]]-MIS[[#This Row],[VALUE]])</f>
        <v>4872</v>
      </c>
      <c r="AH1669" t="str" cm="1">
        <f t="array" ref="AH1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9" t="str">
        <f>MIS[[#This Row],[TRADING SYMBOL]]</f>
        <v>SENSEX2552082300CE</v>
      </c>
      <c r="AJ1669" t="str">
        <f>IF(RIGHT(MIS[[#This Row],[Main/Hedge]],4)="MAIN","MAIN","HEDGE")</f>
        <v>MAIN</v>
      </c>
      <c r="AK1669" t="str" cm="1">
        <f t="array" ref="AK1669">_xlfn._xlws.FILTER(Table4[Column1],ISNUMBER(SEARCH(Table4[Column1],MIS[[#This Row],[OrderUniqueIdentifier]])),"")</f>
        <v>MS</v>
      </c>
    </row>
    <row r="1670" spans="1:37" x14ac:dyDescent="0.25">
      <c r="A1670" t="s">
        <v>71</v>
      </c>
      <c r="B1670" t="s">
        <v>1153</v>
      </c>
      <c r="C1670" t="s">
        <v>5235</v>
      </c>
      <c r="D1670" t="s">
        <v>72</v>
      </c>
      <c r="E1670" t="s">
        <v>2044</v>
      </c>
      <c r="F1670" t="s">
        <v>98</v>
      </c>
      <c r="G1670" t="s">
        <v>89</v>
      </c>
      <c r="H1670" t="s">
        <v>75</v>
      </c>
      <c r="I1670" t="s">
        <v>76</v>
      </c>
      <c r="J1670" t="s">
        <v>77</v>
      </c>
      <c r="K1670">
        <v>40</v>
      </c>
      <c r="L1670" t="s">
        <v>77</v>
      </c>
      <c r="M1670" t="s">
        <v>78</v>
      </c>
      <c r="N1670" t="s">
        <v>5236</v>
      </c>
      <c r="O1670" t="s">
        <v>3253</v>
      </c>
      <c r="P1670" t="s">
        <v>3254</v>
      </c>
      <c r="Q1670" t="s">
        <v>2048</v>
      </c>
      <c r="R1670" t="s">
        <v>79</v>
      </c>
      <c r="S1670" t="s">
        <v>40</v>
      </c>
      <c r="T1670" t="s">
        <v>2049</v>
      </c>
      <c r="U1670" t="s">
        <v>100</v>
      </c>
      <c r="V1670" t="s">
        <v>80</v>
      </c>
      <c r="W1670">
        <v>82300</v>
      </c>
      <c r="X1670" t="s">
        <v>81</v>
      </c>
      <c r="Y1670">
        <v>-40</v>
      </c>
      <c r="Z1670" t="s">
        <v>269</v>
      </c>
      <c r="AA1670" t="s">
        <v>3255</v>
      </c>
      <c r="AB1670" t="s">
        <v>90</v>
      </c>
      <c r="AC1670" t="s">
        <v>91</v>
      </c>
      <c r="AD1670">
        <f>_xlfn.XLOOKUP(MIS[[#This Row],[TRADING SYMBOL]],[1]Sheet1!$D:$D,[1]Sheet1!$C:$C)</f>
        <v>464.4</v>
      </c>
      <c r="AE1670">
        <f>MIS[[#This Row],[OrderAverageTradedPrice]]*MIS[[#This Row],[OrderQuantity]]</f>
        <v>21160</v>
      </c>
      <c r="AF1670">
        <f>MIS[[#This Row],[LTP]]*MIS[[#This Row],[OrderQuantity]]</f>
        <v>18576</v>
      </c>
      <c r="AG1670">
        <f>IF(MIS[[#This Row],[OrderSide]]="SELL",MIS[[#This Row],[VALUE]]-MIS[[#This Row],[LIVE_VALUE]],MIS[[#This Row],[LIVE_VALUE]]-MIS[[#This Row],[VALUE]])</f>
        <v>2584</v>
      </c>
      <c r="AH1670" t="str" cm="1">
        <f t="array" ref="AH1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0" t="str">
        <f>MIS[[#This Row],[TRADING SYMBOL]]</f>
        <v>SENSEX2552082300CE</v>
      </c>
      <c r="AJ1670" t="str">
        <f>IF(RIGHT(MIS[[#This Row],[Main/Hedge]],4)="MAIN","MAIN","HEDGE")</f>
        <v>MAIN</v>
      </c>
      <c r="AK1670" t="str" cm="1">
        <f t="array" ref="AK1670">_xlfn._xlws.FILTER(Table4[Column1],ISNUMBER(SEARCH(Table4[Column1],MIS[[#This Row],[OrderUniqueIdentifier]])),"")</f>
        <v>MS</v>
      </c>
    </row>
    <row r="1671" spans="1:37" x14ac:dyDescent="0.25">
      <c r="A1671" t="s">
        <v>71</v>
      </c>
      <c r="B1671" t="s">
        <v>1153</v>
      </c>
      <c r="C1671" t="s">
        <v>5237</v>
      </c>
      <c r="D1671" t="s">
        <v>72</v>
      </c>
      <c r="E1671" t="s">
        <v>2053</v>
      </c>
      <c r="F1671" t="s">
        <v>98</v>
      </c>
      <c r="G1671" t="s">
        <v>89</v>
      </c>
      <c r="H1671" t="s">
        <v>75</v>
      </c>
      <c r="I1671" t="s">
        <v>76</v>
      </c>
      <c r="J1671" t="s">
        <v>77</v>
      </c>
      <c r="K1671">
        <v>40</v>
      </c>
      <c r="L1671" t="s">
        <v>77</v>
      </c>
      <c r="M1671" t="s">
        <v>78</v>
      </c>
      <c r="N1671" t="s">
        <v>5238</v>
      </c>
      <c r="O1671" t="s">
        <v>3254</v>
      </c>
      <c r="P1671" t="s">
        <v>3254</v>
      </c>
      <c r="Q1671" t="s">
        <v>2055</v>
      </c>
      <c r="R1671" t="s">
        <v>79</v>
      </c>
      <c r="S1671" t="s">
        <v>40</v>
      </c>
      <c r="T1671" t="s">
        <v>2056</v>
      </c>
      <c r="U1671" t="s">
        <v>100</v>
      </c>
      <c r="V1671" t="s">
        <v>80</v>
      </c>
      <c r="W1671">
        <v>82300</v>
      </c>
      <c r="X1671" t="s">
        <v>85</v>
      </c>
      <c r="Y1671">
        <v>-40</v>
      </c>
      <c r="Z1671" t="s">
        <v>3255</v>
      </c>
      <c r="AA1671" t="s">
        <v>3255</v>
      </c>
      <c r="AB1671" t="s">
        <v>107</v>
      </c>
      <c r="AC1671" t="s">
        <v>91</v>
      </c>
      <c r="AD1671">
        <f>_xlfn.XLOOKUP(MIS[[#This Row],[TRADING SYMBOL]],[1]Sheet1!$D:$D,[1]Sheet1!$C:$C)</f>
        <v>389.05</v>
      </c>
      <c r="AE1671">
        <f>MIS[[#This Row],[OrderAverageTradedPrice]]*MIS[[#This Row],[OrderQuantity]]</f>
        <v>20880</v>
      </c>
      <c r="AF1671">
        <f>MIS[[#This Row],[LTP]]*MIS[[#This Row],[OrderQuantity]]</f>
        <v>15562</v>
      </c>
      <c r="AG1671">
        <f>IF(MIS[[#This Row],[OrderSide]]="SELL",MIS[[#This Row],[VALUE]]-MIS[[#This Row],[LIVE_VALUE]],MIS[[#This Row],[LIVE_VALUE]]-MIS[[#This Row],[VALUE]])</f>
        <v>5318</v>
      </c>
      <c r="AH1671" t="str" cm="1">
        <f t="array" ref="AH1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1" t="str">
        <f>MIS[[#This Row],[TRADING SYMBOL]]</f>
        <v>SENSEX2552082300PE</v>
      </c>
      <c r="AJ1671" t="str">
        <f>IF(RIGHT(MIS[[#This Row],[Main/Hedge]],4)="MAIN","MAIN","HEDGE")</f>
        <v>MAIN</v>
      </c>
      <c r="AK1671" t="str" cm="1">
        <f t="array" ref="AK1671">_xlfn._xlws.FILTER(Table4[Column1],ISNUMBER(SEARCH(Table4[Column1],MIS[[#This Row],[OrderUniqueIdentifier]])),"")</f>
        <v>MS</v>
      </c>
    </row>
    <row r="1672" spans="1:37" x14ac:dyDescent="0.25">
      <c r="A1672" t="s">
        <v>71</v>
      </c>
      <c r="B1672" t="s">
        <v>1186</v>
      </c>
      <c r="C1672" t="s">
        <v>5322</v>
      </c>
      <c r="D1672" t="s">
        <v>72</v>
      </c>
      <c r="E1672" t="s">
        <v>2044</v>
      </c>
      <c r="F1672" t="s">
        <v>98</v>
      </c>
      <c r="G1672" t="s">
        <v>89</v>
      </c>
      <c r="H1672" t="s">
        <v>75</v>
      </c>
      <c r="I1672" t="s">
        <v>76</v>
      </c>
      <c r="J1672" t="s">
        <v>77</v>
      </c>
      <c r="K1672">
        <v>20</v>
      </c>
      <c r="L1672" t="s">
        <v>77</v>
      </c>
      <c r="M1672" t="s">
        <v>78</v>
      </c>
      <c r="N1672" t="s">
        <v>5323</v>
      </c>
      <c r="O1672" t="s">
        <v>3254</v>
      </c>
      <c r="P1672" t="s">
        <v>3254</v>
      </c>
      <c r="Q1672" t="s">
        <v>2048</v>
      </c>
      <c r="R1672" t="s">
        <v>79</v>
      </c>
      <c r="S1672" t="s">
        <v>40</v>
      </c>
      <c r="T1672" t="s">
        <v>2049</v>
      </c>
      <c r="U1672" t="s">
        <v>100</v>
      </c>
      <c r="V1672" t="s">
        <v>80</v>
      </c>
      <c r="W1672">
        <v>82300</v>
      </c>
      <c r="X1672" t="s">
        <v>81</v>
      </c>
      <c r="Y1672">
        <v>-20</v>
      </c>
      <c r="Z1672" t="s">
        <v>3255</v>
      </c>
      <c r="AA1672" t="s">
        <v>3255</v>
      </c>
      <c r="AB1672" t="s">
        <v>90</v>
      </c>
      <c r="AC1672" t="s">
        <v>91</v>
      </c>
      <c r="AD1672">
        <f>_xlfn.XLOOKUP(MIS[[#This Row],[TRADING SYMBOL]],[1]Sheet1!$D:$D,[1]Sheet1!$C:$C)</f>
        <v>464.4</v>
      </c>
      <c r="AE1672">
        <f>MIS[[#This Row],[OrderAverageTradedPrice]]*MIS[[#This Row],[OrderQuantity]]</f>
        <v>10539</v>
      </c>
      <c r="AF1672">
        <f>MIS[[#This Row],[LTP]]*MIS[[#This Row],[OrderQuantity]]</f>
        <v>9288</v>
      </c>
      <c r="AG1672">
        <f>IF(MIS[[#This Row],[OrderSide]]="SELL",MIS[[#This Row],[VALUE]]-MIS[[#This Row],[LIVE_VALUE]],MIS[[#This Row],[LIVE_VALUE]]-MIS[[#This Row],[VALUE]])</f>
        <v>1251</v>
      </c>
      <c r="AH1672" t="str" cm="1">
        <f t="array" ref="AH1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2" t="str">
        <f>MIS[[#This Row],[TRADING SYMBOL]]</f>
        <v>SENSEX2552082300CE</v>
      </c>
      <c r="AJ1672" t="str">
        <f>IF(RIGHT(MIS[[#This Row],[Main/Hedge]],4)="MAIN","MAIN","HEDGE")</f>
        <v>MAIN</v>
      </c>
      <c r="AK1672" t="str" cm="1">
        <f t="array" ref="AK1672">_xlfn._xlws.FILTER(Table4[Column1],ISNUMBER(SEARCH(Table4[Column1],MIS[[#This Row],[OrderUniqueIdentifier]])),"")</f>
        <v>MS</v>
      </c>
    </row>
    <row r="1673" spans="1:37" x14ac:dyDescent="0.25">
      <c r="A1673" t="s">
        <v>71</v>
      </c>
      <c r="B1673" t="s">
        <v>491</v>
      </c>
      <c r="C1673" t="s">
        <v>3256</v>
      </c>
      <c r="D1673" t="s">
        <v>72</v>
      </c>
      <c r="E1673" t="s">
        <v>2053</v>
      </c>
      <c r="F1673" t="s">
        <v>98</v>
      </c>
      <c r="G1673" t="s">
        <v>89</v>
      </c>
      <c r="H1673" t="s">
        <v>75</v>
      </c>
      <c r="I1673" t="s">
        <v>76</v>
      </c>
      <c r="J1673" t="s">
        <v>77</v>
      </c>
      <c r="K1673">
        <v>120</v>
      </c>
      <c r="L1673" t="s">
        <v>77</v>
      </c>
      <c r="M1673" t="s">
        <v>78</v>
      </c>
      <c r="N1673" t="s">
        <v>3257</v>
      </c>
      <c r="O1673" t="s">
        <v>3254</v>
      </c>
      <c r="P1673" t="s">
        <v>3258</v>
      </c>
      <c r="Q1673" t="s">
        <v>2055</v>
      </c>
      <c r="R1673" t="s">
        <v>79</v>
      </c>
      <c r="S1673" t="s">
        <v>40</v>
      </c>
      <c r="T1673" t="s">
        <v>2056</v>
      </c>
      <c r="U1673" t="s">
        <v>100</v>
      </c>
      <c r="V1673" t="s">
        <v>80</v>
      </c>
      <c r="W1673">
        <v>82300</v>
      </c>
      <c r="X1673" t="s">
        <v>85</v>
      </c>
      <c r="Y1673">
        <v>-120</v>
      </c>
      <c r="Z1673" t="s">
        <v>3255</v>
      </c>
      <c r="AA1673" t="s">
        <v>3259</v>
      </c>
      <c r="AB1673" t="s">
        <v>107</v>
      </c>
      <c r="AC1673" t="s">
        <v>91</v>
      </c>
      <c r="AD1673">
        <f>_xlfn.XLOOKUP(MIS[[#This Row],[TRADING SYMBOL]],[1]Sheet1!$D:$D,[1]Sheet1!$C:$C)</f>
        <v>389.05</v>
      </c>
      <c r="AE1673">
        <f>MIS[[#This Row],[OrderAverageTradedPrice]]*MIS[[#This Row],[OrderQuantity]]</f>
        <v>62795.999999999993</v>
      </c>
      <c r="AF1673">
        <f>MIS[[#This Row],[LTP]]*MIS[[#This Row],[OrderQuantity]]</f>
        <v>46686</v>
      </c>
      <c r="AG1673">
        <f>IF(MIS[[#This Row],[OrderSide]]="SELL",MIS[[#This Row],[VALUE]]-MIS[[#This Row],[LIVE_VALUE]],MIS[[#This Row],[LIVE_VALUE]]-MIS[[#This Row],[VALUE]])</f>
        <v>16109.999999999993</v>
      </c>
      <c r="AH1673" t="str" cm="1">
        <f t="array" ref="AH1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3" t="str">
        <f>MIS[[#This Row],[TRADING SYMBOL]]</f>
        <v>SENSEX2552082300PE</v>
      </c>
      <c r="AJ1673" t="str">
        <f>IF(RIGHT(MIS[[#This Row],[Main/Hedge]],4)="MAIN","MAIN","HEDGE")</f>
        <v>MAIN</v>
      </c>
      <c r="AK1673" t="str" cm="1">
        <f t="array" ref="AK1673">_xlfn._xlws.FILTER(Table4[Column1],ISNUMBER(SEARCH(Table4[Column1],MIS[[#This Row],[OrderUniqueIdentifier]])),"")</f>
        <v>MS</v>
      </c>
    </row>
    <row r="1674" spans="1:37" x14ac:dyDescent="0.25">
      <c r="A1674" t="s">
        <v>71</v>
      </c>
      <c r="B1674" t="s">
        <v>491</v>
      </c>
      <c r="C1674" t="s">
        <v>3260</v>
      </c>
      <c r="D1674" t="s">
        <v>72</v>
      </c>
      <c r="E1674" t="s">
        <v>3186</v>
      </c>
      <c r="F1674" t="s">
        <v>98</v>
      </c>
      <c r="G1674" t="s">
        <v>89</v>
      </c>
      <c r="H1674" t="s">
        <v>75</v>
      </c>
      <c r="I1674" t="s">
        <v>76</v>
      </c>
      <c r="J1674" t="s">
        <v>77</v>
      </c>
      <c r="K1674">
        <v>120</v>
      </c>
      <c r="L1674" t="s">
        <v>77</v>
      </c>
      <c r="M1674" t="s">
        <v>78</v>
      </c>
      <c r="N1674" t="s">
        <v>3261</v>
      </c>
      <c r="O1674" t="s">
        <v>3258</v>
      </c>
      <c r="P1674" t="s">
        <v>3258</v>
      </c>
      <c r="Q1674" t="s">
        <v>3189</v>
      </c>
      <c r="R1674" t="s">
        <v>79</v>
      </c>
      <c r="S1674" t="s">
        <v>40</v>
      </c>
      <c r="T1674" t="s">
        <v>3190</v>
      </c>
      <c r="U1674" t="s">
        <v>100</v>
      </c>
      <c r="V1674" t="s">
        <v>80</v>
      </c>
      <c r="W1674">
        <v>82400</v>
      </c>
      <c r="X1674" t="s">
        <v>81</v>
      </c>
      <c r="Y1674">
        <v>-120</v>
      </c>
      <c r="Z1674" t="s">
        <v>3259</v>
      </c>
      <c r="AA1674" t="s">
        <v>3259</v>
      </c>
      <c r="AB1674" t="s">
        <v>90</v>
      </c>
      <c r="AC1674" t="s">
        <v>91</v>
      </c>
      <c r="AD1674">
        <f>_xlfn.XLOOKUP(MIS[[#This Row],[TRADING SYMBOL]],[1]Sheet1!$D:$D,[1]Sheet1!$C:$C)</f>
        <v>414.75</v>
      </c>
      <c r="AE1674">
        <f>MIS[[#This Row],[OrderAverageTradedPrice]]*MIS[[#This Row],[OrderQuantity]]</f>
        <v>56563.99999999992</v>
      </c>
      <c r="AF1674">
        <f>MIS[[#This Row],[LTP]]*MIS[[#This Row],[OrderQuantity]]</f>
        <v>49770</v>
      </c>
      <c r="AG1674">
        <f>IF(MIS[[#This Row],[OrderSide]]="SELL",MIS[[#This Row],[VALUE]]-MIS[[#This Row],[LIVE_VALUE]],MIS[[#This Row],[LIVE_VALUE]]-MIS[[#This Row],[VALUE]])</f>
        <v>6793.99999999992</v>
      </c>
      <c r="AH1674" t="str" cm="1">
        <f t="array" ref="AH1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4" t="str">
        <f>MIS[[#This Row],[TRADING SYMBOL]]</f>
        <v>SENSEX2552082400CE</v>
      </c>
      <c r="AJ1674" t="str">
        <f>IF(RIGHT(MIS[[#This Row],[Main/Hedge]],4)="MAIN","MAIN","HEDGE")</f>
        <v>MAIN</v>
      </c>
      <c r="AK1674" t="str" cm="1">
        <f t="array" ref="AK1674">_xlfn._xlws.FILTER(Table4[Column1],ISNUMBER(SEARCH(Table4[Column1],MIS[[#This Row],[OrderUniqueIdentifier]])),"")</f>
        <v>MS</v>
      </c>
    </row>
    <row r="1675" spans="1:37" x14ac:dyDescent="0.25">
      <c r="A1675" t="s">
        <v>71</v>
      </c>
      <c r="B1675" t="s">
        <v>584</v>
      </c>
      <c r="C1675" t="s">
        <v>3516</v>
      </c>
      <c r="D1675" t="s">
        <v>72</v>
      </c>
      <c r="E1675" t="s">
        <v>2044</v>
      </c>
      <c r="F1675" t="s">
        <v>98</v>
      </c>
      <c r="G1675" t="s">
        <v>89</v>
      </c>
      <c r="H1675" t="s">
        <v>75</v>
      </c>
      <c r="I1675" t="s">
        <v>76</v>
      </c>
      <c r="J1675" t="s">
        <v>77</v>
      </c>
      <c r="K1675">
        <v>20</v>
      </c>
      <c r="L1675" t="s">
        <v>77</v>
      </c>
      <c r="M1675" t="s">
        <v>78</v>
      </c>
      <c r="N1675" t="s">
        <v>3517</v>
      </c>
      <c r="O1675" t="s">
        <v>3254</v>
      </c>
      <c r="P1675" t="s">
        <v>3258</v>
      </c>
      <c r="Q1675" t="s">
        <v>2048</v>
      </c>
      <c r="R1675" t="s">
        <v>79</v>
      </c>
      <c r="S1675" t="s">
        <v>40</v>
      </c>
      <c r="T1675" t="s">
        <v>2049</v>
      </c>
      <c r="U1675" t="s">
        <v>100</v>
      </c>
      <c r="V1675" t="s">
        <v>80</v>
      </c>
      <c r="W1675">
        <v>82300</v>
      </c>
      <c r="X1675" t="s">
        <v>81</v>
      </c>
      <c r="Y1675">
        <v>-20</v>
      </c>
      <c r="Z1675" t="s">
        <v>3255</v>
      </c>
      <c r="AA1675" t="s">
        <v>3259</v>
      </c>
      <c r="AB1675" t="s">
        <v>90</v>
      </c>
      <c r="AC1675" t="s">
        <v>91</v>
      </c>
      <c r="AD1675">
        <f>_xlfn.XLOOKUP(MIS[[#This Row],[TRADING SYMBOL]],[1]Sheet1!$D:$D,[1]Sheet1!$C:$C)</f>
        <v>464.4</v>
      </c>
      <c r="AE1675">
        <f>MIS[[#This Row],[OrderAverageTradedPrice]]*MIS[[#This Row],[OrderQuantity]]</f>
        <v>10420</v>
      </c>
      <c r="AF1675">
        <f>MIS[[#This Row],[LTP]]*MIS[[#This Row],[OrderQuantity]]</f>
        <v>9288</v>
      </c>
      <c r="AG1675">
        <f>IF(MIS[[#This Row],[OrderSide]]="SELL",MIS[[#This Row],[VALUE]]-MIS[[#This Row],[LIVE_VALUE]],MIS[[#This Row],[LIVE_VALUE]]-MIS[[#This Row],[VALUE]])</f>
        <v>1132</v>
      </c>
      <c r="AH1675" t="str" cm="1">
        <f t="array" ref="AH1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5" t="str">
        <f>MIS[[#This Row],[TRADING SYMBOL]]</f>
        <v>SENSEX2552082300CE</v>
      </c>
      <c r="AJ1675" t="str">
        <f>IF(RIGHT(MIS[[#This Row],[Main/Hedge]],4)="MAIN","MAIN","HEDGE")</f>
        <v>MAIN</v>
      </c>
      <c r="AK1675" t="str" cm="1">
        <f t="array" ref="AK1675">_xlfn._xlws.FILTER(Table4[Column1],ISNUMBER(SEARCH(Table4[Column1],MIS[[#This Row],[OrderUniqueIdentifier]])),"")</f>
        <v>MS</v>
      </c>
    </row>
    <row r="1676" spans="1:37" x14ac:dyDescent="0.25">
      <c r="A1676" t="s">
        <v>71</v>
      </c>
      <c r="B1676" t="s">
        <v>602</v>
      </c>
      <c r="C1676" t="s">
        <v>3592</v>
      </c>
      <c r="D1676" t="s">
        <v>72</v>
      </c>
      <c r="E1676" t="s">
        <v>2053</v>
      </c>
      <c r="F1676" t="s">
        <v>98</v>
      </c>
      <c r="G1676" t="s">
        <v>89</v>
      </c>
      <c r="H1676" t="s">
        <v>75</v>
      </c>
      <c r="I1676" t="s">
        <v>76</v>
      </c>
      <c r="J1676" t="s">
        <v>77</v>
      </c>
      <c r="K1676">
        <v>40</v>
      </c>
      <c r="L1676" t="s">
        <v>77</v>
      </c>
      <c r="M1676" t="s">
        <v>78</v>
      </c>
      <c r="N1676" t="s">
        <v>3593</v>
      </c>
      <c r="O1676" t="s">
        <v>3254</v>
      </c>
      <c r="P1676" t="s">
        <v>3258</v>
      </c>
      <c r="Q1676" t="s">
        <v>2055</v>
      </c>
      <c r="R1676" t="s">
        <v>79</v>
      </c>
      <c r="S1676" t="s">
        <v>40</v>
      </c>
      <c r="T1676" t="s">
        <v>2056</v>
      </c>
      <c r="U1676" t="s">
        <v>100</v>
      </c>
      <c r="V1676" t="s">
        <v>80</v>
      </c>
      <c r="W1676">
        <v>82300</v>
      </c>
      <c r="X1676" t="s">
        <v>85</v>
      </c>
      <c r="Y1676">
        <v>-40</v>
      </c>
      <c r="Z1676" t="s">
        <v>3255</v>
      </c>
      <c r="AA1676" t="s">
        <v>3259</v>
      </c>
      <c r="AB1676" t="s">
        <v>107</v>
      </c>
      <c r="AC1676" t="s">
        <v>91</v>
      </c>
      <c r="AD1676">
        <f>_xlfn.XLOOKUP(MIS[[#This Row],[TRADING SYMBOL]],[1]Sheet1!$D:$D,[1]Sheet1!$C:$C)</f>
        <v>389.05</v>
      </c>
      <c r="AE1676">
        <f>MIS[[#This Row],[OrderAverageTradedPrice]]*MIS[[#This Row],[OrderQuantity]]</f>
        <v>21020</v>
      </c>
      <c r="AF1676">
        <f>MIS[[#This Row],[LTP]]*MIS[[#This Row],[OrderQuantity]]</f>
        <v>15562</v>
      </c>
      <c r="AG1676">
        <f>IF(MIS[[#This Row],[OrderSide]]="SELL",MIS[[#This Row],[VALUE]]-MIS[[#This Row],[LIVE_VALUE]],MIS[[#This Row],[LIVE_VALUE]]-MIS[[#This Row],[VALUE]])</f>
        <v>5458</v>
      </c>
      <c r="AH1676" t="str" cm="1">
        <f t="array" ref="AH1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6" t="str">
        <f>MIS[[#This Row],[TRADING SYMBOL]]</f>
        <v>SENSEX2552082300PE</v>
      </c>
      <c r="AJ1676" t="str">
        <f>IF(RIGHT(MIS[[#This Row],[Main/Hedge]],4)="MAIN","MAIN","HEDGE")</f>
        <v>MAIN</v>
      </c>
      <c r="AK1676" t="str" cm="1">
        <f t="array" ref="AK1676">_xlfn._xlws.FILTER(Table4[Column1],ISNUMBER(SEARCH(Table4[Column1],MIS[[#This Row],[OrderUniqueIdentifier]])),"")</f>
        <v>MS</v>
      </c>
    </row>
    <row r="1677" spans="1:37" x14ac:dyDescent="0.25">
      <c r="A1677" t="s">
        <v>71</v>
      </c>
      <c r="B1677" t="s">
        <v>602</v>
      </c>
      <c r="C1677" t="s">
        <v>3594</v>
      </c>
      <c r="D1677" t="s">
        <v>72</v>
      </c>
      <c r="E1677" t="s">
        <v>3186</v>
      </c>
      <c r="F1677" t="s">
        <v>98</v>
      </c>
      <c r="G1677" t="s">
        <v>89</v>
      </c>
      <c r="H1677" t="s">
        <v>75</v>
      </c>
      <c r="I1677" t="s">
        <v>76</v>
      </c>
      <c r="J1677" t="s">
        <v>77</v>
      </c>
      <c r="K1677">
        <v>40</v>
      </c>
      <c r="L1677" t="s">
        <v>77</v>
      </c>
      <c r="M1677" t="s">
        <v>78</v>
      </c>
      <c r="N1677" t="s">
        <v>3595</v>
      </c>
      <c r="O1677" t="s">
        <v>3258</v>
      </c>
      <c r="P1677" t="s">
        <v>3258</v>
      </c>
      <c r="Q1677" t="s">
        <v>3189</v>
      </c>
      <c r="R1677" t="s">
        <v>79</v>
      </c>
      <c r="S1677" t="s">
        <v>40</v>
      </c>
      <c r="T1677" t="s">
        <v>3190</v>
      </c>
      <c r="U1677" t="s">
        <v>100</v>
      </c>
      <c r="V1677" t="s">
        <v>80</v>
      </c>
      <c r="W1677">
        <v>82400</v>
      </c>
      <c r="X1677" t="s">
        <v>81</v>
      </c>
      <c r="Y1677">
        <v>-40</v>
      </c>
      <c r="Z1677" t="s">
        <v>3259</v>
      </c>
      <c r="AA1677" t="s">
        <v>3259</v>
      </c>
      <c r="AB1677" t="s">
        <v>90</v>
      </c>
      <c r="AC1677" t="s">
        <v>91</v>
      </c>
      <c r="AD1677">
        <f>_xlfn.XLOOKUP(MIS[[#This Row],[TRADING SYMBOL]],[1]Sheet1!$D:$D,[1]Sheet1!$C:$C)</f>
        <v>414.75</v>
      </c>
      <c r="AE1677">
        <f>MIS[[#This Row],[OrderAverageTradedPrice]]*MIS[[#This Row],[OrderQuantity]]</f>
        <v>18898</v>
      </c>
      <c r="AF1677">
        <f>MIS[[#This Row],[LTP]]*MIS[[#This Row],[OrderQuantity]]</f>
        <v>16590</v>
      </c>
      <c r="AG1677">
        <f>IF(MIS[[#This Row],[OrderSide]]="SELL",MIS[[#This Row],[VALUE]]-MIS[[#This Row],[LIVE_VALUE]],MIS[[#This Row],[LIVE_VALUE]]-MIS[[#This Row],[VALUE]])</f>
        <v>2308</v>
      </c>
      <c r="AH1677" t="str" cm="1">
        <f t="array" ref="AH1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7" t="str">
        <f>MIS[[#This Row],[TRADING SYMBOL]]</f>
        <v>SENSEX2552082400CE</v>
      </c>
      <c r="AJ1677" t="str">
        <f>IF(RIGHT(MIS[[#This Row],[Main/Hedge]],4)="MAIN","MAIN","HEDGE")</f>
        <v>MAIN</v>
      </c>
      <c r="AK1677" t="str" cm="1">
        <f t="array" ref="AK1677">_xlfn._xlws.FILTER(Table4[Column1],ISNUMBER(SEARCH(Table4[Column1],MIS[[#This Row],[OrderUniqueIdentifier]])),"")</f>
        <v>MS</v>
      </c>
    </row>
    <row r="1678" spans="1:37" x14ac:dyDescent="0.25">
      <c r="A1678" t="s">
        <v>71</v>
      </c>
      <c r="B1678" t="s">
        <v>642</v>
      </c>
      <c r="C1678" t="s">
        <v>3709</v>
      </c>
      <c r="D1678" t="s">
        <v>72</v>
      </c>
      <c r="E1678" t="s">
        <v>2044</v>
      </c>
      <c r="F1678" t="s">
        <v>98</v>
      </c>
      <c r="G1678" t="s">
        <v>89</v>
      </c>
      <c r="H1678" t="s">
        <v>75</v>
      </c>
      <c r="I1678" t="s">
        <v>76</v>
      </c>
      <c r="J1678" t="s">
        <v>77</v>
      </c>
      <c r="K1678">
        <v>180</v>
      </c>
      <c r="L1678" t="s">
        <v>77</v>
      </c>
      <c r="M1678" t="s">
        <v>78</v>
      </c>
      <c r="N1678" t="s">
        <v>3710</v>
      </c>
      <c r="O1678" t="s">
        <v>3258</v>
      </c>
      <c r="P1678" t="s">
        <v>3258</v>
      </c>
      <c r="Q1678" t="s">
        <v>2048</v>
      </c>
      <c r="R1678" t="s">
        <v>79</v>
      </c>
      <c r="S1678" t="s">
        <v>40</v>
      </c>
      <c r="T1678" t="s">
        <v>2049</v>
      </c>
      <c r="U1678" t="s">
        <v>100</v>
      </c>
      <c r="V1678" t="s">
        <v>80</v>
      </c>
      <c r="W1678">
        <v>82300</v>
      </c>
      <c r="X1678" t="s">
        <v>81</v>
      </c>
      <c r="Y1678">
        <v>-180</v>
      </c>
      <c r="Z1678" t="s">
        <v>3259</v>
      </c>
      <c r="AA1678" t="s">
        <v>3259</v>
      </c>
      <c r="AB1678" t="s">
        <v>90</v>
      </c>
      <c r="AC1678" t="s">
        <v>91</v>
      </c>
      <c r="AD1678">
        <f>_xlfn.XLOOKUP(MIS[[#This Row],[TRADING SYMBOL]],[1]Sheet1!$D:$D,[1]Sheet1!$C:$C)</f>
        <v>464.4</v>
      </c>
      <c r="AE1678">
        <f>MIS[[#This Row],[OrderAverageTradedPrice]]*MIS[[#This Row],[OrderQuantity]]</f>
        <v>93819.999999999956</v>
      </c>
      <c r="AF1678">
        <f>MIS[[#This Row],[LTP]]*MIS[[#This Row],[OrderQuantity]]</f>
        <v>83592</v>
      </c>
      <c r="AG1678">
        <f>IF(MIS[[#This Row],[OrderSide]]="SELL",MIS[[#This Row],[VALUE]]-MIS[[#This Row],[LIVE_VALUE]],MIS[[#This Row],[LIVE_VALUE]]-MIS[[#This Row],[VALUE]])</f>
        <v>10227.999999999956</v>
      </c>
      <c r="AH1678" t="str" cm="1">
        <f t="array" ref="AH1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8" t="str">
        <f>MIS[[#This Row],[TRADING SYMBOL]]</f>
        <v>SENSEX2552082300CE</v>
      </c>
      <c r="AJ1678" t="str">
        <f>IF(RIGHT(MIS[[#This Row],[Main/Hedge]],4)="MAIN","MAIN","HEDGE")</f>
        <v>MAIN</v>
      </c>
      <c r="AK1678" t="str" cm="1">
        <f t="array" ref="AK1678">_xlfn._xlws.FILTER(Table4[Column1],ISNUMBER(SEARCH(Table4[Column1],MIS[[#This Row],[OrderUniqueIdentifier]])),"")</f>
        <v>MS</v>
      </c>
    </row>
    <row r="1679" spans="1:37" x14ac:dyDescent="0.25">
      <c r="A1679" t="s">
        <v>71</v>
      </c>
      <c r="B1679" t="s">
        <v>669</v>
      </c>
      <c r="C1679" t="s">
        <v>3820</v>
      </c>
      <c r="D1679" t="s">
        <v>72</v>
      </c>
      <c r="E1679" t="s">
        <v>3186</v>
      </c>
      <c r="F1679" t="s">
        <v>98</v>
      </c>
      <c r="G1679" t="s">
        <v>89</v>
      </c>
      <c r="H1679" t="s">
        <v>75</v>
      </c>
      <c r="I1679" t="s">
        <v>76</v>
      </c>
      <c r="J1679" t="s">
        <v>77</v>
      </c>
      <c r="K1679">
        <v>340</v>
      </c>
      <c r="L1679" t="s">
        <v>77</v>
      </c>
      <c r="M1679" t="s">
        <v>78</v>
      </c>
      <c r="N1679" t="s">
        <v>3821</v>
      </c>
      <c r="O1679" t="s">
        <v>3258</v>
      </c>
      <c r="P1679" t="s">
        <v>3258</v>
      </c>
      <c r="Q1679" t="s">
        <v>3189</v>
      </c>
      <c r="R1679" t="s">
        <v>79</v>
      </c>
      <c r="S1679" t="s">
        <v>40</v>
      </c>
      <c r="T1679" t="s">
        <v>3190</v>
      </c>
      <c r="U1679" t="s">
        <v>100</v>
      </c>
      <c r="V1679" t="s">
        <v>80</v>
      </c>
      <c r="W1679">
        <v>82400</v>
      </c>
      <c r="X1679" t="s">
        <v>81</v>
      </c>
      <c r="Y1679">
        <v>-340</v>
      </c>
      <c r="Z1679" t="s">
        <v>3259</v>
      </c>
      <c r="AA1679" t="s">
        <v>3259</v>
      </c>
      <c r="AB1679" t="s">
        <v>90</v>
      </c>
      <c r="AC1679" t="s">
        <v>91</v>
      </c>
      <c r="AD1679">
        <f>_xlfn.XLOOKUP(MIS[[#This Row],[TRADING SYMBOL]],[1]Sheet1!$D:$D,[1]Sheet1!$C:$C)</f>
        <v>414.75</v>
      </c>
      <c r="AE1679">
        <f>MIS[[#This Row],[OrderAverageTradedPrice]]*MIS[[#This Row],[OrderQuantity]]</f>
        <v>160300.99999999977</v>
      </c>
      <c r="AF1679">
        <f>MIS[[#This Row],[LTP]]*MIS[[#This Row],[OrderQuantity]]</f>
        <v>141015</v>
      </c>
      <c r="AG1679">
        <f>IF(MIS[[#This Row],[OrderSide]]="SELL",MIS[[#This Row],[VALUE]]-MIS[[#This Row],[LIVE_VALUE]],MIS[[#This Row],[LIVE_VALUE]]-MIS[[#This Row],[VALUE]])</f>
        <v>19285.999999999767</v>
      </c>
      <c r="AH1679" t="str" cm="1">
        <f t="array" ref="AH1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9" t="str">
        <f>MIS[[#This Row],[TRADING SYMBOL]]</f>
        <v>SENSEX2552082400CE</v>
      </c>
      <c r="AJ1679" t="str">
        <f>IF(RIGHT(MIS[[#This Row],[Main/Hedge]],4)="MAIN","MAIN","HEDGE")</f>
        <v>MAIN</v>
      </c>
      <c r="AK1679" t="str" cm="1">
        <f t="array" ref="AK1679">_xlfn._xlws.FILTER(Table4[Column1],ISNUMBER(SEARCH(Table4[Column1],MIS[[#This Row],[OrderUniqueIdentifier]])),"")</f>
        <v>MS</v>
      </c>
    </row>
    <row r="1680" spans="1:37" x14ac:dyDescent="0.25">
      <c r="A1680" t="s">
        <v>71</v>
      </c>
      <c r="B1680" t="s">
        <v>696</v>
      </c>
      <c r="C1680" t="s">
        <v>3860</v>
      </c>
      <c r="D1680" t="s">
        <v>72</v>
      </c>
      <c r="E1680" t="s">
        <v>2053</v>
      </c>
      <c r="F1680" t="s">
        <v>98</v>
      </c>
      <c r="G1680" t="s">
        <v>89</v>
      </c>
      <c r="H1680" t="s">
        <v>75</v>
      </c>
      <c r="I1680" t="s">
        <v>76</v>
      </c>
      <c r="J1680" t="s">
        <v>77</v>
      </c>
      <c r="K1680">
        <v>120</v>
      </c>
      <c r="L1680" t="s">
        <v>77</v>
      </c>
      <c r="M1680" t="s">
        <v>78</v>
      </c>
      <c r="N1680" t="s">
        <v>3861</v>
      </c>
      <c r="O1680" t="s">
        <v>3254</v>
      </c>
      <c r="P1680" t="s">
        <v>3258</v>
      </c>
      <c r="Q1680" t="s">
        <v>2055</v>
      </c>
      <c r="R1680" t="s">
        <v>79</v>
      </c>
      <c r="S1680" t="s">
        <v>40</v>
      </c>
      <c r="T1680" t="s">
        <v>2056</v>
      </c>
      <c r="U1680" t="s">
        <v>100</v>
      </c>
      <c r="V1680" t="s">
        <v>80</v>
      </c>
      <c r="W1680">
        <v>82300</v>
      </c>
      <c r="X1680" t="s">
        <v>85</v>
      </c>
      <c r="Y1680">
        <v>-120</v>
      </c>
      <c r="Z1680" t="s">
        <v>3255</v>
      </c>
      <c r="AA1680" t="s">
        <v>3259</v>
      </c>
      <c r="AB1680" t="s">
        <v>107</v>
      </c>
      <c r="AC1680" t="s">
        <v>91</v>
      </c>
      <c r="AD1680">
        <f>_xlfn.XLOOKUP(MIS[[#This Row],[TRADING SYMBOL]],[1]Sheet1!$D:$D,[1]Sheet1!$C:$C)</f>
        <v>389.05</v>
      </c>
      <c r="AE1680">
        <f>MIS[[#This Row],[OrderAverageTradedPrice]]*MIS[[#This Row],[OrderQuantity]]</f>
        <v>63156.999999999964</v>
      </c>
      <c r="AF1680">
        <f>MIS[[#This Row],[LTP]]*MIS[[#This Row],[OrderQuantity]]</f>
        <v>46686</v>
      </c>
      <c r="AG1680">
        <f>IF(MIS[[#This Row],[OrderSide]]="SELL",MIS[[#This Row],[VALUE]]-MIS[[#This Row],[LIVE_VALUE]],MIS[[#This Row],[LIVE_VALUE]]-MIS[[#This Row],[VALUE]])</f>
        <v>16470.999999999964</v>
      </c>
      <c r="AH1680" t="str" cm="1">
        <f t="array" ref="AH1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0" t="str">
        <f>MIS[[#This Row],[TRADING SYMBOL]]</f>
        <v>SENSEX2552082300PE</v>
      </c>
      <c r="AJ1680" t="str">
        <f>IF(RIGHT(MIS[[#This Row],[Main/Hedge]],4)="MAIN","MAIN","HEDGE")</f>
        <v>MAIN</v>
      </c>
      <c r="AK1680" t="str" cm="1">
        <f t="array" ref="AK1680">_xlfn._xlws.FILTER(Table4[Column1],ISNUMBER(SEARCH(Table4[Column1],MIS[[#This Row],[OrderUniqueIdentifier]])),"")</f>
        <v>MS</v>
      </c>
    </row>
    <row r="1681" spans="1:37" x14ac:dyDescent="0.25">
      <c r="A1681" t="s">
        <v>71</v>
      </c>
      <c r="B1681" t="s">
        <v>724</v>
      </c>
      <c r="C1681" t="s">
        <v>3992</v>
      </c>
      <c r="D1681" t="s">
        <v>72</v>
      </c>
      <c r="E1681" t="s">
        <v>3202</v>
      </c>
      <c r="F1681" t="s">
        <v>98</v>
      </c>
      <c r="G1681" t="s">
        <v>89</v>
      </c>
      <c r="H1681" t="s">
        <v>75</v>
      </c>
      <c r="I1681" t="s">
        <v>76</v>
      </c>
      <c r="J1681" t="s">
        <v>77</v>
      </c>
      <c r="K1681">
        <v>160</v>
      </c>
      <c r="L1681" t="s">
        <v>77</v>
      </c>
      <c r="M1681" t="s">
        <v>78</v>
      </c>
      <c r="N1681" t="s">
        <v>3993</v>
      </c>
      <c r="O1681" t="s">
        <v>3254</v>
      </c>
      <c r="P1681" t="s">
        <v>3258</v>
      </c>
      <c r="Q1681" t="s">
        <v>3205</v>
      </c>
      <c r="R1681" t="s">
        <v>79</v>
      </c>
      <c r="S1681" t="s">
        <v>3964</v>
      </c>
      <c r="T1681" t="s">
        <v>3206</v>
      </c>
      <c r="U1681" t="s">
        <v>100</v>
      </c>
      <c r="V1681" t="s">
        <v>80</v>
      </c>
      <c r="W1681">
        <v>82100</v>
      </c>
      <c r="X1681" t="s">
        <v>85</v>
      </c>
      <c r="Y1681">
        <v>-160</v>
      </c>
      <c r="Z1681" t="s">
        <v>3255</v>
      </c>
      <c r="AA1681" t="s">
        <v>3259</v>
      </c>
      <c r="AB1681" t="s">
        <v>107</v>
      </c>
      <c r="AC1681" t="s">
        <v>91</v>
      </c>
      <c r="AD1681">
        <f>_xlfn.XLOOKUP(MIS[[#This Row],[TRADING SYMBOL]],[1]Sheet1!$D:$D,[1]Sheet1!$C:$C)</f>
        <v>310.8</v>
      </c>
      <c r="AE1681">
        <f>MIS[[#This Row],[OrderAverageTradedPrice]]*MIS[[#This Row],[OrderQuantity]]</f>
        <v>70199</v>
      </c>
      <c r="AF1681">
        <f>MIS[[#This Row],[LTP]]*MIS[[#This Row],[OrderQuantity]]</f>
        <v>49728</v>
      </c>
      <c r="AG1681">
        <f>IF(MIS[[#This Row],[OrderSide]]="SELL",MIS[[#This Row],[VALUE]]-MIS[[#This Row],[LIVE_VALUE]],MIS[[#This Row],[LIVE_VALUE]]-MIS[[#This Row],[VALUE]])</f>
        <v>20471</v>
      </c>
      <c r="AH1681" t="str" cm="1">
        <f t="array" ref="AH1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1" t="str">
        <f>MIS[[#This Row],[TRADING SYMBOL]]</f>
        <v>SENSEX2552082100PE</v>
      </c>
      <c r="AJ1681" t="str">
        <f>IF(RIGHT(MIS[[#This Row],[Main/Hedge]],4)="MAIN","MAIN","HEDGE")</f>
        <v>MAIN</v>
      </c>
      <c r="AK1681" t="str" cm="1">
        <f t="array" ref="AK1681">_xlfn._xlws.FILTER(Table4[Column1],ISNUMBER(SEARCH(Table4[Column1],MIS[[#This Row],[OrderUniqueIdentifier]])),"")</f>
        <v>MS</v>
      </c>
    </row>
    <row r="1682" spans="1:37" x14ac:dyDescent="0.25">
      <c r="A1682" t="s">
        <v>71</v>
      </c>
      <c r="B1682" t="s">
        <v>770</v>
      </c>
      <c r="C1682" t="s">
        <v>4076</v>
      </c>
      <c r="D1682" t="s">
        <v>72</v>
      </c>
      <c r="E1682" t="s">
        <v>2053</v>
      </c>
      <c r="F1682" t="s">
        <v>98</v>
      </c>
      <c r="G1682" t="s">
        <v>89</v>
      </c>
      <c r="H1682" t="s">
        <v>75</v>
      </c>
      <c r="I1682" t="s">
        <v>76</v>
      </c>
      <c r="J1682" t="s">
        <v>77</v>
      </c>
      <c r="K1682">
        <v>100</v>
      </c>
      <c r="L1682" t="s">
        <v>77</v>
      </c>
      <c r="M1682" t="s">
        <v>78</v>
      </c>
      <c r="N1682" t="s">
        <v>3257</v>
      </c>
      <c r="O1682" t="s">
        <v>3254</v>
      </c>
      <c r="P1682" t="s">
        <v>3258</v>
      </c>
      <c r="Q1682" t="s">
        <v>2055</v>
      </c>
      <c r="R1682" t="s">
        <v>79</v>
      </c>
      <c r="S1682" t="s">
        <v>40</v>
      </c>
      <c r="T1682" t="s">
        <v>2056</v>
      </c>
      <c r="U1682" t="s">
        <v>100</v>
      </c>
      <c r="V1682" t="s">
        <v>80</v>
      </c>
      <c r="W1682">
        <v>82300</v>
      </c>
      <c r="X1682" t="s">
        <v>85</v>
      </c>
      <c r="Y1682">
        <v>-100</v>
      </c>
      <c r="Z1682" t="s">
        <v>3255</v>
      </c>
      <c r="AA1682" t="s">
        <v>3259</v>
      </c>
      <c r="AB1682" t="s">
        <v>107</v>
      </c>
      <c r="AC1682" t="s">
        <v>91</v>
      </c>
      <c r="AD1682">
        <f>_xlfn.XLOOKUP(MIS[[#This Row],[TRADING SYMBOL]],[1]Sheet1!$D:$D,[1]Sheet1!$C:$C)</f>
        <v>389.05</v>
      </c>
      <c r="AE1682">
        <f>MIS[[#This Row],[OrderAverageTradedPrice]]*MIS[[#This Row],[OrderQuantity]]</f>
        <v>52329.999999999993</v>
      </c>
      <c r="AF1682">
        <f>MIS[[#This Row],[LTP]]*MIS[[#This Row],[OrderQuantity]]</f>
        <v>38905</v>
      </c>
      <c r="AG1682">
        <f>IF(MIS[[#This Row],[OrderSide]]="SELL",MIS[[#This Row],[VALUE]]-MIS[[#This Row],[LIVE_VALUE]],MIS[[#This Row],[LIVE_VALUE]]-MIS[[#This Row],[VALUE]])</f>
        <v>13424.999999999993</v>
      </c>
      <c r="AH1682" t="str" cm="1">
        <f t="array" ref="AH1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2" t="str">
        <f>MIS[[#This Row],[TRADING SYMBOL]]</f>
        <v>SENSEX2552082300PE</v>
      </c>
      <c r="AJ1682" t="str">
        <f>IF(RIGHT(MIS[[#This Row],[Main/Hedge]],4)="MAIN","MAIN","HEDGE")</f>
        <v>MAIN</v>
      </c>
      <c r="AK1682" t="str" cm="1">
        <f t="array" ref="AK1682">_xlfn._xlws.FILTER(Table4[Column1],ISNUMBER(SEARCH(Table4[Column1],MIS[[#This Row],[OrderUniqueIdentifier]])),"")</f>
        <v>MS</v>
      </c>
    </row>
    <row r="1683" spans="1:37" x14ac:dyDescent="0.25">
      <c r="A1683" t="s">
        <v>71</v>
      </c>
      <c r="B1683" t="s">
        <v>813</v>
      </c>
      <c r="C1683" t="s">
        <v>4203</v>
      </c>
      <c r="D1683" t="s">
        <v>72</v>
      </c>
      <c r="E1683" t="s">
        <v>2044</v>
      </c>
      <c r="F1683" t="s">
        <v>98</v>
      </c>
      <c r="G1683" t="s">
        <v>89</v>
      </c>
      <c r="H1683" t="s">
        <v>75</v>
      </c>
      <c r="I1683" t="s">
        <v>76</v>
      </c>
      <c r="J1683" t="s">
        <v>77</v>
      </c>
      <c r="K1683">
        <v>20</v>
      </c>
      <c r="L1683" t="s">
        <v>77</v>
      </c>
      <c r="M1683" t="s">
        <v>78</v>
      </c>
      <c r="N1683" t="s">
        <v>4204</v>
      </c>
      <c r="O1683" t="s">
        <v>3254</v>
      </c>
      <c r="P1683" t="s">
        <v>3258</v>
      </c>
      <c r="Q1683" t="s">
        <v>2048</v>
      </c>
      <c r="R1683" t="s">
        <v>79</v>
      </c>
      <c r="S1683" t="s">
        <v>40</v>
      </c>
      <c r="T1683" t="s">
        <v>2049</v>
      </c>
      <c r="U1683" t="s">
        <v>100</v>
      </c>
      <c r="V1683" t="s">
        <v>80</v>
      </c>
      <c r="W1683">
        <v>82300</v>
      </c>
      <c r="X1683" t="s">
        <v>81</v>
      </c>
      <c r="Y1683">
        <v>-20</v>
      </c>
      <c r="Z1683" t="s">
        <v>3255</v>
      </c>
      <c r="AA1683" t="s">
        <v>3259</v>
      </c>
      <c r="AB1683" t="s">
        <v>90</v>
      </c>
      <c r="AC1683" t="s">
        <v>91</v>
      </c>
      <c r="AD1683">
        <f>_xlfn.XLOOKUP(MIS[[#This Row],[TRADING SYMBOL]],[1]Sheet1!$D:$D,[1]Sheet1!$C:$C)</f>
        <v>464.4</v>
      </c>
      <c r="AE1683">
        <f>MIS[[#This Row],[OrderAverageTradedPrice]]*MIS[[#This Row],[OrderQuantity]]</f>
        <v>10495</v>
      </c>
      <c r="AF1683">
        <f>MIS[[#This Row],[LTP]]*MIS[[#This Row],[OrderQuantity]]</f>
        <v>9288</v>
      </c>
      <c r="AG1683">
        <f>IF(MIS[[#This Row],[OrderSide]]="SELL",MIS[[#This Row],[VALUE]]-MIS[[#This Row],[LIVE_VALUE]],MIS[[#This Row],[LIVE_VALUE]]-MIS[[#This Row],[VALUE]])</f>
        <v>1207</v>
      </c>
      <c r="AH1683" t="str" cm="1">
        <f t="array" ref="AH1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3" t="str">
        <f>MIS[[#This Row],[TRADING SYMBOL]]</f>
        <v>SENSEX2552082300CE</v>
      </c>
      <c r="AJ1683" t="str">
        <f>IF(RIGHT(MIS[[#This Row],[Main/Hedge]],4)="MAIN","MAIN","HEDGE")</f>
        <v>MAIN</v>
      </c>
      <c r="AK1683" t="str" cm="1">
        <f t="array" ref="AK1683">_xlfn._xlws.FILTER(Table4[Column1],ISNUMBER(SEARCH(Table4[Column1],MIS[[#This Row],[OrderUniqueIdentifier]])),"")</f>
        <v>MS</v>
      </c>
    </row>
    <row r="1684" spans="1:37" x14ac:dyDescent="0.25">
      <c r="A1684" t="s">
        <v>71</v>
      </c>
      <c r="B1684" t="s">
        <v>847</v>
      </c>
      <c r="C1684" t="s">
        <v>4280</v>
      </c>
      <c r="D1684" t="s">
        <v>72</v>
      </c>
      <c r="E1684" t="s">
        <v>2044</v>
      </c>
      <c r="F1684" t="s">
        <v>98</v>
      </c>
      <c r="G1684" t="s">
        <v>89</v>
      </c>
      <c r="H1684" t="s">
        <v>75</v>
      </c>
      <c r="I1684" t="s">
        <v>76</v>
      </c>
      <c r="J1684" t="s">
        <v>77</v>
      </c>
      <c r="K1684">
        <v>180</v>
      </c>
      <c r="L1684" t="s">
        <v>77</v>
      </c>
      <c r="M1684" t="s">
        <v>78</v>
      </c>
      <c r="N1684" t="s">
        <v>3517</v>
      </c>
      <c r="O1684" t="s">
        <v>3254</v>
      </c>
      <c r="P1684" t="s">
        <v>3258</v>
      </c>
      <c r="Q1684" t="s">
        <v>2048</v>
      </c>
      <c r="R1684" t="s">
        <v>79</v>
      </c>
      <c r="S1684" t="s">
        <v>40</v>
      </c>
      <c r="T1684" t="s">
        <v>2049</v>
      </c>
      <c r="U1684" t="s">
        <v>100</v>
      </c>
      <c r="V1684" t="s">
        <v>80</v>
      </c>
      <c r="W1684">
        <v>82300</v>
      </c>
      <c r="X1684" t="s">
        <v>81</v>
      </c>
      <c r="Y1684">
        <v>-180</v>
      </c>
      <c r="Z1684" t="s">
        <v>3255</v>
      </c>
      <c r="AA1684" t="s">
        <v>3259</v>
      </c>
      <c r="AB1684" t="s">
        <v>90</v>
      </c>
      <c r="AC1684" t="s">
        <v>91</v>
      </c>
      <c r="AD1684">
        <f>_xlfn.XLOOKUP(MIS[[#This Row],[TRADING SYMBOL]],[1]Sheet1!$D:$D,[1]Sheet1!$C:$C)</f>
        <v>464.4</v>
      </c>
      <c r="AE1684">
        <f>MIS[[#This Row],[OrderAverageTradedPrice]]*MIS[[#This Row],[OrderQuantity]]</f>
        <v>93780</v>
      </c>
      <c r="AF1684">
        <f>MIS[[#This Row],[LTP]]*MIS[[#This Row],[OrderQuantity]]</f>
        <v>83592</v>
      </c>
      <c r="AG1684">
        <f>IF(MIS[[#This Row],[OrderSide]]="SELL",MIS[[#This Row],[VALUE]]-MIS[[#This Row],[LIVE_VALUE]],MIS[[#This Row],[LIVE_VALUE]]-MIS[[#This Row],[VALUE]])</f>
        <v>10188</v>
      </c>
      <c r="AH1684" t="str" cm="1">
        <f t="array" ref="AH1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4" t="str">
        <f>MIS[[#This Row],[TRADING SYMBOL]]</f>
        <v>SENSEX2552082300CE</v>
      </c>
      <c r="AJ1684" t="str">
        <f>IF(RIGHT(MIS[[#This Row],[Main/Hedge]],4)="MAIN","MAIN","HEDGE")</f>
        <v>MAIN</v>
      </c>
      <c r="AK1684" t="str" cm="1">
        <f t="array" ref="AK1684">_xlfn._xlws.FILTER(Table4[Column1],ISNUMBER(SEARCH(Table4[Column1],MIS[[#This Row],[OrderUniqueIdentifier]])),"")</f>
        <v>MS</v>
      </c>
    </row>
    <row r="1685" spans="1:37" x14ac:dyDescent="0.25">
      <c r="A1685" t="s">
        <v>71</v>
      </c>
      <c r="B1685" t="s">
        <v>873</v>
      </c>
      <c r="C1685" t="s">
        <v>4370</v>
      </c>
      <c r="D1685" t="s">
        <v>72</v>
      </c>
      <c r="E1685" t="s">
        <v>2044</v>
      </c>
      <c r="F1685" t="s">
        <v>98</v>
      </c>
      <c r="G1685" t="s">
        <v>89</v>
      </c>
      <c r="H1685" t="s">
        <v>75</v>
      </c>
      <c r="I1685" t="s">
        <v>76</v>
      </c>
      <c r="J1685" t="s">
        <v>77</v>
      </c>
      <c r="K1685">
        <v>20</v>
      </c>
      <c r="L1685" t="s">
        <v>77</v>
      </c>
      <c r="M1685" t="s">
        <v>78</v>
      </c>
      <c r="N1685" t="s">
        <v>3517</v>
      </c>
      <c r="O1685" t="s">
        <v>3254</v>
      </c>
      <c r="P1685" t="s">
        <v>3258</v>
      </c>
      <c r="Q1685" t="s">
        <v>2048</v>
      </c>
      <c r="R1685" t="s">
        <v>79</v>
      </c>
      <c r="S1685" t="s">
        <v>40</v>
      </c>
      <c r="T1685" t="s">
        <v>2049</v>
      </c>
      <c r="U1685" t="s">
        <v>100</v>
      </c>
      <c r="V1685" t="s">
        <v>80</v>
      </c>
      <c r="W1685">
        <v>82300</v>
      </c>
      <c r="X1685" t="s">
        <v>81</v>
      </c>
      <c r="Y1685">
        <v>-20</v>
      </c>
      <c r="Z1685" t="s">
        <v>3255</v>
      </c>
      <c r="AA1685" t="s">
        <v>3259</v>
      </c>
      <c r="AB1685" t="s">
        <v>90</v>
      </c>
      <c r="AC1685" t="s">
        <v>91</v>
      </c>
      <c r="AD1685">
        <f>_xlfn.XLOOKUP(MIS[[#This Row],[TRADING SYMBOL]],[1]Sheet1!$D:$D,[1]Sheet1!$C:$C)</f>
        <v>464.4</v>
      </c>
      <c r="AE1685">
        <f>MIS[[#This Row],[OrderAverageTradedPrice]]*MIS[[#This Row],[OrderQuantity]]</f>
        <v>10420</v>
      </c>
      <c r="AF1685">
        <f>MIS[[#This Row],[LTP]]*MIS[[#This Row],[OrderQuantity]]</f>
        <v>9288</v>
      </c>
      <c r="AG1685">
        <f>IF(MIS[[#This Row],[OrderSide]]="SELL",MIS[[#This Row],[VALUE]]-MIS[[#This Row],[LIVE_VALUE]],MIS[[#This Row],[LIVE_VALUE]]-MIS[[#This Row],[VALUE]])</f>
        <v>1132</v>
      </c>
      <c r="AH1685" t="str" cm="1">
        <f t="array" ref="AH1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5" t="str">
        <f>MIS[[#This Row],[TRADING SYMBOL]]</f>
        <v>SENSEX2552082300CE</v>
      </c>
      <c r="AJ1685" t="str">
        <f>IF(RIGHT(MIS[[#This Row],[Main/Hedge]],4)="MAIN","MAIN","HEDGE")</f>
        <v>MAIN</v>
      </c>
      <c r="AK1685" t="str" cm="1">
        <f t="array" ref="AK1685">_xlfn._xlws.FILTER(Table4[Column1],ISNUMBER(SEARCH(Table4[Column1],MIS[[#This Row],[OrderUniqueIdentifier]])),"")</f>
        <v>MS</v>
      </c>
    </row>
    <row r="1686" spans="1:37" x14ac:dyDescent="0.25">
      <c r="A1686" t="s">
        <v>71</v>
      </c>
      <c r="B1686" t="s">
        <v>888</v>
      </c>
      <c r="C1686" t="s">
        <v>4439</v>
      </c>
      <c r="D1686" t="s">
        <v>72</v>
      </c>
      <c r="E1686" t="s">
        <v>3202</v>
      </c>
      <c r="F1686" t="s">
        <v>98</v>
      </c>
      <c r="G1686" t="s">
        <v>89</v>
      </c>
      <c r="H1686" t="s">
        <v>75</v>
      </c>
      <c r="I1686" t="s">
        <v>76</v>
      </c>
      <c r="J1686" t="s">
        <v>77</v>
      </c>
      <c r="K1686">
        <v>20</v>
      </c>
      <c r="L1686" t="s">
        <v>77</v>
      </c>
      <c r="M1686" t="s">
        <v>78</v>
      </c>
      <c r="N1686" t="s">
        <v>4440</v>
      </c>
      <c r="O1686" t="s">
        <v>3258</v>
      </c>
      <c r="P1686" t="s">
        <v>3258</v>
      </c>
      <c r="Q1686" t="s">
        <v>3205</v>
      </c>
      <c r="R1686" t="s">
        <v>79</v>
      </c>
      <c r="S1686" t="s">
        <v>3964</v>
      </c>
      <c r="T1686" t="s">
        <v>3206</v>
      </c>
      <c r="U1686" t="s">
        <v>100</v>
      </c>
      <c r="V1686" t="s">
        <v>80</v>
      </c>
      <c r="W1686">
        <v>82100</v>
      </c>
      <c r="X1686" t="s">
        <v>85</v>
      </c>
      <c r="Y1686">
        <v>-20</v>
      </c>
      <c r="Z1686" t="s">
        <v>3259</v>
      </c>
      <c r="AA1686" t="s">
        <v>3259</v>
      </c>
      <c r="AB1686" t="s">
        <v>107</v>
      </c>
      <c r="AC1686" t="s">
        <v>91</v>
      </c>
      <c r="AD1686">
        <f>_xlfn.XLOOKUP(MIS[[#This Row],[TRADING SYMBOL]],[1]Sheet1!$D:$D,[1]Sheet1!$C:$C)</f>
        <v>310.8</v>
      </c>
      <c r="AE1686">
        <f>MIS[[#This Row],[OrderAverageTradedPrice]]*MIS[[#This Row],[OrderQuantity]]</f>
        <v>8703</v>
      </c>
      <c r="AF1686">
        <f>MIS[[#This Row],[LTP]]*MIS[[#This Row],[OrderQuantity]]</f>
        <v>6216</v>
      </c>
      <c r="AG1686">
        <f>IF(MIS[[#This Row],[OrderSide]]="SELL",MIS[[#This Row],[VALUE]]-MIS[[#This Row],[LIVE_VALUE]],MIS[[#This Row],[LIVE_VALUE]]-MIS[[#This Row],[VALUE]])</f>
        <v>2487</v>
      </c>
      <c r="AH1686" t="str" cm="1">
        <f t="array" ref="AH1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6" t="str">
        <f>MIS[[#This Row],[TRADING SYMBOL]]</f>
        <v>SENSEX2552082100PE</v>
      </c>
      <c r="AJ1686" t="str">
        <f>IF(RIGHT(MIS[[#This Row],[Main/Hedge]],4)="MAIN","MAIN","HEDGE")</f>
        <v>MAIN</v>
      </c>
      <c r="AK1686" t="str" cm="1">
        <f t="array" ref="AK1686">_xlfn._xlws.FILTER(Table4[Column1],ISNUMBER(SEARCH(Table4[Column1],MIS[[#This Row],[OrderUniqueIdentifier]])),"")</f>
        <v>MS</v>
      </c>
    </row>
    <row r="1687" spans="1:37" x14ac:dyDescent="0.25">
      <c r="A1687" t="s">
        <v>71</v>
      </c>
      <c r="B1687" t="s">
        <v>916</v>
      </c>
      <c r="C1687" t="s">
        <v>4512</v>
      </c>
      <c r="D1687" t="s">
        <v>72</v>
      </c>
      <c r="E1687" t="s">
        <v>2044</v>
      </c>
      <c r="F1687" t="s">
        <v>98</v>
      </c>
      <c r="G1687" t="s">
        <v>89</v>
      </c>
      <c r="H1687" t="s">
        <v>75</v>
      </c>
      <c r="I1687" t="s">
        <v>76</v>
      </c>
      <c r="J1687" t="s">
        <v>77</v>
      </c>
      <c r="K1687">
        <v>20</v>
      </c>
      <c r="L1687" t="s">
        <v>77</v>
      </c>
      <c r="M1687" t="s">
        <v>78</v>
      </c>
      <c r="N1687" t="s">
        <v>3519</v>
      </c>
      <c r="O1687" t="s">
        <v>3258</v>
      </c>
      <c r="P1687" t="s">
        <v>3258</v>
      </c>
      <c r="Q1687" t="s">
        <v>2048</v>
      </c>
      <c r="R1687" t="s">
        <v>79</v>
      </c>
      <c r="S1687" t="s">
        <v>40</v>
      </c>
      <c r="T1687" t="s">
        <v>2049</v>
      </c>
      <c r="U1687" t="s">
        <v>100</v>
      </c>
      <c r="V1687" t="s">
        <v>80</v>
      </c>
      <c r="W1687">
        <v>82300</v>
      </c>
      <c r="X1687" t="s">
        <v>81</v>
      </c>
      <c r="Y1687">
        <v>-20</v>
      </c>
      <c r="Z1687" t="s">
        <v>3259</v>
      </c>
      <c r="AA1687" t="s">
        <v>3259</v>
      </c>
      <c r="AB1687" t="s">
        <v>90</v>
      </c>
      <c r="AC1687" t="s">
        <v>91</v>
      </c>
      <c r="AD1687">
        <f>_xlfn.XLOOKUP(MIS[[#This Row],[TRADING SYMBOL]],[1]Sheet1!$D:$D,[1]Sheet1!$C:$C)</f>
        <v>464.4</v>
      </c>
      <c r="AE1687">
        <f>MIS[[#This Row],[OrderAverageTradedPrice]]*MIS[[#This Row],[OrderQuantity]]</f>
        <v>10425</v>
      </c>
      <c r="AF1687">
        <f>MIS[[#This Row],[LTP]]*MIS[[#This Row],[OrderQuantity]]</f>
        <v>9288</v>
      </c>
      <c r="AG1687">
        <f>IF(MIS[[#This Row],[OrderSide]]="SELL",MIS[[#This Row],[VALUE]]-MIS[[#This Row],[LIVE_VALUE]],MIS[[#This Row],[LIVE_VALUE]]-MIS[[#This Row],[VALUE]])</f>
        <v>1137</v>
      </c>
      <c r="AH1687" t="str" cm="1">
        <f t="array" ref="AH1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7" t="str">
        <f>MIS[[#This Row],[TRADING SYMBOL]]</f>
        <v>SENSEX2552082300CE</v>
      </c>
      <c r="AJ1687" t="str">
        <f>IF(RIGHT(MIS[[#This Row],[Main/Hedge]],4)="MAIN","MAIN","HEDGE")</f>
        <v>MAIN</v>
      </c>
      <c r="AK1687" t="str" cm="1">
        <f t="array" ref="AK1687">_xlfn._xlws.FILTER(Table4[Column1],ISNUMBER(SEARCH(Table4[Column1],MIS[[#This Row],[OrderUniqueIdentifier]])),"")</f>
        <v>MS</v>
      </c>
    </row>
    <row r="1688" spans="1:37" x14ac:dyDescent="0.25">
      <c r="A1688" t="s">
        <v>71</v>
      </c>
      <c r="B1688" t="s">
        <v>923</v>
      </c>
      <c r="C1688" t="s">
        <v>4544</v>
      </c>
      <c r="D1688" t="s">
        <v>72</v>
      </c>
      <c r="E1688" t="s">
        <v>2053</v>
      </c>
      <c r="F1688" t="s">
        <v>98</v>
      </c>
      <c r="G1688" t="s">
        <v>89</v>
      </c>
      <c r="H1688" t="s">
        <v>75</v>
      </c>
      <c r="I1688" t="s">
        <v>76</v>
      </c>
      <c r="J1688" t="s">
        <v>77</v>
      </c>
      <c r="K1688">
        <v>100</v>
      </c>
      <c r="L1688" t="s">
        <v>77</v>
      </c>
      <c r="M1688" t="s">
        <v>78</v>
      </c>
      <c r="N1688" t="s">
        <v>4545</v>
      </c>
      <c r="O1688" t="s">
        <v>3258</v>
      </c>
      <c r="P1688" t="s">
        <v>3258</v>
      </c>
      <c r="Q1688" t="s">
        <v>2055</v>
      </c>
      <c r="R1688" t="s">
        <v>79</v>
      </c>
      <c r="S1688" t="s">
        <v>40</v>
      </c>
      <c r="T1688" t="s">
        <v>2056</v>
      </c>
      <c r="U1688" t="s">
        <v>100</v>
      </c>
      <c r="V1688" t="s">
        <v>80</v>
      </c>
      <c r="W1688">
        <v>82300</v>
      </c>
      <c r="X1688" t="s">
        <v>85</v>
      </c>
      <c r="Y1688">
        <v>-100</v>
      </c>
      <c r="Z1688" t="s">
        <v>3259</v>
      </c>
      <c r="AA1688" t="s">
        <v>3259</v>
      </c>
      <c r="AB1688" t="s">
        <v>107</v>
      </c>
      <c r="AC1688" t="s">
        <v>91</v>
      </c>
      <c r="AD1688">
        <f>_xlfn.XLOOKUP(MIS[[#This Row],[TRADING SYMBOL]],[1]Sheet1!$D:$D,[1]Sheet1!$C:$C)</f>
        <v>389.05</v>
      </c>
      <c r="AE1688">
        <f>MIS[[#This Row],[OrderAverageTradedPrice]]*MIS[[#This Row],[OrderQuantity]]</f>
        <v>52248</v>
      </c>
      <c r="AF1688">
        <f>MIS[[#This Row],[LTP]]*MIS[[#This Row],[OrderQuantity]]</f>
        <v>38905</v>
      </c>
      <c r="AG1688">
        <f>IF(MIS[[#This Row],[OrderSide]]="SELL",MIS[[#This Row],[VALUE]]-MIS[[#This Row],[LIVE_VALUE]],MIS[[#This Row],[LIVE_VALUE]]-MIS[[#This Row],[VALUE]])</f>
        <v>13343</v>
      </c>
      <c r="AH1688" t="str" cm="1">
        <f t="array" ref="AH1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8" t="str">
        <f>MIS[[#This Row],[TRADING SYMBOL]]</f>
        <v>SENSEX2552082300PE</v>
      </c>
      <c r="AJ1688" t="str">
        <f>IF(RIGHT(MIS[[#This Row],[Main/Hedge]],4)="MAIN","MAIN","HEDGE")</f>
        <v>MAIN</v>
      </c>
      <c r="AK1688" t="str" cm="1">
        <f t="array" ref="AK1688">_xlfn._xlws.FILTER(Table4[Column1],ISNUMBER(SEARCH(Table4[Column1],MIS[[#This Row],[OrderUniqueIdentifier]])),"")</f>
        <v>MS</v>
      </c>
    </row>
    <row r="1689" spans="1:37" x14ac:dyDescent="0.25">
      <c r="A1689" t="s">
        <v>71</v>
      </c>
      <c r="B1689" t="s">
        <v>940</v>
      </c>
      <c r="C1689" t="s">
        <v>4599</v>
      </c>
      <c r="D1689" t="s">
        <v>72</v>
      </c>
      <c r="E1689" t="s">
        <v>2044</v>
      </c>
      <c r="F1689" t="s">
        <v>98</v>
      </c>
      <c r="G1689" t="s">
        <v>89</v>
      </c>
      <c r="H1689" t="s">
        <v>75</v>
      </c>
      <c r="I1689" t="s">
        <v>76</v>
      </c>
      <c r="J1689" t="s">
        <v>77</v>
      </c>
      <c r="K1689">
        <v>80</v>
      </c>
      <c r="L1689" t="s">
        <v>77</v>
      </c>
      <c r="M1689" t="s">
        <v>78</v>
      </c>
      <c r="N1689" t="s">
        <v>4600</v>
      </c>
      <c r="O1689" t="s">
        <v>3254</v>
      </c>
      <c r="P1689" t="s">
        <v>3258</v>
      </c>
      <c r="Q1689" t="s">
        <v>2048</v>
      </c>
      <c r="R1689" t="s">
        <v>79</v>
      </c>
      <c r="S1689" t="s">
        <v>40</v>
      </c>
      <c r="T1689" t="s">
        <v>2049</v>
      </c>
      <c r="U1689" t="s">
        <v>100</v>
      </c>
      <c r="V1689" t="s">
        <v>80</v>
      </c>
      <c r="W1689">
        <v>82300</v>
      </c>
      <c r="X1689" t="s">
        <v>81</v>
      </c>
      <c r="Y1689">
        <v>-80</v>
      </c>
      <c r="Z1689" t="s">
        <v>3255</v>
      </c>
      <c r="AA1689" t="s">
        <v>3259</v>
      </c>
      <c r="AB1689" t="s">
        <v>90</v>
      </c>
      <c r="AC1689" t="s">
        <v>91</v>
      </c>
      <c r="AD1689">
        <f>_xlfn.XLOOKUP(MIS[[#This Row],[TRADING SYMBOL]],[1]Sheet1!$D:$D,[1]Sheet1!$C:$C)</f>
        <v>464.4</v>
      </c>
      <c r="AE1689">
        <f>MIS[[#This Row],[OrderAverageTradedPrice]]*MIS[[#This Row],[OrderQuantity]]</f>
        <v>41580</v>
      </c>
      <c r="AF1689">
        <f>MIS[[#This Row],[LTP]]*MIS[[#This Row],[OrderQuantity]]</f>
        <v>37152</v>
      </c>
      <c r="AG1689">
        <f>IF(MIS[[#This Row],[OrderSide]]="SELL",MIS[[#This Row],[VALUE]]-MIS[[#This Row],[LIVE_VALUE]],MIS[[#This Row],[LIVE_VALUE]]-MIS[[#This Row],[VALUE]])</f>
        <v>4428</v>
      </c>
      <c r="AH1689" t="str" cm="1">
        <f t="array" ref="AH1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9" t="str">
        <f>MIS[[#This Row],[TRADING SYMBOL]]</f>
        <v>SENSEX2552082300CE</v>
      </c>
      <c r="AJ1689" t="str">
        <f>IF(RIGHT(MIS[[#This Row],[Main/Hedge]],4)="MAIN","MAIN","HEDGE")</f>
        <v>MAIN</v>
      </c>
      <c r="AK1689" t="str" cm="1">
        <f t="array" ref="AK1689">_xlfn._xlws.FILTER(Table4[Column1],ISNUMBER(SEARCH(Table4[Column1],MIS[[#This Row],[OrderUniqueIdentifier]])),"")</f>
        <v>MS</v>
      </c>
    </row>
    <row r="1690" spans="1:37" x14ac:dyDescent="0.25">
      <c r="A1690" t="s">
        <v>71</v>
      </c>
      <c r="B1690" t="s">
        <v>960</v>
      </c>
      <c r="C1690" t="s">
        <v>4664</v>
      </c>
      <c r="D1690" t="s">
        <v>72</v>
      </c>
      <c r="E1690" t="s">
        <v>2044</v>
      </c>
      <c r="F1690" t="s">
        <v>98</v>
      </c>
      <c r="G1690" t="s">
        <v>89</v>
      </c>
      <c r="H1690" t="s">
        <v>75</v>
      </c>
      <c r="I1690" t="s">
        <v>76</v>
      </c>
      <c r="J1690" t="s">
        <v>77</v>
      </c>
      <c r="K1690">
        <v>40</v>
      </c>
      <c r="L1690" t="s">
        <v>77</v>
      </c>
      <c r="M1690" t="s">
        <v>78</v>
      </c>
      <c r="N1690" t="s">
        <v>4665</v>
      </c>
      <c r="O1690" t="s">
        <v>3254</v>
      </c>
      <c r="P1690" t="s">
        <v>3258</v>
      </c>
      <c r="Q1690" t="s">
        <v>2048</v>
      </c>
      <c r="R1690" t="s">
        <v>79</v>
      </c>
      <c r="S1690" t="s">
        <v>40</v>
      </c>
      <c r="T1690" t="s">
        <v>2049</v>
      </c>
      <c r="U1690" t="s">
        <v>100</v>
      </c>
      <c r="V1690" t="s">
        <v>80</v>
      </c>
      <c r="W1690">
        <v>82300</v>
      </c>
      <c r="X1690" t="s">
        <v>81</v>
      </c>
      <c r="Y1690">
        <v>-40</v>
      </c>
      <c r="Z1690" t="s">
        <v>3255</v>
      </c>
      <c r="AA1690" t="s">
        <v>3259</v>
      </c>
      <c r="AB1690" t="s">
        <v>90</v>
      </c>
      <c r="AC1690" t="s">
        <v>91</v>
      </c>
      <c r="AD1690">
        <f>_xlfn.XLOOKUP(MIS[[#This Row],[TRADING SYMBOL]],[1]Sheet1!$D:$D,[1]Sheet1!$C:$C)</f>
        <v>464.4</v>
      </c>
      <c r="AE1690">
        <f>MIS[[#This Row],[OrderAverageTradedPrice]]*MIS[[#This Row],[OrderQuantity]]</f>
        <v>20997</v>
      </c>
      <c r="AF1690">
        <f>MIS[[#This Row],[LTP]]*MIS[[#This Row],[OrderQuantity]]</f>
        <v>18576</v>
      </c>
      <c r="AG1690">
        <f>IF(MIS[[#This Row],[OrderSide]]="SELL",MIS[[#This Row],[VALUE]]-MIS[[#This Row],[LIVE_VALUE]],MIS[[#This Row],[LIVE_VALUE]]-MIS[[#This Row],[VALUE]])</f>
        <v>2421</v>
      </c>
      <c r="AH1690" t="str" cm="1">
        <f t="array" ref="AH1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0" t="str">
        <f>MIS[[#This Row],[TRADING SYMBOL]]</f>
        <v>SENSEX2552082300CE</v>
      </c>
      <c r="AJ1690" t="str">
        <f>IF(RIGHT(MIS[[#This Row],[Main/Hedge]],4)="MAIN","MAIN","HEDGE")</f>
        <v>MAIN</v>
      </c>
      <c r="AK1690" t="str" cm="1">
        <f t="array" ref="AK1690">_xlfn._xlws.FILTER(Table4[Column1],ISNUMBER(SEARCH(Table4[Column1],MIS[[#This Row],[OrderUniqueIdentifier]])),"")</f>
        <v>MS</v>
      </c>
    </row>
    <row r="1691" spans="1:37" x14ac:dyDescent="0.25">
      <c r="A1691" t="s">
        <v>71</v>
      </c>
      <c r="B1691" t="s">
        <v>960</v>
      </c>
      <c r="C1691" t="s">
        <v>4666</v>
      </c>
      <c r="D1691" t="s">
        <v>72</v>
      </c>
      <c r="E1691" t="s">
        <v>2053</v>
      </c>
      <c r="F1691" t="s">
        <v>98</v>
      </c>
      <c r="G1691" t="s">
        <v>89</v>
      </c>
      <c r="H1691" t="s">
        <v>75</v>
      </c>
      <c r="I1691" t="s">
        <v>76</v>
      </c>
      <c r="J1691" t="s">
        <v>77</v>
      </c>
      <c r="K1691">
        <v>40</v>
      </c>
      <c r="L1691" t="s">
        <v>77</v>
      </c>
      <c r="M1691" t="s">
        <v>78</v>
      </c>
      <c r="N1691" t="s">
        <v>4667</v>
      </c>
      <c r="O1691" t="s">
        <v>3258</v>
      </c>
      <c r="P1691" t="s">
        <v>3258</v>
      </c>
      <c r="Q1691" t="s">
        <v>2055</v>
      </c>
      <c r="R1691" t="s">
        <v>79</v>
      </c>
      <c r="S1691" t="s">
        <v>40</v>
      </c>
      <c r="T1691" t="s">
        <v>2056</v>
      </c>
      <c r="U1691" t="s">
        <v>100</v>
      </c>
      <c r="V1691" t="s">
        <v>80</v>
      </c>
      <c r="W1691">
        <v>82300</v>
      </c>
      <c r="X1691" t="s">
        <v>85</v>
      </c>
      <c r="Y1691">
        <v>-40</v>
      </c>
      <c r="Z1691" t="s">
        <v>3259</v>
      </c>
      <c r="AA1691" t="s">
        <v>3259</v>
      </c>
      <c r="AB1691" t="s">
        <v>107</v>
      </c>
      <c r="AC1691" t="s">
        <v>91</v>
      </c>
      <c r="AD1691">
        <f>_xlfn.XLOOKUP(MIS[[#This Row],[TRADING SYMBOL]],[1]Sheet1!$D:$D,[1]Sheet1!$C:$C)</f>
        <v>389.05</v>
      </c>
      <c r="AE1691">
        <f>MIS[[#This Row],[OrderAverageTradedPrice]]*MIS[[#This Row],[OrderQuantity]]</f>
        <v>20816</v>
      </c>
      <c r="AF1691">
        <f>MIS[[#This Row],[LTP]]*MIS[[#This Row],[OrderQuantity]]</f>
        <v>15562</v>
      </c>
      <c r="AG1691">
        <f>IF(MIS[[#This Row],[OrderSide]]="SELL",MIS[[#This Row],[VALUE]]-MIS[[#This Row],[LIVE_VALUE]],MIS[[#This Row],[LIVE_VALUE]]-MIS[[#This Row],[VALUE]])</f>
        <v>5254</v>
      </c>
      <c r="AH1691" t="str" cm="1">
        <f t="array" ref="AH1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1" t="str">
        <f>MIS[[#This Row],[TRADING SYMBOL]]</f>
        <v>SENSEX2552082300PE</v>
      </c>
      <c r="AJ1691" t="str">
        <f>IF(RIGHT(MIS[[#This Row],[Main/Hedge]],4)="MAIN","MAIN","HEDGE")</f>
        <v>MAIN</v>
      </c>
      <c r="AK1691" t="str" cm="1">
        <f t="array" ref="AK1691">_xlfn._xlws.FILTER(Table4[Column1],ISNUMBER(SEARCH(Table4[Column1],MIS[[#This Row],[OrderUniqueIdentifier]])),"")</f>
        <v>MS</v>
      </c>
    </row>
    <row r="1692" spans="1:37" x14ac:dyDescent="0.25">
      <c r="A1692" t="s">
        <v>71</v>
      </c>
      <c r="B1692" t="s">
        <v>969</v>
      </c>
      <c r="C1692" t="s">
        <v>4693</v>
      </c>
      <c r="D1692" t="s">
        <v>72</v>
      </c>
      <c r="E1692" t="s">
        <v>2053</v>
      </c>
      <c r="F1692" t="s">
        <v>98</v>
      </c>
      <c r="G1692" t="s">
        <v>89</v>
      </c>
      <c r="H1692" t="s">
        <v>75</v>
      </c>
      <c r="I1692" t="s">
        <v>76</v>
      </c>
      <c r="J1692" t="s">
        <v>77</v>
      </c>
      <c r="K1692">
        <v>200</v>
      </c>
      <c r="L1692" t="s">
        <v>77</v>
      </c>
      <c r="M1692" t="s">
        <v>78</v>
      </c>
      <c r="N1692" t="s">
        <v>4694</v>
      </c>
      <c r="O1692" t="s">
        <v>3254</v>
      </c>
      <c r="P1692" t="s">
        <v>3258</v>
      </c>
      <c r="Q1692" t="s">
        <v>2055</v>
      </c>
      <c r="R1692" t="s">
        <v>79</v>
      </c>
      <c r="S1692" t="s">
        <v>40</v>
      </c>
      <c r="T1692" t="s">
        <v>2056</v>
      </c>
      <c r="U1692" t="s">
        <v>100</v>
      </c>
      <c r="V1692" t="s">
        <v>80</v>
      </c>
      <c r="W1692">
        <v>82300</v>
      </c>
      <c r="X1692" t="s">
        <v>85</v>
      </c>
      <c r="Y1692">
        <v>-200</v>
      </c>
      <c r="Z1692" t="s">
        <v>3255</v>
      </c>
      <c r="AA1692" t="s">
        <v>3259</v>
      </c>
      <c r="AB1692" t="s">
        <v>107</v>
      </c>
      <c r="AC1692" t="s">
        <v>91</v>
      </c>
      <c r="AD1692">
        <f>_xlfn.XLOOKUP(MIS[[#This Row],[TRADING SYMBOL]],[1]Sheet1!$D:$D,[1]Sheet1!$C:$C)</f>
        <v>389.05</v>
      </c>
      <c r="AE1692">
        <f>MIS[[#This Row],[OrderAverageTradedPrice]]*MIS[[#This Row],[OrderQuantity]]</f>
        <v>105086.99999999999</v>
      </c>
      <c r="AF1692">
        <f>MIS[[#This Row],[LTP]]*MIS[[#This Row],[OrderQuantity]]</f>
        <v>77810</v>
      </c>
      <c r="AG1692">
        <f>IF(MIS[[#This Row],[OrderSide]]="SELL",MIS[[#This Row],[VALUE]]-MIS[[#This Row],[LIVE_VALUE]],MIS[[#This Row],[LIVE_VALUE]]-MIS[[#This Row],[VALUE]])</f>
        <v>27276.999999999985</v>
      </c>
      <c r="AH1692" t="str" cm="1">
        <f t="array" ref="AH1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2" t="str">
        <f>MIS[[#This Row],[TRADING SYMBOL]]</f>
        <v>SENSEX2552082300PE</v>
      </c>
      <c r="AJ1692" t="str">
        <f>IF(RIGHT(MIS[[#This Row],[Main/Hedge]],4)="MAIN","MAIN","HEDGE")</f>
        <v>MAIN</v>
      </c>
      <c r="AK1692" t="str" cm="1">
        <f t="array" ref="AK1692">_xlfn._xlws.FILTER(Table4[Column1],ISNUMBER(SEARCH(Table4[Column1],MIS[[#This Row],[OrderUniqueIdentifier]])),"")</f>
        <v>MS</v>
      </c>
    </row>
    <row r="1693" spans="1:37" x14ac:dyDescent="0.25">
      <c r="A1693" t="s">
        <v>71</v>
      </c>
      <c r="B1693" t="s">
        <v>986</v>
      </c>
      <c r="C1693" t="s">
        <v>4744</v>
      </c>
      <c r="D1693" t="s">
        <v>72</v>
      </c>
      <c r="E1693" t="s">
        <v>2053</v>
      </c>
      <c r="F1693" t="s">
        <v>98</v>
      </c>
      <c r="G1693" t="s">
        <v>89</v>
      </c>
      <c r="H1693" t="s">
        <v>75</v>
      </c>
      <c r="I1693" t="s">
        <v>76</v>
      </c>
      <c r="J1693" t="s">
        <v>77</v>
      </c>
      <c r="K1693">
        <v>20</v>
      </c>
      <c r="L1693" t="s">
        <v>77</v>
      </c>
      <c r="M1693" t="s">
        <v>78</v>
      </c>
      <c r="N1693" t="s">
        <v>4745</v>
      </c>
      <c r="O1693" t="s">
        <v>3258</v>
      </c>
      <c r="P1693" t="s">
        <v>3258</v>
      </c>
      <c r="Q1693" t="s">
        <v>2055</v>
      </c>
      <c r="R1693" t="s">
        <v>79</v>
      </c>
      <c r="S1693" t="s">
        <v>40</v>
      </c>
      <c r="T1693" t="s">
        <v>2056</v>
      </c>
      <c r="U1693" t="s">
        <v>100</v>
      </c>
      <c r="V1693" t="s">
        <v>80</v>
      </c>
      <c r="W1693">
        <v>82300</v>
      </c>
      <c r="X1693" t="s">
        <v>85</v>
      </c>
      <c r="Y1693">
        <v>-20</v>
      </c>
      <c r="Z1693" t="s">
        <v>3259</v>
      </c>
      <c r="AA1693" t="s">
        <v>3259</v>
      </c>
      <c r="AB1693" t="s">
        <v>107</v>
      </c>
      <c r="AC1693" t="s">
        <v>91</v>
      </c>
      <c r="AD1693">
        <f>_xlfn.XLOOKUP(MIS[[#This Row],[TRADING SYMBOL]],[1]Sheet1!$D:$D,[1]Sheet1!$C:$C)</f>
        <v>389.05</v>
      </c>
      <c r="AE1693">
        <f>MIS[[#This Row],[OrderAverageTradedPrice]]*MIS[[#This Row],[OrderQuantity]]</f>
        <v>10459</v>
      </c>
      <c r="AF1693">
        <f>MIS[[#This Row],[LTP]]*MIS[[#This Row],[OrderQuantity]]</f>
        <v>7781</v>
      </c>
      <c r="AG1693">
        <f>IF(MIS[[#This Row],[OrderSide]]="SELL",MIS[[#This Row],[VALUE]]-MIS[[#This Row],[LIVE_VALUE]],MIS[[#This Row],[LIVE_VALUE]]-MIS[[#This Row],[VALUE]])</f>
        <v>2678</v>
      </c>
      <c r="AH1693" t="str" cm="1">
        <f t="array" ref="AH1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3" t="str">
        <f>MIS[[#This Row],[TRADING SYMBOL]]</f>
        <v>SENSEX2552082300PE</v>
      </c>
      <c r="AJ1693" t="str">
        <f>IF(RIGHT(MIS[[#This Row],[Main/Hedge]],4)="MAIN","MAIN","HEDGE")</f>
        <v>MAIN</v>
      </c>
      <c r="AK1693" t="str" cm="1">
        <f t="array" ref="AK1693">_xlfn._xlws.FILTER(Table4[Column1],ISNUMBER(SEARCH(Table4[Column1],MIS[[#This Row],[OrderUniqueIdentifier]])),"")</f>
        <v>MS</v>
      </c>
    </row>
    <row r="1694" spans="1:37" x14ac:dyDescent="0.25">
      <c r="A1694" t="s">
        <v>71</v>
      </c>
      <c r="B1694" t="s">
        <v>1045</v>
      </c>
      <c r="C1694" t="s">
        <v>4912</v>
      </c>
      <c r="D1694" t="s">
        <v>72</v>
      </c>
      <c r="E1694" t="s">
        <v>2044</v>
      </c>
      <c r="F1694" t="s">
        <v>98</v>
      </c>
      <c r="G1694" t="s">
        <v>89</v>
      </c>
      <c r="H1694" t="s">
        <v>75</v>
      </c>
      <c r="I1694" t="s">
        <v>76</v>
      </c>
      <c r="J1694" t="s">
        <v>77</v>
      </c>
      <c r="K1694">
        <v>60</v>
      </c>
      <c r="L1694" t="s">
        <v>77</v>
      </c>
      <c r="M1694" t="s">
        <v>78</v>
      </c>
      <c r="N1694" t="s">
        <v>4745</v>
      </c>
      <c r="O1694" t="s">
        <v>3258</v>
      </c>
      <c r="P1694" t="s">
        <v>3258</v>
      </c>
      <c r="Q1694" t="s">
        <v>2048</v>
      </c>
      <c r="R1694" t="s">
        <v>79</v>
      </c>
      <c r="S1694" t="s">
        <v>40</v>
      </c>
      <c r="T1694" t="s">
        <v>2049</v>
      </c>
      <c r="U1694" t="s">
        <v>100</v>
      </c>
      <c r="V1694" t="s">
        <v>80</v>
      </c>
      <c r="W1694">
        <v>82300</v>
      </c>
      <c r="X1694" t="s">
        <v>81</v>
      </c>
      <c r="Y1694">
        <v>-60</v>
      </c>
      <c r="Z1694" t="s">
        <v>3259</v>
      </c>
      <c r="AA1694" t="s">
        <v>3259</v>
      </c>
      <c r="AB1694" t="s">
        <v>90</v>
      </c>
      <c r="AC1694" t="s">
        <v>91</v>
      </c>
      <c r="AD1694">
        <f>_xlfn.XLOOKUP(MIS[[#This Row],[TRADING SYMBOL]],[1]Sheet1!$D:$D,[1]Sheet1!$C:$C)</f>
        <v>464.4</v>
      </c>
      <c r="AE1694">
        <f>MIS[[#This Row],[OrderAverageTradedPrice]]*MIS[[#This Row],[OrderQuantity]]</f>
        <v>31377.000000000004</v>
      </c>
      <c r="AF1694">
        <f>MIS[[#This Row],[LTP]]*MIS[[#This Row],[OrderQuantity]]</f>
        <v>27864</v>
      </c>
      <c r="AG1694">
        <f>IF(MIS[[#This Row],[OrderSide]]="SELL",MIS[[#This Row],[VALUE]]-MIS[[#This Row],[LIVE_VALUE]],MIS[[#This Row],[LIVE_VALUE]]-MIS[[#This Row],[VALUE]])</f>
        <v>3513.0000000000036</v>
      </c>
      <c r="AH1694" t="str" cm="1">
        <f t="array" ref="AH1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4" t="str">
        <f>MIS[[#This Row],[TRADING SYMBOL]]</f>
        <v>SENSEX2552082300CE</v>
      </c>
      <c r="AJ1694" t="str">
        <f>IF(RIGHT(MIS[[#This Row],[Main/Hedge]],4)="MAIN","MAIN","HEDGE")</f>
        <v>MAIN</v>
      </c>
      <c r="AK1694" t="str" cm="1">
        <f t="array" ref="AK1694">_xlfn._xlws.FILTER(Table4[Column1],ISNUMBER(SEARCH(Table4[Column1],MIS[[#This Row],[OrderUniqueIdentifier]])),"")</f>
        <v>MS</v>
      </c>
    </row>
    <row r="1695" spans="1:37" x14ac:dyDescent="0.25">
      <c r="A1695" t="s">
        <v>71</v>
      </c>
      <c r="B1695" t="s">
        <v>1061</v>
      </c>
      <c r="C1695" t="s">
        <v>4958</v>
      </c>
      <c r="D1695" t="s">
        <v>72</v>
      </c>
      <c r="E1695" t="s">
        <v>2044</v>
      </c>
      <c r="F1695" t="s">
        <v>98</v>
      </c>
      <c r="G1695" t="s">
        <v>89</v>
      </c>
      <c r="H1695" t="s">
        <v>75</v>
      </c>
      <c r="I1695" t="s">
        <v>76</v>
      </c>
      <c r="J1695" t="s">
        <v>77</v>
      </c>
      <c r="K1695">
        <v>40</v>
      </c>
      <c r="L1695" t="s">
        <v>77</v>
      </c>
      <c r="M1695" t="s">
        <v>78</v>
      </c>
      <c r="N1695" t="s">
        <v>4959</v>
      </c>
      <c r="O1695" t="s">
        <v>3254</v>
      </c>
      <c r="P1695" t="s">
        <v>3258</v>
      </c>
      <c r="Q1695" t="s">
        <v>2048</v>
      </c>
      <c r="R1695" t="s">
        <v>79</v>
      </c>
      <c r="S1695" t="s">
        <v>40</v>
      </c>
      <c r="T1695" t="s">
        <v>2049</v>
      </c>
      <c r="U1695" t="s">
        <v>100</v>
      </c>
      <c r="V1695" t="s">
        <v>80</v>
      </c>
      <c r="W1695">
        <v>82300</v>
      </c>
      <c r="X1695" t="s">
        <v>81</v>
      </c>
      <c r="Y1695">
        <v>-40</v>
      </c>
      <c r="Z1695" t="s">
        <v>3255</v>
      </c>
      <c r="AA1695" t="s">
        <v>3259</v>
      </c>
      <c r="AB1695" t="s">
        <v>90</v>
      </c>
      <c r="AC1695" t="s">
        <v>91</v>
      </c>
      <c r="AD1695">
        <f>_xlfn.XLOOKUP(MIS[[#This Row],[TRADING SYMBOL]],[1]Sheet1!$D:$D,[1]Sheet1!$C:$C)</f>
        <v>464.4</v>
      </c>
      <c r="AE1695">
        <f>MIS[[#This Row],[OrderAverageTradedPrice]]*MIS[[#This Row],[OrderQuantity]]</f>
        <v>20924</v>
      </c>
      <c r="AF1695">
        <f>MIS[[#This Row],[LTP]]*MIS[[#This Row],[OrderQuantity]]</f>
        <v>18576</v>
      </c>
      <c r="AG1695">
        <f>IF(MIS[[#This Row],[OrderSide]]="SELL",MIS[[#This Row],[VALUE]]-MIS[[#This Row],[LIVE_VALUE]],MIS[[#This Row],[LIVE_VALUE]]-MIS[[#This Row],[VALUE]])</f>
        <v>2348</v>
      </c>
      <c r="AH1695" t="str" cm="1">
        <f t="array" ref="AH1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5" t="str">
        <f>MIS[[#This Row],[TRADING SYMBOL]]</f>
        <v>SENSEX2552082300CE</v>
      </c>
      <c r="AJ1695" t="str">
        <f>IF(RIGHT(MIS[[#This Row],[Main/Hedge]],4)="MAIN","MAIN","HEDGE")</f>
        <v>MAIN</v>
      </c>
      <c r="AK1695" t="str" cm="1">
        <f t="array" ref="AK1695">_xlfn._xlws.FILTER(Table4[Column1],ISNUMBER(SEARCH(Table4[Column1],MIS[[#This Row],[OrderUniqueIdentifier]])),"")</f>
        <v>MS</v>
      </c>
    </row>
    <row r="1696" spans="1:37" x14ac:dyDescent="0.25">
      <c r="A1696" t="s">
        <v>71</v>
      </c>
      <c r="B1696" t="s">
        <v>1070</v>
      </c>
      <c r="C1696" t="s">
        <v>4981</v>
      </c>
      <c r="D1696" t="s">
        <v>72</v>
      </c>
      <c r="E1696" t="s">
        <v>2044</v>
      </c>
      <c r="F1696" t="s">
        <v>98</v>
      </c>
      <c r="G1696" t="s">
        <v>89</v>
      </c>
      <c r="H1696" t="s">
        <v>75</v>
      </c>
      <c r="I1696" t="s">
        <v>76</v>
      </c>
      <c r="J1696" t="s">
        <v>77</v>
      </c>
      <c r="K1696">
        <v>20</v>
      </c>
      <c r="L1696" t="s">
        <v>77</v>
      </c>
      <c r="M1696" t="s">
        <v>78</v>
      </c>
      <c r="N1696" t="s">
        <v>4982</v>
      </c>
      <c r="O1696" t="s">
        <v>3254</v>
      </c>
      <c r="P1696" t="s">
        <v>3258</v>
      </c>
      <c r="Q1696" t="s">
        <v>2048</v>
      </c>
      <c r="R1696" t="s">
        <v>79</v>
      </c>
      <c r="S1696" t="s">
        <v>40</v>
      </c>
      <c r="T1696" t="s">
        <v>2049</v>
      </c>
      <c r="U1696" t="s">
        <v>100</v>
      </c>
      <c r="V1696" t="s">
        <v>80</v>
      </c>
      <c r="W1696">
        <v>82300</v>
      </c>
      <c r="X1696" t="s">
        <v>81</v>
      </c>
      <c r="Y1696">
        <v>-20</v>
      </c>
      <c r="Z1696" t="s">
        <v>3255</v>
      </c>
      <c r="AA1696" t="s">
        <v>3259</v>
      </c>
      <c r="AB1696" t="s">
        <v>90</v>
      </c>
      <c r="AC1696" t="s">
        <v>91</v>
      </c>
      <c r="AD1696">
        <f>_xlfn.XLOOKUP(MIS[[#This Row],[TRADING SYMBOL]],[1]Sheet1!$D:$D,[1]Sheet1!$C:$C)</f>
        <v>464.4</v>
      </c>
      <c r="AE1696">
        <f>MIS[[#This Row],[OrderAverageTradedPrice]]*MIS[[#This Row],[OrderQuantity]]</f>
        <v>10400</v>
      </c>
      <c r="AF1696">
        <f>MIS[[#This Row],[LTP]]*MIS[[#This Row],[OrderQuantity]]</f>
        <v>9288</v>
      </c>
      <c r="AG1696">
        <f>IF(MIS[[#This Row],[OrderSide]]="SELL",MIS[[#This Row],[VALUE]]-MIS[[#This Row],[LIVE_VALUE]],MIS[[#This Row],[LIVE_VALUE]]-MIS[[#This Row],[VALUE]])</f>
        <v>1112</v>
      </c>
      <c r="AH1696" t="str" cm="1">
        <f t="array" ref="AH1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6" t="str">
        <f>MIS[[#This Row],[TRADING SYMBOL]]</f>
        <v>SENSEX2552082300CE</v>
      </c>
      <c r="AJ1696" t="str">
        <f>IF(RIGHT(MIS[[#This Row],[Main/Hedge]],4)="MAIN","MAIN","HEDGE")</f>
        <v>MAIN</v>
      </c>
      <c r="AK1696" t="str" cm="1">
        <f t="array" ref="AK1696">_xlfn._xlws.FILTER(Table4[Column1],ISNUMBER(SEARCH(Table4[Column1],MIS[[#This Row],[OrderUniqueIdentifier]])),"")</f>
        <v>MS</v>
      </c>
    </row>
    <row r="1697" spans="1:37" x14ac:dyDescent="0.25">
      <c r="A1697" t="s">
        <v>71</v>
      </c>
      <c r="B1697" t="s">
        <v>1070</v>
      </c>
      <c r="C1697" t="s">
        <v>4983</v>
      </c>
      <c r="D1697" t="s">
        <v>72</v>
      </c>
      <c r="E1697" t="s">
        <v>2053</v>
      </c>
      <c r="F1697" t="s">
        <v>98</v>
      </c>
      <c r="G1697" t="s">
        <v>89</v>
      </c>
      <c r="H1697" t="s">
        <v>75</v>
      </c>
      <c r="I1697" t="s">
        <v>76</v>
      </c>
      <c r="J1697" t="s">
        <v>77</v>
      </c>
      <c r="K1697">
        <v>20</v>
      </c>
      <c r="L1697" t="s">
        <v>77</v>
      </c>
      <c r="M1697" t="s">
        <v>78</v>
      </c>
      <c r="N1697" t="s">
        <v>4984</v>
      </c>
      <c r="O1697" t="s">
        <v>3258</v>
      </c>
      <c r="P1697" t="s">
        <v>3258</v>
      </c>
      <c r="Q1697" t="s">
        <v>2055</v>
      </c>
      <c r="R1697" t="s">
        <v>79</v>
      </c>
      <c r="S1697" t="s">
        <v>40</v>
      </c>
      <c r="T1697" t="s">
        <v>2056</v>
      </c>
      <c r="U1697" t="s">
        <v>100</v>
      </c>
      <c r="V1697" t="s">
        <v>80</v>
      </c>
      <c r="W1697">
        <v>82300</v>
      </c>
      <c r="X1697" t="s">
        <v>85</v>
      </c>
      <c r="Y1697">
        <v>-20</v>
      </c>
      <c r="Z1697" t="s">
        <v>3259</v>
      </c>
      <c r="AA1697" t="s">
        <v>3259</v>
      </c>
      <c r="AB1697" t="s">
        <v>107</v>
      </c>
      <c r="AC1697" t="s">
        <v>91</v>
      </c>
      <c r="AD1697">
        <f>_xlfn.XLOOKUP(MIS[[#This Row],[TRADING SYMBOL]],[1]Sheet1!$D:$D,[1]Sheet1!$C:$C)</f>
        <v>389.05</v>
      </c>
      <c r="AE1697">
        <f>MIS[[#This Row],[OrderAverageTradedPrice]]*MIS[[#This Row],[OrderQuantity]]</f>
        <v>10450</v>
      </c>
      <c r="AF1697">
        <f>MIS[[#This Row],[LTP]]*MIS[[#This Row],[OrderQuantity]]</f>
        <v>7781</v>
      </c>
      <c r="AG1697">
        <f>IF(MIS[[#This Row],[OrderSide]]="SELL",MIS[[#This Row],[VALUE]]-MIS[[#This Row],[LIVE_VALUE]],MIS[[#This Row],[LIVE_VALUE]]-MIS[[#This Row],[VALUE]])</f>
        <v>2669</v>
      </c>
      <c r="AH1697" t="str" cm="1">
        <f t="array" ref="AH1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7" t="str">
        <f>MIS[[#This Row],[TRADING SYMBOL]]</f>
        <v>SENSEX2552082300PE</v>
      </c>
      <c r="AJ1697" t="str">
        <f>IF(RIGHT(MIS[[#This Row],[Main/Hedge]],4)="MAIN","MAIN","HEDGE")</f>
        <v>MAIN</v>
      </c>
      <c r="AK1697" t="str" cm="1">
        <f t="array" ref="AK1697">_xlfn._xlws.FILTER(Table4[Column1],ISNUMBER(SEARCH(Table4[Column1],MIS[[#This Row],[OrderUniqueIdentifier]])),"")</f>
        <v>MS</v>
      </c>
    </row>
    <row r="1698" spans="1:37" x14ac:dyDescent="0.25">
      <c r="A1698" t="s">
        <v>71</v>
      </c>
      <c r="B1698" t="s">
        <v>1077</v>
      </c>
      <c r="C1698" t="s">
        <v>5007</v>
      </c>
      <c r="D1698" t="s">
        <v>72</v>
      </c>
      <c r="E1698" t="s">
        <v>2044</v>
      </c>
      <c r="F1698" t="s">
        <v>98</v>
      </c>
      <c r="G1698" t="s">
        <v>89</v>
      </c>
      <c r="H1698" t="s">
        <v>75</v>
      </c>
      <c r="I1698" t="s">
        <v>76</v>
      </c>
      <c r="J1698" t="s">
        <v>77</v>
      </c>
      <c r="K1698">
        <v>160</v>
      </c>
      <c r="L1698" t="s">
        <v>77</v>
      </c>
      <c r="M1698" t="s">
        <v>78</v>
      </c>
      <c r="N1698" t="s">
        <v>4982</v>
      </c>
      <c r="O1698" t="s">
        <v>3254</v>
      </c>
      <c r="P1698" t="s">
        <v>3258</v>
      </c>
      <c r="Q1698" t="s">
        <v>2048</v>
      </c>
      <c r="R1698" t="s">
        <v>79</v>
      </c>
      <c r="S1698" t="s">
        <v>40</v>
      </c>
      <c r="T1698" t="s">
        <v>2049</v>
      </c>
      <c r="U1698" t="s">
        <v>100</v>
      </c>
      <c r="V1698" t="s">
        <v>80</v>
      </c>
      <c r="W1698">
        <v>82300</v>
      </c>
      <c r="X1698" t="s">
        <v>81</v>
      </c>
      <c r="Y1698">
        <v>-160</v>
      </c>
      <c r="Z1698" t="s">
        <v>3255</v>
      </c>
      <c r="AA1698" t="s">
        <v>3259</v>
      </c>
      <c r="AB1698" t="s">
        <v>90</v>
      </c>
      <c r="AC1698" t="s">
        <v>91</v>
      </c>
      <c r="AD1698">
        <f>_xlfn.XLOOKUP(MIS[[#This Row],[TRADING SYMBOL]],[1]Sheet1!$D:$D,[1]Sheet1!$C:$C)</f>
        <v>464.4</v>
      </c>
      <c r="AE1698">
        <f>MIS[[#This Row],[OrderAverageTradedPrice]]*MIS[[#This Row],[OrderQuantity]]</f>
        <v>83200</v>
      </c>
      <c r="AF1698">
        <f>MIS[[#This Row],[LTP]]*MIS[[#This Row],[OrderQuantity]]</f>
        <v>74304</v>
      </c>
      <c r="AG1698">
        <f>IF(MIS[[#This Row],[OrderSide]]="SELL",MIS[[#This Row],[VALUE]]-MIS[[#This Row],[LIVE_VALUE]],MIS[[#This Row],[LIVE_VALUE]]-MIS[[#This Row],[VALUE]])</f>
        <v>8896</v>
      </c>
      <c r="AH1698" t="str" cm="1">
        <f t="array" ref="AH1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8" t="str">
        <f>MIS[[#This Row],[TRADING SYMBOL]]</f>
        <v>SENSEX2552082300CE</v>
      </c>
      <c r="AJ1698" t="str">
        <f>IF(RIGHT(MIS[[#This Row],[Main/Hedge]],4)="MAIN","MAIN","HEDGE")</f>
        <v>MAIN</v>
      </c>
      <c r="AK1698" t="str" cm="1">
        <f t="array" ref="AK1698">_xlfn._xlws.FILTER(Table4[Column1],ISNUMBER(SEARCH(Table4[Column1],MIS[[#This Row],[OrderUniqueIdentifier]])),"")</f>
        <v>MS</v>
      </c>
    </row>
    <row r="1699" spans="1:37" x14ac:dyDescent="0.25">
      <c r="A1699" t="s">
        <v>71</v>
      </c>
      <c r="B1699" t="s">
        <v>1077</v>
      </c>
      <c r="C1699" t="s">
        <v>5008</v>
      </c>
      <c r="D1699" t="s">
        <v>72</v>
      </c>
      <c r="E1699" t="s">
        <v>2053</v>
      </c>
      <c r="F1699" t="s">
        <v>98</v>
      </c>
      <c r="G1699" t="s">
        <v>89</v>
      </c>
      <c r="H1699" t="s">
        <v>75</v>
      </c>
      <c r="I1699" t="s">
        <v>76</v>
      </c>
      <c r="J1699" t="s">
        <v>77</v>
      </c>
      <c r="K1699">
        <v>160</v>
      </c>
      <c r="L1699" t="s">
        <v>77</v>
      </c>
      <c r="M1699" t="s">
        <v>78</v>
      </c>
      <c r="N1699" t="s">
        <v>5009</v>
      </c>
      <c r="O1699" t="s">
        <v>3258</v>
      </c>
      <c r="P1699" t="s">
        <v>3258</v>
      </c>
      <c r="Q1699" t="s">
        <v>2055</v>
      </c>
      <c r="R1699" t="s">
        <v>79</v>
      </c>
      <c r="S1699" t="s">
        <v>40</v>
      </c>
      <c r="T1699" t="s">
        <v>2056</v>
      </c>
      <c r="U1699" t="s">
        <v>100</v>
      </c>
      <c r="V1699" t="s">
        <v>80</v>
      </c>
      <c r="W1699">
        <v>82300</v>
      </c>
      <c r="X1699" t="s">
        <v>85</v>
      </c>
      <c r="Y1699">
        <v>-160</v>
      </c>
      <c r="Z1699" t="s">
        <v>3259</v>
      </c>
      <c r="AA1699" t="s">
        <v>3259</v>
      </c>
      <c r="AB1699" t="s">
        <v>107</v>
      </c>
      <c r="AC1699" t="s">
        <v>91</v>
      </c>
      <c r="AD1699">
        <f>_xlfn.XLOOKUP(MIS[[#This Row],[TRADING SYMBOL]],[1]Sheet1!$D:$D,[1]Sheet1!$C:$C)</f>
        <v>389.05</v>
      </c>
      <c r="AE1699">
        <f>MIS[[#This Row],[OrderAverageTradedPrice]]*MIS[[#This Row],[OrderQuantity]]</f>
        <v>83209</v>
      </c>
      <c r="AF1699">
        <f>MIS[[#This Row],[LTP]]*MIS[[#This Row],[OrderQuantity]]</f>
        <v>62248</v>
      </c>
      <c r="AG1699">
        <f>IF(MIS[[#This Row],[OrderSide]]="SELL",MIS[[#This Row],[VALUE]]-MIS[[#This Row],[LIVE_VALUE]],MIS[[#This Row],[LIVE_VALUE]]-MIS[[#This Row],[VALUE]])</f>
        <v>20961</v>
      </c>
      <c r="AH1699" t="str" cm="1">
        <f t="array" ref="AH1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9" t="str">
        <f>MIS[[#This Row],[TRADING SYMBOL]]</f>
        <v>SENSEX2552082300PE</v>
      </c>
      <c r="AJ1699" t="str">
        <f>IF(RIGHT(MIS[[#This Row],[Main/Hedge]],4)="MAIN","MAIN","HEDGE")</f>
        <v>MAIN</v>
      </c>
      <c r="AK1699" t="str" cm="1">
        <f t="array" ref="AK1699">_xlfn._xlws.FILTER(Table4[Column1],ISNUMBER(SEARCH(Table4[Column1],MIS[[#This Row],[OrderUniqueIdentifier]])),"")</f>
        <v>MS</v>
      </c>
    </row>
    <row r="1700" spans="1:37" x14ac:dyDescent="0.25">
      <c r="A1700" t="s">
        <v>71</v>
      </c>
      <c r="B1700" t="s">
        <v>1093</v>
      </c>
      <c r="C1700" t="s">
        <v>5071</v>
      </c>
      <c r="D1700" t="s">
        <v>72</v>
      </c>
      <c r="E1700" t="s">
        <v>2053</v>
      </c>
      <c r="F1700" t="s">
        <v>98</v>
      </c>
      <c r="G1700" t="s">
        <v>89</v>
      </c>
      <c r="H1700" t="s">
        <v>75</v>
      </c>
      <c r="I1700" t="s">
        <v>76</v>
      </c>
      <c r="J1700" t="s">
        <v>77</v>
      </c>
      <c r="K1700">
        <v>80</v>
      </c>
      <c r="L1700" t="s">
        <v>77</v>
      </c>
      <c r="M1700" t="s">
        <v>78</v>
      </c>
      <c r="N1700" t="s">
        <v>5072</v>
      </c>
      <c r="O1700" t="s">
        <v>3258</v>
      </c>
      <c r="P1700" t="s">
        <v>3258</v>
      </c>
      <c r="Q1700" t="s">
        <v>2055</v>
      </c>
      <c r="R1700" t="s">
        <v>79</v>
      </c>
      <c r="S1700" t="s">
        <v>40</v>
      </c>
      <c r="T1700" t="s">
        <v>2056</v>
      </c>
      <c r="U1700" t="s">
        <v>100</v>
      </c>
      <c r="V1700" t="s">
        <v>80</v>
      </c>
      <c r="W1700">
        <v>82300</v>
      </c>
      <c r="X1700" t="s">
        <v>85</v>
      </c>
      <c r="Y1700">
        <v>-80</v>
      </c>
      <c r="Z1700" t="s">
        <v>3259</v>
      </c>
      <c r="AA1700" t="s">
        <v>3259</v>
      </c>
      <c r="AB1700" t="s">
        <v>107</v>
      </c>
      <c r="AC1700" t="s">
        <v>91</v>
      </c>
      <c r="AD1700">
        <f>_xlfn.XLOOKUP(MIS[[#This Row],[TRADING SYMBOL]],[1]Sheet1!$D:$D,[1]Sheet1!$C:$C)</f>
        <v>389.05</v>
      </c>
      <c r="AE1700">
        <f>MIS[[#This Row],[OrderAverageTradedPrice]]*MIS[[#This Row],[OrderQuantity]]</f>
        <v>41672</v>
      </c>
      <c r="AF1700">
        <f>MIS[[#This Row],[LTP]]*MIS[[#This Row],[OrderQuantity]]</f>
        <v>31124</v>
      </c>
      <c r="AG1700">
        <f>IF(MIS[[#This Row],[OrderSide]]="SELL",MIS[[#This Row],[VALUE]]-MIS[[#This Row],[LIVE_VALUE]],MIS[[#This Row],[LIVE_VALUE]]-MIS[[#This Row],[VALUE]])</f>
        <v>10548</v>
      </c>
      <c r="AH1700" t="str" cm="1">
        <f t="array" ref="AH1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0" t="str">
        <f>MIS[[#This Row],[TRADING SYMBOL]]</f>
        <v>SENSEX2552082300PE</v>
      </c>
      <c r="AJ1700" t="str">
        <f>IF(RIGHT(MIS[[#This Row],[Main/Hedge]],4)="MAIN","MAIN","HEDGE")</f>
        <v>MAIN</v>
      </c>
      <c r="AK1700" t="str" cm="1">
        <f t="array" ref="AK1700">_xlfn._xlws.FILTER(Table4[Column1],ISNUMBER(SEARCH(Table4[Column1],MIS[[#This Row],[OrderUniqueIdentifier]])),"")</f>
        <v>MS</v>
      </c>
    </row>
    <row r="1701" spans="1:37" x14ac:dyDescent="0.25">
      <c r="A1701" t="s">
        <v>71</v>
      </c>
      <c r="B1701" t="s">
        <v>1135</v>
      </c>
      <c r="C1701" t="s">
        <v>5166</v>
      </c>
      <c r="D1701" t="s">
        <v>72</v>
      </c>
      <c r="E1701" t="s">
        <v>2044</v>
      </c>
      <c r="F1701" t="s">
        <v>98</v>
      </c>
      <c r="G1701" t="s">
        <v>89</v>
      </c>
      <c r="H1701" t="s">
        <v>75</v>
      </c>
      <c r="I1701" t="s">
        <v>76</v>
      </c>
      <c r="J1701" t="s">
        <v>77</v>
      </c>
      <c r="K1701">
        <v>140</v>
      </c>
      <c r="L1701" t="s">
        <v>77</v>
      </c>
      <c r="M1701" t="s">
        <v>78</v>
      </c>
      <c r="N1701" t="s">
        <v>5167</v>
      </c>
      <c r="O1701" t="s">
        <v>3258</v>
      </c>
      <c r="P1701" t="s">
        <v>3258</v>
      </c>
      <c r="Q1701" t="s">
        <v>2048</v>
      </c>
      <c r="R1701" t="s">
        <v>79</v>
      </c>
      <c r="S1701" t="s">
        <v>40</v>
      </c>
      <c r="T1701" t="s">
        <v>2049</v>
      </c>
      <c r="U1701" t="s">
        <v>100</v>
      </c>
      <c r="V1701" t="s">
        <v>80</v>
      </c>
      <c r="W1701">
        <v>82300</v>
      </c>
      <c r="X1701" t="s">
        <v>81</v>
      </c>
      <c r="Y1701">
        <v>-140</v>
      </c>
      <c r="Z1701" t="s">
        <v>3259</v>
      </c>
      <c r="AA1701" t="s">
        <v>3259</v>
      </c>
      <c r="AB1701" t="s">
        <v>90</v>
      </c>
      <c r="AC1701" t="s">
        <v>91</v>
      </c>
      <c r="AD1701">
        <f>_xlfn.XLOOKUP(MIS[[#This Row],[TRADING SYMBOL]],[1]Sheet1!$D:$D,[1]Sheet1!$C:$C)</f>
        <v>464.4</v>
      </c>
      <c r="AE1701">
        <f>MIS[[#This Row],[OrderAverageTradedPrice]]*MIS[[#This Row],[OrderQuantity]]</f>
        <v>72831.999999999927</v>
      </c>
      <c r="AF1701">
        <f>MIS[[#This Row],[LTP]]*MIS[[#This Row],[OrderQuantity]]</f>
        <v>65016</v>
      </c>
      <c r="AG1701">
        <f>IF(MIS[[#This Row],[OrderSide]]="SELL",MIS[[#This Row],[VALUE]]-MIS[[#This Row],[LIVE_VALUE]],MIS[[#This Row],[LIVE_VALUE]]-MIS[[#This Row],[VALUE]])</f>
        <v>7815.9999999999272</v>
      </c>
      <c r="AH1701" t="str" cm="1">
        <f t="array" ref="AH1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1" t="str">
        <f>MIS[[#This Row],[TRADING SYMBOL]]</f>
        <v>SENSEX2552082300CE</v>
      </c>
      <c r="AJ1701" t="str">
        <f>IF(RIGHT(MIS[[#This Row],[Main/Hedge]],4)="MAIN","MAIN","HEDGE")</f>
        <v>MAIN</v>
      </c>
      <c r="AK1701" t="str" cm="1">
        <f t="array" ref="AK1701">_xlfn._xlws.FILTER(Table4[Column1],ISNUMBER(SEARCH(Table4[Column1],MIS[[#This Row],[OrderUniqueIdentifier]])),"")</f>
        <v>MS</v>
      </c>
    </row>
    <row r="1702" spans="1:37" x14ac:dyDescent="0.25">
      <c r="A1702" t="s">
        <v>71</v>
      </c>
      <c r="B1702" t="s">
        <v>1153</v>
      </c>
      <c r="C1702" t="s">
        <v>5239</v>
      </c>
      <c r="D1702" t="s">
        <v>72</v>
      </c>
      <c r="E1702" t="s">
        <v>3186</v>
      </c>
      <c r="F1702" t="s">
        <v>98</v>
      </c>
      <c r="G1702" t="s">
        <v>89</v>
      </c>
      <c r="H1702" t="s">
        <v>75</v>
      </c>
      <c r="I1702" t="s">
        <v>76</v>
      </c>
      <c r="J1702" t="s">
        <v>77</v>
      </c>
      <c r="K1702">
        <v>40</v>
      </c>
      <c r="L1702" t="s">
        <v>77</v>
      </c>
      <c r="M1702" t="s">
        <v>78</v>
      </c>
      <c r="N1702" t="s">
        <v>5240</v>
      </c>
      <c r="O1702" t="s">
        <v>3258</v>
      </c>
      <c r="P1702" t="s">
        <v>3258</v>
      </c>
      <c r="Q1702" t="s">
        <v>3189</v>
      </c>
      <c r="R1702" t="s">
        <v>79</v>
      </c>
      <c r="S1702" t="s">
        <v>40</v>
      </c>
      <c r="T1702" t="s">
        <v>3190</v>
      </c>
      <c r="U1702" t="s">
        <v>100</v>
      </c>
      <c r="V1702" t="s">
        <v>80</v>
      </c>
      <c r="W1702">
        <v>82400</v>
      </c>
      <c r="X1702" t="s">
        <v>81</v>
      </c>
      <c r="Y1702">
        <v>-40</v>
      </c>
      <c r="Z1702" t="s">
        <v>3259</v>
      </c>
      <c r="AA1702" t="s">
        <v>3259</v>
      </c>
      <c r="AB1702" t="s">
        <v>90</v>
      </c>
      <c r="AC1702" t="s">
        <v>91</v>
      </c>
      <c r="AD1702">
        <f>_xlfn.XLOOKUP(MIS[[#This Row],[TRADING SYMBOL]],[1]Sheet1!$D:$D,[1]Sheet1!$C:$C)</f>
        <v>414.75</v>
      </c>
      <c r="AE1702">
        <f>MIS[[#This Row],[OrderAverageTradedPrice]]*MIS[[#This Row],[OrderQuantity]]</f>
        <v>18848</v>
      </c>
      <c r="AF1702">
        <f>MIS[[#This Row],[LTP]]*MIS[[#This Row],[OrderQuantity]]</f>
        <v>16590</v>
      </c>
      <c r="AG1702">
        <f>IF(MIS[[#This Row],[OrderSide]]="SELL",MIS[[#This Row],[VALUE]]-MIS[[#This Row],[LIVE_VALUE]],MIS[[#This Row],[LIVE_VALUE]]-MIS[[#This Row],[VALUE]])</f>
        <v>2258</v>
      </c>
      <c r="AH1702" t="str" cm="1">
        <f t="array" ref="AH1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2" t="str">
        <f>MIS[[#This Row],[TRADING SYMBOL]]</f>
        <v>SENSEX2552082400CE</v>
      </c>
      <c r="AJ1702" t="str">
        <f>IF(RIGHT(MIS[[#This Row],[Main/Hedge]],4)="MAIN","MAIN","HEDGE")</f>
        <v>MAIN</v>
      </c>
      <c r="AK1702" t="str" cm="1">
        <f t="array" ref="AK1702">_xlfn._xlws.FILTER(Table4[Column1],ISNUMBER(SEARCH(Table4[Column1],MIS[[#This Row],[OrderUniqueIdentifier]])),"")</f>
        <v>MS</v>
      </c>
    </row>
    <row r="1703" spans="1:37" x14ac:dyDescent="0.25">
      <c r="A1703" t="s">
        <v>71</v>
      </c>
      <c r="B1703" t="s">
        <v>1163</v>
      </c>
      <c r="C1703" t="s">
        <v>5261</v>
      </c>
      <c r="D1703" t="s">
        <v>72</v>
      </c>
      <c r="E1703" t="s">
        <v>2044</v>
      </c>
      <c r="F1703" t="s">
        <v>98</v>
      </c>
      <c r="G1703" t="s">
        <v>89</v>
      </c>
      <c r="H1703" t="s">
        <v>75</v>
      </c>
      <c r="I1703" t="s">
        <v>76</v>
      </c>
      <c r="J1703" t="s">
        <v>77</v>
      </c>
      <c r="K1703">
        <v>20</v>
      </c>
      <c r="L1703" t="s">
        <v>77</v>
      </c>
      <c r="M1703" t="s">
        <v>78</v>
      </c>
      <c r="N1703" t="s">
        <v>5262</v>
      </c>
      <c r="O1703" t="s">
        <v>3258</v>
      </c>
      <c r="P1703" t="s">
        <v>3258</v>
      </c>
      <c r="Q1703" t="s">
        <v>2048</v>
      </c>
      <c r="R1703" t="s">
        <v>79</v>
      </c>
      <c r="S1703" t="s">
        <v>40</v>
      </c>
      <c r="T1703" t="s">
        <v>2049</v>
      </c>
      <c r="U1703" t="s">
        <v>100</v>
      </c>
      <c r="V1703" t="s">
        <v>80</v>
      </c>
      <c r="W1703">
        <v>82300</v>
      </c>
      <c r="X1703" t="s">
        <v>81</v>
      </c>
      <c r="Y1703">
        <v>-20</v>
      </c>
      <c r="Z1703" t="s">
        <v>3259</v>
      </c>
      <c r="AA1703" t="s">
        <v>3259</v>
      </c>
      <c r="AB1703" t="s">
        <v>90</v>
      </c>
      <c r="AC1703" t="s">
        <v>91</v>
      </c>
      <c r="AD1703">
        <f>_xlfn.XLOOKUP(MIS[[#This Row],[TRADING SYMBOL]],[1]Sheet1!$D:$D,[1]Sheet1!$C:$C)</f>
        <v>464.4</v>
      </c>
      <c r="AE1703">
        <f>MIS[[#This Row],[OrderAverageTradedPrice]]*MIS[[#This Row],[OrderQuantity]]</f>
        <v>10405</v>
      </c>
      <c r="AF1703">
        <f>MIS[[#This Row],[LTP]]*MIS[[#This Row],[OrderQuantity]]</f>
        <v>9288</v>
      </c>
      <c r="AG1703">
        <f>IF(MIS[[#This Row],[OrderSide]]="SELL",MIS[[#This Row],[VALUE]]-MIS[[#This Row],[LIVE_VALUE]],MIS[[#This Row],[LIVE_VALUE]]-MIS[[#This Row],[VALUE]])</f>
        <v>1117</v>
      </c>
      <c r="AH1703" t="str" cm="1">
        <f t="array" ref="AH1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3" t="str">
        <f>MIS[[#This Row],[TRADING SYMBOL]]</f>
        <v>SENSEX2552082300CE</v>
      </c>
      <c r="AJ1703" t="str">
        <f>IF(RIGHT(MIS[[#This Row],[Main/Hedge]],4)="MAIN","MAIN","HEDGE")</f>
        <v>MAIN</v>
      </c>
      <c r="AK1703" t="str" cm="1">
        <f t="array" ref="AK1703">_xlfn._xlws.FILTER(Table4[Column1],ISNUMBER(SEARCH(Table4[Column1],MIS[[#This Row],[OrderUniqueIdentifier]])),"")</f>
        <v>MS</v>
      </c>
    </row>
    <row r="1704" spans="1:37" x14ac:dyDescent="0.25">
      <c r="A1704" t="s">
        <v>71</v>
      </c>
      <c r="B1704" t="s">
        <v>1186</v>
      </c>
      <c r="C1704" t="s">
        <v>5324</v>
      </c>
      <c r="D1704" t="s">
        <v>72</v>
      </c>
      <c r="E1704" t="s">
        <v>2053</v>
      </c>
      <c r="F1704" t="s">
        <v>98</v>
      </c>
      <c r="G1704" t="s">
        <v>89</v>
      </c>
      <c r="H1704" t="s">
        <v>75</v>
      </c>
      <c r="I1704" t="s">
        <v>76</v>
      </c>
      <c r="J1704" t="s">
        <v>77</v>
      </c>
      <c r="K1704">
        <v>20</v>
      </c>
      <c r="L1704" t="s">
        <v>77</v>
      </c>
      <c r="M1704" t="s">
        <v>78</v>
      </c>
      <c r="N1704" t="s">
        <v>5325</v>
      </c>
      <c r="O1704" t="s">
        <v>3254</v>
      </c>
      <c r="P1704" t="s">
        <v>3258</v>
      </c>
      <c r="Q1704" t="s">
        <v>2055</v>
      </c>
      <c r="R1704" t="s">
        <v>79</v>
      </c>
      <c r="S1704" t="s">
        <v>40</v>
      </c>
      <c r="T1704" t="s">
        <v>2056</v>
      </c>
      <c r="U1704" t="s">
        <v>100</v>
      </c>
      <c r="V1704" t="s">
        <v>80</v>
      </c>
      <c r="W1704">
        <v>82300</v>
      </c>
      <c r="X1704" t="s">
        <v>85</v>
      </c>
      <c r="Y1704">
        <v>-20</v>
      </c>
      <c r="Z1704" t="s">
        <v>3255</v>
      </c>
      <c r="AA1704" t="s">
        <v>3259</v>
      </c>
      <c r="AB1704" t="s">
        <v>107</v>
      </c>
      <c r="AC1704" t="s">
        <v>91</v>
      </c>
      <c r="AD1704">
        <f>_xlfn.XLOOKUP(MIS[[#This Row],[TRADING SYMBOL]],[1]Sheet1!$D:$D,[1]Sheet1!$C:$C)</f>
        <v>389.05</v>
      </c>
      <c r="AE1704">
        <f>MIS[[#This Row],[OrderAverageTradedPrice]]*MIS[[#This Row],[OrderQuantity]]</f>
        <v>10516</v>
      </c>
      <c r="AF1704">
        <f>MIS[[#This Row],[LTP]]*MIS[[#This Row],[OrderQuantity]]</f>
        <v>7781</v>
      </c>
      <c r="AG1704">
        <f>IF(MIS[[#This Row],[OrderSide]]="SELL",MIS[[#This Row],[VALUE]]-MIS[[#This Row],[LIVE_VALUE]],MIS[[#This Row],[LIVE_VALUE]]-MIS[[#This Row],[VALUE]])</f>
        <v>2735</v>
      </c>
      <c r="AH1704" t="str" cm="1">
        <f t="array" ref="AH1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4" t="str">
        <f>MIS[[#This Row],[TRADING SYMBOL]]</f>
        <v>SENSEX2552082300PE</v>
      </c>
      <c r="AJ1704" t="str">
        <f>IF(RIGHT(MIS[[#This Row],[Main/Hedge]],4)="MAIN","MAIN","HEDGE")</f>
        <v>MAIN</v>
      </c>
      <c r="AK1704" t="str" cm="1">
        <f t="array" ref="AK1704">_xlfn._xlws.FILTER(Table4[Column1],ISNUMBER(SEARCH(Table4[Column1],MIS[[#This Row],[OrderUniqueIdentifier]])),"")</f>
        <v>MS</v>
      </c>
    </row>
    <row r="1705" spans="1:37" x14ac:dyDescent="0.25">
      <c r="A1705" t="s">
        <v>71</v>
      </c>
      <c r="B1705" t="s">
        <v>1195</v>
      </c>
      <c r="C1705" t="s">
        <v>5350</v>
      </c>
      <c r="D1705" t="s">
        <v>72</v>
      </c>
      <c r="E1705" t="s">
        <v>2044</v>
      </c>
      <c r="F1705" t="s">
        <v>98</v>
      </c>
      <c r="G1705" t="s">
        <v>89</v>
      </c>
      <c r="H1705" t="s">
        <v>75</v>
      </c>
      <c r="I1705" t="s">
        <v>76</v>
      </c>
      <c r="J1705" t="s">
        <v>77</v>
      </c>
      <c r="K1705">
        <v>20</v>
      </c>
      <c r="L1705" t="s">
        <v>77</v>
      </c>
      <c r="M1705" t="s">
        <v>78</v>
      </c>
      <c r="N1705" t="s">
        <v>5046</v>
      </c>
      <c r="O1705" t="s">
        <v>3258</v>
      </c>
      <c r="P1705" t="s">
        <v>3258</v>
      </c>
      <c r="Q1705" t="s">
        <v>2048</v>
      </c>
      <c r="R1705" t="s">
        <v>79</v>
      </c>
      <c r="S1705" t="s">
        <v>40</v>
      </c>
      <c r="T1705" t="s">
        <v>2049</v>
      </c>
      <c r="U1705" t="s">
        <v>100</v>
      </c>
      <c r="V1705" t="s">
        <v>80</v>
      </c>
      <c r="W1705">
        <v>82300</v>
      </c>
      <c r="X1705" t="s">
        <v>81</v>
      </c>
      <c r="Y1705">
        <v>-20</v>
      </c>
      <c r="Z1705" t="s">
        <v>3259</v>
      </c>
      <c r="AA1705" t="s">
        <v>3259</v>
      </c>
      <c r="AB1705" t="s">
        <v>90</v>
      </c>
      <c r="AC1705" t="s">
        <v>91</v>
      </c>
      <c r="AD1705">
        <f>_xlfn.XLOOKUP(MIS[[#This Row],[TRADING SYMBOL]],[1]Sheet1!$D:$D,[1]Sheet1!$C:$C)</f>
        <v>464.4</v>
      </c>
      <c r="AE1705">
        <f>MIS[[#This Row],[OrderAverageTradedPrice]]*MIS[[#This Row],[OrderQuantity]]</f>
        <v>10436</v>
      </c>
      <c r="AF1705">
        <f>MIS[[#This Row],[LTP]]*MIS[[#This Row],[OrderQuantity]]</f>
        <v>9288</v>
      </c>
      <c r="AG1705">
        <f>IF(MIS[[#This Row],[OrderSide]]="SELL",MIS[[#This Row],[VALUE]]-MIS[[#This Row],[LIVE_VALUE]],MIS[[#This Row],[LIVE_VALUE]]-MIS[[#This Row],[VALUE]])</f>
        <v>1148</v>
      </c>
      <c r="AH1705" t="str" cm="1">
        <f t="array" ref="AH1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5" t="str">
        <f>MIS[[#This Row],[TRADING SYMBOL]]</f>
        <v>SENSEX2552082300CE</v>
      </c>
      <c r="AJ1705" t="str">
        <f>IF(RIGHT(MIS[[#This Row],[Main/Hedge]],4)="MAIN","MAIN","HEDGE")</f>
        <v>MAIN</v>
      </c>
      <c r="AK1705" t="str" cm="1">
        <f t="array" ref="AK1705">_xlfn._xlws.FILTER(Table4[Column1],ISNUMBER(SEARCH(Table4[Column1],MIS[[#This Row],[OrderUniqueIdentifier]])),"")</f>
        <v>MS</v>
      </c>
    </row>
    <row r="1706" spans="1:37" x14ac:dyDescent="0.25">
      <c r="A1706" t="s">
        <v>71</v>
      </c>
      <c r="B1706" t="s">
        <v>1235</v>
      </c>
      <c r="C1706" t="s">
        <v>5483</v>
      </c>
      <c r="D1706" t="s">
        <v>72</v>
      </c>
      <c r="E1706" t="s">
        <v>2044</v>
      </c>
      <c r="F1706" t="s">
        <v>98</v>
      </c>
      <c r="G1706" t="s">
        <v>89</v>
      </c>
      <c r="H1706" t="s">
        <v>75</v>
      </c>
      <c r="I1706" t="s">
        <v>76</v>
      </c>
      <c r="J1706" t="s">
        <v>77</v>
      </c>
      <c r="K1706">
        <v>80</v>
      </c>
      <c r="L1706" t="s">
        <v>77</v>
      </c>
      <c r="M1706" t="s">
        <v>78</v>
      </c>
      <c r="N1706" t="s">
        <v>5484</v>
      </c>
      <c r="O1706" t="s">
        <v>3258</v>
      </c>
      <c r="P1706" t="s">
        <v>3258</v>
      </c>
      <c r="Q1706" t="s">
        <v>2048</v>
      </c>
      <c r="R1706" t="s">
        <v>79</v>
      </c>
      <c r="S1706" t="s">
        <v>40</v>
      </c>
      <c r="T1706" t="s">
        <v>2049</v>
      </c>
      <c r="U1706" t="s">
        <v>100</v>
      </c>
      <c r="V1706" t="s">
        <v>80</v>
      </c>
      <c r="W1706">
        <v>82300</v>
      </c>
      <c r="X1706" t="s">
        <v>81</v>
      </c>
      <c r="Y1706">
        <v>-80</v>
      </c>
      <c r="Z1706" t="s">
        <v>3259</v>
      </c>
      <c r="AA1706" t="s">
        <v>3259</v>
      </c>
      <c r="AB1706" t="s">
        <v>90</v>
      </c>
      <c r="AC1706" t="s">
        <v>91</v>
      </c>
      <c r="AD1706">
        <f>_xlfn.XLOOKUP(MIS[[#This Row],[TRADING SYMBOL]],[1]Sheet1!$D:$D,[1]Sheet1!$C:$C)</f>
        <v>464.4</v>
      </c>
      <c r="AE1706">
        <f>MIS[[#This Row],[OrderAverageTradedPrice]]*MIS[[#This Row],[OrderQuantity]]</f>
        <v>41594</v>
      </c>
      <c r="AF1706">
        <f>MIS[[#This Row],[LTP]]*MIS[[#This Row],[OrderQuantity]]</f>
        <v>37152</v>
      </c>
      <c r="AG1706">
        <f>IF(MIS[[#This Row],[OrderSide]]="SELL",MIS[[#This Row],[VALUE]]-MIS[[#This Row],[LIVE_VALUE]],MIS[[#This Row],[LIVE_VALUE]]-MIS[[#This Row],[VALUE]])</f>
        <v>4442</v>
      </c>
      <c r="AH1706" t="str" cm="1">
        <f t="array" ref="AH1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6" t="str">
        <f>MIS[[#This Row],[TRADING SYMBOL]]</f>
        <v>SENSEX2552082300CE</v>
      </c>
      <c r="AJ1706" t="str">
        <f>IF(RIGHT(MIS[[#This Row],[Main/Hedge]],4)="MAIN","MAIN","HEDGE")</f>
        <v>MAIN</v>
      </c>
      <c r="AK1706" t="str" cm="1">
        <f t="array" ref="AK1706">_xlfn._xlws.FILTER(Table4[Column1],ISNUMBER(SEARCH(Table4[Column1],MIS[[#This Row],[OrderUniqueIdentifier]])),"")</f>
        <v>MS</v>
      </c>
    </row>
    <row r="1707" spans="1:37" x14ac:dyDescent="0.25">
      <c r="A1707" t="s">
        <v>71</v>
      </c>
      <c r="B1707" t="s">
        <v>1251</v>
      </c>
      <c r="C1707" t="s">
        <v>5515</v>
      </c>
      <c r="D1707" t="s">
        <v>72</v>
      </c>
      <c r="E1707" t="s">
        <v>2044</v>
      </c>
      <c r="F1707" t="s">
        <v>98</v>
      </c>
      <c r="G1707" t="s">
        <v>89</v>
      </c>
      <c r="H1707" t="s">
        <v>75</v>
      </c>
      <c r="I1707" t="s">
        <v>76</v>
      </c>
      <c r="J1707" t="s">
        <v>77</v>
      </c>
      <c r="K1707">
        <v>20</v>
      </c>
      <c r="L1707" t="s">
        <v>77</v>
      </c>
      <c r="M1707" t="s">
        <v>78</v>
      </c>
      <c r="N1707" t="s">
        <v>4914</v>
      </c>
      <c r="O1707" t="s">
        <v>3254</v>
      </c>
      <c r="P1707" t="s">
        <v>3258</v>
      </c>
      <c r="Q1707" t="s">
        <v>2048</v>
      </c>
      <c r="R1707" t="s">
        <v>79</v>
      </c>
      <c r="S1707" t="s">
        <v>40</v>
      </c>
      <c r="T1707" t="s">
        <v>2049</v>
      </c>
      <c r="U1707" t="s">
        <v>100</v>
      </c>
      <c r="V1707" t="s">
        <v>80</v>
      </c>
      <c r="W1707">
        <v>82300</v>
      </c>
      <c r="X1707" t="s">
        <v>81</v>
      </c>
      <c r="Y1707">
        <v>-20</v>
      </c>
      <c r="Z1707" t="s">
        <v>3255</v>
      </c>
      <c r="AA1707" t="s">
        <v>3259</v>
      </c>
      <c r="AB1707" t="s">
        <v>90</v>
      </c>
      <c r="AC1707" t="s">
        <v>91</v>
      </c>
      <c r="AD1707">
        <f>_xlfn.XLOOKUP(MIS[[#This Row],[TRADING SYMBOL]],[1]Sheet1!$D:$D,[1]Sheet1!$C:$C)</f>
        <v>464.4</v>
      </c>
      <c r="AE1707">
        <f>MIS[[#This Row],[OrderAverageTradedPrice]]*MIS[[#This Row],[OrderQuantity]]</f>
        <v>10410</v>
      </c>
      <c r="AF1707">
        <f>MIS[[#This Row],[LTP]]*MIS[[#This Row],[OrderQuantity]]</f>
        <v>9288</v>
      </c>
      <c r="AG1707">
        <f>IF(MIS[[#This Row],[OrderSide]]="SELL",MIS[[#This Row],[VALUE]]-MIS[[#This Row],[LIVE_VALUE]],MIS[[#This Row],[LIVE_VALUE]]-MIS[[#This Row],[VALUE]])</f>
        <v>1122</v>
      </c>
      <c r="AH1707" t="str" cm="1">
        <f t="array" ref="AH1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7" t="str">
        <f>MIS[[#This Row],[TRADING SYMBOL]]</f>
        <v>SENSEX2552082300CE</v>
      </c>
      <c r="AJ1707" t="str">
        <f>IF(RIGHT(MIS[[#This Row],[Main/Hedge]],4)="MAIN","MAIN","HEDGE")</f>
        <v>MAIN</v>
      </c>
      <c r="AK1707" t="str" cm="1">
        <f t="array" ref="AK1707">_xlfn._xlws.FILTER(Table4[Column1],ISNUMBER(SEARCH(Table4[Column1],MIS[[#This Row],[OrderUniqueIdentifier]])),"")</f>
        <v>MS</v>
      </c>
    </row>
    <row r="1708" spans="1:37" x14ac:dyDescent="0.25">
      <c r="A1708" t="s">
        <v>71</v>
      </c>
      <c r="B1708" t="s">
        <v>1272</v>
      </c>
      <c r="C1708" t="s">
        <v>5588</v>
      </c>
      <c r="D1708" t="s">
        <v>72</v>
      </c>
      <c r="E1708" t="s">
        <v>2044</v>
      </c>
      <c r="F1708" t="s">
        <v>98</v>
      </c>
      <c r="G1708" t="s">
        <v>89</v>
      </c>
      <c r="H1708" t="s">
        <v>75</v>
      </c>
      <c r="I1708" t="s">
        <v>76</v>
      </c>
      <c r="J1708" t="s">
        <v>77</v>
      </c>
      <c r="K1708">
        <v>40</v>
      </c>
      <c r="L1708" t="s">
        <v>77</v>
      </c>
      <c r="M1708" t="s">
        <v>78</v>
      </c>
      <c r="N1708" t="s">
        <v>4914</v>
      </c>
      <c r="O1708" t="s">
        <v>3258</v>
      </c>
      <c r="P1708" t="s">
        <v>3258</v>
      </c>
      <c r="Q1708" t="s">
        <v>2048</v>
      </c>
      <c r="R1708" t="s">
        <v>79</v>
      </c>
      <c r="S1708" t="s">
        <v>40</v>
      </c>
      <c r="T1708" t="s">
        <v>2049</v>
      </c>
      <c r="U1708" t="s">
        <v>100</v>
      </c>
      <c r="V1708" t="s">
        <v>80</v>
      </c>
      <c r="W1708">
        <v>82300</v>
      </c>
      <c r="X1708" t="s">
        <v>81</v>
      </c>
      <c r="Y1708">
        <v>-40</v>
      </c>
      <c r="Z1708" t="s">
        <v>3259</v>
      </c>
      <c r="AA1708" t="s">
        <v>3259</v>
      </c>
      <c r="AB1708" t="s">
        <v>90</v>
      </c>
      <c r="AC1708" t="s">
        <v>91</v>
      </c>
      <c r="AD1708">
        <f>_xlfn.XLOOKUP(MIS[[#This Row],[TRADING SYMBOL]],[1]Sheet1!$D:$D,[1]Sheet1!$C:$C)</f>
        <v>464.4</v>
      </c>
      <c r="AE1708">
        <f>MIS[[#This Row],[OrderAverageTradedPrice]]*MIS[[#This Row],[OrderQuantity]]</f>
        <v>20820</v>
      </c>
      <c r="AF1708">
        <f>MIS[[#This Row],[LTP]]*MIS[[#This Row],[OrderQuantity]]</f>
        <v>18576</v>
      </c>
      <c r="AG1708">
        <f>IF(MIS[[#This Row],[OrderSide]]="SELL",MIS[[#This Row],[VALUE]]-MIS[[#This Row],[LIVE_VALUE]],MIS[[#This Row],[LIVE_VALUE]]-MIS[[#This Row],[VALUE]])</f>
        <v>2244</v>
      </c>
      <c r="AH1708" t="str" cm="1">
        <f t="array" ref="AH1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8" t="str">
        <f>MIS[[#This Row],[TRADING SYMBOL]]</f>
        <v>SENSEX2552082300CE</v>
      </c>
      <c r="AJ1708" t="str">
        <f>IF(RIGHT(MIS[[#This Row],[Main/Hedge]],4)="MAIN","MAIN","HEDGE")</f>
        <v>MAIN</v>
      </c>
      <c r="AK1708" t="str" cm="1">
        <f t="array" ref="AK1708">_xlfn._xlws.FILTER(Table4[Column1],ISNUMBER(SEARCH(Table4[Column1],MIS[[#This Row],[OrderUniqueIdentifier]])),"")</f>
        <v>MS</v>
      </c>
    </row>
    <row r="1709" spans="1:37" x14ac:dyDescent="0.25">
      <c r="A1709" t="s">
        <v>71</v>
      </c>
      <c r="B1709" t="s">
        <v>1316</v>
      </c>
      <c r="C1709" t="s">
        <v>5761</v>
      </c>
      <c r="D1709" t="s">
        <v>72</v>
      </c>
      <c r="E1709" t="s">
        <v>2044</v>
      </c>
      <c r="F1709" t="s">
        <v>98</v>
      </c>
      <c r="G1709" t="s">
        <v>89</v>
      </c>
      <c r="H1709" t="s">
        <v>75</v>
      </c>
      <c r="I1709" t="s">
        <v>76</v>
      </c>
      <c r="J1709" t="s">
        <v>77</v>
      </c>
      <c r="K1709">
        <v>60</v>
      </c>
      <c r="L1709" t="s">
        <v>77</v>
      </c>
      <c r="M1709" t="s">
        <v>78</v>
      </c>
      <c r="N1709" t="s">
        <v>3517</v>
      </c>
      <c r="O1709" t="s">
        <v>3254</v>
      </c>
      <c r="P1709" t="s">
        <v>3258</v>
      </c>
      <c r="Q1709" t="s">
        <v>2048</v>
      </c>
      <c r="R1709" t="s">
        <v>79</v>
      </c>
      <c r="S1709" t="s">
        <v>40</v>
      </c>
      <c r="T1709" t="s">
        <v>2049</v>
      </c>
      <c r="U1709" t="s">
        <v>100</v>
      </c>
      <c r="V1709" t="s">
        <v>80</v>
      </c>
      <c r="W1709">
        <v>82300</v>
      </c>
      <c r="X1709" t="s">
        <v>81</v>
      </c>
      <c r="Y1709">
        <v>-60</v>
      </c>
      <c r="Z1709" t="s">
        <v>3255</v>
      </c>
      <c r="AA1709" t="s">
        <v>3259</v>
      </c>
      <c r="AB1709" t="s">
        <v>90</v>
      </c>
      <c r="AC1709" t="s">
        <v>91</v>
      </c>
      <c r="AD1709">
        <f>_xlfn.XLOOKUP(MIS[[#This Row],[TRADING SYMBOL]],[1]Sheet1!$D:$D,[1]Sheet1!$C:$C)</f>
        <v>464.4</v>
      </c>
      <c r="AE1709">
        <f>MIS[[#This Row],[OrderAverageTradedPrice]]*MIS[[#This Row],[OrderQuantity]]</f>
        <v>31260</v>
      </c>
      <c r="AF1709">
        <f>MIS[[#This Row],[LTP]]*MIS[[#This Row],[OrderQuantity]]</f>
        <v>27864</v>
      </c>
      <c r="AG1709">
        <f>IF(MIS[[#This Row],[OrderSide]]="SELL",MIS[[#This Row],[VALUE]]-MIS[[#This Row],[LIVE_VALUE]],MIS[[#This Row],[LIVE_VALUE]]-MIS[[#This Row],[VALUE]])</f>
        <v>3396</v>
      </c>
      <c r="AH1709" t="str" cm="1">
        <f t="array" ref="AH1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9" t="str">
        <f>MIS[[#This Row],[TRADING SYMBOL]]</f>
        <v>SENSEX2552082300CE</v>
      </c>
      <c r="AJ1709" t="str">
        <f>IF(RIGHT(MIS[[#This Row],[Main/Hedge]],4)="MAIN","MAIN","HEDGE")</f>
        <v>MAIN</v>
      </c>
      <c r="AK1709" t="str" cm="1">
        <f t="array" ref="AK1709">_xlfn._xlws.FILTER(Table4[Column1],ISNUMBER(SEARCH(Table4[Column1],MIS[[#This Row],[OrderUniqueIdentifier]])),"")</f>
        <v>MS</v>
      </c>
    </row>
    <row r="1710" spans="1:37" x14ac:dyDescent="0.25">
      <c r="A1710" t="s">
        <v>71</v>
      </c>
      <c r="B1710" t="s">
        <v>1316</v>
      </c>
      <c r="C1710" t="s">
        <v>5762</v>
      </c>
      <c r="D1710" t="s">
        <v>72</v>
      </c>
      <c r="E1710" t="s">
        <v>2053</v>
      </c>
      <c r="F1710" t="s">
        <v>98</v>
      </c>
      <c r="G1710" t="s">
        <v>89</v>
      </c>
      <c r="H1710" t="s">
        <v>75</v>
      </c>
      <c r="I1710" t="s">
        <v>76</v>
      </c>
      <c r="J1710" t="s">
        <v>77</v>
      </c>
      <c r="K1710">
        <v>60</v>
      </c>
      <c r="L1710" t="s">
        <v>77</v>
      </c>
      <c r="M1710" t="s">
        <v>78</v>
      </c>
      <c r="N1710" t="s">
        <v>5763</v>
      </c>
      <c r="O1710" t="s">
        <v>3258</v>
      </c>
      <c r="P1710" t="s">
        <v>3258</v>
      </c>
      <c r="Q1710" t="s">
        <v>2055</v>
      </c>
      <c r="R1710" t="s">
        <v>79</v>
      </c>
      <c r="S1710" t="s">
        <v>40</v>
      </c>
      <c r="T1710" t="s">
        <v>2056</v>
      </c>
      <c r="U1710" t="s">
        <v>100</v>
      </c>
      <c r="V1710" t="s">
        <v>80</v>
      </c>
      <c r="W1710">
        <v>82300</v>
      </c>
      <c r="X1710" t="s">
        <v>85</v>
      </c>
      <c r="Y1710">
        <v>-60</v>
      </c>
      <c r="Z1710" t="s">
        <v>3259</v>
      </c>
      <c r="AA1710" t="s">
        <v>3259</v>
      </c>
      <c r="AB1710" t="s">
        <v>107</v>
      </c>
      <c r="AC1710" t="s">
        <v>91</v>
      </c>
      <c r="AD1710">
        <f>_xlfn.XLOOKUP(MIS[[#This Row],[TRADING SYMBOL]],[1]Sheet1!$D:$D,[1]Sheet1!$C:$C)</f>
        <v>389.05</v>
      </c>
      <c r="AE1710">
        <f>MIS[[#This Row],[OrderAverageTradedPrice]]*MIS[[#This Row],[OrderQuantity]]</f>
        <v>31206</v>
      </c>
      <c r="AF1710">
        <f>MIS[[#This Row],[LTP]]*MIS[[#This Row],[OrderQuantity]]</f>
        <v>23343</v>
      </c>
      <c r="AG1710">
        <f>IF(MIS[[#This Row],[OrderSide]]="SELL",MIS[[#This Row],[VALUE]]-MIS[[#This Row],[LIVE_VALUE]],MIS[[#This Row],[LIVE_VALUE]]-MIS[[#This Row],[VALUE]])</f>
        <v>7863</v>
      </c>
      <c r="AH1710" t="str" cm="1">
        <f t="array" ref="AH1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0" t="str">
        <f>MIS[[#This Row],[TRADING SYMBOL]]</f>
        <v>SENSEX2552082300PE</v>
      </c>
      <c r="AJ1710" t="str">
        <f>IF(RIGHT(MIS[[#This Row],[Main/Hedge]],4)="MAIN","MAIN","HEDGE")</f>
        <v>MAIN</v>
      </c>
      <c r="AK1710" t="str" cm="1">
        <f t="array" ref="AK1710">_xlfn._xlws.FILTER(Table4[Column1],ISNUMBER(SEARCH(Table4[Column1],MIS[[#This Row],[OrderUniqueIdentifier]])),"")</f>
        <v>MS</v>
      </c>
    </row>
    <row r="1711" spans="1:37" x14ac:dyDescent="0.25">
      <c r="A1711" t="s">
        <v>378</v>
      </c>
      <c r="B1711" t="s">
        <v>379</v>
      </c>
      <c r="C1711" t="s">
        <v>7089</v>
      </c>
      <c r="D1711" t="s">
        <v>72</v>
      </c>
      <c r="E1711" t="s">
        <v>120</v>
      </c>
      <c r="F1711" t="s">
        <v>98</v>
      </c>
      <c r="G1711" t="s">
        <v>74</v>
      </c>
      <c r="H1711" t="s">
        <v>93</v>
      </c>
      <c r="I1711" t="s">
        <v>76</v>
      </c>
      <c r="J1711" t="s">
        <v>7090</v>
      </c>
      <c r="K1711">
        <v>60</v>
      </c>
      <c r="L1711" t="s">
        <v>77</v>
      </c>
      <c r="M1711" t="s">
        <v>78</v>
      </c>
      <c r="N1711" t="s">
        <v>7090</v>
      </c>
      <c r="O1711" t="s">
        <v>3253</v>
      </c>
      <c r="P1711" t="s">
        <v>3258</v>
      </c>
      <c r="Q1711" t="s">
        <v>121</v>
      </c>
      <c r="R1711" t="s">
        <v>79</v>
      </c>
      <c r="S1711" t="s">
        <v>40</v>
      </c>
      <c r="T1711" t="s">
        <v>122</v>
      </c>
      <c r="U1711" t="s">
        <v>100</v>
      </c>
      <c r="V1711" t="s">
        <v>80</v>
      </c>
      <c r="W1711">
        <v>81100</v>
      </c>
      <c r="X1711" t="s">
        <v>85</v>
      </c>
      <c r="Y1711">
        <v>60</v>
      </c>
      <c r="Z1711" t="s">
        <v>269</v>
      </c>
      <c r="AA1711" t="s">
        <v>3259</v>
      </c>
      <c r="AB1711" t="s">
        <v>107</v>
      </c>
      <c r="AC1711" t="s">
        <v>84</v>
      </c>
      <c r="AD1711">
        <f>_xlfn.XLOOKUP(MIS[[#This Row],[TRADING SYMBOL]],[1]Sheet1!$D:$D,[1]Sheet1!$C:$C)</f>
        <v>100.2</v>
      </c>
      <c r="AE1711">
        <f>MIS[[#This Row],[OrderAverageTradedPrice]]*MIS[[#This Row],[OrderQuantity]]</f>
        <v>10203</v>
      </c>
      <c r="AF1711">
        <f>MIS[[#This Row],[LTP]]*MIS[[#This Row],[OrderQuantity]]</f>
        <v>6012</v>
      </c>
      <c r="AG1711">
        <f>IF(MIS[[#This Row],[OrderSide]]="SELL",MIS[[#This Row],[VALUE]]-MIS[[#This Row],[LIVE_VALUE]],MIS[[#This Row],[LIVE_VALUE]]-MIS[[#This Row],[VALUE]])</f>
        <v>-4191</v>
      </c>
      <c r="AH1711" t="str" cm="1">
        <f t="array" ref="AH1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1" t="str">
        <f>MIS[[#This Row],[TRADING SYMBOL]]</f>
        <v>SENSEX2552081100PE</v>
      </c>
      <c r="AJ1711" t="str">
        <f>IF(RIGHT(MIS[[#This Row],[Main/Hedge]],4)="MAIN","MAIN","HEDGE")</f>
        <v>MAIN</v>
      </c>
      <c r="AK1711" t="str" cm="1">
        <f t="array" ref="AK1711">_xlfn._xlws.FILTER(Table4[Column1],ISNUMBER(SEARCH(Table4[Column1],MIS[[#This Row],[OrderUniqueIdentifier]])),"")</f>
        <v>MS</v>
      </c>
    </row>
    <row r="1712" spans="1:37" x14ac:dyDescent="0.25">
      <c r="A1712" t="s">
        <v>71</v>
      </c>
      <c r="B1712" t="s">
        <v>491</v>
      </c>
      <c r="C1712" t="s">
        <v>3262</v>
      </c>
      <c r="D1712" t="s">
        <v>72</v>
      </c>
      <c r="E1712" t="s">
        <v>3193</v>
      </c>
      <c r="F1712" t="s">
        <v>98</v>
      </c>
      <c r="G1712" t="s">
        <v>89</v>
      </c>
      <c r="H1712" t="s">
        <v>75</v>
      </c>
      <c r="I1712" t="s">
        <v>76</v>
      </c>
      <c r="J1712" t="s">
        <v>77</v>
      </c>
      <c r="K1712">
        <v>120</v>
      </c>
      <c r="L1712" t="s">
        <v>77</v>
      </c>
      <c r="M1712" t="s">
        <v>78</v>
      </c>
      <c r="N1712" t="s">
        <v>3263</v>
      </c>
      <c r="O1712" t="s">
        <v>3264</v>
      </c>
      <c r="P1712" t="s">
        <v>3264</v>
      </c>
      <c r="Q1712" t="s">
        <v>3195</v>
      </c>
      <c r="R1712" t="s">
        <v>79</v>
      </c>
      <c r="S1712" t="s">
        <v>40</v>
      </c>
      <c r="T1712" t="s">
        <v>3196</v>
      </c>
      <c r="U1712" t="s">
        <v>100</v>
      </c>
      <c r="V1712" t="s">
        <v>80</v>
      </c>
      <c r="W1712">
        <v>82200</v>
      </c>
      <c r="X1712" t="s">
        <v>85</v>
      </c>
      <c r="Y1712">
        <v>-120</v>
      </c>
      <c r="Z1712" t="s">
        <v>3265</v>
      </c>
      <c r="AA1712" t="s">
        <v>3265</v>
      </c>
      <c r="AB1712" t="s">
        <v>107</v>
      </c>
      <c r="AC1712" t="s">
        <v>91</v>
      </c>
      <c r="AD1712">
        <f>_xlfn.XLOOKUP(MIS[[#This Row],[TRADING SYMBOL]],[1]Sheet1!$D:$D,[1]Sheet1!$C:$C)</f>
        <v>350</v>
      </c>
      <c r="AE1712">
        <f>MIS[[#This Row],[OrderAverageTradedPrice]]*MIS[[#This Row],[OrderQuantity]]</f>
        <v>57193.99999999992</v>
      </c>
      <c r="AF1712">
        <f>MIS[[#This Row],[LTP]]*MIS[[#This Row],[OrderQuantity]]</f>
        <v>42000</v>
      </c>
      <c r="AG1712">
        <f>IF(MIS[[#This Row],[OrderSide]]="SELL",MIS[[#This Row],[VALUE]]-MIS[[#This Row],[LIVE_VALUE]],MIS[[#This Row],[LIVE_VALUE]]-MIS[[#This Row],[VALUE]])</f>
        <v>15193.99999999992</v>
      </c>
      <c r="AH1712" t="str" cm="1">
        <f t="array" ref="AH1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2" t="str">
        <f>MIS[[#This Row],[TRADING SYMBOL]]</f>
        <v>SENSEX2552082200PE</v>
      </c>
      <c r="AJ1712" t="str">
        <f>IF(RIGHT(MIS[[#This Row],[Main/Hedge]],4)="MAIN","MAIN","HEDGE")</f>
        <v>MAIN</v>
      </c>
      <c r="AK1712" t="str" cm="1">
        <f t="array" ref="AK1712">_xlfn._xlws.FILTER(Table4[Column1],ISNUMBER(SEARCH(Table4[Column1],MIS[[#This Row],[OrderUniqueIdentifier]])),"")</f>
        <v>MS</v>
      </c>
    </row>
    <row r="1713" spans="1:37" x14ac:dyDescent="0.25">
      <c r="A1713" t="s">
        <v>71</v>
      </c>
      <c r="B1713" t="s">
        <v>515</v>
      </c>
      <c r="C1713" t="s">
        <v>3296</v>
      </c>
      <c r="D1713" t="s">
        <v>72</v>
      </c>
      <c r="E1713" t="s">
        <v>2044</v>
      </c>
      <c r="F1713" t="s">
        <v>98</v>
      </c>
      <c r="G1713" t="s">
        <v>89</v>
      </c>
      <c r="H1713" t="s">
        <v>75</v>
      </c>
      <c r="I1713" t="s">
        <v>76</v>
      </c>
      <c r="J1713" t="s">
        <v>77</v>
      </c>
      <c r="K1713">
        <v>180</v>
      </c>
      <c r="L1713" t="s">
        <v>77</v>
      </c>
      <c r="M1713" t="s">
        <v>78</v>
      </c>
      <c r="N1713" t="s">
        <v>3297</v>
      </c>
      <c r="O1713" t="s">
        <v>3258</v>
      </c>
      <c r="P1713" t="s">
        <v>3264</v>
      </c>
      <c r="Q1713" t="s">
        <v>2048</v>
      </c>
      <c r="R1713" t="s">
        <v>79</v>
      </c>
      <c r="S1713" t="s">
        <v>40</v>
      </c>
      <c r="T1713" t="s">
        <v>2049</v>
      </c>
      <c r="U1713" t="s">
        <v>100</v>
      </c>
      <c r="V1713" t="s">
        <v>80</v>
      </c>
      <c r="W1713">
        <v>82300</v>
      </c>
      <c r="X1713" t="s">
        <v>81</v>
      </c>
      <c r="Y1713">
        <v>-180</v>
      </c>
      <c r="Z1713" t="s">
        <v>3259</v>
      </c>
      <c r="AA1713" t="s">
        <v>3265</v>
      </c>
      <c r="AB1713" t="s">
        <v>90</v>
      </c>
      <c r="AC1713" t="s">
        <v>91</v>
      </c>
      <c r="AD1713">
        <f>_xlfn.XLOOKUP(MIS[[#This Row],[TRADING SYMBOL]],[1]Sheet1!$D:$D,[1]Sheet1!$C:$C)</f>
        <v>464.4</v>
      </c>
      <c r="AE1713">
        <f>MIS[[#This Row],[OrderAverageTradedPrice]]*MIS[[#This Row],[OrderQuantity]]</f>
        <v>93256.999999999913</v>
      </c>
      <c r="AF1713">
        <f>MIS[[#This Row],[LTP]]*MIS[[#This Row],[OrderQuantity]]</f>
        <v>83592</v>
      </c>
      <c r="AG1713">
        <f>IF(MIS[[#This Row],[OrderSide]]="SELL",MIS[[#This Row],[VALUE]]-MIS[[#This Row],[LIVE_VALUE]],MIS[[#This Row],[LIVE_VALUE]]-MIS[[#This Row],[VALUE]])</f>
        <v>9664.9999999999127</v>
      </c>
      <c r="AH1713" t="str" cm="1">
        <f t="array" ref="AH1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3" t="str">
        <f>MIS[[#This Row],[TRADING SYMBOL]]</f>
        <v>SENSEX2552082300CE</v>
      </c>
      <c r="AJ1713" t="str">
        <f>IF(RIGHT(MIS[[#This Row],[Main/Hedge]],4)="MAIN","MAIN","HEDGE")</f>
        <v>MAIN</v>
      </c>
      <c r="AK1713" t="str" cm="1">
        <f t="array" ref="AK1713">_xlfn._xlws.FILTER(Table4[Column1],ISNUMBER(SEARCH(Table4[Column1],MIS[[#This Row],[OrderUniqueIdentifier]])),"")</f>
        <v>MS</v>
      </c>
    </row>
    <row r="1714" spans="1:37" x14ac:dyDescent="0.25">
      <c r="A1714" t="s">
        <v>71</v>
      </c>
      <c r="B1714" t="s">
        <v>529</v>
      </c>
      <c r="C1714" t="s">
        <v>3331</v>
      </c>
      <c r="D1714" t="s">
        <v>72</v>
      </c>
      <c r="E1714" t="s">
        <v>2044</v>
      </c>
      <c r="F1714" t="s">
        <v>98</v>
      </c>
      <c r="G1714" t="s">
        <v>89</v>
      </c>
      <c r="H1714" t="s">
        <v>75</v>
      </c>
      <c r="I1714" t="s">
        <v>76</v>
      </c>
      <c r="J1714" t="s">
        <v>77</v>
      </c>
      <c r="K1714">
        <v>80</v>
      </c>
      <c r="L1714" t="s">
        <v>77</v>
      </c>
      <c r="M1714" t="s">
        <v>78</v>
      </c>
      <c r="N1714" t="s">
        <v>3332</v>
      </c>
      <c r="O1714" t="s">
        <v>3264</v>
      </c>
      <c r="P1714" t="s">
        <v>3264</v>
      </c>
      <c r="Q1714" t="s">
        <v>2048</v>
      </c>
      <c r="R1714" t="s">
        <v>79</v>
      </c>
      <c r="S1714" t="s">
        <v>40</v>
      </c>
      <c r="T1714" t="s">
        <v>2049</v>
      </c>
      <c r="U1714" t="s">
        <v>100</v>
      </c>
      <c r="V1714" t="s">
        <v>80</v>
      </c>
      <c r="W1714">
        <v>82300</v>
      </c>
      <c r="X1714" t="s">
        <v>81</v>
      </c>
      <c r="Y1714">
        <v>-80</v>
      </c>
      <c r="Z1714" t="s">
        <v>3265</v>
      </c>
      <c r="AA1714" t="s">
        <v>3265</v>
      </c>
      <c r="AB1714" t="s">
        <v>90</v>
      </c>
      <c r="AC1714" t="s">
        <v>91</v>
      </c>
      <c r="AD1714">
        <f>_xlfn.XLOOKUP(MIS[[#This Row],[TRADING SYMBOL]],[1]Sheet1!$D:$D,[1]Sheet1!$C:$C)</f>
        <v>464.4</v>
      </c>
      <c r="AE1714">
        <f>MIS[[#This Row],[OrderAverageTradedPrice]]*MIS[[#This Row],[OrderQuantity]]</f>
        <v>41410</v>
      </c>
      <c r="AF1714">
        <f>MIS[[#This Row],[LTP]]*MIS[[#This Row],[OrderQuantity]]</f>
        <v>37152</v>
      </c>
      <c r="AG1714">
        <f>IF(MIS[[#This Row],[OrderSide]]="SELL",MIS[[#This Row],[VALUE]]-MIS[[#This Row],[LIVE_VALUE]],MIS[[#This Row],[LIVE_VALUE]]-MIS[[#This Row],[VALUE]])</f>
        <v>4258</v>
      </c>
      <c r="AH1714" t="str" cm="1">
        <f t="array" ref="AH1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4" t="str">
        <f>MIS[[#This Row],[TRADING SYMBOL]]</f>
        <v>SENSEX2552082300CE</v>
      </c>
      <c r="AJ1714" t="str">
        <f>IF(RIGHT(MIS[[#This Row],[Main/Hedge]],4)="MAIN","MAIN","HEDGE")</f>
        <v>MAIN</v>
      </c>
      <c r="AK1714" t="str" cm="1">
        <f t="array" ref="AK1714">_xlfn._xlws.FILTER(Table4[Column1],ISNUMBER(SEARCH(Table4[Column1],MIS[[#This Row],[OrderUniqueIdentifier]])),"")</f>
        <v>MS</v>
      </c>
    </row>
    <row r="1715" spans="1:37" x14ac:dyDescent="0.25">
      <c r="A1715" t="s">
        <v>71</v>
      </c>
      <c r="B1715" t="s">
        <v>575</v>
      </c>
      <c r="C1715" t="s">
        <v>3482</v>
      </c>
      <c r="D1715" t="s">
        <v>72</v>
      </c>
      <c r="E1715" t="s">
        <v>2044</v>
      </c>
      <c r="F1715" t="s">
        <v>98</v>
      </c>
      <c r="G1715" t="s">
        <v>89</v>
      </c>
      <c r="H1715" t="s">
        <v>75</v>
      </c>
      <c r="I1715" t="s">
        <v>76</v>
      </c>
      <c r="J1715" t="s">
        <v>77</v>
      </c>
      <c r="K1715">
        <v>40</v>
      </c>
      <c r="L1715" t="s">
        <v>77</v>
      </c>
      <c r="M1715" t="s">
        <v>78</v>
      </c>
      <c r="N1715" t="s">
        <v>3483</v>
      </c>
      <c r="O1715" t="s">
        <v>3258</v>
      </c>
      <c r="P1715" t="s">
        <v>3264</v>
      </c>
      <c r="Q1715" t="s">
        <v>2048</v>
      </c>
      <c r="R1715" t="s">
        <v>79</v>
      </c>
      <c r="S1715" t="s">
        <v>40</v>
      </c>
      <c r="T1715" t="s">
        <v>2049</v>
      </c>
      <c r="U1715" t="s">
        <v>100</v>
      </c>
      <c r="V1715" t="s">
        <v>80</v>
      </c>
      <c r="W1715">
        <v>82300</v>
      </c>
      <c r="X1715" t="s">
        <v>81</v>
      </c>
      <c r="Y1715">
        <v>-40</v>
      </c>
      <c r="Z1715" t="s">
        <v>3259</v>
      </c>
      <c r="AA1715" t="s">
        <v>3265</v>
      </c>
      <c r="AB1715" t="s">
        <v>90</v>
      </c>
      <c r="AC1715" t="s">
        <v>91</v>
      </c>
      <c r="AD1715">
        <f>_xlfn.XLOOKUP(MIS[[#This Row],[TRADING SYMBOL]],[1]Sheet1!$D:$D,[1]Sheet1!$C:$C)</f>
        <v>464.4</v>
      </c>
      <c r="AE1715">
        <f>MIS[[#This Row],[OrderAverageTradedPrice]]*MIS[[#This Row],[OrderQuantity]]</f>
        <v>20756</v>
      </c>
      <c r="AF1715">
        <f>MIS[[#This Row],[LTP]]*MIS[[#This Row],[OrderQuantity]]</f>
        <v>18576</v>
      </c>
      <c r="AG1715">
        <f>IF(MIS[[#This Row],[OrderSide]]="SELL",MIS[[#This Row],[VALUE]]-MIS[[#This Row],[LIVE_VALUE]],MIS[[#This Row],[LIVE_VALUE]]-MIS[[#This Row],[VALUE]])</f>
        <v>2180</v>
      </c>
      <c r="AH1715" t="str" cm="1">
        <f t="array" ref="AH1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5" t="str">
        <f>MIS[[#This Row],[TRADING SYMBOL]]</f>
        <v>SENSEX2552082300CE</v>
      </c>
      <c r="AJ1715" t="str">
        <f>IF(RIGHT(MIS[[#This Row],[Main/Hedge]],4)="MAIN","MAIN","HEDGE")</f>
        <v>MAIN</v>
      </c>
      <c r="AK1715" t="str" cm="1">
        <f t="array" ref="AK1715">_xlfn._xlws.FILTER(Table4[Column1],ISNUMBER(SEARCH(Table4[Column1],MIS[[#This Row],[OrderUniqueIdentifier]])),"")</f>
        <v>MS</v>
      </c>
    </row>
    <row r="1716" spans="1:37" x14ac:dyDescent="0.25">
      <c r="A1716" t="s">
        <v>71</v>
      </c>
      <c r="B1716" t="s">
        <v>584</v>
      </c>
      <c r="C1716" t="s">
        <v>3518</v>
      </c>
      <c r="D1716" t="s">
        <v>72</v>
      </c>
      <c r="E1716" t="s">
        <v>2053</v>
      </c>
      <c r="F1716" t="s">
        <v>98</v>
      </c>
      <c r="G1716" t="s">
        <v>89</v>
      </c>
      <c r="H1716" t="s">
        <v>75</v>
      </c>
      <c r="I1716" t="s">
        <v>76</v>
      </c>
      <c r="J1716" t="s">
        <v>77</v>
      </c>
      <c r="K1716">
        <v>20</v>
      </c>
      <c r="L1716" t="s">
        <v>77</v>
      </c>
      <c r="M1716" t="s">
        <v>78</v>
      </c>
      <c r="N1716" t="s">
        <v>3519</v>
      </c>
      <c r="O1716" t="s">
        <v>3258</v>
      </c>
      <c r="P1716" t="s">
        <v>3264</v>
      </c>
      <c r="Q1716" t="s">
        <v>2055</v>
      </c>
      <c r="R1716" t="s">
        <v>79</v>
      </c>
      <c r="S1716" t="s">
        <v>40</v>
      </c>
      <c r="T1716" t="s">
        <v>2056</v>
      </c>
      <c r="U1716" t="s">
        <v>100</v>
      </c>
      <c r="V1716" t="s">
        <v>80</v>
      </c>
      <c r="W1716">
        <v>82300</v>
      </c>
      <c r="X1716" t="s">
        <v>85</v>
      </c>
      <c r="Y1716">
        <v>-20</v>
      </c>
      <c r="Z1716" t="s">
        <v>3259</v>
      </c>
      <c r="AA1716" t="s">
        <v>3265</v>
      </c>
      <c r="AB1716" t="s">
        <v>107</v>
      </c>
      <c r="AC1716" t="s">
        <v>91</v>
      </c>
      <c r="AD1716">
        <f>_xlfn.XLOOKUP(MIS[[#This Row],[TRADING SYMBOL]],[1]Sheet1!$D:$D,[1]Sheet1!$C:$C)</f>
        <v>389.05</v>
      </c>
      <c r="AE1716">
        <f>MIS[[#This Row],[OrderAverageTradedPrice]]*MIS[[#This Row],[OrderQuantity]]</f>
        <v>10425</v>
      </c>
      <c r="AF1716">
        <f>MIS[[#This Row],[LTP]]*MIS[[#This Row],[OrderQuantity]]</f>
        <v>7781</v>
      </c>
      <c r="AG1716">
        <f>IF(MIS[[#This Row],[OrderSide]]="SELL",MIS[[#This Row],[VALUE]]-MIS[[#This Row],[LIVE_VALUE]],MIS[[#This Row],[LIVE_VALUE]]-MIS[[#This Row],[VALUE]])</f>
        <v>2644</v>
      </c>
      <c r="AH1716" t="str" cm="1">
        <f t="array" ref="AH1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6" t="str">
        <f>MIS[[#This Row],[TRADING SYMBOL]]</f>
        <v>SENSEX2552082300PE</v>
      </c>
      <c r="AJ1716" t="str">
        <f>IF(RIGHT(MIS[[#This Row],[Main/Hedge]],4)="MAIN","MAIN","HEDGE")</f>
        <v>MAIN</v>
      </c>
      <c r="AK1716" t="str" cm="1">
        <f t="array" ref="AK1716">_xlfn._xlws.FILTER(Table4[Column1],ISNUMBER(SEARCH(Table4[Column1],MIS[[#This Row],[OrderUniqueIdentifier]])),"")</f>
        <v>MS</v>
      </c>
    </row>
    <row r="1717" spans="1:37" x14ac:dyDescent="0.25">
      <c r="A1717" t="s">
        <v>71</v>
      </c>
      <c r="B1717" t="s">
        <v>584</v>
      </c>
      <c r="C1717" t="s">
        <v>3520</v>
      </c>
      <c r="D1717" t="s">
        <v>72</v>
      </c>
      <c r="E1717" t="s">
        <v>3186</v>
      </c>
      <c r="F1717" t="s">
        <v>98</v>
      </c>
      <c r="G1717" t="s">
        <v>89</v>
      </c>
      <c r="H1717" t="s">
        <v>75</v>
      </c>
      <c r="I1717" t="s">
        <v>76</v>
      </c>
      <c r="J1717" t="s">
        <v>77</v>
      </c>
      <c r="K1717">
        <v>20</v>
      </c>
      <c r="L1717" t="s">
        <v>77</v>
      </c>
      <c r="M1717" t="s">
        <v>78</v>
      </c>
      <c r="N1717" t="s">
        <v>3521</v>
      </c>
      <c r="O1717" t="s">
        <v>3264</v>
      </c>
      <c r="P1717" t="s">
        <v>3264</v>
      </c>
      <c r="Q1717" t="s">
        <v>3189</v>
      </c>
      <c r="R1717" t="s">
        <v>79</v>
      </c>
      <c r="S1717" t="s">
        <v>40</v>
      </c>
      <c r="T1717" t="s">
        <v>3190</v>
      </c>
      <c r="U1717" t="s">
        <v>100</v>
      </c>
      <c r="V1717" t="s">
        <v>80</v>
      </c>
      <c r="W1717">
        <v>82400</v>
      </c>
      <c r="X1717" t="s">
        <v>81</v>
      </c>
      <c r="Y1717">
        <v>-20</v>
      </c>
      <c r="Z1717" t="s">
        <v>3265</v>
      </c>
      <c r="AA1717" t="s">
        <v>3265</v>
      </c>
      <c r="AB1717" t="s">
        <v>90</v>
      </c>
      <c r="AC1717" t="s">
        <v>91</v>
      </c>
      <c r="AD1717">
        <f>_xlfn.XLOOKUP(MIS[[#This Row],[TRADING SYMBOL]],[1]Sheet1!$D:$D,[1]Sheet1!$C:$C)</f>
        <v>414.75</v>
      </c>
      <c r="AE1717">
        <f>MIS[[#This Row],[OrderAverageTradedPrice]]*MIS[[#This Row],[OrderQuantity]]</f>
        <v>9344</v>
      </c>
      <c r="AF1717">
        <f>MIS[[#This Row],[LTP]]*MIS[[#This Row],[OrderQuantity]]</f>
        <v>8295</v>
      </c>
      <c r="AG1717">
        <f>IF(MIS[[#This Row],[OrderSide]]="SELL",MIS[[#This Row],[VALUE]]-MIS[[#This Row],[LIVE_VALUE]],MIS[[#This Row],[LIVE_VALUE]]-MIS[[#This Row],[VALUE]])</f>
        <v>1049</v>
      </c>
      <c r="AH1717" t="str" cm="1">
        <f t="array" ref="AH1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7" t="str">
        <f>MIS[[#This Row],[TRADING SYMBOL]]</f>
        <v>SENSEX2552082400CE</v>
      </c>
      <c r="AJ1717" t="str">
        <f>IF(RIGHT(MIS[[#This Row],[Main/Hedge]],4)="MAIN","MAIN","HEDGE")</f>
        <v>MAIN</v>
      </c>
      <c r="AK1717" t="str" cm="1">
        <f t="array" ref="AK1717">_xlfn._xlws.FILTER(Table4[Column1],ISNUMBER(SEARCH(Table4[Column1],MIS[[#This Row],[OrderUniqueIdentifier]])),"")</f>
        <v>MS</v>
      </c>
    </row>
    <row r="1718" spans="1:37" x14ac:dyDescent="0.25">
      <c r="A1718" t="s">
        <v>71</v>
      </c>
      <c r="B1718" t="s">
        <v>602</v>
      </c>
      <c r="C1718" t="s">
        <v>3596</v>
      </c>
      <c r="D1718" t="s">
        <v>72</v>
      </c>
      <c r="E1718" t="s">
        <v>3193</v>
      </c>
      <c r="F1718" t="s">
        <v>98</v>
      </c>
      <c r="G1718" t="s">
        <v>89</v>
      </c>
      <c r="H1718" t="s">
        <v>75</v>
      </c>
      <c r="I1718" t="s">
        <v>76</v>
      </c>
      <c r="J1718" t="s">
        <v>77</v>
      </c>
      <c r="K1718">
        <v>40</v>
      </c>
      <c r="L1718" t="s">
        <v>77</v>
      </c>
      <c r="M1718" t="s">
        <v>78</v>
      </c>
      <c r="N1718" t="s">
        <v>3597</v>
      </c>
      <c r="O1718" t="s">
        <v>3258</v>
      </c>
      <c r="P1718" t="s">
        <v>3264</v>
      </c>
      <c r="Q1718" t="s">
        <v>3195</v>
      </c>
      <c r="R1718" t="s">
        <v>79</v>
      </c>
      <c r="S1718" t="s">
        <v>40</v>
      </c>
      <c r="T1718" t="s">
        <v>3196</v>
      </c>
      <c r="U1718" t="s">
        <v>100</v>
      </c>
      <c r="V1718" t="s">
        <v>80</v>
      </c>
      <c r="W1718">
        <v>82200</v>
      </c>
      <c r="X1718" t="s">
        <v>85</v>
      </c>
      <c r="Y1718">
        <v>-40</v>
      </c>
      <c r="Z1718" t="s">
        <v>3259</v>
      </c>
      <c r="AA1718" t="s">
        <v>3265</v>
      </c>
      <c r="AB1718" t="s">
        <v>107</v>
      </c>
      <c r="AC1718" t="s">
        <v>91</v>
      </c>
      <c r="AD1718">
        <f>_xlfn.XLOOKUP(MIS[[#This Row],[TRADING SYMBOL]],[1]Sheet1!$D:$D,[1]Sheet1!$C:$C)</f>
        <v>350</v>
      </c>
      <c r="AE1718">
        <f>MIS[[#This Row],[OrderAverageTradedPrice]]*MIS[[#This Row],[OrderQuantity]]</f>
        <v>19038</v>
      </c>
      <c r="AF1718">
        <f>MIS[[#This Row],[LTP]]*MIS[[#This Row],[OrderQuantity]]</f>
        <v>14000</v>
      </c>
      <c r="AG1718">
        <f>IF(MIS[[#This Row],[OrderSide]]="SELL",MIS[[#This Row],[VALUE]]-MIS[[#This Row],[LIVE_VALUE]],MIS[[#This Row],[LIVE_VALUE]]-MIS[[#This Row],[VALUE]])</f>
        <v>5038</v>
      </c>
      <c r="AH1718" t="str" cm="1">
        <f t="array" ref="AH1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8" t="str">
        <f>MIS[[#This Row],[TRADING SYMBOL]]</f>
        <v>SENSEX2552082200PE</v>
      </c>
      <c r="AJ1718" t="str">
        <f>IF(RIGHT(MIS[[#This Row],[Main/Hedge]],4)="MAIN","MAIN","HEDGE")</f>
        <v>MAIN</v>
      </c>
      <c r="AK1718" t="str" cm="1">
        <f t="array" ref="AK1718">_xlfn._xlws.FILTER(Table4[Column1],ISNUMBER(SEARCH(Table4[Column1],MIS[[#This Row],[OrderUniqueIdentifier]])),"")</f>
        <v>MS</v>
      </c>
    </row>
    <row r="1719" spans="1:37" x14ac:dyDescent="0.25">
      <c r="A1719" t="s">
        <v>71</v>
      </c>
      <c r="B1719" t="s">
        <v>632</v>
      </c>
      <c r="C1719" t="s">
        <v>3670</v>
      </c>
      <c r="D1719" t="s">
        <v>72</v>
      </c>
      <c r="E1719" t="s">
        <v>2044</v>
      </c>
      <c r="F1719" t="s">
        <v>98</v>
      </c>
      <c r="G1719" t="s">
        <v>89</v>
      </c>
      <c r="H1719" t="s">
        <v>75</v>
      </c>
      <c r="I1719" t="s">
        <v>76</v>
      </c>
      <c r="J1719" t="s">
        <v>77</v>
      </c>
      <c r="K1719">
        <v>80</v>
      </c>
      <c r="L1719" t="s">
        <v>77</v>
      </c>
      <c r="M1719" t="s">
        <v>78</v>
      </c>
      <c r="N1719" t="s">
        <v>3671</v>
      </c>
      <c r="O1719" t="s">
        <v>3258</v>
      </c>
      <c r="P1719" t="s">
        <v>3264</v>
      </c>
      <c r="Q1719" t="s">
        <v>2048</v>
      </c>
      <c r="R1719" t="s">
        <v>79</v>
      </c>
      <c r="S1719" t="s">
        <v>40</v>
      </c>
      <c r="T1719" t="s">
        <v>2049</v>
      </c>
      <c r="U1719" t="s">
        <v>100</v>
      </c>
      <c r="V1719" t="s">
        <v>80</v>
      </c>
      <c r="W1719">
        <v>82300</v>
      </c>
      <c r="X1719" t="s">
        <v>81</v>
      </c>
      <c r="Y1719">
        <v>-80</v>
      </c>
      <c r="Z1719" t="s">
        <v>3259</v>
      </c>
      <c r="AA1719" t="s">
        <v>3265</v>
      </c>
      <c r="AB1719" t="s">
        <v>90</v>
      </c>
      <c r="AC1719" t="s">
        <v>91</v>
      </c>
      <c r="AD1719">
        <f>_xlfn.XLOOKUP(MIS[[#This Row],[TRADING SYMBOL]],[1]Sheet1!$D:$D,[1]Sheet1!$C:$C)</f>
        <v>464.4</v>
      </c>
      <c r="AE1719">
        <f>MIS[[#This Row],[OrderAverageTradedPrice]]*MIS[[#This Row],[OrderQuantity]]</f>
        <v>41505</v>
      </c>
      <c r="AF1719">
        <f>MIS[[#This Row],[LTP]]*MIS[[#This Row],[OrderQuantity]]</f>
        <v>37152</v>
      </c>
      <c r="AG1719">
        <f>IF(MIS[[#This Row],[OrderSide]]="SELL",MIS[[#This Row],[VALUE]]-MIS[[#This Row],[LIVE_VALUE]],MIS[[#This Row],[LIVE_VALUE]]-MIS[[#This Row],[VALUE]])</f>
        <v>4353</v>
      </c>
      <c r="AH1719" t="str" cm="1">
        <f t="array" ref="AH1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9" t="str">
        <f>MIS[[#This Row],[TRADING SYMBOL]]</f>
        <v>SENSEX2552082300CE</v>
      </c>
      <c r="AJ1719" t="str">
        <f>IF(RIGHT(MIS[[#This Row],[Main/Hedge]],4)="MAIN","MAIN","HEDGE")</f>
        <v>MAIN</v>
      </c>
      <c r="AK1719" t="str" cm="1">
        <f t="array" ref="AK1719">_xlfn._xlws.FILTER(Table4[Column1],ISNUMBER(SEARCH(Table4[Column1],MIS[[#This Row],[OrderUniqueIdentifier]])),"")</f>
        <v>MS</v>
      </c>
    </row>
    <row r="1720" spans="1:37" x14ac:dyDescent="0.25">
      <c r="A1720" t="s">
        <v>71</v>
      </c>
      <c r="B1720" t="s">
        <v>642</v>
      </c>
      <c r="C1720" t="s">
        <v>3711</v>
      </c>
      <c r="D1720" t="s">
        <v>72</v>
      </c>
      <c r="E1720" t="s">
        <v>2053</v>
      </c>
      <c r="F1720" t="s">
        <v>98</v>
      </c>
      <c r="G1720" t="s">
        <v>89</v>
      </c>
      <c r="H1720" t="s">
        <v>75</v>
      </c>
      <c r="I1720" t="s">
        <v>76</v>
      </c>
      <c r="J1720" t="s">
        <v>77</v>
      </c>
      <c r="K1720">
        <v>180</v>
      </c>
      <c r="L1720" t="s">
        <v>77</v>
      </c>
      <c r="M1720" t="s">
        <v>78</v>
      </c>
      <c r="N1720" t="s">
        <v>3712</v>
      </c>
      <c r="O1720" t="s">
        <v>3258</v>
      </c>
      <c r="P1720" t="s">
        <v>3264</v>
      </c>
      <c r="Q1720" t="s">
        <v>2055</v>
      </c>
      <c r="R1720" t="s">
        <v>79</v>
      </c>
      <c r="S1720" t="s">
        <v>40</v>
      </c>
      <c r="T1720" t="s">
        <v>2056</v>
      </c>
      <c r="U1720" t="s">
        <v>100</v>
      </c>
      <c r="V1720" t="s">
        <v>80</v>
      </c>
      <c r="W1720">
        <v>82300</v>
      </c>
      <c r="X1720" t="s">
        <v>85</v>
      </c>
      <c r="Y1720">
        <v>-180</v>
      </c>
      <c r="Z1720" t="s">
        <v>3259</v>
      </c>
      <c r="AA1720" t="s">
        <v>3265</v>
      </c>
      <c r="AB1720" t="s">
        <v>107</v>
      </c>
      <c r="AC1720" t="s">
        <v>91</v>
      </c>
      <c r="AD1720">
        <f>_xlfn.XLOOKUP(MIS[[#This Row],[TRADING SYMBOL]],[1]Sheet1!$D:$D,[1]Sheet1!$C:$C)</f>
        <v>389.05</v>
      </c>
      <c r="AE1720">
        <f>MIS[[#This Row],[OrderAverageTradedPrice]]*MIS[[#This Row],[OrderQuantity]]</f>
        <v>93693.999999999956</v>
      </c>
      <c r="AF1720">
        <f>MIS[[#This Row],[LTP]]*MIS[[#This Row],[OrderQuantity]]</f>
        <v>70029</v>
      </c>
      <c r="AG1720">
        <f>IF(MIS[[#This Row],[OrderSide]]="SELL",MIS[[#This Row],[VALUE]]-MIS[[#This Row],[LIVE_VALUE]],MIS[[#This Row],[LIVE_VALUE]]-MIS[[#This Row],[VALUE]])</f>
        <v>23664.999999999956</v>
      </c>
      <c r="AH1720" t="str" cm="1">
        <f t="array" ref="AH1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0" t="str">
        <f>MIS[[#This Row],[TRADING SYMBOL]]</f>
        <v>SENSEX2552082300PE</v>
      </c>
      <c r="AJ1720" t="str">
        <f>IF(RIGHT(MIS[[#This Row],[Main/Hedge]],4)="MAIN","MAIN","HEDGE")</f>
        <v>MAIN</v>
      </c>
      <c r="AK1720" t="str" cm="1">
        <f t="array" ref="AK1720">_xlfn._xlws.FILTER(Table4[Column1],ISNUMBER(SEARCH(Table4[Column1],MIS[[#This Row],[OrderUniqueIdentifier]])),"")</f>
        <v>MS</v>
      </c>
    </row>
    <row r="1721" spans="1:37" x14ac:dyDescent="0.25">
      <c r="A1721" t="s">
        <v>71</v>
      </c>
      <c r="B1721" t="s">
        <v>669</v>
      </c>
      <c r="C1721" t="s">
        <v>3822</v>
      </c>
      <c r="D1721" t="s">
        <v>72</v>
      </c>
      <c r="E1721" t="s">
        <v>3193</v>
      </c>
      <c r="F1721" t="s">
        <v>98</v>
      </c>
      <c r="G1721" t="s">
        <v>89</v>
      </c>
      <c r="H1721" t="s">
        <v>75</v>
      </c>
      <c r="I1721" t="s">
        <v>76</v>
      </c>
      <c r="J1721" t="s">
        <v>77</v>
      </c>
      <c r="K1721">
        <v>340</v>
      </c>
      <c r="L1721" t="s">
        <v>77</v>
      </c>
      <c r="M1721" t="s">
        <v>78</v>
      </c>
      <c r="N1721" t="s">
        <v>3823</v>
      </c>
      <c r="O1721" t="s">
        <v>3258</v>
      </c>
      <c r="P1721" t="s">
        <v>3264</v>
      </c>
      <c r="Q1721" t="s">
        <v>3195</v>
      </c>
      <c r="R1721" t="s">
        <v>79</v>
      </c>
      <c r="S1721" t="s">
        <v>40</v>
      </c>
      <c r="T1721" t="s">
        <v>3196</v>
      </c>
      <c r="U1721" t="s">
        <v>100</v>
      </c>
      <c r="V1721" t="s">
        <v>80</v>
      </c>
      <c r="W1721">
        <v>82200</v>
      </c>
      <c r="X1721" t="s">
        <v>85</v>
      </c>
      <c r="Y1721">
        <v>-340</v>
      </c>
      <c r="Z1721" t="s">
        <v>3259</v>
      </c>
      <c r="AA1721" t="s">
        <v>3265</v>
      </c>
      <c r="AB1721" t="s">
        <v>107</v>
      </c>
      <c r="AC1721" t="s">
        <v>91</v>
      </c>
      <c r="AD1721">
        <f>_xlfn.XLOOKUP(MIS[[#This Row],[TRADING SYMBOL]],[1]Sheet1!$D:$D,[1]Sheet1!$C:$C)</f>
        <v>350</v>
      </c>
      <c r="AE1721">
        <f>MIS[[#This Row],[OrderAverageTradedPrice]]*MIS[[#This Row],[OrderQuantity]]</f>
        <v>161786.99999999971</v>
      </c>
      <c r="AF1721">
        <f>MIS[[#This Row],[LTP]]*MIS[[#This Row],[OrderQuantity]]</f>
        <v>119000</v>
      </c>
      <c r="AG1721">
        <f>IF(MIS[[#This Row],[OrderSide]]="SELL",MIS[[#This Row],[VALUE]]-MIS[[#This Row],[LIVE_VALUE]],MIS[[#This Row],[LIVE_VALUE]]-MIS[[#This Row],[VALUE]])</f>
        <v>42786.999999999709</v>
      </c>
      <c r="AH1721" t="str" cm="1">
        <f t="array" ref="AH1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1" t="str">
        <f>MIS[[#This Row],[TRADING SYMBOL]]</f>
        <v>SENSEX2552082200PE</v>
      </c>
      <c r="AJ1721" t="str">
        <f>IF(RIGHT(MIS[[#This Row],[Main/Hedge]],4)="MAIN","MAIN","HEDGE")</f>
        <v>MAIN</v>
      </c>
      <c r="AK1721" t="str" cm="1">
        <f t="array" ref="AK1721">_xlfn._xlws.FILTER(Table4[Column1],ISNUMBER(SEARCH(Table4[Column1],MIS[[#This Row],[OrderUniqueIdentifier]])),"")</f>
        <v>MS</v>
      </c>
    </row>
    <row r="1722" spans="1:37" x14ac:dyDescent="0.25">
      <c r="A1722" t="s">
        <v>71</v>
      </c>
      <c r="B1722" t="s">
        <v>696</v>
      </c>
      <c r="C1722" t="s">
        <v>3862</v>
      </c>
      <c r="D1722" t="s">
        <v>72</v>
      </c>
      <c r="E1722" t="s">
        <v>3186</v>
      </c>
      <c r="F1722" t="s">
        <v>98</v>
      </c>
      <c r="G1722" t="s">
        <v>89</v>
      </c>
      <c r="H1722" t="s">
        <v>75</v>
      </c>
      <c r="I1722" t="s">
        <v>76</v>
      </c>
      <c r="J1722" t="s">
        <v>77</v>
      </c>
      <c r="K1722">
        <v>120</v>
      </c>
      <c r="L1722" t="s">
        <v>77</v>
      </c>
      <c r="M1722" t="s">
        <v>78</v>
      </c>
      <c r="N1722" t="s">
        <v>3863</v>
      </c>
      <c r="O1722" t="s">
        <v>3258</v>
      </c>
      <c r="P1722" t="s">
        <v>3264</v>
      </c>
      <c r="Q1722" t="s">
        <v>3189</v>
      </c>
      <c r="R1722" t="s">
        <v>79</v>
      </c>
      <c r="S1722" t="s">
        <v>40</v>
      </c>
      <c r="T1722" t="s">
        <v>3190</v>
      </c>
      <c r="U1722" t="s">
        <v>100</v>
      </c>
      <c r="V1722" t="s">
        <v>80</v>
      </c>
      <c r="W1722">
        <v>82400</v>
      </c>
      <c r="X1722" t="s">
        <v>81</v>
      </c>
      <c r="Y1722">
        <v>-120</v>
      </c>
      <c r="Z1722" t="s">
        <v>3259</v>
      </c>
      <c r="AA1722" t="s">
        <v>3265</v>
      </c>
      <c r="AB1722" t="s">
        <v>90</v>
      </c>
      <c r="AC1722" t="s">
        <v>91</v>
      </c>
      <c r="AD1722">
        <f>_xlfn.XLOOKUP(MIS[[#This Row],[TRADING SYMBOL]],[1]Sheet1!$D:$D,[1]Sheet1!$C:$C)</f>
        <v>414.75</v>
      </c>
      <c r="AE1722">
        <f>MIS[[#This Row],[OrderAverageTradedPrice]]*MIS[[#This Row],[OrderQuantity]]</f>
        <v>56233.99999999992</v>
      </c>
      <c r="AF1722">
        <f>MIS[[#This Row],[LTP]]*MIS[[#This Row],[OrderQuantity]]</f>
        <v>49770</v>
      </c>
      <c r="AG1722">
        <f>IF(MIS[[#This Row],[OrderSide]]="SELL",MIS[[#This Row],[VALUE]]-MIS[[#This Row],[LIVE_VALUE]],MIS[[#This Row],[LIVE_VALUE]]-MIS[[#This Row],[VALUE]])</f>
        <v>6463.99999999992</v>
      </c>
      <c r="AH1722" t="str" cm="1">
        <f t="array" ref="AH1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2" t="str">
        <f>MIS[[#This Row],[TRADING SYMBOL]]</f>
        <v>SENSEX2552082400CE</v>
      </c>
      <c r="AJ1722" t="str">
        <f>IF(RIGHT(MIS[[#This Row],[Main/Hedge]],4)="MAIN","MAIN","HEDGE")</f>
        <v>MAIN</v>
      </c>
      <c r="AK1722" t="str" cm="1">
        <f t="array" ref="AK1722">_xlfn._xlws.FILTER(Table4[Column1],ISNUMBER(SEARCH(Table4[Column1],MIS[[#This Row],[OrderUniqueIdentifier]])),"")</f>
        <v>MS</v>
      </c>
    </row>
    <row r="1723" spans="1:37" x14ac:dyDescent="0.25">
      <c r="A1723" t="s">
        <v>71</v>
      </c>
      <c r="B1723" t="s">
        <v>714</v>
      </c>
      <c r="C1723" t="s">
        <v>3913</v>
      </c>
      <c r="D1723" t="s">
        <v>72</v>
      </c>
      <c r="E1723" t="s">
        <v>2044</v>
      </c>
      <c r="F1723" t="s">
        <v>98</v>
      </c>
      <c r="G1723" t="s">
        <v>89</v>
      </c>
      <c r="H1723" t="s">
        <v>75</v>
      </c>
      <c r="I1723" t="s">
        <v>76</v>
      </c>
      <c r="J1723" t="s">
        <v>77</v>
      </c>
      <c r="K1723">
        <v>60</v>
      </c>
      <c r="L1723" t="s">
        <v>77</v>
      </c>
      <c r="M1723" t="s">
        <v>78</v>
      </c>
      <c r="N1723" t="s">
        <v>3914</v>
      </c>
      <c r="O1723" t="s">
        <v>3258</v>
      </c>
      <c r="P1723" t="s">
        <v>3264</v>
      </c>
      <c r="Q1723" t="s">
        <v>2048</v>
      </c>
      <c r="R1723" t="s">
        <v>79</v>
      </c>
      <c r="S1723" t="s">
        <v>40</v>
      </c>
      <c r="T1723" t="s">
        <v>2049</v>
      </c>
      <c r="U1723" t="s">
        <v>100</v>
      </c>
      <c r="V1723" t="s">
        <v>80</v>
      </c>
      <c r="W1723">
        <v>82300</v>
      </c>
      <c r="X1723" t="s">
        <v>81</v>
      </c>
      <c r="Y1723">
        <v>-60</v>
      </c>
      <c r="Z1723" t="s">
        <v>3259</v>
      </c>
      <c r="AA1723" t="s">
        <v>3265</v>
      </c>
      <c r="AB1723" t="s">
        <v>90</v>
      </c>
      <c r="AC1723" t="s">
        <v>91</v>
      </c>
      <c r="AD1723">
        <f>_xlfn.XLOOKUP(MIS[[#This Row],[TRADING SYMBOL]],[1]Sheet1!$D:$D,[1]Sheet1!$C:$C)</f>
        <v>464.4</v>
      </c>
      <c r="AE1723">
        <f>MIS[[#This Row],[OrderAverageTradedPrice]]*MIS[[#This Row],[OrderQuantity]]</f>
        <v>31287.000000000004</v>
      </c>
      <c r="AF1723">
        <f>MIS[[#This Row],[LTP]]*MIS[[#This Row],[OrderQuantity]]</f>
        <v>27864</v>
      </c>
      <c r="AG1723">
        <f>IF(MIS[[#This Row],[OrderSide]]="SELL",MIS[[#This Row],[VALUE]]-MIS[[#This Row],[LIVE_VALUE]],MIS[[#This Row],[LIVE_VALUE]]-MIS[[#This Row],[VALUE]])</f>
        <v>3423.0000000000036</v>
      </c>
      <c r="AH1723" t="str" cm="1">
        <f t="array" ref="AH1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3" t="str">
        <f>MIS[[#This Row],[TRADING SYMBOL]]</f>
        <v>SENSEX2552082300CE</v>
      </c>
      <c r="AJ1723" t="str">
        <f>IF(RIGHT(MIS[[#This Row],[Main/Hedge]],4)="MAIN","MAIN","HEDGE")</f>
        <v>MAIN</v>
      </c>
      <c r="AK1723" t="str" cm="1">
        <f t="array" ref="AK1723">_xlfn._xlws.FILTER(Table4[Column1],ISNUMBER(SEARCH(Table4[Column1],MIS[[#This Row],[OrderUniqueIdentifier]])),"")</f>
        <v>MS</v>
      </c>
    </row>
    <row r="1724" spans="1:37" x14ac:dyDescent="0.25">
      <c r="A1724" t="s">
        <v>71</v>
      </c>
      <c r="B1724" t="s">
        <v>714</v>
      </c>
      <c r="C1724" t="s">
        <v>3915</v>
      </c>
      <c r="D1724" t="s">
        <v>72</v>
      </c>
      <c r="E1724" t="s">
        <v>2053</v>
      </c>
      <c r="F1724" t="s">
        <v>98</v>
      </c>
      <c r="G1724" t="s">
        <v>89</v>
      </c>
      <c r="H1724" t="s">
        <v>75</v>
      </c>
      <c r="I1724" t="s">
        <v>76</v>
      </c>
      <c r="J1724" t="s">
        <v>77</v>
      </c>
      <c r="K1724">
        <v>60</v>
      </c>
      <c r="L1724" t="s">
        <v>77</v>
      </c>
      <c r="M1724" t="s">
        <v>78</v>
      </c>
      <c r="N1724" t="s">
        <v>3916</v>
      </c>
      <c r="O1724" t="s">
        <v>3264</v>
      </c>
      <c r="P1724" t="s">
        <v>3264</v>
      </c>
      <c r="Q1724" t="s">
        <v>2055</v>
      </c>
      <c r="R1724" t="s">
        <v>79</v>
      </c>
      <c r="S1724" t="s">
        <v>40</v>
      </c>
      <c r="T1724" t="s">
        <v>2056</v>
      </c>
      <c r="U1724" t="s">
        <v>100</v>
      </c>
      <c r="V1724" t="s">
        <v>80</v>
      </c>
      <c r="W1724">
        <v>82300</v>
      </c>
      <c r="X1724" t="s">
        <v>85</v>
      </c>
      <c r="Y1724">
        <v>-60</v>
      </c>
      <c r="Z1724" t="s">
        <v>3265</v>
      </c>
      <c r="AA1724" t="s">
        <v>3265</v>
      </c>
      <c r="AB1724" t="s">
        <v>107</v>
      </c>
      <c r="AC1724" t="s">
        <v>91</v>
      </c>
      <c r="AD1724">
        <f>_xlfn.XLOOKUP(MIS[[#This Row],[TRADING SYMBOL]],[1]Sheet1!$D:$D,[1]Sheet1!$C:$C)</f>
        <v>389.05</v>
      </c>
      <c r="AE1724">
        <f>MIS[[#This Row],[OrderAverageTradedPrice]]*MIS[[#This Row],[OrderQuantity]]</f>
        <v>31281</v>
      </c>
      <c r="AF1724">
        <f>MIS[[#This Row],[LTP]]*MIS[[#This Row],[OrderQuantity]]</f>
        <v>23343</v>
      </c>
      <c r="AG1724">
        <f>IF(MIS[[#This Row],[OrderSide]]="SELL",MIS[[#This Row],[VALUE]]-MIS[[#This Row],[LIVE_VALUE]],MIS[[#This Row],[LIVE_VALUE]]-MIS[[#This Row],[VALUE]])</f>
        <v>7938</v>
      </c>
      <c r="AH1724" t="str" cm="1">
        <f t="array" ref="AH1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4" t="str">
        <f>MIS[[#This Row],[TRADING SYMBOL]]</f>
        <v>SENSEX2552082300PE</v>
      </c>
      <c r="AJ1724" t="str">
        <f>IF(RIGHT(MIS[[#This Row],[Main/Hedge]],4)="MAIN","MAIN","HEDGE")</f>
        <v>MAIN</v>
      </c>
      <c r="AK1724" t="str" cm="1">
        <f t="array" ref="AK1724">_xlfn._xlws.FILTER(Table4[Column1],ISNUMBER(SEARCH(Table4[Column1],MIS[[#This Row],[OrderUniqueIdentifier]])),"")</f>
        <v>MS</v>
      </c>
    </row>
    <row r="1725" spans="1:37" x14ac:dyDescent="0.25">
      <c r="A1725" t="s">
        <v>71</v>
      </c>
      <c r="B1725" t="s">
        <v>753</v>
      </c>
      <c r="C1725" t="s">
        <v>4014</v>
      </c>
      <c r="D1725" t="s">
        <v>72</v>
      </c>
      <c r="E1725" t="s">
        <v>2044</v>
      </c>
      <c r="F1725" t="s">
        <v>98</v>
      </c>
      <c r="G1725" t="s">
        <v>89</v>
      </c>
      <c r="H1725" t="s">
        <v>75</v>
      </c>
      <c r="I1725" t="s">
        <v>76</v>
      </c>
      <c r="J1725" t="s">
        <v>77</v>
      </c>
      <c r="K1725">
        <v>80</v>
      </c>
      <c r="L1725" t="s">
        <v>77</v>
      </c>
      <c r="M1725" t="s">
        <v>78</v>
      </c>
      <c r="N1725" t="s">
        <v>4015</v>
      </c>
      <c r="O1725" t="s">
        <v>3264</v>
      </c>
      <c r="P1725" t="s">
        <v>3264</v>
      </c>
      <c r="Q1725" t="s">
        <v>2048</v>
      </c>
      <c r="R1725" t="s">
        <v>79</v>
      </c>
      <c r="S1725" t="s">
        <v>40</v>
      </c>
      <c r="T1725" t="s">
        <v>2049</v>
      </c>
      <c r="U1725" t="s">
        <v>100</v>
      </c>
      <c r="V1725" t="s">
        <v>80</v>
      </c>
      <c r="W1725">
        <v>82300</v>
      </c>
      <c r="X1725" t="s">
        <v>81</v>
      </c>
      <c r="Y1725">
        <v>-80</v>
      </c>
      <c r="Z1725" t="s">
        <v>3265</v>
      </c>
      <c r="AA1725" t="s">
        <v>3265</v>
      </c>
      <c r="AB1725" t="s">
        <v>90</v>
      </c>
      <c r="AC1725" t="s">
        <v>91</v>
      </c>
      <c r="AD1725">
        <f>_xlfn.XLOOKUP(MIS[[#This Row],[TRADING SYMBOL]],[1]Sheet1!$D:$D,[1]Sheet1!$C:$C)</f>
        <v>464.4</v>
      </c>
      <c r="AE1725">
        <f>MIS[[#This Row],[OrderAverageTradedPrice]]*MIS[[#This Row],[OrderQuantity]]</f>
        <v>41379</v>
      </c>
      <c r="AF1725">
        <f>MIS[[#This Row],[LTP]]*MIS[[#This Row],[OrderQuantity]]</f>
        <v>37152</v>
      </c>
      <c r="AG1725">
        <f>IF(MIS[[#This Row],[OrderSide]]="SELL",MIS[[#This Row],[VALUE]]-MIS[[#This Row],[LIVE_VALUE]],MIS[[#This Row],[LIVE_VALUE]]-MIS[[#This Row],[VALUE]])</f>
        <v>4227</v>
      </c>
      <c r="AH1725" t="str" cm="1">
        <f t="array" ref="AH1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5" t="str">
        <f>MIS[[#This Row],[TRADING SYMBOL]]</f>
        <v>SENSEX2552082300CE</v>
      </c>
      <c r="AJ1725" t="str">
        <f>IF(RIGHT(MIS[[#This Row],[Main/Hedge]],4)="MAIN","MAIN","HEDGE")</f>
        <v>MAIN</v>
      </c>
      <c r="AK1725" t="str" cm="1">
        <f t="array" ref="AK1725">_xlfn._xlws.FILTER(Table4[Column1],ISNUMBER(SEARCH(Table4[Column1],MIS[[#This Row],[OrderUniqueIdentifier]])),"")</f>
        <v>MS</v>
      </c>
    </row>
    <row r="1726" spans="1:37" x14ac:dyDescent="0.25">
      <c r="A1726" t="s">
        <v>71</v>
      </c>
      <c r="B1726" t="s">
        <v>761</v>
      </c>
      <c r="C1726" t="s">
        <v>4047</v>
      </c>
      <c r="D1726" t="s">
        <v>72</v>
      </c>
      <c r="E1726" t="s">
        <v>2044</v>
      </c>
      <c r="F1726" t="s">
        <v>98</v>
      </c>
      <c r="G1726" t="s">
        <v>89</v>
      </c>
      <c r="H1726" t="s">
        <v>75</v>
      </c>
      <c r="I1726" t="s">
        <v>76</v>
      </c>
      <c r="J1726" t="s">
        <v>77</v>
      </c>
      <c r="K1726">
        <v>20</v>
      </c>
      <c r="L1726" t="s">
        <v>77</v>
      </c>
      <c r="M1726" t="s">
        <v>78</v>
      </c>
      <c r="N1726" t="s">
        <v>4048</v>
      </c>
      <c r="O1726" t="s">
        <v>3264</v>
      </c>
      <c r="P1726" t="s">
        <v>3264</v>
      </c>
      <c r="Q1726" t="s">
        <v>2048</v>
      </c>
      <c r="R1726" t="s">
        <v>79</v>
      </c>
      <c r="S1726" t="s">
        <v>40</v>
      </c>
      <c r="T1726" t="s">
        <v>2049</v>
      </c>
      <c r="U1726" t="s">
        <v>100</v>
      </c>
      <c r="V1726" t="s">
        <v>80</v>
      </c>
      <c r="W1726">
        <v>82300</v>
      </c>
      <c r="X1726" t="s">
        <v>81</v>
      </c>
      <c r="Y1726">
        <v>-20</v>
      </c>
      <c r="Z1726" t="s">
        <v>3265</v>
      </c>
      <c r="AA1726" t="s">
        <v>3265</v>
      </c>
      <c r="AB1726" t="s">
        <v>90</v>
      </c>
      <c r="AC1726" t="s">
        <v>91</v>
      </c>
      <c r="AD1726">
        <f>_xlfn.XLOOKUP(MIS[[#This Row],[TRADING SYMBOL]],[1]Sheet1!$D:$D,[1]Sheet1!$C:$C)</f>
        <v>464.4</v>
      </c>
      <c r="AE1726">
        <f>MIS[[#This Row],[OrderAverageTradedPrice]]*MIS[[#This Row],[OrderQuantity]]</f>
        <v>10350</v>
      </c>
      <c r="AF1726">
        <f>MIS[[#This Row],[LTP]]*MIS[[#This Row],[OrderQuantity]]</f>
        <v>9288</v>
      </c>
      <c r="AG1726">
        <f>IF(MIS[[#This Row],[OrderSide]]="SELL",MIS[[#This Row],[VALUE]]-MIS[[#This Row],[LIVE_VALUE]],MIS[[#This Row],[LIVE_VALUE]]-MIS[[#This Row],[VALUE]])</f>
        <v>1062</v>
      </c>
      <c r="AH1726" t="str" cm="1">
        <f t="array" ref="AH1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6" t="str">
        <f>MIS[[#This Row],[TRADING SYMBOL]]</f>
        <v>SENSEX2552082300CE</v>
      </c>
      <c r="AJ1726" t="str">
        <f>IF(RIGHT(MIS[[#This Row],[Main/Hedge]],4)="MAIN","MAIN","HEDGE")</f>
        <v>MAIN</v>
      </c>
      <c r="AK1726" t="str" cm="1">
        <f t="array" ref="AK1726">_xlfn._xlws.FILTER(Table4[Column1],ISNUMBER(SEARCH(Table4[Column1],MIS[[#This Row],[OrderUniqueIdentifier]])),"")</f>
        <v>MS</v>
      </c>
    </row>
    <row r="1727" spans="1:37" x14ac:dyDescent="0.25">
      <c r="A1727" t="s">
        <v>71</v>
      </c>
      <c r="B1727" t="s">
        <v>770</v>
      </c>
      <c r="C1727" t="s">
        <v>4077</v>
      </c>
      <c r="D1727" t="s">
        <v>72</v>
      </c>
      <c r="E1727" t="s">
        <v>3186</v>
      </c>
      <c r="F1727" t="s">
        <v>98</v>
      </c>
      <c r="G1727" t="s">
        <v>89</v>
      </c>
      <c r="H1727" t="s">
        <v>75</v>
      </c>
      <c r="I1727" t="s">
        <v>76</v>
      </c>
      <c r="J1727" t="s">
        <v>77</v>
      </c>
      <c r="K1727">
        <v>100</v>
      </c>
      <c r="L1727" t="s">
        <v>77</v>
      </c>
      <c r="M1727" t="s">
        <v>78</v>
      </c>
      <c r="N1727" t="s">
        <v>4078</v>
      </c>
      <c r="O1727" t="s">
        <v>3258</v>
      </c>
      <c r="P1727" t="s">
        <v>3264</v>
      </c>
      <c r="Q1727" t="s">
        <v>3189</v>
      </c>
      <c r="R1727" t="s">
        <v>79</v>
      </c>
      <c r="S1727" t="s">
        <v>40</v>
      </c>
      <c r="T1727" t="s">
        <v>3190</v>
      </c>
      <c r="U1727" t="s">
        <v>100</v>
      </c>
      <c r="V1727" t="s">
        <v>80</v>
      </c>
      <c r="W1727">
        <v>82400</v>
      </c>
      <c r="X1727" t="s">
        <v>81</v>
      </c>
      <c r="Y1727">
        <v>-100</v>
      </c>
      <c r="Z1727" t="s">
        <v>3259</v>
      </c>
      <c r="AA1727" t="s">
        <v>3265</v>
      </c>
      <c r="AB1727" t="s">
        <v>90</v>
      </c>
      <c r="AC1727" t="s">
        <v>91</v>
      </c>
      <c r="AD1727">
        <f>_xlfn.XLOOKUP(MIS[[#This Row],[TRADING SYMBOL]],[1]Sheet1!$D:$D,[1]Sheet1!$C:$C)</f>
        <v>414.75</v>
      </c>
      <c r="AE1727">
        <f>MIS[[#This Row],[OrderAverageTradedPrice]]*MIS[[#This Row],[OrderQuantity]]</f>
        <v>46805</v>
      </c>
      <c r="AF1727">
        <f>MIS[[#This Row],[LTP]]*MIS[[#This Row],[OrderQuantity]]</f>
        <v>41475</v>
      </c>
      <c r="AG1727">
        <f>IF(MIS[[#This Row],[OrderSide]]="SELL",MIS[[#This Row],[VALUE]]-MIS[[#This Row],[LIVE_VALUE]],MIS[[#This Row],[LIVE_VALUE]]-MIS[[#This Row],[VALUE]])</f>
        <v>5330</v>
      </c>
      <c r="AH1727" t="str" cm="1">
        <f t="array" ref="AH1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7" t="str">
        <f>MIS[[#This Row],[TRADING SYMBOL]]</f>
        <v>SENSEX2552082400CE</v>
      </c>
      <c r="AJ1727" t="str">
        <f>IF(RIGHT(MIS[[#This Row],[Main/Hedge]],4)="MAIN","MAIN","HEDGE")</f>
        <v>MAIN</v>
      </c>
      <c r="AK1727" t="str" cm="1">
        <f t="array" ref="AK1727">_xlfn._xlws.FILTER(Table4[Column1],ISNUMBER(SEARCH(Table4[Column1],MIS[[#This Row],[OrderUniqueIdentifier]])),"")</f>
        <v>MS</v>
      </c>
    </row>
    <row r="1728" spans="1:37" x14ac:dyDescent="0.25">
      <c r="A1728" t="s">
        <v>71</v>
      </c>
      <c r="B1728" t="s">
        <v>795</v>
      </c>
      <c r="C1728" t="s">
        <v>4139</v>
      </c>
      <c r="D1728" t="s">
        <v>72</v>
      </c>
      <c r="E1728" t="s">
        <v>2044</v>
      </c>
      <c r="F1728" t="s">
        <v>98</v>
      </c>
      <c r="G1728" t="s">
        <v>89</v>
      </c>
      <c r="H1728" t="s">
        <v>75</v>
      </c>
      <c r="I1728" t="s">
        <v>76</v>
      </c>
      <c r="J1728" t="s">
        <v>77</v>
      </c>
      <c r="K1728">
        <v>20</v>
      </c>
      <c r="L1728" t="s">
        <v>77</v>
      </c>
      <c r="M1728" t="s">
        <v>78</v>
      </c>
      <c r="N1728" t="s">
        <v>4140</v>
      </c>
      <c r="O1728" t="s">
        <v>3264</v>
      </c>
      <c r="P1728" t="s">
        <v>3264</v>
      </c>
      <c r="Q1728" t="s">
        <v>2048</v>
      </c>
      <c r="R1728" t="s">
        <v>79</v>
      </c>
      <c r="S1728" t="s">
        <v>40</v>
      </c>
      <c r="T1728" t="s">
        <v>2049</v>
      </c>
      <c r="U1728" t="s">
        <v>100</v>
      </c>
      <c r="V1728" t="s">
        <v>80</v>
      </c>
      <c r="W1728">
        <v>82300</v>
      </c>
      <c r="X1728" t="s">
        <v>81</v>
      </c>
      <c r="Y1728">
        <v>-20</v>
      </c>
      <c r="Z1728" t="s">
        <v>3265</v>
      </c>
      <c r="AA1728" t="s">
        <v>3265</v>
      </c>
      <c r="AB1728" t="s">
        <v>90</v>
      </c>
      <c r="AC1728" t="s">
        <v>91</v>
      </c>
      <c r="AD1728">
        <f>_xlfn.XLOOKUP(MIS[[#This Row],[TRADING SYMBOL]],[1]Sheet1!$D:$D,[1]Sheet1!$C:$C)</f>
        <v>464.4</v>
      </c>
      <c r="AE1728">
        <f>MIS[[#This Row],[OrderAverageTradedPrice]]*MIS[[#This Row],[OrderQuantity]]</f>
        <v>10352</v>
      </c>
      <c r="AF1728">
        <f>MIS[[#This Row],[LTP]]*MIS[[#This Row],[OrderQuantity]]</f>
        <v>9288</v>
      </c>
      <c r="AG1728">
        <f>IF(MIS[[#This Row],[OrderSide]]="SELL",MIS[[#This Row],[VALUE]]-MIS[[#This Row],[LIVE_VALUE]],MIS[[#This Row],[LIVE_VALUE]]-MIS[[#This Row],[VALUE]])</f>
        <v>1064</v>
      </c>
      <c r="AH1728" t="str" cm="1">
        <f t="array" ref="AH1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8" t="str">
        <f>MIS[[#This Row],[TRADING SYMBOL]]</f>
        <v>SENSEX2552082300CE</v>
      </c>
      <c r="AJ1728" t="str">
        <f>IF(RIGHT(MIS[[#This Row],[Main/Hedge]],4)="MAIN","MAIN","HEDGE")</f>
        <v>MAIN</v>
      </c>
      <c r="AK1728" t="str" cm="1">
        <f t="array" ref="AK1728">_xlfn._xlws.FILTER(Table4[Column1],ISNUMBER(SEARCH(Table4[Column1],MIS[[#This Row],[OrderUniqueIdentifier]])),"")</f>
        <v>MS</v>
      </c>
    </row>
    <row r="1729" spans="1:37" x14ac:dyDescent="0.25">
      <c r="A1729" t="s">
        <v>71</v>
      </c>
      <c r="B1729" t="s">
        <v>813</v>
      </c>
      <c r="C1729" t="s">
        <v>4205</v>
      </c>
      <c r="D1729" t="s">
        <v>72</v>
      </c>
      <c r="E1729" t="s">
        <v>2053</v>
      </c>
      <c r="F1729" t="s">
        <v>98</v>
      </c>
      <c r="G1729" t="s">
        <v>89</v>
      </c>
      <c r="H1729" t="s">
        <v>75</v>
      </c>
      <c r="I1729" t="s">
        <v>76</v>
      </c>
      <c r="J1729" t="s">
        <v>77</v>
      </c>
      <c r="K1729">
        <v>20</v>
      </c>
      <c r="L1729" t="s">
        <v>77</v>
      </c>
      <c r="M1729" t="s">
        <v>78</v>
      </c>
      <c r="N1729" t="s">
        <v>4206</v>
      </c>
      <c r="O1729" t="s">
        <v>3258</v>
      </c>
      <c r="P1729" t="s">
        <v>3264</v>
      </c>
      <c r="Q1729" t="s">
        <v>2055</v>
      </c>
      <c r="R1729" t="s">
        <v>79</v>
      </c>
      <c r="S1729" t="s">
        <v>40</v>
      </c>
      <c r="T1729" t="s">
        <v>2056</v>
      </c>
      <c r="U1729" t="s">
        <v>100</v>
      </c>
      <c r="V1729" t="s">
        <v>80</v>
      </c>
      <c r="W1729">
        <v>82300</v>
      </c>
      <c r="X1729" t="s">
        <v>85</v>
      </c>
      <c r="Y1729">
        <v>-20</v>
      </c>
      <c r="Z1729" t="s">
        <v>3259</v>
      </c>
      <c r="AA1729" t="s">
        <v>3265</v>
      </c>
      <c r="AB1729" t="s">
        <v>107</v>
      </c>
      <c r="AC1729" t="s">
        <v>91</v>
      </c>
      <c r="AD1729">
        <f>_xlfn.XLOOKUP(MIS[[#This Row],[TRADING SYMBOL]],[1]Sheet1!$D:$D,[1]Sheet1!$C:$C)</f>
        <v>389.05</v>
      </c>
      <c r="AE1729">
        <f>MIS[[#This Row],[OrderAverageTradedPrice]]*MIS[[#This Row],[OrderQuantity]]</f>
        <v>10409</v>
      </c>
      <c r="AF1729">
        <f>MIS[[#This Row],[LTP]]*MIS[[#This Row],[OrderQuantity]]</f>
        <v>7781</v>
      </c>
      <c r="AG1729">
        <f>IF(MIS[[#This Row],[OrderSide]]="SELL",MIS[[#This Row],[VALUE]]-MIS[[#This Row],[LIVE_VALUE]],MIS[[#This Row],[LIVE_VALUE]]-MIS[[#This Row],[VALUE]])</f>
        <v>2628</v>
      </c>
      <c r="AH1729" t="str" cm="1">
        <f t="array" ref="AH1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9" t="str">
        <f>MIS[[#This Row],[TRADING SYMBOL]]</f>
        <v>SENSEX2552082300PE</v>
      </c>
      <c r="AJ1729" t="str">
        <f>IF(RIGHT(MIS[[#This Row],[Main/Hedge]],4)="MAIN","MAIN","HEDGE")</f>
        <v>MAIN</v>
      </c>
      <c r="AK1729" t="str" cm="1">
        <f t="array" ref="AK1729">_xlfn._xlws.FILTER(Table4[Column1],ISNUMBER(SEARCH(Table4[Column1],MIS[[#This Row],[OrderUniqueIdentifier]])),"")</f>
        <v>MS</v>
      </c>
    </row>
    <row r="1730" spans="1:37" x14ac:dyDescent="0.25">
      <c r="A1730" t="s">
        <v>71</v>
      </c>
      <c r="B1730" t="s">
        <v>813</v>
      </c>
      <c r="C1730" t="s">
        <v>4207</v>
      </c>
      <c r="D1730" t="s">
        <v>72</v>
      </c>
      <c r="E1730" t="s">
        <v>3186</v>
      </c>
      <c r="F1730" t="s">
        <v>98</v>
      </c>
      <c r="G1730" t="s">
        <v>89</v>
      </c>
      <c r="H1730" t="s">
        <v>75</v>
      </c>
      <c r="I1730" t="s">
        <v>76</v>
      </c>
      <c r="J1730" t="s">
        <v>77</v>
      </c>
      <c r="K1730">
        <v>20</v>
      </c>
      <c r="L1730" t="s">
        <v>77</v>
      </c>
      <c r="M1730" t="s">
        <v>78</v>
      </c>
      <c r="N1730" t="s">
        <v>3521</v>
      </c>
      <c r="O1730" t="s">
        <v>3264</v>
      </c>
      <c r="P1730" t="s">
        <v>3264</v>
      </c>
      <c r="Q1730" t="s">
        <v>3189</v>
      </c>
      <c r="R1730" t="s">
        <v>79</v>
      </c>
      <c r="S1730" t="s">
        <v>40</v>
      </c>
      <c r="T1730" t="s">
        <v>3190</v>
      </c>
      <c r="U1730" t="s">
        <v>100</v>
      </c>
      <c r="V1730" t="s">
        <v>80</v>
      </c>
      <c r="W1730">
        <v>82400</v>
      </c>
      <c r="X1730" t="s">
        <v>81</v>
      </c>
      <c r="Y1730">
        <v>-20</v>
      </c>
      <c r="Z1730" t="s">
        <v>3265</v>
      </c>
      <c r="AA1730" t="s">
        <v>3265</v>
      </c>
      <c r="AB1730" t="s">
        <v>90</v>
      </c>
      <c r="AC1730" t="s">
        <v>91</v>
      </c>
      <c r="AD1730">
        <f>_xlfn.XLOOKUP(MIS[[#This Row],[TRADING SYMBOL]],[1]Sheet1!$D:$D,[1]Sheet1!$C:$C)</f>
        <v>414.75</v>
      </c>
      <c r="AE1730">
        <f>MIS[[#This Row],[OrderAverageTradedPrice]]*MIS[[#This Row],[OrderQuantity]]</f>
        <v>9344</v>
      </c>
      <c r="AF1730">
        <f>MIS[[#This Row],[LTP]]*MIS[[#This Row],[OrderQuantity]]</f>
        <v>8295</v>
      </c>
      <c r="AG1730">
        <f>IF(MIS[[#This Row],[OrderSide]]="SELL",MIS[[#This Row],[VALUE]]-MIS[[#This Row],[LIVE_VALUE]],MIS[[#This Row],[LIVE_VALUE]]-MIS[[#This Row],[VALUE]])</f>
        <v>1049</v>
      </c>
      <c r="AH1730" t="str" cm="1">
        <f t="array" ref="AH1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0" t="str">
        <f>MIS[[#This Row],[TRADING SYMBOL]]</f>
        <v>SENSEX2552082400CE</v>
      </c>
      <c r="AJ1730" t="str">
        <f>IF(RIGHT(MIS[[#This Row],[Main/Hedge]],4)="MAIN","MAIN","HEDGE")</f>
        <v>MAIN</v>
      </c>
      <c r="AK1730" t="str" cm="1">
        <f t="array" ref="AK1730">_xlfn._xlws.FILTER(Table4[Column1],ISNUMBER(SEARCH(Table4[Column1],MIS[[#This Row],[OrderUniqueIdentifier]])),"")</f>
        <v>MS</v>
      </c>
    </row>
    <row r="1731" spans="1:37" x14ac:dyDescent="0.25">
      <c r="A1731" t="s">
        <v>71</v>
      </c>
      <c r="B1731" t="s">
        <v>847</v>
      </c>
      <c r="C1731" t="s">
        <v>4281</v>
      </c>
      <c r="D1731" t="s">
        <v>72</v>
      </c>
      <c r="E1731" t="s">
        <v>2053</v>
      </c>
      <c r="F1731" t="s">
        <v>98</v>
      </c>
      <c r="G1731" t="s">
        <v>89</v>
      </c>
      <c r="H1731" t="s">
        <v>75</v>
      </c>
      <c r="I1731" t="s">
        <v>76</v>
      </c>
      <c r="J1731" t="s">
        <v>77</v>
      </c>
      <c r="K1731">
        <v>180</v>
      </c>
      <c r="L1731" t="s">
        <v>77</v>
      </c>
      <c r="M1731" t="s">
        <v>78</v>
      </c>
      <c r="N1731" t="s">
        <v>4282</v>
      </c>
      <c r="O1731" t="s">
        <v>3258</v>
      </c>
      <c r="P1731" t="s">
        <v>3264</v>
      </c>
      <c r="Q1731" t="s">
        <v>2055</v>
      </c>
      <c r="R1731" t="s">
        <v>79</v>
      </c>
      <c r="S1731" t="s">
        <v>40</v>
      </c>
      <c r="T1731" t="s">
        <v>2056</v>
      </c>
      <c r="U1731" t="s">
        <v>100</v>
      </c>
      <c r="V1731" t="s">
        <v>80</v>
      </c>
      <c r="W1731">
        <v>82300</v>
      </c>
      <c r="X1731" t="s">
        <v>85</v>
      </c>
      <c r="Y1731">
        <v>-180</v>
      </c>
      <c r="Z1731" t="s">
        <v>3259</v>
      </c>
      <c r="AA1731" t="s">
        <v>3265</v>
      </c>
      <c r="AB1731" t="s">
        <v>107</v>
      </c>
      <c r="AC1731" t="s">
        <v>91</v>
      </c>
      <c r="AD1731">
        <f>_xlfn.XLOOKUP(MIS[[#This Row],[TRADING SYMBOL]],[1]Sheet1!$D:$D,[1]Sheet1!$C:$C)</f>
        <v>389.05</v>
      </c>
      <c r="AE1731">
        <f>MIS[[#This Row],[OrderAverageTradedPrice]]*MIS[[#This Row],[OrderQuantity]]</f>
        <v>93620.999999999884</v>
      </c>
      <c r="AF1731">
        <f>MIS[[#This Row],[LTP]]*MIS[[#This Row],[OrderQuantity]]</f>
        <v>70029</v>
      </c>
      <c r="AG1731">
        <f>IF(MIS[[#This Row],[OrderSide]]="SELL",MIS[[#This Row],[VALUE]]-MIS[[#This Row],[LIVE_VALUE]],MIS[[#This Row],[LIVE_VALUE]]-MIS[[#This Row],[VALUE]])</f>
        <v>23591.999999999884</v>
      </c>
      <c r="AH1731" t="str" cm="1">
        <f t="array" ref="AH1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1" t="str">
        <f>MIS[[#This Row],[TRADING SYMBOL]]</f>
        <v>SENSEX2552082300PE</v>
      </c>
      <c r="AJ1731" t="str">
        <f>IF(RIGHT(MIS[[#This Row],[Main/Hedge]],4)="MAIN","MAIN","HEDGE")</f>
        <v>MAIN</v>
      </c>
      <c r="AK1731" t="str" cm="1">
        <f t="array" ref="AK1731">_xlfn._xlws.FILTER(Table4[Column1],ISNUMBER(SEARCH(Table4[Column1],MIS[[#This Row],[OrderUniqueIdentifier]])),"")</f>
        <v>MS</v>
      </c>
    </row>
    <row r="1732" spans="1:37" x14ac:dyDescent="0.25">
      <c r="A1732" t="s">
        <v>71</v>
      </c>
      <c r="B1732" t="s">
        <v>847</v>
      </c>
      <c r="C1732" t="s">
        <v>4283</v>
      </c>
      <c r="D1732" t="s">
        <v>72</v>
      </c>
      <c r="E1732" t="s">
        <v>3186</v>
      </c>
      <c r="F1732" t="s">
        <v>98</v>
      </c>
      <c r="G1732" t="s">
        <v>89</v>
      </c>
      <c r="H1732" t="s">
        <v>75</v>
      </c>
      <c r="I1732" t="s">
        <v>76</v>
      </c>
      <c r="J1732" t="s">
        <v>77</v>
      </c>
      <c r="K1732">
        <v>180</v>
      </c>
      <c r="L1732" t="s">
        <v>77</v>
      </c>
      <c r="M1732" t="s">
        <v>78</v>
      </c>
      <c r="N1732" t="s">
        <v>4284</v>
      </c>
      <c r="O1732" t="s">
        <v>3264</v>
      </c>
      <c r="P1732" t="s">
        <v>3264</v>
      </c>
      <c r="Q1732" t="s">
        <v>3189</v>
      </c>
      <c r="R1732" t="s">
        <v>79</v>
      </c>
      <c r="S1732" t="s">
        <v>40</v>
      </c>
      <c r="T1732" t="s">
        <v>3190</v>
      </c>
      <c r="U1732" t="s">
        <v>100</v>
      </c>
      <c r="V1732" t="s">
        <v>80</v>
      </c>
      <c r="W1732">
        <v>82400</v>
      </c>
      <c r="X1732" t="s">
        <v>81</v>
      </c>
      <c r="Y1732">
        <v>-180</v>
      </c>
      <c r="Z1732" t="s">
        <v>3265</v>
      </c>
      <c r="AA1732" t="s">
        <v>3265</v>
      </c>
      <c r="AB1732" t="s">
        <v>90</v>
      </c>
      <c r="AC1732" t="s">
        <v>91</v>
      </c>
      <c r="AD1732">
        <f>_xlfn.XLOOKUP(MIS[[#This Row],[TRADING SYMBOL]],[1]Sheet1!$D:$D,[1]Sheet1!$C:$C)</f>
        <v>414.75</v>
      </c>
      <c r="AE1732">
        <f>MIS[[#This Row],[OrderAverageTradedPrice]]*MIS[[#This Row],[OrderQuantity]]</f>
        <v>84078.999999999898</v>
      </c>
      <c r="AF1732">
        <f>MIS[[#This Row],[LTP]]*MIS[[#This Row],[OrderQuantity]]</f>
        <v>74655</v>
      </c>
      <c r="AG1732">
        <f>IF(MIS[[#This Row],[OrderSide]]="SELL",MIS[[#This Row],[VALUE]]-MIS[[#This Row],[LIVE_VALUE]],MIS[[#This Row],[LIVE_VALUE]]-MIS[[#This Row],[VALUE]])</f>
        <v>9423.9999999998981</v>
      </c>
      <c r="AH1732" t="str" cm="1">
        <f t="array" ref="AH1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2" t="str">
        <f>MIS[[#This Row],[TRADING SYMBOL]]</f>
        <v>SENSEX2552082400CE</v>
      </c>
      <c r="AJ1732" t="str">
        <f>IF(RIGHT(MIS[[#This Row],[Main/Hedge]],4)="MAIN","MAIN","HEDGE")</f>
        <v>MAIN</v>
      </c>
      <c r="AK1732" t="str" cm="1">
        <f t="array" ref="AK1732">_xlfn._xlws.FILTER(Table4[Column1],ISNUMBER(SEARCH(Table4[Column1],MIS[[#This Row],[OrderUniqueIdentifier]])),"")</f>
        <v>MS</v>
      </c>
    </row>
    <row r="1733" spans="1:37" x14ac:dyDescent="0.25">
      <c r="A1733" t="s">
        <v>71</v>
      </c>
      <c r="B1733" t="s">
        <v>873</v>
      </c>
      <c r="C1733" t="s">
        <v>4371</v>
      </c>
      <c r="D1733" t="s">
        <v>72</v>
      </c>
      <c r="E1733" t="s">
        <v>2053</v>
      </c>
      <c r="F1733" t="s">
        <v>98</v>
      </c>
      <c r="G1733" t="s">
        <v>89</v>
      </c>
      <c r="H1733" t="s">
        <v>75</v>
      </c>
      <c r="I1733" t="s">
        <v>76</v>
      </c>
      <c r="J1733" t="s">
        <v>77</v>
      </c>
      <c r="K1733">
        <v>20</v>
      </c>
      <c r="L1733" t="s">
        <v>77</v>
      </c>
      <c r="M1733" t="s">
        <v>78</v>
      </c>
      <c r="N1733" t="s">
        <v>4372</v>
      </c>
      <c r="O1733" t="s">
        <v>3258</v>
      </c>
      <c r="P1733" t="s">
        <v>3264</v>
      </c>
      <c r="Q1733" t="s">
        <v>2055</v>
      </c>
      <c r="R1733" t="s">
        <v>79</v>
      </c>
      <c r="S1733" t="s">
        <v>40</v>
      </c>
      <c r="T1733" t="s">
        <v>2056</v>
      </c>
      <c r="U1733" t="s">
        <v>100</v>
      </c>
      <c r="V1733" t="s">
        <v>80</v>
      </c>
      <c r="W1733">
        <v>82300</v>
      </c>
      <c r="X1733" t="s">
        <v>85</v>
      </c>
      <c r="Y1733">
        <v>-20</v>
      </c>
      <c r="Z1733" t="s">
        <v>3259</v>
      </c>
      <c r="AA1733" t="s">
        <v>3265</v>
      </c>
      <c r="AB1733" t="s">
        <v>107</v>
      </c>
      <c r="AC1733" t="s">
        <v>91</v>
      </c>
      <c r="AD1733">
        <f>_xlfn.XLOOKUP(MIS[[#This Row],[TRADING SYMBOL]],[1]Sheet1!$D:$D,[1]Sheet1!$C:$C)</f>
        <v>389.05</v>
      </c>
      <c r="AE1733">
        <f>MIS[[#This Row],[OrderAverageTradedPrice]]*MIS[[#This Row],[OrderQuantity]]</f>
        <v>10412</v>
      </c>
      <c r="AF1733">
        <f>MIS[[#This Row],[LTP]]*MIS[[#This Row],[OrderQuantity]]</f>
        <v>7781</v>
      </c>
      <c r="AG1733">
        <f>IF(MIS[[#This Row],[OrderSide]]="SELL",MIS[[#This Row],[VALUE]]-MIS[[#This Row],[LIVE_VALUE]],MIS[[#This Row],[LIVE_VALUE]]-MIS[[#This Row],[VALUE]])</f>
        <v>2631</v>
      </c>
      <c r="AH1733" t="str" cm="1">
        <f t="array" ref="AH1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3" t="str">
        <f>MIS[[#This Row],[TRADING SYMBOL]]</f>
        <v>SENSEX2552082300PE</v>
      </c>
      <c r="AJ1733" t="str">
        <f>IF(RIGHT(MIS[[#This Row],[Main/Hedge]],4)="MAIN","MAIN","HEDGE")</f>
        <v>MAIN</v>
      </c>
      <c r="AK1733" t="str" cm="1">
        <f t="array" ref="AK1733">_xlfn._xlws.FILTER(Table4[Column1],ISNUMBER(SEARCH(Table4[Column1],MIS[[#This Row],[OrderUniqueIdentifier]])),"")</f>
        <v>MS</v>
      </c>
    </row>
    <row r="1734" spans="1:37" x14ac:dyDescent="0.25">
      <c r="A1734" t="s">
        <v>71</v>
      </c>
      <c r="B1734" t="s">
        <v>873</v>
      </c>
      <c r="C1734" t="s">
        <v>4373</v>
      </c>
      <c r="D1734" t="s">
        <v>72</v>
      </c>
      <c r="E1734" t="s">
        <v>3186</v>
      </c>
      <c r="F1734" t="s">
        <v>98</v>
      </c>
      <c r="G1734" t="s">
        <v>89</v>
      </c>
      <c r="H1734" t="s">
        <v>75</v>
      </c>
      <c r="I1734" t="s">
        <v>76</v>
      </c>
      <c r="J1734" t="s">
        <v>77</v>
      </c>
      <c r="K1734">
        <v>20</v>
      </c>
      <c r="L1734" t="s">
        <v>77</v>
      </c>
      <c r="M1734" t="s">
        <v>78</v>
      </c>
      <c r="N1734" t="s">
        <v>3521</v>
      </c>
      <c r="O1734" t="s">
        <v>3264</v>
      </c>
      <c r="P1734" t="s">
        <v>3264</v>
      </c>
      <c r="Q1734" t="s">
        <v>3189</v>
      </c>
      <c r="R1734" t="s">
        <v>79</v>
      </c>
      <c r="S1734" t="s">
        <v>40</v>
      </c>
      <c r="T1734" t="s">
        <v>3190</v>
      </c>
      <c r="U1734" t="s">
        <v>100</v>
      </c>
      <c r="V1734" t="s">
        <v>80</v>
      </c>
      <c r="W1734">
        <v>82400</v>
      </c>
      <c r="X1734" t="s">
        <v>81</v>
      </c>
      <c r="Y1734">
        <v>-20</v>
      </c>
      <c r="Z1734" t="s">
        <v>3265</v>
      </c>
      <c r="AA1734" t="s">
        <v>3265</v>
      </c>
      <c r="AB1734" t="s">
        <v>90</v>
      </c>
      <c r="AC1734" t="s">
        <v>91</v>
      </c>
      <c r="AD1734">
        <f>_xlfn.XLOOKUP(MIS[[#This Row],[TRADING SYMBOL]],[1]Sheet1!$D:$D,[1]Sheet1!$C:$C)</f>
        <v>414.75</v>
      </c>
      <c r="AE1734">
        <f>MIS[[#This Row],[OrderAverageTradedPrice]]*MIS[[#This Row],[OrderQuantity]]</f>
        <v>9344</v>
      </c>
      <c r="AF1734">
        <f>MIS[[#This Row],[LTP]]*MIS[[#This Row],[OrderQuantity]]</f>
        <v>8295</v>
      </c>
      <c r="AG1734">
        <f>IF(MIS[[#This Row],[OrderSide]]="SELL",MIS[[#This Row],[VALUE]]-MIS[[#This Row],[LIVE_VALUE]],MIS[[#This Row],[LIVE_VALUE]]-MIS[[#This Row],[VALUE]])</f>
        <v>1049</v>
      </c>
      <c r="AH1734" t="str" cm="1">
        <f t="array" ref="AH1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4" t="str">
        <f>MIS[[#This Row],[TRADING SYMBOL]]</f>
        <v>SENSEX2552082400CE</v>
      </c>
      <c r="AJ1734" t="str">
        <f>IF(RIGHT(MIS[[#This Row],[Main/Hedge]],4)="MAIN","MAIN","HEDGE")</f>
        <v>MAIN</v>
      </c>
      <c r="AK1734" t="str" cm="1">
        <f t="array" ref="AK1734">_xlfn._xlws.FILTER(Table4[Column1],ISNUMBER(SEARCH(Table4[Column1],MIS[[#This Row],[OrderUniqueIdentifier]])),"")</f>
        <v>MS</v>
      </c>
    </row>
    <row r="1735" spans="1:37" x14ac:dyDescent="0.25">
      <c r="A1735" t="s">
        <v>71</v>
      </c>
      <c r="B1735" t="s">
        <v>880</v>
      </c>
      <c r="C1735" t="s">
        <v>4396</v>
      </c>
      <c r="D1735" t="s">
        <v>72</v>
      </c>
      <c r="E1735" t="s">
        <v>2044</v>
      </c>
      <c r="F1735" t="s">
        <v>98</v>
      </c>
      <c r="G1735" t="s">
        <v>89</v>
      </c>
      <c r="H1735" t="s">
        <v>75</v>
      </c>
      <c r="I1735" t="s">
        <v>76</v>
      </c>
      <c r="J1735" t="s">
        <v>77</v>
      </c>
      <c r="K1735">
        <v>40</v>
      </c>
      <c r="L1735" t="s">
        <v>77</v>
      </c>
      <c r="M1735" t="s">
        <v>78</v>
      </c>
      <c r="N1735" t="s">
        <v>4397</v>
      </c>
      <c r="O1735" t="s">
        <v>3264</v>
      </c>
      <c r="P1735" t="s">
        <v>3264</v>
      </c>
      <c r="Q1735" t="s">
        <v>2048</v>
      </c>
      <c r="R1735" t="s">
        <v>79</v>
      </c>
      <c r="S1735" t="s">
        <v>40</v>
      </c>
      <c r="T1735" t="s">
        <v>2049</v>
      </c>
      <c r="U1735" t="s">
        <v>100</v>
      </c>
      <c r="V1735" t="s">
        <v>80</v>
      </c>
      <c r="W1735">
        <v>82300</v>
      </c>
      <c r="X1735" t="s">
        <v>81</v>
      </c>
      <c r="Y1735">
        <v>-40</v>
      </c>
      <c r="Z1735" t="s">
        <v>3265</v>
      </c>
      <c r="AA1735" t="s">
        <v>3265</v>
      </c>
      <c r="AB1735" t="s">
        <v>90</v>
      </c>
      <c r="AC1735" t="s">
        <v>91</v>
      </c>
      <c r="AD1735">
        <f>_xlfn.XLOOKUP(MIS[[#This Row],[TRADING SYMBOL]],[1]Sheet1!$D:$D,[1]Sheet1!$C:$C)</f>
        <v>464.4</v>
      </c>
      <c r="AE1735">
        <f>MIS[[#This Row],[OrderAverageTradedPrice]]*MIS[[#This Row],[OrderQuantity]]</f>
        <v>20688</v>
      </c>
      <c r="AF1735">
        <f>MIS[[#This Row],[LTP]]*MIS[[#This Row],[OrderQuantity]]</f>
        <v>18576</v>
      </c>
      <c r="AG1735">
        <f>IF(MIS[[#This Row],[OrderSide]]="SELL",MIS[[#This Row],[VALUE]]-MIS[[#This Row],[LIVE_VALUE]],MIS[[#This Row],[LIVE_VALUE]]-MIS[[#This Row],[VALUE]])</f>
        <v>2112</v>
      </c>
      <c r="AH1735" t="str" cm="1">
        <f t="array" ref="AH1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5" t="str">
        <f>MIS[[#This Row],[TRADING SYMBOL]]</f>
        <v>SENSEX2552082300CE</v>
      </c>
      <c r="AJ1735" t="str">
        <f>IF(RIGHT(MIS[[#This Row],[Main/Hedge]],4)="MAIN","MAIN","HEDGE")</f>
        <v>MAIN</v>
      </c>
      <c r="AK1735" t="str" cm="1">
        <f t="array" ref="AK1735">_xlfn._xlws.FILTER(Table4[Column1],ISNUMBER(SEARCH(Table4[Column1],MIS[[#This Row],[OrderUniqueIdentifier]])),"")</f>
        <v>MS</v>
      </c>
    </row>
    <row r="1736" spans="1:37" x14ac:dyDescent="0.25">
      <c r="A1736" t="s">
        <v>71</v>
      </c>
      <c r="B1736" t="s">
        <v>901</v>
      </c>
      <c r="C1736" t="s">
        <v>4477</v>
      </c>
      <c r="D1736" t="s">
        <v>72</v>
      </c>
      <c r="E1736" t="s">
        <v>2044</v>
      </c>
      <c r="F1736" t="s">
        <v>98</v>
      </c>
      <c r="G1736" t="s">
        <v>89</v>
      </c>
      <c r="H1736" t="s">
        <v>75</v>
      </c>
      <c r="I1736" t="s">
        <v>76</v>
      </c>
      <c r="J1736" t="s">
        <v>77</v>
      </c>
      <c r="K1736">
        <v>20</v>
      </c>
      <c r="L1736" t="s">
        <v>77</v>
      </c>
      <c r="M1736" t="s">
        <v>78</v>
      </c>
      <c r="N1736" t="s">
        <v>4478</v>
      </c>
      <c r="O1736" t="s">
        <v>3258</v>
      </c>
      <c r="P1736" t="s">
        <v>3264</v>
      </c>
      <c r="Q1736" t="s">
        <v>2048</v>
      </c>
      <c r="R1736" t="s">
        <v>79</v>
      </c>
      <c r="S1736" t="s">
        <v>40</v>
      </c>
      <c r="T1736" t="s">
        <v>2049</v>
      </c>
      <c r="U1736" t="s">
        <v>100</v>
      </c>
      <c r="V1736" t="s">
        <v>80</v>
      </c>
      <c r="W1736">
        <v>82300</v>
      </c>
      <c r="X1736" t="s">
        <v>81</v>
      </c>
      <c r="Y1736">
        <v>-20</v>
      </c>
      <c r="Z1736" t="s">
        <v>3259</v>
      </c>
      <c r="AA1736" t="s">
        <v>3265</v>
      </c>
      <c r="AB1736" t="s">
        <v>90</v>
      </c>
      <c r="AC1736" t="s">
        <v>91</v>
      </c>
      <c r="AD1736">
        <f>_xlfn.XLOOKUP(MIS[[#This Row],[TRADING SYMBOL]],[1]Sheet1!$D:$D,[1]Sheet1!$C:$C)</f>
        <v>464.4</v>
      </c>
      <c r="AE1736">
        <f>MIS[[#This Row],[OrderAverageTradedPrice]]*MIS[[#This Row],[OrderQuantity]]</f>
        <v>10382</v>
      </c>
      <c r="AF1736">
        <f>MIS[[#This Row],[LTP]]*MIS[[#This Row],[OrderQuantity]]</f>
        <v>9288</v>
      </c>
      <c r="AG1736">
        <f>IF(MIS[[#This Row],[OrderSide]]="SELL",MIS[[#This Row],[VALUE]]-MIS[[#This Row],[LIVE_VALUE]],MIS[[#This Row],[LIVE_VALUE]]-MIS[[#This Row],[VALUE]])</f>
        <v>1094</v>
      </c>
      <c r="AH1736" t="str" cm="1">
        <f t="array" ref="AH1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6" t="str">
        <f>MIS[[#This Row],[TRADING SYMBOL]]</f>
        <v>SENSEX2552082300CE</v>
      </c>
      <c r="AJ1736" t="str">
        <f>IF(RIGHT(MIS[[#This Row],[Main/Hedge]],4)="MAIN","MAIN","HEDGE")</f>
        <v>MAIN</v>
      </c>
      <c r="AK1736" t="str" cm="1">
        <f t="array" ref="AK1736">_xlfn._xlws.FILTER(Table4[Column1],ISNUMBER(SEARCH(Table4[Column1],MIS[[#This Row],[OrderUniqueIdentifier]])),"")</f>
        <v>MS</v>
      </c>
    </row>
    <row r="1737" spans="1:37" x14ac:dyDescent="0.25">
      <c r="A1737" t="s">
        <v>71</v>
      </c>
      <c r="B1737" t="s">
        <v>916</v>
      </c>
      <c r="C1737" t="s">
        <v>4513</v>
      </c>
      <c r="D1737" t="s">
        <v>72</v>
      </c>
      <c r="E1737" t="s">
        <v>2053</v>
      </c>
      <c r="F1737" t="s">
        <v>98</v>
      </c>
      <c r="G1737" t="s">
        <v>89</v>
      </c>
      <c r="H1737" t="s">
        <v>75</v>
      </c>
      <c r="I1737" t="s">
        <v>76</v>
      </c>
      <c r="J1737" t="s">
        <v>77</v>
      </c>
      <c r="K1737">
        <v>20</v>
      </c>
      <c r="L1737" t="s">
        <v>77</v>
      </c>
      <c r="M1737" t="s">
        <v>78</v>
      </c>
      <c r="N1737" t="s">
        <v>290</v>
      </c>
      <c r="O1737" t="s">
        <v>3258</v>
      </c>
      <c r="P1737" t="s">
        <v>3264</v>
      </c>
      <c r="Q1737" t="s">
        <v>2055</v>
      </c>
      <c r="R1737" t="s">
        <v>79</v>
      </c>
      <c r="S1737" t="s">
        <v>40</v>
      </c>
      <c r="T1737" t="s">
        <v>2056</v>
      </c>
      <c r="U1737" t="s">
        <v>100</v>
      </c>
      <c r="V1737" t="s">
        <v>80</v>
      </c>
      <c r="W1737">
        <v>82300</v>
      </c>
      <c r="X1737" t="s">
        <v>85</v>
      </c>
      <c r="Y1737">
        <v>-20</v>
      </c>
      <c r="Z1737" t="s">
        <v>3259</v>
      </c>
      <c r="AA1737" t="s">
        <v>3265</v>
      </c>
      <c r="AB1737" t="s">
        <v>107</v>
      </c>
      <c r="AC1737" t="s">
        <v>91</v>
      </c>
      <c r="AD1737">
        <f>_xlfn.XLOOKUP(MIS[[#This Row],[TRADING SYMBOL]],[1]Sheet1!$D:$D,[1]Sheet1!$C:$C)</f>
        <v>389.05</v>
      </c>
      <c r="AE1737">
        <f>MIS[[#This Row],[OrderAverageTradedPrice]]*MIS[[#This Row],[OrderQuantity]]</f>
        <v>10437</v>
      </c>
      <c r="AF1737">
        <f>MIS[[#This Row],[LTP]]*MIS[[#This Row],[OrderQuantity]]</f>
        <v>7781</v>
      </c>
      <c r="AG1737">
        <f>IF(MIS[[#This Row],[OrderSide]]="SELL",MIS[[#This Row],[VALUE]]-MIS[[#This Row],[LIVE_VALUE]],MIS[[#This Row],[LIVE_VALUE]]-MIS[[#This Row],[VALUE]])</f>
        <v>2656</v>
      </c>
      <c r="AH1737" t="str" cm="1">
        <f t="array" ref="AH1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7" t="str">
        <f>MIS[[#This Row],[TRADING SYMBOL]]</f>
        <v>SENSEX2552082300PE</v>
      </c>
      <c r="AJ1737" t="str">
        <f>IF(RIGHT(MIS[[#This Row],[Main/Hedge]],4)="MAIN","MAIN","HEDGE")</f>
        <v>MAIN</v>
      </c>
      <c r="AK1737" t="str" cm="1">
        <f t="array" ref="AK1737">_xlfn._xlws.FILTER(Table4[Column1],ISNUMBER(SEARCH(Table4[Column1],MIS[[#This Row],[OrderUniqueIdentifier]])),"")</f>
        <v>MS</v>
      </c>
    </row>
    <row r="1738" spans="1:37" x14ac:dyDescent="0.25">
      <c r="A1738" t="s">
        <v>71</v>
      </c>
      <c r="B1738" t="s">
        <v>923</v>
      </c>
      <c r="C1738" t="s">
        <v>4546</v>
      </c>
      <c r="D1738" t="s">
        <v>72</v>
      </c>
      <c r="E1738" t="s">
        <v>3186</v>
      </c>
      <c r="F1738" t="s">
        <v>98</v>
      </c>
      <c r="G1738" t="s">
        <v>89</v>
      </c>
      <c r="H1738" t="s">
        <v>75</v>
      </c>
      <c r="I1738" t="s">
        <v>76</v>
      </c>
      <c r="J1738" t="s">
        <v>77</v>
      </c>
      <c r="K1738">
        <v>100</v>
      </c>
      <c r="L1738" t="s">
        <v>77</v>
      </c>
      <c r="M1738" t="s">
        <v>78</v>
      </c>
      <c r="N1738" t="s">
        <v>4547</v>
      </c>
      <c r="O1738" t="s">
        <v>3258</v>
      </c>
      <c r="P1738" t="s">
        <v>3264</v>
      </c>
      <c r="Q1738" t="s">
        <v>3189</v>
      </c>
      <c r="R1738" t="s">
        <v>79</v>
      </c>
      <c r="S1738" t="s">
        <v>40</v>
      </c>
      <c r="T1738" t="s">
        <v>3190</v>
      </c>
      <c r="U1738" t="s">
        <v>100</v>
      </c>
      <c r="V1738" t="s">
        <v>80</v>
      </c>
      <c r="W1738">
        <v>82400</v>
      </c>
      <c r="X1738" t="s">
        <v>81</v>
      </c>
      <c r="Y1738">
        <v>-100</v>
      </c>
      <c r="Z1738" t="s">
        <v>3259</v>
      </c>
      <c r="AA1738" t="s">
        <v>3265</v>
      </c>
      <c r="AB1738" t="s">
        <v>90</v>
      </c>
      <c r="AC1738" t="s">
        <v>91</v>
      </c>
      <c r="AD1738">
        <f>_xlfn.XLOOKUP(MIS[[#This Row],[TRADING SYMBOL]],[1]Sheet1!$D:$D,[1]Sheet1!$C:$C)</f>
        <v>414.75</v>
      </c>
      <c r="AE1738">
        <f>MIS[[#This Row],[OrderAverageTradedPrice]]*MIS[[#This Row],[OrderQuantity]]</f>
        <v>46851</v>
      </c>
      <c r="AF1738">
        <f>MIS[[#This Row],[LTP]]*MIS[[#This Row],[OrderQuantity]]</f>
        <v>41475</v>
      </c>
      <c r="AG1738">
        <f>IF(MIS[[#This Row],[OrderSide]]="SELL",MIS[[#This Row],[VALUE]]-MIS[[#This Row],[LIVE_VALUE]],MIS[[#This Row],[LIVE_VALUE]]-MIS[[#This Row],[VALUE]])</f>
        <v>5376</v>
      </c>
      <c r="AH1738" t="str" cm="1">
        <f t="array" ref="AH1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8" t="str">
        <f>MIS[[#This Row],[TRADING SYMBOL]]</f>
        <v>SENSEX2552082400CE</v>
      </c>
      <c r="AJ1738" t="str">
        <f>IF(RIGHT(MIS[[#This Row],[Main/Hedge]],4)="MAIN","MAIN","HEDGE")</f>
        <v>MAIN</v>
      </c>
      <c r="AK1738" t="str" cm="1">
        <f t="array" ref="AK1738">_xlfn._xlws.FILTER(Table4[Column1],ISNUMBER(SEARCH(Table4[Column1],MIS[[#This Row],[OrderUniqueIdentifier]])),"")</f>
        <v>MS</v>
      </c>
    </row>
    <row r="1739" spans="1:37" x14ac:dyDescent="0.25">
      <c r="A1739" t="s">
        <v>71</v>
      </c>
      <c r="B1739" t="s">
        <v>931</v>
      </c>
      <c r="C1739" t="s">
        <v>4568</v>
      </c>
      <c r="D1739" t="s">
        <v>72</v>
      </c>
      <c r="E1739" t="s">
        <v>2044</v>
      </c>
      <c r="F1739" t="s">
        <v>98</v>
      </c>
      <c r="G1739" t="s">
        <v>89</v>
      </c>
      <c r="H1739" t="s">
        <v>75</v>
      </c>
      <c r="I1739" t="s">
        <v>76</v>
      </c>
      <c r="J1739" t="s">
        <v>77</v>
      </c>
      <c r="K1739">
        <v>80</v>
      </c>
      <c r="L1739" t="s">
        <v>77</v>
      </c>
      <c r="M1739" t="s">
        <v>78</v>
      </c>
      <c r="N1739" t="s">
        <v>4478</v>
      </c>
      <c r="O1739" t="s">
        <v>3258</v>
      </c>
      <c r="P1739" t="s">
        <v>3264</v>
      </c>
      <c r="Q1739" t="s">
        <v>2048</v>
      </c>
      <c r="R1739" t="s">
        <v>79</v>
      </c>
      <c r="S1739" t="s">
        <v>40</v>
      </c>
      <c r="T1739" t="s">
        <v>2049</v>
      </c>
      <c r="U1739" t="s">
        <v>100</v>
      </c>
      <c r="V1739" t="s">
        <v>80</v>
      </c>
      <c r="W1739">
        <v>82300</v>
      </c>
      <c r="X1739" t="s">
        <v>81</v>
      </c>
      <c r="Y1739">
        <v>-80</v>
      </c>
      <c r="Z1739" t="s">
        <v>3259</v>
      </c>
      <c r="AA1739" t="s">
        <v>3265</v>
      </c>
      <c r="AB1739" t="s">
        <v>90</v>
      </c>
      <c r="AC1739" t="s">
        <v>91</v>
      </c>
      <c r="AD1739">
        <f>_xlfn.XLOOKUP(MIS[[#This Row],[TRADING SYMBOL]],[1]Sheet1!$D:$D,[1]Sheet1!$C:$C)</f>
        <v>464.4</v>
      </c>
      <c r="AE1739">
        <f>MIS[[#This Row],[OrderAverageTradedPrice]]*MIS[[#This Row],[OrderQuantity]]</f>
        <v>41528</v>
      </c>
      <c r="AF1739">
        <f>MIS[[#This Row],[LTP]]*MIS[[#This Row],[OrderQuantity]]</f>
        <v>37152</v>
      </c>
      <c r="AG1739">
        <f>IF(MIS[[#This Row],[OrderSide]]="SELL",MIS[[#This Row],[VALUE]]-MIS[[#This Row],[LIVE_VALUE]],MIS[[#This Row],[LIVE_VALUE]]-MIS[[#This Row],[VALUE]])</f>
        <v>4376</v>
      </c>
      <c r="AH1739" t="str" cm="1">
        <f t="array" ref="AH1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9" t="str">
        <f>MIS[[#This Row],[TRADING SYMBOL]]</f>
        <v>SENSEX2552082300CE</v>
      </c>
      <c r="AJ1739" t="str">
        <f>IF(RIGHT(MIS[[#This Row],[Main/Hedge]],4)="MAIN","MAIN","HEDGE")</f>
        <v>MAIN</v>
      </c>
      <c r="AK1739" t="str" cm="1">
        <f t="array" ref="AK1739">_xlfn._xlws.FILTER(Table4[Column1],ISNUMBER(SEARCH(Table4[Column1],MIS[[#This Row],[OrderUniqueIdentifier]])),"")</f>
        <v>MS</v>
      </c>
    </row>
    <row r="1740" spans="1:37" x14ac:dyDescent="0.25">
      <c r="A1740" t="s">
        <v>71</v>
      </c>
      <c r="B1740" t="s">
        <v>940</v>
      </c>
      <c r="C1740" t="s">
        <v>4601</v>
      </c>
      <c r="D1740" t="s">
        <v>72</v>
      </c>
      <c r="E1740" t="s">
        <v>2053</v>
      </c>
      <c r="F1740" t="s">
        <v>98</v>
      </c>
      <c r="G1740" t="s">
        <v>89</v>
      </c>
      <c r="H1740" t="s">
        <v>75</v>
      </c>
      <c r="I1740" t="s">
        <v>76</v>
      </c>
      <c r="J1740" t="s">
        <v>77</v>
      </c>
      <c r="K1740">
        <v>80</v>
      </c>
      <c r="L1740" t="s">
        <v>77</v>
      </c>
      <c r="M1740" t="s">
        <v>78</v>
      </c>
      <c r="N1740" t="s">
        <v>4602</v>
      </c>
      <c r="O1740" t="s">
        <v>3258</v>
      </c>
      <c r="P1740" t="s">
        <v>3264</v>
      </c>
      <c r="Q1740" t="s">
        <v>2055</v>
      </c>
      <c r="R1740" t="s">
        <v>79</v>
      </c>
      <c r="S1740" t="s">
        <v>40</v>
      </c>
      <c r="T1740" t="s">
        <v>2056</v>
      </c>
      <c r="U1740" t="s">
        <v>100</v>
      </c>
      <c r="V1740" t="s">
        <v>80</v>
      </c>
      <c r="W1740">
        <v>82300</v>
      </c>
      <c r="X1740" t="s">
        <v>85</v>
      </c>
      <c r="Y1740">
        <v>-80</v>
      </c>
      <c r="Z1740" t="s">
        <v>3259</v>
      </c>
      <c r="AA1740" t="s">
        <v>3265</v>
      </c>
      <c r="AB1740" t="s">
        <v>107</v>
      </c>
      <c r="AC1740" t="s">
        <v>91</v>
      </c>
      <c r="AD1740">
        <f>_xlfn.XLOOKUP(MIS[[#This Row],[TRADING SYMBOL]],[1]Sheet1!$D:$D,[1]Sheet1!$C:$C)</f>
        <v>389.05</v>
      </c>
      <c r="AE1740">
        <f>MIS[[#This Row],[OrderAverageTradedPrice]]*MIS[[#This Row],[OrderQuantity]]</f>
        <v>41668</v>
      </c>
      <c r="AF1740">
        <f>MIS[[#This Row],[LTP]]*MIS[[#This Row],[OrderQuantity]]</f>
        <v>31124</v>
      </c>
      <c r="AG1740">
        <f>IF(MIS[[#This Row],[OrderSide]]="SELL",MIS[[#This Row],[VALUE]]-MIS[[#This Row],[LIVE_VALUE]],MIS[[#This Row],[LIVE_VALUE]]-MIS[[#This Row],[VALUE]])</f>
        <v>10544</v>
      </c>
      <c r="AH1740" t="str" cm="1">
        <f t="array" ref="AH1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0" t="str">
        <f>MIS[[#This Row],[TRADING SYMBOL]]</f>
        <v>SENSEX2552082300PE</v>
      </c>
      <c r="AJ1740" t="str">
        <f>IF(RIGHT(MIS[[#This Row],[Main/Hedge]],4)="MAIN","MAIN","HEDGE")</f>
        <v>MAIN</v>
      </c>
      <c r="AK1740" t="str" cm="1">
        <f t="array" ref="AK1740">_xlfn._xlws.FILTER(Table4[Column1],ISNUMBER(SEARCH(Table4[Column1],MIS[[#This Row],[OrderUniqueIdentifier]])),"")</f>
        <v>MS</v>
      </c>
    </row>
    <row r="1741" spans="1:37" x14ac:dyDescent="0.25">
      <c r="A1741" t="s">
        <v>71</v>
      </c>
      <c r="B1741" t="s">
        <v>940</v>
      </c>
      <c r="C1741" t="s">
        <v>4603</v>
      </c>
      <c r="D1741" t="s">
        <v>72</v>
      </c>
      <c r="E1741" t="s">
        <v>3186</v>
      </c>
      <c r="F1741" t="s">
        <v>98</v>
      </c>
      <c r="G1741" t="s">
        <v>89</v>
      </c>
      <c r="H1741" t="s">
        <v>75</v>
      </c>
      <c r="I1741" t="s">
        <v>76</v>
      </c>
      <c r="J1741" t="s">
        <v>77</v>
      </c>
      <c r="K1741">
        <v>80</v>
      </c>
      <c r="L1741" t="s">
        <v>77</v>
      </c>
      <c r="M1741" t="s">
        <v>78</v>
      </c>
      <c r="N1741" t="s">
        <v>4604</v>
      </c>
      <c r="O1741" t="s">
        <v>3264</v>
      </c>
      <c r="P1741" t="s">
        <v>3264</v>
      </c>
      <c r="Q1741" t="s">
        <v>3189</v>
      </c>
      <c r="R1741" t="s">
        <v>79</v>
      </c>
      <c r="S1741" t="s">
        <v>40</v>
      </c>
      <c r="T1741" t="s">
        <v>3190</v>
      </c>
      <c r="U1741" t="s">
        <v>100</v>
      </c>
      <c r="V1741" t="s">
        <v>80</v>
      </c>
      <c r="W1741">
        <v>82400</v>
      </c>
      <c r="X1741" t="s">
        <v>81</v>
      </c>
      <c r="Y1741">
        <v>-80</v>
      </c>
      <c r="Z1741" t="s">
        <v>3265</v>
      </c>
      <c r="AA1741" t="s">
        <v>3265</v>
      </c>
      <c r="AB1741" t="s">
        <v>90</v>
      </c>
      <c r="AC1741" t="s">
        <v>91</v>
      </c>
      <c r="AD1741">
        <f>_xlfn.XLOOKUP(MIS[[#This Row],[TRADING SYMBOL]],[1]Sheet1!$D:$D,[1]Sheet1!$C:$C)</f>
        <v>414.75</v>
      </c>
      <c r="AE1741">
        <f>MIS[[#This Row],[OrderAverageTradedPrice]]*MIS[[#This Row],[OrderQuantity]]</f>
        <v>37362</v>
      </c>
      <c r="AF1741">
        <f>MIS[[#This Row],[LTP]]*MIS[[#This Row],[OrderQuantity]]</f>
        <v>33180</v>
      </c>
      <c r="AG1741">
        <f>IF(MIS[[#This Row],[OrderSide]]="SELL",MIS[[#This Row],[VALUE]]-MIS[[#This Row],[LIVE_VALUE]],MIS[[#This Row],[LIVE_VALUE]]-MIS[[#This Row],[VALUE]])</f>
        <v>4182</v>
      </c>
      <c r="AH1741" t="str" cm="1">
        <f t="array" ref="AH1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1" t="str">
        <f>MIS[[#This Row],[TRADING SYMBOL]]</f>
        <v>SENSEX2552082400CE</v>
      </c>
      <c r="AJ1741" t="str">
        <f>IF(RIGHT(MIS[[#This Row],[Main/Hedge]],4)="MAIN","MAIN","HEDGE")</f>
        <v>MAIN</v>
      </c>
      <c r="AK1741" t="str" cm="1">
        <f t="array" ref="AK1741">_xlfn._xlws.FILTER(Table4[Column1],ISNUMBER(SEARCH(Table4[Column1],MIS[[#This Row],[OrderUniqueIdentifier]])),"")</f>
        <v>MS</v>
      </c>
    </row>
    <row r="1742" spans="1:37" x14ac:dyDescent="0.25">
      <c r="A1742" t="s">
        <v>71</v>
      </c>
      <c r="B1742" t="s">
        <v>960</v>
      </c>
      <c r="C1742" t="s">
        <v>4668</v>
      </c>
      <c r="D1742" t="s">
        <v>72</v>
      </c>
      <c r="E1742" t="s">
        <v>3186</v>
      </c>
      <c r="F1742" t="s">
        <v>98</v>
      </c>
      <c r="G1742" t="s">
        <v>89</v>
      </c>
      <c r="H1742" t="s">
        <v>75</v>
      </c>
      <c r="I1742" t="s">
        <v>76</v>
      </c>
      <c r="J1742" t="s">
        <v>77</v>
      </c>
      <c r="K1742">
        <v>40</v>
      </c>
      <c r="L1742" t="s">
        <v>77</v>
      </c>
      <c r="M1742" t="s">
        <v>78</v>
      </c>
      <c r="N1742" t="s">
        <v>4669</v>
      </c>
      <c r="O1742" t="s">
        <v>3264</v>
      </c>
      <c r="P1742" t="s">
        <v>3264</v>
      </c>
      <c r="Q1742" t="s">
        <v>3189</v>
      </c>
      <c r="R1742" t="s">
        <v>79</v>
      </c>
      <c r="S1742" t="s">
        <v>40</v>
      </c>
      <c r="T1742" t="s">
        <v>3190</v>
      </c>
      <c r="U1742" t="s">
        <v>100</v>
      </c>
      <c r="V1742" t="s">
        <v>80</v>
      </c>
      <c r="W1742">
        <v>82400</v>
      </c>
      <c r="X1742" t="s">
        <v>81</v>
      </c>
      <c r="Y1742">
        <v>-40</v>
      </c>
      <c r="Z1742" t="s">
        <v>3265</v>
      </c>
      <c r="AA1742" t="s">
        <v>3265</v>
      </c>
      <c r="AB1742" t="s">
        <v>90</v>
      </c>
      <c r="AC1742" t="s">
        <v>91</v>
      </c>
      <c r="AD1742">
        <f>_xlfn.XLOOKUP(MIS[[#This Row],[TRADING SYMBOL]],[1]Sheet1!$D:$D,[1]Sheet1!$C:$C)</f>
        <v>414.75</v>
      </c>
      <c r="AE1742">
        <f>MIS[[#This Row],[OrderAverageTradedPrice]]*MIS[[#This Row],[OrderQuantity]]</f>
        <v>18707</v>
      </c>
      <c r="AF1742">
        <f>MIS[[#This Row],[LTP]]*MIS[[#This Row],[OrderQuantity]]</f>
        <v>16590</v>
      </c>
      <c r="AG1742">
        <f>IF(MIS[[#This Row],[OrderSide]]="SELL",MIS[[#This Row],[VALUE]]-MIS[[#This Row],[LIVE_VALUE]],MIS[[#This Row],[LIVE_VALUE]]-MIS[[#This Row],[VALUE]])</f>
        <v>2117</v>
      </c>
      <c r="AH1742" t="str" cm="1">
        <f t="array" ref="AH1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2" t="str">
        <f>MIS[[#This Row],[TRADING SYMBOL]]</f>
        <v>SENSEX2552082400CE</v>
      </c>
      <c r="AJ1742" t="str">
        <f>IF(RIGHT(MIS[[#This Row],[Main/Hedge]],4)="MAIN","MAIN","HEDGE")</f>
        <v>MAIN</v>
      </c>
      <c r="AK1742" t="str" cm="1">
        <f t="array" ref="AK1742">_xlfn._xlws.FILTER(Table4[Column1],ISNUMBER(SEARCH(Table4[Column1],MIS[[#This Row],[OrderUniqueIdentifier]])),"")</f>
        <v>MS</v>
      </c>
    </row>
    <row r="1743" spans="1:37" x14ac:dyDescent="0.25">
      <c r="A1743" t="s">
        <v>71</v>
      </c>
      <c r="B1743" t="s">
        <v>969</v>
      </c>
      <c r="C1743" t="s">
        <v>4695</v>
      </c>
      <c r="D1743" t="s">
        <v>72</v>
      </c>
      <c r="E1743" t="s">
        <v>3186</v>
      </c>
      <c r="F1743" t="s">
        <v>98</v>
      </c>
      <c r="G1743" t="s">
        <v>89</v>
      </c>
      <c r="H1743" t="s">
        <v>75</v>
      </c>
      <c r="I1743" t="s">
        <v>76</v>
      </c>
      <c r="J1743" t="s">
        <v>77</v>
      </c>
      <c r="K1743">
        <v>200</v>
      </c>
      <c r="L1743" t="s">
        <v>77</v>
      </c>
      <c r="M1743" t="s">
        <v>78</v>
      </c>
      <c r="N1743" t="s">
        <v>4696</v>
      </c>
      <c r="O1743" t="s">
        <v>3258</v>
      </c>
      <c r="P1743" t="s">
        <v>3264</v>
      </c>
      <c r="Q1743" t="s">
        <v>3189</v>
      </c>
      <c r="R1743" t="s">
        <v>79</v>
      </c>
      <c r="S1743" t="s">
        <v>40</v>
      </c>
      <c r="T1743" t="s">
        <v>3190</v>
      </c>
      <c r="U1743" t="s">
        <v>100</v>
      </c>
      <c r="V1743" t="s">
        <v>80</v>
      </c>
      <c r="W1743">
        <v>82400</v>
      </c>
      <c r="X1743" t="s">
        <v>81</v>
      </c>
      <c r="Y1743">
        <v>-200</v>
      </c>
      <c r="Z1743" t="s">
        <v>3259</v>
      </c>
      <c r="AA1743" t="s">
        <v>3265</v>
      </c>
      <c r="AB1743" t="s">
        <v>90</v>
      </c>
      <c r="AC1743" t="s">
        <v>91</v>
      </c>
      <c r="AD1743">
        <f>_xlfn.XLOOKUP(MIS[[#This Row],[TRADING SYMBOL]],[1]Sheet1!$D:$D,[1]Sheet1!$C:$C)</f>
        <v>414.75</v>
      </c>
      <c r="AE1743">
        <f>MIS[[#This Row],[OrderAverageTradedPrice]]*MIS[[#This Row],[OrderQuantity]]</f>
        <v>94133</v>
      </c>
      <c r="AF1743">
        <f>MIS[[#This Row],[LTP]]*MIS[[#This Row],[OrderQuantity]]</f>
        <v>82950</v>
      </c>
      <c r="AG1743">
        <f>IF(MIS[[#This Row],[OrderSide]]="SELL",MIS[[#This Row],[VALUE]]-MIS[[#This Row],[LIVE_VALUE]],MIS[[#This Row],[LIVE_VALUE]]-MIS[[#This Row],[VALUE]])</f>
        <v>11183</v>
      </c>
      <c r="AH1743" t="str" cm="1">
        <f t="array" ref="AH1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3" t="str">
        <f>MIS[[#This Row],[TRADING SYMBOL]]</f>
        <v>SENSEX2552082400CE</v>
      </c>
      <c r="AJ1743" t="str">
        <f>IF(RIGHT(MIS[[#This Row],[Main/Hedge]],4)="MAIN","MAIN","HEDGE")</f>
        <v>MAIN</v>
      </c>
      <c r="AK1743" t="str" cm="1">
        <f t="array" ref="AK1743">_xlfn._xlws.FILTER(Table4[Column1],ISNUMBER(SEARCH(Table4[Column1],MIS[[#This Row],[OrderUniqueIdentifier]])),"")</f>
        <v>MS</v>
      </c>
    </row>
    <row r="1744" spans="1:37" x14ac:dyDescent="0.25">
      <c r="A1744" t="s">
        <v>71</v>
      </c>
      <c r="B1744" t="s">
        <v>969</v>
      </c>
      <c r="C1744" t="s">
        <v>4697</v>
      </c>
      <c r="D1744" t="s">
        <v>72</v>
      </c>
      <c r="E1744" t="s">
        <v>3193</v>
      </c>
      <c r="F1744" t="s">
        <v>98</v>
      </c>
      <c r="G1744" t="s">
        <v>89</v>
      </c>
      <c r="H1744" t="s">
        <v>75</v>
      </c>
      <c r="I1744" t="s">
        <v>76</v>
      </c>
      <c r="J1744" t="s">
        <v>77</v>
      </c>
      <c r="K1744">
        <v>200</v>
      </c>
      <c r="L1744" t="s">
        <v>77</v>
      </c>
      <c r="M1744" t="s">
        <v>78</v>
      </c>
      <c r="N1744" t="s">
        <v>4698</v>
      </c>
      <c r="O1744" t="s">
        <v>3264</v>
      </c>
      <c r="P1744" t="s">
        <v>3264</v>
      </c>
      <c r="Q1744" t="s">
        <v>3195</v>
      </c>
      <c r="R1744" t="s">
        <v>79</v>
      </c>
      <c r="S1744" t="s">
        <v>40</v>
      </c>
      <c r="T1744" t="s">
        <v>3196</v>
      </c>
      <c r="U1744" t="s">
        <v>100</v>
      </c>
      <c r="V1744" t="s">
        <v>80</v>
      </c>
      <c r="W1744">
        <v>82200</v>
      </c>
      <c r="X1744" t="s">
        <v>85</v>
      </c>
      <c r="Y1744">
        <v>-200</v>
      </c>
      <c r="Z1744" t="s">
        <v>3265</v>
      </c>
      <c r="AA1744" t="s">
        <v>3265</v>
      </c>
      <c r="AB1744" t="s">
        <v>107</v>
      </c>
      <c r="AC1744" t="s">
        <v>91</v>
      </c>
      <c r="AD1744">
        <f>_xlfn.XLOOKUP(MIS[[#This Row],[TRADING SYMBOL]],[1]Sheet1!$D:$D,[1]Sheet1!$C:$C)</f>
        <v>350</v>
      </c>
      <c r="AE1744">
        <f>MIS[[#This Row],[OrderAverageTradedPrice]]*MIS[[#This Row],[OrderQuantity]]</f>
        <v>95301</v>
      </c>
      <c r="AF1744">
        <f>MIS[[#This Row],[LTP]]*MIS[[#This Row],[OrderQuantity]]</f>
        <v>70000</v>
      </c>
      <c r="AG1744">
        <f>IF(MIS[[#This Row],[OrderSide]]="SELL",MIS[[#This Row],[VALUE]]-MIS[[#This Row],[LIVE_VALUE]],MIS[[#This Row],[LIVE_VALUE]]-MIS[[#This Row],[VALUE]])</f>
        <v>25301</v>
      </c>
      <c r="AH1744" t="str" cm="1">
        <f t="array" ref="AH1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4" t="str">
        <f>MIS[[#This Row],[TRADING SYMBOL]]</f>
        <v>SENSEX2552082200PE</v>
      </c>
      <c r="AJ1744" t="str">
        <f>IF(RIGHT(MIS[[#This Row],[Main/Hedge]],4)="MAIN","MAIN","HEDGE")</f>
        <v>MAIN</v>
      </c>
      <c r="AK1744" t="str" cm="1">
        <f t="array" ref="AK1744">_xlfn._xlws.FILTER(Table4[Column1],ISNUMBER(SEARCH(Table4[Column1],MIS[[#This Row],[OrderUniqueIdentifier]])),"")</f>
        <v>MS</v>
      </c>
    </row>
    <row r="1745" spans="1:37" x14ac:dyDescent="0.25">
      <c r="A1745" t="s">
        <v>71</v>
      </c>
      <c r="B1745" t="s">
        <v>978</v>
      </c>
      <c r="C1745" t="s">
        <v>4718</v>
      </c>
      <c r="D1745" t="s">
        <v>72</v>
      </c>
      <c r="E1745" t="s">
        <v>2044</v>
      </c>
      <c r="F1745" t="s">
        <v>98</v>
      </c>
      <c r="G1745" t="s">
        <v>89</v>
      </c>
      <c r="H1745" t="s">
        <v>75</v>
      </c>
      <c r="I1745" t="s">
        <v>76</v>
      </c>
      <c r="J1745" t="s">
        <v>77</v>
      </c>
      <c r="K1745">
        <v>20</v>
      </c>
      <c r="L1745" t="s">
        <v>77</v>
      </c>
      <c r="M1745" t="s">
        <v>78</v>
      </c>
      <c r="N1745" t="s">
        <v>4719</v>
      </c>
      <c r="O1745" t="s">
        <v>3258</v>
      </c>
      <c r="P1745" t="s">
        <v>3264</v>
      </c>
      <c r="Q1745" t="s">
        <v>2048</v>
      </c>
      <c r="R1745" t="s">
        <v>79</v>
      </c>
      <c r="S1745" t="s">
        <v>40</v>
      </c>
      <c r="T1745" t="s">
        <v>2049</v>
      </c>
      <c r="U1745" t="s">
        <v>100</v>
      </c>
      <c r="V1745" t="s">
        <v>80</v>
      </c>
      <c r="W1745">
        <v>82300</v>
      </c>
      <c r="X1745" t="s">
        <v>81</v>
      </c>
      <c r="Y1745">
        <v>-20</v>
      </c>
      <c r="Z1745" t="s">
        <v>3259</v>
      </c>
      <c r="AA1745" t="s">
        <v>3265</v>
      </c>
      <c r="AB1745" t="s">
        <v>90</v>
      </c>
      <c r="AC1745" t="s">
        <v>91</v>
      </c>
      <c r="AD1745">
        <f>_xlfn.XLOOKUP(MIS[[#This Row],[TRADING SYMBOL]],[1]Sheet1!$D:$D,[1]Sheet1!$C:$C)</f>
        <v>464.4</v>
      </c>
      <c r="AE1745">
        <f>MIS[[#This Row],[OrderAverageTradedPrice]]*MIS[[#This Row],[OrderQuantity]]</f>
        <v>10428</v>
      </c>
      <c r="AF1745">
        <f>MIS[[#This Row],[LTP]]*MIS[[#This Row],[OrderQuantity]]</f>
        <v>9288</v>
      </c>
      <c r="AG1745">
        <f>IF(MIS[[#This Row],[OrderSide]]="SELL",MIS[[#This Row],[VALUE]]-MIS[[#This Row],[LIVE_VALUE]],MIS[[#This Row],[LIVE_VALUE]]-MIS[[#This Row],[VALUE]])</f>
        <v>1140</v>
      </c>
      <c r="AH1745" t="str" cm="1">
        <f t="array" ref="AH1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5" t="str">
        <f>MIS[[#This Row],[TRADING SYMBOL]]</f>
        <v>SENSEX2552082300CE</v>
      </c>
      <c r="AJ1745" t="str">
        <f>IF(RIGHT(MIS[[#This Row],[Main/Hedge]],4)="MAIN","MAIN","HEDGE")</f>
        <v>MAIN</v>
      </c>
      <c r="AK1745" t="str" cm="1">
        <f t="array" ref="AK1745">_xlfn._xlws.FILTER(Table4[Column1],ISNUMBER(SEARCH(Table4[Column1],MIS[[#This Row],[OrderUniqueIdentifier]])),"")</f>
        <v>MS</v>
      </c>
    </row>
    <row r="1746" spans="1:37" x14ac:dyDescent="0.25">
      <c r="A1746" t="s">
        <v>71</v>
      </c>
      <c r="B1746" t="s">
        <v>978</v>
      </c>
      <c r="C1746" t="s">
        <v>4720</v>
      </c>
      <c r="D1746" t="s">
        <v>72</v>
      </c>
      <c r="E1746" t="s">
        <v>2053</v>
      </c>
      <c r="F1746" t="s">
        <v>98</v>
      </c>
      <c r="G1746" t="s">
        <v>89</v>
      </c>
      <c r="H1746" t="s">
        <v>75</v>
      </c>
      <c r="I1746" t="s">
        <v>76</v>
      </c>
      <c r="J1746" t="s">
        <v>77</v>
      </c>
      <c r="K1746">
        <v>20</v>
      </c>
      <c r="L1746" t="s">
        <v>77</v>
      </c>
      <c r="M1746" t="s">
        <v>78</v>
      </c>
      <c r="N1746" t="s">
        <v>290</v>
      </c>
      <c r="O1746" t="s">
        <v>3258</v>
      </c>
      <c r="P1746" t="s">
        <v>3264</v>
      </c>
      <c r="Q1746" t="s">
        <v>2055</v>
      </c>
      <c r="R1746" t="s">
        <v>79</v>
      </c>
      <c r="S1746" t="s">
        <v>40</v>
      </c>
      <c r="T1746" t="s">
        <v>2056</v>
      </c>
      <c r="U1746" t="s">
        <v>100</v>
      </c>
      <c r="V1746" t="s">
        <v>80</v>
      </c>
      <c r="W1746">
        <v>82300</v>
      </c>
      <c r="X1746" t="s">
        <v>85</v>
      </c>
      <c r="Y1746">
        <v>-20</v>
      </c>
      <c r="Z1746" t="s">
        <v>3259</v>
      </c>
      <c r="AA1746" t="s">
        <v>3265</v>
      </c>
      <c r="AB1746" t="s">
        <v>107</v>
      </c>
      <c r="AC1746" t="s">
        <v>91</v>
      </c>
      <c r="AD1746">
        <f>_xlfn.XLOOKUP(MIS[[#This Row],[TRADING SYMBOL]],[1]Sheet1!$D:$D,[1]Sheet1!$C:$C)</f>
        <v>389.05</v>
      </c>
      <c r="AE1746">
        <f>MIS[[#This Row],[OrderAverageTradedPrice]]*MIS[[#This Row],[OrderQuantity]]</f>
        <v>10437</v>
      </c>
      <c r="AF1746">
        <f>MIS[[#This Row],[LTP]]*MIS[[#This Row],[OrderQuantity]]</f>
        <v>7781</v>
      </c>
      <c r="AG1746">
        <f>IF(MIS[[#This Row],[OrderSide]]="SELL",MIS[[#This Row],[VALUE]]-MIS[[#This Row],[LIVE_VALUE]],MIS[[#This Row],[LIVE_VALUE]]-MIS[[#This Row],[VALUE]])</f>
        <v>2656</v>
      </c>
      <c r="AH1746" t="str" cm="1">
        <f t="array" ref="AH1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6" t="str">
        <f>MIS[[#This Row],[TRADING SYMBOL]]</f>
        <v>SENSEX2552082300PE</v>
      </c>
      <c r="AJ1746" t="str">
        <f>IF(RIGHT(MIS[[#This Row],[Main/Hedge]],4)="MAIN","MAIN","HEDGE")</f>
        <v>MAIN</v>
      </c>
      <c r="AK1746" t="str" cm="1">
        <f t="array" ref="AK1746">_xlfn._xlws.FILTER(Table4[Column1],ISNUMBER(SEARCH(Table4[Column1],MIS[[#This Row],[OrderUniqueIdentifier]])),"")</f>
        <v>MS</v>
      </c>
    </row>
    <row r="1747" spans="1:37" x14ac:dyDescent="0.25">
      <c r="A1747" t="s">
        <v>71</v>
      </c>
      <c r="B1747" t="s">
        <v>986</v>
      </c>
      <c r="C1747" t="s">
        <v>4746</v>
      </c>
      <c r="D1747" t="s">
        <v>72</v>
      </c>
      <c r="E1747" t="s">
        <v>3186</v>
      </c>
      <c r="F1747" t="s">
        <v>98</v>
      </c>
      <c r="G1747" t="s">
        <v>89</v>
      </c>
      <c r="H1747" t="s">
        <v>75</v>
      </c>
      <c r="I1747" t="s">
        <v>76</v>
      </c>
      <c r="J1747" t="s">
        <v>77</v>
      </c>
      <c r="K1747">
        <v>20</v>
      </c>
      <c r="L1747" t="s">
        <v>77</v>
      </c>
      <c r="M1747" t="s">
        <v>78</v>
      </c>
      <c r="N1747" t="s">
        <v>4747</v>
      </c>
      <c r="O1747" t="s">
        <v>3258</v>
      </c>
      <c r="P1747" t="s">
        <v>3264</v>
      </c>
      <c r="Q1747" t="s">
        <v>3189</v>
      </c>
      <c r="R1747" t="s">
        <v>79</v>
      </c>
      <c r="S1747" t="s">
        <v>40</v>
      </c>
      <c r="T1747" t="s">
        <v>3190</v>
      </c>
      <c r="U1747" t="s">
        <v>100</v>
      </c>
      <c r="V1747" t="s">
        <v>80</v>
      </c>
      <c r="W1747">
        <v>82400</v>
      </c>
      <c r="X1747" t="s">
        <v>81</v>
      </c>
      <c r="Y1747">
        <v>-20</v>
      </c>
      <c r="Z1747" t="s">
        <v>3259</v>
      </c>
      <c r="AA1747" t="s">
        <v>3265</v>
      </c>
      <c r="AB1747" t="s">
        <v>90</v>
      </c>
      <c r="AC1747" t="s">
        <v>91</v>
      </c>
      <c r="AD1747">
        <f>_xlfn.XLOOKUP(MIS[[#This Row],[TRADING SYMBOL]],[1]Sheet1!$D:$D,[1]Sheet1!$C:$C)</f>
        <v>414.75</v>
      </c>
      <c r="AE1747">
        <f>MIS[[#This Row],[OrderAverageTradedPrice]]*MIS[[#This Row],[OrderQuantity]]</f>
        <v>9347</v>
      </c>
      <c r="AF1747">
        <f>MIS[[#This Row],[LTP]]*MIS[[#This Row],[OrderQuantity]]</f>
        <v>8295</v>
      </c>
      <c r="AG1747">
        <f>IF(MIS[[#This Row],[OrderSide]]="SELL",MIS[[#This Row],[VALUE]]-MIS[[#This Row],[LIVE_VALUE]],MIS[[#This Row],[LIVE_VALUE]]-MIS[[#This Row],[VALUE]])</f>
        <v>1052</v>
      </c>
      <c r="AH1747" t="str" cm="1">
        <f t="array" ref="AH1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7" t="str">
        <f>MIS[[#This Row],[TRADING SYMBOL]]</f>
        <v>SENSEX2552082400CE</v>
      </c>
      <c r="AJ1747" t="str">
        <f>IF(RIGHT(MIS[[#This Row],[Main/Hedge]],4)="MAIN","MAIN","HEDGE")</f>
        <v>MAIN</v>
      </c>
      <c r="AK1747" t="str" cm="1">
        <f t="array" ref="AK1747">_xlfn._xlws.FILTER(Table4[Column1],ISNUMBER(SEARCH(Table4[Column1],MIS[[#This Row],[OrderUniqueIdentifier]])),"")</f>
        <v>MS</v>
      </c>
    </row>
    <row r="1748" spans="1:37" x14ac:dyDescent="0.25">
      <c r="A1748" t="s">
        <v>71</v>
      </c>
      <c r="B1748" t="s">
        <v>1001</v>
      </c>
      <c r="C1748" t="s">
        <v>4772</v>
      </c>
      <c r="D1748" t="s">
        <v>72</v>
      </c>
      <c r="E1748" t="s">
        <v>2044</v>
      </c>
      <c r="F1748" t="s">
        <v>98</v>
      </c>
      <c r="G1748" t="s">
        <v>89</v>
      </c>
      <c r="H1748" t="s">
        <v>75</v>
      </c>
      <c r="I1748" t="s">
        <v>76</v>
      </c>
      <c r="J1748" t="s">
        <v>77</v>
      </c>
      <c r="K1748">
        <v>20</v>
      </c>
      <c r="L1748" t="s">
        <v>77</v>
      </c>
      <c r="M1748" t="s">
        <v>78</v>
      </c>
      <c r="N1748" t="s">
        <v>4773</v>
      </c>
      <c r="O1748" t="s">
        <v>3258</v>
      </c>
      <c r="P1748" t="s">
        <v>3264</v>
      </c>
      <c r="Q1748" t="s">
        <v>2048</v>
      </c>
      <c r="R1748" t="s">
        <v>79</v>
      </c>
      <c r="S1748" t="s">
        <v>40</v>
      </c>
      <c r="T1748" t="s">
        <v>2049</v>
      </c>
      <c r="U1748" t="s">
        <v>100</v>
      </c>
      <c r="V1748" t="s">
        <v>80</v>
      </c>
      <c r="W1748">
        <v>82300</v>
      </c>
      <c r="X1748" t="s">
        <v>81</v>
      </c>
      <c r="Y1748">
        <v>-20</v>
      </c>
      <c r="Z1748" t="s">
        <v>3259</v>
      </c>
      <c r="AA1748" t="s">
        <v>3265</v>
      </c>
      <c r="AB1748" t="s">
        <v>90</v>
      </c>
      <c r="AC1748" t="s">
        <v>91</v>
      </c>
      <c r="AD1748">
        <f>_xlfn.XLOOKUP(MIS[[#This Row],[TRADING SYMBOL]],[1]Sheet1!$D:$D,[1]Sheet1!$C:$C)</f>
        <v>464.4</v>
      </c>
      <c r="AE1748">
        <f>MIS[[#This Row],[OrderAverageTradedPrice]]*MIS[[#This Row],[OrderQuantity]]</f>
        <v>10422</v>
      </c>
      <c r="AF1748">
        <f>MIS[[#This Row],[LTP]]*MIS[[#This Row],[OrderQuantity]]</f>
        <v>9288</v>
      </c>
      <c r="AG1748">
        <f>IF(MIS[[#This Row],[OrderSide]]="SELL",MIS[[#This Row],[VALUE]]-MIS[[#This Row],[LIVE_VALUE]],MIS[[#This Row],[LIVE_VALUE]]-MIS[[#This Row],[VALUE]])</f>
        <v>1134</v>
      </c>
      <c r="AH1748" t="str" cm="1">
        <f t="array" ref="AH1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8" t="str">
        <f>MIS[[#This Row],[TRADING SYMBOL]]</f>
        <v>SENSEX2552082300CE</v>
      </c>
      <c r="AJ1748" t="str">
        <f>IF(RIGHT(MIS[[#This Row],[Main/Hedge]],4)="MAIN","MAIN","HEDGE")</f>
        <v>MAIN</v>
      </c>
      <c r="AK1748" t="str" cm="1">
        <f t="array" ref="AK1748">_xlfn._xlws.FILTER(Table4[Column1],ISNUMBER(SEARCH(Table4[Column1],MIS[[#This Row],[OrderUniqueIdentifier]])),"")</f>
        <v>MS</v>
      </c>
    </row>
    <row r="1749" spans="1:37" x14ac:dyDescent="0.25">
      <c r="A1749" t="s">
        <v>71</v>
      </c>
      <c r="B1749" t="s">
        <v>1001</v>
      </c>
      <c r="C1749" t="s">
        <v>4774</v>
      </c>
      <c r="D1749" t="s">
        <v>72</v>
      </c>
      <c r="E1749" t="s">
        <v>2053</v>
      </c>
      <c r="F1749" t="s">
        <v>98</v>
      </c>
      <c r="G1749" t="s">
        <v>89</v>
      </c>
      <c r="H1749" t="s">
        <v>75</v>
      </c>
      <c r="I1749" t="s">
        <v>76</v>
      </c>
      <c r="J1749" t="s">
        <v>77</v>
      </c>
      <c r="K1749">
        <v>20</v>
      </c>
      <c r="L1749" t="s">
        <v>77</v>
      </c>
      <c r="M1749" t="s">
        <v>78</v>
      </c>
      <c r="N1749" t="s">
        <v>4775</v>
      </c>
      <c r="O1749" t="s">
        <v>3264</v>
      </c>
      <c r="P1749" t="s">
        <v>3264</v>
      </c>
      <c r="Q1749" t="s">
        <v>2055</v>
      </c>
      <c r="R1749" t="s">
        <v>79</v>
      </c>
      <c r="S1749" t="s">
        <v>40</v>
      </c>
      <c r="T1749" t="s">
        <v>2056</v>
      </c>
      <c r="U1749" t="s">
        <v>100</v>
      </c>
      <c r="V1749" t="s">
        <v>80</v>
      </c>
      <c r="W1749">
        <v>82300</v>
      </c>
      <c r="X1749" t="s">
        <v>85</v>
      </c>
      <c r="Y1749">
        <v>-20</v>
      </c>
      <c r="Z1749" t="s">
        <v>3265</v>
      </c>
      <c r="AA1749" t="s">
        <v>3265</v>
      </c>
      <c r="AB1749" t="s">
        <v>107</v>
      </c>
      <c r="AC1749" t="s">
        <v>91</v>
      </c>
      <c r="AD1749">
        <f>_xlfn.XLOOKUP(MIS[[#This Row],[TRADING SYMBOL]],[1]Sheet1!$D:$D,[1]Sheet1!$C:$C)</f>
        <v>389.05</v>
      </c>
      <c r="AE1749">
        <f>MIS[[#This Row],[OrderAverageTradedPrice]]*MIS[[#This Row],[OrderQuantity]]</f>
        <v>10433</v>
      </c>
      <c r="AF1749">
        <f>MIS[[#This Row],[LTP]]*MIS[[#This Row],[OrderQuantity]]</f>
        <v>7781</v>
      </c>
      <c r="AG1749">
        <f>IF(MIS[[#This Row],[OrderSide]]="SELL",MIS[[#This Row],[VALUE]]-MIS[[#This Row],[LIVE_VALUE]],MIS[[#This Row],[LIVE_VALUE]]-MIS[[#This Row],[VALUE]])</f>
        <v>2652</v>
      </c>
      <c r="AH1749" t="str" cm="1">
        <f t="array" ref="AH1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9" t="str">
        <f>MIS[[#This Row],[TRADING SYMBOL]]</f>
        <v>SENSEX2552082300PE</v>
      </c>
      <c r="AJ1749" t="str">
        <f>IF(RIGHT(MIS[[#This Row],[Main/Hedge]],4)="MAIN","MAIN","HEDGE")</f>
        <v>MAIN</v>
      </c>
      <c r="AK1749" t="str" cm="1">
        <f t="array" ref="AK1749">_xlfn._xlws.FILTER(Table4[Column1],ISNUMBER(SEARCH(Table4[Column1],MIS[[#This Row],[OrderUniqueIdentifier]])),"")</f>
        <v>MS</v>
      </c>
    </row>
    <row r="1750" spans="1:37" x14ac:dyDescent="0.25">
      <c r="A1750" t="s">
        <v>71</v>
      </c>
      <c r="B1750" t="s">
        <v>1013</v>
      </c>
      <c r="C1750" t="s">
        <v>4804</v>
      </c>
      <c r="D1750" t="s">
        <v>72</v>
      </c>
      <c r="E1750" t="s">
        <v>2044</v>
      </c>
      <c r="F1750" t="s">
        <v>98</v>
      </c>
      <c r="G1750" t="s">
        <v>89</v>
      </c>
      <c r="H1750" t="s">
        <v>75</v>
      </c>
      <c r="I1750" t="s">
        <v>76</v>
      </c>
      <c r="J1750" t="s">
        <v>77</v>
      </c>
      <c r="K1750">
        <v>80</v>
      </c>
      <c r="L1750" t="s">
        <v>77</v>
      </c>
      <c r="M1750" t="s">
        <v>78</v>
      </c>
      <c r="N1750" t="s">
        <v>4805</v>
      </c>
      <c r="O1750" t="s">
        <v>3264</v>
      </c>
      <c r="P1750" t="s">
        <v>3264</v>
      </c>
      <c r="Q1750" t="s">
        <v>2048</v>
      </c>
      <c r="R1750" t="s">
        <v>79</v>
      </c>
      <c r="S1750" t="s">
        <v>40</v>
      </c>
      <c r="T1750" t="s">
        <v>2049</v>
      </c>
      <c r="U1750" t="s">
        <v>100</v>
      </c>
      <c r="V1750" t="s">
        <v>80</v>
      </c>
      <c r="W1750">
        <v>82300</v>
      </c>
      <c r="X1750" t="s">
        <v>81</v>
      </c>
      <c r="Y1750">
        <v>-80</v>
      </c>
      <c r="Z1750" t="s">
        <v>3265</v>
      </c>
      <c r="AA1750" t="s">
        <v>3265</v>
      </c>
      <c r="AB1750" t="s">
        <v>90</v>
      </c>
      <c r="AC1750" t="s">
        <v>91</v>
      </c>
      <c r="AD1750">
        <f>_xlfn.XLOOKUP(MIS[[#This Row],[TRADING SYMBOL]],[1]Sheet1!$D:$D,[1]Sheet1!$C:$C)</f>
        <v>464.4</v>
      </c>
      <c r="AE1750">
        <f>MIS[[#This Row],[OrderAverageTradedPrice]]*MIS[[#This Row],[OrderQuantity]]</f>
        <v>41411</v>
      </c>
      <c r="AF1750">
        <f>MIS[[#This Row],[LTP]]*MIS[[#This Row],[OrderQuantity]]</f>
        <v>37152</v>
      </c>
      <c r="AG1750">
        <f>IF(MIS[[#This Row],[OrderSide]]="SELL",MIS[[#This Row],[VALUE]]-MIS[[#This Row],[LIVE_VALUE]],MIS[[#This Row],[LIVE_VALUE]]-MIS[[#This Row],[VALUE]])</f>
        <v>4259</v>
      </c>
      <c r="AH1750" t="str" cm="1">
        <f t="array" ref="AH1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0" t="str">
        <f>MIS[[#This Row],[TRADING SYMBOL]]</f>
        <v>SENSEX2552082300CE</v>
      </c>
      <c r="AJ1750" t="str">
        <f>IF(RIGHT(MIS[[#This Row],[Main/Hedge]],4)="MAIN","MAIN","HEDGE")</f>
        <v>MAIN</v>
      </c>
      <c r="AK1750" t="str" cm="1">
        <f t="array" ref="AK1750">_xlfn._xlws.FILTER(Table4[Column1],ISNUMBER(SEARCH(Table4[Column1],MIS[[#This Row],[OrderUniqueIdentifier]])),"")</f>
        <v>MS</v>
      </c>
    </row>
    <row r="1751" spans="1:37" x14ac:dyDescent="0.25">
      <c r="A1751" t="s">
        <v>71</v>
      </c>
      <c r="B1751" t="s">
        <v>1021</v>
      </c>
      <c r="C1751" t="s">
        <v>4834</v>
      </c>
      <c r="D1751" t="s">
        <v>72</v>
      </c>
      <c r="E1751" t="s">
        <v>2044</v>
      </c>
      <c r="F1751" t="s">
        <v>98</v>
      </c>
      <c r="G1751" t="s">
        <v>89</v>
      </c>
      <c r="H1751" t="s">
        <v>75</v>
      </c>
      <c r="I1751" t="s">
        <v>76</v>
      </c>
      <c r="J1751" t="s">
        <v>77</v>
      </c>
      <c r="K1751">
        <v>40</v>
      </c>
      <c r="L1751" t="s">
        <v>77</v>
      </c>
      <c r="M1751" t="s">
        <v>78</v>
      </c>
      <c r="N1751" t="s">
        <v>359</v>
      </c>
      <c r="O1751" t="s">
        <v>3258</v>
      </c>
      <c r="P1751" t="s">
        <v>3264</v>
      </c>
      <c r="Q1751" t="s">
        <v>2048</v>
      </c>
      <c r="R1751" t="s">
        <v>79</v>
      </c>
      <c r="S1751" t="s">
        <v>40</v>
      </c>
      <c r="T1751" t="s">
        <v>2049</v>
      </c>
      <c r="U1751" t="s">
        <v>100</v>
      </c>
      <c r="V1751" t="s">
        <v>80</v>
      </c>
      <c r="W1751">
        <v>82300</v>
      </c>
      <c r="X1751" t="s">
        <v>81</v>
      </c>
      <c r="Y1751">
        <v>-40</v>
      </c>
      <c r="Z1751" t="s">
        <v>3259</v>
      </c>
      <c r="AA1751" t="s">
        <v>3265</v>
      </c>
      <c r="AB1751" t="s">
        <v>90</v>
      </c>
      <c r="AC1751" t="s">
        <v>91</v>
      </c>
      <c r="AD1751">
        <f>_xlfn.XLOOKUP(MIS[[#This Row],[TRADING SYMBOL]],[1]Sheet1!$D:$D,[1]Sheet1!$C:$C)</f>
        <v>464.4</v>
      </c>
      <c r="AE1751">
        <f>MIS[[#This Row],[OrderAverageTradedPrice]]*MIS[[#This Row],[OrderQuantity]]</f>
        <v>20706</v>
      </c>
      <c r="AF1751">
        <f>MIS[[#This Row],[LTP]]*MIS[[#This Row],[OrderQuantity]]</f>
        <v>18576</v>
      </c>
      <c r="AG1751">
        <f>IF(MIS[[#This Row],[OrderSide]]="SELL",MIS[[#This Row],[VALUE]]-MIS[[#This Row],[LIVE_VALUE]],MIS[[#This Row],[LIVE_VALUE]]-MIS[[#This Row],[VALUE]])</f>
        <v>2130</v>
      </c>
      <c r="AH1751" t="str" cm="1">
        <f t="array" ref="AH1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1" t="str">
        <f>MIS[[#This Row],[TRADING SYMBOL]]</f>
        <v>SENSEX2552082300CE</v>
      </c>
      <c r="AJ1751" t="str">
        <f>IF(RIGHT(MIS[[#This Row],[Main/Hedge]],4)="MAIN","MAIN","HEDGE")</f>
        <v>MAIN</v>
      </c>
      <c r="AK1751" t="str" cm="1">
        <f t="array" ref="AK1751">_xlfn._xlws.FILTER(Table4[Column1],ISNUMBER(SEARCH(Table4[Column1],MIS[[#This Row],[OrderUniqueIdentifier]])),"")</f>
        <v>MS</v>
      </c>
    </row>
    <row r="1752" spans="1:37" x14ac:dyDescent="0.25">
      <c r="A1752" t="s">
        <v>71</v>
      </c>
      <c r="B1752" t="s">
        <v>1045</v>
      </c>
      <c r="C1752" t="s">
        <v>4913</v>
      </c>
      <c r="D1752" t="s">
        <v>72</v>
      </c>
      <c r="E1752" t="s">
        <v>2053</v>
      </c>
      <c r="F1752" t="s">
        <v>98</v>
      </c>
      <c r="G1752" t="s">
        <v>89</v>
      </c>
      <c r="H1752" t="s">
        <v>75</v>
      </c>
      <c r="I1752" t="s">
        <v>76</v>
      </c>
      <c r="J1752" t="s">
        <v>77</v>
      </c>
      <c r="K1752">
        <v>60</v>
      </c>
      <c r="L1752" t="s">
        <v>77</v>
      </c>
      <c r="M1752" t="s">
        <v>78</v>
      </c>
      <c r="N1752" t="s">
        <v>4914</v>
      </c>
      <c r="O1752" t="s">
        <v>3258</v>
      </c>
      <c r="P1752" t="s">
        <v>3264</v>
      </c>
      <c r="Q1752" t="s">
        <v>2055</v>
      </c>
      <c r="R1752" t="s">
        <v>79</v>
      </c>
      <c r="S1752" t="s">
        <v>40</v>
      </c>
      <c r="T1752" t="s">
        <v>2056</v>
      </c>
      <c r="U1752" t="s">
        <v>100</v>
      </c>
      <c r="V1752" t="s">
        <v>80</v>
      </c>
      <c r="W1752">
        <v>82300</v>
      </c>
      <c r="X1752" t="s">
        <v>85</v>
      </c>
      <c r="Y1752">
        <v>-60</v>
      </c>
      <c r="Z1752" t="s">
        <v>3259</v>
      </c>
      <c r="AA1752" t="s">
        <v>3265</v>
      </c>
      <c r="AB1752" t="s">
        <v>107</v>
      </c>
      <c r="AC1752" t="s">
        <v>91</v>
      </c>
      <c r="AD1752">
        <f>_xlfn.XLOOKUP(MIS[[#This Row],[TRADING SYMBOL]],[1]Sheet1!$D:$D,[1]Sheet1!$C:$C)</f>
        <v>389.05</v>
      </c>
      <c r="AE1752">
        <f>MIS[[#This Row],[OrderAverageTradedPrice]]*MIS[[#This Row],[OrderQuantity]]</f>
        <v>31230</v>
      </c>
      <c r="AF1752">
        <f>MIS[[#This Row],[LTP]]*MIS[[#This Row],[OrderQuantity]]</f>
        <v>23343</v>
      </c>
      <c r="AG1752">
        <f>IF(MIS[[#This Row],[OrderSide]]="SELL",MIS[[#This Row],[VALUE]]-MIS[[#This Row],[LIVE_VALUE]],MIS[[#This Row],[LIVE_VALUE]]-MIS[[#This Row],[VALUE]])</f>
        <v>7887</v>
      </c>
      <c r="AH1752" t="str" cm="1">
        <f t="array" ref="AH1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2" t="str">
        <f>MIS[[#This Row],[TRADING SYMBOL]]</f>
        <v>SENSEX2552082300PE</v>
      </c>
      <c r="AJ1752" t="str">
        <f>IF(RIGHT(MIS[[#This Row],[Main/Hedge]],4)="MAIN","MAIN","HEDGE")</f>
        <v>MAIN</v>
      </c>
      <c r="AK1752" t="str" cm="1">
        <f t="array" ref="AK1752">_xlfn._xlws.FILTER(Table4[Column1],ISNUMBER(SEARCH(Table4[Column1],MIS[[#This Row],[OrderUniqueIdentifier]])),"")</f>
        <v>MS</v>
      </c>
    </row>
    <row r="1753" spans="1:37" x14ac:dyDescent="0.25">
      <c r="A1753" t="s">
        <v>71</v>
      </c>
      <c r="B1753" t="s">
        <v>1061</v>
      </c>
      <c r="C1753" t="s">
        <v>4960</v>
      </c>
      <c r="D1753" t="s">
        <v>72</v>
      </c>
      <c r="E1753" t="s">
        <v>2053</v>
      </c>
      <c r="F1753" t="s">
        <v>98</v>
      </c>
      <c r="G1753" t="s">
        <v>89</v>
      </c>
      <c r="H1753" t="s">
        <v>75</v>
      </c>
      <c r="I1753" t="s">
        <v>76</v>
      </c>
      <c r="J1753" t="s">
        <v>77</v>
      </c>
      <c r="K1753">
        <v>40</v>
      </c>
      <c r="L1753" t="s">
        <v>77</v>
      </c>
      <c r="M1753" t="s">
        <v>78</v>
      </c>
      <c r="N1753" t="s">
        <v>4961</v>
      </c>
      <c r="O1753" t="s">
        <v>3258</v>
      </c>
      <c r="P1753" t="s">
        <v>3264</v>
      </c>
      <c r="Q1753" t="s">
        <v>2055</v>
      </c>
      <c r="R1753" t="s">
        <v>79</v>
      </c>
      <c r="S1753" t="s">
        <v>40</v>
      </c>
      <c r="T1753" t="s">
        <v>2056</v>
      </c>
      <c r="U1753" t="s">
        <v>100</v>
      </c>
      <c r="V1753" t="s">
        <v>80</v>
      </c>
      <c r="W1753">
        <v>82300</v>
      </c>
      <c r="X1753" t="s">
        <v>85</v>
      </c>
      <c r="Y1753">
        <v>-40</v>
      </c>
      <c r="Z1753" t="s">
        <v>3259</v>
      </c>
      <c r="AA1753" t="s">
        <v>3265</v>
      </c>
      <c r="AB1753" t="s">
        <v>107</v>
      </c>
      <c r="AC1753" t="s">
        <v>91</v>
      </c>
      <c r="AD1753">
        <f>_xlfn.XLOOKUP(MIS[[#This Row],[TRADING SYMBOL]],[1]Sheet1!$D:$D,[1]Sheet1!$C:$C)</f>
        <v>389.05</v>
      </c>
      <c r="AE1753">
        <f>MIS[[#This Row],[OrderAverageTradedPrice]]*MIS[[#This Row],[OrderQuantity]]</f>
        <v>20817</v>
      </c>
      <c r="AF1753">
        <f>MIS[[#This Row],[LTP]]*MIS[[#This Row],[OrderQuantity]]</f>
        <v>15562</v>
      </c>
      <c r="AG1753">
        <f>IF(MIS[[#This Row],[OrderSide]]="SELL",MIS[[#This Row],[VALUE]]-MIS[[#This Row],[LIVE_VALUE]],MIS[[#This Row],[LIVE_VALUE]]-MIS[[#This Row],[VALUE]])</f>
        <v>5255</v>
      </c>
      <c r="AH1753" t="str" cm="1">
        <f t="array" ref="AH1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3" t="str">
        <f>MIS[[#This Row],[TRADING SYMBOL]]</f>
        <v>SENSEX2552082300PE</v>
      </c>
      <c r="AJ1753" t="str">
        <f>IF(RIGHT(MIS[[#This Row],[Main/Hedge]],4)="MAIN","MAIN","HEDGE")</f>
        <v>MAIN</v>
      </c>
      <c r="AK1753" t="str" cm="1">
        <f t="array" ref="AK1753">_xlfn._xlws.FILTER(Table4[Column1],ISNUMBER(SEARCH(Table4[Column1],MIS[[#This Row],[OrderUniqueIdentifier]])),"")</f>
        <v>MS</v>
      </c>
    </row>
    <row r="1754" spans="1:37" x14ac:dyDescent="0.25">
      <c r="A1754" t="s">
        <v>71</v>
      </c>
      <c r="B1754" t="s">
        <v>1061</v>
      </c>
      <c r="C1754" t="s">
        <v>4962</v>
      </c>
      <c r="D1754" t="s">
        <v>72</v>
      </c>
      <c r="E1754" t="s">
        <v>3186</v>
      </c>
      <c r="F1754" t="s">
        <v>98</v>
      </c>
      <c r="G1754" t="s">
        <v>89</v>
      </c>
      <c r="H1754" t="s">
        <v>75</v>
      </c>
      <c r="I1754" t="s">
        <v>76</v>
      </c>
      <c r="J1754" t="s">
        <v>77</v>
      </c>
      <c r="K1754">
        <v>40</v>
      </c>
      <c r="L1754" t="s">
        <v>77</v>
      </c>
      <c r="M1754" t="s">
        <v>78</v>
      </c>
      <c r="N1754" t="s">
        <v>4963</v>
      </c>
      <c r="O1754" t="s">
        <v>3264</v>
      </c>
      <c r="P1754" t="s">
        <v>3264</v>
      </c>
      <c r="Q1754" t="s">
        <v>3189</v>
      </c>
      <c r="R1754" t="s">
        <v>79</v>
      </c>
      <c r="S1754" t="s">
        <v>40</v>
      </c>
      <c r="T1754" t="s">
        <v>3190</v>
      </c>
      <c r="U1754" t="s">
        <v>100</v>
      </c>
      <c r="V1754" t="s">
        <v>80</v>
      </c>
      <c r="W1754">
        <v>82400</v>
      </c>
      <c r="X1754" t="s">
        <v>81</v>
      </c>
      <c r="Y1754">
        <v>-40</v>
      </c>
      <c r="Z1754" t="s">
        <v>3265</v>
      </c>
      <c r="AA1754" t="s">
        <v>3265</v>
      </c>
      <c r="AB1754" t="s">
        <v>90</v>
      </c>
      <c r="AC1754" t="s">
        <v>91</v>
      </c>
      <c r="AD1754">
        <f>_xlfn.XLOOKUP(MIS[[#This Row],[TRADING SYMBOL]],[1]Sheet1!$D:$D,[1]Sheet1!$C:$C)</f>
        <v>414.75</v>
      </c>
      <c r="AE1754">
        <f>MIS[[#This Row],[OrderAverageTradedPrice]]*MIS[[#This Row],[OrderQuantity]]</f>
        <v>18684</v>
      </c>
      <c r="AF1754">
        <f>MIS[[#This Row],[LTP]]*MIS[[#This Row],[OrderQuantity]]</f>
        <v>16590</v>
      </c>
      <c r="AG1754">
        <f>IF(MIS[[#This Row],[OrderSide]]="SELL",MIS[[#This Row],[VALUE]]-MIS[[#This Row],[LIVE_VALUE]],MIS[[#This Row],[LIVE_VALUE]]-MIS[[#This Row],[VALUE]])</f>
        <v>2094</v>
      </c>
      <c r="AH1754" t="str" cm="1">
        <f t="array" ref="AH1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4" t="str">
        <f>MIS[[#This Row],[TRADING SYMBOL]]</f>
        <v>SENSEX2552082400CE</v>
      </c>
      <c r="AJ1754" t="str">
        <f>IF(RIGHT(MIS[[#This Row],[Main/Hedge]],4)="MAIN","MAIN","HEDGE")</f>
        <v>MAIN</v>
      </c>
      <c r="AK1754" t="str" cm="1">
        <f t="array" ref="AK1754">_xlfn._xlws.FILTER(Table4[Column1],ISNUMBER(SEARCH(Table4[Column1],MIS[[#This Row],[OrderUniqueIdentifier]])),"")</f>
        <v>MS</v>
      </c>
    </row>
    <row r="1755" spans="1:37" x14ac:dyDescent="0.25">
      <c r="A1755" t="s">
        <v>71</v>
      </c>
      <c r="B1755" t="s">
        <v>1070</v>
      </c>
      <c r="C1755" t="s">
        <v>4985</v>
      </c>
      <c r="D1755" t="s">
        <v>72</v>
      </c>
      <c r="E1755" t="s">
        <v>3186</v>
      </c>
      <c r="F1755" t="s">
        <v>98</v>
      </c>
      <c r="G1755" t="s">
        <v>89</v>
      </c>
      <c r="H1755" t="s">
        <v>75</v>
      </c>
      <c r="I1755" t="s">
        <v>76</v>
      </c>
      <c r="J1755" t="s">
        <v>77</v>
      </c>
      <c r="K1755">
        <v>20</v>
      </c>
      <c r="L1755" t="s">
        <v>77</v>
      </c>
      <c r="M1755" t="s">
        <v>78</v>
      </c>
      <c r="N1755" t="s">
        <v>4986</v>
      </c>
      <c r="O1755" t="s">
        <v>3258</v>
      </c>
      <c r="P1755" t="s">
        <v>3264</v>
      </c>
      <c r="Q1755" t="s">
        <v>3189</v>
      </c>
      <c r="R1755" t="s">
        <v>79</v>
      </c>
      <c r="S1755" t="s">
        <v>40</v>
      </c>
      <c r="T1755" t="s">
        <v>3190</v>
      </c>
      <c r="U1755" t="s">
        <v>100</v>
      </c>
      <c r="V1755" t="s">
        <v>80</v>
      </c>
      <c r="W1755">
        <v>82400</v>
      </c>
      <c r="X1755" t="s">
        <v>81</v>
      </c>
      <c r="Y1755">
        <v>-20</v>
      </c>
      <c r="Z1755" t="s">
        <v>3259</v>
      </c>
      <c r="AA1755" t="s">
        <v>3265</v>
      </c>
      <c r="AB1755" t="s">
        <v>90</v>
      </c>
      <c r="AC1755" t="s">
        <v>91</v>
      </c>
      <c r="AD1755">
        <f>_xlfn.XLOOKUP(MIS[[#This Row],[TRADING SYMBOL]],[1]Sheet1!$D:$D,[1]Sheet1!$C:$C)</f>
        <v>414.75</v>
      </c>
      <c r="AE1755">
        <f>MIS[[#This Row],[OrderAverageTradedPrice]]*MIS[[#This Row],[OrderQuantity]]</f>
        <v>9373</v>
      </c>
      <c r="AF1755">
        <f>MIS[[#This Row],[LTP]]*MIS[[#This Row],[OrderQuantity]]</f>
        <v>8295</v>
      </c>
      <c r="AG1755">
        <f>IF(MIS[[#This Row],[OrderSide]]="SELL",MIS[[#This Row],[VALUE]]-MIS[[#This Row],[LIVE_VALUE]],MIS[[#This Row],[LIVE_VALUE]]-MIS[[#This Row],[VALUE]])</f>
        <v>1078</v>
      </c>
      <c r="AH1755" t="str" cm="1">
        <f t="array" ref="AH1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5" t="str">
        <f>MIS[[#This Row],[TRADING SYMBOL]]</f>
        <v>SENSEX2552082400CE</v>
      </c>
      <c r="AJ1755" t="str">
        <f>IF(RIGHT(MIS[[#This Row],[Main/Hedge]],4)="MAIN","MAIN","HEDGE")</f>
        <v>MAIN</v>
      </c>
      <c r="AK1755" t="str" cm="1">
        <f t="array" ref="AK1755">_xlfn._xlws.FILTER(Table4[Column1],ISNUMBER(SEARCH(Table4[Column1],MIS[[#This Row],[OrderUniqueIdentifier]])),"")</f>
        <v>MS</v>
      </c>
    </row>
    <row r="1756" spans="1:37" x14ac:dyDescent="0.25">
      <c r="A1756" t="s">
        <v>71</v>
      </c>
      <c r="B1756" t="s">
        <v>1077</v>
      </c>
      <c r="C1756" t="s">
        <v>5010</v>
      </c>
      <c r="D1756" t="s">
        <v>72</v>
      </c>
      <c r="E1756" t="s">
        <v>3186</v>
      </c>
      <c r="F1756" t="s">
        <v>98</v>
      </c>
      <c r="G1756" t="s">
        <v>89</v>
      </c>
      <c r="H1756" t="s">
        <v>75</v>
      </c>
      <c r="I1756" t="s">
        <v>76</v>
      </c>
      <c r="J1756" t="s">
        <v>77</v>
      </c>
      <c r="K1756">
        <v>160</v>
      </c>
      <c r="L1756" t="s">
        <v>77</v>
      </c>
      <c r="M1756" t="s">
        <v>78</v>
      </c>
      <c r="N1756" t="s">
        <v>5011</v>
      </c>
      <c r="O1756" t="s">
        <v>3258</v>
      </c>
      <c r="P1756" t="s">
        <v>3264</v>
      </c>
      <c r="Q1756" t="s">
        <v>3189</v>
      </c>
      <c r="R1756" t="s">
        <v>79</v>
      </c>
      <c r="S1756" t="s">
        <v>40</v>
      </c>
      <c r="T1756" t="s">
        <v>3190</v>
      </c>
      <c r="U1756" t="s">
        <v>100</v>
      </c>
      <c r="V1756" t="s">
        <v>80</v>
      </c>
      <c r="W1756">
        <v>82400</v>
      </c>
      <c r="X1756" t="s">
        <v>81</v>
      </c>
      <c r="Y1756">
        <v>-160</v>
      </c>
      <c r="Z1756" t="s">
        <v>3259</v>
      </c>
      <c r="AA1756" t="s">
        <v>3265</v>
      </c>
      <c r="AB1756" t="s">
        <v>90</v>
      </c>
      <c r="AC1756" t="s">
        <v>91</v>
      </c>
      <c r="AD1756">
        <f>_xlfn.XLOOKUP(MIS[[#This Row],[TRADING SYMBOL]],[1]Sheet1!$D:$D,[1]Sheet1!$C:$C)</f>
        <v>414.75</v>
      </c>
      <c r="AE1756">
        <f>MIS[[#This Row],[OrderAverageTradedPrice]]*MIS[[#This Row],[OrderQuantity]]</f>
        <v>74954</v>
      </c>
      <c r="AF1756">
        <f>MIS[[#This Row],[LTP]]*MIS[[#This Row],[OrderQuantity]]</f>
        <v>66360</v>
      </c>
      <c r="AG1756">
        <f>IF(MIS[[#This Row],[OrderSide]]="SELL",MIS[[#This Row],[VALUE]]-MIS[[#This Row],[LIVE_VALUE]],MIS[[#This Row],[LIVE_VALUE]]-MIS[[#This Row],[VALUE]])</f>
        <v>8594</v>
      </c>
      <c r="AH1756" t="str" cm="1">
        <f t="array" ref="AH1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6" t="str">
        <f>MIS[[#This Row],[TRADING SYMBOL]]</f>
        <v>SENSEX2552082400CE</v>
      </c>
      <c r="AJ1756" t="str">
        <f>IF(RIGHT(MIS[[#This Row],[Main/Hedge]],4)="MAIN","MAIN","HEDGE")</f>
        <v>MAIN</v>
      </c>
      <c r="AK1756" t="str" cm="1">
        <f t="array" ref="AK1756">_xlfn._xlws.FILTER(Table4[Column1],ISNUMBER(SEARCH(Table4[Column1],MIS[[#This Row],[OrderUniqueIdentifier]])),"")</f>
        <v>MS</v>
      </c>
    </row>
    <row r="1757" spans="1:37" x14ac:dyDescent="0.25">
      <c r="A1757" t="s">
        <v>71</v>
      </c>
      <c r="B1757" t="s">
        <v>1086</v>
      </c>
      <c r="C1757" t="s">
        <v>5045</v>
      </c>
      <c r="D1757" t="s">
        <v>72</v>
      </c>
      <c r="E1757" t="s">
        <v>2044</v>
      </c>
      <c r="F1757" t="s">
        <v>98</v>
      </c>
      <c r="G1757" t="s">
        <v>89</v>
      </c>
      <c r="H1757" t="s">
        <v>75</v>
      </c>
      <c r="I1757" t="s">
        <v>76</v>
      </c>
      <c r="J1757" t="s">
        <v>77</v>
      </c>
      <c r="K1757">
        <v>40</v>
      </c>
      <c r="L1757" t="s">
        <v>77</v>
      </c>
      <c r="M1757" t="s">
        <v>78</v>
      </c>
      <c r="N1757" t="s">
        <v>5046</v>
      </c>
      <c r="O1757" t="s">
        <v>3258</v>
      </c>
      <c r="P1757" t="s">
        <v>3264</v>
      </c>
      <c r="Q1757" t="s">
        <v>2048</v>
      </c>
      <c r="R1757" t="s">
        <v>79</v>
      </c>
      <c r="S1757" t="s">
        <v>40</v>
      </c>
      <c r="T1757" t="s">
        <v>2049</v>
      </c>
      <c r="U1757" t="s">
        <v>100</v>
      </c>
      <c r="V1757" t="s">
        <v>80</v>
      </c>
      <c r="W1757">
        <v>82300</v>
      </c>
      <c r="X1757" t="s">
        <v>81</v>
      </c>
      <c r="Y1757">
        <v>-40</v>
      </c>
      <c r="Z1757" t="s">
        <v>3259</v>
      </c>
      <c r="AA1757" t="s">
        <v>3265</v>
      </c>
      <c r="AB1757" t="s">
        <v>90</v>
      </c>
      <c r="AC1757" t="s">
        <v>91</v>
      </c>
      <c r="AD1757">
        <f>_xlfn.XLOOKUP(MIS[[#This Row],[TRADING SYMBOL]],[1]Sheet1!$D:$D,[1]Sheet1!$C:$C)</f>
        <v>464.4</v>
      </c>
      <c r="AE1757">
        <f>MIS[[#This Row],[OrderAverageTradedPrice]]*MIS[[#This Row],[OrderQuantity]]</f>
        <v>20872</v>
      </c>
      <c r="AF1757">
        <f>MIS[[#This Row],[LTP]]*MIS[[#This Row],[OrderQuantity]]</f>
        <v>18576</v>
      </c>
      <c r="AG1757">
        <f>IF(MIS[[#This Row],[OrderSide]]="SELL",MIS[[#This Row],[VALUE]]-MIS[[#This Row],[LIVE_VALUE]],MIS[[#This Row],[LIVE_VALUE]]-MIS[[#This Row],[VALUE]])</f>
        <v>2296</v>
      </c>
      <c r="AH1757" t="str" cm="1">
        <f t="array" ref="AH1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7" t="str">
        <f>MIS[[#This Row],[TRADING SYMBOL]]</f>
        <v>SENSEX2552082300CE</v>
      </c>
      <c r="AJ1757" t="str">
        <f>IF(RIGHT(MIS[[#This Row],[Main/Hedge]],4)="MAIN","MAIN","HEDGE")</f>
        <v>MAIN</v>
      </c>
      <c r="AK1757" t="str" cm="1">
        <f t="array" ref="AK1757">_xlfn._xlws.FILTER(Table4[Column1],ISNUMBER(SEARCH(Table4[Column1],MIS[[#This Row],[OrderUniqueIdentifier]])),"")</f>
        <v>MS</v>
      </c>
    </row>
    <row r="1758" spans="1:37" x14ac:dyDescent="0.25">
      <c r="A1758" t="s">
        <v>71</v>
      </c>
      <c r="B1758" t="s">
        <v>1086</v>
      </c>
      <c r="C1758" t="s">
        <v>5047</v>
      </c>
      <c r="D1758" t="s">
        <v>72</v>
      </c>
      <c r="E1758" t="s">
        <v>2053</v>
      </c>
      <c r="F1758" t="s">
        <v>98</v>
      </c>
      <c r="G1758" t="s">
        <v>89</v>
      </c>
      <c r="H1758" t="s">
        <v>75</v>
      </c>
      <c r="I1758" t="s">
        <v>76</v>
      </c>
      <c r="J1758" t="s">
        <v>77</v>
      </c>
      <c r="K1758">
        <v>40</v>
      </c>
      <c r="L1758" t="s">
        <v>77</v>
      </c>
      <c r="M1758" t="s">
        <v>78</v>
      </c>
      <c r="N1758" t="s">
        <v>4775</v>
      </c>
      <c r="O1758" t="s">
        <v>3264</v>
      </c>
      <c r="P1758" t="s">
        <v>3264</v>
      </c>
      <c r="Q1758" t="s">
        <v>2055</v>
      </c>
      <c r="R1758" t="s">
        <v>79</v>
      </c>
      <c r="S1758" t="s">
        <v>40</v>
      </c>
      <c r="T1758" t="s">
        <v>2056</v>
      </c>
      <c r="U1758" t="s">
        <v>100</v>
      </c>
      <c r="V1758" t="s">
        <v>80</v>
      </c>
      <c r="W1758">
        <v>82300</v>
      </c>
      <c r="X1758" t="s">
        <v>85</v>
      </c>
      <c r="Y1758">
        <v>-40</v>
      </c>
      <c r="Z1758" t="s">
        <v>3265</v>
      </c>
      <c r="AA1758" t="s">
        <v>3265</v>
      </c>
      <c r="AB1758" t="s">
        <v>107</v>
      </c>
      <c r="AC1758" t="s">
        <v>91</v>
      </c>
      <c r="AD1758">
        <f>_xlfn.XLOOKUP(MIS[[#This Row],[TRADING SYMBOL]],[1]Sheet1!$D:$D,[1]Sheet1!$C:$C)</f>
        <v>389.05</v>
      </c>
      <c r="AE1758">
        <f>MIS[[#This Row],[OrderAverageTradedPrice]]*MIS[[#This Row],[OrderQuantity]]</f>
        <v>20866</v>
      </c>
      <c r="AF1758">
        <f>MIS[[#This Row],[LTP]]*MIS[[#This Row],[OrderQuantity]]</f>
        <v>15562</v>
      </c>
      <c r="AG1758">
        <f>IF(MIS[[#This Row],[OrderSide]]="SELL",MIS[[#This Row],[VALUE]]-MIS[[#This Row],[LIVE_VALUE]],MIS[[#This Row],[LIVE_VALUE]]-MIS[[#This Row],[VALUE]])</f>
        <v>5304</v>
      </c>
      <c r="AH1758" t="str" cm="1">
        <f t="array" ref="AH1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8" t="str">
        <f>MIS[[#This Row],[TRADING SYMBOL]]</f>
        <v>SENSEX2552082300PE</v>
      </c>
      <c r="AJ1758" t="str">
        <f>IF(RIGHT(MIS[[#This Row],[Main/Hedge]],4)="MAIN","MAIN","HEDGE")</f>
        <v>MAIN</v>
      </c>
      <c r="AK1758" t="str" cm="1">
        <f t="array" ref="AK1758">_xlfn._xlws.FILTER(Table4[Column1],ISNUMBER(SEARCH(Table4[Column1],MIS[[#This Row],[OrderUniqueIdentifier]])),"")</f>
        <v>MS</v>
      </c>
    </row>
    <row r="1759" spans="1:37" x14ac:dyDescent="0.25">
      <c r="A1759" t="s">
        <v>71</v>
      </c>
      <c r="B1759" t="s">
        <v>1093</v>
      </c>
      <c r="C1759" t="s">
        <v>5073</v>
      </c>
      <c r="D1759" t="s">
        <v>72</v>
      </c>
      <c r="E1759" t="s">
        <v>3186</v>
      </c>
      <c r="F1759" t="s">
        <v>98</v>
      </c>
      <c r="G1759" t="s">
        <v>89</v>
      </c>
      <c r="H1759" t="s">
        <v>75</v>
      </c>
      <c r="I1759" t="s">
        <v>76</v>
      </c>
      <c r="J1759" t="s">
        <v>77</v>
      </c>
      <c r="K1759">
        <v>80</v>
      </c>
      <c r="L1759" t="s">
        <v>77</v>
      </c>
      <c r="M1759" t="s">
        <v>78</v>
      </c>
      <c r="N1759" t="s">
        <v>5074</v>
      </c>
      <c r="O1759" t="s">
        <v>3258</v>
      </c>
      <c r="P1759" t="s">
        <v>3264</v>
      </c>
      <c r="Q1759" t="s">
        <v>3189</v>
      </c>
      <c r="R1759" t="s">
        <v>79</v>
      </c>
      <c r="S1759" t="s">
        <v>40</v>
      </c>
      <c r="T1759" t="s">
        <v>3190</v>
      </c>
      <c r="U1759" t="s">
        <v>100</v>
      </c>
      <c r="V1759" t="s">
        <v>80</v>
      </c>
      <c r="W1759">
        <v>82400</v>
      </c>
      <c r="X1759" t="s">
        <v>81</v>
      </c>
      <c r="Y1759">
        <v>-80</v>
      </c>
      <c r="Z1759" t="s">
        <v>3259</v>
      </c>
      <c r="AA1759" t="s">
        <v>3265</v>
      </c>
      <c r="AB1759" t="s">
        <v>90</v>
      </c>
      <c r="AC1759" t="s">
        <v>91</v>
      </c>
      <c r="AD1759">
        <f>_xlfn.XLOOKUP(MIS[[#This Row],[TRADING SYMBOL]],[1]Sheet1!$D:$D,[1]Sheet1!$C:$C)</f>
        <v>414.75</v>
      </c>
      <c r="AE1759">
        <f>MIS[[#This Row],[OrderAverageTradedPrice]]*MIS[[#This Row],[OrderQuantity]]</f>
        <v>37461</v>
      </c>
      <c r="AF1759">
        <f>MIS[[#This Row],[LTP]]*MIS[[#This Row],[OrderQuantity]]</f>
        <v>33180</v>
      </c>
      <c r="AG1759">
        <f>IF(MIS[[#This Row],[OrderSide]]="SELL",MIS[[#This Row],[VALUE]]-MIS[[#This Row],[LIVE_VALUE]],MIS[[#This Row],[LIVE_VALUE]]-MIS[[#This Row],[VALUE]])</f>
        <v>4281</v>
      </c>
      <c r="AH1759" t="str" cm="1">
        <f t="array" ref="AH1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9" t="str">
        <f>MIS[[#This Row],[TRADING SYMBOL]]</f>
        <v>SENSEX2552082400CE</v>
      </c>
      <c r="AJ1759" t="str">
        <f>IF(RIGHT(MIS[[#This Row],[Main/Hedge]],4)="MAIN","MAIN","HEDGE")</f>
        <v>MAIN</v>
      </c>
      <c r="AK1759" t="str" cm="1">
        <f t="array" ref="AK1759">_xlfn._xlws.FILTER(Table4[Column1],ISNUMBER(SEARCH(Table4[Column1],MIS[[#This Row],[OrderUniqueIdentifier]])),"")</f>
        <v>MS</v>
      </c>
    </row>
    <row r="1760" spans="1:37" x14ac:dyDescent="0.25">
      <c r="A1760" t="s">
        <v>71</v>
      </c>
      <c r="B1760" t="s">
        <v>1135</v>
      </c>
      <c r="C1760" t="s">
        <v>5168</v>
      </c>
      <c r="D1760" t="s">
        <v>72</v>
      </c>
      <c r="E1760" t="s">
        <v>2053</v>
      </c>
      <c r="F1760" t="s">
        <v>98</v>
      </c>
      <c r="G1760" t="s">
        <v>89</v>
      </c>
      <c r="H1760" t="s">
        <v>75</v>
      </c>
      <c r="I1760" t="s">
        <v>76</v>
      </c>
      <c r="J1760" t="s">
        <v>77</v>
      </c>
      <c r="K1760">
        <v>140</v>
      </c>
      <c r="L1760" t="s">
        <v>77</v>
      </c>
      <c r="M1760" t="s">
        <v>78</v>
      </c>
      <c r="N1760" t="s">
        <v>5169</v>
      </c>
      <c r="O1760" t="s">
        <v>3264</v>
      </c>
      <c r="P1760" t="s">
        <v>3264</v>
      </c>
      <c r="Q1760" t="s">
        <v>2055</v>
      </c>
      <c r="R1760" t="s">
        <v>79</v>
      </c>
      <c r="S1760" t="s">
        <v>40</v>
      </c>
      <c r="T1760" t="s">
        <v>2056</v>
      </c>
      <c r="U1760" t="s">
        <v>100</v>
      </c>
      <c r="V1760" t="s">
        <v>80</v>
      </c>
      <c r="W1760">
        <v>82300</v>
      </c>
      <c r="X1760" t="s">
        <v>85</v>
      </c>
      <c r="Y1760">
        <v>-140</v>
      </c>
      <c r="Z1760" t="s">
        <v>3265</v>
      </c>
      <c r="AA1760" t="s">
        <v>3265</v>
      </c>
      <c r="AB1760" t="s">
        <v>107</v>
      </c>
      <c r="AC1760" t="s">
        <v>91</v>
      </c>
      <c r="AD1760">
        <f>_xlfn.XLOOKUP(MIS[[#This Row],[TRADING SYMBOL]],[1]Sheet1!$D:$D,[1]Sheet1!$C:$C)</f>
        <v>389.05</v>
      </c>
      <c r="AE1760">
        <f>MIS[[#This Row],[OrderAverageTradedPrice]]*MIS[[#This Row],[OrderQuantity]]</f>
        <v>72964.999999999942</v>
      </c>
      <c r="AF1760">
        <f>MIS[[#This Row],[LTP]]*MIS[[#This Row],[OrderQuantity]]</f>
        <v>54467</v>
      </c>
      <c r="AG1760">
        <f>IF(MIS[[#This Row],[OrderSide]]="SELL",MIS[[#This Row],[VALUE]]-MIS[[#This Row],[LIVE_VALUE]],MIS[[#This Row],[LIVE_VALUE]]-MIS[[#This Row],[VALUE]])</f>
        <v>18497.999999999942</v>
      </c>
      <c r="AH1760" t="str" cm="1">
        <f t="array" ref="AH1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0" t="str">
        <f>MIS[[#This Row],[TRADING SYMBOL]]</f>
        <v>SENSEX2552082300PE</v>
      </c>
      <c r="AJ1760" t="str">
        <f>IF(RIGHT(MIS[[#This Row],[Main/Hedge]],4)="MAIN","MAIN","HEDGE")</f>
        <v>MAIN</v>
      </c>
      <c r="AK1760" t="str" cm="1">
        <f t="array" ref="AK1760">_xlfn._xlws.FILTER(Table4[Column1],ISNUMBER(SEARCH(Table4[Column1],MIS[[#This Row],[OrderUniqueIdentifier]])),"")</f>
        <v>MS</v>
      </c>
    </row>
    <row r="1761" spans="1:37" x14ac:dyDescent="0.25">
      <c r="A1761" t="s">
        <v>71</v>
      </c>
      <c r="B1761" t="s">
        <v>1153</v>
      </c>
      <c r="C1761" t="s">
        <v>5241</v>
      </c>
      <c r="D1761" t="s">
        <v>72</v>
      </c>
      <c r="E1761" t="s">
        <v>3193</v>
      </c>
      <c r="F1761" t="s">
        <v>98</v>
      </c>
      <c r="G1761" t="s">
        <v>89</v>
      </c>
      <c r="H1761" t="s">
        <v>75</v>
      </c>
      <c r="I1761" t="s">
        <v>76</v>
      </c>
      <c r="J1761" t="s">
        <v>77</v>
      </c>
      <c r="K1761">
        <v>40</v>
      </c>
      <c r="L1761" t="s">
        <v>77</v>
      </c>
      <c r="M1761" t="s">
        <v>78</v>
      </c>
      <c r="N1761" t="s">
        <v>5242</v>
      </c>
      <c r="O1761" t="s">
        <v>3258</v>
      </c>
      <c r="P1761" t="s">
        <v>3264</v>
      </c>
      <c r="Q1761" t="s">
        <v>3195</v>
      </c>
      <c r="R1761" t="s">
        <v>79</v>
      </c>
      <c r="S1761" t="s">
        <v>40</v>
      </c>
      <c r="T1761" t="s">
        <v>3196</v>
      </c>
      <c r="U1761" t="s">
        <v>100</v>
      </c>
      <c r="V1761" t="s">
        <v>80</v>
      </c>
      <c r="W1761">
        <v>82200</v>
      </c>
      <c r="X1761" t="s">
        <v>85</v>
      </c>
      <c r="Y1761">
        <v>-40</v>
      </c>
      <c r="Z1761" t="s">
        <v>3259</v>
      </c>
      <c r="AA1761" t="s">
        <v>3265</v>
      </c>
      <c r="AB1761" t="s">
        <v>107</v>
      </c>
      <c r="AC1761" t="s">
        <v>91</v>
      </c>
      <c r="AD1761">
        <f>_xlfn.XLOOKUP(MIS[[#This Row],[TRADING SYMBOL]],[1]Sheet1!$D:$D,[1]Sheet1!$C:$C)</f>
        <v>350</v>
      </c>
      <c r="AE1761">
        <f>MIS[[#This Row],[OrderAverageTradedPrice]]*MIS[[#This Row],[OrderQuantity]]</f>
        <v>19039</v>
      </c>
      <c r="AF1761">
        <f>MIS[[#This Row],[LTP]]*MIS[[#This Row],[OrderQuantity]]</f>
        <v>14000</v>
      </c>
      <c r="AG1761">
        <f>IF(MIS[[#This Row],[OrderSide]]="SELL",MIS[[#This Row],[VALUE]]-MIS[[#This Row],[LIVE_VALUE]],MIS[[#This Row],[LIVE_VALUE]]-MIS[[#This Row],[VALUE]])</f>
        <v>5039</v>
      </c>
      <c r="AH1761" t="str" cm="1">
        <f t="array" ref="AH1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1" t="str">
        <f>MIS[[#This Row],[TRADING SYMBOL]]</f>
        <v>SENSEX2552082200PE</v>
      </c>
      <c r="AJ1761" t="str">
        <f>IF(RIGHT(MIS[[#This Row],[Main/Hedge]],4)="MAIN","MAIN","HEDGE")</f>
        <v>MAIN</v>
      </c>
      <c r="AK1761" t="str" cm="1">
        <f t="array" ref="AK1761">_xlfn._xlws.FILTER(Table4[Column1],ISNUMBER(SEARCH(Table4[Column1],MIS[[#This Row],[OrderUniqueIdentifier]])),"")</f>
        <v>MS</v>
      </c>
    </row>
    <row r="1762" spans="1:37" x14ac:dyDescent="0.25">
      <c r="A1762" t="s">
        <v>71</v>
      </c>
      <c r="B1762" t="s">
        <v>1163</v>
      </c>
      <c r="C1762" t="s">
        <v>5263</v>
      </c>
      <c r="D1762" t="s">
        <v>72</v>
      </c>
      <c r="E1762" t="s">
        <v>2053</v>
      </c>
      <c r="F1762" t="s">
        <v>98</v>
      </c>
      <c r="G1762" t="s">
        <v>89</v>
      </c>
      <c r="H1762" t="s">
        <v>75</v>
      </c>
      <c r="I1762" t="s">
        <v>76</v>
      </c>
      <c r="J1762" t="s">
        <v>77</v>
      </c>
      <c r="K1762">
        <v>20</v>
      </c>
      <c r="L1762" t="s">
        <v>77</v>
      </c>
      <c r="M1762" t="s">
        <v>78</v>
      </c>
      <c r="N1762" t="s">
        <v>4773</v>
      </c>
      <c r="O1762" t="s">
        <v>3264</v>
      </c>
      <c r="P1762" t="s">
        <v>3264</v>
      </c>
      <c r="Q1762" t="s">
        <v>2055</v>
      </c>
      <c r="R1762" t="s">
        <v>79</v>
      </c>
      <c r="S1762" t="s">
        <v>40</v>
      </c>
      <c r="T1762" t="s">
        <v>2056</v>
      </c>
      <c r="U1762" t="s">
        <v>100</v>
      </c>
      <c r="V1762" t="s">
        <v>80</v>
      </c>
      <c r="W1762">
        <v>82300</v>
      </c>
      <c r="X1762" t="s">
        <v>85</v>
      </c>
      <c r="Y1762">
        <v>-20</v>
      </c>
      <c r="Z1762" t="s">
        <v>3265</v>
      </c>
      <c r="AA1762" t="s">
        <v>3265</v>
      </c>
      <c r="AB1762" t="s">
        <v>107</v>
      </c>
      <c r="AC1762" t="s">
        <v>91</v>
      </c>
      <c r="AD1762">
        <f>_xlfn.XLOOKUP(MIS[[#This Row],[TRADING SYMBOL]],[1]Sheet1!$D:$D,[1]Sheet1!$C:$C)</f>
        <v>389.05</v>
      </c>
      <c r="AE1762">
        <f>MIS[[#This Row],[OrderAverageTradedPrice]]*MIS[[#This Row],[OrderQuantity]]</f>
        <v>10422</v>
      </c>
      <c r="AF1762">
        <f>MIS[[#This Row],[LTP]]*MIS[[#This Row],[OrderQuantity]]</f>
        <v>7781</v>
      </c>
      <c r="AG1762">
        <f>IF(MIS[[#This Row],[OrderSide]]="SELL",MIS[[#This Row],[VALUE]]-MIS[[#This Row],[LIVE_VALUE]],MIS[[#This Row],[LIVE_VALUE]]-MIS[[#This Row],[VALUE]])</f>
        <v>2641</v>
      </c>
      <c r="AH1762" t="str" cm="1">
        <f t="array" ref="AH1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2" t="str">
        <f>MIS[[#This Row],[TRADING SYMBOL]]</f>
        <v>SENSEX2552082300PE</v>
      </c>
      <c r="AJ1762" t="str">
        <f>IF(RIGHT(MIS[[#This Row],[Main/Hedge]],4)="MAIN","MAIN","HEDGE")</f>
        <v>MAIN</v>
      </c>
      <c r="AK1762" t="str" cm="1">
        <f t="array" ref="AK1762">_xlfn._xlws.FILTER(Table4[Column1],ISNUMBER(SEARCH(Table4[Column1],MIS[[#This Row],[OrderUniqueIdentifier]])),"")</f>
        <v>MS</v>
      </c>
    </row>
    <row r="1763" spans="1:37" x14ac:dyDescent="0.25">
      <c r="A1763" t="s">
        <v>71</v>
      </c>
      <c r="B1763" t="s">
        <v>1178</v>
      </c>
      <c r="C1763" t="s">
        <v>5287</v>
      </c>
      <c r="D1763" t="s">
        <v>72</v>
      </c>
      <c r="E1763" t="s">
        <v>2044</v>
      </c>
      <c r="F1763" t="s">
        <v>98</v>
      </c>
      <c r="G1763" t="s">
        <v>89</v>
      </c>
      <c r="H1763" t="s">
        <v>75</v>
      </c>
      <c r="I1763" t="s">
        <v>76</v>
      </c>
      <c r="J1763" t="s">
        <v>77</v>
      </c>
      <c r="K1763">
        <v>120</v>
      </c>
      <c r="L1763" t="s">
        <v>77</v>
      </c>
      <c r="M1763" t="s">
        <v>78</v>
      </c>
      <c r="N1763" t="s">
        <v>5288</v>
      </c>
      <c r="O1763" t="s">
        <v>3258</v>
      </c>
      <c r="P1763" t="s">
        <v>3264</v>
      </c>
      <c r="Q1763" t="s">
        <v>2048</v>
      </c>
      <c r="R1763" t="s">
        <v>79</v>
      </c>
      <c r="S1763" t="s">
        <v>40</v>
      </c>
      <c r="T1763" t="s">
        <v>2049</v>
      </c>
      <c r="U1763" t="s">
        <v>100</v>
      </c>
      <c r="V1763" t="s">
        <v>80</v>
      </c>
      <c r="W1763">
        <v>82300</v>
      </c>
      <c r="X1763" t="s">
        <v>81</v>
      </c>
      <c r="Y1763">
        <v>-120</v>
      </c>
      <c r="Z1763" t="s">
        <v>3259</v>
      </c>
      <c r="AA1763" t="s">
        <v>3265</v>
      </c>
      <c r="AB1763" t="s">
        <v>90</v>
      </c>
      <c r="AC1763" t="s">
        <v>91</v>
      </c>
      <c r="AD1763">
        <f>_xlfn.XLOOKUP(MIS[[#This Row],[TRADING SYMBOL]],[1]Sheet1!$D:$D,[1]Sheet1!$C:$C)</f>
        <v>464.4</v>
      </c>
      <c r="AE1763">
        <f>MIS[[#This Row],[OrderAverageTradedPrice]]*MIS[[#This Row],[OrderQuantity]]</f>
        <v>62589.000000000007</v>
      </c>
      <c r="AF1763">
        <f>MIS[[#This Row],[LTP]]*MIS[[#This Row],[OrderQuantity]]</f>
        <v>55728</v>
      </c>
      <c r="AG1763">
        <f>IF(MIS[[#This Row],[OrderSide]]="SELL",MIS[[#This Row],[VALUE]]-MIS[[#This Row],[LIVE_VALUE]],MIS[[#This Row],[LIVE_VALUE]]-MIS[[#This Row],[VALUE]])</f>
        <v>6861.0000000000073</v>
      </c>
      <c r="AH1763" t="str" cm="1">
        <f t="array" ref="AH1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3" t="str">
        <f>MIS[[#This Row],[TRADING SYMBOL]]</f>
        <v>SENSEX2552082300CE</v>
      </c>
      <c r="AJ1763" t="str">
        <f>IF(RIGHT(MIS[[#This Row],[Main/Hedge]],4)="MAIN","MAIN","HEDGE")</f>
        <v>MAIN</v>
      </c>
      <c r="AK1763" t="str" cm="1">
        <f t="array" ref="AK1763">_xlfn._xlws.FILTER(Table4[Column1],ISNUMBER(SEARCH(Table4[Column1],MIS[[#This Row],[OrderUniqueIdentifier]])),"")</f>
        <v>MS</v>
      </c>
    </row>
    <row r="1764" spans="1:37" x14ac:dyDescent="0.25">
      <c r="A1764" t="s">
        <v>71</v>
      </c>
      <c r="B1764" t="s">
        <v>1186</v>
      </c>
      <c r="C1764" t="s">
        <v>5326</v>
      </c>
      <c r="D1764" t="s">
        <v>72</v>
      </c>
      <c r="E1764" t="s">
        <v>3186</v>
      </c>
      <c r="F1764" t="s">
        <v>98</v>
      </c>
      <c r="G1764" t="s">
        <v>89</v>
      </c>
      <c r="H1764" t="s">
        <v>75</v>
      </c>
      <c r="I1764" t="s">
        <v>76</v>
      </c>
      <c r="J1764" t="s">
        <v>77</v>
      </c>
      <c r="K1764">
        <v>20</v>
      </c>
      <c r="L1764" t="s">
        <v>77</v>
      </c>
      <c r="M1764" t="s">
        <v>78</v>
      </c>
      <c r="N1764" t="s">
        <v>5327</v>
      </c>
      <c r="O1764" t="s">
        <v>3258</v>
      </c>
      <c r="P1764" t="s">
        <v>3264</v>
      </c>
      <c r="Q1764" t="s">
        <v>3189</v>
      </c>
      <c r="R1764" t="s">
        <v>79</v>
      </c>
      <c r="S1764" t="s">
        <v>40</v>
      </c>
      <c r="T1764" t="s">
        <v>3190</v>
      </c>
      <c r="U1764" t="s">
        <v>100</v>
      </c>
      <c r="V1764" t="s">
        <v>80</v>
      </c>
      <c r="W1764">
        <v>82400</v>
      </c>
      <c r="X1764" t="s">
        <v>81</v>
      </c>
      <c r="Y1764">
        <v>-20</v>
      </c>
      <c r="Z1764" t="s">
        <v>3259</v>
      </c>
      <c r="AA1764" t="s">
        <v>3265</v>
      </c>
      <c r="AB1764" t="s">
        <v>90</v>
      </c>
      <c r="AC1764" t="s">
        <v>91</v>
      </c>
      <c r="AD1764">
        <f>_xlfn.XLOOKUP(MIS[[#This Row],[TRADING SYMBOL]],[1]Sheet1!$D:$D,[1]Sheet1!$C:$C)</f>
        <v>414.75</v>
      </c>
      <c r="AE1764">
        <f>MIS[[#This Row],[OrderAverageTradedPrice]]*MIS[[#This Row],[OrderQuantity]]</f>
        <v>9381</v>
      </c>
      <c r="AF1764">
        <f>MIS[[#This Row],[LTP]]*MIS[[#This Row],[OrderQuantity]]</f>
        <v>8295</v>
      </c>
      <c r="AG1764">
        <f>IF(MIS[[#This Row],[OrderSide]]="SELL",MIS[[#This Row],[VALUE]]-MIS[[#This Row],[LIVE_VALUE]],MIS[[#This Row],[LIVE_VALUE]]-MIS[[#This Row],[VALUE]])</f>
        <v>1086</v>
      </c>
      <c r="AH1764" t="str" cm="1">
        <f t="array" ref="AH1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4" t="str">
        <f>MIS[[#This Row],[TRADING SYMBOL]]</f>
        <v>SENSEX2552082400CE</v>
      </c>
      <c r="AJ1764" t="str">
        <f>IF(RIGHT(MIS[[#This Row],[Main/Hedge]],4)="MAIN","MAIN","HEDGE")</f>
        <v>MAIN</v>
      </c>
      <c r="AK1764" t="str" cm="1">
        <f t="array" ref="AK1764">_xlfn._xlws.FILTER(Table4[Column1],ISNUMBER(SEARCH(Table4[Column1],MIS[[#This Row],[OrderUniqueIdentifier]])),"")</f>
        <v>MS</v>
      </c>
    </row>
    <row r="1765" spans="1:37" x14ac:dyDescent="0.25">
      <c r="A1765" t="s">
        <v>71</v>
      </c>
      <c r="B1765" t="s">
        <v>1186</v>
      </c>
      <c r="C1765" t="s">
        <v>5328</v>
      </c>
      <c r="D1765" t="s">
        <v>72</v>
      </c>
      <c r="E1765" t="s">
        <v>3193</v>
      </c>
      <c r="F1765" t="s">
        <v>98</v>
      </c>
      <c r="G1765" t="s">
        <v>89</v>
      </c>
      <c r="H1765" t="s">
        <v>75</v>
      </c>
      <c r="I1765" t="s">
        <v>76</v>
      </c>
      <c r="J1765" t="s">
        <v>77</v>
      </c>
      <c r="K1765">
        <v>20</v>
      </c>
      <c r="L1765" t="s">
        <v>77</v>
      </c>
      <c r="M1765" t="s">
        <v>78</v>
      </c>
      <c r="N1765" t="s">
        <v>5329</v>
      </c>
      <c r="O1765" t="s">
        <v>3258</v>
      </c>
      <c r="P1765" t="s">
        <v>3264</v>
      </c>
      <c r="Q1765" t="s">
        <v>3195</v>
      </c>
      <c r="R1765" t="s">
        <v>79</v>
      </c>
      <c r="S1765" t="s">
        <v>40</v>
      </c>
      <c r="T1765" t="s">
        <v>3196</v>
      </c>
      <c r="U1765" t="s">
        <v>100</v>
      </c>
      <c r="V1765" t="s">
        <v>80</v>
      </c>
      <c r="W1765">
        <v>82200</v>
      </c>
      <c r="X1765" t="s">
        <v>85</v>
      </c>
      <c r="Y1765">
        <v>-20</v>
      </c>
      <c r="Z1765" t="s">
        <v>3259</v>
      </c>
      <c r="AA1765" t="s">
        <v>3265</v>
      </c>
      <c r="AB1765" t="s">
        <v>107</v>
      </c>
      <c r="AC1765" t="s">
        <v>91</v>
      </c>
      <c r="AD1765">
        <f>_xlfn.XLOOKUP(MIS[[#This Row],[TRADING SYMBOL]],[1]Sheet1!$D:$D,[1]Sheet1!$C:$C)</f>
        <v>350</v>
      </c>
      <c r="AE1765">
        <f>MIS[[#This Row],[OrderAverageTradedPrice]]*MIS[[#This Row],[OrderQuantity]]</f>
        <v>9516</v>
      </c>
      <c r="AF1765">
        <f>MIS[[#This Row],[LTP]]*MIS[[#This Row],[OrderQuantity]]</f>
        <v>7000</v>
      </c>
      <c r="AG1765">
        <f>IF(MIS[[#This Row],[OrderSide]]="SELL",MIS[[#This Row],[VALUE]]-MIS[[#This Row],[LIVE_VALUE]],MIS[[#This Row],[LIVE_VALUE]]-MIS[[#This Row],[VALUE]])</f>
        <v>2516</v>
      </c>
      <c r="AH1765" t="str" cm="1">
        <f t="array" ref="AH1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5" t="str">
        <f>MIS[[#This Row],[TRADING SYMBOL]]</f>
        <v>SENSEX2552082200PE</v>
      </c>
      <c r="AJ1765" t="str">
        <f>IF(RIGHT(MIS[[#This Row],[Main/Hedge]],4)="MAIN","MAIN","HEDGE")</f>
        <v>MAIN</v>
      </c>
      <c r="AK1765" t="str" cm="1">
        <f t="array" ref="AK1765">_xlfn._xlws.FILTER(Table4[Column1],ISNUMBER(SEARCH(Table4[Column1],MIS[[#This Row],[OrderUniqueIdentifier]])),"")</f>
        <v>MS</v>
      </c>
    </row>
    <row r="1766" spans="1:37" x14ac:dyDescent="0.25">
      <c r="A1766" t="s">
        <v>71</v>
      </c>
      <c r="B1766" t="s">
        <v>1195</v>
      </c>
      <c r="C1766" t="s">
        <v>5351</v>
      </c>
      <c r="D1766" t="s">
        <v>72</v>
      </c>
      <c r="E1766" t="s">
        <v>2053</v>
      </c>
      <c r="F1766" t="s">
        <v>98</v>
      </c>
      <c r="G1766" t="s">
        <v>89</v>
      </c>
      <c r="H1766" t="s">
        <v>75</v>
      </c>
      <c r="I1766" t="s">
        <v>76</v>
      </c>
      <c r="J1766" t="s">
        <v>77</v>
      </c>
      <c r="K1766">
        <v>20</v>
      </c>
      <c r="L1766" t="s">
        <v>77</v>
      </c>
      <c r="M1766" t="s">
        <v>78</v>
      </c>
      <c r="N1766" t="s">
        <v>4775</v>
      </c>
      <c r="O1766" t="s">
        <v>3264</v>
      </c>
      <c r="P1766" t="s">
        <v>3264</v>
      </c>
      <c r="Q1766" t="s">
        <v>2055</v>
      </c>
      <c r="R1766" t="s">
        <v>79</v>
      </c>
      <c r="S1766" t="s">
        <v>40</v>
      </c>
      <c r="T1766" t="s">
        <v>2056</v>
      </c>
      <c r="U1766" t="s">
        <v>100</v>
      </c>
      <c r="V1766" t="s">
        <v>80</v>
      </c>
      <c r="W1766">
        <v>82300</v>
      </c>
      <c r="X1766" t="s">
        <v>85</v>
      </c>
      <c r="Y1766">
        <v>-20</v>
      </c>
      <c r="Z1766" t="s">
        <v>3265</v>
      </c>
      <c r="AA1766" t="s">
        <v>3265</v>
      </c>
      <c r="AB1766" t="s">
        <v>107</v>
      </c>
      <c r="AC1766" t="s">
        <v>91</v>
      </c>
      <c r="AD1766">
        <f>_xlfn.XLOOKUP(MIS[[#This Row],[TRADING SYMBOL]],[1]Sheet1!$D:$D,[1]Sheet1!$C:$C)</f>
        <v>389.05</v>
      </c>
      <c r="AE1766">
        <f>MIS[[#This Row],[OrderAverageTradedPrice]]*MIS[[#This Row],[OrderQuantity]]</f>
        <v>10433</v>
      </c>
      <c r="AF1766">
        <f>MIS[[#This Row],[LTP]]*MIS[[#This Row],[OrderQuantity]]</f>
        <v>7781</v>
      </c>
      <c r="AG1766">
        <f>IF(MIS[[#This Row],[OrderSide]]="SELL",MIS[[#This Row],[VALUE]]-MIS[[#This Row],[LIVE_VALUE]],MIS[[#This Row],[LIVE_VALUE]]-MIS[[#This Row],[VALUE]])</f>
        <v>2652</v>
      </c>
      <c r="AH1766" t="str" cm="1">
        <f t="array" ref="AH1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6" t="str">
        <f>MIS[[#This Row],[TRADING SYMBOL]]</f>
        <v>SENSEX2552082300PE</v>
      </c>
      <c r="AJ1766" t="str">
        <f>IF(RIGHT(MIS[[#This Row],[Main/Hedge]],4)="MAIN","MAIN","HEDGE")</f>
        <v>MAIN</v>
      </c>
      <c r="AK1766" t="str" cm="1">
        <f t="array" ref="AK1766">_xlfn._xlws.FILTER(Table4[Column1],ISNUMBER(SEARCH(Table4[Column1],MIS[[#This Row],[OrderUniqueIdentifier]])),"")</f>
        <v>MS</v>
      </c>
    </row>
    <row r="1767" spans="1:37" x14ac:dyDescent="0.25">
      <c r="A1767" t="s">
        <v>71</v>
      </c>
      <c r="B1767" t="s">
        <v>1210</v>
      </c>
      <c r="C1767" t="s">
        <v>5396</v>
      </c>
      <c r="D1767" t="s">
        <v>72</v>
      </c>
      <c r="E1767" t="s">
        <v>2044</v>
      </c>
      <c r="F1767" t="s">
        <v>98</v>
      </c>
      <c r="G1767" t="s">
        <v>89</v>
      </c>
      <c r="H1767" t="s">
        <v>75</v>
      </c>
      <c r="I1767" t="s">
        <v>76</v>
      </c>
      <c r="J1767" t="s">
        <v>77</v>
      </c>
      <c r="K1767">
        <v>20</v>
      </c>
      <c r="L1767" t="s">
        <v>77</v>
      </c>
      <c r="M1767" t="s">
        <v>78</v>
      </c>
      <c r="N1767" t="s">
        <v>5397</v>
      </c>
      <c r="O1767" t="s">
        <v>3258</v>
      </c>
      <c r="P1767" t="s">
        <v>3264</v>
      </c>
      <c r="Q1767" t="s">
        <v>2048</v>
      </c>
      <c r="R1767" t="s">
        <v>79</v>
      </c>
      <c r="S1767" t="s">
        <v>40</v>
      </c>
      <c r="T1767" t="s">
        <v>2049</v>
      </c>
      <c r="U1767" t="s">
        <v>100</v>
      </c>
      <c r="V1767" t="s">
        <v>80</v>
      </c>
      <c r="W1767">
        <v>82300</v>
      </c>
      <c r="X1767" t="s">
        <v>81</v>
      </c>
      <c r="Y1767">
        <v>-20</v>
      </c>
      <c r="Z1767" t="s">
        <v>3259</v>
      </c>
      <c r="AA1767" t="s">
        <v>3265</v>
      </c>
      <c r="AB1767" t="s">
        <v>90</v>
      </c>
      <c r="AC1767" t="s">
        <v>91</v>
      </c>
      <c r="AD1767">
        <f>_xlfn.XLOOKUP(MIS[[#This Row],[TRADING SYMBOL]],[1]Sheet1!$D:$D,[1]Sheet1!$C:$C)</f>
        <v>464.4</v>
      </c>
      <c r="AE1767">
        <f>MIS[[#This Row],[OrderAverageTradedPrice]]*MIS[[#This Row],[OrderQuantity]]</f>
        <v>10387</v>
      </c>
      <c r="AF1767">
        <f>MIS[[#This Row],[LTP]]*MIS[[#This Row],[OrderQuantity]]</f>
        <v>9288</v>
      </c>
      <c r="AG1767">
        <f>IF(MIS[[#This Row],[OrderSide]]="SELL",MIS[[#This Row],[VALUE]]-MIS[[#This Row],[LIVE_VALUE]],MIS[[#This Row],[LIVE_VALUE]]-MIS[[#This Row],[VALUE]])</f>
        <v>1099</v>
      </c>
      <c r="AH1767" t="str" cm="1">
        <f t="array" ref="AH1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7" t="str">
        <f>MIS[[#This Row],[TRADING SYMBOL]]</f>
        <v>SENSEX2552082300CE</v>
      </c>
      <c r="AJ1767" t="str">
        <f>IF(RIGHT(MIS[[#This Row],[Main/Hedge]],4)="MAIN","MAIN","HEDGE")</f>
        <v>MAIN</v>
      </c>
      <c r="AK1767" t="str" cm="1">
        <f t="array" ref="AK1767">_xlfn._xlws.FILTER(Table4[Column1],ISNUMBER(SEARCH(Table4[Column1],MIS[[#This Row],[OrderUniqueIdentifier]])),"")</f>
        <v>MS</v>
      </c>
    </row>
    <row r="1768" spans="1:37" x14ac:dyDescent="0.25">
      <c r="A1768" t="s">
        <v>71</v>
      </c>
      <c r="B1768" t="s">
        <v>1235</v>
      </c>
      <c r="C1768" t="s">
        <v>5485</v>
      </c>
      <c r="D1768" t="s">
        <v>72</v>
      </c>
      <c r="E1768" t="s">
        <v>2053</v>
      </c>
      <c r="F1768" t="s">
        <v>98</v>
      </c>
      <c r="G1768" t="s">
        <v>89</v>
      </c>
      <c r="H1768" t="s">
        <v>75</v>
      </c>
      <c r="I1768" t="s">
        <v>76</v>
      </c>
      <c r="J1768" t="s">
        <v>77</v>
      </c>
      <c r="K1768">
        <v>80</v>
      </c>
      <c r="L1768" t="s">
        <v>77</v>
      </c>
      <c r="M1768" t="s">
        <v>78</v>
      </c>
      <c r="N1768" t="s">
        <v>5486</v>
      </c>
      <c r="O1768" t="s">
        <v>3264</v>
      </c>
      <c r="P1768" t="s">
        <v>3264</v>
      </c>
      <c r="Q1768" t="s">
        <v>2055</v>
      </c>
      <c r="R1768" t="s">
        <v>79</v>
      </c>
      <c r="S1768" t="s">
        <v>40</v>
      </c>
      <c r="T1768" t="s">
        <v>2056</v>
      </c>
      <c r="U1768" t="s">
        <v>100</v>
      </c>
      <c r="V1768" t="s">
        <v>80</v>
      </c>
      <c r="W1768">
        <v>82300</v>
      </c>
      <c r="X1768" t="s">
        <v>85</v>
      </c>
      <c r="Y1768">
        <v>-80</v>
      </c>
      <c r="Z1768" t="s">
        <v>3265</v>
      </c>
      <c r="AA1768" t="s">
        <v>3265</v>
      </c>
      <c r="AB1768" t="s">
        <v>107</v>
      </c>
      <c r="AC1768" t="s">
        <v>91</v>
      </c>
      <c r="AD1768">
        <f>_xlfn.XLOOKUP(MIS[[#This Row],[TRADING SYMBOL]],[1]Sheet1!$D:$D,[1]Sheet1!$C:$C)</f>
        <v>389.05</v>
      </c>
      <c r="AE1768">
        <f>MIS[[#This Row],[OrderAverageTradedPrice]]*MIS[[#This Row],[OrderQuantity]]</f>
        <v>41674</v>
      </c>
      <c r="AF1768">
        <f>MIS[[#This Row],[LTP]]*MIS[[#This Row],[OrderQuantity]]</f>
        <v>31124</v>
      </c>
      <c r="AG1768">
        <f>IF(MIS[[#This Row],[OrderSide]]="SELL",MIS[[#This Row],[VALUE]]-MIS[[#This Row],[LIVE_VALUE]],MIS[[#This Row],[LIVE_VALUE]]-MIS[[#This Row],[VALUE]])</f>
        <v>10550</v>
      </c>
      <c r="AH1768" t="str" cm="1">
        <f t="array" ref="AH1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8" t="str">
        <f>MIS[[#This Row],[TRADING SYMBOL]]</f>
        <v>SENSEX2552082300PE</v>
      </c>
      <c r="AJ1768" t="str">
        <f>IF(RIGHT(MIS[[#This Row],[Main/Hedge]],4)="MAIN","MAIN","HEDGE")</f>
        <v>MAIN</v>
      </c>
      <c r="AK1768" t="str" cm="1">
        <f t="array" ref="AK1768">_xlfn._xlws.FILTER(Table4[Column1],ISNUMBER(SEARCH(Table4[Column1],MIS[[#This Row],[OrderUniqueIdentifier]])),"")</f>
        <v>MS</v>
      </c>
    </row>
    <row r="1769" spans="1:37" x14ac:dyDescent="0.25">
      <c r="A1769" t="s">
        <v>71</v>
      </c>
      <c r="B1769" t="s">
        <v>1251</v>
      </c>
      <c r="C1769" t="s">
        <v>5516</v>
      </c>
      <c r="D1769" t="s">
        <v>72</v>
      </c>
      <c r="E1769" t="s">
        <v>2053</v>
      </c>
      <c r="F1769" t="s">
        <v>98</v>
      </c>
      <c r="G1769" t="s">
        <v>89</v>
      </c>
      <c r="H1769" t="s">
        <v>75</v>
      </c>
      <c r="I1769" t="s">
        <v>76</v>
      </c>
      <c r="J1769" t="s">
        <v>77</v>
      </c>
      <c r="K1769">
        <v>20</v>
      </c>
      <c r="L1769" t="s">
        <v>77</v>
      </c>
      <c r="M1769" t="s">
        <v>78</v>
      </c>
      <c r="N1769" t="s">
        <v>5517</v>
      </c>
      <c r="O1769" t="s">
        <v>3258</v>
      </c>
      <c r="P1769" t="s">
        <v>3264</v>
      </c>
      <c r="Q1769" t="s">
        <v>2055</v>
      </c>
      <c r="R1769" t="s">
        <v>79</v>
      </c>
      <c r="S1769" t="s">
        <v>40</v>
      </c>
      <c r="T1769" t="s">
        <v>2056</v>
      </c>
      <c r="U1769" t="s">
        <v>100</v>
      </c>
      <c r="V1769" t="s">
        <v>80</v>
      </c>
      <c r="W1769">
        <v>82300</v>
      </c>
      <c r="X1769" t="s">
        <v>85</v>
      </c>
      <c r="Y1769">
        <v>-20</v>
      </c>
      <c r="Z1769" t="s">
        <v>3259</v>
      </c>
      <c r="AA1769" t="s">
        <v>3265</v>
      </c>
      <c r="AB1769" t="s">
        <v>107</v>
      </c>
      <c r="AC1769" t="s">
        <v>91</v>
      </c>
      <c r="AD1769">
        <f>_xlfn.XLOOKUP(MIS[[#This Row],[TRADING SYMBOL]],[1]Sheet1!$D:$D,[1]Sheet1!$C:$C)</f>
        <v>389.05</v>
      </c>
      <c r="AE1769">
        <f>MIS[[#This Row],[OrderAverageTradedPrice]]*MIS[[#This Row],[OrderQuantity]]</f>
        <v>10452</v>
      </c>
      <c r="AF1769">
        <f>MIS[[#This Row],[LTP]]*MIS[[#This Row],[OrderQuantity]]</f>
        <v>7781</v>
      </c>
      <c r="AG1769">
        <f>IF(MIS[[#This Row],[OrderSide]]="SELL",MIS[[#This Row],[VALUE]]-MIS[[#This Row],[LIVE_VALUE]],MIS[[#This Row],[LIVE_VALUE]]-MIS[[#This Row],[VALUE]])</f>
        <v>2671</v>
      </c>
      <c r="AH1769" t="str" cm="1">
        <f t="array" ref="AH1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9" t="str">
        <f>MIS[[#This Row],[TRADING SYMBOL]]</f>
        <v>SENSEX2552082300PE</v>
      </c>
      <c r="AJ1769" t="str">
        <f>IF(RIGHT(MIS[[#This Row],[Main/Hedge]],4)="MAIN","MAIN","HEDGE")</f>
        <v>MAIN</v>
      </c>
      <c r="AK1769" t="str" cm="1">
        <f t="array" ref="AK1769">_xlfn._xlws.FILTER(Table4[Column1],ISNUMBER(SEARCH(Table4[Column1],MIS[[#This Row],[OrderUniqueIdentifier]])),"")</f>
        <v>MS</v>
      </c>
    </row>
    <row r="1770" spans="1:37" x14ac:dyDescent="0.25">
      <c r="A1770" t="s">
        <v>71</v>
      </c>
      <c r="B1770" t="s">
        <v>1265</v>
      </c>
      <c r="C1770" t="s">
        <v>5559</v>
      </c>
      <c r="D1770" t="s">
        <v>72</v>
      </c>
      <c r="E1770" t="s">
        <v>2044</v>
      </c>
      <c r="F1770" t="s">
        <v>98</v>
      </c>
      <c r="G1770" t="s">
        <v>89</v>
      </c>
      <c r="H1770" t="s">
        <v>75</v>
      </c>
      <c r="I1770" t="s">
        <v>76</v>
      </c>
      <c r="J1770" t="s">
        <v>77</v>
      </c>
      <c r="K1770">
        <v>40</v>
      </c>
      <c r="L1770" t="s">
        <v>77</v>
      </c>
      <c r="M1770" t="s">
        <v>78</v>
      </c>
      <c r="N1770" t="s">
        <v>5560</v>
      </c>
      <c r="O1770" t="s">
        <v>3264</v>
      </c>
      <c r="P1770" t="s">
        <v>3264</v>
      </c>
      <c r="Q1770" t="s">
        <v>2048</v>
      </c>
      <c r="R1770" t="s">
        <v>79</v>
      </c>
      <c r="S1770" t="s">
        <v>40</v>
      </c>
      <c r="T1770" t="s">
        <v>2049</v>
      </c>
      <c r="U1770" t="s">
        <v>100</v>
      </c>
      <c r="V1770" t="s">
        <v>80</v>
      </c>
      <c r="W1770">
        <v>82300</v>
      </c>
      <c r="X1770" t="s">
        <v>81</v>
      </c>
      <c r="Y1770">
        <v>-40</v>
      </c>
      <c r="Z1770" t="s">
        <v>3265</v>
      </c>
      <c r="AA1770" t="s">
        <v>3265</v>
      </c>
      <c r="AB1770" t="s">
        <v>90</v>
      </c>
      <c r="AC1770" t="s">
        <v>91</v>
      </c>
      <c r="AD1770">
        <f>_xlfn.XLOOKUP(MIS[[#This Row],[TRADING SYMBOL]],[1]Sheet1!$D:$D,[1]Sheet1!$C:$C)</f>
        <v>464.4</v>
      </c>
      <c r="AE1770">
        <f>MIS[[#This Row],[OrderAverageTradedPrice]]*MIS[[#This Row],[OrderQuantity]]</f>
        <v>20714</v>
      </c>
      <c r="AF1770">
        <f>MIS[[#This Row],[LTP]]*MIS[[#This Row],[OrderQuantity]]</f>
        <v>18576</v>
      </c>
      <c r="AG1770">
        <f>IF(MIS[[#This Row],[OrderSide]]="SELL",MIS[[#This Row],[VALUE]]-MIS[[#This Row],[LIVE_VALUE]],MIS[[#This Row],[LIVE_VALUE]]-MIS[[#This Row],[VALUE]])</f>
        <v>2138</v>
      </c>
      <c r="AH1770" t="str" cm="1">
        <f t="array" ref="AH1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0" t="str">
        <f>MIS[[#This Row],[TRADING SYMBOL]]</f>
        <v>SENSEX2552082300CE</v>
      </c>
      <c r="AJ1770" t="str">
        <f>IF(RIGHT(MIS[[#This Row],[Main/Hedge]],4)="MAIN","MAIN","HEDGE")</f>
        <v>MAIN</v>
      </c>
      <c r="AK1770" t="str" cm="1">
        <f t="array" ref="AK1770">_xlfn._xlws.FILTER(Table4[Column1],ISNUMBER(SEARCH(Table4[Column1],MIS[[#This Row],[OrderUniqueIdentifier]])),"")</f>
        <v>MS</v>
      </c>
    </row>
    <row r="1771" spans="1:37" x14ac:dyDescent="0.25">
      <c r="A1771" t="s">
        <v>71</v>
      </c>
      <c r="B1771" t="s">
        <v>1272</v>
      </c>
      <c r="C1771" t="s">
        <v>5589</v>
      </c>
      <c r="D1771" t="s">
        <v>72</v>
      </c>
      <c r="E1771" t="s">
        <v>2053</v>
      </c>
      <c r="F1771" t="s">
        <v>98</v>
      </c>
      <c r="G1771" t="s">
        <v>89</v>
      </c>
      <c r="H1771" t="s">
        <v>75</v>
      </c>
      <c r="I1771" t="s">
        <v>76</v>
      </c>
      <c r="J1771" t="s">
        <v>77</v>
      </c>
      <c r="K1771">
        <v>40</v>
      </c>
      <c r="L1771" t="s">
        <v>77</v>
      </c>
      <c r="M1771" t="s">
        <v>78</v>
      </c>
      <c r="N1771" t="s">
        <v>5590</v>
      </c>
      <c r="O1771" t="s">
        <v>3258</v>
      </c>
      <c r="P1771" t="s">
        <v>3264</v>
      </c>
      <c r="Q1771" t="s">
        <v>2055</v>
      </c>
      <c r="R1771" t="s">
        <v>79</v>
      </c>
      <c r="S1771" t="s">
        <v>40</v>
      </c>
      <c r="T1771" t="s">
        <v>2056</v>
      </c>
      <c r="U1771" t="s">
        <v>100</v>
      </c>
      <c r="V1771" t="s">
        <v>80</v>
      </c>
      <c r="W1771">
        <v>82300</v>
      </c>
      <c r="X1771" t="s">
        <v>85</v>
      </c>
      <c r="Y1771">
        <v>-40</v>
      </c>
      <c r="Z1771" t="s">
        <v>3259</v>
      </c>
      <c r="AA1771" t="s">
        <v>3265</v>
      </c>
      <c r="AB1771" t="s">
        <v>107</v>
      </c>
      <c r="AC1771" t="s">
        <v>91</v>
      </c>
      <c r="AD1771">
        <f>_xlfn.XLOOKUP(MIS[[#This Row],[TRADING SYMBOL]],[1]Sheet1!$D:$D,[1]Sheet1!$C:$C)</f>
        <v>389.05</v>
      </c>
      <c r="AE1771">
        <f>MIS[[#This Row],[OrderAverageTradedPrice]]*MIS[[#This Row],[OrderQuantity]]</f>
        <v>20865</v>
      </c>
      <c r="AF1771">
        <f>MIS[[#This Row],[LTP]]*MIS[[#This Row],[OrderQuantity]]</f>
        <v>15562</v>
      </c>
      <c r="AG1771">
        <f>IF(MIS[[#This Row],[OrderSide]]="SELL",MIS[[#This Row],[VALUE]]-MIS[[#This Row],[LIVE_VALUE]],MIS[[#This Row],[LIVE_VALUE]]-MIS[[#This Row],[VALUE]])</f>
        <v>5303</v>
      </c>
      <c r="AH1771" t="str" cm="1">
        <f t="array" ref="AH1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1" t="str">
        <f>MIS[[#This Row],[TRADING SYMBOL]]</f>
        <v>SENSEX2552082300PE</v>
      </c>
      <c r="AJ1771" t="str">
        <f>IF(RIGHT(MIS[[#This Row],[Main/Hedge]],4)="MAIN","MAIN","HEDGE")</f>
        <v>MAIN</v>
      </c>
      <c r="AK1771" t="str" cm="1">
        <f t="array" ref="AK1771">_xlfn._xlws.FILTER(Table4[Column1],ISNUMBER(SEARCH(Table4[Column1],MIS[[#This Row],[OrderUniqueIdentifier]])),"")</f>
        <v>MS</v>
      </c>
    </row>
    <row r="1772" spans="1:37" x14ac:dyDescent="0.25">
      <c r="A1772" t="s">
        <v>71</v>
      </c>
      <c r="B1772" t="s">
        <v>1295</v>
      </c>
      <c r="C1772" t="s">
        <v>5662</v>
      </c>
      <c r="D1772" t="s">
        <v>72</v>
      </c>
      <c r="E1772" t="s">
        <v>2044</v>
      </c>
      <c r="F1772" t="s">
        <v>98</v>
      </c>
      <c r="G1772" t="s">
        <v>89</v>
      </c>
      <c r="H1772" t="s">
        <v>75</v>
      </c>
      <c r="I1772" t="s">
        <v>76</v>
      </c>
      <c r="J1772" t="s">
        <v>77</v>
      </c>
      <c r="K1772">
        <v>80</v>
      </c>
      <c r="L1772" t="s">
        <v>77</v>
      </c>
      <c r="M1772" t="s">
        <v>78</v>
      </c>
      <c r="N1772" t="s">
        <v>5663</v>
      </c>
      <c r="O1772" t="s">
        <v>3264</v>
      </c>
      <c r="P1772" t="s">
        <v>3264</v>
      </c>
      <c r="Q1772" t="s">
        <v>2048</v>
      </c>
      <c r="R1772" t="s">
        <v>79</v>
      </c>
      <c r="S1772" t="s">
        <v>40</v>
      </c>
      <c r="T1772" t="s">
        <v>2049</v>
      </c>
      <c r="U1772" t="s">
        <v>100</v>
      </c>
      <c r="V1772" t="s">
        <v>80</v>
      </c>
      <c r="W1772">
        <v>82300</v>
      </c>
      <c r="X1772" t="s">
        <v>81</v>
      </c>
      <c r="Y1772">
        <v>-80</v>
      </c>
      <c r="Z1772" t="s">
        <v>3265</v>
      </c>
      <c r="AA1772" t="s">
        <v>3265</v>
      </c>
      <c r="AB1772" t="s">
        <v>90</v>
      </c>
      <c r="AC1772" t="s">
        <v>91</v>
      </c>
      <c r="AD1772">
        <f>_xlfn.XLOOKUP(MIS[[#This Row],[TRADING SYMBOL]],[1]Sheet1!$D:$D,[1]Sheet1!$C:$C)</f>
        <v>464.4</v>
      </c>
      <c r="AE1772">
        <f>MIS[[#This Row],[OrderAverageTradedPrice]]*MIS[[#This Row],[OrderQuantity]]</f>
        <v>41401</v>
      </c>
      <c r="AF1772">
        <f>MIS[[#This Row],[LTP]]*MIS[[#This Row],[OrderQuantity]]</f>
        <v>37152</v>
      </c>
      <c r="AG1772">
        <f>IF(MIS[[#This Row],[OrderSide]]="SELL",MIS[[#This Row],[VALUE]]-MIS[[#This Row],[LIVE_VALUE]],MIS[[#This Row],[LIVE_VALUE]]-MIS[[#This Row],[VALUE]])</f>
        <v>4249</v>
      </c>
      <c r="AH1772" t="str" cm="1">
        <f t="array" ref="AH1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2" t="str">
        <f>MIS[[#This Row],[TRADING SYMBOL]]</f>
        <v>SENSEX2552082300CE</v>
      </c>
      <c r="AJ1772" t="str">
        <f>IF(RIGHT(MIS[[#This Row],[Main/Hedge]],4)="MAIN","MAIN","HEDGE")</f>
        <v>MAIN</v>
      </c>
      <c r="AK1772" t="str" cm="1">
        <f t="array" ref="AK1772">_xlfn._xlws.FILTER(Table4[Column1],ISNUMBER(SEARCH(Table4[Column1],MIS[[#This Row],[OrderUniqueIdentifier]])),"")</f>
        <v>MS</v>
      </c>
    </row>
    <row r="1773" spans="1:37" x14ac:dyDescent="0.25">
      <c r="A1773" t="s">
        <v>71</v>
      </c>
      <c r="B1773" t="s">
        <v>1316</v>
      </c>
      <c r="C1773" t="s">
        <v>5764</v>
      </c>
      <c r="D1773" t="s">
        <v>72</v>
      </c>
      <c r="E1773" t="s">
        <v>3186</v>
      </c>
      <c r="F1773" t="s">
        <v>98</v>
      </c>
      <c r="G1773" t="s">
        <v>89</v>
      </c>
      <c r="H1773" t="s">
        <v>75</v>
      </c>
      <c r="I1773" t="s">
        <v>76</v>
      </c>
      <c r="J1773" t="s">
        <v>77</v>
      </c>
      <c r="K1773">
        <v>60</v>
      </c>
      <c r="L1773" t="s">
        <v>77</v>
      </c>
      <c r="M1773" t="s">
        <v>78</v>
      </c>
      <c r="N1773" t="s">
        <v>5765</v>
      </c>
      <c r="O1773" t="s">
        <v>3264</v>
      </c>
      <c r="P1773" t="s">
        <v>3264</v>
      </c>
      <c r="Q1773" t="s">
        <v>3189</v>
      </c>
      <c r="R1773" t="s">
        <v>79</v>
      </c>
      <c r="S1773" t="s">
        <v>40</v>
      </c>
      <c r="T1773" t="s">
        <v>3190</v>
      </c>
      <c r="U1773" t="s">
        <v>100</v>
      </c>
      <c r="V1773" t="s">
        <v>80</v>
      </c>
      <c r="W1773">
        <v>82400</v>
      </c>
      <c r="X1773" t="s">
        <v>81</v>
      </c>
      <c r="Y1773">
        <v>-60</v>
      </c>
      <c r="Z1773" t="s">
        <v>3265</v>
      </c>
      <c r="AA1773" t="s">
        <v>3265</v>
      </c>
      <c r="AB1773" t="s">
        <v>90</v>
      </c>
      <c r="AC1773" t="s">
        <v>91</v>
      </c>
      <c r="AD1773">
        <f>_xlfn.XLOOKUP(MIS[[#This Row],[TRADING SYMBOL]],[1]Sheet1!$D:$D,[1]Sheet1!$C:$C)</f>
        <v>414.75</v>
      </c>
      <c r="AE1773">
        <f>MIS[[#This Row],[OrderAverageTradedPrice]]*MIS[[#This Row],[OrderQuantity]]</f>
        <v>28044</v>
      </c>
      <c r="AF1773">
        <f>MIS[[#This Row],[LTP]]*MIS[[#This Row],[OrderQuantity]]</f>
        <v>24885</v>
      </c>
      <c r="AG1773">
        <f>IF(MIS[[#This Row],[OrderSide]]="SELL",MIS[[#This Row],[VALUE]]-MIS[[#This Row],[LIVE_VALUE]],MIS[[#This Row],[LIVE_VALUE]]-MIS[[#This Row],[VALUE]])</f>
        <v>3159</v>
      </c>
      <c r="AH1773" t="str" cm="1">
        <f t="array" ref="AH1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3" t="str">
        <f>MIS[[#This Row],[TRADING SYMBOL]]</f>
        <v>SENSEX2552082400CE</v>
      </c>
      <c r="AJ1773" t="str">
        <f>IF(RIGHT(MIS[[#This Row],[Main/Hedge]],4)="MAIN","MAIN","HEDGE")</f>
        <v>MAIN</v>
      </c>
      <c r="AK1773" t="str" cm="1">
        <f t="array" ref="AK1773">_xlfn._xlws.FILTER(Table4[Column1],ISNUMBER(SEARCH(Table4[Column1],MIS[[#This Row],[OrderUniqueIdentifier]])),"")</f>
        <v>MS</v>
      </c>
    </row>
    <row r="1774" spans="1:37" x14ac:dyDescent="0.25">
      <c r="A1774" t="s">
        <v>1414</v>
      </c>
      <c r="B1774" t="s">
        <v>1415</v>
      </c>
      <c r="C1774" t="s">
        <v>6114</v>
      </c>
      <c r="D1774" t="s">
        <v>72</v>
      </c>
      <c r="E1774" t="s">
        <v>2044</v>
      </c>
      <c r="F1774" t="s">
        <v>98</v>
      </c>
      <c r="G1774" t="s">
        <v>89</v>
      </c>
      <c r="H1774" t="s">
        <v>75</v>
      </c>
      <c r="I1774" t="s">
        <v>76</v>
      </c>
      <c r="J1774" t="s">
        <v>77</v>
      </c>
      <c r="K1774">
        <v>200</v>
      </c>
      <c r="L1774" t="s">
        <v>77</v>
      </c>
      <c r="M1774" t="s">
        <v>78</v>
      </c>
      <c r="N1774" t="s">
        <v>6115</v>
      </c>
      <c r="O1774" t="s">
        <v>3177</v>
      </c>
      <c r="P1774" t="s">
        <v>3264</v>
      </c>
      <c r="Q1774" t="s">
        <v>2048</v>
      </c>
      <c r="R1774" t="s">
        <v>79</v>
      </c>
      <c r="S1774" t="s">
        <v>3964</v>
      </c>
      <c r="T1774" t="s">
        <v>2049</v>
      </c>
      <c r="U1774" t="s">
        <v>100</v>
      </c>
      <c r="V1774" t="s">
        <v>80</v>
      </c>
      <c r="W1774">
        <v>82300</v>
      </c>
      <c r="X1774" t="s">
        <v>81</v>
      </c>
      <c r="Y1774">
        <v>-200</v>
      </c>
      <c r="Z1774" t="s">
        <v>3179</v>
      </c>
      <c r="AA1774" t="s">
        <v>3265</v>
      </c>
      <c r="AB1774" t="s">
        <v>90</v>
      </c>
      <c r="AC1774" t="s">
        <v>91</v>
      </c>
      <c r="AD1774">
        <f>_xlfn.XLOOKUP(MIS[[#This Row],[TRADING SYMBOL]],[1]Sheet1!$D:$D,[1]Sheet1!$C:$C)</f>
        <v>464.4</v>
      </c>
      <c r="AE1774">
        <f>MIS[[#This Row],[OrderAverageTradedPrice]]*MIS[[#This Row],[OrderQuantity]]</f>
        <v>103657</v>
      </c>
      <c r="AF1774">
        <f>MIS[[#This Row],[LTP]]*MIS[[#This Row],[OrderQuantity]]</f>
        <v>92880</v>
      </c>
      <c r="AG1774">
        <f>IF(MIS[[#This Row],[OrderSide]]="SELL",MIS[[#This Row],[VALUE]]-MIS[[#This Row],[LIVE_VALUE]],MIS[[#This Row],[LIVE_VALUE]]-MIS[[#This Row],[VALUE]])</f>
        <v>10777</v>
      </c>
      <c r="AH1774" t="str" cm="1">
        <f t="array" ref="AH1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4" t="str">
        <f>MIS[[#This Row],[TRADING SYMBOL]]</f>
        <v>SENSEX2552082300CE</v>
      </c>
      <c r="AJ1774" t="str">
        <f>IF(RIGHT(MIS[[#This Row],[Main/Hedge]],4)="MAIN","MAIN","HEDGE")</f>
        <v>MAIN</v>
      </c>
      <c r="AK1774" t="str" cm="1">
        <f t="array" ref="AK1774">_xlfn._xlws.FILTER(Table4[Column1],ISNUMBER(SEARCH(Table4[Column1],MIS[[#This Row],[OrderUniqueIdentifier]])),"")</f>
        <v>MS</v>
      </c>
    </row>
    <row r="1775" spans="1:37" x14ac:dyDescent="0.25">
      <c r="A1775" t="s">
        <v>1414</v>
      </c>
      <c r="B1775" t="s">
        <v>1431</v>
      </c>
      <c r="C1775" t="s">
        <v>6178</v>
      </c>
      <c r="D1775" t="s">
        <v>72</v>
      </c>
      <c r="E1775" t="s">
        <v>2044</v>
      </c>
      <c r="F1775" t="s">
        <v>98</v>
      </c>
      <c r="G1775" t="s">
        <v>89</v>
      </c>
      <c r="H1775" t="s">
        <v>75</v>
      </c>
      <c r="I1775" t="s">
        <v>76</v>
      </c>
      <c r="J1775" t="s">
        <v>77</v>
      </c>
      <c r="K1775">
        <v>20</v>
      </c>
      <c r="L1775" t="s">
        <v>77</v>
      </c>
      <c r="M1775" t="s">
        <v>78</v>
      </c>
      <c r="N1775" t="s">
        <v>4478</v>
      </c>
      <c r="O1775" t="s">
        <v>3264</v>
      </c>
      <c r="P1775" t="s">
        <v>3264</v>
      </c>
      <c r="Q1775" t="s">
        <v>2048</v>
      </c>
      <c r="R1775" t="s">
        <v>79</v>
      </c>
      <c r="S1775" t="s">
        <v>3964</v>
      </c>
      <c r="T1775" t="s">
        <v>2049</v>
      </c>
      <c r="U1775" t="s">
        <v>100</v>
      </c>
      <c r="V1775" t="s">
        <v>80</v>
      </c>
      <c r="W1775">
        <v>82300</v>
      </c>
      <c r="X1775" t="s">
        <v>81</v>
      </c>
      <c r="Y1775">
        <v>-20</v>
      </c>
      <c r="Z1775" t="s">
        <v>3265</v>
      </c>
      <c r="AA1775" t="s">
        <v>3265</v>
      </c>
      <c r="AB1775" t="s">
        <v>90</v>
      </c>
      <c r="AC1775" t="s">
        <v>91</v>
      </c>
      <c r="AD1775">
        <f>_xlfn.XLOOKUP(MIS[[#This Row],[TRADING SYMBOL]],[1]Sheet1!$D:$D,[1]Sheet1!$C:$C)</f>
        <v>464.4</v>
      </c>
      <c r="AE1775">
        <f>MIS[[#This Row],[OrderAverageTradedPrice]]*MIS[[#This Row],[OrderQuantity]]</f>
        <v>10382</v>
      </c>
      <c r="AF1775">
        <f>MIS[[#This Row],[LTP]]*MIS[[#This Row],[OrderQuantity]]</f>
        <v>9288</v>
      </c>
      <c r="AG1775">
        <f>IF(MIS[[#This Row],[OrderSide]]="SELL",MIS[[#This Row],[VALUE]]-MIS[[#This Row],[LIVE_VALUE]],MIS[[#This Row],[LIVE_VALUE]]-MIS[[#This Row],[VALUE]])</f>
        <v>1094</v>
      </c>
      <c r="AH1775" t="str" cm="1">
        <f t="array" ref="AH1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5" t="str">
        <f>MIS[[#This Row],[TRADING SYMBOL]]</f>
        <v>SENSEX2552082300CE</v>
      </c>
      <c r="AJ1775" t="str">
        <f>IF(RIGHT(MIS[[#This Row],[Main/Hedge]],4)="MAIN","MAIN","HEDGE")</f>
        <v>MAIN</v>
      </c>
      <c r="AK1775" t="str" cm="1">
        <f t="array" ref="AK1775">_xlfn._xlws.FILTER(Table4[Column1],ISNUMBER(SEARCH(Table4[Column1],MIS[[#This Row],[OrderUniqueIdentifier]])),"")</f>
        <v>MS</v>
      </c>
    </row>
    <row r="1776" spans="1:37" x14ac:dyDescent="0.25">
      <c r="A1776" t="s">
        <v>1414</v>
      </c>
      <c r="B1776" t="s">
        <v>1431</v>
      </c>
      <c r="C1776" t="s">
        <v>6179</v>
      </c>
      <c r="D1776" t="s">
        <v>72</v>
      </c>
      <c r="E1776" t="s">
        <v>2053</v>
      </c>
      <c r="F1776" t="s">
        <v>98</v>
      </c>
      <c r="G1776" t="s">
        <v>89</v>
      </c>
      <c r="H1776" t="s">
        <v>75</v>
      </c>
      <c r="I1776" t="s">
        <v>76</v>
      </c>
      <c r="J1776" t="s">
        <v>77</v>
      </c>
      <c r="K1776">
        <v>20</v>
      </c>
      <c r="L1776" t="s">
        <v>77</v>
      </c>
      <c r="M1776" t="s">
        <v>78</v>
      </c>
      <c r="N1776" t="s">
        <v>6180</v>
      </c>
      <c r="O1776" t="s">
        <v>3177</v>
      </c>
      <c r="P1776" t="s">
        <v>3264</v>
      </c>
      <c r="Q1776" t="s">
        <v>2055</v>
      </c>
      <c r="R1776" t="s">
        <v>79</v>
      </c>
      <c r="S1776" t="s">
        <v>3964</v>
      </c>
      <c r="T1776" t="s">
        <v>2056</v>
      </c>
      <c r="U1776" t="s">
        <v>100</v>
      </c>
      <c r="V1776" t="s">
        <v>80</v>
      </c>
      <c r="W1776">
        <v>82300</v>
      </c>
      <c r="X1776" t="s">
        <v>85</v>
      </c>
      <c r="Y1776">
        <v>-20</v>
      </c>
      <c r="Z1776" t="s">
        <v>3179</v>
      </c>
      <c r="AA1776" t="s">
        <v>3265</v>
      </c>
      <c r="AB1776" t="s">
        <v>107</v>
      </c>
      <c r="AC1776" t="s">
        <v>91</v>
      </c>
      <c r="AD1776">
        <f>_xlfn.XLOOKUP(MIS[[#This Row],[TRADING SYMBOL]],[1]Sheet1!$D:$D,[1]Sheet1!$C:$C)</f>
        <v>389.05</v>
      </c>
      <c r="AE1776">
        <f>MIS[[#This Row],[OrderAverageTradedPrice]]*MIS[[#This Row],[OrderQuantity]]</f>
        <v>10431</v>
      </c>
      <c r="AF1776">
        <f>MIS[[#This Row],[LTP]]*MIS[[#This Row],[OrderQuantity]]</f>
        <v>7781</v>
      </c>
      <c r="AG1776">
        <f>IF(MIS[[#This Row],[OrderSide]]="SELL",MIS[[#This Row],[VALUE]]-MIS[[#This Row],[LIVE_VALUE]],MIS[[#This Row],[LIVE_VALUE]]-MIS[[#This Row],[VALUE]])</f>
        <v>2650</v>
      </c>
      <c r="AH1776" t="str" cm="1">
        <f t="array" ref="AH1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6" t="str">
        <f>MIS[[#This Row],[TRADING SYMBOL]]</f>
        <v>SENSEX2552082300PE</v>
      </c>
      <c r="AJ1776" t="str">
        <f>IF(RIGHT(MIS[[#This Row],[Main/Hedge]],4)="MAIN","MAIN","HEDGE")</f>
        <v>MAIN</v>
      </c>
      <c r="AK1776" t="str" cm="1">
        <f t="array" ref="AK1776">_xlfn._xlws.FILTER(Table4[Column1],ISNUMBER(SEARCH(Table4[Column1],MIS[[#This Row],[OrderUniqueIdentifier]])),"")</f>
        <v>MS</v>
      </c>
    </row>
    <row r="1777" spans="1:37" x14ac:dyDescent="0.25">
      <c r="A1777" t="s">
        <v>71</v>
      </c>
      <c r="B1777" t="s">
        <v>454</v>
      </c>
      <c r="C1777" t="s">
        <v>5801</v>
      </c>
      <c r="D1777" t="s">
        <v>72</v>
      </c>
      <c r="E1777" t="s">
        <v>2044</v>
      </c>
      <c r="F1777" t="s">
        <v>98</v>
      </c>
      <c r="G1777" t="s">
        <v>89</v>
      </c>
      <c r="H1777" t="s">
        <v>75</v>
      </c>
      <c r="I1777" t="s">
        <v>76</v>
      </c>
      <c r="J1777" t="s">
        <v>77</v>
      </c>
      <c r="K1777">
        <v>40</v>
      </c>
      <c r="L1777" t="s">
        <v>77</v>
      </c>
      <c r="M1777" t="s">
        <v>78</v>
      </c>
      <c r="N1777" t="s">
        <v>3617</v>
      </c>
      <c r="O1777" t="s">
        <v>3177</v>
      </c>
      <c r="P1777" t="s">
        <v>3177</v>
      </c>
      <c r="Q1777" t="s">
        <v>2048</v>
      </c>
      <c r="R1777" t="s">
        <v>79</v>
      </c>
      <c r="S1777" t="s">
        <v>40</v>
      </c>
      <c r="T1777" t="s">
        <v>2049</v>
      </c>
      <c r="U1777" t="s">
        <v>100</v>
      </c>
      <c r="V1777" t="s">
        <v>80</v>
      </c>
      <c r="W1777">
        <v>82300</v>
      </c>
      <c r="X1777" t="s">
        <v>81</v>
      </c>
      <c r="Y1777">
        <v>-40</v>
      </c>
      <c r="Z1777" t="s">
        <v>3179</v>
      </c>
      <c r="AA1777" t="s">
        <v>3179</v>
      </c>
      <c r="AB1777" t="s">
        <v>90</v>
      </c>
      <c r="AC1777" t="s">
        <v>91</v>
      </c>
      <c r="AD1777">
        <f>_xlfn.XLOOKUP(MIS[[#This Row],[TRADING SYMBOL]],[1]Sheet1!$D:$D,[1]Sheet1!$C:$C)</f>
        <v>464.4</v>
      </c>
      <c r="AE1777">
        <f>MIS[[#This Row],[OrderAverageTradedPrice]]*MIS[[#This Row],[OrderQuantity]]</f>
        <v>20442</v>
      </c>
      <c r="AF1777">
        <f>MIS[[#This Row],[LTP]]*MIS[[#This Row],[OrderQuantity]]</f>
        <v>18576</v>
      </c>
      <c r="AG1777">
        <f>IF(MIS[[#This Row],[OrderSide]]="SELL",MIS[[#This Row],[VALUE]]-MIS[[#This Row],[LIVE_VALUE]],MIS[[#This Row],[LIVE_VALUE]]-MIS[[#This Row],[VALUE]])</f>
        <v>1866</v>
      </c>
      <c r="AH1777" t="str" cm="1">
        <f t="array" ref="AH1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7" t="str">
        <f>MIS[[#This Row],[TRADING SYMBOL]]</f>
        <v>SENSEX2552082300CE</v>
      </c>
      <c r="AJ1777" t="str">
        <f>IF(RIGHT(MIS[[#This Row],[Main/Hedge]],4)="MAIN","MAIN","HEDGE")</f>
        <v>MAIN</v>
      </c>
      <c r="AK1777" t="str" cm="1">
        <f t="array" ref="AK1777">_xlfn._xlws.FILTER(Table4[Column1],ISNUMBER(SEARCH(Table4[Column1],MIS[[#This Row],[OrderUniqueIdentifier]])),"")</f>
        <v>MS</v>
      </c>
    </row>
    <row r="1778" spans="1:37" x14ac:dyDescent="0.25">
      <c r="A1778" t="s">
        <v>71</v>
      </c>
      <c r="B1778" t="s">
        <v>491</v>
      </c>
      <c r="C1778" t="s">
        <v>3266</v>
      </c>
      <c r="D1778" t="s">
        <v>72</v>
      </c>
      <c r="E1778" t="s">
        <v>160</v>
      </c>
      <c r="F1778" t="s">
        <v>98</v>
      </c>
      <c r="G1778" t="s">
        <v>89</v>
      </c>
      <c r="H1778" t="s">
        <v>75</v>
      </c>
      <c r="I1778" t="s">
        <v>76</v>
      </c>
      <c r="J1778" t="s">
        <v>77</v>
      </c>
      <c r="K1778">
        <v>120</v>
      </c>
      <c r="L1778" t="s">
        <v>77</v>
      </c>
      <c r="M1778" t="s">
        <v>78</v>
      </c>
      <c r="N1778" t="s">
        <v>3267</v>
      </c>
      <c r="O1778" t="s">
        <v>3264</v>
      </c>
      <c r="P1778" t="s">
        <v>3177</v>
      </c>
      <c r="Q1778" t="s">
        <v>162</v>
      </c>
      <c r="R1778" t="s">
        <v>79</v>
      </c>
      <c r="S1778" t="s">
        <v>40</v>
      </c>
      <c r="T1778" t="s">
        <v>163</v>
      </c>
      <c r="U1778" t="s">
        <v>100</v>
      </c>
      <c r="V1778" t="s">
        <v>80</v>
      </c>
      <c r="W1778">
        <v>82500</v>
      </c>
      <c r="X1778" t="s">
        <v>81</v>
      </c>
      <c r="Y1778">
        <v>-120</v>
      </c>
      <c r="Z1778" t="s">
        <v>3265</v>
      </c>
      <c r="AA1778" t="s">
        <v>3179</v>
      </c>
      <c r="AB1778" t="s">
        <v>90</v>
      </c>
      <c r="AC1778" t="s">
        <v>91</v>
      </c>
      <c r="AD1778">
        <f>_xlfn.XLOOKUP(MIS[[#This Row],[TRADING SYMBOL]],[1]Sheet1!$D:$D,[1]Sheet1!$C:$C)</f>
        <v>367.2</v>
      </c>
      <c r="AE1778">
        <f>MIS[[#This Row],[OrderAverageTradedPrice]]*MIS[[#This Row],[OrderQuantity]]</f>
        <v>49809</v>
      </c>
      <c r="AF1778">
        <f>MIS[[#This Row],[LTP]]*MIS[[#This Row],[OrderQuantity]]</f>
        <v>44064</v>
      </c>
      <c r="AG1778">
        <f>IF(MIS[[#This Row],[OrderSide]]="SELL",MIS[[#This Row],[VALUE]]-MIS[[#This Row],[LIVE_VALUE]],MIS[[#This Row],[LIVE_VALUE]]-MIS[[#This Row],[VALUE]])</f>
        <v>5745</v>
      </c>
      <c r="AH1778" t="str" cm="1">
        <f t="array" ref="AH1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8" t="str">
        <f>MIS[[#This Row],[TRADING SYMBOL]]</f>
        <v>SENSEX2552082500CE</v>
      </c>
      <c r="AJ1778" t="str">
        <f>IF(RIGHT(MIS[[#This Row],[Main/Hedge]],4)="MAIN","MAIN","HEDGE")</f>
        <v>MAIN</v>
      </c>
      <c r="AK1778" t="str" cm="1">
        <f t="array" ref="AK1778">_xlfn._xlws.FILTER(Table4[Column1],ISNUMBER(SEARCH(Table4[Column1],MIS[[#This Row],[OrderUniqueIdentifier]])),"")</f>
        <v>MS</v>
      </c>
    </row>
    <row r="1779" spans="1:37" x14ac:dyDescent="0.25">
      <c r="A1779" t="s">
        <v>71</v>
      </c>
      <c r="B1779" t="s">
        <v>515</v>
      </c>
      <c r="C1779" t="s">
        <v>3298</v>
      </c>
      <c r="D1779" t="s">
        <v>72</v>
      </c>
      <c r="E1779" t="s">
        <v>2053</v>
      </c>
      <c r="F1779" t="s">
        <v>98</v>
      </c>
      <c r="G1779" t="s">
        <v>89</v>
      </c>
      <c r="H1779" t="s">
        <v>75</v>
      </c>
      <c r="I1779" t="s">
        <v>76</v>
      </c>
      <c r="J1779" t="s">
        <v>77</v>
      </c>
      <c r="K1779">
        <v>180</v>
      </c>
      <c r="L1779" t="s">
        <v>77</v>
      </c>
      <c r="M1779" t="s">
        <v>78</v>
      </c>
      <c r="N1779" t="s">
        <v>3299</v>
      </c>
      <c r="O1779" t="s">
        <v>3264</v>
      </c>
      <c r="P1779" t="s">
        <v>3177</v>
      </c>
      <c r="Q1779" t="s">
        <v>2055</v>
      </c>
      <c r="R1779" t="s">
        <v>79</v>
      </c>
      <c r="S1779" t="s">
        <v>40</v>
      </c>
      <c r="T1779" t="s">
        <v>2056</v>
      </c>
      <c r="U1779" t="s">
        <v>100</v>
      </c>
      <c r="V1779" t="s">
        <v>80</v>
      </c>
      <c r="W1779">
        <v>82300</v>
      </c>
      <c r="X1779" t="s">
        <v>85</v>
      </c>
      <c r="Y1779">
        <v>-180</v>
      </c>
      <c r="Z1779" t="s">
        <v>3265</v>
      </c>
      <c r="AA1779" t="s">
        <v>3179</v>
      </c>
      <c r="AB1779" t="s">
        <v>107</v>
      </c>
      <c r="AC1779" t="s">
        <v>91</v>
      </c>
      <c r="AD1779">
        <f>_xlfn.XLOOKUP(MIS[[#This Row],[TRADING SYMBOL]],[1]Sheet1!$D:$D,[1]Sheet1!$C:$C)</f>
        <v>389.05</v>
      </c>
      <c r="AE1779">
        <f>MIS[[#This Row],[OrderAverageTradedPrice]]*MIS[[#This Row],[OrderQuantity]]</f>
        <v>93817.999999999985</v>
      </c>
      <c r="AF1779">
        <f>MIS[[#This Row],[LTP]]*MIS[[#This Row],[OrderQuantity]]</f>
        <v>70029</v>
      </c>
      <c r="AG1779">
        <f>IF(MIS[[#This Row],[OrderSide]]="SELL",MIS[[#This Row],[VALUE]]-MIS[[#This Row],[LIVE_VALUE]],MIS[[#This Row],[LIVE_VALUE]]-MIS[[#This Row],[VALUE]])</f>
        <v>23788.999999999985</v>
      </c>
      <c r="AH1779" t="str" cm="1">
        <f t="array" ref="AH1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9" t="str">
        <f>MIS[[#This Row],[TRADING SYMBOL]]</f>
        <v>SENSEX2552082300PE</v>
      </c>
      <c r="AJ1779" t="str">
        <f>IF(RIGHT(MIS[[#This Row],[Main/Hedge]],4)="MAIN","MAIN","HEDGE")</f>
        <v>MAIN</v>
      </c>
      <c r="AK1779" t="str" cm="1">
        <f t="array" ref="AK1779">_xlfn._xlws.FILTER(Table4[Column1],ISNUMBER(SEARCH(Table4[Column1],MIS[[#This Row],[OrderUniqueIdentifier]])),"")</f>
        <v>MS</v>
      </c>
    </row>
    <row r="1780" spans="1:37" x14ac:dyDescent="0.25">
      <c r="A1780" t="s">
        <v>71</v>
      </c>
      <c r="B1780" t="s">
        <v>515</v>
      </c>
      <c r="C1780" t="s">
        <v>3300</v>
      </c>
      <c r="D1780" t="s">
        <v>72</v>
      </c>
      <c r="E1780" t="s">
        <v>3186</v>
      </c>
      <c r="F1780" t="s">
        <v>98</v>
      </c>
      <c r="G1780" t="s">
        <v>89</v>
      </c>
      <c r="H1780" t="s">
        <v>75</v>
      </c>
      <c r="I1780" t="s">
        <v>76</v>
      </c>
      <c r="J1780" t="s">
        <v>77</v>
      </c>
      <c r="K1780">
        <v>180</v>
      </c>
      <c r="L1780" t="s">
        <v>77</v>
      </c>
      <c r="M1780" t="s">
        <v>78</v>
      </c>
      <c r="N1780" t="s">
        <v>3301</v>
      </c>
      <c r="O1780" t="s">
        <v>3177</v>
      </c>
      <c r="P1780" t="s">
        <v>3177</v>
      </c>
      <c r="Q1780" t="s">
        <v>3189</v>
      </c>
      <c r="R1780" t="s">
        <v>79</v>
      </c>
      <c r="S1780" t="s">
        <v>40</v>
      </c>
      <c r="T1780" t="s">
        <v>3190</v>
      </c>
      <c r="U1780" t="s">
        <v>100</v>
      </c>
      <c r="V1780" t="s">
        <v>80</v>
      </c>
      <c r="W1780">
        <v>82400</v>
      </c>
      <c r="X1780" t="s">
        <v>81</v>
      </c>
      <c r="Y1780">
        <v>-180</v>
      </c>
      <c r="Z1780" t="s">
        <v>3179</v>
      </c>
      <c r="AA1780" t="s">
        <v>3179</v>
      </c>
      <c r="AB1780" t="s">
        <v>90</v>
      </c>
      <c r="AC1780" t="s">
        <v>91</v>
      </c>
      <c r="AD1780">
        <f>_xlfn.XLOOKUP(MIS[[#This Row],[TRADING SYMBOL]],[1]Sheet1!$D:$D,[1]Sheet1!$C:$C)</f>
        <v>414.75</v>
      </c>
      <c r="AE1780">
        <f>MIS[[#This Row],[OrderAverageTradedPrice]]*MIS[[#This Row],[OrderQuantity]]</f>
        <v>83072.999999999884</v>
      </c>
      <c r="AF1780">
        <f>MIS[[#This Row],[LTP]]*MIS[[#This Row],[OrderQuantity]]</f>
        <v>74655</v>
      </c>
      <c r="AG1780">
        <f>IF(MIS[[#This Row],[OrderSide]]="SELL",MIS[[#This Row],[VALUE]]-MIS[[#This Row],[LIVE_VALUE]],MIS[[#This Row],[LIVE_VALUE]]-MIS[[#This Row],[VALUE]])</f>
        <v>8417.9999999998836</v>
      </c>
      <c r="AH1780" t="str" cm="1">
        <f t="array" ref="AH1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0" t="str">
        <f>MIS[[#This Row],[TRADING SYMBOL]]</f>
        <v>SENSEX2552082400CE</v>
      </c>
      <c r="AJ1780" t="str">
        <f>IF(RIGHT(MIS[[#This Row],[Main/Hedge]],4)="MAIN","MAIN","HEDGE")</f>
        <v>MAIN</v>
      </c>
      <c r="AK1780" t="str" cm="1">
        <f t="array" ref="AK1780">_xlfn._xlws.FILTER(Table4[Column1],ISNUMBER(SEARCH(Table4[Column1],MIS[[#This Row],[OrderUniqueIdentifier]])),"")</f>
        <v>MS</v>
      </c>
    </row>
    <row r="1781" spans="1:37" x14ac:dyDescent="0.25">
      <c r="A1781" t="s">
        <v>71</v>
      </c>
      <c r="B1781" t="s">
        <v>529</v>
      </c>
      <c r="C1781" t="s">
        <v>3333</v>
      </c>
      <c r="D1781" t="s">
        <v>72</v>
      </c>
      <c r="E1781" t="s">
        <v>2053</v>
      </c>
      <c r="F1781" t="s">
        <v>98</v>
      </c>
      <c r="G1781" t="s">
        <v>89</v>
      </c>
      <c r="H1781" t="s">
        <v>75</v>
      </c>
      <c r="I1781" t="s">
        <v>76</v>
      </c>
      <c r="J1781" t="s">
        <v>77</v>
      </c>
      <c r="K1781">
        <v>80</v>
      </c>
      <c r="L1781" t="s">
        <v>77</v>
      </c>
      <c r="M1781" t="s">
        <v>78</v>
      </c>
      <c r="N1781" t="s">
        <v>3334</v>
      </c>
      <c r="O1781" t="s">
        <v>3177</v>
      </c>
      <c r="P1781" t="s">
        <v>3177</v>
      </c>
      <c r="Q1781" t="s">
        <v>2055</v>
      </c>
      <c r="R1781" t="s">
        <v>79</v>
      </c>
      <c r="S1781" t="s">
        <v>40</v>
      </c>
      <c r="T1781" t="s">
        <v>2056</v>
      </c>
      <c r="U1781" t="s">
        <v>100</v>
      </c>
      <c r="V1781" t="s">
        <v>80</v>
      </c>
      <c r="W1781">
        <v>82300</v>
      </c>
      <c r="X1781" t="s">
        <v>85</v>
      </c>
      <c r="Y1781">
        <v>-80</v>
      </c>
      <c r="Z1781" t="s">
        <v>3179</v>
      </c>
      <c r="AA1781" t="s">
        <v>3179</v>
      </c>
      <c r="AB1781" t="s">
        <v>107</v>
      </c>
      <c r="AC1781" t="s">
        <v>91</v>
      </c>
      <c r="AD1781">
        <f>_xlfn.XLOOKUP(MIS[[#This Row],[TRADING SYMBOL]],[1]Sheet1!$D:$D,[1]Sheet1!$C:$C)</f>
        <v>389.05</v>
      </c>
      <c r="AE1781">
        <f>MIS[[#This Row],[OrderAverageTradedPrice]]*MIS[[#This Row],[OrderQuantity]]</f>
        <v>41942</v>
      </c>
      <c r="AF1781">
        <f>MIS[[#This Row],[LTP]]*MIS[[#This Row],[OrderQuantity]]</f>
        <v>31124</v>
      </c>
      <c r="AG1781">
        <f>IF(MIS[[#This Row],[OrderSide]]="SELL",MIS[[#This Row],[VALUE]]-MIS[[#This Row],[LIVE_VALUE]],MIS[[#This Row],[LIVE_VALUE]]-MIS[[#This Row],[VALUE]])</f>
        <v>10818</v>
      </c>
      <c r="AH1781" t="str" cm="1">
        <f t="array" ref="AH1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1" t="str">
        <f>MIS[[#This Row],[TRADING SYMBOL]]</f>
        <v>SENSEX2552082300PE</v>
      </c>
      <c r="AJ1781" t="str">
        <f>IF(RIGHT(MIS[[#This Row],[Main/Hedge]],4)="MAIN","MAIN","HEDGE")</f>
        <v>MAIN</v>
      </c>
      <c r="AK1781" t="str" cm="1">
        <f t="array" ref="AK1781">_xlfn._xlws.FILTER(Table4[Column1],ISNUMBER(SEARCH(Table4[Column1],MIS[[#This Row],[OrderUniqueIdentifier]])),"")</f>
        <v>MS</v>
      </c>
    </row>
    <row r="1782" spans="1:37" x14ac:dyDescent="0.25">
      <c r="A1782" t="s">
        <v>71</v>
      </c>
      <c r="B1782" t="s">
        <v>550</v>
      </c>
      <c r="C1782" t="s">
        <v>3393</v>
      </c>
      <c r="D1782" t="s">
        <v>72</v>
      </c>
      <c r="E1782" t="s">
        <v>2044</v>
      </c>
      <c r="F1782" t="s">
        <v>98</v>
      </c>
      <c r="G1782" t="s">
        <v>89</v>
      </c>
      <c r="H1782" t="s">
        <v>75</v>
      </c>
      <c r="I1782" t="s">
        <v>76</v>
      </c>
      <c r="J1782" t="s">
        <v>77</v>
      </c>
      <c r="K1782">
        <v>40</v>
      </c>
      <c r="L1782" t="s">
        <v>77</v>
      </c>
      <c r="M1782" t="s">
        <v>78</v>
      </c>
      <c r="N1782" t="s">
        <v>3394</v>
      </c>
      <c r="O1782" t="s">
        <v>3177</v>
      </c>
      <c r="P1782" t="s">
        <v>3177</v>
      </c>
      <c r="Q1782" t="s">
        <v>2048</v>
      </c>
      <c r="R1782" t="s">
        <v>79</v>
      </c>
      <c r="S1782" t="s">
        <v>40</v>
      </c>
      <c r="T1782" t="s">
        <v>2049</v>
      </c>
      <c r="U1782" t="s">
        <v>100</v>
      </c>
      <c r="V1782" t="s">
        <v>80</v>
      </c>
      <c r="W1782">
        <v>82300</v>
      </c>
      <c r="X1782" t="s">
        <v>81</v>
      </c>
      <c r="Y1782">
        <v>-40</v>
      </c>
      <c r="Z1782" t="s">
        <v>3179</v>
      </c>
      <c r="AA1782" t="s">
        <v>3179</v>
      </c>
      <c r="AB1782" t="s">
        <v>90</v>
      </c>
      <c r="AC1782" t="s">
        <v>91</v>
      </c>
      <c r="AD1782">
        <f>_xlfn.XLOOKUP(MIS[[#This Row],[TRADING SYMBOL]],[1]Sheet1!$D:$D,[1]Sheet1!$C:$C)</f>
        <v>464.4</v>
      </c>
      <c r="AE1782">
        <f>MIS[[#This Row],[OrderAverageTradedPrice]]*MIS[[#This Row],[OrderQuantity]]</f>
        <v>20452</v>
      </c>
      <c r="AF1782">
        <f>MIS[[#This Row],[LTP]]*MIS[[#This Row],[OrderQuantity]]</f>
        <v>18576</v>
      </c>
      <c r="AG1782">
        <f>IF(MIS[[#This Row],[OrderSide]]="SELL",MIS[[#This Row],[VALUE]]-MIS[[#This Row],[LIVE_VALUE]],MIS[[#This Row],[LIVE_VALUE]]-MIS[[#This Row],[VALUE]])</f>
        <v>1876</v>
      </c>
      <c r="AH1782" t="str" cm="1">
        <f t="array" ref="AH1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2" t="str">
        <f>MIS[[#This Row],[TRADING SYMBOL]]</f>
        <v>SENSEX2552082300CE</v>
      </c>
      <c r="AJ1782" t="str">
        <f>IF(RIGHT(MIS[[#This Row],[Main/Hedge]],4)="MAIN","MAIN","HEDGE")</f>
        <v>MAIN</v>
      </c>
      <c r="AK1782" t="str" cm="1">
        <f t="array" ref="AK1782">_xlfn._xlws.FILTER(Table4[Column1],ISNUMBER(SEARCH(Table4[Column1],MIS[[#This Row],[OrderUniqueIdentifier]])),"")</f>
        <v>MS</v>
      </c>
    </row>
    <row r="1783" spans="1:37" x14ac:dyDescent="0.25">
      <c r="A1783" t="s">
        <v>71</v>
      </c>
      <c r="B1783" t="s">
        <v>558</v>
      </c>
      <c r="C1783" t="s">
        <v>3421</v>
      </c>
      <c r="D1783" t="s">
        <v>72</v>
      </c>
      <c r="E1783" t="s">
        <v>2044</v>
      </c>
      <c r="F1783" t="s">
        <v>98</v>
      </c>
      <c r="G1783" t="s">
        <v>89</v>
      </c>
      <c r="H1783" t="s">
        <v>75</v>
      </c>
      <c r="I1783" t="s">
        <v>76</v>
      </c>
      <c r="J1783" t="s">
        <v>77</v>
      </c>
      <c r="K1783">
        <v>40</v>
      </c>
      <c r="L1783" t="s">
        <v>77</v>
      </c>
      <c r="M1783" t="s">
        <v>78</v>
      </c>
      <c r="N1783" t="s">
        <v>3394</v>
      </c>
      <c r="O1783" t="s">
        <v>3177</v>
      </c>
      <c r="P1783" t="s">
        <v>3177</v>
      </c>
      <c r="Q1783" t="s">
        <v>2048</v>
      </c>
      <c r="R1783" t="s">
        <v>79</v>
      </c>
      <c r="S1783" t="s">
        <v>40</v>
      </c>
      <c r="T1783" t="s">
        <v>2049</v>
      </c>
      <c r="U1783" t="s">
        <v>100</v>
      </c>
      <c r="V1783" t="s">
        <v>80</v>
      </c>
      <c r="W1783">
        <v>82300</v>
      </c>
      <c r="X1783" t="s">
        <v>81</v>
      </c>
      <c r="Y1783">
        <v>-40</v>
      </c>
      <c r="Z1783" t="s">
        <v>3179</v>
      </c>
      <c r="AA1783" t="s">
        <v>3179</v>
      </c>
      <c r="AB1783" t="s">
        <v>90</v>
      </c>
      <c r="AC1783" t="s">
        <v>91</v>
      </c>
      <c r="AD1783">
        <f>_xlfn.XLOOKUP(MIS[[#This Row],[TRADING SYMBOL]],[1]Sheet1!$D:$D,[1]Sheet1!$C:$C)</f>
        <v>464.4</v>
      </c>
      <c r="AE1783">
        <f>MIS[[#This Row],[OrderAverageTradedPrice]]*MIS[[#This Row],[OrderQuantity]]</f>
        <v>20452</v>
      </c>
      <c r="AF1783">
        <f>MIS[[#This Row],[LTP]]*MIS[[#This Row],[OrderQuantity]]</f>
        <v>18576</v>
      </c>
      <c r="AG1783">
        <f>IF(MIS[[#This Row],[OrderSide]]="SELL",MIS[[#This Row],[VALUE]]-MIS[[#This Row],[LIVE_VALUE]],MIS[[#This Row],[LIVE_VALUE]]-MIS[[#This Row],[VALUE]])</f>
        <v>1876</v>
      </c>
      <c r="AH1783" t="str" cm="1">
        <f t="array" ref="AH1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3" t="str">
        <f>MIS[[#This Row],[TRADING SYMBOL]]</f>
        <v>SENSEX2552082300CE</v>
      </c>
      <c r="AJ1783" t="str">
        <f>IF(RIGHT(MIS[[#This Row],[Main/Hedge]],4)="MAIN","MAIN","HEDGE")</f>
        <v>MAIN</v>
      </c>
      <c r="AK1783" t="str" cm="1">
        <f t="array" ref="AK1783">_xlfn._xlws.FILTER(Table4[Column1],ISNUMBER(SEARCH(Table4[Column1],MIS[[#This Row],[OrderUniqueIdentifier]])),"")</f>
        <v>MS</v>
      </c>
    </row>
    <row r="1784" spans="1:37" x14ac:dyDescent="0.25">
      <c r="A1784" t="s">
        <v>71</v>
      </c>
      <c r="B1784" t="s">
        <v>575</v>
      </c>
      <c r="C1784" t="s">
        <v>3484</v>
      </c>
      <c r="D1784" t="s">
        <v>72</v>
      </c>
      <c r="E1784" t="s">
        <v>2053</v>
      </c>
      <c r="F1784" t="s">
        <v>98</v>
      </c>
      <c r="G1784" t="s">
        <v>89</v>
      </c>
      <c r="H1784" t="s">
        <v>75</v>
      </c>
      <c r="I1784" t="s">
        <v>76</v>
      </c>
      <c r="J1784" t="s">
        <v>77</v>
      </c>
      <c r="K1784">
        <v>40</v>
      </c>
      <c r="L1784" t="s">
        <v>77</v>
      </c>
      <c r="M1784" t="s">
        <v>78</v>
      </c>
      <c r="N1784" t="s">
        <v>3485</v>
      </c>
      <c r="O1784" t="s">
        <v>3264</v>
      </c>
      <c r="P1784" t="s">
        <v>3177</v>
      </c>
      <c r="Q1784" t="s">
        <v>2055</v>
      </c>
      <c r="R1784" t="s">
        <v>79</v>
      </c>
      <c r="S1784" t="s">
        <v>40</v>
      </c>
      <c r="T1784" t="s">
        <v>2056</v>
      </c>
      <c r="U1784" t="s">
        <v>100</v>
      </c>
      <c r="V1784" t="s">
        <v>80</v>
      </c>
      <c r="W1784">
        <v>82300</v>
      </c>
      <c r="X1784" t="s">
        <v>85</v>
      </c>
      <c r="Y1784">
        <v>-40</v>
      </c>
      <c r="Z1784" t="s">
        <v>3265</v>
      </c>
      <c r="AA1784" t="s">
        <v>3179</v>
      </c>
      <c r="AB1784" t="s">
        <v>107</v>
      </c>
      <c r="AC1784" t="s">
        <v>91</v>
      </c>
      <c r="AD1784">
        <f>_xlfn.XLOOKUP(MIS[[#This Row],[TRADING SYMBOL]],[1]Sheet1!$D:$D,[1]Sheet1!$C:$C)</f>
        <v>389.05</v>
      </c>
      <c r="AE1784">
        <f>MIS[[#This Row],[OrderAverageTradedPrice]]*MIS[[#This Row],[OrderQuantity]]</f>
        <v>20928</v>
      </c>
      <c r="AF1784">
        <f>MIS[[#This Row],[LTP]]*MIS[[#This Row],[OrderQuantity]]</f>
        <v>15562</v>
      </c>
      <c r="AG1784">
        <f>IF(MIS[[#This Row],[OrderSide]]="SELL",MIS[[#This Row],[VALUE]]-MIS[[#This Row],[LIVE_VALUE]],MIS[[#This Row],[LIVE_VALUE]]-MIS[[#This Row],[VALUE]])</f>
        <v>5366</v>
      </c>
      <c r="AH1784" t="str" cm="1">
        <f t="array" ref="AH1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4" t="str">
        <f>MIS[[#This Row],[TRADING SYMBOL]]</f>
        <v>SENSEX2552082300PE</v>
      </c>
      <c r="AJ1784" t="str">
        <f>IF(RIGHT(MIS[[#This Row],[Main/Hedge]],4)="MAIN","MAIN","HEDGE")</f>
        <v>MAIN</v>
      </c>
      <c r="AK1784" t="str" cm="1">
        <f t="array" ref="AK1784">_xlfn._xlws.FILTER(Table4[Column1],ISNUMBER(SEARCH(Table4[Column1],MIS[[#This Row],[OrderUniqueIdentifier]])),"")</f>
        <v>MS</v>
      </c>
    </row>
    <row r="1785" spans="1:37" x14ac:dyDescent="0.25">
      <c r="A1785" t="s">
        <v>71</v>
      </c>
      <c r="B1785" t="s">
        <v>584</v>
      </c>
      <c r="C1785" t="s">
        <v>3522</v>
      </c>
      <c r="D1785" t="s">
        <v>72</v>
      </c>
      <c r="E1785" t="s">
        <v>3193</v>
      </c>
      <c r="F1785" t="s">
        <v>98</v>
      </c>
      <c r="G1785" t="s">
        <v>89</v>
      </c>
      <c r="H1785" t="s">
        <v>75</v>
      </c>
      <c r="I1785" t="s">
        <v>76</v>
      </c>
      <c r="J1785" t="s">
        <v>77</v>
      </c>
      <c r="K1785">
        <v>20</v>
      </c>
      <c r="L1785" t="s">
        <v>77</v>
      </c>
      <c r="M1785" t="s">
        <v>78</v>
      </c>
      <c r="N1785" t="s">
        <v>3523</v>
      </c>
      <c r="O1785" t="s">
        <v>3177</v>
      </c>
      <c r="P1785" t="s">
        <v>3177</v>
      </c>
      <c r="Q1785" t="s">
        <v>3195</v>
      </c>
      <c r="R1785" t="s">
        <v>79</v>
      </c>
      <c r="S1785" t="s">
        <v>40</v>
      </c>
      <c r="T1785" t="s">
        <v>3196</v>
      </c>
      <c r="U1785" t="s">
        <v>100</v>
      </c>
      <c r="V1785" t="s">
        <v>80</v>
      </c>
      <c r="W1785">
        <v>82200</v>
      </c>
      <c r="X1785" t="s">
        <v>85</v>
      </c>
      <c r="Y1785">
        <v>-20</v>
      </c>
      <c r="Z1785" t="s">
        <v>3179</v>
      </c>
      <c r="AA1785" t="s">
        <v>3179</v>
      </c>
      <c r="AB1785" t="s">
        <v>107</v>
      </c>
      <c r="AC1785" t="s">
        <v>91</v>
      </c>
      <c r="AD1785">
        <f>_xlfn.XLOOKUP(MIS[[#This Row],[TRADING SYMBOL]],[1]Sheet1!$D:$D,[1]Sheet1!$C:$C)</f>
        <v>350</v>
      </c>
      <c r="AE1785">
        <f>MIS[[#This Row],[OrderAverageTradedPrice]]*MIS[[#This Row],[OrderQuantity]]</f>
        <v>9589</v>
      </c>
      <c r="AF1785">
        <f>MIS[[#This Row],[LTP]]*MIS[[#This Row],[OrderQuantity]]</f>
        <v>7000</v>
      </c>
      <c r="AG1785">
        <f>IF(MIS[[#This Row],[OrderSide]]="SELL",MIS[[#This Row],[VALUE]]-MIS[[#This Row],[LIVE_VALUE]],MIS[[#This Row],[LIVE_VALUE]]-MIS[[#This Row],[VALUE]])</f>
        <v>2589</v>
      </c>
      <c r="AH1785" t="str" cm="1">
        <f t="array" ref="AH1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5" t="str">
        <f>MIS[[#This Row],[TRADING SYMBOL]]</f>
        <v>SENSEX2552082200PE</v>
      </c>
      <c r="AJ1785" t="str">
        <f>IF(RIGHT(MIS[[#This Row],[Main/Hedge]],4)="MAIN","MAIN","HEDGE")</f>
        <v>MAIN</v>
      </c>
      <c r="AK1785" t="str" cm="1">
        <f t="array" ref="AK1785">_xlfn._xlws.FILTER(Table4[Column1],ISNUMBER(SEARCH(Table4[Column1],MIS[[#This Row],[OrderUniqueIdentifier]])),"")</f>
        <v>MS</v>
      </c>
    </row>
    <row r="1786" spans="1:37" x14ac:dyDescent="0.25">
      <c r="A1786" t="s">
        <v>71</v>
      </c>
      <c r="B1786" t="s">
        <v>602</v>
      </c>
      <c r="C1786" t="s">
        <v>3598</v>
      </c>
      <c r="D1786" t="s">
        <v>72</v>
      </c>
      <c r="E1786" t="s">
        <v>160</v>
      </c>
      <c r="F1786" t="s">
        <v>98</v>
      </c>
      <c r="G1786" t="s">
        <v>89</v>
      </c>
      <c r="H1786" t="s">
        <v>75</v>
      </c>
      <c r="I1786" t="s">
        <v>76</v>
      </c>
      <c r="J1786" t="s">
        <v>77</v>
      </c>
      <c r="K1786">
        <v>40</v>
      </c>
      <c r="L1786" t="s">
        <v>77</v>
      </c>
      <c r="M1786" t="s">
        <v>78</v>
      </c>
      <c r="N1786" t="s">
        <v>216</v>
      </c>
      <c r="O1786" t="s">
        <v>3264</v>
      </c>
      <c r="P1786" t="s">
        <v>3177</v>
      </c>
      <c r="Q1786" t="s">
        <v>162</v>
      </c>
      <c r="R1786" t="s">
        <v>79</v>
      </c>
      <c r="S1786" t="s">
        <v>40</v>
      </c>
      <c r="T1786" t="s">
        <v>163</v>
      </c>
      <c r="U1786" t="s">
        <v>100</v>
      </c>
      <c r="V1786" t="s">
        <v>80</v>
      </c>
      <c r="W1786">
        <v>82500</v>
      </c>
      <c r="X1786" t="s">
        <v>81</v>
      </c>
      <c r="Y1786">
        <v>-40</v>
      </c>
      <c r="Z1786" t="s">
        <v>3265</v>
      </c>
      <c r="AA1786" t="s">
        <v>3179</v>
      </c>
      <c r="AB1786" t="s">
        <v>90</v>
      </c>
      <c r="AC1786" t="s">
        <v>91</v>
      </c>
      <c r="AD1786">
        <f>_xlfn.XLOOKUP(MIS[[#This Row],[TRADING SYMBOL]],[1]Sheet1!$D:$D,[1]Sheet1!$C:$C)</f>
        <v>367.2</v>
      </c>
      <c r="AE1786">
        <f>MIS[[#This Row],[OrderAverageTradedPrice]]*MIS[[#This Row],[OrderQuantity]]</f>
        <v>16683</v>
      </c>
      <c r="AF1786">
        <f>MIS[[#This Row],[LTP]]*MIS[[#This Row],[OrderQuantity]]</f>
        <v>14688</v>
      </c>
      <c r="AG1786">
        <f>IF(MIS[[#This Row],[OrderSide]]="SELL",MIS[[#This Row],[VALUE]]-MIS[[#This Row],[LIVE_VALUE]],MIS[[#This Row],[LIVE_VALUE]]-MIS[[#This Row],[VALUE]])</f>
        <v>1995</v>
      </c>
      <c r="AH1786" t="str" cm="1">
        <f t="array" ref="AH1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6" t="str">
        <f>MIS[[#This Row],[TRADING SYMBOL]]</f>
        <v>SENSEX2552082500CE</v>
      </c>
      <c r="AJ1786" t="str">
        <f>IF(RIGHT(MIS[[#This Row],[Main/Hedge]],4)="MAIN","MAIN","HEDGE")</f>
        <v>MAIN</v>
      </c>
      <c r="AK1786" t="str" cm="1">
        <f t="array" ref="AK1786">_xlfn._xlws.FILTER(Table4[Column1],ISNUMBER(SEARCH(Table4[Column1],MIS[[#This Row],[OrderUniqueIdentifier]])),"")</f>
        <v>MS</v>
      </c>
    </row>
    <row r="1787" spans="1:37" x14ac:dyDescent="0.25">
      <c r="A1787" t="s">
        <v>71</v>
      </c>
      <c r="B1787" t="s">
        <v>619</v>
      </c>
      <c r="C1787" t="s">
        <v>3616</v>
      </c>
      <c r="D1787" t="s">
        <v>72</v>
      </c>
      <c r="E1787" t="s">
        <v>2044</v>
      </c>
      <c r="F1787" t="s">
        <v>98</v>
      </c>
      <c r="G1787" t="s">
        <v>89</v>
      </c>
      <c r="H1787" t="s">
        <v>75</v>
      </c>
      <c r="I1787" t="s">
        <v>76</v>
      </c>
      <c r="J1787" t="s">
        <v>77</v>
      </c>
      <c r="K1787">
        <v>40</v>
      </c>
      <c r="L1787" t="s">
        <v>77</v>
      </c>
      <c r="M1787" t="s">
        <v>78</v>
      </c>
      <c r="N1787" t="s">
        <v>3617</v>
      </c>
      <c r="O1787" t="s">
        <v>3177</v>
      </c>
      <c r="P1787" t="s">
        <v>3177</v>
      </c>
      <c r="Q1787" t="s">
        <v>2048</v>
      </c>
      <c r="R1787" t="s">
        <v>79</v>
      </c>
      <c r="S1787" t="s">
        <v>40</v>
      </c>
      <c r="T1787" t="s">
        <v>2049</v>
      </c>
      <c r="U1787" t="s">
        <v>100</v>
      </c>
      <c r="V1787" t="s">
        <v>80</v>
      </c>
      <c r="W1787">
        <v>82300</v>
      </c>
      <c r="X1787" t="s">
        <v>81</v>
      </c>
      <c r="Y1787">
        <v>-40</v>
      </c>
      <c r="Z1787" t="s">
        <v>3179</v>
      </c>
      <c r="AA1787" t="s">
        <v>3179</v>
      </c>
      <c r="AB1787" t="s">
        <v>90</v>
      </c>
      <c r="AC1787" t="s">
        <v>91</v>
      </c>
      <c r="AD1787">
        <f>_xlfn.XLOOKUP(MIS[[#This Row],[TRADING SYMBOL]],[1]Sheet1!$D:$D,[1]Sheet1!$C:$C)</f>
        <v>464.4</v>
      </c>
      <c r="AE1787">
        <f>MIS[[#This Row],[OrderAverageTradedPrice]]*MIS[[#This Row],[OrderQuantity]]</f>
        <v>20442</v>
      </c>
      <c r="AF1787">
        <f>MIS[[#This Row],[LTP]]*MIS[[#This Row],[OrderQuantity]]</f>
        <v>18576</v>
      </c>
      <c r="AG1787">
        <f>IF(MIS[[#This Row],[OrderSide]]="SELL",MIS[[#This Row],[VALUE]]-MIS[[#This Row],[LIVE_VALUE]],MIS[[#This Row],[LIVE_VALUE]]-MIS[[#This Row],[VALUE]])</f>
        <v>1866</v>
      </c>
      <c r="AH1787" t="str" cm="1">
        <f t="array" ref="AH1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7" t="str">
        <f>MIS[[#This Row],[TRADING SYMBOL]]</f>
        <v>SENSEX2552082300CE</v>
      </c>
      <c r="AJ1787" t="str">
        <f>IF(RIGHT(MIS[[#This Row],[Main/Hedge]],4)="MAIN","MAIN","HEDGE")</f>
        <v>MAIN</v>
      </c>
      <c r="AK1787" t="str" cm="1">
        <f t="array" ref="AK1787">_xlfn._xlws.FILTER(Table4[Column1],ISNUMBER(SEARCH(Table4[Column1],MIS[[#This Row],[OrderUniqueIdentifier]])),"")</f>
        <v>MS</v>
      </c>
    </row>
    <row r="1788" spans="1:37" x14ac:dyDescent="0.25">
      <c r="A1788" t="s">
        <v>71</v>
      </c>
      <c r="B1788" t="s">
        <v>629</v>
      </c>
      <c r="C1788" t="s">
        <v>3644</v>
      </c>
      <c r="D1788" t="s">
        <v>72</v>
      </c>
      <c r="E1788" t="s">
        <v>2044</v>
      </c>
      <c r="F1788" t="s">
        <v>98</v>
      </c>
      <c r="G1788" t="s">
        <v>89</v>
      </c>
      <c r="H1788" t="s">
        <v>75</v>
      </c>
      <c r="I1788" t="s">
        <v>76</v>
      </c>
      <c r="J1788" t="s">
        <v>77</v>
      </c>
      <c r="K1788">
        <v>20</v>
      </c>
      <c r="L1788" t="s">
        <v>77</v>
      </c>
      <c r="M1788" t="s">
        <v>78</v>
      </c>
      <c r="N1788" t="s">
        <v>3394</v>
      </c>
      <c r="O1788" t="s">
        <v>3177</v>
      </c>
      <c r="P1788" t="s">
        <v>3177</v>
      </c>
      <c r="Q1788" t="s">
        <v>2048</v>
      </c>
      <c r="R1788" t="s">
        <v>79</v>
      </c>
      <c r="S1788" t="s">
        <v>40</v>
      </c>
      <c r="T1788" t="s">
        <v>2049</v>
      </c>
      <c r="U1788" t="s">
        <v>100</v>
      </c>
      <c r="V1788" t="s">
        <v>80</v>
      </c>
      <c r="W1788">
        <v>82300</v>
      </c>
      <c r="X1788" t="s">
        <v>81</v>
      </c>
      <c r="Y1788">
        <v>-20</v>
      </c>
      <c r="Z1788" t="s">
        <v>3179</v>
      </c>
      <c r="AA1788" t="s">
        <v>3179</v>
      </c>
      <c r="AB1788" t="s">
        <v>90</v>
      </c>
      <c r="AC1788" t="s">
        <v>91</v>
      </c>
      <c r="AD1788">
        <f>_xlfn.XLOOKUP(MIS[[#This Row],[TRADING SYMBOL]],[1]Sheet1!$D:$D,[1]Sheet1!$C:$C)</f>
        <v>464.4</v>
      </c>
      <c r="AE1788">
        <f>MIS[[#This Row],[OrderAverageTradedPrice]]*MIS[[#This Row],[OrderQuantity]]</f>
        <v>10226</v>
      </c>
      <c r="AF1788">
        <f>MIS[[#This Row],[LTP]]*MIS[[#This Row],[OrderQuantity]]</f>
        <v>9288</v>
      </c>
      <c r="AG1788">
        <f>IF(MIS[[#This Row],[OrderSide]]="SELL",MIS[[#This Row],[VALUE]]-MIS[[#This Row],[LIVE_VALUE]],MIS[[#This Row],[LIVE_VALUE]]-MIS[[#This Row],[VALUE]])</f>
        <v>938</v>
      </c>
      <c r="AH1788" t="str" cm="1">
        <f t="array" ref="AH1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8" t="str">
        <f>MIS[[#This Row],[TRADING SYMBOL]]</f>
        <v>SENSEX2552082300CE</v>
      </c>
      <c r="AJ1788" t="str">
        <f>IF(RIGHT(MIS[[#This Row],[Main/Hedge]],4)="MAIN","MAIN","HEDGE")</f>
        <v>MAIN</v>
      </c>
      <c r="AK1788" t="str" cm="1">
        <f t="array" ref="AK1788">_xlfn._xlws.FILTER(Table4[Column1],ISNUMBER(SEARCH(Table4[Column1],MIS[[#This Row],[OrderUniqueIdentifier]])),"")</f>
        <v>MS</v>
      </c>
    </row>
    <row r="1789" spans="1:37" x14ac:dyDescent="0.25">
      <c r="A1789" t="s">
        <v>71</v>
      </c>
      <c r="B1789" t="s">
        <v>632</v>
      </c>
      <c r="C1789" t="s">
        <v>3672</v>
      </c>
      <c r="D1789" t="s">
        <v>72</v>
      </c>
      <c r="E1789" t="s">
        <v>2053</v>
      </c>
      <c r="F1789" t="s">
        <v>98</v>
      </c>
      <c r="G1789" t="s">
        <v>89</v>
      </c>
      <c r="H1789" t="s">
        <v>75</v>
      </c>
      <c r="I1789" t="s">
        <v>76</v>
      </c>
      <c r="J1789" t="s">
        <v>77</v>
      </c>
      <c r="K1789">
        <v>80</v>
      </c>
      <c r="L1789" t="s">
        <v>77</v>
      </c>
      <c r="M1789" t="s">
        <v>78</v>
      </c>
      <c r="N1789" t="s">
        <v>3673</v>
      </c>
      <c r="O1789" t="s">
        <v>3264</v>
      </c>
      <c r="P1789" t="s">
        <v>3177</v>
      </c>
      <c r="Q1789" t="s">
        <v>2055</v>
      </c>
      <c r="R1789" t="s">
        <v>79</v>
      </c>
      <c r="S1789" t="s">
        <v>40</v>
      </c>
      <c r="T1789" t="s">
        <v>2056</v>
      </c>
      <c r="U1789" t="s">
        <v>100</v>
      </c>
      <c r="V1789" t="s">
        <v>80</v>
      </c>
      <c r="W1789">
        <v>82300</v>
      </c>
      <c r="X1789" t="s">
        <v>85</v>
      </c>
      <c r="Y1789">
        <v>-80</v>
      </c>
      <c r="Z1789" t="s">
        <v>3265</v>
      </c>
      <c r="AA1789" t="s">
        <v>3179</v>
      </c>
      <c r="AB1789" t="s">
        <v>107</v>
      </c>
      <c r="AC1789" t="s">
        <v>91</v>
      </c>
      <c r="AD1789">
        <f>_xlfn.XLOOKUP(MIS[[#This Row],[TRADING SYMBOL]],[1]Sheet1!$D:$D,[1]Sheet1!$C:$C)</f>
        <v>389.05</v>
      </c>
      <c r="AE1789">
        <f>MIS[[#This Row],[OrderAverageTradedPrice]]*MIS[[#This Row],[OrderQuantity]]</f>
        <v>41903</v>
      </c>
      <c r="AF1789">
        <f>MIS[[#This Row],[LTP]]*MIS[[#This Row],[OrderQuantity]]</f>
        <v>31124</v>
      </c>
      <c r="AG1789">
        <f>IF(MIS[[#This Row],[OrderSide]]="SELL",MIS[[#This Row],[VALUE]]-MIS[[#This Row],[LIVE_VALUE]],MIS[[#This Row],[LIVE_VALUE]]-MIS[[#This Row],[VALUE]])</f>
        <v>10779</v>
      </c>
      <c r="AH1789" t="str" cm="1">
        <f t="array" ref="AH1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9" t="str">
        <f>MIS[[#This Row],[TRADING SYMBOL]]</f>
        <v>SENSEX2552082300PE</v>
      </c>
      <c r="AJ1789" t="str">
        <f>IF(RIGHT(MIS[[#This Row],[Main/Hedge]],4)="MAIN","MAIN","HEDGE")</f>
        <v>MAIN</v>
      </c>
      <c r="AK1789" t="str" cm="1">
        <f t="array" ref="AK1789">_xlfn._xlws.FILTER(Table4[Column1],ISNUMBER(SEARCH(Table4[Column1],MIS[[#This Row],[OrderUniqueIdentifier]])),"")</f>
        <v>MS</v>
      </c>
    </row>
    <row r="1790" spans="1:37" x14ac:dyDescent="0.25">
      <c r="A1790" t="s">
        <v>71</v>
      </c>
      <c r="B1790" t="s">
        <v>642</v>
      </c>
      <c r="C1790" t="s">
        <v>3713</v>
      </c>
      <c r="D1790" t="s">
        <v>72</v>
      </c>
      <c r="E1790" t="s">
        <v>3186</v>
      </c>
      <c r="F1790" t="s">
        <v>98</v>
      </c>
      <c r="G1790" t="s">
        <v>89</v>
      </c>
      <c r="H1790" t="s">
        <v>75</v>
      </c>
      <c r="I1790" t="s">
        <v>76</v>
      </c>
      <c r="J1790" t="s">
        <v>77</v>
      </c>
      <c r="K1790">
        <v>180</v>
      </c>
      <c r="L1790" t="s">
        <v>77</v>
      </c>
      <c r="M1790" t="s">
        <v>78</v>
      </c>
      <c r="N1790" t="s">
        <v>3714</v>
      </c>
      <c r="O1790" t="s">
        <v>3264</v>
      </c>
      <c r="P1790" t="s">
        <v>3177</v>
      </c>
      <c r="Q1790" t="s">
        <v>3189</v>
      </c>
      <c r="R1790" t="s">
        <v>79</v>
      </c>
      <c r="S1790" t="s">
        <v>40</v>
      </c>
      <c r="T1790" t="s">
        <v>3190</v>
      </c>
      <c r="U1790" t="s">
        <v>100</v>
      </c>
      <c r="V1790" t="s">
        <v>80</v>
      </c>
      <c r="W1790">
        <v>82400</v>
      </c>
      <c r="X1790" t="s">
        <v>81</v>
      </c>
      <c r="Y1790">
        <v>-180</v>
      </c>
      <c r="Z1790" t="s">
        <v>3265</v>
      </c>
      <c r="AA1790" t="s">
        <v>3179</v>
      </c>
      <c r="AB1790" t="s">
        <v>90</v>
      </c>
      <c r="AC1790" t="s">
        <v>91</v>
      </c>
      <c r="AD1790">
        <f>_xlfn.XLOOKUP(MIS[[#This Row],[TRADING SYMBOL]],[1]Sheet1!$D:$D,[1]Sheet1!$C:$C)</f>
        <v>414.75</v>
      </c>
      <c r="AE1790">
        <f>MIS[[#This Row],[OrderAverageTradedPrice]]*MIS[[#This Row],[OrderQuantity]]</f>
        <v>83171.999999999884</v>
      </c>
      <c r="AF1790">
        <f>MIS[[#This Row],[LTP]]*MIS[[#This Row],[OrderQuantity]]</f>
        <v>74655</v>
      </c>
      <c r="AG1790">
        <f>IF(MIS[[#This Row],[OrderSide]]="SELL",MIS[[#This Row],[VALUE]]-MIS[[#This Row],[LIVE_VALUE]],MIS[[#This Row],[LIVE_VALUE]]-MIS[[#This Row],[VALUE]])</f>
        <v>8516.9999999998836</v>
      </c>
      <c r="AH1790" t="str" cm="1">
        <f t="array" ref="AH1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0" t="str">
        <f>MIS[[#This Row],[TRADING SYMBOL]]</f>
        <v>SENSEX2552082400CE</v>
      </c>
      <c r="AJ1790" t="str">
        <f>IF(RIGHT(MIS[[#This Row],[Main/Hedge]],4)="MAIN","MAIN","HEDGE")</f>
        <v>MAIN</v>
      </c>
      <c r="AK1790" t="str" cm="1">
        <f t="array" ref="AK1790">_xlfn._xlws.FILTER(Table4[Column1],ISNUMBER(SEARCH(Table4[Column1],MIS[[#This Row],[OrderUniqueIdentifier]])),"")</f>
        <v>MS</v>
      </c>
    </row>
    <row r="1791" spans="1:37" x14ac:dyDescent="0.25">
      <c r="A1791" t="s">
        <v>71</v>
      </c>
      <c r="B1791" t="s">
        <v>669</v>
      </c>
      <c r="C1791" t="s">
        <v>3824</v>
      </c>
      <c r="D1791" t="s">
        <v>72</v>
      </c>
      <c r="E1791" t="s">
        <v>160</v>
      </c>
      <c r="F1791" t="s">
        <v>98</v>
      </c>
      <c r="G1791" t="s">
        <v>89</v>
      </c>
      <c r="H1791" t="s">
        <v>75</v>
      </c>
      <c r="I1791" t="s">
        <v>76</v>
      </c>
      <c r="J1791" t="s">
        <v>77</v>
      </c>
      <c r="K1791">
        <v>340</v>
      </c>
      <c r="L1791" t="s">
        <v>77</v>
      </c>
      <c r="M1791" t="s">
        <v>78</v>
      </c>
      <c r="N1791" t="s">
        <v>3825</v>
      </c>
      <c r="O1791" t="s">
        <v>3264</v>
      </c>
      <c r="P1791" t="s">
        <v>3177</v>
      </c>
      <c r="Q1791" t="s">
        <v>162</v>
      </c>
      <c r="R1791" t="s">
        <v>79</v>
      </c>
      <c r="S1791" t="s">
        <v>40</v>
      </c>
      <c r="T1791" t="s">
        <v>163</v>
      </c>
      <c r="U1791" t="s">
        <v>100</v>
      </c>
      <c r="V1791" t="s">
        <v>80</v>
      </c>
      <c r="W1791">
        <v>82500</v>
      </c>
      <c r="X1791" t="s">
        <v>81</v>
      </c>
      <c r="Y1791">
        <v>-340</v>
      </c>
      <c r="Z1791" t="s">
        <v>3265</v>
      </c>
      <c r="AA1791" t="s">
        <v>3179</v>
      </c>
      <c r="AB1791" t="s">
        <v>90</v>
      </c>
      <c r="AC1791" t="s">
        <v>91</v>
      </c>
      <c r="AD1791">
        <f>_xlfn.XLOOKUP(MIS[[#This Row],[TRADING SYMBOL]],[1]Sheet1!$D:$D,[1]Sheet1!$C:$C)</f>
        <v>367.2</v>
      </c>
      <c r="AE1791">
        <f>MIS[[#This Row],[OrderAverageTradedPrice]]*MIS[[#This Row],[OrderQuantity]]</f>
        <v>141244.99999999991</v>
      </c>
      <c r="AF1791">
        <f>MIS[[#This Row],[LTP]]*MIS[[#This Row],[OrderQuantity]]</f>
        <v>124848</v>
      </c>
      <c r="AG1791">
        <f>IF(MIS[[#This Row],[OrderSide]]="SELL",MIS[[#This Row],[VALUE]]-MIS[[#This Row],[LIVE_VALUE]],MIS[[#This Row],[LIVE_VALUE]]-MIS[[#This Row],[VALUE]])</f>
        <v>16396.999999999913</v>
      </c>
      <c r="AH1791" t="str" cm="1">
        <f t="array" ref="AH1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1" t="str">
        <f>MIS[[#This Row],[TRADING SYMBOL]]</f>
        <v>SENSEX2552082500CE</v>
      </c>
      <c r="AJ1791" t="str">
        <f>IF(RIGHT(MIS[[#This Row],[Main/Hedge]],4)="MAIN","MAIN","HEDGE")</f>
        <v>MAIN</v>
      </c>
      <c r="AK1791" t="str" cm="1">
        <f t="array" ref="AK1791">_xlfn._xlws.FILTER(Table4[Column1],ISNUMBER(SEARCH(Table4[Column1],MIS[[#This Row],[OrderUniqueIdentifier]])),"")</f>
        <v>MS</v>
      </c>
    </row>
    <row r="1792" spans="1:37" x14ac:dyDescent="0.25">
      <c r="A1792" t="s">
        <v>71</v>
      </c>
      <c r="B1792" t="s">
        <v>696</v>
      </c>
      <c r="C1792" t="s">
        <v>3864</v>
      </c>
      <c r="D1792" t="s">
        <v>72</v>
      </c>
      <c r="E1792" t="s">
        <v>3193</v>
      </c>
      <c r="F1792" t="s">
        <v>98</v>
      </c>
      <c r="G1792" t="s">
        <v>89</v>
      </c>
      <c r="H1792" t="s">
        <v>75</v>
      </c>
      <c r="I1792" t="s">
        <v>76</v>
      </c>
      <c r="J1792" t="s">
        <v>77</v>
      </c>
      <c r="K1792">
        <v>120</v>
      </c>
      <c r="L1792" t="s">
        <v>77</v>
      </c>
      <c r="M1792" t="s">
        <v>78</v>
      </c>
      <c r="N1792" t="s">
        <v>3865</v>
      </c>
      <c r="O1792" t="s">
        <v>3264</v>
      </c>
      <c r="P1792" t="s">
        <v>3177</v>
      </c>
      <c r="Q1792" t="s">
        <v>3195</v>
      </c>
      <c r="R1792" t="s">
        <v>79</v>
      </c>
      <c r="S1792" t="s">
        <v>40</v>
      </c>
      <c r="T1792" t="s">
        <v>3196</v>
      </c>
      <c r="U1792" t="s">
        <v>100</v>
      </c>
      <c r="V1792" t="s">
        <v>80</v>
      </c>
      <c r="W1792">
        <v>82200</v>
      </c>
      <c r="X1792" t="s">
        <v>85</v>
      </c>
      <c r="Y1792">
        <v>-120</v>
      </c>
      <c r="Z1792" t="s">
        <v>3265</v>
      </c>
      <c r="AA1792" t="s">
        <v>3179</v>
      </c>
      <c r="AB1792" t="s">
        <v>107</v>
      </c>
      <c r="AC1792" t="s">
        <v>91</v>
      </c>
      <c r="AD1792">
        <f>_xlfn.XLOOKUP(MIS[[#This Row],[TRADING SYMBOL]],[1]Sheet1!$D:$D,[1]Sheet1!$C:$C)</f>
        <v>350</v>
      </c>
      <c r="AE1792">
        <f>MIS[[#This Row],[OrderAverageTradedPrice]]*MIS[[#This Row],[OrderQuantity]]</f>
        <v>57186.999999999956</v>
      </c>
      <c r="AF1792">
        <f>MIS[[#This Row],[LTP]]*MIS[[#This Row],[OrderQuantity]]</f>
        <v>42000</v>
      </c>
      <c r="AG1792">
        <f>IF(MIS[[#This Row],[OrderSide]]="SELL",MIS[[#This Row],[VALUE]]-MIS[[#This Row],[LIVE_VALUE]],MIS[[#This Row],[LIVE_VALUE]]-MIS[[#This Row],[VALUE]])</f>
        <v>15186.999999999956</v>
      </c>
      <c r="AH1792" t="str" cm="1">
        <f t="array" ref="AH1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2" t="str">
        <f>MIS[[#This Row],[TRADING SYMBOL]]</f>
        <v>SENSEX2552082200PE</v>
      </c>
      <c r="AJ1792" t="str">
        <f>IF(RIGHT(MIS[[#This Row],[Main/Hedge]],4)="MAIN","MAIN","HEDGE")</f>
        <v>MAIN</v>
      </c>
      <c r="AK1792" t="str" cm="1">
        <f t="array" ref="AK1792">_xlfn._xlws.FILTER(Table4[Column1],ISNUMBER(SEARCH(Table4[Column1],MIS[[#This Row],[OrderUniqueIdentifier]])),"")</f>
        <v>MS</v>
      </c>
    </row>
    <row r="1793" spans="1:37" x14ac:dyDescent="0.25">
      <c r="A1793" t="s">
        <v>71</v>
      </c>
      <c r="B1793" t="s">
        <v>696</v>
      </c>
      <c r="C1793" t="s">
        <v>3866</v>
      </c>
      <c r="D1793" t="s">
        <v>72</v>
      </c>
      <c r="E1793" t="s">
        <v>160</v>
      </c>
      <c r="F1793" t="s">
        <v>98</v>
      </c>
      <c r="G1793" t="s">
        <v>89</v>
      </c>
      <c r="H1793" t="s">
        <v>75</v>
      </c>
      <c r="I1793" t="s">
        <v>76</v>
      </c>
      <c r="J1793" t="s">
        <v>77</v>
      </c>
      <c r="K1793">
        <v>120</v>
      </c>
      <c r="L1793" t="s">
        <v>77</v>
      </c>
      <c r="M1793" t="s">
        <v>78</v>
      </c>
      <c r="N1793" t="s">
        <v>3867</v>
      </c>
      <c r="O1793" t="s">
        <v>3177</v>
      </c>
      <c r="P1793" t="s">
        <v>3177</v>
      </c>
      <c r="Q1793" t="s">
        <v>162</v>
      </c>
      <c r="R1793" t="s">
        <v>79</v>
      </c>
      <c r="S1793" t="s">
        <v>40</v>
      </c>
      <c r="T1793" t="s">
        <v>163</v>
      </c>
      <c r="U1793" t="s">
        <v>100</v>
      </c>
      <c r="V1793" t="s">
        <v>80</v>
      </c>
      <c r="W1793">
        <v>82500</v>
      </c>
      <c r="X1793" t="s">
        <v>81</v>
      </c>
      <c r="Y1793">
        <v>-120</v>
      </c>
      <c r="Z1793" t="s">
        <v>3179</v>
      </c>
      <c r="AA1793" t="s">
        <v>3179</v>
      </c>
      <c r="AB1793" t="s">
        <v>90</v>
      </c>
      <c r="AC1793" t="s">
        <v>91</v>
      </c>
      <c r="AD1793">
        <f>_xlfn.XLOOKUP(MIS[[#This Row],[TRADING SYMBOL]],[1]Sheet1!$D:$D,[1]Sheet1!$C:$C)</f>
        <v>367.2</v>
      </c>
      <c r="AE1793">
        <f>MIS[[#This Row],[OrderAverageTradedPrice]]*MIS[[#This Row],[OrderQuantity]]</f>
        <v>49768.99999999992</v>
      </c>
      <c r="AF1793">
        <f>MIS[[#This Row],[LTP]]*MIS[[#This Row],[OrderQuantity]]</f>
        <v>44064</v>
      </c>
      <c r="AG1793">
        <f>IF(MIS[[#This Row],[OrderSide]]="SELL",MIS[[#This Row],[VALUE]]-MIS[[#This Row],[LIVE_VALUE]],MIS[[#This Row],[LIVE_VALUE]]-MIS[[#This Row],[VALUE]])</f>
        <v>5704.99999999992</v>
      </c>
      <c r="AH1793" t="str" cm="1">
        <f t="array" ref="AH1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3" t="str">
        <f>MIS[[#This Row],[TRADING SYMBOL]]</f>
        <v>SENSEX2552082500CE</v>
      </c>
      <c r="AJ1793" t="str">
        <f>IF(RIGHT(MIS[[#This Row],[Main/Hedge]],4)="MAIN","MAIN","HEDGE")</f>
        <v>MAIN</v>
      </c>
      <c r="AK1793" t="str" cm="1">
        <f t="array" ref="AK1793">_xlfn._xlws.FILTER(Table4[Column1],ISNUMBER(SEARCH(Table4[Column1],MIS[[#This Row],[OrderUniqueIdentifier]])),"")</f>
        <v>MS</v>
      </c>
    </row>
    <row r="1794" spans="1:37" x14ac:dyDescent="0.25">
      <c r="A1794" t="s">
        <v>71</v>
      </c>
      <c r="B1794" t="s">
        <v>705</v>
      </c>
      <c r="C1794" t="s">
        <v>3888</v>
      </c>
      <c r="D1794" t="s">
        <v>72</v>
      </c>
      <c r="E1794" t="s">
        <v>2044</v>
      </c>
      <c r="F1794" t="s">
        <v>98</v>
      </c>
      <c r="G1794" t="s">
        <v>89</v>
      </c>
      <c r="H1794" t="s">
        <v>75</v>
      </c>
      <c r="I1794" t="s">
        <v>76</v>
      </c>
      <c r="J1794" t="s">
        <v>77</v>
      </c>
      <c r="K1794">
        <v>20</v>
      </c>
      <c r="L1794" t="s">
        <v>77</v>
      </c>
      <c r="M1794" t="s">
        <v>78</v>
      </c>
      <c r="N1794" t="s">
        <v>3889</v>
      </c>
      <c r="O1794" t="s">
        <v>3264</v>
      </c>
      <c r="P1794" t="s">
        <v>3177</v>
      </c>
      <c r="Q1794" t="s">
        <v>2048</v>
      </c>
      <c r="R1794" t="s">
        <v>79</v>
      </c>
      <c r="S1794" t="s">
        <v>40</v>
      </c>
      <c r="T1794" t="s">
        <v>2049</v>
      </c>
      <c r="U1794" t="s">
        <v>100</v>
      </c>
      <c r="V1794" t="s">
        <v>80</v>
      </c>
      <c r="W1794">
        <v>82300</v>
      </c>
      <c r="X1794" t="s">
        <v>81</v>
      </c>
      <c r="Y1794">
        <v>-20</v>
      </c>
      <c r="Z1794" t="s">
        <v>3265</v>
      </c>
      <c r="AA1794" t="s">
        <v>3179</v>
      </c>
      <c r="AB1794" t="s">
        <v>90</v>
      </c>
      <c r="AC1794" t="s">
        <v>91</v>
      </c>
      <c r="AD1794">
        <f>_xlfn.XLOOKUP(MIS[[#This Row],[TRADING SYMBOL]],[1]Sheet1!$D:$D,[1]Sheet1!$C:$C)</f>
        <v>464.4</v>
      </c>
      <c r="AE1794">
        <f>MIS[[#This Row],[OrderAverageTradedPrice]]*MIS[[#This Row],[OrderQuantity]]</f>
        <v>10234</v>
      </c>
      <c r="AF1794">
        <f>MIS[[#This Row],[LTP]]*MIS[[#This Row],[OrderQuantity]]</f>
        <v>9288</v>
      </c>
      <c r="AG1794">
        <f>IF(MIS[[#This Row],[OrderSide]]="SELL",MIS[[#This Row],[VALUE]]-MIS[[#This Row],[LIVE_VALUE]],MIS[[#This Row],[LIVE_VALUE]]-MIS[[#This Row],[VALUE]])</f>
        <v>946</v>
      </c>
      <c r="AH1794" t="str" cm="1">
        <f t="array" ref="AH1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4" t="str">
        <f>MIS[[#This Row],[TRADING SYMBOL]]</f>
        <v>SENSEX2552082300CE</v>
      </c>
      <c r="AJ1794" t="str">
        <f>IF(RIGHT(MIS[[#This Row],[Main/Hedge]],4)="MAIN","MAIN","HEDGE")</f>
        <v>MAIN</v>
      </c>
      <c r="AK1794" t="str" cm="1">
        <f t="array" ref="AK1794">_xlfn._xlws.FILTER(Table4[Column1],ISNUMBER(SEARCH(Table4[Column1],MIS[[#This Row],[OrderUniqueIdentifier]])),"")</f>
        <v>MS</v>
      </c>
    </row>
    <row r="1795" spans="1:37" x14ac:dyDescent="0.25">
      <c r="A1795" t="s">
        <v>71</v>
      </c>
      <c r="B1795" t="s">
        <v>714</v>
      </c>
      <c r="C1795" t="s">
        <v>3917</v>
      </c>
      <c r="D1795" t="s">
        <v>72</v>
      </c>
      <c r="E1795" t="s">
        <v>3186</v>
      </c>
      <c r="F1795" t="s">
        <v>98</v>
      </c>
      <c r="G1795" t="s">
        <v>89</v>
      </c>
      <c r="H1795" t="s">
        <v>75</v>
      </c>
      <c r="I1795" t="s">
        <v>76</v>
      </c>
      <c r="J1795" t="s">
        <v>77</v>
      </c>
      <c r="K1795">
        <v>60</v>
      </c>
      <c r="L1795" t="s">
        <v>77</v>
      </c>
      <c r="M1795" t="s">
        <v>78</v>
      </c>
      <c r="N1795" t="s">
        <v>3918</v>
      </c>
      <c r="O1795" t="s">
        <v>3177</v>
      </c>
      <c r="P1795" t="s">
        <v>3177</v>
      </c>
      <c r="Q1795" t="s">
        <v>3189</v>
      </c>
      <c r="R1795" t="s">
        <v>79</v>
      </c>
      <c r="S1795" t="s">
        <v>40</v>
      </c>
      <c r="T1795" t="s">
        <v>3190</v>
      </c>
      <c r="U1795" t="s">
        <v>100</v>
      </c>
      <c r="V1795" t="s">
        <v>80</v>
      </c>
      <c r="W1795">
        <v>82400</v>
      </c>
      <c r="X1795" t="s">
        <v>81</v>
      </c>
      <c r="Y1795">
        <v>-60</v>
      </c>
      <c r="Z1795" t="s">
        <v>3179</v>
      </c>
      <c r="AA1795" t="s">
        <v>3179</v>
      </c>
      <c r="AB1795" t="s">
        <v>90</v>
      </c>
      <c r="AC1795" t="s">
        <v>91</v>
      </c>
      <c r="AD1795">
        <f>_xlfn.XLOOKUP(MIS[[#This Row],[TRADING SYMBOL]],[1]Sheet1!$D:$D,[1]Sheet1!$C:$C)</f>
        <v>414.75</v>
      </c>
      <c r="AE1795">
        <f>MIS[[#This Row],[OrderAverageTradedPrice]]*MIS[[#This Row],[OrderQuantity]]</f>
        <v>27696</v>
      </c>
      <c r="AF1795">
        <f>MIS[[#This Row],[LTP]]*MIS[[#This Row],[OrderQuantity]]</f>
        <v>24885</v>
      </c>
      <c r="AG1795">
        <f>IF(MIS[[#This Row],[OrderSide]]="SELL",MIS[[#This Row],[VALUE]]-MIS[[#This Row],[LIVE_VALUE]],MIS[[#This Row],[LIVE_VALUE]]-MIS[[#This Row],[VALUE]])</f>
        <v>2811</v>
      </c>
      <c r="AH1795" t="str" cm="1">
        <f t="array" ref="AH1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5" t="str">
        <f>MIS[[#This Row],[TRADING SYMBOL]]</f>
        <v>SENSEX2552082400CE</v>
      </c>
      <c r="AJ1795" t="str">
        <f>IF(RIGHT(MIS[[#This Row],[Main/Hedge]],4)="MAIN","MAIN","HEDGE")</f>
        <v>MAIN</v>
      </c>
      <c r="AK1795" t="str" cm="1">
        <f t="array" ref="AK1795">_xlfn._xlws.FILTER(Table4[Column1],ISNUMBER(SEARCH(Table4[Column1],MIS[[#This Row],[OrderUniqueIdentifier]])),"")</f>
        <v>MS</v>
      </c>
    </row>
    <row r="1796" spans="1:37" x14ac:dyDescent="0.25">
      <c r="A1796" t="s">
        <v>71</v>
      </c>
      <c r="B1796" t="s">
        <v>753</v>
      </c>
      <c r="C1796" t="s">
        <v>4016</v>
      </c>
      <c r="D1796" t="s">
        <v>72</v>
      </c>
      <c r="E1796" t="s">
        <v>2053</v>
      </c>
      <c r="F1796" t="s">
        <v>98</v>
      </c>
      <c r="G1796" t="s">
        <v>89</v>
      </c>
      <c r="H1796" t="s">
        <v>75</v>
      </c>
      <c r="I1796" t="s">
        <v>76</v>
      </c>
      <c r="J1796" t="s">
        <v>77</v>
      </c>
      <c r="K1796">
        <v>80</v>
      </c>
      <c r="L1796" t="s">
        <v>77</v>
      </c>
      <c r="M1796" t="s">
        <v>78</v>
      </c>
      <c r="N1796" t="s">
        <v>4017</v>
      </c>
      <c r="O1796" t="s">
        <v>3177</v>
      </c>
      <c r="P1796" t="s">
        <v>3177</v>
      </c>
      <c r="Q1796" t="s">
        <v>2055</v>
      </c>
      <c r="R1796" t="s">
        <v>79</v>
      </c>
      <c r="S1796" t="s">
        <v>40</v>
      </c>
      <c r="T1796" t="s">
        <v>2056</v>
      </c>
      <c r="U1796" t="s">
        <v>100</v>
      </c>
      <c r="V1796" t="s">
        <v>80</v>
      </c>
      <c r="W1796">
        <v>82300</v>
      </c>
      <c r="X1796" t="s">
        <v>85</v>
      </c>
      <c r="Y1796">
        <v>-80</v>
      </c>
      <c r="Z1796" t="s">
        <v>3179</v>
      </c>
      <c r="AA1796" t="s">
        <v>3179</v>
      </c>
      <c r="AB1796" t="s">
        <v>107</v>
      </c>
      <c r="AC1796" t="s">
        <v>91</v>
      </c>
      <c r="AD1796">
        <f>_xlfn.XLOOKUP(MIS[[#This Row],[TRADING SYMBOL]],[1]Sheet1!$D:$D,[1]Sheet1!$C:$C)</f>
        <v>389.05</v>
      </c>
      <c r="AE1796">
        <f>MIS[[#This Row],[OrderAverageTradedPrice]]*MIS[[#This Row],[OrderQuantity]]</f>
        <v>41945</v>
      </c>
      <c r="AF1796">
        <f>MIS[[#This Row],[LTP]]*MIS[[#This Row],[OrderQuantity]]</f>
        <v>31124</v>
      </c>
      <c r="AG1796">
        <f>IF(MIS[[#This Row],[OrderSide]]="SELL",MIS[[#This Row],[VALUE]]-MIS[[#This Row],[LIVE_VALUE]],MIS[[#This Row],[LIVE_VALUE]]-MIS[[#This Row],[VALUE]])</f>
        <v>10821</v>
      </c>
      <c r="AH1796" t="str" cm="1">
        <f t="array" ref="AH1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6" t="str">
        <f>MIS[[#This Row],[TRADING SYMBOL]]</f>
        <v>SENSEX2552082300PE</v>
      </c>
      <c r="AJ1796" t="str">
        <f>IF(RIGHT(MIS[[#This Row],[Main/Hedge]],4)="MAIN","MAIN","HEDGE")</f>
        <v>MAIN</v>
      </c>
      <c r="AK1796" t="str" cm="1">
        <f t="array" ref="AK1796">_xlfn._xlws.FILTER(Table4[Column1],ISNUMBER(SEARCH(Table4[Column1],MIS[[#This Row],[OrderUniqueIdentifier]])),"")</f>
        <v>MS</v>
      </c>
    </row>
    <row r="1797" spans="1:37" x14ac:dyDescent="0.25">
      <c r="A1797" t="s">
        <v>71</v>
      </c>
      <c r="B1797" t="s">
        <v>761</v>
      </c>
      <c r="C1797" t="s">
        <v>4049</v>
      </c>
      <c r="D1797" t="s">
        <v>72</v>
      </c>
      <c r="E1797" t="s">
        <v>2053</v>
      </c>
      <c r="F1797" t="s">
        <v>98</v>
      </c>
      <c r="G1797" t="s">
        <v>89</v>
      </c>
      <c r="H1797" t="s">
        <v>75</v>
      </c>
      <c r="I1797" t="s">
        <v>76</v>
      </c>
      <c r="J1797" t="s">
        <v>77</v>
      </c>
      <c r="K1797">
        <v>20</v>
      </c>
      <c r="L1797" t="s">
        <v>77</v>
      </c>
      <c r="M1797" t="s">
        <v>78</v>
      </c>
      <c r="N1797" t="s">
        <v>4050</v>
      </c>
      <c r="O1797" t="s">
        <v>3264</v>
      </c>
      <c r="P1797" t="s">
        <v>3177</v>
      </c>
      <c r="Q1797" t="s">
        <v>2055</v>
      </c>
      <c r="R1797" t="s">
        <v>79</v>
      </c>
      <c r="S1797" t="s">
        <v>40</v>
      </c>
      <c r="T1797" t="s">
        <v>2056</v>
      </c>
      <c r="U1797" t="s">
        <v>100</v>
      </c>
      <c r="V1797" t="s">
        <v>80</v>
      </c>
      <c r="W1797">
        <v>82300</v>
      </c>
      <c r="X1797" t="s">
        <v>85</v>
      </c>
      <c r="Y1797">
        <v>-20</v>
      </c>
      <c r="Z1797" t="s">
        <v>3265</v>
      </c>
      <c r="AA1797" t="s">
        <v>3179</v>
      </c>
      <c r="AB1797" t="s">
        <v>107</v>
      </c>
      <c r="AC1797" t="s">
        <v>91</v>
      </c>
      <c r="AD1797">
        <f>_xlfn.XLOOKUP(MIS[[#This Row],[TRADING SYMBOL]],[1]Sheet1!$D:$D,[1]Sheet1!$C:$C)</f>
        <v>389.05</v>
      </c>
      <c r="AE1797">
        <f>MIS[[#This Row],[OrderAverageTradedPrice]]*MIS[[#This Row],[OrderQuantity]]</f>
        <v>10488</v>
      </c>
      <c r="AF1797">
        <f>MIS[[#This Row],[LTP]]*MIS[[#This Row],[OrderQuantity]]</f>
        <v>7781</v>
      </c>
      <c r="AG1797">
        <f>IF(MIS[[#This Row],[OrderSide]]="SELL",MIS[[#This Row],[VALUE]]-MIS[[#This Row],[LIVE_VALUE]],MIS[[#This Row],[LIVE_VALUE]]-MIS[[#This Row],[VALUE]])</f>
        <v>2707</v>
      </c>
      <c r="AH1797" t="str" cm="1">
        <f t="array" ref="AH1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7" t="str">
        <f>MIS[[#This Row],[TRADING SYMBOL]]</f>
        <v>SENSEX2552082300PE</v>
      </c>
      <c r="AJ1797" t="str">
        <f>IF(RIGHT(MIS[[#This Row],[Main/Hedge]],4)="MAIN","MAIN","HEDGE")</f>
        <v>MAIN</v>
      </c>
      <c r="AK1797" t="str" cm="1">
        <f t="array" ref="AK1797">_xlfn._xlws.FILTER(Table4[Column1],ISNUMBER(SEARCH(Table4[Column1],MIS[[#This Row],[OrderUniqueIdentifier]])),"")</f>
        <v>MS</v>
      </c>
    </row>
    <row r="1798" spans="1:37" x14ac:dyDescent="0.25">
      <c r="A1798" t="s">
        <v>71</v>
      </c>
      <c r="B1798" t="s">
        <v>770</v>
      </c>
      <c r="C1798" t="s">
        <v>4079</v>
      </c>
      <c r="D1798" t="s">
        <v>72</v>
      </c>
      <c r="E1798" t="s">
        <v>3193</v>
      </c>
      <c r="F1798" t="s">
        <v>98</v>
      </c>
      <c r="G1798" t="s">
        <v>89</v>
      </c>
      <c r="H1798" t="s">
        <v>75</v>
      </c>
      <c r="I1798" t="s">
        <v>76</v>
      </c>
      <c r="J1798" t="s">
        <v>77</v>
      </c>
      <c r="K1798">
        <v>100</v>
      </c>
      <c r="L1798" t="s">
        <v>77</v>
      </c>
      <c r="M1798" t="s">
        <v>78</v>
      </c>
      <c r="N1798" t="s">
        <v>4080</v>
      </c>
      <c r="O1798" t="s">
        <v>3264</v>
      </c>
      <c r="P1798" t="s">
        <v>3177</v>
      </c>
      <c r="Q1798" t="s">
        <v>3195</v>
      </c>
      <c r="R1798" t="s">
        <v>79</v>
      </c>
      <c r="S1798" t="s">
        <v>40</v>
      </c>
      <c r="T1798" t="s">
        <v>3196</v>
      </c>
      <c r="U1798" t="s">
        <v>100</v>
      </c>
      <c r="V1798" t="s">
        <v>80</v>
      </c>
      <c r="W1798">
        <v>82200</v>
      </c>
      <c r="X1798" t="s">
        <v>85</v>
      </c>
      <c r="Y1798">
        <v>-100</v>
      </c>
      <c r="Z1798" t="s">
        <v>3265</v>
      </c>
      <c r="AA1798" t="s">
        <v>3179</v>
      </c>
      <c r="AB1798" t="s">
        <v>107</v>
      </c>
      <c r="AC1798" t="s">
        <v>91</v>
      </c>
      <c r="AD1798">
        <f>_xlfn.XLOOKUP(MIS[[#This Row],[TRADING SYMBOL]],[1]Sheet1!$D:$D,[1]Sheet1!$C:$C)</f>
        <v>350</v>
      </c>
      <c r="AE1798">
        <f>MIS[[#This Row],[OrderAverageTradedPrice]]*MIS[[#This Row],[OrderQuantity]]</f>
        <v>47773</v>
      </c>
      <c r="AF1798">
        <f>MIS[[#This Row],[LTP]]*MIS[[#This Row],[OrderQuantity]]</f>
        <v>35000</v>
      </c>
      <c r="AG1798">
        <f>IF(MIS[[#This Row],[OrderSide]]="SELL",MIS[[#This Row],[VALUE]]-MIS[[#This Row],[LIVE_VALUE]],MIS[[#This Row],[LIVE_VALUE]]-MIS[[#This Row],[VALUE]])</f>
        <v>12773</v>
      </c>
      <c r="AH1798" t="str" cm="1">
        <f t="array" ref="AH1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8" t="str">
        <f>MIS[[#This Row],[TRADING SYMBOL]]</f>
        <v>SENSEX2552082200PE</v>
      </c>
      <c r="AJ1798" t="str">
        <f>IF(RIGHT(MIS[[#This Row],[Main/Hedge]],4)="MAIN","MAIN","HEDGE")</f>
        <v>MAIN</v>
      </c>
      <c r="AK1798" t="str" cm="1">
        <f t="array" ref="AK1798">_xlfn._xlws.FILTER(Table4[Column1],ISNUMBER(SEARCH(Table4[Column1],MIS[[#This Row],[OrderUniqueIdentifier]])),"")</f>
        <v>MS</v>
      </c>
    </row>
    <row r="1799" spans="1:37" x14ac:dyDescent="0.25">
      <c r="A1799" t="s">
        <v>71</v>
      </c>
      <c r="B1799" t="s">
        <v>795</v>
      </c>
      <c r="C1799" t="s">
        <v>4141</v>
      </c>
      <c r="D1799" t="s">
        <v>72</v>
      </c>
      <c r="E1799" t="s">
        <v>2053</v>
      </c>
      <c r="F1799" t="s">
        <v>98</v>
      </c>
      <c r="G1799" t="s">
        <v>89</v>
      </c>
      <c r="H1799" t="s">
        <v>75</v>
      </c>
      <c r="I1799" t="s">
        <v>76</v>
      </c>
      <c r="J1799" t="s">
        <v>77</v>
      </c>
      <c r="K1799">
        <v>20</v>
      </c>
      <c r="L1799" t="s">
        <v>77</v>
      </c>
      <c r="M1799" t="s">
        <v>78</v>
      </c>
      <c r="N1799" t="s">
        <v>4050</v>
      </c>
      <c r="O1799" t="s">
        <v>3177</v>
      </c>
      <c r="P1799" t="s">
        <v>3177</v>
      </c>
      <c r="Q1799" t="s">
        <v>2055</v>
      </c>
      <c r="R1799" t="s">
        <v>79</v>
      </c>
      <c r="S1799" t="s">
        <v>40</v>
      </c>
      <c r="T1799" t="s">
        <v>2056</v>
      </c>
      <c r="U1799" t="s">
        <v>100</v>
      </c>
      <c r="V1799" t="s">
        <v>80</v>
      </c>
      <c r="W1799">
        <v>82300</v>
      </c>
      <c r="X1799" t="s">
        <v>85</v>
      </c>
      <c r="Y1799">
        <v>-20</v>
      </c>
      <c r="Z1799" t="s">
        <v>3179</v>
      </c>
      <c r="AA1799" t="s">
        <v>3179</v>
      </c>
      <c r="AB1799" t="s">
        <v>107</v>
      </c>
      <c r="AC1799" t="s">
        <v>91</v>
      </c>
      <c r="AD1799">
        <f>_xlfn.XLOOKUP(MIS[[#This Row],[TRADING SYMBOL]],[1]Sheet1!$D:$D,[1]Sheet1!$C:$C)</f>
        <v>389.05</v>
      </c>
      <c r="AE1799">
        <f>MIS[[#This Row],[OrderAverageTradedPrice]]*MIS[[#This Row],[OrderQuantity]]</f>
        <v>10488</v>
      </c>
      <c r="AF1799">
        <f>MIS[[#This Row],[LTP]]*MIS[[#This Row],[OrderQuantity]]</f>
        <v>7781</v>
      </c>
      <c r="AG1799">
        <f>IF(MIS[[#This Row],[OrderSide]]="SELL",MIS[[#This Row],[VALUE]]-MIS[[#This Row],[LIVE_VALUE]],MIS[[#This Row],[LIVE_VALUE]]-MIS[[#This Row],[VALUE]])</f>
        <v>2707</v>
      </c>
      <c r="AH1799" t="str" cm="1">
        <f t="array" ref="AH1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9" t="str">
        <f>MIS[[#This Row],[TRADING SYMBOL]]</f>
        <v>SENSEX2552082300PE</v>
      </c>
      <c r="AJ1799" t="str">
        <f>IF(RIGHT(MIS[[#This Row],[Main/Hedge]],4)="MAIN","MAIN","HEDGE")</f>
        <v>MAIN</v>
      </c>
      <c r="AK1799" t="str" cm="1">
        <f t="array" ref="AK1799">_xlfn._xlws.FILTER(Table4[Column1],ISNUMBER(SEARCH(Table4[Column1],MIS[[#This Row],[OrderUniqueIdentifier]])),"")</f>
        <v>MS</v>
      </c>
    </row>
    <row r="1800" spans="1:37" x14ac:dyDescent="0.25">
      <c r="A1800" t="s">
        <v>71</v>
      </c>
      <c r="B1800" t="s">
        <v>813</v>
      </c>
      <c r="C1800" t="s">
        <v>4208</v>
      </c>
      <c r="D1800" t="s">
        <v>72</v>
      </c>
      <c r="E1800" t="s">
        <v>3193</v>
      </c>
      <c r="F1800" t="s">
        <v>98</v>
      </c>
      <c r="G1800" t="s">
        <v>89</v>
      </c>
      <c r="H1800" t="s">
        <v>75</v>
      </c>
      <c r="I1800" t="s">
        <v>76</v>
      </c>
      <c r="J1800" t="s">
        <v>77</v>
      </c>
      <c r="K1800">
        <v>20</v>
      </c>
      <c r="L1800" t="s">
        <v>77</v>
      </c>
      <c r="M1800" t="s">
        <v>78</v>
      </c>
      <c r="N1800" t="s">
        <v>4209</v>
      </c>
      <c r="O1800" t="s">
        <v>3264</v>
      </c>
      <c r="P1800" t="s">
        <v>3177</v>
      </c>
      <c r="Q1800" t="s">
        <v>3195</v>
      </c>
      <c r="R1800" t="s">
        <v>79</v>
      </c>
      <c r="S1800" t="s">
        <v>40</v>
      </c>
      <c r="T1800" t="s">
        <v>3196</v>
      </c>
      <c r="U1800" t="s">
        <v>100</v>
      </c>
      <c r="V1800" t="s">
        <v>80</v>
      </c>
      <c r="W1800">
        <v>82200</v>
      </c>
      <c r="X1800" t="s">
        <v>85</v>
      </c>
      <c r="Y1800">
        <v>-20</v>
      </c>
      <c r="Z1800" t="s">
        <v>3265</v>
      </c>
      <c r="AA1800" t="s">
        <v>3179</v>
      </c>
      <c r="AB1800" t="s">
        <v>107</v>
      </c>
      <c r="AC1800" t="s">
        <v>91</v>
      </c>
      <c r="AD1800">
        <f>_xlfn.XLOOKUP(MIS[[#This Row],[TRADING SYMBOL]],[1]Sheet1!$D:$D,[1]Sheet1!$C:$C)</f>
        <v>350</v>
      </c>
      <c r="AE1800">
        <f>MIS[[#This Row],[OrderAverageTradedPrice]]*MIS[[#This Row],[OrderQuantity]]</f>
        <v>9592</v>
      </c>
      <c r="AF1800">
        <f>MIS[[#This Row],[LTP]]*MIS[[#This Row],[OrderQuantity]]</f>
        <v>7000</v>
      </c>
      <c r="AG1800">
        <f>IF(MIS[[#This Row],[OrderSide]]="SELL",MIS[[#This Row],[VALUE]]-MIS[[#This Row],[LIVE_VALUE]],MIS[[#This Row],[LIVE_VALUE]]-MIS[[#This Row],[VALUE]])</f>
        <v>2592</v>
      </c>
      <c r="AH1800" t="str" cm="1">
        <f t="array" ref="AH1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0" t="str">
        <f>MIS[[#This Row],[TRADING SYMBOL]]</f>
        <v>SENSEX2552082200PE</v>
      </c>
      <c r="AJ1800" t="str">
        <f>IF(RIGHT(MIS[[#This Row],[Main/Hedge]],4)="MAIN","MAIN","HEDGE")</f>
        <v>MAIN</v>
      </c>
      <c r="AK1800" t="str" cm="1">
        <f t="array" ref="AK1800">_xlfn._xlws.FILTER(Table4[Column1],ISNUMBER(SEARCH(Table4[Column1],MIS[[#This Row],[OrderUniqueIdentifier]])),"")</f>
        <v>MS</v>
      </c>
    </row>
    <row r="1801" spans="1:37" x14ac:dyDescent="0.25">
      <c r="A1801" t="s">
        <v>71</v>
      </c>
      <c r="B1801" t="s">
        <v>830</v>
      </c>
      <c r="C1801" t="s">
        <v>4247</v>
      </c>
      <c r="D1801" t="s">
        <v>72</v>
      </c>
      <c r="E1801" t="s">
        <v>2044</v>
      </c>
      <c r="F1801" t="s">
        <v>98</v>
      </c>
      <c r="G1801" t="s">
        <v>89</v>
      </c>
      <c r="H1801" t="s">
        <v>75</v>
      </c>
      <c r="I1801" t="s">
        <v>76</v>
      </c>
      <c r="J1801" t="s">
        <v>77</v>
      </c>
      <c r="K1801">
        <v>100</v>
      </c>
      <c r="L1801" t="s">
        <v>77</v>
      </c>
      <c r="M1801" t="s">
        <v>78</v>
      </c>
      <c r="N1801" t="s">
        <v>4248</v>
      </c>
      <c r="O1801" t="s">
        <v>3264</v>
      </c>
      <c r="P1801" t="s">
        <v>3177</v>
      </c>
      <c r="Q1801" t="s">
        <v>2048</v>
      </c>
      <c r="R1801" t="s">
        <v>79</v>
      </c>
      <c r="S1801" t="s">
        <v>40</v>
      </c>
      <c r="T1801" t="s">
        <v>2049</v>
      </c>
      <c r="U1801" t="s">
        <v>100</v>
      </c>
      <c r="V1801" t="s">
        <v>80</v>
      </c>
      <c r="W1801">
        <v>82300</v>
      </c>
      <c r="X1801" t="s">
        <v>81</v>
      </c>
      <c r="Y1801">
        <v>-100</v>
      </c>
      <c r="Z1801" t="s">
        <v>3265</v>
      </c>
      <c r="AA1801" t="s">
        <v>3179</v>
      </c>
      <c r="AB1801" t="s">
        <v>90</v>
      </c>
      <c r="AC1801" t="s">
        <v>91</v>
      </c>
      <c r="AD1801">
        <f>_xlfn.XLOOKUP(MIS[[#This Row],[TRADING SYMBOL]],[1]Sheet1!$D:$D,[1]Sheet1!$C:$C)</f>
        <v>464.4</v>
      </c>
      <c r="AE1801">
        <f>MIS[[#This Row],[OrderAverageTradedPrice]]*MIS[[#This Row],[OrderQuantity]]</f>
        <v>51301</v>
      </c>
      <c r="AF1801">
        <f>MIS[[#This Row],[LTP]]*MIS[[#This Row],[OrderQuantity]]</f>
        <v>46440</v>
      </c>
      <c r="AG1801">
        <f>IF(MIS[[#This Row],[OrderSide]]="SELL",MIS[[#This Row],[VALUE]]-MIS[[#This Row],[LIVE_VALUE]],MIS[[#This Row],[LIVE_VALUE]]-MIS[[#This Row],[VALUE]])</f>
        <v>4861</v>
      </c>
      <c r="AH1801" t="str" cm="1">
        <f t="array" ref="AH1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1" t="str">
        <f>MIS[[#This Row],[TRADING SYMBOL]]</f>
        <v>SENSEX2552082300CE</v>
      </c>
      <c r="AJ1801" t="str">
        <f>IF(RIGHT(MIS[[#This Row],[Main/Hedge]],4)="MAIN","MAIN","HEDGE")</f>
        <v>MAIN</v>
      </c>
      <c r="AK1801" t="str" cm="1">
        <f t="array" ref="AK1801">_xlfn._xlws.FILTER(Table4[Column1],ISNUMBER(SEARCH(Table4[Column1],MIS[[#This Row],[OrderUniqueIdentifier]])),"")</f>
        <v>MS</v>
      </c>
    </row>
    <row r="1802" spans="1:37" x14ac:dyDescent="0.25">
      <c r="A1802" t="s">
        <v>71</v>
      </c>
      <c r="B1802" t="s">
        <v>830</v>
      </c>
      <c r="C1802" t="s">
        <v>4249</v>
      </c>
      <c r="D1802" t="s">
        <v>72</v>
      </c>
      <c r="E1802" t="s">
        <v>2053</v>
      </c>
      <c r="F1802" t="s">
        <v>98</v>
      </c>
      <c r="G1802" t="s">
        <v>89</v>
      </c>
      <c r="H1802" t="s">
        <v>75</v>
      </c>
      <c r="I1802" t="s">
        <v>76</v>
      </c>
      <c r="J1802" t="s">
        <v>77</v>
      </c>
      <c r="K1802">
        <v>100</v>
      </c>
      <c r="L1802" t="s">
        <v>77</v>
      </c>
      <c r="M1802" t="s">
        <v>78</v>
      </c>
      <c r="N1802" t="s">
        <v>4250</v>
      </c>
      <c r="O1802" t="s">
        <v>3177</v>
      </c>
      <c r="P1802" t="s">
        <v>3177</v>
      </c>
      <c r="Q1802" t="s">
        <v>2055</v>
      </c>
      <c r="R1802" t="s">
        <v>79</v>
      </c>
      <c r="S1802" t="s">
        <v>40</v>
      </c>
      <c r="T1802" t="s">
        <v>2056</v>
      </c>
      <c r="U1802" t="s">
        <v>100</v>
      </c>
      <c r="V1802" t="s">
        <v>80</v>
      </c>
      <c r="W1802">
        <v>82300</v>
      </c>
      <c r="X1802" t="s">
        <v>85</v>
      </c>
      <c r="Y1802">
        <v>-100</v>
      </c>
      <c r="Z1802" t="s">
        <v>3179</v>
      </c>
      <c r="AA1802" t="s">
        <v>3179</v>
      </c>
      <c r="AB1802" t="s">
        <v>107</v>
      </c>
      <c r="AC1802" t="s">
        <v>91</v>
      </c>
      <c r="AD1802">
        <f>_xlfn.XLOOKUP(MIS[[#This Row],[TRADING SYMBOL]],[1]Sheet1!$D:$D,[1]Sheet1!$C:$C)</f>
        <v>389.05</v>
      </c>
      <c r="AE1802">
        <f>MIS[[#This Row],[OrderAverageTradedPrice]]*MIS[[#This Row],[OrderQuantity]]</f>
        <v>52503</v>
      </c>
      <c r="AF1802">
        <f>MIS[[#This Row],[LTP]]*MIS[[#This Row],[OrderQuantity]]</f>
        <v>38905</v>
      </c>
      <c r="AG1802">
        <f>IF(MIS[[#This Row],[OrderSide]]="SELL",MIS[[#This Row],[VALUE]]-MIS[[#This Row],[LIVE_VALUE]],MIS[[#This Row],[LIVE_VALUE]]-MIS[[#This Row],[VALUE]])</f>
        <v>13598</v>
      </c>
      <c r="AH1802" t="str" cm="1">
        <f t="array" ref="AH1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2" t="str">
        <f>MIS[[#This Row],[TRADING SYMBOL]]</f>
        <v>SENSEX2552082300PE</v>
      </c>
      <c r="AJ1802" t="str">
        <f>IF(RIGHT(MIS[[#This Row],[Main/Hedge]],4)="MAIN","MAIN","HEDGE")</f>
        <v>MAIN</v>
      </c>
      <c r="AK1802" t="str" cm="1">
        <f t="array" ref="AK1802">_xlfn._xlws.FILTER(Table4[Column1],ISNUMBER(SEARCH(Table4[Column1],MIS[[#This Row],[OrderUniqueIdentifier]])),"")</f>
        <v>MS</v>
      </c>
    </row>
    <row r="1803" spans="1:37" x14ac:dyDescent="0.25">
      <c r="A1803" t="s">
        <v>71</v>
      </c>
      <c r="B1803" t="s">
        <v>847</v>
      </c>
      <c r="C1803" t="s">
        <v>4285</v>
      </c>
      <c r="D1803" t="s">
        <v>72</v>
      </c>
      <c r="E1803" t="s">
        <v>3193</v>
      </c>
      <c r="F1803" t="s">
        <v>98</v>
      </c>
      <c r="G1803" t="s">
        <v>89</v>
      </c>
      <c r="H1803" t="s">
        <v>75</v>
      </c>
      <c r="I1803" t="s">
        <v>76</v>
      </c>
      <c r="J1803" t="s">
        <v>77</v>
      </c>
      <c r="K1803">
        <v>180</v>
      </c>
      <c r="L1803" t="s">
        <v>77</v>
      </c>
      <c r="M1803" t="s">
        <v>78</v>
      </c>
      <c r="N1803" t="s">
        <v>4286</v>
      </c>
      <c r="O1803" t="s">
        <v>3264</v>
      </c>
      <c r="P1803" t="s">
        <v>3177</v>
      </c>
      <c r="Q1803" t="s">
        <v>3195</v>
      </c>
      <c r="R1803" t="s">
        <v>79</v>
      </c>
      <c r="S1803" t="s">
        <v>40</v>
      </c>
      <c r="T1803" t="s">
        <v>3196</v>
      </c>
      <c r="U1803" t="s">
        <v>100</v>
      </c>
      <c r="V1803" t="s">
        <v>80</v>
      </c>
      <c r="W1803">
        <v>82200</v>
      </c>
      <c r="X1803" t="s">
        <v>85</v>
      </c>
      <c r="Y1803">
        <v>-180</v>
      </c>
      <c r="Z1803" t="s">
        <v>3265</v>
      </c>
      <c r="AA1803" t="s">
        <v>3179</v>
      </c>
      <c r="AB1803" t="s">
        <v>107</v>
      </c>
      <c r="AC1803" t="s">
        <v>91</v>
      </c>
      <c r="AD1803">
        <f>_xlfn.XLOOKUP(MIS[[#This Row],[TRADING SYMBOL]],[1]Sheet1!$D:$D,[1]Sheet1!$C:$C)</f>
        <v>350</v>
      </c>
      <c r="AE1803">
        <f>MIS[[#This Row],[OrderAverageTradedPrice]]*MIS[[#This Row],[OrderQuantity]]</f>
        <v>86332.999999999854</v>
      </c>
      <c r="AF1803">
        <f>MIS[[#This Row],[LTP]]*MIS[[#This Row],[OrderQuantity]]</f>
        <v>63000</v>
      </c>
      <c r="AG1803">
        <f>IF(MIS[[#This Row],[OrderSide]]="SELL",MIS[[#This Row],[VALUE]]-MIS[[#This Row],[LIVE_VALUE]],MIS[[#This Row],[LIVE_VALUE]]-MIS[[#This Row],[VALUE]])</f>
        <v>23332.999999999854</v>
      </c>
      <c r="AH1803" t="str" cm="1">
        <f t="array" ref="AH1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3" t="str">
        <f>MIS[[#This Row],[TRADING SYMBOL]]</f>
        <v>SENSEX2552082200PE</v>
      </c>
      <c r="AJ1803" t="str">
        <f>IF(RIGHT(MIS[[#This Row],[Main/Hedge]],4)="MAIN","MAIN","HEDGE")</f>
        <v>MAIN</v>
      </c>
      <c r="AK1803" t="str" cm="1">
        <f t="array" ref="AK1803">_xlfn._xlws.FILTER(Table4[Column1],ISNUMBER(SEARCH(Table4[Column1],MIS[[#This Row],[OrderUniqueIdentifier]])),"")</f>
        <v>MS</v>
      </c>
    </row>
    <row r="1804" spans="1:37" x14ac:dyDescent="0.25">
      <c r="A1804" t="s">
        <v>71</v>
      </c>
      <c r="B1804" t="s">
        <v>864</v>
      </c>
      <c r="C1804" t="s">
        <v>4335</v>
      </c>
      <c r="D1804" t="s">
        <v>72</v>
      </c>
      <c r="E1804" t="s">
        <v>2044</v>
      </c>
      <c r="F1804" t="s">
        <v>98</v>
      </c>
      <c r="G1804" t="s">
        <v>89</v>
      </c>
      <c r="H1804" t="s">
        <v>75</v>
      </c>
      <c r="I1804" t="s">
        <v>76</v>
      </c>
      <c r="J1804" t="s">
        <v>77</v>
      </c>
      <c r="K1804">
        <v>20</v>
      </c>
      <c r="L1804" t="s">
        <v>77</v>
      </c>
      <c r="M1804" t="s">
        <v>78</v>
      </c>
      <c r="N1804" t="s">
        <v>4336</v>
      </c>
      <c r="O1804" t="s">
        <v>3264</v>
      </c>
      <c r="P1804" t="s">
        <v>3177</v>
      </c>
      <c r="Q1804" t="s">
        <v>2048</v>
      </c>
      <c r="R1804" t="s">
        <v>79</v>
      </c>
      <c r="S1804" t="s">
        <v>40</v>
      </c>
      <c r="T1804" t="s">
        <v>2049</v>
      </c>
      <c r="U1804" t="s">
        <v>100</v>
      </c>
      <c r="V1804" t="s">
        <v>80</v>
      </c>
      <c r="W1804">
        <v>82300</v>
      </c>
      <c r="X1804" t="s">
        <v>81</v>
      </c>
      <c r="Y1804">
        <v>-20</v>
      </c>
      <c r="Z1804" t="s">
        <v>3265</v>
      </c>
      <c r="AA1804" t="s">
        <v>3179</v>
      </c>
      <c r="AB1804" t="s">
        <v>90</v>
      </c>
      <c r="AC1804" t="s">
        <v>91</v>
      </c>
      <c r="AD1804">
        <f>_xlfn.XLOOKUP(MIS[[#This Row],[TRADING SYMBOL]],[1]Sheet1!$D:$D,[1]Sheet1!$C:$C)</f>
        <v>464.4</v>
      </c>
      <c r="AE1804">
        <f>MIS[[#This Row],[OrderAverageTradedPrice]]*MIS[[#This Row],[OrderQuantity]]</f>
        <v>10236</v>
      </c>
      <c r="AF1804">
        <f>MIS[[#This Row],[LTP]]*MIS[[#This Row],[OrderQuantity]]</f>
        <v>9288</v>
      </c>
      <c r="AG1804">
        <f>IF(MIS[[#This Row],[OrderSide]]="SELL",MIS[[#This Row],[VALUE]]-MIS[[#This Row],[LIVE_VALUE]],MIS[[#This Row],[LIVE_VALUE]]-MIS[[#This Row],[VALUE]])</f>
        <v>948</v>
      </c>
      <c r="AH1804" t="str" cm="1">
        <f t="array" ref="AH1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4" t="str">
        <f>MIS[[#This Row],[TRADING SYMBOL]]</f>
        <v>SENSEX2552082300CE</v>
      </c>
      <c r="AJ1804" t="str">
        <f>IF(RIGHT(MIS[[#This Row],[Main/Hedge]],4)="MAIN","MAIN","HEDGE")</f>
        <v>MAIN</v>
      </c>
      <c r="AK1804" t="str" cm="1">
        <f t="array" ref="AK1804">_xlfn._xlws.FILTER(Table4[Column1],ISNUMBER(SEARCH(Table4[Column1],MIS[[#This Row],[OrderUniqueIdentifier]])),"")</f>
        <v>MS</v>
      </c>
    </row>
    <row r="1805" spans="1:37" x14ac:dyDescent="0.25">
      <c r="A1805" t="s">
        <v>71</v>
      </c>
      <c r="B1805" t="s">
        <v>873</v>
      </c>
      <c r="C1805" t="s">
        <v>4374</v>
      </c>
      <c r="D1805" t="s">
        <v>72</v>
      </c>
      <c r="E1805" t="s">
        <v>3193</v>
      </c>
      <c r="F1805" t="s">
        <v>98</v>
      </c>
      <c r="G1805" t="s">
        <v>89</v>
      </c>
      <c r="H1805" t="s">
        <v>75</v>
      </c>
      <c r="I1805" t="s">
        <v>76</v>
      </c>
      <c r="J1805" t="s">
        <v>77</v>
      </c>
      <c r="K1805">
        <v>20</v>
      </c>
      <c r="L1805" t="s">
        <v>77</v>
      </c>
      <c r="M1805" t="s">
        <v>78</v>
      </c>
      <c r="N1805" t="s">
        <v>4375</v>
      </c>
      <c r="O1805" t="s">
        <v>3177</v>
      </c>
      <c r="P1805" t="s">
        <v>3177</v>
      </c>
      <c r="Q1805" t="s">
        <v>3195</v>
      </c>
      <c r="R1805" t="s">
        <v>79</v>
      </c>
      <c r="S1805" t="s">
        <v>40</v>
      </c>
      <c r="T1805" t="s">
        <v>3196</v>
      </c>
      <c r="U1805" t="s">
        <v>100</v>
      </c>
      <c r="V1805" t="s">
        <v>80</v>
      </c>
      <c r="W1805">
        <v>82200</v>
      </c>
      <c r="X1805" t="s">
        <v>85</v>
      </c>
      <c r="Y1805">
        <v>-20</v>
      </c>
      <c r="Z1805" t="s">
        <v>3179</v>
      </c>
      <c r="AA1805" t="s">
        <v>3179</v>
      </c>
      <c r="AB1805" t="s">
        <v>107</v>
      </c>
      <c r="AC1805" t="s">
        <v>91</v>
      </c>
      <c r="AD1805">
        <f>_xlfn.XLOOKUP(MIS[[#This Row],[TRADING SYMBOL]],[1]Sheet1!$D:$D,[1]Sheet1!$C:$C)</f>
        <v>350</v>
      </c>
      <c r="AE1805">
        <f>MIS[[#This Row],[OrderAverageTradedPrice]]*MIS[[#This Row],[OrderQuantity]]</f>
        <v>9583</v>
      </c>
      <c r="AF1805">
        <f>MIS[[#This Row],[LTP]]*MIS[[#This Row],[OrderQuantity]]</f>
        <v>7000</v>
      </c>
      <c r="AG1805">
        <f>IF(MIS[[#This Row],[OrderSide]]="SELL",MIS[[#This Row],[VALUE]]-MIS[[#This Row],[LIVE_VALUE]],MIS[[#This Row],[LIVE_VALUE]]-MIS[[#This Row],[VALUE]])</f>
        <v>2583</v>
      </c>
      <c r="AH1805" t="str" cm="1">
        <f t="array" ref="AH1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5" t="str">
        <f>MIS[[#This Row],[TRADING SYMBOL]]</f>
        <v>SENSEX2552082200PE</v>
      </c>
      <c r="AJ1805" t="str">
        <f>IF(RIGHT(MIS[[#This Row],[Main/Hedge]],4)="MAIN","MAIN","HEDGE")</f>
        <v>MAIN</v>
      </c>
      <c r="AK1805" t="str" cm="1">
        <f t="array" ref="AK1805">_xlfn._xlws.FILTER(Table4[Column1],ISNUMBER(SEARCH(Table4[Column1],MIS[[#This Row],[OrderUniqueIdentifier]])),"")</f>
        <v>MS</v>
      </c>
    </row>
    <row r="1806" spans="1:37" x14ac:dyDescent="0.25">
      <c r="A1806" t="s">
        <v>71</v>
      </c>
      <c r="B1806" t="s">
        <v>880</v>
      </c>
      <c r="C1806" t="s">
        <v>4398</v>
      </c>
      <c r="D1806" t="s">
        <v>72</v>
      </c>
      <c r="E1806" t="s">
        <v>2053</v>
      </c>
      <c r="F1806" t="s">
        <v>98</v>
      </c>
      <c r="G1806" t="s">
        <v>89</v>
      </c>
      <c r="H1806" t="s">
        <v>75</v>
      </c>
      <c r="I1806" t="s">
        <v>76</v>
      </c>
      <c r="J1806" t="s">
        <v>77</v>
      </c>
      <c r="K1806">
        <v>40</v>
      </c>
      <c r="L1806" t="s">
        <v>77</v>
      </c>
      <c r="M1806" t="s">
        <v>78</v>
      </c>
      <c r="N1806" t="s">
        <v>4050</v>
      </c>
      <c r="O1806" t="s">
        <v>3177</v>
      </c>
      <c r="P1806" t="s">
        <v>3177</v>
      </c>
      <c r="Q1806" t="s">
        <v>2055</v>
      </c>
      <c r="R1806" t="s">
        <v>79</v>
      </c>
      <c r="S1806" t="s">
        <v>40</v>
      </c>
      <c r="T1806" t="s">
        <v>2056</v>
      </c>
      <c r="U1806" t="s">
        <v>100</v>
      </c>
      <c r="V1806" t="s">
        <v>80</v>
      </c>
      <c r="W1806">
        <v>82300</v>
      </c>
      <c r="X1806" t="s">
        <v>85</v>
      </c>
      <c r="Y1806">
        <v>-40</v>
      </c>
      <c r="Z1806" t="s">
        <v>3179</v>
      </c>
      <c r="AA1806" t="s">
        <v>3179</v>
      </c>
      <c r="AB1806" t="s">
        <v>107</v>
      </c>
      <c r="AC1806" t="s">
        <v>91</v>
      </c>
      <c r="AD1806">
        <f>_xlfn.XLOOKUP(MIS[[#This Row],[TRADING SYMBOL]],[1]Sheet1!$D:$D,[1]Sheet1!$C:$C)</f>
        <v>389.05</v>
      </c>
      <c r="AE1806">
        <f>MIS[[#This Row],[OrderAverageTradedPrice]]*MIS[[#This Row],[OrderQuantity]]</f>
        <v>20976</v>
      </c>
      <c r="AF1806">
        <f>MIS[[#This Row],[LTP]]*MIS[[#This Row],[OrderQuantity]]</f>
        <v>15562</v>
      </c>
      <c r="AG1806">
        <f>IF(MIS[[#This Row],[OrderSide]]="SELL",MIS[[#This Row],[VALUE]]-MIS[[#This Row],[LIVE_VALUE]],MIS[[#This Row],[LIVE_VALUE]]-MIS[[#This Row],[VALUE]])</f>
        <v>5414</v>
      </c>
      <c r="AH1806" t="str" cm="1">
        <f t="array" ref="AH1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6" t="str">
        <f>MIS[[#This Row],[TRADING SYMBOL]]</f>
        <v>SENSEX2552082300PE</v>
      </c>
      <c r="AJ1806" t="str">
        <f>IF(RIGHT(MIS[[#This Row],[Main/Hedge]],4)="MAIN","MAIN","HEDGE")</f>
        <v>MAIN</v>
      </c>
      <c r="AK1806" t="str" cm="1">
        <f t="array" ref="AK1806">_xlfn._xlws.FILTER(Table4[Column1],ISNUMBER(SEARCH(Table4[Column1],MIS[[#This Row],[OrderUniqueIdentifier]])),"")</f>
        <v>MS</v>
      </c>
    </row>
    <row r="1807" spans="1:37" x14ac:dyDescent="0.25">
      <c r="A1807" t="s">
        <v>71</v>
      </c>
      <c r="B1807" t="s">
        <v>901</v>
      </c>
      <c r="C1807" t="s">
        <v>4479</v>
      </c>
      <c r="D1807" t="s">
        <v>72</v>
      </c>
      <c r="E1807" t="s">
        <v>2053</v>
      </c>
      <c r="F1807" t="s">
        <v>98</v>
      </c>
      <c r="G1807" t="s">
        <v>89</v>
      </c>
      <c r="H1807" t="s">
        <v>75</v>
      </c>
      <c r="I1807" t="s">
        <v>76</v>
      </c>
      <c r="J1807" t="s">
        <v>77</v>
      </c>
      <c r="K1807">
        <v>20</v>
      </c>
      <c r="L1807" t="s">
        <v>77</v>
      </c>
      <c r="M1807" t="s">
        <v>78</v>
      </c>
      <c r="N1807" t="s">
        <v>4480</v>
      </c>
      <c r="O1807" t="s">
        <v>3264</v>
      </c>
      <c r="P1807" t="s">
        <v>3177</v>
      </c>
      <c r="Q1807" t="s">
        <v>2055</v>
      </c>
      <c r="R1807" t="s">
        <v>79</v>
      </c>
      <c r="S1807" t="s">
        <v>40</v>
      </c>
      <c r="T1807" t="s">
        <v>2056</v>
      </c>
      <c r="U1807" t="s">
        <v>100</v>
      </c>
      <c r="V1807" t="s">
        <v>80</v>
      </c>
      <c r="W1807">
        <v>82300</v>
      </c>
      <c r="X1807" t="s">
        <v>85</v>
      </c>
      <c r="Y1807">
        <v>-20</v>
      </c>
      <c r="Z1807" t="s">
        <v>3265</v>
      </c>
      <c r="AA1807" t="s">
        <v>3179</v>
      </c>
      <c r="AB1807" t="s">
        <v>107</v>
      </c>
      <c r="AC1807" t="s">
        <v>91</v>
      </c>
      <c r="AD1807">
        <f>_xlfn.XLOOKUP(MIS[[#This Row],[TRADING SYMBOL]],[1]Sheet1!$D:$D,[1]Sheet1!$C:$C)</f>
        <v>389.05</v>
      </c>
      <c r="AE1807">
        <f>MIS[[#This Row],[OrderAverageTradedPrice]]*MIS[[#This Row],[OrderQuantity]]</f>
        <v>10460</v>
      </c>
      <c r="AF1807">
        <f>MIS[[#This Row],[LTP]]*MIS[[#This Row],[OrderQuantity]]</f>
        <v>7781</v>
      </c>
      <c r="AG1807">
        <f>IF(MIS[[#This Row],[OrderSide]]="SELL",MIS[[#This Row],[VALUE]]-MIS[[#This Row],[LIVE_VALUE]],MIS[[#This Row],[LIVE_VALUE]]-MIS[[#This Row],[VALUE]])</f>
        <v>2679</v>
      </c>
      <c r="AH1807" t="str" cm="1">
        <f t="array" ref="AH1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7" t="str">
        <f>MIS[[#This Row],[TRADING SYMBOL]]</f>
        <v>SENSEX2552082300PE</v>
      </c>
      <c r="AJ1807" t="str">
        <f>IF(RIGHT(MIS[[#This Row],[Main/Hedge]],4)="MAIN","MAIN","HEDGE")</f>
        <v>MAIN</v>
      </c>
      <c r="AK1807" t="str" cm="1">
        <f t="array" ref="AK1807">_xlfn._xlws.FILTER(Table4[Column1],ISNUMBER(SEARCH(Table4[Column1],MIS[[#This Row],[OrderUniqueIdentifier]])),"")</f>
        <v>MS</v>
      </c>
    </row>
    <row r="1808" spans="1:37" x14ac:dyDescent="0.25">
      <c r="A1808" t="s">
        <v>71</v>
      </c>
      <c r="B1808" t="s">
        <v>916</v>
      </c>
      <c r="C1808" t="s">
        <v>4514</v>
      </c>
      <c r="D1808" t="s">
        <v>72</v>
      </c>
      <c r="E1808" t="s">
        <v>3186</v>
      </c>
      <c r="F1808" t="s">
        <v>98</v>
      </c>
      <c r="G1808" t="s">
        <v>89</v>
      </c>
      <c r="H1808" t="s">
        <v>75</v>
      </c>
      <c r="I1808" t="s">
        <v>76</v>
      </c>
      <c r="J1808" t="s">
        <v>77</v>
      </c>
      <c r="K1808">
        <v>20</v>
      </c>
      <c r="L1808" t="s">
        <v>77</v>
      </c>
      <c r="M1808" t="s">
        <v>78</v>
      </c>
      <c r="N1808" t="s">
        <v>4515</v>
      </c>
      <c r="O1808" t="s">
        <v>3264</v>
      </c>
      <c r="P1808" t="s">
        <v>3177</v>
      </c>
      <c r="Q1808" t="s">
        <v>3189</v>
      </c>
      <c r="R1808" t="s">
        <v>79</v>
      </c>
      <c r="S1808" t="s">
        <v>40</v>
      </c>
      <c r="T1808" t="s">
        <v>3190</v>
      </c>
      <c r="U1808" t="s">
        <v>100</v>
      </c>
      <c r="V1808" t="s">
        <v>80</v>
      </c>
      <c r="W1808">
        <v>82400</v>
      </c>
      <c r="X1808" t="s">
        <v>81</v>
      </c>
      <c r="Y1808">
        <v>-20</v>
      </c>
      <c r="Z1808" t="s">
        <v>3265</v>
      </c>
      <c r="AA1808" t="s">
        <v>3179</v>
      </c>
      <c r="AB1808" t="s">
        <v>90</v>
      </c>
      <c r="AC1808" t="s">
        <v>91</v>
      </c>
      <c r="AD1808">
        <f>_xlfn.XLOOKUP(MIS[[#This Row],[TRADING SYMBOL]],[1]Sheet1!$D:$D,[1]Sheet1!$C:$C)</f>
        <v>414.75</v>
      </c>
      <c r="AE1808">
        <f>MIS[[#This Row],[OrderAverageTradedPrice]]*MIS[[#This Row],[OrderQuantity]]</f>
        <v>9321</v>
      </c>
      <c r="AF1808">
        <f>MIS[[#This Row],[LTP]]*MIS[[#This Row],[OrderQuantity]]</f>
        <v>8295</v>
      </c>
      <c r="AG1808">
        <f>IF(MIS[[#This Row],[OrderSide]]="SELL",MIS[[#This Row],[VALUE]]-MIS[[#This Row],[LIVE_VALUE]],MIS[[#This Row],[LIVE_VALUE]]-MIS[[#This Row],[VALUE]])</f>
        <v>1026</v>
      </c>
      <c r="AH1808" t="str" cm="1">
        <f t="array" ref="AH1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8" t="str">
        <f>MIS[[#This Row],[TRADING SYMBOL]]</f>
        <v>SENSEX2552082400CE</v>
      </c>
      <c r="AJ1808" t="str">
        <f>IF(RIGHT(MIS[[#This Row],[Main/Hedge]],4)="MAIN","MAIN","HEDGE")</f>
        <v>MAIN</v>
      </c>
      <c r="AK1808" t="str" cm="1">
        <f t="array" ref="AK1808">_xlfn._xlws.FILTER(Table4[Column1],ISNUMBER(SEARCH(Table4[Column1],MIS[[#This Row],[OrderUniqueIdentifier]])),"")</f>
        <v>MS</v>
      </c>
    </row>
    <row r="1809" spans="1:37" x14ac:dyDescent="0.25">
      <c r="A1809" t="s">
        <v>71</v>
      </c>
      <c r="B1809" t="s">
        <v>923</v>
      </c>
      <c r="C1809" t="s">
        <v>4548</v>
      </c>
      <c r="D1809" t="s">
        <v>72</v>
      </c>
      <c r="E1809" t="s">
        <v>3193</v>
      </c>
      <c r="F1809" t="s">
        <v>98</v>
      </c>
      <c r="G1809" t="s">
        <v>89</v>
      </c>
      <c r="H1809" t="s">
        <v>75</v>
      </c>
      <c r="I1809" t="s">
        <v>76</v>
      </c>
      <c r="J1809" t="s">
        <v>77</v>
      </c>
      <c r="K1809">
        <v>100</v>
      </c>
      <c r="L1809" t="s">
        <v>77</v>
      </c>
      <c r="M1809" t="s">
        <v>78</v>
      </c>
      <c r="N1809" t="s">
        <v>4549</v>
      </c>
      <c r="O1809" t="s">
        <v>3264</v>
      </c>
      <c r="P1809" t="s">
        <v>3177</v>
      </c>
      <c r="Q1809" t="s">
        <v>3195</v>
      </c>
      <c r="R1809" t="s">
        <v>79</v>
      </c>
      <c r="S1809" t="s">
        <v>40</v>
      </c>
      <c r="T1809" t="s">
        <v>3196</v>
      </c>
      <c r="U1809" t="s">
        <v>100</v>
      </c>
      <c r="V1809" t="s">
        <v>80</v>
      </c>
      <c r="W1809">
        <v>82200</v>
      </c>
      <c r="X1809" t="s">
        <v>85</v>
      </c>
      <c r="Y1809">
        <v>-100</v>
      </c>
      <c r="Z1809" t="s">
        <v>3265</v>
      </c>
      <c r="AA1809" t="s">
        <v>3179</v>
      </c>
      <c r="AB1809" t="s">
        <v>107</v>
      </c>
      <c r="AC1809" t="s">
        <v>91</v>
      </c>
      <c r="AD1809">
        <f>_xlfn.XLOOKUP(MIS[[#This Row],[TRADING SYMBOL]],[1]Sheet1!$D:$D,[1]Sheet1!$C:$C)</f>
        <v>350</v>
      </c>
      <c r="AE1809">
        <f>MIS[[#This Row],[OrderAverageTradedPrice]]*MIS[[#This Row],[OrderQuantity]]</f>
        <v>47805</v>
      </c>
      <c r="AF1809">
        <f>MIS[[#This Row],[LTP]]*MIS[[#This Row],[OrderQuantity]]</f>
        <v>35000</v>
      </c>
      <c r="AG1809">
        <f>IF(MIS[[#This Row],[OrderSide]]="SELL",MIS[[#This Row],[VALUE]]-MIS[[#This Row],[LIVE_VALUE]],MIS[[#This Row],[LIVE_VALUE]]-MIS[[#This Row],[VALUE]])</f>
        <v>12805</v>
      </c>
      <c r="AH1809" t="str" cm="1">
        <f t="array" ref="AH1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9" t="str">
        <f>MIS[[#This Row],[TRADING SYMBOL]]</f>
        <v>SENSEX2552082200PE</v>
      </c>
      <c r="AJ1809" t="str">
        <f>IF(RIGHT(MIS[[#This Row],[Main/Hedge]],4)="MAIN","MAIN","HEDGE")</f>
        <v>MAIN</v>
      </c>
      <c r="AK1809" t="str" cm="1">
        <f t="array" ref="AK1809">_xlfn._xlws.FILTER(Table4[Column1],ISNUMBER(SEARCH(Table4[Column1],MIS[[#This Row],[OrderUniqueIdentifier]])),"")</f>
        <v>MS</v>
      </c>
    </row>
    <row r="1810" spans="1:37" x14ac:dyDescent="0.25">
      <c r="A1810" t="s">
        <v>71</v>
      </c>
      <c r="B1810" t="s">
        <v>931</v>
      </c>
      <c r="C1810" t="s">
        <v>4569</v>
      </c>
      <c r="D1810" t="s">
        <v>72</v>
      </c>
      <c r="E1810" t="s">
        <v>2053</v>
      </c>
      <c r="F1810" t="s">
        <v>98</v>
      </c>
      <c r="G1810" t="s">
        <v>89</v>
      </c>
      <c r="H1810" t="s">
        <v>75</v>
      </c>
      <c r="I1810" t="s">
        <v>76</v>
      </c>
      <c r="J1810" t="s">
        <v>77</v>
      </c>
      <c r="K1810">
        <v>80</v>
      </c>
      <c r="L1810" t="s">
        <v>77</v>
      </c>
      <c r="M1810" t="s">
        <v>78</v>
      </c>
      <c r="N1810" t="s">
        <v>4570</v>
      </c>
      <c r="O1810" t="s">
        <v>3264</v>
      </c>
      <c r="P1810" t="s">
        <v>3177</v>
      </c>
      <c r="Q1810" t="s">
        <v>2055</v>
      </c>
      <c r="R1810" t="s">
        <v>79</v>
      </c>
      <c r="S1810" t="s">
        <v>40</v>
      </c>
      <c r="T1810" t="s">
        <v>2056</v>
      </c>
      <c r="U1810" t="s">
        <v>100</v>
      </c>
      <c r="V1810" t="s">
        <v>80</v>
      </c>
      <c r="W1810">
        <v>82300</v>
      </c>
      <c r="X1810" t="s">
        <v>85</v>
      </c>
      <c r="Y1810">
        <v>-80</v>
      </c>
      <c r="Z1810" t="s">
        <v>3265</v>
      </c>
      <c r="AA1810" t="s">
        <v>3179</v>
      </c>
      <c r="AB1810" t="s">
        <v>107</v>
      </c>
      <c r="AC1810" t="s">
        <v>91</v>
      </c>
      <c r="AD1810">
        <f>_xlfn.XLOOKUP(MIS[[#This Row],[TRADING SYMBOL]],[1]Sheet1!$D:$D,[1]Sheet1!$C:$C)</f>
        <v>389.05</v>
      </c>
      <c r="AE1810">
        <f>MIS[[#This Row],[OrderAverageTradedPrice]]*MIS[[#This Row],[OrderQuantity]]</f>
        <v>41765</v>
      </c>
      <c r="AF1810">
        <f>MIS[[#This Row],[LTP]]*MIS[[#This Row],[OrderQuantity]]</f>
        <v>31124</v>
      </c>
      <c r="AG1810">
        <f>IF(MIS[[#This Row],[OrderSide]]="SELL",MIS[[#This Row],[VALUE]]-MIS[[#This Row],[LIVE_VALUE]],MIS[[#This Row],[LIVE_VALUE]]-MIS[[#This Row],[VALUE]])</f>
        <v>10641</v>
      </c>
      <c r="AH1810" t="str" cm="1">
        <f t="array" ref="AH1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0" t="str">
        <f>MIS[[#This Row],[TRADING SYMBOL]]</f>
        <v>SENSEX2552082300PE</v>
      </c>
      <c r="AJ1810" t="str">
        <f>IF(RIGHT(MIS[[#This Row],[Main/Hedge]],4)="MAIN","MAIN","HEDGE")</f>
        <v>MAIN</v>
      </c>
      <c r="AK1810" t="str" cm="1">
        <f t="array" ref="AK1810">_xlfn._xlws.FILTER(Table4[Column1],ISNUMBER(SEARCH(Table4[Column1],MIS[[#This Row],[OrderUniqueIdentifier]])),"")</f>
        <v>MS</v>
      </c>
    </row>
    <row r="1811" spans="1:37" x14ac:dyDescent="0.25">
      <c r="A1811" t="s">
        <v>71</v>
      </c>
      <c r="B1811" t="s">
        <v>931</v>
      </c>
      <c r="C1811" t="s">
        <v>4571</v>
      </c>
      <c r="D1811" t="s">
        <v>72</v>
      </c>
      <c r="E1811" t="s">
        <v>3186</v>
      </c>
      <c r="F1811" t="s">
        <v>98</v>
      </c>
      <c r="G1811" t="s">
        <v>89</v>
      </c>
      <c r="H1811" t="s">
        <v>75</v>
      </c>
      <c r="I1811" t="s">
        <v>76</v>
      </c>
      <c r="J1811" t="s">
        <v>77</v>
      </c>
      <c r="K1811">
        <v>80</v>
      </c>
      <c r="L1811" t="s">
        <v>77</v>
      </c>
      <c r="M1811" t="s">
        <v>78</v>
      </c>
      <c r="N1811" t="s">
        <v>4572</v>
      </c>
      <c r="O1811" t="s">
        <v>3177</v>
      </c>
      <c r="P1811" t="s">
        <v>3177</v>
      </c>
      <c r="Q1811" t="s">
        <v>3189</v>
      </c>
      <c r="R1811" t="s">
        <v>79</v>
      </c>
      <c r="S1811" t="s">
        <v>40</v>
      </c>
      <c r="T1811" t="s">
        <v>3190</v>
      </c>
      <c r="U1811" t="s">
        <v>100</v>
      </c>
      <c r="V1811" t="s">
        <v>80</v>
      </c>
      <c r="W1811">
        <v>82400</v>
      </c>
      <c r="X1811" t="s">
        <v>81</v>
      </c>
      <c r="Y1811">
        <v>-80</v>
      </c>
      <c r="Z1811" t="s">
        <v>3179</v>
      </c>
      <c r="AA1811" t="s">
        <v>3179</v>
      </c>
      <c r="AB1811" t="s">
        <v>90</v>
      </c>
      <c r="AC1811" t="s">
        <v>91</v>
      </c>
      <c r="AD1811">
        <f>_xlfn.XLOOKUP(MIS[[#This Row],[TRADING SYMBOL]],[1]Sheet1!$D:$D,[1]Sheet1!$C:$C)</f>
        <v>414.75</v>
      </c>
      <c r="AE1811">
        <f>MIS[[#This Row],[OrderAverageTradedPrice]]*MIS[[#This Row],[OrderQuantity]]</f>
        <v>36870</v>
      </c>
      <c r="AF1811">
        <f>MIS[[#This Row],[LTP]]*MIS[[#This Row],[OrderQuantity]]</f>
        <v>33180</v>
      </c>
      <c r="AG1811">
        <f>IF(MIS[[#This Row],[OrderSide]]="SELL",MIS[[#This Row],[VALUE]]-MIS[[#This Row],[LIVE_VALUE]],MIS[[#This Row],[LIVE_VALUE]]-MIS[[#This Row],[VALUE]])</f>
        <v>3690</v>
      </c>
      <c r="AH1811" t="str" cm="1">
        <f t="array" ref="AH1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1" t="str">
        <f>MIS[[#This Row],[TRADING SYMBOL]]</f>
        <v>SENSEX2552082400CE</v>
      </c>
      <c r="AJ1811" t="str">
        <f>IF(RIGHT(MIS[[#This Row],[Main/Hedge]],4)="MAIN","MAIN","HEDGE")</f>
        <v>MAIN</v>
      </c>
      <c r="AK1811" t="str" cm="1">
        <f t="array" ref="AK1811">_xlfn._xlws.FILTER(Table4[Column1],ISNUMBER(SEARCH(Table4[Column1],MIS[[#This Row],[OrderUniqueIdentifier]])),"")</f>
        <v>MS</v>
      </c>
    </row>
    <row r="1812" spans="1:37" x14ac:dyDescent="0.25">
      <c r="A1812" t="s">
        <v>71</v>
      </c>
      <c r="B1812" t="s">
        <v>940</v>
      </c>
      <c r="C1812" t="s">
        <v>4605</v>
      </c>
      <c r="D1812" t="s">
        <v>72</v>
      </c>
      <c r="E1812" t="s">
        <v>3193</v>
      </c>
      <c r="F1812" t="s">
        <v>98</v>
      </c>
      <c r="G1812" t="s">
        <v>89</v>
      </c>
      <c r="H1812" t="s">
        <v>75</v>
      </c>
      <c r="I1812" t="s">
        <v>76</v>
      </c>
      <c r="J1812" t="s">
        <v>77</v>
      </c>
      <c r="K1812">
        <v>80</v>
      </c>
      <c r="L1812" t="s">
        <v>77</v>
      </c>
      <c r="M1812" t="s">
        <v>78</v>
      </c>
      <c r="N1812" t="s">
        <v>4606</v>
      </c>
      <c r="O1812" t="s">
        <v>3177</v>
      </c>
      <c r="P1812" t="s">
        <v>3177</v>
      </c>
      <c r="Q1812" t="s">
        <v>3195</v>
      </c>
      <c r="R1812" t="s">
        <v>79</v>
      </c>
      <c r="S1812" t="s">
        <v>40</v>
      </c>
      <c r="T1812" t="s">
        <v>3196</v>
      </c>
      <c r="U1812" t="s">
        <v>100</v>
      </c>
      <c r="V1812" t="s">
        <v>80</v>
      </c>
      <c r="W1812">
        <v>82200</v>
      </c>
      <c r="X1812" t="s">
        <v>85</v>
      </c>
      <c r="Y1812">
        <v>-80</v>
      </c>
      <c r="Z1812" t="s">
        <v>3179</v>
      </c>
      <c r="AA1812" t="s">
        <v>3179</v>
      </c>
      <c r="AB1812" t="s">
        <v>107</v>
      </c>
      <c r="AC1812" t="s">
        <v>91</v>
      </c>
      <c r="AD1812">
        <f>_xlfn.XLOOKUP(MIS[[#This Row],[TRADING SYMBOL]],[1]Sheet1!$D:$D,[1]Sheet1!$C:$C)</f>
        <v>350</v>
      </c>
      <c r="AE1812">
        <f>MIS[[#This Row],[OrderAverageTradedPrice]]*MIS[[#This Row],[OrderQuantity]]</f>
        <v>38327</v>
      </c>
      <c r="AF1812">
        <f>MIS[[#This Row],[LTP]]*MIS[[#This Row],[OrderQuantity]]</f>
        <v>28000</v>
      </c>
      <c r="AG1812">
        <f>IF(MIS[[#This Row],[OrderSide]]="SELL",MIS[[#This Row],[VALUE]]-MIS[[#This Row],[LIVE_VALUE]],MIS[[#This Row],[LIVE_VALUE]]-MIS[[#This Row],[VALUE]])</f>
        <v>10327</v>
      </c>
      <c r="AH1812" t="str" cm="1">
        <f t="array" ref="AH1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2" t="str">
        <f>MIS[[#This Row],[TRADING SYMBOL]]</f>
        <v>SENSEX2552082200PE</v>
      </c>
      <c r="AJ1812" t="str">
        <f>IF(RIGHT(MIS[[#This Row],[Main/Hedge]],4)="MAIN","MAIN","HEDGE")</f>
        <v>MAIN</v>
      </c>
      <c r="AK1812" t="str" cm="1">
        <f t="array" ref="AK1812">_xlfn._xlws.FILTER(Table4[Column1],ISNUMBER(SEARCH(Table4[Column1],MIS[[#This Row],[OrderUniqueIdentifier]])),"")</f>
        <v>MS</v>
      </c>
    </row>
    <row r="1813" spans="1:37" x14ac:dyDescent="0.25">
      <c r="A1813" t="s">
        <v>71</v>
      </c>
      <c r="B1813" t="s">
        <v>960</v>
      </c>
      <c r="C1813" t="s">
        <v>4670</v>
      </c>
      <c r="D1813" t="s">
        <v>72</v>
      </c>
      <c r="E1813" t="s">
        <v>3193</v>
      </c>
      <c r="F1813" t="s">
        <v>98</v>
      </c>
      <c r="G1813" t="s">
        <v>89</v>
      </c>
      <c r="H1813" t="s">
        <v>75</v>
      </c>
      <c r="I1813" t="s">
        <v>76</v>
      </c>
      <c r="J1813" t="s">
        <v>77</v>
      </c>
      <c r="K1813">
        <v>40</v>
      </c>
      <c r="L1813" t="s">
        <v>77</v>
      </c>
      <c r="M1813" t="s">
        <v>78</v>
      </c>
      <c r="N1813" t="s">
        <v>3340</v>
      </c>
      <c r="O1813" t="s">
        <v>3264</v>
      </c>
      <c r="P1813" t="s">
        <v>3177</v>
      </c>
      <c r="Q1813" t="s">
        <v>3195</v>
      </c>
      <c r="R1813" t="s">
        <v>79</v>
      </c>
      <c r="S1813" t="s">
        <v>40</v>
      </c>
      <c r="T1813" t="s">
        <v>3196</v>
      </c>
      <c r="U1813" t="s">
        <v>100</v>
      </c>
      <c r="V1813" t="s">
        <v>80</v>
      </c>
      <c r="W1813">
        <v>82200</v>
      </c>
      <c r="X1813" t="s">
        <v>85</v>
      </c>
      <c r="Y1813">
        <v>-40</v>
      </c>
      <c r="Z1813" t="s">
        <v>3265</v>
      </c>
      <c r="AA1813" t="s">
        <v>3179</v>
      </c>
      <c r="AB1813" t="s">
        <v>107</v>
      </c>
      <c r="AC1813" t="s">
        <v>91</v>
      </c>
      <c r="AD1813">
        <f>_xlfn.XLOOKUP(MIS[[#This Row],[TRADING SYMBOL]],[1]Sheet1!$D:$D,[1]Sheet1!$C:$C)</f>
        <v>350</v>
      </c>
      <c r="AE1813">
        <f>MIS[[#This Row],[OrderAverageTradedPrice]]*MIS[[#This Row],[OrderQuantity]]</f>
        <v>19192</v>
      </c>
      <c r="AF1813">
        <f>MIS[[#This Row],[LTP]]*MIS[[#This Row],[OrderQuantity]]</f>
        <v>14000</v>
      </c>
      <c r="AG1813">
        <f>IF(MIS[[#This Row],[OrderSide]]="SELL",MIS[[#This Row],[VALUE]]-MIS[[#This Row],[LIVE_VALUE]],MIS[[#This Row],[LIVE_VALUE]]-MIS[[#This Row],[VALUE]])</f>
        <v>5192</v>
      </c>
      <c r="AH1813" t="str" cm="1">
        <f t="array" ref="AH1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3" t="str">
        <f>MIS[[#This Row],[TRADING SYMBOL]]</f>
        <v>SENSEX2552082200PE</v>
      </c>
      <c r="AJ1813" t="str">
        <f>IF(RIGHT(MIS[[#This Row],[Main/Hedge]],4)="MAIN","MAIN","HEDGE")</f>
        <v>MAIN</v>
      </c>
      <c r="AK1813" t="str" cm="1">
        <f t="array" ref="AK1813">_xlfn._xlws.FILTER(Table4[Column1],ISNUMBER(SEARCH(Table4[Column1],MIS[[#This Row],[OrderUniqueIdentifier]])),"")</f>
        <v>MS</v>
      </c>
    </row>
    <row r="1814" spans="1:37" x14ac:dyDescent="0.25">
      <c r="A1814" t="s">
        <v>71</v>
      </c>
      <c r="B1814" t="s">
        <v>969</v>
      </c>
      <c r="C1814" t="s">
        <v>4699</v>
      </c>
      <c r="D1814" t="s">
        <v>72</v>
      </c>
      <c r="E1814" t="s">
        <v>160</v>
      </c>
      <c r="F1814" t="s">
        <v>98</v>
      </c>
      <c r="G1814" t="s">
        <v>89</v>
      </c>
      <c r="H1814" t="s">
        <v>75</v>
      </c>
      <c r="I1814" t="s">
        <v>76</v>
      </c>
      <c r="J1814" t="s">
        <v>77</v>
      </c>
      <c r="K1814">
        <v>200</v>
      </c>
      <c r="L1814" t="s">
        <v>77</v>
      </c>
      <c r="M1814" t="s">
        <v>78</v>
      </c>
      <c r="N1814" t="s">
        <v>4700</v>
      </c>
      <c r="O1814" t="s">
        <v>3177</v>
      </c>
      <c r="P1814" t="s">
        <v>3177</v>
      </c>
      <c r="Q1814" t="s">
        <v>162</v>
      </c>
      <c r="R1814" t="s">
        <v>79</v>
      </c>
      <c r="S1814" t="s">
        <v>40</v>
      </c>
      <c r="T1814" t="s">
        <v>163</v>
      </c>
      <c r="U1814" t="s">
        <v>100</v>
      </c>
      <c r="V1814" t="s">
        <v>80</v>
      </c>
      <c r="W1814">
        <v>82500</v>
      </c>
      <c r="X1814" t="s">
        <v>81</v>
      </c>
      <c r="Y1814">
        <v>-200</v>
      </c>
      <c r="Z1814" t="s">
        <v>3179</v>
      </c>
      <c r="AA1814" t="s">
        <v>3179</v>
      </c>
      <c r="AB1814" t="s">
        <v>90</v>
      </c>
      <c r="AC1814" t="s">
        <v>91</v>
      </c>
      <c r="AD1814">
        <f>_xlfn.XLOOKUP(MIS[[#This Row],[TRADING SYMBOL]],[1]Sheet1!$D:$D,[1]Sheet1!$C:$C)</f>
        <v>367.2</v>
      </c>
      <c r="AE1814">
        <f>MIS[[#This Row],[OrderAverageTradedPrice]]*MIS[[#This Row],[OrderQuantity]]</f>
        <v>82974</v>
      </c>
      <c r="AF1814">
        <f>MIS[[#This Row],[LTP]]*MIS[[#This Row],[OrderQuantity]]</f>
        <v>73440</v>
      </c>
      <c r="AG1814">
        <f>IF(MIS[[#This Row],[OrderSide]]="SELL",MIS[[#This Row],[VALUE]]-MIS[[#This Row],[LIVE_VALUE]],MIS[[#This Row],[LIVE_VALUE]]-MIS[[#This Row],[VALUE]])</f>
        <v>9534</v>
      </c>
      <c r="AH1814" t="str" cm="1">
        <f t="array" ref="AH1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4" t="str">
        <f>MIS[[#This Row],[TRADING SYMBOL]]</f>
        <v>SENSEX2552082500CE</v>
      </c>
      <c r="AJ1814" t="str">
        <f>IF(RIGHT(MIS[[#This Row],[Main/Hedge]],4)="MAIN","MAIN","HEDGE")</f>
        <v>MAIN</v>
      </c>
      <c r="AK1814" t="str" cm="1">
        <f t="array" ref="AK1814">_xlfn._xlws.FILTER(Table4[Column1],ISNUMBER(SEARCH(Table4[Column1],MIS[[#This Row],[OrderUniqueIdentifier]])),"")</f>
        <v>MS</v>
      </c>
    </row>
    <row r="1815" spans="1:37" x14ac:dyDescent="0.25">
      <c r="A1815" t="s">
        <v>71</v>
      </c>
      <c r="B1815" t="s">
        <v>978</v>
      </c>
      <c r="C1815" t="s">
        <v>4721</v>
      </c>
      <c r="D1815" t="s">
        <v>72</v>
      </c>
      <c r="E1815" t="s">
        <v>3186</v>
      </c>
      <c r="F1815" t="s">
        <v>98</v>
      </c>
      <c r="G1815" t="s">
        <v>89</v>
      </c>
      <c r="H1815" t="s">
        <v>75</v>
      </c>
      <c r="I1815" t="s">
        <v>76</v>
      </c>
      <c r="J1815" t="s">
        <v>77</v>
      </c>
      <c r="K1815">
        <v>20</v>
      </c>
      <c r="L1815" t="s">
        <v>77</v>
      </c>
      <c r="M1815" t="s">
        <v>78</v>
      </c>
      <c r="N1815" t="s">
        <v>4722</v>
      </c>
      <c r="O1815" t="s">
        <v>3264</v>
      </c>
      <c r="P1815" t="s">
        <v>3177</v>
      </c>
      <c r="Q1815" t="s">
        <v>3189</v>
      </c>
      <c r="R1815" t="s">
        <v>79</v>
      </c>
      <c r="S1815" t="s">
        <v>40</v>
      </c>
      <c r="T1815" t="s">
        <v>3190</v>
      </c>
      <c r="U1815" t="s">
        <v>100</v>
      </c>
      <c r="V1815" t="s">
        <v>80</v>
      </c>
      <c r="W1815">
        <v>82400</v>
      </c>
      <c r="X1815" t="s">
        <v>81</v>
      </c>
      <c r="Y1815">
        <v>-20</v>
      </c>
      <c r="Z1815" t="s">
        <v>3265</v>
      </c>
      <c r="AA1815" t="s">
        <v>3179</v>
      </c>
      <c r="AB1815" t="s">
        <v>90</v>
      </c>
      <c r="AC1815" t="s">
        <v>91</v>
      </c>
      <c r="AD1815">
        <f>_xlfn.XLOOKUP(MIS[[#This Row],[TRADING SYMBOL]],[1]Sheet1!$D:$D,[1]Sheet1!$C:$C)</f>
        <v>414.75</v>
      </c>
      <c r="AE1815">
        <f>MIS[[#This Row],[OrderAverageTradedPrice]]*MIS[[#This Row],[OrderQuantity]]</f>
        <v>9257</v>
      </c>
      <c r="AF1815">
        <f>MIS[[#This Row],[LTP]]*MIS[[#This Row],[OrderQuantity]]</f>
        <v>8295</v>
      </c>
      <c r="AG1815">
        <f>IF(MIS[[#This Row],[OrderSide]]="SELL",MIS[[#This Row],[VALUE]]-MIS[[#This Row],[LIVE_VALUE]],MIS[[#This Row],[LIVE_VALUE]]-MIS[[#This Row],[VALUE]])</f>
        <v>962</v>
      </c>
      <c r="AH1815" t="str" cm="1">
        <f t="array" ref="AH1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5" t="str">
        <f>MIS[[#This Row],[TRADING SYMBOL]]</f>
        <v>SENSEX2552082400CE</v>
      </c>
      <c r="AJ1815" t="str">
        <f>IF(RIGHT(MIS[[#This Row],[Main/Hedge]],4)="MAIN","MAIN","HEDGE")</f>
        <v>MAIN</v>
      </c>
      <c r="AK1815" t="str" cm="1">
        <f t="array" ref="AK1815">_xlfn._xlws.FILTER(Table4[Column1],ISNUMBER(SEARCH(Table4[Column1],MIS[[#This Row],[OrderUniqueIdentifier]])),"")</f>
        <v>MS</v>
      </c>
    </row>
    <row r="1816" spans="1:37" x14ac:dyDescent="0.25">
      <c r="A1816" t="s">
        <v>71</v>
      </c>
      <c r="B1816" t="s">
        <v>986</v>
      </c>
      <c r="C1816" t="s">
        <v>4748</v>
      </c>
      <c r="D1816" t="s">
        <v>72</v>
      </c>
      <c r="E1816" t="s">
        <v>3193</v>
      </c>
      <c r="F1816" t="s">
        <v>98</v>
      </c>
      <c r="G1816" t="s">
        <v>89</v>
      </c>
      <c r="H1816" t="s">
        <v>75</v>
      </c>
      <c r="I1816" t="s">
        <v>76</v>
      </c>
      <c r="J1816" t="s">
        <v>77</v>
      </c>
      <c r="K1816">
        <v>20</v>
      </c>
      <c r="L1816" t="s">
        <v>77</v>
      </c>
      <c r="M1816" t="s">
        <v>78</v>
      </c>
      <c r="N1816" t="s">
        <v>3491</v>
      </c>
      <c r="O1816" t="s">
        <v>3264</v>
      </c>
      <c r="P1816" t="s">
        <v>3177</v>
      </c>
      <c r="Q1816" t="s">
        <v>3195</v>
      </c>
      <c r="R1816" t="s">
        <v>79</v>
      </c>
      <c r="S1816" t="s">
        <v>40</v>
      </c>
      <c r="T1816" t="s">
        <v>3196</v>
      </c>
      <c r="U1816" t="s">
        <v>100</v>
      </c>
      <c r="V1816" t="s">
        <v>80</v>
      </c>
      <c r="W1816">
        <v>82200</v>
      </c>
      <c r="X1816" t="s">
        <v>85</v>
      </c>
      <c r="Y1816">
        <v>-20</v>
      </c>
      <c r="Z1816" t="s">
        <v>3265</v>
      </c>
      <c r="AA1816" t="s">
        <v>3179</v>
      </c>
      <c r="AB1816" t="s">
        <v>107</v>
      </c>
      <c r="AC1816" t="s">
        <v>91</v>
      </c>
      <c r="AD1816">
        <f>_xlfn.XLOOKUP(MIS[[#This Row],[TRADING SYMBOL]],[1]Sheet1!$D:$D,[1]Sheet1!$C:$C)</f>
        <v>350</v>
      </c>
      <c r="AE1816">
        <f>MIS[[#This Row],[OrderAverageTradedPrice]]*MIS[[#This Row],[OrderQuantity]]</f>
        <v>9597</v>
      </c>
      <c r="AF1816">
        <f>MIS[[#This Row],[LTP]]*MIS[[#This Row],[OrderQuantity]]</f>
        <v>7000</v>
      </c>
      <c r="AG1816">
        <f>IF(MIS[[#This Row],[OrderSide]]="SELL",MIS[[#This Row],[VALUE]]-MIS[[#This Row],[LIVE_VALUE]],MIS[[#This Row],[LIVE_VALUE]]-MIS[[#This Row],[VALUE]])</f>
        <v>2597</v>
      </c>
      <c r="AH1816" t="str" cm="1">
        <f t="array" ref="AH1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6" t="str">
        <f>MIS[[#This Row],[TRADING SYMBOL]]</f>
        <v>SENSEX2552082200PE</v>
      </c>
      <c r="AJ1816" t="str">
        <f>IF(RIGHT(MIS[[#This Row],[Main/Hedge]],4)="MAIN","MAIN","HEDGE")</f>
        <v>MAIN</v>
      </c>
      <c r="AK1816" t="str" cm="1">
        <f t="array" ref="AK1816">_xlfn._xlws.FILTER(Table4[Column1],ISNUMBER(SEARCH(Table4[Column1],MIS[[#This Row],[OrderUniqueIdentifier]])),"")</f>
        <v>MS</v>
      </c>
    </row>
    <row r="1817" spans="1:37" x14ac:dyDescent="0.25">
      <c r="A1817" t="s">
        <v>71</v>
      </c>
      <c r="B1817" t="s">
        <v>1001</v>
      </c>
      <c r="C1817" t="s">
        <v>4776</v>
      </c>
      <c r="D1817" t="s">
        <v>72</v>
      </c>
      <c r="E1817" t="s">
        <v>3186</v>
      </c>
      <c r="F1817" t="s">
        <v>98</v>
      </c>
      <c r="G1817" t="s">
        <v>89</v>
      </c>
      <c r="H1817" t="s">
        <v>75</v>
      </c>
      <c r="I1817" t="s">
        <v>76</v>
      </c>
      <c r="J1817" t="s">
        <v>77</v>
      </c>
      <c r="K1817">
        <v>20</v>
      </c>
      <c r="L1817" t="s">
        <v>77</v>
      </c>
      <c r="M1817" t="s">
        <v>78</v>
      </c>
      <c r="N1817" t="s">
        <v>4777</v>
      </c>
      <c r="O1817" t="s">
        <v>3177</v>
      </c>
      <c r="P1817" t="s">
        <v>3177</v>
      </c>
      <c r="Q1817" t="s">
        <v>3189</v>
      </c>
      <c r="R1817" t="s">
        <v>79</v>
      </c>
      <c r="S1817" t="s">
        <v>40</v>
      </c>
      <c r="T1817" t="s">
        <v>3190</v>
      </c>
      <c r="U1817" t="s">
        <v>100</v>
      </c>
      <c r="V1817" t="s">
        <v>80</v>
      </c>
      <c r="W1817">
        <v>82400</v>
      </c>
      <c r="X1817" t="s">
        <v>81</v>
      </c>
      <c r="Y1817">
        <v>-20</v>
      </c>
      <c r="Z1817" t="s">
        <v>3179</v>
      </c>
      <c r="AA1817" t="s">
        <v>3179</v>
      </c>
      <c r="AB1817" t="s">
        <v>90</v>
      </c>
      <c r="AC1817" t="s">
        <v>91</v>
      </c>
      <c r="AD1817">
        <f>_xlfn.XLOOKUP(MIS[[#This Row],[TRADING SYMBOL]],[1]Sheet1!$D:$D,[1]Sheet1!$C:$C)</f>
        <v>414.75</v>
      </c>
      <c r="AE1817">
        <f>MIS[[#This Row],[OrderAverageTradedPrice]]*MIS[[#This Row],[OrderQuantity]]</f>
        <v>9231</v>
      </c>
      <c r="AF1817">
        <f>MIS[[#This Row],[LTP]]*MIS[[#This Row],[OrderQuantity]]</f>
        <v>8295</v>
      </c>
      <c r="AG1817">
        <f>IF(MIS[[#This Row],[OrderSide]]="SELL",MIS[[#This Row],[VALUE]]-MIS[[#This Row],[LIVE_VALUE]],MIS[[#This Row],[LIVE_VALUE]]-MIS[[#This Row],[VALUE]])</f>
        <v>936</v>
      </c>
      <c r="AH1817" t="str" cm="1">
        <f t="array" ref="AH1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7" t="str">
        <f>MIS[[#This Row],[TRADING SYMBOL]]</f>
        <v>SENSEX2552082400CE</v>
      </c>
      <c r="AJ1817" t="str">
        <f>IF(RIGHT(MIS[[#This Row],[Main/Hedge]],4)="MAIN","MAIN","HEDGE")</f>
        <v>MAIN</v>
      </c>
      <c r="AK1817" t="str" cm="1">
        <f t="array" ref="AK1817">_xlfn._xlws.FILTER(Table4[Column1],ISNUMBER(SEARCH(Table4[Column1],MIS[[#This Row],[OrderUniqueIdentifier]])),"")</f>
        <v>MS</v>
      </c>
    </row>
    <row r="1818" spans="1:37" x14ac:dyDescent="0.25">
      <c r="A1818" t="s">
        <v>71</v>
      </c>
      <c r="B1818" t="s">
        <v>1013</v>
      </c>
      <c r="C1818" t="s">
        <v>4806</v>
      </c>
      <c r="D1818" t="s">
        <v>72</v>
      </c>
      <c r="E1818" t="s">
        <v>2053</v>
      </c>
      <c r="F1818" t="s">
        <v>98</v>
      </c>
      <c r="G1818" t="s">
        <v>89</v>
      </c>
      <c r="H1818" t="s">
        <v>75</v>
      </c>
      <c r="I1818" t="s">
        <v>76</v>
      </c>
      <c r="J1818" t="s">
        <v>77</v>
      </c>
      <c r="K1818">
        <v>80</v>
      </c>
      <c r="L1818" t="s">
        <v>77</v>
      </c>
      <c r="M1818" t="s">
        <v>78</v>
      </c>
      <c r="N1818" t="s">
        <v>3334</v>
      </c>
      <c r="O1818" t="s">
        <v>3264</v>
      </c>
      <c r="P1818" t="s">
        <v>3177</v>
      </c>
      <c r="Q1818" t="s">
        <v>2055</v>
      </c>
      <c r="R1818" t="s">
        <v>79</v>
      </c>
      <c r="S1818" t="s">
        <v>40</v>
      </c>
      <c r="T1818" t="s">
        <v>2056</v>
      </c>
      <c r="U1818" t="s">
        <v>100</v>
      </c>
      <c r="V1818" t="s">
        <v>80</v>
      </c>
      <c r="W1818">
        <v>82300</v>
      </c>
      <c r="X1818" t="s">
        <v>85</v>
      </c>
      <c r="Y1818">
        <v>-80</v>
      </c>
      <c r="Z1818" t="s">
        <v>3265</v>
      </c>
      <c r="AA1818" t="s">
        <v>3179</v>
      </c>
      <c r="AB1818" t="s">
        <v>107</v>
      </c>
      <c r="AC1818" t="s">
        <v>91</v>
      </c>
      <c r="AD1818">
        <f>_xlfn.XLOOKUP(MIS[[#This Row],[TRADING SYMBOL]],[1]Sheet1!$D:$D,[1]Sheet1!$C:$C)</f>
        <v>389.05</v>
      </c>
      <c r="AE1818">
        <f>MIS[[#This Row],[OrderAverageTradedPrice]]*MIS[[#This Row],[OrderQuantity]]</f>
        <v>41942</v>
      </c>
      <c r="AF1818">
        <f>MIS[[#This Row],[LTP]]*MIS[[#This Row],[OrderQuantity]]</f>
        <v>31124</v>
      </c>
      <c r="AG1818">
        <f>IF(MIS[[#This Row],[OrderSide]]="SELL",MIS[[#This Row],[VALUE]]-MIS[[#This Row],[LIVE_VALUE]],MIS[[#This Row],[LIVE_VALUE]]-MIS[[#This Row],[VALUE]])</f>
        <v>10818</v>
      </c>
      <c r="AH1818" t="str" cm="1">
        <f t="array" ref="AH1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8" t="str">
        <f>MIS[[#This Row],[TRADING SYMBOL]]</f>
        <v>SENSEX2552082300PE</v>
      </c>
      <c r="AJ1818" t="str">
        <f>IF(RIGHT(MIS[[#This Row],[Main/Hedge]],4)="MAIN","MAIN","HEDGE")</f>
        <v>MAIN</v>
      </c>
      <c r="AK1818" t="str" cm="1">
        <f t="array" ref="AK1818">_xlfn._xlws.FILTER(Table4[Column1],ISNUMBER(SEARCH(Table4[Column1],MIS[[#This Row],[OrderUniqueIdentifier]])),"")</f>
        <v>MS</v>
      </c>
    </row>
    <row r="1819" spans="1:37" x14ac:dyDescent="0.25">
      <c r="A1819" t="s">
        <v>71</v>
      </c>
      <c r="B1819" t="s">
        <v>1021</v>
      </c>
      <c r="C1819" t="s">
        <v>4835</v>
      </c>
      <c r="D1819" t="s">
        <v>72</v>
      </c>
      <c r="E1819" t="s">
        <v>2053</v>
      </c>
      <c r="F1819" t="s">
        <v>98</v>
      </c>
      <c r="G1819" t="s">
        <v>89</v>
      </c>
      <c r="H1819" t="s">
        <v>75</v>
      </c>
      <c r="I1819" t="s">
        <v>76</v>
      </c>
      <c r="J1819" t="s">
        <v>77</v>
      </c>
      <c r="K1819">
        <v>40</v>
      </c>
      <c r="L1819" t="s">
        <v>77</v>
      </c>
      <c r="M1819" t="s">
        <v>78</v>
      </c>
      <c r="N1819" t="s">
        <v>3646</v>
      </c>
      <c r="O1819" t="s">
        <v>3264</v>
      </c>
      <c r="P1819" t="s">
        <v>3177</v>
      </c>
      <c r="Q1819" t="s">
        <v>2055</v>
      </c>
      <c r="R1819" t="s">
        <v>79</v>
      </c>
      <c r="S1819" t="s">
        <v>40</v>
      </c>
      <c r="T1819" t="s">
        <v>2056</v>
      </c>
      <c r="U1819" t="s">
        <v>100</v>
      </c>
      <c r="V1819" t="s">
        <v>80</v>
      </c>
      <c r="W1819">
        <v>82300</v>
      </c>
      <c r="X1819" t="s">
        <v>85</v>
      </c>
      <c r="Y1819">
        <v>-40</v>
      </c>
      <c r="Z1819" t="s">
        <v>3265</v>
      </c>
      <c r="AA1819" t="s">
        <v>3179</v>
      </c>
      <c r="AB1819" t="s">
        <v>107</v>
      </c>
      <c r="AC1819" t="s">
        <v>91</v>
      </c>
      <c r="AD1819">
        <f>_xlfn.XLOOKUP(MIS[[#This Row],[TRADING SYMBOL]],[1]Sheet1!$D:$D,[1]Sheet1!$C:$C)</f>
        <v>389.05</v>
      </c>
      <c r="AE1819">
        <f>MIS[[#This Row],[OrderAverageTradedPrice]]*MIS[[#This Row],[OrderQuantity]]</f>
        <v>20946</v>
      </c>
      <c r="AF1819">
        <f>MIS[[#This Row],[LTP]]*MIS[[#This Row],[OrderQuantity]]</f>
        <v>15562</v>
      </c>
      <c r="AG1819">
        <f>IF(MIS[[#This Row],[OrderSide]]="SELL",MIS[[#This Row],[VALUE]]-MIS[[#This Row],[LIVE_VALUE]],MIS[[#This Row],[LIVE_VALUE]]-MIS[[#This Row],[VALUE]])</f>
        <v>5384</v>
      </c>
      <c r="AH1819" t="str" cm="1">
        <f t="array" ref="AH1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9" t="str">
        <f>MIS[[#This Row],[TRADING SYMBOL]]</f>
        <v>SENSEX2552082300PE</v>
      </c>
      <c r="AJ1819" t="str">
        <f>IF(RIGHT(MIS[[#This Row],[Main/Hedge]],4)="MAIN","MAIN","HEDGE")</f>
        <v>MAIN</v>
      </c>
      <c r="AK1819" t="str" cm="1">
        <f t="array" ref="AK1819">_xlfn._xlws.FILTER(Table4[Column1],ISNUMBER(SEARCH(Table4[Column1],MIS[[#This Row],[OrderUniqueIdentifier]])),"")</f>
        <v>MS</v>
      </c>
    </row>
    <row r="1820" spans="1:37" x14ac:dyDescent="0.25">
      <c r="A1820" t="s">
        <v>71</v>
      </c>
      <c r="B1820" t="s">
        <v>1029</v>
      </c>
      <c r="C1820" t="s">
        <v>4859</v>
      </c>
      <c r="D1820" t="s">
        <v>72</v>
      </c>
      <c r="E1820" t="s">
        <v>2044</v>
      </c>
      <c r="F1820" t="s">
        <v>98</v>
      </c>
      <c r="G1820" t="s">
        <v>89</v>
      </c>
      <c r="H1820" t="s">
        <v>75</v>
      </c>
      <c r="I1820" t="s">
        <v>76</v>
      </c>
      <c r="J1820" t="s">
        <v>77</v>
      </c>
      <c r="K1820">
        <v>40</v>
      </c>
      <c r="L1820" t="s">
        <v>77</v>
      </c>
      <c r="M1820" t="s">
        <v>78</v>
      </c>
      <c r="N1820" t="s">
        <v>4860</v>
      </c>
      <c r="O1820" t="s">
        <v>3264</v>
      </c>
      <c r="P1820" t="s">
        <v>3177</v>
      </c>
      <c r="Q1820" t="s">
        <v>2048</v>
      </c>
      <c r="R1820" t="s">
        <v>79</v>
      </c>
      <c r="S1820" t="s">
        <v>40</v>
      </c>
      <c r="T1820" t="s">
        <v>2049</v>
      </c>
      <c r="U1820" t="s">
        <v>100</v>
      </c>
      <c r="V1820" t="s">
        <v>80</v>
      </c>
      <c r="W1820">
        <v>82300</v>
      </c>
      <c r="X1820" t="s">
        <v>81</v>
      </c>
      <c r="Y1820">
        <v>-40</v>
      </c>
      <c r="Z1820" t="s">
        <v>3265</v>
      </c>
      <c r="AA1820" t="s">
        <v>3179</v>
      </c>
      <c r="AB1820" t="s">
        <v>90</v>
      </c>
      <c r="AC1820" t="s">
        <v>91</v>
      </c>
      <c r="AD1820">
        <f>_xlfn.XLOOKUP(MIS[[#This Row],[TRADING SYMBOL]],[1]Sheet1!$D:$D,[1]Sheet1!$C:$C)</f>
        <v>464.4</v>
      </c>
      <c r="AE1820">
        <f>MIS[[#This Row],[OrderAverageTradedPrice]]*MIS[[#This Row],[OrderQuantity]]</f>
        <v>20658</v>
      </c>
      <c r="AF1820">
        <f>MIS[[#This Row],[LTP]]*MIS[[#This Row],[OrderQuantity]]</f>
        <v>18576</v>
      </c>
      <c r="AG1820">
        <f>IF(MIS[[#This Row],[OrderSide]]="SELL",MIS[[#This Row],[VALUE]]-MIS[[#This Row],[LIVE_VALUE]],MIS[[#This Row],[LIVE_VALUE]]-MIS[[#This Row],[VALUE]])</f>
        <v>2082</v>
      </c>
      <c r="AH1820" t="str" cm="1">
        <f t="array" ref="AH1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0" t="str">
        <f>MIS[[#This Row],[TRADING SYMBOL]]</f>
        <v>SENSEX2552082300CE</v>
      </c>
      <c r="AJ1820" t="str">
        <f>IF(RIGHT(MIS[[#This Row],[Main/Hedge]],4)="MAIN","MAIN","HEDGE")</f>
        <v>MAIN</v>
      </c>
      <c r="AK1820" t="str" cm="1">
        <f t="array" ref="AK1820">_xlfn._xlws.FILTER(Table4[Column1],ISNUMBER(SEARCH(Table4[Column1],MIS[[#This Row],[OrderUniqueIdentifier]])),"")</f>
        <v>MS</v>
      </c>
    </row>
    <row r="1821" spans="1:37" x14ac:dyDescent="0.25">
      <c r="A1821" t="s">
        <v>71</v>
      </c>
      <c r="B1821" t="s">
        <v>1029</v>
      </c>
      <c r="C1821" t="s">
        <v>4861</v>
      </c>
      <c r="D1821" t="s">
        <v>72</v>
      </c>
      <c r="E1821" t="s">
        <v>2053</v>
      </c>
      <c r="F1821" t="s">
        <v>98</v>
      </c>
      <c r="G1821" t="s">
        <v>89</v>
      </c>
      <c r="H1821" t="s">
        <v>75</v>
      </c>
      <c r="I1821" t="s">
        <v>76</v>
      </c>
      <c r="J1821" t="s">
        <v>77</v>
      </c>
      <c r="K1821">
        <v>40</v>
      </c>
      <c r="L1821" t="s">
        <v>77</v>
      </c>
      <c r="M1821" t="s">
        <v>78</v>
      </c>
      <c r="N1821" t="s">
        <v>4862</v>
      </c>
      <c r="O1821" t="s">
        <v>3177</v>
      </c>
      <c r="P1821" t="s">
        <v>3177</v>
      </c>
      <c r="Q1821" t="s">
        <v>2055</v>
      </c>
      <c r="R1821" t="s">
        <v>79</v>
      </c>
      <c r="S1821" t="s">
        <v>40</v>
      </c>
      <c r="T1821" t="s">
        <v>2056</v>
      </c>
      <c r="U1821" t="s">
        <v>100</v>
      </c>
      <c r="V1821" t="s">
        <v>80</v>
      </c>
      <c r="W1821">
        <v>82300</v>
      </c>
      <c r="X1821" t="s">
        <v>85</v>
      </c>
      <c r="Y1821">
        <v>-40</v>
      </c>
      <c r="Z1821" t="s">
        <v>3179</v>
      </c>
      <c r="AA1821" t="s">
        <v>3179</v>
      </c>
      <c r="AB1821" t="s">
        <v>107</v>
      </c>
      <c r="AC1821" t="s">
        <v>91</v>
      </c>
      <c r="AD1821">
        <f>_xlfn.XLOOKUP(MIS[[#This Row],[TRADING SYMBOL]],[1]Sheet1!$D:$D,[1]Sheet1!$C:$C)</f>
        <v>389.05</v>
      </c>
      <c r="AE1821">
        <f>MIS[[#This Row],[OrderAverageTradedPrice]]*MIS[[#This Row],[OrderQuantity]]</f>
        <v>20998</v>
      </c>
      <c r="AF1821">
        <f>MIS[[#This Row],[LTP]]*MIS[[#This Row],[OrderQuantity]]</f>
        <v>15562</v>
      </c>
      <c r="AG1821">
        <f>IF(MIS[[#This Row],[OrderSide]]="SELL",MIS[[#This Row],[VALUE]]-MIS[[#This Row],[LIVE_VALUE]],MIS[[#This Row],[LIVE_VALUE]]-MIS[[#This Row],[VALUE]])</f>
        <v>5436</v>
      </c>
      <c r="AH1821" t="str" cm="1">
        <f t="array" ref="AH1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1" t="str">
        <f>MIS[[#This Row],[TRADING SYMBOL]]</f>
        <v>SENSEX2552082300PE</v>
      </c>
      <c r="AJ1821" t="str">
        <f>IF(RIGHT(MIS[[#This Row],[Main/Hedge]],4)="MAIN","MAIN","HEDGE")</f>
        <v>MAIN</v>
      </c>
      <c r="AK1821" t="str" cm="1">
        <f t="array" ref="AK1821">_xlfn._xlws.FILTER(Table4[Column1],ISNUMBER(SEARCH(Table4[Column1],MIS[[#This Row],[OrderUniqueIdentifier]])),"")</f>
        <v>MS</v>
      </c>
    </row>
    <row r="1822" spans="1:37" x14ac:dyDescent="0.25">
      <c r="A1822" t="s">
        <v>71</v>
      </c>
      <c r="B1822" t="s">
        <v>1037</v>
      </c>
      <c r="C1822" t="s">
        <v>4887</v>
      </c>
      <c r="D1822" t="s">
        <v>72</v>
      </c>
      <c r="E1822" t="s">
        <v>2044</v>
      </c>
      <c r="F1822" t="s">
        <v>98</v>
      </c>
      <c r="G1822" t="s">
        <v>89</v>
      </c>
      <c r="H1822" t="s">
        <v>75</v>
      </c>
      <c r="I1822" t="s">
        <v>76</v>
      </c>
      <c r="J1822" t="s">
        <v>77</v>
      </c>
      <c r="K1822">
        <v>20</v>
      </c>
      <c r="L1822" t="s">
        <v>77</v>
      </c>
      <c r="M1822" t="s">
        <v>78</v>
      </c>
      <c r="N1822" t="s">
        <v>4888</v>
      </c>
      <c r="O1822" t="s">
        <v>3264</v>
      </c>
      <c r="P1822" t="s">
        <v>3177</v>
      </c>
      <c r="Q1822" t="s">
        <v>2048</v>
      </c>
      <c r="R1822" t="s">
        <v>79</v>
      </c>
      <c r="S1822" t="s">
        <v>40</v>
      </c>
      <c r="T1822" t="s">
        <v>2049</v>
      </c>
      <c r="U1822" t="s">
        <v>100</v>
      </c>
      <c r="V1822" t="s">
        <v>80</v>
      </c>
      <c r="W1822">
        <v>82300</v>
      </c>
      <c r="X1822" t="s">
        <v>81</v>
      </c>
      <c r="Y1822">
        <v>-20</v>
      </c>
      <c r="Z1822" t="s">
        <v>3265</v>
      </c>
      <c r="AA1822" t="s">
        <v>3179</v>
      </c>
      <c r="AB1822" t="s">
        <v>90</v>
      </c>
      <c r="AC1822" t="s">
        <v>91</v>
      </c>
      <c r="AD1822">
        <f>_xlfn.XLOOKUP(MIS[[#This Row],[TRADING SYMBOL]],[1]Sheet1!$D:$D,[1]Sheet1!$C:$C)</f>
        <v>464.4</v>
      </c>
      <c r="AE1822">
        <f>MIS[[#This Row],[OrderAverageTradedPrice]]*MIS[[#This Row],[OrderQuantity]]</f>
        <v>10261</v>
      </c>
      <c r="AF1822">
        <f>MIS[[#This Row],[LTP]]*MIS[[#This Row],[OrderQuantity]]</f>
        <v>9288</v>
      </c>
      <c r="AG1822">
        <f>IF(MIS[[#This Row],[OrderSide]]="SELL",MIS[[#This Row],[VALUE]]-MIS[[#This Row],[LIVE_VALUE]],MIS[[#This Row],[LIVE_VALUE]]-MIS[[#This Row],[VALUE]])</f>
        <v>973</v>
      </c>
      <c r="AH1822" t="str" cm="1">
        <f t="array" ref="AH1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2" t="str">
        <f>MIS[[#This Row],[TRADING SYMBOL]]</f>
        <v>SENSEX2552082300CE</v>
      </c>
      <c r="AJ1822" t="str">
        <f>IF(RIGHT(MIS[[#This Row],[Main/Hedge]],4)="MAIN","MAIN","HEDGE")</f>
        <v>MAIN</v>
      </c>
      <c r="AK1822" t="str" cm="1">
        <f t="array" ref="AK1822">_xlfn._xlws.FILTER(Table4[Column1],ISNUMBER(SEARCH(Table4[Column1],MIS[[#This Row],[OrderUniqueIdentifier]])),"")</f>
        <v>MS</v>
      </c>
    </row>
    <row r="1823" spans="1:37" x14ac:dyDescent="0.25">
      <c r="A1823" t="s">
        <v>71</v>
      </c>
      <c r="B1823" t="s">
        <v>1045</v>
      </c>
      <c r="C1823" t="s">
        <v>4915</v>
      </c>
      <c r="D1823" t="s">
        <v>72</v>
      </c>
      <c r="E1823" t="s">
        <v>3186</v>
      </c>
      <c r="F1823" t="s">
        <v>98</v>
      </c>
      <c r="G1823" t="s">
        <v>89</v>
      </c>
      <c r="H1823" t="s">
        <v>75</v>
      </c>
      <c r="I1823" t="s">
        <v>76</v>
      </c>
      <c r="J1823" t="s">
        <v>77</v>
      </c>
      <c r="K1823">
        <v>60</v>
      </c>
      <c r="L1823" t="s">
        <v>77</v>
      </c>
      <c r="M1823" t="s">
        <v>78</v>
      </c>
      <c r="N1823" t="s">
        <v>4916</v>
      </c>
      <c r="O1823" t="s">
        <v>3264</v>
      </c>
      <c r="P1823" t="s">
        <v>3177</v>
      </c>
      <c r="Q1823" t="s">
        <v>3189</v>
      </c>
      <c r="R1823" t="s">
        <v>79</v>
      </c>
      <c r="S1823" t="s">
        <v>40</v>
      </c>
      <c r="T1823" t="s">
        <v>3190</v>
      </c>
      <c r="U1823" t="s">
        <v>100</v>
      </c>
      <c r="V1823" t="s">
        <v>80</v>
      </c>
      <c r="W1823">
        <v>82400</v>
      </c>
      <c r="X1823" t="s">
        <v>81</v>
      </c>
      <c r="Y1823">
        <v>-60</v>
      </c>
      <c r="Z1823" t="s">
        <v>3265</v>
      </c>
      <c r="AA1823" t="s">
        <v>3179</v>
      </c>
      <c r="AB1823" t="s">
        <v>90</v>
      </c>
      <c r="AC1823" t="s">
        <v>91</v>
      </c>
      <c r="AD1823">
        <f>_xlfn.XLOOKUP(MIS[[#This Row],[TRADING SYMBOL]],[1]Sheet1!$D:$D,[1]Sheet1!$C:$C)</f>
        <v>414.75</v>
      </c>
      <c r="AE1823">
        <f>MIS[[#This Row],[OrderAverageTradedPrice]]*MIS[[#This Row],[OrderQuantity]]</f>
        <v>27754.999999999978</v>
      </c>
      <c r="AF1823">
        <f>MIS[[#This Row],[LTP]]*MIS[[#This Row],[OrderQuantity]]</f>
        <v>24885</v>
      </c>
      <c r="AG1823">
        <f>IF(MIS[[#This Row],[OrderSide]]="SELL",MIS[[#This Row],[VALUE]]-MIS[[#This Row],[LIVE_VALUE]],MIS[[#This Row],[LIVE_VALUE]]-MIS[[#This Row],[VALUE]])</f>
        <v>2869.9999999999782</v>
      </c>
      <c r="AH1823" t="str" cm="1">
        <f t="array" ref="AH1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3" t="str">
        <f>MIS[[#This Row],[TRADING SYMBOL]]</f>
        <v>SENSEX2552082400CE</v>
      </c>
      <c r="AJ1823" t="str">
        <f>IF(RIGHT(MIS[[#This Row],[Main/Hedge]],4)="MAIN","MAIN","HEDGE")</f>
        <v>MAIN</v>
      </c>
      <c r="AK1823" t="str" cm="1">
        <f t="array" ref="AK1823">_xlfn._xlws.FILTER(Table4[Column1],ISNUMBER(SEARCH(Table4[Column1],MIS[[#This Row],[OrderUniqueIdentifier]])),"")</f>
        <v>MS</v>
      </c>
    </row>
    <row r="1824" spans="1:37" x14ac:dyDescent="0.25">
      <c r="A1824" t="s">
        <v>71</v>
      </c>
      <c r="B1824" t="s">
        <v>1061</v>
      </c>
      <c r="C1824" t="s">
        <v>4964</v>
      </c>
      <c r="D1824" t="s">
        <v>72</v>
      </c>
      <c r="E1824" t="s">
        <v>3193</v>
      </c>
      <c r="F1824" t="s">
        <v>98</v>
      </c>
      <c r="G1824" t="s">
        <v>89</v>
      </c>
      <c r="H1824" t="s">
        <v>75</v>
      </c>
      <c r="I1824" t="s">
        <v>76</v>
      </c>
      <c r="J1824" t="s">
        <v>77</v>
      </c>
      <c r="K1824">
        <v>40</v>
      </c>
      <c r="L1824" t="s">
        <v>77</v>
      </c>
      <c r="M1824" t="s">
        <v>78</v>
      </c>
      <c r="N1824" t="s">
        <v>4965</v>
      </c>
      <c r="O1824" t="s">
        <v>3264</v>
      </c>
      <c r="P1824" t="s">
        <v>3177</v>
      </c>
      <c r="Q1824" t="s">
        <v>3195</v>
      </c>
      <c r="R1824" t="s">
        <v>79</v>
      </c>
      <c r="S1824" t="s">
        <v>40</v>
      </c>
      <c r="T1824" t="s">
        <v>3196</v>
      </c>
      <c r="U1824" t="s">
        <v>100</v>
      </c>
      <c r="V1824" t="s">
        <v>80</v>
      </c>
      <c r="W1824">
        <v>82200</v>
      </c>
      <c r="X1824" t="s">
        <v>85</v>
      </c>
      <c r="Y1824">
        <v>-40</v>
      </c>
      <c r="Z1824" t="s">
        <v>3265</v>
      </c>
      <c r="AA1824" t="s">
        <v>3179</v>
      </c>
      <c r="AB1824" t="s">
        <v>107</v>
      </c>
      <c r="AC1824" t="s">
        <v>91</v>
      </c>
      <c r="AD1824">
        <f>_xlfn.XLOOKUP(MIS[[#This Row],[TRADING SYMBOL]],[1]Sheet1!$D:$D,[1]Sheet1!$C:$C)</f>
        <v>350</v>
      </c>
      <c r="AE1824">
        <f>MIS[[#This Row],[OrderAverageTradedPrice]]*MIS[[#This Row],[OrderQuantity]]</f>
        <v>19165</v>
      </c>
      <c r="AF1824">
        <f>MIS[[#This Row],[LTP]]*MIS[[#This Row],[OrderQuantity]]</f>
        <v>14000</v>
      </c>
      <c r="AG1824">
        <f>IF(MIS[[#This Row],[OrderSide]]="SELL",MIS[[#This Row],[VALUE]]-MIS[[#This Row],[LIVE_VALUE]],MIS[[#This Row],[LIVE_VALUE]]-MIS[[#This Row],[VALUE]])</f>
        <v>5165</v>
      </c>
      <c r="AH1824" t="str" cm="1">
        <f t="array" ref="AH1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4" t="str">
        <f>MIS[[#This Row],[TRADING SYMBOL]]</f>
        <v>SENSEX2552082200PE</v>
      </c>
      <c r="AJ1824" t="str">
        <f>IF(RIGHT(MIS[[#This Row],[Main/Hedge]],4)="MAIN","MAIN","HEDGE")</f>
        <v>MAIN</v>
      </c>
      <c r="AK1824" t="str" cm="1">
        <f t="array" ref="AK1824">_xlfn._xlws.FILTER(Table4[Column1],ISNUMBER(SEARCH(Table4[Column1],MIS[[#This Row],[OrderUniqueIdentifier]])),"")</f>
        <v>MS</v>
      </c>
    </row>
    <row r="1825" spans="1:37" x14ac:dyDescent="0.25">
      <c r="A1825" t="s">
        <v>71</v>
      </c>
      <c r="B1825" t="s">
        <v>1070</v>
      </c>
      <c r="C1825" t="s">
        <v>4987</v>
      </c>
      <c r="D1825" t="s">
        <v>72</v>
      </c>
      <c r="E1825" t="s">
        <v>3193</v>
      </c>
      <c r="F1825" t="s">
        <v>98</v>
      </c>
      <c r="G1825" t="s">
        <v>89</v>
      </c>
      <c r="H1825" t="s">
        <v>75</v>
      </c>
      <c r="I1825" t="s">
        <v>76</v>
      </c>
      <c r="J1825" t="s">
        <v>77</v>
      </c>
      <c r="K1825">
        <v>20</v>
      </c>
      <c r="L1825" t="s">
        <v>77</v>
      </c>
      <c r="M1825" t="s">
        <v>78</v>
      </c>
      <c r="N1825" t="s">
        <v>4988</v>
      </c>
      <c r="O1825" t="s">
        <v>3264</v>
      </c>
      <c r="P1825" t="s">
        <v>3177</v>
      </c>
      <c r="Q1825" t="s">
        <v>3195</v>
      </c>
      <c r="R1825" t="s">
        <v>79</v>
      </c>
      <c r="S1825" t="s">
        <v>40</v>
      </c>
      <c r="T1825" t="s">
        <v>3196</v>
      </c>
      <c r="U1825" t="s">
        <v>100</v>
      </c>
      <c r="V1825" t="s">
        <v>80</v>
      </c>
      <c r="W1825">
        <v>82200</v>
      </c>
      <c r="X1825" t="s">
        <v>85</v>
      </c>
      <c r="Y1825">
        <v>-20</v>
      </c>
      <c r="Z1825" t="s">
        <v>3265</v>
      </c>
      <c r="AA1825" t="s">
        <v>3179</v>
      </c>
      <c r="AB1825" t="s">
        <v>107</v>
      </c>
      <c r="AC1825" t="s">
        <v>91</v>
      </c>
      <c r="AD1825">
        <f>_xlfn.XLOOKUP(MIS[[#This Row],[TRADING SYMBOL]],[1]Sheet1!$D:$D,[1]Sheet1!$C:$C)</f>
        <v>350</v>
      </c>
      <c r="AE1825">
        <f>MIS[[#This Row],[OrderAverageTradedPrice]]*MIS[[#This Row],[OrderQuantity]]</f>
        <v>9554</v>
      </c>
      <c r="AF1825">
        <f>MIS[[#This Row],[LTP]]*MIS[[#This Row],[OrderQuantity]]</f>
        <v>7000</v>
      </c>
      <c r="AG1825">
        <f>IF(MIS[[#This Row],[OrderSide]]="SELL",MIS[[#This Row],[VALUE]]-MIS[[#This Row],[LIVE_VALUE]],MIS[[#This Row],[LIVE_VALUE]]-MIS[[#This Row],[VALUE]])</f>
        <v>2554</v>
      </c>
      <c r="AH1825" t="str" cm="1">
        <f t="array" ref="AH1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5" t="str">
        <f>MIS[[#This Row],[TRADING SYMBOL]]</f>
        <v>SENSEX2552082200PE</v>
      </c>
      <c r="AJ1825" t="str">
        <f>IF(RIGHT(MIS[[#This Row],[Main/Hedge]],4)="MAIN","MAIN","HEDGE")</f>
        <v>MAIN</v>
      </c>
      <c r="AK1825" t="str" cm="1">
        <f t="array" ref="AK1825">_xlfn._xlws.FILTER(Table4[Column1],ISNUMBER(SEARCH(Table4[Column1],MIS[[#This Row],[OrderUniqueIdentifier]])),"")</f>
        <v>MS</v>
      </c>
    </row>
    <row r="1826" spans="1:37" x14ac:dyDescent="0.25">
      <c r="A1826" t="s">
        <v>71</v>
      </c>
      <c r="B1826" t="s">
        <v>1077</v>
      </c>
      <c r="C1826" t="s">
        <v>5012</v>
      </c>
      <c r="D1826" t="s">
        <v>72</v>
      </c>
      <c r="E1826" t="s">
        <v>3193</v>
      </c>
      <c r="F1826" t="s">
        <v>98</v>
      </c>
      <c r="G1826" t="s">
        <v>89</v>
      </c>
      <c r="H1826" t="s">
        <v>75</v>
      </c>
      <c r="I1826" t="s">
        <v>76</v>
      </c>
      <c r="J1826" t="s">
        <v>77</v>
      </c>
      <c r="K1826">
        <v>160</v>
      </c>
      <c r="L1826" t="s">
        <v>77</v>
      </c>
      <c r="M1826" t="s">
        <v>78</v>
      </c>
      <c r="N1826" t="s">
        <v>5013</v>
      </c>
      <c r="O1826" t="s">
        <v>3264</v>
      </c>
      <c r="P1826" t="s">
        <v>3177</v>
      </c>
      <c r="Q1826" t="s">
        <v>3195</v>
      </c>
      <c r="R1826" t="s">
        <v>79</v>
      </c>
      <c r="S1826" t="s">
        <v>40</v>
      </c>
      <c r="T1826" t="s">
        <v>3196</v>
      </c>
      <c r="U1826" t="s">
        <v>100</v>
      </c>
      <c r="V1826" t="s">
        <v>80</v>
      </c>
      <c r="W1826">
        <v>82200</v>
      </c>
      <c r="X1826" t="s">
        <v>85</v>
      </c>
      <c r="Y1826">
        <v>-160</v>
      </c>
      <c r="Z1826" t="s">
        <v>3265</v>
      </c>
      <c r="AA1826" t="s">
        <v>3179</v>
      </c>
      <c r="AB1826" t="s">
        <v>107</v>
      </c>
      <c r="AC1826" t="s">
        <v>91</v>
      </c>
      <c r="AD1826">
        <f>_xlfn.XLOOKUP(MIS[[#This Row],[TRADING SYMBOL]],[1]Sheet1!$D:$D,[1]Sheet1!$C:$C)</f>
        <v>350</v>
      </c>
      <c r="AE1826">
        <f>MIS[[#This Row],[OrderAverageTradedPrice]]*MIS[[#This Row],[OrderQuantity]]</f>
        <v>76481</v>
      </c>
      <c r="AF1826">
        <f>MIS[[#This Row],[LTP]]*MIS[[#This Row],[OrderQuantity]]</f>
        <v>56000</v>
      </c>
      <c r="AG1826">
        <f>IF(MIS[[#This Row],[OrderSide]]="SELL",MIS[[#This Row],[VALUE]]-MIS[[#This Row],[LIVE_VALUE]],MIS[[#This Row],[LIVE_VALUE]]-MIS[[#This Row],[VALUE]])</f>
        <v>20481</v>
      </c>
      <c r="AH1826" t="str" cm="1">
        <f t="array" ref="AH1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6" t="str">
        <f>MIS[[#This Row],[TRADING SYMBOL]]</f>
        <v>SENSEX2552082200PE</v>
      </c>
      <c r="AJ1826" t="str">
        <f>IF(RIGHT(MIS[[#This Row],[Main/Hedge]],4)="MAIN","MAIN","HEDGE")</f>
        <v>MAIN</v>
      </c>
      <c r="AK1826" t="str" cm="1">
        <f t="array" ref="AK1826">_xlfn._xlws.FILTER(Table4[Column1],ISNUMBER(SEARCH(Table4[Column1],MIS[[#This Row],[OrderUniqueIdentifier]])),"")</f>
        <v>MS</v>
      </c>
    </row>
    <row r="1827" spans="1:37" x14ac:dyDescent="0.25">
      <c r="A1827" t="s">
        <v>71</v>
      </c>
      <c r="B1827" t="s">
        <v>1086</v>
      </c>
      <c r="C1827" t="s">
        <v>5048</v>
      </c>
      <c r="D1827" t="s">
        <v>72</v>
      </c>
      <c r="E1827" t="s">
        <v>3186</v>
      </c>
      <c r="F1827" t="s">
        <v>98</v>
      </c>
      <c r="G1827" t="s">
        <v>89</v>
      </c>
      <c r="H1827" t="s">
        <v>75</v>
      </c>
      <c r="I1827" t="s">
        <v>76</v>
      </c>
      <c r="J1827" t="s">
        <v>77</v>
      </c>
      <c r="K1827">
        <v>40</v>
      </c>
      <c r="L1827" t="s">
        <v>77</v>
      </c>
      <c r="M1827" t="s">
        <v>78</v>
      </c>
      <c r="N1827" t="s">
        <v>5049</v>
      </c>
      <c r="O1827" t="s">
        <v>3264</v>
      </c>
      <c r="P1827" t="s">
        <v>3177</v>
      </c>
      <c r="Q1827" t="s">
        <v>3189</v>
      </c>
      <c r="R1827" t="s">
        <v>79</v>
      </c>
      <c r="S1827" t="s">
        <v>40</v>
      </c>
      <c r="T1827" t="s">
        <v>3190</v>
      </c>
      <c r="U1827" t="s">
        <v>100</v>
      </c>
      <c r="V1827" t="s">
        <v>80</v>
      </c>
      <c r="W1827">
        <v>82400</v>
      </c>
      <c r="X1827" t="s">
        <v>81</v>
      </c>
      <c r="Y1827">
        <v>-40</v>
      </c>
      <c r="Z1827" t="s">
        <v>3265</v>
      </c>
      <c r="AA1827" t="s">
        <v>3179</v>
      </c>
      <c r="AB1827" t="s">
        <v>90</v>
      </c>
      <c r="AC1827" t="s">
        <v>91</v>
      </c>
      <c r="AD1827">
        <f>_xlfn.XLOOKUP(MIS[[#This Row],[TRADING SYMBOL]],[1]Sheet1!$D:$D,[1]Sheet1!$C:$C)</f>
        <v>414.75</v>
      </c>
      <c r="AE1827">
        <f>MIS[[#This Row],[OrderAverageTradedPrice]]*MIS[[#This Row],[OrderQuantity]]</f>
        <v>18458</v>
      </c>
      <c r="AF1827">
        <f>MIS[[#This Row],[LTP]]*MIS[[#This Row],[OrderQuantity]]</f>
        <v>16590</v>
      </c>
      <c r="AG1827">
        <f>IF(MIS[[#This Row],[OrderSide]]="SELL",MIS[[#This Row],[VALUE]]-MIS[[#This Row],[LIVE_VALUE]],MIS[[#This Row],[LIVE_VALUE]]-MIS[[#This Row],[VALUE]])</f>
        <v>1868</v>
      </c>
      <c r="AH1827" t="str" cm="1">
        <f t="array" ref="AH1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7" t="str">
        <f>MIS[[#This Row],[TRADING SYMBOL]]</f>
        <v>SENSEX2552082400CE</v>
      </c>
      <c r="AJ1827" t="str">
        <f>IF(RIGHT(MIS[[#This Row],[Main/Hedge]],4)="MAIN","MAIN","HEDGE")</f>
        <v>MAIN</v>
      </c>
      <c r="AK1827" t="str" cm="1">
        <f t="array" ref="AK1827">_xlfn._xlws.FILTER(Table4[Column1],ISNUMBER(SEARCH(Table4[Column1],MIS[[#This Row],[OrderUniqueIdentifier]])),"")</f>
        <v>MS</v>
      </c>
    </row>
    <row r="1828" spans="1:37" x14ac:dyDescent="0.25">
      <c r="A1828" t="s">
        <v>71</v>
      </c>
      <c r="B1828" t="s">
        <v>1093</v>
      </c>
      <c r="C1828" t="s">
        <v>5075</v>
      </c>
      <c r="D1828" t="s">
        <v>72</v>
      </c>
      <c r="E1828" t="s">
        <v>3193</v>
      </c>
      <c r="F1828" t="s">
        <v>98</v>
      </c>
      <c r="G1828" t="s">
        <v>89</v>
      </c>
      <c r="H1828" t="s">
        <v>75</v>
      </c>
      <c r="I1828" t="s">
        <v>76</v>
      </c>
      <c r="J1828" t="s">
        <v>77</v>
      </c>
      <c r="K1828">
        <v>80</v>
      </c>
      <c r="L1828" t="s">
        <v>77</v>
      </c>
      <c r="M1828" t="s">
        <v>78</v>
      </c>
      <c r="N1828" t="s">
        <v>5076</v>
      </c>
      <c r="O1828" t="s">
        <v>3264</v>
      </c>
      <c r="P1828" t="s">
        <v>3177</v>
      </c>
      <c r="Q1828" t="s">
        <v>3195</v>
      </c>
      <c r="R1828" t="s">
        <v>79</v>
      </c>
      <c r="S1828" t="s">
        <v>40</v>
      </c>
      <c r="T1828" t="s">
        <v>3196</v>
      </c>
      <c r="U1828" t="s">
        <v>100</v>
      </c>
      <c r="V1828" t="s">
        <v>80</v>
      </c>
      <c r="W1828">
        <v>82200</v>
      </c>
      <c r="X1828" t="s">
        <v>85</v>
      </c>
      <c r="Y1828">
        <v>-80</v>
      </c>
      <c r="Z1828" t="s">
        <v>3265</v>
      </c>
      <c r="AA1828" t="s">
        <v>3179</v>
      </c>
      <c r="AB1828" t="s">
        <v>107</v>
      </c>
      <c r="AC1828" t="s">
        <v>91</v>
      </c>
      <c r="AD1828">
        <f>_xlfn.XLOOKUP(MIS[[#This Row],[TRADING SYMBOL]],[1]Sheet1!$D:$D,[1]Sheet1!$C:$C)</f>
        <v>350</v>
      </c>
      <c r="AE1828">
        <f>MIS[[#This Row],[OrderAverageTradedPrice]]*MIS[[#This Row],[OrderQuantity]]</f>
        <v>38301</v>
      </c>
      <c r="AF1828">
        <f>MIS[[#This Row],[LTP]]*MIS[[#This Row],[OrderQuantity]]</f>
        <v>28000</v>
      </c>
      <c r="AG1828">
        <f>IF(MIS[[#This Row],[OrderSide]]="SELL",MIS[[#This Row],[VALUE]]-MIS[[#This Row],[LIVE_VALUE]],MIS[[#This Row],[LIVE_VALUE]]-MIS[[#This Row],[VALUE]])</f>
        <v>10301</v>
      </c>
      <c r="AH1828" t="str" cm="1">
        <f t="array" ref="AH1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8" t="str">
        <f>MIS[[#This Row],[TRADING SYMBOL]]</f>
        <v>SENSEX2552082200PE</v>
      </c>
      <c r="AJ1828" t="str">
        <f>IF(RIGHT(MIS[[#This Row],[Main/Hedge]],4)="MAIN","MAIN","HEDGE")</f>
        <v>MAIN</v>
      </c>
      <c r="AK1828" t="str" cm="1">
        <f t="array" ref="AK1828">_xlfn._xlws.FILTER(Table4[Column1],ISNUMBER(SEARCH(Table4[Column1],MIS[[#This Row],[OrderUniqueIdentifier]])),"")</f>
        <v>MS</v>
      </c>
    </row>
    <row r="1829" spans="1:37" x14ac:dyDescent="0.25">
      <c r="A1829" t="s">
        <v>71</v>
      </c>
      <c r="B1829" t="s">
        <v>1108</v>
      </c>
      <c r="C1829" t="s">
        <v>5106</v>
      </c>
      <c r="D1829" t="s">
        <v>72</v>
      </c>
      <c r="E1829" t="s">
        <v>2044</v>
      </c>
      <c r="F1829" t="s">
        <v>98</v>
      </c>
      <c r="G1829" t="s">
        <v>89</v>
      </c>
      <c r="H1829" t="s">
        <v>75</v>
      </c>
      <c r="I1829" t="s">
        <v>76</v>
      </c>
      <c r="J1829" t="s">
        <v>77</v>
      </c>
      <c r="K1829">
        <v>40</v>
      </c>
      <c r="L1829" t="s">
        <v>77</v>
      </c>
      <c r="M1829" t="s">
        <v>78</v>
      </c>
      <c r="N1829" t="s">
        <v>5107</v>
      </c>
      <c r="O1829" t="s">
        <v>3264</v>
      </c>
      <c r="P1829" t="s">
        <v>3177</v>
      </c>
      <c r="Q1829" t="s">
        <v>2048</v>
      </c>
      <c r="R1829" t="s">
        <v>79</v>
      </c>
      <c r="S1829" t="s">
        <v>40</v>
      </c>
      <c r="T1829" t="s">
        <v>2049</v>
      </c>
      <c r="U1829" t="s">
        <v>100</v>
      </c>
      <c r="V1829" t="s">
        <v>80</v>
      </c>
      <c r="W1829">
        <v>82300</v>
      </c>
      <c r="X1829" t="s">
        <v>81</v>
      </c>
      <c r="Y1829">
        <v>-40</v>
      </c>
      <c r="Z1829" t="s">
        <v>3265</v>
      </c>
      <c r="AA1829" t="s">
        <v>3179</v>
      </c>
      <c r="AB1829" t="s">
        <v>90</v>
      </c>
      <c r="AC1829" t="s">
        <v>91</v>
      </c>
      <c r="AD1829">
        <f>_xlfn.XLOOKUP(MIS[[#This Row],[TRADING SYMBOL]],[1]Sheet1!$D:$D,[1]Sheet1!$C:$C)</f>
        <v>464.4</v>
      </c>
      <c r="AE1829">
        <f>MIS[[#This Row],[OrderAverageTradedPrice]]*MIS[[#This Row],[OrderQuantity]]</f>
        <v>20334</v>
      </c>
      <c r="AF1829">
        <f>MIS[[#This Row],[LTP]]*MIS[[#This Row],[OrderQuantity]]</f>
        <v>18576</v>
      </c>
      <c r="AG1829">
        <f>IF(MIS[[#This Row],[OrderSide]]="SELL",MIS[[#This Row],[VALUE]]-MIS[[#This Row],[LIVE_VALUE]],MIS[[#This Row],[LIVE_VALUE]]-MIS[[#This Row],[VALUE]])</f>
        <v>1758</v>
      </c>
      <c r="AH1829" t="str" cm="1">
        <f t="array" ref="AH1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9" t="str">
        <f>MIS[[#This Row],[TRADING SYMBOL]]</f>
        <v>SENSEX2552082300CE</v>
      </c>
      <c r="AJ1829" t="str">
        <f>IF(RIGHT(MIS[[#This Row],[Main/Hedge]],4)="MAIN","MAIN","HEDGE")</f>
        <v>MAIN</v>
      </c>
      <c r="AK1829" t="str" cm="1">
        <f t="array" ref="AK1829">_xlfn._xlws.FILTER(Table4[Column1],ISNUMBER(SEARCH(Table4[Column1],MIS[[#This Row],[OrderUniqueIdentifier]])),"")</f>
        <v>MS</v>
      </c>
    </row>
    <row r="1830" spans="1:37" x14ac:dyDescent="0.25">
      <c r="A1830" t="s">
        <v>71</v>
      </c>
      <c r="B1830" t="s">
        <v>1135</v>
      </c>
      <c r="C1830" t="s">
        <v>5170</v>
      </c>
      <c r="D1830" t="s">
        <v>72</v>
      </c>
      <c r="E1830" t="s">
        <v>3186</v>
      </c>
      <c r="F1830" t="s">
        <v>98</v>
      </c>
      <c r="G1830" t="s">
        <v>89</v>
      </c>
      <c r="H1830" t="s">
        <v>75</v>
      </c>
      <c r="I1830" t="s">
        <v>76</v>
      </c>
      <c r="J1830" t="s">
        <v>77</v>
      </c>
      <c r="K1830">
        <v>140</v>
      </c>
      <c r="L1830" t="s">
        <v>77</v>
      </c>
      <c r="M1830" t="s">
        <v>78</v>
      </c>
      <c r="N1830" t="s">
        <v>5171</v>
      </c>
      <c r="O1830" t="s">
        <v>3264</v>
      </c>
      <c r="P1830" t="s">
        <v>3177</v>
      </c>
      <c r="Q1830" t="s">
        <v>3189</v>
      </c>
      <c r="R1830" t="s">
        <v>79</v>
      </c>
      <c r="S1830" t="s">
        <v>40</v>
      </c>
      <c r="T1830" t="s">
        <v>3190</v>
      </c>
      <c r="U1830" t="s">
        <v>100</v>
      </c>
      <c r="V1830" t="s">
        <v>80</v>
      </c>
      <c r="W1830">
        <v>82400</v>
      </c>
      <c r="X1830" t="s">
        <v>81</v>
      </c>
      <c r="Y1830">
        <v>-140</v>
      </c>
      <c r="Z1830" t="s">
        <v>3265</v>
      </c>
      <c r="AA1830" t="s">
        <v>3179</v>
      </c>
      <c r="AB1830" t="s">
        <v>90</v>
      </c>
      <c r="AC1830" t="s">
        <v>91</v>
      </c>
      <c r="AD1830">
        <f>_xlfn.XLOOKUP(MIS[[#This Row],[TRADING SYMBOL]],[1]Sheet1!$D:$D,[1]Sheet1!$C:$C)</f>
        <v>414.75</v>
      </c>
      <c r="AE1830">
        <f>MIS[[#This Row],[OrderAverageTradedPrice]]*MIS[[#This Row],[OrderQuantity]]</f>
        <v>64695.999999999905</v>
      </c>
      <c r="AF1830">
        <f>MIS[[#This Row],[LTP]]*MIS[[#This Row],[OrderQuantity]]</f>
        <v>58065</v>
      </c>
      <c r="AG1830">
        <f>IF(MIS[[#This Row],[OrderSide]]="SELL",MIS[[#This Row],[VALUE]]-MIS[[#This Row],[LIVE_VALUE]],MIS[[#This Row],[LIVE_VALUE]]-MIS[[#This Row],[VALUE]])</f>
        <v>6630.9999999999054</v>
      </c>
      <c r="AH1830" t="str" cm="1">
        <f t="array" ref="AH1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0" t="str">
        <f>MIS[[#This Row],[TRADING SYMBOL]]</f>
        <v>SENSEX2552082400CE</v>
      </c>
      <c r="AJ1830" t="str">
        <f>IF(RIGHT(MIS[[#This Row],[Main/Hedge]],4)="MAIN","MAIN","HEDGE")</f>
        <v>MAIN</v>
      </c>
      <c r="AK1830" t="str" cm="1">
        <f t="array" ref="AK1830">_xlfn._xlws.FILTER(Table4[Column1],ISNUMBER(SEARCH(Table4[Column1],MIS[[#This Row],[OrderUniqueIdentifier]])),"")</f>
        <v>MS</v>
      </c>
    </row>
    <row r="1831" spans="1:37" x14ac:dyDescent="0.25">
      <c r="A1831" t="s">
        <v>71</v>
      </c>
      <c r="B1831" t="s">
        <v>1153</v>
      </c>
      <c r="C1831" t="s">
        <v>5243</v>
      </c>
      <c r="D1831" t="s">
        <v>72</v>
      </c>
      <c r="E1831" t="s">
        <v>160</v>
      </c>
      <c r="F1831" t="s">
        <v>98</v>
      </c>
      <c r="G1831" t="s">
        <v>89</v>
      </c>
      <c r="H1831" t="s">
        <v>75</v>
      </c>
      <c r="I1831" t="s">
        <v>76</v>
      </c>
      <c r="J1831" t="s">
        <v>77</v>
      </c>
      <c r="K1831">
        <v>40</v>
      </c>
      <c r="L1831" t="s">
        <v>77</v>
      </c>
      <c r="M1831" t="s">
        <v>78</v>
      </c>
      <c r="N1831" t="s">
        <v>5244</v>
      </c>
      <c r="O1831" t="s">
        <v>3264</v>
      </c>
      <c r="P1831" t="s">
        <v>3177</v>
      </c>
      <c r="Q1831" t="s">
        <v>162</v>
      </c>
      <c r="R1831" t="s">
        <v>79</v>
      </c>
      <c r="S1831" t="s">
        <v>40</v>
      </c>
      <c r="T1831" t="s">
        <v>163</v>
      </c>
      <c r="U1831" t="s">
        <v>100</v>
      </c>
      <c r="V1831" t="s">
        <v>80</v>
      </c>
      <c r="W1831">
        <v>82500</v>
      </c>
      <c r="X1831" t="s">
        <v>81</v>
      </c>
      <c r="Y1831">
        <v>-40</v>
      </c>
      <c r="Z1831" t="s">
        <v>3265</v>
      </c>
      <c r="AA1831" t="s">
        <v>3179</v>
      </c>
      <c r="AB1831" t="s">
        <v>90</v>
      </c>
      <c r="AC1831" t="s">
        <v>91</v>
      </c>
      <c r="AD1831">
        <f>_xlfn.XLOOKUP(MIS[[#This Row],[TRADING SYMBOL]],[1]Sheet1!$D:$D,[1]Sheet1!$C:$C)</f>
        <v>367.2</v>
      </c>
      <c r="AE1831">
        <f>MIS[[#This Row],[OrderAverageTradedPrice]]*MIS[[#This Row],[OrderQuantity]]</f>
        <v>16670</v>
      </c>
      <c r="AF1831">
        <f>MIS[[#This Row],[LTP]]*MIS[[#This Row],[OrderQuantity]]</f>
        <v>14688</v>
      </c>
      <c r="AG1831">
        <f>IF(MIS[[#This Row],[OrderSide]]="SELL",MIS[[#This Row],[VALUE]]-MIS[[#This Row],[LIVE_VALUE]],MIS[[#This Row],[LIVE_VALUE]]-MIS[[#This Row],[VALUE]])</f>
        <v>1982</v>
      </c>
      <c r="AH1831" t="str" cm="1">
        <f t="array" ref="AH1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1" t="str">
        <f>MIS[[#This Row],[TRADING SYMBOL]]</f>
        <v>SENSEX2552082500CE</v>
      </c>
      <c r="AJ1831" t="str">
        <f>IF(RIGHT(MIS[[#This Row],[Main/Hedge]],4)="MAIN","MAIN","HEDGE")</f>
        <v>MAIN</v>
      </c>
      <c r="AK1831" t="str" cm="1">
        <f t="array" ref="AK1831">_xlfn._xlws.FILTER(Table4[Column1],ISNUMBER(SEARCH(Table4[Column1],MIS[[#This Row],[OrderUniqueIdentifier]])),"")</f>
        <v>MS</v>
      </c>
    </row>
    <row r="1832" spans="1:37" x14ac:dyDescent="0.25">
      <c r="A1832" t="s">
        <v>71</v>
      </c>
      <c r="B1832" t="s">
        <v>1163</v>
      </c>
      <c r="C1832" t="s">
        <v>5264</v>
      </c>
      <c r="D1832" t="s">
        <v>72</v>
      </c>
      <c r="E1832" t="s">
        <v>3186</v>
      </c>
      <c r="F1832" t="s">
        <v>98</v>
      </c>
      <c r="G1832" t="s">
        <v>89</v>
      </c>
      <c r="H1832" t="s">
        <v>75</v>
      </c>
      <c r="I1832" t="s">
        <v>76</v>
      </c>
      <c r="J1832" t="s">
        <v>77</v>
      </c>
      <c r="K1832">
        <v>20</v>
      </c>
      <c r="L1832" t="s">
        <v>77</v>
      </c>
      <c r="M1832" t="s">
        <v>78</v>
      </c>
      <c r="N1832" t="s">
        <v>4143</v>
      </c>
      <c r="O1832" t="s">
        <v>3264</v>
      </c>
      <c r="P1832" t="s">
        <v>3177</v>
      </c>
      <c r="Q1832" t="s">
        <v>3189</v>
      </c>
      <c r="R1832" t="s">
        <v>79</v>
      </c>
      <c r="S1832" t="s">
        <v>40</v>
      </c>
      <c r="T1832" t="s">
        <v>3190</v>
      </c>
      <c r="U1832" t="s">
        <v>100</v>
      </c>
      <c r="V1832" t="s">
        <v>80</v>
      </c>
      <c r="W1832">
        <v>82400</v>
      </c>
      <c r="X1832" t="s">
        <v>81</v>
      </c>
      <c r="Y1832">
        <v>-20</v>
      </c>
      <c r="Z1832" t="s">
        <v>3265</v>
      </c>
      <c r="AA1832" t="s">
        <v>3179</v>
      </c>
      <c r="AB1832" t="s">
        <v>90</v>
      </c>
      <c r="AC1832" t="s">
        <v>91</v>
      </c>
      <c r="AD1832">
        <f>_xlfn.XLOOKUP(MIS[[#This Row],[TRADING SYMBOL]],[1]Sheet1!$D:$D,[1]Sheet1!$C:$C)</f>
        <v>414.75</v>
      </c>
      <c r="AE1832">
        <f>MIS[[#This Row],[OrderAverageTradedPrice]]*MIS[[#This Row],[OrderQuantity]]</f>
        <v>9248</v>
      </c>
      <c r="AF1832">
        <f>MIS[[#This Row],[LTP]]*MIS[[#This Row],[OrderQuantity]]</f>
        <v>8295</v>
      </c>
      <c r="AG1832">
        <f>IF(MIS[[#This Row],[OrderSide]]="SELL",MIS[[#This Row],[VALUE]]-MIS[[#This Row],[LIVE_VALUE]],MIS[[#This Row],[LIVE_VALUE]]-MIS[[#This Row],[VALUE]])</f>
        <v>953</v>
      </c>
      <c r="AH1832" t="str" cm="1">
        <f t="array" ref="AH1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2" t="str">
        <f>MIS[[#This Row],[TRADING SYMBOL]]</f>
        <v>SENSEX2552082400CE</v>
      </c>
      <c r="AJ1832" t="str">
        <f>IF(RIGHT(MIS[[#This Row],[Main/Hedge]],4)="MAIN","MAIN","HEDGE")</f>
        <v>MAIN</v>
      </c>
      <c r="AK1832" t="str" cm="1">
        <f t="array" ref="AK1832">_xlfn._xlws.FILTER(Table4[Column1],ISNUMBER(SEARCH(Table4[Column1],MIS[[#This Row],[OrderUniqueIdentifier]])),"")</f>
        <v>MS</v>
      </c>
    </row>
    <row r="1833" spans="1:37" x14ac:dyDescent="0.25">
      <c r="A1833" t="s">
        <v>71</v>
      </c>
      <c r="B1833" t="s">
        <v>1178</v>
      </c>
      <c r="C1833" t="s">
        <v>5289</v>
      </c>
      <c r="D1833" t="s">
        <v>72</v>
      </c>
      <c r="E1833" t="s">
        <v>2053</v>
      </c>
      <c r="F1833" t="s">
        <v>98</v>
      </c>
      <c r="G1833" t="s">
        <v>89</v>
      </c>
      <c r="H1833" t="s">
        <v>75</v>
      </c>
      <c r="I1833" t="s">
        <v>76</v>
      </c>
      <c r="J1833" t="s">
        <v>77</v>
      </c>
      <c r="K1833">
        <v>120</v>
      </c>
      <c r="L1833" t="s">
        <v>77</v>
      </c>
      <c r="M1833" t="s">
        <v>78</v>
      </c>
      <c r="N1833" t="s">
        <v>5290</v>
      </c>
      <c r="O1833" t="s">
        <v>3264</v>
      </c>
      <c r="P1833" t="s">
        <v>3177</v>
      </c>
      <c r="Q1833" t="s">
        <v>2055</v>
      </c>
      <c r="R1833" t="s">
        <v>79</v>
      </c>
      <c r="S1833" t="s">
        <v>40</v>
      </c>
      <c r="T1833" t="s">
        <v>2056</v>
      </c>
      <c r="U1833" t="s">
        <v>100</v>
      </c>
      <c r="V1833" t="s">
        <v>80</v>
      </c>
      <c r="W1833">
        <v>82300</v>
      </c>
      <c r="X1833" t="s">
        <v>85</v>
      </c>
      <c r="Y1833">
        <v>-120</v>
      </c>
      <c r="Z1833" t="s">
        <v>3265</v>
      </c>
      <c r="AA1833" t="s">
        <v>3179</v>
      </c>
      <c r="AB1833" t="s">
        <v>107</v>
      </c>
      <c r="AC1833" t="s">
        <v>91</v>
      </c>
      <c r="AD1833">
        <f>_xlfn.XLOOKUP(MIS[[#This Row],[TRADING SYMBOL]],[1]Sheet1!$D:$D,[1]Sheet1!$C:$C)</f>
        <v>389.05</v>
      </c>
      <c r="AE1833">
        <f>MIS[[#This Row],[OrderAverageTradedPrice]]*MIS[[#This Row],[OrderQuantity]]</f>
        <v>62584.999999999913</v>
      </c>
      <c r="AF1833">
        <f>MIS[[#This Row],[LTP]]*MIS[[#This Row],[OrderQuantity]]</f>
        <v>46686</v>
      </c>
      <c r="AG1833">
        <f>IF(MIS[[#This Row],[OrderSide]]="SELL",MIS[[#This Row],[VALUE]]-MIS[[#This Row],[LIVE_VALUE]],MIS[[#This Row],[LIVE_VALUE]]-MIS[[#This Row],[VALUE]])</f>
        <v>15898.999999999913</v>
      </c>
      <c r="AH1833" t="str" cm="1">
        <f t="array" ref="AH1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3" t="str">
        <f>MIS[[#This Row],[TRADING SYMBOL]]</f>
        <v>SENSEX2552082300PE</v>
      </c>
      <c r="AJ1833" t="str">
        <f>IF(RIGHT(MIS[[#This Row],[Main/Hedge]],4)="MAIN","MAIN","HEDGE")</f>
        <v>MAIN</v>
      </c>
      <c r="AK1833" t="str" cm="1">
        <f t="array" ref="AK1833">_xlfn._xlws.FILTER(Table4[Column1],ISNUMBER(SEARCH(Table4[Column1],MIS[[#This Row],[OrderUniqueIdentifier]])),"")</f>
        <v>MS</v>
      </c>
    </row>
    <row r="1834" spans="1:37" x14ac:dyDescent="0.25">
      <c r="A1834" t="s">
        <v>71</v>
      </c>
      <c r="B1834" t="s">
        <v>1178</v>
      </c>
      <c r="C1834" t="s">
        <v>5291</v>
      </c>
      <c r="D1834" t="s">
        <v>72</v>
      </c>
      <c r="E1834" t="s">
        <v>3186</v>
      </c>
      <c r="F1834" t="s">
        <v>98</v>
      </c>
      <c r="G1834" t="s">
        <v>89</v>
      </c>
      <c r="H1834" t="s">
        <v>75</v>
      </c>
      <c r="I1834" t="s">
        <v>76</v>
      </c>
      <c r="J1834" t="s">
        <v>77</v>
      </c>
      <c r="K1834">
        <v>120</v>
      </c>
      <c r="L1834" t="s">
        <v>77</v>
      </c>
      <c r="M1834" t="s">
        <v>78</v>
      </c>
      <c r="N1834" t="s">
        <v>5292</v>
      </c>
      <c r="O1834" t="s">
        <v>3177</v>
      </c>
      <c r="P1834" t="s">
        <v>3177</v>
      </c>
      <c r="Q1834" t="s">
        <v>3189</v>
      </c>
      <c r="R1834" t="s">
        <v>79</v>
      </c>
      <c r="S1834" t="s">
        <v>40</v>
      </c>
      <c r="T1834" t="s">
        <v>3190</v>
      </c>
      <c r="U1834" t="s">
        <v>100</v>
      </c>
      <c r="V1834" t="s">
        <v>80</v>
      </c>
      <c r="W1834">
        <v>82400</v>
      </c>
      <c r="X1834" t="s">
        <v>81</v>
      </c>
      <c r="Y1834">
        <v>-120</v>
      </c>
      <c r="Z1834" t="s">
        <v>3179</v>
      </c>
      <c r="AA1834" t="s">
        <v>3179</v>
      </c>
      <c r="AB1834" t="s">
        <v>90</v>
      </c>
      <c r="AC1834" t="s">
        <v>91</v>
      </c>
      <c r="AD1834">
        <f>_xlfn.XLOOKUP(MIS[[#This Row],[TRADING SYMBOL]],[1]Sheet1!$D:$D,[1]Sheet1!$C:$C)</f>
        <v>414.75</v>
      </c>
      <c r="AE1834">
        <f>MIS[[#This Row],[OrderAverageTradedPrice]]*MIS[[#This Row],[OrderQuantity]]</f>
        <v>55326</v>
      </c>
      <c r="AF1834">
        <f>MIS[[#This Row],[LTP]]*MIS[[#This Row],[OrderQuantity]]</f>
        <v>49770</v>
      </c>
      <c r="AG1834">
        <f>IF(MIS[[#This Row],[OrderSide]]="SELL",MIS[[#This Row],[VALUE]]-MIS[[#This Row],[LIVE_VALUE]],MIS[[#This Row],[LIVE_VALUE]]-MIS[[#This Row],[VALUE]])</f>
        <v>5556</v>
      </c>
      <c r="AH1834" t="str" cm="1">
        <f t="array" ref="AH1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4" t="str">
        <f>MIS[[#This Row],[TRADING SYMBOL]]</f>
        <v>SENSEX2552082400CE</v>
      </c>
      <c r="AJ1834" t="str">
        <f>IF(RIGHT(MIS[[#This Row],[Main/Hedge]],4)="MAIN","MAIN","HEDGE")</f>
        <v>MAIN</v>
      </c>
      <c r="AK1834" t="str" cm="1">
        <f t="array" ref="AK1834">_xlfn._xlws.FILTER(Table4[Column1],ISNUMBER(SEARCH(Table4[Column1],MIS[[#This Row],[OrderUniqueIdentifier]])),"")</f>
        <v>MS</v>
      </c>
    </row>
    <row r="1835" spans="1:37" x14ac:dyDescent="0.25">
      <c r="A1835" t="s">
        <v>71</v>
      </c>
      <c r="B1835" t="s">
        <v>1186</v>
      </c>
      <c r="C1835" t="s">
        <v>5330</v>
      </c>
      <c r="D1835" t="s">
        <v>72</v>
      </c>
      <c r="E1835" t="s">
        <v>160</v>
      </c>
      <c r="F1835" t="s">
        <v>98</v>
      </c>
      <c r="G1835" t="s">
        <v>89</v>
      </c>
      <c r="H1835" t="s">
        <v>75</v>
      </c>
      <c r="I1835" t="s">
        <v>76</v>
      </c>
      <c r="J1835" t="s">
        <v>77</v>
      </c>
      <c r="K1835">
        <v>20</v>
      </c>
      <c r="L1835" t="s">
        <v>77</v>
      </c>
      <c r="M1835" t="s">
        <v>78</v>
      </c>
      <c r="N1835" t="s">
        <v>5331</v>
      </c>
      <c r="O1835" t="s">
        <v>3264</v>
      </c>
      <c r="P1835" t="s">
        <v>3177</v>
      </c>
      <c r="Q1835" t="s">
        <v>162</v>
      </c>
      <c r="R1835" t="s">
        <v>79</v>
      </c>
      <c r="S1835" t="s">
        <v>40</v>
      </c>
      <c r="T1835" t="s">
        <v>163</v>
      </c>
      <c r="U1835" t="s">
        <v>100</v>
      </c>
      <c r="V1835" t="s">
        <v>80</v>
      </c>
      <c r="W1835">
        <v>82500</v>
      </c>
      <c r="X1835" t="s">
        <v>81</v>
      </c>
      <c r="Y1835">
        <v>-20</v>
      </c>
      <c r="Z1835" t="s">
        <v>3265</v>
      </c>
      <c r="AA1835" t="s">
        <v>3179</v>
      </c>
      <c r="AB1835" t="s">
        <v>90</v>
      </c>
      <c r="AC1835" t="s">
        <v>91</v>
      </c>
      <c r="AD1835">
        <f>_xlfn.XLOOKUP(MIS[[#This Row],[TRADING SYMBOL]],[1]Sheet1!$D:$D,[1]Sheet1!$C:$C)</f>
        <v>367.2</v>
      </c>
      <c r="AE1835">
        <f>MIS[[#This Row],[OrderAverageTradedPrice]]*MIS[[#This Row],[OrderQuantity]]</f>
        <v>8320</v>
      </c>
      <c r="AF1835">
        <f>MIS[[#This Row],[LTP]]*MIS[[#This Row],[OrderQuantity]]</f>
        <v>7344</v>
      </c>
      <c r="AG1835">
        <f>IF(MIS[[#This Row],[OrderSide]]="SELL",MIS[[#This Row],[VALUE]]-MIS[[#This Row],[LIVE_VALUE]],MIS[[#This Row],[LIVE_VALUE]]-MIS[[#This Row],[VALUE]])</f>
        <v>976</v>
      </c>
      <c r="AH1835" t="str" cm="1">
        <f t="array" ref="AH1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5" t="str">
        <f>MIS[[#This Row],[TRADING SYMBOL]]</f>
        <v>SENSEX2552082500CE</v>
      </c>
      <c r="AJ1835" t="str">
        <f>IF(RIGHT(MIS[[#This Row],[Main/Hedge]],4)="MAIN","MAIN","HEDGE")</f>
        <v>MAIN</v>
      </c>
      <c r="AK1835" t="str" cm="1">
        <f t="array" ref="AK1835">_xlfn._xlws.FILTER(Table4[Column1],ISNUMBER(SEARCH(Table4[Column1],MIS[[#This Row],[OrderUniqueIdentifier]])),"")</f>
        <v>MS</v>
      </c>
    </row>
    <row r="1836" spans="1:37" x14ac:dyDescent="0.25">
      <c r="A1836" t="s">
        <v>71</v>
      </c>
      <c r="B1836" t="s">
        <v>1195</v>
      </c>
      <c r="C1836" t="s">
        <v>5352</v>
      </c>
      <c r="D1836" t="s">
        <v>72</v>
      </c>
      <c r="E1836" t="s">
        <v>3186</v>
      </c>
      <c r="F1836" t="s">
        <v>98</v>
      </c>
      <c r="G1836" t="s">
        <v>89</v>
      </c>
      <c r="H1836" t="s">
        <v>75</v>
      </c>
      <c r="I1836" t="s">
        <v>76</v>
      </c>
      <c r="J1836" t="s">
        <v>77</v>
      </c>
      <c r="K1836">
        <v>20</v>
      </c>
      <c r="L1836" t="s">
        <v>77</v>
      </c>
      <c r="M1836" t="s">
        <v>78</v>
      </c>
      <c r="N1836" t="s">
        <v>5139</v>
      </c>
      <c r="O1836" t="s">
        <v>3264</v>
      </c>
      <c r="P1836" t="s">
        <v>3177</v>
      </c>
      <c r="Q1836" t="s">
        <v>3189</v>
      </c>
      <c r="R1836" t="s">
        <v>79</v>
      </c>
      <c r="S1836" t="s">
        <v>40</v>
      </c>
      <c r="T1836" t="s">
        <v>3190</v>
      </c>
      <c r="U1836" t="s">
        <v>100</v>
      </c>
      <c r="V1836" t="s">
        <v>80</v>
      </c>
      <c r="W1836">
        <v>82400</v>
      </c>
      <c r="X1836" t="s">
        <v>81</v>
      </c>
      <c r="Y1836">
        <v>-20</v>
      </c>
      <c r="Z1836" t="s">
        <v>3265</v>
      </c>
      <c r="AA1836" t="s">
        <v>3179</v>
      </c>
      <c r="AB1836" t="s">
        <v>90</v>
      </c>
      <c r="AC1836" t="s">
        <v>91</v>
      </c>
      <c r="AD1836">
        <f>_xlfn.XLOOKUP(MIS[[#This Row],[TRADING SYMBOL]],[1]Sheet1!$D:$D,[1]Sheet1!$C:$C)</f>
        <v>414.75</v>
      </c>
      <c r="AE1836">
        <f>MIS[[#This Row],[OrderAverageTradedPrice]]*MIS[[#This Row],[OrderQuantity]]</f>
        <v>9222</v>
      </c>
      <c r="AF1836">
        <f>MIS[[#This Row],[LTP]]*MIS[[#This Row],[OrderQuantity]]</f>
        <v>8295</v>
      </c>
      <c r="AG1836">
        <f>IF(MIS[[#This Row],[OrderSide]]="SELL",MIS[[#This Row],[VALUE]]-MIS[[#This Row],[LIVE_VALUE]],MIS[[#This Row],[LIVE_VALUE]]-MIS[[#This Row],[VALUE]])</f>
        <v>927</v>
      </c>
      <c r="AH1836" t="str" cm="1">
        <f t="array" ref="AH1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6" t="str">
        <f>MIS[[#This Row],[TRADING SYMBOL]]</f>
        <v>SENSEX2552082400CE</v>
      </c>
      <c r="AJ1836" t="str">
        <f>IF(RIGHT(MIS[[#This Row],[Main/Hedge]],4)="MAIN","MAIN","HEDGE")</f>
        <v>MAIN</v>
      </c>
      <c r="AK1836" t="str" cm="1">
        <f t="array" ref="AK1836">_xlfn._xlws.FILTER(Table4[Column1],ISNUMBER(SEARCH(Table4[Column1],MIS[[#This Row],[OrderUniqueIdentifier]])),"")</f>
        <v>MS</v>
      </c>
    </row>
    <row r="1837" spans="1:37" x14ac:dyDescent="0.25">
      <c r="A1837" t="s">
        <v>71</v>
      </c>
      <c r="B1837" t="s">
        <v>1210</v>
      </c>
      <c r="C1837" t="s">
        <v>5398</v>
      </c>
      <c r="D1837" t="s">
        <v>72</v>
      </c>
      <c r="E1837" t="s">
        <v>2053</v>
      </c>
      <c r="F1837" t="s">
        <v>98</v>
      </c>
      <c r="G1837" t="s">
        <v>89</v>
      </c>
      <c r="H1837" t="s">
        <v>75</v>
      </c>
      <c r="I1837" t="s">
        <v>76</v>
      </c>
      <c r="J1837" t="s">
        <v>77</v>
      </c>
      <c r="K1837">
        <v>20</v>
      </c>
      <c r="L1837" t="s">
        <v>77</v>
      </c>
      <c r="M1837" t="s">
        <v>78</v>
      </c>
      <c r="N1837" t="s">
        <v>3761</v>
      </c>
      <c r="O1837" t="s">
        <v>3264</v>
      </c>
      <c r="P1837" t="s">
        <v>3177</v>
      </c>
      <c r="Q1837" t="s">
        <v>2055</v>
      </c>
      <c r="R1837" t="s">
        <v>79</v>
      </c>
      <c r="S1837" t="s">
        <v>40</v>
      </c>
      <c r="T1837" t="s">
        <v>2056</v>
      </c>
      <c r="U1837" t="s">
        <v>100</v>
      </c>
      <c r="V1837" t="s">
        <v>80</v>
      </c>
      <c r="W1837">
        <v>82300</v>
      </c>
      <c r="X1837" t="s">
        <v>85</v>
      </c>
      <c r="Y1837">
        <v>-20</v>
      </c>
      <c r="Z1837" t="s">
        <v>3265</v>
      </c>
      <c r="AA1837" t="s">
        <v>3179</v>
      </c>
      <c r="AB1837" t="s">
        <v>107</v>
      </c>
      <c r="AC1837" t="s">
        <v>91</v>
      </c>
      <c r="AD1837">
        <f>_xlfn.XLOOKUP(MIS[[#This Row],[TRADING SYMBOL]],[1]Sheet1!$D:$D,[1]Sheet1!$C:$C)</f>
        <v>389.05</v>
      </c>
      <c r="AE1837">
        <f>MIS[[#This Row],[OrderAverageTradedPrice]]*MIS[[#This Row],[OrderQuantity]]</f>
        <v>10477</v>
      </c>
      <c r="AF1837">
        <f>MIS[[#This Row],[LTP]]*MIS[[#This Row],[OrderQuantity]]</f>
        <v>7781</v>
      </c>
      <c r="AG1837">
        <f>IF(MIS[[#This Row],[OrderSide]]="SELL",MIS[[#This Row],[VALUE]]-MIS[[#This Row],[LIVE_VALUE]],MIS[[#This Row],[LIVE_VALUE]]-MIS[[#This Row],[VALUE]])</f>
        <v>2696</v>
      </c>
      <c r="AH1837" t="str" cm="1">
        <f t="array" ref="AH1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7" t="str">
        <f>MIS[[#This Row],[TRADING SYMBOL]]</f>
        <v>SENSEX2552082300PE</v>
      </c>
      <c r="AJ1837" t="str">
        <f>IF(RIGHT(MIS[[#This Row],[Main/Hedge]],4)="MAIN","MAIN","HEDGE")</f>
        <v>MAIN</v>
      </c>
      <c r="AK1837" t="str" cm="1">
        <f t="array" ref="AK1837">_xlfn._xlws.FILTER(Table4[Column1],ISNUMBER(SEARCH(Table4[Column1],MIS[[#This Row],[OrderUniqueIdentifier]])),"")</f>
        <v>MS</v>
      </c>
    </row>
    <row r="1838" spans="1:37" x14ac:dyDescent="0.25">
      <c r="A1838" t="s">
        <v>71</v>
      </c>
      <c r="B1838" t="s">
        <v>1217</v>
      </c>
      <c r="C1838" t="s">
        <v>5417</v>
      </c>
      <c r="D1838" t="s">
        <v>72</v>
      </c>
      <c r="E1838" t="s">
        <v>2044</v>
      </c>
      <c r="F1838" t="s">
        <v>98</v>
      </c>
      <c r="G1838" t="s">
        <v>89</v>
      </c>
      <c r="H1838" t="s">
        <v>75</v>
      </c>
      <c r="I1838" t="s">
        <v>76</v>
      </c>
      <c r="J1838" t="s">
        <v>77</v>
      </c>
      <c r="K1838">
        <v>40</v>
      </c>
      <c r="L1838" t="s">
        <v>77</v>
      </c>
      <c r="M1838" t="s">
        <v>78</v>
      </c>
      <c r="N1838" t="s">
        <v>5418</v>
      </c>
      <c r="O1838" t="s">
        <v>3264</v>
      </c>
      <c r="P1838" t="s">
        <v>3177</v>
      </c>
      <c r="Q1838" t="s">
        <v>2048</v>
      </c>
      <c r="R1838" t="s">
        <v>79</v>
      </c>
      <c r="S1838" t="s">
        <v>40</v>
      </c>
      <c r="T1838" t="s">
        <v>2049</v>
      </c>
      <c r="U1838" t="s">
        <v>100</v>
      </c>
      <c r="V1838" t="s">
        <v>80</v>
      </c>
      <c r="W1838">
        <v>82300</v>
      </c>
      <c r="X1838" t="s">
        <v>81</v>
      </c>
      <c r="Y1838">
        <v>-40</v>
      </c>
      <c r="Z1838" t="s">
        <v>3265</v>
      </c>
      <c r="AA1838" t="s">
        <v>3179</v>
      </c>
      <c r="AB1838" t="s">
        <v>90</v>
      </c>
      <c r="AC1838" t="s">
        <v>91</v>
      </c>
      <c r="AD1838">
        <f>_xlfn.XLOOKUP(MIS[[#This Row],[TRADING SYMBOL]],[1]Sheet1!$D:$D,[1]Sheet1!$C:$C)</f>
        <v>464.4</v>
      </c>
      <c r="AE1838">
        <f>MIS[[#This Row],[OrderAverageTradedPrice]]*MIS[[#This Row],[OrderQuantity]]</f>
        <v>20528</v>
      </c>
      <c r="AF1838">
        <f>MIS[[#This Row],[LTP]]*MIS[[#This Row],[OrderQuantity]]</f>
        <v>18576</v>
      </c>
      <c r="AG1838">
        <f>IF(MIS[[#This Row],[OrderSide]]="SELL",MIS[[#This Row],[VALUE]]-MIS[[#This Row],[LIVE_VALUE]],MIS[[#This Row],[LIVE_VALUE]]-MIS[[#This Row],[VALUE]])</f>
        <v>1952</v>
      </c>
      <c r="AH1838" t="str" cm="1">
        <f t="array" ref="AH1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8" t="str">
        <f>MIS[[#This Row],[TRADING SYMBOL]]</f>
        <v>SENSEX2552082300CE</v>
      </c>
      <c r="AJ1838" t="str">
        <f>IF(RIGHT(MIS[[#This Row],[Main/Hedge]],4)="MAIN","MAIN","HEDGE")</f>
        <v>MAIN</v>
      </c>
      <c r="AK1838" t="str" cm="1">
        <f t="array" ref="AK1838">_xlfn._xlws.FILTER(Table4[Column1],ISNUMBER(SEARCH(Table4[Column1],MIS[[#This Row],[OrderUniqueIdentifier]])),"")</f>
        <v>MS</v>
      </c>
    </row>
    <row r="1839" spans="1:37" x14ac:dyDescent="0.25">
      <c r="A1839" t="s">
        <v>71</v>
      </c>
      <c r="B1839" t="s">
        <v>1224</v>
      </c>
      <c r="C1839" t="s">
        <v>5440</v>
      </c>
      <c r="D1839" t="s">
        <v>72</v>
      </c>
      <c r="E1839" t="s">
        <v>2044</v>
      </c>
      <c r="F1839" t="s">
        <v>98</v>
      </c>
      <c r="G1839" t="s">
        <v>89</v>
      </c>
      <c r="H1839" t="s">
        <v>75</v>
      </c>
      <c r="I1839" t="s">
        <v>76</v>
      </c>
      <c r="J1839" t="s">
        <v>77</v>
      </c>
      <c r="K1839">
        <v>20</v>
      </c>
      <c r="L1839" t="s">
        <v>77</v>
      </c>
      <c r="M1839" t="s">
        <v>78</v>
      </c>
      <c r="N1839" t="s">
        <v>5441</v>
      </c>
      <c r="O1839" t="s">
        <v>3264</v>
      </c>
      <c r="P1839" t="s">
        <v>3177</v>
      </c>
      <c r="Q1839" t="s">
        <v>2048</v>
      </c>
      <c r="R1839" t="s">
        <v>79</v>
      </c>
      <c r="S1839" t="s">
        <v>40</v>
      </c>
      <c r="T1839" t="s">
        <v>2049</v>
      </c>
      <c r="U1839" t="s">
        <v>100</v>
      </c>
      <c r="V1839" t="s">
        <v>80</v>
      </c>
      <c r="W1839">
        <v>82300</v>
      </c>
      <c r="X1839" t="s">
        <v>81</v>
      </c>
      <c r="Y1839">
        <v>-20</v>
      </c>
      <c r="Z1839" t="s">
        <v>3265</v>
      </c>
      <c r="AA1839" t="s">
        <v>3179</v>
      </c>
      <c r="AB1839" t="s">
        <v>90</v>
      </c>
      <c r="AC1839" t="s">
        <v>91</v>
      </c>
      <c r="AD1839">
        <f>_xlfn.XLOOKUP(MIS[[#This Row],[TRADING SYMBOL]],[1]Sheet1!$D:$D,[1]Sheet1!$C:$C)</f>
        <v>464.4</v>
      </c>
      <c r="AE1839">
        <f>MIS[[#This Row],[OrderAverageTradedPrice]]*MIS[[#This Row],[OrderQuantity]]</f>
        <v>10242</v>
      </c>
      <c r="AF1839">
        <f>MIS[[#This Row],[LTP]]*MIS[[#This Row],[OrderQuantity]]</f>
        <v>9288</v>
      </c>
      <c r="AG1839">
        <f>IF(MIS[[#This Row],[OrderSide]]="SELL",MIS[[#This Row],[VALUE]]-MIS[[#This Row],[LIVE_VALUE]],MIS[[#This Row],[LIVE_VALUE]]-MIS[[#This Row],[VALUE]])</f>
        <v>954</v>
      </c>
      <c r="AH1839" t="str" cm="1">
        <f t="array" ref="AH1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9" t="str">
        <f>MIS[[#This Row],[TRADING SYMBOL]]</f>
        <v>SENSEX2552082300CE</v>
      </c>
      <c r="AJ1839" t="str">
        <f>IF(RIGHT(MIS[[#This Row],[Main/Hedge]],4)="MAIN","MAIN","HEDGE")</f>
        <v>MAIN</v>
      </c>
      <c r="AK1839" t="str" cm="1">
        <f t="array" ref="AK1839">_xlfn._xlws.FILTER(Table4[Column1],ISNUMBER(SEARCH(Table4[Column1],MIS[[#This Row],[OrderUniqueIdentifier]])),"")</f>
        <v>MS</v>
      </c>
    </row>
    <row r="1840" spans="1:37" x14ac:dyDescent="0.25">
      <c r="A1840" t="s">
        <v>71</v>
      </c>
      <c r="B1840" t="s">
        <v>1227</v>
      </c>
      <c r="C1840" t="s">
        <v>5461</v>
      </c>
      <c r="D1840" t="s">
        <v>72</v>
      </c>
      <c r="E1840" t="s">
        <v>2044</v>
      </c>
      <c r="F1840" t="s">
        <v>98</v>
      </c>
      <c r="G1840" t="s">
        <v>89</v>
      </c>
      <c r="H1840" t="s">
        <v>75</v>
      </c>
      <c r="I1840" t="s">
        <v>76</v>
      </c>
      <c r="J1840" t="s">
        <v>77</v>
      </c>
      <c r="K1840">
        <v>20</v>
      </c>
      <c r="L1840" t="s">
        <v>77</v>
      </c>
      <c r="M1840" t="s">
        <v>78</v>
      </c>
      <c r="N1840" t="s">
        <v>3394</v>
      </c>
      <c r="O1840" t="s">
        <v>3264</v>
      </c>
      <c r="P1840" t="s">
        <v>3177</v>
      </c>
      <c r="Q1840" t="s">
        <v>2048</v>
      </c>
      <c r="R1840" t="s">
        <v>79</v>
      </c>
      <c r="S1840" t="s">
        <v>40</v>
      </c>
      <c r="T1840" t="s">
        <v>2049</v>
      </c>
      <c r="U1840" t="s">
        <v>100</v>
      </c>
      <c r="V1840" t="s">
        <v>80</v>
      </c>
      <c r="W1840">
        <v>82300</v>
      </c>
      <c r="X1840" t="s">
        <v>81</v>
      </c>
      <c r="Y1840">
        <v>-20</v>
      </c>
      <c r="Z1840" t="s">
        <v>3265</v>
      </c>
      <c r="AA1840" t="s">
        <v>3179</v>
      </c>
      <c r="AB1840" t="s">
        <v>90</v>
      </c>
      <c r="AC1840" t="s">
        <v>91</v>
      </c>
      <c r="AD1840">
        <f>_xlfn.XLOOKUP(MIS[[#This Row],[TRADING SYMBOL]],[1]Sheet1!$D:$D,[1]Sheet1!$C:$C)</f>
        <v>464.4</v>
      </c>
      <c r="AE1840">
        <f>MIS[[#This Row],[OrderAverageTradedPrice]]*MIS[[#This Row],[OrderQuantity]]</f>
        <v>10226</v>
      </c>
      <c r="AF1840">
        <f>MIS[[#This Row],[LTP]]*MIS[[#This Row],[OrderQuantity]]</f>
        <v>9288</v>
      </c>
      <c r="AG1840">
        <f>IF(MIS[[#This Row],[OrderSide]]="SELL",MIS[[#This Row],[VALUE]]-MIS[[#This Row],[LIVE_VALUE]],MIS[[#This Row],[LIVE_VALUE]]-MIS[[#This Row],[VALUE]])</f>
        <v>938</v>
      </c>
      <c r="AH1840" t="str" cm="1">
        <f t="array" ref="AH1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0" t="str">
        <f>MIS[[#This Row],[TRADING SYMBOL]]</f>
        <v>SENSEX2552082300CE</v>
      </c>
      <c r="AJ1840" t="str">
        <f>IF(RIGHT(MIS[[#This Row],[Main/Hedge]],4)="MAIN","MAIN","HEDGE")</f>
        <v>MAIN</v>
      </c>
      <c r="AK1840" t="str" cm="1">
        <f t="array" ref="AK1840">_xlfn._xlws.FILTER(Table4[Column1],ISNUMBER(SEARCH(Table4[Column1],MIS[[#This Row],[OrderUniqueIdentifier]])),"")</f>
        <v>MS</v>
      </c>
    </row>
    <row r="1841" spans="1:37" x14ac:dyDescent="0.25">
      <c r="A1841" t="s">
        <v>71</v>
      </c>
      <c r="B1841" t="s">
        <v>1235</v>
      </c>
      <c r="C1841" t="s">
        <v>5487</v>
      </c>
      <c r="D1841" t="s">
        <v>72</v>
      </c>
      <c r="E1841" t="s">
        <v>3186</v>
      </c>
      <c r="F1841" t="s">
        <v>98</v>
      </c>
      <c r="G1841" t="s">
        <v>89</v>
      </c>
      <c r="H1841" t="s">
        <v>75</v>
      </c>
      <c r="I1841" t="s">
        <v>76</v>
      </c>
      <c r="J1841" t="s">
        <v>77</v>
      </c>
      <c r="K1841">
        <v>80</v>
      </c>
      <c r="L1841" t="s">
        <v>77</v>
      </c>
      <c r="M1841" t="s">
        <v>78</v>
      </c>
      <c r="N1841" t="s">
        <v>5488</v>
      </c>
      <c r="O1841" t="s">
        <v>3264</v>
      </c>
      <c r="P1841" t="s">
        <v>3177</v>
      </c>
      <c r="Q1841" t="s">
        <v>3189</v>
      </c>
      <c r="R1841" t="s">
        <v>79</v>
      </c>
      <c r="S1841" t="s">
        <v>40</v>
      </c>
      <c r="T1841" t="s">
        <v>3190</v>
      </c>
      <c r="U1841" t="s">
        <v>100</v>
      </c>
      <c r="V1841" t="s">
        <v>80</v>
      </c>
      <c r="W1841">
        <v>82400</v>
      </c>
      <c r="X1841" t="s">
        <v>81</v>
      </c>
      <c r="Y1841">
        <v>-80</v>
      </c>
      <c r="Z1841" t="s">
        <v>3265</v>
      </c>
      <c r="AA1841" t="s">
        <v>3179</v>
      </c>
      <c r="AB1841" t="s">
        <v>90</v>
      </c>
      <c r="AC1841" t="s">
        <v>91</v>
      </c>
      <c r="AD1841">
        <f>_xlfn.XLOOKUP(MIS[[#This Row],[TRADING SYMBOL]],[1]Sheet1!$D:$D,[1]Sheet1!$C:$C)</f>
        <v>414.75</v>
      </c>
      <c r="AE1841">
        <f>MIS[[#This Row],[OrderAverageTradedPrice]]*MIS[[#This Row],[OrderQuantity]]</f>
        <v>36934</v>
      </c>
      <c r="AF1841">
        <f>MIS[[#This Row],[LTP]]*MIS[[#This Row],[OrderQuantity]]</f>
        <v>33180</v>
      </c>
      <c r="AG1841">
        <f>IF(MIS[[#This Row],[OrderSide]]="SELL",MIS[[#This Row],[VALUE]]-MIS[[#This Row],[LIVE_VALUE]],MIS[[#This Row],[LIVE_VALUE]]-MIS[[#This Row],[VALUE]])</f>
        <v>3754</v>
      </c>
      <c r="AH1841" t="str" cm="1">
        <f t="array" ref="AH1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1" t="str">
        <f>MIS[[#This Row],[TRADING SYMBOL]]</f>
        <v>SENSEX2552082400CE</v>
      </c>
      <c r="AJ1841" t="str">
        <f>IF(RIGHT(MIS[[#This Row],[Main/Hedge]],4)="MAIN","MAIN","HEDGE")</f>
        <v>MAIN</v>
      </c>
      <c r="AK1841" t="str" cm="1">
        <f t="array" ref="AK1841">_xlfn._xlws.FILTER(Table4[Column1],ISNUMBER(SEARCH(Table4[Column1],MIS[[#This Row],[OrderUniqueIdentifier]])),"")</f>
        <v>MS</v>
      </c>
    </row>
    <row r="1842" spans="1:37" x14ac:dyDescent="0.25">
      <c r="A1842" t="s">
        <v>71</v>
      </c>
      <c r="B1842" t="s">
        <v>1251</v>
      </c>
      <c r="C1842" t="s">
        <v>5518</v>
      </c>
      <c r="D1842" t="s">
        <v>72</v>
      </c>
      <c r="E1842" t="s">
        <v>3186</v>
      </c>
      <c r="F1842" t="s">
        <v>98</v>
      </c>
      <c r="G1842" t="s">
        <v>89</v>
      </c>
      <c r="H1842" t="s">
        <v>75</v>
      </c>
      <c r="I1842" t="s">
        <v>76</v>
      </c>
      <c r="J1842" t="s">
        <v>77</v>
      </c>
      <c r="K1842">
        <v>20</v>
      </c>
      <c r="L1842" t="s">
        <v>77</v>
      </c>
      <c r="M1842" t="s">
        <v>78</v>
      </c>
      <c r="N1842" t="s">
        <v>5519</v>
      </c>
      <c r="O1842" t="s">
        <v>3264</v>
      </c>
      <c r="P1842" t="s">
        <v>3177</v>
      </c>
      <c r="Q1842" t="s">
        <v>3189</v>
      </c>
      <c r="R1842" t="s">
        <v>79</v>
      </c>
      <c r="S1842" t="s">
        <v>40</v>
      </c>
      <c r="T1842" t="s">
        <v>3190</v>
      </c>
      <c r="U1842" t="s">
        <v>100</v>
      </c>
      <c r="V1842" t="s">
        <v>80</v>
      </c>
      <c r="W1842">
        <v>82400</v>
      </c>
      <c r="X1842" t="s">
        <v>81</v>
      </c>
      <c r="Y1842">
        <v>-20</v>
      </c>
      <c r="Z1842" t="s">
        <v>3265</v>
      </c>
      <c r="AA1842" t="s">
        <v>3179</v>
      </c>
      <c r="AB1842" t="s">
        <v>90</v>
      </c>
      <c r="AC1842" t="s">
        <v>91</v>
      </c>
      <c r="AD1842">
        <f>_xlfn.XLOOKUP(MIS[[#This Row],[TRADING SYMBOL]],[1]Sheet1!$D:$D,[1]Sheet1!$C:$C)</f>
        <v>414.75</v>
      </c>
      <c r="AE1842">
        <f>MIS[[#This Row],[OrderAverageTradedPrice]]*MIS[[#This Row],[OrderQuantity]]</f>
        <v>9346</v>
      </c>
      <c r="AF1842">
        <f>MIS[[#This Row],[LTP]]*MIS[[#This Row],[OrderQuantity]]</f>
        <v>8295</v>
      </c>
      <c r="AG1842">
        <f>IF(MIS[[#This Row],[OrderSide]]="SELL",MIS[[#This Row],[VALUE]]-MIS[[#This Row],[LIVE_VALUE]],MIS[[#This Row],[LIVE_VALUE]]-MIS[[#This Row],[VALUE]])</f>
        <v>1051</v>
      </c>
      <c r="AH1842" t="str" cm="1">
        <f t="array" ref="AH1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2" t="str">
        <f>MIS[[#This Row],[TRADING SYMBOL]]</f>
        <v>SENSEX2552082400CE</v>
      </c>
      <c r="AJ1842" t="str">
        <f>IF(RIGHT(MIS[[#This Row],[Main/Hedge]],4)="MAIN","MAIN","HEDGE")</f>
        <v>MAIN</v>
      </c>
      <c r="AK1842" t="str" cm="1">
        <f t="array" ref="AK1842">_xlfn._xlws.FILTER(Table4[Column1],ISNUMBER(SEARCH(Table4[Column1],MIS[[#This Row],[OrderUniqueIdentifier]])),"")</f>
        <v>MS</v>
      </c>
    </row>
    <row r="1843" spans="1:37" x14ac:dyDescent="0.25">
      <c r="A1843" t="s">
        <v>71</v>
      </c>
      <c r="B1843" t="s">
        <v>1258</v>
      </c>
      <c r="C1843" t="s">
        <v>5538</v>
      </c>
      <c r="D1843" t="s">
        <v>72</v>
      </c>
      <c r="E1843" t="s">
        <v>2044</v>
      </c>
      <c r="F1843" t="s">
        <v>98</v>
      </c>
      <c r="G1843" t="s">
        <v>89</v>
      </c>
      <c r="H1843" t="s">
        <v>75</v>
      </c>
      <c r="I1843" t="s">
        <v>76</v>
      </c>
      <c r="J1843" t="s">
        <v>77</v>
      </c>
      <c r="K1843">
        <v>20</v>
      </c>
      <c r="L1843" t="s">
        <v>77</v>
      </c>
      <c r="M1843" t="s">
        <v>78</v>
      </c>
      <c r="N1843" t="s">
        <v>5539</v>
      </c>
      <c r="O1843" t="s">
        <v>3177</v>
      </c>
      <c r="P1843" t="s">
        <v>3177</v>
      </c>
      <c r="Q1843" t="s">
        <v>2048</v>
      </c>
      <c r="R1843" t="s">
        <v>79</v>
      </c>
      <c r="S1843" t="s">
        <v>40</v>
      </c>
      <c r="T1843" t="s">
        <v>2049</v>
      </c>
      <c r="U1843" t="s">
        <v>100</v>
      </c>
      <c r="V1843" t="s">
        <v>80</v>
      </c>
      <c r="W1843">
        <v>82300</v>
      </c>
      <c r="X1843" t="s">
        <v>81</v>
      </c>
      <c r="Y1843">
        <v>-20</v>
      </c>
      <c r="Z1843" t="s">
        <v>3179</v>
      </c>
      <c r="AA1843" t="s">
        <v>3179</v>
      </c>
      <c r="AB1843" t="s">
        <v>90</v>
      </c>
      <c r="AC1843" t="s">
        <v>91</v>
      </c>
      <c r="AD1843">
        <f>_xlfn.XLOOKUP(MIS[[#This Row],[TRADING SYMBOL]],[1]Sheet1!$D:$D,[1]Sheet1!$C:$C)</f>
        <v>464.4</v>
      </c>
      <c r="AE1843">
        <f>MIS[[#This Row],[OrderAverageTradedPrice]]*MIS[[#This Row],[OrderQuantity]]</f>
        <v>10227</v>
      </c>
      <c r="AF1843">
        <f>MIS[[#This Row],[LTP]]*MIS[[#This Row],[OrderQuantity]]</f>
        <v>9288</v>
      </c>
      <c r="AG1843">
        <f>IF(MIS[[#This Row],[OrderSide]]="SELL",MIS[[#This Row],[VALUE]]-MIS[[#This Row],[LIVE_VALUE]],MIS[[#This Row],[LIVE_VALUE]]-MIS[[#This Row],[VALUE]])</f>
        <v>939</v>
      </c>
      <c r="AH1843" t="str" cm="1">
        <f t="array" ref="AH1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3" t="str">
        <f>MIS[[#This Row],[TRADING SYMBOL]]</f>
        <v>SENSEX2552082300CE</v>
      </c>
      <c r="AJ1843" t="str">
        <f>IF(RIGHT(MIS[[#This Row],[Main/Hedge]],4)="MAIN","MAIN","HEDGE")</f>
        <v>MAIN</v>
      </c>
      <c r="AK1843" t="str" cm="1">
        <f t="array" ref="AK1843">_xlfn._xlws.FILTER(Table4[Column1],ISNUMBER(SEARCH(Table4[Column1],MIS[[#This Row],[OrderUniqueIdentifier]])),"")</f>
        <v>MS</v>
      </c>
    </row>
    <row r="1844" spans="1:37" x14ac:dyDescent="0.25">
      <c r="A1844" t="s">
        <v>71</v>
      </c>
      <c r="B1844" t="s">
        <v>1265</v>
      </c>
      <c r="C1844" t="s">
        <v>5561</v>
      </c>
      <c r="D1844" t="s">
        <v>72</v>
      </c>
      <c r="E1844" t="s">
        <v>2053</v>
      </c>
      <c r="F1844" t="s">
        <v>98</v>
      </c>
      <c r="G1844" t="s">
        <v>89</v>
      </c>
      <c r="H1844" t="s">
        <v>75</v>
      </c>
      <c r="I1844" t="s">
        <v>76</v>
      </c>
      <c r="J1844" t="s">
        <v>77</v>
      </c>
      <c r="K1844">
        <v>40</v>
      </c>
      <c r="L1844" t="s">
        <v>77</v>
      </c>
      <c r="M1844" t="s">
        <v>78</v>
      </c>
      <c r="N1844" t="s">
        <v>5562</v>
      </c>
      <c r="O1844" t="s">
        <v>3264</v>
      </c>
      <c r="P1844" t="s">
        <v>3177</v>
      </c>
      <c r="Q1844" t="s">
        <v>2055</v>
      </c>
      <c r="R1844" t="s">
        <v>79</v>
      </c>
      <c r="S1844" t="s">
        <v>40</v>
      </c>
      <c r="T1844" t="s">
        <v>2056</v>
      </c>
      <c r="U1844" t="s">
        <v>100</v>
      </c>
      <c r="V1844" t="s">
        <v>80</v>
      </c>
      <c r="W1844">
        <v>82300</v>
      </c>
      <c r="X1844" t="s">
        <v>85</v>
      </c>
      <c r="Y1844">
        <v>-40</v>
      </c>
      <c r="Z1844" t="s">
        <v>3265</v>
      </c>
      <c r="AA1844" t="s">
        <v>3179</v>
      </c>
      <c r="AB1844" t="s">
        <v>107</v>
      </c>
      <c r="AC1844" t="s">
        <v>91</v>
      </c>
      <c r="AD1844">
        <f>_xlfn.XLOOKUP(MIS[[#This Row],[TRADING SYMBOL]],[1]Sheet1!$D:$D,[1]Sheet1!$C:$C)</f>
        <v>389.05</v>
      </c>
      <c r="AE1844">
        <f>MIS[[#This Row],[OrderAverageTradedPrice]]*MIS[[#This Row],[OrderQuantity]]</f>
        <v>20977</v>
      </c>
      <c r="AF1844">
        <f>MIS[[#This Row],[LTP]]*MIS[[#This Row],[OrderQuantity]]</f>
        <v>15562</v>
      </c>
      <c r="AG1844">
        <f>IF(MIS[[#This Row],[OrderSide]]="SELL",MIS[[#This Row],[VALUE]]-MIS[[#This Row],[LIVE_VALUE]],MIS[[#This Row],[LIVE_VALUE]]-MIS[[#This Row],[VALUE]])</f>
        <v>5415</v>
      </c>
      <c r="AH1844" t="str" cm="1">
        <f t="array" ref="AH1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4" t="str">
        <f>MIS[[#This Row],[TRADING SYMBOL]]</f>
        <v>SENSEX2552082300PE</v>
      </c>
      <c r="AJ1844" t="str">
        <f>IF(RIGHT(MIS[[#This Row],[Main/Hedge]],4)="MAIN","MAIN","HEDGE")</f>
        <v>MAIN</v>
      </c>
      <c r="AK1844" t="str" cm="1">
        <f t="array" ref="AK1844">_xlfn._xlws.FILTER(Table4[Column1],ISNUMBER(SEARCH(Table4[Column1],MIS[[#This Row],[OrderUniqueIdentifier]])),"")</f>
        <v>MS</v>
      </c>
    </row>
    <row r="1845" spans="1:37" x14ac:dyDescent="0.25">
      <c r="A1845" t="s">
        <v>71</v>
      </c>
      <c r="B1845" t="s">
        <v>1272</v>
      </c>
      <c r="C1845" t="s">
        <v>5591</v>
      </c>
      <c r="D1845" t="s">
        <v>72</v>
      </c>
      <c r="E1845" t="s">
        <v>3186</v>
      </c>
      <c r="F1845" t="s">
        <v>98</v>
      </c>
      <c r="G1845" t="s">
        <v>89</v>
      </c>
      <c r="H1845" t="s">
        <v>75</v>
      </c>
      <c r="I1845" t="s">
        <v>76</v>
      </c>
      <c r="J1845" t="s">
        <v>77</v>
      </c>
      <c r="K1845">
        <v>40</v>
      </c>
      <c r="L1845" t="s">
        <v>77</v>
      </c>
      <c r="M1845" t="s">
        <v>78</v>
      </c>
      <c r="N1845" t="s">
        <v>5592</v>
      </c>
      <c r="O1845" t="s">
        <v>3264</v>
      </c>
      <c r="P1845" t="s">
        <v>3177</v>
      </c>
      <c r="Q1845" t="s">
        <v>3189</v>
      </c>
      <c r="R1845" t="s">
        <v>79</v>
      </c>
      <c r="S1845" t="s">
        <v>40</v>
      </c>
      <c r="T1845" t="s">
        <v>3190</v>
      </c>
      <c r="U1845" t="s">
        <v>100</v>
      </c>
      <c r="V1845" t="s">
        <v>80</v>
      </c>
      <c r="W1845">
        <v>82400</v>
      </c>
      <c r="X1845" t="s">
        <v>81</v>
      </c>
      <c r="Y1845">
        <v>-40</v>
      </c>
      <c r="Z1845" t="s">
        <v>3265</v>
      </c>
      <c r="AA1845" t="s">
        <v>3179</v>
      </c>
      <c r="AB1845" t="s">
        <v>90</v>
      </c>
      <c r="AC1845" t="s">
        <v>91</v>
      </c>
      <c r="AD1845">
        <f>_xlfn.XLOOKUP(MIS[[#This Row],[TRADING SYMBOL]],[1]Sheet1!$D:$D,[1]Sheet1!$C:$C)</f>
        <v>414.75</v>
      </c>
      <c r="AE1845">
        <f>MIS[[#This Row],[OrderAverageTradedPrice]]*MIS[[#This Row],[OrderQuantity]]</f>
        <v>18385</v>
      </c>
      <c r="AF1845">
        <f>MIS[[#This Row],[LTP]]*MIS[[#This Row],[OrderQuantity]]</f>
        <v>16590</v>
      </c>
      <c r="AG1845">
        <f>IF(MIS[[#This Row],[OrderSide]]="SELL",MIS[[#This Row],[VALUE]]-MIS[[#This Row],[LIVE_VALUE]],MIS[[#This Row],[LIVE_VALUE]]-MIS[[#This Row],[VALUE]])</f>
        <v>1795</v>
      </c>
      <c r="AH1845" t="str" cm="1">
        <f t="array" ref="AH1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5" t="str">
        <f>MIS[[#This Row],[TRADING SYMBOL]]</f>
        <v>SENSEX2552082400CE</v>
      </c>
      <c r="AJ1845" t="str">
        <f>IF(RIGHT(MIS[[#This Row],[Main/Hedge]],4)="MAIN","MAIN","HEDGE")</f>
        <v>MAIN</v>
      </c>
      <c r="AK1845" t="str" cm="1">
        <f t="array" ref="AK1845">_xlfn._xlws.FILTER(Table4[Column1],ISNUMBER(SEARCH(Table4[Column1],MIS[[#This Row],[OrderUniqueIdentifier]])),"")</f>
        <v>MS</v>
      </c>
    </row>
    <row r="1846" spans="1:37" x14ac:dyDescent="0.25">
      <c r="A1846" t="s">
        <v>71</v>
      </c>
      <c r="B1846" t="s">
        <v>1288</v>
      </c>
      <c r="C1846" t="s">
        <v>5634</v>
      </c>
      <c r="D1846" t="s">
        <v>72</v>
      </c>
      <c r="E1846" t="s">
        <v>2044</v>
      </c>
      <c r="F1846" t="s">
        <v>98</v>
      </c>
      <c r="G1846" t="s">
        <v>89</v>
      </c>
      <c r="H1846" t="s">
        <v>75</v>
      </c>
      <c r="I1846" t="s">
        <v>76</v>
      </c>
      <c r="J1846" t="s">
        <v>77</v>
      </c>
      <c r="K1846">
        <v>80</v>
      </c>
      <c r="L1846" t="s">
        <v>77</v>
      </c>
      <c r="M1846" t="s">
        <v>78</v>
      </c>
      <c r="N1846" t="s">
        <v>5635</v>
      </c>
      <c r="O1846" t="s">
        <v>3264</v>
      </c>
      <c r="P1846" t="s">
        <v>3177</v>
      </c>
      <c r="Q1846" t="s">
        <v>2048</v>
      </c>
      <c r="R1846" t="s">
        <v>79</v>
      </c>
      <c r="S1846" t="s">
        <v>40</v>
      </c>
      <c r="T1846" t="s">
        <v>2049</v>
      </c>
      <c r="U1846" t="s">
        <v>100</v>
      </c>
      <c r="V1846" t="s">
        <v>80</v>
      </c>
      <c r="W1846">
        <v>82300</v>
      </c>
      <c r="X1846" t="s">
        <v>81</v>
      </c>
      <c r="Y1846">
        <v>-80</v>
      </c>
      <c r="Z1846" t="s">
        <v>3265</v>
      </c>
      <c r="AA1846" t="s">
        <v>3179</v>
      </c>
      <c r="AB1846" t="s">
        <v>90</v>
      </c>
      <c r="AC1846" t="s">
        <v>91</v>
      </c>
      <c r="AD1846">
        <f>_xlfn.XLOOKUP(MIS[[#This Row],[TRADING SYMBOL]],[1]Sheet1!$D:$D,[1]Sheet1!$C:$C)</f>
        <v>464.4</v>
      </c>
      <c r="AE1846">
        <f>MIS[[#This Row],[OrderAverageTradedPrice]]*MIS[[#This Row],[OrderQuantity]]</f>
        <v>40928</v>
      </c>
      <c r="AF1846">
        <f>MIS[[#This Row],[LTP]]*MIS[[#This Row],[OrderQuantity]]</f>
        <v>37152</v>
      </c>
      <c r="AG1846">
        <f>IF(MIS[[#This Row],[OrderSide]]="SELL",MIS[[#This Row],[VALUE]]-MIS[[#This Row],[LIVE_VALUE]],MIS[[#This Row],[LIVE_VALUE]]-MIS[[#This Row],[VALUE]])</f>
        <v>3776</v>
      </c>
      <c r="AH1846" t="str" cm="1">
        <f t="array" ref="AH1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6" t="str">
        <f>MIS[[#This Row],[TRADING SYMBOL]]</f>
        <v>SENSEX2552082300CE</v>
      </c>
      <c r="AJ1846" t="str">
        <f>IF(RIGHT(MIS[[#This Row],[Main/Hedge]],4)="MAIN","MAIN","HEDGE")</f>
        <v>MAIN</v>
      </c>
      <c r="AK1846" t="str" cm="1">
        <f t="array" ref="AK1846">_xlfn._xlws.FILTER(Table4[Column1],ISNUMBER(SEARCH(Table4[Column1],MIS[[#This Row],[OrderUniqueIdentifier]])),"")</f>
        <v>MS</v>
      </c>
    </row>
    <row r="1847" spans="1:37" x14ac:dyDescent="0.25">
      <c r="A1847" t="s">
        <v>71</v>
      </c>
      <c r="B1847" t="s">
        <v>1295</v>
      </c>
      <c r="C1847" t="s">
        <v>5664</v>
      </c>
      <c r="D1847" t="s">
        <v>72</v>
      </c>
      <c r="E1847" t="s">
        <v>2053</v>
      </c>
      <c r="F1847" t="s">
        <v>98</v>
      </c>
      <c r="G1847" t="s">
        <v>89</v>
      </c>
      <c r="H1847" t="s">
        <v>75</v>
      </c>
      <c r="I1847" t="s">
        <v>76</v>
      </c>
      <c r="J1847" t="s">
        <v>77</v>
      </c>
      <c r="K1847">
        <v>80</v>
      </c>
      <c r="L1847" t="s">
        <v>77</v>
      </c>
      <c r="M1847" t="s">
        <v>78</v>
      </c>
      <c r="N1847" t="s">
        <v>5665</v>
      </c>
      <c r="O1847" t="s">
        <v>3264</v>
      </c>
      <c r="P1847" t="s">
        <v>3177</v>
      </c>
      <c r="Q1847" t="s">
        <v>2055</v>
      </c>
      <c r="R1847" t="s">
        <v>79</v>
      </c>
      <c r="S1847" t="s">
        <v>40</v>
      </c>
      <c r="T1847" t="s">
        <v>2056</v>
      </c>
      <c r="U1847" t="s">
        <v>100</v>
      </c>
      <c r="V1847" t="s">
        <v>80</v>
      </c>
      <c r="W1847">
        <v>82300</v>
      </c>
      <c r="X1847" t="s">
        <v>85</v>
      </c>
      <c r="Y1847">
        <v>-80</v>
      </c>
      <c r="Z1847" t="s">
        <v>3265</v>
      </c>
      <c r="AA1847" t="s">
        <v>3179</v>
      </c>
      <c r="AB1847" t="s">
        <v>107</v>
      </c>
      <c r="AC1847" t="s">
        <v>91</v>
      </c>
      <c r="AD1847">
        <f>_xlfn.XLOOKUP(MIS[[#This Row],[TRADING SYMBOL]],[1]Sheet1!$D:$D,[1]Sheet1!$C:$C)</f>
        <v>389.05</v>
      </c>
      <c r="AE1847">
        <f>MIS[[#This Row],[OrderAverageTradedPrice]]*MIS[[#This Row],[OrderQuantity]]</f>
        <v>41938</v>
      </c>
      <c r="AF1847">
        <f>MIS[[#This Row],[LTP]]*MIS[[#This Row],[OrderQuantity]]</f>
        <v>31124</v>
      </c>
      <c r="AG1847">
        <f>IF(MIS[[#This Row],[OrderSide]]="SELL",MIS[[#This Row],[VALUE]]-MIS[[#This Row],[LIVE_VALUE]],MIS[[#This Row],[LIVE_VALUE]]-MIS[[#This Row],[VALUE]])</f>
        <v>10814</v>
      </c>
      <c r="AH1847" t="str" cm="1">
        <f t="array" ref="AH1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7" t="str">
        <f>MIS[[#This Row],[TRADING SYMBOL]]</f>
        <v>SENSEX2552082300PE</v>
      </c>
      <c r="AJ1847" t="str">
        <f>IF(RIGHT(MIS[[#This Row],[Main/Hedge]],4)="MAIN","MAIN","HEDGE")</f>
        <v>MAIN</v>
      </c>
      <c r="AK1847" t="str" cm="1">
        <f t="array" ref="AK1847">_xlfn._xlws.FILTER(Table4[Column1],ISNUMBER(SEARCH(Table4[Column1],MIS[[#This Row],[OrderUniqueIdentifier]])),"")</f>
        <v>MS</v>
      </c>
    </row>
    <row r="1848" spans="1:37" x14ac:dyDescent="0.25">
      <c r="A1848" t="s">
        <v>71</v>
      </c>
      <c r="B1848" t="s">
        <v>1316</v>
      </c>
      <c r="C1848" t="s">
        <v>5766</v>
      </c>
      <c r="D1848" t="s">
        <v>72</v>
      </c>
      <c r="E1848" t="s">
        <v>3193</v>
      </c>
      <c r="F1848" t="s">
        <v>98</v>
      </c>
      <c r="G1848" t="s">
        <v>89</v>
      </c>
      <c r="H1848" t="s">
        <v>75</v>
      </c>
      <c r="I1848" t="s">
        <v>76</v>
      </c>
      <c r="J1848" t="s">
        <v>77</v>
      </c>
      <c r="K1848">
        <v>60</v>
      </c>
      <c r="L1848" t="s">
        <v>77</v>
      </c>
      <c r="M1848" t="s">
        <v>78</v>
      </c>
      <c r="N1848" t="s">
        <v>5767</v>
      </c>
      <c r="O1848" t="s">
        <v>3177</v>
      </c>
      <c r="P1848" t="s">
        <v>3177</v>
      </c>
      <c r="Q1848" t="s">
        <v>3195</v>
      </c>
      <c r="R1848" t="s">
        <v>79</v>
      </c>
      <c r="S1848" t="s">
        <v>40</v>
      </c>
      <c r="T1848" t="s">
        <v>3196</v>
      </c>
      <c r="U1848" t="s">
        <v>100</v>
      </c>
      <c r="V1848" t="s">
        <v>80</v>
      </c>
      <c r="W1848">
        <v>82200</v>
      </c>
      <c r="X1848" t="s">
        <v>85</v>
      </c>
      <c r="Y1848">
        <v>-60</v>
      </c>
      <c r="Z1848" t="s">
        <v>3179</v>
      </c>
      <c r="AA1848" t="s">
        <v>3179</v>
      </c>
      <c r="AB1848" t="s">
        <v>107</v>
      </c>
      <c r="AC1848" t="s">
        <v>91</v>
      </c>
      <c r="AD1848">
        <f>_xlfn.XLOOKUP(MIS[[#This Row],[TRADING SYMBOL]],[1]Sheet1!$D:$D,[1]Sheet1!$C:$C)</f>
        <v>350</v>
      </c>
      <c r="AE1848">
        <f>MIS[[#This Row],[OrderAverageTradedPrice]]*MIS[[#This Row],[OrderQuantity]]</f>
        <v>28788.99999999996</v>
      </c>
      <c r="AF1848">
        <f>MIS[[#This Row],[LTP]]*MIS[[#This Row],[OrderQuantity]]</f>
        <v>21000</v>
      </c>
      <c r="AG1848">
        <f>IF(MIS[[#This Row],[OrderSide]]="SELL",MIS[[#This Row],[VALUE]]-MIS[[#This Row],[LIVE_VALUE]],MIS[[#This Row],[LIVE_VALUE]]-MIS[[#This Row],[VALUE]])</f>
        <v>7788.99999999996</v>
      </c>
      <c r="AH1848" t="str" cm="1">
        <f t="array" ref="AH1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8" t="str">
        <f>MIS[[#This Row],[TRADING SYMBOL]]</f>
        <v>SENSEX2552082200PE</v>
      </c>
      <c r="AJ1848" t="str">
        <f>IF(RIGHT(MIS[[#This Row],[Main/Hedge]],4)="MAIN","MAIN","HEDGE")</f>
        <v>MAIN</v>
      </c>
      <c r="AK1848" t="str" cm="1">
        <f t="array" ref="AK1848">_xlfn._xlws.FILTER(Table4[Column1],ISNUMBER(SEARCH(Table4[Column1],MIS[[#This Row],[OrderUniqueIdentifier]])),"")</f>
        <v>MS</v>
      </c>
    </row>
    <row r="1849" spans="1:37" x14ac:dyDescent="0.25">
      <c r="A1849" t="s">
        <v>1414</v>
      </c>
      <c r="B1849" t="s">
        <v>1415</v>
      </c>
      <c r="C1849" t="s">
        <v>6116</v>
      </c>
      <c r="D1849" t="s">
        <v>72</v>
      </c>
      <c r="E1849" t="s">
        <v>2053</v>
      </c>
      <c r="F1849" t="s">
        <v>98</v>
      </c>
      <c r="G1849" t="s">
        <v>89</v>
      </c>
      <c r="H1849" t="s">
        <v>75</v>
      </c>
      <c r="I1849" t="s">
        <v>76</v>
      </c>
      <c r="J1849" t="s">
        <v>77</v>
      </c>
      <c r="K1849">
        <v>200</v>
      </c>
      <c r="L1849" t="s">
        <v>77</v>
      </c>
      <c r="M1849" t="s">
        <v>78</v>
      </c>
      <c r="N1849" t="s">
        <v>6117</v>
      </c>
      <c r="O1849" t="s">
        <v>3178</v>
      </c>
      <c r="P1849" t="s">
        <v>3177</v>
      </c>
      <c r="Q1849" t="s">
        <v>2055</v>
      </c>
      <c r="R1849" t="s">
        <v>79</v>
      </c>
      <c r="S1849" t="s">
        <v>3964</v>
      </c>
      <c r="T1849" t="s">
        <v>2056</v>
      </c>
      <c r="U1849" t="s">
        <v>100</v>
      </c>
      <c r="V1849" t="s">
        <v>80</v>
      </c>
      <c r="W1849">
        <v>82300</v>
      </c>
      <c r="X1849" t="s">
        <v>85</v>
      </c>
      <c r="Y1849">
        <v>-200</v>
      </c>
      <c r="Z1849" t="s">
        <v>3180</v>
      </c>
      <c r="AA1849" t="s">
        <v>3179</v>
      </c>
      <c r="AB1849" t="s">
        <v>107</v>
      </c>
      <c r="AC1849" t="s">
        <v>91</v>
      </c>
      <c r="AD1849">
        <f>_xlfn.XLOOKUP(MIS[[#This Row],[TRADING SYMBOL]],[1]Sheet1!$D:$D,[1]Sheet1!$C:$C)</f>
        <v>389.05</v>
      </c>
      <c r="AE1849">
        <f>MIS[[#This Row],[OrderAverageTradedPrice]]*MIS[[#This Row],[OrderQuantity]]</f>
        <v>104922</v>
      </c>
      <c r="AF1849">
        <f>MIS[[#This Row],[LTP]]*MIS[[#This Row],[OrderQuantity]]</f>
        <v>77810</v>
      </c>
      <c r="AG1849">
        <f>IF(MIS[[#This Row],[OrderSide]]="SELL",MIS[[#This Row],[VALUE]]-MIS[[#This Row],[LIVE_VALUE]],MIS[[#This Row],[LIVE_VALUE]]-MIS[[#This Row],[VALUE]])</f>
        <v>27112</v>
      </c>
      <c r="AH1849" t="str" cm="1">
        <f t="array" ref="AH1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9" t="str">
        <f>MIS[[#This Row],[TRADING SYMBOL]]</f>
        <v>SENSEX2552082300PE</v>
      </c>
      <c r="AJ1849" t="str">
        <f>IF(RIGHT(MIS[[#This Row],[Main/Hedge]],4)="MAIN","MAIN","HEDGE")</f>
        <v>MAIN</v>
      </c>
      <c r="AK1849" t="str" cm="1">
        <f t="array" ref="AK1849">_xlfn._xlws.FILTER(Table4[Column1],ISNUMBER(SEARCH(Table4[Column1],MIS[[#This Row],[OrderUniqueIdentifier]])),"")</f>
        <v>MS</v>
      </c>
    </row>
    <row r="1850" spans="1:37" x14ac:dyDescent="0.25">
      <c r="A1850" t="s">
        <v>1414</v>
      </c>
      <c r="B1850" t="s">
        <v>1431</v>
      </c>
      <c r="C1850" t="s">
        <v>6181</v>
      </c>
      <c r="D1850" t="s">
        <v>72</v>
      </c>
      <c r="E1850" t="s">
        <v>3186</v>
      </c>
      <c r="F1850" t="s">
        <v>98</v>
      </c>
      <c r="G1850" t="s">
        <v>89</v>
      </c>
      <c r="H1850" t="s">
        <v>75</v>
      </c>
      <c r="I1850" t="s">
        <v>76</v>
      </c>
      <c r="J1850" t="s">
        <v>77</v>
      </c>
      <c r="K1850">
        <v>20</v>
      </c>
      <c r="L1850" t="s">
        <v>77</v>
      </c>
      <c r="M1850" t="s">
        <v>78</v>
      </c>
      <c r="N1850" t="s">
        <v>3622</v>
      </c>
      <c r="O1850" t="s">
        <v>3178</v>
      </c>
      <c r="P1850" t="s">
        <v>3177</v>
      </c>
      <c r="Q1850" t="s">
        <v>3189</v>
      </c>
      <c r="R1850" t="s">
        <v>79</v>
      </c>
      <c r="S1850" t="s">
        <v>3964</v>
      </c>
      <c r="T1850" t="s">
        <v>3190</v>
      </c>
      <c r="U1850" t="s">
        <v>100</v>
      </c>
      <c r="V1850" t="s">
        <v>80</v>
      </c>
      <c r="W1850">
        <v>82400</v>
      </c>
      <c r="X1850" t="s">
        <v>81</v>
      </c>
      <c r="Y1850">
        <v>-20</v>
      </c>
      <c r="Z1850" t="s">
        <v>3180</v>
      </c>
      <c r="AA1850" t="s">
        <v>3179</v>
      </c>
      <c r="AB1850" t="s">
        <v>90</v>
      </c>
      <c r="AC1850" t="s">
        <v>91</v>
      </c>
      <c r="AD1850">
        <f>_xlfn.XLOOKUP(MIS[[#This Row],[TRADING SYMBOL]],[1]Sheet1!$D:$D,[1]Sheet1!$C:$C)</f>
        <v>414.75</v>
      </c>
      <c r="AE1850">
        <f>MIS[[#This Row],[OrderAverageTradedPrice]]*MIS[[#This Row],[OrderQuantity]]</f>
        <v>9217</v>
      </c>
      <c r="AF1850">
        <f>MIS[[#This Row],[LTP]]*MIS[[#This Row],[OrderQuantity]]</f>
        <v>8295</v>
      </c>
      <c r="AG1850">
        <f>IF(MIS[[#This Row],[OrderSide]]="SELL",MIS[[#This Row],[VALUE]]-MIS[[#This Row],[LIVE_VALUE]],MIS[[#This Row],[LIVE_VALUE]]-MIS[[#This Row],[VALUE]])</f>
        <v>922</v>
      </c>
      <c r="AH1850" t="str" cm="1">
        <f t="array" ref="AH1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0" t="str">
        <f>MIS[[#This Row],[TRADING SYMBOL]]</f>
        <v>SENSEX2552082400CE</v>
      </c>
      <c r="AJ1850" t="str">
        <f>IF(RIGHT(MIS[[#This Row],[Main/Hedge]],4)="MAIN","MAIN","HEDGE")</f>
        <v>MAIN</v>
      </c>
      <c r="AK1850" t="str" cm="1">
        <f t="array" ref="AK1850">_xlfn._xlws.FILTER(Table4[Column1],ISNUMBER(SEARCH(Table4[Column1],MIS[[#This Row],[OrderUniqueIdentifier]])),"")</f>
        <v>MS</v>
      </c>
    </row>
    <row r="1851" spans="1:37" x14ac:dyDescent="0.25">
      <c r="A1851" t="s">
        <v>71</v>
      </c>
      <c r="B1851" t="s">
        <v>454</v>
      </c>
      <c r="C1851" t="s">
        <v>5802</v>
      </c>
      <c r="D1851" t="s">
        <v>72</v>
      </c>
      <c r="E1851" t="s">
        <v>2053</v>
      </c>
      <c r="F1851" t="s">
        <v>98</v>
      </c>
      <c r="G1851" t="s">
        <v>89</v>
      </c>
      <c r="H1851" t="s">
        <v>75</v>
      </c>
      <c r="I1851" t="s">
        <v>76</v>
      </c>
      <c r="J1851" t="s">
        <v>77</v>
      </c>
      <c r="K1851">
        <v>40</v>
      </c>
      <c r="L1851" t="s">
        <v>77</v>
      </c>
      <c r="M1851" t="s">
        <v>78</v>
      </c>
      <c r="N1851" t="s">
        <v>5803</v>
      </c>
      <c r="O1851" t="s">
        <v>3178</v>
      </c>
      <c r="P1851" t="s">
        <v>3178</v>
      </c>
      <c r="Q1851" t="s">
        <v>2055</v>
      </c>
      <c r="R1851" t="s">
        <v>79</v>
      </c>
      <c r="S1851" t="s">
        <v>40</v>
      </c>
      <c r="T1851" t="s">
        <v>2056</v>
      </c>
      <c r="U1851" t="s">
        <v>100</v>
      </c>
      <c r="V1851" t="s">
        <v>80</v>
      </c>
      <c r="W1851">
        <v>82300</v>
      </c>
      <c r="X1851" t="s">
        <v>85</v>
      </c>
      <c r="Y1851">
        <v>-40</v>
      </c>
      <c r="Z1851" t="s">
        <v>3180</v>
      </c>
      <c r="AA1851" t="s">
        <v>3180</v>
      </c>
      <c r="AB1851" t="s">
        <v>107</v>
      </c>
      <c r="AC1851" t="s">
        <v>91</v>
      </c>
      <c r="AD1851">
        <f>_xlfn.XLOOKUP(MIS[[#This Row],[TRADING SYMBOL]],[1]Sheet1!$D:$D,[1]Sheet1!$C:$C)</f>
        <v>389.05</v>
      </c>
      <c r="AE1851">
        <f>MIS[[#This Row],[OrderAverageTradedPrice]]*MIS[[#This Row],[OrderQuantity]]</f>
        <v>20984</v>
      </c>
      <c r="AF1851">
        <f>MIS[[#This Row],[LTP]]*MIS[[#This Row],[OrderQuantity]]</f>
        <v>15562</v>
      </c>
      <c r="AG1851">
        <f>IF(MIS[[#This Row],[OrderSide]]="SELL",MIS[[#This Row],[VALUE]]-MIS[[#This Row],[LIVE_VALUE]],MIS[[#This Row],[LIVE_VALUE]]-MIS[[#This Row],[VALUE]])</f>
        <v>5422</v>
      </c>
      <c r="AH1851" t="str" cm="1">
        <f t="array" ref="AH1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1" t="str">
        <f>MIS[[#This Row],[TRADING SYMBOL]]</f>
        <v>SENSEX2552082300PE</v>
      </c>
      <c r="AJ1851" t="str">
        <f>IF(RIGHT(MIS[[#This Row],[Main/Hedge]],4)="MAIN","MAIN","HEDGE")</f>
        <v>MAIN</v>
      </c>
      <c r="AK1851" t="str" cm="1">
        <f t="array" ref="AK1851">_xlfn._xlws.FILTER(Table4[Column1],ISNUMBER(SEARCH(Table4[Column1],MIS[[#This Row],[OrderUniqueIdentifier]])),"")</f>
        <v>MS</v>
      </c>
    </row>
    <row r="1852" spans="1:37" x14ac:dyDescent="0.25">
      <c r="A1852" t="s">
        <v>71</v>
      </c>
      <c r="B1852" t="s">
        <v>482</v>
      </c>
      <c r="C1852" t="s">
        <v>3175</v>
      </c>
      <c r="D1852" t="s">
        <v>72</v>
      </c>
      <c r="E1852" t="s">
        <v>2044</v>
      </c>
      <c r="F1852" t="s">
        <v>98</v>
      </c>
      <c r="G1852" t="s">
        <v>89</v>
      </c>
      <c r="H1852" t="s">
        <v>75</v>
      </c>
      <c r="I1852" t="s">
        <v>76</v>
      </c>
      <c r="J1852" t="s">
        <v>77</v>
      </c>
      <c r="K1852">
        <v>40</v>
      </c>
      <c r="L1852" t="s">
        <v>77</v>
      </c>
      <c r="M1852" t="s">
        <v>78</v>
      </c>
      <c r="N1852" t="s">
        <v>3176</v>
      </c>
      <c r="O1852" t="s">
        <v>3177</v>
      </c>
      <c r="P1852" t="s">
        <v>3178</v>
      </c>
      <c r="Q1852" t="s">
        <v>2048</v>
      </c>
      <c r="R1852" t="s">
        <v>79</v>
      </c>
      <c r="S1852" t="s">
        <v>40</v>
      </c>
      <c r="T1852" t="s">
        <v>2049</v>
      </c>
      <c r="U1852" t="s">
        <v>100</v>
      </c>
      <c r="V1852" t="s">
        <v>80</v>
      </c>
      <c r="W1852">
        <v>82300</v>
      </c>
      <c r="X1852" t="s">
        <v>81</v>
      </c>
      <c r="Y1852">
        <v>-40</v>
      </c>
      <c r="Z1852" t="s">
        <v>3179</v>
      </c>
      <c r="AA1852" t="s">
        <v>3180</v>
      </c>
      <c r="AB1852" t="s">
        <v>90</v>
      </c>
      <c r="AC1852" t="s">
        <v>91</v>
      </c>
      <c r="AD1852">
        <f>_xlfn.XLOOKUP(MIS[[#This Row],[TRADING SYMBOL]],[1]Sheet1!$D:$D,[1]Sheet1!$C:$C)</f>
        <v>464.4</v>
      </c>
      <c r="AE1852">
        <f>MIS[[#This Row],[OrderAverageTradedPrice]]*MIS[[#This Row],[OrderQuantity]]</f>
        <v>20476</v>
      </c>
      <c r="AF1852">
        <f>MIS[[#This Row],[LTP]]*MIS[[#This Row],[OrderQuantity]]</f>
        <v>18576</v>
      </c>
      <c r="AG1852">
        <f>IF(MIS[[#This Row],[OrderSide]]="SELL",MIS[[#This Row],[VALUE]]-MIS[[#This Row],[LIVE_VALUE]],MIS[[#This Row],[LIVE_VALUE]]-MIS[[#This Row],[VALUE]])</f>
        <v>1900</v>
      </c>
      <c r="AH1852" t="str" cm="1">
        <f t="array" ref="AH1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2" t="str">
        <f>MIS[[#This Row],[TRADING SYMBOL]]</f>
        <v>SENSEX2552082300CE</v>
      </c>
      <c r="AJ1852" t="str">
        <f>IF(RIGHT(MIS[[#This Row],[Main/Hedge]],4)="MAIN","MAIN","HEDGE")</f>
        <v>MAIN</v>
      </c>
      <c r="AK1852" t="str" cm="1">
        <f t="array" ref="AK1852">_xlfn._xlws.FILTER(Table4[Column1],ISNUMBER(SEARCH(Table4[Column1],MIS[[#This Row],[OrderUniqueIdentifier]])),"")</f>
        <v>MS</v>
      </c>
    </row>
    <row r="1853" spans="1:37" x14ac:dyDescent="0.25">
      <c r="A1853" t="s">
        <v>71</v>
      </c>
      <c r="B1853" t="s">
        <v>491</v>
      </c>
      <c r="C1853" t="s">
        <v>3268</v>
      </c>
      <c r="D1853" t="s">
        <v>72</v>
      </c>
      <c r="E1853" t="s">
        <v>3202</v>
      </c>
      <c r="F1853" t="s">
        <v>98</v>
      </c>
      <c r="G1853" t="s">
        <v>89</v>
      </c>
      <c r="H1853" t="s">
        <v>75</v>
      </c>
      <c r="I1853" t="s">
        <v>76</v>
      </c>
      <c r="J1853" t="s">
        <v>77</v>
      </c>
      <c r="K1853">
        <v>120</v>
      </c>
      <c r="L1853" t="s">
        <v>77</v>
      </c>
      <c r="M1853" t="s">
        <v>78</v>
      </c>
      <c r="N1853" t="s">
        <v>3269</v>
      </c>
      <c r="O1853" t="s">
        <v>3177</v>
      </c>
      <c r="P1853" t="s">
        <v>3178</v>
      </c>
      <c r="Q1853" t="s">
        <v>3205</v>
      </c>
      <c r="R1853" t="s">
        <v>79</v>
      </c>
      <c r="S1853" t="s">
        <v>40</v>
      </c>
      <c r="T1853" t="s">
        <v>3206</v>
      </c>
      <c r="U1853" t="s">
        <v>100</v>
      </c>
      <c r="V1853" t="s">
        <v>80</v>
      </c>
      <c r="W1853">
        <v>82100</v>
      </c>
      <c r="X1853" t="s">
        <v>85</v>
      </c>
      <c r="Y1853">
        <v>-120</v>
      </c>
      <c r="Z1853" t="s">
        <v>3179</v>
      </c>
      <c r="AA1853" t="s">
        <v>3180</v>
      </c>
      <c r="AB1853" t="s">
        <v>107</v>
      </c>
      <c r="AC1853" t="s">
        <v>91</v>
      </c>
      <c r="AD1853">
        <f>_xlfn.XLOOKUP(MIS[[#This Row],[TRADING SYMBOL]],[1]Sheet1!$D:$D,[1]Sheet1!$C:$C)</f>
        <v>310.8</v>
      </c>
      <c r="AE1853">
        <f>MIS[[#This Row],[OrderAverageTradedPrice]]*MIS[[#This Row],[OrderQuantity]]</f>
        <v>52278</v>
      </c>
      <c r="AF1853">
        <f>MIS[[#This Row],[LTP]]*MIS[[#This Row],[OrderQuantity]]</f>
        <v>37296</v>
      </c>
      <c r="AG1853">
        <f>IF(MIS[[#This Row],[OrderSide]]="SELL",MIS[[#This Row],[VALUE]]-MIS[[#This Row],[LIVE_VALUE]],MIS[[#This Row],[LIVE_VALUE]]-MIS[[#This Row],[VALUE]])</f>
        <v>14982</v>
      </c>
      <c r="AH1853" t="str" cm="1">
        <f t="array" ref="AH1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3" t="str">
        <f>MIS[[#This Row],[TRADING SYMBOL]]</f>
        <v>SENSEX2552082100PE</v>
      </c>
      <c r="AJ1853" t="str">
        <f>IF(RIGHT(MIS[[#This Row],[Main/Hedge]],4)="MAIN","MAIN","HEDGE")</f>
        <v>MAIN</v>
      </c>
      <c r="AK1853" t="str" cm="1">
        <f t="array" ref="AK1853">_xlfn._xlws.FILTER(Table4[Column1],ISNUMBER(SEARCH(Table4[Column1],MIS[[#This Row],[OrderUniqueIdentifier]])),"")</f>
        <v>MS</v>
      </c>
    </row>
    <row r="1854" spans="1:37" x14ac:dyDescent="0.25">
      <c r="A1854" t="s">
        <v>71</v>
      </c>
      <c r="B1854" t="s">
        <v>515</v>
      </c>
      <c r="C1854" t="s">
        <v>3306</v>
      </c>
      <c r="D1854" t="s">
        <v>72</v>
      </c>
      <c r="E1854" t="s">
        <v>3193</v>
      </c>
      <c r="F1854" t="s">
        <v>98</v>
      </c>
      <c r="G1854" t="s">
        <v>89</v>
      </c>
      <c r="H1854" t="s">
        <v>75</v>
      </c>
      <c r="I1854" t="s">
        <v>76</v>
      </c>
      <c r="J1854" t="s">
        <v>77</v>
      </c>
      <c r="K1854">
        <v>180</v>
      </c>
      <c r="L1854" t="s">
        <v>77</v>
      </c>
      <c r="M1854" t="s">
        <v>78</v>
      </c>
      <c r="N1854" t="s">
        <v>3307</v>
      </c>
      <c r="O1854" t="s">
        <v>3178</v>
      </c>
      <c r="P1854" t="s">
        <v>3178</v>
      </c>
      <c r="Q1854" t="s">
        <v>3195</v>
      </c>
      <c r="R1854" t="s">
        <v>79</v>
      </c>
      <c r="S1854" t="s">
        <v>40</v>
      </c>
      <c r="T1854" t="s">
        <v>3196</v>
      </c>
      <c r="U1854" t="s">
        <v>100</v>
      </c>
      <c r="V1854" t="s">
        <v>80</v>
      </c>
      <c r="W1854">
        <v>82200</v>
      </c>
      <c r="X1854" t="s">
        <v>85</v>
      </c>
      <c r="Y1854">
        <v>-180</v>
      </c>
      <c r="Z1854" t="s">
        <v>3180</v>
      </c>
      <c r="AA1854" t="s">
        <v>3180</v>
      </c>
      <c r="AB1854" t="s">
        <v>107</v>
      </c>
      <c r="AC1854" t="s">
        <v>91</v>
      </c>
      <c r="AD1854">
        <f>_xlfn.XLOOKUP(MIS[[#This Row],[TRADING SYMBOL]],[1]Sheet1!$D:$D,[1]Sheet1!$C:$C)</f>
        <v>350</v>
      </c>
      <c r="AE1854">
        <f>MIS[[#This Row],[OrderAverageTradedPrice]]*MIS[[#This Row],[OrderQuantity]]</f>
        <v>86319.999999999898</v>
      </c>
      <c r="AF1854">
        <f>MIS[[#This Row],[LTP]]*MIS[[#This Row],[OrderQuantity]]</f>
        <v>63000</v>
      </c>
      <c r="AG1854">
        <f>IF(MIS[[#This Row],[OrderSide]]="SELL",MIS[[#This Row],[VALUE]]-MIS[[#This Row],[LIVE_VALUE]],MIS[[#This Row],[LIVE_VALUE]]-MIS[[#This Row],[VALUE]])</f>
        <v>23319.999999999898</v>
      </c>
      <c r="AH1854" t="str" cm="1">
        <f t="array" ref="AH1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4" t="str">
        <f>MIS[[#This Row],[TRADING SYMBOL]]</f>
        <v>SENSEX2552082200PE</v>
      </c>
      <c r="AJ1854" t="str">
        <f>IF(RIGHT(MIS[[#This Row],[Main/Hedge]],4)="MAIN","MAIN","HEDGE")</f>
        <v>MAIN</v>
      </c>
      <c r="AK1854" t="str" cm="1">
        <f t="array" ref="AK1854">_xlfn._xlws.FILTER(Table4[Column1],ISNUMBER(SEARCH(Table4[Column1],MIS[[#This Row],[OrderUniqueIdentifier]])),"")</f>
        <v>MS</v>
      </c>
    </row>
    <row r="1855" spans="1:37" x14ac:dyDescent="0.25">
      <c r="A1855" t="s">
        <v>71</v>
      </c>
      <c r="B1855" t="s">
        <v>529</v>
      </c>
      <c r="C1855" t="s">
        <v>3337</v>
      </c>
      <c r="D1855" t="s">
        <v>72</v>
      </c>
      <c r="E1855" t="s">
        <v>3186</v>
      </c>
      <c r="F1855" t="s">
        <v>98</v>
      </c>
      <c r="G1855" t="s">
        <v>89</v>
      </c>
      <c r="H1855" t="s">
        <v>75</v>
      </c>
      <c r="I1855" t="s">
        <v>76</v>
      </c>
      <c r="J1855" t="s">
        <v>77</v>
      </c>
      <c r="K1855">
        <v>80</v>
      </c>
      <c r="L1855" t="s">
        <v>77</v>
      </c>
      <c r="M1855" t="s">
        <v>78</v>
      </c>
      <c r="N1855" t="s">
        <v>3338</v>
      </c>
      <c r="O1855" t="s">
        <v>3177</v>
      </c>
      <c r="P1855" t="s">
        <v>3178</v>
      </c>
      <c r="Q1855" t="s">
        <v>3189</v>
      </c>
      <c r="R1855" t="s">
        <v>79</v>
      </c>
      <c r="S1855" t="s">
        <v>40</v>
      </c>
      <c r="T1855" t="s">
        <v>3190</v>
      </c>
      <c r="U1855" t="s">
        <v>100</v>
      </c>
      <c r="V1855" t="s">
        <v>80</v>
      </c>
      <c r="W1855">
        <v>82400</v>
      </c>
      <c r="X1855" t="s">
        <v>81</v>
      </c>
      <c r="Y1855">
        <v>-80</v>
      </c>
      <c r="Z1855" t="s">
        <v>3179</v>
      </c>
      <c r="AA1855" t="s">
        <v>3180</v>
      </c>
      <c r="AB1855" t="s">
        <v>90</v>
      </c>
      <c r="AC1855" t="s">
        <v>91</v>
      </c>
      <c r="AD1855">
        <f>_xlfn.XLOOKUP(MIS[[#This Row],[TRADING SYMBOL]],[1]Sheet1!$D:$D,[1]Sheet1!$C:$C)</f>
        <v>414.75</v>
      </c>
      <c r="AE1855">
        <f>MIS[[#This Row],[OrderAverageTradedPrice]]*MIS[[#This Row],[OrderQuantity]]</f>
        <v>37033</v>
      </c>
      <c r="AF1855">
        <f>MIS[[#This Row],[LTP]]*MIS[[#This Row],[OrderQuantity]]</f>
        <v>33180</v>
      </c>
      <c r="AG1855">
        <f>IF(MIS[[#This Row],[OrderSide]]="SELL",MIS[[#This Row],[VALUE]]-MIS[[#This Row],[LIVE_VALUE]],MIS[[#This Row],[LIVE_VALUE]]-MIS[[#This Row],[VALUE]])</f>
        <v>3853</v>
      </c>
      <c r="AH1855" t="str" cm="1">
        <f t="array" ref="AH1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5" t="str">
        <f>MIS[[#This Row],[TRADING SYMBOL]]</f>
        <v>SENSEX2552082400CE</v>
      </c>
      <c r="AJ1855" t="str">
        <f>IF(RIGHT(MIS[[#This Row],[Main/Hedge]],4)="MAIN","MAIN","HEDGE")</f>
        <v>MAIN</v>
      </c>
      <c r="AK1855" t="str" cm="1">
        <f t="array" ref="AK1855">_xlfn._xlws.FILTER(Table4[Column1],ISNUMBER(SEARCH(Table4[Column1],MIS[[#This Row],[OrderUniqueIdentifier]])),"")</f>
        <v>MS</v>
      </c>
    </row>
    <row r="1856" spans="1:37" x14ac:dyDescent="0.25">
      <c r="A1856" t="s">
        <v>71</v>
      </c>
      <c r="B1856" t="s">
        <v>540</v>
      </c>
      <c r="C1856" t="s">
        <v>3360</v>
      </c>
      <c r="D1856" t="s">
        <v>72</v>
      </c>
      <c r="E1856" t="s">
        <v>2044</v>
      </c>
      <c r="F1856" t="s">
        <v>98</v>
      </c>
      <c r="G1856" t="s">
        <v>89</v>
      </c>
      <c r="H1856" t="s">
        <v>75</v>
      </c>
      <c r="I1856" t="s">
        <v>76</v>
      </c>
      <c r="J1856" t="s">
        <v>77</v>
      </c>
      <c r="K1856">
        <v>40</v>
      </c>
      <c r="L1856" t="s">
        <v>77</v>
      </c>
      <c r="M1856" t="s">
        <v>78</v>
      </c>
      <c r="N1856" t="s">
        <v>3361</v>
      </c>
      <c r="O1856" t="s">
        <v>3177</v>
      </c>
      <c r="P1856" t="s">
        <v>3178</v>
      </c>
      <c r="Q1856" t="s">
        <v>2048</v>
      </c>
      <c r="R1856" t="s">
        <v>79</v>
      </c>
      <c r="S1856" t="s">
        <v>40</v>
      </c>
      <c r="T1856" t="s">
        <v>2049</v>
      </c>
      <c r="U1856" t="s">
        <v>100</v>
      </c>
      <c r="V1856" t="s">
        <v>80</v>
      </c>
      <c r="W1856">
        <v>82300</v>
      </c>
      <c r="X1856" t="s">
        <v>81</v>
      </c>
      <c r="Y1856">
        <v>-40</v>
      </c>
      <c r="Z1856" t="s">
        <v>3179</v>
      </c>
      <c r="AA1856" t="s">
        <v>3180</v>
      </c>
      <c r="AB1856" t="s">
        <v>90</v>
      </c>
      <c r="AC1856" t="s">
        <v>91</v>
      </c>
      <c r="AD1856">
        <f>_xlfn.XLOOKUP(MIS[[#This Row],[TRADING SYMBOL]],[1]Sheet1!$D:$D,[1]Sheet1!$C:$C)</f>
        <v>464.4</v>
      </c>
      <c r="AE1856">
        <f>MIS[[#This Row],[OrderAverageTradedPrice]]*MIS[[#This Row],[OrderQuantity]]</f>
        <v>20516</v>
      </c>
      <c r="AF1856">
        <f>MIS[[#This Row],[LTP]]*MIS[[#This Row],[OrderQuantity]]</f>
        <v>18576</v>
      </c>
      <c r="AG1856">
        <f>IF(MIS[[#This Row],[OrderSide]]="SELL",MIS[[#This Row],[VALUE]]-MIS[[#This Row],[LIVE_VALUE]],MIS[[#This Row],[LIVE_VALUE]]-MIS[[#This Row],[VALUE]])</f>
        <v>1940</v>
      </c>
      <c r="AH1856" t="str" cm="1">
        <f t="array" ref="AH1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6" t="str">
        <f>MIS[[#This Row],[TRADING SYMBOL]]</f>
        <v>SENSEX2552082300CE</v>
      </c>
      <c r="AJ1856" t="str">
        <f>IF(RIGHT(MIS[[#This Row],[Main/Hedge]],4)="MAIN","MAIN","HEDGE")</f>
        <v>MAIN</v>
      </c>
      <c r="AK1856" t="str" cm="1">
        <f t="array" ref="AK1856">_xlfn._xlws.FILTER(Table4[Column1],ISNUMBER(SEARCH(Table4[Column1],MIS[[#This Row],[OrderUniqueIdentifier]])),"")</f>
        <v>MS</v>
      </c>
    </row>
    <row r="1857" spans="1:37" x14ac:dyDescent="0.25">
      <c r="A1857" t="s">
        <v>71</v>
      </c>
      <c r="B1857" t="s">
        <v>550</v>
      </c>
      <c r="C1857" t="s">
        <v>3395</v>
      </c>
      <c r="D1857" t="s">
        <v>72</v>
      </c>
      <c r="E1857" t="s">
        <v>2053</v>
      </c>
      <c r="F1857" t="s">
        <v>98</v>
      </c>
      <c r="G1857" t="s">
        <v>89</v>
      </c>
      <c r="H1857" t="s">
        <v>75</v>
      </c>
      <c r="I1857" t="s">
        <v>76</v>
      </c>
      <c r="J1857" t="s">
        <v>77</v>
      </c>
      <c r="K1857">
        <v>40</v>
      </c>
      <c r="L1857" t="s">
        <v>77</v>
      </c>
      <c r="M1857" t="s">
        <v>78</v>
      </c>
      <c r="N1857" t="s">
        <v>371</v>
      </c>
      <c r="O1857" t="s">
        <v>3177</v>
      </c>
      <c r="P1857" t="s">
        <v>3178</v>
      </c>
      <c r="Q1857" t="s">
        <v>2055</v>
      </c>
      <c r="R1857" t="s">
        <v>79</v>
      </c>
      <c r="S1857" t="s">
        <v>40</v>
      </c>
      <c r="T1857" t="s">
        <v>2056</v>
      </c>
      <c r="U1857" t="s">
        <v>100</v>
      </c>
      <c r="V1857" t="s">
        <v>80</v>
      </c>
      <c r="W1857">
        <v>82300</v>
      </c>
      <c r="X1857" t="s">
        <v>85</v>
      </c>
      <c r="Y1857">
        <v>-40</v>
      </c>
      <c r="Z1857" t="s">
        <v>3179</v>
      </c>
      <c r="AA1857" t="s">
        <v>3180</v>
      </c>
      <c r="AB1857" t="s">
        <v>107</v>
      </c>
      <c r="AC1857" t="s">
        <v>91</v>
      </c>
      <c r="AD1857">
        <f>_xlfn.XLOOKUP(MIS[[#This Row],[TRADING SYMBOL]],[1]Sheet1!$D:$D,[1]Sheet1!$C:$C)</f>
        <v>389.05</v>
      </c>
      <c r="AE1857">
        <f>MIS[[#This Row],[OrderAverageTradedPrice]]*MIS[[#This Row],[OrderQuantity]]</f>
        <v>20922</v>
      </c>
      <c r="AF1857">
        <f>MIS[[#This Row],[LTP]]*MIS[[#This Row],[OrderQuantity]]</f>
        <v>15562</v>
      </c>
      <c r="AG1857">
        <f>IF(MIS[[#This Row],[OrderSide]]="SELL",MIS[[#This Row],[VALUE]]-MIS[[#This Row],[LIVE_VALUE]],MIS[[#This Row],[LIVE_VALUE]]-MIS[[#This Row],[VALUE]])</f>
        <v>5360</v>
      </c>
      <c r="AH1857" t="str" cm="1">
        <f t="array" ref="AH1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7" t="str">
        <f>MIS[[#This Row],[TRADING SYMBOL]]</f>
        <v>SENSEX2552082300PE</v>
      </c>
      <c r="AJ1857" t="str">
        <f>IF(RIGHT(MIS[[#This Row],[Main/Hedge]],4)="MAIN","MAIN","HEDGE")</f>
        <v>MAIN</v>
      </c>
      <c r="AK1857" t="str" cm="1">
        <f t="array" ref="AK1857">_xlfn._xlws.FILTER(Table4[Column1],ISNUMBER(SEARCH(Table4[Column1],MIS[[#This Row],[OrderUniqueIdentifier]])),"")</f>
        <v>MS</v>
      </c>
    </row>
    <row r="1858" spans="1:37" x14ac:dyDescent="0.25">
      <c r="A1858" t="s">
        <v>71</v>
      </c>
      <c r="B1858" t="s">
        <v>558</v>
      </c>
      <c r="C1858" t="s">
        <v>3424</v>
      </c>
      <c r="D1858" t="s">
        <v>72</v>
      </c>
      <c r="E1858" t="s">
        <v>2053</v>
      </c>
      <c r="F1858" t="s">
        <v>98</v>
      </c>
      <c r="G1858" t="s">
        <v>89</v>
      </c>
      <c r="H1858" t="s">
        <v>75</v>
      </c>
      <c r="I1858" t="s">
        <v>76</v>
      </c>
      <c r="J1858" t="s">
        <v>77</v>
      </c>
      <c r="K1858">
        <v>40</v>
      </c>
      <c r="L1858" t="s">
        <v>77</v>
      </c>
      <c r="M1858" t="s">
        <v>78</v>
      </c>
      <c r="N1858" t="s">
        <v>3425</v>
      </c>
      <c r="O1858" t="s">
        <v>3177</v>
      </c>
      <c r="P1858" t="s">
        <v>3178</v>
      </c>
      <c r="Q1858" t="s">
        <v>2055</v>
      </c>
      <c r="R1858" t="s">
        <v>79</v>
      </c>
      <c r="S1858" t="s">
        <v>40</v>
      </c>
      <c r="T1858" t="s">
        <v>2056</v>
      </c>
      <c r="U1858" t="s">
        <v>100</v>
      </c>
      <c r="V1858" t="s">
        <v>80</v>
      </c>
      <c r="W1858">
        <v>82300</v>
      </c>
      <c r="X1858" t="s">
        <v>85</v>
      </c>
      <c r="Y1858">
        <v>-40</v>
      </c>
      <c r="Z1858" t="s">
        <v>3179</v>
      </c>
      <c r="AA1858" t="s">
        <v>3180</v>
      </c>
      <c r="AB1858" t="s">
        <v>107</v>
      </c>
      <c r="AC1858" t="s">
        <v>91</v>
      </c>
      <c r="AD1858">
        <f>_xlfn.XLOOKUP(MIS[[#This Row],[TRADING SYMBOL]],[1]Sheet1!$D:$D,[1]Sheet1!$C:$C)</f>
        <v>389.05</v>
      </c>
      <c r="AE1858">
        <f>MIS[[#This Row],[OrderAverageTradedPrice]]*MIS[[#This Row],[OrderQuantity]]</f>
        <v>20934</v>
      </c>
      <c r="AF1858">
        <f>MIS[[#This Row],[LTP]]*MIS[[#This Row],[OrderQuantity]]</f>
        <v>15562</v>
      </c>
      <c r="AG1858">
        <f>IF(MIS[[#This Row],[OrderSide]]="SELL",MIS[[#This Row],[VALUE]]-MIS[[#This Row],[LIVE_VALUE]],MIS[[#This Row],[LIVE_VALUE]]-MIS[[#This Row],[VALUE]])</f>
        <v>5372</v>
      </c>
      <c r="AH1858" t="str" cm="1">
        <f t="array" ref="AH1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8" t="str">
        <f>MIS[[#This Row],[TRADING SYMBOL]]</f>
        <v>SENSEX2552082300PE</v>
      </c>
      <c r="AJ1858" t="str">
        <f>IF(RIGHT(MIS[[#This Row],[Main/Hedge]],4)="MAIN","MAIN","HEDGE")</f>
        <v>MAIN</v>
      </c>
      <c r="AK1858" t="str" cm="1">
        <f t="array" ref="AK1858">_xlfn._xlws.FILTER(Table4[Column1],ISNUMBER(SEARCH(Table4[Column1],MIS[[#This Row],[OrderUniqueIdentifier]])),"")</f>
        <v>MS</v>
      </c>
    </row>
    <row r="1859" spans="1:37" x14ac:dyDescent="0.25">
      <c r="A1859" t="s">
        <v>71</v>
      </c>
      <c r="B1859" t="s">
        <v>566</v>
      </c>
      <c r="C1859" t="s">
        <v>3456</v>
      </c>
      <c r="D1859" t="s">
        <v>72</v>
      </c>
      <c r="E1859" t="s">
        <v>2044</v>
      </c>
      <c r="F1859" t="s">
        <v>98</v>
      </c>
      <c r="G1859" t="s">
        <v>89</v>
      </c>
      <c r="H1859" t="s">
        <v>75</v>
      </c>
      <c r="I1859" t="s">
        <v>76</v>
      </c>
      <c r="J1859" t="s">
        <v>77</v>
      </c>
      <c r="K1859">
        <v>20</v>
      </c>
      <c r="L1859" t="s">
        <v>77</v>
      </c>
      <c r="M1859" t="s">
        <v>78</v>
      </c>
      <c r="N1859" t="s">
        <v>3457</v>
      </c>
      <c r="O1859" t="s">
        <v>3178</v>
      </c>
      <c r="P1859" t="s">
        <v>3178</v>
      </c>
      <c r="Q1859" t="s">
        <v>2048</v>
      </c>
      <c r="R1859" t="s">
        <v>79</v>
      </c>
      <c r="S1859" t="s">
        <v>40</v>
      </c>
      <c r="T1859" t="s">
        <v>2049</v>
      </c>
      <c r="U1859" t="s">
        <v>100</v>
      </c>
      <c r="V1859" t="s">
        <v>80</v>
      </c>
      <c r="W1859">
        <v>82300</v>
      </c>
      <c r="X1859" t="s">
        <v>81</v>
      </c>
      <c r="Y1859">
        <v>-20</v>
      </c>
      <c r="Z1859" t="s">
        <v>3180</v>
      </c>
      <c r="AA1859" t="s">
        <v>3180</v>
      </c>
      <c r="AB1859" t="s">
        <v>90</v>
      </c>
      <c r="AC1859" t="s">
        <v>91</v>
      </c>
      <c r="AD1859">
        <f>_xlfn.XLOOKUP(MIS[[#This Row],[TRADING SYMBOL]],[1]Sheet1!$D:$D,[1]Sheet1!$C:$C)</f>
        <v>464.4</v>
      </c>
      <c r="AE1859">
        <f>MIS[[#This Row],[OrderAverageTradedPrice]]*MIS[[#This Row],[OrderQuantity]]</f>
        <v>10208</v>
      </c>
      <c r="AF1859">
        <f>MIS[[#This Row],[LTP]]*MIS[[#This Row],[OrderQuantity]]</f>
        <v>9288</v>
      </c>
      <c r="AG1859">
        <f>IF(MIS[[#This Row],[OrderSide]]="SELL",MIS[[#This Row],[VALUE]]-MIS[[#This Row],[LIVE_VALUE]],MIS[[#This Row],[LIVE_VALUE]]-MIS[[#This Row],[VALUE]])</f>
        <v>920</v>
      </c>
      <c r="AH1859" t="str" cm="1">
        <f t="array" ref="AH1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9" t="str">
        <f>MIS[[#This Row],[TRADING SYMBOL]]</f>
        <v>SENSEX2552082300CE</v>
      </c>
      <c r="AJ1859" t="str">
        <f>IF(RIGHT(MIS[[#This Row],[Main/Hedge]],4)="MAIN","MAIN","HEDGE")</f>
        <v>MAIN</v>
      </c>
      <c r="AK1859" t="str" cm="1">
        <f t="array" ref="AK1859">_xlfn._xlws.FILTER(Table4[Column1],ISNUMBER(SEARCH(Table4[Column1],MIS[[#This Row],[OrderUniqueIdentifier]])),"")</f>
        <v>MS</v>
      </c>
    </row>
    <row r="1860" spans="1:37" x14ac:dyDescent="0.25">
      <c r="A1860" t="s">
        <v>71</v>
      </c>
      <c r="B1860" t="s">
        <v>575</v>
      </c>
      <c r="C1860" t="s">
        <v>3486</v>
      </c>
      <c r="D1860" t="s">
        <v>72</v>
      </c>
      <c r="E1860" t="s">
        <v>3186</v>
      </c>
      <c r="F1860" t="s">
        <v>98</v>
      </c>
      <c r="G1860" t="s">
        <v>89</v>
      </c>
      <c r="H1860" t="s">
        <v>75</v>
      </c>
      <c r="I1860" t="s">
        <v>76</v>
      </c>
      <c r="J1860" t="s">
        <v>77</v>
      </c>
      <c r="K1860">
        <v>40</v>
      </c>
      <c r="L1860" t="s">
        <v>77</v>
      </c>
      <c r="M1860" t="s">
        <v>78</v>
      </c>
      <c r="N1860" t="s">
        <v>3487</v>
      </c>
      <c r="O1860" t="s">
        <v>3177</v>
      </c>
      <c r="P1860" t="s">
        <v>3178</v>
      </c>
      <c r="Q1860" t="s">
        <v>3189</v>
      </c>
      <c r="R1860" t="s">
        <v>79</v>
      </c>
      <c r="S1860" t="s">
        <v>40</v>
      </c>
      <c r="T1860" t="s">
        <v>3190</v>
      </c>
      <c r="U1860" t="s">
        <v>100</v>
      </c>
      <c r="V1860" t="s">
        <v>80</v>
      </c>
      <c r="W1860">
        <v>82400</v>
      </c>
      <c r="X1860" t="s">
        <v>81</v>
      </c>
      <c r="Y1860">
        <v>-40</v>
      </c>
      <c r="Z1860" t="s">
        <v>3179</v>
      </c>
      <c r="AA1860" t="s">
        <v>3180</v>
      </c>
      <c r="AB1860" t="s">
        <v>90</v>
      </c>
      <c r="AC1860" t="s">
        <v>91</v>
      </c>
      <c r="AD1860">
        <f>_xlfn.XLOOKUP(MIS[[#This Row],[TRADING SYMBOL]],[1]Sheet1!$D:$D,[1]Sheet1!$C:$C)</f>
        <v>414.75</v>
      </c>
      <c r="AE1860">
        <f>MIS[[#This Row],[OrderAverageTradedPrice]]*MIS[[#This Row],[OrderQuantity]]</f>
        <v>18481</v>
      </c>
      <c r="AF1860">
        <f>MIS[[#This Row],[LTP]]*MIS[[#This Row],[OrderQuantity]]</f>
        <v>16590</v>
      </c>
      <c r="AG1860">
        <f>IF(MIS[[#This Row],[OrderSide]]="SELL",MIS[[#This Row],[VALUE]]-MIS[[#This Row],[LIVE_VALUE]],MIS[[#This Row],[LIVE_VALUE]]-MIS[[#This Row],[VALUE]])</f>
        <v>1891</v>
      </c>
      <c r="AH1860" t="str" cm="1">
        <f t="array" ref="AH1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0" t="str">
        <f>MIS[[#This Row],[TRADING SYMBOL]]</f>
        <v>SENSEX2552082400CE</v>
      </c>
      <c r="AJ1860" t="str">
        <f>IF(RIGHT(MIS[[#This Row],[Main/Hedge]],4)="MAIN","MAIN","HEDGE")</f>
        <v>MAIN</v>
      </c>
      <c r="AK1860" t="str" cm="1">
        <f t="array" ref="AK1860">_xlfn._xlws.FILTER(Table4[Column1],ISNUMBER(SEARCH(Table4[Column1],MIS[[#This Row],[OrderUniqueIdentifier]])),"")</f>
        <v>MS</v>
      </c>
    </row>
    <row r="1861" spans="1:37" x14ac:dyDescent="0.25">
      <c r="A1861" t="s">
        <v>71</v>
      </c>
      <c r="B1861" t="s">
        <v>602</v>
      </c>
      <c r="C1861" t="s">
        <v>3599</v>
      </c>
      <c r="D1861" t="s">
        <v>72</v>
      </c>
      <c r="E1861" t="s">
        <v>3202</v>
      </c>
      <c r="F1861" t="s">
        <v>98</v>
      </c>
      <c r="G1861" t="s">
        <v>89</v>
      </c>
      <c r="H1861" t="s">
        <v>75</v>
      </c>
      <c r="I1861" t="s">
        <v>76</v>
      </c>
      <c r="J1861" t="s">
        <v>77</v>
      </c>
      <c r="K1861">
        <v>40</v>
      </c>
      <c r="L1861" t="s">
        <v>77</v>
      </c>
      <c r="M1861" t="s">
        <v>78</v>
      </c>
      <c r="N1861" t="s">
        <v>3600</v>
      </c>
      <c r="O1861" t="s">
        <v>3177</v>
      </c>
      <c r="P1861" t="s">
        <v>3178</v>
      </c>
      <c r="Q1861" t="s">
        <v>3205</v>
      </c>
      <c r="R1861" t="s">
        <v>79</v>
      </c>
      <c r="S1861" t="s">
        <v>40</v>
      </c>
      <c r="T1861" t="s">
        <v>3206</v>
      </c>
      <c r="U1861" t="s">
        <v>100</v>
      </c>
      <c r="V1861" t="s">
        <v>80</v>
      </c>
      <c r="W1861">
        <v>82100</v>
      </c>
      <c r="X1861" t="s">
        <v>85</v>
      </c>
      <c r="Y1861">
        <v>-40</v>
      </c>
      <c r="Z1861" t="s">
        <v>3179</v>
      </c>
      <c r="AA1861" t="s">
        <v>3180</v>
      </c>
      <c r="AB1861" t="s">
        <v>107</v>
      </c>
      <c r="AC1861" t="s">
        <v>91</v>
      </c>
      <c r="AD1861">
        <f>_xlfn.XLOOKUP(MIS[[#This Row],[TRADING SYMBOL]],[1]Sheet1!$D:$D,[1]Sheet1!$C:$C)</f>
        <v>310.8</v>
      </c>
      <c r="AE1861">
        <f>MIS[[#This Row],[OrderAverageTradedPrice]]*MIS[[#This Row],[OrderQuantity]]</f>
        <v>17483</v>
      </c>
      <c r="AF1861">
        <f>MIS[[#This Row],[LTP]]*MIS[[#This Row],[OrderQuantity]]</f>
        <v>12432</v>
      </c>
      <c r="AG1861">
        <f>IF(MIS[[#This Row],[OrderSide]]="SELL",MIS[[#This Row],[VALUE]]-MIS[[#This Row],[LIVE_VALUE]],MIS[[#This Row],[LIVE_VALUE]]-MIS[[#This Row],[VALUE]])</f>
        <v>5051</v>
      </c>
      <c r="AH1861" t="str" cm="1">
        <f t="array" ref="AH1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1" t="str">
        <f>MIS[[#This Row],[TRADING SYMBOL]]</f>
        <v>SENSEX2552082100PE</v>
      </c>
      <c r="AJ1861" t="str">
        <f>IF(RIGHT(MIS[[#This Row],[Main/Hedge]],4)="MAIN","MAIN","HEDGE")</f>
        <v>MAIN</v>
      </c>
      <c r="AK1861" t="str" cm="1">
        <f t="array" ref="AK1861">_xlfn._xlws.FILTER(Table4[Column1],ISNUMBER(SEARCH(Table4[Column1],MIS[[#This Row],[OrderUniqueIdentifier]])),"")</f>
        <v>MS</v>
      </c>
    </row>
    <row r="1862" spans="1:37" x14ac:dyDescent="0.25">
      <c r="A1862" t="s">
        <v>71</v>
      </c>
      <c r="B1862" t="s">
        <v>619</v>
      </c>
      <c r="C1862" t="s">
        <v>3620</v>
      </c>
      <c r="D1862" t="s">
        <v>72</v>
      </c>
      <c r="E1862" t="s">
        <v>2053</v>
      </c>
      <c r="F1862" t="s">
        <v>98</v>
      </c>
      <c r="G1862" t="s">
        <v>89</v>
      </c>
      <c r="H1862" t="s">
        <v>75</v>
      </c>
      <c r="I1862" t="s">
        <v>76</v>
      </c>
      <c r="J1862" t="s">
        <v>77</v>
      </c>
      <c r="K1862">
        <v>40</v>
      </c>
      <c r="L1862" t="s">
        <v>77</v>
      </c>
      <c r="M1862" t="s">
        <v>78</v>
      </c>
      <c r="N1862" t="s">
        <v>3257</v>
      </c>
      <c r="O1862" t="s">
        <v>3177</v>
      </c>
      <c r="P1862" t="s">
        <v>3178</v>
      </c>
      <c r="Q1862" t="s">
        <v>2055</v>
      </c>
      <c r="R1862" t="s">
        <v>79</v>
      </c>
      <c r="S1862" t="s">
        <v>40</v>
      </c>
      <c r="T1862" t="s">
        <v>2056</v>
      </c>
      <c r="U1862" t="s">
        <v>100</v>
      </c>
      <c r="V1862" t="s">
        <v>80</v>
      </c>
      <c r="W1862">
        <v>82300</v>
      </c>
      <c r="X1862" t="s">
        <v>85</v>
      </c>
      <c r="Y1862">
        <v>-40</v>
      </c>
      <c r="Z1862" t="s">
        <v>3179</v>
      </c>
      <c r="AA1862" t="s">
        <v>3180</v>
      </c>
      <c r="AB1862" t="s">
        <v>107</v>
      </c>
      <c r="AC1862" t="s">
        <v>91</v>
      </c>
      <c r="AD1862">
        <f>_xlfn.XLOOKUP(MIS[[#This Row],[TRADING SYMBOL]],[1]Sheet1!$D:$D,[1]Sheet1!$C:$C)</f>
        <v>389.05</v>
      </c>
      <c r="AE1862">
        <f>MIS[[#This Row],[OrderAverageTradedPrice]]*MIS[[#This Row],[OrderQuantity]]</f>
        <v>20932</v>
      </c>
      <c r="AF1862">
        <f>MIS[[#This Row],[LTP]]*MIS[[#This Row],[OrderQuantity]]</f>
        <v>15562</v>
      </c>
      <c r="AG1862">
        <f>IF(MIS[[#This Row],[OrderSide]]="SELL",MIS[[#This Row],[VALUE]]-MIS[[#This Row],[LIVE_VALUE]],MIS[[#This Row],[LIVE_VALUE]]-MIS[[#This Row],[VALUE]])</f>
        <v>5370</v>
      </c>
      <c r="AH1862" t="str" cm="1">
        <f t="array" ref="AH1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2" t="str">
        <f>MIS[[#This Row],[TRADING SYMBOL]]</f>
        <v>SENSEX2552082300PE</v>
      </c>
      <c r="AJ1862" t="str">
        <f>IF(RIGHT(MIS[[#This Row],[Main/Hedge]],4)="MAIN","MAIN","HEDGE")</f>
        <v>MAIN</v>
      </c>
      <c r="AK1862" t="str" cm="1">
        <f t="array" ref="AK1862">_xlfn._xlws.FILTER(Table4[Column1],ISNUMBER(SEARCH(Table4[Column1],MIS[[#This Row],[OrderUniqueIdentifier]])),"")</f>
        <v>MS</v>
      </c>
    </row>
    <row r="1863" spans="1:37" x14ac:dyDescent="0.25">
      <c r="A1863" t="s">
        <v>71</v>
      </c>
      <c r="B1863" t="s">
        <v>629</v>
      </c>
      <c r="C1863" t="s">
        <v>3645</v>
      </c>
      <c r="D1863" t="s">
        <v>72</v>
      </c>
      <c r="E1863" t="s">
        <v>2053</v>
      </c>
      <c r="F1863" t="s">
        <v>98</v>
      </c>
      <c r="G1863" t="s">
        <v>89</v>
      </c>
      <c r="H1863" t="s">
        <v>75</v>
      </c>
      <c r="I1863" t="s">
        <v>76</v>
      </c>
      <c r="J1863" t="s">
        <v>77</v>
      </c>
      <c r="K1863">
        <v>20</v>
      </c>
      <c r="L1863" t="s">
        <v>77</v>
      </c>
      <c r="M1863" t="s">
        <v>78</v>
      </c>
      <c r="N1863" t="s">
        <v>3646</v>
      </c>
      <c r="O1863" t="s">
        <v>3177</v>
      </c>
      <c r="P1863" t="s">
        <v>3178</v>
      </c>
      <c r="Q1863" t="s">
        <v>2055</v>
      </c>
      <c r="R1863" t="s">
        <v>79</v>
      </c>
      <c r="S1863" t="s">
        <v>40</v>
      </c>
      <c r="T1863" t="s">
        <v>2056</v>
      </c>
      <c r="U1863" t="s">
        <v>100</v>
      </c>
      <c r="V1863" t="s">
        <v>80</v>
      </c>
      <c r="W1863">
        <v>82300</v>
      </c>
      <c r="X1863" t="s">
        <v>85</v>
      </c>
      <c r="Y1863">
        <v>-20</v>
      </c>
      <c r="Z1863" t="s">
        <v>3179</v>
      </c>
      <c r="AA1863" t="s">
        <v>3180</v>
      </c>
      <c r="AB1863" t="s">
        <v>107</v>
      </c>
      <c r="AC1863" t="s">
        <v>91</v>
      </c>
      <c r="AD1863">
        <f>_xlfn.XLOOKUP(MIS[[#This Row],[TRADING SYMBOL]],[1]Sheet1!$D:$D,[1]Sheet1!$C:$C)</f>
        <v>389.05</v>
      </c>
      <c r="AE1863">
        <f>MIS[[#This Row],[OrderAverageTradedPrice]]*MIS[[#This Row],[OrderQuantity]]</f>
        <v>10473</v>
      </c>
      <c r="AF1863">
        <f>MIS[[#This Row],[LTP]]*MIS[[#This Row],[OrderQuantity]]</f>
        <v>7781</v>
      </c>
      <c r="AG1863">
        <f>IF(MIS[[#This Row],[OrderSide]]="SELL",MIS[[#This Row],[VALUE]]-MIS[[#This Row],[LIVE_VALUE]],MIS[[#This Row],[LIVE_VALUE]]-MIS[[#This Row],[VALUE]])</f>
        <v>2692</v>
      </c>
      <c r="AH1863" t="str" cm="1">
        <f t="array" ref="AH1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3" t="str">
        <f>MIS[[#This Row],[TRADING SYMBOL]]</f>
        <v>SENSEX2552082300PE</v>
      </c>
      <c r="AJ1863" t="str">
        <f>IF(RIGHT(MIS[[#This Row],[Main/Hedge]],4)="MAIN","MAIN","HEDGE")</f>
        <v>MAIN</v>
      </c>
      <c r="AK1863" t="str" cm="1">
        <f t="array" ref="AK1863">_xlfn._xlws.FILTER(Table4[Column1],ISNUMBER(SEARCH(Table4[Column1],MIS[[#This Row],[OrderUniqueIdentifier]])),"")</f>
        <v>MS</v>
      </c>
    </row>
    <row r="1864" spans="1:37" x14ac:dyDescent="0.25">
      <c r="A1864" t="s">
        <v>71</v>
      </c>
      <c r="B1864" t="s">
        <v>632</v>
      </c>
      <c r="C1864" t="s">
        <v>3674</v>
      </c>
      <c r="D1864" t="s">
        <v>72</v>
      </c>
      <c r="E1864" t="s">
        <v>3186</v>
      </c>
      <c r="F1864" t="s">
        <v>98</v>
      </c>
      <c r="G1864" t="s">
        <v>89</v>
      </c>
      <c r="H1864" t="s">
        <v>75</v>
      </c>
      <c r="I1864" t="s">
        <v>76</v>
      </c>
      <c r="J1864" t="s">
        <v>77</v>
      </c>
      <c r="K1864">
        <v>80</v>
      </c>
      <c r="L1864" t="s">
        <v>77</v>
      </c>
      <c r="M1864" t="s">
        <v>78</v>
      </c>
      <c r="N1864" t="s">
        <v>3675</v>
      </c>
      <c r="O1864" t="s">
        <v>3177</v>
      </c>
      <c r="P1864" t="s">
        <v>3178</v>
      </c>
      <c r="Q1864" t="s">
        <v>3189</v>
      </c>
      <c r="R1864" t="s">
        <v>79</v>
      </c>
      <c r="S1864" t="s">
        <v>40</v>
      </c>
      <c r="T1864" t="s">
        <v>3190</v>
      </c>
      <c r="U1864" t="s">
        <v>100</v>
      </c>
      <c r="V1864" t="s">
        <v>80</v>
      </c>
      <c r="W1864">
        <v>82400</v>
      </c>
      <c r="X1864" t="s">
        <v>81</v>
      </c>
      <c r="Y1864">
        <v>-80</v>
      </c>
      <c r="Z1864" t="s">
        <v>3179</v>
      </c>
      <c r="AA1864" t="s">
        <v>3180</v>
      </c>
      <c r="AB1864" t="s">
        <v>90</v>
      </c>
      <c r="AC1864" t="s">
        <v>91</v>
      </c>
      <c r="AD1864">
        <f>_xlfn.XLOOKUP(MIS[[#This Row],[TRADING SYMBOL]],[1]Sheet1!$D:$D,[1]Sheet1!$C:$C)</f>
        <v>414.75</v>
      </c>
      <c r="AE1864">
        <f>MIS[[#This Row],[OrderAverageTradedPrice]]*MIS[[#This Row],[OrderQuantity]]</f>
        <v>36938</v>
      </c>
      <c r="AF1864">
        <f>MIS[[#This Row],[LTP]]*MIS[[#This Row],[OrderQuantity]]</f>
        <v>33180</v>
      </c>
      <c r="AG1864">
        <f>IF(MIS[[#This Row],[OrderSide]]="SELL",MIS[[#This Row],[VALUE]]-MIS[[#This Row],[LIVE_VALUE]],MIS[[#This Row],[LIVE_VALUE]]-MIS[[#This Row],[VALUE]])</f>
        <v>3758</v>
      </c>
      <c r="AH1864" t="str" cm="1">
        <f t="array" ref="AH1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4" t="str">
        <f>MIS[[#This Row],[TRADING SYMBOL]]</f>
        <v>SENSEX2552082400CE</v>
      </c>
      <c r="AJ1864" t="str">
        <f>IF(RIGHT(MIS[[#This Row],[Main/Hedge]],4)="MAIN","MAIN","HEDGE")</f>
        <v>MAIN</v>
      </c>
      <c r="AK1864" t="str" cm="1">
        <f t="array" ref="AK1864">_xlfn._xlws.FILTER(Table4[Column1],ISNUMBER(SEARCH(Table4[Column1],MIS[[#This Row],[OrderUniqueIdentifier]])),"")</f>
        <v>MS</v>
      </c>
    </row>
    <row r="1865" spans="1:37" x14ac:dyDescent="0.25">
      <c r="A1865" t="s">
        <v>71</v>
      </c>
      <c r="B1865" t="s">
        <v>642</v>
      </c>
      <c r="C1865" t="s">
        <v>3715</v>
      </c>
      <c r="D1865" t="s">
        <v>72</v>
      </c>
      <c r="E1865" t="s">
        <v>3193</v>
      </c>
      <c r="F1865" t="s">
        <v>98</v>
      </c>
      <c r="G1865" t="s">
        <v>89</v>
      </c>
      <c r="H1865" t="s">
        <v>75</v>
      </c>
      <c r="I1865" t="s">
        <v>76</v>
      </c>
      <c r="J1865" t="s">
        <v>77</v>
      </c>
      <c r="K1865">
        <v>180</v>
      </c>
      <c r="L1865" t="s">
        <v>77</v>
      </c>
      <c r="M1865" t="s">
        <v>78</v>
      </c>
      <c r="N1865" t="s">
        <v>3716</v>
      </c>
      <c r="O1865" t="s">
        <v>3177</v>
      </c>
      <c r="P1865" t="s">
        <v>3178</v>
      </c>
      <c r="Q1865" t="s">
        <v>3195</v>
      </c>
      <c r="R1865" t="s">
        <v>79</v>
      </c>
      <c r="S1865" t="s">
        <v>40</v>
      </c>
      <c r="T1865" t="s">
        <v>3196</v>
      </c>
      <c r="U1865" t="s">
        <v>100</v>
      </c>
      <c r="V1865" t="s">
        <v>80</v>
      </c>
      <c r="W1865">
        <v>82200</v>
      </c>
      <c r="X1865" t="s">
        <v>85</v>
      </c>
      <c r="Y1865">
        <v>-180</v>
      </c>
      <c r="Z1865" t="s">
        <v>3179</v>
      </c>
      <c r="AA1865" t="s">
        <v>3180</v>
      </c>
      <c r="AB1865" t="s">
        <v>107</v>
      </c>
      <c r="AC1865" t="s">
        <v>91</v>
      </c>
      <c r="AD1865">
        <f>_xlfn.XLOOKUP(MIS[[#This Row],[TRADING SYMBOL]],[1]Sheet1!$D:$D,[1]Sheet1!$C:$C)</f>
        <v>350</v>
      </c>
      <c r="AE1865">
        <f>MIS[[#This Row],[OrderAverageTradedPrice]]*MIS[[#This Row],[OrderQuantity]]</f>
        <v>86307.99999999984</v>
      </c>
      <c r="AF1865">
        <f>MIS[[#This Row],[LTP]]*MIS[[#This Row],[OrderQuantity]]</f>
        <v>63000</v>
      </c>
      <c r="AG1865">
        <f>IF(MIS[[#This Row],[OrderSide]]="SELL",MIS[[#This Row],[VALUE]]-MIS[[#This Row],[LIVE_VALUE]],MIS[[#This Row],[LIVE_VALUE]]-MIS[[#This Row],[VALUE]])</f>
        <v>23307.99999999984</v>
      </c>
      <c r="AH1865" t="str" cm="1">
        <f t="array" ref="AH1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5" t="str">
        <f>MIS[[#This Row],[TRADING SYMBOL]]</f>
        <v>SENSEX2552082200PE</v>
      </c>
      <c r="AJ1865" t="str">
        <f>IF(RIGHT(MIS[[#This Row],[Main/Hedge]],4)="MAIN","MAIN","HEDGE")</f>
        <v>MAIN</v>
      </c>
      <c r="AK1865" t="str" cm="1">
        <f t="array" ref="AK1865">_xlfn._xlws.FILTER(Table4[Column1],ISNUMBER(SEARCH(Table4[Column1],MIS[[#This Row],[OrderUniqueIdentifier]])),"")</f>
        <v>MS</v>
      </c>
    </row>
    <row r="1866" spans="1:37" x14ac:dyDescent="0.25">
      <c r="A1866" t="s">
        <v>71</v>
      </c>
      <c r="B1866" t="s">
        <v>642</v>
      </c>
      <c r="C1866" t="s">
        <v>3727</v>
      </c>
      <c r="D1866" t="s">
        <v>72</v>
      </c>
      <c r="E1866" t="s">
        <v>160</v>
      </c>
      <c r="F1866" t="s">
        <v>98</v>
      </c>
      <c r="G1866" t="s">
        <v>89</v>
      </c>
      <c r="H1866" t="s">
        <v>75</v>
      </c>
      <c r="I1866" t="s">
        <v>76</v>
      </c>
      <c r="J1866" t="s">
        <v>77</v>
      </c>
      <c r="K1866">
        <v>180</v>
      </c>
      <c r="L1866" t="s">
        <v>77</v>
      </c>
      <c r="M1866" t="s">
        <v>78</v>
      </c>
      <c r="N1866" t="s">
        <v>3728</v>
      </c>
      <c r="O1866" t="s">
        <v>3178</v>
      </c>
      <c r="P1866" t="s">
        <v>3178</v>
      </c>
      <c r="Q1866" t="s">
        <v>162</v>
      </c>
      <c r="R1866" t="s">
        <v>79</v>
      </c>
      <c r="S1866" t="s">
        <v>40</v>
      </c>
      <c r="T1866" t="s">
        <v>163</v>
      </c>
      <c r="U1866" t="s">
        <v>100</v>
      </c>
      <c r="V1866" t="s">
        <v>80</v>
      </c>
      <c r="W1866">
        <v>82500</v>
      </c>
      <c r="X1866" t="s">
        <v>81</v>
      </c>
      <c r="Y1866">
        <v>-180</v>
      </c>
      <c r="Z1866" t="s">
        <v>3180</v>
      </c>
      <c r="AA1866" t="s">
        <v>3180</v>
      </c>
      <c r="AB1866" t="s">
        <v>90</v>
      </c>
      <c r="AC1866" t="s">
        <v>91</v>
      </c>
      <c r="AD1866">
        <f>_xlfn.XLOOKUP(MIS[[#This Row],[TRADING SYMBOL]],[1]Sheet1!$D:$D,[1]Sheet1!$C:$C)</f>
        <v>367.2</v>
      </c>
      <c r="AE1866">
        <f>MIS[[#This Row],[OrderAverageTradedPrice]]*MIS[[#This Row],[OrderQuantity]]</f>
        <v>74401.999999999913</v>
      </c>
      <c r="AF1866">
        <f>MIS[[#This Row],[LTP]]*MIS[[#This Row],[OrderQuantity]]</f>
        <v>66096</v>
      </c>
      <c r="AG1866">
        <f>IF(MIS[[#This Row],[OrderSide]]="SELL",MIS[[#This Row],[VALUE]]-MIS[[#This Row],[LIVE_VALUE]],MIS[[#This Row],[LIVE_VALUE]]-MIS[[#This Row],[VALUE]])</f>
        <v>8305.9999999999127</v>
      </c>
      <c r="AH1866" t="str" cm="1">
        <f t="array" ref="AH1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6" t="str">
        <f>MIS[[#This Row],[TRADING SYMBOL]]</f>
        <v>SENSEX2552082500CE</v>
      </c>
      <c r="AJ1866" t="str">
        <f>IF(RIGHT(MIS[[#This Row],[Main/Hedge]],4)="MAIN","MAIN","HEDGE")</f>
        <v>MAIN</v>
      </c>
      <c r="AK1866" t="str" cm="1">
        <f t="array" ref="AK1866">_xlfn._xlws.FILTER(Table4[Column1],ISNUMBER(SEARCH(Table4[Column1],MIS[[#This Row],[OrderUniqueIdentifier]])),"")</f>
        <v>MS</v>
      </c>
    </row>
    <row r="1867" spans="1:37" x14ac:dyDescent="0.25">
      <c r="A1867" t="s">
        <v>71</v>
      </c>
      <c r="B1867" t="s">
        <v>652</v>
      </c>
      <c r="C1867" t="s">
        <v>3758</v>
      </c>
      <c r="D1867" t="s">
        <v>72</v>
      </c>
      <c r="E1867" t="s">
        <v>2044</v>
      </c>
      <c r="F1867" t="s">
        <v>98</v>
      </c>
      <c r="G1867" t="s">
        <v>89</v>
      </c>
      <c r="H1867" t="s">
        <v>75</v>
      </c>
      <c r="I1867" t="s">
        <v>76</v>
      </c>
      <c r="J1867" t="s">
        <v>77</v>
      </c>
      <c r="K1867">
        <v>20</v>
      </c>
      <c r="L1867" t="s">
        <v>77</v>
      </c>
      <c r="M1867" t="s">
        <v>78</v>
      </c>
      <c r="N1867" t="s">
        <v>3759</v>
      </c>
      <c r="O1867" t="s">
        <v>3177</v>
      </c>
      <c r="P1867" t="s">
        <v>3178</v>
      </c>
      <c r="Q1867" t="s">
        <v>2048</v>
      </c>
      <c r="R1867" t="s">
        <v>79</v>
      </c>
      <c r="S1867" t="s">
        <v>40</v>
      </c>
      <c r="T1867" t="s">
        <v>2049</v>
      </c>
      <c r="U1867" t="s">
        <v>100</v>
      </c>
      <c r="V1867" t="s">
        <v>80</v>
      </c>
      <c r="W1867">
        <v>82300</v>
      </c>
      <c r="X1867" t="s">
        <v>81</v>
      </c>
      <c r="Y1867">
        <v>-20</v>
      </c>
      <c r="Z1867" t="s">
        <v>3179</v>
      </c>
      <c r="AA1867" t="s">
        <v>3180</v>
      </c>
      <c r="AB1867" t="s">
        <v>90</v>
      </c>
      <c r="AC1867" t="s">
        <v>91</v>
      </c>
      <c r="AD1867">
        <f>_xlfn.XLOOKUP(MIS[[#This Row],[TRADING SYMBOL]],[1]Sheet1!$D:$D,[1]Sheet1!$C:$C)</f>
        <v>464.4</v>
      </c>
      <c r="AE1867">
        <f>MIS[[#This Row],[OrderAverageTradedPrice]]*MIS[[#This Row],[OrderQuantity]]</f>
        <v>10255</v>
      </c>
      <c r="AF1867">
        <f>MIS[[#This Row],[LTP]]*MIS[[#This Row],[OrderQuantity]]</f>
        <v>9288</v>
      </c>
      <c r="AG1867">
        <f>IF(MIS[[#This Row],[OrderSide]]="SELL",MIS[[#This Row],[VALUE]]-MIS[[#This Row],[LIVE_VALUE]],MIS[[#This Row],[LIVE_VALUE]]-MIS[[#This Row],[VALUE]])</f>
        <v>967</v>
      </c>
      <c r="AH1867" t="str" cm="1">
        <f t="array" ref="AH1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7" t="str">
        <f>MIS[[#This Row],[TRADING SYMBOL]]</f>
        <v>SENSEX2552082300CE</v>
      </c>
      <c r="AJ1867" t="str">
        <f>IF(RIGHT(MIS[[#This Row],[Main/Hedge]],4)="MAIN","MAIN","HEDGE")</f>
        <v>MAIN</v>
      </c>
      <c r="AK1867" t="str" cm="1">
        <f t="array" ref="AK1867">_xlfn._xlws.FILTER(Table4[Column1],ISNUMBER(SEARCH(Table4[Column1],MIS[[#This Row],[OrderUniqueIdentifier]])),"")</f>
        <v>MS</v>
      </c>
    </row>
    <row r="1868" spans="1:37" x14ac:dyDescent="0.25">
      <c r="A1868" t="s">
        <v>71</v>
      </c>
      <c r="B1868" t="s">
        <v>652</v>
      </c>
      <c r="C1868" t="s">
        <v>3760</v>
      </c>
      <c r="D1868" t="s">
        <v>72</v>
      </c>
      <c r="E1868" t="s">
        <v>2053</v>
      </c>
      <c r="F1868" t="s">
        <v>98</v>
      </c>
      <c r="G1868" t="s">
        <v>89</v>
      </c>
      <c r="H1868" t="s">
        <v>75</v>
      </c>
      <c r="I1868" t="s">
        <v>76</v>
      </c>
      <c r="J1868" t="s">
        <v>77</v>
      </c>
      <c r="K1868">
        <v>20</v>
      </c>
      <c r="L1868" t="s">
        <v>77</v>
      </c>
      <c r="M1868" t="s">
        <v>78</v>
      </c>
      <c r="N1868" t="s">
        <v>3761</v>
      </c>
      <c r="O1868" t="s">
        <v>3178</v>
      </c>
      <c r="P1868" t="s">
        <v>3178</v>
      </c>
      <c r="Q1868" t="s">
        <v>2055</v>
      </c>
      <c r="R1868" t="s">
        <v>79</v>
      </c>
      <c r="S1868" t="s">
        <v>40</v>
      </c>
      <c r="T1868" t="s">
        <v>2056</v>
      </c>
      <c r="U1868" t="s">
        <v>100</v>
      </c>
      <c r="V1868" t="s">
        <v>80</v>
      </c>
      <c r="W1868">
        <v>82300</v>
      </c>
      <c r="X1868" t="s">
        <v>85</v>
      </c>
      <c r="Y1868">
        <v>-20</v>
      </c>
      <c r="Z1868" t="s">
        <v>3180</v>
      </c>
      <c r="AA1868" t="s">
        <v>3180</v>
      </c>
      <c r="AB1868" t="s">
        <v>107</v>
      </c>
      <c r="AC1868" t="s">
        <v>91</v>
      </c>
      <c r="AD1868">
        <f>_xlfn.XLOOKUP(MIS[[#This Row],[TRADING SYMBOL]],[1]Sheet1!$D:$D,[1]Sheet1!$C:$C)</f>
        <v>389.05</v>
      </c>
      <c r="AE1868">
        <f>MIS[[#This Row],[OrderAverageTradedPrice]]*MIS[[#This Row],[OrderQuantity]]</f>
        <v>10477</v>
      </c>
      <c r="AF1868">
        <f>MIS[[#This Row],[LTP]]*MIS[[#This Row],[OrderQuantity]]</f>
        <v>7781</v>
      </c>
      <c r="AG1868">
        <f>IF(MIS[[#This Row],[OrderSide]]="SELL",MIS[[#This Row],[VALUE]]-MIS[[#This Row],[LIVE_VALUE]],MIS[[#This Row],[LIVE_VALUE]]-MIS[[#This Row],[VALUE]])</f>
        <v>2696</v>
      </c>
      <c r="AH1868" t="str" cm="1">
        <f t="array" ref="AH1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8" t="str">
        <f>MIS[[#This Row],[TRADING SYMBOL]]</f>
        <v>SENSEX2552082300PE</v>
      </c>
      <c r="AJ1868" t="str">
        <f>IF(RIGHT(MIS[[#This Row],[Main/Hedge]],4)="MAIN","MAIN","HEDGE")</f>
        <v>MAIN</v>
      </c>
      <c r="AK1868" t="str" cm="1">
        <f t="array" ref="AK1868">_xlfn._xlws.FILTER(Table4[Column1],ISNUMBER(SEARCH(Table4[Column1],MIS[[#This Row],[OrderUniqueIdentifier]])),"")</f>
        <v>MS</v>
      </c>
    </row>
    <row r="1869" spans="1:37" x14ac:dyDescent="0.25">
      <c r="A1869" t="s">
        <v>71</v>
      </c>
      <c r="B1869" t="s">
        <v>669</v>
      </c>
      <c r="C1869" t="s">
        <v>3826</v>
      </c>
      <c r="D1869" t="s">
        <v>72</v>
      </c>
      <c r="E1869" t="s">
        <v>3202</v>
      </c>
      <c r="F1869" t="s">
        <v>98</v>
      </c>
      <c r="G1869" t="s">
        <v>89</v>
      </c>
      <c r="H1869" t="s">
        <v>75</v>
      </c>
      <c r="I1869" t="s">
        <v>76</v>
      </c>
      <c r="J1869" t="s">
        <v>77</v>
      </c>
      <c r="K1869">
        <v>340</v>
      </c>
      <c r="L1869" t="s">
        <v>77</v>
      </c>
      <c r="M1869" t="s">
        <v>78</v>
      </c>
      <c r="N1869" t="s">
        <v>3827</v>
      </c>
      <c r="O1869" t="s">
        <v>3177</v>
      </c>
      <c r="P1869" t="s">
        <v>3178</v>
      </c>
      <c r="Q1869" t="s">
        <v>3205</v>
      </c>
      <c r="R1869" t="s">
        <v>79</v>
      </c>
      <c r="S1869" t="s">
        <v>40</v>
      </c>
      <c r="T1869" t="s">
        <v>3206</v>
      </c>
      <c r="U1869" t="s">
        <v>100</v>
      </c>
      <c r="V1869" t="s">
        <v>80</v>
      </c>
      <c r="W1869">
        <v>82100</v>
      </c>
      <c r="X1869" t="s">
        <v>85</v>
      </c>
      <c r="Y1869">
        <v>-340</v>
      </c>
      <c r="Z1869" t="s">
        <v>3179</v>
      </c>
      <c r="AA1869" t="s">
        <v>3180</v>
      </c>
      <c r="AB1869" t="s">
        <v>107</v>
      </c>
      <c r="AC1869" t="s">
        <v>91</v>
      </c>
      <c r="AD1869">
        <f>_xlfn.XLOOKUP(MIS[[#This Row],[TRADING SYMBOL]],[1]Sheet1!$D:$D,[1]Sheet1!$C:$C)</f>
        <v>310.8</v>
      </c>
      <c r="AE1869">
        <f>MIS[[#This Row],[OrderAverageTradedPrice]]*MIS[[#This Row],[OrderQuantity]]</f>
        <v>148150.99999999977</v>
      </c>
      <c r="AF1869">
        <f>MIS[[#This Row],[LTP]]*MIS[[#This Row],[OrderQuantity]]</f>
        <v>105672</v>
      </c>
      <c r="AG1869">
        <f>IF(MIS[[#This Row],[OrderSide]]="SELL",MIS[[#This Row],[VALUE]]-MIS[[#This Row],[LIVE_VALUE]],MIS[[#This Row],[LIVE_VALUE]]-MIS[[#This Row],[VALUE]])</f>
        <v>42478.999999999767</v>
      </c>
      <c r="AH1869" t="str" cm="1">
        <f t="array" ref="AH1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9" t="str">
        <f>MIS[[#This Row],[TRADING SYMBOL]]</f>
        <v>SENSEX2552082100PE</v>
      </c>
      <c r="AJ1869" t="str">
        <f>IF(RIGHT(MIS[[#This Row],[Main/Hedge]],4)="MAIN","MAIN","HEDGE")</f>
        <v>MAIN</v>
      </c>
      <c r="AK1869" t="str" cm="1">
        <f t="array" ref="AK1869">_xlfn._xlws.FILTER(Table4[Column1],ISNUMBER(SEARCH(Table4[Column1],MIS[[#This Row],[OrderUniqueIdentifier]])),"")</f>
        <v>MS</v>
      </c>
    </row>
    <row r="1870" spans="1:37" x14ac:dyDescent="0.25">
      <c r="A1870" t="s">
        <v>71</v>
      </c>
      <c r="B1870" t="s">
        <v>696</v>
      </c>
      <c r="C1870" t="s">
        <v>3876</v>
      </c>
      <c r="D1870" t="s">
        <v>72</v>
      </c>
      <c r="E1870" t="s">
        <v>3202</v>
      </c>
      <c r="F1870" t="s">
        <v>98</v>
      </c>
      <c r="G1870" t="s">
        <v>89</v>
      </c>
      <c r="H1870" t="s">
        <v>75</v>
      </c>
      <c r="I1870" t="s">
        <v>76</v>
      </c>
      <c r="J1870" t="s">
        <v>77</v>
      </c>
      <c r="K1870">
        <v>120</v>
      </c>
      <c r="L1870" t="s">
        <v>77</v>
      </c>
      <c r="M1870" t="s">
        <v>78</v>
      </c>
      <c r="N1870" t="s">
        <v>3877</v>
      </c>
      <c r="O1870" t="s">
        <v>3178</v>
      </c>
      <c r="P1870" t="s">
        <v>3178</v>
      </c>
      <c r="Q1870" t="s">
        <v>3205</v>
      </c>
      <c r="R1870" t="s">
        <v>79</v>
      </c>
      <c r="S1870" t="s">
        <v>40</v>
      </c>
      <c r="T1870" t="s">
        <v>3206</v>
      </c>
      <c r="U1870" t="s">
        <v>100</v>
      </c>
      <c r="V1870" t="s">
        <v>80</v>
      </c>
      <c r="W1870">
        <v>82100</v>
      </c>
      <c r="X1870" t="s">
        <v>85</v>
      </c>
      <c r="Y1870">
        <v>-120</v>
      </c>
      <c r="Z1870" t="s">
        <v>3180</v>
      </c>
      <c r="AA1870" t="s">
        <v>3180</v>
      </c>
      <c r="AB1870" t="s">
        <v>107</v>
      </c>
      <c r="AC1870" t="s">
        <v>91</v>
      </c>
      <c r="AD1870">
        <f>_xlfn.XLOOKUP(MIS[[#This Row],[TRADING SYMBOL]],[1]Sheet1!$D:$D,[1]Sheet1!$C:$C)</f>
        <v>310.8</v>
      </c>
      <c r="AE1870">
        <f>MIS[[#This Row],[OrderAverageTradedPrice]]*MIS[[#This Row],[OrderQuantity]]</f>
        <v>52482</v>
      </c>
      <c r="AF1870">
        <f>MIS[[#This Row],[LTP]]*MIS[[#This Row],[OrderQuantity]]</f>
        <v>37296</v>
      </c>
      <c r="AG1870">
        <f>IF(MIS[[#This Row],[OrderSide]]="SELL",MIS[[#This Row],[VALUE]]-MIS[[#This Row],[LIVE_VALUE]],MIS[[#This Row],[LIVE_VALUE]]-MIS[[#This Row],[VALUE]])</f>
        <v>15186</v>
      </c>
      <c r="AH1870" t="str" cm="1">
        <f t="array" ref="AH1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0" t="str">
        <f>MIS[[#This Row],[TRADING SYMBOL]]</f>
        <v>SENSEX2552082100PE</v>
      </c>
      <c r="AJ1870" t="str">
        <f>IF(RIGHT(MIS[[#This Row],[Main/Hedge]],4)="MAIN","MAIN","HEDGE")</f>
        <v>MAIN</v>
      </c>
      <c r="AK1870" t="str" cm="1">
        <f t="array" ref="AK1870">_xlfn._xlws.FILTER(Table4[Column1],ISNUMBER(SEARCH(Table4[Column1],MIS[[#This Row],[OrderUniqueIdentifier]])),"")</f>
        <v>MS</v>
      </c>
    </row>
    <row r="1871" spans="1:37" x14ac:dyDescent="0.25">
      <c r="A1871" t="s">
        <v>71</v>
      </c>
      <c r="B1871" t="s">
        <v>705</v>
      </c>
      <c r="C1871" t="s">
        <v>3890</v>
      </c>
      <c r="D1871" t="s">
        <v>72</v>
      </c>
      <c r="E1871" t="s">
        <v>2053</v>
      </c>
      <c r="F1871" t="s">
        <v>98</v>
      </c>
      <c r="G1871" t="s">
        <v>89</v>
      </c>
      <c r="H1871" t="s">
        <v>75</v>
      </c>
      <c r="I1871" t="s">
        <v>76</v>
      </c>
      <c r="J1871" t="s">
        <v>77</v>
      </c>
      <c r="K1871">
        <v>20</v>
      </c>
      <c r="L1871" t="s">
        <v>77</v>
      </c>
      <c r="M1871" t="s">
        <v>78</v>
      </c>
      <c r="N1871" t="s">
        <v>3891</v>
      </c>
      <c r="O1871" t="s">
        <v>3177</v>
      </c>
      <c r="P1871" t="s">
        <v>3178</v>
      </c>
      <c r="Q1871" t="s">
        <v>2055</v>
      </c>
      <c r="R1871" t="s">
        <v>79</v>
      </c>
      <c r="S1871" t="s">
        <v>40</v>
      </c>
      <c r="T1871" t="s">
        <v>2056</v>
      </c>
      <c r="U1871" t="s">
        <v>100</v>
      </c>
      <c r="V1871" t="s">
        <v>80</v>
      </c>
      <c r="W1871">
        <v>82300</v>
      </c>
      <c r="X1871" t="s">
        <v>85</v>
      </c>
      <c r="Y1871">
        <v>-20</v>
      </c>
      <c r="Z1871" t="s">
        <v>3179</v>
      </c>
      <c r="AA1871" t="s">
        <v>3180</v>
      </c>
      <c r="AB1871" t="s">
        <v>107</v>
      </c>
      <c r="AC1871" t="s">
        <v>91</v>
      </c>
      <c r="AD1871">
        <f>_xlfn.XLOOKUP(MIS[[#This Row],[TRADING SYMBOL]],[1]Sheet1!$D:$D,[1]Sheet1!$C:$C)</f>
        <v>389.05</v>
      </c>
      <c r="AE1871">
        <f>MIS[[#This Row],[OrderAverageTradedPrice]]*MIS[[#This Row],[OrderQuantity]]</f>
        <v>10494</v>
      </c>
      <c r="AF1871">
        <f>MIS[[#This Row],[LTP]]*MIS[[#This Row],[OrderQuantity]]</f>
        <v>7781</v>
      </c>
      <c r="AG1871">
        <f>IF(MIS[[#This Row],[OrderSide]]="SELL",MIS[[#This Row],[VALUE]]-MIS[[#This Row],[LIVE_VALUE]],MIS[[#This Row],[LIVE_VALUE]]-MIS[[#This Row],[VALUE]])</f>
        <v>2713</v>
      </c>
      <c r="AH1871" t="str" cm="1">
        <f t="array" ref="AH1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1" t="str">
        <f>MIS[[#This Row],[TRADING SYMBOL]]</f>
        <v>SENSEX2552082300PE</v>
      </c>
      <c r="AJ1871" t="str">
        <f>IF(RIGHT(MIS[[#This Row],[Main/Hedge]],4)="MAIN","MAIN","HEDGE")</f>
        <v>MAIN</v>
      </c>
      <c r="AK1871" t="str" cm="1">
        <f t="array" ref="AK1871">_xlfn._xlws.FILTER(Table4[Column1],ISNUMBER(SEARCH(Table4[Column1],MIS[[#This Row],[OrderUniqueIdentifier]])),"")</f>
        <v>MS</v>
      </c>
    </row>
    <row r="1872" spans="1:37" x14ac:dyDescent="0.25">
      <c r="A1872" t="s">
        <v>71</v>
      </c>
      <c r="B1872" t="s">
        <v>705</v>
      </c>
      <c r="C1872" t="s">
        <v>3892</v>
      </c>
      <c r="D1872" t="s">
        <v>72</v>
      </c>
      <c r="E1872" t="s">
        <v>3186</v>
      </c>
      <c r="F1872" t="s">
        <v>98</v>
      </c>
      <c r="G1872" t="s">
        <v>89</v>
      </c>
      <c r="H1872" t="s">
        <v>75</v>
      </c>
      <c r="I1872" t="s">
        <v>76</v>
      </c>
      <c r="J1872" t="s">
        <v>77</v>
      </c>
      <c r="K1872">
        <v>20</v>
      </c>
      <c r="L1872" t="s">
        <v>77</v>
      </c>
      <c r="M1872" t="s">
        <v>78</v>
      </c>
      <c r="N1872" t="s">
        <v>3893</v>
      </c>
      <c r="O1872" t="s">
        <v>3178</v>
      </c>
      <c r="P1872" t="s">
        <v>3178</v>
      </c>
      <c r="Q1872" t="s">
        <v>3189</v>
      </c>
      <c r="R1872" t="s">
        <v>79</v>
      </c>
      <c r="S1872" t="s">
        <v>40</v>
      </c>
      <c r="T1872" t="s">
        <v>3190</v>
      </c>
      <c r="U1872" t="s">
        <v>100</v>
      </c>
      <c r="V1872" t="s">
        <v>80</v>
      </c>
      <c r="W1872">
        <v>82400</v>
      </c>
      <c r="X1872" t="s">
        <v>81</v>
      </c>
      <c r="Y1872">
        <v>-20</v>
      </c>
      <c r="Z1872" t="s">
        <v>3180</v>
      </c>
      <c r="AA1872" t="s">
        <v>3180</v>
      </c>
      <c r="AB1872" t="s">
        <v>90</v>
      </c>
      <c r="AC1872" t="s">
        <v>91</v>
      </c>
      <c r="AD1872">
        <f>_xlfn.XLOOKUP(MIS[[#This Row],[TRADING SYMBOL]],[1]Sheet1!$D:$D,[1]Sheet1!$C:$C)</f>
        <v>414.75</v>
      </c>
      <c r="AE1872">
        <f>MIS[[#This Row],[OrderAverageTradedPrice]]*MIS[[#This Row],[OrderQuantity]]</f>
        <v>9227</v>
      </c>
      <c r="AF1872">
        <f>MIS[[#This Row],[LTP]]*MIS[[#This Row],[OrderQuantity]]</f>
        <v>8295</v>
      </c>
      <c r="AG1872">
        <f>IF(MIS[[#This Row],[OrderSide]]="SELL",MIS[[#This Row],[VALUE]]-MIS[[#This Row],[LIVE_VALUE]],MIS[[#This Row],[LIVE_VALUE]]-MIS[[#This Row],[VALUE]])</f>
        <v>932</v>
      </c>
      <c r="AH1872" t="str" cm="1">
        <f t="array" ref="AH1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2" t="str">
        <f>MIS[[#This Row],[TRADING SYMBOL]]</f>
        <v>SENSEX2552082400CE</v>
      </c>
      <c r="AJ1872" t="str">
        <f>IF(RIGHT(MIS[[#This Row],[Main/Hedge]],4)="MAIN","MAIN","HEDGE")</f>
        <v>MAIN</v>
      </c>
      <c r="AK1872" t="str" cm="1">
        <f t="array" ref="AK1872">_xlfn._xlws.FILTER(Table4[Column1],ISNUMBER(SEARCH(Table4[Column1],MIS[[#This Row],[OrderUniqueIdentifier]])),"")</f>
        <v>MS</v>
      </c>
    </row>
    <row r="1873" spans="1:37" x14ac:dyDescent="0.25">
      <c r="A1873" t="s">
        <v>71</v>
      </c>
      <c r="B1873" t="s">
        <v>714</v>
      </c>
      <c r="C1873" t="s">
        <v>3924</v>
      </c>
      <c r="D1873" t="s">
        <v>72</v>
      </c>
      <c r="E1873" t="s">
        <v>3193</v>
      </c>
      <c r="F1873" t="s">
        <v>98</v>
      </c>
      <c r="G1873" t="s">
        <v>89</v>
      </c>
      <c r="H1873" t="s">
        <v>75</v>
      </c>
      <c r="I1873" t="s">
        <v>76</v>
      </c>
      <c r="J1873" t="s">
        <v>77</v>
      </c>
      <c r="K1873">
        <v>60</v>
      </c>
      <c r="L1873" t="s">
        <v>77</v>
      </c>
      <c r="M1873" t="s">
        <v>78</v>
      </c>
      <c r="N1873" t="s">
        <v>3925</v>
      </c>
      <c r="O1873" t="s">
        <v>3177</v>
      </c>
      <c r="P1873" t="s">
        <v>3178</v>
      </c>
      <c r="Q1873" t="s">
        <v>3195</v>
      </c>
      <c r="R1873" t="s">
        <v>79</v>
      </c>
      <c r="S1873" t="s">
        <v>40</v>
      </c>
      <c r="T1873" t="s">
        <v>3196</v>
      </c>
      <c r="U1873" t="s">
        <v>100</v>
      </c>
      <c r="V1873" t="s">
        <v>80</v>
      </c>
      <c r="W1873">
        <v>82200</v>
      </c>
      <c r="X1873" t="s">
        <v>85</v>
      </c>
      <c r="Y1873">
        <v>-60</v>
      </c>
      <c r="Z1873" t="s">
        <v>3179</v>
      </c>
      <c r="AA1873" t="s">
        <v>3180</v>
      </c>
      <c r="AB1873" t="s">
        <v>107</v>
      </c>
      <c r="AC1873" t="s">
        <v>91</v>
      </c>
      <c r="AD1873">
        <f>_xlfn.XLOOKUP(MIS[[#This Row],[TRADING SYMBOL]],[1]Sheet1!$D:$D,[1]Sheet1!$C:$C)</f>
        <v>350</v>
      </c>
      <c r="AE1873">
        <f>MIS[[#This Row],[OrderAverageTradedPrice]]*MIS[[#This Row],[OrderQuantity]]</f>
        <v>28695</v>
      </c>
      <c r="AF1873">
        <f>MIS[[#This Row],[LTP]]*MIS[[#This Row],[OrderQuantity]]</f>
        <v>21000</v>
      </c>
      <c r="AG1873">
        <f>IF(MIS[[#This Row],[OrderSide]]="SELL",MIS[[#This Row],[VALUE]]-MIS[[#This Row],[LIVE_VALUE]],MIS[[#This Row],[LIVE_VALUE]]-MIS[[#This Row],[VALUE]])</f>
        <v>7695</v>
      </c>
      <c r="AH1873" t="str" cm="1">
        <f t="array" ref="AH1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3" t="str">
        <f>MIS[[#This Row],[TRADING SYMBOL]]</f>
        <v>SENSEX2552082200PE</v>
      </c>
      <c r="AJ1873" t="str">
        <f>IF(RIGHT(MIS[[#This Row],[Main/Hedge]],4)="MAIN","MAIN","HEDGE")</f>
        <v>MAIN</v>
      </c>
      <c r="AK1873" t="str" cm="1">
        <f t="array" ref="AK1873">_xlfn._xlws.FILTER(Table4[Column1],ISNUMBER(SEARCH(Table4[Column1],MIS[[#This Row],[OrderUniqueIdentifier]])),"")</f>
        <v>MS</v>
      </c>
    </row>
    <row r="1874" spans="1:37" x14ac:dyDescent="0.25">
      <c r="A1874" t="s">
        <v>71</v>
      </c>
      <c r="B1874" t="s">
        <v>753</v>
      </c>
      <c r="C1874" t="s">
        <v>4020</v>
      </c>
      <c r="D1874" t="s">
        <v>72</v>
      </c>
      <c r="E1874" t="s">
        <v>3186</v>
      </c>
      <c r="F1874" t="s">
        <v>98</v>
      </c>
      <c r="G1874" t="s">
        <v>89</v>
      </c>
      <c r="H1874" t="s">
        <v>75</v>
      </c>
      <c r="I1874" t="s">
        <v>76</v>
      </c>
      <c r="J1874" t="s">
        <v>77</v>
      </c>
      <c r="K1874">
        <v>80</v>
      </c>
      <c r="L1874" t="s">
        <v>77</v>
      </c>
      <c r="M1874" t="s">
        <v>78</v>
      </c>
      <c r="N1874" t="s">
        <v>4021</v>
      </c>
      <c r="O1874" t="s">
        <v>3177</v>
      </c>
      <c r="P1874" t="s">
        <v>3178</v>
      </c>
      <c r="Q1874" t="s">
        <v>3189</v>
      </c>
      <c r="R1874" t="s">
        <v>79</v>
      </c>
      <c r="S1874" t="s">
        <v>40</v>
      </c>
      <c r="T1874" t="s">
        <v>3190</v>
      </c>
      <c r="U1874" t="s">
        <v>100</v>
      </c>
      <c r="V1874" t="s">
        <v>80</v>
      </c>
      <c r="W1874">
        <v>82400</v>
      </c>
      <c r="X1874" t="s">
        <v>81</v>
      </c>
      <c r="Y1874">
        <v>-80</v>
      </c>
      <c r="Z1874" t="s">
        <v>3179</v>
      </c>
      <c r="AA1874" t="s">
        <v>3180</v>
      </c>
      <c r="AB1874" t="s">
        <v>90</v>
      </c>
      <c r="AC1874" t="s">
        <v>91</v>
      </c>
      <c r="AD1874">
        <f>_xlfn.XLOOKUP(MIS[[#This Row],[TRADING SYMBOL]],[1]Sheet1!$D:$D,[1]Sheet1!$C:$C)</f>
        <v>414.75</v>
      </c>
      <c r="AE1874">
        <f>MIS[[#This Row],[OrderAverageTradedPrice]]*MIS[[#This Row],[OrderQuantity]]</f>
        <v>37062</v>
      </c>
      <c r="AF1874">
        <f>MIS[[#This Row],[LTP]]*MIS[[#This Row],[OrderQuantity]]</f>
        <v>33180</v>
      </c>
      <c r="AG1874">
        <f>IF(MIS[[#This Row],[OrderSide]]="SELL",MIS[[#This Row],[VALUE]]-MIS[[#This Row],[LIVE_VALUE]],MIS[[#This Row],[LIVE_VALUE]]-MIS[[#This Row],[VALUE]])</f>
        <v>3882</v>
      </c>
      <c r="AH1874" t="str" cm="1">
        <f t="array" ref="AH1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4" t="str">
        <f>MIS[[#This Row],[TRADING SYMBOL]]</f>
        <v>SENSEX2552082400CE</v>
      </c>
      <c r="AJ1874" t="str">
        <f>IF(RIGHT(MIS[[#This Row],[Main/Hedge]],4)="MAIN","MAIN","HEDGE")</f>
        <v>MAIN</v>
      </c>
      <c r="AK1874" t="str" cm="1">
        <f t="array" ref="AK1874">_xlfn._xlws.FILTER(Table4[Column1],ISNUMBER(SEARCH(Table4[Column1],MIS[[#This Row],[OrderUniqueIdentifier]])),"")</f>
        <v>MS</v>
      </c>
    </row>
    <row r="1875" spans="1:37" x14ac:dyDescent="0.25">
      <c r="A1875" t="s">
        <v>71</v>
      </c>
      <c r="B1875" t="s">
        <v>761</v>
      </c>
      <c r="C1875" t="s">
        <v>4051</v>
      </c>
      <c r="D1875" t="s">
        <v>72</v>
      </c>
      <c r="E1875" t="s">
        <v>3186</v>
      </c>
      <c r="F1875" t="s">
        <v>98</v>
      </c>
      <c r="G1875" t="s">
        <v>89</v>
      </c>
      <c r="H1875" t="s">
        <v>75</v>
      </c>
      <c r="I1875" t="s">
        <v>76</v>
      </c>
      <c r="J1875" t="s">
        <v>77</v>
      </c>
      <c r="K1875">
        <v>20</v>
      </c>
      <c r="L1875" t="s">
        <v>77</v>
      </c>
      <c r="M1875" t="s">
        <v>78</v>
      </c>
      <c r="N1875" t="s">
        <v>4052</v>
      </c>
      <c r="O1875" t="s">
        <v>3177</v>
      </c>
      <c r="P1875" t="s">
        <v>3178</v>
      </c>
      <c r="Q1875" t="s">
        <v>3189</v>
      </c>
      <c r="R1875" t="s">
        <v>79</v>
      </c>
      <c r="S1875" t="s">
        <v>40</v>
      </c>
      <c r="T1875" t="s">
        <v>3190</v>
      </c>
      <c r="U1875" t="s">
        <v>100</v>
      </c>
      <c r="V1875" t="s">
        <v>80</v>
      </c>
      <c r="W1875">
        <v>82400</v>
      </c>
      <c r="X1875" t="s">
        <v>81</v>
      </c>
      <c r="Y1875">
        <v>-20</v>
      </c>
      <c r="Z1875" t="s">
        <v>3179</v>
      </c>
      <c r="AA1875" t="s">
        <v>3180</v>
      </c>
      <c r="AB1875" t="s">
        <v>90</v>
      </c>
      <c r="AC1875" t="s">
        <v>91</v>
      </c>
      <c r="AD1875">
        <f>_xlfn.XLOOKUP(MIS[[#This Row],[TRADING SYMBOL]],[1]Sheet1!$D:$D,[1]Sheet1!$C:$C)</f>
        <v>414.75</v>
      </c>
      <c r="AE1875">
        <f>MIS[[#This Row],[OrderAverageTradedPrice]]*MIS[[#This Row],[OrderQuantity]]</f>
        <v>9256</v>
      </c>
      <c r="AF1875">
        <f>MIS[[#This Row],[LTP]]*MIS[[#This Row],[OrderQuantity]]</f>
        <v>8295</v>
      </c>
      <c r="AG1875">
        <f>IF(MIS[[#This Row],[OrderSide]]="SELL",MIS[[#This Row],[VALUE]]-MIS[[#This Row],[LIVE_VALUE]],MIS[[#This Row],[LIVE_VALUE]]-MIS[[#This Row],[VALUE]])</f>
        <v>961</v>
      </c>
      <c r="AH1875" t="str" cm="1">
        <f t="array" ref="AH1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5" t="str">
        <f>MIS[[#This Row],[TRADING SYMBOL]]</f>
        <v>SENSEX2552082400CE</v>
      </c>
      <c r="AJ1875" t="str">
        <f>IF(RIGHT(MIS[[#This Row],[Main/Hedge]],4)="MAIN","MAIN","HEDGE")</f>
        <v>MAIN</v>
      </c>
      <c r="AK1875" t="str" cm="1">
        <f t="array" ref="AK1875">_xlfn._xlws.FILTER(Table4[Column1],ISNUMBER(SEARCH(Table4[Column1],MIS[[#This Row],[OrderUniqueIdentifier]])),"")</f>
        <v>MS</v>
      </c>
    </row>
    <row r="1876" spans="1:37" x14ac:dyDescent="0.25">
      <c r="A1876" t="s">
        <v>71</v>
      </c>
      <c r="B1876" t="s">
        <v>770</v>
      </c>
      <c r="C1876" t="s">
        <v>4085</v>
      </c>
      <c r="D1876" t="s">
        <v>72</v>
      </c>
      <c r="E1876" t="s">
        <v>160</v>
      </c>
      <c r="F1876" t="s">
        <v>98</v>
      </c>
      <c r="G1876" t="s">
        <v>89</v>
      </c>
      <c r="H1876" t="s">
        <v>75</v>
      </c>
      <c r="I1876" t="s">
        <v>76</v>
      </c>
      <c r="J1876" t="s">
        <v>77</v>
      </c>
      <c r="K1876">
        <v>100</v>
      </c>
      <c r="L1876" t="s">
        <v>77</v>
      </c>
      <c r="M1876" t="s">
        <v>78</v>
      </c>
      <c r="N1876" t="s">
        <v>4086</v>
      </c>
      <c r="O1876" t="s">
        <v>3177</v>
      </c>
      <c r="P1876" t="s">
        <v>3178</v>
      </c>
      <c r="Q1876" t="s">
        <v>162</v>
      </c>
      <c r="R1876" t="s">
        <v>79</v>
      </c>
      <c r="S1876" t="s">
        <v>40</v>
      </c>
      <c r="T1876" t="s">
        <v>163</v>
      </c>
      <c r="U1876" t="s">
        <v>100</v>
      </c>
      <c r="V1876" t="s">
        <v>80</v>
      </c>
      <c r="W1876">
        <v>82500</v>
      </c>
      <c r="X1876" t="s">
        <v>81</v>
      </c>
      <c r="Y1876">
        <v>-100</v>
      </c>
      <c r="Z1876" t="s">
        <v>3179</v>
      </c>
      <c r="AA1876" t="s">
        <v>3180</v>
      </c>
      <c r="AB1876" t="s">
        <v>90</v>
      </c>
      <c r="AC1876" t="s">
        <v>91</v>
      </c>
      <c r="AD1876">
        <f>_xlfn.XLOOKUP(MIS[[#This Row],[TRADING SYMBOL]],[1]Sheet1!$D:$D,[1]Sheet1!$C:$C)</f>
        <v>367.2</v>
      </c>
      <c r="AE1876">
        <f>MIS[[#This Row],[OrderAverageTradedPrice]]*MIS[[#This Row],[OrderQuantity]]</f>
        <v>41567</v>
      </c>
      <c r="AF1876">
        <f>MIS[[#This Row],[LTP]]*MIS[[#This Row],[OrderQuantity]]</f>
        <v>36720</v>
      </c>
      <c r="AG1876">
        <f>IF(MIS[[#This Row],[OrderSide]]="SELL",MIS[[#This Row],[VALUE]]-MIS[[#This Row],[LIVE_VALUE]],MIS[[#This Row],[LIVE_VALUE]]-MIS[[#This Row],[VALUE]])</f>
        <v>4847</v>
      </c>
      <c r="AH1876" t="str" cm="1">
        <f t="array" ref="AH1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6" t="str">
        <f>MIS[[#This Row],[TRADING SYMBOL]]</f>
        <v>SENSEX2552082500CE</v>
      </c>
      <c r="AJ1876" t="str">
        <f>IF(RIGHT(MIS[[#This Row],[Main/Hedge]],4)="MAIN","MAIN","HEDGE")</f>
        <v>MAIN</v>
      </c>
      <c r="AK1876" t="str" cm="1">
        <f t="array" ref="AK1876">_xlfn._xlws.FILTER(Table4[Column1],ISNUMBER(SEARCH(Table4[Column1],MIS[[#This Row],[OrderUniqueIdentifier]])),"")</f>
        <v>MS</v>
      </c>
    </row>
    <row r="1877" spans="1:37" x14ac:dyDescent="0.25">
      <c r="A1877" t="s">
        <v>71</v>
      </c>
      <c r="B1877" t="s">
        <v>779</v>
      </c>
      <c r="C1877" t="s">
        <v>4106</v>
      </c>
      <c r="D1877" t="s">
        <v>72</v>
      </c>
      <c r="E1877" t="s">
        <v>2044</v>
      </c>
      <c r="F1877" t="s">
        <v>98</v>
      </c>
      <c r="G1877" t="s">
        <v>89</v>
      </c>
      <c r="H1877" t="s">
        <v>75</v>
      </c>
      <c r="I1877" t="s">
        <v>76</v>
      </c>
      <c r="J1877" t="s">
        <v>77</v>
      </c>
      <c r="K1877">
        <v>40</v>
      </c>
      <c r="L1877" t="s">
        <v>77</v>
      </c>
      <c r="M1877" t="s">
        <v>78</v>
      </c>
      <c r="N1877" t="s">
        <v>4107</v>
      </c>
      <c r="O1877" t="s">
        <v>3177</v>
      </c>
      <c r="P1877" t="s">
        <v>3178</v>
      </c>
      <c r="Q1877" t="s">
        <v>2048</v>
      </c>
      <c r="R1877" t="s">
        <v>79</v>
      </c>
      <c r="S1877" t="s">
        <v>40</v>
      </c>
      <c r="T1877" t="s">
        <v>2049</v>
      </c>
      <c r="U1877" t="s">
        <v>100</v>
      </c>
      <c r="V1877" t="s">
        <v>80</v>
      </c>
      <c r="W1877">
        <v>82300</v>
      </c>
      <c r="X1877" t="s">
        <v>81</v>
      </c>
      <c r="Y1877">
        <v>-40</v>
      </c>
      <c r="Z1877" t="s">
        <v>3179</v>
      </c>
      <c r="AA1877" t="s">
        <v>3180</v>
      </c>
      <c r="AB1877" t="s">
        <v>90</v>
      </c>
      <c r="AC1877" t="s">
        <v>91</v>
      </c>
      <c r="AD1877">
        <f>_xlfn.XLOOKUP(MIS[[#This Row],[TRADING SYMBOL]],[1]Sheet1!$D:$D,[1]Sheet1!$C:$C)</f>
        <v>464.4</v>
      </c>
      <c r="AE1877">
        <f>MIS[[#This Row],[OrderAverageTradedPrice]]*MIS[[#This Row],[OrderQuantity]]</f>
        <v>20507</v>
      </c>
      <c r="AF1877">
        <f>MIS[[#This Row],[LTP]]*MIS[[#This Row],[OrderQuantity]]</f>
        <v>18576</v>
      </c>
      <c r="AG1877">
        <f>IF(MIS[[#This Row],[OrderSide]]="SELL",MIS[[#This Row],[VALUE]]-MIS[[#This Row],[LIVE_VALUE]],MIS[[#This Row],[LIVE_VALUE]]-MIS[[#This Row],[VALUE]])</f>
        <v>1931</v>
      </c>
      <c r="AH1877" t="str" cm="1">
        <f t="array" ref="AH1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7" t="str">
        <f>MIS[[#This Row],[TRADING SYMBOL]]</f>
        <v>SENSEX2552082300CE</v>
      </c>
      <c r="AJ1877" t="str">
        <f>IF(RIGHT(MIS[[#This Row],[Main/Hedge]],4)="MAIN","MAIN","HEDGE")</f>
        <v>MAIN</v>
      </c>
      <c r="AK1877" t="str" cm="1">
        <f t="array" ref="AK1877">_xlfn._xlws.FILTER(Table4[Column1],ISNUMBER(SEARCH(Table4[Column1],MIS[[#This Row],[OrderUniqueIdentifier]])),"")</f>
        <v>MS</v>
      </c>
    </row>
    <row r="1878" spans="1:37" x14ac:dyDescent="0.25">
      <c r="A1878" t="s">
        <v>71</v>
      </c>
      <c r="B1878" t="s">
        <v>795</v>
      </c>
      <c r="C1878" t="s">
        <v>4142</v>
      </c>
      <c r="D1878" t="s">
        <v>72</v>
      </c>
      <c r="E1878" t="s">
        <v>3186</v>
      </c>
      <c r="F1878" t="s">
        <v>98</v>
      </c>
      <c r="G1878" t="s">
        <v>89</v>
      </c>
      <c r="H1878" t="s">
        <v>75</v>
      </c>
      <c r="I1878" t="s">
        <v>76</v>
      </c>
      <c r="J1878" t="s">
        <v>77</v>
      </c>
      <c r="K1878">
        <v>20</v>
      </c>
      <c r="L1878" t="s">
        <v>77</v>
      </c>
      <c r="M1878" t="s">
        <v>78</v>
      </c>
      <c r="N1878" t="s">
        <v>4143</v>
      </c>
      <c r="O1878" t="s">
        <v>3177</v>
      </c>
      <c r="P1878" t="s">
        <v>3178</v>
      </c>
      <c r="Q1878" t="s">
        <v>3189</v>
      </c>
      <c r="R1878" t="s">
        <v>79</v>
      </c>
      <c r="S1878" t="s">
        <v>40</v>
      </c>
      <c r="T1878" t="s">
        <v>3190</v>
      </c>
      <c r="U1878" t="s">
        <v>100</v>
      </c>
      <c r="V1878" t="s">
        <v>80</v>
      </c>
      <c r="W1878">
        <v>82400</v>
      </c>
      <c r="X1878" t="s">
        <v>81</v>
      </c>
      <c r="Y1878">
        <v>-20</v>
      </c>
      <c r="Z1878" t="s">
        <v>3179</v>
      </c>
      <c r="AA1878" t="s">
        <v>3180</v>
      </c>
      <c r="AB1878" t="s">
        <v>90</v>
      </c>
      <c r="AC1878" t="s">
        <v>91</v>
      </c>
      <c r="AD1878">
        <f>_xlfn.XLOOKUP(MIS[[#This Row],[TRADING SYMBOL]],[1]Sheet1!$D:$D,[1]Sheet1!$C:$C)</f>
        <v>414.75</v>
      </c>
      <c r="AE1878">
        <f>MIS[[#This Row],[OrderAverageTradedPrice]]*MIS[[#This Row],[OrderQuantity]]</f>
        <v>9248</v>
      </c>
      <c r="AF1878">
        <f>MIS[[#This Row],[LTP]]*MIS[[#This Row],[OrderQuantity]]</f>
        <v>8295</v>
      </c>
      <c r="AG1878">
        <f>IF(MIS[[#This Row],[OrderSide]]="SELL",MIS[[#This Row],[VALUE]]-MIS[[#This Row],[LIVE_VALUE]],MIS[[#This Row],[LIVE_VALUE]]-MIS[[#This Row],[VALUE]])</f>
        <v>953</v>
      </c>
      <c r="AH1878" t="str" cm="1">
        <f t="array" ref="AH1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8" t="str">
        <f>MIS[[#This Row],[TRADING SYMBOL]]</f>
        <v>SENSEX2552082400CE</v>
      </c>
      <c r="AJ1878" t="str">
        <f>IF(RIGHT(MIS[[#This Row],[Main/Hedge]],4)="MAIN","MAIN","HEDGE")</f>
        <v>MAIN</v>
      </c>
      <c r="AK1878" t="str" cm="1">
        <f t="array" ref="AK1878">_xlfn._xlws.FILTER(Table4[Column1],ISNUMBER(SEARCH(Table4[Column1],MIS[[#This Row],[OrderUniqueIdentifier]])),"")</f>
        <v>MS</v>
      </c>
    </row>
    <row r="1879" spans="1:37" x14ac:dyDescent="0.25">
      <c r="A1879" t="s">
        <v>71</v>
      </c>
      <c r="B1879" t="s">
        <v>804</v>
      </c>
      <c r="C1879" t="s">
        <v>4164</v>
      </c>
      <c r="D1879" t="s">
        <v>72</v>
      </c>
      <c r="E1879" t="s">
        <v>2044</v>
      </c>
      <c r="F1879" t="s">
        <v>98</v>
      </c>
      <c r="G1879" t="s">
        <v>89</v>
      </c>
      <c r="H1879" t="s">
        <v>75</v>
      </c>
      <c r="I1879" t="s">
        <v>76</v>
      </c>
      <c r="J1879" t="s">
        <v>77</v>
      </c>
      <c r="K1879">
        <v>20</v>
      </c>
      <c r="L1879" t="s">
        <v>77</v>
      </c>
      <c r="M1879" t="s">
        <v>78</v>
      </c>
      <c r="N1879" t="s">
        <v>3617</v>
      </c>
      <c r="O1879" t="s">
        <v>3178</v>
      </c>
      <c r="P1879" t="s">
        <v>3178</v>
      </c>
      <c r="Q1879" t="s">
        <v>2048</v>
      </c>
      <c r="R1879" t="s">
        <v>79</v>
      </c>
      <c r="S1879" t="s">
        <v>40</v>
      </c>
      <c r="T1879" t="s">
        <v>2049</v>
      </c>
      <c r="U1879" t="s">
        <v>100</v>
      </c>
      <c r="V1879" t="s">
        <v>80</v>
      </c>
      <c r="W1879">
        <v>82300</v>
      </c>
      <c r="X1879" t="s">
        <v>81</v>
      </c>
      <c r="Y1879">
        <v>-20</v>
      </c>
      <c r="Z1879" t="s">
        <v>3180</v>
      </c>
      <c r="AA1879" t="s">
        <v>3180</v>
      </c>
      <c r="AB1879" t="s">
        <v>90</v>
      </c>
      <c r="AC1879" t="s">
        <v>91</v>
      </c>
      <c r="AD1879">
        <f>_xlfn.XLOOKUP(MIS[[#This Row],[TRADING SYMBOL]],[1]Sheet1!$D:$D,[1]Sheet1!$C:$C)</f>
        <v>464.4</v>
      </c>
      <c r="AE1879">
        <f>MIS[[#This Row],[OrderAverageTradedPrice]]*MIS[[#This Row],[OrderQuantity]]</f>
        <v>10221</v>
      </c>
      <c r="AF1879">
        <f>MIS[[#This Row],[LTP]]*MIS[[#This Row],[OrderQuantity]]</f>
        <v>9288</v>
      </c>
      <c r="AG1879">
        <f>IF(MIS[[#This Row],[OrderSide]]="SELL",MIS[[#This Row],[VALUE]]-MIS[[#This Row],[LIVE_VALUE]],MIS[[#This Row],[LIVE_VALUE]]-MIS[[#This Row],[VALUE]])</f>
        <v>933</v>
      </c>
      <c r="AH1879" t="str" cm="1">
        <f t="array" ref="AH1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9" t="str">
        <f>MIS[[#This Row],[TRADING SYMBOL]]</f>
        <v>SENSEX2552082300CE</v>
      </c>
      <c r="AJ1879" t="str">
        <f>IF(RIGHT(MIS[[#This Row],[Main/Hedge]],4)="MAIN","MAIN","HEDGE")</f>
        <v>MAIN</v>
      </c>
      <c r="AK1879" t="str" cm="1">
        <f t="array" ref="AK1879">_xlfn._xlws.FILTER(Table4[Column1],ISNUMBER(SEARCH(Table4[Column1],MIS[[#This Row],[OrderUniqueIdentifier]])),"")</f>
        <v>MS</v>
      </c>
    </row>
    <row r="1880" spans="1:37" x14ac:dyDescent="0.25">
      <c r="A1880" t="s">
        <v>71</v>
      </c>
      <c r="B1880" t="s">
        <v>813</v>
      </c>
      <c r="C1880" t="s">
        <v>4210</v>
      </c>
      <c r="D1880" t="s">
        <v>72</v>
      </c>
      <c r="E1880" t="s">
        <v>160</v>
      </c>
      <c r="F1880" t="s">
        <v>98</v>
      </c>
      <c r="G1880" t="s">
        <v>89</v>
      </c>
      <c r="H1880" t="s">
        <v>75</v>
      </c>
      <c r="I1880" t="s">
        <v>76</v>
      </c>
      <c r="J1880" t="s">
        <v>77</v>
      </c>
      <c r="K1880">
        <v>20</v>
      </c>
      <c r="L1880" t="s">
        <v>77</v>
      </c>
      <c r="M1880" t="s">
        <v>78</v>
      </c>
      <c r="N1880" t="s">
        <v>4211</v>
      </c>
      <c r="O1880" t="s">
        <v>3177</v>
      </c>
      <c r="P1880" t="s">
        <v>3178</v>
      </c>
      <c r="Q1880" t="s">
        <v>162</v>
      </c>
      <c r="R1880" t="s">
        <v>79</v>
      </c>
      <c r="S1880" t="s">
        <v>40</v>
      </c>
      <c r="T1880" t="s">
        <v>163</v>
      </c>
      <c r="U1880" t="s">
        <v>100</v>
      </c>
      <c r="V1880" t="s">
        <v>80</v>
      </c>
      <c r="W1880">
        <v>82500</v>
      </c>
      <c r="X1880" t="s">
        <v>81</v>
      </c>
      <c r="Y1880">
        <v>-20</v>
      </c>
      <c r="Z1880" t="s">
        <v>3179</v>
      </c>
      <c r="AA1880" t="s">
        <v>3180</v>
      </c>
      <c r="AB1880" t="s">
        <v>90</v>
      </c>
      <c r="AC1880" t="s">
        <v>91</v>
      </c>
      <c r="AD1880">
        <f>_xlfn.XLOOKUP(MIS[[#This Row],[TRADING SYMBOL]],[1]Sheet1!$D:$D,[1]Sheet1!$C:$C)</f>
        <v>367.2</v>
      </c>
      <c r="AE1880">
        <f>MIS[[#This Row],[OrderAverageTradedPrice]]*MIS[[#This Row],[OrderQuantity]]</f>
        <v>8317</v>
      </c>
      <c r="AF1880">
        <f>MIS[[#This Row],[LTP]]*MIS[[#This Row],[OrderQuantity]]</f>
        <v>7344</v>
      </c>
      <c r="AG1880">
        <f>IF(MIS[[#This Row],[OrderSide]]="SELL",MIS[[#This Row],[VALUE]]-MIS[[#This Row],[LIVE_VALUE]],MIS[[#This Row],[LIVE_VALUE]]-MIS[[#This Row],[VALUE]])</f>
        <v>973</v>
      </c>
      <c r="AH1880" t="str" cm="1">
        <f t="array" ref="AH1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0" t="str">
        <f>MIS[[#This Row],[TRADING SYMBOL]]</f>
        <v>SENSEX2552082500CE</v>
      </c>
      <c r="AJ1880" t="str">
        <f>IF(RIGHT(MIS[[#This Row],[Main/Hedge]],4)="MAIN","MAIN","HEDGE")</f>
        <v>MAIN</v>
      </c>
      <c r="AK1880" t="str" cm="1">
        <f t="array" ref="AK1880">_xlfn._xlws.FILTER(Table4[Column1],ISNUMBER(SEARCH(Table4[Column1],MIS[[#This Row],[OrderUniqueIdentifier]])),"")</f>
        <v>MS</v>
      </c>
    </row>
    <row r="1881" spans="1:37" x14ac:dyDescent="0.25">
      <c r="A1881" t="s">
        <v>71</v>
      </c>
      <c r="B1881" t="s">
        <v>822</v>
      </c>
      <c r="C1881" t="s">
        <v>4221</v>
      </c>
      <c r="D1881" t="s">
        <v>72</v>
      </c>
      <c r="E1881" t="s">
        <v>2044</v>
      </c>
      <c r="F1881" t="s">
        <v>98</v>
      </c>
      <c r="G1881" t="s">
        <v>89</v>
      </c>
      <c r="H1881" t="s">
        <v>75</v>
      </c>
      <c r="I1881" t="s">
        <v>76</v>
      </c>
      <c r="J1881" t="s">
        <v>77</v>
      </c>
      <c r="K1881">
        <v>20</v>
      </c>
      <c r="L1881" t="s">
        <v>77</v>
      </c>
      <c r="M1881" t="s">
        <v>78</v>
      </c>
      <c r="N1881" t="s">
        <v>4222</v>
      </c>
      <c r="O1881" t="s">
        <v>3177</v>
      </c>
      <c r="P1881" t="s">
        <v>3178</v>
      </c>
      <c r="Q1881" t="s">
        <v>2048</v>
      </c>
      <c r="R1881" t="s">
        <v>79</v>
      </c>
      <c r="S1881" t="s">
        <v>40</v>
      </c>
      <c r="T1881" t="s">
        <v>2049</v>
      </c>
      <c r="U1881" t="s">
        <v>100</v>
      </c>
      <c r="V1881" t="s">
        <v>80</v>
      </c>
      <c r="W1881">
        <v>82300</v>
      </c>
      <c r="X1881" t="s">
        <v>81</v>
      </c>
      <c r="Y1881">
        <v>-20</v>
      </c>
      <c r="Z1881" t="s">
        <v>3179</v>
      </c>
      <c r="AA1881" t="s">
        <v>3180</v>
      </c>
      <c r="AB1881" t="s">
        <v>90</v>
      </c>
      <c r="AC1881" t="s">
        <v>91</v>
      </c>
      <c r="AD1881">
        <f>_xlfn.XLOOKUP(MIS[[#This Row],[TRADING SYMBOL]],[1]Sheet1!$D:$D,[1]Sheet1!$C:$C)</f>
        <v>464.4</v>
      </c>
      <c r="AE1881">
        <f>MIS[[#This Row],[OrderAverageTradedPrice]]*MIS[[#This Row],[OrderQuantity]]</f>
        <v>10228</v>
      </c>
      <c r="AF1881">
        <f>MIS[[#This Row],[LTP]]*MIS[[#This Row],[OrderQuantity]]</f>
        <v>9288</v>
      </c>
      <c r="AG1881">
        <f>IF(MIS[[#This Row],[OrderSide]]="SELL",MIS[[#This Row],[VALUE]]-MIS[[#This Row],[LIVE_VALUE]],MIS[[#This Row],[LIVE_VALUE]]-MIS[[#This Row],[VALUE]])</f>
        <v>940</v>
      </c>
      <c r="AH1881" t="str" cm="1">
        <f t="array" ref="AH1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1" t="str">
        <f>MIS[[#This Row],[TRADING SYMBOL]]</f>
        <v>SENSEX2552082300CE</v>
      </c>
      <c r="AJ1881" t="str">
        <f>IF(RIGHT(MIS[[#This Row],[Main/Hedge]],4)="MAIN","MAIN","HEDGE")</f>
        <v>MAIN</v>
      </c>
      <c r="AK1881" t="str" cm="1">
        <f t="array" ref="AK1881">_xlfn._xlws.FILTER(Table4[Column1],ISNUMBER(SEARCH(Table4[Column1],MIS[[#This Row],[OrderUniqueIdentifier]])),"")</f>
        <v>MS</v>
      </c>
    </row>
    <row r="1882" spans="1:37" x14ac:dyDescent="0.25">
      <c r="A1882" t="s">
        <v>71</v>
      </c>
      <c r="B1882" t="s">
        <v>830</v>
      </c>
      <c r="C1882" t="s">
        <v>4253</v>
      </c>
      <c r="D1882" t="s">
        <v>72</v>
      </c>
      <c r="E1882" t="s">
        <v>3186</v>
      </c>
      <c r="F1882" t="s">
        <v>98</v>
      </c>
      <c r="G1882" t="s">
        <v>89</v>
      </c>
      <c r="H1882" t="s">
        <v>75</v>
      </c>
      <c r="I1882" t="s">
        <v>76</v>
      </c>
      <c r="J1882" t="s">
        <v>77</v>
      </c>
      <c r="K1882">
        <v>100</v>
      </c>
      <c r="L1882" t="s">
        <v>77</v>
      </c>
      <c r="M1882" t="s">
        <v>78</v>
      </c>
      <c r="N1882" t="s">
        <v>4254</v>
      </c>
      <c r="O1882" t="s">
        <v>3178</v>
      </c>
      <c r="P1882" t="s">
        <v>3178</v>
      </c>
      <c r="Q1882" t="s">
        <v>3189</v>
      </c>
      <c r="R1882" t="s">
        <v>79</v>
      </c>
      <c r="S1882" t="s">
        <v>40</v>
      </c>
      <c r="T1882" t="s">
        <v>3190</v>
      </c>
      <c r="U1882" t="s">
        <v>100</v>
      </c>
      <c r="V1882" t="s">
        <v>80</v>
      </c>
      <c r="W1882">
        <v>82400</v>
      </c>
      <c r="X1882" t="s">
        <v>81</v>
      </c>
      <c r="Y1882">
        <v>-100</v>
      </c>
      <c r="Z1882" t="s">
        <v>3180</v>
      </c>
      <c r="AA1882" t="s">
        <v>3180</v>
      </c>
      <c r="AB1882" t="s">
        <v>90</v>
      </c>
      <c r="AC1882" t="s">
        <v>91</v>
      </c>
      <c r="AD1882">
        <f>_xlfn.XLOOKUP(MIS[[#This Row],[TRADING SYMBOL]],[1]Sheet1!$D:$D,[1]Sheet1!$C:$C)</f>
        <v>414.75</v>
      </c>
      <c r="AE1882">
        <f>MIS[[#This Row],[OrderAverageTradedPrice]]*MIS[[#This Row],[OrderQuantity]]</f>
        <v>46038</v>
      </c>
      <c r="AF1882">
        <f>MIS[[#This Row],[LTP]]*MIS[[#This Row],[OrderQuantity]]</f>
        <v>41475</v>
      </c>
      <c r="AG1882">
        <f>IF(MIS[[#This Row],[OrderSide]]="SELL",MIS[[#This Row],[VALUE]]-MIS[[#This Row],[LIVE_VALUE]],MIS[[#This Row],[LIVE_VALUE]]-MIS[[#This Row],[VALUE]])</f>
        <v>4563</v>
      </c>
      <c r="AH1882" t="str" cm="1">
        <f t="array" ref="AH1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2" t="str">
        <f>MIS[[#This Row],[TRADING SYMBOL]]</f>
        <v>SENSEX2552082400CE</v>
      </c>
      <c r="AJ1882" t="str">
        <f>IF(RIGHT(MIS[[#This Row],[Main/Hedge]],4)="MAIN","MAIN","HEDGE")</f>
        <v>MAIN</v>
      </c>
      <c r="AK1882" t="str" cm="1">
        <f t="array" ref="AK1882">_xlfn._xlws.FILTER(Table4[Column1],ISNUMBER(SEARCH(Table4[Column1],MIS[[#This Row],[OrderUniqueIdentifier]])),"")</f>
        <v>MS</v>
      </c>
    </row>
    <row r="1883" spans="1:37" x14ac:dyDescent="0.25">
      <c r="A1883" t="s">
        <v>71</v>
      </c>
      <c r="B1883" t="s">
        <v>847</v>
      </c>
      <c r="C1883" t="s">
        <v>4293</v>
      </c>
      <c r="D1883" t="s">
        <v>72</v>
      </c>
      <c r="E1883" t="s">
        <v>160</v>
      </c>
      <c r="F1883" t="s">
        <v>98</v>
      </c>
      <c r="G1883" t="s">
        <v>89</v>
      </c>
      <c r="H1883" t="s">
        <v>75</v>
      </c>
      <c r="I1883" t="s">
        <v>76</v>
      </c>
      <c r="J1883" t="s">
        <v>77</v>
      </c>
      <c r="K1883">
        <v>180</v>
      </c>
      <c r="L1883" t="s">
        <v>77</v>
      </c>
      <c r="M1883" t="s">
        <v>78</v>
      </c>
      <c r="N1883" t="s">
        <v>4294</v>
      </c>
      <c r="O1883" t="s">
        <v>3177</v>
      </c>
      <c r="P1883" t="s">
        <v>3178</v>
      </c>
      <c r="Q1883" t="s">
        <v>162</v>
      </c>
      <c r="R1883" t="s">
        <v>79</v>
      </c>
      <c r="S1883" t="s">
        <v>40</v>
      </c>
      <c r="T1883" t="s">
        <v>163</v>
      </c>
      <c r="U1883" t="s">
        <v>100</v>
      </c>
      <c r="V1883" t="s">
        <v>80</v>
      </c>
      <c r="W1883">
        <v>82500</v>
      </c>
      <c r="X1883" t="s">
        <v>81</v>
      </c>
      <c r="Y1883">
        <v>-180</v>
      </c>
      <c r="Z1883" t="s">
        <v>3179</v>
      </c>
      <c r="AA1883" t="s">
        <v>3180</v>
      </c>
      <c r="AB1883" t="s">
        <v>90</v>
      </c>
      <c r="AC1883" t="s">
        <v>91</v>
      </c>
      <c r="AD1883">
        <f>_xlfn.XLOOKUP(MIS[[#This Row],[TRADING SYMBOL]],[1]Sheet1!$D:$D,[1]Sheet1!$C:$C)</f>
        <v>367.2</v>
      </c>
      <c r="AE1883">
        <f>MIS[[#This Row],[OrderAverageTradedPrice]]*MIS[[#This Row],[OrderQuantity]]</f>
        <v>74918.999999999884</v>
      </c>
      <c r="AF1883">
        <f>MIS[[#This Row],[LTP]]*MIS[[#This Row],[OrderQuantity]]</f>
        <v>66096</v>
      </c>
      <c r="AG1883">
        <f>IF(MIS[[#This Row],[OrderSide]]="SELL",MIS[[#This Row],[VALUE]]-MIS[[#This Row],[LIVE_VALUE]],MIS[[#This Row],[LIVE_VALUE]]-MIS[[#This Row],[VALUE]])</f>
        <v>8822.9999999998836</v>
      </c>
      <c r="AH1883" t="str" cm="1">
        <f t="array" ref="AH1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3" t="str">
        <f>MIS[[#This Row],[TRADING SYMBOL]]</f>
        <v>SENSEX2552082500CE</v>
      </c>
      <c r="AJ1883" t="str">
        <f>IF(RIGHT(MIS[[#This Row],[Main/Hedge]],4)="MAIN","MAIN","HEDGE")</f>
        <v>MAIN</v>
      </c>
      <c r="AK1883" t="str" cm="1">
        <f t="array" ref="AK1883">_xlfn._xlws.FILTER(Table4[Column1],ISNUMBER(SEARCH(Table4[Column1],MIS[[#This Row],[OrderUniqueIdentifier]])),"")</f>
        <v>MS</v>
      </c>
    </row>
    <row r="1884" spans="1:37" x14ac:dyDescent="0.25">
      <c r="A1884" t="s">
        <v>71</v>
      </c>
      <c r="B1884" t="s">
        <v>857</v>
      </c>
      <c r="C1884" t="s">
        <v>4312</v>
      </c>
      <c r="D1884" t="s">
        <v>72</v>
      </c>
      <c r="E1884" t="s">
        <v>2044</v>
      </c>
      <c r="F1884" t="s">
        <v>98</v>
      </c>
      <c r="G1884" t="s">
        <v>89</v>
      </c>
      <c r="H1884" t="s">
        <v>75</v>
      </c>
      <c r="I1884" t="s">
        <v>76</v>
      </c>
      <c r="J1884" t="s">
        <v>77</v>
      </c>
      <c r="K1884">
        <v>20</v>
      </c>
      <c r="L1884" t="s">
        <v>77</v>
      </c>
      <c r="M1884" t="s">
        <v>78</v>
      </c>
      <c r="N1884" t="s">
        <v>4313</v>
      </c>
      <c r="O1884" t="s">
        <v>3177</v>
      </c>
      <c r="P1884" t="s">
        <v>3178</v>
      </c>
      <c r="Q1884" t="s">
        <v>2048</v>
      </c>
      <c r="R1884" t="s">
        <v>79</v>
      </c>
      <c r="S1884" t="s">
        <v>40</v>
      </c>
      <c r="T1884" t="s">
        <v>2049</v>
      </c>
      <c r="U1884" t="s">
        <v>100</v>
      </c>
      <c r="V1884" t="s">
        <v>80</v>
      </c>
      <c r="W1884">
        <v>82300</v>
      </c>
      <c r="X1884" t="s">
        <v>81</v>
      </c>
      <c r="Y1884">
        <v>-20</v>
      </c>
      <c r="Z1884" t="s">
        <v>3179</v>
      </c>
      <c r="AA1884" t="s">
        <v>3180</v>
      </c>
      <c r="AB1884" t="s">
        <v>90</v>
      </c>
      <c r="AC1884" t="s">
        <v>91</v>
      </c>
      <c r="AD1884">
        <f>_xlfn.XLOOKUP(MIS[[#This Row],[TRADING SYMBOL]],[1]Sheet1!$D:$D,[1]Sheet1!$C:$C)</f>
        <v>464.4</v>
      </c>
      <c r="AE1884">
        <f>MIS[[#This Row],[OrderAverageTradedPrice]]*MIS[[#This Row],[OrderQuantity]]</f>
        <v>10248</v>
      </c>
      <c r="AF1884">
        <f>MIS[[#This Row],[LTP]]*MIS[[#This Row],[OrderQuantity]]</f>
        <v>9288</v>
      </c>
      <c r="AG1884">
        <f>IF(MIS[[#This Row],[OrderSide]]="SELL",MIS[[#This Row],[VALUE]]-MIS[[#This Row],[LIVE_VALUE]],MIS[[#This Row],[LIVE_VALUE]]-MIS[[#This Row],[VALUE]])</f>
        <v>960</v>
      </c>
      <c r="AH1884" t="str" cm="1">
        <f t="array" ref="AH1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4" t="str">
        <f>MIS[[#This Row],[TRADING SYMBOL]]</f>
        <v>SENSEX2552082300CE</v>
      </c>
      <c r="AJ1884" t="str">
        <f>IF(RIGHT(MIS[[#This Row],[Main/Hedge]],4)="MAIN","MAIN","HEDGE")</f>
        <v>MAIN</v>
      </c>
      <c r="AK1884" t="str" cm="1">
        <f t="array" ref="AK1884">_xlfn._xlws.FILTER(Table4[Column1],ISNUMBER(SEARCH(Table4[Column1],MIS[[#This Row],[OrderUniqueIdentifier]])),"")</f>
        <v>MS</v>
      </c>
    </row>
    <row r="1885" spans="1:37" x14ac:dyDescent="0.25">
      <c r="A1885" t="s">
        <v>71</v>
      </c>
      <c r="B1885" t="s">
        <v>864</v>
      </c>
      <c r="C1885" t="s">
        <v>4337</v>
      </c>
      <c r="D1885" t="s">
        <v>72</v>
      </c>
      <c r="E1885" t="s">
        <v>2053</v>
      </c>
      <c r="F1885" t="s">
        <v>98</v>
      </c>
      <c r="G1885" t="s">
        <v>89</v>
      </c>
      <c r="H1885" t="s">
        <v>75</v>
      </c>
      <c r="I1885" t="s">
        <v>76</v>
      </c>
      <c r="J1885" t="s">
        <v>77</v>
      </c>
      <c r="K1885">
        <v>20</v>
      </c>
      <c r="L1885" t="s">
        <v>77</v>
      </c>
      <c r="M1885" t="s">
        <v>78</v>
      </c>
      <c r="N1885" t="s">
        <v>3891</v>
      </c>
      <c r="O1885" t="s">
        <v>3177</v>
      </c>
      <c r="P1885" t="s">
        <v>3178</v>
      </c>
      <c r="Q1885" t="s">
        <v>2055</v>
      </c>
      <c r="R1885" t="s">
        <v>79</v>
      </c>
      <c r="S1885" t="s">
        <v>40</v>
      </c>
      <c r="T1885" t="s">
        <v>2056</v>
      </c>
      <c r="U1885" t="s">
        <v>100</v>
      </c>
      <c r="V1885" t="s">
        <v>80</v>
      </c>
      <c r="W1885">
        <v>82300</v>
      </c>
      <c r="X1885" t="s">
        <v>85</v>
      </c>
      <c r="Y1885">
        <v>-20</v>
      </c>
      <c r="Z1885" t="s">
        <v>3179</v>
      </c>
      <c r="AA1885" t="s">
        <v>3180</v>
      </c>
      <c r="AB1885" t="s">
        <v>107</v>
      </c>
      <c r="AC1885" t="s">
        <v>91</v>
      </c>
      <c r="AD1885">
        <f>_xlfn.XLOOKUP(MIS[[#This Row],[TRADING SYMBOL]],[1]Sheet1!$D:$D,[1]Sheet1!$C:$C)</f>
        <v>389.05</v>
      </c>
      <c r="AE1885">
        <f>MIS[[#This Row],[OrderAverageTradedPrice]]*MIS[[#This Row],[OrderQuantity]]</f>
        <v>10494</v>
      </c>
      <c r="AF1885">
        <f>MIS[[#This Row],[LTP]]*MIS[[#This Row],[OrderQuantity]]</f>
        <v>7781</v>
      </c>
      <c r="AG1885">
        <f>IF(MIS[[#This Row],[OrderSide]]="SELL",MIS[[#This Row],[VALUE]]-MIS[[#This Row],[LIVE_VALUE]],MIS[[#This Row],[LIVE_VALUE]]-MIS[[#This Row],[VALUE]])</f>
        <v>2713</v>
      </c>
      <c r="AH1885" t="str" cm="1">
        <f t="array" ref="AH1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5" t="str">
        <f>MIS[[#This Row],[TRADING SYMBOL]]</f>
        <v>SENSEX2552082300PE</v>
      </c>
      <c r="AJ1885" t="str">
        <f>IF(RIGHT(MIS[[#This Row],[Main/Hedge]],4)="MAIN","MAIN","HEDGE")</f>
        <v>MAIN</v>
      </c>
      <c r="AK1885" t="str" cm="1">
        <f t="array" ref="AK1885">_xlfn._xlws.FILTER(Table4[Column1],ISNUMBER(SEARCH(Table4[Column1],MIS[[#This Row],[OrderUniqueIdentifier]])),"")</f>
        <v>MS</v>
      </c>
    </row>
    <row r="1886" spans="1:37" x14ac:dyDescent="0.25">
      <c r="A1886" t="s">
        <v>71</v>
      </c>
      <c r="B1886" t="s">
        <v>873</v>
      </c>
      <c r="C1886" t="s">
        <v>4376</v>
      </c>
      <c r="D1886" t="s">
        <v>72</v>
      </c>
      <c r="E1886" t="s">
        <v>160</v>
      </c>
      <c r="F1886" t="s">
        <v>98</v>
      </c>
      <c r="G1886" t="s">
        <v>89</v>
      </c>
      <c r="H1886" t="s">
        <v>75</v>
      </c>
      <c r="I1886" t="s">
        <v>76</v>
      </c>
      <c r="J1886" t="s">
        <v>77</v>
      </c>
      <c r="K1886">
        <v>20</v>
      </c>
      <c r="L1886" t="s">
        <v>77</v>
      </c>
      <c r="M1886" t="s">
        <v>78</v>
      </c>
      <c r="N1886" t="s">
        <v>4377</v>
      </c>
      <c r="O1886" t="s">
        <v>3177</v>
      </c>
      <c r="P1886" t="s">
        <v>3178</v>
      </c>
      <c r="Q1886" t="s">
        <v>162</v>
      </c>
      <c r="R1886" t="s">
        <v>79</v>
      </c>
      <c r="S1886" t="s">
        <v>40</v>
      </c>
      <c r="T1886" t="s">
        <v>163</v>
      </c>
      <c r="U1886" t="s">
        <v>100</v>
      </c>
      <c r="V1886" t="s">
        <v>80</v>
      </c>
      <c r="W1886">
        <v>82500</v>
      </c>
      <c r="X1886" t="s">
        <v>81</v>
      </c>
      <c r="Y1886">
        <v>-20</v>
      </c>
      <c r="Z1886" t="s">
        <v>3179</v>
      </c>
      <c r="AA1886" t="s">
        <v>3180</v>
      </c>
      <c r="AB1886" t="s">
        <v>90</v>
      </c>
      <c r="AC1886" t="s">
        <v>91</v>
      </c>
      <c r="AD1886">
        <f>_xlfn.XLOOKUP(MIS[[#This Row],[TRADING SYMBOL]],[1]Sheet1!$D:$D,[1]Sheet1!$C:$C)</f>
        <v>367.2</v>
      </c>
      <c r="AE1886">
        <f>MIS[[#This Row],[OrderAverageTradedPrice]]*MIS[[#This Row],[OrderQuantity]]</f>
        <v>8315</v>
      </c>
      <c r="AF1886">
        <f>MIS[[#This Row],[LTP]]*MIS[[#This Row],[OrderQuantity]]</f>
        <v>7344</v>
      </c>
      <c r="AG1886">
        <f>IF(MIS[[#This Row],[OrderSide]]="SELL",MIS[[#This Row],[VALUE]]-MIS[[#This Row],[LIVE_VALUE]],MIS[[#This Row],[LIVE_VALUE]]-MIS[[#This Row],[VALUE]])</f>
        <v>971</v>
      </c>
      <c r="AH1886" t="str" cm="1">
        <f t="array" ref="AH1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6" t="str">
        <f>MIS[[#This Row],[TRADING SYMBOL]]</f>
        <v>SENSEX2552082500CE</v>
      </c>
      <c r="AJ1886" t="str">
        <f>IF(RIGHT(MIS[[#This Row],[Main/Hedge]],4)="MAIN","MAIN","HEDGE")</f>
        <v>MAIN</v>
      </c>
      <c r="AK1886" t="str" cm="1">
        <f t="array" ref="AK1886">_xlfn._xlws.FILTER(Table4[Column1],ISNUMBER(SEARCH(Table4[Column1],MIS[[#This Row],[OrderUniqueIdentifier]])),"")</f>
        <v>MS</v>
      </c>
    </row>
    <row r="1887" spans="1:37" x14ac:dyDescent="0.25">
      <c r="A1887" t="s">
        <v>71</v>
      </c>
      <c r="B1887" t="s">
        <v>880</v>
      </c>
      <c r="C1887" t="s">
        <v>4399</v>
      </c>
      <c r="D1887" t="s">
        <v>72</v>
      </c>
      <c r="E1887" t="s">
        <v>3186</v>
      </c>
      <c r="F1887" t="s">
        <v>98</v>
      </c>
      <c r="G1887" t="s">
        <v>89</v>
      </c>
      <c r="H1887" t="s">
        <v>75</v>
      </c>
      <c r="I1887" t="s">
        <v>76</v>
      </c>
      <c r="J1887" t="s">
        <v>77</v>
      </c>
      <c r="K1887">
        <v>40</v>
      </c>
      <c r="L1887" t="s">
        <v>77</v>
      </c>
      <c r="M1887" t="s">
        <v>78</v>
      </c>
      <c r="N1887" t="s">
        <v>4400</v>
      </c>
      <c r="O1887" t="s">
        <v>3177</v>
      </c>
      <c r="P1887" t="s">
        <v>3178</v>
      </c>
      <c r="Q1887" t="s">
        <v>3189</v>
      </c>
      <c r="R1887" t="s">
        <v>79</v>
      </c>
      <c r="S1887" t="s">
        <v>40</v>
      </c>
      <c r="T1887" t="s">
        <v>3190</v>
      </c>
      <c r="U1887" t="s">
        <v>100</v>
      </c>
      <c r="V1887" t="s">
        <v>80</v>
      </c>
      <c r="W1887">
        <v>82400</v>
      </c>
      <c r="X1887" t="s">
        <v>81</v>
      </c>
      <c r="Y1887">
        <v>-40</v>
      </c>
      <c r="Z1887" t="s">
        <v>3179</v>
      </c>
      <c r="AA1887" t="s">
        <v>3180</v>
      </c>
      <c r="AB1887" t="s">
        <v>90</v>
      </c>
      <c r="AC1887" t="s">
        <v>91</v>
      </c>
      <c r="AD1887">
        <f>_xlfn.XLOOKUP(MIS[[#This Row],[TRADING SYMBOL]],[1]Sheet1!$D:$D,[1]Sheet1!$C:$C)</f>
        <v>414.75</v>
      </c>
      <c r="AE1887">
        <f>MIS[[#This Row],[OrderAverageTradedPrice]]*MIS[[#This Row],[OrderQuantity]]</f>
        <v>18534</v>
      </c>
      <c r="AF1887">
        <f>MIS[[#This Row],[LTP]]*MIS[[#This Row],[OrderQuantity]]</f>
        <v>16590</v>
      </c>
      <c r="AG1887">
        <f>IF(MIS[[#This Row],[OrderSide]]="SELL",MIS[[#This Row],[VALUE]]-MIS[[#This Row],[LIVE_VALUE]],MIS[[#This Row],[LIVE_VALUE]]-MIS[[#This Row],[VALUE]])</f>
        <v>1944</v>
      </c>
      <c r="AH1887" t="str" cm="1">
        <f t="array" ref="AH1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7" t="str">
        <f>MIS[[#This Row],[TRADING SYMBOL]]</f>
        <v>SENSEX2552082400CE</v>
      </c>
      <c r="AJ1887" t="str">
        <f>IF(RIGHT(MIS[[#This Row],[Main/Hedge]],4)="MAIN","MAIN","HEDGE")</f>
        <v>MAIN</v>
      </c>
      <c r="AK1887" t="str" cm="1">
        <f t="array" ref="AK1887">_xlfn._xlws.FILTER(Table4[Column1],ISNUMBER(SEARCH(Table4[Column1],MIS[[#This Row],[OrderUniqueIdentifier]])),"")</f>
        <v>MS</v>
      </c>
    </row>
    <row r="1888" spans="1:37" x14ac:dyDescent="0.25">
      <c r="A1888" t="s">
        <v>71</v>
      </c>
      <c r="B1888" t="s">
        <v>901</v>
      </c>
      <c r="C1888" t="s">
        <v>4481</v>
      </c>
      <c r="D1888" t="s">
        <v>72</v>
      </c>
      <c r="E1888" t="s">
        <v>3186</v>
      </c>
      <c r="F1888" t="s">
        <v>98</v>
      </c>
      <c r="G1888" t="s">
        <v>89</v>
      </c>
      <c r="H1888" t="s">
        <v>75</v>
      </c>
      <c r="I1888" t="s">
        <v>76</v>
      </c>
      <c r="J1888" t="s">
        <v>77</v>
      </c>
      <c r="K1888">
        <v>20</v>
      </c>
      <c r="L1888" t="s">
        <v>77</v>
      </c>
      <c r="M1888" t="s">
        <v>78</v>
      </c>
      <c r="N1888" t="s">
        <v>4482</v>
      </c>
      <c r="O1888" t="s">
        <v>3177</v>
      </c>
      <c r="P1888" t="s">
        <v>3178</v>
      </c>
      <c r="Q1888" t="s">
        <v>3189</v>
      </c>
      <c r="R1888" t="s">
        <v>79</v>
      </c>
      <c r="S1888" t="s">
        <v>40</v>
      </c>
      <c r="T1888" t="s">
        <v>3190</v>
      </c>
      <c r="U1888" t="s">
        <v>100</v>
      </c>
      <c r="V1888" t="s">
        <v>80</v>
      </c>
      <c r="W1888">
        <v>82400</v>
      </c>
      <c r="X1888" t="s">
        <v>81</v>
      </c>
      <c r="Y1888">
        <v>-20</v>
      </c>
      <c r="Z1888" t="s">
        <v>3179</v>
      </c>
      <c r="AA1888" t="s">
        <v>3180</v>
      </c>
      <c r="AB1888" t="s">
        <v>90</v>
      </c>
      <c r="AC1888" t="s">
        <v>91</v>
      </c>
      <c r="AD1888">
        <f>_xlfn.XLOOKUP(MIS[[#This Row],[TRADING SYMBOL]],[1]Sheet1!$D:$D,[1]Sheet1!$C:$C)</f>
        <v>414.75</v>
      </c>
      <c r="AE1888">
        <f>MIS[[#This Row],[OrderAverageTradedPrice]]*MIS[[#This Row],[OrderQuantity]]</f>
        <v>9240</v>
      </c>
      <c r="AF1888">
        <f>MIS[[#This Row],[LTP]]*MIS[[#This Row],[OrderQuantity]]</f>
        <v>8295</v>
      </c>
      <c r="AG1888">
        <f>IF(MIS[[#This Row],[OrderSide]]="SELL",MIS[[#This Row],[VALUE]]-MIS[[#This Row],[LIVE_VALUE]],MIS[[#This Row],[LIVE_VALUE]]-MIS[[#This Row],[VALUE]])</f>
        <v>945</v>
      </c>
      <c r="AH1888" t="str" cm="1">
        <f t="array" ref="AH1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8" t="str">
        <f>MIS[[#This Row],[TRADING SYMBOL]]</f>
        <v>SENSEX2552082400CE</v>
      </c>
      <c r="AJ1888" t="str">
        <f>IF(RIGHT(MIS[[#This Row],[Main/Hedge]],4)="MAIN","MAIN","HEDGE")</f>
        <v>MAIN</v>
      </c>
      <c r="AK1888" t="str" cm="1">
        <f t="array" ref="AK1888">_xlfn._xlws.FILTER(Table4[Column1],ISNUMBER(SEARCH(Table4[Column1],MIS[[#This Row],[OrderUniqueIdentifier]])),"")</f>
        <v>MS</v>
      </c>
    </row>
    <row r="1889" spans="1:37" x14ac:dyDescent="0.25">
      <c r="A1889" t="s">
        <v>71</v>
      </c>
      <c r="B1889" t="s">
        <v>916</v>
      </c>
      <c r="C1889" t="s">
        <v>4516</v>
      </c>
      <c r="D1889" t="s">
        <v>72</v>
      </c>
      <c r="E1889" t="s">
        <v>3193</v>
      </c>
      <c r="F1889" t="s">
        <v>98</v>
      </c>
      <c r="G1889" t="s">
        <v>89</v>
      </c>
      <c r="H1889" t="s">
        <v>75</v>
      </c>
      <c r="I1889" t="s">
        <v>76</v>
      </c>
      <c r="J1889" t="s">
        <v>77</v>
      </c>
      <c r="K1889">
        <v>20</v>
      </c>
      <c r="L1889" t="s">
        <v>77</v>
      </c>
      <c r="M1889" t="s">
        <v>78</v>
      </c>
      <c r="N1889" t="s">
        <v>4517</v>
      </c>
      <c r="O1889" t="s">
        <v>3177</v>
      </c>
      <c r="P1889" t="s">
        <v>3178</v>
      </c>
      <c r="Q1889" t="s">
        <v>3195</v>
      </c>
      <c r="R1889" t="s">
        <v>79</v>
      </c>
      <c r="S1889" t="s">
        <v>40</v>
      </c>
      <c r="T1889" t="s">
        <v>3196</v>
      </c>
      <c r="U1889" t="s">
        <v>100</v>
      </c>
      <c r="V1889" t="s">
        <v>80</v>
      </c>
      <c r="W1889">
        <v>82200</v>
      </c>
      <c r="X1889" t="s">
        <v>85</v>
      </c>
      <c r="Y1889">
        <v>-20</v>
      </c>
      <c r="Z1889" t="s">
        <v>3179</v>
      </c>
      <c r="AA1889" t="s">
        <v>3180</v>
      </c>
      <c r="AB1889" t="s">
        <v>107</v>
      </c>
      <c r="AC1889" t="s">
        <v>91</v>
      </c>
      <c r="AD1889">
        <f>_xlfn.XLOOKUP(MIS[[#This Row],[TRADING SYMBOL]],[1]Sheet1!$D:$D,[1]Sheet1!$C:$C)</f>
        <v>350</v>
      </c>
      <c r="AE1889">
        <f>MIS[[#This Row],[OrderAverageTradedPrice]]*MIS[[#This Row],[OrderQuantity]]</f>
        <v>9579</v>
      </c>
      <c r="AF1889">
        <f>MIS[[#This Row],[LTP]]*MIS[[#This Row],[OrderQuantity]]</f>
        <v>7000</v>
      </c>
      <c r="AG1889">
        <f>IF(MIS[[#This Row],[OrderSide]]="SELL",MIS[[#This Row],[VALUE]]-MIS[[#This Row],[LIVE_VALUE]],MIS[[#This Row],[LIVE_VALUE]]-MIS[[#This Row],[VALUE]])</f>
        <v>2579</v>
      </c>
      <c r="AH1889" t="str" cm="1">
        <f t="array" ref="AH1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9" t="str">
        <f>MIS[[#This Row],[TRADING SYMBOL]]</f>
        <v>SENSEX2552082200PE</v>
      </c>
      <c r="AJ1889" t="str">
        <f>IF(RIGHT(MIS[[#This Row],[Main/Hedge]],4)="MAIN","MAIN","HEDGE")</f>
        <v>MAIN</v>
      </c>
      <c r="AK1889" t="str" cm="1">
        <f t="array" ref="AK1889">_xlfn._xlws.FILTER(Table4[Column1],ISNUMBER(SEARCH(Table4[Column1],MIS[[#This Row],[OrderUniqueIdentifier]])),"")</f>
        <v>MS</v>
      </c>
    </row>
    <row r="1890" spans="1:37" x14ac:dyDescent="0.25">
      <c r="A1890" t="s">
        <v>71</v>
      </c>
      <c r="B1890" t="s">
        <v>923</v>
      </c>
      <c r="C1890" t="s">
        <v>4550</v>
      </c>
      <c r="D1890" t="s">
        <v>72</v>
      </c>
      <c r="E1890" t="s">
        <v>160</v>
      </c>
      <c r="F1890" t="s">
        <v>98</v>
      </c>
      <c r="G1890" t="s">
        <v>89</v>
      </c>
      <c r="H1890" t="s">
        <v>75</v>
      </c>
      <c r="I1890" t="s">
        <v>76</v>
      </c>
      <c r="J1890" t="s">
        <v>77</v>
      </c>
      <c r="K1890">
        <v>100</v>
      </c>
      <c r="L1890" t="s">
        <v>77</v>
      </c>
      <c r="M1890" t="s">
        <v>78</v>
      </c>
      <c r="N1890" t="s">
        <v>4551</v>
      </c>
      <c r="O1890" t="s">
        <v>3177</v>
      </c>
      <c r="P1890" t="s">
        <v>3178</v>
      </c>
      <c r="Q1890" t="s">
        <v>162</v>
      </c>
      <c r="R1890" t="s">
        <v>79</v>
      </c>
      <c r="S1890" t="s">
        <v>40</v>
      </c>
      <c r="T1890" t="s">
        <v>163</v>
      </c>
      <c r="U1890" t="s">
        <v>100</v>
      </c>
      <c r="V1890" t="s">
        <v>80</v>
      </c>
      <c r="W1890">
        <v>82500</v>
      </c>
      <c r="X1890" t="s">
        <v>81</v>
      </c>
      <c r="Y1890">
        <v>-100</v>
      </c>
      <c r="Z1890" t="s">
        <v>3179</v>
      </c>
      <c r="AA1890" t="s">
        <v>3180</v>
      </c>
      <c r="AB1890" t="s">
        <v>90</v>
      </c>
      <c r="AC1890" t="s">
        <v>91</v>
      </c>
      <c r="AD1890">
        <f>_xlfn.XLOOKUP(MIS[[#This Row],[TRADING SYMBOL]],[1]Sheet1!$D:$D,[1]Sheet1!$C:$C)</f>
        <v>367.2</v>
      </c>
      <c r="AE1890">
        <f>MIS[[#This Row],[OrderAverageTradedPrice]]*MIS[[#This Row],[OrderQuantity]]</f>
        <v>41626</v>
      </c>
      <c r="AF1890">
        <f>MIS[[#This Row],[LTP]]*MIS[[#This Row],[OrderQuantity]]</f>
        <v>36720</v>
      </c>
      <c r="AG1890">
        <f>IF(MIS[[#This Row],[OrderSide]]="SELL",MIS[[#This Row],[VALUE]]-MIS[[#This Row],[LIVE_VALUE]],MIS[[#This Row],[LIVE_VALUE]]-MIS[[#This Row],[VALUE]])</f>
        <v>4906</v>
      </c>
      <c r="AH1890" t="str" cm="1">
        <f t="array" ref="AH1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0" t="str">
        <f>MIS[[#This Row],[TRADING SYMBOL]]</f>
        <v>SENSEX2552082500CE</v>
      </c>
      <c r="AJ1890" t="str">
        <f>IF(RIGHT(MIS[[#This Row],[Main/Hedge]],4)="MAIN","MAIN","HEDGE")</f>
        <v>MAIN</v>
      </c>
      <c r="AK1890" t="str" cm="1">
        <f t="array" ref="AK1890">_xlfn._xlws.FILTER(Table4[Column1],ISNUMBER(SEARCH(Table4[Column1],MIS[[#This Row],[OrderUniqueIdentifier]])),"")</f>
        <v>MS</v>
      </c>
    </row>
    <row r="1891" spans="1:37" x14ac:dyDescent="0.25">
      <c r="A1891" t="s">
        <v>71</v>
      </c>
      <c r="B1891" t="s">
        <v>931</v>
      </c>
      <c r="C1891" t="s">
        <v>4579</v>
      </c>
      <c r="D1891" t="s">
        <v>72</v>
      </c>
      <c r="E1891" t="s">
        <v>3193</v>
      </c>
      <c r="F1891" t="s">
        <v>98</v>
      </c>
      <c r="G1891" t="s">
        <v>89</v>
      </c>
      <c r="H1891" t="s">
        <v>75</v>
      </c>
      <c r="I1891" t="s">
        <v>76</v>
      </c>
      <c r="J1891" t="s">
        <v>77</v>
      </c>
      <c r="K1891">
        <v>80</v>
      </c>
      <c r="L1891" t="s">
        <v>77</v>
      </c>
      <c r="M1891" t="s">
        <v>78</v>
      </c>
      <c r="N1891" t="s">
        <v>4580</v>
      </c>
      <c r="O1891" t="s">
        <v>3178</v>
      </c>
      <c r="P1891" t="s">
        <v>3178</v>
      </c>
      <c r="Q1891" t="s">
        <v>3195</v>
      </c>
      <c r="R1891" t="s">
        <v>79</v>
      </c>
      <c r="S1891" t="s">
        <v>40</v>
      </c>
      <c r="T1891" t="s">
        <v>3196</v>
      </c>
      <c r="U1891" t="s">
        <v>100</v>
      </c>
      <c r="V1891" t="s">
        <v>80</v>
      </c>
      <c r="W1891">
        <v>82200</v>
      </c>
      <c r="X1891" t="s">
        <v>85</v>
      </c>
      <c r="Y1891">
        <v>-80</v>
      </c>
      <c r="Z1891" t="s">
        <v>3180</v>
      </c>
      <c r="AA1891" t="s">
        <v>3180</v>
      </c>
      <c r="AB1891" t="s">
        <v>107</v>
      </c>
      <c r="AC1891" t="s">
        <v>91</v>
      </c>
      <c r="AD1891">
        <f>_xlfn.XLOOKUP(MIS[[#This Row],[TRADING SYMBOL]],[1]Sheet1!$D:$D,[1]Sheet1!$C:$C)</f>
        <v>350</v>
      </c>
      <c r="AE1891">
        <f>MIS[[#This Row],[OrderAverageTradedPrice]]*MIS[[#This Row],[OrderQuantity]]</f>
        <v>38378</v>
      </c>
      <c r="AF1891">
        <f>MIS[[#This Row],[LTP]]*MIS[[#This Row],[OrderQuantity]]</f>
        <v>28000</v>
      </c>
      <c r="AG1891">
        <f>IF(MIS[[#This Row],[OrderSide]]="SELL",MIS[[#This Row],[VALUE]]-MIS[[#This Row],[LIVE_VALUE]],MIS[[#This Row],[LIVE_VALUE]]-MIS[[#This Row],[VALUE]])</f>
        <v>10378</v>
      </c>
      <c r="AH1891" t="str" cm="1">
        <f t="array" ref="AH1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1" t="str">
        <f>MIS[[#This Row],[TRADING SYMBOL]]</f>
        <v>SENSEX2552082200PE</v>
      </c>
      <c r="AJ1891" t="str">
        <f>IF(RIGHT(MIS[[#This Row],[Main/Hedge]],4)="MAIN","MAIN","HEDGE")</f>
        <v>MAIN</v>
      </c>
      <c r="AK1891" t="str" cm="1">
        <f t="array" ref="AK1891">_xlfn._xlws.FILTER(Table4[Column1],ISNUMBER(SEARCH(Table4[Column1],MIS[[#This Row],[OrderUniqueIdentifier]])),"")</f>
        <v>MS</v>
      </c>
    </row>
    <row r="1892" spans="1:37" x14ac:dyDescent="0.25">
      <c r="A1892" t="s">
        <v>71</v>
      </c>
      <c r="B1892" t="s">
        <v>940</v>
      </c>
      <c r="C1892" t="s">
        <v>4613</v>
      </c>
      <c r="D1892" t="s">
        <v>72</v>
      </c>
      <c r="E1892" t="s">
        <v>160</v>
      </c>
      <c r="F1892" t="s">
        <v>98</v>
      </c>
      <c r="G1892" t="s">
        <v>89</v>
      </c>
      <c r="H1892" t="s">
        <v>75</v>
      </c>
      <c r="I1892" t="s">
        <v>76</v>
      </c>
      <c r="J1892" t="s">
        <v>77</v>
      </c>
      <c r="K1892">
        <v>80</v>
      </c>
      <c r="L1892" t="s">
        <v>77</v>
      </c>
      <c r="M1892" t="s">
        <v>78</v>
      </c>
      <c r="N1892" t="s">
        <v>4614</v>
      </c>
      <c r="O1892" t="s">
        <v>3177</v>
      </c>
      <c r="P1892" t="s">
        <v>3178</v>
      </c>
      <c r="Q1892" t="s">
        <v>162</v>
      </c>
      <c r="R1892" t="s">
        <v>79</v>
      </c>
      <c r="S1892" t="s">
        <v>40</v>
      </c>
      <c r="T1892" t="s">
        <v>163</v>
      </c>
      <c r="U1892" t="s">
        <v>100</v>
      </c>
      <c r="V1892" t="s">
        <v>80</v>
      </c>
      <c r="W1892">
        <v>82500</v>
      </c>
      <c r="X1892" t="s">
        <v>81</v>
      </c>
      <c r="Y1892">
        <v>-80</v>
      </c>
      <c r="Z1892" t="s">
        <v>3179</v>
      </c>
      <c r="AA1892" t="s">
        <v>3180</v>
      </c>
      <c r="AB1892" t="s">
        <v>90</v>
      </c>
      <c r="AC1892" t="s">
        <v>91</v>
      </c>
      <c r="AD1892">
        <f>_xlfn.XLOOKUP(MIS[[#This Row],[TRADING SYMBOL]],[1]Sheet1!$D:$D,[1]Sheet1!$C:$C)</f>
        <v>367.2</v>
      </c>
      <c r="AE1892">
        <f>MIS[[#This Row],[OrderAverageTradedPrice]]*MIS[[#This Row],[OrderQuantity]]</f>
        <v>33227</v>
      </c>
      <c r="AF1892">
        <f>MIS[[#This Row],[LTP]]*MIS[[#This Row],[OrderQuantity]]</f>
        <v>29376</v>
      </c>
      <c r="AG1892">
        <f>IF(MIS[[#This Row],[OrderSide]]="SELL",MIS[[#This Row],[VALUE]]-MIS[[#This Row],[LIVE_VALUE]],MIS[[#This Row],[LIVE_VALUE]]-MIS[[#This Row],[VALUE]])</f>
        <v>3851</v>
      </c>
      <c r="AH1892" t="str" cm="1">
        <f t="array" ref="AH1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2" t="str">
        <f>MIS[[#This Row],[TRADING SYMBOL]]</f>
        <v>SENSEX2552082500CE</v>
      </c>
      <c r="AJ1892" t="str">
        <f>IF(RIGHT(MIS[[#This Row],[Main/Hedge]],4)="MAIN","MAIN","HEDGE")</f>
        <v>MAIN</v>
      </c>
      <c r="AK1892" t="str" cm="1">
        <f t="array" ref="AK1892">_xlfn._xlws.FILTER(Table4[Column1],ISNUMBER(SEARCH(Table4[Column1],MIS[[#This Row],[OrderUniqueIdentifier]])),"")</f>
        <v>MS</v>
      </c>
    </row>
    <row r="1893" spans="1:37" x14ac:dyDescent="0.25">
      <c r="A1893" t="s">
        <v>71</v>
      </c>
      <c r="B1893" t="s">
        <v>951</v>
      </c>
      <c r="C1893" t="s">
        <v>4634</v>
      </c>
      <c r="D1893" t="s">
        <v>72</v>
      </c>
      <c r="E1893" t="s">
        <v>2044</v>
      </c>
      <c r="F1893" t="s">
        <v>98</v>
      </c>
      <c r="G1893" t="s">
        <v>89</v>
      </c>
      <c r="H1893" t="s">
        <v>75</v>
      </c>
      <c r="I1893" t="s">
        <v>76</v>
      </c>
      <c r="J1893" t="s">
        <v>77</v>
      </c>
      <c r="K1893">
        <v>20</v>
      </c>
      <c r="L1893" t="s">
        <v>77</v>
      </c>
      <c r="M1893" t="s">
        <v>78</v>
      </c>
      <c r="N1893" t="s">
        <v>4635</v>
      </c>
      <c r="O1893" t="s">
        <v>3178</v>
      </c>
      <c r="P1893" t="s">
        <v>3178</v>
      </c>
      <c r="Q1893" t="s">
        <v>2048</v>
      </c>
      <c r="R1893" t="s">
        <v>79</v>
      </c>
      <c r="S1893" t="s">
        <v>40</v>
      </c>
      <c r="T1893" t="s">
        <v>2049</v>
      </c>
      <c r="U1893" t="s">
        <v>100</v>
      </c>
      <c r="V1893" t="s">
        <v>80</v>
      </c>
      <c r="W1893">
        <v>82300</v>
      </c>
      <c r="X1893" t="s">
        <v>81</v>
      </c>
      <c r="Y1893">
        <v>-20</v>
      </c>
      <c r="Z1893" t="s">
        <v>3180</v>
      </c>
      <c r="AA1893" t="s">
        <v>3180</v>
      </c>
      <c r="AB1893" t="s">
        <v>90</v>
      </c>
      <c r="AC1893" t="s">
        <v>91</v>
      </c>
      <c r="AD1893">
        <f>_xlfn.XLOOKUP(MIS[[#This Row],[TRADING SYMBOL]],[1]Sheet1!$D:$D,[1]Sheet1!$C:$C)</f>
        <v>464.4</v>
      </c>
      <c r="AE1893">
        <f>MIS[[#This Row],[OrderAverageTradedPrice]]*MIS[[#This Row],[OrderQuantity]]</f>
        <v>10204</v>
      </c>
      <c r="AF1893">
        <f>MIS[[#This Row],[LTP]]*MIS[[#This Row],[OrderQuantity]]</f>
        <v>9288</v>
      </c>
      <c r="AG1893">
        <f>IF(MIS[[#This Row],[OrderSide]]="SELL",MIS[[#This Row],[VALUE]]-MIS[[#This Row],[LIVE_VALUE]],MIS[[#This Row],[LIVE_VALUE]]-MIS[[#This Row],[VALUE]])</f>
        <v>916</v>
      </c>
      <c r="AH1893" t="str" cm="1">
        <f t="array" ref="AH1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3" t="str">
        <f>MIS[[#This Row],[TRADING SYMBOL]]</f>
        <v>SENSEX2552082300CE</v>
      </c>
      <c r="AJ1893" t="str">
        <f>IF(RIGHT(MIS[[#This Row],[Main/Hedge]],4)="MAIN","MAIN","HEDGE")</f>
        <v>MAIN</v>
      </c>
      <c r="AK1893" t="str" cm="1">
        <f t="array" ref="AK1893">_xlfn._xlws.FILTER(Table4[Column1],ISNUMBER(SEARCH(Table4[Column1],MIS[[#This Row],[OrderUniqueIdentifier]])),"")</f>
        <v>MS</v>
      </c>
    </row>
    <row r="1894" spans="1:37" x14ac:dyDescent="0.25">
      <c r="A1894" t="s">
        <v>71</v>
      </c>
      <c r="B1894" t="s">
        <v>960</v>
      </c>
      <c r="C1894" t="s">
        <v>4671</v>
      </c>
      <c r="D1894" t="s">
        <v>72</v>
      </c>
      <c r="E1894" t="s">
        <v>160</v>
      </c>
      <c r="F1894" t="s">
        <v>98</v>
      </c>
      <c r="G1894" t="s">
        <v>89</v>
      </c>
      <c r="H1894" t="s">
        <v>75</v>
      </c>
      <c r="I1894" t="s">
        <v>76</v>
      </c>
      <c r="J1894" t="s">
        <v>77</v>
      </c>
      <c r="K1894">
        <v>40</v>
      </c>
      <c r="L1894" t="s">
        <v>77</v>
      </c>
      <c r="M1894" t="s">
        <v>78</v>
      </c>
      <c r="N1894" t="s">
        <v>4672</v>
      </c>
      <c r="O1894" t="s">
        <v>3177</v>
      </c>
      <c r="P1894" t="s">
        <v>3178</v>
      </c>
      <c r="Q1894" t="s">
        <v>162</v>
      </c>
      <c r="R1894" t="s">
        <v>79</v>
      </c>
      <c r="S1894" t="s">
        <v>40</v>
      </c>
      <c r="T1894" t="s">
        <v>163</v>
      </c>
      <c r="U1894" t="s">
        <v>100</v>
      </c>
      <c r="V1894" t="s">
        <v>80</v>
      </c>
      <c r="W1894">
        <v>82500</v>
      </c>
      <c r="X1894" t="s">
        <v>81</v>
      </c>
      <c r="Y1894">
        <v>-40</v>
      </c>
      <c r="Z1894" t="s">
        <v>3179</v>
      </c>
      <c r="AA1894" t="s">
        <v>3180</v>
      </c>
      <c r="AB1894" t="s">
        <v>90</v>
      </c>
      <c r="AC1894" t="s">
        <v>91</v>
      </c>
      <c r="AD1894">
        <f>_xlfn.XLOOKUP(MIS[[#This Row],[TRADING SYMBOL]],[1]Sheet1!$D:$D,[1]Sheet1!$C:$C)</f>
        <v>367.2</v>
      </c>
      <c r="AE1894">
        <f>MIS[[#This Row],[OrderAverageTradedPrice]]*MIS[[#This Row],[OrderQuantity]]</f>
        <v>16618</v>
      </c>
      <c r="AF1894">
        <f>MIS[[#This Row],[LTP]]*MIS[[#This Row],[OrderQuantity]]</f>
        <v>14688</v>
      </c>
      <c r="AG1894">
        <f>IF(MIS[[#This Row],[OrderSide]]="SELL",MIS[[#This Row],[VALUE]]-MIS[[#This Row],[LIVE_VALUE]],MIS[[#This Row],[LIVE_VALUE]]-MIS[[#This Row],[VALUE]])</f>
        <v>1930</v>
      </c>
      <c r="AH1894" t="str" cm="1">
        <f t="array" ref="AH1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4" t="str">
        <f>MIS[[#This Row],[TRADING SYMBOL]]</f>
        <v>SENSEX2552082500CE</v>
      </c>
      <c r="AJ1894" t="str">
        <f>IF(RIGHT(MIS[[#This Row],[Main/Hedge]],4)="MAIN","MAIN","HEDGE")</f>
        <v>MAIN</v>
      </c>
      <c r="AK1894" t="str" cm="1">
        <f t="array" ref="AK1894">_xlfn._xlws.FILTER(Table4[Column1],ISNUMBER(SEARCH(Table4[Column1],MIS[[#This Row],[OrderUniqueIdentifier]])),"")</f>
        <v>MS</v>
      </c>
    </row>
    <row r="1895" spans="1:37" x14ac:dyDescent="0.25">
      <c r="A1895" t="s">
        <v>71</v>
      </c>
      <c r="B1895" t="s">
        <v>969</v>
      </c>
      <c r="C1895" t="s">
        <v>4701</v>
      </c>
      <c r="D1895" t="s">
        <v>72</v>
      </c>
      <c r="E1895" t="s">
        <v>3202</v>
      </c>
      <c r="F1895" t="s">
        <v>98</v>
      </c>
      <c r="G1895" t="s">
        <v>89</v>
      </c>
      <c r="H1895" t="s">
        <v>75</v>
      </c>
      <c r="I1895" t="s">
        <v>76</v>
      </c>
      <c r="J1895" t="s">
        <v>77</v>
      </c>
      <c r="K1895">
        <v>200</v>
      </c>
      <c r="L1895" t="s">
        <v>77</v>
      </c>
      <c r="M1895" t="s">
        <v>78</v>
      </c>
      <c r="N1895" t="s">
        <v>3269</v>
      </c>
      <c r="O1895" t="s">
        <v>3177</v>
      </c>
      <c r="P1895" t="s">
        <v>3178</v>
      </c>
      <c r="Q1895" t="s">
        <v>3205</v>
      </c>
      <c r="R1895" t="s">
        <v>79</v>
      </c>
      <c r="S1895" t="s">
        <v>40</v>
      </c>
      <c r="T1895" t="s">
        <v>3206</v>
      </c>
      <c r="U1895" t="s">
        <v>100</v>
      </c>
      <c r="V1895" t="s">
        <v>80</v>
      </c>
      <c r="W1895">
        <v>82100</v>
      </c>
      <c r="X1895" t="s">
        <v>85</v>
      </c>
      <c r="Y1895">
        <v>-200</v>
      </c>
      <c r="Z1895" t="s">
        <v>3179</v>
      </c>
      <c r="AA1895" t="s">
        <v>3180</v>
      </c>
      <c r="AB1895" t="s">
        <v>107</v>
      </c>
      <c r="AC1895" t="s">
        <v>91</v>
      </c>
      <c r="AD1895">
        <f>_xlfn.XLOOKUP(MIS[[#This Row],[TRADING SYMBOL]],[1]Sheet1!$D:$D,[1]Sheet1!$C:$C)</f>
        <v>310.8</v>
      </c>
      <c r="AE1895">
        <f>MIS[[#This Row],[OrderAverageTradedPrice]]*MIS[[#This Row],[OrderQuantity]]</f>
        <v>87130</v>
      </c>
      <c r="AF1895">
        <f>MIS[[#This Row],[LTP]]*MIS[[#This Row],[OrderQuantity]]</f>
        <v>62160</v>
      </c>
      <c r="AG1895">
        <f>IF(MIS[[#This Row],[OrderSide]]="SELL",MIS[[#This Row],[VALUE]]-MIS[[#This Row],[LIVE_VALUE]],MIS[[#This Row],[LIVE_VALUE]]-MIS[[#This Row],[VALUE]])</f>
        <v>24970</v>
      </c>
      <c r="AH1895" t="str" cm="1">
        <f t="array" ref="AH1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5" t="str">
        <f>MIS[[#This Row],[TRADING SYMBOL]]</f>
        <v>SENSEX2552082100PE</v>
      </c>
      <c r="AJ1895" t="str">
        <f>IF(RIGHT(MIS[[#This Row],[Main/Hedge]],4)="MAIN","MAIN","HEDGE")</f>
        <v>MAIN</v>
      </c>
      <c r="AK1895" t="str" cm="1">
        <f t="array" ref="AK1895">_xlfn._xlws.FILTER(Table4[Column1],ISNUMBER(SEARCH(Table4[Column1],MIS[[#This Row],[OrderUniqueIdentifier]])),"")</f>
        <v>MS</v>
      </c>
    </row>
    <row r="1896" spans="1:37" x14ac:dyDescent="0.25">
      <c r="A1896" t="s">
        <v>71</v>
      </c>
      <c r="B1896" t="s">
        <v>978</v>
      </c>
      <c r="C1896" t="s">
        <v>4723</v>
      </c>
      <c r="D1896" t="s">
        <v>72</v>
      </c>
      <c r="E1896" t="s">
        <v>3193</v>
      </c>
      <c r="F1896" t="s">
        <v>98</v>
      </c>
      <c r="G1896" t="s">
        <v>89</v>
      </c>
      <c r="H1896" t="s">
        <v>75</v>
      </c>
      <c r="I1896" t="s">
        <v>76</v>
      </c>
      <c r="J1896" t="s">
        <v>77</v>
      </c>
      <c r="K1896">
        <v>20</v>
      </c>
      <c r="L1896" t="s">
        <v>77</v>
      </c>
      <c r="M1896" t="s">
        <v>78</v>
      </c>
      <c r="N1896" t="s">
        <v>4724</v>
      </c>
      <c r="O1896" t="s">
        <v>3177</v>
      </c>
      <c r="P1896" t="s">
        <v>3178</v>
      </c>
      <c r="Q1896" t="s">
        <v>3195</v>
      </c>
      <c r="R1896" t="s">
        <v>79</v>
      </c>
      <c r="S1896" t="s">
        <v>40</v>
      </c>
      <c r="T1896" t="s">
        <v>3196</v>
      </c>
      <c r="U1896" t="s">
        <v>100</v>
      </c>
      <c r="V1896" t="s">
        <v>80</v>
      </c>
      <c r="W1896">
        <v>82200</v>
      </c>
      <c r="X1896" t="s">
        <v>85</v>
      </c>
      <c r="Y1896">
        <v>-20</v>
      </c>
      <c r="Z1896" t="s">
        <v>3179</v>
      </c>
      <c r="AA1896" t="s">
        <v>3180</v>
      </c>
      <c r="AB1896" t="s">
        <v>107</v>
      </c>
      <c r="AC1896" t="s">
        <v>91</v>
      </c>
      <c r="AD1896">
        <f>_xlfn.XLOOKUP(MIS[[#This Row],[TRADING SYMBOL]],[1]Sheet1!$D:$D,[1]Sheet1!$C:$C)</f>
        <v>350</v>
      </c>
      <c r="AE1896">
        <f>MIS[[#This Row],[OrderAverageTradedPrice]]*MIS[[#This Row],[OrderQuantity]]</f>
        <v>9600</v>
      </c>
      <c r="AF1896">
        <f>MIS[[#This Row],[LTP]]*MIS[[#This Row],[OrderQuantity]]</f>
        <v>7000</v>
      </c>
      <c r="AG1896">
        <f>IF(MIS[[#This Row],[OrderSide]]="SELL",MIS[[#This Row],[VALUE]]-MIS[[#This Row],[LIVE_VALUE]],MIS[[#This Row],[LIVE_VALUE]]-MIS[[#This Row],[VALUE]])</f>
        <v>2600</v>
      </c>
      <c r="AH1896" t="str" cm="1">
        <f t="array" ref="AH1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6" t="str">
        <f>MIS[[#This Row],[TRADING SYMBOL]]</f>
        <v>SENSEX2552082200PE</v>
      </c>
      <c r="AJ1896" t="str">
        <f>IF(RIGHT(MIS[[#This Row],[Main/Hedge]],4)="MAIN","MAIN","HEDGE")</f>
        <v>MAIN</v>
      </c>
      <c r="AK1896" t="str" cm="1">
        <f t="array" ref="AK1896">_xlfn._xlws.FILTER(Table4[Column1],ISNUMBER(SEARCH(Table4[Column1],MIS[[#This Row],[OrderUniqueIdentifier]])),"")</f>
        <v>MS</v>
      </c>
    </row>
    <row r="1897" spans="1:37" x14ac:dyDescent="0.25">
      <c r="A1897" t="s">
        <v>71</v>
      </c>
      <c r="B1897" t="s">
        <v>986</v>
      </c>
      <c r="C1897" t="s">
        <v>4749</v>
      </c>
      <c r="D1897" t="s">
        <v>72</v>
      </c>
      <c r="E1897" t="s">
        <v>160</v>
      </c>
      <c r="F1897" t="s">
        <v>98</v>
      </c>
      <c r="G1897" t="s">
        <v>89</v>
      </c>
      <c r="H1897" t="s">
        <v>75</v>
      </c>
      <c r="I1897" t="s">
        <v>76</v>
      </c>
      <c r="J1897" t="s">
        <v>77</v>
      </c>
      <c r="K1897">
        <v>20</v>
      </c>
      <c r="L1897" t="s">
        <v>77</v>
      </c>
      <c r="M1897" t="s">
        <v>78</v>
      </c>
      <c r="N1897" t="s">
        <v>4750</v>
      </c>
      <c r="O1897" t="s">
        <v>3177</v>
      </c>
      <c r="P1897" t="s">
        <v>3178</v>
      </c>
      <c r="Q1897" t="s">
        <v>162</v>
      </c>
      <c r="R1897" t="s">
        <v>79</v>
      </c>
      <c r="S1897" t="s">
        <v>40</v>
      </c>
      <c r="T1897" t="s">
        <v>163</v>
      </c>
      <c r="U1897" t="s">
        <v>100</v>
      </c>
      <c r="V1897" t="s">
        <v>80</v>
      </c>
      <c r="W1897">
        <v>82500</v>
      </c>
      <c r="X1897" t="s">
        <v>81</v>
      </c>
      <c r="Y1897">
        <v>-20</v>
      </c>
      <c r="Z1897" t="s">
        <v>3179</v>
      </c>
      <c r="AA1897" t="s">
        <v>3180</v>
      </c>
      <c r="AB1897" t="s">
        <v>90</v>
      </c>
      <c r="AC1897" t="s">
        <v>91</v>
      </c>
      <c r="AD1897">
        <f>_xlfn.XLOOKUP(MIS[[#This Row],[TRADING SYMBOL]],[1]Sheet1!$D:$D,[1]Sheet1!$C:$C)</f>
        <v>367.2</v>
      </c>
      <c r="AE1897">
        <f>MIS[[#This Row],[OrderAverageTradedPrice]]*MIS[[#This Row],[OrderQuantity]]</f>
        <v>8330</v>
      </c>
      <c r="AF1897">
        <f>MIS[[#This Row],[LTP]]*MIS[[#This Row],[OrderQuantity]]</f>
        <v>7344</v>
      </c>
      <c r="AG1897">
        <f>IF(MIS[[#This Row],[OrderSide]]="SELL",MIS[[#This Row],[VALUE]]-MIS[[#This Row],[LIVE_VALUE]],MIS[[#This Row],[LIVE_VALUE]]-MIS[[#This Row],[VALUE]])</f>
        <v>986</v>
      </c>
      <c r="AH1897" t="str" cm="1">
        <f t="array" ref="AH1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7" t="str">
        <f>MIS[[#This Row],[TRADING SYMBOL]]</f>
        <v>SENSEX2552082500CE</v>
      </c>
      <c r="AJ1897" t="str">
        <f>IF(RIGHT(MIS[[#This Row],[Main/Hedge]],4)="MAIN","MAIN","HEDGE")</f>
        <v>MAIN</v>
      </c>
      <c r="AK1897" t="str" cm="1">
        <f t="array" ref="AK1897">_xlfn._xlws.FILTER(Table4[Column1],ISNUMBER(SEARCH(Table4[Column1],MIS[[#This Row],[OrderUniqueIdentifier]])),"")</f>
        <v>MS</v>
      </c>
    </row>
    <row r="1898" spans="1:37" x14ac:dyDescent="0.25">
      <c r="A1898" t="s">
        <v>71</v>
      </c>
      <c r="B1898" t="s">
        <v>1001</v>
      </c>
      <c r="C1898" t="s">
        <v>4778</v>
      </c>
      <c r="D1898" t="s">
        <v>72</v>
      </c>
      <c r="E1898" t="s">
        <v>3193</v>
      </c>
      <c r="F1898" t="s">
        <v>98</v>
      </c>
      <c r="G1898" t="s">
        <v>89</v>
      </c>
      <c r="H1898" t="s">
        <v>75</v>
      </c>
      <c r="I1898" t="s">
        <v>76</v>
      </c>
      <c r="J1898" t="s">
        <v>77</v>
      </c>
      <c r="K1898">
        <v>20</v>
      </c>
      <c r="L1898" t="s">
        <v>77</v>
      </c>
      <c r="M1898" t="s">
        <v>78</v>
      </c>
      <c r="N1898" t="s">
        <v>4779</v>
      </c>
      <c r="O1898" t="s">
        <v>3178</v>
      </c>
      <c r="P1898" t="s">
        <v>3178</v>
      </c>
      <c r="Q1898" t="s">
        <v>3195</v>
      </c>
      <c r="R1898" t="s">
        <v>79</v>
      </c>
      <c r="S1898" t="s">
        <v>40</v>
      </c>
      <c r="T1898" t="s">
        <v>3196</v>
      </c>
      <c r="U1898" t="s">
        <v>100</v>
      </c>
      <c r="V1898" t="s">
        <v>80</v>
      </c>
      <c r="W1898">
        <v>82200</v>
      </c>
      <c r="X1898" t="s">
        <v>85</v>
      </c>
      <c r="Y1898">
        <v>-20</v>
      </c>
      <c r="Z1898" t="s">
        <v>3180</v>
      </c>
      <c r="AA1898" t="s">
        <v>3180</v>
      </c>
      <c r="AB1898" t="s">
        <v>107</v>
      </c>
      <c r="AC1898" t="s">
        <v>91</v>
      </c>
      <c r="AD1898">
        <f>_xlfn.XLOOKUP(MIS[[#This Row],[TRADING SYMBOL]],[1]Sheet1!$D:$D,[1]Sheet1!$C:$C)</f>
        <v>350</v>
      </c>
      <c r="AE1898">
        <f>MIS[[#This Row],[OrderAverageTradedPrice]]*MIS[[#This Row],[OrderQuantity]]</f>
        <v>9595</v>
      </c>
      <c r="AF1898">
        <f>MIS[[#This Row],[LTP]]*MIS[[#This Row],[OrderQuantity]]</f>
        <v>7000</v>
      </c>
      <c r="AG1898">
        <f>IF(MIS[[#This Row],[OrderSide]]="SELL",MIS[[#This Row],[VALUE]]-MIS[[#This Row],[LIVE_VALUE]],MIS[[#This Row],[LIVE_VALUE]]-MIS[[#This Row],[VALUE]])</f>
        <v>2595</v>
      </c>
      <c r="AH1898" t="str" cm="1">
        <f t="array" ref="AH1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8" t="str">
        <f>MIS[[#This Row],[TRADING SYMBOL]]</f>
        <v>SENSEX2552082200PE</v>
      </c>
      <c r="AJ1898" t="str">
        <f>IF(RIGHT(MIS[[#This Row],[Main/Hedge]],4)="MAIN","MAIN","HEDGE")</f>
        <v>MAIN</v>
      </c>
      <c r="AK1898" t="str" cm="1">
        <f t="array" ref="AK1898">_xlfn._xlws.FILTER(Table4[Column1],ISNUMBER(SEARCH(Table4[Column1],MIS[[#This Row],[OrderUniqueIdentifier]])),"")</f>
        <v>MS</v>
      </c>
    </row>
    <row r="1899" spans="1:37" x14ac:dyDescent="0.25">
      <c r="A1899" t="s">
        <v>71</v>
      </c>
      <c r="B1899" t="s">
        <v>1013</v>
      </c>
      <c r="C1899" t="s">
        <v>4807</v>
      </c>
      <c r="D1899" t="s">
        <v>72</v>
      </c>
      <c r="E1899" t="s">
        <v>3186</v>
      </c>
      <c r="F1899" t="s">
        <v>98</v>
      </c>
      <c r="G1899" t="s">
        <v>89</v>
      </c>
      <c r="H1899" t="s">
        <v>75</v>
      </c>
      <c r="I1899" t="s">
        <v>76</v>
      </c>
      <c r="J1899" t="s">
        <v>77</v>
      </c>
      <c r="K1899">
        <v>80</v>
      </c>
      <c r="L1899" t="s">
        <v>77</v>
      </c>
      <c r="M1899" t="s">
        <v>78</v>
      </c>
      <c r="N1899" t="s">
        <v>4808</v>
      </c>
      <c r="O1899" t="s">
        <v>3177</v>
      </c>
      <c r="P1899" t="s">
        <v>3178</v>
      </c>
      <c r="Q1899" t="s">
        <v>3189</v>
      </c>
      <c r="R1899" t="s">
        <v>79</v>
      </c>
      <c r="S1899" t="s">
        <v>40</v>
      </c>
      <c r="T1899" t="s">
        <v>3190</v>
      </c>
      <c r="U1899" t="s">
        <v>100</v>
      </c>
      <c r="V1899" t="s">
        <v>80</v>
      </c>
      <c r="W1899">
        <v>82400</v>
      </c>
      <c r="X1899" t="s">
        <v>81</v>
      </c>
      <c r="Y1899">
        <v>-80</v>
      </c>
      <c r="Z1899" t="s">
        <v>3179</v>
      </c>
      <c r="AA1899" t="s">
        <v>3180</v>
      </c>
      <c r="AB1899" t="s">
        <v>90</v>
      </c>
      <c r="AC1899" t="s">
        <v>91</v>
      </c>
      <c r="AD1899">
        <f>_xlfn.XLOOKUP(MIS[[#This Row],[TRADING SYMBOL]],[1]Sheet1!$D:$D,[1]Sheet1!$C:$C)</f>
        <v>414.75</v>
      </c>
      <c r="AE1899">
        <f>MIS[[#This Row],[OrderAverageTradedPrice]]*MIS[[#This Row],[OrderQuantity]]</f>
        <v>37022</v>
      </c>
      <c r="AF1899">
        <f>MIS[[#This Row],[LTP]]*MIS[[#This Row],[OrderQuantity]]</f>
        <v>33180</v>
      </c>
      <c r="AG1899">
        <f>IF(MIS[[#This Row],[OrderSide]]="SELL",MIS[[#This Row],[VALUE]]-MIS[[#This Row],[LIVE_VALUE]],MIS[[#This Row],[LIVE_VALUE]]-MIS[[#This Row],[VALUE]])</f>
        <v>3842</v>
      </c>
      <c r="AH1899" t="str" cm="1">
        <f t="array" ref="AH1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9" t="str">
        <f>MIS[[#This Row],[TRADING SYMBOL]]</f>
        <v>SENSEX2552082400CE</v>
      </c>
      <c r="AJ1899" t="str">
        <f>IF(RIGHT(MIS[[#This Row],[Main/Hedge]],4)="MAIN","MAIN","HEDGE")</f>
        <v>MAIN</v>
      </c>
      <c r="AK1899" t="str" cm="1">
        <f t="array" ref="AK1899">_xlfn._xlws.FILTER(Table4[Column1],ISNUMBER(SEARCH(Table4[Column1],MIS[[#This Row],[OrderUniqueIdentifier]])),"")</f>
        <v>MS</v>
      </c>
    </row>
    <row r="1900" spans="1:37" x14ac:dyDescent="0.25">
      <c r="A1900" t="s">
        <v>71</v>
      </c>
      <c r="B1900" t="s">
        <v>1021</v>
      </c>
      <c r="C1900" t="s">
        <v>4836</v>
      </c>
      <c r="D1900" t="s">
        <v>72</v>
      </c>
      <c r="E1900" t="s">
        <v>3186</v>
      </c>
      <c r="F1900" t="s">
        <v>98</v>
      </c>
      <c r="G1900" t="s">
        <v>89</v>
      </c>
      <c r="H1900" t="s">
        <v>75</v>
      </c>
      <c r="I1900" t="s">
        <v>76</v>
      </c>
      <c r="J1900" t="s">
        <v>77</v>
      </c>
      <c r="K1900">
        <v>40</v>
      </c>
      <c r="L1900" t="s">
        <v>77</v>
      </c>
      <c r="M1900" t="s">
        <v>78</v>
      </c>
      <c r="N1900" t="s">
        <v>4837</v>
      </c>
      <c r="O1900" t="s">
        <v>3177</v>
      </c>
      <c r="P1900" t="s">
        <v>3178</v>
      </c>
      <c r="Q1900" t="s">
        <v>3189</v>
      </c>
      <c r="R1900" t="s">
        <v>79</v>
      </c>
      <c r="S1900" t="s">
        <v>40</v>
      </c>
      <c r="T1900" t="s">
        <v>3190</v>
      </c>
      <c r="U1900" t="s">
        <v>100</v>
      </c>
      <c r="V1900" t="s">
        <v>80</v>
      </c>
      <c r="W1900">
        <v>82400</v>
      </c>
      <c r="X1900" t="s">
        <v>81</v>
      </c>
      <c r="Y1900">
        <v>-40</v>
      </c>
      <c r="Z1900" t="s">
        <v>3179</v>
      </c>
      <c r="AA1900" t="s">
        <v>3180</v>
      </c>
      <c r="AB1900" t="s">
        <v>90</v>
      </c>
      <c r="AC1900" t="s">
        <v>91</v>
      </c>
      <c r="AD1900">
        <f>_xlfn.XLOOKUP(MIS[[#This Row],[TRADING SYMBOL]],[1]Sheet1!$D:$D,[1]Sheet1!$C:$C)</f>
        <v>414.75</v>
      </c>
      <c r="AE1900">
        <f>MIS[[#This Row],[OrderAverageTradedPrice]]*MIS[[#This Row],[OrderQuantity]]</f>
        <v>18482</v>
      </c>
      <c r="AF1900">
        <f>MIS[[#This Row],[LTP]]*MIS[[#This Row],[OrderQuantity]]</f>
        <v>16590</v>
      </c>
      <c r="AG1900">
        <f>IF(MIS[[#This Row],[OrderSide]]="SELL",MIS[[#This Row],[VALUE]]-MIS[[#This Row],[LIVE_VALUE]],MIS[[#This Row],[LIVE_VALUE]]-MIS[[#This Row],[VALUE]])</f>
        <v>1892</v>
      </c>
      <c r="AH1900" t="str" cm="1">
        <f t="array" ref="AH1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0" t="str">
        <f>MIS[[#This Row],[TRADING SYMBOL]]</f>
        <v>SENSEX2552082400CE</v>
      </c>
      <c r="AJ1900" t="str">
        <f>IF(RIGHT(MIS[[#This Row],[Main/Hedge]],4)="MAIN","MAIN","HEDGE")</f>
        <v>MAIN</v>
      </c>
      <c r="AK1900" t="str" cm="1">
        <f t="array" ref="AK1900">_xlfn._xlws.FILTER(Table4[Column1],ISNUMBER(SEARCH(Table4[Column1],MIS[[#This Row],[OrderUniqueIdentifier]])),"")</f>
        <v>MS</v>
      </c>
    </row>
    <row r="1901" spans="1:37" x14ac:dyDescent="0.25">
      <c r="A1901" t="s">
        <v>71</v>
      </c>
      <c r="B1901" t="s">
        <v>1029</v>
      </c>
      <c r="C1901" t="s">
        <v>4865</v>
      </c>
      <c r="D1901" t="s">
        <v>72</v>
      </c>
      <c r="E1901" t="s">
        <v>3186</v>
      </c>
      <c r="F1901" t="s">
        <v>98</v>
      </c>
      <c r="G1901" t="s">
        <v>89</v>
      </c>
      <c r="H1901" t="s">
        <v>75</v>
      </c>
      <c r="I1901" t="s">
        <v>76</v>
      </c>
      <c r="J1901" t="s">
        <v>77</v>
      </c>
      <c r="K1901">
        <v>40</v>
      </c>
      <c r="L1901" t="s">
        <v>77</v>
      </c>
      <c r="M1901" t="s">
        <v>78</v>
      </c>
      <c r="N1901" t="s">
        <v>4866</v>
      </c>
      <c r="O1901" t="s">
        <v>3178</v>
      </c>
      <c r="P1901" t="s">
        <v>3178</v>
      </c>
      <c r="Q1901" t="s">
        <v>3189</v>
      </c>
      <c r="R1901" t="s">
        <v>79</v>
      </c>
      <c r="S1901" t="s">
        <v>40</v>
      </c>
      <c r="T1901" t="s">
        <v>3190</v>
      </c>
      <c r="U1901" t="s">
        <v>100</v>
      </c>
      <c r="V1901" t="s">
        <v>80</v>
      </c>
      <c r="W1901">
        <v>82400</v>
      </c>
      <c r="X1901" t="s">
        <v>81</v>
      </c>
      <c r="Y1901">
        <v>-40</v>
      </c>
      <c r="Z1901" t="s">
        <v>3180</v>
      </c>
      <c r="AA1901" t="s">
        <v>3180</v>
      </c>
      <c r="AB1901" t="s">
        <v>90</v>
      </c>
      <c r="AC1901" t="s">
        <v>91</v>
      </c>
      <c r="AD1901">
        <f>_xlfn.XLOOKUP(MIS[[#This Row],[TRADING SYMBOL]],[1]Sheet1!$D:$D,[1]Sheet1!$C:$C)</f>
        <v>414.75</v>
      </c>
      <c r="AE1901">
        <f>MIS[[#This Row],[OrderAverageTradedPrice]]*MIS[[#This Row],[OrderQuantity]]</f>
        <v>18398</v>
      </c>
      <c r="AF1901">
        <f>MIS[[#This Row],[LTP]]*MIS[[#This Row],[OrderQuantity]]</f>
        <v>16590</v>
      </c>
      <c r="AG1901">
        <f>IF(MIS[[#This Row],[OrderSide]]="SELL",MIS[[#This Row],[VALUE]]-MIS[[#This Row],[LIVE_VALUE]],MIS[[#This Row],[LIVE_VALUE]]-MIS[[#This Row],[VALUE]])</f>
        <v>1808</v>
      </c>
      <c r="AH1901" t="str" cm="1">
        <f t="array" ref="AH1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1" t="str">
        <f>MIS[[#This Row],[TRADING SYMBOL]]</f>
        <v>SENSEX2552082400CE</v>
      </c>
      <c r="AJ1901" t="str">
        <f>IF(RIGHT(MIS[[#This Row],[Main/Hedge]],4)="MAIN","MAIN","HEDGE")</f>
        <v>MAIN</v>
      </c>
      <c r="AK1901" t="str" cm="1">
        <f t="array" ref="AK1901">_xlfn._xlws.FILTER(Table4[Column1],ISNUMBER(SEARCH(Table4[Column1],MIS[[#This Row],[OrderUniqueIdentifier]])),"")</f>
        <v>MS</v>
      </c>
    </row>
    <row r="1902" spans="1:37" x14ac:dyDescent="0.25">
      <c r="A1902" t="s">
        <v>71</v>
      </c>
      <c r="B1902" t="s">
        <v>1037</v>
      </c>
      <c r="C1902" t="s">
        <v>4889</v>
      </c>
      <c r="D1902" t="s">
        <v>72</v>
      </c>
      <c r="E1902" t="s">
        <v>2053</v>
      </c>
      <c r="F1902" t="s">
        <v>98</v>
      </c>
      <c r="G1902" t="s">
        <v>89</v>
      </c>
      <c r="H1902" t="s">
        <v>75</v>
      </c>
      <c r="I1902" t="s">
        <v>76</v>
      </c>
      <c r="J1902" t="s">
        <v>77</v>
      </c>
      <c r="K1902">
        <v>20</v>
      </c>
      <c r="L1902" t="s">
        <v>77</v>
      </c>
      <c r="M1902" t="s">
        <v>78</v>
      </c>
      <c r="N1902" t="s">
        <v>4890</v>
      </c>
      <c r="O1902" t="s">
        <v>3177</v>
      </c>
      <c r="P1902" t="s">
        <v>3178</v>
      </c>
      <c r="Q1902" t="s">
        <v>2055</v>
      </c>
      <c r="R1902" t="s">
        <v>79</v>
      </c>
      <c r="S1902" t="s">
        <v>40</v>
      </c>
      <c r="T1902" t="s">
        <v>2056</v>
      </c>
      <c r="U1902" t="s">
        <v>100</v>
      </c>
      <c r="V1902" t="s">
        <v>80</v>
      </c>
      <c r="W1902">
        <v>82300</v>
      </c>
      <c r="X1902" t="s">
        <v>85</v>
      </c>
      <c r="Y1902">
        <v>-20</v>
      </c>
      <c r="Z1902" t="s">
        <v>3179</v>
      </c>
      <c r="AA1902" t="s">
        <v>3180</v>
      </c>
      <c r="AB1902" t="s">
        <v>107</v>
      </c>
      <c r="AC1902" t="s">
        <v>91</v>
      </c>
      <c r="AD1902">
        <f>_xlfn.XLOOKUP(MIS[[#This Row],[TRADING SYMBOL]],[1]Sheet1!$D:$D,[1]Sheet1!$C:$C)</f>
        <v>389.05</v>
      </c>
      <c r="AE1902">
        <f>MIS[[#This Row],[OrderAverageTradedPrice]]*MIS[[#This Row],[OrderQuantity]]</f>
        <v>10493</v>
      </c>
      <c r="AF1902">
        <f>MIS[[#This Row],[LTP]]*MIS[[#This Row],[OrderQuantity]]</f>
        <v>7781</v>
      </c>
      <c r="AG1902">
        <f>IF(MIS[[#This Row],[OrderSide]]="SELL",MIS[[#This Row],[VALUE]]-MIS[[#This Row],[LIVE_VALUE]],MIS[[#This Row],[LIVE_VALUE]]-MIS[[#This Row],[VALUE]])</f>
        <v>2712</v>
      </c>
      <c r="AH1902" t="str" cm="1">
        <f t="array" ref="AH1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2" t="str">
        <f>MIS[[#This Row],[TRADING SYMBOL]]</f>
        <v>SENSEX2552082300PE</v>
      </c>
      <c r="AJ1902" t="str">
        <f>IF(RIGHT(MIS[[#This Row],[Main/Hedge]],4)="MAIN","MAIN","HEDGE")</f>
        <v>MAIN</v>
      </c>
      <c r="AK1902" t="str" cm="1">
        <f t="array" ref="AK1902">_xlfn._xlws.FILTER(Table4[Column1],ISNUMBER(SEARCH(Table4[Column1],MIS[[#This Row],[OrderUniqueIdentifier]])),"")</f>
        <v>MS</v>
      </c>
    </row>
    <row r="1903" spans="1:37" x14ac:dyDescent="0.25">
      <c r="A1903" t="s">
        <v>71</v>
      </c>
      <c r="B1903" t="s">
        <v>1037</v>
      </c>
      <c r="C1903" t="s">
        <v>4891</v>
      </c>
      <c r="D1903" t="s">
        <v>72</v>
      </c>
      <c r="E1903" t="s">
        <v>3186</v>
      </c>
      <c r="F1903" t="s">
        <v>98</v>
      </c>
      <c r="G1903" t="s">
        <v>89</v>
      </c>
      <c r="H1903" t="s">
        <v>75</v>
      </c>
      <c r="I1903" t="s">
        <v>76</v>
      </c>
      <c r="J1903" t="s">
        <v>77</v>
      </c>
      <c r="K1903">
        <v>20</v>
      </c>
      <c r="L1903" t="s">
        <v>77</v>
      </c>
      <c r="M1903" t="s">
        <v>78</v>
      </c>
      <c r="N1903" t="s">
        <v>4892</v>
      </c>
      <c r="O1903" t="s">
        <v>3178</v>
      </c>
      <c r="P1903" t="s">
        <v>3178</v>
      </c>
      <c r="Q1903" t="s">
        <v>3189</v>
      </c>
      <c r="R1903" t="s">
        <v>79</v>
      </c>
      <c r="S1903" t="s">
        <v>40</v>
      </c>
      <c r="T1903" t="s">
        <v>3190</v>
      </c>
      <c r="U1903" t="s">
        <v>100</v>
      </c>
      <c r="V1903" t="s">
        <v>80</v>
      </c>
      <c r="W1903">
        <v>82400</v>
      </c>
      <c r="X1903" t="s">
        <v>81</v>
      </c>
      <c r="Y1903">
        <v>-20</v>
      </c>
      <c r="Z1903" t="s">
        <v>3180</v>
      </c>
      <c r="AA1903" t="s">
        <v>3180</v>
      </c>
      <c r="AB1903" t="s">
        <v>90</v>
      </c>
      <c r="AC1903" t="s">
        <v>91</v>
      </c>
      <c r="AD1903">
        <f>_xlfn.XLOOKUP(MIS[[#This Row],[TRADING SYMBOL]],[1]Sheet1!$D:$D,[1]Sheet1!$C:$C)</f>
        <v>414.75</v>
      </c>
      <c r="AE1903">
        <f>MIS[[#This Row],[OrderAverageTradedPrice]]*MIS[[#This Row],[OrderQuantity]]</f>
        <v>9218</v>
      </c>
      <c r="AF1903">
        <f>MIS[[#This Row],[LTP]]*MIS[[#This Row],[OrderQuantity]]</f>
        <v>8295</v>
      </c>
      <c r="AG1903">
        <f>IF(MIS[[#This Row],[OrderSide]]="SELL",MIS[[#This Row],[VALUE]]-MIS[[#This Row],[LIVE_VALUE]],MIS[[#This Row],[LIVE_VALUE]]-MIS[[#This Row],[VALUE]])</f>
        <v>923</v>
      </c>
      <c r="AH1903" t="str" cm="1">
        <f t="array" ref="AH1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3" t="str">
        <f>MIS[[#This Row],[TRADING SYMBOL]]</f>
        <v>SENSEX2552082400CE</v>
      </c>
      <c r="AJ1903" t="str">
        <f>IF(RIGHT(MIS[[#This Row],[Main/Hedge]],4)="MAIN","MAIN","HEDGE")</f>
        <v>MAIN</v>
      </c>
      <c r="AK1903" t="str" cm="1">
        <f t="array" ref="AK1903">_xlfn._xlws.FILTER(Table4[Column1],ISNUMBER(SEARCH(Table4[Column1],MIS[[#This Row],[OrderUniqueIdentifier]])),"")</f>
        <v>MS</v>
      </c>
    </row>
    <row r="1904" spans="1:37" x14ac:dyDescent="0.25">
      <c r="A1904" t="s">
        <v>71</v>
      </c>
      <c r="B1904" t="s">
        <v>1045</v>
      </c>
      <c r="C1904" t="s">
        <v>4917</v>
      </c>
      <c r="D1904" t="s">
        <v>72</v>
      </c>
      <c r="E1904" t="s">
        <v>3193</v>
      </c>
      <c r="F1904" t="s">
        <v>98</v>
      </c>
      <c r="G1904" t="s">
        <v>89</v>
      </c>
      <c r="H1904" t="s">
        <v>75</v>
      </c>
      <c r="I1904" t="s">
        <v>76</v>
      </c>
      <c r="J1904" t="s">
        <v>77</v>
      </c>
      <c r="K1904">
        <v>60</v>
      </c>
      <c r="L1904" t="s">
        <v>77</v>
      </c>
      <c r="M1904" t="s">
        <v>78</v>
      </c>
      <c r="N1904" t="s">
        <v>4918</v>
      </c>
      <c r="O1904" t="s">
        <v>3177</v>
      </c>
      <c r="P1904" t="s">
        <v>3178</v>
      </c>
      <c r="Q1904" t="s">
        <v>3195</v>
      </c>
      <c r="R1904" t="s">
        <v>79</v>
      </c>
      <c r="S1904" t="s">
        <v>40</v>
      </c>
      <c r="T1904" t="s">
        <v>3196</v>
      </c>
      <c r="U1904" t="s">
        <v>100</v>
      </c>
      <c r="V1904" t="s">
        <v>80</v>
      </c>
      <c r="W1904">
        <v>82200</v>
      </c>
      <c r="X1904" t="s">
        <v>85</v>
      </c>
      <c r="Y1904">
        <v>-60</v>
      </c>
      <c r="Z1904" t="s">
        <v>3179</v>
      </c>
      <c r="AA1904" t="s">
        <v>3180</v>
      </c>
      <c r="AB1904" t="s">
        <v>107</v>
      </c>
      <c r="AC1904" t="s">
        <v>91</v>
      </c>
      <c r="AD1904">
        <f>_xlfn.XLOOKUP(MIS[[#This Row],[TRADING SYMBOL]],[1]Sheet1!$D:$D,[1]Sheet1!$C:$C)</f>
        <v>350</v>
      </c>
      <c r="AE1904">
        <f>MIS[[#This Row],[OrderAverageTradedPrice]]*MIS[[#This Row],[OrderQuantity]]</f>
        <v>28770</v>
      </c>
      <c r="AF1904">
        <f>MIS[[#This Row],[LTP]]*MIS[[#This Row],[OrderQuantity]]</f>
        <v>21000</v>
      </c>
      <c r="AG1904">
        <f>IF(MIS[[#This Row],[OrderSide]]="SELL",MIS[[#This Row],[VALUE]]-MIS[[#This Row],[LIVE_VALUE]],MIS[[#This Row],[LIVE_VALUE]]-MIS[[#This Row],[VALUE]])</f>
        <v>7770</v>
      </c>
      <c r="AH1904" t="str" cm="1">
        <f t="array" ref="AH1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4" t="str">
        <f>MIS[[#This Row],[TRADING SYMBOL]]</f>
        <v>SENSEX2552082200PE</v>
      </c>
      <c r="AJ1904" t="str">
        <f>IF(RIGHT(MIS[[#This Row],[Main/Hedge]],4)="MAIN","MAIN","HEDGE")</f>
        <v>MAIN</v>
      </c>
      <c r="AK1904" t="str" cm="1">
        <f t="array" ref="AK1904">_xlfn._xlws.FILTER(Table4[Column1],ISNUMBER(SEARCH(Table4[Column1],MIS[[#This Row],[OrderUniqueIdentifier]])),"")</f>
        <v>MS</v>
      </c>
    </row>
    <row r="1905" spans="1:37" x14ac:dyDescent="0.25">
      <c r="A1905" t="s">
        <v>71</v>
      </c>
      <c r="B1905" t="s">
        <v>1045</v>
      </c>
      <c r="C1905" t="s">
        <v>4921</v>
      </c>
      <c r="D1905" t="s">
        <v>72</v>
      </c>
      <c r="E1905" t="s">
        <v>160</v>
      </c>
      <c r="F1905" t="s">
        <v>98</v>
      </c>
      <c r="G1905" t="s">
        <v>89</v>
      </c>
      <c r="H1905" t="s">
        <v>75</v>
      </c>
      <c r="I1905" t="s">
        <v>76</v>
      </c>
      <c r="J1905" t="s">
        <v>77</v>
      </c>
      <c r="K1905">
        <v>60</v>
      </c>
      <c r="L1905" t="s">
        <v>77</v>
      </c>
      <c r="M1905" t="s">
        <v>78</v>
      </c>
      <c r="N1905" t="s">
        <v>4922</v>
      </c>
      <c r="O1905" t="s">
        <v>3178</v>
      </c>
      <c r="P1905" t="s">
        <v>3178</v>
      </c>
      <c r="Q1905" t="s">
        <v>162</v>
      </c>
      <c r="R1905" t="s">
        <v>79</v>
      </c>
      <c r="S1905" t="s">
        <v>40</v>
      </c>
      <c r="T1905" t="s">
        <v>163</v>
      </c>
      <c r="U1905" t="s">
        <v>100</v>
      </c>
      <c r="V1905" t="s">
        <v>80</v>
      </c>
      <c r="W1905">
        <v>82500</v>
      </c>
      <c r="X1905" t="s">
        <v>81</v>
      </c>
      <c r="Y1905">
        <v>-60</v>
      </c>
      <c r="Z1905" t="s">
        <v>3180</v>
      </c>
      <c r="AA1905" t="s">
        <v>3180</v>
      </c>
      <c r="AB1905" t="s">
        <v>90</v>
      </c>
      <c r="AC1905" t="s">
        <v>91</v>
      </c>
      <c r="AD1905">
        <f>_xlfn.XLOOKUP(MIS[[#This Row],[TRADING SYMBOL]],[1]Sheet1!$D:$D,[1]Sheet1!$C:$C)</f>
        <v>367.2</v>
      </c>
      <c r="AE1905">
        <f>MIS[[#This Row],[OrderAverageTradedPrice]]*MIS[[#This Row],[OrderQuantity]]</f>
        <v>24886.999999999982</v>
      </c>
      <c r="AF1905">
        <f>MIS[[#This Row],[LTP]]*MIS[[#This Row],[OrderQuantity]]</f>
        <v>22032</v>
      </c>
      <c r="AG1905">
        <f>IF(MIS[[#This Row],[OrderSide]]="SELL",MIS[[#This Row],[VALUE]]-MIS[[#This Row],[LIVE_VALUE]],MIS[[#This Row],[LIVE_VALUE]]-MIS[[#This Row],[VALUE]])</f>
        <v>2854.9999999999818</v>
      </c>
      <c r="AH1905" t="str" cm="1">
        <f t="array" ref="AH1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5" t="str">
        <f>MIS[[#This Row],[TRADING SYMBOL]]</f>
        <v>SENSEX2552082500CE</v>
      </c>
      <c r="AJ1905" t="str">
        <f>IF(RIGHT(MIS[[#This Row],[Main/Hedge]],4)="MAIN","MAIN","HEDGE")</f>
        <v>MAIN</v>
      </c>
      <c r="AK1905" t="str" cm="1">
        <f t="array" ref="AK1905">_xlfn._xlws.FILTER(Table4[Column1],ISNUMBER(SEARCH(Table4[Column1],MIS[[#This Row],[OrderUniqueIdentifier]])),"")</f>
        <v>MS</v>
      </c>
    </row>
    <row r="1906" spans="1:37" x14ac:dyDescent="0.25">
      <c r="A1906" t="s">
        <v>71</v>
      </c>
      <c r="B1906" t="s">
        <v>1061</v>
      </c>
      <c r="C1906" t="s">
        <v>4970</v>
      </c>
      <c r="D1906" t="s">
        <v>72</v>
      </c>
      <c r="E1906" t="s">
        <v>160</v>
      </c>
      <c r="F1906" t="s">
        <v>98</v>
      </c>
      <c r="G1906" t="s">
        <v>89</v>
      </c>
      <c r="H1906" t="s">
        <v>75</v>
      </c>
      <c r="I1906" t="s">
        <v>76</v>
      </c>
      <c r="J1906" t="s">
        <v>77</v>
      </c>
      <c r="K1906">
        <v>40</v>
      </c>
      <c r="L1906" t="s">
        <v>77</v>
      </c>
      <c r="M1906" t="s">
        <v>78</v>
      </c>
      <c r="N1906" t="s">
        <v>4971</v>
      </c>
      <c r="O1906" t="s">
        <v>3177</v>
      </c>
      <c r="P1906" t="s">
        <v>3178</v>
      </c>
      <c r="Q1906" t="s">
        <v>162</v>
      </c>
      <c r="R1906" t="s">
        <v>79</v>
      </c>
      <c r="S1906" t="s">
        <v>40</v>
      </c>
      <c r="T1906" t="s">
        <v>163</v>
      </c>
      <c r="U1906" t="s">
        <v>100</v>
      </c>
      <c r="V1906" t="s">
        <v>80</v>
      </c>
      <c r="W1906">
        <v>82500</v>
      </c>
      <c r="X1906" t="s">
        <v>81</v>
      </c>
      <c r="Y1906">
        <v>-40</v>
      </c>
      <c r="Z1906" t="s">
        <v>3179</v>
      </c>
      <c r="AA1906" t="s">
        <v>3180</v>
      </c>
      <c r="AB1906" t="s">
        <v>90</v>
      </c>
      <c r="AC1906" t="s">
        <v>91</v>
      </c>
      <c r="AD1906">
        <f>_xlfn.XLOOKUP(MIS[[#This Row],[TRADING SYMBOL]],[1]Sheet1!$D:$D,[1]Sheet1!$C:$C)</f>
        <v>367.2</v>
      </c>
      <c r="AE1906">
        <f>MIS[[#This Row],[OrderAverageTradedPrice]]*MIS[[#This Row],[OrderQuantity]]</f>
        <v>16648</v>
      </c>
      <c r="AF1906">
        <f>MIS[[#This Row],[LTP]]*MIS[[#This Row],[OrderQuantity]]</f>
        <v>14688</v>
      </c>
      <c r="AG1906">
        <f>IF(MIS[[#This Row],[OrderSide]]="SELL",MIS[[#This Row],[VALUE]]-MIS[[#This Row],[LIVE_VALUE]],MIS[[#This Row],[LIVE_VALUE]]-MIS[[#This Row],[VALUE]])</f>
        <v>1960</v>
      </c>
      <c r="AH1906" t="str" cm="1">
        <f t="array" ref="AH1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6" t="str">
        <f>MIS[[#This Row],[TRADING SYMBOL]]</f>
        <v>SENSEX2552082500CE</v>
      </c>
      <c r="AJ1906" t="str">
        <f>IF(RIGHT(MIS[[#This Row],[Main/Hedge]],4)="MAIN","MAIN","HEDGE")</f>
        <v>MAIN</v>
      </c>
      <c r="AK1906" t="str" cm="1">
        <f t="array" ref="AK1906">_xlfn._xlws.FILTER(Table4[Column1],ISNUMBER(SEARCH(Table4[Column1],MIS[[#This Row],[OrderUniqueIdentifier]])),"")</f>
        <v>MS</v>
      </c>
    </row>
    <row r="1907" spans="1:37" x14ac:dyDescent="0.25">
      <c r="A1907" t="s">
        <v>71</v>
      </c>
      <c r="B1907" t="s">
        <v>1070</v>
      </c>
      <c r="C1907" t="s">
        <v>4989</v>
      </c>
      <c r="D1907" t="s">
        <v>72</v>
      </c>
      <c r="E1907" t="s">
        <v>160</v>
      </c>
      <c r="F1907" t="s">
        <v>98</v>
      </c>
      <c r="G1907" t="s">
        <v>89</v>
      </c>
      <c r="H1907" t="s">
        <v>75</v>
      </c>
      <c r="I1907" t="s">
        <v>76</v>
      </c>
      <c r="J1907" t="s">
        <v>77</v>
      </c>
      <c r="K1907">
        <v>20</v>
      </c>
      <c r="L1907" t="s">
        <v>77</v>
      </c>
      <c r="M1907" t="s">
        <v>78</v>
      </c>
      <c r="N1907" t="s">
        <v>4726</v>
      </c>
      <c r="O1907" t="s">
        <v>3177</v>
      </c>
      <c r="P1907" t="s">
        <v>3178</v>
      </c>
      <c r="Q1907" t="s">
        <v>162</v>
      </c>
      <c r="R1907" t="s">
        <v>79</v>
      </c>
      <c r="S1907" t="s">
        <v>40</v>
      </c>
      <c r="T1907" t="s">
        <v>163</v>
      </c>
      <c r="U1907" t="s">
        <v>100</v>
      </c>
      <c r="V1907" t="s">
        <v>80</v>
      </c>
      <c r="W1907">
        <v>82500</v>
      </c>
      <c r="X1907" t="s">
        <v>81</v>
      </c>
      <c r="Y1907">
        <v>-20</v>
      </c>
      <c r="Z1907" t="s">
        <v>3179</v>
      </c>
      <c r="AA1907" t="s">
        <v>3180</v>
      </c>
      <c r="AB1907" t="s">
        <v>90</v>
      </c>
      <c r="AC1907" t="s">
        <v>91</v>
      </c>
      <c r="AD1907">
        <f>_xlfn.XLOOKUP(MIS[[#This Row],[TRADING SYMBOL]],[1]Sheet1!$D:$D,[1]Sheet1!$C:$C)</f>
        <v>367.2</v>
      </c>
      <c r="AE1907">
        <f>MIS[[#This Row],[OrderAverageTradedPrice]]*MIS[[#This Row],[OrderQuantity]]</f>
        <v>8289</v>
      </c>
      <c r="AF1907">
        <f>MIS[[#This Row],[LTP]]*MIS[[#This Row],[OrderQuantity]]</f>
        <v>7344</v>
      </c>
      <c r="AG1907">
        <f>IF(MIS[[#This Row],[OrderSide]]="SELL",MIS[[#This Row],[VALUE]]-MIS[[#This Row],[LIVE_VALUE]],MIS[[#This Row],[LIVE_VALUE]]-MIS[[#This Row],[VALUE]])</f>
        <v>945</v>
      </c>
      <c r="AH1907" t="str" cm="1">
        <f t="array" ref="AH1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7" t="str">
        <f>MIS[[#This Row],[TRADING SYMBOL]]</f>
        <v>SENSEX2552082500CE</v>
      </c>
      <c r="AJ1907" t="str">
        <f>IF(RIGHT(MIS[[#This Row],[Main/Hedge]],4)="MAIN","MAIN","HEDGE")</f>
        <v>MAIN</v>
      </c>
      <c r="AK1907" t="str" cm="1">
        <f t="array" ref="AK1907">_xlfn._xlws.FILTER(Table4[Column1],ISNUMBER(SEARCH(Table4[Column1],MIS[[#This Row],[OrderUniqueIdentifier]])),"")</f>
        <v>MS</v>
      </c>
    </row>
    <row r="1908" spans="1:37" x14ac:dyDescent="0.25">
      <c r="A1908" t="s">
        <v>71</v>
      </c>
      <c r="B1908" t="s">
        <v>1070</v>
      </c>
      <c r="C1908" t="s">
        <v>4990</v>
      </c>
      <c r="D1908" t="s">
        <v>72</v>
      </c>
      <c r="E1908" t="s">
        <v>3202</v>
      </c>
      <c r="F1908" t="s">
        <v>98</v>
      </c>
      <c r="G1908" t="s">
        <v>89</v>
      </c>
      <c r="H1908" t="s">
        <v>75</v>
      </c>
      <c r="I1908" t="s">
        <v>76</v>
      </c>
      <c r="J1908" t="s">
        <v>77</v>
      </c>
      <c r="K1908">
        <v>20</v>
      </c>
      <c r="L1908" t="s">
        <v>77</v>
      </c>
      <c r="M1908" t="s">
        <v>78</v>
      </c>
      <c r="N1908" t="s">
        <v>3654</v>
      </c>
      <c r="O1908" t="s">
        <v>3178</v>
      </c>
      <c r="P1908" t="s">
        <v>3178</v>
      </c>
      <c r="Q1908" t="s">
        <v>3205</v>
      </c>
      <c r="R1908" t="s">
        <v>79</v>
      </c>
      <c r="S1908" t="s">
        <v>40</v>
      </c>
      <c r="T1908" t="s">
        <v>3206</v>
      </c>
      <c r="U1908" t="s">
        <v>100</v>
      </c>
      <c r="V1908" t="s">
        <v>80</v>
      </c>
      <c r="W1908">
        <v>82100</v>
      </c>
      <c r="X1908" t="s">
        <v>85</v>
      </c>
      <c r="Y1908">
        <v>-20</v>
      </c>
      <c r="Z1908" t="s">
        <v>3180</v>
      </c>
      <c r="AA1908" t="s">
        <v>3180</v>
      </c>
      <c r="AB1908" t="s">
        <v>107</v>
      </c>
      <c r="AC1908" t="s">
        <v>91</v>
      </c>
      <c r="AD1908">
        <f>_xlfn.XLOOKUP(MIS[[#This Row],[TRADING SYMBOL]],[1]Sheet1!$D:$D,[1]Sheet1!$C:$C)</f>
        <v>310.8</v>
      </c>
      <c r="AE1908">
        <f>MIS[[#This Row],[OrderAverageTradedPrice]]*MIS[[#This Row],[OrderQuantity]]</f>
        <v>8730</v>
      </c>
      <c r="AF1908">
        <f>MIS[[#This Row],[LTP]]*MIS[[#This Row],[OrderQuantity]]</f>
        <v>6216</v>
      </c>
      <c r="AG1908">
        <f>IF(MIS[[#This Row],[OrderSide]]="SELL",MIS[[#This Row],[VALUE]]-MIS[[#This Row],[LIVE_VALUE]],MIS[[#This Row],[LIVE_VALUE]]-MIS[[#This Row],[VALUE]])</f>
        <v>2514</v>
      </c>
      <c r="AH1908" t="str" cm="1">
        <f t="array" ref="AH1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8" t="str">
        <f>MIS[[#This Row],[TRADING SYMBOL]]</f>
        <v>SENSEX2552082100PE</v>
      </c>
      <c r="AJ1908" t="str">
        <f>IF(RIGHT(MIS[[#This Row],[Main/Hedge]],4)="MAIN","MAIN","HEDGE")</f>
        <v>MAIN</v>
      </c>
      <c r="AK1908" t="str" cm="1">
        <f t="array" ref="AK1908">_xlfn._xlws.FILTER(Table4[Column1],ISNUMBER(SEARCH(Table4[Column1],MIS[[#This Row],[OrderUniqueIdentifier]])),"")</f>
        <v>MS</v>
      </c>
    </row>
    <row r="1909" spans="1:37" x14ac:dyDescent="0.25">
      <c r="A1909" t="s">
        <v>71</v>
      </c>
      <c r="B1909" t="s">
        <v>1077</v>
      </c>
      <c r="C1909" t="s">
        <v>5014</v>
      </c>
      <c r="D1909" t="s">
        <v>72</v>
      </c>
      <c r="E1909" t="s">
        <v>160</v>
      </c>
      <c r="F1909" t="s">
        <v>98</v>
      </c>
      <c r="G1909" t="s">
        <v>89</v>
      </c>
      <c r="H1909" t="s">
        <v>75</v>
      </c>
      <c r="I1909" t="s">
        <v>76</v>
      </c>
      <c r="J1909" t="s">
        <v>77</v>
      </c>
      <c r="K1909">
        <v>160</v>
      </c>
      <c r="L1909" t="s">
        <v>77</v>
      </c>
      <c r="M1909" t="s">
        <v>78</v>
      </c>
      <c r="N1909" t="s">
        <v>5015</v>
      </c>
      <c r="O1909" t="s">
        <v>3177</v>
      </c>
      <c r="P1909" t="s">
        <v>3178</v>
      </c>
      <c r="Q1909" t="s">
        <v>162</v>
      </c>
      <c r="R1909" t="s">
        <v>79</v>
      </c>
      <c r="S1909" t="s">
        <v>40</v>
      </c>
      <c r="T1909" t="s">
        <v>163</v>
      </c>
      <c r="U1909" t="s">
        <v>100</v>
      </c>
      <c r="V1909" t="s">
        <v>80</v>
      </c>
      <c r="W1909">
        <v>82500</v>
      </c>
      <c r="X1909" t="s">
        <v>81</v>
      </c>
      <c r="Y1909">
        <v>-160</v>
      </c>
      <c r="Z1909" t="s">
        <v>3179</v>
      </c>
      <c r="AA1909" t="s">
        <v>3180</v>
      </c>
      <c r="AB1909" t="s">
        <v>90</v>
      </c>
      <c r="AC1909" t="s">
        <v>91</v>
      </c>
      <c r="AD1909">
        <f>_xlfn.XLOOKUP(MIS[[#This Row],[TRADING SYMBOL]],[1]Sheet1!$D:$D,[1]Sheet1!$C:$C)</f>
        <v>367.2</v>
      </c>
      <c r="AE1909">
        <f>MIS[[#This Row],[OrderAverageTradedPrice]]*MIS[[#This Row],[OrderQuantity]]</f>
        <v>66476</v>
      </c>
      <c r="AF1909">
        <f>MIS[[#This Row],[LTP]]*MIS[[#This Row],[OrderQuantity]]</f>
        <v>58752</v>
      </c>
      <c r="AG1909">
        <f>IF(MIS[[#This Row],[OrderSide]]="SELL",MIS[[#This Row],[VALUE]]-MIS[[#This Row],[LIVE_VALUE]],MIS[[#This Row],[LIVE_VALUE]]-MIS[[#This Row],[VALUE]])</f>
        <v>7724</v>
      </c>
      <c r="AH1909" t="str" cm="1">
        <f t="array" ref="AH1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9" t="str">
        <f>MIS[[#This Row],[TRADING SYMBOL]]</f>
        <v>SENSEX2552082500CE</v>
      </c>
      <c r="AJ1909" t="str">
        <f>IF(RIGHT(MIS[[#This Row],[Main/Hedge]],4)="MAIN","MAIN","HEDGE")</f>
        <v>MAIN</v>
      </c>
      <c r="AK1909" t="str" cm="1">
        <f t="array" ref="AK1909">_xlfn._xlws.FILTER(Table4[Column1],ISNUMBER(SEARCH(Table4[Column1],MIS[[#This Row],[OrderUniqueIdentifier]])),"")</f>
        <v>MS</v>
      </c>
    </row>
    <row r="1910" spans="1:37" x14ac:dyDescent="0.25">
      <c r="A1910" t="s">
        <v>71</v>
      </c>
      <c r="B1910" t="s">
        <v>1077</v>
      </c>
      <c r="C1910" t="s">
        <v>5023</v>
      </c>
      <c r="D1910" t="s">
        <v>72</v>
      </c>
      <c r="E1910" t="s">
        <v>3202</v>
      </c>
      <c r="F1910" t="s">
        <v>98</v>
      </c>
      <c r="G1910" t="s">
        <v>89</v>
      </c>
      <c r="H1910" t="s">
        <v>75</v>
      </c>
      <c r="I1910" t="s">
        <v>76</v>
      </c>
      <c r="J1910" t="s">
        <v>77</v>
      </c>
      <c r="K1910">
        <v>160</v>
      </c>
      <c r="L1910" t="s">
        <v>77</v>
      </c>
      <c r="M1910" t="s">
        <v>78</v>
      </c>
      <c r="N1910" t="s">
        <v>5024</v>
      </c>
      <c r="O1910" t="s">
        <v>3178</v>
      </c>
      <c r="P1910" t="s">
        <v>3178</v>
      </c>
      <c r="Q1910" t="s">
        <v>3205</v>
      </c>
      <c r="R1910" t="s">
        <v>79</v>
      </c>
      <c r="S1910" t="s">
        <v>40</v>
      </c>
      <c r="T1910" t="s">
        <v>3206</v>
      </c>
      <c r="U1910" t="s">
        <v>100</v>
      </c>
      <c r="V1910" t="s">
        <v>80</v>
      </c>
      <c r="W1910">
        <v>82100</v>
      </c>
      <c r="X1910" t="s">
        <v>85</v>
      </c>
      <c r="Y1910">
        <v>-160</v>
      </c>
      <c r="Z1910" t="s">
        <v>3180</v>
      </c>
      <c r="AA1910" t="s">
        <v>3180</v>
      </c>
      <c r="AB1910" t="s">
        <v>107</v>
      </c>
      <c r="AC1910" t="s">
        <v>91</v>
      </c>
      <c r="AD1910">
        <f>_xlfn.XLOOKUP(MIS[[#This Row],[TRADING SYMBOL]],[1]Sheet1!$D:$D,[1]Sheet1!$C:$C)</f>
        <v>310.8</v>
      </c>
      <c r="AE1910">
        <f>MIS[[#This Row],[OrderAverageTradedPrice]]*MIS[[#This Row],[OrderQuantity]]</f>
        <v>69838</v>
      </c>
      <c r="AF1910">
        <f>MIS[[#This Row],[LTP]]*MIS[[#This Row],[OrderQuantity]]</f>
        <v>49728</v>
      </c>
      <c r="AG1910">
        <f>IF(MIS[[#This Row],[OrderSide]]="SELL",MIS[[#This Row],[VALUE]]-MIS[[#This Row],[LIVE_VALUE]],MIS[[#This Row],[LIVE_VALUE]]-MIS[[#This Row],[VALUE]])</f>
        <v>20110</v>
      </c>
      <c r="AH1910" t="str" cm="1">
        <f t="array" ref="AH1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0" t="str">
        <f>MIS[[#This Row],[TRADING SYMBOL]]</f>
        <v>SENSEX2552082100PE</v>
      </c>
      <c r="AJ1910" t="str">
        <f>IF(RIGHT(MIS[[#This Row],[Main/Hedge]],4)="MAIN","MAIN","HEDGE")</f>
        <v>MAIN</v>
      </c>
      <c r="AK1910" t="str" cm="1">
        <f t="array" ref="AK1910">_xlfn._xlws.FILTER(Table4[Column1],ISNUMBER(SEARCH(Table4[Column1],MIS[[#This Row],[OrderUniqueIdentifier]])),"")</f>
        <v>MS</v>
      </c>
    </row>
    <row r="1911" spans="1:37" x14ac:dyDescent="0.25">
      <c r="A1911" t="s">
        <v>71</v>
      </c>
      <c r="B1911" t="s">
        <v>1086</v>
      </c>
      <c r="C1911" t="s">
        <v>5050</v>
      </c>
      <c r="D1911" t="s">
        <v>72</v>
      </c>
      <c r="E1911" t="s">
        <v>3193</v>
      </c>
      <c r="F1911" t="s">
        <v>98</v>
      </c>
      <c r="G1911" t="s">
        <v>89</v>
      </c>
      <c r="H1911" t="s">
        <v>75</v>
      </c>
      <c r="I1911" t="s">
        <v>76</v>
      </c>
      <c r="J1911" t="s">
        <v>77</v>
      </c>
      <c r="K1911">
        <v>40</v>
      </c>
      <c r="L1911" t="s">
        <v>77</v>
      </c>
      <c r="M1911" t="s">
        <v>78</v>
      </c>
      <c r="N1911" t="s">
        <v>5051</v>
      </c>
      <c r="O1911" t="s">
        <v>3177</v>
      </c>
      <c r="P1911" t="s">
        <v>3178</v>
      </c>
      <c r="Q1911" t="s">
        <v>3195</v>
      </c>
      <c r="R1911" t="s">
        <v>79</v>
      </c>
      <c r="S1911" t="s">
        <v>40</v>
      </c>
      <c r="T1911" t="s">
        <v>3196</v>
      </c>
      <c r="U1911" t="s">
        <v>100</v>
      </c>
      <c r="V1911" t="s">
        <v>80</v>
      </c>
      <c r="W1911">
        <v>82200</v>
      </c>
      <c r="X1911" t="s">
        <v>85</v>
      </c>
      <c r="Y1911">
        <v>-40</v>
      </c>
      <c r="Z1911" t="s">
        <v>3179</v>
      </c>
      <c r="AA1911" t="s">
        <v>3180</v>
      </c>
      <c r="AB1911" t="s">
        <v>107</v>
      </c>
      <c r="AC1911" t="s">
        <v>91</v>
      </c>
      <c r="AD1911">
        <f>_xlfn.XLOOKUP(MIS[[#This Row],[TRADING SYMBOL]],[1]Sheet1!$D:$D,[1]Sheet1!$C:$C)</f>
        <v>350</v>
      </c>
      <c r="AE1911">
        <f>MIS[[#This Row],[OrderAverageTradedPrice]]*MIS[[#This Row],[OrderQuantity]]</f>
        <v>19144</v>
      </c>
      <c r="AF1911">
        <f>MIS[[#This Row],[LTP]]*MIS[[#This Row],[OrderQuantity]]</f>
        <v>14000</v>
      </c>
      <c r="AG1911">
        <f>IF(MIS[[#This Row],[OrderSide]]="SELL",MIS[[#This Row],[VALUE]]-MIS[[#This Row],[LIVE_VALUE]],MIS[[#This Row],[LIVE_VALUE]]-MIS[[#This Row],[VALUE]])</f>
        <v>5144</v>
      </c>
      <c r="AH1911" t="str" cm="1">
        <f t="array" ref="AH1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1" t="str">
        <f>MIS[[#This Row],[TRADING SYMBOL]]</f>
        <v>SENSEX2552082200PE</v>
      </c>
      <c r="AJ1911" t="str">
        <f>IF(RIGHT(MIS[[#This Row],[Main/Hedge]],4)="MAIN","MAIN","HEDGE")</f>
        <v>MAIN</v>
      </c>
      <c r="AK1911" t="str" cm="1">
        <f t="array" ref="AK1911">_xlfn._xlws.FILTER(Table4[Column1],ISNUMBER(SEARCH(Table4[Column1],MIS[[#This Row],[OrderUniqueIdentifier]])),"")</f>
        <v>MS</v>
      </c>
    </row>
    <row r="1912" spans="1:37" x14ac:dyDescent="0.25">
      <c r="A1912" t="s">
        <v>71</v>
      </c>
      <c r="B1912" t="s">
        <v>1093</v>
      </c>
      <c r="C1912" t="s">
        <v>5077</v>
      </c>
      <c r="D1912" t="s">
        <v>72</v>
      </c>
      <c r="E1912" t="s">
        <v>160</v>
      </c>
      <c r="F1912" t="s">
        <v>98</v>
      </c>
      <c r="G1912" t="s">
        <v>89</v>
      </c>
      <c r="H1912" t="s">
        <v>75</v>
      </c>
      <c r="I1912" t="s">
        <v>76</v>
      </c>
      <c r="J1912" t="s">
        <v>77</v>
      </c>
      <c r="K1912">
        <v>80</v>
      </c>
      <c r="L1912" t="s">
        <v>77</v>
      </c>
      <c r="M1912" t="s">
        <v>78</v>
      </c>
      <c r="N1912" t="s">
        <v>5078</v>
      </c>
      <c r="O1912" t="s">
        <v>3177</v>
      </c>
      <c r="P1912" t="s">
        <v>3178</v>
      </c>
      <c r="Q1912" t="s">
        <v>162</v>
      </c>
      <c r="R1912" t="s">
        <v>79</v>
      </c>
      <c r="S1912" t="s">
        <v>40</v>
      </c>
      <c r="T1912" t="s">
        <v>163</v>
      </c>
      <c r="U1912" t="s">
        <v>100</v>
      </c>
      <c r="V1912" t="s">
        <v>80</v>
      </c>
      <c r="W1912">
        <v>82500</v>
      </c>
      <c r="X1912" t="s">
        <v>81</v>
      </c>
      <c r="Y1912">
        <v>-80</v>
      </c>
      <c r="Z1912" t="s">
        <v>3179</v>
      </c>
      <c r="AA1912" t="s">
        <v>3180</v>
      </c>
      <c r="AB1912" t="s">
        <v>90</v>
      </c>
      <c r="AC1912" t="s">
        <v>91</v>
      </c>
      <c r="AD1912">
        <f>_xlfn.XLOOKUP(MIS[[#This Row],[TRADING SYMBOL]],[1]Sheet1!$D:$D,[1]Sheet1!$C:$C)</f>
        <v>367.2</v>
      </c>
      <c r="AE1912">
        <f>MIS[[#This Row],[OrderAverageTradedPrice]]*MIS[[#This Row],[OrderQuantity]]</f>
        <v>33304</v>
      </c>
      <c r="AF1912">
        <f>MIS[[#This Row],[LTP]]*MIS[[#This Row],[OrderQuantity]]</f>
        <v>29376</v>
      </c>
      <c r="AG1912">
        <f>IF(MIS[[#This Row],[OrderSide]]="SELL",MIS[[#This Row],[VALUE]]-MIS[[#This Row],[LIVE_VALUE]],MIS[[#This Row],[LIVE_VALUE]]-MIS[[#This Row],[VALUE]])</f>
        <v>3928</v>
      </c>
      <c r="AH1912" t="str" cm="1">
        <f t="array" ref="AH1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2" t="str">
        <f>MIS[[#This Row],[TRADING SYMBOL]]</f>
        <v>SENSEX2552082500CE</v>
      </c>
      <c r="AJ1912" t="str">
        <f>IF(RIGHT(MIS[[#This Row],[Main/Hedge]],4)="MAIN","MAIN","HEDGE")</f>
        <v>MAIN</v>
      </c>
      <c r="AK1912" t="str" cm="1">
        <f t="array" ref="AK1912">_xlfn._xlws.FILTER(Table4[Column1],ISNUMBER(SEARCH(Table4[Column1],MIS[[#This Row],[OrderUniqueIdentifier]])),"")</f>
        <v>MS</v>
      </c>
    </row>
    <row r="1913" spans="1:37" x14ac:dyDescent="0.25">
      <c r="A1913" t="s">
        <v>71</v>
      </c>
      <c r="B1913" t="s">
        <v>1108</v>
      </c>
      <c r="C1913" t="s">
        <v>5108</v>
      </c>
      <c r="D1913" t="s">
        <v>72</v>
      </c>
      <c r="E1913" t="s">
        <v>2053</v>
      </c>
      <c r="F1913" t="s">
        <v>98</v>
      </c>
      <c r="G1913" t="s">
        <v>89</v>
      </c>
      <c r="H1913" t="s">
        <v>75</v>
      </c>
      <c r="I1913" t="s">
        <v>76</v>
      </c>
      <c r="J1913" t="s">
        <v>77</v>
      </c>
      <c r="K1913">
        <v>40</v>
      </c>
      <c r="L1913" t="s">
        <v>77</v>
      </c>
      <c r="M1913" t="s">
        <v>78</v>
      </c>
      <c r="N1913" t="s">
        <v>5109</v>
      </c>
      <c r="O1913" t="s">
        <v>3177</v>
      </c>
      <c r="P1913" t="s">
        <v>3178</v>
      </c>
      <c r="Q1913" t="s">
        <v>2055</v>
      </c>
      <c r="R1913" t="s">
        <v>79</v>
      </c>
      <c r="S1913" t="s">
        <v>40</v>
      </c>
      <c r="T1913" t="s">
        <v>2056</v>
      </c>
      <c r="U1913" t="s">
        <v>100</v>
      </c>
      <c r="V1913" t="s">
        <v>80</v>
      </c>
      <c r="W1913">
        <v>82300</v>
      </c>
      <c r="X1913" t="s">
        <v>85</v>
      </c>
      <c r="Y1913">
        <v>-40</v>
      </c>
      <c r="Z1913" t="s">
        <v>3179</v>
      </c>
      <c r="AA1913" t="s">
        <v>3180</v>
      </c>
      <c r="AB1913" t="s">
        <v>107</v>
      </c>
      <c r="AC1913" t="s">
        <v>91</v>
      </c>
      <c r="AD1913">
        <f>_xlfn.XLOOKUP(MIS[[#This Row],[TRADING SYMBOL]],[1]Sheet1!$D:$D,[1]Sheet1!$C:$C)</f>
        <v>389.05</v>
      </c>
      <c r="AE1913">
        <f>MIS[[#This Row],[OrderAverageTradedPrice]]*MIS[[#This Row],[OrderQuantity]]</f>
        <v>20948</v>
      </c>
      <c r="AF1913">
        <f>MIS[[#This Row],[LTP]]*MIS[[#This Row],[OrderQuantity]]</f>
        <v>15562</v>
      </c>
      <c r="AG1913">
        <f>IF(MIS[[#This Row],[OrderSide]]="SELL",MIS[[#This Row],[VALUE]]-MIS[[#This Row],[LIVE_VALUE]],MIS[[#This Row],[LIVE_VALUE]]-MIS[[#This Row],[VALUE]])</f>
        <v>5386</v>
      </c>
      <c r="AH1913" t="str" cm="1">
        <f t="array" ref="AH1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3" t="str">
        <f>MIS[[#This Row],[TRADING SYMBOL]]</f>
        <v>SENSEX2552082300PE</v>
      </c>
      <c r="AJ1913" t="str">
        <f>IF(RIGHT(MIS[[#This Row],[Main/Hedge]],4)="MAIN","MAIN","HEDGE")</f>
        <v>MAIN</v>
      </c>
      <c r="AK1913" t="str" cm="1">
        <f t="array" ref="AK1913">_xlfn._xlws.FILTER(Table4[Column1],ISNUMBER(SEARCH(Table4[Column1],MIS[[#This Row],[OrderUniqueIdentifier]])),"")</f>
        <v>MS</v>
      </c>
    </row>
    <row r="1914" spans="1:37" x14ac:dyDescent="0.25">
      <c r="A1914" t="s">
        <v>71</v>
      </c>
      <c r="B1914" t="s">
        <v>1135</v>
      </c>
      <c r="C1914" t="s">
        <v>5172</v>
      </c>
      <c r="D1914" t="s">
        <v>72</v>
      </c>
      <c r="E1914" t="s">
        <v>3193</v>
      </c>
      <c r="F1914" t="s">
        <v>98</v>
      </c>
      <c r="G1914" t="s">
        <v>89</v>
      </c>
      <c r="H1914" t="s">
        <v>75</v>
      </c>
      <c r="I1914" t="s">
        <v>76</v>
      </c>
      <c r="J1914" t="s">
        <v>77</v>
      </c>
      <c r="K1914">
        <v>140</v>
      </c>
      <c r="L1914" t="s">
        <v>77</v>
      </c>
      <c r="M1914" t="s">
        <v>78</v>
      </c>
      <c r="N1914" t="s">
        <v>5173</v>
      </c>
      <c r="O1914" t="s">
        <v>3177</v>
      </c>
      <c r="P1914" t="s">
        <v>3178</v>
      </c>
      <c r="Q1914" t="s">
        <v>3195</v>
      </c>
      <c r="R1914" t="s">
        <v>79</v>
      </c>
      <c r="S1914" t="s">
        <v>40</v>
      </c>
      <c r="T1914" t="s">
        <v>3196</v>
      </c>
      <c r="U1914" t="s">
        <v>100</v>
      </c>
      <c r="V1914" t="s">
        <v>80</v>
      </c>
      <c r="W1914">
        <v>82200</v>
      </c>
      <c r="X1914" t="s">
        <v>85</v>
      </c>
      <c r="Y1914">
        <v>-140</v>
      </c>
      <c r="Z1914" t="s">
        <v>3179</v>
      </c>
      <c r="AA1914" t="s">
        <v>3180</v>
      </c>
      <c r="AB1914" t="s">
        <v>107</v>
      </c>
      <c r="AC1914" t="s">
        <v>91</v>
      </c>
      <c r="AD1914">
        <f>_xlfn.XLOOKUP(MIS[[#This Row],[TRADING SYMBOL]],[1]Sheet1!$D:$D,[1]Sheet1!$C:$C)</f>
        <v>350</v>
      </c>
      <c r="AE1914">
        <f>MIS[[#This Row],[OrderAverageTradedPrice]]*MIS[[#This Row],[OrderQuantity]]</f>
        <v>67058.999999999985</v>
      </c>
      <c r="AF1914">
        <f>MIS[[#This Row],[LTP]]*MIS[[#This Row],[OrderQuantity]]</f>
        <v>49000</v>
      </c>
      <c r="AG1914">
        <f>IF(MIS[[#This Row],[OrderSide]]="SELL",MIS[[#This Row],[VALUE]]-MIS[[#This Row],[LIVE_VALUE]],MIS[[#This Row],[LIVE_VALUE]]-MIS[[#This Row],[VALUE]])</f>
        <v>18058.999999999985</v>
      </c>
      <c r="AH1914" t="str" cm="1">
        <f t="array" ref="AH1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4" t="str">
        <f>MIS[[#This Row],[TRADING SYMBOL]]</f>
        <v>SENSEX2552082200PE</v>
      </c>
      <c r="AJ1914" t="str">
        <f>IF(RIGHT(MIS[[#This Row],[Main/Hedge]],4)="MAIN","MAIN","HEDGE")</f>
        <v>MAIN</v>
      </c>
      <c r="AK1914" t="str" cm="1">
        <f t="array" ref="AK1914">_xlfn._xlws.FILTER(Table4[Column1],ISNUMBER(SEARCH(Table4[Column1],MIS[[#This Row],[OrderUniqueIdentifier]])),"")</f>
        <v>MS</v>
      </c>
    </row>
    <row r="1915" spans="1:37" x14ac:dyDescent="0.25">
      <c r="A1915" t="s">
        <v>71</v>
      </c>
      <c r="B1915" t="s">
        <v>1153</v>
      </c>
      <c r="C1915" t="s">
        <v>5245</v>
      </c>
      <c r="D1915" t="s">
        <v>72</v>
      </c>
      <c r="E1915" t="s">
        <v>3202</v>
      </c>
      <c r="F1915" t="s">
        <v>98</v>
      </c>
      <c r="G1915" t="s">
        <v>89</v>
      </c>
      <c r="H1915" t="s">
        <v>75</v>
      </c>
      <c r="I1915" t="s">
        <v>76</v>
      </c>
      <c r="J1915" t="s">
        <v>77</v>
      </c>
      <c r="K1915">
        <v>40</v>
      </c>
      <c r="L1915" t="s">
        <v>77</v>
      </c>
      <c r="M1915" t="s">
        <v>78</v>
      </c>
      <c r="N1915" t="s">
        <v>5246</v>
      </c>
      <c r="O1915" t="s">
        <v>3177</v>
      </c>
      <c r="P1915" t="s">
        <v>3178</v>
      </c>
      <c r="Q1915" t="s">
        <v>3205</v>
      </c>
      <c r="R1915" t="s">
        <v>79</v>
      </c>
      <c r="S1915" t="s">
        <v>40</v>
      </c>
      <c r="T1915" t="s">
        <v>3206</v>
      </c>
      <c r="U1915" t="s">
        <v>100</v>
      </c>
      <c r="V1915" t="s">
        <v>80</v>
      </c>
      <c r="W1915">
        <v>82100</v>
      </c>
      <c r="X1915" t="s">
        <v>85</v>
      </c>
      <c r="Y1915">
        <v>-40</v>
      </c>
      <c r="Z1915" t="s">
        <v>3179</v>
      </c>
      <c r="AA1915" t="s">
        <v>3180</v>
      </c>
      <c r="AB1915" t="s">
        <v>107</v>
      </c>
      <c r="AC1915" t="s">
        <v>91</v>
      </c>
      <c r="AD1915">
        <f>_xlfn.XLOOKUP(MIS[[#This Row],[TRADING SYMBOL]],[1]Sheet1!$D:$D,[1]Sheet1!$C:$C)</f>
        <v>310.8</v>
      </c>
      <c r="AE1915">
        <f>MIS[[#This Row],[OrderAverageTradedPrice]]*MIS[[#This Row],[OrderQuantity]]</f>
        <v>17490</v>
      </c>
      <c r="AF1915">
        <f>MIS[[#This Row],[LTP]]*MIS[[#This Row],[OrderQuantity]]</f>
        <v>12432</v>
      </c>
      <c r="AG1915">
        <f>IF(MIS[[#This Row],[OrderSide]]="SELL",MIS[[#This Row],[VALUE]]-MIS[[#This Row],[LIVE_VALUE]],MIS[[#This Row],[LIVE_VALUE]]-MIS[[#This Row],[VALUE]])</f>
        <v>5058</v>
      </c>
      <c r="AH1915" t="str" cm="1">
        <f t="array" ref="AH1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5" t="str">
        <f>MIS[[#This Row],[TRADING SYMBOL]]</f>
        <v>SENSEX2552082100PE</v>
      </c>
      <c r="AJ1915" t="str">
        <f>IF(RIGHT(MIS[[#This Row],[Main/Hedge]],4)="MAIN","MAIN","HEDGE")</f>
        <v>MAIN</v>
      </c>
      <c r="AK1915" t="str" cm="1">
        <f t="array" ref="AK1915">_xlfn._xlws.FILTER(Table4[Column1],ISNUMBER(SEARCH(Table4[Column1],MIS[[#This Row],[OrderUniqueIdentifier]])),"")</f>
        <v>MS</v>
      </c>
    </row>
    <row r="1916" spans="1:37" x14ac:dyDescent="0.25">
      <c r="A1916" t="s">
        <v>71</v>
      </c>
      <c r="B1916" t="s">
        <v>1163</v>
      </c>
      <c r="C1916" t="s">
        <v>5265</v>
      </c>
      <c r="D1916" t="s">
        <v>72</v>
      </c>
      <c r="E1916" t="s">
        <v>3193</v>
      </c>
      <c r="F1916" t="s">
        <v>98</v>
      </c>
      <c r="G1916" t="s">
        <v>89</v>
      </c>
      <c r="H1916" t="s">
        <v>75</v>
      </c>
      <c r="I1916" t="s">
        <v>76</v>
      </c>
      <c r="J1916" t="s">
        <v>77</v>
      </c>
      <c r="K1916">
        <v>20</v>
      </c>
      <c r="L1916" t="s">
        <v>77</v>
      </c>
      <c r="M1916" t="s">
        <v>78</v>
      </c>
      <c r="N1916" t="s">
        <v>5266</v>
      </c>
      <c r="O1916" t="s">
        <v>3177</v>
      </c>
      <c r="P1916" t="s">
        <v>3178</v>
      </c>
      <c r="Q1916" t="s">
        <v>3195</v>
      </c>
      <c r="R1916" t="s">
        <v>79</v>
      </c>
      <c r="S1916" t="s">
        <v>40</v>
      </c>
      <c r="T1916" t="s">
        <v>3196</v>
      </c>
      <c r="U1916" t="s">
        <v>100</v>
      </c>
      <c r="V1916" t="s">
        <v>80</v>
      </c>
      <c r="W1916">
        <v>82200</v>
      </c>
      <c r="X1916" t="s">
        <v>85</v>
      </c>
      <c r="Y1916">
        <v>-20</v>
      </c>
      <c r="Z1916" t="s">
        <v>3179</v>
      </c>
      <c r="AA1916" t="s">
        <v>3180</v>
      </c>
      <c r="AB1916" t="s">
        <v>107</v>
      </c>
      <c r="AC1916" t="s">
        <v>91</v>
      </c>
      <c r="AD1916">
        <f>_xlfn.XLOOKUP(MIS[[#This Row],[TRADING SYMBOL]],[1]Sheet1!$D:$D,[1]Sheet1!$C:$C)</f>
        <v>350</v>
      </c>
      <c r="AE1916">
        <f>MIS[[#This Row],[OrderAverageTradedPrice]]*MIS[[#This Row],[OrderQuantity]]</f>
        <v>9569</v>
      </c>
      <c r="AF1916">
        <f>MIS[[#This Row],[LTP]]*MIS[[#This Row],[OrderQuantity]]</f>
        <v>7000</v>
      </c>
      <c r="AG1916">
        <f>IF(MIS[[#This Row],[OrderSide]]="SELL",MIS[[#This Row],[VALUE]]-MIS[[#This Row],[LIVE_VALUE]],MIS[[#This Row],[LIVE_VALUE]]-MIS[[#This Row],[VALUE]])</f>
        <v>2569</v>
      </c>
      <c r="AH1916" t="str" cm="1">
        <f t="array" ref="AH1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6" t="str">
        <f>MIS[[#This Row],[TRADING SYMBOL]]</f>
        <v>SENSEX2552082200PE</v>
      </c>
      <c r="AJ1916" t="str">
        <f>IF(RIGHT(MIS[[#This Row],[Main/Hedge]],4)="MAIN","MAIN","HEDGE")</f>
        <v>MAIN</v>
      </c>
      <c r="AK1916" t="str" cm="1">
        <f t="array" ref="AK1916">_xlfn._xlws.FILTER(Table4[Column1],ISNUMBER(SEARCH(Table4[Column1],MIS[[#This Row],[OrderUniqueIdentifier]])),"")</f>
        <v>MS</v>
      </c>
    </row>
    <row r="1917" spans="1:37" x14ac:dyDescent="0.25">
      <c r="A1917" t="s">
        <v>71</v>
      </c>
      <c r="B1917" t="s">
        <v>1178</v>
      </c>
      <c r="C1917" t="s">
        <v>5299</v>
      </c>
      <c r="D1917" t="s">
        <v>72</v>
      </c>
      <c r="E1917" t="s">
        <v>3193</v>
      </c>
      <c r="F1917" t="s">
        <v>98</v>
      </c>
      <c r="G1917" t="s">
        <v>89</v>
      </c>
      <c r="H1917" t="s">
        <v>75</v>
      </c>
      <c r="I1917" t="s">
        <v>76</v>
      </c>
      <c r="J1917" t="s">
        <v>77</v>
      </c>
      <c r="K1917">
        <v>120</v>
      </c>
      <c r="L1917" t="s">
        <v>77</v>
      </c>
      <c r="M1917" t="s">
        <v>78</v>
      </c>
      <c r="N1917" t="s">
        <v>5300</v>
      </c>
      <c r="O1917" t="s">
        <v>3178</v>
      </c>
      <c r="P1917" t="s">
        <v>3178</v>
      </c>
      <c r="Q1917" t="s">
        <v>3195</v>
      </c>
      <c r="R1917" t="s">
        <v>79</v>
      </c>
      <c r="S1917" t="s">
        <v>40</v>
      </c>
      <c r="T1917" t="s">
        <v>3196</v>
      </c>
      <c r="U1917" t="s">
        <v>100</v>
      </c>
      <c r="V1917" t="s">
        <v>80</v>
      </c>
      <c r="W1917">
        <v>82200</v>
      </c>
      <c r="X1917" t="s">
        <v>85</v>
      </c>
      <c r="Y1917">
        <v>-120</v>
      </c>
      <c r="Z1917" t="s">
        <v>3180</v>
      </c>
      <c r="AA1917" t="s">
        <v>3180</v>
      </c>
      <c r="AB1917" t="s">
        <v>107</v>
      </c>
      <c r="AC1917" t="s">
        <v>91</v>
      </c>
      <c r="AD1917">
        <f>_xlfn.XLOOKUP(MIS[[#This Row],[TRADING SYMBOL]],[1]Sheet1!$D:$D,[1]Sheet1!$C:$C)</f>
        <v>350</v>
      </c>
      <c r="AE1917">
        <f>MIS[[#This Row],[OrderAverageTradedPrice]]*MIS[[#This Row],[OrderQuantity]]</f>
        <v>57444</v>
      </c>
      <c r="AF1917">
        <f>MIS[[#This Row],[LTP]]*MIS[[#This Row],[OrderQuantity]]</f>
        <v>42000</v>
      </c>
      <c r="AG1917">
        <f>IF(MIS[[#This Row],[OrderSide]]="SELL",MIS[[#This Row],[VALUE]]-MIS[[#This Row],[LIVE_VALUE]],MIS[[#This Row],[LIVE_VALUE]]-MIS[[#This Row],[VALUE]])</f>
        <v>15444</v>
      </c>
      <c r="AH1917" t="str" cm="1">
        <f t="array" ref="AH1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7" t="str">
        <f>MIS[[#This Row],[TRADING SYMBOL]]</f>
        <v>SENSEX2552082200PE</v>
      </c>
      <c r="AJ1917" t="str">
        <f>IF(RIGHT(MIS[[#This Row],[Main/Hedge]],4)="MAIN","MAIN","HEDGE")</f>
        <v>MAIN</v>
      </c>
      <c r="AK1917" t="str" cm="1">
        <f t="array" ref="AK1917">_xlfn._xlws.FILTER(Table4[Column1],ISNUMBER(SEARCH(Table4[Column1],MIS[[#This Row],[OrderUniqueIdentifier]])),"")</f>
        <v>MS</v>
      </c>
    </row>
    <row r="1918" spans="1:37" x14ac:dyDescent="0.25">
      <c r="A1918" t="s">
        <v>71</v>
      </c>
      <c r="B1918" t="s">
        <v>1186</v>
      </c>
      <c r="C1918" t="s">
        <v>5332</v>
      </c>
      <c r="D1918" t="s">
        <v>72</v>
      </c>
      <c r="E1918" t="s">
        <v>3202</v>
      </c>
      <c r="F1918" t="s">
        <v>98</v>
      </c>
      <c r="G1918" t="s">
        <v>89</v>
      </c>
      <c r="H1918" t="s">
        <v>75</v>
      </c>
      <c r="I1918" t="s">
        <v>76</v>
      </c>
      <c r="J1918" t="s">
        <v>77</v>
      </c>
      <c r="K1918">
        <v>20</v>
      </c>
      <c r="L1918" t="s">
        <v>77</v>
      </c>
      <c r="M1918" t="s">
        <v>78</v>
      </c>
      <c r="N1918" t="s">
        <v>4088</v>
      </c>
      <c r="O1918" t="s">
        <v>3177</v>
      </c>
      <c r="P1918" t="s">
        <v>3178</v>
      </c>
      <c r="Q1918" t="s">
        <v>3205</v>
      </c>
      <c r="R1918" t="s">
        <v>79</v>
      </c>
      <c r="S1918" t="s">
        <v>40</v>
      </c>
      <c r="T1918" t="s">
        <v>3206</v>
      </c>
      <c r="U1918" t="s">
        <v>100</v>
      </c>
      <c r="V1918" t="s">
        <v>80</v>
      </c>
      <c r="W1918">
        <v>82100</v>
      </c>
      <c r="X1918" t="s">
        <v>85</v>
      </c>
      <c r="Y1918">
        <v>-20</v>
      </c>
      <c r="Z1918" t="s">
        <v>3179</v>
      </c>
      <c r="AA1918" t="s">
        <v>3180</v>
      </c>
      <c r="AB1918" t="s">
        <v>107</v>
      </c>
      <c r="AC1918" t="s">
        <v>91</v>
      </c>
      <c r="AD1918">
        <f>_xlfn.XLOOKUP(MIS[[#This Row],[TRADING SYMBOL]],[1]Sheet1!$D:$D,[1]Sheet1!$C:$C)</f>
        <v>310.8</v>
      </c>
      <c r="AE1918">
        <f>MIS[[#This Row],[OrderAverageTradedPrice]]*MIS[[#This Row],[OrderQuantity]]</f>
        <v>8741</v>
      </c>
      <c r="AF1918">
        <f>MIS[[#This Row],[LTP]]*MIS[[#This Row],[OrderQuantity]]</f>
        <v>6216</v>
      </c>
      <c r="AG1918">
        <f>IF(MIS[[#This Row],[OrderSide]]="SELL",MIS[[#This Row],[VALUE]]-MIS[[#This Row],[LIVE_VALUE]],MIS[[#This Row],[LIVE_VALUE]]-MIS[[#This Row],[VALUE]])</f>
        <v>2525</v>
      </c>
      <c r="AH1918" t="str" cm="1">
        <f t="array" ref="AH1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8" t="str">
        <f>MIS[[#This Row],[TRADING SYMBOL]]</f>
        <v>SENSEX2552082100PE</v>
      </c>
      <c r="AJ1918" t="str">
        <f>IF(RIGHT(MIS[[#This Row],[Main/Hedge]],4)="MAIN","MAIN","HEDGE")</f>
        <v>MAIN</v>
      </c>
      <c r="AK1918" t="str" cm="1">
        <f t="array" ref="AK1918">_xlfn._xlws.FILTER(Table4[Column1],ISNUMBER(SEARCH(Table4[Column1],MIS[[#This Row],[OrderUniqueIdentifier]])),"")</f>
        <v>MS</v>
      </c>
    </row>
    <row r="1919" spans="1:37" x14ac:dyDescent="0.25">
      <c r="A1919" t="s">
        <v>71</v>
      </c>
      <c r="B1919" t="s">
        <v>1195</v>
      </c>
      <c r="C1919" t="s">
        <v>5353</v>
      </c>
      <c r="D1919" t="s">
        <v>72</v>
      </c>
      <c r="E1919" t="s">
        <v>3193</v>
      </c>
      <c r="F1919" t="s">
        <v>98</v>
      </c>
      <c r="G1919" t="s">
        <v>89</v>
      </c>
      <c r="H1919" t="s">
        <v>75</v>
      </c>
      <c r="I1919" t="s">
        <v>76</v>
      </c>
      <c r="J1919" t="s">
        <v>77</v>
      </c>
      <c r="K1919">
        <v>20</v>
      </c>
      <c r="L1919" t="s">
        <v>77</v>
      </c>
      <c r="M1919" t="s">
        <v>78</v>
      </c>
      <c r="N1919" t="s">
        <v>5051</v>
      </c>
      <c r="O1919" t="s">
        <v>3177</v>
      </c>
      <c r="P1919" t="s">
        <v>3178</v>
      </c>
      <c r="Q1919" t="s">
        <v>3195</v>
      </c>
      <c r="R1919" t="s">
        <v>79</v>
      </c>
      <c r="S1919" t="s">
        <v>40</v>
      </c>
      <c r="T1919" t="s">
        <v>3196</v>
      </c>
      <c r="U1919" t="s">
        <v>100</v>
      </c>
      <c r="V1919" t="s">
        <v>80</v>
      </c>
      <c r="W1919">
        <v>82200</v>
      </c>
      <c r="X1919" t="s">
        <v>85</v>
      </c>
      <c r="Y1919">
        <v>-20</v>
      </c>
      <c r="Z1919" t="s">
        <v>3179</v>
      </c>
      <c r="AA1919" t="s">
        <v>3180</v>
      </c>
      <c r="AB1919" t="s">
        <v>107</v>
      </c>
      <c r="AC1919" t="s">
        <v>91</v>
      </c>
      <c r="AD1919">
        <f>_xlfn.XLOOKUP(MIS[[#This Row],[TRADING SYMBOL]],[1]Sheet1!$D:$D,[1]Sheet1!$C:$C)</f>
        <v>350</v>
      </c>
      <c r="AE1919">
        <f>MIS[[#This Row],[OrderAverageTradedPrice]]*MIS[[#This Row],[OrderQuantity]]</f>
        <v>9572</v>
      </c>
      <c r="AF1919">
        <f>MIS[[#This Row],[LTP]]*MIS[[#This Row],[OrderQuantity]]</f>
        <v>7000</v>
      </c>
      <c r="AG1919">
        <f>IF(MIS[[#This Row],[OrderSide]]="SELL",MIS[[#This Row],[VALUE]]-MIS[[#This Row],[LIVE_VALUE]],MIS[[#This Row],[LIVE_VALUE]]-MIS[[#This Row],[VALUE]])</f>
        <v>2572</v>
      </c>
      <c r="AH1919" t="str" cm="1">
        <f t="array" ref="AH1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9" t="str">
        <f>MIS[[#This Row],[TRADING SYMBOL]]</f>
        <v>SENSEX2552082200PE</v>
      </c>
      <c r="AJ1919" t="str">
        <f>IF(RIGHT(MIS[[#This Row],[Main/Hedge]],4)="MAIN","MAIN","HEDGE")</f>
        <v>MAIN</v>
      </c>
      <c r="AK1919" t="str" cm="1">
        <f t="array" ref="AK1919">_xlfn._xlws.FILTER(Table4[Column1],ISNUMBER(SEARCH(Table4[Column1],MIS[[#This Row],[OrderUniqueIdentifier]])),"")</f>
        <v>MS</v>
      </c>
    </row>
    <row r="1920" spans="1:37" x14ac:dyDescent="0.25">
      <c r="A1920" t="s">
        <v>71</v>
      </c>
      <c r="B1920" t="s">
        <v>1202</v>
      </c>
      <c r="C1920" t="s">
        <v>5372</v>
      </c>
      <c r="D1920" t="s">
        <v>72</v>
      </c>
      <c r="E1920" t="s">
        <v>2044</v>
      </c>
      <c r="F1920" t="s">
        <v>98</v>
      </c>
      <c r="G1920" t="s">
        <v>89</v>
      </c>
      <c r="H1920" t="s">
        <v>75</v>
      </c>
      <c r="I1920" t="s">
        <v>76</v>
      </c>
      <c r="J1920" t="s">
        <v>77</v>
      </c>
      <c r="K1920">
        <v>20</v>
      </c>
      <c r="L1920" t="s">
        <v>77</v>
      </c>
      <c r="M1920" t="s">
        <v>78</v>
      </c>
      <c r="N1920" t="s">
        <v>3176</v>
      </c>
      <c r="O1920" t="s">
        <v>3177</v>
      </c>
      <c r="P1920" t="s">
        <v>3178</v>
      </c>
      <c r="Q1920" t="s">
        <v>2048</v>
      </c>
      <c r="R1920" t="s">
        <v>79</v>
      </c>
      <c r="S1920" t="s">
        <v>40</v>
      </c>
      <c r="T1920" t="s">
        <v>2049</v>
      </c>
      <c r="U1920" t="s">
        <v>100</v>
      </c>
      <c r="V1920" t="s">
        <v>80</v>
      </c>
      <c r="W1920">
        <v>82300</v>
      </c>
      <c r="X1920" t="s">
        <v>81</v>
      </c>
      <c r="Y1920">
        <v>-20</v>
      </c>
      <c r="Z1920" t="s">
        <v>3179</v>
      </c>
      <c r="AA1920" t="s">
        <v>3180</v>
      </c>
      <c r="AB1920" t="s">
        <v>90</v>
      </c>
      <c r="AC1920" t="s">
        <v>91</v>
      </c>
      <c r="AD1920">
        <f>_xlfn.XLOOKUP(MIS[[#This Row],[TRADING SYMBOL]],[1]Sheet1!$D:$D,[1]Sheet1!$C:$C)</f>
        <v>464.4</v>
      </c>
      <c r="AE1920">
        <f>MIS[[#This Row],[OrderAverageTradedPrice]]*MIS[[#This Row],[OrderQuantity]]</f>
        <v>10238</v>
      </c>
      <c r="AF1920">
        <f>MIS[[#This Row],[LTP]]*MIS[[#This Row],[OrderQuantity]]</f>
        <v>9288</v>
      </c>
      <c r="AG1920">
        <f>IF(MIS[[#This Row],[OrderSide]]="SELL",MIS[[#This Row],[VALUE]]-MIS[[#This Row],[LIVE_VALUE]],MIS[[#This Row],[LIVE_VALUE]]-MIS[[#This Row],[VALUE]])</f>
        <v>950</v>
      </c>
      <c r="AH1920" t="str" cm="1">
        <f t="array" ref="AH1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0" t="str">
        <f>MIS[[#This Row],[TRADING SYMBOL]]</f>
        <v>SENSEX2552082300CE</v>
      </c>
      <c r="AJ1920" t="str">
        <f>IF(RIGHT(MIS[[#This Row],[Main/Hedge]],4)="MAIN","MAIN","HEDGE")</f>
        <v>MAIN</v>
      </c>
      <c r="AK1920" t="str" cm="1">
        <f t="array" ref="AK1920">_xlfn._xlws.FILTER(Table4[Column1],ISNUMBER(SEARCH(Table4[Column1],MIS[[#This Row],[OrderUniqueIdentifier]])),"")</f>
        <v>MS</v>
      </c>
    </row>
    <row r="1921" spans="1:37" x14ac:dyDescent="0.25">
      <c r="A1921" t="s">
        <v>71</v>
      </c>
      <c r="B1921" t="s">
        <v>1210</v>
      </c>
      <c r="C1921" t="s">
        <v>5399</v>
      </c>
      <c r="D1921" t="s">
        <v>72</v>
      </c>
      <c r="E1921" t="s">
        <v>3186</v>
      </c>
      <c r="F1921" t="s">
        <v>98</v>
      </c>
      <c r="G1921" t="s">
        <v>89</v>
      </c>
      <c r="H1921" t="s">
        <v>75</v>
      </c>
      <c r="I1921" t="s">
        <v>76</v>
      </c>
      <c r="J1921" t="s">
        <v>77</v>
      </c>
      <c r="K1921">
        <v>20</v>
      </c>
      <c r="L1921" t="s">
        <v>77</v>
      </c>
      <c r="M1921" t="s">
        <v>78</v>
      </c>
      <c r="N1921" t="s">
        <v>5400</v>
      </c>
      <c r="O1921" t="s">
        <v>3177</v>
      </c>
      <c r="P1921" t="s">
        <v>3178</v>
      </c>
      <c r="Q1921" t="s">
        <v>3189</v>
      </c>
      <c r="R1921" t="s">
        <v>79</v>
      </c>
      <c r="S1921" t="s">
        <v>40</v>
      </c>
      <c r="T1921" t="s">
        <v>3190</v>
      </c>
      <c r="U1921" t="s">
        <v>100</v>
      </c>
      <c r="V1921" t="s">
        <v>80</v>
      </c>
      <c r="W1921">
        <v>82400</v>
      </c>
      <c r="X1921" t="s">
        <v>81</v>
      </c>
      <c r="Y1921">
        <v>-20</v>
      </c>
      <c r="Z1921" t="s">
        <v>3179</v>
      </c>
      <c r="AA1921" t="s">
        <v>3180</v>
      </c>
      <c r="AB1921" t="s">
        <v>90</v>
      </c>
      <c r="AC1921" t="s">
        <v>91</v>
      </c>
      <c r="AD1921">
        <f>_xlfn.XLOOKUP(MIS[[#This Row],[TRADING SYMBOL]],[1]Sheet1!$D:$D,[1]Sheet1!$C:$C)</f>
        <v>414.75</v>
      </c>
      <c r="AE1921">
        <f>MIS[[#This Row],[OrderAverageTradedPrice]]*MIS[[#This Row],[OrderQuantity]]</f>
        <v>9220</v>
      </c>
      <c r="AF1921">
        <f>MIS[[#This Row],[LTP]]*MIS[[#This Row],[OrderQuantity]]</f>
        <v>8295</v>
      </c>
      <c r="AG1921">
        <f>IF(MIS[[#This Row],[OrderSide]]="SELL",MIS[[#This Row],[VALUE]]-MIS[[#This Row],[LIVE_VALUE]],MIS[[#This Row],[LIVE_VALUE]]-MIS[[#This Row],[VALUE]])</f>
        <v>925</v>
      </c>
      <c r="AH1921" t="str" cm="1">
        <f t="array" ref="AH1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1" t="str">
        <f>MIS[[#This Row],[TRADING SYMBOL]]</f>
        <v>SENSEX2552082400CE</v>
      </c>
      <c r="AJ1921" t="str">
        <f>IF(RIGHT(MIS[[#This Row],[Main/Hedge]],4)="MAIN","MAIN","HEDGE")</f>
        <v>MAIN</v>
      </c>
      <c r="AK1921" t="str" cm="1">
        <f t="array" ref="AK1921">_xlfn._xlws.FILTER(Table4[Column1],ISNUMBER(SEARCH(Table4[Column1],MIS[[#This Row],[OrderUniqueIdentifier]])),"")</f>
        <v>MS</v>
      </c>
    </row>
    <row r="1922" spans="1:37" x14ac:dyDescent="0.25">
      <c r="A1922" t="s">
        <v>71</v>
      </c>
      <c r="B1922" t="s">
        <v>1210</v>
      </c>
      <c r="C1922" t="s">
        <v>5401</v>
      </c>
      <c r="D1922" t="s">
        <v>72</v>
      </c>
      <c r="E1922" t="s">
        <v>3193</v>
      </c>
      <c r="F1922" t="s">
        <v>98</v>
      </c>
      <c r="G1922" t="s">
        <v>89</v>
      </c>
      <c r="H1922" t="s">
        <v>75</v>
      </c>
      <c r="I1922" t="s">
        <v>76</v>
      </c>
      <c r="J1922" t="s">
        <v>77</v>
      </c>
      <c r="K1922">
        <v>20</v>
      </c>
      <c r="L1922" t="s">
        <v>77</v>
      </c>
      <c r="M1922" t="s">
        <v>78</v>
      </c>
      <c r="N1922" t="s">
        <v>5300</v>
      </c>
      <c r="O1922" t="s">
        <v>3178</v>
      </c>
      <c r="P1922" t="s">
        <v>3178</v>
      </c>
      <c r="Q1922" t="s">
        <v>3195</v>
      </c>
      <c r="R1922" t="s">
        <v>79</v>
      </c>
      <c r="S1922" t="s">
        <v>40</v>
      </c>
      <c r="T1922" t="s">
        <v>3196</v>
      </c>
      <c r="U1922" t="s">
        <v>100</v>
      </c>
      <c r="V1922" t="s">
        <v>80</v>
      </c>
      <c r="W1922">
        <v>82200</v>
      </c>
      <c r="X1922" t="s">
        <v>85</v>
      </c>
      <c r="Y1922">
        <v>-20</v>
      </c>
      <c r="Z1922" t="s">
        <v>3180</v>
      </c>
      <c r="AA1922" t="s">
        <v>3180</v>
      </c>
      <c r="AB1922" t="s">
        <v>107</v>
      </c>
      <c r="AC1922" t="s">
        <v>91</v>
      </c>
      <c r="AD1922">
        <f>_xlfn.XLOOKUP(MIS[[#This Row],[TRADING SYMBOL]],[1]Sheet1!$D:$D,[1]Sheet1!$C:$C)</f>
        <v>350</v>
      </c>
      <c r="AE1922">
        <f>MIS[[#This Row],[OrderAverageTradedPrice]]*MIS[[#This Row],[OrderQuantity]]</f>
        <v>9574</v>
      </c>
      <c r="AF1922">
        <f>MIS[[#This Row],[LTP]]*MIS[[#This Row],[OrderQuantity]]</f>
        <v>7000</v>
      </c>
      <c r="AG1922">
        <f>IF(MIS[[#This Row],[OrderSide]]="SELL",MIS[[#This Row],[VALUE]]-MIS[[#This Row],[LIVE_VALUE]],MIS[[#This Row],[LIVE_VALUE]]-MIS[[#This Row],[VALUE]])</f>
        <v>2574</v>
      </c>
      <c r="AH1922" t="str" cm="1">
        <f t="array" ref="AH1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2" t="str">
        <f>MIS[[#This Row],[TRADING SYMBOL]]</f>
        <v>SENSEX2552082200PE</v>
      </c>
      <c r="AJ1922" t="str">
        <f>IF(RIGHT(MIS[[#This Row],[Main/Hedge]],4)="MAIN","MAIN","HEDGE")</f>
        <v>MAIN</v>
      </c>
      <c r="AK1922" t="str" cm="1">
        <f t="array" ref="AK1922">_xlfn._xlws.FILTER(Table4[Column1],ISNUMBER(SEARCH(Table4[Column1],MIS[[#This Row],[OrderUniqueIdentifier]])),"")</f>
        <v>MS</v>
      </c>
    </row>
    <row r="1923" spans="1:37" x14ac:dyDescent="0.25">
      <c r="A1923" t="s">
        <v>71</v>
      </c>
      <c r="B1923" t="s">
        <v>1217</v>
      </c>
      <c r="C1923" t="s">
        <v>5419</v>
      </c>
      <c r="D1923" t="s">
        <v>72</v>
      </c>
      <c r="E1923" t="s">
        <v>2053</v>
      </c>
      <c r="F1923" t="s">
        <v>98</v>
      </c>
      <c r="G1923" t="s">
        <v>89</v>
      </c>
      <c r="H1923" t="s">
        <v>75</v>
      </c>
      <c r="I1923" t="s">
        <v>76</v>
      </c>
      <c r="J1923" t="s">
        <v>77</v>
      </c>
      <c r="K1923">
        <v>40</v>
      </c>
      <c r="L1923" t="s">
        <v>77</v>
      </c>
      <c r="M1923" t="s">
        <v>78</v>
      </c>
      <c r="N1923" t="s">
        <v>4862</v>
      </c>
      <c r="O1923" t="s">
        <v>3177</v>
      </c>
      <c r="P1923" t="s">
        <v>3178</v>
      </c>
      <c r="Q1923" t="s">
        <v>2055</v>
      </c>
      <c r="R1923" t="s">
        <v>79</v>
      </c>
      <c r="S1923" t="s">
        <v>40</v>
      </c>
      <c r="T1923" t="s">
        <v>2056</v>
      </c>
      <c r="U1923" t="s">
        <v>100</v>
      </c>
      <c r="V1923" t="s">
        <v>80</v>
      </c>
      <c r="W1923">
        <v>82300</v>
      </c>
      <c r="X1923" t="s">
        <v>85</v>
      </c>
      <c r="Y1923">
        <v>-40</v>
      </c>
      <c r="Z1923" t="s">
        <v>3179</v>
      </c>
      <c r="AA1923" t="s">
        <v>3180</v>
      </c>
      <c r="AB1923" t="s">
        <v>107</v>
      </c>
      <c r="AC1923" t="s">
        <v>91</v>
      </c>
      <c r="AD1923">
        <f>_xlfn.XLOOKUP(MIS[[#This Row],[TRADING SYMBOL]],[1]Sheet1!$D:$D,[1]Sheet1!$C:$C)</f>
        <v>389.05</v>
      </c>
      <c r="AE1923">
        <f>MIS[[#This Row],[OrderAverageTradedPrice]]*MIS[[#This Row],[OrderQuantity]]</f>
        <v>20998</v>
      </c>
      <c r="AF1923">
        <f>MIS[[#This Row],[LTP]]*MIS[[#This Row],[OrderQuantity]]</f>
        <v>15562</v>
      </c>
      <c r="AG1923">
        <f>IF(MIS[[#This Row],[OrderSide]]="SELL",MIS[[#This Row],[VALUE]]-MIS[[#This Row],[LIVE_VALUE]],MIS[[#This Row],[LIVE_VALUE]]-MIS[[#This Row],[VALUE]])</f>
        <v>5436</v>
      </c>
      <c r="AH1923" t="str" cm="1">
        <f t="array" ref="AH1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3" t="str">
        <f>MIS[[#This Row],[TRADING SYMBOL]]</f>
        <v>SENSEX2552082300PE</v>
      </c>
      <c r="AJ1923" t="str">
        <f>IF(RIGHT(MIS[[#This Row],[Main/Hedge]],4)="MAIN","MAIN","HEDGE")</f>
        <v>MAIN</v>
      </c>
      <c r="AK1923" t="str" cm="1">
        <f t="array" ref="AK1923">_xlfn._xlws.FILTER(Table4[Column1],ISNUMBER(SEARCH(Table4[Column1],MIS[[#This Row],[OrderUniqueIdentifier]])),"")</f>
        <v>MS</v>
      </c>
    </row>
    <row r="1924" spans="1:37" x14ac:dyDescent="0.25">
      <c r="A1924" t="s">
        <v>71</v>
      </c>
      <c r="B1924" t="s">
        <v>1224</v>
      </c>
      <c r="C1924" t="s">
        <v>5442</v>
      </c>
      <c r="D1924" t="s">
        <v>72</v>
      </c>
      <c r="E1924" t="s">
        <v>2053</v>
      </c>
      <c r="F1924" t="s">
        <v>98</v>
      </c>
      <c r="G1924" t="s">
        <v>89</v>
      </c>
      <c r="H1924" t="s">
        <v>75</v>
      </c>
      <c r="I1924" t="s">
        <v>76</v>
      </c>
      <c r="J1924" t="s">
        <v>77</v>
      </c>
      <c r="K1924">
        <v>20</v>
      </c>
      <c r="L1924" t="s">
        <v>77</v>
      </c>
      <c r="M1924" t="s">
        <v>78</v>
      </c>
      <c r="N1924" t="s">
        <v>5443</v>
      </c>
      <c r="O1924" t="s">
        <v>3177</v>
      </c>
      <c r="P1924" t="s">
        <v>3178</v>
      </c>
      <c r="Q1924" t="s">
        <v>2055</v>
      </c>
      <c r="R1924" t="s">
        <v>79</v>
      </c>
      <c r="S1924" t="s">
        <v>40</v>
      </c>
      <c r="T1924" t="s">
        <v>2056</v>
      </c>
      <c r="U1924" t="s">
        <v>100</v>
      </c>
      <c r="V1924" t="s">
        <v>80</v>
      </c>
      <c r="W1924">
        <v>82300</v>
      </c>
      <c r="X1924" t="s">
        <v>85</v>
      </c>
      <c r="Y1924">
        <v>-20</v>
      </c>
      <c r="Z1924" t="s">
        <v>3179</v>
      </c>
      <c r="AA1924" t="s">
        <v>3180</v>
      </c>
      <c r="AB1924" t="s">
        <v>107</v>
      </c>
      <c r="AC1924" t="s">
        <v>91</v>
      </c>
      <c r="AD1924">
        <f>_xlfn.XLOOKUP(MIS[[#This Row],[TRADING SYMBOL]],[1]Sheet1!$D:$D,[1]Sheet1!$C:$C)</f>
        <v>389.05</v>
      </c>
      <c r="AE1924">
        <f>MIS[[#This Row],[OrderAverageTradedPrice]]*MIS[[#This Row],[OrderQuantity]]</f>
        <v>10471</v>
      </c>
      <c r="AF1924">
        <f>MIS[[#This Row],[LTP]]*MIS[[#This Row],[OrderQuantity]]</f>
        <v>7781</v>
      </c>
      <c r="AG1924">
        <f>IF(MIS[[#This Row],[OrderSide]]="SELL",MIS[[#This Row],[VALUE]]-MIS[[#This Row],[LIVE_VALUE]],MIS[[#This Row],[LIVE_VALUE]]-MIS[[#This Row],[VALUE]])</f>
        <v>2690</v>
      </c>
      <c r="AH1924" t="str" cm="1">
        <f t="array" ref="AH1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4" t="str">
        <f>MIS[[#This Row],[TRADING SYMBOL]]</f>
        <v>SENSEX2552082300PE</v>
      </c>
      <c r="AJ1924" t="str">
        <f>IF(RIGHT(MIS[[#This Row],[Main/Hedge]],4)="MAIN","MAIN","HEDGE")</f>
        <v>MAIN</v>
      </c>
      <c r="AK1924" t="str" cm="1">
        <f t="array" ref="AK1924">_xlfn._xlws.FILTER(Table4[Column1],ISNUMBER(SEARCH(Table4[Column1],MIS[[#This Row],[OrderUniqueIdentifier]])),"")</f>
        <v>MS</v>
      </c>
    </row>
    <row r="1925" spans="1:37" x14ac:dyDescent="0.25">
      <c r="A1925" t="s">
        <v>71</v>
      </c>
      <c r="B1925" t="s">
        <v>1227</v>
      </c>
      <c r="C1925" t="s">
        <v>5462</v>
      </c>
      <c r="D1925" t="s">
        <v>72</v>
      </c>
      <c r="E1925" t="s">
        <v>2053</v>
      </c>
      <c r="F1925" t="s">
        <v>98</v>
      </c>
      <c r="G1925" t="s">
        <v>89</v>
      </c>
      <c r="H1925" t="s">
        <v>75</v>
      </c>
      <c r="I1925" t="s">
        <v>76</v>
      </c>
      <c r="J1925" t="s">
        <v>77</v>
      </c>
      <c r="K1925">
        <v>20</v>
      </c>
      <c r="L1925" t="s">
        <v>77</v>
      </c>
      <c r="M1925" t="s">
        <v>78</v>
      </c>
      <c r="N1925" t="s">
        <v>5463</v>
      </c>
      <c r="O1925" t="s">
        <v>3177</v>
      </c>
      <c r="P1925" t="s">
        <v>3178</v>
      </c>
      <c r="Q1925" t="s">
        <v>2055</v>
      </c>
      <c r="R1925" t="s">
        <v>79</v>
      </c>
      <c r="S1925" t="s">
        <v>40</v>
      </c>
      <c r="T1925" t="s">
        <v>2056</v>
      </c>
      <c r="U1925" t="s">
        <v>100</v>
      </c>
      <c r="V1925" t="s">
        <v>80</v>
      </c>
      <c r="W1925">
        <v>82300</v>
      </c>
      <c r="X1925" t="s">
        <v>85</v>
      </c>
      <c r="Y1925">
        <v>-20</v>
      </c>
      <c r="Z1925" t="s">
        <v>3179</v>
      </c>
      <c r="AA1925" t="s">
        <v>3180</v>
      </c>
      <c r="AB1925" t="s">
        <v>107</v>
      </c>
      <c r="AC1925" t="s">
        <v>91</v>
      </c>
      <c r="AD1925">
        <f>_xlfn.XLOOKUP(MIS[[#This Row],[TRADING SYMBOL]],[1]Sheet1!$D:$D,[1]Sheet1!$C:$C)</f>
        <v>389.05</v>
      </c>
      <c r="AE1925">
        <f>MIS[[#This Row],[OrderAverageTradedPrice]]*MIS[[#This Row],[OrderQuantity]]</f>
        <v>10470</v>
      </c>
      <c r="AF1925">
        <f>MIS[[#This Row],[LTP]]*MIS[[#This Row],[OrderQuantity]]</f>
        <v>7781</v>
      </c>
      <c r="AG1925">
        <f>IF(MIS[[#This Row],[OrderSide]]="SELL",MIS[[#This Row],[VALUE]]-MIS[[#This Row],[LIVE_VALUE]],MIS[[#This Row],[LIVE_VALUE]]-MIS[[#This Row],[VALUE]])</f>
        <v>2689</v>
      </c>
      <c r="AH1925" t="str" cm="1">
        <f t="array" ref="AH1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5" t="str">
        <f>MIS[[#This Row],[TRADING SYMBOL]]</f>
        <v>SENSEX2552082300PE</v>
      </c>
      <c r="AJ1925" t="str">
        <f>IF(RIGHT(MIS[[#This Row],[Main/Hedge]],4)="MAIN","MAIN","HEDGE")</f>
        <v>MAIN</v>
      </c>
      <c r="AK1925" t="str" cm="1">
        <f t="array" ref="AK1925">_xlfn._xlws.FILTER(Table4[Column1],ISNUMBER(SEARCH(Table4[Column1],MIS[[#This Row],[OrderUniqueIdentifier]])),"")</f>
        <v>MS</v>
      </c>
    </row>
    <row r="1926" spans="1:37" x14ac:dyDescent="0.25">
      <c r="A1926" t="s">
        <v>71</v>
      </c>
      <c r="B1926" t="s">
        <v>1235</v>
      </c>
      <c r="C1926" t="s">
        <v>5492</v>
      </c>
      <c r="D1926" t="s">
        <v>72</v>
      </c>
      <c r="E1926" t="s">
        <v>3193</v>
      </c>
      <c r="F1926" t="s">
        <v>98</v>
      </c>
      <c r="G1926" t="s">
        <v>89</v>
      </c>
      <c r="H1926" t="s">
        <v>75</v>
      </c>
      <c r="I1926" t="s">
        <v>76</v>
      </c>
      <c r="J1926" t="s">
        <v>77</v>
      </c>
      <c r="K1926">
        <v>80</v>
      </c>
      <c r="L1926" t="s">
        <v>77</v>
      </c>
      <c r="M1926" t="s">
        <v>78</v>
      </c>
      <c r="N1926" t="s">
        <v>5493</v>
      </c>
      <c r="O1926" t="s">
        <v>3177</v>
      </c>
      <c r="P1926" t="s">
        <v>3178</v>
      </c>
      <c r="Q1926" t="s">
        <v>3195</v>
      </c>
      <c r="R1926" t="s">
        <v>79</v>
      </c>
      <c r="S1926" t="s">
        <v>40</v>
      </c>
      <c r="T1926" t="s">
        <v>3196</v>
      </c>
      <c r="U1926" t="s">
        <v>100</v>
      </c>
      <c r="V1926" t="s">
        <v>80</v>
      </c>
      <c r="W1926">
        <v>82200</v>
      </c>
      <c r="X1926" t="s">
        <v>85</v>
      </c>
      <c r="Y1926">
        <v>-80</v>
      </c>
      <c r="Z1926" t="s">
        <v>3179</v>
      </c>
      <c r="AA1926" t="s">
        <v>3180</v>
      </c>
      <c r="AB1926" t="s">
        <v>107</v>
      </c>
      <c r="AC1926" t="s">
        <v>91</v>
      </c>
      <c r="AD1926">
        <f>_xlfn.XLOOKUP(MIS[[#This Row],[TRADING SYMBOL]],[1]Sheet1!$D:$D,[1]Sheet1!$C:$C)</f>
        <v>350</v>
      </c>
      <c r="AE1926">
        <f>MIS[[#This Row],[OrderAverageTradedPrice]]*MIS[[#This Row],[OrderQuantity]]</f>
        <v>38240</v>
      </c>
      <c r="AF1926">
        <f>MIS[[#This Row],[LTP]]*MIS[[#This Row],[OrderQuantity]]</f>
        <v>28000</v>
      </c>
      <c r="AG1926">
        <f>IF(MIS[[#This Row],[OrderSide]]="SELL",MIS[[#This Row],[VALUE]]-MIS[[#This Row],[LIVE_VALUE]],MIS[[#This Row],[LIVE_VALUE]]-MIS[[#This Row],[VALUE]])</f>
        <v>10240</v>
      </c>
      <c r="AH1926" t="str" cm="1">
        <f t="array" ref="AH1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6" t="str">
        <f>MIS[[#This Row],[TRADING SYMBOL]]</f>
        <v>SENSEX2552082200PE</v>
      </c>
      <c r="AJ1926" t="str">
        <f>IF(RIGHT(MIS[[#This Row],[Main/Hedge]],4)="MAIN","MAIN","HEDGE")</f>
        <v>MAIN</v>
      </c>
      <c r="AK1926" t="str" cm="1">
        <f t="array" ref="AK1926">_xlfn._xlws.FILTER(Table4[Column1],ISNUMBER(SEARCH(Table4[Column1],MIS[[#This Row],[OrderUniqueIdentifier]])),"")</f>
        <v>MS</v>
      </c>
    </row>
    <row r="1927" spans="1:37" x14ac:dyDescent="0.25">
      <c r="A1927" t="s">
        <v>71</v>
      </c>
      <c r="B1927" t="s">
        <v>1251</v>
      </c>
      <c r="C1927" t="s">
        <v>5520</v>
      </c>
      <c r="D1927" t="s">
        <v>72</v>
      </c>
      <c r="E1927" t="s">
        <v>3193</v>
      </c>
      <c r="F1927" t="s">
        <v>98</v>
      </c>
      <c r="G1927" t="s">
        <v>89</v>
      </c>
      <c r="H1927" t="s">
        <v>75</v>
      </c>
      <c r="I1927" t="s">
        <v>76</v>
      </c>
      <c r="J1927" t="s">
        <v>77</v>
      </c>
      <c r="K1927">
        <v>20</v>
      </c>
      <c r="L1927" t="s">
        <v>77</v>
      </c>
      <c r="M1927" t="s">
        <v>78</v>
      </c>
      <c r="N1927" t="s">
        <v>4918</v>
      </c>
      <c r="O1927" t="s">
        <v>3177</v>
      </c>
      <c r="P1927" t="s">
        <v>3178</v>
      </c>
      <c r="Q1927" t="s">
        <v>3195</v>
      </c>
      <c r="R1927" t="s">
        <v>79</v>
      </c>
      <c r="S1927" t="s">
        <v>40</v>
      </c>
      <c r="T1927" t="s">
        <v>3196</v>
      </c>
      <c r="U1927" t="s">
        <v>100</v>
      </c>
      <c r="V1927" t="s">
        <v>80</v>
      </c>
      <c r="W1927">
        <v>82200</v>
      </c>
      <c r="X1927" t="s">
        <v>85</v>
      </c>
      <c r="Y1927">
        <v>-20</v>
      </c>
      <c r="Z1927" t="s">
        <v>3179</v>
      </c>
      <c r="AA1927" t="s">
        <v>3180</v>
      </c>
      <c r="AB1927" t="s">
        <v>107</v>
      </c>
      <c r="AC1927" t="s">
        <v>91</v>
      </c>
      <c r="AD1927">
        <f>_xlfn.XLOOKUP(MIS[[#This Row],[TRADING SYMBOL]],[1]Sheet1!$D:$D,[1]Sheet1!$C:$C)</f>
        <v>350</v>
      </c>
      <c r="AE1927">
        <f>MIS[[#This Row],[OrderAverageTradedPrice]]*MIS[[#This Row],[OrderQuantity]]</f>
        <v>9590</v>
      </c>
      <c r="AF1927">
        <f>MIS[[#This Row],[LTP]]*MIS[[#This Row],[OrderQuantity]]</f>
        <v>7000</v>
      </c>
      <c r="AG1927">
        <f>IF(MIS[[#This Row],[OrderSide]]="SELL",MIS[[#This Row],[VALUE]]-MIS[[#This Row],[LIVE_VALUE]],MIS[[#This Row],[LIVE_VALUE]]-MIS[[#This Row],[VALUE]])</f>
        <v>2590</v>
      </c>
      <c r="AH1927" t="str" cm="1">
        <f t="array" ref="AH1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7" t="str">
        <f>MIS[[#This Row],[TRADING SYMBOL]]</f>
        <v>SENSEX2552082200PE</v>
      </c>
      <c r="AJ1927" t="str">
        <f>IF(RIGHT(MIS[[#This Row],[Main/Hedge]],4)="MAIN","MAIN","HEDGE")</f>
        <v>MAIN</v>
      </c>
      <c r="AK1927" t="str" cm="1">
        <f t="array" ref="AK1927">_xlfn._xlws.FILTER(Table4[Column1],ISNUMBER(SEARCH(Table4[Column1],MIS[[#This Row],[OrderUniqueIdentifier]])),"")</f>
        <v>MS</v>
      </c>
    </row>
    <row r="1928" spans="1:37" x14ac:dyDescent="0.25">
      <c r="A1928" t="s">
        <v>71</v>
      </c>
      <c r="B1928" t="s">
        <v>1251</v>
      </c>
      <c r="C1928" t="s">
        <v>5521</v>
      </c>
      <c r="D1928" t="s">
        <v>72</v>
      </c>
      <c r="E1928" t="s">
        <v>160</v>
      </c>
      <c r="F1928" t="s">
        <v>98</v>
      </c>
      <c r="G1928" t="s">
        <v>89</v>
      </c>
      <c r="H1928" t="s">
        <v>75</v>
      </c>
      <c r="I1928" t="s">
        <v>76</v>
      </c>
      <c r="J1928" t="s">
        <v>77</v>
      </c>
      <c r="K1928">
        <v>20</v>
      </c>
      <c r="L1928" t="s">
        <v>77</v>
      </c>
      <c r="M1928" t="s">
        <v>78</v>
      </c>
      <c r="N1928" t="s">
        <v>5522</v>
      </c>
      <c r="O1928" t="s">
        <v>3178</v>
      </c>
      <c r="P1928" t="s">
        <v>3178</v>
      </c>
      <c r="Q1928" t="s">
        <v>162</v>
      </c>
      <c r="R1928" t="s">
        <v>79</v>
      </c>
      <c r="S1928" t="s">
        <v>40</v>
      </c>
      <c r="T1928" t="s">
        <v>163</v>
      </c>
      <c r="U1928" t="s">
        <v>100</v>
      </c>
      <c r="V1928" t="s">
        <v>80</v>
      </c>
      <c r="W1928">
        <v>82500</v>
      </c>
      <c r="X1928" t="s">
        <v>81</v>
      </c>
      <c r="Y1928">
        <v>-20</v>
      </c>
      <c r="Z1928" t="s">
        <v>3180</v>
      </c>
      <c r="AA1928" t="s">
        <v>3180</v>
      </c>
      <c r="AB1928" t="s">
        <v>90</v>
      </c>
      <c r="AC1928" t="s">
        <v>91</v>
      </c>
      <c r="AD1928">
        <f>_xlfn.XLOOKUP(MIS[[#This Row],[TRADING SYMBOL]],[1]Sheet1!$D:$D,[1]Sheet1!$C:$C)</f>
        <v>367.2</v>
      </c>
      <c r="AE1928">
        <f>MIS[[#This Row],[OrderAverageTradedPrice]]*MIS[[#This Row],[OrderQuantity]]</f>
        <v>8306</v>
      </c>
      <c r="AF1928">
        <f>MIS[[#This Row],[LTP]]*MIS[[#This Row],[OrderQuantity]]</f>
        <v>7344</v>
      </c>
      <c r="AG1928">
        <f>IF(MIS[[#This Row],[OrderSide]]="SELL",MIS[[#This Row],[VALUE]]-MIS[[#This Row],[LIVE_VALUE]],MIS[[#This Row],[LIVE_VALUE]]-MIS[[#This Row],[VALUE]])</f>
        <v>962</v>
      </c>
      <c r="AH1928" t="str" cm="1">
        <f t="array" ref="AH1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8" t="str">
        <f>MIS[[#This Row],[TRADING SYMBOL]]</f>
        <v>SENSEX2552082500CE</v>
      </c>
      <c r="AJ1928" t="str">
        <f>IF(RIGHT(MIS[[#This Row],[Main/Hedge]],4)="MAIN","MAIN","HEDGE")</f>
        <v>MAIN</v>
      </c>
      <c r="AK1928" t="str" cm="1">
        <f t="array" ref="AK1928">_xlfn._xlws.FILTER(Table4[Column1],ISNUMBER(SEARCH(Table4[Column1],MIS[[#This Row],[OrderUniqueIdentifier]])),"")</f>
        <v>MS</v>
      </c>
    </row>
    <row r="1929" spans="1:37" x14ac:dyDescent="0.25">
      <c r="A1929" t="s">
        <v>71</v>
      </c>
      <c r="B1929" t="s">
        <v>1258</v>
      </c>
      <c r="C1929" t="s">
        <v>5540</v>
      </c>
      <c r="D1929" t="s">
        <v>72</v>
      </c>
      <c r="E1929" t="s">
        <v>2053</v>
      </c>
      <c r="F1929" t="s">
        <v>98</v>
      </c>
      <c r="G1929" t="s">
        <v>89</v>
      </c>
      <c r="H1929" t="s">
        <v>75</v>
      </c>
      <c r="I1929" t="s">
        <v>76</v>
      </c>
      <c r="J1929" t="s">
        <v>77</v>
      </c>
      <c r="K1929">
        <v>20</v>
      </c>
      <c r="L1929" t="s">
        <v>77</v>
      </c>
      <c r="M1929" t="s">
        <v>78</v>
      </c>
      <c r="N1929" t="s">
        <v>5541</v>
      </c>
      <c r="O1929" t="s">
        <v>3177</v>
      </c>
      <c r="P1929" t="s">
        <v>3178</v>
      </c>
      <c r="Q1929" t="s">
        <v>2055</v>
      </c>
      <c r="R1929" t="s">
        <v>79</v>
      </c>
      <c r="S1929" t="s">
        <v>40</v>
      </c>
      <c r="T1929" t="s">
        <v>2056</v>
      </c>
      <c r="U1929" t="s">
        <v>100</v>
      </c>
      <c r="V1929" t="s">
        <v>80</v>
      </c>
      <c r="W1929">
        <v>82300</v>
      </c>
      <c r="X1929" t="s">
        <v>85</v>
      </c>
      <c r="Y1929">
        <v>-20</v>
      </c>
      <c r="Z1929" t="s">
        <v>3179</v>
      </c>
      <c r="AA1929" t="s">
        <v>3180</v>
      </c>
      <c r="AB1929" t="s">
        <v>107</v>
      </c>
      <c r="AC1929" t="s">
        <v>91</v>
      </c>
      <c r="AD1929">
        <f>_xlfn.XLOOKUP(MIS[[#This Row],[TRADING SYMBOL]],[1]Sheet1!$D:$D,[1]Sheet1!$C:$C)</f>
        <v>389.05</v>
      </c>
      <c r="AE1929">
        <f>MIS[[#This Row],[OrderAverageTradedPrice]]*MIS[[#This Row],[OrderQuantity]]</f>
        <v>10463</v>
      </c>
      <c r="AF1929">
        <f>MIS[[#This Row],[LTP]]*MIS[[#This Row],[OrderQuantity]]</f>
        <v>7781</v>
      </c>
      <c r="AG1929">
        <f>IF(MIS[[#This Row],[OrderSide]]="SELL",MIS[[#This Row],[VALUE]]-MIS[[#This Row],[LIVE_VALUE]],MIS[[#This Row],[LIVE_VALUE]]-MIS[[#This Row],[VALUE]])</f>
        <v>2682</v>
      </c>
      <c r="AH1929" t="str" cm="1">
        <f t="array" ref="AH1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9" t="str">
        <f>MIS[[#This Row],[TRADING SYMBOL]]</f>
        <v>SENSEX2552082300PE</v>
      </c>
      <c r="AJ1929" t="str">
        <f>IF(RIGHT(MIS[[#This Row],[Main/Hedge]],4)="MAIN","MAIN","HEDGE")</f>
        <v>MAIN</v>
      </c>
      <c r="AK1929" t="str" cm="1">
        <f t="array" ref="AK1929">_xlfn._xlws.FILTER(Table4[Column1],ISNUMBER(SEARCH(Table4[Column1],MIS[[#This Row],[OrderUniqueIdentifier]])),"")</f>
        <v>MS</v>
      </c>
    </row>
    <row r="1930" spans="1:37" x14ac:dyDescent="0.25">
      <c r="A1930" t="s">
        <v>71</v>
      </c>
      <c r="B1930" t="s">
        <v>1265</v>
      </c>
      <c r="C1930" t="s">
        <v>5563</v>
      </c>
      <c r="D1930" t="s">
        <v>72</v>
      </c>
      <c r="E1930" t="s">
        <v>3186</v>
      </c>
      <c r="F1930" t="s">
        <v>98</v>
      </c>
      <c r="G1930" t="s">
        <v>89</v>
      </c>
      <c r="H1930" t="s">
        <v>75</v>
      </c>
      <c r="I1930" t="s">
        <v>76</v>
      </c>
      <c r="J1930" t="s">
        <v>77</v>
      </c>
      <c r="K1930">
        <v>40</v>
      </c>
      <c r="L1930" t="s">
        <v>77</v>
      </c>
      <c r="M1930" t="s">
        <v>78</v>
      </c>
      <c r="N1930" t="s">
        <v>5564</v>
      </c>
      <c r="O1930" t="s">
        <v>3177</v>
      </c>
      <c r="P1930" t="s">
        <v>3178</v>
      </c>
      <c r="Q1930" t="s">
        <v>3189</v>
      </c>
      <c r="R1930" t="s">
        <v>79</v>
      </c>
      <c r="S1930" t="s">
        <v>40</v>
      </c>
      <c r="T1930" t="s">
        <v>3190</v>
      </c>
      <c r="U1930" t="s">
        <v>100</v>
      </c>
      <c r="V1930" t="s">
        <v>80</v>
      </c>
      <c r="W1930">
        <v>82400</v>
      </c>
      <c r="X1930" t="s">
        <v>81</v>
      </c>
      <c r="Y1930">
        <v>-40</v>
      </c>
      <c r="Z1930" t="s">
        <v>3179</v>
      </c>
      <c r="AA1930" t="s">
        <v>3180</v>
      </c>
      <c r="AB1930" t="s">
        <v>90</v>
      </c>
      <c r="AC1930" t="s">
        <v>91</v>
      </c>
      <c r="AD1930">
        <f>_xlfn.XLOOKUP(MIS[[#This Row],[TRADING SYMBOL]],[1]Sheet1!$D:$D,[1]Sheet1!$C:$C)</f>
        <v>414.75</v>
      </c>
      <c r="AE1930">
        <f>MIS[[#This Row],[OrderAverageTradedPrice]]*MIS[[#This Row],[OrderQuantity]]</f>
        <v>18506</v>
      </c>
      <c r="AF1930">
        <f>MIS[[#This Row],[LTP]]*MIS[[#This Row],[OrderQuantity]]</f>
        <v>16590</v>
      </c>
      <c r="AG1930">
        <f>IF(MIS[[#This Row],[OrderSide]]="SELL",MIS[[#This Row],[VALUE]]-MIS[[#This Row],[LIVE_VALUE]],MIS[[#This Row],[LIVE_VALUE]]-MIS[[#This Row],[VALUE]])</f>
        <v>1916</v>
      </c>
      <c r="AH1930" t="str" cm="1">
        <f t="array" ref="AH1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0" t="str">
        <f>MIS[[#This Row],[TRADING SYMBOL]]</f>
        <v>SENSEX2552082400CE</v>
      </c>
      <c r="AJ1930" t="str">
        <f>IF(RIGHT(MIS[[#This Row],[Main/Hedge]],4)="MAIN","MAIN","HEDGE")</f>
        <v>MAIN</v>
      </c>
      <c r="AK1930" t="str" cm="1">
        <f t="array" ref="AK1930">_xlfn._xlws.FILTER(Table4[Column1],ISNUMBER(SEARCH(Table4[Column1],MIS[[#This Row],[OrderUniqueIdentifier]])),"")</f>
        <v>MS</v>
      </c>
    </row>
    <row r="1931" spans="1:37" x14ac:dyDescent="0.25">
      <c r="A1931" t="s">
        <v>71</v>
      </c>
      <c r="B1931" t="s">
        <v>1272</v>
      </c>
      <c r="C1931" t="s">
        <v>5593</v>
      </c>
      <c r="D1931" t="s">
        <v>72</v>
      </c>
      <c r="E1931" t="s">
        <v>3193</v>
      </c>
      <c r="F1931" t="s">
        <v>98</v>
      </c>
      <c r="G1931" t="s">
        <v>89</v>
      </c>
      <c r="H1931" t="s">
        <v>75</v>
      </c>
      <c r="I1931" t="s">
        <v>76</v>
      </c>
      <c r="J1931" t="s">
        <v>77</v>
      </c>
      <c r="K1931">
        <v>40</v>
      </c>
      <c r="L1931" t="s">
        <v>77</v>
      </c>
      <c r="M1931" t="s">
        <v>78</v>
      </c>
      <c r="N1931" t="s">
        <v>4517</v>
      </c>
      <c r="O1931" t="s">
        <v>3177</v>
      </c>
      <c r="P1931" t="s">
        <v>3178</v>
      </c>
      <c r="Q1931" t="s">
        <v>3195</v>
      </c>
      <c r="R1931" t="s">
        <v>79</v>
      </c>
      <c r="S1931" t="s">
        <v>40</v>
      </c>
      <c r="T1931" t="s">
        <v>3196</v>
      </c>
      <c r="U1931" t="s">
        <v>100</v>
      </c>
      <c r="V1931" t="s">
        <v>80</v>
      </c>
      <c r="W1931">
        <v>82200</v>
      </c>
      <c r="X1931" t="s">
        <v>85</v>
      </c>
      <c r="Y1931">
        <v>-40</v>
      </c>
      <c r="Z1931" t="s">
        <v>3179</v>
      </c>
      <c r="AA1931" t="s">
        <v>3180</v>
      </c>
      <c r="AB1931" t="s">
        <v>107</v>
      </c>
      <c r="AC1931" t="s">
        <v>91</v>
      </c>
      <c r="AD1931">
        <f>_xlfn.XLOOKUP(MIS[[#This Row],[TRADING SYMBOL]],[1]Sheet1!$D:$D,[1]Sheet1!$C:$C)</f>
        <v>350</v>
      </c>
      <c r="AE1931">
        <f>MIS[[#This Row],[OrderAverageTradedPrice]]*MIS[[#This Row],[OrderQuantity]]</f>
        <v>19158</v>
      </c>
      <c r="AF1931">
        <f>MIS[[#This Row],[LTP]]*MIS[[#This Row],[OrderQuantity]]</f>
        <v>14000</v>
      </c>
      <c r="AG1931">
        <f>IF(MIS[[#This Row],[OrderSide]]="SELL",MIS[[#This Row],[VALUE]]-MIS[[#This Row],[LIVE_VALUE]],MIS[[#This Row],[LIVE_VALUE]]-MIS[[#This Row],[VALUE]])</f>
        <v>5158</v>
      </c>
      <c r="AH1931" t="str" cm="1">
        <f t="array" ref="AH1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1" t="str">
        <f>MIS[[#This Row],[TRADING SYMBOL]]</f>
        <v>SENSEX2552082200PE</v>
      </c>
      <c r="AJ1931" t="str">
        <f>IF(RIGHT(MIS[[#This Row],[Main/Hedge]],4)="MAIN","MAIN","HEDGE")</f>
        <v>MAIN</v>
      </c>
      <c r="AK1931" t="str" cm="1">
        <f t="array" ref="AK1931">_xlfn._xlws.FILTER(Table4[Column1],ISNUMBER(SEARCH(Table4[Column1],MIS[[#This Row],[OrderUniqueIdentifier]])),"")</f>
        <v>MS</v>
      </c>
    </row>
    <row r="1932" spans="1:37" x14ac:dyDescent="0.25">
      <c r="A1932" t="s">
        <v>71</v>
      </c>
      <c r="B1932" t="s">
        <v>1272</v>
      </c>
      <c r="C1932" t="s">
        <v>5594</v>
      </c>
      <c r="D1932" t="s">
        <v>72</v>
      </c>
      <c r="E1932" t="s">
        <v>160</v>
      </c>
      <c r="F1932" t="s">
        <v>98</v>
      </c>
      <c r="G1932" t="s">
        <v>89</v>
      </c>
      <c r="H1932" t="s">
        <v>75</v>
      </c>
      <c r="I1932" t="s">
        <v>76</v>
      </c>
      <c r="J1932" t="s">
        <v>77</v>
      </c>
      <c r="K1932">
        <v>40</v>
      </c>
      <c r="L1932" t="s">
        <v>77</v>
      </c>
      <c r="M1932" t="s">
        <v>78</v>
      </c>
      <c r="N1932" t="s">
        <v>5595</v>
      </c>
      <c r="O1932" t="s">
        <v>3178</v>
      </c>
      <c r="P1932" t="s">
        <v>3178</v>
      </c>
      <c r="Q1932" t="s">
        <v>162</v>
      </c>
      <c r="R1932" t="s">
        <v>79</v>
      </c>
      <c r="S1932" t="s">
        <v>40</v>
      </c>
      <c r="T1932" t="s">
        <v>163</v>
      </c>
      <c r="U1932" t="s">
        <v>100</v>
      </c>
      <c r="V1932" t="s">
        <v>80</v>
      </c>
      <c r="W1932">
        <v>82500</v>
      </c>
      <c r="X1932" t="s">
        <v>81</v>
      </c>
      <c r="Y1932">
        <v>-40</v>
      </c>
      <c r="Z1932" t="s">
        <v>3180</v>
      </c>
      <c r="AA1932" t="s">
        <v>3180</v>
      </c>
      <c r="AB1932" t="s">
        <v>90</v>
      </c>
      <c r="AC1932" t="s">
        <v>91</v>
      </c>
      <c r="AD1932">
        <f>_xlfn.XLOOKUP(MIS[[#This Row],[TRADING SYMBOL]],[1]Sheet1!$D:$D,[1]Sheet1!$C:$C)</f>
        <v>367.2</v>
      </c>
      <c r="AE1932">
        <f>MIS[[#This Row],[OrderAverageTradedPrice]]*MIS[[#This Row],[OrderQuantity]]</f>
        <v>16590</v>
      </c>
      <c r="AF1932">
        <f>MIS[[#This Row],[LTP]]*MIS[[#This Row],[OrderQuantity]]</f>
        <v>14688</v>
      </c>
      <c r="AG1932">
        <f>IF(MIS[[#This Row],[OrderSide]]="SELL",MIS[[#This Row],[VALUE]]-MIS[[#This Row],[LIVE_VALUE]],MIS[[#This Row],[LIVE_VALUE]]-MIS[[#This Row],[VALUE]])</f>
        <v>1902</v>
      </c>
      <c r="AH1932" t="str" cm="1">
        <f t="array" ref="AH1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2" t="str">
        <f>MIS[[#This Row],[TRADING SYMBOL]]</f>
        <v>SENSEX2552082500CE</v>
      </c>
      <c r="AJ1932" t="str">
        <f>IF(RIGHT(MIS[[#This Row],[Main/Hedge]],4)="MAIN","MAIN","HEDGE")</f>
        <v>MAIN</v>
      </c>
      <c r="AK1932" t="str" cm="1">
        <f t="array" ref="AK1932">_xlfn._xlws.FILTER(Table4[Column1],ISNUMBER(SEARCH(Table4[Column1],MIS[[#This Row],[OrderUniqueIdentifier]])),"")</f>
        <v>MS</v>
      </c>
    </row>
    <row r="1933" spans="1:37" x14ac:dyDescent="0.25">
      <c r="A1933" t="s">
        <v>71</v>
      </c>
      <c r="B1933" t="s">
        <v>1280</v>
      </c>
      <c r="C1933" t="s">
        <v>5611</v>
      </c>
      <c r="D1933" t="s">
        <v>72</v>
      </c>
      <c r="E1933" t="s">
        <v>2044</v>
      </c>
      <c r="F1933" t="s">
        <v>98</v>
      </c>
      <c r="G1933" t="s">
        <v>89</v>
      </c>
      <c r="H1933" t="s">
        <v>75</v>
      </c>
      <c r="I1933" t="s">
        <v>76</v>
      </c>
      <c r="J1933" t="s">
        <v>77</v>
      </c>
      <c r="K1933">
        <v>40</v>
      </c>
      <c r="L1933" t="s">
        <v>77</v>
      </c>
      <c r="M1933" t="s">
        <v>78</v>
      </c>
      <c r="N1933" t="s">
        <v>3176</v>
      </c>
      <c r="O1933" t="s">
        <v>3177</v>
      </c>
      <c r="P1933" t="s">
        <v>3178</v>
      </c>
      <c r="Q1933" t="s">
        <v>2048</v>
      </c>
      <c r="R1933" t="s">
        <v>79</v>
      </c>
      <c r="S1933" t="s">
        <v>40</v>
      </c>
      <c r="T1933" t="s">
        <v>2049</v>
      </c>
      <c r="U1933" t="s">
        <v>100</v>
      </c>
      <c r="V1933" t="s">
        <v>80</v>
      </c>
      <c r="W1933">
        <v>82300</v>
      </c>
      <c r="X1933" t="s">
        <v>81</v>
      </c>
      <c r="Y1933">
        <v>-40</v>
      </c>
      <c r="Z1933" t="s">
        <v>3179</v>
      </c>
      <c r="AA1933" t="s">
        <v>3180</v>
      </c>
      <c r="AB1933" t="s">
        <v>90</v>
      </c>
      <c r="AC1933" t="s">
        <v>91</v>
      </c>
      <c r="AD1933">
        <f>_xlfn.XLOOKUP(MIS[[#This Row],[TRADING SYMBOL]],[1]Sheet1!$D:$D,[1]Sheet1!$C:$C)</f>
        <v>464.4</v>
      </c>
      <c r="AE1933">
        <f>MIS[[#This Row],[OrderAverageTradedPrice]]*MIS[[#This Row],[OrderQuantity]]</f>
        <v>20476</v>
      </c>
      <c r="AF1933">
        <f>MIS[[#This Row],[LTP]]*MIS[[#This Row],[OrderQuantity]]</f>
        <v>18576</v>
      </c>
      <c r="AG1933">
        <f>IF(MIS[[#This Row],[OrderSide]]="SELL",MIS[[#This Row],[VALUE]]-MIS[[#This Row],[LIVE_VALUE]],MIS[[#This Row],[LIVE_VALUE]]-MIS[[#This Row],[VALUE]])</f>
        <v>1900</v>
      </c>
      <c r="AH1933" t="str" cm="1">
        <f t="array" ref="AH1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3" t="str">
        <f>MIS[[#This Row],[TRADING SYMBOL]]</f>
        <v>SENSEX2552082300CE</v>
      </c>
      <c r="AJ1933" t="str">
        <f>IF(RIGHT(MIS[[#This Row],[Main/Hedge]],4)="MAIN","MAIN","HEDGE")</f>
        <v>MAIN</v>
      </c>
      <c r="AK1933" t="str" cm="1">
        <f t="array" ref="AK1933">_xlfn._xlws.FILTER(Table4[Column1],ISNUMBER(SEARCH(Table4[Column1],MIS[[#This Row],[OrderUniqueIdentifier]])),"")</f>
        <v>MS</v>
      </c>
    </row>
    <row r="1934" spans="1:37" x14ac:dyDescent="0.25">
      <c r="A1934" t="s">
        <v>71</v>
      </c>
      <c r="B1934" t="s">
        <v>1280</v>
      </c>
      <c r="C1934" t="s">
        <v>5614</v>
      </c>
      <c r="D1934" t="s">
        <v>72</v>
      </c>
      <c r="E1934" t="s">
        <v>2053</v>
      </c>
      <c r="F1934" t="s">
        <v>98</v>
      </c>
      <c r="G1934" t="s">
        <v>89</v>
      </c>
      <c r="H1934" t="s">
        <v>75</v>
      </c>
      <c r="I1934" t="s">
        <v>76</v>
      </c>
      <c r="J1934" t="s">
        <v>77</v>
      </c>
      <c r="K1934">
        <v>40</v>
      </c>
      <c r="L1934" t="s">
        <v>77</v>
      </c>
      <c r="M1934" t="s">
        <v>78</v>
      </c>
      <c r="N1934" t="s">
        <v>5615</v>
      </c>
      <c r="O1934" t="s">
        <v>3178</v>
      </c>
      <c r="P1934" t="s">
        <v>3178</v>
      </c>
      <c r="Q1934" t="s">
        <v>2055</v>
      </c>
      <c r="R1934" t="s">
        <v>79</v>
      </c>
      <c r="S1934" t="s">
        <v>40</v>
      </c>
      <c r="T1934" t="s">
        <v>2056</v>
      </c>
      <c r="U1934" t="s">
        <v>100</v>
      </c>
      <c r="V1934" t="s">
        <v>80</v>
      </c>
      <c r="W1934">
        <v>82300</v>
      </c>
      <c r="X1934" t="s">
        <v>85</v>
      </c>
      <c r="Y1934">
        <v>-40</v>
      </c>
      <c r="Z1934" t="s">
        <v>3180</v>
      </c>
      <c r="AA1934" t="s">
        <v>3180</v>
      </c>
      <c r="AB1934" t="s">
        <v>107</v>
      </c>
      <c r="AC1934" t="s">
        <v>91</v>
      </c>
      <c r="AD1934">
        <f>_xlfn.XLOOKUP(MIS[[#This Row],[TRADING SYMBOL]],[1]Sheet1!$D:$D,[1]Sheet1!$C:$C)</f>
        <v>389.05</v>
      </c>
      <c r="AE1934">
        <f>MIS[[#This Row],[OrderAverageTradedPrice]]*MIS[[#This Row],[OrderQuantity]]</f>
        <v>20959</v>
      </c>
      <c r="AF1934">
        <f>MIS[[#This Row],[LTP]]*MIS[[#This Row],[OrderQuantity]]</f>
        <v>15562</v>
      </c>
      <c r="AG1934">
        <f>IF(MIS[[#This Row],[OrderSide]]="SELL",MIS[[#This Row],[VALUE]]-MIS[[#This Row],[LIVE_VALUE]],MIS[[#This Row],[LIVE_VALUE]]-MIS[[#This Row],[VALUE]])</f>
        <v>5397</v>
      </c>
      <c r="AH1934" t="str" cm="1">
        <f t="array" ref="AH1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4" t="str">
        <f>MIS[[#This Row],[TRADING SYMBOL]]</f>
        <v>SENSEX2552082300PE</v>
      </c>
      <c r="AJ1934" t="str">
        <f>IF(RIGHT(MIS[[#This Row],[Main/Hedge]],4)="MAIN","MAIN","HEDGE")</f>
        <v>MAIN</v>
      </c>
      <c r="AK1934" t="str" cm="1">
        <f t="array" ref="AK1934">_xlfn._xlws.FILTER(Table4[Column1],ISNUMBER(SEARCH(Table4[Column1],MIS[[#This Row],[OrderUniqueIdentifier]])),"")</f>
        <v>MS</v>
      </c>
    </row>
    <row r="1935" spans="1:37" x14ac:dyDescent="0.25">
      <c r="A1935" t="s">
        <v>71</v>
      </c>
      <c r="B1935" t="s">
        <v>1288</v>
      </c>
      <c r="C1935" t="s">
        <v>5639</v>
      </c>
      <c r="D1935" t="s">
        <v>72</v>
      </c>
      <c r="E1935" t="s">
        <v>2053</v>
      </c>
      <c r="F1935" t="s">
        <v>98</v>
      </c>
      <c r="G1935" t="s">
        <v>89</v>
      </c>
      <c r="H1935" t="s">
        <v>75</v>
      </c>
      <c r="I1935" t="s">
        <v>76</v>
      </c>
      <c r="J1935" t="s">
        <v>77</v>
      </c>
      <c r="K1935">
        <v>80</v>
      </c>
      <c r="L1935" t="s">
        <v>77</v>
      </c>
      <c r="M1935" t="s">
        <v>78</v>
      </c>
      <c r="N1935" t="s">
        <v>5541</v>
      </c>
      <c r="O1935" t="s">
        <v>3177</v>
      </c>
      <c r="P1935" t="s">
        <v>3178</v>
      </c>
      <c r="Q1935" t="s">
        <v>2055</v>
      </c>
      <c r="R1935" t="s">
        <v>79</v>
      </c>
      <c r="S1935" t="s">
        <v>40</v>
      </c>
      <c r="T1935" t="s">
        <v>2056</v>
      </c>
      <c r="U1935" t="s">
        <v>100</v>
      </c>
      <c r="V1935" t="s">
        <v>80</v>
      </c>
      <c r="W1935">
        <v>82300</v>
      </c>
      <c r="X1935" t="s">
        <v>85</v>
      </c>
      <c r="Y1935">
        <v>-80</v>
      </c>
      <c r="Z1935" t="s">
        <v>3179</v>
      </c>
      <c r="AA1935" t="s">
        <v>3180</v>
      </c>
      <c r="AB1935" t="s">
        <v>107</v>
      </c>
      <c r="AC1935" t="s">
        <v>91</v>
      </c>
      <c r="AD1935">
        <f>_xlfn.XLOOKUP(MIS[[#This Row],[TRADING SYMBOL]],[1]Sheet1!$D:$D,[1]Sheet1!$C:$C)</f>
        <v>389.05</v>
      </c>
      <c r="AE1935">
        <f>MIS[[#This Row],[OrderAverageTradedPrice]]*MIS[[#This Row],[OrderQuantity]]</f>
        <v>41852</v>
      </c>
      <c r="AF1935">
        <f>MIS[[#This Row],[LTP]]*MIS[[#This Row],[OrderQuantity]]</f>
        <v>31124</v>
      </c>
      <c r="AG1935">
        <f>IF(MIS[[#This Row],[OrderSide]]="SELL",MIS[[#This Row],[VALUE]]-MIS[[#This Row],[LIVE_VALUE]],MIS[[#This Row],[LIVE_VALUE]]-MIS[[#This Row],[VALUE]])</f>
        <v>10728</v>
      </c>
      <c r="AH1935" t="str" cm="1">
        <f t="array" ref="AH1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5" t="str">
        <f>MIS[[#This Row],[TRADING SYMBOL]]</f>
        <v>SENSEX2552082300PE</v>
      </c>
      <c r="AJ1935" t="str">
        <f>IF(RIGHT(MIS[[#This Row],[Main/Hedge]],4)="MAIN","MAIN","HEDGE")</f>
        <v>MAIN</v>
      </c>
      <c r="AK1935" t="str" cm="1">
        <f t="array" ref="AK1935">_xlfn._xlws.FILTER(Table4[Column1],ISNUMBER(SEARCH(Table4[Column1],MIS[[#This Row],[OrderUniqueIdentifier]])),"")</f>
        <v>MS</v>
      </c>
    </row>
    <row r="1936" spans="1:37" x14ac:dyDescent="0.25">
      <c r="A1936" t="s">
        <v>71</v>
      </c>
      <c r="B1936" t="s">
        <v>1295</v>
      </c>
      <c r="C1936" t="s">
        <v>5666</v>
      </c>
      <c r="D1936" t="s">
        <v>72</v>
      </c>
      <c r="E1936" t="s">
        <v>3186</v>
      </c>
      <c r="F1936" t="s">
        <v>98</v>
      </c>
      <c r="G1936" t="s">
        <v>89</v>
      </c>
      <c r="H1936" t="s">
        <v>75</v>
      </c>
      <c r="I1936" t="s">
        <v>76</v>
      </c>
      <c r="J1936" t="s">
        <v>77</v>
      </c>
      <c r="K1936">
        <v>80</v>
      </c>
      <c r="L1936" t="s">
        <v>77</v>
      </c>
      <c r="M1936" t="s">
        <v>78</v>
      </c>
      <c r="N1936" t="s">
        <v>5564</v>
      </c>
      <c r="O1936" t="s">
        <v>3177</v>
      </c>
      <c r="P1936" t="s">
        <v>3178</v>
      </c>
      <c r="Q1936" t="s">
        <v>3189</v>
      </c>
      <c r="R1936" t="s">
        <v>79</v>
      </c>
      <c r="S1936" t="s">
        <v>40</v>
      </c>
      <c r="T1936" t="s">
        <v>3190</v>
      </c>
      <c r="U1936" t="s">
        <v>100</v>
      </c>
      <c r="V1936" t="s">
        <v>80</v>
      </c>
      <c r="W1936">
        <v>82400</v>
      </c>
      <c r="X1936" t="s">
        <v>81</v>
      </c>
      <c r="Y1936">
        <v>-80</v>
      </c>
      <c r="Z1936" t="s">
        <v>3179</v>
      </c>
      <c r="AA1936" t="s">
        <v>3180</v>
      </c>
      <c r="AB1936" t="s">
        <v>90</v>
      </c>
      <c r="AC1936" t="s">
        <v>91</v>
      </c>
      <c r="AD1936">
        <f>_xlfn.XLOOKUP(MIS[[#This Row],[TRADING SYMBOL]],[1]Sheet1!$D:$D,[1]Sheet1!$C:$C)</f>
        <v>414.75</v>
      </c>
      <c r="AE1936">
        <f>MIS[[#This Row],[OrderAverageTradedPrice]]*MIS[[#This Row],[OrderQuantity]]</f>
        <v>37012</v>
      </c>
      <c r="AF1936">
        <f>MIS[[#This Row],[LTP]]*MIS[[#This Row],[OrderQuantity]]</f>
        <v>33180</v>
      </c>
      <c r="AG1936">
        <f>IF(MIS[[#This Row],[OrderSide]]="SELL",MIS[[#This Row],[VALUE]]-MIS[[#This Row],[LIVE_VALUE]],MIS[[#This Row],[LIVE_VALUE]]-MIS[[#This Row],[VALUE]])</f>
        <v>3832</v>
      </c>
      <c r="AH1936" t="str" cm="1">
        <f t="array" ref="AH1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6" t="str">
        <f>MIS[[#This Row],[TRADING SYMBOL]]</f>
        <v>SENSEX2552082400CE</v>
      </c>
      <c r="AJ1936" t="str">
        <f>IF(RIGHT(MIS[[#This Row],[Main/Hedge]],4)="MAIN","MAIN","HEDGE")</f>
        <v>MAIN</v>
      </c>
      <c r="AK1936" t="str" cm="1">
        <f t="array" ref="AK1936">_xlfn._xlws.FILTER(Table4[Column1],ISNUMBER(SEARCH(Table4[Column1],MIS[[#This Row],[OrderUniqueIdentifier]])),"")</f>
        <v>MS</v>
      </c>
    </row>
    <row r="1937" spans="1:37" x14ac:dyDescent="0.25">
      <c r="A1937" t="s">
        <v>71</v>
      </c>
      <c r="B1937" t="s">
        <v>1302</v>
      </c>
      <c r="C1937" t="s">
        <v>5689</v>
      </c>
      <c r="D1937" t="s">
        <v>72</v>
      </c>
      <c r="E1937" t="s">
        <v>2044</v>
      </c>
      <c r="F1937" t="s">
        <v>98</v>
      </c>
      <c r="G1937" t="s">
        <v>89</v>
      </c>
      <c r="H1937" t="s">
        <v>75</v>
      </c>
      <c r="I1937" t="s">
        <v>76</v>
      </c>
      <c r="J1937" t="s">
        <v>77</v>
      </c>
      <c r="K1937">
        <v>20</v>
      </c>
      <c r="L1937" t="s">
        <v>77</v>
      </c>
      <c r="M1937" t="s">
        <v>78</v>
      </c>
      <c r="N1937" t="s">
        <v>4888</v>
      </c>
      <c r="O1937" t="s">
        <v>3177</v>
      </c>
      <c r="P1937" t="s">
        <v>3178</v>
      </c>
      <c r="Q1937" t="s">
        <v>2048</v>
      </c>
      <c r="R1937" t="s">
        <v>79</v>
      </c>
      <c r="S1937" t="s">
        <v>40</v>
      </c>
      <c r="T1937" t="s">
        <v>2049</v>
      </c>
      <c r="U1937" t="s">
        <v>100</v>
      </c>
      <c r="V1937" t="s">
        <v>80</v>
      </c>
      <c r="W1937">
        <v>82300</v>
      </c>
      <c r="X1937" t="s">
        <v>81</v>
      </c>
      <c r="Y1937">
        <v>-20</v>
      </c>
      <c r="Z1937" t="s">
        <v>3179</v>
      </c>
      <c r="AA1937" t="s">
        <v>3180</v>
      </c>
      <c r="AB1937" t="s">
        <v>90</v>
      </c>
      <c r="AC1937" t="s">
        <v>91</v>
      </c>
      <c r="AD1937">
        <f>_xlfn.XLOOKUP(MIS[[#This Row],[TRADING SYMBOL]],[1]Sheet1!$D:$D,[1]Sheet1!$C:$C)</f>
        <v>464.4</v>
      </c>
      <c r="AE1937">
        <f>MIS[[#This Row],[OrderAverageTradedPrice]]*MIS[[#This Row],[OrderQuantity]]</f>
        <v>10261</v>
      </c>
      <c r="AF1937">
        <f>MIS[[#This Row],[LTP]]*MIS[[#This Row],[OrderQuantity]]</f>
        <v>9288</v>
      </c>
      <c r="AG1937">
        <f>IF(MIS[[#This Row],[OrderSide]]="SELL",MIS[[#This Row],[VALUE]]-MIS[[#This Row],[LIVE_VALUE]],MIS[[#This Row],[LIVE_VALUE]]-MIS[[#This Row],[VALUE]])</f>
        <v>973</v>
      </c>
      <c r="AH1937" t="str" cm="1">
        <f t="array" ref="AH1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7" t="str">
        <f>MIS[[#This Row],[TRADING SYMBOL]]</f>
        <v>SENSEX2552082300CE</v>
      </c>
      <c r="AJ1937" t="str">
        <f>IF(RIGHT(MIS[[#This Row],[Main/Hedge]],4)="MAIN","MAIN","HEDGE")</f>
        <v>MAIN</v>
      </c>
      <c r="AK1937" t="str" cm="1">
        <f t="array" ref="AK1937">_xlfn._xlws.FILTER(Table4[Column1],ISNUMBER(SEARCH(Table4[Column1],MIS[[#This Row],[OrderUniqueIdentifier]])),"")</f>
        <v>MS</v>
      </c>
    </row>
    <row r="1938" spans="1:37" x14ac:dyDescent="0.25">
      <c r="A1938" t="s">
        <v>71</v>
      </c>
      <c r="B1938" t="s">
        <v>1308</v>
      </c>
      <c r="C1938" t="s">
        <v>5730</v>
      </c>
      <c r="D1938" t="s">
        <v>72</v>
      </c>
      <c r="E1938" t="s">
        <v>2044</v>
      </c>
      <c r="F1938" t="s">
        <v>98</v>
      </c>
      <c r="G1938" t="s">
        <v>89</v>
      </c>
      <c r="H1938" t="s">
        <v>75</v>
      </c>
      <c r="I1938" t="s">
        <v>76</v>
      </c>
      <c r="J1938" t="s">
        <v>77</v>
      </c>
      <c r="K1938">
        <v>80</v>
      </c>
      <c r="L1938" t="s">
        <v>77</v>
      </c>
      <c r="M1938" t="s">
        <v>78</v>
      </c>
      <c r="N1938" t="s">
        <v>5731</v>
      </c>
      <c r="O1938" t="s">
        <v>3177</v>
      </c>
      <c r="P1938" t="s">
        <v>3178</v>
      </c>
      <c r="Q1938" t="s">
        <v>2048</v>
      </c>
      <c r="R1938" t="s">
        <v>79</v>
      </c>
      <c r="S1938" t="s">
        <v>40</v>
      </c>
      <c r="T1938" t="s">
        <v>2049</v>
      </c>
      <c r="U1938" t="s">
        <v>100</v>
      </c>
      <c r="V1938" t="s">
        <v>80</v>
      </c>
      <c r="W1938">
        <v>82300</v>
      </c>
      <c r="X1938" t="s">
        <v>81</v>
      </c>
      <c r="Y1938">
        <v>-80</v>
      </c>
      <c r="Z1938" t="s">
        <v>3179</v>
      </c>
      <c r="AA1938" t="s">
        <v>3180</v>
      </c>
      <c r="AB1938" t="s">
        <v>90</v>
      </c>
      <c r="AC1938" t="s">
        <v>91</v>
      </c>
      <c r="AD1938">
        <f>_xlfn.XLOOKUP(MIS[[#This Row],[TRADING SYMBOL]],[1]Sheet1!$D:$D,[1]Sheet1!$C:$C)</f>
        <v>464.4</v>
      </c>
      <c r="AE1938">
        <f>MIS[[#This Row],[OrderAverageTradedPrice]]*MIS[[#This Row],[OrderQuantity]]</f>
        <v>41008</v>
      </c>
      <c r="AF1938">
        <f>MIS[[#This Row],[LTP]]*MIS[[#This Row],[OrderQuantity]]</f>
        <v>37152</v>
      </c>
      <c r="AG1938">
        <f>IF(MIS[[#This Row],[OrderSide]]="SELL",MIS[[#This Row],[VALUE]]-MIS[[#This Row],[LIVE_VALUE]],MIS[[#This Row],[LIVE_VALUE]]-MIS[[#This Row],[VALUE]])</f>
        <v>3856</v>
      </c>
      <c r="AH1938" t="str" cm="1">
        <f t="array" ref="AH1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8" t="str">
        <f>MIS[[#This Row],[TRADING SYMBOL]]</f>
        <v>SENSEX2552082300CE</v>
      </c>
      <c r="AJ1938" t="str">
        <f>IF(RIGHT(MIS[[#This Row],[Main/Hedge]],4)="MAIN","MAIN","HEDGE")</f>
        <v>MAIN</v>
      </c>
      <c r="AK1938" t="str" cm="1">
        <f t="array" ref="AK1938">_xlfn._xlws.FILTER(Table4[Column1],ISNUMBER(SEARCH(Table4[Column1],MIS[[#This Row],[OrderUniqueIdentifier]])),"")</f>
        <v>MS</v>
      </c>
    </row>
    <row r="1939" spans="1:37" x14ac:dyDescent="0.25">
      <c r="A1939" t="s">
        <v>71</v>
      </c>
      <c r="B1939" t="s">
        <v>1316</v>
      </c>
      <c r="C1939" t="s">
        <v>5772</v>
      </c>
      <c r="D1939" t="s">
        <v>72</v>
      </c>
      <c r="E1939" t="s">
        <v>160</v>
      </c>
      <c r="F1939" t="s">
        <v>98</v>
      </c>
      <c r="G1939" t="s">
        <v>89</v>
      </c>
      <c r="H1939" t="s">
        <v>75</v>
      </c>
      <c r="I1939" t="s">
        <v>76</v>
      </c>
      <c r="J1939" t="s">
        <v>77</v>
      </c>
      <c r="K1939">
        <v>60</v>
      </c>
      <c r="L1939" t="s">
        <v>77</v>
      </c>
      <c r="M1939" t="s">
        <v>78</v>
      </c>
      <c r="N1939" t="s">
        <v>5773</v>
      </c>
      <c r="O1939" t="s">
        <v>3177</v>
      </c>
      <c r="P1939" t="s">
        <v>3178</v>
      </c>
      <c r="Q1939" t="s">
        <v>162</v>
      </c>
      <c r="R1939" t="s">
        <v>79</v>
      </c>
      <c r="S1939" t="s">
        <v>40</v>
      </c>
      <c r="T1939" t="s">
        <v>163</v>
      </c>
      <c r="U1939" t="s">
        <v>100</v>
      </c>
      <c r="V1939" t="s">
        <v>80</v>
      </c>
      <c r="W1939">
        <v>82500</v>
      </c>
      <c r="X1939" t="s">
        <v>81</v>
      </c>
      <c r="Y1939">
        <v>-60</v>
      </c>
      <c r="Z1939" t="s">
        <v>3179</v>
      </c>
      <c r="AA1939" t="s">
        <v>3180</v>
      </c>
      <c r="AB1939" t="s">
        <v>90</v>
      </c>
      <c r="AC1939" t="s">
        <v>91</v>
      </c>
      <c r="AD1939">
        <f>_xlfn.XLOOKUP(MIS[[#This Row],[TRADING SYMBOL]],[1]Sheet1!$D:$D,[1]Sheet1!$C:$C)</f>
        <v>367.2</v>
      </c>
      <c r="AE1939">
        <f>MIS[[#This Row],[OrderAverageTradedPrice]]*MIS[[#This Row],[OrderQuantity]]</f>
        <v>24943.999999999982</v>
      </c>
      <c r="AF1939">
        <f>MIS[[#This Row],[LTP]]*MIS[[#This Row],[OrderQuantity]]</f>
        <v>22032</v>
      </c>
      <c r="AG1939">
        <f>IF(MIS[[#This Row],[OrderSide]]="SELL",MIS[[#This Row],[VALUE]]-MIS[[#This Row],[LIVE_VALUE]],MIS[[#This Row],[LIVE_VALUE]]-MIS[[#This Row],[VALUE]])</f>
        <v>2911.9999999999818</v>
      </c>
      <c r="AH1939" t="str" cm="1">
        <f t="array" ref="AH1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9" t="str">
        <f>MIS[[#This Row],[TRADING SYMBOL]]</f>
        <v>SENSEX2552082500CE</v>
      </c>
      <c r="AJ1939" t="str">
        <f>IF(RIGHT(MIS[[#This Row],[Main/Hedge]],4)="MAIN","MAIN","HEDGE")</f>
        <v>MAIN</v>
      </c>
      <c r="AK1939" t="str" cm="1">
        <f t="array" ref="AK1939">_xlfn._xlws.FILTER(Table4[Column1],ISNUMBER(SEARCH(Table4[Column1],MIS[[#This Row],[OrderUniqueIdentifier]])),"")</f>
        <v>MS</v>
      </c>
    </row>
    <row r="1940" spans="1:37" x14ac:dyDescent="0.25">
      <c r="A1940" t="s">
        <v>1414</v>
      </c>
      <c r="B1940" t="s">
        <v>1415</v>
      </c>
      <c r="C1940" t="s">
        <v>6118</v>
      </c>
      <c r="D1940" t="s">
        <v>72</v>
      </c>
      <c r="E1940" t="s">
        <v>3186</v>
      </c>
      <c r="F1940" t="s">
        <v>98</v>
      </c>
      <c r="G1940" t="s">
        <v>89</v>
      </c>
      <c r="H1940" t="s">
        <v>75</v>
      </c>
      <c r="I1940" t="s">
        <v>76</v>
      </c>
      <c r="J1940" t="s">
        <v>77</v>
      </c>
      <c r="K1940">
        <v>200</v>
      </c>
      <c r="L1940" t="s">
        <v>77</v>
      </c>
      <c r="M1940" t="s">
        <v>78</v>
      </c>
      <c r="N1940" t="s">
        <v>6119</v>
      </c>
      <c r="O1940" t="s">
        <v>3178</v>
      </c>
      <c r="P1940" t="s">
        <v>3178</v>
      </c>
      <c r="Q1940" t="s">
        <v>3189</v>
      </c>
      <c r="R1940" t="s">
        <v>79</v>
      </c>
      <c r="S1940" t="s">
        <v>3964</v>
      </c>
      <c r="T1940" t="s">
        <v>3190</v>
      </c>
      <c r="U1940" t="s">
        <v>100</v>
      </c>
      <c r="V1940" t="s">
        <v>80</v>
      </c>
      <c r="W1940">
        <v>82400</v>
      </c>
      <c r="X1940" t="s">
        <v>81</v>
      </c>
      <c r="Y1940">
        <v>-200</v>
      </c>
      <c r="Z1940" t="s">
        <v>3180</v>
      </c>
      <c r="AA1940" t="s">
        <v>3180</v>
      </c>
      <c r="AB1940" t="s">
        <v>90</v>
      </c>
      <c r="AC1940" t="s">
        <v>91</v>
      </c>
      <c r="AD1940">
        <f>_xlfn.XLOOKUP(MIS[[#This Row],[TRADING SYMBOL]],[1]Sheet1!$D:$D,[1]Sheet1!$C:$C)</f>
        <v>414.75</v>
      </c>
      <c r="AE1940">
        <f>MIS[[#This Row],[OrderAverageTradedPrice]]*MIS[[#This Row],[OrderQuantity]]</f>
        <v>92423</v>
      </c>
      <c r="AF1940">
        <f>MIS[[#This Row],[LTP]]*MIS[[#This Row],[OrderQuantity]]</f>
        <v>82950</v>
      </c>
      <c r="AG1940">
        <f>IF(MIS[[#This Row],[OrderSide]]="SELL",MIS[[#This Row],[VALUE]]-MIS[[#This Row],[LIVE_VALUE]],MIS[[#This Row],[LIVE_VALUE]]-MIS[[#This Row],[VALUE]])</f>
        <v>9473</v>
      </c>
      <c r="AH1940" t="str" cm="1">
        <f t="array" ref="AH1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0" t="str">
        <f>MIS[[#This Row],[TRADING SYMBOL]]</f>
        <v>SENSEX2552082400CE</v>
      </c>
      <c r="AJ1940" t="str">
        <f>IF(RIGHT(MIS[[#This Row],[Main/Hedge]],4)="MAIN","MAIN","HEDGE")</f>
        <v>MAIN</v>
      </c>
      <c r="AK1940" t="str" cm="1">
        <f t="array" ref="AK1940">_xlfn._xlws.FILTER(Table4[Column1],ISNUMBER(SEARCH(Table4[Column1],MIS[[#This Row],[OrderUniqueIdentifier]])),"")</f>
        <v>MS</v>
      </c>
    </row>
    <row r="1941" spans="1:37" x14ac:dyDescent="0.25">
      <c r="A1941" t="s">
        <v>1414</v>
      </c>
      <c r="B1941" t="s">
        <v>1431</v>
      </c>
      <c r="C1941" t="s">
        <v>6182</v>
      </c>
      <c r="D1941" t="s">
        <v>72</v>
      </c>
      <c r="E1941" t="s">
        <v>3193</v>
      </c>
      <c r="F1941" t="s">
        <v>98</v>
      </c>
      <c r="G1941" t="s">
        <v>89</v>
      </c>
      <c r="H1941" t="s">
        <v>75</v>
      </c>
      <c r="I1941" t="s">
        <v>76</v>
      </c>
      <c r="J1941" t="s">
        <v>77</v>
      </c>
      <c r="K1941">
        <v>20</v>
      </c>
      <c r="L1941" t="s">
        <v>77</v>
      </c>
      <c r="M1941" t="s">
        <v>78</v>
      </c>
      <c r="N1941" t="s">
        <v>3523</v>
      </c>
      <c r="O1941" t="s">
        <v>3183</v>
      </c>
      <c r="P1941" t="s">
        <v>3178</v>
      </c>
      <c r="Q1941" t="s">
        <v>3195</v>
      </c>
      <c r="R1941" t="s">
        <v>79</v>
      </c>
      <c r="S1941" t="s">
        <v>3964</v>
      </c>
      <c r="T1941" t="s">
        <v>3196</v>
      </c>
      <c r="U1941" t="s">
        <v>100</v>
      </c>
      <c r="V1941" t="s">
        <v>80</v>
      </c>
      <c r="W1941">
        <v>82200</v>
      </c>
      <c r="X1941" t="s">
        <v>85</v>
      </c>
      <c r="Y1941">
        <v>-20</v>
      </c>
      <c r="Z1941" t="s">
        <v>3184</v>
      </c>
      <c r="AA1941" t="s">
        <v>3180</v>
      </c>
      <c r="AB1941" t="s">
        <v>107</v>
      </c>
      <c r="AC1941" t="s">
        <v>91</v>
      </c>
      <c r="AD1941">
        <f>_xlfn.XLOOKUP(MIS[[#This Row],[TRADING SYMBOL]],[1]Sheet1!$D:$D,[1]Sheet1!$C:$C)</f>
        <v>350</v>
      </c>
      <c r="AE1941">
        <f>MIS[[#This Row],[OrderAverageTradedPrice]]*MIS[[#This Row],[OrderQuantity]]</f>
        <v>9589</v>
      </c>
      <c r="AF1941">
        <f>MIS[[#This Row],[LTP]]*MIS[[#This Row],[OrderQuantity]]</f>
        <v>7000</v>
      </c>
      <c r="AG1941">
        <f>IF(MIS[[#This Row],[OrderSide]]="SELL",MIS[[#This Row],[VALUE]]-MIS[[#This Row],[LIVE_VALUE]],MIS[[#This Row],[LIVE_VALUE]]-MIS[[#This Row],[VALUE]])</f>
        <v>2589</v>
      </c>
      <c r="AH1941" t="str" cm="1">
        <f t="array" ref="AH1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1" t="str">
        <f>MIS[[#This Row],[TRADING SYMBOL]]</f>
        <v>SENSEX2552082200PE</v>
      </c>
      <c r="AJ1941" t="str">
        <f>IF(RIGHT(MIS[[#This Row],[Main/Hedge]],4)="MAIN","MAIN","HEDGE")</f>
        <v>MAIN</v>
      </c>
      <c r="AK1941" t="str" cm="1">
        <f t="array" ref="AK1941">_xlfn._xlws.FILTER(Table4[Column1],ISNUMBER(SEARCH(Table4[Column1],MIS[[#This Row],[OrderUniqueIdentifier]])),"")</f>
        <v>MS</v>
      </c>
    </row>
    <row r="1942" spans="1:37" x14ac:dyDescent="0.25">
      <c r="A1942" t="s">
        <v>71</v>
      </c>
      <c r="B1942" t="s">
        <v>454</v>
      </c>
      <c r="C1942" t="s">
        <v>5804</v>
      </c>
      <c r="D1942" t="s">
        <v>72</v>
      </c>
      <c r="E1942" t="s">
        <v>3186</v>
      </c>
      <c r="F1942" t="s">
        <v>98</v>
      </c>
      <c r="G1942" t="s">
        <v>89</v>
      </c>
      <c r="H1942" t="s">
        <v>75</v>
      </c>
      <c r="I1942" t="s">
        <v>76</v>
      </c>
      <c r="J1942" t="s">
        <v>77</v>
      </c>
      <c r="K1942">
        <v>40</v>
      </c>
      <c r="L1942" t="s">
        <v>77</v>
      </c>
      <c r="M1942" t="s">
        <v>78</v>
      </c>
      <c r="N1942" t="s">
        <v>5805</v>
      </c>
      <c r="O1942" t="s">
        <v>3178</v>
      </c>
      <c r="P1942" t="s">
        <v>3183</v>
      </c>
      <c r="Q1942" t="s">
        <v>3189</v>
      </c>
      <c r="R1942" t="s">
        <v>79</v>
      </c>
      <c r="S1942" t="s">
        <v>40</v>
      </c>
      <c r="T1942" t="s">
        <v>3190</v>
      </c>
      <c r="U1942" t="s">
        <v>100</v>
      </c>
      <c r="V1942" t="s">
        <v>80</v>
      </c>
      <c r="W1942">
        <v>82400</v>
      </c>
      <c r="X1942" t="s">
        <v>81</v>
      </c>
      <c r="Y1942">
        <v>-40</v>
      </c>
      <c r="Z1942" t="s">
        <v>3180</v>
      </c>
      <c r="AA1942" t="s">
        <v>3184</v>
      </c>
      <c r="AB1942" t="s">
        <v>90</v>
      </c>
      <c r="AC1942" t="s">
        <v>91</v>
      </c>
      <c r="AD1942">
        <f>_xlfn.XLOOKUP(MIS[[#This Row],[TRADING SYMBOL]],[1]Sheet1!$D:$D,[1]Sheet1!$C:$C)</f>
        <v>414.75</v>
      </c>
      <c r="AE1942">
        <f>MIS[[#This Row],[OrderAverageTradedPrice]]*MIS[[#This Row],[OrderQuantity]]</f>
        <v>18430</v>
      </c>
      <c r="AF1942">
        <f>MIS[[#This Row],[LTP]]*MIS[[#This Row],[OrderQuantity]]</f>
        <v>16590</v>
      </c>
      <c r="AG1942">
        <f>IF(MIS[[#This Row],[OrderSide]]="SELL",MIS[[#This Row],[VALUE]]-MIS[[#This Row],[LIVE_VALUE]],MIS[[#This Row],[LIVE_VALUE]]-MIS[[#This Row],[VALUE]])</f>
        <v>1840</v>
      </c>
      <c r="AH1942" t="str" cm="1">
        <f t="array" ref="AH1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2" t="str">
        <f>MIS[[#This Row],[TRADING SYMBOL]]</f>
        <v>SENSEX2552082400CE</v>
      </c>
      <c r="AJ1942" t="str">
        <f>IF(RIGHT(MIS[[#This Row],[Main/Hedge]],4)="MAIN","MAIN","HEDGE")</f>
        <v>MAIN</v>
      </c>
      <c r="AK1942" t="str" cm="1">
        <f t="array" ref="AK1942">_xlfn._xlws.FILTER(Table4[Column1],ISNUMBER(SEARCH(Table4[Column1],MIS[[#This Row],[OrderUniqueIdentifier]])),"")</f>
        <v>MS</v>
      </c>
    </row>
    <row r="1943" spans="1:37" x14ac:dyDescent="0.25">
      <c r="A1943" t="s">
        <v>71</v>
      </c>
      <c r="B1943" t="s">
        <v>482</v>
      </c>
      <c r="C1943" t="s">
        <v>3181</v>
      </c>
      <c r="D1943" t="s">
        <v>72</v>
      </c>
      <c r="E1943" t="s">
        <v>2053</v>
      </c>
      <c r="F1943" t="s">
        <v>98</v>
      </c>
      <c r="G1943" t="s">
        <v>89</v>
      </c>
      <c r="H1943" t="s">
        <v>75</v>
      </c>
      <c r="I1943" t="s">
        <v>76</v>
      </c>
      <c r="J1943" t="s">
        <v>77</v>
      </c>
      <c r="K1943">
        <v>40</v>
      </c>
      <c r="L1943" t="s">
        <v>77</v>
      </c>
      <c r="M1943" t="s">
        <v>78</v>
      </c>
      <c r="N1943" t="s">
        <v>3182</v>
      </c>
      <c r="O1943" t="s">
        <v>3178</v>
      </c>
      <c r="P1943" t="s">
        <v>3183</v>
      </c>
      <c r="Q1943" t="s">
        <v>2055</v>
      </c>
      <c r="R1943" t="s">
        <v>79</v>
      </c>
      <c r="S1943" t="s">
        <v>40</v>
      </c>
      <c r="T1943" t="s">
        <v>2056</v>
      </c>
      <c r="U1943" t="s">
        <v>100</v>
      </c>
      <c r="V1943" t="s">
        <v>80</v>
      </c>
      <c r="W1943">
        <v>82300</v>
      </c>
      <c r="X1943" t="s">
        <v>85</v>
      </c>
      <c r="Y1943">
        <v>-40</v>
      </c>
      <c r="Z1943" t="s">
        <v>3180</v>
      </c>
      <c r="AA1943" t="s">
        <v>3184</v>
      </c>
      <c r="AB1943" t="s">
        <v>107</v>
      </c>
      <c r="AC1943" t="s">
        <v>91</v>
      </c>
      <c r="AD1943">
        <f>_xlfn.XLOOKUP(MIS[[#This Row],[TRADING SYMBOL]],[1]Sheet1!$D:$D,[1]Sheet1!$C:$C)</f>
        <v>389.05</v>
      </c>
      <c r="AE1943">
        <f>MIS[[#This Row],[OrderAverageTradedPrice]]*MIS[[#This Row],[OrderQuantity]]</f>
        <v>21006</v>
      </c>
      <c r="AF1943">
        <f>MIS[[#This Row],[LTP]]*MIS[[#This Row],[OrderQuantity]]</f>
        <v>15562</v>
      </c>
      <c r="AG1943">
        <f>IF(MIS[[#This Row],[OrderSide]]="SELL",MIS[[#This Row],[VALUE]]-MIS[[#This Row],[LIVE_VALUE]],MIS[[#This Row],[LIVE_VALUE]]-MIS[[#This Row],[VALUE]])</f>
        <v>5444</v>
      </c>
      <c r="AH1943" t="str" cm="1">
        <f t="array" ref="AH1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3" t="str">
        <f>MIS[[#This Row],[TRADING SYMBOL]]</f>
        <v>SENSEX2552082300PE</v>
      </c>
      <c r="AJ1943" t="str">
        <f>IF(RIGHT(MIS[[#This Row],[Main/Hedge]],4)="MAIN","MAIN","HEDGE")</f>
        <v>MAIN</v>
      </c>
      <c r="AK1943" t="str" cm="1">
        <f t="array" ref="AK1943">_xlfn._xlws.FILTER(Table4[Column1],ISNUMBER(SEARCH(Table4[Column1],MIS[[#This Row],[OrderUniqueIdentifier]])),"")</f>
        <v>MS</v>
      </c>
    </row>
    <row r="1944" spans="1:37" x14ac:dyDescent="0.25">
      <c r="A1944" t="s">
        <v>71</v>
      </c>
      <c r="B1944" t="s">
        <v>529</v>
      </c>
      <c r="C1944" t="s">
        <v>3339</v>
      </c>
      <c r="D1944" t="s">
        <v>72</v>
      </c>
      <c r="E1944" t="s">
        <v>3193</v>
      </c>
      <c r="F1944" t="s">
        <v>98</v>
      </c>
      <c r="G1944" t="s">
        <v>89</v>
      </c>
      <c r="H1944" t="s">
        <v>75</v>
      </c>
      <c r="I1944" t="s">
        <v>76</v>
      </c>
      <c r="J1944" t="s">
        <v>77</v>
      </c>
      <c r="K1944">
        <v>80</v>
      </c>
      <c r="L1944" t="s">
        <v>77</v>
      </c>
      <c r="M1944" t="s">
        <v>78</v>
      </c>
      <c r="N1944" t="s">
        <v>3340</v>
      </c>
      <c r="O1944" t="s">
        <v>3183</v>
      </c>
      <c r="P1944" t="s">
        <v>3183</v>
      </c>
      <c r="Q1944" t="s">
        <v>3195</v>
      </c>
      <c r="R1944" t="s">
        <v>79</v>
      </c>
      <c r="S1944" t="s">
        <v>40</v>
      </c>
      <c r="T1944" t="s">
        <v>3196</v>
      </c>
      <c r="U1944" t="s">
        <v>100</v>
      </c>
      <c r="V1944" t="s">
        <v>80</v>
      </c>
      <c r="W1944">
        <v>82200</v>
      </c>
      <c r="X1944" t="s">
        <v>85</v>
      </c>
      <c r="Y1944">
        <v>-80</v>
      </c>
      <c r="Z1944" t="s">
        <v>3184</v>
      </c>
      <c r="AA1944" t="s">
        <v>3184</v>
      </c>
      <c r="AB1944" t="s">
        <v>107</v>
      </c>
      <c r="AC1944" t="s">
        <v>91</v>
      </c>
      <c r="AD1944">
        <f>_xlfn.XLOOKUP(MIS[[#This Row],[TRADING SYMBOL]],[1]Sheet1!$D:$D,[1]Sheet1!$C:$C)</f>
        <v>350</v>
      </c>
      <c r="AE1944">
        <f>MIS[[#This Row],[OrderAverageTradedPrice]]*MIS[[#This Row],[OrderQuantity]]</f>
        <v>38384</v>
      </c>
      <c r="AF1944">
        <f>MIS[[#This Row],[LTP]]*MIS[[#This Row],[OrderQuantity]]</f>
        <v>28000</v>
      </c>
      <c r="AG1944">
        <f>IF(MIS[[#This Row],[OrderSide]]="SELL",MIS[[#This Row],[VALUE]]-MIS[[#This Row],[LIVE_VALUE]],MIS[[#This Row],[LIVE_VALUE]]-MIS[[#This Row],[VALUE]])</f>
        <v>10384</v>
      </c>
      <c r="AH1944" t="str" cm="1">
        <f t="array" ref="AH1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4" t="str">
        <f>MIS[[#This Row],[TRADING SYMBOL]]</f>
        <v>SENSEX2552082200PE</v>
      </c>
      <c r="AJ1944" t="str">
        <f>IF(RIGHT(MIS[[#This Row],[Main/Hedge]],4)="MAIN","MAIN","HEDGE")</f>
        <v>MAIN</v>
      </c>
      <c r="AK1944" t="str" cm="1">
        <f t="array" ref="AK1944">_xlfn._xlws.FILTER(Table4[Column1],ISNUMBER(SEARCH(Table4[Column1],MIS[[#This Row],[OrderUniqueIdentifier]])),"")</f>
        <v>MS</v>
      </c>
    </row>
    <row r="1945" spans="1:37" x14ac:dyDescent="0.25">
      <c r="A1945" t="s">
        <v>71</v>
      </c>
      <c r="B1945" t="s">
        <v>540</v>
      </c>
      <c r="C1945" t="s">
        <v>3362</v>
      </c>
      <c r="D1945" t="s">
        <v>72</v>
      </c>
      <c r="E1945" t="s">
        <v>2053</v>
      </c>
      <c r="F1945" t="s">
        <v>98</v>
      </c>
      <c r="G1945" t="s">
        <v>89</v>
      </c>
      <c r="H1945" t="s">
        <v>75</v>
      </c>
      <c r="I1945" t="s">
        <v>76</v>
      </c>
      <c r="J1945" t="s">
        <v>77</v>
      </c>
      <c r="K1945">
        <v>40</v>
      </c>
      <c r="L1945" t="s">
        <v>77</v>
      </c>
      <c r="M1945" t="s">
        <v>78</v>
      </c>
      <c r="N1945" t="s">
        <v>3363</v>
      </c>
      <c r="O1945" t="s">
        <v>3183</v>
      </c>
      <c r="P1945" t="s">
        <v>3183</v>
      </c>
      <c r="Q1945" t="s">
        <v>2055</v>
      </c>
      <c r="R1945" t="s">
        <v>79</v>
      </c>
      <c r="S1945" t="s">
        <v>40</v>
      </c>
      <c r="T1945" t="s">
        <v>2056</v>
      </c>
      <c r="U1945" t="s">
        <v>100</v>
      </c>
      <c r="V1945" t="s">
        <v>80</v>
      </c>
      <c r="W1945">
        <v>82300</v>
      </c>
      <c r="X1945" t="s">
        <v>85</v>
      </c>
      <c r="Y1945">
        <v>-40</v>
      </c>
      <c r="Z1945" t="s">
        <v>3184</v>
      </c>
      <c r="AA1945" t="s">
        <v>3184</v>
      </c>
      <c r="AB1945" t="s">
        <v>107</v>
      </c>
      <c r="AC1945" t="s">
        <v>91</v>
      </c>
      <c r="AD1945">
        <f>_xlfn.XLOOKUP(MIS[[#This Row],[TRADING SYMBOL]],[1]Sheet1!$D:$D,[1]Sheet1!$C:$C)</f>
        <v>389.05</v>
      </c>
      <c r="AE1945">
        <f>MIS[[#This Row],[OrderAverageTradedPrice]]*MIS[[#This Row],[OrderQuantity]]</f>
        <v>21008</v>
      </c>
      <c r="AF1945">
        <f>MIS[[#This Row],[LTP]]*MIS[[#This Row],[OrderQuantity]]</f>
        <v>15562</v>
      </c>
      <c r="AG1945">
        <f>IF(MIS[[#This Row],[OrderSide]]="SELL",MIS[[#This Row],[VALUE]]-MIS[[#This Row],[LIVE_VALUE]],MIS[[#This Row],[LIVE_VALUE]]-MIS[[#This Row],[VALUE]])</f>
        <v>5446</v>
      </c>
      <c r="AH1945" t="str" cm="1">
        <f t="array" ref="AH1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5" t="str">
        <f>MIS[[#This Row],[TRADING SYMBOL]]</f>
        <v>SENSEX2552082300PE</v>
      </c>
      <c r="AJ1945" t="str">
        <f>IF(RIGHT(MIS[[#This Row],[Main/Hedge]],4)="MAIN","MAIN","HEDGE")</f>
        <v>MAIN</v>
      </c>
      <c r="AK1945" t="str" cm="1">
        <f t="array" ref="AK1945">_xlfn._xlws.FILTER(Table4[Column1],ISNUMBER(SEARCH(Table4[Column1],MIS[[#This Row],[OrderUniqueIdentifier]])),"")</f>
        <v>MS</v>
      </c>
    </row>
    <row r="1946" spans="1:37" x14ac:dyDescent="0.25">
      <c r="A1946" t="s">
        <v>71</v>
      </c>
      <c r="B1946" t="s">
        <v>550</v>
      </c>
      <c r="C1946" t="s">
        <v>3396</v>
      </c>
      <c r="D1946" t="s">
        <v>72</v>
      </c>
      <c r="E1946" t="s">
        <v>3186</v>
      </c>
      <c r="F1946" t="s">
        <v>98</v>
      </c>
      <c r="G1946" t="s">
        <v>89</v>
      </c>
      <c r="H1946" t="s">
        <v>75</v>
      </c>
      <c r="I1946" t="s">
        <v>76</v>
      </c>
      <c r="J1946" t="s">
        <v>77</v>
      </c>
      <c r="K1946">
        <v>40</v>
      </c>
      <c r="L1946" t="s">
        <v>77</v>
      </c>
      <c r="M1946" t="s">
        <v>78</v>
      </c>
      <c r="N1946" t="s">
        <v>3397</v>
      </c>
      <c r="O1946" t="s">
        <v>3178</v>
      </c>
      <c r="P1946" t="s">
        <v>3183</v>
      </c>
      <c r="Q1946" t="s">
        <v>3189</v>
      </c>
      <c r="R1946" t="s">
        <v>79</v>
      </c>
      <c r="S1946" t="s">
        <v>40</v>
      </c>
      <c r="T1946" t="s">
        <v>3190</v>
      </c>
      <c r="U1946" t="s">
        <v>100</v>
      </c>
      <c r="V1946" t="s">
        <v>80</v>
      </c>
      <c r="W1946">
        <v>82400</v>
      </c>
      <c r="X1946" t="s">
        <v>81</v>
      </c>
      <c r="Y1946">
        <v>-40</v>
      </c>
      <c r="Z1946" t="s">
        <v>3180</v>
      </c>
      <c r="AA1946" t="s">
        <v>3184</v>
      </c>
      <c r="AB1946" t="s">
        <v>90</v>
      </c>
      <c r="AC1946" t="s">
        <v>91</v>
      </c>
      <c r="AD1946">
        <f>_xlfn.XLOOKUP(MIS[[#This Row],[TRADING SYMBOL]],[1]Sheet1!$D:$D,[1]Sheet1!$C:$C)</f>
        <v>414.75</v>
      </c>
      <c r="AE1946">
        <f>MIS[[#This Row],[OrderAverageTradedPrice]]*MIS[[#This Row],[OrderQuantity]]</f>
        <v>18425</v>
      </c>
      <c r="AF1946">
        <f>MIS[[#This Row],[LTP]]*MIS[[#This Row],[OrderQuantity]]</f>
        <v>16590</v>
      </c>
      <c r="AG1946">
        <f>IF(MIS[[#This Row],[OrderSide]]="SELL",MIS[[#This Row],[VALUE]]-MIS[[#This Row],[LIVE_VALUE]],MIS[[#This Row],[LIVE_VALUE]]-MIS[[#This Row],[VALUE]])</f>
        <v>1835</v>
      </c>
      <c r="AH1946" t="str" cm="1">
        <f t="array" ref="AH1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6" t="str">
        <f>MIS[[#This Row],[TRADING SYMBOL]]</f>
        <v>SENSEX2552082400CE</v>
      </c>
      <c r="AJ1946" t="str">
        <f>IF(RIGHT(MIS[[#This Row],[Main/Hedge]],4)="MAIN","MAIN","HEDGE")</f>
        <v>MAIN</v>
      </c>
      <c r="AK1946" t="str" cm="1">
        <f t="array" ref="AK1946">_xlfn._xlws.FILTER(Table4[Column1],ISNUMBER(SEARCH(Table4[Column1],MIS[[#This Row],[OrderUniqueIdentifier]])),"")</f>
        <v>MS</v>
      </c>
    </row>
    <row r="1947" spans="1:37" x14ac:dyDescent="0.25">
      <c r="A1947" t="s">
        <v>71</v>
      </c>
      <c r="B1947" t="s">
        <v>566</v>
      </c>
      <c r="C1947" t="s">
        <v>3458</v>
      </c>
      <c r="D1947" t="s">
        <v>72</v>
      </c>
      <c r="E1947" t="s">
        <v>2053</v>
      </c>
      <c r="F1947" t="s">
        <v>98</v>
      </c>
      <c r="G1947" t="s">
        <v>89</v>
      </c>
      <c r="H1947" t="s">
        <v>75</v>
      </c>
      <c r="I1947" t="s">
        <v>76</v>
      </c>
      <c r="J1947" t="s">
        <v>77</v>
      </c>
      <c r="K1947">
        <v>20</v>
      </c>
      <c r="L1947" t="s">
        <v>77</v>
      </c>
      <c r="M1947" t="s">
        <v>78</v>
      </c>
      <c r="N1947" t="s">
        <v>3459</v>
      </c>
      <c r="O1947" t="s">
        <v>3178</v>
      </c>
      <c r="P1947" t="s">
        <v>3183</v>
      </c>
      <c r="Q1947" t="s">
        <v>2055</v>
      </c>
      <c r="R1947" t="s">
        <v>79</v>
      </c>
      <c r="S1947" t="s">
        <v>40</v>
      </c>
      <c r="T1947" t="s">
        <v>2056</v>
      </c>
      <c r="U1947" t="s">
        <v>100</v>
      </c>
      <c r="V1947" t="s">
        <v>80</v>
      </c>
      <c r="W1947">
        <v>82300</v>
      </c>
      <c r="X1947" t="s">
        <v>85</v>
      </c>
      <c r="Y1947">
        <v>-20</v>
      </c>
      <c r="Z1947" t="s">
        <v>3180</v>
      </c>
      <c r="AA1947" t="s">
        <v>3184</v>
      </c>
      <c r="AB1947" t="s">
        <v>107</v>
      </c>
      <c r="AC1947" t="s">
        <v>91</v>
      </c>
      <c r="AD1947">
        <f>_xlfn.XLOOKUP(MIS[[#This Row],[TRADING SYMBOL]],[1]Sheet1!$D:$D,[1]Sheet1!$C:$C)</f>
        <v>389.05</v>
      </c>
      <c r="AE1947">
        <f>MIS[[#This Row],[OrderAverageTradedPrice]]*MIS[[#This Row],[OrderQuantity]]</f>
        <v>10511</v>
      </c>
      <c r="AF1947">
        <f>MIS[[#This Row],[LTP]]*MIS[[#This Row],[OrderQuantity]]</f>
        <v>7781</v>
      </c>
      <c r="AG1947">
        <f>IF(MIS[[#This Row],[OrderSide]]="SELL",MIS[[#This Row],[VALUE]]-MIS[[#This Row],[LIVE_VALUE]],MIS[[#This Row],[LIVE_VALUE]]-MIS[[#This Row],[VALUE]])</f>
        <v>2730</v>
      </c>
      <c r="AH1947" t="str" cm="1">
        <f t="array" ref="AH1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7" t="str">
        <f>MIS[[#This Row],[TRADING SYMBOL]]</f>
        <v>SENSEX2552082300PE</v>
      </c>
      <c r="AJ1947" t="str">
        <f>IF(RIGHT(MIS[[#This Row],[Main/Hedge]],4)="MAIN","MAIN","HEDGE")</f>
        <v>MAIN</v>
      </c>
      <c r="AK1947" t="str" cm="1">
        <f t="array" ref="AK1947">_xlfn._xlws.FILTER(Table4[Column1],ISNUMBER(SEARCH(Table4[Column1],MIS[[#This Row],[OrderUniqueIdentifier]])),"")</f>
        <v>MS</v>
      </c>
    </row>
    <row r="1948" spans="1:37" x14ac:dyDescent="0.25">
      <c r="A1948" t="s">
        <v>71</v>
      </c>
      <c r="B1948" t="s">
        <v>575</v>
      </c>
      <c r="C1948" t="s">
        <v>3490</v>
      </c>
      <c r="D1948" t="s">
        <v>72</v>
      </c>
      <c r="E1948" t="s">
        <v>3193</v>
      </c>
      <c r="F1948" t="s">
        <v>98</v>
      </c>
      <c r="G1948" t="s">
        <v>89</v>
      </c>
      <c r="H1948" t="s">
        <v>75</v>
      </c>
      <c r="I1948" t="s">
        <v>76</v>
      </c>
      <c r="J1948" t="s">
        <v>77</v>
      </c>
      <c r="K1948">
        <v>40</v>
      </c>
      <c r="L1948" t="s">
        <v>77</v>
      </c>
      <c r="M1948" t="s">
        <v>78</v>
      </c>
      <c r="N1948" t="s">
        <v>3491</v>
      </c>
      <c r="O1948" t="s">
        <v>3178</v>
      </c>
      <c r="P1948" t="s">
        <v>3183</v>
      </c>
      <c r="Q1948" t="s">
        <v>3195</v>
      </c>
      <c r="R1948" t="s">
        <v>79</v>
      </c>
      <c r="S1948" t="s">
        <v>40</v>
      </c>
      <c r="T1948" t="s">
        <v>3196</v>
      </c>
      <c r="U1948" t="s">
        <v>100</v>
      </c>
      <c r="V1948" t="s">
        <v>80</v>
      </c>
      <c r="W1948">
        <v>82200</v>
      </c>
      <c r="X1948" t="s">
        <v>85</v>
      </c>
      <c r="Y1948">
        <v>-40</v>
      </c>
      <c r="Z1948" t="s">
        <v>3180</v>
      </c>
      <c r="AA1948" t="s">
        <v>3184</v>
      </c>
      <c r="AB1948" t="s">
        <v>107</v>
      </c>
      <c r="AC1948" t="s">
        <v>91</v>
      </c>
      <c r="AD1948">
        <f>_xlfn.XLOOKUP(MIS[[#This Row],[TRADING SYMBOL]],[1]Sheet1!$D:$D,[1]Sheet1!$C:$C)</f>
        <v>350</v>
      </c>
      <c r="AE1948">
        <f>MIS[[#This Row],[OrderAverageTradedPrice]]*MIS[[#This Row],[OrderQuantity]]</f>
        <v>19194</v>
      </c>
      <c r="AF1948">
        <f>MIS[[#This Row],[LTP]]*MIS[[#This Row],[OrderQuantity]]</f>
        <v>14000</v>
      </c>
      <c r="AG1948">
        <f>IF(MIS[[#This Row],[OrderSide]]="SELL",MIS[[#This Row],[VALUE]]-MIS[[#This Row],[LIVE_VALUE]],MIS[[#This Row],[LIVE_VALUE]]-MIS[[#This Row],[VALUE]])</f>
        <v>5194</v>
      </c>
      <c r="AH1948" t="str" cm="1">
        <f t="array" ref="AH1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8" t="str">
        <f>MIS[[#This Row],[TRADING SYMBOL]]</f>
        <v>SENSEX2552082200PE</v>
      </c>
      <c r="AJ1948" t="str">
        <f>IF(RIGHT(MIS[[#This Row],[Main/Hedge]],4)="MAIN","MAIN","HEDGE")</f>
        <v>MAIN</v>
      </c>
      <c r="AK1948" t="str" cm="1">
        <f t="array" ref="AK1948">_xlfn._xlws.FILTER(Table4[Column1],ISNUMBER(SEARCH(Table4[Column1],MIS[[#This Row],[OrderUniqueIdentifier]])),"")</f>
        <v>MS</v>
      </c>
    </row>
    <row r="1949" spans="1:37" x14ac:dyDescent="0.25">
      <c r="A1949" t="s">
        <v>71</v>
      </c>
      <c r="B1949" t="s">
        <v>575</v>
      </c>
      <c r="C1949" t="s">
        <v>3492</v>
      </c>
      <c r="D1949" t="s">
        <v>72</v>
      </c>
      <c r="E1949" t="s">
        <v>160</v>
      </c>
      <c r="F1949" t="s">
        <v>98</v>
      </c>
      <c r="G1949" t="s">
        <v>89</v>
      </c>
      <c r="H1949" t="s">
        <v>75</v>
      </c>
      <c r="I1949" t="s">
        <v>76</v>
      </c>
      <c r="J1949" t="s">
        <v>77</v>
      </c>
      <c r="K1949">
        <v>40</v>
      </c>
      <c r="L1949" t="s">
        <v>77</v>
      </c>
      <c r="M1949" t="s">
        <v>78</v>
      </c>
      <c r="N1949" t="s">
        <v>3493</v>
      </c>
      <c r="O1949" t="s">
        <v>3183</v>
      </c>
      <c r="P1949" t="s">
        <v>3183</v>
      </c>
      <c r="Q1949" t="s">
        <v>162</v>
      </c>
      <c r="R1949" t="s">
        <v>79</v>
      </c>
      <c r="S1949" t="s">
        <v>40</v>
      </c>
      <c r="T1949" t="s">
        <v>163</v>
      </c>
      <c r="U1949" t="s">
        <v>100</v>
      </c>
      <c r="V1949" t="s">
        <v>80</v>
      </c>
      <c r="W1949">
        <v>82500</v>
      </c>
      <c r="X1949" t="s">
        <v>81</v>
      </c>
      <c r="Y1949">
        <v>-40</v>
      </c>
      <c r="Z1949" t="s">
        <v>3184</v>
      </c>
      <c r="AA1949" t="s">
        <v>3184</v>
      </c>
      <c r="AB1949" t="s">
        <v>90</v>
      </c>
      <c r="AC1949" t="s">
        <v>91</v>
      </c>
      <c r="AD1949">
        <f>_xlfn.XLOOKUP(MIS[[#This Row],[TRADING SYMBOL]],[1]Sheet1!$D:$D,[1]Sheet1!$C:$C)</f>
        <v>367.2</v>
      </c>
      <c r="AE1949">
        <f>MIS[[#This Row],[OrderAverageTradedPrice]]*MIS[[#This Row],[OrderQuantity]]</f>
        <v>16575</v>
      </c>
      <c r="AF1949">
        <f>MIS[[#This Row],[LTP]]*MIS[[#This Row],[OrderQuantity]]</f>
        <v>14688</v>
      </c>
      <c r="AG1949">
        <f>IF(MIS[[#This Row],[OrderSide]]="SELL",MIS[[#This Row],[VALUE]]-MIS[[#This Row],[LIVE_VALUE]],MIS[[#This Row],[LIVE_VALUE]]-MIS[[#This Row],[VALUE]])</f>
        <v>1887</v>
      </c>
      <c r="AH1949" t="str" cm="1">
        <f t="array" ref="AH1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9" t="str">
        <f>MIS[[#This Row],[TRADING SYMBOL]]</f>
        <v>SENSEX2552082500CE</v>
      </c>
      <c r="AJ1949" t="str">
        <f>IF(RIGHT(MIS[[#This Row],[Main/Hedge]],4)="MAIN","MAIN","HEDGE")</f>
        <v>MAIN</v>
      </c>
      <c r="AK1949" t="str" cm="1">
        <f t="array" ref="AK1949">_xlfn._xlws.FILTER(Table4[Column1],ISNUMBER(SEARCH(Table4[Column1],MIS[[#This Row],[OrderUniqueIdentifier]])),"")</f>
        <v>MS</v>
      </c>
    </row>
    <row r="1950" spans="1:37" x14ac:dyDescent="0.25">
      <c r="A1950" t="s">
        <v>71</v>
      </c>
      <c r="B1950" t="s">
        <v>584</v>
      </c>
      <c r="C1950" t="s">
        <v>3524</v>
      </c>
      <c r="D1950" t="s">
        <v>72</v>
      </c>
      <c r="E1950" t="s">
        <v>160</v>
      </c>
      <c r="F1950" t="s">
        <v>98</v>
      </c>
      <c r="G1950" t="s">
        <v>89</v>
      </c>
      <c r="H1950" t="s">
        <v>75</v>
      </c>
      <c r="I1950" t="s">
        <v>76</v>
      </c>
      <c r="J1950" t="s">
        <v>77</v>
      </c>
      <c r="K1950">
        <v>20</v>
      </c>
      <c r="L1950" t="s">
        <v>77</v>
      </c>
      <c r="M1950" t="s">
        <v>78</v>
      </c>
      <c r="N1950" t="s">
        <v>3525</v>
      </c>
      <c r="O1950" t="s">
        <v>3178</v>
      </c>
      <c r="P1950" t="s">
        <v>3183</v>
      </c>
      <c r="Q1950" t="s">
        <v>162</v>
      </c>
      <c r="R1950" t="s">
        <v>79</v>
      </c>
      <c r="S1950" t="s">
        <v>40</v>
      </c>
      <c r="T1950" t="s">
        <v>163</v>
      </c>
      <c r="U1950" t="s">
        <v>100</v>
      </c>
      <c r="V1950" t="s">
        <v>80</v>
      </c>
      <c r="W1950">
        <v>82500</v>
      </c>
      <c r="X1950" t="s">
        <v>81</v>
      </c>
      <c r="Y1950">
        <v>-20</v>
      </c>
      <c r="Z1950" t="s">
        <v>3180</v>
      </c>
      <c r="AA1950" t="s">
        <v>3184</v>
      </c>
      <c r="AB1950" t="s">
        <v>90</v>
      </c>
      <c r="AC1950" t="s">
        <v>91</v>
      </c>
      <c r="AD1950">
        <f>_xlfn.XLOOKUP(MIS[[#This Row],[TRADING SYMBOL]],[1]Sheet1!$D:$D,[1]Sheet1!$C:$C)</f>
        <v>367.2</v>
      </c>
      <c r="AE1950">
        <f>MIS[[#This Row],[OrderAverageTradedPrice]]*MIS[[#This Row],[OrderQuantity]]</f>
        <v>8288</v>
      </c>
      <c r="AF1950">
        <f>MIS[[#This Row],[LTP]]*MIS[[#This Row],[OrderQuantity]]</f>
        <v>7344</v>
      </c>
      <c r="AG1950">
        <f>IF(MIS[[#This Row],[OrderSide]]="SELL",MIS[[#This Row],[VALUE]]-MIS[[#This Row],[LIVE_VALUE]],MIS[[#This Row],[LIVE_VALUE]]-MIS[[#This Row],[VALUE]])</f>
        <v>944</v>
      </c>
      <c r="AH1950" t="str" cm="1">
        <f t="array" ref="AH1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0" t="str">
        <f>MIS[[#This Row],[TRADING SYMBOL]]</f>
        <v>SENSEX2552082500CE</v>
      </c>
      <c r="AJ1950" t="str">
        <f>IF(RIGHT(MIS[[#This Row],[Main/Hedge]],4)="MAIN","MAIN","HEDGE")</f>
        <v>MAIN</v>
      </c>
      <c r="AK1950" t="str" cm="1">
        <f t="array" ref="AK1950">_xlfn._xlws.FILTER(Table4[Column1],ISNUMBER(SEARCH(Table4[Column1],MIS[[#This Row],[OrderUniqueIdentifier]])),"")</f>
        <v>MS</v>
      </c>
    </row>
    <row r="1951" spans="1:37" x14ac:dyDescent="0.25">
      <c r="A1951" t="s">
        <v>71</v>
      </c>
      <c r="B1951" t="s">
        <v>619</v>
      </c>
      <c r="C1951" t="s">
        <v>3621</v>
      </c>
      <c r="D1951" t="s">
        <v>72</v>
      </c>
      <c r="E1951" t="s">
        <v>3186</v>
      </c>
      <c r="F1951" t="s">
        <v>98</v>
      </c>
      <c r="G1951" t="s">
        <v>89</v>
      </c>
      <c r="H1951" t="s">
        <v>75</v>
      </c>
      <c r="I1951" t="s">
        <v>76</v>
      </c>
      <c r="J1951" t="s">
        <v>77</v>
      </c>
      <c r="K1951">
        <v>40</v>
      </c>
      <c r="L1951" t="s">
        <v>77</v>
      </c>
      <c r="M1951" t="s">
        <v>78</v>
      </c>
      <c r="N1951" t="s">
        <v>3622</v>
      </c>
      <c r="O1951" t="s">
        <v>3183</v>
      </c>
      <c r="P1951" t="s">
        <v>3183</v>
      </c>
      <c r="Q1951" t="s">
        <v>3189</v>
      </c>
      <c r="R1951" t="s">
        <v>79</v>
      </c>
      <c r="S1951" t="s">
        <v>40</v>
      </c>
      <c r="T1951" t="s">
        <v>3190</v>
      </c>
      <c r="U1951" t="s">
        <v>100</v>
      </c>
      <c r="V1951" t="s">
        <v>80</v>
      </c>
      <c r="W1951">
        <v>82400</v>
      </c>
      <c r="X1951" t="s">
        <v>81</v>
      </c>
      <c r="Y1951">
        <v>-40</v>
      </c>
      <c r="Z1951" t="s">
        <v>3184</v>
      </c>
      <c r="AA1951" t="s">
        <v>3184</v>
      </c>
      <c r="AB1951" t="s">
        <v>90</v>
      </c>
      <c r="AC1951" t="s">
        <v>91</v>
      </c>
      <c r="AD1951">
        <f>_xlfn.XLOOKUP(MIS[[#This Row],[TRADING SYMBOL]],[1]Sheet1!$D:$D,[1]Sheet1!$C:$C)</f>
        <v>414.75</v>
      </c>
      <c r="AE1951">
        <f>MIS[[#This Row],[OrderAverageTradedPrice]]*MIS[[#This Row],[OrderQuantity]]</f>
        <v>18434</v>
      </c>
      <c r="AF1951">
        <f>MIS[[#This Row],[LTP]]*MIS[[#This Row],[OrderQuantity]]</f>
        <v>16590</v>
      </c>
      <c r="AG1951">
        <f>IF(MIS[[#This Row],[OrderSide]]="SELL",MIS[[#This Row],[VALUE]]-MIS[[#This Row],[LIVE_VALUE]],MIS[[#This Row],[LIVE_VALUE]]-MIS[[#This Row],[VALUE]])</f>
        <v>1844</v>
      </c>
      <c r="AH1951" t="str" cm="1">
        <f t="array" ref="AH1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1" t="str">
        <f>MIS[[#This Row],[TRADING SYMBOL]]</f>
        <v>SENSEX2552082400CE</v>
      </c>
      <c r="AJ1951" t="str">
        <f>IF(RIGHT(MIS[[#This Row],[Main/Hedge]],4)="MAIN","MAIN","HEDGE")</f>
        <v>MAIN</v>
      </c>
      <c r="AK1951" t="str" cm="1">
        <f t="array" ref="AK1951">_xlfn._xlws.FILTER(Table4[Column1],ISNUMBER(SEARCH(Table4[Column1],MIS[[#This Row],[OrderUniqueIdentifier]])),"")</f>
        <v>MS</v>
      </c>
    </row>
    <row r="1952" spans="1:37" x14ac:dyDescent="0.25">
      <c r="A1952" t="s">
        <v>71</v>
      </c>
      <c r="B1952" t="s">
        <v>629</v>
      </c>
      <c r="C1952" t="s">
        <v>3647</v>
      </c>
      <c r="D1952" t="s">
        <v>72</v>
      </c>
      <c r="E1952" t="s">
        <v>3186</v>
      </c>
      <c r="F1952" t="s">
        <v>98</v>
      </c>
      <c r="G1952" t="s">
        <v>89</v>
      </c>
      <c r="H1952" t="s">
        <v>75</v>
      </c>
      <c r="I1952" t="s">
        <v>76</v>
      </c>
      <c r="J1952" t="s">
        <v>77</v>
      </c>
      <c r="K1952">
        <v>20</v>
      </c>
      <c r="L1952" t="s">
        <v>77</v>
      </c>
      <c r="M1952" t="s">
        <v>78</v>
      </c>
      <c r="N1952" t="s">
        <v>3648</v>
      </c>
      <c r="O1952" t="s">
        <v>3178</v>
      </c>
      <c r="P1952" t="s">
        <v>3183</v>
      </c>
      <c r="Q1952" t="s">
        <v>3189</v>
      </c>
      <c r="R1952" t="s">
        <v>79</v>
      </c>
      <c r="S1952" t="s">
        <v>40</v>
      </c>
      <c r="T1952" t="s">
        <v>3190</v>
      </c>
      <c r="U1952" t="s">
        <v>100</v>
      </c>
      <c r="V1952" t="s">
        <v>80</v>
      </c>
      <c r="W1952">
        <v>82400</v>
      </c>
      <c r="X1952" t="s">
        <v>81</v>
      </c>
      <c r="Y1952">
        <v>-20</v>
      </c>
      <c r="Z1952" t="s">
        <v>3180</v>
      </c>
      <c r="AA1952" t="s">
        <v>3184</v>
      </c>
      <c r="AB1952" t="s">
        <v>90</v>
      </c>
      <c r="AC1952" t="s">
        <v>91</v>
      </c>
      <c r="AD1952">
        <f>_xlfn.XLOOKUP(MIS[[#This Row],[TRADING SYMBOL]],[1]Sheet1!$D:$D,[1]Sheet1!$C:$C)</f>
        <v>414.75</v>
      </c>
      <c r="AE1952">
        <f>MIS[[#This Row],[OrderAverageTradedPrice]]*MIS[[#This Row],[OrderQuantity]]</f>
        <v>9214</v>
      </c>
      <c r="AF1952">
        <f>MIS[[#This Row],[LTP]]*MIS[[#This Row],[OrderQuantity]]</f>
        <v>8295</v>
      </c>
      <c r="AG1952">
        <f>IF(MIS[[#This Row],[OrderSide]]="SELL",MIS[[#This Row],[VALUE]]-MIS[[#This Row],[LIVE_VALUE]],MIS[[#This Row],[LIVE_VALUE]]-MIS[[#This Row],[VALUE]])</f>
        <v>919</v>
      </c>
      <c r="AH1952" t="str" cm="1">
        <f t="array" ref="AH1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2" t="str">
        <f>MIS[[#This Row],[TRADING SYMBOL]]</f>
        <v>SENSEX2552082400CE</v>
      </c>
      <c r="AJ1952" t="str">
        <f>IF(RIGHT(MIS[[#This Row],[Main/Hedge]],4)="MAIN","MAIN","HEDGE")</f>
        <v>MAIN</v>
      </c>
      <c r="AK1952" t="str" cm="1">
        <f t="array" ref="AK1952">_xlfn._xlws.FILTER(Table4[Column1],ISNUMBER(SEARCH(Table4[Column1],MIS[[#This Row],[OrderUniqueIdentifier]])),"")</f>
        <v>MS</v>
      </c>
    </row>
    <row r="1953" spans="1:37" x14ac:dyDescent="0.25">
      <c r="A1953" t="s">
        <v>71</v>
      </c>
      <c r="B1953" t="s">
        <v>632</v>
      </c>
      <c r="C1953" t="s">
        <v>3686</v>
      </c>
      <c r="D1953" t="s">
        <v>72</v>
      </c>
      <c r="E1953" t="s">
        <v>3193</v>
      </c>
      <c r="F1953" t="s">
        <v>98</v>
      </c>
      <c r="G1953" t="s">
        <v>89</v>
      </c>
      <c r="H1953" t="s">
        <v>75</v>
      </c>
      <c r="I1953" t="s">
        <v>76</v>
      </c>
      <c r="J1953" t="s">
        <v>77</v>
      </c>
      <c r="K1953">
        <v>80</v>
      </c>
      <c r="L1953" t="s">
        <v>77</v>
      </c>
      <c r="M1953" t="s">
        <v>78</v>
      </c>
      <c r="N1953" t="s">
        <v>3687</v>
      </c>
      <c r="O1953" t="s">
        <v>3178</v>
      </c>
      <c r="P1953" t="s">
        <v>3183</v>
      </c>
      <c r="Q1953" t="s">
        <v>3195</v>
      </c>
      <c r="R1953" t="s">
        <v>79</v>
      </c>
      <c r="S1953" t="s">
        <v>40</v>
      </c>
      <c r="T1953" t="s">
        <v>3196</v>
      </c>
      <c r="U1953" t="s">
        <v>100</v>
      </c>
      <c r="V1953" t="s">
        <v>80</v>
      </c>
      <c r="W1953">
        <v>82200</v>
      </c>
      <c r="X1953" t="s">
        <v>85</v>
      </c>
      <c r="Y1953">
        <v>-80</v>
      </c>
      <c r="Z1953" t="s">
        <v>3180</v>
      </c>
      <c r="AA1953" t="s">
        <v>3184</v>
      </c>
      <c r="AB1953" t="s">
        <v>107</v>
      </c>
      <c r="AC1953" t="s">
        <v>91</v>
      </c>
      <c r="AD1953">
        <f>_xlfn.XLOOKUP(MIS[[#This Row],[TRADING SYMBOL]],[1]Sheet1!$D:$D,[1]Sheet1!$C:$C)</f>
        <v>350</v>
      </c>
      <c r="AE1953">
        <f>MIS[[#This Row],[OrderAverageTradedPrice]]*MIS[[#This Row],[OrderQuantity]]</f>
        <v>38377</v>
      </c>
      <c r="AF1953">
        <f>MIS[[#This Row],[LTP]]*MIS[[#This Row],[OrderQuantity]]</f>
        <v>28000</v>
      </c>
      <c r="AG1953">
        <f>IF(MIS[[#This Row],[OrderSide]]="SELL",MIS[[#This Row],[VALUE]]-MIS[[#This Row],[LIVE_VALUE]],MIS[[#This Row],[LIVE_VALUE]]-MIS[[#This Row],[VALUE]])</f>
        <v>10377</v>
      </c>
      <c r="AH1953" t="str" cm="1">
        <f t="array" ref="AH1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3" t="str">
        <f>MIS[[#This Row],[TRADING SYMBOL]]</f>
        <v>SENSEX2552082200PE</v>
      </c>
      <c r="AJ1953" t="str">
        <f>IF(RIGHT(MIS[[#This Row],[Main/Hedge]],4)="MAIN","MAIN","HEDGE")</f>
        <v>MAIN</v>
      </c>
      <c r="AK1953" t="str" cm="1">
        <f t="array" ref="AK1953">_xlfn._xlws.FILTER(Table4[Column1],ISNUMBER(SEARCH(Table4[Column1],MIS[[#This Row],[OrderUniqueIdentifier]])),"")</f>
        <v>MS</v>
      </c>
    </row>
    <row r="1954" spans="1:37" x14ac:dyDescent="0.25">
      <c r="A1954" t="s">
        <v>71</v>
      </c>
      <c r="B1954" t="s">
        <v>652</v>
      </c>
      <c r="C1954" t="s">
        <v>3762</v>
      </c>
      <c r="D1954" t="s">
        <v>72</v>
      </c>
      <c r="E1954" t="s">
        <v>3186</v>
      </c>
      <c r="F1954" t="s">
        <v>98</v>
      </c>
      <c r="G1954" t="s">
        <v>89</v>
      </c>
      <c r="H1954" t="s">
        <v>75</v>
      </c>
      <c r="I1954" t="s">
        <v>76</v>
      </c>
      <c r="J1954" t="s">
        <v>77</v>
      </c>
      <c r="K1954">
        <v>20</v>
      </c>
      <c r="L1954" t="s">
        <v>77</v>
      </c>
      <c r="M1954" t="s">
        <v>78</v>
      </c>
      <c r="N1954" t="s">
        <v>3763</v>
      </c>
      <c r="O1954" t="s">
        <v>3183</v>
      </c>
      <c r="P1954" t="s">
        <v>3183</v>
      </c>
      <c r="Q1954" t="s">
        <v>3189</v>
      </c>
      <c r="R1954" t="s">
        <v>79</v>
      </c>
      <c r="S1954" t="s">
        <v>40</v>
      </c>
      <c r="T1954" t="s">
        <v>3190</v>
      </c>
      <c r="U1954" t="s">
        <v>100</v>
      </c>
      <c r="V1954" t="s">
        <v>80</v>
      </c>
      <c r="W1954">
        <v>82400</v>
      </c>
      <c r="X1954" t="s">
        <v>81</v>
      </c>
      <c r="Y1954">
        <v>-20</v>
      </c>
      <c r="Z1954" t="s">
        <v>3184</v>
      </c>
      <c r="AA1954" t="s">
        <v>3184</v>
      </c>
      <c r="AB1954" t="s">
        <v>90</v>
      </c>
      <c r="AC1954" t="s">
        <v>91</v>
      </c>
      <c r="AD1954">
        <f>_xlfn.XLOOKUP(MIS[[#This Row],[TRADING SYMBOL]],[1]Sheet1!$D:$D,[1]Sheet1!$C:$C)</f>
        <v>414.75</v>
      </c>
      <c r="AE1954">
        <f>MIS[[#This Row],[OrderAverageTradedPrice]]*MIS[[#This Row],[OrderQuantity]]</f>
        <v>9193</v>
      </c>
      <c r="AF1954">
        <f>MIS[[#This Row],[LTP]]*MIS[[#This Row],[OrderQuantity]]</f>
        <v>8295</v>
      </c>
      <c r="AG1954">
        <f>IF(MIS[[#This Row],[OrderSide]]="SELL",MIS[[#This Row],[VALUE]]-MIS[[#This Row],[LIVE_VALUE]],MIS[[#This Row],[LIVE_VALUE]]-MIS[[#This Row],[VALUE]])</f>
        <v>898</v>
      </c>
      <c r="AH1954" t="str" cm="1">
        <f t="array" ref="AH1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4" t="str">
        <f>MIS[[#This Row],[TRADING SYMBOL]]</f>
        <v>SENSEX2552082400CE</v>
      </c>
      <c r="AJ1954" t="str">
        <f>IF(RIGHT(MIS[[#This Row],[Main/Hedge]],4)="MAIN","MAIN","HEDGE")</f>
        <v>MAIN</v>
      </c>
      <c r="AK1954" t="str" cm="1">
        <f t="array" ref="AK1954">_xlfn._xlws.FILTER(Table4[Column1],ISNUMBER(SEARCH(Table4[Column1],MIS[[#This Row],[OrderUniqueIdentifier]])),"")</f>
        <v>MS</v>
      </c>
    </row>
    <row r="1955" spans="1:37" x14ac:dyDescent="0.25">
      <c r="A1955" t="s">
        <v>71</v>
      </c>
      <c r="B1955" t="s">
        <v>705</v>
      </c>
      <c r="C1955" t="s">
        <v>3894</v>
      </c>
      <c r="D1955" t="s">
        <v>72</v>
      </c>
      <c r="E1955" t="s">
        <v>3193</v>
      </c>
      <c r="F1955" t="s">
        <v>98</v>
      </c>
      <c r="G1955" t="s">
        <v>89</v>
      </c>
      <c r="H1955" t="s">
        <v>75</v>
      </c>
      <c r="I1955" t="s">
        <v>76</v>
      </c>
      <c r="J1955" t="s">
        <v>77</v>
      </c>
      <c r="K1955">
        <v>20</v>
      </c>
      <c r="L1955" t="s">
        <v>77</v>
      </c>
      <c r="M1955" t="s">
        <v>78</v>
      </c>
      <c r="N1955" t="s">
        <v>3340</v>
      </c>
      <c r="O1955" t="s">
        <v>3183</v>
      </c>
      <c r="P1955" t="s">
        <v>3183</v>
      </c>
      <c r="Q1955" t="s">
        <v>3195</v>
      </c>
      <c r="R1955" t="s">
        <v>79</v>
      </c>
      <c r="S1955" t="s">
        <v>40</v>
      </c>
      <c r="T1955" t="s">
        <v>3196</v>
      </c>
      <c r="U1955" t="s">
        <v>100</v>
      </c>
      <c r="V1955" t="s">
        <v>80</v>
      </c>
      <c r="W1955">
        <v>82200</v>
      </c>
      <c r="X1955" t="s">
        <v>85</v>
      </c>
      <c r="Y1955">
        <v>-20</v>
      </c>
      <c r="Z1955" t="s">
        <v>3184</v>
      </c>
      <c r="AA1955" t="s">
        <v>3184</v>
      </c>
      <c r="AB1955" t="s">
        <v>107</v>
      </c>
      <c r="AC1955" t="s">
        <v>91</v>
      </c>
      <c r="AD1955">
        <f>_xlfn.XLOOKUP(MIS[[#This Row],[TRADING SYMBOL]],[1]Sheet1!$D:$D,[1]Sheet1!$C:$C)</f>
        <v>350</v>
      </c>
      <c r="AE1955">
        <f>MIS[[#This Row],[OrderAverageTradedPrice]]*MIS[[#This Row],[OrderQuantity]]</f>
        <v>9596</v>
      </c>
      <c r="AF1955">
        <f>MIS[[#This Row],[LTP]]*MIS[[#This Row],[OrderQuantity]]</f>
        <v>7000</v>
      </c>
      <c r="AG1955">
        <f>IF(MIS[[#This Row],[OrderSide]]="SELL",MIS[[#This Row],[VALUE]]-MIS[[#This Row],[LIVE_VALUE]],MIS[[#This Row],[LIVE_VALUE]]-MIS[[#This Row],[VALUE]])</f>
        <v>2596</v>
      </c>
      <c r="AH1955" t="str" cm="1">
        <f t="array" ref="AH1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5" t="str">
        <f>MIS[[#This Row],[TRADING SYMBOL]]</f>
        <v>SENSEX2552082200PE</v>
      </c>
      <c r="AJ1955" t="str">
        <f>IF(RIGHT(MIS[[#This Row],[Main/Hedge]],4)="MAIN","MAIN","HEDGE")</f>
        <v>MAIN</v>
      </c>
      <c r="AK1955" t="str" cm="1">
        <f t="array" ref="AK1955">_xlfn._xlws.FILTER(Table4[Column1],ISNUMBER(SEARCH(Table4[Column1],MIS[[#This Row],[OrderUniqueIdentifier]])),"")</f>
        <v>MS</v>
      </c>
    </row>
    <row r="1956" spans="1:37" x14ac:dyDescent="0.25">
      <c r="A1956" t="s">
        <v>71</v>
      </c>
      <c r="B1956" t="s">
        <v>714</v>
      </c>
      <c r="C1956" t="s">
        <v>3926</v>
      </c>
      <c r="D1956" t="s">
        <v>72</v>
      </c>
      <c r="E1956" t="s">
        <v>160</v>
      </c>
      <c r="F1956" t="s">
        <v>98</v>
      </c>
      <c r="G1956" t="s">
        <v>89</v>
      </c>
      <c r="H1956" t="s">
        <v>75</v>
      </c>
      <c r="I1956" t="s">
        <v>76</v>
      </c>
      <c r="J1956" t="s">
        <v>77</v>
      </c>
      <c r="K1956">
        <v>60</v>
      </c>
      <c r="L1956" t="s">
        <v>77</v>
      </c>
      <c r="M1956" t="s">
        <v>78</v>
      </c>
      <c r="N1956" t="s">
        <v>3927</v>
      </c>
      <c r="O1956" t="s">
        <v>3178</v>
      </c>
      <c r="P1956" t="s">
        <v>3183</v>
      </c>
      <c r="Q1956" t="s">
        <v>162</v>
      </c>
      <c r="R1956" t="s">
        <v>79</v>
      </c>
      <c r="S1956" t="s">
        <v>40</v>
      </c>
      <c r="T1956" t="s">
        <v>163</v>
      </c>
      <c r="U1956" t="s">
        <v>100</v>
      </c>
      <c r="V1956" t="s">
        <v>80</v>
      </c>
      <c r="W1956">
        <v>82500</v>
      </c>
      <c r="X1956" t="s">
        <v>81</v>
      </c>
      <c r="Y1956">
        <v>-60</v>
      </c>
      <c r="Z1956" t="s">
        <v>3180</v>
      </c>
      <c r="AA1956" t="s">
        <v>3184</v>
      </c>
      <c r="AB1956" t="s">
        <v>90</v>
      </c>
      <c r="AC1956" t="s">
        <v>91</v>
      </c>
      <c r="AD1956">
        <f>_xlfn.XLOOKUP(MIS[[#This Row],[TRADING SYMBOL]],[1]Sheet1!$D:$D,[1]Sheet1!$C:$C)</f>
        <v>367.2</v>
      </c>
      <c r="AE1956">
        <f>MIS[[#This Row],[OrderAverageTradedPrice]]*MIS[[#This Row],[OrderQuantity]]</f>
        <v>24835.999999999978</v>
      </c>
      <c r="AF1956">
        <f>MIS[[#This Row],[LTP]]*MIS[[#This Row],[OrderQuantity]]</f>
        <v>22032</v>
      </c>
      <c r="AG1956">
        <f>IF(MIS[[#This Row],[OrderSide]]="SELL",MIS[[#This Row],[VALUE]]-MIS[[#This Row],[LIVE_VALUE]],MIS[[#This Row],[LIVE_VALUE]]-MIS[[#This Row],[VALUE]])</f>
        <v>2803.9999999999782</v>
      </c>
      <c r="AH1956" t="str" cm="1">
        <f t="array" ref="AH1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6" t="str">
        <f>MIS[[#This Row],[TRADING SYMBOL]]</f>
        <v>SENSEX2552082500CE</v>
      </c>
      <c r="AJ1956" t="str">
        <f>IF(RIGHT(MIS[[#This Row],[Main/Hedge]],4)="MAIN","MAIN","HEDGE")</f>
        <v>MAIN</v>
      </c>
      <c r="AK1956" t="str" cm="1">
        <f t="array" ref="AK1956">_xlfn._xlws.FILTER(Table4[Column1],ISNUMBER(SEARCH(Table4[Column1],MIS[[#This Row],[OrderUniqueIdentifier]])),"")</f>
        <v>MS</v>
      </c>
    </row>
    <row r="1957" spans="1:37" x14ac:dyDescent="0.25">
      <c r="A1957" t="s">
        <v>71</v>
      </c>
      <c r="B1957" t="s">
        <v>714</v>
      </c>
      <c r="C1957" t="s">
        <v>3928</v>
      </c>
      <c r="D1957" t="s">
        <v>72</v>
      </c>
      <c r="E1957" t="s">
        <v>3202</v>
      </c>
      <c r="F1957" t="s">
        <v>98</v>
      </c>
      <c r="G1957" t="s">
        <v>89</v>
      </c>
      <c r="H1957" t="s">
        <v>75</v>
      </c>
      <c r="I1957" t="s">
        <v>76</v>
      </c>
      <c r="J1957" t="s">
        <v>77</v>
      </c>
      <c r="K1957">
        <v>60</v>
      </c>
      <c r="L1957" t="s">
        <v>77</v>
      </c>
      <c r="M1957" t="s">
        <v>78</v>
      </c>
      <c r="N1957" t="s">
        <v>3403</v>
      </c>
      <c r="O1957" t="s">
        <v>3183</v>
      </c>
      <c r="P1957" t="s">
        <v>3183</v>
      </c>
      <c r="Q1957" t="s">
        <v>3205</v>
      </c>
      <c r="R1957" t="s">
        <v>79</v>
      </c>
      <c r="S1957" t="s">
        <v>40</v>
      </c>
      <c r="T1957" t="s">
        <v>3206</v>
      </c>
      <c r="U1957" t="s">
        <v>100</v>
      </c>
      <c r="V1957" t="s">
        <v>80</v>
      </c>
      <c r="W1957">
        <v>82100</v>
      </c>
      <c r="X1957" t="s">
        <v>85</v>
      </c>
      <c r="Y1957">
        <v>-60</v>
      </c>
      <c r="Z1957" t="s">
        <v>3184</v>
      </c>
      <c r="AA1957" t="s">
        <v>3184</v>
      </c>
      <c r="AB1957" t="s">
        <v>107</v>
      </c>
      <c r="AC1957" t="s">
        <v>91</v>
      </c>
      <c r="AD1957">
        <f>_xlfn.XLOOKUP(MIS[[#This Row],[TRADING SYMBOL]],[1]Sheet1!$D:$D,[1]Sheet1!$C:$C)</f>
        <v>310.8</v>
      </c>
      <c r="AE1957">
        <f>MIS[[#This Row],[OrderAverageTradedPrice]]*MIS[[#This Row],[OrderQuantity]]</f>
        <v>26193</v>
      </c>
      <c r="AF1957">
        <f>MIS[[#This Row],[LTP]]*MIS[[#This Row],[OrderQuantity]]</f>
        <v>18648</v>
      </c>
      <c r="AG1957">
        <f>IF(MIS[[#This Row],[OrderSide]]="SELL",MIS[[#This Row],[VALUE]]-MIS[[#This Row],[LIVE_VALUE]],MIS[[#This Row],[LIVE_VALUE]]-MIS[[#This Row],[VALUE]])</f>
        <v>7545</v>
      </c>
      <c r="AH1957" t="str" cm="1">
        <f t="array" ref="AH1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7" t="str">
        <f>MIS[[#This Row],[TRADING SYMBOL]]</f>
        <v>SENSEX2552082100PE</v>
      </c>
      <c r="AJ1957" t="str">
        <f>IF(RIGHT(MIS[[#This Row],[Main/Hedge]],4)="MAIN","MAIN","HEDGE")</f>
        <v>MAIN</v>
      </c>
      <c r="AK1957" t="str" cm="1">
        <f t="array" ref="AK1957">_xlfn._xlws.FILTER(Table4[Column1],ISNUMBER(SEARCH(Table4[Column1],MIS[[#This Row],[OrderUniqueIdentifier]])),"")</f>
        <v>MS</v>
      </c>
    </row>
    <row r="1958" spans="1:37" x14ac:dyDescent="0.25">
      <c r="A1958" t="s">
        <v>71</v>
      </c>
      <c r="B1958" t="s">
        <v>753</v>
      </c>
      <c r="C1958" t="s">
        <v>4022</v>
      </c>
      <c r="D1958" t="s">
        <v>72</v>
      </c>
      <c r="E1958" t="s">
        <v>3193</v>
      </c>
      <c r="F1958" t="s">
        <v>98</v>
      </c>
      <c r="G1958" t="s">
        <v>89</v>
      </c>
      <c r="H1958" t="s">
        <v>75</v>
      </c>
      <c r="I1958" t="s">
        <v>76</v>
      </c>
      <c r="J1958" t="s">
        <v>77</v>
      </c>
      <c r="K1958">
        <v>80</v>
      </c>
      <c r="L1958" t="s">
        <v>77</v>
      </c>
      <c r="M1958" t="s">
        <v>78</v>
      </c>
      <c r="N1958" t="s">
        <v>4023</v>
      </c>
      <c r="O1958" t="s">
        <v>3178</v>
      </c>
      <c r="P1958" t="s">
        <v>3183</v>
      </c>
      <c r="Q1958" t="s">
        <v>3195</v>
      </c>
      <c r="R1958" t="s">
        <v>79</v>
      </c>
      <c r="S1958" t="s">
        <v>40</v>
      </c>
      <c r="T1958" t="s">
        <v>3196</v>
      </c>
      <c r="U1958" t="s">
        <v>100</v>
      </c>
      <c r="V1958" t="s">
        <v>80</v>
      </c>
      <c r="W1958">
        <v>82200</v>
      </c>
      <c r="X1958" t="s">
        <v>85</v>
      </c>
      <c r="Y1958">
        <v>-80</v>
      </c>
      <c r="Z1958" t="s">
        <v>3180</v>
      </c>
      <c r="AA1958" t="s">
        <v>3184</v>
      </c>
      <c r="AB1958" t="s">
        <v>107</v>
      </c>
      <c r="AC1958" t="s">
        <v>91</v>
      </c>
      <c r="AD1958">
        <f>_xlfn.XLOOKUP(MIS[[#This Row],[TRADING SYMBOL]],[1]Sheet1!$D:$D,[1]Sheet1!$C:$C)</f>
        <v>350</v>
      </c>
      <c r="AE1958">
        <f>MIS[[#This Row],[OrderAverageTradedPrice]]*MIS[[#This Row],[OrderQuantity]]</f>
        <v>38472</v>
      </c>
      <c r="AF1958">
        <f>MIS[[#This Row],[LTP]]*MIS[[#This Row],[OrderQuantity]]</f>
        <v>28000</v>
      </c>
      <c r="AG1958">
        <f>IF(MIS[[#This Row],[OrderSide]]="SELL",MIS[[#This Row],[VALUE]]-MIS[[#This Row],[LIVE_VALUE]],MIS[[#This Row],[LIVE_VALUE]]-MIS[[#This Row],[VALUE]])</f>
        <v>10472</v>
      </c>
      <c r="AH1958" t="str" cm="1">
        <f t="array" ref="AH1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8" t="str">
        <f>MIS[[#This Row],[TRADING SYMBOL]]</f>
        <v>SENSEX2552082200PE</v>
      </c>
      <c r="AJ1958" t="str">
        <f>IF(RIGHT(MIS[[#This Row],[Main/Hedge]],4)="MAIN","MAIN","HEDGE")</f>
        <v>MAIN</v>
      </c>
      <c r="AK1958" t="str" cm="1">
        <f t="array" ref="AK1958">_xlfn._xlws.FILTER(Table4[Column1],ISNUMBER(SEARCH(Table4[Column1],MIS[[#This Row],[OrderUniqueIdentifier]])),"")</f>
        <v>MS</v>
      </c>
    </row>
    <row r="1959" spans="1:37" x14ac:dyDescent="0.25">
      <c r="A1959" t="s">
        <v>71</v>
      </c>
      <c r="B1959" t="s">
        <v>761</v>
      </c>
      <c r="C1959" t="s">
        <v>4053</v>
      </c>
      <c r="D1959" t="s">
        <v>72</v>
      </c>
      <c r="E1959" t="s">
        <v>3193</v>
      </c>
      <c r="F1959" t="s">
        <v>98</v>
      </c>
      <c r="G1959" t="s">
        <v>89</v>
      </c>
      <c r="H1959" t="s">
        <v>75</v>
      </c>
      <c r="I1959" t="s">
        <v>76</v>
      </c>
      <c r="J1959" t="s">
        <v>77</v>
      </c>
      <c r="K1959">
        <v>20</v>
      </c>
      <c r="L1959" t="s">
        <v>77</v>
      </c>
      <c r="M1959" t="s">
        <v>78</v>
      </c>
      <c r="N1959" t="s">
        <v>4054</v>
      </c>
      <c r="O1959" t="s">
        <v>3178</v>
      </c>
      <c r="P1959" t="s">
        <v>3183</v>
      </c>
      <c r="Q1959" t="s">
        <v>3195</v>
      </c>
      <c r="R1959" t="s">
        <v>79</v>
      </c>
      <c r="S1959" t="s">
        <v>40</v>
      </c>
      <c r="T1959" t="s">
        <v>3196</v>
      </c>
      <c r="U1959" t="s">
        <v>100</v>
      </c>
      <c r="V1959" t="s">
        <v>80</v>
      </c>
      <c r="W1959">
        <v>82200</v>
      </c>
      <c r="X1959" t="s">
        <v>85</v>
      </c>
      <c r="Y1959">
        <v>-20</v>
      </c>
      <c r="Z1959" t="s">
        <v>3180</v>
      </c>
      <c r="AA1959" t="s">
        <v>3184</v>
      </c>
      <c r="AB1959" t="s">
        <v>107</v>
      </c>
      <c r="AC1959" t="s">
        <v>91</v>
      </c>
      <c r="AD1959">
        <f>_xlfn.XLOOKUP(MIS[[#This Row],[TRADING SYMBOL]],[1]Sheet1!$D:$D,[1]Sheet1!$C:$C)</f>
        <v>350</v>
      </c>
      <c r="AE1959">
        <f>MIS[[#This Row],[OrderAverageTradedPrice]]*MIS[[#This Row],[OrderQuantity]]</f>
        <v>9603</v>
      </c>
      <c r="AF1959">
        <f>MIS[[#This Row],[LTP]]*MIS[[#This Row],[OrderQuantity]]</f>
        <v>7000</v>
      </c>
      <c r="AG1959">
        <f>IF(MIS[[#This Row],[OrderSide]]="SELL",MIS[[#This Row],[VALUE]]-MIS[[#This Row],[LIVE_VALUE]],MIS[[#This Row],[LIVE_VALUE]]-MIS[[#This Row],[VALUE]])</f>
        <v>2603</v>
      </c>
      <c r="AH1959" t="str" cm="1">
        <f t="array" ref="AH1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9" t="str">
        <f>MIS[[#This Row],[TRADING SYMBOL]]</f>
        <v>SENSEX2552082200PE</v>
      </c>
      <c r="AJ1959" t="str">
        <f>IF(RIGHT(MIS[[#This Row],[Main/Hedge]],4)="MAIN","MAIN","HEDGE")</f>
        <v>MAIN</v>
      </c>
      <c r="AK1959" t="str" cm="1">
        <f t="array" ref="AK1959">_xlfn._xlws.FILTER(Table4[Column1],ISNUMBER(SEARCH(Table4[Column1],MIS[[#This Row],[OrderUniqueIdentifier]])),"")</f>
        <v>MS</v>
      </c>
    </row>
    <row r="1960" spans="1:37" x14ac:dyDescent="0.25">
      <c r="A1960" t="s">
        <v>71</v>
      </c>
      <c r="B1960" t="s">
        <v>761</v>
      </c>
      <c r="C1960" t="s">
        <v>4055</v>
      </c>
      <c r="D1960" t="s">
        <v>72</v>
      </c>
      <c r="E1960" t="s">
        <v>160</v>
      </c>
      <c r="F1960" t="s">
        <v>98</v>
      </c>
      <c r="G1960" t="s">
        <v>89</v>
      </c>
      <c r="H1960" t="s">
        <v>75</v>
      </c>
      <c r="I1960" t="s">
        <v>76</v>
      </c>
      <c r="J1960" t="s">
        <v>77</v>
      </c>
      <c r="K1960">
        <v>20</v>
      </c>
      <c r="L1960" t="s">
        <v>77</v>
      </c>
      <c r="M1960" t="s">
        <v>78</v>
      </c>
      <c r="N1960" t="s">
        <v>4056</v>
      </c>
      <c r="O1960" t="s">
        <v>3183</v>
      </c>
      <c r="P1960" t="s">
        <v>3183</v>
      </c>
      <c r="Q1960" t="s">
        <v>162</v>
      </c>
      <c r="R1960" t="s">
        <v>79</v>
      </c>
      <c r="S1960" t="s">
        <v>40</v>
      </c>
      <c r="T1960" t="s">
        <v>163</v>
      </c>
      <c r="U1960" t="s">
        <v>100</v>
      </c>
      <c r="V1960" t="s">
        <v>80</v>
      </c>
      <c r="W1960">
        <v>82500</v>
      </c>
      <c r="X1960" t="s">
        <v>81</v>
      </c>
      <c r="Y1960">
        <v>-20</v>
      </c>
      <c r="Z1960" t="s">
        <v>3184</v>
      </c>
      <c r="AA1960" t="s">
        <v>3184</v>
      </c>
      <c r="AB1960" t="s">
        <v>90</v>
      </c>
      <c r="AC1960" t="s">
        <v>91</v>
      </c>
      <c r="AD1960">
        <f>_xlfn.XLOOKUP(MIS[[#This Row],[TRADING SYMBOL]],[1]Sheet1!$D:$D,[1]Sheet1!$C:$C)</f>
        <v>367.2</v>
      </c>
      <c r="AE1960">
        <f>MIS[[#This Row],[OrderAverageTradedPrice]]*MIS[[#This Row],[OrderQuantity]]</f>
        <v>8278</v>
      </c>
      <c r="AF1960">
        <f>MIS[[#This Row],[LTP]]*MIS[[#This Row],[OrderQuantity]]</f>
        <v>7344</v>
      </c>
      <c r="AG1960">
        <f>IF(MIS[[#This Row],[OrderSide]]="SELL",MIS[[#This Row],[VALUE]]-MIS[[#This Row],[LIVE_VALUE]],MIS[[#This Row],[LIVE_VALUE]]-MIS[[#This Row],[VALUE]])</f>
        <v>934</v>
      </c>
      <c r="AH1960" t="str" cm="1">
        <f t="array" ref="AH1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0" t="str">
        <f>MIS[[#This Row],[TRADING SYMBOL]]</f>
        <v>SENSEX2552082500CE</v>
      </c>
      <c r="AJ1960" t="str">
        <f>IF(RIGHT(MIS[[#This Row],[Main/Hedge]],4)="MAIN","MAIN","HEDGE")</f>
        <v>MAIN</v>
      </c>
      <c r="AK1960" t="str" cm="1">
        <f t="array" ref="AK1960">_xlfn._xlws.FILTER(Table4[Column1],ISNUMBER(SEARCH(Table4[Column1],MIS[[#This Row],[OrderUniqueIdentifier]])),"")</f>
        <v>MS</v>
      </c>
    </row>
    <row r="1961" spans="1:37" x14ac:dyDescent="0.25">
      <c r="A1961" t="s">
        <v>71</v>
      </c>
      <c r="B1961" t="s">
        <v>770</v>
      </c>
      <c r="C1961" t="s">
        <v>4087</v>
      </c>
      <c r="D1961" t="s">
        <v>72</v>
      </c>
      <c r="E1961" t="s">
        <v>3202</v>
      </c>
      <c r="F1961" t="s">
        <v>98</v>
      </c>
      <c r="G1961" t="s">
        <v>89</v>
      </c>
      <c r="H1961" t="s">
        <v>75</v>
      </c>
      <c r="I1961" t="s">
        <v>76</v>
      </c>
      <c r="J1961" t="s">
        <v>77</v>
      </c>
      <c r="K1961">
        <v>100</v>
      </c>
      <c r="L1961" t="s">
        <v>77</v>
      </c>
      <c r="M1961" t="s">
        <v>78</v>
      </c>
      <c r="N1961" t="s">
        <v>4088</v>
      </c>
      <c r="O1961" t="s">
        <v>3183</v>
      </c>
      <c r="P1961" t="s">
        <v>3183</v>
      </c>
      <c r="Q1961" t="s">
        <v>3205</v>
      </c>
      <c r="R1961" t="s">
        <v>79</v>
      </c>
      <c r="S1961" t="s">
        <v>40</v>
      </c>
      <c r="T1961" t="s">
        <v>3206</v>
      </c>
      <c r="U1961" t="s">
        <v>100</v>
      </c>
      <c r="V1961" t="s">
        <v>80</v>
      </c>
      <c r="W1961">
        <v>82100</v>
      </c>
      <c r="X1961" t="s">
        <v>85</v>
      </c>
      <c r="Y1961">
        <v>-100</v>
      </c>
      <c r="Z1961" t="s">
        <v>3184</v>
      </c>
      <c r="AA1961" t="s">
        <v>3184</v>
      </c>
      <c r="AB1961" t="s">
        <v>107</v>
      </c>
      <c r="AC1961" t="s">
        <v>91</v>
      </c>
      <c r="AD1961">
        <f>_xlfn.XLOOKUP(MIS[[#This Row],[TRADING SYMBOL]],[1]Sheet1!$D:$D,[1]Sheet1!$C:$C)</f>
        <v>310.8</v>
      </c>
      <c r="AE1961">
        <f>MIS[[#This Row],[OrderAverageTradedPrice]]*MIS[[#This Row],[OrderQuantity]]</f>
        <v>43705</v>
      </c>
      <c r="AF1961">
        <f>MIS[[#This Row],[LTP]]*MIS[[#This Row],[OrderQuantity]]</f>
        <v>31080</v>
      </c>
      <c r="AG1961">
        <f>IF(MIS[[#This Row],[OrderSide]]="SELL",MIS[[#This Row],[VALUE]]-MIS[[#This Row],[LIVE_VALUE]],MIS[[#This Row],[LIVE_VALUE]]-MIS[[#This Row],[VALUE]])</f>
        <v>12625</v>
      </c>
      <c r="AH1961" t="str" cm="1">
        <f t="array" ref="AH1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1" t="str">
        <f>MIS[[#This Row],[TRADING SYMBOL]]</f>
        <v>SENSEX2552082100PE</v>
      </c>
      <c r="AJ1961" t="str">
        <f>IF(RIGHT(MIS[[#This Row],[Main/Hedge]],4)="MAIN","MAIN","HEDGE")</f>
        <v>MAIN</v>
      </c>
      <c r="AK1961" t="str" cm="1">
        <f t="array" ref="AK1961">_xlfn._xlws.FILTER(Table4[Column1],ISNUMBER(SEARCH(Table4[Column1],MIS[[#This Row],[OrderUniqueIdentifier]])),"")</f>
        <v>MS</v>
      </c>
    </row>
    <row r="1962" spans="1:37" x14ac:dyDescent="0.25">
      <c r="A1962" t="s">
        <v>71</v>
      </c>
      <c r="B1962" t="s">
        <v>779</v>
      </c>
      <c r="C1962" t="s">
        <v>4109</v>
      </c>
      <c r="D1962" t="s">
        <v>72</v>
      </c>
      <c r="E1962" t="s">
        <v>2053</v>
      </c>
      <c r="F1962" t="s">
        <v>98</v>
      </c>
      <c r="G1962" t="s">
        <v>89</v>
      </c>
      <c r="H1962" t="s">
        <v>75</v>
      </c>
      <c r="I1962" t="s">
        <v>76</v>
      </c>
      <c r="J1962" t="s">
        <v>77</v>
      </c>
      <c r="K1962">
        <v>40</v>
      </c>
      <c r="L1962" t="s">
        <v>77</v>
      </c>
      <c r="M1962" t="s">
        <v>78</v>
      </c>
      <c r="N1962" t="s">
        <v>4110</v>
      </c>
      <c r="O1962" t="s">
        <v>3178</v>
      </c>
      <c r="P1962" t="s">
        <v>3183</v>
      </c>
      <c r="Q1962" t="s">
        <v>2055</v>
      </c>
      <c r="R1962" t="s">
        <v>79</v>
      </c>
      <c r="S1962" t="s">
        <v>40</v>
      </c>
      <c r="T1962" t="s">
        <v>2056</v>
      </c>
      <c r="U1962" t="s">
        <v>100</v>
      </c>
      <c r="V1962" t="s">
        <v>80</v>
      </c>
      <c r="W1962">
        <v>82300</v>
      </c>
      <c r="X1962" t="s">
        <v>85</v>
      </c>
      <c r="Y1962">
        <v>-40</v>
      </c>
      <c r="Z1962" t="s">
        <v>3180</v>
      </c>
      <c r="AA1962" t="s">
        <v>3184</v>
      </c>
      <c r="AB1962" t="s">
        <v>107</v>
      </c>
      <c r="AC1962" t="s">
        <v>91</v>
      </c>
      <c r="AD1962">
        <f>_xlfn.XLOOKUP(MIS[[#This Row],[TRADING SYMBOL]],[1]Sheet1!$D:$D,[1]Sheet1!$C:$C)</f>
        <v>389.05</v>
      </c>
      <c r="AE1962">
        <f>MIS[[#This Row],[OrderAverageTradedPrice]]*MIS[[#This Row],[OrderQuantity]]</f>
        <v>21017</v>
      </c>
      <c r="AF1962">
        <f>MIS[[#This Row],[LTP]]*MIS[[#This Row],[OrderQuantity]]</f>
        <v>15562</v>
      </c>
      <c r="AG1962">
        <f>IF(MIS[[#This Row],[OrderSide]]="SELL",MIS[[#This Row],[VALUE]]-MIS[[#This Row],[LIVE_VALUE]],MIS[[#This Row],[LIVE_VALUE]]-MIS[[#This Row],[VALUE]])</f>
        <v>5455</v>
      </c>
      <c r="AH1962" t="str" cm="1">
        <f t="array" ref="AH1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2" t="str">
        <f>MIS[[#This Row],[TRADING SYMBOL]]</f>
        <v>SENSEX2552082300PE</v>
      </c>
      <c r="AJ1962" t="str">
        <f>IF(RIGHT(MIS[[#This Row],[Main/Hedge]],4)="MAIN","MAIN","HEDGE")</f>
        <v>MAIN</v>
      </c>
      <c r="AK1962" t="str" cm="1">
        <f t="array" ref="AK1962">_xlfn._xlws.FILTER(Table4[Column1],ISNUMBER(SEARCH(Table4[Column1],MIS[[#This Row],[OrderUniqueIdentifier]])),"")</f>
        <v>MS</v>
      </c>
    </row>
    <row r="1963" spans="1:37" x14ac:dyDescent="0.25">
      <c r="A1963" t="s">
        <v>71</v>
      </c>
      <c r="B1963" t="s">
        <v>795</v>
      </c>
      <c r="C1963" t="s">
        <v>4144</v>
      </c>
      <c r="D1963" t="s">
        <v>72</v>
      </c>
      <c r="E1963" t="s">
        <v>3193</v>
      </c>
      <c r="F1963" t="s">
        <v>98</v>
      </c>
      <c r="G1963" t="s">
        <v>89</v>
      </c>
      <c r="H1963" t="s">
        <v>75</v>
      </c>
      <c r="I1963" t="s">
        <v>76</v>
      </c>
      <c r="J1963" t="s">
        <v>77</v>
      </c>
      <c r="K1963">
        <v>20</v>
      </c>
      <c r="L1963" t="s">
        <v>77</v>
      </c>
      <c r="M1963" t="s">
        <v>78</v>
      </c>
      <c r="N1963" t="s">
        <v>4145</v>
      </c>
      <c r="O1963" t="s">
        <v>3178</v>
      </c>
      <c r="P1963" t="s">
        <v>3183</v>
      </c>
      <c r="Q1963" t="s">
        <v>3195</v>
      </c>
      <c r="R1963" t="s">
        <v>79</v>
      </c>
      <c r="S1963" t="s">
        <v>40</v>
      </c>
      <c r="T1963" t="s">
        <v>3196</v>
      </c>
      <c r="U1963" t="s">
        <v>100</v>
      </c>
      <c r="V1963" t="s">
        <v>80</v>
      </c>
      <c r="W1963">
        <v>82200</v>
      </c>
      <c r="X1963" t="s">
        <v>85</v>
      </c>
      <c r="Y1963">
        <v>-20</v>
      </c>
      <c r="Z1963" t="s">
        <v>3180</v>
      </c>
      <c r="AA1963" t="s">
        <v>3184</v>
      </c>
      <c r="AB1963" t="s">
        <v>107</v>
      </c>
      <c r="AC1963" t="s">
        <v>91</v>
      </c>
      <c r="AD1963">
        <f>_xlfn.XLOOKUP(MIS[[#This Row],[TRADING SYMBOL]],[1]Sheet1!$D:$D,[1]Sheet1!$C:$C)</f>
        <v>350</v>
      </c>
      <c r="AE1963">
        <f>MIS[[#This Row],[OrderAverageTradedPrice]]*MIS[[#This Row],[OrderQuantity]]</f>
        <v>9620</v>
      </c>
      <c r="AF1963">
        <f>MIS[[#This Row],[LTP]]*MIS[[#This Row],[OrderQuantity]]</f>
        <v>7000</v>
      </c>
      <c r="AG1963">
        <f>IF(MIS[[#This Row],[OrderSide]]="SELL",MIS[[#This Row],[VALUE]]-MIS[[#This Row],[LIVE_VALUE]],MIS[[#This Row],[LIVE_VALUE]]-MIS[[#This Row],[VALUE]])</f>
        <v>2620</v>
      </c>
      <c r="AH1963" t="str" cm="1">
        <f t="array" ref="AH1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3" t="str">
        <f>MIS[[#This Row],[TRADING SYMBOL]]</f>
        <v>SENSEX2552082200PE</v>
      </c>
      <c r="AJ1963" t="str">
        <f>IF(RIGHT(MIS[[#This Row],[Main/Hedge]],4)="MAIN","MAIN","HEDGE")</f>
        <v>MAIN</v>
      </c>
      <c r="AK1963" t="str" cm="1">
        <f t="array" ref="AK1963">_xlfn._xlws.FILTER(Table4[Column1],ISNUMBER(SEARCH(Table4[Column1],MIS[[#This Row],[OrderUniqueIdentifier]])),"")</f>
        <v>MS</v>
      </c>
    </row>
    <row r="1964" spans="1:37" x14ac:dyDescent="0.25">
      <c r="A1964" t="s">
        <v>71</v>
      </c>
      <c r="B1964" t="s">
        <v>813</v>
      </c>
      <c r="C1964" t="s">
        <v>4212</v>
      </c>
      <c r="D1964" t="s">
        <v>72</v>
      </c>
      <c r="E1964" t="s">
        <v>3202</v>
      </c>
      <c r="F1964" t="s">
        <v>98</v>
      </c>
      <c r="G1964" t="s">
        <v>89</v>
      </c>
      <c r="H1964" t="s">
        <v>75</v>
      </c>
      <c r="I1964" t="s">
        <v>76</v>
      </c>
      <c r="J1964" t="s">
        <v>77</v>
      </c>
      <c r="K1964">
        <v>20</v>
      </c>
      <c r="L1964" t="s">
        <v>77</v>
      </c>
      <c r="M1964" t="s">
        <v>78</v>
      </c>
      <c r="N1964" t="s">
        <v>4213</v>
      </c>
      <c r="O1964" t="s">
        <v>3178</v>
      </c>
      <c r="P1964" t="s">
        <v>3183</v>
      </c>
      <c r="Q1964" t="s">
        <v>3205</v>
      </c>
      <c r="R1964" t="s">
        <v>79</v>
      </c>
      <c r="S1964" t="s">
        <v>40</v>
      </c>
      <c r="T1964" t="s">
        <v>3206</v>
      </c>
      <c r="U1964" t="s">
        <v>100</v>
      </c>
      <c r="V1964" t="s">
        <v>80</v>
      </c>
      <c r="W1964">
        <v>82100</v>
      </c>
      <c r="X1964" t="s">
        <v>85</v>
      </c>
      <c r="Y1964">
        <v>-20</v>
      </c>
      <c r="Z1964" t="s">
        <v>3180</v>
      </c>
      <c r="AA1964" t="s">
        <v>3184</v>
      </c>
      <c r="AB1964" t="s">
        <v>107</v>
      </c>
      <c r="AC1964" t="s">
        <v>91</v>
      </c>
      <c r="AD1964">
        <f>_xlfn.XLOOKUP(MIS[[#This Row],[TRADING SYMBOL]],[1]Sheet1!$D:$D,[1]Sheet1!$C:$C)</f>
        <v>310.8</v>
      </c>
      <c r="AE1964">
        <f>MIS[[#This Row],[OrderAverageTradedPrice]]*MIS[[#This Row],[OrderQuantity]]</f>
        <v>8761</v>
      </c>
      <c r="AF1964">
        <f>MIS[[#This Row],[LTP]]*MIS[[#This Row],[OrderQuantity]]</f>
        <v>6216</v>
      </c>
      <c r="AG1964">
        <f>IF(MIS[[#This Row],[OrderSide]]="SELL",MIS[[#This Row],[VALUE]]-MIS[[#This Row],[LIVE_VALUE]],MIS[[#This Row],[LIVE_VALUE]]-MIS[[#This Row],[VALUE]])</f>
        <v>2545</v>
      </c>
      <c r="AH1964" t="str" cm="1">
        <f t="array" ref="AH1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4" t="str">
        <f>MIS[[#This Row],[TRADING SYMBOL]]</f>
        <v>SENSEX2552082100PE</v>
      </c>
      <c r="AJ1964" t="str">
        <f>IF(RIGHT(MIS[[#This Row],[Main/Hedge]],4)="MAIN","MAIN","HEDGE")</f>
        <v>MAIN</v>
      </c>
      <c r="AK1964" t="str" cm="1">
        <f t="array" ref="AK1964">_xlfn._xlws.FILTER(Table4[Column1],ISNUMBER(SEARCH(Table4[Column1],MIS[[#This Row],[OrderUniqueIdentifier]])),"")</f>
        <v>MS</v>
      </c>
    </row>
    <row r="1965" spans="1:37" x14ac:dyDescent="0.25">
      <c r="A1965" t="s">
        <v>71</v>
      </c>
      <c r="B1965" t="s">
        <v>822</v>
      </c>
      <c r="C1965" t="s">
        <v>4223</v>
      </c>
      <c r="D1965" t="s">
        <v>72</v>
      </c>
      <c r="E1965" t="s">
        <v>2053</v>
      </c>
      <c r="F1965" t="s">
        <v>98</v>
      </c>
      <c r="G1965" t="s">
        <v>89</v>
      </c>
      <c r="H1965" t="s">
        <v>75</v>
      </c>
      <c r="I1965" t="s">
        <v>76</v>
      </c>
      <c r="J1965" t="s">
        <v>77</v>
      </c>
      <c r="K1965">
        <v>20</v>
      </c>
      <c r="L1965" t="s">
        <v>77</v>
      </c>
      <c r="M1965" t="s">
        <v>78</v>
      </c>
      <c r="N1965" t="s">
        <v>4224</v>
      </c>
      <c r="O1965" t="s">
        <v>3183</v>
      </c>
      <c r="P1965" t="s">
        <v>3183</v>
      </c>
      <c r="Q1965" t="s">
        <v>2055</v>
      </c>
      <c r="R1965" t="s">
        <v>79</v>
      </c>
      <c r="S1965" t="s">
        <v>40</v>
      </c>
      <c r="T1965" t="s">
        <v>2056</v>
      </c>
      <c r="U1965" t="s">
        <v>100</v>
      </c>
      <c r="V1965" t="s">
        <v>80</v>
      </c>
      <c r="W1965">
        <v>82300</v>
      </c>
      <c r="X1965" t="s">
        <v>85</v>
      </c>
      <c r="Y1965">
        <v>-20</v>
      </c>
      <c r="Z1965" t="s">
        <v>3184</v>
      </c>
      <c r="AA1965" t="s">
        <v>3184</v>
      </c>
      <c r="AB1965" t="s">
        <v>107</v>
      </c>
      <c r="AC1965" t="s">
        <v>91</v>
      </c>
      <c r="AD1965">
        <f>_xlfn.XLOOKUP(MIS[[#This Row],[TRADING SYMBOL]],[1]Sheet1!$D:$D,[1]Sheet1!$C:$C)</f>
        <v>389.05</v>
      </c>
      <c r="AE1965">
        <f>MIS[[#This Row],[OrderAverageTradedPrice]]*MIS[[#This Row],[OrderQuantity]]</f>
        <v>10483</v>
      </c>
      <c r="AF1965">
        <f>MIS[[#This Row],[LTP]]*MIS[[#This Row],[OrderQuantity]]</f>
        <v>7781</v>
      </c>
      <c r="AG1965">
        <f>IF(MIS[[#This Row],[OrderSide]]="SELL",MIS[[#This Row],[VALUE]]-MIS[[#This Row],[LIVE_VALUE]],MIS[[#This Row],[LIVE_VALUE]]-MIS[[#This Row],[VALUE]])</f>
        <v>2702</v>
      </c>
      <c r="AH1965" t="str" cm="1">
        <f t="array" ref="AH1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5" t="str">
        <f>MIS[[#This Row],[TRADING SYMBOL]]</f>
        <v>SENSEX2552082300PE</v>
      </c>
      <c r="AJ1965" t="str">
        <f>IF(RIGHT(MIS[[#This Row],[Main/Hedge]],4)="MAIN","MAIN","HEDGE")</f>
        <v>MAIN</v>
      </c>
      <c r="AK1965" t="str" cm="1">
        <f t="array" ref="AK1965">_xlfn._xlws.FILTER(Table4[Column1],ISNUMBER(SEARCH(Table4[Column1],MIS[[#This Row],[OrderUniqueIdentifier]])),"")</f>
        <v>MS</v>
      </c>
    </row>
    <row r="1966" spans="1:37" x14ac:dyDescent="0.25">
      <c r="A1966" t="s">
        <v>71</v>
      </c>
      <c r="B1966" t="s">
        <v>830</v>
      </c>
      <c r="C1966" t="s">
        <v>4255</v>
      </c>
      <c r="D1966" t="s">
        <v>72</v>
      </c>
      <c r="E1966" t="s">
        <v>3193</v>
      </c>
      <c r="F1966" t="s">
        <v>98</v>
      </c>
      <c r="G1966" t="s">
        <v>89</v>
      </c>
      <c r="H1966" t="s">
        <v>75</v>
      </c>
      <c r="I1966" t="s">
        <v>76</v>
      </c>
      <c r="J1966" t="s">
        <v>77</v>
      </c>
      <c r="K1966">
        <v>100</v>
      </c>
      <c r="L1966" t="s">
        <v>77</v>
      </c>
      <c r="M1966" t="s">
        <v>78</v>
      </c>
      <c r="N1966" t="s">
        <v>4256</v>
      </c>
      <c r="O1966" t="s">
        <v>3178</v>
      </c>
      <c r="P1966" t="s">
        <v>3183</v>
      </c>
      <c r="Q1966" t="s">
        <v>3195</v>
      </c>
      <c r="R1966" t="s">
        <v>79</v>
      </c>
      <c r="S1966" t="s">
        <v>40</v>
      </c>
      <c r="T1966" t="s">
        <v>3196</v>
      </c>
      <c r="U1966" t="s">
        <v>100</v>
      </c>
      <c r="V1966" t="s">
        <v>80</v>
      </c>
      <c r="W1966">
        <v>82200</v>
      </c>
      <c r="X1966" t="s">
        <v>85</v>
      </c>
      <c r="Y1966">
        <v>-100</v>
      </c>
      <c r="Z1966" t="s">
        <v>3180</v>
      </c>
      <c r="AA1966" t="s">
        <v>3184</v>
      </c>
      <c r="AB1966" t="s">
        <v>107</v>
      </c>
      <c r="AC1966" t="s">
        <v>91</v>
      </c>
      <c r="AD1966">
        <f>_xlfn.XLOOKUP(MIS[[#This Row],[TRADING SYMBOL]],[1]Sheet1!$D:$D,[1]Sheet1!$C:$C)</f>
        <v>350</v>
      </c>
      <c r="AE1966">
        <f>MIS[[#This Row],[OrderAverageTradedPrice]]*MIS[[#This Row],[OrderQuantity]]</f>
        <v>48021</v>
      </c>
      <c r="AF1966">
        <f>MIS[[#This Row],[LTP]]*MIS[[#This Row],[OrderQuantity]]</f>
        <v>35000</v>
      </c>
      <c r="AG1966">
        <f>IF(MIS[[#This Row],[OrderSide]]="SELL",MIS[[#This Row],[VALUE]]-MIS[[#This Row],[LIVE_VALUE]],MIS[[#This Row],[LIVE_VALUE]]-MIS[[#This Row],[VALUE]])</f>
        <v>13021</v>
      </c>
      <c r="AH1966" t="str" cm="1">
        <f t="array" ref="AH1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6" t="str">
        <f>MIS[[#This Row],[TRADING SYMBOL]]</f>
        <v>SENSEX2552082200PE</v>
      </c>
      <c r="AJ1966" t="str">
        <f>IF(RIGHT(MIS[[#This Row],[Main/Hedge]],4)="MAIN","MAIN","HEDGE")</f>
        <v>MAIN</v>
      </c>
      <c r="AK1966" t="str" cm="1">
        <f t="array" ref="AK1966">_xlfn._xlws.FILTER(Table4[Column1],ISNUMBER(SEARCH(Table4[Column1],MIS[[#This Row],[OrderUniqueIdentifier]])),"")</f>
        <v>MS</v>
      </c>
    </row>
    <row r="1967" spans="1:37" x14ac:dyDescent="0.25">
      <c r="A1967" t="s">
        <v>71</v>
      </c>
      <c r="B1967" t="s">
        <v>847</v>
      </c>
      <c r="C1967" t="s">
        <v>4295</v>
      </c>
      <c r="D1967" t="s">
        <v>72</v>
      </c>
      <c r="E1967" t="s">
        <v>3202</v>
      </c>
      <c r="F1967" t="s">
        <v>98</v>
      </c>
      <c r="G1967" t="s">
        <v>89</v>
      </c>
      <c r="H1967" t="s">
        <v>75</v>
      </c>
      <c r="I1967" t="s">
        <v>76</v>
      </c>
      <c r="J1967" t="s">
        <v>77</v>
      </c>
      <c r="K1967">
        <v>180</v>
      </c>
      <c r="L1967" t="s">
        <v>77</v>
      </c>
      <c r="M1967" t="s">
        <v>78</v>
      </c>
      <c r="N1967" t="s">
        <v>4296</v>
      </c>
      <c r="O1967" t="s">
        <v>3183</v>
      </c>
      <c r="P1967" t="s">
        <v>3183</v>
      </c>
      <c r="Q1967" t="s">
        <v>3205</v>
      </c>
      <c r="R1967" t="s">
        <v>79</v>
      </c>
      <c r="S1967" t="s">
        <v>40</v>
      </c>
      <c r="T1967" t="s">
        <v>3206</v>
      </c>
      <c r="U1967" t="s">
        <v>100</v>
      </c>
      <c r="V1967" t="s">
        <v>80</v>
      </c>
      <c r="W1967">
        <v>82100</v>
      </c>
      <c r="X1967" t="s">
        <v>85</v>
      </c>
      <c r="Y1967">
        <v>-180</v>
      </c>
      <c r="Z1967" t="s">
        <v>3184</v>
      </c>
      <c r="AA1967" t="s">
        <v>3184</v>
      </c>
      <c r="AB1967" t="s">
        <v>107</v>
      </c>
      <c r="AC1967" t="s">
        <v>91</v>
      </c>
      <c r="AD1967">
        <f>_xlfn.XLOOKUP(MIS[[#This Row],[TRADING SYMBOL]],[1]Sheet1!$D:$D,[1]Sheet1!$C:$C)</f>
        <v>310.8</v>
      </c>
      <c r="AE1967">
        <f>MIS[[#This Row],[OrderAverageTradedPrice]]*MIS[[#This Row],[OrderQuantity]]</f>
        <v>78513.99999999984</v>
      </c>
      <c r="AF1967">
        <f>MIS[[#This Row],[LTP]]*MIS[[#This Row],[OrderQuantity]]</f>
        <v>55944</v>
      </c>
      <c r="AG1967">
        <f>IF(MIS[[#This Row],[OrderSide]]="SELL",MIS[[#This Row],[VALUE]]-MIS[[#This Row],[LIVE_VALUE]],MIS[[#This Row],[LIVE_VALUE]]-MIS[[#This Row],[VALUE]])</f>
        <v>22569.99999999984</v>
      </c>
      <c r="AH1967" t="str" cm="1">
        <f t="array" ref="AH1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7" t="str">
        <f>MIS[[#This Row],[TRADING SYMBOL]]</f>
        <v>SENSEX2552082100PE</v>
      </c>
      <c r="AJ1967" t="str">
        <f>IF(RIGHT(MIS[[#This Row],[Main/Hedge]],4)="MAIN","MAIN","HEDGE")</f>
        <v>MAIN</v>
      </c>
      <c r="AK1967" t="str" cm="1">
        <f t="array" ref="AK1967">_xlfn._xlws.FILTER(Table4[Column1],ISNUMBER(SEARCH(Table4[Column1],MIS[[#This Row],[OrderUniqueIdentifier]])),"")</f>
        <v>MS</v>
      </c>
    </row>
    <row r="1968" spans="1:37" x14ac:dyDescent="0.25">
      <c r="A1968" t="s">
        <v>71</v>
      </c>
      <c r="B1968" t="s">
        <v>857</v>
      </c>
      <c r="C1968" t="s">
        <v>4314</v>
      </c>
      <c r="D1968" t="s">
        <v>72</v>
      </c>
      <c r="E1968" t="s">
        <v>2053</v>
      </c>
      <c r="F1968" t="s">
        <v>98</v>
      </c>
      <c r="G1968" t="s">
        <v>89</v>
      </c>
      <c r="H1968" t="s">
        <v>75</v>
      </c>
      <c r="I1968" t="s">
        <v>76</v>
      </c>
      <c r="J1968" t="s">
        <v>77</v>
      </c>
      <c r="K1968">
        <v>20</v>
      </c>
      <c r="L1968" t="s">
        <v>77</v>
      </c>
      <c r="M1968" t="s">
        <v>78</v>
      </c>
      <c r="N1968" t="s">
        <v>3459</v>
      </c>
      <c r="O1968" t="s">
        <v>3178</v>
      </c>
      <c r="P1968" t="s">
        <v>3183</v>
      </c>
      <c r="Q1968" t="s">
        <v>2055</v>
      </c>
      <c r="R1968" t="s">
        <v>79</v>
      </c>
      <c r="S1968" t="s">
        <v>40</v>
      </c>
      <c r="T1968" t="s">
        <v>2056</v>
      </c>
      <c r="U1968" t="s">
        <v>100</v>
      </c>
      <c r="V1968" t="s">
        <v>80</v>
      </c>
      <c r="W1968">
        <v>82300</v>
      </c>
      <c r="X1968" t="s">
        <v>85</v>
      </c>
      <c r="Y1968">
        <v>-20</v>
      </c>
      <c r="Z1968" t="s">
        <v>3180</v>
      </c>
      <c r="AA1968" t="s">
        <v>3184</v>
      </c>
      <c r="AB1968" t="s">
        <v>107</v>
      </c>
      <c r="AC1968" t="s">
        <v>91</v>
      </c>
      <c r="AD1968">
        <f>_xlfn.XLOOKUP(MIS[[#This Row],[TRADING SYMBOL]],[1]Sheet1!$D:$D,[1]Sheet1!$C:$C)</f>
        <v>389.05</v>
      </c>
      <c r="AE1968">
        <f>MIS[[#This Row],[OrderAverageTradedPrice]]*MIS[[#This Row],[OrderQuantity]]</f>
        <v>10511</v>
      </c>
      <c r="AF1968">
        <f>MIS[[#This Row],[LTP]]*MIS[[#This Row],[OrderQuantity]]</f>
        <v>7781</v>
      </c>
      <c r="AG1968">
        <f>IF(MIS[[#This Row],[OrderSide]]="SELL",MIS[[#This Row],[VALUE]]-MIS[[#This Row],[LIVE_VALUE]],MIS[[#This Row],[LIVE_VALUE]]-MIS[[#This Row],[VALUE]])</f>
        <v>2730</v>
      </c>
      <c r="AH1968" t="str" cm="1">
        <f t="array" ref="AH1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8" t="str">
        <f>MIS[[#This Row],[TRADING SYMBOL]]</f>
        <v>SENSEX2552082300PE</v>
      </c>
      <c r="AJ1968" t="str">
        <f>IF(RIGHT(MIS[[#This Row],[Main/Hedge]],4)="MAIN","MAIN","HEDGE")</f>
        <v>MAIN</v>
      </c>
      <c r="AK1968" t="str" cm="1">
        <f t="array" ref="AK1968">_xlfn._xlws.FILTER(Table4[Column1],ISNUMBER(SEARCH(Table4[Column1],MIS[[#This Row],[OrderUniqueIdentifier]])),"")</f>
        <v>MS</v>
      </c>
    </row>
    <row r="1969" spans="1:37" x14ac:dyDescent="0.25">
      <c r="A1969" t="s">
        <v>71</v>
      </c>
      <c r="B1969" t="s">
        <v>857</v>
      </c>
      <c r="C1969" t="s">
        <v>4315</v>
      </c>
      <c r="D1969" t="s">
        <v>72</v>
      </c>
      <c r="E1969" t="s">
        <v>3186</v>
      </c>
      <c r="F1969" t="s">
        <v>98</v>
      </c>
      <c r="G1969" t="s">
        <v>89</v>
      </c>
      <c r="H1969" t="s">
        <v>75</v>
      </c>
      <c r="I1969" t="s">
        <v>76</v>
      </c>
      <c r="J1969" t="s">
        <v>77</v>
      </c>
      <c r="K1969">
        <v>20</v>
      </c>
      <c r="L1969" t="s">
        <v>77</v>
      </c>
      <c r="M1969" t="s">
        <v>78</v>
      </c>
      <c r="N1969" t="s">
        <v>4316</v>
      </c>
      <c r="O1969" t="s">
        <v>3183</v>
      </c>
      <c r="P1969" t="s">
        <v>3183</v>
      </c>
      <c r="Q1969" t="s">
        <v>3189</v>
      </c>
      <c r="R1969" t="s">
        <v>79</v>
      </c>
      <c r="S1969" t="s">
        <v>40</v>
      </c>
      <c r="T1969" t="s">
        <v>3190</v>
      </c>
      <c r="U1969" t="s">
        <v>100</v>
      </c>
      <c r="V1969" t="s">
        <v>80</v>
      </c>
      <c r="W1969">
        <v>82400</v>
      </c>
      <c r="X1969" t="s">
        <v>81</v>
      </c>
      <c r="Y1969">
        <v>-20</v>
      </c>
      <c r="Z1969" t="s">
        <v>3184</v>
      </c>
      <c r="AA1969" t="s">
        <v>3184</v>
      </c>
      <c r="AB1969" t="s">
        <v>90</v>
      </c>
      <c r="AC1969" t="s">
        <v>91</v>
      </c>
      <c r="AD1969">
        <f>_xlfn.XLOOKUP(MIS[[#This Row],[TRADING SYMBOL]],[1]Sheet1!$D:$D,[1]Sheet1!$C:$C)</f>
        <v>414.75</v>
      </c>
      <c r="AE1969">
        <f>MIS[[#This Row],[OrderAverageTradedPrice]]*MIS[[#This Row],[OrderQuantity]]</f>
        <v>9206</v>
      </c>
      <c r="AF1969">
        <f>MIS[[#This Row],[LTP]]*MIS[[#This Row],[OrderQuantity]]</f>
        <v>8295</v>
      </c>
      <c r="AG1969">
        <f>IF(MIS[[#This Row],[OrderSide]]="SELL",MIS[[#This Row],[VALUE]]-MIS[[#This Row],[LIVE_VALUE]],MIS[[#This Row],[LIVE_VALUE]]-MIS[[#This Row],[VALUE]])</f>
        <v>911</v>
      </c>
      <c r="AH1969" t="str" cm="1">
        <f t="array" ref="AH1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9" t="str">
        <f>MIS[[#This Row],[TRADING SYMBOL]]</f>
        <v>SENSEX2552082400CE</v>
      </c>
      <c r="AJ1969" t="str">
        <f>IF(RIGHT(MIS[[#This Row],[Main/Hedge]],4)="MAIN","MAIN","HEDGE")</f>
        <v>MAIN</v>
      </c>
      <c r="AK1969" t="str" cm="1">
        <f t="array" ref="AK1969">_xlfn._xlws.FILTER(Table4[Column1],ISNUMBER(SEARCH(Table4[Column1],MIS[[#This Row],[OrderUniqueIdentifier]])),"")</f>
        <v>MS</v>
      </c>
    </row>
    <row r="1970" spans="1:37" x14ac:dyDescent="0.25">
      <c r="A1970" t="s">
        <v>71</v>
      </c>
      <c r="B1970" t="s">
        <v>864</v>
      </c>
      <c r="C1970" t="s">
        <v>4343</v>
      </c>
      <c r="D1970" t="s">
        <v>72</v>
      </c>
      <c r="E1970" t="s">
        <v>3186</v>
      </c>
      <c r="F1970" t="s">
        <v>98</v>
      </c>
      <c r="G1970" t="s">
        <v>89</v>
      </c>
      <c r="H1970" t="s">
        <v>75</v>
      </c>
      <c r="I1970" t="s">
        <v>76</v>
      </c>
      <c r="J1970" t="s">
        <v>77</v>
      </c>
      <c r="K1970">
        <v>20</v>
      </c>
      <c r="L1970" t="s">
        <v>77</v>
      </c>
      <c r="M1970" t="s">
        <v>78</v>
      </c>
      <c r="N1970" t="s">
        <v>4344</v>
      </c>
      <c r="O1970" t="s">
        <v>3178</v>
      </c>
      <c r="P1970" t="s">
        <v>3183</v>
      </c>
      <c r="Q1970" t="s">
        <v>3189</v>
      </c>
      <c r="R1970" t="s">
        <v>79</v>
      </c>
      <c r="S1970" t="s">
        <v>40</v>
      </c>
      <c r="T1970" t="s">
        <v>3190</v>
      </c>
      <c r="U1970" t="s">
        <v>100</v>
      </c>
      <c r="V1970" t="s">
        <v>80</v>
      </c>
      <c r="W1970">
        <v>82400</v>
      </c>
      <c r="X1970" t="s">
        <v>81</v>
      </c>
      <c r="Y1970">
        <v>-20</v>
      </c>
      <c r="Z1970" t="s">
        <v>3180</v>
      </c>
      <c r="AA1970" t="s">
        <v>3184</v>
      </c>
      <c r="AB1970" t="s">
        <v>90</v>
      </c>
      <c r="AC1970" t="s">
        <v>91</v>
      </c>
      <c r="AD1970">
        <f>_xlfn.XLOOKUP(MIS[[#This Row],[TRADING SYMBOL]],[1]Sheet1!$D:$D,[1]Sheet1!$C:$C)</f>
        <v>414.75</v>
      </c>
      <c r="AE1970">
        <f>MIS[[#This Row],[OrderAverageTradedPrice]]*MIS[[#This Row],[OrderQuantity]]</f>
        <v>9228</v>
      </c>
      <c r="AF1970">
        <f>MIS[[#This Row],[LTP]]*MIS[[#This Row],[OrderQuantity]]</f>
        <v>8295</v>
      </c>
      <c r="AG1970">
        <f>IF(MIS[[#This Row],[OrderSide]]="SELL",MIS[[#This Row],[VALUE]]-MIS[[#This Row],[LIVE_VALUE]],MIS[[#This Row],[LIVE_VALUE]]-MIS[[#This Row],[VALUE]])</f>
        <v>933</v>
      </c>
      <c r="AH1970" t="str" cm="1">
        <f t="array" ref="AH1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0" t="str">
        <f>MIS[[#This Row],[TRADING SYMBOL]]</f>
        <v>SENSEX2552082400CE</v>
      </c>
      <c r="AJ1970" t="str">
        <f>IF(RIGHT(MIS[[#This Row],[Main/Hedge]],4)="MAIN","MAIN","HEDGE")</f>
        <v>MAIN</v>
      </c>
      <c r="AK1970" t="str" cm="1">
        <f t="array" ref="AK1970">_xlfn._xlws.FILTER(Table4[Column1],ISNUMBER(SEARCH(Table4[Column1],MIS[[#This Row],[OrderUniqueIdentifier]])),"")</f>
        <v>MS</v>
      </c>
    </row>
    <row r="1971" spans="1:37" x14ac:dyDescent="0.25">
      <c r="A1971" t="s">
        <v>71</v>
      </c>
      <c r="B1971" t="s">
        <v>864</v>
      </c>
      <c r="C1971" t="s">
        <v>4345</v>
      </c>
      <c r="D1971" t="s">
        <v>72</v>
      </c>
      <c r="E1971" t="s">
        <v>3193</v>
      </c>
      <c r="F1971" t="s">
        <v>98</v>
      </c>
      <c r="G1971" t="s">
        <v>89</v>
      </c>
      <c r="H1971" t="s">
        <v>75</v>
      </c>
      <c r="I1971" t="s">
        <v>76</v>
      </c>
      <c r="J1971" t="s">
        <v>77</v>
      </c>
      <c r="K1971">
        <v>20</v>
      </c>
      <c r="L1971" t="s">
        <v>77</v>
      </c>
      <c r="M1971" t="s">
        <v>78</v>
      </c>
      <c r="N1971" t="s">
        <v>3340</v>
      </c>
      <c r="O1971" t="s">
        <v>3183</v>
      </c>
      <c r="P1971" t="s">
        <v>3183</v>
      </c>
      <c r="Q1971" t="s">
        <v>3195</v>
      </c>
      <c r="R1971" t="s">
        <v>79</v>
      </c>
      <c r="S1971" t="s">
        <v>40</v>
      </c>
      <c r="T1971" t="s">
        <v>3196</v>
      </c>
      <c r="U1971" t="s">
        <v>100</v>
      </c>
      <c r="V1971" t="s">
        <v>80</v>
      </c>
      <c r="W1971">
        <v>82200</v>
      </c>
      <c r="X1971" t="s">
        <v>85</v>
      </c>
      <c r="Y1971">
        <v>-20</v>
      </c>
      <c r="Z1971" t="s">
        <v>3184</v>
      </c>
      <c r="AA1971" t="s">
        <v>3184</v>
      </c>
      <c r="AB1971" t="s">
        <v>107</v>
      </c>
      <c r="AC1971" t="s">
        <v>91</v>
      </c>
      <c r="AD1971">
        <f>_xlfn.XLOOKUP(MIS[[#This Row],[TRADING SYMBOL]],[1]Sheet1!$D:$D,[1]Sheet1!$C:$C)</f>
        <v>350</v>
      </c>
      <c r="AE1971">
        <f>MIS[[#This Row],[OrderAverageTradedPrice]]*MIS[[#This Row],[OrderQuantity]]</f>
        <v>9596</v>
      </c>
      <c r="AF1971">
        <f>MIS[[#This Row],[LTP]]*MIS[[#This Row],[OrderQuantity]]</f>
        <v>7000</v>
      </c>
      <c r="AG1971">
        <f>IF(MIS[[#This Row],[OrderSide]]="SELL",MIS[[#This Row],[VALUE]]-MIS[[#This Row],[LIVE_VALUE]],MIS[[#This Row],[LIVE_VALUE]]-MIS[[#This Row],[VALUE]])</f>
        <v>2596</v>
      </c>
      <c r="AH1971" t="str" cm="1">
        <f t="array" ref="AH1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1" t="str">
        <f>MIS[[#This Row],[TRADING SYMBOL]]</f>
        <v>SENSEX2552082200PE</v>
      </c>
      <c r="AJ1971" t="str">
        <f>IF(RIGHT(MIS[[#This Row],[Main/Hedge]],4)="MAIN","MAIN","HEDGE")</f>
        <v>MAIN</v>
      </c>
      <c r="AK1971" t="str" cm="1">
        <f t="array" ref="AK1971">_xlfn._xlws.FILTER(Table4[Column1],ISNUMBER(SEARCH(Table4[Column1],MIS[[#This Row],[OrderUniqueIdentifier]])),"")</f>
        <v>MS</v>
      </c>
    </row>
    <row r="1972" spans="1:37" x14ac:dyDescent="0.25">
      <c r="A1972" t="s">
        <v>71</v>
      </c>
      <c r="B1972" t="s">
        <v>873</v>
      </c>
      <c r="C1972" t="s">
        <v>4378</v>
      </c>
      <c r="D1972" t="s">
        <v>72</v>
      </c>
      <c r="E1972" t="s">
        <v>3202</v>
      </c>
      <c r="F1972" t="s">
        <v>98</v>
      </c>
      <c r="G1972" t="s">
        <v>89</v>
      </c>
      <c r="H1972" t="s">
        <v>75</v>
      </c>
      <c r="I1972" t="s">
        <v>76</v>
      </c>
      <c r="J1972" t="s">
        <v>77</v>
      </c>
      <c r="K1972">
        <v>20</v>
      </c>
      <c r="L1972" t="s">
        <v>77</v>
      </c>
      <c r="M1972" t="s">
        <v>78</v>
      </c>
      <c r="N1972" t="s">
        <v>3403</v>
      </c>
      <c r="O1972" t="s">
        <v>3178</v>
      </c>
      <c r="P1972" t="s">
        <v>3183</v>
      </c>
      <c r="Q1972" t="s">
        <v>3205</v>
      </c>
      <c r="R1972" t="s">
        <v>79</v>
      </c>
      <c r="S1972" t="s">
        <v>40</v>
      </c>
      <c r="T1972" t="s">
        <v>3206</v>
      </c>
      <c r="U1972" t="s">
        <v>100</v>
      </c>
      <c r="V1972" t="s">
        <v>80</v>
      </c>
      <c r="W1972">
        <v>82100</v>
      </c>
      <c r="X1972" t="s">
        <v>85</v>
      </c>
      <c r="Y1972">
        <v>-20</v>
      </c>
      <c r="Z1972" t="s">
        <v>3180</v>
      </c>
      <c r="AA1972" t="s">
        <v>3184</v>
      </c>
      <c r="AB1972" t="s">
        <v>107</v>
      </c>
      <c r="AC1972" t="s">
        <v>91</v>
      </c>
      <c r="AD1972">
        <f>_xlfn.XLOOKUP(MIS[[#This Row],[TRADING SYMBOL]],[1]Sheet1!$D:$D,[1]Sheet1!$C:$C)</f>
        <v>310.8</v>
      </c>
      <c r="AE1972">
        <f>MIS[[#This Row],[OrderAverageTradedPrice]]*MIS[[#This Row],[OrderQuantity]]</f>
        <v>8731</v>
      </c>
      <c r="AF1972">
        <f>MIS[[#This Row],[LTP]]*MIS[[#This Row],[OrderQuantity]]</f>
        <v>6216</v>
      </c>
      <c r="AG1972">
        <f>IF(MIS[[#This Row],[OrderSide]]="SELL",MIS[[#This Row],[VALUE]]-MIS[[#This Row],[LIVE_VALUE]],MIS[[#This Row],[LIVE_VALUE]]-MIS[[#This Row],[VALUE]])</f>
        <v>2515</v>
      </c>
      <c r="AH1972" t="str" cm="1">
        <f t="array" ref="AH1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2" t="str">
        <f>MIS[[#This Row],[TRADING SYMBOL]]</f>
        <v>SENSEX2552082100PE</v>
      </c>
      <c r="AJ1972" t="str">
        <f>IF(RIGHT(MIS[[#This Row],[Main/Hedge]],4)="MAIN","MAIN","HEDGE")</f>
        <v>MAIN</v>
      </c>
      <c r="AK1972" t="str" cm="1">
        <f t="array" ref="AK1972">_xlfn._xlws.FILTER(Table4[Column1],ISNUMBER(SEARCH(Table4[Column1],MIS[[#This Row],[OrderUniqueIdentifier]])),"")</f>
        <v>MS</v>
      </c>
    </row>
    <row r="1973" spans="1:37" x14ac:dyDescent="0.25">
      <c r="A1973" t="s">
        <v>71</v>
      </c>
      <c r="B1973" t="s">
        <v>880</v>
      </c>
      <c r="C1973" t="s">
        <v>4401</v>
      </c>
      <c r="D1973" t="s">
        <v>72</v>
      </c>
      <c r="E1973" t="s">
        <v>3193</v>
      </c>
      <c r="F1973" t="s">
        <v>98</v>
      </c>
      <c r="G1973" t="s">
        <v>89</v>
      </c>
      <c r="H1973" t="s">
        <v>75</v>
      </c>
      <c r="I1973" t="s">
        <v>76</v>
      </c>
      <c r="J1973" t="s">
        <v>77</v>
      </c>
      <c r="K1973">
        <v>40</v>
      </c>
      <c r="L1973" t="s">
        <v>77</v>
      </c>
      <c r="M1973" t="s">
        <v>78</v>
      </c>
      <c r="N1973" t="s">
        <v>4145</v>
      </c>
      <c r="O1973" t="s">
        <v>3178</v>
      </c>
      <c r="P1973" t="s">
        <v>3183</v>
      </c>
      <c r="Q1973" t="s">
        <v>3195</v>
      </c>
      <c r="R1973" t="s">
        <v>79</v>
      </c>
      <c r="S1973" t="s">
        <v>40</v>
      </c>
      <c r="T1973" t="s">
        <v>3196</v>
      </c>
      <c r="U1973" t="s">
        <v>100</v>
      </c>
      <c r="V1973" t="s">
        <v>80</v>
      </c>
      <c r="W1973">
        <v>82200</v>
      </c>
      <c r="X1973" t="s">
        <v>85</v>
      </c>
      <c r="Y1973">
        <v>-40</v>
      </c>
      <c r="Z1973" t="s">
        <v>3180</v>
      </c>
      <c r="AA1973" t="s">
        <v>3184</v>
      </c>
      <c r="AB1973" t="s">
        <v>107</v>
      </c>
      <c r="AC1973" t="s">
        <v>91</v>
      </c>
      <c r="AD1973">
        <f>_xlfn.XLOOKUP(MIS[[#This Row],[TRADING SYMBOL]],[1]Sheet1!$D:$D,[1]Sheet1!$C:$C)</f>
        <v>350</v>
      </c>
      <c r="AE1973">
        <f>MIS[[#This Row],[OrderAverageTradedPrice]]*MIS[[#This Row],[OrderQuantity]]</f>
        <v>19240</v>
      </c>
      <c r="AF1973">
        <f>MIS[[#This Row],[LTP]]*MIS[[#This Row],[OrderQuantity]]</f>
        <v>14000</v>
      </c>
      <c r="AG1973">
        <f>IF(MIS[[#This Row],[OrderSide]]="SELL",MIS[[#This Row],[VALUE]]-MIS[[#This Row],[LIVE_VALUE]],MIS[[#This Row],[LIVE_VALUE]]-MIS[[#This Row],[VALUE]])</f>
        <v>5240</v>
      </c>
      <c r="AH1973" t="str" cm="1">
        <f t="array" ref="AH1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3" t="str">
        <f>MIS[[#This Row],[TRADING SYMBOL]]</f>
        <v>SENSEX2552082200PE</v>
      </c>
      <c r="AJ1973" t="str">
        <f>IF(RIGHT(MIS[[#This Row],[Main/Hedge]],4)="MAIN","MAIN","HEDGE")</f>
        <v>MAIN</v>
      </c>
      <c r="AK1973" t="str" cm="1">
        <f t="array" ref="AK1973">_xlfn._xlws.FILTER(Table4[Column1],ISNUMBER(SEARCH(Table4[Column1],MIS[[#This Row],[OrderUniqueIdentifier]])),"")</f>
        <v>MS</v>
      </c>
    </row>
    <row r="1974" spans="1:37" x14ac:dyDescent="0.25">
      <c r="A1974" t="s">
        <v>71</v>
      </c>
      <c r="B1974" t="s">
        <v>901</v>
      </c>
      <c r="C1974" t="s">
        <v>4483</v>
      </c>
      <c r="D1974" t="s">
        <v>72</v>
      </c>
      <c r="E1974" t="s">
        <v>3193</v>
      </c>
      <c r="F1974" t="s">
        <v>98</v>
      </c>
      <c r="G1974" t="s">
        <v>89</v>
      </c>
      <c r="H1974" t="s">
        <v>75</v>
      </c>
      <c r="I1974" t="s">
        <v>76</v>
      </c>
      <c r="J1974" t="s">
        <v>77</v>
      </c>
      <c r="K1974">
        <v>20</v>
      </c>
      <c r="L1974" t="s">
        <v>77</v>
      </c>
      <c r="M1974" t="s">
        <v>78</v>
      </c>
      <c r="N1974" t="s">
        <v>4484</v>
      </c>
      <c r="O1974" t="s">
        <v>3178</v>
      </c>
      <c r="P1974" t="s">
        <v>3183</v>
      </c>
      <c r="Q1974" t="s">
        <v>3195</v>
      </c>
      <c r="R1974" t="s">
        <v>79</v>
      </c>
      <c r="S1974" t="s">
        <v>40</v>
      </c>
      <c r="T1974" t="s">
        <v>3196</v>
      </c>
      <c r="U1974" t="s">
        <v>100</v>
      </c>
      <c r="V1974" t="s">
        <v>80</v>
      </c>
      <c r="W1974">
        <v>82200</v>
      </c>
      <c r="X1974" t="s">
        <v>85</v>
      </c>
      <c r="Y1974">
        <v>-20</v>
      </c>
      <c r="Z1974" t="s">
        <v>3180</v>
      </c>
      <c r="AA1974" t="s">
        <v>3184</v>
      </c>
      <c r="AB1974" t="s">
        <v>107</v>
      </c>
      <c r="AC1974" t="s">
        <v>91</v>
      </c>
      <c r="AD1974">
        <f>_xlfn.XLOOKUP(MIS[[#This Row],[TRADING SYMBOL]],[1]Sheet1!$D:$D,[1]Sheet1!$C:$C)</f>
        <v>350</v>
      </c>
      <c r="AE1974">
        <f>MIS[[#This Row],[OrderAverageTradedPrice]]*MIS[[#This Row],[OrderQuantity]]</f>
        <v>9610</v>
      </c>
      <c r="AF1974">
        <f>MIS[[#This Row],[LTP]]*MIS[[#This Row],[OrderQuantity]]</f>
        <v>7000</v>
      </c>
      <c r="AG1974">
        <f>IF(MIS[[#This Row],[OrderSide]]="SELL",MIS[[#This Row],[VALUE]]-MIS[[#This Row],[LIVE_VALUE]],MIS[[#This Row],[LIVE_VALUE]]-MIS[[#This Row],[VALUE]])</f>
        <v>2610</v>
      </c>
      <c r="AH1974" t="str" cm="1">
        <f t="array" ref="AH1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4" t="str">
        <f>MIS[[#This Row],[TRADING SYMBOL]]</f>
        <v>SENSEX2552082200PE</v>
      </c>
      <c r="AJ1974" t="str">
        <f>IF(RIGHT(MIS[[#This Row],[Main/Hedge]],4)="MAIN","MAIN","HEDGE")</f>
        <v>MAIN</v>
      </c>
      <c r="AK1974" t="str" cm="1">
        <f t="array" ref="AK1974">_xlfn._xlws.FILTER(Table4[Column1],ISNUMBER(SEARCH(Table4[Column1],MIS[[#This Row],[OrderUniqueIdentifier]])),"")</f>
        <v>MS</v>
      </c>
    </row>
    <row r="1975" spans="1:37" x14ac:dyDescent="0.25">
      <c r="A1975" t="s">
        <v>71</v>
      </c>
      <c r="B1975" t="s">
        <v>916</v>
      </c>
      <c r="C1975" t="s">
        <v>4518</v>
      </c>
      <c r="D1975" t="s">
        <v>72</v>
      </c>
      <c r="E1975" t="s">
        <v>160</v>
      </c>
      <c r="F1975" t="s">
        <v>98</v>
      </c>
      <c r="G1975" t="s">
        <v>89</v>
      </c>
      <c r="H1975" t="s">
        <v>75</v>
      </c>
      <c r="I1975" t="s">
        <v>76</v>
      </c>
      <c r="J1975" t="s">
        <v>77</v>
      </c>
      <c r="K1975">
        <v>20</v>
      </c>
      <c r="L1975" t="s">
        <v>77</v>
      </c>
      <c r="M1975" t="s">
        <v>78</v>
      </c>
      <c r="N1975" t="s">
        <v>4519</v>
      </c>
      <c r="O1975" t="s">
        <v>3178</v>
      </c>
      <c r="P1975" t="s">
        <v>3183</v>
      </c>
      <c r="Q1975" t="s">
        <v>162</v>
      </c>
      <c r="R1975" t="s">
        <v>79</v>
      </c>
      <c r="S1975" t="s">
        <v>40</v>
      </c>
      <c r="T1975" t="s">
        <v>163</v>
      </c>
      <c r="U1975" t="s">
        <v>100</v>
      </c>
      <c r="V1975" t="s">
        <v>80</v>
      </c>
      <c r="W1975">
        <v>82500</v>
      </c>
      <c r="X1975" t="s">
        <v>81</v>
      </c>
      <c r="Y1975">
        <v>-20</v>
      </c>
      <c r="Z1975" t="s">
        <v>3180</v>
      </c>
      <c r="AA1975" t="s">
        <v>3184</v>
      </c>
      <c r="AB1975" t="s">
        <v>90</v>
      </c>
      <c r="AC1975" t="s">
        <v>91</v>
      </c>
      <c r="AD1975">
        <f>_xlfn.XLOOKUP(MIS[[#This Row],[TRADING SYMBOL]],[1]Sheet1!$D:$D,[1]Sheet1!$C:$C)</f>
        <v>367.2</v>
      </c>
      <c r="AE1975">
        <f>MIS[[#This Row],[OrderAverageTradedPrice]]*MIS[[#This Row],[OrderQuantity]]</f>
        <v>8299</v>
      </c>
      <c r="AF1975">
        <f>MIS[[#This Row],[LTP]]*MIS[[#This Row],[OrderQuantity]]</f>
        <v>7344</v>
      </c>
      <c r="AG1975">
        <f>IF(MIS[[#This Row],[OrderSide]]="SELL",MIS[[#This Row],[VALUE]]-MIS[[#This Row],[LIVE_VALUE]],MIS[[#This Row],[LIVE_VALUE]]-MIS[[#This Row],[VALUE]])</f>
        <v>955</v>
      </c>
      <c r="AH1975" t="str" cm="1">
        <f t="array" ref="AH1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5" t="str">
        <f>MIS[[#This Row],[TRADING SYMBOL]]</f>
        <v>SENSEX2552082500CE</v>
      </c>
      <c r="AJ1975" t="str">
        <f>IF(RIGHT(MIS[[#This Row],[Main/Hedge]],4)="MAIN","MAIN","HEDGE")</f>
        <v>MAIN</v>
      </c>
      <c r="AK1975" t="str" cm="1">
        <f t="array" ref="AK1975">_xlfn._xlws.FILTER(Table4[Column1],ISNUMBER(SEARCH(Table4[Column1],MIS[[#This Row],[OrderUniqueIdentifier]])),"")</f>
        <v>MS</v>
      </c>
    </row>
    <row r="1976" spans="1:37" x14ac:dyDescent="0.25">
      <c r="A1976" t="s">
        <v>71</v>
      </c>
      <c r="B1976" t="s">
        <v>916</v>
      </c>
      <c r="C1976" t="s">
        <v>4520</v>
      </c>
      <c r="D1976" t="s">
        <v>72</v>
      </c>
      <c r="E1976" t="s">
        <v>3202</v>
      </c>
      <c r="F1976" t="s">
        <v>98</v>
      </c>
      <c r="G1976" t="s">
        <v>89</v>
      </c>
      <c r="H1976" t="s">
        <v>75</v>
      </c>
      <c r="I1976" t="s">
        <v>76</v>
      </c>
      <c r="J1976" t="s">
        <v>77</v>
      </c>
      <c r="K1976">
        <v>20</v>
      </c>
      <c r="L1976" t="s">
        <v>77</v>
      </c>
      <c r="M1976" t="s">
        <v>78</v>
      </c>
      <c r="N1976" t="s">
        <v>4521</v>
      </c>
      <c r="O1976" t="s">
        <v>3183</v>
      </c>
      <c r="P1976" t="s">
        <v>3183</v>
      </c>
      <c r="Q1976" t="s">
        <v>3205</v>
      </c>
      <c r="R1976" t="s">
        <v>79</v>
      </c>
      <c r="S1976" t="s">
        <v>40</v>
      </c>
      <c r="T1976" t="s">
        <v>3206</v>
      </c>
      <c r="U1976" t="s">
        <v>100</v>
      </c>
      <c r="V1976" t="s">
        <v>80</v>
      </c>
      <c r="W1976">
        <v>82100</v>
      </c>
      <c r="X1976" t="s">
        <v>85</v>
      </c>
      <c r="Y1976">
        <v>-20</v>
      </c>
      <c r="Z1976" t="s">
        <v>3184</v>
      </c>
      <c r="AA1976" t="s">
        <v>3184</v>
      </c>
      <c r="AB1976" t="s">
        <v>107</v>
      </c>
      <c r="AC1976" t="s">
        <v>91</v>
      </c>
      <c r="AD1976">
        <f>_xlfn.XLOOKUP(MIS[[#This Row],[TRADING SYMBOL]],[1]Sheet1!$D:$D,[1]Sheet1!$C:$C)</f>
        <v>310.8</v>
      </c>
      <c r="AE1976">
        <f>MIS[[#This Row],[OrderAverageTradedPrice]]*MIS[[#This Row],[OrderQuantity]]</f>
        <v>8739</v>
      </c>
      <c r="AF1976">
        <f>MIS[[#This Row],[LTP]]*MIS[[#This Row],[OrderQuantity]]</f>
        <v>6216</v>
      </c>
      <c r="AG1976">
        <f>IF(MIS[[#This Row],[OrderSide]]="SELL",MIS[[#This Row],[VALUE]]-MIS[[#This Row],[LIVE_VALUE]],MIS[[#This Row],[LIVE_VALUE]]-MIS[[#This Row],[VALUE]])</f>
        <v>2523</v>
      </c>
      <c r="AH1976" t="str" cm="1">
        <f t="array" ref="AH1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6" t="str">
        <f>MIS[[#This Row],[TRADING SYMBOL]]</f>
        <v>SENSEX2552082100PE</v>
      </c>
      <c r="AJ1976" t="str">
        <f>IF(RIGHT(MIS[[#This Row],[Main/Hedge]],4)="MAIN","MAIN","HEDGE")</f>
        <v>MAIN</v>
      </c>
      <c r="AK1976" t="str" cm="1">
        <f t="array" ref="AK1976">_xlfn._xlws.FILTER(Table4[Column1],ISNUMBER(SEARCH(Table4[Column1],MIS[[#This Row],[OrderUniqueIdentifier]])),"")</f>
        <v>MS</v>
      </c>
    </row>
    <row r="1977" spans="1:37" x14ac:dyDescent="0.25">
      <c r="A1977" t="s">
        <v>71</v>
      </c>
      <c r="B1977" t="s">
        <v>923</v>
      </c>
      <c r="C1977" t="s">
        <v>4552</v>
      </c>
      <c r="D1977" t="s">
        <v>72</v>
      </c>
      <c r="E1977" t="s">
        <v>3202</v>
      </c>
      <c r="F1977" t="s">
        <v>98</v>
      </c>
      <c r="G1977" t="s">
        <v>89</v>
      </c>
      <c r="H1977" t="s">
        <v>75</v>
      </c>
      <c r="I1977" t="s">
        <v>76</v>
      </c>
      <c r="J1977" t="s">
        <v>77</v>
      </c>
      <c r="K1977">
        <v>100</v>
      </c>
      <c r="L1977" t="s">
        <v>77</v>
      </c>
      <c r="M1977" t="s">
        <v>78</v>
      </c>
      <c r="N1977" t="s">
        <v>4213</v>
      </c>
      <c r="O1977" t="s">
        <v>3178</v>
      </c>
      <c r="P1977" t="s">
        <v>3183</v>
      </c>
      <c r="Q1977" t="s">
        <v>3205</v>
      </c>
      <c r="R1977" t="s">
        <v>79</v>
      </c>
      <c r="S1977" t="s">
        <v>40</v>
      </c>
      <c r="T1977" t="s">
        <v>3206</v>
      </c>
      <c r="U1977" t="s">
        <v>100</v>
      </c>
      <c r="V1977" t="s">
        <v>80</v>
      </c>
      <c r="W1977">
        <v>82100</v>
      </c>
      <c r="X1977" t="s">
        <v>85</v>
      </c>
      <c r="Y1977">
        <v>-100</v>
      </c>
      <c r="Z1977" t="s">
        <v>3180</v>
      </c>
      <c r="AA1977" t="s">
        <v>3184</v>
      </c>
      <c r="AB1977" t="s">
        <v>107</v>
      </c>
      <c r="AC1977" t="s">
        <v>91</v>
      </c>
      <c r="AD1977">
        <f>_xlfn.XLOOKUP(MIS[[#This Row],[TRADING SYMBOL]],[1]Sheet1!$D:$D,[1]Sheet1!$C:$C)</f>
        <v>310.8</v>
      </c>
      <c r="AE1977">
        <f>MIS[[#This Row],[OrderAverageTradedPrice]]*MIS[[#This Row],[OrderQuantity]]</f>
        <v>43805</v>
      </c>
      <c r="AF1977">
        <f>MIS[[#This Row],[LTP]]*MIS[[#This Row],[OrderQuantity]]</f>
        <v>31080</v>
      </c>
      <c r="AG1977">
        <f>IF(MIS[[#This Row],[OrderSide]]="SELL",MIS[[#This Row],[VALUE]]-MIS[[#This Row],[LIVE_VALUE]],MIS[[#This Row],[LIVE_VALUE]]-MIS[[#This Row],[VALUE]])</f>
        <v>12725</v>
      </c>
      <c r="AH1977" t="str" cm="1">
        <f t="array" ref="AH1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7" t="str">
        <f>MIS[[#This Row],[TRADING SYMBOL]]</f>
        <v>SENSEX2552082100PE</v>
      </c>
      <c r="AJ1977" t="str">
        <f>IF(RIGHT(MIS[[#This Row],[Main/Hedge]],4)="MAIN","MAIN","HEDGE")</f>
        <v>MAIN</v>
      </c>
      <c r="AK1977" t="str" cm="1">
        <f t="array" ref="AK1977">_xlfn._xlws.FILTER(Table4[Column1],ISNUMBER(SEARCH(Table4[Column1],MIS[[#This Row],[OrderUniqueIdentifier]])),"")</f>
        <v>MS</v>
      </c>
    </row>
    <row r="1978" spans="1:37" x14ac:dyDescent="0.25">
      <c r="A1978" t="s">
        <v>71</v>
      </c>
      <c r="B1978" t="s">
        <v>931</v>
      </c>
      <c r="C1978" t="s">
        <v>4581</v>
      </c>
      <c r="D1978" t="s">
        <v>72</v>
      </c>
      <c r="E1978" t="s">
        <v>160</v>
      </c>
      <c r="F1978" t="s">
        <v>98</v>
      </c>
      <c r="G1978" t="s">
        <v>89</v>
      </c>
      <c r="H1978" t="s">
        <v>75</v>
      </c>
      <c r="I1978" t="s">
        <v>76</v>
      </c>
      <c r="J1978" t="s">
        <v>77</v>
      </c>
      <c r="K1978">
        <v>80</v>
      </c>
      <c r="L1978" t="s">
        <v>77</v>
      </c>
      <c r="M1978" t="s">
        <v>78</v>
      </c>
      <c r="N1978" t="s">
        <v>4582</v>
      </c>
      <c r="O1978" t="s">
        <v>3178</v>
      </c>
      <c r="P1978" t="s">
        <v>3183</v>
      </c>
      <c r="Q1978" t="s">
        <v>162</v>
      </c>
      <c r="R1978" t="s">
        <v>79</v>
      </c>
      <c r="S1978" t="s">
        <v>40</v>
      </c>
      <c r="T1978" t="s">
        <v>163</v>
      </c>
      <c r="U1978" t="s">
        <v>100</v>
      </c>
      <c r="V1978" t="s">
        <v>80</v>
      </c>
      <c r="W1978">
        <v>82500</v>
      </c>
      <c r="X1978" t="s">
        <v>81</v>
      </c>
      <c r="Y1978">
        <v>-80</v>
      </c>
      <c r="Z1978" t="s">
        <v>3180</v>
      </c>
      <c r="AA1978" t="s">
        <v>3184</v>
      </c>
      <c r="AB1978" t="s">
        <v>90</v>
      </c>
      <c r="AC1978" t="s">
        <v>91</v>
      </c>
      <c r="AD1978">
        <f>_xlfn.XLOOKUP(MIS[[#This Row],[TRADING SYMBOL]],[1]Sheet1!$D:$D,[1]Sheet1!$C:$C)</f>
        <v>367.2</v>
      </c>
      <c r="AE1978">
        <f>MIS[[#This Row],[OrderAverageTradedPrice]]*MIS[[#This Row],[OrderQuantity]]</f>
        <v>33140</v>
      </c>
      <c r="AF1978">
        <f>MIS[[#This Row],[LTP]]*MIS[[#This Row],[OrderQuantity]]</f>
        <v>29376</v>
      </c>
      <c r="AG1978">
        <f>IF(MIS[[#This Row],[OrderSide]]="SELL",MIS[[#This Row],[VALUE]]-MIS[[#This Row],[LIVE_VALUE]],MIS[[#This Row],[LIVE_VALUE]]-MIS[[#This Row],[VALUE]])</f>
        <v>3764</v>
      </c>
      <c r="AH1978" t="str" cm="1">
        <f t="array" ref="AH1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8" t="str">
        <f>MIS[[#This Row],[TRADING SYMBOL]]</f>
        <v>SENSEX2552082500CE</v>
      </c>
      <c r="AJ1978" t="str">
        <f>IF(RIGHT(MIS[[#This Row],[Main/Hedge]],4)="MAIN","MAIN","HEDGE")</f>
        <v>MAIN</v>
      </c>
      <c r="AK1978" t="str" cm="1">
        <f t="array" ref="AK1978">_xlfn._xlws.FILTER(Table4[Column1],ISNUMBER(SEARCH(Table4[Column1],MIS[[#This Row],[OrderUniqueIdentifier]])),"")</f>
        <v>MS</v>
      </c>
    </row>
    <row r="1979" spans="1:37" x14ac:dyDescent="0.25">
      <c r="A1979" t="s">
        <v>71</v>
      </c>
      <c r="B1979" t="s">
        <v>940</v>
      </c>
      <c r="C1979" t="s">
        <v>4615</v>
      </c>
      <c r="D1979" t="s">
        <v>72</v>
      </c>
      <c r="E1979" t="s">
        <v>3202</v>
      </c>
      <c r="F1979" t="s">
        <v>98</v>
      </c>
      <c r="G1979" t="s">
        <v>89</v>
      </c>
      <c r="H1979" t="s">
        <v>75</v>
      </c>
      <c r="I1979" t="s">
        <v>76</v>
      </c>
      <c r="J1979" t="s">
        <v>77</v>
      </c>
      <c r="K1979">
        <v>80</v>
      </c>
      <c r="L1979" t="s">
        <v>77</v>
      </c>
      <c r="M1979" t="s">
        <v>78</v>
      </c>
      <c r="N1979" t="s">
        <v>3654</v>
      </c>
      <c r="O1979" t="s">
        <v>3183</v>
      </c>
      <c r="P1979" t="s">
        <v>3183</v>
      </c>
      <c r="Q1979" t="s">
        <v>3205</v>
      </c>
      <c r="R1979" t="s">
        <v>79</v>
      </c>
      <c r="S1979" t="s">
        <v>40</v>
      </c>
      <c r="T1979" t="s">
        <v>3206</v>
      </c>
      <c r="U1979" t="s">
        <v>100</v>
      </c>
      <c r="V1979" t="s">
        <v>80</v>
      </c>
      <c r="W1979">
        <v>82100</v>
      </c>
      <c r="X1979" t="s">
        <v>85</v>
      </c>
      <c r="Y1979">
        <v>-80</v>
      </c>
      <c r="Z1979" t="s">
        <v>3184</v>
      </c>
      <c r="AA1979" t="s">
        <v>3184</v>
      </c>
      <c r="AB1979" t="s">
        <v>107</v>
      </c>
      <c r="AC1979" t="s">
        <v>91</v>
      </c>
      <c r="AD1979">
        <f>_xlfn.XLOOKUP(MIS[[#This Row],[TRADING SYMBOL]],[1]Sheet1!$D:$D,[1]Sheet1!$C:$C)</f>
        <v>310.8</v>
      </c>
      <c r="AE1979">
        <f>MIS[[#This Row],[OrderAverageTradedPrice]]*MIS[[#This Row],[OrderQuantity]]</f>
        <v>34920</v>
      </c>
      <c r="AF1979">
        <f>MIS[[#This Row],[LTP]]*MIS[[#This Row],[OrderQuantity]]</f>
        <v>24864</v>
      </c>
      <c r="AG1979">
        <f>IF(MIS[[#This Row],[OrderSide]]="SELL",MIS[[#This Row],[VALUE]]-MIS[[#This Row],[LIVE_VALUE]],MIS[[#This Row],[LIVE_VALUE]]-MIS[[#This Row],[VALUE]])</f>
        <v>10056</v>
      </c>
      <c r="AH1979" t="str" cm="1">
        <f t="array" ref="AH1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9" t="str">
        <f>MIS[[#This Row],[TRADING SYMBOL]]</f>
        <v>SENSEX2552082100PE</v>
      </c>
      <c r="AJ1979" t="str">
        <f>IF(RIGHT(MIS[[#This Row],[Main/Hedge]],4)="MAIN","MAIN","HEDGE")</f>
        <v>MAIN</v>
      </c>
      <c r="AK1979" t="str" cm="1">
        <f t="array" ref="AK1979">_xlfn._xlws.FILTER(Table4[Column1],ISNUMBER(SEARCH(Table4[Column1],MIS[[#This Row],[OrderUniqueIdentifier]])),"")</f>
        <v>MS</v>
      </c>
    </row>
    <row r="1980" spans="1:37" x14ac:dyDescent="0.25">
      <c r="A1980" t="s">
        <v>71</v>
      </c>
      <c r="B1980" t="s">
        <v>951</v>
      </c>
      <c r="C1980" t="s">
        <v>4636</v>
      </c>
      <c r="D1980" t="s">
        <v>72</v>
      </c>
      <c r="E1980" t="s">
        <v>2053</v>
      </c>
      <c r="F1980" t="s">
        <v>98</v>
      </c>
      <c r="G1980" t="s">
        <v>89</v>
      </c>
      <c r="H1980" t="s">
        <v>75</v>
      </c>
      <c r="I1980" t="s">
        <v>76</v>
      </c>
      <c r="J1980" t="s">
        <v>77</v>
      </c>
      <c r="K1980">
        <v>20</v>
      </c>
      <c r="L1980" t="s">
        <v>77</v>
      </c>
      <c r="M1980" t="s">
        <v>78</v>
      </c>
      <c r="N1980" t="s">
        <v>4637</v>
      </c>
      <c r="O1980" t="s">
        <v>3178</v>
      </c>
      <c r="P1980" t="s">
        <v>3183</v>
      </c>
      <c r="Q1980" t="s">
        <v>2055</v>
      </c>
      <c r="R1980" t="s">
        <v>79</v>
      </c>
      <c r="S1980" t="s">
        <v>40</v>
      </c>
      <c r="T1980" t="s">
        <v>2056</v>
      </c>
      <c r="U1980" t="s">
        <v>100</v>
      </c>
      <c r="V1980" t="s">
        <v>80</v>
      </c>
      <c r="W1980">
        <v>82300</v>
      </c>
      <c r="X1980" t="s">
        <v>85</v>
      </c>
      <c r="Y1980">
        <v>-20</v>
      </c>
      <c r="Z1980" t="s">
        <v>3180</v>
      </c>
      <c r="AA1980" t="s">
        <v>3184</v>
      </c>
      <c r="AB1980" t="s">
        <v>107</v>
      </c>
      <c r="AC1980" t="s">
        <v>91</v>
      </c>
      <c r="AD1980">
        <f>_xlfn.XLOOKUP(MIS[[#This Row],[TRADING SYMBOL]],[1]Sheet1!$D:$D,[1]Sheet1!$C:$C)</f>
        <v>389.05</v>
      </c>
      <c r="AE1980">
        <f>MIS[[#This Row],[OrderAverageTradedPrice]]*MIS[[#This Row],[OrderQuantity]]</f>
        <v>10475</v>
      </c>
      <c r="AF1980">
        <f>MIS[[#This Row],[LTP]]*MIS[[#This Row],[OrderQuantity]]</f>
        <v>7781</v>
      </c>
      <c r="AG1980">
        <f>IF(MIS[[#This Row],[OrderSide]]="SELL",MIS[[#This Row],[VALUE]]-MIS[[#This Row],[LIVE_VALUE]],MIS[[#This Row],[LIVE_VALUE]]-MIS[[#This Row],[VALUE]])</f>
        <v>2694</v>
      </c>
      <c r="AH1980" t="str" cm="1">
        <f t="array" ref="AH1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0" t="str">
        <f>MIS[[#This Row],[TRADING SYMBOL]]</f>
        <v>SENSEX2552082300PE</v>
      </c>
      <c r="AJ1980" t="str">
        <f>IF(RIGHT(MIS[[#This Row],[Main/Hedge]],4)="MAIN","MAIN","HEDGE")</f>
        <v>MAIN</v>
      </c>
      <c r="AK1980" t="str" cm="1">
        <f t="array" ref="AK1980">_xlfn._xlws.FILTER(Table4[Column1],ISNUMBER(SEARCH(Table4[Column1],MIS[[#This Row],[OrderUniqueIdentifier]])),"")</f>
        <v>MS</v>
      </c>
    </row>
    <row r="1981" spans="1:37" x14ac:dyDescent="0.25">
      <c r="A1981" t="s">
        <v>71</v>
      </c>
      <c r="B1981" t="s">
        <v>960</v>
      </c>
      <c r="C1981" t="s">
        <v>4673</v>
      </c>
      <c r="D1981" t="s">
        <v>72</v>
      </c>
      <c r="E1981" t="s">
        <v>3202</v>
      </c>
      <c r="F1981" t="s">
        <v>98</v>
      </c>
      <c r="G1981" t="s">
        <v>89</v>
      </c>
      <c r="H1981" t="s">
        <v>75</v>
      </c>
      <c r="I1981" t="s">
        <v>76</v>
      </c>
      <c r="J1981" t="s">
        <v>77</v>
      </c>
      <c r="K1981">
        <v>40</v>
      </c>
      <c r="L1981" t="s">
        <v>77</v>
      </c>
      <c r="M1981" t="s">
        <v>78</v>
      </c>
      <c r="N1981" t="s">
        <v>4674</v>
      </c>
      <c r="O1981" t="s">
        <v>3178</v>
      </c>
      <c r="P1981" t="s">
        <v>3183</v>
      </c>
      <c r="Q1981" t="s">
        <v>3205</v>
      </c>
      <c r="R1981" t="s">
        <v>79</v>
      </c>
      <c r="S1981" t="s">
        <v>40</v>
      </c>
      <c r="T1981" t="s">
        <v>3206</v>
      </c>
      <c r="U1981" t="s">
        <v>100</v>
      </c>
      <c r="V1981" t="s">
        <v>80</v>
      </c>
      <c r="W1981">
        <v>82100</v>
      </c>
      <c r="X1981" t="s">
        <v>85</v>
      </c>
      <c r="Y1981">
        <v>-40</v>
      </c>
      <c r="Z1981" t="s">
        <v>3180</v>
      </c>
      <c r="AA1981" t="s">
        <v>3184</v>
      </c>
      <c r="AB1981" t="s">
        <v>107</v>
      </c>
      <c r="AC1981" t="s">
        <v>91</v>
      </c>
      <c r="AD1981">
        <f>_xlfn.XLOOKUP(MIS[[#This Row],[TRADING SYMBOL]],[1]Sheet1!$D:$D,[1]Sheet1!$C:$C)</f>
        <v>310.8</v>
      </c>
      <c r="AE1981">
        <f>MIS[[#This Row],[OrderAverageTradedPrice]]*MIS[[#This Row],[OrderQuantity]]</f>
        <v>17493</v>
      </c>
      <c r="AF1981">
        <f>MIS[[#This Row],[LTP]]*MIS[[#This Row],[OrderQuantity]]</f>
        <v>12432</v>
      </c>
      <c r="AG1981">
        <f>IF(MIS[[#This Row],[OrderSide]]="SELL",MIS[[#This Row],[VALUE]]-MIS[[#This Row],[LIVE_VALUE]],MIS[[#This Row],[LIVE_VALUE]]-MIS[[#This Row],[VALUE]])</f>
        <v>5061</v>
      </c>
      <c r="AH1981" t="str" cm="1">
        <f t="array" ref="AH1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1" t="str">
        <f>MIS[[#This Row],[TRADING SYMBOL]]</f>
        <v>SENSEX2552082100PE</v>
      </c>
      <c r="AJ1981" t="str">
        <f>IF(RIGHT(MIS[[#This Row],[Main/Hedge]],4)="MAIN","MAIN","HEDGE")</f>
        <v>MAIN</v>
      </c>
      <c r="AK1981" t="str" cm="1">
        <f t="array" ref="AK1981">_xlfn._xlws.FILTER(Table4[Column1],ISNUMBER(SEARCH(Table4[Column1],MIS[[#This Row],[OrderUniqueIdentifier]])),"")</f>
        <v>MS</v>
      </c>
    </row>
    <row r="1982" spans="1:37" x14ac:dyDescent="0.25">
      <c r="A1982" t="s">
        <v>71</v>
      </c>
      <c r="B1982" t="s">
        <v>978</v>
      </c>
      <c r="C1982" t="s">
        <v>4725</v>
      </c>
      <c r="D1982" t="s">
        <v>72</v>
      </c>
      <c r="E1982" t="s">
        <v>160</v>
      </c>
      <c r="F1982" t="s">
        <v>98</v>
      </c>
      <c r="G1982" t="s">
        <v>89</v>
      </c>
      <c r="H1982" t="s">
        <v>75</v>
      </c>
      <c r="I1982" t="s">
        <v>76</v>
      </c>
      <c r="J1982" t="s">
        <v>77</v>
      </c>
      <c r="K1982">
        <v>20</v>
      </c>
      <c r="L1982" t="s">
        <v>77</v>
      </c>
      <c r="M1982" t="s">
        <v>78</v>
      </c>
      <c r="N1982" t="s">
        <v>4726</v>
      </c>
      <c r="O1982" t="s">
        <v>3178</v>
      </c>
      <c r="P1982" t="s">
        <v>3183</v>
      </c>
      <c r="Q1982" t="s">
        <v>162</v>
      </c>
      <c r="R1982" t="s">
        <v>79</v>
      </c>
      <c r="S1982" t="s">
        <v>40</v>
      </c>
      <c r="T1982" t="s">
        <v>163</v>
      </c>
      <c r="U1982" t="s">
        <v>100</v>
      </c>
      <c r="V1982" t="s">
        <v>80</v>
      </c>
      <c r="W1982">
        <v>82500</v>
      </c>
      <c r="X1982" t="s">
        <v>81</v>
      </c>
      <c r="Y1982">
        <v>-20</v>
      </c>
      <c r="Z1982" t="s">
        <v>3180</v>
      </c>
      <c r="AA1982" t="s">
        <v>3184</v>
      </c>
      <c r="AB1982" t="s">
        <v>90</v>
      </c>
      <c r="AC1982" t="s">
        <v>91</v>
      </c>
      <c r="AD1982">
        <f>_xlfn.XLOOKUP(MIS[[#This Row],[TRADING SYMBOL]],[1]Sheet1!$D:$D,[1]Sheet1!$C:$C)</f>
        <v>367.2</v>
      </c>
      <c r="AE1982">
        <f>MIS[[#This Row],[OrderAverageTradedPrice]]*MIS[[#This Row],[OrderQuantity]]</f>
        <v>8289</v>
      </c>
      <c r="AF1982">
        <f>MIS[[#This Row],[LTP]]*MIS[[#This Row],[OrderQuantity]]</f>
        <v>7344</v>
      </c>
      <c r="AG1982">
        <f>IF(MIS[[#This Row],[OrderSide]]="SELL",MIS[[#This Row],[VALUE]]-MIS[[#This Row],[LIVE_VALUE]],MIS[[#This Row],[LIVE_VALUE]]-MIS[[#This Row],[VALUE]])</f>
        <v>945</v>
      </c>
      <c r="AH1982" t="str" cm="1">
        <f t="array" ref="AH1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2" t="str">
        <f>MIS[[#This Row],[TRADING SYMBOL]]</f>
        <v>SENSEX2552082500CE</v>
      </c>
      <c r="AJ1982" t="str">
        <f>IF(RIGHT(MIS[[#This Row],[Main/Hedge]],4)="MAIN","MAIN","HEDGE")</f>
        <v>MAIN</v>
      </c>
      <c r="AK1982" t="str" cm="1">
        <f t="array" ref="AK1982">_xlfn._xlws.FILTER(Table4[Column1],ISNUMBER(SEARCH(Table4[Column1],MIS[[#This Row],[OrderUniqueIdentifier]])),"")</f>
        <v>MS</v>
      </c>
    </row>
    <row r="1983" spans="1:37" x14ac:dyDescent="0.25">
      <c r="A1983" t="s">
        <v>71</v>
      </c>
      <c r="B1983" t="s">
        <v>978</v>
      </c>
      <c r="C1983" t="s">
        <v>4727</v>
      </c>
      <c r="D1983" t="s">
        <v>72</v>
      </c>
      <c r="E1983" t="s">
        <v>3202</v>
      </c>
      <c r="F1983" t="s">
        <v>98</v>
      </c>
      <c r="G1983" t="s">
        <v>89</v>
      </c>
      <c r="H1983" t="s">
        <v>75</v>
      </c>
      <c r="I1983" t="s">
        <v>76</v>
      </c>
      <c r="J1983" t="s">
        <v>77</v>
      </c>
      <c r="K1983">
        <v>20</v>
      </c>
      <c r="L1983" t="s">
        <v>77</v>
      </c>
      <c r="M1983" t="s">
        <v>78</v>
      </c>
      <c r="N1983" t="s">
        <v>3654</v>
      </c>
      <c r="O1983" t="s">
        <v>3183</v>
      </c>
      <c r="P1983" t="s">
        <v>3183</v>
      </c>
      <c r="Q1983" t="s">
        <v>3205</v>
      </c>
      <c r="R1983" t="s">
        <v>79</v>
      </c>
      <c r="S1983" t="s">
        <v>40</v>
      </c>
      <c r="T1983" t="s">
        <v>3206</v>
      </c>
      <c r="U1983" t="s">
        <v>100</v>
      </c>
      <c r="V1983" t="s">
        <v>80</v>
      </c>
      <c r="W1983">
        <v>82100</v>
      </c>
      <c r="X1983" t="s">
        <v>85</v>
      </c>
      <c r="Y1983">
        <v>-20</v>
      </c>
      <c r="Z1983" t="s">
        <v>3184</v>
      </c>
      <c r="AA1983" t="s">
        <v>3184</v>
      </c>
      <c r="AB1983" t="s">
        <v>107</v>
      </c>
      <c r="AC1983" t="s">
        <v>91</v>
      </c>
      <c r="AD1983">
        <f>_xlfn.XLOOKUP(MIS[[#This Row],[TRADING SYMBOL]],[1]Sheet1!$D:$D,[1]Sheet1!$C:$C)</f>
        <v>310.8</v>
      </c>
      <c r="AE1983">
        <f>MIS[[#This Row],[OrderAverageTradedPrice]]*MIS[[#This Row],[OrderQuantity]]</f>
        <v>8730</v>
      </c>
      <c r="AF1983">
        <f>MIS[[#This Row],[LTP]]*MIS[[#This Row],[OrderQuantity]]</f>
        <v>6216</v>
      </c>
      <c r="AG1983">
        <f>IF(MIS[[#This Row],[OrderSide]]="SELL",MIS[[#This Row],[VALUE]]-MIS[[#This Row],[LIVE_VALUE]],MIS[[#This Row],[LIVE_VALUE]]-MIS[[#This Row],[VALUE]])</f>
        <v>2514</v>
      </c>
      <c r="AH1983" t="str" cm="1">
        <f t="array" ref="AH1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3" t="str">
        <f>MIS[[#This Row],[TRADING SYMBOL]]</f>
        <v>SENSEX2552082100PE</v>
      </c>
      <c r="AJ1983" t="str">
        <f>IF(RIGHT(MIS[[#This Row],[Main/Hedge]],4)="MAIN","MAIN","HEDGE")</f>
        <v>MAIN</v>
      </c>
      <c r="AK1983" t="str" cm="1">
        <f t="array" ref="AK1983">_xlfn._xlws.FILTER(Table4[Column1],ISNUMBER(SEARCH(Table4[Column1],MIS[[#This Row],[OrderUniqueIdentifier]])),"")</f>
        <v>MS</v>
      </c>
    </row>
    <row r="1984" spans="1:37" x14ac:dyDescent="0.25">
      <c r="A1984" t="s">
        <v>71</v>
      </c>
      <c r="B1984" t="s">
        <v>986</v>
      </c>
      <c r="C1984" t="s">
        <v>4751</v>
      </c>
      <c r="D1984" t="s">
        <v>72</v>
      </c>
      <c r="E1984" t="s">
        <v>3202</v>
      </c>
      <c r="F1984" t="s">
        <v>98</v>
      </c>
      <c r="G1984" t="s">
        <v>89</v>
      </c>
      <c r="H1984" t="s">
        <v>75</v>
      </c>
      <c r="I1984" t="s">
        <v>76</v>
      </c>
      <c r="J1984" t="s">
        <v>77</v>
      </c>
      <c r="K1984">
        <v>20</v>
      </c>
      <c r="L1984" t="s">
        <v>77</v>
      </c>
      <c r="M1984" t="s">
        <v>78</v>
      </c>
      <c r="N1984" t="s">
        <v>4752</v>
      </c>
      <c r="O1984" t="s">
        <v>3178</v>
      </c>
      <c r="P1984" t="s">
        <v>3183</v>
      </c>
      <c r="Q1984" t="s">
        <v>3205</v>
      </c>
      <c r="R1984" t="s">
        <v>79</v>
      </c>
      <c r="S1984" t="s">
        <v>40</v>
      </c>
      <c r="T1984" t="s">
        <v>3206</v>
      </c>
      <c r="U1984" t="s">
        <v>100</v>
      </c>
      <c r="V1984" t="s">
        <v>80</v>
      </c>
      <c r="W1984">
        <v>82100</v>
      </c>
      <c r="X1984" t="s">
        <v>85</v>
      </c>
      <c r="Y1984">
        <v>-20</v>
      </c>
      <c r="Z1984" t="s">
        <v>3180</v>
      </c>
      <c r="AA1984" t="s">
        <v>3184</v>
      </c>
      <c r="AB1984" t="s">
        <v>107</v>
      </c>
      <c r="AC1984" t="s">
        <v>91</v>
      </c>
      <c r="AD1984">
        <f>_xlfn.XLOOKUP(MIS[[#This Row],[TRADING SYMBOL]],[1]Sheet1!$D:$D,[1]Sheet1!$C:$C)</f>
        <v>310.8</v>
      </c>
      <c r="AE1984">
        <f>MIS[[#This Row],[OrderAverageTradedPrice]]*MIS[[#This Row],[OrderQuantity]]</f>
        <v>8754</v>
      </c>
      <c r="AF1984">
        <f>MIS[[#This Row],[LTP]]*MIS[[#This Row],[OrderQuantity]]</f>
        <v>6216</v>
      </c>
      <c r="AG1984">
        <f>IF(MIS[[#This Row],[OrderSide]]="SELL",MIS[[#This Row],[VALUE]]-MIS[[#This Row],[LIVE_VALUE]],MIS[[#This Row],[LIVE_VALUE]]-MIS[[#This Row],[VALUE]])</f>
        <v>2538</v>
      </c>
      <c r="AH1984" t="str" cm="1">
        <f t="array" ref="AH1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4" t="str">
        <f>MIS[[#This Row],[TRADING SYMBOL]]</f>
        <v>SENSEX2552082100PE</v>
      </c>
      <c r="AJ1984" t="str">
        <f>IF(RIGHT(MIS[[#This Row],[Main/Hedge]],4)="MAIN","MAIN","HEDGE")</f>
        <v>MAIN</v>
      </c>
      <c r="AK1984" t="str" cm="1">
        <f t="array" ref="AK1984">_xlfn._xlws.FILTER(Table4[Column1],ISNUMBER(SEARCH(Table4[Column1],MIS[[#This Row],[OrderUniqueIdentifier]])),"")</f>
        <v>MS</v>
      </c>
    </row>
    <row r="1985" spans="1:37" x14ac:dyDescent="0.25">
      <c r="A1985" t="s">
        <v>71</v>
      </c>
      <c r="B1985" t="s">
        <v>1001</v>
      </c>
      <c r="C1985" t="s">
        <v>4780</v>
      </c>
      <c r="D1985" t="s">
        <v>72</v>
      </c>
      <c r="E1985" t="s">
        <v>160</v>
      </c>
      <c r="F1985" t="s">
        <v>98</v>
      </c>
      <c r="G1985" t="s">
        <v>89</v>
      </c>
      <c r="H1985" t="s">
        <v>75</v>
      </c>
      <c r="I1985" t="s">
        <v>76</v>
      </c>
      <c r="J1985" t="s">
        <v>77</v>
      </c>
      <c r="K1985">
        <v>20</v>
      </c>
      <c r="L1985" t="s">
        <v>77</v>
      </c>
      <c r="M1985" t="s">
        <v>78</v>
      </c>
      <c r="N1985" t="s">
        <v>4781</v>
      </c>
      <c r="O1985" t="s">
        <v>3178</v>
      </c>
      <c r="P1985" t="s">
        <v>3183</v>
      </c>
      <c r="Q1985" t="s">
        <v>162</v>
      </c>
      <c r="R1985" t="s">
        <v>79</v>
      </c>
      <c r="S1985" t="s">
        <v>40</v>
      </c>
      <c r="T1985" t="s">
        <v>163</v>
      </c>
      <c r="U1985" t="s">
        <v>100</v>
      </c>
      <c r="V1985" t="s">
        <v>80</v>
      </c>
      <c r="W1985">
        <v>82500</v>
      </c>
      <c r="X1985" t="s">
        <v>81</v>
      </c>
      <c r="Y1985">
        <v>-20</v>
      </c>
      <c r="Z1985" t="s">
        <v>3180</v>
      </c>
      <c r="AA1985" t="s">
        <v>3184</v>
      </c>
      <c r="AB1985" t="s">
        <v>90</v>
      </c>
      <c r="AC1985" t="s">
        <v>91</v>
      </c>
      <c r="AD1985">
        <f>_xlfn.XLOOKUP(MIS[[#This Row],[TRADING SYMBOL]],[1]Sheet1!$D:$D,[1]Sheet1!$C:$C)</f>
        <v>367.2</v>
      </c>
      <c r="AE1985">
        <f>MIS[[#This Row],[OrderAverageTradedPrice]]*MIS[[#This Row],[OrderQuantity]]</f>
        <v>8283</v>
      </c>
      <c r="AF1985">
        <f>MIS[[#This Row],[LTP]]*MIS[[#This Row],[OrderQuantity]]</f>
        <v>7344</v>
      </c>
      <c r="AG1985">
        <f>IF(MIS[[#This Row],[OrderSide]]="SELL",MIS[[#This Row],[VALUE]]-MIS[[#This Row],[LIVE_VALUE]],MIS[[#This Row],[LIVE_VALUE]]-MIS[[#This Row],[VALUE]])</f>
        <v>939</v>
      </c>
      <c r="AH1985" t="str" cm="1">
        <f t="array" ref="AH1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5" t="str">
        <f>MIS[[#This Row],[TRADING SYMBOL]]</f>
        <v>SENSEX2552082500CE</v>
      </c>
      <c r="AJ1985" t="str">
        <f>IF(RIGHT(MIS[[#This Row],[Main/Hedge]],4)="MAIN","MAIN","HEDGE")</f>
        <v>MAIN</v>
      </c>
      <c r="AK1985" t="str" cm="1">
        <f t="array" ref="AK1985">_xlfn._xlws.FILTER(Table4[Column1],ISNUMBER(SEARCH(Table4[Column1],MIS[[#This Row],[OrderUniqueIdentifier]])),"")</f>
        <v>MS</v>
      </c>
    </row>
    <row r="1986" spans="1:37" x14ac:dyDescent="0.25">
      <c r="A1986" t="s">
        <v>71</v>
      </c>
      <c r="B1986" t="s">
        <v>1013</v>
      </c>
      <c r="C1986" t="s">
        <v>4811</v>
      </c>
      <c r="D1986" t="s">
        <v>72</v>
      </c>
      <c r="E1986" t="s">
        <v>3193</v>
      </c>
      <c r="F1986" t="s">
        <v>98</v>
      </c>
      <c r="G1986" t="s">
        <v>89</v>
      </c>
      <c r="H1986" t="s">
        <v>75</v>
      </c>
      <c r="I1986" t="s">
        <v>76</v>
      </c>
      <c r="J1986" t="s">
        <v>77</v>
      </c>
      <c r="K1986">
        <v>80</v>
      </c>
      <c r="L1986" t="s">
        <v>77</v>
      </c>
      <c r="M1986" t="s">
        <v>78</v>
      </c>
      <c r="N1986" t="s">
        <v>4812</v>
      </c>
      <c r="O1986" t="s">
        <v>3178</v>
      </c>
      <c r="P1986" t="s">
        <v>3183</v>
      </c>
      <c r="Q1986" t="s">
        <v>3195</v>
      </c>
      <c r="R1986" t="s">
        <v>79</v>
      </c>
      <c r="S1986" t="s">
        <v>40</v>
      </c>
      <c r="T1986" t="s">
        <v>3196</v>
      </c>
      <c r="U1986" t="s">
        <v>100</v>
      </c>
      <c r="V1986" t="s">
        <v>80</v>
      </c>
      <c r="W1986">
        <v>82200</v>
      </c>
      <c r="X1986" t="s">
        <v>85</v>
      </c>
      <c r="Y1986">
        <v>-80</v>
      </c>
      <c r="Z1986" t="s">
        <v>3180</v>
      </c>
      <c r="AA1986" t="s">
        <v>3184</v>
      </c>
      <c r="AB1986" t="s">
        <v>107</v>
      </c>
      <c r="AC1986" t="s">
        <v>91</v>
      </c>
      <c r="AD1986">
        <f>_xlfn.XLOOKUP(MIS[[#This Row],[TRADING SYMBOL]],[1]Sheet1!$D:$D,[1]Sheet1!$C:$C)</f>
        <v>350</v>
      </c>
      <c r="AE1986">
        <f>MIS[[#This Row],[OrderAverageTradedPrice]]*MIS[[#This Row],[OrderQuantity]]</f>
        <v>38432</v>
      </c>
      <c r="AF1986">
        <f>MIS[[#This Row],[LTP]]*MIS[[#This Row],[OrderQuantity]]</f>
        <v>28000</v>
      </c>
      <c r="AG1986">
        <f>IF(MIS[[#This Row],[OrderSide]]="SELL",MIS[[#This Row],[VALUE]]-MIS[[#This Row],[LIVE_VALUE]],MIS[[#This Row],[LIVE_VALUE]]-MIS[[#This Row],[VALUE]])</f>
        <v>10432</v>
      </c>
      <c r="AH1986" t="str" cm="1">
        <f t="array" ref="AH1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6" t="str">
        <f>MIS[[#This Row],[TRADING SYMBOL]]</f>
        <v>SENSEX2552082200PE</v>
      </c>
      <c r="AJ1986" t="str">
        <f>IF(RIGHT(MIS[[#This Row],[Main/Hedge]],4)="MAIN","MAIN","HEDGE")</f>
        <v>MAIN</v>
      </c>
      <c r="AK1986" t="str" cm="1">
        <f t="array" ref="AK1986">_xlfn._xlws.FILTER(Table4[Column1],ISNUMBER(SEARCH(Table4[Column1],MIS[[#This Row],[OrderUniqueIdentifier]])),"")</f>
        <v>MS</v>
      </c>
    </row>
    <row r="1987" spans="1:37" x14ac:dyDescent="0.25">
      <c r="A1987" t="s">
        <v>71</v>
      </c>
      <c r="B1987" t="s">
        <v>1021</v>
      </c>
      <c r="C1987" t="s">
        <v>4838</v>
      </c>
      <c r="D1987" t="s">
        <v>72</v>
      </c>
      <c r="E1987" t="s">
        <v>3193</v>
      </c>
      <c r="F1987" t="s">
        <v>98</v>
      </c>
      <c r="G1987" t="s">
        <v>89</v>
      </c>
      <c r="H1987" t="s">
        <v>75</v>
      </c>
      <c r="I1987" t="s">
        <v>76</v>
      </c>
      <c r="J1987" t="s">
        <v>77</v>
      </c>
      <c r="K1987">
        <v>40</v>
      </c>
      <c r="L1987" t="s">
        <v>77</v>
      </c>
      <c r="M1987" t="s">
        <v>78</v>
      </c>
      <c r="N1987" t="s">
        <v>3491</v>
      </c>
      <c r="O1987" t="s">
        <v>3178</v>
      </c>
      <c r="P1987" t="s">
        <v>3183</v>
      </c>
      <c r="Q1987" t="s">
        <v>3195</v>
      </c>
      <c r="R1987" t="s">
        <v>79</v>
      </c>
      <c r="S1987" t="s">
        <v>40</v>
      </c>
      <c r="T1987" t="s">
        <v>3196</v>
      </c>
      <c r="U1987" t="s">
        <v>100</v>
      </c>
      <c r="V1987" t="s">
        <v>80</v>
      </c>
      <c r="W1987">
        <v>82200</v>
      </c>
      <c r="X1987" t="s">
        <v>85</v>
      </c>
      <c r="Y1987">
        <v>-40</v>
      </c>
      <c r="Z1987" t="s">
        <v>3180</v>
      </c>
      <c r="AA1987" t="s">
        <v>3184</v>
      </c>
      <c r="AB1987" t="s">
        <v>107</v>
      </c>
      <c r="AC1987" t="s">
        <v>91</v>
      </c>
      <c r="AD1987">
        <f>_xlfn.XLOOKUP(MIS[[#This Row],[TRADING SYMBOL]],[1]Sheet1!$D:$D,[1]Sheet1!$C:$C)</f>
        <v>350</v>
      </c>
      <c r="AE1987">
        <f>MIS[[#This Row],[OrderAverageTradedPrice]]*MIS[[#This Row],[OrderQuantity]]</f>
        <v>19194</v>
      </c>
      <c r="AF1987">
        <f>MIS[[#This Row],[LTP]]*MIS[[#This Row],[OrderQuantity]]</f>
        <v>14000</v>
      </c>
      <c r="AG1987">
        <f>IF(MIS[[#This Row],[OrderSide]]="SELL",MIS[[#This Row],[VALUE]]-MIS[[#This Row],[LIVE_VALUE]],MIS[[#This Row],[LIVE_VALUE]]-MIS[[#This Row],[VALUE]])</f>
        <v>5194</v>
      </c>
      <c r="AH1987" t="str" cm="1">
        <f t="array" ref="AH1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7" t="str">
        <f>MIS[[#This Row],[TRADING SYMBOL]]</f>
        <v>SENSEX2552082200PE</v>
      </c>
      <c r="AJ1987" t="str">
        <f>IF(RIGHT(MIS[[#This Row],[Main/Hedge]],4)="MAIN","MAIN","HEDGE")</f>
        <v>MAIN</v>
      </c>
      <c r="AK1987" t="str" cm="1">
        <f t="array" ref="AK1987">_xlfn._xlws.FILTER(Table4[Column1],ISNUMBER(SEARCH(Table4[Column1],MIS[[#This Row],[OrderUniqueIdentifier]])),"")</f>
        <v>MS</v>
      </c>
    </row>
    <row r="1988" spans="1:37" x14ac:dyDescent="0.25">
      <c r="A1988" t="s">
        <v>71</v>
      </c>
      <c r="B1988" t="s">
        <v>1021</v>
      </c>
      <c r="C1988" t="s">
        <v>4839</v>
      </c>
      <c r="D1988" t="s">
        <v>72</v>
      </c>
      <c r="E1988" t="s">
        <v>160</v>
      </c>
      <c r="F1988" t="s">
        <v>98</v>
      </c>
      <c r="G1988" t="s">
        <v>89</v>
      </c>
      <c r="H1988" t="s">
        <v>75</v>
      </c>
      <c r="I1988" t="s">
        <v>76</v>
      </c>
      <c r="J1988" t="s">
        <v>77</v>
      </c>
      <c r="K1988">
        <v>40</v>
      </c>
      <c r="L1988" t="s">
        <v>77</v>
      </c>
      <c r="M1988" t="s">
        <v>78</v>
      </c>
      <c r="N1988" t="s">
        <v>4840</v>
      </c>
      <c r="O1988" t="s">
        <v>3183</v>
      </c>
      <c r="P1988" t="s">
        <v>3183</v>
      </c>
      <c r="Q1988" t="s">
        <v>162</v>
      </c>
      <c r="R1988" t="s">
        <v>79</v>
      </c>
      <c r="S1988" t="s">
        <v>40</v>
      </c>
      <c r="T1988" t="s">
        <v>163</v>
      </c>
      <c r="U1988" t="s">
        <v>100</v>
      </c>
      <c r="V1988" t="s">
        <v>80</v>
      </c>
      <c r="W1988">
        <v>82500</v>
      </c>
      <c r="X1988" t="s">
        <v>81</v>
      </c>
      <c r="Y1988">
        <v>-40</v>
      </c>
      <c r="Z1988" t="s">
        <v>3184</v>
      </c>
      <c r="AA1988" t="s">
        <v>3184</v>
      </c>
      <c r="AB1988" t="s">
        <v>90</v>
      </c>
      <c r="AC1988" t="s">
        <v>91</v>
      </c>
      <c r="AD1988">
        <f>_xlfn.XLOOKUP(MIS[[#This Row],[TRADING SYMBOL]],[1]Sheet1!$D:$D,[1]Sheet1!$C:$C)</f>
        <v>367.2</v>
      </c>
      <c r="AE1988">
        <f>MIS[[#This Row],[OrderAverageTradedPrice]]*MIS[[#This Row],[OrderQuantity]]</f>
        <v>16558</v>
      </c>
      <c r="AF1988">
        <f>MIS[[#This Row],[LTP]]*MIS[[#This Row],[OrderQuantity]]</f>
        <v>14688</v>
      </c>
      <c r="AG1988">
        <f>IF(MIS[[#This Row],[OrderSide]]="SELL",MIS[[#This Row],[VALUE]]-MIS[[#This Row],[LIVE_VALUE]],MIS[[#This Row],[LIVE_VALUE]]-MIS[[#This Row],[VALUE]])</f>
        <v>1870</v>
      </c>
      <c r="AH1988" t="str" cm="1">
        <f t="array" ref="AH1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8" t="str">
        <f>MIS[[#This Row],[TRADING SYMBOL]]</f>
        <v>SENSEX2552082500CE</v>
      </c>
      <c r="AJ1988" t="str">
        <f>IF(RIGHT(MIS[[#This Row],[Main/Hedge]],4)="MAIN","MAIN","HEDGE")</f>
        <v>MAIN</v>
      </c>
      <c r="AK1988" t="str" cm="1">
        <f t="array" ref="AK1988">_xlfn._xlws.FILTER(Table4[Column1],ISNUMBER(SEARCH(Table4[Column1],MIS[[#This Row],[OrderUniqueIdentifier]])),"")</f>
        <v>MS</v>
      </c>
    </row>
    <row r="1989" spans="1:37" x14ac:dyDescent="0.25">
      <c r="A1989" t="s">
        <v>71</v>
      </c>
      <c r="B1989" t="s">
        <v>1029</v>
      </c>
      <c r="C1989" t="s">
        <v>4867</v>
      </c>
      <c r="D1989" t="s">
        <v>72</v>
      </c>
      <c r="E1989" t="s">
        <v>3193</v>
      </c>
      <c r="F1989" t="s">
        <v>98</v>
      </c>
      <c r="G1989" t="s">
        <v>89</v>
      </c>
      <c r="H1989" t="s">
        <v>75</v>
      </c>
      <c r="I1989" t="s">
        <v>76</v>
      </c>
      <c r="J1989" t="s">
        <v>77</v>
      </c>
      <c r="K1989">
        <v>40</v>
      </c>
      <c r="L1989" t="s">
        <v>77</v>
      </c>
      <c r="M1989" t="s">
        <v>78</v>
      </c>
      <c r="N1989" t="s">
        <v>4868</v>
      </c>
      <c r="O1989" t="s">
        <v>3178</v>
      </c>
      <c r="P1989" t="s">
        <v>3183</v>
      </c>
      <c r="Q1989" t="s">
        <v>3195</v>
      </c>
      <c r="R1989" t="s">
        <v>79</v>
      </c>
      <c r="S1989" t="s">
        <v>40</v>
      </c>
      <c r="T1989" t="s">
        <v>3196</v>
      </c>
      <c r="U1989" t="s">
        <v>100</v>
      </c>
      <c r="V1989" t="s">
        <v>80</v>
      </c>
      <c r="W1989">
        <v>82200</v>
      </c>
      <c r="X1989" t="s">
        <v>85</v>
      </c>
      <c r="Y1989">
        <v>-40</v>
      </c>
      <c r="Z1989" t="s">
        <v>3180</v>
      </c>
      <c r="AA1989" t="s">
        <v>3184</v>
      </c>
      <c r="AB1989" t="s">
        <v>107</v>
      </c>
      <c r="AC1989" t="s">
        <v>91</v>
      </c>
      <c r="AD1989">
        <f>_xlfn.XLOOKUP(MIS[[#This Row],[TRADING SYMBOL]],[1]Sheet1!$D:$D,[1]Sheet1!$C:$C)</f>
        <v>350</v>
      </c>
      <c r="AE1989">
        <f>MIS[[#This Row],[OrderAverageTradedPrice]]*MIS[[#This Row],[OrderQuantity]]</f>
        <v>19202</v>
      </c>
      <c r="AF1989">
        <f>MIS[[#This Row],[LTP]]*MIS[[#This Row],[OrderQuantity]]</f>
        <v>14000</v>
      </c>
      <c r="AG1989">
        <f>IF(MIS[[#This Row],[OrderSide]]="SELL",MIS[[#This Row],[VALUE]]-MIS[[#This Row],[LIVE_VALUE]],MIS[[#This Row],[LIVE_VALUE]]-MIS[[#This Row],[VALUE]])</f>
        <v>5202</v>
      </c>
      <c r="AH1989" t="str" cm="1">
        <f t="array" ref="AH1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9" t="str">
        <f>MIS[[#This Row],[TRADING SYMBOL]]</f>
        <v>SENSEX2552082200PE</v>
      </c>
      <c r="AJ1989" t="str">
        <f>IF(RIGHT(MIS[[#This Row],[Main/Hedge]],4)="MAIN","MAIN","HEDGE")</f>
        <v>MAIN</v>
      </c>
      <c r="AK1989" t="str" cm="1">
        <f t="array" ref="AK1989">_xlfn._xlws.FILTER(Table4[Column1],ISNUMBER(SEARCH(Table4[Column1],MIS[[#This Row],[OrderUniqueIdentifier]])),"")</f>
        <v>MS</v>
      </c>
    </row>
    <row r="1990" spans="1:37" x14ac:dyDescent="0.25">
      <c r="A1990" t="s">
        <v>71</v>
      </c>
      <c r="B1990" t="s">
        <v>1037</v>
      </c>
      <c r="C1990" t="s">
        <v>4893</v>
      </c>
      <c r="D1990" t="s">
        <v>72</v>
      </c>
      <c r="E1990" t="s">
        <v>3193</v>
      </c>
      <c r="F1990" t="s">
        <v>98</v>
      </c>
      <c r="G1990" t="s">
        <v>89</v>
      </c>
      <c r="H1990" t="s">
        <v>75</v>
      </c>
      <c r="I1990" t="s">
        <v>76</v>
      </c>
      <c r="J1990" t="s">
        <v>77</v>
      </c>
      <c r="K1990">
        <v>20</v>
      </c>
      <c r="L1990" t="s">
        <v>77</v>
      </c>
      <c r="M1990" t="s">
        <v>78</v>
      </c>
      <c r="N1990" t="s">
        <v>4894</v>
      </c>
      <c r="O1990" t="s">
        <v>3183</v>
      </c>
      <c r="P1990" t="s">
        <v>3183</v>
      </c>
      <c r="Q1990" t="s">
        <v>3195</v>
      </c>
      <c r="R1990" t="s">
        <v>79</v>
      </c>
      <c r="S1990" t="s">
        <v>40</v>
      </c>
      <c r="T1990" t="s">
        <v>3196</v>
      </c>
      <c r="U1990" t="s">
        <v>100</v>
      </c>
      <c r="V1990" t="s">
        <v>80</v>
      </c>
      <c r="W1990">
        <v>82200</v>
      </c>
      <c r="X1990" t="s">
        <v>85</v>
      </c>
      <c r="Y1990">
        <v>-20</v>
      </c>
      <c r="Z1990" t="s">
        <v>3184</v>
      </c>
      <c r="AA1990" t="s">
        <v>3184</v>
      </c>
      <c r="AB1990" t="s">
        <v>107</v>
      </c>
      <c r="AC1990" t="s">
        <v>91</v>
      </c>
      <c r="AD1990">
        <f>_xlfn.XLOOKUP(MIS[[#This Row],[TRADING SYMBOL]],[1]Sheet1!$D:$D,[1]Sheet1!$C:$C)</f>
        <v>350</v>
      </c>
      <c r="AE1990">
        <f>MIS[[#This Row],[OrderAverageTradedPrice]]*MIS[[#This Row],[OrderQuantity]]</f>
        <v>9580</v>
      </c>
      <c r="AF1990">
        <f>MIS[[#This Row],[LTP]]*MIS[[#This Row],[OrderQuantity]]</f>
        <v>7000</v>
      </c>
      <c r="AG1990">
        <f>IF(MIS[[#This Row],[OrderSide]]="SELL",MIS[[#This Row],[VALUE]]-MIS[[#This Row],[LIVE_VALUE]],MIS[[#This Row],[LIVE_VALUE]]-MIS[[#This Row],[VALUE]])</f>
        <v>2580</v>
      </c>
      <c r="AH1990" t="str" cm="1">
        <f t="array" ref="AH1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0" t="str">
        <f>MIS[[#This Row],[TRADING SYMBOL]]</f>
        <v>SENSEX2552082200PE</v>
      </c>
      <c r="AJ1990" t="str">
        <f>IF(RIGHT(MIS[[#This Row],[Main/Hedge]],4)="MAIN","MAIN","HEDGE")</f>
        <v>MAIN</v>
      </c>
      <c r="AK1990" t="str" cm="1">
        <f t="array" ref="AK1990">_xlfn._xlws.FILTER(Table4[Column1],ISNUMBER(SEARCH(Table4[Column1],MIS[[#This Row],[OrderUniqueIdentifier]])),"")</f>
        <v>MS</v>
      </c>
    </row>
    <row r="1991" spans="1:37" x14ac:dyDescent="0.25">
      <c r="A1991" t="s">
        <v>71</v>
      </c>
      <c r="B1991" t="s">
        <v>1045</v>
      </c>
      <c r="C1991" t="s">
        <v>4923</v>
      </c>
      <c r="D1991" t="s">
        <v>72</v>
      </c>
      <c r="E1991" t="s">
        <v>3202</v>
      </c>
      <c r="F1991" t="s">
        <v>98</v>
      </c>
      <c r="G1991" t="s">
        <v>89</v>
      </c>
      <c r="H1991" t="s">
        <v>75</v>
      </c>
      <c r="I1991" t="s">
        <v>76</v>
      </c>
      <c r="J1991" t="s">
        <v>77</v>
      </c>
      <c r="K1991">
        <v>60</v>
      </c>
      <c r="L1991" t="s">
        <v>77</v>
      </c>
      <c r="M1991" t="s">
        <v>78</v>
      </c>
      <c r="N1991" t="s">
        <v>4783</v>
      </c>
      <c r="O1991" t="s">
        <v>3178</v>
      </c>
      <c r="P1991" t="s">
        <v>3183</v>
      </c>
      <c r="Q1991" t="s">
        <v>3205</v>
      </c>
      <c r="R1991" t="s">
        <v>79</v>
      </c>
      <c r="S1991" t="s">
        <v>40</v>
      </c>
      <c r="T1991" t="s">
        <v>3206</v>
      </c>
      <c r="U1991" t="s">
        <v>100</v>
      </c>
      <c r="V1991" t="s">
        <v>80</v>
      </c>
      <c r="W1991">
        <v>82100</v>
      </c>
      <c r="X1991" t="s">
        <v>85</v>
      </c>
      <c r="Y1991">
        <v>-60</v>
      </c>
      <c r="Z1991" t="s">
        <v>3180</v>
      </c>
      <c r="AA1991" t="s">
        <v>3184</v>
      </c>
      <c r="AB1991" t="s">
        <v>107</v>
      </c>
      <c r="AC1991" t="s">
        <v>91</v>
      </c>
      <c r="AD1991">
        <f>_xlfn.XLOOKUP(MIS[[#This Row],[TRADING SYMBOL]],[1]Sheet1!$D:$D,[1]Sheet1!$C:$C)</f>
        <v>310.8</v>
      </c>
      <c r="AE1991">
        <f>MIS[[#This Row],[OrderAverageTradedPrice]]*MIS[[#This Row],[OrderQuantity]]</f>
        <v>26268</v>
      </c>
      <c r="AF1991">
        <f>MIS[[#This Row],[LTP]]*MIS[[#This Row],[OrderQuantity]]</f>
        <v>18648</v>
      </c>
      <c r="AG1991">
        <f>IF(MIS[[#This Row],[OrderSide]]="SELL",MIS[[#This Row],[VALUE]]-MIS[[#This Row],[LIVE_VALUE]],MIS[[#This Row],[LIVE_VALUE]]-MIS[[#This Row],[VALUE]])</f>
        <v>7620</v>
      </c>
      <c r="AH1991" t="str" cm="1">
        <f t="array" ref="AH1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1" t="str">
        <f>MIS[[#This Row],[TRADING SYMBOL]]</f>
        <v>SENSEX2552082100PE</v>
      </c>
      <c r="AJ1991" t="str">
        <f>IF(RIGHT(MIS[[#This Row],[Main/Hedge]],4)="MAIN","MAIN","HEDGE")</f>
        <v>MAIN</v>
      </c>
      <c r="AK1991" t="str" cm="1">
        <f t="array" ref="AK1991">_xlfn._xlws.FILTER(Table4[Column1],ISNUMBER(SEARCH(Table4[Column1],MIS[[#This Row],[OrderUniqueIdentifier]])),"")</f>
        <v>MS</v>
      </c>
    </row>
    <row r="1992" spans="1:37" x14ac:dyDescent="0.25">
      <c r="A1992" t="s">
        <v>71</v>
      </c>
      <c r="B1992" t="s">
        <v>1061</v>
      </c>
      <c r="C1992" t="s">
        <v>4972</v>
      </c>
      <c r="D1992" t="s">
        <v>72</v>
      </c>
      <c r="E1992" t="s">
        <v>3202</v>
      </c>
      <c r="F1992" t="s">
        <v>98</v>
      </c>
      <c r="G1992" t="s">
        <v>89</v>
      </c>
      <c r="H1992" t="s">
        <v>75</v>
      </c>
      <c r="I1992" t="s">
        <v>76</v>
      </c>
      <c r="J1992" t="s">
        <v>77</v>
      </c>
      <c r="K1992">
        <v>40</v>
      </c>
      <c r="L1992" t="s">
        <v>77</v>
      </c>
      <c r="M1992" t="s">
        <v>78</v>
      </c>
      <c r="N1992" t="s">
        <v>4973</v>
      </c>
      <c r="O1992" t="s">
        <v>3183</v>
      </c>
      <c r="P1992" t="s">
        <v>3183</v>
      </c>
      <c r="Q1992" t="s">
        <v>3205</v>
      </c>
      <c r="R1992" t="s">
        <v>79</v>
      </c>
      <c r="S1992" t="s">
        <v>40</v>
      </c>
      <c r="T1992" t="s">
        <v>3206</v>
      </c>
      <c r="U1992" t="s">
        <v>100</v>
      </c>
      <c r="V1992" t="s">
        <v>80</v>
      </c>
      <c r="W1992">
        <v>82100</v>
      </c>
      <c r="X1992" t="s">
        <v>85</v>
      </c>
      <c r="Y1992">
        <v>-40</v>
      </c>
      <c r="Z1992" t="s">
        <v>3184</v>
      </c>
      <c r="AA1992" t="s">
        <v>3184</v>
      </c>
      <c r="AB1992" t="s">
        <v>107</v>
      </c>
      <c r="AC1992" t="s">
        <v>91</v>
      </c>
      <c r="AD1992">
        <f>_xlfn.XLOOKUP(MIS[[#This Row],[TRADING SYMBOL]],[1]Sheet1!$D:$D,[1]Sheet1!$C:$C)</f>
        <v>310.8</v>
      </c>
      <c r="AE1992">
        <f>MIS[[#This Row],[OrderAverageTradedPrice]]*MIS[[#This Row],[OrderQuantity]]</f>
        <v>17488</v>
      </c>
      <c r="AF1992">
        <f>MIS[[#This Row],[LTP]]*MIS[[#This Row],[OrderQuantity]]</f>
        <v>12432</v>
      </c>
      <c r="AG1992">
        <f>IF(MIS[[#This Row],[OrderSide]]="SELL",MIS[[#This Row],[VALUE]]-MIS[[#This Row],[LIVE_VALUE]],MIS[[#This Row],[LIVE_VALUE]]-MIS[[#This Row],[VALUE]])</f>
        <v>5056</v>
      </c>
      <c r="AH1992" t="str" cm="1">
        <f t="array" ref="AH1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2" t="str">
        <f>MIS[[#This Row],[TRADING SYMBOL]]</f>
        <v>SENSEX2552082100PE</v>
      </c>
      <c r="AJ1992" t="str">
        <f>IF(RIGHT(MIS[[#This Row],[Main/Hedge]],4)="MAIN","MAIN","HEDGE")</f>
        <v>MAIN</v>
      </c>
      <c r="AK1992" t="str" cm="1">
        <f t="array" ref="AK1992">_xlfn._xlws.FILTER(Table4[Column1],ISNUMBER(SEARCH(Table4[Column1],MIS[[#This Row],[OrderUniqueIdentifier]])),"")</f>
        <v>MS</v>
      </c>
    </row>
    <row r="1993" spans="1:37" x14ac:dyDescent="0.25">
      <c r="A1993" t="s">
        <v>71</v>
      </c>
      <c r="B1993" t="s">
        <v>1086</v>
      </c>
      <c r="C1993" t="s">
        <v>5052</v>
      </c>
      <c r="D1993" t="s">
        <v>72</v>
      </c>
      <c r="E1993" t="s">
        <v>160</v>
      </c>
      <c r="F1993" t="s">
        <v>98</v>
      </c>
      <c r="G1993" t="s">
        <v>89</v>
      </c>
      <c r="H1993" t="s">
        <v>75</v>
      </c>
      <c r="I1993" t="s">
        <v>76</v>
      </c>
      <c r="J1993" t="s">
        <v>77</v>
      </c>
      <c r="K1993">
        <v>40</v>
      </c>
      <c r="L1993" t="s">
        <v>77</v>
      </c>
      <c r="M1993" t="s">
        <v>78</v>
      </c>
      <c r="N1993" t="s">
        <v>4726</v>
      </c>
      <c r="O1993" t="s">
        <v>3178</v>
      </c>
      <c r="P1993" t="s">
        <v>3183</v>
      </c>
      <c r="Q1993" t="s">
        <v>162</v>
      </c>
      <c r="R1993" t="s">
        <v>79</v>
      </c>
      <c r="S1993" t="s">
        <v>40</v>
      </c>
      <c r="T1993" t="s">
        <v>163</v>
      </c>
      <c r="U1993" t="s">
        <v>100</v>
      </c>
      <c r="V1993" t="s">
        <v>80</v>
      </c>
      <c r="W1993">
        <v>82500</v>
      </c>
      <c r="X1993" t="s">
        <v>81</v>
      </c>
      <c r="Y1993">
        <v>-40</v>
      </c>
      <c r="Z1993" t="s">
        <v>3180</v>
      </c>
      <c r="AA1993" t="s">
        <v>3184</v>
      </c>
      <c r="AB1993" t="s">
        <v>90</v>
      </c>
      <c r="AC1993" t="s">
        <v>91</v>
      </c>
      <c r="AD1993">
        <f>_xlfn.XLOOKUP(MIS[[#This Row],[TRADING SYMBOL]],[1]Sheet1!$D:$D,[1]Sheet1!$C:$C)</f>
        <v>367.2</v>
      </c>
      <c r="AE1993">
        <f>MIS[[#This Row],[OrderAverageTradedPrice]]*MIS[[#This Row],[OrderQuantity]]</f>
        <v>16578</v>
      </c>
      <c r="AF1993">
        <f>MIS[[#This Row],[LTP]]*MIS[[#This Row],[OrderQuantity]]</f>
        <v>14688</v>
      </c>
      <c r="AG1993">
        <f>IF(MIS[[#This Row],[OrderSide]]="SELL",MIS[[#This Row],[VALUE]]-MIS[[#This Row],[LIVE_VALUE]],MIS[[#This Row],[LIVE_VALUE]]-MIS[[#This Row],[VALUE]])</f>
        <v>1890</v>
      </c>
      <c r="AH1993" t="str" cm="1">
        <f t="array" ref="AH1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3" t="str">
        <f>MIS[[#This Row],[TRADING SYMBOL]]</f>
        <v>SENSEX2552082500CE</v>
      </c>
      <c r="AJ1993" t="str">
        <f>IF(RIGHT(MIS[[#This Row],[Main/Hedge]],4)="MAIN","MAIN","HEDGE")</f>
        <v>MAIN</v>
      </c>
      <c r="AK1993" t="str" cm="1">
        <f t="array" ref="AK1993">_xlfn._xlws.FILTER(Table4[Column1],ISNUMBER(SEARCH(Table4[Column1],MIS[[#This Row],[OrderUniqueIdentifier]])),"")</f>
        <v>MS</v>
      </c>
    </row>
    <row r="1994" spans="1:37" x14ac:dyDescent="0.25">
      <c r="A1994" t="s">
        <v>71</v>
      </c>
      <c r="B1994" t="s">
        <v>1093</v>
      </c>
      <c r="C1994" t="s">
        <v>5084</v>
      </c>
      <c r="D1994" t="s">
        <v>72</v>
      </c>
      <c r="E1994" t="s">
        <v>3202</v>
      </c>
      <c r="F1994" t="s">
        <v>98</v>
      </c>
      <c r="G1994" t="s">
        <v>89</v>
      </c>
      <c r="H1994" t="s">
        <v>75</v>
      </c>
      <c r="I1994" t="s">
        <v>76</v>
      </c>
      <c r="J1994" t="s">
        <v>77</v>
      </c>
      <c r="K1994">
        <v>80</v>
      </c>
      <c r="L1994" t="s">
        <v>77</v>
      </c>
      <c r="M1994" t="s">
        <v>78</v>
      </c>
      <c r="N1994" t="s">
        <v>5085</v>
      </c>
      <c r="O1994" t="s">
        <v>3178</v>
      </c>
      <c r="P1994" t="s">
        <v>3183</v>
      </c>
      <c r="Q1994" t="s">
        <v>3205</v>
      </c>
      <c r="R1994" t="s">
        <v>79</v>
      </c>
      <c r="S1994" t="s">
        <v>40</v>
      </c>
      <c r="T1994" t="s">
        <v>3206</v>
      </c>
      <c r="U1994" t="s">
        <v>100</v>
      </c>
      <c r="V1994" t="s">
        <v>80</v>
      </c>
      <c r="W1994">
        <v>82100</v>
      </c>
      <c r="X1994" t="s">
        <v>85</v>
      </c>
      <c r="Y1994">
        <v>-80</v>
      </c>
      <c r="Z1994" t="s">
        <v>3180</v>
      </c>
      <c r="AA1994" t="s">
        <v>3184</v>
      </c>
      <c r="AB1994" t="s">
        <v>107</v>
      </c>
      <c r="AC1994" t="s">
        <v>91</v>
      </c>
      <c r="AD1994">
        <f>_xlfn.XLOOKUP(MIS[[#This Row],[TRADING SYMBOL]],[1]Sheet1!$D:$D,[1]Sheet1!$C:$C)</f>
        <v>310.8</v>
      </c>
      <c r="AE1994">
        <f>MIS[[#This Row],[OrderAverageTradedPrice]]*MIS[[#This Row],[OrderQuantity]]</f>
        <v>35020</v>
      </c>
      <c r="AF1994">
        <f>MIS[[#This Row],[LTP]]*MIS[[#This Row],[OrderQuantity]]</f>
        <v>24864</v>
      </c>
      <c r="AG1994">
        <f>IF(MIS[[#This Row],[OrderSide]]="SELL",MIS[[#This Row],[VALUE]]-MIS[[#This Row],[LIVE_VALUE]],MIS[[#This Row],[LIVE_VALUE]]-MIS[[#This Row],[VALUE]])</f>
        <v>10156</v>
      </c>
      <c r="AH1994" t="str" cm="1">
        <f t="array" ref="AH1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4" t="str">
        <f>MIS[[#This Row],[TRADING SYMBOL]]</f>
        <v>SENSEX2552082100PE</v>
      </c>
      <c r="AJ1994" t="str">
        <f>IF(RIGHT(MIS[[#This Row],[Main/Hedge]],4)="MAIN","MAIN","HEDGE")</f>
        <v>MAIN</v>
      </c>
      <c r="AK1994" t="str" cm="1">
        <f t="array" ref="AK1994">_xlfn._xlws.FILTER(Table4[Column1],ISNUMBER(SEARCH(Table4[Column1],MIS[[#This Row],[OrderUniqueIdentifier]])),"")</f>
        <v>MS</v>
      </c>
    </row>
    <row r="1995" spans="1:37" x14ac:dyDescent="0.25">
      <c r="A1995" t="s">
        <v>71</v>
      </c>
      <c r="B1995" t="s">
        <v>1108</v>
      </c>
      <c r="C1995" t="s">
        <v>5110</v>
      </c>
      <c r="D1995" t="s">
        <v>72</v>
      </c>
      <c r="E1995" t="s">
        <v>3186</v>
      </c>
      <c r="F1995" t="s">
        <v>98</v>
      </c>
      <c r="G1995" t="s">
        <v>89</v>
      </c>
      <c r="H1995" t="s">
        <v>75</v>
      </c>
      <c r="I1995" t="s">
        <v>76</v>
      </c>
      <c r="J1995" t="s">
        <v>77</v>
      </c>
      <c r="K1995">
        <v>40</v>
      </c>
      <c r="L1995" t="s">
        <v>77</v>
      </c>
      <c r="M1995" t="s">
        <v>78</v>
      </c>
      <c r="N1995" t="s">
        <v>5111</v>
      </c>
      <c r="O1995" t="s">
        <v>3183</v>
      </c>
      <c r="P1995" t="s">
        <v>3183</v>
      </c>
      <c r="Q1995" t="s">
        <v>3189</v>
      </c>
      <c r="R1995" t="s">
        <v>79</v>
      </c>
      <c r="S1995" t="s">
        <v>40</v>
      </c>
      <c r="T1995" t="s">
        <v>3190</v>
      </c>
      <c r="U1995" t="s">
        <v>100</v>
      </c>
      <c r="V1995" t="s">
        <v>80</v>
      </c>
      <c r="W1995">
        <v>82400</v>
      </c>
      <c r="X1995" t="s">
        <v>81</v>
      </c>
      <c r="Y1995">
        <v>-40</v>
      </c>
      <c r="Z1995" t="s">
        <v>3184</v>
      </c>
      <c r="AA1995" t="s">
        <v>3184</v>
      </c>
      <c r="AB1995" t="s">
        <v>90</v>
      </c>
      <c r="AC1995" t="s">
        <v>91</v>
      </c>
      <c r="AD1995">
        <f>_xlfn.XLOOKUP(MIS[[#This Row],[TRADING SYMBOL]],[1]Sheet1!$D:$D,[1]Sheet1!$C:$C)</f>
        <v>414.75</v>
      </c>
      <c r="AE1995">
        <f>MIS[[#This Row],[OrderAverageTradedPrice]]*MIS[[#This Row],[OrderQuantity]]</f>
        <v>18417</v>
      </c>
      <c r="AF1995">
        <f>MIS[[#This Row],[LTP]]*MIS[[#This Row],[OrderQuantity]]</f>
        <v>16590</v>
      </c>
      <c r="AG1995">
        <f>IF(MIS[[#This Row],[OrderSide]]="SELL",MIS[[#This Row],[VALUE]]-MIS[[#This Row],[LIVE_VALUE]],MIS[[#This Row],[LIVE_VALUE]]-MIS[[#This Row],[VALUE]])</f>
        <v>1827</v>
      </c>
      <c r="AH1995" t="str" cm="1">
        <f t="array" ref="AH1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5" t="str">
        <f>MIS[[#This Row],[TRADING SYMBOL]]</f>
        <v>SENSEX2552082400CE</v>
      </c>
      <c r="AJ1995" t="str">
        <f>IF(RIGHT(MIS[[#This Row],[Main/Hedge]],4)="MAIN","MAIN","HEDGE")</f>
        <v>MAIN</v>
      </c>
      <c r="AK1995" t="str" cm="1">
        <f t="array" ref="AK1995">_xlfn._xlws.FILTER(Table4[Column1],ISNUMBER(SEARCH(Table4[Column1],MIS[[#This Row],[OrderUniqueIdentifier]])),"")</f>
        <v>MS</v>
      </c>
    </row>
    <row r="1996" spans="1:37" x14ac:dyDescent="0.25">
      <c r="A1996" t="s">
        <v>71</v>
      </c>
      <c r="B1996" t="s">
        <v>1117</v>
      </c>
      <c r="C1996" t="s">
        <v>5134</v>
      </c>
      <c r="D1996" t="s">
        <v>72</v>
      </c>
      <c r="E1996" t="s">
        <v>2044</v>
      </c>
      <c r="F1996" t="s">
        <v>98</v>
      </c>
      <c r="G1996" t="s">
        <v>89</v>
      </c>
      <c r="H1996" t="s">
        <v>75</v>
      </c>
      <c r="I1996" t="s">
        <v>76</v>
      </c>
      <c r="J1996" t="s">
        <v>77</v>
      </c>
      <c r="K1996">
        <v>20</v>
      </c>
      <c r="L1996" t="s">
        <v>77</v>
      </c>
      <c r="M1996" t="s">
        <v>78</v>
      </c>
      <c r="N1996" t="s">
        <v>5135</v>
      </c>
      <c r="O1996" t="s">
        <v>3178</v>
      </c>
      <c r="P1996" t="s">
        <v>3183</v>
      </c>
      <c r="Q1996" t="s">
        <v>2048</v>
      </c>
      <c r="R1996" t="s">
        <v>79</v>
      </c>
      <c r="S1996" t="s">
        <v>40</v>
      </c>
      <c r="T1996" t="s">
        <v>2049</v>
      </c>
      <c r="U1996" t="s">
        <v>100</v>
      </c>
      <c r="V1996" t="s">
        <v>80</v>
      </c>
      <c r="W1996">
        <v>82300</v>
      </c>
      <c r="X1996" t="s">
        <v>81</v>
      </c>
      <c r="Y1996">
        <v>-20</v>
      </c>
      <c r="Z1996" t="s">
        <v>3180</v>
      </c>
      <c r="AA1996" t="s">
        <v>3184</v>
      </c>
      <c r="AB1996" t="s">
        <v>90</v>
      </c>
      <c r="AC1996" t="s">
        <v>91</v>
      </c>
      <c r="AD1996">
        <f>_xlfn.XLOOKUP(MIS[[#This Row],[TRADING SYMBOL]],[1]Sheet1!$D:$D,[1]Sheet1!$C:$C)</f>
        <v>464.4</v>
      </c>
      <c r="AE1996">
        <f>MIS[[#This Row],[OrderAverageTradedPrice]]*MIS[[#This Row],[OrderQuantity]]</f>
        <v>10205</v>
      </c>
      <c r="AF1996">
        <f>MIS[[#This Row],[LTP]]*MIS[[#This Row],[OrderQuantity]]</f>
        <v>9288</v>
      </c>
      <c r="AG1996">
        <f>IF(MIS[[#This Row],[OrderSide]]="SELL",MIS[[#This Row],[VALUE]]-MIS[[#This Row],[LIVE_VALUE]],MIS[[#This Row],[LIVE_VALUE]]-MIS[[#This Row],[VALUE]])</f>
        <v>917</v>
      </c>
      <c r="AH1996" t="str" cm="1">
        <f t="array" ref="AH1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6" t="str">
        <f>MIS[[#This Row],[TRADING SYMBOL]]</f>
        <v>SENSEX2552082300CE</v>
      </c>
      <c r="AJ1996" t="str">
        <f>IF(RIGHT(MIS[[#This Row],[Main/Hedge]],4)="MAIN","MAIN","HEDGE")</f>
        <v>MAIN</v>
      </c>
      <c r="AK1996" t="str" cm="1">
        <f t="array" ref="AK1996">_xlfn._xlws.FILTER(Table4[Column1],ISNUMBER(SEARCH(Table4[Column1],MIS[[#This Row],[OrderUniqueIdentifier]])),"")</f>
        <v>MS</v>
      </c>
    </row>
    <row r="1997" spans="1:37" x14ac:dyDescent="0.25">
      <c r="A1997" t="s">
        <v>71</v>
      </c>
      <c r="B1997" t="s">
        <v>1135</v>
      </c>
      <c r="C1997" t="s">
        <v>5179</v>
      </c>
      <c r="D1997" t="s">
        <v>72</v>
      </c>
      <c r="E1997" t="s">
        <v>160</v>
      </c>
      <c r="F1997" t="s">
        <v>98</v>
      </c>
      <c r="G1997" t="s">
        <v>89</v>
      </c>
      <c r="H1997" t="s">
        <v>75</v>
      </c>
      <c r="I1997" t="s">
        <v>76</v>
      </c>
      <c r="J1997" t="s">
        <v>77</v>
      </c>
      <c r="K1997">
        <v>140</v>
      </c>
      <c r="L1997" t="s">
        <v>77</v>
      </c>
      <c r="M1997" t="s">
        <v>78</v>
      </c>
      <c r="N1997" t="s">
        <v>5180</v>
      </c>
      <c r="O1997" t="s">
        <v>3178</v>
      </c>
      <c r="P1997" t="s">
        <v>3183</v>
      </c>
      <c r="Q1997" t="s">
        <v>162</v>
      </c>
      <c r="R1997" t="s">
        <v>79</v>
      </c>
      <c r="S1997" t="s">
        <v>40</v>
      </c>
      <c r="T1997" t="s">
        <v>163</v>
      </c>
      <c r="U1997" t="s">
        <v>100</v>
      </c>
      <c r="V1997" t="s">
        <v>80</v>
      </c>
      <c r="W1997">
        <v>82500</v>
      </c>
      <c r="X1997" t="s">
        <v>81</v>
      </c>
      <c r="Y1997">
        <v>-140</v>
      </c>
      <c r="Z1997" t="s">
        <v>3180</v>
      </c>
      <c r="AA1997" t="s">
        <v>3184</v>
      </c>
      <c r="AB1997" t="s">
        <v>90</v>
      </c>
      <c r="AC1997" t="s">
        <v>91</v>
      </c>
      <c r="AD1997">
        <f>_xlfn.XLOOKUP(MIS[[#This Row],[TRADING SYMBOL]],[1]Sheet1!$D:$D,[1]Sheet1!$C:$C)</f>
        <v>367.2</v>
      </c>
      <c r="AE1997">
        <f>MIS[[#This Row],[OrderAverageTradedPrice]]*MIS[[#This Row],[OrderQuantity]]</f>
        <v>57913.99999999992</v>
      </c>
      <c r="AF1997">
        <f>MIS[[#This Row],[LTP]]*MIS[[#This Row],[OrderQuantity]]</f>
        <v>51408</v>
      </c>
      <c r="AG1997">
        <f>IF(MIS[[#This Row],[OrderSide]]="SELL",MIS[[#This Row],[VALUE]]-MIS[[#This Row],[LIVE_VALUE]],MIS[[#This Row],[LIVE_VALUE]]-MIS[[#This Row],[VALUE]])</f>
        <v>6505.99999999992</v>
      </c>
      <c r="AH1997" t="str" cm="1">
        <f t="array" ref="AH19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7" t="str">
        <f>MIS[[#This Row],[TRADING SYMBOL]]</f>
        <v>SENSEX2552082500CE</v>
      </c>
      <c r="AJ1997" t="str">
        <f>IF(RIGHT(MIS[[#This Row],[Main/Hedge]],4)="MAIN","MAIN","HEDGE")</f>
        <v>MAIN</v>
      </c>
      <c r="AK1997" t="str" cm="1">
        <f t="array" ref="AK1997">_xlfn._xlws.FILTER(Table4[Column1],ISNUMBER(SEARCH(Table4[Column1],MIS[[#This Row],[OrderUniqueIdentifier]])),"")</f>
        <v>MS</v>
      </c>
    </row>
    <row r="1998" spans="1:37" x14ac:dyDescent="0.25">
      <c r="A1998" t="s">
        <v>71</v>
      </c>
      <c r="B1998" t="s">
        <v>1143</v>
      </c>
      <c r="C1998" t="s">
        <v>5205</v>
      </c>
      <c r="D1998" t="s">
        <v>72</v>
      </c>
      <c r="E1998" t="s">
        <v>2044</v>
      </c>
      <c r="F1998" t="s">
        <v>98</v>
      </c>
      <c r="G1998" t="s">
        <v>89</v>
      </c>
      <c r="H1998" t="s">
        <v>75</v>
      </c>
      <c r="I1998" t="s">
        <v>76</v>
      </c>
      <c r="J1998" t="s">
        <v>77</v>
      </c>
      <c r="K1998">
        <v>20</v>
      </c>
      <c r="L1998" t="s">
        <v>77</v>
      </c>
      <c r="M1998" t="s">
        <v>78</v>
      </c>
      <c r="N1998" t="s">
        <v>5206</v>
      </c>
      <c r="O1998" t="s">
        <v>3178</v>
      </c>
      <c r="P1998" t="s">
        <v>3183</v>
      </c>
      <c r="Q1998" t="s">
        <v>2048</v>
      </c>
      <c r="R1998" t="s">
        <v>79</v>
      </c>
      <c r="S1998" t="s">
        <v>40</v>
      </c>
      <c r="T1998" t="s">
        <v>2049</v>
      </c>
      <c r="U1998" t="s">
        <v>100</v>
      </c>
      <c r="V1998" t="s">
        <v>80</v>
      </c>
      <c r="W1998">
        <v>82300</v>
      </c>
      <c r="X1998" t="s">
        <v>81</v>
      </c>
      <c r="Y1998">
        <v>-20</v>
      </c>
      <c r="Z1998" t="s">
        <v>3180</v>
      </c>
      <c r="AA1998" t="s">
        <v>3184</v>
      </c>
      <c r="AB1998" t="s">
        <v>90</v>
      </c>
      <c r="AC1998" t="s">
        <v>91</v>
      </c>
      <c r="AD1998">
        <f>_xlfn.XLOOKUP(MIS[[#This Row],[TRADING SYMBOL]],[1]Sheet1!$D:$D,[1]Sheet1!$C:$C)</f>
        <v>464.4</v>
      </c>
      <c r="AE1998">
        <f>MIS[[#This Row],[OrderAverageTradedPrice]]*MIS[[#This Row],[OrderQuantity]]</f>
        <v>10215</v>
      </c>
      <c r="AF1998">
        <f>MIS[[#This Row],[LTP]]*MIS[[#This Row],[OrderQuantity]]</f>
        <v>9288</v>
      </c>
      <c r="AG1998">
        <f>IF(MIS[[#This Row],[OrderSide]]="SELL",MIS[[#This Row],[VALUE]]-MIS[[#This Row],[LIVE_VALUE]],MIS[[#This Row],[LIVE_VALUE]]-MIS[[#This Row],[VALUE]])</f>
        <v>927</v>
      </c>
      <c r="AH1998" t="str" cm="1">
        <f t="array" ref="AH1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8" t="str">
        <f>MIS[[#This Row],[TRADING SYMBOL]]</f>
        <v>SENSEX2552082300CE</v>
      </c>
      <c r="AJ1998" t="str">
        <f>IF(RIGHT(MIS[[#This Row],[Main/Hedge]],4)="MAIN","MAIN","HEDGE")</f>
        <v>MAIN</v>
      </c>
      <c r="AK1998" t="str" cm="1">
        <f t="array" ref="AK1998">_xlfn._xlws.FILTER(Table4[Column1],ISNUMBER(SEARCH(Table4[Column1],MIS[[#This Row],[OrderUniqueIdentifier]])),"")</f>
        <v>MS</v>
      </c>
    </row>
    <row r="1999" spans="1:37" x14ac:dyDescent="0.25">
      <c r="A1999" t="s">
        <v>71</v>
      </c>
      <c r="B1999" t="s">
        <v>1143</v>
      </c>
      <c r="C1999" t="s">
        <v>5207</v>
      </c>
      <c r="D1999" t="s">
        <v>72</v>
      </c>
      <c r="E1999" t="s">
        <v>2053</v>
      </c>
      <c r="F1999" t="s">
        <v>98</v>
      </c>
      <c r="G1999" t="s">
        <v>89</v>
      </c>
      <c r="H1999" t="s">
        <v>75</v>
      </c>
      <c r="I1999" t="s">
        <v>76</v>
      </c>
      <c r="J1999" t="s">
        <v>77</v>
      </c>
      <c r="K1999">
        <v>20</v>
      </c>
      <c r="L1999" t="s">
        <v>77</v>
      </c>
      <c r="M1999" t="s">
        <v>78</v>
      </c>
      <c r="N1999" t="s">
        <v>4224</v>
      </c>
      <c r="O1999" t="s">
        <v>3183</v>
      </c>
      <c r="P1999" t="s">
        <v>3183</v>
      </c>
      <c r="Q1999" t="s">
        <v>2055</v>
      </c>
      <c r="R1999" t="s">
        <v>79</v>
      </c>
      <c r="S1999" t="s">
        <v>40</v>
      </c>
      <c r="T1999" t="s">
        <v>2056</v>
      </c>
      <c r="U1999" t="s">
        <v>100</v>
      </c>
      <c r="V1999" t="s">
        <v>80</v>
      </c>
      <c r="W1999">
        <v>82300</v>
      </c>
      <c r="X1999" t="s">
        <v>85</v>
      </c>
      <c r="Y1999">
        <v>-20</v>
      </c>
      <c r="Z1999" t="s">
        <v>3184</v>
      </c>
      <c r="AA1999" t="s">
        <v>3184</v>
      </c>
      <c r="AB1999" t="s">
        <v>107</v>
      </c>
      <c r="AC1999" t="s">
        <v>91</v>
      </c>
      <c r="AD1999">
        <f>_xlfn.XLOOKUP(MIS[[#This Row],[TRADING SYMBOL]],[1]Sheet1!$D:$D,[1]Sheet1!$C:$C)</f>
        <v>389.05</v>
      </c>
      <c r="AE1999">
        <f>MIS[[#This Row],[OrderAverageTradedPrice]]*MIS[[#This Row],[OrderQuantity]]</f>
        <v>10483</v>
      </c>
      <c r="AF1999">
        <f>MIS[[#This Row],[LTP]]*MIS[[#This Row],[OrderQuantity]]</f>
        <v>7781</v>
      </c>
      <c r="AG1999">
        <f>IF(MIS[[#This Row],[OrderSide]]="SELL",MIS[[#This Row],[VALUE]]-MIS[[#This Row],[LIVE_VALUE]],MIS[[#This Row],[LIVE_VALUE]]-MIS[[#This Row],[VALUE]])</f>
        <v>2702</v>
      </c>
      <c r="AH1999" t="str" cm="1">
        <f t="array" ref="AH1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9" t="str">
        <f>MIS[[#This Row],[TRADING SYMBOL]]</f>
        <v>SENSEX2552082300PE</v>
      </c>
      <c r="AJ1999" t="str">
        <f>IF(RIGHT(MIS[[#This Row],[Main/Hedge]],4)="MAIN","MAIN","HEDGE")</f>
        <v>MAIN</v>
      </c>
      <c r="AK1999" t="str" cm="1">
        <f t="array" ref="AK1999">_xlfn._xlws.FILTER(Table4[Column1],ISNUMBER(SEARCH(Table4[Column1],MIS[[#This Row],[OrderUniqueIdentifier]])),"")</f>
        <v>MS</v>
      </c>
    </row>
    <row r="2000" spans="1:37" x14ac:dyDescent="0.25">
      <c r="A2000" t="s">
        <v>71</v>
      </c>
      <c r="B2000" t="s">
        <v>1163</v>
      </c>
      <c r="C2000" t="s">
        <v>5267</v>
      </c>
      <c r="D2000" t="s">
        <v>72</v>
      </c>
      <c r="E2000" t="s">
        <v>160</v>
      </c>
      <c r="F2000" t="s">
        <v>98</v>
      </c>
      <c r="G2000" t="s">
        <v>89</v>
      </c>
      <c r="H2000" t="s">
        <v>75</v>
      </c>
      <c r="I2000" t="s">
        <v>76</v>
      </c>
      <c r="J2000" t="s">
        <v>77</v>
      </c>
      <c r="K2000">
        <v>20</v>
      </c>
      <c r="L2000" t="s">
        <v>77</v>
      </c>
      <c r="M2000" t="s">
        <v>78</v>
      </c>
      <c r="N2000" t="s">
        <v>5268</v>
      </c>
      <c r="O2000" t="s">
        <v>3178</v>
      </c>
      <c r="P2000" t="s">
        <v>3183</v>
      </c>
      <c r="Q2000" t="s">
        <v>162</v>
      </c>
      <c r="R2000" t="s">
        <v>79</v>
      </c>
      <c r="S2000" t="s">
        <v>40</v>
      </c>
      <c r="T2000" t="s">
        <v>163</v>
      </c>
      <c r="U2000" t="s">
        <v>100</v>
      </c>
      <c r="V2000" t="s">
        <v>80</v>
      </c>
      <c r="W2000">
        <v>82500</v>
      </c>
      <c r="X2000" t="s">
        <v>81</v>
      </c>
      <c r="Y2000">
        <v>-20</v>
      </c>
      <c r="Z2000" t="s">
        <v>3180</v>
      </c>
      <c r="AA2000" t="s">
        <v>3184</v>
      </c>
      <c r="AB2000" t="s">
        <v>90</v>
      </c>
      <c r="AC2000" t="s">
        <v>91</v>
      </c>
      <c r="AD2000">
        <f>_xlfn.XLOOKUP(MIS[[#This Row],[TRADING SYMBOL]],[1]Sheet1!$D:$D,[1]Sheet1!$C:$C)</f>
        <v>367.2</v>
      </c>
      <c r="AE2000">
        <f>MIS[[#This Row],[OrderAverageTradedPrice]]*MIS[[#This Row],[OrderQuantity]]</f>
        <v>8290</v>
      </c>
      <c r="AF2000">
        <f>MIS[[#This Row],[LTP]]*MIS[[#This Row],[OrderQuantity]]</f>
        <v>7344</v>
      </c>
      <c r="AG2000">
        <f>IF(MIS[[#This Row],[OrderSide]]="SELL",MIS[[#This Row],[VALUE]]-MIS[[#This Row],[LIVE_VALUE]],MIS[[#This Row],[LIVE_VALUE]]-MIS[[#This Row],[VALUE]])</f>
        <v>946</v>
      </c>
      <c r="AH2000" t="str" cm="1">
        <f t="array" ref="AH20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0" t="str">
        <f>MIS[[#This Row],[TRADING SYMBOL]]</f>
        <v>SENSEX2552082500CE</v>
      </c>
      <c r="AJ2000" t="str">
        <f>IF(RIGHT(MIS[[#This Row],[Main/Hedge]],4)="MAIN","MAIN","HEDGE")</f>
        <v>MAIN</v>
      </c>
      <c r="AK2000" t="str" cm="1">
        <f t="array" ref="AK2000">_xlfn._xlws.FILTER(Table4[Column1],ISNUMBER(SEARCH(Table4[Column1],MIS[[#This Row],[OrderUniqueIdentifier]])),"")</f>
        <v>MS</v>
      </c>
    </row>
    <row r="2001" spans="1:37" x14ac:dyDescent="0.25">
      <c r="A2001" t="s">
        <v>71</v>
      </c>
      <c r="B2001" t="s">
        <v>1195</v>
      </c>
      <c r="C2001" t="s">
        <v>5354</v>
      </c>
      <c r="D2001" t="s">
        <v>72</v>
      </c>
      <c r="E2001" t="s">
        <v>160</v>
      </c>
      <c r="F2001" t="s">
        <v>98</v>
      </c>
      <c r="G2001" t="s">
        <v>89</v>
      </c>
      <c r="H2001" t="s">
        <v>75</v>
      </c>
      <c r="I2001" t="s">
        <v>76</v>
      </c>
      <c r="J2001" t="s">
        <v>77</v>
      </c>
      <c r="K2001">
        <v>20</v>
      </c>
      <c r="L2001" t="s">
        <v>77</v>
      </c>
      <c r="M2001" t="s">
        <v>78</v>
      </c>
      <c r="N2001" t="s">
        <v>4726</v>
      </c>
      <c r="O2001" t="s">
        <v>3183</v>
      </c>
      <c r="P2001" t="s">
        <v>3183</v>
      </c>
      <c r="Q2001" t="s">
        <v>162</v>
      </c>
      <c r="R2001" t="s">
        <v>79</v>
      </c>
      <c r="S2001" t="s">
        <v>40</v>
      </c>
      <c r="T2001" t="s">
        <v>163</v>
      </c>
      <c r="U2001" t="s">
        <v>100</v>
      </c>
      <c r="V2001" t="s">
        <v>80</v>
      </c>
      <c r="W2001">
        <v>82500</v>
      </c>
      <c r="X2001" t="s">
        <v>81</v>
      </c>
      <c r="Y2001">
        <v>-20</v>
      </c>
      <c r="Z2001" t="s">
        <v>3184</v>
      </c>
      <c r="AA2001" t="s">
        <v>3184</v>
      </c>
      <c r="AB2001" t="s">
        <v>90</v>
      </c>
      <c r="AC2001" t="s">
        <v>91</v>
      </c>
      <c r="AD2001">
        <f>_xlfn.XLOOKUP(MIS[[#This Row],[TRADING SYMBOL]],[1]Sheet1!$D:$D,[1]Sheet1!$C:$C)</f>
        <v>367.2</v>
      </c>
      <c r="AE2001">
        <f>MIS[[#This Row],[OrderAverageTradedPrice]]*MIS[[#This Row],[OrderQuantity]]</f>
        <v>8289</v>
      </c>
      <c r="AF2001">
        <f>MIS[[#This Row],[LTP]]*MIS[[#This Row],[OrderQuantity]]</f>
        <v>7344</v>
      </c>
      <c r="AG2001">
        <f>IF(MIS[[#This Row],[OrderSide]]="SELL",MIS[[#This Row],[VALUE]]-MIS[[#This Row],[LIVE_VALUE]],MIS[[#This Row],[LIVE_VALUE]]-MIS[[#This Row],[VALUE]])</f>
        <v>945</v>
      </c>
      <c r="AH2001" t="str" cm="1">
        <f t="array" ref="AH2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1" t="str">
        <f>MIS[[#This Row],[TRADING SYMBOL]]</f>
        <v>SENSEX2552082500CE</v>
      </c>
      <c r="AJ2001" t="str">
        <f>IF(RIGHT(MIS[[#This Row],[Main/Hedge]],4)="MAIN","MAIN","HEDGE")</f>
        <v>MAIN</v>
      </c>
      <c r="AK2001" t="str" cm="1">
        <f t="array" ref="AK2001">_xlfn._xlws.FILTER(Table4[Column1],ISNUMBER(SEARCH(Table4[Column1],MIS[[#This Row],[OrderUniqueIdentifier]])),"")</f>
        <v>MS</v>
      </c>
    </row>
    <row r="2002" spans="1:37" x14ac:dyDescent="0.25">
      <c r="A2002" t="s">
        <v>71</v>
      </c>
      <c r="B2002" t="s">
        <v>1202</v>
      </c>
      <c r="C2002" t="s">
        <v>5377</v>
      </c>
      <c r="D2002" t="s">
        <v>72</v>
      </c>
      <c r="E2002" t="s">
        <v>2053</v>
      </c>
      <c r="F2002" t="s">
        <v>98</v>
      </c>
      <c r="G2002" t="s">
        <v>89</v>
      </c>
      <c r="H2002" t="s">
        <v>75</v>
      </c>
      <c r="I2002" t="s">
        <v>76</v>
      </c>
      <c r="J2002" t="s">
        <v>77</v>
      </c>
      <c r="K2002">
        <v>20</v>
      </c>
      <c r="L2002" t="s">
        <v>77</v>
      </c>
      <c r="M2002" t="s">
        <v>78</v>
      </c>
      <c r="N2002" t="s">
        <v>4075</v>
      </c>
      <c r="O2002" t="s">
        <v>3178</v>
      </c>
      <c r="P2002" t="s">
        <v>3183</v>
      </c>
      <c r="Q2002" t="s">
        <v>2055</v>
      </c>
      <c r="R2002" t="s">
        <v>79</v>
      </c>
      <c r="S2002" t="s">
        <v>40</v>
      </c>
      <c r="T2002" t="s">
        <v>2056</v>
      </c>
      <c r="U2002" t="s">
        <v>100</v>
      </c>
      <c r="V2002" t="s">
        <v>80</v>
      </c>
      <c r="W2002">
        <v>82300</v>
      </c>
      <c r="X2002" t="s">
        <v>85</v>
      </c>
      <c r="Y2002">
        <v>-20</v>
      </c>
      <c r="Z2002" t="s">
        <v>3180</v>
      </c>
      <c r="AA2002" t="s">
        <v>3184</v>
      </c>
      <c r="AB2002" t="s">
        <v>107</v>
      </c>
      <c r="AC2002" t="s">
        <v>91</v>
      </c>
      <c r="AD2002">
        <f>_xlfn.XLOOKUP(MIS[[#This Row],[TRADING SYMBOL]],[1]Sheet1!$D:$D,[1]Sheet1!$C:$C)</f>
        <v>389.05</v>
      </c>
      <c r="AE2002">
        <f>MIS[[#This Row],[OrderAverageTradedPrice]]*MIS[[#This Row],[OrderQuantity]]</f>
        <v>10518</v>
      </c>
      <c r="AF2002">
        <f>MIS[[#This Row],[LTP]]*MIS[[#This Row],[OrderQuantity]]</f>
        <v>7781</v>
      </c>
      <c r="AG2002">
        <f>IF(MIS[[#This Row],[OrderSide]]="SELL",MIS[[#This Row],[VALUE]]-MIS[[#This Row],[LIVE_VALUE]],MIS[[#This Row],[LIVE_VALUE]]-MIS[[#This Row],[VALUE]])</f>
        <v>2737</v>
      </c>
      <c r="AH2002" t="str" cm="1">
        <f t="array" ref="AH2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2" t="str">
        <f>MIS[[#This Row],[TRADING SYMBOL]]</f>
        <v>SENSEX2552082300PE</v>
      </c>
      <c r="AJ2002" t="str">
        <f>IF(RIGHT(MIS[[#This Row],[Main/Hedge]],4)="MAIN","MAIN","HEDGE")</f>
        <v>MAIN</v>
      </c>
      <c r="AK2002" t="str" cm="1">
        <f t="array" ref="AK2002">_xlfn._xlws.FILTER(Table4[Column1],ISNUMBER(SEARCH(Table4[Column1],MIS[[#This Row],[OrderUniqueIdentifier]])),"")</f>
        <v>MS</v>
      </c>
    </row>
    <row r="2003" spans="1:37" x14ac:dyDescent="0.25">
      <c r="A2003" t="s">
        <v>71</v>
      </c>
      <c r="B2003" t="s">
        <v>1210</v>
      </c>
      <c r="C2003" t="s">
        <v>5402</v>
      </c>
      <c r="D2003" t="s">
        <v>72</v>
      </c>
      <c r="E2003" t="s">
        <v>160</v>
      </c>
      <c r="F2003" t="s">
        <v>98</v>
      </c>
      <c r="G2003" t="s">
        <v>89</v>
      </c>
      <c r="H2003" t="s">
        <v>75</v>
      </c>
      <c r="I2003" t="s">
        <v>76</v>
      </c>
      <c r="J2003" t="s">
        <v>77</v>
      </c>
      <c r="K2003">
        <v>20</v>
      </c>
      <c r="L2003" t="s">
        <v>77</v>
      </c>
      <c r="M2003" t="s">
        <v>78</v>
      </c>
      <c r="N2003" t="s">
        <v>5403</v>
      </c>
      <c r="O2003" t="s">
        <v>3183</v>
      </c>
      <c r="P2003" t="s">
        <v>3183</v>
      </c>
      <c r="Q2003" t="s">
        <v>162</v>
      </c>
      <c r="R2003" t="s">
        <v>79</v>
      </c>
      <c r="S2003" t="s">
        <v>40</v>
      </c>
      <c r="T2003" t="s">
        <v>163</v>
      </c>
      <c r="U2003" t="s">
        <v>100</v>
      </c>
      <c r="V2003" t="s">
        <v>80</v>
      </c>
      <c r="W2003">
        <v>82500</v>
      </c>
      <c r="X2003" t="s">
        <v>81</v>
      </c>
      <c r="Y2003">
        <v>-20</v>
      </c>
      <c r="Z2003" t="s">
        <v>3184</v>
      </c>
      <c r="AA2003" t="s">
        <v>3184</v>
      </c>
      <c r="AB2003" t="s">
        <v>90</v>
      </c>
      <c r="AC2003" t="s">
        <v>91</v>
      </c>
      <c r="AD2003">
        <f>_xlfn.XLOOKUP(MIS[[#This Row],[TRADING SYMBOL]],[1]Sheet1!$D:$D,[1]Sheet1!$C:$C)</f>
        <v>367.2</v>
      </c>
      <c r="AE2003">
        <f>MIS[[#This Row],[OrderAverageTradedPrice]]*MIS[[#This Row],[OrderQuantity]]</f>
        <v>8277</v>
      </c>
      <c r="AF2003">
        <f>MIS[[#This Row],[LTP]]*MIS[[#This Row],[OrderQuantity]]</f>
        <v>7344</v>
      </c>
      <c r="AG2003">
        <f>IF(MIS[[#This Row],[OrderSide]]="SELL",MIS[[#This Row],[VALUE]]-MIS[[#This Row],[LIVE_VALUE]],MIS[[#This Row],[LIVE_VALUE]]-MIS[[#This Row],[VALUE]])</f>
        <v>933</v>
      </c>
      <c r="AH2003" t="str" cm="1">
        <f t="array" ref="AH2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3" t="str">
        <f>MIS[[#This Row],[TRADING SYMBOL]]</f>
        <v>SENSEX2552082500CE</v>
      </c>
      <c r="AJ2003" t="str">
        <f>IF(RIGHT(MIS[[#This Row],[Main/Hedge]],4)="MAIN","MAIN","HEDGE")</f>
        <v>MAIN</v>
      </c>
      <c r="AK2003" t="str" cm="1">
        <f t="array" ref="AK2003">_xlfn._xlws.FILTER(Table4[Column1],ISNUMBER(SEARCH(Table4[Column1],MIS[[#This Row],[OrderUniqueIdentifier]])),"")</f>
        <v>MS</v>
      </c>
    </row>
    <row r="2004" spans="1:37" x14ac:dyDescent="0.25">
      <c r="A2004" t="s">
        <v>71</v>
      </c>
      <c r="B2004" t="s">
        <v>1217</v>
      </c>
      <c r="C2004" t="s">
        <v>5420</v>
      </c>
      <c r="D2004" t="s">
        <v>72</v>
      </c>
      <c r="E2004" t="s">
        <v>3186</v>
      </c>
      <c r="F2004" t="s">
        <v>98</v>
      </c>
      <c r="G2004" t="s">
        <v>89</v>
      </c>
      <c r="H2004" t="s">
        <v>75</v>
      </c>
      <c r="I2004" t="s">
        <v>76</v>
      </c>
      <c r="J2004" t="s">
        <v>77</v>
      </c>
      <c r="K2004">
        <v>40</v>
      </c>
      <c r="L2004" t="s">
        <v>77</v>
      </c>
      <c r="M2004" t="s">
        <v>78</v>
      </c>
      <c r="N2004" t="s">
        <v>5421</v>
      </c>
      <c r="O2004" t="s">
        <v>3178</v>
      </c>
      <c r="P2004" t="s">
        <v>3183</v>
      </c>
      <c r="Q2004" t="s">
        <v>3189</v>
      </c>
      <c r="R2004" t="s">
        <v>79</v>
      </c>
      <c r="S2004" t="s">
        <v>40</v>
      </c>
      <c r="T2004" t="s">
        <v>3190</v>
      </c>
      <c r="U2004" t="s">
        <v>100</v>
      </c>
      <c r="V2004" t="s">
        <v>80</v>
      </c>
      <c r="W2004">
        <v>82400</v>
      </c>
      <c r="X2004" t="s">
        <v>81</v>
      </c>
      <c r="Y2004">
        <v>-40</v>
      </c>
      <c r="Z2004" t="s">
        <v>3180</v>
      </c>
      <c r="AA2004" t="s">
        <v>3184</v>
      </c>
      <c r="AB2004" t="s">
        <v>90</v>
      </c>
      <c r="AC2004" t="s">
        <v>91</v>
      </c>
      <c r="AD2004">
        <f>_xlfn.XLOOKUP(MIS[[#This Row],[TRADING SYMBOL]],[1]Sheet1!$D:$D,[1]Sheet1!$C:$C)</f>
        <v>414.75</v>
      </c>
      <c r="AE2004">
        <f>MIS[[#This Row],[OrderAverageTradedPrice]]*MIS[[#This Row],[OrderQuantity]]</f>
        <v>18446</v>
      </c>
      <c r="AF2004">
        <f>MIS[[#This Row],[LTP]]*MIS[[#This Row],[OrderQuantity]]</f>
        <v>16590</v>
      </c>
      <c r="AG2004">
        <f>IF(MIS[[#This Row],[OrderSide]]="SELL",MIS[[#This Row],[VALUE]]-MIS[[#This Row],[LIVE_VALUE]],MIS[[#This Row],[LIVE_VALUE]]-MIS[[#This Row],[VALUE]])</f>
        <v>1856</v>
      </c>
      <c r="AH2004" t="str" cm="1">
        <f t="array" ref="AH2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4" t="str">
        <f>MIS[[#This Row],[TRADING SYMBOL]]</f>
        <v>SENSEX2552082400CE</v>
      </c>
      <c r="AJ2004" t="str">
        <f>IF(RIGHT(MIS[[#This Row],[Main/Hedge]],4)="MAIN","MAIN","HEDGE")</f>
        <v>MAIN</v>
      </c>
      <c r="AK2004" t="str" cm="1">
        <f t="array" ref="AK2004">_xlfn._xlws.FILTER(Table4[Column1],ISNUMBER(SEARCH(Table4[Column1],MIS[[#This Row],[OrderUniqueIdentifier]])),"")</f>
        <v>MS</v>
      </c>
    </row>
    <row r="2005" spans="1:37" x14ac:dyDescent="0.25">
      <c r="A2005" t="s">
        <v>71</v>
      </c>
      <c r="B2005" t="s">
        <v>1224</v>
      </c>
      <c r="C2005" t="s">
        <v>5444</v>
      </c>
      <c r="D2005" t="s">
        <v>72</v>
      </c>
      <c r="E2005" t="s">
        <v>3186</v>
      </c>
      <c r="F2005" t="s">
        <v>98</v>
      </c>
      <c r="G2005" t="s">
        <v>89</v>
      </c>
      <c r="H2005" t="s">
        <v>75</v>
      </c>
      <c r="I2005" t="s">
        <v>76</v>
      </c>
      <c r="J2005" t="s">
        <v>77</v>
      </c>
      <c r="K2005">
        <v>20</v>
      </c>
      <c r="L2005" t="s">
        <v>77</v>
      </c>
      <c r="M2005" t="s">
        <v>78</v>
      </c>
      <c r="N2005" t="s">
        <v>4168</v>
      </c>
      <c r="O2005" t="s">
        <v>3178</v>
      </c>
      <c r="P2005" t="s">
        <v>3183</v>
      </c>
      <c r="Q2005" t="s">
        <v>3189</v>
      </c>
      <c r="R2005" t="s">
        <v>79</v>
      </c>
      <c r="S2005" t="s">
        <v>40</v>
      </c>
      <c r="T2005" t="s">
        <v>3190</v>
      </c>
      <c r="U2005" t="s">
        <v>100</v>
      </c>
      <c r="V2005" t="s">
        <v>80</v>
      </c>
      <c r="W2005">
        <v>82400</v>
      </c>
      <c r="X2005" t="s">
        <v>81</v>
      </c>
      <c r="Y2005">
        <v>-20</v>
      </c>
      <c r="Z2005" t="s">
        <v>3180</v>
      </c>
      <c r="AA2005" t="s">
        <v>3184</v>
      </c>
      <c r="AB2005" t="s">
        <v>90</v>
      </c>
      <c r="AC2005" t="s">
        <v>91</v>
      </c>
      <c r="AD2005">
        <f>_xlfn.XLOOKUP(MIS[[#This Row],[TRADING SYMBOL]],[1]Sheet1!$D:$D,[1]Sheet1!$C:$C)</f>
        <v>414.75</v>
      </c>
      <c r="AE2005">
        <f>MIS[[#This Row],[OrderAverageTradedPrice]]*MIS[[#This Row],[OrderQuantity]]</f>
        <v>9233</v>
      </c>
      <c r="AF2005">
        <f>MIS[[#This Row],[LTP]]*MIS[[#This Row],[OrderQuantity]]</f>
        <v>8295</v>
      </c>
      <c r="AG2005">
        <f>IF(MIS[[#This Row],[OrderSide]]="SELL",MIS[[#This Row],[VALUE]]-MIS[[#This Row],[LIVE_VALUE]],MIS[[#This Row],[LIVE_VALUE]]-MIS[[#This Row],[VALUE]])</f>
        <v>938</v>
      </c>
      <c r="AH2005" t="str" cm="1">
        <f t="array" ref="AH2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5" t="str">
        <f>MIS[[#This Row],[TRADING SYMBOL]]</f>
        <v>SENSEX2552082400CE</v>
      </c>
      <c r="AJ2005" t="str">
        <f>IF(RIGHT(MIS[[#This Row],[Main/Hedge]],4)="MAIN","MAIN","HEDGE")</f>
        <v>MAIN</v>
      </c>
      <c r="AK2005" t="str" cm="1">
        <f t="array" ref="AK2005">_xlfn._xlws.FILTER(Table4[Column1],ISNUMBER(SEARCH(Table4[Column1],MIS[[#This Row],[OrderUniqueIdentifier]])),"")</f>
        <v>MS</v>
      </c>
    </row>
    <row r="2006" spans="1:37" x14ac:dyDescent="0.25">
      <c r="A2006" t="s">
        <v>71</v>
      </c>
      <c r="B2006" t="s">
        <v>1224</v>
      </c>
      <c r="C2006" t="s">
        <v>5445</v>
      </c>
      <c r="D2006" t="s">
        <v>72</v>
      </c>
      <c r="E2006" t="s">
        <v>3193</v>
      </c>
      <c r="F2006" t="s">
        <v>98</v>
      </c>
      <c r="G2006" t="s">
        <v>89</v>
      </c>
      <c r="H2006" t="s">
        <v>75</v>
      </c>
      <c r="I2006" t="s">
        <v>76</v>
      </c>
      <c r="J2006" t="s">
        <v>77</v>
      </c>
      <c r="K2006">
        <v>20</v>
      </c>
      <c r="L2006" t="s">
        <v>77</v>
      </c>
      <c r="M2006" t="s">
        <v>78</v>
      </c>
      <c r="N2006" t="s">
        <v>3491</v>
      </c>
      <c r="O2006" t="s">
        <v>3183</v>
      </c>
      <c r="P2006" t="s">
        <v>3183</v>
      </c>
      <c r="Q2006" t="s">
        <v>3195</v>
      </c>
      <c r="R2006" t="s">
        <v>79</v>
      </c>
      <c r="S2006" t="s">
        <v>40</v>
      </c>
      <c r="T2006" t="s">
        <v>3196</v>
      </c>
      <c r="U2006" t="s">
        <v>100</v>
      </c>
      <c r="V2006" t="s">
        <v>80</v>
      </c>
      <c r="W2006">
        <v>82200</v>
      </c>
      <c r="X2006" t="s">
        <v>85</v>
      </c>
      <c r="Y2006">
        <v>-20</v>
      </c>
      <c r="Z2006" t="s">
        <v>3184</v>
      </c>
      <c r="AA2006" t="s">
        <v>3184</v>
      </c>
      <c r="AB2006" t="s">
        <v>107</v>
      </c>
      <c r="AC2006" t="s">
        <v>91</v>
      </c>
      <c r="AD2006">
        <f>_xlfn.XLOOKUP(MIS[[#This Row],[TRADING SYMBOL]],[1]Sheet1!$D:$D,[1]Sheet1!$C:$C)</f>
        <v>350</v>
      </c>
      <c r="AE2006">
        <f>MIS[[#This Row],[OrderAverageTradedPrice]]*MIS[[#This Row],[OrderQuantity]]</f>
        <v>9597</v>
      </c>
      <c r="AF2006">
        <f>MIS[[#This Row],[LTP]]*MIS[[#This Row],[OrderQuantity]]</f>
        <v>7000</v>
      </c>
      <c r="AG2006">
        <f>IF(MIS[[#This Row],[OrderSide]]="SELL",MIS[[#This Row],[VALUE]]-MIS[[#This Row],[LIVE_VALUE]],MIS[[#This Row],[LIVE_VALUE]]-MIS[[#This Row],[VALUE]])</f>
        <v>2597</v>
      </c>
      <c r="AH2006" t="str" cm="1">
        <f t="array" ref="AH2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6" t="str">
        <f>MIS[[#This Row],[TRADING SYMBOL]]</f>
        <v>SENSEX2552082200PE</v>
      </c>
      <c r="AJ2006" t="str">
        <f>IF(RIGHT(MIS[[#This Row],[Main/Hedge]],4)="MAIN","MAIN","HEDGE")</f>
        <v>MAIN</v>
      </c>
      <c r="AK2006" t="str" cm="1">
        <f t="array" ref="AK2006">_xlfn._xlws.FILTER(Table4[Column1],ISNUMBER(SEARCH(Table4[Column1],MIS[[#This Row],[OrderUniqueIdentifier]])),"")</f>
        <v>MS</v>
      </c>
    </row>
    <row r="2007" spans="1:37" x14ac:dyDescent="0.25">
      <c r="A2007" t="s">
        <v>71</v>
      </c>
      <c r="B2007" t="s">
        <v>1227</v>
      </c>
      <c r="C2007" t="s">
        <v>5464</v>
      </c>
      <c r="D2007" t="s">
        <v>72</v>
      </c>
      <c r="E2007" t="s">
        <v>3186</v>
      </c>
      <c r="F2007" t="s">
        <v>98</v>
      </c>
      <c r="G2007" t="s">
        <v>89</v>
      </c>
      <c r="H2007" t="s">
        <v>75</v>
      </c>
      <c r="I2007" t="s">
        <v>76</v>
      </c>
      <c r="J2007" t="s">
        <v>77</v>
      </c>
      <c r="K2007">
        <v>20</v>
      </c>
      <c r="L2007" t="s">
        <v>77</v>
      </c>
      <c r="M2007" t="s">
        <v>78</v>
      </c>
      <c r="N2007" t="s">
        <v>3648</v>
      </c>
      <c r="O2007" t="s">
        <v>3178</v>
      </c>
      <c r="P2007" t="s">
        <v>3183</v>
      </c>
      <c r="Q2007" t="s">
        <v>3189</v>
      </c>
      <c r="R2007" t="s">
        <v>79</v>
      </c>
      <c r="S2007" t="s">
        <v>40</v>
      </c>
      <c r="T2007" t="s">
        <v>3190</v>
      </c>
      <c r="U2007" t="s">
        <v>100</v>
      </c>
      <c r="V2007" t="s">
        <v>80</v>
      </c>
      <c r="W2007">
        <v>82400</v>
      </c>
      <c r="X2007" t="s">
        <v>81</v>
      </c>
      <c r="Y2007">
        <v>-20</v>
      </c>
      <c r="Z2007" t="s">
        <v>3180</v>
      </c>
      <c r="AA2007" t="s">
        <v>3184</v>
      </c>
      <c r="AB2007" t="s">
        <v>90</v>
      </c>
      <c r="AC2007" t="s">
        <v>91</v>
      </c>
      <c r="AD2007">
        <f>_xlfn.XLOOKUP(MIS[[#This Row],[TRADING SYMBOL]],[1]Sheet1!$D:$D,[1]Sheet1!$C:$C)</f>
        <v>414.75</v>
      </c>
      <c r="AE2007">
        <f>MIS[[#This Row],[OrderAverageTradedPrice]]*MIS[[#This Row],[OrderQuantity]]</f>
        <v>9214</v>
      </c>
      <c r="AF2007">
        <f>MIS[[#This Row],[LTP]]*MIS[[#This Row],[OrderQuantity]]</f>
        <v>8295</v>
      </c>
      <c r="AG2007">
        <f>IF(MIS[[#This Row],[OrderSide]]="SELL",MIS[[#This Row],[VALUE]]-MIS[[#This Row],[LIVE_VALUE]],MIS[[#This Row],[LIVE_VALUE]]-MIS[[#This Row],[VALUE]])</f>
        <v>919</v>
      </c>
      <c r="AH2007" t="str" cm="1">
        <f t="array" ref="AH2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7" t="str">
        <f>MIS[[#This Row],[TRADING SYMBOL]]</f>
        <v>SENSEX2552082400CE</v>
      </c>
      <c r="AJ2007" t="str">
        <f>IF(RIGHT(MIS[[#This Row],[Main/Hedge]],4)="MAIN","MAIN","HEDGE")</f>
        <v>MAIN</v>
      </c>
      <c r="AK2007" t="str" cm="1">
        <f t="array" ref="AK2007">_xlfn._xlws.FILTER(Table4[Column1],ISNUMBER(SEARCH(Table4[Column1],MIS[[#This Row],[OrderUniqueIdentifier]])),"")</f>
        <v>MS</v>
      </c>
    </row>
    <row r="2008" spans="1:37" x14ac:dyDescent="0.25">
      <c r="A2008" t="s">
        <v>71</v>
      </c>
      <c r="B2008" t="s">
        <v>1227</v>
      </c>
      <c r="C2008" t="s">
        <v>5465</v>
      </c>
      <c r="D2008" t="s">
        <v>72</v>
      </c>
      <c r="E2008" t="s">
        <v>3193</v>
      </c>
      <c r="F2008" t="s">
        <v>98</v>
      </c>
      <c r="G2008" t="s">
        <v>89</v>
      </c>
      <c r="H2008" t="s">
        <v>75</v>
      </c>
      <c r="I2008" t="s">
        <v>76</v>
      </c>
      <c r="J2008" t="s">
        <v>77</v>
      </c>
      <c r="K2008">
        <v>20</v>
      </c>
      <c r="L2008" t="s">
        <v>77</v>
      </c>
      <c r="M2008" t="s">
        <v>78</v>
      </c>
      <c r="N2008" t="s">
        <v>3491</v>
      </c>
      <c r="O2008" t="s">
        <v>3183</v>
      </c>
      <c r="P2008" t="s">
        <v>3183</v>
      </c>
      <c r="Q2008" t="s">
        <v>3195</v>
      </c>
      <c r="R2008" t="s">
        <v>79</v>
      </c>
      <c r="S2008" t="s">
        <v>40</v>
      </c>
      <c r="T2008" t="s">
        <v>3196</v>
      </c>
      <c r="U2008" t="s">
        <v>100</v>
      </c>
      <c r="V2008" t="s">
        <v>80</v>
      </c>
      <c r="W2008">
        <v>82200</v>
      </c>
      <c r="X2008" t="s">
        <v>85</v>
      </c>
      <c r="Y2008">
        <v>-20</v>
      </c>
      <c r="Z2008" t="s">
        <v>3184</v>
      </c>
      <c r="AA2008" t="s">
        <v>3184</v>
      </c>
      <c r="AB2008" t="s">
        <v>107</v>
      </c>
      <c r="AC2008" t="s">
        <v>91</v>
      </c>
      <c r="AD2008">
        <f>_xlfn.XLOOKUP(MIS[[#This Row],[TRADING SYMBOL]],[1]Sheet1!$D:$D,[1]Sheet1!$C:$C)</f>
        <v>350</v>
      </c>
      <c r="AE2008">
        <f>MIS[[#This Row],[OrderAverageTradedPrice]]*MIS[[#This Row],[OrderQuantity]]</f>
        <v>9597</v>
      </c>
      <c r="AF2008">
        <f>MIS[[#This Row],[LTP]]*MIS[[#This Row],[OrderQuantity]]</f>
        <v>7000</v>
      </c>
      <c r="AG2008">
        <f>IF(MIS[[#This Row],[OrderSide]]="SELL",MIS[[#This Row],[VALUE]]-MIS[[#This Row],[LIVE_VALUE]],MIS[[#This Row],[LIVE_VALUE]]-MIS[[#This Row],[VALUE]])</f>
        <v>2597</v>
      </c>
      <c r="AH2008" t="str" cm="1">
        <f t="array" ref="AH2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8" t="str">
        <f>MIS[[#This Row],[TRADING SYMBOL]]</f>
        <v>SENSEX2552082200PE</v>
      </c>
      <c r="AJ2008" t="str">
        <f>IF(RIGHT(MIS[[#This Row],[Main/Hedge]],4)="MAIN","MAIN","HEDGE")</f>
        <v>MAIN</v>
      </c>
      <c r="AK2008" t="str" cm="1">
        <f t="array" ref="AK2008">_xlfn._xlws.FILTER(Table4[Column1],ISNUMBER(SEARCH(Table4[Column1],MIS[[#This Row],[OrderUniqueIdentifier]])),"")</f>
        <v>MS</v>
      </c>
    </row>
    <row r="2009" spans="1:37" x14ac:dyDescent="0.25">
      <c r="A2009" t="s">
        <v>71</v>
      </c>
      <c r="B2009" t="s">
        <v>1235</v>
      </c>
      <c r="C2009" t="s">
        <v>5494</v>
      </c>
      <c r="D2009" t="s">
        <v>72</v>
      </c>
      <c r="E2009" t="s">
        <v>160</v>
      </c>
      <c r="F2009" t="s">
        <v>98</v>
      </c>
      <c r="G2009" t="s">
        <v>89</v>
      </c>
      <c r="H2009" t="s">
        <v>75</v>
      </c>
      <c r="I2009" t="s">
        <v>76</v>
      </c>
      <c r="J2009" t="s">
        <v>77</v>
      </c>
      <c r="K2009">
        <v>80</v>
      </c>
      <c r="L2009" t="s">
        <v>77</v>
      </c>
      <c r="M2009" t="s">
        <v>78</v>
      </c>
      <c r="N2009" t="s">
        <v>5495</v>
      </c>
      <c r="O2009" t="s">
        <v>3183</v>
      </c>
      <c r="P2009" t="s">
        <v>3183</v>
      </c>
      <c r="Q2009" t="s">
        <v>162</v>
      </c>
      <c r="R2009" t="s">
        <v>79</v>
      </c>
      <c r="S2009" t="s">
        <v>40</v>
      </c>
      <c r="T2009" t="s">
        <v>163</v>
      </c>
      <c r="U2009" t="s">
        <v>100</v>
      </c>
      <c r="V2009" t="s">
        <v>80</v>
      </c>
      <c r="W2009">
        <v>82500</v>
      </c>
      <c r="X2009" t="s">
        <v>81</v>
      </c>
      <c r="Y2009">
        <v>-80</v>
      </c>
      <c r="Z2009" t="s">
        <v>3184</v>
      </c>
      <c r="AA2009" t="s">
        <v>3184</v>
      </c>
      <c r="AB2009" t="s">
        <v>90</v>
      </c>
      <c r="AC2009" t="s">
        <v>91</v>
      </c>
      <c r="AD2009">
        <f>_xlfn.XLOOKUP(MIS[[#This Row],[TRADING SYMBOL]],[1]Sheet1!$D:$D,[1]Sheet1!$C:$C)</f>
        <v>367.2</v>
      </c>
      <c r="AE2009">
        <f>MIS[[#This Row],[OrderAverageTradedPrice]]*MIS[[#This Row],[OrderQuantity]]</f>
        <v>33110</v>
      </c>
      <c r="AF2009">
        <f>MIS[[#This Row],[LTP]]*MIS[[#This Row],[OrderQuantity]]</f>
        <v>29376</v>
      </c>
      <c r="AG2009">
        <f>IF(MIS[[#This Row],[OrderSide]]="SELL",MIS[[#This Row],[VALUE]]-MIS[[#This Row],[LIVE_VALUE]],MIS[[#This Row],[LIVE_VALUE]]-MIS[[#This Row],[VALUE]])</f>
        <v>3734</v>
      </c>
      <c r="AH2009" t="str" cm="1">
        <f t="array" ref="AH2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9" t="str">
        <f>MIS[[#This Row],[TRADING SYMBOL]]</f>
        <v>SENSEX2552082500CE</v>
      </c>
      <c r="AJ2009" t="str">
        <f>IF(RIGHT(MIS[[#This Row],[Main/Hedge]],4)="MAIN","MAIN","HEDGE")</f>
        <v>MAIN</v>
      </c>
      <c r="AK2009" t="str" cm="1">
        <f t="array" ref="AK2009">_xlfn._xlws.FILTER(Table4[Column1],ISNUMBER(SEARCH(Table4[Column1],MIS[[#This Row],[OrderUniqueIdentifier]])),"")</f>
        <v>MS</v>
      </c>
    </row>
    <row r="2010" spans="1:37" x14ac:dyDescent="0.25">
      <c r="A2010" t="s">
        <v>71</v>
      </c>
      <c r="B2010" t="s">
        <v>1251</v>
      </c>
      <c r="C2010" t="s">
        <v>5523</v>
      </c>
      <c r="D2010" t="s">
        <v>72</v>
      </c>
      <c r="E2010" t="s">
        <v>3202</v>
      </c>
      <c r="F2010" t="s">
        <v>98</v>
      </c>
      <c r="G2010" t="s">
        <v>89</v>
      </c>
      <c r="H2010" t="s">
        <v>75</v>
      </c>
      <c r="I2010" t="s">
        <v>76</v>
      </c>
      <c r="J2010" t="s">
        <v>77</v>
      </c>
      <c r="K2010">
        <v>20</v>
      </c>
      <c r="L2010" t="s">
        <v>77</v>
      </c>
      <c r="M2010" t="s">
        <v>78</v>
      </c>
      <c r="N2010" t="s">
        <v>5524</v>
      </c>
      <c r="O2010" t="s">
        <v>3183</v>
      </c>
      <c r="P2010" t="s">
        <v>3183</v>
      </c>
      <c r="Q2010" t="s">
        <v>3205</v>
      </c>
      <c r="R2010" t="s">
        <v>79</v>
      </c>
      <c r="S2010" t="s">
        <v>40</v>
      </c>
      <c r="T2010" t="s">
        <v>3206</v>
      </c>
      <c r="U2010" t="s">
        <v>100</v>
      </c>
      <c r="V2010" t="s">
        <v>80</v>
      </c>
      <c r="W2010">
        <v>82100</v>
      </c>
      <c r="X2010" t="s">
        <v>85</v>
      </c>
      <c r="Y2010">
        <v>-20</v>
      </c>
      <c r="Z2010" t="s">
        <v>3184</v>
      </c>
      <c r="AA2010" t="s">
        <v>3184</v>
      </c>
      <c r="AB2010" t="s">
        <v>107</v>
      </c>
      <c r="AC2010" t="s">
        <v>91</v>
      </c>
      <c r="AD2010">
        <f>_xlfn.XLOOKUP(MIS[[#This Row],[TRADING SYMBOL]],[1]Sheet1!$D:$D,[1]Sheet1!$C:$C)</f>
        <v>310.8</v>
      </c>
      <c r="AE2010">
        <f>MIS[[#This Row],[OrderAverageTradedPrice]]*MIS[[#This Row],[OrderQuantity]]</f>
        <v>8737</v>
      </c>
      <c r="AF2010">
        <f>MIS[[#This Row],[LTP]]*MIS[[#This Row],[OrderQuantity]]</f>
        <v>6216</v>
      </c>
      <c r="AG2010">
        <f>IF(MIS[[#This Row],[OrderSide]]="SELL",MIS[[#This Row],[VALUE]]-MIS[[#This Row],[LIVE_VALUE]],MIS[[#This Row],[LIVE_VALUE]]-MIS[[#This Row],[VALUE]])</f>
        <v>2521</v>
      </c>
      <c r="AH2010" t="str" cm="1">
        <f t="array" ref="AH2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0" t="str">
        <f>MIS[[#This Row],[TRADING SYMBOL]]</f>
        <v>SENSEX2552082100PE</v>
      </c>
      <c r="AJ2010" t="str">
        <f>IF(RIGHT(MIS[[#This Row],[Main/Hedge]],4)="MAIN","MAIN","HEDGE")</f>
        <v>MAIN</v>
      </c>
      <c r="AK2010" t="str" cm="1">
        <f t="array" ref="AK2010">_xlfn._xlws.FILTER(Table4[Column1],ISNUMBER(SEARCH(Table4[Column1],MIS[[#This Row],[OrderUniqueIdentifier]])),"")</f>
        <v>MS</v>
      </c>
    </row>
    <row r="2011" spans="1:37" x14ac:dyDescent="0.25">
      <c r="A2011" t="s">
        <v>71</v>
      </c>
      <c r="B2011" t="s">
        <v>1258</v>
      </c>
      <c r="C2011" t="s">
        <v>5542</v>
      </c>
      <c r="D2011" t="s">
        <v>72</v>
      </c>
      <c r="E2011" t="s">
        <v>3186</v>
      </c>
      <c r="F2011" t="s">
        <v>98</v>
      </c>
      <c r="G2011" t="s">
        <v>89</v>
      </c>
      <c r="H2011" t="s">
        <v>75</v>
      </c>
      <c r="I2011" t="s">
        <v>76</v>
      </c>
      <c r="J2011" t="s">
        <v>77</v>
      </c>
      <c r="K2011">
        <v>20</v>
      </c>
      <c r="L2011" t="s">
        <v>77</v>
      </c>
      <c r="M2011" t="s">
        <v>78</v>
      </c>
      <c r="N2011" t="s">
        <v>4892</v>
      </c>
      <c r="O2011" t="s">
        <v>3183</v>
      </c>
      <c r="P2011" t="s">
        <v>3183</v>
      </c>
      <c r="Q2011" t="s">
        <v>3189</v>
      </c>
      <c r="R2011" t="s">
        <v>79</v>
      </c>
      <c r="S2011" t="s">
        <v>40</v>
      </c>
      <c r="T2011" t="s">
        <v>3190</v>
      </c>
      <c r="U2011" t="s">
        <v>100</v>
      </c>
      <c r="V2011" t="s">
        <v>80</v>
      </c>
      <c r="W2011">
        <v>82400</v>
      </c>
      <c r="X2011" t="s">
        <v>81</v>
      </c>
      <c r="Y2011">
        <v>-20</v>
      </c>
      <c r="Z2011" t="s">
        <v>3184</v>
      </c>
      <c r="AA2011" t="s">
        <v>3184</v>
      </c>
      <c r="AB2011" t="s">
        <v>90</v>
      </c>
      <c r="AC2011" t="s">
        <v>91</v>
      </c>
      <c r="AD2011">
        <f>_xlfn.XLOOKUP(MIS[[#This Row],[TRADING SYMBOL]],[1]Sheet1!$D:$D,[1]Sheet1!$C:$C)</f>
        <v>414.75</v>
      </c>
      <c r="AE2011">
        <f>MIS[[#This Row],[OrderAverageTradedPrice]]*MIS[[#This Row],[OrderQuantity]]</f>
        <v>9218</v>
      </c>
      <c r="AF2011">
        <f>MIS[[#This Row],[LTP]]*MIS[[#This Row],[OrderQuantity]]</f>
        <v>8295</v>
      </c>
      <c r="AG2011">
        <f>IF(MIS[[#This Row],[OrderSide]]="SELL",MIS[[#This Row],[VALUE]]-MIS[[#This Row],[LIVE_VALUE]],MIS[[#This Row],[LIVE_VALUE]]-MIS[[#This Row],[VALUE]])</f>
        <v>923</v>
      </c>
      <c r="AH2011" t="str" cm="1">
        <f t="array" ref="AH2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1" t="str">
        <f>MIS[[#This Row],[TRADING SYMBOL]]</f>
        <v>SENSEX2552082400CE</v>
      </c>
      <c r="AJ2011" t="str">
        <f>IF(RIGHT(MIS[[#This Row],[Main/Hedge]],4)="MAIN","MAIN","HEDGE")</f>
        <v>MAIN</v>
      </c>
      <c r="AK2011" t="str" cm="1">
        <f t="array" ref="AK2011">_xlfn._xlws.FILTER(Table4[Column1],ISNUMBER(SEARCH(Table4[Column1],MIS[[#This Row],[OrderUniqueIdentifier]])),"")</f>
        <v>MS</v>
      </c>
    </row>
    <row r="2012" spans="1:37" x14ac:dyDescent="0.25">
      <c r="A2012" t="s">
        <v>71</v>
      </c>
      <c r="B2012" t="s">
        <v>1265</v>
      </c>
      <c r="C2012" t="s">
        <v>5565</v>
      </c>
      <c r="D2012" t="s">
        <v>72</v>
      </c>
      <c r="E2012" t="s">
        <v>3193</v>
      </c>
      <c r="F2012" t="s">
        <v>98</v>
      </c>
      <c r="G2012" t="s">
        <v>89</v>
      </c>
      <c r="H2012" t="s">
        <v>75</v>
      </c>
      <c r="I2012" t="s">
        <v>76</v>
      </c>
      <c r="J2012" t="s">
        <v>77</v>
      </c>
      <c r="K2012">
        <v>40</v>
      </c>
      <c r="L2012" t="s">
        <v>77</v>
      </c>
      <c r="M2012" t="s">
        <v>78</v>
      </c>
      <c r="N2012" t="s">
        <v>5566</v>
      </c>
      <c r="O2012" t="s">
        <v>3178</v>
      </c>
      <c r="P2012" t="s">
        <v>3183</v>
      </c>
      <c r="Q2012" t="s">
        <v>3195</v>
      </c>
      <c r="R2012" t="s">
        <v>79</v>
      </c>
      <c r="S2012" t="s">
        <v>40</v>
      </c>
      <c r="T2012" t="s">
        <v>3196</v>
      </c>
      <c r="U2012" t="s">
        <v>100</v>
      </c>
      <c r="V2012" t="s">
        <v>80</v>
      </c>
      <c r="W2012">
        <v>82200</v>
      </c>
      <c r="X2012" t="s">
        <v>85</v>
      </c>
      <c r="Y2012">
        <v>-40</v>
      </c>
      <c r="Z2012" t="s">
        <v>3180</v>
      </c>
      <c r="AA2012" t="s">
        <v>3184</v>
      </c>
      <c r="AB2012" t="s">
        <v>107</v>
      </c>
      <c r="AC2012" t="s">
        <v>91</v>
      </c>
      <c r="AD2012">
        <f>_xlfn.XLOOKUP(MIS[[#This Row],[TRADING SYMBOL]],[1]Sheet1!$D:$D,[1]Sheet1!$C:$C)</f>
        <v>350</v>
      </c>
      <c r="AE2012">
        <f>MIS[[#This Row],[OrderAverageTradedPrice]]*MIS[[#This Row],[OrderQuantity]]</f>
        <v>19157</v>
      </c>
      <c r="AF2012">
        <f>MIS[[#This Row],[LTP]]*MIS[[#This Row],[OrderQuantity]]</f>
        <v>14000</v>
      </c>
      <c r="AG2012">
        <f>IF(MIS[[#This Row],[OrderSide]]="SELL",MIS[[#This Row],[VALUE]]-MIS[[#This Row],[LIVE_VALUE]],MIS[[#This Row],[LIVE_VALUE]]-MIS[[#This Row],[VALUE]])</f>
        <v>5157</v>
      </c>
      <c r="AH2012" t="str" cm="1">
        <f t="array" ref="AH2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2" t="str">
        <f>MIS[[#This Row],[TRADING SYMBOL]]</f>
        <v>SENSEX2552082200PE</v>
      </c>
      <c r="AJ2012" t="str">
        <f>IF(RIGHT(MIS[[#This Row],[Main/Hedge]],4)="MAIN","MAIN","HEDGE")</f>
        <v>MAIN</v>
      </c>
      <c r="AK2012" t="str" cm="1">
        <f t="array" ref="AK2012">_xlfn._xlws.FILTER(Table4[Column1],ISNUMBER(SEARCH(Table4[Column1],MIS[[#This Row],[OrderUniqueIdentifier]])),"")</f>
        <v>MS</v>
      </c>
    </row>
    <row r="2013" spans="1:37" x14ac:dyDescent="0.25">
      <c r="A2013" t="s">
        <v>71</v>
      </c>
      <c r="B2013" t="s">
        <v>1272</v>
      </c>
      <c r="C2013" t="s">
        <v>5596</v>
      </c>
      <c r="D2013" t="s">
        <v>72</v>
      </c>
      <c r="E2013" t="s">
        <v>3202</v>
      </c>
      <c r="F2013" t="s">
        <v>98</v>
      </c>
      <c r="G2013" t="s">
        <v>89</v>
      </c>
      <c r="H2013" t="s">
        <v>75</v>
      </c>
      <c r="I2013" t="s">
        <v>76</v>
      </c>
      <c r="J2013" t="s">
        <v>77</v>
      </c>
      <c r="K2013">
        <v>40</v>
      </c>
      <c r="L2013" t="s">
        <v>77</v>
      </c>
      <c r="M2013" t="s">
        <v>78</v>
      </c>
      <c r="N2013" t="s">
        <v>5597</v>
      </c>
      <c r="O2013" t="s">
        <v>3183</v>
      </c>
      <c r="P2013" t="s">
        <v>3183</v>
      </c>
      <c r="Q2013" t="s">
        <v>3205</v>
      </c>
      <c r="R2013" t="s">
        <v>79</v>
      </c>
      <c r="S2013" t="s">
        <v>40</v>
      </c>
      <c r="T2013" t="s">
        <v>3206</v>
      </c>
      <c r="U2013" t="s">
        <v>100</v>
      </c>
      <c r="V2013" t="s">
        <v>80</v>
      </c>
      <c r="W2013">
        <v>82100</v>
      </c>
      <c r="X2013" t="s">
        <v>85</v>
      </c>
      <c r="Y2013">
        <v>-40</v>
      </c>
      <c r="Z2013" t="s">
        <v>3184</v>
      </c>
      <c r="AA2013" t="s">
        <v>3184</v>
      </c>
      <c r="AB2013" t="s">
        <v>107</v>
      </c>
      <c r="AC2013" t="s">
        <v>91</v>
      </c>
      <c r="AD2013">
        <f>_xlfn.XLOOKUP(MIS[[#This Row],[TRADING SYMBOL]],[1]Sheet1!$D:$D,[1]Sheet1!$C:$C)</f>
        <v>310.8</v>
      </c>
      <c r="AE2013">
        <f>MIS[[#This Row],[OrderAverageTradedPrice]]*MIS[[#This Row],[OrderQuantity]]</f>
        <v>17484</v>
      </c>
      <c r="AF2013">
        <f>MIS[[#This Row],[LTP]]*MIS[[#This Row],[OrderQuantity]]</f>
        <v>12432</v>
      </c>
      <c r="AG2013">
        <f>IF(MIS[[#This Row],[OrderSide]]="SELL",MIS[[#This Row],[VALUE]]-MIS[[#This Row],[LIVE_VALUE]],MIS[[#This Row],[LIVE_VALUE]]-MIS[[#This Row],[VALUE]])</f>
        <v>5052</v>
      </c>
      <c r="AH2013" t="str" cm="1">
        <f t="array" ref="AH2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3" t="str">
        <f>MIS[[#This Row],[TRADING SYMBOL]]</f>
        <v>SENSEX2552082100PE</v>
      </c>
      <c r="AJ2013" t="str">
        <f>IF(RIGHT(MIS[[#This Row],[Main/Hedge]],4)="MAIN","MAIN","HEDGE")</f>
        <v>MAIN</v>
      </c>
      <c r="AK2013" t="str" cm="1">
        <f t="array" ref="AK2013">_xlfn._xlws.FILTER(Table4[Column1],ISNUMBER(SEARCH(Table4[Column1],MIS[[#This Row],[OrderUniqueIdentifier]])),"")</f>
        <v>MS</v>
      </c>
    </row>
    <row r="2014" spans="1:37" x14ac:dyDescent="0.25">
      <c r="A2014" t="s">
        <v>71</v>
      </c>
      <c r="B2014" t="s">
        <v>1288</v>
      </c>
      <c r="C2014" t="s">
        <v>5640</v>
      </c>
      <c r="D2014" t="s">
        <v>72</v>
      </c>
      <c r="E2014" t="s">
        <v>3186</v>
      </c>
      <c r="F2014" t="s">
        <v>98</v>
      </c>
      <c r="G2014" t="s">
        <v>89</v>
      </c>
      <c r="H2014" t="s">
        <v>75</v>
      </c>
      <c r="I2014" t="s">
        <v>76</v>
      </c>
      <c r="J2014" t="s">
        <v>77</v>
      </c>
      <c r="K2014">
        <v>80</v>
      </c>
      <c r="L2014" t="s">
        <v>77</v>
      </c>
      <c r="M2014" t="s">
        <v>78</v>
      </c>
      <c r="N2014" t="s">
        <v>5641</v>
      </c>
      <c r="O2014" t="s">
        <v>3178</v>
      </c>
      <c r="P2014" t="s">
        <v>3183</v>
      </c>
      <c r="Q2014" t="s">
        <v>3189</v>
      </c>
      <c r="R2014" t="s">
        <v>79</v>
      </c>
      <c r="S2014" t="s">
        <v>40</v>
      </c>
      <c r="T2014" t="s">
        <v>3190</v>
      </c>
      <c r="U2014" t="s">
        <v>100</v>
      </c>
      <c r="V2014" t="s">
        <v>80</v>
      </c>
      <c r="W2014">
        <v>82400</v>
      </c>
      <c r="X2014" t="s">
        <v>81</v>
      </c>
      <c r="Y2014">
        <v>-80</v>
      </c>
      <c r="Z2014" t="s">
        <v>3180</v>
      </c>
      <c r="AA2014" t="s">
        <v>3184</v>
      </c>
      <c r="AB2014" t="s">
        <v>90</v>
      </c>
      <c r="AC2014" t="s">
        <v>91</v>
      </c>
      <c r="AD2014">
        <f>_xlfn.XLOOKUP(MIS[[#This Row],[TRADING SYMBOL]],[1]Sheet1!$D:$D,[1]Sheet1!$C:$C)</f>
        <v>414.75</v>
      </c>
      <c r="AE2014">
        <f>MIS[[#This Row],[OrderAverageTradedPrice]]*MIS[[#This Row],[OrderQuantity]]</f>
        <v>36826</v>
      </c>
      <c r="AF2014">
        <f>MIS[[#This Row],[LTP]]*MIS[[#This Row],[OrderQuantity]]</f>
        <v>33180</v>
      </c>
      <c r="AG2014">
        <f>IF(MIS[[#This Row],[OrderSide]]="SELL",MIS[[#This Row],[VALUE]]-MIS[[#This Row],[LIVE_VALUE]],MIS[[#This Row],[LIVE_VALUE]]-MIS[[#This Row],[VALUE]])</f>
        <v>3646</v>
      </c>
      <c r="AH2014" t="str" cm="1">
        <f t="array" ref="AH2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4" t="str">
        <f>MIS[[#This Row],[TRADING SYMBOL]]</f>
        <v>SENSEX2552082400CE</v>
      </c>
      <c r="AJ2014" t="str">
        <f>IF(RIGHT(MIS[[#This Row],[Main/Hedge]],4)="MAIN","MAIN","HEDGE")</f>
        <v>MAIN</v>
      </c>
      <c r="AK2014" t="str" cm="1">
        <f t="array" ref="AK2014">_xlfn._xlws.FILTER(Table4[Column1],ISNUMBER(SEARCH(Table4[Column1],MIS[[#This Row],[OrderUniqueIdentifier]])),"")</f>
        <v>MS</v>
      </c>
    </row>
    <row r="2015" spans="1:37" x14ac:dyDescent="0.25">
      <c r="A2015" t="s">
        <v>71</v>
      </c>
      <c r="B2015" t="s">
        <v>1295</v>
      </c>
      <c r="C2015" t="s">
        <v>5671</v>
      </c>
      <c r="D2015" t="s">
        <v>72</v>
      </c>
      <c r="E2015" t="s">
        <v>3193</v>
      </c>
      <c r="F2015" t="s">
        <v>98</v>
      </c>
      <c r="G2015" t="s">
        <v>89</v>
      </c>
      <c r="H2015" t="s">
        <v>75</v>
      </c>
      <c r="I2015" t="s">
        <v>76</v>
      </c>
      <c r="J2015" t="s">
        <v>77</v>
      </c>
      <c r="K2015">
        <v>80</v>
      </c>
      <c r="L2015" t="s">
        <v>77</v>
      </c>
      <c r="M2015" t="s">
        <v>78</v>
      </c>
      <c r="N2015" t="s">
        <v>5672</v>
      </c>
      <c r="O2015" t="s">
        <v>3178</v>
      </c>
      <c r="P2015" t="s">
        <v>3183</v>
      </c>
      <c r="Q2015" t="s">
        <v>3195</v>
      </c>
      <c r="R2015" t="s">
        <v>79</v>
      </c>
      <c r="S2015" t="s">
        <v>40</v>
      </c>
      <c r="T2015" t="s">
        <v>3196</v>
      </c>
      <c r="U2015" t="s">
        <v>100</v>
      </c>
      <c r="V2015" t="s">
        <v>80</v>
      </c>
      <c r="W2015">
        <v>82200</v>
      </c>
      <c r="X2015" t="s">
        <v>85</v>
      </c>
      <c r="Y2015">
        <v>-80</v>
      </c>
      <c r="Z2015" t="s">
        <v>3180</v>
      </c>
      <c r="AA2015" t="s">
        <v>3184</v>
      </c>
      <c r="AB2015" t="s">
        <v>107</v>
      </c>
      <c r="AC2015" t="s">
        <v>91</v>
      </c>
      <c r="AD2015">
        <f>_xlfn.XLOOKUP(MIS[[#This Row],[TRADING SYMBOL]],[1]Sheet1!$D:$D,[1]Sheet1!$C:$C)</f>
        <v>350</v>
      </c>
      <c r="AE2015">
        <f>MIS[[#This Row],[OrderAverageTradedPrice]]*MIS[[#This Row],[OrderQuantity]]</f>
        <v>38428</v>
      </c>
      <c r="AF2015">
        <f>MIS[[#This Row],[LTP]]*MIS[[#This Row],[OrderQuantity]]</f>
        <v>28000</v>
      </c>
      <c r="AG2015">
        <f>IF(MIS[[#This Row],[OrderSide]]="SELL",MIS[[#This Row],[VALUE]]-MIS[[#This Row],[LIVE_VALUE]],MIS[[#This Row],[LIVE_VALUE]]-MIS[[#This Row],[VALUE]])</f>
        <v>10428</v>
      </c>
      <c r="AH2015" t="str" cm="1">
        <f t="array" ref="AH2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5" t="str">
        <f>MIS[[#This Row],[TRADING SYMBOL]]</f>
        <v>SENSEX2552082200PE</v>
      </c>
      <c r="AJ2015" t="str">
        <f>IF(RIGHT(MIS[[#This Row],[Main/Hedge]],4)="MAIN","MAIN","HEDGE")</f>
        <v>MAIN</v>
      </c>
      <c r="AK2015" t="str" cm="1">
        <f t="array" ref="AK2015">_xlfn._xlws.FILTER(Table4[Column1],ISNUMBER(SEARCH(Table4[Column1],MIS[[#This Row],[OrderUniqueIdentifier]])),"")</f>
        <v>MS</v>
      </c>
    </row>
    <row r="2016" spans="1:37" x14ac:dyDescent="0.25">
      <c r="A2016" t="s">
        <v>71</v>
      </c>
      <c r="B2016" t="s">
        <v>1295</v>
      </c>
      <c r="C2016" t="s">
        <v>5673</v>
      </c>
      <c r="D2016" t="s">
        <v>72</v>
      </c>
      <c r="E2016" t="s">
        <v>160</v>
      </c>
      <c r="F2016" t="s">
        <v>98</v>
      </c>
      <c r="G2016" t="s">
        <v>89</v>
      </c>
      <c r="H2016" t="s">
        <v>75</v>
      </c>
      <c r="I2016" t="s">
        <v>76</v>
      </c>
      <c r="J2016" t="s">
        <v>77</v>
      </c>
      <c r="K2016">
        <v>80</v>
      </c>
      <c r="L2016" t="s">
        <v>77</v>
      </c>
      <c r="M2016" t="s">
        <v>78</v>
      </c>
      <c r="N2016" t="s">
        <v>5568</v>
      </c>
      <c r="O2016" t="s">
        <v>3183</v>
      </c>
      <c r="P2016" t="s">
        <v>3183</v>
      </c>
      <c r="Q2016" t="s">
        <v>162</v>
      </c>
      <c r="R2016" t="s">
        <v>79</v>
      </c>
      <c r="S2016" t="s">
        <v>40</v>
      </c>
      <c r="T2016" t="s">
        <v>163</v>
      </c>
      <c r="U2016" t="s">
        <v>100</v>
      </c>
      <c r="V2016" t="s">
        <v>80</v>
      </c>
      <c r="W2016">
        <v>82500</v>
      </c>
      <c r="X2016" t="s">
        <v>81</v>
      </c>
      <c r="Y2016">
        <v>-80</v>
      </c>
      <c r="Z2016" t="s">
        <v>3184</v>
      </c>
      <c r="AA2016" t="s">
        <v>3184</v>
      </c>
      <c r="AB2016" t="s">
        <v>90</v>
      </c>
      <c r="AC2016" t="s">
        <v>91</v>
      </c>
      <c r="AD2016">
        <f>_xlfn.XLOOKUP(MIS[[#This Row],[TRADING SYMBOL]],[1]Sheet1!$D:$D,[1]Sheet1!$C:$C)</f>
        <v>367.2</v>
      </c>
      <c r="AE2016">
        <f>MIS[[#This Row],[OrderAverageTradedPrice]]*MIS[[#This Row],[OrderQuantity]]</f>
        <v>33042</v>
      </c>
      <c r="AF2016">
        <f>MIS[[#This Row],[LTP]]*MIS[[#This Row],[OrderQuantity]]</f>
        <v>29376</v>
      </c>
      <c r="AG2016">
        <f>IF(MIS[[#This Row],[OrderSide]]="SELL",MIS[[#This Row],[VALUE]]-MIS[[#This Row],[LIVE_VALUE]],MIS[[#This Row],[LIVE_VALUE]]-MIS[[#This Row],[VALUE]])</f>
        <v>3666</v>
      </c>
      <c r="AH2016" t="str" cm="1">
        <f t="array" ref="AH2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6" t="str">
        <f>MIS[[#This Row],[TRADING SYMBOL]]</f>
        <v>SENSEX2552082500CE</v>
      </c>
      <c r="AJ2016" t="str">
        <f>IF(RIGHT(MIS[[#This Row],[Main/Hedge]],4)="MAIN","MAIN","HEDGE")</f>
        <v>MAIN</v>
      </c>
      <c r="AK2016" t="str" cm="1">
        <f t="array" ref="AK2016">_xlfn._xlws.FILTER(Table4[Column1],ISNUMBER(SEARCH(Table4[Column1],MIS[[#This Row],[OrderUniqueIdentifier]])),"")</f>
        <v>MS</v>
      </c>
    </row>
    <row r="2017" spans="1:37" x14ac:dyDescent="0.25">
      <c r="A2017" t="s">
        <v>71</v>
      </c>
      <c r="B2017" t="s">
        <v>1302</v>
      </c>
      <c r="C2017" t="s">
        <v>5690</v>
      </c>
      <c r="D2017" t="s">
        <v>72</v>
      </c>
      <c r="E2017" t="s">
        <v>2053</v>
      </c>
      <c r="F2017" t="s">
        <v>98</v>
      </c>
      <c r="G2017" t="s">
        <v>89</v>
      </c>
      <c r="H2017" t="s">
        <v>75</v>
      </c>
      <c r="I2017" t="s">
        <v>76</v>
      </c>
      <c r="J2017" t="s">
        <v>77</v>
      </c>
      <c r="K2017">
        <v>20</v>
      </c>
      <c r="L2017" t="s">
        <v>77</v>
      </c>
      <c r="M2017" t="s">
        <v>78</v>
      </c>
      <c r="N2017" t="s">
        <v>5691</v>
      </c>
      <c r="O2017" t="s">
        <v>3183</v>
      </c>
      <c r="P2017" t="s">
        <v>3183</v>
      </c>
      <c r="Q2017" t="s">
        <v>2055</v>
      </c>
      <c r="R2017" t="s">
        <v>79</v>
      </c>
      <c r="S2017" t="s">
        <v>40</v>
      </c>
      <c r="T2017" t="s">
        <v>2056</v>
      </c>
      <c r="U2017" t="s">
        <v>100</v>
      </c>
      <c r="V2017" t="s">
        <v>80</v>
      </c>
      <c r="W2017">
        <v>82300</v>
      </c>
      <c r="X2017" t="s">
        <v>85</v>
      </c>
      <c r="Y2017">
        <v>-20</v>
      </c>
      <c r="Z2017" t="s">
        <v>3184</v>
      </c>
      <c r="AA2017" t="s">
        <v>3184</v>
      </c>
      <c r="AB2017" t="s">
        <v>107</v>
      </c>
      <c r="AC2017" t="s">
        <v>91</v>
      </c>
      <c r="AD2017">
        <f>_xlfn.XLOOKUP(MIS[[#This Row],[TRADING SYMBOL]],[1]Sheet1!$D:$D,[1]Sheet1!$C:$C)</f>
        <v>389.05</v>
      </c>
      <c r="AE2017">
        <f>MIS[[#This Row],[OrderAverageTradedPrice]]*MIS[[#This Row],[OrderQuantity]]</f>
        <v>10484</v>
      </c>
      <c r="AF2017">
        <f>MIS[[#This Row],[LTP]]*MIS[[#This Row],[OrderQuantity]]</f>
        <v>7781</v>
      </c>
      <c r="AG2017">
        <f>IF(MIS[[#This Row],[OrderSide]]="SELL",MIS[[#This Row],[VALUE]]-MIS[[#This Row],[LIVE_VALUE]],MIS[[#This Row],[LIVE_VALUE]]-MIS[[#This Row],[VALUE]])</f>
        <v>2703</v>
      </c>
      <c r="AH2017" t="str" cm="1">
        <f t="array" ref="AH2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7" t="str">
        <f>MIS[[#This Row],[TRADING SYMBOL]]</f>
        <v>SENSEX2552082300PE</v>
      </c>
      <c r="AJ2017" t="str">
        <f>IF(RIGHT(MIS[[#This Row],[Main/Hedge]],4)="MAIN","MAIN","HEDGE")</f>
        <v>MAIN</v>
      </c>
      <c r="AK2017" t="str" cm="1">
        <f t="array" ref="AK2017">_xlfn._xlws.FILTER(Table4[Column1],ISNUMBER(SEARCH(Table4[Column1],MIS[[#This Row],[OrderUniqueIdentifier]])),"")</f>
        <v>MS</v>
      </c>
    </row>
    <row r="2018" spans="1:37" x14ac:dyDescent="0.25">
      <c r="A2018" t="s">
        <v>71</v>
      </c>
      <c r="B2018" t="s">
        <v>1305</v>
      </c>
      <c r="C2018" t="s">
        <v>5709</v>
      </c>
      <c r="D2018" t="s">
        <v>72</v>
      </c>
      <c r="E2018" t="s">
        <v>2044</v>
      </c>
      <c r="F2018" t="s">
        <v>98</v>
      </c>
      <c r="G2018" t="s">
        <v>89</v>
      </c>
      <c r="H2018" t="s">
        <v>75</v>
      </c>
      <c r="I2018" t="s">
        <v>76</v>
      </c>
      <c r="J2018" t="s">
        <v>77</v>
      </c>
      <c r="K2018">
        <v>20</v>
      </c>
      <c r="L2018" t="s">
        <v>77</v>
      </c>
      <c r="M2018" t="s">
        <v>78</v>
      </c>
      <c r="N2018" t="s">
        <v>5710</v>
      </c>
      <c r="O2018" t="s">
        <v>3178</v>
      </c>
      <c r="P2018" t="s">
        <v>3183</v>
      </c>
      <c r="Q2018" t="s">
        <v>2048</v>
      </c>
      <c r="R2018" t="s">
        <v>79</v>
      </c>
      <c r="S2018" t="s">
        <v>40</v>
      </c>
      <c r="T2018" t="s">
        <v>2049</v>
      </c>
      <c r="U2018" t="s">
        <v>100</v>
      </c>
      <c r="V2018" t="s">
        <v>80</v>
      </c>
      <c r="W2018">
        <v>82300</v>
      </c>
      <c r="X2018" t="s">
        <v>81</v>
      </c>
      <c r="Y2018">
        <v>-20</v>
      </c>
      <c r="Z2018" t="s">
        <v>3180</v>
      </c>
      <c r="AA2018" t="s">
        <v>3184</v>
      </c>
      <c r="AB2018" t="s">
        <v>90</v>
      </c>
      <c r="AC2018" t="s">
        <v>91</v>
      </c>
      <c r="AD2018">
        <f>_xlfn.XLOOKUP(MIS[[#This Row],[TRADING SYMBOL]],[1]Sheet1!$D:$D,[1]Sheet1!$C:$C)</f>
        <v>464.4</v>
      </c>
      <c r="AE2018">
        <f>MIS[[#This Row],[OrderAverageTradedPrice]]*MIS[[#This Row],[OrderQuantity]]</f>
        <v>10230</v>
      </c>
      <c r="AF2018">
        <f>MIS[[#This Row],[LTP]]*MIS[[#This Row],[OrderQuantity]]</f>
        <v>9288</v>
      </c>
      <c r="AG2018">
        <f>IF(MIS[[#This Row],[OrderSide]]="SELL",MIS[[#This Row],[VALUE]]-MIS[[#This Row],[LIVE_VALUE]],MIS[[#This Row],[LIVE_VALUE]]-MIS[[#This Row],[VALUE]])</f>
        <v>942</v>
      </c>
      <c r="AH2018" t="str" cm="1">
        <f t="array" ref="AH2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8" t="str">
        <f>MIS[[#This Row],[TRADING SYMBOL]]</f>
        <v>SENSEX2552082300CE</v>
      </c>
      <c r="AJ2018" t="str">
        <f>IF(RIGHT(MIS[[#This Row],[Main/Hedge]],4)="MAIN","MAIN","HEDGE")</f>
        <v>MAIN</v>
      </c>
      <c r="AK2018" t="str" cm="1">
        <f t="array" ref="AK2018">_xlfn._xlws.FILTER(Table4[Column1],ISNUMBER(SEARCH(Table4[Column1],MIS[[#This Row],[OrderUniqueIdentifier]])),"")</f>
        <v>MS</v>
      </c>
    </row>
    <row r="2019" spans="1:37" x14ac:dyDescent="0.25">
      <c r="A2019" t="s">
        <v>71</v>
      </c>
      <c r="B2019" t="s">
        <v>1308</v>
      </c>
      <c r="C2019" t="s">
        <v>5737</v>
      </c>
      <c r="D2019" t="s">
        <v>72</v>
      </c>
      <c r="E2019" t="s">
        <v>2053</v>
      </c>
      <c r="F2019" t="s">
        <v>98</v>
      </c>
      <c r="G2019" t="s">
        <v>89</v>
      </c>
      <c r="H2019" t="s">
        <v>75</v>
      </c>
      <c r="I2019" t="s">
        <v>76</v>
      </c>
      <c r="J2019" t="s">
        <v>77</v>
      </c>
      <c r="K2019">
        <v>80</v>
      </c>
      <c r="L2019" t="s">
        <v>77</v>
      </c>
      <c r="M2019" t="s">
        <v>78</v>
      </c>
      <c r="N2019" t="s">
        <v>5738</v>
      </c>
      <c r="O2019" t="s">
        <v>3178</v>
      </c>
      <c r="P2019" t="s">
        <v>3183</v>
      </c>
      <c r="Q2019" t="s">
        <v>2055</v>
      </c>
      <c r="R2019" t="s">
        <v>79</v>
      </c>
      <c r="S2019" t="s">
        <v>40</v>
      </c>
      <c r="T2019" t="s">
        <v>2056</v>
      </c>
      <c r="U2019" t="s">
        <v>100</v>
      </c>
      <c r="V2019" t="s">
        <v>80</v>
      </c>
      <c r="W2019">
        <v>82300</v>
      </c>
      <c r="X2019" t="s">
        <v>85</v>
      </c>
      <c r="Y2019">
        <v>-80</v>
      </c>
      <c r="Z2019" t="s">
        <v>3180</v>
      </c>
      <c r="AA2019" t="s">
        <v>3184</v>
      </c>
      <c r="AB2019" t="s">
        <v>107</v>
      </c>
      <c r="AC2019" t="s">
        <v>91</v>
      </c>
      <c r="AD2019">
        <f>_xlfn.XLOOKUP(MIS[[#This Row],[TRADING SYMBOL]],[1]Sheet1!$D:$D,[1]Sheet1!$C:$C)</f>
        <v>389.05</v>
      </c>
      <c r="AE2019">
        <f>MIS[[#This Row],[OrderAverageTradedPrice]]*MIS[[#This Row],[OrderQuantity]]</f>
        <v>42062</v>
      </c>
      <c r="AF2019">
        <f>MIS[[#This Row],[LTP]]*MIS[[#This Row],[OrderQuantity]]</f>
        <v>31124</v>
      </c>
      <c r="AG2019">
        <f>IF(MIS[[#This Row],[OrderSide]]="SELL",MIS[[#This Row],[VALUE]]-MIS[[#This Row],[LIVE_VALUE]],MIS[[#This Row],[LIVE_VALUE]]-MIS[[#This Row],[VALUE]])</f>
        <v>10938</v>
      </c>
      <c r="AH2019" t="str" cm="1">
        <f t="array" ref="AH2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9" t="str">
        <f>MIS[[#This Row],[TRADING SYMBOL]]</f>
        <v>SENSEX2552082300PE</v>
      </c>
      <c r="AJ2019" t="str">
        <f>IF(RIGHT(MIS[[#This Row],[Main/Hedge]],4)="MAIN","MAIN","HEDGE")</f>
        <v>MAIN</v>
      </c>
      <c r="AK2019" t="str" cm="1">
        <f t="array" ref="AK2019">_xlfn._xlws.FILTER(Table4[Column1],ISNUMBER(SEARCH(Table4[Column1],MIS[[#This Row],[OrderUniqueIdentifier]])),"")</f>
        <v>MS</v>
      </c>
    </row>
    <row r="2020" spans="1:37" x14ac:dyDescent="0.25">
      <c r="A2020" t="s">
        <v>71</v>
      </c>
      <c r="B2020" t="s">
        <v>1316</v>
      </c>
      <c r="C2020" t="s">
        <v>5774</v>
      </c>
      <c r="D2020" t="s">
        <v>72</v>
      </c>
      <c r="E2020" t="s">
        <v>3202</v>
      </c>
      <c r="F2020" t="s">
        <v>98</v>
      </c>
      <c r="G2020" t="s">
        <v>89</v>
      </c>
      <c r="H2020" t="s">
        <v>75</v>
      </c>
      <c r="I2020" t="s">
        <v>76</v>
      </c>
      <c r="J2020" t="s">
        <v>77</v>
      </c>
      <c r="K2020">
        <v>60</v>
      </c>
      <c r="L2020" t="s">
        <v>77</v>
      </c>
      <c r="M2020" t="s">
        <v>78</v>
      </c>
      <c r="N2020" t="s">
        <v>5775</v>
      </c>
      <c r="O2020" t="s">
        <v>3178</v>
      </c>
      <c r="P2020" t="s">
        <v>3183</v>
      </c>
      <c r="Q2020" t="s">
        <v>3205</v>
      </c>
      <c r="R2020" t="s">
        <v>79</v>
      </c>
      <c r="S2020" t="s">
        <v>40</v>
      </c>
      <c r="T2020" t="s">
        <v>3206</v>
      </c>
      <c r="U2020" t="s">
        <v>100</v>
      </c>
      <c r="V2020" t="s">
        <v>80</v>
      </c>
      <c r="W2020">
        <v>82100</v>
      </c>
      <c r="X2020" t="s">
        <v>85</v>
      </c>
      <c r="Y2020">
        <v>-60</v>
      </c>
      <c r="Z2020" t="s">
        <v>3180</v>
      </c>
      <c r="AA2020" t="s">
        <v>3184</v>
      </c>
      <c r="AB2020" t="s">
        <v>107</v>
      </c>
      <c r="AC2020" t="s">
        <v>91</v>
      </c>
      <c r="AD2020">
        <f>_xlfn.XLOOKUP(MIS[[#This Row],[TRADING SYMBOL]],[1]Sheet1!$D:$D,[1]Sheet1!$C:$C)</f>
        <v>310.8</v>
      </c>
      <c r="AE2020">
        <f>MIS[[#This Row],[OrderAverageTradedPrice]]*MIS[[#This Row],[OrderQuantity]]</f>
        <v>26269.999999999978</v>
      </c>
      <c r="AF2020">
        <f>MIS[[#This Row],[LTP]]*MIS[[#This Row],[OrderQuantity]]</f>
        <v>18648</v>
      </c>
      <c r="AG2020">
        <f>IF(MIS[[#This Row],[OrderSide]]="SELL",MIS[[#This Row],[VALUE]]-MIS[[#This Row],[LIVE_VALUE]],MIS[[#This Row],[LIVE_VALUE]]-MIS[[#This Row],[VALUE]])</f>
        <v>7621.9999999999782</v>
      </c>
      <c r="AH2020" t="str" cm="1">
        <f t="array" ref="AH2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0" t="str">
        <f>MIS[[#This Row],[TRADING SYMBOL]]</f>
        <v>SENSEX2552082100PE</v>
      </c>
      <c r="AJ2020" t="str">
        <f>IF(RIGHT(MIS[[#This Row],[Main/Hedge]],4)="MAIN","MAIN","HEDGE")</f>
        <v>MAIN</v>
      </c>
      <c r="AK2020" t="str" cm="1">
        <f t="array" ref="AK2020">_xlfn._xlws.FILTER(Table4[Column1],ISNUMBER(SEARCH(Table4[Column1],MIS[[#This Row],[OrderUniqueIdentifier]])),"")</f>
        <v>MS</v>
      </c>
    </row>
    <row r="2021" spans="1:37" x14ac:dyDescent="0.25">
      <c r="A2021" t="s">
        <v>1414</v>
      </c>
      <c r="B2021" t="s">
        <v>1415</v>
      </c>
      <c r="C2021" t="s">
        <v>6120</v>
      </c>
      <c r="D2021" t="s">
        <v>72</v>
      </c>
      <c r="E2021" t="s">
        <v>3193</v>
      </c>
      <c r="F2021" t="s">
        <v>98</v>
      </c>
      <c r="G2021" t="s">
        <v>89</v>
      </c>
      <c r="H2021" t="s">
        <v>75</v>
      </c>
      <c r="I2021" t="s">
        <v>76</v>
      </c>
      <c r="J2021" t="s">
        <v>77</v>
      </c>
      <c r="K2021">
        <v>200</v>
      </c>
      <c r="L2021" t="s">
        <v>77</v>
      </c>
      <c r="M2021" t="s">
        <v>78</v>
      </c>
      <c r="N2021" t="s">
        <v>6121</v>
      </c>
      <c r="O2021" t="s">
        <v>3183</v>
      </c>
      <c r="P2021" t="s">
        <v>3183</v>
      </c>
      <c r="Q2021" t="s">
        <v>3195</v>
      </c>
      <c r="R2021" t="s">
        <v>79</v>
      </c>
      <c r="S2021" t="s">
        <v>3964</v>
      </c>
      <c r="T2021" t="s">
        <v>3196</v>
      </c>
      <c r="U2021" t="s">
        <v>100</v>
      </c>
      <c r="V2021" t="s">
        <v>80</v>
      </c>
      <c r="W2021">
        <v>82200</v>
      </c>
      <c r="X2021" t="s">
        <v>85</v>
      </c>
      <c r="Y2021">
        <v>-200</v>
      </c>
      <c r="Z2021" t="s">
        <v>3184</v>
      </c>
      <c r="AA2021" t="s">
        <v>3184</v>
      </c>
      <c r="AB2021" t="s">
        <v>107</v>
      </c>
      <c r="AC2021" t="s">
        <v>91</v>
      </c>
      <c r="AD2021">
        <f>_xlfn.XLOOKUP(MIS[[#This Row],[TRADING SYMBOL]],[1]Sheet1!$D:$D,[1]Sheet1!$C:$C)</f>
        <v>350</v>
      </c>
      <c r="AE2021">
        <f>MIS[[#This Row],[OrderAverageTradedPrice]]*MIS[[#This Row],[OrderQuantity]]</f>
        <v>96020</v>
      </c>
      <c r="AF2021">
        <f>MIS[[#This Row],[LTP]]*MIS[[#This Row],[OrderQuantity]]</f>
        <v>70000</v>
      </c>
      <c r="AG2021">
        <f>IF(MIS[[#This Row],[OrderSide]]="SELL",MIS[[#This Row],[VALUE]]-MIS[[#This Row],[LIVE_VALUE]],MIS[[#This Row],[LIVE_VALUE]]-MIS[[#This Row],[VALUE]])</f>
        <v>26020</v>
      </c>
      <c r="AH2021" t="str" cm="1">
        <f t="array" ref="AH2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1" t="str">
        <f>MIS[[#This Row],[TRADING SYMBOL]]</f>
        <v>SENSEX2552082200PE</v>
      </c>
      <c r="AJ2021" t="str">
        <f>IF(RIGHT(MIS[[#This Row],[Main/Hedge]],4)="MAIN","MAIN","HEDGE")</f>
        <v>MAIN</v>
      </c>
      <c r="AK2021" t="str" cm="1">
        <f t="array" ref="AK2021">_xlfn._xlws.FILTER(Table4[Column1],ISNUMBER(SEARCH(Table4[Column1],MIS[[#This Row],[OrderUniqueIdentifier]])),"")</f>
        <v>MS</v>
      </c>
    </row>
    <row r="2022" spans="1:37" x14ac:dyDescent="0.25">
      <c r="A2022" t="s">
        <v>1414</v>
      </c>
      <c r="B2022" t="s">
        <v>1431</v>
      </c>
      <c r="C2022" t="s">
        <v>6183</v>
      </c>
      <c r="D2022" t="s">
        <v>72</v>
      </c>
      <c r="E2022" t="s">
        <v>160</v>
      </c>
      <c r="F2022" t="s">
        <v>98</v>
      </c>
      <c r="G2022" t="s">
        <v>89</v>
      </c>
      <c r="H2022" t="s">
        <v>75</v>
      </c>
      <c r="I2022" t="s">
        <v>76</v>
      </c>
      <c r="J2022" t="s">
        <v>77</v>
      </c>
      <c r="K2022">
        <v>20</v>
      </c>
      <c r="L2022" t="s">
        <v>77</v>
      </c>
      <c r="M2022" t="s">
        <v>78</v>
      </c>
      <c r="N2022" t="s">
        <v>6184</v>
      </c>
      <c r="O2022" t="s">
        <v>3188</v>
      </c>
      <c r="P2022" t="s">
        <v>3183</v>
      </c>
      <c r="Q2022" t="s">
        <v>162</v>
      </c>
      <c r="R2022" t="s">
        <v>79</v>
      </c>
      <c r="S2022" t="s">
        <v>3964</v>
      </c>
      <c r="T2022" t="s">
        <v>163</v>
      </c>
      <c r="U2022" t="s">
        <v>100</v>
      </c>
      <c r="V2022" t="s">
        <v>80</v>
      </c>
      <c r="W2022">
        <v>82500</v>
      </c>
      <c r="X2022" t="s">
        <v>81</v>
      </c>
      <c r="Y2022">
        <v>-20</v>
      </c>
      <c r="Z2022" t="s">
        <v>3191</v>
      </c>
      <c r="AA2022" t="s">
        <v>3184</v>
      </c>
      <c r="AB2022" t="s">
        <v>90</v>
      </c>
      <c r="AC2022" t="s">
        <v>91</v>
      </c>
      <c r="AD2022">
        <f>_xlfn.XLOOKUP(MIS[[#This Row],[TRADING SYMBOL]],[1]Sheet1!$D:$D,[1]Sheet1!$C:$C)</f>
        <v>367.2</v>
      </c>
      <c r="AE2022">
        <f>MIS[[#This Row],[OrderAverageTradedPrice]]*MIS[[#This Row],[OrderQuantity]]</f>
        <v>8281</v>
      </c>
      <c r="AF2022">
        <f>MIS[[#This Row],[LTP]]*MIS[[#This Row],[OrderQuantity]]</f>
        <v>7344</v>
      </c>
      <c r="AG2022">
        <f>IF(MIS[[#This Row],[OrderSide]]="SELL",MIS[[#This Row],[VALUE]]-MIS[[#This Row],[LIVE_VALUE]],MIS[[#This Row],[LIVE_VALUE]]-MIS[[#This Row],[VALUE]])</f>
        <v>937</v>
      </c>
      <c r="AH2022" t="str" cm="1">
        <f t="array" ref="AH2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2" t="str">
        <f>MIS[[#This Row],[TRADING SYMBOL]]</f>
        <v>SENSEX2552082500CE</v>
      </c>
      <c r="AJ2022" t="str">
        <f>IF(RIGHT(MIS[[#This Row],[Main/Hedge]],4)="MAIN","MAIN","HEDGE")</f>
        <v>MAIN</v>
      </c>
      <c r="AK2022" t="str" cm="1">
        <f t="array" ref="AK2022">_xlfn._xlws.FILTER(Table4[Column1],ISNUMBER(SEARCH(Table4[Column1],MIS[[#This Row],[OrderUniqueIdentifier]])),"")</f>
        <v>MS</v>
      </c>
    </row>
    <row r="2023" spans="1:37" x14ac:dyDescent="0.25">
      <c r="A2023" t="s">
        <v>71</v>
      </c>
      <c r="B2023" t="s">
        <v>454</v>
      </c>
      <c r="C2023" t="s">
        <v>5806</v>
      </c>
      <c r="D2023" t="s">
        <v>72</v>
      </c>
      <c r="E2023" t="s">
        <v>3193</v>
      </c>
      <c r="F2023" t="s">
        <v>98</v>
      </c>
      <c r="G2023" t="s">
        <v>89</v>
      </c>
      <c r="H2023" t="s">
        <v>75</v>
      </c>
      <c r="I2023" t="s">
        <v>76</v>
      </c>
      <c r="J2023" t="s">
        <v>77</v>
      </c>
      <c r="K2023">
        <v>40</v>
      </c>
      <c r="L2023" t="s">
        <v>77</v>
      </c>
      <c r="M2023" t="s">
        <v>78</v>
      </c>
      <c r="N2023" t="s">
        <v>3399</v>
      </c>
      <c r="O2023" t="s">
        <v>3183</v>
      </c>
      <c r="P2023" t="s">
        <v>3188</v>
      </c>
      <c r="Q2023" t="s">
        <v>3195</v>
      </c>
      <c r="R2023" t="s">
        <v>79</v>
      </c>
      <c r="S2023" t="s">
        <v>40</v>
      </c>
      <c r="T2023" t="s">
        <v>3196</v>
      </c>
      <c r="U2023" t="s">
        <v>100</v>
      </c>
      <c r="V2023" t="s">
        <v>80</v>
      </c>
      <c r="W2023">
        <v>82200</v>
      </c>
      <c r="X2023" t="s">
        <v>85</v>
      </c>
      <c r="Y2023">
        <v>-40</v>
      </c>
      <c r="Z2023" t="s">
        <v>3184</v>
      </c>
      <c r="AA2023" t="s">
        <v>3191</v>
      </c>
      <c r="AB2023" t="s">
        <v>107</v>
      </c>
      <c r="AC2023" t="s">
        <v>91</v>
      </c>
      <c r="AD2023">
        <f>_xlfn.XLOOKUP(MIS[[#This Row],[TRADING SYMBOL]],[1]Sheet1!$D:$D,[1]Sheet1!$C:$C)</f>
        <v>350</v>
      </c>
      <c r="AE2023">
        <f>MIS[[#This Row],[OrderAverageTradedPrice]]*MIS[[#This Row],[OrderQuantity]]</f>
        <v>19234</v>
      </c>
      <c r="AF2023">
        <f>MIS[[#This Row],[LTP]]*MIS[[#This Row],[OrderQuantity]]</f>
        <v>14000</v>
      </c>
      <c r="AG2023">
        <f>IF(MIS[[#This Row],[OrderSide]]="SELL",MIS[[#This Row],[VALUE]]-MIS[[#This Row],[LIVE_VALUE]],MIS[[#This Row],[LIVE_VALUE]]-MIS[[#This Row],[VALUE]])</f>
        <v>5234</v>
      </c>
      <c r="AH2023" t="str" cm="1">
        <f t="array" ref="AH2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3" t="str">
        <f>MIS[[#This Row],[TRADING SYMBOL]]</f>
        <v>SENSEX2552082200PE</v>
      </c>
      <c r="AJ2023" t="str">
        <f>IF(RIGHT(MIS[[#This Row],[Main/Hedge]],4)="MAIN","MAIN","HEDGE")</f>
        <v>MAIN</v>
      </c>
      <c r="AK2023" t="str" cm="1">
        <f t="array" ref="AK2023">_xlfn._xlws.FILTER(Table4[Column1],ISNUMBER(SEARCH(Table4[Column1],MIS[[#This Row],[OrderUniqueIdentifier]])),"")</f>
        <v>MS</v>
      </c>
    </row>
    <row r="2024" spans="1:37" x14ac:dyDescent="0.25">
      <c r="A2024" t="s">
        <v>71</v>
      </c>
      <c r="B2024" t="s">
        <v>482</v>
      </c>
      <c r="C2024" t="s">
        <v>3185</v>
      </c>
      <c r="D2024" t="s">
        <v>72</v>
      </c>
      <c r="E2024" t="s">
        <v>3186</v>
      </c>
      <c r="F2024" t="s">
        <v>98</v>
      </c>
      <c r="G2024" t="s">
        <v>89</v>
      </c>
      <c r="H2024" t="s">
        <v>75</v>
      </c>
      <c r="I2024" t="s">
        <v>76</v>
      </c>
      <c r="J2024" t="s">
        <v>77</v>
      </c>
      <c r="K2024">
        <v>40</v>
      </c>
      <c r="L2024" t="s">
        <v>77</v>
      </c>
      <c r="M2024" t="s">
        <v>78</v>
      </c>
      <c r="N2024" t="s">
        <v>3187</v>
      </c>
      <c r="O2024" t="s">
        <v>3183</v>
      </c>
      <c r="P2024" t="s">
        <v>3188</v>
      </c>
      <c r="Q2024" t="s">
        <v>3189</v>
      </c>
      <c r="R2024" t="s">
        <v>79</v>
      </c>
      <c r="S2024" t="s">
        <v>40</v>
      </c>
      <c r="T2024" t="s">
        <v>3190</v>
      </c>
      <c r="U2024" t="s">
        <v>100</v>
      </c>
      <c r="V2024" t="s">
        <v>80</v>
      </c>
      <c r="W2024">
        <v>82400</v>
      </c>
      <c r="X2024" t="s">
        <v>81</v>
      </c>
      <c r="Y2024">
        <v>-40</v>
      </c>
      <c r="Z2024" t="s">
        <v>3184</v>
      </c>
      <c r="AA2024" t="s">
        <v>3191</v>
      </c>
      <c r="AB2024" t="s">
        <v>90</v>
      </c>
      <c r="AC2024" t="s">
        <v>91</v>
      </c>
      <c r="AD2024">
        <f>_xlfn.XLOOKUP(MIS[[#This Row],[TRADING SYMBOL]],[1]Sheet1!$D:$D,[1]Sheet1!$C:$C)</f>
        <v>414.75</v>
      </c>
      <c r="AE2024">
        <f>MIS[[#This Row],[OrderAverageTradedPrice]]*MIS[[#This Row],[OrderQuantity]]</f>
        <v>18394</v>
      </c>
      <c r="AF2024">
        <f>MIS[[#This Row],[LTP]]*MIS[[#This Row],[OrderQuantity]]</f>
        <v>16590</v>
      </c>
      <c r="AG2024">
        <f>IF(MIS[[#This Row],[OrderSide]]="SELL",MIS[[#This Row],[VALUE]]-MIS[[#This Row],[LIVE_VALUE]],MIS[[#This Row],[LIVE_VALUE]]-MIS[[#This Row],[VALUE]])</f>
        <v>1804</v>
      </c>
      <c r="AH2024" t="str" cm="1">
        <f t="array" ref="AH2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4" t="str">
        <f>MIS[[#This Row],[TRADING SYMBOL]]</f>
        <v>SENSEX2552082400CE</v>
      </c>
      <c r="AJ2024" t="str">
        <f>IF(RIGHT(MIS[[#This Row],[Main/Hedge]],4)="MAIN","MAIN","HEDGE")</f>
        <v>MAIN</v>
      </c>
      <c r="AK2024" t="str" cm="1">
        <f t="array" ref="AK2024">_xlfn._xlws.FILTER(Table4[Column1],ISNUMBER(SEARCH(Table4[Column1],MIS[[#This Row],[OrderUniqueIdentifier]])),"")</f>
        <v>MS</v>
      </c>
    </row>
    <row r="2025" spans="1:37" x14ac:dyDescent="0.25">
      <c r="A2025" t="s">
        <v>71</v>
      </c>
      <c r="B2025" t="s">
        <v>482</v>
      </c>
      <c r="C2025" t="s">
        <v>3192</v>
      </c>
      <c r="D2025" t="s">
        <v>72</v>
      </c>
      <c r="E2025" t="s">
        <v>3193</v>
      </c>
      <c r="F2025" t="s">
        <v>98</v>
      </c>
      <c r="G2025" t="s">
        <v>89</v>
      </c>
      <c r="H2025" t="s">
        <v>75</v>
      </c>
      <c r="I2025" t="s">
        <v>76</v>
      </c>
      <c r="J2025" t="s">
        <v>77</v>
      </c>
      <c r="K2025">
        <v>40</v>
      </c>
      <c r="L2025" t="s">
        <v>77</v>
      </c>
      <c r="M2025" t="s">
        <v>78</v>
      </c>
      <c r="N2025" t="s">
        <v>3194</v>
      </c>
      <c r="O2025" t="s">
        <v>3188</v>
      </c>
      <c r="P2025" t="s">
        <v>3188</v>
      </c>
      <c r="Q2025" t="s">
        <v>3195</v>
      </c>
      <c r="R2025" t="s">
        <v>79</v>
      </c>
      <c r="S2025" t="s">
        <v>40</v>
      </c>
      <c r="T2025" t="s">
        <v>3196</v>
      </c>
      <c r="U2025" t="s">
        <v>100</v>
      </c>
      <c r="V2025" t="s">
        <v>80</v>
      </c>
      <c r="W2025">
        <v>82200</v>
      </c>
      <c r="X2025" t="s">
        <v>85</v>
      </c>
      <c r="Y2025">
        <v>-40</v>
      </c>
      <c r="Z2025" t="s">
        <v>3191</v>
      </c>
      <c r="AA2025" t="s">
        <v>3191</v>
      </c>
      <c r="AB2025" t="s">
        <v>107</v>
      </c>
      <c r="AC2025" t="s">
        <v>91</v>
      </c>
      <c r="AD2025">
        <f>_xlfn.XLOOKUP(MIS[[#This Row],[TRADING SYMBOL]],[1]Sheet1!$D:$D,[1]Sheet1!$C:$C)</f>
        <v>350</v>
      </c>
      <c r="AE2025">
        <f>MIS[[#This Row],[OrderAverageTradedPrice]]*MIS[[#This Row],[OrderQuantity]]</f>
        <v>19261</v>
      </c>
      <c r="AF2025">
        <f>MIS[[#This Row],[LTP]]*MIS[[#This Row],[OrderQuantity]]</f>
        <v>14000</v>
      </c>
      <c r="AG2025">
        <f>IF(MIS[[#This Row],[OrderSide]]="SELL",MIS[[#This Row],[VALUE]]-MIS[[#This Row],[LIVE_VALUE]],MIS[[#This Row],[LIVE_VALUE]]-MIS[[#This Row],[VALUE]])</f>
        <v>5261</v>
      </c>
      <c r="AH2025" t="str" cm="1">
        <f t="array" ref="AH2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5" t="str">
        <f>MIS[[#This Row],[TRADING SYMBOL]]</f>
        <v>SENSEX2552082200PE</v>
      </c>
      <c r="AJ2025" t="str">
        <f>IF(RIGHT(MIS[[#This Row],[Main/Hedge]],4)="MAIN","MAIN","HEDGE")</f>
        <v>MAIN</v>
      </c>
      <c r="AK2025" t="str" cm="1">
        <f t="array" ref="AK2025">_xlfn._xlws.FILTER(Table4[Column1],ISNUMBER(SEARCH(Table4[Column1],MIS[[#This Row],[OrderUniqueIdentifier]])),"")</f>
        <v>MS</v>
      </c>
    </row>
    <row r="2026" spans="1:37" x14ac:dyDescent="0.25">
      <c r="A2026" t="s">
        <v>71</v>
      </c>
      <c r="B2026" t="s">
        <v>515</v>
      </c>
      <c r="C2026" t="s">
        <v>3308</v>
      </c>
      <c r="D2026" t="s">
        <v>72</v>
      </c>
      <c r="E2026" t="s">
        <v>160</v>
      </c>
      <c r="F2026" t="s">
        <v>98</v>
      </c>
      <c r="G2026" t="s">
        <v>89</v>
      </c>
      <c r="H2026" t="s">
        <v>75</v>
      </c>
      <c r="I2026" t="s">
        <v>76</v>
      </c>
      <c r="J2026" t="s">
        <v>77</v>
      </c>
      <c r="K2026">
        <v>180</v>
      </c>
      <c r="L2026" t="s">
        <v>77</v>
      </c>
      <c r="M2026" t="s">
        <v>78</v>
      </c>
      <c r="N2026" t="s">
        <v>3309</v>
      </c>
      <c r="O2026" t="s">
        <v>3183</v>
      </c>
      <c r="P2026" t="s">
        <v>3188</v>
      </c>
      <c r="Q2026" t="s">
        <v>162</v>
      </c>
      <c r="R2026" t="s">
        <v>79</v>
      </c>
      <c r="S2026" t="s">
        <v>40</v>
      </c>
      <c r="T2026" t="s">
        <v>163</v>
      </c>
      <c r="U2026" t="s">
        <v>100</v>
      </c>
      <c r="V2026" t="s">
        <v>80</v>
      </c>
      <c r="W2026">
        <v>82500</v>
      </c>
      <c r="X2026" t="s">
        <v>81</v>
      </c>
      <c r="Y2026">
        <v>-180</v>
      </c>
      <c r="Z2026" t="s">
        <v>3184</v>
      </c>
      <c r="AA2026" t="s">
        <v>3191</v>
      </c>
      <c r="AB2026" t="s">
        <v>90</v>
      </c>
      <c r="AC2026" t="s">
        <v>91</v>
      </c>
      <c r="AD2026">
        <f>_xlfn.XLOOKUP(MIS[[#This Row],[TRADING SYMBOL]],[1]Sheet1!$D:$D,[1]Sheet1!$C:$C)</f>
        <v>367.2</v>
      </c>
      <c r="AE2026">
        <f>MIS[[#This Row],[OrderAverageTradedPrice]]*MIS[[#This Row],[OrderQuantity]]</f>
        <v>74175.99999999984</v>
      </c>
      <c r="AF2026">
        <f>MIS[[#This Row],[LTP]]*MIS[[#This Row],[OrderQuantity]]</f>
        <v>66096</v>
      </c>
      <c r="AG2026">
        <f>IF(MIS[[#This Row],[OrderSide]]="SELL",MIS[[#This Row],[VALUE]]-MIS[[#This Row],[LIVE_VALUE]],MIS[[#This Row],[LIVE_VALUE]]-MIS[[#This Row],[VALUE]])</f>
        <v>8079.9999999998399</v>
      </c>
      <c r="AH2026" t="str" cm="1">
        <f t="array" ref="AH2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6" t="str">
        <f>MIS[[#This Row],[TRADING SYMBOL]]</f>
        <v>SENSEX2552082500CE</v>
      </c>
      <c r="AJ2026" t="str">
        <f>IF(RIGHT(MIS[[#This Row],[Main/Hedge]],4)="MAIN","MAIN","HEDGE")</f>
        <v>MAIN</v>
      </c>
      <c r="AK2026" t="str" cm="1">
        <f t="array" ref="AK2026">_xlfn._xlws.FILTER(Table4[Column1],ISNUMBER(SEARCH(Table4[Column1],MIS[[#This Row],[OrderUniqueIdentifier]])),"")</f>
        <v>MS</v>
      </c>
    </row>
    <row r="2027" spans="1:37" x14ac:dyDescent="0.25">
      <c r="A2027" t="s">
        <v>71</v>
      </c>
      <c r="B2027" t="s">
        <v>515</v>
      </c>
      <c r="C2027" t="s">
        <v>3310</v>
      </c>
      <c r="D2027" t="s">
        <v>72</v>
      </c>
      <c r="E2027" t="s">
        <v>3202</v>
      </c>
      <c r="F2027" t="s">
        <v>98</v>
      </c>
      <c r="G2027" t="s">
        <v>89</v>
      </c>
      <c r="H2027" t="s">
        <v>75</v>
      </c>
      <c r="I2027" t="s">
        <v>76</v>
      </c>
      <c r="J2027" t="s">
        <v>77</v>
      </c>
      <c r="K2027">
        <v>180</v>
      </c>
      <c r="L2027" t="s">
        <v>77</v>
      </c>
      <c r="M2027" t="s">
        <v>78</v>
      </c>
      <c r="N2027" t="s">
        <v>3311</v>
      </c>
      <c r="O2027" t="s">
        <v>3183</v>
      </c>
      <c r="P2027" t="s">
        <v>3188</v>
      </c>
      <c r="Q2027" t="s">
        <v>3205</v>
      </c>
      <c r="R2027" t="s">
        <v>79</v>
      </c>
      <c r="S2027" t="s">
        <v>40</v>
      </c>
      <c r="T2027" t="s">
        <v>3206</v>
      </c>
      <c r="U2027" t="s">
        <v>100</v>
      </c>
      <c r="V2027" t="s">
        <v>80</v>
      </c>
      <c r="W2027">
        <v>82100</v>
      </c>
      <c r="X2027" t="s">
        <v>85</v>
      </c>
      <c r="Y2027">
        <v>-180</v>
      </c>
      <c r="Z2027" t="s">
        <v>3184</v>
      </c>
      <c r="AA2027" t="s">
        <v>3191</v>
      </c>
      <c r="AB2027" t="s">
        <v>107</v>
      </c>
      <c r="AC2027" t="s">
        <v>91</v>
      </c>
      <c r="AD2027">
        <f>_xlfn.XLOOKUP(MIS[[#This Row],[TRADING SYMBOL]],[1]Sheet1!$D:$D,[1]Sheet1!$C:$C)</f>
        <v>310.8</v>
      </c>
      <c r="AE2027">
        <f>MIS[[#This Row],[OrderAverageTradedPrice]]*MIS[[#This Row],[OrderQuantity]]</f>
        <v>78941.999999999884</v>
      </c>
      <c r="AF2027">
        <f>MIS[[#This Row],[LTP]]*MIS[[#This Row],[OrderQuantity]]</f>
        <v>55944</v>
      </c>
      <c r="AG2027">
        <f>IF(MIS[[#This Row],[OrderSide]]="SELL",MIS[[#This Row],[VALUE]]-MIS[[#This Row],[LIVE_VALUE]],MIS[[#This Row],[LIVE_VALUE]]-MIS[[#This Row],[VALUE]])</f>
        <v>22997.999999999884</v>
      </c>
      <c r="AH2027" t="str" cm="1">
        <f t="array" ref="AH2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7" t="str">
        <f>MIS[[#This Row],[TRADING SYMBOL]]</f>
        <v>SENSEX2552082100PE</v>
      </c>
      <c r="AJ2027" t="str">
        <f>IF(RIGHT(MIS[[#This Row],[Main/Hedge]],4)="MAIN","MAIN","HEDGE")</f>
        <v>MAIN</v>
      </c>
      <c r="AK2027" t="str" cm="1">
        <f t="array" ref="AK2027">_xlfn._xlws.FILTER(Table4[Column1],ISNUMBER(SEARCH(Table4[Column1],MIS[[#This Row],[OrderUniqueIdentifier]])),"")</f>
        <v>MS</v>
      </c>
    </row>
    <row r="2028" spans="1:37" x14ac:dyDescent="0.25">
      <c r="A2028" t="s">
        <v>71</v>
      </c>
      <c r="B2028" t="s">
        <v>529</v>
      </c>
      <c r="C2028" t="s">
        <v>3341</v>
      </c>
      <c r="D2028" t="s">
        <v>72</v>
      </c>
      <c r="E2028" t="s">
        <v>160</v>
      </c>
      <c r="F2028" t="s">
        <v>98</v>
      </c>
      <c r="G2028" t="s">
        <v>89</v>
      </c>
      <c r="H2028" t="s">
        <v>75</v>
      </c>
      <c r="I2028" t="s">
        <v>76</v>
      </c>
      <c r="J2028" t="s">
        <v>77</v>
      </c>
      <c r="K2028">
        <v>80</v>
      </c>
      <c r="L2028" t="s">
        <v>77</v>
      </c>
      <c r="M2028" t="s">
        <v>78</v>
      </c>
      <c r="N2028" t="s">
        <v>3342</v>
      </c>
      <c r="O2028" t="s">
        <v>3183</v>
      </c>
      <c r="P2028" t="s">
        <v>3188</v>
      </c>
      <c r="Q2028" t="s">
        <v>162</v>
      </c>
      <c r="R2028" t="s">
        <v>79</v>
      </c>
      <c r="S2028" t="s">
        <v>40</v>
      </c>
      <c r="T2028" t="s">
        <v>163</v>
      </c>
      <c r="U2028" t="s">
        <v>100</v>
      </c>
      <c r="V2028" t="s">
        <v>80</v>
      </c>
      <c r="W2028">
        <v>82500</v>
      </c>
      <c r="X2028" t="s">
        <v>81</v>
      </c>
      <c r="Y2028">
        <v>-80</v>
      </c>
      <c r="Z2028" t="s">
        <v>3184</v>
      </c>
      <c r="AA2028" t="s">
        <v>3191</v>
      </c>
      <c r="AB2028" t="s">
        <v>90</v>
      </c>
      <c r="AC2028" t="s">
        <v>91</v>
      </c>
      <c r="AD2028">
        <f>_xlfn.XLOOKUP(MIS[[#This Row],[TRADING SYMBOL]],[1]Sheet1!$D:$D,[1]Sheet1!$C:$C)</f>
        <v>367.2</v>
      </c>
      <c r="AE2028">
        <f>MIS[[#This Row],[OrderAverageTradedPrice]]*MIS[[#This Row],[OrderQuantity]]</f>
        <v>33041</v>
      </c>
      <c r="AF2028">
        <f>MIS[[#This Row],[LTP]]*MIS[[#This Row],[OrderQuantity]]</f>
        <v>29376</v>
      </c>
      <c r="AG2028">
        <f>IF(MIS[[#This Row],[OrderSide]]="SELL",MIS[[#This Row],[VALUE]]-MIS[[#This Row],[LIVE_VALUE]],MIS[[#This Row],[LIVE_VALUE]]-MIS[[#This Row],[VALUE]])</f>
        <v>3665</v>
      </c>
      <c r="AH2028" t="str" cm="1">
        <f t="array" ref="AH2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8" t="str">
        <f>MIS[[#This Row],[TRADING SYMBOL]]</f>
        <v>SENSEX2552082500CE</v>
      </c>
      <c r="AJ2028" t="str">
        <f>IF(RIGHT(MIS[[#This Row],[Main/Hedge]],4)="MAIN","MAIN","HEDGE")</f>
        <v>MAIN</v>
      </c>
      <c r="AK2028" t="str" cm="1">
        <f t="array" ref="AK2028">_xlfn._xlws.FILTER(Table4[Column1],ISNUMBER(SEARCH(Table4[Column1],MIS[[#This Row],[OrderUniqueIdentifier]])),"")</f>
        <v>MS</v>
      </c>
    </row>
    <row r="2029" spans="1:37" x14ac:dyDescent="0.25">
      <c r="A2029" t="s">
        <v>71</v>
      </c>
      <c r="B2029" t="s">
        <v>529</v>
      </c>
      <c r="C2029" t="s">
        <v>3343</v>
      </c>
      <c r="D2029" t="s">
        <v>72</v>
      </c>
      <c r="E2029" t="s">
        <v>3202</v>
      </c>
      <c r="F2029" t="s">
        <v>98</v>
      </c>
      <c r="G2029" t="s">
        <v>89</v>
      </c>
      <c r="H2029" t="s">
        <v>75</v>
      </c>
      <c r="I2029" t="s">
        <v>76</v>
      </c>
      <c r="J2029" t="s">
        <v>77</v>
      </c>
      <c r="K2029">
        <v>80</v>
      </c>
      <c r="L2029" t="s">
        <v>77</v>
      </c>
      <c r="M2029" t="s">
        <v>78</v>
      </c>
      <c r="N2029" t="s">
        <v>3344</v>
      </c>
      <c r="O2029" t="s">
        <v>3188</v>
      </c>
      <c r="P2029" t="s">
        <v>3188</v>
      </c>
      <c r="Q2029" t="s">
        <v>3205</v>
      </c>
      <c r="R2029" t="s">
        <v>79</v>
      </c>
      <c r="S2029" t="s">
        <v>40</v>
      </c>
      <c r="T2029" t="s">
        <v>3206</v>
      </c>
      <c r="U2029" t="s">
        <v>100</v>
      </c>
      <c r="V2029" t="s">
        <v>80</v>
      </c>
      <c r="W2029">
        <v>82100</v>
      </c>
      <c r="X2029" t="s">
        <v>85</v>
      </c>
      <c r="Y2029">
        <v>-80</v>
      </c>
      <c r="Z2029" t="s">
        <v>3191</v>
      </c>
      <c r="AA2029" t="s">
        <v>3191</v>
      </c>
      <c r="AB2029" t="s">
        <v>107</v>
      </c>
      <c r="AC2029" t="s">
        <v>91</v>
      </c>
      <c r="AD2029">
        <f>_xlfn.XLOOKUP(MIS[[#This Row],[TRADING SYMBOL]],[1]Sheet1!$D:$D,[1]Sheet1!$C:$C)</f>
        <v>310.8</v>
      </c>
      <c r="AE2029">
        <f>MIS[[#This Row],[OrderAverageTradedPrice]]*MIS[[#This Row],[OrderQuantity]]</f>
        <v>35026</v>
      </c>
      <c r="AF2029">
        <f>MIS[[#This Row],[LTP]]*MIS[[#This Row],[OrderQuantity]]</f>
        <v>24864</v>
      </c>
      <c r="AG2029">
        <f>IF(MIS[[#This Row],[OrderSide]]="SELL",MIS[[#This Row],[VALUE]]-MIS[[#This Row],[LIVE_VALUE]],MIS[[#This Row],[LIVE_VALUE]]-MIS[[#This Row],[VALUE]])</f>
        <v>10162</v>
      </c>
      <c r="AH2029" t="str" cm="1">
        <f t="array" ref="AH2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9" t="str">
        <f>MIS[[#This Row],[TRADING SYMBOL]]</f>
        <v>SENSEX2552082100PE</v>
      </c>
      <c r="AJ2029" t="str">
        <f>IF(RIGHT(MIS[[#This Row],[Main/Hedge]],4)="MAIN","MAIN","HEDGE")</f>
        <v>MAIN</v>
      </c>
      <c r="AK2029" t="str" cm="1">
        <f t="array" ref="AK2029">_xlfn._xlws.FILTER(Table4[Column1],ISNUMBER(SEARCH(Table4[Column1],MIS[[#This Row],[OrderUniqueIdentifier]])),"")</f>
        <v>MS</v>
      </c>
    </row>
    <row r="2030" spans="1:37" x14ac:dyDescent="0.25">
      <c r="A2030" t="s">
        <v>71</v>
      </c>
      <c r="B2030" t="s">
        <v>540</v>
      </c>
      <c r="C2030" t="s">
        <v>3364</v>
      </c>
      <c r="D2030" t="s">
        <v>72</v>
      </c>
      <c r="E2030" t="s">
        <v>3186</v>
      </c>
      <c r="F2030" t="s">
        <v>98</v>
      </c>
      <c r="G2030" t="s">
        <v>89</v>
      </c>
      <c r="H2030" t="s">
        <v>75</v>
      </c>
      <c r="I2030" t="s">
        <v>76</v>
      </c>
      <c r="J2030" t="s">
        <v>77</v>
      </c>
      <c r="K2030">
        <v>40</v>
      </c>
      <c r="L2030" t="s">
        <v>77</v>
      </c>
      <c r="M2030" t="s">
        <v>78</v>
      </c>
      <c r="N2030" t="s">
        <v>3365</v>
      </c>
      <c r="O2030" t="s">
        <v>3183</v>
      </c>
      <c r="P2030" t="s">
        <v>3188</v>
      </c>
      <c r="Q2030" t="s">
        <v>3189</v>
      </c>
      <c r="R2030" t="s">
        <v>79</v>
      </c>
      <c r="S2030" t="s">
        <v>40</v>
      </c>
      <c r="T2030" t="s">
        <v>3190</v>
      </c>
      <c r="U2030" t="s">
        <v>100</v>
      </c>
      <c r="V2030" t="s">
        <v>80</v>
      </c>
      <c r="W2030">
        <v>82400</v>
      </c>
      <c r="X2030" t="s">
        <v>81</v>
      </c>
      <c r="Y2030">
        <v>-40</v>
      </c>
      <c r="Z2030" t="s">
        <v>3184</v>
      </c>
      <c r="AA2030" t="s">
        <v>3191</v>
      </c>
      <c r="AB2030" t="s">
        <v>90</v>
      </c>
      <c r="AC2030" t="s">
        <v>91</v>
      </c>
      <c r="AD2030">
        <f>_xlfn.XLOOKUP(MIS[[#This Row],[TRADING SYMBOL]],[1]Sheet1!$D:$D,[1]Sheet1!$C:$C)</f>
        <v>414.75</v>
      </c>
      <c r="AE2030">
        <f>MIS[[#This Row],[OrderAverageTradedPrice]]*MIS[[#This Row],[OrderQuantity]]</f>
        <v>18373</v>
      </c>
      <c r="AF2030">
        <f>MIS[[#This Row],[LTP]]*MIS[[#This Row],[OrderQuantity]]</f>
        <v>16590</v>
      </c>
      <c r="AG2030">
        <f>IF(MIS[[#This Row],[OrderSide]]="SELL",MIS[[#This Row],[VALUE]]-MIS[[#This Row],[LIVE_VALUE]],MIS[[#This Row],[LIVE_VALUE]]-MIS[[#This Row],[VALUE]])</f>
        <v>1783</v>
      </c>
      <c r="AH2030" t="str" cm="1">
        <f t="array" ref="AH2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0" t="str">
        <f>MIS[[#This Row],[TRADING SYMBOL]]</f>
        <v>SENSEX2552082400CE</v>
      </c>
      <c r="AJ2030" t="str">
        <f>IF(RIGHT(MIS[[#This Row],[Main/Hedge]],4)="MAIN","MAIN","HEDGE")</f>
        <v>MAIN</v>
      </c>
      <c r="AK2030" t="str" cm="1">
        <f t="array" ref="AK2030">_xlfn._xlws.FILTER(Table4[Column1],ISNUMBER(SEARCH(Table4[Column1],MIS[[#This Row],[OrderUniqueIdentifier]])),"")</f>
        <v>MS</v>
      </c>
    </row>
    <row r="2031" spans="1:37" x14ac:dyDescent="0.25">
      <c r="A2031" t="s">
        <v>71</v>
      </c>
      <c r="B2031" t="s">
        <v>550</v>
      </c>
      <c r="C2031" t="s">
        <v>3398</v>
      </c>
      <c r="D2031" t="s">
        <v>72</v>
      </c>
      <c r="E2031" t="s">
        <v>3193</v>
      </c>
      <c r="F2031" t="s">
        <v>98</v>
      </c>
      <c r="G2031" t="s">
        <v>89</v>
      </c>
      <c r="H2031" t="s">
        <v>75</v>
      </c>
      <c r="I2031" t="s">
        <v>76</v>
      </c>
      <c r="J2031" t="s">
        <v>77</v>
      </c>
      <c r="K2031">
        <v>40</v>
      </c>
      <c r="L2031" t="s">
        <v>77</v>
      </c>
      <c r="M2031" t="s">
        <v>78</v>
      </c>
      <c r="N2031" t="s">
        <v>3399</v>
      </c>
      <c r="O2031" t="s">
        <v>3183</v>
      </c>
      <c r="P2031" t="s">
        <v>3188</v>
      </c>
      <c r="Q2031" t="s">
        <v>3195</v>
      </c>
      <c r="R2031" t="s">
        <v>79</v>
      </c>
      <c r="S2031" t="s">
        <v>40</v>
      </c>
      <c r="T2031" t="s">
        <v>3196</v>
      </c>
      <c r="U2031" t="s">
        <v>100</v>
      </c>
      <c r="V2031" t="s">
        <v>80</v>
      </c>
      <c r="W2031">
        <v>82200</v>
      </c>
      <c r="X2031" t="s">
        <v>85</v>
      </c>
      <c r="Y2031">
        <v>-40</v>
      </c>
      <c r="Z2031" t="s">
        <v>3184</v>
      </c>
      <c r="AA2031" t="s">
        <v>3191</v>
      </c>
      <c r="AB2031" t="s">
        <v>107</v>
      </c>
      <c r="AC2031" t="s">
        <v>91</v>
      </c>
      <c r="AD2031">
        <f>_xlfn.XLOOKUP(MIS[[#This Row],[TRADING SYMBOL]],[1]Sheet1!$D:$D,[1]Sheet1!$C:$C)</f>
        <v>350</v>
      </c>
      <c r="AE2031">
        <f>MIS[[#This Row],[OrderAverageTradedPrice]]*MIS[[#This Row],[OrderQuantity]]</f>
        <v>19234</v>
      </c>
      <c r="AF2031">
        <f>MIS[[#This Row],[LTP]]*MIS[[#This Row],[OrderQuantity]]</f>
        <v>14000</v>
      </c>
      <c r="AG2031">
        <f>IF(MIS[[#This Row],[OrderSide]]="SELL",MIS[[#This Row],[VALUE]]-MIS[[#This Row],[LIVE_VALUE]],MIS[[#This Row],[LIVE_VALUE]]-MIS[[#This Row],[VALUE]])</f>
        <v>5234</v>
      </c>
      <c r="AH2031" t="str" cm="1">
        <f t="array" ref="AH2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1" t="str">
        <f>MIS[[#This Row],[TRADING SYMBOL]]</f>
        <v>SENSEX2552082200PE</v>
      </c>
      <c r="AJ2031" t="str">
        <f>IF(RIGHT(MIS[[#This Row],[Main/Hedge]],4)="MAIN","MAIN","HEDGE")</f>
        <v>MAIN</v>
      </c>
      <c r="AK2031" t="str" cm="1">
        <f t="array" ref="AK2031">_xlfn._xlws.FILTER(Table4[Column1],ISNUMBER(SEARCH(Table4[Column1],MIS[[#This Row],[OrderUniqueIdentifier]])),"")</f>
        <v>MS</v>
      </c>
    </row>
    <row r="2032" spans="1:37" x14ac:dyDescent="0.25">
      <c r="A2032" t="s">
        <v>71</v>
      </c>
      <c r="B2032" t="s">
        <v>558</v>
      </c>
      <c r="C2032" t="s">
        <v>3426</v>
      </c>
      <c r="D2032" t="s">
        <v>72</v>
      </c>
      <c r="E2032" t="s">
        <v>3186</v>
      </c>
      <c r="F2032" t="s">
        <v>98</v>
      </c>
      <c r="G2032" t="s">
        <v>89</v>
      </c>
      <c r="H2032" t="s">
        <v>75</v>
      </c>
      <c r="I2032" t="s">
        <v>76</v>
      </c>
      <c r="J2032" t="s">
        <v>77</v>
      </c>
      <c r="K2032">
        <v>40</v>
      </c>
      <c r="L2032" t="s">
        <v>77</v>
      </c>
      <c r="M2032" t="s">
        <v>78</v>
      </c>
      <c r="N2032" t="s">
        <v>3427</v>
      </c>
      <c r="O2032" t="s">
        <v>3183</v>
      </c>
      <c r="P2032" t="s">
        <v>3188</v>
      </c>
      <c r="Q2032" t="s">
        <v>3189</v>
      </c>
      <c r="R2032" t="s">
        <v>79</v>
      </c>
      <c r="S2032" t="s">
        <v>40</v>
      </c>
      <c r="T2032" t="s">
        <v>3190</v>
      </c>
      <c r="U2032" t="s">
        <v>100</v>
      </c>
      <c r="V2032" t="s">
        <v>80</v>
      </c>
      <c r="W2032">
        <v>82400</v>
      </c>
      <c r="X2032" t="s">
        <v>81</v>
      </c>
      <c r="Y2032">
        <v>-40</v>
      </c>
      <c r="Z2032" t="s">
        <v>3184</v>
      </c>
      <c r="AA2032" t="s">
        <v>3191</v>
      </c>
      <c r="AB2032" t="s">
        <v>90</v>
      </c>
      <c r="AC2032" t="s">
        <v>91</v>
      </c>
      <c r="AD2032">
        <f>_xlfn.XLOOKUP(MIS[[#This Row],[TRADING SYMBOL]],[1]Sheet1!$D:$D,[1]Sheet1!$C:$C)</f>
        <v>414.75</v>
      </c>
      <c r="AE2032">
        <f>MIS[[#This Row],[OrderAverageTradedPrice]]*MIS[[#This Row],[OrderQuantity]]</f>
        <v>18324</v>
      </c>
      <c r="AF2032">
        <f>MIS[[#This Row],[LTP]]*MIS[[#This Row],[OrderQuantity]]</f>
        <v>16590</v>
      </c>
      <c r="AG2032">
        <f>IF(MIS[[#This Row],[OrderSide]]="SELL",MIS[[#This Row],[VALUE]]-MIS[[#This Row],[LIVE_VALUE]],MIS[[#This Row],[LIVE_VALUE]]-MIS[[#This Row],[VALUE]])</f>
        <v>1734</v>
      </c>
      <c r="AH2032" t="str" cm="1">
        <f t="array" ref="AH2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2" t="str">
        <f>MIS[[#This Row],[TRADING SYMBOL]]</f>
        <v>SENSEX2552082400CE</v>
      </c>
      <c r="AJ2032" t="str">
        <f>IF(RIGHT(MIS[[#This Row],[Main/Hedge]],4)="MAIN","MAIN","HEDGE")</f>
        <v>MAIN</v>
      </c>
      <c r="AK2032" t="str" cm="1">
        <f t="array" ref="AK2032">_xlfn._xlws.FILTER(Table4[Column1],ISNUMBER(SEARCH(Table4[Column1],MIS[[#This Row],[OrderUniqueIdentifier]])),"")</f>
        <v>MS</v>
      </c>
    </row>
    <row r="2033" spans="1:37" x14ac:dyDescent="0.25">
      <c r="A2033" t="s">
        <v>71</v>
      </c>
      <c r="B2033" t="s">
        <v>558</v>
      </c>
      <c r="C2033" t="s">
        <v>3428</v>
      </c>
      <c r="D2033" t="s">
        <v>72</v>
      </c>
      <c r="E2033" t="s">
        <v>3193</v>
      </c>
      <c r="F2033" t="s">
        <v>98</v>
      </c>
      <c r="G2033" t="s">
        <v>89</v>
      </c>
      <c r="H2033" t="s">
        <v>75</v>
      </c>
      <c r="I2033" t="s">
        <v>76</v>
      </c>
      <c r="J2033" t="s">
        <v>77</v>
      </c>
      <c r="K2033">
        <v>40</v>
      </c>
      <c r="L2033" t="s">
        <v>77</v>
      </c>
      <c r="M2033" t="s">
        <v>78</v>
      </c>
      <c r="N2033" t="s">
        <v>3429</v>
      </c>
      <c r="O2033" t="s">
        <v>3183</v>
      </c>
      <c r="P2033" t="s">
        <v>3188</v>
      </c>
      <c r="Q2033" t="s">
        <v>3195</v>
      </c>
      <c r="R2033" t="s">
        <v>79</v>
      </c>
      <c r="S2033" t="s">
        <v>40</v>
      </c>
      <c r="T2033" t="s">
        <v>3196</v>
      </c>
      <c r="U2033" t="s">
        <v>100</v>
      </c>
      <c r="V2033" t="s">
        <v>80</v>
      </c>
      <c r="W2033">
        <v>82200</v>
      </c>
      <c r="X2033" t="s">
        <v>85</v>
      </c>
      <c r="Y2033">
        <v>-40</v>
      </c>
      <c r="Z2033" t="s">
        <v>3184</v>
      </c>
      <c r="AA2033" t="s">
        <v>3191</v>
      </c>
      <c r="AB2033" t="s">
        <v>107</v>
      </c>
      <c r="AC2033" t="s">
        <v>91</v>
      </c>
      <c r="AD2033">
        <f>_xlfn.XLOOKUP(MIS[[#This Row],[TRADING SYMBOL]],[1]Sheet1!$D:$D,[1]Sheet1!$C:$C)</f>
        <v>350</v>
      </c>
      <c r="AE2033">
        <f>MIS[[#This Row],[OrderAverageTradedPrice]]*MIS[[#This Row],[OrderQuantity]]</f>
        <v>19242</v>
      </c>
      <c r="AF2033">
        <f>MIS[[#This Row],[LTP]]*MIS[[#This Row],[OrderQuantity]]</f>
        <v>14000</v>
      </c>
      <c r="AG2033">
        <f>IF(MIS[[#This Row],[OrderSide]]="SELL",MIS[[#This Row],[VALUE]]-MIS[[#This Row],[LIVE_VALUE]],MIS[[#This Row],[LIVE_VALUE]]-MIS[[#This Row],[VALUE]])</f>
        <v>5242</v>
      </c>
      <c r="AH2033" t="str" cm="1">
        <f t="array" ref="AH2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3" t="str">
        <f>MIS[[#This Row],[TRADING SYMBOL]]</f>
        <v>SENSEX2552082200PE</v>
      </c>
      <c r="AJ2033" t="str">
        <f>IF(RIGHT(MIS[[#This Row],[Main/Hedge]],4)="MAIN","MAIN","HEDGE")</f>
        <v>MAIN</v>
      </c>
      <c r="AK2033" t="str" cm="1">
        <f t="array" ref="AK2033">_xlfn._xlws.FILTER(Table4[Column1],ISNUMBER(SEARCH(Table4[Column1],MIS[[#This Row],[OrderUniqueIdentifier]])),"")</f>
        <v>MS</v>
      </c>
    </row>
    <row r="2034" spans="1:37" x14ac:dyDescent="0.25">
      <c r="A2034" t="s">
        <v>71</v>
      </c>
      <c r="B2034" t="s">
        <v>566</v>
      </c>
      <c r="C2034" t="s">
        <v>3460</v>
      </c>
      <c r="D2034" t="s">
        <v>72</v>
      </c>
      <c r="E2034" t="s">
        <v>3186</v>
      </c>
      <c r="F2034" t="s">
        <v>98</v>
      </c>
      <c r="G2034" t="s">
        <v>89</v>
      </c>
      <c r="H2034" t="s">
        <v>75</v>
      </c>
      <c r="I2034" t="s">
        <v>76</v>
      </c>
      <c r="J2034" t="s">
        <v>77</v>
      </c>
      <c r="K2034">
        <v>20</v>
      </c>
      <c r="L2034" t="s">
        <v>77</v>
      </c>
      <c r="M2034" t="s">
        <v>78</v>
      </c>
      <c r="N2034" t="s">
        <v>3461</v>
      </c>
      <c r="O2034" t="s">
        <v>3183</v>
      </c>
      <c r="P2034" t="s">
        <v>3188</v>
      </c>
      <c r="Q2034" t="s">
        <v>3189</v>
      </c>
      <c r="R2034" t="s">
        <v>79</v>
      </c>
      <c r="S2034" t="s">
        <v>40</v>
      </c>
      <c r="T2034" t="s">
        <v>3190</v>
      </c>
      <c r="U2034" t="s">
        <v>100</v>
      </c>
      <c r="V2034" t="s">
        <v>80</v>
      </c>
      <c r="W2034">
        <v>82400</v>
      </c>
      <c r="X2034" t="s">
        <v>81</v>
      </c>
      <c r="Y2034">
        <v>-20</v>
      </c>
      <c r="Z2034" t="s">
        <v>3184</v>
      </c>
      <c r="AA2034" t="s">
        <v>3191</v>
      </c>
      <c r="AB2034" t="s">
        <v>90</v>
      </c>
      <c r="AC2034" t="s">
        <v>91</v>
      </c>
      <c r="AD2034">
        <f>_xlfn.XLOOKUP(MIS[[#This Row],[TRADING SYMBOL]],[1]Sheet1!$D:$D,[1]Sheet1!$C:$C)</f>
        <v>414.75</v>
      </c>
      <c r="AE2034">
        <f>MIS[[#This Row],[OrderAverageTradedPrice]]*MIS[[#This Row],[OrderQuantity]]</f>
        <v>9194</v>
      </c>
      <c r="AF2034">
        <f>MIS[[#This Row],[LTP]]*MIS[[#This Row],[OrderQuantity]]</f>
        <v>8295</v>
      </c>
      <c r="AG2034">
        <f>IF(MIS[[#This Row],[OrderSide]]="SELL",MIS[[#This Row],[VALUE]]-MIS[[#This Row],[LIVE_VALUE]],MIS[[#This Row],[LIVE_VALUE]]-MIS[[#This Row],[VALUE]])</f>
        <v>899</v>
      </c>
      <c r="AH2034" t="str" cm="1">
        <f t="array" ref="AH2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4" t="str">
        <f>MIS[[#This Row],[TRADING SYMBOL]]</f>
        <v>SENSEX2552082400CE</v>
      </c>
      <c r="AJ2034" t="str">
        <f>IF(RIGHT(MIS[[#This Row],[Main/Hedge]],4)="MAIN","MAIN","HEDGE")</f>
        <v>MAIN</v>
      </c>
      <c r="AK2034" t="str" cm="1">
        <f t="array" ref="AK2034">_xlfn._xlws.FILTER(Table4[Column1],ISNUMBER(SEARCH(Table4[Column1],MIS[[#This Row],[OrderUniqueIdentifier]])),"")</f>
        <v>MS</v>
      </c>
    </row>
    <row r="2035" spans="1:37" x14ac:dyDescent="0.25">
      <c r="A2035" t="s">
        <v>71</v>
      </c>
      <c r="B2035" t="s">
        <v>575</v>
      </c>
      <c r="C2035" t="s">
        <v>3494</v>
      </c>
      <c r="D2035" t="s">
        <v>72</v>
      </c>
      <c r="E2035" t="s">
        <v>3202</v>
      </c>
      <c r="F2035" t="s">
        <v>98</v>
      </c>
      <c r="G2035" t="s">
        <v>89</v>
      </c>
      <c r="H2035" t="s">
        <v>75</v>
      </c>
      <c r="I2035" t="s">
        <v>76</v>
      </c>
      <c r="J2035" t="s">
        <v>77</v>
      </c>
      <c r="K2035">
        <v>40</v>
      </c>
      <c r="L2035" t="s">
        <v>77</v>
      </c>
      <c r="M2035" t="s">
        <v>78</v>
      </c>
      <c r="N2035" t="s">
        <v>3495</v>
      </c>
      <c r="O2035" t="s">
        <v>3183</v>
      </c>
      <c r="P2035" t="s">
        <v>3188</v>
      </c>
      <c r="Q2035" t="s">
        <v>3205</v>
      </c>
      <c r="R2035" t="s">
        <v>79</v>
      </c>
      <c r="S2035" t="s">
        <v>40</v>
      </c>
      <c r="T2035" t="s">
        <v>3206</v>
      </c>
      <c r="U2035" t="s">
        <v>100</v>
      </c>
      <c r="V2035" t="s">
        <v>80</v>
      </c>
      <c r="W2035">
        <v>82100</v>
      </c>
      <c r="X2035" t="s">
        <v>85</v>
      </c>
      <c r="Y2035">
        <v>-40</v>
      </c>
      <c r="Z2035" t="s">
        <v>3184</v>
      </c>
      <c r="AA2035" t="s">
        <v>3191</v>
      </c>
      <c r="AB2035" t="s">
        <v>107</v>
      </c>
      <c r="AC2035" t="s">
        <v>91</v>
      </c>
      <c r="AD2035">
        <f>_xlfn.XLOOKUP(MIS[[#This Row],[TRADING SYMBOL]],[1]Sheet1!$D:$D,[1]Sheet1!$C:$C)</f>
        <v>310.8</v>
      </c>
      <c r="AE2035">
        <f>MIS[[#This Row],[OrderAverageTradedPrice]]*MIS[[#This Row],[OrderQuantity]]</f>
        <v>17544</v>
      </c>
      <c r="AF2035">
        <f>MIS[[#This Row],[LTP]]*MIS[[#This Row],[OrderQuantity]]</f>
        <v>12432</v>
      </c>
      <c r="AG2035">
        <f>IF(MIS[[#This Row],[OrderSide]]="SELL",MIS[[#This Row],[VALUE]]-MIS[[#This Row],[LIVE_VALUE]],MIS[[#This Row],[LIVE_VALUE]]-MIS[[#This Row],[VALUE]])</f>
        <v>5112</v>
      </c>
      <c r="AH2035" t="str" cm="1">
        <f t="array" ref="AH2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5" t="str">
        <f>MIS[[#This Row],[TRADING SYMBOL]]</f>
        <v>SENSEX2552082100PE</v>
      </c>
      <c r="AJ2035" t="str">
        <f>IF(RIGHT(MIS[[#This Row],[Main/Hedge]],4)="MAIN","MAIN","HEDGE")</f>
        <v>MAIN</v>
      </c>
      <c r="AK2035" t="str" cm="1">
        <f t="array" ref="AK2035">_xlfn._xlws.FILTER(Table4[Column1],ISNUMBER(SEARCH(Table4[Column1],MIS[[#This Row],[OrderUniqueIdentifier]])),"")</f>
        <v>MS</v>
      </c>
    </row>
    <row r="2036" spans="1:37" x14ac:dyDescent="0.25">
      <c r="A2036" t="s">
        <v>71</v>
      </c>
      <c r="B2036" t="s">
        <v>584</v>
      </c>
      <c r="C2036" t="s">
        <v>3526</v>
      </c>
      <c r="D2036" t="s">
        <v>72</v>
      </c>
      <c r="E2036" t="s">
        <v>3202</v>
      </c>
      <c r="F2036" t="s">
        <v>98</v>
      </c>
      <c r="G2036" t="s">
        <v>89</v>
      </c>
      <c r="H2036" t="s">
        <v>75</v>
      </c>
      <c r="I2036" t="s">
        <v>76</v>
      </c>
      <c r="J2036" t="s">
        <v>77</v>
      </c>
      <c r="K2036">
        <v>20</v>
      </c>
      <c r="L2036" t="s">
        <v>77</v>
      </c>
      <c r="M2036" t="s">
        <v>78</v>
      </c>
      <c r="N2036" t="s">
        <v>3527</v>
      </c>
      <c r="O2036" t="s">
        <v>3183</v>
      </c>
      <c r="P2036" t="s">
        <v>3188</v>
      </c>
      <c r="Q2036" t="s">
        <v>3205</v>
      </c>
      <c r="R2036" t="s">
        <v>79</v>
      </c>
      <c r="S2036" t="s">
        <v>40</v>
      </c>
      <c r="T2036" t="s">
        <v>3206</v>
      </c>
      <c r="U2036" t="s">
        <v>100</v>
      </c>
      <c r="V2036" t="s">
        <v>80</v>
      </c>
      <c r="W2036">
        <v>82100</v>
      </c>
      <c r="X2036" t="s">
        <v>85</v>
      </c>
      <c r="Y2036">
        <v>-20</v>
      </c>
      <c r="Z2036" t="s">
        <v>3184</v>
      </c>
      <c r="AA2036" t="s">
        <v>3191</v>
      </c>
      <c r="AB2036" t="s">
        <v>107</v>
      </c>
      <c r="AC2036" t="s">
        <v>91</v>
      </c>
      <c r="AD2036">
        <f>_xlfn.XLOOKUP(MIS[[#This Row],[TRADING SYMBOL]],[1]Sheet1!$D:$D,[1]Sheet1!$C:$C)</f>
        <v>310.8</v>
      </c>
      <c r="AE2036">
        <f>MIS[[#This Row],[OrderAverageTradedPrice]]*MIS[[#This Row],[OrderQuantity]]</f>
        <v>8760</v>
      </c>
      <c r="AF2036">
        <f>MIS[[#This Row],[LTP]]*MIS[[#This Row],[OrderQuantity]]</f>
        <v>6216</v>
      </c>
      <c r="AG2036">
        <f>IF(MIS[[#This Row],[OrderSide]]="SELL",MIS[[#This Row],[VALUE]]-MIS[[#This Row],[LIVE_VALUE]],MIS[[#This Row],[LIVE_VALUE]]-MIS[[#This Row],[VALUE]])</f>
        <v>2544</v>
      </c>
      <c r="AH2036" t="str" cm="1">
        <f t="array" ref="AH2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6" t="str">
        <f>MIS[[#This Row],[TRADING SYMBOL]]</f>
        <v>SENSEX2552082100PE</v>
      </c>
      <c r="AJ2036" t="str">
        <f>IF(RIGHT(MIS[[#This Row],[Main/Hedge]],4)="MAIN","MAIN","HEDGE")</f>
        <v>MAIN</v>
      </c>
      <c r="AK2036" t="str" cm="1">
        <f t="array" ref="AK2036">_xlfn._xlws.FILTER(Table4[Column1],ISNUMBER(SEARCH(Table4[Column1],MIS[[#This Row],[OrderUniqueIdentifier]])),"")</f>
        <v>MS</v>
      </c>
    </row>
    <row r="2037" spans="1:37" x14ac:dyDescent="0.25">
      <c r="A2037" t="s">
        <v>71</v>
      </c>
      <c r="B2037" t="s">
        <v>619</v>
      </c>
      <c r="C2037" t="s">
        <v>3623</v>
      </c>
      <c r="D2037" t="s">
        <v>72</v>
      </c>
      <c r="E2037" t="s">
        <v>3193</v>
      </c>
      <c r="F2037" t="s">
        <v>98</v>
      </c>
      <c r="G2037" t="s">
        <v>89</v>
      </c>
      <c r="H2037" t="s">
        <v>75</v>
      </c>
      <c r="I2037" t="s">
        <v>76</v>
      </c>
      <c r="J2037" t="s">
        <v>77</v>
      </c>
      <c r="K2037">
        <v>40</v>
      </c>
      <c r="L2037" t="s">
        <v>77</v>
      </c>
      <c r="M2037" t="s">
        <v>78</v>
      </c>
      <c r="N2037" t="s">
        <v>3624</v>
      </c>
      <c r="O2037" t="s">
        <v>3183</v>
      </c>
      <c r="P2037" t="s">
        <v>3188</v>
      </c>
      <c r="Q2037" t="s">
        <v>3195</v>
      </c>
      <c r="R2037" t="s">
        <v>79</v>
      </c>
      <c r="S2037" t="s">
        <v>40</v>
      </c>
      <c r="T2037" t="s">
        <v>3196</v>
      </c>
      <c r="U2037" t="s">
        <v>100</v>
      </c>
      <c r="V2037" t="s">
        <v>80</v>
      </c>
      <c r="W2037">
        <v>82200</v>
      </c>
      <c r="X2037" t="s">
        <v>85</v>
      </c>
      <c r="Y2037">
        <v>-40</v>
      </c>
      <c r="Z2037" t="s">
        <v>3184</v>
      </c>
      <c r="AA2037" t="s">
        <v>3191</v>
      </c>
      <c r="AB2037" t="s">
        <v>107</v>
      </c>
      <c r="AC2037" t="s">
        <v>91</v>
      </c>
      <c r="AD2037">
        <f>_xlfn.XLOOKUP(MIS[[#This Row],[TRADING SYMBOL]],[1]Sheet1!$D:$D,[1]Sheet1!$C:$C)</f>
        <v>350</v>
      </c>
      <c r="AE2037">
        <f>MIS[[#This Row],[OrderAverageTradedPrice]]*MIS[[#This Row],[OrderQuantity]]</f>
        <v>19219</v>
      </c>
      <c r="AF2037">
        <f>MIS[[#This Row],[LTP]]*MIS[[#This Row],[OrderQuantity]]</f>
        <v>14000</v>
      </c>
      <c r="AG2037">
        <f>IF(MIS[[#This Row],[OrderSide]]="SELL",MIS[[#This Row],[VALUE]]-MIS[[#This Row],[LIVE_VALUE]],MIS[[#This Row],[LIVE_VALUE]]-MIS[[#This Row],[VALUE]])</f>
        <v>5219</v>
      </c>
      <c r="AH2037" t="str" cm="1">
        <f t="array" ref="AH2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7" t="str">
        <f>MIS[[#This Row],[TRADING SYMBOL]]</f>
        <v>SENSEX2552082200PE</v>
      </c>
      <c r="AJ2037" t="str">
        <f>IF(RIGHT(MIS[[#This Row],[Main/Hedge]],4)="MAIN","MAIN","HEDGE")</f>
        <v>MAIN</v>
      </c>
      <c r="AK2037" t="str" cm="1">
        <f t="array" ref="AK2037">_xlfn._xlws.FILTER(Table4[Column1],ISNUMBER(SEARCH(Table4[Column1],MIS[[#This Row],[OrderUniqueIdentifier]])),"")</f>
        <v>MS</v>
      </c>
    </row>
    <row r="2038" spans="1:37" x14ac:dyDescent="0.25">
      <c r="A2038" t="s">
        <v>71</v>
      </c>
      <c r="B2038" t="s">
        <v>629</v>
      </c>
      <c r="C2038" t="s">
        <v>3649</v>
      </c>
      <c r="D2038" t="s">
        <v>72</v>
      </c>
      <c r="E2038" t="s">
        <v>3193</v>
      </c>
      <c r="F2038" t="s">
        <v>98</v>
      </c>
      <c r="G2038" t="s">
        <v>89</v>
      </c>
      <c r="H2038" t="s">
        <v>75</v>
      </c>
      <c r="I2038" t="s">
        <v>76</v>
      </c>
      <c r="J2038" t="s">
        <v>77</v>
      </c>
      <c r="K2038">
        <v>20</v>
      </c>
      <c r="L2038" t="s">
        <v>77</v>
      </c>
      <c r="M2038" t="s">
        <v>78</v>
      </c>
      <c r="N2038" t="s">
        <v>3650</v>
      </c>
      <c r="O2038" t="s">
        <v>3183</v>
      </c>
      <c r="P2038" t="s">
        <v>3188</v>
      </c>
      <c r="Q2038" t="s">
        <v>3195</v>
      </c>
      <c r="R2038" t="s">
        <v>79</v>
      </c>
      <c r="S2038" t="s">
        <v>40</v>
      </c>
      <c r="T2038" t="s">
        <v>3196</v>
      </c>
      <c r="U2038" t="s">
        <v>100</v>
      </c>
      <c r="V2038" t="s">
        <v>80</v>
      </c>
      <c r="W2038">
        <v>82200</v>
      </c>
      <c r="X2038" t="s">
        <v>85</v>
      </c>
      <c r="Y2038">
        <v>-20</v>
      </c>
      <c r="Z2038" t="s">
        <v>3184</v>
      </c>
      <c r="AA2038" t="s">
        <v>3191</v>
      </c>
      <c r="AB2038" t="s">
        <v>107</v>
      </c>
      <c r="AC2038" t="s">
        <v>91</v>
      </c>
      <c r="AD2038">
        <f>_xlfn.XLOOKUP(MIS[[#This Row],[TRADING SYMBOL]],[1]Sheet1!$D:$D,[1]Sheet1!$C:$C)</f>
        <v>350</v>
      </c>
      <c r="AE2038">
        <f>MIS[[#This Row],[OrderAverageTradedPrice]]*MIS[[#This Row],[OrderQuantity]]</f>
        <v>9606</v>
      </c>
      <c r="AF2038">
        <f>MIS[[#This Row],[LTP]]*MIS[[#This Row],[OrderQuantity]]</f>
        <v>7000</v>
      </c>
      <c r="AG2038">
        <f>IF(MIS[[#This Row],[OrderSide]]="SELL",MIS[[#This Row],[VALUE]]-MIS[[#This Row],[LIVE_VALUE]],MIS[[#This Row],[LIVE_VALUE]]-MIS[[#This Row],[VALUE]])</f>
        <v>2606</v>
      </c>
      <c r="AH2038" t="str" cm="1">
        <f t="array" ref="AH2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8" t="str">
        <f>MIS[[#This Row],[TRADING SYMBOL]]</f>
        <v>SENSEX2552082200PE</v>
      </c>
      <c r="AJ2038" t="str">
        <f>IF(RIGHT(MIS[[#This Row],[Main/Hedge]],4)="MAIN","MAIN","HEDGE")</f>
        <v>MAIN</v>
      </c>
      <c r="AK2038" t="str" cm="1">
        <f t="array" ref="AK2038">_xlfn._xlws.FILTER(Table4[Column1],ISNUMBER(SEARCH(Table4[Column1],MIS[[#This Row],[OrderUniqueIdentifier]])),"")</f>
        <v>MS</v>
      </c>
    </row>
    <row r="2039" spans="1:37" x14ac:dyDescent="0.25">
      <c r="A2039" t="s">
        <v>71</v>
      </c>
      <c r="B2039" t="s">
        <v>629</v>
      </c>
      <c r="C2039" t="s">
        <v>3651</v>
      </c>
      <c r="D2039" t="s">
        <v>72</v>
      </c>
      <c r="E2039" t="s">
        <v>160</v>
      </c>
      <c r="F2039" t="s">
        <v>98</v>
      </c>
      <c r="G2039" t="s">
        <v>89</v>
      </c>
      <c r="H2039" t="s">
        <v>75</v>
      </c>
      <c r="I2039" t="s">
        <v>76</v>
      </c>
      <c r="J2039" t="s">
        <v>77</v>
      </c>
      <c r="K2039">
        <v>20</v>
      </c>
      <c r="L2039" t="s">
        <v>77</v>
      </c>
      <c r="M2039" t="s">
        <v>78</v>
      </c>
      <c r="N2039" t="s">
        <v>3652</v>
      </c>
      <c r="O2039" t="s">
        <v>3188</v>
      </c>
      <c r="P2039" t="s">
        <v>3188</v>
      </c>
      <c r="Q2039" t="s">
        <v>162</v>
      </c>
      <c r="R2039" t="s">
        <v>79</v>
      </c>
      <c r="S2039" t="s">
        <v>40</v>
      </c>
      <c r="T2039" t="s">
        <v>163</v>
      </c>
      <c r="U2039" t="s">
        <v>100</v>
      </c>
      <c r="V2039" t="s">
        <v>80</v>
      </c>
      <c r="W2039">
        <v>82500</v>
      </c>
      <c r="X2039" t="s">
        <v>81</v>
      </c>
      <c r="Y2039">
        <v>-20</v>
      </c>
      <c r="Z2039" t="s">
        <v>3191</v>
      </c>
      <c r="AA2039" t="s">
        <v>3191</v>
      </c>
      <c r="AB2039" t="s">
        <v>90</v>
      </c>
      <c r="AC2039" t="s">
        <v>91</v>
      </c>
      <c r="AD2039">
        <f>_xlfn.XLOOKUP(MIS[[#This Row],[TRADING SYMBOL]],[1]Sheet1!$D:$D,[1]Sheet1!$C:$C)</f>
        <v>367.2</v>
      </c>
      <c r="AE2039">
        <f>MIS[[#This Row],[OrderAverageTradedPrice]]*MIS[[#This Row],[OrderQuantity]]</f>
        <v>8291</v>
      </c>
      <c r="AF2039">
        <f>MIS[[#This Row],[LTP]]*MIS[[#This Row],[OrderQuantity]]</f>
        <v>7344</v>
      </c>
      <c r="AG2039">
        <f>IF(MIS[[#This Row],[OrderSide]]="SELL",MIS[[#This Row],[VALUE]]-MIS[[#This Row],[LIVE_VALUE]],MIS[[#This Row],[LIVE_VALUE]]-MIS[[#This Row],[VALUE]])</f>
        <v>947</v>
      </c>
      <c r="AH2039" t="str" cm="1">
        <f t="array" ref="AH2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9" t="str">
        <f>MIS[[#This Row],[TRADING SYMBOL]]</f>
        <v>SENSEX2552082500CE</v>
      </c>
      <c r="AJ2039" t="str">
        <f>IF(RIGHT(MIS[[#This Row],[Main/Hedge]],4)="MAIN","MAIN","HEDGE")</f>
        <v>MAIN</v>
      </c>
      <c r="AK2039" t="str" cm="1">
        <f t="array" ref="AK2039">_xlfn._xlws.FILTER(Table4[Column1],ISNUMBER(SEARCH(Table4[Column1],MIS[[#This Row],[OrderUniqueIdentifier]])),"")</f>
        <v>MS</v>
      </c>
    </row>
    <row r="2040" spans="1:37" x14ac:dyDescent="0.25">
      <c r="A2040" t="s">
        <v>71</v>
      </c>
      <c r="B2040" t="s">
        <v>632</v>
      </c>
      <c r="C2040" t="s">
        <v>3688</v>
      </c>
      <c r="D2040" t="s">
        <v>72</v>
      </c>
      <c r="E2040" t="s">
        <v>160</v>
      </c>
      <c r="F2040" t="s">
        <v>98</v>
      </c>
      <c r="G2040" t="s">
        <v>89</v>
      </c>
      <c r="H2040" t="s">
        <v>75</v>
      </c>
      <c r="I2040" t="s">
        <v>76</v>
      </c>
      <c r="J2040" t="s">
        <v>77</v>
      </c>
      <c r="K2040">
        <v>80</v>
      </c>
      <c r="L2040" t="s">
        <v>77</v>
      </c>
      <c r="M2040" t="s">
        <v>78</v>
      </c>
      <c r="N2040" t="s">
        <v>3689</v>
      </c>
      <c r="O2040" t="s">
        <v>3183</v>
      </c>
      <c r="P2040" t="s">
        <v>3188</v>
      </c>
      <c r="Q2040" t="s">
        <v>162</v>
      </c>
      <c r="R2040" t="s">
        <v>79</v>
      </c>
      <c r="S2040" t="s">
        <v>40</v>
      </c>
      <c r="T2040" t="s">
        <v>163</v>
      </c>
      <c r="U2040" t="s">
        <v>100</v>
      </c>
      <c r="V2040" t="s">
        <v>80</v>
      </c>
      <c r="W2040">
        <v>82500</v>
      </c>
      <c r="X2040" t="s">
        <v>81</v>
      </c>
      <c r="Y2040">
        <v>-80</v>
      </c>
      <c r="Z2040" t="s">
        <v>3184</v>
      </c>
      <c r="AA2040" t="s">
        <v>3191</v>
      </c>
      <c r="AB2040" t="s">
        <v>90</v>
      </c>
      <c r="AC2040" t="s">
        <v>91</v>
      </c>
      <c r="AD2040">
        <f>_xlfn.XLOOKUP(MIS[[#This Row],[TRADING SYMBOL]],[1]Sheet1!$D:$D,[1]Sheet1!$C:$C)</f>
        <v>367.2</v>
      </c>
      <c r="AE2040">
        <f>MIS[[#This Row],[OrderAverageTradedPrice]]*MIS[[#This Row],[OrderQuantity]]</f>
        <v>33046</v>
      </c>
      <c r="AF2040">
        <f>MIS[[#This Row],[LTP]]*MIS[[#This Row],[OrderQuantity]]</f>
        <v>29376</v>
      </c>
      <c r="AG2040">
        <f>IF(MIS[[#This Row],[OrderSide]]="SELL",MIS[[#This Row],[VALUE]]-MIS[[#This Row],[LIVE_VALUE]],MIS[[#This Row],[LIVE_VALUE]]-MIS[[#This Row],[VALUE]])</f>
        <v>3670</v>
      </c>
      <c r="AH2040" t="str" cm="1">
        <f t="array" ref="AH2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0" t="str">
        <f>MIS[[#This Row],[TRADING SYMBOL]]</f>
        <v>SENSEX2552082500CE</v>
      </c>
      <c r="AJ2040" t="str">
        <f>IF(RIGHT(MIS[[#This Row],[Main/Hedge]],4)="MAIN","MAIN","HEDGE")</f>
        <v>MAIN</v>
      </c>
      <c r="AK2040" t="str" cm="1">
        <f t="array" ref="AK2040">_xlfn._xlws.FILTER(Table4[Column1],ISNUMBER(SEARCH(Table4[Column1],MIS[[#This Row],[OrderUniqueIdentifier]])),"")</f>
        <v>MS</v>
      </c>
    </row>
    <row r="2041" spans="1:37" x14ac:dyDescent="0.25">
      <c r="A2041" t="s">
        <v>71</v>
      </c>
      <c r="B2041" t="s">
        <v>632</v>
      </c>
      <c r="C2041" t="s">
        <v>3690</v>
      </c>
      <c r="D2041" t="s">
        <v>72</v>
      </c>
      <c r="E2041" t="s">
        <v>3202</v>
      </c>
      <c r="F2041" t="s">
        <v>98</v>
      </c>
      <c r="G2041" t="s">
        <v>89</v>
      </c>
      <c r="H2041" t="s">
        <v>75</v>
      </c>
      <c r="I2041" t="s">
        <v>76</v>
      </c>
      <c r="J2041" t="s">
        <v>77</v>
      </c>
      <c r="K2041">
        <v>80</v>
      </c>
      <c r="L2041" t="s">
        <v>77</v>
      </c>
      <c r="M2041" t="s">
        <v>78</v>
      </c>
      <c r="N2041" t="s">
        <v>3691</v>
      </c>
      <c r="O2041" t="s">
        <v>3188</v>
      </c>
      <c r="P2041" t="s">
        <v>3188</v>
      </c>
      <c r="Q2041" t="s">
        <v>3205</v>
      </c>
      <c r="R2041" t="s">
        <v>79</v>
      </c>
      <c r="S2041" t="s">
        <v>40</v>
      </c>
      <c r="T2041" t="s">
        <v>3206</v>
      </c>
      <c r="U2041" t="s">
        <v>100</v>
      </c>
      <c r="V2041" t="s">
        <v>80</v>
      </c>
      <c r="W2041">
        <v>82100</v>
      </c>
      <c r="X2041" t="s">
        <v>85</v>
      </c>
      <c r="Y2041">
        <v>-80</v>
      </c>
      <c r="Z2041" t="s">
        <v>3191</v>
      </c>
      <c r="AA2041" t="s">
        <v>3191</v>
      </c>
      <c r="AB2041" t="s">
        <v>107</v>
      </c>
      <c r="AC2041" t="s">
        <v>91</v>
      </c>
      <c r="AD2041">
        <f>_xlfn.XLOOKUP(MIS[[#This Row],[TRADING SYMBOL]],[1]Sheet1!$D:$D,[1]Sheet1!$C:$C)</f>
        <v>310.8</v>
      </c>
      <c r="AE2041">
        <f>MIS[[#This Row],[OrderAverageTradedPrice]]*MIS[[#This Row],[OrderQuantity]]</f>
        <v>35067</v>
      </c>
      <c r="AF2041">
        <f>MIS[[#This Row],[LTP]]*MIS[[#This Row],[OrderQuantity]]</f>
        <v>24864</v>
      </c>
      <c r="AG2041">
        <f>IF(MIS[[#This Row],[OrderSide]]="SELL",MIS[[#This Row],[VALUE]]-MIS[[#This Row],[LIVE_VALUE]],MIS[[#This Row],[LIVE_VALUE]]-MIS[[#This Row],[VALUE]])</f>
        <v>10203</v>
      </c>
      <c r="AH2041" t="str" cm="1">
        <f t="array" ref="AH2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1" t="str">
        <f>MIS[[#This Row],[TRADING SYMBOL]]</f>
        <v>SENSEX2552082100PE</v>
      </c>
      <c r="AJ2041" t="str">
        <f>IF(RIGHT(MIS[[#This Row],[Main/Hedge]],4)="MAIN","MAIN","HEDGE")</f>
        <v>MAIN</v>
      </c>
      <c r="AK2041" t="str" cm="1">
        <f t="array" ref="AK2041">_xlfn._xlws.FILTER(Table4[Column1],ISNUMBER(SEARCH(Table4[Column1],MIS[[#This Row],[OrderUniqueIdentifier]])),"")</f>
        <v>MS</v>
      </c>
    </row>
    <row r="2042" spans="1:37" x14ac:dyDescent="0.25">
      <c r="A2042" t="s">
        <v>71</v>
      </c>
      <c r="B2042" t="s">
        <v>642</v>
      </c>
      <c r="C2042" t="s">
        <v>3729</v>
      </c>
      <c r="D2042" t="s">
        <v>72</v>
      </c>
      <c r="E2042" t="s">
        <v>3202</v>
      </c>
      <c r="F2042" t="s">
        <v>98</v>
      </c>
      <c r="G2042" t="s">
        <v>89</v>
      </c>
      <c r="H2042" t="s">
        <v>75</v>
      </c>
      <c r="I2042" t="s">
        <v>76</v>
      </c>
      <c r="J2042" t="s">
        <v>77</v>
      </c>
      <c r="K2042">
        <v>180</v>
      </c>
      <c r="L2042" t="s">
        <v>77</v>
      </c>
      <c r="M2042" t="s">
        <v>78</v>
      </c>
      <c r="N2042" t="s">
        <v>3730</v>
      </c>
      <c r="O2042" t="s">
        <v>3183</v>
      </c>
      <c r="P2042" t="s">
        <v>3188</v>
      </c>
      <c r="Q2042" t="s">
        <v>3205</v>
      </c>
      <c r="R2042" t="s">
        <v>79</v>
      </c>
      <c r="S2042" t="s">
        <v>40</v>
      </c>
      <c r="T2042" t="s">
        <v>3206</v>
      </c>
      <c r="U2042" t="s">
        <v>100</v>
      </c>
      <c r="V2042" t="s">
        <v>80</v>
      </c>
      <c r="W2042">
        <v>82100</v>
      </c>
      <c r="X2042" t="s">
        <v>85</v>
      </c>
      <c r="Y2042">
        <v>-180</v>
      </c>
      <c r="Z2042" t="s">
        <v>3184</v>
      </c>
      <c r="AA2042" t="s">
        <v>3191</v>
      </c>
      <c r="AB2042" t="s">
        <v>107</v>
      </c>
      <c r="AC2042" t="s">
        <v>91</v>
      </c>
      <c r="AD2042">
        <f>_xlfn.XLOOKUP(MIS[[#This Row],[TRADING SYMBOL]],[1]Sheet1!$D:$D,[1]Sheet1!$C:$C)</f>
        <v>310.8</v>
      </c>
      <c r="AE2042">
        <f>MIS[[#This Row],[OrderAverageTradedPrice]]*MIS[[#This Row],[OrderQuantity]]</f>
        <v>78768.999999999898</v>
      </c>
      <c r="AF2042">
        <f>MIS[[#This Row],[LTP]]*MIS[[#This Row],[OrderQuantity]]</f>
        <v>55944</v>
      </c>
      <c r="AG2042">
        <f>IF(MIS[[#This Row],[OrderSide]]="SELL",MIS[[#This Row],[VALUE]]-MIS[[#This Row],[LIVE_VALUE]],MIS[[#This Row],[LIVE_VALUE]]-MIS[[#This Row],[VALUE]])</f>
        <v>22824.999999999898</v>
      </c>
      <c r="AH2042" t="str" cm="1">
        <f t="array" ref="AH2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2" t="str">
        <f>MIS[[#This Row],[TRADING SYMBOL]]</f>
        <v>SENSEX2552082100PE</v>
      </c>
      <c r="AJ2042" t="str">
        <f>IF(RIGHT(MIS[[#This Row],[Main/Hedge]],4)="MAIN","MAIN","HEDGE")</f>
        <v>MAIN</v>
      </c>
      <c r="AK2042" t="str" cm="1">
        <f t="array" ref="AK2042">_xlfn._xlws.FILTER(Table4[Column1],ISNUMBER(SEARCH(Table4[Column1],MIS[[#This Row],[OrderUniqueIdentifier]])),"")</f>
        <v>MS</v>
      </c>
    </row>
    <row r="2043" spans="1:37" x14ac:dyDescent="0.25">
      <c r="A2043" t="s">
        <v>71</v>
      </c>
      <c r="B2043" t="s">
        <v>652</v>
      </c>
      <c r="C2043" t="s">
        <v>3764</v>
      </c>
      <c r="D2043" t="s">
        <v>72</v>
      </c>
      <c r="E2043" t="s">
        <v>3193</v>
      </c>
      <c r="F2043" t="s">
        <v>98</v>
      </c>
      <c r="G2043" t="s">
        <v>89</v>
      </c>
      <c r="H2043" t="s">
        <v>75</v>
      </c>
      <c r="I2043" t="s">
        <v>76</v>
      </c>
      <c r="J2043" t="s">
        <v>77</v>
      </c>
      <c r="K2043">
        <v>20</v>
      </c>
      <c r="L2043" t="s">
        <v>77</v>
      </c>
      <c r="M2043" t="s">
        <v>78</v>
      </c>
      <c r="N2043" t="s">
        <v>3765</v>
      </c>
      <c r="O2043" t="s">
        <v>3188</v>
      </c>
      <c r="P2043" t="s">
        <v>3188</v>
      </c>
      <c r="Q2043" t="s">
        <v>3195</v>
      </c>
      <c r="R2043" t="s">
        <v>79</v>
      </c>
      <c r="S2043" t="s">
        <v>40</v>
      </c>
      <c r="T2043" t="s">
        <v>3196</v>
      </c>
      <c r="U2043" t="s">
        <v>100</v>
      </c>
      <c r="V2043" t="s">
        <v>80</v>
      </c>
      <c r="W2043">
        <v>82200</v>
      </c>
      <c r="X2043" t="s">
        <v>85</v>
      </c>
      <c r="Y2043">
        <v>-20</v>
      </c>
      <c r="Z2043" t="s">
        <v>3191</v>
      </c>
      <c r="AA2043" t="s">
        <v>3191</v>
      </c>
      <c r="AB2043" t="s">
        <v>107</v>
      </c>
      <c r="AC2043" t="s">
        <v>91</v>
      </c>
      <c r="AD2043">
        <f>_xlfn.XLOOKUP(MIS[[#This Row],[TRADING SYMBOL]],[1]Sheet1!$D:$D,[1]Sheet1!$C:$C)</f>
        <v>350</v>
      </c>
      <c r="AE2043">
        <f>MIS[[#This Row],[OrderAverageTradedPrice]]*MIS[[#This Row],[OrderQuantity]]</f>
        <v>9624</v>
      </c>
      <c r="AF2043">
        <f>MIS[[#This Row],[LTP]]*MIS[[#This Row],[OrderQuantity]]</f>
        <v>7000</v>
      </c>
      <c r="AG2043">
        <f>IF(MIS[[#This Row],[OrderSide]]="SELL",MIS[[#This Row],[VALUE]]-MIS[[#This Row],[LIVE_VALUE]],MIS[[#This Row],[LIVE_VALUE]]-MIS[[#This Row],[VALUE]])</f>
        <v>2624</v>
      </c>
      <c r="AH2043" t="str" cm="1">
        <f t="array" ref="AH2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3" t="str">
        <f>MIS[[#This Row],[TRADING SYMBOL]]</f>
        <v>SENSEX2552082200PE</v>
      </c>
      <c r="AJ2043" t="str">
        <f>IF(RIGHT(MIS[[#This Row],[Main/Hedge]],4)="MAIN","MAIN","HEDGE")</f>
        <v>MAIN</v>
      </c>
      <c r="AK2043" t="str" cm="1">
        <f t="array" ref="AK2043">_xlfn._xlws.FILTER(Table4[Column1],ISNUMBER(SEARCH(Table4[Column1],MIS[[#This Row],[OrderUniqueIdentifier]])),"")</f>
        <v>MS</v>
      </c>
    </row>
    <row r="2044" spans="1:37" x14ac:dyDescent="0.25">
      <c r="A2044" t="s">
        <v>71</v>
      </c>
      <c r="B2044" t="s">
        <v>705</v>
      </c>
      <c r="C2044" t="s">
        <v>3895</v>
      </c>
      <c r="D2044" t="s">
        <v>72</v>
      </c>
      <c r="E2044" t="s">
        <v>160</v>
      </c>
      <c r="F2044" t="s">
        <v>98</v>
      </c>
      <c r="G2044" t="s">
        <v>89</v>
      </c>
      <c r="H2044" t="s">
        <v>75</v>
      </c>
      <c r="I2044" t="s">
        <v>76</v>
      </c>
      <c r="J2044" t="s">
        <v>77</v>
      </c>
      <c r="K2044">
        <v>20</v>
      </c>
      <c r="L2044" t="s">
        <v>77</v>
      </c>
      <c r="M2044" t="s">
        <v>78</v>
      </c>
      <c r="N2044" t="s">
        <v>3896</v>
      </c>
      <c r="O2044" t="s">
        <v>3183</v>
      </c>
      <c r="P2044" t="s">
        <v>3188</v>
      </c>
      <c r="Q2044" t="s">
        <v>162</v>
      </c>
      <c r="R2044" t="s">
        <v>79</v>
      </c>
      <c r="S2044" t="s">
        <v>40</v>
      </c>
      <c r="T2044" t="s">
        <v>163</v>
      </c>
      <c r="U2044" t="s">
        <v>100</v>
      </c>
      <c r="V2044" t="s">
        <v>80</v>
      </c>
      <c r="W2044">
        <v>82500</v>
      </c>
      <c r="X2044" t="s">
        <v>81</v>
      </c>
      <c r="Y2044">
        <v>-20</v>
      </c>
      <c r="Z2044" t="s">
        <v>3184</v>
      </c>
      <c r="AA2044" t="s">
        <v>3191</v>
      </c>
      <c r="AB2044" t="s">
        <v>90</v>
      </c>
      <c r="AC2044" t="s">
        <v>91</v>
      </c>
      <c r="AD2044">
        <f>_xlfn.XLOOKUP(MIS[[#This Row],[TRADING SYMBOL]],[1]Sheet1!$D:$D,[1]Sheet1!$C:$C)</f>
        <v>367.2</v>
      </c>
      <c r="AE2044">
        <f>MIS[[#This Row],[OrderAverageTradedPrice]]*MIS[[#This Row],[OrderQuantity]]</f>
        <v>8241</v>
      </c>
      <c r="AF2044">
        <f>MIS[[#This Row],[LTP]]*MIS[[#This Row],[OrderQuantity]]</f>
        <v>7344</v>
      </c>
      <c r="AG2044">
        <f>IF(MIS[[#This Row],[OrderSide]]="SELL",MIS[[#This Row],[VALUE]]-MIS[[#This Row],[LIVE_VALUE]],MIS[[#This Row],[LIVE_VALUE]]-MIS[[#This Row],[VALUE]])</f>
        <v>897</v>
      </c>
      <c r="AH2044" t="str" cm="1">
        <f t="array" ref="AH2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4" t="str">
        <f>MIS[[#This Row],[TRADING SYMBOL]]</f>
        <v>SENSEX2552082500CE</v>
      </c>
      <c r="AJ2044" t="str">
        <f>IF(RIGHT(MIS[[#This Row],[Main/Hedge]],4)="MAIN","MAIN","HEDGE")</f>
        <v>MAIN</v>
      </c>
      <c r="AK2044" t="str" cm="1">
        <f t="array" ref="AK2044">_xlfn._xlws.FILTER(Table4[Column1],ISNUMBER(SEARCH(Table4[Column1],MIS[[#This Row],[OrderUniqueIdentifier]])),"")</f>
        <v>MS</v>
      </c>
    </row>
    <row r="2045" spans="1:37" x14ac:dyDescent="0.25">
      <c r="A2045" t="s">
        <v>71</v>
      </c>
      <c r="B2045" t="s">
        <v>724</v>
      </c>
      <c r="C2045" t="s">
        <v>3994</v>
      </c>
      <c r="D2045" t="s">
        <v>72</v>
      </c>
      <c r="E2045" t="s">
        <v>120</v>
      </c>
      <c r="F2045" t="s">
        <v>98</v>
      </c>
      <c r="G2045" t="s">
        <v>74</v>
      </c>
      <c r="H2045" t="s">
        <v>75</v>
      </c>
      <c r="I2045" t="s">
        <v>76</v>
      </c>
      <c r="J2045" t="s">
        <v>77</v>
      </c>
      <c r="K2045">
        <v>160</v>
      </c>
      <c r="L2045" t="s">
        <v>77</v>
      </c>
      <c r="M2045" t="s">
        <v>78</v>
      </c>
      <c r="N2045" t="s">
        <v>3995</v>
      </c>
      <c r="O2045" t="s">
        <v>3183</v>
      </c>
      <c r="P2045" t="s">
        <v>3188</v>
      </c>
      <c r="Q2045" t="s">
        <v>121</v>
      </c>
      <c r="R2045" t="s">
        <v>79</v>
      </c>
      <c r="S2045" t="s">
        <v>3964</v>
      </c>
      <c r="T2045" t="s">
        <v>122</v>
      </c>
      <c r="U2045" t="s">
        <v>100</v>
      </c>
      <c r="V2045" t="s">
        <v>80</v>
      </c>
      <c r="W2045">
        <v>81100</v>
      </c>
      <c r="X2045" t="s">
        <v>85</v>
      </c>
      <c r="Y2045">
        <v>160</v>
      </c>
      <c r="Z2045" t="s">
        <v>3184</v>
      </c>
      <c r="AA2045" t="s">
        <v>3191</v>
      </c>
      <c r="AB2045" t="s">
        <v>107</v>
      </c>
      <c r="AC2045" t="s">
        <v>84</v>
      </c>
      <c r="AD2045">
        <f>_xlfn.XLOOKUP(MIS[[#This Row],[TRADING SYMBOL]],[1]Sheet1!$D:$D,[1]Sheet1!$C:$C)</f>
        <v>100.2</v>
      </c>
      <c r="AE2045">
        <f>MIS[[#This Row],[OrderAverageTradedPrice]]*MIS[[#This Row],[OrderQuantity]]</f>
        <v>27568</v>
      </c>
      <c r="AF2045">
        <f>MIS[[#This Row],[LTP]]*MIS[[#This Row],[OrderQuantity]]</f>
        <v>16032</v>
      </c>
      <c r="AG2045">
        <f>IF(MIS[[#This Row],[OrderSide]]="SELL",MIS[[#This Row],[VALUE]]-MIS[[#This Row],[LIVE_VALUE]],MIS[[#This Row],[LIVE_VALUE]]-MIS[[#This Row],[VALUE]])</f>
        <v>-11536</v>
      </c>
      <c r="AH2045" t="str" cm="1">
        <f t="array" ref="AH2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5" t="str">
        <f>MIS[[#This Row],[TRADING SYMBOL]]</f>
        <v>SENSEX2552081100PE</v>
      </c>
      <c r="AJ2045" t="str">
        <f>IF(RIGHT(MIS[[#This Row],[Main/Hedge]],4)="MAIN","MAIN","HEDGE")</f>
        <v>MAIN</v>
      </c>
      <c r="AK2045" t="str" cm="1">
        <f t="array" ref="AK2045">_xlfn._xlws.FILTER(Table4[Column1],ISNUMBER(SEARCH(Table4[Column1],MIS[[#This Row],[OrderUniqueIdentifier]])),"")</f>
        <v>MS</v>
      </c>
    </row>
    <row r="2046" spans="1:37" x14ac:dyDescent="0.25">
      <c r="A2046" t="s">
        <v>71</v>
      </c>
      <c r="B2046" t="s">
        <v>753</v>
      </c>
      <c r="C2046" t="s">
        <v>4024</v>
      </c>
      <c r="D2046" t="s">
        <v>72</v>
      </c>
      <c r="E2046" t="s">
        <v>160</v>
      </c>
      <c r="F2046" t="s">
        <v>98</v>
      </c>
      <c r="G2046" t="s">
        <v>89</v>
      </c>
      <c r="H2046" t="s">
        <v>75</v>
      </c>
      <c r="I2046" t="s">
        <v>76</v>
      </c>
      <c r="J2046" t="s">
        <v>77</v>
      </c>
      <c r="K2046">
        <v>80</v>
      </c>
      <c r="L2046" t="s">
        <v>77</v>
      </c>
      <c r="M2046" t="s">
        <v>78</v>
      </c>
      <c r="N2046" t="s">
        <v>4025</v>
      </c>
      <c r="O2046" t="s">
        <v>3183</v>
      </c>
      <c r="P2046" t="s">
        <v>3188</v>
      </c>
      <c r="Q2046" t="s">
        <v>162</v>
      </c>
      <c r="R2046" t="s">
        <v>79</v>
      </c>
      <c r="S2046" t="s">
        <v>40</v>
      </c>
      <c r="T2046" t="s">
        <v>163</v>
      </c>
      <c r="U2046" t="s">
        <v>100</v>
      </c>
      <c r="V2046" t="s">
        <v>80</v>
      </c>
      <c r="W2046">
        <v>82500</v>
      </c>
      <c r="X2046" t="s">
        <v>81</v>
      </c>
      <c r="Y2046">
        <v>-80</v>
      </c>
      <c r="Z2046" t="s">
        <v>3184</v>
      </c>
      <c r="AA2046" t="s">
        <v>3191</v>
      </c>
      <c r="AB2046" t="s">
        <v>90</v>
      </c>
      <c r="AC2046" t="s">
        <v>91</v>
      </c>
      <c r="AD2046">
        <f>_xlfn.XLOOKUP(MIS[[#This Row],[TRADING SYMBOL]],[1]Sheet1!$D:$D,[1]Sheet1!$C:$C)</f>
        <v>367.2</v>
      </c>
      <c r="AE2046">
        <f>MIS[[#This Row],[OrderAverageTradedPrice]]*MIS[[#This Row],[OrderQuantity]]</f>
        <v>33048</v>
      </c>
      <c r="AF2046">
        <f>MIS[[#This Row],[LTP]]*MIS[[#This Row],[OrderQuantity]]</f>
        <v>29376</v>
      </c>
      <c r="AG2046">
        <f>IF(MIS[[#This Row],[OrderSide]]="SELL",MIS[[#This Row],[VALUE]]-MIS[[#This Row],[LIVE_VALUE]],MIS[[#This Row],[LIVE_VALUE]]-MIS[[#This Row],[VALUE]])</f>
        <v>3672</v>
      </c>
      <c r="AH2046" t="str" cm="1">
        <f t="array" ref="AH2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6" t="str">
        <f>MIS[[#This Row],[TRADING SYMBOL]]</f>
        <v>SENSEX2552082500CE</v>
      </c>
      <c r="AJ2046" t="str">
        <f>IF(RIGHT(MIS[[#This Row],[Main/Hedge]],4)="MAIN","MAIN","HEDGE")</f>
        <v>MAIN</v>
      </c>
      <c r="AK2046" t="str" cm="1">
        <f t="array" ref="AK2046">_xlfn._xlws.FILTER(Table4[Column1],ISNUMBER(SEARCH(Table4[Column1],MIS[[#This Row],[OrderUniqueIdentifier]])),"")</f>
        <v>MS</v>
      </c>
    </row>
    <row r="2047" spans="1:37" x14ac:dyDescent="0.25">
      <c r="A2047" t="s">
        <v>71</v>
      </c>
      <c r="B2047" t="s">
        <v>761</v>
      </c>
      <c r="C2047" t="s">
        <v>4057</v>
      </c>
      <c r="D2047" t="s">
        <v>72</v>
      </c>
      <c r="E2047" t="s">
        <v>3202</v>
      </c>
      <c r="F2047" t="s">
        <v>98</v>
      </c>
      <c r="G2047" t="s">
        <v>89</v>
      </c>
      <c r="H2047" t="s">
        <v>75</v>
      </c>
      <c r="I2047" t="s">
        <v>76</v>
      </c>
      <c r="J2047" t="s">
        <v>77</v>
      </c>
      <c r="K2047">
        <v>20</v>
      </c>
      <c r="L2047" t="s">
        <v>77</v>
      </c>
      <c r="M2047" t="s">
        <v>78</v>
      </c>
      <c r="N2047" t="s">
        <v>4058</v>
      </c>
      <c r="O2047" t="s">
        <v>3188</v>
      </c>
      <c r="P2047" t="s">
        <v>3188</v>
      </c>
      <c r="Q2047" t="s">
        <v>3205</v>
      </c>
      <c r="R2047" t="s">
        <v>79</v>
      </c>
      <c r="S2047" t="s">
        <v>40</v>
      </c>
      <c r="T2047" t="s">
        <v>3206</v>
      </c>
      <c r="U2047" t="s">
        <v>100</v>
      </c>
      <c r="V2047" t="s">
        <v>80</v>
      </c>
      <c r="W2047">
        <v>82100</v>
      </c>
      <c r="X2047" t="s">
        <v>85</v>
      </c>
      <c r="Y2047">
        <v>-20</v>
      </c>
      <c r="Z2047" t="s">
        <v>3191</v>
      </c>
      <c r="AA2047" t="s">
        <v>3191</v>
      </c>
      <c r="AB2047" t="s">
        <v>107</v>
      </c>
      <c r="AC2047" t="s">
        <v>91</v>
      </c>
      <c r="AD2047">
        <f>_xlfn.XLOOKUP(MIS[[#This Row],[TRADING SYMBOL]],[1]Sheet1!$D:$D,[1]Sheet1!$C:$C)</f>
        <v>310.8</v>
      </c>
      <c r="AE2047">
        <f>MIS[[#This Row],[OrderAverageTradedPrice]]*MIS[[#This Row],[OrderQuantity]]</f>
        <v>8771</v>
      </c>
      <c r="AF2047">
        <f>MIS[[#This Row],[LTP]]*MIS[[#This Row],[OrderQuantity]]</f>
        <v>6216</v>
      </c>
      <c r="AG2047">
        <f>IF(MIS[[#This Row],[OrderSide]]="SELL",MIS[[#This Row],[VALUE]]-MIS[[#This Row],[LIVE_VALUE]],MIS[[#This Row],[LIVE_VALUE]]-MIS[[#This Row],[VALUE]])</f>
        <v>2555</v>
      </c>
      <c r="AH2047" t="str" cm="1">
        <f t="array" ref="AH2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7" t="str">
        <f>MIS[[#This Row],[TRADING SYMBOL]]</f>
        <v>SENSEX2552082100PE</v>
      </c>
      <c r="AJ2047" t="str">
        <f>IF(RIGHT(MIS[[#This Row],[Main/Hedge]],4)="MAIN","MAIN","HEDGE")</f>
        <v>MAIN</v>
      </c>
      <c r="AK2047" t="str" cm="1">
        <f t="array" ref="AK2047">_xlfn._xlws.FILTER(Table4[Column1],ISNUMBER(SEARCH(Table4[Column1],MIS[[#This Row],[OrderUniqueIdentifier]])),"")</f>
        <v>MS</v>
      </c>
    </row>
    <row r="2048" spans="1:37" x14ac:dyDescent="0.25">
      <c r="A2048" t="s">
        <v>71</v>
      </c>
      <c r="B2048" t="s">
        <v>779</v>
      </c>
      <c r="C2048" t="s">
        <v>4111</v>
      </c>
      <c r="D2048" t="s">
        <v>72</v>
      </c>
      <c r="E2048" t="s">
        <v>3186</v>
      </c>
      <c r="F2048" t="s">
        <v>98</v>
      </c>
      <c r="G2048" t="s">
        <v>89</v>
      </c>
      <c r="H2048" t="s">
        <v>75</v>
      </c>
      <c r="I2048" t="s">
        <v>76</v>
      </c>
      <c r="J2048" t="s">
        <v>77</v>
      </c>
      <c r="K2048">
        <v>40</v>
      </c>
      <c r="L2048" t="s">
        <v>77</v>
      </c>
      <c r="M2048" t="s">
        <v>78</v>
      </c>
      <c r="N2048" t="s">
        <v>4112</v>
      </c>
      <c r="O2048" t="s">
        <v>3183</v>
      </c>
      <c r="P2048" t="s">
        <v>3188</v>
      </c>
      <c r="Q2048" t="s">
        <v>3189</v>
      </c>
      <c r="R2048" t="s">
        <v>79</v>
      </c>
      <c r="S2048" t="s">
        <v>40</v>
      </c>
      <c r="T2048" t="s">
        <v>3190</v>
      </c>
      <c r="U2048" t="s">
        <v>100</v>
      </c>
      <c r="V2048" t="s">
        <v>80</v>
      </c>
      <c r="W2048">
        <v>82400</v>
      </c>
      <c r="X2048" t="s">
        <v>81</v>
      </c>
      <c r="Y2048">
        <v>-40</v>
      </c>
      <c r="Z2048" t="s">
        <v>3184</v>
      </c>
      <c r="AA2048" t="s">
        <v>3191</v>
      </c>
      <c r="AB2048" t="s">
        <v>90</v>
      </c>
      <c r="AC2048" t="s">
        <v>91</v>
      </c>
      <c r="AD2048">
        <f>_xlfn.XLOOKUP(MIS[[#This Row],[TRADING SYMBOL]],[1]Sheet1!$D:$D,[1]Sheet1!$C:$C)</f>
        <v>414.75</v>
      </c>
      <c r="AE2048">
        <f>MIS[[#This Row],[OrderAverageTradedPrice]]*MIS[[#This Row],[OrderQuantity]]</f>
        <v>18320</v>
      </c>
      <c r="AF2048">
        <f>MIS[[#This Row],[LTP]]*MIS[[#This Row],[OrderQuantity]]</f>
        <v>16590</v>
      </c>
      <c r="AG2048">
        <f>IF(MIS[[#This Row],[OrderSide]]="SELL",MIS[[#This Row],[VALUE]]-MIS[[#This Row],[LIVE_VALUE]],MIS[[#This Row],[LIVE_VALUE]]-MIS[[#This Row],[VALUE]])</f>
        <v>1730</v>
      </c>
      <c r="AH2048" t="str" cm="1">
        <f t="array" ref="AH2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8" t="str">
        <f>MIS[[#This Row],[TRADING SYMBOL]]</f>
        <v>SENSEX2552082400CE</v>
      </c>
      <c r="AJ2048" t="str">
        <f>IF(RIGHT(MIS[[#This Row],[Main/Hedge]],4)="MAIN","MAIN","HEDGE")</f>
        <v>MAIN</v>
      </c>
      <c r="AK2048" t="str" cm="1">
        <f t="array" ref="AK2048">_xlfn._xlws.FILTER(Table4[Column1],ISNUMBER(SEARCH(Table4[Column1],MIS[[#This Row],[OrderUniqueIdentifier]])),"")</f>
        <v>MS</v>
      </c>
    </row>
    <row r="2049" spans="1:37" x14ac:dyDescent="0.25">
      <c r="A2049" t="s">
        <v>71</v>
      </c>
      <c r="B2049" t="s">
        <v>779</v>
      </c>
      <c r="C2049" t="s">
        <v>4113</v>
      </c>
      <c r="D2049" t="s">
        <v>72</v>
      </c>
      <c r="E2049" t="s">
        <v>3193</v>
      </c>
      <c r="F2049" t="s">
        <v>98</v>
      </c>
      <c r="G2049" t="s">
        <v>89</v>
      </c>
      <c r="H2049" t="s">
        <v>75</v>
      </c>
      <c r="I2049" t="s">
        <v>76</v>
      </c>
      <c r="J2049" t="s">
        <v>77</v>
      </c>
      <c r="K2049">
        <v>40</v>
      </c>
      <c r="L2049" t="s">
        <v>77</v>
      </c>
      <c r="M2049" t="s">
        <v>78</v>
      </c>
      <c r="N2049" t="s">
        <v>4114</v>
      </c>
      <c r="O2049" t="s">
        <v>3188</v>
      </c>
      <c r="P2049" t="s">
        <v>3188</v>
      </c>
      <c r="Q2049" t="s">
        <v>3195</v>
      </c>
      <c r="R2049" t="s">
        <v>79</v>
      </c>
      <c r="S2049" t="s">
        <v>40</v>
      </c>
      <c r="T2049" t="s">
        <v>3196</v>
      </c>
      <c r="U2049" t="s">
        <v>100</v>
      </c>
      <c r="V2049" t="s">
        <v>80</v>
      </c>
      <c r="W2049">
        <v>82200</v>
      </c>
      <c r="X2049" t="s">
        <v>85</v>
      </c>
      <c r="Y2049">
        <v>-40</v>
      </c>
      <c r="Z2049" t="s">
        <v>3191</v>
      </c>
      <c r="AA2049" t="s">
        <v>3191</v>
      </c>
      <c r="AB2049" t="s">
        <v>107</v>
      </c>
      <c r="AC2049" t="s">
        <v>91</v>
      </c>
      <c r="AD2049">
        <f>_xlfn.XLOOKUP(MIS[[#This Row],[TRADING SYMBOL]],[1]Sheet1!$D:$D,[1]Sheet1!$C:$C)</f>
        <v>350</v>
      </c>
      <c r="AE2049">
        <f>MIS[[#This Row],[OrderAverageTradedPrice]]*MIS[[#This Row],[OrderQuantity]]</f>
        <v>19246</v>
      </c>
      <c r="AF2049">
        <f>MIS[[#This Row],[LTP]]*MIS[[#This Row],[OrderQuantity]]</f>
        <v>14000</v>
      </c>
      <c r="AG2049">
        <f>IF(MIS[[#This Row],[OrderSide]]="SELL",MIS[[#This Row],[VALUE]]-MIS[[#This Row],[LIVE_VALUE]],MIS[[#This Row],[LIVE_VALUE]]-MIS[[#This Row],[VALUE]])</f>
        <v>5246</v>
      </c>
      <c r="AH2049" t="str" cm="1">
        <f t="array" ref="AH2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9" t="str">
        <f>MIS[[#This Row],[TRADING SYMBOL]]</f>
        <v>SENSEX2552082200PE</v>
      </c>
      <c r="AJ2049" t="str">
        <f>IF(RIGHT(MIS[[#This Row],[Main/Hedge]],4)="MAIN","MAIN","HEDGE")</f>
        <v>MAIN</v>
      </c>
      <c r="AK2049" t="str" cm="1">
        <f t="array" ref="AK2049">_xlfn._xlws.FILTER(Table4[Column1],ISNUMBER(SEARCH(Table4[Column1],MIS[[#This Row],[OrderUniqueIdentifier]])),"")</f>
        <v>MS</v>
      </c>
    </row>
    <row r="2050" spans="1:37" x14ac:dyDescent="0.25">
      <c r="A2050" t="s">
        <v>71</v>
      </c>
      <c r="B2050" t="s">
        <v>795</v>
      </c>
      <c r="C2050" t="s">
        <v>4146</v>
      </c>
      <c r="D2050" t="s">
        <v>72</v>
      </c>
      <c r="E2050" t="s">
        <v>160</v>
      </c>
      <c r="F2050" t="s">
        <v>98</v>
      </c>
      <c r="G2050" t="s">
        <v>89</v>
      </c>
      <c r="H2050" t="s">
        <v>75</v>
      </c>
      <c r="I2050" t="s">
        <v>76</v>
      </c>
      <c r="J2050" t="s">
        <v>77</v>
      </c>
      <c r="K2050">
        <v>20</v>
      </c>
      <c r="L2050" t="s">
        <v>77</v>
      </c>
      <c r="M2050" t="s">
        <v>78</v>
      </c>
      <c r="N2050" t="s">
        <v>4147</v>
      </c>
      <c r="O2050" t="s">
        <v>3183</v>
      </c>
      <c r="P2050" t="s">
        <v>3188</v>
      </c>
      <c r="Q2050" t="s">
        <v>162</v>
      </c>
      <c r="R2050" t="s">
        <v>79</v>
      </c>
      <c r="S2050" t="s">
        <v>40</v>
      </c>
      <c r="T2050" t="s">
        <v>163</v>
      </c>
      <c r="U2050" t="s">
        <v>100</v>
      </c>
      <c r="V2050" t="s">
        <v>80</v>
      </c>
      <c r="W2050">
        <v>82500</v>
      </c>
      <c r="X2050" t="s">
        <v>81</v>
      </c>
      <c r="Y2050">
        <v>-20</v>
      </c>
      <c r="Z2050" t="s">
        <v>3184</v>
      </c>
      <c r="AA2050" t="s">
        <v>3191</v>
      </c>
      <c r="AB2050" t="s">
        <v>90</v>
      </c>
      <c r="AC2050" t="s">
        <v>91</v>
      </c>
      <c r="AD2050">
        <f>_xlfn.XLOOKUP(MIS[[#This Row],[TRADING SYMBOL]],[1]Sheet1!$D:$D,[1]Sheet1!$C:$C)</f>
        <v>367.2</v>
      </c>
      <c r="AE2050">
        <f>MIS[[#This Row],[OrderAverageTradedPrice]]*MIS[[#This Row],[OrderQuantity]]</f>
        <v>8256</v>
      </c>
      <c r="AF2050">
        <f>MIS[[#This Row],[LTP]]*MIS[[#This Row],[OrderQuantity]]</f>
        <v>7344</v>
      </c>
      <c r="AG2050">
        <f>IF(MIS[[#This Row],[OrderSide]]="SELL",MIS[[#This Row],[VALUE]]-MIS[[#This Row],[LIVE_VALUE]],MIS[[#This Row],[LIVE_VALUE]]-MIS[[#This Row],[VALUE]])</f>
        <v>912</v>
      </c>
      <c r="AH2050" t="str" cm="1">
        <f t="array" ref="AH2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0" t="str">
        <f>MIS[[#This Row],[TRADING SYMBOL]]</f>
        <v>SENSEX2552082500CE</v>
      </c>
      <c r="AJ2050" t="str">
        <f>IF(RIGHT(MIS[[#This Row],[Main/Hedge]],4)="MAIN","MAIN","HEDGE")</f>
        <v>MAIN</v>
      </c>
      <c r="AK2050" t="str" cm="1">
        <f t="array" ref="AK2050">_xlfn._xlws.FILTER(Table4[Column1],ISNUMBER(SEARCH(Table4[Column1],MIS[[#This Row],[OrderUniqueIdentifier]])),"")</f>
        <v>MS</v>
      </c>
    </row>
    <row r="2051" spans="1:37" x14ac:dyDescent="0.25">
      <c r="A2051" t="s">
        <v>71</v>
      </c>
      <c r="B2051" t="s">
        <v>795</v>
      </c>
      <c r="C2051" t="s">
        <v>4148</v>
      </c>
      <c r="D2051" t="s">
        <v>72</v>
      </c>
      <c r="E2051" t="s">
        <v>3202</v>
      </c>
      <c r="F2051" t="s">
        <v>98</v>
      </c>
      <c r="G2051" t="s">
        <v>89</v>
      </c>
      <c r="H2051" t="s">
        <v>75</v>
      </c>
      <c r="I2051" t="s">
        <v>76</v>
      </c>
      <c r="J2051" t="s">
        <v>77</v>
      </c>
      <c r="K2051">
        <v>20</v>
      </c>
      <c r="L2051" t="s">
        <v>77</v>
      </c>
      <c r="M2051" t="s">
        <v>78</v>
      </c>
      <c r="N2051" t="s">
        <v>4149</v>
      </c>
      <c r="O2051" t="s">
        <v>3188</v>
      </c>
      <c r="P2051" t="s">
        <v>3188</v>
      </c>
      <c r="Q2051" t="s">
        <v>3205</v>
      </c>
      <c r="R2051" t="s">
        <v>79</v>
      </c>
      <c r="S2051" t="s">
        <v>40</v>
      </c>
      <c r="T2051" t="s">
        <v>3206</v>
      </c>
      <c r="U2051" t="s">
        <v>100</v>
      </c>
      <c r="V2051" t="s">
        <v>80</v>
      </c>
      <c r="W2051">
        <v>82100</v>
      </c>
      <c r="X2051" t="s">
        <v>85</v>
      </c>
      <c r="Y2051">
        <v>-20</v>
      </c>
      <c r="Z2051" t="s">
        <v>3191</v>
      </c>
      <c r="AA2051" t="s">
        <v>3191</v>
      </c>
      <c r="AB2051" t="s">
        <v>107</v>
      </c>
      <c r="AC2051" t="s">
        <v>91</v>
      </c>
      <c r="AD2051">
        <f>_xlfn.XLOOKUP(MIS[[#This Row],[TRADING SYMBOL]],[1]Sheet1!$D:$D,[1]Sheet1!$C:$C)</f>
        <v>310.8</v>
      </c>
      <c r="AE2051">
        <f>MIS[[#This Row],[OrderAverageTradedPrice]]*MIS[[#This Row],[OrderQuantity]]</f>
        <v>8758</v>
      </c>
      <c r="AF2051">
        <f>MIS[[#This Row],[LTP]]*MIS[[#This Row],[OrderQuantity]]</f>
        <v>6216</v>
      </c>
      <c r="AG2051">
        <f>IF(MIS[[#This Row],[OrderSide]]="SELL",MIS[[#This Row],[VALUE]]-MIS[[#This Row],[LIVE_VALUE]],MIS[[#This Row],[LIVE_VALUE]]-MIS[[#This Row],[VALUE]])</f>
        <v>2542</v>
      </c>
      <c r="AH2051" t="str" cm="1">
        <f t="array" ref="AH2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1" t="str">
        <f>MIS[[#This Row],[TRADING SYMBOL]]</f>
        <v>SENSEX2552082100PE</v>
      </c>
      <c r="AJ2051" t="str">
        <f>IF(RIGHT(MIS[[#This Row],[Main/Hedge]],4)="MAIN","MAIN","HEDGE")</f>
        <v>MAIN</v>
      </c>
      <c r="AK2051" t="str" cm="1">
        <f t="array" ref="AK2051">_xlfn._xlws.FILTER(Table4[Column1],ISNUMBER(SEARCH(Table4[Column1],MIS[[#This Row],[OrderUniqueIdentifier]])),"")</f>
        <v>MS</v>
      </c>
    </row>
    <row r="2052" spans="1:37" x14ac:dyDescent="0.25">
      <c r="A2052" t="s">
        <v>71</v>
      </c>
      <c r="B2052" t="s">
        <v>804</v>
      </c>
      <c r="C2052" t="s">
        <v>4165</v>
      </c>
      <c r="D2052" t="s">
        <v>72</v>
      </c>
      <c r="E2052" t="s">
        <v>2053</v>
      </c>
      <c r="F2052" t="s">
        <v>98</v>
      </c>
      <c r="G2052" t="s">
        <v>89</v>
      </c>
      <c r="H2052" t="s">
        <v>75</v>
      </c>
      <c r="I2052" t="s">
        <v>76</v>
      </c>
      <c r="J2052" t="s">
        <v>77</v>
      </c>
      <c r="K2052">
        <v>20</v>
      </c>
      <c r="L2052" t="s">
        <v>77</v>
      </c>
      <c r="M2052" t="s">
        <v>78</v>
      </c>
      <c r="N2052" t="s">
        <v>4166</v>
      </c>
      <c r="O2052" t="s">
        <v>3183</v>
      </c>
      <c r="P2052" t="s">
        <v>3188</v>
      </c>
      <c r="Q2052" t="s">
        <v>2055</v>
      </c>
      <c r="R2052" t="s">
        <v>79</v>
      </c>
      <c r="S2052" t="s">
        <v>40</v>
      </c>
      <c r="T2052" t="s">
        <v>2056</v>
      </c>
      <c r="U2052" t="s">
        <v>100</v>
      </c>
      <c r="V2052" t="s">
        <v>80</v>
      </c>
      <c r="W2052">
        <v>82300</v>
      </c>
      <c r="X2052" t="s">
        <v>85</v>
      </c>
      <c r="Y2052">
        <v>-20</v>
      </c>
      <c r="Z2052" t="s">
        <v>3184</v>
      </c>
      <c r="AA2052" t="s">
        <v>3191</v>
      </c>
      <c r="AB2052" t="s">
        <v>107</v>
      </c>
      <c r="AC2052" t="s">
        <v>91</v>
      </c>
      <c r="AD2052">
        <f>_xlfn.XLOOKUP(MIS[[#This Row],[TRADING SYMBOL]],[1]Sheet1!$D:$D,[1]Sheet1!$C:$C)</f>
        <v>389.05</v>
      </c>
      <c r="AE2052">
        <f>MIS[[#This Row],[OrderAverageTradedPrice]]*MIS[[#This Row],[OrderQuantity]]</f>
        <v>10529</v>
      </c>
      <c r="AF2052">
        <f>MIS[[#This Row],[LTP]]*MIS[[#This Row],[OrderQuantity]]</f>
        <v>7781</v>
      </c>
      <c r="AG2052">
        <f>IF(MIS[[#This Row],[OrderSide]]="SELL",MIS[[#This Row],[VALUE]]-MIS[[#This Row],[LIVE_VALUE]],MIS[[#This Row],[LIVE_VALUE]]-MIS[[#This Row],[VALUE]])</f>
        <v>2748</v>
      </c>
      <c r="AH2052" t="str" cm="1">
        <f t="array" ref="AH2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2" t="str">
        <f>MIS[[#This Row],[TRADING SYMBOL]]</f>
        <v>SENSEX2552082300PE</v>
      </c>
      <c r="AJ2052" t="str">
        <f>IF(RIGHT(MIS[[#This Row],[Main/Hedge]],4)="MAIN","MAIN","HEDGE")</f>
        <v>MAIN</v>
      </c>
      <c r="AK2052" t="str" cm="1">
        <f t="array" ref="AK2052">_xlfn._xlws.FILTER(Table4[Column1],ISNUMBER(SEARCH(Table4[Column1],MIS[[#This Row],[OrderUniqueIdentifier]])),"")</f>
        <v>MS</v>
      </c>
    </row>
    <row r="2053" spans="1:37" x14ac:dyDescent="0.25">
      <c r="A2053" t="s">
        <v>71</v>
      </c>
      <c r="B2053" t="s">
        <v>822</v>
      </c>
      <c r="C2053" t="s">
        <v>4225</v>
      </c>
      <c r="D2053" t="s">
        <v>72</v>
      </c>
      <c r="E2053" t="s">
        <v>3186</v>
      </c>
      <c r="F2053" t="s">
        <v>98</v>
      </c>
      <c r="G2053" t="s">
        <v>89</v>
      </c>
      <c r="H2053" t="s">
        <v>75</v>
      </c>
      <c r="I2053" t="s">
        <v>76</v>
      </c>
      <c r="J2053" t="s">
        <v>77</v>
      </c>
      <c r="K2053">
        <v>20</v>
      </c>
      <c r="L2053" t="s">
        <v>77</v>
      </c>
      <c r="M2053" t="s">
        <v>78</v>
      </c>
      <c r="N2053" t="s">
        <v>4226</v>
      </c>
      <c r="O2053" t="s">
        <v>3183</v>
      </c>
      <c r="P2053" t="s">
        <v>3188</v>
      </c>
      <c r="Q2053" t="s">
        <v>3189</v>
      </c>
      <c r="R2053" t="s">
        <v>79</v>
      </c>
      <c r="S2053" t="s">
        <v>40</v>
      </c>
      <c r="T2053" t="s">
        <v>3190</v>
      </c>
      <c r="U2053" t="s">
        <v>100</v>
      </c>
      <c r="V2053" t="s">
        <v>80</v>
      </c>
      <c r="W2053">
        <v>82400</v>
      </c>
      <c r="X2053" t="s">
        <v>81</v>
      </c>
      <c r="Y2053">
        <v>-20</v>
      </c>
      <c r="Z2053" t="s">
        <v>3184</v>
      </c>
      <c r="AA2053" t="s">
        <v>3191</v>
      </c>
      <c r="AB2053" t="s">
        <v>90</v>
      </c>
      <c r="AC2053" t="s">
        <v>91</v>
      </c>
      <c r="AD2053">
        <f>_xlfn.XLOOKUP(MIS[[#This Row],[TRADING SYMBOL]],[1]Sheet1!$D:$D,[1]Sheet1!$C:$C)</f>
        <v>414.75</v>
      </c>
      <c r="AE2053">
        <f>MIS[[#This Row],[OrderAverageTradedPrice]]*MIS[[#This Row],[OrderQuantity]]</f>
        <v>9177</v>
      </c>
      <c r="AF2053">
        <f>MIS[[#This Row],[LTP]]*MIS[[#This Row],[OrderQuantity]]</f>
        <v>8295</v>
      </c>
      <c r="AG2053">
        <f>IF(MIS[[#This Row],[OrderSide]]="SELL",MIS[[#This Row],[VALUE]]-MIS[[#This Row],[LIVE_VALUE]],MIS[[#This Row],[LIVE_VALUE]]-MIS[[#This Row],[VALUE]])</f>
        <v>882</v>
      </c>
      <c r="AH2053" t="str" cm="1">
        <f t="array" ref="AH2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3" t="str">
        <f>MIS[[#This Row],[TRADING SYMBOL]]</f>
        <v>SENSEX2552082400CE</v>
      </c>
      <c r="AJ2053" t="str">
        <f>IF(RIGHT(MIS[[#This Row],[Main/Hedge]],4)="MAIN","MAIN","HEDGE")</f>
        <v>MAIN</v>
      </c>
      <c r="AK2053" t="str" cm="1">
        <f t="array" ref="AK2053">_xlfn._xlws.FILTER(Table4[Column1],ISNUMBER(SEARCH(Table4[Column1],MIS[[#This Row],[OrderUniqueIdentifier]])),"")</f>
        <v>MS</v>
      </c>
    </row>
    <row r="2054" spans="1:37" x14ac:dyDescent="0.25">
      <c r="A2054" t="s">
        <v>71</v>
      </c>
      <c r="B2054" t="s">
        <v>830</v>
      </c>
      <c r="C2054" t="s">
        <v>4257</v>
      </c>
      <c r="D2054" t="s">
        <v>72</v>
      </c>
      <c r="E2054" t="s">
        <v>160</v>
      </c>
      <c r="F2054" t="s">
        <v>98</v>
      </c>
      <c r="G2054" t="s">
        <v>89</v>
      </c>
      <c r="H2054" t="s">
        <v>75</v>
      </c>
      <c r="I2054" t="s">
        <v>76</v>
      </c>
      <c r="J2054" t="s">
        <v>77</v>
      </c>
      <c r="K2054">
        <v>100</v>
      </c>
      <c r="L2054" t="s">
        <v>77</v>
      </c>
      <c r="M2054" t="s">
        <v>78</v>
      </c>
      <c r="N2054" t="s">
        <v>4258</v>
      </c>
      <c r="O2054" t="s">
        <v>3183</v>
      </c>
      <c r="P2054" t="s">
        <v>3188</v>
      </c>
      <c r="Q2054" t="s">
        <v>162</v>
      </c>
      <c r="R2054" t="s">
        <v>79</v>
      </c>
      <c r="S2054" t="s">
        <v>40</v>
      </c>
      <c r="T2054" t="s">
        <v>163</v>
      </c>
      <c r="U2054" t="s">
        <v>100</v>
      </c>
      <c r="V2054" t="s">
        <v>80</v>
      </c>
      <c r="W2054">
        <v>82500</v>
      </c>
      <c r="X2054" t="s">
        <v>81</v>
      </c>
      <c r="Y2054">
        <v>-100</v>
      </c>
      <c r="Z2054" t="s">
        <v>3184</v>
      </c>
      <c r="AA2054" t="s">
        <v>3191</v>
      </c>
      <c r="AB2054" t="s">
        <v>90</v>
      </c>
      <c r="AC2054" t="s">
        <v>91</v>
      </c>
      <c r="AD2054">
        <f>_xlfn.XLOOKUP(MIS[[#This Row],[TRADING SYMBOL]],[1]Sheet1!$D:$D,[1]Sheet1!$C:$C)</f>
        <v>367.2</v>
      </c>
      <c r="AE2054">
        <f>MIS[[#This Row],[OrderAverageTradedPrice]]*MIS[[#This Row],[OrderQuantity]]</f>
        <v>41300</v>
      </c>
      <c r="AF2054">
        <f>MIS[[#This Row],[LTP]]*MIS[[#This Row],[OrderQuantity]]</f>
        <v>36720</v>
      </c>
      <c r="AG2054">
        <f>IF(MIS[[#This Row],[OrderSide]]="SELL",MIS[[#This Row],[VALUE]]-MIS[[#This Row],[LIVE_VALUE]],MIS[[#This Row],[LIVE_VALUE]]-MIS[[#This Row],[VALUE]])</f>
        <v>4580</v>
      </c>
      <c r="AH2054" t="str" cm="1">
        <f t="array" ref="AH2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4" t="str">
        <f>MIS[[#This Row],[TRADING SYMBOL]]</f>
        <v>SENSEX2552082500CE</v>
      </c>
      <c r="AJ2054" t="str">
        <f>IF(RIGHT(MIS[[#This Row],[Main/Hedge]],4)="MAIN","MAIN","HEDGE")</f>
        <v>MAIN</v>
      </c>
      <c r="AK2054" t="str" cm="1">
        <f t="array" ref="AK2054">_xlfn._xlws.FILTER(Table4[Column1],ISNUMBER(SEARCH(Table4[Column1],MIS[[#This Row],[OrderUniqueIdentifier]])),"")</f>
        <v>MS</v>
      </c>
    </row>
    <row r="2055" spans="1:37" x14ac:dyDescent="0.25">
      <c r="A2055" t="s">
        <v>71</v>
      </c>
      <c r="B2055" t="s">
        <v>857</v>
      </c>
      <c r="C2055" t="s">
        <v>4317</v>
      </c>
      <c r="D2055" t="s">
        <v>72</v>
      </c>
      <c r="E2055" t="s">
        <v>3193</v>
      </c>
      <c r="F2055" t="s">
        <v>98</v>
      </c>
      <c r="G2055" t="s">
        <v>89</v>
      </c>
      <c r="H2055" t="s">
        <v>75</v>
      </c>
      <c r="I2055" t="s">
        <v>76</v>
      </c>
      <c r="J2055" t="s">
        <v>77</v>
      </c>
      <c r="K2055">
        <v>20</v>
      </c>
      <c r="L2055" t="s">
        <v>77</v>
      </c>
      <c r="M2055" t="s">
        <v>78</v>
      </c>
      <c r="N2055" t="s">
        <v>4318</v>
      </c>
      <c r="O2055" t="s">
        <v>3188</v>
      </c>
      <c r="P2055" t="s">
        <v>3188</v>
      </c>
      <c r="Q2055" t="s">
        <v>3195</v>
      </c>
      <c r="R2055" t="s">
        <v>79</v>
      </c>
      <c r="S2055" t="s">
        <v>40</v>
      </c>
      <c r="T2055" t="s">
        <v>3196</v>
      </c>
      <c r="U2055" t="s">
        <v>100</v>
      </c>
      <c r="V2055" t="s">
        <v>80</v>
      </c>
      <c r="W2055">
        <v>82200</v>
      </c>
      <c r="X2055" t="s">
        <v>85</v>
      </c>
      <c r="Y2055">
        <v>-20</v>
      </c>
      <c r="Z2055" t="s">
        <v>3191</v>
      </c>
      <c r="AA2055" t="s">
        <v>3191</v>
      </c>
      <c r="AB2055" t="s">
        <v>107</v>
      </c>
      <c r="AC2055" t="s">
        <v>91</v>
      </c>
      <c r="AD2055">
        <f>_xlfn.XLOOKUP(MIS[[#This Row],[TRADING SYMBOL]],[1]Sheet1!$D:$D,[1]Sheet1!$C:$C)</f>
        <v>350</v>
      </c>
      <c r="AE2055">
        <f>MIS[[#This Row],[OrderAverageTradedPrice]]*MIS[[#This Row],[OrderQuantity]]</f>
        <v>9622</v>
      </c>
      <c r="AF2055">
        <f>MIS[[#This Row],[LTP]]*MIS[[#This Row],[OrderQuantity]]</f>
        <v>7000</v>
      </c>
      <c r="AG2055">
        <f>IF(MIS[[#This Row],[OrderSide]]="SELL",MIS[[#This Row],[VALUE]]-MIS[[#This Row],[LIVE_VALUE]],MIS[[#This Row],[LIVE_VALUE]]-MIS[[#This Row],[VALUE]])</f>
        <v>2622</v>
      </c>
      <c r="AH2055" t="str" cm="1">
        <f t="array" ref="AH2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5" t="str">
        <f>MIS[[#This Row],[TRADING SYMBOL]]</f>
        <v>SENSEX2552082200PE</v>
      </c>
      <c r="AJ2055" t="str">
        <f>IF(RIGHT(MIS[[#This Row],[Main/Hedge]],4)="MAIN","MAIN","HEDGE")</f>
        <v>MAIN</v>
      </c>
      <c r="AK2055" t="str" cm="1">
        <f t="array" ref="AK2055">_xlfn._xlws.FILTER(Table4[Column1],ISNUMBER(SEARCH(Table4[Column1],MIS[[#This Row],[OrderUniqueIdentifier]])),"")</f>
        <v>MS</v>
      </c>
    </row>
    <row r="2056" spans="1:37" x14ac:dyDescent="0.25">
      <c r="A2056" t="s">
        <v>71</v>
      </c>
      <c r="B2056" t="s">
        <v>864</v>
      </c>
      <c r="C2056" t="s">
        <v>4346</v>
      </c>
      <c r="D2056" t="s">
        <v>72</v>
      </c>
      <c r="E2056" t="s">
        <v>160</v>
      </c>
      <c r="F2056" t="s">
        <v>98</v>
      </c>
      <c r="G2056" t="s">
        <v>89</v>
      </c>
      <c r="H2056" t="s">
        <v>75</v>
      </c>
      <c r="I2056" t="s">
        <v>76</v>
      </c>
      <c r="J2056" t="s">
        <v>77</v>
      </c>
      <c r="K2056">
        <v>20</v>
      </c>
      <c r="L2056" t="s">
        <v>77</v>
      </c>
      <c r="M2056" t="s">
        <v>78</v>
      </c>
      <c r="N2056" t="s">
        <v>4347</v>
      </c>
      <c r="O2056" t="s">
        <v>3183</v>
      </c>
      <c r="P2056" t="s">
        <v>3188</v>
      </c>
      <c r="Q2056" t="s">
        <v>162</v>
      </c>
      <c r="R2056" t="s">
        <v>79</v>
      </c>
      <c r="S2056" t="s">
        <v>40</v>
      </c>
      <c r="T2056" t="s">
        <v>163</v>
      </c>
      <c r="U2056" t="s">
        <v>100</v>
      </c>
      <c r="V2056" t="s">
        <v>80</v>
      </c>
      <c r="W2056">
        <v>82500</v>
      </c>
      <c r="X2056" t="s">
        <v>81</v>
      </c>
      <c r="Y2056">
        <v>-20</v>
      </c>
      <c r="Z2056" t="s">
        <v>3184</v>
      </c>
      <c r="AA2056" t="s">
        <v>3191</v>
      </c>
      <c r="AB2056" t="s">
        <v>90</v>
      </c>
      <c r="AC2056" t="s">
        <v>91</v>
      </c>
      <c r="AD2056">
        <f>_xlfn.XLOOKUP(MIS[[#This Row],[TRADING SYMBOL]],[1]Sheet1!$D:$D,[1]Sheet1!$C:$C)</f>
        <v>367.2</v>
      </c>
      <c r="AE2056">
        <f>MIS[[#This Row],[OrderAverageTradedPrice]]*MIS[[#This Row],[OrderQuantity]]</f>
        <v>8246</v>
      </c>
      <c r="AF2056">
        <f>MIS[[#This Row],[LTP]]*MIS[[#This Row],[OrderQuantity]]</f>
        <v>7344</v>
      </c>
      <c r="AG2056">
        <f>IF(MIS[[#This Row],[OrderSide]]="SELL",MIS[[#This Row],[VALUE]]-MIS[[#This Row],[LIVE_VALUE]],MIS[[#This Row],[LIVE_VALUE]]-MIS[[#This Row],[VALUE]])</f>
        <v>902</v>
      </c>
      <c r="AH2056" t="str" cm="1">
        <f t="array" ref="AH2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6" t="str">
        <f>MIS[[#This Row],[TRADING SYMBOL]]</f>
        <v>SENSEX2552082500CE</v>
      </c>
      <c r="AJ2056" t="str">
        <f>IF(RIGHT(MIS[[#This Row],[Main/Hedge]],4)="MAIN","MAIN","HEDGE")</f>
        <v>MAIN</v>
      </c>
      <c r="AK2056" t="str" cm="1">
        <f t="array" ref="AK2056">_xlfn._xlws.FILTER(Table4[Column1],ISNUMBER(SEARCH(Table4[Column1],MIS[[#This Row],[OrderUniqueIdentifier]])),"")</f>
        <v>MS</v>
      </c>
    </row>
    <row r="2057" spans="1:37" x14ac:dyDescent="0.25">
      <c r="A2057" t="s">
        <v>71</v>
      </c>
      <c r="B2057" t="s">
        <v>880</v>
      </c>
      <c r="C2057" t="s">
        <v>4402</v>
      </c>
      <c r="D2057" t="s">
        <v>72</v>
      </c>
      <c r="E2057" t="s">
        <v>160</v>
      </c>
      <c r="F2057" t="s">
        <v>98</v>
      </c>
      <c r="G2057" t="s">
        <v>89</v>
      </c>
      <c r="H2057" t="s">
        <v>75</v>
      </c>
      <c r="I2057" t="s">
        <v>76</v>
      </c>
      <c r="J2057" t="s">
        <v>77</v>
      </c>
      <c r="K2057">
        <v>40</v>
      </c>
      <c r="L2057" t="s">
        <v>77</v>
      </c>
      <c r="M2057" t="s">
        <v>78</v>
      </c>
      <c r="N2057" t="s">
        <v>4025</v>
      </c>
      <c r="O2057" t="s">
        <v>3183</v>
      </c>
      <c r="P2057" t="s">
        <v>3188</v>
      </c>
      <c r="Q2057" t="s">
        <v>162</v>
      </c>
      <c r="R2057" t="s">
        <v>79</v>
      </c>
      <c r="S2057" t="s">
        <v>40</v>
      </c>
      <c r="T2057" t="s">
        <v>163</v>
      </c>
      <c r="U2057" t="s">
        <v>100</v>
      </c>
      <c r="V2057" t="s">
        <v>80</v>
      </c>
      <c r="W2057">
        <v>82500</v>
      </c>
      <c r="X2057" t="s">
        <v>81</v>
      </c>
      <c r="Y2057">
        <v>-40</v>
      </c>
      <c r="Z2057" t="s">
        <v>3184</v>
      </c>
      <c r="AA2057" t="s">
        <v>3191</v>
      </c>
      <c r="AB2057" t="s">
        <v>90</v>
      </c>
      <c r="AC2057" t="s">
        <v>91</v>
      </c>
      <c r="AD2057">
        <f>_xlfn.XLOOKUP(MIS[[#This Row],[TRADING SYMBOL]],[1]Sheet1!$D:$D,[1]Sheet1!$C:$C)</f>
        <v>367.2</v>
      </c>
      <c r="AE2057">
        <f>MIS[[#This Row],[OrderAverageTradedPrice]]*MIS[[#This Row],[OrderQuantity]]</f>
        <v>16524</v>
      </c>
      <c r="AF2057">
        <f>MIS[[#This Row],[LTP]]*MIS[[#This Row],[OrderQuantity]]</f>
        <v>14688</v>
      </c>
      <c r="AG2057">
        <f>IF(MIS[[#This Row],[OrderSide]]="SELL",MIS[[#This Row],[VALUE]]-MIS[[#This Row],[LIVE_VALUE]],MIS[[#This Row],[LIVE_VALUE]]-MIS[[#This Row],[VALUE]])</f>
        <v>1836</v>
      </c>
      <c r="AH2057" t="str" cm="1">
        <f t="array" ref="AH2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7" t="str">
        <f>MIS[[#This Row],[TRADING SYMBOL]]</f>
        <v>SENSEX2552082500CE</v>
      </c>
      <c r="AJ2057" t="str">
        <f>IF(RIGHT(MIS[[#This Row],[Main/Hedge]],4)="MAIN","MAIN","HEDGE")</f>
        <v>MAIN</v>
      </c>
      <c r="AK2057" t="str" cm="1">
        <f t="array" ref="AK2057">_xlfn._xlws.FILTER(Table4[Column1],ISNUMBER(SEARCH(Table4[Column1],MIS[[#This Row],[OrderUniqueIdentifier]])),"")</f>
        <v>MS</v>
      </c>
    </row>
    <row r="2058" spans="1:37" x14ac:dyDescent="0.25">
      <c r="A2058" t="s">
        <v>71</v>
      </c>
      <c r="B2058" t="s">
        <v>901</v>
      </c>
      <c r="C2058" t="s">
        <v>4485</v>
      </c>
      <c r="D2058" t="s">
        <v>72</v>
      </c>
      <c r="E2058" t="s">
        <v>160</v>
      </c>
      <c r="F2058" t="s">
        <v>98</v>
      </c>
      <c r="G2058" t="s">
        <v>89</v>
      </c>
      <c r="H2058" t="s">
        <v>75</v>
      </c>
      <c r="I2058" t="s">
        <v>76</v>
      </c>
      <c r="J2058" t="s">
        <v>77</v>
      </c>
      <c r="K2058">
        <v>20</v>
      </c>
      <c r="L2058" t="s">
        <v>77</v>
      </c>
      <c r="M2058" t="s">
        <v>78</v>
      </c>
      <c r="N2058" t="s">
        <v>4486</v>
      </c>
      <c r="O2058" t="s">
        <v>3183</v>
      </c>
      <c r="P2058" t="s">
        <v>3188</v>
      </c>
      <c r="Q2058" t="s">
        <v>162</v>
      </c>
      <c r="R2058" t="s">
        <v>79</v>
      </c>
      <c r="S2058" t="s">
        <v>40</v>
      </c>
      <c r="T2058" t="s">
        <v>163</v>
      </c>
      <c r="U2058" t="s">
        <v>100</v>
      </c>
      <c r="V2058" t="s">
        <v>80</v>
      </c>
      <c r="W2058">
        <v>82500</v>
      </c>
      <c r="X2058" t="s">
        <v>81</v>
      </c>
      <c r="Y2058">
        <v>-20</v>
      </c>
      <c r="Z2058" t="s">
        <v>3184</v>
      </c>
      <c r="AA2058" t="s">
        <v>3191</v>
      </c>
      <c r="AB2058" t="s">
        <v>90</v>
      </c>
      <c r="AC2058" t="s">
        <v>91</v>
      </c>
      <c r="AD2058">
        <f>_xlfn.XLOOKUP(MIS[[#This Row],[TRADING SYMBOL]],[1]Sheet1!$D:$D,[1]Sheet1!$C:$C)</f>
        <v>367.2</v>
      </c>
      <c r="AE2058">
        <f>MIS[[#This Row],[OrderAverageTradedPrice]]*MIS[[#This Row],[OrderQuantity]]</f>
        <v>8266</v>
      </c>
      <c r="AF2058">
        <f>MIS[[#This Row],[LTP]]*MIS[[#This Row],[OrderQuantity]]</f>
        <v>7344</v>
      </c>
      <c r="AG2058">
        <f>IF(MIS[[#This Row],[OrderSide]]="SELL",MIS[[#This Row],[VALUE]]-MIS[[#This Row],[LIVE_VALUE]],MIS[[#This Row],[LIVE_VALUE]]-MIS[[#This Row],[VALUE]])</f>
        <v>922</v>
      </c>
      <c r="AH2058" t="str" cm="1">
        <f t="array" ref="AH2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8" t="str">
        <f>MIS[[#This Row],[TRADING SYMBOL]]</f>
        <v>SENSEX2552082500CE</v>
      </c>
      <c r="AJ2058" t="str">
        <f>IF(RIGHT(MIS[[#This Row],[Main/Hedge]],4)="MAIN","MAIN","HEDGE")</f>
        <v>MAIN</v>
      </c>
      <c r="AK2058" t="str" cm="1">
        <f t="array" ref="AK2058">_xlfn._xlws.FILTER(Table4[Column1],ISNUMBER(SEARCH(Table4[Column1],MIS[[#This Row],[OrderUniqueIdentifier]])),"")</f>
        <v>MS</v>
      </c>
    </row>
    <row r="2059" spans="1:37" x14ac:dyDescent="0.25">
      <c r="A2059" t="s">
        <v>71</v>
      </c>
      <c r="B2059" t="s">
        <v>931</v>
      </c>
      <c r="C2059" t="s">
        <v>4583</v>
      </c>
      <c r="D2059" t="s">
        <v>72</v>
      </c>
      <c r="E2059" t="s">
        <v>3202</v>
      </c>
      <c r="F2059" t="s">
        <v>98</v>
      </c>
      <c r="G2059" t="s">
        <v>89</v>
      </c>
      <c r="H2059" t="s">
        <v>75</v>
      </c>
      <c r="I2059" t="s">
        <v>76</v>
      </c>
      <c r="J2059" t="s">
        <v>77</v>
      </c>
      <c r="K2059">
        <v>80</v>
      </c>
      <c r="L2059" t="s">
        <v>77</v>
      </c>
      <c r="M2059" t="s">
        <v>78</v>
      </c>
      <c r="N2059" t="s">
        <v>4584</v>
      </c>
      <c r="O2059" t="s">
        <v>3183</v>
      </c>
      <c r="P2059" t="s">
        <v>3188</v>
      </c>
      <c r="Q2059" t="s">
        <v>3205</v>
      </c>
      <c r="R2059" t="s">
        <v>79</v>
      </c>
      <c r="S2059" t="s">
        <v>40</v>
      </c>
      <c r="T2059" t="s">
        <v>3206</v>
      </c>
      <c r="U2059" t="s">
        <v>100</v>
      </c>
      <c r="V2059" t="s">
        <v>80</v>
      </c>
      <c r="W2059">
        <v>82100</v>
      </c>
      <c r="X2059" t="s">
        <v>85</v>
      </c>
      <c r="Y2059">
        <v>-80</v>
      </c>
      <c r="Z2059" t="s">
        <v>3184</v>
      </c>
      <c r="AA2059" t="s">
        <v>3191</v>
      </c>
      <c r="AB2059" t="s">
        <v>107</v>
      </c>
      <c r="AC2059" t="s">
        <v>91</v>
      </c>
      <c r="AD2059">
        <f>_xlfn.XLOOKUP(MIS[[#This Row],[TRADING SYMBOL]],[1]Sheet1!$D:$D,[1]Sheet1!$C:$C)</f>
        <v>310.8</v>
      </c>
      <c r="AE2059">
        <f>MIS[[#This Row],[OrderAverageTradedPrice]]*MIS[[#This Row],[OrderQuantity]]</f>
        <v>35035</v>
      </c>
      <c r="AF2059">
        <f>MIS[[#This Row],[LTP]]*MIS[[#This Row],[OrderQuantity]]</f>
        <v>24864</v>
      </c>
      <c r="AG2059">
        <f>IF(MIS[[#This Row],[OrderSide]]="SELL",MIS[[#This Row],[VALUE]]-MIS[[#This Row],[LIVE_VALUE]],MIS[[#This Row],[LIVE_VALUE]]-MIS[[#This Row],[VALUE]])</f>
        <v>10171</v>
      </c>
      <c r="AH2059" t="str" cm="1">
        <f t="array" ref="AH2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9" t="str">
        <f>MIS[[#This Row],[TRADING SYMBOL]]</f>
        <v>SENSEX2552082100PE</v>
      </c>
      <c r="AJ2059" t="str">
        <f>IF(RIGHT(MIS[[#This Row],[Main/Hedge]],4)="MAIN","MAIN","HEDGE")</f>
        <v>MAIN</v>
      </c>
      <c r="AK2059" t="str" cm="1">
        <f t="array" ref="AK2059">_xlfn._xlws.FILTER(Table4[Column1],ISNUMBER(SEARCH(Table4[Column1],MIS[[#This Row],[OrderUniqueIdentifier]])),"")</f>
        <v>MS</v>
      </c>
    </row>
    <row r="2060" spans="1:37" x14ac:dyDescent="0.25">
      <c r="A2060" t="s">
        <v>71</v>
      </c>
      <c r="B2060" t="s">
        <v>951</v>
      </c>
      <c r="C2060" t="s">
        <v>4638</v>
      </c>
      <c r="D2060" t="s">
        <v>72</v>
      </c>
      <c r="E2060" t="s">
        <v>3186</v>
      </c>
      <c r="F2060" t="s">
        <v>98</v>
      </c>
      <c r="G2060" t="s">
        <v>89</v>
      </c>
      <c r="H2060" t="s">
        <v>75</v>
      </c>
      <c r="I2060" t="s">
        <v>76</v>
      </c>
      <c r="J2060" t="s">
        <v>77</v>
      </c>
      <c r="K2060">
        <v>20</v>
      </c>
      <c r="L2060" t="s">
        <v>77</v>
      </c>
      <c r="M2060" t="s">
        <v>78</v>
      </c>
      <c r="N2060" t="s">
        <v>4639</v>
      </c>
      <c r="O2060" t="s">
        <v>3183</v>
      </c>
      <c r="P2060" t="s">
        <v>3188</v>
      </c>
      <c r="Q2060" t="s">
        <v>3189</v>
      </c>
      <c r="R2060" t="s">
        <v>79</v>
      </c>
      <c r="S2060" t="s">
        <v>40</v>
      </c>
      <c r="T2060" t="s">
        <v>3190</v>
      </c>
      <c r="U2060" t="s">
        <v>100</v>
      </c>
      <c r="V2060" t="s">
        <v>80</v>
      </c>
      <c r="W2060">
        <v>82400</v>
      </c>
      <c r="X2060" t="s">
        <v>81</v>
      </c>
      <c r="Y2060">
        <v>-20</v>
      </c>
      <c r="Z2060" t="s">
        <v>3184</v>
      </c>
      <c r="AA2060" t="s">
        <v>3191</v>
      </c>
      <c r="AB2060" t="s">
        <v>90</v>
      </c>
      <c r="AC2060" t="s">
        <v>91</v>
      </c>
      <c r="AD2060">
        <f>_xlfn.XLOOKUP(MIS[[#This Row],[TRADING SYMBOL]],[1]Sheet1!$D:$D,[1]Sheet1!$C:$C)</f>
        <v>414.75</v>
      </c>
      <c r="AE2060">
        <f>MIS[[#This Row],[OrderAverageTradedPrice]]*MIS[[#This Row],[OrderQuantity]]</f>
        <v>9190</v>
      </c>
      <c r="AF2060">
        <f>MIS[[#This Row],[LTP]]*MIS[[#This Row],[OrderQuantity]]</f>
        <v>8295</v>
      </c>
      <c r="AG2060">
        <f>IF(MIS[[#This Row],[OrderSide]]="SELL",MIS[[#This Row],[VALUE]]-MIS[[#This Row],[LIVE_VALUE]],MIS[[#This Row],[LIVE_VALUE]]-MIS[[#This Row],[VALUE]])</f>
        <v>895</v>
      </c>
      <c r="AH2060" t="str" cm="1">
        <f t="array" ref="AH2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0" t="str">
        <f>MIS[[#This Row],[TRADING SYMBOL]]</f>
        <v>SENSEX2552082400CE</v>
      </c>
      <c r="AJ2060" t="str">
        <f>IF(RIGHT(MIS[[#This Row],[Main/Hedge]],4)="MAIN","MAIN","HEDGE")</f>
        <v>MAIN</v>
      </c>
      <c r="AK2060" t="str" cm="1">
        <f t="array" ref="AK2060">_xlfn._xlws.FILTER(Table4[Column1],ISNUMBER(SEARCH(Table4[Column1],MIS[[#This Row],[OrderUniqueIdentifier]])),"")</f>
        <v>MS</v>
      </c>
    </row>
    <row r="2061" spans="1:37" x14ac:dyDescent="0.25">
      <c r="A2061" t="s">
        <v>71</v>
      </c>
      <c r="B2061" t="s">
        <v>1001</v>
      </c>
      <c r="C2061" t="s">
        <v>4782</v>
      </c>
      <c r="D2061" t="s">
        <v>72</v>
      </c>
      <c r="E2061" t="s">
        <v>3202</v>
      </c>
      <c r="F2061" t="s">
        <v>98</v>
      </c>
      <c r="G2061" t="s">
        <v>89</v>
      </c>
      <c r="H2061" t="s">
        <v>75</v>
      </c>
      <c r="I2061" t="s">
        <v>76</v>
      </c>
      <c r="J2061" t="s">
        <v>77</v>
      </c>
      <c r="K2061">
        <v>20</v>
      </c>
      <c r="L2061" t="s">
        <v>77</v>
      </c>
      <c r="M2061" t="s">
        <v>78</v>
      </c>
      <c r="N2061" t="s">
        <v>4783</v>
      </c>
      <c r="O2061" t="s">
        <v>3183</v>
      </c>
      <c r="P2061" t="s">
        <v>3188</v>
      </c>
      <c r="Q2061" t="s">
        <v>3205</v>
      </c>
      <c r="R2061" t="s">
        <v>79</v>
      </c>
      <c r="S2061" t="s">
        <v>40</v>
      </c>
      <c r="T2061" t="s">
        <v>3206</v>
      </c>
      <c r="U2061" t="s">
        <v>100</v>
      </c>
      <c r="V2061" t="s">
        <v>80</v>
      </c>
      <c r="W2061">
        <v>82100</v>
      </c>
      <c r="X2061" t="s">
        <v>85</v>
      </c>
      <c r="Y2061">
        <v>-20</v>
      </c>
      <c r="Z2061" t="s">
        <v>3184</v>
      </c>
      <c r="AA2061" t="s">
        <v>3191</v>
      </c>
      <c r="AB2061" t="s">
        <v>107</v>
      </c>
      <c r="AC2061" t="s">
        <v>91</v>
      </c>
      <c r="AD2061">
        <f>_xlfn.XLOOKUP(MIS[[#This Row],[TRADING SYMBOL]],[1]Sheet1!$D:$D,[1]Sheet1!$C:$C)</f>
        <v>310.8</v>
      </c>
      <c r="AE2061">
        <f>MIS[[#This Row],[OrderAverageTradedPrice]]*MIS[[#This Row],[OrderQuantity]]</f>
        <v>8756</v>
      </c>
      <c r="AF2061">
        <f>MIS[[#This Row],[LTP]]*MIS[[#This Row],[OrderQuantity]]</f>
        <v>6216</v>
      </c>
      <c r="AG2061">
        <f>IF(MIS[[#This Row],[OrderSide]]="SELL",MIS[[#This Row],[VALUE]]-MIS[[#This Row],[LIVE_VALUE]],MIS[[#This Row],[LIVE_VALUE]]-MIS[[#This Row],[VALUE]])</f>
        <v>2540</v>
      </c>
      <c r="AH2061" t="str" cm="1">
        <f t="array" ref="AH2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1" t="str">
        <f>MIS[[#This Row],[TRADING SYMBOL]]</f>
        <v>SENSEX2552082100PE</v>
      </c>
      <c r="AJ2061" t="str">
        <f>IF(RIGHT(MIS[[#This Row],[Main/Hedge]],4)="MAIN","MAIN","HEDGE")</f>
        <v>MAIN</v>
      </c>
      <c r="AK2061" t="str" cm="1">
        <f t="array" ref="AK2061">_xlfn._xlws.FILTER(Table4[Column1],ISNUMBER(SEARCH(Table4[Column1],MIS[[#This Row],[OrderUniqueIdentifier]])),"")</f>
        <v>MS</v>
      </c>
    </row>
    <row r="2062" spans="1:37" x14ac:dyDescent="0.25">
      <c r="A2062" t="s">
        <v>71</v>
      </c>
      <c r="B2062" t="s">
        <v>1013</v>
      </c>
      <c r="C2062" t="s">
        <v>4813</v>
      </c>
      <c r="D2062" t="s">
        <v>72</v>
      </c>
      <c r="E2062" t="s">
        <v>160</v>
      </c>
      <c r="F2062" t="s">
        <v>98</v>
      </c>
      <c r="G2062" t="s">
        <v>89</v>
      </c>
      <c r="H2062" t="s">
        <v>75</v>
      </c>
      <c r="I2062" t="s">
        <v>76</v>
      </c>
      <c r="J2062" t="s">
        <v>77</v>
      </c>
      <c r="K2062">
        <v>80</v>
      </c>
      <c r="L2062" t="s">
        <v>77</v>
      </c>
      <c r="M2062" t="s">
        <v>78</v>
      </c>
      <c r="N2062" t="s">
        <v>4814</v>
      </c>
      <c r="O2062" t="s">
        <v>3183</v>
      </c>
      <c r="P2062" t="s">
        <v>3188</v>
      </c>
      <c r="Q2062" t="s">
        <v>162</v>
      </c>
      <c r="R2062" t="s">
        <v>79</v>
      </c>
      <c r="S2062" t="s">
        <v>40</v>
      </c>
      <c r="T2062" t="s">
        <v>163</v>
      </c>
      <c r="U2062" t="s">
        <v>100</v>
      </c>
      <c r="V2062" t="s">
        <v>80</v>
      </c>
      <c r="W2062">
        <v>82500</v>
      </c>
      <c r="X2062" t="s">
        <v>81</v>
      </c>
      <c r="Y2062">
        <v>-80</v>
      </c>
      <c r="Z2062" t="s">
        <v>3184</v>
      </c>
      <c r="AA2062" t="s">
        <v>3191</v>
      </c>
      <c r="AB2062" t="s">
        <v>90</v>
      </c>
      <c r="AC2062" t="s">
        <v>91</v>
      </c>
      <c r="AD2062">
        <f>_xlfn.XLOOKUP(MIS[[#This Row],[TRADING SYMBOL]],[1]Sheet1!$D:$D,[1]Sheet1!$C:$C)</f>
        <v>367.2</v>
      </c>
      <c r="AE2062">
        <f>MIS[[#This Row],[OrderAverageTradedPrice]]*MIS[[#This Row],[OrderQuantity]]</f>
        <v>32960</v>
      </c>
      <c r="AF2062">
        <f>MIS[[#This Row],[LTP]]*MIS[[#This Row],[OrderQuantity]]</f>
        <v>29376</v>
      </c>
      <c r="AG2062">
        <f>IF(MIS[[#This Row],[OrderSide]]="SELL",MIS[[#This Row],[VALUE]]-MIS[[#This Row],[LIVE_VALUE]],MIS[[#This Row],[LIVE_VALUE]]-MIS[[#This Row],[VALUE]])</f>
        <v>3584</v>
      </c>
      <c r="AH2062" t="str" cm="1">
        <f t="array" ref="AH2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2" t="str">
        <f>MIS[[#This Row],[TRADING SYMBOL]]</f>
        <v>SENSEX2552082500CE</v>
      </c>
      <c r="AJ2062" t="str">
        <f>IF(RIGHT(MIS[[#This Row],[Main/Hedge]],4)="MAIN","MAIN","HEDGE")</f>
        <v>MAIN</v>
      </c>
      <c r="AK2062" t="str" cm="1">
        <f t="array" ref="AK2062">_xlfn._xlws.FILTER(Table4[Column1],ISNUMBER(SEARCH(Table4[Column1],MIS[[#This Row],[OrderUniqueIdentifier]])),"")</f>
        <v>MS</v>
      </c>
    </row>
    <row r="2063" spans="1:37" x14ac:dyDescent="0.25">
      <c r="A2063" t="s">
        <v>71</v>
      </c>
      <c r="B2063" t="s">
        <v>1013</v>
      </c>
      <c r="C2063" t="s">
        <v>4815</v>
      </c>
      <c r="D2063" t="s">
        <v>72</v>
      </c>
      <c r="E2063" t="s">
        <v>3202</v>
      </c>
      <c r="F2063" t="s">
        <v>98</v>
      </c>
      <c r="G2063" t="s">
        <v>89</v>
      </c>
      <c r="H2063" t="s">
        <v>75</v>
      </c>
      <c r="I2063" t="s">
        <v>76</v>
      </c>
      <c r="J2063" t="s">
        <v>77</v>
      </c>
      <c r="K2063">
        <v>80</v>
      </c>
      <c r="L2063" t="s">
        <v>77</v>
      </c>
      <c r="M2063" t="s">
        <v>78</v>
      </c>
      <c r="N2063" t="s">
        <v>4816</v>
      </c>
      <c r="O2063" t="s">
        <v>3188</v>
      </c>
      <c r="P2063" t="s">
        <v>3188</v>
      </c>
      <c r="Q2063" t="s">
        <v>3205</v>
      </c>
      <c r="R2063" t="s">
        <v>79</v>
      </c>
      <c r="S2063" t="s">
        <v>40</v>
      </c>
      <c r="T2063" t="s">
        <v>3206</v>
      </c>
      <c r="U2063" t="s">
        <v>100</v>
      </c>
      <c r="V2063" t="s">
        <v>80</v>
      </c>
      <c r="W2063">
        <v>82100</v>
      </c>
      <c r="X2063" t="s">
        <v>85</v>
      </c>
      <c r="Y2063">
        <v>-80</v>
      </c>
      <c r="Z2063" t="s">
        <v>3191</v>
      </c>
      <c r="AA2063" t="s">
        <v>3191</v>
      </c>
      <c r="AB2063" t="s">
        <v>107</v>
      </c>
      <c r="AC2063" t="s">
        <v>91</v>
      </c>
      <c r="AD2063">
        <f>_xlfn.XLOOKUP(MIS[[#This Row],[TRADING SYMBOL]],[1]Sheet1!$D:$D,[1]Sheet1!$C:$C)</f>
        <v>310.8</v>
      </c>
      <c r="AE2063">
        <f>MIS[[#This Row],[OrderAverageTradedPrice]]*MIS[[#This Row],[OrderQuantity]]</f>
        <v>35106</v>
      </c>
      <c r="AF2063">
        <f>MIS[[#This Row],[LTP]]*MIS[[#This Row],[OrderQuantity]]</f>
        <v>24864</v>
      </c>
      <c r="AG2063">
        <f>IF(MIS[[#This Row],[OrderSide]]="SELL",MIS[[#This Row],[VALUE]]-MIS[[#This Row],[LIVE_VALUE]],MIS[[#This Row],[LIVE_VALUE]]-MIS[[#This Row],[VALUE]])</f>
        <v>10242</v>
      </c>
      <c r="AH2063" t="str" cm="1">
        <f t="array" ref="AH2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3" t="str">
        <f>MIS[[#This Row],[TRADING SYMBOL]]</f>
        <v>SENSEX2552082100PE</v>
      </c>
      <c r="AJ2063" t="str">
        <f>IF(RIGHT(MIS[[#This Row],[Main/Hedge]],4)="MAIN","MAIN","HEDGE")</f>
        <v>MAIN</v>
      </c>
      <c r="AK2063" t="str" cm="1">
        <f t="array" ref="AK2063">_xlfn._xlws.FILTER(Table4[Column1],ISNUMBER(SEARCH(Table4[Column1],MIS[[#This Row],[OrderUniqueIdentifier]])),"")</f>
        <v>MS</v>
      </c>
    </row>
    <row r="2064" spans="1:37" x14ac:dyDescent="0.25">
      <c r="A2064" t="s">
        <v>71</v>
      </c>
      <c r="B2064" t="s">
        <v>1021</v>
      </c>
      <c r="C2064" t="s">
        <v>4841</v>
      </c>
      <c r="D2064" t="s">
        <v>72</v>
      </c>
      <c r="E2064" t="s">
        <v>3202</v>
      </c>
      <c r="F2064" t="s">
        <v>98</v>
      </c>
      <c r="G2064" t="s">
        <v>89</v>
      </c>
      <c r="H2064" t="s">
        <v>75</v>
      </c>
      <c r="I2064" t="s">
        <v>76</v>
      </c>
      <c r="J2064" t="s">
        <v>77</v>
      </c>
      <c r="K2064">
        <v>40</v>
      </c>
      <c r="L2064" t="s">
        <v>77</v>
      </c>
      <c r="M2064" t="s">
        <v>78</v>
      </c>
      <c r="N2064" t="s">
        <v>4842</v>
      </c>
      <c r="O2064" t="s">
        <v>3188</v>
      </c>
      <c r="P2064" t="s">
        <v>3188</v>
      </c>
      <c r="Q2064" t="s">
        <v>3205</v>
      </c>
      <c r="R2064" t="s">
        <v>79</v>
      </c>
      <c r="S2064" t="s">
        <v>40</v>
      </c>
      <c r="T2064" t="s">
        <v>3206</v>
      </c>
      <c r="U2064" t="s">
        <v>100</v>
      </c>
      <c r="V2064" t="s">
        <v>80</v>
      </c>
      <c r="W2064">
        <v>82100</v>
      </c>
      <c r="X2064" t="s">
        <v>85</v>
      </c>
      <c r="Y2064">
        <v>-40</v>
      </c>
      <c r="Z2064" t="s">
        <v>3191</v>
      </c>
      <c r="AA2064" t="s">
        <v>3191</v>
      </c>
      <c r="AB2064" t="s">
        <v>107</v>
      </c>
      <c r="AC2064" t="s">
        <v>91</v>
      </c>
      <c r="AD2064">
        <f>_xlfn.XLOOKUP(MIS[[#This Row],[TRADING SYMBOL]],[1]Sheet1!$D:$D,[1]Sheet1!$C:$C)</f>
        <v>310.8</v>
      </c>
      <c r="AE2064">
        <f>MIS[[#This Row],[OrderAverageTradedPrice]]*MIS[[#This Row],[OrderQuantity]]</f>
        <v>17532</v>
      </c>
      <c r="AF2064">
        <f>MIS[[#This Row],[LTP]]*MIS[[#This Row],[OrderQuantity]]</f>
        <v>12432</v>
      </c>
      <c r="AG2064">
        <f>IF(MIS[[#This Row],[OrderSide]]="SELL",MIS[[#This Row],[VALUE]]-MIS[[#This Row],[LIVE_VALUE]],MIS[[#This Row],[LIVE_VALUE]]-MIS[[#This Row],[VALUE]])</f>
        <v>5100</v>
      </c>
      <c r="AH2064" t="str" cm="1">
        <f t="array" ref="AH2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4" t="str">
        <f>MIS[[#This Row],[TRADING SYMBOL]]</f>
        <v>SENSEX2552082100PE</v>
      </c>
      <c r="AJ2064" t="str">
        <f>IF(RIGHT(MIS[[#This Row],[Main/Hedge]],4)="MAIN","MAIN","HEDGE")</f>
        <v>MAIN</v>
      </c>
      <c r="AK2064" t="str" cm="1">
        <f t="array" ref="AK2064">_xlfn._xlws.FILTER(Table4[Column1],ISNUMBER(SEARCH(Table4[Column1],MIS[[#This Row],[OrderUniqueIdentifier]])),"")</f>
        <v>MS</v>
      </c>
    </row>
    <row r="2065" spans="1:37" x14ac:dyDescent="0.25">
      <c r="A2065" t="s">
        <v>71</v>
      </c>
      <c r="B2065" t="s">
        <v>1029</v>
      </c>
      <c r="C2065" t="s">
        <v>4869</v>
      </c>
      <c r="D2065" t="s">
        <v>72</v>
      </c>
      <c r="E2065" t="s">
        <v>160</v>
      </c>
      <c r="F2065" t="s">
        <v>98</v>
      </c>
      <c r="G2065" t="s">
        <v>89</v>
      </c>
      <c r="H2065" t="s">
        <v>75</v>
      </c>
      <c r="I2065" t="s">
        <v>76</v>
      </c>
      <c r="J2065" t="s">
        <v>77</v>
      </c>
      <c r="K2065">
        <v>40</v>
      </c>
      <c r="L2065" t="s">
        <v>77</v>
      </c>
      <c r="M2065" t="s">
        <v>78</v>
      </c>
      <c r="N2065" t="s">
        <v>4870</v>
      </c>
      <c r="O2065" t="s">
        <v>3183</v>
      </c>
      <c r="P2065" t="s">
        <v>3188</v>
      </c>
      <c r="Q2065" t="s">
        <v>162</v>
      </c>
      <c r="R2065" t="s">
        <v>79</v>
      </c>
      <c r="S2065" t="s">
        <v>40</v>
      </c>
      <c r="T2065" t="s">
        <v>163</v>
      </c>
      <c r="U2065" t="s">
        <v>100</v>
      </c>
      <c r="V2065" t="s">
        <v>80</v>
      </c>
      <c r="W2065">
        <v>82500</v>
      </c>
      <c r="X2065" t="s">
        <v>81</v>
      </c>
      <c r="Y2065">
        <v>-40</v>
      </c>
      <c r="Z2065" t="s">
        <v>3184</v>
      </c>
      <c r="AA2065" t="s">
        <v>3191</v>
      </c>
      <c r="AB2065" t="s">
        <v>90</v>
      </c>
      <c r="AC2065" t="s">
        <v>91</v>
      </c>
      <c r="AD2065">
        <f>_xlfn.XLOOKUP(MIS[[#This Row],[TRADING SYMBOL]],[1]Sheet1!$D:$D,[1]Sheet1!$C:$C)</f>
        <v>367.2</v>
      </c>
      <c r="AE2065">
        <f>MIS[[#This Row],[OrderAverageTradedPrice]]*MIS[[#This Row],[OrderQuantity]]</f>
        <v>16507</v>
      </c>
      <c r="AF2065">
        <f>MIS[[#This Row],[LTP]]*MIS[[#This Row],[OrderQuantity]]</f>
        <v>14688</v>
      </c>
      <c r="AG2065">
        <f>IF(MIS[[#This Row],[OrderSide]]="SELL",MIS[[#This Row],[VALUE]]-MIS[[#This Row],[LIVE_VALUE]],MIS[[#This Row],[LIVE_VALUE]]-MIS[[#This Row],[VALUE]])</f>
        <v>1819</v>
      </c>
      <c r="AH2065" t="str" cm="1">
        <f t="array" ref="AH2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5" t="str">
        <f>MIS[[#This Row],[TRADING SYMBOL]]</f>
        <v>SENSEX2552082500CE</v>
      </c>
      <c r="AJ2065" t="str">
        <f>IF(RIGHT(MIS[[#This Row],[Main/Hedge]],4)="MAIN","MAIN","HEDGE")</f>
        <v>MAIN</v>
      </c>
      <c r="AK2065" t="str" cm="1">
        <f t="array" ref="AK2065">_xlfn._xlws.FILTER(Table4[Column1],ISNUMBER(SEARCH(Table4[Column1],MIS[[#This Row],[OrderUniqueIdentifier]])),"")</f>
        <v>MS</v>
      </c>
    </row>
    <row r="2066" spans="1:37" x14ac:dyDescent="0.25">
      <c r="A2066" t="s">
        <v>71</v>
      </c>
      <c r="B2066" t="s">
        <v>1037</v>
      </c>
      <c r="C2066" t="s">
        <v>4895</v>
      </c>
      <c r="D2066" t="s">
        <v>72</v>
      </c>
      <c r="E2066" t="s">
        <v>160</v>
      </c>
      <c r="F2066" t="s">
        <v>98</v>
      </c>
      <c r="G2066" t="s">
        <v>89</v>
      </c>
      <c r="H2066" t="s">
        <v>75</v>
      </c>
      <c r="I2066" t="s">
        <v>76</v>
      </c>
      <c r="J2066" t="s">
        <v>77</v>
      </c>
      <c r="K2066">
        <v>20</v>
      </c>
      <c r="L2066" t="s">
        <v>77</v>
      </c>
      <c r="M2066" t="s">
        <v>78</v>
      </c>
      <c r="N2066" t="s">
        <v>4896</v>
      </c>
      <c r="O2066" t="s">
        <v>3183</v>
      </c>
      <c r="P2066" t="s">
        <v>3188</v>
      </c>
      <c r="Q2066" t="s">
        <v>162</v>
      </c>
      <c r="R2066" t="s">
        <v>79</v>
      </c>
      <c r="S2066" t="s">
        <v>40</v>
      </c>
      <c r="T2066" t="s">
        <v>163</v>
      </c>
      <c r="U2066" t="s">
        <v>100</v>
      </c>
      <c r="V2066" t="s">
        <v>80</v>
      </c>
      <c r="W2066">
        <v>82500</v>
      </c>
      <c r="X2066" t="s">
        <v>81</v>
      </c>
      <c r="Y2066">
        <v>-20</v>
      </c>
      <c r="Z2066" t="s">
        <v>3184</v>
      </c>
      <c r="AA2066" t="s">
        <v>3191</v>
      </c>
      <c r="AB2066" t="s">
        <v>90</v>
      </c>
      <c r="AC2066" t="s">
        <v>91</v>
      </c>
      <c r="AD2066">
        <f>_xlfn.XLOOKUP(MIS[[#This Row],[TRADING SYMBOL]],[1]Sheet1!$D:$D,[1]Sheet1!$C:$C)</f>
        <v>367.2</v>
      </c>
      <c r="AE2066">
        <f>MIS[[#This Row],[OrderAverageTradedPrice]]*MIS[[#This Row],[OrderQuantity]]</f>
        <v>8248</v>
      </c>
      <c r="AF2066">
        <f>MIS[[#This Row],[LTP]]*MIS[[#This Row],[OrderQuantity]]</f>
        <v>7344</v>
      </c>
      <c r="AG2066">
        <f>IF(MIS[[#This Row],[OrderSide]]="SELL",MIS[[#This Row],[VALUE]]-MIS[[#This Row],[LIVE_VALUE]],MIS[[#This Row],[LIVE_VALUE]]-MIS[[#This Row],[VALUE]])</f>
        <v>904</v>
      </c>
      <c r="AH2066" t="str" cm="1">
        <f t="array" ref="AH2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6" t="str">
        <f>MIS[[#This Row],[TRADING SYMBOL]]</f>
        <v>SENSEX2552082500CE</v>
      </c>
      <c r="AJ2066" t="str">
        <f>IF(RIGHT(MIS[[#This Row],[Main/Hedge]],4)="MAIN","MAIN","HEDGE")</f>
        <v>MAIN</v>
      </c>
      <c r="AK2066" t="str" cm="1">
        <f t="array" ref="AK2066">_xlfn._xlws.FILTER(Table4[Column1],ISNUMBER(SEARCH(Table4[Column1],MIS[[#This Row],[OrderUniqueIdentifier]])),"")</f>
        <v>MS</v>
      </c>
    </row>
    <row r="2067" spans="1:37" x14ac:dyDescent="0.25">
      <c r="A2067" t="s">
        <v>71</v>
      </c>
      <c r="B2067" t="s">
        <v>1086</v>
      </c>
      <c r="C2067" t="s">
        <v>5053</v>
      </c>
      <c r="D2067" t="s">
        <v>72</v>
      </c>
      <c r="E2067" t="s">
        <v>3202</v>
      </c>
      <c r="F2067" t="s">
        <v>98</v>
      </c>
      <c r="G2067" t="s">
        <v>89</v>
      </c>
      <c r="H2067" t="s">
        <v>75</v>
      </c>
      <c r="I2067" t="s">
        <v>76</v>
      </c>
      <c r="J2067" t="s">
        <v>77</v>
      </c>
      <c r="K2067">
        <v>40</v>
      </c>
      <c r="L2067" t="s">
        <v>77</v>
      </c>
      <c r="M2067" t="s">
        <v>78</v>
      </c>
      <c r="N2067" t="s">
        <v>5054</v>
      </c>
      <c r="O2067" t="s">
        <v>3183</v>
      </c>
      <c r="P2067" t="s">
        <v>3188</v>
      </c>
      <c r="Q2067" t="s">
        <v>3205</v>
      </c>
      <c r="R2067" t="s">
        <v>79</v>
      </c>
      <c r="S2067" t="s">
        <v>40</v>
      </c>
      <c r="T2067" t="s">
        <v>3206</v>
      </c>
      <c r="U2067" t="s">
        <v>100</v>
      </c>
      <c r="V2067" t="s">
        <v>80</v>
      </c>
      <c r="W2067">
        <v>82100</v>
      </c>
      <c r="X2067" t="s">
        <v>85</v>
      </c>
      <c r="Y2067">
        <v>-40</v>
      </c>
      <c r="Z2067" t="s">
        <v>3184</v>
      </c>
      <c r="AA2067" t="s">
        <v>3191</v>
      </c>
      <c r="AB2067" t="s">
        <v>107</v>
      </c>
      <c r="AC2067" t="s">
        <v>91</v>
      </c>
      <c r="AD2067">
        <f>_xlfn.XLOOKUP(MIS[[#This Row],[TRADING SYMBOL]],[1]Sheet1!$D:$D,[1]Sheet1!$C:$C)</f>
        <v>310.8</v>
      </c>
      <c r="AE2067">
        <f>MIS[[#This Row],[OrderAverageTradedPrice]]*MIS[[#This Row],[OrderQuantity]]</f>
        <v>17518</v>
      </c>
      <c r="AF2067">
        <f>MIS[[#This Row],[LTP]]*MIS[[#This Row],[OrderQuantity]]</f>
        <v>12432</v>
      </c>
      <c r="AG2067">
        <f>IF(MIS[[#This Row],[OrderSide]]="SELL",MIS[[#This Row],[VALUE]]-MIS[[#This Row],[LIVE_VALUE]],MIS[[#This Row],[LIVE_VALUE]]-MIS[[#This Row],[VALUE]])</f>
        <v>5086</v>
      </c>
      <c r="AH2067" t="str" cm="1">
        <f t="array" ref="AH2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7" t="str">
        <f>MIS[[#This Row],[TRADING SYMBOL]]</f>
        <v>SENSEX2552082100PE</v>
      </c>
      <c r="AJ2067" t="str">
        <f>IF(RIGHT(MIS[[#This Row],[Main/Hedge]],4)="MAIN","MAIN","HEDGE")</f>
        <v>MAIN</v>
      </c>
      <c r="AK2067" t="str" cm="1">
        <f t="array" ref="AK2067">_xlfn._xlws.FILTER(Table4[Column1],ISNUMBER(SEARCH(Table4[Column1],MIS[[#This Row],[OrderUniqueIdentifier]])),"")</f>
        <v>MS</v>
      </c>
    </row>
    <row r="2068" spans="1:37" x14ac:dyDescent="0.25">
      <c r="A2068" t="s">
        <v>71</v>
      </c>
      <c r="B2068" t="s">
        <v>1108</v>
      </c>
      <c r="C2068" t="s">
        <v>5112</v>
      </c>
      <c r="D2068" t="s">
        <v>72</v>
      </c>
      <c r="E2068" t="s">
        <v>3193</v>
      </c>
      <c r="F2068" t="s">
        <v>98</v>
      </c>
      <c r="G2068" t="s">
        <v>89</v>
      </c>
      <c r="H2068" t="s">
        <v>75</v>
      </c>
      <c r="I2068" t="s">
        <v>76</v>
      </c>
      <c r="J2068" t="s">
        <v>77</v>
      </c>
      <c r="K2068">
        <v>40</v>
      </c>
      <c r="L2068" t="s">
        <v>77</v>
      </c>
      <c r="M2068" t="s">
        <v>78</v>
      </c>
      <c r="N2068" t="s">
        <v>3765</v>
      </c>
      <c r="O2068" t="s">
        <v>3183</v>
      </c>
      <c r="P2068" t="s">
        <v>3188</v>
      </c>
      <c r="Q2068" t="s">
        <v>3195</v>
      </c>
      <c r="R2068" t="s">
        <v>79</v>
      </c>
      <c r="S2068" t="s">
        <v>40</v>
      </c>
      <c r="T2068" t="s">
        <v>3196</v>
      </c>
      <c r="U2068" t="s">
        <v>100</v>
      </c>
      <c r="V2068" t="s">
        <v>80</v>
      </c>
      <c r="W2068">
        <v>82200</v>
      </c>
      <c r="X2068" t="s">
        <v>85</v>
      </c>
      <c r="Y2068">
        <v>-40</v>
      </c>
      <c r="Z2068" t="s">
        <v>3184</v>
      </c>
      <c r="AA2068" t="s">
        <v>3191</v>
      </c>
      <c r="AB2068" t="s">
        <v>107</v>
      </c>
      <c r="AC2068" t="s">
        <v>91</v>
      </c>
      <c r="AD2068">
        <f>_xlfn.XLOOKUP(MIS[[#This Row],[TRADING SYMBOL]],[1]Sheet1!$D:$D,[1]Sheet1!$C:$C)</f>
        <v>350</v>
      </c>
      <c r="AE2068">
        <f>MIS[[#This Row],[OrderAverageTradedPrice]]*MIS[[#This Row],[OrderQuantity]]</f>
        <v>19248</v>
      </c>
      <c r="AF2068">
        <f>MIS[[#This Row],[LTP]]*MIS[[#This Row],[OrderQuantity]]</f>
        <v>14000</v>
      </c>
      <c r="AG2068">
        <f>IF(MIS[[#This Row],[OrderSide]]="SELL",MIS[[#This Row],[VALUE]]-MIS[[#This Row],[LIVE_VALUE]],MIS[[#This Row],[LIVE_VALUE]]-MIS[[#This Row],[VALUE]])</f>
        <v>5248</v>
      </c>
      <c r="AH2068" t="str" cm="1">
        <f t="array" ref="AH2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8" t="str">
        <f>MIS[[#This Row],[TRADING SYMBOL]]</f>
        <v>SENSEX2552082200PE</v>
      </c>
      <c r="AJ2068" t="str">
        <f>IF(RIGHT(MIS[[#This Row],[Main/Hedge]],4)="MAIN","MAIN","HEDGE")</f>
        <v>MAIN</v>
      </c>
      <c r="AK2068" t="str" cm="1">
        <f t="array" ref="AK2068">_xlfn._xlws.FILTER(Table4[Column1],ISNUMBER(SEARCH(Table4[Column1],MIS[[#This Row],[OrderUniqueIdentifier]])),"")</f>
        <v>MS</v>
      </c>
    </row>
    <row r="2069" spans="1:37" x14ac:dyDescent="0.25">
      <c r="A2069" t="s">
        <v>71</v>
      </c>
      <c r="B2069" t="s">
        <v>1117</v>
      </c>
      <c r="C2069" t="s">
        <v>5136</v>
      </c>
      <c r="D2069" t="s">
        <v>72</v>
      </c>
      <c r="E2069" t="s">
        <v>2053</v>
      </c>
      <c r="F2069" t="s">
        <v>98</v>
      </c>
      <c r="G2069" t="s">
        <v>89</v>
      </c>
      <c r="H2069" t="s">
        <v>75</v>
      </c>
      <c r="I2069" t="s">
        <v>76</v>
      </c>
      <c r="J2069" t="s">
        <v>77</v>
      </c>
      <c r="K2069">
        <v>20</v>
      </c>
      <c r="L2069" t="s">
        <v>77</v>
      </c>
      <c r="M2069" t="s">
        <v>78</v>
      </c>
      <c r="N2069" t="s">
        <v>5137</v>
      </c>
      <c r="O2069" t="s">
        <v>3183</v>
      </c>
      <c r="P2069" t="s">
        <v>3188</v>
      </c>
      <c r="Q2069" t="s">
        <v>2055</v>
      </c>
      <c r="R2069" t="s">
        <v>79</v>
      </c>
      <c r="S2069" t="s">
        <v>40</v>
      </c>
      <c r="T2069" t="s">
        <v>2056</v>
      </c>
      <c r="U2069" t="s">
        <v>100</v>
      </c>
      <c r="V2069" t="s">
        <v>80</v>
      </c>
      <c r="W2069">
        <v>82300</v>
      </c>
      <c r="X2069" t="s">
        <v>85</v>
      </c>
      <c r="Y2069">
        <v>-20</v>
      </c>
      <c r="Z2069" t="s">
        <v>3184</v>
      </c>
      <c r="AA2069" t="s">
        <v>3191</v>
      </c>
      <c r="AB2069" t="s">
        <v>107</v>
      </c>
      <c r="AC2069" t="s">
        <v>91</v>
      </c>
      <c r="AD2069">
        <f>_xlfn.XLOOKUP(MIS[[#This Row],[TRADING SYMBOL]],[1]Sheet1!$D:$D,[1]Sheet1!$C:$C)</f>
        <v>389.05</v>
      </c>
      <c r="AE2069">
        <f>MIS[[#This Row],[OrderAverageTradedPrice]]*MIS[[#This Row],[OrderQuantity]]</f>
        <v>10530</v>
      </c>
      <c r="AF2069">
        <f>MIS[[#This Row],[LTP]]*MIS[[#This Row],[OrderQuantity]]</f>
        <v>7781</v>
      </c>
      <c r="AG2069">
        <f>IF(MIS[[#This Row],[OrderSide]]="SELL",MIS[[#This Row],[VALUE]]-MIS[[#This Row],[LIVE_VALUE]],MIS[[#This Row],[LIVE_VALUE]]-MIS[[#This Row],[VALUE]])</f>
        <v>2749</v>
      </c>
      <c r="AH2069" t="str" cm="1">
        <f t="array" ref="AH2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9" t="str">
        <f>MIS[[#This Row],[TRADING SYMBOL]]</f>
        <v>SENSEX2552082300PE</v>
      </c>
      <c r="AJ2069" t="str">
        <f>IF(RIGHT(MIS[[#This Row],[Main/Hedge]],4)="MAIN","MAIN","HEDGE")</f>
        <v>MAIN</v>
      </c>
      <c r="AK2069" t="str" cm="1">
        <f t="array" ref="AK2069">_xlfn._xlws.FILTER(Table4[Column1],ISNUMBER(SEARCH(Table4[Column1],MIS[[#This Row],[OrderUniqueIdentifier]])),"")</f>
        <v>MS</v>
      </c>
    </row>
    <row r="2070" spans="1:37" x14ac:dyDescent="0.25">
      <c r="A2070" t="s">
        <v>71</v>
      </c>
      <c r="B2070" t="s">
        <v>1135</v>
      </c>
      <c r="C2070" t="s">
        <v>5181</v>
      </c>
      <c r="D2070" t="s">
        <v>72</v>
      </c>
      <c r="E2070" t="s">
        <v>3202</v>
      </c>
      <c r="F2070" t="s">
        <v>98</v>
      </c>
      <c r="G2070" t="s">
        <v>89</v>
      </c>
      <c r="H2070" t="s">
        <v>75</v>
      </c>
      <c r="I2070" t="s">
        <v>76</v>
      </c>
      <c r="J2070" t="s">
        <v>77</v>
      </c>
      <c r="K2070">
        <v>140</v>
      </c>
      <c r="L2070" t="s">
        <v>77</v>
      </c>
      <c r="M2070" t="s">
        <v>78</v>
      </c>
      <c r="N2070" t="s">
        <v>5182</v>
      </c>
      <c r="O2070" t="s">
        <v>3183</v>
      </c>
      <c r="P2070" t="s">
        <v>3188</v>
      </c>
      <c r="Q2070" t="s">
        <v>3205</v>
      </c>
      <c r="R2070" t="s">
        <v>79</v>
      </c>
      <c r="S2070" t="s">
        <v>40</v>
      </c>
      <c r="T2070" t="s">
        <v>3206</v>
      </c>
      <c r="U2070" t="s">
        <v>100</v>
      </c>
      <c r="V2070" t="s">
        <v>80</v>
      </c>
      <c r="W2070">
        <v>82100</v>
      </c>
      <c r="X2070" t="s">
        <v>85</v>
      </c>
      <c r="Y2070">
        <v>-140</v>
      </c>
      <c r="Z2070" t="s">
        <v>3184</v>
      </c>
      <c r="AA2070" t="s">
        <v>3191</v>
      </c>
      <c r="AB2070" t="s">
        <v>107</v>
      </c>
      <c r="AC2070" t="s">
        <v>91</v>
      </c>
      <c r="AD2070">
        <f>_xlfn.XLOOKUP(MIS[[#This Row],[TRADING SYMBOL]],[1]Sheet1!$D:$D,[1]Sheet1!$C:$C)</f>
        <v>310.8</v>
      </c>
      <c r="AE2070">
        <f>MIS[[#This Row],[OrderAverageTradedPrice]]*MIS[[#This Row],[OrderQuantity]]</f>
        <v>61307.999999999898</v>
      </c>
      <c r="AF2070">
        <f>MIS[[#This Row],[LTP]]*MIS[[#This Row],[OrderQuantity]]</f>
        <v>43512</v>
      </c>
      <c r="AG2070">
        <f>IF(MIS[[#This Row],[OrderSide]]="SELL",MIS[[#This Row],[VALUE]]-MIS[[#This Row],[LIVE_VALUE]],MIS[[#This Row],[LIVE_VALUE]]-MIS[[#This Row],[VALUE]])</f>
        <v>17795.999999999898</v>
      </c>
      <c r="AH2070" t="str" cm="1">
        <f t="array" ref="AH2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0" t="str">
        <f>MIS[[#This Row],[TRADING SYMBOL]]</f>
        <v>SENSEX2552082100PE</v>
      </c>
      <c r="AJ2070" t="str">
        <f>IF(RIGHT(MIS[[#This Row],[Main/Hedge]],4)="MAIN","MAIN","HEDGE")</f>
        <v>MAIN</v>
      </c>
      <c r="AK2070" t="str" cm="1">
        <f t="array" ref="AK2070">_xlfn._xlws.FILTER(Table4[Column1],ISNUMBER(SEARCH(Table4[Column1],MIS[[#This Row],[OrderUniqueIdentifier]])),"")</f>
        <v>MS</v>
      </c>
    </row>
    <row r="2071" spans="1:37" x14ac:dyDescent="0.25">
      <c r="A2071" t="s">
        <v>71</v>
      </c>
      <c r="B2071" t="s">
        <v>1143</v>
      </c>
      <c r="C2071" t="s">
        <v>5208</v>
      </c>
      <c r="D2071" t="s">
        <v>72</v>
      </c>
      <c r="E2071" t="s">
        <v>3186</v>
      </c>
      <c r="F2071" t="s">
        <v>98</v>
      </c>
      <c r="G2071" t="s">
        <v>89</v>
      </c>
      <c r="H2071" t="s">
        <v>75</v>
      </c>
      <c r="I2071" t="s">
        <v>76</v>
      </c>
      <c r="J2071" t="s">
        <v>77</v>
      </c>
      <c r="K2071">
        <v>20</v>
      </c>
      <c r="L2071" t="s">
        <v>77</v>
      </c>
      <c r="M2071" t="s">
        <v>78</v>
      </c>
      <c r="N2071" t="s">
        <v>5209</v>
      </c>
      <c r="O2071" t="s">
        <v>3183</v>
      </c>
      <c r="P2071" t="s">
        <v>3188</v>
      </c>
      <c r="Q2071" t="s">
        <v>3189</v>
      </c>
      <c r="R2071" t="s">
        <v>79</v>
      </c>
      <c r="S2071" t="s">
        <v>40</v>
      </c>
      <c r="T2071" t="s">
        <v>3190</v>
      </c>
      <c r="U2071" t="s">
        <v>100</v>
      </c>
      <c r="V2071" t="s">
        <v>80</v>
      </c>
      <c r="W2071">
        <v>82400</v>
      </c>
      <c r="X2071" t="s">
        <v>81</v>
      </c>
      <c r="Y2071">
        <v>-20</v>
      </c>
      <c r="Z2071" t="s">
        <v>3184</v>
      </c>
      <c r="AA2071" t="s">
        <v>3191</v>
      </c>
      <c r="AB2071" t="s">
        <v>90</v>
      </c>
      <c r="AC2071" t="s">
        <v>91</v>
      </c>
      <c r="AD2071">
        <f>_xlfn.XLOOKUP(MIS[[#This Row],[TRADING SYMBOL]],[1]Sheet1!$D:$D,[1]Sheet1!$C:$C)</f>
        <v>414.75</v>
      </c>
      <c r="AE2071">
        <f>MIS[[#This Row],[OrderAverageTradedPrice]]*MIS[[#This Row],[OrderQuantity]]</f>
        <v>9174</v>
      </c>
      <c r="AF2071">
        <f>MIS[[#This Row],[LTP]]*MIS[[#This Row],[OrderQuantity]]</f>
        <v>8295</v>
      </c>
      <c r="AG2071">
        <f>IF(MIS[[#This Row],[OrderSide]]="SELL",MIS[[#This Row],[VALUE]]-MIS[[#This Row],[LIVE_VALUE]],MIS[[#This Row],[LIVE_VALUE]]-MIS[[#This Row],[VALUE]])</f>
        <v>879</v>
      </c>
      <c r="AH2071" t="str" cm="1">
        <f t="array" ref="AH2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1" t="str">
        <f>MIS[[#This Row],[TRADING SYMBOL]]</f>
        <v>SENSEX2552082400CE</v>
      </c>
      <c r="AJ2071" t="str">
        <f>IF(RIGHT(MIS[[#This Row],[Main/Hedge]],4)="MAIN","MAIN","HEDGE")</f>
        <v>MAIN</v>
      </c>
      <c r="AK2071" t="str" cm="1">
        <f t="array" ref="AK2071">_xlfn._xlws.FILTER(Table4[Column1],ISNUMBER(SEARCH(Table4[Column1],MIS[[#This Row],[OrderUniqueIdentifier]])),"")</f>
        <v>MS</v>
      </c>
    </row>
    <row r="2072" spans="1:37" x14ac:dyDescent="0.25">
      <c r="A2072" t="s">
        <v>71</v>
      </c>
      <c r="B2072" t="s">
        <v>1163</v>
      </c>
      <c r="C2072" t="s">
        <v>5269</v>
      </c>
      <c r="D2072" t="s">
        <v>72</v>
      </c>
      <c r="E2072" t="s">
        <v>3202</v>
      </c>
      <c r="F2072" t="s">
        <v>98</v>
      </c>
      <c r="G2072" t="s">
        <v>89</v>
      </c>
      <c r="H2072" t="s">
        <v>75</v>
      </c>
      <c r="I2072" t="s">
        <v>76</v>
      </c>
      <c r="J2072" t="s">
        <v>77</v>
      </c>
      <c r="K2072">
        <v>20</v>
      </c>
      <c r="L2072" t="s">
        <v>77</v>
      </c>
      <c r="M2072" t="s">
        <v>78</v>
      </c>
      <c r="N2072" t="s">
        <v>5270</v>
      </c>
      <c r="O2072" t="s">
        <v>3183</v>
      </c>
      <c r="P2072" t="s">
        <v>3188</v>
      </c>
      <c r="Q2072" t="s">
        <v>3205</v>
      </c>
      <c r="R2072" t="s">
        <v>79</v>
      </c>
      <c r="S2072" t="s">
        <v>40</v>
      </c>
      <c r="T2072" t="s">
        <v>3206</v>
      </c>
      <c r="U2072" t="s">
        <v>100</v>
      </c>
      <c r="V2072" t="s">
        <v>80</v>
      </c>
      <c r="W2072">
        <v>82100</v>
      </c>
      <c r="X2072" t="s">
        <v>85</v>
      </c>
      <c r="Y2072">
        <v>-20</v>
      </c>
      <c r="Z2072" t="s">
        <v>3184</v>
      </c>
      <c r="AA2072" t="s">
        <v>3191</v>
      </c>
      <c r="AB2072" t="s">
        <v>107</v>
      </c>
      <c r="AC2072" t="s">
        <v>91</v>
      </c>
      <c r="AD2072">
        <f>_xlfn.XLOOKUP(MIS[[#This Row],[TRADING SYMBOL]],[1]Sheet1!$D:$D,[1]Sheet1!$C:$C)</f>
        <v>310.8</v>
      </c>
      <c r="AE2072">
        <f>MIS[[#This Row],[OrderAverageTradedPrice]]*MIS[[#This Row],[OrderQuantity]]</f>
        <v>8749</v>
      </c>
      <c r="AF2072">
        <f>MIS[[#This Row],[LTP]]*MIS[[#This Row],[OrderQuantity]]</f>
        <v>6216</v>
      </c>
      <c r="AG2072">
        <f>IF(MIS[[#This Row],[OrderSide]]="SELL",MIS[[#This Row],[VALUE]]-MIS[[#This Row],[LIVE_VALUE]],MIS[[#This Row],[LIVE_VALUE]]-MIS[[#This Row],[VALUE]])</f>
        <v>2533</v>
      </c>
      <c r="AH2072" t="str" cm="1">
        <f t="array" ref="AH2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2" t="str">
        <f>MIS[[#This Row],[TRADING SYMBOL]]</f>
        <v>SENSEX2552082100PE</v>
      </c>
      <c r="AJ2072" t="str">
        <f>IF(RIGHT(MIS[[#This Row],[Main/Hedge]],4)="MAIN","MAIN","HEDGE")</f>
        <v>MAIN</v>
      </c>
      <c r="AK2072" t="str" cm="1">
        <f t="array" ref="AK2072">_xlfn._xlws.FILTER(Table4[Column1],ISNUMBER(SEARCH(Table4[Column1],MIS[[#This Row],[OrderUniqueIdentifier]])),"")</f>
        <v>MS</v>
      </c>
    </row>
    <row r="2073" spans="1:37" x14ac:dyDescent="0.25">
      <c r="A2073" t="s">
        <v>71</v>
      </c>
      <c r="B2073" t="s">
        <v>1178</v>
      </c>
      <c r="C2073" t="s">
        <v>5301</v>
      </c>
      <c r="D2073" t="s">
        <v>72</v>
      </c>
      <c r="E2073" t="s">
        <v>160</v>
      </c>
      <c r="F2073" t="s">
        <v>98</v>
      </c>
      <c r="G2073" t="s">
        <v>89</v>
      </c>
      <c r="H2073" t="s">
        <v>75</v>
      </c>
      <c r="I2073" t="s">
        <v>76</v>
      </c>
      <c r="J2073" t="s">
        <v>77</v>
      </c>
      <c r="K2073">
        <v>120</v>
      </c>
      <c r="L2073" t="s">
        <v>77</v>
      </c>
      <c r="M2073" t="s">
        <v>78</v>
      </c>
      <c r="N2073" t="s">
        <v>4258</v>
      </c>
      <c r="O2073" t="s">
        <v>3183</v>
      </c>
      <c r="P2073" t="s">
        <v>3188</v>
      </c>
      <c r="Q2073" t="s">
        <v>162</v>
      </c>
      <c r="R2073" t="s">
        <v>79</v>
      </c>
      <c r="S2073" t="s">
        <v>40</v>
      </c>
      <c r="T2073" t="s">
        <v>163</v>
      </c>
      <c r="U2073" t="s">
        <v>100</v>
      </c>
      <c r="V2073" t="s">
        <v>80</v>
      </c>
      <c r="W2073">
        <v>82500</v>
      </c>
      <c r="X2073" t="s">
        <v>81</v>
      </c>
      <c r="Y2073">
        <v>-120</v>
      </c>
      <c r="Z2073" t="s">
        <v>3184</v>
      </c>
      <c r="AA2073" t="s">
        <v>3191</v>
      </c>
      <c r="AB2073" t="s">
        <v>90</v>
      </c>
      <c r="AC2073" t="s">
        <v>91</v>
      </c>
      <c r="AD2073">
        <f>_xlfn.XLOOKUP(MIS[[#This Row],[TRADING SYMBOL]],[1]Sheet1!$D:$D,[1]Sheet1!$C:$C)</f>
        <v>367.2</v>
      </c>
      <c r="AE2073">
        <f>MIS[[#This Row],[OrderAverageTradedPrice]]*MIS[[#This Row],[OrderQuantity]]</f>
        <v>49560</v>
      </c>
      <c r="AF2073">
        <f>MIS[[#This Row],[LTP]]*MIS[[#This Row],[OrderQuantity]]</f>
        <v>44064</v>
      </c>
      <c r="AG2073">
        <f>IF(MIS[[#This Row],[OrderSide]]="SELL",MIS[[#This Row],[VALUE]]-MIS[[#This Row],[LIVE_VALUE]],MIS[[#This Row],[LIVE_VALUE]]-MIS[[#This Row],[VALUE]])</f>
        <v>5496</v>
      </c>
      <c r="AH2073" t="str" cm="1">
        <f t="array" ref="AH2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3" t="str">
        <f>MIS[[#This Row],[TRADING SYMBOL]]</f>
        <v>SENSEX2552082500CE</v>
      </c>
      <c r="AJ2073" t="str">
        <f>IF(RIGHT(MIS[[#This Row],[Main/Hedge]],4)="MAIN","MAIN","HEDGE")</f>
        <v>MAIN</v>
      </c>
      <c r="AK2073" t="str" cm="1">
        <f t="array" ref="AK2073">_xlfn._xlws.FILTER(Table4[Column1],ISNUMBER(SEARCH(Table4[Column1],MIS[[#This Row],[OrderUniqueIdentifier]])),"")</f>
        <v>MS</v>
      </c>
    </row>
    <row r="2074" spans="1:37" x14ac:dyDescent="0.25">
      <c r="A2074" t="s">
        <v>71</v>
      </c>
      <c r="B2074" t="s">
        <v>1178</v>
      </c>
      <c r="C2074" t="s">
        <v>5302</v>
      </c>
      <c r="D2074" t="s">
        <v>72</v>
      </c>
      <c r="E2074" t="s">
        <v>3202</v>
      </c>
      <c r="F2074" t="s">
        <v>98</v>
      </c>
      <c r="G2074" t="s">
        <v>89</v>
      </c>
      <c r="H2074" t="s">
        <v>75</v>
      </c>
      <c r="I2074" t="s">
        <v>76</v>
      </c>
      <c r="J2074" t="s">
        <v>77</v>
      </c>
      <c r="K2074">
        <v>120</v>
      </c>
      <c r="L2074" t="s">
        <v>77</v>
      </c>
      <c r="M2074" t="s">
        <v>78</v>
      </c>
      <c r="N2074" t="s">
        <v>5303</v>
      </c>
      <c r="O2074" t="s">
        <v>3183</v>
      </c>
      <c r="P2074" t="s">
        <v>3188</v>
      </c>
      <c r="Q2074" t="s">
        <v>3205</v>
      </c>
      <c r="R2074" t="s">
        <v>79</v>
      </c>
      <c r="S2074" t="s">
        <v>40</v>
      </c>
      <c r="T2074" t="s">
        <v>3206</v>
      </c>
      <c r="U2074" t="s">
        <v>100</v>
      </c>
      <c r="V2074" t="s">
        <v>80</v>
      </c>
      <c r="W2074">
        <v>82100</v>
      </c>
      <c r="X2074" t="s">
        <v>85</v>
      </c>
      <c r="Y2074">
        <v>-120</v>
      </c>
      <c r="Z2074" t="s">
        <v>3184</v>
      </c>
      <c r="AA2074" t="s">
        <v>3191</v>
      </c>
      <c r="AB2074" t="s">
        <v>107</v>
      </c>
      <c r="AC2074" t="s">
        <v>91</v>
      </c>
      <c r="AD2074">
        <f>_xlfn.XLOOKUP(MIS[[#This Row],[TRADING SYMBOL]],[1]Sheet1!$D:$D,[1]Sheet1!$C:$C)</f>
        <v>310.8</v>
      </c>
      <c r="AE2074">
        <f>MIS[[#This Row],[OrderAverageTradedPrice]]*MIS[[#This Row],[OrderQuantity]]</f>
        <v>52623</v>
      </c>
      <c r="AF2074">
        <f>MIS[[#This Row],[LTP]]*MIS[[#This Row],[OrderQuantity]]</f>
        <v>37296</v>
      </c>
      <c r="AG2074">
        <f>IF(MIS[[#This Row],[OrderSide]]="SELL",MIS[[#This Row],[VALUE]]-MIS[[#This Row],[LIVE_VALUE]],MIS[[#This Row],[LIVE_VALUE]]-MIS[[#This Row],[VALUE]])</f>
        <v>15327</v>
      </c>
      <c r="AH2074" t="str" cm="1">
        <f t="array" ref="AH2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4" t="str">
        <f>MIS[[#This Row],[TRADING SYMBOL]]</f>
        <v>SENSEX2552082100PE</v>
      </c>
      <c r="AJ2074" t="str">
        <f>IF(RIGHT(MIS[[#This Row],[Main/Hedge]],4)="MAIN","MAIN","HEDGE")</f>
        <v>MAIN</v>
      </c>
      <c r="AK2074" t="str" cm="1">
        <f t="array" ref="AK2074">_xlfn._xlws.FILTER(Table4[Column1],ISNUMBER(SEARCH(Table4[Column1],MIS[[#This Row],[OrderUniqueIdentifier]])),"")</f>
        <v>MS</v>
      </c>
    </row>
    <row r="2075" spans="1:37" x14ac:dyDescent="0.25">
      <c r="A2075" t="s">
        <v>71</v>
      </c>
      <c r="B2075" t="s">
        <v>1195</v>
      </c>
      <c r="C2075" t="s">
        <v>5355</v>
      </c>
      <c r="D2075" t="s">
        <v>72</v>
      </c>
      <c r="E2075" t="s">
        <v>3202</v>
      </c>
      <c r="F2075" t="s">
        <v>98</v>
      </c>
      <c r="G2075" t="s">
        <v>89</v>
      </c>
      <c r="H2075" t="s">
        <v>75</v>
      </c>
      <c r="I2075" t="s">
        <v>76</v>
      </c>
      <c r="J2075" t="s">
        <v>77</v>
      </c>
      <c r="K2075">
        <v>20</v>
      </c>
      <c r="L2075" t="s">
        <v>77</v>
      </c>
      <c r="M2075" t="s">
        <v>78</v>
      </c>
      <c r="N2075" t="s">
        <v>5356</v>
      </c>
      <c r="O2075" t="s">
        <v>3183</v>
      </c>
      <c r="P2075" t="s">
        <v>3188</v>
      </c>
      <c r="Q2075" t="s">
        <v>3205</v>
      </c>
      <c r="R2075" t="s">
        <v>79</v>
      </c>
      <c r="S2075" t="s">
        <v>40</v>
      </c>
      <c r="T2075" t="s">
        <v>3206</v>
      </c>
      <c r="U2075" t="s">
        <v>100</v>
      </c>
      <c r="V2075" t="s">
        <v>80</v>
      </c>
      <c r="W2075">
        <v>82100</v>
      </c>
      <c r="X2075" t="s">
        <v>85</v>
      </c>
      <c r="Y2075">
        <v>-20</v>
      </c>
      <c r="Z2075" t="s">
        <v>3184</v>
      </c>
      <c r="AA2075" t="s">
        <v>3191</v>
      </c>
      <c r="AB2075" t="s">
        <v>107</v>
      </c>
      <c r="AC2075" t="s">
        <v>91</v>
      </c>
      <c r="AD2075">
        <f>_xlfn.XLOOKUP(MIS[[#This Row],[TRADING SYMBOL]],[1]Sheet1!$D:$D,[1]Sheet1!$C:$C)</f>
        <v>310.8</v>
      </c>
      <c r="AE2075">
        <f>MIS[[#This Row],[OrderAverageTradedPrice]]*MIS[[#This Row],[OrderQuantity]]</f>
        <v>8770</v>
      </c>
      <c r="AF2075">
        <f>MIS[[#This Row],[LTP]]*MIS[[#This Row],[OrderQuantity]]</f>
        <v>6216</v>
      </c>
      <c r="AG2075">
        <f>IF(MIS[[#This Row],[OrderSide]]="SELL",MIS[[#This Row],[VALUE]]-MIS[[#This Row],[LIVE_VALUE]],MIS[[#This Row],[LIVE_VALUE]]-MIS[[#This Row],[VALUE]])</f>
        <v>2554</v>
      </c>
      <c r="AH2075" t="str" cm="1">
        <f t="array" ref="AH2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5" t="str">
        <f>MIS[[#This Row],[TRADING SYMBOL]]</f>
        <v>SENSEX2552082100PE</v>
      </c>
      <c r="AJ2075" t="str">
        <f>IF(RIGHT(MIS[[#This Row],[Main/Hedge]],4)="MAIN","MAIN","HEDGE")</f>
        <v>MAIN</v>
      </c>
      <c r="AK2075" t="str" cm="1">
        <f t="array" ref="AK2075">_xlfn._xlws.FILTER(Table4[Column1],ISNUMBER(SEARCH(Table4[Column1],MIS[[#This Row],[OrderUniqueIdentifier]])),"")</f>
        <v>MS</v>
      </c>
    </row>
    <row r="2076" spans="1:37" x14ac:dyDescent="0.25">
      <c r="A2076" t="s">
        <v>71</v>
      </c>
      <c r="B2076" t="s">
        <v>1202</v>
      </c>
      <c r="C2076" t="s">
        <v>5378</v>
      </c>
      <c r="D2076" t="s">
        <v>72</v>
      </c>
      <c r="E2076" t="s">
        <v>3186</v>
      </c>
      <c r="F2076" t="s">
        <v>98</v>
      </c>
      <c r="G2076" t="s">
        <v>89</v>
      </c>
      <c r="H2076" t="s">
        <v>75</v>
      </c>
      <c r="I2076" t="s">
        <v>76</v>
      </c>
      <c r="J2076" t="s">
        <v>77</v>
      </c>
      <c r="K2076">
        <v>20</v>
      </c>
      <c r="L2076" t="s">
        <v>77</v>
      </c>
      <c r="M2076" t="s">
        <v>78</v>
      </c>
      <c r="N2076" t="s">
        <v>5379</v>
      </c>
      <c r="O2076" t="s">
        <v>3183</v>
      </c>
      <c r="P2076" t="s">
        <v>3188</v>
      </c>
      <c r="Q2076" t="s">
        <v>3189</v>
      </c>
      <c r="R2076" t="s">
        <v>79</v>
      </c>
      <c r="S2076" t="s">
        <v>40</v>
      </c>
      <c r="T2076" t="s">
        <v>3190</v>
      </c>
      <c r="U2076" t="s">
        <v>100</v>
      </c>
      <c r="V2076" t="s">
        <v>80</v>
      </c>
      <c r="W2076">
        <v>82400</v>
      </c>
      <c r="X2076" t="s">
        <v>81</v>
      </c>
      <c r="Y2076">
        <v>-20</v>
      </c>
      <c r="Z2076" t="s">
        <v>3184</v>
      </c>
      <c r="AA2076" t="s">
        <v>3191</v>
      </c>
      <c r="AB2076" t="s">
        <v>90</v>
      </c>
      <c r="AC2076" t="s">
        <v>91</v>
      </c>
      <c r="AD2076">
        <f>_xlfn.XLOOKUP(MIS[[#This Row],[TRADING SYMBOL]],[1]Sheet1!$D:$D,[1]Sheet1!$C:$C)</f>
        <v>414.75</v>
      </c>
      <c r="AE2076">
        <f>MIS[[#This Row],[OrderAverageTradedPrice]]*MIS[[#This Row],[OrderQuantity]]</f>
        <v>9201</v>
      </c>
      <c r="AF2076">
        <f>MIS[[#This Row],[LTP]]*MIS[[#This Row],[OrderQuantity]]</f>
        <v>8295</v>
      </c>
      <c r="AG2076">
        <f>IF(MIS[[#This Row],[OrderSide]]="SELL",MIS[[#This Row],[VALUE]]-MIS[[#This Row],[LIVE_VALUE]],MIS[[#This Row],[LIVE_VALUE]]-MIS[[#This Row],[VALUE]])</f>
        <v>906</v>
      </c>
      <c r="AH2076" t="str" cm="1">
        <f t="array" ref="AH2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6" t="str">
        <f>MIS[[#This Row],[TRADING SYMBOL]]</f>
        <v>SENSEX2552082400CE</v>
      </c>
      <c r="AJ2076" t="str">
        <f>IF(RIGHT(MIS[[#This Row],[Main/Hedge]],4)="MAIN","MAIN","HEDGE")</f>
        <v>MAIN</v>
      </c>
      <c r="AK2076" t="str" cm="1">
        <f t="array" ref="AK2076">_xlfn._xlws.FILTER(Table4[Column1],ISNUMBER(SEARCH(Table4[Column1],MIS[[#This Row],[OrderUniqueIdentifier]])),"")</f>
        <v>MS</v>
      </c>
    </row>
    <row r="2077" spans="1:37" x14ac:dyDescent="0.25">
      <c r="A2077" t="s">
        <v>71</v>
      </c>
      <c r="B2077" t="s">
        <v>1202</v>
      </c>
      <c r="C2077" t="s">
        <v>5380</v>
      </c>
      <c r="D2077" t="s">
        <v>72</v>
      </c>
      <c r="E2077" t="s">
        <v>3193</v>
      </c>
      <c r="F2077" t="s">
        <v>98</v>
      </c>
      <c r="G2077" t="s">
        <v>89</v>
      </c>
      <c r="H2077" t="s">
        <v>75</v>
      </c>
      <c r="I2077" t="s">
        <v>76</v>
      </c>
      <c r="J2077" t="s">
        <v>77</v>
      </c>
      <c r="K2077">
        <v>20</v>
      </c>
      <c r="L2077" t="s">
        <v>77</v>
      </c>
      <c r="M2077" t="s">
        <v>78</v>
      </c>
      <c r="N2077" t="s">
        <v>4114</v>
      </c>
      <c r="O2077" t="s">
        <v>3188</v>
      </c>
      <c r="P2077" t="s">
        <v>3188</v>
      </c>
      <c r="Q2077" t="s">
        <v>3195</v>
      </c>
      <c r="R2077" t="s">
        <v>79</v>
      </c>
      <c r="S2077" t="s">
        <v>40</v>
      </c>
      <c r="T2077" t="s">
        <v>3196</v>
      </c>
      <c r="U2077" t="s">
        <v>100</v>
      </c>
      <c r="V2077" t="s">
        <v>80</v>
      </c>
      <c r="W2077">
        <v>82200</v>
      </c>
      <c r="X2077" t="s">
        <v>85</v>
      </c>
      <c r="Y2077">
        <v>-20</v>
      </c>
      <c r="Z2077" t="s">
        <v>3191</v>
      </c>
      <c r="AA2077" t="s">
        <v>3191</v>
      </c>
      <c r="AB2077" t="s">
        <v>107</v>
      </c>
      <c r="AC2077" t="s">
        <v>91</v>
      </c>
      <c r="AD2077">
        <f>_xlfn.XLOOKUP(MIS[[#This Row],[TRADING SYMBOL]],[1]Sheet1!$D:$D,[1]Sheet1!$C:$C)</f>
        <v>350</v>
      </c>
      <c r="AE2077">
        <f>MIS[[#This Row],[OrderAverageTradedPrice]]*MIS[[#This Row],[OrderQuantity]]</f>
        <v>9623</v>
      </c>
      <c r="AF2077">
        <f>MIS[[#This Row],[LTP]]*MIS[[#This Row],[OrderQuantity]]</f>
        <v>7000</v>
      </c>
      <c r="AG2077">
        <f>IF(MIS[[#This Row],[OrderSide]]="SELL",MIS[[#This Row],[VALUE]]-MIS[[#This Row],[LIVE_VALUE]],MIS[[#This Row],[LIVE_VALUE]]-MIS[[#This Row],[VALUE]])</f>
        <v>2623</v>
      </c>
      <c r="AH2077" t="str" cm="1">
        <f t="array" ref="AH2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7" t="str">
        <f>MIS[[#This Row],[TRADING SYMBOL]]</f>
        <v>SENSEX2552082200PE</v>
      </c>
      <c r="AJ2077" t="str">
        <f>IF(RIGHT(MIS[[#This Row],[Main/Hedge]],4)="MAIN","MAIN","HEDGE")</f>
        <v>MAIN</v>
      </c>
      <c r="AK2077" t="str" cm="1">
        <f t="array" ref="AK2077">_xlfn._xlws.FILTER(Table4[Column1],ISNUMBER(SEARCH(Table4[Column1],MIS[[#This Row],[OrderUniqueIdentifier]])),"")</f>
        <v>MS</v>
      </c>
    </row>
    <row r="2078" spans="1:37" x14ac:dyDescent="0.25">
      <c r="A2078" t="s">
        <v>71</v>
      </c>
      <c r="B2078" t="s">
        <v>1210</v>
      </c>
      <c r="C2078" t="s">
        <v>5404</v>
      </c>
      <c r="D2078" t="s">
        <v>72</v>
      </c>
      <c r="E2078" t="s">
        <v>3202</v>
      </c>
      <c r="F2078" t="s">
        <v>98</v>
      </c>
      <c r="G2078" t="s">
        <v>89</v>
      </c>
      <c r="H2078" t="s">
        <v>75</v>
      </c>
      <c r="I2078" t="s">
        <v>76</v>
      </c>
      <c r="J2078" t="s">
        <v>77</v>
      </c>
      <c r="K2078">
        <v>20</v>
      </c>
      <c r="L2078" t="s">
        <v>77</v>
      </c>
      <c r="M2078" t="s">
        <v>78</v>
      </c>
      <c r="N2078" t="s">
        <v>5054</v>
      </c>
      <c r="O2078" t="s">
        <v>3188</v>
      </c>
      <c r="P2078" t="s">
        <v>3188</v>
      </c>
      <c r="Q2078" t="s">
        <v>3205</v>
      </c>
      <c r="R2078" t="s">
        <v>79</v>
      </c>
      <c r="S2078" t="s">
        <v>40</v>
      </c>
      <c r="T2078" t="s">
        <v>3206</v>
      </c>
      <c r="U2078" t="s">
        <v>100</v>
      </c>
      <c r="V2078" t="s">
        <v>80</v>
      </c>
      <c r="W2078">
        <v>82100</v>
      </c>
      <c r="X2078" t="s">
        <v>85</v>
      </c>
      <c r="Y2078">
        <v>-20</v>
      </c>
      <c r="Z2078" t="s">
        <v>3191</v>
      </c>
      <c r="AA2078" t="s">
        <v>3191</v>
      </c>
      <c r="AB2078" t="s">
        <v>107</v>
      </c>
      <c r="AC2078" t="s">
        <v>91</v>
      </c>
      <c r="AD2078">
        <f>_xlfn.XLOOKUP(MIS[[#This Row],[TRADING SYMBOL]],[1]Sheet1!$D:$D,[1]Sheet1!$C:$C)</f>
        <v>310.8</v>
      </c>
      <c r="AE2078">
        <f>MIS[[#This Row],[OrderAverageTradedPrice]]*MIS[[#This Row],[OrderQuantity]]</f>
        <v>8759</v>
      </c>
      <c r="AF2078">
        <f>MIS[[#This Row],[LTP]]*MIS[[#This Row],[OrderQuantity]]</f>
        <v>6216</v>
      </c>
      <c r="AG2078">
        <f>IF(MIS[[#This Row],[OrderSide]]="SELL",MIS[[#This Row],[VALUE]]-MIS[[#This Row],[LIVE_VALUE]],MIS[[#This Row],[LIVE_VALUE]]-MIS[[#This Row],[VALUE]])</f>
        <v>2543</v>
      </c>
      <c r="AH2078" t="str" cm="1">
        <f t="array" ref="AH2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8" t="str">
        <f>MIS[[#This Row],[TRADING SYMBOL]]</f>
        <v>SENSEX2552082100PE</v>
      </c>
      <c r="AJ2078" t="str">
        <f>IF(RIGHT(MIS[[#This Row],[Main/Hedge]],4)="MAIN","MAIN","HEDGE")</f>
        <v>MAIN</v>
      </c>
      <c r="AK2078" t="str" cm="1">
        <f t="array" ref="AK2078">_xlfn._xlws.FILTER(Table4[Column1],ISNUMBER(SEARCH(Table4[Column1],MIS[[#This Row],[OrderUniqueIdentifier]])),"")</f>
        <v>MS</v>
      </c>
    </row>
    <row r="2079" spans="1:37" x14ac:dyDescent="0.25">
      <c r="A2079" t="s">
        <v>71</v>
      </c>
      <c r="B2079" t="s">
        <v>1217</v>
      </c>
      <c r="C2079" t="s">
        <v>5422</v>
      </c>
      <c r="D2079" t="s">
        <v>72</v>
      </c>
      <c r="E2079" t="s">
        <v>3193</v>
      </c>
      <c r="F2079" t="s">
        <v>98</v>
      </c>
      <c r="G2079" t="s">
        <v>89</v>
      </c>
      <c r="H2079" t="s">
        <v>75</v>
      </c>
      <c r="I2079" t="s">
        <v>76</v>
      </c>
      <c r="J2079" t="s">
        <v>77</v>
      </c>
      <c r="K2079">
        <v>40</v>
      </c>
      <c r="L2079" t="s">
        <v>77</v>
      </c>
      <c r="M2079" t="s">
        <v>78</v>
      </c>
      <c r="N2079" t="s">
        <v>5423</v>
      </c>
      <c r="O2079" t="s">
        <v>3183</v>
      </c>
      <c r="P2079" t="s">
        <v>3188</v>
      </c>
      <c r="Q2079" t="s">
        <v>3195</v>
      </c>
      <c r="R2079" t="s">
        <v>79</v>
      </c>
      <c r="S2079" t="s">
        <v>40</v>
      </c>
      <c r="T2079" t="s">
        <v>3196</v>
      </c>
      <c r="U2079" t="s">
        <v>100</v>
      </c>
      <c r="V2079" t="s">
        <v>80</v>
      </c>
      <c r="W2079">
        <v>82200</v>
      </c>
      <c r="X2079" t="s">
        <v>85</v>
      </c>
      <c r="Y2079">
        <v>-40</v>
      </c>
      <c r="Z2079" t="s">
        <v>3184</v>
      </c>
      <c r="AA2079" t="s">
        <v>3191</v>
      </c>
      <c r="AB2079" t="s">
        <v>107</v>
      </c>
      <c r="AC2079" t="s">
        <v>91</v>
      </c>
      <c r="AD2079">
        <f>_xlfn.XLOOKUP(MIS[[#This Row],[TRADING SYMBOL]],[1]Sheet1!$D:$D,[1]Sheet1!$C:$C)</f>
        <v>350</v>
      </c>
      <c r="AE2079">
        <f>MIS[[#This Row],[OrderAverageTradedPrice]]*MIS[[#This Row],[OrderQuantity]]</f>
        <v>19217</v>
      </c>
      <c r="AF2079">
        <f>MIS[[#This Row],[LTP]]*MIS[[#This Row],[OrderQuantity]]</f>
        <v>14000</v>
      </c>
      <c r="AG2079">
        <f>IF(MIS[[#This Row],[OrderSide]]="SELL",MIS[[#This Row],[VALUE]]-MIS[[#This Row],[LIVE_VALUE]],MIS[[#This Row],[LIVE_VALUE]]-MIS[[#This Row],[VALUE]])</f>
        <v>5217</v>
      </c>
      <c r="AH2079" t="str" cm="1">
        <f t="array" ref="AH2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9" t="str">
        <f>MIS[[#This Row],[TRADING SYMBOL]]</f>
        <v>SENSEX2552082200PE</v>
      </c>
      <c r="AJ2079" t="str">
        <f>IF(RIGHT(MIS[[#This Row],[Main/Hedge]],4)="MAIN","MAIN","HEDGE")</f>
        <v>MAIN</v>
      </c>
      <c r="AK2079" t="str" cm="1">
        <f t="array" ref="AK2079">_xlfn._xlws.FILTER(Table4[Column1],ISNUMBER(SEARCH(Table4[Column1],MIS[[#This Row],[OrderUniqueIdentifier]])),"")</f>
        <v>MS</v>
      </c>
    </row>
    <row r="2080" spans="1:37" x14ac:dyDescent="0.25">
      <c r="A2080" t="s">
        <v>71</v>
      </c>
      <c r="B2080" t="s">
        <v>1217</v>
      </c>
      <c r="C2080" t="s">
        <v>5424</v>
      </c>
      <c r="D2080" t="s">
        <v>72</v>
      </c>
      <c r="E2080" t="s">
        <v>160</v>
      </c>
      <c r="F2080" t="s">
        <v>98</v>
      </c>
      <c r="G2080" t="s">
        <v>89</v>
      </c>
      <c r="H2080" t="s">
        <v>75</v>
      </c>
      <c r="I2080" t="s">
        <v>76</v>
      </c>
      <c r="J2080" t="s">
        <v>77</v>
      </c>
      <c r="K2080">
        <v>40</v>
      </c>
      <c r="L2080" t="s">
        <v>77</v>
      </c>
      <c r="M2080" t="s">
        <v>78</v>
      </c>
      <c r="N2080" t="s">
        <v>5425</v>
      </c>
      <c r="O2080" t="s">
        <v>3188</v>
      </c>
      <c r="P2080" t="s">
        <v>3188</v>
      </c>
      <c r="Q2080" t="s">
        <v>162</v>
      </c>
      <c r="R2080" t="s">
        <v>79</v>
      </c>
      <c r="S2080" t="s">
        <v>40</v>
      </c>
      <c r="T2080" t="s">
        <v>163</v>
      </c>
      <c r="U2080" t="s">
        <v>100</v>
      </c>
      <c r="V2080" t="s">
        <v>80</v>
      </c>
      <c r="W2080">
        <v>82500</v>
      </c>
      <c r="X2080" t="s">
        <v>81</v>
      </c>
      <c r="Y2080">
        <v>-40</v>
      </c>
      <c r="Z2080" t="s">
        <v>3191</v>
      </c>
      <c r="AA2080" t="s">
        <v>3191</v>
      </c>
      <c r="AB2080" t="s">
        <v>90</v>
      </c>
      <c r="AC2080" t="s">
        <v>91</v>
      </c>
      <c r="AD2080">
        <f>_xlfn.XLOOKUP(MIS[[#This Row],[TRADING SYMBOL]],[1]Sheet1!$D:$D,[1]Sheet1!$C:$C)</f>
        <v>367.2</v>
      </c>
      <c r="AE2080">
        <f>MIS[[#This Row],[OrderAverageTradedPrice]]*MIS[[#This Row],[OrderQuantity]]</f>
        <v>16441</v>
      </c>
      <c r="AF2080">
        <f>MIS[[#This Row],[LTP]]*MIS[[#This Row],[OrderQuantity]]</f>
        <v>14688</v>
      </c>
      <c r="AG2080">
        <f>IF(MIS[[#This Row],[OrderSide]]="SELL",MIS[[#This Row],[VALUE]]-MIS[[#This Row],[LIVE_VALUE]],MIS[[#This Row],[LIVE_VALUE]]-MIS[[#This Row],[VALUE]])</f>
        <v>1753</v>
      </c>
      <c r="AH2080" t="str" cm="1">
        <f t="array" ref="AH2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0" t="str">
        <f>MIS[[#This Row],[TRADING SYMBOL]]</f>
        <v>SENSEX2552082500CE</v>
      </c>
      <c r="AJ2080" t="str">
        <f>IF(RIGHT(MIS[[#This Row],[Main/Hedge]],4)="MAIN","MAIN","HEDGE")</f>
        <v>MAIN</v>
      </c>
      <c r="AK2080" t="str" cm="1">
        <f t="array" ref="AK2080">_xlfn._xlws.FILTER(Table4[Column1],ISNUMBER(SEARCH(Table4[Column1],MIS[[#This Row],[OrderUniqueIdentifier]])),"")</f>
        <v>MS</v>
      </c>
    </row>
    <row r="2081" spans="1:37" x14ac:dyDescent="0.25">
      <c r="A2081" t="s">
        <v>71</v>
      </c>
      <c r="B2081" t="s">
        <v>1224</v>
      </c>
      <c r="C2081" t="s">
        <v>5446</v>
      </c>
      <c r="D2081" t="s">
        <v>72</v>
      </c>
      <c r="E2081" t="s">
        <v>160</v>
      </c>
      <c r="F2081" t="s">
        <v>98</v>
      </c>
      <c r="G2081" t="s">
        <v>89</v>
      </c>
      <c r="H2081" t="s">
        <v>75</v>
      </c>
      <c r="I2081" t="s">
        <v>76</v>
      </c>
      <c r="J2081" t="s">
        <v>77</v>
      </c>
      <c r="K2081">
        <v>20</v>
      </c>
      <c r="L2081" t="s">
        <v>77</v>
      </c>
      <c r="M2081" t="s">
        <v>78</v>
      </c>
      <c r="N2081" t="s">
        <v>5447</v>
      </c>
      <c r="O2081" t="s">
        <v>3183</v>
      </c>
      <c r="P2081" t="s">
        <v>3188</v>
      </c>
      <c r="Q2081" t="s">
        <v>162</v>
      </c>
      <c r="R2081" t="s">
        <v>79</v>
      </c>
      <c r="S2081" t="s">
        <v>40</v>
      </c>
      <c r="T2081" t="s">
        <v>163</v>
      </c>
      <c r="U2081" t="s">
        <v>100</v>
      </c>
      <c r="V2081" t="s">
        <v>80</v>
      </c>
      <c r="W2081">
        <v>82500</v>
      </c>
      <c r="X2081" t="s">
        <v>81</v>
      </c>
      <c r="Y2081">
        <v>-20</v>
      </c>
      <c r="Z2081" t="s">
        <v>3184</v>
      </c>
      <c r="AA2081" t="s">
        <v>3191</v>
      </c>
      <c r="AB2081" t="s">
        <v>90</v>
      </c>
      <c r="AC2081" t="s">
        <v>91</v>
      </c>
      <c r="AD2081">
        <f>_xlfn.XLOOKUP(MIS[[#This Row],[TRADING SYMBOL]],[1]Sheet1!$D:$D,[1]Sheet1!$C:$C)</f>
        <v>367.2</v>
      </c>
      <c r="AE2081">
        <f>MIS[[#This Row],[OrderAverageTradedPrice]]*MIS[[#This Row],[OrderQuantity]]</f>
        <v>8236</v>
      </c>
      <c r="AF2081">
        <f>MIS[[#This Row],[LTP]]*MIS[[#This Row],[OrderQuantity]]</f>
        <v>7344</v>
      </c>
      <c r="AG2081">
        <f>IF(MIS[[#This Row],[OrderSide]]="SELL",MIS[[#This Row],[VALUE]]-MIS[[#This Row],[LIVE_VALUE]],MIS[[#This Row],[LIVE_VALUE]]-MIS[[#This Row],[VALUE]])</f>
        <v>892</v>
      </c>
      <c r="AH2081" t="str" cm="1">
        <f t="array" ref="AH2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1" t="str">
        <f>MIS[[#This Row],[TRADING SYMBOL]]</f>
        <v>SENSEX2552082500CE</v>
      </c>
      <c r="AJ2081" t="str">
        <f>IF(RIGHT(MIS[[#This Row],[Main/Hedge]],4)="MAIN","MAIN","HEDGE")</f>
        <v>MAIN</v>
      </c>
      <c r="AK2081" t="str" cm="1">
        <f t="array" ref="AK2081">_xlfn._xlws.FILTER(Table4[Column1],ISNUMBER(SEARCH(Table4[Column1],MIS[[#This Row],[OrderUniqueIdentifier]])),"")</f>
        <v>MS</v>
      </c>
    </row>
    <row r="2082" spans="1:37" x14ac:dyDescent="0.25">
      <c r="A2082" t="s">
        <v>71</v>
      </c>
      <c r="B2082" t="s">
        <v>1227</v>
      </c>
      <c r="C2082" t="s">
        <v>5466</v>
      </c>
      <c r="D2082" t="s">
        <v>72</v>
      </c>
      <c r="E2082" t="s">
        <v>160</v>
      </c>
      <c r="F2082" t="s">
        <v>98</v>
      </c>
      <c r="G2082" t="s">
        <v>89</v>
      </c>
      <c r="H2082" t="s">
        <v>75</v>
      </c>
      <c r="I2082" t="s">
        <v>76</v>
      </c>
      <c r="J2082" t="s">
        <v>77</v>
      </c>
      <c r="K2082">
        <v>20</v>
      </c>
      <c r="L2082" t="s">
        <v>77</v>
      </c>
      <c r="M2082" t="s">
        <v>78</v>
      </c>
      <c r="N2082" t="s">
        <v>5467</v>
      </c>
      <c r="O2082" t="s">
        <v>3188</v>
      </c>
      <c r="P2082" t="s">
        <v>3188</v>
      </c>
      <c r="Q2082" t="s">
        <v>162</v>
      </c>
      <c r="R2082" t="s">
        <v>79</v>
      </c>
      <c r="S2082" t="s">
        <v>40</v>
      </c>
      <c r="T2082" t="s">
        <v>163</v>
      </c>
      <c r="U2082" t="s">
        <v>100</v>
      </c>
      <c r="V2082" t="s">
        <v>80</v>
      </c>
      <c r="W2082">
        <v>82500</v>
      </c>
      <c r="X2082" t="s">
        <v>81</v>
      </c>
      <c r="Y2082">
        <v>-20</v>
      </c>
      <c r="Z2082" t="s">
        <v>3191</v>
      </c>
      <c r="AA2082" t="s">
        <v>3191</v>
      </c>
      <c r="AB2082" t="s">
        <v>90</v>
      </c>
      <c r="AC2082" t="s">
        <v>91</v>
      </c>
      <c r="AD2082">
        <f>_xlfn.XLOOKUP(MIS[[#This Row],[TRADING SYMBOL]],[1]Sheet1!$D:$D,[1]Sheet1!$C:$C)</f>
        <v>367.2</v>
      </c>
      <c r="AE2082">
        <f>MIS[[#This Row],[OrderAverageTradedPrice]]*MIS[[#This Row],[OrderQuantity]]</f>
        <v>8247</v>
      </c>
      <c r="AF2082">
        <f>MIS[[#This Row],[LTP]]*MIS[[#This Row],[OrderQuantity]]</f>
        <v>7344</v>
      </c>
      <c r="AG2082">
        <f>IF(MIS[[#This Row],[OrderSide]]="SELL",MIS[[#This Row],[VALUE]]-MIS[[#This Row],[LIVE_VALUE]],MIS[[#This Row],[LIVE_VALUE]]-MIS[[#This Row],[VALUE]])</f>
        <v>903</v>
      </c>
      <c r="AH2082" t="str" cm="1">
        <f t="array" ref="AH2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2" t="str">
        <f>MIS[[#This Row],[TRADING SYMBOL]]</f>
        <v>SENSEX2552082500CE</v>
      </c>
      <c r="AJ2082" t="str">
        <f>IF(RIGHT(MIS[[#This Row],[Main/Hedge]],4)="MAIN","MAIN","HEDGE")</f>
        <v>MAIN</v>
      </c>
      <c r="AK2082" t="str" cm="1">
        <f t="array" ref="AK2082">_xlfn._xlws.FILTER(Table4[Column1],ISNUMBER(SEARCH(Table4[Column1],MIS[[#This Row],[OrderUniqueIdentifier]])),"")</f>
        <v>MS</v>
      </c>
    </row>
    <row r="2083" spans="1:37" x14ac:dyDescent="0.25">
      <c r="A2083" t="s">
        <v>71</v>
      </c>
      <c r="B2083" t="s">
        <v>1235</v>
      </c>
      <c r="C2083" t="s">
        <v>5496</v>
      </c>
      <c r="D2083" t="s">
        <v>72</v>
      </c>
      <c r="E2083" t="s">
        <v>3202</v>
      </c>
      <c r="F2083" t="s">
        <v>98</v>
      </c>
      <c r="G2083" t="s">
        <v>89</v>
      </c>
      <c r="H2083" t="s">
        <v>75</v>
      </c>
      <c r="I2083" t="s">
        <v>76</v>
      </c>
      <c r="J2083" t="s">
        <v>77</v>
      </c>
      <c r="K2083">
        <v>80</v>
      </c>
      <c r="L2083" t="s">
        <v>77</v>
      </c>
      <c r="M2083" t="s">
        <v>78</v>
      </c>
      <c r="N2083" t="s">
        <v>5497</v>
      </c>
      <c r="O2083" t="s">
        <v>3183</v>
      </c>
      <c r="P2083" t="s">
        <v>3188</v>
      </c>
      <c r="Q2083" t="s">
        <v>3205</v>
      </c>
      <c r="R2083" t="s">
        <v>79</v>
      </c>
      <c r="S2083" t="s">
        <v>40</v>
      </c>
      <c r="T2083" t="s">
        <v>3206</v>
      </c>
      <c r="U2083" t="s">
        <v>100</v>
      </c>
      <c r="V2083" t="s">
        <v>80</v>
      </c>
      <c r="W2083">
        <v>82100</v>
      </c>
      <c r="X2083" t="s">
        <v>85</v>
      </c>
      <c r="Y2083">
        <v>-80</v>
      </c>
      <c r="Z2083" t="s">
        <v>3184</v>
      </c>
      <c r="AA2083" t="s">
        <v>3191</v>
      </c>
      <c r="AB2083" t="s">
        <v>107</v>
      </c>
      <c r="AC2083" t="s">
        <v>91</v>
      </c>
      <c r="AD2083">
        <f>_xlfn.XLOOKUP(MIS[[#This Row],[TRADING SYMBOL]],[1]Sheet1!$D:$D,[1]Sheet1!$C:$C)</f>
        <v>310.8</v>
      </c>
      <c r="AE2083">
        <f>MIS[[#This Row],[OrderAverageTradedPrice]]*MIS[[#This Row],[OrderQuantity]]</f>
        <v>35017</v>
      </c>
      <c r="AF2083">
        <f>MIS[[#This Row],[LTP]]*MIS[[#This Row],[OrderQuantity]]</f>
        <v>24864</v>
      </c>
      <c r="AG2083">
        <f>IF(MIS[[#This Row],[OrderSide]]="SELL",MIS[[#This Row],[VALUE]]-MIS[[#This Row],[LIVE_VALUE]],MIS[[#This Row],[LIVE_VALUE]]-MIS[[#This Row],[VALUE]])</f>
        <v>10153</v>
      </c>
      <c r="AH2083" t="str" cm="1">
        <f t="array" ref="AH2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3" t="str">
        <f>MIS[[#This Row],[TRADING SYMBOL]]</f>
        <v>SENSEX2552082100PE</v>
      </c>
      <c r="AJ2083" t="str">
        <f>IF(RIGHT(MIS[[#This Row],[Main/Hedge]],4)="MAIN","MAIN","HEDGE")</f>
        <v>MAIN</v>
      </c>
      <c r="AK2083" t="str" cm="1">
        <f t="array" ref="AK2083">_xlfn._xlws.FILTER(Table4[Column1],ISNUMBER(SEARCH(Table4[Column1],MIS[[#This Row],[OrderUniqueIdentifier]])),"")</f>
        <v>MS</v>
      </c>
    </row>
    <row r="2084" spans="1:37" x14ac:dyDescent="0.25">
      <c r="A2084" t="s">
        <v>71</v>
      </c>
      <c r="B2084" t="s">
        <v>1258</v>
      </c>
      <c r="C2084" t="s">
        <v>5543</v>
      </c>
      <c r="D2084" t="s">
        <v>72</v>
      </c>
      <c r="E2084" t="s">
        <v>3193</v>
      </c>
      <c r="F2084" t="s">
        <v>98</v>
      </c>
      <c r="G2084" t="s">
        <v>89</v>
      </c>
      <c r="H2084" t="s">
        <v>75</v>
      </c>
      <c r="I2084" t="s">
        <v>76</v>
      </c>
      <c r="J2084" t="s">
        <v>77</v>
      </c>
      <c r="K2084">
        <v>20</v>
      </c>
      <c r="L2084" t="s">
        <v>77</v>
      </c>
      <c r="M2084" t="s">
        <v>78</v>
      </c>
      <c r="N2084" t="s">
        <v>3429</v>
      </c>
      <c r="O2084" t="s">
        <v>3183</v>
      </c>
      <c r="P2084" t="s">
        <v>3188</v>
      </c>
      <c r="Q2084" t="s">
        <v>3195</v>
      </c>
      <c r="R2084" t="s">
        <v>79</v>
      </c>
      <c r="S2084" t="s">
        <v>40</v>
      </c>
      <c r="T2084" t="s">
        <v>3196</v>
      </c>
      <c r="U2084" t="s">
        <v>100</v>
      </c>
      <c r="V2084" t="s">
        <v>80</v>
      </c>
      <c r="W2084">
        <v>82200</v>
      </c>
      <c r="X2084" t="s">
        <v>85</v>
      </c>
      <c r="Y2084">
        <v>-20</v>
      </c>
      <c r="Z2084" t="s">
        <v>3184</v>
      </c>
      <c r="AA2084" t="s">
        <v>3191</v>
      </c>
      <c r="AB2084" t="s">
        <v>107</v>
      </c>
      <c r="AC2084" t="s">
        <v>91</v>
      </c>
      <c r="AD2084">
        <f>_xlfn.XLOOKUP(MIS[[#This Row],[TRADING SYMBOL]],[1]Sheet1!$D:$D,[1]Sheet1!$C:$C)</f>
        <v>350</v>
      </c>
      <c r="AE2084">
        <f>MIS[[#This Row],[OrderAverageTradedPrice]]*MIS[[#This Row],[OrderQuantity]]</f>
        <v>9621</v>
      </c>
      <c r="AF2084">
        <f>MIS[[#This Row],[LTP]]*MIS[[#This Row],[OrderQuantity]]</f>
        <v>7000</v>
      </c>
      <c r="AG2084">
        <f>IF(MIS[[#This Row],[OrderSide]]="SELL",MIS[[#This Row],[VALUE]]-MIS[[#This Row],[LIVE_VALUE]],MIS[[#This Row],[LIVE_VALUE]]-MIS[[#This Row],[VALUE]])</f>
        <v>2621</v>
      </c>
      <c r="AH2084" t="str" cm="1">
        <f t="array" ref="AH2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4" t="str">
        <f>MIS[[#This Row],[TRADING SYMBOL]]</f>
        <v>SENSEX2552082200PE</v>
      </c>
      <c r="AJ2084" t="str">
        <f>IF(RIGHT(MIS[[#This Row],[Main/Hedge]],4)="MAIN","MAIN","HEDGE")</f>
        <v>MAIN</v>
      </c>
      <c r="AK2084" t="str" cm="1">
        <f t="array" ref="AK2084">_xlfn._xlws.FILTER(Table4[Column1],ISNUMBER(SEARCH(Table4[Column1],MIS[[#This Row],[OrderUniqueIdentifier]])),"")</f>
        <v>MS</v>
      </c>
    </row>
    <row r="2085" spans="1:37" x14ac:dyDescent="0.25">
      <c r="A2085" t="s">
        <v>71</v>
      </c>
      <c r="B2085" t="s">
        <v>1265</v>
      </c>
      <c r="C2085" t="s">
        <v>5567</v>
      </c>
      <c r="D2085" t="s">
        <v>72</v>
      </c>
      <c r="E2085" t="s">
        <v>160</v>
      </c>
      <c r="F2085" t="s">
        <v>98</v>
      </c>
      <c r="G2085" t="s">
        <v>89</v>
      </c>
      <c r="H2085" t="s">
        <v>75</v>
      </c>
      <c r="I2085" t="s">
        <v>76</v>
      </c>
      <c r="J2085" t="s">
        <v>77</v>
      </c>
      <c r="K2085">
        <v>40</v>
      </c>
      <c r="L2085" t="s">
        <v>77</v>
      </c>
      <c r="M2085" t="s">
        <v>78</v>
      </c>
      <c r="N2085" t="s">
        <v>5568</v>
      </c>
      <c r="O2085" t="s">
        <v>3183</v>
      </c>
      <c r="P2085" t="s">
        <v>3188</v>
      </c>
      <c r="Q2085" t="s">
        <v>162</v>
      </c>
      <c r="R2085" t="s">
        <v>79</v>
      </c>
      <c r="S2085" t="s">
        <v>40</v>
      </c>
      <c r="T2085" t="s">
        <v>163</v>
      </c>
      <c r="U2085" t="s">
        <v>100</v>
      </c>
      <c r="V2085" t="s">
        <v>80</v>
      </c>
      <c r="W2085">
        <v>82500</v>
      </c>
      <c r="X2085" t="s">
        <v>81</v>
      </c>
      <c r="Y2085">
        <v>-40</v>
      </c>
      <c r="Z2085" t="s">
        <v>3184</v>
      </c>
      <c r="AA2085" t="s">
        <v>3191</v>
      </c>
      <c r="AB2085" t="s">
        <v>90</v>
      </c>
      <c r="AC2085" t="s">
        <v>91</v>
      </c>
      <c r="AD2085">
        <f>_xlfn.XLOOKUP(MIS[[#This Row],[TRADING SYMBOL]],[1]Sheet1!$D:$D,[1]Sheet1!$C:$C)</f>
        <v>367.2</v>
      </c>
      <c r="AE2085">
        <f>MIS[[#This Row],[OrderAverageTradedPrice]]*MIS[[#This Row],[OrderQuantity]]</f>
        <v>16521</v>
      </c>
      <c r="AF2085">
        <f>MIS[[#This Row],[LTP]]*MIS[[#This Row],[OrderQuantity]]</f>
        <v>14688</v>
      </c>
      <c r="AG2085">
        <f>IF(MIS[[#This Row],[OrderSide]]="SELL",MIS[[#This Row],[VALUE]]-MIS[[#This Row],[LIVE_VALUE]],MIS[[#This Row],[LIVE_VALUE]]-MIS[[#This Row],[VALUE]])</f>
        <v>1833</v>
      </c>
      <c r="AH2085" t="str" cm="1">
        <f t="array" ref="AH2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5" t="str">
        <f>MIS[[#This Row],[TRADING SYMBOL]]</f>
        <v>SENSEX2552082500CE</v>
      </c>
      <c r="AJ2085" t="str">
        <f>IF(RIGHT(MIS[[#This Row],[Main/Hedge]],4)="MAIN","MAIN","HEDGE")</f>
        <v>MAIN</v>
      </c>
      <c r="AK2085" t="str" cm="1">
        <f t="array" ref="AK2085">_xlfn._xlws.FILTER(Table4[Column1],ISNUMBER(SEARCH(Table4[Column1],MIS[[#This Row],[OrderUniqueIdentifier]])),"")</f>
        <v>MS</v>
      </c>
    </row>
    <row r="2086" spans="1:37" x14ac:dyDescent="0.25">
      <c r="A2086" t="s">
        <v>71</v>
      </c>
      <c r="B2086" t="s">
        <v>1280</v>
      </c>
      <c r="C2086" t="s">
        <v>5616</v>
      </c>
      <c r="D2086" t="s">
        <v>72</v>
      </c>
      <c r="E2086" t="s">
        <v>3186</v>
      </c>
      <c r="F2086" t="s">
        <v>98</v>
      </c>
      <c r="G2086" t="s">
        <v>89</v>
      </c>
      <c r="H2086" t="s">
        <v>75</v>
      </c>
      <c r="I2086" t="s">
        <v>76</v>
      </c>
      <c r="J2086" t="s">
        <v>77</v>
      </c>
      <c r="K2086">
        <v>40</v>
      </c>
      <c r="L2086" t="s">
        <v>77</v>
      </c>
      <c r="M2086" t="s">
        <v>78</v>
      </c>
      <c r="N2086" t="s">
        <v>5617</v>
      </c>
      <c r="O2086" t="s">
        <v>3183</v>
      </c>
      <c r="P2086" t="s">
        <v>3188</v>
      </c>
      <c r="Q2086" t="s">
        <v>3189</v>
      </c>
      <c r="R2086" t="s">
        <v>79</v>
      </c>
      <c r="S2086" t="s">
        <v>40</v>
      </c>
      <c r="T2086" t="s">
        <v>3190</v>
      </c>
      <c r="U2086" t="s">
        <v>100</v>
      </c>
      <c r="V2086" t="s">
        <v>80</v>
      </c>
      <c r="W2086">
        <v>82400</v>
      </c>
      <c r="X2086" t="s">
        <v>81</v>
      </c>
      <c r="Y2086">
        <v>-40</v>
      </c>
      <c r="Z2086" t="s">
        <v>3184</v>
      </c>
      <c r="AA2086" t="s">
        <v>3191</v>
      </c>
      <c r="AB2086" t="s">
        <v>90</v>
      </c>
      <c r="AC2086" t="s">
        <v>91</v>
      </c>
      <c r="AD2086">
        <f>_xlfn.XLOOKUP(MIS[[#This Row],[TRADING SYMBOL]],[1]Sheet1!$D:$D,[1]Sheet1!$C:$C)</f>
        <v>414.75</v>
      </c>
      <c r="AE2086">
        <f>MIS[[#This Row],[OrderAverageTradedPrice]]*MIS[[#This Row],[OrderQuantity]]</f>
        <v>18384</v>
      </c>
      <c r="AF2086">
        <f>MIS[[#This Row],[LTP]]*MIS[[#This Row],[OrderQuantity]]</f>
        <v>16590</v>
      </c>
      <c r="AG2086">
        <f>IF(MIS[[#This Row],[OrderSide]]="SELL",MIS[[#This Row],[VALUE]]-MIS[[#This Row],[LIVE_VALUE]],MIS[[#This Row],[LIVE_VALUE]]-MIS[[#This Row],[VALUE]])</f>
        <v>1794</v>
      </c>
      <c r="AH2086" t="str" cm="1">
        <f t="array" ref="AH2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6" t="str">
        <f>MIS[[#This Row],[TRADING SYMBOL]]</f>
        <v>SENSEX2552082400CE</v>
      </c>
      <c r="AJ2086" t="str">
        <f>IF(RIGHT(MIS[[#This Row],[Main/Hedge]],4)="MAIN","MAIN","HEDGE")</f>
        <v>MAIN</v>
      </c>
      <c r="AK2086" t="str" cm="1">
        <f t="array" ref="AK2086">_xlfn._xlws.FILTER(Table4[Column1],ISNUMBER(SEARCH(Table4[Column1],MIS[[#This Row],[OrderUniqueIdentifier]])),"")</f>
        <v>MS</v>
      </c>
    </row>
    <row r="2087" spans="1:37" x14ac:dyDescent="0.25">
      <c r="A2087" t="s">
        <v>71</v>
      </c>
      <c r="B2087" t="s">
        <v>1280</v>
      </c>
      <c r="C2087" t="s">
        <v>5618</v>
      </c>
      <c r="D2087" t="s">
        <v>72</v>
      </c>
      <c r="E2087" t="s">
        <v>3193</v>
      </c>
      <c r="F2087" t="s">
        <v>98</v>
      </c>
      <c r="G2087" t="s">
        <v>89</v>
      </c>
      <c r="H2087" t="s">
        <v>75</v>
      </c>
      <c r="I2087" t="s">
        <v>76</v>
      </c>
      <c r="J2087" t="s">
        <v>77</v>
      </c>
      <c r="K2087">
        <v>40</v>
      </c>
      <c r="L2087" t="s">
        <v>77</v>
      </c>
      <c r="M2087" t="s">
        <v>78</v>
      </c>
      <c r="N2087" t="s">
        <v>3765</v>
      </c>
      <c r="O2087" t="s">
        <v>3183</v>
      </c>
      <c r="P2087" t="s">
        <v>3188</v>
      </c>
      <c r="Q2087" t="s">
        <v>3195</v>
      </c>
      <c r="R2087" t="s">
        <v>79</v>
      </c>
      <c r="S2087" t="s">
        <v>40</v>
      </c>
      <c r="T2087" t="s">
        <v>3196</v>
      </c>
      <c r="U2087" t="s">
        <v>100</v>
      </c>
      <c r="V2087" t="s">
        <v>80</v>
      </c>
      <c r="W2087">
        <v>82200</v>
      </c>
      <c r="X2087" t="s">
        <v>85</v>
      </c>
      <c r="Y2087">
        <v>-40</v>
      </c>
      <c r="Z2087" t="s">
        <v>3184</v>
      </c>
      <c r="AA2087" t="s">
        <v>3191</v>
      </c>
      <c r="AB2087" t="s">
        <v>107</v>
      </c>
      <c r="AC2087" t="s">
        <v>91</v>
      </c>
      <c r="AD2087">
        <f>_xlfn.XLOOKUP(MIS[[#This Row],[TRADING SYMBOL]],[1]Sheet1!$D:$D,[1]Sheet1!$C:$C)</f>
        <v>350</v>
      </c>
      <c r="AE2087">
        <f>MIS[[#This Row],[OrderAverageTradedPrice]]*MIS[[#This Row],[OrderQuantity]]</f>
        <v>19248</v>
      </c>
      <c r="AF2087">
        <f>MIS[[#This Row],[LTP]]*MIS[[#This Row],[OrderQuantity]]</f>
        <v>14000</v>
      </c>
      <c r="AG2087">
        <f>IF(MIS[[#This Row],[OrderSide]]="SELL",MIS[[#This Row],[VALUE]]-MIS[[#This Row],[LIVE_VALUE]],MIS[[#This Row],[LIVE_VALUE]]-MIS[[#This Row],[VALUE]])</f>
        <v>5248</v>
      </c>
      <c r="AH2087" t="str" cm="1">
        <f t="array" ref="AH2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7" t="str">
        <f>MIS[[#This Row],[TRADING SYMBOL]]</f>
        <v>SENSEX2552082200PE</v>
      </c>
      <c r="AJ2087" t="str">
        <f>IF(RIGHT(MIS[[#This Row],[Main/Hedge]],4)="MAIN","MAIN","HEDGE")</f>
        <v>MAIN</v>
      </c>
      <c r="AK2087" t="str" cm="1">
        <f t="array" ref="AK2087">_xlfn._xlws.FILTER(Table4[Column1],ISNUMBER(SEARCH(Table4[Column1],MIS[[#This Row],[OrderUniqueIdentifier]])),"")</f>
        <v>MS</v>
      </c>
    </row>
    <row r="2088" spans="1:37" x14ac:dyDescent="0.25">
      <c r="A2088" t="s">
        <v>71</v>
      </c>
      <c r="B2088" t="s">
        <v>1288</v>
      </c>
      <c r="C2088" t="s">
        <v>5642</v>
      </c>
      <c r="D2088" t="s">
        <v>72</v>
      </c>
      <c r="E2088" t="s">
        <v>3193</v>
      </c>
      <c r="F2088" t="s">
        <v>98</v>
      </c>
      <c r="G2088" t="s">
        <v>89</v>
      </c>
      <c r="H2088" t="s">
        <v>75</v>
      </c>
      <c r="I2088" t="s">
        <v>76</v>
      </c>
      <c r="J2088" t="s">
        <v>77</v>
      </c>
      <c r="K2088">
        <v>80</v>
      </c>
      <c r="L2088" t="s">
        <v>77</v>
      </c>
      <c r="M2088" t="s">
        <v>78</v>
      </c>
      <c r="N2088" t="s">
        <v>4318</v>
      </c>
      <c r="O2088" t="s">
        <v>3183</v>
      </c>
      <c r="P2088" t="s">
        <v>3188</v>
      </c>
      <c r="Q2088" t="s">
        <v>3195</v>
      </c>
      <c r="R2088" t="s">
        <v>79</v>
      </c>
      <c r="S2088" t="s">
        <v>40</v>
      </c>
      <c r="T2088" t="s">
        <v>3196</v>
      </c>
      <c r="U2088" t="s">
        <v>100</v>
      </c>
      <c r="V2088" t="s">
        <v>80</v>
      </c>
      <c r="W2088">
        <v>82200</v>
      </c>
      <c r="X2088" t="s">
        <v>85</v>
      </c>
      <c r="Y2088">
        <v>-80</v>
      </c>
      <c r="Z2088" t="s">
        <v>3184</v>
      </c>
      <c r="AA2088" t="s">
        <v>3191</v>
      </c>
      <c r="AB2088" t="s">
        <v>107</v>
      </c>
      <c r="AC2088" t="s">
        <v>91</v>
      </c>
      <c r="AD2088">
        <f>_xlfn.XLOOKUP(MIS[[#This Row],[TRADING SYMBOL]],[1]Sheet1!$D:$D,[1]Sheet1!$C:$C)</f>
        <v>350</v>
      </c>
      <c r="AE2088">
        <f>MIS[[#This Row],[OrderAverageTradedPrice]]*MIS[[#This Row],[OrderQuantity]]</f>
        <v>38488</v>
      </c>
      <c r="AF2088">
        <f>MIS[[#This Row],[LTP]]*MIS[[#This Row],[OrderQuantity]]</f>
        <v>28000</v>
      </c>
      <c r="AG2088">
        <f>IF(MIS[[#This Row],[OrderSide]]="SELL",MIS[[#This Row],[VALUE]]-MIS[[#This Row],[LIVE_VALUE]],MIS[[#This Row],[LIVE_VALUE]]-MIS[[#This Row],[VALUE]])</f>
        <v>10488</v>
      </c>
      <c r="AH2088" t="str" cm="1">
        <f t="array" ref="AH2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8" t="str">
        <f>MIS[[#This Row],[TRADING SYMBOL]]</f>
        <v>SENSEX2552082200PE</v>
      </c>
      <c r="AJ2088" t="str">
        <f>IF(RIGHT(MIS[[#This Row],[Main/Hedge]],4)="MAIN","MAIN","HEDGE")</f>
        <v>MAIN</v>
      </c>
      <c r="AK2088" t="str" cm="1">
        <f t="array" ref="AK2088">_xlfn._xlws.FILTER(Table4[Column1],ISNUMBER(SEARCH(Table4[Column1],MIS[[#This Row],[OrderUniqueIdentifier]])),"")</f>
        <v>MS</v>
      </c>
    </row>
    <row r="2089" spans="1:37" x14ac:dyDescent="0.25">
      <c r="A2089" t="s">
        <v>71</v>
      </c>
      <c r="B2089" t="s">
        <v>1288</v>
      </c>
      <c r="C2089" t="s">
        <v>5643</v>
      </c>
      <c r="D2089" t="s">
        <v>72</v>
      </c>
      <c r="E2089" t="s">
        <v>160</v>
      </c>
      <c r="F2089" t="s">
        <v>98</v>
      </c>
      <c r="G2089" t="s">
        <v>89</v>
      </c>
      <c r="H2089" t="s">
        <v>75</v>
      </c>
      <c r="I2089" t="s">
        <v>76</v>
      </c>
      <c r="J2089" t="s">
        <v>77</v>
      </c>
      <c r="K2089">
        <v>80</v>
      </c>
      <c r="L2089" t="s">
        <v>77</v>
      </c>
      <c r="M2089" t="s">
        <v>78</v>
      </c>
      <c r="N2089" t="s">
        <v>5644</v>
      </c>
      <c r="O2089" t="s">
        <v>3188</v>
      </c>
      <c r="P2089" t="s">
        <v>3188</v>
      </c>
      <c r="Q2089" t="s">
        <v>162</v>
      </c>
      <c r="R2089" t="s">
        <v>79</v>
      </c>
      <c r="S2089" t="s">
        <v>40</v>
      </c>
      <c r="T2089" t="s">
        <v>163</v>
      </c>
      <c r="U2089" t="s">
        <v>100</v>
      </c>
      <c r="V2089" t="s">
        <v>80</v>
      </c>
      <c r="W2089">
        <v>82500</v>
      </c>
      <c r="X2089" t="s">
        <v>81</v>
      </c>
      <c r="Y2089">
        <v>-80</v>
      </c>
      <c r="Z2089" t="s">
        <v>3191</v>
      </c>
      <c r="AA2089" t="s">
        <v>3191</v>
      </c>
      <c r="AB2089" t="s">
        <v>90</v>
      </c>
      <c r="AC2089" t="s">
        <v>91</v>
      </c>
      <c r="AD2089">
        <f>_xlfn.XLOOKUP(MIS[[#This Row],[TRADING SYMBOL]],[1]Sheet1!$D:$D,[1]Sheet1!$C:$C)</f>
        <v>367.2</v>
      </c>
      <c r="AE2089">
        <f>MIS[[#This Row],[OrderAverageTradedPrice]]*MIS[[#This Row],[OrderQuantity]]</f>
        <v>32975</v>
      </c>
      <c r="AF2089">
        <f>MIS[[#This Row],[LTP]]*MIS[[#This Row],[OrderQuantity]]</f>
        <v>29376</v>
      </c>
      <c r="AG2089">
        <f>IF(MIS[[#This Row],[OrderSide]]="SELL",MIS[[#This Row],[VALUE]]-MIS[[#This Row],[LIVE_VALUE]],MIS[[#This Row],[LIVE_VALUE]]-MIS[[#This Row],[VALUE]])</f>
        <v>3599</v>
      </c>
      <c r="AH2089" t="str" cm="1">
        <f t="array" ref="AH2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9" t="str">
        <f>MIS[[#This Row],[TRADING SYMBOL]]</f>
        <v>SENSEX2552082500CE</v>
      </c>
      <c r="AJ2089" t="str">
        <f>IF(RIGHT(MIS[[#This Row],[Main/Hedge]],4)="MAIN","MAIN","HEDGE")</f>
        <v>MAIN</v>
      </c>
      <c r="AK2089" t="str" cm="1">
        <f t="array" ref="AK2089">_xlfn._xlws.FILTER(Table4[Column1],ISNUMBER(SEARCH(Table4[Column1],MIS[[#This Row],[OrderUniqueIdentifier]])),"")</f>
        <v>MS</v>
      </c>
    </row>
    <row r="2090" spans="1:37" x14ac:dyDescent="0.25">
      <c r="A2090" t="s">
        <v>71</v>
      </c>
      <c r="B2090" t="s">
        <v>1295</v>
      </c>
      <c r="C2090" t="s">
        <v>5674</v>
      </c>
      <c r="D2090" t="s">
        <v>72</v>
      </c>
      <c r="E2090" t="s">
        <v>3202</v>
      </c>
      <c r="F2090" t="s">
        <v>98</v>
      </c>
      <c r="G2090" t="s">
        <v>89</v>
      </c>
      <c r="H2090" t="s">
        <v>75</v>
      </c>
      <c r="I2090" t="s">
        <v>76</v>
      </c>
      <c r="J2090" t="s">
        <v>77</v>
      </c>
      <c r="K2090">
        <v>80</v>
      </c>
      <c r="L2090" t="s">
        <v>77</v>
      </c>
      <c r="M2090" t="s">
        <v>78</v>
      </c>
      <c r="N2090" t="s">
        <v>4058</v>
      </c>
      <c r="O2090" t="s">
        <v>3188</v>
      </c>
      <c r="P2090" t="s">
        <v>3188</v>
      </c>
      <c r="Q2090" t="s">
        <v>3205</v>
      </c>
      <c r="R2090" t="s">
        <v>79</v>
      </c>
      <c r="S2090" t="s">
        <v>40</v>
      </c>
      <c r="T2090" t="s">
        <v>3206</v>
      </c>
      <c r="U2090" t="s">
        <v>100</v>
      </c>
      <c r="V2090" t="s">
        <v>80</v>
      </c>
      <c r="W2090">
        <v>82100</v>
      </c>
      <c r="X2090" t="s">
        <v>85</v>
      </c>
      <c r="Y2090">
        <v>-80</v>
      </c>
      <c r="Z2090" t="s">
        <v>3191</v>
      </c>
      <c r="AA2090" t="s">
        <v>3191</v>
      </c>
      <c r="AB2090" t="s">
        <v>107</v>
      </c>
      <c r="AC2090" t="s">
        <v>91</v>
      </c>
      <c r="AD2090">
        <f>_xlfn.XLOOKUP(MIS[[#This Row],[TRADING SYMBOL]],[1]Sheet1!$D:$D,[1]Sheet1!$C:$C)</f>
        <v>310.8</v>
      </c>
      <c r="AE2090">
        <f>MIS[[#This Row],[OrderAverageTradedPrice]]*MIS[[#This Row],[OrderQuantity]]</f>
        <v>35084</v>
      </c>
      <c r="AF2090">
        <f>MIS[[#This Row],[LTP]]*MIS[[#This Row],[OrderQuantity]]</f>
        <v>24864</v>
      </c>
      <c r="AG2090">
        <f>IF(MIS[[#This Row],[OrderSide]]="SELL",MIS[[#This Row],[VALUE]]-MIS[[#This Row],[LIVE_VALUE]],MIS[[#This Row],[LIVE_VALUE]]-MIS[[#This Row],[VALUE]])</f>
        <v>10220</v>
      </c>
      <c r="AH2090" t="str" cm="1">
        <f t="array" ref="AH2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0" t="str">
        <f>MIS[[#This Row],[TRADING SYMBOL]]</f>
        <v>SENSEX2552082100PE</v>
      </c>
      <c r="AJ2090" t="str">
        <f>IF(RIGHT(MIS[[#This Row],[Main/Hedge]],4)="MAIN","MAIN","HEDGE")</f>
        <v>MAIN</v>
      </c>
      <c r="AK2090" t="str" cm="1">
        <f t="array" ref="AK2090">_xlfn._xlws.FILTER(Table4[Column1],ISNUMBER(SEARCH(Table4[Column1],MIS[[#This Row],[OrderUniqueIdentifier]])),"")</f>
        <v>MS</v>
      </c>
    </row>
    <row r="2091" spans="1:37" x14ac:dyDescent="0.25">
      <c r="A2091" t="s">
        <v>71</v>
      </c>
      <c r="B2091" t="s">
        <v>1302</v>
      </c>
      <c r="C2091" t="s">
        <v>5692</v>
      </c>
      <c r="D2091" t="s">
        <v>72</v>
      </c>
      <c r="E2091" t="s">
        <v>3186</v>
      </c>
      <c r="F2091" t="s">
        <v>98</v>
      </c>
      <c r="G2091" t="s">
        <v>89</v>
      </c>
      <c r="H2091" t="s">
        <v>75</v>
      </c>
      <c r="I2091" t="s">
        <v>76</v>
      </c>
      <c r="J2091" t="s">
        <v>77</v>
      </c>
      <c r="K2091">
        <v>20</v>
      </c>
      <c r="L2091" t="s">
        <v>77</v>
      </c>
      <c r="M2091" t="s">
        <v>78</v>
      </c>
      <c r="N2091" t="s">
        <v>5693</v>
      </c>
      <c r="O2091" t="s">
        <v>3183</v>
      </c>
      <c r="P2091" t="s">
        <v>3188</v>
      </c>
      <c r="Q2091" t="s">
        <v>3189</v>
      </c>
      <c r="R2091" t="s">
        <v>79</v>
      </c>
      <c r="S2091" t="s">
        <v>40</v>
      </c>
      <c r="T2091" t="s">
        <v>3190</v>
      </c>
      <c r="U2091" t="s">
        <v>100</v>
      </c>
      <c r="V2091" t="s">
        <v>80</v>
      </c>
      <c r="W2091">
        <v>82400</v>
      </c>
      <c r="X2091" t="s">
        <v>81</v>
      </c>
      <c r="Y2091">
        <v>-20</v>
      </c>
      <c r="Z2091" t="s">
        <v>3184</v>
      </c>
      <c r="AA2091" t="s">
        <v>3191</v>
      </c>
      <c r="AB2091" t="s">
        <v>90</v>
      </c>
      <c r="AC2091" t="s">
        <v>91</v>
      </c>
      <c r="AD2091">
        <f>_xlfn.XLOOKUP(MIS[[#This Row],[TRADING SYMBOL]],[1]Sheet1!$D:$D,[1]Sheet1!$C:$C)</f>
        <v>414.75</v>
      </c>
      <c r="AE2091">
        <f>MIS[[#This Row],[OrderAverageTradedPrice]]*MIS[[#This Row],[OrderQuantity]]</f>
        <v>9171</v>
      </c>
      <c r="AF2091">
        <f>MIS[[#This Row],[LTP]]*MIS[[#This Row],[OrderQuantity]]</f>
        <v>8295</v>
      </c>
      <c r="AG2091">
        <f>IF(MIS[[#This Row],[OrderSide]]="SELL",MIS[[#This Row],[VALUE]]-MIS[[#This Row],[LIVE_VALUE]],MIS[[#This Row],[LIVE_VALUE]]-MIS[[#This Row],[VALUE]])</f>
        <v>876</v>
      </c>
      <c r="AH2091" t="str" cm="1">
        <f t="array" ref="AH2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1" t="str">
        <f>MIS[[#This Row],[TRADING SYMBOL]]</f>
        <v>SENSEX2552082400CE</v>
      </c>
      <c r="AJ2091" t="str">
        <f>IF(RIGHT(MIS[[#This Row],[Main/Hedge]],4)="MAIN","MAIN","HEDGE")</f>
        <v>MAIN</v>
      </c>
      <c r="AK2091" t="str" cm="1">
        <f t="array" ref="AK2091">_xlfn._xlws.FILTER(Table4[Column1],ISNUMBER(SEARCH(Table4[Column1],MIS[[#This Row],[OrderUniqueIdentifier]])),"")</f>
        <v>MS</v>
      </c>
    </row>
    <row r="2092" spans="1:37" x14ac:dyDescent="0.25">
      <c r="A2092" t="s">
        <v>71</v>
      </c>
      <c r="B2092" t="s">
        <v>1305</v>
      </c>
      <c r="C2092" t="s">
        <v>5711</v>
      </c>
      <c r="D2092" t="s">
        <v>72</v>
      </c>
      <c r="E2092" t="s">
        <v>2053</v>
      </c>
      <c r="F2092" t="s">
        <v>98</v>
      </c>
      <c r="G2092" t="s">
        <v>89</v>
      </c>
      <c r="H2092" t="s">
        <v>75</v>
      </c>
      <c r="I2092" t="s">
        <v>76</v>
      </c>
      <c r="J2092" t="s">
        <v>77</v>
      </c>
      <c r="K2092">
        <v>20</v>
      </c>
      <c r="L2092" t="s">
        <v>77</v>
      </c>
      <c r="M2092" t="s">
        <v>78</v>
      </c>
      <c r="N2092" t="s">
        <v>5712</v>
      </c>
      <c r="O2092" t="s">
        <v>3183</v>
      </c>
      <c r="P2092" t="s">
        <v>3188</v>
      </c>
      <c r="Q2092" t="s">
        <v>2055</v>
      </c>
      <c r="R2092" t="s">
        <v>79</v>
      </c>
      <c r="S2092" t="s">
        <v>40</v>
      </c>
      <c r="T2092" t="s">
        <v>2056</v>
      </c>
      <c r="U2092" t="s">
        <v>100</v>
      </c>
      <c r="V2092" t="s">
        <v>80</v>
      </c>
      <c r="W2092">
        <v>82300</v>
      </c>
      <c r="X2092" t="s">
        <v>85</v>
      </c>
      <c r="Y2092">
        <v>-20</v>
      </c>
      <c r="Z2092" t="s">
        <v>3184</v>
      </c>
      <c r="AA2092" t="s">
        <v>3191</v>
      </c>
      <c r="AB2092" t="s">
        <v>107</v>
      </c>
      <c r="AC2092" t="s">
        <v>91</v>
      </c>
      <c r="AD2092">
        <f>_xlfn.XLOOKUP(MIS[[#This Row],[TRADING SYMBOL]],[1]Sheet1!$D:$D,[1]Sheet1!$C:$C)</f>
        <v>389.05</v>
      </c>
      <c r="AE2092">
        <f>MIS[[#This Row],[OrderAverageTradedPrice]]*MIS[[#This Row],[OrderQuantity]]</f>
        <v>10515</v>
      </c>
      <c r="AF2092">
        <f>MIS[[#This Row],[LTP]]*MIS[[#This Row],[OrderQuantity]]</f>
        <v>7781</v>
      </c>
      <c r="AG2092">
        <f>IF(MIS[[#This Row],[OrderSide]]="SELL",MIS[[#This Row],[VALUE]]-MIS[[#This Row],[LIVE_VALUE]],MIS[[#This Row],[LIVE_VALUE]]-MIS[[#This Row],[VALUE]])</f>
        <v>2734</v>
      </c>
      <c r="AH2092" t="str" cm="1">
        <f t="array" ref="AH2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2" t="str">
        <f>MIS[[#This Row],[TRADING SYMBOL]]</f>
        <v>SENSEX2552082300PE</v>
      </c>
      <c r="AJ2092" t="str">
        <f>IF(RIGHT(MIS[[#This Row],[Main/Hedge]],4)="MAIN","MAIN","HEDGE")</f>
        <v>MAIN</v>
      </c>
      <c r="AK2092" t="str" cm="1">
        <f t="array" ref="AK2092">_xlfn._xlws.FILTER(Table4[Column1],ISNUMBER(SEARCH(Table4[Column1],MIS[[#This Row],[OrderUniqueIdentifier]])),"")</f>
        <v>MS</v>
      </c>
    </row>
    <row r="2093" spans="1:37" x14ac:dyDescent="0.25">
      <c r="A2093" t="s">
        <v>71</v>
      </c>
      <c r="B2093" t="s">
        <v>1305</v>
      </c>
      <c r="C2093" t="s">
        <v>5713</v>
      </c>
      <c r="D2093" t="s">
        <v>72</v>
      </c>
      <c r="E2093" t="s">
        <v>3186</v>
      </c>
      <c r="F2093" t="s">
        <v>98</v>
      </c>
      <c r="G2093" t="s">
        <v>89</v>
      </c>
      <c r="H2093" t="s">
        <v>75</v>
      </c>
      <c r="I2093" t="s">
        <v>76</v>
      </c>
      <c r="J2093" t="s">
        <v>77</v>
      </c>
      <c r="K2093">
        <v>20</v>
      </c>
      <c r="L2093" t="s">
        <v>77</v>
      </c>
      <c r="M2093" t="s">
        <v>78</v>
      </c>
      <c r="N2093" t="s">
        <v>5693</v>
      </c>
      <c r="O2093" t="s">
        <v>3183</v>
      </c>
      <c r="P2093" t="s">
        <v>3188</v>
      </c>
      <c r="Q2093" t="s">
        <v>3189</v>
      </c>
      <c r="R2093" t="s">
        <v>79</v>
      </c>
      <c r="S2093" t="s">
        <v>40</v>
      </c>
      <c r="T2093" t="s">
        <v>3190</v>
      </c>
      <c r="U2093" t="s">
        <v>100</v>
      </c>
      <c r="V2093" t="s">
        <v>80</v>
      </c>
      <c r="W2093">
        <v>82400</v>
      </c>
      <c r="X2093" t="s">
        <v>81</v>
      </c>
      <c r="Y2093">
        <v>-20</v>
      </c>
      <c r="Z2093" t="s">
        <v>3184</v>
      </c>
      <c r="AA2093" t="s">
        <v>3191</v>
      </c>
      <c r="AB2093" t="s">
        <v>90</v>
      </c>
      <c r="AC2093" t="s">
        <v>91</v>
      </c>
      <c r="AD2093">
        <f>_xlfn.XLOOKUP(MIS[[#This Row],[TRADING SYMBOL]],[1]Sheet1!$D:$D,[1]Sheet1!$C:$C)</f>
        <v>414.75</v>
      </c>
      <c r="AE2093">
        <f>MIS[[#This Row],[OrderAverageTradedPrice]]*MIS[[#This Row],[OrderQuantity]]</f>
        <v>9171</v>
      </c>
      <c r="AF2093">
        <f>MIS[[#This Row],[LTP]]*MIS[[#This Row],[OrderQuantity]]</f>
        <v>8295</v>
      </c>
      <c r="AG2093">
        <f>IF(MIS[[#This Row],[OrderSide]]="SELL",MIS[[#This Row],[VALUE]]-MIS[[#This Row],[LIVE_VALUE]],MIS[[#This Row],[LIVE_VALUE]]-MIS[[#This Row],[VALUE]])</f>
        <v>876</v>
      </c>
      <c r="AH2093" t="str" cm="1">
        <f t="array" ref="AH2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3" t="str">
        <f>MIS[[#This Row],[TRADING SYMBOL]]</f>
        <v>SENSEX2552082400CE</v>
      </c>
      <c r="AJ2093" t="str">
        <f>IF(RIGHT(MIS[[#This Row],[Main/Hedge]],4)="MAIN","MAIN","HEDGE")</f>
        <v>MAIN</v>
      </c>
      <c r="AK2093" t="str" cm="1">
        <f t="array" ref="AK2093">_xlfn._xlws.FILTER(Table4[Column1],ISNUMBER(SEARCH(Table4[Column1],MIS[[#This Row],[OrderUniqueIdentifier]])),"")</f>
        <v>MS</v>
      </c>
    </row>
    <row r="2094" spans="1:37" x14ac:dyDescent="0.25">
      <c r="A2094" t="s">
        <v>71</v>
      </c>
      <c r="B2094" t="s">
        <v>1308</v>
      </c>
      <c r="C2094" t="s">
        <v>5739</v>
      </c>
      <c r="D2094" t="s">
        <v>72</v>
      </c>
      <c r="E2094" t="s">
        <v>3186</v>
      </c>
      <c r="F2094" t="s">
        <v>98</v>
      </c>
      <c r="G2094" t="s">
        <v>89</v>
      </c>
      <c r="H2094" t="s">
        <v>75</v>
      </c>
      <c r="I2094" t="s">
        <v>76</v>
      </c>
      <c r="J2094" t="s">
        <v>77</v>
      </c>
      <c r="K2094">
        <v>80</v>
      </c>
      <c r="L2094" t="s">
        <v>77</v>
      </c>
      <c r="M2094" t="s">
        <v>78</v>
      </c>
      <c r="N2094" t="s">
        <v>4226</v>
      </c>
      <c r="O2094" t="s">
        <v>3183</v>
      </c>
      <c r="P2094" t="s">
        <v>3188</v>
      </c>
      <c r="Q2094" t="s">
        <v>3189</v>
      </c>
      <c r="R2094" t="s">
        <v>79</v>
      </c>
      <c r="S2094" t="s">
        <v>40</v>
      </c>
      <c r="T2094" t="s">
        <v>3190</v>
      </c>
      <c r="U2094" t="s">
        <v>100</v>
      </c>
      <c r="V2094" t="s">
        <v>80</v>
      </c>
      <c r="W2094">
        <v>82400</v>
      </c>
      <c r="X2094" t="s">
        <v>81</v>
      </c>
      <c r="Y2094">
        <v>-80</v>
      </c>
      <c r="Z2094" t="s">
        <v>3184</v>
      </c>
      <c r="AA2094" t="s">
        <v>3191</v>
      </c>
      <c r="AB2094" t="s">
        <v>90</v>
      </c>
      <c r="AC2094" t="s">
        <v>91</v>
      </c>
      <c r="AD2094">
        <f>_xlfn.XLOOKUP(MIS[[#This Row],[TRADING SYMBOL]],[1]Sheet1!$D:$D,[1]Sheet1!$C:$C)</f>
        <v>414.75</v>
      </c>
      <c r="AE2094">
        <f>MIS[[#This Row],[OrderAverageTradedPrice]]*MIS[[#This Row],[OrderQuantity]]</f>
        <v>36708</v>
      </c>
      <c r="AF2094">
        <f>MIS[[#This Row],[LTP]]*MIS[[#This Row],[OrderQuantity]]</f>
        <v>33180</v>
      </c>
      <c r="AG2094">
        <f>IF(MIS[[#This Row],[OrderSide]]="SELL",MIS[[#This Row],[VALUE]]-MIS[[#This Row],[LIVE_VALUE]],MIS[[#This Row],[LIVE_VALUE]]-MIS[[#This Row],[VALUE]])</f>
        <v>3528</v>
      </c>
      <c r="AH2094" t="str" cm="1">
        <f t="array" ref="AH2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4" t="str">
        <f>MIS[[#This Row],[TRADING SYMBOL]]</f>
        <v>SENSEX2552082400CE</v>
      </c>
      <c r="AJ2094" t="str">
        <f>IF(RIGHT(MIS[[#This Row],[Main/Hedge]],4)="MAIN","MAIN","HEDGE")</f>
        <v>MAIN</v>
      </c>
      <c r="AK2094" t="str" cm="1">
        <f t="array" ref="AK2094">_xlfn._xlws.FILTER(Table4[Column1],ISNUMBER(SEARCH(Table4[Column1],MIS[[#This Row],[OrderUniqueIdentifier]])),"")</f>
        <v>MS</v>
      </c>
    </row>
    <row r="2095" spans="1:37" x14ac:dyDescent="0.25">
      <c r="A2095" t="s">
        <v>71</v>
      </c>
      <c r="B2095" t="s">
        <v>1308</v>
      </c>
      <c r="C2095" t="s">
        <v>5740</v>
      </c>
      <c r="D2095" t="s">
        <v>72</v>
      </c>
      <c r="E2095" t="s">
        <v>3193</v>
      </c>
      <c r="F2095" t="s">
        <v>98</v>
      </c>
      <c r="G2095" t="s">
        <v>89</v>
      </c>
      <c r="H2095" t="s">
        <v>75</v>
      </c>
      <c r="I2095" t="s">
        <v>76</v>
      </c>
      <c r="J2095" t="s">
        <v>77</v>
      </c>
      <c r="K2095">
        <v>80</v>
      </c>
      <c r="L2095" t="s">
        <v>77</v>
      </c>
      <c r="M2095" t="s">
        <v>78</v>
      </c>
      <c r="N2095" t="s">
        <v>5741</v>
      </c>
      <c r="O2095" t="s">
        <v>3188</v>
      </c>
      <c r="P2095" t="s">
        <v>3188</v>
      </c>
      <c r="Q2095" t="s">
        <v>3195</v>
      </c>
      <c r="R2095" t="s">
        <v>79</v>
      </c>
      <c r="S2095" t="s">
        <v>40</v>
      </c>
      <c r="T2095" t="s">
        <v>3196</v>
      </c>
      <c r="U2095" t="s">
        <v>100</v>
      </c>
      <c r="V2095" t="s">
        <v>80</v>
      </c>
      <c r="W2095">
        <v>82200</v>
      </c>
      <c r="X2095" t="s">
        <v>85</v>
      </c>
      <c r="Y2095">
        <v>-80</v>
      </c>
      <c r="Z2095" t="s">
        <v>3191</v>
      </c>
      <c r="AA2095" t="s">
        <v>3191</v>
      </c>
      <c r="AB2095" t="s">
        <v>107</v>
      </c>
      <c r="AC2095" t="s">
        <v>91</v>
      </c>
      <c r="AD2095">
        <f>_xlfn.XLOOKUP(MIS[[#This Row],[TRADING SYMBOL]],[1]Sheet1!$D:$D,[1]Sheet1!$C:$C)</f>
        <v>350</v>
      </c>
      <c r="AE2095">
        <f>MIS[[#This Row],[OrderAverageTradedPrice]]*MIS[[#This Row],[OrderQuantity]]</f>
        <v>38500</v>
      </c>
      <c r="AF2095">
        <f>MIS[[#This Row],[LTP]]*MIS[[#This Row],[OrderQuantity]]</f>
        <v>28000</v>
      </c>
      <c r="AG2095">
        <f>IF(MIS[[#This Row],[OrderSide]]="SELL",MIS[[#This Row],[VALUE]]-MIS[[#This Row],[LIVE_VALUE]],MIS[[#This Row],[LIVE_VALUE]]-MIS[[#This Row],[VALUE]])</f>
        <v>10500</v>
      </c>
      <c r="AH2095" t="str" cm="1">
        <f t="array" ref="AH2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5" t="str">
        <f>MIS[[#This Row],[TRADING SYMBOL]]</f>
        <v>SENSEX2552082200PE</v>
      </c>
      <c r="AJ2095" t="str">
        <f>IF(RIGHT(MIS[[#This Row],[Main/Hedge]],4)="MAIN","MAIN","HEDGE")</f>
        <v>MAIN</v>
      </c>
      <c r="AK2095" t="str" cm="1">
        <f t="array" ref="AK2095">_xlfn._xlws.FILTER(Table4[Column1],ISNUMBER(SEARCH(Table4[Column1],MIS[[#This Row],[OrderUniqueIdentifier]])),"")</f>
        <v>MS</v>
      </c>
    </row>
    <row r="2096" spans="1:37" x14ac:dyDescent="0.25">
      <c r="A2096" t="s">
        <v>1414</v>
      </c>
      <c r="B2096" t="s">
        <v>1415</v>
      </c>
      <c r="C2096" t="s">
        <v>6122</v>
      </c>
      <c r="D2096" t="s">
        <v>72</v>
      </c>
      <c r="E2096" t="s">
        <v>160</v>
      </c>
      <c r="F2096" t="s">
        <v>98</v>
      </c>
      <c r="G2096" t="s">
        <v>89</v>
      </c>
      <c r="H2096" t="s">
        <v>75</v>
      </c>
      <c r="I2096" t="s">
        <v>76</v>
      </c>
      <c r="J2096" t="s">
        <v>77</v>
      </c>
      <c r="K2096">
        <v>200</v>
      </c>
      <c r="L2096" t="s">
        <v>77</v>
      </c>
      <c r="M2096" t="s">
        <v>78</v>
      </c>
      <c r="N2096" t="s">
        <v>6123</v>
      </c>
      <c r="O2096" t="s">
        <v>3188</v>
      </c>
      <c r="P2096" t="s">
        <v>3188</v>
      </c>
      <c r="Q2096" t="s">
        <v>162</v>
      </c>
      <c r="R2096" t="s">
        <v>79</v>
      </c>
      <c r="S2096" t="s">
        <v>3964</v>
      </c>
      <c r="T2096" t="s">
        <v>163</v>
      </c>
      <c r="U2096" t="s">
        <v>100</v>
      </c>
      <c r="V2096" t="s">
        <v>80</v>
      </c>
      <c r="W2096">
        <v>82500</v>
      </c>
      <c r="X2096" t="s">
        <v>81</v>
      </c>
      <c r="Y2096">
        <v>-200</v>
      </c>
      <c r="Z2096" t="s">
        <v>3191</v>
      </c>
      <c r="AA2096" t="s">
        <v>3191</v>
      </c>
      <c r="AB2096" t="s">
        <v>90</v>
      </c>
      <c r="AC2096" t="s">
        <v>91</v>
      </c>
      <c r="AD2096">
        <f>_xlfn.XLOOKUP(MIS[[#This Row],[TRADING SYMBOL]],[1]Sheet1!$D:$D,[1]Sheet1!$C:$C)</f>
        <v>367.2</v>
      </c>
      <c r="AE2096">
        <f>MIS[[#This Row],[OrderAverageTradedPrice]]*MIS[[#This Row],[OrderQuantity]]</f>
        <v>82481</v>
      </c>
      <c r="AF2096">
        <f>MIS[[#This Row],[LTP]]*MIS[[#This Row],[OrderQuantity]]</f>
        <v>73440</v>
      </c>
      <c r="AG2096">
        <f>IF(MIS[[#This Row],[OrderSide]]="SELL",MIS[[#This Row],[VALUE]]-MIS[[#This Row],[LIVE_VALUE]],MIS[[#This Row],[LIVE_VALUE]]-MIS[[#This Row],[VALUE]])</f>
        <v>9041</v>
      </c>
      <c r="AH2096" t="str" cm="1">
        <f t="array" ref="AH2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6" t="str">
        <f>MIS[[#This Row],[TRADING SYMBOL]]</f>
        <v>SENSEX2552082500CE</v>
      </c>
      <c r="AJ2096" t="str">
        <f>IF(RIGHT(MIS[[#This Row],[Main/Hedge]],4)="MAIN","MAIN","HEDGE")</f>
        <v>MAIN</v>
      </c>
      <c r="AK2096" t="str" cm="1">
        <f t="array" ref="AK2096">_xlfn._xlws.FILTER(Table4[Column1],ISNUMBER(SEARCH(Table4[Column1],MIS[[#This Row],[OrderUniqueIdentifier]])),"")</f>
        <v>MS</v>
      </c>
    </row>
    <row r="2097" spans="1:37" x14ac:dyDescent="0.25">
      <c r="A2097" t="s">
        <v>1414</v>
      </c>
      <c r="B2097" t="s">
        <v>1431</v>
      </c>
      <c r="C2097" t="s">
        <v>6185</v>
      </c>
      <c r="D2097" t="s">
        <v>72</v>
      </c>
      <c r="E2097" t="s">
        <v>3202</v>
      </c>
      <c r="F2097" t="s">
        <v>98</v>
      </c>
      <c r="G2097" t="s">
        <v>89</v>
      </c>
      <c r="H2097" t="s">
        <v>75</v>
      </c>
      <c r="I2097" t="s">
        <v>76</v>
      </c>
      <c r="J2097" t="s">
        <v>77</v>
      </c>
      <c r="K2097">
        <v>20</v>
      </c>
      <c r="L2097" t="s">
        <v>77</v>
      </c>
      <c r="M2097" t="s">
        <v>78</v>
      </c>
      <c r="N2097" t="s">
        <v>4058</v>
      </c>
      <c r="O2097" t="s">
        <v>3188</v>
      </c>
      <c r="P2097" t="s">
        <v>3188</v>
      </c>
      <c r="Q2097" t="s">
        <v>3205</v>
      </c>
      <c r="R2097" t="s">
        <v>79</v>
      </c>
      <c r="S2097" t="s">
        <v>3964</v>
      </c>
      <c r="T2097" t="s">
        <v>3206</v>
      </c>
      <c r="U2097" t="s">
        <v>100</v>
      </c>
      <c r="V2097" t="s">
        <v>80</v>
      </c>
      <c r="W2097">
        <v>82100</v>
      </c>
      <c r="X2097" t="s">
        <v>85</v>
      </c>
      <c r="Y2097">
        <v>-20</v>
      </c>
      <c r="Z2097" t="s">
        <v>3191</v>
      </c>
      <c r="AA2097" t="s">
        <v>3191</v>
      </c>
      <c r="AB2097" t="s">
        <v>107</v>
      </c>
      <c r="AC2097" t="s">
        <v>91</v>
      </c>
      <c r="AD2097">
        <f>_xlfn.XLOOKUP(MIS[[#This Row],[TRADING SYMBOL]],[1]Sheet1!$D:$D,[1]Sheet1!$C:$C)</f>
        <v>310.8</v>
      </c>
      <c r="AE2097">
        <f>MIS[[#This Row],[OrderAverageTradedPrice]]*MIS[[#This Row],[OrderQuantity]]</f>
        <v>8771</v>
      </c>
      <c r="AF2097">
        <f>MIS[[#This Row],[LTP]]*MIS[[#This Row],[OrderQuantity]]</f>
        <v>6216</v>
      </c>
      <c r="AG2097">
        <f>IF(MIS[[#This Row],[OrderSide]]="SELL",MIS[[#This Row],[VALUE]]-MIS[[#This Row],[LIVE_VALUE]],MIS[[#This Row],[LIVE_VALUE]]-MIS[[#This Row],[VALUE]])</f>
        <v>2555</v>
      </c>
      <c r="AH2097" t="str" cm="1">
        <f t="array" ref="AH2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7" t="str">
        <f>MIS[[#This Row],[TRADING SYMBOL]]</f>
        <v>SENSEX2552082100PE</v>
      </c>
      <c r="AJ2097" t="str">
        <f>IF(RIGHT(MIS[[#This Row],[Main/Hedge]],4)="MAIN","MAIN","HEDGE")</f>
        <v>MAIN</v>
      </c>
      <c r="AK2097" t="str" cm="1">
        <f t="array" ref="AK2097">_xlfn._xlws.FILTER(Table4[Column1],ISNUMBER(SEARCH(Table4[Column1],MIS[[#This Row],[OrderUniqueIdentifier]])),"")</f>
        <v>MS</v>
      </c>
    </row>
    <row r="2098" spans="1:37" x14ac:dyDescent="0.25">
      <c r="A2098" t="s">
        <v>1555</v>
      </c>
      <c r="B2098" t="s">
        <v>1556</v>
      </c>
      <c r="C2098" t="s">
        <v>6581</v>
      </c>
      <c r="D2098" t="s">
        <v>72</v>
      </c>
      <c r="E2098" t="s">
        <v>2044</v>
      </c>
      <c r="F2098" t="s">
        <v>98</v>
      </c>
      <c r="G2098" t="s">
        <v>89</v>
      </c>
      <c r="H2098" t="s">
        <v>93</v>
      </c>
      <c r="I2098" t="s">
        <v>76</v>
      </c>
      <c r="J2098" t="s">
        <v>6582</v>
      </c>
      <c r="K2098">
        <v>420</v>
      </c>
      <c r="L2098" t="s">
        <v>77</v>
      </c>
      <c r="M2098" t="s">
        <v>78</v>
      </c>
      <c r="N2098" t="s">
        <v>6583</v>
      </c>
      <c r="O2098" t="s">
        <v>3183</v>
      </c>
      <c r="P2098" t="s">
        <v>3188</v>
      </c>
      <c r="Q2098" t="s">
        <v>2048</v>
      </c>
      <c r="R2098" t="s">
        <v>79</v>
      </c>
      <c r="S2098" t="s">
        <v>40</v>
      </c>
      <c r="T2098" t="s">
        <v>2049</v>
      </c>
      <c r="U2098" t="s">
        <v>100</v>
      </c>
      <c r="V2098" t="s">
        <v>80</v>
      </c>
      <c r="W2098">
        <v>82300</v>
      </c>
      <c r="X2098" t="s">
        <v>81</v>
      </c>
      <c r="Y2098">
        <v>-420</v>
      </c>
      <c r="Z2098" t="s">
        <v>3184</v>
      </c>
      <c r="AA2098" t="s">
        <v>3191</v>
      </c>
      <c r="AB2098" t="s">
        <v>90</v>
      </c>
      <c r="AC2098" t="s">
        <v>91</v>
      </c>
      <c r="AD2098">
        <f>_xlfn.XLOOKUP(MIS[[#This Row],[TRADING SYMBOL]],[1]Sheet1!$D:$D,[1]Sheet1!$C:$C)</f>
        <v>464.4</v>
      </c>
      <c r="AE2098">
        <f>MIS[[#This Row],[OrderAverageTradedPrice]]*MIS[[#This Row],[OrderQuantity]]</f>
        <v>213742.99999999968</v>
      </c>
      <c r="AF2098">
        <f>MIS[[#This Row],[LTP]]*MIS[[#This Row],[OrderQuantity]]</f>
        <v>195048</v>
      </c>
      <c r="AG2098">
        <f>IF(MIS[[#This Row],[OrderSide]]="SELL",MIS[[#This Row],[VALUE]]-MIS[[#This Row],[LIVE_VALUE]],MIS[[#This Row],[LIVE_VALUE]]-MIS[[#This Row],[VALUE]])</f>
        <v>18694.99999999968</v>
      </c>
      <c r="AH2098" t="str" cm="1">
        <f t="array" ref="AH2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8" t="str">
        <f>MIS[[#This Row],[TRADING SYMBOL]]</f>
        <v>SENSEX2552082300CE</v>
      </c>
      <c r="AJ2098" t="str">
        <f>IF(RIGHT(MIS[[#This Row],[Main/Hedge]],4)="MAIN","MAIN","HEDGE")</f>
        <v>MAIN</v>
      </c>
      <c r="AK2098" t="str" cm="1">
        <f t="array" ref="AK2098">_xlfn._xlws.FILTER(Table4[Column1],ISNUMBER(SEARCH(Table4[Column1],MIS[[#This Row],[OrderUniqueIdentifier]])),"")</f>
        <v>MS</v>
      </c>
    </row>
    <row r="2099" spans="1:37" x14ac:dyDescent="0.25">
      <c r="A2099" t="s">
        <v>1555</v>
      </c>
      <c r="B2099" t="s">
        <v>1577</v>
      </c>
      <c r="C2099" t="s">
        <v>6665</v>
      </c>
      <c r="D2099" t="s">
        <v>72</v>
      </c>
      <c r="E2099" t="s">
        <v>2044</v>
      </c>
      <c r="F2099" t="s">
        <v>98</v>
      </c>
      <c r="G2099" t="s">
        <v>89</v>
      </c>
      <c r="H2099" t="s">
        <v>93</v>
      </c>
      <c r="I2099" t="s">
        <v>76</v>
      </c>
      <c r="J2099" t="s">
        <v>6666</v>
      </c>
      <c r="K2099">
        <v>360</v>
      </c>
      <c r="L2099" t="s">
        <v>77</v>
      </c>
      <c r="M2099" t="s">
        <v>78</v>
      </c>
      <c r="N2099" t="s">
        <v>6667</v>
      </c>
      <c r="O2099" t="s">
        <v>3183</v>
      </c>
      <c r="P2099" t="s">
        <v>3188</v>
      </c>
      <c r="Q2099" t="s">
        <v>2048</v>
      </c>
      <c r="R2099" t="s">
        <v>79</v>
      </c>
      <c r="S2099" t="s">
        <v>40</v>
      </c>
      <c r="T2099" t="s">
        <v>2049</v>
      </c>
      <c r="U2099" t="s">
        <v>100</v>
      </c>
      <c r="V2099" t="s">
        <v>80</v>
      </c>
      <c r="W2099">
        <v>82300</v>
      </c>
      <c r="X2099" t="s">
        <v>81</v>
      </c>
      <c r="Y2099">
        <v>-360</v>
      </c>
      <c r="Z2099" t="s">
        <v>3184</v>
      </c>
      <c r="AA2099" t="s">
        <v>3191</v>
      </c>
      <c r="AB2099" t="s">
        <v>90</v>
      </c>
      <c r="AC2099" t="s">
        <v>91</v>
      </c>
      <c r="AD2099">
        <f>_xlfn.XLOOKUP(MIS[[#This Row],[TRADING SYMBOL]],[1]Sheet1!$D:$D,[1]Sheet1!$C:$C)</f>
        <v>464.4</v>
      </c>
      <c r="AE2099">
        <f>MIS[[#This Row],[OrderAverageTradedPrice]]*MIS[[#This Row],[OrderQuantity]]</f>
        <v>183511.9999999998</v>
      </c>
      <c r="AF2099">
        <f>MIS[[#This Row],[LTP]]*MIS[[#This Row],[OrderQuantity]]</f>
        <v>167184</v>
      </c>
      <c r="AG2099">
        <f>IF(MIS[[#This Row],[OrderSide]]="SELL",MIS[[#This Row],[VALUE]]-MIS[[#This Row],[LIVE_VALUE]],MIS[[#This Row],[LIVE_VALUE]]-MIS[[#This Row],[VALUE]])</f>
        <v>16327.999999999796</v>
      </c>
      <c r="AH2099" t="str" cm="1">
        <f t="array" ref="AH2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9" t="str">
        <f>MIS[[#This Row],[TRADING SYMBOL]]</f>
        <v>SENSEX2552082300CE</v>
      </c>
      <c r="AJ2099" t="str">
        <f>IF(RIGHT(MIS[[#This Row],[Main/Hedge]],4)="MAIN","MAIN","HEDGE")</f>
        <v>MAIN</v>
      </c>
      <c r="AK2099" t="str" cm="1">
        <f t="array" ref="AK2099">_xlfn._xlws.FILTER(Table4[Column1],ISNUMBER(SEARCH(Table4[Column1],MIS[[#This Row],[OrderUniqueIdentifier]])),"")</f>
        <v>MS</v>
      </c>
    </row>
    <row r="2100" spans="1:37" x14ac:dyDescent="0.25">
      <c r="A2100" t="s">
        <v>1555</v>
      </c>
      <c r="B2100" t="s">
        <v>1577</v>
      </c>
      <c r="C2100" t="s">
        <v>6668</v>
      </c>
      <c r="D2100" t="s">
        <v>72</v>
      </c>
      <c r="E2100" t="s">
        <v>2053</v>
      </c>
      <c r="F2100" t="s">
        <v>98</v>
      </c>
      <c r="G2100" t="s">
        <v>89</v>
      </c>
      <c r="H2100" t="s">
        <v>93</v>
      </c>
      <c r="I2100" t="s">
        <v>76</v>
      </c>
      <c r="J2100" t="s">
        <v>6669</v>
      </c>
      <c r="K2100">
        <v>360</v>
      </c>
      <c r="L2100" t="s">
        <v>77</v>
      </c>
      <c r="M2100" t="s">
        <v>78</v>
      </c>
      <c r="N2100" t="s">
        <v>6670</v>
      </c>
      <c r="O2100" t="s">
        <v>3183</v>
      </c>
      <c r="P2100" t="s">
        <v>3188</v>
      </c>
      <c r="Q2100" t="s">
        <v>2055</v>
      </c>
      <c r="R2100" t="s">
        <v>79</v>
      </c>
      <c r="S2100" t="s">
        <v>40</v>
      </c>
      <c r="T2100" t="s">
        <v>2056</v>
      </c>
      <c r="U2100" t="s">
        <v>100</v>
      </c>
      <c r="V2100" t="s">
        <v>80</v>
      </c>
      <c r="W2100">
        <v>82300</v>
      </c>
      <c r="X2100" t="s">
        <v>85</v>
      </c>
      <c r="Y2100">
        <v>-360</v>
      </c>
      <c r="Z2100" t="s">
        <v>3184</v>
      </c>
      <c r="AA2100" t="s">
        <v>3191</v>
      </c>
      <c r="AB2100" t="s">
        <v>107</v>
      </c>
      <c r="AC2100" t="s">
        <v>91</v>
      </c>
      <c r="AD2100">
        <f>_xlfn.XLOOKUP(MIS[[#This Row],[TRADING SYMBOL]],[1]Sheet1!$D:$D,[1]Sheet1!$C:$C)</f>
        <v>389.05</v>
      </c>
      <c r="AE2100">
        <f>MIS[[#This Row],[OrderAverageTradedPrice]]*MIS[[#This Row],[OrderQuantity]]</f>
        <v>189337.99999999965</v>
      </c>
      <c r="AF2100">
        <f>MIS[[#This Row],[LTP]]*MIS[[#This Row],[OrderQuantity]]</f>
        <v>140058</v>
      </c>
      <c r="AG2100">
        <f>IF(MIS[[#This Row],[OrderSide]]="SELL",MIS[[#This Row],[VALUE]]-MIS[[#This Row],[LIVE_VALUE]],MIS[[#This Row],[LIVE_VALUE]]-MIS[[#This Row],[VALUE]])</f>
        <v>49279.999999999651</v>
      </c>
      <c r="AH2100" t="str" cm="1">
        <f t="array" ref="AH2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0" t="str">
        <f>MIS[[#This Row],[TRADING SYMBOL]]</f>
        <v>SENSEX2552082300PE</v>
      </c>
      <c r="AJ2100" t="str">
        <f>IF(RIGHT(MIS[[#This Row],[Main/Hedge]],4)="MAIN","MAIN","HEDGE")</f>
        <v>MAIN</v>
      </c>
      <c r="AK2100" t="str" cm="1">
        <f t="array" ref="AK2100">_xlfn._xlws.FILTER(Table4[Column1],ISNUMBER(SEARCH(Table4[Column1],MIS[[#This Row],[OrderUniqueIdentifier]])),"")</f>
        <v>MS</v>
      </c>
    </row>
    <row r="2101" spans="1:37" x14ac:dyDescent="0.25">
      <c r="A2101" t="s">
        <v>1555</v>
      </c>
      <c r="B2101" t="s">
        <v>1589</v>
      </c>
      <c r="C2101" t="s">
        <v>6710</v>
      </c>
      <c r="D2101" t="s">
        <v>72</v>
      </c>
      <c r="E2101" t="s">
        <v>2044</v>
      </c>
      <c r="F2101" t="s">
        <v>98</v>
      </c>
      <c r="G2101" t="s">
        <v>89</v>
      </c>
      <c r="H2101" t="s">
        <v>93</v>
      </c>
      <c r="I2101" t="s">
        <v>76</v>
      </c>
      <c r="J2101" t="s">
        <v>6711</v>
      </c>
      <c r="K2101">
        <v>80</v>
      </c>
      <c r="L2101" t="s">
        <v>77</v>
      </c>
      <c r="M2101" t="s">
        <v>78</v>
      </c>
      <c r="N2101" t="s">
        <v>6712</v>
      </c>
      <c r="O2101" t="s">
        <v>3183</v>
      </c>
      <c r="P2101" t="s">
        <v>3188</v>
      </c>
      <c r="Q2101" t="s">
        <v>2048</v>
      </c>
      <c r="R2101" t="s">
        <v>79</v>
      </c>
      <c r="S2101" t="s">
        <v>40</v>
      </c>
      <c r="T2101" t="s">
        <v>2049</v>
      </c>
      <c r="U2101" t="s">
        <v>100</v>
      </c>
      <c r="V2101" t="s">
        <v>80</v>
      </c>
      <c r="W2101">
        <v>82300</v>
      </c>
      <c r="X2101" t="s">
        <v>81</v>
      </c>
      <c r="Y2101">
        <v>-80</v>
      </c>
      <c r="Z2101" t="s">
        <v>3184</v>
      </c>
      <c r="AA2101" t="s">
        <v>3191</v>
      </c>
      <c r="AB2101" t="s">
        <v>90</v>
      </c>
      <c r="AC2101" t="s">
        <v>91</v>
      </c>
      <c r="AD2101">
        <f>_xlfn.XLOOKUP(MIS[[#This Row],[TRADING SYMBOL]],[1]Sheet1!$D:$D,[1]Sheet1!$C:$C)</f>
        <v>464.4</v>
      </c>
      <c r="AE2101">
        <f>MIS[[#This Row],[OrderAverageTradedPrice]]*MIS[[#This Row],[OrderQuantity]]</f>
        <v>40775</v>
      </c>
      <c r="AF2101">
        <f>MIS[[#This Row],[LTP]]*MIS[[#This Row],[OrderQuantity]]</f>
        <v>37152</v>
      </c>
      <c r="AG2101">
        <f>IF(MIS[[#This Row],[OrderSide]]="SELL",MIS[[#This Row],[VALUE]]-MIS[[#This Row],[LIVE_VALUE]],MIS[[#This Row],[LIVE_VALUE]]-MIS[[#This Row],[VALUE]])</f>
        <v>3623</v>
      </c>
      <c r="AH2101" t="str" cm="1">
        <f t="array" ref="AH2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1" t="str">
        <f>MIS[[#This Row],[TRADING SYMBOL]]</f>
        <v>SENSEX2552082300CE</v>
      </c>
      <c r="AJ2101" t="str">
        <f>IF(RIGHT(MIS[[#This Row],[Main/Hedge]],4)="MAIN","MAIN","HEDGE")</f>
        <v>MAIN</v>
      </c>
      <c r="AK2101" t="str" cm="1">
        <f t="array" ref="AK2101">_xlfn._xlws.FILTER(Table4[Column1],ISNUMBER(SEARCH(Table4[Column1],MIS[[#This Row],[OrderUniqueIdentifier]])),"")</f>
        <v>MS</v>
      </c>
    </row>
    <row r="2102" spans="1:37" x14ac:dyDescent="0.25">
      <c r="A2102" t="s">
        <v>1555</v>
      </c>
      <c r="B2102" t="s">
        <v>1631</v>
      </c>
      <c r="C2102" t="s">
        <v>6829</v>
      </c>
      <c r="D2102" t="s">
        <v>72</v>
      </c>
      <c r="E2102" t="s">
        <v>2044</v>
      </c>
      <c r="F2102" t="s">
        <v>98</v>
      </c>
      <c r="G2102" t="s">
        <v>89</v>
      </c>
      <c r="H2102" t="s">
        <v>93</v>
      </c>
      <c r="I2102" t="s">
        <v>76</v>
      </c>
      <c r="J2102" t="s">
        <v>5539</v>
      </c>
      <c r="K2102">
        <v>120</v>
      </c>
      <c r="L2102" t="s">
        <v>77</v>
      </c>
      <c r="M2102" t="s">
        <v>78</v>
      </c>
      <c r="N2102" t="s">
        <v>6830</v>
      </c>
      <c r="O2102" t="s">
        <v>3188</v>
      </c>
      <c r="P2102" t="s">
        <v>3188</v>
      </c>
      <c r="Q2102" t="s">
        <v>2048</v>
      </c>
      <c r="R2102" t="s">
        <v>79</v>
      </c>
      <c r="S2102" t="s">
        <v>40</v>
      </c>
      <c r="T2102" t="s">
        <v>2049</v>
      </c>
      <c r="U2102" t="s">
        <v>100</v>
      </c>
      <c r="V2102" t="s">
        <v>80</v>
      </c>
      <c r="W2102">
        <v>82300</v>
      </c>
      <c r="X2102" t="s">
        <v>81</v>
      </c>
      <c r="Y2102">
        <v>-120</v>
      </c>
      <c r="Z2102" t="s">
        <v>3191</v>
      </c>
      <c r="AA2102" t="s">
        <v>3191</v>
      </c>
      <c r="AB2102" t="s">
        <v>90</v>
      </c>
      <c r="AC2102" t="s">
        <v>91</v>
      </c>
      <c r="AD2102">
        <f>_xlfn.XLOOKUP(MIS[[#This Row],[TRADING SYMBOL]],[1]Sheet1!$D:$D,[1]Sheet1!$C:$C)</f>
        <v>464.4</v>
      </c>
      <c r="AE2102">
        <f>MIS[[#This Row],[OrderAverageTradedPrice]]*MIS[[#This Row],[OrderQuantity]]</f>
        <v>61357.99999999992</v>
      </c>
      <c r="AF2102">
        <f>MIS[[#This Row],[LTP]]*MIS[[#This Row],[OrderQuantity]]</f>
        <v>55728</v>
      </c>
      <c r="AG2102">
        <f>IF(MIS[[#This Row],[OrderSide]]="SELL",MIS[[#This Row],[VALUE]]-MIS[[#This Row],[LIVE_VALUE]],MIS[[#This Row],[LIVE_VALUE]]-MIS[[#This Row],[VALUE]])</f>
        <v>5629.99999999992</v>
      </c>
      <c r="AH2102" t="str" cm="1">
        <f t="array" ref="AH2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2" t="str">
        <f>MIS[[#This Row],[TRADING SYMBOL]]</f>
        <v>SENSEX2552082300CE</v>
      </c>
      <c r="AJ2102" t="str">
        <f>IF(RIGHT(MIS[[#This Row],[Main/Hedge]],4)="MAIN","MAIN","HEDGE")</f>
        <v>MAIN</v>
      </c>
      <c r="AK2102" t="str" cm="1">
        <f t="array" ref="AK2102">_xlfn._xlws.FILTER(Table4[Column1],ISNUMBER(SEARCH(Table4[Column1],MIS[[#This Row],[OrderUniqueIdentifier]])),"")</f>
        <v>MS</v>
      </c>
    </row>
    <row r="2103" spans="1:37" x14ac:dyDescent="0.25">
      <c r="A2103" t="s">
        <v>1555</v>
      </c>
      <c r="B2103" t="s">
        <v>1640</v>
      </c>
      <c r="C2103" t="s">
        <v>6865</v>
      </c>
      <c r="D2103" t="s">
        <v>72</v>
      </c>
      <c r="E2103" t="s">
        <v>2044</v>
      </c>
      <c r="F2103" t="s">
        <v>98</v>
      </c>
      <c r="G2103" t="s">
        <v>89</v>
      </c>
      <c r="H2103" t="s">
        <v>93</v>
      </c>
      <c r="I2103" t="s">
        <v>76</v>
      </c>
      <c r="J2103" t="s">
        <v>6866</v>
      </c>
      <c r="K2103">
        <v>100</v>
      </c>
      <c r="L2103" t="s">
        <v>77</v>
      </c>
      <c r="M2103" t="s">
        <v>78</v>
      </c>
      <c r="N2103" t="s">
        <v>2349</v>
      </c>
      <c r="O2103" t="s">
        <v>3188</v>
      </c>
      <c r="P2103" t="s">
        <v>3188</v>
      </c>
      <c r="Q2103" t="s">
        <v>2048</v>
      </c>
      <c r="R2103" t="s">
        <v>79</v>
      </c>
      <c r="S2103" t="s">
        <v>40</v>
      </c>
      <c r="T2103" t="s">
        <v>2049</v>
      </c>
      <c r="U2103" t="s">
        <v>100</v>
      </c>
      <c r="V2103" t="s">
        <v>80</v>
      </c>
      <c r="W2103">
        <v>82300</v>
      </c>
      <c r="X2103" t="s">
        <v>81</v>
      </c>
      <c r="Y2103">
        <v>-100</v>
      </c>
      <c r="Z2103" t="s">
        <v>3191</v>
      </c>
      <c r="AA2103" t="s">
        <v>3191</v>
      </c>
      <c r="AB2103" t="s">
        <v>90</v>
      </c>
      <c r="AC2103" t="s">
        <v>91</v>
      </c>
      <c r="AD2103">
        <f>_xlfn.XLOOKUP(MIS[[#This Row],[TRADING SYMBOL]],[1]Sheet1!$D:$D,[1]Sheet1!$C:$C)</f>
        <v>464.4</v>
      </c>
      <c r="AE2103">
        <f>MIS[[#This Row],[OrderAverageTradedPrice]]*MIS[[#This Row],[OrderQuantity]]</f>
        <v>50745</v>
      </c>
      <c r="AF2103">
        <f>MIS[[#This Row],[LTP]]*MIS[[#This Row],[OrderQuantity]]</f>
        <v>46440</v>
      </c>
      <c r="AG2103">
        <f>IF(MIS[[#This Row],[OrderSide]]="SELL",MIS[[#This Row],[VALUE]]-MIS[[#This Row],[LIVE_VALUE]],MIS[[#This Row],[LIVE_VALUE]]-MIS[[#This Row],[VALUE]])</f>
        <v>4305</v>
      </c>
      <c r="AH2103" t="str" cm="1">
        <f t="array" ref="AH2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3" t="str">
        <f>MIS[[#This Row],[TRADING SYMBOL]]</f>
        <v>SENSEX2552082300CE</v>
      </c>
      <c r="AJ2103" t="str">
        <f>IF(RIGHT(MIS[[#This Row],[Main/Hedge]],4)="MAIN","MAIN","HEDGE")</f>
        <v>MAIN</v>
      </c>
      <c r="AK2103" t="str" cm="1">
        <f t="array" ref="AK2103">_xlfn._xlws.FILTER(Table4[Column1],ISNUMBER(SEARCH(Table4[Column1],MIS[[#This Row],[OrderUniqueIdentifier]])),"")</f>
        <v>MS</v>
      </c>
    </row>
    <row r="2104" spans="1:37" x14ac:dyDescent="0.25">
      <c r="A2104" t="s">
        <v>1555</v>
      </c>
      <c r="B2104" t="s">
        <v>1648</v>
      </c>
      <c r="C2104" t="s">
        <v>6898</v>
      </c>
      <c r="D2104" t="s">
        <v>72</v>
      </c>
      <c r="E2104" t="s">
        <v>2044</v>
      </c>
      <c r="F2104" t="s">
        <v>98</v>
      </c>
      <c r="G2104" t="s">
        <v>89</v>
      </c>
      <c r="H2104" t="s">
        <v>93</v>
      </c>
      <c r="I2104" t="s">
        <v>76</v>
      </c>
      <c r="J2104" t="s">
        <v>2688</v>
      </c>
      <c r="K2104">
        <v>80</v>
      </c>
      <c r="L2104" t="s">
        <v>77</v>
      </c>
      <c r="M2104" t="s">
        <v>78</v>
      </c>
      <c r="N2104" t="s">
        <v>6899</v>
      </c>
      <c r="O2104" t="s">
        <v>3188</v>
      </c>
      <c r="P2104" t="s">
        <v>3188</v>
      </c>
      <c r="Q2104" t="s">
        <v>2048</v>
      </c>
      <c r="R2104" t="s">
        <v>79</v>
      </c>
      <c r="S2104" t="s">
        <v>40</v>
      </c>
      <c r="T2104" t="s">
        <v>2049</v>
      </c>
      <c r="U2104" t="s">
        <v>100</v>
      </c>
      <c r="V2104" t="s">
        <v>80</v>
      </c>
      <c r="W2104">
        <v>82300</v>
      </c>
      <c r="X2104" t="s">
        <v>81</v>
      </c>
      <c r="Y2104">
        <v>-80</v>
      </c>
      <c r="Z2104" t="s">
        <v>3191</v>
      </c>
      <c r="AA2104" t="s">
        <v>3191</v>
      </c>
      <c r="AB2104" t="s">
        <v>90</v>
      </c>
      <c r="AC2104" t="s">
        <v>91</v>
      </c>
      <c r="AD2104">
        <f>_xlfn.XLOOKUP(MIS[[#This Row],[TRADING SYMBOL]],[1]Sheet1!$D:$D,[1]Sheet1!$C:$C)</f>
        <v>464.4</v>
      </c>
      <c r="AE2104">
        <f>MIS[[#This Row],[OrderAverageTradedPrice]]*MIS[[#This Row],[OrderQuantity]]</f>
        <v>40662</v>
      </c>
      <c r="AF2104">
        <f>MIS[[#This Row],[LTP]]*MIS[[#This Row],[OrderQuantity]]</f>
        <v>37152</v>
      </c>
      <c r="AG2104">
        <f>IF(MIS[[#This Row],[OrderSide]]="SELL",MIS[[#This Row],[VALUE]]-MIS[[#This Row],[LIVE_VALUE]],MIS[[#This Row],[LIVE_VALUE]]-MIS[[#This Row],[VALUE]])</f>
        <v>3510</v>
      </c>
      <c r="AH2104" t="str" cm="1">
        <f t="array" ref="AH2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4" t="str">
        <f>MIS[[#This Row],[TRADING SYMBOL]]</f>
        <v>SENSEX2552082300CE</v>
      </c>
      <c r="AJ2104" t="str">
        <f>IF(RIGHT(MIS[[#This Row],[Main/Hedge]],4)="MAIN","MAIN","HEDGE")</f>
        <v>MAIN</v>
      </c>
      <c r="AK2104" t="str" cm="1">
        <f t="array" ref="AK2104">_xlfn._xlws.FILTER(Table4[Column1],ISNUMBER(SEARCH(Table4[Column1],MIS[[#This Row],[OrderUniqueIdentifier]])),"")</f>
        <v>MS</v>
      </c>
    </row>
    <row r="2105" spans="1:37" x14ac:dyDescent="0.25">
      <c r="A2105" t="s">
        <v>1555</v>
      </c>
      <c r="B2105" t="s">
        <v>1648</v>
      </c>
      <c r="C2105" t="s">
        <v>6900</v>
      </c>
      <c r="D2105" t="s">
        <v>72</v>
      </c>
      <c r="E2105" t="s">
        <v>2053</v>
      </c>
      <c r="F2105" t="s">
        <v>98</v>
      </c>
      <c r="G2105" t="s">
        <v>89</v>
      </c>
      <c r="H2105" t="s">
        <v>93</v>
      </c>
      <c r="I2105" t="s">
        <v>76</v>
      </c>
      <c r="J2105" t="s">
        <v>6901</v>
      </c>
      <c r="K2105">
        <v>80</v>
      </c>
      <c r="L2105" t="s">
        <v>77</v>
      </c>
      <c r="M2105" t="s">
        <v>78</v>
      </c>
      <c r="N2105" t="s">
        <v>6901</v>
      </c>
      <c r="O2105" t="s">
        <v>3188</v>
      </c>
      <c r="P2105" t="s">
        <v>3188</v>
      </c>
      <c r="Q2105" t="s">
        <v>2055</v>
      </c>
      <c r="R2105" t="s">
        <v>79</v>
      </c>
      <c r="S2105" t="s">
        <v>40</v>
      </c>
      <c r="T2105" t="s">
        <v>2056</v>
      </c>
      <c r="U2105" t="s">
        <v>100</v>
      </c>
      <c r="V2105" t="s">
        <v>80</v>
      </c>
      <c r="W2105">
        <v>82300</v>
      </c>
      <c r="X2105" t="s">
        <v>85</v>
      </c>
      <c r="Y2105">
        <v>-80</v>
      </c>
      <c r="Z2105" t="s">
        <v>3191</v>
      </c>
      <c r="AA2105" t="s">
        <v>3191</v>
      </c>
      <c r="AB2105" t="s">
        <v>107</v>
      </c>
      <c r="AC2105" t="s">
        <v>91</v>
      </c>
      <c r="AD2105">
        <f>_xlfn.XLOOKUP(MIS[[#This Row],[TRADING SYMBOL]],[1]Sheet1!$D:$D,[1]Sheet1!$C:$C)</f>
        <v>389.05</v>
      </c>
      <c r="AE2105">
        <f>MIS[[#This Row],[OrderAverageTradedPrice]]*MIS[[#This Row],[OrderQuantity]]</f>
        <v>42212</v>
      </c>
      <c r="AF2105">
        <f>MIS[[#This Row],[LTP]]*MIS[[#This Row],[OrderQuantity]]</f>
        <v>31124</v>
      </c>
      <c r="AG2105">
        <f>IF(MIS[[#This Row],[OrderSide]]="SELL",MIS[[#This Row],[VALUE]]-MIS[[#This Row],[LIVE_VALUE]],MIS[[#This Row],[LIVE_VALUE]]-MIS[[#This Row],[VALUE]])</f>
        <v>11088</v>
      </c>
      <c r="AH2105" t="str" cm="1">
        <f t="array" ref="AH2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5" t="str">
        <f>MIS[[#This Row],[TRADING SYMBOL]]</f>
        <v>SENSEX2552082300PE</v>
      </c>
      <c r="AJ2105" t="str">
        <f>IF(RIGHT(MIS[[#This Row],[Main/Hedge]],4)="MAIN","MAIN","HEDGE")</f>
        <v>MAIN</v>
      </c>
      <c r="AK2105" t="str" cm="1">
        <f t="array" ref="AK2105">_xlfn._xlws.FILTER(Table4[Column1],ISNUMBER(SEARCH(Table4[Column1],MIS[[#This Row],[OrderUniqueIdentifier]])),"")</f>
        <v>MS</v>
      </c>
    </row>
    <row r="2106" spans="1:37" x14ac:dyDescent="0.25">
      <c r="A2106" t="s">
        <v>71</v>
      </c>
      <c r="B2106" t="s">
        <v>454</v>
      </c>
      <c r="C2106" t="s">
        <v>5807</v>
      </c>
      <c r="D2106" t="s">
        <v>72</v>
      </c>
      <c r="E2106" t="s">
        <v>160</v>
      </c>
      <c r="F2106" t="s">
        <v>98</v>
      </c>
      <c r="G2106" t="s">
        <v>89</v>
      </c>
      <c r="H2106" t="s">
        <v>75</v>
      </c>
      <c r="I2106" t="s">
        <v>76</v>
      </c>
      <c r="J2106" t="s">
        <v>77</v>
      </c>
      <c r="K2106">
        <v>40</v>
      </c>
      <c r="L2106" t="s">
        <v>77</v>
      </c>
      <c r="M2106" t="s">
        <v>78</v>
      </c>
      <c r="N2106" t="s">
        <v>5268</v>
      </c>
      <c r="O2106" t="s">
        <v>3188</v>
      </c>
      <c r="P2106" t="s">
        <v>3199</v>
      </c>
      <c r="Q2106" t="s">
        <v>162</v>
      </c>
      <c r="R2106" t="s">
        <v>79</v>
      </c>
      <c r="S2106" t="s">
        <v>40</v>
      </c>
      <c r="T2106" t="s">
        <v>163</v>
      </c>
      <c r="U2106" t="s">
        <v>100</v>
      </c>
      <c r="V2106" t="s">
        <v>80</v>
      </c>
      <c r="W2106">
        <v>82500</v>
      </c>
      <c r="X2106" t="s">
        <v>81</v>
      </c>
      <c r="Y2106">
        <v>-40</v>
      </c>
      <c r="Z2106" t="s">
        <v>3191</v>
      </c>
      <c r="AA2106" t="s">
        <v>3200</v>
      </c>
      <c r="AB2106" t="s">
        <v>90</v>
      </c>
      <c r="AC2106" t="s">
        <v>91</v>
      </c>
      <c r="AD2106">
        <f>_xlfn.XLOOKUP(MIS[[#This Row],[TRADING SYMBOL]],[1]Sheet1!$D:$D,[1]Sheet1!$C:$C)</f>
        <v>367.2</v>
      </c>
      <c r="AE2106">
        <f>MIS[[#This Row],[OrderAverageTradedPrice]]*MIS[[#This Row],[OrderQuantity]]</f>
        <v>16580</v>
      </c>
      <c r="AF2106">
        <f>MIS[[#This Row],[LTP]]*MIS[[#This Row],[OrderQuantity]]</f>
        <v>14688</v>
      </c>
      <c r="AG2106">
        <f>IF(MIS[[#This Row],[OrderSide]]="SELL",MIS[[#This Row],[VALUE]]-MIS[[#This Row],[LIVE_VALUE]],MIS[[#This Row],[LIVE_VALUE]]-MIS[[#This Row],[VALUE]])</f>
        <v>1892</v>
      </c>
      <c r="AH2106" t="str" cm="1">
        <f t="array" ref="AH2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6" t="str">
        <f>MIS[[#This Row],[TRADING SYMBOL]]</f>
        <v>SENSEX2552082500CE</v>
      </c>
      <c r="AJ2106" t="str">
        <f>IF(RIGHT(MIS[[#This Row],[Main/Hedge]],4)="MAIN","MAIN","HEDGE")</f>
        <v>MAIN</v>
      </c>
      <c r="AK2106" t="str" cm="1">
        <f t="array" ref="AK2106">_xlfn._xlws.FILTER(Table4[Column1],ISNUMBER(SEARCH(Table4[Column1],MIS[[#This Row],[OrderUniqueIdentifier]])),"")</f>
        <v>MS</v>
      </c>
    </row>
    <row r="2107" spans="1:37" x14ac:dyDescent="0.25">
      <c r="A2107" t="s">
        <v>71</v>
      </c>
      <c r="B2107" t="s">
        <v>482</v>
      </c>
      <c r="C2107" t="s">
        <v>3197</v>
      </c>
      <c r="D2107" t="s">
        <v>72</v>
      </c>
      <c r="E2107" t="s">
        <v>160</v>
      </c>
      <c r="F2107" t="s">
        <v>98</v>
      </c>
      <c r="G2107" t="s">
        <v>89</v>
      </c>
      <c r="H2107" t="s">
        <v>75</v>
      </c>
      <c r="I2107" t="s">
        <v>76</v>
      </c>
      <c r="J2107" t="s">
        <v>77</v>
      </c>
      <c r="K2107">
        <v>40</v>
      </c>
      <c r="L2107" t="s">
        <v>77</v>
      </c>
      <c r="M2107" t="s">
        <v>78</v>
      </c>
      <c r="N2107" t="s">
        <v>3198</v>
      </c>
      <c r="O2107" t="s">
        <v>3188</v>
      </c>
      <c r="P2107" t="s">
        <v>3199</v>
      </c>
      <c r="Q2107" t="s">
        <v>162</v>
      </c>
      <c r="R2107" t="s">
        <v>79</v>
      </c>
      <c r="S2107" t="s">
        <v>40</v>
      </c>
      <c r="T2107" t="s">
        <v>163</v>
      </c>
      <c r="U2107" t="s">
        <v>100</v>
      </c>
      <c r="V2107" t="s">
        <v>80</v>
      </c>
      <c r="W2107">
        <v>82500</v>
      </c>
      <c r="X2107" t="s">
        <v>81</v>
      </c>
      <c r="Y2107">
        <v>-40</v>
      </c>
      <c r="Z2107" t="s">
        <v>3191</v>
      </c>
      <c r="AA2107" t="s">
        <v>3200</v>
      </c>
      <c r="AB2107" t="s">
        <v>90</v>
      </c>
      <c r="AC2107" t="s">
        <v>91</v>
      </c>
      <c r="AD2107">
        <f>_xlfn.XLOOKUP(MIS[[#This Row],[TRADING SYMBOL]],[1]Sheet1!$D:$D,[1]Sheet1!$C:$C)</f>
        <v>367.2</v>
      </c>
      <c r="AE2107">
        <f>MIS[[#This Row],[OrderAverageTradedPrice]]*MIS[[#This Row],[OrderQuantity]]</f>
        <v>16696</v>
      </c>
      <c r="AF2107">
        <f>MIS[[#This Row],[LTP]]*MIS[[#This Row],[OrderQuantity]]</f>
        <v>14688</v>
      </c>
      <c r="AG2107">
        <f>IF(MIS[[#This Row],[OrderSide]]="SELL",MIS[[#This Row],[VALUE]]-MIS[[#This Row],[LIVE_VALUE]],MIS[[#This Row],[LIVE_VALUE]]-MIS[[#This Row],[VALUE]])</f>
        <v>2008</v>
      </c>
      <c r="AH2107" t="str" cm="1">
        <f t="array" ref="AH2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7" t="str">
        <f>MIS[[#This Row],[TRADING SYMBOL]]</f>
        <v>SENSEX2552082500CE</v>
      </c>
      <c r="AJ2107" t="str">
        <f>IF(RIGHT(MIS[[#This Row],[Main/Hedge]],4)="MAIN","MAIN","HEDGE")</f>
        <v>MAIN</v>
      </c>
      <c r="AK2107" t="str" cm="1">
        <f t="array" ref="AK2107">_xlfn._xlws.FILTER(Table4[Column1],ISNUMBER(SEARCH(Table4[Column1],MIS[[#This Row],[OrderUniqueIdentifier]])),"")</f>
        <v>MS</v>
      </c>
    </row>
    <row r="2108" spans="1:37" x14ac:dyDescent="0.25">
      <c r="A2108" t="s">
        <v>71</v>
      </c>
      <c r="B2108" t="s">
        <v>540</v>
      </c>
      <c r="C2108" t="s">
        <v>3366</v>
      </c>
      <c r="D2108" t="s">
        <v>72</v>
      </c>
      <c r="E2108" t="s">
        <v>3193</v>
      </c>
      <c r="F2108" t="s">
        <v>98</v>
      </c>
      <c r="G2108" t="s">
        <v>89</v>
      </c>
      <c r="H2108" t="s">
        <v>75</v>
      </c>
      <c r="I2108" t="s">
        <v>76</v>
      </c>
      <c r="J2108" t="s">
        <v>77</v>
      </c>
      <c r="K2108">
        <v>40</v>
      </c>
      <c r="L2108" t="s">
        <v>77</v>
      </c>
      <c r="M2108" t="s">
        <v>78</v>
      </c>
      <c r="N2108" t="s">
        <v>3367</v>
      </c>
      <c r="O2108" t="s">
        <v>3188</v>
      </c>
      <c r="P2108" t="s">
        <v>3199</v>
      </c>
      <c r="Q2108" t="s">
        <v>3195</v>
      </c>
      <c r="R2108" t="s">
        <v>79</v>
      </c>
      <c r="S2108" t="s">
        <v>40</v>
      </c>
      <c r="T2108" t="s">
        <v>3196</v>
      </c>
      <c r="U2108" t="s">
        <v>100</v>
      </c>
      <c r="V2108" t="s">
        <v>80</v>
      </c>
      <c r="W2108">
        <v>82200</v>
      </c>
      <c r="X2108" t="s">
        <v>85</v>
      </c>
      <c r="Y2108">
        <v>-40</v>
      </c>
      <c r="Z2108" t="s">
        <v>3191</v>
      </c>
      <c r="AA2108" t="s">
        <v>3200</v>
      </c>
      <c r="AB2108" t="s">
        <v>107</v>
      </c>
      <c r="AC2108" t="s">
        <v>91</v>
      </c>
      <c r="AD2108">
        <f>_xlfn.XLOOKUP(MIS[[#This Row],[TRADING SYMBOL]],[1]Sheet1!$D:$D,[1]Sheet1!$C:$C)</f>
        <v>350</v>
      </c>
      <c r="AE2108">
        <f>MIS[[#This Row],[OrderAverageTradedPrice]]*MIS[[#This Row],[OrderQuantity]]</f>
        <v>19235</v>
      </c>
      <c r="AF2108">
        <f>MIS[[#This Row],[LTP]]*MIS[[#This Row],[OrderQuantity]]</f>
        <v>14000</v>
      </c>
      <c r="AG2108">
        <f>IF(MIS[[#This Row],[OrderSide]]="SELL",MIS[[#This Row],[VALUE]]-MIS[[#This Row],[LIVE_VALUE]],MIS[[#This Row],[LIVE_VALUE]]-MIS[[#This Row],[VALUE]])</f>
        <v>5235</v>
      </c>
      <c r="AH2108" t="str" cm="1">
        <f t="array" ref="AH2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8" t="str">
        <f>MIS[[#This Row],[TRADING SYMBOL]]</f>
        <v>SENSEX2552082200PE</v>
      </c>
      <c r="AJ2108" t="str">
        <f>IF(RIGHT(MIS[[#This Row],[Main/Hedge]],4)="MAIN","MAIN","HEDGE")</f>
        <v>MAIN</v>
      </c>
      <c r="AK2108" t="str" cm="1">
        <f t="array" ref="AK2108">_xlfn._xlws.FILTER(Table4[Column1],ISNUMBER(SEARCH(Table4[Column1],MIS[[#This Row],[OrderUniqueIdentifier]])),"")</f>
        <v>MS</v>
      </c>
    </row>
    <row r="2109" spans="1:37" x14ac:dyDescent="0.25">
      <c r="A2109" t="s">
        <v>71</v>
      </c>
      <c r="B2109" t="s">
        <v>550</v>
      </c>
      <c r="C2109" t="s">
        <v>3400</v>
      </c>
      <c r="D2109" t="s">
        <v>72</v>
      </c>
      <c r="E2109" t="s">
        <v>160</v>
      </c>
      <c r="F2109" t="s">
        <v>98</v>
      </c>
      <c r="G2109" t="s">
        <v>89</v>
      </c>
      <c r="H2109" t="s">
        <v>75</v>
      </c>
      <c r="I2109" t="s">
        <v>76</v>
      </c>
      <c r="J2109" t="s">
        <v>77</v>
      </c>
      <c r="K2109">
        <v>40</v>
      </c>
      <c r="L2109" t="s">
        <v>77</v>
      </c>
      <c r="M2109" t="s">
        <v>78</v>
      </c>
      <c r="N2109" t="s">
        <v>3401</v>
      </c>
      <c r="O2109" t="s">
        <v>3188</v>
      </c>
      <c r="P2109" t="s">
        <v>3199</v>
      </c>
      <c r="Q2109" t="s">
        <v>162</v>
      </c>
      <c r="R2109" t="s">
        <v>79</v>
      </c>
      <c r="S2109" t="s">
        <v>40</v>
      </c>
      <c r="T2109" t="s">
        <v>163</v>
      </c>
      <c r="U2109" t="s">
        <v>100</v>
      </c>
      <c r="V2109" t="s">
        <v>80</v>
      </c>
      <c r="W2109">
        <v>82500</v>
      </c>
      <c r="X2109" t="s">
        <v>81</v>
      </c>
      <c r="Y2109">
        <v>-40</v>
      </c>
      <c r="Z2109" t="s">
        <v>3191</v>
      </c>
      <c r="AA2109" t="s">
        <v>3200</v>
      </c>
      <c r="AB2109" t="s">
        <v>90</v>
      </c>
      <c r="AC2109" t="s">
        <v>91</v>
      </c>
      <c r="AD2109">
        <f>_xlfn.XLOOKUP(MIS[[#This Row],[TRADING SYMBOL]],[1]Sheet1!$D:$D,[1]Sheet1!$C:$C)</f>
        <v>367.2</v>
      </c>
      <c r="AE2109">
        <f>MIS[[#This Row],[OrderAverageTradedPrice]]*MIS[[#This Row],[OrderQuantity]]</f>
        <v>16722</v>
      </c>
      <c r="AF2109">
        <f>MIS[[#This Row],[LTP]]*MIS[[#This Row],[OrderQuantity]]</f>
        <v>14688</v>
      </c>
      <c r="AG2109">
        <f>IF(MIS[[#This Row],[OrderSide]]="SELL",MIS[[#This Row],[VALUE]]-MIS[[#This Row],[LIVE_VALUE]],MIS[[#This Row],[LIVE_VALUE]]-MIS[[#This Row],[VALUE]])</f>
        <v>2034</v>
      </c>
      <c r="AH2109" t="str" cm="1">
        <f t="array" ref="AH2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9" t="str">
        <f>MIS[[#This Row],[TRADING SYMBOL]]</f>
        <v>SENSEX2552082500CE</v>
      </c>
      <c r="AJ2109" t="str">
        <f>IF(RIGHT(MIS[[#This Row],[Main/Hedge]],4)="MAIN","MAIN","HEDGE")</f>
        <v>MAIN</v>
      </c>
      <c r="AK2109" t="str" cm="1">
        <f t="array" ref="AK2109">_xlfn._xlws.FILTER(Table4[Column1],ISNUMBER(SEARCH(Table4[Column1],MIS[[#This Row],[OrderUniqueIdentifier]])),"")</f>
        <v>MS</v>
      </c>
    </row>
    <row r="2110" spans="1:37" x14ac:dyDescent="0.25">
      <c r="A2110" t="s">
        <v>71</v>
      </c>
      <c r="B2110" t="s">
        <v>558</v>
      </c>
      <c r="C2110" t="s">
        <v>3430</v>
      </c>
      <c r="D2110" t="s">
        <v>72</v>
      </c>
      <c r="E2110" t="s">
        <v>160</v>
      </c>
      <c r="F2110" t="s">
        <v>98</v>
      </c>
      <c r="G2110" t="s">
        <v>89</v>
      </c>
      <c r="H2110" t="s">
        <v>75</v>
      </c>
      <c r="I2110" t="s">
        <v>76</v>
      </c>
      <c r="J2110" t="s">
        <v>77</v>
      </c>
      <c r="K2110">
        <v>40</v>
      </c>
      <c r="L2110" t="s">
        <v>77</v>
      </c>
      <c r="M2110" t="s">
        <v>78</v>
      </c>
      <c r="N2110" t="s">
        <v>3431</v>
      </c>
      <c r="O2110" t="s">
        <v>3188</v>
      </c>
      <c r="P2110" t="s">
        <v>3199</v>
      </c>
      <c r="Q2110" t="s">
        <v>162</v>
      </c>
      <c r="R2110" t="s">
        <v>79</v>
      </c>
      <c r="S2110" t="s">
        <v>40</v>
      </c>
      <c r="T2110" t="s">
        <v>163</v>
      </c>
      <c r="U2110" t="s">
        <v>100</v>
      </c>
      <c r="V2110" t="s">
        <v>80</v>
      </c>
      <c r="W2110">
        <v>82500</v>
      </c>
      <c r="X2110" t="s">
        <v>81</v>
      </c>
      <c r="Y2110">
        <v>-40</v>
      </c>
      <c r="Z2110" t="s">
        <v>3191</v>
      </c>
      <c r="AA2110" t="s">
        <v>3200</v>
      </c>
      <c r="AB2110" t="s">
        <v>90</v>
      </c>
      <c r="AC2110" t="s">
        <v>91</v>
      </c>
      <c r="AD2110">
        <f>_xlfn.XLOOKUP(MIS[[#This Row],[TRADING SYMBOL]],[1]Sheet1!$D:$D,[1]Sheet1!$C:$C)</f>
        <v>367.2</v>
      </c>
      <c r="AE2110">
        <f>MIS[[#This Row],[OrderAverageTradedPrice]]*MIS[[#This Row],[OrderQuantity]]</f>
        <v>16574</v>
      </c>
      <c r="AF2110">
        <f>MIS[[#This Row],[LTP]]*MIS[[#This Row],[OrderQuantity]]</f>
        <v>14688</v>
      </c>
      <c r="AG2110">
        <f>IF(MIS[[#This Row],[OrderSide]]="SELL",MIS[[#This Row],[VALUE]]-MIS[[#This Row],[LIVE_VALUE]],MIS[[#This Row],[LIVE_VALUE]]-MIS[[#This Row],[VALUE]])</f>
        <v>1886</v>
      </c>
      <c r="AH2110" t="str" cm="1">
        <f t="array" ref="AH2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0" t="str">
        <f>MIS[[#This Row],[TRADING SYMBOL]]</f>
        <v>SENSEX2552082500CE</v>
      </c>
      <c r="AJ2110" t="str">
        <f>IF(RIGHT(MIS[[#This Row],[Main/Hedge]],4)="MAIN","MAIN","HEDGE")</f>
        <v>MAIN</v>
      </c>
      <c r="AK2110" t="str" cm="1">
        <f t="array" ref="AK2110">_xlfn._xlws.FILTER(Table4[Column1],ISNUMBER(SEARCH(Table4[Column1],MIS[[#This Row],[OrderUniqueIdentifier]])),"")</f>
        <v>MS</v>
      </c>
    </row>
    <row r="2111" spans="1:37" x14ac:dyDescent="0.25">
      <c r="A2111" t="s">
        <v>71</v>
      </c>
      <c r="B2111" t="s">
        <v>566</v>
      </c>
      <c r="C2111" t="s">
        <v>3462</v>
      </c>
      <c r="D2111" t="s">
        <v>72</v>
      </c>
      <c r="E2111" t="s">
        <v>3193</v>
      </c>
      <c r="F2111" t="s">
        <v>98</v>
      </c>
      <c r="G2111" t="s">
        <v>89</v>
      </c>
      <c r="H2111" t="s">
        <v>75</v>
      </c>
      <c r="I2111" t="s">
        <v>76</v>
      </c>
      <c r="J2111" t="s">
        <v>77</v>
      </c>
      <c r="K2111">
        <v>20</v>
      </c>
      <c r="L2111" t="s">
        <v>77</v>
      </c>
      <c r="M2111" t="s">
        <v>78</v>
      </c>
      <c r="N2111" t="s">
        <v>3463</v>
      </c>
      <c r="O2111" t="s">
        <v>3188</v>
      </c>
      <c r="P2111" t="s">
        <v>3199</v>
      </c>
      <c r="Q2111" t="s">
        <v>3195</v>
      </c>
      <c r="R2111" t="s">
        <v>79</v>
      </c>
      <c r="S2111" t="s">
        <v>40</v>
      </c>
      <c r="T2111" t="s">
        <v>3196</v>
      </c>
      <c r="U2111" t="s">
        <v>100</v>
      </c>
      <c r="V2111" t="s">
        <v>80</v>
      </c>
      <c r="W2111">
        <v>82200</v>
      </c>
      <c r="X2111" t="s">
        <v>85</v>
      </c>
      <c r="Y2111">
        <v>-20</v>
      </c>
      <c r="Z2111" t="s">
        <v>3191</v>
      </c>
      <c r="AA2111" t="s">
        <v>3200</v>
      </c>
      <c r="AB2111" t="s">
        <v>107</v>
      </c>
      <c r="AC2111" t="s">
        <v>91</v>
      </c>
      <c r="AD2111">
        <f>_xlfn.XLOOKUP(MIS[[#This Row],[TRADING SYMBOL]],[1]Sheet1!$D:$D,[1]Sheet1!$C:$C)</f>
        <v>350</v>
      </c>
      <c r="AE2111">
        <f>MIS[[#This Row],[OrderAverageTradedPrice]]*MIS[[#This Row],[OrderQuantity]]</f>
        <v>9612</v>
      </c>
      <c r="AF2111">
        <f>MIS[[#This Row],[LTP]]*MIS[[#This Row],[OrderQuantity]]</f>
        <v>7000</v>
      </c>
      <c r="AG2111">
        <f>IF(MIS[[#This Row],[OrderSide]]="SELL",MIS[[#This Row],[VALUE]]-MIS[[#This Row],[LIVE_VALUE]],MIS[[#This Row],[LIVE_VALUE]]-MIS[[#This Row],[VALUE]])</f>
        <v>2612</v>
      </c>
      <c r="AH2111" t="str" cm="1">
        <f t="array" ref="AH2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1" t="str">
        <f>MIS[[#This Row],[TRADING SYMBOL]]</f>
        <v>SENSEX2552082200PE</v>
      </c>
      <c r="AJ2111" t="str">
        <f>IF(RIGHT(MIS[[#This Row],[Main/Hedge]],4)="MAIN","MAIN","HEDGE")</f>
        <v>MAIN</v>
      </c>
      <c r="AK2111" t="str" cm="1">
        <f t="array" ref="AK2111">_xlfn._xlws.FILTER(Table4[Column1],ISNUMBER(SEARCH(Table4[Column1],MIS[[#This Row],[OrderUniqueIdentifier]])),"")</f>
        <v>MS</v>
      </c>
    </row>
    <row r="2112" spans="1:37" x14ac:dyDescent="0.25">
      <c r="A2112" t="s">
        <v>71</v>
      </c>
      <c r="B2112" t="s">
        <v>566</v>
      </c>
      <c r="C2112" t="s">
        <v>3464</v>
      </c>
      <c r="D2112" t="s">
        <v>72</v>
      </c>
      <c r="E2112" t="s">
        <v>160</v>
      </c>
      <c r="F2112" t="s">
        <v>98</v>
      </c>
      <c r="G2112" t="s">
        <v>89</v>
      </c>
      <c r="H2112" t="s">
        <v>75</v>
      </c>
      <c r="I2112" t="s">
        <v>76</v>
      </c>
      <c r="J2112" t="s">
        <v>77</v>
      </c>
      <c r="K2112">
        <v>20</v>
      </c>
      <c r="L2112" t="s">
        <v>77</v>
      </c>
      <c r="M2112" t="s">
        <v>78</v>
      </c>
      <c r="N2112" t="s">
        <v>3465</v>
      </c>
      <c r="O2112" t="s">
        <v>3199</v>
      </c>
      <c r="P2112" t="s">
        <v>3199</v>
      </c>
      <c r="Q2112" t="s">
        <v>162</v>
      </c>
      <c r="R2112" t="s">
        <v>79</v>
      </c>
      <c r="S2112" t="s">
        <v>40</v>
      </c>
      <c r="T2112" t="s">
        <v>163</v>
      </c>
      <c r="U2112" t="s">
        <v>100</v>
      </c>
      <c r="V2112" t="s">
        <v>80</v>
      </c>
      <c r="W2112">
        <v>82500</v>
      </c>
      <c r="X2112" t="s">
        <v>81</v>
      </c>
      <c r="Y2112">
        <v>-20</v>
      </c>
      <c r="Z2112" t="s">
        <v>3200</v>
      </c>
      <c r="AA2112" t="s">
        <v>3200</v>
      </c>
      <c r="AB2112" t="s">
        <v>90</v>
      </c>
      <c r="AC2112" t="s">
        <v>91</v>
      </c>
      <c r="AD2112">
        <f>_xlfn.XLOOKUP(MIS[[#This Row],[TRADING SYMBOL]],[1]Sheet1!$D:$D,[1]Sheet1!$C:$C)</f>
        <v>367.2</v>
      </c>
      <c r="AE2112">
        <f>MIS[[#This Row],[OrderAverageTradedPrice]]*MIS[[#This Row],[OrderQuantity]]</f>
        <v>8359</v>
      </c>
      <c r="AF2112">
        <f>MIS[[#This Row],[LTP]]*MIS[[#This Row],[OrderQuantity]]</f>
        <v>7344</v>
      </c>
      <c r="AG2112">
        <f>IF(MIS[[#This Row],[OrderSide]]="SELL",MIS[[#This Row],[VALUE]]-MIS[[#This Row],[LIVE_VALUE]],MIS[[#This Row],[LIVE_VALUE]]-MIS[[#This Row],[VALUE]])</f>
        <v>1015</v>
      </c>
      <c r="AH2112" t="str" cm="1">
        <f t="array" ref="AH2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2" t="str">
        <f>MIS[[#This Row],[TRADING SYMBOL]]</f>
        <v>SENSEX2552082500CE</v>
      </c>
      <c r="AJ2112" t="str">
        <f>IF(RIGHT(MIS[[#This Row],[Main/Hedge]],4)="MAIN","MAIN","HEDGE")</f>
        <v>MAIN</v>
      </c>
      <c r="AK2112" t="str" cm="1">
        <f t="array" ref="AK2112">_xlfn._xlws.FILTER(Table4[Column1],ISNUMBER(SEARCH(Table4[Column1],MIS[[#This Row],[OrderUniqueIdentifier]])),"")</f>
        <v>MS</v>
      </c>
    </row>
    <row r="2113" spans="1:37" x14ac:dyDescent="0.25">
      <c r="A2113" t="s">
        <v>71</v>
      </c>
      <c r="B2113" t="s">
        <v>619</v>
      </c>
      <c r="C2113" t="s">
        <v>3625</v>
      </c>
      <c r="D2113" t="s">
        <v>72</v>
      </c>
      <c r="E2113" t="s">
        <v>160</v>
      </c>
      <c r="F2113" t="s">
        <v>98</v>
      </c>
      <c r="G2113" t="s">
        <v>89</v>
      </c>
      <c r="H2113" t="s">
        <v>75</v>
      </c>
      <c r="I2113" t="s">
        <v>76</v>
      </c>
      <c r="J2113" t="s">
        <v>77</v>
      </c>
      <c r="K2113">
        <v>40</v>
      </c>
      <c r="L2113" t="s">
        <v>77</v>
      </c>
      <c r="M2113" t="s">
        <v>78</v>
      </c>
      <c r="N2113" t="s">
        <v>3626</v>
      </c>
      <c r="O2113" t="s">
        <v>3188</v>
      </c>
      <c r="P2113" t="s">
        <v>3199</v>
      </c>
      <c r="Q2113" t="s">
        <v>162</v>
      </c>
      <c r="R2113" t="s">
        <v>79</v>
      </c>
      <c r="S2113" t="s">
        <v>40</v>
      </c>
      <c r="T2113" t="s">
        <v>163</v>
      </c>
      <c r="U2113" t="s">
        <v>100</v>
      </c>
      <c r="V2113" t="s">
        <v>80</v>
      </c>
      <c r="W2113">
        <v>82500</v>
      </c>
      <c r="X2113" t="s">
        <v>81</v>
      </c>
      <c r="Y2113">
        <v>-40</v>
      </c>
      <c r="Z2113" t="s">
        <v>3191</v>
      </c>
      <c r="AA2113" t="s">
        <v>3200</v>
      </c>
      <c r="AB2113" t="s">
        <v>90</v>
      </c>
      <c r="AC2113" t="s">
        <v>91</v>
      </c>
      <c r="AD2113">
        <f>_xlfn.XLOOKUP(MIS[[#This Row],[TRADING SYMBOL]],[1]Sheet1!$D:$D,[1]Sheet1!$C:$C)</f>
        <v>367.2</v>
      </c>
      <c r="AE2113">
        <f>MIS[[#This Row],[OrderAverageTradedPrice]]*MIS[[#This Row],[OrderQuantity]]</f>
        <v>16579</v>
      </c>
      <c r="AF2113">
        <f>MIS[[#This Row],[LTP]]*MIS[[#This Row],[OrderQuantity]]</f>
        <v>14688</v>
      </c>
      <c r="AG2113">
        <f>IF(MIS[[#This Row],[OrderSide]]="SELL",MIS[[#This Row],[VALUE]]-MIS[[#This Row],[LIVE_VALUE]],MIS[[#This Row],[LIVE_VALUE]]-MIS[[#This Row],[VALUE]])</f>
        <v>1891</v>
      </c>
      <c r="AH2113" t="str" cm="1">
        <f t="array" ref="AH2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3" t="str">
        <f>MIS[[#This Row],[TRADING SYMBOL]]</f>
        <v>SENSEX2552082500CE</v>
      </c>
      <c r="AJ2113" t="str">
        <f>IF(RIGHT(MIS[[#This Row],[Main/Hedge]],4)="MAIN","MAIN","HEDGE")</f>
        <v>MAIN</v>
      </c>
      <c r="AK2113" t="str" cm="1">
        <f t="array" ref="AK2113">_xlfn._xlws.FILTER(Table4[Column1],ISNUMBER(SEARCH(Table4[Column1],MIS[[#This Row],[OrderUniqueIdentifier]])),"")</f>
        <v>MS</v>
      </c>
    </row>
    <row r="2114" spans="1:37" x14ac:dyDescent="0.25">
      <c r="A2114" t="s">
        <v>71</v>
      </c>
      <c r="B2114" t="s">
        <v>619</v>
      </c>
      <c r="C2114" t="s">
        <v>3627</v>
      </c>
      <c r="D2114" t="s">
        <v>72</v>
      </c>
      <c r="E2114" t="s">
        <v>3202</v>
      </c>
      <c r="F2114" t="s">
        <v>98</v>
      </c>
      <c r="G2114" t="s">
        <v>89</v>
      </c>
      <c r="H2114" t="s">
        <v>75</v>
      </c>
      <c r="I2114" t="s">
        <v>76</v>
      </c>
      <c r="J2114" t="s">
        <v>77</v>
      </c>
      <c r="K2114">
        <v>40</v>
      </c>
      <c r="L2114" t="s">
        <v>77</v>
      </c>
      <c r="M2114" t="s">
        <v>78</v>
      </c>
      <c r="N2114" t="s">
        <v>3628</v>
      </c>
      <c r="O2114" t="s">
        <v>3199</v>
      </c>
      <c r="P2114" t="s">
        <v>3199</v>
      </c>
      <c r="Q2114" t="s">
        <v>3205</v>
      </c>
      <c r="R2114" t="s">
        <v>79</v>
      </c>
      <c r="S2114" t="s">
        <v>40</v>
      </c>
      <c r="T2114" t="s">
        <v>3206</v>
      </c>
      <c r="U2114" t="s">
        <v>100</v>
      </c>
      <c r="V2114" t="s">
        <v>80</v>
      </c>
      <c r="W2114">
        <v>82100</v>
      </c>
      <c r="X2114" t="s">
        <v>85</v>
      </c>
      <c r="Y2114">
        <v>-40</v>
      </c>
      <c r="Z2114" t="s">
        <v>3200</v>
      </c>
      <c r="AA2114" t="s">
        <v>3200</v>
      </c>
      <c r="AB2114" t="s">
        <v>107</v>
      </c>
      <c r="AC2114" t="s">
        <v>91</v>
      </c>
      <c r="AD2114">
        <f>_xlfn.XLOOKUP(MIS[[#This Row],[TRADING SYMBOL]],[1]Sheet1!$D:$D,[1]Sheet1!$C:$C)</f>
        <v>310.8</v>
      </c>
      <c r="AE2114">
        <f>MIS[[#This Row],[OrderAverageTradedPrice]]*MIS[[#This Row],[OrderQuantity]]</f>
        <v>17444</v>
      </c>
      <c r="AF2114">
        <f>MIS[[#This Row],[LTP]]*MIS[[#This Row],[OrderQuantity]]</f>
        <v>12432</v>
      </c>
      <c r="AG2114">
        <f>IF(MIS[[#This Row],[OrderSide]]="SELL",MIS[[#This Row],[VALUE]]-MIS[[#This Row],[LIVE_VALUE]],MIS[[#This Row],[LIVE_VALUE]]-MIS[[#This Row],[VALUE]])</f>
        <v>5012</v>
      </c>
      <c r="AH2114" t="str" cm="1">
        <f t="array" ref="AH2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4" t="str">
        <f>MIS[[#This Row],[TRADING SYMBOL]]</f>
        <v>SENSEX2552082100PE</v>
      </c>
      <c r="AJ2114" t="str">
        <f>IF(RIGHT(MIS[[#This Row],[Main/Hedge]],4)="MAIN","MAIN","HEDGE")</f>
        <v>MAIN</v>
      </c>
      <c r="AK2114" t="str" cm="1">
        <f t="array" ref="AK2114">_xlfn._xlws.FILTER(Table4[Column1],ISNUMBER(SEARCH(Table4[Column1],MIS[[#This Row],[OrderUniqueIdentifier]])),"")</f>
        <v>MS</v>
      </c>
    </row>
    <row r="2115" spans="1:37" x14ac:dyDescent="0.25">
      <c r="A2115" t="s">
        <v>71</v>
      </c>
      <c r="B2115" t="s">
        <v>629</v>
      </c>
      <c r="C2115" t="s">
        <v>3653</v>
      </c>
      <c r="D2115" t="s">
        <v>72</v>
      </c>
      <c r="E2115" t="s">
        <v>3202</v>
      </c>
      <c r="F2115" t="s">
        <v>98</v>
      </c>
      <c r="G2115" t="s">
        <v>89</v>
      </c>
      <c r="H2115" t="s">
        <v>75</v>
      </c>
      <c r="I2115" t="s">
        <v>76</v>
      </c>
      <c r="J2115" t="s">
        <v>77</v>
      </c>
      <c r="K2115">
        <v>20</v>
      </c>
      <c r="L2115" t="s">
        <v>77</v>
      </c>
      <c r="M2115" t="s">
        <v>78</v>
      </c>
      <c r="N2115" t="s">
        <v>3654</v>
      </c>
      <c r="O2115" t="s">
        <v>3199</v>
      </c>
      <c r="P2115" t="s">
        <v>3199</v>
      </c>
      <c r="Q2115" t="s">
        <v>3205</v>
      </c>
      <c r="R2115" t="s">
        <v>79</v>
      </c>
      <c r="S2115" t="s">
        <v>40</v>
      </c>
      <c r="T2115" t="s">
        <v>3206</v>
      </c>
      <c r="U2115" t="s">
        <v>100</v>
      </c>
      <c r="V2115" t="s">
        <v>80</v>
      </c>
      <c r="W2115">
        <v>82100</v>
      </c>
      <c r="X2115" t="s">
        <v>85</v>
      </c>
      <c r="Y2115">
        <v>-20</v>
      </c>
      <c r="Z2115" t="s">
        <v>3200</v>
      </c>
      <c r="AA2115" t="s">
        <v>3200</v>
      </c>
      <c r="AB2115" t="s">
        <v>107</v>
      </c>
      <c r="AC2115" t="s">
        <v>91</v>
      </c>
      <c r="AD2115">
        <f>_xlfn.XLOOKUP(MIS[[#This Row],[TRADING SYMBOL]],[1]Sheet1!$D:$D,[1]Sheet1!$C:$C)</f>
        <v>310.8</v>
      </c>
      <c r="AE2115">
        <f>MIS[[#This Row],[OrderAverageTradedPrice]]*MIS[[#This Row],[OrderQuantity]]</f>
        <v>8730</v>
      </c>
      <c r="AF2115">
        <f>MIS[[#This Row],[LTP]]*MIS[[#This Row],[OrderQuantity]]</f>
        <v>6216</v>
      </c>
      <c r="AG2115">
        <f>IF(MIS[[#This Row],[OrderSide]]="SELL",MIS[[#This Row],[VALUE]]-MIS[[#This Row],[LIVE_VALUE]],MIS[[#This Row],[LIVE_VALUE]]-MIS[[#This Row],[VALUE]])</f>
        <v>2514</v>
      </c>
      <c r="AH2115" t="str" cm="1">
        <f t="array" ref="AH2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5" t="str">
        <f>MIS[[#This Row],[TRADING SYMBOL]]</f>
        <v>SENSEX2552082100PE</v>
      </c>
      <c r="AJ2115" t="str">
        <f>IF(RIGHT(MIS[[#This Row],[Main/Hedge]],4)="MAIN","MAIN","HEDGE")</f>
        <v>MAIN</v>
      </c>
      <c r="AK2115" t="str" cm="1">
        <f t="array" ref="AK2115">_xlfn._xlws.FILTER(Table4[Column1],ISNUMBER(SEARCH(Table4[Column1],MIS[[#This Row],[OrderUniqueIdentifier]])),"")</f>
        <v>MS</v>
      </c>
    </row>
    <row r="2116" spans="1:37" x14ac:dyDescent="0.25">
      <c r="A2116" t="s">
        <v>71</v>
      </c>
      <c r="B2116" t="s">
        <v>652</v>
      </c>
      <c r="C2116" t="s">
        <v>3766</v>
      </c>
      <c r="D2116" t="s">
        <v>72</v>
      </c>
      <c r="E2116" t="s">
        <v>160</v>
      </c>
      <c r="F2116" t="s">
        <v>98</v>
      </c>
      <c r="G2116" t="s">
        <v>89</v>
      </c>
      <c r="H2116" t="s">
        <v>75</v>
      </c>
      <c r="I2116" t="s">
        <v>76</v>
      </c>
      <c r="J2116" t="s">
        <v>77</v>
      </c>
      <c r="K2116">
        <v>20</v>
      </c>
      <c r="L2116" t="s">
        <v>77</v>
      </c>
      <c r="M2116" t="s">
        <v>78</v>
      </c>
      <c r="N2116" t="s">
        <v>3767</v>
      </c>
      <c r="O2116" t="s">
        <v>3188</v>
      </c>
      <c r="P2116" t="s">
        <v>3199</v>
      </c>
      <c r="Q2116" t="s">
        <v>162</v>
      </c>
      <c r="R2116" t="s">
        <v>79</v>
      </c>
      <c r="S2116" t="s">
        <v>40</v>
      </c>
      <c r="T2116" t="s">
        <v>163</v>
      </c>
      <c r="U2116" t="s">
        <v>100</v>
      </c>
      <c r="V2116" t="s">
        <v>80</v>
      </c>
      <c r="W2116">
        <v>82500</v>
      </c>
      <c r="X2116" t="s">
        <v>81</v>
      </c>
      <c r="Y2116">
        <v>-20</v>
      </c>
      <c r="Z2116" t="s">
        <v>3191</v>
      </c>
      <c r="AA2116" t="s">
        <v>3200</v>
      </c>
      <c r="AB2116" t="s">
        <v>90</v>
      </c>
      <c r="AC2116" t="s">
        <v>91</v>
      </c>
      <c r="AD2116">
        <f>_xlfn.XLOOKUP(MIS[[#This Row],[TRADING SYMBOL]],[1]Sheet1!$D:$D,[1]Sheet1!$C:$C)</f>
        <v>367.2</v>
      </c>
      <c r="AE2116">
        <f>MIS[[#This Row],[OrderAverageTradedPrice]]*MIS[[#This Row],[OrderQuantity]]</f>
        <v>8364</v>
      </c>
      <c r="AF2116">
        <f>MIS[[#This Row],[LTP]]*MIS[[#This Row],[OrderQuantity]]</f>
        <v>7344</v>
      </c>
      <c r="AG2116">
        <f>IF(MIS[[#This Row],[OrderSide]]="SELL",MIS[[#This Row],[VALUE]]-MIS[[#This Row],[LIVE_VALUE]],MIS[[#This Row],[LIVE_VALUE]]-MIS[[#This Row],[VALUE]])</f>
        <v>1020</v>
      </c>
      <c r="AH2116" t="str" cm="1">
        <f t="array" ref="AH2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6" t="str">
        <f>MIS[[#This Row],[TRADING SYMBOL]]</f>
        <v>SENSEX2552082500CE</v>
      </c>
      <c r="AJ2116" t="str">
        <f>IF(RIGHT(MIS[[#This Row],[Main/Hedge]],4)="MAIN","MAIN","HEDGE")</f>
        <v>MAIN</v>
      </c>
      <c r="AK2116" t="str" cm="1">
        <f t="array" ref="AK2116">_xlfn._xlws.FILTER(Table4[Column1],ISNUMBER(SEARCH(Table4[Column1],MIS[[#This Row],[OrderUniqueIdentifier]])),"")</f>
        <v>MS</v>
      </c>
    </row>
    <row r="2117" spans="1:37" x14ac:dyDescent="0.25">
      <c r="A2117" t="s">
        <v>71</v>
      </c>
      <c r="B2117" t="s">
        <v>705</v>
      </c>
      <c r="C2117" t="s">
        <v>3897</v>
      </c>
      <c r="D2117" t="s">
        <v>72</v>
      </c>
      <c r="E2117" t="s">
        <v>3202</v>
      </c>
      <c r="F2117" t="s">
        <v>98</v>
      </c>
      <c r="G2117" t="s">
        <v>89</v>
      </c>
      <c r="H2117" t="s">
        <v>75</v>
      </c>
      <c r="I2117" t="s">
        <v>76</v>
      </c>
      <c r="J2117" t="s">
        <v>77</v>
      </c>
      <c r="K2117">
        <v>20</v>
      </c>
      <c r="L2117" t="s">
        <v>77</v>
      </c>
      <c r="M2117" t="s">
        <v>78</v>
      </c>
      <c r="N2117" t="s">
        <v>3203</v>
      </c>
      <c r="O2117" t="s">
        <v>3188</v>
      </c>
      <c r="P2117" t="s">
        <v>3199</v>
      </c>
      <c r="Q2117" t="s">
        <v>3205</v>
      </c>
      <c r="R2117" t="s">
        <v>79</v>
      </c>
      <c r="S2117" t="s">
        <v>40</v>
      </c>
      <c r="T2117" t="s">
        <v>3206</v>
      </c>
      <c r="U2117" t="s">
        <v>100</v>
      </c>
      <c r="V2117" t="s">
        <v>80</v>
      </c>
      <c r="W2117">
        <v>82100</v>
      </c>
      <c r="X2117" t="s">
        <v>85</v>
      </c>
      <c r="Y2117">
        <v>-20</v>
      </c>
      <c r="Z2117" t="s">
        <v>3191</v>
      </c>
      <c r="AA2117" t="s">
        <v>3200</v>
      </c>
      <c r="AB2117" t="s">
        <v>107</v>
      </c>
      <c r="AC2117" t="s">
        <v>91</v>
      </c>
      <c r="AD2117">
        <f>_xlfn.XLOOKUP(MIS[[#This Row],[TRADING SYMBOL]],[1]Sheet1!$D:$D,[1]Sheet1!$C:$C)</f>
        <v>310.8</v>
      </c>
      <c r="AE2117">
        <f>MIS[[#This Row],[OrderAverageTradedPrice]]*MIS[[#This Row],[OrderQuantity]]</f>
        <v>8732</v>
      </c>
      <c r="AF2117">
        <f>MIS[[#This Row],[LTP]]*MIS[[#This Row],[OrderQuantity]]</f>
        <v>6216</v>
      </c>
      <c r="AG2117">
        <f>IF(MIS[[#This Row],[OrderSide]]="SELL",MIS[[#This Row],[VALUE]]-MIS[[#This Row],[LIVE_VALUE]],MIS[[#This Row],[LIVE_VALUE]]-MIS[[#This Row],[VALUE]])</f>
        <v>2516</v>
      </c>
      <c r="AH2117" t="str" cm="1">
        <f t="array" ref="AH2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7" t="str">
        <f>MIS[[#This Row],[TRADING SYMBOL]]</f>
        <v>SENSEX2552082100PE</v>
      </c>
      <c r="AJ2117" t="str">
        <f>IF(RIGHT(MIS[[#This Row],[Main/Hedge]],4)="MAIN","MAIN","HEDGE")</f>
        <v>MAIN</v>
      </c>
      <c r="AK2117" t="str" cm="1">
        <f t="array" ref="AK2117">_xlfn._xlws.FILTER(Table4[Column1],ISNUMBER(SEARCH(Table4[Column1],MIS[[#This Row],[OrderUniqueIdentifier]])),"")</f>
        <v>MS</v>
      </c>
    </row>
    <row r="2118" spans="1:37" x14ac:dyDescent="0.25">
      <c r="A2118" t="s">
        <v>71</v>
      </c>
      <c r="B2118" t="s">
        <v>753</v>
      </c>
      <c r="C2118" t="s">
        <v>4026</v>
      </c>
      <c r="D2118" t="s">
        <v>72</v>
      </c>
      <c r="E2118" t="s">
        <v>3202</v>
      </c>
      <c r="F2118" t="s">
        <v>98</v>
      </c>
      <c r="G2118" t="s">
        <v>89</v>
      </c>
      <c r="H2118" t="s">
        <v>75</v>
      </c>
      <c r="I2118" t="s">
        <v>76</v>
      </c>
      <c r="J2118" t="s">
        <v>77</v>
      </c>
      <c r="K2118">
        <v>80</v>
      </c>
      <c r="L2118" t="s">
        <v>77</v>
      </c>
      <c r="M2118" t="s">
        <v>78</v>
      </c>
      <c r="N2118" t="s">
        <v>4027</v>
      </c>
      <c r="O2118" t="s">
        <v>3188</v>
      </c>
      <c r="P2118" t="s">
        <v>3199</v>
      </c>
      <c r="Q2118" t="s">
        <v>3205</v>
      </c>
      <c r="R2118" t="s">
        <v>79</v>
      </c>
      <c r="S2118" t="s">
        <v>40</v>
      </c>
      <c r="T2118" t="s">
        <v>3206</v>
      </c>
      <c r="U2118" t="s">
        <v>100</v>
      </c>
      <c r="V2118" t="s">
        <v>80</v>
      </c>
      <c r="W2118">
        <v>82100</v>
      </c>
      <c r="X2118" t="s">
        <v>85</v>
      </c>
      <c r="Y2118">
        <v>-80</v>
      </c>
      <c r="Z2118" t="s">
        <v>3191</v>
      </c>
      <c r="AA2118" t="s">
        <v>3200</v>
      </c>
      <c r="AB2118" t="s">
        <v>107</v>
      </c>
      <c r="AC2118" t="s">
        <v>91</v>
      </c>
      <c r="AD2118">
        <f>_xlfn.XLOOKUP(MIS[[#This Row],[TRADING SYMBOL]],[1]Sheet1!$D:$D,[1]Sheet1!$C:$C)</f>
        <v>310.8</v>
      </c>
      <c r="AE2118">
        <f>MIS[[#This Row],[OrderAverageTradedPrice]]*MIS[[#This Row],[OrderQuantity]]</f>
        <v>35029</v>
      </c>
      <c r="AF2118">
        <f>MIS[[#This Row],[LTP]]*MIS[[#This Row],[OrderQuantity]]</f>
        <v>24864</v>
      </c>
      <c r="AG2118">
        <f>IF(MIS[[#This Row],[OrderSide]]="SELL",MIS[[#This Row],[VALUE]]-MIS[[#This Row],[LIVE_VALUE]],MIS[[#This Row],[LIVE_VALUE]]-MIS[[#This Row],[VALUE]])</f>
        <v>10165</v>
      </c>
      <c r="AH2118" t="str" cm="1">
        <f t="array" ref="AH2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8" t="str">
        <f>MIS[[#This Row],[TRADING SYMBOL]]</f>
        <v>SENSEX2552082100PE</v>
      </c>
      <c r="AJ2118" t="str">
        <f>IF(RIGHT(MIS[[#This Row],[Main/Hedge]],4)="MAIN","MAIN","HEDGE")</f>
        <v>MAIN</v>
      </c>
      <c r="AK2118" t="str" cm="1">
        <f t="array" ref="AK2118">_xlfn._xlws.FILTER(Table4[Column1],ISNUMBER(SEARCH(Table4[Column1],MIS[[#This Row],[OrderUniqueIdentifier]])),"")</f>
        <v>MS</v>
      </c>
    </row>
    <row r="2119" spans="1:37" x14ac:dyDescent="0.25">
      <c r="A2119" t="s">
        <v>71</v>
      </c>
      <c r="B2119" t="s">
        <v>779</v>
      </c>
      <c r="C2119" t="s">
        <v>4115</v>
      </c>
      <c r="D2119" t="s">
        <v>72</v>
      </c>
      <c r="E2119" t="s">
        <v>160</v>
      </c>
      <c r="F2119" t="s">
        <v>98</v>
      </c>
      <c r="G2119" t="s">
        <v>89</v>
      </c>
      <c r="H2119" t="s">
        <v>75</v>
      </c>
      <c r="I2119" t="s">
        <v>76</v>
      </c>
      <c r="J2119" t="s">
        <v>77</v>
      </c>
      <c r="K2119">
        <v>40</v>
      </c>
      <c r="L2119" t="s">
        <v>77</v>
      </c>
      <c r="M2119" t="s">
        <v>78</v>
      </c>
      <c r="N2119" t="s">
        <v>4116</v>
      </c>
      <c r="O2119" t="s">
        <v>3188</v>
      </c>
      <c r="P2119" t="s">
        <v>3199</v>
      </c>
      <c r="Q2119" t="s">
        <v>162</v>
      </c>
      <c r="R2119" t="s">
        <v>79</v>
      </c>
      <c r="S2119" t="s">
        <v>40</v>
      </c>
      <c r="T2119" t="s">
        <v>163</v>
      </c>
      <c r="U2119" t="s">
        <v>100</v>
      </c>
      <c r="V2119" t="s">
        <v>80</v>
      </c>
      <c r="W2119">
        <v>82500</v>
      </c>
      <c r="X2119" t="s">
        <v>81</v>
      </c>
      <c r="Y2119">
        <v>-40</v>
      </c>
      <c r="Z2119" t="s">
        <v>3191</v>
      </c>
      <c r="AA2119" t="s">
        <v>3200</v>
      </c>
      <c r="AB2119" t="s">
        <v>90</v>
      </c>
      <c r="AC2119" t="s">
        <v>91</v>
      </c>
      <c r="AD2119">
        <f>_xlfn.XLOOKUP(MIS[[#This Row],[TRADING SYMBOL]],[1]Sheet1!$D:$D,[1]Sheet1!$C:$C)</f>
        <v>367.2</v>
      </c>
      <c r="AE2119">
        <f>MIS[[#This Row],[OrderAverageTradedPrice]]*MIS[[#This Row],[OrderQuantity]]</f>
        <v>16712</v>
      </c>
      <c r="AF2119">
        <f>MIS[[#This Row],[LTP]]*MIS[[#This Row],[OrderQuantity]]</f>
        <v>14688</v>
      </c>
      <c r="AG2119">
        <f>IF(MIS[[#This Row],[OrderSide]]="SELL",MIS[[#This Row],[VALUE]]-MIS[[#This Row],[LIVE_VALUE]],MIS[[#This Row],[LIVE_VALUE]]-MIS[[#This Row],[VALUE]])</f>
        <v>2024</v>
      </c>
      <c r="AH2119" t="str" cm="1">
        <f t="array" ref="AH2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9" t="str">
        <f>MIS[[#This Row],[TRADING SYMBOL]]</f>
        <v>SENSEX2552082500CE</v>
      </c>
      <c r="AJ2119" t="str">
        <f>IF(RIGHT(MIS[[#This Row],[Main/Hedge]],4)="MAIN","MAIN","HEDGE")</f>
        <v>MAIN</v>
      </c>
      <c r="AK2119" t="str" cm="1">
        <f t="array" ref="AK2119">_xlfn._xlws.FILTER(Table4[Column1],ISNUMBER(SEARCH(Table4[Column1],MIS[[#This Row],[OrderUniqueIdentifier]])),"")</f>
        <v>MS</v>
      </c>
    </row>
    <row r="2120" spans="1:37" x14ac:dyDescent="0.25">
      <c r="A2120" t="s">
        <v>71</v>
      </c>
      <c r="B2120" t="s">
        <v>804</v>
      </c>
      <c r="C2120" t="s">
        <v>4167</v>
      </c>
      <c r="D2120" t="s">
        <v>72</v>
      </c>
      <c r="E2120" t="s">
        <v>3186</v>
      </c>
      <c r="F2120" t="s">
        <v>98</v>
      </c>
      <c r="G2120" t="s">
        <v>89</v>
      </c>
      <c r="H2120" t="s">
        <v>75</v>
      </c>
      <c r="I2120" t="s">
        <v>76</v>
      </c>
      <c r="J2120" t="s">
        <v>77</v>
      </c>
      <c r="K2120">
        <v>20</v>
      </c>
      <c r="L2120" t="s">
        <v>77</v>
      </c>
      <c r="M2120" t="s">
        <v>78</v>
      </c>
      <c r="N2120" t="s">
        <v>4168</v>
      </c>
      <c r="O2120" t="s">
        <v>3188</v>
      </c>
      <c r="P2120" t="s">
        <v>3199</v>
      </c>
      <c r="Q2120" t="s">
        <v>3189</v>
      </c>
      <c r="R2120" t="s">
        <v>79</v>
      </c>
      <c r="S2120" t="s">
        <v>40</v>
      </c>
      <c r="T2120" t="s">
        <v>3190</v>
      </c>
      <c r="U2120" t="s">
        <v>100</v>
      </c>
      <c r="V2120" t="s">
        <v>80</v>
      </c>
      <c r="W2120">
        <v>82400</v>
      </c>
      <c r="X2120" t="s">
        <v>81</v>
      </c>
      <c r="Y2120">
        <v>-20</v>
      </c>
      <c r="Z2120" t="s">
        <v>3191</v>
      </c>
      <c r="AA2120" t="s">
        <v>3200</v>
      </c>
      <c r="AB2120" t="s">
        <v>90</v>
      </c>
      <c r="AC2120" t="s">
        <v>91</v>
      </c>
      <c r="AD2120">
        <f>_xlfn.XLOOKUP(MIS[[#This Row],[TRADING SYMBOL]],[1]Sheet1!$D:$D,[1]Sheet1!$C:$C)</f>
        <v>414.75</v>
      </c>
      <c r="AE2120">
        <f>MIS[[#This Row],[OrderAverageTradedPrice]]*MIS[[#This Row],[OrderQuantity]]</f>
        <v>9233</v>
      </c>
      <c r="AF2120">
        <f>MIS[[#This Row],[LTP]]*MIS[[#This Row],[OrderQuantity]]</f>
        <v>8295</v>
      </c>
      <c r="AG2120">
        <f>IF(MIS[[#This Row],[OrderSide]]="SELL",MIS[[#This Row],[VALUE]]-MIS[[#This Row],[LIVE_VALUE]],MIS[[#This Row],[LIVE_VALUE]]-MIS[[#This Row],[VALUE]])</f>
        <v>938</v>
      </c>
      <c r="AH2120" t="str" cm="1">
        <f t="array" ref="AH2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0" t="str">
        <f>MIS[[#This Row],[TRADING SYMBOL]]</f>
        <v>SENSEX2552082400CE</v>
      </c>
      <c r="AJ2120" t="str">
        <f>IF(RIGHT(MIS[[#This Row],[Main/Hedge]],4)="MAIN","MAIN","HEDGE")</f>
        <v>MAIN</v>
      </c>
      <c r="AK2120" t="str" cm="1">
        <f t="array" ref="AK2120">_xlfn._xlws.FILTER(Table4[Column1],ISNUMBER(SEARCH(Table4[Column1],MIS[[#This Row],[OrderUniqueIdentifier]])),"")</f>
        <v>MS</v>
      </c>
    </row>
    <row r="2121" spans="1:37" x14ac:dyDescent="0.25">
      <c r="A2121" t="s">
        <v>71</v>
      </c>
      <c r="B2121" t="s">
        <v>822</v>
      </c>
      <c r="C2121" t="s">
        <v>4227</v>
      </c>
      <c r="D2121" t="s">
        <v>72</v>
      </c>
      <c r="E2121" t="s">
        <v>3193</v>
      </c>
      <c r="F2121" t="s">
        <v>98</v>
      </c>
      <c r="G2121" t="s">
        <v>89</v>
      </c>
      <c r="H2121" t="s">
        <v>75</v>
      </c>
      <c r="I2121" t="s">
        <v>76</v>
      </c>
      <c r="J2121" t="s">
        <v>77</v>
      </c>
      <c r="K2121">
        <v>20</v>
      </c>
      <c r="L2121" t="s">
        <v>77</v>
      </c>
      <c r="M2121" t="s">
        <v>78</v>
      </c>
      <c r="N2121" t="s">
        <v>4023</v>
      </c>
      <c r="O2121" t="s">
        <v>3188</v>
      </c>
      <c r="P2121" t="s">
        <v>3199</v>
      </c>
      <c r="Q2121" t="s">
        <v>3195</v>
      </c>
      <c r="R2121" t="s">
        <v>79</v>
      </c>
      <c r="S2121" t="s">
        <v>40</v>
      </c>
      <c r="T2121" t="s">
        <v>3196</v>
      </c>
      <c r="U2121" t="s">
        <v>100</v>
      </c>
      <c r="V2121" t="s">
        <v>80</v>
      </c>
      <c r="W2121">
        <v>82200</v>
      </c>
      <c r="X2121" t="s">
        <v>85</v>
      </c>
      <c r="Y2121">
        <v>-20</v>
      </c>
      <c r="Z2121" t="s">
        <v>3191</v>
      </c>
      <c r="AA2121" t="s">
        <v>3200</v>
      </c>
      <c r="AB2121" t="s">
        <v>107</v>
      </c>
      <c r="AC2121" t="s">
        <v>91</v>
      </c>
      <c r="AD2121">
        <f>_xlfn.XLOOKUP(MIS[[#This Row],[TRADING SYMBOL]],[1]Sheet1!$D:$D,[1]Sheet1!$C:$C)</f>
        <v>350</v>
      </c>
      <c r="AE2121">
        <f>MIS[[#This Row],[OrderAverageTradedPrice]]*MIS[[#This Row],[OrderQuantity]]</f>
        <v>9618</v>
      </c>
      <c r="AF2121">
        <f>MIS[[#This Row],[LTP]]*MIS[[#This Row],[OrderQuantity]]</f>
        <v>7000</v>
      </c>
      <c r="AG2121">
        <f>IF(MIS[[#This Row],[OrderSide]]="SELL",MIS[[#This Row],[VALUE]]-MIS[[#This Row],[LIVE_VALUE]],MIS[[#This Row],[LIVE_VALUE]]-MIS[[#This Row],[VALUE]])</f>
        <v>2618</v>
      </c>
      <c r="AH2121" t="str" cm="1">
        <f t="array" ref="AH2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1" t="str">
        <f>MIS[[#This Row],[TRADING SYMBOL]]</f>
        <v>SENSEX2552082200PE</v>
      </c>
      <c r="AJ2121" t="str">
        <f>IF(RIGHT(MIS[[#This Row],[Main/Hedge]],4)="MAIN","MAIN","HEDGE")</f>
        <v>MAIN</v>
      </c>
      <c r="AK2121" t="str" cm="1">
        <f t="array" ref="AK2121">_xlfn._xlws.FILTER(Table4[Column1],ISNUMBER(SEARCH(Table4[Column1],MIS[[#This Row],[OrderUniqueIdentifier]])),"")</f>
        <v>MS</v>
      </c>
    </row>
    <row r="2122" spans="1:37" x14ac:dyDescent="0.25">
      <c r="A2122" t="s">
        <v>71</v>
      </c>
      <c r="B2122" t="s">
        <v>830</v>
      </c>
      <c r="C2122" t="s">
        <v>4259</v>
      </c>
      <c r="D2122" t="s">
        <v>72</v>
      </c>
      <c r="E2122" t="s">
        <v>3202</v>
      </c>
      <c r="F2122" t="s">
        <v>98</v>
      </c>
      <c r="G2122" t="s">
        <v>89</v>
      </c>
      <c r="H2122" t="s">
        <v>75</v>
      </c>
      <c r="I2122" t="s">
        <v>76</v>
      </c>
      <c r="J2122" t="s">
        <v>77</v>
      </c>
      <c r="K2122">
        <v>100</v>
      </c>
      <c r="L2122" t="s">
        <v>77</v>
      </c>
      <c r="M2122" t="s">
        <v>78</v>
      </c>
      <c r="N2122" t="s">
        <v>4260</v>
      </c>
      <c r="O2122" t="s">
        <v>3188</v>
      </c>
      <c r="P2122" t="s">
        <v>3199</v>
      </c>
      <c r="Q2122" t="s">
        <v>3205</v>
      </c>
      <c r="R2122" t="s">
        <v>79</v>
      </c>
      <c r="S2122" t="s">
        <v>40</v>
      </c>
      <c r="T2122" t="s">
        <v>3206</v>
      </c>
      <c r="U2122" t="s">
        <v>100</v>
      </c>
      <c r="V2122" t="s">
        <v>80</v>
      </c>
      <c r="W2122">
        <v>82100</v>
      </c>
      <c r="X2122" t="s">
        <v>85</v>
      </c>
      <c r="Y2122">
        <v>-100</v>
      </c>
      <c r="Z2122" t="s">
        <v>3191</v>
      </c>
      <c r="AA2122" t="s">
        <v>3200</v>
      </c>
      <c r="AB2122" t="s">
        <v>107</v>
      </c>
      <c r="AC2122" t="s">
        <v>91</v>
      </c>
      <c r="AD2122">
        <f>_xlfn.XLOOKUP(MIS[[#This Row],[TRADING SYMBOL]],[1]Sheet1!$D:$D,[1]Sheet1!$C:$C)</f>
        <v>310.8</v>
      </c>
      <c r="AE2122">
        <f>MIS[[#This Row],[OrderAverageTradedPrice]]*MIS[[#This Row],[OrderQuantity]]</f>
        <v>43783</v>
      </c>
      <c r="AF2122">
        <f>MIS[[#This Row],[LTP]]*MIS[[#This Row],[OrderQuantity]]</f>
        <v>31080</v>
      </c>
      <c r="AG2122">
        <f>IF(MIS[[#This Row],[OrderSide]]="SELL",MIS[[#This Row],[VALUE]]-MIS[[#This Row],[LIVE_VALUE]],MIS[[#This Row],[LIVE_VALUE]]-MIS[[#This Row],[VALUE]])</f>
        <v>12703</v>
      </c>
      <c r="AH2122" t="str" cm="1">
        <f t="array" ref="AH2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2" t="str">
        <f>MIS[[#This Row],[TRADING SYMBOL]]</f>
        <v>SENSEX2552082100PE</v>
      </c>
      <c r="AJ2122" t="str">
        <f>IF(RIGHT(MIS[[#This Row],[Main/Hedge]],4)="MAIN","MAIN","HEDGE")</f>
        <v>MAIN</v>
      </c>
      <c r="AK2122" t="str" cm="1">
        <f t="array" ref="AK2122">_xlfn._xlws.FILTER(Table4[Column1],ISNUMBER(SEARCH(Table4[Column1],MIS[[#This Row],[OrderUniqueIdentifier]])),"")</f>
        <v>MS</v>
      </c>
    </row>
    <row r="2123" spans="1:37" x14ac:dyDescent="0.25">
      <c r="A2123" t="s">
        <v>71</v>
      </c>
      <c r="B2123" t="s">
        <v>857</v>
      </c>
      <c r="C2123" t="s">
        <v>4319</v>
      </c>
      <c r="D2123" t="s">
        <v>72</v>
      </c>
      <c r="E2123" t="s">
        <v>160</v>
      </c>
      <c r="F2123" t="s">
        <v>98</v>
      </c>
      <c r="G2123" t="s">
        <v>89</v>
      </c>
      <c r="H2123" t="s">
        <v>75</v>
      </c>
      <c r="I2123" t="s">
        <v>76</v>
      </c>
      <c r="J2123" t="s">
        <v>77</v>
      </c>
      <c r="K2123">
        <v>20</v>
      </c>
      <c r="L2123" t="s">
        <v>77</v>
      </c>
      <c r="M2123" t="s">
        <v>78</v>
      </c>
      <c r="N2123" t="s">
        <v>4320</v>
      </c>
      <c r="O2123" t="s">
        <v>3188</v>
      </c>
      <c r="P2123" t="s">
        <v>3199</v>
      </c>
      <c r="Q2123" t="s">
        <v>162</v>
      </c>
      <c r="R2123" t="s">
        <v>79</v>
      </c>
      <c r="S2123" t="s">
        <v>40</v>
      </c>
      <c r="T2123" t="s">
        <v>163</v>
      </c>
      <c r="U2123" t="s">
        <v>100</v>
      </c>
      <c r="V2123" t="s">
        <v>80</v>
      </c>
      <c r="W2123">
        <v>82500</v>
      </c>
      <c r="X2123" t="s">
        <v>81</v>
      </c>
      <c r="Y2123">
        <v>-20</v>
      </c>
      <c r="Z2123" t="s">
        <v>3191</v>
      </c>
      <c r="AA2123" t="s">
        <v>3200</v>
      </c>
      <c r="AB2123" t="s">
        <v>90</v>
      </c>
      <c r="AC2123" t="s">
        <v>91</v>
      </c>
      <c r="AD2123">
        <f>_xlfn.XLOOKUP(MIS[[#This Row],[TRADING SYMBOL]],[1]Sheet1!$D:$D,[1]Sheet1!$C:$C)</f>
        <v>367.2</v>
      </c>
      <c r="AE2123">
        <f>MIS[[#This Row],[OrderAverageTradedPrice]]*MIS[[#This Row],[OrderQuantity]]</f>
        <v>8370</v>
      </c>
      <c r="AF2123">
        <f>MIS[[#This Row],[LTP]]*MIS[[#This Row],[OrderQuantity]]</f>
        <v>7344</v>
      </c>
      <c r="AG2123">
        <f>IF(MIS[[#This Row],[OrderSide]]="SELL",MIS[[#This Row],[VALUE]]-MIS[[#This Row],[LIVE_VALUE]],MIS[[#This Row],[LIVE_VALUE]]-MIS[[#This Row],[VALUE]])</f>
        <v>1026</v>
      </c>
      <c r="AH2123" t="str" cm="1">
        <f t="array" ref="AH2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3" t="str">
        <f>MIS[[#This Row],[TRADING SYMBOL]]</f>
        <v>SENSEX2552082500CE</v>
      </c>
      <c r="AJ2123" t="str">
        <f>IF(RIGHT(MIS[[#This Row],[Main/Hedge]],4)="MAIN","MAIN","HEDGE")</f>
        <v>MAIN</v>
      </c>
      <c r="AK2123" t="str" cm="1">
        <f t="array" ref="AK2123">_xlfn._xlws.FILTER(Table4[Column1],ISNUMBER(SEARCH(Table4[Column1],MIS[[#This Row],[OrderUniqueIdentifier]])),"")</f>
        <v>MS</v>
      </c>
    </row>
    <row r="2124" spans="1:37" x14ac:dyDescent="0.25">
      <c r="A2124" t="s">
        <v>71</v>
      </c>
      <c r="B2124" t="s">
        <v>864</v>
      </c>
      <c r="C2124" t="s">
        <v>4348</v>
      </c>
      <c r="D2124" t="s">
        <v>72</v>
      </c>
      <c r="E2124" t="s">
        <v>3202</v>
      </c>
      <c r="F2124" t="s">
        <v>98</v>
      </c>
      <c r="G2124" t="s">
        <v>89</v>
      </c>
      <c r="H2124" t="s">
        <v>75</v>
      </c>
      <c r="I2124" t="s">
        <v>76</v>
      </c>
      <c r="J2124" t="s">
        <v>77</v>
      </c>
      <c r="K2124">
        <v>20</v>
      </c>
      <c r="L2124" t="s">
        <v>77</v>
      </c>
      <c r="M2124" t="s">
        <v>78</v>
      </c>
      <c r="N2124" t="s">
        <v>4349</v>
      </c>
      <c r="O2124" t="s">
        <v>3188</v>
      </c>
      <c r="P2124" t="s">
        <v>3199</v>
      </c>
      <c r="Q2124" t="s">
        <v>3205</v>
      </c>
      <c r="R2124" t="s">
        <v>79</v>
      </c>
      <c r="S2124" t="s">
        <v>40</v>
      </c>
      <c r="T2124" t="s">
        <v>3206</v>
      </c>
      <c r="U2124" t="s">
        <v>100</v>
      </c>
      <c r="V2124" t="s">
        <v>80</v>
      </c>
      <c r="W2124">
        <v>82100</v>
      </c>
      <c r="X2124" t="s">
        <v>85</v>
      </c>
      <c r="Y2124">
        <v>-20</v>
      </c>
      <c r="Z2124" t="s">
        <v>3191</v>
      </c>
      <c r="AA2124" t="s">
        <v>3200</v>
      </c>
      <c r="AB2124" t="s">
        <v>107</v>
      </c>
      <c r="AC2124" t="s">
        <v>91</v>
      </c>
      <c r="AD2124">
        <f>_xlfn.XLOOKUP(MIS[[#This Row],[TRADING SYMBOL]],[1]Sheet1!$D:$D,[1]Sheet1!$C:$C)</f>
        <v>310.8</v>
      </c>
      <c r="AE2124">
        <f>MIS[[#This Row],[OrderAverageTradedPrice]]*MIS[[#This Row],[OrderQuantity]]</f>
        <v>8726</v>
      </c>
      <c r="AF2124">
        <f>MIS[[#This Row],[LTP]]*MIS[[#This Row],[OrderQuantity]]</f>
        <v>6216</v>
      </c>
      <c r="AG2124">
        <f>IF(MIS[[#This Row],[OrderSide]]="SELL",MIS[[#This Row],[VALUE]]-MIS[[#This Row],[LIVE_VALUE]],MIS[[#This Row],[LIVE_VALUE]]-MIS[[#This Row],[VALUE]])</f>
        <v>2510</v>
      </c>
      <c r="AH2124" t="str" cm="1">
        <f t="array" ref="AH2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4" t="str">
        <f>MIS[[#This Row],[TRADING SYMBOL]]</f>
        <v>SENSEX2552082100PE</v>
      </c>
      <c r="AJ2124" t="str">
        <f>IF(RIGHT(MIS[[#This Row],[Main/Hedge]],4)="MAIN","MAIN","HEDGE")</f>
        <v>MAIN</v>
      </c>
      <c r="AK2124" t="str" cm="1">
        <f t="array" ref="AK2124">_xlfn._xlws.FILTER(Table4[Column1],ISNUMBER(SEARCH(Table4[Column1],MIS[[#This Row],[OrderUniqueIdentifier]])),"")</f>
        <v>MS</v>
      </c>
    </row>
    <row r="2125" spans="1:37" x14ac:dyDescent="0.25">
      <c r="A2125" t="s">
        <v>71</v>
      </c>
      <c r="B2125" t="s">
        <v>880</v>
      </c>
      <c r="C2125" t="s">
        <v>4403</v>
      </c>
      <c r="D2125" t="s">
        <v>72</v>
      </c>
      <c r="E2125" t="s">
        <v>3202</v>
      </c>
      <c r="F2125" t="s">
        <v>98</v>
      </c>
      <c r="G2125" t="s">
        <v>89</v>
      </c>
      <c r="H2125" t="s">
        <v>75</v>
      </c>
      <c r="I2125" t="s">
        <v>76</v>
      </c>
      <c r="J2125" t="s">
        <v>77</v>
      </c>
      <c r="K2125">
        <v>40</v>
      </c>
      <c r="L2125" t="s">
        <v>77</v>
      </c>
      <c r="M2125" t="s">
        <v>78</v>
      </c>
      <c r="N2125" t="s">
        <v>4404</v>
      </c>
      <c r="O2125" t="s">
        <v>3188</v>
      </c>
      <c r="P2125" t="s">
        <v>3199</v>
      </c>
      <c r="Q2125" t="s">
        <v>3205</v>
      </c>
      <c r="R2125" t="s">
        <v>79</v>
      </c>
      <c r="S2125" t="s">
        <v>40</v>
      </c>
      <c r="T2125" t="s">
        <v>3206</v>
      </c>
      <c r="U2125" t="s">
        <v>100</v>
      </c>
      <c r="V2125" t="s">
        <v>80</v>
      </c>
      <c r="W2125">
        <v>82100</v>
      </c>
      <c r="X2125" t="s">
        <v>85</v>
      </c>
      <c r="Y2125">
        <v>-40</v>
      </c>
      <c r="Z2125" t="s">
        <v>3191</v>
      </c>
      <c r="AA2125" t="s">
        <v>3200</v>
      </c>
      <c r="AB2125" t="s">
        <v>107</v>
      </c>
      <c r="AC2125" t="s">
        <v>91</v>
      </c>
      <c r="AD2125">
        <f>_xlfn.XLOOKUP(MIS[[#This Row],[TRADING SYMBOL]],[1]Sheet1!$D:$D,[1]Sheet1!$C:$C)</f>
        <v>310.8</v>
      </c>
      <c r="AE2125">
        <f>MIS[[#This Row],[OrderAverageTradedPrice]]*MIS[[#This Row],[OrderQuantity]]</f>
        <v>17530</v>
      </c>
      <c r="AF2125">
        <f>MIS[[#This Row],[LTP]]*MIS[[#This Row],[OrderQuantity]]</f>
        <v>12432</v>
      </c>
      <c r="AG2125">
        <f>IF(MIS[[#This Row],[OrderSide]]="SELL",MIS[[#This Row],[VALUE]]-MIS[[#This Row],[LIVE_VALUE]],MIS[[#This Row],[LIVE_VALUE]]-MIS[[#This Row],[VALUE]])</f>
        <v>5098</v>
      </c>
      <c r="AH2125" t="str" cm="1">
        <f t="array" ref="AH2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5" t="str">
        <f>MIS[[#This Row],[TRADING SYMBOL]]</f>
        <v>SENSEX2552082100PE</v>
      </c>
      <c r="AJ2125" t="str">
        <f>IF(RIGHT(MIS[[#This Row],[Main/Hedge]],4)="MAIN","MAIN","HEDGE")</f>
        <v>MAIN</v>
      </c>
      <c r="AK2125" t="str" cm="1">
        <f t="array" ref="AK2125">_xlfn._xlws.FILTER(Table4[Column1],ISNUMBER(SEARCH(Table4[Column1],MIS[[#This Row],[OrderUniqueIdentifier]])),"")</f>
        <v>MS</v>
      </c>
    </row>
    <row r="2126" spans="1:37" x14ac:dyDescent="0.25">
      <c r="A2126" t="s">
        <v>71</v>
      </c>
      <c r="B2126" t="s">
        <v>901</v>
      </c>
      <c r="C2126" t="s">
        <v>4487</v>
      </c>
      <c r="D2126" t="s">
        <v>72</v>
      </c>
      <c r="E2126" t="s">
        <v>3202</v>
      </c>
      <c r="F2126" t="s">
        <v>98</v>
      </c>
      <c r="G2126" t="s">
        <v>89</v>
      </c>
      <c r="H2126" t="s">
        <v>75</v>
      </c>
      <c r="I2126" t="s">
        <v>76</v>
      </c>
      <c r="J2126" t="s">
        <v>77</v>
      </c>
      <c r="K2126">
        <v>20</v>
      </c>
      <c r="L2126" t="s">
        <v>77</v>
      </c>
      <c r="M2126" t="s">
        <v>78</v>
      </c>
      <c r="N2126" t="s">
        <v>4488</v>
      </c>
      <c r="O2126" t="s">
        <v>3188</v>
      </c>
      <c r="P2126" t="s">
        <v>3199</v>
      </c>
      <c r="Q2126" t="s">
        <v>3205</v>
      </c>
      <c r="R2126" t="s">
        <v>79</v>
      </c>
      <c r="S2126" t="s">
        <v>40</v>
      </c>
      <c r="T2126" t="s">
        <v>3206</v>
      </c>
      <c r="U2126" t="s">
        <v>100</v>
      </c>
      <c r="V2126" t="s">
        <v>80</v>
      </c>
      <c r="W2126">
        <v>82100</v>
      </c>
      <c r="X2126" t="s">
        <v>85</v>
      </c>
      <c r="Y2126">
        <v>-20</v>
      </c>
      <c r="Z2126" t="s">
        <v>3191</v>
      </c>
      <c r="AA2126" t="s">
        <v>3200</v>
      </c>
      <c r="AB2126" t="s">
        <v>107</v>
      </c>
      <c r="AC2126" t="s">
        <v>91</v>
      </c>
      <c r="AD2126">
        <f>_xlfn.XLOOKUP(MIS[[#This Row],[TRADING SYMBOL]],[1]Sheet1!$D:$D,[1]Sheet1!$C:$C)</f>
        <v>310.8</v>
      </c>
      <c r="AE2126">
        <f>MIS[[#This Row],[OrderAverageTradedPrice]]*MIS[[#This Row],[OrderQuantity]]</f>
        <v>8774</v>
      </c>
      <c r="AF2126">
        <f>MIS[[#This Row],[LTP]]*MIS[[#This Row],[OrderQuantity]]</f>
        <v>6216</v>
      </c>
      <c r="AG2126">
        <f>IF(MIS[[#This Row],[OrderSide]]="SELL",MIS[[#This Row],[VALUE]]-MIS[[#This Row],[LIVE_VALUE]],MIS[[#This Row],[LIVE_VALUE]]-MIS[[#This Row],[VALUE]])</f>
        <v>2558</v>
      </c>
      <c r="AH2126" t="str" cm="1">
        <f t="array" ref="AH2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6" t="str">
        <f>MIS[[#This Row],[TRADING SYMBOL]]</f>
        <v>SENSEX2552082100PE</v>
      </c>
      <c r="AJ2126" t="str">
        <f>IF(RIGHT(MIS[[#This Row],[Main/Hedge]],4)="MAIN","MAIN","HEDGE")</f>
        <v>MAIN</v>
      </c>
      <c r="AK2126" t="str" cm="1">
        <f t="array" ref="AK2126">_xlfn._xlws.FILTER(Table4[Column1],ISNUMBER(SEARCH(Table4[Column1],MIS[[#This Row],[OrderUniqueIdentifier]])),"")</f>
        <v>MS</v>
      </c>
    </row>
    <row r="2127" spans="1:37" x14ac:dyDescent="0.25">
      <c r="A2127" t="s">
        <v>71</v>
      </c>
      <c r="B2127" t="s">
        <v>951</v>
      </c>
      <c r="C2127" t="s">
        <v>4640</v>
      </c>
      <c r="D2127" t="s">
        <v>72</v>
      </c>
      <c r="E2127" t="s">
        <v>3193</v>
      </c>
      <c r="F2127" t="s">
        <v>98</v>
      </c>
      <c r="G2127" t="s">
        <v>89</v>
      </c>
      <c r="H2127" t="s">
        <v>75</v>
      </c>
      <c r="I2127" t="s">
        <v>76</v>
      </c>
      <c r="J2127" t="s">
        <v>77</v>
      </c>
      <c r="K2127">
        <v>20</v>
      </c>
      <c r="L2127" t="s">
        <v>77</v>
      </c>
      <c r="M2127" t="s">
        <v>78</v>
      </c>
      <c r="N2127" t="s">
        <v>4641</v>
      </c>
      <c r="O2127" t="s">
        <v>3188</v>
      </c>
      <c r="P2127" t="s">
        <v>3199</v>
      </c>
      <c r="Q2127" t="s">
        <v>3195</v>
      </c>
      <c r="R2127" t="s">
        <v>79</v>
      </c>
      <c r="S2127" t="s">
        <v>40</v>
      </c>
      <c r="T2127" t="s">
        <v>3196</v>
      </c>
      <c r="U2127" t="s">
        <v>100</v>
      </c>
      <c r="V2127" t="s">
        <v>80</v>
      </c>
      <c r="W2127">
        <v>82200</v>
      </c>
      <c r="X2127" t="s">
        <v>85</v>
      </c>
      <c r="Y2127">
        <v>-20</v>
      </c>
      <c r="Z2127" t="s">
        <v>3191</v>
      </c>
      <c r="AA2127" t="s">
        <v>3200</v>
      </c>
      <c r="AB2127" t="s">
        <v>107</v>
      </c>
      <c r="AC2127" t="s">
        <v>91</v>
      </c>
      <c r="AD2127">
        <f>_xlfn.XLOOKUP(MIS[[#This Row],[TRADING SYMBOL]],[1]Sheet1!$D:$D,[1]Sheet1!$C:$C)</f>
        <v>350</v>
      </c>
      <c r="AE2127">
        <f>MIS[[#This Row],[OrderAverageTradedPrice]]*MIS[[#This Row],[OrderQuantity]]</f>
        <v>9566</v>
      </c>
      <c r="AF2127">
        <f>MIS[[#This Row],[LTP]]*MIS[[#This Row],[OrderQuantity]]</f>
        <v>7000</v>
      </c>
      <c r="AG2127">
        <f>IF(MIS[[#This Row],[OrderSide]]="SELL",MIS[[#This Row],[VALUE]]-MIS[[#This Row],[LIVE_VALUE]],MIS[[#This Row],[LIVE_VALUE]]-MIS[[#This Row],[VALUE]])</f>
        <v>2566</v>
      </c>
      <c r="AH2127" t="str" cm="1">
        <f t="array" ref="AH2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7" t="str">
        <f>MIS[[#This Row],[TRADING SYMBOL]]</f>
        <v>SENSEX2552082200PE</v>
      </c>
      <c r="AJ2127" t="str">
        <f>IF(RIGHT(MIS[[#This Row],[Main/Hedge]],4)="MAIN","MAIN","HEDGE")</f>
        <v>MAIN</v>
      </c>
      <c r="AK2127" t="str" cm="1">
        <f t="array" ref="AK2127">_xlfn._xlws.FILTER(Table4[Column1],ISNUMBER(SEARCH(Table4[Column1],MIS[[#This Row],[OrderUniqueIdentifier]])),"")</f>
        <v>MS</v>
      </c>
    </row>
    <row r="2128" spans="1:37" x14ac:dyDescent="0.25">
      <c r="A2128" t="s">
        <v>71</v>
      </c>
      <c r="B2128" t="s">
        <v>1029</v>
      </c>
      <c r="C2128" t="s">
        <v>4871</v>
      </c>
      <c r="D2128" t="s">
        <v>72</v>
      </c>
      <c r="E2128" t="s">
        <v>3202</v>
      </c>
      <c r="F2128" t="s">
        <v>98</v>
      </c>
      <c r="G2128" t="s">
        <v>89</v>
      </c>
      <c r="H2128" t="s">
        <v>75</v>
      </c>
      <c r="I2128" t="s">
        <v>76</v>
      </c>
      <c r="J2128" t="s">
        <v>77</v>
      </c>
      <c r="K2128">
        <v>40</v>
      </c>
      <c r="L2128" t="s">
        <v>77</v>
      </c>
      <c r="M2128" t="s">
        <v>78</v>
      </c>
      <c r="N2128" t="s">
        <v>4872</v>
      </c>
      <c r="O2128" t="s">
        <v>3188</v>
      </c>
      <c r="P2128" t="s">
        <v>3199</v>
      </c>
      <c r="Q2128" t="s">
        <v>3205</v>
      </c>
      <c r="R2128" t="s">
        <v>79</v>
      </c>
      <c r="S2128" t="s">
        <v>40</v>
      </c>
      <c r="T2128" t="s">
        <v>3206</v>
      </c>
      <c r="U2128" t="s">
        <v>100</v>
      </c>
      <c r="V2128" t="s">
        <v>80</v>
      </c>
      <c r="W2128">
        <v>82100</v>
      </c>
      <c r="X2128" t="s">
        <v>85</v>
      </c>
      <c r="Y2128">
        <v>-40</v>
      </c>
      <c r="Z2128" t="s">
        <v>3191</v>
      </c>
      <c r="AA2128" t="s">
        <v>3200</v>
      </c>
      <c r="AB2128" t="s">
        <v>107</v>
      </c>
      <c r="AC2128" t="s">
        <v>91</v>
      </c>
      <c r="AD2128">
        <f>_xlfn.XLOOKUP(MIS[[#This Row],[TRADING SYMBOL]],[1]Sheet1!$D:$D,[1]Sheet1!$C:$C)</f>
        <v>310.8</v>
      </c>
      <c r="AE2128">
        <f>MIS[[#This Row],[OrderAverageTradedPrice]]*MIS[[#This Row],[OrderQuantity]]</f>
        <v>17525</v>
      </c>
      <c r="AF2128">
        <f>MIS[[#This Row],[LTP]]*MIS[[#This Row],[OrderQuantity]]</f>
        <v>12432</v>
      </c>
      <c r="AG2128">
        <f>IF(MIS[[#This Row],[OrderSide]]="SELL",MIS[[#This Row],[VALUE]]-MIS[[#This Row],[LIVE_VALUE]],MIS[[#This Row],[LIVE_VALUE]]-MIS[[#This Row],[VALUE]])</f>
        <v>5093</v>
      </c>
      <c r="AH2128" t="str" cm="1">
        <f t="array" ref="AH2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8" t="str">
        <f>MIS[[#This Row],[TRADING SYMBOL]]</f>
        <v>SENSEX2552082100PE</v>
      </c>
      <c r="AJ2128" t="str">
        <f>IF(RIGHT(MIS[[#This Row],[Main/Hedge]],4)="MAIN","MAIN","HEDGE")</f>
        <v>MAIN</v>
      </c>
      <c r="AK2128" t="str" cm="1">
        <f t="array" ref="AK2128">_xlfn._xlws.FILTER(Table4[Column1],ISNUMBER(SEARCH(Table4[Column1],MIS[[#This Row],[OrderUniqueIdentifier]])),"")</f>
        <v>MS</v>
      </c>
    </row>
    <row r="2129" spans="1:37" x14ac:dyDescent="0.25">
      <c r="A2129" t="s">
        <v>71</v>
      </c>
      <c r="B2129" t="s">
        <v>1037</v>
      </c>
      <c r="C2129" t="s">
        <v>4897</v>
      </c>
      <c r="D2129" t="s">
        <v>72</v>
      </c>
      <c r="E2129" t="s">
        <v>3202</v>
      </c>
      <c r="F2129" t="s">
        <v>98</v>
      </c>
      <c r="G2129" t="s">
        <v>89</v>
      </c>
      <c r="H2129" t="s">
        <v>75</v>
      </c>
      <c r="I2129" t="s">
        <v>76</v>
      </c>
      <c r="J2129" t="s">
        <v>77</v>
      </c>
      <c r="K2129">
        <v>20</v>
      </c>
      <c r="L2129" t="s">
        <v>77</v>
      </c>
      <c r="M2129" t="s">
        <v>78</v>
      </c>
      <c r="N2129" t="s">
        <v>4349</v>
      </c>
      <c r="O2129" t="s">
        <v>3188</v>
      </c>
      <c r="P2129" t="s">
        <v>3199</v>
      </c>
      <c r="Q2129" t="s">
        <v>3205</v>
      </c>
      <c r="R2129" t="s">
        <v>79</v>
      </c>
      <c r="S2129" t="s">
        <v>40</v>
      </c>
      <c r="T2129" t="s">
        <v>3206</v>
      </c>
      <c r="U2129" t="s">
        <v>100</v>
      </c>
      <c r="V2129" t="s">
        <v>80</v>
      </c>
      <c r="W2129">
        <v>82100</v>
      </c>
      <c r="X2129" t="s">
        <v>85</v>
      </c>
      <c r="Y2129">
        <v>-20</v>
      </c>
      <c r="Z2129" t="s">
        <v>3191</v>
      </c>
      <c r="AA2129" t="s">
        <v>3200</v>
      </c>
      <c r="AB2129" t="s">
        <v>107</v>
      </c>
      <c r="AC2129" t="s">
        <v>91</v>
      </c>
      <c r="AD2129">
        <f>_xlfn.XLOOKUP(MIS[[#This Row],[TRADING SYMBOL]],[1]Sheet1!$D:$D,[1]Sheet1!$C:$C)</f>
        <v>310.8</v>
      </c>
      <c r="AE2129">
        <f>MIS[[#This Row],[OrderAverageTradedPrice]]*MIS[[#This Row],[OrderQuantity]]</f>
        <v>8726</v>
      </c>
      <c r="AF2129">
        <f>MIS[[#This Row],[LTP]]*MIS[[#This Row],[OrderQuantity]]</f>
        <v>6216</v>
      </c>
      <c r="AG2129">
        <f>IF(MIS[[#This Row],[OrderSide]]="SELL",MIS[[#This Row],[VALUE]]-MIS[[#This Row],[LIVE_VALUE]],MIS[[#This Row],[LIVE_VALUE]]-MIS[[#This Row],[VALUE]])</f>
        <v>2510</v>
      </c>
      <c r="AH2129" t="str" cm="1">
        <f t="array" ref="AH2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9" t="str">
        <f>MIS[[#This Row],[TRADING SYMBOL]]</f>
        <v>SENSEX2552082100PE</v>
      </c>
      <c r="AJ2129" t="str">
        <f>IF(RIGHT(MIS[[#This Row],[Main/Hedge]],4)="MAIN","MAIN","HEDGE")</f>
        <v>MAIN</v>
      </c>
      <c r="AK2129" t="str" cm="1">
        <f t="array" ref="AK2129">_xlfn._xlws.FILTER(Table4[Column1],ISNUMBER(SEARCH(Table4[Column1],MIS[[#This Row],[OrderUniqueIdentifier]])),"")</f>
        <v>MS</v>
      </c>
    </row>
    <row r="2130" spans="1:37" x14ac:dyDescent="0.25">
      <c r="A2130" t="s">
        <v>71</v>
      </c>
      <c r="B2130" t="s">
        <v>1108</v>
      </c>
      <c r="C2130" t="s">
        <v>5113</v>
      </c>
      <c r="D2130" t="s">
        <v>72</v>
      </c>
      <c r="E2130" t="s">
        <v>160</v>
      </c>
      <c r="F2130" t="s">
        <v>98</v>
      </c>
      <c r="G2130" t="s">
        <v>89</v>
      </c>
      <c r="H2130" t="s">
        <v>75</v>
      </c>
      <c r="I2130" t="s">
        <v>76</v>
      </c>
      <c r="J2130" t="s">
        <v>77</v>
      </c>
      <c r="K2130">
        <v>40</v>
      </c>
      <c r="L2130" t="s">
        <v>77</v>
      </c>
      <c r="M2130" t="s">
        <v>78</v>
      </c>
      <c r="N2130" t="s">
        <v>5114</v>
      </c>
      <c r="O2130" t="s">
        <v>3188</v>
      </c>
      <c r="P2130" t="s">
        <v>3199</v>
      </c>
      <c r="Q2130" t="s">
        <v>162</v>
      </c>
      <c r="R2130" t="s">
        <v>79</v>
      </c>
      <c r="S2130" t="s">
        <v>40</v>
      </c>
      <c r="T2130" t="s">
        <v>163</v>
      </c>
      <c r="U2130" t="s">
        <v>100</v>
      </c>
      <c r="V2130" t="s">
        <v>80</v>
      </c>
      <c r="W2130">
        <v>82500</v>
      </c>
      <c r="X2130" t="s">
        <v>81</v>
      </c>
      <c r="Y2130">
        <v>-40</v>
      </c>
      <c r="Z2130" t="s">
        <v>3191</v>
      </c>
      <c r="AA2130" t="s">
        <v>3200</v>
      </c>
      <c r="AB2130" t="s">
        <v>90</v>
      </c>
      <c r="AC2130" t="s">
        <v>91</v>
      </c>
      <c r="AD2130">
        <f>_xlfn.XLOOKUP(MIS[[#This Row],[TRADING SYMBOL]],[1]Sheet1!$D:$D,[1]Sheet1!$C:$C)</f>
        <v>367.2</v>
      </c>
      <c r="AE2130">
        <f>MIS[[#This Row],[OrderAverageTradedPrice]]*MIS[[#This Row],[OrderQuantity]]</f>
        <v>16702</v>
      </c>
      <c r="AF2130">
        <f>MIS[[#This Row],[LTP]]*MIS[[#This Row],[OrderQuantity]]</f>
        <v>14688</v>
      </c>
      <c r="AG2130">
        <f>IF(MIS[[#This Row],[OrderSide]]="SELL",MIS[[#This Row],[VALUE]]-MIS[[#This Row],[LIVE_VALUE]],MIS[[#This Row],[LIVE_VALUE]]-MIS[[#This Row],[VALUE]])</f>
        <v>2014</v>
      </c>
      <c r="AH2130" t="str" cm="1">
        <f t="array" ref="AH2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0" t="str">
        <f>MIS[[#This Row],[TRADING SYMBOL]]</f>
        <v>SENSEX2552082500CE</v>
      </c>
      <c r="AJ2130" t="str">
        <f>IF(RIGHT(MIS[[#This Row],[Main/Hedge]],4)="MAIN","MAIN","HEDGE")</f>
        <v>MAIN</v>
      </c>
      <c r="AK2130" t="str" cm="1">
        <f t="array" ref="AK2130">_xlfn._xlws.FILTER(Table4[Column1],ISNUMBER(SEARCH(Table4[Column1],MIS[[#This Row],[OrderUniqueIdentifier]])),"")</f>
        <v>MS</v>
      </c>
    </row>
    <row r="2131" spans="1:37" x14ac:dyDescent="0.25">
      <c r="A2131" t="s">
        <v>71</v>
      </c>
      <c r="B2131" t="s">
        <v>1117</v>
      </c>
      <c r="C2131" t="s">
        <v>5138</v>
      </c>
      <c r="D2131" t="s">
        <v>72</v>
      </c>
      <c r="E2131" t="s">
        <v>3186</v>
      </c>
      <c r="F2131" t="s">
        <v>98</v>
      </c>
      <c r="G2131" t="s">
        <v>89</v>
      </c>
      <c r="H2131" t="s">
        <v>75</v>
      </c>
      <c r="I2131" t="s">
        <v>76</v>
      </c>
      <c r="J2131" t="s">
        <v>77</v>
      </c>
      <c r="K2131">
        <v>20</v>
      </c>
      <c r="L2131" t="s">
        <v>77</v>
      </c>
      <c r="M2131" t="s">
        <v>78</v>
      </c>
      <c r="N2131" t="s">
        <v>5139</v>
      </c>
      <c r="O2131" t="s">
        <v>3188</v>
      </c>
      <c r="P2131" t="s">
        <v>3199</v>
      </c>
      <c r="Q2131" t="s">
        <v>3189</v>
      </c>
      <c r="R2131" t="s">
        <v>79</v>
      </c>
      <c r="S2131" t="s">
        <v>40</v>
      </c>
      <c r="T2131" t="s">
        <v>3190</v>
      </c>
      <c r="U2131" t="s">
        <v>100</v>
      </c>
      <c r="V2131" t="s">
        <v>80</v>
      </c>
      <c r="W2131">
        <v>82400</v>
      </c>
      <c r="X2131" t="s">
        <v>81</v>
      </c>
      <c r="Y2131">
        <v>-20</v>
      </c>
      <c r="Z2131" t="s">
        <v>3191</v>
      </c>
      <c r="AA2131" t="s">
        <v>3200</v>
      </c>
      <c r="AB2131" t="s">
        <v>90</v>
      </c>
      <c r="AC2131" t="s">
        <v>91</v>
      </c>
      <c r="AD2131">
        <f>_xlfn.XLOOKUP(MIS[[#This Row],[TRADING SYMBOL]],[1]Sheet1!$D:$D,[1]Sheet1!$C:$C)</f>
        <v>414.75</v>
      </c>
      <c r="AE2131">
        <f>MIS[[#This Row],[OrderAverageTradedPrice]]*MIS[[#This Row],[OrderQuantity]]</f>
        <v>9222</v>
      </c>
      <c r="AF2131">
        <f>MIS[[#This Row],[LTP]]*MIS[[#This Row],[OrderQuantity]]</f>
        <v>8295</v>
      </c>
      <c r="AG2131">
        <f>IF(MIS[[#This Row],[OrderSide]]="SELL",MIS[[#This Row],[VALUE]]-MIS[[#This Row],[LIVE_VALUE]],MIS[[#This Row],[LIVE_VALUE]]-MIS[[#This Row],[VALUE]])</f>
        <v>927</v>
      </c>
      <c r="AH2131" t="str" cm="1">
        <f t="array" ref="AH2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1" t="str">
        <f>MIS[[#This Row],[TRADING SYMBOL]]</f>
        <v>SENSEX2552082400CE</v>
      </c>
      <c r="AJ2131" t="str">
        <f>IF(RIGHT(MIS[[#This Row],[Main/Hedge]],4)="MAIN","MAIN","HEDGE")</f>
        <v>MAIN</v>
      </c>
      <c r="AK2131" t="str" cm="1">
        <f t="array" ref="AK2131">_xlfn._xlws.FILTER(Table4[Column1],ISNUMBER(SEARCH(Table4[Column1],MIS[[#This Row],[OrderUniqueIdentifier]])),"")</f>
        <v>MS</v>
      </c>
    </row>
    <row r="2132" spans="1:37" x14ac:dyDescent="0.25">
      <c r="A2132" t="s">
        <v>71</v>
      </c>
      <c r="B2132" t="s">
        <v>1117</v>
      </c>
      <c r="C2132" t="s">
        <v>5140</v>
      </c>
      <c r="D2132" t="s">
        <v>72</v>
      </c>
      <c r="E2132" t="s">
        <v>3193</v>
      </c>
      <c r="F2132" t="s">
        <v>98</v>
      </c>
      <c r="G2132" t="s">
        <v>89</v>
      </c>
      <c r="H2132" t="s">
        <v>75</v>
      </c>
      <c r="I2132" t="s">
        <v>76</v>
      </c>
      <c r="J2132" t="s">
        <v>77</v>
      </c>
      <c r="K2132">
        <v>20</v>
      </c>
      <c r="L2132" t="s">
        <v>77</v>
      </c>
      <c r="M2132" t="s">
        <v>78</v>
      </c>
      <c r="N2132" t="s">
        <v>5141</v>
      </c>
      <c r="O2132" t="s">
        <v>3199</v>
      </c>
      <c r="P2132" t="s">
        <v>3199</v>
      </c>
      <c r="Q2132" t="s">
        <v>3195</v>
      </c>
      <c r="R2132" t="s">
        <v>79</v>
      </c>
      <c r="S2132" t="s">
        <v>40</v>
      </c>
      <c r="T2132" t="s">
        <v>3196</v>
      </c>
      <c r="U2132" t="s">
        <v>100</v>
      </c>
      <c r="V2132" t="s">
        <v>80</v>
      </c>
      <c r="W2132">
        <v>82200</v>
      </c>
      <c r="X2132" t="s">
        <v>85</v>
      </c>
      <c r="Y2132">
        <v>-20</v>
      </c>
      <c r="Z2132" t="s">
        <v>3200</v>
      </c>
      <c r="AA2132" t="s">
        <v>3200</v>
      </c>
      <c r="AB2132" t="s">
        <v>107</v>
      </c>
      <c r="AC2132" t="s">
        <v>91</v>
      </c>
      <c r="AD2132">
        <f>_xlfn.XLOOKUP(MIS[[#This Row],[TRADING SYMBOL]],[1]Sheet1!$D:$D,[1]Sheet1!$C:$C)</f>
        <v>350</v>
      </c>
      <c r="AE2132">
        <f>MIS[[#This Row],[OrderAverageTradedPrice]]*MIS[[#This Row],[OrderQuantity]]</f>
        <v>9571</v>
      </c>
      <c r="AF2132">
        <f>MIS[[#This Row],[LTP]]*MIS[[#This Row],[OrderQuantity]]</f>
        <v>7000</v>
      </c>
      <c r="AG2132">
        <f>IF(MIS[[#This Row],[OrderSide]]="SELL",MIS[[#This Row],[VALUE]]-MIS[[#This Row],[LIVE_VALUE]],MIS[[#This Row],[LIVE_VALUE]]-MIS[[#This Row],[VALUE]])</f>
        <v>2571</v>
      </c>
      <c r="AH2132" t="str" cm="1">
        <f t="array" ref="AH2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2" t="str">
        <f>MIS[[#This Row],[TRADING SYMBOL]]</f>
        <v>SENSEX2552082200PE</v>
      </c>
      <c r="AJ2132" t="str">
        <f>IF(RIGHT(MIS[[#This Row],[Main/Hedge]],4)="MAIN","MAIN","HEDGE")</f>
        <v>MAIN</v>
      </c>
      <c r="AK2132" t="str" cm="1">
        <f t="array" ref="AK2132">_xlfn._xlws.FILTER(Table4[Column1],ISNUMBER(SEARCH(Table4[Column1],MIS[[#This Row],[OrderUniqueIdentifier]])),"")</f>
        <v>MS</v>
      </c>
    </row>
    <row r="2133" spans="1:37" x14ac:dyDescent="0.25">
      <c r="A2133" t="s">
        <v>71</v>
      </c>
      <c r="B2133" t="s">
        <v>1143</v>
      </c>
      <c r="C2133" t="s">
        <v>5210</v>
      </c>
      <c r="D2133" t="s">
        <v>72</v>
      </c>
      <c r="E2133" t="s">
        <v>3193</v>
      </c>
      <c r="F2133" t="s">
        <v>98</v>
      </c>
      <c r="G2133" t="s">
        <v>89</v>
      </c>
      <c r="H2133" t="s">
        <v>75</v>
      </c>
      <c r="I2133" t="s">
        <v>76</v>
      </c>
      <c r="J2133" t="s">
        <v>77</v>
      </c>
      <c r="K2133">
        <v>20</v>
      </c>
      <c r="L2133" t="s">
        <v>77</v>
      </c>
      <c r="M2133" t="s">
        <v>78</v>
      </c>
      <c r="N2133" t="s">
        <v>5141</v>
      </c>
      <c r="O2133" t="s">
        <v>3188</v>
      </c>
      <c r="P2133" t="s">
        <v>3199</v>
      </c>
      <c r="Q2133" t="s">
        <v>3195</v>
      </c>
      <c r="R2133" t="s">
        <v>79</v>
      </c>
      <c r="S2133" t="s">
        <v>40</v>
      </c>
      <c r="T2133" t="s">
        <v>3196</v>
      </c>
      <c r="U2133" t="s">
        <v>100</v>
      </c>
      <c r="V2133" t="s">
        <v>80</v>
      </c>
      <c r="W2133">
        <v>82200</v>
      </c>
      <c r="X2133" t="s">
        <v>85</v>
      </c>
      <c r="Y2133">
        <v>-20</v>
      </c>
      <c r="Z2133" t="s">
        <v>3191</v>
      </c>
      <c r="AA2133" t="s">
        <v>3200</v>
      </c>
      <c r="AB2133" t="s">
        <v>107</v>
      </c>
      <c r="AC2133" t="s">
        <v>91</v>
      </c>
      <c r="AD2133">
        <f>_xlfn.XLOOKUP(MIS[[#This Row],[TRADING SYMBOL]],[1]Sheet1!$D:$D,[1]Sheet1!$C:$C)</f>
        <v>350</v>
      </c>
      <c r="AE2133">
        <f>MIS[[#This Row],[OrderAverageTradedPrice]]*MIS[[#This Row],[OrderQuantity]]</f>
        <v>9571</v>
      </c>
      <c r="AF2133">
        <f>MIS[[#This Row],[LTP]]*MIS[[#This Row],[OrderQuantity]]</f>
        <v>7000</v>
      </c>
      <c r="AG2133">
        <f>IF(MIS[[#This Row],[OrderSide]]="SELL",MIS[[#This Row],[VALUE]]-MIS[[#This Row],[LIVE_VALUE]],MIS[[#This Row],[LIVE_VALUE]]-MIS[[#This Row],[VALUE]])</f>
        <v>2571</v>
      </c>
      <c r="AH2133" t="str" cm="1">
        <f t="array" ref="AH2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3" t="str">
        <f>MIS[[#This Row],[TRADING SYMBOL]]</f>
        <v>SENSEX2552082200PE</v>
      </c>
      <c r="AJ2133" t="str">
        <f>IF(RIGHT(MIS[[#This Row],[Main/Hedge]],4)="MAIN","MAIN","HEDGE")</f>
        <v>MAIN</v>
      </c>
      <c r="AK2133" t="str" cm="1">
        <f t="array" ref="AK2133">_xlfn._xlws.FILTER(Table4[Column1],ISNUMBER(SEARCH(Table4[Column1],MIS[[#This Row],[OrderUniqueIdentifier]])),"")</f>
        <v>MS</v>
      </c>
    </row>
    <row r="2134" spans="1:37" x14ac:dyDescent="0.25">
      <c r="A2134" t="s">
        <v>71</v>
      </c>
      <c r="B2134" t="s">
        <v>1202</v>
      </c>
      <c r="C2134" t="s">
        <v>5381</v>
      </c>
      <c r="D2134" t="s">
        <v>72</v>
      </c>
      <c r="E2134" t="s">
        <v>160</v>
      </c>
      <c r="F2134" t="s">
        <v>98</v>
      </c>
      <c r="G2134" t="s">
        <v>89</v>
      </c>
      <c r="H2134" t="s">
        <v>75</v>
      </c>
      <c r="I2134" t="s">
        <v>76</v>
      </c>
      <c r="J2134" t="s">
        <v>77</v>
      </c>
      <c r="K2134">
        <v>20</v>
      </c>
      <c r="L2134" t="s">
        <v>77</v>
      </c>
      <c r="M2134" t="s">
        <v>78</v>
      </c>
      <c r="N2134" t="s">
        <v>4116</v>
      </c>
      <c r="O2134" t="s">
        <v>3188</v>
      </c>
      <c r="P2134" t="s">
        <v>3199</v>
      </c>
      <c r="Q2134" t="s">
        <v>162</v>
      </c>
      <c r="R2134" t="s">
        <v>79</v>
      </c>
      <c r="S2134" t="s">
        <v>40</v>
      </c>
      <c r="T2134" t="s">
        <v>163</v>
      </c>
      <c r="U2134" t="s">
        <v>100</v>
      </c>
      <c r="V2134" t="s">
        <v>80</v>
      </c>
      <c r="W2134">
        <v>82500</v>
      </c>
      <c r="X2134" t="s">
        <v>81</v>
      </c>
      <c r="Y2134">
        <v>-20</v>
      </c>
      <c r="Z2134" t="s">
        <v>3191</v>
      </c>
      <c r="AA2134" t="s">
        <v>3200</v>
      </c>
      <c r="AB2134" t="s">
        <v>90</v>
      </c>
      <c r="AC2134" t="s">
        <v>91</v>
      </c>
      <c r="AD2134">
        <f>_xlfn.XLOOKUP(MIS[[#This Row],[TRADING SYMBOL]],[1]Sheet1!$D:$D,[1]Sheet1!$C:$C)</f>
        <v>367.2</v>
      </c>
      <c r="AE2134">
        <f>MIS[[#This Row],[OrderAverageTradedPrice]]*MIS[[#This Row],[OrderQuantity]]</f>
        <v>8356</v>
      </c>
      <c r="AF2134">
        <f>MIS[[#This Row],[LTP]]*MIS[[#This Row],[OrderQuantity]]</f>
        <v>7344</v>
      </c>
      <c r="AG2134">
        <f>IF(MIS[[#This Row],[OrderSide]]="SELL",MIS[[#This Row],[VALUE]]-MIS[[#This Row],[LIVE_VALUE]],MIS[[#This Row],[LIVE_VALUE]]-MIS[[#This Row],[VALUE]])</f>
        <v>1012</v>
      </c>
      <c r="AH2134" t="str" cm="1">
        <f t="array" ref="AH2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4" t="str">
        <f>MIS[[#This Row],[TRADING SYMBOL]]</f>
        <v>SENSEX2552082500CE</v>
      </c>
      <c r="AJ2134" t="str">
        <f>IF(RIGHT(MIS[[#This Row],[Main/Hedge]],4)="MAIN","MAIN","HEDGE")</f>
        <v>MAIN</v>
      </c>
      <c r="AK2134" t="str" cm="1">
        <f t="array" ref="AK2134">_xlfn._xlws.FILTER(Table4[Column1],ISNUMBER(SEARCH(Table4[Column1],MIS[[#This Row],[OrderUniqueIdentifier]])),"")</f>
        <v>MS</v>
      </c>
    </row>
    <row r="2135" spans="1:37" x14ac:dyDescent="0.25">
      <c r="A2135" t="s">
        <v>71</v>
      </c>
      <c r="B2135" t="s">
        <v>1217</v>
      </c>
      <c r="C2135" t="s">
        <v>5426</v>
      </c>
      <c r="D2135" t="s">
        <v>72</v>
      </c>
      <c r="E2135" t="s">
        <v>3202</v>
      </c>
      <c r="F2135" t="s">
        <v>98</v>
      </c>
      <c r="G2135" t="s">
        <v>89</v>
      </c>
      <c r="H2135" t="s">
        <v>75</v>
      </c>
      <c r="I2135" t="s">
        <v>76</v>
      </c>
      <c r="J2135" t="s">
        <v>77</v>
      </c>
      <c r="K2135">
        <v>40</v>
      </c>
      <c r="L2135" t="s">
        <v>77</v>
      </c>
      <c r="M2135" t="s">
        <v>78</v>
      </c>
      <c r="N2135" t="s">
        <v>5427</v>
      </c>
      <c r="O2135" t="s">
        <v>3199</v>
      </c>
      <c r="P2135" t="s">
        <v>3199</v>
      </c>
      <c r="Q2135" t="s">
        <v>3205</v>
      </c>
      <c r="R2135" t="s">
        <v>79</v>
      </c>
      <c r="S2135" t="s">
        <v>40</v>
      </c>
      <c r="T2135" t="s">
        <v>3206</v>
      </c>
      <c r="U2135" t="s">
        <v>100</v>
      </c>
      <c r="V2135" t="s">
        <v>80</v>
      </c>
      <c r="W2135">
        <v>82100</v>
      </c>
      <c r="X2135" t="s">
        <v>85</v>
      </c>
      <c r="Y2135">
        <v>-40</v>
      </c>
      <c r="Z2135" t="s">
        <v>3200</v>
      </c>
      <c r="AA2135" t="s">
        <v>3200</v>
      </c>
      <c r="AB2135" t="s">
        <v>107</v>
      </c>
      <c r="AC2135" t="s">
        <v>91</v>
      </c>
      <c r="AD2135">
        <f>_xlfn.XLOOKUP(MIS[[#This Row],[TRADING SYMBOL]],[1]Sheet1!$D:$D,[1]Sheet1!$C:$C)</f>
        <v>310.8</v>
      </c>
      <c r="AE2135">
        <f>MIS[[#This Row],[OrderAverageTradedPrice]]*MIS[[#This Row],[OrderQuantity]]</f>
        <v>17446</v>
      </c>
      <c r="AF2135">
        <f>MIS[[#This Row],[LTP]]*MIS[[#This Row],[OrderQuantity]]</f>
        <v>12432</v>
      </c>
      <c r="AG2135">
        <f>IF(MIS[[#This Row],[OrderSide]]="SELL",MIS[[#This Row],[VALUE]]-MIS[[#This Row],[LIVE_VALUE]],MIS[[#This Row],[LIVE_VALUE]]-MIS[[#This Row],[VALUE]])</f>
        <v>5014</v>
      </c>
      <c r="AH2135" t="str" cm="1">
        <f t="array" ref="AH2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5" t="str">
        <f>MIS[[#This Row],[TRADING SYMBOL]]</f>
        <v>SENSEX2552082100PE</v>
      </c>
      <c r="AJ2135" t="str">
        <f>IF(RIGHT(MIS[[#This Row],[Main/Hedge]],4)="MAIN","MAIN","HEDGE")</f>
        <v>MAIN</v>
      </c>
      <c r="AK2135" t="str" cm="1">
        <f t="array" ref="AK2135">_xlfn._xlws.FILTER(Table4[Column1],ISNUMBER(SEARCH(Table4[Column1],MIS[[#This Row],[OrderUniqueIdentifier]])),"")</f>
        <v>MS</v>
      </c>
    </row>
    <row r="2136" spans="1:37" x14ac:dyDescent="0.25">
      <c r="A2136" t="s">
        <v>71</v>
      </c>
      <c r="B2136" t="s">
        <v>1224</v>
      </c>
      <c r="C2136" t="s">
        <v>5448</v>
      </c>
      <c r="D2136" t="s">
        <v>72</v>
      </c>
      <c r="E2136" t="s">
        <v>3202</v>
      </c>
      <c r="F2136" t="s">
        <v>98</v>
      </c>
      <c r="G2136" t="s">
        <v>89</v>
      </c>
      <c r="H2136" t="s">
        <v>75</v>
      </c>
      <c r="I2136" t="s">
        <v>76</v>
      </c>
      <c r="J2136" t="s">
        <v>77</v>
      </c>
      <c r="K2136">
        <v>20</v>
      </c>
      <c r="L2136" t="s">
        <v>77</v>
      </c>
      <c r="M2136" t="s">
        <v>78</v>
      </c>
      <c r="N2136" t="s">
        <v>3628</v>
      </c>
      <c r="O2136" t="s">
        <v>3188</v>
      </c>
      <c r="P2136" t="s">
        <v>3199</v>
      </c>
      <c r="Q2136" t="s">
        <v>3205</v>
      </c>
      <c r="R2136" t="s">
        <v>79</v>
      </c>
      <c r="S2136" t="s">
        <v>40</v>
      </c>
      <c r="T2136" t="s">
        <v>3206</v>
      </c>
      <c r="U2136" t="s">
        <v>100</v>
      </c>
      <c r="V2136" t="s">
        <v>80</v>
      </c>
      <c r="W2136">
        <v>82100</v>
      </c>
      <c r="X2136" t="s">
        <v>85</v>
      </c>
      <c r="Y2136">
        <v>-20</v>
      </c>
      <c r="Z2136" t="s">
        <v>3191</v>
      </c>
      <c r="AA2136" t="s">
        <v>3200</v>
      </c>
      <c r="AB2136" t="s">
        <v>107</v>
      </c>
      <c r="AC2136" t="s">
        <v>91</v>
      </c>
      <c r="AD2136">
        <f>_xlfn.XLOOKUP(MIS[[#This Row],[TRADING SYMBOL]],[1]Sheet1!$D:$D,[1]Sheet1!$C:$C)</f>
        <v>310.8</v>
      </c>
      <c r="AE2136">
        <f>MIS[[#This Row],[OrderAverageTradedPrice]]*MIS[[#This Row],[OrderQuantity]]</f>
        <v>8722</v>
      </c>
      <c r="AF2136">
        <f>MIS[[#This Row],[LTP]]*MIS[[#This Row],[OrderQuantity]]</f>
        <v>6216</v>
      </c>
      <c r="AG2136">
        <f>IF(MIS[[#This Row],[OrderSide]]="SELL",MIS[[#This Row],[VALUE]]-MIS[[#This Row],[LIVE_VALUE]],MIS[[#This Row],[LIVE_VALUE]]-MIS[[#This Row],[VALUE]])</f>
        <v>2506</v>
      </c>
      <c r="AH2136" t="str" cm="1">
        <f t="array" ref="AH2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6" t="str">
        <f>MIS[[#This Row],[TRADING SYMBOL]]</f>
        <v>SENSEX2552082100PE</v>
      </c>
      <c r="AJ2136" t="str">
        <f>IF(RIGHT(MIS[[#This Row],[Main/Hedge]],4)="MAIN","MAIN","HEDGE")</f>
        <v>MAIN</v>
      </c>
      <c r="AK2136" t="str" cm="1">
        <f t="array" ref="AK2136">_xlfn._xlws.FILTER(Table4[Column1],ISNUMBER(SEARCH(Table4[Column1],MIS[[#This Row],[OrderUniqueIdentifier]])),"")</f>
        <v>MS</v>
      </c>
    </row>
    <row r="2137" spans="1:37" x14ac:dyDescent="0.25">
      <c r="A2137" t="s">
        <v>71</v>
      </c>
      <c r="B2137" t="s">
        <v>1227</v>
      </c>
      <c r="C2137" t="s">
        <v>5468</v>
      </c>
      <c r="D2137" t="s">
        <v>72</v>
      </c>
      <c r="E2137" t="s">
        <v>3202</v>
      </c>
      <c r="F2137" t="s">
        <v>98</v>
      </c>
      <c r="G2137" t="s">
        <v>89</v>
      </c>
      <c r="H2137" t="s">
        <v>75</v>
      </c>
      <c r="I2137" t="s">
        <v>76</v>
      </c>
      <c r="J2137" t="s">
        <v>77</v>
      </c>
      <c r="K2137">
        <v>20</v>
      </c>
      <c r="L2137" t="s">
        <v>77</v>
      </c>
      <c r="M2137" t="s">
        <v>78</v>
      </c>
      <c r="N2137" t="s">
        <v>5469</v>
      </c>
      <c r="O2137" t="s">
        <v>3188</v>
      </c>
      <c r="P2137" t="s">
        <v>3199</v>
      </c>
      <c r="Q2137" t="s">
        <v>3205</v>
      </c>
      <c r="R2137" t="s">
        <v>79</v>
      </c>
      <c r="S2137" t="s">
        <v>40</v>
      </c>
      <c r="T2137" t="s">
        <v>3206</v>
      </c>
      <c r="U2137" t="s">
        <v>100</v>
      </c>
      <c r="V2137" t="s">
        <v>80</v>
      </c>
      <c r="W2137">
        <v>82100</v>
      </c>
      <c r="X2137" t="s">
        <v>85</v>
      </c>
      <c r="Y2137">
        <v>-20</v>
      </c>
      <c r="Z2137" t="s">
        <v>3191</v>
      </c>
      <c r="AA2137" t="s">
        <v>3200</v>
      </c>
      <c r="AB2137" t="s">
        <v>107</v>
      </c>
      <c r="AC2137" t="s">
        <v>91</v>
      </c>
      <c r="AD2137">
        <f>_xlfn.XLOOKUP(MIS[[#This Row],[TRADING SYMBOL]],[1]Sheet1!$D:$D,[1]Sheet1!$C:$C)</f>
        <v>310.8</v>
      </c>
      <c r="AE2137">
        <f>MIS[[#This Row],[OrderAverageTradedPrice]]*MIS[[#This Row],[OrderQuantity]]</f>
        <v>8725</v>
      </c>
      <c r="AF2137">
        <f>MIS[[#This Row],[LTP]]*MIS[[#This Row],[OrderQuantity]]</f>
        <v>6216</v>
      </c>
      <c r="AG2137">
        <f>IF(MIS[[#This Row],[OrderSide]]="SELL",MIS[[#This Row],[VALUE]]-MIS[[#This Row],[LIVE_VALUE]],MIS[[#This Row],[LIVE_VALUE]]-MIS[[#This Row],[VALUE]])</f>
        <v>2509</v>
      </c>
      <c r="AH2137" t="str" cm="1">
        <f t="array" ref="AH2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7" t="str">
        <f>MIS[[#This Row],[TRADING SYMBOL]]</f>
        <v>SENSEX2552082100PE</v>
      </c>
      <c r="AJ2137" t="str">
        <f>IF(RIGHT(MIS[[#This Row],[Main/Hedge]],4)="MAIN","MAIN","HEDGE")</f>
        <v>MAIN</v>
      </c>
      <c r="AK2137" t="str" cm="1">
        <f t="array" ref="AK2137">_xlfn._xlws.FILTER(Table4[Column1],ISNUMBER(SEARCH(Table4[Column1],MIS[[#This Row],[OrderUniqueIdentifier]])),"")</f>
        <v>MS</v>
      </c>
    </row>
    <row r="2138" spans="1:37" x14ac:dyDescent="0.25">
      <c r="A2138" t="s">
        <v>71</v>
      </c>
      <c r="B2138" t="s">
        <v>1258</v>
      </c>
      <c r="C2138" t="s">
        <v>5544</v>
      </c>
      <c r="D2138" t="s">
        <v>72</v>
      </c>
      <c r="E2138" t="s">
        <v>160</v>
      </c>
      <c r="F2138" t="s">
        <v>98</v>
      </c>
      <c r="G2138" t="s">
        <v>89</v>
      </c>
      <c r="H2138" t="s">
        <v>75</v>
      </c>
      <c r="I2138" t="s">
        <v>76</v>
      </c>
      <c r="J2138" t="s">
        <v>77</v>
      </c>
      <c r="K2138">
        <v>20</v>
      </c>
      <c r="L2138" t="s">
        <v>77</v>
      </c>
      <c r="M2138" t="s">
        <v>78</v>
      </c>
      <c r="N2138" t="s">
        <v>3431</v>
      </c>
      <c r="O2138" t="s">
        <v>3188</v>
      </c>
      <c r="P2138" t="s">
        <v>3199</v>
      </c>
      <c r="Q2138" t="s">
        <v>162</v>
      </c>
      <c r="R2138" t="s">
        <v>79</v>
      </c>
      <c r="S2138" t="s">
        <v>40</v>
      </c>
      <c r="T2138" t="s">
        <v>163</v>
      </c>
      <c r="U2138" t="s">
        <v>100</v>
      </c>
      <c r="V2138" t="s">
        <v>80</v>
      </c>
      <c r="W2138">
        <v>82500</v>
      </c>
      <c r="X2138" t="s">
        <v>81</v>
      </c>
      <c r="Y2138">
        <v>-20</v>
      </c>
      <c r="Z2138" t="s">
        <v>3191</v>
      </c>
      <c r="AA2138" t="s">
        <v>3200</v>
      </c>
      <c r="AB2138" t="s">
        <v>90</v>
      </c>
      <c r="AC2138" t="s">
        <v>91</v>
      </c>
      <c r="AD2138">
        <f>_xlfn.XLOOKUP(MIS[[#This Row],[TRADING SYMBOL]],[1]Sheet1!$D:$D,[1]Sheet1!$C:$C)</f>
        <v>367.2</v>
      </c>
      <c r="AE2138">
        <f>MIS[[#This Row],[OrderAverageTradedPrice]]*MIS[[#This Row],[OrderQuantity]]</f>
        <v>8287</v>
      </c>
      <c r="AF2138">
        <f>MIS[[#This Row],[LTP]]*MIS[[#This Row],[OrderQuantity]]</f>
        <v>7344</v>
      </c>
      <c r="AG2138">
        <f>IF(MIS[[#This Row],[OrderSide]]="SELL",MIS[[#This Row],[VALUE]]-MIS[[#This Row],[LIVE_VALUE]],MIS[[#This Row],[LIVE_VALUE]]-MIS[[#This Row],[VALUE]])</f>
        <v>943</v>
      </c>
      <c r="AH2138" t="str" cm="1">
        <f t="array" ref="AH2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8" t="str">
        <f>MIS[[#This Row],[TRADING SYMBOL]]</f>
        <v>SENSEX2552082500CE</v>
      </c>
      <c r="AJ2138" t="str">
        <f>IF(RIGHT(MIS[[#This Row],[Main/Hedge]],4)="MAIN","MAIN","HEDGE")</f>
        <v>MAIN</v>
      </c>
      <c r="AK2138" t="str" cm="1">
        <f t="array" ref="AK2138">_xlfn._xlws.FILTER(Table4[Column1],ISNUMBER(SEARCH(Table4[Column1],MIS[[#This Row],[OrderUniqueIdentifier]])),"")</f>
        <v>MS</v>
      </c>
    </row>
    <row r="2139" spans="1:37" x14ac:dyDescent="0.25">
      <c r="A2139" t="s">
        <v>71</v>
      </c>
      <c r="B2139" t="s">
        <v>1258</v>
      </c>
      <c r="C2139" t="s">
        <v>5545</v>
      </c>
      <c r="D2139" t="s">
        <v>72</v>
      </c>
      <c r="E2139" t="s">
        <v>3202</v>
      </c>
      <c r="F2139" t="s">
        <v>98</v>
      </c>
      <c r="G2139" t="s">
        <v>89</v>
      </c>
      <c r="H2139" t="s">
        <v>75</v>
      </c>
      <c r="I2139" t="s">
        <v>76</v>
      </c>
      <c r="J2139" t="s">
        <v>77</v>
      </c>
      <c r="K2139">
        <v>20</v>
      </c>
      <c r="L2139" t="s">
        <v>77</v>
      </c>
      <c r="M2139" t="s">
        <v>78</v>
      </c>
      <c r="N2139" t="s">
        <v>3403</v>
      </c>
      <c r="O2139" t="s">
        <v>3199</v>
      </c>
      <c r="P2139" t="s">
        <v>3199</v>
      </c>
      <c r="Q2139" t="s">
        <v>3205</v>
      </c>
      <c r="R2139" t="s">
        <v>79</v>
      </c>
      <c r="S2139" t="s">
        <v>40</v>
      </c>
      <c r="T2139" t="s">
        <v>3206</v>
      </c>
      <c r="U2139" t="s">
        <v>100</v>
      </c>
      <c r="V2139" t="s">
        <v>80</v>
      </c>
      <c r="W2139">
        <v>82100</v>
      </c>
      <c r="X2139" t="s">
        <v>85</v>
      </c>
      <c r="Y2139">
        <v>-20</v>
      </c>
      <c r="Z2139" t="s">
        <v>3200</v>
      </c>
      <c r="AA2139" t="s">
        <v>3200</v>
      </c>
      <c r="AB2139" t="s">
        <v>107</v>
      </c>
      <c r="AC2139" t="s">
        <v>91</v>
      </c>
      <c r="AD2139">
        <f>_xlfn.XLOOKUP(MIS[[#This Row],[TRADING SYMBOL]],[1]Sheet1!$D:$D,[1]Sheet1!$C:$C)</f>
        <v>310.8</v>
      </c>
      <c r="AE2139">
        <f>MIS[[#This Row],[OrderAverageTradedPrice]]*MIS[[#This Row],[OrderQuantity]]</f>
        <v>8731</v>
      </c>
      <c r="AF2139">
        <f>MIS[[#This Row],[LTP]]*MIS[[#This Row],[OrderQuantity]]</f>
        <v>6216</v>
      </c>
      <c r="AG2139">
        <f>IF(MIS[[#This Row],[OrderSide]]="SELL",MIS[[#This Row],[VALUE]]-MIS[[#This Row],[LIVE_VALUE]],MIS[[#This Row],[LIVE_VALUE]]-MIS[[#This Row],[VALUE]])</f>
        <v>2515</v>
      </c>
      <c r="AH2139" t="str" cm="1">
        <f t="array" ref="AH2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9" t="str">
        <f>MIS[[#This Row],[TRADING SYMBOL]]</f>
        <v>SENSEX2552082100PE</v>
      </c>
      <c r="AJ2139" t="str">
        <f>IF(RIGHT(MIS[[#This Row],[Main/Hedge]],4)="MAIN","MAIN","HEDGE")</f>
        <v>MAIN</v>
      </c>
      <c r="AK2139" t="str" cm="1">
        <f t="array" ref="AK2139">_xlfn._xlws.FILTER(Table4[Column1],ISNUMBER(SEARCH(Table4[Column1],MIS[[#This Row],[OrderUniqueIdentifier]])),"")</f>
        <v>MS</v>
      </c>
    </row>
    <row r="2140" spans="1:37" x14ac:dyDescent="0.25">
      <c r="A2140" t="s">
        <v>71</v>
      </c>
      <c r="B2140" t="s">
        <v>1265</v>
      </c>
      <c r="C2140" t="s">
        <v>5569</v>
      </c>
      <c r="D2140" t="s">
        <v>72</v>
      </c>
      <c r="E2140" t="s">
        <v>3202</v>
      </c>
      <c r="F2140" t="s">
        <v>98</v>
      </c>
      <c r="G2140" t="s">
        <v>89</v>
      </c>
      <c r="H2140" t="s">
        <v>75</v>
      </c>
      <c r="I2140" t="s">
        <v>76</v>
      </c>
      <c r="J2140" t="s">
        <v>77</v>
      </c>
      <c r="K2140">
        <v>40</v>
      </c>
      <c r="L2140" t="s">
        <v>77</v>
      </c>
      <c r="M2140" t="s">
        <v>78</v>
      </c>
      <c r="N2140" t="s">
        <v>5570</v>
      </c>
      <c r="O2140" t="s">
        <v>3188</v>
      </c>
      <c r="P2140" t="s">
        <v>3199</v>
      </c>
      <c r="Q2140" t="s">
        <v>3205</v>
      </c>
      <c r="R2140" t="s">
        <v>79</v>
      </c>
      <c r="S2140" t="s">
        <v>40</v>
      </c>
      <c r="T2140" t="s">
        <v>3206</v>
      </c>
      <c r="U2140" t="s">
        <v>100</v>
      </c>
      <c r="V2140" t="s">
        <v>80</v>
      </c>
      <c r="W2140">
        <v>82100</v>
      </c>
      <c r="X2140" t="s">
        <v>85</v>
      </c>
      <c r="Y2140">
        <v>-40</v>
      </c>
      <c r="Z2140" t="s">
        <v>3191</v>
      </c>
      <c r="AA2140" t="s">
        <v>3200</v>
      </c>
      <c r="AB2140" t="s">
        <v>107</v>
      </c>
      <c r="AC2140" t="s">
        <v>91</v>
      </c>
      <c r="AD2140">
        <f>_xlfn.XLOOKUP(MIS[[#This Row],[TRADING SYMBOL]],[1]Sheet1!$D:$D,[1]Sheet1!$C:$C)</f>
        <v>310.8</v>
      </c>
      <c r="AE2140">
        <f>MIS[[#This Row],[OrderAverageTradedPrice]]*MIS[[#This Row],[OrderQuantity]]</f>
        <v>17538</v>
      </c>
      <c r="AF2140">
        <f>MIS[[#This Row],[LTP]]*MIS[[#This Row],[OrderQuantity]]</f>
        <v>12432</v>
      </c>
      <c r="AG2140">
        <f>IF(MIS[[#This Row],[OrderSide]]="SELL",MIS[[#This Row],[VALUE]]-MIS[[#This Row],[LIVE_VALUE]],MIS[[#This Row],[LIVE_VALUE]]-MIS[[#This Row],[VALUE]])</f>
        <v>5106</v>
      </c>
      <c r="AH2140" t="str" cm="1">
        <f t="array" ref="AH2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0" t="str">
        <f>MIS[[#This Row],[TRADING SYMBOL]]</f>
        <v>SENSEX2552082100PE</v>
      </c>
      <c r="AJ2140" t="str">
        <f>IF(RIGHT(MIS[[#This Row],[Main/Hedge]],4)="MAIN","MAIN","HEDGE")</f>
        <v>MAIN</v>
      </c>
      <c r="AK2140" t="str" cm="1">
        <f t="array" ref="AK2140">_xlfn._xlws.FILTER(Table4[Column1],ISNUMBER(SEARCH(Table4[Column1],MIS[[#This Row],[OrderUniqueIdentifier]])),"")</f>
        <v>MS</v>
      </c>
    </row>
    <row r="2141" spans="1:37" x14ac:dyDescent="0.25">
      <c r="A2141" t="s">
        <v>71</v>
      </c>
      <c r="B2141" t="s">
        <v>1280</v>
      </c>
      <c r="C2141" t="s">
        <v>5619</v>
      </c>
      <c r="D2141" t="s">
        <v>72</v>
      </c>
      <c r="E2141" t="s">
        <v>160</v>
      </c>
      <c r="F2141" t="s">
        <v>98</v>
      </c>
      <c r="G2141" t="s">
        <v>89</v>
      </c>
      <c r="H2141" t="s">
        <v>75</v>
      </c>
      <c r="I2141" t="s">
        <v>76</v>
      </c>
      <c r="J2141" t="s">
        <v>77</v>
      </c>
      <c r="K2141">
        <v>40</v>
      </c>
      <c r="L2141" t="s">
        <v>77</v>
      </c>
      <c r="M2141" t="s">
        <v>78</v>
      </c>
      <c r="N2141" t="s">
        <v>5620</v>
      </c>
      <c r="O2141" t="s">
        <v>3188</v>
      </c>
      <c r="P2141" t="s">
        <v>3199</v>
      </c>
      <c r="Q2141" t="s">
        <v>162</v>
      </c>
      <c r="R2141" t="s">
        <v>79</v>
      </c>
      <c r="S2141" t="s">
        <v>40</v>
      </c>
      <c r="T2141" t="s">
        <v>163</v>
      </c>
      <c r="U2141" t="s">
        <v>100</v>
      </c>
      <c r="V2141" t="s">
        <v>80</v>
      </c>
      <c r="W2141">
        <v>82500</v>
      </c>
      <c r="X2141" t="s">
        <v>81</v>
      </c>
      <c r="Y2141">
        <v>-40</v>
      </c>
      <c r="Z2141" t="s">
        <v>3191</v>
      </c>
      <c r="AA2141" t="s">
        <v>3200</v>
      </c>
      <c r="AB2141" t="s">
        <v>90</v>
      </c>
      <c r="AC2141" t="s">
        <v>91</v>
      </c>
      <c r="AD2141">
        <f>_xlfn.XLOOKUP(MIS[[#This Row],[TRADING SYMBOL]],[1]Sheet1!$D:$D,[1]Sheet1!$C:$C)</f>
        <v>367.2</v>
      </c>
      <c r="AE2141">
        <f>MIS[[#This Row],[OrderAverageTradedPrice]]*MIS[[#This Row],[OrderQuantity]]</f>
        <v>16716</v>
      </c>
      <c r="AF2141">
        <f>MIS[[#This Row],[LTP]]*MIS[[#This Row],[OrderQuantity]]</f>
        <v>14688</v>
      </c>
      <c r="AG2141">
        <f>IF(MIS[[#This Row],[OrderSide]]="SELL",MIS[[#This Row],[VALUE]]-MIS[[#This Row],[LIVE_VALUE]],MIS[[#This Row],[LIVE_VALUE]]-MIS[[#This Row],[VALUE]])</f>
        <v>2028</v>
      </c>
      <c r="AH2141" t="str" cm="1">
        <f t="array" ref="AH2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1" t="str">
        <f>MIS[[#This Row],[TRADING SYMBOL]]</f>
        <v>SENSEX2552082500CE</v>
      </c>
      <c r="AJ2141" t="str">
        <f>IF(RIGHT(MIS[[#This Row],[Main/Hedge]],4)="MAIN","MAIN","HEDGE")</f>
        <v>MAIN</v>
      </c>
      <c r="AK2141" t="str" cm="1">
        <f t="array" ref="AK2141">_xlfn._xlws.FILTER(Table4[Column1],ISNUMBER(SEARCH(Table4[Column1],MIS[[#This Row],[OrderUniqueIdentifier]])),"")</f>
        <v>MS</v>
      </c>
    </row>
    <row r="2142" spans="1:37" x14ac:dyDescent="0.25">
      <c r="A2142" t="s">
        <v>71</v>
      </c>
      <c r="B2142" t="s">
        <v>1288</v>
      </c>
      <c r="C2142" t="s">
        <v>5645</v>
      </c>
      <c r="D2142" t="s">
        <v>72</v>
      </c>
      <c r="E2142" t="s">
        <v>3202</v>
      </c>
      <c r="F2142" t="s">
        <v>98</v>
      </c>
      <c r="G2142" t="s">
        <v>89</v>
      </c>
      <c r="H2142" t="s">
        <v>75</v>
      </c>
      <c r="I2142" t="s">
        <v>76</v>
      </c>
      <c r="J2142" t="s">
        <v>77</v>
      </c>
      <c r="K2142">
        <v>80</v>
      </c>
      <c r="L2142" t="s">
        <v>77</v>
      </c>
      <c r="M2142" t="s">
        <v>78</v>
      </c>
      <c r="N2142" t="s">
        <v>5646</v>
      </c>
      <c r="O2142" t="s">
        <v>3188</v>
      </c>
      <c r="P2142" t="s">
        <v>3199</v>
      </c>
      <c r="Q2142" t="s">
        <v>3205</v>
      </c>
      <c r="R2142" t="s">
        <v>79</v>
      </c>
      <c r="S2142" t="s">
        <v>40</v>
      </c>
      <c r="T2142" t="s">
        <v>3206</v>
      </c>
      <c r="U2142" t="s">
        <v>100</v>
      </c>
      <c r="V2142" t="s">
        <v>80</v>
      </c>
      <c r="W2142">
        <v>82100</v>
      </c>
      <c r="X2142" t="s">
        <v>85</v>
      </c>
      <c r="Y2142">
        <v>-80</v>
      </c>
      <c r="Z2142" t="s">
        <v>3191</v>
      </c>
      <c r="AA2142" t="s">
        <v>3200</v>
      </c>
      <c r="AB2142" t="s">
        <v>107</v>
      </c>
      <c r="AC2142" t="s">
        <v>91</v>
      </c>
      <c r="AD2142">
        <f>_xlfn.XLOOKUP(MIS[[#This Row],[TRADING SYMBOL]],[1]Sheet1!$D:$D,[1]Sheet1!$C:$C)</f>
        <v>310.8</v>
      </c>
      <c r="AE2142">
        <f>MIS[[#This Row],[OrderAverageTradedPrice]]*MIS[[#This Row],[OrderQuantity]]</f>
        <v>34898</v>
      </c>
      <c r="AF2142">
        <f>MIS[[#This Row],[LTP]]*MIS[[#This Row],[OrderQuantity]]</f>
        <v>24864</v>
      </c>
      <c r="AG2142">
        <f>IF(MIS[[#This Row],[OrderSide]]="SELL",MIS[[#This Row],[VALUE]]-MIS[[#This Row],[LIVE_VALUE]],MIS[[#This Row],[LIVE_VALUE]]-MIS[[#This Row],[VALUE]])</f>
        <v>10034</v>
      </c>
      <c r="AH2142" t="str" cm="1">
        <f t="array" ref="AH2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2" t="str">
        <f>MIS[[#This Row],[TRADING SYMBOL]]</f>
        <v>SENSEX2552082100PE</v>
      </c>
      <c r="AJ2142" t="str">
        <f>IF(RIGHT(MIS[[#This Row],[Main/Hedge]],4)="MAIN","MAIN","HEDGE")</f>
        <v>MAIN</v>
      </c>
      <c r="AK2142" t="str" cm="1">
        <f t="array" ref="AK2142">_xlfn._xlws.FILTER(Table4[Column1],ISNUMBER(SEARCH(Table4[Column1],MIS[[#This Row],[OrderUniqueIdentifier]])),"")</f>
        <v>MS</v>
      </c>
    </row>
    <row r="2143" spans="1:37" x14ac:dyDescent="0.25">
      <c r="A2143" t="s">
        <v>71</v>
      </c>
      <c r="B2143" t="s">
        <v>1302</v>
      </c>
      <c r="C2143" t="s">
        <v>5694</v>
      </c>
      <c r="D2143" t="s">
        <v>72</v>
      </c>
      <c r="E2143" t="s">
        <v>3193</v>
      </c>
      <c r="F2143" t="s">
        <v>98</v>
      </c>
      <c r="G2143" t="s">
        <v>89</v>
      </c>
      <c r="H2143" t="s">
        <v>75</v>
      </c>
      <c r="I2143" t="s">
        <v>76</v>
      </c>
      <c r="J2143" t="s">
        <v>77</v>
      </c>
      <c r="K2143">
        <v>20</v>
      </c>
      <c r="L2143" t="s">
        <v>77</v>
      </c>
      <c r="M2143" t="s">
        <v>78</v>
      </c>
      <c r="N2143" t="s">
        <v>5695</v>
      </c>
      <c r="O2143" t="s">
        <v>3188</v>
      </c>
      <c r="P2143" t="s">
        <v>3199</v>
      </c>
      <c r="Q2143" t="s">
        <v>3195</v>
      </c>
      <c r="R2143" t="s">
        <v>79</v>
      </c>
      <c r="S2143" t="s">
        <v>40</v>
      </c>
      <c r="T2143" t="s">
        <v>3196</v>
      </c>
      <c r="U2143" t="s">
        <v>100</v>
      </c>
      <c r="V2143" t="s">
        <v>80</v>
      </c>
      <c r="W2143">
        <v>82200</v>
      </c>
      <c r="X2143" t="s">
        <v>85</v>
      </c>
      <c r="Y2143">
        <v>-20</v>
      </c>
      <c r="Z2143" t="s">
        <v>3191</v>
      </c>
      <c r="AA2143" t="s">
        <v>3200</v>
      </c>
      <c r="AB2143" t="s">
        <v>107</v>
      </c>
      <c r="AC2143" t="s">
        <v>91</v>
      </c>
      <c r="AD2143">
        <f>_xlfn.XLOOKUP(MIS[[#This Row],[TRADING SYMBOL]],[1]Sheet1!$D:$D,[1]Sheet1!$C:$C)</f>
        <v>350</v>
      </c>
      <c r="AE2143">
        <f>MIS[[#This Row],[OrderAverageTradedPrice]]*MIS[[#This Row],[OrderQuantity]]</f>
        <v>9573</v>
      </c>
      <c r="AF2143">
        <f>MIS[[#This Row],[LTP]]*MIS[[#This Row],[OrderQuantity]]</f>
        <v>7000</v>
      </c>
      <c r="AG2143">
        <f>IF(MIS[[#This Row],[OrderSide]]="SELL",MIS[[#This Row],[VALUE]]-MIS[[#This Row],[LIVE_VALUE]],MIS[[#This Row],[LIVE_VALUE]]-MIS[[#This Row],[VALUE]])</f>
        <v>2573</v>
      </c>
      <c r="AH2143" t="str" cm="1">
        <f t="array" ref="AH2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3" t="str">
        <f>MIS[[#This Row],[TRADING SYMBOL]]</f>
        <v>SENSEX2552082200PE</v>
      </c>
      <c r="AJ2143" t="str">
        <f>IF(RIGHT(MIS[[#This Row],[Main/Hedge]],4)="MAIN","MAIN","HEDGE")</f>
        <v>MAIN</v>
      </c>
      <c r="AK2143" t="str" cm="1">
        <f t="array" ref="AK2143">_xlfn._xlws.FILTER(Table4[Column1],ISNUMBER(SEARCH(Table4[Column1],MIS[[#This Row],[OrderUniqueIdentifier]])),"")</f>
        <v>MS</v>
      </c>
    </row>
    <row r="2144" spans="1:37" x14ac:dyDescent="0.25">
      <c r="A2144" t="s">
        <v>71</v>
      </c>
      <c r="B2144" t="s">
        <v>1305</v>
      </c>
      <c r="C2144" t="s">
        <v>5714</v>
      </c>
      <c r="D2144" t="s">
        <v>72</v>
      </c>
      <c r="E2144" t="s">
        <v>3193</v>
      </c>
      <c r="F2144" t="s">
        <v>98</v>
      </c>
      <c r="G2144" t="s">
        <v>89</v>
      </c>
      <c r="H2144" t="s">
        <v>75</v>
      </c>
      <c r="I2144" t="s">
        <v>76</v>
      </c>
      <c r="J2144" t="s">
        <v>77</v>
      </c>
      <c r="K2144">
        <v>20</v>
      </c>
      <c r="L2144" t="s">
        <v>77</v>
      </c>
      <c r="M2144" t="s">
        <v>78</v>
      </c>
      <c r="N2144" t="s">
        <v>3925</v>
      </c>
      <c r="O2144" t="s">
        <v>3188</v>
      </c>
      <c r="P2144" t="s">
        <v>3199</v>
      </c>
      <c r="Q2144" t="s">
        <v>3195</v>
      </c>
      <c r="R2144" t="s">
        <v>79</v>
      </c>
      <c r="S2144" t="s">
        <v>40</v>
      </c>
      <c r="T2144" t="s">
        <v>3196</v>
      </c>
      <c r="U2144" t="s">
        <v>100</v>
      </c>
      <c r="V2144" t="s">
        <v>80</v>
      </c>
      <c r="W2144">
        <v>82200</v>
      </c>
      <c r="X2144" t="s">
        <v>85</v>
      </c>
      <c r="Y2144">
        <v>-20</v>
      </c>
      <c r="Z2144" t="s">
        <v>3191</v>
      </c>
      <c r="AA2144" t="s">
        <v>3200</v>
      </c>
      <c r="AB2144" t="s">
        <v>107</v>
      </c>
      <c r="AC2144" t="s">
        <v>91</v>
      </c>
      <c r="AD2144">
        <f>_xlfn.XLOOKUP(MIS[[#This Row],[TRADING SYMBOL]],[1]Sheet1!$D:$D,[1]Sheet1!$C:$C)</f>
        <v>350</v>
      </c>
      <c r="AE2144">
        <f>MIS[[#This Row],[OrderAverageTradedPrice]]*MIS[[#This Row],[OrderQuantity]]</f>
        <v>9565</v>
      </c>
      <c r="AF2144">
        <f>MIS[[#This Row],[LTP]]*MIS[[#This Row],[OrderQuantity]]</f>
        <v>7000</v>
      </c>
      <c r="AG2144">
        <f>IF(MIS[[#This Row],[OrderSide]]="SELL",MIS[[#This Row],[VALUE]]-MIS[[#This Row],[LIVE_VALUE]],MIS[[#This Row],[LIVE_VALUE]]-MIS[[#This Row],[VALUE]])</f>
        <v>2565</v>
      </c>
      <c r="AH2144" t="str" cm="1">
        <f t="array" ref="AH2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4" t="str">
        <f>MIS[[#This Row],[TRADING SYMBOL]]</f>
        <v>SENSEX2552082200PE</v>
      </c>
      <c r="AJ2144" t="str">
        <f>IF(RIGHT(MIS[[#This Row],[Main/Hedge]],4)="MAIN","MAIN","HEDGE")</f>
        <v>MAIN</v>
      </c>
      <c r="AK2144" t="str" cm="1">
        <f t="array" ref="AK2144">_xlfn._xlws.FILTER(Table4[Column1],ISNUMBER(SEARCH(Table4[Column1],MIS[[#This Row],[OrderUniqueIdentifier]])),"")</f>
        <v>MS</v>
      </c>
    </row>
    <row r="2145" spans="1:37" x14ac:dyDescent="0.25">
      <c r="A2145" t="s">
        <v>71</v>
      </c>
      <c r="B2145" t="s">
        <v>1308</v>
      </c>
      <c r="C2145" t="s">
        <v>5742</v>
      </c>
      <c r="D2145" t="s">
        <v>72</v>
      </c>
      <c r="E2145" t="s">
        <v>160</v>
      </c>
      <c r="F2145" t="s">
        <v>98</v>
      </c>
      <c r="G2145" t="s">
        <v>89</v>
      </c>
      <c r="H2145" t="s">
        <v>75</v>
      </c>
      <c r="I2145" t="s">
        <v>76</v>
      </c>
      <c r="J2145" t="s">
        <v>77</v>
      </c>
      <c r="K2145">
        <v>80</v>
      </c>
      <c r="L2145" t="s">
        <v>77</v>
      </c>
      <c r="M2145" t="s">
        <v>78</v>
      </c>
      <c r="N2145" t="s">
        <v>5743</v>
      </c>
      <c r="O2145" t="s">
        <v>3188</v>
      </c>
      <c r="P2145" t="s">
        <v>3199</v>
      </c>
      <c r="Q2145" t="s">
        <v>162</v>
      </c>
      <c r="R2145" t="s">
        <v>79</v>
      </c>
      <c r="S2145" t="s">
        <v>40</v>
      </c>
      <c r="T2145" t="s">
        <v>163</v>
      </c>
      <c r="U2145" t="s">
        <v>100</v>
      </c>
      <c r="V2145" t="s">
        <v>80</v>
      </c>
      <c r="W2145">
        <v>82500</v>
      </c>
      <c r="X2145" t="s">
        <v>81</v>
      </c>
      <c r="Y2145">
        <v>-80</v>
      </c>
      <c r="Z2145" t="s">
        <v>3191</v>
      </c>
      <c r="AA2145" t="s">
        <v>3200</v>
      </c>
      <c r="AB2145" t="s">
        <v>90</v>
      </c>
      <c r="AC2145" t="s">
        <v>91</v>
      </c>
      <c r="AD2145">
        <f>_xlfn.XLOOKUP(MIS[[#This Row],[TRADING SYMBOL]],[1]Sheet1!$D:$D,[1]Sheet1!$C:$C)</f>
        <v>367.2</v>
      </c>
      <c r="AE2145">
        <f>MIS[[#This Row],[OrderAverageTradedPrice]]*MIS[[#This Row],[OrderQuantity]]</f>
        <v>33396</v>
      </c>
      <c r="AF2145">
        <f>MIS[[#This Row],[LTP]]*MIS[[#This Row],[OrderQuantity]]</f>
        <v>29376</v>
      </c>
      <c r="AG2145">
        <f>IF(MIS[[#This Row],[OrderSide]]="SELL",MIS[[#This Row],[VALUE]]-MIS[[#This Row],[LIVE_VALUE]],MIS[[#This Row],[LIVE_VALUE]]-MIS[[#This Row],[VALUE]])</f>
        <v>4020</v>
      </c>
      <c r="AH2145" t="str" cm="1">
        <f t="array" ref="AH2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5" t="str">
        <f>MIS[[#This Row],[TRADING SYMBOL]]</f>
        <v>SENSEX2552082500CE</v>
      </c>
      <c r="AJ2145" t="str">
        <f>IF(RIGHT(MIS[[#This Row],[Main/Hedge]],4)="MAIN","MAIN","HEDGE")</f>
        <v>MAIN</v>
      </c>
      <c r="AK2145" t="str" cm="1">
        <f t="array" ref="AK2145">_xlfn._xlws.FILTER(Table4[Column1],ISNUMBER(SEARCH(Table4[Column1],MIS[[#This Row],[OrderUniqueIdentifier]])),"")</f>
        <v>MS</v>
      </c>
    </row>
    <row r="2146" spans="1:37" x14ac:dyDescent="0.25">
      <c r="A2146" t="s">
        <v>1414</v>
      </c>
      <c r="B2146" t="s">
        <v>1415</v>
      </c>
      <c r="C2146" t="s">
        <v>6124</v>
      </c>
      <c r="D2146" t="s">
        <v>72</v>
      </c>
      <c r="E2146" t="s">
        <v>3202</v>
      </c>
      <c r="F2146" t="s">
        <v>98</v>
      </c>
      <c r="G2146" t="s">
        <v>89</v>
      </c>
      <c r="H2146" t="s">
        <v>75</v>
      </c>
      <c r="I2146" t="s">
        <v>76</v>
      </c>
      <c r="J2146" t="s">
        <v>77</v>
      </c>
      <c r="K2146">
        <v>200</v>
      </c>
      <c r="L2146" t="s">
        <v>77</v>
      </c>
      <c r="M2146" t="s">
        <v>78</v>
      </c>
      <c r="N2146" t="s">
        <v>6125</v>
      </c>
      <c r="O2146" t="s">
        <v>3199</v>
      </c>
      <c r="P2146" t="s">
        <v>3199</v>
      </c>
      <c r="Q2146" t="s">
        <v>3205</v>
      </c>
      <c r="R2146" t="s">
        <v>79</v>
      </c>
      <c r="S2146" t="s">
        <v>3964</v>
      </c>
      <c r="T2146" t="s">
        <v>3206</v>
      </c>
      <c r="U2146" t="s">
        <v>100</v>
      </c>
      <c r="V2146" t="s">
        <v>80</v>
      </c>
      <c r="W2146">
        <v>82100</v>
      </c>
      <c r="X2146" t="s">
        <v>85</v>
      </c>
      <c r="Y2146">
        <v>-200</v>
      </c>
      <c r="Z2146" t="s">
        <v>3200</v>
      </c>
      <c r="AA2146" t="s">
        <v>3200</v>
      </c>
      <c r="AB2146" t="s">
        <v>107</v>
      </c>
      <c r="AC2146" t="s">
        <v>91</v>
      </c>
      <c r="AD2146">
        <f>_xlfn.XLOOKUP(MIS[[#This Row],[TRADING SYMBOL]],[1]Sheet1!$D:$D,[1]Sheet1!$C:$C)</f>
        <v>310.8</v>
      </c>
      <c r="AE2146">
        <f>MIS[[#This Row],[OrderAverageTradedPrice]]*MIS[[#This Row],[OrderQuantity]]</f>
        <v>87482</v>
      </c>
      <c r="AF2146">
        <f>MIS[[#This Row],[LTP]]*MIS[[#This Row],[OrderQuantity]]</f>
        <v>62160</v>
      </c>
      <c r="AG2146">
        <f>IF(MIS[[#This Row],[OrderSide]]="SELL",MIS[[#This Row],[VALUE]]-MIS[[#This Row],[LIVE_VALUE]],MIS[[#This Row],[LIVE_VALUE]]-MIS[[#This Row],[VALUE]])</f>
        <v>25322</v>
      </c>
      <c r="AH2146" t="str" cm="1">
        <f t="array" ref="AH2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6" t="str">
        <f>MIS[[#This Row],[TRADING SYMBOL]]</f>
        <v>SENSEX2552082100PE</v>
      </c>
      <c r="AJ2146" t="str">
        <f>IF(RIGHT(MIS[[#This Row],[Main/Hedge]],4)="MAIN","MAIN","HEDGE")</f>
        <v>MAIN</v>
      </c>
      <c r="AK2146" t="str" cm="1">
        <f t="array" ref="AK2146">_xlfn._xlws.FILTER(Table4[Column1],ISNUMBER(SEARCH(Table4[Column1],MIS[[#This Row],[OrderUniqueIdentifier]])),"")</f>
        <v>MS</v>
      </c>
    </row>
    <row r="2147" spans="1:37" x14ac:dyDescent="0.25">
      <c r="A2147" t="s">
        <v>1555</v>
      </c>
      <c r="B2147" t="s">
        <v>1556</v>
      </c>
      <c r="C2147" t="s">
        <v>6584</v>
      </c>
      <c r="D2147" t="s">
        <v>72</v>
      </c>
      <c r="E2147" t="s">
        <v>2053</v>
      </c>
      <c r="F2147" t="s">
        <v>98</v>
      </c>
      <c r="G2147" t="s">
        <v>89</v>
      </c>
      <c r="H2147" t="s">
        <v>93</v>
      </c>
      <c r="I2147" t="s">
        <v>76</v>
      </c>
      <c r="J2147" t="s">
        <v>6585</v>
      </c>
      <c r="K2147">
        <v>420</v>
      </c>
      <c r="L2147" t="s">
        <v>77</v>
      </c>
      <c r="M2147" t="s">
        <v>78</v>
      </c>
      <c r="N2147" t="s">
        <v>6586</v>
      </c>
      <c r="O2147" t="s">
        <v>3188</v>
      </c>
      <c r="P2147" t="s">
        <v>3199</v>
      </c>
      <c r="Q2147" t="s">
        <v>2055</v>
      </c>
      <c r="R2147" t="s">
        <v>79</v>
      </c>
      <c r="S2147" t="s">
        <v>40</v>
      </c>
      <c r="T2147" t="s">
        <v>2056</v>
      </c>
      <c r="U2147" t="s">
        <v>100</v>
      </c>
      <c r="V2147" t="s">
        <v>80</v>
      </c>
      <c r="W2147">
        <v>82300</v>
      </c>
      <c r="X2147" t="s">
        <v>85</v>
      </c>
      <c r="Y2147">
        <v>-420</v>
      </c>
      <c r="Z2147" t="s">
        <v>3191</v>
      </c>
      <c r="AA2147" t="s">
        <v>3200</v>
      </c>
      <c r="AB2147" t="s">
        <v>107</v>
      </c>
      <c r="AC2147" t="s">
        <v>91</v>
      </c>
      <c r="AD2147">
        <f>_xlfn.XLOOKUP(MIS[[#This Row],[TRADING SYMBOL]],[1]Sheet1!$D:$D,[1]Sheet1!$C:$C)</f>
        <v>389.05</v>
      </c>
      <c r="AE2147">
        <f>MIS[[#This Row],[OrderAverageTradedPrice]]*MIS[[#This Row],[OrderQuantity]]</f>
        <v>220875.99999999997</v>
      </c>
      <c r="AF2147">
        <f>MIS[[#This Row],[LTP]]*MIS[[#This Row],[OrderQuantity]]</f>
        <v>163401</v>
      </c>
      <c r="AG2147">
        <f>IF(MIS[[#This Row],[OrderSide]]="SELL",MIS[[#This Row],[VALUE]]-MIS[[#This Row],[LIVE_VALUE]],MIS[[#This Row],[LIVE_VALUE]]-MIS[[#This Row],[VALUE]])</f>
        <v>57474.999999999971</v>
      </c>
      <c r="AH2147" t="str" cm="1">
        <f t="array" ref="AH2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7" t="str">
        <f>MIS[[#This Row],[TRADING SYMBOL]]</f>
        <v>SENSEX2552082300PE</v>
      </c>
      <c r="AJ2147" t="str">
        <f>IF(RIGHT(MIS[[#This Row],[Main/Hedge]],4)="MAIN","MAIN","HEDGE")</f>
        <v>MAIN</v>
      </c>
      <c r="AK2147" t="str" cm="1">
        <f t="array" ref="AK2147">_xlfn._xlws.FILTER(Table4[Column1],ISNUMBER(SEARCH(Table4[Column1],MIS[[#This Row],[OrderUniqueIdentifier]])),"")</f>
        <v>MS</v>
      </c>
    </row>
    <row r="2148" spans="1:37" x14ac:dyDescent="0.25">
      <c r="A2148" t="s">
        <v>1555</v>
      </c>
      <c r="B2148" t="s">
        <v>1556</v>
      </c>
      <c r="C2148" t="s">
        <v>6587</v>
      </c>
      <c r="D2148" t="s">
        <v>72</v>
      </c>
      <c r="E2148" t="s">
        <v>3186</v>
      </c>
      <c r="F2148" t="s">
        <v>98</v>
      </c>
      <c r="G2148" t="s">
        <v>89</v>
      </c>
      <c r="H2148" t="s">
        <v>93</v>
      </c>
      <c r="I2148" t="s">
        <v>76</v>
      </c>
      <c r="J2148" t="s">
        <v>6588</v>
      </c>
      <c r="K2148">
        <v>420</v>
      </c>
      <c r="L2148" t="s">
        <v>77</v>
      </c>
      <c r="M2148" t="s">
        <v>78</v>
      </c>
      <c r="N2148" t="s">
        <v>6589</v>
      </c>
      <c r="O2148" t="s">
        <v>3199</v>
      </c>
      <c r="P2148" t="s">
        <v>3199</v>
      </c>
      <c r="Q2148" t="s">
        <v>3189</v>
      </c>
      <c r="R2148" t="s">
        <v>79</v>
      </c>
      <c r="S2148" t="s">
        <v>40</v>
      </c>
      <c r="T2148" t="s">
        <v>3190</v>
      </c>
      <c r="U2148" t="s">
        <v>100</v>
      </c>
      <c r="V2148" t="s">
        <v>80</v>
      </c>
      <c r="W2148">
        <v>82400</v>
      </c>
      <c r="X2148" t="s">
        <v>81</v>
      </c>
      <c r="Y2148">
        <v>-420</v>
      </c>
      <c r="Z2148" t="s">
        <v>3200</v>
      </c>
      <c r="AA2148" t="s">
        <v>3200</v>
      </c>
      <c r="AB2148" t="s">
        <v>90</v>
      </c>
      <c r="AC2148" t="s">
        <v>91</v>
      </c>
      <c r="AD2148">
        <f>_xlfn.XLOOKUP(MIS[[#This Row],[TRADING SYMBOL]],[1]Sheet1!$D:$D,[1]Sheet1!$C:$C)</f>
        <v>414.75</v>
      </c>
      <c r="AE2148">
        <f>MIS[[#This Row],[OrderAverageTradedPrice]]*MIS[[#This Row],[OrderQuantity]]</f>
        <v>194835.99999999997</v>
      </c>
      <c r="AF2148">
        <f>MIS[[#This Row],[LTP]]*MIS[[#This Row],[OrderQuantity]]</f>
        <v>174195</v>
      </c>
      <c r="AG2148">
        <f>IF(MIS[[#This Row],[OrderSide]]="SELL",MIS[[#This Row],[VALUE]]-MIS[[#This Row],[LIVE_VALUE]],MIS[[#This Row],[LIVE_VALUE]]-MIS[[#This Row],[VALUE]])</f>
        <v>20640.999999999971</v>
      </c>
      <c r="AH2148" t="str" cm="1">
        <f t="array" ref="AH2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8" t="str">
        <f>MIS[[#This Row],[TRADING SYMBOL]]</f>
        <v>SENSEX2552082400CE</v>
      </c>
      <c r="AJ2148" t="str">
        <f>IF(RIGHT(MIS[[#This Row],[Main/Hedge]],4)="MAIN","MAIN","HEDGE")</f>
        <v>MAIN</v>
      </c>
      <c r="AK2148" t="str" cm="1">
        <f t="array" ref="AK2148">_xlfn._xlws.FILTER(Table4[Column1],ISNUMBER(SEARCH(Table4[Column1],MIS[[#This Row],[OrderUniqueIdentifier]])),"")</f>
        <v>MS</v>
      </c>
    </row>
    <row r="2149" spans="1:37" x14ac:dyDescent="0.25">
      <c r="A2149" t="s">
        <v>1555</v>
      </c>
      <c r="B2149" t="s">
        <v>1577</v>
      </c>
      <c r="C2149" t="s">
        <v>6671</v>
      </c>
      <c r="D2149" t="s">
        <v>72</v>
      </c>
      <c r="E2149" t="s">
        <v>3186</v>
      </c>
      <c r="F2149" t="s">
        <v>98</v>
      </c>
      <c r="G2149" t="s">
        <v>89</v>
      </c>
      <c r="H2149" t="s">
        <v>93</v>
      </c>
      <c r="I2149" t="s">
        <v>76</v>
      </c>
      <c r="J2149" t="s">
        <v>6672</v>
      </c>
      <c r="K2149">
        <v>360</v>
      </c>
      <c r="L2149" t="s">
        <v>77</v>
      </c>
      <c r="M2149" t="s">
        <v>78</v>
      </c>
      <c r="N2149" t="s">
        <v>6673</v>
      </c>
      <c r="O2149" t="s">
        <v>3188</v>
      </c>
      <c r="P2149" t="s">
        <v>3199</v>
      </c>
      <c r="Q2149" t="s">
        <v>3189</v>
      </c>
      <c r="R2149" t="s">
        <v>79</v>
      </c>
      <c r="S2149" t="s">
        <v>40</v>
      </c>
      <c r="T2149" t="s">
        <v>3190</v>
      </c>
      <c r="U2149" t="s">
        <v>100</v>
      </c>
      <c r="V2149" t="s">
        <v>80</v>
      </c>
      <c r="W2149">
        <v>82400</v>
      </c>
      <c r="X2149" t="s">
        <v>81</v>
      </c>
      <c r="Y2149">
        <v>-360</v>
      </c>
      <c r="Z2149" t="s">
        <v>3191</v>
      </c>
      <c r="AA2149" t="s">
        <v>3200</v>
      </c>
      <c r="AB2149" t="s">
        <v>90</v>
      </c>
      <c r="AC2149" t="s">
        <v>91</v>
      </c>
      <c r="AD2149">
        <f>_xlfn.XLOOKUP(MIS[[#This Row],[TRADING SYMBOL]],[1]Sheet1!$D:$D,[1]Sheet1!$C:$C)</f>
        <v>414.75</v>
      </c>
      <c r="AE2149">
        <f>MIS[[#This Row],[OrderAverageTradedPrice]]*MIS[[#This Row],[OrderQuantity]]</f>
        <v>166047.99999999985</v>
      </c>
      <c r="AF2149">
        <f>MIS[[#This Row],[LTP]]*MIS[[#This Row],[OrderQuantity]]</f>
        <v>149310</v>
      </c>
      <c r="AG2149">
        <f>IF(MIS[[#This Row],[OrderSide]]="SELL",MIS[[#This Row],[VALUE]]-MIS[[#This Row],[LIVE_VALUE]],MIS[[#This Row],[LIVE_VALUE]]-MIS[[#This Row],[VALUE]])</f>
        <v>16737.999999999854</v>
      </c>
      <c r="AH2149" t="str" cm="1">
        <f t="array" ref="AH2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9" t="str">
        <f>MIS[[#This Row],[TRADING SYMBOL]]</f>
        <v>SENSEX2552082400CE</v>
      </c>
      <c r="AJ2149" t="str">
        <f>IF(RIGHT(MIS[[#This Row],[Main/Hedge]],4)="MAIN","MAIN","HEDGE")</f>
        <v>MAIN</v>
      </c>
      <c r="AK2149" t="str" cm="1">
        <f t="array" ref="AK2149">_xlfn._xlws.FILTER(Table4[Column1],ISNUMBER(SEARCH(Table4[Column1],MIS[[#This Row],[OrderUniqueIdentifier]])),"")</f>
        <v>MS</v>
      </c>
    </row>
    <row r="2150" spans="1:37" x14ac:dyDescent="0.25">
      <c r="A2150" t="s">
        <v>1555</v>
      </c>
      <c r="B2150" t="s">
        <v>1577</v>
      </c>
      <c r="C2150" t="s">
        <v>6674</v>
      </c>
      <c r="D2150" t="s">
        <v>72</v>
      </c>
      <c r="E2150" t="s">
        <v>3193</v>
      </c>
      <c r="F2150" t="s">
        <v>98</v>
      </c>
      <c r="G2150" t="s">
        <v>89</v>
      </c>
      <c r="H2150" t="s">
        <v>93</v>
      </c>
      <c r="I2150" t="s">
        <v>76</v>
      </c>
      <c r="J2150" t="s">
        <v>6675</v>
      </c>
      <c r="K2150">
        <v>360</v>
      </c>
      <c r="L2150" t="s">
        <v>77</v>
      </c>
      <c r="M2150" t="s">
        <v>78</v>
      </c>
      <c r="N2150" t="s">
        <v>6676</v>
      </c>
      <c r="O2150" t="s">
        <v>3199</v>
      </c>
      <c r="P2150" t="s">
        <v>3199</v>
      </c>
      <c r="Q2150" t="s">
        <v>3195</v>
      </c>
      <c r="R2150" t="s">
        <v>79</v>
      </c>
      <c r="S2150" t="s">
        <v>40</v>
      </c>
      <c r="T2150" t="s">
        <v>3196</v>
      </c>
      <c r="U2150" t="s">
        <v>100</v>
      </c>
      <c r="V2150" t="s">
        <v>80</v>
      </c>
      <c r="W2150">
        <v>82200</v>
      </c>
      <c r="X2150" t="s">
        <v>85</v>
      </c>
      <c r="Y2150">
        <v>-360</v>
      </c>
      <c r="Z2150" t="s">
        <v>3200</v>
      </c>
      <c r="AA2150" t="s">
        <v>3200</v>
      </c>
      <c r="AB2150" t="s">
        <v>107</v>
      </c>
      <c r="AC2150" t="s">
        <v>91</v>
      </c>
      <c r="AD2150">
        <f>_xlfn.XLOOKUP(MIS[[#This Row],[TRADING SYMBOL]],[1]Sheet1!$D:$D,[1]Sheet1!$C:$C)</f>
        <v>350</v>
      </c>
      <c r="AE2150">
        <f>MIS[[#This Row],[OrderAverageTradedPrice]]*MIS[[#This Row],[OrderQuantity]]</f>
        <v>172447.99999999991</v>
      </c>
      <c r="AF2150">
        <f>MIS[[#This Row],[LTP]]*MIS[[#This Row],[OrderQuantity]]</f>
        <v>126000</v>
      </c>
      <c r="AG2150">
        <f>IF(MIS[[#This Row],[OrderSide]]="SELL",MIS[[#This Row],[VALUE]]-MIS[[#This Row],[LIVE_VALUE]],MIS[[#This Row],[LIVE_VALUE]]-MIS[[#This Row],[VALUE]])</f>
        <v>46447.999999999913</v>
      </c>
      <c r="AH2150" t="str" cm="1">
        <f t="array" ref="AH2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0" t="str">
        <f>MIS[[#This Row],[TRADING SYMBOL]]</f>
        <v>SENSEX2552082200PE</v>
      </c>
      <c r="AJ2150" t="str">
        <f>IF(RIGHT(MIS[[#This Row],[Main/Hedge]],4)="MAIN","MAIN","HEDGE")</f>
        <v>MAIN</v>
      </c>
      <c r="AK2150" t="str" cm="1">
        <f t="array" ref="AK2150">_xlfn._xlws.FILTER(Table4[Column1],ISNUMBER(SEARCH(Table4[Column1],MIS[[#This Row],[OrderUniqueIdentifier]])),"")</f>
        <v>MS</v>
      </c>
    </row>
    <row r="2151" spans="1:37" x14ac:dyDescent="0.25">
      <c r="A2151" t="s">
        <v>1555</v>
      </c>
      <c r="B2151" t="s">
        <v>1589</v>
      </c>
      <c r="C2151" t="s">
        <v>6713</v>
      </c>
      <c r="D2151" t="s">
        <v>72</v>
      </c>
      <c r="E2151" t="s">
        <v>2053</v>
      </c>
      <c r="F2151" t="s">
        <v>98</v>
      </c>
      <c r="G2151" t="s">
        <v>89</v>
      </c>
      <c r="H2151" t="s">
        <v>93</v>
      </c>
      <c r="I2151" t="s">
        <v>76</v>
      </c>
      <c r="J2151" t="s">
        <v>6585</v>
      </c>
      <c r="K2151">
        <v>80</v>
      </c>
      <c r="L2151" t="s">
        <v>77</v>
      </c>
      <c r="M2151" t="s">
        <v>78</v>
      </c>
      <c r="N2151" t="s">
        <v>6585</v>
      </c>
      <c r="O2151" t="s">
        <v>3188</v>
      </c>
      <c r="P2151" t="s">
        <v>3199</v>
      </c>
      <c r="Q2151" t="s">
        <v>2055</v>
      </c>
      <c r="R2151" t="s">
        <v>79</v>
      </c>
      <c r="S2151" t="s">
        <v>40</v>
      </c>
      <c r="T2151" t="s">
        <v>2056</v>
      </c>
      <c r="U2151" t="s">
        <v>100</v>
      </c>
      <c r="V2151" t="s">
        <v>80</v>
      </c>
      <c r="W2151">
        <v>82300</v>
      </c>
      <c r="X2151" t="s">
        <v>85</v>
      </c>
      <c r="Y2151">
        <v>-80</v>
      </c>
      <c r="Z2151" t="s">
        <v>3191</v>
      </c>
      <c r="AA2151" t="s">
        <v>3200</v>
      </c>
      <c r="AB2151" t="s">
        <v>107</v>
      </c>
      <c r="AC2151" t="s">
        <v>91</v>
      </c>
      <c r="AD2151">
        <f>_xlfn.XLOOKUP(MIS[[#This Row],[TRADING SYMBOL]],[1]Sheet1!$D:$D,[1]Sheet1!$C:$C)</f>
        <v>389.05</v>
      </c>
      <c r="AE2151">
        <f>MIS[[#This Row],[OrderAverageTradedPrice]]*MIS[[#This Row],[OrderQuantity]]</f>
        <v>42100</v>
      </c>
      <c r="AF2151">
        <f>MIS[[#This Row],[LTP]]*MIS[[#This Row],[OrderQuantity]]</f>
        <v>31124</v>
      </c>
      <c r="AG2151">
        <f>IF(MIS[[#This Row],[OrderSide]]="SELL",MIS[[#This Row],[VALUE]]-MIS[[#This Row],[LIVE_VALUE]],MIS[[#This Row],[LIVE_VALUE]]-MIS[[#This Row],[VALUE]])</f>
        <v>10976</v>
      </c>
      <c r="AH2151" t="str" cm="1">
        <f t="array" ref="AH2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1" t="str">
        <f>MIS[[#This Row],[TRADING SYMBOL]]</f>
        <v>SENSEX2552082300PE</v>
      </c>
      <c r="AJ2151" t="str">
        <f>IF(RIGHT(MIS[[#This Row],[Main/Hedge]],4)="MAIN","MAIN","HEDGE")</f>
        <v>MAIN</v>
      </c>
      <c r="AK2151" t="str" cm="1">
        <f t="array" ref="AK2151">_xlfn._xlws.FILTER(Table4[Column1],ISNUMBER(SEARCH(Table4[Column1],MIS[[#This Row],[OrderUniqueIdentifier]])),"")</f>
        <v>MS</v>
      </c>
    </row>
    <row r="2152" spans="1:37" x14ac:dyDescent="0.25">
      <c r="A2152" t="s">
        <v>1555</v>
      </c>
      <c r="B2152" t="s">
        <v>1589</v>
      </c>
      <c r="C2152" t="s">
        <v>6714</v>
      </c>
      <c r="D2152" t="s">
        <v>72</v>
      </c>
      <c r="E2152" t="s">
        <v>3186</v>
      </c>
      <c r="F2152" t="s">
        <v>98</v>
      </c>
      <c r="G2152" t="s">
        <v>89</v>
      </c>
      <c r="H2152" t="s">
        <v>93</v>
      </c>
      <c r="I2152" t="s">
        <v>76</v>
      </c>
      <c r="J2152" t="s">
        <v>6715</v>
      </c>
      <c r="K2152">
        <v>80</v>
      </c>
      <c r="L2152" t="s">
        <v>77</v>
      </c>
      <c r="M2152" t="s">
        <v>78</v>
      </c>
      <c r="N2152" t="s">
        <v>6716</v>
      </c>
      <c r="O2152" t="s">
        <v>3199</v>
      </c>
      <c r="P2152" t="s">
        <v>3199</v>
      </c>
      <c r="Q2152" t="s">
        <v>3189</v>
      </c>
      <c r="R2152" t="s">
        <v>79</v>
      </c>
      <c r="S2152" t="s">
        <v>40</v>
      </c>
      <c r="T2152" t="s">
        <v>3190</v>
      </c>
      <c r="U2152" t="s">
        <v>100</v>
      </c>
      <c r="V2152" t="s">
        <v>80</v>
      </c>
      <c r="W2152">
        <v>82400</v>
      </c>
      <c r="X2152" t="s">
        <v>81</v>
      </c>
      <c r="Y2152">
        <v>-80</v>
      </c>
      <c r="Z2152" t="s">
        <v>3200</v>
      </c>
      <c r="AA2152" t="s">
        <v>3200</v>
      </c>
      <c r="AB2152" t="s">
        <v>90</v>
      </c>
      <c r="AC2152" t="s">
        <v>91</v>
      </c>
      <c r="AD2152">
        <f>_xlfn.XLOOKUP(MIS[[#This Row],[TRADING SYMBOL]],[1]Sheet1!$D:$D,[1]Sheet1!$C:$C)</f>
        <v>414.75</v>
      </c>
      <c r="AE2152">
        <f>MIS[[#This Row],[OrderAverageTradedPrice]]*MIS[[#This Row],[OrderQuantity]]</f>
        <v>37147</v>
      </c>
      <c r="AF2152">
        <f>MIS[[#This Row],[LTP]]*MIS[[#This Row],[OrderQuantity]]</f>
        <v>33180</v>
      </c>
      <c r="AG2152">
        <f>IF(MIS[[#This Row],[OrderSide]]="SELL",MIS[[#This Row],[VALUE]]-MIS[[#This Row],[LIVE_VALUE]],MIS[[#This Row],[LIVE_VALUE]]-MIS[[#This Row],[VALUE]])</f>
        <v>3967</v>
      </c>
      <c r="AH2152" t="str" cm="1">
        <f t="array" ref="AH2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2" t="str">
        <f>MIS[[#This Row],[TRADING SYMBOL]]</f>
        <v>SENSEX2552082400CE</v>
      </c>
      <c r="AJ2152" t="str">
        <f>IF(RIGHT(MIS[[#This Row],[Main/Hedge]],4)="MAIN","MAIN","HEDGE")</f>
        <v>MAIN</v>
      </c>
      <c r="AK2152" t="str" cm="1">
        <f t="array" ref="AK2152">_xlfn._xlws.FILTER(Table4[Column1],ISNUMBER(SEARCH(Table4[Column1],MIS[[#This Row],[OrderUniqueIdentifier]])),"")</f>
        <v>MS</v>
      </c>
    </row>
    <row r="2153" spans="1:37" x14ac:dyDescent="0.25">
      <c r="A2153" t="s">
        <v>1555</v>
      </c>
      <c r="B2153" t="s">
        <v>1631</v>
      </c>
      <c r="C2153" t="s">
        <v>6831</v>
      </c>
      <c r="D2153" t="s">
        <v>72</v>
      </c>
      <c r="E2153" t="s">
        <v>2053</v>
      </c>
      <c r="F2153" t="s">
        <v>98</v>
      </c>
      <c r="G2153" t="s">
        <v>89</v>
      </c>
      <c r="H2153" t="s">
        <v>93</v>
      </c>
      <c r="I2153" t="s">
        <v>76</v>
      </c>
      <c r="J2153" t="s">
        <v>6832</v>
      </c>
      <c r="K2153">
        <v>120</v>
      </c>
      <c r="L2153" t="s">
        <v>77</v>
      </c>
      <c r="M2153" t="s">
        <v>78</v>
      </c>
      <c r="N2153" t="s">
        <v>6833</v>
      </c>
      <c r="O2153" t="s">
        <v>3199</v>
      </c>
      <c r="P2153" t="s">
        <v>3199</v>
      </c>
      <c r="Q2153" t="s">
        <v>2055</v>
      </c>
      <c r="R2153" t="s">
        <v>79</v>
      </c>
      <c r="S2153" t="s">
        <v>40</v>
      </c>
      <c r="T2153" t="s">
        <v>2056</v>
      </c>
      <c r="U2153" t="s">
        <v>100</v>
      </c>
      <c r="V2153" t="s">
        <v>80</v>
      </c>
      <c r="W2153">
        <v>82300</v>
      </c>
      <c r="X2153" t="s">
        <v>85</v>
      </c>
      <c r="Y2153">
        <v>-120</v>
      </c>
      <c r="Z2153" t="s">
        <v>3200</v>
      </c>
      <c r="AA2153" t="s">
        <v>3200</v>
      </c>
      <c r="AB2153" t="s">
        <v>107</v>
      </c>
      <c r="AC2153" t="s">
        <v>91</v>
      </c>
      <c r="AD2153">
        <f>_xlfn.XLOOKUP(MIS[[#This Row],[TRADING SYMBOL]],[1]Sheet1!$D:$D,[1]Sheet1!$C:$C)</f>
        <v>389.05</v>
      </c>
      <c r="AE2153">
        <f>MIS[[#This Row],[OrderAverageTradedPrice]]*MIS[[#This Row],[OrderQuantity]]</f>
        <v>62848.99999999992</v>
      </c>
      <c r="AF2153">
        <f>MIS[[#This Row],[LTP]]*MIS[[#This Row],[OrderQuantity]]</f>
        <v>46686</v>
      </c>
      <c r="AG2153">
        <f>IF(MIS[[#This Row],[OrderSide]]="SELL",MIS[[#This Row],[VALUE]]-MIS[[#This Row],[LIVE_VALUE]],MIS[[#This Row],[LIVE_VALUE]]-MIS[[#This Row],[VALUE]])</f>
        <v>16162.99999999992</v>
      </c>
      <c r="AH2153" t="str" cm="1">
        <f t="array" ref="AH2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3" t="str">
        <f>MIS[[#This Row],[TRADING SYMBOL]]</f>
        <v>SENSEX2552082300PE</v>
      </c>
      <c r="AJ2153" t="str">
        <f>IF(RIGHT(MIS[[#This Row],[Main/Hedge]],4)="MAIN","MAIN","HEDGE")</f>
        <v>MAIN</v>
      </c>
      <c r="AK2153" t="str" cm="1">
        <f t="array" ref="AK2153">_xlfn._xlws.FILTER(Table4[Column1],ISNUMBER(SEARCH(Table4[Column1],MIS[[#This Row],[OrderUniqueIdentifier]])),"")</f>
        <v>MS</v>
      </c>
    </row>
    <row r="2154" spans="1:37" x14ac:dyDescent="0.25">
      <c r="A2154" t="s">
        <v>1555</v>
      </c>
      <c r="B2154" t="s">
        <v>1640</v>
      </c>
      <c r="C2154" t="s">
        <v>6867</v>
      </c>
      <c r="D2154" t="s">
        <v>72</v>
      </c>
      <c r="E2154" t="s">
        <v>2053</v>
      </c>
      <c r="F2154" t="s">
        <v>98</v>
      </c>
      <c r="G2154" t="s">
        <v>89</v>
      </c>
      <c r="H2154" t="s">
        <v>93</v>
      </c>
      <c r="I2154" t="s">
        <v>76</v>
      </c>
      <c r="J2154" t="s">
        <v>6868</v>
      </c>
      <c r="K2154">
        <v>100</v>
      </c>
      <c r="L2154" t="s">
        <v>77</v>
      </c>
      <c r="M2154" t="s">
        <v>78</v>
      </c>
      <c r="N2154" t="s">
        <v>6869</v>
      </c>
      <c r="O2154" t="s">
        <v>3188</v>
      </c>
      <c r="P2154" t="s">
        <v>3199</v>
      </c>
      <c r="Q2154" t="s">
        <v>2055</v>
      </c>
      <c r="R2154" t="s">
        <v>79</v>
      </c>
      <c r="S2154" t="s">
        <v>40</v>
      </c>
      <c r="T2154" t="s">
        <v>2056</v>
      </c>
      <c r="U2154" t="s">
        <v>100</v>
      </c>
      <c r="V2154" t="s">
        <v>80</v>
      </c>
      <c r="W2154">
        <v>82300</v>
      </c>
      <c r="X2154" t="s">
        <v>85</v>
      </c>
      <c r="Y2154">
        <v>-100</v>
      </c>
      <c r="Z2154" t="s">
        <v>3191</v>
      </c>
      <c r="AA2154" t="s">
        <v>3200</v>
      </c>
      <c r="AB2154" t="s">
        <v>107</v>
      </c>
      <c r="AC2154" t="s">
        <v>91</v>
      </c>
      <c r="AD2154">
        <f>_xlfn.XLOOKUP(MIS[[#This Row],[TRADING SYMBOL]],[1]Sheet1!$D:$D,[1]Sheet1!$C:$C)</f>
        <v>389.05</v>
      </c>
      <c r="AE2154">
        <f>MIS[[#This Row],[OrderAverageTradedPrice]]*MIS[[#This Row],[OrderQuantity]]</f>
        <v>52619.000000000007</v>
      </c>
      <c r="AF2154">
        <f>MIS[[#This Row],[LTP]]*MIS[[#This Row],[OrderQuantity]]</f>
        <v>38905</v>
      </c>
      <c r="AG2154">
        <f>IF(MIS[[#This Row],[OrderSide]]="SELL",MIS[[#This Row],[VALUE]]-MIS[[#This Row],[LIVE_VALUE]],MIS[[#This Row],[LIVE_VALUE]]-MIS[[#This Row],[VALUE]])</f>
        <v>13714.000000000007</v>
      </c>
      <c r="AH2154" t="str" cm="1">
        <f t="array" ref="AH2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4" t="str">
        <f>MIS[[#This Row],[TRADING SYMBOL]]</f>
        <v>SENSEX2552082300PE</v>
      </c>
      <c r="AJ2154" t="str">
        <f>IF(RIGHT(MIS[[#This Row],[Main/Hedge]],4)="MAIN","MAIN","HEDGE")</f>
        <v>MAIN</v>
      </c>
      <c r="AK2154" t="str" cm="1">
        <f t="array" ref="AK2154">_xlfn._xlws.FILTER(Table4[Column1],ISNUMBER(SEARCH(Table4[Column1],MIS[[#This Row],[OrderUniqueIdentifier]])),"")</f>
        <v>MS</v>
      </c>
    </row>
    <row r="2155" spans="1:37" x14ac:dyDescent="0.25">
      <c r="A2155" t="s">
        <v>1555</v>
      </c>
      <c r="B2155" t="s">
        <v>1640</v>
      </c>
      <c r="C2155" t="s">
        <v>6870</v>
      </c>
      <c r="D2155" t="s">
        <v>72</v>
      </c>
      <c r="E2155" t="s">
        <v>3186</v>
      </c>
      <c r="F2155" t="s">
        <v>98</v>
      </c>
      <c r="G2155" t="s">
        <v>89</v>
      </c>
      <c r="H2155" t="s">
        <v>93</v>
      </c>
      <c r="I2155" t="s">
        <v>76</v>
      </c>
      <c r="J2155" t="s">
        <v>6871</v>
      </c>
      <c r="K2155">
        <v>100</v>
      </c>
      <c r="L2155" t="s">
        <v>77</v>
      </c>
      <c r="M2155" t="s">
        <v>78</v>
      </c>
      <c r="N2155" t="s">
        <v>6872</v>
      </c>
      <c r="O2155" t="s">
        <v>3188</v>
      </c>
      <c r="P2155" t="s">
        <v>3199</v>
      </c>
      <c r="Q2155" t="s">
        <v>3189</v>
      </c>
      <c r="R2155" t="s">
        <v>79</v>
      </c>
      <c r="S2155" t="s">
        <v>40</v>
      </c>
      <c r="T2155" t="s">
        <v>3190</v>
      </c>
      <c r="U2155" t="s">
        <v>100</v>
      </c>
      <c r="V2155" t="s">
        <v>80</v>
      </c>
      <c r="W2155">
        <v>82400</v>
      </c>
      <c r="X2155" t="s">
        <v>81</v>
      </c>
      <c r="Y2155">
        <v>-100</v>
      </c>
      <c r="Z2155" t="s">
        <v>3191</v>
      </c>
      <c r="AA2155" t="s">
        <v>3200</v>
      </c>
      <c r="AB2155" t="s">
        <v>90</v>
      </c>
      <c r="AC2155" t="s">
        <v>91</v>
      </c>
      <c r="AD2155">
        <f>_xlfn.XLOOKUP(MIS[[#This Row],[TRADING SYMBOL]],[1]Sheet1!$D:$D,[1]Sheet1!$C:$C)</f>
        <v>414.75</v>
      </c>
      <c r="AE2155">
        <f>MIS[[#This Row],[OrderAverageTradedPrice]]*MIS[[#This Row],[OrderQuantity]]</f>
        <v>46303</v>
      </c>
      <c r="AF2155">
        <f>MIS[[#This Row],[LTP]]*MIS[[#This Row],[OrderQuantity]]</f>
        <v>41475</v>
      </c>
      <c r="AG2155">
        <f>IF(MIS[[#This Row],[OrderSide]]="SELL",MIS[[#This Row],[VALUE]]-MIS[[#This Row],[LIVE_VALUE]],MIS[[#This Row],[LIVE_VALUE]]-MIS[[#This Row],[VALUE]])</f>
        <v>4828</v>
      </c>
      <c r="AH2155" t="str" cm="1">
        <f t="array" ref="AH2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5" t="str">
        <f>MIS[[#This Row],[TRADING SYMBOL]]</f>
        <v>SENSEX2552082400CE</v>
      </c>
      <c r="AJ2155" t="str">
        <f>IF(RIGHT(MIS[[#This Row],[Main/Hedge]],4)="MAIN","MAIN","HEDGE")</f>
        <v>MAIN</v>
      </c>
      <c r="AK2155" t="str" cm="1">
        <f t="array" ref="AK2155">_xlfn._xlws.FILTER(Table4[Column1],ISNUMBER(SEARCH(Table4[Column1],MIS[[#This Row],[OrderUniqueIdentifier]])),"")</f>
        <v>MS</v>
      </c>
    </row>
    <row r="2156" spans="1:37" x14ac:dyDescent="0.25">
      <c r="A2156" t="s">
        <v>1555</v>
      </c>
      <c r="B2156" t="s">
        <v>1648</v>
      </c>
      <c r="C2156" t="s">
        <v>6902</v>
      </c>
      <c r="D2156" t="s">
        <v>72</v>
      </c>
      <c r="E2156" t="s">
        <v>3186</v>
      </c>
      <c r="F2156" t="s">
        <v>98</v>
      </c>
      <c r="G2156" t="s">
        <v>89</v>
      </c>
      <c r="H2156" t="s">
        <v>93</v>
      </c>
      <c r="I2156" t="s">
        <v>76</v>
      </c>
      <c r="J2156" t="s">
        <v>4344</v>
      </c>
      <c r="K2156">
        <v>80</v>
      </c>
      <c r="L2156" t="s">
        <v>77</v>
      </c>
      <c r="M2156" t="s">
        <v>78</v>
      </c>
      <c r="N2156" t="s">
        <v>6903</v>
      </c>
      <c r="O2156" t="s">
        <v>3188</v>
      </c>
      <c r="P2156" t="s">
        <v>3199</v>
      </c>
      <c r="Q2156" t="s">
        <v>3189</v>
      </c>
      <c r="R2156" t="s">
        <v>79</v>
      </c>
      <c r="S2156" t="s">
        <v>40</v>
      </c>
      <c r="T2156" t="s">
        <v>3190</v>
      </c>
      <c r="U2156" t="s">
        <v>100</v>
      </c>
      <c r="V2156" t="s">
        <v>80</v>
      </c>
      <c r="W2156">
        <v>82400</v>
      </c>
      <c r="X2156" t="s">
        <v>81</v>
      </c>
      <c r="Y2156">
        <v>-80</v>
      </c>
      <c r="Z2156" t="s">
        <v>3191</v>
      </c>
      <c r="AA2156" t="s">
        <v>3200</v>
      </c>
      <c r="AB2156" t="s">
        <v>90</v>
      </c>
      <c r="AC2156" t="s">
        <v>91</v>
      </c>
      <c r="AD2156">
        <f>_xlfn.XLOOKUP(MIS[[#This Row],[TRADING SYMBOL]],[1]Sheet1!$D:$D,[1]Sheet1!$C:$C)</f>
        <v>414.75</v>
      </c>
      <c r="AE2156">
        <f>MIS[[#This Row],[OrderAverageTradedPrice]]*MIS[[#This Row],[OrderQuantity]]</f>
        <v>36907</v>
      </c>
      <c r="AF2156">
        <f>MIS[[#This Row],[LTP]]*MIS[[#This Row],[OrderQuantity]]</f>
        <v>33180</v>
      </c>
      <c r="AG2156">
        <f>IF(MIS[[#This Row],[OrderSide]]="SELL",MIS[[#This Row],[VALUE]]-MIS[[#This Row],[LIVE_VALUE]],MIS[[#This Row],[LIVE_VALUE]]-MIS[[#This Row],[VALUE]])</f>
        <v>3727</v>
      </c>
      <c r="AH2156" t="str" cm="1">
        <f t="array" ref="AH2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6" t="str">
        <f>MIS[[#This Row],[TRADING SYMBOL]]</f>
        <v>SENSEX2552082400CE</v>
      </c>
      <c r="AJ2156" t="str">
        <f>IF(RIGHT(MIS[[#This Row],[Main/Hedge]],4)="MAIN","MAIN","HEDGE")</f>
        <v>MAIN</v>
      </c>
      <c r="AK2156" t="str" cm="1">
        <f t="array" ref="AK2156">_xlfn._xlws.FILTER(Table4[Column1],ISNUMBER(SEARCH(Table4[Column1],MIS[[#This Row],[OrderUniqueIdentifier]])),"")</f>
        <v>MS</v>
      </c>
    </row>
    <row r="2157" spans="1:37" x14ac:dyDescent="0.25">
      <c r="A2157" t="s">
        <v>1555</v>
      </c>
      <c r="B2157" t="s">
        <v>1648</v>
      </c>
      <c r="C2157" t="s">
        <v>6904</v>
      </c>
      <c r="D2157" t="s">
        <v>72</v>
      </c>
      <c r="E2157" t="s">
        <v>3193</v>
      </c>
      <c r="F2157" t="s">
        <v>98</v>
      </c>
      <c r="G2157" t="s">
        <v>89</v>
      </c>
      <c r="H2157" t="s">
        <v>93</v>
      </c>
      <c r="I2157" t="s">
        <v>76</v>
      </c>
      <c r="J2157" t="s">
        <v>5051</v>
      </c>
      <c r="K2157">
        <v>80</v>
      </c>
      <c r="L2157" t="s">
        <v>77</v>
      </c>
      <c r="M2157" t="s">
        <v>78</v>
      </c>
      <c r="N2157" t="s">
        <v>5051</v>
      </c>
      <c r="O2157" t="s">
        <v>3188</v>
      </c>
      <c r="P2157" t="s">
        <v>3199</v>
      </c>
      <c r="Q2157" t="s">
        <v>3195</v>
      </c>
      <c r="R2157" t="s">
        <v>79</v>
      </c>
      <c r="S2157" t="s">
        <v>40</v>
      </c>
      <c r="T2157" t="s">
        <v>3196</v>
      </c>
      <c r="U2157" t="s">
        <v>100</v>
      </c>
      <c r="V2157" t="s">
        <v>80</v>
      </c>
      <c r="W2157">
        <v>82200</v>
      </c>
      <c r="X2157" t="s">
        <v>85</v>
      </c>
      <c r="Y2157">
        <v>-80</v>
      </c>
      <c r="Z2157" t="s">
        <v>3191</v>
      </c>
      <c r="AA2157" t="s">
        <v>3200</v>
      </c>
      <c r="AB2157" t="s">
        <v>107</v>
      </c>
      <c r="AC2157" t="s">
        <v>91</v>
      </c>
      <c r="AD2157">
        <f>_xlfn.XLOOKUP(MIS[[#This Row],[TRADING SYMBOL]],[1]Sheet1!$D:$D,[1]Sheet1!$C:$C)</f>
        <v>350</v>
      </c>
      <c r="AE2157">
        <f>MIS[[#This Row],[OrderAverageTradedPrice]]*MIS[[#This Row],[OrderQuantity]]</f>
        <v>38288</v>
      </c>
      <c r="AF2157">
        <f>MIS[[#This Row],[LTP]]*MIS[[#This Row],[OrderQuantity]]</f>
        <v>28000</v>
      </c>
      <c r="AG2157">
        <f>IF(MIS[[#This Row],[OrderSide]]="SELL",MIS[[#This Row],[VALUE]]-MIS[[#This Row],[LIVE_VALUE]],MIS[[#This Row],[LIVE_VALUE]]-MIS[[#This Row],[VALUE]])</f>
        <v>10288</v>
      </c>
      <c r="AH2157" t="str" cm="1">
        <f t="array" ref="AH2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7" t="str">
        <f>MIS[[#This Row],[TRADING SYMBOL]]</f>
        <v>SENSEX2552082200PE</v>
      </c>
      <c r="AJ2157" t="str">
        <f>IF(RIGHT(MIS[[#This Row],[Main/Hedge]],4)="MAIN","MAIN","HEDGE")</f>
        <v>MAIN</v>
      </c>
      <c r="AK2157" t="str" cm="1">
        <f t="array" ref="AK2157">_xlfn._xlws.FILTER(Table4[Column1],ISNUMBER(SEARCH(Table4[Column1],MIS[[#This Row],[OrderUniqueIdentifier]])),"")</f>
        <v>MS</v>
      </c>
    </row>
    <row r="2158" spans="1:37" x14ac:dyDescent="0.25">
      <c r="A2158" t="s">
        <v>1555</v>
      </c>
      <c r="B2158" t="s">
        <v>1648</v>
      </c>
      <c r="C2158" t="s">
        <v>6905</v>
      </c>
      <c r="D2158" t="s">
        <v>72</v>
      </c>
      <c r="E2158" t="s">
        <v>160</v>
      </c>
      <c r="F2158" t="s">
        <v>98</v>
      </c>
      <c r="G2158" t="s">
        <v>89</v>
      </c>
      <c r="H2158" t="s">
        <v>93</v>
      </c>
      <c r="I2158" t="s">
        <v>76</v>
      </c>
      <c r="J2158" t="s">
        <v>6906</v>
      </c>
      <c r="K2158">
        <v>80</v>
      </c>
      <c r="L2158" t="s">
        <v>77</v>
      </c>
      <c r="M2158" t="s">
        <v>78</v>
      </c>
      <c r="N2158" t="s">
        <v>6906</v>
      </c>
      <c r="O2158" t="s">
        <v>3199</v>
      </c>
      <c r="P2158" t="s">
        <v>3199</v>
      </c>
      <c r="Q2158" t="s">
        <v>162</v>
      </c>
      <c r="R2158" t="s">
        <v>79</v>
      </c>
      <c r="S2158" t="s">
        <v>40</v>
      </c>
      <c r="T2158" t="s">
        <v>163</v>
      </c>
      <c r="U2158" t="s">
        <v>100</v>
      </c>
      <c r="V2158" t="s">
        <v>80</v>
      </c>
      <c r="W2158">
        <v>82500</v>
      </c>
      <c r="X2158" t="s">
        <v>81</v>
      </c>
      <c r="Y2158">
        <v>-80</v>
      </c>
      <c r="Z2158" t="s">
        <v>3200</v>
      </c>
      <c r="AA2158" t="s">
        <v>3200</v>
      </c>
      <c r="AB2158" t="s">
        <v>90</v>
      </c>
      <c r="AC2158" t="s">
        <v>91</v>
      </c>
      <c r="AD2158">
        <f>_xlfn.XLOOKUP(MIS[[#This Row],[TRADING SYMBOL]],[1]Sheet1!$D:$D,[1]Sheet1!$C:$C)</f>
        <v>367.2</v>
      </c>
      <c r="AE2158">
        <f>MIS[[#This Row],[OrderAverageTradedPrice]]*MIS[[#This Row],[OrderQuantity]]</f>
        <v>33524</v>
      </c>
      <c r="AF2158">
        <f>MIS[[#This Row],[LTP]]*MIS[[#This Row],[OrderQuantity]]</f>
        <v>29376</v>
      </c>
      <c r="AG2158">
        <f>IF(MIS[[#This Row],[OrderSide]]="SELL",MIS[[#This Row],[VALUE]]-MIS[[#This Row],[LIVE_VALUE]],MIS[[#This Row],[LIVE_VALUE]]-MIS[[#This Row],[VALUE]])</f>
        <v>4148</v>
      </c>
      <c r="AH2158" t="str" cm="1">
        <f t="array" ref="AH2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8" t="str">
        <f>MIS[[#This Row],[TRADING SYMBOL]]</f>
        <v>SENSEX2552082500CE</v>
      </c>
      <c r="AJ2158" t="str">
        <f>IF(RIGHT(MIS[[#This Row],[Main/Hedge]],4)="MAIN","MAIN","HEDGE")</f>
        <v>MAIN</v>
      </c>
      <c r="AK2158" t="str" cm="1">
        <f t="array" ref="AK2158">_xlfn._xlws.FILTER(Table4[Column1],ISNUMBER(SEARCH(Table4[Column1],MIS[[#This Row],[OrderUniqueIdentifier]])),"")</f>
        <v>MS</v>
      </c>
    </row>
    <row r="2159" spans="1:37" x14ac:dyDescent="0.25">
      <c r="A2159" t="s">
        <v>1555</v>
      </c>
      <c r="B2159" t="s">
        <v>1648</v>
      </c>
      <c r="C2159" t="s">
        <v>6907</v>
      </c>
      <c r="D2159" t="s">
        <v>72</v>
      </c>
      <c r="E2159" t="s">
        <v>3202</v>
      </c>
      <c r="F2159" t="s">
        <v>98</v>
      </c>
      <c r="G2159" t="s">
        <v>89</v>
      </c>
      <c r="H2159" t="s">
        <v>93</v>
      </c>
      <c r="I2159" t="s">
        <v>76</v>
      </c>
      <c r="J2159" t="s">
        <v>4349</v>
      </c>
      <c r="K2159">
        <v>80</v>
      </c>
      <c r="L2159" t="s">
        <v>77</v>
      </c>
      <c r="M2159" t="s">
        <v>78</v>
      </c>
      <c r="N2159" t="s">
        <v>6908</v>
      </c>
      <c r="O2159" t="s">
        <v>3199</v>
      </c>
      <c r="P2159" t="s">
        <v>3199</v>
      </c>
      <c r="Q2159" t="s">
        <v>3205</v>
      </c>
      <c r="R2159" t="s">
        <v>79</v>
      </c>
      <c r="S2159" t="s">
        <v>40</v>
      </c>
      <c r="T2159" t="s">
        <v>3206</v>
      </c>
      <c r="U2159" t="s">
        <v>100</v>
      </c>
      <c r="V2159" t="s">
        <v>80</v>
      </c>
      <c r="W2159">
        <v>82100</v>
      </c>
      <c r="X2159" t="s">
        <v>85</v>
      </c>
      <c r="Y2159">
        <v>-80</v>
      </c>
      <c r="Z2159" t="s">
        <v>3200</v>
      </c>
      <c r="AA2159" t="s">
        <v>3200</v>
      </c>
      <c r="AB2159" t="s">
        <v>107</v>
      </c>
      <c r="AC2159" t="s">
        <v>91</v>
      </c>
      <c r="AD2159">
        <f>_xlfn.XLOOKUP(MIS[[#This Row],[TRADING SYMBOL]],[1]Sheet1!$D:$D,[1]Sheet1!$C:$C)</f>
        <v>310.8</v>
      </c>
      <c r="AE2159">
        <f>MIS[[#This Row],[OrderAverageTradedPrice]]*MIS[[#This Row],[OrderQuantity]]</f>
        <v>34902</v>
      </c>
      <c r="AF2159">
        <f>MIS[[#This Row],[LTP]]*MIS[[#This Row],[OrderQuantity]]</f>
        <v>24864</v>
      </c>
      <c r="AG2159">
        <f>IF(MIS[[#This Row],[OrderSide]]="SELL",MIS[[#This Row],[VALUE]]-MIS[[#This Row],[LIVE_VALUE]],MIS[[#This Row],[LIVE_VALUE]]-MIS[[#This Row],[VALUE]])</f>
        <v>10038</v>
      </c>
      <c r="AH2159" t="str" cm="1">
        <f t="array" ref="AH2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9" t="str">
        <f>MIS[[#This Row],[TRADING SYMBOL]]</f>
        <v>SENSEX2552082100PE</v>
      </c>
      <c r="AJ2159" t="str">
        <f>IF(RIGHT(MIS[[#This Row],[Main/Hedge]],4)="MAIN","MAIN","HEDGE")</f>
        <v>MAIN</v>
      </c>
      <c r="AK2159" t="str" cm="1">
        <f t="array" ref="AK2159">_xlfn._xlws.FILTER(Table4[Column1],ISNUMBER(SEARCH(Table4[Column1],MIS[[#This Row],[OrderUniqueIdentifier]])),"")</f>
        <v>MS</v>
      </c>
    </row>
    <row r="2160" spans="1:37" x14ac:dyDescent="0.25">
      <c r="A2160" t="s">
        <v>1555</v>
      </c>
      <c r="B2160" t="s">
        <v>1657</v>
      </c>
      <c r="C2160" t="s">
        <v>6929</v>
      </c>
      <c r="D2160" t="s">
        <v>72</v>
      </c>
      <c r="E2160" t="s">
        <v>2044</v>
      </c>
      <c r="F2160" t="s">
        <v>98</v>
      </c>
      <c r="G2160" t="s">
        <v>89</v>
      </c>
      <c r="H2160" t="s">
        <v>93</v>
      </c>
      <c r="I2160" t="s">
        <v>76</v>
      </c>
      <c r="J2160" t="s">
        <v>6930</v>
      </c>
      <c r="K2160">
        <v>140</v>
      </c>
      <c r="L2160" t="s">
        <v>77</v>
      </c>
      <c r="M2160" t="s">
        <v>78</v>
      </c>
      <c r="N2160" t="s">
        <v>6931</v>
      </c>
      <c r="O2160" t="s">
        <v>3188</v>
      </c>
      <c r="P2160" t="s">
        <v>3199</v>
      </c>
      <c r="Q2160" t="s">
        <v>2048</v>
      </c>
      <c r="R2160" t="s">
        <v>79</v>
      </c>
      <c r="S2160" t="s">
        <v>40</v>
      </c>
      <c r="T2160" t="s">
        <v>2049</v>
      </c>
      <c r="U2160" t="s">
        <v>100</v>
      </c>
      <c r="V2160" t="s">
        <v>80</v>
      </c>
      <c r="W2160">
        <v>82300</v>
      </c>
      <c r="X2160" t="s">
        <v>81</v>
      </c>
      <c r="Y2160">
        <v>-140</v>
      </c>
      <c r="Z2160" t="s">
        <v>3191</v>
      </c>
      <c r="AA2160" t="s">
        <v>3200</v>
      </c>
      <c r="AB2160" t="s">
        <v>90</v>
      </c>
      <c r="AC2160" t="s">
        <v>91</v>
      </c>
      <c r="AD2160">
        <f>_xlfn.XLOOKUP(MIS[[#This Row],[TRADING SYMBOL]],[1]Sheet1!$D:$D,[1]Sheet1!$C:$C)</f>
        <v>464.4</v>
      </c>
      <c r="AE2160">
        <f>MIS[[#This Row],[OrderAverageTradedPrice]]*MIS[[#This Row],[OrderQuantity]]</f>
        <v>71599.999999999942</v>
      </c>
      <c r="AF2160">
        <f>MIS[[#This Row],[LTP]]*MIS[[#This Row],[OrderQuantity]]</f>
        <v>65016</v>
      </c>
      <c r="AG2160">
        <f>IF(MIS[[#This Row],[OrderSide]]="SELL",MIS[[#This Row],[VALUE]]-MIS[[#This Row],[LIVE_VALUE]],MIS[[#This Row],[LIVE_VALUE]]-MIS[[#This Row],[VALUE]])</f>
        <v>6583.9999999999418</v>
      </c>
      <c r="AH2160" t="str" cm="1">
        <f t="array" ref="AH2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0" t="str">
        <f>MIS[[#This Row],[TRADING SYMBOL]]</f>
        <v>SENSEX2552082300CE</v>
      </c>
      <c r="AJ2160" t="str">
        <f>IF(RIGHT(MIS[[#This Row],[Main/Hedge]],4)="MAIN","MAIN","HEDGE")</f>
        <v>MAIN</v>
      </c>
      <c r="AK2160" t="str" cm="1">
        <f t="array" ref="AK2160">_xlfn._xlws.FILTER(Table4[Column1],ISNUMBER(SEARCH(Table4[Column1],MIS[[#This Row],[OrderUniqueIdentifier]])),"")</f>
        <v>MS</v>
      </c>
    </row>
    <row r="2161" spans="1:37" x14ac:dyDescent="0.25">
      <c r="A2161" t="s">
        <v>71</v>
      </c>
      <c r="B2161" t="s">
        <v>454</v>
      </c>
      <c r="C2161" t="s">
        <v>5808</v>
      </c>
      <c r="D2161" t="s">
        <v>72</v>
      </c>
      <c r="E2161" t="s">
        <v>3202</v>
      </c>
      <c r="F2161" t="s">
        <v>98</v>
      </c>
      <c r="G2161" t="s">
        <v>89</v>
      </c>
      <c r="H2161" t="s">
        <v>75</v>
      </c>
      <c r="I2161" t="s">
        <v>76</v>
      </c>
      <c r="J2161" t="s">
        <v>77</v>
      </c>
      <c r="K2161">
        <v>40</v>
      </c>
      <c r="L2161" t="s">
        <v>77</v>
      </c>
      <c r="M2161" t="s">
        <v>78</v>
      </c>
      <c r="N2161" t="s">
        <v>5622</v>
      </c>
      <c r="O2161" t="s">
        <v>3199</v>
      </c>
      <c r="P2161" t="s">
        <v>3204</v>
      </c>
      <c r="Q2161" t="s">
        <v>3205</v>
      </c>
      <c r="R2161" t="s">
        <v>79</v>
      </c>
      <c r="S2161" t="s">
        <v>40</v>
      </c>
      <c r="T2161" t="s">
        <v>3206</v>
      </c>
      <c r="U2161" t="s">
        <v>100</v>
      </c>
      <c r="V2161" t="s">
        <v>80</v>
      </c>
      <c r="W2161">
        <v>82100</v>
      </c>
      <c r="X2161" t="s">
        <v>85</v>
      </c>
      <c r="Y2161">
        <v>-40</v>
      </c>
      <c r="Z2161" t="s">
        <v>3200</v>
      </c>
      <c r="AA2161" t="s">
        <v>3207</v>
      </c>
      <c r="AB2161" t="s">
        <v>107</v>
      </c>
      <c r="AC2161" t="s">
        <v>91</v>
      </c>
      <c r="AD2161">
        <f>_xlfn.XLOOKUP(MIS[[#This Row],[TRADING SYMBOL]],[1]Sheet1!$D:$D,[1]Sheet1!$C:$C)</f>
        <v>310.8</v>
      </c>
      <c r="AE2161">
        <f>MIS[[#This Row],[OrderAverageTradedPrice]]*MIS[[#This Row],[OrderQuantity]]</f>
        <v>17470</v>
      </c>
      <c r="AF2161">
        <f>MIS[[#This Row],[LTP]]*MIS[[#This Row],[OrderQuantity]]</f>
        <v>12432</v>
      </c>
      <c r="AG2161">
        <f>IF(MIS[[#This Row],[OrderSide]]="SELL",MIS[[#This Row],[VALUE]]-MIS[[#This Row],[LIVE_VALUE]],MIS[[#This Row],[LIVE_VALUE]]-MIS[[#This Row],[VALUE]])</f>
        <v>5038</v>
      </c>
      <c r="AH2161" t="str" cm="1">
        <f t="array" ref="AH2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1" t="str">
        <f>MIS[[#This Row],[TRADING SYMBOL]]</f>
        <v>SENSEX2552082100PE</v>
      </c>
      <c r="AJ2161" t="str">
        <f>IF(RIGHT(MIS[[#This Row],[Main/Hedge]],4)="MAIN","MAIN","HEDGE")</f>
        <v>MAIN</v>
      </c>
      <c r="AK2161" t="str" cm="1">
        <f t="array" ref="AK2161">_xlfn._xlws.FILTER(Table4[Column1],ISNUMBER(SEARCH(Table4[Column1],MIS[[#This Row],[OrderUniqueIdentifier]])),"")</f>
        <v>MS</v>
      </c>
    </row>
    <row r="2162" spans="1:37" x14ac:dyDescent="0.25">
      <c r="A2162" t="s">
        <v>71</v>
      </c>
      <c r="B2162" t="s">
        <v>482</v>
      </c>
      <c r="C2162" t="s">
        <v>3201</v>
      </c>
      <c r="D2162" t="s">
        <v>72</v>
      </c>
      <c r="E2162" t="s">
        <v>3202</v>
      </c>
      <c r="F2162" t="s">
        <v>98</v>
      </c>
      <c r="G2162" t="s">
        <v>89</v>
      </c>
      <c r="H2162" t="s">
        <v>75</v>
      </c>
      <c r="I2162" t="s">
        <v>76</v>
      </c>
      <c r="J2162" t="s">
        <v>77</v>
      </c>
      <c r="K2162">
        <v>40</v>
      </c>
      <c r="L2162" t="s">
        <v>77</v>
      </c>
      <c r="M2162" t="s">
        <v>78</v>
      </c>
      <c r="N2162" t="s">
        <v>3203</v>
      </c>
      <c r="O2162" t="s">
        <v>3199</v>
      </c>
      <c r="P2162" t="s">
        <v>3204</v>
      </c>
      <c r="Q2162" t="s">
        <v>3205</v>
      </c>
      <c r="R2162" t="s">
        <v>79</v>
      </c>
      <c r="S2162" t="s">
        <v>40</v>
      </c>
      <c r="T2162" t="s">
        <v>3206</v>
      </c>
      <c r="U2162" t="s">
        <v>100</v>
      </c>
      <c r="V2162" t="s">
        <v>80</v>
      </c>
      <c r="W2162">
        <v>82100</v>
      </c>
      <c r="X2162" t="s">
        <v>85</v>
      </c>
      <c r="Y2162">
        <v>-40</v>
      </c>
      <c r="Z2162" t="s">
        <v>3200</v>
      </c>
      <c r="AA2162" t="s">
        <v>3207</v>
      </c>
      <c r="AB2162" t="s">
        <v>107</v>
      </c>
      <c r="AC2162" t="s">
        <v>91</v>
      </c>
      <c r="AD2162">
        <f>_xlfn.XLOOKUP(MIS[[#This Row],[TRADING SYMBOL]],[1]Sheet1!$D:$D,[1]Sheet1!$C:$C)</f>
        <v>310.8</v>
      </c>
      <c r="AE2162">
        <f>MIS[[#This Row],[OrderAverageTradedPrice]]*MIS[[#This Row],[OrderQuantity]]</f>
        <v>17464</v>
      </c>
      <c r="AF2162">
        <f>MIS[[#This Row],[LTP]]*MIS[[#This Row],[OrderQuantity]]</f>
        <v>12432</v>
      </c>
      <c r="AG2162">
        <f>IF(MIS[[#This Row],[OrderSide]]="SELL",MIS[[#This Row],[VALUE]]-MIS[[#This Row],[LIVE_VALUE]],MIS[[#This Row],[LIVE_VALUE]]-MIS[[#This Row],[VALUE]])</f>
        <v>5032</v>
      </c>
      <c r="AH2162" t="str" cm="1">
        <f t="array" ref="AH2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2" t="str">
        <f>MIS[[#This Row],[TRADING SYMBOL]]</f>
        <v>SENSEX2552082100PE</v>
      </c>
      <c r="AJ2162" t="str">
        <f>IF(RIGHT(MIS[[#This Row],[Main/Hedge]],4)="MAIN","MAIN","HEDGE")</f>
        <v>MAIN</v>
      </c>
      <c r="AK2162" t="str" cm="1">
        <f t="array" ref="AK2162">_xlfn._xlws.FILTER(Table4[Column1],ISNUMBER(SEARCH(Table4[Column1],MIS[[#This Row],[OrderUniqueIdentifier]])),"")</f>
        <v>MS</v>
      </c>
    </row>
    <row r="2163" spans="1:37" x14ac:dyDescent="0.25">
      <c r="A2163" t="s">
        <v>71</v>
      </c>
      <c r="B2163" t="s">
        <v>540</v>
      </c>
      <c r="C2163" t="s">
        <v>3368</v>
      </c>
      <c r="D2163" t="s">
        <v>72</v>
      </c>
      <c r="E2163" t="s">
        <v>160</v>
      </c>
      <c r="F2163" t="s">
        <v>98</v>
      </c>
      <c r="G2163" t="s">
        <v>89</v>
      </c>
      <c r="H2163" t="s">
        <v>75</v>
      </c>
      <c r="I2163" t="s">
        <v>76</v>
      </c>
      <c r="J2163" t="s">
        <v>77</v>
      </c>
      <c r="K2163">
        <v>40</v>
      </c>
      <c r="L2163" t="s">
        <v>77</v>
      </c>
      <c r="M2163" t="s">
        <v>78</v>
      </c>
      <c r="N2163" t="s">
        <v>3369</v>
      </c>
      <c r="O2163" t="s">
        <v>3199</v>
      </c>
      <c r="P2163" t="s">
        <v>3204</v>
      </c>
      <c r="Q2163" t="s">
        <v>162</v>
      </c>
      <c r="R2163" t="s">
        <v>79</v>
      </c>
      <c r="S2163" t="s">
        <v>40</v>
      </c>
      <c r="T2163" t="s">
        <v>163</v>
      </c>
      <c r="U2163" t="s">
        <v>100</v>
      </c>
      <c r="V2163" t="s">
        <v>80</v>
      </c>
      <c r="W2163">
        <v>82500</v>
      </c>
      <c r="X2163" t="s">
        <v>81</v>
      </c>
      <c r="Y2163">
        <v>-40</v>
      </c>
      <c r="Z2163" t="s">
        <v>3200</v>
      </c>
      <c r="AA2163" t="s">
        <v>3207</v>
      </c>
      <c r="AB2163" t="s">
        <v>90</v>
      </c>
      <c r="AC2163" t="s">
        <v>91</v>
      </c>
      <c r="AD2163">
        <f>_xlfn.XLOOKUP(MIS[[#This Row],[TRADING SYMBOL]],[1]Sheet1!$D:$D,[1]Sheet1!$C:$C)</f>
        <v>367.2</v>
      </c>
      <c r="AE2163">
        <f>MIS[[#This Row],[OrderAverageTradedPrice]]*MIS[[#This Row],[OrderQuantity]]</f>
        <v>16678</v>
      </c>
      <c r="AF2163">
        <f>MIS[[#This Row],[LTP]]*MIS[[#This Row],[OrderQuantity]]</f>
        <v>14688</v>
      </c>
      <c r="AG2163">
        <f>IF(MIS[[#This Row],[OrderSide]]="SELL",MIS[[#This Row],[VALUE]]-MIS[[#This Row],[LIVE_VALUE]],MIS[[#This Row],[LIVE_VALUE]]-MIS[[#This Row],[VALUE]])</f>
        <v>1990</v>
      </c>
      <c r="AH2163" t="str" cm="1">
        <f t="array" ref="AH2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3" t="str">
        <f>MIS[[#This Row],[TRADING SYMBOL]]</f>
        <v>SENSEX2552082500CE</v>
      </c>
      <c r="AJ2163" t="str">
        <f>IF(RIGHT(MIS[[#This Row],[Main/Hedge]],4)="MAIN","MAIN","HEDGE")</f>
        <v>MAIN</v>
      </c>
      <c r="AK2163" t="str" cm="1">
        <f t="array" ref="AK2163">_xlfn._xlws.FILTER(Table4[Column1],ISNUMBER(SEARCH(Table4[Column1],MIS[[#This Row],[OrderUniqueIdentifier]])),"")</f>
        <v>MS</v>
      </c>
    </row>
    <row r="2164" spans="1:37" x14ac:dyDescent="0.25">
      <c r="A2164" t="s">
        <v>71</v>
      </c>
      <c r="B2164" t="s">
        <v>550</v>
      </c>
      <c r="C2164" t="s">
        <v>3402</v>
      </c>
      <c r="D2164" t="s">
        <v>72</v>
      </c>
      <c r="E2164" t="s">
        <v>3202</v>
      </c>
      <c r="F2164" t="s">
        <v>98</v>
      </c>
      <c r="G2164" t="s">
        <v>89</v>
      </c>
      <c r="H2164" t="s">
        <v>75</v>
      </c>
      <c r="I2164" t="s">
        <v>76</v>
      </c>
      <c r="J2164" t="s">
        <v>77</v>
      </c>
      <c r="K2164">
        <v>40</v>
      </c>
      <c r="L2164" t="s">
        <v>77</v>
      </c>
      <c r="M2164" t="s">
        <v>78</v>
      </c>
      <c r="N2164" t="s">
        <v>3403</v>
      </c>
      <c r="O2164" t="s">
        <v>3199</v>
      </c>
      <c r="P2164" t="s">
        <v>3204</v>
      </c>
      <c r="Q2164" t="s">
        <v>3205</v>
      </c>
      <c r="R2164" t="s">
        <v>79</v>
      </c>
      <c r="S2164" t="s">
        <v>40</v>
      </c>
      <c r="T2164" t="s">
        <v>3206</v>
      </c>
      <c r="U2164" t="s">
        <v>100</v>
      </c>
      <c r="V2164" t="s">
        <v>80</v>
      </c>
      <c r="W2164">
        <v>82100</v>
      </c>
      <c r="X2164" t="s">
        <v>85</v>
      </c>
      <c r="Y2164">
        <v>-40</v>
      </c>
      <c r="Z2164" t="s">
        <v>3200</v>
      </c>
      <c r="AA2164" t="s">
        <v>3207</v>
      </c>
      <c r="AB2164" t="s">
        <v>107</v>
      </c>
      <c r="AC2164" t="s">
        <v>91</v>
      </c>
      <c r="AD2164">
        <f>_xlfn.XLOOKUP(MIS[[#This Row],[TRADING SYMBOL]],[1]Sheet1!$D:$D,[1]Sheet1!$C:$C)</f>
        <v>310.8</v>
      </c>
      <c r="AE2164">
        <f>MIS[[#This Row],[OrderAverageTradedPrice]]*MIS[[#This Row],[OrderQuantity]]</f>
        <v>17462</v>
      </c>
      <c r="AF2164">
        <f>MIS[[#This Row],[LTP]]*MIS[[#This Row],[OrderQuantity]]</f>
        <v>12432</v>
      </c>
      <c r="AG2164">
        <f>IF(MIS[[#This Row],[OrderSide]]="SELL",MIS[[#This Row],[VALUE]]-MIS[[#This Row],[LIVE_VALUE]],MIS[[#This Row],[LIVE_VALUE]]-MIS[[#This Row],[VALUE]])</f>
        <v>5030</v>
      </c>
      <c r="AH2164" t="str" cm="1">
        <f t="array" ref="AH2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4" t="str">
        <f>MIS[[#This Row],[TRADING SYMBOL]]</f>
        <v>SENSEX2552082100PE</v>
      </c>
      <c r="AJ2164" t="str">
        <f>IF(RIGHT(MIS[[#This Row],[Main/Hedge]],4)="MAIN","MAIN","HEDGE")</f>
        <v>MAIN</v>
      </c>
      <c r="AK2164" t="str" cm="1">
        <f t="array" ref="AK2164">_xlfn._xlws.FILTER(Table4[Column1],ISNUMBER(SEARCH(Table4[Column1],MIS[[#This Row],[OrderUniqueIdentifier]])),"")</f>
        <v>MS</v>
      </c>
    </row>
    <row r="2165" spans="1:37" x14ac:dyDescent="0.25">
      <c r="A2165" t="s">
        <v>71</v>
      </c>
      <c r="B2165" t="s">
        <v>558</v>
      </c>
      <c r="C2165" t="s">
        <v>3432</v>
      </c>
      <c r="D2165" t="s">
        <v>72</v>
      </c>
      <c r="E2165" t="s">
        <v>3202</v>
      </c>
      <c r="F2165" t="s">
        <v>98</v>
      </c>
      <c r="G2165" t="s">
        <v>89</v>
      </c>
      <c r="H2165" t="s">
        <v>75</v>
      </c>
      <c r="I2165" t="s">
        <v>76</v>
      </c>
      <c r="J2165" t="s">
        <v>77</v>
      </c>
      <c r="K2165">
        <v>40</v>
      </c>
      <c r="L2165" t="s">
        <v>77</v>
      </c>
      <c r="M2165" t="s">
        <v>78</v>
      </c>
      <c r="N2165" t="s">
        <v>3433</v>
      </c>
      <c r="O2165" t="s">
        <v>3199</v>
      </c>
      <c r="P2165" t="s">
        <v>3204</v>
      </c>
      <c r="Q2165" t="s">
        <v>3205</v>
      </c>
      <c r="R2165" t="s">
        <v>79</v>
      </c>
      <c r="S2165" t="s">
        <v>40</v>
      </c>
      <c r="T2165" t="s">
        <v>3206</v>
      </c>
      <c r="U2165" t="s">
        <v>100</v>
      </c>
      <c r="V2165" t="s">
        <v>80</v>
      </c>
      <c r="W2165">
        <v>82100</v>
      </c>
      <c r="X2165" t="s">
        <v>85</v>
      </c>
      <c r="Y2165">
        <v>-40</v>
      </c>
      <c r="Z2165" t="s">
        <v>3200</v>
      </c>
      <c r="AA2165" t="s">
        <v>3207</v>
      </c>
      <c r="AB2165" t="s">
        <v>107</v>
      </c>
      <c r="AC2165" t="s">
        <v>91</v>
      </c>
      <c r="AD2165">
        <f>_xlfn.XLOOKUP(MIS[[#This Row],[TRADING SYMBOL]],[1]Sheet1!$D:$D,[1]Sheet1!$C:$C)</f>
        <v>310.8</v>
      </c>
      <c r="AE2165">
        <f>MIS[[#This Row],[OrderAverageTradedPrice]]*MIS[[#This Row],[OrderQuantity]]</f>
        <v>17469</v>
      </c>
      <c r="AF2165">
        <f>MIS[[#This Row],[LTP]]*MIS[[#This Row],[OrderQuantity]]</f>
        <v>12432</v>
      </c>
      <c r="AG2165">
        <f>IF(MIS[[#This Row],[OrderSide]]="SELL",MIS[[#This Row],[VALUE]]-MIS[[#This Row],[LIVE_VALUE]],MIS[[#This Row],[LIVE_VALUE]]-MIS[[#This Row],[VALUE]])</f>
        <v>5037</v>
      </c>
      <c r="AH2165" t="str" cm="1">
        <f t="array" ref="AH2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5" t="str">
        <f>MIS[[#This Row],[TRADING SYMBOL]]</f>
        <v>SENSEX2552082100PE</v>
      </c>
      <c r="AJ2165" t="str">
        <f>IF(RIGHT(MIS[[#This Row],[Main/Hedge]],4)="MAIN","MAIN","HEDGE")</f>
        <v>MAIN</v>
      </c>
      <c r="AK2165" t="str" cm="1">
        <f t="array" ref="AK2165">_xlfn._xlws.FILTER(Table4[Column1],ISNUMBER(SEARCH(Table4[Column1],MIS[[#This Row],[OrderUniqueIdentifier]])),"")</f>
        <v>MS</v>
      </c>
    </row>
    <row r="2166" spans="1:37" x14ac:dyDescent="0.25">
      <c r="A2166" t="s">
        <v>71</v>
      </c>
      <c r="B2166" t="s">
        <v>566</v>
      </c>
      <c r="C2166" t="s">
        <v>3466</v>
      </c>
      <c r="D2166" t="s">
        <v>72</v>
      </c>
      <c r="E2166" t="s">
        <v>3202</v>
      </c>
      <c r="F2166" t="s">
        <v>98</v>
      </c>
      <c r="G2166" t="s">
        <v>89</v>
      </c>
      <c r="H2166" t="s">
        <v>75</v>
      </c>
      <c r="I2166" t="s">
        <v>76</v>
      </c>
      <c r="J2166" t="s">
        <v>77</v>
      </c>
      <c r="K2166">
        <v>20</v>
      </c>
      <c r="L2166" t="s">
        <v>77</v>
      </c>
      <c r="M2166" t="s">
        <v>78</v>
      </c>
      <c r="N2166" t="s">
        <v>3467</v>
      </c>
      <c r="O2166" t="s">
        <v>3204</v>
      </c>
      <c r="P2166" t="s">
        <v>3204</v>
      </c>
      <c r="Q2166" t="s">
        <v>3205</v>
      </c>
      <c r="R2166" t="s">
        <v>79</v>
      </c>
      <c r="S2166" t="s">
        <v>40</v>
      </c>
      <c r="T2166" t="s">
        <v>3206</v>
      </c>
      <c r="U2166" t="s">
        <v>100</v>
      </c>
      <c r="V2166" t="s">
        <v>80</v>
      </c>
      <c r="W2166">
        <v>82100</v>
      </c>
      <c r="X2166" t="s">
        <v>85</v>
      </c>
      <c r="Y2166">
        <v>-20</v>
      </c>
      <c r="Z2166" t="s">
        <v>3207</v>
      </c>
      <c r="AA2166" t="s">
        <v>3207</v>
      </c>
      <c r="AB2166" t="s">
        <v>107</v>
      </c>
      <c r="AC2166" t="s">
        <v>91</v>
      </c>
      <c r="AD2166">
        <f>_xlfn.XLOOKUP(MIS[[#This Row],[TRADING SYMBOL]],[1]Sheet1!$D:$D,[1]Sheet1!$C:$C)</f>
        <v>310.8</v>
      </c>
      <c r="AE2166">
        <f>MIS[[#This Row],[OrderAverageTradedPrice]]*MIS[[#This Row],[OrderQuantity]]</f>
        <v>8704</v>
      </c>
      <c r="AF2166">
        <f>MIS[[#This Row],[LTP]]*MIS[[#This Row],[OrderQuantity]]</f>
        <v>6216</v>
      </c>
      <c r="AG2166">
        <f>IF(MIS[[#This Row],[OrderSide]]="SELL",MIS[[#This Row],[VALUE]]-MIS[[#This Row],[LIVE_VALUE]],MIS[[#This Row],[LIVE_VALUE]]-MIS[[#This Row],[VALUE]])</f>
        <v>2488</v>
      </c>
      <c r="AH2166" t="str" cm="1">
        <f t="array" ref="AH2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6" t="str">
        <f>MIS[[#This Row],[TRADING SYMBOL]]</f>
        <v>SENSEX2552082100PE</v>
      </c>
      <c r="AJ2166" t="str">
        <f>IF(RIGHT(MIS[[#This Row],[Main/Hedge]],4)="MAIN","MAIN","HEDGE")</f>
        <v>MAIN</v>
      </c>
      <c r="AK2166" t="str" cm="1">
        <f t="array" ref="AK2166">_xlfn._xlws.FILTER(Table4[Column1],ISNUMBER(SEARCH(Table4[Column1],MIS[[#This Row],[OrderUniqueIdentifier]])),"")</f>
        <v>MS</v>
      </c>
    </row>
    <row r="2167" spans="1:37" x14ac:dyDescent="0.25">
      <c r="A2167" t="s">
        <v>71</v>
      </c>
      <c r="B2167" t="s">
        <v>652</v>
      </c>
      <c r="C2167" t="s">
        <v>3768</v>
      </c>
      <c r="D2167" t="s">
        <v>72</v>
      </c>
      <c r="E2167" t="s">
        <v>3202</v>
      </c>
      <c r="F2167" t="s">
        <v>98</v>
      </c>
      <c r="G2167" t="s">
        <v>89</v>
      </c>
      <c r="H2167" t="s">
        <v>75</v>
      </c>
      <c r="I2167" t="s">
        <v>76</v>
      </c>
      <c r="J2167" t="s">
        <v>77</v>
      </c>
      <c r="K2167">
        <v>20</v>
      </c>
      <c r="L2167" t="s">
        <v>77</v>
      </c>
      <c r="M2167" t="s">
        <v>78</v>
      </c>
      <c r="N2167" t="s">
        <v>3769</v>
      </c>
      <c r="O2167" t="s">
        <v>3199</v>
      </c>
      <c r="P2167" t="s">
        <v>3204</v>
      </c>
      <c r="Q2167" t="s">
        <v>3205</v>
      </c>
      <c r="R2167" t="s">
        <v>79</v>
      </c>
      <c r="S2167" t="s">
        <v>40</v>
      </c>
      <c r="T2167" t="s">
        <v>3206</v>
      </c>
      <c r="U2167" t="s">
        <v>100</v>
      </c>
      <c r="V2167" t="s">
        <v>80</v>
      </c>
      <c r="W2167">
        <v>82100</v>
      </c>
      <c r="X2167" t="s">
        <v>85</v>
      </c>
      <c r="Y2167">
        <v>-20</v>
      </c>
      <c r="Z2167" t="s">
        <v>3200</v>
      </c>
      <c r="AA2167" t="s">
        <v>3207</v>
      </c>
      <c r="AB2167" t="s">
        <v>107</v>
      </c>
      <c r="AC2167" t="s">
        <v>91</v>
      </c>
      <c r="AD2167">
        <f>_xlfn.XLOOKUP(MIS[[#This Row],[TRADING SYMBOL]],[1]Sheet1!$D:$D,[1]Sheet1!$C:$C)</f>
        <v>310.8</v>
      </c>
      <c r="AE2167">
        <f>MIS[[#This Row],[OrderAverageTradedPrice]]*MIS[[#This Row],[OrderQuantity]]</f>
        <v>8728</v>
      </c>
      <c r="AF2167">
        <f>MIS[[#This Row],[LTP]]*MIS[[#This Row],[OrderQuantity]]</f>
        <v>6216</v>
      </c>
      <c r="AG2167">
        <f>IF(MIS[[#This Row],[OrderSide]]="SELL",MIS[[#This Row],[VALUE]]-MIS[[#This Row],[LIVE_VALUE]],MIS[[#This Row],[LIVE_VALUE]]-MIS[[#This Row],[VALUE]])</f>
        <v>2512</v>
      </c>
      <c r="AH2167" t="str" cm="1">
        <f t="array" ref="AH2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7" t="str">
        <f>MIS[[#This Row],[TRADING SYMBOL]]</f>
        <v>SENSEX2552082100PE</v>
      </c>
      <c r="AJ2167" t="str">
        <f>IF(RIGHT(MIS[[#This Row],[Main/Hedge]],4)="MAIN","MAIN","HEDGE")</f>
        <v>MAIN</v>
      </c>
      <c r="AK2167" t="str" cm="1">
        <f t="array" ref="AK2167">_xlfn._xlws.FILTER(Table4[Column1],ISNUMBER(SEARCH(Table4[Column1],MIS[[#This Row],[OrderUniqueIdentifier]])),"")</f>
        <v>MS</v>
      </c>
    </row>
    <row r="2168" spans="1:37" x14ac:dyDescent="0.25">
      <c r="A2168" t="s">
        <v>71</v>
      </c>
      <c r="B2168" t="s">
        <v>779</v>
      </c>
      <c r="C2168" t="s">
        <v>4117</v>
      </c>
      <c r="D2168" t="s">
        <v>72</v>
      </c>
      <c r="E2168" t="s">
        <v>3202</v>
      </c>
      <c r="F2168" t="s">
        <v>98</v>
      </c>
      <c r="G2168" t="s">
        <v>89</v>
      </c>
      <c r="H2168" t="s">
        <v>75</v>
      </c>
      <c r="I2168" t="s">
        <v>76</v>
      </c>
      <c r="J2168" t="s">
        <v>77</v>
      </c>
      <c r="K2168">
        <v>40</v>
      </c>
      <c r="L2168" t="s">
        <v>77</v>
      </c>
      <c r="M2168" t="s">
        <v>78</v>
      </c>
      <c r="N2168" t="s">
        <v>4118</v>
      </c>
      <c r="O2168" t="s">
        <v>3199</v>
      </c>
      <c r="P2168" t="s">
        <v>3204</v>
      </c>
      <c r="Q2168" t="s">
        <v>3205</v>
      </c>
      <c r="R2168" t="s">
        <v>79</v>
      </c>
      <c r="S2168" t="s">
        <v>40</v>
      </c>
      <c r="T2168" t="s">
        <v>3206</v>
      </c>
      <c r="U2168" t="s">
        <v>100</v>
      </c>
      <c r="V2168" t="s">
        <v>80</v>
      </c>
      <c r="W2168">
        <v>82100</v>
      </c>
      <c r="X2168" t="s">
        <v>85</v>
      </c>
      <c r="Y2168">
        <v>-40</v>
      </c>
      <c r="Z2168" t="s">
        <v>3200</v>
      </c>
      <c r="AA2168" t="s">
        <v>3207</v>
      </c>
      <c r="AB2168" t="s">
        <v>107</v>
      </c>
      <c r="AC2168" t="s">
        <v>91</v>
      </c>
      <c r="AD2168">
        <f>_xlfn.XLOOKUP(MIS[[#This Row],[TRADING SYMBOL]],[1]Sheet1!$D:$D,[1]Sheet1!$C:$C)</f>
        <v>310.8</v>
      </c>
      <c r="AE2168">
        <f>MIS[[#This Row],[OrderAverageTradedPrice]]*MIS[[#This Row],[OrderQuantity]]</f>
        <v>17448</v>
      </c>
      <c r="AF2168">
        <f>MIS[[#This Row],[LTP]]*MIS[[#This Row],[OrderQuantity]]</f>
        <v>12432</v>
      </c>
      <c r="AG2168">
        <f>IF(MIS[[#This Row],[OrderSide]]="SELL",MIS[[#This Row],[VALUE]]-MIS[[#This Row],[LIVE_VALUE]],MIS[[#This Row],[LIVE_VALUE]]-MIS[[#This Row],[VALUE]])</f>
        <v>5016</v>
      </c>
      <c r="AH2168" t="str" cm="1">
        <f t="array" ref="AH2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8" t="str">
        <f>MIS[[#This Row],[TRADING SYMBOL]]</f>
        <v>SENSEX2552082100PE</v>
      </c>
      <c r="AJ2168" t="str">
        <f>IF(RIGHT(MIS[[#This Row],[Main/Hedge]],4)="MAIN","MAIN","HEDGE")</f>
        <v>MAIN</v>
      </c>
      <c r="AK2168" t="str" cm="1">
        <f t="array" ref="AK2168">_xlfn._xlws.FILTER(Table4[Column1],ISNUMBER(SEARCH(Table4[Column1],MIS[[#This Row],[OrderUniqueIdentifier]])),"")</f>
        <v>MS</v>
      </c>
    </row>
    <row r="2169" spans="1:37" x14ac:dyDescent="0.25">
      <c r="A2169" t="s">
        <v>71</v>
      </c>
      <c r="B2169" t="s">
        <v>804</v>
      </c>
      <c r="C2169" t="s">
        <v>4169</v>
      </c>
      <c r="D2169" t="s">
        <v>72</v>
      </c>
      <c r="E2169" t="s">
        <v>3193</v>
      </c>
      <c r="F2169" t="s">
        <v>98</v>
      </c>
      <c r="G2169" t="s">
        <v>89</v>
      </c>
      <c r="H2169" t="s">
        <v>75</v>
      </c>
      <c r="I2169" t="s">
        <v>76</v>
      </c>
      <c r="J2169" t="s">
        <v>77</v>
      </c>
      <c r="K2169">
        <v>20</v>
      </c>
      <c r="L2169" t="s">
        <v>77</v>
      </c>
      <c r="M2169" t="s">
        <v>78</v>
      </c>
      <c r="N2169" t="s">
        <v>4170</v>
      </c>
      <c r="O2169" t="s">
        <v>3199</v>
      </c>
      <c r="P2169" t="s">
        <v>3204</v>
      </c>
      <c r="Q2169" t="s">
        <v>3195</v>
      </c>
      <c r="R2169" t="s">
        <v>79</v>
      </c>
      <c r="S2169" t="s">
        <v>40</v>
      </c>
      <c r="T2169" t="s">
        <v>3196</v>
      </c>
      <c r="U2169" t="s">
        <v>100</v>
      </c>
      <c r="V2169" t="s">
        <v>80</v>
      </c>
      <c r="W2169">
        <v>82200</v>
      </c>
      <c r="X2169" t="s">
        <v>85</v>
      </c>
      <c r="Y2169">
        <v>-20</v>
      </c>
      <c r="Z2169" t="s">
        <v>3200</v>
      </c>
      <c r="AA2169" t="s">
        <v>3207</v>
      </c>
      <c r="AB2169" t="s">
        <v>107</v>
      </c>
      <c r="AC2169" t="s">
        <v>91</v>
      </c>
      <c r="AD2169">
        <f>_xlfn.XLOOKUP(MIS[[#This Row],[TRADING SYMBOL]],[1]Sheet1!$D:$D,[1]Sheet1!$C:$C)</f>
        <v>350</v>
      </c>
      <c r="AE2169">
        <f>MIS[[#This Row],[OrderAverageTradedPrice]]*MIS[[#This Row],[OrderQuantity]]</f>
        <v>9584</v>
      </c>
      <c r="AF2169">
        <f>MIS[[#This Row],[LTP]]*MIS[[#This Row],[OrderQuantity]]</f>
        <v>7000</v>
      </c>
      <c r="AG2169">
        <f>IF(MIS[[#This Row],[OrderSide]]="SELL",MIS[[#This Row],[VALUE]]-MIS[[#This Row],[LIVE_VALUE]],MIS[[#This Row],[LIVE_VALUE]]-MIS[[#This Row],[VALUE]])</f>
        <v>2584</v>
      </c>
      <c r="AH2169" t="str" cm="1">
        <f t="array" ref="AH2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9" t="str">
        <f>MIS[[#This Row],[TRADING SYMBOL]]</f>
        <v>SENSEX2552082200PE</v>
      </c>
      <c r="AJ2169" t="str">
        <f>IF(RIGHT(MIS[[#This Row],[Main/Hedge]],4)="MAIN","MAIN","HEDGE")</f>
        <v>MAIN</v>
      </c>
      <c r="AK2169" t="str" cm="1">
        <f t="array" ref="AK2169">_xlfn._xlws.FILTER(Table4[Column1],ISNUMBER(SEARCH(Table4[Column1],MIS[[#This Row],[OrderUniqueIdentifier]])),"")</f>
        <v>MS</v>
      </c>
    </row>
    <row r="2170" spans="1:37" x14ac:dyDescent="0.25">
      <c r="A2170" t="s">
        <v>71</v>
      </c>
      <c r="B2170" t="s">
        <v>804</v>
      </c>
      <c r="C2170" t="s">
        <v>4171</v>
      </c>
      <c r="D2170" t="s">
        <v>72</v>
      </c>
      <c r="E2170" t="s">
        <v>160</v>
      </c>
      <c r="F2170" t="s">
        <v>98</v>
      </c>
      <c r="G2170" t="s">
        <v>89</v>
      </c>
      <c r="H2170" t="s">
        <v>75</v>
      </c>
      <c r="I2170" t="s">
        <v>76</v>
      </c>
      <c r="J2170" t="s">
        <v>77</v>
      </c>
      <c r="K2170">
        <v>20</v>
      </c>
      <c r="L2170" t="s">
        <v>77</v>
      </c>
      <c r="M2170" t="s">
        <v>78</v>
      </c>
      <c r="N2170" t="s">
        <v>4172</v>
      </c>
      <c r="O2170" t="s">
        <v>3204</v>
      </c>
      <c r="P2170" t="s">
        <v>3204</v>
      </c>
      <c r="Q2170" t="s">
        <v>162</v>
      </c>
      <c r="R2170" t="s">
        <v>79</v>
      </c>
      <c r="S2170" t="s">
        <v>40</v>
      </c>
      <c r="T2170" t="s">
        <v>163</v>
      </c>
      <c r="U2170" t="s">
        <v>100</v>
      </c>
      <c r="V2170" t="s">
        <v>80</v>
      </c>
      <c r="W2170">
        <v>82500</v>
      </c>
      <c r="X2170" t="s">
        <v>81</v>
      </c>
      <c r="Y2170">
        <v>-20</v>
      </c>
      <c r="Z2170" t="s">
        <v>3207</v>
      </c>
      <c r="AA2170" t="s">
        <v>3207</v>
      </c>
      <c r="AB2170" t="s">
        <v>90</v>
      </c>
      <c r="AC2170" t="s">
        <v>91</v>
      </c>
      <c r="AD2170">
        <f>_xlfn.XLOOKUP(MIS[[#This Row],[TRADING SYMBOL]],[1]Sheet1!$D:$D,[1]Sheet1!$C:$C)</f>
        <v>367.2</v>
      </c>
      <c r="AE2170">
        <f>MIS[[#This Row],[OrderAverageTradedPrice]]*MIS[[#This Row],[OrderQuantity]]</f>
        <v>8352</v>
      </c>
      <c r="AF2170">
        <f>MIS[[#This Row],[LTP]]*MIS[[#This Row],[OrderQuantity]]</f>
        <v>7344</v>
      </c>
      <c r="AG2170">
        <f>IF(MIS[[#This Row],[OrderSide]]="SELL",MIS[[#This Row],[VALUE]]-MIS[[#This Row],[LIVE_VALUE]],MIS[[#This Row],[LIVE_VALUE]]-MIS[[#This Row],[VALUE]])</f>
        <v>1008</v>
      </c>
      <c r="AH2170" t="str" cm="1">
        <f t="array" ref="AH2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0" t="str">
        <f>MIS[[#This Row],[TRADING SYMBOL]]</f>
        <v>SENSEX2552082500CE</v>
      </c>
      <c r="AJ2170" t="str">
        <f>IF(RIGHT(MIS[[#This Row],[Main/Hedge]],4)="MAIN","MAIN","HEDGE")</f>
        <v>MAIN</v>
      </c>
      <c r="AK2170" t="str" cm="1">
        <f t="array" ref="AK2170">_xlfn._xlws.FILTER(Table4[Column1],ISNUMBER(SEARCH(Table4[Column1],MIS[[#This Row],[OrderUniqueIdentifier]])),"")</f>
        <v>MS</v>
      </c>
    </row>
    <row r="2171" spans="1:37" x14ac:dyDescent="0.25">
      <c r="A2171" t="s">
        <v>71</v>
      </c>
      <c r="B2171" t="s">
        <v>822</v>
      </c>
      <c r="C2171" t="s">
        <v>4228</v>
      </c>
      <c r="D2171" t="s">
        <v>72</v>
      </c>
      <c r="E2171" t="s">
        <v>160</v>
      </c>
      <c r="F2171" t="s">
        <v>98</v>
      </c>
      <c r="G2171" t="s">
        <v>89</v>
      </c>
      <c r="H2171" t="s">
        <v>75</v>
      </c>
      <c r="I2171" t="s">
        <v>76</v>
      </c>
      <c r="J2171" t="s">
        <v>77</v>
      </c>
      <c r="K2171">
        <v>20</v>
      </c>
      <c r="L2171" t="s">
        <v>77</v>
      </c>
      <c r="M2171" t="s">
        <v>78</v>
      </c>
      <c r="N2171" t="s">
        <v>4229</v>
      </c>
      <c r="O2171" t="s">
        <v>3199</v>
      </c>
      <c r="P2171" t="s">
        <v>3204</v>
      </c>
      <c r="Q2171" t="s">
        <v>162</v>
      </c>
      <c r="R2171" t="s">
        <v>79</v>
      </c>
      <c r="S2171" t="s">
        <v>40</v>
      </c>
      <c r="T2171" t="s">
        <v>163</v>
      </c>
      <c r="U2171" t="s">
        <v>100</v>
      </c>
      <c r="V2171" t="s">
        <v>80</v>
      </c>
      <c r="W2171">
        <v>82500</v>
      </c>
      <c r="X2171" t="s">
        <v>81</v>
      </c>
      <c r="Y2171">
        <v>-20</v>
      </c>
      <c r="Z2171" t="s">
        <v>3200</v>
      </c>
      <c r="AA2171" t="s">
        <v>3207</v>
      </c>
      <c r="AB2171" t="s">
        <v>90</v>
      </c>
      <c r="AC2171" t="s">
        <v>91</v>
      </c>
      <c r="AD2171">
        <f>_xlfn.XLOOKUP(MIS[[#This Row],[TRADING SYMBOL]],[1]Sheet1!$D:$D,[1]Sheet1!$C:$C)</f>
        <v>367.2</v>
      </c>
      <c r="AE2171">
        <f>MIS[[#This Row],[OrderAverageTradedPrice]]*MIS[[#This Row],[OrderQuantity]]</f>
        <v>8342</v>
      </c>
      <c r="AF2171">
        <f>MIS[[#This Row],[LTP]]*MIS[[#This Row],[OrderQuantity]]</f>
        <v>7344</v>
      </c>
      <c r="AG2171">
        <f>IF(MIS[[#This Row],[OrderSide]]="SELL",MIS[[#This Row],[VALUE]]-MIS[[#This Row],[LIVE_VALUE]],MIS[[#This Row],[LIVE_VALUE]]-MIS[[#This Row],[VALUE]])</f>
        <v>998</v>
      </c>
      <c r="AH2171" t="str" cm="1">
        <f t="array" ref="AH2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1" t="str">
        <f>MIS[[#This Row],[TRADING SYMBOL]]</f>
        <v>SENSEX2552082500CE</v>
      </c>
      <c r="AJ2171" t="str">
        <f>IF(RIGHT(MIS[[#This Row],[Main/Hedge]],4)="MAIN","MAIN","HEDGE")</f>
        <v>MAIN</v>
      </c>
      <c r="AK2171" t="str" cm="1">
        <f t="array" ref="AK2171">_xlfn._xlws.FILTER(Table4[Column1],ISNUMBER(SEARCH(Table4[Column1],MIS[[#This Row],[OrderUniqueIdentifier]])),"")</f>
        <v>MS</v>
      </c>
    </row>
    <row r="2172" spans="1:37" x14ac:dyDescent="0.25">
      <c r="A2172" t="s">
        <v>71</v>
      </c>
      <c r="B2172" t="s">
        <v>857</v>
      </c>
      <c r="C2172" t="s">
        <v>4321</v>
      </c>
      <c r="D2172" t="s">
        <v>72</v>
      </c>
      <c r="E2172" t="s">
        <v>3202</v>
      </c>
      <c r="F2172" t="s">
        <v>98</v>
      </c>
      <c r="G2172" t="s">
        <v>89</v>
      </c>
      <c r="H2172" t="s">
        <v>75</v>
      </c>
      <c r="I2172" t="s">
        <v>76</v>
      </c>
      <c r="J2172" t="s">
        <v>77</v>
      </c>
      <c r="K2172">
        <v>20</v>
      </c>
      <c r="L2172" t="s">
        <v>77</v>
      </c>
      <c r="M2172" t="s">
        <v>78</v>
      </c>
      <c r="N2172" t="s">
        <v>3654</v>
      </c>
      <c r="O2172" t="s">
        <v>3199</v>
      </c>
      <c r="P2172" t="s">
        <v>3204</v>
      </c>
      <c r="Q2172" t="s">
        <v>3205</v>
      </c>
      <c r="R2172" t="s">
        <v>79</v>
      </c>
      <c r="S2172" t="s">
        <v>40</v>
      </c>
      <c r="T2172" t="s">
        <v>3206</v>
      </c>
      <c r="U2172" t="s">
        <v>100</v>
      </c>
      <c r="V2172" t="s">
        <v>80</v>
      </c>
      <c r="W2172">
        <v>82100</v>
      </c>
      <c r="X2172" t="s">
        <v>85</v>
      </c>
      <c r="Y2172">
        <v>-20</v>
      </c>
      <c r="Z2172" t="s">
        <v>3200</v>
      </c>
      <c r="AA2172" t="s">
        <v>3207</v>
      </c>
      <c r="AB2172" t="s">
        <v>107</v>
      </c>
      <c r="AC2172" t="s">
        <v>91</v>
      </c>
      <c r="AD2172">
        <f>_xlfn.XLOOKUP(MIS[[#This Row],[TRADING SYMBOL]],[1]Sheet1!$D:$D,[1]Sheet1!$C:$C)</f>
        <v>310.8</v>
      </c>
      <c r="AE2172">
        <f>MIS[[#This Row],[OrderAverageTradedPrice]]*MIS[[#This Row],[OrderQuantity]]</f>
        <v>8730</v>
      </c>
      <c r="AF2172">
        <f>MIS[[#This Row],[LTP]]*MIS[[#This Row],[OrderQuantity]]</f>
        <v>6216</v>
      </c>
      <c r="AG2172">
        <f>IF(MIS[[#This Row],[OrderSide]]="SELL",MIS[[#This Row],[VALUE]]-MIS[[#This Row],[LIVE_VALUE]],MIS[[#This Row],[LIVE_VALUE]]-MIS[[#This Row],[VALUE]])</f>
        <v>2514</v>
      </c>
      <c r="AH2172" t="str" cm="1">
        <f t="array" ref="AH2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2" t="str">
        <f>MIS[[#This Row],[TRADING SYMBOL]]</f>
        <v>SENSEX2552082100PE</v>
      </c>
      <c r="AJ2172" t="str">
        <f>IF(RIGHT(MIS[[#This Row],[Main/Hedge]],4)="MAIN","MAIN","HEDGE")</f>
        <v>MAIN</v>
      </c>
      <c r="AK2172" t="str" cm="1">
        <f t="array" ref="AK2172">_xlfn._xlws.FILTER(Table4[Column1],ISNUMBER(SEARCH(Table4[Column1],MIS[[#This Row],[OrderUniqueIdentifier]])),"")</f>
        <v>MS</v>
      </c>
    </row>
    <row r="2173" spans="1:37" x14ac:dyDescent="0.25">
      <c r="A2173" t="s">
        <v>71</v>
      </c>
      <c r="B2173" t="s">
        <v>951</v>
      </c>
      <c r="C2173" t="s">
        <v>4642</v>
      </c>
      <c r="D2173" t="s">
        <v>72</v>
      </c>
      <c r="E2173" t="s">
        <v>160</v>
      </c>
      <c r="F2173" t="s">
        <v>98</v>
      </c>
      <c r="G2173" t="s">
        <v>89</v>
      </c>
      <c r="H2173" t="s">
        <v>75</v>
      </c>
      <c r="I2173" t="s">
        <v>76</v>
      </c>
      <c r="J2173" t="s">
        <v>77</v>
      </c>
      <c r="K2173">
        <v>20</v>
      </c>
      <c r="L2173" t="s">
        <v>77</v>
      </c>
      <c r="M2173" t="s">
        <v>78</v>
      </c>
      <c r="N2173" t="s">
        <v>3369</v>
      </c>
      <c r="O2173" t="s">
        <v>3199</v>
      </c>
      <c r="P2173" t="s">
        <v>3204</v>
      </c>
      <c r="Q2173" t="s">
        <v>162</v>
      </c>
      <c r="R2173" t="s">
        <v>79</v>
      </c>
      <c r="S2173" t="s">
        <v>40</v>
      </c>
      <c r="T2173" t="s">
        <v>163</v>
      </c>
      <c r="U2173" t="s">
        <v>100</v>
      </c>
      <c r="V2173" t="s">
        <v>80</v>
      </c>
      <c r="W2173">
        <v>82500</v>
      </c>
      <c r="X2173" t="s">
        <v>81</v>
      </c>
      <c r="Y2173">
        <v>-20</v>
      </c>
      <c r="Z2173" t="s">
        <v>3200</v>
      </c>
      <c r="AA2173" t="s">
        <v>3207</v>
      </c>
      <c r="AB2173" t="s">
        <v>90</v>
      </c>
      <c r="AC2173" t="s">
        <v>91</v>
      </c>
      <c r="AD2173">
        <f>_xlfn.XLOOKUP(MIS[[#This Row],[TRADING SYMBOL]],[1]Sheet1!$D:$D,[1]Sheet1!$C:$C)</f>
        <v>367.2</v>
      </c>
      <c r="AE2173">
        <f>MIS[[#This Row],[OrderAverageTradedPrice]]*MIS[[#This Row],[OrderQuantity]]</f>
        <v>8339</v>
      </c>
      <c r="AF2173">
        <f>MIS[[#This Row],[LTP]]*MIS[[#This Row],[OrderQuantity]]</f>
        <v>7344</v>
      </c>
      <c r="AG2173">
        <f>IF(MIS[[#This Row],[OrderSide]]="SELL",MIS[[#This Row],[VALUE]]-MIS[[#This Row],[LIVE_VALUE]],MIS[[#This Row],[LIVE_VALUE]]-MIS[[#This Row],[VALUE]])</f>
        <v>995</v>
      </c>
      <c r="AH2173" t="str" cm="1">
        <f t="array" ref="AH2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3" t="str">
        <f>MIS[[#This Row],[TRADING SYMBOL]]</f>
        <v>SENSEX2552082500CE</v>
      </c>
      <c r="AJ2173" t="str">
        <f>IF(RIGHT(MIS[[#This Row],[Main/Hedge]],4)="MAIN","MAIN","HEDGE")</f>
        <v>MAIN</v>
      </c>
      <c r="AK2173" t="str" cm="1">
        <f t="array" ref="AK2173">_xlfn._xlws.FILTER(Table4[Column1],ISNUMBER(SEARCH(Table4[Column1],MIS[[#This Row],[OrderUniqueIdentifier]])),"")</f>
        <v>MS</v>
      </c>
    </row>
    <row r="2174" spans="1:37" x14ac:dyDescent="0.25">
      <c r="A2174" t="s">
        <v>71</v>
      </c>
      <c r="B2174" t="s">
        <v>951</v>
      </c>
      <c r="C2174" t="s">
        <v>4643</v>
      </c>
      <c r="D2174" t="s">
        <v>72</v>
      </c>
      <c r="E2174" t="s">
        <v>3202</v>
      </c>
      <c r="F2174" t="s">
        <v>98</v>
      </c>
      <c r="G2174" t="s">
        <v>89</v>
      </c>
      <c r="H2174" t="s">
        <v>75</v>
      </c>
      <c r="I2174" t="s">
        <v>76</v>
      </c>
      <c r="J2174" t="s">
        <v>77</v>
      </c>
      <c r="K2174">
        <v>20</v>
      </c>
      <c r="L2174" t="s">
        <v>77</v>
      </c>
      <c r="M2174" t="s">
        <v>78</v>
      </c>
      <c r="N2174" t="s">
        <v>3467</v>
      </c>
      <c r="O2174" t="s">
        <v>3204</v>
      </c>
      <c r="P2174" t="s">
        <v>3204</v>
      </c>
      <c r="Q2174" t="s">
        <v>3205</v>
      </c>
      <c r="R2174" t="s">
        <v>79</v>
      </c>
      <c r="S2174" t="s">
        <v>40</v>
      </c>
      <c r="T2174" t="s">
        <v>3206</v>
      </c>
      <c r="U2174" t="s">
        <v>100</v>
      </c>
      <c r="V2174" t="s">
        <v>80</v>
      </c>
      <c r="W2174">
        <v>82100</v>
      </c>
      <c r="X2174" t="s">
        <v>85</v>
      </c>
      <c r="Y2174">
        <v>-20</v>
      </c>
      <c r="Z2174" t="s">
        <v>3207</v>
      </c>
      <c r="AA2174" t="s">
        <v>3207</v>
      </c>
      <c r="AB2174" t="s">
        <v>107</v>
      </c>
      <c r="AC2174" t="s">
        <v>91</v>
      </c>
      <c r="AD2174">
        <f>_xlfn.XLOOKUP(MIS[[#This Row],[TRADING SYMBOL]],[1]Sheet1!$D:$D,[1]Sheet1!$C:$C)</f>
        <v>310.8</v>
      </c>
      <c r="AE2174">
        <f>MIS[[#This Row],[OrderAverageTradedPrice]]*MIS[[#This Row],[OrderQuantity]]</f>
        <v>8704</v>
      </c>
      <c r="AF2174">
        <f>MIS[[#This Row],[LTP]]*MIS[[#This Row],[OrderQuantity]]</f>
        <v>6216</v>
      </c>
      <c r="AG2174">
        <f>IF(MIS[[#This Row],[OrderSide]]="SELL",MIS[[#This Row],[VALUE]]-MIS[[#This Row],[LIVE_VALUE]],MIS[[#This Row],[LIVE_VALUE]]-MIS[[#This Row],[VALUE]])</f>
        <v>2488</v>
      </c>
      <c r="AH2174" t="str" cm="1">
        <f t="array" ref="AH2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4" t="str">
        <f>MIS[[#This Row],[TRADING SYMBOL]]</f>
        <v>SENSEX2552082100PE</v>
      </c>
      <c r="AJ2174" t="str">
        <f>IF(RIGHT(MIS[[#This Row],[Main/Hedge]],4)="MAIN","MAIN","HEDGE")</f>
        <v>MAIN</v>
      </c>
      <c r="AK2174" t="str" cm="1">
        <f t="array" ref="AK2174">_xlfn._xlws.FILTER(Table4[Column1],ISNUMBER(SEARCH(Table4[Column1],MIS[[#This Row],[OrderUniqueIdentifier]])),"")</f>
        <v>MS</v>
      </c>
    </row>
    <row r="2175" spans="1:37" x14ac:dyDescent="0.25">
      <c r="A2175" t="s">
        <v>71</v>
      </c>
      <c r="B2175" t="s">
        <v>1108</v>
      </c>
      <c r="C2175" t="s">
        <v>5115</v>
      </c>
      <c r="D2175" t="s">
        <v>72</v>
      </c>
      <c r="E2175" t="s">
        <v>3202</v>
      </c>
      <c r="F2175" t="s">
        <v>98</v>
      </c>
      <c r="G2175" t="s">
        <v>89</v>
      </c>
      <c r="H2175" t="s">
        <v>75</v>
      </c>
      <c r="I2175" t="s">
        <v>76</v>
      </c>
      <c r="J2175" t="s">
        <v>77</v>
      </c>
      <c r="K2175">
        <v>40</v>
      </c>
      <c r="L2175" t="s">
        <v>77</v>
      </c>
      <c r="M2175" t="s">
        <v>78</v>
      </c>
      <c r="N2175" t="s">
        <v>5116</v>
      </c>
      <c r="O2175" t="s">
        <v>3199</v>
      </c>
      <c r="P2175" t="s">
        <v>3204</v>
      </c>
      <c r="Q2175" t="s">
        <v>3205</v>
      </c>
      <c r="R2175" t="s">
        <v>79</v>
      </c>
      <c r="S2175" t="s">
        <v>40</v>
      </c>
      <c r="T2175" t="s">
        <v>3206</v>
      </c>
      <c r="U2175" t="s">
        <v>100</v>
      </c>
      <c r="V2175" t="s">
        <v>80</v>
      </c>
      <c r="W2175">
        <v>82100</v>
      </c>
      <c r="X2175" t="s">
        <v>85</v>
      </c>
      <c r="Y2175">
        <v>-40</v>
      </c>
      <c r="Z2175" t="s">
        <v>3200</v>
      </c>
      <c r="AA2175" t="s">
        <v>3207</v>
      </c>
      <c r="AB2175" t="s">
        <v>107</v>
      </c>
      <c r="AC2175" t="s">
        <v>91</v>
      </c>
      <c r="AD2175">
        <f>_xlfn.XLOOKUP(MIS[[#This Row],[TRADING SYMBOL]],[1]Sheet1!$D:$D,[1]Sheet1!$C:$C)</f>
        <v>310.8</v>
      </c>
      <c r="AE2175">
        <f>MIS[[#This Row],[OrderAverageTradedPrice]]*MIS[[#This Row],[OrderQuantity]]</f>
        <v>17457</v>
      </c>
      <c r="AF2175">
        <f>MIS[[#This Row],[LTP]]*MIS[[#This Row],[OrderQuantity]]</f>
        <v>12432</v>
      </c>
      <c r="AG2175">
        <f>IF(MIS[[#This Row],[OrderSide]]="SELL",MIS[[#This Row],[VALUE]]-MIS[[#This Row],[LIVE_VALUE]],MIS[[#This Row],[LIVE_VALUE]]-MIS[[#This Row],[VALUE]])</f>
        <v>5025</v>
      </c>
      <c r="AH2175" t="str" cm="1">
        <f t="array" ref="AH2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5" t="str">
        <f>MIS[[#This Row],[TRADING SYMBOL]]</f>
        <v>SENSEX2552082100PE</v>
      </c>
      <c r="AJ2175" t="str">
        <f>IF(RIGHT(MIS[[#This Row],[Main/Hedge]],4)="MAIN","MAIN","HEDGE")</f>
        <v>MAIN</v>
      </c>
      <c r="AK2175" t="str" cm="1">
        <f t="array" ref="AK2175">_xlfn._xlws.FILTER(Table4[Column1],ISNUMBER(SEARCH(Table4[Column1],MIS[[#This Row],[OrderUniqueIdentifier]])),"")</f>
        <v>MS</v>
      </c>
    </row>
    <row r="2176" spans="1:37" x14ac:dyDescent="0.25">
      <c r="A2176" t="s">
        <v>71</v>
      </c>
      <c r="B2176" t="s">
        <v>1117</v>
      </c>
      <c r="C2176" t="s">
        <v>5142</v>
      </c>
      <c r="D2176" t="s">
        <v>72</v>
      </c>
      <c r="E2176" t="s">
        <v>160</v>
      </c>
      <c r="F2176" t="s">
        <v>98</v>
      </c>
      <c r="G2176" t="s">
        <v>89</v>
      </c>
      <c r="H2176" t="s">
        <v>75</v>
      </c>
      <c r="I2176" t="s">
        <v>76</v>
      </c>
      <c r="J2176" t="s">
        <v>77</v>
      </c>
      <c r="K2176">
        <v>20</v>
      </c>
      <c r="L2176" t="s">
        <v>77</v>
      </c>
      <c r="M2176" t="s">
        <v>78</v>
      </c>
      <c r="N2176" t="s">
        <v>5143</v>
      </c>
      <c r="O2176" t="s">
        <v>3199</v>
      </c>
      <c r="P2176" t="s">
        <v>3204</v>
      </c>
      <c r="Q2176" t="s">
        <v>162</v>
      </c>
      <c r="R2176" t="s">
        <v>79</v>
      </c>
      <c r="S2176" t="s">
        <v>40</v>
      </c>
      <c r="T2176" t="s">
        <v>163</v>
      </c>
      <c r="U2176" t="s">
        <v>100</v>
      </c>
      <c r="V2176" t="s">
        <v>80</v>
      </c>
      <c r="W2176">
        <v>82500</v>
      </c>
      <c r="X2176" t="s">
        <v>81</v>
      </c>
      <c r="Y2176">
        <v>-20</v>
      </c>
      <c r="Z2176" t="s">
        <v>3200</v>
      </c>
      <c r="AA2176" t="s">
        <v>3207</v>
      </c>
      <c r="AB2176" t="s">
        <v>90</v>
      </c>
      <c r="AC2176" t="s">
        <v>91</v>
      </c>
      <c r="AD2176">
        <f>_xlfn.XLOOKUP(MIS[[#This Row],[TRADING SYMBOL]],[1]Sheet1!$D:$D,[1]Sheet1!$C:$C)</f>
        <v>367.2</v>
      </c>
      <c r="AE2176">
        <f>MIS[[#This Row],[OrderAverageTradedPrice]]*MIS[[#This Row],[OrderQuantity]]</f>
        <v>8365</v>
      </c>
      <c r="AF2176">
        <f>MIS[[#This Row],[LTP]]*MIS[[#This Row],[OrderQuantity]]</f>
        <v>7344</v>
      </c>
      <c r="AG2176">
        <f>IF(MIS[[#This Row],[OrderSide]]="SELL",MIS[[#This Row],[VALUE]]-MIS[[#This Row],[LIVE_VALUE]],MIS[[#This Row],[LIVE_VALUE]]-MIS[[#This Row],[VALUE]])</f>
        <v>1021</v>
      </c>
      <c r="AH2176" t="str" cm="1">
        <f t="array" ref="AH2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6" t="str">
        <f>MIS[[#This Row],[TRADING SYMBOL]]</f>
        <v>SENSEX2552082500CE</v>
      </c>
      <c r="AJ2176" t="str">
        <f>IF(RIGHT(MIS[[#This Row],[Main/Hedge]],4)="MAIN","MAIN","HEDGE")</f>
        <v>MAIN</v>
      </c>
      <c r="AK2176" t="str" cm="1">
        <f t="array" ref="AK2176">_xlfn._xlws.FILTER(Table4[Column1],ISNUMBER(SEARCH(Table4[Column1],MIS[[#This Row],[OrderUniqueIdentifier]])),"")</f>
        <v>MS</v>
      </c>
    </row>
    <row r="2177" spans="1:37" x14ac:dyDescent="0.25">
      <c r="A2177" t="s">
        <v>71</v>
      </c>
      <c r="B2177" t="s">
        <v>1143</v>
      </c>
      <c r="C2177" t="s">
        <v>5211</v>
      </c>
      <c r="D2177" t="s">
        <v>72</v>
      </c>
      <c r="E2177" t="s">
        <v>160</v>
      </c>
      <c r="F2177" t="s">
        <v>98</v>
      </c>
      <c r="G2177" t="s">
        <v>89</v>
      </c>
      <c r="H2177" t="s">
        <v>75</v>
      </c>
      <c r="I2177" t="s">
        <v>76</v>
      </c>
      <c r="J2177" t="s">
        <v>77</v>
      </c>
      <c r="K2177">
        <v>20</v>
      </c>
      <c r="L2177" t="s">
        <v>77</v>
      </c>
      <c r="M2177" t="s">
        <v>78</v>
      </c>
      <c r="N2177" t="s">
        <v>5212</v>
      </c>
      <c r="O2177" t="s">
        <v>3199</v>
      </c>
      <c r="P2177" t="s">
        <v>3204</v>
      </c>
      <c r="Q2177" t="s">
        <v>162</v>
      </c>
      <c r="R2177" t="s">
        <v>79</v>
      </c>
      <c r="S2177" t="s">
        <v>40</v>
      </c>
      <c r="T2177" t="s">
        <v>163</v>
      </c>
      <c r="U2177" t="s">
        <v>100</v>
      </c>
      <c r="V2177" t="s">
        <v>80</v>
      </c>
      <c r="W2177">
        <v>82500</v>
      </c>
      <c r="X2177" t="s">
        <v>81</v>
      </c>
      <c r="Y2177">
        <v>-20</v>
      </c>
      <c r="Z2177" t="s">
        <v>3200</v>
      </c>
      <c r="AA2177" t="s">
        <v>3207</v>
      </c>
      <c r="AB2177" t="s">
        <v>90</v>
      </c>
      <c r="AC2177" t="s">
        <v>91</v>
      </c>
      <c r="AD2177">
        <f>_xlfn.XLOOKUP(MIS[[#This Row],[TRADING SYMBOL]],[1]Sheet1!$D:$D,[1]Sheet1!$C:$C)</f>
        <v>367.2</v>
      </c>
      <c r="AE2177">
        <f>MIS[[#This Row],[OrderAverageTradedPrice]]*MIS[[#This Row],[OrderQuantity]]</f>
        <v>8346</v>
      </c>
      <c r="AF2177">
        <f>MIS[[#This Row],[LTP]]*MIS[[#This Row],[OrderQuantity]]</f>
        <v>7344</v>
      </c>
      <c r="AG2177">
        <f>IF(MIS[[#This Row],[OrderSide]]="SELL",MIS[[#This Row],[VALUE]]-MIS[[#This Row],[LIVE_VALUE]],MIS[[#This Row],[LIVE_VALUE]]-MIS[[#This Row],[VALUE]])</f>
        <v>1002</v>
      </c>
      <c r="AH2177" t="str" cm="1">
        <f t="array" ref="AH2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7" t="str">
        <f>MIS[[#This Row],[TRADING SYMBOL]]</f>
        <v>SENSEX2552082500CE</v>
      </c>
      <c r="AJ2177" t="str">
        <f>IF(RIGHT(MIS[[#This Row],[Main/Hedge]],4)="MAIN","MAIN","HEDGE")</f>
        <v>MAIN</v>
      </c>
      <c r="AK2177" t="str" cm="1">
        <f t="array" ref="AK2177">_xlfn._xlws.FILTER(Table4[Column1],ISNUMBER(SEARCH(Table4[Column1],MIS[[#This Row],[OrderUniqueIdentifier]])),"")</f>
        <v>MS</v>
      </c>
    </row>
    <row r="2178" spans="1:37" x14ac:dyDescent="0.25">
      <c r="A2178" t="s">
        <v>71</v>
      </c>
      <c r="B2178" t="s">
        <v>1202</v>
      </c>
      <c r="C2178" t="s">
        <v>5382</v>
      </c>
      <c r="D2178" t="s">
        <v>72</v>
      </c>
      <c r="E2178" t="s">
        <v>3202</v>
      </c>
      <c r="F2178" t="s">
        <v>98</v>
      </c>
      <c r="G2178" t="s">
        <v>89</v>
      </c>
      <c r="H2178" t="s">
        <v>75</v>
      </c>
      <c r="I2178" t="s">
        <v>76</v>
      </c>
      <c r="J2178" t="s">
        <v>77</v>
      </c>
      <c r="K2178">
        <v>20</v>
      </c>
      <c r="L2178" t="s">
        <v>77</v>
      </c>
      <c r="M2178" t="s">
        <v>78</v>
      </c>
      <c r="N2178" t="s">
        <v>5383</v>
      </c>
      <c r="O2178" t="s">
        <v>3199</v>
      </c>
      <c r="P2178" t="s">
        <v>3204</v>
      </c>
      <c r="Q2178" t="s">
        <v>3205</v>
      </c>
      <c r="R2178" t="s">
        <v>79</v>
      </c>
      <c r="S2178" t="s">
        <v>40</v>
      </c>
      <c r="T2178" t="s">
        <v>3206</v>
      </c>
      <c r="U2178" t="s">
        <v>100</v>
      </c>
      <c r="V2178" t="s">
        <v>80</v>
      </c>
      <c r="W2178">
        <v>82100</v>
      </c>
      <c r="X2178" t="s">
        <v>85</v>
      </c>
      <c r="Y2178">
        <v>-20</v>
      </c>
      <c r="Z2178" t="s">
        <v>3200</v>
      </c>
      <c r="AA2178" t="s">
        <v>3207</v>
      </c>
      <c r="AB2178" t="s">
        <v>107</v>
      </c>
      <c r="AC2178" t="s">
        <v>91</v>
      </c>
      <c r="AD2178">
        <f>_xlfn.XLOOKUP(MIS[[#This Row],[TRADING SYMBOL]],[1]Sheet1!$D:$D,[1]Sheet1!$C:$C)</f>
        <v>310.8</v>
      </c>
      <c r="AE2178">
        <f>MIS[[#This Row],[OrderAverageTradedPrice]]*MIS[[#This Row],[OrderQuantity]]</f>
        <v>8729</v>
      </c>
      <c r="AF2178">
        <f>MIS[[#This Row],[LTP]]*MIS[[#This Row],[OrderQuantity]]</f>
        <v>6216</v>
      </c>
      <c r="AG2178">
        <f>IF(MIS[[#This Row],[OrderSide]]="SELL",MIS[[#This Row],[VALUE]]-MIS[[#This Row],[LIVE_VALUE]],MIS[[#This Row],[LIVE_VALUE]]-MIS[[#This Row],[VALUE]])</f>
        <v>2513</v>
      </c>
      <c r="AH2178" t="str" cm="1">
        <f t="array" ref="AH2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8" t="str">
        <f>MIS[[#This Row],[TRADING SYMBOL]]</f>
        <v>SENSEX2552082100PE</v>
      </c>
      <c r="AJ2178" t="str">
        <f>IF(RIGHT(MIS[[#This Row],[Main/Hedge]],4)="MAIN","MAIN","HEDGE")</f>
        <v>MAIN</v>
      </c>
      <c r="AK2178" t="str" cm="1">
        <f t="array" ref="AK2178">_xlfn._xlws.FILTER(Table4[Column1],ISNUMBER(SEARCH(Table4[Column1],MIS[[#This Row],[OrderUniqueIdentifier]])),"")</f>
        <v>MS</v>
      </c>
    </row>
    <row r="2179" spans="1:37" x14ac:dyDescent="0.25">
      <c r="A2179" t="s">
        <v>71</v>
      </c>
      <c r="B2179" t="s">
        <v>1280</v>
      </c>
      <c r="C2179" t="s">
        <v>5621</v>
      </c>
      <c r="D2179" t="s">
        <v>72</v>
      </c>
      <c r="E2179" t="s">
        <v>3202</v>
      </c>
      <c r="F2179" t="s">
        <v>98</v>
      </c>
      <c r="G2179" t="s">
        <v>89</v>
      </c>
      <c r="H2179" t="s">
        <v>75</v>
      </c>
      <c r="I2179" t="s">
        <v>76</v>
      </c>
      <c r="J2179" t="s">
        <v>77</v>
      </c>
      <c r="K2179">
        <v>40</v>
      </c>
      <c r="L2179" t="s">
        <v>77</v>
      </c>
      <c r="M2179" t="s">
        <v>78</v>
      </c>
      <c r="N2179" t="s">
        <v>5622</v>
      </c>
      <c r="O2179" t="s">
        <v>3199</v>
      </c>
      <c r="P2179" t="s">
        <v>3204</v>
      </c>
      <c r="Q2179" t="s">
        <v>3205</v>
      </c>
      <c r="R2179" t="s">
        <v>79</v>
      </c>
      <c r="S2179" t="s">
        <v>40</v>
      </c>
      <c r="T2179" t="s">
        <v>3206</v>
      </c>
      <c r="U2179" t="s">
        <v>100</v>
      </c>
      <c r="V2179" t="s">
        <v>80</v>
      </c>
      <c r="W2179">
        <v>82100</v>
      </c>
      <c r="X2179" t="s">
        <v>85</v>
      </c>
      <c r="Y2179">
        <v>-40</v>
      </c>
      <c r="Z2179" t="s">
        <v>3200</v>
      </c>
      <c r="AA2179" t="s">
        <v>3207</v>
      </c>
      <c r="AB2179" t="s">
        <v>107</v>
      </c>
      <c r="AC2179" t="s">
        <v>91</v>
      </c>
      <c r="AD2179">
        <f>_xlfn.XLOOKUP(MIS[[#This Row],[TRADING SYMBOL]],[1]Sheet1!$D:$D,[1]Sheet1!$C:$C)</f>
        <v>310.8</v>
      </c>
      <c r="AE2179">
        <f>MIS[[#This Row],[OrderAverageTradedPrice]]*MIS[[#This Row],[OrderQuantity]]</f>
        <v>17470</v>
      </c>
      <c r="AF2179">
        <f>MIS[[#This Row],[LTP]]*MIS[[#This Row],[OrderQuantity]]</f>
        <v>12432</v>
      </c>
      <c r="AG2179">
        <f>IF(MIS[[#This Row],[OrderSide]]="SELL",MIS[[#This Row],[VALUE]]-MIS[[#This Row],[LIVE_VALUE]],MIS[[#This Row],[LIVE_VALUE]]-MIS[[#This Row],[VALUE]])</f>
        <v>5038</v>
      </c>
      <c r="AH2179" t="str" cm="1">
        <f t="array" ref="AH2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9" t="str">
        <f>MIS[[#This Row],[TRADING SYMBOL]]</f>
        <v>SENSEX2552082100PE</v>
      </c>
      <c r="AJ2179" t="str">
        <f>IF(RIGHT(MIS[[#This Row],[Main/Hedge]],4)="MAIN","MAIN","HEDGE")</f>
        <v>MAIN</v>
      </c>
      <c r="AK2179" t="str" cm="1">
        <f t="array" ref="AK2179">_xlfn._xlws.FILTER(Table4[Column1],ISNUMBER(SEARCH(Table4[Column1],MIS[[#This Row],[OrderUniqueIdentifier]])),"")</f>
        <v>MS</v>
      </c>
    </row>
    <row r="2180" spans="1:37" x14ac:dyDescent="0.25">
      <c r="A2180" t="s">
        <v>71</v>
      </c>
      <c r="B2180" t="s">
        <v>1302</v>
      </c>
      <c r="C2180" t="s">
        <v>5696</v>
      </c>
      <c r="D2180" t="s">
        <v>72</v>
      </c>
      <c r="E2180" t="s">
        <v>160</v>
      </c>
      <c r="F2180" t="s">
        <v>98</v>
      </c>
      <c r="G2180" t="s">
        <v>89</v>
      </c>
      <c r="H2180" t="s">
        <v>75</v>
      </c>
      <c r="I2180" t="s">
        <v>76</v>
      </c>
      <c r="J2180" t="s">
        <v>77</v>
      </c>
      <c r="K2180">
        <v>20</v>
      </c>
      <c r="L2180" t="s">
        <v>77</v>
      </c>
      <c r="M2180" t="s">
        <v>78</v>
      </c>
      <c r="N2180" t="s">
        <v>5697</v>
      </c>
      <c r="O2180" t="s">
        <v>3199</v>
      </c>
      <c r="P2180" t="s">
        <v>3204</v>
      </c>
      <c r="Q2180" t="s">
        <v>162</v>
      </c>
      <c r="R2180" t="s">
        <v>79</v>
      </c>
      <c r="S2180" t="s">
        <v>40</v>
      </c>
      <c r="T2180" t="s">
        <v>163</v>
      </c>
      <c r="U2180" t="s">
        <v>100</v>
      </c>
      <c r="V2180" t="s">
        <v>80</v>
      </c>
      <c r="W2180">
        <v>82500</v>
      </c>
      <c r="X2180" t="s">
        <v>81</v>
      </c>
      <c r="Y2180">
        <v>-20</v>
      </c>
      <c r="Z2180" t="s">
        <v>3200</v>
      </c>
      <c r="AA2180" t="s">
        <v>3207</v>
      </c>
      <c r="AB2180" t="s">
        <v>90</v>
      </c>
      <c r="AC2180" t="s">
        <v>91</v>
      </c>
      <c r="AD2180">
        <f>_xlfn.XLOOKUP(MIS[[#This Row],[TRADING SYMBOL]],[1]Sheet1!$D:$D,[1]Sheet1!$C:$C)</f>
        <v>367.2</v>
      </c>
      <c r="AE2180">
        <f>MIS[[#This Row],[OrderAverageTradedPrice]]*MIS[[#This Row],[OrderQuantity]]</f>
        <v>8369</v>
      </c>
      <c r="AF2180">
        <f>MIS[[#This Row],[LTP]]*MIS[[#This Row],[OrderQuantity]]</f>
        <v>7344</v>
      </c>
      <c r="AG2180">
        <f>IF(MIS[[#This Row],[OrderSide]]="SELL",MIS[[#This Row],[VALUE]]-MIS[[#This Row],[LIVE_VALUE]],MIS[[#This Row],[LIVE_VALUE]]-MIS[[#This Row],[VALUE]])</f>
        <v>1025</v>
      </c>
      <c r="AH2180" t="str" cm="1">
        <f t="array" ref="AH2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0" t="str">
        <f>MIS[[#This Row],[TRADING SYMBOL]]</f>
        <v>SENSEX2552082500CE</v>
      </c>
      <c r="AJ2180" t="str">
        <f>IF(RIGHT(MIS[[#This Row],[Main/Hedge]],4)="MAIN","MAIN","HEDGE")</f>
        <v>MAIN</v>
      </c>
      <c r="AK2180" t="str" cm="1">
        <f t="array" ref="AK2180">_xlfn._xlws.FILTER(Table4[Column1],ISNUMBER(SEARCH(Table4[Column1],MIS[[#This Row],[OrderUniqueIdentifier]])),"")</f>
        <v>MS</v>
      </c>
    </row>
    <row r="2181" spans="1:37" x14ac:dyDescent="0.25">
      <c r="A2181" t="s">
        <v>71</v>
      </c>
      <c r="B2181" t="s">
        <v>1305</v>
      </c>
      <c r="C2181" t="s">
        <v>5715</v>
      </c>
      <c r="D2181" t="s">
        <v>72</v>
      </c>
      <c r="E2181" t="s">
        <v>160</v>
      </c>
      <c r="F2181" t="s">
        <v>98</v>
      </c>
      <c r="G2181" t="s">
        <v>89</v>
      </c>
      <c r="H2181" t="s">
        <v>75</v>
      </c>
      <c r="I2181" t="s">
        <v>76</v>
      </c>
      <c r="J2181" t="s">
        <v>77</v>
      </c>
      <c r="K2181">
        <v>20</v>
      </c>
      <c r="L2181" t="s">
        <v>77</v>
      </c>
      <c r="M2181" t="s">
        <v>78</v>
      </c>
      <c r="N2181" t="s">
        <v>5716</v>
      </c>
      <c r="O2181" t="s">
        <v>3199</v>
      </c>
      <c r="P2181" t="s">
        <v>3204</v>
      </c>
      <c r="Q2181" t="s">
        <v>162</v>
      </c>
      <c r="R2181" t="s">
        <v>79</v>
      </c>
      <c r="S2181" t="s">
        <v>40</v>
      </c>
      <c r="T2181" t="s">
        <v>163</v>
      </c>
      <c r="U2181" t="s">
        <v>100</v>
      </c>
      <c r="V2181" t="s">
        <v>80</v>
      </c>
      <c r="W2181">
        <v>82500</v>
      </c>
      <c r="X2181" t="s">
        <v>81</v>
      </c>
      <c r="Y2181">
        <v>-20</v>
      </c>
      <c r="Z2181" t="s">
        <v>3200</v>
      </c>
      <c r="AA2181" t="s">
        <v>3207</v>
      </c>
      <c r="AB2181" t="s">
        <v>90</v>
      </c>
      <c r="AC2181" t="s">
        <v>91</v>
      </c>
      <c r="AD2181">
        <f>_xlfn.XLOOKUP(MIS[[#This Row],[TRADING SYMBOL]],[1]Sheet1!$D:$D,[1]Sheet1!$C:$C)</f>
        <v>367.2</v>
      </c>
      <c r="AE2181">
        <f>MIS[[#This Row],[OrderAverageTradedPrice]]*MIS[[#This Row],[OrderQuantity]]</f>
        <v>8332</v>
      </c>
      <c r="AF2181">
        <f>MIS[[#This Row],[LTP]]*MIS[[#This Row],[OrderQuantity]]</f>
        <v>7344</v>
      </c>
      <c r="AG2181">
        <f>IF(MIS[[#This Row],[OrderSide]]="SELL",MIS[[#This Row],[VALUE]]-MIS[[#This Row],[LIVE_VALUE]],MIS[[#This Row],[LIVE_VALUE]]-MIS[[#This Row],[VALUE]])</f>
        <v>988</v>
      </c>
      <c r="AH2181" t="str" cm="1">
        <f t="array" ref="AH21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1" t="str">
        <f>MIS[[#This Row],[TRADING SYMBOL]]</f>
        <v>SENSEX2552082500CE</v>
      </c>
      <c r="AJ2181" t="str">
        <f>IF(RIGHT(MIS[[#This Row],[Main/Hedge]],4)="MAIN","MAIN","HEDGE")</f>
        <v>MAIN</v>
      </c>
      <c r="AK2181" t="str" cm="1">
        <f t="array" ref="AK2181">_xlfn._xlws.FILTER(Table4[Column1],ISNUMBER(SEARCH(Table4[Column1],MIS[[#This Row],[OrderUniqueIdentifier]])),"")</f>
        <v>MS</v>
      </c>
    </row>
    <row r="2182" spans="1:37" x14ac:dyDescent="0.25">
      <c r="A2182" t="s">
        <v>71</v>
      </c>
      <c r="B2182" t="s">
        <v>1305</v>
      </c>
      <c r="C2182" t="s">
        <v>5717</v>
      </c>
      <c r="D2182" t="s">
        <v>72</v>
      </c>
      <c r="E2182" t="s">
        <v>3202</v>
      </c>
      <c r="F2182" t="s">
        <v>98</v>
      </c>
      <c r="G2182" t="s">
        <v>89</v>
      </c>
      <c r="H2182" t="s">
        <v>75</v>
      </c>
      <c r="I2182" t="s">
        <v>76</v>
      </c>
      <c r="J2182" t="s">
        <v>77</v>
      </c>
      <c r="K2182">
        <v>20</v>
      </c>
      <c r="L2182" t="s">
        <v>77</v>
      </c>
      <c r="M2182" t="s">
        <v>78</v>
      </c>
      <c r="N2182" t="s">
        <v>5718</v>
      </c>
      <c r="O2182" t="s">
        <v>3204</v>
      </c>
      <c r="P2182" t="s">
        <v>3204</v>
      </c>
      <c r="Q2182" t="s">
        <v>3205</v>
      </c>
      <c r="R2182" t="s">
        <v>79</v>
      </c>
      <c r="S2182" t="s">
        <v>40</v>
      </c>
      <c r="T2182" t="s">
        <v>3206</v>
      </c>
      <c r="U2182" t="s">
        <v>100</v>
      </c>
      <c r="V2182" t="s">
        <v>80</v>
      </c>
      <c r="W2182">
        <v>82100</v>
      </c>
      <c r="X2182" t="s">
        <v>85</v>
      </c>
      <c r="Y2182">
        <v>-20</v>
      </c>
      <c r="Z2182" t="s">
        <v>3207</v>
      </c>
      <c r="AA2182" t="s">
        <v>3207</v>
      </c>
      <c r="AB2182" t="s">
        <v>107</v>
      </c>
      <c r="AC2182" t="s">
        <v>91</v>
      </c>
      <c r="AD2182">
        <f>_xlfn.XLOOKUP(MIS[[#This Row],[TRADING SYMBOL]],[1]Sheet1!$D:$D,[1]Sheet1!$C:$C)</f>
        <v>310.8</v>
      </c>
      <c r="AE2182">
        <f>MIS[[#This Row],[OrderAverageTradedPrice]]*MIS[[#This Row],[OrderQuantity]]</f>
        <v>8668</v>
      </c>
      <c r="AF2182">
        <f>MIS[[#This Row],[LTP]]*MIS[[#This Row],[OrderQuantity]]</f>
        <v>6216</v>
      </c>
      <c r="AG2182">
        <f>IF(MIS[[#This Row],[OrderSide]]="SELL",MIS[[#This Row],[VALUE]]-MIS[[#This Row],[LIVE_VALUE]],MIS[[#This Row],[LIVE_VALUE]]-MIS[[#This Row],[VALUE]])</f>
        <v>2452</v>
      </c>
      <c r="AH2182" t="str" cm="1">
        <f t="array" ref="AH21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2" t="str">
        <f>MIS[[#This Row],[TRADING SYMBOL]]</f>
        <v>SENSEX2552082100PE</v>
      </c>
      <c r="AJ2182" t="str">
        <f>IF(RIGHT(MIS[[#This Row],[Main/Hedge]],4)="MAIN","MAIN","HEDGE")</f>
        <v>MAIN</v>
      </c>
      <c r="AK2182" t="str" cm="1">
        <f t="array" ref="AK2182">_xlfn._xlws.FILTER(Table4[Column1],ISNUMBER(SEARCH(Table4[Column1],MIS[[#This Row],[OrderUniqueIdentifier]])),"")</f>
        <v>MS</v>
      </c>
    </row>
    <row r="2183" spans="1:37" x14ac:dyDescent="0.25">
      <c r="A2183" t="s">
        <v>71</v>
      </c>
      <c r="B2183" t="s">
        <v>1308</v>
      </c>
      <c r="C2183" t="s">
        <v>5744</v>
      </c>
      <c r="D2183" t="s">
        <v>72</v>
      </c>
      <c r="E2183" t="s">
        <v>3202</v>
      </c>
      <c r="F2183" t="s">
        <v>98</v>
      </c>
      <c r="G2183" t="s">
        <v>89</v>
      </c>
      <c r="H2183" t="s">
        <v>75</v>
      </c>
      <c r="I2183" t="s">
        <v>76</v>
      </c>
      <c r="J2183" t="s">
        <v>77</v>
      </c>
      <c r="K2183">
        <v>80</v>
      </c>
      <c r="L2183" t="s">
        <v>77</v>
      </c>
      <c r="M2183" t="s">
        <v>78</v>
      </c>
      <c r="N2183" t="s">
        <v>4174</v>
      </c>
      <c r="O2183" t="s">
        <v>3199</v>
      </c>
      <c r="P2183" t="s">
        <v>3204</v>
      </c>
      <c r="Q2183" t="s">
        <v>3205</v>
      </c>
      <c r="R2183" t="s">
        <v>79</v>
      </c>
      <c r="S2183" t="s">
        <v>40</v>
      </c>
      <c r="T2183" t="s">
        <v>3206</v>
      </c>
      <c r="U2183" t="s">
        <v>100</v>
      </c>
      <c r="V2183" t="s">
        <v>80</v>
      </c>
      <c r="W2183">
        <v>82100</v>
      </c>
      <c r="X2183" t="s">
        <v>85</v>
      </c>
      <c r="Y2183">
        <v>-80</v>
      </c>
      <c r="Z2183" t="s">
        <v>3200</v>
      </c>
      <c r="AA2183" t="s">
        <v>3207</v>
      </c>
      <c r="AB2183" t="s">
        <v>107</v>
      </c>
      <c r="AC2183" t="s">
        <v>91</v>
      </c>
      <c r="AD2183">
        <f>_xlfn.XLOOKUP(MIS[[#This Row],[TRADING SYMBOL]],[1]Sheet1!$D:$D,[1]Sheet1!$C:$C)</f>
        <v>310.8</v>
      </c>
      <c r="AE2183">
        <f>MIS[[#This Row],[OrderAverageTradedPrice]]*MIS[[#This Row],[OrderQuantity]]</f>
        <v>34808</v>
      </c>
      <c r="AF2183">
        <f>MIS[[#This Row],[LTP]]*MIS[[#This Row],[OrderQuantity]]</f>
        <v>24864</v>
      </c>
      <c r="AG2183">
        <f>IF(MIS[[#This Row],[OrderSide]]="SELL",MIS[[#This Row],[VALUE]]-MIS[[#This Row],[LIVE_VALUE]],MIS[[#This Row],[LIVE_VALUE]]-MIS[[#This Row],[VALUE]])</f>
        <v>9944</v>
      </c>
      <c r="AH2183" t="str" cm="1">
        <f t="array" ref="AH2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3" t="str">
        <f>MIS[[#This Row],[TRADING SYMBOL]]</f>
        <v>SENSEX2552082100PE</v>
      </c>
      <c r="AJ2183" t="str">
        <f>IF(RIGHT(MIS[[#This Row],[Main/Hedge]],4)="MAIN","MAIN","HEDGE")</f>
        <v>MAIN</v>
      </c>
      <c r="AK2183" t="str" cm="1">
        <f t="array" ref="AK2183">_xlfn._xlws.FILTER(Table4[Column1],ISNUMBER(SEARCH(Table4[Column1],MIS[[#This Row],[OrderUniqueIdentifier]])),"")</f>
        <v>MS</v>
      </c>
    </row>
    <row r="2184" spans="1:37" x14ac:dyDescent="0.25">
      <c r="A2184" t="s">
        <v>1374</v>
      </c>
      <c r="B2184" t="s">
        <v>1375</v>
      </c>
      <c r="C2184" t="s">
        <v>6032</v>
      </c>
      <c r="D2184" t="s">
        <v>72</v>
      </c>
      <c r="E2184" t="s">
        <v>2044</v>
      </c>
      <c r="F2184" t="s">
        <v>98</v>
      </c>
      <c r="G2184" t="s">
        <v>89</v>
      </c>
      <c r="H2184" t="s">
        <v>75</v>
      </c>
      <c r="I2184" t="s">
        <v>76</v>
      </c>
      <c r="J2184" t="s">
        <v>77</v>
      </c>
      <c r="K2184">
        <v>100</v>
      </c>
      <c r="L2184" t="s">
        <v>77</v>
      </c>
      <c r="M2184" t="s">
        <v>78</v>
      </c>
      <c r="N2184" t="s">
        <v>6033</v>
      </c>
      <c r="O2184" t="s">
        <v>3199</v>
      </c>
      <c r="P2184" t="s">
        <v>3204</v>
      </c>
      <c r="Q2184" t="s">
        <v>2048</v>
      </c>
      <c r="R2184" t="s">
        <v>79</v>
      </c>
      <c r="S2184" t="s">
        <v>3964</v>
      </c>
      <c r="T2184" t="s">
        <v>2049</v>
      </c>
      <c r="U2184" t="s">
        <v>100</v>
      </c>
      <c r="V2184" t="s">
        <v>80</v>
      </c>
      <c r="W2184">
        <v>82300</v>
      </c>
      <c r="X2184" t="s">
        <v>81</v>
      </c>
      <c r="Y2184">
        <v>-100</v>
      </c>
      <c r="Z2184" t="s">
        <v>3200</v>
      </c>
      <c r="AA2184" t="s">
        <v>3207</v>
      </c>
      <c r="AB2184" t="s">
        <v>90</v>
      </c>
      <c r="AC2184" t="s">
        <v>91</v>
      </c>
      <c r="AD2184">
        <f>_xlfn.XLOOKUP(MIS[[#This Row],[TRADING SYMBOL]],[1]Sheet1!$D:$D,[1]Sheet1!$C:$C)</f>
        <v>464.4</v>
      </c>
      <c r="AE2184">
        <f>MIS[[#This Row],[OrderAverageTradedPrice]]*MIS[[#This Row],[OrderQuantity]]</f>
        <v>51407.000000000007</v>
      </c>
      <c r="AF2184">
        <f>MIS[[#This Row],[LTP]]*MIS[[#This Row],[OrderQuantity]]</f>
        <v>46440</v>
      </c>
      <c r="AG2184">
        <f>IF(MIS[[#This Row],[OrderSide]]="SELL",MIS[[#This Row],[VALUE]]-MIS[[#This Row],[LIVE_VALUE]],MIS[[#This Row],[LIVE_VALUE]]-MIS[[#This Row],[VALUE]])</f>
        <v>4967.0000000000073</v>
      </c>
      <c r="AH2184" t="str" cm="1">
        <f t="array" ref="AH21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4" t="str">
        <f>MIS[[#This Row],[TRADING SYMBOL]]</f>
        <v>SENSEX2552082300CE</v>
      </c>
      <c r="AJ2184" t="str">
        <f>IF(RIGHT(MIS[[#This Row],[Main/Hedge]],4)="MAIN","MAIN","HEDGE")</f>
        <v>MAIN</v>
      </c>
      <c r="AK2184" t="str" cm="1">
        <f t="array" ref="AK2184">_xlfn._xlws.FILTER(Table4[Column1],ISNUMBER(SEARCH(Table4[Column1],MIS[[#This Row],[OrderUniqueIdentifier]])),"")</f>
        <v>MS</v>
      </c>
    </row>
    <row r="2185" spans="1:37" x14ac:dyDescent="0.25">
      <c r="A2185" t="s">
        <v>1374</v>
      </c>
      <c r="B2185" t="s">
        <v>1375</v>
      </c>
      <c r="C2185" t="s">
        <v>6034</v>
      </c>
      <c r="D2185" t="s">
        <v>72</v>
      </c>
      <c r="E2185" t="s">
        <v>2053</v>
      </c>
      <c r="F2185" t="s">
        <v>98</v>
      </c>
      <c r="G2185" t="s">
        <v>89</v>
      </c>
      <c r="H2185" t="s">
        <v>75</v>
      </c>
      <c r="I2185" t="s">
        <v>76</v>
      </c>
      <c r="J2185" t="s">
        <v>77</v>
      </c>
      <c r="K2185">
        <v>100</v>
      </c>
      <c r="L2185" t="s">
        <v>77</v>
      </c>
      <c r="M2185" t="s">
        <v>78</v>
      </c>
      <c r="N2185" t="s">
        <v>6035</v>
      </c>
      <c r="O2185" t="s">
        <v>3199</v>
      </c>
      <c r="P2185" t="s">
        <v>3204</v>
      </c>
      <c r="Q2185" t="s">
        <v>2055</v>
      </c>
      <c r="R2185" t="s">
        <v>79</v>
      </c>
      <c r="S2185" t="s">
        <v>3964</v>
      </c>
      <c r="T2185" t="s">
        <v>2056</v>
      </c>
      <c r="U2185" t="s">
        <v>100</v>
      </c>
      <c r="V2185" t="s">
        <v>80</v>
      </c>
      <c r="W2185">
        <v>82300</v>
      </c>
      <c r="X2185" t="s">
        <v>85</v>
      </c>
      <c r="Y2185">
        <v>-100</v>
      </c>
      <c r="Z2185" t="s">
        <v>3200</v>
      </c>
      <c r="AA2185" t="s">
        <v>3207</v>
      </c>
      <c r="AB2185" t="s">
        <v>107</v>
      </c>
      <c r="AC2185" t="s">
        <v>91</v>
      </c>
      <c r="AD2185">
        <f>_xlfn.XLOOKUP(MIS[[#This Row],[TRADING SYMBOL]],[1]Sheet1!$D:$D,[1]Sheet1!$C:$C)</f>
        <v>389.05</v>
      </c>
      <c r="AE2185">
        <f>MIS[[#This Row],[OrderAverageTradedPrice]]*MIS[[#This Row],[OrderQuantity]]</f>
        <v>52366.999999999993</v>
      </c>
      <c r="AF2185">
        <f>MIS[[#This Row],[LTP]]*MIS[[#This Row],[OrderQuantity]]</f>
        <v>38905</v>
      </c>
      <c r="AG2185">
        <f>IF(MIS[[#This Row],[OrderSide]]="SELL",MIS[[#This Row],[VALUE]]-MIS[[#This Row],[LIVE_VALUE]],MIS[[#This Row],[LIVE_VALUE]]-MIS[[#This Row],[VALUE]])</f>
        <v>13461.999999999993</v>
      </c>
      <c r="AH2185" t="str" cm="1">
        <f t="array" ref="AH21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5" t="str">
        <f>MIS[[#This Row],[TRADING SYMBOL]]</f>
        <v>SENSEX2552082300PE</v>
      </c>
      <c r="AJ2185" t="str">
        <f>IF(RIGHT(MIS[[#This Row],[Main/Hedge]],4)="MAIN","MAIN","HEDGE")</f>
        <v>MAIN</v>
      </c>
      <c r="AK2185" t="str" cm="1">
        <f t="array" ref="AK2185">_xlfn._xlws.FILTER(Table4[Column1],ISNUMBER(SEARCH(Table4[Column1],MIS[[#This Row],[OrderUniqueIdentifier]])),"")</f>
        <v>MS</v>
      </c>
    </row>
    <row r="2186" spans="1:37" x14ac:dyDescent="0.25">
      <c r="A2186" t="s">
        <v>1374</v>
      </c>
      <c r="B2186" t="s">
        <v>1395</v>
      </c>
      <c r="C2186" t="s">
        <v>6080</v>
      </c>
      <c r="D2186" t="s">
        <v>72</v>
      </c>
      <c r="E2186" t="s">
        <v>2044</v>
      </c>
      <c r="F2186" t="s">
        <v>98</v>
      </c>
      <c r="G2186" t="s">
        <v>89</v>
      </c>
      <c r="H2186" t="s">
        <v>75</v>
      </c>
      <c r="I2186" t="s">
        <v>76</v>
      </c>
      <c r="J2186" t="s">
        <v>77</v>
      </c>
      <c r="K2186">
        <v>460</v>
      </c>
      <c r="L2186" t="s">
        <v>77</v>
      </c>
      <c r="M2186" t="s">
        <v>78</v>
      </c>
      <c r="N2186" t="s">
        <v>6081</v>
      </c>
      <c r="O2186" t="s">
        <v>3199</v>
      </c>
      <c r="P2186" t="s">
        <v>3204</v>
      </c>
      <c r="Q2186" t="s">
        <v>2048</v>
      </c>
      <c r="R2186" t="s">
        <v>79</v>
      </c>
      <c r="S2186" t="s">
        <v>3964</v>
      </c>
      <c r="T2186" t="s">
        <v>2049</v>
      </c>
      <c r="U2186" t="s">
        <v>100</v>
      </c>
      <c r="V2186" t="s">
        <v>80</v>
      </c>
      <c r="W2186">
        <v>82300</v>
      </c>
      <c r="X2186" t="s">
        <v>81</v>
      </c>
      <c r="Y2186">
        <v>-460</v>
      </c>
      <c r="Z2186" t="s">
        <v>3200</v>
      </c>
      <c r="AA2186" t="s">
        <v>3207</v>
      </c>
      <c r="AB2186" t="s">
        <v>90</v>
      </c>
      <c r="AC2186" t="s">
        <v>91</v>
      </c>
      <c r="AD2186">
        <f>_xlfn.XLOOKUP(MIS[[#This Row],[TRADING SYMBOL]],[1]Sheet1!$D:$D,[1]Sheet1!$C:$C)</f>
        <v>464.4</v>
      </c>
      <c r="AE2186">
        <f>MIS[[#This Row],[OrderAverageTradedPrice]]*MIS[[#This Row],[OrderQuantity]]</f>
        <v>236534.99999999983</v>
      </c>
      <c r="AF2186">
        <f>MIS[[#This Row],[LTP]]*MIS[[#This Row],[OrderQuantity]]</f>
        <v>213624</v>
      </c>
      <c r="AG2186">
        <f>IF(MIS[[#This Row],[OrderSide]]="SELL",MIS[[#This Row],[VALUE]]-MIS[[#This Row],[LIVE_VALUE]],MIS[[#This Row],[LIVE_VALUE]]-MIS[[#This Row],[VALUE]])</f>
        <v>22910.999999999825</v>
      </c>
      <c r="AH2186" t="str" cm="1">
        <f t="array" ref="AH2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6" t="str">
        <f>MIS[[#This Row],[TRADING SYMBOL]]</f>
        <v>SENSEX2552082300CE</v>
      </c>
      <c r="AJ2186" t="str">
        <f>IF(RIGHT(MIS[[#This Row],[Main/Hedge]],4)="MAIN","MAIN","HEDGE")</f>
        <v>MAIN</v>
      </c>
      <c r="AK2186" t="str" cm="1">
        <f t="array" ref="AK2186">_xlfn._xlws.FILTER(Table4[Column1],ISNUMBER(SEARCH(Table4[Column1],MIS[[#This Row],[OrderUniqueIdentifier]])),"")</f>
        <v>MS</v>
      </c>
    </row>
    <row r="2187" spans="1:37" x14ac:dyDescent="0.25">
      <c r="A2187" t="s">
        <v>1374</v>
      </c>
      <c r="B2187" t="s">
        <v>1395</v>
      </c>
      <c r="C2187" t="s">
        <v>6082</v>
      </c>
      <c r="D2187" t="s">
        <v>72</v>
      </c>
      <c r="E2187" t="s">
        <v>2053</v>
      </c>
      <c r="F2187" t="s">
        <v>98</v>
      </c>
      <c r="G2187" t="s">
        <v>89</v>
      </c>
      <c r="H2187" t="s">
        <v>75</v>
      </c>
      <c r="I2187" t="s">
        <v>76</v>
      </c>
      <c r="J2187" t="s">
        <v>77</v>
      </c>
      <c r="K2187">
        <v>460</v>
      </c>
      <c r="L2187" t="s">
        <v>77</v>
      </c>
      <c r="M2187" t="s">
        <v>78</v>
      </c>
      <c r="N2187" t="s">
        <v>6083</v>
      </c>
      <c r="O2187" t="s">
        <v>3204</v>
      </c>
      <c r="P2187" t="s">
        <v>3204</v>
      </c>
      <c r="Q2187" t="s">
        <v>2055</v>
      </c>
      <c r="R2187" t="s">
        <v>79</v>
      </c>
      <c r="S2187" t="s">
        <v>3964</v>
      </c>
      <c r="T2187" t="s">
        <v>2056</v>
      </c>
      <c r="U2187" t="s">
        <v>100</v>
      </c>
      <c r="V2187" t="s">
        <v>80</v>
      </c>
      <c r="W2187">
        <v>82300</v>
      </c>
      <c r="X2187" t="s">
        <v>85</v>
      </c>
      <c r="Y2187">
        <v>-460</v>
      </c>
      <c r="Z2187" t="s">
        <v>3207</v>
      </c>
      <c r="AA2187" t="s">
        <v>3207</v>
      </c>
      <c r="AB2187" t="s">
        <v>107</v>
      </c>
      <c r="AC2187" t="s">
        <v>91</v>
      </c>
      <c r="AD2187">
        <f>_xlfn.XLOOKUP(MIS[[#This Row],[TRADING SYMBOL]],[1]Sheet1!$D:$D,[1]Sheet1!$C:$C)</f>
        <v>389.05</v>
      </c>
      <c r="AE2187">
        <f>MIS[[#This Row],[OrderAverageTradedPrice]]*MIS[[#This Row],[OrderQuantity]]</f>
        <v>240212.00000000003</v>
      </c>
      <c r="AF2187">
        <f>MIS[[#This Row],[LTP]]*MIS[[#This Row],[OrderQuantity]]</f>
        <v>178963</v>
      </c>
      <c r="AG2187">
        <f>IF(MIS[[#This Row],[OrderSide]]="SELL",MIS[[#This Row],[VALUE]]-MIS[[#This Row],[LIVE_VALUE]],MIS[[#This Row],[LIVE_VALUE]]-MIS[[#This Row],[VALUE]])</f>
        <v>61249.000000000029</v>
      </c>
      <c r="AH2187" t="str" cm="1">
        <f t="array" ref="AH2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7" t="str">
        <f>MIS[[#This Row],[TRADING SYMBOL]]</f>
        <v>SENSEX2552082300PE</v>
      </c>
      <c r="AJ2187" t="str">
        <f>IF(RIGHT(MIS[[#This Row],[Main/Hedge]],4)="MAIN","MAIN","HEDGE")</f>
        <v>MAIN</v>
      </c>
      <c r="AK2187" t="str" cm="1">
        <f t="array" ref="AK2187">_xlfn._xlws.FILTER(Table4[Column1],ISNUMBER(SEARCH(Table4[Column1],MIS[[#This Row],[OrderUniqueIdentifier]])),"")</f>
        <v>MS</v>
      </c>
    </row>
    <row r="2188" spans="1:37" x14ac:dyDescent="0.25">
      <c r="A2188" t="s">
        <v>1555</v>
      </c>
      <c r="B2188" t="s">
        <v>1556</v>
      </c>
      <c r="C2188" t="s">
        <v>6590</v>
      </c>
      <c r="D2188" t="s">
        <v>72</v>
      </c>
      <c r="E2188" t="s">
        <v>3193</v>
      </c>
      <c r="F2188" t="s">
        <v>98</v>
      </c>
      <c r="G2188" t="s">
        <v>89</v>
      </c>
      <c r="H2188" t="s">
        <v>93</v>
      </c>
      <c r="I2188" t="s">
        <v>76</v>
      </c>
      <c r="J2188" t="s">
        <v>6591</v>
      </c>
      <c r="K2188">
        <v>420</v>
      </c>
      <c r="L2188" t="s">
        <v>77</v>
      </c>
      <c r="M2188" t="s">
        <v>78</v>
      </c>
      <c r="N2188" t="s">
        <v>6592</v>
      </c>
      <c r="O2188" t="s">
        <v>3204</v>
      </c>
      <c r="P2188" t="s">
        <v>3204</v>
      </c>
      <c r="Q2188" t="s">
        <v>3195</v>
      </c>
      <c r="R2188" t="s">
        <v>79</v>
      </c>
      <c r="S2188" t="s">
        <v>40</v>
      </c>
      <c r="T2188" t="s">
        <v>3196</v>
      </c>
      <c r="U2188" t="s">
        <v>100</v>
      </c>
      <c r="V2188" t="s">
        <v>80</v>
      </c>
      <c r="W2188">
        <v>82200</v>
      </c>
      <c r="X2188" t="s">
        <v>85</v>
      </c>
      <c r="Y2188">
        <v>-420</v>
      </c>
      <c r="Z2188" t="s">
        <v>3207</v>
      </c>
      <c r="AA2188" t="s">
        <v>3207</v>
      </c>
      <c r="AB2188" t="s">
        <v>107</v>
      </c>
      <c r="AC2188" t="s">
        <v>91</v>
      </c>
      <c r="AD2188">
        <f>_xlfn.XLOOKUP(MIS[[#This Row],[TRADING SYMBOL]],[1]Sheet1!$D:$D,[1]Sheet1!$C:$C)</f>
        <v>350</v>
      </c>
      <c r="AE2188">
        <f>MIS[[#This Row],[OrderAverageTradedPrice]]*MIS[[#This Row],[OrderQuantity]]</f>
        <v>199092.99999999983</v>
      </c>
      <c r="AF2188">
        <f>MIS[[#This Row],[LTP]]*MIS[[#This Row],[OrderQuantity]]</f>
        <v>147000</v>
      </c>
      <c r="AG2188">
        <f>IF(MIS[[#This Row],[OrderSide]]="SELL",MIS[[#This Row],[VALUE]]-MIS[[#This Row],[LIVE_VALUE]],MIS[[#This Row],[LIVE_VALUE]]-MIS[[#This Row],[VALUE]])</f>
        <v>52092.999999999825</v>
      </c>
      <c r="AH2188" t="str" cm="1">
        <f t="array" ref="AH2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8" t="str">
        <f>MIS[[#This Row],[TRADING SYMBOL]]</f>
        <v>SENSEX2552082200PE</v>
      </c>
      <c r="AJ2188" t="str">
        <f>IF(RIGHT(MIS[[#This Row],[Main/Hedge]],4)="MAIN","MAIN","HEDGE")</f>
        <v>MAIN</v>
      </c>
      <c r="AK2188" t="str" cm="1">
        <f t="array" ref="AK2188">_xlfn._xlws.FILTER(Table4[Column1],ISNUMBER(SEARCH(Table4[Column1],MIS[[#This Row],[OrderUniqueIdentifier]])),"")</f>
        <v>MS</v>
      </c>
    </row>
    <row r="2189" spans="1:37" x14ac:dyDescent="0.25">
      <c r="A2189" t="s">
        <v>1555</v>
      </c>
      <c r="B2189" t="s">
        <v>1570</v>
      </c>
      <c r="C2189" t="s">
        <v>6629</v>
      </c>
      <c r="D2189" t="s">
        <v>72</v>
      </c>
      <c r="E2189" t="s">
        <v>2044</v>
      </c>
      <c r="F2189" t="s">
        <v>98</v>
      </c>
      <c r="G2189" t="s">
        <v>89</v>
      </c>
      <c r="H2189" t="s">
        <v>93</v>
      </c>
      <c r="I2189" t="s">
        <v>76</v>
      </c>
      <c r="J2189" t="s">
        <v>6630</v>
      </c>
      <c r="K2189">
        <v>60</v>
      </c>
      <c r="L2189" t="s">
        <v>77</v>
      </c>
      <c r="M2189" t="s">
        <v>78</v>
      </c>
      <c r="N2189" t="s">
        <v>6630</v>
      </c>
      <c r="O2189" t="s">
        <v>3204</v>
      </c>
      <c r="P2189" t="s">
        <v>3204</v>
      </c>
      <c r="Q2189" t="s">
        <v>2048</v>
      </c>
      <c r="R2189" t="s">
        <v>79</v>
      </c>
      <c r="S2189" t="s">
        <v>40</v>
      </c>
      <c r="T2189" t="s">
        <v>2049</v>
      </c>
      <c r="U2189" t="s">
        <v>100</v>
      </c>
      <c r="V2189" t="s">
        <v>80</v>
      </c>
      <c r="W2189">
        <v>82300</v>
      </c>
      <c r="X2189" t="s">
        <v>81</v>
      </c>
      <c r="Y2189">
        <v>-60</v>
      </c>
      <c r="Z2189" t="s">
        <v>3207</v>
      </c>
      <c r="AA2189" t="s">
        <v>3207</v>
      </c>
      <c r="AB2189" t="s">
        <v>90</v>
      </c>
      <c r="AC2189" t="s">
        <v>91</v>
      </c>
      <c r="AD2189">
        <f>_xlfn.XLOOKUP(MIS[[#This Row],[TRADING SYMBOL]],[1]Sheet1!$D:$D,[1]Sheet1!$C:$C)</f>
        <v>464.4</v>
      </c>
      <c r="AE2189">
        <f>MIS[[#This Row],[OrderAverageTradedPrice]]*MIS[[#This Row],[OrderQuantity]]</f>
        <v>30897.000000000004</v>
      </c>
      <c r="AF2189">
        <f>MIS[[#This Row],[LTP]]*MIS[[#This Row],[OrderQuantity]]</f>
        <v>27864</v>
      </c>
      <c r="AG2189">
        <f>IF(MIS[[#This Row],[OrderSide]]="SELL",MIS[[#This Row],[VALUE]]-MIS[[#This Row],[LIVE_VALUE]],MIS[[#This Row],[LIVE_VALUE]]-MIS[[#This Row],[VALUE]])</f>
        <v>3033.0000000000036</v>
      </c>
      <c r="AH2189" t="str" cm="1">
        <f t="array" ref="AH21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9" t="str">
        <f>MIS[[#This Row],[TRADING SYMBOL]]</f>
        <v>SENSEX2552082300CE</v>
      </c>
      <c r="AJ2189" t="str">
        <f>IF(RIGHT(MIS[[#This Row],[Main/Hedge]],4)="MAIN","MAIN","HEDGE")</f>
        <v>MAIN</v>
      </c>
      <c r="AK2189" t="str" cm="1">
        <f t="array" ref="AK2189">_xlfn._xlws.FILTER(Table4[Column1],ISNUMBER(SEARCH(Table4[Column1],MIS[[#This Row],[OrderUniqueIdentifier]])),"")</f>
        <v>MS</v>
      </c>
    </row>
    <row r="2190" spans="1:37" x14ac:dyDescent="0.25">
      <c r="A2190" t="s">
        <v>1555</v>
      </c>
      <c r="B2190" t="s">
        <v>1577</v>
      </c>
      <c r="C2190" t="s">
        <v>6677</v>
      </c>
      <c r="D2190" t="s">
        <v>72</v>
      </c>
      <c r="E2190" t="s">
        <v>160</v>
      </c>
      <c r="F2190" t="s">
        <v>98</v>
      </c>
      <c r="G2190" t="s">
        <v>89</v>
      </c>
      <c r="H2190" t="s">
        <v>93</v>
      </c>
      <c r="I2190" t="s">
        <v>76</v>
      </c>
      <c r="J2190" t="s">
        <v>6678</v>
      </c>
      <c r="K2190">
        <v>360</v>
      </c>
      <c r="L2190" t="s">
        <v>77</v>
      </c>
      <c r="M2190" t="s">
        <v>78</v>
      </c>
      <c r="N2190" t="s">
        <v>6679</v>
      </c>
      <c r="O2190" t="s">
        <v>3204</v>
      </c>
      <c r="P2190" t="s">
        <v>3204</v>
      </c>
      <c r="Q2190" t="s">
        <v>162</v>
      </c>
      <c r="R2190" t="s">
        <v>79</v>
      </c>
      <c r="S2190" t="s">
        <v>40</v>
      </c>
      <c r="T2190" t="s">
        <v>163</v>
      </c>
      <c r="U2190" t="s">
        <v>100</v>
      </c>
      <c r="V2190" t="s">
        <v>80</v>
      </c>
      <c r="W2190">
        <v>82500</v>
      </c>
      <c r="X2190" t="s">
        <v>81</v>
      </c>
      <c r="Y2190">
        <v>-360</v>
      </c>
      <c r="Z2190" t="s">
        <v>3207</v>
      </c>
      <c r="AA2190" t="s">
        <v>3207</v>
      </c>
      <c r="AB2190" t="s">
        <v>90</v>
      </c>
      <c r="AC2190" t="s">
        <v>91</v>
      </c>
      <c r="AD2190">
        <f>_xlfn.XLOOKUP(MIS[[#This Row],[TRADING SYMBOL]],[1]Sheet1!$D:$D,[1]Sheet1!$C:$C)</f>
        <v>367.2</v>
      </c>
      <c r="AE2190">
        <f>MIS[[#This Row],[OrderAverageTradedPrice]]*MIS[[#This Row],[OrderQuantity]]</f>
        <v>150005.99999999988</v>
      </c>
      <c r="AF2190">
        <f>MIS[[#This Row],[LTP]]*MIS[[#This Row],[OrderQuantity]]</f>
        <v>132192</v>
      </c>
      <c r="AG2190">
        <f>IF(MIS[[#This Row],[OrderSide]]="SELL",MIS[[#This Row],[VALUE]]-MIS[[#This Row],[LIVE_VALUE]],MIS[[#This Row],[LIVE_VALUE]]-MIS[[#This Row],[VALUE]])</f>
        <v>17813.999999999884</v>
      </c>
      <c r="AH2190" t="str" cm="1">
        <f t="array" ref="AH21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0" t="str">
        <f>MIS[[#This Row],[TRADING SYMBOL]]</f>
        <v>SENSEX2552082500CE</v>
      </c>
      <c r="AJ2190" t="str">
        <f>IF(RIGHT(MIS[[#This Row],[Main/Hedge]],4)="MAIN","MAIN","HEDGE")</f>
        <v>MAIN</v>
      </c>
      <c r="AK2190" t="str" cm="1">
        <f t="array" ref="AK2190">_xlfn._xlws.FILTER(Table4[Column1],ISNUMBER(SEARCH(Table4[Column1],MIS[[#This Row],[OrderUniqueIdentifier]])),"")</f>
        <v>MS</v>
      </c>
    </row>
    <row r="2191" spans="1:37" x14ac:dyDescent="0.25">
      <c r="A2191" t="s">
        <v>1555</v>
      </c>
      <c r="B2191" t="s">
        <v>1589</v>
      </c>
      <c r="C2191" t="s">
        <v>6717</v>
      </c>
      <c r="D2191" t="s">
        <v>72</v>
      </c>
      <c r="E2191" t="s">
        <v>3193</v>
      </c>
      <c r="F2191" t="s">
        <v>98</v>
      </c>
      <c r="G2191" t="s">
        <v>89</v>
      </c>
      <c r="H2191" t="s">
        <v>93</v>
      </c>
      <c r="I2191" t="s">
        <v>76</v>
      </c>
      <c r="J2191" t="s">
        <v>6718</v>
      </c>
      <c r="K2191">
        <v>80</v>
      </c>
      <c r="L2191" t="s">
        <v>77</v>
      </c>
      <c r="M2191" t="s">
        <v>78</v>
      </c>
      <c r="N2191" t="s">
        <v>6719</v>
      </c>
      <c r="O2191" t="s">
        <v>3204</v>
      </c>
      <c r="P2191" t="s">
        <v>3204</v>
      </c>
      <c r="Q2191" t="s">
        <v>3195</v>
      </c>
      <c r="R2191" t="s">
        <v>79</v>
      </c>
      <c r="S2191" t="s">
        <v>40</v>
      </c>
      <c r="T2191" t="s">
        <v>3196</v>
      </c>
      <c r="U2191" t="s">
        <v>100</v>
      </c>
      <c r="V2191" t="s">
        <v>80</v>
      </c>
      <c r="W2191">
        <v>82200</v>
      </c>
      <c r="X2191" t="s">
        <v>85</v>
      </c>
      <c r="Y2191">
        <v>-80</v>
      </c>
      <c r="Z2191" t="s">
        <v>3207</v>
      </c>
      <c r="AA2191" t="s">
        <v>3207</v>
      </c>
      <c r="AB2191" t="s">
        <v>107</v>
      </c>
      <c r="AC2191" t="s">
        <v>91</v>
      </c>
      <c r="AD2191">
        <f>_xlfn.XLOOKUP(MIS[[#This Row],[TRADING SYMBOL]],[1]Sheet1!$D:$D,[1]Sheet1!$C:$C)</f>
        <v>350</v>
      </c>
      <c r="AE2191">
        <f>MIS[[#This Row],[OrderAverageTradedPrice]]*MIS[[#This Row],[OrderQuantity]]</f>
        <v>38016</v>
      </c>
      <c r="AF2191">
        <f>MIS[[#This Row],[LTP]]*MIS[[#This Row],[OrderQuantity]]</f>
        <v>28000</v>
      </c>
      <c r="AG2191">
        <f>IF(MIS[[#This Row],[OrderSide]]="SELL",MIS[[#This Row],[VALUE]]-MIS[[#This Row],[LIVE_VALUE]],MIS[[#This Row],[LIVE_VALUE]]-MIS[[#This Row],[VALUE]])</f>
        <v>10016</v>
      </c>
      <c r="AH2191" t="str" cm="1">
        <f t="array" ref="AH21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1" t="str">
        <f>MIS[[#This Row],[TRADING SYMBOL]]</f>
        <v>SENSEX2552082200PE</v>
      </c>
      <c r="AJ2191" t="str">
        <f>IF(RIGHT(MIS[[#This Row],[Main/Hedge]],4)="MAIN","MAIN","HEDGE")</f>
        <v>MAIN</v>
      </c>
      <c r="AK2191" t="str" cm="1">
        <f t="array" ref="AK2191">_xlfn._xlws.FILTER(Table4[Column1],ISNUMBER(SEARCH(Table4[Column1],MIS[[#This Row],[OrderUniqueIdentifier]])),"")</f>
        <v>MS</v>
      </c>
    </row>
    <row r="2192" spans="1:37" x14ac:dyDescent="0.25">
      <c r="A2192" t="s">
        <v>1555</v>
      </c>
      <c r="B2192" t="s">
        <v>1597</v>
      </c>
      <c r="C2192" t="s">
        <v>6748</v>
      </c>
      <c r="D2192" t="s">
        <v>72</v>
      </c>
      <c r="E2192" t="s">
        <v>2044</v>
      </c>
      <c r="F2192" t="s">
        <v>98</v>
      </c>
      <c r="G2192" t="s">
        <v>89</v>
      </c>
      <c r="H2192" t="s">
        <v>93</v>
      </c>
      <c r="I2192" t="s">
        <v>76</v>
      </c>
      <c r="J2192" t="s">
        <v>6749</v>
      </c>
      <c r="K2192">
        <v>80</v>
      </c>
      <c r="L2192" t="s">
        <v>77</v>
      </c>
      <c r="M2192" t="s">
        <v>78</v>
      </c>
      <c r="N2192" t="s">
        <v>6750</v>
      </c>
      <c r="O2192" t="s">
        <v>3204</v>
      </c>
      <c r="P2192" t="s">
        <v>3204</v>
      </c>
      <c r="Q2192" t="s">
        <v>2048</v>
      </c>
      <c r="R2192" t="s">
        <v>79</v>
      </c>
      <c r="S2192" t="s">
        <v>40</v>
      </c>
      <c r="T2192" t="s">
        <v>2049</v>
      </c>
      <c r="U2192" t="s">
        <v>100</v>
      </c>
      <c r="V2192" t="s">
        <v>80</v>
      </c>
      <c r="W2192">
        <v>82300</v>
      </c>
      <c r="X2192" t="s">
        <v>81</v>
      </c>
      <c r="Y2192">
        <v>-80</v>
      </c>
      <c r="Z2192" t="s">
        <v>3207</v>
      </c>
      <c r="AA2192" t="s">
        <v>3207</v>
      </c>
      <c r="AB2192" t="s">
        <v>90</v>
      </c>
      <c r="AC2192" t="s">
        <v>91</v>
      </c>
      <c r="AD2192">
        <f>_xlfn.XLOOKUP(MIS[[#This Row],[TRADING SYMBOL]],[1]Sheet1!$D:$D,[1]Sheet1!$C:$C)</f>
        <v>464.4</v>
      </c>
      <c r="AE2192">
        <f>MIS[[#This Row],[OrderAverageTradedPrice]]*MIS[[#This Row],[OrderQuantity]]</f>
        <v>41157</v>
      </c>
      <c r="AF2192">
        <f>MIS[[#This Row],[LTP]]*MIS[[#This Row],[OrderQuantity]]</f>
        <v>37152</v>
      </c>
      <c r="AG2192">
        <f>IF(MIS[[#This Row],[OrderSide]]="SELL",MIS[[#This Row],[VALUE]]-MIS[[#This Row],[LIVE_VALUE]],MIS[[#This Row],[LIVE_VALUE]]-MIS[[#This Row],[VALUE]])</f>
        <v>4005</v>
      </c>
      <c r="AH2192" t="str" cm="1">
        <f t="array" ref="AH21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2" t="str">
        <f>MIS[[#This Row],[TRADING SYMBOL]]</f>
        <v>SENSEX2552082300CE</v>
      </c>
      <c r="AJ2192" t="str">
        <f>IF(RIGHT(MIS[[#This Row],[Main/Hedge]],4)="MAIN","MAIN","HEDGE")</f>
        <v>MAIN</v>
      </c>
      <c r="AK2192" t="str" cm="1">
        <f t="array" ref="AK2192">_xlfn._xlws.FILTER(Table4[Column1],ISNUMBER(SEARCH(Table4[Column1],MIS[[#This Row],[OrderUniqueIdentifier]])),"")</f>
        <v>MS</v>
      </c>
    </row>
    <row r="2193" spans="1:37" x14ac:dyDescent="0.25">
      <c r="A2193" t="s">
        <v>1555</v>
      </c>
      <c r="B2193" t="s">
        <v>1631</v>
      </c>
      <c r="C2193" t="s">
        <v>6834</v>
      </c>
      <c r="D2193" t="s">
        <v>72</v>
      </c>
      <c r="E2193" t="s">
        <v>3186</v>
      </c>
      <c r="F2193" t="s">
        <v>98</v>
      </c>
      <c r="G2193" t="s">
        <v>89</v>
      </c>
      <c r="H2193" t="s">
        <v>93</v>
      </c>
      <c r="I2193" t="s">
        <v>76</v>
      </c>
      <c r="J2193" t="s">
        <v>6835</v>
      </c>
      <c r="K2193">
        <v>120</v>
      </c>
      <c r="L2193" t="s">
        <v>77</v>
      </c>
      <c r="M2193" t="s">
        <v>78</v>
      </c>
      <c r="N2193" t="s">
        <v>6836</v>
      </c>
      <c r="O2193" t="s">
        <v>3204</v>
      </c>
      <c r="P2193" t="s">
        <v>3204</v>
      </c>
      <c r="Q2193" t="s">
        <v>3189</v>
      </c>
      <c r="R2193" t="s">
        <v>79</v>
      </c>
      <c r="S2193" t="s">
        <v>40</v>
      </c>
      <c r="T2193" t="s">
        <v>3190</v>
      </c>
      <c r="U2193" t="s">
        <v>100</v>
      </c>
      <c r="V2193" t="s">
        <v>80</v>
      </c>
      <c r="W2193">
        <v>82400</v>
      </c>
      <c r="X2193" t="s">
        <v>81</v>
      </c>
      <c r="Y2193">
        <v>-120</v>
      </c>
      <c r="Z2193" t="s">
        <v>3207</v>
      </c>
      <c r="AA2193" t="s">
        <v>3207</v>
      </c>
      <c r="AB2193" t="s">
        <v>90</v>
      </c>
      <c r="AC2193" t="s">
        <v>91</v>
      </c>
      <c r="AD2193">
        <f>_xlfn.XLOOKUP(MIS[[#This Row],[TRADING SYMBOL]],[1]Sheet1!$D:$D,[1]Sheet1!$C:$C)</f>
        <v>414.75</v>
      </c>
      <c r="AE2193">
        <f>MIS[[#This Row],[OrderAverageTradedPrice]]*MIS[[#This Row],[OrderQuantity]]</f>
        <v>55899.999999999956</v>
      </c>
      <c r="AF2193">
        <f>MIS[[#This Row],[LTP]]*MIS[[#This Row],[OrderQuantity]]</f>
        <v>49770</v>
      </c>
      <c r="AG2193">
        <f>IF(MIS[[#This Row],[OrderSide]]="SELL",MIS[[#This Row],[VALUE]]-MIS[[#This Row],[LIVE_VALUE]],MIS[[#This Row],[LIVE_VALUE]]-MIS[[#This Row],[VALUE]])</f>
        <v>6129.9999999999563</v>
      </c>
      <c r="AH2193" t="str" cm="1">
        <f t="array" ref="AH2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3" t="str">
        <f>MIS[[#This Row],[TRADING SYMBOL]]</f>
        <v>SENSEX2552082400CE</v>
      </c>
      <c r="AJ2193" t="str">
        <f>IF(RIGHT(MIS[[#This Row],[Main/Hedge]],4)="MAIN","MAIN","HEDGE")</f>
        <v>MAIN</v>
      </c>
      <c r="AK2193" t="str" cm="1">
        <f t="array" ref="AK2193">_xlfn._xlws.FILTER(Table4[Column1],ISNUMBER(SEARCH(Table4[Column1],MIS[[#This Row],[OrderUniqueIdentifier]])),"")</f>
        <v>MS</v>
      </c>
    </row>
    <row r="2194" spans="1:37" x14ac:dyDescent="0.25">
      <c r="A2194" t="s">
        <v>1555</v>
      </c>
      <c r="B2194" t="s">
        <v>1640</v>
      </c>
      <c r="C2194" t="s">
        <v>6873</v>
      </c>
      <c r="D2194" t="s">
        <v>72</v>
      </c>
      <c r="E2194" t="s">
        <v>3193</v>
      </c>
      <c r="F2194" t="s">
        <v>98</v>
      </c>
      <c r="G2194" t="s">
        <v>89</v>
      </c>
      <c r="H2194" t="s">
        <v>93</v>
      </c>
      <c r="I2194" t="s">
        <v>76</v>
      </c>
      <c r="J2194" t="s">
        <v>6675</v>
      </c>
      <c r="K2194">
        <v>100</v>
      </c>
      <c r="L2194" t="s">
        <v>77</v>
      </c>
      <c r="M2194" t="s">
        <v>78</v>
      </c>
      <c r="N2194" t="s">
        <v>6874</v>
      </c>
      <c r="O2194" t="s">
        <v>3199</v>
      </c>
      <c r="P2194" t="s">
        <v>3204</v>
      </c>
      <c r="Q2194" t="s">
        <v>3195</v>
      </c>
      <c r="R2194" t="s">
        <v>79</v>
      </c>
      <c r="S2194" t="s">
        <v>40</v>
      </c>
      <c r="T2194" t="s">
        <v>3196</v>
      </c>
      <c r="U2194" t="s">
        <v>100</v>
      </c>
      <c r="V2194" t="s">
        <v>80</v>
      </c>
      <c r="W2194">
        <v>82200</v>
      </c>
      <c r="X2194" t="s">
        <v>85</v>
      </c>
      <c r="Y2194">
        <v>-100</v>
      </c>
      <c r="Z2194" t="s">
        <v>3200</v>
      </c>
      <c r="AA2194" t="s">
        <v>3207</v>
      </c>
      <c r="AB2194" t="s">
        <v>107</v>
      </c>
      <c r="AC2194" t="s">
        <v>91</v>
      </c>
      <c r="AD2194">
        <f>_xlfn.XLOOKUP(MIS[[#This Row],[TRADING SYMBOL]],[1]Sheet1!$D:$D,[1]Sheet1!$C:$C)</f>
        <v>350</v>
      </c>
      <c r="AE2194">
        <f>MIS[[#This Row],[OrderAverageTradedPrice]]*MIS[[#This Row],[OrderQuantity]]</f>
        <v>47918</v>
      </c>
      <c r="AF2194">
        <f>MIS[[#This Row],[LTP]]*MIS[[#This Row],[OrderQuantity]]</f>
        <v>35000</v>
      </c>
      <c r="AG2194">
        <f>IF(MIS[[#This Row],[OrderSide]]="SELL",MIS[[#This Row],[VALUE]]-MIS[[#This Row],[LIVE_VALUE]],MIS[[#This Row],[LIVE_VALUE]]-MIS[[#This Row],[VALUE]])</f>
        <v>12918</v>
      </c>
      <c r="AH2194" t="str" cm="1">
        <f t="array" ref="AH2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4" t="str">
        <f>MIS[[#This Row],[TRADING SYMBOL]]</f>
        <v>SENSEX2552082200PE</v>
      </c>
      <c r="AJ2194" t="str">
        <f>IF(RIGHT(MIS[[#This Row],[Main/Hedge]],4)="MAIN","MAIN","HEDGE")</f>
        <v>MAIN</v>
      </c>
      <c r="AK2194" t="str" cm="1">
        <f t="array" ref="AK2194">_xlfn._xlws.FILTER(Table4[Column1],ISNUMBER(SEARCH(Table4[Column1],MIS[[#This Row],[OrderUniqueIdentifier]])),"")</f>
        <v>MS</v>
      </c>
    </row>
    <row r="2195" spans="1:37" x14ac:dyDescent="0.25">
      <c r="A2195" t="s">
        <v>1555</v>
      </c>
      <c r="B2195" t="s">
        <v>1640</v>
      </c>
      <c r="C2195" t="s">
        <v>6875</v>
      </c>
      <c r="D2195" t="s">
        <v>72</v>
      </c>
      <c r="E2195" t="s">
        <v>160</v>
      </c>
      <c r="F2195" t="s">
        <v>98</v>
      </c>
      <c r="G2195" t="s">
        <v>89</v>
      </c>
      <c r="H2195" t="s">
        <v>93</v>
      </c>
      <c r="I2195" t="s">
        <v>76</v>
      </c>
      <c r="J2195" t="s">
        <v>6876</v>
      </c>
      <c r="K2195">
        <v>100</v>
      </c>
      <c r="L2195" t="s">
        <v>77</v>
      </c>
      <c r="M2195" t="s">
        <v>78</v>
      </c>
      <c r="N2195" t="s">
        <v>6877</v>
      </c>
      <c r="O2195" t="s">
        <v>3204</v>
      </c>
      <c r="P2195" t="s">
        <v>3204</v>
      </c>
      <c r="Q2195" t="s">
        <v>162</v>
      </c>
      <c r="R2195" t="s">
        <v>79</v>
      </c>
      <c r="S2195" t="s">
        <v>40</v>
      </c>
      <c r="T2195" t="s">
        <v>163</v>
      </c>
      <c r="U2195" t="s">
        <v>100</v>
      </c>
      <c r="V2195" t="s">
        <v>80</v>
      </c>
      <c r="W2195">
        <v>82500</v>
      </c>
      <c r="X2195" t="s">
        <v>81</v>
      </c>
      <c r="Y2195">
        <v>-100</v>
      </c>
      <c r="Z2195" t="s">
        <v>3207</v>
      </c>
      <c r="AA2195" t="s">
        <v>3207</v>
      </c>
      <c r="AB2195" t="s">
        <v>90</v>
      </c>
      <c r="AC2195" t="s">
        <v>91</v>
      </c>
      <c r="AD2195">
        <f>_xlfn.XLOOKUP(MIS[[#This Row],[TRADING SYMBOL]],[1]Sheet1!$D:$D,[1]Sheet1!$C:$C)</f>
        <v>367.2</v>
      </c>
      <c r="AE2195">
        <f>MIS[[#This Row],[OrderAverageTradedPrice]]*MIS[[#This Row],[OrderQuantity]]</f>
        <v>41769</v>
      </c>
      <c r="AF2195">
        <f>MIS[[#This Row],[LTP]]*MIS[[#This Row],[OrderQuantity]]</f>
        <v>36720</v>
      </c>
      <c r="AG2195">
        <f>IF(MIS[[#This Row],[OrderSide]]="SELL",MIS[[#This Row],[VALUE]]-MIS[[#This Row],[LIVE_VALUE]],MIS[[#This Row],[LIVE_VALUE]]-MIS[[#This Row],[VALUE]])</f>
        <v>5049</v>
      </c>
      <c r="AH2195" t="str" cm="1">
        <f t="array" ref="AH2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5" t="str">
        <f>MIS[[#This Row],[TRADING SYMBOL]]</f>
        <v>SENSEX2552082500CE</v>
      </c>
      <c r="AJ2195" t="str">
        <f>IF(RIGHT(MIS[[#This Row],[Main/Hedge]],4)="MAIN","MAIN","HEDGE")</f>
        <v>MAIN</v>
      </c>
      <c r="AK2195" t="str" cm="1">
        <f t="array" ref="AK2195">_xlfn._xlws.FILTER(Table4[Column1],ISNUMBER(SEARCH(Table4[Column1],MIS[[#This Row],[OrderUniqueIdentifier]])),"")</f>
        <v>MS</v>
      </c>
    </row>
    <row r="2196" spans="1:37" x14ac:dyDescent="0.25">
      <c r="A2196" t="s">
        <v>1555</v>
      </c>
      <c r="B2196" t="s">
        <v>1657</v>
      </c>
      <c r="C2196" t="s">
        <v>6932</v>
      </c>
      <c r="D2196" t="s">
        <v>72</v>
      </c>
      <c r="E2196" t="s">
        <v>2053</v>
      </c>
      <c r="F2196" t="s">
        <v>98</v>
      </c>
      <c r="G2196" t="s">
        <v>89</v>
      </c>
      <c r="H2196" t="s">
        <v>93</v>
      </c>
      <c r="I2196" t="s">
        <v>76</v>
      </c>
      <c r="J2196" t="s">
        <v>6933</v>
      </c>
      <c r="K2196">
        <v>140</v>
      </c>
      <c r="L2196" t="s">
        <v>77</v>
      </c>
      <c r="M2196" t="s">
        <v>78</v>
      </c>
      <c r="N2196" t="s">
        <v>6934</v>
      </c>
      <c r="O2196" t="s">
        <v>3199</v>
      </c>
      <c r="P2196" t="s">
        <v>3204</v>
      </c>
      <c r="Q2196" t="s">
        <v>2055</v>
      </c>
      <c r="R2196" t="s">
        <v>79</v>
      </c>
      <c r="S2196" t="s">
        <v>40</v>
      </c>
      <c r="T2196" t="s">
        <v>2056</v>
      </c>
      <c r="U2196" t="s">
        <v>100</v>
      </c>
      <c r="V2196" t="s">
        <v>80</v>
      </c>
      <c r="W2196">
        <v>82300</v>
      </c>
      <c r="X2196" t="s">
        <v>85</v>
      </c>
      <c r="Y2196">
        <v>-140</v>
      </c>
      <c r="Z2196" t="s">
        <v>3200</v>
      </c>
      <c r="AA2196" t="s">
        <v>3207</v>
      </c>
      <c r="AB2196" t="s">
        <v>107</v>
      </c>
      <c r="AC2196" t="s">
        <v>91</v>
      </c>
      <c r="AD2196">
        <f>_xlfn.XLOOKUP(MIS[[#This Row],[TRADING SYMBOL]],[1]Sheet1!$D:$D,[1]Sheet1!$C:$C)</f>
        <v>389.05</v>
      </c>
      <c r="AE2196">
        <f>MIS[[#This Row],[OrderAverageTradedPrice]]*MIS[[#This Row],[OrderQuantity]]</f>
        <v>73395.999999999869</v>
      </c>
      <c r="AF2196">
        <f>MIS[[#This Row],[LTP]]*MIS[[#This Row],[OrderQuantity]]</f>
        <v>54467</v>
      </c>
      <c r="AG2196">
        <f>IF(MIS[[#This Row],[OrderSide]]="SELL",MIS[[#This Row],[VALUE]]-MIS[[#This Row],[LIVE_VALUE]],MIS[[#This Row],[LIVE_VALUE]]-MIS[[#This Row],[VALUE]])</f>
        <v>18928.999999999869</v>
      </c>
      <c r="AH2196" t="str" cm="1">
        <f t="array" ref="AH2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6" t="str">
        <f>MIS[[#This Row],[TRADING SYMBOL]]</f>
        <v>SENSEX2552082300PE</v>
      </c>
      <c r="AJ2196" t="str">
        <f>IF(RIGHT(MIS[[#This Row],[Main/Hedge]],4)="MAIN","MAIN","HEDGE")</f>
        <v>MAIN</v>
      </c>
      <c r="AK2196" t="str" cm="1">
        <f t="array" ref="AK2196">_xlfn._xlws.FILTER(Table4[Column1],ISNUMBER(SEARCH(Table4[Column1],MIS[[#This Row],[OrderUniqueIdentifier]])),"")</f>
        <v>MS</v>
      </c>
    </row>
    <row r="2197" spans="1:37" x14ac:dyDescent="0.25">
      <c r="A2197" t="s">
        <v>71</v>
      </c>
      <c r="B2197" t="s">
        <v>540</v>
      </c>
      <c r="C2197" t="s">
        <v>3370</v>
      </c>
      <c r="D2197" t="s">
        <v>72</v>
      </c>
      <c r="E2197" t="s">
        <v>3202</v>
      </c>
      <c r="F2197" t="s">
        <v>98</v>
      </c>
      <c r="G2197" t="s">
        <v>89</v>
      </c>
      <c r="H2197" t="s">
        <v>75</v>
      </c>
      <c r="I2197" t="s">
        <v>76</v>
      </c>
      <c r="J2197" t="s">
        <v>77</v>
      </c>
      <c r="K2197">
        <v>40</v>
      </c>
      <c r="L2197" t="s">
        <v>77</v>
      </c>
      <c r="M2197" t="s">
        <v>78</v>
      </c>
      <c r="N2197" t="s">
        <v>3371</v>
      </c>
      <c r="O2197" t="s">
        <v>3204</v>
      </c>
      <c r="P2197" t="s">
        <v>3372</v>
      </c>
      <c r="Q2197" t="s">
        <v>3205</v>
      </c>
      <c r="R2197" t="s">
        <v>79</v>
      </c>
      <c r="S2197" t="s">
        <v>40</v>
      </c>
      <c r="T2197" t="s">
        <v>3206</v>
      </c>
      <c r="U2197" t="s">
        <v>100</v>
      </c>
      <c r="V2197" t="s">
        <v>80</v>
      </c>
      <c r="W2197">
        <v>82100</v>
      </c>
      <c r="X2197" t="s">
        <v>85</v>
      </c>
      <c r="Y2197">
        <v>-40</v>
      </c>
      <c r="Z2197" t="s">
        <v>3207</v>
      </c>
      <c r="AA2197" t="s">
        <v>3373</v>
      </c>
      <c r="AB2197" t="s">
        <v>107</v>
      </c>
      <c r="AC2197" t="s">
        <v>91</v>
      </c>
      <c r="AD2197">
        <f>_xlfn.XLOOKUP(MIS[[#This Row],[TRADING SYMBOL]],[1]Sheet1!$D:$D,[1]Sheet1!$C:$C)</f>
        <v>310.8</v>
      </c>
      <c r="AE2197">
        <f>MIS[[#This Row],[OrderAverageTradedPrice]]*MIS[[#This Row],[OrderQuantity]]</f>
        <v>17386</v>
      </c>
      <c r="AF2197">
        <f>MIS[[#This Row],[LTP]]*MIS[[#This Row],[OrderQuantity]]</f>
        <v>12432</v>
      </c>
      <c r="AG2197">
        <f>IF(MIS[[#This Row],[OrderSide]]="SELL",MIS[[#This Row],[VALUE]]-MIS[[#This Row],[LIVE_VALUE]],MIS[[#This Row],[LIVE_VALUE]]-MIS[[#This Row],[VALUE]])</f>
        <v>4954</v>
      </c>
      <c r="AH2197" t="str" cm="1">
        <f t="array" ref="AH2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7" t="str">
        <f>MIS[[#This Row],[TRADING SYMBOL]]</f>
        <v>SENSEX2552082100PE</v>
      </c>
      <c r="AJ2197" t="str">
        <f>IF(RIGHT(MIS[[#This Row],[Main/Hedge]],4)="MAIN","MAIN","HEDGE")</f>
        <v>MAIN</v>
      </c>
      <c r="AK2197" t="str" cm="1">
        <f t="array" ref="AK2197">_xlfn._xlws.FILTER(Table4[Column1],ISNUMBER(SEARCH(Table4[Column1],MIS[[#This Row],[OrderUniqueIdentifier]])),"")</f>
        <v>MS</v>
      </c>
    </row>
    <row r="2198" spans="1:37" x14ac:dyDescent="0.25">
      <c r="A2198" t="s">
        <v>71</v>
      </c>
      <c r="B2198" t="s">
        <v>804</v>
      </c>
      <c r="C2198" t="s">
        <v>4173</v>
      </c>
      <c r="D2198" t="s">
        <v>72</v>
      </c>
      <c r="E2198" t="s">
        <v>3202</v>
      </c>
      <c r="F2198" t="s">
        <v>98</v>
      </c>
      <c r="G2198" t="s">
        <v>89</v>
      </c>
      <c r="H2198" t="s">
        <v>75</v>
      </c>
      <c r="I2198" t="s">
        <v>76</v>
      </c>
      <c r="J2198" t="s">
        <v>77</v>
      </c>
      <c r="K2198">
        <v>20</v>
      </c>
      <c r="L2198" t="s">
        <v>77</v>
      </c>
      <c r="M2198" t="s">
        <v>78</v>
      </c>
      <c r="N2198" t="s">
        <v>4174</v>
      </c>
      <c r="O2198" t="s">
        <v>3372</v>
      </c>
      <c r="P2198" t="s">
        <v>3372</v>
      </c>
      <c r="Q2198" t="s">
        <v>3205</v>
      </c>
      <c r="R2198" t="s">
        <v>79</v>
      </c>
      <c r="S2198" t="s">
        <v>40</v>
      </c>
      <c r="T2198" t="s">
        <v>3206</v>
      </c>
      <c r="U2198" t="s">
        <v>100</v>
      </c>
      <c r="V2198" t="s">
        <v>80</v>
      </c>
      <c r="W2198">
        <v>82100</v>
      </c>
      <c r="X2198" t="s">
        <v>85</v>
      </c>
      <c r="Y2198">
        <v>-20</v>
      </c>
      <c r="Z2198" t="s">
        <v>3373</v>
      </c>
      <c r="AA2198" t="s">
        <v>3373</v>
      </c>
      <c r="AB2198" t="s">
        <v>107</v>
      </c>
      <c r="AC2198" t="s">
        <v>91</v>
      </c>
      <c r="AD2198">
        <f>_xlfn.XLOOKUP(MIS[[#This Row],[TRADING SYMBOL]],[1]Sheet1!$D:$D,[1]Sheet1!$C:$C)</f>
        <v>310.8</v>
      </c>
      <c r="AE2198">
        <f>MIS[[#This Row],[OrderAverageTradedPrice]]*MIS[[#This Row],[OrderQuantity]]</f>
        <v>8702</v>
      </c>
      <c r="AF2198">
        <f>MIS[[#This Row],[LTP]]*MIS[[#This Row],[OrderQuantity]]</f>
        <v>6216</v>
      </c>
      <c r="AG2198">
        <f>IF(MIS[[#This Row],[OrderSide]]="SELL",MIS[[#This Row],[VALUE]]-MIS[[#This Row],[LIVE_VALUE]],MIS[[#This Row],[LIVE_VALUE]]-MIS[[#This Row],[VALUE]])</f>
        <v>2486</v>
      </c>
      <c r="AH2198" t="str" cm="1">
        <f t="array" ref="AH2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8" t="str">
        <f>MIS[[#This Row],[TRADING SYMBOL]]</f>
        <v>SENSEX2552082100PE</v>
      </c>
      <c r="AJ2198" t="str">
        <f>IF(RIGHT(MIS[[#This Row],[Main/Hedge]],4)="MAIN","MAIN","HEDGE")</f>
        <v>MAIN</v>
      </c>
      <c r="AK2198" t="str" cm="1">
        <f t="array" ref="AK2198">_xlfn._xlws.FILTER(Table4[Column1],ISNUMBER(SEARCH(Table4[Column1],MIS[[#This Row],[OrderUniqueIdentifier]])),"")</f>
        <v>MS</v>
      </c>
    </row>
    <row r="2199" spans="1:37" x14ac:dyDescent="0.25">
      <c r="A2199" t="s">
        <v>71</v>
      </c>
      <c r="B2199" t="s">
        <v>822</v>
      </c>
      <c r="C2199" t="s">
        <v>4230</v>
      </c>
      <c r="D2199" t="s">
        <v>72</v>
      </c>
      <c r="E2199" t="s">
        <v>3202</v>
      </c>
      <c r="F2199" t="s">
        <v>98</v>
      </c>
      <c r="G2199" t="s">
        <v>89</v>
      </c>
      <c r="H2199" t="s">
        <v>75</v>
      </c>
      <c r="I2199" t="s">
        <v>76</v>
      </c>
      <c r="J2199" t="s">
        <v>77</v>
      </c>
      <c r="K2199">
        <v>20</v>
      </c>
      <c r="L2199" t="s">
        <v>77</v>
      </c>
      <c r="M2199" t="s">
        <v>78</v>
      </c>
      <c r="N2199" t="s">
        <v>3467</v>
      </c>
      <c r="O2199" t="s">
        <v>3204</v>
      </c>
      <c r="P2199" t="s">
        <v>3372</v>
      </c>
      <c r="Q2199" t="s">
        <v>3205</v>
      </c>
      <c r="R2199" t="s">
        <v>79</v>
      </c>
      <c r="S2199" t="s">
        <v>40</v>
      </c>
      <c r="T2199" t="s">
        <v>3206</v>
      </c>
      <c r="U2199" t="s">
        <v>100</v>
      </c>
      <c r="V2199" t="s">
        <v>80</v>
      </c>
      <c r="W2199">
        <v>82100</v>
      </c>
      <c r="X2199" t="s">
        <v>85</v>
      </c>
      <c r="Y2199">
        <v>-20</v>
      </c>
      <c r="Z2199" t="s">
        <v>3207</v>
      </c>
      <c r="AA2199" t="s">
        <v>3373</v>
      </c>
      <c r="AB2199" t="s">
        <v>107</v>
      </c>
      <c r="AC2199" t="s">
        <v>91</v>
      </c>
      <c r="AD2199">
        <f>_xlfn.XLOOKUP(MIS[[#This Row],[TRADING SYMBOL]],[1]Sheet1!$D:$D,[1]Sheet1!$C:$C)</f>
        <v>310.8</v>
      </c>
      <c r="AE2199">
        <f>MIS[[#This Row],[OrderAverageTradedPrice]]*MIS[[#This Row],[OrderQuantity]]</f>
        <v>8704</v>
      </c>
      <c r="AF2199">
        <f>MIS[[#This Row],[LTP]]*MIS[[#This Row],[OrderQuantity]]</f>
        <v>6216</v>
      </c>
      <c r="AG2199">
        <f>IF(MIS[[#This Row],[OrderSide]]="SELL",MIS[[#This Row],[VALUE]]-MIS[[#This Row],[LIVE_VALUE]],MIS[[#This Row],[LIVE_VALUE]]-MIS[[#This Row],[VALUE]])</f>
        <v>2488</v>
      </c>
      <c r="AH2199" t="str" cm="1">
        <f t="array" ref="AH2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9" t="str">
        <f>MIS[[#This Row],[TRADING SYMBOL]]</f>
        <v>SENSEX2552082100PE</v>
      </c>
      <c r="AJ2199" t="str">
        <f>IF(RIGHT(MIS[[#This Row],[Main/Hedge]],4)="MAIN","MAIN","HEDGE")</f>
        <v>MAIN</v>
      </c>
      <c r="AK2199" t="str" cm="1">
        <f t="array" ref="AK2199">_xlfn._xlws.FILTER(Table4[Column1],ISNUMBER(SEARCH(Table4[Column1],MIS[[#This Row],[OrderUniqueIdentifier]])),"")</f>
        <v>MS</v>
      </c>
    </row>
    <row r="2200" spans="1:37" x14ac:dyDescent="0.25">
      <c r="A2200" t="s">
        <v>71</v>
      </c>
      <c r="B2200" t="s">
        <v>1117</v>
      </c>
      <c r="C2200" t="s">
        <v>5144</v>
      </c>
      <c r="D2200" t="s">
        <v>72</v>
      </c>
      <c r="E2200" t="s">
        <v>3202</v>
      </c>
      <c r="F2200" t="s">
        <v>98</v>
      </c>
      <c r="G2200" t="s">
        <v>89</v>
      </c>
      <c r="H2200" t="s">
        <v>75</v>
      </c>
      <c r="I2200" t="s">
        <v>76</v>
      </c>
      <c r="J2200" t="s">
        <v>77</v>
      </c>
      <c r="K2200">
        <v>20</v>
      </c>
      <c r="L2200" t="s">
        <v>77</v>
      </c>
      <c r="M2200" t="s">
        <v>78</v>
      </c>
      <c r="N2200" t="s">
        <v>5145</v>
      </c>
      <c r="O2200" t="s">
        <v>3204</v>
      </c>
      <c r="P2200" t="s">
        <v>3372</v>
      </c>
      <c r="Q2200" t="s">
        <v>3205</v>
      </c>
      <c r="R2200" t="s">
        <v>79</v>
      </c>
      <c r="S2200" t="s">
        <v>40</v>
      </c>
      <c r="T2200" t="s">
        <v>3206</v>
      </c>
      <c r="U2200" t="s">
        <v>100</v>
      </c>
      <c r="V2200" t="s">
        <v>80</v>
      </c>
      <c r="W2200">
        <v>82100</v>
      </c>
      <c r="X2200" t="s">
        <v>85</v>
      </c>
      <c r="Y2200">
        <v>-20</v>
      </c>
      <c r="Z2200" t="s">
        <v>3207</v>
      </c>
      <c r="AA2200" t="s">
        <v>3373</v>
      </c>
      <c r="AB2200" t="s">
        <v>107</v>
      </c>
      <c r="AC2200" t="s">
        <v>91</v>
      </c>
      <c r="AD2200">
        <f>_xlfn.XLOOKUP(MIS[[#This Row],[TRADING SYMBOL]],[1]Sheet1!$D:$D,[1]Sheet1!$C:$C)</f>
        <v>310.8</v>
      </c>
      <c r="AE2200">
        <f>MIS[[#This Row],[OrderAverageTradedPrice]]*MIS[[#This Row],[OrderQuantity]]</f>
        <v>8716</v>
      </c>
      <c r="AF2200">
        <f>MIS[[#This Row],[LTP]]*MIS[[#This Row],[OrderQuantity]]</f>
        <v>6216</v>
      </c>
      <c r="AG2200">
        <f>IF(MIS[[#This Row],[OrderSide]]="SELL",MIS[[#This Row],[VALUE]]-MIS[[#This Row],[LIVE_VALUE]],MIS[[#This Row],[LIVE_VALUE]]-MIS[[#This Row],[VALUE]])</f>
        <v>2500</v>
      </c>
      <c r="AH2200" t="str" cm="1">
        <f t="array" ref="AH2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0" t="str">
        <f>MIS[[#This Row],[TRADING SYMBOL]]</f>
        <v>SENSEX2552082100PE</v>
      </c>
      <c r="AJ2200" t="str">
        <f>IF(RIGHT(MIS[[#This Row],[Main/Hedge]],4)="MAIN","MAIN","HEDGE")</f>
        <v>MAIN</v>
      </c>
      <c r="AK2200" t="str" cm="1">
        <f t="array" ref="AK2200">_xlfn._xlws.FILTER(Table4[Column1],ISNUMBER(SEARCH(Table4[Column1],MIS[[#This Row],[OrderUniqueIdentifier]])),"")</f>
        <v>MS</v>
      </c>
    </row>
    <row r="2201" spans="1:37" x14ac:dyDescent="0.25">
      <c r="A2201" t="s">
        <v>71</v>
      </c>
      <c r="B2201" t="s">
        <v>1143</v>
      </c>
      <c r="C2201" t="s">
        <v>5213</v>
      </c>
      <c r="D2201" t="s">
        <v>72</v>
      </c>
      <c r="E2201" t="s">
        <v>3202</v>
      </c>
      <c r="F2201" t="s">
        <v>98</v>
      </c>
      <c r="G2201" t="s">
        <v>89</v>
      </c>
      <c r="H2201" t="s">
        <v>75</v>
      </c>
      <c r="I2201" t="s">
        <v>76</v>
      </c>
      <c r="J2201" t="s">
        <v>77</v>
      </c>
      <c r="K2201">
        <v>20</v>
      </c>
      <c r="L2201" t="s">
        <v>77</v>
      </c>
      <c r="M2201" t="s">
        <v>78</v>
      </c>
      <c r="N2201" t="s">
        <v>5214</v>
      </c>
      <c r="O2201" t="s">
        <v>3204</v>
      </c>
      <c r="P2201" t="s">
        <v>3372</v>
      </c>
      <c r="Q2201" t="s">
        <v>3205</v>
      </c>
      <c r="R2201" t="s">
        <v>79</v>
      </c>
      <c r="S2201" t="s">
        <v>40</v>
      </c>
      <c r="T2201" t="s">
        <v>3206</v>
      </c>
      <c r="U2201" t="s">
        <v>100</v>
      </c>
      <c r="V2201" t="s">
        <v>80</v>
      </c>
      <c r="W2201">
        <v>82100</v>
      </c>
      <c r="X2201" t="s">
        <v>85</v>
      </c>
      <c r="Y2201">
        <v>-20</v>
      </c>
      <c r="Z2201" t="s">
        <v>3207</v>
      </c>
      <c r="AA2201" t="s">
        <v>3373</v>
      </c>
      <c r="AB2201" t="s">
        <v>107</v>
      </c>
      <c r="AC2201" t="s">
        <v>91</v>
      </c>
      <c r="AD2201">
        <f>_xlfn.XLOOKUP(MIS[[#This Row],[TRADING SYMBOL]],[1]Sheet1!$D:$D,[1]Sheet1!$C:$C)</f>
        <v>310.8</v>
      </c>
      <c r="AE2201">
        <f>MIS[[#This Row],[OrderAverageTradedPrice]]*MIS[[#This Row],[OrderQuantity]]</f>
        <v>8689</v>
      </c>
      <c r="AF2201">
        <f>MIS[[#This Row],[LTP]]*MIS[[#This Row],[OrderQuantity]]</f>
        <v>6216</v>
      </c>
      <c r="AG2201">
        <f>IF(MIS[[#This Row],[OrderSide]]="SELL",MIS[[#This Row],[VALUE]]-MIS[[#This Row],[LIVE_VALUE]],MIS[[#This Row],[LIVE_VALUE]]-MIS[[#This Row],[VALUE]])</f>
        <v>2473</v>
      </c>
      <c r="AH2201" t="str" cm="1">
        <f t="array" ref="AH2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1" t="str">
        <f>MIS[[#This Row],[TRADING SYMBOL]]</f>
        <v>SENSEX2552082100PE</v>
      </c>
      <c r="AJ2201" t="str">
        <f>IF(RIGHT(MIS[[#This Row],[Main/Hedge]],4)="MAIN","MAIN","HEDGE")</f>
        <v>MAIN</v>
      </c>
      <c r="AK2201" t="str" cm="1">
        <f t="array" ref="AK2201">_xlfn._xlws.FILTER(Table4[Column1],ISNUMBER(SEARCH(Table4[Column1],MIS[[#This Row],[OrderUniqueIdentifier]])),"")</f>
        <v>MS</v>
      </c>
    </row>
    <row r="2202" spans="1:37" x14ac:dyDescent="0.25">
      <c r="A2202" t="s">
        <v>71</v>
      </c>
      <c r="B2202" t="s">
        <v>1302</v>
      </c>
      <c r="C2202" t="s">
        <v>5698</v>
      </c>
      <c r="D2202" t="s">
        <v>72</v>
      </c>
      <c r="E2202" t="s">
        <v>3202</v>
      </c>
      <c r="F2202" t="s">
        <v>98</v>
      </c>
      <c r="G2202" t="s">
        <v>89</v>
      </c>
      <c r="H2202" t="s">
        <v>75</v>
      </c>
      <c r="I2202" t="s">
        <v>76</v>
      </c>
      <c r="J2202" t="s">
        <v>77</v>
      </c>
      <c r="K2202">
        <v>20</v>
      </c>
      <c r="L2202" t="s">
        <v>77</v>
      </c>
      <c r="M2202" t="s">
        <v>78</v>
      </c>
      <c r="N2202" t="s">
        <v>5699</v>
      </c>
      <c r="O2202" t="s">
        <v>3204</v>
      </c>
      <c r="P2202" t="s">
        <v>3372</v>
      </c>
      <c r="Q2202" t="s">
        <v>3205</v>
      </c>
      <c r="R2202" t="s">
        <v>79</v>
      </c>
      <c r="S2202" t="s">
        <v>40</v>
      </c>
      <c r="T2202" t="s">
        <v>3206</v>
      </c>
      <c r="U2202" t="s">
        <v>100</v>
      </c>
      <c r="V2202" t="s">
        <v>80</v>
      </c>
      <c r="W2202">
        <v>82100</v>
      </c>
      <c r="X2202" t="s">
        <v>85</v>
      </c>
      <c r="Y2202">
        <v>-20</v>
      </c>
      <c r="Z2202" t="s">
        <v>3207</v>
      </c>
      <c r="AA2202" t="s">
        <v>3373</v>
      </c>
      <c r="AB2202" t="s">
        <v>107</v>
      </c>
      <c r="AC2202" t="s">
        <v>91</v>
      </c>
      <c r="AD2202">
        <f>_xlfn.XLOOKUP(MIS[[#This Row],[TRADING SYMBOL]],[1]Sheet1!$D:$D,[1]Sheet1!$C:$C)</f>
        <v>310.8</v>
      </c>
      <c r="AE2202">
        <f>MIS[[#This Row],[OrderAverageTradedPrice]]*MIS[[#This Row],[OrderQuantity]]</f>
        <v>8710</v>
      </c>
      <c r="AF2202">
        <f>MIS[[#This Row],[LTP]]*MIS[[#This Row],[OrderQuantity]]</f>
        <v>6216</v>
      </c>
      <c r="AG2202">
        <f>IF(MIS[[#This Row],[OrderSide]]="SELL",MIS[[#This Row],[VALUE]]-MIS[[#This Row],[LIVE_VALUE]],MIS[[#This Row],[LIVE_VALUE]]-MIS[[#This Row],[VALUE]])</f>
        <v>2494</v>
      </c>
      <c r="AH2202" t="str" cm="1">
        <f t="array" ref="AH22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2" t="str">
        <f>MIS[[#This Row],[TRADING SYMBOL]]</f>
        <v>SENSEX2552082100PE</v>
      </c>
      <c r="AJ2202" t="str">
        <f>IF(RIGHT(MIS[[#This Row],[Main/Hedge]],4)="MAIN","MAIN","HEDGE")</f>
        <v>MAIN</v>
      </c>
      <c r="AK2202" t="str" cm="1">
        <f t="array" ref="AK2202">_xlfn._xlws.FILTER(Table4[Column1],ISNUMBER(SEARCH(Table4[Column1],MIS[[#This Row],[OrderUniqueIdentifier]])),"")</f>
        <v>MS</v>
      </c>
    </row>
    <row r="2203" spans="1:37" x14ac:dyDescent="0.25">
      <c r="A2203" t="s">
        <v>1374</v>
      </c>
      <c r="B2203" t="s">
        <v>1375</v>
      </c>
      <c r="C2203" t="s">
        <v>6036</v>
      </c>
      <c r="D2203" t="s">
        <v>72</v>
      </c>
      <c r="E2203" t="s">
        <v>3186</v>
      </c>
      <c r="F2203" t="s">
        <v>98</v>
      </c>
      <c r="G2203" t="s">
        <v>89</v>
      </c>
      <c r="H2203" t="s">
        <v>75</v>
      </c>
      <c r="I2203" t="s">
        <v>76</v>
      </c>
      <c r="J2203" t="s">
        <v>77</v>
      </c>
      <c r="K2203">
        <v>100</v>
      </c>
      <c r="L2203" t="s">
        <v>77</v>
      </c>
      <c r="M2203" t="s">
        <v>78</v>
      </c>
      <c r="N2203" t="s">
        <v>6037</v>
      </c>
      <c r="O2203" t="s">
        <v>3204</v>
      </c>
      <c r="P2203" t="s">
        <v>3372</v>
      </c>
      <c r="Q2203" t="s">
        <v>3189</v>
      </c>
      <c r="R2203" t="s">
        <v>79</v>
      </c>
      <c r="S2203" t="s">
        <v>3964</v>
      </c>
      <c r="T2203" t="s">
        <v>3190</v>
      </c>
      <c r="U2203" t="s">
        <v>100</v>
      </c>
      <c r="V2203" t="s">
        <v>80</v>
      </c>
      <c r="W2203">
        <v>82400</v>
      </c>
      <c r="X2203" t="s">
        <v>81</v>
      </c>
      <c r="Y2203">
        <v>-100</v>
      </c>
      <c r="Z2203" t="s">
        <v>3207</v>
      </c>
      <c r="AA2203" t="s">
        <v>3373</v>
      </c>
      <c r="AB2203" t="s">
        <v>90</v>
      </c>
      <c r="AC2203" t="s">
        <v>91</v>
      </c>
      <c r="AD2203">
        <f>_xlfn.XLOOKUP(MIS[[#This Row],[TRADING SYMBOL]],[1]Sheet1!$D:$D,[1]Sheet1!$C:$C)</f>
        <v>414.75</v>
      </c>
      <c r="AE2203">
        <f>MIS[[#This Row],[OrderAverageTradedPrice]]*MIS[[#This Row],[OrderQuantity]]</f>
        <v>46423</v>
      </c>
      <c r="AF2203">
        <f>MIS[[#This Row],[LTP]]*MIS[[#This Row],[OrderQuantity]]</f>
        <v>41475</v>
      </c>
      <c r="AG2203">
        <f>IF(MIS[[#This Row],[OrderSide]]="SELL",MIS[[#This Row],[VALUE]]-MIS[[#This Row],[LIVE_VALUE]],MIS[[#This Row],[LIVE_VALUE]]-MIS[[#This Row],[VALUE]])</f>
        <v>4948</v>
      </c>
      <c r="AH2203" t="str" cm="1">
        <f t="array" ref="AH2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3" t="str">
        <f>MIS[[#This Row],[TRADING SYMBOL]]</f>
        <v>SENSEX2552082400CE</v>
      </c>
      <c r="AJ2203" t="str">
        <f>IF(RIGHT(MIS[[#This Row],[Main/Hedge]],4)="MAIN","MAIN","HEDGE")</f>
        <v>MAIN</v>
      </c>
      <c r="AK2203" t="str" cm="1">
        <f t="array" ref="AK2203">_xlfn._xlws.FILTER(Table4[Column1],ISNUMBER(SEARCH(Table4[Column1],MIS[[#This Row],[OrderUniqueIdentifier]])),"")</f>
        <v>MS</v>
      </c>
    </row>
    <row r="2204" spans="1:37" x14ac:dyDescent="0.25">
      <c r="A2204" t="s">
        <v>1374</v>
      </c>
      <c r="B2204" t="s">
        <v>1375</v>
      </c>
      <c r="C2204" t="s">
        <v>6038</v>
      </c>
      <c r="D2204" t="s">
        <v>72</v>
      </c>
      <c r="E2204" t="s">
        <v>3193</v>
      </c>
      <c r="F2204" t="s">
        <v>98</v>
      </c>
      <c r="G2204" t="s">
        <v>89</v>
      </c>
      <c r="H2204" t="s">
        <v>75</v>
      </c>
      <c r="I2204" t="s">
        <v>76</v>
      </c>
      <c r="J2204" t="s">
        <v>77</v>
      </c>
      <c r="K2204">
        <v>100</v>
      </c>
      <c r="L2204" t="s">
        <v>77</v>
      </c>
      <c r="M2204" t="s">
        <v>78</v>
      </c>
      <c r="N2204" t="s">
        <v>6039</v>
      </c>
      <c r="O2204" t="s">
        <v>3372</v>
      </c>
      <c r="P2204" t="s">
        <v>3372</v>
      </c>
      <c r="Q2204" t="s">
        <v>3195</v>
      </c>
      <c r="R2204" t="s">
        <v>79</v>
      </c>
      <c r="S2204" t="s">
        <v>3964</v>
      </c>
      <c r="T2204" t="s">
        <v>3196</v>
      </c>
      <c r="U2204" t="s">
        <v>100</v>
      </c>
      <c r="V2204" t="s">
        <v>80</v>
      </c>
      <c r="W2204">
        <v>82200</v>
      </c>
      <c r="X2204" t="s">
        <v>85</v>
      </c>
      <c r="Y2204">
        <v>-100</v>
      </c>
      <c r="Z2204" t="s">
        <v>3373</v>
      </c>
      <c r="AA2204" t="s">
        <v>3373</v>
      </c>
      <c r="AB2204" t="s">
        <v>107</v>
      </c>
      <c r="AC2204" t="s">
        <v>91</v>
      </c>
      <c r="AD2204">
        <f>_xlfn.XLOOKUP(MIS[[#This Row],[TRADING SYMBOL]],[1]Sheet1!$D:$D,[1]Sheet1!$C:$C)</f>
        <v>350</v>
      </c>
      <c r="AE2204">
        <f>MIS[[#This Row],[OrderAverageTradedPrice]]*MIS[[#This Row],[OrderQuantity]]</f>
        <v>47813</v>
      </c>
      <c r="AF2204">
        <f>MIS[[#This Row],[LTP]]*MIS[[#This Row],[OrderQuantity]]</f>
        <v>35000</v>
      </c>
      <c r="AG2204">
        <f>IF(MIS[[#This Row],[OrderSide]]="SELL",MIS[[#This Row],[VALUE]]-MIS[[#This Row],[LIVE_VALUE]],MIS[[#This Row],[LIVE_VALUE]]-MIS[[#This Row],[VALUE]])</f>
        <v>12813</v>
      </c>
      <c r="AH2204" t="str" cm="1">
        <f t="array" ref="AH2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4" t="str">
        <f>MIS[[#This Row],[TRADING SYMBOL]]</f>
        <v>SENSEX2552082200PE</v>
      </c>
      <c r="AJ2204" t="str">
        <f>IF(RIGHT(MIS[[#This Row],[Main/Hedge]],4)="MAIN","MAIN","HEDGE")</f>
        <v>MAIN</v>
      </c>
      <c r="AK2204" t="str" cm="1">
        <f t="array" ref="AK2204">_xlfn._xlws.FILTER(Table4[Column1],ISNUMBER(SEARCH(Table4[Column1],MIS[[#This Row],[OrderUniqueIdentifier]])),"")</f>
        <v>MS</v>
      </c>
    </row>
    <row r="2205" spans="1:37" x14ac:dyDescent="0.25">
      <c r="A2205" t="s">
        <v>1374</v>
      </c>
      <c r="B2205" t="s">
        <v>1395</v>
      </c>
      <c r="C2205" t="s">
        <v>6084</v>
      </c>
      <c r="D2205" t="s">
        <v>72</v>
      </c>
      <c r="E2205" t="s">
        <v>3186</v>
      </c>
      <c r="F2205" t="s">
        <v>98</v>
      </c>
      <c r="G2205" t="s">
        <v>89</v>
      </c>
      <c r="H2205" t="s">
        <v>75</v>
      </c>
      <c r="I2205" t="s">
        <v>76</v>
      </c>
      <c r="J2205" t="s">
        <v>77</v>
      </c>
      <c r="K2205">
        <v>460</v>
      </c>
      <c r="L2205" t="s">
        <v>77</v>
      </c>
      <c r="M2205" t="s">
        <v>78</v>
      </c>
      <c r="N2205" t="s">
        <v>6085</v>
      </c>
      <c r="O2205" t="s">
        <v>3204</v>
      </c>
      <c r="P2205" t="s">
        <v>3372</v>
      </c>
      <c r="Q2205" t="s">
        <v>3189</v>
      </c>
      <c r="R2205" t="s">
        <v>79</v>
      </c>
      <c r="S2205" t="s">
        <v>3964</v>
      </c>
      <c r="T2205" t="s">
        <v>3190</v>
      </c>
      <c r="U2205" t="s">
        <v>100</v>
      </c>
      <c r="V2205" t="s">
        <v>80</v>
      </c>
      <c r="W2205">
        <v>82400</v>
      </c>
      <c r="X2205" t="s">
        <v>81</v>
      </c>
      <c r="Y2205">
        <v>-460</v>
      </c>
      <c r="Z2205" t="s">
        <v>3207</v>
      </c>
      <c r="AA2205" t="s">
        <v>3373</v>
      </c>
      <c r="AB2205" t="s">
        <v>90</v>
      </c>
      <c r="AC2205" t="s">
        <v>91</v>
      </c>
      <c r="AD2205">
        <f>_xlfn.XLOOKUP(MIS[[#This Row],[TRADING SYMBOL]],[1]Sheet1!$D:$D,[1]Sheet1!$C:$C)</f>
        <v>414.75</v>
      </c>
      <c r="AE2205">
        <f>MIS[[#This Row],[OrderAverageTradedPrice]]*MIS[[#This Row],[OrderQuantity]]</f>
        <v>213693.9999999998</v>
      </c>
      <c r="AF2205">
        <f>MIS[[#This Row],[LTP]]*MIS[[#This Row],[OrderQuantity]]</f>
        <v>190785</v>
      </c>
      <c r="AG2205">
        <f>IF(MIS[[#This Row],[OrderSide]]="SELL",MIS[[#This Row],[VALUE]]-MIS[[#This Row],[LIVE_VALUE]],MIS[[#This Row],[LIVE_VALUE]]-MIS[[#This Row],[VALUE]])</f>
        <v>22908.999999999796</v>
      </c>
      <c r="AH2205" t="str" cm="1">
        <f t="array" ref="AH2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5" t="str">
        <f>MIS[[#This Row],[TRADING SYMBOL]]</f>
        <v>SENSEX2552082400CE</v>
      </c>
      <c r="AJ2205" t="str">
        <f>IF(RIGHT(MIS[[#This Row],[Main/Hedge]],4)="MAIN","MAIN","HEDGE")</f>
        <v>MAIN</v>
      </c>
      <c r="AK2205" t="str" cm="1">
        <f t="array" ref="AK2205">_xlfn._xlws.FILTER(Table4[Column1],ISNUMBER(SEARCH(Table4[Column1],MIS[[#This Row],[OrderUniqueIdentifier]])),"")</f>
        <v>MS</v>
      </c>
    </row>
    <row r="2206" spans="1:37" x14ac:dyDescent="0.25">
      <c r="A2206" t="s">
        <v>1374</v>
      </c>
      <c r="B2206" t="s">
        <v>1395</v>
      </c>
      <c r="C2206" t="s">
        <v>6086</v>
      </c>
      <c r="D2206" t="s">
        <v>72</v>
      </c>
      <c r="E2206" t="s">
        <v>3193</v>
      </c>
      <c r="F2206" t="s">
        <v>98</v>
      </c>
      <c r="G2206" t="s">
        <v>89</v>
      </c>
      <c r="H2206" t="s">
        <v>75</v>
      </c>
      <c r="I2206" t="s">
        <v>76</v>
      </c>
      <c r="J2206" t="s">
        <v>77</v>
      </c>
      <c r="K2206">
        <v>460</v>
      </c>
      <c r="L2206" t="s">
        <v>77</v>
      </c>
      <c r="M2206" t="s">
        <v>78</v>
      </c>
      <c r="N2206" t="s">
        <v>6087</v>
      </c>
      <c r="O2206" t="s">
        <v>3372</v>
      </c>
      <c r="P2206" t="s">
        <v>3372</v>
      </c>
      <c r="Q2206" t="s">
        <v>3195</v>
      </c>
      <c r="R2206" t="s">
        <v>79</v>
      </c>
      <c r="S2206" t="s">
        <v>3964</v>
      </c>
      <c r="T2206" t="s">
        <v>3196</v>
      </c>
      <c r="U2206" t="s">
        <v>100</v>
      </c>
      <c r="V2206" t="s">
        <v>80</v>
      </c>
      <c r="W2206">
        <v>82200</v>
      </c>
      <c r="X2206" t="s">
        <v>85</v>
      </c>
      <c r="Y2206">
        <v>-460</v>
      </c>
      <c r="Z2206" t="s">
        <v>3373</v>
      </c>
      <c r="AA2206" t="s">
        <v>3373</v>
      </c>
      <c r="AB2206" t="s">
        <v>107</v>
      </c>
      <c r="AC2206" t="s">
        <v>91</v>
      </c>
      <c r="AD2206">
        <f>_xlfn.XLOOKUP(MIS[[#This Row],[TRADING SYMBOL]],[1]Sheet1!$D:$D,[1]Sheet1!$C:$C)</f>
        <v>350</v>
      </c>
      <c r="AE2206">
        <f>MIS[[#This Row],[OrderAverageTradedPrice]]*MIS[[#This Row],[OrderQuantity]]</f>
        <v>219731.99999999991</v>
      </c>
      <c r="AF2206">
        <f>MIS[[#This Row],[LTP]]*MIS[[#This Row],[OrderQuantity]]</f>
        <v>161000</v>
      </c>
      <c r="AG2206">
        <f>IF(MIS[[#This Row],[OrderSide]]="SELL",MIS[[#This Row],[VALUE]]-MIS[[#This Row],[LIVE_VALUE]],MIS[[#This Row],[LIVE_VALUE]]-MIS[[#This Row],[VALUE]])</f>
        <v>58731.999999999913</v>
      </c>
      <c r="AH2206" t="str" cm="1">
        <f t="array" ref="AH2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6" t="str">
        <f>MIS[[#This Row],[TRADING SYMBOL]]</f>
        <v>SENSEX2552082200PE</v>
      </c>
      <c r="AJ2206" t="str">
        <f>IF(RIGHT(MIS[[#This Row],[Main/Hedge]],4)="MAIN","MAIN","HEDGE")</f>
        <v>MAIN</v>
      </c>
      <c r="AK2206" t="str" cm="1">
        <f t="array" ref="AK2206">_xlfn._xlws.FILTER(Table4[Column1],ISNUMBER(SEARCH(Table4[Column1],MIS[[#This Row],[OrderUniqueIdentifier]])),"")</f>
        <v>MS</v>
      </c>
    </row>
    <row r="2207" spans="1:37" x14ac:dyDescent="0.25">
      <c r="A2207" t="s">
        <v>1555</v>
      </c>
      <c r="B2207" t="s">
        <v>1556</v>
      </c>
      <c r="C2207" t="s">
        <v>6593</v>
      </c>
      <c r="D2207" t="s">
        <v>72</v>
      </c>
      <c r="E2207" t="s">
        <v>160</v>
      </c>
      <c r="F2207" t="s">
        <v>98</v>
      </c>
      <c r="G2207" t="s">
        <v>89</v>
      </c>
      <c r="H2207" t="s">
        <v>93</v>
      </c>
      <c r="I2207" t="s">
        <v>76</v>
      </c>
      <c r="J2207" t="s">
        <v>5212</v>
      </c>
      <c r="K2207">
        <v>420</v>
      </c>
      <c r="L2207" t="s">
        <v>77</v>
      </c>
      <c r="M2207" t="s">
        <v>78</v>
      </c>
      <c r="N2207" t="s">
        <v>6594</v>
      </c>
      <c r="O2207" t="s">
        <v>3372</v>
      </c>
      <c r="P2207" t="s">
        <v>3372</v>
      </c>
      <c r="Q2207" t="s">
        <v>162</v>
      </c>
      <c r="R2207" t="s">
        <v>79</v>
      </c>
      <c r="S2207" t="s">
        <v>40</v>
      </c>
      <c r="T2207" t="s">
        <v>163</v>
      </c>
      <c r="U2207" t="s">
        <v>100</v>
      </c>
      <c r="V2207" t="s">
        <v>80</v>
      </c>
      <c r="W2207">
        <v>82500</v>
      </c>
      <c r="X2207" t="s">
        <v>81</v>
      </c>
      <c r="Y2207">
        <v>-420</v>
      </c>
      <c r="Z2207" t="s">
        <v>3373</v>
      </c>
      <c r="AA2207" t="s">
        <v>3373</v>
      </c>
      <c r="AB2207" t="s">
        <v>90</v>
      </c>
      <c r="AC2207" t="s">
        <v>91</v>
      </c>
      <c r="AD2207">
        <f>_xlfn.XLOOKUP(MIS[[#This Row],[TRADING SYMBOL]],[1]Sheet1!$D:$D,[1]Sheet1!$C:$C)</f>
        <v>367.2</v>
      </c>
      <c r="AE2207">
        <f>MIS[[#This Row],[OrderAverageTradedPrice]]*MIS[[#This Row],[OrderQuantity]]</f>
        <v>175184.99999999962</v>
      </c>
      <c r="AF2207">
        <f>MIS[[#This Row],[LTP]]*MIS[[#This Row],[OrderQuantity]]</f>
        <v>154224</v>
      </c>
      <c r="AG2207">
        <f>IF(MIS[[#This Row],[OrderSide]]="SELL",MIS[[#This Row],[VALUE]]-MIS[[#This Row],[LIVE_VALUE]],MIS[[#This Row],[LIVE_VALUE]]-MIS[[#This Row],[VALUE]])</f>
        <v>20960.999999999622</v>
      </c>
      <c r="AH2207" t="str" cm="1">
        <f t="array" ref="AH2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7" t="str">
        <f>MIS[[#This Row],[TRADING SYMBOL]]</f>
        <v>SENSEX2552082500CE</v>
      </c>
      <c r="AJ2207" t="str">
        <f>IF(RIGHT(MIS[[#This Row],[Main/Hedge]],4)="MAIN","MAIN","HEDGE")</f>
        <v>MAIN</v>
      </c>
      <c r="AK2207" t="str" cm="1">
        <f t="array" ref="AK2207">_xlfn._xlws.FILTER(Table4[Column1],ISNUMBER(SEARCH(Table4[Column1],MIS[[#This Row],[OrderUniqueIdentifier]])),"")</f>
        <v>MS</v>
      </c>
    </row>
    <row r="2208" spans="1:37" x14ac:dyDescent="0.25">
      <c r="A2208" t="s">
        <v>1555</v>
      </c>
      <c r="B2208" t="s">
        <v>1570</v>
      </c>
      <c r="C2208" t="s">
        <v>6631</v>
      </c>
      <c r="D2208" t="s">
        <v>72</v>
      </c>
      <c r="E2208" t="s">
        <v>2053</v>
      </c>
      <c r="F2208" t="s">
        <v>98</v>
      </c>
      <c r="G2208" t="s">
        <v>89</v>
      </c>
      <c r="H2208" t="s">
        <v>93</v>
      </c>
      <c r="I2208" t="s">
        <v>76</v>
      </c>
      <c r="J2208" t="s">
        <v>6632</v>
      </c>
      <c r="K2208">
        <v>60</v>
      </c>
      <c r="L2208" t="s">
        <v>77</v>
      </c>
      <c r="M2208" t="s">
        <v>78</v>
      </c>
      <c r="N2208" t="s">
        <v>6633</v>
      </c>
      <c r="O2208" t="s">
        <v>3372</v>
      </c>
      <c r="P2208" t="s">
        <v>3372</v>
      </c>
      <c r="Q2208" t="s">
        <v>2055</v>
      </c>
      <c r="R2208" t="s">
        <v>79</v>
      </c>
      <c r="S2208" t="s">
        <v>40</v>
      </c>
      <c r="T2208" t="s">
        <v>2056</v>
      </c>
      <c r="U2208" t="s">
        <v>100</v>
      </c>
      <c r="V2208" t="s">
        <v>80</v>
      </c>
      <c r="W2208">
        <v>82300</v>
      </c>
      <c r="X2208" t="s">
        <v>85</v>
      </c>
      <c r="Y2208">
        <v>-60</v>
      </c>
      <c r="Z2208" t="s">
        <v>3373</v>
      </c>
      <c r="AA2208" t="s">
        <v>3373</v>
      </c>
      <c r="AB2208" t="s">
        <v>107</v>
      </c>
      <c r="AC2208" t="s">
        <v>91</v>
      </c>
      <c r="AD2208">
        <f>_xlfn.XLOOKUP(MIS[[#This Row],[TRADING SYMBOL]],[1]Sheet1!$D:$D,[1]Sheet1!$C:$C)</f>
        <v>389.05</v>
      </c>
      <c r="AE2208">
        <f>MIS[[#This Row],[OrderAverageTradedPrice]]*MIS[[#This Row],[OrderQuantity]]</f>
        <v>31345.999999999982</v>
      </c>
      <c r="AF2208">
        <f>MIS[[#This Row],[LTP]]*MIS[[#This Row],[OrderQuantity]]</f>
        <v>23343</v>
      </c>
      <c r="AG2208">
        <f>IF(MIS[[#This Row],[OrderSide]]="SELL",MIS[[#This Row],[VALUE]]-MIS[[#This Row],[LIVE_VALUE]],MIS[[#This Row],[LIVE_VALUE]]-MIS[[#This Row],[VALUE]])</f>
        <v>8002.9999999999818</v>
      </c>
      <c r="AH2208" t="str" cm="1">
        <f t="array" ref="AH2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8" t="str">
        <f>MIS[[#This Row],[TRADING SYMBOL]]</f>
        <v>SENSEX2552082300PE</v>
      </c>
      <c r="AJ2208" t="str">
        <f>IF(RIGHT(MIS[[#This Row],[Main/Hedge]],4)="MAIN","MAIN","HEDGE")</f>
        <v>MAIN</v>
      </c>
      <c r="AK2208" t="str" cm="1">
        <f t="array" ref="AK2208">_xlfn._xlws.FILTER(Table4[Column1],ISNUMBER(SEARCH(Table4[Column1],MIS[[#This Row],[OrderUniqueIdentifier]])),"")</f>
        <v>MS</v>
      </c>
    </row>
    <row r="2209" spans="1:37" x14ac:dyDescent="0.25">
      <c r="A2209" t="s">
        <v>1555</v>
      </c>
      <c r="B2209" t="s">
        <v>1577</v>
      </c>
      <c r="C2209" t="s">
        <v>6680</v>
      </c>
      <c r="D2209" t="s">
        <v>72</v>
      </c>
      <c r="E2209" t="s">
        <v>3202</v>
      </c>
      <c r="F2209" t="s">
        <v>98</v>
      </c>
      <c r="G2209" t="s">
        <v>89</v>
      </c>
      <c r="H2209" t="s">
        <v>93</v>
      </c>
      <c r="I2209" t="s">
        <v>76</v>
      </c>
      <c r="J2209" t="s">
        <v>6681</v>
      </c>
      <c r="K2209">
        <v>360</v>
      </c>
      <c r="L2209" t="s">
        <v>77</v>
      </c>
      <c r="M2209" t="s">
        <v>78</v>
      </c>
      <c r="N2209" t="s">
        <v>6682</v>
      </c>
      <c r="O2209" t="s">
        <v>3372</v>
      </c>
      <c r="P2209" t="s">
        <v>3372</v>
      </c>
      <c r="Q2209" t="s">
        <v>3205</v>
      </c>
      <c r="R2209" t="s">
        <v>79</v>
      </c>
      <c r="S2209" t="s">
        <v>40</v>
      </c>
      <c r="T2209" t="s">
        <v>3206</v>
      </c>
      <c r="U2209" t="s">
        <v>100</v>
      </c>
      <c r="V2209" t="s">
        <v>80</v>
      </c>
      <c r="W2209">
        <v>82100</v>
      </c>
      <c r="X2209" t="s">
        <v>85</v>
      </c>
      <c r="Y2209">
        <v>-360</v>
      </c>
      <c r="Z2209" t="s">
        <v>3373</v>
      </c>
      <c r="AA2209" t="s">
        <v>3373</v>
      </c>
      <c r="AB2209" t="s">
        <v>107</v>
      </c>
      <c r="AC2209" t="s">
        <v>91</v>
      </c>
      <c r="AD2209">
        <f>_xlfn.XLOOKUP(MIS[[#This Row],[TRADING SYMBOL]],[1]Sheet1!$D:$D,[1]Sheet1!$C:$C)</f>
        <v>310.8</v>
      </c>
      <c r="AE2209">
        <f>MIS[[#This Row],[OrderAverageTradedPrice]]*MIS[[#This Row],[OrderQuantity]]</f>
        <v>156810.99999999997</v>
      </c>
      <c r="AF2209">
        <f>MIS[[#This Row],[LTP]]*MIS[[#This Row],[OrderQuantity]]</f>
        <v>111888</v>
      </c>
      <c r="AG2209">
        <f>IF(MIS[[#This Row],[OrderSide]]="SELL",MIS[[#This Row],[VALUE]]-MIS[[#This Row],[LIVE_VALUE]],MIS[[#This Row],[LIVE_VALUE]]-MIS[[#This Row],[VALUE]])</f>
        <v>44922.999999999971</v>
      </c>
      <c r="AH2209" t="str" cm="1">
        <f t="array" ref="AH2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9" t="str">
        <f>MIS[[#This Row],[TRADING SYMBOL]]</f>
        <v>SENSEX2552082100PE</v>
      </c>
      <c r="AJ2209" t="str">
        <f>IF(RIGHT(MIS[[#This Row],[Main/Hedge]],4)="MAIN","MAIN","HEDGE")</f>
        <v>MAIN</v>
      </c>
      <c r="AK2209" t="str" cm="1">
        <f t="array" ref="AK2209">_xlfn._xlws.FILTER(Table4[Column1],ISNUMBER(SEARCH(Table4[Column1],MIS[[#This Row],[OrderUniqueIdentifier]])),"")</f>
        <v>MS</v>
      </c>
    </row>
    <row r="2210" spans="1:37" x14ac:dyDescent="0.25">
      <c r="A2210" t="s">
        <v>1555</v>
      </c>
      <c r="B2210" t="s">
        <v>1589</v>
      </c>
      <c r="C2210" t="s">
        <v>6720</v>
      </c>
      <c r="D2210" t="s">
        <v>72</v>
      </c>
      <c r="E2210" t="s">
        <v>160</v>
      </c>
      <c r="F2210" t="s">
        <v>98</v>
      </c>
      <c r="G2210" t="s">
        <v>89</v>
      </c>
      <c r="H2210" t="s">
        <v>93</v>
      </c>
      <c r="I2210" t="s">
        <v>76</v>
      </c>
      <c r="J2210" t="s">
        <v>5114</v>
      </c>
      <c r="K2210">
        <v>80</v>
      </c>
      <c r="L2210" t="s">
        <v>77</v>
      </c>
      <c r="M2210" t="s">
        <v>78</v>
      </c>
      <c r="N2210" t="s">
        <v>6721</v>
      </c>
      <c r="O2210" t="s">
        <v>3372</v>
      </c>
      <c r="P2210" t="s">
        <v>3372</v>
      </c>
      <c r="Q2210" t="s">
        <v>162</v>
      </c>
      <c r="R2210" t="s">
        <v>79</v>
      </c>
      <c r="S2210" t="s">
        <v>40</v>
      </c>
      <c r="T2210" t="s">
        <v>163</v>
      </c>
      <c r="U2210" t="s">
        <v>100</v>
      </c>
      <c r="V2210" t="s">
        <v>80</v>
      </c>
      <c r="W2210">
        <v>82500</v>
      </c>
      <c r="X2210" t="s">
        <v>81</v>
      </c>
      <c r="Y2210">
        <v>-80</v>
      </c>
      <c r="Z2210" t="s">
        <v>3373</v>
      </c>
      <c r="AA2210" t="s">
        <v>3373</v>
      </c>
      <c r="AB2210" t="s">
        <v>90</v>
      </c>
      <c r="AC2210" t="s">
        <v>91</v>
      </c>
      <c r="AD2210">
        <f>_xlfn.XLOOKUP(MIS[[#This Row],[TRADING SYMBOL]],[1]Sheet1!$D:$D,[1]Sheet1!$C:$C)</f>
        <v>367.2</v>
      </c>
      <c r="AE2210">
        <f>MIS[[#This Row],[OrderAverageTradedPrice]]*MIS[[#This Row],[OrderQuantity]]</f>
        <v>33402</v>
      </c>
      <c r="AF2210">
        <f>MIS[[#This Row],[LTP]]*MIS[[#This Row],[OrderQuantity]]</f>
        <v>29376</v>
      </c>
      <c r="AG2210">
        <f>IF(MIS[[#This Row],[OrderSide]]="SELL",MIS[[#This Row],[VALUE]]-MIS[[#This Row],[LIVE_VALUE]],MIS[[#This Row],[LIVE_VALUE]]-MIS[[#This Row],[VALUE]])</f>
        <v>4026</v>
      </c>
      <c r="AH2210" t="str" cm="1">
        <f t="array" ref="AH2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0" t="str">
        <f>MIS[[#This Row],[TRADING SYMBOL]]</f>
        <v>SENSEX2552082500CE</v>
      </c>
      <c r="AJ2210" t="str">
        <f>IF(RIGHT(MIS[[#This Row],[Main/Hedge]],4)="MAIN","MAIN","HEDGE")</f>
        <v>MAIN</v>
      </c>
      <c r="AK2210" t="str" cm="1">
        <f t="array" ref="AK2210">_xlfn._xlws.FILTER(Table4[Column1],ISNUMBER(SEARCH(Table4[Column1],MIS[[#This Row],[OrderUniqueIdentifier]])),"")</f>
        <v>MS</v>
      </c>
    </row>
    <row r="2211" spans="1:37" x14ac:dyDescent="0.25">
      <c r="A2211" t="s">
        <v>1555</v>
      </c>
      <c r="B2211" t="s">
        <v>1597</v>
      </c>
      <c r="C2211" t="s">
        <v>6751</v>
      </c>
      <c r="D2211" t="s">
        <v>72</v>
      </c>
      <c r="E2211" t="s">
        <v>2053</v>
      </c>
      <c r="F2211" t="s">
        <v>98</v>
      </c>
      <c r="G2211" t="s">
        <v>89</v>
      </c>
      <c r="H2211" t="s">
        <v>93</v>
      </c>
      <c r="I2211" t="s">
        <v>76</v>
      </c>
      <c r="J2211" t="s">
        <v>6752</v>
      </c>
      <c r="K2211">
        <v>80</v>
      </c>
      <c r="L2211" t="s">
        <v>77</v>
      </c>
      <c r="M2211" t="s">
        <v>78</v>
      </c>
      <c r="N2211" t="s">
        <v>6752</v>
      </c>
      <c r="O2211" t="s">
        <v>3204</v>
      </c>
      <c r="P2211" t="s">
        <v>3372</v>
      </c>
      <c r="Q2211" t="s">
        <v>2055</v>
      </c>
      <c r="R2211" t="s">
        <v>79</v>
      </c>
      <c r="S2211" t="s">
        <v>40</v>
      </c>
      <c r="T2211" t="s">
        <v>2056</v>
      </c>
      <c r="U2211" t="s">
        <v>100</v>
      </c>
      <c r="V2211" t="s">
        <v>80</v>
      </c>
      <c r="W2211">
        <v>82300</v>
      </c>
      <c r="X2211" t="s">
        <v>85</v>
      </c>
      <c r="Y2211">
        <v>-80</v>
      </c>
      <c r="Z2211" t="s">
        <v>3207</v>
      </c>
      <c r="AA2211" t="s">
        <v>3373</v>
      </c>
      <c r="AB2211" t="s">
        <v>107</v>
      </c>
      <c r="AC2211" t="s">
        <v>91</v>
      </c>
      <c r="AD2211">
        <f>_xlfn.XLOOKUP(MIS[[#This Row],[TRADING SYMBOL]],[1]Sheet1!$D:$D,[1]Sheet1!$C:$C)</f>
        <v>389.05</v>
      </c>
      <c r="AE2211">
        <f>MIS[[#This Row],[OrderAverageTradedPrice]]*MIS[[#This Row],[OrderQuantity]]</f>
        <v>41832</v>
      </c>
      <c r="AF2211">
        <f>MIS[[#This Row],[LTP]]*MIS[[#This Row],[OrderQuantity]]</f>
        <v>31124</v>
      </c>
      <c r="AG2211">
        <f>IF(MIS[[#This Row],[OrderSide]]="SELL",MIS[[#This Row],[VALUE]]-MIS[[#This Row],[LIVE_VALUE]],MIS[[#This Row],[LIVE_VALUE]]-MIS[[#This Row],[VALUE]])</f>
        <v>10708</v>
      </c>
      <c r="AH2211" t="str" cm="1">
        <f t="array" ref="AH2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1" t="str">
        <f>MIS[[#This Row],[TRADING SYMBOL]]</f>
        <v>SENSEX2552082300PE</v>
      </c>
      <c r="AJ2211" t="str">
        <f>IF(RIGHT(MIS[[#This Row],[Main/Hedge]],4)="MAIN","MAIN","HEDGE")</f>
        <v>MAIN</v>
      </c>
      <c r="AK2211" t="str" cm="1">
        <f t="array" ref="AK2211">_xlfn._xlws.FILTER(Table4[Column1],ISNUMBER(SEARCH(Table4[Column1],MIS[[#This Row],[OrderUniqueIdentifier]])),"")</f>
        <v>MS</v>
      </c>
    </row>
    <row r="2212" spans="1:37" x14ac:dyDescent="0.25">
      <c r="A2212" t="s">
        <v>1555</v>
      </c>
      <c r="B2212" t="s">
        <v>1597</v>
      </c>
      <c r="C2212" t="s">
        <v>6753</v>
      </c>
      <c r="D2212" t="s">
        <v>72</v>
      </c>
      <c r="E2212" t="s">
        <v>3186</v>
      </c>
      <c r="F2212" t="s">
        <v>98</v>
      </c>
      <c r="G2212" t="s">
        <v>89</v>
      </c>
      <c r="H2212" t="s">
        <v>93</v>
      </c>
      <c r="I2212" t="s">
        <v>76</v>
      </c>
      <c r="J2212" t="s">
        <v>6754</v>
      </c>
      <c r="K2212">
        <v>80</v>
      </c>
      <c r="L2212" t="s">
        <v>77</v>
      </c>
      <c r="M2212" t="s">
        <v>78</v>
      </c>
      <c r="N2212" t="s">
        <v>6755</v>
      </c>
      <c r="O2212" t="s">
        <v>3204</v>
      </c>
      <c r="P2212" t="s">
        <v>3372</v>
      </c>
      <c r="Q2212" t="s">
        <v>3189</v>
      </c>
      <c r="R2212" t="s">
        <v>79</v>
      </c>
      <c r="S2212" t="s">
        <v>40</v>
      </c>
      <c r="T2212" t="s">
        <v>3190</v>
      </c>
      <c r="U2212" t="s">
        <v>100</v>
      </c>
      <c r="V2212" t="s">
        <v>80</v>
      </c>
      <c r="W2212">
        <v>82400</v>
      </c>
      <c r="X2212" t="s">
        <v>81</v>
      </c>
      <c r="Y2212">
        <v>-80</v>
      </c>
      <c r="Z2212" t="s">
        <v>3207</v>
      </c>
      <c r="AA2212" t="s">
        <v>3373</v>
      </c>
      <c r="AB2212" t="s">
        <v>90</v>
      </c>
      <c r="AC2212" t="s">
        <v>91</v>
      </c>
      <c r="AD2212">
        <f>_xlfn.XLOOKUP(MIS[[#This Row],[TRADING SYMBOL]],[1]Sheet1!$D:$D,[1]Sheet1!$C:$C)</f>
        <v>414.75</v>
      </c>
      <c r="AE2212">
        <f>MIS[[#This Row],[OrderAverageTradedPrice]]*MIS[[#This Row],[OrderQuantity]]</f>
        <v>37159</v>
      </c>
      <c r="AF2212">
        <f>MIS[[#This Row],[LTP]]*MIS[[#This Row],[OrderQuantity]]</f>
        <v>33180</v>
      </c>
      <c r="AG2212">
        <f>IF(MIS[[#This Row],[OrderSide]]="SELL",MIS[[#This Row],[VALUE]]-MIS[[#This Row],[LIVE_VALUE]],MIS[[#This Row],[LIVE_VALUE]]-MIS[[#This Row],[VALUE]])</f>
        <v>3979</v>
      </c>
      <c r="AH2212" t="str" cm="1">
        <f t="array" ref="AH2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2" t="str">
        <f>MIS[[#This Row],[TRADING SYMBOL]]</f>
        <v>SENSEX2552082400CE</v>
      </c>
      <c r="AJ2212" t="str">
        <f>IF(RIGHT(MIS[[#This Row],[Main/Hedge]],4)="MAIN","MAIN","HEDGE")</f>
        <v>MAIN</v>
      </c>
      <c r="AK2212" t="str" cm="1">
        <f t="array" ref="AK2212">_xlfn._xlws.FILTER(Table4[Column1],ISNUMBER(SEARCH(Table4[Column1],MIS[[#This Row],[OrderUniqueIdentifier]])),"")</f>
        <v>MS</v>
      </c>
    </row>
    <row r="2213" spans="1:37" x14ac:dyDescent="0.25">
      <c r="A2213" t="s">
        <v>1555</v>
      </c>
      <c r="B2213" t="s">
        <v>1623</v>
      </c>
      <c r="C2213" t="s">
        <v>6807</v>
      </c>
      <c r="D2213" t="s">
        <v>72</v>
      </c>
      <c r="E2213" t="s">
        <v>2044</v>
      </c>
      <c r="F2213" t="s">
        <v>98</v>
      </c>
      <c r="G2213" t="s">
        <v>89</v>
      </c>
      <c r="H2213" t="s">
        <v>93</v>
      </c>
      <c r="I2213" t="s">
        <v>76</v>
      </c>
      <c r="J2213" t="s">
        <v>6412</v>
      </c>
      <c r="K2213">
        <v>20</v>
      </c>
      <c r="L2213" t="s">
        <v>77</v>
      </c>
      <c r="M2213" t="s">
        <v>78</v>
      </c>
      <c r="N2213" t="s">
        <v>6412</v>
      </c>
      <c r="O2213" t="s">
        <v>3204</v>
      </c>
      <c r="P2213" t="s">
        <v>3372</v>
      </c>
      <c r="Q2213" t="s">
        <v>2048</v>
      </c>
      <c r="R2213" t="s">
        <v>79</v>
      </c>
      <c r="S2213" t="s">
        <v>40</v>
      </c>
      <c r="T2213" t="s">
        <v>2049</v>
      </c>
      <c r="U2213" t="s">
        <v>100</v>
      </c>
      <c r="V2213" t="s">
        <v>80</v>
      </c>
      <c r="W2213">
        <v>82300</v>
      </c>
      <c r="X2213" t="s">
        <v>81</v>
      </c>
      <c r="Y2213">
        <v>-20</v>
      </c>
      <c r="Z2213" t="s">
        <v>3207</v>
      </c>
      <c r="AA2213" t="s">
        <v>3373</v>
      </c>
      <c r="AB2213" t="s">
        <v>90</v>
      </c>
      <c r="AC2213" t="s">
        <v>91</v>
      </c>
      <c r="AD2213">
        <f>_xlfn.XLOOKUP(MIS[[#This Row],[TRADING SYMBOL]],[1]Sheet1!$D:$D,[1]Sheet1!$C:$C)</f>
        <v>464.4</v>
      </c>
      <c r="AE2213">
        <f>MIS[[#This Row],[OrderAverageTradedPrice]]*MIS[[#This Row],[OrderQuantity]]</f>
        <v>10301</v>
      </c>
      <c r="AF2213">
        <f>MIS[[#This Row],[LTP]]*MIS[[#This Row],[OrderQuantity]]</f>
        <v>9288</v>
      </c>
      <c r="AG2213">
        <f>IF(MIS[[#This Row],[OrderSide]]="SELL",MIS[[#This Row],[VALUE]]-MIS[[#This Row],[LIVE_VALUE]],MIS[[#This Row],[LIVE_VALUE]]-MIS[[#This Row],[VALUE]])</f>
        <v>1013</v>
      </c>
      <c r="AH2213" t="str" cm="1">
        <f t="array" ref="AH2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3" t="str">
        <f>MIS[[#This Row],[TRADING SYMBOL]]</f>
        <v>SENSEX2552082300CE</v>
      </c>
      <c r="AJ2213" t="str">
        <f>IF(RIGHT(MIS[[#This Row],[Main/Hedge]],4)="MAIN","MAIN","HEDGE")</f>
        <v>MAIN</v>
      </c>
      <c r="AK2213" t="str" cm="1">
        <f t="array" ref="AK2213">_xlfn._xlws.FILTER(Table4[Column1],ISNUMBER(SEARCH(Table4[Column1],MIS[[#This Row],[OrderUniqueIdentifier]])),"")</f>
        <v>MS</v>
      </c>
    </row>
    <row r="2214" spans="1:37" x14ac:dyDescent="0.25">
      <c r="A2214" t="s">
        <v>1555</v>
      </c>
      <c r="B2214" t="s">
        <v>1623</v>
      </c>
      <c r="C2214" t="s">
        <v>6808</v>
      </c>
      <c r="D2214" t="s">
        <v>72</v>
      </c>
      <c r="E2214" t="s">
        <v>2053</v>
      </c>
      <c r="F2214" t="s">
        <v>98</v>
      </c>
      <c r="G2214" t="s">
        <v>89</v>
      </c>
      <c r="H2214" t="s">
        <v>93</v>
      </c>
      <c r="I2214" t="s">
        <v>76</v>
      </c>
      <c r="J2214" t="s">
        <v>5541</v>
      </c>
      <c r="K2214">
        <v>20</v>
      </c>
      <c r="L2214" t="s">
        <v>77</v>
      </c>
      <c r="M2214" t="s">
        <v>78</v>
      </c>
      <c r="N2214" t="s">
        <v>5541</v>
      </c>
      <c r="O2214" t="s">
        <v>3372</v>
      </c>
      <c r="P2214" t="s">
        <v>3372</v>
      </c>
      <c r="Q2214" t="s">
        <v>2055</v>
      </c>
      <c r="R2214" t="s">
        <v>79</v>
      </c>
      <c r="S2214" t="s">
        <v>40</v>
      </c>
      <c r="T2214" t="s">
        <v>2056</v>
      </c>
      <c r="U2214" t="s">
        <v>100</v>
      </c>
      <c r="V2214" t="s">
        <v>80</v>
      </c>
      <c r="W2214">
        <v>82300</v>
      </c>
      <c r="X2214" t="s">
        <v>85</v>
      </c>
      <c r="Y2214">
        <v>-20</v>
      </c>
      <c r="Z2214" t="s">
        <v>3373</v>
      </c>
      <c r="AA2214" t="s">
        <v>3373</v>
      </c>
      <c r="AB2214" t="s">
        <v>107</v>
      </c>
      <c r="AC2214" t="s">
        <v>91</v>
      </c>
      <c r="AD2214">
        <f>_xlfn.XLOOKUP(MIS[[#This Row],[TRADING SYMBOL]],[1]Sheet1!$D:$D,[1]Sheet1!$C:$C)</f>
        <v>389.05</v>
      </c>
      <c r="AE2214">
        <f>MIS[[#This Row],[OrderAverageTradedPrice]]*MIS[[#This Row],[OrderQuantity]]</f>
        <v>10463</v>
      </c>
      <c r="AF2214">
        <f>MIS[[#This Row],[LTP]]*MIS[[#This Row],[OrderQuantity]]</f>
        <v>7781</v>
      </c>
      <c r="AG2214">
        <f>IF(MIS[[#This Row],[OrderSide]]="SELL",MIS[[#This Row],[VALUE]]-MIS[[#This Row],[LIVE_VALUE]],MIS[[#This Row],[LIVE_VALUE]]-MIS[[#This Row],[VALUE]])</f>
        <v>2682</v>
      </c>
      <c r="AH2214" t="str" cm="1">
        <f t="array" ref="AH2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4" t="str">
        <f>MIS[[#This Row],[TRADING SYMBOL]]</f>
        <v>SENSEX2552082300PE</v>
      </c>
      <c r="AJ2214" t="str">
        <f>IF(RIGHT(MIS[[#This Row],[Main/Hedge]],4)="MAIN","MAIN","HEDGE")</f>
        <v>MAIN</v>
      </c>
      <c r="AK2214" t="str" cm="1">
        <f t="array" ref="AK2214">_xlfn._xlws.FILTER(Table4[Column1],ISNUMBER(SEARCH(Table4[Column1],MIS[[#This Row],[OrderUniqueIdentifier]])),"")</f>
        <v>MS</v>
      </c>
    </row>
    <row r="2215" spans="1:37" x14ac:dyDescent="0.25">
      <c r="A2215" t="s">
        <v>1555</v>
      </c>
      <c r="B2215" t="s">
        <v>1631</v>
      </c>
      <c r="C2215" t="s">
        <v>6837</v>
      </c>
      <c r="D2215" t="s">
        <v>72</v>
      </c>
      <c r="E2215" t="s">
        <v>3193</v>
      </c>
      <c r="F2215" t="s">
        <v>98</v>
      </c>
      <c r="G2215" t="s">
        <v>89</v>
      </c>
      <c r="H2215" t="s">
        <v>93</v>
      </c>
      <c r="I2215" t="s">
        <v>76</v>
      </c>
      <c r="J2215" t="s">
        <v>5493</v>
      </c>
      <c r="K2215">
        <v>120</v>
      </c>
      <c r="L2215" t="s">
        <v>77</v>
      </c>
      <c r="M2215" t="s">
        <v>78</v>
      </c>
      <c r="N2215" t="s">
        <v>6838</v>
      </c>
      <c r="O2215" t="s">
        <v>3204</v>
      </c>
      <c r="P2215" t="s">
        <v>3372</v>
      </c>
      <c r="Q2215" t="s">
        <v>3195</v>
      </c>
      <c r="R2215" t="s">
        <v>79</v>
      </c>
      <c r="S2215" t="s">
        <v>40</v>
      </c>
      <c r="T2215" t="s">
        <v>3196</v>
      </c>
      <c r="U2215" t="s">
        <v>100</v>
      </c>
      <c r="V2215" t="s">
        <v>80</v>
      </c>
      <c r="W2215">
        <v>82200</v>
      </c>
      <c r="X2215" t="s">
        <v>85</v>
      </c>
      <c r="Y2215">
        <v>-120</v>
      </c>
      <c r="Z2215" t="s">
        <v>3207</v>
      </c>
      <c r="AA2215" t="s">
        <v>3373</v>
      </c>
      <c r="AB2215" t="s">
        <v>107</v>
      </c>
      <c r="AC2215" t="s">
        <v>91</v>
      </c>
      <c r="AD2215">
        <f>_xlfn.XLOOKUP(MIS[[#This Row],[TRADING SYMBOL]],[1]Sheet1!$D:$D,[1]Sheet1!$C:$C)</f>
        <v>350</v>
      </c>
      <c r="AE2215">
        <f>MIS[[#This Row],[OrderAverageTradedPrice]]*MIS[[#This Row],[OrderQuantity]]</f>
        <v>57339</v>
      </c>
      <c r="AF2215">
        <f>MIS[[#This Row],[LTP]]*MIS[[#This Row],[OrderQuantity]]</f>
        <v>42000</v>
      </c>
      <c r="AG2215">
        <f>IF(MIS[[#This Row],[OrderSide]]="SELL",MIS[[#This Row],[VALUE]]-MIS[[#This Row],[LIVE_VALUE]],MIS[[#This Row],[LIVE_VALUE]]-MIS[[#This Row],[VALUE]])</f>
        <v>15339</v>
      </c>
      <c r="AH2215" t="str" cm="1">
        <f t="array" ref="AH2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5" t="str">
        <f>MIS[[#This Row],[TRADING SYMBOL]]</f>
        <v>SENSEX2552082200PE</v>
      </c>
      <c r="AJ2215" t="str">
        <f>IF(RIGHT(MIS[[#This Row],[Main/Hedge]],4)="MAIN","MAIN","HEDGE")</f>
        <v>MAIN</v>
      </c>
      <c r="AK2215" t="str" cm="1">
        <f t="array" ref="AK2215">_xlfn._xlws.FILTER(Table4[Column1],ISNUMBER(SEARCH(Table4[Column1],MIS[[#This Row],[OrderUniqueIdentifier]])),"")</f>
        <v>MS</v>
      </c>
    </row>
    <row r="2216" spans="1:37" x14ac:dyDescent="0.25">
      <c r="A2216" t="s">
        <v>1555</v>
      </c>
      <c r="B2216" t="s">
        <v>1640</v>
      </c>
      <c r="C2216" t="s">
        <v>6878</v>
      </c>
      <c r="D2216" t="s">
        <v>72</v>
      </c>
      <c r="E2216" t="s">
        <v>3202</v>
      </c>
      <c r="F2216" t="s">
        <v>98</v>
      </c>
      <c r="G2216" t="s">
        <v>89</v>
      </c>
      <c r="H2216" t="s">
        <v>93</v>
      </c>
      <c r="I2216" t="s">
        <v>76</v>
      </c>
      <c r="J2216" t="s">
        <v>3269</v>
      </c>
      <c r="K2216">
        <v>100</v>
      </c>
      <c r="L2216" t="s">
        <v>77</v>
      </c>
      <c r="M2216" t="s">
        <v>78</v>
      </c>
      <c r="N2216" t="s">
        <v>6879</v>
      </c>
      <c r="O2216" t="s">
        <v>3204</v>
      </c>
      <c r="P2216" t="s">
        <v>3372</v>
      </c>
      <c r="Q2216" t="s">
        <v>3205</v>
      </c>
      <c r="R2216" t="s">
        <v>79</v>
      </c>
      <c r="S2216" t="s">
        <v>40</v>
      </c>
      <c r="T2216" t="s">
        <v>3206</v>
      </c>
      <c r="U2216" t="s">
        <v>100</v>
      </c>
      <c r="V2216" t="s">
        <v>80</v>
      </c>
      <c r="W2216">
        <v>82100</v>
      </c>
      <c r="X2216" t="s">
        <v>85</v>
      </c>
      <c r="Y2216">
        <v>-100</v>
      </c>
      <c r="Z2216" t="s">
        <v>3207</v>
      </c>
      <c r="AA2216" t="s">
        <v>3373</v>
      </c>
      <c r="AB2216" t="s">
        <v>107</v>
      </c>
      <c r="AC2216" t="s">
        <v>91</v>
      </c>
      <c r="AD2216">
        <f>_xlfn.XLOOKUP(MIS[[#This Row],[TRADING SYMBOL]],[1]Sheet1!$D:$D,[1]Sheet1!$C:$C)</f>
        <v>310.8</v>
      </c>
      <c r="AE2216">
        <f>MIS[[#This Row],[OrderAverageTradedPrice]]*MIS[[#This Row],[OrderQuantity]]</f>
        <v>43560</v>
      </c>
      <c r="AF2216">
        <f>MIS[[#This Row],[LTP]]*MIS[[#This Row],[OrderQuantity]]</f>
        <v>31080</v>
      </c>
      <c r="AG2216">
        <f>IF(MIS[[#This Row],[OrderSide]]="SELL",MIS[[#This Row],[VALUE]]-MIS[[#This Row],[LIVE_VALUE]],MIS[[#This Row],[LIVE_VALUE]]-MIS[[#This Row],[VALUE]])</f>
        <v>12480</v>
      </c>
      <c r="AH2216" t="str" cm="1">
        <f t="array" ref="AH2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6" t="str">
        <f>MIS[[#This Row],[TRADING SYMBOL]]</f>
        <v>SENSEX2552082100PE</v>
      </c>
      <c r="AJ2216" t="str">
        <f>IF(RIGHT(MIS[[#This Row],[Main/Hedge]],4)="MAIN","MAIN","HEDGE")</f>
        <v>MAIN</v>
      </c>
      <c r="AK2216" t="str" cm="1">
        <f t="array" ref="AK2216">_xlfn._xlws.FILTER(Table4[Column1],ISNUMBER(SEARCH(Table4[Column1],MIS[[#This Row],[OrderUniqueIdentifier]])),"")</f>
        <v>MS</v>
      </c>
    </row>
    <row r="2217" spans="1:37" x14ac:dyDescent="0.25">
      <c r="A2217" t="s">
        <v>1555</v>
      </c>
      <c r="B2217" t="s">
        <v>1657</v>
      </c>
      <c r="C2217" t="s">
        <v>6935</v>
      </c>
      <c r="D2217" t="s">
        <v>72</v>
      </c>
      <c r="E2217" t="s">
        <v>3186</v>
      </c>
      <c r="F2217" t="s">
        <v>98</v>
      </c>
      <c r="G2217" t="s">
        <v>89</v>
      </c>
      <c r="H2217" t="s">
        <v>93</v>
      </c>
      <c r="I2217" t="s">
        <v>76</v>
      </c>
      <c r="J2217" t="s">
        <v>6936</v>
      </c>
      <c r="K2217">
        <v>140</v>
      </c>
      <c r="L2217" t="s">
        <v>77</v>
      </c>
      <c r="M2217" t="s">
        <v>78</v>
      </c>
      <c r="N2217" t="s">
        <v>6937</v>
      </c>
      <c r="O2217" t="s">
        <v>3204</v>
      </c>
      <c r="P2217" t="s">
        <v>3372</v>
      </c>
      <c r="Q2217" t="s">
        <v>3189</v>
      </c>
      <c r="R2217" t="s">
        <v>79</v>
      </c>
      <c r="S2217" t="s">
        <v>40</v>
      </c>
      <c r="T2217" t="s">
        <v>3190</v>
      </c>
      <c r="U2217" t="s">
        <v>100</v>
      </c>
      <c r="V2217" t="s">
        <v>80</v>
      </c>
      <c r="W2217">
        <v>82400</v>
      </c>
      <c r="X2217" t="s">
        <v>81</v>
      </c>
      <c r="Y2217">
        <v>-140</v>
      </c>
      <c r="Z2217" t="s">
        <v>3207</v>
      </c>
      <c r="AA2217" t="s">
        <v>3373</v>
      </c>
      <c r="AB2217" t="s">
        <v>90</v>
      </c>
      <c r="AC2217" t="s">
        <v>91</v>
      </c>
      <c r="AD2217">
        <f>_xlfn.XLOOKUP(MIS[[#This Row],[TRADING SYMBOL]],[1]Sheet1!$D:$D,[1]Sheet1!$C:$C)</f>
        <v>414.75</v>
      </c>
      <c r="AE2217">
        <f>MIS[[#This Row],[OrderAverageTradedPrice]]*MIS[[#This Row],[OrderQuantity]]</f>
        <v>65090.999999999964</v>
      </c>
      <c r="AF2217">
        <f>MIS[[#This Row],[LTP]]*MIS[[#This Row],[OrderQuantity]]</f>
        <v>58065</v>
      </c>
      <c r="AG2217">
        <f>IF(MIS[[#This Row],[OrderSide]]="SELL",MIS[[#This Row],[VALUE]]-MIS[[#This Row],[LIVE_VALUE]],MIS[[#This Row],[LIVE_VALUE]]-MIS[[#This Row],[VALUE]])</f>
        <v>7025.9999999999636</v>
      </c>
      <c r="AH2217" t="str" cm="1">
        <f t="array" ref="AH2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7" t="str">
        <f>MIS[[#This Row],[TRADING SYMBOL]]</f>
        <v>SENSEX2552082400CE</v>
      </c>
      <c r="AJ2217" t="str">
        <f>IF(RIGHT(MIS[[#This Row],[Main/Hedge]],4)="MAIN","MAIN","HEDGE")</f>
        <v>MAIN</v>
      </c>
      <c r="AK2217" t="str" cm="1">
        <f t="array" ref="AK2217">_xlfn._xlws.FILTER(Table4[Column1],ISNUMBER(SEARCH(Table4[Column1],MIS[[#This Row],[OrderUniqueIdentifier]])),"")</f>
        <v>MS</v>
      </c>
    </row>
    <row r="2218" spans="1:37" x14ac:dyDescent="0.25">
      <c r="A2218" t="s">
        <v>1555</v>
      </c>
      <c r="B2218" t="s">
        <v>1657</v>
      </c>
      <c r="C2218" t="s">
        <v>6938</v>
      </c>
      <c r="D2218" t="s">
        <v>72</v>
      </c>
      <c r="E2218" t="s">
        <v>3193</v>
      </c>
      <c r="F2218" t="s">
        <v>98</v>
      </c>
      <c r="G2218" t="s">
        <v>89</v>
      </c>
      <c r="H2218" t="s">
        <v>93</v>
      </c>
      <c r="I2218" t="s">
        <v>76</v>
      </c>
      <c r="J2218" t="s">
        <v>6939</v>
      </c>
      <c r="K2218">
        <v>140</v>
      </c>
      <c r="L2218" t="s">
        <v>77</v>
      </c>
      <c r="M2218" t="s">
        <v>78</v>
      </c>
      <c r="N2218" t="s">
        <v>6940</v>
      </c>
      <c r="O2218" t="s">
        <v>3204</v>
      </c>
      <c r="P2218" t="s">
        <v>3372</v>
      </c>
      <c r="Q2218" t="s">
        <v>3195</v>
      </c>
      <c r="R2218" t="s">
        <v>79</v>
      </c>
      <c r="S2218" t="s">
        <v>40</v>
      </c>
      <c r="T2218" t="s">
        <v>3196</v>
      </c>
      <c r="U2218" t="s">
        <v>100</v>
      </c>
      <c r="V2218" t="s">
        <v>80</v>
      </c>
      <c r="W2218">
        <v>82200</v>
      </c>
      <c r="X2218" t="s">
        <v>85</v>
      </c>
      <c r="Y2218">
        <v>-140</v>
      </c>
      <c r="Z2218" t="s">
        <v>3207</v>
      </c>
      <c r="AA2218" t="s">
        <v>3373</v>
      </c>
      <c r="AB2218" t="s">
        <v>107</v>
      </c>
      <c r="AC2218" t="s">
        <v>91</v>
      </c>
      <c r="AD2218">
        <f>_xlfn.XLOOKUP(MIS[[#This Row],[TRADING SYMBOL]],[1]Sheet1!$D:$D,[1]Sheet1!$C:$C)</f>
        <v>350</v>
      </c>
      <c r="AE2218">
        <f>MIS[[#This Row],[OrderAverageTradedPrice]]*MIS[[#This Row],[OrderQuantity]]</f>
        <v>66932.999999999971</v>
      </c>
      <c r="AF2218">
        <f>MIS[[#This Row],[LTP]]*MIS[[#This Row],[OrderQuantity]]</f>
        <v>49000</v>
      </c>
      <c r="AG2218">
        <f>IF(MIS[[#This Row],[OrderSide]]="SELL",MIS[[#This Row],[VALUE]]-MIS[[#This Row],[LIVE_VALUE]],MIS[[#This Row],[LIVE_VALUE]]-MIS[[#This Row],[VALUE]])</f>
        <v>17932.999999999971</v>
      </c>
      <c r="AH2218" t="str" cm="1">
        <f t="array" ref="AH2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8" t="str">
        <f>MIS[[#This Row],[TRADING SYMBOL]]</f>
        <v>SENSEX2552082200PE</v>
      </c>
      <c r="AJ2218" t="str">
        <f>IF(RIGHT(MIS[[#This Row],[Main/Hedge]],4)="MAIN","MAIN","HEDGE")</f>
        <v>MAIN</v>
      </c>
      <c r="AK2218" t="str" cm="1">
        <f t="array" ref="AK2218">_xlfn._xlws.FILTER(Table4[Column1],ISNUMBER(SEARCH(Table4[Column1],MIS[[#This Row],[OrderUniqueIdentifier]])),"")</f>
        <v>MS</v>
      </c>
    </row>
    <row r="2219" spans="1:37" x14ac:dyDescent="0.25">
      <c r="A2219" t="s">
        <v>1555</v>
      </c>
      <c r="B2219" t="s">
        <v>1665</v>
      </c>
      <c r="C2219" t="s">
        <v>6969</v>
      </c>
      <c r="D2219" t="s">
        <v>72</v>
      </c>
      <c r="E2219" t="s">
        <v>2044</v>
      </c>
      <c r="F2219" t="s">
        <v>98</v>
      </c>
      <c r="G2219" t="s">
        <v>89</v>
      </c>
      <c r="H2219" t="s">
        <v>93</v>
      </c>
      <c r="I2219" t="s">
        <v>76</v>
      </c>
      <c r="J2219" t="s">
        <v>6970</v>
      </c>
      <c r="K2219">
        <v>20</v>
      </c>
      <c r="L2219" t="s">
        <v>77</v>
      </c>
      <c r="M2219" t="s">
        <v>78</v>
      </c>
      <c r="N2219" t="s">
        <v>6970</v>
      </c>
      <c r="O2219" t="s">
        <v>3204</v>
      </c>
      <c r="P2219" t="s">
        <v>3372</v>
      </c>
      <c r="Q2219" t="s">
        <v>2048</v>
      </c>
      <c r="R2219" t="s">
        <v>79</v>
      </c>
      <c r="S2219" t="s">
        <v>40</v>
      </c>
      <c r="T2219" t="s">
        <v>2049</v>
      </c>
      <c r="U2219" t="s">
        <v>100</v>
      </c>
      <c r="V2219" t="s">
        <v>80</v>
      </c>
      <c r="W2219">
        <v>82300</v>
      </c>
      <c r="X2219" t="s">
        <v>81</v>
      </c>
      <c r="Y2219">
        <v>-20</v>
      </c>
      <c r="Z2219" t="s">
        <v>3207</v>
      </c>
      <c r="AA2219" t="s">
        <v>3373</v>
      </c>
      <c r="AB2219" t="s">
        <v>90</v>
      </c>
      <c r="AC2219" t="s">
        <v>91</v>
      </c>
      <c r="AD2219">
        <f>_xlfn.XLOOKUP(MIS[[#This Row],[TRADING SYMBOL]],[1]Sheet1!$D:$D,[1]Sheet1!$C:$C)</f>
        <v>464.4</v>
      </c>
      <c r="AE2219">
        <f>MIS[[#This Row],[OrderAverageTradedPrice]]*MIS[[#This Row],[OrderQuantity]]</f>
        <v>10297</v>
      </c>
      <c r="AF2219">
        <f>MIS[[#This Row],[LTP]]*MIS[[#This Row],[OrderQuantity]]</f>
        <v>9288</v>
      </c>
      <c r="AG2219">
        <f>IF(MIS[[#This Row],[OrderSide]]="SELL",MIS[[#This Row],[VALUE]]-MIS[[#This Row],[LIVE_VALUE]],MIS[[#This Row],[LIVE_VALUE]]-MIS[[#This Row],[VALUE]])</f>
        <v>1009</v>
      </c>
      <c r="AH2219" t="str" cm="1">
        <f t="array" ref="AH2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9" t="str">
        <f>MIS[[#This Row],[TRADING SYMBOL]]</f>
        <v>SENSEX2552082300CE</v>
      </c>
      <c r="AJ2219" t="str">
        <f>IF(RIGHT(MIS[[#This Row],[Main/Hedge]],4)="MAIN","MAIN","HEDGE")</f>
        <v>MAIN</v>
      </c>
      <c r="AK2219" t="str" cm="1">
        <f t="array" ref="AK2219">_xlfn._xlws.FILTER(Table4[Column1],ISNUMBER(SEARCH(Table4[Column1],MIS[[#This Row],[OrderUniqueIdentifier]])),"")</f>
        <v>MS</v>
      </c>
    </row>
    <row r="2220" spans="1:37" x14ac:dyDescent="0.25">
      <c r="A2220" t="s">
        <v>1555</v>
      </c>
      <c r="B2220" t="s">
        <v>1665</v>
      </c>
      <c r="C2220" t="s">
        <v>6971</v>
      </c>
      <c r="D2220" t="s">
        <v>72</v>
      </c>
      <c r="E2220" t="s">
        <v>2053</v>
      </c>
      <c r="F2220" t="s">
        <v>98</v>
      </c>
      <c r="G2220" t="s">
        <v>89</v>
      </c>
      <c r="H2220" t="s">
        <v>93</v>
      </c>
      <c r="I2220" t="s">
        <v>76</v>
      </c>
      <c r="J2220" t="s">
        <v>6972</v>
      </c>
      <c r="K2220">
        <v>20</v>
      </c>
      <c r="L2220" t="s">
        <v>77</v>
      </c>
      <c r="M2220" t="s">
        <v>78</v>
      </c>
      <c r="N2220" t="s">
        <v>6972</v>
      </c>
      <c r="O2220" t="s">
        <v>3204</v>
      </c>
      <c r="P2220" t="s">
        <v>3372</v>
      </c>
      <c r="Q2220" t="s">
        <v>2055</v>
      </c>
      <c r="R2220" t="s">
        <v>79</v>
      </c>
      <c r="S2220" t="s">
        <v>40</v>
      </c>
      <c r="T2220" t="s">
        <v>2056</v>
      </c>
      <c r="U2220" t="s">
        <v>100</v>
      </c>
      <c r="V2220" t="s">
        <v>80</v>
      </c>
      <c r="W2220">
        <v>82300</v>
      </c>
      <c r="X2220" t="s">
        <v>85</v>
      </c>
      <c r="Y2220">
        <v>-20</v>
      </c>
      <c r="Z2220" t="s">
        <v>3207</v>
      </c>
      <c r="AA2220" t="s">
        <v>3373</v>
      </c>
      <c r="AB2220" t="s">
        <v>107</v>
      </c>
      <c r="AC2220" t="s">
        <v>91</v>
      </c>
      <c r="AD2220">
        <f>_xlfn.XLOOKUP(MIS[[#This Row],[TRADING SYMBOL]],[1]Sheet1!$D:$D,[1]Sheet1!$C:$C)</f>
        <v>389.05</v>
      </c>
      <c r="AE2220">
        <f>MIS[[#This Row],[OrderAverageTradedPrice]]*MIS[[#This Row],[OrderQuantity]]</f>
        <v>10468</v>
      </c>
      <c r="AF2220">
        <f>MIS[[#This Row],[LTP]]*MIS[[#This Row],[OrderQuantity]]</f>
        <v>7781</v>
      </c>
      <c r="AG2220">
        <f>IF(MIS[[#This Row],[OrderSide]]="SELL",MIS[[#This Row],[VALUE]]-MIS[[#This Row],[LIVE_VALUE]],MIS[[#This Row],[LIVE_VALUE]]-MIS[[#This Row],[VALUE]])</f>
        <v>2687</v>
      </c>
      <c r="AH2220" t="str" cm="1">
        <f t="array" ref="AH2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0" t="str">
        <f>MIS[[#This Row],[TRADING SYMBOL]]</f>
        <v>SENSEX2552082300PE</v>
      </c>
      <c r="AJ2220" t="str">
        <f>IF(RIGHT(MIS[[#This Row],[Main/Hedge]],4)="MAIN","MAIN","HEDGE")</f>
        <v>MAIN</v>
      </c>
      <c r="AK2220" t="str" cm="1">
        <f t="array" ref="AK2220">_xlfn._xlws.FILTER(Table4[Column1],ISNUMBER(SEARCH(Table4[Column1],MIS[[#This Row],[OrderUniqueIdentifier]])),"")</f>
        <v>MS</v>
      </c>
    </row>
    <row r="2221" spans="1:37" x14ac:dyDescent="0.25">
      <c r="A2221" t="s">
        <v>1555</v>
      </c>
      <c r="B2221" t="s">
        <v>1665</v>
      </c>
      <c r="C2221" t="s">
        <v>6973</v>
      </c>
      <c r="D2221" t="s">
        <v>72</v>
      </c>
      <c r="E2221" t="s">
        <v>3186</v>
      </c>
      <c r="F2221" t="s">
        <v>98</v>
      </c>
      <c r="G2221" t="s">
        <v>89</v>
      </c>
      <c r="H2221" t="s">
        <v>93</v>
      </c>
      <c r="I2221" t="s">
        <v>76</v>
      </c>
      <c r="J2221" t="s">
        <v>6974</v>
      </c>
      <c r="K2221">
        <v>20</v>
      </c>
      <c r="L2221" t="s">
        <v>77</v>
      </c>
      <c r="M2221" t="s">
        <v>78</v>
      </c>
      <c r="N2221" t="s">
        <v>6974</v>
      </c>
      <c r="O2221" t="s">
        <v>3372</v>
      </c>
      <c r="P2221" t="s">
        <v>3372</v>
      </c>
      <c r="Q2221" t="s">
        <v>3189</v>
      </c>
      <c r="R2221" t="s">
        <v>79</v>
      </c>
      <c r="S2221" t="s">
        <v>40</v>
      </c>
      <c r="T2221" t="s">
        <v>3190</v>
      </c>
      <c r="U2221" t="s">
        <v>100</v>
      </c>
      <c r="V2221" t="s">
        <v>80</v>
      </c>
      <c r="W2221">
        <v>82400</v>
      </c>
      <c r="X2221" t="s">
        <v>81</v>
      </c>
      <c r="Y2221">
        <v>-20</v>
      </c>
      <c r="Z2221" t="s">
        <v>3373</v>
      </c>
      <c r="AA2221" t="s">
        <v>3373</v>
      </c>
      <c r="AB2221" t="s">
        <v>90</v>
      </c>
      <c r="AC2221" t="s">
        <v>91</v>
      </c>
      <c r="AD2221">
        <f>_xlfn.XLOOKUP(MIS[[#This Row],[TRADING SYMBOL]],[1]Sheet1!$D:$D,[1]Sheet1!$C:$C)</f>
        <v>414.75</v>
      </c>
      <c r="AE2221">
        <f>MIS[[#This Row],[OrderAverageTradedPrice]]*MIS[[#This Row],[OrderQuantity]]</f>
        <v>9303</v>
      </c>
      <c r="AF2221">
        <f>MIS[[#This Row],[LTP]]*MIS[[#This Row],[OrderQuantity]]</f>
        <v>8295</v>
      </c>
      <c r="AG2221">
        <f>IF(MIS[[#This Row],[OrderSide]]="SELL",MIS[[#This Row],[VALUE]]-MIS[[#This Row],[LIVE_VALUE]],MIS[[#This Row],[LIVE_VALUE]]-MIS[[#This Row],[VALUE]])</f>
        <v>1008</v>
      </c>
      <c r="AH2221" t="str" cm="1">
        <f t="array" ref="AH2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1" t="str">
        <f>MIS[[#This Row],[TRADING SYMBOL]]</f>
        <v>SENSEX2552082400CE</v>
      </c>
      <c r="AJ2221" t="str">
        <f>IF(RIGHT(MIS[[#This Row],[Main/Hedge]],4)="MAIN","MAIN","HEDGE")</f>
        <v>MAIN</v>
      </c>
      <c r="AK2221" t="str" cm="1">
        <f t="array" ref="AK2221">_xlfn._xlws.FILTER(Table4[Column1],ISNUMBER(SEARCH(Table4[Column1],MIS[[#This Row],[OrderUniqueIdentifier]])),"")</f>
        <v>MS</v>
      </c>
    </row>
    <row r="2222" spans="1:37" x14ac:dyDescent="0.25">
      <c r="A2222" t="s">
        <v>1555</v>
      </c>
      <c r="B2222" t="s">
        <v>1673</v>
      </c>
      <c r="C2222" t="s">
        <v>6991</v>
      </c>
      <c r="D2222" t="s">
        <v>72</v>
      </c>
      <c r="E2222" t="s">
        <v>2044</v>
      </c>
      <c r="F2222" t="s">
        <v>98</v>
      </c>
      <c r="G2222" t="s">
        <v>89</v>
      </c>
      <c r="H2222" t="s">
        <v>93</v>
      </c>
      <c r="I2222" t="s">
        <v>76</v>
      </c>
      <c r="J2222" t="s">
        <v>6992</v>
      </c>
      <c r="K2222">
        <v>20</v>
      </c>
      <c r="L2222" t="s">
        <v>77</v>
      </c>
      <c r="M2222" t="s">
        <v>78</v>
      </c>
      <c r="N2222" t="s">
        <v>6992</v>
      </c>
      <c r="O2222" t="s">
        <v>3372</v>
      </c>
      <c r="P2222" t="s">
        <v>3372</v>
      </c>
      <c r="Q2222" t="s">
        <v>2048</v>
      </c>
      <c r="R2222" t="s">
        <v>79</v>
      </c>
      <c r="S2222" t="s">
        <v>40</v>
      </c>
      <c r="T2222" t="s">
        <v>2049</v>
      </c>
      <c r="U2222" t="s">
        <v>100</v>
      </c>
      <c r="V2222" t="s">
        <v>80</v>
      </c>
      <c r="W2222">
        <v>82300</v>
      </c>
      <c r="X2222" t="s">
        <v>81</v>
      </c>
      <c r="Y2222">
        <v>-20</v>
      </c>
      <c r="Z2222" t="s">
        <v>3373</v>
      </c>
      <c r="AA2222" t="s">
        <v>3373</v>
      </c>
      <c r="AB2222" t="s">
        <v>90</v>
      </c>
      <c r="AC2222" t="s">
        <v>91</v>
      </c>
      <c r="AD2222">
        <f>_xlfn.XLOOKUP(MIS[[#This Row],[TRADING SYMBOL]],[1]Sheet1!$D:$D,[1]Sheet1!$C:$C)</f>
        <v>464.4</v>
      </c>
      <c r="AE2222">
        <f>MIS[[#This Row],[OrderAverageTradedPrice]]*MIS[[#This Row],[OrderQuantity]]</f>
        <v>10293</v>
      </c>
      <c r="AF2222">
        <f>MIS[[#This Row],[LTP]]*MIS[[#This Row],[OrderQuantity]]</f>
        <v>9288</v>
      </c>
      <c r="AG2222">
        <f>IF(MIS[[#This Row],[OrderSide]]="SELL",MIS[[#This Row],[VALUE]]-MIS[[#This Row],[LIVE_VALUE]],MIS[[#This Row],[LIVE_VALUE]]-MIS[[#This Row],[VALUE]])</f>
        <v>1005</v>
      </c>
      <c r="AH2222" t="str" cm="1">
        <f t="array" ref="AH2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2" t="str">
        <f>MIS[[#This Row],[TRADING SYMBOL]]</f>
        <v>SENSEX2552082300CE</v>
      </c>
      <c r="AJ2222" t="str">
        <f>IF(RIGHT(MIS[[#This Row],[Main/Hedge]],4)="MAIN","MAIN","HEDGE")</f>
        <v>MAIN</v>
      </c>
      <c r="AK2222" t="str" cm="1">
        <f t="array" ref="AK2222">_xlfn._xlws.FILTER(Table4[Column1],ISNUMBER(SEARCH(Table4[Column1],MIS[[#This Row],[OrderUniqueIdentifier]])),"")</f>
        <v>MS</v>
      </c>
    </row>
    <row r="2223" spans="1:37" x14ac:dyDescent="0.25">
      <c r="A2223" t="s">
        <v>1555</v>
      </c>
      <c r="B2223" t="s">
        <v>1684</v>
      </c>
      <c r="C2223" t="s">
        <v>7025</v>
      </c>
      <c r="D2223" t="s">
        <v>72</v>
      </c>
      <c r="E2223" t="s">
        <v>2044</v>
      </c>
      <c r="F2223" t="s">
        <v>98</v>
      </c>
      <c r="G2223" t="s">
        <v>89</v>
      </c>
      <c r="H2223" t="s">
        <v>93</v>
      </c>
      <c r="I2223" t="s">
        <v>76</v>
      </c>
      <c r="J2223" t="s">
        <v>6749</v>
      </c>
      <c r="K2223">
        <v>120</v>
      </c>
      <c r="L2223" t="s">
        <v>77</v>
      </c>
      <c r="M2223" t="s">
        <v>78</v>
      </c>
      <c r="N2223" t="s">
        <v>6221</v>
      </c>
      <c r="O2223" t="s">
        <v>3204</v>
      </c>
      <c r="P2223" t="s">
        <v>3372</v>
      </c>
      <c r="Q2223" t="s">
        <v>2048</v>
      </c>
      <c r="R2223" t="s">
        <v>79</v>
      </c>
      <c r="S2223" t="s">
        <v>40</v>
      </c>
      <c r="T2223" t="s">
        <v>2049</v>
      </c>
      <c r="U2223" t="s">
        <v>100</v>
      </c>
      <c r="V2223" t="s">
        <v>80</v>
      </c>
      <c r="W2223">
        <v>82300</v>
      </c>
      <c r="X2223" t="s">
        <v>81</v>
      </c>
      <c r="Y2223">
        <v>-120</v>
      </c>
      <c r="Z2223" t="s">
        <v>3207</v>
      </c>
      <c r="AA2223" t="s">
        <v>3373</v>
      </c>
      <c r="AB2223" t="s">
        <v>90</v>
      </c>
      <c r="AC2223" t="s">
        <v>91</v>
      </c>
      <c r="AD2223">
        <f>_xlfn.XLOOKUP(MIS[[#This Row],[TRADING SYMBOL]],[1]Sheet1!$D:$D,[1]Sheet1!$C:$C)</f>
        <v>464.4</v>
      </c>
      <c r="AE2223">
        <f>MIS[[#This Row],[OrderAverageTradedPrice]]*MIS[[#This Row],[OrderQuantity]]</f>
        <v>61738.99999999992</v>
      </c>
      <c r="AF2223">
        <f>MIS[[#This Row],[LTP]]*MIS[[#This Row],[OrderQuantity]]</f>
        <v>55728</v>
      </c>
      <c r="AG2223">
        <f>IF(MIS[[#This Row],[OrderSide]]="SELL",MIS[[#This Row],[VALUE]]-MIS[[#This Row],[LIVE_VALUE]],MIS[[#This Row],[LIVE_VALUE]]-MIS[[#This Row],[VALUE]])</f>
        <v>6010.99999999992</v>
      </c>
      <c r="AH2223" t="str" cm="1">
        <f t="array" ref="AH2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3" t="str">
        <f>MIS[[#This Row],[TRADING SYMBOL]]</f>
        <v>SENSEX2552082300CE</v>
      </c>
      <c r="AJ2223" t="str">
        <f>IF(RIGHT(MIS[[#This Row],[Main/Hedge]],4)="MAIN","MAIN","HEDGE")</f>
        <v>MAIN</v>
      </c>
      <c r="AK2223" t="str" cm="1">
        <f t="array" ref="AK2223">_xlfn._xlws.FILTER(Table4[Column1],ISNUMBER(SEARCH(Table4[Column1],MIS[[#This Row],[OrderUniqueIdentifier]])),"")</f>
        <v>MS</v>
      </c>
    </row>
    <row r="2224" spans="1:37" x14ac:dyDescent="0.25">
      <c r="A2224" t="s">
        <v>1555</v>
      </c>
      <c r="B2224" t="s">
        <v>1684</v>
      </c>
      <c r="C2224" t="s">
        <v>7026</v>
      </c>
      <c r="D2224" t="s">
        <v>72</v>
      </c>
      <c r="E2224" t="s">
        <v>2053</v>
      </c>
      <c r="F2224" t="s">
        <v>98</v>
      </c>
      <c r="G2224" t="s">
        <v>89</v>
      </c>
      <c r="H2224" t="s">
        <v>93</v>
      </c>
      <c r="I2224" t="s">
        <v>76</v>
      </c>
      <c r="J2224" t="s">
        <v>7027</v>
      </c>
      <c r="K2224">
        <v>120</v>
      </c>
      <c r="L2224" t="s">
        <v>77</v>
      </c>
      <c r="M2224" t="s">
        <v>78</v>
      </c>
      <c r="N2224" t="s">
        <v>7028</v>
      </c>
      <c r="O2224" t="s">
        <v>3204</v>
      </c>
      <c r="P2224" t="s">
        <v>3372</v>
      </c>
      <c r="Q2224" t="s">
        <v>2055</v>
      </c>
      <c r="R2224" t="s">
        <v>79</v>
      </c>
      <c r="S2224" t="s">
        <v>40</v>
      </c>
      <c r="T2224" t="s">
        <v>2056</v>
      </c>
      <c r="U2224" t="s">
        <v>100</v>
      </c>
      <c r="V2224" t="s">
        <v>80</v>
      </c>
      <c r="W2224">
        <v>82300</v>
      </c>
      <c r="X2224" t="s">
        <v>85</v>
      </c>
      <c r="Y2224">
        <v>-120</v>
      </c>
      <c r="Z2224" t="s">
        <v>3207</v>
      </c>
      <c r="AA2224" t="s">
        <v>3373</v>
      </c>
      <c r="AB2224" t="s">
        <v>107</v>
      </c>
      <c r="AC2224" t="s">
        <v>91</v>
      </c>
      <c r="AD2224">
        <f>_xlfn.XLOOKUP(MIS[[#This Row],[TRADING SYMBOL]],[1]Sheet1!$D:$D,[1]Sheet1!$C:$C)</f>
        <v>389.05</v>
      </c>
      <c r="AE2224">
        <f>MIS[[#This Row],[OrderAverageTradedPrice]]*MIS[[#This Row],[OrderQuantity]]</f>
        <v>62725.99999999992</v>
      </c>
      <c r="AF2224">
        <f>MIS[[#This Row],[LTP]]*MIS[[#This Row],[OrderQuantity]]</f>
        <v>46686</v>
      </c>
      <c r="AG2224">
        <f>IF(MIS[[#This Row],[OrderSide]]="SELL",MIS[[#This Row],[VALUE]]-MIS[[#This Row],[LIVE_VALUE]],MIS[[#This Row],[LIVE_VALUE]]-MIS[[#This Row],[VALUE]])</f>
        <v>16039.99999999992</v>
      </c>
      <c r="AH2224" t="str" cm="1">
        <f t="array" ref="AH22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4" t="str">
        <f>MIS[[#This Row],[TRADING SYMBOL]]</f>
        <v>SENSEX2552082300PE</v>
      </c>
      <c r="AJ2224" t="str">
        <f>IF(RIGHT(MIS[[#This Row],[Main/Hedge]],4)="MAIN","MAIN","HEDGE")</f>
        <v>MAIN</v>
      </c>
      <c r="AK2224" t="str" cm="1">
        <f t="array" ref="AK2224">_xlfn._xlws.FILTER(Table4[Column1],ISNUMBER(SEARCH(Table4[Column1],MIS[[#This Row],[OrderUniqueIdentifier]])),"")</f>
        <v>MS</v>
      </c>
    </row>
    <row r="2225" spans="1:37" x14ac:dyDescent="0.25">
      <c r="A2225" t="s">
        <v>1555</v>
      </c>
      <c r="B2225" t="s">
        <v>1684</v>
      </c>
      <c r="C2225" t="s">
        <v>7029</v>
      </c>
      <c r="D2225" t="s">
        <v>72</v>
      </c>
      <c r="E2225" t="s">
        <v>3186</v>
      </c>
      <c r="F2225" t="s">
        <v>98</v>
      </c>
      <c r="G2225" t="s">
        <v>89</v>
      </c>
      <c r="H2225" t="s">
        <v>93</v>
      </c>
      <c r="I2225" t="s">
        <v>76</v>
      </c>
      <c r="J2225" t="s">
        <v>7030</v>
      </c>
      <c r="K2225">
        <v>120</v>
      </c>
      <c r="L2225" t="s">
        <v>77</v>
      </c>
      <c r="M2225" t="s">
        <v>78</v>
      </c>
      <c r="N2225" t="s">
        <v>7031</v>
      </c>
      <c r="O2225" t="s">
        <v>3372</v>
      </c>
      <c r="P2225" t="s">
        <v>3372</v>
      </c>
      <c r="Q2225" t="s">
        <v>3189</v>
      </c>
      <c r="R2225" t="s">
        <v>79</v>
      </c>
      <c r="S2225" t="s">
        <v>40</v>
      </c>
      <c r="T2225" t="s">
        <v>3190</v>
      </c>
      <c r="U2225" t="s">
        <v>100</v>
      </c>
      <c r="V2225" t="s">
        <v>80</v>
      </c>
      <c r="W2225">
        <v>82400</v>
      </c>
      <c r="X2225" t="s">
        <v>81</v>
      </c>
      <c r="Y2225">
        <v>-120</v>
      </c>
      <c r="Z2225" t="s">
        <v>3373</v>
      </c>
      <c r="AA2225" t="s">
        <v>3373</v>
      </c>
      <c r="AB2225" t="s">
        <v>90</v>
      </c>
      <c r="AC2225" t="s">
        <v>91</v>
      </c>
      <c r="AD2225">
        <f>_xlfn.XLOOKUP(MIS[[#This Row],[TRADING SYMBOL]],[1]Sheet1!$D:$D,[1]Sheet1!$C:$C)</f>
        <v>414.75</v>
      </c>
      <c r="AE2225">
        <f>MIS[[#This Row],[OrderAverageTradedPrice]]*MIS[[#This Row],[OrderQuantity]]</f>
        <v>55690.99999999992</v>
      </c>
      <c r="AF2225">
        <f>MIS[[#This Row],[LTP]]*MIS[[#This Row],[OrderQuantity]]</f>
        <v>49770</v>
      </c>
      <c r="AG2225">
        <f>IF(MIS[[#This Row],[OrderSide]]="SELL",MIS[[#This Row],[VALUE]]-MIS[[#This Row],[LIVE_VALUE]],MIS[[#This Row],[LIVE_VALUE]]-MIS[[#This Row],[VALUE]])</f>
        <v>5920.99999999992</v>
      </c>
      <c r="AH2225" t="str" cm="1">
        <f t="array" ref="AH22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5" t="str">
        <f>MIS[[#This Row],[TRADING SYMBOL]]</f>
        <v>SENSEX2552082400CE</v>
      </c>
      <c r="AJ2225" t="str">
        <f>IF(RIGHT(MIS[[#This Row],[Main/Hedge]],4)="MAIN","MAIN","HEDGE")</f>
        <v>MAIN</v>
      </c>
      <c r="AK2225" t="str" cm="1">
        <f t="array" ref="AK2225">_xlfn._xlws.FILTER(Table4[Column1],ISNUMBER(SEARCH(Table4[Column1],MIS[[#This Row],[OrderUniqueIdentifier]])),"")</f>
        <v>MS</v>
      </c>
    </row>
    <row r="2226" spans="1:37" x14ac:dyDescent="0.25">
      <c r="A2226" t="s">
        <v>1357</v>
      </c>
      <c r="B2226" t="s">
        <v>1366</v>
      </c>
      <c r="C2226" t="s">
        <v>5993</v>
      </c>
      <c r="D2226" t="s">
        <v>72</v>
      </c>
      <c r="E2226" t="s">
        <v>2044</v>
      </c>
      <c r="F2226" t="s">
        <v>98</v>
      </c>
      <c r="G2226" t="s">
        <v>89</v>
      </c>
      <c r="H2226" t="s">
        <v>93</v>
      </c>
      <c r="I2226" t="s">
        <v>76</v>
      </c>
      <c r="J2226" t="s">
        <v>5994</v>
      </c>
      <c r="K2226">
        <v>20</v>
      </c>
      <c r="L2226" t="s">
        <v>77</v>
      </c>
      <c r="M2226" t="s">
        <v>78</v>
      </c>
      <c r="N2226" t="s">
        <v>5994</v>
      </c>
      <c r="O2226" t="s">
        <v>3372</v>
      </c>
      <c r="P2226" t="s">
        <v>3603</v>
      </c>
      <c r="Q2226" t="s">
        <v>2048</v>
      </c>
      <c r="R2226" t="s">
        <v>79</v>
      </c>
      <c r="S2226" t="s">
        <v>40</v>
      </c>
      <c r="T2226" t="s">
        <v>2049</v>
      </c>
      <c r="U2226" t="s">
        <v>100</v>
      </c>
      <c r="V2226" t="s">
        <v>80</v>
      </c>
      <c r="W2226">
        <v>82300</v>
      </c>
      <c r="X2226" t="s">
        <v>81</v>
      </c>
      <c r="Y2226">
        <v>-20</v>
      </c>
      <c r="Z2226" t="s">
        <v>3373</v>
      </c>
      <c r="AA2226" t="s">
        <v>3605</v>
      </c>
      <c r="AB2226" t="s">
        <v>90</v>
      </c>
      <c r="AC2226" t="s">
        <v>91</v>
      </c>
      <c r="AD2226">
        <f>_xlfn.XLOOKUP(MIS[[#This Row],[TRADING SYMBOL]],[1]Sheet1!$D:$D,[1]Sheet1!$C:$C)</f>
        <v>464.4</v>
      </c>
      <c r="AE2226">
        <f>MIS[[#This Row],[OrderAverageTradedPrice]]*MIS[[#This Row],[OrderQuantity]]</f>
        <v>10307</v>
      </c>
      <c r="AF2226">
        <f>MIS[[#This Row],[LTP]]*MIS[[#This Row],[OrderQuantity]]</f>
        <v>9288</v>
      </c>
      <c r="AG2226">
        <f>IF(MIS[[#This Row],[OrderSide]]="SELL",MIS[[#This Row],[VALUE]]-MIS[[#This Row],[LIVE_VALUE]],MIS[[#This Row],[LIVE_VALUE]]-MIS[[#This Row],[VALUE]])</f>
        <v>1019</v>
      </c>
      <c r="AH2226" t="str" cm="1">
        <f t="array" ref="AH22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6" t="str">
        <f>MIS[[#This Row],[TRADING SYMBOL]]</f>
        <v>SENSEX2552082300CE</v>
      </c>
      <c r="AJ2226" t="str">
        <f>IF(RIGHT(MIS[[#This Row],[Main/Hedge]],4)="MAIN","MAIN","HEDGE")</f>
        <v>MAIN</v>
      </c>
      <c r="AK2226" t="str" cm="1">
        <f t="array" ref="AK2226">_xlfn._xlws.FILTER(Table4[Column1],ISNUMBER(SEARCH(Table4[Column1],MIS[[#This Row],[OrderUniqueIdentifier]])),"")</f>
        <v>MS</v>
      </c>
    </row>
    <row r="2227" spans="1:37" x14ac:dyDescent="0.25">
      <c r="A2227" t="s">
        <v>1357</v>
      </c>
      <c r="B2227" t="s">
        <v>1366</v>
      </c>
      <c r="C2227" t="s">
        <v>5995</v>
      </c>
      <c r="D2227" t="s">
        <v>72</v>
      </c>
      <c r="E2227" t="s">
        <v>2053</v>
      </c>
      <c r="F2227" t="s">
        <v>98</v>
      </c>
      <c r="G2227" t="s">
        <v>89</v>
      </c>
      <c r="H2227" t="s">
        <v>93</v>
      </c>
      <c r="I2227" t="s">
        <v>76</v>
      </c>
      <c r="J2227" t="s">
        <v>5996</v>
      </c>
      <c r="K2227">
        <v>20</v>
      </c>
      <c r="L2227" t="s">
        <v>77</v>
      </c>
      <c r="M2227" t="s">
        <v>78</v>
      </c>
      <c r="N2227" t="s">
        <v>5996</v>
      </c>
      <c r="O2227" t="s">
        <v>3372</v>
      </c>
      <c r="P2227" t="s">
        <v>3603</v>
      </c>
      <c r="Q2227" t="s">
        <v>2055</v>
      </c>
      <c r="R2227" t="s">
        <v>79</v>
      </c>
      <c r="S2227" t="s">
        <v>40</v>
      </c>
      <c r="T2227" t="s">
        <v>2056</v>
      </c>
      <c r="U2227" t="s">
        <v>100</v>
      </c>
      <c r="V2227" t="s">
        <v>80</v>
      </c>
      <c r="W2227">
        <v>82300</v>
      </c>
      <c r="X2227" t="s">
        <v>85</v>
      </c>
      <c r="Y2227">
        <v>-20</v>
      </c>
      <c r="Z2227" t="s">
        <v>3373</v>
      </c>
      <c r="AA2227" t="s">
        <v>3605</v>
      </c>
      <c r="AB2227" t="s">
        <v>107</v>
      </c>
      <c r="AC2227" t="s">
        <v>91</v>
      </c>
      <c r="AD2227">
        <f>_xlfn.XLOOKUP(MIS[[#This Row],[TRADING SYMBOL]],[1]Sheet1!$D:$D,[1]Sheet1!$C:$C)</f>
        <v>389.05</v>
      </c>
      <c r="AE2227">
        <f>MIS[[#This Row],[OrderAverageTradedPrice]]*MIS[[#This Row],[OrderQuantity]]</f>
        <v>10465</v>
      </c>
      <c r="AF2227">
        <f>MIS[[#This Row],[LTP]]*MIS[[#This Row],[OrderQuantity]]</f>
        <v>7781</v>
      </c>
      <c r="AG2227">
        <f>IF(MIS[[#This Row],[OrderSide]]="SELL",MIS[[#This Row],[VALUE]]-MIS[[#This Row],[LIVE_VALUE]],MIS[[#This Row],[LIVE_VALUE]]-MIS[[#This Row],[VALUE]])</f>
        <v>2684</v>
      </c>
      <c r="AH2227" t="str" cm="1">
        <f t="array" ref="AH2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7" t="str">
        <f>MIS[[#This Row],[TRADING SYMBOL]]</f>
        <v>SENSEX2552082300PE</v>
      </c>
      <c r="AJ2227" t="str">
        <f>IF(RIGHT(MIS[[#This Row],[Main/Hedge]],4)="MAIN","MAIN","HEDGE")</f>
        <v>MAIN</v>
      </c>
      <c r="AK2227" t="str" cm="1">
        <f t="array" ref="AK2227">_xlfn._xlws.FILTER(Table4[Column1],ISNUMBER(SEARCH(Table4[Column1],MIS[[#This Row],[OrderUniqueIdentifier]])),"")</f>
        <v>MS</v>
      </c>
    </row>
    <row r="2228" spans="1:37" x14ac:dyDescent="0.25">
      <c r="A2228" t="s">
        <v>1357</v>
      </c>
      <c r="B2228" t="s">
        <v>1366</v>
      </c>
      <c r="C2228" t="s">
        <v>5997</v>
      </c>
      <c r="D2228" t="s">
        <v>72</v>
      </c>
      <c r="E2228" t="s">
        <v>3186</v>
      </c>
      <c r="F2228" t="s">
        <v>98</v>
      </c>
      <c r="G2228" t="s">
        <v>89</v>
      </c>
      <c r="H2228" t="s">
        <v>93</v>
      </c>
      <c r="I2228" t="s">
        <v>76</v>
      </c>
      <c r="J2228" t="s">
        <v>5998</v>
      </c>
      <c r="K2228">
        <v>20</v>
      </c>
      <c r="L2228" t="s">
        <v>77</v>
      </c>
      <c r="M2228" t="s">
        <v>78</v>
      </c>
      <c r="N2228" t="s">
        <v>5998</v>
      </c>
      <c r="O2228" t="s">
        <v>3603</v>
      </c>
      <c r="P2228" t="s">
        <v>3603</v>
      </c>
      <c r="Q2228" t="s">
        <v>3189</v>
      </c>
      <c r="R2228" t="s">
        <v>79</v>
      </c>
      <c r="S2228" t="s">
        <v>40</v>
      </c>
      <c r="T2228" t="s">
        <v>3190</v>
      </c>
      <c r="U2228" t="s">
        <v>100</v>
      </c>
      <c r="V2228" t="s">
        <v>80</v>
      </c>
      <c r="W2228">
        <v>82400</v>
      </c>
      <c r="X2228" t="s">
        <v>81</v>
      </c>
      <c r="Y2228">
        <v>-20</v>
      </c>
      <c r="Z2228" t="s">
        <v>3605</v>
      </c>
      <c r="AA2228" t="s">
        <v>3605</v>
      </c>
      <c r="AB2228" t="s">
        <v>90</v>
      </c>
      <c r="AC2228" t="s">
        <v>91</v>
      </c>
      <c r="AD2228">
        <f>_xlfn.XLOOKUP(MIS[[#This Row],[TRADING SYMBOL]],[1]Sheet1!$D:$D,[1]Sheet1!$C:$C)</f>
        <v>414.75</v>
      </c>
      <c r="AE2228">
        <f>MIS[[#This Row],[OrderAverageTradedPrice]]*MIS[[#This Row],[OrderQuantity]]</f>
        <v>9300</v>
      </c>
      <c r="AF2228">
        <f>MIS[[#This Row],[LTP]]*MIS[[#This Row],[OrderQuantity]]</f>
        <v>8295</v>
      </c>
      <c r="AG2228">
        <f>IF(MIS[[#This Row],[OrderSide]]="SELL",MIS[[#This Row],[VALUE]]-MIS[[#This Row],[LIVE_VALUE]],MIS[[#This Row],[LIVE_VALUE]]-MIS[[#This Row],[VALUE]])</f>
        <v>1005</v>
      </c>
      <c r="AH2228" t="str" cm="1">
        <f t="array" ref="AH2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8" t="str">
        <f>MIS[[#This Row],[TRADING SYMBOL]]</f>
        <v>SENSEX2552082400CE</v>
      </c>
      <c r="AJ2228" t="str">
        <f>IF(RIGHT(MIS[[#This Row],[Main/Hedge]],4)="MAIN","MAIN","HEDGE")</f>
        <v>MAIN</v>
      </c>
      <c r="AK2228" t="str" cm="1">
        <f t="array" ref="AK2228">_xlfn._xlws.FILTER(Table4[Column1],ISNUMBER(SEARCH(Table4[Column1],MIS[[#This Row],[OrderUniqueIdentifier]])),"")</f>
        <v>MS</v>
      </c>
    </row>
    <row r="2229" spans="1:37" x14ac:dyDescent="0.25">
      <c r="A2229" t="s">
        <v>1374</v>
      </c>
      <c r="B2229" t="s">
        <v>1375</v>
      </c>
      <c r="C2229" t="s">
        <v>6040</v>
      </c>
      <c r="D2229" t="s">
        <v>72</v>
      </c>
      <c r="E2229" t="s">
        <v>160</v>
      </c>
      <c r="F2229" t="s">
        <v>98</v>
      </c>
      <c r="G2229" t="s">
        <v>89</v>
      </c>
      <c r="H2229" t="s">
        <v>75</v>
      </c>
      <c r="I2229" t="s">
        <v>76</v>
      </c>
      <c r="J2229" t="s">
        <v>77</v>
      </c>
      <c r="K2229">
        <v>100</v>
      </c>
      <c r="L2229" t="s">
        <v>77</v>
      </c>
      <c r="M2229" t="s">
        <v>78</v>
      </c>
      <c r="N2229" t="s">
        <v>6041</v>
      </c>
      <c r="O2229" t="s">
        <v>3372</v>
      </c>
      <c r="P2229" t="s">
        <v>3603</v>
      </c>
      <c r="Q2229" t="s">
        <v>162</v>
      </c>
      <c r="R2229" t="s">
        <v>79</v>
      </c>
      <c r="S2229" t="s">
        <v>3964</v>
      </c>
      <c r="T2229" t="s">
        <v>163</v>
      </c>
      <c r="U2229" t="s">
        <v>100</v>
      </c>
      <c r="V2229" t="s">
        <v>80</v>
      </c>
      <c r="W2229">
        <v>82500</v>
      </c>
      <c r="X2229" t="s">
        <v>81</v>
      </c>
      <c r="Y2229">
        <v>-100</v>
      </c>
      <c r="Z2229" t="s">
        <v>3373</v>
      </c>
      <c r="AA2229" t="s">
        <v>3605</v>
      </c>
      <c r="AB2229" t="s">
        <v>90</v>
      </c>
      <c r="AC2229" t="s">
        <v>91</v>
      </c>
      <c r="AD2229">
        <f>_xlfn.XLOOKUP(MIS[[#This Row],[TRADING SYMBOL]],[1]Sheet1!$D:$D,[1]Sheet1!$C:$C)</f>
        <v>367.2</v>
      </c>
      <c r="AE2229">
        <f>MIS[[#This Row],[OrderAverageTradedPrice]]*MIS[[#This Row],[OrderQuantity]]</f>
        <v>41596</v>
      </c>
      <c r="AF2229">
        <f>MIS[[#This Row],[LTP]]*MIS[[#This Row],[OrderQuantity]]</f>
        <v>36720</v>
      </c>
      <c r="AG2229">
        <f>IF(MIS[[#This Row],[OrderSide]]="SELL",MIS[[#This Row],[VALUE]]-MIS[[#This Row],[LIVE_VALUE]],MIS[[#This Row],[LIVE_VALUE]]-MIS[[#This Row],[VALUE]])</f>
        <v>4876</v>
      </c>
      <c r="AH2229" t="str" cm="1">
        <f t="array" ref="AH2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9" t="str">
        <f>MIS[[#This Row],[TRADING SYMBOL]]</f>
        <v>SENSEX2552082500CE</v>
      </c>
      <c r="AJ2229" t="str">
        <f>IF(RIGHT(MIS[[#This Row],[Main/Hedge]],4)="MAIN","MAIN","HEDGE")</f>
        <v>MAIN</v>
      </c>
      <c r="AK2229" t="str" cm="1">
        <f t="array" ref="AK2229">_xlfn._xlws.FILTER(Table4[Column1],ISNUMBER(SEARCH(Table4[Column1],MIS[[#This Row],[OrderUniqueIdentifier]])),"")</f>
        <v>MS</v>
      </c>
    </row>
    <row r="2230" spans="1:37" x14ac:dyDescent="0.25">
      <c r="A2230" t="s">
        <v>1374</v>
      </c>
      <c r="B2230" t="s">
        <v>1375</v>
      </c>
      <c r="C2230" t="s">
        <v>6042</v>
      </c>
      <c r="D2230" t="s">
        <v>72</v>
      </c>
      <c r="E2230" t="s">
        <v>3202</v>
      </c>
      <c r="F2230" t="s">
        <v>98</v>
      </c>
      <c r="G2230" t="s">
        <v>89</v>
      </c>
      <c r="H2230" t="s">
        <v>75</v>
      </c>
      <c r="I2230" t="s">
        <v>76</v>
      </c>
      <c r="J2230" t="s">
        <v>77</v>
      </c>
      <c r="K2230">
        <v>100</v>
      </c>
      <c r="L2230" t="s">
        <v>77</v>
      </c>
      <c r="M2230" t="s">
        <v>78</v>
      </c>
      <c r="N2230" t="s">
        <v>6043</v>
      </c>
      <c r="O2230" t="s">
        <v>3603</v>
      </c>
      <c r="P2230" t="s">
        <v>3603</v>
      </c>
      <c r="Q2230" t="s">
        <v>3205</v>
      </c>
      <c r="R2230" t="s">
        <v>79</v>
      </c>
      <c r="S2230" t="s">
        <v>3964</v>
      </c>
      <c r="T2230" t="s">
        <v>3206</v>
      </c>
      <c r="U2230" t="s">
        <v>100</v>
      </c>
      <c r="V2230" t="s">
        <v>80</v>
      </c>
      <c r="W2230">
        <v>82100</v>
      </c>
      <c r="X2230" t="s">
        <v>85</v>
      </c>
      <c r="Y2230">
        <v>-100</v>
      </c>
      <c r="Z2230" t="s">
        <v>3605</v>
      </c>
      <c r="AA2230" t="s">
        <v>3605</v>
      </c>
      <c r="AB2230" t="s">
        <v>107</v>
      </c>
      <c r="AC2230" t="s">
        <v>91</v>
      </c>
      <c r="AD2230">
        <f>_xlfn.XLOOKUP(MIS[[#This Row],[TRADING SYMBOL]],[1]Sheet1!$D:$D,[1]Sheet1!$C:$C)</f>
        <v>310.8</v>
      </c>
      <c r="AE2230">
        <f>MIS[[#This Row],[OrderAverageTradedPrice]]*MIS[[#This Row],[OrderQuantity]]</f>
        <v>43430</v>
      </c>
      <c r="AF2230">
        <f>MIS[[#This Row],[LTP]]*MIS[[#This Row],[OrderQuantity]]</f>
        <v>31080</v>
      </c>
      <c r="AG2230">
        <f>IF(MIS[[#This Row],[OrderSide]]="SELL",MIS[[#This Row],[VALUE]]-MIS[[#This Row],[LIVE_VALUE]],MIS[[#This Row],[LIVE_VALUE]]-MIS[[#This Row],[VALUE]])</f>
        <v>12350</v>
      </c>
      <c r="AH2230" t="str" cm="1">
        <f t="array" ref="AH2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0" t="str">
        <f>MIS[[#This Row],[TRADING SYMBOL]]</f>
        <v>SENSEX2552082100PE</v>
      </c>
      <c r="AJ2230" t="str">
        <f>IF(RIGHT(MIS[[#This Row],[Main/Hedge]],4)="MAIN","MAIN","HEDGE")</f>
        <v>MAIN</v>
      </c>
      <c r="AK2230" t="str" cm="1">
        <f t="array" ref="AK2230">_xlfn._xlws.FILTER(Table4[Column1],ISNUMBER(SEARCH(Table4[Column1],MIS[[#This Row],[OrderUniqueIdentifier]])),"")</f>
        <v>MS</v>
      </c>
    </row>
    <row r="2231" spans="1:37" x14ac:dyDescent="0.25">
      <c r="A2231" t="s">
        <v>1374</v>
      </c>
      <c r="B2231" t="s">
        <v>1395</v>
      </c>
      <c r="C2231" t="s">
        <v>6088</v>
      </c>
      <c r="D2231" t="s">
        <v>72</v>
      </c>
      <c r="E2231" t="s">
        <v>160</v>
      </c>
      <c r="F2231" t="s">
        <v>98</v>
      </c>
      <c r="G2231" t="s">
        <v>89</v>
      </c>
      <c r="H2231" t="s">
        <v>75</v>
      </c>
      <c r="I2231" t="s">
        <v>76</v>
      </c>
      <c r="J2231" t="s">
        <v>77</v>
      </c>
      <c r="K2231">
        <v>460</v>
      </c>
      <c r="L2231" t="s">
        <v>77</v>
      </c>
      <c r="M2231" t="s">
        <v>78</v>
      </c>
      <c r="N2231" t="s">
        <v>6089</v>
      </c>
      <c r="O2231" t="s">
        <v>3603</v>
      </c>
      <c r="P2231" t="s">
        <v>3603</v>
      </c>
      <c r="Q2231" t="s">
        <v>162</v>
      </c>
      <c r="R2231" t="s">
        <v>79</v>
      </c>
      <c r="S2231" t="s">
        <v>3964</v>
      </c>
      <c r="T2231" t="s">
        <v>163</v>
      </c>
      <c r="U2231" t="s">
        <v>100</v>
      </c>
      <c r="V2231" t="s">
        <v>80</v>
      </c>
      <c r="W2231">
        <v>82500</v>
      </c>
      <c r="X2231" t="s">
        <v>81</v>
      </c>
      <c r="Y2231">
        <v>-460</v>
      </c>
      <c r="Z2231" t="s">
        <v>3605</v>
      </c>
      <c r="AA2231" t="s">
        <v>3605</v>
      </c>
      <c r="AB2231" t="s">
        <v>90</v>
      </c>
      <c r="AC2231" t="s">
        <v>91</v>
      </c>
      <c r="AD2231">
        <f>_xlfn.XLOOKUP(MIS[[#This Row],[TRADING SYMBOL]],[1]Sheet1!$D:$D,[1]Sheet1!$C:$C)</f>
        <v>367.2</v>
      </c>
      <c r="AE2231">
        <f>MIS[[#This Row],[OrderAverageTradedPrice]]*MIS[[#This Row],[OrderQuantity]]</f>
        <v>191450.99999999977</v>
      </c>
      <c r="AF2231">
        <f>MIS[[#This Row],[LTP]]*MIS[[#This Row],[OrderQuantity]]</f>
        <v>168912</v>
      </c>
      <c r="AG2231">
        <f>IF(MIS[[#This Row],[OrderSide]]="SELL",MIS[[#This Row],[VALUE]]-MIS[[#This Row],[LIVE_VALUE]],MIS[[#This Row],[LIVE_VALUE]]-MIS[[#This Row],[VALUE]])</f>
        <v>22538.999999999767</v>
      </c>
      <c r="AH2231" t="str" cm="1">
        <f t="array" ref="AH2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1" t="str">
        <f>MIS[[#This Row],[TRADING SYMBOL]]</f>
        <v>SENSEX2552082500CE</v>
      </c>
      <c r="AJ2231" t="str">
        <f>IF(RIGHT(MIS[[#This Row],[Main/Hedge]],4)="MAIN","MAIN","HEDGE")</f>
        <v>MAIN</v>
      </c>
      <c r="AK2231" t="str" cm="1">
        <f t="array" ref="AK2231">_xlfn._xlws.FILTER(Table4[Column1],ISNUMBER(SEARCH(Table4[Column1],MIS[[#This Row],[OrderUniqueIdentifier]])),"")</f>
        <v>MS</v>
      </c>
    </row>
    <row r="2232" spans="1:37" x14ac:dyDescent="0.25">
      <c r="A2232" t="s">
        <v>1555</v>
      </c>
      <c r="B2232" t="s">
        <v>1556</v>
      </c>
      <c r="C2232" t="s">
        <v>6595</v>
      </c>
      <c r="D2232" t="s">
        <v>72</v>
      </c>
      <c r="E2232" t="s">
        <v>3202</v>
      </c>
      <c r="F2232" t="s">
        <v>98</v>
      </c>
      <c r="G2232" t="s">
        <v>89</v>
      </c>
      <c r="H2232" t="s">
        <v>93</v>
      </c>
      <c r="I2232" t="s">
        <v>76</v>
      </c>
      <c r="J2232" t="s">
        <v>5145</v>
      </c>
      <c r="K2232">
        <v>420</v>
      </c>
      <c r="L2232" t="s">
        <v>77</v>
      </c>
      <c r="M2232" t="s">
        <v>78</v>
      </c>
      <c r="N2232" t="s">
        <v>6596</v>
      </c>
      <c r="O2232" t="s">
        <v>3372</v>
      </c>
      <c r="P2232" t="s">
        <v>3603</v>
      </c>
      <c r="Q2232" t="s">
        <v>3205</v>
      </c>
      <c r="R2232" t="s">
        <v>79</v>
      </c>
      <c r="S2232" t="s">
        <v>40</v>
      </c>
      <c r="T2232" t="s">
        <v>3206</v>
      </c>
      <c r="U2232" t="s">
        <v>100</v>
      </c>
      <c r="V2232" t="s">
        <v>80</v>
      </c>
      <c r="W2232">
        <v>82100</v>
      </c>
      <c r="X2232" t="s">
        <v>85</v>
      </c>
      <c r="Y2232">
        <v>-420</v>
      </c>
      <c r="Z2232" t="s">
        <v>3373</v>
      </c>
      <c r="AA2232" t="s">
        <v>3605</v>
      </c>
      <c r="AB2232" t="s">
        <v>107</v>
      </c>
      <c r="AC2232" t="s">
        <v>91</v>
      </c>
      <c r="AD2232">
        <f>_xlfn.XLOOKUP(MIS[[#This Row],[TRADING SYMBOL]],[1]Sheet1!$D:$D,[1]Sheet1!$C:$C)</f>
        <v>310.8</v>
      </c>
      <c r="AE2232">
        <f>MIS[[#This Row],[OrderAverageTradedPrice]]*MIS[[#This Row],[OrderQuantity]]</f>
        <v>182948.99999999994</v>
      </c>
      <c r="AF2232">
        <f>MIS[[#This Row],[LTP]]*MIS[[#This Row],[OrderQuantity]]</f>
        <v>130536</v>
      </c>
      <c r="AG2232">
        <f>IF(MIS[[#This Row],[OrderSide]]="SELL",MIS[[#This Row],[VALUE]]-MIS[[#This Row],[LIVE_VALUE]],MIS[[#This Row],[LIVE_VALUE]]-MIS[[#This Row],[VALUE]])</f>
        <v>52412.999999999942</v>
      </c>
      <c r="AH2232" t="str" cm="1">
        <f t="array" ref="AH2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2" t="str">
        <f>MIS[[#This Row],[TRADING SYMBOL]]</f>
        <v>SENSEX2552082100PE</v>
      </c>
      <c r="AJ2232" t="str">
        <f>IF(RIGHT(MIS[[#This Row],[Main/Hedge]],4)="MAIN","MAIN","HEDGE")</f>
        <v>MAIN</v>
      </c>
      <c r="AK2232" t="str" cm="1">
        <f t="array" ref="AK2232">_xlfn._xlws.FILTER(Table4[Column1],ISNUMBER(SEARCH(Table4[Column1],MIS[[#This Row],[OrderUniqueIdentifier]])),"")</f>
        <v>MS</v>
      </c>
    </row>
    <row r="2233" spans="1:37" x14ac:dyDescent="0.25">
      <c r="A2233" t="s">
        <v>1555</v>
      </c>
      <c r="B2233" t="s">
        <v>1570</v>
      </c>
      <c r="C2233" t="s">
        <v>6634</v>
      </c>
      <c r="D2233" t="s">
        <v>72</v>
      </c>
      <c r="E2233" t="s">
        <v>3186</v>
      </c>
      <c r="F2233" t="s">
        <v>98</v>
      </c>
      <c r="G2233" t="s">
        <v>89</v>
      </c>
      <c r="H2233" t="s">
        <v>93</v>
      </c>
      <c r="I2233" t="s">
        <v>76</v>
      </c>
      <c r="J2233" t="s">
        <v>6635</v>
      </c>
      <c r="K2233">
        <v>60</v>
      </c>
      <c r="L2233" t="s">
        <v>77</v>
      </c>
      <c r="M2233" t="s">
        <v>78</v>
      </c>
      <c r="N2233" t="s">
        <v>6636</v>
      </c>
      <c r="O2233" t="s">
        <v>3603</v>
      </c>
      <c r="P2233" t="s">
        <v>3603</v>
      </c>
      <c r="Q2233" t="s">
        <v>3189</v>
      </c>
      <c r="R2233" t="s">
        <v>79</v>
      </c>
      <c r="S2233" t="s">
        <v>40</v>
      </c>
      <c r="T2233" t="s">
        <v>3190</v>
      </c>
      <c r="U2233" t="s">
        <v>100</v>
      </c>
      <c r="V2233" t="s">
        <v>80</v>
      </c>
      <c r="W2233">
        <v>82400</v>
      </c>
      <c r="X2233" t="s">
        <v>81</v>
      </c>
      <c r="Y2233">
        <v>-60</v>
      </c>
      <c r="Z2233" t="s">
        <v>3605</v>
      </c>
      <c r="AA2233" t="s">
        <v>3605</v>
      </c>
      <c r="AB2233" t="s">
        <v>90</v>
      </c>
      <c r="AC2233" t="s">
        <v>91</v>
      </c>
      <c r="AD2233">
        <f>_xlfn.XLOOKUP(MIS[[#This Row],[TRADING SYMBOL]],[1]Sheet1!$D:$D,[1]Sheet1!$C:$C)</f>
        <v>414.75</v>
      </c>
      <c r="AE2233">
        <f>MIS[[#This Row],[OrderAverageTradedPrice]]*MIS[[#This Row],[OrderQuantity]]</f>
        <v>27903</v>
      </c>
      <c r="AF2233">
        <f>MIS[[#This Row],[LTP]]*MIS[[#This Row],[OrderQuantity]]</f>
        <v>24885</v>
      </c>
      <c r="AG2233">
        <f>IF(MIS[[#This Row],[OrderSide]]="SELL",MIS[[#This Row],[VALUE]]-MIS[[#This Row],[LIVE_VALUE]],MIS[[#This Row],[LIVE_VALUE]]-MIS[[#This Row],[VALUE]])</f>
        <v>3018</v>
      </c>
      <c r="AH2233" t="str" cm="1">
        <f t="array" ref="AH2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3" t="str">
        <f>MIS[[#This Row],[TRADING SYMBOL]]</f>
        <v>SENSEX2552082400CE</v>
      </c>
      <c r="AJ2233" t="str">
        <f>IF(RIGHT(MIS[[#This Row],[Main/Hedge]],4)="MAIN","MAIN","HEDGE")</f>
        <v>MAIN</v>
      </c>
      <c r="AK2233" t="str" cm="1">
        <f t="array" ref="AK2233">_xlfn._xlws.FILTER(Table4[Column1],ISNUMBER(SEARCH(Table4[Column1],MIS[[#This Row],[OrderUniqueIdentifier]])),"")</f>
        <v>MS</v>
      </c>
    </row>
    <row r="2234" spans="1:37" x14ac:dyDescent="0.25">
      <c r="A2234" t="s">
        <v>1555</v>
      </c>
      <c r="B2234" t="s">
        <v>1589</v>
      </c>
      <c r="C2234" t="s">
        <v>6722</v>
      </c>
      <c r="D2234" t="s">
        <v>72</v>
      </c>
      <c r="E2234" t="s">
        <v>3202</v>
      </c>
      <c r="F2234" t="s">
        <v>98</v>
      </c>
      <c r="G2234" t="s">
        <v>89</v>
      </c>
      <c r="H2234" t="s">
        <v>93</v>
      </c>
      <c r="I2234" t="s">
        <v>76</v>
      </c>
      <c r="J2234" t="s">
        <v>6723</v>
      </c>
      <c r="K2234">
        <v>80</v>
      </c>
      <c r="L2234" t="s">
        <v>77</v>
      </c>
      <c r="M2234" t="s">
        <v>78</v>
      </c>
      <c r="N2234" t="s">
        <v>6724</v>
      </c>
      <c r="O2234" t="s">
        <v>3372</v>
      </c>
      <c r="P2234" t="s">
        <v>3603</v>
      </c>
      <c r="Q2234" t="s">
        <v>3205</v>
      </c>
      <c r="R2234" t="s">
        <v>79</v>
      </c>
      <c r="S2234" t="s">
        <v>40</v>
      </c>
      <c r="T2234" t="s">
        <v>3206</v>
      </c>
      <c r="U2234" t="s">
        <v>100</v>
      </c>
      <c r="V2234" t="s">
        <v>80</v>
      </c>
      <c r="W2234">
        <v>82100</v>
      </c>
      <c r="X2234" t="s">
        <v>85</v>
      </c>
      <c r="Y2234">
        <v>-80</v>
      </c>
      <c r="Z2234" t="s">
        <v>3373</v>
      </c>
      <c r="AA2234" t="s">
        <v>3605</v>
      </c>
      <c r="AB2234" t="s">
        <v>107</v>
      </c>
      <c r="AC2234" t="s">
        <v>91</v>
      </c>
      <c r="AD2234">
        <f>_xlfn.XLOOKUP(MIS[[#This Row],[TRADING SYMBOL]],[1]Sheet1!$D:$D,[1]Sheet1!$C:$C)</f>
        <v>310.8</v>
      </c>
      <c r="AE2234">
        <f>MIS[[#This Row],[OrderAverageTradedPrice]]*MIS[[#This Row],[OrderQuantity]]</f>
        <v>34814</v>
      </c>
      <c r="AF2234">
        <f>MIS[[#This Row],[LTP]]*MIS[[#This Row],[OrderQuantity]]</f>
        <v>24864</v>
      </c>
      <c r="AG2234">
        <f>IF(MIS[[#This Row],[OrderSide]]="SELL",MIS[[#This Row],[VALUE]]-MIS[[#This Row],[LIVE_VALUE]],MIS[[#This Row],[LIVE_VALUE]]-MIS[[#This Row],[VALUE]])</f>
        <v>9950</v>
      </c>
      <c r="AH2234" t="str" cm="1">
        <f t="array" ref="AH2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4" t="str">
        <f>MIS[[#This Row],[TRADING SYMBOL]]</f>
        <v>SENSEX2552082100PE</v>
      </c>
      <c r="AJ2234" t="str">
        <f>IF(RIGHT(MIS[[#This Row],[Main/Hedge]],4)="MAIN","MAIN","HEDGE")</f>
        <v>MAIN</v>
      </c>
      <c r="AK2234" t="str" cm="1">
        <f t="array" ref="AK2234">_xlfn._xlws.FILTER(Table4[Column1],ISNUMBER(SEARCH(Table4[Column1],MIS[[#This Row],[OrderUniqueIdentifier]])),"")</f>
        <v>MS</v>
      </c>
    </row>
    <row r="2235" spans="1:37" x14ac:dyDescent="0.25">
      <c r="A2235" t="s">
        <v>1555</v>
      </c>
      <c r="B2235" t="s">
        <v>1597</v>
      </c>
      <c r="C2235" t="s">
        <v>6756</v>
      </c>
      <c r="D2235" t="s">
        <v>72</v>
      </c>
      <c r="E2235" t="s">
        <v>3193</v>
      </c>
      <c r="F2235" t="s">
        <v>98</v>
      </c>
      <c r="G2235" t="s">
        <v>89</v>
      </c>
      <c r="H2235" t="s">
        <v>93</v>
      </c>
      <c r="I2235" t="s">
        <v>76</v>
      </c>
      <c r="J2235" t="s">
        <v>6757</v>
      </c>
      <c r="K2235">
        <v>80</v>
      </c>
      <c r="L2235" t="s">
        <v>77</v>
      </c>
      <c r="M2235" t="s">
        <v>78</v>
      </c>
      <c r="N2235" t="s">
        <v>6758</v>
      </c>
      <c r="O2235" t="s">
        <v>3372</v>
      </c>
      <c r="P2235" t="s">
        <v>3603</v>
      </c>
      <c r="Q2235" t="s">
        <v>3195</v>
      </c>
      <c r="R2235" t="s">
        <v>79</v>
      </c>
      <c r="S2235" t="s">
        <v>40</v>
      </c>
      <c r="T2235" t="s">
        <v>3196</v>
      </c>
      <c r="U2235" t="s">
        <v>100</v>
      </c>
      <c r="V2235" t="s">
        <v>80</v>
      </c>
      <c r="W2235">
        <v>82200</v>
      </c>
      <c r="X2235" t="s">
        <v>85</v>
      </c>
      <c r="Y2235">
        <v>-80</v>
      </c>
      <c r="Z2235" t="s">
        <v>3373</v>
      </c>
      <c r="AA2235" t="s">
        <v>3605</v>
      </c>
      <c r="AB2235" t="s">
        <v>107</v>
      </c>
      <c r="AC2235" t="s">
        <v>91</v>
      </c>
      <c r="AD2235">
        <f>_xlfn.XLOOKUP(MIS[[#This Row],[TRADING SYMBOL]],[1]Sheet1!$D:$D,[1]Sheet1!$C:$C)</f>
        <v>350</v>
      </c>
      <c r="AE2235">
        <f>MIS[[#This Row],[OrderAverageTradedPrice]]*MIS[[#This Row],[OrderQuantity]]</f>
        <v>38170</v>
      </c>
      <c r="AF2235">
        <f>MIS[[#This Row],[LTP]]*MIS[[#This Row],[OrderQuantity]]</f>
        <v>28000</v>
      </c>
      <c r="AG2235">
        <f>IF(MIS[[#This Row],[OrderSide]]="SELL",MIS[[#This Row],[VALUE]]-MIS[[#This Row],[LIVE_VALUE]],MIS[[#This Row],[LIVE_VALUE]]-MIS[[#This Row],[VALUE]])</f>
        <v>10170</v>
      </c>
      <c r="AH2235" t="str" cm="1">
        <f t="array" ref="AH2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5" t="str">
        <f>MIS[[#This Row],[TRADING SYMBOL]]</f>
        <v>SENSEX2552082200PE</v>
      </c>
      <c r="AJ2235" t="str">
        <f>IF(RIGHT(MIS[[#This Row],[Main/Hedge]],4)="MAIN","MAIN","HEDGE")</f>
        <v>MAIN</v>
      </c>
      <c r="AK2235" t="str" cm="1">
        <f t="array" ref="AK2235">_xlfn._xlws.FILTER(Table4[Column1],ISNUMBER(SEARCH(Table4[Column1],MIS[[#This Row],[OrderUniqueIdentifier]])),"")</f>
        <v>MS</v>
      </c>
    </row>
    <row r="2236" spans="1:37" x14ac:dyDescent="0.25">
      <c r="A2236" t="s">
        <v>1555</v>
      </c>
      <c r="B2236" t="s">
        <v>1597</v>
      </c>
      <c r="C2236" t="s">
        <v>6759</v>
      </c>
      <c r="D2236" t="s">
        <v>72</v>
      </c>
      <c r="E2236" t="s">
        <v>160</v>
      </c>
      <c r="F2236" t="s">
        <v>98</v>
      </c>
      <c r="G2236" t="s">
        <v>89</v>
      </c>
      <c r="H2236" t="s">
        <v>93</v>
      </c>
      <c r="I2236" t="s">
        <v>76</v>
      </c>
      <c r="J2236" t="s">
        <v>6760</v>
      </c>
      <c r="K2236">
        <v>80</v>
      </c>
      <c r="L2236" t="s">
        <v>77</v>
      </c>
      <c r="M2236" t="s">
        <v>78</v>
      </c>
      <c r="N2236" t="s">
        <v>6761</v>
      </c>
      <c r="O2236" t="s">
        <v>3372</v>
      </c>
      <c r="P2236" t="s">
        <v>3603</v>
      </c>
      <c r="Q2236" t="s">
        <v>162</v>
      </c>
      <c r="R2236" t="s">
        <v>79</v>
      </c>
      <c r="S2236" t="s">
        <v>40</v>
      </c>
      <c r="T2236" t="s">
        <v>163</v>
      </c>
      <c r="U2236" t="s">
        <v>100</v>
      </c>
      <c r="V2236" t="s">
        <v>80</v>
      </c>
      <c r="W2236">
        <v>82500</v>
      </c>
      <c r="X2236" t="s">
        <v>81</v>
      </c>
      <c r="Y2236">
        <v>-80</v>
      </c>
      <c r="Z2236" t="s">
        <v>3373</v>
      </c>
      <c r="AA2236" t="s">
        <v>3605</v>
      </c>
      <c r="AB2236" t="s">
        <v>90</v>
      </c>
      <c r="AC2236" t="s">
        <v>91</v>
      </c>
      <c r="AD2236">
        <f>_xlfn.XLOOKUP(MIS[[#This Row],[TRADING SYMBOL]],[1]Sheet1!$D:$D,[1]Sheet1!$C:$C)</f>
        <v>367.2</v>
      </c>
      <c r="AE2236">
        <f>MIS[[#This Row],[OrderAverageTradedPrice]]*MIS[[#This Row],[OrderQuantity]]</f>
        <v>33350</v>
      </c>
      <c r="AF2236">
        <f>MIS[[#This Row],[LTP]]*MIS[[#This Row],[OrderQuantity]]</f>
        <v>29376</v>
      </c>
      <c r="AG2236">
        <f>IF(MIS[[#This Row],[OrderSide]]="SELL",MIS[[#This Row],[VALUE]]-MIS[[#This Row],[LIVE_VALUE]],MIS[[#This Row],[LIVE_VALUE]]-MIS[[#This Row],[VALUE]])</f>
        <v>3974</v>
      </c>
      <c r="AH2236" t="str" cm="1">
        <f t="array" ref="AH2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6" t="str">
        <f>MIS[[#This Row],[TRADING SYMBOL]]</f>
        <v>SENSEX2552082500CE</v>
      </c>
      <c r="AJ2236" t="str">
        <f>IF(RIGHT(MIS[[#This Row],[Main/Hedge]],4)="MAIN","MAIN","HEDGE")</f>
        <v>MAIN</v>
      </c>
      <c r="AK2236" t="str" cm="1">
        <f t="array" ref="AK2236">_xlfn._xlws.FILTER(Table4[Column1],ISNUMBER(SEARCH(Table4[Column1],MIS[[#This Row],[OrderUniqueIdentifier]])),"")</f>
        <v>MS</v>
      </c>
    </row>
    <row r="2237" spans="1:37" x14ac:dyDescent="0.25">
      <c r="A2237" t="s">
        <v>1555</v>
      </c>
      <c r="B2237" t="s">
        <v>1597</v>
      </c>
      <c r="C2237" t="s">
        <v>6762</v>
      </c>
      <c r="D2237" t="s">
        <v>72</v>
      </c>
      <c r="E2237" t="s">
        <v>3202</v>
      </c>
      <c r="F2237" t="s">
        <v>98</v>
      </c>
      <c r="G2237" t="s">
        <v>89</v>
      </c>
      <c r="H2237" t="s">
        <v>93</v>
      </c>
      <c r="I2237" t="s">
        <v>76</v>
      </c>
      <c r="J2237" t="s">
        <v>6763</v>
      </c>
      <c r="K2237">
        <v>80</v>
      </c>
      <c r="L2237" t="s">
        <v>77</v>
      </c>
      <c r="M2237" t="s">
        <v>78</v>
      </c>
      <c r="N2237" t="s">
        <v>6764</v>
      </c>
      <c r="O2237" t="s">
        <v>3603</v>
      </c>
      <c r="P2237" t="s">
        <v>3603</v>
      </c>
      <c r="Q2237" t="s">
        <v>3205</v>
      </c>
      <c r="R2237" t="s">
        <v>79</v>
      </c>
      <c r="S2237" t="s">
        <v>40</v>
      </c>
      <c r="T2237" t="s">
        <v>3206</v>
      </c>
      <c r="U2237" t="s">
        <v>100</v>
      </c>
      <c r="V2237" t="s">
        <v>80</v>
      </c>
      <c r="W2237">
        <v>82100</v>
      </c>
      <c r="X2237" t="s">
        <v>85</v>
      </c>
      <c r="Y2237">
        <v>-80</v>
      </c>
      <c r="Z2237" t="s">
        <v>3605</v>
      </c>
      <c r="AA2237" t="s">
        <v>3605</v>
      </c>
      <c r="AB2237" t="s">
        <v>107</v>
      </c>
      <c r="AC2237" t="s">
        <v>91</v>
      </c>
      <c r="AD2237">
        <f>_xlfn.XLOOKUP(MIS[[#This Row],[TRADING SYMBOL]],[1]Sheet1!$D:$D,[1]Sheet1!$C:$C)</f>
        <v>310.8</v>
      </c>
      <c r="AE2237">
        <f>MIS[[#This Row],[OrderAverageTradedPrice]]*MIS[[#This Row],[OrderQuantity]]</f>
        <v>34777</v>
      </c>
      <c r="AF2237">
        <f>MIS[[#This Row],[LTP]]*MIS[[#This Row],[OrderQuantity]]</f>
        <v>24864</v>
      </c>
      <c r="AG2237">
        <f>IF(MIS[[#This Row],[OrderSide]]="SELL",MIS[[#This Row],[VALUE]]-MIS[[#This Row],[LIVE_VALUE]],MIS[[#This Row],[LIVE_VALUE]]-MIS[[#This Row],[VALUE]])</f>
        <v>9913</v>
      </c>
      <c r="AH2237" t="str" cm="1">
        <f t="array" ref="AH2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7" t="str">
        <f>MIS[[#This Row],[TRADING SYMBOL]]</f>
        <v>SENSEX2552082100PE</v>
      </c>
      <c r="AJ2237" t="str">
        <f>IF(RIGHT(MIS[[#This Row],[Main/Hedge]],4)="MAIN","MAIN","HEDGE")</f>
        <v>MAIN</v>
      </c>
      <c r="AK2237" t="str" cm="1">
        <f t="array" ref="AK2237">_xlfn._xlws.FILTER(Table4[Column1],ISNUMBER(SEARCH(Table4[Column1],MIS[[#This Row],[OrderUniqueIdentifier]])),"")</f>
        <v>MS</v>
      </c>
    </row>
    <row r="2238" spans="1:37" x14ac:dyDescent="0.25">
      <c r="A2238" t="s">
        <v>1555</v>
      </c>
      <c r="B2238" t="s">
        <v>1614</v>
      </c>
      <c r="C2238" t="s">
        <v>6783</v>
      </c>
      <c r="D2238" t="s">
        <v>72</v>
      </c>
      <c r="E2238" t="s">
        <v>2044</v>
      </c>
      <c r="F2238" t="s">
        <v>98</v>
      </c>
      <c r="G2238" t="s">
        <v>89</v>
      </c>
      <c r="H2238" t="s">
        <v>93</v>
      </c>
      <c r="I2238" t="s">
        <v>76</v>
      </c>
      <c r="J2238" t="s">
        <v>6784</v>
      </c>
      <c r="K2238">
        <v>20</v>
      </c>
      <c r="L2238" t="s">
        <v>77</v>
      </c>
      <c r="M2238" t="s">
        <v>78</v>
      </c>
      <c r="N2238" t="s">
        <v>6784</v>
      </c>
      <c r="O2238" t="s">
        <v>3603</v>
      </c>
      <c r="P2238" t="s">
        <v>3603</v>
      </c>
      <c r="Q2238" t="s">
        <v>2048</v>
      </c>
      <c r="R2238" t="s">
        <v>79</v>
      </c>
      <c r="S2238" t="s">
        <v>40</v>
      </c>
      <c r="T2238" t="s">
        <v>2049</v>
      </c>
      <c r="U2238" t="s">
        <v>100</v>
      </c>
      <c r="V2238" t="s">
        <v>80</v>
      </c>
      <c r="W2238">
        <v>82300</v>
      </c>
      <c r="X2238" t="s">
        <v>81</v>
      </c>
      <c r="Y2238">
        <v>-20</v>
      </c>
      <c r="Z2238" t="s">
        <v>3605</v>
      </c>
      <c r="AA2238" t="s">
        <v>3605</v>
      </c>
      <c r="AB2238" t="s">
        <v>90</v>
      </c>
      <c r="AC2238" t="s">
        <v>91</v>
      </c>
      <c r="AD2238">
        <f>_xlfn.XLOOKUP(MIS[[#This Row],[TRADING SYMBOL]],[1]Sheet1!$D:$D,[1]Sheet1!$C:$C)</f>
        <v>464.4</v>
      </c>
      <c r="AE2238">
        <f>MIS[[#This Row],[OrderAverageTradedPrice]]*MIS[[#This Row],[OrderQuantity]]</f>
        <v>10311</v>
      </c>
      <c r="AF2238">
        <f>MIS[[#This Row],[LTP]]*MIS[[#This Row],[OrderQuantity]]</f>
        <v>9288</v>
      </c>
      <c r="AG2238">
        <f>IF(MIS[[#This Row],[OrderSide]]="SELL",MIS[[#This Row],[VALUE]]-MIS[[#This Row],[LIVE_VALUE]],MIS[[#This Row],[LIVE_VALUE]]-MIS[[#This Row],[VALUE]])</f>
        <v>1023</v>
      </c>
      <c r="AH2238" t="str" cm="1">
        <f t="array" ref="AH2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8" t="str">
        <f>MIS[[#This Row],[TRADING SYMBOL]]</f>
        <v>SENSEX2552082300CE</v>
      </c>
      <c r="AJ2238" t="str">
        <f>IF(RIGHT(MIS[[#This Row],[Main/Hedge]],4)="MAIN","MAIN","HEDGE")</f>
        <v>MAIN</v>
      </c>
      <c r="AK2238" t="str" cm="1">
        <f t="array" ref="AK2238">_xlfn._xlws.FILTER(Table4[Column1],ISNUMBER(SEARCH(Table4[Column1],MIS[[#This Row],[OrderUniqueIdentifier]])),"")</f>
        <v>MS</v>
      </c>
    </row>
    <row r="2239" spans="1:37" x14ac:dyDescent="0.25">
      <c r="A2239" t="s">
        <v>1555</v>
      </c>
      <c r="B2239" t="s">
        <v>1623</v>
      </c>
      <c r="C2239" t="s">
        <v>6809</v>
      </c>
      <c r="D2239" t="s">
        <v>72</v>
      </c>
      <c r="E2239" t="s">
        <v>3186</v>
      </c>
      <c r="F2239" t="s">
        <v>98</v>
      </c>
      <c r="G2239" t="s">
        <v>89</v>
      </c>
      <c r="H2239" t="s">
        <v>93</v>
      </c>
      <c r="I2239" t="s">
        <v>76</v>
      </c>
      <c r="J2239" t="s">
        <v>6810</v>
      </c>
      <c r="K2239">
        <v>20</v>
      </c>
      <c r="L2239" t="s">
        <v>77</v>
      </c>
      <c r="M2239" t="s">
        <v>78</v>
      </c>
      <c r="N2239" t="s">
        <v>6810</v>
      </c>
      <c r="O2239" t="s">
        <v>3372</v>
      </c>
      <c r="P2239" t="s">
        <v>3603</v>
      </c>
      <c r="Q2239" t="s">
        <v>3189</v>
      </c>
      <c r="R2239" t="s">
        <v>79</v>
      </c>
      <c r="S2239" t="s">
        <v>40</v>
      </c>
      <c r="T2239" t="s">
        <v>3190</v>
      </c>
      <c r="U2239" t="s">
        <v>100</v>
      </c>
      <c r="V2239" t="s">
        <v>80</v>
      </c>
      <c r="W2239">
        <v>82400</v>
      </c>
      <c r="X2239" t="s">
        <v>81</v>
      </c>
      <c r="Y2239">
        <v>-20</v>
      </c>
      <c r="Z2239" t="s">
        <v>3373</v>
      </c>
      <c r="AA2239" t="s">
        <v>3605</v>
      </c>
      <c r="AB2239" t="s">
        <v>90</v>
      </c>
      <c r="AC2239" t="s">
        <v>91</v>
      </c>
      <c r="AD2239">
        <f>_xlfn.XLOOKUP(MIS[[#This Row],[TRADING SYMBOL]],[1]Sheet1!$D:$D,[1]Sheet1!$C:$C)</f>
        <v>414.75</v>
      </c>
      <c r="AE2239">
        <f>MIS[[#This Row],[OrderAverageTradedPrice]]*MIS[[#This Row],[OrderQuantity]]</f>
        <v>9285</v>
      </c>
      <c r="AF2239">
        <f>MIS[[#This Row],[LTP]]*MIS[[#This Row],[OrderQuantity]]</f>
        <v>8295</v>
      </c>
      <c r="AG2239">
        <f>IF(MIS[[#This Row],[OrderSide]]="SELL",MIS[[#This Row],[VALUE]]-MIS[[#This Row],[LIVE_VALUE]],MIS[[#This Row],[LIVE_VALUE]]-MIS[[#This Row],[VALUE]])</f>
        <v>990</v>
      </c>
      <c r="AH2239" t="str" cm="1">
        <f t="array" ref="AH2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9" t="str">
        <f>MIS[[#This Row],[TRADING SYMBOL]]</f>
        <v>SENSEX2552082400CE</v>
      </c>
      <c r="AJ2239" t="str">
        <f>IF(RIGHT(MIS[[#This Row],[Main/Hedge]],4)="MAIN","MAIN","HEDGE")</f>
        <v>MAIN</v>
      </c>
      <c r="AK2239" t="str" cm="1">
        <f t="array" ref="AK2239">_xlfn._xlws.FILTER(Table4[Column1],ISNUMBER(SEARCH(Table4[Column1],MIS[[#This Row],[OrderUniqueIdentifier]])),"")</f>
        <v>MS</v>
      </c>
    </row>
    <row r="2240" spans="1:37" x14ac:dyDescent="0.25">
      <c r="A2240" t="s">
        <v>1555</v>
      </c>
      <c r="B2240" t="s">
        <v>1623</v>
      </c>
      <c r="C2240" t="s">
        <v>6811</v>
      </c>
      <c r="D2240" t="s">
        <v>72</v>
      </c>
      <c r="E2240" t="s">
        <v>3193</v>
      </c>
      <c r="F2240" t="s">
        <v>98</v>
      </c>
      <c r="G2240" t="s">
        <v>89</v>
      </c>
      <c r="H2240" t="s">
        <v>93</v>
      </c>
      <c r="I2240" t="s">
        <v>76</v>
      </c>
      <c r="J2240" t="s">
        <v>6812</v>
      </c>
      <c r="K2240">
        <v>20</v>
      </c>
      <c r="L2240" t="s">
        <v>77</v>
      </c>
      <c r="M2240" t="s">
        <v>78</v>
      </c>
      <c r="N2240" t="s">
        <v>6812</v>
      </c>
      <c r="O2240" t="s">
        <v>3603</v>
      </c>
      <c r="P2240" t="s">
        <v>3603</v>
      </c>
      <c r="Q2240" t="s">
        <v>3195</v>
      </c>
      <c r="R2240" t="s">
        <v>79</v>
      </c>
      <c r="S2240" t="s">
        <v>40</v>
      </c>
      <c r="T2240" t="s">
        <v>3196</v>
      </c>
      <c r="U2240" t="s">
        <v>100</v>
      </c>
      <c r="V2240" t="s">
        <v>80</v>
      </c>
      <c r="W2240">
        <v>82200</v>
      </c>
      <c r="X2240" t="s">
        <v>85</v>
      </c>
      <c r="Y2240">
        <v>-20</v>
      </c>
      <c r="Z2240" t="s">
        <v>3605</v>
      </c>
      <c r="AA2240" t="s">
        <v>3605</v>
      </c>
      <c r="AB2240" t="s">
        <v>107</v>
      </c>
      <c r="AC2240" t="s">
        <v>91</v>
      </c>
      <c r="AD2240">
        <f>_xlfn.XLOOKUP(MIS[[#This Row],[TRADING SYMBOL]],[1]Sheet1!$D:$D,[1]Sheet1!$C:$C)</f>
        <v>350</v>
      </c>
      <c r="AE2240">
        <f>MIS[[#This Row],[OrderAverageTradedPrice]]*MIS[[#This Row],[OrderQuantity]]</f>
        <v>9547</v>
      </c>
      <c r="AF2240">
        <f>MIS[[#This Row],[LTP]]*MIS[[#This Row],[OrderQuantity]]</f>
        <v>7000</v>
      </c>
      <c r="AG2240">
        <f>IF(MIS[[#This Row],[OrderSide]]="SELL",MIS[[#This Row],[VALUE]]-MIS[[#This Row],[LIVE_VALUE]],MIS[[#This Row],[LIVE_VALUE]]-MIS[[#This Row],[VALUE]])</f>
        <v>2547</v>
      </c>
      <c r="AH2240" t="str" cm="1">
        <f t="array" ref="AH2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0" t="str">
        <f>MIS[[#This Row],[TRADING SYMBOL]]</f>
        <v>SENSEX2552082200PE</v>
      </c>
      <c r="AJ2240" t="str">
        <f>IF(RIGHT(MIS[[#This Row],[Main/Hedge]],4)="MAIN","MAIN","HEDGE")</f>
        <v>MAIN</v>
      </c>
      <c r="AK2240" t="str" cm="1">
        <f t="array" ref="AK2240">_xlfn._xlws.FILTER(Table4[Column1],ISNUMBER(SEARCH(Table4[Column1],MIS[[#This Row],[OrderUniqueIdentifier]])),"")</f>
        <v>MS</v>
      </c>
    </row>
    <row r="2241" spans="1:37" x14ac:dyDescent="0.25">
      <c r="A2241" t="s">
        <v>1555</v>
      </c>
      <c r="B2241" t="s">
        <v>1623</v>
      </c>
      <c r="C2241" t="s">
        <v>6813</v>
      </c>
      <c r="D2241" t="s">
        <v>72</v>
      </c>
      <c r="E2241" t="s">
        <v>160</v>
      </c>
      <c r="F2241" t="s">
        <v>98</v>
      </c>
      <c r="G2241" t="s">
        <v>89</v>
      </c>
      <c r="H2241" t="s">
        <v>93</v>
      </c>
      <c r="I2241" t="s">
        <v>76</v>
      </c>
      <c r="J2241" t="s">
        <v>6814</v>
      </c>
      <c r="K2241">
        <v>20</v>
      </c>
      <c r="L2241" t="s">
        <v>77</v>
      </c>
      <c r="M2241" t="s">
        <v>78</v>
      </c>
      <c r="N2241" t="s">
        <v>6814</v>
      </c>
      <c r="O2241" t="s">
        <v>3603</v>
      </c>
      <c r="P2241" t="s">
        <v>3603</v>
      </c>
      <c r="Q2241" t="s">
        <v>162</v>
      </c>
      <c r="R2241" t="s">
        <v>79</v>
      </c>
      <c r="S2241" t="s">
        <v>40</v>
      </c>
      <c r="T2241" t="s">
        <v>163</v>
      </c>
      <c r="U2241" t="s">
        <v>100</v>
      </c>
      <c r="V2241" t="s">
        <v>80</v>
      </c>
      <c r="W2241">
        <v>82500</v>
      </c>
      <c r="X2241" t="s">
        <v>81</v>
      </c>
      <c r="Y2241">
        <v>-20</v>
      </c>
      <c r="Z2241" t="s">
        <v>3605</v>
      </c>
      <c r="AA2241" t="s">
        <v>3605</v>
      </c>
      <c r="AB2241" t="s">
        <v>90</v>
      </c>
      <c r="AC2241" t="s">
        <v>91</v>
      </c>
      <c r="AD2241">
        <f>_xlfn.XLOOKUP(MIS[[#This Row],[TRADING SYMBOL]],[1]Sheet1!$D:$D,[1]Sheet1!$C:$C)</f>
        <v>367.2</v>
      </c>
      <c r="AE2241">
        <f>MIS[[#This Row],[OrderAverageTradedPrice]]*MIS[[#This Row],[OrderQuantity]]</f>
        <v>8353</v>
      </c>
      <c r="AF2241">
        <f>MIS[[#This Row],[LTP]]*MIS[[#This Row],[OrderQuantity]]</f>
        <v>7344</v>
      </c>
      <c r="AG2241">
        <f>IF(MIS[[#This Row],[OrderSide]]="SELL",MIS[[#This Row],[VALUE]]-MIS[[#This Row],[LIVE_VALUE]],MIS[[#This Row],[LIVE_VALUE]]-MIS[[#This Row],[VALUE]])</f>
        <v>1009</v>
      </c>
      <c r="AH2241" t="str" cm="1">
        <f t="array" ref="AH2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1" t="str">
        <f>MIS[[#This Row],[TRADING SYMBOL]]</f>
        <v>SENSEX2552082500CE</v>
      </c>
      <c r="AJ2241" t="str">
        <f>IF(RIGHT(MIS[[#This Row],[Main/Hedge]],4)="MAIN","MAIN","HEDGE")</f>
        <v>MAIN</v>
      </c>
      <c r="AK2241" t="str" cm="1">
        <f t="array" ref="AK2241">_xlfn._xlws.FILTER(Table4[Column1],ISNUMBER(SEARCH(Table4[Column1],MIS[[#This Row],[OrderUniqueIdentifier]])),"")</f>
        <v>MS</v>
      </c>
    </row>
    <row r="2242" spans="1:37" x14ac:dyDescent="0.25">
      <c r="A2242" t="s">
        <v>1555</v>
      </c>
      <c r="B2242" t="s">
        <v>1631</v>
      </c>
      <c r="C2242" t="s">
        <v>6839</v>
      </c>
      <c r="D2242" t="s">
        <v>72</v>
      </c>
      <c r="E2242" t="s">
        <v>160</v>
      </c>
      <c r="F2242" t="s">
        <v>98</v>
      </c>
      <c r="G2242" t="s">
        <v>89</v>
      </c>
      <c r="H2242" t="s">
        <v>93</v>
      </c>
      <c r="I2242" t="s">
        <v>76</v>
      </c>
      <c r="J2242" t="s">
        <v>5743</v>
      </c>
      <c r="K2242">
        <v>120</v>
      </c>
      <c r="L2242" t="s">
        <v>77</v>
      </c>
      <c r="M2242" t="s">
        <v>78</v>
      </c>
      <c r="N2242" t="s">
        <v>6840</v>
      </c>
      <c r="O2242" t="s">
        <v>3372</v>
      </c>
      <c r="P2242" t="s">
        <v>3603</v>
      </c>
      <c r="Q2242" t="s">
        <v>162</v>
      </c>
      <c r="R2242" t="s">
        <v>79</v>
      </c>
      <c r="S2242" t="s">
        <v>40</v>
      </c>
      <c r="T2242" t="s">
        <v>163</v>
      </c>
      <c r="U2242" t="s">
        <v>100</v>
      </c>
      <c r="V2242" t="s">
        <v>80</v>
      </c>
      <c r="W2242">
        <v>82500</v>
      </c>
      <c r="X2242" t="s">
        <v>81</v>
      </c>
      <c r="Y2242">
        <v>-120</v>
      </c>
      <c r="Z2242" t="s">
        <v>3373</v>
      </c>
      <c r="AA2242" t="s">
        <v>3605</v>
      </c>
      <c r="AB2242" t="s">
        <v>90</v>
      </c>
      <c r="AC2242" t="s">
        <v>91</v>
      </c>
      <c r="AD2242">
        <f>_xlfn.XLOOKUP(MIS[[#This Row],[TRADING SYMBOL]],[1]Sheet1!$D:$D,[1]Sheet1!$C:$C)</f>
        <v>367.2</v>
      </c>
      <c r="AE2242">
        <f>MIS[[#This Row],[OrderAverageTradedPrice]]*MIS[[#This Row],[OrderQuantity]]</f>
        <v>50073.999999999964</v>
      </c>
      <c r="AF2242">
        <f>MIS[[#This Row],[LTP]]*MIS[[#This Row],[OrderQuantity]]</f>
        <v>44064</v>
      </c>
      <c r="AG2242">
        <f>IF(MIS[[#This Row],[OrderSide]]="SELL",MIS[[#This Row],[VALUE]]-MIS[[#This Row],[LIVE_VALUE]],MIS[[#This Row],[LIVE_VALUE]]-MIS[[#This Row],[VALUE]])</f>
        <v>6009.9999999999636</v>
      </c>
      <c r="AH2242" t="str" cm="1">
        <f t="array" ref="AH2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2" t="str">
        <f>MIS[[#This Row],[TRADING SYMBOL]]</f>
        <v>SENSEX2552082500CE</v>
      </c>
      <c r="AJ2242" t="str">
        <f>IF(RIGHT(MIS[[#This Row],[Main/Hedge]],4)="MAIN","MAIN","HEDGE")</f>
        <v>MAIN</v>
      </c>
      <c r="AK2242" t="str" cm="1">
        <f t="array" ref="AK2242">_xlfn._xlws.FILTER(Table4[Column1],ISNUMBER(SEARCH(Table4[Column1],MIS[[#This Row],[OrderUniqueIdentifier]])),"")</f>
        <v>MS</v>
      </c>
    </row>
    <row r="2243" spans="1:37" x14ac:dyDescent="0.25">
      <c r="A2243" t="s">
        <v>1555</v>
      </c>
      <c r="B2243" t="s">
        <v>1657</v>
      </c>
      <c r="C2243" t="s">
        <v>6941</v>
      </c>
      <c r="D2243" t="s">
        <v>72</v>
      </c>
      <c r="E2243" t="s">
        <v>160</v>
      </c>
      <c r="F2243" t="s">
        <v>98</v>
      </c>
      <c r="G2243" t="s">
        <v>89</v>
      </c>
      <c r="H2243" t="s">
        <v>93</v>
      </c>
      <c r="I2243" t="s">
        <v>76</v>
      </c>
      <c r="J2243" t="s">
        <v>6942</v>
      </c>
      <c r="K2243">
        <v>140</v>
      </c>
      <c r="L2243" t="s">
        <v>77</v>
      </c>
      <c r="M2243" t="s">
        <v>78</v>
      </c>
      <c r="N2243" t="s">
        <v>6943</v>
      </c>
      <c r="O2243" t="s">
        <v>3372</v>
      </c>
      <c r="P2243" t="s">
        <v>3603</v>
      </c>
      <c r="Q2243" t="s">
        <v>162</v>
      </c>
      <c r="R2243" t="s">
        <v>79</v>
      </c>
      <c r="S2243" t="s">
        <v>40</v>
      </c>
      <c r="T2243" t="s">
        <v>163</v>
      </c>
      <c r="U2243" t="s">
        <v>100</v>
      </c>
      <c r="V2243" t="s">
        <v>80</v>
      </c>
      <c r="W2243">
        <v>82500</v>
      </c>
      <c r="X2243" t="s">
        <v>81</v>
      </c>
      <c r="Y2243">
        <v>-140</v>
      </c>
      <c r="Z2243" t="s">
        <v>3373</v>
      </c>
      <c r="AA2243" t="s">
        <v>3605</v>
      </c>
      <c r="AB2243" t="s">
        <v>90</v>
      </c>
      <c r="AC2243" t="s">
        <v>91</v>
      </c>
      <c r="AD2243">
        <f>_xlfn.XLOOKUP(MIS[[#This Row],[TRADING SYMBOL]],[1]Sheet1!$D:$D,[1]Sheet1!$C:$C)</f>
        <v>367.2</v>
      </c>
      <c r="AE2243">
        <f>MIS[[#This Row],[OrderAverageTradedPrice]]*MIS[[#This Row],[OrderQuantity]]</f>
        <v>58438.99999999992</v>
      </c>
      <c r="AF2243">
        <f>MIS[[#This Row],[LTP]]*MIS[[#This Row],[OrderQuantity]]</f>
        <v>51408</v>
      </c>
      <c r="AG2243">
        <f>IF(MIS[[#This Row],[OrderSide]]="SELL",MIS[[#This Row],[VALUE]]-MIS[[#This Row],[LIVE_VALUE]],MIS[[#This Row],[LIVE_VALUE]]-MIS[[#This Row],[VALUE]])</f>
        <v>7030.99999999992</v>
      </c>
      <c r="AH2243" t="str" cm="1">
        <f t="array" ref="AH2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3" t="str">
        <f>MIS[[#This Row],[TRADING SYMBOL]]</f>
        <v>SENSEX2552082500CE</v>
      </c>
      <c r="AJ2243" t="str">
        <f>IF(RIGHT(MIS[[#This Row],[Main/Hedge]],4)="MAIN","MAIN","HEDGE")</f>
        <v>MAIN</v>
      </c>
      <c r="AK2243" t="str" cm="1">
        <f t="array" ref="AK2243">_xlfn._xlws.FILTER(Table4[Column1],ISNUMBER(SEARCH(Table4[Column1],MIS[[#This Row],[OrderUniqueIdentifier]])),"")</f>
        <v>MS</v>
      </c>
    </row>
    <row r="2244" spans="1:37" x14ac:dyDescent="0.25">
      <c r="A2244" t="s">
        <v>1555</v>
      </c>
      <c r="B2244" t="s">
        <v>1657</v>
      </c>
      <c r="C2244" t="s">
        <v>6944</v>
      </c>
      <c r="D2244" t="s">
        <v>72</v>
      </c>
      <c r="E2244" t="s">
        <v>3202</v>
      </c>
      <c r="F2244" t="s">
        <v>98</v>
      </c>
      <c r="G2244" t="s">
        <v>89</v>
      </c>
      <c r="H2244" t="s">
        <v>93</v>
      </c>
      <c r="I2244" t="s">
        <v>76</v>
      </c>
      <c r="J2244" t="s">
        <v>3269</v>
      </c>
      <c r="K2244">
        <v>140</v>
      </c>
      <c r="L2244" t="s">
        <v>77</v>
      </c>
      <c r="M2244" t="s">
        <v>78</v>
      </c>
      <c r="N2244" t="s">
        <v>6945</v>
      </c>
      <c r="O2244" t="s">
        <v>3372</v>
      </c>
      <c r="P2244" t="s">
        <v>3603</v>
      </c>
      <c r="Q2244" t="s">
        <v>3205</v>
      </c>
      <c r="R2244" t="s">
        <v>79</v>
      </c>
      <c r="S2244" t="s">
        <v>40</v>
      </c>
      <c r="T2244" t="s">
        <v>3206</v>
      </c>
      <c r="U2244" t="s">
        <v>100</v>
      </c>
      <c r="V2244" t="s">
        <v>80</v>
      </c>
      <c r="W2244">
        <v>82100</v>
      </c>
      <c r="X2244" t="s">
        <v>85</v>
      </c>
      <c r="Y2244">
        <v>-140</v>
      </c>
      <c r="Z2244" t="s">
        <v>3373</v>
      </c>
      <c r="AA2244" t="s">
        <v>3605</v>
      </c>
      <c r="AB2244" t="s">
        <v>107</v>
      </c>
      <c r="AC2244" t="s">
        <v>91</v>
      </c>
      <c r="AD2244">
        <f>_xlfn.XLOOKUP(MIS[[#This Row],[TRADING SYMBOL]],[1]Sheet1!$D:$D,[1]Sheet1!$C:$C)</f>
        <v>310.8</v>
      </c>
      <c r="AE2244">
        <f>MIS[[#This Row],[OrderAverageTradedPrice]]*MIS[[#This Row],[OrderQuantity]]</f>
        <v>60987.999999999935</v>
      </c>
      <c r="AF2244">
        <f>MIS[[#This Row],[LTP]]*MIS[[#This Row],[OrderQuantity]]</f>
        <v>43512</v>
      </c>
      <c r="AG2244">
        <f>IF(MIS[[#This Row],[OrderSide]]="SELL",MIS[[#This Row],[VALUE]]-MIS[[#This Row],[LIVE_VALUE]],MIS[[#This Row],[LIVE_VALUE]]-MIS[[#This Row],[VALUE]])</f>
        <v>17475.999999999935</v>
      </c>
      <c r="AH2244" t="str" cm="1">
        <f t="array" ref="AH2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4" t="str">
        <f>MIS[[#This Row],[TRADING SYMBOL]]</f>
        <v>SENSEX2552082100PE</v>
      </c>
      <c r="AJ2244" t="str">
        <f>IF(RIGHT(MIS[[#This Row],[Main/Hedge]],4)="MAIN","MAIN","HEDGE")</f>
        <v>MAIN</v>
      </c>
      <c r="AK2244" t="str" cm="1">
        <f t="array" ref="AK2244">_xlfn._xlws.FILTER(Table4[Column1],ISNUMBER(SEARCH(Table4[Column1],MIS[[#This Row],[OrderUniqueIdentifier]])),"")</f>
        <v>MS</v>
      </c>
    </row>
    <row r="2245" spans="1:37" x14ac:dyDescent="0.25">
      <c r="A2245" t="s">
        <v>1555</v>
      </c>
      <c r="B2245" t="s">
        <v>1665</v>
      </c>
      <c r="C2245" t="s">
        <v>6975</v>
      </c>
      <c r="D2245" t="s">
        <v>72</v>
      </c>
      <c r="E2245" t="s">
        <v>3193</v>
      </c>
      <c r="F2245" t="s">
        <v>98</v>
      </c>
      <c r="G2245" t="s">
        <v>89</v>
      </c>
      <c r="H2245" t="s">
        <v>93</v>
      </c>
      <c r="I2245" t="s">
        <v>76</v>
      </c>
      <c r="J2245" t="s">
        <v>6976</v>
      </c>
      <c r="K2245">
        <v>20</v>
      </c>
      <c r="L2245" t="s">
        <v>77</v>
      </c>
      <c r="M2245" t="s">
        <v>78</v>
      </c>
      <c r="N2245" t="s">
        <v>6976</v>
      </c>
      <c r="O2245" t="s">
        <v>3372</v>
      </c>
      <c r="P2245" t="s">
        <v>3603</v>
      </c>
      <c r="Q2245" t="s">
        <v>3195</v>
      </c>
      <c r="R2245" t="s">
        <v>79</v>
      </c>
      <c r="S2245" t="s">
        <v>40</v>
      </c>
      <c r="T2245" t="s">
        <v>3196</v>
      </c>
      <c r="U2245" t="s">
        <v>100</v>
      </c>
      <c r="V2245" t="s">
        <v>80</v>
      </c>
      <c r="W2245">
        <v>82200</v>
      </c>
      <c r="X2245" t="s">
        <v>85</v>
      </c>
      <c r="Y2245">
        <v>-20</v>
      </c>
      <c r="Z2245" t="s">
        <v>3373</v>
      </c>
      <c r="AA2245" t="s">
        <v>3605</v>
      </c>
      <c r="AB2245" t="s">
        <v>107</v>
      </c>
      <c r="AC2245" t="s">
        <v>91</v>
      </c>
      <c r="AD2245">
        <f>_xlfn.XLOOKUP(MIS[[#This Row],[TRADING SYMBOL]],[1]Sheet1!$D:$D,[1]Sheet1!$C:$C)</f>
        <v>350</v>
      </c>
      <c r="AE2245">
        <f>MIS[[#This Row],[OrderAverageTradedPrice]]*MIS[[#This Row],[OrderQuantity]]</f>
        <v>9558</v>
      </c>
      <c r="AF2245">
        <f>MIS[[#This Row],[LTP]]*MIS[[#This Row],[OrderQuantity]]</f>
        <v>7000</v>
      </c>
      <c r="AG2245">
        <f>IF(MIS[[#This Row],[OrderSide]]="SELL",MIS[[#This Row],[VALUE]]-MIS[[#This Row],[LIVE_VALUE]],MIS[[#This Row],[LIVE_VALUE]]-MIS[[#This Row],[VALUE]])</f>
        <v>2558</v>
      </c>
      <c r="AH2245" t="str" cm="1">
        <f t="array" ref="AH2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5" t="str">
        <f>MIS[[#This Row],[TRADING SYMBOL]]</f>
        <v>SENSEX2552082200PE</v>
      </c>
      <c r="AJ2245" t="str">
        <f>IF(RIGHT(MIS[[#This Row],[Main/Hedge]],4)="MAIN","MAIN","HEDGE")</f>
        <v>MAIN</v>
      </c>
      <c r="AK2245" t="str" cm="1">
        <f t="array" ref="AK2245">_xlfn._xlws.FILTER(Table4[Column1],ISNUMBER(SEARCH(Table4[Column1],MIS[[#This Row],[OrderUniqueIdentifier]])),"")</f>
        <v>MS</v>
      </c>
    </row>
    <row r="2246" spans="1:37" x14ac:dyDescent="0.25">
      <c r="A2246" t="s">
        <v>1555</v>
      </c>
      <c r="B2246" t="s">
        <v>1665</v>
      </c>
      <c r="C2246" t="s">
        <v>6977</v>
      </c>
      <c r="D2246" t="s">
        <v>72</v>
      </c>
      <c r="E2246" t="s">
        <v>160</v>
      </c>
      <c r="F2246" t="s">
        <v>98</v>
      </c>
      <c r="G2246" t="s">
        <v>89</v>
      </c>
      <c r="H2246" t="s">
        <v>93</v>
      </c>
      <c r="I2246" t="s">
        <v>76</v>
      </c>
      <c r="J2246" t="s">
        <v>6978</v>
      </c>
      <c r="K2246">
        <v>20</v>
      </c>
      <c r="L2246" t="s">
        <v>77</v>
      </c>
      <c r="M2246" t="s">
        <v>78</v>
      </c>
      <c r="N2246" t="s">
        <v>6978</v>
      </c>
      <c r="O2246" t="s">
        <v>3603</v>
      </c>
      <c r="P2246" t="s">
        <v>3603</v>
      </c>
      <c r="Q2246" t="s">
        <v>162</v>
      </c>
      <c r="R2246" t="s">
        <v>79</v>
      </c>
      <c r="S2246" t="s">
        <v>40</v>
      </c>
      <c r="T2246" t="s">
        <v>163</v>
      </c>
      <c r="U2246" t="s">
        <v>100</v>
      </c>
      <c r="V2246" t="s">
        <v>80</v>
      </c>
      <c r="W2246">
        <v>82500</v>
      </c>
      <c r="X2246" t="s">
        <v>81</v>
      </c>
      <c r="Y2246">
        <v>-20</v>
      </c>
      <c r="Z2246" t="s">
        <v>3605</v>
      </c>
      <c r="AA2246" t="s">
        <v>3605</v>
      </c>
      <c r="AB2246" t="s">
        <v>90</v>
      </c>
      <c r="AC2246" t="s">
        <v>91</v>
      </c>
      <c r="AD2246">
        <f>_xlfn.XLOOKUP(MIS[[#This Row],[TRADING SYMBOL]],[1]Sheet1!$D:$D,[1]Sheet1!$C:$C)</f>
        <v>367.2</v>
      </c>
      <c r="AE2246">
        <f>MIS[[#This Row],[OrderAverageTradedPrice]]*MIS[[#This Row],[OrderQuantity]]</f>
        <v>8327</v>
      </c>
      <c r="AF2246">
        <f>MIS[[#This Row],[LTP]]*MIS[[#This Row],[OrderQuantity]]</f>
        <v>7344</v>
      </c>
      <c r="AG2246">
        <f>IF(MIS[[#This Row],[OrderSide]]="SELL",MIS[[#This Row],[VALUE]]-MIS[[#This Row],[LIVE_VALUE]],MIS[[#This Row],[LIVE_VALUE]]-MIS[[#This Row],[VALUE]])</f>
        <v>983</v>
      </c>
      <c r="AH2246" t="str" cm="1">
        <f t="array" ref="AH2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6" t="str">
        <f>MIS[[#This Row],[TRADING SYMBOL]]</f>
        <v>SENSEX2552082500CE</v>
      </c>
      <c r="AJ2246" t="str">
        <f>IF(RIGHT(MIS[[#This Row],[Main/Hedge]],4)="MAIN","MAIN","HEDGE")</f>
        <v>MAIN</v>
      </c>
      <c r="AK2246" t="str" cm="1">
        <f t="array" ref="AK2246">_xlfn._xlws.FILTER(Table4[Column1],ISNUMBER(SEARCH(Table4[Column1],MIS[[#This Row],[OrderUniqueIdentifier]])),"")</f>
        <v>MS</v>
      </c>
    </row>
    <row r="2247" spans="1:37" x14ac:dyDescent="0.25">
      <c r="A2247" t="s">
        <v>1555</v>
      </c>
      <c r="B2247" t="s">
        <v>1665</v>
      </c>
      <c r="C2247" t="s">
        <v>6979</v>
      </c>
      <c r="D2247" t="s">
        <v>72</v>
      </c>
      <c r="E2247" t="s">
        <v>3202</v>
      </c>
      <c r="F2247" t="s">
        <v>98</v>
      </c>
      <c r="G2247" t="s">
        <v>89</v>
      </c>
      <c r="H2247" t="s">
        <v>93</v>
      </c>
      <c r="I2247" t="s">
        <v>76</v>
      </c>
      <c r="J2247" t="s">
        <v>6980</v>
      </c>
      <c r="K2247">
        <v>20</v>
      </c>
      <c r="L2247" t="s">
        <v>77</v>
      </c>
      <c r="M2247" t="s">
        <v>78</v>
      </c>
      <c r="N2247" t="s">
        <v>6980</v>
      </c>
      <c r="O2247" t="s">
        <v>3603</v>
      </c>
      <c r="P2247" t="s">
        <v>3603</v>
      </c>
      <c r="Q2247" t="s">
        <v>3205</v>
      </c>
      <c r="R2247" t="s">
        <v>79</v>
      </c>
      <c r="S2247" t="s">
        <v>40</v>
      </c>
      <c r="T2247" t="s">
        <v>3206</v>
      </c>
      <c r="U2247" t="s">
        <v>100</v>
      </c>
      <c r="V2247" t="s">
        <v>80</v>
      </c>
      <c r="W2247">
        <v>82100</v>
      </c>
      <c r="X2247" t="s">
        <v>85</v>
      </c>
      <c r="Y2247">
        <v>-20</v>
      </c>
      <c r="Z2247" t="s">
        <v>3605</v>
      </c>
      <c r="AA2247" t="s">
        <v>3605</v>
      </c>
      <c r="AB2247" t="s">
        <v>107</v>
      </c>
      <c r="AC2247" t="s">
        <v>91</v>
      </c>
      <c r="AD2247">
        <f>_xlfn.XLOOKUP(MIS[[#This Row],[TRADING SYMBOL]],[1]Sheet1!$D:$D,[1]Sheet1!$C:$C)</f>
        <v>310.8</v>
      </c>
      <c r="AE2247">
        <f>MIS[[#This Row],[OrderAverageTradedPrice]]*MIS[[#This Row],[OrderQuantity]]</f>
        <v>8685</v>
      </c>
      <c r="AF2247">
        <f>MIS[[#This Row],[LTP]]*MIS[[#This Row],[OrderQuantity]]</f>
        <v>6216</v>
      </c>
      <c r="AG2247">
        <f>IF(MIS[[#This Row],[OrderSide]]="SELL",MIS[[#This Row],[VALUE]]-MIS[[#This Row],[LIVE_VALUE]],MIS[[#This Row],[LIVE_VALUE]]-MIS[[#This Row],[VALUE]])</f>
        <v>2469</v>
      </c>
      <c r="AH2247" t="str" cm="1">
        <f t="array" ref="AH2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7" t="str">
        <f>MIS[[#This Row],[TRADING SYMBOL]]</f>
        <v>SENSEX2552082100PE</v>
      </c>
      <c r="AJ2247" t="str">
        <f>IF(RIGHT(MIS[[#This Row],[Main/Hedge]],4)="MAIN","MAIN","HEDGE")</f>
        <v>MAIN</v>
      </c>
      <c r="AK2247" t="str" cm="1">
        <f t="array" ref="AK2247">_xlfn._xlws.FILTER(Table4[Column1],ISNUMBER(SEARCH(Table4[Column1],MIS[[#This Row],[OrderUniqueIdentifier]])),"")</f>
        <v>MS</v>
      </c>
    </row>
    <row r="2248" spans="1:37" x14ac:dyDescent="0.25">
      <c r="A2248" t="s">
        <v>1555</v>
      </c>
      <c r="B2248" t="s">
        <v>1673</v>
      </c>
      <c r="C2248" t="s">
        <v>6993</v>
      </c>
      <c r="D2248" t="s">
        <v>72</v>
      </c>
      <c r="E2248" t="s">
        <v>2053</v>
      </c>
      <c r="F2248" t="s">
        <v>98</v>
      </c>
      <c r="G2248" t="s">
        <v>89</v>
      </c>
      <c r="H2248" t="s">
        <v>93</v>
      </c>
      <c r="I2248" t="s">
        <v>76</v>
      </c>
      <c r="J2248" t="s">
        <v>4984</v>
      </c>
      <c r="K2248">
        <v>20</v>
      </c>
      <c r="L2248" t="s">
        <v>77</v>
      </c>
      <c r="M2248" t="s">
        <v>78</v>
      </c>
      <c r="N2248" t="s">
        <v>4984</v>
      </c>
      <c r="O2248" t="s">
        <v>3372</v>
      </c>
      <c r="P2248" t="s">
        <v>3603</v>
      </c>
      <c r="Q2248" t="s">
        <v>2055</v>
      </c>
      <c r="R2248" t="s">
        <v>79</v>
      </c>
      <c r="S2248" t="s">
        <v>40</v>
      </c>
      <c r="T2248" t="s">
        <v>2056</v>
      </c>
      <c r="U2248" t="s">
        <v>100</v>
      </c>
      <c r="V2248" t="s">
        <v>80</v>
      </c>
      <c r="W2248">
        <v>82300</v>
      </c>
      <c r="X2248" t="s">
        <v>85</v>
      </c>
      <c r="Y2248">
        <v>-20</v>
      </c>
      <c r="Z2248" t="s">
        <v>3373</v>
      </c>
      <c r="AA2248" t="s">
        <v>3605</v>
      </c>
      <c r="AB2248" t="s">
        <v>107</v>
      </c>
      <c r="AC2248" t="s">
        <v>91</v>
      </c>
      <c r="AD2248">
        <f>_xlfn.XLOOKUP(MIS[[#This Row],[TRADING SYMBOL]],[1]Sheet1!$D:$D,[1]Sheet1!$C:$C)</f>
        <v>389.05</v>
      </c>
      <c r="AE2248">
        <f>MIS[[#This Row],[OrderAverageTradedPrice]]*MIS[[#This Row],[OrderQuantity]]</f>
        <v>10450</v>
      </c>
      <c r="AF2248">
        <f>MIS[[#This Row],[LTP]]*MIS[[#This Row],[OrderQuantity]]</f>
        <v>7781</v>
      </c>
      <c r="AG2248">
        <f>IF(MIS[[#This Row],[OrderSide]]="SELL",MIS[[#This Row],[VALUE]]-MIS[[#This Row],[LIVE_VALUE]],MIS[[#This Row],[LIVE_VALUE]]-MIS[[#This Row],[VALUE]])</f>
        <v>2669</v>
      </c>
      <c r="AH2248" t="str" cm="1">
        <f t="array" ref="AH2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8" t="str">
        <f>MIS[[#This Row],[TRADING SYMBOL]]</f>
        <v>SENSEX2552082300PE</v>
      </c>
      <c r="AJ2248" t="str">
        <f>IF(RIGHT(MIS[[#This Row],[Main/Hedge]],4)="MAIN","MAIN","HEDGE")</f>
        <v>MAIN</v>
      </c>
      <c r="AK2248" t="str" cm="1">
        <f t="array" ref="AK2248">_xlfn._xlws.FILTER(Table4[Column1],ISNUMBER(SEARCH(Table4[Column1],MIS[[#This Row],[OrderUniqueIdentifier]])),"")</f>
        <v>MS</v>
      </c>
    </row>
    <row r="2249" spans="1:37" x14ac:dyDescent="0.25">
      <c r="A2249" t="s">
        <v>1555</v>
      </c>
      <c r="B2249" t="s">
        <v>1684</v>
      </c>
      <c r="C2249" t="s">
        <v>7032</v>
      </c>
      <c r="D2249" t="s">
        <v>72</v>
      </c>
      <c r="E2249" t="s">
        <v>3193</v>
      </c>
      <c r="F2249" t="s">
        <v>98</v>
      </c>
      <c r="G2249" t="s">
        <v>89</v>
      </c>
      <c r="H2249" t="s">
        <v>93</v>
      </c>
      <c r="I2249" t="s">
        <v>76</v>
      </c>
      <c r="J2249" t="s">
        <v>7033</v>
      </c>
      <c r="K2249">
        <v>120</v>
      </c>
      <c r="L2249" t="s">
        <v>77</v>
      </c>
      <c r="M2249" t="s">
        <v>78</v>
      </c>
      <c r="N2249" t="s">
        <v>7034</v>
      </c>
      <c r="O2249" t="s">
        <v>3372</v>
      </c>
      <c r="P2249" t="s">
        <v>3603</v>
      </c>
      <c r="Q2249" t="s">
        <v>3195</v>
      </c>
      <c r="R2249" t="s">
        <v>79</v>
      </c>
      <c r="S2249" t="s">
        <v>40</v>
      </c>
      <c r="T2249" t="s">
        <v>3196</v>
      </c>
      <c r="U2249" t="s">
        <v>100</v>
      </c>
      <c r="V2249" t="s">
        <v>80</v>
      </c>
      <c r="W2249">
        <v>82200</v>
      </c>
      <c r="X2249" t="s">
        <v>85</v>
      </c>
      <c r="Y2249">
        <v>-120</v>
      </c>
      <c r="Z2249" t="s">
        <v>3373</v>
      </c>
      <c r="AA2249" t="s">
        <v>3605</v>
      </c>
      <c r="AB2249" t="s">
        <v>107</v>
      </c>
      <c r="AC2249" t="s">
        <v>91</v>
      </c>
      <c r="AD2249">
        <f>_xlfn.XLOOKUP(MIS[[#This Row],[TRADING SYMBOL]],[1]Sheet1!$D:$D,[1]Sheet1!$C:$C)</f>
        <v>350</v>
      </c>
      <c r="AE2249">
        <f>MIS[[#This Row],[OrderAverageTradedPrice]]*MIS[[#This Row],[OrderQuantity]]</f>
        <v>57340.99999999992</v>
      </c>
      <c r="AF2249">
        <f>MIS[[#This Row],[LTP]]*MIS[[#This Row],[OrderQuantity]]</f>
        <v>42000</v>
      </c>
      <c r="AG2249">
        <f>IF(MIS[[#This Row],[OrderSide]]="SELL",MIS[[#This Row],[VALUE]]-MIS[[#This Row],[LIVE_VALUE]],MIS[[#This Row],[LIVE_VALUE]]-MIS[[#This Row],[VALUE]])</f>
        <v>15340.99999999992</v>
      </c>
      <c r="AH2249" t="str" cm="1">
        <f t="array" ref="AH2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9" t="str">
        <f>MIS[[#This Row],[TRADING SYMBOL]]</f>
        <v>SENSEX2552082200PE</v>
      </c>
      <c r="AJ2249" t="str">
        <f>IF(RIGHT(MIS[[#This Row],[Main/Hedge]],4)="MAIN","MAIN","HEDGE")</f>
        <v>MAIN</v>
      </c>
      <c r="AK2249" t="str" cm="1">
        <f t="array" ref="AK2249">_xlfn._xlws.FILTER(Table4[Column1],ISNUMBER(SEARCH(Table4[Column1],MIS[[#This Row],[OrderUniqueIdentifier]])),"")</f>
        <v>MS</v>
      </c>
    </row>
    <row r="2250" spans="1:37" x14ac:dyDescent="0.25">
      <c r="A2250" t="s">
        <v>1555</v>
      </c>
      <c r="B2250" t="s">
        <v>1684</v>
      </c>
      <c r="C2250" t="s">
        <v>7035</v>
      </c>
      <c r="D2250" t="s">
        <v>72</v>
      </c>
      <c r="E2250" t="s">
        <v>160</v>
      </c>
      <c r="F2250" t="s">
        <v>98</v>
      </c>
      <c r="G2250" t="s">
        <v>89</v>
      </c>
      <c r="H2250" t="s">
        <v>93</v>
      </c>
      <c r="I2250" t="s">
        <v>76</v>
      </c>
      <c r="J2250" t="s">
        <v>3198</v>
      </c>
      <c r="K2250">
        <v>120</v>
      </c>
      <c r="L2250" t="s">
        <v>77</v>
      </c>
      <c r="M2250" t="s">
        <v>78</v>
      </c>
      <c r="N2250" t="s">
        <v>7036</v>
      </c>
      <c r="O2250" t="s">
        <v>3603</v>
      </c>
      <c r="P2250" t="s">
        <v>3603</v>
      </c>
      <c r="Q2250" t="s">
        <v>162</v>
      </c>
      <c r="R2250" t="s">
        <v>79</v>
      </c>
      <c r="S2250" t="s">
        <v>40</v>
      </c>
      <c r="T2250" t="s">
        <v>163</v>
      </c>
      <c r="U2250" t="s">
        <v>100</v>
      </c>
      <c r="V2250" t="s">
        <v>80</v>
      </c>
      <c r="W2250">
        <v>82500</v>
      </c>
      <c r="X2250" t="s">
        <v>81</v>
      </c>
      <c r="Y2250">
        <v>-120</v>
      </c>
      <c r="Z2250" t="s">
        <v>3605</v>
      </c>
      <c r="AA2250" t="s">
        <v>3605</v>
      </c>
      <c r="AB2250" t="s">
        <v>90</v>
      </c>
      <c r="AC2250" t="s">
        <v>91</v>
      </c>
      <c r="AD2250">
        <f>_xlfn.XLOOKUP(MIS[[#This Row],[TRADING SYMBOL]],[1]Sheet1!$D:$D,[1]Sheet1!$C:$C)</f>
        <v>367.2</v>
      </c>
      <c r="AE2250">
        <f>MIS[[#This Row],[OrderAverageTradedPrice]]*MIS[[#This Row],[OrderQuantity]]</f>
        <v>50077.99999999992</v>
      </c>
      <c r="AF2250">
        <f>MIS[[#This Row],[LTP]]*MIS[[#This Row],[OrderQuantity]]</f>
        <v>44064</v>
      </c>
      <c r="AG2250">
        <f>IF(MIS[[#This Row],[OrderSide]]="SELL",MIS[[#This Row],[VALUE]]-MIS[[#This Row],[LIVE_VALUE]],MIS[[#This Row],[LIVE_VALUE]]-MIS[[#This Row],[VALUE]])</f>
        <v>6013.99999999992</v>
      </c>
      <c r="AH2250" t="str" cm="1">
        <f t="array" ref="AH2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0" t="str">
        <f>MIS[[#This Row],[TRADING SYMBOL]]</f>
        <v>SENSEX2552082500CE</v>
      </c>
      <c r="AJ2250" t="str">
        <f>IF(RIGHT(MIS[[#This Row],[Main/Hedge]],4)="MAIN","MAIN","HEDGE")</f>
        <v>MAIN</v>
      </c>
      <c r="AK2250" t="str" cm="1">
        <f t="array" ref="AK2250">_xlfn._xlws.FILTER(Table4[Column1],ISNUMBER(SEARCH(Table4[Column1],MIS[[#This Row],[OrderUniqueIdentifier]])),"")</f>
        <v>MS</v>
      </c>
    </row>
    <row r="2251" spans="1:37" x14ac:dyDescent="0.25">
      <c r="A2251" t="s">
        <v>71</v>
      </c>
      <c r="B2251" t="s">
        <v>602</v>
      </c>
      <c r="C2251" t="s">
        <v>3601</v>
      </c>
      <c r="D2251" t="s">
        <v>72</v>
      </c>
      <c r="E2251" t="s">
        <v>120</v>
      </c>
      <c r="F2251" t="s">
        <v>98</v>
      </c>
      <c r="G2251" t="s">
        <v>74</v>
      </c>
      <c r="H2251" t="s">
        <v>75</v>
      </c>
      <c r="I2251" t="s">
        <v>76</v>
      </c>
      <c r="J2251" t="s">
        <v>77</v>
      </c>
      <c r="K2251">
        <v>40</v>
      </c>
      <c r="L2251" t="s">
        <v>77</v>
      </c>
      <c r="M2251" t="s">
        <v>78</v>
      </c>
      <c r="N2251" t="s">
        <v>3602</v>
      </c>
      <c r="O2251" t="s">
        <v>3603</v>
      </c>
      <c r="P2251" t="s">
        <v>3604</v>
      </c>
      <c r="Q2251" t="s">
        <v>121</v>
      </c>
      <c r="R2251" t="s">
        <v>79</v>
      </c>
      <c r="S2251" t="s">
        <v>40</v>
      </c>
      <c r="T2251" t="s">
        <v>122</v>
      </c>
      <c r="U2251" t="s">
        <v>100</v>
      </c>
      <c r="V2251" t="s">
        <v>80</v>
      </c>
      <c r="W2251">
        <v>81100</v>
      </c>
      <c r="X2251" t="s">
        <v>85</v>
      </c>
      <c r="Y2251">
        <v>40</v>
      </c>
      <c r="Z2251" t="s">
        <v>3605</v>
      </c>
      <c r="AA2251" t="s">
        <v>3606</v>
      </c>
      <c r="AB2251" t="s">
        <v>107</v>
      </c>
      <c r="AC2251" t="s">
        <v>84</v>
      </c>
      <c r="AD2251">
        <f>_xlfn.XLOOKUP(MIS[[#This Row],[TRADING SYMBOL]],[1]Sheet1!$D:$D,[1]Sheet1!$C:$C)</f>
        <v>100.2</v>
      </c>
      <c r="AE2251">
        <f>MIS[[#This Row],[OrderAverageTradedPrice]]*MIS[[#This Row],[OrderQuantity]]</f>
        <v>6790</v>
      </c>
      <c r="AF2251">
        <f>MIS[[#This Row],[LTP]]*MIS[[#This Row],[OrderQuantity]]</f>
        <v>4008</v>
      </c>
      <c r="AG2251">
        <f>IF(MIS[[#This Row],[OrderSide]]="SELL",MIS[[#This Row],[VALUE]]-MIS[[#This Row],[LIVE_VALUE]],MIS[[#This Row],[LIVE_VALUE]]-MIS[[#This Row],[VALUE]])</f>
        <v>-2782</v>
      </c>
      <c r="AH2251" t="str" cm="1">
        <f t="array" ref="AH2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1" t="str">
        <f>MIS[[#This Row],[TRADING SYMBOL]]</f>
        <v>SENSEX2552081100PE</v>
      </c>
      <c r="AJ2251" t="str">
        <f>IF(RIGHT(MIS[[#This Row],[Main/Hedge]],4)="MAIN","MAIN","HEDGE")</f>
        <v>MAIN</v>
      </c>
      <c r="AK2251" t="str" cm="1">
        <f t="array" ref="AK2251">_xlfn._xlws.FILTER(Table4[Column1],ISNUMBER(SEARCH(Table4[Column1],MIS[[#This Row],[OrderUniqueIdentifier]])),"")</f>
        <v>MS</v>
      </c>
    </row>
    <row r="2252" spans="1:37" x14ac:dyDescent="0.25">
      <c r="A2252" t="s">
        <v>71</v>
      </c>
      <c r="B2252" t="s">
        <v>669</v>
      </c>
      <c r="C2252" t="s">
        <v>3828</v>
      </c>
      <c r="D2252" t="s">
        <v>72</v>
      </c>
      <c r="E2252" t="s">
        <v>120</v>
      </c>
      <c r="F2252" t="s">
        <v>98</v>
      </c>
      <c r="G2252" t="s">
        <v>74</v>
      </c>
      <c r="H2252" t="s">
        <v>75</v>
      </c>
      <c r="I2252" t="s">
        <v>76</v>
      </c>
      <c r="J2252" t="s">
        <v>77</v>
      </c>
      <c r="K2252">
        <v>340</v>
      </c>
      <c r="L2252" t="s">
        <v>77</v>
      </c>
      <c r="M2252" t="s">
        <v>78</v>
      </c>
      <c r="N2252" t="s">
        <v>3829</v>
      </c>
      <c r="O2252" t="s">
        <v>3603</v>
      </c>
      <c r="P2252" t="s">
        <v>3604</v>
      </c>
      <c r="Q2252" t="s">
        <v>121</v>
      </c>
      <c r="R2252" t="s">
        <v>79</v>
      </c>
      <c r="S2252" t="s">
        <v>40</v>
      </c>
      <c r="T2252" t="s">
        <v>122</v>
      </c>
      <c r="U2252" t="s">
        <v>100</v>
      </c>
      <c r="V2252" t="s">
        <v>80</v>
      </c>
      <c r="W2252">
        <v>81100</v>
      </c>
      <c r="X2252" t="s">
        <v>85</v>
      </c>
      <c r="Y2252">
        <v>340</v>
      </c>
      <c r="Z2252" t="s">
        <v>3605</v>
      </c>
      <c r="AA2252" t="s">
        <v>3606</v>
      </c>
      <c r="AB2252" t="s">
        <v>107</v>
      </c>
      <c r="AC2252" t="s">
        <v>84</v>
      </c>
      <c r="AD2252">
        <f>_xlfn.XLOOKUP(MIS[[#This Row],[TRADING SYMBOL]],[1]Sheet1!$D:$D,[1]Sheet1!$C:$C)</f>
        <v>100.2</v>
      </c>
      <c r="AE2252">
        <f>MIS[[#This Row],[OrderAverageTradedPrice]]*MIS[[#This Row],[OrderQuantity]]</f>
        <v>57668.999999999687</v>
      </c>
      <c r="AF2252">
        <f>MIS[[#This Row],[LTP]]*MIS[[#This Row],[OrderQuantity]]</f>
        <v>34068</v>
      </c>
      <c r="AG2252">
        <f>IF(MIS[[#This Row],[OrderSide]]="SELL",MIS[[#This Row],[VALUE]]-MIS[[#This Row],[LIVE_VALUE]],MIS[[#This Row],[LIVE_VALUE]]-MIS[[#This Row],[VALUE]])</f>
        <v>-23600.999999999687</v>
      </c>
      <c r="AH2252" t="str" cm="1">
        <f t="array" ref="AH2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2" t="str">
        <f>MIS[[#This Row],[TRADING SYMBOL]]</f>
        <v>SENSEX2552081100PE</v>
      </c>
      <c r="AJ2252" t="str">
        <f>IF(RIGHT(MIS[[#This Row],[Main/Hedge]],4)="MAIN","MAIN","HEDGE")</f>
        <v>MAIN</v>
      </c>
      <c r="AK2252" t="str" cm="1">
        <f t="array" ref="AK2252">_xlfn._xlws.FILTER(Table4[Column1],ISNUMBER(SEARCH(Table4[Column1],MIS[[#This Row],[OrderUniqueIdentifier]])),"")</f>
        <v>MS</v>
      </c>
    </row>
    <row r="2253" spans="1:37" x14ac:dyDescent="0.25">
      <c r="A2253" t="s">
        <v>71</v>
      </c>
      <c r="B2253" t="s">
        <v>696</v>
      </c>
      <c r="C2253" t="s">
        <v>3878</v>
      </c>
      <c r="D2253" t="s">
        <v>72</v>
      </c>
      <c r="E2253" t="s">
        <v>120</v>
      </c>
      <c r="F2253" t="s">
        <v>98</v>
      </c>
      <c r="G2253" t="s">
        <v>74</v>
      </c>
      <c r="H2253" t="s">
        <v>75</v>
      </c>
      <c r="I2253" t="s">
        <v>76</v>
      </c>
      <c r="J2253" t="s">
        <v>77</v>
      </c>
      <c r="K2253">
        <v>120</v>
      </c>
      <c r="L2253" t="s">
        <v>77</v>
      </c>
      <c r="M2253" t="s">
        <v>78</v>
      </c>
      <c r="N2253" t="s">
        <v>3879</v>
      </c>
      <c r="O2253" t="s">
        <v>3604</v>
      </c>
      <c r="P2253" t="s">
        <v>3604</v>
      </c>
      <c r="Q2253" t="s">
        <v>121</v>
      </c>
      <c r="R2253" t="s">
        <v>79</v>
      </c>
      <c r="S2253" t="s">
        <v>40</v>
      </c>
      <c r="T2253" t="s">
        <v>122</v>
      </c>
      <c r="U2253" t="s">
        <v>100</v>
      </c>
      <c r="V2253" t="s">
        <v>80</v>
      </c>
      <c r="W2253">
        <v>81100</v>
      </c>
      <c r="X2253" t="s">
        <v>85</v>
      </c>
      <c r="Y2253">
        <v>120</v>
      </c>
      <c r="Z2253" t="s">
        <v>3606</v>
      </c>
      <c r="AA2253" t="s">
        <v>3606</v>
      </c>
      <c r="AB2253" t="s">
        <v>107</v>
      </c>
      <c r="AC2253" t="s">
        <v>84</v>
      </c>
      <c r="AD2253">
        <f>_xlfn.XLOOKUP(MIS[[#This Row],[TRADING SYMBOL]],[1]Sheet1!$D:$D,[1]Sheet1!$C:$C)</f>
        <v>100.2</v>
      </c>
      <c r="AE2253">
        <f>MIS[[#This Row],[OrderAverageTradedPrice]]*MIS[[#This Row],[OrderQuantity]]</f>
        <v>20304</v>
      </c>
      <c r="AF2253">
        <f>MIS[[#This Row],[LTP]]*MIS[[#This Row],[OrderQuantity]]</f>
        <v>12024</v>
      </c>
      <c r="AG2253">
        <f>IF(MIS[[#This Row],[OrderSide]]="SELL",MIS[[#This Row],[VALUE]]-MIS[[#This Row],[LIVE_VALUE]],MIS[[#This Row],[LIVE_VALUE]]-MIS[[#This Row],[VALUE]])</f>
        <v>-8280</v>
      </c>
      <c r="AH2253" t="str" cm="1">
        <f t="array" ref="AH2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3" t="str">
        <f>MIS[[#This Row],[TRADING SYMBOL]]</f>
        <v>SENSEX2552081100PE</v>
      </c>
      <c r="AJ2253" t="str">
        <f>IF(RIGHT(MIS[[#This Row],[Main/Hedge]],4)="MAIN","MAIN","HEDGE")</f>
        <v>MAIN</v>
      </c>
      <c r="AK2253" t="str" cm="1">
        <f t="array" ref="AK2253">_xlfn._xlws.FILTER(Table4[Column1],ISNUMBER(SEARCH(Table4[Column1],MIS[[#This Row],[OrderUniqueIdentifier]])),"")</f>
        <v>MS</v>
      </c>
    </row>
    <row r="2254" spans="1:37" x14ac:dyDescent="0.25">
      <c r="A2254" t="s">
        <v>71</v>
      </c>
      <c r="B2254" t="s">
        <v>813</v>
      </c>
      <c r="C2254" t="s">
        <v>4214</v>
      </c>
      <c r="D2254" t="s">
        <v>72</v>
      </c>
      <c r="E2254" t="s">
        <v>120</v>
      </c>
      <c r="F2254" t="s">
        <v>98</v>
      </c>
      <c r="G2254" t="s">
        <v>74</v>
      </c>
      <c r="H2254" t="s">
        <v>75</v>
      </c>
      <c r="I2254" t="s">
        <v>76</v>
      </c>
      <c r="J2254" t="s">
        <v>77</v>
      </c>
      <c r="K2254">
        <v>20</v>
      </c>
      <c r="L2254" t="s">
        <v>77</v>
      </c>
      <c r="M2254" t="s">
        <v>78</v>
      </c>
      <c r="N2254" t="s">
        <v>4215</v>
      </c>
      <c r="O2254" t="s">
        <v>3603</v>
      </c>
      <c r="P2254" t="s">
        <v>3604</v>
      </c>
      <c r="Q2254" t="s">
        <v>121</v>
      </c>
      <c r="R2254" t="s">
        <v>79</v>
      </c>
      <c r="S2254" t="s">
        <v>40</v>
      </c>
      <c r="T2254" t="s">
        <v>122</v>
      </c>
      <c r="U2254" t="s">
        <v>100</v>
      </c>
      <c r="V2254" t="s">
        <v>80</v>
      </c>
      <c r="W2254">
        <v>81100</v>
      </c>
      <c r="X2254" t="s">
        <v>85</v>
      </c>
      <c r="Y2254">
        <v>20</v>
      </c>
      <c r="Z2254" t="s">
        <v>3605</v>
      </c>
      <c r="AA2254" t="s">
        <v>3606</v>
      </c>
      <c r="AB2254" t="s">
        <v>107</v>
      </c>
      <c r="AC2254" t="s">
        <v>84</v>
      </c>
      <c r="AD2254">
        <f>_xlfn.XLOOKUP(MIS[[#This Row],[TRADING SYMBOL]],[1]Sheet1!$D:$D,[1]Sheet1!$C:$C)</f>
        <v>100.2</v>
      </c>
      <c r="AE2254">
        <f>MIS[[#This Row],[OrderAverageTradedPrice]]*MIS[[#This Row],[OrderQuantity]]</f>
        <v>3392</v>
      </c>
      <c r="AF2254">
        <f>MIS[[#This Row],[LTP]]*MIS[[#This Row],[OrderQuantity]]</f>
        <v>2004</v>
      </c>
      <c r="AG2254">
        <f>IF(MIS[[#This Row],[OrderSide]]="SELL",MIS[[#This Row],[VALUE]]-MIS[[#This Row],[LIVE_VALUE]],MIS[[#This Row],[LIVE_VALUE]]-MIS[[#This Row],[VALUE]])</f>
        <v>-1388</v>
      </c>
      <c r="AH2254" t="str" cm="1">
        <f t="array" ref="AH2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4" t="str">
        <f>MIS[[#This Row],[TRADING SYMBOL]]</f>
        <v>SENSEX2552081100PE</v>
      </c>
      <c r="AJ2254" t="str">
        <f>IF(RIGHT(MIS[[#This Row],[Main/Hedge]],4)="MAIN","MAIN","HEDGE")</f>
        <v>MAIN</v>
      </c>
      <c r="AK2254" t="str" cm="1">
        <f t="array" ref="AK2254">_xlfn._xlws.FILTER(Table4[Column1],ISNUMBER(SEARCH(Table4[Column1],MIS[[#This Row],[OrderUniqueIdentifier]])),"")</f>
        <v>MS</v>
      </c>
    </row>
    <row r="2255" spans="1:37" x14ac:dyDescent="0.25">
      <c r="A2255" t="s">
        <v>1357</v>
      </c>
      <c r="B2255" t="s">
        <v>1366</v>
      </c>
      <c r="C2255" t="s">
        <v>5999</v>
      </c>
      <c r="D2255" t="s">
        <v>72</v>
      </c>
      <c r="E2255" t="s">
        <v>3193</v>
      </c>
      <c r="F2255" t="s">
        <v>98</v>
      </c>
      <c r="G2255" t="s">
        <v>89</v>
      </c>
      <c r="H2255" t="s">
        <v>93</v>
      </c>
      <c r="I2255" t="s">
        <v>76</v>
      </c>
      <c r="J2255" t="s">
        <v>6000</v>
      </c>
      <c r="K2255">
        <v>20</v>
      </c>
      <c r="L2255" t="s">
        <v>77</v>
      </c>
      <c r="M2255" t="s">
        <v>78</v>
      </c>
      <c r="N2255" t="s">
        <v>6000</v>
      </c>
      <c r="O2255" t="s">
        <v>3603</v>
      </c>
      <c r="P2255" t="s">
        <v>3604</v>
      </c>
      <c r="Q2255" t="s">
        <v>3195</v>
      </c>
      <c r="R2255" t="s">
        <v>79</v>
      </c>
      <c r="S2255" t="s">
        <v>40</v>
      </c>
      <c r="T2255" t="s">
        <v>3196</v>
      </c>
      <c r="U2255" t="s">
        <v>100</v>
      </c>
      <c r="V2255" t="s">
        <v>80</v>
      </c>
      <c r="W2255">
        <v>82200</v>
      </c>
      <c r="X2255" t="s">
        <v>85</v>
      </c>
      <c r="Y2255">
        <v>-20</v>
      </c>
      <c r="Z2255" t="s">
        <v>3605</v>
      </c>
      <c r="AA2255" t="s">
        <v>3606</v>
      </c>
      <c r="AB2255" t="s">
        <v>107</v>
      </c>
      <c r="AC2255" t="s">
        <v>91</v>
      </c>
      <c r="AD2255">
        <f>_xlfn.XLOOKUP(MIS[[#This Row],[TRADING SYMBOL]],[1]Sheet1!$D:$D,[1]Sheet1!$C:$C)</f>
        <v>350</v>
      </c>
      <c r="AE2255">
        <f>MIS[[#This Row],[OrderAverageTradedPrice]]*MIS[[#This Row],[OrderQuantity]]</f>
        <v>9524</v>
      </c>
      <c r="AF2255">
        <f>MIS[[#This Row],[LTP]]*MIS[[#This Row],[OrderQuantity]]</f>
        <v>7000</v>
      </c>
      <c r="AG2255">
        <f>IF(MIS[[#This Row],[OrderSide]]="SELL",MIS[[#This Row],[VALUE]]-MIS[[#This Row],[LIVE_VALUE]],MIS[[#This Row],[LIVE_VALUE]]-MIS[[#This Row],[VALUE]])</f>
        <v>2524</v>
      </c>
      <c r="AH2255" t="str" cm="1">
        <f t="array" ref="AH2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5" t="str">
        <f>MIS[[#This Row],[TRADING SYMBOL]]</f>
        <v>SENSEX2552082200PE</v>
      </c>
      <c r="AJ2255" t="str">
        <f>IF(RIGHT(MIS[[#This Row],[Main/Hedge]],4)="MAIN","MAIN","HEDGE")</f>
        <v>MAIN</v>
      </c>
      <c r="AK2255" t="str" cm="1">
        <f t="array" ref="AK2255">_xlfn._xlws.FILTER(Table4[Column1],ISNUMBER(SEARCH(Table4[Column1],MIS[[#This Row],[OrderUniqueIdentifier]])),"")</f>
        <v>MS</v>
      </c>
    </row>
    <row r="2256" spans="1:37" x14ac:dyDescent="0.25">
      <c r="A2256" t="s">
        <v>1357</v>
      </c>
      <c r="B2256" t="s">
        <v>1366</v>
      </c>
      <c r="C2256" t="s">
        <v>6001</v>
      </c>
      <c r="D2256" t="s">
        <v>72</v>
      </c>
      <c r="E2256" t="s">
        <v>160</v>
      </c>
      <c r="F2256" t="s">
        <v>98</v>
      </c>
      <c r="G2256" t="s">
        <v>89</v>
      </c>
      <c r="H2256" t="s">
        <v>93</v>
      </c>
      <c r="I2256" t="s">
        <v>76</v>
      </c>
      <c r="J2256" t="s">
        <v>6002</v>
      </c>
      <c r="K2256">
        <v>20</v>
      </c>
      <c r="L2256" t="s">
        <v>77</v>
      </c>
      <c r="M2256" t="s">
        <v>78</v>
      </c>
      <c r="N2256" t="s">
        <v>6002</v>
      </c>
      <c r="O2256" t="s">
        <v>3603</v>
      </c>
      <c r="P2256" t="s">
        <v>3604</v>
      </c>
      <c r="Q2256" t="s">
        <v>162</v>
      </c>
      <c r="R2256" t="s">
        <v>79</v>
      </c>
      <c r="S2256" t="s">
        <v>40</v>
      </c>
      <c r="T2256" t="s">
        <v>163</v>
      </c>
      <c r="U2256" t="s">
        <v>100</v>
      </c>
      <c r="V2256" t="s">
        <v>80</v>
      </c>
      <c r="W2256">
        <v>82500</v>
      </c>
      <c r="X2256" t="s">
        <v>81</v>
      </c>
      <c r="Y2256">
        <v>-20</v>
      </c>
      <c r="Z2256" t="s">
        <v>3605</v>
      </c>
      <c r="AA2256" t="s">
        <v>3606</v>
      </c>
      <c r="AB2256" t="s">
        <v>90</v>
      </c>
      <c r="AC2256" t="s">
        <v>91</v>
      </c>
      <c r="AD2256">
        <f>_xlfn.XLOOKUP(MIS[[#This Row],[TRADING SYMBOL]],[1]Sheet1!$D:$D,[1]Sheet1!$C:$C)</f>
        <v>367.2</v>
      </c>
      <c r="AE2256">
        <f>MIS[[#This Row],[OrderAverageTradedPrice]]*MIS[[#This Row],[OrderQuantity]]</f>
        <v>8372</v>
      </c>
      <c r="AF2256">
        <f>MIS[[#This Row],[LTP]]*MIS[[#This Row],[OrderQuantity]]</f>
        <v>7344</v>
      </c>
      <c r="AG2256">
        <f>IF(MIS[[#This Row],[OrderSide]]="SELL",MIS[[#This Row],[VALUE]]-MIS[[#This Row],[LIVE_VALUE]],MIS[[#This Row],[LIVE_VALUE]]-MIS[[#This Row],[VALUE]])</f>
        <v>1028</v>
      </c>
      <c r="AH2256" t="str" cm="1">
        <f t="array" ref="AH2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6" t="str">
        <f>MIS[[#This Row],[TRADING SYMBOL]]</f>
        <v>SENSEX2552082500CE</v>
      </c>
      <c r="AJ2256" t="str">
        <f>IF(RIGHT(MIS[[#This Row],[Main/Hedge]],4)="MAIN","MAIN","HEDGE")</f>
        <v>MAIN</v>
      </c>
      <c r="AK2256" t="str" cm="1">
        <f t="array" ref="AK2256">_xlfn._xlws.FILTER(Table4[Column1],ISNUMBER(SEARCH(Table4[Column1],MIS[[#This Row],[OrderUniqueIdentifier]])),"")</f>
        <v>MS</v>
      </c>
    </row>
    <row r="2257" spans="1:37" x14ac:dyDescent="0.25">
      <c r="A2257" t="s">
        <v>1357</v>
      </c>
      <c r="B2257" t="s">
        <v>1366</v>
      </c>
      <c r="C2257" t="s">
        <v>6003</v>
      </c>
      <c r="D2257" t="s">
        <v>72</v>
      </c>
      <c r="E2257" t="s">
        <v>3202</v>
      </c>
      <c r="F2257" t="s">
        <v>98</v>
      </c>
      <c r="G2257" t="s">
        <v>89</v>
      </c>
      <c r="H2257" t="s">
        <v>93</v>
      </c>
      <c r="I2257" t="s">
        <v>76</v>
      </c>
      <c r="J2257" t="s">
        <v>6004</v>
      </c>
      <c r="K2257">
        <v>20</v>
      </c>
      <c r="L2257" t="s">
        <v>77</v>
      </c>
      <c r="M2257" t="s">
        <v>78</v>
      </c>
      <c r="N2257" t="s">
        <v>6004</v>
      </c>
      <c r="O2257" t="s">
        <v>3604</v>
      </c>
      <c r="P2257" t="s">
        <v>3604</v>
      </c>
      <c r="Q2257" t="s">
        <v>3205</v>
      </c>
      <c r="R2257" t="s">
        <v>79</v>
      </c>
      <c r="S2257" t="s">
        <v>40</v>
      </c>
      <c r="T2257" t="s">
        <v>3206</v>
      </c>
      <c r="U2257" t="s">
        <v>100</v>
      </c>
      <c r="V2257" t="s">
        <v>80</v>
      </c>
      <c r="W2257">
        <v>82100</v>
      </c>
      <c r="X2257" t="s">
        <v>85</v>
      </c>
      <c r="Y2257">
        <v>-20</v>
      </c>
      <c r="Z2257" t="s">
        <v>3606</v>
      </c>
      <c r="AA2257" t="s">
        <v>3606</v>
      </c>
      <c r="AB2257" t="s">
        <v>107</v>
      </c>
      <c r="AC2257" t="s">
        <v>91</v>
      </c>
      <c r="AD2257">
        <f>_xlfn.XLOOKUP(MIS[[#This Row],[TRADING SYMBOL]],[1]Sheet1!$D:$D,[1]Sheet1!$C:$C)</f>
        <v>310.8</v>
      </c>
      <c r="AE2257">
        <f>MIS[[#This Row],[OrderAverageTradedPrice]]*MIS[[#This Row],[OrderQuantity]]</f>
        <v>8682</v>
      </c>
      <c r="AF2257">
        <f>MIS[[#This Row],[LTP]]*MIS[[#This Row],[OrderQuantity]]</f>
        <v>6216</v>
      </c>
      <c r="AG2257">
        <f>IF(MIS[[#This Row],[OrderSide]]="SELL",MIS[[#This Row],[VALUE]]-MIS[[#This Row],[LIVE_VALUE]],MIS[[#This Row],[LIVE_VALUE]]-MIS[[#This Row],[VALUE]])</f>
        <v>2466</v>
      </c>
      <c r="AH2257" t="str" cm="1">
        <f t="array" ref="AH2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7" t="str">
        <f>MIS[[#This Row],[TRADING SYMBOL]]</f>
        <v>SENSEX2552082100PE</v>
      </c>
      <c r="AJ2257" t="str">
        <f>IF(RIGHT(MIS[[#This Row],[Main/Hedge]],4)="MAIN","MAIN","HEDGE")</f>
        <v>MAIN</v>
      </c>
      <c r="AK2257" t="str" cm="1">
        <f t="array" ref="AK2257">_xlfn._xlws.FILTER(Table4[Column1],ISNUMBER(SEARCH(Table4[Column1],MIS[[#This Row],[OrderUniqueIdentifier]])),"")</f>
        <v>MS</v>
      </c>
    </row>
    <row r="2258" spans="1:37" x14ac:dyDescent="0.25">
      <c r="A2258" t="s">
        <v>1374</v>
      </c>
      <c r="B2258" t="s">
        <v>1395</v>
      </c>
      <c r="C2258" t="s">
        <v>6090</v>
      </c>
      <c r="D2258" t="s">
        <v>72</v>
      </c>
      <c r="E2258" t="s">
        <v>3202</v>
      </c>
      <c r="F2258" t="s">
        <v>98</v>
      </c>
      <c r="G2258" t="s">
        <v>89</v>
      </c>
      <c r="H2258" t="s">
        <v>75</v>
      </c>
      <c r="I2258" t="s">
        <v>76</v>
      </c>
      <c r="J2258" t="s">
        <v>77</v>
      </c>
      <c r="K2258">
        <v>460</v>
      </c>
      <c r="L2258" t="s">
        <v>77</v>
      </c>
      <c r="M2258" t="s">
        <v>78</v>
      </c>
      <c r="N2258" t="s">
        <v>6091</v>
      </c>
      <c r="O2258" t="s">
        <v>3603</v>
      </c>
      <c r="P2258" t="s">
        <v>3604</v>
      </c>
      <c r="Q2258" t="s">
        <v>3205</v>
      </c>
      <c r="R2258" t="s">
        <v>79</v>
      </c>
      <c r="S2258" t="s">
        <v>3964</v>
      </c>
      <c r="T2258" t="s">
        <v>3206</v>
      </c>
      <c r="U2258" t="s">
        <v>100</v>
      </c>
      <c r="V2258" t="s">
        <v>80</v>
      </c>
      <c r="W2258">
        <v>82100</v>
      </c>
      <c r="X2258" t="s">
        <v>85</v>
      </c>
      <c r="Y2258">
        <v>-460</v>
      </c>
      <c r="Z2258" t="s">
        <v>3605</v>
      </c>
      <c r="AA2258" t="s">
        <v>3606</v>
      </c>
      <c r="AB2258" t="s">
        <v>107</v>
      </c>
      <c r="AC2258" t="s">
        <v>91</v>
      </c>
      <c r="AD2258">
        <f>_xlfn.XLOOKUP(MIS[[#This Row],[TRADING SYMBOL]],[1]Sheet1!$D:$D,[1]Sheet1!$C:$C)</f>
        <v>310.8</v>
      </c>
      <c r="AE2258">
        <f>MIS[[#This Row],[OrderAverageTradedPrice]]*MIS[[#This Row],[OrderQuantity]]</f>
        <v>199736.99999999983</v>
      </c>
      <c r="AF2258">
        <f>MIS[[#This Row],[LTP]]*MIS[[#This Row],[OrderQuantity]]</f>
        <v>142968</v>
      </c>
      <c r="AG2258">
        <f>IF(MIS[[#This Row],[OrderSide]]="SELL",MIS[[#This Row],[VALUE]]-MIS[[#This Row],[LIVE_VALUE]],MIS[[#This Row],[LIVE_VALUE]]-MIS[[#This Row],[VALUE]])</f>
        <v>56768.999999999825</v>
      </c>
      <c r="AH2258" t="str" cm="1">
        <f t="array" ref="AH2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8" t="str">
        <f>MIS[[#This Row],[TRADING SYMBOL]]</f>
        <v>SENSEX2552082100PE</v>
      </c>
      <c r="AJ2258" t="str">
        <f>IF(RIGHT(MIS[[#This Row],[Main/Hedge]],4)="MAIN","MAIN","HEDGE")</f>
        <v>MAIN</v>
      </c>
      <c r="AK2258" t="str" cm="1">
        <f t="array" ref="AK2258">_xlfn._xlws.FILTER(Table4[Column1],ISNUMBER(SEARCH(Table4[Column1],MIS[[#This Row],[OrderUniqueIdentifier]])),"")</f>
        <v>MS</v>
      </c>
    </row>
    <row r="2259" spans="1:37" x14ac:dyDescent="0.25">
      <c r="A2259" t="s">
        <v>179</v>
      </c>
      <c r="B2259" t="s">
        <v>229</v>
      </c>
      <c r="C2259" t="s">
        <v>6463</v>
      </c>
      <c r="D2259" t="s">
        <v>72</v>
      </c>
      <c r="E2259" t="s">
        <v>2044</v>
      </c>
      <c r="F2259" t="s">
        <v>98</v>
      </c>
      <c r="G2259" t="s">
        <v>89</v>
      </c>
      <c r="H2259" t="s">
        <v>93</v>
      </c>
      <c r="I2259" t="s">
        <v>76</v>
      </c>
      <c r="J2259" t="s">
        <v>6464</v>
      </c>
      <c r="K2259">
        <v>100</v>
      </c>
      <c r="L2259" t="s">
        <v>77</v>
      </c>
      <c r="M2259" t="s">
        <v>78</v>
      </c>
      <c r="N2259" t="s">
        <v>6465</v>
      </c>
      <c r="O2259" t="s">
        <v>3603</v>
      </c>
      <c r="P2259" t="s">
        <v>3604</v>
      </c>
      <c r="Q2259" t="s">
        <v>2048</v>
      </c>
      <c r="R2259" t="s">
        <v>79</v>
      </c>
      <c r="S2259" t="s">
        <v>40</v>
      </c>
      <c r="T2259" t="s">
        <v>2049</v>
      </c>
      <c r="U2259" t="s">
        <v>100</v>
      </c>
      <c r="V2259" t="s">
        <v>80</v>
      </c>
      <c r="W2259">
        <v>82300</v>
      </c>
      <c r="X2259" t="s">
        <v>81</v>
      </c>
      <c r="Y2259">
        <v>-100</v>
      </c>
      <c r="Z2259" t="s">
        <v>3605</v>
      </c>
      <c r="AA2259" t="s">
        <v>3606</v>
      </c>
      <c r="AB2259" t="s">
        <v>90</v>
      </c>
      <c r="AC2259" t="s">
        <v>91</v>
      </c>
      <c r="AD2259">
        <f>_xlfn.XLOOKUP(MIS[[#This Row],[TRADING SYMBOL]],[1]Sheet1!$D:$D,[1]Sheet1!$C:$C)</f>
        <v>464.4</v>
      </c>
      <c r="AE2259">
        <f>MIS[[#This Row],[OrderAverageTradedPrice]]*MIS[[#This Row],[OrderQuantity]]</f>
        <v>51399</v>
      </c>
      <c r="AF2259">
        <f>MIS[[#This Row],[LTP]]*MIS[[#This Row],[OrderQuantity]]</f>
        <v>46440</v>
      </c>
      <c r="AG2259">
        <f>IF(MIS[[#This Row],[OrderSide]]="SELL",MIS[[#This Row],[VALUE]]-MIS[[#This Row],[LIVE_VALUE]],MIS[[#This Row],[LIVE_VALUE]]-MIS[[#This Row],[VALUE]])</f>
        <v>4959</v>
      </c>
      <c r="AH2259" t="str" cm="1">
        <f t="array" ref="AH2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9" t="str">
        <f>MIS[[#This Row],[TRADING SYMBOL]]</f>
        <v>SENSEX2552082300CE</v>
      </c>
      <c r="AJ2259" t="str">
        <f>IF(RIGHT(MIS[[#This Row],[Main/Hedge]],4)="MAIN","MAIN","HEDGE")</f>
        <v>MAIN</v>
      </c>
      <c r="AK2259" t="str" cm="1">
        <f t="array" ref="AK2259">_xlfn._xlws.FILTER(Table4[Column1],ISNUMBER(SEARCH(Table4[Column1],MIS[[#This Row],[OrderUniqueIdentifier]])),"")</f>
        <v>MS</v>
      </c>
    </row>
    <row r="2260" spans="1:37" x14ac:dyDescent="0.25">
      <c r="A2260" t="s">
        <v>179</v>
      </c>
      <c r="B2260" t="s">
        <v>229</v>
      </c>
      <c r="C2260" t="s">
        <v>6466</v>
      </c>
      <c r="D2260" t="s">
        <v>72</v>
      </c>
      <c r="E2260" t="s">
        <v>2053</v>
      </c>
      <c r="F2260" t="s">
        <v>98</v>
      </c>
      <c r="G2260" t="s">
        <v>89</v>
      </c>
      <c r="H2260" t="s">
        <v>93</v>
      </c>
      <c r="I2260" t="s">
        <v>76</v>
      </c>
      <c r="J2260" t="s">
        <v>4982</v>
      </c>
      <c r="K2260">
        <v>100</v>
      </c>
      <c r="L2260" t="s">
        <v>77</v>
      </c>
      <c r="M2260" t="s">
        <v>78</v>
      </c>
      <c r="N2260" t="s">
        <v>4982</v>
      </c>
      <c r="O2260" t="s">
        <v>3604</v>
      </c>
      <c r="P2260" t="s">
        <v>3604</v>
      </c>
      <c r="Q2260" t="s">
        <v>2055</v>
      </c>
      <c r="R2260" t="s">
        <v>79</v>
      </c>
      <c r="S2260" t="s">
        <v>40</v>
      </c>
      <c r="T2260" t="s">
        <v>2056</v>
      </c>
      <c r="U2260" t="s">
        <v>100</v>
      </c>
      <c r="V2260" t="s">
        <v>80</v>
      </c>
      <c r="W2260">
        <v>82300</v>
      </c>
      <c r="X2260" t="s">
        <v>85</v>
      </c>
      <c r="Y2260">
        <v>-100</v>
      </c>
      <c r="Z2260" t="s">
        <v>3606</v>
      </c>
      <c r="AA2260" t="s">
        <v>3606</v>
      </c>
      <c r="AB2260" t="s">
        <v>107</v>
      </c>
      <c r="AC2260" t="s">
        <v>91</v>
      </c>
      <c r="AD2260">
        <f>_xlfn.XLOOKUP(MIS[[#This Row],[TRADING SYMBOL]],[1]Sheet1!$D:$D,[1]Sheet1!$C:$C)</f>
        <v>389.05</v>
      </c>
      <c r="AE2260">
        <f>MIS[[#This Row],[OrderAverageTradedPrice]]*MIS[[#This Row],[OrderQuantity]]</f>
        <v>52000</v>
      </c>
      <c r="AF2260">
        <f>MIS[[#This Row],[LTP]]*MIS[[#This Row],[OrderQuantity]]</f>
        <v>38905</v>
      </c>
      <c r="AG2260">
        <f>IF(MIS[[#This Row],[OrderSide]]="SELL",MIS[[#This Row],[VALUE]]-MIS[[#This Row],[LIVE_VALUE]],MIS[[#This Row],[LIVE_VALUE]]-MIS[[#This Row],[VALUE]])</f>
        <v>13095</v>
      </c>
      <c r="AH2260" t="str" cm="1">
        <f t="array" ref="AH2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0" t="str">
        <f>MIS[[#This Row],[TRADING SYMBOL]]</f>
        <v>SENSEX2552082300PE</v>
      </c>
      <c r="AJ2260" t="str">
        <f>IF(RIGHT(MIS[[#This Row],[Main/Hedge]],4)="MAIN","MAIN","HEDGE")</f>
        <v>MAIN</v>
      </c>
      <c r="AK2260" t="str" cm="1">
        <f t="array" ref="AK2260">_xlfn._xlws.FILTER(Table4[Column1],ISNUMBER(SEARCH(Table4[Column1],MIS[[#This Row],[OrderUniqueIdentifier]])),"")</f>
        <v>MS</v>
      </c>
    </row>
    <row r="2261" spans="1:37" x14ac:dyDescent="0.25">
      <c r="A2261" t="s">
        <v>292</v>
      </c>
      <c r="B2261" t="s">
        <v>293</v>
      </c>
      <c r="C2261" t="s">
        <v>6535</v>
      </c>
      <c r="D2261" t="s">
        <v>72</v>
      </c>
      <c r="E2261" t="s">
        <v>2044</v>
      </c>
      <c r="F2261" t="s">
        <v>98</v>
      </c>
      <c r="G2261" t="s">
        <v>89</v>
      </c>
      <c r="H2261" t="s">
        <v>93</v>
      </c>
      <c r="I2261" t="s">
        <v>76</v>
      </c>
      <c r="J2261" t="s">
        <v>6536</v>
      </c>
      <c r="K2261">
        <v>100</v>
      </c>
      <c r="L2261" t="s">
        <v>77</v>
      </c>
      <c r="M2261" t="s">
        <v>78</v>
      </c>
      <c r="N2261" t="s">
        <v>6537</v>
      </c>
      <c r="O2261" t="s">
        <v>3604</v>
      </c>
      <c r="P2261" t="s">
        <v>3604</v>
      </c>
      <c r="Q2261" t="s">
        <v>2048</v>
      </c>
      <c r="R2261" t="s">
        <v>79</v>
      </c>
      <c r="S2261" t="s">
        <v>3964</v>
      </c>
      <c r="T2261" t="s">
        <v>2049</v>
      </c>
      <c r="U2261" t="s">
        <v>100</v>
      </c>
      <c r="V2261" t="s">
        <v>80</v>
      </c>
      <c r="W2261">
        <v>82300</v>
      </c>
      <c r="X2261" t="s">
        <v>81</v>
      </c>
      <c r="Y2261">
        <v>-100</v>
      </c>
      <c r="Z2261" t="s">
        <v>3606</v>
      </c>
      <c r="AA2261" t="s">
        <v>3606</v>
      </c>
      <c r="AB2261" t="s">
        <v>90</v>
      </c>
      <c r="AC2261" t="s">
        <v>91</v>
      </c>
      <c r="AD2261">
        <f>_xlfn.XLOOKUP(MIS[[#This Row],[TRADING SYMBOL]],[1]Sheet1!$D:$D,[1]Sheet1!$C:$C)</f>
        <v>464.4</v>
      </c>
      <c r="AE2261">
        <f>MIS[[#This Row],[OrderAverageTradedPrice]]*MIS[[#This Row],[OrderQuantity]]</f>
        <v>51671</v>
      </c>
      <c r="AF2261">
        <f>MIS[[#This Row],[LTP]]*MIS[[#This Row],[OrderQuantity]]</f>
        <v>46440</v>
      </c>
      <c r="AG2261">
        <f>IF(MIS[[#This Row],[OrderSide]]="SELL",MIS[[#This Row],[VALUE]]-MIS[[#This Row],[LIVE_VALUE]],MIS[[#This Row],[LIVE_VALUE]]-MIS[[#This Row],[VALUE]])</f>
        <v>5231</v>
      </c>
      <c r="AH2261" t="str" cm="1">
        <f t="array" ref="AH2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1" t="str">
        <f>MIS[[#This Row],[TRADING SYMBOL]]</f>
        <v>SENSEX2552082300CE</v>
      </c>
      <c r="AJ2261" t="str">
        <f>IF(RIGHT(MIS[[#This Row],[Main/Hedge]],4)="MAIN","MAIN","HEDGE")</f>
        <v>MAIN</v>
      </c>
      <c r="AK2261" t="str" cm="1">
        <f t="array" ref="AK2261">_xlfn._xlws.FILTER(Table4[Column1],ISNUMBER(SEARCH(Table4[Column1],MIS[[#This Row],[OrderUniqueIdentifier]])),"")</f>
        <v>MS</v>
      </c>
    </row>
    <row r="2262" spans="1:37" x14ac:dyDescent="0.25">
      <c r="A2262" t="s">
        <v>1555</v>
      </c>
      <c r="B2262" t="s">
        <v>1570</v>
      </c>
      <c r="C2262" t="s">
        <v>6637</v>
      </c>
      <c r="D2262" t="s">
        <v>72</v>
      </c>
      <c r="E2262" t="s">
        <v>3193</v>
      </c>
      <c r="F2262" t="s">
        <v>98</v>
      </c>
      <c r="G2262" t="s">
        <v>89</v>
      </c>
      <c r="H2262" t="s">
        <v>93</v>
      </c>
      <c r="I2262" t="s">
        <v>76</v>
      </c>
      <c r="J2262" t="s">
        <v>6638</v>
      </c>
      <c r="K2262">
        <v>60</v>
      </c>
      <c r="L2262" t="s">
        <v>77</v>
      </c>
      <c r="M2262" t="s">
        <v>78</v>
      </c>
      <c r="N2262" t="s">
        <v>6639</v>
      </c>
      <c r="O2262" t="s">
        <v>3603</v>
      </c>
      <c r="P2262" t="s">
        <v>3604</v>
      </c>
      <c r="Q2262" t="s">
        <v>3195</v>
      </c>
      <c r="R2262" t="s">
        <v>79</v>
      </c>
      <c r="S2262" t="s">
        <v>40</v>
      </c>
      <c r="T2262" t="s">
        <v>3196</v>
      </c>
      <c r="U2262" t="s">
        <v>100</v>
      </c>
      <c r="V2262" t="s">
        <v>80</v>
      </c>
      <c r="W2262">
        <v>82200</v>
      </c>
      <c r="X2262" t="s">
        <v>85</v>
      </c>
      <c r="Y2262">
        <v>-60</v>
      </c>
      <c r="Z2262" t="s">
        <v>3605</v>
      </c>
      <c r="AA2262" t="s">
        <v>3606</v>
      </c>
      <c r="AB2262" t="s">
        <v>107</v>
      </c>
      <c r="AC2262" t="s">
        <v>91</v>
      </c>
      <c r="AD2262">
        <f>_xlfn.XLOOKUP(MIS[[#This Row],[TRADING SYMBOL]],[1]Sheet1!$D:$D,[1]Sheet1!$C:$C)</f>
        <v>350</v>
      </c>
      <c r="AE2262">
        <f>MIS[[#This Row],[OrderAverageTradedPrice]]*MIS[[#This Row],[OrderQuantity]]</f>
        <v>28600.999999999978</v>
      </c>
      <c r="AF2262">
        <f>MIS[[#This Row],[LTP]]*MIS[[#This Row],[OrderQuantity]]</f>
        <v>21000</v>
      </c>
      <c r="AG2262">
        <f>IF(MIS[[#This Row],[OrderSide]]="SELL",MIS[[#This Row],[VALUE]]-MIS[[#This Row],[LIVE_VALUE]],MIS[[#This Row],[LIVE_VALUE]]-MIS[[#This Row],[VALUE]])</f>
        <v>7600.9999999999782</v>
      </c>
      <c r="AH2262" t="str" cm="1">
        <f t="array" ref="AH2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2" t="str">
        <f>MIS[[#This Row],[TRADING SYMBOL]]</f>
        <v>SENSEX2552082200PE</v>
      </c>
      <c r="AJ2262" t="str">
        <f>IF(RIGHT(MIS[[#This Row],[Main/Hedge]],4)="MAIN","MAIN","HEDGE")</f>
        <v>MAIN</v>
      </c>
      <c r="AK2262" t="str" cm="1">
        <f t="array" ref="AK2262">_xlfn._xlws.FILTER(Table4[Column1],ISNUMBER(SEARCH(Table4[Column1],MIS[[#This Row],[OrderUniqueIdentifier]])),"")</f>
        <v>MS</v>
      </c>
    </row>
    <row r="2263" spans="1:37" x14ac:dyDescent="0.25">
      <c r="A2263" t="s">
        <v>1555</v>
      </c>
      <c r="B2263" t="s">
        <v>1570</v>
      </c>
      <c r="C2263" t="s">
        <v>6640</v>
      </c>
      <c r="D2263" t="s">
        <v>72</v>
      </c>
      <c r="E2263" t="s">
        <v>160</v>
      </c>
      <c r="F2263" t="s">
        <v>98</v>
      </c>
      <c r="G2263" t="s">
        <v>89</v>
      </c>
      <c r="H2263" t="s">
        <v>93</v>
      </c>
      <c r="I2263" t="s">
        <v>76</v>
      </c>
      <c r="J2263" t="s">
        <v>6641</v>
      </c>
      <c r="K2263">
        <v>60</v>
      </c>
      <c r="L2263" t="s">
        <v>77</v>
      </c>
      <c r="M2263" t="s">
        <v>78</v>
      </c>
      <c r="N2263" t="s">
        <v>6642</v>
      </c>
      <c r="O2263" t="s">
        <v>3604</v>
      </c>
      <c r="P2263" t="s">
        <v>3604</v>
      </c>
      <c r="Q2263" t="s">
        <v>162</v>
      </c>
      <c r="R2263" t="s">
        <v>79</v>
      </c>
      <c r="S2263" t="s">
        <v>40</v>
      </c>
      <c r="T2263" t="s">
        <v>163</v>
      </c>
      <c r="U2263" t="s">
        <v>100</v>
      </c>
      <c r="V2263" t="s">
        <v>80</v>
      </c>
      <c r="W2263">
        <v>82500</v>
      </c>
      <c r="X2263" t="s">
        <v>81</v>
      </c>
      <c r="Y2263">
        <v>-60</v>
      </c>
      <c r="Z2263" t="s">
        <v>3606</v>
      </c>
      <c r="AA2263" t="s">
        <v>3606</v>
      </c>
      <c r="AB2263" t="s">
        <v>90</v>
      </c>
      <c r="AC2263" t="s">
        <v>91</v>
      </c>
      <c r="AD2263">
        <f>_xlfn.XLOOKUP(MIS[[#This Row],[TRADING SYMBOL]],[1]Sheet1!$D:$D,[1]Sheet1!$C:$C)</f>
        <v>367.2</v>
      </c>
      <c r="AE2263">
        <f>MIS[[#This Row],[OrderAverageTradedPrice]]*MIS[[#This Row],[OrderQuantity]]</f>
        <v>25099.999999999978</v>
      </c>
      <c r="AF2263">
        <f>MIS[[#This Row],[LTP]]*MIS[[#This Row],[OrderQuantity]]</f>
        <v>22032</v>
      </c>
      <c r="AG2263">
        <f>IF(MIS[[#This Row],[OrderSide]]="SELL",MIS[[#This Row],[VALUE]]-MIS[[#This Row],[LIVE_VALUE]],MIS[[#This Row],[LIVE_VALUE]]-MIS[[#This Row],[VALUE]])</f>
        <v>3067.9999999999782</v>
      </c>
      <c r="AH2263" t="str" cm="1">
        <f t="array" ref="AH2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3" t="str">
        <f>MIS[[#This Row],[TRADING SYMBOL]]</f>
        <v>SENSEX2552082500CE</v>
      </c>
      <c r="AJ2263" t="str">
        <f>IF(RIGHT(MIS[[#This Row],[Main/Hedge]],4)="MAIN","MAIN","HEDGE")</f>
        <v>MAIN</v>
      </c>
      <c r="AK2263" t="str" cm="1">
        <f t="array" ref="AK2263">_xlfn._xlws.FILTER(Table4[Column1],ISNUMBER(SEARCH(Table4[Column1],MIS[[#This Row],[OrderUniqueIdentifier]])),"")</f>
        <v>MS</v>
      </c>
    </row>
    <row r="2264" spans="1:37" x14ac:dyDescent="0.25">
      <c r="A2264" t="s">
        <v>1555</v>
      </c>
      <c r="B2264" t="s">
        <v>1570</v>
      </c>
      <c r="C2264" t="s">
        <v>6643</v>
      </c>
      <c r="D2264" t="s">
        <v>72</v>
      </c>
      <c r="E2264" t="s">
        <v>3202</v>
      </c>
      <c r="F2264" t="s">
        <v>98</v>
      </c>
      <c r="G2264" t="s">
        <v>89</v>
      </c>
      <c r="H2264" t="s">
        <v>93</v>
      </c>
      <c r="I2264" t="s">
        <v>76</v>
      </c>
      <c r="J2264" t="s">
        <v>6644</v>
      </c>
      <c r="K2264">
        <v>60</v>
      </c>
      <c r="L2264" t="s">
        <v>77</v>
      </c>
      <c r="M2264" t="s">
        <v>78</v>
      </c>
      <c r="N2264" t="s">
        <v>6645</v>
      </c>
      <c r="O2264" t="s">
        <v>3604</v>
      </c>
      <c r="P2264" t="s">
        <v>3604</v>
      </c>
      <c r="Q2264" t="s">
        <v>3205</v>
      </c>
      <c r="R2264" t="s">
        <v>79</v>
      </c>
      <c r="S2264" t="s">
        <v>40</v>
      </c>
      <c r="T2264" t="s">
        <v>3206</v>
      </c>
      <c r="U2264" t="s">
        <v>100</v>
      </c>
      <c r="V2264" t="s">
        <v>80</v>
      </c>
      <c r="W2264">
        <v>82100</v>
      </c>
      <c r="X2264" t="s">
        <v>85</v>
      </c>
      <c r="Y2264">
        <v>-60</v>
      </c>
      <c r="Z2264" t="s">
        <v>3606</v>
      </c>
      <c r="AA2264" t="s">
        <v>3606</v>
      </c>
      <c r="AB2264" t="s">
        <v>107</v>
      </c>
      <c r="AC2264" t="s">
        <v>91</v>
      </c>
      <c r="AD2264">
        <f>_xlfn.XLOOKUP(MIS[[#This Row],[TRADING SYMBOL]],[1]Sheet1!$D:$D,[1]Sheet1!$C:$C)</f>
        <v>310.8</v>
      </c>
      <c r="AE2264">
        <f>MIS[[#This Row],[OrderAverageTradedPrice]]*MIS[[#This Row],[OrderQuantity]]</f>
        <v>25870.999999999978</v>
      </c>
      <c r="AF2264">
        <f>MIS[[#This Row],[LTP]]*MIS[[#This Row],[OrderQuantity]]</f>
        <v>18648</v>
      </c>
      <c r="AG2264">
        <f>IF(MIS[[#This Row],[OrderSide]]="SELL",MIS[[#This Row],[VALUE]]-MIS[[#This Row],[LIVE_VALUE]],MIS[[#This Row],[LIVE_VALUE]]-MIS[[#This Row],[VALUE]])</f>
        <v>7222.9999999999782</v>
      </c>
      <c r="AH2264" t="str" cm="1">
        <f t="array" ref="AH2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4" t="str">
        <f>MIS[[#This Row],[TRADING SYMBOL]]</f>
        <v>SENSEX2552082100PE</v>
      </c>
      <c r="AJ2264" t="str">
        <f>IF(RIGHT(MIS[[#This Row],[Main/Hedge]],4)="MAIN","MAIN","HEDGE")</f>
        <v>MAIN</v>
      </c>
      <c r="AK2264" t="str" cm="1">
        <f t="array" ref="AK2264">_xlfn._xlws.FILTER(Table4[Column1],ISNUMBER(SEARCH(Table4[Column1],MIS[[#This Row],[OrderUniqueIdentifier]])),"")</f>
        <v>MS</v>
      </c>
    </row>
    <row r="2265" spans="1:37" x14ac:dyDescent="0.25">
      <c r="A2265" t="s">
        <v>1555</v>
      </c>
      <c r="B2265" t="s">
        <v>1614</v>
      </c>
      <c r="C2265" t="s">
        <v>6785</v>
      </c>
      <c r="D2265" t="s">
        <v>72</v>
      </c>
      <c r="E2265" t="s">
        <v>2053</v>
      </c>
      <c r="F2265" t="s">
        <v>98</v>
      </c>
      <c r="G2265" t="s">
        <v>89</v>
      </c>
      <c r="H2265" t="s">
        <v>93</v>
      </c>
      <c r="I2265" t="s">
        <v>76</v>
      </c>
      <c r="J2265" t="s">
        <v>4914</v>
      </c>
      <c r="K2265">
        <v>20</v>
      </c>
      <c r="L2265" t="s">
        <v>77</v>
      </c>
      <c r="M2265" t="s">
        <v>78</v>
      </c>
      <c r="N2265" t="s">
        <v>4914</v>
      </c>
      <c r="O2265" t="s">
        <v>3603</v>
      </c>
      <c r="P2265" t="s">
        <v>3604</v>
      </c>
      <c r="Q2265" t="s">
        <v>2055</v>
      </c>
      <c r="R2265" t="s">
        <v>79</v>
      </c>
      <c r="S2265" t="s">
        <v>40</v>
      </c>
      <c r="T2265" t="s">
        <v>2056</v>
      </c>
      <c r="U2265" t="s">
        <v>100</v>
      </c>
      <c r="V2265" t="s">
        <v>80</v>
      </c>
      <c r="W2265">
        <v>82300</v>
      </c>
      <c r="X2265" t="s">
        <v>85</v>
      </c>
      <c r="Y2265">
        <v>-20</v>
      </c>
      <c r="Z2265" t="s">
        <v>3605</v>
      </c>
      <c r="AA2265" t="s">
        <v>3606</v>
      </c>
      <c r="AB2265" t="s">
        <v>107</v>
      </c>
      <c r="AC2265" t="s">
        <v>91</v>
      </c>
      <c r="AD2265">
        <f>_xlfn.XLOOKUP(MIS[[#This Row],[TRADING SYMBOL]],[1]Sheet1!$D:$D,[1]Sheet1!$C:$C)</f>
        <v>389.05</v>
      </c>
      <c r="AE2265">
        <f>MIS[[#This Row],[OrderAverageTradedPrice]]*MIS[[#This Row],[OrderQuantity]]</f>
        <v>10410</v>
      </c>
      <c r="AF2265">
        <f>MIS[[#This Row],[LTP]]*MIS[[#This Row],[OrderQuantity]]</f>
        <v>7781</v>
      </c>
      <c r="AG2265">
        <f>IF(MIS[[#This Row],[OrderSide]]="SELL",MIS[[#This Row],[VALUE]]-MIS[[#This Row],[LIVE_VALUE]],MIS[[#This Row],[LIVE_VALUE]]-MIS[[#This Row],[VALUE]])</f>
        <v>2629</v>
      </c>
      <c r="AH2265" t="str" cm="1">
        <f t="array" ref="AH2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5" t="str">
        <f>MIS[[#This Row],[TRADING SYMBOL]]</f>
        <v>SENSEX2552082300PE</v>
      </c>
      <c r="AJ2265" t="str">
        <f>IF(RIGHT(MIS[[#This Row],[Main/Hedge]],4)="MAIN","MAIN","HEDGE")</f>
        <v>MAIN</v>
      </c>
      <c r="AK2265" t="str" cm="1">
        <f t="array" ref="AK2265">_xlfn._xlws.FILTER(Table4[Column1],ISNUMBER(SEARCH(Table4[Column1],MIS[[#This Row],[OrderUniqueIdentifier]])),"")</f>
        <v>MS</v>
      </c>
    </row>
    <row r="2266" spans="1:37" x14ac:dyDescent="0.25">
      <c r="A2266" t="s">
        <v>1555</v>
      </c>
      <c r="B2266" t="s">
        <v>1614</v>
      </c>
      <c r="C2266" t="s">
        <v>6786</v>
      </c>
      <c r="D2266" t="s">
        <v>72</v>
      </c>
      <c r="E2266" t="s">
        <v>3186</v>
      </c>
      <c r="F2266" t="s">
        <v>98</v>
      </c>
      <c r="G2266" t="s">
        <v>89</v>
      </c>
      <c r="H2266" t="s">
        <v>93</v>
      </c>
      <c r="I2266" t="s">
        <v>76</v>
      </c>
      <c r="J2266" t="s">
        <v>4400</v>
      </c>
      <c r="K2266">
        <v>20</v>
      </c>
      <c r="L2266" t="s">
        <v>77</v>
      </c>
      <c r="M2266" t="s">
        <v>78</v>
      </c>
      <c r="N2266" t="s">
        <v>4400</v>
      </c>
      <c r="O2266" t="s">
        <v>3603</v>
      </c>
      <c r="P2266" t="s">
        <v>3604</v>
      </c>
      <c r="Q2266" t="s">
        <v>3189</v>
      </c>
      <c r="R2266" t="s">
        <v>79</v>
      </c>
      <c r="S2266" t="s">
        <v>40</v>
      </c>
      <c r="T2266" t="s">
        <v>3190</v>
      </c>
      <c r="U2266" t="s">
        <v>100</v>
      </c>
      <c r="V2266" t="s">
        <v>80</v>
      </c>
      <c r="W2266">
        <v>82400</v>
      </c>
      <c r="X2266" t="s">
        <v>81</v>
      </c>
      <c r="Y2266">
        <v>-20</v>
      </c>
      <c r="Z2266" t="s">
        <v>3605</v>
      </c>
      <c r="AA2266" t="s">
        <v>3606</v>
      </c>
      <c r="AB2266" t="s">
        <v>90</v>
      </c>
      <c r="AC2266" t="s">
        <v>91</v>
      </c>
      <c r="AD2266">
        <f>_xlfn.XLOOKUP(MIS[[#This Row],[TRADING SYMBOL]],[1]Sheet1!$D:$D,[1]Sheet1!$C:$C)</f>
        <v>414.75</v>
      </c>
      <c r="AE2266">
        <f>MIS[[#This Row],[OrderAverageTradedPrice]]*MIS[[#This Row],[OrderQuantity]]</f>
        <v>9267</v>
      </c>
      <c r="AF2266">
        <f>MIS[[#This Row],[LTP]]*MIS[[#This Row],[OrderQuantity]]</f>
        <v>8295</v>
      </c>
      <c r="AG2266">
        <f>IF(MIS[[#This Row],[OrderSide]]="SELL",MIS[[#This Row],[VALUE]]-MIS[[#This Row],[LIVE_VALUE]],MIS[[#This Row],[LIVE_VALUE]]-MIS[[#This Row],[VALUE]])</f>
        <v>972</v>
      </c>
      <c r="AH2266" t="str" cm="1">
        <f t="array" ref="AH2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6" t="str">
        <f>MIS[[#This Row],[TRADING SYMBOL]]</f>
        <v>SENSEX2552082400CE</v>
      </c>
      <c r="AJ2266" t="str">
        <f>IF(RIGHT(MIS[[#This Row],[Main/Hedge]],4)="MAIN","MAIN","HEDGE")</f>
        <v>MAIN</v>
      </c>
      <c r="AK2266" t="str" cm="1">
        <f t="array" ref="AK2266">_xlfn._xlws.FILTER(Table4[Column1],ISNUMBER(SEARCH(Table4[Column1],MIS[[#This Row],[OrderUniqueIdentifier]])),"")</f>
        <v>MS</v>
      </c>
    </row>
    <row r="2267" spans="1:37" x14ac:dyDescent="0.25">
      <c r="A2267" t="s">
        <v>1555</v>
      </c>
      <c r="B2267" t="s">
        <v>1614</v>
      </c>
      <c r="C2267" t="s">
        <v>6787</v>
      </c>
      <c r="D2267" t="s">
        <v>72</v>
      </c>
      <c r="E2267" t="s">
        <v>3193</v>
      </c>
      <c r="F2267" t="s">
        <v>98</v>
      </c>
      <c r="G2267" t="s">
        <v>89</v>
      </c>
      <c r="H2267" t="s">
        <v>93</v>
      </c>
      <c r="I2267" t="s">
        <v>76</v>
      </c>
      <c r="J2267" t="s">
        <v>6788</v>
      </c>
      <c r="K2267">
        <v>20</v>
      </c>
      <c r="L2267" t="s">
        <v>77</v>
      </c>
      <c r="M2267" t="s">
        <v>78</v>
      </c>
      <c r="N2267" t="s">
        <v>6788</v>
      </c>
      <c r="O2267" t="s">
        <v>3604</v>
      </c>
      <c r="P2267" t="s">
        <v>3604</v>
      </c>
      <c r="Q2267" t="s">
        <v>3195</v>
      </c>
      <c r="R2267" t="s">
        <v>79</v>
      </c>
      <c r="S2267" t="s">
        <v>40</v>
      </c>
      <c r="T2267" t="s">
        <v>3196</v>
      </c>
      <c r="U2267" t="s">
        <v>100</v>
      </c>
      <c r="V2267" t="s">
        <v>80</v>
      </c>
      <c r="W2267">
        <v>82200</v>
      </c>
      <c r="X2267" t="s">
        <v>85</v>
      </c>
      <c r="Y2267">
        <v>-20</v>
      </c>
      <c r="Z2267" t="s">
        <v>3606</v>
      </c>
      <c r="AA2267" t="s">
        <v>3606</v>
      </c>
      <c r="AB2267" t="s">
        <v>107</v>
      </c>
      <c r="AC2267" t="s">
        <v>91</v>
      </c>
      <c r="AD2267">
        <f>_xlfn.XLOOKUP(MIS[[#This Row],[TRADING SYMBOL]],[1]Sheet1!$D:$D,[1]Sheet1!$C:$C)</f>
        <v>350</v>
      </c>
      <c r="AE2267">
        <f>MIS[[#This Row],[OrderAverageTradedPrice]]*MIS[[#This Row],[OrderQuantity]]</f>
        <v>9498</v>
      </c>
      <c r="AF2267">
        <f>MIS[[#This Row],[LTP]]*MIS[[#This Row],[OrderQuantity]]</f>
        <v>7000</v>
      </c>
      <c r="AG2267">
        <f>IF(MIS[[#This Row],[OrderSide]]="SELL",MIS[[#This Row],[VALUE]]-MIS[[#This Row],[LIVE_VALUE]],MIS[[#This Row],[LIVE_VALUE]]-MIS[[#This Row],[VALUE]])</f>
        <v>2498</v>
      </c>
      <c r="AH2267" t="str" cm="1">
        <f t="array" ref="AH2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7" t="str">
        <f>MIS[[#This Row],[TRADING SYMBOL]]</f>
        <v>SENSEX2552082200PE</v>
      </c>
      <c r="AJ2267" t="str">
        <f>IF(RIGHT(MIS[[#This Row],[Main/Hedge]],4)="MAIN","MAIN","HEDGE")</f>
        <v>MAIN</v>
      </c>
      <c r="AK2267" t="str" cm="1">
        <f t="array" ref="AK2267">_xlfn._xlws.FILTER(Table4[Column1],ISNUMBER(SEARCH(Table4[Column1],MIS[[#This Row],[OrderUniqueIdentifier]])),"")</f>
        <v>MS</v>
      </c>
    </row>
    <row r="2268" spans="1:37" x14ac:dyDescent="0.25">
      <c r="A2268" t="s">
        <v>1555</v>
      </c>
      <c r="B2268" t="s">
        <v>1614</v>
      </c>
      <c r="C2268" t="s">
        <v>6789</v>
      </c>
      <c r="D2268" t="s">
        <v>72</v>
      </c>
      <c r="E2268" t="s">
        <v>160</v>
      </c>
      <c r="F2268" t="s">
        <v>98</v>
      </c>
      <c r="G2268" t="s">
        <v>89</v>
      </c>
      <c r="H2268" t="s">
        <v>93</v>
      </c>
      <c r="I2268" t="s">
        <v>76</v>
      </c>
      <c r="J2268" t="s">
        <v>6641</v>
      </c>
      <c r="K2268">
        <v>20</v>
      </c>
      <c r="L2268" t="s">
        <v>77</v>
      </c>
      <c r="M2268" t="s">
        <v>78</v>
      </c>
      <c r="N2268" t="s">
        <v>6641</v>
      </c>
      <c r="O2268" t="s">
        <v>3604</v>
      </c>
      <c r="P2268" t="s">
        <v>3604</v>
      </c>
      <c r="Q2268" t="s">
        <v>162</v>
      </c>
      <c r="R2268" t="s">
        <v>79</v>
      </c>
      <c r="S2268" t="s">
        <v>40</v>
      </c>
      <c r="T2268" t="s">
        <v>163</v>
      </c>
      <c r="U2268" t="s">
        <v>100</v>
      </c>
      <c r="V2268" t="s">
        <v>80</v>
      </c>
      <c r="W2268">
        <v>82500</v>
      </c>
      <c r="X2268" t="s">
        <v>81</v>
      </c>
      <c r="Y2268">
        <v>-20</v>
      </c>
      <c r="Z2268" t="s">
        <v>3606</v>
      </c>
      <c r="AA2268" t="s">
        <v>3606</v>
      </c>
      <c r="AB2268" t="s">
        <v>90</v>
      </c>
      <c r="AC2268" t="s">
        <v>91</v>
      </c>
      <c r="AD2268">
        <f>_xlfn.XLOOKUP(MIS[[#This Row],[TRADING SYMBOL]],[1]Sheet1!$D:$D,[1]Sheet1!$C:$C)</f>
        <v>367.2</v>
      </c>
      <c r="AE2268">
        <f>MIS[[#This Row],[OrderAverageTradedPrice]]*MIS[[#This Row],[OrderQuantity]]</f>
        <v>8367</v>
      </c>
      <c r="AF2268">
        <f>MIS[[#This Row],[LTP]]*MIS[[#This Row],[OrderQuantity]]</f>
        <v>7344</v>
      </c>
      <c r="AG2268">
        <f>IF(MIS[[#This Row],[OrderSide]]="SELL",MIS[[#This Row],[VALUE]]-MIS[[#This Row],[LIVE_VALUE]],MIS[[#This Row],[LIVE_VALUE]]-MIS[[#This Row],[VALUE]])</f>
        <v>1023</v>
      </c>
      <c r="AH2268" t="str" cm="1">
        <f t="array" ref="AH2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8" t="str">
        <f>MIS[[#This Row],[TRADING SYMBOL]]</f>
        <v>SENSEX2552082500CE</v>
      </c>
      <c r="AJ2268" t="str">
        <f>IF(RIGHT(MIS[[#This Row],[Main/Hedge]],4)="MAIN","MAIN","HEDGE")</f>
        <v>MAIN</v>
      </c>
      <c r="AK2268" t="str" cm="1">
        <f t="array" ref="AK2268">_xlfn._xlws.FILTER(Table4[Column1],ISNUMBER(SEARCH(Table4[Column1],MIS[[#This Row],[OrderUniqueIdentifier]])),"")</f>
        <v>MS</v>
      </c>
    </row>
    <row r="2269" spans="1:37" x14ac:dyDescent="0.25">
      <c r="A2269" t="s">
        <v>1555</v>
      </c>
      <c r="B2269" t="s">
        <v>1623</v>
      </c>
      <c r="C2269" t="s">
        <v>6815</v>
      </c>
      <c r="D2269" t="s">
        <v>72</v>
      </c>
      <c r="E2269" t="s">
        <v>3202</v>
      </c>
      <c r="F2269" t="s">
        <v>98</v>
      </c>
      <c r="G2269" t="s">
        <v>89</v>
      </c>
      <c r="H2269" t="s">
        <v>93</v>
      </c>
      <c r="I2269" t="s">
        <v>76</v>
      </c>
      <c r="J2269" t="s">
        <v>6816</v>
      </c>
      <c r="K2269">
        <v>20</v>
      </c>
      <c r="L2269" t="s">
        <v>77</v>
      </c>
      <c r="M2269" t="s">
        <v>78</v>
      </c>
      <c r="N2269" t="s">
        <v>6816</v>
      </c>
      <c r="O2269" t="s">
        <v>3603</v>
      </c>
      <c r="P2269" t="s">
        <v>3604</v>
      </c>
      <c r="Q2269" t="s">
        <v>3205</v>
      </c>
      <c r="R2269" t="s">
        <v>79</v>
      </c>
      <c r="S2269" t="s">
        <v>40</v>
      </c>
      <c r="T2269" t="s">
        <v>3206</v>
      </c>
      <c r="U2269" t="s">
        <v>100</v>
      </c>
      <c r="V2269" t="s">
        <v>80</v>
      </c>
      <c r="W2269">
        <v>82100</v>
      </c>
      <c r="X2269" t="s">
        <v>85</v>
      </c>
      <c r="Y2269">
        <v>-20</v>
      </c>
      <c r="Z2269" t="s">
        <v>3605</v>
      </c>
      <c r="AA2269" t="s">
        <v>3606</v>
      </c>
      <c r="AB2269" t="s">
        <v>107</v>
      </c>
      <c r="AC2269" t="s">
        <v>91</v>
      </c>
      <c r="AD2269">
        <f>_xlfn.XLOOKUP(MIS[[#This Row],[TRADING SYMBOL]],[1]Sheet1!$D:$D,[1]Sheet1!$C:$C)</f>
        <v>310.8</v>
      </c>
      <c r="AE2269">
        <f>MIS[[#This Row],[OrderAverageTradedPrice]]*MIS[[#This Row],[OrderQuantity]]</f>
        <v>8661</v>
      </c>
      <c r="AF2269">
        <f>MIS[[#This Row],[LTP]]*MIS[[#This Row],[OrderQuantity]]</f>
        <v>6216</v>
      </c>
      <c r="AG2269">
        <f>IF(MIS[[#This Row],[OrderSide]]="SELL",MIS[[#This Row],[VALUE]]-MIS[[#This Row],[LIVE_VALUE]],MIS[[#This Row],[LIVE_VALUE]]-MIS[[#This Row],[VALUE]])</f>
        <v>2445</v>
      </c>
      <c r="AH2269" t="str" cm="1">
        <f t="array" ref="AH2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9" t="str">
        <f>MIS[[#This Row],[TRADING SYMBOL]]</f>
        <v>SENSEX2552082100PE</v>
      </c>
      <c r="AJ2269" t="str">
        <f>IF(RIGHT(MIS[[#This Row],[Main/Hedge]],4)="MAIN","MAIN","HEDGE")</f>
        <v>MAIN</v>
      </c>
      <c r="AK2269" t="str" cm="1">
        <f t="array" ref="AK2269">_xlfn._xlws.FILTER(Table4[Column1],ISNUMBER(SEARCH(Table4[Column1],MIS[[#This Row],[OrderUniqueIdentifier]])),"")</f>
        <v>MS</v>
      </c>
    </row>
    <row r="2270" spans="1:37" x14ac:dyDescent="0.25">
      <c r="A2270" t="s">
        <v>1555</v>
      </c>
      <c r="B2270" t="s">
        <v>1631</v>
      </c>
      <c r="C2270" t="s">
        <v>6841</v>
      </c>
      <c r="D2270" t="s">
        <v>72</v>
      </c>
      <c r="E2270" t="s">
        <v>3202</v>
      </c>
      <c r="F2270" t="s">
        <v>98</v>
      </c>
      <c r="G2270" t="s">
        <v>89</v>
      </c>
      <c r="H2270" t="s">
        <v>93</v>
      </c>
      <c r="I2270" t="s">
        <v>76</v>
      </c>
      <c r="J2270" t="s">
        <v>6842</v>
      </c>
      <c r="K2270">
        <v>120</v>
      </c>
      <c r="L2270" t="s">
        <v>77</v>
      </c>
      <c r="M2270" t="s">
        <v>78</v>
      </c>
      <c r="N2270" t="s">
        <v>6842</v>
      </c>
      <c r="O2270" t="s">
        <v>3603</v>
      </c>
      <c r="P2270" t="s">
        <v>3604</v>
      </c>
      <c r="Q2270" t="s">
        <v>3205</v>
      </c>
      <c r="R2270" t="s">
        <v>79</v>
      </c>
      <c r="S2270" t="s">
        <v>40</v>
      </c>
      <c r="T2270" t="s">
        <v>3206</v>
      </c>
      <c r="U2270" t="s">
        <v>100</v>
      </c>
      <c r="V2270" t="s">
        <v>80</v>
      </c>
      <c r="W2270">
        <v>82100</v>
      </c>
      <c r="X2270" t="s">
        <v>85</v>
      </c>
      <c r="Y2270">
        <v>-120</v>
      </c>
      <c r="Z2270" t="s">
        <v>3605</v>
      </c>
      <c r="AA2270" t="s">
        <v>3606</v>
      </c>
      <c r="AB2270" t="s">
        <v>107</v>
      </c>
      <c r="AC2270" t="s">
        <v>91</v>
      </c>
      <c r="AD2270">
        <f>_xlfn.XLOOKUP(MIS[[#This Row],[TRADING SYMBOL]],[1]Sheet1!$D:$D,[1]Sheet1!$C:$C)</f>
        <v>310.8</v>
      </c>
      <c r="AE2270">
        <f>MIS[[#This Row],[OrderAverageTradedPrice]]*MIS[[#This Row],[OrderQuantity]]</f>
        <v>51996</v>
      </c>
      <c r="AF2270">
        <f>MIS[[#This Row],[LTP]]*MIS[[#This Row],[OrderQuantity]]</f>
        <v>37296</v>
      </c>
      <c r="AG2270">
        <f>IF(MIS[[#This Row],[OrderSide]]="SELL",MIS[[#This Row],[VALUE]]-MIS[[#This Row],[LIVE_VALUE]],MIS[[#This Row],[LIVE_VALUE]]-MIS[[#This Row],[VALUE]])</f>
        <v>14700</v>
      </c>
      <c r="AH2270" t="str" cm="1">
        <f t="array" ref="AH2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0" t="str">
        <f>MIS[[#This Row],[TRADING SYMBOL]]</f>
        <v>SENSEX2552082100PE</v>
      </c>
      <c r="AJ2270" t="str">
        <f>IF(RIGHT(MIS[[#This Row],[Main/Hedge]],4)="MAIN","MAIN","HEDGE")</f>
        <v>MAIN</v>
      </c>
      <c r="AK2270" t="str" cm="1">
        <f t="array" ref="AK2270">_xlfn._xlws.FILTER(Table4[Column1],ISNUMBER(SEARCH(Table4[Column1],MIS[[#This Row],[OrderUniqueIdentifier]])),"")</f>
        <v>MS</v>
      </c>
    </row>
    <row r="2271" spans="1:37" x14ac:dyDescent="0.25">
      <c r="A2271" t="s">
        <v>1555</v>
      </c>
      <c r="B2271" t="s">
        <v>1673</v>
      </c>
      <c r="C2271" t="s">
        <v>6994</v>
      </c>
      <c r="D2271" t="s">
        <v>72</v>
      </c>
      <c r="E2271" t="s">
        <v>3186</v>
      </c>
      <c r="F2271" t="s">
        <v>98</v>
      </c>
      <c r="G2271" t="s">
        <v>89</v>
      </c>
      <c r="H2271" t="s">
        <v>93</v>
      </c>
      <c r="I2271" t="s">
        <v>76</v>
      </c>
      <c r="J2271" t="s">
        <v>6995</v>
      </c>
      <c r="K2271">
        <v>20</v>
      </c>
      <c r="L2271" t="s">
        <v>77</v>
      </c>
      <c r="M2271" t="s">
        <v>78</v>
      </c>
      <c r="N2271" t="s">
        <v>6995</v>
      </c>
      <c r="O2271" t="s">
        <v>3603</v>
      </c>
      <c r="P2271" t="s">
        <v>3604</v>
      </c>
      <c r="Q2271" t="s">
        <v>3189</v>
      </c>
      <c r="R2271" t="s">
        <v>79</v>
      </c>
      <c r="S2271" t="s">
        <v>40</v>
      </c>
      <c r="T2271" t="s">
        <v>3190</v>
      </c>
      <c r="U2271" t="s">
        <v>100</v>
      </c>
      <c r="V2271" t="s">
        <v>80</v>
      </c>
      <c r="W2271">
        <v>82400</v>
      </c>
      <c r="X2271" t="s">
        <v>81</v>
      </c>
      <c r="Y2271">
        <v>-20</v>
      </c>
      <c r="Z2271" t="s">
        <v>3605</v>
      </c>
      <c r="AA2271" t="s">
        <v>3606</v>
      </c>
      <c r="AB2271" t="s">
        <v>90</v>
      </c>
      <c r="AC2271" t="s">
        <v>91</v>
      </c>
      <c r="AD2271">
        <f>_xlfn.XLOOKUP(MIS[[#This Row],[TRADING SYMBOL]],[1]Sheet1!$D:$D,[1]Sheet1!$C:$C)</f>
        <v>414.75</v>
      </c>
      <c r="AE2271">
        <f>MIS[[#This Row],[OrderAverageTradedPrice]]*MIS[[#This Row],[OrderQuantity]]</f>
        <v>9318</v>
      </c>
      <c r="AF2271">
        <f>MIS[[#This Row],[LTP]]*MIS[[#This Row],[OrderQuantity]]</f>
        <v>8295</v>
      </c>
      <c r="AG2271">
        <f>IF(MIS[[#This Row],[OrderSide]]="SELL",MIS[[#This Row],[VALUE]]-MIS[[#This Row],[LIVE_VALUE]],MIS[[#This Row],[LIVE_VALUE]]-MIS[[#This Row],[VALUE]])</f>
        <v>1023</v>
      </c>
      <c r="AH2271" t="str" cm="1">
        <f t="array" ref="AH2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1" t="str">
        <f>MIS[[#This Row],[TRADING SYMBOL]]</f>
        <v>SENSEX2552082400CE</v>
      </c>
      <c r="AJ2271" t="str">
        <f>IF(RIGHT(MIS[[#This Row],[Main/Hedge]],4)="MAIN","MAIN","HEDGE")</f>
        <v>MAIN</v>
      </c>
      <c r="AK2271" t="str" cm="1">
        <f t="array" ref="AK2271">_xlfn._xlws.FILTER(Table4[Column1],ISNUMBER(SEARCH(Table4[Column1],MIS[[#This Row],[OrderUniqueIdentifier]])),"")</f>
        <v>MS</v>
      </c>
    </row>
    <row r="2272" spans="1:37" x14ac:dyDescent="0.25">
      <c r="A2272" t="s">
        <v>1555</v>
      </c>
      <c r="B2272" t="s">
        <v>1673</v>
      </c>
      <c r="C2272" t="s">
        <v>6996</v>
      </c>
      <c r="D2272" t="s">
        <v>72</v>
      </c>
      <c r="E2272" t="s">
        <v>3193</v>
      </c>
      <c r="F2272" t="s">
        <v>98</v>
      </c>
      <c r="G2272" t="s">
        <v>89</v>
      </c>
      <c r="H2272" t="s">
        <v>93</v>
      </c>
      <c r="I2272" t="s">
        <v>76</v>
      </c>
      <c r="J2272" t="s">
        <v>6997</v>
      </c>
      <c r="K2272">
        <v>20</v>
      </c>
      <c r="L2272" t="s">
        <v>77</v>
      </c>
      <c r="M2272" t="s">
        <v>78</v>
      </c>
      <c r="N2272" t="s">
        <v>6997</v>
      </c>
      <c r="O2272" t="s">
        <v>3603</v>
      </c>
      <c r="P2272" t="s">
        <v>3604</v>
      </c>
      <c r="Q2272" t="s">
        <v>3195</v>
      </c>
      <c r="R2272" t="s">
        <v>79</v>
      </c>
      <c r="S2272" t="s">
        <v>40</v>
      </c>
      <c r="T2272" t="s">
        <v>3196</v>
      </c>
      <c r="U2272" t="s">
        <v>100</v>
      </c>
      <c r="V2272" t="s">
        <v>80</v>
      </c>
      <c r="W2272">
        <v>82200</v>
      </c>
      <c r="X2272" t="s">
        <v>85</v>
      </c>
      <c r="Y2272">
        <v>-20</v>
      </c>
      <c r="Z2272" t="s">
        <v>3605</v>
      </c>
      <c r="AA2272" t="s">
        <v>3606</v>
      </c>
      <c r="AB2272" t="s">
        <v>107</v>
      </c>
      <c r="AC2272" t="s">
        <v>91</v>
      </c>
      <c r="AD2272">
        <f>_xlfn.XLOOKUP(MIS[[#This Row],[TRADING SYMBOL]],[1]Sheet1!$D:$D,[1]Sheet1!$C:$C)</f>
        <v>350</v>
      </c>
      <c r="AE2272">
        <f>MIS[[#This Row],[OrderAverageTradedPrice]]*MIS[[#This Row],[OrderQuantity]]</f>
        <v>9535</v>
      </c>
      <c r="AF2272">
        <f>MIS[[#This Row],[LTP]]*MIS[[#This Row],[OrderQuantity]]</f>
        <v>7000</v>
      </c>
      <c r="AG2272">
        <f>IF(MIS[[#This Row],[OrderSide]]="SELL",MIS[[#This Row],[VALUE]]-MIS[[#This Row],[LIVE_VALUE]],MIS[[#This Row],[LIVE_VALUE]]-MIS[[#This Row],[VALUE]])</f>
        <v>2535</v>
      </c>
      <c r="AH2272" t="str" cm="1">
        <f t="array" ref="AH2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2" t="str">
        <f>MIS[[#This Row],[TRADING SYMBOL]]</f>
        <v>SENSEX2552082200PE</v>
      </c>
      <c r="AJ2272" t="str">
        <f>IF(RIGHT(MIS[[#This Row],[Main/Hedge]],4)="MAIN","MAIN","HEDGE")</f>
        <v>MAIN</v>
      </c>
      <c r="AK2272" t="str" cm="1">
        <f t="array" ref="AK2272">_xlfn._xlws.FILTER(Table4[Column1],ISNUMBER(SEARCH(Table4[Column1],MIS[[#This Row],[OrderUniqueIdentifier]])),"")</f>
        <v>MS</v>
      </c>
    </row>
    <row r="2273" spans="1:37" x14ac:dyDescent="0.25">
      <c r="A2273" t="s">
        <v>1555</v>
      </c>
      <c r="B2273" t="s">
        <v>1673</v>
      </c>
      <c r="C2273" t="s">
        <v>6998</v>
      </c>
      <c r="D2273" t="s">
        <v>72</v>
      </c>
      <c r="E2273" t="s">
        <v>160</v>
      </c>
      <c r="F2273" t="s">
        <v>98</v>
      </c>
      <c r="G2273" t="s">
        <v>89</v>
      </c>
      <c r="H2273" t="s">
        <v>93</v>
      </c>
      <c r="I2273" t="s">
        <v>76</v>
      </c>
      <c r="J2273" t="s">
        <v>6641</v>
      </c>
      <c r="K2273">
        <v>20</v>
      </c>
      <c r="L2273" t="s">
        <v>77</v>
      </c>
      <c r="M2273" t="s">
        <v>78</v>
      </c>
      <c r="N2273" t="s">
        <v>6641</v>
      </c>
      <c r="O2273" t="s">
        <v>3604</v>
      </c>
      <c r="P2273" t="s">
        <v>3604</v>
      </c>
      <c r="Q2273" t="s">
        <v>162</v>
      </c>
      <c r="R2273" t="s">
        <v>79</v>
      </c>
      <c r="S2273" t="s">
        <v>40</v>
      </c>
      <c r="T2273" t="s">
        <v>163</v>
      </c>
      <c r="U2273" t="s">
        <v>100</v>
      </c>
      <c r="V2273" t="s">
        <v>80</v>
      </c>
      <c r="W2273">
        <v>82500</v>
      </c>
      <c r="X2273" t="s">
        <v>81</v>
      </c>
      <c r="Y2273">
        <v>-20</v>
      </c>
      <c r="Z2273" t="s">
        <v>3606</v>
      </c>
      <c r="AA2273" t="s">
        <v>3606</v>
      </c>
      <c r="AB2273" t="s">
        <v>90</v>
      </c>
      <c r="AC2273" t="s">
        <v>91</v>
      </c>
      <c r="AD2273">
        <f>_xlfn.XLOOKUP(MIS[[#This Row],[TRADING SYMBOL]],[1]Sheet1!$D:$D,[1]Sheet1!$C:$C)</f>
        <v>367.2</v>
      </c>
      <c r="AE2273">
        <f>MIS[[#This Row],[OrderAverageTradedPrice]]*MIS[[#This Row],[OrderQuantity]]</f>
        <v>8367</v>
      </c>
      <c r="AF2273">
        <f>MIS[[#This Row],[LTP]]*MIS[[#This Row],[OrderQuantity]]</f>
        <v>7344</v>
      </c>
      <c r="AG2273">
        <f>IF(MIS[[#This Row],[OrderSide]]="SELL",MIS[[#This Row],[VALUE]]-MIS[[#This Row],[LIVE_VALUE]],MIS[[#This Row],[LIVE_VALUE]]-MIS[[#This Row],[VALUE]])</f>
        <v>1023</v>
      </c>
      <c r="AH2273" t="str" cm="1">
        <f t="array" ref="AH2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3" t="str">
        <f>MIS[[#This Row],[TRADING SYMBOL]]</f>
        <v>SENSEX2552082500CE</v>
      </c>
      <c r="AJ2273" t="str">
        <f>IF(RIGHT(MIS[[#This Row],[Main/Hedge]],4)="MAIN","MAIN","HEDGE")</f>
        <v>MAIN</v>
      </c>
      <c r="AK2273" t="str" cm="1">
        <f t="array" ref="AK2273">_xlfn._xlws.FILTER(Table4[Column1],ISNUMBER(SEARCH(Table4[Column1],MIS[[#This Row],[OrderUniqueIdentifier]])),"")</f>
        <v>MS</v>
      </c>
    </row>
    <row r="2274" spans="1:37" x14ac:dyDescent="0.25">
      <c r="A2274" t="s">
        <v>1555</v>
      </c>
      <c r="B2274" t="s">
        <v>1673</v>
      </c>
      <c r="C2274" t="s">
        <v>6999</v>
      </c>
      <c r="D2274" t="s">
        <v>72</v>
      </c>
      <c r="E2274" t="s">
        <v>3202</v>
      </c>
      <c r="F2274" t="s">
        <v>98</v>
      </c>
      <c r="G2274" t="s">
        <v>89</v>
      </c>
      <c r="H2274" t="s">
        <v>93</v>
      </c>
      <c r="I2274" t="s">
        <v>76</v>
      </c>
      <c r="J2274" t="s">
        <v>6644</v>
      </c>
      <c r="K2274">
        <v>20</v>
      </c>
      <c r="L2274" t="s">
        <v>77</v>
      </c>
      <c r="M2274" t="s">
        <v>78</v>
      </c>
      <c r="N2274" t="s">
        <v>6644</v>
      </c>
      <c r="O2274" t="s">
        <v>3604</v>
      </c>
      <c r="P2274" t="s">
        <v>3604</v>
      </c>
      <c r="Q2274" t="s">
        <v>3205</v>
      </c>
      <c r="R2274" t="s">
        <v>79</v>
      </c>
      <c r="S2274" t="s">
        <v>40</v>
      </c>
      <c r="T2274" t="s">
        <v>3206</v>
      </c>
      <c r="U2274" t="s">
        <v>100</v>
      </c>
      <c r="V2274" t="s">
        <v>80</v>
      </c>
      <c r="W2274">
        <v>82100</v>
      </c>
      <c r="X2274" t="s">
        <v>85</v>
      </c>
      <c r="Y2274">
        <v>-20</v>
      </c>
      <c r="Z2274" t="s">
        <v>3606</v>
      </c>
      <c r="AA2274" t="s">
        <v>3606</v>
      </c>
      <c r="AB2274" t="s">
        <v>107</v>
      </c>
      <c r="AC2274" t="s">
        <v>91</v>
      </c>
      <c r="AD2274">
        <f>_xlfn.XLOOKUP(MIS[[#This Row],[TRADING SYMBOL]],[1]Sheet1!$D:$D,[1]Sheet1!$C:$C)</f>
        <v>310.8</v>
      </c>
      <c r="AE2274">
        <f>MIS[[#This Row],[OrderAverageTradedPrice]]*MIS[[#This Row],[OrderQuantity]]</f>
        <v>8624</v>
      </c>
      <c r="AF2274">
        <f>MIS[[#This Row],[LTP]]*MIS[[#This Row],[OrderQuantity]]</f>
        <v>6216</v>
      </c>
      <c r="AG2274">
        <f>IF(MIS[[#This Row],[OrderSide]]="SELL",MIS[[#This Row],[VALUE]]-MIS[[#This Row],[LIVE_VALUE]],MIS[[#This Row],[LIVE_VALUE]]-MIS[[#This Row],[VALUE]])</f>
        <v>2408</v>
      </c>
      <c r="AH2274" t="str" cm="1">
        <f t="array" ref="AH2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4" t="str">
        <f>MIS[[#This Row],[TRADING SYMBOL]]</f>
        <v>SENSEX2552082100PE</v>
      </c>
      <c r="AJ2274" t="str">
        <f>IF(RIGHT(MIS[[#This Row],[Main/Hedge]],4)="MAIN","MAIN","HEDGE")</f>
        <v>MAIN</v>
      </c>
      <c r="AK2274" t="str" cm="1">
        <f t="array" ref="AK2274">_xlfn._xlws.FILTER(Table4[Column1],ISNUMBER(SEARCH(Table4[Column1],MIS[[#This Row],[OrderUniqueIdentifier]])),"")</f>
        <v>MS</v>
      </c>
    </row>
    <row r="2275" spans="1:37" x14ac:dyDescent="0.25">
      <c r="A2275" t="s">
        <v>1555</v>
      </c>
      <c r="B2275" t="s">
        <v>1684</v>
      </c>
      <c r="C2275" t="s">
        <v>7037</v>
      </c>
      <c r="D2275" t="s">
        <v>72</v>
      </c>
      <c r="E2275" t="s">
        <v>3202</v>
      </c>
      <c r="F2275" t="s">
        <v>98</v>
      </c>
      <c r="G2275" t="s">
        <v>89</v>
      </c>
      <c r="H2275" t="s">
        <v>93</v>
      </c>
      <c r="I2275" t="s">
        <v>76</v>
      </c>
      <c r="J2275" t="s">
        <v>7038</v>
      </c>
      <c r="K2275">
        <v>120</v>
      </c>
      <c r="L2275" t="s">
        <v>77</v>
      </c>
      <c r="M2275" t="s">
        <v>78</v>
      </c>
      <c r="N2275" t="s">
        <v>7039</v>
      </c>
      <c r="O2275" t="s">
        <v>3603</v>
      </c>
      <c r="P2275" t="s">
        <v>3604</v>
      </c>
      <c r="Q2275" t="s">
        <v>3205</v>
      </c>
      <c r="R2275" t="s">
        <v>79</v>
      </c>
      <c r="S2275" t="s">
        <v>40</v>
      </c>
      <c r="T2275" t="s">
        <v>3206</v>
      </c>
      <c r="U2275" t="s">
        <v>100</v>
      </c>
      <c r="V2275" t="s">
        <v>80</v>
      </c>
      <c r="W2275">
        <v>82100</v>
      </c>
      <c r="X2275" t="s">
        <v>85</v>
      </c>
      <c r="Y2275">
        <v>-120</v>
      </c>
      <c r="Z2275" t="s">
        <v>3605</v>
      </c>
      <c r="AA2275" t="s">
        <v>3606</v>
      </c>
      <c r="AB2275" t="s">
        <v>107</v>
      </c>
      <c r="AC2275" t="s">
        <v>91</v>
      </c>
      <c r="AD2275">
        <f>_xlfn.XLOOKUP(MIS[[#This Row],[TRADING SYMBOL]],[1]Sheet1!$D:$D,[1]Sheet1!$C:$C)</f>
        <v>310.8</v>
      </c>
      <c r="AE2275">
        <f>MIS[[#This Row],[OrderAverageTradedPrice]]*MIS[[#This Row],[OrderQuantity]]</f>
        <v>52050</v>
      </c>
      <c r="AF2275">
        <f>MIS[[#This Row],[LTP]]*MIS[[#This Row],[OrderQuantity]]</f>
        <v>37296</v>
      </c>
      <c r="AG2275">
        <f>IF(MIS[[#This Row],[OrderSide]]="SELL",MIS[[#This Row],[VALUE]]-MIS[[#This Row],[LIVE_VALUE]],MIS[[#This Row],[LIVE_VALUE]]-MIS[[#This Row],[VALUE]])</f>
        <v>14754</v>
      </c>
      <c r="AH2275" t="str" cm="1">
        <f t="array" ref="AH2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5" t="str">
        <f>MIS[[#This Row],[TRADING SYMBOL]]</f>
        <v>SENSEX2552082100PE</v>
      </c>
      <c r="AJ2275" t="str">
        <f>IF(RIGHT(MIS[[#This Row],[Main/Hedge]],4)="MAIN","MAIN","HEDGE")</f>
        <v>MAIN</v>
      </c>
      <c r="AK2275" t="str" cm="1">
        <f t="array" ref="AK2275">_xlfn._xlws.FILTER(Table4[Column1],ISNUMBER(SEARCH(Table4[Column1],MIS[[#This Row],[OrderUniqueIdentifier]])),"")</f>
        <v>MS</v>
      </c>
    </row>
    <row r="2276" spans="1:37" x14ac:dyDescent="0.25">
      <c r="A2276" t="s">
        <v>1702</v>
      </c>
      <c r="B2276" t="s">
        <v>1703</v>
      </c>
      <c r="C2276" t="s">
        <v>7104</v>
      </c>
      <c r="D2276" t="s">
        <v>72</v>
      </c>
      <c r="E2276" t="s">
        <v>2044</v>
      </c>
      <c r="F2276" t="s">
        <v>98</v>
      </c>
      <c r="G2276" t="s">
        <v>89</v>
      </c>
      <c r="H2276" t="s">
        <v>93</v>
      </c>
      <c r="I2276" t="s">
        <v>76</v>
      </c>
      <c r="J2276" t="s">
        <v>6536</v>
      </c>
      <c r="K2276">
        <v>220</v>
      </c>
      <c r="L2276" t="s">
        <v>77</v>
      </c>
      <c r="M2276" t="s">
        <v>78</v>
      </c>
      <c r="N2276" t="s">
        <v>7105</v>
      </c>
      <c r="O2276" t="s">
        <v>3604</v>
      </c>
      <c r="P2276" t="s">
        <v>3604</v>
      </c>
      <c r="Q2276" t="s">
        <v>2048</v>
      </c>
      <c r="R2276" t="s">
        <v>79</v>
      </c>
      <c r="S2276" t="s">
        <v>40</v>
      </c>
      <c r="T2276" t="s">
        <v>2049</v>
      </c>
      <c r="U2276" t="s">
        <v>100</v>
      </c>
      <c r="V2276" t="s">
        <v>80</v>
      </c>
      <c r="W2276">
        <v>82300</v>
      </c>
      <c r="X2276" t="s">
        <v>81</v>
      </c>
      <c r="Y2276">
        <v>-220</v>
      </c>
      <c r="Z2276" t="s">
        <v>3606</v>
      </c>
      <c r="AA2276" t="s">
        <v>3606</v>
      </c>
      <c r="AB2276" t="s">
        <v>90</v>
      </c>
      <c r="AC2276" t="s">
        <v>91</v>
      </c>
      <c r="AD2276">
        <f>_xlfn.XLOOKUP(MIS[[#This Row],[TRADING SYMBOL]],[1]Sheet1!$D:$D,[1]Sheet1!$C:$C)</f>
        <v>464.4</v>
      </c>
      <c r="AE2276">
        <f>MIS[[#This Row],[OrderAverageTradedPrice]]*MIS[[#This Row],[OrderQuantity]]</f>
        <v>113669.99999999997</v>
      </c>
      <c r="AF2276">
        <f>MIS[[#This Row],[LTP]]*MIS[[#This Row],[OrderQuantity]]</f>
        <v>102168</v>
      </c>
      <c r="AG2276">
        <f>IF(MIS[[#This Row],[OrderSide]]="SELL",MIS[[#This Row],[VALUE]]-MIS[[#This Row],[LIVE_VALUE]],MIS[[#This Row],[LIVE_VALUE]]-MIS[[#This Row],[VALUE]])</f>
        <v>11501.999999999971</v>
      </c>
      <c r="AH2276" t="str" cm="1">
        <f t="array" ref="AH2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6" t="str">
        <f>MIS[[#This Row],[TRADING SYMBOL]]</f>
        <v>SENSEX2552082300CE</v>
      </c>
      <c r="AJ2276" t="str">
        <f>IF(RIGHT(MIS[[#This Row],[Main/Hedge]],4)="MAIN","MAIN","HEDGE")</f>
        <v>MAIN</v>
      </c>
      <c r="AK2276" t="str" cm="1">
        <f t="array" ref="AK2276">_xlfn._xlws.FILTER(Table4[Column1],ISNUMBER(SEARCH(Table4[Column1],MIS[[#This Row],[OrderUniqueIdentifier]])),"")</f>
        <v>MS</v>
      </c>
    </row>
    <row r="2277" spans="1:37" x14ac:dyDescent="0.25">
      <c r="A2277" t="s">
        <v>71</v>
      </c>
      <c r="B2277" t="s">
        <v>1061</v>
      </c>
      <c r="C2277" t="s">
        <v>4974</v>
      </c>
      <c r="D2277" t="s">
        <v>72</v>
      </c>
      <c r="E2277" t="s">
        <v>120</v>
      </c>
      <c r="F2277" t="s">
        <v>98</v>
      </c>
      <c r="G2277" t="s">
        <v>74</v>
      </c>
      <c r="H2277" t="s">
        <v>75</v>
      </c>
      <c r="I2277" t="s">
        <v>76</v>
      </c>
      <c r="J2277" t="s">
        <v>77</v>
      </c>
      <c r="K2277">
        <v>40</v>
      </c>
      <c r="L2277" t="s">
        <v>77</v>
      </c>
      <c r="M2277" t="s">
        <v>78</v>
      </c>
      <c r="N2277" t="s">
        <v>4490</v>
      </c>
      <c r="O2277" t="s">
        <v>3604</v>
      </c>
      <c r="P2277" t="s">
        <v>4975</v>
      </c>
      <c r="Q2277" t="s">
        <v>121</v>
      </c>
      <c r="R2277" t="s">
        <v>79</v>
      </c>
      <c r="S2277" t="s">
        <v>40</v>
      </c>
      <c r="T2277" t="s">
        <v>122</v>
      </c>
      <c r="U2277" t="s">
        <v>100</v>
      </c>
      <c r="V2277" t="s">
        <v>80</v>
      </c>
      <c r="W2277">
        <v>81100</v>
      </c>
      <c r="X2277" t="s">
        <v>85</v>
      </c>
      <c r="Y2277">
        <v>40</v>
      </c>
      <c r="Z2277" t="s">
        <v>3606</v>
      </c>
      <c r="AA2277" t="s">
        <v>4976</v>
      </c>
      <c r="AB2277" t="s">
        <v>107</v>
      </c>
      <c r="AC2277" t="s">
        <v>84</v>
      </c>
      <c r="AD2277">
        <f>_xlfn.XLOOKUP(MIS[[#This Row],[TRADING SYMBOL]],[1]Sheet1!$D:$D,[1]Sheet1!$C:$C)</f>
        <v>100.2</v>
      </c>
      <c r="AE2277">
        <f>MIS[[#This Row],[OrderAverageTradedPrice]]*MIS[[#This Row],[OrderQuantity]]</f>
        <v>6694</v>
      </c>
      <c r="AF2277">
        <f>MIS[[#This Row],[LTP]]*MIS[[#This Row],[OrderQuantity]]</f>
        <v>4008</v>
      </c>
      <c r="AG2277">
        <f>IF(MIS[[#This Row],[OrderSide]]="SELL",MIS[[#This Row],[VALUE]]-MIS[[#This Row],[LIVE_VALUE]],MIS[[#This Row],[LIVE_VALUE]]-MIS[[#This Row],[VALUE]])</f>
        <v>-2686</v>
      </c>
      <c r="AH2277" t="str" cm="1">
        <f t="array" ref="AH2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7" t="str">
        <f>MIS[[#This Row],[TRADING SYMBOL]]</f>
        <v>SENSEX2552081100PE</v>
      </c>
      <c r="AJ2277" t="str">
        <f>IF(RIGHT(MIS[[#This Row],[Main/Hedge]],4)="MAIN","MAIN","HEDGE")</f>
        <v>MAIN</v>
      </c>
      <c r="AK2277" t="str" cm="1">
        <f t="array" ref="AK2277">_xlfn._xlws.FILTER(Table4[Column1],ISNUMBER(SEARCH(Table4[Column1],MIS[[#This Row],[OrderUniqueIdentifier]])),"")</f>
        <v>MS</v>
      </c>
    </row>
    <row r="2278" spans="1:37" x14ac:dyDescent="0.25">
      <c r="A2278" t="s">
        <v>179</v>
      </c>
      <c r="B2278" t="s">
        <v>1456</v>
      </c>
      <c r="C2278" t="s">
        <v>6267</v>
      </c>
      <c r="D2278" t="s">
        <v>72</v>
      </c>
      <c r="E2278" t="s">
        <v>2044</v>
      </c>
      <c r="F2278" t="s">
        <v>98</v>
      </c>
      <c r="G2278" t="s">
        <v>89</v>
      </c>
      <c r="H2278" t="s">
        <v>93</v>
      </c>
      <c r="I2278" t="s">
        <v>76</v>
      </c>
      <c r="J2278" t="s">
        <v>6268</v>
      </c>
      <c r="K2278">
        <v>40</v>
      </c>
      <c r="L2278" t="s">
        <v>77</v>
      </c>
      <c r="M2278" t="s">
        <v>78</v>
      </c>
      <c r="N2278" t="s">
        <v>6268</v>
      </c>
      <c r="O2278" t="s">
        <v>3604</v>
      </c>
      <c r="P2278" t="s">
        <v>4975</v>
      </c>
      <c r="Q2278" t="s">
        <v>2048</v>
      </c>
      <c r="R2278" t="s">
        <v>79</v>
      </c>
      <c r="S2278" t="s">
        <v>40</v>
      </c>
      <c r="T2278" t="s">
        <v>2049</v>
      </c>
      <c r="U2278" t="s">
        <v>100</v>
      </c>
      <c r="V2278" t="s">
        <v>80</v>
      </c>
      <c r="W2278">
        <v>82300</v>
      </c>
      <c r="X2278" t="s">
        <v>81</v>
      </c>
      <c r="Y2278">
        <v>-40</v>
      </c>
      <c r="Z2278" t="s">
        <v>3606</v>
      </c>
      <c r="AA2278" t="s">
        <v>4976</v>
      </c>
      <c r="AB2278" t="s">
        <v>90</v>
      </c>
      <c r="AC2278" t="s">
        <v>91</v>
      </c>
      <c r="AD2278">
        <f>_xlfn.XLOOKUP(MIS[[#This Row],[TRADING SYMBOL]],[1]Sheet1!$D:$D,[1]Sheet1!$C:$C)</f>
        <v>464.4</v>
      </c>
      <c r="AE2278">
        <f>MIS[[#This Row],[OrderAverageTradedPrice]]*MIS[[#This Row],[OrderQuantity]]</f>
        <v>20752</v>
      </c>
      <c r="AF2278">
        <f>MIS[[#This Row],[LTP]]*MIS[[#This Row],[OrderQuantity]]</f>
        <v>18576</v>
      </c>
      <c r="AG2278">
        <f>IF(MIS[[#This Row],[OrderSide]]="SELL",MIS[[#This Row],[VALUE]]-MIS[[#This Row],[LIVE_VALUE]],MIS[[#This Row],[LIVE_VALUE]]-MIS[[#This Row],[VALUE]])</f>
        <v>2176</v>
      </c>
      <c r="AH2278" t="str" cm="1">
        <f t="array" ref="AH2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8" t="str">
        <f>MIS[[#This Row],[TRADING SYMBOL]]</f>
        <v>SENSEX2552082300CE</v>
      </c>
      <c r="AJ2278" t="str">
        <f>IF(RIGHT(MIS[[#This Row],[Main/Hedge]],4)="MAIN","MAIN","HEDGE")</f>
        <v>MAIN</v>
      </c>
      <c r="AK2278" t="str" cm="1">
        <f t="array" ref="AK2278">_xlfn._xlws.FILTER(Table4[Column1],ISNUMBER(SEARCH(Table4[Column1],MIS[[#This Row],[OrderUniqueIdentifier]])),"")</f>
        <v>MS</v>
      </c>
    </row>
    <row r="2279" spans="1:37" x14ac:dyDescent="0.25">
      <c r="A2279" t="s">
        <v>179</v>
      </c>
      <c r="B2279" t="s">
        <v>1456</v>
      </c>
      <c r="C2279" t="s">
        <v>6269</v>
      </c>
      <c r="D2279" t="s">
        <v>72</v>
      </c>
      <c r="E2279" t="s">
        <v>2053</v>
      </c>
      <c r="F2279" t="s">
        <v>98</v>
      </c>
      <c r="G2279" t="s">
        <v>89</v>
      </c>
      <c r="H2279" t="s">
        <v>93</v>
      </c>
      <c r="I2279" t="s">
        <v>76</v>
      </c>
      <c r="J2279" t="s">
        <v>6270</v>
      </c>
      <c r="K2279">
        <v>40</v>
      </c>
      <c r="L2279" t="s">
        <v>77</v>
      </c>
      <c r="M2279" t="s">
        <v>78</v>
      </c>
      <c r="N2279" t="s">
        <v>6270</v>
      </c>
      <c r="O2279" t="s">
        <v>3604</v>
      </c>
      <c r="P2279" t="s">
        <v>4975</v>
      </c>
      <c r="Q2279" t="s">
        <v>2055</v>
      </c>
      <c r="R2279" t="s">
        <v>79</v>
      </c>
      <c r="S2279" t="s">
        <v>40</v>
      </c>
      <c r="T2279" t="s">
        <v>2056</v>
      </c>
      <c r="U2279" t="s">
        <v>100</v>
      </c>
      <c r="V2279" t="s">
        <v>80</v>
      </c>
      <c r="W2279">
        <v>82300</v>
      </c>
      <c r="X2279" t="s">
        <v>85</v>
      </c>
      <c r="Y2279">
        <v>-40</v>
      </c>
      <c r="Z2279" t="s">
        <v>3606</v>
      </c>
      <c r="AA2279" t="s">
        <v>4976</v>
      </c>
      <c r="AB2279" t="s">
        <v>107</v>
      </c>
      <c r="AC2279" t="s">
        <v>91</v>
      </c>
      <c r="AD2279">
        <f>_xlfn.XLOOKUP(MIS[[#This Row],[TRADING SYMBOL]],[1]Sheet1!$D:$D,[1]Sheet1!$C:$C)</f>
        <v>389.05</v>
      </c>
      <c r="AE2279">
        <f>MIS[[#This Row],[OrderAverageTradedPrice]]*MIS[[#This Row],[OrderQuantity]]</f>
        <v>20638</v>
      </c>
      <c r="AF2279">
        <f>MIS[[#This Row],[LTP]]*MIS[[#This Row],[OrderQuantity]]</f>
        <v>15562</v>
      </c>
      <c r="AG2279">
        <f>IF(MIS[[#This Row],[OrderSide]]="SELL",MIS[[#This Row],[VALUE]]-MIS[[#This Row],[LIVE_VALUE]],MIS[[#This Row],[LIVE_VALUE]]-MIS[[#This Row],[VALUE]])</f>
        <v>5076</v>
      </c>
      <c r="AH2279" t="str" cm="1">
        <f t="array" ref="AH2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9" t="str">
        <f>MIS[[#This Row],[TRADING SYMBOL]]</f>
        <v>SENSEX2552082300PE</v>
      </c>
      <c r="AJ2279" t="str">
        <f>IF(RIGHT(MIS[[#This Row],[Main/Hedge]],4)="MAIN","MAIN","HEDGE")</f>
        <v>MAIN</v>
      </c>
      <c r="AK2279" t="str" cm="1">
        <f t="array" ref="AK2279">_xlfn._xlws.FILTER(Table4[Column1],ISNUMBER(SEARCH(Table4[Column1],MIS[[#This Row],[OrderUniqueIdentifier]])),"")</f>
        <v>MS</v>
      </c>
    </row>
    <row r="2280" spans="1:37" x14ac:dyDescent="0.25">
      <c r="A2280" t="s">
        <v>179</v>
      </c>
      <c r="B2280" t="s">
        <v>1456</v>
      </c>
      <c r="C2280" t="s">
        <v>6271</v>
      </c>
      <c r="D2280" t="s">
        <v>72</v>
      </c>
      <c r="E2280" t="s">
        <v>3186</v>
      </c>
      <c r="F2280" t="s">
        <v>98</v>
      </c>
      <c r="G2280" t="s">
        <v>89</v>
      </c>
      <c r="H2280" t="s">
        <v>93</v>
      </c>
      <c r="I2280" t="s">
        <v>76</v>
      </c>
      <c r="J2280" t="s">
        <v>6272</v>
      </c>
      <c r="K2280">
        <v>40</v>
      </c>
      <c r="L2280" t="s">
        <v>77</v>
      </c>
      <c r="M2280" t="s">
        <v>78</v>
      </c>
      <c r="N2280" t="s">
        <v>6272</v>
      </c>
      <c r="O2280" t="s">
        <v>4975</v>
      </c>
      <c r="P2280" t="s">
        <v>4975</v>
      </c>
      <c r="Q2280" t="s">
        <v>3189</v>
      </c>
      <c r="R2280" t="s">
        <v>79</v>
      </c>
      <c r="S2280" t="s">
        <v>40</v>
      </c>
      <c r="T2280" t="s">
        <v>3190</v>
      </c>
      <c r="U2280" t="s">
        <v>100</v>
      </c>
      <c r="V2280" t="s">
        <v>80</v>
      </c>
      <c r="W2280">
        <v>82400</v>
      </c>
      <c r="X2280" t="s">
        <v>81</v>
      </c>
      <c r="Y2280">
        <v>-40</v>
      </c>
      <c r="Z2280" t="s">
        <v>4976</v>
      </c>
      <c r="AA2280" t="s">
        <v>4976</v>
      </c>
      <c r="AB2280" t="s">
        <v>90</v>
      </c>
      <c r="AC2280" t="s">
        <v>91</v>
      </c>
      <c r="AD2280">
        <f>_xlfn.XLOOKUP(MIS[[#This Row],[TRADING SYMBOL]],[1]Sheet1!$D:$D,[1]Sheet1!$C:$C)</f>
        <v>414.75</v>
      </c>
      <c r="AE2280">
        <f>MIS[[#This Row],[OrderAverageTradedPrice]]*MIS[[#This Row],[OrderQuantity]]</f>
        <v>18900</v>
      </c>
      <c r="AF2280">
        <f>MIS[[#This Row],[LTP]]*MIS[[#This Row],[OrderQuantity]]</f>
        <v>16590</v>
      </c>
      <c r="AG2280">
        <f>IF(MIS[[#This Row],[OrderSide]]="SELL",MIS[[#This Row],[VALUE]]-MIS[[#This Row],[LIVE_VALUE]],MIS[[#This Row],[LIVE_VALUE]]-MIS[[#This Row],[VALUE]])</f>
        <v>2310</v>
      </c>
      <c r="AH2280" t="str" cm="1">
        <f t="array" ref="AH2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0" t="str">
        <f>MIS[[#This Row],[TRADING SYMBOL]]</f>
        <v>SENSEX2552082400CE</v>
      </c>
      <c r="AJ2280" t="str">
        <f>IF(RIGHT(MIS[[#This Row],[Main/Hedge]],4)="MAIN","MAIN","HEDGE")</f>
        <v>MAIN</v>
      </c>
      <c r="AK2280" t="str" cm="1">
        <f t="array" ref="AK2280">_xlfn._xlws.FILTER(Table4[Column1],ISNUMBER(SEARCH(Table4[Column1],MIS[[#This Row],[OrderUniqueIdentifier]])),"")</f>
        <v>MS</v>
      </c>
    </row>
    <row r="2281" spans="1:37" x14ac:dyDescent="0.25">
      <c r="A2281" t="s">
        <v>179</v>
      </c>
      <c r="B2281" t="s">
        <v>1478</v>
      </c>
      <c r="C2281" t="s">
        <v>6343</v>
      </c>
      <c r="D2281" t="s">
        <v>72</v>
      </c>
      <c r="E2281" t="s">
        <v>2044</v>
      </c>
      <c r="F2281" t="s">
        <v>98</v>
      </c>
      <c r="G2281" t="s">
        <v>89</v>
      </c>
      <c r="H2281" t="s">
        <v>93</v>
      </c>
      <c r="I2281" t="s">
        <v>76</v>
      </c>
      <c r="J2281" t="s">
        <v>6268</v>
      </c>
      <c r="K2281">
        <v>40</v>
      </c>
      <c r="L2281" t="s">
        <v>77</v>
      </c>
      <c r="M2281" t="s">
        <v>78</v>
      </c>
      <c r="N2281" t="s">
        <v>6268</v>
      </c>
      <c r="O2281" t="s">
        <v>3604</v>
      </c>
      <c r="P2281" t="s">
        <v>4975</v>
      </c>
      <c r="Q2281" t="s">
        <v>2048</v>
      </c>
      <c r="R2281" t="s">
        <v>79</v>
      </c>
      <c r="S2281" t="s">
        <v>40</v>
      </c>
      <c r="T2281" t="s">
        <v>2049</v>
      </c>
      <c r="U2281" t="s">
        <v>100</v>
      </c>
      <c r="V2281" t="s">
        <v>80</v>
      </c>
      <c r="W2281">
        <v>82300</v>
      </c>
      <c r="X2281" t="s">
        <v>81</v>
      </c>
      <c r="Y2281">
        <v>-40</v>
      </c>
      <c r="Z2281" t="s">
        <v>3606</v>
      </c>
      <c r="AA2281" t="s">
        <v>4976</v>
      </c>
      <c r="AB2281" t="s">
        <v>90</v>
      </c>
      <c r="AC2281" t="s">
        <v>91</v>
      </c>
      <c r="AD2281">
        <f>_xlfn.XLOOKUP(MIS[[#This Row],[TRADING SYMBOL]],[1]Sheet1!$D:$D,[1]Sheet1!$C:$C)</f>
        <v>464.4</v>
      </c>
      <c r="AE2281">
        <f>MIS[[#This Row],[OrderAverageTradedPrice]]*MIS[[#This Row],[OrderQuantity]]</f>
        <v>20752</v>
      </c>
      <c r="AF2281">
        <f>MIS[[#This Row],[LTP]]*MIS[[#This Row],[OrderQuantity]]</f>
        <v>18576</v>
      </c>
      <c r="AG2281">
        <f>IF(MIS[[#This Row],[OrderSide]]="SELL",MIS[[#This Row],[VALUE]]-MIS[[#This Row],[LIVE_VALUE]],MIS[[#This Row],[LIVE_VALUE]]-MIS[[#This Row],[VALUE]])</f>
        <v>2176</v>
      </c>
      <c r="AH2281" t="str" cm="1">
        <f t="array" ref="AH2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1" t="str">
        <f>MIS[[#This Row],[TRADING SYMBOL]]</f>
        <v>SENSEX2552082300CE</v>
      </c>
      <c r="AJ2281" t="str">
        <f>IF(RIGHT(MIS[[#This Row],[Main/Hedge]],4)="MAIN","MAIN","HEDGE")</f>
        <v>MAIN</v>
      </c>
      <c r="AK2281" t="str" cm="1">
        <f t="array" ref="AK2281">_xlfn._xlws.FILTER(Table4[Column1],ISNUMBER(SEARCH(Table4[Column1],MIS[[#This Row],[OrderUniqueIdentifier]])),"")</f>
        <v>MS</v>
      </c>
    </row>
    <row r="2282" spans="1:37" x14ac:dyDescent="0.25">
      <c r="A2282" t="s">
        <v>179</v>
      </c>
      <c r="B2282" t="s">
        <v>1478</v>
      </c>
      <c r="C2282" t="s">
        <v>6344</v>
      </c>
      <c r="D2282" t="s">
        <v>72</v>
      </c>
      <c r="E2282" t="s">
        <v>2053</v>
      </c>
      <c r="F2282" t="s">
        <v>98</v>
      </c>
      <c r="G2282" t="s">
        <v>89</v>
      </c>
      <c r="H2282" t="s">
        <v>93</v>
      </c>
      <c r="I2282" t="s">
        <v>76</v>
      </c>
      <c r="J2282" t="s">
        <v>6345</v>
      </c>
      <c r="K2282">
        <v>40</v>
      </c>
      <c r="L2282" t="s">
        <v>77</v>
      </c>
      <c r="M2282" t="s">
        <v>78</v>
      </c>
      <c r="N2282" t="s">
        <v>6345</v>
      </c>
      <c r="O2282" t="s">
        <v>3604</v>
      </c>
      <c r="P2282" t="s">
        <v>4975</v>
      </c>
      <c r="Q2282" t="s">
        <v>2055</v>
      </c>
      <c r="R2282" t="s">
        <v>79</v>
      </c>
      <c r="S2282" t="s">
        <v>40</v>
      </c>
      <c r="T2282" t="s">
        <v>2056</v>
      </c>
      <c r="U2282" t="s">
        <v>100</v>
      </c>
      <c r="V2282" t="s">
        <v>80</v>
      </c>
      <c r="W2282">
        <v>82300</v>
      </c>
      <c r="X2282" t="s">
        <v>85</v>
      </c>
      <c r="Y2282">
        <v>-40</v>
      </c>
      <c r="Z2282" t="s">
        <v>3606</v>
      </c>
      <c r="AA2282" t="s">
        <v>4976</v>
      </c>
      <c r="AB2282" t="s">
        <v>107</v>
      </c>
      <c r="AC2282" t="s">
        <v>91</v>
      </c>
      <c r="AD2282">
        <f>_xlfn.XLOOKUP(MIS[[#This Row],[TRADING SYMBOL]],[1]Sheet1!$D:$D,[1]Sheet1!$C:$C)</f>
        <v>389.05</v>
      </c>
      <c r="AE2282">
        <f>MIS[[#This Row],[OrderAverageTradedPrice]]*MIS[[#This Row],[OrderQuantity]]</f>
        <v>20612</v>
      </c>
      <c r="AF2282">
        <f>MIS[[#This Row],[LTP]]*MIS[[#This Row],[OrderQuantity]]</f>
        <v>15562</v>
      </c>
      <c r="AG2282">
        <f>IF(MIS[[#This Row],[OrderSide]]="SELL",MIS[[#This Row],[VALUE]]-MIS[[#This Row],[LIVE_VALUE]],MIS[[#This Row],[LIVE_VALUE]]-MIS[[#This Row],[VALUE]])</f>
        <v>5050</v>
      </c>
      <c r="AH2282" t="str" cm="1">
        <f t="array" ref="AH2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2" t="str">
        <f>MIS[[#This Row],[TRADING SYMBOL]]</f>
        <v>SENSEX2552082300PE</v>
      </c>
      <c r="AJ2282" t="str">
        <f>IF(RIGHT(MIS[[#This Row],[Main/Hedge]],4)="MAIN","MAIN","HEDGE")</f>
        <v>MAIN</v>
      </c>
      <c r="AK2282" t="str" cm="1">
        <f t="array" ref="AK2282">_xlfn._xlws.FILTER(Table4[Column1],ISNUMBER(SEARCH(Table4[Column1],MIS[[#This Row],[OrderUniqueIdentifier]])),"")</f>
        <v>MS</v>
      </c>
    </row>
    <row r="2283" spans="1:37" x14ac:dyDescent="0.25">
      <c r="A2283" t="s">
        <v>179</v>
      </c>
      <c r="B2283" t="s">
        <v>1478</v>
      </c>
      <c r="C2283" t="s">
        <v>6346</v>
      </c>
      <c r="D2283" t="s">
        <v>72</v>
      </c>
      <c r="E2283" t="s">
        <v>3186</v>
      </c>
      <c r="F2283" t="s">
        <v>98</v>
      </c>
      <c r="G2283" t="s">
        <v>89</v>
      </c>
      <c r="H2283" t="s">
        <v>93</v>
      </c>
      <c r="I2283" t="s">
        <v>76</v>
      </c>
      <c r="J2283" t="s">
        <v>6272</v>
      </c>
      <c r="K2283">
        <v>40</v>
      </c>
      <c r="L2283" t="s">
        <v>77</v>
      </c>
      <c r="M2283" t="s">
        <v>78</v>
      </c>
      <c r="N2283" t="s">
        <v>6272</v>
      </c>
      <c r="O2283" t="s">
        <v>4975</v>
      </c>
      <c r="P2283" t="s">
        <v>4975</v>
      </c>
      <c r="Q2283" t="s">
        <v>3189</v>
      </c>
      <c r="R2283" t="s">
        <v>79</v>
      </c>
      <c r="S2283" t="s">
        <v>40</v>
      </c>
      <c r="T2283" t="s">
        <v>3190</v>
      </c>
      <c r="U2283" t="s">
        <v>100</v>
      </c>
      <c r="V2283" t="s">
        <v>80</v>
      </c>
      <c r="W2283">
        <v>82400</v>
      </c>
      <c r="X2283" t="s">
        <v>81</v>
      </c>
      <c r="Y2283">
        <v>-40</v>
      </c>
      <c r="Z2283" t="s">
        <v>4976</v>
      </c>
      <c r="AA2283" t="s">
        <v>4976</v>
      </c>
      <c r="AB2283" t="s">
        <v>90</v>
      </c>
      <c r="AC2283" t="s">
        <v>91</v>
      </c>
      <c r="AD2283">
        <f>_xlfn.XLOOKUP(MIS[[#This Row],[TRADING SYMBOL]],[1]Sheet1!$D:$D,[1]Sheet1!$C:$C)</f>
        <v>414.75</v>
      </c>
      <c r="AE2283">
        <f>MIS[[#This Row],[OrderAverageTradedPrice]]*MIS[[#This Row],[OrderQuantity]]</f>
        <v>18900</v>
      </c>
      <c r="AF2283">
        <f>MIS[[#This Row],[LTP]]*MIS[[#This Row],[OrderQuantity]]</f>
        <v>16590</v>
      </c>
      <c r="AG2283">
        <f>IF(MIS[[#This Row],[OrderSide]]="SELL",MIS[[#This Row],[VALUE]]-MIS[[#This Row],[LIVE_VALUE]],MIS[[#This Row],[LIVE_VALUE]]-MIS[[#This Row],[VALUE]])</f>
        <v>2310</v>
      </c>
      <c r="AH2283" t="str" cm="1">
        <f t="array" ref="AH2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3" t="str">
        <f>MIS[[#This Row],[TRADING SYMBOL]]</f>
        <v>SENSEX2552082400CE</v>
      </c>
      <c r="AJ2283" t="str">
        <f>IF(RIGHT(MIS[[#This Row],[Main/Hedge]],4)="MAIN","MAIN","HEDGE")</f>
        <v>MAIN</v>
      </c>
      <c r="AK2283" t="str" cm="1">
        <f t="array" ref="AK2283">_xlfn._xlws.FILTER(Table4[Column1],ISNUMBER(SEARCH(Table4[Column1],MIS[[#This Row],[OrderUniqueIdentifier]])),"")</f>
        <v>MS</v>
      </c>
    </row>
    <row r="2284" spans="1:37" x14ac:dyDescent="0.25">
      <c r="A2284" t="s">
        <v>179</v>
      </c>
      <c r="B2284" t="s">
        <v>1497</v>
      </c>
      <c r="C2284" t="s">
        <v>6376</v>
      </c>
      <c r="D2284" t="s">
        <v>72</v>
      </c>
      <c r="E2284" t="s">
        <v>2044</v>
      </c>
      <c r="F2284" t="s">
        <v>98</v>
      </c>
      <c r="G2284" t="s">
        <v>89</v>
      </c>
      <c r="H2284" t="s">
        <v>93</v>
      </c>
      <c r="I2284" t="s">
        <v>76</v>
      </c>
      <c r="J2284" t="s">
        <v>6377</v>
      </c>
      <c r="K2284">
        <v>40</v>
      </c>
      <c r="L2284" t="s">
        <v>77</v>
      </c>
      <c r="M2284" t="s">
        <v>78</v>
      </c>
      <c r="N2284" t="s">
        <v>6377</v>
      </c>
      <c r="O2284" t="s">
        <v>3604</v>
      </c>
      <c r="P2284" t="s">
        <v>4975</v>
      </c>
      <c r="Q2284" t="s">
        <v>2048</v>
      </c>
      <c r="R2284" t="s">
        <v>79</v>
      </c>
      <c r="S2284" t="s">
        <v>40</v>
      </c>
      <c r="T2284" t="s">
        <v>2049</v>
      </c>
      <c r="U2284" t="s">
        <v>100</v>
      </c>
      <c r="V2284" t="s">
        <v>80</v>
      </c>
      <c r="W2284">
        <v>82300</v>
      </c>
      <c r="X2284" t="s">
        <v>81</v>
      </c>
      <c r="Y2284">
        <v>-40</v>
      </c>
      <c r="Z2284" t="s">
        <v>3606</v>
      </c>
      <c r="AA2284" t="s">
        <v>4976</v>
      </c>
      <c r="AB2284" t="s">
        <v>90</v>
      </c>
      <c r="AC2284" t="s">
        <v>91</v>
      </c>
      <c r="AD2284">
        <f>_xlfn.XLOOKUP(MIS[[#This Row],[TRADING SYMBOL]],[1]Sheet1!$D:$D,[1]Sheet1!$C:$C)</f>
        <v>464.4</v>
      </c>
      <c r="AE2284">
        <f>MIS[[#This Row],[OrderAverageTradedPrice]]*MIS[[#This Row],[OrderQuantity]]</f>
        <v>20860</v>
      </c>
      <c r="AF2284">
        <f>MIS[[#This Row],[LTP]]*MIS[[#This Row],[OrderQuantity]]</f>
        <v>18576</v>
      </c>
      <c r="AG2284">
        <f>IF(MIS[[#This Row],[OrderSide]]="SELL",MIS[[#This Row],[VALUE]]-MIS[[#This Row],[LIVE_VALUE]],MIS[[#This Row],[LIVE_VALUE]]-MIS[[#This Row],[VALUE]])</f>
        <v>2284</v>
      </c>
      <c r="AH2284" t="str" cm="1">
        <f t="array" ref="AH2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4" t="str">
        <f>MIS[[#This Row],[TRADING SYMBOL]]</f>
        <v>SENSEX2552082300CE</v>
      </c>
      <c r="AJ2284" t="str">
        <f>IF(RIGHT(MIS[[#This Row],[Main/Hedge]],4)="MAIN","MAIN","HEDGE")</f>
        <v>MAIN</v>
      </c>
      <c r="AK2284" t="str" cm="1">
        <f t="array" ref="AK2284">_xlfn._xlws.FILTER(Table4[Column1],ISNUMBER(SEARCH(Table4[Column1],MIS[[#This Row],[OrderUniqueIdentifier]])),"")</f>
        <v>MS</v>
      </c>
    </row>
    <row r="2285" spans="1:37" x14ac:dyDescent="0.25">
      <c r="A2285" t="s">
        <v>179</v>
      </c>
      <c r="B2285" t="s">
        <v>1497</v>
      </c>
      <c r="C2285" t="s">
        <v>6378</v>
      </c>
      <c r="D2285" t="s">
        <v>72</v>
      </c>
      <c r="E2285" t="s">
        <v>2053</v>
      </c>
      <c r="F2285" t="s">
        <v>98</v>
      </c>
      <c r="G2285" t="s">
        <v>89</v>
      </c>
      <c r="H2285" t="s">
        <v>93</v>
      </c>
      <c r="I2285" t="s">
        <v>76</v>
      </c>
      <c r="J2285" t="s">
        <v>6345</v>
      </c>
      <c r="K2285">
        <v>40</v>
      </c>
      <c r="L2285" t="s">
        <v>77</v>
      </c>
      <c r="M2285" t="s">
        <v>78</v>
      </c>
      <c r="N2285" t="s">
        <v>6345</v>
      </c>
      <c r="O2285" t="s">
        <v>4975</v>
      </c>
      <c r="P2285" t="s">
        <v>4975</v>
      </c>
      <c r="Q2285" t="s">
        <v>2055</v>
      </c>
      <c r="R2285" t="s">
        <v>79</v>
      </c>
      <c r="S2285" t="s">
        <v>40</v>
      </c>
      <c r="T2285" t="s">
        <v>2056</v>
      </c>
      <c r="U2285" t="s">
        <v>100</v>
      </c>
      <c r="V2285" t="s">
        <v>80</v>
      </c>
      <c r="W2285">
        <v>82300</v>
      </c>
      <c r="X2285" t="s">
        <v>85</v>
      </c>
      <c r="Y2285">
        <v>-40</v>
      </c>
      <c r="Z2285" t="s">
        <v>4976</v>
      </c>
      <c r="AA2285" t="s">
        <v>4976</v>
      </c>
      <c r="AB2285" t="s">
        <v>107</v>
      </c>
      <c r="AC2285" t="s">
        <v>91</v>
      </c>
      <c r="AD2285">
        <f>_xlfn.XLOOKUP(MIS[[#This Row],[TRADING SYMBOL]],[1]Sheet1!$D:$D,[1]Sheet1!$C:$C)</f>
        <v>389.05</v>
      </c>
      <c r="AE2285">
        <f>MIS[[#This Row],[OrderAverageTradedPrice]]*MIS[[#This Row],[OrderQuantity]]</f>
        <v>20612</v>
      </c>
      <c r="AF2285">
        <f>MIS[[#This Row],[LTP]]*MIS[[#This Row],[OrderQuantity]]</f>
        <v>15562</v>
      </c>
      <c r="AG2285">
        <f>IF(MIS[[#This Row],[OrderSide]]="SELL",MIS[[#This Row],[VALUE]]-MIS[[#This Row],[LIVE_VALUE]],MIS[[#This Row],[LIVE_VALUE]]-MIS[[#This Row],[VALUE]])</f>
        <v>5050</v>
      </c>
      <c r="AH2285" t="str" cm="1">
        <f t="array" ref="AH2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5" t="str">
        <f>MIS[[#This Row],[TRADING SYMBOL]]</f>
        <v>SENSEX2552082300PE</v>
      </c>
      <c r="AJ2285" t="str">
        <f>IF(RIGHT(MIS[[#This Row],[Main/Hedge]],4)="MAIN","MAIN","HEDGE")</f>
        <v>MAIN</v>
      </c>
      <c r="AK2285" t="str" cm="1">
        <f t="array" ref="AK2285">_xlfn._xlws.FILTER(Table4[Column1],ISNUMBER(SEARCH(Table4[Column1],MIS[[#This Row],[OrderUniqueIdentifier]])),"")</f>
        <v>MS</v>
      </c>
    </row>
    <row r="2286" spans="1:37" x14ac:dyDescent="0.25">
      <c r="A2286" t="s">
        <v>179</v>
      </c>
      <c r="B2286" t="s">
        <v>180</v>
      </c>
      <c r="C2286" t="s">
        <v>6409</v>
      </c>
      <c r="D2286" t="s">
        <v>72</v>
      </c>
      <c r="E2286" t="s">
        <v>2044</v>
      </c>
      <c r="F2286" t="s">
        <v>98</v>
      </c>
      <c r="G2286" t="s">
        <v>89</v>
      </c>
      <c r="H2286" t="s">
        <v>93</v>
      </c>
      <c r="I2286" t="s">
        <v>76</v>
      </c>
      <c r="J2286" t="s">
        <v>6410</v>
      </c>
      <c r="K2286">
        <v>20</v>
      </c>
      <c r="L2286" t="s">
        <v>77</v>
      </c>
      <c r="M2286" t="s">
        <v>78</v>
      </c>
      <c r="N2286" t="s">
        <v>6410</v>
      </c>
      <c r="O2286" t="s">
        <v>4975</v>
      </c>
      <c r="P2286" t="s">
        <v>4975</v>
      </c>
      <c r="Q2286" t="s">
        <v>2048</v>
      </c>
      <c r="R2286" t="s">
        <v>79</v>
      </c>
      <c r="S2286" t="s">
        <v>40</v>
      </c>
      <c r="T2286" t="s">
        <v>2049</v>
      </c>
      <c r="U2286" t="s">
        <v>100</v>
      </c>
      <c r="V2286" t="s">
        <v>80</v>
      </c>
      <c r="W2286">
        <v>82300</v>
      </c>
      <c r="X2286" t="s">
        <v>81</v>
      </c>
      <c r="Y2286">
        <v>-20</v>
      </c>
      <c r="Z2286" t="s">
        <v>4976</v>
      </c>
      <c r="AA2286" t="s">
        <v>4976</v>
      </c>
      <c r="AB2286" t="s">
        <v>90</v>
      </c>
      <c r="AC2286" t="s">
        <v>91</v>
      </c>
      <c r="AD2286">
        <f>_xlfn.XLOOKUP(MIS[[#This Row],[TRADING SYMBOL]],[1]Sheet1!$D:$D,[1]Sheet1!$C:$C)</f>
        <v>464.4</v>
      </c>
      <c r="AE2286">
        <f>MIS[[#This Row],[OrderAverageTradedPrice]]*MIS[[#This Row],[OrderQuantity]]</f>
        <v>10469</v>
      </c>
      <c r="AF2286">
        <f>MIS[[#This Row],[LTP]]*MIS[[#This Row],[OrderQuantity]]</f>
        <v>9288</v>
      </c>
      <c r="AG2286">
        <f>IF(MIS[[#This Row],[OrderSide]]="SELL",MIS[[#This Row],[VALUE]]-MIS[[#This Row],[LIVE_VALUE]],MIS[[#This Row],[LIVE_VALUE]]-MIS[[#This Row],[VALUE]])</f>
        <v>1181</v>
      </c>
      <c r="AH2286" t="str" cm="1">
        <f t="array" ref="AH2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6" t="str">
        <f>MIS[[#This Row],[TRADING SYMBOL]]</f>
        <v>SENSEX2552082300CE</v>
      </c>
      <c r="AJ2286" t="str">
        <f>IF(RIGHT(MIS[[#This Row],[Main/Hedge]],4)="MAIN","MAIN","HEDGE")</f>
        <v>MAIN</v>
      </c>
      <c r="AK2286" t="str" cm="1">
        <f t="array" ref="AK2286">_xlfn._xlws.FILTER(Table4[Column1],ISNUMBER(SEARCH(Table4[Column1],MIS[[#This Row],[OrderUniqueIdentifier]])),"")</f>
        <v>MS</v>
      </c>
    </row>
    <row r="2287" spans="1:37" x14ac:dyDescent="0.25">
      <c r="A2287" t="s">
        <v>179</v>
      </c>
      <c r="B2287" t="s">
        <v>219</v>
      </c>
      <c r="C2287" t="s">
        <v>6440</v>
      </c>
      <c r="D2287" t="s">
        <v>72</v>
      </c>
      <c r="E2287" t="s">
        <v>2044</v>
      </c>
      <c r="F2287" t="s">
        <v>98</v>
      </c>
      <c r="G2287" t="s">
        <v>89</v>
      </c>
      <c r="H2287" t="s">
        <v>93</v>
      </c>
      <c r="I2287" t="s">
        <v>76</v>
      </c>
      <c r="J2287" t="s">
        <v>4959</v>
      </c>
      <c r="K2287">
        <v>20</v>
      </c>
      <c r="L2287" t="s">
        <v>77</v>
      </c>
      <c r="M2287" t="s">
        <v>78</v>
      </c>
      <c r="N2287" t="s">
        <v>4959</v>
      </c>
      <c r="O2287" t="s">
        <v>4975</v>
      </c>
      <c r="P2287" t="s">
        <v>4975</v>
      </c>
      <c r="Q2287" t="s">
        <v>2048</v>
      </c>
      <c r="R2287" t="s">
        <v>79</v>
      </c>
      <c r="S2287" t="s">
        <v>40</v>
      </c>
      <c r="T2287" t="s">
        <v>2049</v>
      </c>
      <c r="U2287" t="s">
        <v>100</v>
      </c>
      <c r="V2287" t="s">
        <v>80</v>
      </c>
      <c r="W2287">
        <v>82300</v>
      </c>
      <c r="X2287" t="s">
        <v>81</v>
      </c>
      <c r="Y2287">
        <v>-20</v>
      </c>
      <c r="Z2287" t="s">
        <v>4976</v>
      </c>
      <c r="AA2287" t="s">
        <v>4976</v>
      </c>
      <c r="AB2287" t="s">
        <v>90</v>
      </c>
      <c r="AC2287" t="s">
        <v>91</v>
      </c>
      <c r="AD2287">
        <f>_xlfn.XLOOKUP(MIS[[#This Row],[TRADING SYMBOL]],[1]Sheet1!$D:$D,[1]Sheet1!$C:$C)</f>
        <v>464.4</v>
      </c>
      <c r="AE2287">
        <f>MIS[[#This Row],[OrderAverageTradedPrice]]*MIS[[#This Row],[OrderQuantity]]</f>
        <v>10462</v>
      </c>
      <c r="AF2287">
        <f>MIS[[#This Row],[LTP]]*MIS[[#This Row],[OrderQuantity]]</f>
        <v>9288</v>
      </c>
      <c r="AG2287">
        <f>IF(MIS[[#This Row],[OrderSide]]="SELL",MIS[[#This Row],[VALUE]]-MIS[[#This Row],[LIVE_VALUE]],MIS[[#This Row],[LIVE_VALUE]]-MIS[[#This Row],[VALUE]])</f>
        <v>1174</v>
      </c>
      <c r="AH2287" t="str" cm="1">
        <f t="array" ref="AH2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7" t="str">
        <f>MIS[[#This Row],[TRADING SYMBOL]]</f>
        <v>SENSEX2552082300CE</v>
      </c>
      <c r="AJ2287" t="str">
        <f>IF(RIGHT(MIS[[#This Row],[Main/Hedge]],4)="MAIN","MAIN","HEDGE")</f>
        <v>MAIN</v>
      </c>
      <c r="AK2287" t="str" cm="1">
        <f t="array" ref="AK2287">_xlfn._xlws.FILTER(Table4[Column1],ISNUMBER(SEARCH(Table4[Column1],MIS[[#This Row],[OrderUniqueIdentifier]])),"")</f>
        <v>MS</v>
      </c>
    </row>
    <row r="2288" spans="1:37" x14ac:dyDescent="0.25">
      <c r="A2288" t="s">
        <v>179</v>
      </c>
      <c r="B2288" t="s">
        <v>229</v>
      </c>
      <c r="C2288" t="s">
        <v>6467</v>
      </c>
      <c r="D2288" t="s">
        <v>72</v>
      </c>
      <c r="E2288" t="s">
        <v>3186</v>
      </c>
      <c r="F2288" t="s">
        <v>98</v>
      </c>
      <c r="G2288" t="s">
        <v>89</v>
      </c>
      <c r="H2288" t="s">
        <v>93</v>
      </c>
      <c r="I2288" t="s">
        <v>76</v>
      </c>
      <c r="J2288" t="s">
        <v>6468</v>
      </c>
      <c r="K2288">
        <v>100</v>
      </c>
      <c r="L2288" t="s">
        <v>77</v>
      </c>
      <c r="M2288" t="s">
        <v>78</v>
      </c>
      <c r="N2288" t="s">
        <v>6469</v>
      </c>
      <c r="O2288" t="s">
        <v>3604</v>
      </c>
      <c r="P2288" t="s">
        <v>4975</v>
      </c>
      <c r="Q2288" t="s">
        <v>3189</v>
      </c>
      <c r="R2288" t="s">
        <v>79</v>
      </c>
      <c r="S2288" t="s">
        <v>40</v>
      </c>
      <c r="T2288" t="s">
        <v>3190</v>
      </c>
      <c r="U2288" t="s">
        <v>100</v>
      </c>
      <c r="V2288" t="s">
        <v>80</v>
      </c>
      <c r="W2288">
        <v>82400</v>
      </c>
      <c r="X2288" t="s">
        <v>81</v>
      </c>
      <c r="Y2288">
        <v>-100</v>
      </c>
      <c r="Z2288" t="s">
        <v>3606</v>
      </c>
      <c r="AA2288" t="s">
        <v>4976</v>
      </c>
      <c r="AB2288" t="s">
        <v>90</v>
      </c>
      <c r="AC2288" t="s">
        <v>91</v>
      </c>
      <c r="AD2288">
        <f>_xlfn.XLOOKUP(MIS[[#This Row],[TRADING SYMBOL]],[1]Sheet1!$D:$D,[1]Sheet1!$C:$C)</f>
        <v>414.75</v>
      </c>
      <c r="AE2288">
        <f>MIS[[#This Row],[OrderAverageTradedPrice]]*MIS[[#This Row],[OrderQuantity]]</f>
        <v>46839</v>
      </c>
      <c r="AF2288">
        <f>MIS[[#This Row],[LTP]]*MIS[[#This Row],[OrderQuantity]]</f>
        <v>41475</v>
      </c>
      <c r="AG2288">
        <f>IF(MIS[[#This Row],[OrderSide]]="SELL",MIS[[#This Row],[VALUE]]-MIS[[#This Row],[LIVE_VALUE]],MIS[[#This Row],[LIVE_VALUE]]-MIS[[#This Row],[VALUE]])</f>
        <v>5364</v>
      </c>
      <c r="AH2288" t="str" cm="1">
        <f t="array" ref="AH2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8" t="str">
        <f>MIS[[#This Row],[TRADING SYMBOL]]</f>
        <v>SENSEX2552082400CE</v>
      </c>
      <c r="AJ2288" t="str">
        <f>IF(RIGHT(MIS[[#This Row],[Main/Hedge]],4)="MAIN","MAIN","HEDGE")</f>
        <v>MAIN</v>
      </c>
      <c r="AK2288" t="str" cm="1">
        <f t="array" ref="AK2288">_xlfn._xlws.FILTER(Table4[Column1],ISNUMBER(SEARCH(Table4[Column1],MIS[[#This Row],[OrderUniqueIdentifier]])),"")</f>
        <v>MS</v>
      </c>
    </row>
    <row r="2289" spans="1:37" x14ac:dyDescent="0.25">
      <c r="A2289" t="s">
        <v>179</v>
      </c>
      <c r="B2289" t="s">
        <v>229</v>
      </c>
      <c r="C2289" t="s">
        <v>6470</v>
      </c>
      <c r="D2289" t="s">
        <v>72</v>
      </c>
      <c r="E2289" t="s">
        <v>3193</v>
      </c>
      <c r="F2289" t="s">
        <v>98</v>
      </c>
      <c r="G2289" t="s">
        <v>89</v>
      </c>
      <c r="H2289" t="s">
        <v>93</v>
      </c>
      <c r="I2289" t="s">
        <v>76</v>
      </c>
      <c r="J2289" t="s">
        <v>6471</v>
      </c>
      <c r="K2289">
        <v>100</v>
      </c>
      <c r="L2289" t="s">
        <v>77</v>
      </c>
      <c r="M2289" t="s">
        <v>78</v>
      </c>
      <c r="N2289" t="s">
        <v>6472</v>
      </c>
      <c r="O2289" t="s">
        <v>3604</v>
      </c>
      <c r="P2289" t="s">
        <v>4975</v>
      </c>
      <c r="Q2289" t="s">
        <v>3195</v>
      </c>
      <c r="R2289" t="s">
        <v>79</v>
      </c>
      <c r="S2289" t="s">
        <v>40</v>
      </c>
      <c r="T2289" t="s">
        <v>3196</v>
      </c>
      <c r="U2289" t="s">
        <v>100</v>
      </c>
      <c r="V2289" t="s">
        <v>80</v>
      </c>
      <c r="W2289">
        <v>82200</v>
      </c>
      <c r="X2289" t="s">
        <v>85</v>
      </c>
      <c r="Y2289">
        <v>-100</v>
      </c>
      <c r="Z2289" t="s">
        <v>3606</v>
      </c>
      <c r="AA2289" t="s">
        <v>4976</v>
      </c>
      <c r="AB2289" t="s">
        <v>107</v>
      </c>
      <c r="AC2289" t="s">
        <v>91</v>
      </c>
      <c r="AD2289">
        <f>_xlfn.XLOOKUP(MIS[[#This Row],[TRADING SYMBOL]],[1]Sheet1!$D:$D,[1]Sheet1!$C:$C)</f>
        <v>350</v>
      </c>
      <c r="AE2289">
        <f>MIS[[#This Row],[OrderAverageTradedPrice]]*MIS[[#This Row],[OrderQuantity]]</f>
        <v>47059</v>
      </c>
      <c r="AF2289">
        <f>MIS[[#This Row],[LTP]]*MIS[[#This Row],[OrderQuantity]]</f>
        <v>35000</v>
      </c>
      <c r="AG2289">
        <f>IF(MIS[[#This Row],[OrderSide]]="SELL",MIS[[#This Row],[VALUE]]-MIS[[#This Row],[LIVE_VALUE]],MIS[[#This Row],[LIVE_VALUE]]-MIS[[#This Row],[VALUE]])</f>
        <v>12059</v>
      </c>
      <c r="AH2289" t="str" cm="1">
        <f t="array" ref="AH2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9" t="str">
        <f>MIS[[#This Row],[TRADING SYMBOL]]</f>
        <v>SENSEX2552082200PE</v>
      </c>
      <c r="AJ2289" t="str">
        <f>IF(RIGHT(MIS[[#This Row],[Main/Hedge]],4)="MAIN","MAIN","HEDGE")</f>
        <v>MAIN</v>
      </c>
      <c r="AK2289" t="str" cm="1">
        <f t="array" ref="AK2289">_xlfn._xlws.FILTER(Table4[Column1],ISNUMBER(SEARCH(Table4[Column1],MIS[[#This Row],[OrderUniqueIdentifier]])),"")</f>
        <v>MS</v>
      </c>
    </row>
    <row r="2290" spans="1:37" x14ac:dyDescent="0.25">
      <c r="A2290" t="s">
        <v>179</v>
      </c>
      <c r="B2290" t="s">
        <v>229</v>
      </c>
      <c r="C2290" t="s">
        <v>6473</v>
      </c>
      <c r="D2290" t="s">
        <v>72</v>
      </c>
      <c r="E2290" t="s">
        <v>160</v>
      </c>
      <c r="F2290" t="s">
        <v>98</v>
      </c>
      <c r="G2290" t="s">
        <v>89</v>
      </c>
      <c r="H2290" t="s">
        <v>93</v>
      </c>
      <c r="I2290" t="s">
        <v>76</v>
      </c>
      <c r="J2290" t="s">
        <v>6474</v>
      </c>
      <c r="K2290">
        <v>100</v>
      </c>
      <c r="L2290" t="s">
        <v>77</v>
      </c>
      <c r="M2290" t="s">
        <v>78</v>
      </c>
      <c r="N2290" t="s">
        <v>6475</v>
      </c>
      <c r="O2290" t="s">
        <v>4975</v>
      </c>
      <c r="P2290" t="s">
        <v>4975</v>
      </c>
      <c r="Q2290" t="s">
        <v>162</v>
      </c>
      <c r="R2290" t="s">
        <v>79</v>
      </c>
      <c r="S2290" t="s">
        <v>40</v>
      </c>
      <c r="T2290" t="s">
        <v>163</v>
      </c>
      <c r="U2290" t="s">
        <v>100</v>
      </c>
      <c r="V2290" t="s">
        <v>80</v>
      </c>
      <c r="W2290">
        <v>82500</v>
      </c>
      <c r="X2290" t="s">
        <v>81</v>
      </c>
      <c r="Y2290">
        <v>-100</v>
      </c>
      <c r="Z2290" t="s">
        <v>4976</v>
      </c>
      <c r="AA2290" t="s">
        <v>4976</v>
      </c>
      <c r="AB2290" t="s">
        <v>90</v>
      </c>
      <c r="AC2290" t="s">
        <v>91</v>
      </c>
      <c r="AD2290">
        <f>_xlfn.XLOOKUP(MIS[[#This Row],[TRADING SYMBOL]],[1]Sheet1!$D:$D,[1]Sheet1!$C:$C)</f>
        <v>367.2</v>
      </c>
      <c r="AE2290">
        <f>MIS[[#This Row],[OrderAverageTradedPrice]]*MIS[[#This Row],[OrderQuantity]]</f>
        <v>42447</v>
      </c>
      <c r="AF2290">
        <f>MIS[[#This Row],[LTP]]*MIS[[#This Row],[OrderQuantity]]</f>
        <v>36720</v>
      </c>
      <c r="AG2290">
        <f>IF(MIS[[#This Row],[OrderSide]]="SELL",MIS[[#This Row],[VALUE]]-MIS[[#This Row],[LIVE_VALUE]],MIS[[#This Row],[LIVE_VALUE]]-MIS[[#This Row],[VALUE]])</f>
        <v>5727</v>
      </c>
      <c r="AH2290" t="str" cm="1">
        <f t="array" ref="AH2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0" t="str">
        <f>MIS[[#This Row],[TRADING SYMBOL]]</f>
        <v>SENSEX2552082500CE</v>
      </c>
      <c r="AJ2290" t="str">
        <f>IF(RIGHT(MIS[[#This Row],[Main/Hedge]],4)="MAIN","MAIN","HEDGE")</f>
        <v>MAIN</v>
      </c>
      <c r="AK2290" t="str" cm="1">
        <f t="array" ref="AK2290">_xlfn._xlws.FILTER(Table4[Column1],ISNUMBER(SEARCH(Table4[Column1],MIS[[#This Row],[OrderUniqueIdentifier]])),"")</f>
        <v>MS</v>
      </c>
    </row>
    <row r="2291" spans="1:37" x14ac:dyDescent="0.25">
      <c r="A2291" t="s">
        <v>292</v>
      </c>
      <c r="B2291" t="s">
        <v>293</v>
      </c>
      <c r="C2291" t="s">
        <v>310</v>
      </c>
      <c r="D2291" t="s">
        <v>72</v>
      </c>
      <c r="E2291" t="s">
        <v>2053</v>
      </c>
      <c r="F2291" t="s">
        <v>98</v>
      </c>
      <c r="G2291" t="s">
        <v>89</v>
      </c>
      <c r="H2291" t="s">
        <v>93</v>
      </c>
      <c r="I2291" t="s">
        <v>76</v>
      </c>
      <c r="J2291" t="s">
        <v>6538</v>
      </c>
      <c r="K2291">
        <v>100</v>
      </c>
      <c r="L2291" t="s">
        <v>77</v>
      </c>
      <c r="M2291" t="s">
        <v>78</v>
      </c>
      <c r="N2291" t="s">
        <v>6538</v>
      </c>
      <c r="O2291" t="s">
        <v>3604</v>
      </c>
      <c r="P2291" t="s">
        <v>4975</v>
      </c>
      <c r="Q2291" t="s">
        <v>2055</v>
      </c>
      <c r="R2291" t="s">
        <v>79</v>
      </c>
      <c r="S2291" t="s">
        <v>3964</v>
      </c>
      <c r="T2291" t="s">
        <v>2056</v>
      </c>
      <c r="U2291" t="s">
        <v>100</v>
      </c>
      <c r="V2291" t="s">
        <v>80</v>
      </c>
      <c r="W2291">
        <v>82300</v>
      </c>
      <c r="X2291" t="s">
        <v>85</v>
      </c>
      <c r="Y2291">
        <v>-100</v>
      </c>
      <c r="Z2291" t="s">
        <v>3606</v>
      </c>
      <c r="AA2291" t="s">
        <v>4976</v>
      </c>
      <c r="AB2291" t="s">
        <v>107</v>
      </c>
      <c r="AC2291" t="s">
        <v>91</v>
      </c>
      <c r="AD2291">
        <f>_xlfn.XLOOKUP(MIS[[#This Row],[TRADING SYMBOL]],[1]Sheet1!$D:$D,[1]Sheet1!$C:$C)</f>
        <v>389.05</v>
      </c>
      <c r="AE2291">
        <f>MIS[[#This Row],[OrderAverageTradedPrice]]*MIS[[#This Row],[OrderQuantity]]</f>
        <v>51700</v>
      </c>
      <c r="AF2291">
        <f>MIS[[#This Row],[LTP]]*MIS[[#This Row],[OrderQuantity]]</f>
        <v>38905</v>
      </c>
      <c r="AG2291">
        <f>IF(MIS[[#This Row],[OrderSide]]="SELL",MIS[[#This Row],[VALUE]]-MIS[[#This Row],[LIVE_VALUE]],MIS[[#This Row],[LIVE_VALUE]]-MIS[[#This Row],[VALUE]])</f>
        <v>12795</v>
      </c>
      <c r="AH2291" t="str" cm="1">
        <f t="array" ref="AH22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1" t="str">
        <f>MIS[[#This Row],[TRADING SYMBOL]]</f>
        <v>SENSEX2552082300PE</v>
      </c>
      <c r="AJ2291" t="str">
        <f>IF(RIGHT(MIS[[#This Row],[Main/Hedge]],4)="MAIN","MAIN","HEDGE")</f>
        <v>MAIN</v>
      </c>
      <c r="AK2291" t="str" cm="1">
        <f t="array" ref="AK2291">_xlfn._xlws.FILTER(Table4[Column1],ISNUMBER(SEARCH(Table4[Column1],MIS[[#This Row],[OrderUniqueIdentifier]])),"")</f>
        <v>MS</v>
      </c>
    </row>
    <row r="2292" spans="1:37" x14ac:dyDescent="0.25">
      <c r="A2292" t="s">
        <v>292</v>
      </c>
      <c r="B2292" t="s">
        <v>293</v>
      </c>
      <c r="C2292" t="s">
        <v>311</v>
      </c>
      <c r="D2292" t="s">
        <v>72</v>
      </c>
      <c r="E2292" t="s">
        <v>3186</v>
      </c>
      <c r="F2292" t="s">
        <v>98</v>
      </c>
      <c r="G2292" t="s">
        <v>89</v>
      </c>
      <c r="H2292" t="s">
        <v>93</v>
      </c>
      <c r="I2292" t="s">
        <v>76</v>
      </c>
      <c r="J2292" t="s">
        <v>6539</v>
      </c>
      <c r="K2292">
        <v>100</v>
      </c>
      <c r="L2292" t="s">
        <v>77</v>
      </c>
      <c r="M2292" t="s">
        <v>78</v>
      </c>
      <c r="N2292" t="s">
        <v>6540</v>
      </c>
      <c r="O2292" t="s">
        <v>3604</v>
      </c>
      <c r="P2292" t="s">
        <v>4975</v>
      </c>
      <c r="Q2292" t="s">
        <v>3189</v>
      </c>
      <c r="R2292" t="s">
        <v>79</v>
      </c>
      <c r="S2292" t="s">
        <v>3964</v>
      </c>
      <c r="T2292" t="s">
        <v>3190</v>
      </c>
      <c r="U2292" t="s">
        <v>100</v>
      </c>
      <c r="V2292" t="s">
        <v>80</v>
      </c>
      <c r="W2292">
        <v>82400</v>
      </c>
      <c r="X2292" t="s">
        <v>81</v>
      </c>
      <c r="Y2292">
        <v>-100</v>
      </c>
      <c r="Z2292" t="s">
        <v>3606</v>
      </c>
      <c r="AA2292" t="s">
        <v>4976</v>
      </c>
      <c r="AB2292" t="s">
        <v>90</v>
      </c>
      <c r="AC2292" t="s">
        <v>91</v>
      </c>
      <c r="AD2292">
        <f>_xlfn.XLOOKUP(MIS[[#This Row],[TRADING SYMBOL]],[1]Sheet1!$D:$D,[1]Sheet1!$C:$C)</f>
        <v>414.75</v>
      </c>
      <c r="AE2292">
        <f>MIS[[#This Row],[OrderAverageTradedPrice]]*MIS[[#This Row],[OrderQuantity]]</f>
        <v>46974</v>
      </c>
      <c r="AF2292">
        <f>MIS[[#This Row],[LTP]]*MIS[[#This Row],[OrderQuantity]]</f>
        <v>41475</v>
      </c>
      <c r="AG2292">
        <f>IF(MIS[[#This Row],[OrderSide]]="SELL",MIS[[#This Row],[VALUE]]-MIS[[#This Row],[LIVE_VALUE]],MIS[[#This Row],[LIVE_VALUE]]-MIS[[#This Row],[VALUE]])</f>
        <v>5499</v>
      </c>
      <c r="AH2292" t="str" cm="1">
        <f t="array" ref="AH2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2" t="str">
        <f>MIS[[#This Row],[TRADING SYMBOL]]</f>
        <v>SENSEX2552082400CE</v>
      </c>
      <c r="AJ2292" t="str">
        <f>IF(RIGHT(MIS[[#This Row],[Main/Hedge]],4)="MAIN","MAIN","HEDGE")</f>
        <v>MAIN</v>
      </c>
      <c r="AK2292" t="str" cm="1">
        <f t="array" ref="AK2292">_xlfn._xlws.FILTER(Table4[Column1],ISNUMBER(SEARCH(Table4[Column1],MIS[[#This Row],[OrderUniqueIdentifier]])),"")</f>
        <v>MS</v>
      </c>
    </row>
    <row r="2293" spans="1:37" x14ac:dyDescent="0.25">
      <c r="A2293" t="s">
        <v>292</v>
      </c>
      <c r="B2293" t="s">
        <v>293</v>
      </c>
      <c r="C2293" t="s">
        <v>312</v>
      </c>
      <c r="D2293" t="s">
        <v>72</v>
      </c>
      <c r="E2293" t="s">
        <v>3193</v>
      </c>
      <c r="F2293" t="s">
        <v>98</v>
      </c>
      <c r="G2293" t="s">
        <v>89</v>
      </c>
      <c r="H2293" t="s">
        <v>93</v>
      </c>
      <c r="I2293" t="s">
        <v>76</v>
      </c>
      <c r="J2293" t="s">
        <v>6541</v>
      </c>
      <c r="K2293">
        <v>100</v>
      </c>
      <c r="L2293" t="s">
        <v>77</v>
      </c>
      <c r="M2293" t="s">
        <v>78</v>
      </c>
      <c r="N2293" t="s">
        <v>6542</v>
      </c>
      <c r="O2293" t="s">
        <v>4975</v>
      </c>
      <c r="P2293" t="s">
        <v>4975</v>
      </c>
      <c r="Q2293" t="s">
        <v>3195</v>
      </c>
      <c r="R2293" t="s">
        <v>79</v>
      </c>
      <c r="S2293" t="s">
        <v>3964</v>
      </c>
      <c r="T2293" t="s">
        <v>3196</v>
      </c>
      <c r="U2293" t="s">
        <v>100</v>
      </c>
      <c r="V2293" t="s">
        <v>80</v>
      </c>
      <c r="W2293">
        <v>82200</v>
      </c>
      <c r="X2293" t="s">
        <v>85</v>
      </c>
      <c r="Y2293">
        <v>-100</v>
      </c>
      <c r="Z2293" t="s">
        <v>4976</v>
      </c>
      <c r="AA2293" t="s">
        <v>4976</v>
      </c>
      <c r="AB2293" t="s">
        <v>107</v>
      </c>
      <c r="AC2293" t="s">
        <v>91</v>
      </c>
      <c r="AD2293">
        <f>_xlfn.XLOOKUP(MIS[[#This Row],[TRADING SYMBOL]],[1]Sheet1!$D:$D,[1]Sheet1!$C:$C)</f>
        <v>350</v>
      </c>
      <c r="AE2293">
        <f>MIS[[#This Row],[OrderAverageTradedPrice]]*MIS[[#This Row],[OrderQuantity]]</f>
        <v>47088</v>
      </c>
      <c r="AF2293">
        <f>MIS[[#This Row],[LTP]]*MIS[[#This Row],[OrderQuantity]]</f>
        <v>35000</v>
      </c>
      <c r="AG2293">
        <f>IF(MIS[[#This Row],[OrderSide]]="SELL",MIS[[#This Row],[VALUE]]-MIS[[#This Row],[LIVE_VALUE]],MIS[[#This Row],[LIVE_VALUE]]-MIS[[#This Row],[VALUE]])</f>
        <v>12088</v>
      </c>
      <c r="AH2293" t="str" cm="1">
        <f t="array" ref="AH2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3" t="str">
        <f>MIS[[#This Row],[TRADING SYMBOL]]</f>
        <v>SENSEX2552082200PE</v>
      </c>
      <c r="AJ2293" t="str">
        <f>IF(RIGHT(MIS[[#This Row],[Main/Hedge]],4)="MAIN","MAIN","HEDGE")</f>
        <v>MAIN</v>
      </c>
      <c r="AK2293" t="str" cm="1">
        <f t="array" ref="AK2293">_xlfn._xlws.FILTER(Table4[Column1],ISNUMBER(SEARCH(Table4[Column1],MIS[[#This Row],[OrderUniqueIdentifier]])),"")</f>
        <v>MS</v>
      </c>
    </row>
    <row r="2294" spans="1:37" x14ac:dyDescent="0.25">
      <c r="A2294" t="s">
        <v>292</v>
      </c>
      <c r="B2294" t="s">
        <v>293</v>
      </c>
      <c r="C2294" t="s">
        <v>313</v>
      </c>
      <c r="D2294" t="s">
        <v>72</v>
      </c>
      <c r="E2294" t="s">
        <v>160</v>
      </c>
      <c r="F2294" t="s">
        <v>98</v>
      </c>
      <c r="G2294" t="s">
        <v>89</v>
      </c>
      <c r="H2294" t="s">
        <v>93</v>
      </c>
      <c r="I2294" t="s">
        <v>76</v>
      </c>
      <c r="J2294" t="s">
        <v>6543</v>
      </c>
      <c r="K2294">
        <v>100</v>
      </c>
      <c r="L2294" t="s">
        <v>77</v>
      </c>
      <c r="M2294" t="s">
        <v>78</v>
      </c>
      <c r="N2294" t="s">
        <v>6544</v>
      </c>
      <c r="O2294" t="s">
        <v>4975</v>
      </c>
      <c r="P2294" t="s">
        <v>4975</v>
      </c>
      <c r="Q2294" t="s">
        <v>162</v>
      </c>
      <c r="R2294" t="s">
        <v>79</v>
      </c>
      <c r="S2294" t="s">
        <v>3964</v>
      </c>
      <c r="T2294" t="s">
        <v>163</v>
      </c>
      <c r="U2294" t="s">
        <v>100</v>
      </c>
      <c r="V2294" t="s">
        <v>80</v>
      </c>
      <c r="W2294">
        <v>82500</v>
      </c>
      <c r="X2294" t="s">
        <v>81</v>
      </c>
      <c r="Y2294">
        <v>-100</v>
      </c>
      <c r="Z2294" t="s">
        <v>4976</v>
      </c>
      <c r="AA2294" t="s">
        <v>4976</v>
      </c>
      <c r="AB2294" t="s">
        <v>90</v>
      </c>
      <c r="AC2294" t="s">
        <v>91</v>
      </c>
      <c r="AD2294">
        <f>_xlfn.XLOOKUP(MIS[[#This Row],[TRADING SYMBOL]],[1]Sheet1!$D:$D,[1]Sheet1!$C:$C)</f>
        <v>367.2</v>
      </c>
      <c r="AE2294">
        <f>MIS[[#This Row],[OrderAverageTradedPrice]]*MIS[[#This Row],[OrderQuantity]]</f>
        <v>42463</v>
      </c>
      <c r="AF2294">
        <f>MIS[[#This Row],[LTP]]*MIS[[#This Row],[OrderQuantity]]</f>
        <v>36720</v>
      </c>
      <c r="AG2294">
        <f>IF(MIS[[#This Row],[OrderSide]]="SELL",MIS[[#This Row],[VALUE]]-MIS[[#This Row],[LIVE_VALUE]],MIS[[#This Row],[LIVE_VALUE]]-MIS[[#This Row],[VALUE]])</f>
        <v>5743</v>
      </c>
      <c r="AH2294" t="str" cm="1">
        <f t="array" ref="AH2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4" t="str">
        <f>MIS[[#This Row],[TRADING SYMBOL]]</f>
        <v>SENSEX2552082500CE</v>
      </c>
      <c r="AJ2294" t="str">
        <f>IF(RIGHT(MIS[[#This Row],[Main/Hedge]],4)="MAIN","MAIN","HEDGE")</f>
        <v>MAIN</v>
      </c>
      <c r="AK2294" t="str" cm="1">
        <f t="array" ref="AK2294">_xlfn._xlws.FILTER(Table4[Column1],ISNUMBER(SEARCH(Table4[Column1],MIS[[#This Row],[OrderUniqueIdentifier]])),"")</f>
        <v>MS</v>
      </c>
    </row>
    <row r="2295" spans="1:37" x14ac:dyDescent="0.25">
      <c r="A2295" t="s">
        <v>1555</v>
      </c>
      <c r="B2295" t="s">
        <v>1614</v>
      </c>
      <c r="C2295" t="s">
        <v>6790</v>
      </c>
      <c r="D2295" t="s">
        <v>72</v>
      </c>
      <c r="E2295" t="s">
        <v>3202</v>
      </c>
      <c r="F2295" t="s">
        <v>98</v>
      </c>
      <c r="G2295" t="s">
        <v>89</v>
      </c>
      <c r="H2295" t="s">
        <v>93</v>
      </c>
      <c r="I2295" t="s">
        <v>76</v>
      </c>
      <c r="J2295" t="s">
        <v>6791</v>
      </c>
      <c r="K2295">
        <v>20</v>
      </c>
      <c r="L2295" t="s">
        <v>77</v>
      </c>
      <c r="M2295" t="s">
        <v>78</v>
      </c>
      <c r="N2295" t="s">
        <v>6791</v>
      </c>
      <c r="O2295" t="s">
        <v>3604</v>
      </c>
      <c r="P2295" t="s">
        <v>4975</v>
      </c>
      <c r="Q2295" t="s">
        <v>3205</v>
      </c>
      <c r="R2295" t="s">
        <v>79</v>
      </c>
      <c r="S2295" t="s">
        <v>40</v>
      </c>
      <c r="T2295" t="s">
        <v>3206</v>
      </c>
      <c r="U2295" t="s">
        <v>100</v>
      </c>
      <c r="V2295" t="s">
        <v>80</v>
      </c>
      <c r="W2295">
        <v>82100</v>
      </c>
      <c r="X2295" t="s">
        <v>85</v>
      </c>
      <c r="Y2295">
        <v>-20</v>
      </c>
      <c r="Z2295" t="s">
        <v>3606</v>
      </c>
      <c r="AA2295" t="s">
        <v>4976</v>
      </c>
      <c r="AB2295" t="s">
        <v>107</v>
      </c>
      <c r="AC2295" t="s">
        <v>91</v>
      </c>
      <c r="AD2295">
        <f>_xlfn.XLOOKUP(MIS[[#This Row],[TRADING SYMBOL]],[1]Sheet1!$D:$D,[1]Sheet1!$C:$C)</f>
        <v>310.8</v>
      </c>
      <c r="AE2295">
        <f>MIS[[#This Row],[OrderAverageTradedPrice]]*MIS[[#This Row],[OrderQuantity]]</f>
        <v>8588</v>
      </c>
      <c r="AF2295">
        <f>MIS[[#This Row],[LTP]]*MIS[[#This Row],[OrderQuantity]]</f>
        <v>6216</v>
      </c>
      <c r="AG2295">
        <f>IF(MIS[[#This Row],[OrderSide]]="SELL",MIS[[#This Row],[VALUE]]-MIS[[#This Row],[LIVE_VALUE]],MIS[[#This Row],[LIVE_VALUE]]-MIS[[#This Row],[VALUE]])</f>
        <v>2372</v>
      </c>
      <c r="AH2295" t="str" cm="1">
        <f t="array" ref="AH2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5" t="str">
        <f>MIS[[#This Row],[TRADING SYMBOL]]</f>
        <v>SENSEX2552082100PE</v>
      </c>
      <c r="AJ2295" t="str">
        <f>IF(RIGHT(MIS[[#This Row],[Main/Hedge]],4)="MAIN","MAIN","HEDGE")</f>
        <v>MAIN</v>
      </c>
      <c r="AK2295" t="str" cm="1">
        <f t="array" ref="AK2295">_xlfn._xlws.FILTER(Table4[Column1],ISNUMBER(SEARCH(Table4[Column1],MIS[[#This Row],[OrderUniqueIdentifier]])),"")</f>
        <v>MS</v>
      </c>
    </row>
    <row r="2296" spans="1:37" x14ac:dyDescent="0.25">
      <c r="A2296" t="s">
        <v>1702</v>
      </c>
      <c r="B2296" t="s">
        <v>1703</v>
      </c>
      <c r="C2296" t="s">
        <v>7106</v>
      </c>
      <c r="D2296" t="s">
        <v>72</v>
      </c>
      <c r="E2296" t="s">
        <v>2053</v>
      </c>
      <c r="F2296" t="s">
        <v>98</v>
      </c>
      <c r="G2296" t="s">
        <v>89</v>
      </c>
      <c r="H2296" t="s">
        <v>93</v>
      </c>
      <c r="I2296" t="s">
        <v>76</v>
      </c>
      <c r="J2296" t="s">
        <v>223</v>
      </c>
      <c r="K2296">
        <v>220</v>
      </c>
      <c r="L2296" t="s">
        <v>77</v>
      </c>
      <c r="M2296" t="s">
        <v>78</v>
      </c>
      <c r="N2296" t="s">
        <v>7107</v>
      </c>
      <c r="O2296" t="s">
        <v>3604</v>
      </c>
      <c r="P2296" t="s">
        <v>4975</v>
      </c>
      <c r="Q2296" t="s">
        <v>2055</v>
      </c>
      <c r="R2296" t="s">
        <v>79</v>
      </c>
      <c r="S2296" t="s">
        <v>40</v>
      </c>
      <c r="T2296" t="s">
        <v>2056</v>
      </c>
      <c r="U2296" t="s">
        <v>100</v>
      </c>
      <c r="V2296" t="s">
        <v>80</v>
      </c>
      <c r="W2296">
        <v>82300</v>
      </c>
      <c r="X2296" t="s">
        <v>85</v>
      </c>
      <c r="Y2296">
        <v>-220</v>
      </c>
      <c r="Z2296" t="s">
        <v>3606</v>
      </c>
      <c r="AA2296" t="s">
        <v>4976</v>
      </c>
      <c r="AB2296" t="s">
        <v>107</v>
      </c>
      <c r="AC2296" t="s">
        <v>91</v>
      </c>
      <c r="AD2296">
        <f>_xlfn.XLOOKUP(MIS[[#This Row],[TRADING SYMBOL]],[1]Sheet1!$D:$D,[1]Sheet1!$C:$C)</f>
        <v>389.05</v>
      </c>
      <c r="AE2296">
        <f>MIS[[#This Row],[OrderAverageTradedPrice]]*MIS[[#This Row],[OrderQuantity]]</f>
        <v>113430.99999999988</v>
      </c>
      <c r="AF2296">
        <f>MIS[[#This Row],[LTP]]*MIS[[#This Row],[OrderQuantity]]</f>
        <v>85591</v>
      </c>
      <c r="AG2296">
        <f>IF(MIS[[#This Row],[OrderSide]]="SELL",MIS[[#This Row],[VALUE]]-MIS[[#This Row],[LIVE_VALUE]],MIS[[#This Row],[LIVE_VALUE]]-MIS[[#This Row],[VALUE]])</f>
        <v>27839.999999999884</v>
      </c>
      <c r="AH2296" t="str" cm="1">
        <f t="array" ref="AH2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6" t="str">
        <f>MIS[[#This Row],[TRADING SYMBOL]]</f>
        <v>SENSEX2552082300PE</v>
      </c>
      <c r="AJ2296" t="str">
        <f>IF(RIGHT(MIS[[#This Row],[Main/Hedge]],4)="MAIN","MAIN","HEDGE")</f>
        <v>MAIN</v>
      </c>
      <c r="AK2296" t="str" cm="1">
        <f t="array" ref="AK2296">_xlfn._xlws.FILTER(Table4[Column1],ISNUMBER(SEARCH(Table4[Column1],MIS[[#This Row],[OrderUniqueIdentifier]])),"")</f>
        <v>MS</v>
      </c>
    </row>
    <row r="2297" spans="1:37" x14ac:dyDescent="0.25">
      <c r="A2297" t="s">
        <v>1702</v>
      </c>
      <c r="B2297" t="s">
        <v>1703</v>
      </c>
      <c r="C2297" t="s">
        <v>7108</v>
      </c>
      <c r="D2297" t="s">
        <v>72</v>
      </c>
      <c r="E2297" t="s">
        <v>3186</v>
      </c>
      <c r="F2297" t="s">
        <v>98</v>
      </c>
      <c r="G2297" t="s">
        <v>89</v>
      </c>
      <c r="H2297" t="s">
        <v>93</v>
      </c>
      <c r="I2297" t="s">
        <v>76</v>
      </c>
      <c r="J2297" t="s">
        <v>375</v>
      </c>
      <c r="K2297">
        <v>220</v>
      </c>
      <c r="L2297" t="s">
        <v>77</v>
      </c>
      <c r="M2297" t="s">
        <v>78</v>
      </c>
      <c r="N2297" t="s">
        <v>7109</v>
      </c>
      <c r="O2297" t="s">
        <v>4975</v>
      </c>
      <c r="P2297" t="s">
        <v>4975</v>
      </c>
      <c r="Q2297" t="s">
        <v>3189</v>
      </c>
      <c r="R2297" t="s">
        <v>79</v>
      </c>
      <c r="S2297" t="s">
        <v>40</v>
      </c>
      <c r="T2297" t="s">
        <v>3190</v>
      </c>
      <c r="U2297" t="s">
        <v>100</v>
      </c>
      <c r="V2297" t="s">
        <v>80</v>
      </c>
      <c r="W2297">
        <v>82400</v>
      </c>
      <c r="X2297" t="s">
        <v>81</v>
      </c>
      <c r="Y2297">
        <v>-220</v>
      </c>
      <c r="Z2297" t="s">
        <v>4976</v>
      </c>
      <c r="AA2297" t="s">
        <v>4976</v>
      </c>
      <c r="AB2297" t="s">
        <v>90</v>
      </c>
      <c r="AC2297" t="s">
        <v>91</v>
      </c>
      <c r="AD2297">
        <f>_xlfn.XLOOKUP(MIS[[#This Row],[TRADING SYMBOL]],[1]Sheet1!$D:$D,[1]Sheet1!$C:$C)</f>
        <v>414.75</v>
      </c>
      <c r="AE2297">
        <f>MIS[[#This Row],[OrderAverageTradedPrice]]*MIS[[#This Row],[OrderQuantity]]</f>
        <v>103705.99999999999</v>
      </c>
      <c r="AF2297">
        <f>MIS[[#This Row],[LTP]]*MIS[[#This Row],[OrderQuantity]]</f>
        <v>91245</v>
      </c>
      <c r="AG2297">
        <f>IF(MIS[[#This Row],[OrderSide]]="SELL",MIS[[#This Row],[VALUE]]-MIS[[#This Row],[LIVE_VALUE]],MIS[[#This Row],[LIVE_VALUE]]-MIS[[#This Row],[VALUE]])</f>
        <v>12460.999999999985</v>
      </c>
      <c r="AH2297" t="str" cm="1">
        <f t="array" ref="AH2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7" t="str">
        <f>MIS[[#This Row],[TRADING SYMBOL]]</f>
        <v>SENSEX2552082400CE</v>
      </c>
      <c r="AJ2297" t="str">
        <f>IF(RIGHT(MIS[[#This Row],[Main/Hedge]],4)="MAIN","MAIN","HEDGE")</f>
        <v>MAIN</v>
      </c>
      <c r="AK2297" t="str" cm="1">
        <f t="array" ref="AK2297">_xlfn._xlws.FILTER(Table4[Column1],ISNUMBER(SEARCH(Table4[Column1],MIS[[#This Row],[OrderUniqueIdentifier]])),"")</f>
        <v>MS</v>
      </c>
    </row>
    <row r="2298" spans="1:37" x14ac:dyDescent="0.25">
      <c r="A2298" t="s">
        <v>1702</v>
      </c>
      <c r="B2298" t="s">
        <v>1703</v>
      </c>
      <c r="C2298" t="s">
        <v>7110</v>
      </c>
      <c r="D2298" t="s">
        <v>72</v>
      </c>
      <c r="E2298" t="s">
        <v>3193</v>
      </c>
      <c r="F2298" t="s">
        <v>98</v>
      </c>
      <c r="G2298" t="s">
        <v>89</v>
      </c>
      <c r="H2298" t="s">
        <v>93</v>
      </c>
      <c r="I2298" t="s">
        <v>76</v>
      </c>
      <c r="J2298" t="s">
        <v>7111</v>
      </c>
      <c r="K2298">
        <v>220</v>
      </c>
      <c r="L2298" t="s">
        <v>77</v>
      </c>
      <c r="M2298" t="s">
        <v>78</v>
      </c>
      <c r="N2298" t="s">
        <v>7112</v>
      </c>
      <c r="O2298" t="s">
        <v>4975</v>
      </c>
      <c r="P2298" t="s">
        <v>4975</v>
      </c>
      <c r="Q2298" t="s">
        <v>3195</v>
      </c>
      <c r="R2298" t="s">
        <v>79</v>
      </c>
      <c r="S2298" t="s">
        <v>40</v>
      </c>
      <c r="T2298" t="s">
        <v>3196</v>
      </c>
      <c r="U2298" t="s">
        <v>100</v>
      </c>
      <c r="V2298" t="s">
        <v>80</v>
      </c>
      <c r="W2298">
        <v>82200</v>
      </c>
      <c r="X2298" t="s">
        <v>85</v>
      </c>
      <c r="Y2298">
        <v>-220</v>
      </c>
      <c r="Z2298" t="s">
        <v>4976</v>
      </c>
      <c r="AA2298" t="s">
        <v>4976</v>
      </c>
      <c r="AB2298" t="s">
        <v>107</v>
      </c>
      <c r="AC2298" t="s">
        <v>91</v>
      </c>
      <c r="AD2298">
        <f>_xlfn.XLOOKUP(MIS[[#This Row],[TRADING SYMBOL]],[1]Sheet1!$D:$D,[1]Sheet1!$C:$C)</f>
        <v>350</v>
      </c>
      <c r="AE2298">
        <f>MIS[[#This Row],[OrderAverageTradedPrice]]*MIS[[#This Row],[OrderQuantity]]</f>
        <v>103535.99999999981</v>
      </c>
      <c r="AF2298">
        <f>MIS[[#This Row],[LTP]]*MIS[[#This Row],[OrderQuantity]]</f>
        <v>77000</v>
      </c>
      <c r="AG2298">
        <f>IF(MIS[[#This Row],[OrderSide]]="SELL",MIS[[#This Row],[VALUE]]-MIS[[#This Row],[LIVE_VALUE]],MIS[[#This Row],[LIVE_VALUE]]-MIS[[#This Row],[VALUE]])</f>
        <v>26535.999999999811</v>
      </c>
      <c r="AH2298" t="str" cm="1">
        <f t="array" ref="AH2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8" t="str">
        <f>MIS[[#This Row],[TRADING SYMBOL]]</f>
        <v>SENSEX2552082200PE</v>
      </c>
      <c r="AJ2298" t="str">
        <f>IF(RIGHT(MIS[[#This Row],[Main/Hedge]],4)="MAIN","MAIN","HEDGE")</f>
        <v>MAIN</v>
      </c>
      <c r="AK2298" t="str" cm="1">
        <f t="array" ref="AK2298">_xlfn._xlws.FILTER(Table4[Column1],ISNUMBER(SEARCH(Table4[Column1],MIS[[#This Row],[OrderUniqueIdentifier]])),"")</f>
        <v>MS</v>
      </c>
    </row>
    <row r="2299" spans="1:37" x14ac:dyDescent="0.25">
      <c r="A2299" t="s">
        <v>179</v>
      </c>
      <c r="B2299" t="s">
        <v>1456</v>
      </c>
      <c r="C2299" t="s">
        <v>6273</v>
      </c>
      <c r="D2299" t="s">
        <v>72</v>
      </c>
      <c r="E2299" t="s">
        <v>3193</v>
      </c>
      <c r="F2299" t="s">
        <v>98</v>
      </c>
      <c r="G2299" t="s">
        <v>89</v>
      </c>
      <c r="H2299" t="s">
        <v>93</v>
      </c>
      <c r="I2299" t="s">
        <v>76</v>
      </c>
      <c r="J2299" t="s">
        <v>6274</v>
      </c>
      <c r="K2299">
        <v>40</v>
      </c>
      <c r="L2299" t="s">
        <v>77</v>
      </c>
      <c r="M2299" t="s">
        <v>78</v>
      </c>
      <c r="N2299" t="s">
        <v>6274</v>
      </c>
      <c r="O2299" t="s">
        <v>4975</v>
      </c>
      <c r="P2299" t="s">
        <v>6215</v>
      </c>
      <c r="Q2299" t="s">
        <v>3195</v>
      </c>
      <c r="R2299" t="s">
        <v>79</v>
      </c>
      <c r="S2299" t="s">
        <v>40</v>
      </c>
      <c r="T2299" t="s">
        <v>3196</v>
      </c>
      <c r="U2299" t="s">
        <v>100</v>
      </c>
      <c r="V2299" t="s">
        <v>80</v>
      </c>
      <c r="W2299">
        <v>82200</v>
      </c>
      <c r="X2299" t="s">
        <v>85</v>
      </c>
      <c r="Y2299">
        <v>-40</v>
      </c>
      <c r="Z2299" t="s">
        <v>4976</v>
      </c>
      <c r="AA2299" t="s">
        <v>6217</v>
      </c>
      <c r="AB2299" t="s">
        <v>107</v>
      </c>
      <c r="AC2299" t="s">
        <v>91</v>
      </c>
      <c r="AD2299">
        <f>_xlfn.XLOOKUP(MIS[[#This Row],[TRADING SYMBOL]],[1]Sheet1!$D:$D,[1]Sheet1!$C:$C)</f>
        <v>350</v>
      </c>
      <c r="AE2299">
        <f>MIS[[#This Row],[OrderAverageTradedPrice]]*MIS[[#This Row],[OrderQuantity]]</f>
        <v>18800</v>
      </c>
      <c r="AF2299">
        <f>MIS[[#This Row],[LTP]]*MIS[[#This Row],[OrderQuantity]]</f>
        <v>14000</v>
      </c>
      <c r="AG2299">
        <f>IF(MIS[[#This Row],[OrderSide]]="SELL",MIS[[#This Row],[VALUE]]-MIS[[#This Row],[LIVE_VALUE]],MIS[[#This Row],[LIVE_VALUE]]-MIS[[#This Row],[VALUE]])</f>
        <v>4800</v>
      </c>
      <c r="AH2299" t="str" cm="1">
        <f t="array" ref="AH2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9" t="str">
        <f>MIS[[#This Row],[TRADING SYMBOL]]</f>
        <v>SENSEX2552082200PE</v>
      </c>
      <c r="AJ2299" t="str">
        <f>IF(RIGHT(MIS[[#This Row],[Main/Hedge]],4)="MAIN","MAIN","HEDGE")</f>
        <v>MAIN</v>
      </c>
      <c r="AK2299" t="str" cm="1">
        <f t="array" ref="AK2299">_xlfn._xlws.FILTER(Table4[Column1],ISNUMBER(SEARCH(Table4[Column1],MIS[[#This Row],[OrderUniqueIdentifier]])),"")</f>
        <v>MS</v>
      </c>
    </row>
    <row r="2300" spans="1:37" x14ac:dyDescent="0.25">
      <c r="A2300" t="s">
        <v>179</v>
      </c>
      <c r="B2300" t="s">
        <v>1456</v>
      </c>
      <c r="C2300" t="s">
        <v>6275</v>
      </c>
      <c r="D2300" t="s">
        <v>72</v>
      </c>
      <c r="E2300" t="s">
        <v>160</v>
      </c>
      <c r="F2300" t="s">
        <v>98</v>
      </c>
      <c r="G2300" t="s">
        <v>89</v>
      </c>
      <c r="H2300" t="s">
        <v>93</v>
      </c>
      <c r="I2300" t="s">
        <v>76</v>
      </c>
      <c r="J2300" t="s">
        <v>6276</v>
      </c>
      <c r="K2300">
        <v>40</v>
      </c>
      <c r="L2300" t="s">
        <v>77</v>
      </c>
      <c r="M2300" t="s">
        <v>78</v>
      </c>
      <c r="N2300" t="s">
        <v>6276</v>
      </c>
      <c r="O2300" t="s">
        <v>6215</v>
      </c>
      <c r="P2300" t="s">
        <v>6215</v>
      </c>
      <c r="Q2300" t="s">
        <v>162</v>
      </c>
      <c r="R2300" t="s">
        <v>79</v>
      </c>
      <c r="S2300" t="s">
        <v>40</v>
      </c>
      <c r="T2300" t="s">
        <v>163</v>
      </c>
      <c r="U2300" t="s">
        <v>100</v>
      </c>
      <c r="V2300" t="s">
        <v>80</v>
      </c>
      <c r="W2300">
        <v>82500</v>
      </c>
      <c r="X2300" t="s">
        <v>81</v>
      </c>
      <c r="Y2300">
        <v>-40</v>
      </c>
      <c r="Z2300" t="s">
        <v>6217</v>
      </c>
      <c r="AA2300" t="s">
        <v>6217</v>
      </c>
      <c r="AB2300" t="s">
        <v>90</v>
      </c>
      <c r="AC2300" t="s">
        <v>91</v>
      </c>
      <c r="AD2300">
        <f>_xlfn.XLOOKUP(MIS[[#This Row],[TRADING SYMBOL]],[1]Sheet1!$D:$D,[1]Sheet1!$C:$C)</f>
        <v>367.2</v>
      </c>
      <c r="AE2300">
        <f>MIS[[#This Row],[OrderAverageTradedPrice]]*MIS[[#This Row],[OrderQuantity]]</f>
        <v>16990</v>
      </c>
      <c r="AF2300">
        <f>MIS[[#This Row],[LTP]]*MIS[[#This Row],[OrderQuantity]]</f>
        <v>14688</v>
      </c>
      <c r="AG2300">
        <f>IF(MIS[[#This Row],[OrderSide]]="SELL",MIS[[#This Row],[VALUE]]-MIS[[#This Row],[LIVE_VALUE]],MIS[[#This Row],[LIVE_VALUE]]-MIS[[#This Row],[VALUE]])</f>
        <v>2302</v>
      </c>
      <c r="AH2300" t="str" cm="1">
        <f t="array" ref="AH2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0" t="str">
        <f>MIS[[#This Row],[TRADING SYMBOL]]</f>
        <v>SENSEX2552082500CE</v>
      </c>
      <c r="AJ2300" t="str">
        <f>IF(RIGHT(MIS[[#This Row],[Main/Hedge]],4)="MAIN","MAIN","HEDGE")</f>
        <v>MAIN</v>
      </c>
      <c r="AK2300" t="str" cm="1">
        <f t="array" ref="AK2300">_xlfn._xlws.FILTER(Table4[Column1],ISNUMBER(SEARCH(Table4[Column1],MIS[[#This Row],[OrderUniqueIdentifier]])),"")</f>
        <v>MS</v>
      </c>
    </row>
    <row r="2301" spans="1:37" x14ac:dyDescent="0.25">
      <c r="A2301" t="s">
        <v>179</v>
      </c>
      <c r="B2301" t="s">
        <v>1456</v>
      </c>
      <c r="C2301" t="s">
        <v>6277</v>
      </c>
      <c r="D2301" t="s">
        <v>72</v>
      </c>
      <c r="E2301" t="s">
        <v>3202</v>
      </c>
      <c r="F2301" t="s">
        <v>98</v>
      </c>
      <c r="G2301" t="s">
        <v>89</v>
      </c>
      <c r="H2301" t="s">
        <v>93</v>
      </c>
      <c r="I2301" t="s">
        <v>76</v>
      </c>
      <c r="J2301" t="s">
        <v>6278</v>
      </c>
      <c r="K2301">
        <v>40</v>
      </c>
      <c r="L2301" t="s">
        <v>77</v>
      </c>
      <c r="M2301" t="s">
        <v>78</v>
      </c>
      <c r="N2301" t="s">
        <v>6278</v>
      </c>
      <c r="O2301" t="s">
        <v>6215</v>
      </c>
      <c r="P2301" t="s">
        <v>6215</v>
      </c>
      <c r="Q2301" t="s">
        <v>3205</v>
      </c>
      <c r="R2301" t="s">
        <v>79</v>
      </c>
      <c r="S2301" t="s">
        <v>40</v>
      </c>
      <c r="T2301" t="s">
        <v>3206</v>
      </c>
      <c r="U2301" t="s">
        <v>100</v>
      </c>
      <c r="V2301" t="s">
        <v>80</v>
      </c>
      <c r="W2301">
        <v>82100</v>
      </c>
      <c r="X2301" t="s">
        <v>85</v>
      </c>
      <c r="Y2301">
        <v>-40</v>
      </c>
      <c r="Z2301" t="s">
        <v>6217</v>
      </c>
      <c r="AA2301" t="s">
        <v>6217</v>
      </c>
      <c r="AB2301" t="s">
        <v>107</v>
      </c>
      <c r="AC2301" t="s">
        <v>91</v>
      </c>
      <c r="AD2301">
        <f>_xlfn.XLOOKUP(MIS[[#This Row],[TRADING SYMBOL]],[1]Sheet1!$D:$D,[1]Sheet1!$C:$C)</f>
        <v>310.8</v>
      </c>
      <c r="AE2301">
        <f>MIS[[#This Row],[OrderAverageTradedPrice]]*MIS[[#This Row],[OrderQuantity]]</f>
        <v>17096</v>
      </c>
      <c r="AF2301">
        <f>MIS[[#This Row],[LTP]]*MIS[[#This Row],[OrderQuantity]]</f>
        <v>12432</v>
      </c>
      <c r="AG2301">
        <f>IF(MIS[[#This Row],[OrderSide]]="SELL",MIS[[#This Row],[VALUE]]-MIS[[#This Row],[LIVE_VALUE]],MIS[[#This Row],[LIVE_VALUE]]-MIS[[#This Row],[VALUE]])</f>
        <v>4664</v>
      </c>
      <c r="AH2301" t="str" cm="1">
        <f t="array" ref="AH2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1" t="str">
        <f>MIS[[#This Row],[TRADING SYMBOL]]</f>
        <v>SENSEX2552082100PE</v>
      </c>
      <c r="AJ2301" t="str">
        <f>IF(RIGHT(MIS[[#This Row],[Main/Hedge]],4)="MAIN","MAIN","HEDGE")</f>
        <v>MAIN</v>
      </c>
      <c r="AK2301" t="str" cm="1">
        <f t="array" ref="AK2301">_xlfn._xlws.FILTER(Table4[Column1],ISNUMBER(SEARCH(Table4[Column1],MIS[[#This Row],[OrderUniqueIdentifier]])),"")</f>
        <v>MS</v>
      </c>
    </row>
    <row r="2302" spans="1:37" x14ac:dyDescent="0.25">
      <c r="A2302" t="s">
        <v>179</v>
      </c>
      <c r="B2302" t="s">
        <v>1467</v>
      </c>
      <c r="C2302" t="s">
        <v>6298</v>
      </c>
      <c r="D2302" t="s">
        <v>72</v>
      </c>
      <c r="E2302" t="s">
        <v>2044</v>
      </c>
      <c r="F2302" t="s">
        <v>98</v>
      </c>
      <c r="G2302" t="s">
        <v>89</v>
      </c>
      <c r="H2302" t="s">
        <v>93</v>
      </c>
      <c r="I2302" t="s">
        <v>76</v>
      </c>
      <c r="J2302" t="s">
        <v>6299</v>
      </c>
      <c r="K2302">
        <v>260</v>
      </c>
      <c r="L2302" t="s">
        <v>77</v>
      </c>
      <c r="M2302" t="s">
        <v>78</v>
      </c>
      <c r="N2302" t="s">
        <v>6300</v>
      </c>
      <c r="O2302" t="s">
        <v>6215</v>
      </c>
      <c r="P2302" t="s">
        <v>6215</v>
      </c>
      <c r="Q2302" t="s">
        <v>2048</v>
      </c>
      <c r="R2302" t="s">
        <v>79</v>
      </c>
      <c r="S2302" t="s">
        <v>40</v>
      </c>
      <c r="T2302" t="s">
        <v>2049</v>
      </c>
      <c r="U2302" t="s">
        <v>100</v>
      </c>
      <c r="V2302" t="s">
        <v>80</v>
      </c>
      <c r="W2302">
        <v>82300</v>
      </c>
      <c r="X2302" t="s">
        <v>81</v>
      </c>
      <c r="Y2302">
        <v>-260</v>
      </c>
      <c r="Z2302" t="s">
        <v>6217</v>
      </c>
      <c r="AA2302" t="s">
        <v>6217</v>
      </c>
      <c r="AB2302" t="s">
        <v>90</v>
      </c>
      <c r="AC2302" t="s">
        <v>91</v>
      </c>
      <c r="AD2302">
        <f>_xlfn.XLOOKUP(MIS[[#This Row],[TRADING SYMBOL]],[1]Sheet1!$D:$D,[1]Sheet1!$C:$C)</f>
        <v>464.4</v>
      </c>
      <c r="AE2302">
        <f>MIS[[#This Row],[OrderAverageTradedPrice]]*MIS[[#This Row],[OrderQuantity]]</f>
        <v>135759.99999999994</v>
      </c>
      <c r="AF2302">
        <f>MIS[[#This Row],[LTP]]*MIS[[#This Row],[OrderQuantity]]</f>
        <v>120744</v>
      </c>
      <c r="AG2302">
        <f>IF(MIS[[#This Row],[OrderSide]]="SELL",MIS[[#This Row],[VALUE]]-MIS[[#This Row],[LIVE_VALUE]],MIS[[#This Row],[LIVE_VALUE]]-MIS[[#This Row],[VALUE]])</f>
        <v>15015.999999999942</v>
      </c>
      <c r="AH2302" t="str" cm="1">
        <f t="array" ref="AH2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2" t="str">
        <f>MIS[[#This Row],[TRADING SYMBOL]]</f>
        <v>SENSEX2552082300CE</v>
      </c>
      <c r="AJ2302" t="str">
        <f>IF(RIGHT(MIS[[#This Row],[Main/Hedge]],4)="MAIN","MAIN","HEDGE")</f>
        <v>MAIN</v>
      </c>
      <c r="AK2302" t="str" cm="1">
        <f t="array" ref="AK2302">_xlfn._xlws.FILTER(Table4[Column1],ISNUMBER(SEARCH(Table4[Column1],MIS[[#This Row],[OrderUniqueIdentifier]])),"")</f>
        <v>MS</v>
      </c>
    </row>
    <row r="2303" spans="1:37" x14ac:dyDescent="0.25">
      <c r="A2303" t="s">
        <v>179</v>
      </c>
      <c r="B2303" t="s">
        <v>1478</v>
      </c>
      <c r="C2303" t="s">
        <v>6347</v>
      </c>
      <c r="D2303" t="s">
        <v>72</v>
      </c>
      <c r="E2303" t="s">
        <v>3193</v>
      </c>
      <c r="F2303" t="s">
        <v>98</v>
      </c>
      <c r="G2303" t="s">
        <v>89</v>
      </c>
      <c r="H2303" t="s">
        <v>93</v>
      </c>
      <c r="I2303" t="s">
        <v>76</v>
      </c>
      <c r="J2303" t="s">
        <v>6274</v>
      </c>
      <c r="K2303">
        <v>40</v>
      </c>
      <c r="L2303" t="s">
        <v>77</v>
      </c>
      <c r="M2303" t="s">
        <v>78</v>
      </c>
      <c r="N2303" t="s">
        <v>6274</v>
      </c>
      <c r="O2303" t="s">
        <v>4975</v>
      </c>
      <c r="P2303" t="s">
        <v>6215</v>
      </c>
      <c r="Q2303" t="s">
        <v>3195</v>
      </c>
      <c r="R2303" t="s">
        <v>79</v>
      </c>
      <c r="S2303" t="s">
        <v>40</v>
      </c>
      <c r="T2303" t="s">
        <v>3196</v>
      </c>
      <c r="U2303" t="s">
        <v>100</v>
      </c>
      <c r="V2303" t="s">
        <v>80</v>
      </c>
      <c r="W2303">
        <v>82200</v>
      </c>
      <c r="X2303" t="s">
        <v>85</v>
      </c>
      <c r="Y2303">
        <v>-40</v>
      </c>
      <c r="Z2303" t="s">
        <v>4976</v>
      </c>
      <c r="AA2303" t="s">
        <v>6217</v>
      </c>
      <c r="AB2303" t="s">
        <v>107</v>
      </c>
      <c r="AC2303" t="s">
        <v>91</v>
      </c>
      <c r="AD2303">
        <f>_xlfn.XLOOKUP(MIS[[#This Row],[TRADING SYMBOL]],[1]Sheet1!$D:$D,[1]Sheet1!$C:$C)</f>
        <v>350</v>
      </c>
      <c r="AE2303">
        <f>MIS[[#This Row],[OrderAverageTradedPrice]]*MIS[[#This Row],[OrderQuantity]]</f>
        <v>18800</v>
      </c>
      <c r="AF2303">
        <f>MIS[[#This Row],[LTP]]*MIS[[#This Row],[OrderQuantity]]</f>
        <v>14000</v>
      </c>
      <c r="AG2303">
        <f>IF(MIS[[#This Row],[OrderSide]]="SELL",MIS[[#This Row],[VALUE]]-MIS[[#This Row],[LIVE_VALUE]],MIS[[#This Row],[LIVE_VALUE]]-MIS[[#This Row],[VALUE]])</f>
        <v>4800</v>
      </c>
      <c r="AH2303" t="str" cm="1">
        <f t="array" ref="AH2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3" t="str">
        <f>MIS[[#This Row],[TRADING SYMBOL]]</f>
        <v>SENSEX2552082200PE</v>
      </c>
      <c r="AJ2303" t="str">
        <f>IF(RIGHT(MIS[[#This Row],[Main/Hedge]],4)="MAIN","MAIN","HEDGE")</f>
        <v>MAIN</v>
      </c>
      <c r="AK2303" t="str" cm="1">
        <f t="array" ref="AK2303">_xlfn._xlws.FILTER(Table4[Column1],ISNUMBER(SEARCH(Table4[Column1],MIS[[#This Row],[OrderUniqueIdentifier]])),"")</f>
        <v>MS</v>
      </c>
    </row>
    <row r="2304" spans="1:37" x14ac:dyDescent="0.25">
      <c r="A2304" t="s">
        <v>179</v>
      </c>
      <c r="B2304" t="s">
        <v>1478</v>
      </c>
      <c r="C2304" t="s">
        <v>6348</v>
      </c>
      <c r="D2304" t="s">
        <v>72</v>
      </c>
      <c r="E2304" t="s">
        <v>160</v>
      </c>
      <c r="F2304" t="s">
        <v>98</v>
      </c>
      <c r="G2304" t="s">
        <v>89</v>
      </c>
      <c r="H2304" t="s">
        <v>93</v>
      </c>
      <c r="I2304" t="s">
        <v>76</v>
      </c>
      <c r="J2304" t="s">
        <v>6349</v>
      </c>
      <c r="K2304">
        <v>40</v>
      </c>
      <c r="L2304" t="s">
        <v>77</v>
      </c>
      <c r="M2304" t="s">
        <v>78</v>
      </c>
      <c r="N2304" t="s">
        <v>6349</v>
      </c>
      <c r="O2304" t="s">
        <v>6215</v>
      </c>
      <c r="P2304" t="s">
        <v>6215</v>
      </c>
      <c r="Q2304" t="s">
        <v>162</v>
      </c>
      <c r="R2304" t="s">
        <v>79</v>
      </c>
      <c r="S2304" t="s">
        <v>40</v>
      </c>
      <c r="T2304" t="s">
        <v>163</v>
      </c>
      <c r="U2304" t="s">
        <v>100</v>
      </c>
      <c r="V2304" t="s">
        <v>80</v>
      </c>
      <c r="W2304">
        <v>82500</v>
      </c>
      <c r="X2304" t="s">
        <v>81</v>
      </c>
      <c r="Y2304">
        <v>-40</v>
      </c>
      <c r="Z2304" t="s">
        <v>6217</v>
      </c>
      <c r="AA2304" t="s">
        <v>6217</v>
      </c>
      <c r="AB2304" t="s">
        <v>90</v>
      </c>
      <c r="AC2304" t="s">
        <v>91</v>
      </c>
      <c r="AD2304">
        <f>_xlfn.XLOOKUP(MIS[[#This Row],[TRADING SYMBOL]],[1]Sheet1!$D:$D,[1]Sheet1!$C:$C)</f>
        <v>367.2</v>
      </c>
      <c r="AE2304">
        <f>MIS[[#This Row],[OrderAverageTradedPrice]]*MIS[[#This Row],[OrderQuantity]]</f>
        <v>17014</v>
      </c>
      <c r="AF2304">
        <f>MIS[[#This Row],[LTP]]*MIS[[#This Row],[OrderQuantity]]</f>
        <v>14688</v>
      </c>
      <c r="AG2304">
        <f>IF(MIS[[#This Row],[OrderSide]]="SELL",MIS[[#This Row],[VALUE]]-MIS[[#This Row],[LIVE_VALUE]],MIS[[#This Row],[LIVE_VALUE]]-MIS[[#This Row],[VALUE]])</f>
        <v>2326</v>
      </c>
      <c r="AH2304" t="str" cm="1">
        <f t="array" ref="AH2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4" t="str">
        <f>MIS[[#This Row],[TRADING SYMBOL]]</f>
        <v>SENSEX2552082500CE</v>
      </c>
      <c r="AJ2304" t="str">
        <f>IF(RIGHT(MIS[[#This Row],[Main/Hedge]],4)="MAIN","MAIN","HEDGE")</f>
        <v>MAIN</v>
      </c>
      <c r="AK2304" t="str" cm="1">
        <f t="array" ref="AK2304">_xlfn._xlws.FILTER(Table4[Column1],ISNUMBER(SEARCH(Table4[Column1],MIS[[#This Row],[OrderUniqueIdentifier]])),"")</f>
        <v>MS</v>
      </c>
    </row>
    <row r="2305" spans="1:37" x14ac:dyDescent="0.25">
      <c r="A2305" t="s">
        <v>179</v>
      </c>
      <c r="B2305" t="s">
        <v>1478</v>
      </c>
      <c r="C2305" t="s">
        <v>6350</v>
      </c>
      <c r="D2305" t="s">
        <v>72</v>
      </c>
      <c r="E2305" t="s">
        <v>3202</v>
      </c>
      <c r="F2305" t="s">
        <v>98</v>
      </c>
      <c r="G2305" t="s">
        <v>89</v>
      </c>
      <c r="H2305" t="s">
        <v>93</v>
      </c>
      <c r="I2305" t="s">
        <v>76</v>
      </c>
      <c r="J2305" t="s">
        <v>6351</v>
      </c>
      <c r="K2305">
        <v>40</v>
      </c>
      <c r="L2305" t="s">
        <v>77</v>
      </c>
      <c r="M2305" t="s">
        <v>78</v>
      </c>
      <c r="N2305" t="s">
        <v>6351</v>
      </c>
      <c r="O2305" t="s">
        <v>6215</v>
      </c>
      <c r="P2305" t="s">
        <v>6215</v>
      </c>
      <c r="Q2305" t="s">
        <v>3205</v>
      </c>
      <c r="R2305" t="s">
        <v>79</v>
      </c>
      <c r="S2305" t="s">
        <v>40</v>
      </c>
      <c r="T2305" t="s">
        <v>3206</v>
      </c>
      <c r="U2305" t="s">
        <v>100</v>
      </c>
      <c r="V2305" t="s">
        <v>80</v>
      </c>
      <c r="W2305">
        <v>82100</v>
      </c>
      <c r="X2305" t="s">
        <v>85</v>
      </c>
      <c r="Y2305">
        <v>-40</v>
      </c>
      <c r="Z2305" t="s">
        <v>6217</v>
      </c>
      <c r="AA2305" t="s">
        <v>6217</v>
      </c>
      <c r="AB2305" t="s">
        <v>107</v>
      </c>
      <c r="AC2305" t="s">
        <v>91</v>
      </c>
      <c r="AD2305">
        <f>_xlfn.XLOOKUP(MIS[[#This Row],[TRADING SYMBOL]],[1]Sheet1!$D:$D,[1]Sheet1!$C:$C)</f>
        <v>310.8</v>
      </c>
      <c r="AE2305">
        <f>MIS[[#This Row],[OrderAverageTradedPrice]]*MIS[[#This Row],[OrderQuantity]]</f>
        <v>17072</v>
      </c>
      <c r="AF2305">
        <f>MIS[[#This Row],[LTP]]*MIS[[#This Row],[OrderQuantity]]</f>
        <v>12432</v>
      </c>
      <c r="AG2305">
        <f>IF(MIS[[#This Row],[OrderSide]]="SELL",MIS[[#This Row],[VALUE]]-MIS[[#This Row],[LIVE_VALUE]],MIS[[#This Row],[LIVE_VALUE]]-MIS[[#This Row],[VALUE]])</f>
        <v>4640</v>
      </c>
      <c r="AH2305" t="str" cm="1">
        <f t="array" ref="AH2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5" t="str">
        <f>MIS[[#This Row],[TRADING SYMBOL]]</f>
        <v>SENSEX2552082100PE</v>
      </c>
      <c r="AJ2305" t="str">
        <f>IF(RIGHT(MIS[[#This Row],[Main/Hedge]],4)="MAIN","MAIN","HEDGE")</f>
        <v>MAIN</v>
      </c>
      <c r="AK2305" t="str" cm="1">
        <f t="array" ref="AK2305">_xlfn._xlws.FILTER(Table4[Column1],ISNUMBER(SEARCH(Table4[Column1],MIS[[#This Row],[OrderUniqueIdentifier]])),"")</f>
        <v>MS</v>
      </c>
    </row>
    <row r="2306" spans="1:37" x14ac:dyDescent="0.25">
      <c r="A2306" t="s">
        <v>179</v>
      </c>
      <c r="B2306" t="s">
        <v>1497</v>
      </c>
      <c r="C2306" t="s">
        <v>6379</v>
      </c>
      <c r="D2306" t="s">
        <v>72</v>
      </c>
      <c r="E2306" t="s">
        <v>3186</v>
      </c>
      <c r="F2306" t="s">
        <v>98</v>
      </c>
      <c r="G2306" t="s">
        <v>89</v>
      </c>
      <c r="H2306" t="s">
        <v>93</v>
      </c>
      <c r="I2306" t="s">
        <v>76</v>
      </c>
      <c r="J2306" t="s">
        <v>6380</v>
      </c>
      <c r="K2306">
        <v>40</v>
      </c>
      <c r="L2306" t="s">
        <v>77</v>
      </c>
      <c r="M2306" t="s">
        <v>78</v>
      </c>
      <c r="N2306" t="s">
        <v>6380</v>
      </c>
      <c r="O2306" t="s">
        <v>4975</v>
      </c>
      <c r="P2306" t="s">
        <v>6215</v>
      </c>
      <c r="Q2306" t="s">
        <v>3189</v>
      </c>
      <c r="R2306" t="s">
        <v>79</v>
      </c>
      <c r="S2306" t="s">
        <v>40</v>
      </c>
      <c r="T2306" t="s">
        <v>3190</v>
      </c>
      <c r="U2306" t="s">
        <v>100</v>
      </c>
      <c r="V2306" t="s">
        <v>80</v>
      </c>
      <c r="W2306">
        <v>82400</v>
      </c>
      <c r="X2306" t="s">
        <v>81</v>
      </c>
      <c r="Y2306">
        <v>-40</v>
      </c>
      <c r="Z2306" t="s">
        <v>4976</v>
      </c>
      <c r="AA2306" t="s">
        <v>6217</v>
      </c>
      <c r="AB2306" t="s">
        <v>90</v>
      </c>
      <c r="AC2306" t="s">
        <v>91</v>
      </c>
      <c r="AD2306">
        <f>_xlfn.XLOOKUP(MIS[[#This Row],[TRADING SYMBOL]],[1]Sheet1!$D:$D,[1]Sheet1!$C:$C)</f>
        <v>414.75</v>
      </c>
      <c r="AE2306">
        <f>MIS[[#This Row],[OrderAverageTradedPrice]]*MIS[[#This Row],[OrderQuantity]]</f>
        <v>18938</v>
      </c>
      <c r="AF2306">
        <f>MIS[[#This Row],[LTP]]*MIS[[#This Row],[OrderQuantity]]</f>
        <v>16590</v>
      </c>
      <c r="AG2306">
        <f>IF(MIS[[#This Row],[OrderSide]]="SELL",MIS[[#This Row],[VALUE]]-MIS[[#This Row],[LIVE_VALUE]],MIS[[#This Row],[LIVE_VALUE]]-MIS[[#This Row],[VALUE]])</f>
        <v>2348</v>
      </c>
      <c r="AH2306" t="str" cm="1">
        <f t="array" ref="AH2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6" t="str">
        <f>MIS[[#This Row],[TRADING SYMBOL]]</f>
        <v>SENSEX2552082400CE</v>
      </c>
      <c r="AJ2306" t="str">
        <f>IF(RIGHT(MIS[[#This Row],[Main/Hedge]],4)="MAIN","MAIN","HEDGE")</f>
        <v>MAIN</v>
      </c>
      <c r="AK2306" t="str" cm="1">
        <f t="array" ref="AK2306">_xlfn._xlws.FILTER(Table4[Column1],ISNUMBER(SEARCH(Table4[Column1],MIS[[#This Row],[OrderUniqueIdentifier]])),"")</f>
        <v>MS</v>
      </c>
    </row>
    <row r="2307" spans="1:37" x14ac:dyDescent="0.25">
      <c r="A2307" t="s">
        <v>179</v>
      </c>
      <c r="B2307" t="s">
        <v>1497</v>
      </c>
      <c r="C2307" t="s">
        <v>6381</v>
      </c>
      <c r="D2307" t="s">
        <v>72</v>
      </c>
      <c r="E2307" t="s">
        <v>3193</v>
      </c>
      <c r="F2307" t="s">
        <v>98</v>
      </c>
      <c r="G2307" t="s">
        <v>89</v>
      </c>
      <c r="H2307" t="s">
        <v>93</v>
      </c>
      <c r="I2307" t="s">
        <v>76</v>
      </c>
      <c r="J2307" t="s">
        <v>6382</v>
      </c>
      <c r="K2307">
        <v>40</v>
      </c>
      <c r="L2307" t="s">
        <v>77</v>
      </c>
      <c r="M2307" t="s">
        <v>78</v>
      </c>
      <c r="N2307" t="s">
        <v>6382</v>
      </c>
      <c r="O2307" t="s">
        <v>6215</v>
      </c>
      <c r="P2307" t="s">
        <v>6215</v>
      </c>
      <c r="Q2307" t="s">
        <v>3195</v>
      </c>
      <c r="R2307" t="s">
        <v>79</v>
      </c>
      <c r="S2307" t="s">
        <v>40</v>
      </c>
      <c r="T2307" t="s">
        <v>3196</v>
      </c>
      <c r="U2307" t="s">
        <v>100</v>
      </c>
      <c r="V2307" t="s">
        <v>80</v>
      </c>
      <c r="W2307">
        <v>82200</v>
      </c>
      <c r="X2307" t="s">
        <v>85</v>
      </c>
      <c r="Y2307">
        <v>-40</v>
      </c>
      <c r="Z2307" t="s">
        <v>6217</v>
      </c>
      <c r="AA2307" t="s">
        <v>6217</v>
      </c>
      <c r="AB2307" t="s">
        <v>107</v>
      </c>
      <c r="AC2307" t="s">
        <v>91</v>
      </c>
      <c r="AD2307">
        <f>_xlfn.XLOOKUP(MIS[[#This Row],[TRADING SYMBOL]],[1]Sheet1!$D:$D,[1]Sheet1!$C:$C)</f>
        <v>350</v>
      </c>
      <c r="AE2307">
        <f>MIS[[#This Row],[OrderAverageTradedPrice]]*MIS[[#This Row],[OrderQuantity]]</f>
        <v>18792</v>
      </c>
      <c r="AF2307">
        <f>MIS[[#This Row],[LTP]]*MIS[[#This Row],[OrderQuantity]]</f>
        <v>14000</v>
      </c>
      <c r="AG2307">
        <f>IF(MIS[[#This Row],[OrderSide]]="SELL",MIS[[#This Row],[VALUE]]-MIS[[#This Row],[LIVE_VALUE]],MIS[[#This Row],[LIVE_VALUE]]-MIS[[#This Row],[VALUE]])</f>
        <v>4792</v>
      </c>
      <c r="AH2307" t="str" cm="1">
        <f t="array" ref="AH2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7" t="str">
        <f>MIS[[#This Row],[TRADING SYMBOL]]</f>
        <v>SENSEX2552082200PE</v>
      </c>
      <c r="AJ2307" t="str">
        <f>IF(RIGHT(MIS[[#This Row],[Main/Hedge]],4)="MAIN","MAIN","HEDGE")</f>
        <v>MAIN</v>
      </c>
      <c r="AK2307" t="str" cm="1">
        <f t="array" ref="AK2307">_xlfn._xlws.FILTER(Table4[Column1],ISNUMBER(SEARCH(Table4[Column1],MIS[[#This Row],[OrderUniqueIdentifier]])),"")</f>
        <v>MS</v>
      </c>
    </row>
    <row r="2308" spans="1:37" x14ac:dyDescent="0.25">
      <c r="A2308" t="s">
        <v>179</v>
      </c>
      <c r="B2308" t="s">
        <v>1497</v>
      </c>
      <c r="C2308" t="s">
        <v>6383</v>
      </c>
      <c r="D2308" t="s">
        <v>72</v>
      </c>
      <c r="E2308" t="s">
        <v>160</v>
      </c>
      <c r="F2308" t="s">
        <v>98</v>
      </c>
      <c r="G2308" t="s">
        <v>89</v>
      </c>
      <c r="H2308" t="s">
        <v>93</v>
      </c>
      <c r="I2308" t="s">
        <v>76</v>
      </c>
      <c r="J2308" t="s">
        <v>6384</v>
      </c>
      <c r="K2308">
        <v>40</v>
      </c>
      <c r="L2308" t="s">
        <v>77</v>
      </c>
      <c r="M2308" t="s">
        <v>78</v>
      </c>
      <c r="N2308" t="s">
        <v>6384</v>
      </c>
      <c r="O2308" t="s">
        <v>6215</v>
      </c>
      <c r="P2308" t="s">
        <v>6215</v>
      </c>
      <c r="Q2308" t="s">
        <v>162</v>
      </c>
      <c r="R2308" t="s">
        <v>79</v>
      </c>
      <c r="S2308" t="s">
        <v>40</v>
      </c>
      <c r="T2308" t="s">
        <v>163</v>
      </c>
      <c r="U2308" t="s">
        <v>100</v>
      </c>
      <c r="V2308" t="s">
        <v>80</v>
      </c>
      <c r="W2308">
        <v>82500</v>
      </c>
      <c r="X2308" t="s">
        <v>81</v>
      </c>
      <c r="Y2308">
        <v>-40</v>
      </c>
      <c r="Z2308" t="s">
        <v>6217</v>
      </c>
      <c r="AA2308" t="s">
        <v>6217</v>
      </c>
      <c r="AB2308" t="s">
        <v>90</v>
      </c>
      <c r="AC2308" t="s">
        <v>91</v>
      </c>
      <c r="AD2308">
        <f>_xlfn.XLOOKUP(MIS[[#This Row],[TRADING SYMBOL]],[1]Sheet1!$D:$D,[1]Sheet1!$C:$C)</f>
        <v>367.2</v>
      </c>
      <c r="AE2308">
        <f>MIS[[#This Row],[OrderAverageTradedPrice]]*MIS[[#This Row],[OrderQuantity]]</f>
        <v>16998</v>
      </c>
      <c r="AF2308">
        <f>MIS[[#This Row],[LTP]]*MIS[[#This Row],[OrderQuantity]]</f>
        <v>14688</v>
      </c>
      <c r="AG2308">
        <f>IF(MIS[[#This Row],[OrderSide]]="SELL",MIS[[#This Row],[VALUE]]-MIS[[#This Row],[LIVE_VALUE]],MIS[[#This Row],[LIVE_VALUE]]-MIS[[#This Row],[VALUE]])</f>
        <v>2310</v>
      </c>
      <c r="AH2308" t="str" cm="1">
        <f t="array" ref="AH2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8" t="str">
        <f>MIS[[#This Row],[TRADING SYMBOL]]</f>
        <v>SENSEX2552082500CE</v>
      </c>
      <c r="AJ2308" t="str">
        <f>IF(RIGHT(MIS[[#This Row],[Main/Hedge]],4)="MAIN","MAIN","HEDGE")</f>
        <v>MAIN</v>
      </c>
      <c r="AK2308" t="str" cm="1">
        <f t="array" ref="AK2308">_xlfn._xlws.FILTER(Table4[Column1],ISNUMBER(SEARCH(Table4[Column1],MIS[[#This Row],[OrderUniqueIdentifier]])),"")</f>
        <v>MS</v>
      </c>
    </row>
    <row r="2309" spans="1:37" x14ac:dyDescent="0.25">
      <c r="A2309" t="s">
        <v>179</v>
      </c>
      <c r="B2309" t="s">
        <v>180</v>
      </c>
      <c r="C2309" t="s">
        <v>6411</v>
      </c>
      <c r="D2309" t="s">
        <v>72</v>
      </c>
      <c r="E2309" t="s">
        <v>2053</v>
      </c>
      <c r="F2309" t="s">
        <v>98</v>
      </c>
      <c r="G2309" t="s">
        <v>89</v>
      </c>
      <c r="H2309" t="s">
        <v>93</v>
      </c>
      <c r="I2309" t="s">
        <v>76</v>
      </c>
      <c r="J2309" t="s">
        <v>6412</v>
      </c>
      <c r="K2309">
        <v>20</v>
      </c>
      <c r="L2309" t="s">
        <v>77</v>
      </c>
      <c r="M2309" t="s">
        <v>78</v>
      </c>
      <c r="N2309" t="s">
        <v>6412</v>
      </c>
      <c r="O2309" t="s">
        <v>4975</v>
      </c>
      <c r="P2309" t="s">
        <v>6215</v>
      </c>
      <c r="Q2309" t="s">
        <v>2055</v>
      </c>
      <c r="R2309" t="s">
        <v>79</v>
      </c>
      <c r="S2309" t="s">
        <v>40</v>
      </c>
      <c r="T2309" t="s">
        <v>2056</v>
      </c>
      <c r="U2309" t="s">
        <v>100</v>
      </c>
      <c r="V2309" t="s">
        <v>80</v>
      </c>
      <c r="W2309">
        <v>82300</v>
      </c>
      <c r="X2309" t="s">
        <v>85</v>
      </c>
      <c r="Y2309">
        <v>-20</v>
      </c>
      <c r="Z2309" t="s">
        <v>4976</v>
      </c>
      <c r="AA2309" t="s">
        <v>6217</v>
      </c>
      <c r="AB2309" t="s">
        <v>107</v>
      </c>
      <c r="AC2309" t="s">
        <v>91</v>
      </c>
      <c r="AD2309">
        <f>_xlfn.XLOOKUP(MIS[[#This Row],[TRADING SYMBOL]],[1]Sheet1!$D:$D,[1]Sheet1!$C:$C)</f>
        <v>389.05</v>
      </c>
      <c r="AE2309">
        <f>MIS[[#This Row],[OrderAverageTradedPrice]]*MIS[[#This Row],[OrderQuantity]]</f>
        <v>10301</v>
      </c>
      <c r="AF2309">
        <f>MIS[[#This Row],[LTP]]*MIS[[#This Row],[OrderQuantity]]</f>
        <v>7781</v>
      </c>
      <c r="AG2309">
        <f>IF(MIS[[#This Row],[OrderSide]]="SELL",MIS[[#This Row],[VALUE]]-MIS[[#This Row],[LIVE_VALUE]],MIS[[#This Row],[LIVE_VALUE]]-MIS[[#This Row],[VALUE]])</f>
        <v>2520</v>
      </c>
      <c r="AH2309" t="str" cm="1">
        <f t="array" ref="AH2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9" t="str">
        <f>MIS[[#This Row],[TRADING SYMBOL]]</f>
        <v>SENSEX2552082300PE</v>
      </c>
      <c r="AJ2309" t="str">
        <f>IF(RIGHT(MIS[[#This Row],[Main/Hedge]],4)="MAIN","MAIN","HEDGE")</f>
        <v>MAIN</v>
      </c>
      <c r="AK2309" t="str" cm="1">
        <f t="array" ref="AK2309">_xlfn._xlws.FILTER(Table4[Column1],ISNUMBER(SEARCH(Table4[Column1],MIS[[#This Row],[OrderUniqueIdentifier]])),"")</f>
        <v>MS</v>
      </c>
    </row>
    <row r="2310" spans="1:37" x14ac:dyDescent="0.25">
      <c r="A2310" t="s">
        <v>179</v>
      </c>
      <c r="B2310" t="s">
        <v>180</v>
      </c>
      <c r="C2310" t="s">
        <v>6413</v>
      </c>
      <c r="D2310" t="s">
        <v>72</v>
      </c>
      <c r="E2310" t="s">
        <v>3186</v>
      </c>
      <c r="F2310" t="s">
        <v>98</v>
      </c>
      <c r="G2310" t="s">
        <v>89</v>
      </c>
      <c r="H2310" t="s">
        <v>93</v>
      </c>
      <c r="I2310" t="s">
        <v>76</v>
      </c>
      <c r="J2310" t="s">
        <v>6414</v>
      </c>
      <c r="K2310">
        <v>20</v>
      </c>
      <c r="L2310" t="s">
        <v>77</v>
      </c>
      <c r="M2310" t="s">
        <v>78</v>
      </c>
      <c r="N2310" t="s">
        <v>6414</v>
      </c>
      <c r="O2310" t="s">
        <v>6215</v>
      </c>
      <c r="P2310" t="s">
        <v>6215</v>
      </c>
      <c r="Q2310" t="s">
        <v>3189</v>
      </c>
      <c r="R2310" t="s">
        <v>79</v>
      </c>
      <c r="S2310" t="s">
        <v>40</v>
      </c>
      <c r="T2310" t="s">
        <v>3190</v>
      </c>
      <c r="U2310" t="s">
        <v>100</v>
      </c>
      <c r="V2310" t="s">
        <v>80</v>
      </c>
      <c r="W2310">
        <v>82400</v>
      </c>
      <c r="X2310" t="s">
        <v>81</v>
      </c>
      <c r="Y2310">
        <v>-20</v>
      </c>
      <c r="Z2310" t="s">
        <v>6217</v>
      </c>
      <c r="AA2310" t="s">
        <v>6217</v>
      </c>
      <c r="AB2310" t="s">
        <v>90</v>
      </c>
      <c r="AC2310" t="s">
        <v>91</v>
      </c>
      <c r="AD2310">
        <f>_xlfn.XLOOKUP(MIS[[#This Row],[TRADING SYMBOL]],[1]Sheet1!$D:$D,[1]Sheet1!$C:$C)</f>
        <v>414.75</v>
      </c>
      <c r="AE2310">
        <f>MIS[[#This Row],[OrderAverageTradedPrice]]*MIS[[#This Row],[OrderQuantity]]</f>
        <v>9457</v>
      </c>
      <c r="AF2310">
        <f>MIS[[#This Row],[LTP]]*MIS[[#This Row],[OrderQuantity]]</f>
        <v>8295</v>
      </c>
      <c r="AG2310">
        <f>IF(MIS[[#This Row],[OrderSide]]="SELL",MIS[[#This Row],[VALUE]]-MIS[[#This Row],[LIVE_VALUE]],MIS[[#This Row],[LIVE_VALUE]]-MIS[[#This Row],[VALUE]])</f>
        <v>1162</v>
      </c>
      <c r="AH2310" t="str" cm="1">
        <f t="array" ref="AH2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0" t="str">
        <f>MIS[[#This Row],[TRADING SYMBOL]]</f>
        <v>SENSEX2552082400CE</v>
      </c>
      <c r="AJ2310" t="str">
        <f>IF(RIGHT(MIS[[#This Row],[Main/Hedge]],4)="MAIN","MAIN","HEDGE")</f>
        <v>MAIN</v>
      </c>
      <c r="AK2310" t="str" cm="1">
        <f t="array" ref="AK2310">_xlfn._xlws.FILTER(Table4[Column1],ISNUMBER(SEARCH(Table4[Column1],MIS[[#This Row],[OrderUniqueIdentifier]])),"")</f>
        <v>MS</v>
      </c>
    </row>
    <row r="2311" spans="1:37" x14ac:dyDescent="0.25">
      <c r="A2311" t="s">
        <v>179</v>
      </c>
      <c r="B2311" t="s">
        <v>180</v>
      </c>
      <c r="C2311" t="s">
        <v>6415</v>
      </c>
      <c r="D2311" t="s">
        <v>72</v>
      </c>
      <c r="E2311" t="s">
        <v>3193</v>
      </c>
      <c r="F2311" t="s">
        <v>98</v>
      </c>
      <c r="G2311" t="s">
        <v>89</v>
      </c>
      <c r="H2311" t="s">
        <v>93</v>
      </c>
      <c r="I2311" t="s">
        <v>76</v>
      </c>
      <c r="J2311" t="s">
        <v>6416</v>
      </c>
      <c r="K2311">
        <v>20</v>
      </c>
      <c r="L2311" t="s">
        <v>77</v>
      </c>
      <c r="M2311" t="s">
        <v>78</v>
      </c>
      <c r="N2311" t="s">
        <v>6416</v>
      </c>
      <c r="O2311" t="s">
        <v>6215</v>
      </c>
      <c r="P2311" t="s">
        <v>6215</v>
      </c>
      <c r="Q2311" t="s">
        <v>3195</v>
      </c>
      <c r="R2311" t="s">
        <v>79</v>
      </c>
      <c r="S2311" t="s">
        <v>40</v>
      </c>
      <c r="T2311" t="s">
        <v>3196</v>
      </c>
      <c r="U2311" t="s">
        <v>100</v>
      </c>
      <c r="V2311" t="s">
        <v>80</v>
      </c>
      <c r="W2311">
        <v>82200</v>
      </c>
      <c r="X2311" t="s">
        <v>85</v>
      </c>
      <c r="Y2311">
        <v>-20</v>
      </c>
      <c r="Z2311" t="s">
        <v>6217</v>
      </c>
      <c r="AA2311" t="s">
        <v>6217</v>
      </c>
      <c r="AB2311" t="s">
        <v>107</v>
      </c>
      <c r="AC2311" t="s">
        <v>91</v>
      </c>
      <c r="AD2311">
        <f>_xlfn.XLOOKUP(MIS[[#This Row],[TRADING SYMBOL]],[1]Sheet1!$D:$D,[1]Sheet1!$C:$C)</f>
        <v>350</v>
      </c>
      <c r="AE2311">
        <f>MIS[[#This Row],[OrderAverageTradedPrice]]*MIS[[#This Row],[OrderQuantity]]</f>
        <v>9383</v>
      </c>
      <c r="AF2311">
        <f>MIS[[#This Row],[LTP]]*MIS[[#This Row],[OrderQuantity]]</f>
        <v>7000</v>
      </c>
      <c r="AG2311">
        <f>IF(MIS[[#This Row],[OrderSide]]="SELL",MIS[[#This Row],[VALUE]]-MIS[[#This Row],[LIVE_VALUE]],MIS[[#This Row],[LIVE_VALUE]]-MIS[[#This Row],[VALUE]])</f>
        <v>2383</v>
      </c>
      <c r="AH2311" t="str" cm="1">
        <f t="array" ref="AH2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1" t="str">
        <f>MIS[[#This Row],[TRADING SYMBOL]]</f>
        <v>SENSEX2552082200PE</v>
      </c>
      <c r="AJ2311" t="str">
        <f>IF(RIGHT(MIS[[#This Row],[Main/Hedge]],4)="MAIN","MAIN","HEDGE")</f>
        <v>MAIN</v>
      </c>
      <c r="AK2311" t="str" cm="1">
        <f t="array" ref="AK2311">_xlfn._xlws.FILTER(Table4[Column1],ISNUMBER(SEARCH(Table4[Column1],MIS[[#This Row],[OrderUniqueIdentifier]])),"")</f>
        <v>MS</v>
      </c>
    </row>
    <row r="2312" spans="1:37" x14ac:dyDescent="0.25">
      <c r="A2312" t="s">
        <v>179</v>
      </c>
      <c r="B2312" t="s">
        <v>219</v>
      </c>
      <c r="C2312" t="s">
        <v>6441</v>
      </c>
      <c r="D2312" t="s">
        <v>72</v>
      </c>
      <c r="E2312" t="s">
        <v>2053</v>
      </c>
      <c r="F2312" t="s">
        <v>98</v>
      </c>
      <c r="G2312" t="s">
        <v>89</v>
      </c>
      <c r="H2312" t="s">
        <v>93</v>
      </c>
      <c r="I2312" t="s">
        <v>76</v>
      </c>
      <c r="J2312" t="s">
        <v>6412</v>
      </c>
      <c r="K2312">
        <v>20</v>
      </c>
      <c r="L2312" t="s">
        <v>77</v>
      </c>
      <c r="M2312" t="s">
        <v>78</v>
      </c>
      <c r="N2312" t="s">
        <v>6412</v>
      </c>
      <c r="O2312" t="s">
        <v>4975</v>
      </c>
      <c r="P2312" t="s">
        <v>6215</v>
      </c>
      <c r="Q2312" t="s">
        <v>2055</v>
      </c>
      <c r="R2312" t="s">
        <v>79</v>
      </c>
      <c r="S2312" t="s">
        <v>40</v>
      </c>
      <c r="T2312" t="s">
        <v>2056</v>
      </c>
      <c r="U2312" t="s">
        <v>100</v>
      </c>
      <c r="V2312" t="s">
        <v>80</v>
      </c>
      <c r="W2312">
        <v>82300</v>
      </c>
      <c r="X2312" t="s">
        <v>85</v>
      </c>
      <c r="Y2312">
        <v>-20</v>
      </c>
      <c r="Z2312" t="s">
        <v>4976</v>
      </c>
      <c r="AA2312" t="s">
        <v>6217</v>
      </c>
      <c r="AB2312" t="s">
        <v>107</v>
      </c>
      <c r="AC2312" t="s">
        <v>91</v>
      </c>
      <c r="AD2312">
        <f>_xlfn.XLOOKUP(MIS[[#This Row],[TRADING SYMBOL]],[1]Sheet1!$D:$D,[1]Sheet1!$C:$C)</f>
        <v>389.05</v>
      </c>
      <c r="AE2312">
        <f>MIS[[#This Row],[OrderAverageTradedPrice]]*MIS[[#This Row],[OrderQuantity]]</f>
        <v>10301</v>
      </c>
      <c r="AF2312">
        <f>MIS[[#This Row],[LTP]]*MIS[[#This Row],[OrderQuantity]]</f>
        <v>7781</v>
      </c>
      <c r="AG2312">
        <f>IF(MIS[[#This Row],[OrderSide]]="SELL",MIS[[#This Row],[VALUE]]-MIS[[#This Row],[LIVE_VALUE]],MIS[[#This Row],[LIVE_VALUE]]-MIS[[#This Row],[VALUE]])</f>
        <v>2520</v>
      </c>
      <c r="AH2312" t="str" cm="1">
        <f t="array" ref="AH2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2" t="str">
        <f>MIS[[#This Row],[TRADING SYMBOL]]</f>
        <v>SENSEX2552082300PE</v>
      </c>
      <c r="AJ2312" t="str">
        <f>IF(RIGHT(MIS[[#This Row],[Main/Hedge]],4)="MAIN","MAIN","HEDGE")</f>
        <v>MAIN</v>
      </c>
      <c r="AK2312" t="str" cm="1">
        <f t="array" ref="AK2312">_xlfn._xlws.FILTER(Table4[Column1],ISNUMBER(SEARCH(Table4[Column1],MIS[[#This Row],[OrderUniqueIdentifier]])),"")</f>
        <v>MS</v>
      </c>
    </row>
    <row r="2313" spans="1:37" x14ac:dyDescent="0.25">
      <c r="A2313" t="s">
        <v>179</v>
      </c>
      <c r="B2313" t="s">
        <v>219</v>
      </c>
      <c r="C2313" t="s">
        <v>6442</v>
      </c>
      <c r="D2313" t="s">
        <v>72</v>
      </c>
      <c r="E2313" t="s">
        <v>3186</v>
      </c>
      <c r="F2313" t="s">
        <v>98</v>
      </c>
      <c r="G2313" t="s">
        <v>89</v>
      </c>
      <c r="H2313" t="s">
        <v>93</v>
      </c>
      <c r="I2313" t="s">
        <v>76</v>
      </c>
      <c r="J2313" t="s">
        <v>6443</v>
      </c>
      <c r="K2313">
        <v>20</v>
      </c>
      <c r="L2313" t="s">
        <v>77</v>
      </c>
      <c r="M2313" t="s">
        <v>78</v>
      </c>
      <c r="N2313" t="s">
        <v>6443</v>
      </c>
      <c r="O2313" t="s">
        <v>4975</v>
      </c>
      <c r="P2313" t="s">
        <v>6215</v>
      </c>
      <c r="Q2313" t="s">
        <v>3189</v>
      </c>
      <c r="R2313" t="s">
        <v>79</v>
      </c>
      <c r="S2313" t="s">
        <v>40</v>
      </c>
      <c r="T2313" t="s">
        <v>3190</v>
      </c>
      <c r="U2313" t="s">
        <v>100</v>
      </c>
      <c r="V2313" t="s">
        <v>80</v>
      </c>
      <c r="W2313">
        <v>82400</v>
      </c>
      <c r="X2313" t="s">
        <v>81</v>
      </c>
      <c r="Y2313">
        <v>-20</v>
      </c>
      <c r="Z2313" t="s">
        <v>4976</v>
      </c>
      <c r="AA2313" t="s">
        <v>6217</v>
      </c>
      <c r="AB2313" t="s">
        <v>90</v>
      </c>
      <c r="AC2313" t="s">
        <v>91</v>
      </c>
      <c r="AD2313">
        <f>_xlfn.XLOOKUP(MIS[[#This Row],[TRADING SYMBOL]],[1]Sheet1!$D:$D,[1]Sheet1!$C:$C)</f>
        <v>414.75</v>
      </c>
      <c r="AE2313">
        <f>MIS[[#This Row],[OrderAverageTradedPrice]]*MIS[[#This Row],[OrderQuantity]]</f>
        <v>9479</v>
      </c>
      <c r="AF2313">
        <f>MIS[[#This Row],[LTP]]*MIS[[#This Row],[OrderQuantity]]</f>
        <v>8295</v>
      </c>
      <c r="AG2313">
        <f>IF(MIS[[#This Row],[OrderSide]]="SELL",MIS[[#This Row],[VALUE]]-MIS[[#This Row],[LIVE_VALUE]],MIS[[#This Row],[LIVE_VALUE]]-MIS[[#This Row],[VALUE]])</f>
        <v>1184</v>
      </c>
      <c r="AH2313" t="str" cm="1">
        <f t="array" ref="AH2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3" t="str">
        <f>MIS[[#This Row],[TRADING SYMBOL]]</f>
        <v>SENSEX2552082400CE</v>
      </c>
      <c r="AJ2313" t="str">
        <f>IF(RIGHT(MIS[[#This Row],[Main/Hedge]],4)="MAIN","MAIN","HEDGE")</f>
        <v>MAIN</v>
      </c>
      <c r="AK2313" t="str" cm="1">
        <f t="array" ref="AK2313">_xlfn._xlws.FILTER(Table4[Column1],ISNUMBER(SEARCH(Table4[Column1],MIS[[#This Row],[OrderUniqueIdentifier]])),"")</f>
        <v>MS</v>
      </c>
    </row>
    <row r="2314" spans="1:37" x14ac:dyDescent="0.25">
      <c r="A2314" t="s">
        <v>179</v>
      </c>
      <c r="B2314" t="s">
        <v>219</v>
      </c>
      <c r="C2314" t="s">
        <v>6444</v>
      </c>
      <c r="D2314" t="s">
        <v>72</v>
      </c>
      <c r="E2314" t="s">
        <v>3193</v>
      </c>
      <c r="F2314" t="s">
        <v>98</v>
      </c>
      <c r="G2314" t="s">
        <v>89</v>
      </c>
      <c r="H2314" t="s">
        <v>93</v>
      </c>
      <c r="I2314" t="s">
        <v>76</v>
      </c>
      <c r="J2314" t="s">
        <v>6416</v>
      </c>
      <c r="K2314">
        <v>20</v>
      </c>
      <c r="L2314" t="s">
        <v>77</v>
      </c>
      <c r="M2314" t="s">
        <v>78</v>
      </c>
      <c r="N2314" t="s">
        <v>6416</v>
      </c>
      <c r="O2314" t="s">
        <v>6215</v>
      </c>
      <c r="P2314" t="s">
        <v>6215</v>
      </c>
      <c r="Q2314" t="s">
        <v>3195</v>
      </c>
      <c r="R2314" t="s">
        <v>79</v>
      </c>
      <c r="S2314" t="s">
        <v>40</v>
      </c>
      <c r="T2314" t="s">
        <v>3196</v>
      </c>
      <c r="U2314" t="s">
        <v>100</v>
      </c>
      <c r="V2314" t="s">
        <v>80</v>
      </c>
      <c r="W2314">
        <v>82200</v>
      </c>
      <c r="X2314" t="s">
        <v>85</v>
      </c>
      <c r="Y2314">
        <v>-20</v>
      </c>
      <c r="Z2314" t="s">
        <v>6217</v>
      </c>
      <c r="AA2314" t="s">
        <v>6217</v>
      </c>
      <c r="AB2314" t="s">
        <v>107</v>
      </c>
      <c r="AC2314" t="s">
        <v>91</v>
      </c>
      <c r="AD2314">
        <f>_xlfn.XLOOKUP(MIS[[#This Row],[TRADING SYMBOL]],[1]Sheet1!$D:$D,[1]Sheet1!$C:$C)</f>
        <v>350</v>
      </c>
      <c r="AE2314">
        <f>MIS[[#This Row],[OrderAverageTradedPrice]]*MIS[[#This Row],[OrderQuantity]]</f>
        <v>9383</v>
      </c>
      <c r="AF2314">
        <f>MIS[[#This Row],[LTP]]*MIS[[#This Row],[OrderQuantity]]</f>
        <v>7000</v>
      </c>
      <c r="AG2314">
        <f>IF(MIS[[#This Row],[OrderSide]]="SELL",MIS[[#This Row],[VALUE]]-MIS[[#This Row],[LIVE_VALUE]],MIS[[#This Row],[LIVE_VALUE]]-MIS[[#This Row],[VALUE]])</f>
        <v>2383</v>
      </c>
      <c r="AH2314" t="str" cm="1">
        <f t="array" ref="AH2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4" t="str">
        <f>MIS[[#This Row],[TRADING SYMBOL]]</f>
        <v>SENSEX2552082200PE</v>
      </c>
      <c r="AJ2314" t="str">
        <f>IF(RIGHT(MIS[[#This Row],[Main/Hedge]],4)="MAIN","MAIN","HEDGE")</f>
        <v>MAIN</v>
      </c>
      <c r="AK2314" t="str" cm="1">
        <f t="array" ref="AK2314">_xlfn._xlws.FILTER(Table4[Column1],ISNUMBER(SEARCH(Table4[Column1],MIS[[#This Row],[OrderUniqueIdentifier]])),"")</f>
        <v>MS</v>
      </c>
    </row>
    <row r="2315" spans="1:37" x14ac:dyDescent="0.25">
      <c r="A2315" t="s">
        <v>179</v>
      </c>
      <c r="B2315" t="s">
        <v>229</v>
      </c>
      <c r="C2315" t="s">
        <v>6476</v>
      </c>
      <c r="D2315" t="s">
        <v>72</v>
      </c>
      <c r="E2315" t="s">
        <v>3202</v>
      </c>
      <c r="F2315" t="s">
        <v>98</v>
      </c>
      <c r="G2315" t="s">
        <v>89</v>
      </c>
      <c r="H2315" t="s">
        <v>93</v>
      </c>
      <c r="I2315" t="s">
        <v>76</v>
      </c>
      <c r="J2315" t="s">
        <v>6477</v>
      </c>
      <c r="K2315">
        <v>100</v>
      </c>
      <c r="L2315" t="s">
        <v>77</v>
      </c>
      <c r="M2315" t="s">
        <v>78</v>
      </c>
      <c r="N2315" t="s">
        <v>6478</v>
      </c>
      <c r="O2315" t="s">
        <v>4975</v>
      </c>
      <c r="P2315" t="s">
        <v>6215</v>
      </c>
      <c r="Q2315" t="s">
        <v>3205</v>
      </c>
      <c r="R2315" t="s">
        <v>79</v>
      </c>
      <c r="S2315" t="s">
        <v>40</v>
      </c>
      <c r="T2315" t="s">
        <v>3206</v>
      </c>
      <c r="U2315" t="s">
        <v>100</v>
      </c>
      <c r="V2315" t="s">
        <v>80</v>
      </c>
      <c r="W2315">
        <v>82100</v>
      </c>
      <c r="X2315" t="s">
        <v>85</v>
      </c>
      <c r="Y2315">
        <v>-100</v>
      </c>
      <c r="Z2315" t="s">
        <v>4976</v>
      </c>
      <c r="AA2315" t="s">
        <v>6217</v>
      </c>
      <c r="AB2315" t="s">
        <v>107</v>
      </c>
      <c r="AC2315" t="s">
        <v>91</v>
      </c>
      <c r="AD2315">
        <f>_xlfn.XLOOKUP(MIS[[#This Row],[TRADING SYMBOL]],[1]Sheet1!$D:$D,[1]Sheet1!$C:$C)</f>
        <v>310.8</v>
      </c>
      <c r="AE2315">
        <f>MIS[[#This Row],[OrderAverageTradedPrice]]*MIS[[#This Row],[OrderQuantity]]</f>
        <v>42791</v>
      </c>
      <c r="AF2315">
        <f>MIS[[#This Row],[LTP]]*MIS[[#This Row],[OrderQuantity]]</f>
        <v>31080</v>
      </c>
      <c r="AG2315">
        <f>IF(MIS[[#This Row],[OrderSide]]="SELL",MIS[[#This Row],[VALUE]]-MIS[[#This Row],[LIVE_VALUE]],MIS[[#This Row],[LIVE_VALUE]]-MIS[[#This Row],[VALUE]])</f>
        <v>11711</v>
      </c>
      <c r="AH2315" t="str" cm="1">
        <f t="array" ref="AH2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5" t="str">
        <f>MIS[[#This Row],[TRADING SYMBOL]]</f>
        <v>SENSEX2552082100PE</v>
      </c>
      <c r="AJ2315" t="str">
        <f>IF(RIGHT(MIS[[#This Row],[Main/Hedge]],4)="MAIN","MAIN","HEDGE")</f>
        <v>MAIN</v>
      </c>
      <c r="AK2315" t="str" cm="1">
        <f t="array" ref="AK2315">_xlfn._xlws.FILTER(Table4[Column1],ISNUMBER(SEARCH(Table4[Column1],MIS[[#This Row],[OrderUniqueIdentifier]])),"")</f>
        <v>MS</v>
      </c>
    </row>
    <row r="2316" spans="1:37" x14ac:dyDescent="0.25">
      <c r="A2316" t="s">
        <v>292</v>
      </c>
      <c r="B2316" t="s">
        <v>293</v>
      </c>
      <c r="C2316" t="s">
        <v>314</v>
      </c>
      <c r="D2316" t="s">
        <v>72</v>
      </c>
      <c r="E2316" t="s">
        <v>3202</v>
      </c>
      <c r="F2316" t="s">
        <v>98</v>
      </c>
      <c r="G2316" t="s">
        <v>89</v>
      </c>
      <c r="H2316" t="s">
        <v>93</v>
      </c>
      <c r="I2316" t="s">
        <v>76</v>
      </c>
      <c r="J2316" t="s">
        <v>6545</v>
      </c>
      <c r="K2316">
        <v>100</v>
      </c>
      <c r="L2316" t="s">
        <v>77</v>
      </c>
      <c r="M2316" t="s">
        <v>78</v>
      </c>
      <c r="N2316" t="s">
        <v>6545</v>
      </c>
      <c r="O2316" t="s">
        <v>4975</v>
      </c>
      <c r="P2316" t="s">
        <v>6215</v>
      </c>
      <c r="Q2316" t="s">
        <v>3205</v>
      </c>
      <c r="R2316" t="s">
        <v>79</v>
      </c>
      <c r="S2316" t="s">
        <v>3964</v>
      </c>
      <c r="T2316" t="s">
        <v>3206</v>
      </c>
      <c r="U2316" t="s">
        <v>100</v>
      </c>
      <c r="V2316" t="s">
        <v>80</v>
      </c>
      <c r="W2316">
        <v>82100</v>
      </c>
      <c r="X2316" t="s">
        <v>85</v>
      </c>
      <c r="Y2316">
        <v>-100</v>
      </c>
      <c r="Z2316" t="s">
        <v>4976</v>
      </c>
      <c r="AA2316" t="s">
        <v>6217</v>
      </c>
      <c r="AB2316" t="s">
        <v>107</v>
      </c>
      <c r="AC2316" t="s">
        <v>91</v>
      </c>
      <c r="AD2316">
        <f>_xlfn.XLOOKUP(MIS[[#This Row],[TRADING SYMBOL]],[1]Sheet1!$D:$D,[1]Sheet1!$C:$C)</f>
        <v>310.8</v>
      </c>
      <c r="AE2316">
        <f>MIS[[#This Row],[OrderAverageTradedPrice]]*MIS[[#This Row],[OrderQuantity]]</f>
        <v>42805</v>
      </c>
      <c r="AF2316">
        <f>MIS[[#This Row],[LTP]]*MIS[[#This Row],[OrderQuantity]]</f>
        <v>31080</v>
      </c>
      <c r="AG2316">
        <f>IF(MIS[[#This Row],[OrderSide]]="SELL",MIS[[#This Row],[VALUE]]-MIS[[#This Row],[LIVE_VALUE]],MIS[[#This Row],[LIVE_VALUE]]-MIS[[#This Row],[VALUE]])</f>
        <v>11725</v>
      </c>
      <c r="AH2316" t="str" cm="1">
        <f t="array" ref="AH2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6" t="str">
        <f>MIS[[#This Row],[TRADING SYMBOL]]</f>
        <v>SENSEX2552082100PE</v>
      </c>
      <c r="AJ2316" t="str">
        <f>IF(RIGHT(MIS[[#This Row],[Main/Hedge]],4)="MAIN","MAIN","HEDGE")</f>
        <v>MAIN</v>
      </c>
      <c r="AK2316" t="str" cm="1">
        <f t="array" ref="AK2316">_xlfn._xlws.FILTER(Table4[Column1],ISNUMBER(SEARCH(Table4[Column1],MIS[[#This Row],[OrderUniqueIdentifier]])),"")</f>
        <v>MS</v>
      </c>
    </row>
    <row r="2317" spans="1:37" x14ac:dyDescent="0.25">
      <c r="A2317" t="s">
        <v>1702</v>
      </c>
      <c r="B2317" t="s">
        <v>1703</v>
      </c>
      <c r="C2317" t="s">
        <v>7113</v>
      </c>
      <c r="D2317" t="s">
        <v>72</v>
      </c>
      <c r="E2317" t="s">
        <v>160</v>
      </c>
      <c r="F2317" t="s">
        <v>98</v>
      </c>
      <c r="G2317" t="s">
        <v>89</v>
      </c>
      <c r="H2317" t="s">
        <v>93</v>
      </c>
      <c r="I2317" t="s">
        <v>76</v>
      </c>
      <c r="J2317" t="s">
        <v>7114</v>
      </c>
      <c r="K2317">
        <v>220</v>
      </c>
      <c r="L2317" t="s">
        <v>77</v>
      </c>
      <c r="M2317" t="s">
        <v>78</v>
      </c>
      <c r="N2317" t="s">
        <v>7115</v>
      </c>
      <c r="O2317" t="s">
        <v>4975</v>
      </c>
      <c r="P2317" t="s">
        <v>6215</v>
      </c>
      <c r="Q2317" t="s">
        <v>162</v>
      </c>
      <c r="R2317" t="s">
        <v>79</v>
      </c>
      <c r="S2317" t="s">
        <v>40</v>
      </c>
      <c r="T2317" t="s">
        <v>163</v>
      </c>
      <c r="U2317" t="s">
        <v>100</v>
      </c>
      <c r="V2317" t="s">
        <v>80</v>
      </c>
      <c r="W2317">
        <v>82500</v>
      </c>
      <c r="X2317" t="s">
        <v>81</v>
      </c>
      <c r="Y2317">
        <v>-220</v>
      </c>
      <c r="Z2317" t="s">
        <v>4976</v>
      </c>
      <c r="AA2317" t="s">
        <v>6217</v>
      </c>
      <c r="AB2317" t="s">
        <v>90</v>
      </c>
      <c r="AC2317" t="s">
        <v>91</v>
      </c>
      <c r="AD2317">
        <f>_xlfn.XLOOKUP(MIS[[#This Row],[TRADING SYMBOL]],[1]Sheet1!$D:$D,[1]Sheet1!$C:$C)</f>
        <v>367.2</v>
      </c>
      <c r="AE2317">
        <f>MIS[[#This Row],[OrderAverageTradedPrice]]*MIS[[#This Row],[OrderQuantity]]</f>
        <v>93568.999999999927</v>
      </c>
      <c r="AF2317">
        <f>MIS[[#This Row],[LTP]]*MIS[[#This Row],[OrderQuantity]]</f>
        <v>80784</v>
      </c>
      <c r="AG2317">
        <f>IF(MIS[[#This Row],[OrderSide]]="SELL",MIS[[#This Row],[VALUE]]-MIS[[#This Row],[LIVE_VALUE]],MIS[[#This Row],[LIVE_VALUE]]-MIS[[#This Row],[VALUE]])</f>
        <v>12784.999999999927</v>
      </c>
      <c r="AH2317" t="str" cm="1">
        <f t="array" ref="AH2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7" t="str">
        <f>MIS[[#This Row],[TRADING SYMBOL]]</f>
        <v>SENSEX2552082500CE</v>
      </c>
      <c r="AJ2317" t="str">
        <f>IF(RIGHT(MIS[[#This Row],[Main/Hedge]],4)="MAIN","MAIN","HEDGE")</f>
        <v>MAIN</v>
      </c>
      <c r="AK2317" t="str" cm="1">
        <f t="array" ref="AK2317">_xlfn._xlws.FILTER(Table4[Column1],ISNUMBER(SEARCH(Table4[Column1],MIS[[#This Row],[OrderUniqueIdentifier]])),"")</f>
        <v>MS</v>
      </c>
    </row>
    <row r="2318" spans="1:37" x14ac:dyDescent="0.25">
      <c r="A2318" t="s">
        <v>1702</v>
      </c>
      <c r="B2318" t="s">
        <v>1703</v>
      </c>
      <c r="C2318" t="s">
        <v>7116</v>
      </c>
      <c r="D2318" t="s">
        <v>72</v>
      </c>
      <c r="E2318" t="s">
        <v>3202</v>
      </c>
      <c r="F2318" t="s">
        <v>98</v>
      </c>
      <c r="G2318" t="s">
        <v>89</v>
      </c>
      <c r="H2318" t="s">
        <v>93</v>
      </c>
      <c r="I2318" t="s">
        <v>76</v>
      </c>
      <c r="J2318" t="s">
        <v>7117</v>
      </c>
      <c r="K2318">
        <v>220</v>
      </c>
      <c r="L2318" t="s">
        <v>77</v>
      </c>
      <c r="M2318" t="s">
        <v>78</v>
      </c>
      <c r="N2318" t="s">
        <v>7118</v>
      </c>
      <c r="O2318" t="s">
        <v>6215</v>
      </c>
      <c r="P2318" t="s">
        <v>6215</v>
      </c>
      <c r="Q2318" t="s">
        <v>3205</v>
      </c>
      <c r="R2318" t="s">
        <v>79</v>
      </c>
      <c r="S2318" t="s">
        <v>40</v>
      </c>
      <c r="T2318" t="s">
        <v>3206</v>
      </c>
      <c r="U2318" t="s">
        <v>100</v>
      </c>
      <c r="V2318" t="s">
        <v>80</v>
      </c>
      <c r="W2318">
        <v>82100</v>
      </c>
      <c r="X2318" t="s">
        <v>85</v>
      </c>
      <c r="Y2318">
        <v>-220</v>
      </c>
      <c r="Z2318" t="s">
        <v>6217</v>
      </c>
      <c r="AA2318" t="s">
        <v>6217</v>
      </c>
      <c r="AB2318" t="s">
        <v>107</v>
      </c>
      <c r="AC2318" t="s">
        <v>91</v>
      </c>
      <c r="AD2318">
        <f>_xlfn.XLOOKUP(MIS[[#This Row],[TRADING SYMBOL]],[1]Sheet1!$D:$D,[1]Sheet1!$C:$C)</f>
        <v>310.8</v>
      </c>
      <c r="AE2318">
        <f>MIS[[#This Row],[OrderAverageTradedPrice]]*MIS[[#This Row],[OrderQuantity]]</f>
        <v>94090.999999999869</v>
      </c>
      <c r="AF2318">
        <f>MIS[[#This Row],[LTP]]*MIS[[#This Row],[OrderQuantity]]</f>
        <v>68376</v>
      </c>
      <c r="AG2318">
        <f>IF(MIS[[#This Row],[OrderSide]]="SELL",MIS[[#This Row],[VALUE]]-MIS[[#This Row],[LIVE_VALUE]],MIS[[#This Row],[LIVE_VALUE]]-MIS[[#This Row],[VALUE]])</f>
        <v>25714.999999999869</v>
      </c>
      <c r="AH2318" t="str" cm="1">
        <f t="array" ref="AH2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8" t="str">
        <f>MIS[[#This Row],[TRADING SYMBOL]]</f>
        <v>SENSEX2552082100PE</v>
      </c>
      <c r="AJ2318" t="str">
        <f>IF(RIGHT(MIS[[#This Row],[Main/Hedge]],4)="MAIN","MAIN","HEDGE")</f>
        <v>MAIN</v>
      </c>
      <c r="AK2318" t="str" cm="1">
        <f t="array" ref="AK2318">_xlfn._xlws.FILTER(Table4[Column1],ISNUMBER(SEARCH(Table4[Column1],MIS[[#This Row],[OrderUniqueIdentifier]])),"")</f>
        <v>MS</v>
      </c>
    </row>
    <row r="2319" spans="1:37" x14ac:dyDescent="0.25">
      <c r="A2319" t="s">
        <v>179</v>
      </c>
      <c r="B2319" t="s">
        <v>1446</v>
      </c>
      <c r="C2319" t="s">
        <v>6212</v>
      </c>
      <c r="D2319" t="s">
        <v>72</v>
      </c>
      <c r="E2319" t="s">
        <v>2044</v>
      </c>
      <c r="F2319" t="s">
        <v>98</v>
      </c>
      <c r="G2319" t="s">
        <v>89</v>
      </c>
      <c r="H2319" t="s">
        <v>93</v>
      </c>
      <c r="I2319" t="s">
        <v>76</v>
      </c>
      <c r="J2319" t="s">
        <v>6213</v>
      </c>
      <c r="K2319">
        <v>120</v>
      </c>
      <c r="L2319" t="s">
        <v>77</v>
      </c>
      <c r="M2319" t="s">
        <v>78</v>
      </c>
      <c r="N2319" t="s">
        <v>6214</v>
      </c>
      <c r="O2319" t="s">
        <v>6215</v>
      </c>
      <c r="P2319" t="s">
        <v>6216</v>
      </c>
      <c r="Q2319" t="s">
        <v>2048</v>
      </c>
      <c r="R2319" t="s">
        <v>79</v>
      </c>
      <c r="S2319" t="s">
        <v>40</v>
      </c>
      <c r="T2319" t="s">
        <v>2049</v>
      </c>
      <c r="U2319" t="s">
        <v>100</v>
      </c>
      <c r="V2319" t="s">
        <v>80</v>
      </c>
      <c r="W2319">
        <v>82300</v>
      </c>
      <c r="X2319" t="s">
        <v>81</v>
      </c>
      <c r="Y2319">
        <v>-120</v>
      </c>
      <c r="Z2319" t="s">
        <v>6217</v>
      </c>
      <c r="AA2319" t="s">
        <v>6218</v>
      </c>
      <c r="AB2319" t="s">
        <v>90</v>
      </c>
      <c r="AC2319" t="s">
        <v>91</v>
      </c>
      <c r="AD2319">
        <f>_xlfn.XLOOKUP(MIS[[#This Row],[TRADING SYMBOL]],[1]Sheet1!$D:$D,[1]Sheet1!$C:$C)</f>
        <v>464.4</v>
      </c>
      <c r="AE2319">
        <f>MIS[[#This Row],[OrderAverageTradedPrice]]*MIS[[#This Row],[OrderQuantity]]</f>
        <v>62554.999999999913</v>
      </c>
      <c r="AF2319">
        <f>MIS[[#This Row],[LTP]]*MIS[[#This Row],[OrderQuantity]]</f>
        <v>55728</v>
      </c>
      <c r="AG2319">
        <f>IF(MIS[[#This Row],[OrderSide]]="SELL",MIS[[#This Row],[VALUE]]-MIS[[#This Row],[LIVE_VALUE]],MIS[[#This Row],[LIVE_VALUE]]-MIS[[#This Row],[VALUE]])</f>
        <v>6826.9999999999127</v>
      </c>
      <c r="AH2319" t="str" cm="1">
        <f t="array" ref="AH2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9" t="str">
        <f>MIS[[#This Row],[TRADING SYMBOL]]</f>
        <v>SENSEX2552082300CE</v>
      </c>
      <c r="AJ2319" t="str">
        <f>IF(RIGHT(MIS[[#This Row],[Main/Hedge]],4)="MAIN","MAIN","HEDGE")</f>
        <v>MAIN</v>
      </c>
      <c r="AK2319" t="str" cm="1">
        <f t="array" ref="AK2319">_xlfn._xlws.FILTER(Table4[Column1],ISNUMBER(SEARCH(Table4[Column1],MIS[[#This Row],[OrderUniqueIdentifier]])),"")</f>
        <v>MS</v>
      </c>
    </row>
    <row r="2320" spans="1:37" x14ac:dyDescent="0.25">
      <c r="A2320" t="s">
        <v>179</v>
      </c>
      <c r="B2320" t="s">
        <v>1446</v>
      </c>
      <c r="C2320" t="s">
        <v>6219</v>
      </c>
      <c r="D2320" t="s">
        <v>72</v>
      </c>
      <c r="E2320" t="s">
        <v>2053</v>
      </c>
      <c r="F2320" t="s">
        <v>98</v>
      </c>
      <c r="G2320" t="s">
        <v>89</v>
      </c>
      <c r="H2320" t="s">
        <v>93</v>
      </c>
      <c r="I2320" t="s">
        <v>76</v>
      </c>
      <c r="J2320" t="s">
        <v>6220</v>
      </c>
      <c r="K2320">
        <v>120</v>
      </c>
      <c r="L2320" t="s">
        <v>77</v>
      </c>
      <c r="M2320" t="s">
        <v>78</v>
      </c>
      <c r="N2320" t="s">
        <v>6221</v>
      </c>
      <c r="O2320" t="s">
        <v>6215</v>
      </c>
      <c r="P2320" t="s">
        <v>6216</v>
      </c>
      <c r="Q2320" t="s">
        <v>2055</v>
      </c>
      <c r="R2320" t="s">
        <v>79</v>
      </c>
      <c r="S2320" t="s">
        <v>40</v>
      </c>
      <c r="T2320" t="s">
        <v>2056</v>
      </c>
      <c r="U2320" t="s">
        <v>100</v>
      </c>
      <c r="V2320" t="s">
        <v>80</v>
      </c>
      <c r="W2320">
        <v>82300</v>
      </c>
      <c r="X2320" t="s">
        <v>85</v>
      </c>
      <c r="Y2320">
        <v>-120</v>
      </c>
      <c r="Z2320" t="s">
        <v>6217</v>
      </c>
      <c r="AA2320" t="s">
        <v>6218</v>
      </c>
      <c r="AB2320" t="s">
        <v>107</v>
      </c>
      <c r="AC2320" t="s">
        <v>91</v>
      </c>
      <c r="AD2320">
        <f>_xlfn.XLOOKUP(MIS[[#This Row],[TRADING SYMBOL]],[1]Sheet1!$D:$D,[1]Sheet1!$C:$C)</f>
        <v>389.05</v>
      </c>
      <c r="AE2320">
        <f>MIS[[#This Row],[OrderAverageTradedPrice]]*MIS[[#This Row],[OrderQuantity]]</f>
        <v>61738.99999999992</v>
      </c>
      <c r="AF2320">
        <f>MIS[[#This Row],[LTP]]*MIS[[#This Row],[OrderQuantity]]</f>
        <v>46686</v>
      </c>
      <c r="AG2320">
        <f>IF(MIS[[#This Row],[OrderSide]]="SELL",MIS[[#This Row],[VALUE]]-MIS[[#This Row],[LIVE_VALUE]],MIS[[#This Row],[LIVE_VALUE]]-MIS[[#This Row],[VALUE]])</f>
        <v>15052.99999999992</v>
      </c>
      <c r="AH2320" t="str" cm="1">
        <f t="array" ref="AH2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0" t="str">
        <f>MIS[[#This Row],[TRADING SYMBOL]]</f>
        <v>SENSEX2552082300PE</v>
      </c>
      <c r="AJ2320" t="str">
        <f>IF(RIGHT(MIS[[#This Row],[Main/Hedge]],4)="MAIN","MAIN","HEDGE")</f>
        <v>MAIN</v>
      </c>
      <c r="AK2320" t="str" cm="1">
        <f t="array" ref="AK2320">_xlfn._xlws.FILTER(Table4[Column1],ISNUMBER(SEARCH(Table4[Column1],MIS[[#This Row],[OrderUniqueIdentifier]])),"")</f>
        <v>MS</v>
      </c>
    </row>
    <row r="2321" spans="1:37" x14ac:dyDescent="0.25">
      <c r="A2321" t="s">
        <v>179</v>
      </c>
      <c r="B2321" t="s">
        <v>1446</v>
      </c>
      <c r="C2321" t="s">
        <v>6222</v>
      </c>
      <c r="D2321" t="s">
        <v>72</v>
      </c>
      <c r="E2321" t="s">
        <v>3186</v>
      </c>
      <c r="F2321" t="s">
        <v>98</v>
      </c>
      <c r="G2321" t="s">
        <v>89</v>
      </c>
      <c r="H2321" t="s">
        <v>93</v>
      </c>
      <c r="I2321" t="s">
        <v>76</v>
      </c>
      <c r="J2321" t="s">
        <v>6223</v>
      </c>
      <c r="K2321">
        <v>120</v>
      </c>
      <c r="L2321" t="s">
        <v>77</v>
      </c>
      <c r="M2321" t="s">
        <v>78</v>
      </c>
      <c r="N2321" t="s">
        <v>6224</v>
      </c>
      <c r="O2321" t="s">
        <v>6216</v>
      </c>
      <c r="P2321" t="s">
        <v>6216</v>
      </c>
      <c r="Q2321" t="s">
        <v>3189</v>
      </c>
      <c r="R2321" t="s">
        <v>79</v>
      </c>
      <c r="S2321" t="s">
        <v>40</v>
      </c>
      <c r="T2321" t="s">
        <v>3190</v>
      </c>
      <c r="U2321" t="s">
        <v>100</v>
      </c>
      <c r="V2321" t="s">
        <v>80</v>
      </c>
      <c r="W2321">
        <v>82400</v>
      </c>
      <c r="X2321" t="s">
        <v>81</v>
      </c>
      <c r="Y2321">
        <v>-120</v>
      </c>
      <c r="Z2321" t="s">
        <v>6218</v>
      </c>
      <c r="AA2321" t="s">
        <v>6218</v>
      </c>
      <c r="AB2321" t="s">
        <v>90</v>
      </c>
      <c r="AC2321" t="s">
        <v>91</v>
      </c>
      <c r="AD2321">
        <f>_xlfn.XLOOKUP(MIS[[#This Row],[TRADING SYMBOL]],[1]Sheet1!$D:$D,[1]Sheet1!$C:$C)</f>
        <v>414.75</v>
      </c>
      <c r="AE2321">
        <f>MIS[[#This Row],[OrderAverageTradedPrice]]*MIS[[#This Row],[OrderQuantity]]</f>
        <v>56239.99999999992</v>
      </c>
      <c r="AF2321">
        <f>MIS[[#This Row],[LTP]]*MIS[[#This Row],[OrderQuantity]]</f>
        <v>49770</v>
      </c>
      <c r="AG2321">
        <f>IF(MIS[[#This Row],[OrderSide]]="SELL",MIS[[#This Row],[VALUE]]-MIS[[#This Row],[LIVE_VALUE]],MIS[[#This Row],[LIVE_VALUE]]-MIS[[#This Row],[VALUE]])</f>
        <v>6469.99999999992</v>
      </c>
      <c r="AH2321" t="str" cm="1">
        <f t="array" ref="AH2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1" t="str">
        <f>MIS[[#This Row],[TRADING SYMBOL]]</f>
        <v>SENSEX2552082400CE</v>
      </c>
      <c r="AJ2321" t="str">
        <f>IF(RIGHT(MIS[[#This Row],[Main/Hedge]],4)="MAIN","MAIN","HEDGE")</f>
        <v>MAIN</v>
      </c>
      <c r="AK2321" t="str" cm="1">
        <f t="array" ref="AK2321">_xlfn._xlws.FILTER(Table4[Column1],ISNUMBER(SEARCH(Table4[Column1],MIS[[#This Row],[OrderUniqueIdentifier]])),"")</f>
        <v>MS</v>
      </c>
    </row>
    <row r="2322" spans="1:37" x14ac:dyDescent="0.25">
      <c r="A2322" t="s">
        <v>179</v>
      </c>
      <c r="B2322" t="s">
        <v>1467</v>
      </c>
      <c r="C2322" t="s">
        <v>6301</v>
      </c>
      <c r="D2322" t="s">
        <v>72</v>
      </c>
      <c r="E2322" t="s">
        <v>2053</v>
      </c>
      <c r="F2322" t="s">
        <v>98</v>
      </c>
      <c r="G2322" t="s">
        <v>89</v>
      </c>
      <c r="H2322" t="s">
        <v>93</v>
      </c>
      <c r="I2322" t="s">
        <v>76</v>
      </c>
      <c r="J2322" t="s">
        <v>6220</v>
      </c>
      <c r="K2322">
        <v>260</v>
      </c>
      <c r="L2322" t="s">
        <v>77</v>
      </c>
      <c r="M2322" t="s">
        <v>78</v>
      </c>
      <c r="N2322" t="s">
        <v>6302</v>
      </c>
      <c r="O2322" t="s">
        <v>6215</v>
      </c>
      <c r="P2322" t="s">
        <v>6216</v>
      </c>
      <c r="Q2322" t="s">
        <v>2055</v>
      </c>
      <c r="R2322" t="s">
        <v>79</v>
      </c>
      <c r="S2322" t="s">
        <v>40</v>
      </c>
      <c r="T2322" t="s">
        <v>2056</v>
      </c>
      <c r="U2322" t="s">
        <v>100</v>
      </c>
      <c r="V2322" t="s">
        <v>80</v>
      </c>
      <c r="W2322">
        <v>82300</v>
      </c>
      <c r="X2322" t="s">
        <v>85</v>
      </c>
      <c r="Y2322">
        <v>-260</v>
      </c>
      <c r="Z2322" t="s">
        <v>6217</v>
      </c>
      <c r="AA2322" t="s">
        <v>6218</v>
      </c>
      <c r="AB2322" t="s">
        <v>107</v>
      </c>
      <c r="AC2322" t="s">
        <v>91</v>
      </c>
      <c r="AD2322">
        <f>_xlfn.XLOOKUP(MIS[[#This Row],[TRADING SYMBOL]],[1]Sheet1!$D:$D,[1]Sheet1!$C:$C)</f>
        <v>389.05</v>
      </c>
      <c r="AE2322">
        <f>MIS[[#This Row],[OrderAverageTradedPrice]]*MIS[[#This Row],[OrderQuantity]]</f>
        <v>133840.99999999977</v>
      </c>
      <c r="AF2322">
        <f>MIS[[#This Row],[LTP]]*MIS[[#This Row],[OrderQuantity]]</f>
        <v>101153</v>
      </c>
      <c r="AG2322">
        <f>IF(MIS[[#This Row],[OrderSide]]="SELL",MIS[[#This Row],[VALUE]]-MIS[[#This Row],[LIVE_VALUE]],MIS[[#This Row],[LIVE_VALUE]]-MIS[[#This Row],[VALUE]])</f>
        <v>32687.999999999767</v>
      </c>
      <c r="AH2322" t="str" cm="1">
        <f t="array" ref="AH2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2" t="str">
        <f>MIS[[#This Row],[TRADING SYMBOL]]</f>
        <v>SENSEX2552082300PE</v>
      </c>
      <c r="AJ2322" t="str">
        <f>IF(RIGHT(MIS[[#This Row],[Main/Hedge]],4)="MAIN","MAIN","HEDGE")</f>
        <v>MAIN</v>
      </c>
      <c r="AK2322" t="str" cm="1">
        <f t="array" ref="AK2322">_xlfn._xlws.FILTER(Table4[Column1],ISNUMBER(SEARCH(Table4[Column1],MIS[[#This Row],[OrderUniqueIdentifier]])),"")</f>
        <v>MS</v>
      </c>
    </row>
    <row r="2323" spans="1:37" x14ac:dyDescent="0.25">
      <c r="A2323" t="s">
        <v>179</v>
      </c>
      <c r="B2323" t="s">
        <v>1467</v>
      </c>
      <c r="C2323" t="s">
        <v>6303</v>
      </c>
      <c r="D2323" t="s">
        <v>72</v>
      </c>
      <c r="E2323" t="s">
        <v>3186</v>
      </c>
      <c r="F2323" t="s">
        <v>98</v>
      </c>
      <c r="G2323" t="s">
        <v>89</v>
      </c>
      <c r="H2323" t="s">
        <v>93</v>
      </c>
      <c r="I2323" t="s">
        <v>76</v>
      </c>
      <c r="J2323" t="s">
        <v>6304</v>
      </c>
      <c r="K2323">
        <v>260</v>
      </c>
      <c r="L2323" t="s">
        <v>77</v>
      </c>
      <c r="M2323" t="s">
        <v>78</v>
      </c>
      <c r="N2323" t="s">
        <v>6305</v>
      </c>
      <c r="O2323" t="s">
        <v>6215</v>
      </c>
      <c r="P2323" t="s">
        <v>6216</v>
      </c>
      <c r="Q2323" t="s">
        <v>3189</v>
      </c>
      <c r="R2323" t="s">
        <v>79</v>
      </c>
      <c r="S2323" t="s">
        <v>40</v>
      </c>
      <c r="T2323" t="s">
        <v>3190</v>
      </c>
      <c r="U2323" t="s">
        <v>100</v>
      </c>
      <c r="V2323" t="s">
        <v>80</v>
      </c>
      <c r="W2323">
        <v>82400</v>
      </c>
      <c r="X2323" t="s">
        <v>81</v>
      </c>
      <c r="Y2323">
        <v>-260</v>
      </c>
      <c r="Z2323" t="s">
        <v>6217</v>
      </c>
      <c r="AA2323" t="s">
        <v>6218</v>
      </c>
      <c r="AB2323" t="s">
        <v>90</v>
      </c>
      <c r="AC2323" t="s">
        <v>91</v>
      </c>
      <c r="AD2323">
        <f>_xlfn.XLOOKUP(MIS[[#This Row],[TRADING SYMBOL]],[1]Sheet1!$D:$D,[1]Sheet1!$C:$C)</f>
        <v>414.75</v>
      </c>
      <c r="AE2323">
        <f>MIS[[#This Row],[OrderAverageTradedPrice]]*MIS[[#This Row],[OrderQuantity]]</f>
        <v>121721.99999999988</v>
      </c>
      <c r="AF2323">
        <f>MIS[[#This Row],[LTP]]*MIS[[#This Row],[OrderQuantity]]</f>
        <v>107835</v>
      </c>
      <c r="AG2323">
        <f>IF(MIS[[#This Row],[OrderSide]]="SELL",MIS[[#This Row],[VALUE]]-MIS[[#This Row],[LIVE_VALUE]],MIS[[#This Row],[LIVE_VALUE]]-MIS[[#This Row],[VALUE]])</f>
        <v>13886.999999999884</v>
      </c>
      <c r="AH2323" t="str" cm="1">
        <f t="array" ref="AH2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3" t="str">
        <f>MIS[[#This Row],[TRADING SYMBOL]]</f>
        <v>SENSEX2552082400CE</v>
      </c>
      <c r="AJ2323" t="str">
        <f>IF(RIGHT(MIS[[#This Row],[Main/Hedge]],4)="MAIN","MAIN","HEDGE")</f>
        <v>MAIN</v>
      </c>
      <c r="AK2323" t="str" cm="1">
        <f t="array" ref="AK2323">_xlfn._xlws.FILTER(Table4[Column1],ISNUMBER(SEARCH(Table4[Column1],MIS[[#This Row],[OrderUniqueIdentifier]])),"")</f>
        <v>MS</v>
      </c>
    </row>
    <row r="2324" spans="1:37" x14ac:dyDescent="0.25">
      <c r="A2324" t="s">
        <v>179</v>
      </c>
      <c r="B2324" t="s">
        <v>1467</v>
      </c>
      <c r="C2324" t="s">
        <v>6306</v>
      </c>
      <c r="D2324" t="s">
        <v>72</v>
      </c>
      <c r="E2324" t="s">
        <v>3193</v>
      </c>
      <c r="F2324" t="s">
        <v>98</v>
      </c>
      <c r="G2324" t="s">
        <v>89</v>
      </c>
      <c r="H2324" t="s">
        <v>93</v>
      </c>
      <c r="I2324" t="s">
        <v>76</v>
      </c>
      <c r="J2324" t="s">
        <v>6307</v>
      </c>
      <c r="K2324">
        <v>260</v>
      </c>
      <c r="L2324" t="s">
        <v>77</v>
      </c>
      <c r="M2324" t="s">
        <v>78</v>
      </c>
      <c r="N2324" t="s">
        <v>6308</v>
      </c>
      <c r="O2324" t="s">
        <v>6216</v>
      </c>
      <c r="P2324" t="s">
        <v>6216</v>
      </c>
      <c r="Q2324" t="s">
        <v>3195</v>
      </c>
      <c r="R2324" t="s">
        <v>79</v>
      </c>
      <c r="S2324" t="s">
        <v>40</v>
      </c>
      <c r="T2324" t="s">
        <v>3196</v>
      </c>
      <c r="U2324" t="s">
        <v>100</v>
      </c>
      <c r="V2324" t="s">
        <v>80</v>
      </c>
      <c r="W2324">
        <v>82200</v>
      </c>
      <c r="X2324" t="s">
        <v>85</v>
      </c>
      <c r="Y2324">
        <v>-260</v>
      </c>
      <c r="Z2324" t="s">
        <v>6218</v>
      </c>
      <c r="AA2324" t="s">
        <v>6218</v>
      </c>
      <c r="AB2324" t="s">
        <v>107</v>
      </c>
      <c r="AC2324" t="s">
        <v>91</v>
      </c>
      <c r="AD2324">
        <f>_xlfn.XLOOKUP(MIS[[#This Row],[TRADING SYMBOL]],[1]Sheet1!$D:$D,[1]Sheet1!$C:$C)</f>
        <v>350</v>
      </c>
      <c r="AE2324">
        <f>MIS[[#This Row],[OrderAverageTradedPrice]]*MIS[[#This Row],[OrderQuantity]]</f>
        <v>122155.99999999994</v>
      </c>
      <c r="AF2324">
        <f>MIS[[#This Row],[LTP]]*MIS[[#This Row],[OrderQuantity]]</f>
        <v>91000</v>
      </c>
      <c r="AG2324">
        <f>IF(MIS[[#This Row],[OrderSide]]="SELL",MIS[[#This Row],[VALUE]]-MIS[[#This Row],[LIVE_VALUE]],MIS[[#This Row],[LIVE_VALUE]]-MIS[[#This Row],[VALUE]])</f>
        <v>31155.999999999942</v>
      </c>
      <c r="AH2324" t="str" cm="1">
        <f t="array" ref="AH2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4" t="str">
        <f>MIS[[#This Row],[TRADING SYMBOL]]</f>
        <v>SENSEX2552082200PE</v>
      </c>
      <c r="AJ2324" t="str">
        <f>IF(RIGHT(MIS[[#This Row],[Main/Hedge]],4)="MAIN","MAIN","HEDGE")</f>
        <v>MAIN</v>
      </c>
      <c r="AK2324" t="str" cm="1">
        <f t="array" ref="AK2324">_xlfn._xlws.FILTER(Table4[Column1],ISNUMBER(SEARCH(Table4[Column1],MIS[[#This Row],[OrderUniqueIdentifier]])),"")</f>
        <v>MS</v>
      </c>
    </row>
    <row r="2325" spans="1:37" x14ac:dyDescent="0.25">
      <c r="A2325" t="s">
        <v>179</v>
      </c>
      <c r="B2325" t="s">
        <v>1497</v>
      </c>
      <c r="C2325" t="s">
        <v>6385</v>
      </c>
      <c r="D2325" t="s">
        <v>72</v>
      </c>
      <c r="E2325" t="s">
        <v>3202</v>
      </c>
      <c r="F2325" t="s">
        <v>98</v>
      </c>
      <c r="G2325" t="s">
        <v>89</v>
      </c>
      <c r="H2325" t="s">
        <v>93</v>
      </c>
      <c r="I2325" t="s">
        <v>76</v>
      </c>
      <c r="J2325" t="s">
        <v>6386</v>
      </c>
      <c r="K2325">
        <v>40</v>
      </c>
      <c r="L2325" t="s">
        <v>77</v>
      </c>
      <c r="M2325" t="s">
        <v>78</v>
      </c>
      <c r="N2325" t="s">
        <v>6387</v>
      </c>
      <c r="O2325" t="s">
        <v>6215</v>
      </c>
      <c r="P2325" t="s">
        <v>6216</v>
      </c>
      <c r="Q2325" t="s">
        <v>3205</v>
      </c>
      <c r="R2325" t="s">
        <v>79</v>
      </c>
      <c r="S2325" t="s">
        <v>40</v>
      </c>
      <c r="T2325" t="s">
        <v>3206</v>
      </c>
      <c r="U2325" t="s">
        <v>100</v>
      </c>
      <c r="V2325" t="s">
        <v>80</v>
      </c>
      <c r="W2325">
        <v>82100</v>
      </c>
      <c r="X2325" t="s">
        <v>85</v>
      </c>
      <c r="Y2325">
        <v>-40</v>
      </c>
      <c r="Z2325" t="s">
        <v>6217</v>
      </c>
      <c r="AA2325" t="s">
        <v>6218</v>
      </c>
      <c r="AB2325" t="s">
        <v>107</v>
      </c>
      <c r="AC2325" t="s">
        <v>91</v>
      </c>
      <c r="AD2325">
        <f>_xlfn.XLOOKUP(MIS[[#This Row],[TRADING SYMBOL]],[1]Sheet1!$D:$D,[1]Sheet1!$C:$C)</f>
        <v>310.8</v>
      </c>
      <c r="AE2325">
        <f>MIS[[#This Row],[OrderAverageTradedPrice]]*MIS[[#This Row],[OrderQuantity]]</f>
        <v>17115</v>
      </c>
      <c r="AF2325">
        <f>MIS[[#This Row],[LTP]]*MIS[[#This Row],[OrderQuantity]]</f>
        <v>12432</v>
      </c>
      <c r="AG2325">
        <f>IF(MIS[[#This Row],[OrderSide]]="SELL",MIS[[#This Row],[VALUE]]-MIS[[#This Row],[LIVE_VALUE]],MIS[[#This Row],[LIVE_VALUE]]-MIS[[#This Row],[VALUE]])</f>
        <v>4683</v>
      </c>
      <c r="AH2325" t="str" cm="1">
        <f t="array" ref="AH2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5" t="str">
        <f>MIS[[#This Row],[TRADING SYMBOL]]</f>
        <v>SENSEX2552082100PE</v>
      </c>
      <c r="AJ2325" t="str">
        <f>IF(RIGHT(MIS[[#This Row],[Main/Hedge]],4)="MAIN","MAIN","HEDGE")</f>
        <v>MAIN</v>
      </c>
      <c r="AK2325" t="str" cm="1">
        <f t="array" ref="AK2325">_xlfn._xlws.FILTER(Table4[Column1],ISNUMBER(SEARCH(Table4[Column1],MIS[[#This Row],[OrderUniqueIdentifier]])),"")</f>
        <v>MS</v>
      </c>
    </row>
    <row r="2326" spans="1:37" x14ac:dyDescent="0.25">
      <c r="A2326" t="s">
        <v>179</v>
      </c>
      <c r="B2326" t="s">
        <v>180</v>
      </c>
      <c r="C2326" t="s">
        <v>6417</v>
      </c>
      <c r="D2326" t="s">
        <v>72</v>
      </c>
      <c r="E2326" t="s">
        <v>160</v>
      </c>
      <c r="F2326" t="s">
        <v>98</v>
      </c>
      <c r="G2326" t="s">
        <v>89</v>
      </c>
      <c r="H2326" t="s">
        <v>93</v>
      </c>
      <c r="I2326" t="s">
        <v>76</v>
      </c>
      <c r="J2326" t="s">
        <v>6418</v>
      </c>
      <c r="K2326">
        <v>20</v>
      </c>
      <c r="L2326" t="s">
        <v>77</v>
      </c>
      <c r="M2326" t="s">
        <v>78</v>
      </c>
      <c r="N2326" t="s">
        <v>6418</v>
      </c>
      <c r="O2326" t="s">
        <v>6215</v>
      </c>
      <c r="P2326" t="s">
        <v>6216</v>
      </c>
      <c r="Q2326" t="s">
        <v>162</v>
      </c>
      <c r="R2326" t="s">
        <v>79</v>
      </c>
      <c r="S2326" t="s">
        <v>40</v>
      </c>
      <c r="T2326" t="s">
        <v>163</v>
      </c>
      <c r="U2326" t="s">
        <v>100</v>
      </c>
      <c r="V2326" t="s">
        <v>80</v>
      </c>
      <c r="W2326">
        <v>82500</v>
      </c>
      <c r="X2326" t="s">
        <v>81</v>
      </c>
      <c r="Y2326">
        <v>-20</v>
      </c>
      <c r="Z2326" t="s">
        <v>6217</v>
      </c>
      <c r="AA2326" t="s">
        <v>6218</v>
      </c>
      <c r="AB2326" t="s">
        <v>90</v>
      </c>
      <c r="AC2326" t="s">
        <v>91</v>
      </c>
      <c r="AD2326">
        <f>_xlfn.XLOOKUP(MIS[[#This Row],[TRADING SYMBOL]],[1]Sheet1!$D:$D,[1]Sheet1!$C:$C)</f>
        <v>367.2</v>
      </c>
      <c r="AE2326">
        <f>MIS[[#This Row],[OrderAverageTradedPrice]]*MIS[[#This Row],[OrderQuantity]]</f>
        <v>8444</v>
      </c>
      <c r="AF2326">
        <f>MIS[[#This Row],[LTP]]*MIS[[#This Row],[OrderQuantity]]</f>
        <v>7344</v>
      </c>
      <c r="AG2326">
        <f>IF(MIS[[#This Row],[OrderSide]]="SELL",MIS[[#This Row],[VALUE]]-MIS[[#This Row],[LIVE_VALUE]],MIS[[#This Row],[LIVE_VALUE]]-MIS[[#This Row],[VALUE]])</f>
        <v>1100</v>
      </c>
      <c r="AH2326" t="str" cm="1">
        <f t="array" ref="AH2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6" t="str">
        <f>MIS[[#This Row],[TRADING SYMBOL]]</f>
        <v>SENSEX2552082500CE</v>
      </c>
      <c r="AJ2326" t="str">
        <f>IF(RIGHT(MIS[[#This Row],[Main/Hedge]],4)="MAIN","MAIN","HEDGE")</f>
        <v>MAIN</v>
      </c>
      <c r="AK2326" t="str" cm="1">
        <f t="array" ref="AK2326">_xlfn._xlws.FILTER(Table4[Column1],ISNUMBER(SEARCH(Table4[Column1],MIS[[#This Row],[OrderUniqueIdentifier]])),"")</f>
        <v>MS</v>
      </c>
    </row>
    <row r="2327" spans="1:37" x14ac:dyDescent="0.25">
      <c r="A2327" t="s">
        <v>179</v>
      </c>
      <c r="B2327" t="s">
        <v>180</v>
      </c>
      <c r="C2327" t="s">
        <v>6419</v>
      </c>
      <c r="D2327" t="s">
        <v>72</v>
      </c>
      <c r="E2327" t="s">
        <v>3202</v>
      </c>
      <c r="F2327" t="s">
        <v>98</v>
      </c>
      <c r="G2327" t="s">
        <v>89</v>
      </c>
      <c r="H2327" t="s">
        <v>93</v>
      </c>
      <c r="I2327" t="s">
        <v>76</v>
      </c>
      <c r="J2327" t="s">
        <v>6420</v>
      </c>
      <c r="K2327">
        <v>20</v>
      </c>
      <c r="L2327" t="s">
        <v>77</v>
      </c>
      <c r="M2327" t="s">
        <v>78</v>
      </c>
      <c r="N2327" t="s">
        <v>6420</v>
      </c>
      <c r="O2327" t="s">
        <v>6215</v>
      </c>
      <c r="P2327" t="s">
        <v>6216</v>
      </c>
      <c r="Q2327" t="s">
        <v>3205</v>
      </c>
      <c r="R2327" t="s">
        <v>79</v>
      </c>
      <c r="S2327" t="s">
        <v>40</v>
      </c>
      <c r="T2327" t="s">
        <v>3206</v>
      </c>
      <c r="U2327" t="s">
        <v>100</v>
      </c>
      <c r="V2327" t="s">
        <v>80</v>
      </c>
      <c r="W2327">
        <v>82100</v>
      </c>
      <c r="X2327" t="s">
        <v>85</v>
      </c>
      <c r="Y2327">
        <v>-20</v>
      </c>
      <c r="Z2327" t="s">
        <v>6217</v>
      </c>
      <c r="AA2327" t="s">
        <v>6218</v>
      </c>
      <c r="AB2327" t="s">
        <v>107</v>
      </c>
      <c r="AC2327" t="s">
        <v>91</v>
      </c>
      <c r="AD2327">
        <f>_xlfn.XLOOKUP(MIS[[#This Row],[TRADING SYMBOL]],[1]Sheet1!$D:$D,[1]Sheet1!$C:$C)</f>
        <v>310.8</v>
      </c>
      <c r="AE2327">
        <f>MIS[[#This Row],[OrderAverageTradedPrice]]*MIS[[#This Row],[OrderQuantity]]</f>
        <v>8551</v>
      </c>
      <c r="AF2327">
        <f>MIS[[#This Row],[LTP]]*MIS[[#This Row],[OrderQuantity]]</f>
        <v>6216</v>
      </c>
      <c r="AG2327">
        <f>IF(MIS[[#This Row],[OrderSide]]="SELL",MIS[[#This Row],[VALUE]]-MIS[[#This Row],[LIVE_VALUE]],MIS[[#This Row],[LIVE_VALUE]]-MIS[[#This Row],[VALUE]])</f>
        <v>2335</v>
      </c>
      <c r="AH2327" t="str" cm="1">
        <f t="array" ref="AH2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7" t="str">
        <f>MIS[[#This Row],[TRADING SYMBOL]]</f>
        <v>SENSEX2552082100PE</v>
      </c>
      <c r="AJ2327" t="str">
        <f>IF(RIGHT(MIS[[#This Row],[Main/Hedge]],4)="MAIN","MAIN","HEDGE")</f>
        <v>MAIN</v>
      </c>
      <c r="AK2327" t="str" cm="1">
        <f t="array" ref="AK2327">_xlfn._xlws.FILTER(Table4[Column1],ISNUMBER(SEARCH(Table4[Column1],MIS[[#This Row],[OrderUniqueIdentifier]])),"")</f>
        <v>MS</v>
      </c>
    </row>
    <row r="2328" spans="1:37" x14ac:dyDescent="0.25">
      <c r="A2328" t="s">
        <v>179</v>
      </c>
      <c r="B2328" t="s">
        <v>219</v>
      </c>
      <c r="C2328" t="s">
        <v>6445</v>
      </c>
      <c r="D2328" t="s">
        <v>72</v>
      </c>
      <c r="E2328" t="s">
        <v>160</v>
      </c>
      <c r="F2328" t="s">
        <v>98</v>
      </c>
      <c r="G2328" t="s">
        <v>89</v>
      </c>
      <c r="H2328" t="s">
        <v>93</v>
      </c>
      <c r="I2328" t="s">
        <v>76</v>
      </c>
      <c r="J2328" t="s">
        <v>6418</v>
      </c>
      <c r="K2328">
        <v>20</v>
      </c>
      <c r="L2328" t="s">
        <v>77</v>
      </c>
      <c r="M2328" t="s">
        <v>78</v>
      </c>
      <c r="N2328" t="s">
        <v>6418</v>
      </c>
      <c r="O2328" t="s">
        <v>6215</v>
      </c>
      <c r="P2328" t="s">
        <v>6216</v>
      </c>
      <c r="Q2328" t="s">
        <v>162</v>
      </c>
      <c r="R2328" t="s">
        <v>79</v>
      </c>
      <c r="S2328" t="s">
        <v>40</v>
      </c>
      <c r="T2328" t="s">
        <v>163</v>
      </c>
      <c r="U2328" t="s">
        <v>100</v>
      </c>
      <c r="V2328" t="s">
        <v>80</v>
      </c>
      <c r="W2328">
        <v>82500</v>
      </c>
      <c r="X2328" t="s">
        <v>81</v>
      </c>
      <c r="Y2328">
        <v>-20</v>
      </c>
      <c r="Z2328" t="s">
        <v>6217</v>
      </c>
      <c r="AA2328" t="s">
        <v>6218</v>
      </c>
      <c r="AB2328" t="s">
        <v>90</v>
      </c>
      <c r="AC2328" t="s">
        <v>91</v>
      </c>
      <c r="AD2328">
        <f>_xlfn.XLOOKUP(MIS[[#This Row],[TRADING SYMBOL]],[1]Sheet1!$D:$D,[1]Sheet1!$C:$C)</f>
        <v>367.2</v>
      </c>
      <c r="AE2328">
        <f>MIS[[#This Row],[OrderAverageTradedPrice]]*MIS[[#This Row],[OrderQuantity]]</f>
        <v>8444</v>
      </c>
      <c r="AF2328">
        <f>MIS[[#This Row],[LTP]]*MIS[[#This Row],[OrderQuantity]]</f>
        <v>7344</v>
      </c>
      <c r="AG2328">
        <f>IF(MIS[[#This Row],[OrderSide]]="SELL",MIS[[#This Row],[VALUE]]-MIS[[#This Row],[LIVE_VALUE]],MIS[[#This Row],[LIVE_VALUE]]-MIS[[#This Row],[VALUE]])</f>
        <v>1100</v>
      </c>
      <c r="AH2328" t="str" cm="1">
        <f t="array" ref="AH2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8" t="str">
        <f>MIS[[#This Row],[TRADING SYMBOL]]</f>
        <v>SENSEX2552082500CE</v>
      </c>
      <c r="AJ2328" t="str">
        <f>IF(RIGHT(MIS[[#This Row],[Main/Hedge]],4)="MAIN","MAIN","HEDGE")</f>
        <v>MAIN</v>
      </c>
      <c r="AK2328" t="str" cm="1">
        <f t="array" ref="AK2328">_xlfn._xlws.FILTER(Table4[Column1],ISNUMBER(SEARCH(Table4[Column1],MIS[[#This Row],[OrderUniqueIdentifier]])),"")</f>
        <v>MS</v>
      </c>
    </row>
    <row r="2329" spans="1:37" x14ac:dyDescent="0.25">
      <c r="A2329" t="s">
        <v>179</v>
      </c>
      <c r="B2329" t="s">
        <v>219</v>
      </c>
      <c r="C2329" t="s">
        <v>6446</v>
      </c>
      <c r="D2329" t="s">
        <v>72</v>
      </c>
      <c r="E2329" t="s">
        <v>3202</v>
      </c>
      <c r="F2329" t="s">
        <v>98</v>
      </c>
      <c r="G2329" t="s">
        <v>89</v>
      </c>
      <c r="H2329" t="s">
        <v>93</v>
      </c>
      <c r="I2329" t="s">
        <v>76</v>
      </c>
      <c r="J2329" t="s">
        <v>6420</v>
      </c>
      <c r="K2329">
        <v>20</v>
      </c>
      <c r="L2329" t="s">
        <v>77</v>
      </c>
      <c r="M2329" t="s">
        <v>78</v>
      </c>
      <c r="N2329" t="s">
        <v>6420</v>
      </c>
      <c r="O2329" t="s">
        <v>6215</v>
      </c>
      <c r="P2329" t="s">
        <v>6216</v>
      </c>
      <c r="Q2329" t="s">
        <v>3205</v>
      </c>
      <c r="R2329" t="s">
        <v>79</v>
      </c>
      <c r="S2329" t="s">
        <v>40</v>
      </c>
      <c r="T2329" t="s">
        <v>3206</v>
      </c>
      <c r="U2329" t="s">
        <v>100</v>
      </c>
      <c r="V2329" t="s">
        <v>80</v>
      </c>
      <c r="W2329">
        <v>82100</v>
      </c>
      <c r="X2329" t="s">
        <v>85</v>
      </c>
      <c r="Y2329">
        <v>-20</v>
      </c>
      <c r="Z2329" t="s">
        <v>6217</v>
      </c>
      <c r="AA2329" t="s">
        <v>6218</v>
      </c>
      <c r="AB2329" t="s">
        <v>107</v>
      </c>
      <c r="AC2329" t="s">
        <v>91</v>
      </c>
      <c r="AD2329">
        <f>_xlfn.XLOOKUP(MIS[[#This Row],[TRADING SYMBOL]],[1]Sheet1!$D:$D,[1]Sheet1!$C:$C)</f>
        <v>310.8</v>
      </c>
      <c r="AE2329">
        <f>MIS[[#This Row],[OrderAverageTradedPrice]]*MIS[[#This Row],[OrderQuantity]]</f>
        <v>8551</v>
      </c>
      <c r="AF2329">
        <f>MIS[[#This Row],[LTP]]*MIS[[#This Row],[OrderQuantity]]</f>
        <v>6216</v>
      </c>
      <c r="AG2329">
        <f>IF(MIS[[#This Row],[OrderSide]]="SELL",MIS[[#This Row],[VALUE]]-MIS[[#This Row],[LIVE_VALUE]],MIS[[#This Row],[LIVE_VALUE]]-MIS[[#This Row],[VALUE]])</f>
        <v>2335</v>
      </c>
      <c r="AH2329" t="str" cm="1">
        <f t="array" ref="AH2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9" t="str">
        <f>MIS[[#This Row],[TRADING SYMBOL]]</f>
        <v>SENSEX2552082100PE</v>
      </c>
      <c r="AJ2329" t="str">
        <f>IF(RIGHT(MIS[[#This Row],[Main/Hedge]],4)="MAIN","MAIN","HEDGE")</f>
        <v>MAIN</v>
      </c>
      <c r="AK2329" t="str" cm="1">
        <f t="array" ref="AK2329">_xlfn._xlws.FILTER(Table4[Column1],ISNUMBER(SEARCH(Table4[Column1],MIS[[#This Row],[OrderUniqueIdentifier]])),"")</f>
        <v>MS</v>
      </c>
    </row>
    <row r="2330" spans="1:37" x14ac:dyDescent="0.25">
      <c r="A2330" t="s">
        <v>179</v>
      </c>
      <c r="B2330" t="s">
        <v>266</v>
      </c>
      <c r="C2330" t="s">
        <v>6501</v>
      </c>
      <c r="D2330" t="s">
        <v>72</v>
      </c>
      <c r="E2330" t="s">
        <v>2044</v>
      </c>
      <c r="F2330" t="s">
        <v>98</v>
      </c>
      <c r="G2330" t="s">
        <v>89</v>
      </c>
      <c r="H2330" t="s">
        <v>93</v>
      </c>
      <c r="I2330" t="s">
        <v>76</v>
      </c>
      <c r="J2330" t="s">
        <v>6213</v>
      </c>
      <c r="K2330">
        <v>360</v>
      </c>
      <c r="L2330" t="s">
        <v>77</v>
      </c>
      <c r="M2330" t="s">
        <v>78</v>
      </c>
      <c r="N2330" t="s">
        <v>6502</v>
      </c>
      <c r="O2330" t="s">
        <v>6215</v>
      </c>
      <c r="P2330" t="s">
        <v>6216</v>
      </c>
      <c r="Q2330" t="s">
        <v>2048</v>
      </c>
      <c r="R2330" t="s">
        <v>79</v>
      </c>
      <c r="S2330" t="s">
        <v>40</v>
      </c>
      <c r="T2330" t="s">
        <v>2049</v>
      </c>
      <c r="U2330" t="s">
        <v>100</v>
      </c>
      <c r="V2330" t="s">
        <v>80</v>
      </c>
      <c r="W2330">
        <v>82300</v>
      </c>
      <c r="X2330" t="s">
        <v>81</v>
      </c>
      <c r="Y2330">
        <v>-360</v>
      </c>
      <c r="Z2330" t="s">
        <v>6217</v>
      </c>
      <c r="AA2330" t="s">
        <v>6218</v>
      </c>
      <c r="AB2330" t="s">
        <v>90</v>
      </c>
      <c r="AC2330" t="s">
        <v>91</v>
      </c>
      <c r="AD2330">
        <f>_xlfn.XLOOKUP(MIS[[#This Row],[TRADING SYMBOL]],[1]Sheet1!$D:$D,[1]Sheet1!$C:$C)</f>
        <v>464.4</v>
      </c>
      <c r="AE2330">
        <f>MIS[[#This Row],[OrderAverageTradedPrice]]*MIS[[#This Row],[OrderQuantity]]</f>
        <v>187536.99999999997</v>
      </c>
      <c r="AF2330">
        <f>MIS[[#This Row],[LTP]]*MIS[[#This Row],[OrderQuantity]]</f>
        <v>167184</v>
      </c>
      <c r="AG2330">
        <f>IF(MIS[[#This Row],[OrderSide]]="SELL",MIS[[#This Row],[VALUE]]-MIS[[#This Row],[LIVE_VALUE]],MIS[[#This Row],[LIVE_VALUE]]-MIS[[#This Row],[VALUE]])</f>
        <v>20352.999999999971</v>
      </c>
      <c r="AH2330" t="str" cm="1">
        <f t="array" ref="AH2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0" t="str">
        <f>MIS[[#This Row],[TRADING SYMBOL]]</f>
        <v>SENSEX2552082300CE</v>
      </c>
      <c r="AJ2330" t="str">
        <f>IF(RIGHT(MIS[[#This Row],[Main/Hedge]],4)="MAIN","MAIN","HEDGE")</f>
        <v>MAIN</v>
      </c>
      <c r="AK2330" t="str" cm="1">
        <f t="array" ref="AK2330">_xlfn._xlws.FILTER(Table4[Column1],ISNUMBER(SEARCH(Table4[Column1],MIS[[#This Row],[OrderUniqueIdentifier]])),"")</f>
        <v>MS</v>
      </c>
    </row>
    <row r="2331" spans="1:37" x14ac:dyDescent="0.25">
      <c r="A2331" t="s">
        <v>179</v>
      </c>
      <c r="B2331" t="s">
        <v>266</v>
      </c>
      <c r="C2331" t="s">
        <v>6503</v>
      </c>
      <c r="D2331" t="s">
        <v>72</v>
      </c>
      <c r="E2331" t="s">
        <v>2053</v>
      </c>
      <c r="F2331" t="s">
        <v>98</v>
      </c>
      <c r="G2331" t="s">
        <v>89</v>
      </c>
      <c r="H2331" t="s">
        <v>93</v>
      </c>
      <c r="I2331" t="s">
        <v>76</v>
      </c>
      <c r="J2331" t="s">
        <v>6504</v>
      </c>
      <c r="K2331">
        <v>360</v>
      </c>
      <c r="L2331" t="s">
        <v>77</v>
      </c>
      <c r="M2331" t="s">
        <v>78</v>
      </c>
      <c r="N2331" t="s">
        <v>6505</v>
      </c>
      <c r="O2331" t="s">
        <v>6215</v>
      </c>
      <c r="P2331" t="s">
        <v>6216</v>
      </c>
      <c r="Q2331" t="s">
        <v>2055</v>
      </c>
      <c r="R2331" t="s">
        <v>79</v>
      </c>
      <c r="S2331" t="s">
        <v>40</v>
      </c>
      <c r="T2331" t="s">
        <v>2056</v>
      </c>
      <c r="U2331" t="s">
        <v>100</v>
      </c>
      <c r="V2331" t="s">
        <v>80</v>
      </c>
      <c r="W2331">
        <v>82300</v>
      </c>
      <c r="X2331" t="s">
        <v>85</v>
      </c>
      <c r="Y2331">
        <v>-360</v>
      </c>
      <c r="Z2331" t="s">
        <v>6217</v>
      </c>
      <c r="AA2331" t="s">
        <v>6218</v>
      </c>
      <c r="AB2331" t="s">
        <v>107</v>
      </c>
      <c r="AC2331" t="s">
        <v>91</v>
      </c>
      <c r="AD2331">
        <f>_xlfn.XLOOKUP(MIS[[#This Row],[TRADING SYMBOL]],[1]Sheet1!$D:$D,[1]Sheet1!$C:$C)</f>
        <v>389.05</v>
      </c>
      <c r="AE2331">
        <f>MIS[[#This Row],[OrderAverageTradedPrice]]*MIS[[#This Row],[OrderQuantity]]</f>
        <v>185119.99999999991</v>
      </c>
      <c r="AF2331">
        <f>MIS[[#This Row],[LTP]]*MIS[[#This Row],[OrderQuantity]]</f>
        <v>140058</v>
      </c>
      <c r="AG2331">
        <f>IF(MIS[[#This Row],[OrderSide]]="SELL",MIS[[#This Row],[VALUE]]-MIS[[#This Row],[LIVE_VALUE]],MIS[[#This Row],[LIVE_VALUE]]-MIS[[#This Row],[VALUE]])</f>
        <v>45061.999999999913</v>
      </c>
      <c r="AH2331" t="str" cm="1">
        <f t="array" ref="AH2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1" t="str">
        <f>MIS[[#This Row],[TRADING SYMBOL]]</f>
        <v>SENSEX2552082300PE</v>
      </c>
      <c r="AJ2331" t="str">
        <f>IF(RIGHT(MIS[[#This Row],[Main/Hedge]],4)="MAIN","MAIN","HEDGE")</f>
        <v>MAIN</v>
      </c>
      <c r="AK2331" t="str" cm="1">
        <f t="array" ref="AK2331">_xlfn._xlws.FILTER(Table4[Column1],ISNUMBER(SEARCH(Table4[Column1],MIS[[#This Row],[OrderUniqueIdentifier]])),"")</f>
        <v>MS</v>
      </c>
    </row>
    <row r="2332" spans="1:37" x14ac:dyDescent="0.25">
      <c r="A2332" t="s">
        <v>179</v>
      </c>
      <c r="B2332" t="s">
        <v>266</v>
      </c>
      <c r="C2332" t="s">
        <v>6506</v>
      </c>
      <c r="D2332" t="s">
        <v>72</v>
      </c>
      <c r="E2332" t="s">
        <v>3186</v>
      </c>
      <c r="F2332" t="s">
        <v>98</v>
      </c>
      <c r="G2332" t="s">
        <v>89</v>
      </c>
      <c r="H2332" t="s">
        <v>93</v>
      </c>
      <c r="I2332" t="s">
        <v>76</v>
      </c>
      <c r="J2332" t="s">
        <v>5327</v>
      </c>
      <c r="K2332">
        <v>360</v>
      </c>
      <c r="L2332" t="s">
        <v>77</v>
      </c>
      <c r="M2332" t="s">
        <v>78</v>
      </c>
      <c r="N2332" t="s">
        <v>6507</v>
      </c>
      <c r="O2332" t="s">
        <v>6216</v>
      </c>
      <c r="P2332" t="s">
        <v>6216</v>
      </c>
      <c r="Q2332" t="s">
        <v>3189</v>
      </c>
      <c r="R2332" t="s">
        <v>79</v>
      </c>
      <c r="S2332" t="s">
        <v>40</v>
      </c>
      <c r="T2332" t="s">
        <v>3190</v>
      </c>
      <c r="U2332" t="s">
        <v>100</v>
      </c>
      <c r="V2332" t="s">
        <v>80</v>
      </c>
      <c r="W2332">
        <v>82400</v>
      </c>
      <c r="X2332" t="s">
        <v>81</v>
      </c>
      <c r="Y2332">
        <v>-360</v>
      </c>
      <c r="Z2332" t="s">
        <v>6218</v>
      </c>
      <c r="AA2332" t="s">
        <v>6218</v>
      </c>
      <c r="AB2332" t="s">
        <v>90</v>
      </c>
      <c r="AC2332" t="s">
        <v>91</v>
      </c>
      <c r="AD2332">
        <f>_xlfn.XLOOKUP(MIS[[#This Row],[TRADING SYMBOL]],[1]Sheet1!$D:$D,[1]Sheet1!$C:$C)</f>
        <v>414.75</v>
      </c>
      <c r="AE2332">
        <f>MIS[[#This Row],[OrderAverageTradedPrice]]*MIS[[#This Row],[OrderQuantity]]</f>
        <v>168755.99999999977</v>
      </c>
      <c r="AF2332">
        <f>MIS[[#This Row],[LTP]]*MIS[[#This Row],[OrderQuantity]]</f>
        <v>149310</v>
      </c>
      <c r="AG2332">
        <f>IF(MIS[[#This Row],[OrderSide]]="SELL",MIS[[#This Row],[VALUE]]-MIS[[#This Row],[LIVE_VALUE]],MIS[[#This Row],[LIVE_VALUE]]-MIS[[#This Row],[VALUE]])</f>
        <v>19445.999999999767</v>
      </c>
      <c r="AH2332" t="str" cm="1">
        <f t="array" ref="AH2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2" t="str">
        <f>MIS[[#This Row],[TRADING SYMBOL]]</f>
        <v>SENSEX2552082400CE</v>
      </c>
      <c r="AJ2332" t="str">
        <f>IF(RIGHT(MIS[[#This Row],[Main/Hedge]],4)="MAIN","MAIN","HEDGE")</f>
        <v>MAIN</v>
      </c>
      <c r="AK2332" t="str" cm="1">
        <f t="array" ref="AK2332">_xlfn._xlws.FILTER(Table4[Column1],ISNUMBER(SEARCH(Table4[Column1],MIS[[#This Row],[OrderUniqueIdentifier]])),"")</f>
        <v>MS</v>
      </c>
    </row>
    <row r="2333" spans="1:37" x14ac:dyDescent="0.25">
      <c r="A2333" t="s">
        <v>179</v>
      </c>
      <c r="B2333" t="s">
        <v>266</v>
      </c>
      <c r="C2333" t="s">
        <v>6508</v>
      </c>
      <c r="D2333" t="s">
        <v>72</v>
      </c>
      <c r="E2333" t="s">
        <v>3193</v>
      </c>
      <c r="F2333" t="s">
        <v>98</v>
      </c>
      <c r="G2333" t="s">
        <v>89</v>
      </c>
      <c r="H2333" t="s">
        <v>93</v>
      </c>
      <c r="I2333" t="s">
        <v>76</v>
      </c>
      <c r="J2333" t="s">
        <v>6382</v>
      </c>
      <c r="K2333">
        <v>360</v>
      </c>
      <c r="L2333" t="s">
        <v>77</v>
      </c>
      <c r="M2333" t="s">
        <v>78</v>
      </c>
      <c r="N2333" t="s">
        <v>6509</v>
      </c>
      <c r="O2333" t="s">
        <v>6216</v>
      </c>
      <c r="P2333" t="s">
        <v>6216</v>
      </c>
      <c r="Q2333" t="s">
        <v>3195</v>
      </c>
      <c r="R2333" t="s">
        <v>79</v>
      </c>
      <c r="S2333" t="s">
        <v>40</v>
      </c>
      <c r="T2333" t="s">
        <v>3196</v>
      </c>
      <c r="U2333" t="s">
        <v>100</v>
      </c>
      <c r="V2333" t="s">
        <v>80</v>
      </c>
      <c r="W2333">
        <v>82200</v>
      </c>
      <c r="X2333" t="s">
        <v>85</v>
      </c>
      <c r="Y2333">
        <v>-360</v>
      </c>
      <c r="Z2333" t="s">
        <v>6218</v>
      </c>
      <c r="AA2333" t="s">
        <v>6218</v>
      </c>
      <c r="AB2333" t="s">
        <v>107</v>
      </c>
      <c r="AC2333" t="s">
        <v>91</v>
      </c>
      <c r="AD2333">
        <f>_xlfn.XLOOKUP(MIS[[#This Row],[TRADING SYMBOL]],[1]Sheet1!$D:$D,[1]Sheet1!$C:$C)</f>
        <v>350</v>
      </c>
      <c r="AE2333">
        <f>MIS[[#This Row],[OrderAverageTradedPrice]]*MIS[[#This Row],[OrderQuantity]]</f>
        <v>169094.99999999988</v>
      </c>
      <c r="AF2333">
        <f>MIS[[#This Row],[LTP]]*MIS[[#This Row],[OrderQuantity]]</f>
        <v>126000</v>
      </c>
      <c r="AG2333">
        <f>IF(MIS[[#This Row],[OrderSide]]="SELL",MIS[[#This Row],[VALUE]]-MIS[[#This Row],[LIVE_VALUE]],MIS[[#This Row],[LIVE_VALUE]]-MIS[[#This Row],[VALUE]])</f>
        <v>43094.999999999884</v>
      </c>
      <c r="AH2333" t="str" cm="1">
        <f t="array" ref="AH2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3" t="str">
        <f>MIS[[#This Row],[TRADING SYMBOL]]</f>
        <v>SENSEX2552082200PE</v>
      </c>
      <c r="AJ2333" t="str">
        <f>IF(RIGHT(MIS[[#This Row],[Main/Hedge]],4)="MAIN","MAIN","HEDGE")</f>
        <v>MAIN</v>
      </c>
      <c r="AK2333" t="str" cm="1">
        <f t="array" ref="AK2333">_xlfn._xlws.FILTER(Table4[Column1],ISNUMBER(SEARCH(Table4[Column1],MIS[[#This Row],[OrderUniqueIdentifier]])),"")</f>
        <v>MS</v>
      </c>
    </row>
    <row r="2334" spans="1:37" x14ac:dyDescent="0.25">
      <c r="A2334" t="s">
        <v>179</v>
      </c>
      <c r="B2334" t="s">
        <v>1446</v>
      </c>
      <c r="C2334" t="s">
        <v>6225</v>
      </c>
      <c r="D2334" t="s">
        <v>72</v>
      </c>
      <c r="E2334" t="s">
        <v>3193</v>
      </c>
      <c r="F2334" t="s">
        <v>98</v>
      </c>
      <c r="G2334" t="s">
        <v>89</v>
      </c>
      <c r="H2334" t="s">
        <v>93</v>
      </c>
      <c r="I2334" t="s">
        <v>76</v>
      </c>
      <c r="J2334" t="s">
        <v>6226</v>
      </c>
      <c r="K2334">
        <v>120</v>
      </c>
      <c r="L2334" t="s">
        <v>77</v>
      </c>
      <c r="M2334" t="s">
        <v>78</v>
      </c>
      <c r="N2334" t="s">
        <v>6227</v>
      </c>
      <c r="O2334" t="s">
        <v>6216</v>
      </c>
      <c r="P2334" t="s">
        <v>6228</v>
      </c>
      <c r="Q2334" t="s">
        <v>3195</v>
      </c>
      <c r="R2334" t="s">
        <v>79</v>
      </c>
      <c r="S2334" t="s">
        <v>40</v>
      </c>
      <c r="T2334" t="s">
        <v>3196</v>
      </c>
      <c r="U2334" t="s">
        <v>100</v>
      </c>
      <c r="V2334" t="s">
        <v>80</v>
      </c>
      <c r="W2334">
        <v>82200</v>
      </c>
      <c r="X2334" t="s">
        <v>85</v>
      </c>
      <c r="Y2334">
        <v>-120</v>
      </c>
      <c r="Z2334" t="s">
        <v>6218</v>
      </c>
      <c r="AA2334" t="s">
        <v>6229</v>
      </c>
      <c r="AB2334" t="s">
        <v>107</v>
      </c>
      <c r="AC2334" t="s">
        <v>91</v>
      </c>
      <c r="AD2334">
        <f>_xlfn.XLOOKUP(MIS[[#This Row],[TRADING SYMBOL]],[1]Sheet1!$D:$D,[1]Sheet1!$C:$C)</f>
        <v>350</v>
      </c>
      <c r="AE2334">
        <f>MIS[[#This Row],[OrderAverageTradedPrice]]*MIS[[#This Row],[OrderQuantity]]</f>
        <v>56460</v>
      </c>
      <c r="AF2334">
        <f>MIS[[#This Row],[LTP]]*MIS[[#This Row],[OrderQuantity]]</f>
        <v>42000</v>
      </c>
      <c r="AG2334">
        <f>IF(MIS[[#This Row],[OrderSide]]="SELL",MIS[[#This Row],[VALUE]]-MIS[[#This Row],[LIVE_VALUE]],MIS[[#This Row],[LIVE_VALUE]]-MIS[[#This Row],[VALUE]])</f>
        <v>14460</v>
      </c>
      <c r="AH2334" t="str" cm="1">
        <f t="array" ref="AH2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4" t="str">
        <f>MIS[[#This Row],[TRADING SYMBOL]]</f>
        <v>SENSEX2552082200PE</v>
      </c>
      <c r="AJ2334" t="str">
        <f>IF(RIGHT(MIS[[#This Row],[Main/Hedge]],4)="MAIN","MAIN","HEDGE")</f>
        <v>MAIN</v>
      </c>
      <c r="AK2334" t="str" cm="1">
        <f t="array" ref="AK2334">_xlfn._xlws.FILTER(Table4[Column1],ISNUMBER(SEARCH(Table4[Column1],MIS[[#This Row],[OrderUniqueIdentifier]])),"")</f>
        <v>MS</v>
      </c>
    </row>
    <row r="2335" spans="1:37" x14ac:dyDescent="0.25">
      <c r="A2335" t="s">
        <v>179</v>
      </c>
      <c r="B2335" t="s">
        <v>1446</v>
      </c>
      <c r="C2335" t="s">
        <v>6230</v>
      </c>
      <c r="D2335" t="s">
        <v>72</v>
      </c>
      <c r="E2335" t="s">
        <v>160</v>
      </c>
      <c r="F2335" t="s">
        <v>98</v>
      </c>
      <c r="G2335" t="s">
        <v>89</v>
      </c>
      <c r="H2335" t="s">
        <v>93</v>
      </c>
      <c r="I2335" t="s">
        <v>76</v>
      </c>
      <c r="J2335" t="s">
        <v>6231</v>
      </c>
      <c r="K2335">
        <v>120</v>
      </c>
      <c r="L2335" t="s">
        <v>77</v>
      </c>
      <c r="M2335" t="s">
        <v>78</v>
      </c>
      <c r="N2335" t="s">
        <v>6232</v>
      </c>
      <c r="O2335" t="s">
        <v>6216</v>
      </c>
      <c r="P2335" t="s">
        <v>6228</v>
      </c>
      <c r="Q2335" t="s">
        <v>162</v>
      </c>
      <c r="R2335" t="s">
        <v>79</v>
      </c>
      <c r="S2335" t="s">
        <v>40</v>
      </c>
      <c r="T2335" t="s">
        <v>163</v>
      </c>
      <c r="U2335" t="s">
        <v>100</v>
      </c>
      <c r="V2335" t="s">
        <v>80</v>
      </c>
      <c r="W2335">
        <v>82500</v>
      </c>
      <c r="X2335" t="s">
        <v>81</v>
      </c>
      <c r="Y2335">
        <v>-120</v>
      </c>
      <c r="Z2335" t="s">
        <v>6218</v>
      </c>
      <c r="AA2335" t="s">
        <v>6229</v>
      </c>
      <c r="AB2335" t="s">
        <v>90</v>
      </c>
      <c r="AC2335" t="s">
        <v>91</v>
      </c>
      <c r="AD2335">
        <f>_xlfn.XLOOKUP(MIS[[#This Row],[TRADING SYMBOL]],[1]Sheet1!$D:$D,[1]Sheet1!$C:$C)</f>
        <v>367.2</v>
      </c>
      <c r="AE2335">
        <f>MIS[[#This Row],[OrderAverageTradedPrice]]*MIS[[#This Row],[OrderQuantity]]</f>
        <v>50323.99999999992</v>
      </c>
      <c r="AF2335">
        <f>MIS[[#This Row],[LTP]]*MIS[[#This Row],[OrderQuantity]]</f>
        <v>44064</v>
      </c>
      <c r="AG2335">
        <f>IF(MIS[[#This Row],[OrderSide]]="SELL",MIS[[#This Row],[VALUE]]-MIS[[#This Row],[LIVE_VALUE]],MIS[[#This Row],[LIVE_VALUE]]-MIS[[#This Row],[VALUE]])</f>
        <v>6259.99999999992</v>
      </c>
      <c r="AH2335" t="str" cm="1">
        <f t="array" ref="AH2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5" t="str">
        <f>MIS[[#This Row],[TRADING SYMBOL]]</f>
        <v>SENSEX2552082500CE</v>
      </c>
      <c r="AJ2335" t="str">
        <f>IF(RIGHT(MIS[[#This Row],[Main/Hedge]],4)="MAIN","MAIN","HEDGE")</f>
        <v>MAIN</v>
      </c>
      <c r="AK2335" t="str" cm="1">
        <f t="array" ref="AK2335">_xlfn._xlws.FILTER(Table4[Column1],ISNUMBER(SEARCH(Table4[Column1],MIS[[#This Row],[OrderUniqueIdentifier]])),"")</f>
        <v>MS</v>
      </c>
    </row>
    <row r="2336" spans="1:37" x14ac:dyDescent="0.25">
      <c r="A2336" t="s">
        <v>179</v>
      </c>
      <c r="B2336" t="s">
        <v>1446</v>
      </c>
      <c r="C2336" t="s">
        <v>6233</v>
      </c>
      <c r="D2336" t="s">
        <v>72</v>
      </c>
      <c r="E2336" t="s">
        <v>3202</v>
      </c>
      <c r="F2336" t="s">
        <v>98</v>
      </c>
      <c r="G2336" t="s">
        <v>89</v>
      </c>
      <c r="H2336" t="s">
        <v>93</v>
      </c>
      <c r="I2336" t="s">
        <v>76</v>
      </c>
      <c r="J2336" t="s">
        <v>6234</v>
      </c>
      <c r="K2336">
        <v>120</v>
      </c>
      <c r="L2336" t="s">
        <v>77</v>
      </c>
      <c r="M2336" t="s">
        <v>78</v>
      </c>
      <c r="N2336" t="s">
        <v>6235</v>
      </c>
      <c r="O2336" t="s">
        <v>6228</v>
      </c>
      <c r="P2336" t="s">
        <v>6228</v>
      </c>
      <c r="Q2336" t="s">
        <v>3205</v>
      </c>
      <c r="R2336" t="s">
        <v>79</v>
      </c>
      <c r="S2336" t="s">
        <v>40</v>
      </c>
      <c r="T2336" t="s">
        <v>3206</v>
      </c>
      <c r="U2336" t="s">
        <v>100</v>
      </c>
      <c r="V2336" t="s">
        <v>80</v>
      </c>
      <c r="W2336">
        <v>82100</v>
      </c>
      <c r="X2336" t="s">
        <v>85</v>
      </c>
      <c r="Y2336">
        <v>-120</v>
      </c>
      <c r="Z2336" t="s">
        <v>6229</v>
      </c>
      <c r="AA2336" t="s">
        <v>6229</v>
      </c>
      <c r="AB2336" t="s">
        <v>107</v>
      </c>
      <c r="AC2336" t="s">
        <v>91</v>
      </c>
      <c r="AD2336">
        <f>_xlfn.XLOOKUP(MIS[[#This Row],[TRADING SYMBOL]],[1]Sheet1!$D:$D,[1]Sheet1!$C:$C)</f>
        <v>310.8</v>
      </c>
      <c r="AE2336">
        <f>MIS[[#This Row],[OrderAverageTradedPrice]]*MIS[[#This Row],[OrderQuantity]]</f>
        <v>51573.999999999964</v>
      </c>
      <c r="AF2336">
        <f>MIS[[#This Row],[LTP]]*MIS[[#This Row],[OrderQuantity]]</f>
        <v>37296</v>
      </c>
      <c r="AG2336">
        <f>IF(MIS[[#This Row],[OrderSide]]="SELL",MIS[[#This Row],[VALUE]]-MIS[[#This Row],[LIVE_VALUE]],MIS[[#This Row],[LIVE_VALUE]]-MIS[[#This Row],[VALUE]])</f>
        <v>14277.999999999964</v>
      </c>
      <c r="AH2336" t="str" cm="1">
        <f t="array" ref="AH2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6" t="str">
        <f>MIS[[#This Row],[TRADING SYMBOL]]</f>
        <v>SENSEX2552082100PE</v>
      </c>
      <c r="AJ2336" t="str">
        <f>IF(RIGHT(MIS[[#This Row],[Main/Hedge]],4)="MAIN","MAIN","HEDGE")</f>
        <v>MAIN</v>
      </c>
      <c r="AK2336" t="str" cm="1">
        <f t="array" ref="AK2336">_xlfn._xlws.FILTER(Table4[Column1],ISNUMBER(SEARCH(Table4[Column1],MIS[[#This Row],[OrderUniqueIdentifier]])),"")</f>
        <v>MS</v>
      </c>
    </row>
    <row r="2337" spans="1:37" x14ac:dyDescent="0.25">
      <c r="A2337" t="s">
        <v>179</v>
      </c>
      <c r="B2337" t="s">
        <v>1467</v>
      </c>
      <c r="C2337" t="s">
        <v>6309</v>
      </c>
      <c r="D2337" t="s">
        <v>72</v>
      </c>
      <c r="E2337" t="s">
        <v>160</v>
      </c>
      <c r="F2337" t="s">
        <v>98</v>
      </c>
      <c r="G2337" t="s">
        <v>89</v>
      </c>
      <c r="H2337" t="s">
        <v>93</v>
      </c>
      <c r="I2337" t="s">
        <v>76</v>
      </c>
      <c r="J2337" t="s">
        <v>6310</v>
      </c>
      <c r="K2337">
        <v>260</v>
      </c>
      <c r="L2337" t="s">
        <v>77</v>
      </c>
      <c r="M2337" t="s">
        <v>78</v>
      </c>
      <c r="N2337" t="s">
        <v>6311</v>
      </c>
      <c r="O2337" t="s">
        <v>6216</v>
      </c>
      <c r="P2337" t="s">
        <v>6228</v>
      </c>
      <c r="Q2337" t="s">
        <v>162</v>
      </c>
      <c r="R2337" t="s">
        <v>79</v>
      </c>
      <c r="S2337" t="s">
        <v>40</v>
      </c>
      <c r="T2337" t="s">
        <v>163</v>
      </c>
      <c r="U2337" t="s">
        <v>100</v>
      </c>
      <c r="V2337" t="s">
        <v>80</v>
      </c>
      <c r="W2337">
        <v>82500</v>
      </c>
      <c r="X2337" t="s">
        <v>81</v>
      </c>
      <c r="Y2337">
        <v>-260</v>
      </c>
      <c r="Z2337" t="s">
        <v>6218</v>
      </c>
      <c r="AA2337" t="s">
        <v>6229</v>
      </c>
      <c r="AB2337" t="s">
        <v>90</v>
      </c>
      <c r="AC2337" t="s">
        <v>91</v>
      </c>
      <c r="AD2337">
        <f>_xlfn.XLOOKUP(MIS[[#This Row],[TRADING SYMBOL]],[1]Sheet1!$D:$D,[1]Sheet1!$C:$C)</f>
        <v>367.2</v>
      </c>
      <c r="AE2337">
        <f>MIS[[#This Row],[OrderAverageTradedPrice]]*MIS[[#This Row],[OrderQuantity]]</f>
        <v>109331.99999999993</v>
      </c>
      <c r="AF2337">
        <f>MIS[[#This Row],[LTP]]*MIS[[#This Row],[OrderQuantity]]</f>
        <v>95472</v>
      </c>
      <c r="AG2337">
        <f>IF(MIS[[#This Row],[OrderSide]]="SELL",MIS[[#This Row],[VALUE]]-MIS[[#This Row],[LIVE_VALUE]],MIS[[#This Row],[LIVE_VALUE]]-MIS[[#This Row],[VALUE]])</f>
        <v>13859.999999999927</v>
      </c>
      <c r="AH2337" t="str" cm="1">
        <f t="array" ref="AH2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7" t="str">
        <f>MIS[[#This Row],[TRADING SYMBOL]]</f>
        <v>SENSEX2552082500CE</v>
      </c>
      <c r="AJ2337" t="str">
        <f>IF(RIGHT(MIS[[#This Row],[Main/Hedge]],4)="MAIN","MAIN","HEDGE")</f>
        <v>MAIN</v>
      </c>
      <c r="AK2337" t="str" cm="1">
        <f t="array" ref="AK2337">_xlfn._xlws.FILTER(Table4[Column1],ISNUMBER(SEARCH(Table4[Column1],MIS[[#This Row],[OrderUniqueIdentifier]])),"")</f>
        <v>MS</v>
      </c>
    </row>
    <row r="2338" spans="1:37" x14ac:dyDescent="0.25">
      <c r="A2338" t="s">
        <v>179</v>
      </c>
      <c r="B2338" t="s">
        <v>1467</v>
      </c>
      <c r="C2338" t="s">
        <v>6312</v>
      </c>
      <c r="D2338" t="s">
        <v>72</v>
      </c>
      <c r="E2338" t="s">
        <v>3202</v>
      </c>
      <c r="F2338" t="s">
        <v>98</v>
      </c>
      <c r="G2338" t="s">
        <v>89</v>
      </c>
      <c r="H2338" t="s">
        <v>93</v>
      </c>
      <c r="I2338" t="s">
        <v>76</v>
      </c>
      <c r="J2338" t="s">
        <v>6313</v>
      </c>
      <c r="K2338">
        <v>260</v>
      </c>
      <c r="L2338" t="s">
        <v>77</v>
      </c>
      <c r="M2338" t="s">
        <v>78</v>
      </c>
      <c r="N2338" t="s">
        <v>6314</v>
      </c>
      <c r="O2338" t="s">
        <v>6216</v>
      </c>
      <c r="P2338" t="s">
        <v>6228</v>
      </c>
      <c r="Q2338" t="s">
        <v>3205</v>
      </c>
      <c r="R2338" t="s">
        <v>79</v>
      </c>
      <c r="S2338" t="s">
        <v>40</v>
      </c>
      <c r="T2338" t="s">
        <v>3206</v>
      </c>
      <c r="U2338" t="s">
        <v>100</v>
      </c>
      <c r="V2338" t="s">
        <v>80</v>
      </c>
      <c r="W2338">
        <v>82100</v>
      </c>
      <c r="X2338" t="s">
        <v>85</v>
      </c>
      <c r="Y2338">
        <v>-260</v>
      </c>
      <c r="Z2338" t="s">
        <v>6218</v>
      </c>
      <c r="AA2338" t="s">
        <v>6229</v>
      </c>
      <c r="AB2338" t="s">
        <v>107</v>
      </c>
      <c r="AC2338" t="s">
        <v>91</v>
      </c>
      <c r="AD2338">
        <f>_xlfn.XLOOKUP(MIS[[#This Row],[TRADING SYMBOL]],[1]Sheet1!$D:$D,[1]Sheet1!$C:$C)</f>
        <v>310.8</v>
      </c>
      <c r="AE2338">
        <f>MIS[[#This Row],[OrderAverageTradedPrice]]*MIS[[#This Row],[OrderQuantity]]</f>
        <v>111233.99999999975</v>
      </c>
      <c r="AF2338">
        <f>MIS[[#This Row],[LTP]]*MIS[[#This Row],[OrderQuantity]]</f>
        <v>80808</v>
      </c>
      <c r="AG2338">
        <f>IF(MIS[[#This Row],[OrderSide]]="SELL",MIS[[#This Row],[VALUE]]-MIS[[#This Row],[LIVE_VALUE]],MIS[[#This Row],[LIVE_VALUE]]-MIS[[#This Row],[VALUE]])</f>
        <v>30425.999999999753</v>
      </c>
      <c r="AH2338" t="str" cm="1">
        <f t="array" ref="AH2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8" t="str">
        <f>MIS[[#This Row],[TRADING SYMBOL]]</f>
        <v>SENSEX2552082100PE</v>
      </c>
      <c r="AJ2338" t="str">
        <f>IF(RIGHT(MIS[[#This Row],[Main/Hedge]],4)="MAIN","MAIN","HEDGE")</f>
        <v>MAIN</v>
      </c>
      <c r="AK2338" t="str" cm="1">
        <f t="array" ref="AK2338">_xlfn._xlws.FILTER(Table4[Column1],ISNUMBER(SEARCH(Table4[Column1],MIS[[#This Row],[OrderUniqueIdentifier]])),"")</f>
        <v>MS</v>
      </c>
    </row>
    <row r="2339" spans="1:37" x14ac:dyDescent="0.25">
      <c r="A2339" t="s">
        <v>179</v>
      </c>
      <c r="B2339" t="s">
        <v>266</v>
      </c>
      <c r="C2339" t="s">
        <v>6510</v>
      </c>
      <c r="D2339" t="s">
        <v>72</v>
      </c>
      <c r="E2339" t="s">
        <v>160</v>
      </c>
      <c r="F2339" t="s">
        <v>98</v>
      </c>
      <c r="G2339" t="s">
        <v>89</v>
      </c>
      <c r="H2339" t="s">
        <v>93</v>
      </c>
      <c r="I2339" t="s">
        <v>76</v>
      </c>
      <c r="J2339" t="s">
        <v>6310</v>
      </c>
      <c r="K2339">
        <v>360</v>
      </c>
      <c r="L2339" t="s">
        <v>77</v>
      </c>
      <c r="M2339" t="s">
        <v>78</v>
      </c>
      <c r="N2339" t="s">
        <v>6511</v>
      </c>
      <c r="O2339" t="s">
        <v>6216</v>
      </c>
      <c r="P2339" t="s">
        <v>6228</v>
      </c>
      <c r="Q2339" t="s">
        <v>162</v>
      </c>
      <c r="R2339" t="s">
        <v>79</v>
      </c>
      <c r="S2339" t="s">
        <v>40</v>
      </c>
      <c r="T2339" t="s">
        <v>163</v>
      </c>
      <c r="U2339" t="s">
        <v>100</v>
      </c>
      <c r="V2339" t="s">
        <v>80</v>
      </c>
      <c r="W2339">
        <v>82500</v>
      </c>
      <c r="X2339" t="s">
        <v>81</v>
      </c>
      <c r="Y2339">
        <v>-360</v>
      </c>
      <c r="Z2339" t="s">
        <v>6218</v>
      </c>
      <c r="AA2339" t="s">
        <v>6229</v>
      </c>
      <c r="AB2339" t="s">
        <v>90</v>
      </c>
      <c r="AC2339" t="s">
        <v>91</v>
      </c>
      <c r="AD2339">
        <f>_xlfn.XLOOKUP(MIS[[#This Row],[TRADING SYMBOL]],[1]Sheet1!$D:$D,[1]Sheet1!$C:$C)</f>
        <v>367.2</v>
      </c>
      <c r="AE2339">
        <f>MIS[[#This Row],[OrderAverageTradedPrice]]*MIS[[#This Row],[OrderQuantity]]</f>
        <v>151381.9999999998</v>
      </c>
      <c r="AF2339">
        <f>MIS[[#This Row],[LTP]]*MIS[[#This Row],[OrderQuantity]]</f>
        <v>132192</v>
      </c>
      <c r="AG2339">
        <f>IF(MIS[[#This Row],[OrderSide]]="SELL",MIS[[#This Row],[VALUE]]-MIS[[#This Row],[LIVE_VALUE]],MIS[[#This Row],[LIVE_VALUE]]-MIS[[#This Row],[VALUE]])</f>
        <v>19189.999999999796</v>
      </c>
      <c r="AH2339" t="str" cm="1">
        <f t="array" ref="AH2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9" t="str">
        <f>MIS[[#This Row],[TRADING SYMBOL]]</f>
        <v>SENSEX2552082500CE</v>
      </c>
      <c r="AJ2339" t="str">
        <f>IF(RIGHT(MIS[[#This Row],[Main/Hedge]],4)="MAIN","MAIN","HEDGE")</f>
        <v>MAIN</v>
      </c>
      <c r="AK2339" t="str" cm="1">
        <f t="array" ref="AK2339">_xlfn._xlws.FILTER(Table4[Column1],ISNUMBER(SEARCH(Table4[Column1],MIS[[#This Row],[OrderUniqueIdentifier]])),"")</f>
        <v>MS</v>
      </c>
    </row>
    <row r="2340" spans="1:37" x14ac:dyDescent="0.25">
      <c r="A2340" t="s">
        <v>179</v>
      </c>
      <c r="B2340" t="s">
        <v>266</v>
      </c>
      <c r="C2340" t="s">
        <v>6512</v>
      </c>
      <c r="D2340" t="s">
        <v>72</v>
      </c>
      <c r="E2340" t="s">
        <v>3202</v>
      </c>
      <c r="F2340" t="s">
        <v>98</v>
      </c>
      <c r="G2340" t="s">
        <v>89</v>
      </c>
      <c r="H2340" t="s">
        <v>93</v>
      </c>
      <c r="I2340" t="s">
        <v>76</v>
      </c>
      <c r="J2340" t="s">
        <v>6513</v>
      </c>
      <c r="K2340">
        <v>360</v>
      </c>
      <c r="L2340" t="s">
        <v>77</v>
      </c>
      <c r="M2340" t="s">
        <v>78</v>
      </c>
      <c r="N2340" t="s">
        <v>6514</v>
      </c>
      <c r="O2340" t="s">
        <v>6228</v>
      </c>
      <c r="P2340" t="s">
        <v>6228</v>
      </c>
      <c r="Q2340" t="s">
        <v>3205</v>
      </c>
      <c r="R2340" t="s">
        <v>79</v>
      </c>
      <c r="S2340" t="s">
        <v>40</v>
      </c>
      <c r="T2340" t="s">
        <v>3206</v>
      </c>
      <c r="U2340" t="s">
        <v>100</v>
      </c>
      <c r="V2340" t="s">
        <v>80</v>
      </c>
      <c r="W2340">
        <v>82100</v>
      </c>
      <c r="X2340" t="s">
        <v>85</v>
      </c>
      <c r="Y2340">
        <v>-360</v>
      </c>
      <c r="Z2340" t="s">
        <v>6229</v>
      </c>
      <c r="AA2340" t="s">
        <v>6229</v>
      </c>
      <c r="AB2340" t="s">
        <v>107</v>
      </c>
      <c r="AC2340" t="s">
        <v>91</v>
      </c>
      <c r="AD2340">
        <f>_xlfn.XLOOKUP(MIS[[#This Row],[TRADING SYMBOL]],[1]Sheet1!$D:$D,[1]Sheet1!$C:$C)</f>
        <v>310.8</v>
      </c>
      <c r="AE2340">
        <f>MIS[[#This Row],[OrderAverageTradedPrice]]*MIS[[#This Row],[OrderQuantity]]</f>
        <v>154272.99999999994</v>
      </c>
      <c r="AF2340">
        <f>MIS[[#This Row],[LTP]]*MIS[[#This Row],[OrderQuantity]]</f>
        <v>111888</v>
      </c>
      <c r="AG2340">
        <f>IF(MIS[[#This Row],[OrderSide]]="SELL",MIS[[#This Row],[VALUE]]-MIS[[#This Row],[LIVE_VALUE]],MIS[[#This Row],[LIVE_VALUE]]-MIS[[#This Row],[VALUE]])</f>
        <v>42384.999999999942</v>
      </c>
      <c r="AH2340" t="str" cm="1">
        <f t="array" ref="AH2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0" t="str">
        <f>MIS[[#This Row],[TRADING SYMBOL]]</f>
        <v>SENSEX2552082100PE</v>
      </c>
      <c r="AJ2340" t="str">
        <f>IF(RIGHT(MIS[[#This Row],[Main/Hedge]],4)="MAIN","MAIN","HEDGE")</f>
        <v>MAIN</v>
      </c>
      <c r="AK2340" t="str" cm="1">
        <f t="array" ref="AK2340">_xlfn._xlws.FILTER(Table4[Column1],ISNUMBER(SEARCH(Table4[Column1],MIS[[#This Row],[OrderUniqueIdentifier]])),"")</f>
        <v>MS</v>
      </c>
    </row>
    <row r="2341" spans="1:37" x14ac:dyDescent="0.25">
      <c r="A2341" t="s">
        <v>71</v>
      </c>
      <c r="B2341" t="s">
        <v>888</v>
      </c>
      <c r="C2341" t="s">
        <v>4441</v>
      </c>
      <c r="D2341" t="s">
        <v>72</v>
      </c>
      <c r="E2341" t="s">
        <v>126</v>
      </c>
      <c r="F2341" t="s">
        <v>98</v>
      </c>
      <c r="G2341" t="s">
        <v>74</v>
      </c>
      <c r="H2341" t="s">
        <v>75</v>
      </c>
      <c r="I2341" t="s">
        <v>76</v>
      </c>
      <c r="J2341" t="s">
        <v>77</v>
      </c>
      <c r="K2341">
        <v>20</v>
      </c>
      <c r="L2341" t="s">
        <v>77</v>
      </c>
      <c r="M2341" t="s">
        <v>78</v>
      </c>
      <c r="N2341" t="s">
        <v>3497</v>
      </c>
      <c r="O2341" t="s">
        <v>4442</v>
      </c>
      <c r="P2341" t="s">
        <v>4442</v>
      </c>
      <c r="Q2341" t="s">
        <v>127</v>
      </c>
      <c r="R2341" t="s">
        <v>79</v>
      </c>
      <c r="S2341" t="s">
        <v>3964</v>
      </c>
      <c r="T2341" t="s">
        <v>128</v>
      </c>
      <c r="U2341" t="s">
        <v>100</v>
      </c>
      <c r="V2341" t="s">
        <v>80</v>
      </c>
      <c r="W2341">
        <v>83300</v>
      </c>
      <c r="X2341" t="s">
        <v>81</v>
      </c>
      <c r="Y2341">
        <v>20</v>
      </c>
      <c r="Z2341" t="s">
        <v>4443</v>
      </c>
      <c r="AA2341" t="s">
        <v>4443</v>
      </c>
      <c r="AB2341" t="s">
        <v>90</v>
      </c>
      <c r="AC2341" t="s">
        <v>84</v>
      </c>
      <c r="AD2341">
        <f>_xlfn.XLOOKUP(MIS[[#This Row],[TRADING SYMBOL]],[1]Sheet1!$D:$D,[1]Sheet1!$C:$C)</f>
        <v>130.19999999999999</v>
      </c>
      <c r="AE2341">
        <f>MIS[[#This Row],[OrderAverageTradedPrice]]*MIS[[#This Row],[OrderQuantity]]</f>
        <v>3343</v>
      </c>
      <c r="AF2341">
        <f>MIS[[#This Row],[LTP]]*MIS[[#This Row],[OrderQuantity]]</f>
        <v>2604</v>
      </c>
      <c r="AG2341">
        <f>IF(MIS[[#This Row],[OrderSide]]="SELL",MIS[[#This Row],[VALUE]]-MIS[[#This Row],[LIVE_VALUE]],MIS[[#This Row],[LIVE_VALUE]]-MIS[[#This Row],[VALUE]])</f>
        <v>-739</v>
      </c>
      <c r="AH2341" t="str" cm="1">
        <f t="array" ref="AH2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1" t="str">
        <f>MIS[[#This Row],[TRADING SYMBOL]]</f>
        <v>SENSEX2552083300CE</v>
      </c>
      <c r="AJ2341" t="str">
        <f>IF(RIGHT(MIS[[#This Row],[Main/Hedge]],4)="MAIN","MAIN","HEDGE")</f>
        <v>MAIN</v>
      </c>
      <c r="AK2341" t="str" cm="1">
        <f t="array" ref="AK2341">_xlfn._xlws.FILTER(Table4[Column1],ISNUMBER(SEARCH(Table4[Column1],MIS[[#This Row],[OrderUniqueIdentifier]])),"")</f>
        <v>MS</v>
      </c>
    </row>
    <row r="2342" spans="1:37" x14ac:dyDescent="0.25">
      <c r="A2342" t="s">
        <v>71</v>
      </c>
      <c r="B2342" t="s">
        <v>888</v>
      </c>
      <c r="C2342" t="s">
        <v>4444</v>
      </c>
      <c r="D2342" t="s">
        <v>72</v>
      </c>
      <c r="E2342" t="s">
        <v>211</v>
      </c>
      <c r="F2342" t="s">
        <v>98</v>
      </c>
      <c r="G2342" t="s">
        <v>74</v>
      </c>
      <c r="H2342" t="s">
        <v>75</v>
      </c>
      <c r="I2342" t="s">
        <v>76</v>
      </c>
      <c r="J2342" t="s">
        <v>77</v>
      </c>
      <c r="K2342">
        <v>20</v>
      </c>
      <c r="L2342" t="s">
        <v>77</v>
      </c>
      <c r="M2342" t="s">
        <v>78</v>
      </c>
      <c r="N2342" t="s">
        <v>4445</v>
      </c>
      <c r="O2342" t="s">
        <v>4442</v>
      </c>
      <c r="P2342" t="s">
        <v>4446</v>
      </c>
      <c r="Q2342" t="s">
        <v>213</v>
      </c>
      <c r="R2342" t="s">
        <v>79</v>
      </c>
      <c r="S2342" t="s">
        <v>3964</v>
      </c>
      <c r="T2342" t="s">
        <v>214</v>
      </c>
      <c r="U2342" t="s">
        <v>100</v>
      </c>
      <c r="V2342" t="s">
        <v>80</v>
      </c>
      <c r="W2342">
        <v>83400</v>
      </c>
      <c r="X2342" t="s">
        <v>81</v>
      </c>
      <c r="Y2342">
        <v>20</v>
      </c>
      <c r="Z2342" t="s">
        <v>4443</v>
      </c>
      <c r="AA2342" t="s">
        <v>4447</v>
      </c>
      <c r="AB2342" t="s">
        <v>90</v>
      </c>
      <c r="AC2342" t="s">
        <v>84</v>
      </c>
      <c r="AD2342">
        <f>_xlfn.XLOOKUP(MIS[[#This Row],[TRADING SYMBOL]],[1]Sheet1!$D:$D,[1]Sheet1!$C:$C)</f>
        <v>114.3</v>
      </c>
      <c r="AE2342">
        <f>MIS[[#This Row],[OrderAverageTradedPrice]]*MIS[[#This Row],[OrderQuantity]]</f>
        <v>2928</v>
      </c>
      <c r="AF2342">
        <f>MIS[[#This Row],[LTP]]*MIS[[#This Row],[OrderQuantity]]</f>
        <v>2286</v>
      </c>
      <c r="AG2342">
        <f>IF(MIS[[#This Row],[OrderSide]]="SELL",MIS[[#This Row],[VALUE]]-MIS[[#This Row],[LIVE_VALUE]],MIS[[#This Row],[LIVE_VALUE]]-MIS[[#This Row],[VALUE]])</f>
        <v>-642</v>
      </c>
      <c r="AH2342" t="str" cm="1">
        <f t="array" ref="AH2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2" t="str">
        <f>MIS[[#This Row],[TRADING SYMBOL]]</f>
        <v>SENSEX2552083400CE</v>
      </c>
      <c r="AJ2342" t="str">
        <f>IF(RIGHT(MIS[[#This Row],[Main/Hedge]],4)="MAIN","MAIN","HEDGE")</f>
        <v>MAIN</v>
      </c>
      <c r="AK2342" t="str" cm="1">
        <f t="array" ref="AK2342">_xlfn._xlws.FILTER(Table4[Column1],ISNUMBER(SEARCH(Table4[Column1],MIS[[#This Row],[OrderUniqueIdentifier]])),"")</f>
        <v>MS</v>
      </c>
    </row>
    <row r="2343" spans="1:37" x14ac:dyDescent="0.25">
      <c r="A2343" t="s">
        <v>71</v>
      </c>
      <c r="B2343" t="s">
        <v>888</v>
      </c>
      <c r="C2343" t="s">
        <v>4448</v>
      </c>
      <c r="D2343" t="s">
        <v>72</v>
      </c>
      <c r="E2343" t="s">
        <v>744</v>
      </c>
      <c r="F2343" t="s">
        <v>98</v>
      </c>
      <c r="G2343" t="s">
        <v>74</v>
      </c>
      <c r="H2343" t="s">
        <v>75</v>
      </c>
      <c r="I2343" t="s">
        <v>76</v>
      </c>
      <c r="J2343" t="s">
        <v>77</v>
      </c>
      <c r="K2343">
        <v>20</v>
      </c>
      <c r="L2343" t="s">
        <v>77</v>
      </c>
      <c r="M2343" t="s">
        <v>78</v>
      </c>
      <c r="N2343" t="s">
        <v>4449</v>
      </c>
      <c r="O2343" t="s">
        <v>4446</v>
      </c>
      <c r="P2343" t="s">
        <v>4450</v>
      </c>
      <c r="Q2343" t="s">
        <v>747</v>
      </c>
      <c r="R2343" t="s">
        <v>79</v>
      </c>
      <c r="S2343" t="s">
        <v>3964</v>
      </c>
      <c r="T2343" t="s">
        <v>748</v>
      </c>
      <c r="U2343" t="s">
        <v>100</v>
      </c>
      <c r="V2343" t="s">
        <v>80</v>
      </c>
      <c r="W2343">
        <v>83500</v>
      </c>
      <c r="X2343" t="s">
        <v>81</v>
      </c>
      <c r="Y2343">
        <v>20</v>
      </c>
      <c r="Z2343" t="s">
        <v>4447</v>
      </c>
      <c r="AA2343" t="s">
        <v>4451</v>
      </c>
      <c r="AB2343" t="s">
        <v>90</v>
      </c>
      <c r="AC2343" t="s">
        <v>84</v>
      </c>
      <c r="AD2343">
        <f>_xlfn.XLOOKUP(MIS[[#This Row],[TRADING SYMBOL]],[1]Sheet1!$D:$D,[1]Sheet1!$C:$C)</f>
        <v>99.8</v>
      </c>
      <c r="AE2343">
        <f>MIS[[#This Row],[OrderAverageTradedPrice]]*MIS[[#This Row],[OrderQuantity]]</f>
        <v>2582</v>
      </c>
      <c r="AF2343">
        <f>MIS[[#This Row],[LTP]]*MIS[[#This Row],[OrderQuantity]]</f>
        <v>1996</v>
      </c>
      <c r="AG2343">
        <f>IF(MIS[[#This Row],[OrderSide]]="SELL",MIS[[#This Row],[VALUE]]-MIS[[#This Row],[LIVE_VALUE]],MIS[[#This Row],[LIVE_VALUE]]-MIS[[#This Row],[VALUE]])</f>
        <v>-586</v>
      </c>
      <c r="AH2343" t="str" cm="1">
        <f t="array" ref="AH2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3" t="str">
        <f>MIS[[#This Row],[TRADING SYMBOL]]</f>
        <v>SENSEX2552083500CE</v>
      </c>
      <c r="AJ2343" t="str">
        <f>IF(RIGHT(MIS[[#This Row],[Main/Hedge]],4)="MAIN","MAIN","HEDGE")</f>
        <v>MAIN</v>
      </c>
      <c r="AK2343" t="str" cm="1">
        <f t="array" ref="AK2343">_xlfn._xlws.FILTER(Table4[Column1],ISNUMBER(SEARCH(Table4[Column1],MIS[[#This Row],[OrderUniqueIdentifier]])),"")</f>
        <v>MS</v>
      </c>
    </row>
    <row r="2344" spans="1:37" x14ac:dyDescent="0.25">
      <c r="A2344" t="s">
        <v>71</v>
      </c>
      <c r="B2344" t="s">
        <v>888</v>
      </c>
      <c r="C2344" t="s">
        <v>4452</v>
      </c>
      <c r="D2344" t="s">
        <v>72</v>
      </c>
      <c r="E2344" t="s">
        <v>3226</v>
      </c>
      <c r="F2344" t="s">
        <v>98</v>
      </c>
      <c r="G2344" t="s">
        <v>74</v>
      </c>
      <c r="H2344" t="s">
        <v>75</v>
      </c>
      <c r="I2344" t="s">
        <v>76</v>
      </c>
      <c r="J2344" t="s">
        <v>77</v>
      </c>
      <c r="K2344">
        <v>20</v>
      </c>
      <c r="L2344" t="s">
        <v>77</v>
      </c>
      <c r="M2344" t="s">
        <v>78</v>
      </c>
      <c r="N2344" t="s">
        <v>4453</v>
      </c>
      <c r="O2344" t="s">
        <v>4450</v>
      </c>
      <c r="P2344" t="s">
        <v>4454</v>
      </c>
      <c r="Q2344" t="s">
        <v>3229</v>
      </c>
      <c r="R2344" t="s">
        <v>79</v>
      </c>
      <c r="S2344" t="s">
        <v>3964</v>
      </c>
      <c r="T2344" t="s">
        <v>3230</v>
      </c>
      <c r="U2344" t="s">
        <v>100</v>
      </c>
      <c r="V2344" t="s">
        <v>80</v>
      </c>
      <c r="W2344">
        <v>81300</v>
      </c>
      <c r="X2344" t="s">
        <v>85</v>
      </c>
      <c r="Y2344">
        <v>20</v>
      </c>
      <c r="Z2344" t="s">
        <v>4451</v>
      </c>
      <c r="AA2344" t="s">
        <v>4455</v>
      </c>
      <c r="AB2344" t="s">
        <v>107</v>
      </c>
      <c r="AC2344" t="s">
        <v>84</v>
      </c>
      <c r="AD2344">
        <f>_xlfn.XLOOKUP(MIS[[#This Row],[TRADING SYMBOL]],[1]Sheet1!$D:$D,[1]Sheet1!$C:$C)</f>
        <v>124</v>
      </c>
      <c r="AE2344">
        <f>MIS[[#This Row],[OrderAverageTradedPrice]]*MIS[[#This Row],[OrderQuantity]]</f>
        <v>3991</v>
      </c>
      <c r="AF2344">
        <f>MIS[[#This Row],[LTP]]*MIS[[#This Row],[OrderQuantity]]</f>
        <v>2480</v>
      </c>
      <c r="AG2344">
        <f>IF(MIS[[#This Row],[OrderSide]]="SELL",MIS[[#This Row],[VALUE]]-MIS[[#This Row],[LIVE_VALUE]],MIS[[#This Row],[LIVE_VALUE]]-MIS[[#This Row],[VALUE]])</f>
        <v>-1511</v>
      </c>
      <c r="AH2344" t="str" cm="1">
        <f t="array" ref="AH2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4" t="str">
        <f>MIS[[#This Row],[TRADING SYMBOL]]</f>
        <v>SENSEX2552081300PE</v>
      </c>
      <c r="AJ2344" t="str">
        <f>IF(RIGHT(MIS[[#This Row],[Main/Hedge]],4)="MAIN","MAIN","HEDGE")</f>
        <v>MAIN</v>
      </c>
      <c r="AK2344" t="str" cm="1">
        <f t="array" ref="AK2344">_xlfn._xlws.FILTER(Table4[Column1],ISNUMBER(SEARCH(Table4[Column1],MIS[[#This Row],[OrderUniqueIdentifier]])),"")</f>
        <v>MS</v>
      </c>
    </row>
    <row r="2345" spans="1:37" x14ac:dyDescent="0.25">
      <c r="A2345" t="s">
        <v>71</v>
      </c>
      <c r="B2345" t="s">
        <v>888</v>
      </c>
      <c r="C2345" t="s">
        <v>4456</v>
      </c>
      <c r="D2345" t="s">
        <v>72</v>
      </c>
      <c r="E2345" t="s">
        <v>120</v>
      </c>
      <c r="F2345" t="s">
        <v>98</v>
      </c>
      <c r="G2345" t="s">
        <v>74</v>
      </c>
      <c r="H2345" t="s">
        <v>75</v>
      </c>
      <c r="I2345" t="s">
        <v>76</v>
      </c>
      <c r="J2345" t="s">
        <v>77</v>
      </c>
      <c r="K2345">
        <v>20</v>
      </c>
      <c r="L2345" t="s">
        <v>77</v>
      </c>
      <c r="M2345" t="s">
        <v>78</v>
      </c>
      <c r="N2345" t="s">
        <v>4457</v>
      </c>
      <c r="O2345" t="s">
        <v>4454</v>
      </c>
      <c r="P2345" t="s">
        <v>4454</v>
      </c>
      <c r="Q2345" t="s">
        <v>121</v>
      </c>
      <c r="R2345" t="s">
        <v>79</v>
      </c>
      <c r="S2345" t="s">
        <v>3964</v>
      </c>
      <c r="T2345" t="s">
        <v>122</v>
      </c>
      <c r="U2345" t="s">
        <v>100</v>
      </c>
      <c r="V2345" t="s">
        <v>80</v>
      </c>
      <c r="W2345">
        <v>81100</v>
      </c>
      <c r="X2345" t="s">
        <v>85</v>
      </c>
      <c r="Y2345">
        <v>20</v>
      </c>
      <c r="Z2345" t="s">
        <v>4455</v>
      </c>
      <c r="AA2345" t="s">
        <v>4455</v>
      </c>
      <c r="AB2345" t="s">
        <v>107</v>
      </c>
      <c r="AC2345" t="s">
        <v>84</v>
      </c>
      <c r="AD2345">
        <f>_xlfn.XLOOKUP(MIS[[#This Row],[TRADING SYMBOL]],[1]Sheet1!$D:$D,[1]Sheet1!$C:$C)</f>
        <v>100.2</v>
      </c>
      <c r="AE2345">
        <f>MIS[[#This Row],[OrderAverageTradedPrice]]*MIS[[#This Row],[OrderQuantity]]</f>
        <v>3316</v>
      </c>
      <c r="AF2345">
        <f>MIS[[#This Row],[LTP]]*MIS[[#This Row],[OrderQuantity]]</f>
        <v>2004</v>
      </c>
      <c r="AG2345">
        <f>IF(MIS[[#This Row],[OrderSide]]="SELL",MIS[[#This Row],[VALUE]]-MIS[[#This Row],[LIVE_VALUE]],MIS[[#This Row],[LIVE_VALUE]]-MIS[[#This Row],[VALUE]])</f>
        <v>-1312</v>
      </c>
      <c r="AH2345" t="str" cm="1">
        <f t="array" ref="AH2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5" t="str">
        <f>MIS[[#This Row],[TRADING SYMBOL]]</f>
        <v>SENSEX2552081100PE</v>
      </c>
      <c r="AJ2345" t="str">
        <f>IF(RIGHT(MIS[[#This Row],[Main/Hedge]],4)="MAIN","MAIN","HEDGE")</f>
        <v>MAIN</v>
      </c>
      <c r="AK2345" t="str" cm="1">
        <f t="array" ref="AK2345">_xlfn._xlws.FILTER(Table4[Column1],ISNUMBER(SEARCH(Table4[Column1],MIS[[#This Row],[OrderUniqueIdentifier]])),"")</f>
        <v>MS</v>
      </c>
    </row>
    <row r="2346" spans="1:37" x14ac:dyDescent="0.25">
      <c r="A2346" t="s">
        <v>71</v>
      </c>
      <c r="B2346" t="s">
        <v>888</v>
      </c>
      <c r="C2346" t="s">
        <v>4458</v>
      </c>
      <c r="D2346" t="s">
        <v>72</v>
      </c>
      <c r="E2346" t="s">
        <v>172</v>
      </c>
      <c r="F2346" t="s">
        <v>98</v>
      </c>
      <c r="G2346" t="s">
        <v>74</v>
      </c>
      <c r="H2346" t="s">
        <v>75</v>
      </c>
      <c r="I2346" t="s">
        <v>76</v>
      </c>
      <c r="J2346" t="s">
        <v>77</v>
      </c>
      <c r="K2346">
        <v>20</v>
      </c>
      <c r="L2346" t="s">
        <v>77</v>
      </c>
      <c r="M2346" t="s">
        <v>78</v>
      </c>
      <c r="N2346" t="s">
        <v>4459</v>
      </c>
      <c r="O2346" t="s">
        <v>4454</v>
      </c>
      <c r="P2346" t="s">
        <v>3530</v>
      </c>
      <c r="Q2346" t="s">
        <v>173</v>
      </c>
      <c r="R2346" t="s">
        <v>79</v>
      </c>
      <c r="S2346" t="s">
        <v>3964</v>
      </c>
      <c r="T2346" t="s">
        <v>174</v>
      </c>
      <c r="U2346" t="s">
        <v>100</v>
      </c>
      <c r="V2346" t="s">
        <v>80</v>
      </c>
      <c r="W2346">
        <v>81200</v>
      </c>
      <c r="X2346" t="s">
        <v>85</v>
      </c>
      <c r="Y2346">
        <v>20</v>
      </c>
      <c r="Z2346" t="s">
        <v>4455</v>
      </c>
      <c r="AA2346" t="s">
        <v>3531</v>
      </c>
      <c r="AB2346" t="s">
        <v>107</v>
      </c>
      <c r="AC2346" t="s">
        <v>84</v>
      </c>
      <c r="AD2346">
        <f>_xlfn.XLOOKUP(MIS[[#This Row],[TRADING SYMBOL]],[1]Sheet1!$D:$D,[1]Sheet1!$C:$C)</f>
        <v>110.75</v>
      </c>
      <c r="AE2346">
        <f>MIS[[#This Row],[OrderAverageTradedPrice]]*MIS[[#This Row],[OrderQuantity]]</f>
        <v>3655</v>
      </c>
      <c r="AF2346">
        <f>MIS[[#This Row],[LTP]]*MIS[[#This Row],[OrderQuantity]]</f>
        <v>2215</v>
      </c>
      <c r="AG2346">
        <f>IF(MIS[[#This Row],[OrderSide]]="SELL",MIS[[#This Row],[VALUE]]-MIS[[#This Row],[LIVE_VALUE]],MIS[[#This Row],[LIVE_VALUE]]-MIS[[#This Row],[VALUE]])</f>
        <v>-1440</v>
      </c>
      <c r="AH2346" t="str" cm="1">
        <f t="array" ref="AH2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6" t="str">
        <f>MIS[[#This Row],[TRADING SYMBOL]]</f>
        <v>SENSEX2552081200PE</v>
      </c>
      <c r="AJ2346" t="str">
        <f>IF(RIGHT(MIS[[#This Row],[Main/Hedge]],4)="MAIN","MAIN","HEDGE")</f>
        <v>MAIN</v>
      </c>
      <c r="AK2346" t="str" cm="1">
        <f t="array" ref="AK2346">_xlfn._xlws.FILTER(Table4[Column1],ISNUMBER(SEARCH(Table4[Column1],MIS[[#This Row],[OrderUniqueIdentifier]])),"")</f>
        <v>MS</v>
      </c>
    </row>
    <row r="2347" spans="1:37" x14ac:dyDescent="0.25">
      <c r="A2347" t="s">
        <v>71</v>
      </c>
      <c r="B2347" t="s">
        <v>584</v>
      </c>
      <c r="C2347" t="s">
        <v>3528</v>
      </c>
      <c r="D2347" t="s">
        <v>72</v>
      </c>
      <c r="E2347" t="s">
        <v>126</v>
      </c>
      <c r="F2347" t="s">
        <v>98</v>
      </c>
      <c r="G2347" t="s">
        <v>74</v>
      </c>
      <c r="H2347" t="s">
        <v>75</v>
      </c>
      <c r="I2347" t="s">
        <v>76</v>
      </c>
      <c r="J2347" t="s">
        <v>77</v>
      </c>
      <c r="K2347">
        <v>20</v>
      </c>
      <c r="L2347" t="s">
        <v>77</v>
      </c>
      <c r="M2347" t="s">
        <v>78</v>
      </c>
      <c r="N2347" t="s">
        <v>3529</v>
      </c>
      <c r="O2347" t="s">
        <v>3530</v>
      </c>
      <c r="P2347" t="s">
        <v>3272</v>
      </c>
      <c r="Q2347" t="s">
        <v>127</v>
      </c>
      <c r="R2347" t="s">
        <v>79</v>
      </c>
      <c r="S2347" t="s">
        <v>40</v>
      </c>
      <c r="T2347" t="s">
        <v>128</v>
      </c>
      <c r="U2347" t="s">
        <v>100</v>
      </c>
      <c r="V2347" t="s">
        <v>80</v>
      </c>
      <c r="W2347">
        <v>83300</v>
      </c>
      <c r="X2347" t="s">
        <v>81</v>
      </c>
      <c r="Y2347">
        <v>20</v>
      </c>
      <c r="Z2347" t="s">
        <v>3531</v>
      </c>
      <c r="AA2347" t="s">
        <v>3274</v>
      </c>
      <c r="AB2347" t="s">
        <v>90</v>
      </c>
      <c r="AC2347" t="s">
        <v>84</v>
      </c>
      <c r="AD2347">
        <f>_xlfn.XLOOKUP(MIS[[#This Row],[TRADING SYMBOL]],[1]Sheet1!$D:$D,[1]Sheet1!$C:$C)</f>
        <v>130.19999999999999</v>
      </c>
      <c r="AE2347">
        <f>MIS[[#This Row],[OrderAverageTradedPrice]]*MIS[[#This Row],[OrderQuantity]]</f>
        <v>3319</v>
      </c>
      <c r="AF2347">
        <f>MIS[[#This Row],[LTP]]*MIS[[#This Row],[OrderQuantity]]</f>
        <v>2604</v>
      </c>
      <c r="AG2347">
        <f>IF(MIS[[#This Row],[OrderSide]]="SELL",MIS[[#This Row],[VALUE]]-MIS[[#This Row],[LIVE_VALUE]],MIS[[#This Row],[LIVE_VALUE]]-MIS[[#This Row],[VALUE]])</f>
        <v>-715</v>
      </c>
      <c r="AH2347" t="str" cm="1">
        <f t="array" ref="AH2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7" t="str">
        <f>MIS[[#This Row],[TRADING SYMBOL]]</f>
        <v>SENSEX2552083300CE</v>
      </c>
      <c r="AJ2347" t="str">
        <f>IF(RIGHT(MIS[[#This Row],[Main/Hedge]],4)="MAIN","MAIN","HEDGE")</f>
        <v>MAIN</v>
      </c>
      <c r="AK2347" t="str" cm="1">
        <f t="array" ref="AK2347">_xlfn._xlws.FILTER(Table4[Column1],ISNUMBER(SEARCH(Table4[Column1],MIS[[#This Row],[OrderUniqueIdentifier]])),"")</f>
        <v>MS</v>
      </c>
    </row>
    <row r="2348" spans="1:37" x14ac:dyDescent="0.25">
      <c r="A2348" t="s">
        <v>71</v>
      </c>
      <c r="B2348" t="s">
        <v>770</v>
      </c>
      <c r="C2348" t="s">
        <v>4089</v>
      </c>
      <c r="D2348" t="s">
        <v>72</v>
      </c>
      <c r="E2348" t="s">
        <v>126</v>
      </c>
      <c r="F2348" t="s">
        <v>98</v>
      </c>
      <c r="G2348" t="s">
        <v>74</v>
      </c>
      <c r="H2348" t="s">
        <v>75</v>
      </c>
      <c r="I2348" t="s">
        <v>76</v>
      </c>
      <c r="J2348" t="s">
        <v>77</v>
      </c>
      <c r="K2348">
        <v>100</v>
      </c>
      <c r="L2348" t="s">
        <v>77</v>
      </c>
      <c r="M2348" t="s">
        <v>78</v>
      </c>
      <c r="N2348" t="s">
        <v>4090</v>
      </c>
      <c r="O2348" t="s">
        <v>3272</v>
      </c>
      <c r="P2348" t="s">
        <v>3272</v>
      </c>
      <c r="Q2348" t="s">
        <v>127</v>
      </c>
      <c r="R2348" t="s">
        <v>79</v>
      </c>
      <c r="S2348" t="s">
        <v>40</v>
      </c>
      <c r="T2348" t="s">
        <v>128</v>
      </c>
      <c r="U2348" t="s">
        <v>100</v>
      </c>
      <c r="V2348" t="s">
        <v>80</v>
      </c>
      <c r="W2348">
        <v>83300</v>
      </c>
      <c r="X2348" t="s">
        <v>81</v>
      </c>
      <c r="Y2348">
        <v>100</v>
      </c>
      <c r="Z2348" t="s">
        <v>3274</v>
      </c>
      <c r="AA2348" t="s">
        <v>3274</v>
      </c>
      <c r="AB2348" t="s">
        <v>90</v>
      </c>
      <c r="AC2348" t="s">
        <v>84</v>
      </c>
      <c r="AD2348">
        <f>_xlfn.XLOOKUP(MIS[[#This Row],[TRADING SYMBOL]],[1]Sheet1!$D:$D,[1]Sheet1!$C:$C)</f>
        <v>130.19999999999999</v>
      </c>
      <c r="AE2348">
        <f>MIS[[#This Row],[OrderAverageTradedPrice]]*MIS[[#This Row],[OrderQuantity]]</f>
        <v>16687</v>
      </c>
      <c r="AF2348">
        <f>MIS[[#This Row],[LTP]]*MIS[[#This Row],[OrderQuantity]]</f>
        <v>13019.999999999998</v>
      </c>
      <c r="AG2348">
        <f>IF(MIS[[#This Row],[OrderSide]]="SELL",MIS[[#This Row],[VALUE]]-MIS[[#This Row],[LIVE_VALUE]],MIS[[#This Row],[LIVE_VALUE]]-MIS[[#This Row],[VALUE]])</f>
        <v>-3667.0000000000018</v>
      </c>
      <c r="AH2348" t="str" cm="1">
        <f t="array" ref="AH2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8" t="str">
        <f>MIS[[#This Row],[TRADING SYMBOL]]</f>
        <v>SENSEX2552083300CE</v>
      </c>
      <c r="AJ2348" t="str">
        <f>IF(RIGHT(MIS[[#This Row],[Main/Hedge]],4)="MAIN","MAIN","HEDGE")</f>
        <v>MAIN</v>
      </c>
      <c r="AK2348" t="str" cm="1">
        <f t="array" ref="AK2348">_xlfn._xlws.FILTER(Table4[Column1],ISNUMBER(SEARCH(Table4[Column1],MIS[[#This Row],[OrderUniqueIdentifier]])),"")</f>
        <v>MS</v>
      </c>
    </row>
    <row r="2349" spans="1:37" x14ac:dyDescent="0.25">
      <c r="A2349" t="s">
        <v>71</v>
      </c>
      <c r="B2349" t="s">
        <v>873</v>
      </c>
      <c r="C2349" t="s">
        <v>4379</v>
      </c>
      <c r="D2349" t="s">
        <v>72</v>
      </c>
      <c r="E2349" t="s">
        <v>126</v>
      </c>
      <c r="F2349" t="s">
        <v>98</v>
      </c>
      <c r="G2349" t="s">
        <v>74</v>
      </c>
      <c r="H2349" t="s">
        <v>75</v>
      </c>
      <c r="I2349" t="s">
        <v>76</v>
      </c>
      <c r="J2349" t="s">
        <v>77</v>
      </c>
      <c r="K2349">
        <v>20</v>
      </c>
      <c r="L2349" t="s">
        <v>77</v>
      </c>
      <c r="M2349" t="s">
        <v>78</v>
      </c>
      <c r="N2349" t="s">
        <v>4380</v>
      </c>
      <c r="O2349" t="s">
        <v>3272</v>
      </c>
      <c r="P2349" t="s">
        <v>3272</v>
      </c>
      <c r="Q2349" t="s">
        <v>127</v>
      </c>
      <c r="R2349" t="s">
        <v>79</v>
      </c>
      <c r="S2349" t="s">
        <v>40</v>
      </c>
      <c r="T2349" t="s">
        <v>128</v>
      </c>
      <c r="U2349" t="s">
        <v>100</v>
      </c>
      <c r="V2349" t="s">
        <v>80</v>
      </c>
      <c r="W2349">
        <v>83300</v>
      </c>
      <c r="X2349" t="s">
        <v>81</v>
      </c>
      <c r="Y2349">
        <v>20</v>
      </c>
      <c r="Z2349" t="s">
        <v>3274</v>
      </c>
      <c r="AA2349" t="s">
        <v>3274</v>
      </c>
      <c r="AB2349" t="s">
        <v>90</v>
      </c>
      <c r="AC2349" t="s">
        <v>84</v>
      </c>
      <c r="AD2349">
        <f>_xlfn.XLOOKUP(MIS[[#This Row],[TRADING SYMBOL]],[1]Sheet1!$D:$D,[1]Sheet1!$C:$C)</f>
        <v>130.19999999999999</v>
      </c>
      <c r="AE2349">
        <f>MIS[[#This Row],[OrderAverageTradedPrice]]*MIS[[#This Row],[OrderQuantity]]</f>
        <v>3331</v>
      </c>
      <c r="AF2349">
        <f>MIS[[#This Row],[LTP]]*MIS[[#This Row],[OrderQuantity]]</f>
        <v>2604</v>
      </c>
      <c r="AG2349">
        <f>IF(MIS[[#This Row],[OrderSide]]="SELL",MIS[[#This Row],[VALUE]]-MIS[[#This Row],[LIVE_VALUE]],MIS[[#This Row],[LIVE_VALUE]]-MIS[[#This Row],[VALUE]])</f>
        <v>-727</v>
      </c>
      <c r="AH2349" t="str" cm="1">
        <f t="array" ref="AH2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9" t="str">
        <f>MIS[[#This Row],[TRADING SYMBOL]]</f>
        <v>SENSEX2552083300CE</v>
      </c>
      <c r="AJ2349" t="str">
        <f>IF(RIGHT(MIS[[#This Row],[Main/Hedge]],4)="MAIN","MAIN","HEDGE")</f>
        <v>MAIN</v>
      </c>
      <c r="AK2349" t="str" cm="1">
        <f t="array" ref="AK2349">_xlfn._xlws.FILTER(Table4[Column1],ISNUMBER(SEARCH(Table4[Column1],MIS[[#This Row],[OrderUniqueIdentifier]])),"")</f>
        <v>MS</v>
      </c>
    </row>
    <row r="2350" spans="1:37" x14ac:dyDescent="0.25">
      <c r="A2350" t="s">
        <v>71</v>
      </c>
      <c r="B2350" t="s">
        <v>916</v>
      </c>
      <c r="C2350" t="s">
        <v>4522</v>
      </c>
      <c r="D2350" t="s">
        <v>72</v>
      </c>
      <c r="E2350" t="s">
        <v>126</v>
      </c>
      <c r="F2350" t="s">
        <v>98</v>
      </c>
      <c r="G2350" t="s">
        <v>74</v>
      </c>
      <c r="H2350" t="s">
        <v>75</v>
      </c>
      <c r="I2350" t="s">
        <v>76</v>
      </c>
      <c r="J2350" t="s">
        <v>77</v>
      </c>
      <c r="K2350">
        <v>20</v>
      </c>
      <c r="L2350" t="s">
        <v>77</v>
      </c>
      <c r="M2350" t="s">
        <v>78</v>
      </c>
      <c r="N2350" t="s">
        <v>4523</v>
      </c>
      <c r="O2350" t="s">
        <v>3272</v>
      </c>
      <c r="P2350" t="s">
        <v>3272</v>
      </c>
      <c r="Q2350" t="s">
        <v>127</v>
      </c>
      <c r="R2350" t="s">
        <v>79</v>
      </c>
      <c r="S2350" t="s">
        <v>40</v>
      </c>
      <c r="T2350" t="s">
        <v>128</v>
      </c>
      <c r="U2350" t="s">
        <v>100</v>
      </c>
      <c r="V2350" t="s">
        <v>80</v>
      </c>
      <c r="W2350">
        <v>83300</v>
      </c>
      <c r="X2350" t="s">
        <v>81</v>
      </c>
      <c r="Y2350">
        <v>20</v>
      </c>
      <c r="Z2350" t="s">
        <v>3274</v>
      </c>
      <c r="AA2350" t="s">
        <v>3274</v>
      </c>
      <c r="AB2350" t="s">
        <v>90</v>
      </c>
      <c r="AC2350" t="s">
        <v>84</v>
      </c>
      <c r="AD2350">
        <f>_xlfn.XLOOKUP(MIS[[#This Row],[TRADING SYMBOL]],[1]Sheet1!$D:$D,[1]Sheet1!$C:$C)</f>
        <v>130.19999999999999</v>
      </c>
      <c r="AE2350">
        <f>MIS[[#This Row],[OrderAverageTradedPrice]]*MIS[[#This Row],[OrderQuantity]]</f>
        <v>3334</v>
      </c>
      <c r="AF2350">
        <f>MIS[[#This Row],[LTP]]*MIS[[#This Row],[OrderQuantity]]</f>
        <v>2604</v>
      </c>
      <c r="AG2350">
        <f>IF(MIS[[#This Row],[OrderSide]]="SELL",MIS[[#This Row],[VALUE]]-MIS[[#This Row],[LIVE_VALUE]],MIS[[#This Row],[LIVE_VALUE]]-MIS[[#This Row],[VALUE]])</f>
        <v>-730</v>
      </c>
      <c r="AH2350" t="str" cm="1">
        <f t="array" ref="AH2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0" t="str">
        <f>MIS[[#This Row],[TRADING SYMBOL]]</f>
        <v>SENSEX2552083300CE</v>
      </c>
      <c r="AJ2350" t="str">
        <f>IF(RIGHT(MIS[[#This Row],[Main/Hedge]],4)="MAIN","MAIN","HEDGE")</f>
        <v>MAIN</v>
      </c>
      <c r="AK2350" t="str" cm="1">
        <f t="array" ref="AK2350">_xlfn._xlws.FILTER(Table4[Column1],ISNUMBER(SEARCH(Table4[Column1],MIS[[#This Row],[OrderUniqueIdentifier]])),"")</f>
        <v>MS</v>
      </c>
    </row>
    <row r="2351" spans="1:37" x14ac:dyDescent="0.25">
      <c r="A2351" t="s">
        <v>71</v>
      </c>
      <c r="B2351" t="s">
        <v>960</v>
      </c>
      <c r="C2351" t="s">
        <v>4675</v>
      </c>
      <c r="D2351" t="s">
        <v>72</v>
      </c>
      <c r="E2351" t="s">
        <v>126</v>
      </c>
      <c r="F2351" t="s">
        <v>98</v>
      </c>
      <c r="G2351" t="s">
        <v>74</v>
      </c>
      <c r="H2351" t="s">
        <v>75</v>
      </c>
      <c r="I2351" t="s">
        <v>76</v>
      </c>
      <c r="J2351" t="s">
        <v>77</v>
      </c>
      <c r="K2351">
        <v>40</v>
      </c>
      <c r="L2351" t="s">
        <v>77</v>
      </c>
      <c r="M2351" t="s">
        <v>78</v>
      </c>
      <c r="N2351" t="s">
        <v>4676</v>
      </c>
      <c r="O2351" t="s">
        <v>3272</v>
      </c>
      <c r="P2351" t="s">
        <v>3272</v>
      </c>
      <c r="Q2351" t="s">
        <v>127</v>
      </c>
      <c r="R2351" t="s">
        <v>79</v>
      </c>
      <c r="S2351" t="s">
        <v>40</v>
      </c>
      <c r="T2351" t="s">
        <v>128</v>
      </c>
      <c r="U2351" t="s">
        <v>100</v>
      </c>
      <c r="V2351" t="s">
        <v>80</v>
      </c>
      <c r="W2351">
        <v>83300</v>
      </c>
      <c r="X2351" t="s">
        <v>81</v>
      </c>
      <c r="Y2351">
        <v>40</v>
      </c>
      <c r="Z2351" t="s">
        <v>3274</v>
      </c>
      <c r="AA2351" t="s">
        <v>3274</v>
      </c>
      <c r="AB2351" t="s">
        <v>90</v>
      </c>
      <c r="AC2351" t="s">
        <v>84</v>
      </c>
      <c r="AD2351">
        <f>_xlfn.XLOOKUP(MIS[[#This Row],[TRADING SYMBOL]],[1]Sheet1!$D:$D,[1]Sheet1!$C:$C)</f>
        <v>130.19999999999999</v>
      </c>
      <c r="AE2351">
        <f>MIS[[#This Row],[OrderAverageTradedPrice]]*MIS[[#This Row],[OrderQuantity]]</f>
        <v>6676</v>
      </c>
      <c r="AF2351">
        <f>MIS[[#This Row],[LTP]]*MIS[[#This Row],[OrderQuantity]]</f>
        <v>5208</v>
      </c>
      <c r="AG2351">
        <f>IF(MIS[[#This Row],[OrderSide]]="SELL",MIS[[#This Row],[VALUE]]-MIS[[#This Row],[LIVE_VALUE]],MIS[[#This Row],[LIVE_VALUE]]-MIS[[#This Row],[VALUE]])</f>
        <v>-1468</v>
      </c>
      <c r="AH2351" t="str" cm="1">
        <f t="array" ref="AH2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1" t="str">
        <f>MIS[[#This Row],[TRADING SYMBOL]]</f>
        <v>SENSEX2552083300CE</v>
      </c>
      <c r="AJ2351" t="str">
        <f>IF(RIGHT(MIS[[#This Row],[Main/Hedge]],4)="MAIN","MAIN","HEDGE")</f>
        <v>MAIN</v>
      </c>
      <c r="AK2351" t="str" cm="1">
        <f t="array" ref="AK2351">_xlfn._xlws.FILTER(Table4[Column1],ISNUMBER(SEARCH(Table4[Column1],MIS[[#This Row],[OrderUniqueIdentifier]])),"")</f>
        <v>MS</v>
      </c>
    </row>
    <row r="2352" spans="1:37" x14ac:dyDescent="0.25">
      <c r="A2352" t="s">
        <v>71</v>
      </c>
      <c r="B2352" t="s">
        <v>986</v>
      </c>
      <c r="C2352" t="s">
        <v>4753</v>
      </c>
      <c r="D2352" t="s">
        <v>72</v>
      </c>
      <c r="E2352" t="s">
        <v>126</v>
      </c>
      <c r="F2352" t="s">
        <v>98</v>
      </c>
      <c r="G2352" t="s">
        <v>74</v>
      </c>
      <c r="H2352" t="s">
        <v>75</v>
      </c>
      <c r="I2352" t="s">
        <v>76</v>
      </c>
      <c r="J2352" t="s">
        <v>77</v>
      </c>
      <c r="K2352">
        <v>20</v>
      </c>
      <c r="L2352" t="s">
        <v>77</v>
      </c>
      <c r="M2352" t="s">
        <v>78</v>
      </c>
      <c r="N2352" t="s">
        <v>4754</v>
      </c>
      <c r="O2352" t="s">
        <v>3530</v>
      </c>
      <c r="P2352" t="s">
        <v>3272</v>
      </c>
      <c r="Q2352" t="s">
        <v>127</v>
      </c>
      <c r="R2352" t="s">
        <v>79</v>
      </c>
      <c r="S2352" t="s">
        <v>40</v>
      </c>
      <c r="T2352" t="s">
        <v>128</v>
      </c>
      <c r="U2352" t="s">
        <v>100</v>
      </c>
      <c r="V2352" t="s">
        <v>80</v>
      </c>
      <c r="W2352">
        <v>83300</v>
      </c>
      <c r="X2352" t="s">
        <v>81</v>
      </c>
      <c r="Y2352">
        <v>20</v>
      </c>
      <c r="Z2352" t="s">
        <v>3531</v>
      </c>
      <c r="AA2352" t="s">
        <v>3274</v>
      </c>
      <c r="AB2352" t="s">
        <v>90</v>
      </c>
      <c r="AC2352" t="s">
        <v>84</v>
      </c>
      <c r="AD2352">
        <f>_xlfn.XLOOKUP(MIS[[#This Row],[TRADING SYMBOL]],[1]Sheet1!$D:$D,[1]Sheet1!$C:$C)</f>
        <v>130.19999999999999</v>
      </c>
      <c r="AE2352">
        <f>MIS[[#This Row],[OrderAverageTradedPrice]]*MIS[[#This Row],[OrderQuantity]]</f>
        <v>3323</v>
      </c>
      <c r="AF2352">
        <f>MIS[[#This Row],[LTP]]*MIS[[#This Row],[OrderQuantity]]</f>
        <v>2604</v>
      </c>
      <c r="AG2352">
        <f>IF(MIS[[#This Row],[OrderSide]]="SELL",MIS[[#This Row],[VALUE]]-MIS[[#This Row],[LIVE_VALUE]],MIS[[#This Row],[LIVE_VALUE]]-MIS[[#This Row],[VALUE]])</f>
        <v>-719</v>
      </c>
      <c r="AH2352" t="str" cm="1">
        <f t="array" ref="AH2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2" t="str">
        <f>MIS[[#This Row],[TRADING SYMBOL]]</f>
        <v>SENSEX2552083300CE</v>
      </c>
      <c r="AJ2352" t="str">
        <f>IF(RIGHT(MIS[[#This Row],[Main/Hedge]],4)="MAIN","MAIN","HEDGE")</f>
        <v>MAIN</v>
      </c>
      <c r="AK2352" t="str" cm="1">
        <f t="array" ref="AK2352">_xlfn._xlws.FILTER(Table4[Column1],ISNUMBER(SEARCH(Table4[Column1],MIS[[#This Row],[OrderUniqueIdentifier]])),"")</f>
        <v>MS</v>
      </c>
    </row>
    <row r="2353" spans="1:37" x14ac:dyDescent="0.25">
      <c r="A2353" t="s">
        <v>71</v>
      </c>
      <c r="B2353" t="s">
        <v>1070</v>
      </c>
      <c r="C2353" t="s">
        <v>4991</v>
      </c>
      <c r="D2353" t="s">
        <v>72</v>
      </c>
      <c r="E2353" t="s">
        <v>126</v>
      </c>
      <c r="F2353" t="s">
        <v>98</v>
      </c>
      <c r="G2353" t="s">
        <v>74</v>
      </c>
      <c r="H2353" t="s">
        <v>75</v>
      </c>
      <c r="I2353" t="s">
        <v>76</v>
      </c>
      <c r="J2353" t="s">
        <v>77</v>
      </c>
      <c r="K2353">
        <v>20</v>
      </c>
      <c r="L2353" t="s">
        <v>77</v>
      </c>
      <c r="M2353" t="s">
        <v>78</v>
      </c>
      <c r="N2353" t="s">
        <v>4676</v>
      </c>
      <c r="O2353" t="s">
        <v>3272</v>
      </c>
      <c r="P2353" t="s">
        <v>3272</v>
      </c>
      <c r="Q2353" t="s">
        <v>127</v>
      </c>
      <c r="R2353" t="s">
        <v>79</v>
      </c>
      <c r="S2353" t="s">
        <v>40</v>
      </c>
      <c r="T2353" t="s">
        <v>128</v>
      </c>
      <c r="U2353" t="s">
        <v>100</v>
      </c>
      <c r="V2353" t="s">
        <v>80</v>
      </c>
      <c r="W2353">
        <v>83300</v>
      </c>
      <c r="X2353" t="s">
        <v>81</v>
      </c>
      <c r="Y2353">
        <v>20</v>
      </c>
      <c r="Z2353" t="s">
        <v>3274</v>
      </c>
      <c r="AA2353" t="s">
        <v>3274</v>
      </c>
      <c r="AB2353" t="s">
        <v>90</v>
      </c>
      <c r="AC2353" t="s">
        <v>84</v>
      </c>
      <c r="AD2353">
        <f>_xlfn.XLOOKUP(MIS[[#This Row],[TRADING SYMBOL]],[1]Sheet1!$D:$D,[1]Sheet1!$C:$C)</f>
        <v>130.19999999999999</v>
      </c>
      <c r="AE2353">
        <f>MIS[[#This Row],[OrderAverageTradedPrice]]*MIS[[#This Row],[OrderQuantity]]</f>
        <v>3338</v>
      </c>
      <c r="AF2353">
        <f>MIS[[#This Row],[LTP]]*MIS[[#This Row],[OrderQuantity]]</f>
        <v>2604</v>
      </c>
      <c r="AG2353">
        <f>IF(MIS[[#This Row],[OrderSide]]="SELL",MIS[[#This Row],[VALUE]]-MIS[[#This Row],[LIVE_VALUE]],MIS[[#This Row],[LIVE_VALUE]]-MIS[[#This Row],[VALUE]])</f>
        <v>-734</v>
      </c>
      <c r="AH2353" t="str" cm="1">
        <f t="array" ref="AH2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3" t="str">
        <f>MIS[[#This Row],[TRADING SYMBOL]]</f>
        <v>SENSEX2552083300CE</v>
      </c>
      <c r="AJ2353" t="str">
        <f>IF(RIGHT(MIS[[#This Row],[Main/Hedge]],4)="MAIN","MAIN","HEDGE")</f>
        <v>MAIN</v>
      </c>
      <c r="AK2353" t="str" cm="1">
        <f t="array" ref="AK2353">_xlfn._xlws.FILTER(Table4[Column1],ISNUMBER(SEARCH(Table4[Column1],MIS[[#This Row],[OrderUniqueIdentifier]])),"")</f>
        <v>MS</v>
      </c>
    </row>
    <row r="2354" spans="1:37" x14ac:dyDescent="0.25">
      <c r="A2354" t="s">
        <v>71</v>
      </c>
      <c r="B2354" t="s">
        <v>1093</v>
      </c>
      <c r="C2354" t="s">
        <v>5086</v>
      </c>
      <c r="D2354" t="s">
        <v>72</v>
      </c>
      <c r="E2354" t="s">
        <v>126</v>
      </c>
      <c r="F2354" t="s">
        <v>98</v>
      </c>
      <c r="G2354" t="s">
        <v>74</v>
      </c>
      <c r="H2354" t="s">
        <v>75</v>
      </c>
      <c r="I2354" t="s">
        <v>76</v>
      </c>
      <c r="J2354" t="s">
        <v>77</v>
      </c>
      <c r="K2354">
        <v>80</v>
      </c>
      <c r="L2354" t="s">
        <v>77</v>
      </c>
      <c r="M2354" t="s">
        <v>78</v>
      </c>
      <c r="N2354" t="s">
        <v>5087</v>
      </c>
      <c r="O2354" t="s">
        <v>3272</v>
      </c>
      <c r="P2354" t="s">
        <v>3272</v>
      </c>
      <c r="Q2354" t="s">
        <v>127</v>
      </c>
      <c r="R2354" t="s">
        <v>79</v>
      </c>
      <c r="S2354" t="s">
        <v>40</v>
      </c>
      <c r="T2354" t="s">
        <v>128</v>
      </c>
      <c r="U2354" t="s">
        <v>100</v>
      </c>
      <c r="V2354" t="s">
        <v>80</v>
      </c>
      <c r="W2354">
        <v>83300</v>
      </c>
      <c r="X2354" t="s">
        <v>81</v>
      </c>
      <c r="Y2354">
        <v>80</v>
      </c>
      <c r="Z2354" t="s">
        <v>3274</v>
      </c>
      <c r="AA2354" t="s">
        <v>3274</v>
      </c>
      <c r="AB2354" t="s">
        <v>90</v>
      </c>
      <c r="AC2354" t="s">
        <v>84</v>
      </c>
      <c r="AD2354">
        <f>_xlfn.XLOOKUP(MIS[[#This Row],[TRADING SYMBOL]],[1]Sheet1!$D:$D,[1]Sheet1!$C:$C)</f>
        <v>130.19999999999999</v>
      </c>
      <c r="AE2354">
        <f>MIS[[#This Row],[OrderAverageTradedPrice]]*MIS[[#This Row],[OrderQuantity]]</f>
        <v>13330</v>
      </c>
      <c r="AF2354">
        <f>MIS[[#This Row],[LTP]]*MIS[[#This Row],[OrderQuantity]]</f>
        <v>10416</v>
      </c>
      <c r="AG2354">
        <f>IF(MIS[[#This Row],[OrderSide]]="SELL",MIS[[#This Row],[VALUE]]-MIS[[#This Row],[LIVE_VALUE]],MIS[[#This Row],[LIVE_VALUE]]-MIS[[#This Row],[VALUE]])</f>
        <v>-2914</v>
      </c>
      <c r="AH2354" t="str" cm="1">
        <f t="array" ref="AH2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4" t="str">
        <f>MIS[[#This Row],[TRADING SYMBOL]]</f>
        <v>SENSEX2552083300CE</v>
      </c>
      <c r="AJ2354" t="str">
        <f>IF(RIGHT(MIS[[#This Row],[Main/Hedge]],4)="MAIN","MAIN","HEDGE")</f>
        <v>MAIN</v>
      </c>
      <c r="AK2354" t="str" cm="1">
        <f t="array" ref="AK2354">_xlfn._xlws.FILTER(Table4[Column1],ISNUMBER(SEARCH(Table4[Column1],MIS[[#This Row],[OrderUniqueIdentifier]])),"")</f>
        <v>MS</v>
      </c>
    </row>
    <row r="2355" spans="1:37" x14ac:dyDescent="0.25">
      <c r="A2355" t="s">
        <v>71</v>
      </c>
      <c r="B2355" t="s">
        <v>1186</v>
      </c>
      <c r="C2355" t="s">
        <v>5333</v>
      </c>
      <c r="D2355" t="s">
        <v>72</v>
      </c>
      <c r="E2355" t="s">
        <v>126</v>
      </c>
      <c r="F2355" t="s">
        <v>98</v>
      </c>
      <c r="G2355" t="s">
        <v>74</v>
      </c>
      <c r="H2355" t="s">
        <v>75</v>
      </c>
      <c r="I2355" t="s">
        <v>76</v>
      </c>
      <c r="J2355" t="s">
        <v>77</v>
      </c>
      <c r="K2355">
        <v>20</v>
      </c>
      <c r="L2355" t="s">
        <v>77</v>
      </c>
      <c r="M2355" t="s">
        <v>78</v>
      </c>
      <c r="N2355" t="s">
        <v>5334</v>
      </c>
      <c r="O2355" t="s">
        <v>3530</v>
      </c>
      <c r="P2355" t="s">
        <v>3272</v>
      </c>
      <c r="Q2355" t="s">
        <v>127</v>
      </c>
      <c r="R2355" t="s">
        <v>79</v>
      </c>
      <c r="S2355" t="s">
        <v>40</v>
      </c>
      <c r="T2355" t="s">
        <v>128</v>
      </c>
      <c r="U2355" t="s">
        <v>100</v>
      </c>
      <c r="V2355" t="s">
        <v>80</v>
      </c>
      <c r="W2355">
        <v>83300</v>
      </c>
      <c r="X2355" t="s">
        <v>81</v>
      </c>
      <c r="Y2355">
        <v>20</v>
      </c>
      <c r="Z2355" t="s">
        <v>3531</v>
      </c>
      <c r="AA2355" t="s">
        <v>3274</v>
      </c>
      <c r="AB2355" t="s">
        <v>90</v>
      </c>
      <c r="AC2355" t="s">
        <v>84</v>
      </c>
      <c r="AD2355">
        <f>_xlfn.XLOOKUP(MIS[[#This Row],[TRADING SYMBOL]],[1]Sheet1!$D:$D,[1]Sheet1!$C:$C)</f>
        <v>130.19999999999999</v>
      </c>
      <c r="AE2355">
        <f>MIS[[#This Row],[OrderAverageTradedPrice]]*MIS[[#This Row],[OrderQuantity]]</f>
        <v>3330</v>
      </c>
      <c r="AF2355">
        <f>MIS[[#This Row],[LTP]]*MIS[[#This Row],[OrderQuantity]]</f>
        <v>2604</v>
      </c>
      <c r="AG2355">
        <f>IF(MIS[[#This Row],[OrderSide]]="SELL",MIS[[#This Row],[VALUE]]-MIS[[#This Row],[LIVE_VALUE]],MIS[[#This Row],[LIVE_VALUE]]-MIS[[#This Row],[VALUE]])</f>
        <v>-726</v>
      </c>
      <c r="AH2355" t="str" cm="1">
        <f t="array" ref="AH2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5" t="str">
        <f>MIS[[#This Row],[TRADING SYMBOL]]</f>
        <v>SENSEX2552083300CE</v>
      </c>
      <c r="AJ2355" t="str">
        <f>IF(RIGHT(MIS[[#This Row],[Main/Hedge]],4)="MAIN","MAIN","HEDGE")</f>
        <v>MAIN</v>
      </c>
      <c r="AK2355" t="str" cm="1">
        <f t="array" ref="AK2355">_xlfn._xlws.FILTER(Table4[Column1],ISNUMBER(SEARCH(Table4[Column1],MIS[[#This Row],[OrderUniqueIdentifier]])),"")</f>
        <v>MS</v>
      </c>
    </row>
    <row r="2356" spans="1:37" x14ac:dyDescent="0.25">
      <c r="A2356" t="s">
        <v>1414</v>
      </c>
      <c r="B2356" t="s">
        <v>1415</v>
      </c>
      <c r="C2356" t="s">
        <v>6126</v>
      </c>
      <c r="D2356" t="s">
        <v>72</v>
      </c>
      <c r="E2356" t="s">
        <v>126</v>
      </c>
      <c r="F2356" t="s">
        <v>98</v>
      </c>
      <c r="G2356" t="s">
        <v>74</v>
      </c>
      <c r="H2356" t="s">
        <v>75</v>
      </c>
      <c r="I2356" t="s">
        <v>76</v>
      </c>
      <c r="J2356" t="s">
        <v>77</v>
      </c>
      <c r="K2356">
        <v>200</v>
      </c>
      <c r="L2356" t="s">
        <v>77</v>
      </c>
      <c r="M2356" t="s">
        <v>78</v>
      </c>
      <c r="N2356" t="s">
        <v>6127</v>
      </c>
      <c r="O2356" t="s">
        <v>3273</v>
      </c>
      <c r="P2356" t="s">
        <v>3272</v>
      </c>
      <c r="Q2356" t="s">
        <v>127</v>
      </c>
      <c r="R2356" t="s">
        <v>79</v>
      </c>
      <c r="S2356" t="s">
        <v>3964</v>
      </c>
      <c r="T2356" t="s">
        <v>128</v>
      </c>
      <c r="U2356" t="s">
        <v>100</v>
      </c>
      <c r="V2356" t="s">
        <v>80</v>
      </c>
      <c r="W2356">
        <v>83300</v>
      </c>
      <c r="X2356" t="s">
        <v>81</v>
      </c>
      <c r="Y2356">
        <v>200</v>
      </c>
      <c r="Z2356" t="s">
        <v>3275</v>
      </c>
      <c r="AA2356" t="s">
        <v>3274</v>
      </c>
      <c r="AB2356" t="s">
        <v>90</v>
      </c>
      <c r="AC2356" t="s">
        <v>84</v>
      </c>
      <c r="AD2356">
        <f>_xlfn.XLOOKUP(MIS[[#This Row],[TRADING SYMBOL]],[1]Sheet1!$D:$D,[1]Sheet1!$C:$C)</f>
        <v>130.19999999999999</v>
      </c>
      <c r="AE2356">
        <f>MIS[[#This Row],[OrderAverageTradedPrice]]*MIS[[#This Row],[OrderQuantity]]</f>
        <v>33397</v>
      </c>
      <c r="AF2356">
        <f>MIS[[#This Row],[LTP]]*MIS[[#This Row],[OrderQuantity]]</f>
        <v>26039.999999999996</v>
      </c>
      <c r="AG2356">
        <f>IF(MIS[[#This Row],[OrderSide]]="SELL",MIS[[#This Row],[VALUE]]-MIS[[#This Row],[LIVE_VALUE]],MIS[[#This Row],[LIVE_VALUE]]-MIS[[#This Row],[VALUE]])</f>
        <v>-7357.0000000000036</v>
      </c>
      <c r="AH2356" t="str" cm="1">
        <f t="array" ref="AH2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6" t="str">
        <f>MIS[[#This Row],[TRADING SYMBOL]]</f>
        <v>SENSEX2552083300CE</v>
      </c>
      <c r="AJ2356" t="str">
        <f>IF(RIGHT(MIS[[#This Row],[Main/Hedge]],4)="MAIN","MAIN","HEDGE")</f>
        <v>MAIN</v>
      </c>
      <c r="AK2356" t="str" cm="1">
        <f t="array" ref="AK2356">_xlfn._xlws.FILTER(Table4[Column1],ISNUMBER(SEARCH(Table4[Column1],MIS[[#This Row],[OrderUniqueIdentifier]])),"")</f>
        <v>MS</v>
      </c>
    </row>
    <row r="2357" spans="1:37" x14ac:dyDescent="0.25">
      <c r="A2357" t="s">
        <v>1414</v>
      </c>
      <c r="B2357" t="s">
        <v>1431</v>
      </c>
      <c r="C2357" t="s">
        <v>6186</v>
      </c>
      <c r="D2357" t="s">
        <v>72</v>
      </c>
      <c r="E2357" t="s">
        <v>126</v>
      </c>
      <c r="F2357" t="s">
        <v>98</v>
      </c>
      <c r="G2357" t="s">
        <v>74</v>
      </c>
      <c r="H2357" t="s">
        <v>75</v>
      </c>
      <c r="I2357" t="s">
        <v>76</v>
      </c>
      <c r="J2357" t="s">
        <v>77</v>
      </c>
      <c r="K2357">
        <v>20</v>
      </c>
      <c r="L2357" t="s">
        <v>77</v>
      </c>
      <c r="M2357" t="s">
        <v>78</v>
      </c>
      <c r="N2357" t="s">
        <v>4380</v>
      </c>
      <c r="O2357" t="s">
        <v>3272</v>
      </c>
      <c r="P2357" t="s">
        <v>3272</v>
      </c>
      <c r="Q2357" t="s">
        <v>127</v>
      </c>
      <c r="R2357" t="s">
        <v>79</v>
      </c>
      <c r="S2357" t="s">
        <v>3964</v>
      </c>
      <c r="T2357" t="s">
        <v>128</v>
      </c>
      <c r="U2357" t="s">
        <v>100</v>
      </c>
      <c r="V2357" t="s">
        <v>80</v>
      </c>
      <c r="W2357">
        <v>83300</v>
      </c>
      <c r="X2357" t="s">
        <v>81</v>
      </c>
      <c r="Y2357">
        <v>20</v>
      </c>
      <c r="Z2357" t="s">
        <v>3274</v>
      </c>
      <c r="AA2357" t="s">
        <v>3274</v>
      </c>
      <c r="AB2357" t="s">
        <v>90</v>
      </c>
      <c r="AC2357" t="s">
        <v>84</v>
      </c>
      <c r="AD2357">
        <f>_xlfn.XLOOKUP(MIS[[#This Row],[TRADING SYMBOL]],[1]Sheet1!$D:$D,[1]Sheet1!$C:$C)</f>
        <v>130.19999999999999</v>
      </c>
      <c r="AE2357">
        <f>MIS[[#This Row],[OrderAverageTradedPrice]]*MIS[[#This Row],[OrderQuantity]]</f>
        <v>3331</v>
      </c>
      <c r="AF2357">
        <f>MIS[[#This Row],[LTP]]*MIS[[#This Row],[OrderQuantity]]</f>
        <v>2604</v>
      </c>
      <c r="AG2357">
        <f>IF(MIS[[#This Row],[OrderSide]]="SELL",MIS[[#This Row],[VALUE]]-MIS[[#This Row],[LIVE_VALUE]],MIS[[#This Row],[LIVE_VALUE]]-MIS[[#This Row],[VALUE]])</f>
        <v>-727</v>
      </c>
      <c r="AH2357" t="str" cm="1">
        <f t="array" ref="AH2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7" t="str">
        <f>MIS[[#This Row],[TRADING SYMBOL]]</f>
        <v>SENSEX2552083300CE</v>
      </c>
      <c r="AJ2357" t="str">
        <f>IF(RIGHT(MIS[[#This Row],[Main/Hedge]],4)="MAIN","MAIN","HEDGE")</f>
        <v>MAIN</v>
      </c>
      <c r="AK2357" t="str" cm="1">
        <f t="array" ref="AK2357">_xlfn._xlws.FILTER(Table4[Column1],ISNUMBER(SEARCH(Table4[Column1],MIS[[#This Row],[OrderUniqueIdentifier]])),"")</f>
        <v>MS</v>
      </c>
    </row>
    <row r="2358" spans="1:37" x14ac:dyDescent="0.25">
      <c r="A2358" t="s">
        <v>71</v>
      </c>
      <c r="B2358" t="s">
        <v>491</v>
      </c>
      <c r="C2358" t="s">
        <v>3270</v>
      </c>
      <c r="D2358" t="s">
        <v>72</v>
      </c>
      <c r="E2358" t="s">
        <v>126</v>
      </c>
      <c r="F2358" t="s">
        <v>98</v>
      </c>
      <c r="G2358" t="s">
        <v>74</v>
      </c>
      <c r="H2358" t="s">
        <v>75</v>
      </c>
      <c r="I2358" t="s">
        <v>76</v>
      </c>
      <c r="J2358" t="s">
        <v>77</v>
      </c>
      <c r="K2358">
        <v>120</v>
      </c>
      <c r="L2358" t="s">
        <v>77</v>
      </c>
      <c r="M2358" t="s">
        <v>78</v>
      </c>
      <c r="N2358" t="s">
        <v>3271</v>
      </c>
      <c r="O2358" t="s">
        <v>3272</v>
      </c>
      <c r="P2358" t="s">
        <v>3273</v>
      </c>
      <c r="Q2358" t="s">
        <v>127</v>
      </c>
      <c r="R2358" t="s">
        <v>79</v>
      </c>
      <c r="S2358" t="s">
        <v>40</v>
      </c>
      <c r="T2358" t="s">
        <v>128</v>
      </c>
      <c r="U2358" t="s">
        <v>100</v>
      </c>
      <c r="V2358" t="s">
        <v>80</v>
      </c>
      <c r="W2358">
        <v>83300</v>
      </c>
      <c r="X2358" t="s">
        <v>81</v>
      </c>
      <c r="Y2358">
        <v>120</v>
      </c>
      <c r="Z2358" t="s">
        <v>3274</v>
      </c>
      <c r="AA2358" t="s">
        <v>3275</v>
      </c>
      <c r="AB2358" t="s">
        <v>90</v>
      </c>
      <c r="AC2358" t="s">
        <v>84</v>
      </c>
      <c r="AD2358">
        <f>_xlfn.XLOOKUP(MIS[[#This Row],[TRADING SYMBOL]],[1]Sheet1!$D:$D,[1]Sheet1!$C:$C)</f>
        <v>130.19999999999999</v>
      </c>
      <c r="AE2358">
        <f>MIS[[#This Row],[OrderAverageTradedPrice]]*MIS[[#This Row],[OrderQuantity]]</f>
        <v>20032.99999999992</v>
      </c>
      <c r="AF2358">
        <f>MIS[[#This Row],[LTP]]*MIS[[#This Row],[OrderQuantity]]</f>
        <v>15623.999999999998</v>
      </c>
      <c r="AG2358">
        <f>IF(MIS[[#This Row],[OrderSide]]="SELL",MIS[[#This Row],[VALUE]]-MIS[[#This Row],[LIVE_VALUE]],MIS[[#This Row],[LIVE_VALUE]]-MIS[[#This Row],[VALUE]])</f>
        <v>-4408.9999999999218</v>
      </c>
      <c r="AH2358" t="str" cm="1">
        <f t="array" ref="AH2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8" t="str">
        <f>MIS[[#This Row],[TRADING SYMBOL]]</f>
        <v>SENSEX2552083300CE</v>
      </c>
      <c r="AJ2358" t="str">
        <f>IF(RIGHT(MIS[[#This Row],[Main/Hedge]],4)="MAIN","MAIN","HEDGE")</f>
        <v>MAIN</v>
      </c>
      <c r="AK2358" t="str" cm="1">
        <f t="array" ref="AK2358">_xlfn._xlws.FILTER(Table4[Column1],ISNUMBER(SEARCH(Table4[Column1],MIS[[#This Row],[OrderUniqueIdentifier]])),"")</f>
        <v>MS</v>
      </c>
    </row>
    <row r="2359" spans="1:37" x14ac:dyDescent="0.25">
      <c r="A2359" t="s">
        <v>71</v>
      </c>
      <c r="B2359" t="s">
        <v>584</v>
      </c>
      <c r="C2359" t="s">
        <v>3532</v>
      </c>
      <c r="D2359" t="s">
        <v>72</v>
      </c>
      <c r="E2359" t="s">
        <v>211</v>
      </c>
      <c r="F2359" t="s">
        <v>98</v>
      </c>
      <c r="G2359" t="s">
        <v>74</v>
      </c>
      <c r="H2359" t="s">
        <v>75</v>
      </c>
      <c r="I2359" t="s">
        <v>76</v>
      </c>
      <c r="J2359" t="s">
        <v>77</v>
      </c>
      <c r="K2359">
        <v>20</v>
      </c>
      <c r="L2359" t="s">
        <v>77</v>
      </c>
      <c r="M2359" t="s">
        <v>78</v>
      </c>
      <c r="N2359" t="s">
        <v>3533</v>
      </c>
      <c r="O2359" t="s">
        <v>3272</v>
      </c>
      <c r="P2359" t="s">
        <v>3273</v>
      </c>
      <c r="Q2359" t="s">
        <v>213</v>
      </c>
      <c r="R2359" t="s">
        <v>79</v>
      </c>
      <c r="S2359" t="s">
        <v>40</v>
      </c>
      <c r="T2359" t="s">
        <v>214</v>
      </c>
      <c r="U2359" t="s">
        <v>100</v>
      </c>
      <c r="V2359" t="s">
        <v>80</v>
      </c>
      <c r="W2359">
        <v>83400</v>
      </c>
      <c r="X2359" t="s">
        <v>81</v>
      </c>
      <c r="Y2359">
        <v>20</v>
      </c>
      <c r="Z2359" t="s">
        <v>3274</v>
      </c>
      <c r="AA2359" t="s">
        <v>3275</v>
      </c>
      <c r="AB2359" t="s">
        <v>90</v>
      </c>
      <c r="AC2359" t="s">
        <v>84</v>
      </c>
      <c r="AD2359">
        <f>_xlfn.XLOOKUP(MIS[[#This Row],[TRADING SYMBOL]],[1]Sheet1!$D:$D,[1]Sheet1!$C:$C)</f>
        <v>114.3</v>
      </c>
      <c r="AE2359">
        <f>MIS[[#This Row],[OrderAverageTradedPrice]]*MIS[[#This Row],[OrderQuantity]]</f>
        <v>2933</v>
      </c>
      <c r="AF2359">
        <f>MIS[[#This Row],[LTP]]*MIS[[#This Row],[OrderQuantity]]</f>
        <v>2286</v>
      </c>
      <c r="AG2359">
        <f>IF(MIS[[#This Row],[OrderSide]]="SELL",MIS[[#This Row],[VALUE]]-MIS[[#This Row],[LIVE_VALUE]],MIS[[#This Row],[LIVE_VALUE]]-MIS[[#This Row],[VALUE]])</f>
        <v>-647</v>
      </c>
      <c r="AH2359" t="str" cm="1">
        <f t="array" ref="AH2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9" t="str">
        <f>MIS[[#This Row],[TRADING SYMBOL]]</f>
        <v>SENSEX2552083400CE</v>
      </c>
      <c r="AJ2359" t="str">
        <f>IF(RIGHT(MIS[[#This Row],[Main/Hedge]],4)="MAIN","MAIN","HEDGE")</f>
        <v>MAIN</v>
      </c>
      <c r="AK2359" t="str" cm="1">
        <f t="array" ref="AK2359">_xlfn._xlws.FILTER(Table4[Column1],ISNUMBER(SEARCH(Table4[Column1],MIS[[#This Row],[OrderUniqueIdentifier]])),"")</f>
        <v>MS</v>
      </c>
    </row>
    <row r="2360" spans="1:37" x14ac:dyDescent="0.25">
      <c r="A2360" t="s">
        <v>71</v>
      </c>
      <c r="B2360" t="s">
        <v>642</v>
      </c>
      <c r="C2360" t="s">
        <v>3731</v>
      </c>
      <c r="D2360" t="s">
        <v>72</v>
      </c>
      <c r="E2360" t="s">
        <v>126</v>
      </c>
      <c r="F2360" t="s">
        <v>98</v>
      </c>
      <c r="G2360" t="s">
        <v>74</v>
      </c>
      <c r="H2360" t="s">
        <v>75</v>
      </c>
      <c r="I2360" t="s">
        <v>76</v>
      </c>
      <c r="J2360" t="s">
        <v>77</v>
      </c>
      <c r="K2360">
        <v>180</v>
      </c>
      <c r="L2360" t="s">
        <v>77</v>
      </c>
      <c r="M2360" t="s">
        <v>78</v>
      </c>
      <c r="N2360" t="s">
        <v>3732</v>
      </c>
      <c r="O2360" t="s">
        <v>3273</v>
      </c>
      <c r="P2360" t="s">
        <v>3273</v>
      </c>
      <c r="Q2360" t="s">
        <v>127</v>
      </c>
      <c r="R2360" t="s">
        <v>79</v>
      </c>
      <c r="S2360" t="s">
        <v>40</v>
      </c>
      <c r="T2360" t="s">
        <v>128</v>
      </c>
      <c r="U2360" t="s">
        <v>100</v>
      </c>
      <c r="V2360" t="s">
        <v>80</v>
      </c>
      <c r="W2360">
        <v>83300</v>
      </c>
      <c r="X2360" t="s">
        <v>81</v>
      </c>
      <c r="Y2360">
        <v>180</v>
      </c>
      <c r="Z2360" t="s">
        <v>3275</v>
      </c>
      <c r="AA2360" t="s">
        <v>3275</v>
      </c>
      <c r="AB2360" t="s">
        <v>90</v>
      </c>
      <c r="AC2360" t="s">
        <v>84</v>
      </c>
      <c r="AD2360">
        <f>_xlfn.XLOOKUP(MIS[[#This Row],[TRADING SYMBOL]],[1]Sheet1!$D:$D,[1]Sheet1!$C:$C)</f>
        <v>130.19999999999999</v>
      </c>
      <c r="AE2360">
        <f>MIS[[#This Row],[OrderAverageTradedPrice]]*MIS[[#This Row],[OrderQuantity]]</f>
        <v>30165.99999999984</v>
      </c>
      <c r="AF2360">
        <f>MIS[[#This Row],[LTP]]*MIS[[#This Row],[OrderQuantity]]</f>
        <v>23435.999999999996</v>
      </c>
      <c r="AG2360">
        <f>IF(MIS[[#This Row],[OrderSide]]="SELL",MIS[[#This Row],[VALUE]]-MIS[[#This Row],[LIVE_VALUE]],MIS[[#This Row],[LIVE_VALUE]]-MIS[[#This Row],[VALUE]])</f>
        <v>-6729.9999999998436</v>
      </c>
      <c r="AH2360" t="str" cm="1">
        <f t="array" ref="AH2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0" t="str">
        <f>MIS[[#This Row],[TRADING SYMBOL]]</f>
        <v>SENSEX2552083300CE</v>
      </c>
      <c r="AJ2360" t="str">
        <f>IF(RIGHT(MIS[[#This Row],[Main/Hedge]],4)="MAIN","MAIN","HEDGE")</f>
        <v>MAIN</v>
      </c>
      <c r="AK2360" t="str" cm="1">
        <f t="array" ref="AK2360">_xlfn._xlws.FILTER(Table4[Column1],ISNUMBER(SEARCH(Table4[Column1],MIS[[#This Row],[OrderUniqueIdentifier]])),"")</f>
        <v>MS</v>
      </c>
    </row>
    <row r="2361" spans="1:37" x14ac:dyDescent="0.25">
      <c r="A2361" t="s">
        <v>71</v>
      </c>
      <c r="B2361" t="s">
        <v>770</v>
      </c>
      <c r="C2361" t="s">
        <v>4091</v>
      </c>
      <c r="D2361" t="s">
        <v>72</v>
      </c>
      <c r="E2361" t="s">
        <v>211</v>
      </c>
      <c r="F2361" t="s">
        <v>98</v>
      </c>
      <c r="G2361" t="s">
        <v>74</v>
      </c>
      <c r="H2361" t="s">
        <v>75</v>
      </c>
      <c r="I2361" t="s">
        <v>76</v>
      </c>
      <c r="J2361" t="s">
        <v>77</v>
      </c>
      <c r="K2361">
        <v>100</v>
      </c>
      <c r="L2361" t="s">
        <v>77</v>
      </c>
      <c r="M2361" t="s">
        <v>78</v>
      </c>
      <c r="N2361" t="s">
        <v>4092</v>
      </c>
      <c r="O2361" t="s">
        <v>3272</v>
      </c>
      <c r="P2361" t="s">
        <v>3273</v>
      </c>
      <c r="Q2361" t="s">
        <v>213</v>
      </c>
      <c r="R2361" t="s">
        <v>79</v>
      </c>
      <c r="S2361" t="s">
        <v>40</v>
      </c>
      <c r="T2361" t="s">
        <v>214</v>
      </c>
      <c r="U2361" t="s">
        <v>100</v>
      </c>
      <c r="V2361" t="s">
        <v>80</v>
      </c>
      <c r="W2361">
        <v>83400</v>
      </c>
      <c r="X2361" t="s">
        <v>81</v>
      </c>
      <c r="Y2361">
        <v>100</v>
      </c>
      <c r="Z2361" t="s">
        <v>3274</v>
      </c>
      <c r="AA2361" t="s">
        <v>3275</v>
      </c>
      <c r="AB2361" t="s">
        <v>90</v>
      </c>
      <c r="AC2361" t="s">
        <v>84</v>
      </c>
      <c r="AD2361">
        <f>_xlfn.XLOOKUP(MIS[[#This Row],[TRADING SYMBOL]],[1]Sheet1!$D:$D,[1]Sheet1!$C:$C)</f>
        <v>114.3</v>
      </c>
      <c r="AE2361">
        <f>MIS[[#This Row],[OrderAverageTradedPrice]]*MIS[[#This Row],[OrderQuantity]]</f>
        <v>14705.000000000002</v>
      </c>
      <c r="AF2361">
        <f>MIS[[#This Row],[LTP]]*MIS[[#This Row],[OrderQuantity]]</f>
        <v>11430</v>
      </c>
      <c r="AG2361">
        <f>IF(MIS[[#This Row],[OrderSide]]="SELL",MIS[[#This Row],[VALUE]]-MIS[[#This Row],[LIVE_VALUE]],MIS[[#This Row],[LIVE_VALUE]]-MIS[[#This Row],[VALUE]])</f>
        <v>-3275.0000000000018</v>
      </c>
      <c r="AH2361" t="str" cm="1">
        <f t="array" ref="AH2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1" t="str">
        <f>MIS[[#This Row],[TRADING SYMBOL]]</f>
        <v>SENSEX2552083400CE</v>
      </c>
      <c r="AJ2361" t="str">
        <f>IF(RIGHT(MIS[[#This Row],[Main/Hedge]],4)="MAIN","MAIN","HEDGE")</f>
        <v>MAIN</v>
      </c>
      <c r="AK2361" t="str" cm="1">
        <f t="array" ref="AK2361">_xlfn._xlws.FILTER(Table4[Column1],ISNUMBER(SEARCH(Table4[Column1],MIS[[#This Row],[OrderUniqueIdentifier]])),"")</f>
        <v>MS</v>
      </c>
    </row>
    <row r="2362" spans="1:37" x14ac:dyDescent="0.25">
      <c r="A2362" t="s">
        <v>71</v>
      </c>
      <c r="B2362" t="s">
        <v>847</v>
      </c>
      <c r="C2362" t="s">
        <v>4297</v>
      </c>
      <c r="D2362" t="s">
        <v>72</v>
      </c>
      <c r="E2362" t="s">
        <v>126</v>
      </c>
      <c r="F2362" t="s">
        <v>98</v>
      </c>
      <c r="G2362" t="s">
        <v>74</v>
      </c>
      <c r="H2362" t="s">
        <v>75</v>
      </c>
      <c r="I2362" t="s">
        <v>76</v>
      </c>
      <c r="J2362" t="s">
        <v>77</v>
      </c>
      <c r="K2362">
        <v>180</v>
      </c>
      <c r="L2362" t="s">
        <v>77</v>
      </c>
      <c r="M2362" t="s">
        <v>78</v>
      </c>
      <c r="N2362" t="s">
        <v>4298</v>
      </c>
      <c r="O2362" t="s">
        <v>3272</v>
      </c>
      <c r="P2362" t="s">
        <v>3273</v>
      </c>
      <c r="Q2362" t="s">
        <v>127</v>
      </c>
      <c r="R2362" t="s">
        <v>79</v>
      </c>
      <c r="S2362" t="s">
        <v>40</v>
      </c>
      <c r="T2362" t="s">
        <v>128</v>
      </c>
      <c r="U2362" t="s">
        <v>100</v>
      </c>
      <c r="V2362" t="s">
        <v>80</v>
      </c>
      <c r="W2362">
        <v>83300</v>
      </c>
      <c r="X2362" t="s">
        <v>81</v>
      </c>
      <c r="Y2362">
        <v>180</v>
      </c>
      <c r="Z2362" t="s">
        <v>3274</v>
      </c>
      <c r="AA2362" t="s">
        <v>3275</v>
      </c>
      <c r="AB2362" t="s">
        <v>90</v>
      </c>
      <c r="AC2362" t="s">
        <v>84</v>
      </c>
      <c r="AD2362">
        <f>_xlfn.XLOOKUP(MIS[[#This Row],[TRADING SYMBOL]],[1]Sheet1!$D:$D,[1]Sheet1!$C:$C)</f>
        <v>130.19999999999999</v>
      </c>
      <c r="AE2362">
        <f>MIS[[#This Row],[OrderAverageTradedPrice]]*MIS[[#This Row],[OrderQuantity]]</f>
        <v>30056.999999999942</v>
      </c>
      <c r="AF2362">
        <f>MIS[[#This Row],[LTP]]*MIS[[#This Row],[OrderQuantity]]</f>
        <v>23435.999999999996</v>
      </c>
      <c r="AG2362">
        <f>IF(MIS[[#This Row],[OrderSide]]="SELL",MIS[[#This Row],[VALUE]]-MIS[[#This Row],[LIVE_VALUE]],MIS[[#This Row],[LIVE_VALUE]]-MIS[[#This Row],[VALUE]])</f>
        <v>-6620.9999999999454</v>
      </c>
      <c r="AH2362" t="str" cm="1">
        <f t="array" ref="AH2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2" t="str">
        <f>MIS[[#This Row],[TRADING SYMBOL]]</f>
        <v>SENSEX2552083300CE</v>
      </c>
      <c r="AJ2362" t="str">
        <f>IF(RIGHT(MIS[[#This Row],[Main/Hedge]],4)="MAIN","MAIN","HEDGE")</f>
        <v>MAIN</v>
      </c>
      <c r="AK2362" t="str" cm="1">
        <f t="array" ref="AK2362">_xlfn._xlws.FILTER(Table4[Column1],ISNUMBER(SEARCH(Table4[Column1],MIS[[#This Row],[OrderUniqueIdentifier]])),"")</f>
        <v>MS</v>
      </c>
    </row>
    <row r="2363" spans="1:37" x14ac:dyDescent="0.25">
      <c r="A2363" t="s">
        <v>71</v>
      </c>
      <c r="B2363" t="s">
        <v>847</v>
      </c>
      <c r="C2363" t="s">
        <v>4299</v>
      </c>
      <c r="D2363" t="s">
        <v>72</v>
      </c>
      <c r="E2363" t="s">
        <v>211</v>
      </c>
      <c r="F2363" t="s">
        <v>98</v>
      </c>
      <c r="G2363" t="s">
        <v>74</v>
      </c>
      <c r="H2363" t="s">
        <v>75</v>
      </c>
      <c r="I2363" t="s">
        <v>76</v>
      </c>
      <c r="J2363" t="s">
        <v>77</v>
      </c>
      <c r="K2363">
        <v>180</v>
      </c>
      <c r="L2363" t="s">
        <v>77</v>
      </c>
      <c r="M2363" t="s">
        <v>78</v>
      </c>
      <c r="N2363" t="s">
        <v>4300</v>
      </c>
      <c r="O2363" t="s">
        <v>3273</v>
      </c>
      <c r="P2363" t="s">
        <v>3273</v>
      </c>
      <c r="Q2363" t="s">
        <v>213</v>
      </c>
      <c r="R2363" t="s">
        <v>79</v>
      </c>
      <c r="S2363" t="s">
        <v>40</v>
      </c>
      <c r="T2363" t="s">
        <v>214</v>
      </c>
      <c r="U2363" t="s">
        <v>100</v>
      </c>
      <c r="V2363" t="s">
        <v>80</v>
      </c>
      <c r="W2363">
        <v>83400</v>
      </c>
      <c r="X2363" t="s">
        <v>81</v>
      </c>
      <c r="Y2363">
        <v>180</v>
      </c>
      <c r="Z2363" t="s">
        <v>3275</v>
      </c>
      <c r="AA2363" t="s">
        <v>3275</v>
      </c>
      <c r="AB2363" t="s">
        <v>90</v>
      </c>
      <c r="AC2363" t="s">
        <v>84</v>
      </c>
      <c r="AD2363">
        <f>_xlfn.XLOOKUP(MIS[[#This Row],[TRADING SYMBOL]],[1]Sheet1!$D:$D,[1]Sheet1!$C:$C)</f>
        <v>114.3</v>
      </c>
      <c r="AE2363">
        <f>MIS[[#This Row],[OrderAverageTradedPrice]]*MIS[[#This Row],[OrderQuantity]]</f>
        <v>26579.99999999988</v>
      </c>
      <c r="AF2363">
        <f>MIS[[#This Row],[LTP]]*MIS[[#This Row],[OrderQuantity]]</f>
        <v>20574</v>
      </c>
      <c r="AG2363">
        <f>IF(MIS[[#This Row],[OrderSide]]="SELL",MIS[[#This Row],[VALUE]]-MIS[[#This Row],[LIVE_VALUE]],MIS[[#This Row],[LIVE_VALUE]]-MIS[[#This Row],[VALUE]])</f>
        <v>-6005.9999999998799</v>
      </c>
      <c r="AH2363" t="str" cm="1">
        <f t="array" ref="AH2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3" t="str">
        <f>MIS[[#This Row],[TRADING SYMBOL]]</f>
        <v>SENSEX2552083400CE</v>
      </c>
      <c r="AJ2363" t="str">
        <f>IF(RIGHT(MIS[[#This Row],[Main/Hedge]],4)="MAIN","MAIN","HEDGE")</f>
        <v>MAIN</v>
      </c>
      <c r="AK2363" t="str" cm="1">
        <f t="array" ref="AK2363">_xlfn._xlws.FILTER(Table4[Column1],ISNUMBER(SEARCH(Table4[Column1],MIS[[#This Row],[OrderUniqueIdentifier]])),"")</f>
        <v>MS</v>
      </c>
    </row>
    <row r="2364" spans="1:37" x14ac:dyDescent="0.25">
      <c r="A2364" t="s">
        <v>71</v>
      </c>
      <c r="B2364" t="s">
        <v>873</v>
      </c>
      <c r="C2364" t="s">
        <v>4381</v>
      </c>
      <c r="D2364" t="s">
        <v>72</v>
      </c>
      <c r="E2364" t="s">
        <v>211</v>
      </c>
      <c r="F2364" t="s">
        <v>98</v>
      </c>
      <c r="G2364" t="s">
        <v>74</v>
      </c>
      <c r="H2364" t="s">
        <v>75</v>
      </c>
      <c r="I2364" t="s">
        <v>76</v>
      </c>
      <c r="J2364" t="s">
        <v>77</v>
      </c>
      <c r="K2364">
        <v>20</v>
      </c>
      <c r="L2364" t="s">
        <v>77</v>
      </c>
      <c r="M2364" t="s">
        <v>78</v>
      </c>
      <c r="N2364" t="s">
        <v>190</v>
      </c>
      <c r="O2364" t="s">
        <v>3273</v>
      </c>
      <c r="P2364" t="s">
        <v>3273</v>
      </c>
      <c r="Q2364" t="s">
        <v>213</v>
      </c>
      <c r="R2364" t="s">
        <v>79</v>
      </c>
      <c r="S2364" t="s">
        <v>40</v>
      </c>
      <c r="T2364" t="s">
        <v>214</v>
      </c>
      <c r="U2364" t="s">
        <v>100</v>
      </c>
      <c r="V2364" t="s">
        <v>80</v>
      </c>
      <c r="W2364">
        <v>83400</v>
      </c>
      <c r="X2364" t="s">
        <v>81</v>
      </c>
      <c r="Y2364">
        <v>20</v>
      </c>
      <c r="Z2364" t="s">
        <v>3275</v>
      </c>
      <c r="AA2364" t="s">
        <v>3275</v>
      </c>
      <c r="AB2364" t="s">
        <v>90</v>
      </c>
      <c r="AC2364" t="s">
        <v>84</v>
      </c>
      <c r="AD2364">
        <f>_xlfn.XLOOKUP(MIS[[#This Row],[TRADING SYMBOL]],[1]Sheet1!$D:$D,[1]Sheet1!$C:$C)</f>
        <v>114.3</v>
      </c>
      <c r="AE2364">
        <f>MIS[[#This Row],[OrderAverageTradedPrice]]*MIS[[#This Row],[OrderQuantity]]</f>
        <v>2947</v>
      </c>
      <c r="AF2364">
        <f>MIS[[#This Row],[LTP]]*MIS[[#This Row],[OrderQuantity]]</f>
        <v>2286</v>
      </c>
      <c r="AG2364">
        <f>IF(MIS[[#This Row],[OrderSide]]="SELL",MIS[[#This Row],[VALUE]]-MIS[[#This Row],[LIVE_VALUE]],MIS[[#This Row],[LIVE_VALUE]]-MIS[[#This Row],[VALUE]])</f>
        <v>-661</v>
      </c>
      <c r="AH2364" t="str" cm="1">
        <f t="array" ref="AH2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4" t="str">
        <f>MIS[[#This Row],[TRADING SYMBOL]]</f>
        <v>SENSEX2552083400CE</v>
      </c>
      <c r="AJ2364" t="str">
        <f>IF(RIGHT(MIS[[#This Row],[Main/Hedge]],4)="MAIN","MAIN","HEDGE")</f>
        <v>MAIN</v>
      </c>
      <c r="AK2364" t="str" cm="1">
        <f t="array" ref="AK2364">_xlfn._xlws.FILTER(Table4[Column1],ISNUMBER(SEARCH(Table4[Column1],MIS[[#This Row],[OrderUniqueIdentifier]])),"")</f>
        <v>MS</v>
      </c>
    </row>
    <row r="2365" spans="1:37" x14ac:dyDescent="0.25">
      <c r="A2365" t="s">
        <v>71</v>
      </c>
      <c r="B2365" t="s">
        <v>901</v>
      </c>
      <c r="C2365" t="s">
        <v>4489</v>
      </c>
      <c r="D2365" t="s">
        <v>72</v>
      </c>
      <c r="E2365" t="s">
        <v>126</v>
      </c>
      <c r="F2365" t="s">
        <v>98</v>
      </c>
      <c r="G2365" t="s">
        <v>74</v>
      </c>
      <c r="H2365" t="s">
        <v>75</v>
      </c>
      <c r="I2365" t="s">
        <v>76</v>
      </c>
      <c r="J2365" t="s">
        <v>77</v>
      </c>
      <c r="K2365">
        <v>20</v>
      </c>
      <c r="L2365" t="s">
        <v>77</v>
      </c>
      <c r="M2365" t="s">
        <v>78</v>
      </c>
      <c r="N2365" t="s">
        <v>4490</v>
      </c>
      <c r="O2365" t="s">
        <v>3273</v>
      </c>
      <c r="P2365" t="s">
        <v>3273</v>
      </c>
      <c r="Q2365" t="s">
        <v>127</v>
      </c>
      <c r="R2365" t="s">
        <v>79</v>
      </c>
      <c r="S2365" t="s">
        <v>40</v>
      </c>
      <c r="T2365" t="s">
        <v>128</v>
      </c>
      <c r="U2365" t="s">
        <v>100</v>
      </c>
      <c r="V2365" t="s">
        <v>80</v>
      </c>
      <c r="W2365">
        <v>83300</v>
      </c>
      <c r="X2365" t="s">
        <v>81</v>
      </c>
      <c r="Y2365">
        <v>20</v>
      </c>
      <c r="Z2365" t="s">
        <v>3275</v>
      </c>
      <c r="AA2365" t="s">
        <v>3275</v>
      </c>
      <c r="AB2365" t="s">
        <v>90</v>
      </c>
      <c r="AC2365" t="s">
        <v>84</v>
      </c>
      <c r="AD2365">
        <f>_xlfn.XLOOKUP(MIS[[#This Row],[TRADING SYMBOL]],[1]Sheet1!$D:$D,[1]Sheet1!$C:$C)</f>
        <v>130.19999999999999</v>
      </c>
      <c r="AE2365">
        <f>MIS[[#This Row],[OrderAverageTradedPrice]]*MIS[[#This Row],[OrderQuantity]]</f>
        <v>3347</v>
      </c>
      <c r="AF2365">
        <f>MIS[[#This Row],[LTP]]*MIS[[#This Row],[OrderQuantity]]</f>
        <v>2604</v>
      </c>
      <c r="AG2365">
        <f>IF(MIS[[#This Row],[OrderSide]]="SELL",MIS[[#This Row],[VALUE]]-MIS[[#This Row],[LIVE_VALUE]],MIS[[#This Row],[LIVE_VALUE]]-MIS[[#This Row],[VALUE]])</f>
        <v>-743</v>
      </c>
      <c r="AH2365" t="str" cm="1">
        <f t="array" ref="AH2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5" t="str">
        <f>MIS[[#This Row],[TRADING SYMBOL]]</f>
        <v>SENSEX2552083300CE</v>
      </c>
      <c r="AJ2365" t="str">
        <f>IF(RIGHT(MIS[[#This Row],[Main/Hedge]],4)="MAIN","MAIN","HEDGE")</f>
        <v>MAIN</v>
      </c>
      <c r="AK2365" t="str" cm="1">
        <f t="array" ref="AK2365">_xlfn._xlws.FILTER(Table4[Column1],ISNUMBER(SEARCH(Table4[Column1],MIS[[#This Row],[OrderUniqueIdentifier]])),"")</f>
        <v>MS</v>
      </c>
    </row>
    <row r="2366" spans="1:37" x14ac:dyDescent="0.25">
      <c r="A2366" t="s">
        <v>71</v>
      </c>
      <c r="B2366" t="s">
        <v>916</v>
      </c>
      <c r="C2366" t="s">
        <v>4524</v>
      </c>
      <c r="D2366" t="s">
        <v>72</v>
      </c>
      <c r="E2366" t="s">
        <v>211</v>
      </c>
      <c r="F2366" t="s">
        <v>98</v>
      </c>
      <c r="G2366" t="s">
        <v>74</v>
      </c>
      <c r="H2366" t="s">
        <v>75</v>
      </c>
      <c r="I2366" t="s">
        <v>76</v>
      </c>
      <c r="J2366" t="s">
        <v>77</v>
      </c>
      <c r="K2366">
        <v>20</v>
      </c>
      <c r="L2366" t="s">
        <v>77</v>
      </c>
      <c r="M2366" t="s">
        <v>78</v>
      </c>
      <c r="N2366" t="s">
        <v>3378</v>
      </c>
      <c r="O2366" t="s">
        <v>3273</v>
      </c>
      <c r="P2366" t="s">
        <v>3273</v>
      </c>
      <c r="Q2366" t="s">
        <v>213</v>
      </c>
      <c r="R2366" t="s">
        <v>79</v>
      </c>
      <c r="S2366" t="s">
        <v>40</v>
      </c>
      <c r="T2366" t="s">
        <v>214</v>
      </c>
      <c r="U2366" t="s">
        <v>100</v>
      </c>
      <c r="V2366" t="s">
        <v>80</v>
      </c>
      <c r="W2366">
        <v>83400</v>
      </c>
      <c r="X2366" t="s">
        <v>81</v>
      </c>
      <c r="Y2366">
        <v>20</v>
      </c>
      <c r="Z2366" t="s">
        <v>3275</v>
      </c>
      <c r="AA2366" t="s">
        <v>3275</v>
      </c>
      <c r="AB2366" t="s">
        <v>90</v>
      </c>
      <c r="AC2366" t="s">
        <v>84</v>
      </c>
      <c r="AD2366">
        <f>_xlfn.XLOOKUP(MIS[[#This Row],[TRADING SYMBOL]],[1]Sheet1!$D:$D,[1]Sheet1!$C:$C)</f>
        <v>114.3</v>
      </c>
      <c r="AE2366">
        <f>MIS[[#This Row],[OrderAverageTradedPrice]]*MIS[[#This Row],[OrderQuantity]]</f>
        <v>2950</v>
      </c>
      <c r="AF2366">
        <f>MIS[[#This Row],[LTP]]*MIS[[#This Row],[OrderQuantity]]</f>
        <v>2286</v>
      </c>
      <c r="AG2366">
        <f>IF(MIS[[#This Row],[OrderSide]]="SELL",MIS[[#This Row],[VALUE]]-MIS[[#This Row],[LIVE_VALUE]],MIS[[#This Row],[LIVE_VALUE]]-MIS[[#This Row],[VALUE]])</f>
        <v>-664</v>
      </c>
      <c r="AH2366" t="str" cm="1">
        <f t="array" ref="AH2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6" t="str">
        <f>MIS[[#This Row],[TRADING SYMBOL]]</f>
        <v>SENSEX2552083400CE</v>
      </c>
      <c r="AJ2366" t="str">
        <f>IF(RIGHT(MIS[[#This Row],[Main/Hedge]],4)="MAIN","MAIN","HEDGE")</f>
        <v>MAIN</v>
      </c>
      <c r="AK2366" t="str" cm="1">
        <f t="array" ref="AK2366">_xlfn._xlws.FILTER(Table4[Column1],ISNUMBER(SEARCH(Table4[Column1],MIS[[#This Row],[OrderUniqueIdentifier]])),"")</f>
        <v>MS</v>
      </c>
    </row>
    <row r="2367" spans="1:37" x14ac:dyDescent="0.25">
      <c r="A2367" t="s">
        <v>71</v>
      </c>
      <c r="B2367" t="s">
        <v>923</v>
      </c>
      <c r="C2367" t="s">
        <v>4553</v>
      </c>
      <c r="D2367" t="s">
        <v>72</v>
      </c>
      <c r="E2367" t="s">
        <v>126</v>
      </c>
      <c r="F2367" t="s">
        <v>98</v>
      </c>
      <c r="G2367" t="s">
        <v>74</v>
      </c>
      <c r="H2367" t="s">
        <v>75</v>
      </c>
      <c r="I2367" t="s">
        <v>76</v>
      </c>
      <c r="J2367" t="s">
        <v>77</v>
      </c>
      <c r="K2367">
        <v>100</v>
      </c>
      <c r="L2367" t="s">
        <v>77</v>
      </c>
      <c r="M2367" t="s">
        <v>78</v>
      </c>
      <c r="N2367" t="s">
        <v>4490</v>
      </c>
      <c r="O2367" t="s">
        <v>3273</v>
      </c>
      <c r="P2367" t="s">
        <v>3273</v>
      </c>
      <c r="Q2367" t="s">
        <v>127</v>
      </c>
      <c r="R2367" t="s">
        <v>79</v>
      </c>
      <c r="S2367" t="s">
        <v>40</v>
      </c>
      <c r="T2367" t="s">
        <v>128</v>
      </c>
      <c r="U2367" t="s">
        <v>100</v>
      </c>
      <c r="V2367" t="s">
        <v>80</v>
      </c>
      <c r="W2367">
        <v>83300</v>
      </c>
      <c r="X2367" t="s">
        <v>81</v>
      </c>
      <c r="Y2367">
        <v>100</v>
      </c>
      <c r="Z2367" t="s">
        <v>3275</v>
      </c>
      <c r="AA2367" t="s">
        <v>3275</v>
      </c>
      <c r="AB2367" t="s">
        <v>90</v>
      </c>
      <c r="AC2367" t="s">
        <v>84</v>
      </c>
      <c r="AD2367">
        <f>_xlfn.XLOOKUP(MIS[[#This Row],[TRADING SYMBOL]],[1]Sheet1!$D:$D,[1]Sheet1!$C:$C)</f>
        <v>130.19999999999999</v>
      </c>
      <c r="AE2367">
        <f>MIS[[#This Row],[OrderAverageTradedPrice]]*MIS[[#This Row],[OrderQuantity]]</f>
        <v>16735</v>
      </c>
      <c r="AF2367">
        <f>MIS[[#This Row],[LTP]]*MIS[[#This Row],[OrderQuantity]]</f>
        <v>13019.999999999998</v>
      </c>
      <c r="AG2367">
        <f>IF(MIS[[#This Row],[OrderSide]]="SELL",MIS[[#This Row],[VALUE]]-MIS[[#This Row],[LIVE_VALUE]],MIS[[#This Row],[LIVE_VALUE]]-MIS[[#This Row],[VALUE]])</f>
        <v>-3715.0000000000018</v>
      </c>
      <c r="AH2367" t="str" cm="1">
        <f t="array" ref="AH2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7" t="str">
        <f>MIS[[#This Row],[TRADING SYMBOL]]</f>
        <v>SENSEX2552083300CE</v>
      </c>
      <c r="AJ2367" t="str">
        <f>IF(RIGHT(MIS[[#This Row],[Main/Hedge]],4)="MAIN","MAIN","HEDGE")</f>
        <v>MAIN</v>
      </c>
      <c r="AK2367" t="str" cm="1">
        <f t="array" ref="AK2367">_xlfn._xlws.FILTER(Table4[Column1],ISNUMBER(SEARCH(Table4[Column1],MIS[[#This Row],[OrderUniqueIdentifier]])),"")</f>
        <v>MS</v>
      </c>
    </row>
    <row r="2368" spans="1:37" x14ac:dyDescent="0.25">
      <c r="A2368" t="s">
        <v>71</v>
      </c>
      <c r="B2368" t="s">
        <v>940</v>
      </c>
      <c r="C2368" t="s">
        <v>4616</v>
      </c>
      <c r="D2368" t="s">
        <v>72</v>
      </c>
      <c r="E2368" t="s">
        <v>126</v>
      </c>
      <c r="F2368" t="s">
        <v>98</v>
      </c>
      <c r="G2368" t="s">
        <v>74</v>
      </c>
      <c r="H2368" t="s">
        <v>75</v>
      </c>
      <c r="I2368" t="s">
        <v>76</v>
      </c>
      <c r="J2368" t="s">
        <v>77</v>
      </c>
      <c r="K2368">
        <v>80</v>
      </c>
      <c r="L2368" t="s">
        <v>77</v>
      </c>
      <c r="M2368" t="s">
        <v>78</v>
      </c>
      <c r="N2368" t="s">
        <v>4617</v>
      </c>
      <c r="O2368" t="s">
        <v>3272</v>
      </c>
      <c r="P2368" t="s">
        <v>3273</v>
      </c>
      <c r="Q2368" t="s">
        <v>127</v>
      </c>
      <c r="R2368" t="s">
        <v>79</v>
      </c>
      <c r="S2368" t="s">
        <v>40</v>
      </c>
      <c r="T2368" t="s">
        <v>128</v>
      </c>
      <c r="U2368" t="s">
        <v>100</v>
      </c>
      <c r="V2368" t="s">
        <v>80</v>
      </c>
      <c r="W2368">
        <v>83300</v>
      </c>
      <c r="X2368" t="s">
        <v>81</v>
      </c>
      <c r="Y2368">
        <v>80</v>
      </c>
      <c r="Z2368" t="s">
        <v>3274</v>
      </c>
      <c r="AA2368" t="s">
        <v>3275</v>
      </c>
      <c r="AB2368" t="s">
        <v>90</v>
      </c>
      <c r="AC2368" t="s">
        <v>84</v>
      </c>
      <c r="AD2368">
        <f>_xlfn.XLOOKUP(MIS[[#This Row],[TRADING SYMBOL]],[1]Sheet1!$D:$D,[1]Sheet1!$C:$C)</f>
        <v>130.19999999999999</v>
      </c>
      <c r="AE2368">
        <f>MIS[[#This Row],[OrderAverageTradedPrice]]*MIS[[#This Row],[OrderQuantity]]</f>
        <v>13368</v>
      </c>
      <c r="AF2368">
        <f>MIS[[#This Row],[LTP]]*MIS[[#This Row],[OrderQuantity]]</f>
        <v>10416</v>
      </c>
      <c r="AG2368">
        <f>IF(MIS[[#This Row],[OrderSide]]="SELL",MIS[[#This Row],[VALUE]]-MIS[[#This Row],[LIVE_VALUE]],MIS[[#This Row],[LIVE_VALUE]]-MIS[[#This Row],[VALUE]])</f>
        <v>-2952</v>
      </c>
      <c r="AH2368" t="str" cm="1">
        <f t="array" ref="AH2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8" t="str">
        <f>MIS[[#This Row],[TRADING SYMBOL]]</f>
        <v>SENSEX2552083300CE</v>
      </c>
      <c r="AJ2368" t="str">
        <f>IF(RIGHT(MIS[[#This Row],[Main/Hedge]],4)="MAIN","MAIN","HEDGE")</f>
        <v>MAIN</v>
      </c>
      <c r="AK2368" t="str" cm="1">
        <f t="array" ref="AK2368">_xlfn._xlws.FILTER(Table4[Column1],ISNUMBER(SEARCH(Table4[Column1],MIS[[#This Row],[OrderUniqueIdentifier]])),"")</f>
        <v>MS</v>
      </c>
    </row>
    <row r="2369" spans="1:37" x14ac:dyDescent="0.25">
      <c r="A2369" t="s">
        <v>71</v>
      </c>
      <c r="B2369" t="s">
        <v>960</v>
      </c>
      <c r="C2369" t="s">
        <v>4677</v>
      </c>
      <c r="D2369" t="s">
        <v>72</v>
      </c>
      <c r="E2369" t="s">
        <v>211</v>
      </c>
      <c r="F2369" t="s">
        <v>98</v>
      </c>
      <c r="G2369" t="s">
        <v>74</v>
      </c>
      <c r="H2369" t="s">
        <v>75</v>
      </c>
      <c r="I2369" t="s">
        <v>76</v>
      </c>
      <c r="J2369" t="s">
        <v>77</v>
      </c>
      <c r="K2369">
        <v>40</v>
      </c>
      <c r="L2369" t="s">
        <v>77</v>
      </c>
      <c r="M2369" t="s">
        <v>78</v>
      </c>
      <c r="N2369" t="s">
        <v>4678</v>
      </c>
      <c r="O2369" t="s">
        <v>3272</v>
      </c>
      <c r="P2369" t="s">
        <v>3273</v>
      </c>
      <c r="Q2369" t="s">
        <v>213</v>
      </c>
      <c r="R2369" t="s">
        <v>79</v>
      </c>
      <c r="S2369" t="s">
        <v>40</v>
      </c>
      <c r="T2369" t="s">
        <v>214</v>
      </c>
      <c r="U2369" t="s">
        <v>100</v>
      </c>
      <c r="V2369" t="s">
        <v>80</v>
      </c>
      <c r="W2369">
        <v>83400</v>
      </c>
      <c r="X2369" t="s">
        <v>81</v>
      </c>
      <c r="Y2369">
        <v>40</v>
      </c>
      <c r="Z2369" t="s">
        <v>3274</v>
      </c>
      <c r="AA2369" t="s">
        <v>3275</v>
      </c>
      <c r="AB2369" t="s">
        <v>90</v>
      </c>
      <c r="AC2369" t="s">
        <v>84</v>
      </c>
      <c r="AD2369">
        <f>_xlfn.XLOOKUP(MIS[[#This Row],[TRADING SYMBOL]],[1]Sheet1!$D:$D,[1]Sheet1!$C:$C)</f>
        <v>114.3</v>
      </c>
      <c r="AE2369">
        <f>MIS[[#This Row],[OrderAverageTradedPrice]]*MIS[[#This Row],[OrderQuantity]]</f>
        <v>5871</v>
      </c>
      <c r="AF2369">
        <f>MIS[[#This Row],[LTP]]*MIS[[#This Row],[OrderQuantity]]</f>
        <v>4572</v>
      </c>
      <c r="AG2369">
        <f>IF(MIS[[#This Row],[OrderSide]]="SELL",MIS[[#This Row],[VALUE]]-MIS[[#This Row],[LIVE_VALUE]],MIS[[#This Row],[LIVE_VALUE]]-MIS[[#This Row],[VALUE]])</f>
        <v>-1299</v>
      </c>
      <c r="AH2369" t="str" cm="1">
        <f t="array" ref="AH2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9" t="str">
        <f>MIS[[#This Row],[TRADING SYMBOL]]</f>
        <v>SENSEX2552083400CE</v>
      </c>
      <c r="AJ2369" t="str">
        <f>IF(RIGHT(MIS[[#This Row],[Main/Hedge]],4)="MAIN","MAIN","HEDGE")</f>
        <v>MAIN</v>
      </c>
      <c r="AK2369" t="str" cm="1">
        <f t="array" ref="AK2369">_xlfn._xlws.FILTER(Table4[Column1],ISNUMBER(SEARCH(Table4[Column1],MIS[[#This Row],[OrderUniqueIdentifier]])),"")</f>
        <v>MS</v>
      </c>
    </row>
    <row r="2370" spans="1:37" x14ac:dyDescent="0.25">
      <c r="A2370" t="s">
        <v>71</v>
      </c>
      <c r="B2370" t="s">
        <v>969</v>
      </c>
      <c r="C2370" t="s">
        <v>4702</v>
      </c>
      <c r="D2370" t="s">
        <v>72</v>
      </c>
      <c r="E2370" t="s">
        <v>126</v>
      </c>
      <c r="F2370" t="s">
        <v>98</v>
      </c>
      <c r="G2370" t="s">
        <v>74</v>
      </c>
      <c r="H2370" t="s">
        <v>75</v>
      </c>
      <c r="I2370" t="s">
        <v>76</v>
      </c>
      <c r="J2370" t="s">
        <v>77</v>
      </c>
      <c r="K2370">
        <v>200</v>
      </c>
      <c r="L2370" t="s">
        <v>77</v>
      </c>
      <c r="M2370" t="s">
        <v>78</v>
      </c>
      <c r="N2370" t="s">
        <v>4703</v>
      </c>
      <c r="O2370" t="s">
        <v>3272</v>
      </c>
      <c r="P2370" t="s">
        <v>3273</v>
      </c>
      <c r="Q2370" t="s">
        <v>127</v>
      </c>
      <c r="R2370" t="s">
        <v>79</v>
      </c>
      <c r="S2370" t="s">
        <v>40</v>
      </c>
      <c r="T2370" t="s">
        <v>128</v>
      </c>
      <c r="U2370" t="s">
        <v>100</v>
      </c>
      <c r="V2370" t="s">
        <v>80</v>
      </c>
      <c r="W2370">
        <v>83300</v>
      </c>
      <c r="X2370" t="s">
        <v>81</v>
      </c>
      <c r="Y2370">
        <v>200</v>
      </c>
      <c r="Z2370" t="s">
        <v>3274</v>
      </c>
      <c r="AA2370" t="s">
        <v>3275</v>
      </c>
      <c r="AB2370" t="s">
        <v>90</v>
      </c>
      <c r="AC2370" t="s">
        <v>84</v>
      </c>
      <c r="AD2370">
        <f>_xlfn.XLOOKUP(MIS[[#This Row],[TRADING SYMBOL]],[1]Sheet1!$D:$D,[1]Sheet1!$C:$C)</f>
        <v>130.19999999999999</v>
      </c>
      <c r="AE2370">
        <f>MIS[[#This Row],[OrderAverageTradedPrice]]*MIS[[#This Row],[OrderQuantity]]</f>
        <v>33518</v>
      </c>
      <c r="AF2370">
        <f>MIS[[#This Row],[LTP]]*MIS[[#This Row],[OrderQuantity]]</f>
        <v>26039.999999999996</v>
      </c>
      <c r="AG2370">
        <f>IF(MIS[[#This Row],[OrderSide]]="SELL",MIS[[#This Row],[VALUE]]-MIS[[#This Row],[LIVE_VALUE]],MIS[[#This Row],[LIVE_VALUE]]-MIS[[#This Row],[VALUE]])</f>
        <v>-7478.0000000000036</v>
      </c>
      <c r="AH2370" t="str" cm="1">
        <f t="array" ref="AH2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0" t="str">
        <f>MIS[[#This Row],[TRADING SYMBOL]]</f>
        <v>SENSEX2552083300CE</v>
      </c>
      <c r="AJ2370" t="str">
        <f>IF(RIGHT(MIS[[#This Row],[Main/Hedge]],4)="MAIN","MAIN","HEDGE")</f>
        <v>MAIN</v>
      </c>
      <c r="AK2370" t="str" cm="1">
        <f t="array" ref="AK2370">_xlfn._xlws.FILTER(Table4[Column1],ISNUMBER(SEARCH(Table4[Column1],MIS[[#This Row],[OrderUniqueIdentifier]])),"")</f>
        <v>MS</v>
      </c>
    </row>
    <row r="2371" spans="1:37" x14ac:dyDescent="0.25">
      <c r="A2371" t="s">
        <v>71</v>
      </c>
      <c r="B2371" t="s">
        <v>978</v>
      </c>
      <c r="C2371" t="s">
        <v>4728</v>
      </c>
      <c r="D2371" t="s">
        <v>72</v>
      </c>
      <c r="E2371" t="s">
        <v>126</v>
      </c>
      <c r="F2371" t="s">
        <v>98</v>
      </c>
      <c r="G2371" t="s">
        <v>74</v>
      </c>
      <c r="H2371" t="s">
        <v>75</v>
      </c>
      <c r="I2371" t="s">
        <v>76</v>
      </c>
      <c r="J2371" t="s">
        <v>77</v>
      </c>
      <c r="K2371">
        <v>20</v>
      </c>
      <c r="L2371" t="s">
        <v>77</v>
      </c>
      <c r="M2371" t="s">
        <v>78</v>
      </c>
      <c r="N2371" t="s">
        <v>4729</v>
      </c>
      <c r="O2371" t="s">
        <v>3273</v>
      </c>
      <c r="P2371" t="s">
        <v>3273</v>
      </c>
      <c r="Q2371" t="s">
        <v>127</v>
      </c>
      <c r="R2371" t="s">
        <v>79</v>
      </c>
      <c r="S2371" t="s">
        <v>40</v>
      </c>
      <c r="T2371" t="s">
        <v>128</v>
      </c>
      <c r="U2371" t="s">
        <v>100</v>
      </c>
      <c r="V2371" t="s">
        <v>80</v>
      </c>
      <c r="W2371">
        <v>83300</v>
      </c>
      <c r="X2371" t="s">
        <v>81</v>
      </c>
      <c r="Y2371">
        <v>20</v>
      </c>
      <c r="Z2371" t="s">
        <v>3275</v>
      </c>
      <c r="AA2371" t="s">
        <v>3275</v>
      </c>
      <c r="AB2371" t="s">
        <v>90</v>
      </c>
      <c r="AC2371" t="s">
        <v>84</v>
      </c>
      <c r="AD2371">
        <f>_xlfn.XLOOKUP(MIS[[#This Row],[TRADING SYMBOL]],[1]Sheet1!$D:$D,[1]Sheet1!$C:$C)</f>
        <v>130.19999999999999</v>
      </c>
      <c r="AE2371">
        <f>MIS[[#This Row],[OrderAverageTradedPrice]]*MIS[[#This Row],[OrderQuantity]]</f>
        <v>3345</v>
      </c>
      <c r="AF2371">
        <f>MIS[[#This Row],[LTP]]*MIS[[#This Row],[OrderQuantity]]</f>
        <v>2604</v>
      </c>
      <c r="AG2371">
        <f>IF(MIS[[#This Row],[OrderSide]]="SELL",MIS[[#This Row],[VALUE]]-MIS[[#This Row],[LIVE_VALUE]],MIS[[#This Row],[LIVE_VALUE]]-MIS[[#This Row],[VALUE]])</f>
        <v>-741</v>
      </c>
      <c r="AH2371" t="str" cm="1">
        <f t="array" ref="AH2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1" t="str">
        <f>MIS[[#This Row],[TRADING SYMBOL]]</f>
        <v>SENSEX2552083300CE</v>
      </c>
      <c r="AJ2371" t="str">
        <f>IF(RIGHT(MIS[[#This Row],[Main/Hedge]],4)="MAIN","MAIN","HEDGE")</f>
        <v>MAIN</v>
      </c>
      <c r="AK2371" t="str" cm="1">
        <f t="array" ref="AK2371">_xlfn._xlws.FILTER(Table4[Column1],ISNUMBER(SEARCH(Table4[Column1],MIS[[#This Row],[OrderUniqueIdentifier]])),"")</f>
        <v>MS</v>
      </c>
    </row>
    <row r="2372" spans="1:37" x14ac:dyDescent="0.25">
      <c r="A2372" t="s">
        <v>71</v>
      </c>
      <c r="B2372" t="s">
        <v>986</v>
      </c>
      <c r="C2372" t="s">
        <v>4755</v>
      </c>
      <c r="D2372" t="s">
        <v>72</v>
      </c>
      <c r="E2372" t="s">
        <v>211</v>
      </c>
      <c r="F2372" t="s">
        <v>98</v>
      </c>
      <c r="G2372" t="s">
        <v>74</v>
      </c>
      <c r="H2372" t="s">
        <v>75</v>
      </c>
      <c r="I2372" t="s">
        <v>76</v>
      </c>
      <c r="J2372" t="s">
        <v>77</v>
      </c>
      <c r="K2372">
        <v>20</v>
      </c>
      <c r="L2372" t="s">
        <v>77</v>
      </c>
      <c r="M2372" t="s">
        <v>78</v>
      </c>
      <c r="N2372" t="s">
        <v>4756</v>
      </c>
      <c r="O2372" t="s">
        <v>3272</v>
      </c>
      <c r="P2372" t="s">
        <v>3273</v>
      </c>
      <c r="Q2372" t="s">
        <v>213</v>
      </c>
      <c r="R2372" t="s">
        <v>79</v>
      </c>
      <c r="S2372" t="s">
        <v>40</v>
      </c>
      <c r="T2372" t="s">
        <v>214</v>
      </c>
      <c r="U2372" t="s">
        <v>100</v>
      </c>
      <c r="V2372" t="s">
        <v>80</v>
      </c>
      <c r="W2372">
        <v>83400</v>
      </c>
      <c r="X2372" t="s">
        <v>81</v>
      </c>
      <c r="Y2372">
        <v>20</v>
      </c>
      <c r="Z2372" t="s">
        <v>3274</v>
      </c>
      <c r="AA2372" t="s">
        <v>3275</v>
      </c>
      <c r="AB2372" t="s">
        <v>90</v>
      </c>
      <c r="AC2372" t="s">
        <v>84</v>
      </c>
      <c r="AD2372">
        <f>_xlfn.XLOOKUP(MIS[[#This Row],[TRADING SYMBOL]],[1]Sheet1!$D:$D,[1]Sheet1!$C:$C)</f>
        <v>114.3</v>
      </c>
      <c r="AE2372">
        <f>MIS[[#This Row],[OrderAverageTradedPrice]]*MIS[[#This Row],[OrderQuantity]]</f>
        <v>2940</v>
      </c>
      <c r="AF2372">
        <f>MIS[[#This Row],[LTP]]*MIS[[#This Row],[OrderQuantity]]</f>
        <v>2286</v>
      </c>
      <c r="AG2372">
        <f>IF(MIS[[#This Row],[OrderSide]]="SELL",MIS[[#This Row],[VALUE]]-MIS[[#This Row],[LIVE_VALUE]],MIS[[#This Row],[LIVE_VALUE]]-MIS[[#This Row],[VALUE]])</f>
        <v>-654</v>
      </c>
      <c r="AH2372" t="str" cm="1">
        <f t="array" ref="AH2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2" t="str">
        <f>MIS[[#This Row],[TRADING SYMBOL]]</f>
        <v>SENSEX2552083400CE</v>
      </c>
      <c r="AJ2372" t="str">
        <f>IF(RIGHT(MIS[[#This Row],[Main/Hedge]],4)="MAIN","MAIN","HEDGE")</f>
        <v>MAIN</v>
      </c>
      <c r="AK2372" t="str" cm="1">
        <f t="array" ref="AK2372">_xlfn._xlws.FILTER(Table4[Column1],ISNUMBER(SEARCH(Table4[Column1],MIS[[#This Row],[OrderUniqueIdentifier]])),"")</f>
        <v>MS</v>
      </c>
    </row>
    <row r="2373" spans="1:37" x14ac:dyDescent="0.25">
      <c r="A2373" t="s">
        <v>71</v>
      </c>
      <c r="B2373" t="s">
        <v>1001</v>
      </c>
      <c r="C2373" t="s">
        <v>4784</v>
      </c>
      <c r="D2373" t="s">
        <v>72</v>
      </c>
      <c r="E2373" t="s">
        <v>126</v>
      </c>
      <c r="F2373" t="s">
        <v>98</v>
      </c>
      <c r="G2373" t="s">
        <v>74</v>
      </c>
      <c r="H2373" t="s">
        <v>75</v>
      </c>
      <c r="I2373" t="s">
        <v>76</v>
      </c>
      <c r="J2373" t="s">
        <v>77</v>
      </c>
      <c r="K2373">
        <v>20</v>
      </c>
      <c r="L2373" t="s">
        <v>77</v>
      </c>
      <c r="M2373" t="s">
        <v>78</v>
      </c>
      <c r="N2373" t="s">
        <v>4785</v>
      </c>
      <c r="O2373" t="s">
        <v>3272</v>
      </c>
      <c r="P2373" t="s">
        <v>3273</v>
      </c>
      <c r="Q2373" t="s">
        <v>127</v>
      </c>
      <c r="R2373" t="s">
        <v>79</v>
      </c>
      <c r="S2373" t="s">
        <v>40</v>
      </c>
      <c r="T2373" t="s">
        <v>128</v>
      </c>
      <c r="U2373" t="s">
        <v>100</v>
      </c>
      <c r="V2373" t="s">
        <v>80</v>
      </c>
      <c r="W2373">
        <v>83300</v>
      </c>
      <c r="X2373" t="s">
        <v>81</v>
      </c>
      <c r="Y2373">
        <v>20</v>
      </c>
      <c r="Z2373" t="s">
        <v>3274</v>
      </c>
      <c r="AA2373" t="s">
        <v>3275</v>
      </c>
      <c r="AB2373" t="s">
        <v>90</v>
      </c>
      <c r="AC2373" t="s">
        <v>84</v>
      </c>
      <c r="AD2373">
        <f>_xlfn.XLOOKUP(MIS[[#This Row],[TRADING SYMBOL]],[1]Sheet1!$D:$D,[1]Sheet1!$C:$C)</f>
        <v>130.19999999999999</v>
      </c>
      <c r="AE2373">
        <f>MIS[[#This Row],[OrderAverageTradedPrice]]*MIS[[#This Row],[OrderQuantity]]</f>
        <v>3344</v>
      </c>
      <c r="AF2373">
        <f>MIS[[#This Row],[LTP]]*MIS[[#This Row],[OrderQuantity]]</f>
        <v>2604</v>
      </c>
      <c r="AG2373">
        <f>IF(MIS[[#This Row],[OrderSide]]="SELL",MIS[[#This Row],[VALUE]]-MIS[[#This Row],[LIVE_VALUE]],MIS[[#This Row],[LIVE_VALUE]]-MIS[[#This Row],[VALUE]])</f>
        <v>-740</v>
      </c>
      <c r="AH2373" t="str" cm="1">
        <f t="array" ref="AH2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3" t="str">
        <f>MIS[[#This Row],[TRADING SYMBOL]]</f>
        <v>SENSEX2552083300CE</v>
      </c>
      <c r="AJ2373" t="str">
        <f>IF(RIGHT(MIS[[#This Row],[Main/Hedge]],4)="MAIN","MAIN","HEDGE")</f>
        <v>MAIN</v>
      </c>
      <c r="AK2373" t="str" cm="1">
        <f t="array" ref="AK2373">_xlfn._xlws.FILTER(Table4[Column1],ISNUMBER(SEARCH(Table4[Column1],MIS[[#This Row],[OrderUniqueIdentifier]])),"")</f>
        <v>MS</v>
      </c>
    </row>
    <row r="2374" spans="1:37" x14ac:dyDescent="0.25">
      <c r="A2374" t="s">
        <v>71</v>
      </c>
      <c r="B2374" t="s">
        <v>1045</v>
      </c>
      <c r="C2374" t="s">
        <v>4924</v>
      </c>
      <c r="D2374" t="s">
        <v>72</v>
      </c>
      <c r="E2374" t="s">
        <v>126</v>
      </c>
      <c r="F2374" t="s">
        <v>98</v>
      </c>
      <c r="G2374" t="s">
        <v>74</v>
      </c>
      <c r="H2374" t="s">
        <v>75</v>
      </c>
      <c r="I2374" t="s">
        <v>76</v>
      </c>
      <c r="J2374" t="s">
        <v>77</v>
      </c>
      <c r="K2374">
        <v>60</v>
      </c>
      <c r="L2374" t="s">
        <v>77</v>
      </c>
      <c r="M2374" t="s">
        <v>78</v>
      </c>
      <c r="N2374" t="s">
        <v>4925</v>
      </c>
      <c r="O2374" t="s">
        <v>3273</v>
      </c>
      <c r="P2374" t="s">
        <v>3273</v>
      </c>
      <c r="Q2374" t="s">
        <v>127</v>
      </c>
      <c r="R2374" t="s">
        <v>79</v>
      </c>
      <c r="S2374" t="s">
        <v>40</v>
      </c>
      <c r="T2374" t="s">
        <v>128</v>
      </c>
      <c r="U2374" t="s">
        <v>100</v>
      </c>
      <c r="V2374" t="s">
        <v>80</v>
      </c>
      <c r="W2374">
        <v>83300</v>
      </c>
      <c r="X2374" t="s">
        <v>81</v>
      </c>
      <c r="Y2374">
        <v>60</v>
      </c>
      <c r="Z2374" t="s">
        <v>3275</v>
      </c>
      <c r="AA2374" t="s">
        <v>3275</v>
      </c>
      <c r="AB2374" t="s">
        <v>90</v>
      </c>
      <c r="AC2374" t="s">
        <v>84</v>
      </c>
      <c r="AD2374">
        <f>_xlfn.XLOOKUP(MIS[[#This Row],[TRADING SYMBOL]],[1]Sheet1!$D:$D,[1]Sheet1!$C:$C)</f>
        <v>130.19999999999999</v>
      </c>
      <c r="AE2374">
        <f>MIS[[#This Row],[OrderAverageTradedPrice]]*MIS[[#This Row],[OrderQuantity]]</f>
        <v>10048.99999999998</v>
      </c>
      <c r="AF2374">
        <f>MIS[[#This Row],[LTP]]*MIS[[#This Row],[OrderQuantity]]</f>
        <v>7811.9999999999991</v>
      </c>
      <c r="AG2374">
        <f>IF(MIS[[#This Row],[OrderSide]]="SELL",MIS[[#This Row],[VALUE]]-MIS[[#This Row],[LIVE_VALUE]],MIS[[#This Row],[LIVE_VALUE]]-MIS[[#This Row],[VALUE]])</f>
        <v>-2236.9999999999809</v>
      </c>
      <c r="AH2374" t="str" cm="1">
        <f t="array" ref="AH2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4" t="str">
        <f>MIS[[#This Row],[TRADING SYMBOL]]</f>
        <v>SENSEX2552083300CE</v>
      </c>
      <c r="AJ2374" t="str">
        <f>IF(RIGHT(MIS[[#This Row],[Main/Hedge]],4)="MAIN","MAIN","HEDGE")</f>
        <v>MAIN</v>
      </c>
      <c r="AK2374" t="str" cm="1">
        <f t="array" ref="AK2374">_xlfn._xlws.FILTER(Table4[Column1],ISNUMBER(SEARCH(Table4[Column1],MIS[[#This Row],[OrderUniqueIdentifier]])),"")</f>
        <v>MS</v>
      </c>
    </row>
    <row r="2375" spans="1:37" x14ac:dyDescent="0.25">
      <c r="A2375" t="s">
        <v>71</v>
      </c>
      <c r="B2375" t="s">
        <v>1070</v>
      </c>
      <c r="C2375" t="s">
        <v>4992</v>
      </c>
      <c r="D2375" t="s">
        <v>72</v>
      </c>
      <c r="E2375" t="s">
        <v>211</v>
      </c>
      <c r="F2375" t="s">
        <v>98</v>
      </c>
      <c r="G2375" t="s">
        <v>74</v>
      </c>
      <c r="H2375" t="s">
        <v>75</v>
      </c>
      <c r="I2375" t="s">
        <v>76</v>
      </c>
      <c r="J2375" t="s">
        <v>77</v>
      </c>
      <c r="K2375">
        <v>20</v>
      </c>
      <c r="L2375" t="s">
        <v>77</v>
      </c>
      <c r="M2375" t="s">
        <v>78</v>
      </c>
      <c r="N2375" t="s">
        <v>4993</v>
      </c>
      <c r="O2375" t="s">
        <v>3272</v>
      </c>
      <c r="P2375" t="s">
        <v>3273</v>
      </c>
      <c r="Q2375" t="s">
        <v>213</v>
      </c>
      <c r="R2375" t="s">
        <v>79</v>
      </c>
      <c r="S2375" t="s">
        <v>40</v>
      </c>
      <c r="T2375" t="s">
        <v>214</v>
      </c>
      <c r="U2375" t="s">
        <v>100</v>
      </c>
      <c r="V2375" t="s">
        <v>80</v>
      </c>
      <c r="W2375">
        <v>83400</v>
      </c>
      <c r="X2375" t="s">
        <v>81</v>
      </c>
      <c r="Y2375">
        <v>20</v>
      </c>
      <c r="Z2375" t="s">
        <v>3274</v>
      </c>
      <c r="AA2375" t="s">
        <v>3275</v>
      </c>
      <c r="AB2375" t="s">
        <v>90</v>
      </c>
      <c r="AC2375" t="s">
        <v>84</v>
      </c>
      <c r="AD2375">
        <f>_xlfn.XLOOKUP(MIS[[#This Row],[TRADING SYMBOL]],[1]Sheet1!$D:$D,[1]Sheet1!$C:$C)</f>
        <v>114.3</v>
      </c>
      <c r="AE2375">
        <f>MIS[[#This Row],[OrderAverageTradedPrice]]*MIS[[#This Row],[OrderQuantity]]</f>
        <v>2935</v>
      </c>
      <c r="AF2375">
        <f>MIS[[#This Row],[LTP]]*MIS[[#This Row],[OrderQuantity]]</f>
        <v>2286</v>
      </c>
      <c r="AG2375">
        <f>IF(MIS[[#This Row],[OrderSide]]="SELL",MIS[[#This Row],[VALUE]]-MIS[[#This Row],[LIVE_VALUE]],MIS[[#This Row],[LIVE_VALUE]]-MIS[[#This Row],[VALUE]])</f>
        <v>-649</v>
      </c>
      <c r="AH2375" t="str" cm="1">
        <f t="array" ref="AH2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5" t="str">
        <f>MIS[[#This Row],[TRADING SYMBOL]]</f>
        <v>SENSEX2552083400CE</v>
      </c>
      <c r="AJ2375" t="str">
        <f>IF(RIGHT(MIS[[#This Row],[Main/Hedge]],4)="MAIN","MAIN","HEDGE")</f>
        <v>MAIN</v>
      </c>
      <c r="AK2375" t="str" cm="1">
        <f t="array" ref="AK2375">_xlfn._xlws.FILTER(Table4[Column1],ISNUMBER(SEARCH(Table4[Column1],MIS[[#This Row],[OrderUniqueIdentifier]])),"")</f>
        <v>MS</v>
      </c>
    </row>
    <row r="2376" spans="1:37" x14ac:dyDescent="0.25">
      <c r="A2376" t="s">
        <v>71</v>
      </c>
      <c r="B2376" t="s">
        <v>1077</v>
      </c>
      <c r="C2376" t="s">
        <v>5025</v>
      </c>
      <c r="D2376" t="s">
        <v>72</v>
      </c>
      <c r="E2376" t="s">
        <v>126</v>
      </c>
      <c r="F2376" t="s">
        <v>98</v>
      </c>
      <c r="G2376" t="s">
        <v>74</v>
      </c>
      <c r="H2376" t="s">
        <v>75</v>
      </c>
      <c r="I2376" t="s">
        <v>76</v>
      </c>
      <c r="J2376" t="s">
        <v>77</v>
      </c>
      <c r="K2376">
        <v>160</v>
      </c>
      <c r="L2376" t="s">
        <v>77</v>
      </c>
      <c r="M2376" t="s">
        <v>78</v>
      </c>
      <c r="N2376" t="s">
        <v>5026</v>
      </c>
      <c r="O2376" t="s">
        <v>3272</v>
      </c>
      <c r="P2376" t="s">
        <v>3273</v>
      </c>
      <c r="Q2376" t="s">
        <v>127</v>
      </c>
      <c r="R2376" t="s">
        <v>79</v>
      </c>
      <c r="S2376" t="s">
        <v>40</v>
      </c>
      <c r="T2376" t="s">
        <v>128</v>
      </c>
      <c r="U2376" t="s">
        <v>100</v>
      </c>
      <c r="V2376" t="s">
        <v>80</v>
      </c>
      <c r="W2376">
        <v>83300</v>
      </c>
      <c r="X2376" t="s">
        <v>81</v>
      </c>
      <c r="Y2376">
        <v>160</v>
      </c>
      <c r="Z2376" t="s">
        <v>3274</v>
      </c>
      <c r="AA2376" t="s">
        <v>3275</v>
      </c>
      <c r="AB2376" t="s">
        <v>90</v>
      </c>
      <c r="AC2376" t="s">
        <v>84</v>
      </c>
      <c r="AD2376">
        <f>_xlfn.XLOOKUP(MIS[[#This Row],[TRADING SYMBOL]],[1]Sheet1!$D:$D,[1]Sheet1!$C:$C)</f>
        <v>130.19999999999999</v>
      </c>
      <c r="AE2376">
        <f>MIS[[#This Row],[OrderAverageTradedPrice]]*MIS[[#This Row],[OrderQuantity]]</f>
        <v>26726</v>
      </c>
      <c r="AF2376">
        <f>MIS[[#This Row],[LTP]]*MIS[[#This Row],[OrderQuantity]]</f>
        <v>20832</v>
      </c>
      <c r="AG2376">
        <f>IF(MIS[[#This Row],[OrderSide]]="SELL",MIS[[#This Row],[VALUE]]-MIS[[#This Row],[LIVE_VALUE]],MIS[[#This Row],[LIVE_VALUE]]-MIS[[#This Row],[VALUE]])</f>
        <v>-5894</v>
      </c>
      <c r="AH2376" t="str" cm="1">
        <f t="array" ref="AH2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6" t="str">
        <f>MIS[[#This Row],[TRADING SYMBOL]]</f>
        <v>SENSEX2552083300CE</v>
      </c>
      <c r="AJ2376" t="str">
        <f>IF(RIGHT(MIS[[#This Row],[Main/Hedge]],4)="MAIN","MAIN","HEDGE")</f>
        <v>MAIN</v>
      </c>
      <c r="AK2376" t="str" cm="1">
        <f t="array" ref="AK2376">_xlfn._xlws.FILTER(Table4[Column1],ISNUMBER(SEARCH(Table4[Column1],MIS[[#This Row],[OrderUniqueIdentifier]])),"")</f>
        <v>MS</v>
      </c>
    </row>
    <row r="2377" spans="1:37" x14ac:dyDescent="0.25">
      <c r="A2377" t="s">
        <v>71</v>
      </c>
      <c r="B2377" t="s">
        <v>1086</v>
      </c>
      <c r="C2377" t="s">
        <v>5055</v>
      </c>
      <c r="D2377" t="s">
        <v>72</v>
      </c>
      <c r="E2377" t="s">
        <v>126</v>
      </c>
      <c r="F2377" t="s">
        <v>98</v>
      </c>
      <c r="G2377" t="s">
        <v>74</v>
      </c>
      <c r="H2377" t="s">
        <v>75</v>
      </c>
      <c r="I2377" t="s">
        <v>76</v>
      </c>
      <c r="J2377" t="s">
        <v>77</v>
      </c>
      <c r="K2377">
        <v>40</v>
      </c>
      <c r="L2377" t="s">
        <v>77</v>
      </c>
      <c r="M2377" t="s">
        <v>78</v>
      </c>
      <c r="N2377" t="s">
        <v>5056</v>
      </c>
      <c r="O2377" t="s">
        <v>3272</v>
      </c>
      <c r="P2377" t="s">
        <v>3273</v>
      </c>
      <c r="Q2377" t="s">
        <v>127</v>
      </c>
      <c r="R2377" t="s">
        <v>79</v>
      </c>
      <c r="S2377" t="s">
        <v>40</v>
      </c>
      <c r="T2377" t="s">
        <v>128</v>
      </c>
      <c r="U2377" t="s">
        <v>100</v>
      </c>
      <c r="V2377" t="s">
        <v>80</v>
      </c>
      <c r="W2377">
        <v>83300</v>
      </c>
      <c r="X2377" t="s">
        <v>81</v>
      </c>
      <c r="Y2377">
        <v>40</v>
      </c>
      <c r="Z2377" t="s">
        <v>3274</v>
      </c>
      <c r="AA2377" t="s">
        <v>3275</v>
      </c>
      <c r="AB2377" t="s">
        <v>90</v>
      </c>
      <c r="AC2377" t="s">
        <v>84</v>
      </c>
      <c r="AD2377">
        <f>_xlfn.XLOOKUP(MIS[[#This Row],[TRADING SYMBOL]],[1]Sheet1!$D:$D,[1]Sheet1!$C:$C)</f>
        <v>130.19999999999999</v>
      </c>
      <c r="AE2377">
        <f>MIS[[#This Row],[OrderAverageTradedPrice]]*MIS[[#This Row],[OrderQuantity]]</f>
        <v>6682</v>
      </c>
      <c r="AF2377">
        <f>MIS[[#This Row],[LTP]]*MIS[[#This Row],[OrderQuantity]]</f>
        <v>5208</v>
      </c>
      <c r="AG2377">
        <f>IF(MIS[[#This Row],[OrderSide]]="SELL",MIS[[#This Row],[VALUE]]-MIS[[#This Row],[LIVE_VALUE]],MIS[[#This Row],[LIVE_VALUE]]-MIS[[#This Row],[VALUE]])</f>
        <v>-1474</v>
      </c>
      <c r="AH2377" t="str" cm="1">
        <f t="array" ref="AH2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7" t="str">
        <f>MIS[[#This Row],[TRADING SYMBOL]]</f>
        <v>SENSEX2552083300CE</v>
      </c>
      <c r="AJ2377" t="str">
        <f>IF(RIGHT(MIS[[#This Row],[Main/Hedge]],4)="MAIN","MAIN","HEDGE")</f>
        <v>MAIN</v>
      </c>
      <c r="AK2377" t="str" cm="1">
        <f t="array" ref="AK2377">_xlfn._xlws.FILTER(Table4[Column1],ISNUMBER(SEARCH(Table4[Column1],MIS[[#This Row],[OrderUniqueIdentifier]])),"")</f>
        <v>MS</v>
      </c>
    </row>
    <row r="2378" spans="1:37" x14ac:dyDescent="0.25">
      <c r="A2378" t="s">
        <v>71</v>
      </c>
      <c r="B2378" t="s">
        <v>1093</v>
      </c>
      <c r="C2378" t="s">
        <v>5088</v>
      </c>
      <c r="D2378" t="s">
        <v>72</v>
      </c>
      <c r="E2378" t="s">
        <v>211</v>
      </c>
      <c r="F2378" t="s">
        <v>98</v>
      </c>
      <c r="G2378" t="s">
        <v>74</v>
      </c>
      <c r="H2378" t="s">
        <v>75</v>
      </c>
      <c r="I2378" t="s">
        <v>76</v>
      </c>
      <c r="J2378" t="s">
        <v>77</v>
      </c>
      <c r="K2378">
        <v>80</v>
      </c>
      <c r="L2378" t="s">
        <v>77</v>
      </c>
      <c r="M2378" t="s">
        <v>78</v>
      </c>
      <c r="N2378" t="s">
        <v>5089</v>
      </c>
      <c r="O2378" t="s">
        <v>3273</v>
      </c>
      <c r="P2378" t="s">
        <v>3273</v>
      </c>
      <c r="Q2378" t="s">
        <v>213</v>
      </c>
      <c r="R2378" t="s">
        <v>79</v>
      </c>
      <c r="S2378" t="s">
        <v>40</v>
      </c>
      <c r="T2378" t="s">
        <v>214</v>
      </c>
      <c r="U2378" t="s">
        <v>100</v>
      </c>
      <c r="V2378" t="s">
        <v>80</v>
      </c>
      <c r="W2378">
        <v>83400</v>
      </c>
      <c r="X2378" t="s">
        <v>81</v>
      </c>
      <c r="Y2378">
        <v>80</v>
      </c>
      <c r="Z2378" t="s">
        <v>3275</v>
      </c>
      <c r="AA2378" t="s">
        <v>3275</v>
      </c>
      <c r="AB2378" t="s">
        <v>90</v>
      </c>
      <c r="AC2378" t="s">
        <v>84</v>
      </c>
      <c r="AD2378">
        <f>_xlfn.XLOOKUP(MIS[[#This Row],[TRADING SYMBOL]],[1]Sheet1!$D:$D,[1]Sheet1!$C:$C)</f>
        <v>114.3</v>
      </c>
      <c r="AE2378">
        <f>MIS[[#This Row],[OrderAverageTradedPrice]]*MIS[[#This Row],[OrderQuantity]]</f>
        <v>11774</v>
      </c>
      <c r="AF2378">
        <f>MIS[[#This Row],[LTP]]*MIS[[#This Row],[OrderQuantity]]</f>
        <v>9144</v>
      </c>
      <c r="AG2378">
        <f>IF(MIS[[#This Row],[OrderSide]]="SELL",MIS[[#This Row],[VALUE]]-MIS[[#This Row],[LIVE_VALUE]],MIS[[#This Row],[LIVE_VALUE]]-MIS[[#This Row],[VALUE]])</f>
        <v>-2630</v>
      </c>
      <c r="AH2378" t="str" cm="1">
        <f t="array" ref="AH2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8" t="str">
        <f>MIS[[#This Row],[TRADING SYMBOL]]</f>
        <v>SENSEX2552083400CE</v>
      </c>
      <c r="AJ2378" t="str">
        <f>IF(RIGHT(MIS[[#This Row],[Main/Hedge]],4)="MAIN","MAIN","HEDGE")</f>
        <v>MAIN</v>
      </c>
      <c r="AK2378" t="str" cm="1">
        <f t="array" ref="AK2378">_xlfn._xlws.FILTER(Table4[Column1],ISNUMBER(SEARCH(Table4[Column1],MIS[[#This Row],[OrderUniqueIdentifier]])),"")</f>
        <v>MS</v>
      </c>
    </row>
    <row r="2379" spans="1:37" x14ac:dyDescent="0.25">
      <c r="A2379" t="s">
        <v>71</v>
      </c>
      <c r="B2379" t="s">
        <v>1135</v>
      </c>
      <c r="C2379" t="s">
        <v>5183</v>
      </c>
      <c r="D2379" t="s">
        <v>72</v>
      </c>
      <c r="E2379" t="s">
        <v>126</v>
      </c>
      <c r="F2379" t="s">
        <v>98</v>
      </c>
      <c r="G2379" t="s">
        <v>74</v>
      </c>
      <c r="H2379" t="s">
        <v>75</v>
      </c>
      <c r="I2379" t="s">
        <v>76</v>
      </c>
      <c r="J2379" t="s">
        <v>77</v>
      </c>
      <c r="K2379">
        <v>140</v>
      </c>
      <c r="L2379" t="s">
        <v>77</v>
      </c>
      <c r="M2379" t="s">
        <v>78</v>
      </c>
      <c r="N2379" t="s">
        <v>5184</v>
      </c>
      <c r="O2379" t="s">
        <v>3273</v>
      </c>
      <c r="P2379" t="s">
        <v>3273</v>
      </c>
      <c r="Q2379" t="s">
        <v>127</v>
      </c>
      <c r="R2379" t="s">
        <v>79</v>
      </c>
      <c r="S2379" t="s">
        <v>40</v>
      </c>
      <c r="T2379" t="s">
        <v>128</v>
      </c>
      <c r="U2379" t="s">
        <v>100</v>
      </c>
      <c r="V2379" t="s">
        <v>80</v>
      </c>
      <c r="W2379">
        <v>83300</v>
      </c>
      <c r="X2379" t="s">
        <v>81</v>
      </c>
      <c r="Y2379">
        <v>140</v>
      </c>
      <c r="Z2379" t="s">
        <v>3275</v>
      </c>
      <c r="AA2379" t="s">
        <v>3275</v>
      </c>
      <c r="AB2379" t="s">
        <v>90</v>
      </c>
      <c r="AC2379" t="s">
        <v>84</v>
      </c>
      <c r="AD2379">
        <f>_xlfn.XLOOKUP(MIS[[#This Row],[TRADING SYMBOL]],[1]Sheet1!$D:$D,[1]Sheet1!$C:$C)</f>
        <v>130.19999999999999</v>
      </c>
      <c r="AE2379">
        <f>MIS[[#This Row],[OrderAverageTradedPrice]]*MIS[[#This Row],[OrderQuantity]]</f>
        <v>23516.999999999942</v>
      </c>
      <c r="AF2379">
        <f>MIS[[#This Row],[LTP]]*MIS[[#This Row],[OrderQuantity]]</f>
        <v>18228</v>
      </c>
      <c r="AG2379">
        <f>IF(MIS[[#This Row],[OrderSide]]="SELL",MIS[[#This Row],[VALUE]]-MIS[[#This Row],[LIVE_VALUE]],MIS[[#This Row],[LIVE_VALUE]]-MIS[[#This Row],[VALUE]])</f>
        <v>-5288.9999999999418</v>
      </c>
      <c r="AH2379" t="str" cm="1">
        <f t="array" ref="AH2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9" t="str">
        <f>MIS[[#This Row],[TRADING SYMBOL]]</f>
        <v>SENSEX2552083300CE</v>
      </c>
      <c r="AJ2379" t="str">
        <f>IF(RIGHT(MIS[[#This Row],[Main/Hedge]],4)="MAIN","MAIN","HEDGE")</f>
        <v>MAIN</v>
      </c>
      <c r="AK2379" t="str" cm="1">
        <f t="array" ref="AK2379">_xlfn._xlws.FILTER(Table4[Column1],ISNUMBER(SEARCH(Table4[Column1],MIS[[#This Row],[OrderUniqueIdentifier]])),"")</f>
        <v>MS</v>
      </c>
    </row>
    <row r="2380" spans="1:37" x14ac:dyDescent="0.25">
      <c r="A2380" t="s">
        <v>71</v>
      </c>
      <c r="B2380" t="s">
        <v>1153</v>
      </c>
      <c r="C2380" t="s">
        <v>5247</v>
      </c>
      <c r="D2380" t="s">
        <v>72</v>
      </c>
      <c r="E2380" t="s">
        <v>126</v>
      </c>
      <c r="F2380" t="s">
        <v>98</v>
      </c>
      <c r="G2380" t="s">
        <v>74</v>
      </c>
      <c r="H2380" t="s">
        <v>75</v>
      </c>
      <c r="I2380" t="s">
        <v>76</v>
      </c>
      <c r="J2380" t="s">
        <v>77</v>
      </c>
      <c r="K2380">
        <v>40</v>
      </c>
      <c r="L2380" t="s">
        <v>77</v>
      </c>
      <c r="M2380" t="s">
        <v>78</v>
      </c>
      <c r="N2380" t="s">
        <v>5248</v>
      </c>
      <c r="O2380" t="s">
        <v>3272</v>
      </c>
      <c r="P2380" t="s">
        <v>3273</v>
      </c>
      <c r="Q2380" t="s">
        <v>127</v>
      </c>
      <c r="R2380" t="s">
        <v>79</v>
      </c>
      <c r="S2380" t="s">
        <v>40</v>
      </c>
      <c r="T2380" t="s">
        <v>128</v>
      </c>
      <c r="U2380" t="s">
        <v>100</v>
      </c>
      <c r="V2380" t="s">
        <v>80</v>
      </c>
      <c r="W2380">
        <v>83300</v>
      </c>
      <c r="X2380" t="s">
        <v>81</v>
      </c>
      <c r="Y2380">
        <v>40</v>
      </c>
      <c r="Z2380" t="s">
        <v>3274</v>
      </c>
      <c r="AA2380" t="s">
        <v>3275</v>
      </c>
      <c r="AB2380" t="s">
        <v>90</v>
      </c>
      <c r="AC2380" t="s">
        <v>84</v>
      </c>
      <c r="AD2380">
        <f>_xlfn.XLOOKUP(MIS[[#This Row],[TRADING SYMBOL]],[1]Sheet1!$D:$D,[1]Sheet1!$C:$C)</f>
        <v>130.19999999999999</v>
      </c>
      <c r="AE2380">
        <f>MIS[[#This Row],[OrderAverageTradedPrice]]*MIS[[#This Row],[OrderQuantity]]</f>
        <v>6678</v>
      </c>
      <c r="AF2380">
        <f>MIS[[#This Row],[LTP]]*MIS[[#This Row],[OrderQuantity]]</f>
        <v>5208</v>
      </c>
      <c r="AG2380">
        <f>IF(MIS[[#This Row],[OrderSide]]="SELL",MIS[[#This Row],[VALUE]]-MIS[[#This Row],[LIVE_VALUE]],MIS[[#This Row],[LIVE_VALUE]]-MIS[[#This Row],[VALUE]])</f>
        <v>-1470</v>
      </c>
      <c r="AH2380" t="str" cm="1">
        <f t="array" ref="AH2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0" t="str">
        <f>MIS[[#This Row],[TRADING SYMBOL]]</f>
        <v>SENSEX2552083300CE</v>
      </c>
      <c r="AJ2380" t="str">
        <f>IF(RIGHT(MIS[[#This Row],[Main/Hedge]],4)="MAIN","MAIN","HEDGE")</f>
        <v>MAIN</v>
      </c>
      <c r="AK2380" t="str" cm="1">
        <f t="array" ref="AK2380">_xlfn._xlws.FILTER(Table4[Column1],ISNUMBER(SEARCH(Table4[Column1],MIS[[#This Row],[OrderUniqueIdentifier]])),"")</f>
        <v>MS</v>
      </c>
    </row>
    <row r="2381" spans="1:37" x14ac:dyDescent="0.25">
      <c r="A2381" t="s">
        <v>71</v>
      </c>
      <c r="B2381" t="s">
        <v>1163</v>
      </c>
      <c r="C2381" t="s">
        <v>5271</v>
      </c>
      <c r="D2381" t="s">
        <v>72</v>
      </c>
      <c r="E2381" t="s">
        <v>126</v>
      </c>
      <c r="F2381" t="s">
        <v>98</v>
      </c>
      <c r="G2381" t="s">
        <v>74</v>
      </c>
      <c r="H2381" t="s">
        <v>75</v>
      </c>
      <c r="I2381" t="s">
        <v>76</v>
      </c>
      <c r="J2381" t="s">
        <v>77</v>
      </c>
      <c r="K2381">
        <v>20</v>
      </c>
      <c r="L2381" t="s">
        <v>77</v>
      </c>
      <c r="M2381" t="s">
        <v>78</v>
      </c>
      <c r="N2381" t="s">
        <v>5272</v>
      </c>
      <c r="O2381" t="s">
        <v>3272</v>
      </c>
      <c r="P2381" t="s">
        <v>3273</v>
      </c>
      <c r="Q2381" t="s">
        <v>127</v>
      </c>
      <c r="R2381" t="s">
        <v>79</v>
      </c>
      <c r="S2381" t="s">
        <v>40</v>
      </c>
      <c r="T2381" t="s">
        <v>128</v>
      </c>
      <c r="U2381" t="s">
        <v>100</v>
      </c>
      <c r="V2381" t="s">
        <v>80</v>
      </c>
      <c r="W2381">
        <v>83300</v>
      </c>
      <c r="X2381" t="s">
        <v>81</v>
      </c>
      <c r="Y2381">
        <v>20</v>
      </c>
      <c r="Z2381" t="s">
        <v>3274</v>
      </c>
      <c r="AA2381" t="s">
        <v>3275</v>
      </c>
      <c r="AB2381" t="s">
        <v>90</v>
      </c>
      <c r="AC2381" t="s">
        <v>84</v>
      </c>
      <c r="AD2381">
        <f>_xlfn.XLOOKUP(MIS[[#This Row],[TRADING SYMBOL]],[1]Sheet1!$D:$D,[1]Sheet1!$C:$C)</f>
        <v>130.19999999999999</v>
      </c>
      <c r="AE2381">
        <f>MIS[[#This Row],[OrderAverageTradedPrice]]*MIS[[#This Row],[OrderQuantity]]</f>
        <v>3335</v>
      </c>
      <c r="AF2381">
        <f>MIS[[#This Row],[LTP]]*MIS[[#This Row],[OrderQuantity]]</f>
        <v>2604</v>
      </c>
      <c r="AG2381">
        <f>IF(MIS[[#This Row],[OrderSide]]="SELL",MIS[[#This Row],[VALUE]]-MIS[[#This Row],[LIVE_VALUE]],MIS[[#This Row],[LIVE_VALUE]]-MIS[[#This Row],[VALUE]])</f>
        <v>-731</v>
      </c>
      <c r="AH2381" t="str" cm="1">
        <f t="array" ref="AH2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1" t="str">
        <f>MIS[[#This Row],[TRADING SYMBOL]]</f>
        <v>SENSEX2552083300CE</v>
      </c>
      <c r="AJ2381" t="str">
        <f>IF(RIGHT(MIS[[#This Row],[Main/Hedge]],4)="MAIN","MAIN","HEDGE")</f>
        <v>MAIN</v>
      </c>
      <c r="AK2381" t="str" cm="1">
        <f t="array" ref="AK2381">_xlfn._xlws.FILTER(Table4[Column1],ISNUMBER(SEARCH(Table4[Column1],MIS[[#This Row],[OrderUniqueIdentifier]])),"")</f>
        <v>MS</v>
      </c>
    </row>
    <row r="2382" spans="1:37" x14ac:dyDescent="0.25">
      <c r="A2382" t="s">
        <v>71</v>
      </c>
      <c r="B2382" t="s">
        <v>1163</v>
      </c>
      <c r="C2382" t="s">
        <v>5273</v>
      </c>
      <c r="D2382" t="s">
        <v>72</v>
      </c>
      <c r="E2382" t="s">
        <v>211</v>
      </c>
      <c r="F2382" t="s">
        <v>98</v>
      </c>
      <c r="G2382" t="s">
        <v>74</v>
      </c>
      <c r="H2382" t="s">
        <v>75</v>
      </c>
      <c r="I2382" t="s">
        <v>76</v>
      </c>
      <c r="J2382" t="s">
        <v>77</v>
      </c>
      <c r="K2382">
        <v>20</v>
      </c>
      <c r="L2382" t="s">
        <v>77</v>
      </c>
      <c r="M2382" t="s">
        <v>78</v>
      </c>
      <c r="N2382" t="s">
        <v>5274</v>
      </c>
      <c r="O2382" t="s">
        <v>3273</v>
      </c>
      <c r="P2382" t="s">
        <v>3273</v>
      </c>
      <c r="Q2382" t="s">
        <v>213</v>
      </c>
      <c r="R2382" t="s">
        <v>79</v>
      </c>
      <c r="S2382" t="s">
        <v>40</v>
      </c>
      <c r="T2382" t="s">
        <v>214</v>
      </c>
      <c r="U2382" t="s">
        <v>100</v>
      </c>
      <c r="V2382" t="s">
        <v>80</v>
      </c>
      <c r="W2382">
        <v>83400</v>
      </c>
      <c r="X2382" t="s">
        <v>81</v>
      </c>
      <c r="Y2382">
        <v>20</v>
      </c>
      <c r="Z2382" t="s">
        <v>3275</v>
      </c>
      <c r="AA2382" t="s">
        <v>3275</v>
      </c>
      <c r="AB2382" t="s">
        <v>90</v>
      </c>
      <c r="AC2382" t="s">
        <v>84</v>
      </c>
      <c r="AD2382">
        <f>_xlfn.XLOOKUP(MIS[[#This Row],[TRADING SYMBOL]],[1]Sheet1!$D:$D,[1]Sheet1!$C:$C)</f>
        <v>114.3</v>
      </c>
      <c r="AE2382">
        <f>MIS[[#This Row],[OrderAverageTradedPrice]]*MIS[[#This Row],[OrderQuantity]]</f>
        <v>2955</v>
      </c>
      <c r="AF2382">
        <f>MIS[[#This Row],[LTP]]*MIS[[#This Row],[OrderQuantity]]</f>
        <v>2286</v>
      </c>
      <c r="AG2382">
        <f>IF(MIS[[#This Row],[OrderSide]]="SELL",MIS[[#This Row],[VALUE]]-MIS[[#This Row],[LIVE_VALUE]],MIS[[#This Row],[LIVE_VALUE]]-MIS[[#This Row],[VALUE]])</f>
        <v>-669</v>
      </c>
      <c r="AH2382" t="str" cm="1">
        <f t="array" ref="AH2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2" t="str">
        <f>MIS[[#This Row],[TRADING SYMBOL]]</f>
        <v>SENSEX2552083400CE</v>
      </c>
      <c r="AJ2382" t="str">
        <f>IF(RIGHT(MIS[[#This Row],[Main/Hedge]],4)="MAIN","MAIN","HEDGE")</f>
        <v>MAIN</v>
      </c>
      <c r="AK2382" t="str" cm="1">
        <f t="array" ref="AK2382">_xlfn._xlws.FILTER(Table4[Column1],ISNUMBER(SEARCH(Table4[Column1],MIS[[#This Row],[OrderUniqueIdentifier]])),"")</f>
        <v>MS</v>
      </c>
    </row>
    <row r="2383" spans="1:37" x14ac:dyDescent="0.25">
      <c r="A2383" t="s">
        <v>71</v>
      </c>
      <c r="B2383" t="s">
        <v>1186</v>
      </c>
      <c r="C2383" t="s">
        <v>5335</v>
      </c>
      <c r="D2383" t="s">
        <v>72</v>
      </c>
      <c r="E2383" t="s">
        <v>211</v>
      </c>
      <c r="F2383" t="s">
        <v>98</v>
      </c>
      <c r="G2383" t="s">
        <v>74</v>
      </c>
      <c r="H2383" t="s">
        <v>75</v>
      </c>
      <c r="I2383" t="s">
        <v>76</v>
      </c>
      <c r="J2383" t="s">
        <v>77</v>
      </c>
      <c r="K2383">
        <v>20</v>
      </c>
      <c r="L2383" t="s">
        <v>77</v>
      </c>
      <c r="M2383" t="s">
        <v>78</v>
      </c>
      <c r="N2383" t="s">
        <v>5336</v>
      </c>
      <c r="O2383" t="s">
        <v>3272</v>
      </c>
      <c r="P2383" t="s">
        <v>3273</v>
      </c>
      <c r="Q2383" t="s">
        <v>213</v>
      </c>
      <c r="R2383" t="s">
        <v>79</v>
      </c>
      <c r="S2383" t="s">
        <v>40</v>
      </c>
      <c r="T2383" t="s">
        <v>214</v>
      </c>
      <c r="U2383" t="s">
        <v>100</v>
      </c>
      <c r="V2383" t="s">
        <v>80</v>
      </c>
      <c r="W2383">
        <v>83400</v>
      </c>
      <c r="X2383" t="s">
        <v>81</v>
      </c>
      <c r="Y2383">
        <v>20</v>
      </c>
      <c r="Z2383" t="s">
        <v>3274</v>
      </c>
      <c r="AA2383" t="s">
        <v>3275</v>
      </c>
      <c r="AB2383" t="s">
        <v>90</v>
      </c>
      <c r="AC2383" t="s">
        <v>84</v>
      </c>
      <c r="AD2383">
        <f>_xlfn.XLOOKUP(MIS[[#This Row],[TRADING SYMBOL]],[1]Sheet1!$D:$D,[1]Sheet1!$C:$C)</f>
        <v>114.3</v>
      </c>
      <c r="AE2383">
        <f>MIS[[#This Row],[OrderAverageTradedPrice]]*MIS[[#This Row],[OrderQuantity]]</f>
        <v>2934</v>
      </c>
      <c r="AF2383">
        <f>MIS[[#This Row],[LTP]]*MIS[[#This Row],[OrderQuantity]]</f>
        <v>2286</v>
      </c>
      <c r="AG2383">
        <f>IF(MIS[[#This Row],[OrderSide]]="SELL",MIS[[#This Row],[VALUE]]-MIS[[#This Row],[LIVE_VALUE]],MIS[[#This Row],[LIVE_VALUE]]-MIS[[#This Row],[VALUE]])</f>
        <v>-648</v>
      </c>
      <c r="AH2383" t="str" cm="1">
        <f t="array" ref="AH2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3" t="str">
        <f>MIS[[#This Row],[TRADING SYMBOL]]</f>
        <v>SENSEX2552083400CE</v>
      </c>
      <c r="AJ2383" t="str">
        <f>IF(RIGHT(MIS[[#This Row],[Main/Hedge]],4)="MAIN","MAIN","HEDGE")</f>
        <v>MAIN</v>
      </c>
      <c r="AK2383" t="str" cm="1">
        <f t="array" ref="AK2383">_xlfn._xlws.FILTER(Table4[Column1],ISNUMBER(SEARCH(Table4[Column1],MIS[[#This Row],[OrderUniqueIdentifier]])),"")</f>
        <v>MS</v>
      </c>
    </row>
    <row r="2384" spans="1:37" x14ac:dyDescent="0.25">
      <c r="A2384" t="s">
        <v>71</v>
      </c>
      <c r="B2384" t="s">
        <v>1186</v>
      </c>
      <c r="C2384" t="s">
        <v>5337</v>
      </c>
      <c r="D2384" t="s">
        <v>72</v>
      </c>
      <c r="E2384" t="s">
        <v>744</v>
      </c>
      <c r="F2384" t="s">
        <v>98</v>
      </c>
      <c r="G2384" t="s">
        <v>74</v>
      </c>
      <c r="H2384" t="s">
        <v>75</v>
      </c>
      <c r="I2384" t="s">
        <v>76</v>
      </c>
      <c r="J2384" t="s">
        <v>77</v>
      </c>
      <c r="K2384">
        <v>20</v>
      </c>
      <c r="L2384" t="s">
        <v>77</v>
      </c>
      <c r="M2384" t="s">
        <v>78</v>
      </c>
      <c r="N2384" t="s">
        <v>5276</v>
      </c>
      <c r="O2384" t="s">
        <v>3273</v>
      </c>
      <c r="P2384" t="s">
        <v>3273</v>
      </c>
      <c r="Q2384" t="s">
        <v>747</v>
      </c>
      <c r="R2384" t="s">
        <v>79</v>
      </c>
      <c r="S2384" t="s">
        <v>40</v>
      </c>
      <c r="T2384" t="s">
        <v>748</v>
      </c>
      <c r="U2384" t="s">
        <v>100</v>
      </c>
      <c r="V2384" t="s">
        <v>80</v>
      </c>
      <c r="W2384">
        <v>83500</v>
      </c>
      <c r="X2384" t="s">
        <v>81</v>
      </c>
      <c r="Y2384">
        <v>20</v>
      </c>
      <c r="Z2384" t="s">
        <v>3275</v>
      </c>
      <c r="AA2384" t="s">
        <v>3275</v>
      </c>
      <c r="AB2384" t="s">
        <v>90</v>
      </c>
      <c r="AC2384" t="s">
        <v>84</v>
      </c>
      <c r="AD2384">
        <f>_xlfn.XLOOKUP(MIS[[#This Row],[TRADING SYMBOL]],[1]Sheet1!$D:$D,[1]Sheet1!$C:$C)</f>
        <v>99.8</v>
      </c>
      <c r="AE2384">
        <f>MIS[[#This Row],[OrderAverageTradedPrice]]*MIS[[#This Row],[OrderQuantity]]</f>
        <v>2590</v>
      </c>
      <c r="AF2384">
        <f>MIS[[#This Row],[LTP]]*MIS[[#This Row],[OrderQuantity]]</f>
        <v>1996</v>
      </c>
      <c r="AG2384">
        <f>IF(MIS[[#This Row],[OrderSide]]="SELL",MIS[[#This Row],[VALUE]]-MIS[[#This Row],[LIVE_VALUE]],MIS[[#This Row],[LIVE_VALUE]]-MIS[[#This Row],[VALUE]])</f>
        <v>-594</v>
      </c>
      <c r="AH2384" t="str" cm="1">
        <f t="array" ref="AH2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4" t="str">
        <f>MIS[[#This Row],[TRADING SYMBOL]]</f>
        <v>SENSEX2552083500CE</v>
      </c>
      <c r="AJ2384" t="str">
        <f>IF(RIGHT(MIS[[#This Row],[Main/Hedge]],4)="MAIN","MAIN","HEDGE")</f>
        <v>MAIN</v>
      </c>
      <c r="AK2384" t="str" cm="1">
        <f t="array" ref="AK2384">_xlfn._xlws.FILTER(Table4[Column1],ISNUMBER(SEARCH(Table4[Column1],MIS[[#This Row],[OrderUniqueIdentifier]])),"")</f>
        <v>MS</v>
      </c>
    </row>
    <row r="2385" spans="1:37" x14ac:dyDescent="0.25">
      <c r="A2385" t="s">
        <v>71</v>
      </c>
      <c r="B2385" t="s">
        <v>1195</v>
      </c>
      <c r="C2385" t="s">
        <v>5357</v>
      </c>
      <c r="D2385" t="s">
        <v>72</v>
      </c>
      <c r="E2385" t="s">
        <v>126</v>
      </c>
      <c r="F2385" t="s">
        <v>98</v>
      </c>
      <c r="G2385" t="s">
        <v>74</v>
      </c>
      <c r="H2385" t="s">
        <v>75</v>
      </c>
      <c r="I2385" t="s">
        <v>76</v>
      </c>
      <c r="J2385" t="s">
        <v>77</v>
      </c>
      <c r="K2385">
        <v>20</v>
      </c>
      <c r="L2385" t="s">
        <v>77</v>
      </c>
      <c r="M2385" t="s">
        <v>78</v>
      </c>
      <c r="N2385" t="s">
        <v>5358</v>
      </c>
      <c r="O2385" t="s">
        <v>3272</v>
      </c>
      <c r="P2385" t="s">
        <v>3273</v>
      </c>
      <c r="Q2385" t="s">
        <v>127</v>
      </c>
      <c r="R2385" t="s">
        <v>79</v>
      </c>
      <c r="S2385" t="s">
        <v>40</v>
      </c>
      <c r="T2385" t="s">
        <v>128</v>
      </c>
      <c r="U2385" t="s">
        <v>100</v>
      </c>
      <c r="V2385" t="s">
        <v>80</v>
      </c>
      <c r="W2385">
        <v>83300</v>
      </c>
      <c r="X2385" t="s">
        <v>81</v>
      </c>
      <c r="Y2385">
        <v>20</v>
      </c>
      <c r="Z2385" t="s">
        <v>3274</v>
      </c>
      <c r="AA2385" t="s">
        <v>3275</v>
      </c>
      <c r="AB2385" t="s">
        <v>90</v>
      </c>
      <c r="AC2385" t="s">
        <v>84</v>
      </c>
      <c r="AD2385">
        <f>_xlfn.XLOOKUP(MIS[[#This Row],[TRADING SYMBOL]],[1]Sheet1!$D:$D,[1]Sheet1!$C:$C)</f>
        <v>130.19999999999999</v>
      </c>
      <c r="AE2385">
        <f>MIS[[#This Row],[OrderAverageTradedPrice]]*MIS[[#This Row],[OrderQuantity]]</f>
        <v>3340</v>
      </c>
      <c r="AF2385">
        <f>MIS[[#This Row],[LTP]]*MIS[[#This Row],[OrderQuantity]]</f>
        <v>2604</v>
      </c>
      <c r="AG2385">
        <f>IF(MIS[[#This Row],[OrderSide]]="SELL",MIS[[#This Row],[VALUE]]-MIS[[#This Row],[LIVE_VALUE]],MIS[[#This Row],[LIVE_VALUE]]-MIS[[#This Row],[VALUE]])</f>
        <v>-736</v>
      </c>
      <c r="AH2385" t="str" cm="1">
        <f t="array" ref="AH2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5" t="str">
        <f>MIS[[#This Row],[TRADING SYMBOL]]</f>
        <v>SENSEX2552083300CE</v>
      </c>
      <c r="AJ2385" t="str">
        <f>IF(RIGHT(MIS[[#This Row],[Main/Hedge]],4)="MAIN","MAIN","HEDGE")</f>
        <v>MAIN</v>
      </c>
      <c r="AK2385" t="str" cm="1">
        <f t="array" ref="AK2385">_xlfn._xlws.FILTER(Table4[Column1],ISNUMBER(SEARCH(Table4[Column1],MIS[[#This Row],[OrderUniqueIdentifier]])),"")</f>
        <v>MS</v>
      </c>
    </row>
    <row r="2386" spans="1:37" x14ac:dyDescent="0.25">
      <c r="A2386" t="s">
        <v>71</v>
      </c>
      <c r="B2386" t="s">
        <v>1195</v>
      </c>
      <c r="C2386" t="s">
        <v>5359</v>
      </c>
      <c r="D2386" t="s">
        <v>72</v>
      </c>
      <c r="E2386" t="s">
        <v>211</v>
      </c>
      <c r="F2386" t="s">
        <v>98</v>
      </c>
      <c r="G2386" t="s">
        <v>74</v>
      </c>
      <c r="H2386" t="s">
        <v>75</v>
      </c>
      <c r="I2386" t="s">
        <v>76</v>
      </c>
      <c r="J2386" t="s">
        <v>77</v>
      </c>
      <c r="K2386">
        <v>20</v>
      </c>
      <c r="L2386" t="s">
        <v>77</v>
      </c>
      <c r="M2386" t="s">
        <v>78</v>
      </c>
      <c r="N2386" t="s">
        <v>3658</v>
      </c>
      <c r="O2386" t="s">
        <v>3273</v>
      </c>
      <c r="P2386" t="s">
        <v>3273</v>
      </c>
      <c r="Q2386" t="s">
        <v>213</v>
      </c>
      <c r="R2386" t="s">
        <v>79</v>
      </c>
      <c r="S2386" t="s">
        <v>40</v>
      </c>
      <c r="T2386" t="s">
        <v>214</v>
      </c>
      <c r="U2386" t="s">
        <v>100</v>
      </c>
      <c r="V2386" t="s">
        <v>80</v>
      </c>
      <c r="W2386">
        <v>83400</v>
      </c>
      <c r="X2386" t="s">
        <v>81</v>
      </c>
      <c r="Y2386">
        <v>20</v>
      </c>
      <c r="Z2386" t="s">
        <v>3275</v>
      </c>
      <c r="AA2386" t="s">
        <v>3275</v>
      </c>
      <c r="AB2386" t="s">
        <v>90</v>
      </c>
      <c r="AC2386" t="s">
        <v>84</v>
      </c>
      <c r="AD2386">
        <f>_xlfn.XLOOKUP(MIS[[#This Row],[TRADING SYMBOL]],[1]Sheet1!$D:$D,[1]Sheet1!$C:$C)</f>
        <v>114.3</v>
      </c>
      <c r="AE2386">
        <f>MIS[[#This Row],[OrderAverageTradedPrice]]*MIS[[#This Row],[OrderQuantity]]</f>
        <v>2944</v>
      </c>
      <c r="AF2386">
        <f>MIS[[#This Row],[LTP]]*MIS[[#This Row],[OrderQuantity]]</f>
        <v>2286</v>
      </c>
      <c r="AG2386">
        <f>IF(MIS[[#This Row],[OrderSide]]="SELL",MIS[[#This Row],[VALUE]]-MIS[[#This Row],[LIVE_VALUE]],MIS[[#This Row],[LIVE_VALUE]]-MIS[[#This Row],[VALUE]])</f>
        <v>-658</v>
      </c>
      <c r="AH2386" t="str" cm="1">
        <f t="array" ref="AH2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6" t="str">
        <f>MIS[[#This Row],[TRADING SYMBOL]]</f>
        <v>SENSEX2552083400CE</v>
      </c>
      <c r="AJ2386" t="str">
        <f>IF(RIGHT(MIS[[#This Row],[Main/Hedge]],4)="MAIN","MAIN","HEDGE")</f>
        <v>MAIN</v>
      </c>
      <c r="AK2386" t="str" cm="1">
        <f t="array" ref="AK2386">_xlfn._xlws.FILTER(Table4[Column1],ISNUMBER(SEARCH(Table4[Column1],MIS[[#This Row],[OrderUniqueIdentifier]])),"")</f>
        <v>MS</v>
      </c>
    </row>
    <row r="2387" spans="1:37" x14ac:dyDescent="0.25">
      <c r="A2387" t="s">
        <v>71</v>
      </c>
      <c r="B2387" t="s">
        <v>1235</v>
      </c>
      <c r="C2387" t="s">
        <v>5498</v>
      </c>
      <c r="D2387" t="s">
        <v>72</v>
      </c>
      <c r="E2387" t="s">
        <v>126</v>
      </c>
      <c r="F2387" t="s">
        <v>98</v>
      </c>
      <c r="G2387" t="s">
        <v>74</v>
      </c>
      <c r="H2387" t="s">
        <v>75</v>
      </c>
      <c r="I2387" t="s">
        <v>76</v>
      </c>
      <c r="J2387" t="s">
        <v>77</v>
      </c>
      <c r="K2387">
        <v>80</v>
      </c>
      <c r="L2387" t="s">
        <v>77</v>
      </c>
      <c r="M2387" t="s">
        <v>78</v>
      </c>
      <c r="N2387" t="s">
        <v>5499</v>
      </c>
      <c r="O2387" t="s">
        <v>3273</v>
      </c>
      <c r="P2387" t="s">
        <v>3273</v>
      </c>
      <c r="Q2387" t="s">
        <v>127</v>
      </c>
      <c r="R2387" t="s">
        <v>79</v>
      </c>
      <c r="S2387" t="s">
        <v>40</v>
      </c>
      <c r="T2387" t="s">
        <v>128</v>
      </c>
      <c r="U2387" t="s">
        <v>100</v>
      </c>
      <c r="V2387" t="s">
        <v>80</v>
      </c>
      <c r="W2387">
        <v>83300</v>
      </c>
      <c r="X2387" t="s">
        <v>81</v>
      </c>
      <c r="Y2387">
        <v>80</v>
      </c>
      <c r="Z2387" t="s">
        <v>3275</v>
      </c>
      <c r="AA2387" t="s">
        <v>3275</v>
      </c>
      <c r="AB2387" t="s">
        <v>90</v>
      </c>
      <c r="AC2387" t="s">
        <v>84</v>
      </c>
      <c r="AD2387">
        <f>_xlfn.XLOOKUP(MIS[[#This Row],[TRADING SYMBOL]],[1]Sheet1!$D:$D,[1]Sheet1!$C:$C)</f>
        <v>130.19999999999999</v>
      </c>
      <c r="AE2387">
        <f>MIS[[#This Row],[OrderAverageTradedPrice]]*MIS[[#This Row],[OrderQuantity]]</f>
        <v>13472</v>
      </c>
      <c r="AF2387">
        <f>MIS[[#This Row],[LTP]]*MIS[[#This Row],[OrderQuantity]]</f>
        <v>10416</v>
      </c>
      <c r="AG2387">
        <f>IF(MIS[[#This Row],[OrderSide]]="SELL",MIS[[#This Row],[VALUE]]-MIS[[#This Row],[LIVE_VALUE]],MIS[[#This Row],[LIVE_VALUE]]-MIS[[#This Row],[VALUE]])</f>
        <v>-3056</v>
      </c>
      <c r="AH2387" t="str" cm="1">
        <f t="array" ref="AH2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7" t="str">
        <f>MIS[[#This Row],[TRADING SYMBOL]]</f>
        <v>SENSEX2552083300CE</v>
      </c>
      <c r="AJ2387" t="str">
        <f>IF(RIGHT(MIS[[#This Row],[Main/Hedge]],4)="MAIN","MAIN","HEDGE")</f>
        <v>MAIN</v>
      </c>
      <c r="AK2387" t="str" cm="1">
        <f t="array" ref="AK2387">_xlfn._xlws.FILTER(Table4[Column1],ISNUMBER(SEARCH(Table4[Column1],MIS[[#This Row],[OrderUniqueIdentifier]])),"")</f>
        <v>MS</v>
      </c>
    </row>
    <row r="2388" spans="1:37" x14ac:dyDescent="0.25">
      <c r="A2388" t="s">
        <v>71</v>
      </c>
      <c r="B2388" t="s">
        <v>1251</v>
      </c>
      <c r="C2388" t="s">
        <v>5525</v>
      </c>
      <c r="D2388" t="s">
        <v>72</v>
      </c>
      <c r="E2388" t="s">
        <v>126</v>
      </c>
      <c r="F2388" t="s">
        <v>98</v>
      </c>
      <c r="G2388" t="s">
        <v>74</v>
      </c>
      <c r="H2388" t="s">
        <v>75</v>
      </c>
      <c r="I2388" t="s">
        <v>76</v>
      </c>
      <c r="J2388" t="s">
        <v>77</v>
      </c>
      <c r="K2388">
        <v>20</v>
      </c>
      <c r="L2388" t="s">
        <v>77</v>
      </c>
      <c r="M2388" t="s">
        <v>78</v>
      </c>
      <c r="N2388" t="s">
        <v>5358</v>
      </c>
      <c r="O2388" t="s">
        <v>3272</v>
      </c>
      <c r="P2388" t="s">
        <v>3273</v>
      </c>
      <c r="Q2388" t="s">
        <v>127</v>
      </c>
      <c r="R2388" t="s">
        <v>79</v>
      </c>
      <c r="S2388" t="s">
        <v>40</v>
      </c>
      <c r="T2388" t="s">
        <v>128</v>
      </c>
      <c r="U2388" t="s">
        <v>100</v>
      </c>
      <c r="V2388" t="s">
        <v>80</v>
      </c>
      <c r="W2388">
        <v>83300</v>
      </c>
      <c r="X2388" t="s">
        <v>81</v>
      </c>
      <c r="Y2388">
        <v>20</v>
      </c>
      <c r="Z2388" t="s">
        <v>3274</v>
      </c>
      <c r="AA2388" t="s">
        <v>3275</v>
      </c>
      <c r="AB2388" t="s">
        <v>90</v>
      </c>
      <c r="AC2388" t="s">
        <v>84</v>
      </c>
      <c r="AD2388">
        <f>_xlfn.XLOOKUP(MIS[[#This Row],[TRADING SYMBOL]],[1]Sheet1!$D:$D,[1]Sheet1!$C:$C)</f>
        <v>130.19999999999999</v>
      </c>
      <c r="AE2388">
        <f>MIS[[#This Row],[OrderAverageTradedPrice]]*MIS[[#This Row],[OrderQuantity]]</f>
        <v>3340</v>
      </c>
      <c r="AF2388">
        <f>MIS[[#This Row],[LTP]]*MIS[[#This Row],[OrderQuantity]]</f>
        <v>2604</v>
      </c>
      <c r="AG2388">
        <f>IF(MIS[[#This Row],[OrderSide]]="SELL",MIS[[#This Row],[VALUE]]-MIS[[#This Row],[LIVE_VALUE]],MIS[[#This Row],[LIVE_VALUE]]-MIS[[#This Row],[VALUE]])</f>
        <v>-736</v>
      </c>
      <c r="AH2388" t="str" cm="1">
        <f t="array" ref="AH2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8" t="str">
        <f>MIS[[#This Row],[TRADING SYMBOL]]</f>
        <v>SENSEX2552083300CE</v>
      </c>
      <c r="AJ2388" t="str">
        <f>IF(RIGHT(MIS[[#This Row],[Main/Hedge]],4)="MAIN","MAIN","HEDGE")</f>
        <v>MAIN</v>
      </c>
      <c r="AK2388" t="str" cm="1">
        <f t="array" ref="AK2388">_xlfn._xlws.FILTER(Table4[Column1],ISNUMBER(SEARCH(Table4[Column1],MIS[[#This Row],[OrderUniqueIdentifier]])),"")</f>
        <v>MS</v>
      </c>
    </row>
    <row r="2389" spans="1:37" x14ac:dyDescent="0.25">
      <c r="A2389" t="s">
        <v>71</v>
      </c>
      <c r="B2389" t="s">
        <v>1272</v>
      </c>
      <c r="C2389" t="s">
        <v>5598</v>
      </c>
      <c r="D2389" t="s">
        <v>72</v>
      </c>
      <c r="E2389" t="s">
        <v>126</v>
      </c>
      <c r="F2389" t="s">
        <v>98</v>
      </c>
      <c r="G2389" t="s">
        <v>74</v>
      </c>
      <c r="H2389" t="s">
        <v>75</v>
      </c>
      <c r="I2389" t="s">
        <v>76</v>
      </c>
      <c r="J2389" t="s">
        <v>77</v>
      </c>
      <c r="K2389">
        <v>40</v>
      </c>
      <c r="L2389" t="s">
        <v>77</v>
      </c>
      <c r="M2389" t="s">
        <v>78</v>
      </c>
      <c r="N2389" t="s">
        <v>5599</v>
      </c>
      <c r="O2389" t="s">
        <v>3272</v>
      </c>
      <c r="P2389" t="s">
        <v>3273</v>
      </c>
      <c r="Q2389" t="s">
        <v>127</v>
      </c>
      <c r="R2389" t="s">
        <v>79</v>
      </c>
      <c r="S2389" t="s">
        <v>40</v>
      </c>
      <c r="T2389" t="s">
        <v>128</v>
      </c>
      <c r="U2389" t="s">
        <v>100</v>
      </c>
      <c r="V2389" t="s">
        <v>80</v>
      </c>
      <c r="W2389">
        <v>83300</v>
      </c>
      <c r="X2389" t="s">
        <v>81</v>
      </c>
      <c r="Y2389">
        <v>40</v>
      </c>
      <c r="Z2389" t="s">
        <v>3274</v>
      </c>
      <c r="AA2389" t="s">
        <v>3275</v>
      </c>
      <c r="AB2389" t="s">
        <v>90</v>
      </c>
      <c r="AC2389" t="s">
        <v>84</v>
      </c>
      <c r="AD2389">
        <f>_xlfn.XLOOKUP(MIS[[#This Row],[TRADING SYMBOL]],[1]Sheet1!$D:$D,[1]Sheet1!$C:$C)</f>
        <v>130.19999999999999</v>
      </c>
      <c r="AE2389">
        <f>MIS[[#This Row],[OrderAverageTradedPrice]]*MIS[[#This Row],[OrderQuantity]]</f>
        <v>6693</v>
      </c>
      <c r="AF2389">
        <f>MIS[[#This Row],[LTP]]*MIS[[#This Row],[OrderQuantity]]</f>
        <v>5208</v>
      </c>
      <c r="AG2389">
        <f>IF(MIS[[#This Row],[OrderSide]]="SELL",MIS[[#This Row],[VALUE]]-MIS[[#This Row],[LIVE_VALUE]],MIS[[#This Row],[LIVE_VALUE]]-MIS[[#This Row],[VALUE]])</f>
        <v>-1485</v>
      </c>
      <c r="AH2389" t="str" cm="1">
        <f t="array" ref="AH2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9" t="str">
        <f>MIS[[#This Row],[TRADING SYMBOL]]</f>
        <v>SENSEX2552083300CE</v>
      </c>
      <c r="AJ2389" t="str">
        <f>IF(RIGHT(MIS[[#This Row],[Main/Hedge]],4)="MAIN","MAIN","HEDGE")</f>
        <v>MAIN</v>
      </c>
      <c r="AK2389" t="str" cm="1">
        <f t="array" ref="AK2389">_xlfn._xlws.FILTER(Table4[Column1],ISNUMBER(SEARCH(Table4[Column1],MIS[[#This Row],[OrderUniqueIdentifier]])),"")</f>
        <v>MS</v>
      </c>
    </row>
    <row r="2390" spans="1:37" x14ac:dyDescent="0.25">
      <c r="A2390" t="s">
        <v>71</v>
      </c>
      <c r="B2390" t="s">
        <v>1316</v>
      </c>
      <c r="C2390" t="s">
        <v>5776</v>
      </c>
      <c r="D2390" t="s">
        <v>72</v>
      </c>
      <c r="E2390" t="s">
        <v>126</v>
      </c>
      <c r="F2390" t="s">
        <v>98</v>
      </c>
      <c r="G2390" t="s">
        <v>74</v>
      </c>
      <c r="H2390" t="s">
        <v>75</v>
      </c>
      <c r="I2390" t="s">
        <v>76</v>
      </c>
      <c r="J2390" t="s">
        <v>77</v>
      </c>
      <c r="K2390">
        <v>60</v>
      </c>
      <c r="L2390" t="s">
        <v>77</v>
      </c>
      <c r="M2390" t="s">
        <v>78</v>
      </c>
      <c r="N2390" t="s">
        <v>5777</v>
      </c>
      <c r="O2390" t="s">
        <v>3272</v>
      </c>
      <c r="P2390" t="s">
        <v>3273</v>
      </c>
      <c r="Q2390" t="s">
        <v>127</v>
      </c>
      <c r="R2390" t="s">
        <v>79</v>
      </c>
      <c r="S2390" t="s">
        <v>40</v>
      </c>
      <c r="T2390" t="s">
        <v>128</v>
      </c>
      <c r="U2390" t="s">
        <v>100</v>
      </c>
      <c r="V2390" t="s">
        <v>80</v>
      </c>
      <c r="W2390">
        <v>83300</v>
      </c>
      <c r="X2390" t="s">
        <v>81</v>
      </c>
      <c r="Y2390">
        <v>60</v>
      </c>
      <c r="Z2390" t="s">
        <v>3274</v>
      </c>
      <c r="AA2390" t="s">
        <v>3275</v>
      </c>
      <c r="AB2390" t="s">
        <v>90</v>
      </c>
      <c r="AC2390" t="s">
        <v>84</v>
      </c>
      <c r="AD2390">
        <f>_xlfn.XLOOKUP(MIS[[#This Row],[TRADING SYMBOL]],[1]Sheet1!$D:$D,[1]Sheet1!$C:$C)</f>
        <v>130.19999999999999</v>
      </c>
      <c r="AE2390">
        <f>MIS[[#This Row],[OrderAverageTradedPrice]]*MIS[[#This Row],[OrderQuantity]]</f>
        <v>10011</v>
      </c>
      <c r="AF2390">
        <f>MIS[[#This Row],[LTP]]*MIS[[#This Row],[OrderQuantity]]</f>
        <v>7811.9999999999991</v>
      </c>
      <c r="AG2390">
        <f>IF(MIS[[#This Row],[OrderSide]]="SELL",MIS[[#This Row],[VALUE]]-MIS[[#This Row],[LIVE_VALUE]],MIS[[#This Row],[LIVE_VALUE]]-MIS[[#This Row],[VALUE]])</f>
        <v>-2199.0000000000009</v>
      </c>
      <c r="AH2390" t="str" cm="1">
        <f t="array" ref="AH2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0" t="str">
        <f>MIS[[#This Row],[TRADING SYMBOL]]</f>
        <v>SENSEX2552083300CE</v>
      </c>
      <c r="AJ2390" t="str">
        <f>IF(RIGHT(MIS[[#This Row],[Main/Hedge]],4)="MAIN","MAIN","HEDGE")</f>
        <v>MAIN</v>
      </c>
      <c r="AK2390" t="str" cm="1">
        <f t="array" ref="AK2390">_xlfn._xlws.FILTER(Table4[Column1],ISNUMBER(SEARCH(Table4[Column1],MIS[[#This Row],[OrderUniqueIdentifier]])),"")</f>
        <v>MS</v>
      </c>
    </row>
    <row r="2391" spans="1:37" x14ac:dyDescent="0.25">
      <c r="A2391" t="s">
        <v>1414</v>
      </c>
      <c r="B2391" t="s">
        <v>1415</v>
      </c>
      <c r="C2391" t="s">
        <v>6128</v>
      </c>
      <c r="D2391" t="s">
        <v>72</v>
      </c>
      <c r="E2391" t="s">
        <v>211</v>
      </c>
      <c r="F2391" t="s">
        <v>98</v>
      </c>
      <c r="G2391" t="s">
        <v>74</v>
      </c>
      <c r="H2391" t="s">
        <v>75</v>
      </c>
      <c r="I2391" t="s">
        <v>76</v>
      </c>
      <c r="J2391" t="s">
        <v>77</v>
      </c>
      <c r="K2391">
        <v>200</v>
      </c>
      <c r="L2391" t="s">
        <v>77</v>
      </c>
      <c r="M2391" t="s">
        <v>78</v>
      </c>
      <c r="N2391" t="s">
        <v>6129</v>
      </c>
      <c r="O2391" t="s">
        <v>3273</v>
      </c>
      <c r="P2391" t="s">
        <v>3273</v>
      </c>
      <c r="Q2391" t="s">
        <v>213</v>
      </c>
      <c r="R2391" t="s">
        <v>79</v>
      </c>
      <c r="S2391" t="s">
        <v>3964</v>
      </c>
      <c r="T2391" t="s">
        <v>214</v>
      </c>
      <c r="U2391" t="s">
        <v>100</v>
      </c>
      <c r="V2391" t="s">
        <v>80</v>
      </c>
      <c r="W2391">
        <v>83400</v>
      </c>
      <c r="X2391" t="s">
        <v>81</v>
      </c>
      <c r="Y2391">
        <v>200</v>
      </c>
      <c r="Z2391" t="s">
        <v>3275</v>
      </c>
      <c r="AA2391" t="s">
        <v>3275</v>
      </c>
      <c r="AB2391" t="s">
        <v>90</v>
      </c>
      <c r="AC2391" t="s">
        <v>84</v>
      </c>
      <c r="AD2391">
        <f>_xlfn.XLOOKUP(MIS[[#This Row],[TRADING SYMBOL]],[1]Sheet1!$D:$D,[1]Sheet1!$C:$C)</f>
        <v>114.3</v>
      </c>
      <c r="AE2391">
        <f>MIS[[#This Row],[OrderAverageTradedPrice]]*MIS[[#This Row],[OrderQuantity]]</f>
        <v>29485.000000000004</v>
      </c>
      <c r="AF2391">
        <f>MIS[[#This Row],[LTP]]*MIS[[#This Row],[OrderQuantity]]</f>
        <v>22860</v>
      </c>
      <c r="AG2391">
        <f>IF(MIS[[#This Row],[OrderSide]]="SELL",MIS[[#This Row],[VALUE]]-MIS[[#This Row],[LIVE_VALUE]],MIS[[#This Row],[LIVE_VALUE]]-MIS[[#This Row],[VALUE]])</f>
        <v>-6625.0000000000036</v>
      </c>
      <c r="AH2391" t="str" cm="1">
        <f t="array" ref="AH2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1" t="str">
        <f>MIS[[#This Row],[TRADING SYMBOL]]</f>
        <v>SENSEX2552083400CE</v>
      </c>
      <c r="AJ2391" t="str">
        <f>IF(RIGHT(MIS[[#This Row],[Main/Hedge]],4)="MAIN","MAIN","HEDGE")</f>
        <v>MAIN</v>
      </c>
      <c r="AK2391" t="str" cm="1">
        <f t="array" ref="AK2391">_xlfn._xlws.FILTER(Table4[Column1],ISNUMBER(SEARCH(Table4[Column1],MIS[[#This Row],[OrderUniqueIdentifier]])),"")</f>
        <v>MS</v>
      </c>
    </row>
    <row r="2392" spans="1:37" x14ac:dyDescent="0.25">
      <c r="A2392" t="s">
        <v>1414</v>
      </c>
      <c r="B2392" t="s">
        <v>1431</v>
      </c>
      <c r="C2392" t="s">
        <v>6187</v>
      </c>
      <c r="D2392" t="s">
        <v>72</v>
      </c>
      <c r="E2392" t="s">
        <v>211</v>
      </c>
      <c r="F2392" t="s">
        <v>98</v>
      </c>
      <c r="G2392" t="s">
        <v>74</v>
      </c>
      <c r="H2392" t="s">
        <v>75</v>
      </c>
      <c r="I2392" t="s">
        <v>76</v>
      </c>
      <c r="J2392" t="s">
        <v>77</v>
      </c>
      <c r="K2392">
        <v>20</v>
      </c>
      <c r="L2392" t="s">
        <v>77</v>
      </c>
      <c r="M2392" t="s">
        <v>78</v>
      </c>
      <c r="N2392" t="s">
        <v>5149</v>
      </c>
      <c r="O2392" t="s">
        <v>3273</v>
      </c>
      <c r="P2392" t="s">
        <v>3273</v>
      </c>
      <c r="Q2392" t="s">
        <v>213</v>
      </c>
      <c r="R2392" t="s">
        <v>79</v>
      </c>
      <c r="S2392" t="s">
        <v>3964</v>
      </c>
      <c r="T2392" t="s">
        <v>214</v>
      </c>
      <c r="U2392" t="s">
        <v>100</v>
      </c>
      <c r="V2392" t="s">
        <v>80</v>
      </c>
      <c r="W2392">
        <v>83400</v>
      </c>
      <c r="X2392" t="s">
        <v>81</v>
      </c>
      <c r="Y2392">
        <v>20</v>
      </c>
      <c r="Z2392" t="s">
        <v>3275</v>
      </c>
      <c r="AA2392" t="s">
        <v>3275</v>
      </c>
      <c r="AB2392" t="s">
        <v>90</v>
      </c>
      <c r="AC2392" t="s">
        <v>84</v>
      </c>
      <c r="AD2392">
        <f>_xlfn.XLOOKUP(MIS[[#This Row],[TRADING SYMBOL]],[1]Sheet1!$D:$D,[1]Sheet1!$C:$C)</f>
        <v>114.3</v>
      </c>
      <c r="AE2392">
        <f>MIS[[#This Row],[OrderAverageTradedPrice]]*MIS[[#This Row],[OrderQuantity]]</f>
        <v>2936</v>
      </c>
      <c r="AF2392">
        <f>MIS[[#This Row],[LTP]]*MIS[[#This Row],[OrderQuantity]]</f>
        <v>2286</v>
      </c>
      <c r="AG2392">
        <f>IF(MIS[[#This Row],[OrderSide]]="SELL",MIS[[#This Row],[VALUE]]-MIS[[#This Row],[LIVE_VALUE]],MIS[[#This Row],[LIVE_VALUE]]-MIS[[#This Row],[VALUE]])</f>
        <v>-650</v>
      </c>
      <c r="AH2392" t="str" cm="1">
        <f t="array" ref="AH2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2" t="str">
        <f>MIS[[#This Row],[TRADING SYMBOL]]</f>
        <v>SENSEX2552083400CE</v>
      </c>
      <c r="AJ2392" t="str">
        <f>IF(RIGHT(MIS[[#This Row],[Main/Hedge]],4)="MAIN","MAIN","HEDGE")</f>
        <v>MAIN</v>
      </c>
      <c r="AK2392" t="str" cm="1">
        <f t="array" ref="AK2392">_xlfn._xlws.FILTER(Table4[Column1],ISNUMBER(SEARCH(Table4[Column1],MIS[[#This Row],[OrderUniqueIdentifier]])),"")</f>
        <v>MS</v>
      </c>
    </row>
    <row r="2393" spans="1:37" x14ac:dyDescent="0.25">
      <c r="A2393" t="s">
        <v>1414</v>
      </c>
      <c r="B2393" t="s">
        <v>1431</v>
      </c>
      <c r="C2393" t="s">
        <v>6188</v>
      </c>
      <c r="D2393" t="s">
        <v>72</v>
      </c>
      <c r="E2393" t="s">
        <v>744</v>
      </c>
      <c r="F2393" t="s">
        <v>98</v>
      </c>
      <c r="G2393" t="s">
        <v>74</v>
      </c>
      <c r="H2393" t="s">
        <v>75</v>
      </c>
      <c r="I2393" t="s">
        <v>76</v>
      </c>
      <c r="J2393" t="s">
        <v>77</v>
      </c>
      <c r="K2393">
        <v>20</v>
      </c>
      <c r="L2393" t="s">
        <v>77</v>
      </c>
      <c r="M2393" t="s">
        <v>78</v>
      </c>
      <c r="N2393" t="s">
        <v>3222</v>
      </c>
      <c r="O2393" t="s">
        <v>3213</v>
      </c>
      <c r="P2393" t="s">
        <v>3273</v>
      </c>
      <c r="Q2393" t="s">
        <v>747</v>
      </c>
      <c r="R2393" t="s">
        <v>79</v>
      </c>
      <c r="S2393" t="s">
        <v>3964</v>
      </c>
      <c r="T2393" t="s">
        <v>748</v>
      </c>
      <c r="U2393" t="s">
        <v>100</v>
      </c>
      <c r="V2393" t="s">
        <v>80</v>
      </c>
      <c r="W2393">
        <v>83500</v>
      </c>
      <c r="X2393" t="s">
        <v>81</v>
      </c>
      <c r="Y2393">
        <v>20</v>
      </c>
      <c r="Z2393" t="s">
        <v>3215</v>
      </c>
      <c r="AA2393" t="s">
        <v>3275</v>
      </c>
      <c r="AB2393" t="s">
        <v>90</v>
      </c>
      <c r="AC2393" t="s">
        <v>84</v>
      </c>
      <c r="AD2393">
        <f>_xlfn.XLOOKUP(MIS[[#This Row],[TRADING SYMBOL]],[1]Sheet1!$D:$D,[1]Sheet1!$C:$C)</f>
        <v>99.8</v>
      </c>
      <c r="AE2393">
        <f>MIS[[#This Row],[OrderAverageTradedPrice]]*MIS[[#This Row],[OrderQuantity]]</f>
        <v>2585</v>
      </c>
      <c r="AF2393">
        <f>MIS[[#This Row],[LTP]]*MIS[[#This Row],[OrderQuantity]]</f>
        <v>1996</v>
      </c>
      <c r="AG2393">
        <f>IF(MIS[[#This Row],[OrderSide]]="SELL",MIS[[#This Row],[VALUE]]-MIS[[#This Row],[LIVE_VALUE]],MIS[[#This Row],[LIVE_VALUE]]-MIS[[#This Row],[VALUE]])</f>
        <v>-589</v>
      </c>
      <c r="AH2393" t="str" cm="1">
        <f t="array" ref="AH2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3" t="str">
        <f>MIS[[#This Row],[TRADING SYMBOL]]</f>
        <v>SENSEX2552083500CE</v>
      </c>
      <c r="AJ2393" t="str">
        <f>IF(RIGHT(MIS[[#This Row],[Main/Hedge]],4)="MAIN","MAIN","HEDGE")</f>
        <v>MAIN</v>
      </c>
      <c r="AK2393" t="str" cm="1">
        <f t="array" ref="AK2393">_xlfn._xlws.FILTER(Table4[Column1],ISNUMBER(SEARCH(Table4[Column1],MIS[[#This Row],[OrderUniqueIdentifier]])),"")</f>
        <v>MS</v>
      </c>
    </row>
    <row r="2394" spans="1:37" x14ac:dyDescent="0.25">
      <c r="A2394" t="s">
        <v>71</v>
      </c>
      <c r="B2394" t="s">
        <v>491</v>
      </c>
      <c r="C2394" t="s">
        <v>3276</v>
      </c>
      <c r="D2394" t="s">
        <v>72</v>
      </c>
      <c r="E2394" t="s">
        <v>211</v>
      </c>
      <c r="F2394" t="s">
        <v>98</v>
      </c>
      <c r="G2394" t="s">
        <v>74</v>
      </c>
      <c r="H2394" t="s">
        <v>75</v>
      </c>
      <c r="I2394" t="s">
        <v>76</v>
      </c>
      <c r="J2394" t="s">
        <v>77</v>
      </c>
      <c r="K2394">
        <v>120</v>
      </c>
      <c r="L2394" t="s">
        <v>77</v>
      </c>
      <c r="M2394" t="s">
        <v>78</v>
      </c>
      <c r="N2394" t="s">
        <v>3277</v>
      </c>
      <c r="O2394" t="s">
        <v>3273</v>
      </c>
      <c r="P2394" t="s">
        <v>3213</v>
      </c>
      <c r="Q2394" t="s">
        <v>213</v>
      </c>
      <c r="R2394" t="s">
        <v>79</v>
      </c>
      <c r="S2394" t="s">
        <v>40</v>
      </c>
      <c r="T2394" t="s">
        <v>214</v>
      </c>
      <c r="U2394" t="s">
        <v>100</v>
      </c>
      <c r="V2394" t="s">
        <v>80</v>
      </c>
      <c r="W2394">
        <v>83400</v>
      </c>
      <c r="X2394" t="s">
        <v>81</v>
      </c>
      <c r="Y2394">
        <v>120</v>
      </c>
      <c r="Z2394" t="s">
        <v>3275</v>
      </c>
      <c r="AA2394" t="s">
        <v>3215</v>
      </c>
      <c r="AB2394" t="s">
        <v>90</v>
      </c>
      <c r="AC2394" t="s">
        <v>84</v>
      </c>
      <c r="AD2394">
        <f>_xlfn.XLOOKUP(MIS[[#This Row],[TRADING SYMBOL]],[1]Sheet1!$D:$D,[1]Sheet1!$C:$C)</f>
        <v>114.3</v>
      </c>
      <c r="AE2394">
        <f>MIS[[#This Row],[OrderAverageTradedPrice]]*MIS[[#This Row],[OrderQuantity]]</f>
        <v>17703.99999999996</v>
      </c>
      <c r="AF2394">
        <f>MIS[[#This Row],[LTP]]*MIS[[#This Row],[OrderQuantity]]</f>
        <v>13716</v>
      </c>
      <c r="AG2394">
        <f>IF(MIS[[#This Row],[OrderSide]]="SELL",MIS[[#This Row],[VALUE]]-MIS[[#This Row],[LIVE_VALUE]],MIS[[#This Row],[LIVE_VALUE]]-MIS[[#This Row],[VALUE]])</f>
        <v>-3987.99999999996</v>
      </c>
      <c r="AH2394" t="str" cm="1">
        <f t="array" ref="AH2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4" t="str">
        <f>MIS[[#This Row],[TRADING SYMBOL]]</f>
        <v>SENSEX2552083400CE</v>
      </c>
      <c r="AJ2394" t="str">
        <f>IF(RIGHT(MIS[[#This Row],[Main/Hedge]],4)="MAIN","MAIN","HEDGE")</f>
        <v>MAIN</v>
      </c>
      <c r="AK2394" t="str" cm="1">
        <f t="array" ref="AK2394">_xlfn._xlws.FILTER(Table4[Column1],ISNUMBER(SEARCH(Table4[Column1],MIS[[#This Row],[OrderUniqueIdentifier]])),"")</f>
        <v>MS</v>
      </c>
    </row>
    <row r="2395" spans="1:37" x14ac:dyDescent="0.25">
      <c r="A2395" t="s">
        <v>71</v>
      </c>
      <c r="B2395" t="s">
        <v>491</v>
      </c>
      <c r="C2395" t="s">
        <v>3278</v>
      </c>
      <c r="D2395" t="s">
        <v>72</v>
      </c>
      <c r="E2395" t="s">
        <v>744</v>
      </c>
      <c r="F2395" t="s">
        <v>98</v>
      </c>
      <c r="G2395" t="s">
        <v>74</v>
      </c>
      <c r="H2395" t="s">
        <v>75</v>
      </c>
      <c r="I2395" t="s">
        <v>76</v>
      </c>
      <c r="J2395" t="s">
        <v>77</v>
      </c>
      <c r="K2395">
        <v>120</v>
      </c>
      <c r="L2395" t="s">
        <v>77</v>
      </c>
      <c r="M2395" t="s">
        <v>78</v>
      </c>
      <c r="N2395" t="s">
        <v>3279</v>
      </c>
      <c r="O2395" t="s">
        <v>3213</v>
      </c>
      <c r="P2395" t="s">
        <v>3213</v>
      </c>
      <c r="Q2395" t="s">
        <v>747</v>
      </c>
      <c r="R2395" t="s">
        <v>79</v>
      </c>
      <c r="S2395" t="s">
        <v>40</v>
      </c>
      <c r="T2395" t="s">
        <v>748</v>
      </c>
      <c r="U2395" t="s">
        <v>100</v>
      </c>
      <c r="V2395" t="s">
        <v>80</v>
      </c>
      <c r="W2395">
        <v>83500</v>
      </c>
      <c r="X2395" t="s">
        <v>81</v>
      </c>
      <c r="Y2395">
        <v>120</v>
      </c>
      <c r="Z2395" t="s">
        <v>3215</v>
      </c>
      <c r="AA2395" t="s">
        <v>3215</v>
      </c>
      <c r="AB2395" t="s">
        <v>90</v>
      </c>
      <c r="AC2395" t="s">
        <v>84</v>
      </c>
      <c r="AD2395">
        <f>_xlfn.XLOOKUP(MIS[[#This Row],[TRADING SYMBOL]],[1]Sheet1!$D:$D,[1]Sheet1!$C:$C)</f>
        <v>99.8</v>
      </c>
      <c r="AE2395">
        <f>MIS[[#This Row],[OrderAverageTradedPrice]]*MIS[[#This Row],[OrderQuantity]]</f>
        <v>15548.999999999998</v>
      </c>
      <c r="AF2395">
        <f>MIS[[#This Row],[LTP]]*MIS[[#This Row],[OrderQuantity]]</f>
        <v>11976</v>
      </c>
      <c r="AG2395">
        <f>IF(MIS[[#This Row],[OrderSide]]="SELL",MIS[[#This Row],[VALUE]]-MIS[[#This Row],[LIVE_VALUE]],MIS[[#This Row],[LIVE_VALUE]]-MIS[[#This Row],[VALUE]])</f>
        <v>-3572.9999999999982</v>
      </c>
      <c r="AH2395" t="str" cm="1">
        <f t="array" ref="AH2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5" t="str">
        <f>MIS[[#This Row],[TRADING SYMBOL]]</f>
        <v>SENSEX2552083500CE</v>
      </c>
      <c r="AJ2395" t="str">
        <f>IF(RIGHT(MIS[[#This Row],[Main/Hedge]],4)="MAIN","MAIN","HEDGE")</f>
        <v>MAIN</v>
      </c>
      <c r="AK2395" t="str" cm="1">
        <f t="array" ref="AK2395">_xlfn._xlws.FILTER(Table4[Column1],ISNUMBER(SEARCH(Table4[Column1],MIS[[#This Row],[OrderUniqueIdentifier]])),"")</f>
        <v>MS</v>
      </c>
    </row>
    <row r="2396" spans="1:37" x14ac:dyDescent="0.25">
      <c r="A2396" t="s">
        <v>71</v>
      </c>
      <c r="B2396" t="s">
        <v>515</v>
      </c>
      <c r="C2396" t="s">
        <v>3312</v>
      </c>
      <c r="D2396" t="s">
        <v>72</v>
      </c>
      <c r="E2396" t="s">
        <v>126</v>
      </c>
      <c r="F2396" t="s">
        <v>98</v>
      </c>
      <c r="G2396" t="s">
        <v>74</v>
      </c>
      <c r="H2396" t="s">
        <v>75</v>
      </c>
      <c r="I2396" t="s">
        <v>76</v>
      </c>
      <c r="J2396" t="s">
        <v>77</v>
      </c>
      <c r="K2396">
        <v>180</v>
      </c>
      <c r="L2396" t="s">
        <v>77</v>
      </c>
      <c r="M2396" t="s">
        <v>78</v>
      </c>
      <c r="N2396" t="s">
        <v>3313</v>
      </c>
      <c r="O2396" t="s">
        <v>3273</v>
      </c>
      <c r="P2396" t="s">
        <v>3213</v>
      </c>
      <c r="Q2396" t="s">
        <v>127</v>
      </c>
      <c r="R2396" t="s">
        <v>79</v>
      </c>
      <c r="S2396" t="s">
        <v>40</v>
      </c>
      <c r="T2396" t="s">
        <v>128</v>
      </c>
      <c r="U2396" t="s">
        <v>100</v>
      </c>
      <c r="V2396" t="s">
        <v>80</v>
      </c>
      <c r="W2396">
        <v>83300</v>
      </c>
      <c r="X2396" t="s">
        <v>81</v>
      </c>
      <c r="Y2396">
        <v>180</v>
      </c>
      <c r="Z2396" t="s">
        <v>3275</v>
      </c>
      <c r="AA2396" t="s">
        <v>3215</v>
      </c>
      <c r="AB2396" t="s">
        <v>90</v>
      </c>
      <c r="AC2396" t="s">
        <v>84</v>
      </c>
      <c r="AD2396">
        <f>_xlfn.XLOOKUP(MIS[[#This Row],[TRADING SYMBOL]],[1]Sheet1!$D:$D,[1]Sheet1!$C:$C)</f>
        <v>130.19999999999999</v>
      </c>
      <c r="AE2396">
        <f>MIS[[#This Row],[OrderAverageTradedPrice]]*MIS[[#This Row],[OrderQuantity]]</f>
        <v>30108.999999999964</v>
      </c>
      <c r="AF2396">
        <f>MIS[[#This Row],[LTP]]*MIS[[#This Row],[OrderQuantity]]</f>
        <v>23435.999999999996</v>
      </c>
      <c r="AG2396">
        <f>IF(MIS[[#This Row],[OrderSide]]="SELL",MIS[[#This Row],[VALUE]]-MIS[[#This Row],[LIVE_VALUE]],MIS[[#This Row],[LIVE_VALUE]]-MIS[[#This Row],[VALUE]])</f>
        <v>-6672.9999999999673</v>
      </c>
      <c r="AH2396" t="str" cm="1">
        <f t="array" ref="AH2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6" t="str">
        <f>MIS[[#This Row],[TRADING SYMBOL]]</f>
        <v>SENSEX2552083300CE</v>
      </c>
      <c r="AJ2396" t="str">
        <f>IF(RIGHT(MIS[[#This Row],[Main/Hedge]],4)="MAIN","MAIN","HEDGE")</f>
        <v>MAIN</v>
      </c>
      <c r="AK2396" t="str" cm="1">
        <f t="array" ref="AK2396">_xlfn._xlws.FILTER(Table4[Column1],ISNUMBER(SEARCH(Table4[Column1],MIS[[#This Row],[OrderUniqueIdentifier]])),"")</f>
        <v>MS</v>
      </c>
    </row>
    <row r="2397" spans="1:37" x14ac:dyDescent="0.25">
      <c r="A2397" t="s">
        <v>71</v>
      </c>
      <c r="B2397" t="s">
        <v>575</v>
      </c>
      <c r="C2397" t="s">
        <v>3496</v>
      </c>
      <c r="D2397" t="s">
        <v>72</v>
      </c>
      <c r="E2397" t="s">
        <v>126</v>
      </c>
      <c r="F2397" t="s">
        <v>98</v>
      </c>
      <c r="G2397" t="s">
        <v>74</v>
      </c>
      <c r="H2397" t="s">
        <v>75</v>
      </c>
      <c r="I2397" t="s">
        <v>76</v>
      </c>
      <c r="J2397" t="s">
        <v>77</v>
      </c>
      <c r="K2397">
        <v>40</v>
      </c>
      <c r="L2397" t="s">
        <v>77</v>
      </c>
      <c r="M2397" t="s">
        <v>78</v>
      </c>
      <c r="N2397" t="s">
        <v>3497</v>
      </c>
      <c r="O2397" t="s">
        <v>3273</v>
      </c>
      <c r="P2397" t="s">
        <v>3213</v>
      </c>
      <c r="Q2397" t="s">
        <v>127</v>
      </c>
      <c r="R2397" t="s">
        <v>79</v>
      </c>
      <c r="S2397" t="s">
        <v>40</v>
      </c>
      <c r="T2397" t="s">
        <v>128</v>
      </c>
      <c r="U2397" t="s">
        <v>100</v>
      </c>
      <c r="V2397" t="s">
        <v>80</v>
      </c>
      <c r="W2397">
        <v>83300</v>
      </c>
      <c r="X2397" t="s">
        <v>81</v>
      </c>
      <c r="Y2397">
        <v>40</v>
      </c>
      <c r="Z2397" t="s">
        <v>3275</v>
      </c>
      <c r="AA2397" t="s">
        <v>3215</v>
      </c>
      <c r="AB2397" t="s">
        <v>90</v>
      </c>
      <c r="AC2397" t="s">
        <v>84</v>
      </c>
      <c r="AD2397">
        <f>_xlfn.XLOOKUP(MIS[[#This Row],[TRADING SYMBOL]],[1]Sheet1!$D:$D,[1]Sheet1!$C:$C)</f>
        <v>130.19999999999999</v>
      </c>
      <c r="AE2397">
        <f>MIS[[#This Row],[OrderAverageTradedPrice]]*MIS[[#This Row],[OrderQuantity]]</f>
        <v>6686</v>
      </c>
      <c r="AF2397">
        <f>MIS[[#This Row],[LTP]]*MIS[[#This Row],[OrderQuantity]]</f>
        <v>5208</v>
      </c>
      <c r="AG2397">
        <f>IF(MIS[[#This Row],[OrderSide]]="SELL",MIS[[#This Row],[VALUE]]-MIS[[#This Row],[LIVE_VALUE]],MIS[[#This Row],[LIVE_VALUE]]-MIS[[#This Row],[VALUE]])</f>
        <v>-1478</v>
      </c>
      <c r="AH2397" t="str" cm="1">
        <f t="array" ref="AH2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7" t="str">
        <f>MIS[[#This Row],[TRADING SYMBOL]]</f>
        <v>SENSEX2552083300CE</v>
      </c>
      <c r="AJ2397" t="str">
        <f>IF(RIGHT(MIS[[#This Row],[Main/Hedge]],4)="MAIN","MAIN","HEDGE")</f>
        <v>MAIN</v>
      </c>
      <c r="AK2397" t="str" cm="1">
        <f t="array" ref="AK2397">_xlfn._xlws.FILTER(Table4[Column1],ISNUMBER(SEARCH(Table4[Column1],MIS[[#This Row],[OrderUniqueIdentifier]])),"")</f>
        <v>MS</v>
      </c>
    </row>
    <row r="2398" spans="1:37" x14ac:dyDescent="0.25">
      <c r="A2398" t="s">
        <v>71</v>
      </c>
      <c r="B2398" t="s">
        <v>584</v>
      </c>
      <c r="C2398" t="s">
        <v>3534</v>
      </c>
      <c r="D2398" t="s">
        <v>72</v>
      </c>
      <c r="E2398" t="s">
        <v>744</v>
      </c>
      <c r="F2398" t="s">
        <v>98</v>
      </c>
      <c r="G2398" t="s">
        <v>74</v>
      </c>
      <c r="H2398" t="s">
        <v>75</v>
      </c>
      <c r="I2398" t="s">
        <v>76</v>
      </c>
      <c r="J2398" t="s">
        <v>77</v>
      </c>
      <c r="K2398">
        <v>20</v>
      </c>
      <c r="L2398" t="s">
        <v>77</v>
      </c>
      <c r="M2398" t="s">
        <v>78</v>
      </c>
      <c r="N2398" t="s">
        <v>3535</v>
      </c>
      <c r="O2398" t="s">
        <v>3273</v>
      </c>
      <c r="P2398" t="s">
        <v>3213</v>
      </c>
      <c r="Q2398" t="s">
        <v>747</v>
      </c>
      <c r="R2398" t="s">
        <v>79</v>
      </c>
      <c r="S2398" t="s">
        <v>40</v>
      </c>
      <c r="T2398" t="s">
        <v>748</v>
      </c>
      <c r="U2398" t="s">
        <v>100</v>
      </c>
      <c r="V2398" t="s">
        <v>80</v>
      </c>
      <c r="W2398">
        <v>83500</v>
      </c>
      <c r="X2398" t="s">
        <v>81</v>
      </c>
      <c r="Y2398">
        <v>20</v>
      </c>
      <c r="Z2398" t="s">
        <v>3275</v>
      </c>
      <c r="AA2398" t="s">
        <v>3215</v>
      </c>
      <c r="AB2398" t="s">
        <v>90</v>
      </c>
      <c r="AC2398" t="s">
        <v>84</v>
      </c>
      <c r="AD2398">
        <f>_xlfn.XLOOKUP(MIS[[#This Row],[TRADING SYMBOL]],[1]Sheet1!$D:$D,[1]Sheet1!$C:$C)</f>
        <v>99.8</v>
      </c>
      <c r="AE2398">
        <f>MIS[[#This Row],[OrderAverageTradedPrice]]*MIS[[#This Row],[OrderQuantity]]</f>
        <v>2599</v>
      </c>
      <c r="AF2398">
        <f>MIS[[#This Row],[LTP]]*MIS[[#This Row],[OrderQuantity]]</f>
        <v>1996</v>
      </c>
      <c r="AG2398">
        <f>IF(MIS[[#This Row],[OrderSide]]="SELL",MIS[[#This Row],[VALUE]]-MIS[[#This Row],[LIVE_VALUE]],MIS[[#This Row],[LIVE_VALUE]]-MIS[[#This Row],[VALUE]])</f>
        <v>-603</v>
      </c>
      <c r="AH2398" t="str" cm="1">
        <f t="array" ref="AH2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8" t="str">
        <f>MIS[[#This Row],[TRADING SYMBOL]]</f>
        <v>SENSEX2552083500CE</v>
      </c>
      <c r="AJ2398" t="str">
        <f>IF(RIGHT(MIS[[#This Row],[Main/Hedge]],4)="MAIN","MAIN","HEDGE")</f>
        <v>MAIN</v>
      </c>
      <c r="AK2398" t="str" cm="1">
        <f t="array" ref="AK2398">_xlfn._xlws.FILTER(Table4[Column1],ISNUMBER(SEARCH(Table4[Column1],MIS[[#This Row],[OrderUniqueIdentifier]])),"")</f>
        <v>MS</v>
      </c>
    </row>
    <row r="2399" spans="1:37" x14ac:dyDescent="0.25">
      <c r="A2399" t="s">
        <v>71</v>
      </c>
      <c r="B2399" t="s">
        <v>584</v>
      </c>
      <c r="C2399" t="s">
        <v>3536</v>
      </c>
      <c r="D2399" t="s">
        <v>72</v>
      </c>
      <c r="E2399" t="s">
        <v>3226</v>
      </c>
      <c r="F2399" t="s">
        <v>98</v>
      </c>
      <c r="G2399" t="s">
        <v>74</v>
      </c>
      <c r="H2399" t="s">
        <v>75</v>
      </c>
      <c r="I2399" t="s">
        <v>76</v>
      </c>
      <c r="J2399" t="s">
        <v>77</v>
      </c>
      <c r="K2399">
        <v>20</v>
      </c>
      <c r="L2399" t="s">
        <v>77</v>
      </c>
      <c r="M2399" t="s">
        <v>78</v>
      </c>
      <c r="N2399" t="s">
        <v>3537</v>
      </c>
      <c r="O2399" t="s">
        <v>3213</v>
      </c>
      <c r="P2399" t="s">
        <v>3213</v>
      </c>
      <c r="Q2399" t="s">
        <v>3229</v>
      </c>
      <c r="R2399" t="s">
        <v>79</v>
      </c>
      <c r="S2399" t="s">
        <v>40</v>
      </c>
      <c r="T2399" t="s">
        <v>3230</v>
      </c>
      <c r="U2399" t="s">
        <v>100</v>
      </c>
      <c r="V2399" t="s">
        <v>80</v>
      </c>
      <c r="W2399">
        <v>81300</v>
      </c>
      <c r="X2399" t="s">
        <v>85</v>
      </c>
      <c r="Y2399">
        <v>20</v>
      </c>
      <c r="Z2399" t="s">
        <v>3215</v>
      </c>
      <c r="AA2399" t="s">
        <v>3215</v>
      </c>
      <c r="AB2399" t="s">
        <v>107</v>
      </c>
      <c r="AC2399" t="s">
        <v>84</v>
      </c>
      <c r="AD2399">
        <f>_xlfn.XLOOKUP(MIS[[#This Row],[TRADING SYMBOL]],[1]Sheet1!$D:$D,[1]Sheet1!$C:$C)</f>
        <v>124</v>
      </c>
      <c r="AE2399">
        <f>MIS[[#This Row],[OrderAverageTradedPrice]]*MIS[[#This Row],[OrderQuantity]]</f>
        <v>3986</v>
      </c>
      <c r="AF2399">
        <f>MIS[[#This Row],[LTP]]*MIS[[#This Row],[OrderQuantity]]</f>
        <v>2480</v>
      </c>
      <c r="AG2399">
        <f>IF(MIS[[#This Row],[OrderSide]]="SELL",MIS[[#This Row],[VALUE]]-MIS[[#This Row],[LIVE_VALUE]],MIS[[#This Row],[LIVE_VALUE]]-MIS[[#This Row],[VALUE]])</f>
        <v>-1506</v>
      </c>
      <c r="AH2399" t="str" cm="1">
        <f t="array" ref="AH2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9" t="str">
        <f>MIS[[#This Row],[TRADING SYMBOL]]</f>
        <v>SENSEX2552081300PE</v>
      </c>
      <c r="AJ2399" t="str">
        <f>IF(RIGHT(MIS[[#This Row],[Main/Hedge]],4)="MAIN","MAIN","HEDGE")</f>
        <v>MAIN</v>
      </c>
      <c r="AK2399" t="str" cm="1">
        <f t="array" ref="AK2399">_xlfn._xlws.FILTER(Table4[Column1],ISNUMBER(SEARCH(Table4[Column1],MIS[[#This Row],[OrderUniqueIdentifier]])),"")</f>
        <v>MS</v>
      </c>
    </row>
    <row r="2400" spans="1:37" x14ac:dyDescent="0.25">
      <c r="A2400" t="s">
        <v>71</v>
      </c>
      <c r="B2400" t="s">
        <v>632</v>
      </c>
      <c r="C2400" t="s">
        <v>3692</v>
      </c>
      <c r="D2400" t="s">
        <v>72</v>
      </c>
      <c r="E2400" t="s">
        <v>126</v>
      </c>
      <c r="F2400" t="s">
        <v>98</v>
      </c>
      <c r="G2400" t="s">
        <v>74</v>
      </c>
      <c r="H2400" t="s">
        <v>75</v>
      </c>
      <c r="I2400" t="s">
        <v>76</v>
      </c>
      <c r="J2400" t="s">
        <v>77</v>
      </c>
      <c r="K2400">
        <v>80</v>
      </c>
      <c r="L2400" t="s">
        <v>77</v>
      </c>
      <c r="M2400" t="s">
        <v>78</v>
      </c>
      <c r="N2400" t="s">
        <v>3693</v>
      </c>
      <c r="O2400" t="s">
        <v>3213</v>
      </c>
      <c r="P2400" t="s">
        <v>3213</v>
      </c>
      <c r="Q2400" t="s">
        <v>127</v>
      </c>
      <c r="R2400" t="s">
        <v>79</v>
      </c>
      <c r="S2400" t="s">
        <v>40</v>
      </c>
      <c r="T2400" t="s">
        <v>128</v>
      </c>
      <c r="U2400" t="s">
        <v>100</v>
      </c>
      <c r="V2400" t="s">
        <v>80</v>
      </c>
      <c r="W2400">
        <v>83300</v>
      </c>
      <c r="X2400" t="s">
        <v>81</v>
      </c>
      <c r="Y2400">
        <v>80</v>
      </c>
      <c r="Z2400" t="s">
        <v>3215</v>
      </c>
      <c r="AA2400" t="s">
        <v>3215</v>
      </c>
      <c r="AB2400" t="s">
        <v>90</v>
      </c>
      <c r="AC2400" t="s">
        <v>84</v>
      </c>
      <c r="AD2400">
        <f>_xlfn.XLOOKUP(MIS[[#This Row],[TRADING SYMBOL]],[1]Sheet1!$D:$D,[1]Sheet1!$C:$C)</f>
        <v>130.19999999999999</v>
      </c>
      <c r="AE2400">
        <f>MIS[[#This Row],[OrderAverageTradedPrice]]*MIS[[#This Row],[OrderQuantity]]</f>
        <v>13402</v>
      </c>
      <c r="AF2400">
        <f>MIS[[#This Row],[LTP]]*MIS[[#This Row],[OrderQuantity]]</f>
        <v>10416</v>
      </c>
      <c r="AG2400">
        <f>IF(MIS[[#This Row],[OrderSide]]="SELL",MIS[[#This Row],[VALUE]]-MIS[[#This Row],[LIVE_VALUE]],MIS[[#This Row],[LIVE_VALUE]]-MIS[[#This Row],[VALUE]])</f>
        <v>-2986</v>
      </c>
      <c r="AH2400" t="str" cm="1">
        <f t="array" ref="AH2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0" t="str">
        <f>MIS[[#This Row],[TRADING SYMBOL]]</f>
        <v>SENSEX2552083300CE</v>
      </c>
      <c r="AJ2400" t="str">
        <f>IF(RIGHT(MIS[[#This Row],[Main/Hedge]],4)="MAIN","MAIN","HEDGE")</f>
        <v>MAIN</v>
      </c>
      <c r="AK2400" t="str" cm="1">
        <f t="array" ref="AK2400">_xlfn._xlws.FILTER(Table4[Column1],ISNUMBER(SEARCH(Table4[Column1],MIS[[#This Row],[OrderUniqueIdentifier]])),"")</f>
        <v>MS</v>
      </c>
    </row>
    <row r="2401" spans="1:37" x14ac:dyDescent="0.25">
      <c r="A2401" t="s">
        <v>71</v>
      </c>
      <c r="B2401" t="s">
        <v>642</v>
      </c>
      <c r="C2401" t="s">
        <v>3733</v>
      </c>
      <c r="D2401" t="s">
        <v>72</v>
      </c>
      <c r="E2401" t="s">
        <v>211</v>
      </c>
      <c r="F2401" t="s">
        <v>98</v>
      </c>
      <c r="G2401" t="s">
        <v>74</v>
      </c>
      <c r="H2401" t="s">
        <v>75</v>
      </c>
      <c r="I2401" t="s">
        <v>76</v>
      </c>
      <c r="J2401" t="s">
        <v>77</v>
      </c>
      <c r="K2401">
        <v>180</v>
      </c>
      <c r="L2401" t="s">
        <v>77</v>
      </c>
      <c r="M2401" t="s">
        <v>78</v>
      </c>
      <c r="N2401" t="s">
        <v>3734</v>
      </c>
      <c r="O2401" t="s">
        <v>3273</v>
      </c>
      <c r="P2401" t="s">
        <v>3213</v>
      </c>
      <c r="Q2401" t="s">
        <v>213</v>
      </c>
      <c r="R2401" t="s">
        <v>79</v>
      </c>
      <c r="S2401" t="s">
        <v>40</v>
      </c>
      <c r="T2401" t="s">
        <v>214</v>
      </c>
      <c r="U2401" t="s">
        <v>100</v>
      </c>
      <c r="V2401" t="s">
        <v>80</v>
      </c>
      <c r="W2401">
        <v>83400</v>
      </c>
      <c r="X2401" t="s">
        <v>81</v>
      </c>
      <c r="Y2401">
        <v>180</v>
      </c>
      <c r="Z2401" t="s">
        <v>3275</v>
      </c>
      <c r="AA2401" t="s">
        <v>3215</v>
      </c>
      <c r="AB2401" t="s">
        <v>90</v>
      </c>
      <c r="AC2401" t="s">
        <v>84</v>
      </c>
      <c r="AD2401">
        <f>_xlfn.XLOOKUP(MIS[[#This Row],[TRADING SYMBOL]],[1]Sheet1!$D:$D,[1]Sheet1!$C:$C)</f>
        <v>114.3</v>
      </c>
      <c r="AE2401">
        <f>MIS[[#This Row],[OrderAverageTradedPrice]]*MIS[[#This Row],[OrderQuantity]]</f>
        <v>26512.99999999992</v>
      </c>
      <c r="AF2401">
        <f>MIS[[#This Row],[LTP]]*MIS[[#This Row],[OrderQuantity]]</f>
        <v>20574</v>
      </c>
      <c r="AG2401">
        <f>IF(MIS[[#This Row],[OrderSide]]="SELL",MIS[[#This Row],[VALUE]]-MIS[[#This Row],[LIVE_VALUE]],MIS[[#This Row],[LIVE_VALUE]]-MIS[[#This Row],[VALUE]])</f>
        <v>-5938.99999999992</v>
      </c>
      <c r="AH2401" t="str" cm="1">
        <f t="array" ref="AH2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1" t="str">
        <f>MIS[[#This Row],[TRADING SYMBOL]]</f>
        <v>SENSEX2552083400CE</v>
      </c>
      <c r="AJ2401" t="str">
        <f>IF(RIGHT(MIS[[#This Row],[Main/Hedge]],4)="MAIN","MAIN","HEDGE")</f>
        <v>MAIN</v>
      </c>
      <c r="AK2401" t="str" cm="1">
        <f t="array" ref="AK2401">_xlfn._xlws.FILTER(Table4[Column1],ISNUMBER(SEARCH(Table4[Column1],MIS[[#This Row],[OrderUniqueIdentifier]])),"")</f>
        <v>MS</v>
      </c>
    </row>
    <row r="2402" spans="1:37" x14ac:dyDescent="0.25">
      <c r="A2402" t="s">
        <v>71</v>
      </c>
      <c r="B2402" t="s">
        <v>705</v>
      </c>
      <c r="C2402" t="s">
        <v>3898</v>
      </c>
      <c r="D2402" t="s">
        <v>72</v>
      </c>
      <c r="E2402" t="s">
        <v>126</v>
      </c>
      <c r="F2402" t="s">
        <v>98</v>
      </c>
      <c r="G2402" t="s">
        <v>74</v>
      </c>
      <c r="H2402" t="s">
        <v>75</v>
      </c>
      <c r="I2402" t="s">
        <v>76</v>
      </c>
      <c r="J2402" t="s">
        <v>77</v>
      </c>
      <c r="K2402">
        <v>20</v>
      </c>
      <c r="L2402" t="s">
        <v>77</v>
      </c>
      <c r="M2402" t="s">
        <v>78</v>
      </c>
      <c r="N2402" t="s">
        <v>3899</v>
      </c>
      <c r="O2402" t="s">
        <v>3213</v>
      </c>
      <c r="P2402" t="s">
        <v>3213</v>
      </c>
      <c r="Q2402" t="s">
        <v>127</v>
      </c>
      <c r="R2402" t="s">
        <v>79</v>
      </c>
      <c r="S2402" t="s">
        <v>40</v>
      </c>
      <c r="T2402" t="s">
        <v>128</v>
      </c>
      <c r="U2402" t="s">
        <v>100</v>
      </c>
      <c r="V2402" t="s">
        <v>80</v>
      </c>
      <c r="W2402">
        <v>83300</v>
      </c>
      <c r="X2402" t="s">
        <v>81</v>
      </c>
      <c r="Y2402">
        <v>20</v>
      </c>
      <c r="Z2402" t="s">
        <v>3215</v>
      </c>
      <c r="AA2402" t="s">
        <v>3215</v>
      </c>
      <c r="AB2402" t="s">
        <v>90</v>
      </c>
      <c r="AC2402" t="s">
        <v>84</v>
      </c>
      <c r="AD2402">
        <f>_xlfn.XLOOKUP(MIS[[#This Row],[TRADING SYMBOL]],[1]Sheet1!$D:$D,[1]Sheet1!$C:$C)</f>
        <v>130.19999999999999</v>
      </c>
      <c r="AE2402">
        <f>MIS[[#This Row],[OrderAverageTradedPrice]]*MIS[[#This Row],[OrderQuantity]]</f>
        <v>3351</v>
      </c>
      <c r="AF2402">
        <f>MIS[[#This Row],[LTP]]*MIS[[#This Row],[OrderQuantity]]</f>
        <v>2604</v>
      </c>
      <c r="AG2402">
        <f>IF(MIS[[#This Row],[OrderSide]]="SELL",MIS[[#This Row],[VALUE]]-MIS[[#This Row],[LIVE_VALUE]],MIS[[#This Row],[LIVE_VALUE]]-MIS[[#This Row],[VALUE]])</f>
        <v>-747</v>
      </c>
      <c r="AH2402" t="str" cm="1">
        <f t="array" ref="AH2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2" t="str">
        <f>MIS[[#This Row],[TRADING SYMBOL]]</f>
        <v>SENSEX2552083300CE</v>
      </c>
      <c r="AJ2402" t="str">
        <f>IF(RIGHT(MIS[[#This Row],[Main/Hedge]],4)="MAIN","MAIN","HEDGE")</f>
        <v>MAIN</v>
      </c>
      <c r="AK2402" t="str" cm="1">
        <f t="array" ref="AK2402">_xlfn._xlws.FILTER(Table4[Column1],ISNUMBER(SEARCH(Table4[Column1],MIS[[#This Row],[OrderUniqueIdentifier]])),"")</f>
        <v>MS</v>
      </c>
    </row>
    <row r="2403" spans="1:37" x14ac:dyDescent="0.25">
      <c r="A2403" t="s">
        <v>71</v>
      </c>
      <c r="B2403" t="s">
        <v>714</v>
      </c>
      <c r="C2403" t="s">
        <v>3929</v>
      </c>
      <c r="D2403" t="s">
        <v>72</v>
      </c>
      <c r="E2403" t="s">
        <v>126</v>
      </c>
      <c r="F2403" t="s">
        <v>98</v>
      </c>
      <c r="G2403" t="s">
        <v>74</v>
      </c>
      <c r="H2403" t="s">
        <v>75</v>
      </c>
      <c r="I2403" t="s">
        <v>76</v>
      </c>
      <c r="J2403" t="s">
        <v>77</v>
      </c>
      <c r="K2403">
        <v>60</v>
      </c>
      <c r="L2403" t="s">
        <v>77</v>
      </c>
      <c r="M2403" t="s">
        <v>78</v>
      </c>
      <c r="N2403" t="s">
        <v>3930</v>
      </c>
      <c r="O2403" t="s">
        <v>3273</v>
      </c>
      <c r="P2403" t="s">
        <v>3213</v>
      </c>
      <c r="Q2403" t="s">
        <v>127</v>
      </c>
      <c r="R2403" t="s">
        <v>79</v>
      </c>
      <c r="S2403" t="s">
        <v>40</v>
      </c>
      <c r="T2403" t="s">
        <v>128</v>
      </c>
      <c r="U2403" t="s">
        <v>100</v>
      </c>
      <c r="V2403" t="s">
        <v>80</v>
      </c>
      <c r="W2403">
        <v>83300</v>
      </c>
      <c r="X2403" t="s">
        <v>81</v>
      </c>
      <c r="Y2403">
        <v>60</v>
      </c>
      <c r="Z2403" t="s">
        <v>3275</v>
      </c>
      <c r="AA2403" t="s">
        <v>3215</v>
      </c>
      <c r="AB2403" t="s">
        <v>90</v>
      </c>
      <c r="AC2403" t="s">
        <v>84</v>
      </c>
      <c r="AD2403">
        <f>_xlfn.XLOOKUP(MIS[[#This Row],[TRADING SYMBOL]],[1]Sheet1!$D:$D,[1]Sheet1!$C:$C)</f>
        <v>130.19999999999999</v>
      </c>
      <c r="AE2403">
        <f>MIS[[#This Row],[OrderAverageTradedPrice]]*MIS[[#This Row],[OrderQuantity]]</f>
        <v>10068.99999999996</v>
      </c>
      <c r="AF2403">
        <f>MIS[[#This Row],[LTP]]*MIS[[#This Row],[OrderQuantity]]</f>
        <v>7811.9999999999991</v>
      </c>
      <c r="AG2403">
        <f>IF(MIS[[#This Row],[OrderSide]]="SELL",MIS[[#This Row],[VALUE]]-MIS[[#This Row],[LIVE_VALUE]],MIS[[#This Row],[LIVE_VALUE]]-MIS[[#This Row],[VALUE]])</f>
        <v>-2256.9999999999609</v>
      </c>
      <c r="AH2403" t="str" cm="1">
        <f t="array" ref="AH2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3" t="str">
        <f>MIS[[#This Row],[TRADING SYMBOL]]</f>
        <v>SENSEX2552083300CE</v>
      </c>
      <c r="AJ2403" t="str">
        <f>IF(RIGHT(MIS[[#This Row],[Main/Hedge]],4)="MAIN","MAIN","HEDGE")</f>
        <v>MAIN</v>
      </c>
      <c r="AK2403" t="str" cm="1">
        <f t="array" ref="AK2403">_xlfn._xlws.FILTER(Table4[Column1],ISNUMBER(SEARCH(Table4[Column1],MIS[[#This Row],[OrderUniqueIdentifier]])),"")</f>
        <v>MS</v>
      </c>
    </row>
    <row r="2404" spans="1:37" x14ac:dyDescent="0.25">
      <c r="A2404" t="s">
        <v>71</v>
      </c>
      <c r="B2404" t="s">
        <v>714</v>
      </c>
      <c r="C2404" t="s">
        <v>3931</v>
      </c>
      <c r="D2404" t="s">
        <v>72</v>
      </c>
      <c r="E2404" t="s">
        <v>211</v>
      </c>
      <c r="F2404" t="s">
        <v>98</v>
      </c>
      <c r="G2404" t="s">
        <v>74</v>
      </c>
      <c r="H2404" t="s">
        <v>75</v>
      </c>
      <c r="I2404" t="s">
        <v>76</v>
      </c>
      <c r="J2404" t="s">
        <v>77</v>
      </c>
      <c r="K2404">
        <v>60</v>
      </c>
      <c r="L2404" t="s">
        <v>77</v>
      </c>
      <c r="M2404" t="s">
        <v>78</v>
      </c>
      <c r="N2404" t="s">
        <v>3932</v>
      </c>
      <c r="O2404" t="s">
        <v>3213</v>
      </c>
      <c r="P2404" t="s">
        <v>3213</v>
      </c>
      <c r="Q2404" t="s">
        <v>213</v>
      </c>
      <c r="R2404" t="s">
        <v>79</v>
      </c>
      <c r="S2404" t="s">
        <v>40</v>
      </c>
      <c r="T2404" t="s">
        <v>214</v>
      </c>
      <c r="U2404" t="s">
        <v>100</v>
      </c>
      <c r="V2404" t="s">
        <v>80</v>
      </c>
      <c r="W2404">
        <v>83400</v>
      </c>
      <c r="X2404" t="s">
        <v>81</v>
      </c>
      <c r="Y2404">
        <v>60</v>
      </c>
      <c r="Z2404" t="s">
        <v>3215</v>
      </c>
      <c r="AA2404" t="s">
        <v>3215</v>
      </c>
      <c r="AB2404" t="s">
        <v>90</v>
      </c>
      <c r="AC2404" t="s">
        <v>84</v>
      </c>
      <c r="AD2404">
        <f>_xlfn.XLOOKUP(MIS[[#This Row],[TRADING SYMBOL]],[1]Sheet1!$D:$D,[1]Sheet1!$C:$C)</f>
        <v>114.3</v>
      </c>
      <c r="AE2404">
        <f>MIS[[#This Row],[OrderAverageTradedPrice]]*MIS[[#This Row],[OrderQuantity]]</f>
        <v>8857.99999999998</v>
      </c>
      <c r="AF2404">
        <f>MIS[[#This Row],[LTP]]*MIS[[#This Row],[OrderQuantity]]</f>
        <v>6858</v>
      </c>
      <c r="AG2404">
        <f>IF(MIS[[#This Row],[OrderSide]]="SELL",MIS[[#This Row],[VALUE]]-MIS[[#This Row],[LIVE_VALUE]],MIS[[#This Row],[LIVE_VALUE]]-MIS[[#This Row],[VALUE]])</f>
        <v>-1999.99999999998</v>
      </c>
      <c r="AH2404" t="str" cm="1">
        <f t="array" ref="AH2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4" t="str">
        <f>MIS[[#This Row],[TRADING SYMBOL]]</f>
        <v>SENSEX2552083400CE</v>
      </c>
      <c r="AJ2404" t="str">
        <f>IF(RIGHT(MIS[[#This Row],[Main/Hedge]],4)="MAIN","MAIN","HEDGE")</f>
        <v>MAIN</v>
      </c>
      <c r="AK2404" t="str" cm="1">
        <f t="array" ref="AK2404">_xlfn._xlws.FILTER(Table4[Column1],ISNUMBER(SEARCH(Table4[Column1],MIS[[#This Row],[OrderUniqueIdentifier]])),"")</f>
        <v>MS</v>
      </c>
    </row>
    <row r="2405" spans="1:37" x14ac:dyDescent="0.25">
      <c r="A2405" t="s">
        <v>71</v>
      </c>
      <c r="B2405" t="s">
        <v>753</v>
      </c>
      <c r="C2405" t="s">
        <v>4028</v>
      </c>
      <c r="D2405" t="s">
        <v>72</v>
      </c>
      <c r="E2405" t="s">
        <v>126</v>
      </c>
      <c r="F2405" t="s">
        <v>98</v>
      </c>
      <c r="G2405" t="s">
        <v>74</v>
      </c>
      <c r="H2405" t="s">
        <v>75</v>
      </c>
      <c r="I2405" t="s">
        <v>76</v>
      </c>
      <c r="J2405" t="s">
        <v>77</v>
      </c>
      <c r="K2405">
        <v>80</v>
      </c>
      <c r="L2405" t="s">
        <v>77</v>
      </c>
      <c r="M2405" t="s">
        <v>78</v>
      </c>
      <c r="N2405" t="s">
        <v>4029</v>
      </c>
      <c r="O2405" t="s">
        <v>3213</v>
      </c>
      <c r="P2405" t="s">
        <v>3213</v>
      </c>
      <c r="Q2405" t="s">
        <v>127</v>
      </c>
      <c r="R2405" t="s">
        <v>79</v>
      </c>
      <c r="S2405" t="s">
        <v>40</v>
      </c>
      <c r="T2405" t="s">
        <v>128</v>
      </c>
      <c r="U2405" t="s">
        <v>100</v>
      </c>
      <c r="V2405" t="s">
        <v>80</v>
      </c>
      <c r="W2405">
        <v>83300</v>
      </c>
      <c r="X2405" t="s">
        <v>81</v>
      </c>
      <c r="Y2405">
        <v>80</v>
      </c>
      <c r="Z2405" t="s">
        <v>3215</v>
      </c>
      <c r="AA2405" t="s">
        <v>3215</v>
      </c>
      <c r="AB2405" t="s">
        <v>90</v>
      </c>
      <c r="AC2405" t="s">
        <v>84</v>
      </c>
      <c r="AD2405">
        <f>_xlfn.XLOOKUP(MIS[[#This Row],[TRADING SYMBOL]],[1]Sheet1!$D:$D,[1]Sheet1!$C:$C)</f>
        <v>130.19999999999999</v>
      </c>
      <c r="AE2405">
        <f>MIS[[#This Row],[OrderAverageTradedPrice]]*MIS[[#This Row],[OrderQuantity]]</f>
        <v>13413</v>
      </c>
      <c r="AF2405">
        <f>MIS[[#This Row],[LTP]]*MIS[[#This Row],[OrderQuantity]]</f>
        <v>10416</v>
      </c>
      <c r="AG2405">
        <f>IF(MIS[[#This Row],[OrderSide]]="SELL",MIS[[#This Row],[VALUE]]-MIS[[#This Row],[LIVE_VALUE]],MIS[[#This Row],[LIVE_VALUE]]-MIS[[#This Row],[VALUE]])</f>
        <v>-2997</v>
      </c>
      <c r="AH2405" t="str" cm="1">
        <f t="array" ref="AH2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5" t="str">
        <f>MIS[[#This Row],[TRADING SYMBOL]]</f>
        <v>SENSEX2552083300CE</v>
      </c>
      <c r="AJ2405" t="str">
        <f>IF(RIGHT(MIS[[#This Row],[Main/Hedge]],4)="MAIN","MAIN","HEDGE")</f>
        <v>MAIN</v>
      </c>
      <c r="AK2405" t="str" cm="1">
        <f t="array" ref="AK2405">_xlfn._xlws.FILTER(Table4[Column1],ISNUMBER(SEARCH(Table4[Column1],MIS[[#This Row],[OrderUniqueIdentifier]])),"")</f>
        <v>MS</v>
      </c>
    </row>
    <row r="2406" spans="1:37" x14ac:dyDescent="0.25">
      <c r="A2406" t="s">
        <v>71</v>
      </c>
      <c r="B2406" t="s">
        <v>761</v>
      </c>
      <c r="C2406" t="s">
        <v>4059</v>
      </c>
      <c r="D2406" t="s">
        <v>72</v>
      </c>
      <c r="E2406" t="s">
        <v>126</v>
      </c>
      <c r="F2406" t="s">
        <v>98</v>
      </c>
      <c r="G2406" t="s">
        <v>74</v>
      </c>
      <c r="H2406" t="s">
        <v>75</v>
      </c>
      <c r="I2406" t="s">
        <v>76</v>
      </c>
      <c r="J2406" t="s">
        <v>77</v>
      </c>
      <c r="K2406">
        <v>20</v>
      </c>
      <c r="L2406" t="s">
        <v>77</v>
      </c>
      <c r="M2406" t="s">
        <v>78</v>
      </c>
      <c r="N2406" t="s">
        <v>4060</v>
      </c>
      <c r="O2406" t="s">
        <v>3273</v>
      </c>
      <c r="P2406" t="s">
        <v>3213</v>
      </c>
      <c r="Q2406" t="s">
        <v>127</v>
      </c>
      <c r="R2406" t="s">
        <v>79</v>
      </c>
      <c r="S2406" t="s">
        <v>40</v>
      </c>
      <c r="T2406" t="s">
        <v>128</v>
      </c>
      <c r="U2406" t="s">
        <v>100</v>
      </c>
      <c r="V2406" t="s">
        <v>80</v>
      </c>
      <c r="W2406">
        <v>83300</v>
      </c>
      <c r="X2406" t="s">
        <v>81</v>
      </c>
      <c r="Y2406">
        <v>20</v>
      </c>
      <c r="Z2406" t="s">
        <v>3275</v>
      </c>
      <c r="AA2406" t="s">
        <v>3215</v>
      </c>
      <c r="AB2406" t="s">
        <v>90</v>
      </c>
      <c r="AC2406" t="s">
        <v>84</v>
      </c>
      <c r="AD2406">
        <f>_xlfn.XLOOKUP(MIS[[#This Row],[TRADING SYMBOL]],[1]Sheet1!$D:$D,[1]Sheet1!$C:$C)</f>
        <v>130.19999999999999</v>
      </c>
      <c r="AE2406">
        <f>MIS[[#This Row],[OrderAverageTradedPrice]]*MIS[[#This Row],[OrderQuantity]]</f>
        <v>3365</v>
      </c>
      <c r="AF2406">
        <f>MIS[[#This Row],[LTP]]*MIS[[#This Row],[OrderQuantity]]</f>
        <v>2604</v>
      </c>
      <c r="AG2406">
        <f>IF(MIS[[#This Row],[OrderSide]]="SELL",MIS[[#This Row],[VALUE]]-MIS[[#This Row],[LIVE_VALUE]],MIS[[#This Row],[LIVE_VALUE]]-MIS[[#This Row],[VALUE]])</f>
        <v>-761</v>
      </c>
      <c r="AH2406" t="str" cm="1">
        <f t="array" ref="AH2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6" t="str">
        <f>MIS[[#This Row],[TRADING SYMBOL]]</f>
        <v>SENSEX2552083300CE</v>
      </c>
      <c r="AJ2406" t="str">
        <f>IF(RIGHT(MIS[[#This Row],[Main/Hedge]],4)="MAIN","MAIN","HEDGE")</f>
        <v>MAIN</v>
      </c>
      <c r="AK2406" t="str" cm="1">
        <f t="array" ref="AK2406">_xlfn._xlws.FILTER(Table4[Column1],ISNUMBER(SEARCH(Table4[Column1],MIS[[#This Row],[OrderUniqueIdentifier]])),"")</f>
        <v>MS</v>
      </c>
    </row>
    <row r="2407" spans="1:37" x14ac:dyDescent="0.25">
      <c r="A2407" t="s">
        <v>71</v>
      </c>
      <c r="B2407" t="s">
        <v>761</v>
      </c>
      <c r="C2407" t="s">
        <v>4061</v>
      </c>
      <c r="D2407" t="s">
        <v>72</v>
      </c>
      <c r="E2407" t="s">
        <v>211</v>
      </c>
      <c r="F2407" t="s">
        <v>98</v>
      </c>
      <c r="G2407" t="s">
        <v>74</v>
      </c>
      <c r="H2407" t="s">
        <v>75</v>
      </c>
      <c r="I2407" t="s">
        <v>76</v>
      </c>
      <c r="J2407" t="s">
        <v>77</v>
      </c>
      <c r="K2407">
        <v>20</v>
      </c>
      <c r="L2407" t="s">
        <v>77</v>
      </c>
      <c r="M2407" t="s">
        <v>78</v>
      </c>
      <c r="N2407" t="s">
        <v>4062</v>
      </c>
      <c r="O2407" t="s">
        <v>3213</v>
      </c>
      <c r="P2407" t="s">
        <v>3213</v>
      </c>
      <c r="Q2407" t="s">
        <v>213</v>
      </c>
      <c r="R2407" t="s">
        <v>79</v>
      </c>
      <c r="S2407" t="s">
        <v>40</v>
      </c>
      <c r="T2407" t="s">
        <v>214</v>
      </c>
      <c r="U2407" t="s">
        <v>100</v>
      </c>
      <c r="V2407" t="s">
        <v>80</v>
      </c>
      <c r="W2407">
        <v>83400</v>
      </c>
      <c r="X2407" t="s">
        <v>81</v>
      </c>
      <c r="Y2407">
        <v>20</v>
      </c>
      <c r="Z2407" t="s">
        <v>3215</v>
      </c>
      <c r="AA2407" t="s">
        <v>3215</v>
      </c>
      <c r="AB2407" t="s">
        <v>90</v>
      </c>
      <c r="AC2407" t="s">
        <v>84</v>
      </c>
      <c r="AD2407">
        <f>_xlfn.XLOOKUP(MIS[[#This Row],[TRADING SYMBOL]],[1]Sheet1!$D:$D,[1]Sheet1!$C:$C)</f>
        <v>114.3</v>
      </c>
      <c r="AE2407">
        <f>MIS[[#This Row],[OrderAverageTradedPrice]]*MIS[[#This Row],[OrderQuantity]]</f>
        <v>2949</v>
      </c>
      <c r="AF2407">
        <f>MIS[[#This Row],[LTP]]*MIS[[#This Row],[OrderQuantity]]</f>
        <v>2286</v>
      </c>
      <c r="AG2407">
        <f>IF(MIS[[#This Row],[OrderSide]]="SELL",MIS[[#This Row],[VALUE]]-MIS[[#This Row],[LIVE_VALUE]],MIS[[#This Row],[LIVE_VALUE]]-MIS[[#This Row],[VALUE]])</f>
        <v>-663</v>
      </c>
      <c r="AH2407" t="str" cm="1">
        <f t="array" ref="AH2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7" t="str">
        <f>MIS[[#This Row],[TRADING SYMBOL]]</f>
        <v>SENSEX2552083400CE</v>
      </c>
      <c r="AJ2407" t="str">
        <f>IF(RIGHT(MIS[[#This Row],[Main/Hedge]],4)="MAIN","MAIN","HEDGE")</f>
        <v>MAIN</v>
      </c>
      <c r="AK2407" t="str" cm="1">
        <f t="array" ref="AK2407">_xlfn._xlws.FILTER(Table4[Column1],ISNUMBER(SEARCH(Table4[Column1],MIS[[#This Row],[OrderUniqueIdentifier]])),"")</f>
        <v>MS</v>
      </c>
    </row>
    <row r="2408" spans="1:37" x14ac:dyDescent="0.25">
      <c r="A2408" t="s">
        <v>71</v>
      </c>
      <c r="B2408" t="s">
        <v>770</v>
      </c>
      <c r="C2408" t="s">
        <v>4093</v>
      </c>
      <c r="D2408" t="s">
        <v>72</v>
      </c>
      <c r="E2408" t="s">
        <v>744</v>
      </c>
      <c r="F2408" t="s">
        <v>98</v>
      </c>
      <c r="G2408" t="s">
        <v>74</v>
      </c>
      <c r="H2408" t="s">
        <v>75</v>
      </c>
      <c r="I2408" t="s">
        <v>76</v>
      </c>
      <c r="J2408" t="s">
        <v>77</v>
      </c>
      <c r="K2408">
        <v>100</v>
      </c>
      <c r="L2408" t="s">
        <v>77</v>
      </c>
      <c r="M2408" t="s">
        <v>78</v>
      </c>
      <c r="N2408" t="s">
        <v>4094</v>
      </c>
      <c r="O2408" t="s">
        <v>3273</v>
      </c>
      <c r="P2408" t="s">
        <v>3213</v>
      </c>
      <c r="Q2408" t="s">
        <v>747</v>
      </c>
      <c r="R2408" t="s">
        <v>79</v>
      </c>
      <c r="S2408" t="s">
        <v>40</v>
      </c>
      <c r="T2408" t="s">
        <v>748</v>
      </c>
      <c r="U2408" t="s">
        <v>100</v>
      </c>
      <c r="V2408" t="s">
        <v>80</v>
      </c>
      <c r="W2408">
        <v>83500</v>
      </c>
      <c r="X2408" t="s">
        <v>81</v>
      </c>
      <c r="Y2408">
        <v>100</v>
      </c>
      <c r="Z2408" t="s">
        <v>3275</v>
      </c>
      <c r="AA2408" t="s">
        <v>3215</v>
      </c>
      <c r="AB2408" t="s">
        <v>90</v>
      </c>
      <c r="AC2408" t="s">
        <v>84</v>
      </c>
      <c r="AD2408">
        <f>_xlfn.XLOOKUP(MIS[[#This Row],[TRADING SYMBOL]],[1]Sheet1!$D:$D,[1]Sheet1!$C:$C)</f>
        <v>99.8</v>
      </c>
      <c r="AE2408">
        <f>MIS[[#This Row],[OrderAverageTradedPrice]]*MIS[[#This Row],[OrderQuantity]]</f>
        <v>12900</v>
      </c>
      <c r="AF2408">
        <f>MIS[[#This Row],[LTP]]*MIS[[#This Row],[OrderQuantity]]</f>
        <v>9980</v>
      </c>
      <c r="AG2408">
        <f>IF(MIS[[#This Row],[OrderSide]]="SELL",MIS[[#This Row],[VALUE]]-MIS[[#This Row],[LIVE_VALUE]],MIS[[#This Row],[LIVE_VALUE]]-MIS[[#This Row],[VALUE]])</f>
        <v>-2920</v>
      </c>
      <c r="AH2408" t="str" cm="1">
        <f t="array" ref="AH2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8" t="str">
        <f>MIS[[#This Row],[TRADING SYMBOL]]</f>
        <v>SENSEX2552083500CE</v>
      </c>
      <c r="AJ2408" t="str">
        <f>IF(RIGHT(MIS[[#This Row],[Main/Hedge]],4)="MAIN","MAIN","HEDGE")</f>
        <v>MAIN</v>
      </c>
      <c r="AK2408" t="str" cm="1">
        <f t="array" ref="AK2408">_xlfn._xlws.FILTER(Table4[Column1],ISNUMBER(SEARCH(Table4[Column1],MIS[[#This Row],[OrderUniqueIdentifier]])),"")</f>
        <v>MS</v>
      </c>
    </row>
    <row r="2409" spans="1:37" x14ac:dyDescent="0.25">
      <c r="A2409" t="s">
        <v>71</v>
      </c>
      <c r="B2409" t="s">
        <v>795</v>
      </c>
      <c r="C2409" t="s">
        <v>4150</v>
      </c>
      <c r="D2409" t="s">
        <v>72</v>
      </c>
      <c r="E2409" t="s">
        <v>126</v>
      </c>
      <c r="F2409" t="s">
        <v>98</v>
      </c>
      <c r="G2409" t="s">
        <v>74</v>
      </c>
      <c r="H2409" t="s">
        <v>75</v>
      </c>
      <c r="I2409" t="s">
        <v>76</v>
      </c>
      <c r="J2409" t="s">
        <v>77</v>
      </c>
      <c r="K2409">
        <v>20</v>
      </c>
      <c r="L2409" t="s">
        <v>77</v>
      </c>
      <c r="M2409" t="s">
        <v>78</v>
      </c>
      <c r="N2409" t="s">
        <v>4120</v>
      </c>
      <c r="O2409" t="s">
        <v>3273</v>
      </c>
      <c r="P2409" t="s">
        <v>3213</v>
      </c>
      <c r="Q2409" t="s">
        <v>127</v>
      </c>
      <c r="R2409" t="s">
        <v>79</v>
      </c>
      <c r="S2409" t="s">
        <v>40</v>
      </c>
      <c r="T2409" t="s">
        <v>128</v>
      </c>
      <c r="U2409" t="s">
        <v>100</v>
      </c>
      <c r="V2409" t="s">
        <v>80</v>
      </c>
      <c r="W2409">
        <v>83300</v>
      </c>
      <c r="X2409" t="s">
        <v>81</v>
      </c>
      <c r="Y2409">
        <v>20</v>
      </c>
      <c r="Z2409" t="s">
        <v>3275</v>
      </c>
      <c r="AA2409" t="s">
        <v>3215</v>
      </c>
      <c r="AB2409" t="s">
        <v>90</v>
      </c>
      <c r="AC2409" t="s">
        <v>84</v>
      </c>
      <c r="AD2409">
        <f>_xlfn.XLOOKUP(MIS[[#This Row],[TRADING SYMBOL]],[1]Sheet1!$D:$D,[1]Sheet1!$C:$C)</f>
        <v>130.19999999999999</v>
      </c>
      <c r="AE2409">
        <f>MIS[[#This Row],[OrderAverageTradedPrice]]*MIS[[#This Row],[OrderQuantity]]</f>
        <v>3354</v>
      </c>
      <c r="AF2409">
        <f>MIS[[#This Row],[LTP]]*MIS[[#This Row],[OrderQuantity]]</f>
        <v>2604</v>
      </c>
      <c r="AG2409">
        <f>IF(MIS[[#This Row],[OrderSide]]="SELL",MIS[[#This Row],[VALUE]]-MIS[[#This Row],[LIVE_VALUE]],MIS[[#This Row],[LIVE_VALUE]]-MIS[[#This Row],[VALUE]])</f>
        <v>-750</v>
      </c>
      <c r="AH2409" t="str" cm="1">
        <f t="array" ref="AH2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9" t="str">
        <f>MIS[[#This Row],[TRADING SYMBOL]]</f>
        <v>SENSEX2552083300CE</v>
      </c>
      <c r="AJ2409" t="str">
        <f>IF(RIGHT(MIS[[#This Row],[Main/Hedge]],4)="MAIN","MAIN","HEDGE")</f>
        <v>MAIN</v>
      </c>
      <c r="AK2409" t="str" cm="1">
        <f t="array" ref="AK2409">_xlfn._xlws.FILTER(Table4[Column1],ISNUMBER(SEARCH(Table4[Column1],MIS[[#This Row],[OrderUniqueIdentifier]])),"")</f>
        <v>MS</v>
      </c>
    </row>
    <row r="2410" spans="1:37" x14ac:dyDescent="0.25">
      <c r="A2410" t="s">
        <v>71</v>
      </c>
      <c r="B2410" t="s">
        <v>795</v>
      </c>
      <c r="C2410" t="s">
        <v>4151</v>
      </c>
      <c r="D2410" t="s">
        <v>72</v>
      </c>
      <c r="E2410" t="s">
        <v>211</v>
      </c>
      <c r="F2410" t="s">
        <v>98</v>
      </c>
      <c r="G2410" t="s">
        <v>74</v>
      </c>
      <c r="H2410" t="s">
        <v>75</v>
      </c>
      <c r="I2410" t="s">
        <v>76</v>
      </c>
      <c r="J2410" t="s">
        <v>77</v>
      </c>
      <c r="K2410">
        <v>20</v>
      </c>
      <c r="L2410" t="s">
        <v>77</v>
      </c>
      <c r="M2410" t="s">
        <v>78</v>
      </c>
      <c r="N2410" t="s">
        <v>4152</v>
      </c>
      <c r="O2410" t="s">
        <v>3213</v>
      </c>
      <c r="P2410" t="s">
        <v>3213</v>
      </c>
      <c r="Q2410" t="s">
        <v>213</v>
      </c>
      <c r="R2410" t="s">
        <v>79</v>
      </c>
      <c r="S2410" t="s">
        <v>40</v>
      </c>
      <c r="T2410" t="s">
        <v>214</v>
      </c>
      <c r="U2410" t="s">
        <v>100</v>
      </c>
      <c r="V2410" t="s">
        <v>80</v>
      </c>
      <c r="W2410">
        <v>83400</v>
      </c>
      <c r="X2410" t="s">
        <v>81</v>
      </c>
      <c r="Y2410">
        <v>20</v>
      </c>
      <c r="Z2410" t="s">
        <v>3215</v>
      </c>
      <c r="AA2410" t="s">
        <v>3215</v>
      </c>
      <c r="AB2410" t="s">
        <v>90</v>
      </c>
      <c r="AC2410" t="s">
        <v>84</v>
      </c>
      <c r="AD2410">
        <f>_xlfn.XLOOKUP(MIS[[#This Row],[TRADING SYMBOL]],[1]Sheet1!$D:$D,[1]Sheet1!$C:$C)</f>
        <v>114.3</v>
      </c>
      <c r="AE2410">
        <f>MIS[[#This Row],[OrderAverageTradedPrice]]*MIS[[#This Row],[OrderQuantity]]</f>
        <v>2951</v>
      </c>
      <c r="AF2410">
        <f>MIS[[#This Row],[LTP]]*MIS[[#This Row],[OrderQuantity]]</f>
        <v>2286</v>
      </c>
      <c r="AG2410">
        <f>IF(MIS[[#This Row],[OrderSide]]="SELL",MIS[[#This Row],[VALUE]]-MIS[[#This Row],[LIVE_VALUE]],MIS[[#This Row],[LIVE_VALUE]]-MIS[[#This Row],[VALUE]])</f>
        <v>-665</v>
      </c>
      <c r="AH2410" t="str" cm="1">
        <f t="array" ref="AH2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0" t="str">
        <f>MIS[[#This Row],[TRADING SYMBOL]]</f>
        <v>SENSEX2552083400CE</v>
      </c>
      <c r="AJ2410" t="str">
        <f>IF(RIGHT(MIS[[#This Row],[Main/Hedge]],4)="MAIN","MAIN","HEDGE")</f>
        <v>MAIN</v>
      </c>
      <c r="AK2410" t="str" cm="1">
        <f t="array" ref="AK2410">_xlfn._xlws.FILTER(Table4[Column1],ISNUMBER(SEARCH(Table4[Column1],MIS[[#This Row],[OrderUniqueIdentifier]])),"")</f>
        <v>MS</v>
      </c>
    </row>
    <row r="2411" spans="1:37" x14ac:dyDescent="0.25">
      <c r="A2411" t="s">
        <v>71</v>
      </c>
      <c r="B2411" t="s">
        <v>847</v>
      </c>
      <c r="C2411" t="s">
        <v>4301</v>
      </c>
      <c r="D2411" t="s">
        <v>72</v>
      </c>
      <c r="E2411" t="s">
        <v>744</v>
      </c>
      <c r="F2411" t="s">
        <v>98</v>
      </c>
      <c r="G2411" t="s">
        <v>74</v>
      </c>
      <c r="H2411" t="s">
        <v>75</v>
      </c>
      <c r="I2411" t="s">
        <v>76</v>
      </c>
      <c r="J2411" t="s">
        <v>77</v>
      </c>
      <c r="K2411">
        <v>180</v>
      </c>
      <c r="L2411" t="s">
        <v>77</v>
      </c>
      <c r="M2411" t="s">
        <v>78</v>
      </c>
      <c r="N2411" t="s">
        <v>4302</v>
      </c>
      <c r="O2411" t="s">
        <v>3213</v>
      </c>
      <c r="P2411" t="s">
        <v>3213</v>
      </c>
      <c r="Q2411" t="s">
        <v>747</v>
      </c>
      <c r="R2411" t="s">
        <v>79</v>
      </c>
      <c r="S2411" t="s">
        <v>40</v>
      </c>
      <c r="T2411" t="s">
        <v>748</v>
      </c>
      <c r="U2411" t="s">
        <v>100</v>
      </c>
      <c r="V2411" t="s">
        <v>80</v>
      </c>
      <c r="W2411">
        <v>83500</v>
      </c>
      <c r="X2411" t="s">
        <v>81</v>
      </c>
      <c r="Y2411">
        <v>180</v>
      </c>
      <c r="Z2411" t="s">
        <v>3215</v>
      </c>
      <c r="AA2411" t="s">
        <v>3215</v>
      </c>
      <c r="AB2411" t="s">
        <v>90</v>
      </c>
      <c r="AC2411" t="s">
        <v>84</v>
      </c>
      <c r="AD2411">
        <f>_xlfn.XLOOKUP(MIS[[#This Row],[TRADING SYMBOL]],[1]Sheet1!$D:$D,[1]Sheet1!$C:$C)</f>
        <v>99.8</v>
      </c>
      <c r="AE2411">
        <f>MIS[[#This Row],[OrderAverageTradedPrice]]*MIS[[#This Row],[OrderQuantity]]</f>
        <v>23301.999999999902</v>
      </c>
      <c r="AF2411">
        <f>MIS[[#This Row],[LTP]]*MIS[[#This Row],[OrderQuantity]]</f>
        <v>17964</v>
      </c>
      <c r="AG2411">
        <f>IF(MIS[[#This Row],[OrderSide]]="SELL",MIS[[#This Row],[VALUE]]-MIS[[#This Row],[LIVE_VALUE]],MIS[[#This Row],[LIVE_VALUE]]-MIS[[#This Row],[VALUE]])</f>
        <v>-5337.9999999999018</v>
      </c>
      <c r="AH2411" t="str" cm="1">
        <f t="array" ref="AH2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1" t="str">
        <f>MIS[[#This Row],[TRADING SYMBOL]]</f>
        <v>SENSEX2552083500CE</v>
      </c>
      <c r="AJ2411" t="str">
        <f>IF(RIGHT(MIS[[#This Row],[Main/Hedge]],4)="MAIN","MAIN","HEDGE")</f>
        <v>MAIN</v>
      </c>
      <c r="AK2411" t="str" cm="1">
        <f t="array" ref="AK2411">_xlfn._xlws.FILTER(Table4[Column1],ISNUMBER(SEARCH(Table4[Column1],MIS[[#This Row],[OrderUniqueIdentifier]])),"")</f>
        <v>MS</v>
      </c>
    </row>
    <row r="2412" spans="1:37" x14ac:dyDescent="0.25">
      <c r="A2412" t="s">
        <v>71</v>
      </c>
      <c r="B2412" t="s">
        <v>847</v>
      </c>
      <c r="C2412" t="s">
        <v>4303</v>
      </c>
      <c r="D2412" t="s">
        <v>72</v>
      </c>
      <c r="E2412" t="s">
        <v>3226</v>
      </c>
      <c r="F2412" t="s">
        <v>98</v>
      </c>
      <c r="G2412" t="s">
        <v>74</v>
      </c>
      <c r="H2412" t="s">
        <v>75</v>
      </c>
      <c r="I2412" t="s">
        <v>76</v>
      </c>
      <c r="J2412" t="s">
        <v>77</v>
      </c>
      <c r="K2412">
        <v>180</v>
      </c>
      <c r="L2412" t="s">
        <v>77</v>
      </c>
      <c r="M2412" t="s">
        <v>78</v>
      </c>
      <c r="N2412" t="s">
        <v>4304</v>
      </c>
      <c r="O2412" t="s">
        <v>3213</v>
      </c>
      <c r="P2412" t="s">
        <v>3213</v>
      </c>
      <c r="Q2412" t="s">
        <v>3229</v>
      </c>
      <c r="R2412" t="s">
        <v>79</v>
      </c>
      <c r="S2412" t="s">
        <v>40</v>
      </c>
      <c r="T2412" t="s">
        <v>3230</v>
      </c>
      <c r="U2412" t="s">
        <v>100</v>
      </c>
      <c r="V2412" t="s">
        <v>80</v>
      </c>
      <c r="W2412">
        <v>81300</v>
      </c>
      <c r="X2412" t="s">
        <v>85</v>
      </c>
      <c r="Y2412">
        <v>180</v>
      </c>
      <c r="Z2412" t="s">
        <v>3215</v>
      </c>
      <c r="AA2412" t="s">
        <v>3215</v>
      </c>
      <c r="AB2412" t="s">
        <v>107</v>
      </c>
      <c r="AC2412" t="s">
        <v>84</v>
      </c>
      <c r="AD2412">
        <f>_xlfn.XLOOKUP(MIS[[#This Row],[TRADING SYMBOL]],[1]Sheet1!$D:$D,[1]Sheet1!$C:$C)</f>
        <v>124</v>
      </c>
      <c r="AE2412">
        <f>MIS[[#This Row],[OrderAverageTradedPrice]]*MIS[[#This Row],[OrderQuantity]]</f>
        <v>35908.99999999992</v>
      </c>
      <c r="AF2412">
        <f>MIS[[#This Row],[LTP]]*MIS[[#This Row],[OrderQuantity]]</f>
        <v>22320</v>
      </c>
      <c r="AG2412">
        <f>IF(MIS[[#This Row],[OrderSide]]="SELL",MIS[[#This Row],[VALUE]]-MIS[[#This Row],[LIVE_VALUE]],MIS[[#This Row],[LIVE_VALUE]]-MIS[[#This Row],[VALUE]])</f>
        <v>-13588.99999999992</v>
      </c>
      <c r="AH2412" t="str" cm="1">
        <f t="array" ref="AH2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2" t="str">
        <f>MIS[[#This Row],[TRADING SYMBOL]]</f>
        <v>SENSEX2552081300PE</v>
      </c>
      <c r="AJ2412" t="str">
        <f>IF(RIGHT(MIS[[#This Row],[Main/Hedge]],4)="MAIN","MAIN","HEDGE")</f>
        <v>MAIN</v>
      </c>
      <c r="AK2412" t="str" cm="1">
        <f t="array" ref="AK2412">_xlfn._xlws.FILTER(Table4[Column1],ISNUMBER(SEARCH(Table4[Column1],MIS[[#This Row],[OrderUniqueIdentifier]])),"")</f>
        <v>MS</v>
      </c>
    </row>
    <row r="2413" spans="1:37" x14ac:dyDescent="0.25">
      <c r="A2413" t="s">
        <v>71</v>
      </c>
      <c r="B2413" t="s">
        <v>873</v>
      </c>
      <c r="C2413" t="s">
        <v>4382</v>
      </c>
      <c r="D2413" t="s">
        <v>72</v>
      </c>
      <c r="E2413" t="s">
        <v>744</v>
      </c>
      <c r="F2413" t="s">
        <v>98</v>
      </c>
      <c r="G2413" t="s">
        <v>74</v>
      </c>
      <c r="H2413" t="s">
        <v>75</v>
      </c>
      <c r="I2413" t="s">
        <v>76</v>
      </c>
      <c r="J2413" t="s">
        <v>77</v>
      </c>
      <c r="K2413">
        <v>20</v>
      </c>
      <c r="L2413" t="s">
        <v>77</v>
      </c>
      <c r="M2413" t="s">
        <v>78</v>
      </c>
      <c r="N2413" t="s">
        <v>3410</v>
      </c>
      <c r="O2413" t="s">
        <v>3273</v>
      </c>
      <c r="P2413" t="s">
        <v>3213</v>
      </c>
      <c r="Q2413" t="s">
        <v>747</v>
      </c>
      <c r="R2413" t="s">
        <v>79</v>
      </c>
      <c r="S2413" t="s">
        <v>40</v>
      </c>
      <c r="T2413" t="s">
        <v>748</v>
      </c>
      <c r="U2413" t="s">
        <v>100</v>
      </c>
      <c r="V2413" t="s">
        <v>80</v>
      </c>
      <c r="W2413">
        <v>83500</v>
      </c>
      <c r="X2413" t="s">
        <v>81</v>
      </c>
      <c r="Y2413">
        <v>20</v>
      </c>
      <c r="Z2413" t="s">
        <v>3275</v>
      </c>
      <c r="AA2413" t="s">
        <v>3215</v>
      </c>
      <c r="AB2413" t="s">
        <v>90</v>
      </c>
      <c r="AC2413" t="s">
        <v>84</v>
      </c>
      <c r="AD2413">
        <f>_xlfn.XLOOKUP(MIS[[#This Row],[TRADING SYMBOL]],[1]Sheet1!$D:$D,[1]Sheet1!$C:$C)</f>
        <v>99.8</v>
      </c>
      <c r="AE2413">
        <f>MIS[[#This Row],[OrderAverageTradedPrice]]*MIS[[#This Row],[OrderQuantity]]</f>
        <v>2579</v>
      </c>
      <c r="AF2413">
        <f>MIS[[#This Row],[LTP]]*MIS[[#This Row],[OrderQuantity]]</f>
        <v>1996</v>
      </c>
      <c r="AG2413">
        <f>IF(MIS[[#This Row],[OrderSide]]="SELL",MIS[[#This Row],[VALUE]]-MIS[[#This Row],[LIVE_VALUE]],MIS[[#This Row],[LIVE_VALUE]]-MIS[[#This Row],[VALUE]])</f>
        <v>-583</v>
      </c>
      <c r="AH2413" t="str" cm="1">
        <f t="array" ref="AH2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3" t="str">
        <f>MIS[[#This Row],[TRADING SYMBOL]]</f>
        <v>SENSEX2552083500CE</v>
      </c>
      <c r="AJ2413" t="str">
        <f>IF(RIGHT(MIS[[#This Row],[Main/Hedge]],4)="MAIN","MAIN","HEDGE")</f>
        <v>MAIN</v>
      </c>
      <c r="AK2413" t="str" cm="1">
        <f t="array" ref="AK2413">_xlfn._xlws.FILTER(Table4[Column1],ISNUMBER(SEARCH(Table4[Column1],MIS[[#This Row],[OrderUniqueIdentifier]])),"")</f>
        <v>MS</v>
      </c>
    </row>
    <row r="2414" spans="1:37" x14ac:dyDescent="0.25">
      <c r="A2414" t="s">
        <v>71</v>
      </c>
      <c r="B2414" t="s">
        <v>880</v>
      </c>
      <c r="C2414" t="s">
        <v>4405</v>
      </c>
      <c r="D2414" t="s">
        <v>72</v>
      </c>
      <c r="E2414" t="s">
        <v>126</v>
      </c>
      <c r="F2414" t="s">
        <v>98</v>
      </c>
      <c r="G2414" t="s">
        <v>74</v>
      </c>
      <c r="H2414" t="s">
        <v>75</v>
      </c>
      <c r="I2414" t="s">
        <v>76</v>
      </c>
      <c r="J2414" t="s">
        <v>77</v>
      </c>
      <c r="K2414">
        <v>40</v>
      </c>
      <c r="L2414" t="s">
        <v>77</v>
      </c>
      <c r="M2414" t="s">
        <v>78</v>
      </c>
      <c r="N2414" t="s">
        <v>4406</v>
      </c>
      <c r="O2414" t="s">
        <v>3273</v>
      </c>
      <c r="P2414" t="s">
        <v>3213</v>
      </c>
      <c r="Q2414" t="s">
        <v>127</v>
      </c>
      <c r="R2414" t="s">
        <v>79</v>
      </c>
      <c r="S2414" t="s">
        <v>40</v>
      </c>
      <c r="T2414" t="s">
        <v>128</v>
      </c>
      <c r="U2414" t="s">
        <v>100</v>
      </c>
      <c r="V2414" t="s">
        <v>80</v>
      </c>
      <c r="W2414">
        <v>83300</v>
      </c>
      <c r="X2414" t="s">
        <v>81</v>
      </c>
      <c r="Y2414">
        <v>40</v>
      </c>
      <c r="Z2414" t="s">
        <v>3275</v>
      </c>
      <c r="AA2414" t="s">
        <v>3215</v>
      </c>
      <c r="AB2414" t="s">
        <v>90</v>
      </c>
      <c r="AC2414" t="s">
        <v>84</v>
      </c>
      <c r="AD2414">
        <f>_xlfn.XLOOKUP(MIS[[#This Row],[TRADING SYMBOL]],[1]Sheet1!$D:$D,[1]Sheet1!$C:$C)</f>
        <v>130.19999999999999</v>
      </c>
      <c r="AE2414">
        <f>MIS[[#This Row],[OrderAverageTradedPrice]]*MIS[[#This Row],[OrderQuantity]]</f>
        <v>6698</v>
      </c>
      <c r="AF2414">
        <f>MIS[[#This Row],[LTP]]*MIS[[#This Row],[OrderQuantity]]</f>
        <v>5208</v>
      </c>
      <c r="AG2414">
        <f>IF(MIS[[#This Row],[OrderSide]]="SELL",MIS[[#This Row],[VALUE]]-MIS[[#This Row],[LIVE_VALUE]],MIS[[#This Row],[LIVE_VALUE]]-MIS[[#This Row],[VALUE]])</f>
        <v>-1490</v>
      </c>
      <c r="AH2414" t="str" cm="1">
        <f t="array" ref="AH2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4" t="str">
        <f>MIS[[#This Row],[TRADING SYMBOL]]</f>
        <v>SENSEX2552083300CE</v>
      </c>
      <c r="AJ2414" t="str">
        <f>IF(RIGHT(MIS[[#This Row],[Main/Hedge]],4)="MAIN","MAIN","HEDGE")</f>
        <v>MAIN</v>
      </c>
      <c r="AK2414" t="str" cm="1">
        <f t="array" ref="AK2414">_xlfn._xlws.FILTER(Table4[Column1],ISNUMBER(SEARCH(Table4[Column1],MIS[[#This Row],[OrderUniqueIdentifier]])),"")</f>
        <v>MS</v>
      </c>
    </row>
    <row r="2415" spans="1:37" x14ac:dyDescent="0.25">
      <c r="A2415" t="s">
        <v>71</v>
      </c>
      <c r="B2415" t="s">
        <v>901</v>
      </c>
      <c r="C2415" t="s">
        <v>4491</v>
      </c>
      <c r="D2415" t="s">
        <v>72</v>
      </c>
      <c r="E2415" t="s">
        <v>211</v>
      </c>
      <c r="F2415" t="s">
        <v>98</v>
      </c>
      <c r="G2415" t="s">
        <v>74</v>
      </c>
      <c r="H2415" t="s">
        <v>75</v>
      </c>
      <c r="I2415" t="s">
        <v>76</v>
      </c>
      <c r="J2415" t="s">
        <v>77</v>
      </c>
      <c r="K2415">
        <v>20</v>
      </c>
      <c r="L2415" t="s">
        <v>77</v>
      </c>
      <c r="M2415" t="s">
        <v>78</v>
      </c>
      <c r="N2415" t="s">
        <v>4492</v>
      </c>
      <c r="O2415" t="s">
        <v>3273</v>
      </c>
      <c r="P2415" t="s">
        <v>3213</v>
      </c>
      <c r="Q2415" t="s">
        <v>213</v>
      </c>
      <c r="R2415" t="s">
        <v>79</v>
      </c>
      <c r="S2415" t="s">
        <v>40</v>
      </c>
      <c r="T2415" t="s">
        <v>214</v>
      </c>
      <c r="U2415" t="s">
        <v>100</v>
      </c>
      <c r="V2415" t="s">
        <v>80</v>
      </c>
      <c r="W2415">
        <v>83400</v>
      </c>
      <c r="X2415" t="s">
        <v>81</v>
      </c>
      <c r="Y2415">
        <v>20</v>
      </c>
      <c r="Z2415" t="s">
        <v>3275</v>
      </c>
      <c r="AA2415" t="s">
        <v>3215</v>
      </c>
      <c r="AB2415" t="s">
        <v>90</v>
      </c>
      <c r="AC2415" t="s">
        <v>84</v>
      </c>
      <c r="AD2415">
        <f>_xlfn.XLOOKUP(MIS[[#This Row],[TRADING SYMBOL]],[1]Sheet1!$D:$D,[1]Sheet1!$C:$C)</f>
        <v>114.3</v>
      </c>
      <c r="AE2415">
        <f>MIS[[#This Row],[OrderAverageTradedPrice]]*MIS[[#This Row],[OrderQuantity]]</f>
        <v>2945</v>
      </c>
      <c r="AF2415">
        <f>MIS[[#This Row],[LTP]]*MIS[[#This Row],[OrderQuantity]]</f>
        <v>2286</v>
      </c>
      <c r="AG2415">
        <f>IF(MIS[[#This Row],[OrderSide]]="SELL",MIS[[#This Row],[VALUE]]-MIS[[#This Row],[LIVE_VALUE]],MIS[[#This Row],[LIVE_VALUE]]-MIS[[#This Row],[VALUE]])</f>
        <v>-659</v>
      </c>
      <c r="AH2415" t="str" cm="1">
        <f t="array" ref="AH2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5" t="str">
        <f>MIS[[#This Row],[TRADING SYMBOL]]</f>
        <v>SENSEX2552083400CE</v>
      </c>
      <c r="AJ2415" t="str">
        <f>IF(RIGHT(MIS[[#This Row],[Main/Hedge]],4)="MAIN","MAIN","HEDGE")</f>
        <v>MAIN</v>
      </c>
      <c r="AK2415" t="str" cm="1">
        <f t="array" ref="AK2415">_xlfn._xlws.FILTER(Table4[Column1],ISNUMBER(SEARCH(Table4[Column1],MIS[[#This Row],[OrderUniqueIdentifier]])),"")</f>
        <v>MS</v>
      </c>
    </row>
    <row r="2416" spans="1:37" x14ac:dyDescent="0.25">
      <c r="A2416" t="s">
        <v>71</v>
      </c>
      <c r="B2416" t="s">
        <v>916</v>
      </c>
      <c r="C2416" t="s">
        <v>4525</v>
      </c>
      <c r="D2416" t="s">
        <v>72</v>
      </c>
      <c r="E2416" t="s">
        <v>744</v>
      </c>
      <c r="F2416" t="s">
        <v>98</v>
      </c>
      <c r="G2416" t="s">
        <v>74</v>
      </c>
      <c r="H2416" t="s">
        <v>75</v>
      </c>
      <c r="I2416" t="s">
        <v>76</v>
      </c>
      <c r="J2416" t="s">
        <v>77</v>
      </c>
      <c r="K2416">
        <v>20</v>
      </c>
      <c r="L2416" t="s">
        <v>77</v>
      </c>
      <c r="M2416" t="s">
        <v>78</v>
      </c>
      <c r="N2416" t="s">
        <v>3633</v>
      </c>
      <c r="O2416" t="s">
        <v>3273</v>
      </c>
      <c r="P2416" t="s">
        <v>3213</v>
      </c>
      <c r="Q2416" t="s">
        <v>747</v>
      </c>
      <c r="R2416" t="s">
        <v>79</v>
      </c>
      <c r="S2416" t="s">
        <v>40</v>
      </c>
      <c r="T2416" t="s">
        <v>748</v>
      </c>
      <c r="U2416" t="s">
        <v>100</v>
      </c>
      <c r="V2416" t="s">
        <v>80</v>
      </c>
      <c r="W2416">
        <v>83500</v>
      </c>
      <c r="X2416" t="s">
        <v>81</v>
      </c>
      <c r="Y2416">
        <v>20</v>
      </c>
      <c r="Z2416" t="s">
        <v>3275</v>
      </c>
      <c r="AA2416" t="s">
        <v>3215</v>
      </c>
      <c r="AB2416" t="s">
        <v>90</v>
      </c>
      <c r="AC2416" t="s">
        <v>84</v>
      </c>
      <c r="AD2416">
        <f>_xlfn.XLOOKUP(MIS[[#This Row],[TRADING SYMBOL]],[1]Sheet1!$D:$D,[1]Sheet1!$C:$C)</f>
        <v>99.8</v>
      </c>
      <c r="AE2416">
        <f>MIS[[#This Row],[OrderAverageTradedPrice]]*MIS[[#This Row],[OrderQuantity]]</f>
        <v>2583</v>
      </c>
      <c r="AF2416">
        <f>MIS[[#This Row],[LTP]]*MIS[[#This Row],[OrderQuantity]]</f>
        <v>1996</v>
      </c>
      <c r="AG2416">
        <f>IF(MIS[[#This Row],[OrderSide]]="SELL",MIS[[#This Row],[VALUE]]-MIS[[#This Row],[LIVE_VALUE]],MIS[[#This Row],[LIVE_VALUE]]-MIS[[#This Row],[VALUE]])</f>
        <v>-587</v>
      </c>
      <c r="AH2416" t="str" cm="1">
        <f t="array" ref="AH2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6" t="str">
        <f>MIS[[#This Row],[TRADING SYMBOL]]</f>
        <v>SENSEX2552083500CE</v>
      </c>
      <c r="AJ2416" t="str">
        <f>IF(RIGHT(MIS[[#This Row],[Main/Hedge]],4)="MAIN","MAIN","HEDGE")</f>
        <v>MAIN</v>
      </c>
      <c r="AK2416" t="str" cm="1">
        <f t="array" ref="AK2416">_xlfn._xlws.FILTER(Table4[Column1],ISNUMBER(SEARCH(Table4[Column1],MIS[[#This Row],[OrderUniqueIdentifier]])),"")</f>
        <v>MS</v>
      </c>
    </row>
    <row r="2417" spans="1:37" x14ac:dyDescent="0.25">
      <c r="A2417" t="s">
        <v>71</v>
      </c>
      <c r="B2417" t="s">
        <v>923</v>
      </c>
      <c r="C2417" t="s">
        <v>4554</v>
      </c>
      <c r="D2417" t="s">
        <v>72</v>
      </c>
      <c r="E2417" t="s">
        <v>211</v>
      </c>
      <c r="F2417" t="s">
        <v>98</v>
      </c>
      <c r="G2417" t="s">
        <v>74</v>
      </c>
      <c r="H2417" t="s">
        <v>75</v>
      </c>
      <c r="I2417" t="s">
        <v>76</v>
      </c>
      <c r="J2417" t="s">
        <v>77</v>
      </c>
      <c r="K2417">
        <v>100</v>
      </c>
      <c r="L2417" t="s">
        <v>77</v>
      </c>
      <c r="M2417" t="s">
        <v>78</v>
      </c>
      <c r="N2417" t="s">
        <v>4555</v>
      </c>
      <c r="O2417" t="s">
        <v>3273</v>
      </c>
      <c r="P2417" t="s">
        <v>3213</v>
      </c>
      <c r="Q2417" t="s">
        <v>213</v>
      </c>
      <c r="R2417" t="s">
        <v>79</v>
      </c>
      <c r="S2417" t="s">
        <v>40</v>
      </c>
      <c r="T2417" t="s">
        <v>214</v>
      </c>
      <c r="U2417" t="s">
        <v>100</v>
      </c>
      <c r="V2417" t="s">
        <v>80</v>
      </c>
      <c r="W2417">
        <v>83400</v>
      </c>
      <c r="X2417" t="s">
        <v>81</v>
      </c>
      <c r="Y2417">
        <v>100</v>
      </c>
      <c r="Z2417" t="s">
        <v>3275</v>
      </c>
      <c r="AA2417" t="s">
        <v>3215</v>
      </c>
      <c r="AB2417" t="s">
        <v>90</v>
      </c>
      <c r="AC2417" t="s">
        <v>84</v>
      </c>
      <c r="AD2417">
        <f>_xlfn.XLOOKUP(MIS[[#This Row],[TRADING SYMBOL]],[1]Sheet1!$D:$D,[1]Sheet1!$C:$C)</f>
        <v>114.3</v>
      </c>
      <c r="AE2417">
        <f>MIS[[#This Row],[OrderAverageTradedPrice]]*MIS[[#This Row],[OrderQuantity]]</f>
        <v>14731</v>
      </c>
      <c r="AF2417">
        <f>MIS[[#This Row],[LTP]]*MIS[[#This Row],[OrderQuantity]]</f>
        <v>11430</v>
      </c>
      <c r="AG2417">
        <f>IF(MIS[[#This Row],[OrderSide]]="SELL",MIS[[#This Row],[VALUE]]-MIS[[#This Row],[LIVE_VALUE]],MIS[[#This Row],[LIVE_VALUE]]-MIS[[#This Row],[VALUE]])</f>
        <v>-3301</v>
      </c>
      <c r="AH2417" t="str" cm="1">
        <f t="array" ref="AH2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7" t="str">
        <f>MIS[[#This Row],[TRADING SYMBOL]]</f>
        <v>SENSEX2552083400CE</v>
      </c>
      <c r="AJ2417" t="str">
        <f>IF(RIGHT(MIS[[#This Row],[Main/Hedge]],4)="MAIN","MAIN","HEDGE")</f>
        <v>MAIN</v>
      </c>
      <c r="AK2417" t="str" cm="1">
        <f t="array" ref="AK2417">_xlfn._xlws.FILTER(Table4[Column1],ISNUMBER(SEARCH(Table4[Column1],MIS[[#This Row],[OrderUniqueIdentifier]])),"")</f>
        <v>MS</v>
      </c>
    </row>
    <row r="2418" spans="1:37" x14ac:dyDescent="0.25">
      <c r="A2418" t="s">
        <v>71</v>
      </c>
      <c r="B2418" t="s">
        <v>931</v>
      </c>
      <c r="C2418" t="s">
        <v>4585</v>
      </c>
      <c r="D2418" t="s">
        <v>72</v>
      </c>
      <c r="E2418" t="s">
        <v>126</v>
      </c>
      <c r="F2418" t="s">
        <v>98</v>
      </c>
      <c r="G2418" t="s">
        <v>74</v>
      </c>
      <c r="H2418" t="s">
        <v>75</v>
      </c>
      <c r="I2418" t="s">
        <v>76</v>
      </c>
      <c r="J2418" t="s">
        <v>77</v>
      </c>
      <c r="K2418">
        <v>80</v>
      </c>
      <c r="L2418" t="s">
        <v>77</v>
      </c>
      <c r="M2418" t="s">
        <v>78</v>
      </c>
      <c r="N2418" t="s">
        <v>4586</v>
      </c>
      <c r="O2418" t="s">
        <v>3273</v>
      </c>
      <c r="P2418" t="s">
        <v>3213</v>
      </c>
      <c r="Q2418" t="s">
        <v>127</v>
      </c>
      <c r="R2418" t="s">
        <v>79</v>
      </c>
      <c r="S2418" t="s">
        <v>40</v>
      </c>
      <c r="T2418" t="s">
        <v>128</v>
      </c>
      <c r="U2418" t="s">
        <v>100</v>
      </c>
      <c r="V2418" t="s">
        <v>80</v>
      </c>
      <c r="W2418">
        <v>83300</v>
      </c>
      <c r="X2418" t="s">
        <v>81</v>
      </c>
      <c r="Y2418">
        <v>80</v>
      </c>
      <c r="Z2418" t="s">
        <v>3275</v>
      </c>
      <c r="AA2418" t="s">
        <v>3215</v>
      </c>
      <c r="AB2418" t="s">
        <v>90</v>
      </c>
      <c r="AC2418" t="s">
        <v>84</v>
      </c>
      <c r="AD2418">
        <f>_xlfn.XLOOKUP(MIS[[#This Row],[TRADING SYMBOL]],[1]Sheet1!$D:$D,[1]Sheet1!$C:$C)</f>
        <v>130.19999999999999</v>
      </c>
      <c r="AE2418">
        <f>MIS[[#This Row],[OrderAverageTradedPrice]]*MIS[[#This Row],[OrderQuantity]]</f>
        <v>13358</v>
      </c>
      <c r="AF2418">
        <f>MIS[[#This Row],[LTP]]*MIS[[#This Row],[OrderQuantity]]</f>
        <v>10416</v>
      </c>
      <c r="AG2418">
        <f>IF(MIS[[#This Row],[OrderSide]]="SELL",MIS[[#This Row],[VALUE]]-MIS[[#This Row],[LIVE_VALUE]],MIS[[#This Row],[LIVE_VALUE]]-MIS[[#This Row],[VALUE]])</f>
        <v>-2942</v>
      </c>
      <c r="AH2418" t="str" cm="1">
        <f t="array" ref="AH2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8" t="str">
        <f>MIS[[#This Row],[TRADING SYMBOL]]</f>
        <v>SENSEX2552083300CE</v>
      </c>
      <c r="AJ2418" t="str">
        <f>IF(RIGHT(MIS[[#This Row],[Main/Hedge]],4)="MAIN","MAIN","HEDGE")</f>
        <v>MAIN</v>
      </c>
      <c r="AK2418" t="str" cm="1">
        <f t="array" ref="AK2418">_xlfn._xlws.FILTER(Table4[Column1],ISNUMBER(SEARCH(Table4[Column1],MIS[[#This Row],[OrderUniqueIdentifier]])),"")</f>
        <v>MS</v>
      </c>
    </row>
    <row r="2419" spans="1:37" x14ac:dyDescent="0.25">
      <c r="A2419" t="s">
        <v>71</v>
      </c>
      <c r="B2419" t="s">
        <v>940</v>
      </c>
      <c r="C2419" t="s">
        <v>4618</v>
      </c>
      <c r="D2419" t="s">
        <v>72</v>
      </c>
      <c r="E2419" t="s">
        <v>211</v>
      </c>
      <c r="F2419" t="s">
        <v>98</v>
      </c>
      <c r="G2419" t="s">
        <v>74</v>
      </c>
      <c r="H2419" t="s">
        <v>75</v>
      </c>
      <c r="I2419" t="s">
        <v>76</v>
      </c>
      <c r="J2419" t="s">
        <v>77</v>
      </c>
      <c r="K2419">
        <v>80</v>
      </c>
      <c r="L2419" t="s">
        <v>77</v>
      </c>
      <c r="M2419" t="s">
        <v>78</v>
      </c>
      <c r="N2419" t="s">
        <v>4619</v>
      </c>
      <c r="O2419" t="s">
        <v>3273</v>
      </c>
      <c r="P2419" t="s">
        <v>3213</v>
      </c>
      <c r="Q2419" t="s">
        <v>213</v>
      </c>
      <c r="R2419" t="s">
        <v>79</v>
      </c>
      <c r="S2419" t="s">
        <v>40</v>
      </c>
      <c r="T2419" t="s">
        <v>214</v>
      </c>
      <c r="U2419" t="s">
        <v>100</v>
      </c>
      <c r="V2419" t="s">
        <v>80</v>
      </c>
      <c r="W2419">
        <v>83400</v>
      </c>
      <c r="X2419" t="s">
        <v>81</v>
      </c>
      <c r="Y2419">
        <v>80</v>
      </c>
      <c r="Z2419" t="s">
        <v>3275</v>
      </c>
      <c r="AA2419" t="s">
        <v>3215</v>
      </c>
      <c r="AB2419" t="s">
        <v>90</v>
      </c>
      <c r="AC2419" t="s">
        <v>84</v>
      </c>
      <c r="AD2419">
        <f>_xlfn.XLOOKUP(MIS[[#This Row],[TRADING SYMBOL]],[1]Sheet1!$D:$D,[1]Sheet1!$C:$C)</f>
        <v>114.3</v>
      </c>
      <c r="AE2419">
        <f>MIS[[#This Row],[OrderAverageTradedPrice]]*MIS[[#This Row],[OrderQuantity]]</f>
        <v>11751</v>
      </c>
      <c r="AF2419">
        <f>MIS[[#This Row],[LTP]]*MIS[[#This Row],[OrderQuantity]]</f>
        <v>9144</v>
      </c>
      <c r="AG2419">
        <f>IF(MIS[[#This Row],[OrderSide]]="SELL",MIS[[#This Row],[VALUE]]-MIS[[#This Row],[LIVE_VALUE]],MIS[[#This Row],[LIVE_VALUE]]-MIS[[#This Row],[VALUE]])</f>
        <v>-2607</v>
      </c>
      <c r="AH2419" t="str" cm="1">
        <f t="array" ref="AH2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9" t="str">
        <f>MIS[[#This Row],[TRADING SYMBOL]]</f>
        <v>SENSEX2552083400CE</v>
      </c>
      <c r="AJ2419" t="str">
        <f>IF(RIGHT(MIS[[#This Row],[Main/Hedge]],4)="MAIN","MAIN","HEDGE")</f>
        <v>MAIN</v>
      </c>
      <c r="AK2419" t="str" cm="1">
        <f t="array" ref="AK2419">_xlfn._xlws.FILTER(Table4[Column1],ISNUMBER(SEARCH(Table4[Column1],MIS[[#This Row],[OrderUniqueIdentifier]])),"")</f>
        <v>MS</v>
      </c>
    </row>
    <row r="2420" spans="1:37" x14ac:dyDescent="0.25">
      <c r="A2420" t="s">
        <v>71</v>
      </c>
      <c r="B2420" t="s">
        <v>960</v>
      </c>
      <c r="C2420" t="s">
        <v>4679</v>
      </c>
      <c r="D2420" t="s">
        <v>72</v>
      </c>
      <c r="E2420" t="s">
        <v>744</v>
      </c>
      <c r="F2420" t="s">
        <v>98</v>
      </c>
      <c r="G2420" t="s">
        <v>74</v>
      </c>
      <c r="H2420" t="s">
        <v>75</v>
      </c>
      <c r="I2420" t="s">
        <v>76</v>
      </c>
      <c r="J2420" t="s">
        <v>77</v>
      </c>
      <c r="K2420">
        <v>40</v>
      </c>
      <c r="L2420" t="s">
        <v>77</v>
      </c>
      <c r="M2420" t="s">
        <v>78</v>
      </c>
      <c r="N2420" t="s">
        <v>4649</v>
      </c>
      <c r="O2420" t="s">
        <v>3273</v>
      </c>
      <c r="P2420" t="s">
        <v>3213</v>
      </c>
      <c r="Q2420" t="s">
        <v>747</v>
      </c>
      <c r="R2420" t="s">
        <v>79</v>
      </c>
      <c r="S2420" t="s">
        <v>40</v>
      </c>
      <c r="T2420" t="s">
        <v>748</v>
      </c>
      <c r="U2420" t="s">
        <v>100</v>
      </c>
      <c r="V2420" t="s">
        <v>80</v>
      </c>
      <c r="W2420">
        <v>83500</v>
      </c>
      <c r="X2420" t="s">
        <v>81</v>
      </c>
      <c r="Y2420">
        <v>40</v>
      </c>
      <c r="Z2420" t="s">
        <v>3275</v>
      </c>
      <c r="AA2420" t="s">
        <v>3215</v>
      </c>
      <c r="AB2420" t="s">
        <v>90</v>
      </c>
      <c r="AC2420" t="s">
        <v>84</v>
      </c>
      <c r="AD2420">
        <f>_xlfn.XLOOKUP(MIS[[#This Row],[TRADING SYMBOL]],[1]Sheet1!$D:$D,[1]Sheet1!$C:$C)</f>
        <v>99.8</v>
      </c>
      <c r="AE2420">
        <f>MIS[[#This Row],[OrderAverageTradedPrice]]*MIS[[#This Row],[OrderQuantity]]</f>
        <v>5140</v>
      </c>
      <c r="AF2420">
        <f>MIS[[#This Row],[LTP]]*MIS[[#This Row],[OrderQuantity]]</f>
        <v>3992</v>
      </c>
      <c r="AG2420">
        <f>IF(MIS[[#This Row],[OrderSide]]="SELL",MIS[[#This Row],[VALUE]]-MIS[[#This Row],[LIVE_VALUE]],MIS[[#This Row],[LIVE_VALUE]]-MIS[[#This Row],[VALUE]])</f>
        <v>-1148</v>
      </c>
      <c r="AH2420" t="str" cm="1">
        <f t="array" ref="AH2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0" t="str">
        <f>MIS[[#This Row],[TRADING SYMBOL]]</f>
        <v>SENSEX2552083500CE</v>
      </c>
      <c r="AJ2420" t="str">
        <f>IF(RIGHT(MIS[[#This Row],[Main/Hedge]],4)="MAIN","MAIN","HEDGE")</f>
        <v>MAIN</v>
      </c>
      <c r="AK2420" t="str" cm="1">
        <f t="array" ref="AK2420">_xlfn._xlws.FILTER(Table4[Column1],ISNUMBER(SEARCH(Table4[Column1],MIS[[#This Row],[OrderUniqueIdentifier]])),"")</f>
        <v>MS</v>
      </c>
    </row>
    <row r="2421" spans="1:37" x14ac:dyDescent="0.25">
      <c r="A2421" t="s">
        <v>71</v>
      </c>
      <c r="B2421" t="s">
        <v>960</v>
      </c>
      <c r="C2421" t="s">
        <v>4680</v>
      </c>
      <c r="D2421" t="s">
        <v>72</v>
      </c>
      <c r="E2421" t="s">
        <v>3226</v>
      </c>
      <c r="F2421" t="s">
        <v>98</v>
      </c>
      <c r="G2421" t="s">
        <v>74</v>
      </c>
      <c r="H2421" t="s">
        <v>75</v>
      </c>
      <c r="I2421" t="s">
        <v>76</v>
      </c>
      <c r="J2421" t="s">
        <v>77</v>
      </c>
      <c r="K2421">
        <v>40</v>
      </c>
      <c r="L2421" t="s">
        <v>77</v>
      </c>
      <c r="M2421" t="s">
        <v>78</v>
      </c>
      <c r="N2421" t="s">
        <v>4453</v>
      </c>
      <c r="O2421" t="s">
        <v>3213</v>
      </c>
      <c r="P2421" t="s">
        <v>3213</v>
      </c>
      <c r="Q2421" t="s">
        <v>3229</v>
      </c>
      <c r="R2421" t="s">
        <v>79</v>
      </c>
      <c r="S2421" t="s">
        <v>40</v>
      </c>
      <c r="T2421" t="s">
        <v>3230</v>
      </c>
      <c r="U2421" t="s">
        <v>100</v>
      </c>
      <c r="V2421" t="s">
        <v>80</v>
      </c>
      <c r="W2421">
        <v>81300</v>
      </c>
      <c r="X2421" t="s">
        <v>85</v>
      </c>
      <c r="Y2421">
        <v>40</v>
      </c>
      <c r="Z2421" t="s">
        <v>3215</v>
      </c>
      <c r="AA2421" t="s">
        <v>3215</v>
      </c>
      <c r="AB2421" t="s">
        <v>107</v>
      </c>
      <c r="AC2421" t="s">
        <v>84</v>
      </c>
      <c r="AD2421">
        <f>_xlfn.XLOOKUP(MIS[[#This Row],[TRADING SYMBOL]],[1]Sheet1!$D:$D,[1]Sheet1!$C:$C)</f>
        <v>124</v>
      </c>
      <c r="AE2421">
        <f>MIS[[#This Row],[OrderAverageTradedPrice]]*MIS[[#This Row],[OrderQuantity]]</f>
        <v>7982</v>
      </c>
      <c r="AF2421">
        <f>MIS[[#This Row],[LTP]]*MIS[[#This Row],[OrderQuantity]]</f>
        <v>4960</v>
      </c>
      <c r="AG2421">
        <f>IF(MIS[[#This Row],[OrderSide]]="SELL",MIS[[#This Row],[VALUE]]-MIS[[#This Row],[LIVE_VALUE]],MIS[[#This Row],[LIVE_VALUE]]-MIS[[#This Row],[VALUE]])</f>
        <v>-3022</v>
      </c>
      <c r="AH2421" t="str" cm="1">
        <f t="array" ref="AH2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1" t="str">
        <f>MIS[[#This Row],[TRADING SYMBOL]]</f>
        <v>SENSEX2552081300PE</v>
      </c>
      <c r="AJ2421" t="str">
        <f>IF(RIGHT(MIS[[#This Row],[Main/Hedge]],4)="MAIN","MAIN","HEDGE")</f>
        <v>MAIN</v>
      </c>
      <c r="AK2421" t="str" cm="1">
        <f t="array" ref="AK2421">_xlfn._xlws.FILTER(Table4[Column1],ISNUMBER(SEARCH(Table4[Column1],MIS[[#This Row],[OrderUniqueIdentifier]])),"")</f>
        <v>MS</v>
      </c>
    </row>
    <row r="2422" spans="1:37" x14ac:dyDescent="0.25">
      <c r="A2422" t="s">
        <v>71</v>
      </c>
      <c r="B2422" t="s">
        <v>969</v>
      </c>
      <c r="C2422" t="s">
        <v>4704</v>
      </c>
      <c r="D2422" t="s">
        <v>72</v>
      </c>
      <c r="E2422" t="s">
        <v>211</v>
      </c>
      <c r="F2422" t="s">
        <v>98</v>
      </c>
      <c r="G2422" t="s">
        <v>74</v>
      </c>
      <c r="H2422" t="s">
        <v>75</v>
      </c>
      <c r="I2422" t="s">
        <v>76</v>
      </c>
      <c r="J2422" t="s">
        <v>77</v>
      </c>
      <c r="K2422">
        <v>200</v>
      </c>
      <c r="L2422" t="s">
        <v>77</v>
      </c>
      <c r="M2422" t="s">
        <v>78</v>
      </c>
      <c r="N2422" t="s">
        <v>4705</v>
      </c>
      <c r="O2422" t="s">
        <v>3273</v>
      </c>
      <c r="P2422" t="s">
        <v>3213</v>
      </c>
      <c r="Q2422" t="s">
        <v>213</v>
      </c>
      <c r="R2422" t="s">
        <v>79</v>
      </c>
      <c r="S2422" t="s">
        <v>40</v>
      </c>
      <c r="T2422" t="s">
        <v>214</v>
      </c>
      <c r="U2422" t="s">
        <v>100</v>
      </c>
      <c r="V2422" t="s">
        <v>80</v>
      </c>
      <c r="W2422">
        <v>83400</v>
      </c>
      <c r="X2422" t="s">
        <v>81</v>
      </c>
      <c r="Y2422">
        <v>200</v>
      </c>
      <c r="Z2422" t="s">
        <v>3275</v>
      </c>
      <c r="AA2422" t="s">
        <v>3215</v>
      </c>
      <c r="AB2422" t="s">
        <v>90</v>
      </c>
      <c r="AC2422" t="s">
        <v>84</v>
      </c>
      <c r="AD2422">
        <f>_xlfn.XLOOKUP(MIS[[#This Row],[TRADING SYMBOL]],[1]Sheet1!$D:$D,[1]Sheet1!$C:$C)</f>
        <v>114.3</v>
      </c>
      <c r="AE2422">
        <f>MIS[[#This Row],[OrderAverageTradedPrice]]*MIS[[#This Row],[OrderQuantity]]</f>
        <v>29213</v>
      </c>
      <c r="AF2422">
        <f>MIS[[#This Row],[LTP]]*MIS[[#This Row],[OrderQuantity]]</f>
        <v>22860</v>
      </c>
      <c r="AG2422">
        <f>IF(MIS[[#This Row],[OrderSide]]="SELL",MIS[[#This Row],[VALUE]]-MIS[[#This Row],[LIVE_VALUE]],MIS[[#This Row],[LIVE_VALUE]]-MIS[[#This Row],[VALUE]])</f>
        <v>-6353</v>
      </c>
      <c r="AH2422" t="str" cm="1">
        <f t="array" ref="AH2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2" t="str">
        <f>MIS[[#This Row],[TRADING SYMBOL]]</f>
        <v>SENSEX2552083400CE</v>
      </c>
      <c r="AJ2422" t="str">
        <f>IF(RIGHT(MIS[[#This Row],[Main/Hedge]],4)="MAIN","MAIN","HEDGE")</f>
        <v>MAIN</v>
      </c>
      <c r="AK2422" t="str" cm="1">
        <f t="array" ref="AK2422">_xlfn._xlws.FILTER(Table4[Column1],ISNUMBER(SEARCH(Table4[Column1],MIS[[#This Row],[OrderUniqueIdentifier]])),"")</f>
        <v>MS</v>
      </c>
    </row>
    <row r="2423" spans="1:37" x14ac:dyDescent="0.25">
      <c r="A2423" t="s">
        <v>71</v>
      </c>
      <c r="B2423" t="s">
        <v>978</v>
      </c>
      <c r="C2423" t="s">
        <v>4730</v>
      </c>
      <c r="D2423" t="s">
        <v>72</v>
      </c>
      <c r="E2423" t="s">
        <v>211</v>
      </c>
      <c r="F2423" t="s">
        <v>98</v>
      </c>
      <c r="G2423" t="s">
        <v>74</v>
      </c>
      <c r="H2423" t="s">
        <v>75</v>
      </c>
      <c r="I2423" t="s">
        <v>76</v>
      </c>
      <c r="J2423" t="s">
        <v>77</v>
      </c>
      <c r="K2423">
        <v>20</v>
      </c>
      <c r="L2423" t="s">
        <v>77</v>
      </c>
      <c r="M2423" t="s">
        <v>78</v>
      </c>
      <c r="N2423" t="s">
        <v>4092</v>
      </c>
      <c r="O2423" t="s">
        <v>3273</v>
      </c>
      <c r="P2423" t="s">
        <v>3213</v>
      </c>
      <c r="Q2423" t="s">
        <v>213</v>
      </c>
      <c r="R2423" t="s">
        <v>79</v>
      </c>
      <c r="S2423" t="s">
        <v>40</v>
      </c>
      <c r="T2423" t="s">
        <v>214</v>
      </c>
      <c r="U2423" t="s">
        <v>100</v>
      </c>
      <c r="V2423" t="s">
        <v>80</v>
      </c>
      <c r="W2423">
        <v>83400</v>
      </c>
      <c r="X2423" t="s">
        <v>81</v>
      </c>
      <c r="Y2423">
        <v>20</v>
      </c>
      <c r="Z2423" t="s">
        <v>3275</v>
      </c>
      <c r="AA2423" t="s">
        <v>3215</v>
      </c>
      <c r="AB2423" t="s">
        <v>90</v>
      </c>
      <c r="AC2423" t="s">
        <v>84</v>
      </c>
      <c r="AD2423">
        <f>_xlfn.XLOOKUP(MIS[[#This Row],[TRADING SYMBOL]],[1]Sheet1!$D:$D,[1]Sheet1!$C:$C)</f>
        <v>114.3</v>
      </c>
      <c r="AE2423">
        <f>MIS[[#This Row],[OrderAverageTradedPrice]]*MIS[[#This Row],[OrderQuantity]]</f>
        <v>2941</v>
      </c>
      <c r="AF2423">
        <f>MIS[[#This Row],[LTP]]*MIS[[#This Row],[OrderQuantity]]</f>
        <v>2286</v>
      </c>
      <c r="AG2423">
        <f>IF(MIS[[#This Row],[OrderSide]]="SELL",MIS[[#This Row],[VALUE]]-MIS[[#This Row],[LIVE_VALUE]],MIS[[#This Row],[LIVE_VALUE]]-MIS[[#This Row],[VALUE]])</f>
        <v>-655</v>
      </c>
      <c r="AH2423" t="str" cm="1">
        <f t="array" ref="AH2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3" t="str">
        <f>MIS[[#This Row],[TRADING SYMBOL]]</f>
        <v>SENSEX2552083400CE</v>
      </c>
      <c r="AJ2423" t="str">
        <f>IF(RIGHT(MIS[[#This Row],[Main/Hedge]],4)="MAIN","MAIN","HEDGE")</f>
        <v>MAIN</v>
      </c>
      <c r="AK2423" t="str" cm="1">
        <f t="array" ref="AK2423">_xlfn._xlws.FILTER(Table4[Column1],ISNUMBER(SEARCH(Table4[Column1],MIS[[#This Row],[OrderUniqueIdentifier]])),"")</f>
        <v>MS</v>
      </c>
    </row>
    <row r="2424" spans="1:37" x14ac:dyDescent="0.25">
      <c r="A2424" t="s">
        <v>71</v>
      </c>
      <c r="B2424" t="s">
        <v>986</v>
      </c>
      <c r="C2424" t="s">
        <v>4757</v>
      </c>
      <c r="D2424" t="s">
        <v>72</v>
      </c>
      <c r="E2424" t="s">
        <v>744</v>
      </c>
      <c r="F2424" t="s">
        <v>98</v>
      </c>
      <c r="G2424" t="s">
        <v>74</v>
      </c>
      <c r="H2424" t="s">
        <v>75</v>
      </c>
      <c r="I2424" t="s">
        <v>76</v>
      </c>
      <c r="J2424" t="s">
        <v>77</v>
      </c>
      <c r="K2424">
        <v>20</v>
      </c>
      <c r="L2424" t="s">
        <v>77</v>
      </c>
      <c r="M2424" t="s">
        <v>78</v>
      </c>
      <c r="N2424" t="s">
        <v>4157</v>
      </c>
      <c r="O2424" t="s">
        <v>3273</v>
      </c>
      <c r="P2424" t="s">
        <v>3213</v>
      </c>
      <c r="Q2424" t="s">
        <v>747</v>
      </c>
      <c r="R2424" t="s">
        <v>79</v>
      </c>
      <c r="S2424" t="s">
        <v>40</v>
      </c>
      <c r="T2424" t="s">
        <v>748</v>
      </c>
      <c r="U2424" t="s">
        <v>100</v>
      </c>
      <c r="V2424" t="s">
        <v>80</v>
      </c>
      <c r="W2424">
        <v>83500</v>
      </c>
      <c r="X2424" t="s">
        <v>81</v>
      </c>
      <c r="Y2424">
        <v>20</v>
      </c>
      <c r="Z2424" t="s">
        <v>3275</v>
      </c>
      <c r="AA2424" t="s">
        <v>3215</v>
      </c>
      <c r="AB2424" t="s">
        <v>90</v>
      </c>
      <c r="AC2424" t="s">
        <v>84</v>
      </c>
      <c r="AD2424">
        <f>_xlfn.XLOOKUP(MIS[[#This Row],[TRADING SYMBOL]],[1]Sheet1!$D:$D,[1]Sheet1!$C:$C)</f>
        <v>99.8</v>
      </c>
      <c r="AE2424">
        <f>MIS[[#This Row],[OrderAverageTradedPrice]]*MIS[[#This Row],[OrderQuantity]]</f>
        <v>2600</v>
      </c>
      <c r="AF2424">
        <f>MIS[[#This Row],[LTP]]*MIS[[#This Row],[OrderQuantity]]</f>
        <v>1996</v>
      </c>
      <c r="AG2424">
        <f>IF(MIS[[#This Row],[OrderSide]]="SELL",MIS[[#This Row],[VALUE]]-MIS[[#This Row],[LIVE_VALUE]],MIS[[#This Row],[LIVE_VALUE]]-MIS[[#This Row],[VALUE]])</f>
        <v>-604</v>
      </c>
      <c r="AH2424" t="str" cm="1">
        <f t="array" ref="AH2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4" t="str">
        <f>MIS[[#This Row],[TRADING SYMBOL]]</f>
        <v>SENSEX2552083500CE</v>
      </c>
      <c r="AJ2424" t="str">
        <f>IF(RIGHT(MIS[[#This Row],[Main/Hedge]],4)="MAIN","MAIN","HEDGE")</f>
        <v>MAIN</v>
      </c>
      <c r="AK2424" t="str" cm="1">
        <f t="array" ref="AK2424">_xlfn._xlws.FILTER(Table4[Column1],ISNUMBER(SEARCH(Table4[Column1],MIS[[#This Row],[OrderUniqueIdentifier]])),"")</f>
        <v>MS</v>
      </c>
    </row>
    <row r="2425" spans="1:37" x14ac:dyDescent="0.25">
      <c r="A2425" t="s">
        <v>71</v>
      </c>
      <c r="B2425" t="s">
        <v>986</v>
      </c>
      <c r="C2425" t="s">
        <v>4758</v>
      </c>
      <c r="D2425" t="s">
        <v>72</v>
      </c>
      <c r="E2425" t="s">
        <v>3226</v>
      </c>
      <c r="F2425" t="s">
        <v>98</v>
      </c>
      <c r="G2425" t="s">
        <v>74</v>
      </c>
      <c r="H2425" t="s">
        <v>75</v>
      </c>
      <c r="I2425" t="s">
        <v>76</v>
      </c>
      <c r="J2425" t="s">
        <v>77</v>
      </c>
      <c r="K2425">
        <v>20</v>
      </c>
      <c r="L2425" t="s">
        <v>77</v>
      </c>
      <c r="M2425" t="s">
        <v>78</v>
      </c>
      <c r="N2425" t="s">
        <v>4759</v>
      </c>
      <c r="O2425" t="s">
        <v>3213</v>
      </c>
      <c r="P2425" t="s">
        <v>3213</v>
      </c>
      <c r="Q2425" t="s">
        <v>3229</v>
      </c>
      <c r="R2425" t="s">
        <v>79</v>
      </c>
      <c r="S2425" t="s">
        <v>40</v>
      </c>
      <c r="T2425" t="s">
        <v>3230</v>
      </c>
      <c r="U2425" t="s">
        <v>100</v>
      </c>
      <c r="V2425" t="s">
        <v>80</v>
      </c>
      <c r="W2425">
        <v>81300</v>
      </c>
      <c r="X2425" t="s">
        <v>85</v>
      </c>
      <c r="Y2425">
        <v>20</v>
      </c>
      <c r="Z2425" t="s">
        <v>3215</v>
      </c>
      <c r="AA2425" t="s">
        <v>3215</v>
      </c>
      <c r="AB2425" t="s">
        <v>107</v>
      </c>
      <c r="AC2425" t="s">
        <v>84</v>
      </c>
      <c r="AD2425">
        <f>_xlfn.XLOOKUP(MIS[[#This Row],[TRADING SYMBOL]],[1]Sheet1!$D:$D,[1]Sheet1!$C:$C)</f>
        <v>124</v>
      </c>
      <c r="AE2425">
        <f>MIS[[#This Row],[OrderAverageTradedPrice]]*MIS[[#This Row],[OrderQuantity]]</f>
        <v>3988</v>
      </c>
      <c r="AF2425">
        <f>MIS[[#This Row],[LTP]]*MIS[[#This Row],[OrderQuantity]]</f>
        <v>2480</v>
      </c>
      <c r="AG2425">
        <f>IF(MIS[[#This Row],[OrderSide]]="SELL",MIS[[#This Row],[VALUE]]-MIS[[#This Row],[LIVE_VALUE]],MIS[[#This Row],[LIVE_VALUE]]-MIS[[#This Row],[VALUE]])</f>
        <v>-1508</v>
      </c>
      <c r="AH2425" t="str" cm="1">
        <f t="array" ref="AH2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5" t="str">
        <f>MIS[[#This Row],[TRADING SYMBOL]]</f>
        <v>SENSEX2552081300PE</v>
      </c>
      <c r="AJ2425" t="str">
        <f>IF(RIGHT(MIS[[#This Row],[Main/Hedge]],4)="MAIN","MAIN","HEDGE")</f>
        <v>MAIN</v>
      </c>
      <c r="AK2425" t="str" cm="1">
        <f t="array" ref="AK2425">_xlfn._xlws.FILTER(Table4[Column1],ISNUMBER(SEARCH(Table4[Column1],MIS[[#This Row],[OrderUniqueIdentifier]])),"")</f>
        <v>MS</v>
      </c>
    </row>
    <row r="2426" spans="1:37" x14ac:dyDescent="0.25">
      <c r="A2426" t="s">
        <v>71</v>
      </c>
      <c r="B2426" t="s">
        <v>1001</v>
      </c>
      <c r="C2426" t="s">
        <v>4786</v>
      </c>
      <c r="D2426" t="s">
        <v>72</v>
      </c>
      <c r="E2426" t="s">
        <v>211</v>
      </c>
      <c r="F2426" t="s">
        <v>98</v>
      </c>
      <c r="G2426" t="s">
        <v>74</v>
      </c>
      <c r="H2426" t="s">
        <v>75</v>
      </c>
      <c r="I2426" t="s">
        <v>76</v>
      </c>
      <c r="J2426" t="s">
        <v>77</v>
      </c>
      <c r="K2426">
        <v>20</v>
      </c>
      <c r="L2426" t="s">
        <v>77</v>
      </c>
      <c r="M2426" t="s">
        <v>78</v>
      </c>
      <c r="N2426" t="s">
        <v>4787</v>
      </c>
      <c r="O2426" t="s">
        <v>3273</v>
      </c>
      <c r="P2426" t="s">
        <v>3213</v>
      </c>
      <c r="Q2426" t="s">
        <v>213</v>
      </c>
      <c r="R2426" t="s">
        <v>79</v>
      </c>
      <c r="S2426" t="s">
        <v>40</v>
      </c>
      <c r="T2426" t="s">
        <v>214</v>
      </c>
      <c r="U2426" t="s">
        <v>100</v>
      </c>
      <c r="V2426" t="s">
        <v>80</v>
      </c>
      <c r="W2426">
        <v>83400</v>
      </c>
      <c r="X2426" t="s">
        <v>81</v>
      </c>
      <c r="Y2426">
        <v>20</v>
      </c>
      <c r="Z2426" t="s">
        <v>3275</v>
      </c>
      <c r="AA2426" t="s">
        <v>3215</v>
      </c>
      <c r="AB2426" t="s">
        <v>90</v>
      </c>
      <c r="AC2426" t="s">
        <v>84</v>
      </c>
      <c r="AD2426">
        <f>_xlfn.XLOOKUP(MIS[[#This Row],[TRADING SYMBOL]],[1]Sheet1!$D:$D,[1]Sheet1!$C:$C)</f>
        <v>114.3</v>
      </c>
      <c r="AE2426">
        <f>MIS[[#This Row],[OrderAverageTradedPrice]]*MIS[[#This Row],[OrderQuantity]]</f>
        <v>2922</v>
      </c>
      <c r="AF2426">
        <f>MIS[[#This Row],[LTP]]*MIS[[#This Row],[OrderQuantity]]</f>
        <v>2286</v>
      </c>
      <c r="AG2426">
        <f>IF(MIS[[#This Row],[OrderSide]]="SELL",MIS[[#This Row],[VALUE]]-MIS[[#This Row],[LIVE_VALUE]],MIS[[#This Row],[LIVE_VALUE]]-MIS[[#This Row],[VALUE]])</f>
        <v>-636</v>
      </c>
      <c r="AH2426" t="str" cm="1">
        <f t="array" ref="AH2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6" t="str">
        <f>MIS[[#This Row],[TRADING SYMBOL]]</f>
        <v>SENSEX2552083400CE</v>
      </c>
      <c r="AJ2426" t="str">
        <f>IF(RIGHT(MIS[[#This Row],[Main/Hedge]],4)="MAIN","MAIN","HEDGE")</f>
        <v>MAIN</v>
      </c>
      <c r="AK2426" t="str" cm="1">
        <f t="array" ref="AK2426">_xlfn._xlws.FILTER(Table4[Column1],ISNUMBER(SEARCH(Table4[Column1],MIS[[#This Row],[OrderUniqueIdentifier]])),"")</f>
        <v>MS</v>
      </c>
    </row>
    <row r="2427" spans="1:37" x14ac:dyDescent="0.25">
      <c r="A2427" t="s">
        <v>71</v>
      </c>
      <c r="B2427" t="s">
        <v>1013</v>
      </c>
      <c r="C2427" t="s">
        <v>4817</v>
      </c>
      <c r="D2427" t="s">
        <v>72</v>
      </c>
      <c r="E2427" t="s">
        <v>126</v>
      </c>
      <c r="F2427" t="s">
        <v>98</v>
      </c>
      <c r="G2427" t="s">
        <v>74</v>
      </c>
      <c r="H2427" t="s">
        <v>75</v>
      </c>
      <c r="I2427" t="s">
        <v>76</v>
      </c>
      <c r="J2427" t="s">
        <v>77</v>
      </c>
      <c r="K2427">
        <v>80</v>
      </c>
      <c r="L2427" t="s">
        <v>77</v>
      </c>
      <c r="M2427" t="s">
        <v>78</v>
      </c>
      <c r="N2427" t="s">
        <v>4818</v>
      </c>
      <c r="O2427" t="s">
        <v>3213</v>
      </c>
      <c r="P2427" t="s">
        <v>3213</v>
      </c>
      <c r="Q2427" t="s">
        <v>127</v>
      </c>
      <c r="R2427" t="s">
        <v>79</v>
      </c>
      <c r="S2427" t="s">
        <v>40</v>
      </c>
      <c r="T2427" t="s">
        <v>128</v>
      </c>
      <c r="U2427" t="s">
        <v>100</v>
      </c>
      <c r="V2427" t="s">
        <v>80</v>
      </c>
      <c r="W2427">
        <v>83300</v>
      </c>
      <c r="X2427" t="s">
        <v>81</v>
      </c>
      <c r="Y2427">
        <v>80</v>
      </c>
      <c r="Z2427" t="s">
        <v>3215</v>
      </c>
      <c r="AA2427" t="s">
        <v>3215</v>
      </c>
      <c r="AB2427" t="s">
        <v>90</v>
      </c>
      <c r="AC2427" t="s">
        <v>84</v>
      </c>
      <c r="AD2427">
        <f>_xlfn.XLOOKUP(MIS[[#This Row],[TRADING SYMBOL]],[1]Sheet1!$D:$D,[1]Sheet1!$C:$C)</f>
        <v>130.19999999999999</v>
      </c>
      <c r="AE2427">
        <f>MIS[[#This Row],[OrderAverageTradedPrice]]*MIS[[#This Row],[OrderQuantity]]</f>
        <v>13397</v>
      </c>
      <c r="AF2427">
        <f>MIS[[#This Row],[LTP]]*MIS[[#This Row],[OrderQuantity]]</f>
        <v>10416</v>
      </c>
      <c r="AG2427">
        <f>IF(MIS[[#This Row],[OrderSide]]="SELL",MIS[[#This Row],[VALUE]]-MIS[[#This Row],[LIVE_VALUE]],MIS[[#This Row],[LIVE_VALUE]]-MIS[[#This Row],[VALUE]])</f>
        <v>-2981</v>
      </c>
      <c r="AH2427" t="str" cm="1">
        <f t="array" ref="AH2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7" t="str">
        <f>MIS[[#This Row],[TRADING SYMBOL]]</f>
        <v>SENSEX2552083300CE</v>
      </c>
      <c r="AJ2427" t="str">
        <f>IF(RIGHT(MIS[[#This Row],[Main/Hedge]],4)="MAIN","MAIN","HEDGE")</f>
        <v>MAIN</v>
      </c>
      <c r="AK2427" t="str" cm="1">
        <f t="array" ref="AK2427">_xlfn._xlws.FILTER(Table4[Column1],ISNUMBER(SEARCH(Table4[Column1],MIS[[#This Row],[OrderUniqueIdentifier]])),"")</f>
        <v>MS</v>
      </c>
    </row>
    <row r="2428" spans="1:37" x14ac:dyDescent="0.25">
      <c r="A2428" t="s">
        <v>71</v>
      </c>
      <c r="B2428" t="s">
        <v>1021</v>
      </c>
      <c r="C2428" t="s">
        <v>4843</v>
      </c>
      <c r="D2428" t="s">
        <v>72</v>
      </c>
      <c r="E2428" t="s">
        <v>126</v>
      </c>
      <c r="F2428" t="s">
        <v>98</v>
      </c>
      <c r="G2428" t="s">
        <v>74</v>
      </c>
      <c r="H2428" t="s">
        <v>75</v>
      </c>
      <c r="I2428" t="s">
        <v>76</v>
      </c>
      <c r="J2428" t="s">
        <v>77</v>
      </c>
      <c r="K2428">
        <v>40</v>
      </c>
      <c r="L2428" t="s">
        <v>77</v>
      </c>
      <c r="M2428" t="s">
        <v>78</v>
      </c>
      <c r="N2428" t="s">
        <v>4844</v>
      </c>
      <c r="O2428" t="s">
        <v>3273</v>
      </c>
      <c r="P2428" t="s">
        <v>3213</v>
      </c>
      <c r="Q2428" t="s">
        <v>127</v>
      </c>
      <c r="R2428" t="s">
        <v>79</v>
      </c>
      <c r="S2428" t="s">
        <v>40</v>
      </c>
      <c r="T2428" t="s">
        <v>128</v>
      </c>
      <c r="U2428" t="s">
        <v>100</v>
      </c>
      <c r="V2428" t="s">
        <v>80</v>
      </c>
      <c r="W2428">
        <v>83300</v>
      </c>
      <c r="X2428" t="s">
        <v>81</v>
      </c>
      <c r="Y2428">
        <v>40</v>
      </c>
      <c r="Z2428" t="s">
        <v>3275</v>
      </c>
      <c r="AA2428" t="s">
        <v>3215</v>
      </c>
      <c r="AB2428" t="s">
        <v>90</v>
      </c>
      <c r="AC2428" t="s">
        <v>84</v>
      </c>
      <c r="AD2428">
        <f>_xlfn.XLOOKUP(MIS[[#This Row],[TRADING SYMBOL]],[1]Sheet1!$D:$D,[1]Sheet1!$C:$C)</f>
        <v>130.19999999999999</v>
      </c>
      <c r="AE2428">
        <f>MIS[[#This Row],[OrderAverageTradedPrice]]*MIS[[#This Row],[OrderQuantity]]</f>
        <v>6704</v>
      </c>
      <c r="AF2428">
        <f>MIS[[#This Row],[LTP]]*MIS[[#This Row],[OrderQuantity]]</f>
        <v>5208</v>
      </c>
      <c r="AG2428">
        <f>IF(MIS[[#This Row],[OrderSide]]="SELL",MIS[[#This Row],[VALUE]]-MIS[[#This Row],[LIVE_VALUE]],MIS[[#This Row],[LIVE_VALUE]]-MIS[[#This Row],[VALUE]])</f>
        <v>-1496</v>
      </c>
      <c r="AH2428" t="str" cm="1">
        <f t="array" ref="AH2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8" t="str">
        <f>MIS[[#This Row],[TRADING SYMBOL]]</f>
        <v>SENSEX2552083300CE</v>
      </c>
      <c r="AJ2428" t="str">
        <f>IF(RIGHT(MIS[[#This Row],[Main/Hedge]],4)="MAIN","MAIN","HEDGE")</f>
        <v>MAIN</v>
      </c>
      <c r="AK2428" t="str" cm="1">
        <f t="array" ref="AK2428">_xlfn._xlws.FILTER(Table4[Column1],ISNUMBER(SEARCH(Table4[Column1],MIS[[#This Row],[OrderUniqueIdentifier]])),"")</f>
        <v>MS</v>
      </c>
    </row>
    <row r="2429" spans="1:37" x14ac:dyDescent="0.25">
      <c r="A2429" t="s">
        <v>71</v>
      </c>
      <c r="B2429" t="s">
        <v>1021</v>
      </c>
      <c r="C2429" t="s">
        <v>4845</v>
      </c>
      <c r="D2429" t="s">
        <v>72</v>
      </c>
      <c r="E2429" t="s">
        <v>211</v>
      </c>
      <c r="F2429" t="s">
        <v>98</v>
      </c>
      <c r="G2429" t="s">
        <v>74</v>
      </c>
      <c r="H2429" t="s">
        <v>75</v>
      </c>
      <c r="I2429" t="s">
        <v>76</v>
      </c>
      <c r="J2429" t="s">
        <v>77</v>
      </c>
      <c r="K2429">
        <v>40</v>
      </c>
      <c r="L2429" t="s">
        <v>77</v>
      </c>
      <c r="M2429" t="s">
        <v>78</v>
      </c>
      <c r="N2429" t="s">
        <v>4846</v>
      </c>
      <c r="O2429" t="s">
        <v>3213</v>
      </c>
      <c r="P2429" t="s">
        <v>3213</v>
      </c>
      <c r="Q2429" t="s">
        <v>213</v>
      </c>
      <c r="R2429" t="s">
        <v>79</v>
      </c>
      <c r="S2429" t="s">
        <v>40</v>
      </c>
      <c r="T2429" t="s">
        <v>214</v>
      </c>
      <c r="U2429" t="s">
        <v>100</v>
      </c>
      <c r="V2429" t="s">
        <v>80</v>
      </c>
      <c r="W2429">
        <v>83400</v>
      </c>
      <c r="X2429" t="s">
        <v>81</v>
      </c>
      <c r="Y2429">
        <v>40</v>
      </c>
      <c r="Z2429" t="s">
        <v>3215</v>
      </c>
      <c r="AA2429" t="s">
        <v>3215</v>
      </c>
      <c r="AB2429" t="s">
        <v>90</v>
      </c>
      <c r="AC2429" t="s">
        <v>84</v>
      </c>
      <c r="AD2429">
        <f>_xlfn.XLOOKUP(MIS[[#This Row],[TRADING SYMBOL]],[1]Sheet1!$D:$D,[1]Sheet1!$C:$C)</f>
        <v>114.3</v>
      </c>
      <c r="AE2429">
        <f>MIS[[#This Row],[OrderAverageTradedPrice]]*MIS[[#This Row],[OrderQuantity]]</f>
        <v>5903</v>
      </c>
      <c r="AF2429">
        <f>MIS[[#This Row],[LTP]]*MIS[[#This Row],[OrderQuantity]]</f>
        <v>4572</v>
      </c>
      <c r="AG2429">
        <f>IF(MIS[[#This Row],[OrderSide]]="SELL",MIS[[#This Row],[VALUE]]-MIS[[#This Row],[LIVE_VALUE]],MIS[[#This Row],[LIVE_VALUE]]-MIS[[#This Row],[VALUE]])</f>
        <v>-1331</v>
      </c>
      <c r="AH2429" t="str" cm="1">
        <f t="array" ref="AH2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9" t="str">
        <f>MIS[[#This Row],[TRADING SYMBOL]]</f>
        <v>SENSEX2552083400CE</v>
      </c>
      <c r="AJ2429" t="str">
        <f>IF(RIGHT(MIS[[#This Row],[Main/Hedge]],4)="MAIN","MAIN","HEDGE")</f>
        <v>MAIN</v>
      </c>
      <c r="AK2429" t="str" cm="1">
        <f t="array" ref="AK2429">_xlfn._xlws.FILTER(Table4[Column1],ISNUMBER(SEARCH(Table4[Column1],MIS[[#This Row],[OrderUniqueIdentifier]])),"")</f>
        <v>MS</v>
      </c>
    </row>
    <row r="2430" spans="1:37" x14ac:dyDescent="0.25">
      <c r="A2430" t="s">
        <v>71</v>
      </c>
      <c r="B2430" t="s">
        <v>1037</v>
      </c>
      <c r="C2430" t="s">
        <v>4898</v>
      </c>
      <c r="D2430" t="s">
        <v>72</v>
      </c>
      <c r="E2430" t="s">
        <v>126</v>
      </c>
      <c r="F2430" t="s">
        <v>98</v>
      </c>
      <c r="G2430" t="s">
        <v>74</v>
      </c>
      <c r="H2430" t="s">
        <v>75</v>
      </c>
      <c r="I2430" t="s">
        <v>76</v>
      </c>
      <c r="J2430" t="s">
        <v>77</v>
      </c>
      <c r="K2430">
        <v>20</v>
      </c>
      <c r="L2430" t="s">
        <v>77</v>
      </c>
      <c r="M2430" t="s">
        <v>78</v>
      </c>
      <c r="N2430" t="s">
        <v>4729</v>
      </c>
      <c r="O2430" t="s">
        <v>3273</v>
      </c>
      <c r="P2430" t="s">
        <v>3213</v>
      </c>
      <c r="Q2430" t="s">
        <v>127</v>
      </c>
      <c r="R2430" t="s">
        <v>79</v>
      </c>
      <c r="S2430" t="s">
        <v>40</v>
      </c>
      <c r="T2430" t="s">
        <v>128</v>
      </c>
      <c r="U2430" t="s">
        <v>100</v>
      </c>
      <c r="V2430" t="s">
        <v>80</v>
      </c>
      <c r="W2430">
        <v>83300</v>
      </c>
      <c r="X2430" t="s">
        <v>81</v>
      </c>
      <c r="Y2430">
        <v>20</v>
      </c>
      <c r="Z2430" t="s">
        <v>3275</v>
      </c>
      <c r="AA2430" t="s">
        <v>3215</v>
      </c>
      <c r="AB2430" t="s">
        <v>90</v>
      </c>
      <c r="AC2430" t="s">
        <v>84</v>
      </c>
      <c r="AD2430">
        <f>_xlfn.XLOOKUP(MIS[[#This Row],[TRADING SYMBOL]],[1]Sheet1!$D:$D,[1]Sheet1!$C:$C)</f>
        <v>130.19999999999999</v>
      </c>
      <c r="AE2430">
        <f>MIS[[#This Row],[OrderAverageTradedPrice]]*MIS[[#This Row],[OrderQuantity]]</f>
        <v>3345</v>
      </c>
      <c r="AF2430">
        <f>MIS[[#This Row],[LTP]]*MIS[[#This Row],[OrderQuantity]]</f>
        <v>2604</v>
      </c>
      <c r="AG2430">
        <f>IF(MIS[[#This Row],[OrderSide]]="SELL",MIS[[#This Row],[VALUE]]-MIS[[#This Row],[LIVE_VALUE]],MIS[[#This Row],[LIVE_VALUE]]-MIS[[#This Row],[VALUE]])</f>
        <v>-741</v>
      </c>
      <c r="AH2430" t="str" cm="1">
        <f t="array" ref="AH2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0" t="str">
        <f>MIS[[#This Row],[TRADING SYMBOL]]</f>
        <v>SENSEX2552083300CE</v>
      </c>
      <c r="AJ2430" t="str">
        <f>IF(RIGHT(MIS[[#This Row],[Main/Hedge]],4)="MAIN","MAIN","HEDGE")</f>
        <v>MAIN</v>
      </c>
      <c r="AK2430" t="str" cm="1">
        <f t="array" ref="AK2430">_xlfn._xlws.FILTER(Table4[Column1],ISNUMBER(SEARCH(Table4[Column1],MIS[[#This Row],[OrderUniqueIdentifier]])),"")</f>
        <v>MS</v>
      </c>
    </row>
    <row r="2431" spans="1:37" x14ac:dyDescent="0.25">
      <c r="A2431" t="s">
        <v>71</v>
      </c>
      <c r="B2431" t="s">
        <v>1045</v>
      </c>
      <c r="C2431" t="s">
        <v>4926</v>
      </c>
      <c r="D2431" t="s">
        <v>72</v>
      </c>
      <c r="E2431" t="s">
        <v>211</v>
      </c>
      <c r="F2431" t="s">
        <v>98</v>
      </c>
      <c r="G2431" t="s">
        <v>74</v>
      </c>
      <c r="H2431" t="s">
        <v>75</v>
      </c>
      <c r="I2431" t="s">
        <v>76</v>
      </c>
      <c r="J2431" t="s">
        <v>77</v>
      </c>
      <c r="K2431">
        <v>60</v>
      </c>
      <c r="L2431" t="s">
        <v>77</v>
      </c>
      <c r="M2431" t="s">
        <v>78</v>
      </c>
      <c r="N2431" t="s">
        <v>4927</v>
      </c>
      <c r="O2431" t="s">
        <v>3273</v>
      </c>
      <c r="P2431" t="s">
        <v>3213</v>
      </c>
      <c r="Q2431" t="s">
        <v>213</v>
      </c>
      <c r="R2431" t="s">
        <v>79</v>
      </c>
      <c r="S2431" t="s">
        <v>40</v>
      </c>
      <c r="T2431" t="s">
        <v>214</v>
      </c>
      <c r="U2431" t="s">
        <v>100</v>
      </c>
      <c r="V2431" t="s">
        <v>80</v>
      </c>
      <c r="W2431">
        <v>83400</v>
      </c>
      <c r="X2431" t="s">
        <v>81</v>
      </c>
      <c r="Y2431">
        <v>60</v>
      </c>
      <c r="Z2431" t="s">
        <v>3275</v>
      </c>
      <c r="AA2431" t="s">
        <v>3215</v>
      </c>
      <c r="AB2431" t="s">
        <v>90</v>
      </c>
      <c r="AC2431" t="s">
        <v>84</v>
      </c>
      <c r="AD2431">
        <f>_xlfn.XLOOKUP(MIS[[#This Row],[TRADING SYMBOL]],[1]Sheet1!$D:$D,[1]Sheet1!$C:$C)</f>
        <v>114.3</v>
      </c>
      <c r="AE2431">
        <f>MIS[[#This Row],[OrderAverageTradedPrice]]*MIS[[#This Row],[OrderQuantity]]</f>
        <v>8844.99999999996</v>
      </c>
      <c r="AF2431">
        <f>MIS[[#This Row],[LTP]]*MIS[[#This Row],[OrderQuantity]]</f>
        <v>6858</v>
      </c>
      <c r="AG2431">
        <f>IF(MIS[[#This Row],[OrderSide]]="SELL",MIS[[#This Row],[VALUE]]-MIS[[#This Row],[LIVE_VALUE]],MIS[[#This Row],[LIVE_VALUE]]-MIS[[#This Row],[VALUE]])</f>
        <v>-1986.99999999996</v>
      </c>
      <c r="AH2431" t="str" cm="1">
        <f t="array" ref="AH2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1" t="str">
        <f>MIS[[#This Row],[TRADING SYMBOL]]</f>
        <v>SENSEX2552083400CE</v>
      </c>
      <c r="AJ2431" t="str">
        <f>IF(RIGHT(MIS[[#This Row],[Main/Hedge]],4)="MAIN","MAIN","HEDGE")</f>
        <v>MAIN</v>
      </c>
      <c r="AK2431" t="str" cm="1">
        <f t="array" ref="AK2431">_xlfn._xlws.FILTER(Table4[Column1],ISNUMBER(SEARCH(Table4[Column1],MIS[[#This Row],[OrderUniqueIdentifier]])),"")</f>
        <v>MS</v>
      </c>
    </row>
    <row r="2432" spans="1:37" x14ac:dyDescent="0.25">
      <c r="A2432" t="s">
        <v>71</v>
      </c>
      <c r="B2432" t="s">
        <v>1070</v>
      </c>
      <c r="C2432" t="s">
        <v>4994</v>
      </c>
      <c r="D2432" t="s">
        <v>72</v>
      </c>
      <c r="E2432" t="s">
        <v>744</v>
      </c>
      <c r="F2432" t="s">
        <v>98</v>
      </c>
      <c r="G2432" t="s">
        <v>74</v>
      </c>
      <c r="H2432" t="s">
        <v>75</v>
      </c>
      <c r="I2432" t="s">
        <v>76</v>
      </c>
      <c r="J2432" t="s">
        <v>77</v>
      </c>
      <c r="K2432">
        <v>20</v>
      </c>
      <c r="L2432" t="s">
        <v>77</v>
      </c>
      <c r="M2432" t="s">
        <v>78</v>
      </c>
      <c r="N2432" t="s">
        <v>4995</v>
      </c>
      <c r="O2432" t="s">
        <v>3273</v>
      </c>
      <c r="P2432" t="s">
        <v>3213</v>
      </c>
      <c r="Q2432" t="s">
        <v>747</v>
      </c>
      <c r="R2432" t="s">
        <v>79</v>
      </c>
      <c r="S2432" t="s">
        <v>40</v>
      </c>
      <c r="T2432" t="s">
        <v>748</v>
      </c>
      <c r="U2432" t="s">
        <v>100</v>
      </c>
      <c r="V2432" t="s">
        <v>80</v>
      </c>
      <c r="W2432">
        <v>83500</v>
      </c>
      <c r="X2432" t="s">
        <v>81</v>
      </c>
      <c r="Y2432">
        <v>20</v>
      </c>
      <c r="Z2432" t="s">
        <v>3275</v>
      </c>
      <c r="AA2432" t="s">
        <v>3215</v>
      </c>
      <c r="AB2432" t="s">
        <v>90</v>
      </c>
      <c r="AC2432" t="s">
        <v>84</v>
      </c>
      <c r="AD2432">
        <f>_xlfn.XLOOKUP(MIS[[#This Row],[TRADING SYMBOL]],[1]Sheet1!$D:$D,[1]Sheet1!$C:$C)</f>
        <v>99.8</v>
      </c>
      <c r="AE2432">
        <f>MIS[[#This Row],[OrderAverageTradedPrice]]*MIS[[#This Row],[OrderQuantity]]</f>
        <v>2575</v>
      </c>
      <c r="AF2432">
        <f>MIS[[#This Row],[LTP]]*MIS[[#This Row],[OrderQuantity]]</f>
        <v>1996</v>
      </c>
      <c r="AG2432">
        <f>IF(MIS[[#This Row],[OrderSide]]="SELL",MIS[[#This Row],[VALUE]]-MIS[[#This Row],[LIVE_VALUE]],MIS[[#This Row],[LIVE_VALUE]]-MIS[[#This Row],[VALUE]])</f>
        <v>-579</v>
      </c>
      <c r="AH2432" t="str" cm="1">
        <f t="array" ref="AH2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2" t="str">
        <f>MIS[[#This Row],[TRADING SYMBOL]]</f>
        <v>SENSEX2552083500CE</v>
      </c>
      <c r="AJ2432" t="str">
        <f>IF(RIGHT(MIS[[#This Row],[Main/Hedge]],4)="MAIN","MAIN","HEDGE")</f>
        <v>MAIN</v>
      </c>
      <c r="AK2432" t="str" cm="1">
        <f t="array" ref="AK2432">_xlfn._xlws.FILTER(Table4[Column1],ISNUMBER(SEARCH(Table4[Column1],MIS[[#This Row],[OrderUniqueIdentifier]])),"")</f>
        <v>MS</v>
      </c>
    </row>
    <row r="2433" spans="1:37" x14ac:dyDescent="0.25">
      <c r="A2433" t="s">
        <v>71</v>
      </c>
      <c r="B2433" t="s">
        <v>1070</v>
      </c>
      <c r="C2433" t="s">
        <v>4996</v>
      </c>
      <c r="D2433" t="s">
        <v>72</v>
      </c>
      <c r="E2433" t="s">
        <v>3226</v>
      </c>
      <c r="F2433" t="s">
        <v>98</v>
      </c>
      <c r="G2433" t="s">
        <v>74</v>
      </c>
      <c r="H2433" t="s">
        <v>75</v>
      </c>
      <c r="I2433" t="s">
        <v>76</v>
      </c>
      <c r="J2433" t="s">
        <v>77</v>
      </c>
      <c r="K2433">
        <v>20</v>
      </c>
      <c r="L2433" t="s">
        <v>77</v>
      </c>
      <c r="M2433" t="s">
        <v>78</v>
      </c>
      <c r="N2433" t="s">
        <v>4997</v>
      </c>
      <c r="O2433" t="s">
        <v>3213</v>
      </c>
      <c r="P2433" t="s">
        <v>3213</v>
      </c>
      <c r="Q2433" t="s">
        <v>3229</v>
      </c>
      <c r="R2433" t="s">
        <v>79</v>
      </c>
      <c r="S2433" t="s">
        <v>40</v>
      </c>
      <c r="T2433" t="s">
        <v>3230</v>
      </c>
      <c r="U2433" t="s">
        <v>100</v>
      </c>
      <c r="V2433" t="s">
        <v>80</v>
      </c>
      <c r="W2433">
        <v>81300</v>
      </c>
      <c r="X2433" t="s">
        <v>85</v>
      </c>
      <c r="Y2433">
        <v>20</v>
      </c>
      <c r="Z2433" t="s">
        <v>3215</v>
      </c>
      <c r="AA2433" t="s">
        <v>3215</v>
      </c>
      <c r="AB2433" t="s">
        <v>107</v>
      </c>
      <c r="AC2433" t="s">
        <v>84</v>
      </c>
      <c r="AD2433">
        <f>_xlfn.XLOOKUP(MIS[[#This Row],[TRADING SYMBOL]],[1]Sheet1!$D:$D,[1]Sheet1!$C:$C)</f>
        <v>124</v>
      </c>
      <c r="AE2433">
        <f>MIS[[#This Row],[OrderAverageTradedPrice]]*MIS[[#This Row],[OrderQuantity]]</f>
        <v>3993</v>
      </c>
      <c r="AF2433">
        <f>MIS[[#This Row],[LTP]]*MIS[[#This Row],[OrderQuantity]]</f>
        <v>2480</v>
      </c>
      <c r="AG2433">
        <f>IF(MIS[[#This Row],[OrderSide]]="SELL",MIS[[#This Row],[VALUE]]-MIS[[#This Row],[LIVE_VALUE]],MIS[[#This Row],[LIVE_VALUE]]-MIS[[#This Row],[VALUE]])</f>
        <v>-1513</v>
      </c>
      <c r="AH2433" t="str" cm="1">
        <f t="array" ref="AH2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3" t="str">
        <f>MIS[[#This Row],[TRADING SYMBOL]]</f>
        <v>SENSEX2552081300PE</v>
      </c>
      <c r="AJ2433" t="str">
        <f>IF(RIGHT(MIS[[#This Row],[Main/Hedge]],4)="MAIN","MAIN","HEDGE")</f>
        <v>MAIN</v>
      </c>
      <c r="AK2433" t="str" cm="1">
        <f t="array" ref="AK2433">_xlfn._xlws.FILTER(Table4[Column1],ISNUMBER(SEARCH(Table4[Column1],MIS[[#This Row],[OrderUniqueIdentifier]])),"")</f>
        <v>MS</v>
      </c>
    </row>
    <row r="2434" spans="1:37" x14ac:dyDescent="0.25">
      <c r="A2434" t="s">
        <v>71</v>
      </c>
      <c r="B2434" t="s">
        <v>1077</v>
      </c>
      <c r="C2434" t="s">
        <v>5027</v>
      </c>
      <c r="D2434" t="s">
        <v>72</v>
      </c>
      <c r="E2434" t="s">
        <v>211</v>
      </c>
      <c r="F2434" t="s">
        <v>98</v>
      </c>
      <c r="G2434" t="s">
        <v>74</v>
      </c>
      <c r="H2434" t="s">
        <v>75</v>
      </c>
      <c r="I2434" t="s">
        <v>76</v>
      </c>
      <c r="J2434" t="s">
        <v>77</v>
      </c>
      <c r="K2434">
        <v>160</v>
      </c>
      <c r="L2434" t="s">
        <v>77</v>
      </c>
      <c r="M2434" t="s">
        <v>78</v>
      </c>
      <c r="N2434" t="s">
        <v>5028</v>
      </c>
      <c r="O2434" t="s">
        <v>3273</v>
      </c>
      <c r="P2434" t="s">
        <v>3213</v>
      </c>
      <c r="Q2434" t="s">
        <v>213</v>
      </c>
      <c r="R2434" t="s">
        <v>79</v>
      </c>
      <c r="S2434" t="s">
        <v>40</v>
      </c>
      <c r="T2434" t="s">
        <v>214</v>
      </c>
      <c r="U2434" t="s">
        <v>100</v>
      </c>
      <c r="V2434" t="s">
        <v>80</v>
      </c>
      <c r="W2434">
        <v>83400</v>
      </c>
      <c r="X2434" t="s">
        <v>81</v>
      </c>
      <c r="Y2434">
        <v>160</v>
      </c>
      <c r="Z2434" t="s">
        <v>3275</v>
      </c>
      <c r="AA2434" t="s">
        <v>3215</v>
      </c>
      <c r="AB2434" t="s">
        <v>90</v>
      </c>
      <c r="AC2434" t="s">
        <v>84</v>
      </c>
      <c r="AD2434">
        <f>_xlfn.XLOOKUP(MIS[[#This Row],[TRADING SYMBOL]],[1]Sheet1!$D:$D,[1]Sheet1!$C:$C)</f>
        <v>114.3</v>
      </c>
      <c r="AE2434">
        <f>MIS[[#This Row],[OrderAverageTradedPrice]]*MIS[[#This Row],[OrderQuantity]]</f>
        <v>23446</v>
      </c>
      <c r="AF2434">
        <f>MIS[[#This Row],[LTP]]*MIS[[#This Row],[OrderQuantity]]</f>
        <v>18288</v>
      </c>
      <c r="AG2434">
        <f>IF(MIS[[#This Row],[OrderSide]]="SELL",MIS[[#This Row],[VALUE]]-MIS[[#This Row],[LIVE_VALUE]],MIS[[#This Row],[LIVE_VALUE]]-MIS[[#This Row],[VALUE]])</f>
        <v>-5158</v>
      </c>
      <c r="AH2434" t="str" cm="1">
        <f t="array" ref="AH2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4" t="str">
        <f>MIS[[#This Row],[TRADING SYMBOL]]</f>
        <v>SENSEX2552083400CE</v>
      </c>
      <c r="AJ2434" t="str">
        <f>IF(RIGHT(MIS[[#This Row],[Main/Hedge]],4)="MAIN","MAIN","HEDGE")</f>
        <v>MAIN</v>
      </c>
      <c r="AK2434" t="str" cm="1">
        <f t="array" ref="AK2434">_xlfn._xlws.FILTER(Table4[Column1],ISNUMBER(SEARCH(Table4[Column1],MIS[[#This Row],[OrderUniqueIdentifier]])),"")</f>
        <v>MS</v>
      </c>
    </row>
    <row r="2435" spans="1:37" x14ac:dyDescent="0.25">
      <c r="A2435" t="s">
        <v>71</v>
      </c>
      <c r="B2435" t="s">
        <v>1086</v>
      </c>
      <c r="C2435" t="s">
        <v>5057</v>
      </c>
      <c r="D2435" t="s">
        <v>72</v>
      </c>
      <c r="E2435" t="s">
        <v>211</v>
      </c>
      <c r="F2435" t="s">
        <v>98</v>
      </c>
      <c r="G2435" t="s">
        <v>74</v>
      </c>
      <c r="H2435" t="s">
        <v>75</v>
      </c>
      <c r="I2435" t="s">
        <v>76</v>
      </c>
      <c r="J2435" t="s">
        <v>77</v>
      </c>
      <c r="K2435">
        <v>40</v>
      </c>
      <c r="L2435" t="s">
        <v>77</v>
      </c>
      <c r="M2435" t="s">
        <v>78</v>
      </c>
      <c r="N2435" t="s">
        <v>4756</v>
      </c>
      <c r="O2435" t="s">
        <v>3273</v>
      </c>
      <c r="P2435" t="s">
        <v>3213</v>
      </c>
      <c r="Q2435" t="s">
        <v>213</v>
      </c>
      <c r="R2435" t="s">
        <v>79</v>
      </c>
      <c r="S2435" t="s">
        <v>40</v>
      </c>
      <c r="T2435" t="s">
        <v>214</v>
      </c>
      <c r="U2435" t="s">
        <v>100</v>
      </c>
      <c r="V2435" t="s">
        <v>80</v>
      </c>
      <c r="W2435">
        <v>83400</v>
      </c>
      <c r="X2435" t="s">
        <v>81</v>
      </c>
      <c r="Y2435">
        <v>40</v>
      </c>
      <c r="Z2435" t="s">
        <v>3275</v>
      </c>
      <c r="AA2435" t="s">
        <v>3215</v>
      </c>
      <c r="AB2435" t="s">
        <v>90</v>
      </c>
      <c r="AC2435" t="s">
        <v>84</v>
      </c>
      <c r="AD2435">
        <f>_xlfn.XLOOKUP(MIS[[#This Row],[TRADING SYMBOL]],[1]Sheet1!$D:$D,[1]Sheet1!$C:$C)</f>
        <v>114.3</v>
      </c>
      <c r="AE2435">
        <f>MIS[[#This Row],[OrderAverageTradedPrice]]*MIS[[#This Row],[OrderQuantity]]</f>
        <v>5880</v>
      </c>
      <c r="AF2435">
        <f>MIS[[#This Row],[LTP]]*MIS[[#This Row],[OrderQuantity]]</f>
        <v>4572</v>
      </c>
      <c r="AG2435">
        <f>IF(MIS[[#This Row],[OrderSide]]="SELL",MIS[[#This Row],[VALUE]]-MIS[[#This Row],[LIVE_VALUE]],MIS[[#This Row],[LIVE_VALUE]]-MIS[[#This Row],[VALUE]])</f>
        <v>-1308</v>
      </c>
      <c r="AH2435" t="str" cm="1">
        <f t="array" ref="AH2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5" t="str">
        <f>MIS[[#This Row],[TRADING SYMBOL]]</f>
        <v>SENSEX2552083400CE</v>
      </c>
      <c r="AJ2435" t="str">
        <f>IF(RIGHT(MIS[[#This Row],[Main/Hedge]],4)="MAIN","MAIN","HEDGE")</f>
        <v>MAIN</v>
      </c>
      <c r="AK2435" t="str" cm="1">
        <f t="array" ref="AK2435">_xlfn._xlws.FILTER(Table4[Column1],ISNUMBER(SEARCH(Table4[Column1],MIS[[#This Row],[OrderUniqueIdentifier]])),"")</f>
        <v>MS</v>
      </c>
    </row>
    <row r="2436" spans="1:37" x14ac:dyDescent="0.25">
      <c r="A2436" t="s">
        <v>71</v>
      </c>
      <c r="B2436" t="s">
        <v>1093</v>
      </c>
      <c r="C2436" t="s">
        <v>5090</v>
      </c>
      <c r="D2436" t="s">
        <v>72</v>
      </c>
      <c r="E2436" t="s">
        <v>744</v>
      </c>
      <c r="F2436" t="s">
        <v>98</v>
      </c>
      <c r="G2436" t="s">
        <v>74</v>
      </c>
      <c r="H2436" t="s">
        <v>75</v>
      </c>
      <c r="I2436" t="s">
        <v>76</v>
      </c>
      <c r="J2436" t="s">
        <v>77</v>
      </c>
      <c r="K2436">
        <v>80</v>
      </c>
      <c r="L2436" t="s">
        <v>77</v>
      </c>
      <c r="M2436" t="s">
        <v>78</v>
      </c>
      <c r="N2436" t="s">
        <v>3349</v>
      </c>
      <c r="O2436" t="s">
        <v>3273</v>
      </c>
      <c r="P2436" t="s">
        <v>3213</v>
      </c>
      <c r="Q2436" t="s">
        <v>747</v>
      </c>
      <c r="R2436" t="s">
        <v>79</v>
      </c>
      <c r="S2436" t="s">
        <v>40</v>
      </c>
      <c r="T2436" t="s">
        <v>748</v>
      </c>
      <c r="U2436" t="s">
        <v>100</v>
      </c>
      <c r="V2436" t="s">
        <v>80</v>
      </c>
      <c r="W2436">
        <v>83500</v>
      </c>
      <c r="X2436" t="s">
        <v>81</v>
      </c>
      <c r="Y2436">
        <v>80</v>
      </c>
      <c r="Z2436" t="s">
        <v>3275</v>
      </c>
      <c r="AA2436" t="s">
        <v>3215</v>
      </c>
      <c r="AB2436" t="s">
        <v>90</v>
      </c>
      <c r="AC2436" t="s">
        <v>84</v>
      </c>
      <c r="AD2436">
        <f>_xlfn.XLOOKUP(MIS[[#This Row],[TRADING SYMBOL]],[1]Sheet1!$D:$D,[1]Sheet1!$C:$C)</f>
        <v>99.8</v>
      </c>
      <c r="AE2436">
        <f>MIS[[#This Row],[OrderAverageTradedPrice]]*MIS[[#This Row],[OrderQuantity]]</f>
        <v>10358</v>
      </c>
      <c r="AF2436">
        <f>MIS[[#This Row],[LTP]]*MIS[[#This Row],[OrderQuantity]]</f>
        <v>7984</v>
      </c>
      <c r="AG2436">
        <f>IF(MIS[[#This Row],[OrderSide]]="SELL",MIS[[#This Row],[VALUE]]-MIS[[#This Row],[LIVE_VALUE]],MIS[[#This Row],[LIVE_VALUE]]-MIS[[#This Row],[VALUE]])</f>
        <v>-2374</v>
      </c>
      <c r="AH2436" t="str" cm="1">
        <f t="array" ref="AH2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6" t="str">
        <f>MIS[[#This Row],[TRADING SYMBOL]]</f>
        <v>SENSEX2552083500CE</v>
      </c>
      <c r="AJ2436" t="str">
        <f>IF(RIGHT(MIS[[#This Row],[Main/Hedge]],4)="MAIN","MAIN","HEDGE")</f>
        <v>MAIN</v>
      </c>
      <c r="AK2436" t="str" cm="1">
        <f t="array" ref="AK2436">_xlfn._xlws.FILTER(Table4[Column1],ISNUMBER(SEARCH(Table4[Column1],MIS[[#This Row],[OrderUniqueIdentifier]])),"")</f>
        <v>MS</v>
      </c>
    </row>
    <row r="2437" spans="1:37" x14ac:dyDescent="0.25">
      <c r="A2437" t="s">
        <v>71</v>
      </c>
      <c r="B2437" t="s">
        <v>1135</v>
      </c>
      <c r="C2437" t="s">
        <v>5185</v>
      </c>
      <c r="D2437" t="s">
        <v>72</v>
      </c>
      <c r="E2437" t="s">
        <v>211</v>
      </c>
      <c r="F2437" t="s">
        <v>98</v>
      </c>
      <c r="G2437" t="s">
        <v>74</v>
      </c>
      <c r="H2437" t="s">
        <v>75</v>
      </c>
      <c r="I2437" t="s">
        <v>76</v>
      </c>
      <c r="J2437" t="s">
        <v>77</v>
      </c>
      <c r="K2437">
        <v>140</v>
      </c>
      <c r="L2437" t="s">
        <v>77</v>
      </c>
      <c r="M2437" t="s">
        <v>78</v>
      </c>
      <c r="N2437" t="s">
        <v>5186</v>
      </c>
      <c r="O2437" t="s">
        <v>3213</v>
      </c>
      <c r="P2437" t="s">
        <v>3213</v>
      </c>
      <c r="Q2437" t="s">
        <v>213</v>
      </c>
      <c r="R2437" t="s">
        <v>79</v>
      </c>
      <c r="S2437" t="s">
        <v>40</v>
      </c>
      <c r="T2437" t="s">
        <v>214</v>
      </c>
      <c r="U2437" t="s">
        <v>100</v>
      </c>
      <c r="V2437" t="s">
        <v>80</v>
      </c>
      <c r="W2437">
        <v>83400</v>
      </c>
      <c r="X2437" t="s">
        <v>81</v>
      </c>
      <c r="Y2437">
        <v>140</v>
      </c>
      <c r="Z2437" t="s">
        <v>3215</v>
      </c>
      <c r="AA2437" t="s">
        <v>3215</v>
      </c>
      <c r="AB2437" t="s">
        <v>90</v>
      </c>
      <c r="AC2437" t="s">
        <v>84</v>
      </c>
      <c r="AD2437">
        <f>_xlfn.XLOOKUP(MIS[[#This Row],[TRADING SYMBOL]],[1]Sheet1!$D:$D,[1]Sheet1!$C:$C)</f>
        <v>114.3</v>
      </c>
      <c r="AE2437">
        <f>MIS[[#This Row],[OrderAverageTradedPrice]]*MIS[[#This Row],[OrderQuantity]]</f>
        <v>20630.999999999898</v>
      </c>
      <c r="AF2437">
        <f>MIS[[#This Row],[LTP]]*MIS[[#This Row],[OrderQuantity]]</f>
        <v>16002</v>
      </c>
      <c r="AG2437">
        <f>IF(MIS[[#This Row],[OrderSide]]="SELL",MIS[[#This Row],[VALUE]]-MIS[[#This Row],[LIVE_VALUE]],MIS[[#This Row],[LIVE_VALUE]]-MIS[[#This Row],[VALUE]])</f>
        <v>-4628.9999999998981</v>
      </c>
      <c r="AH2437" t="str" cm="1">
        <f t="array" ref="AH2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7" t="str">
        <f>MIS[[#This Row],[TRADING SYMBOL]]</f>
        <v>SENSEX2552083400CE</v>
      </c>
      <c r="AJ2437" t="str">
        <f>IF(RIGHT(MIS[[#This Row],[Main/Hedge]],4)="MAIN","MAIN","HEDGE")</f>
        <v>MAIN</v>
      </c>
      <c r="AK2437" t="str" cm="1">
        <f t="array" ref="AK2437">_xlfn._xlws.FILTER(Table4[Column1],ISNUMBER(SEARCH(Table4[Column1],MIS[[#This Row],[OrderUniqueIdentifier]])),"")</f>
        <v>MS</v>
      </c>
    </row>
    <row r="2438" spans="1:37" x14ac:dyDescent="0.25">
      <c r="A2438" t="s">
        <v>71</v>
      </c>
      <c r="B2438" t="s">
        <v>1153</v>
      </c>
      <c r="C2438" t="s">
        <v>5249</v>
      </c>
      <c r="D2438" t="s">
        <v>72</v>
      </c>
      <c r="E2438" t="s">
        <v>211</v>
      </c>
      <c r="F2438" t="s">
        <v>98</v>
      </c>
      <c r="G2438" t="s">
        <v>74</v>
      </c>
      <c r="H2438" t="s">
        <v>75</v>
      </c>
      <c r="I2438" t="s">
        <v>76</v>
      </c>
      <c r="J2438" t="s">
        <v>77</v>
      </c>
      <c r="K2438">
        <v>40</v>
      </c>
      <c r="L2438" t="s">
        <v>77</v>
      </c>
      <c r="M2438" t="s">
        <v>78</v>
      </c>
      <c r="N2438" t="s">
        <v>436</v>
      </c>
      <c r="O2438" t="s">
        <v>3273</v>
      </c>
      <c r="P2438" t="s">
        <v>3213</v>
      </c>
      <c r="Q2438" t="s">
        <v>213</v>
      </c>
      <c r="R2438" t="s">
        <v>79</v>
      </c>
      <c r="S2438" t="s">
        <v>40</v>
      </c>
      <c r="T2438" t="s">
        <v>214</v>
      </c>
      <c r="U2438" t="s">
        <v>100</v>
      </c>
      <c r="V2438" t="s">
        <v>80</v>
      </c>
      <c r="W2438">
        <v>83400</v>
      </c>
      <c r="X2438" t="s">
        <v>81</v>
      </c>
      <c r="Y2438">
        <v>40</v>
      </c>
      <c r="Z2438" t="s">
        <v>3275</v>
      </c>
      <c r="AA2438" t="s">
        <v>3215</v>
      </c>
      <c r="AB2438" t="s">
        <v>90</v>
      </c>
      <c r="AC2438" t="s">
        <v>84</v>
      </c>
      <c r="AD2438">
        <f>_xlfn.XLOOKUP(MIS[[#This Row],[TRADING SYMBOL]],[1]Sheet1!$D:$D,[1]Sheet1!$C:$C)</f>
        <v>114.3</v>
      </c>
      <c r="AE2438">
        <f>MIS[[#This Row],[OrderAverageTradedPrice]]*MIS[[#This Row],[OrderQuantity]]</f>
        <v>5916</v>
      </c>
      <c r="AF2438">
        <f>MIS[[#This Row],[LTP]]*MIS[[#This Row],[OrderQuantity]]</f>
        <v>4572</v>
      </c>
      <c r="AG2438">
        <f>IF(MIS[[#This Row],[OrderSide]]="SELL",MIS[[#This Row],[VALUE]]-MIS[[#This Row],[LIVE_VALUE]],MIS[[#This Row],[LIVE_VALUE]]-MIS[[#This Row],[VALUE]])</f>
        <v>-1344</v>
      </c>
      <c r="AH2438" t="str" cm="1">
        <f t="array" ref="AH2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8" t="str">
        <f>MIS[[#This Row],[TRADING SYMBOL]]</f>
        <v>SENSEX2552083400CE</v>
      </c>
      <c r="AJ2438" t="str">
        <f>IF(RIGHT(MIS[[#This Row],[Main/Hedge]],4)="MAIN","MAIN","HEDGE")</f>
        <v>MAIN</v>
      </c>
      <c r="AK2438" t="str" cm="1">
        <f t="array" ref="AK2438">_xlfn._xlws.FILTER(Table4[Column1],ISNUMBER(SEARCH(Table4[Column1],MIS[[#This Row],[OrderUniqueIdentifier]])),"")</f>
        <v>MS</v>
      </c>
    </row>
    <row r="2439" spans="1:37" x14ac:dyDescent="0.25">
      <c r="A2439" t="s">
        <v>71</v>
      </c>
      <c r="B2439" t="s">
        <v>1153</v>
      </c>
      <c r="C2439" t="s">
        <v>5250</v>
      </c>
      <c r="D2439" t="s">
        <v>72</v>
      </c>
      <c r="E2439" t="s">
        <v>744</v>
      </c>
      <c r="F2439" t="s">
        <v>98</v>
      </c>
      <c r="G2439" t="s">
        <v>74</v>
      </c>
      <c r="H2439" t="s">
        <v>75</v>
      </c>
      <c r="I2439" t="s">
        <v>76</v>
      </c>
      <c r="J2439" t="s">
        <v>77</v>
      </c>
      <c r="K2439">
        <v>40</v>
      </c>
      <c r="L2439" t="s">
        <v>77</v>
      </c>
      <c r="M2439" t="s">
        <v>78</v>
      </c>
      <c r="N2439" t="s">
        <v>5123</v>
      </c>
      <c r="O2439" t="s">
        <v>3213</v>
      </c>
      <c r="P2439" t="s">
        <v>3213</v>
      </c>
      <c r="Q2439" t="s">
        <v>747</v>
      </c>
      <c r="R2439" t="s">
        <v>79</v>
      </c>
      <c r="S2439" t="s">
        <v>40</v>
      </c>
      <c r="T2439" t="s">
        <v>748</v>
      </c>
      <c r="U2439" t="s">
        <v>100</v>
      </c>
      <c r="V2439" t="s">
        <v>80</v>
      </c>
      <c r="W2439">
        <v>83500</v>
      </c>
      <c r="X2439" t="s">
        <v>81</v>
      </c>
      <c r="Y2439">
        <v>40</v>
      </c>
      <c r="Z2439" t="s">
        <v>3215</v>
      </c>
      <c r="AA2439" t="s">
        <v>3215</v>
      </c>
      <c r="AB2439" t="s">
        <v>90</v>
      </c>
      <c r="AC2439" t="s">
        <v>84</v>
      </c>
      <c r="AD2439">
        <f>_xlfn.XLOOKUP(MIS[[#This Row],[TRADING SYMBOL]],[1]Sheet1!$D:$D,[1]Sheet1!$C:$C)</f>
        <v>99.8</v>
      </c>
      <c r="AE2439">
        <f>MIS[[#This Row],[OrderAverageTradedPrice]]*MIS[[#This Row],[OrderQuantity]]</f>
        <v>5172</v>
      </c>
      <c r="AF2439">
        <f>MIS[[#This Row],[LTP]]*MIS[[#This Row],[OrderQuantity]]</f>
        <v>3992</v>
      </c>
      <c r="AG2439">
        <f>IF(MIS[[#This Row],[OrderSide]]="SELL",MIS[[#This Row],[VALUE]]-MIS[[#This Row],[LIVE_VALUE]],MIS[[#This Row],[LIVE_VALUE]]-MIS[[#This Row],[VALUE]])</f>
        <v>-1180</v>
      </c>
      <c r="AH2439" t="str" cm="1">
        <f t="array" ref="AH2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9" t="str">
        <f>MIS[[#This Row],[TRADING SYMBOL]]</f>
        <v>SENSEX2552083500CE</v>
      </c>
      <c r="AJ2439" t="str">
        <f>IF(RIGHT(MIS[[#This Row],[Main/Hedge]],4)="MAIN","MAIN","HEDGE")</f>
        <v>MAIN</v>
      </c>
      <c r="AK2439" t="str" cm="1">
        <f t="array" ref="AK2439">_xlfn._xlws.FILTER(Table4[Column1],ISNUMBER(SEARCH(Table4[Column1],MIS[[#This Row],[OrderUniqueIdentifier]])),"")</f>
        <v>MS</v>
      </c>
    </row>
    <row r="2440" spans="1:37" x14ac:dyDescent="0.25">
      <c r="A2440" t="s">
        <v>71</v>
      </c>
      <c r="B2440" t="s">
        <v>1163</v>
      </c>
      <c r="C2440" t="s">
        <v>5275</v>
      </c>
      <c r="D2440" t="s">
        <v>72</v>
      </c>
      <c r="E2440" t="s">
        <v>744</v>
      </c>
      <c r="F2440" t="s">
        <v>98</v>
      </c>
      <c r="G2440" t="s">
        <v>74</v>
      </c>
      <c r="H2440" t="s">
        <v>75</v>
      </c>
      <c r="I2440" t="s">
        <v>76</v>
      </c>
      <c r="J2440" t="s">
        <v>77</v>
      </c>
      <c r="K2440">
        <v>20</v>
      </c>
      <c r="L2440" t="s">
        <v>77</v>
      </c>
      <c r="M2440" t="s">
        <v>78</v>
      </c>
      <c r="N2440" t="s">
        <v>5276</v>
      </c>
      <c r="O2440" t="s">
        <v>3213</v>
      </c>
      <c r="P2440" t="s">
        <v>3213</v>
      </c>
      <c r="Q2440" t="s">
        <v>747</v>
      </c>
      <c r="R2440" t="s">
        <v>79</v>
      </c>
      <c r="S2440" t="s">
        <v>40</v>
      </c>
      <c r="T2440" t="s">
        <v>748</v>
      </c>
      <c r="U2440" t="s">
        <v>100</v>
      </c>
      <c r="V2440" t="s">
        <v>80</v>
      </c>
      <c r="W2440">
        <v>83500</v>
      </c>
      <c r="X2440" t="s">
        <v>81</v>
      </c>
      <c r="Y2440">
        <v>20</v>
      </c>
      <c r="Z2440" t="s">
        <v>3215</v>
      </c>
      <c r="AA2440" t="s">
        <v>3215</v>
      </c>
      <c r="AB2440" t="s">
        <v>90</v>
      </c>
      <c r="AC2440" t="s">
        <v>84</v>
      </c>
      <c r="AD2440">
        <f>_xlfn.XLOOKUP(MIS[[#This Row],[TRADING SYMBOL]],[1]Sheet1!$D:$D,[1]Sheet1!$C:$C)</f>
        <v>99.8</v>
      </c>
      <c r="AE2440">
        <f>MIS[[#This Row],[OrderAverageTradedPrice]]*MIS[[#This Row],[OrderQuantity]]</f>
        <v>2590</v>
      </c>
      <c r="AF2440">
        <f>MIS[[#This Row],[LTP]]*MIS[[#This Row],[OrderQuantity]]</f>
        <v>1996</v>
      </c>
      <c r="AG2440">
        <f>IF(MIS[[#This Row],[OrderSide]]="SELL",MIS[[#This Row],[VALUE]]-MIS[[#This Row],[LIVE_VALUE]],MIS[[#This Row],[LIVE_VALUE]]-MIS[[#This Row],[VALUE]])</f>
        <v>-594</v>
      </c>
      <c r="AH2440" t="str" cm="1">
        <f t="array" ref="AH2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0" t="str">
        <f>MIS[[#This Row],[TRADING SYMBOL]]</f>
        <v>SENSEX2552083500CE</v>
      </c>
      <c r="AJ2440" t="str">
        <f>IF(RIGHT(MIS[[#This Row],[Main/Hedge]],4)="MAIN","MAIN","HEDGE")</f>
        <v>MAIN</v>
      </c>
      <c r="AK2440" t="str" cm="1">
        <f t="array" ref="AK2440">_xlfn._xlws.FILTER(Table4[Column1],ISNUMBER(SEARCH(Table4[Column1],MIS[[#This Row],[OrderUniqueIdentifier]])),"")</f>
        <v>MS</v>
      </c>
    </row>
    <row r="2441" spans="1:37" x14ac:dyDescent="0.25">
      <c r="A2441" t="s">
        <v>71</v>
      </c>
      <c r="B2441" t="s">
        <v>1178</v>
      </c>
      <c r="C2441" t="s">
        <v>5304</v>
      </c>
      <c r="D2441" t="s">
        <v>72</v>
      </c>
      <c r="E2441" t="s">
        <v>126</v>
      </c>
      <c r="F2441" t="s">
        <v>98</v>
      </c>
      <c r="G2441" t="s">
        <v>74</v>
      </c>
      <c r="H2441" t="s">
        <v>75</v>
      </c>
      <c r="I2441" t="s">
        <v>76</v>
      </c>
      <c r="J2441" t="s">
        <v>77</v>
      </c>
      <c r="K2441">
        <v>120</v>
      </c>
      <c r="L2441" t="s">
        <v>77</v>
      </c>
      <c r="M2441" t="s">
        <v>78</v>
      </c>
      <c r="N2441" t="s">
        <v>4646</v>
      </c>
      <c r="O2441" t="s">
        <v>3273</v>
      </c>
      <c r="P2441" t="s">
        <v>3213</v>
      </c>
      <c r="Q2441" t="s">
        <v>127</v>
      </c>
      <c r="R2441" t="s">
        <v>79</v>
      </c>
      <c r="S2441" t="s">
        <v>40</v>
      </c>
      <c r="T2441" t="s">
        <v>128</v>
      </c>
      <c r="U2441" t="s">
        <v>100</v>
      </c>
      <c r="V2441" t="s">
        <v>80</v>
      </c>
      <c r="W2441">
        <v>83300</v>
      </c>
      <c r="X2441" t="s">
        <v>81</v>
      </c>
      <c r="Y2441">
        <v>120</v>
      </c>
      <c r="Z2441" t="s">
        <v>3275</v>
      </c>
      <c r="AA2441" t="s">
        <v>3215</v>
      </c>
      <c r="AB2441" t="s">
        <v>90</v>
      </c>
      <c r="AC2441" t="s">
        <v>84</v>
      </c>
      <c r="AD2441">
        <f>_xlfn.XLOOKUP(MIS[[#This Row],[TRADING SYMBOL]],[1]Sheet1!$D:$D,[1]Sheet1!$C:$C)</f>
        <v>130.19999999999999</v>
      </c>
      <c r="AE2441">
        <f>MIS[[#This Row],[OrderAverageTradedPrice]]*MIS[[#This Row],[OrderQuantity]]</f>
        <v>20130</v>
      </c>
      <c r="AF2441">
        <f>MIS[[#This Row],[LTP]]*MIS[[#This Row],[OrderQuantity]]</f>
        <v>15623.999999999998</v>
      </c>
      <c r="AG2441">
        <f>IF(MIS[[#This Row],[OrderSide]]="SELL",MIS[[#This Row],[VALUE]]-MIS[[#This Row],[LIVE_VALUE]],MIS[[#This Row],[LIVE_VALUE]]-MIS[[#This Row],[VALUE]])</f>
        <v>-4506.0000000000018</v>
      </c>
      <c r="AH2441" t="str" cm="1">
        <f t="array" ref="AH2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1" t="str">
        <f>MIS[[#This Row],[TRADING SYMBOL]]</f>
        <v>SENSEX2552083300CE</v>
      </c>
      <c r="AJ2441" t="str">
        <f>IF(RIGHT(MIS[[#This Row],[Main/Hedge]],4)="MAIN","MAIN","HEDGE")</f>
        <v>MAIN</v>
      </c>
      <c r="AK2441" t="str" cm="1">
        <f t="array" ref="AK2441">_xlfn._xlws.FILTER(Table4[Column1],ISNUMBER(SEARCH(Table4[Column1],MIS[[#This Row],[OrderUniqueIdentifier]])),"")</f>
        <v>MS</v>
      </c>
    </row>
    <row r="2442" spans="1:37" x14ac:dyDescent="0.25">
      <c r="A2442" t="s">
        <v>71</v>
      </c>
      <c r="B2442" t="s">
        <v>1178</v>
      </c>
      <c r="C2442" t="s">
        <v>5305</v>
      </c>
      <c r="D2442" t="s">
        <v>72</v>
      </c>
      <c r="E2442" t="s">
        <v>211</v>
      </c>
      <c r="F2442" t="s">
        <v>98</v>
      </c>
      <c r="G2442" t="s">
        <v>74</v>
      </c>
      <c r="H2442" t="s">
        <v>75</v>
      </c>
      <c r="I2442" t="s">
        <v>76</v>
      </c>
      <c r="J2442" t="s">
        <v>77</v>
      </c>
      <c r="K2442">
        <v>120</v>
      </c>
      <c r="L2442" t="s">
        <v>77</v>
      </c>
      <c r="M2442" t="s">
        <v>78</v>
      </c>
      <c r="N2442" t="s">
        <v>5306</v>
      </c>
      <c r="O2442" t="s">
        <v>3213</v>
      </c>
      <c r="P2442" t="s">
        <v>3213</v>
      </c>
      <c r="Q2442" t="s">
        <v>213</v>
      </c>
      <c r="R2442" t="s">
        <v>79</v>
      </c>
      <c r="S2442" t="s">
        <v>40</v>
      </c>
      <c r="T2442" t="s">
        <v>214</v>
      </c>
      <c r="U2442" t="s">
        <v>100</v>
      </c>
      <c r="V2442" t="s">
        <v>80</v>
      </c>
      <c r="W2442">
        <v>83400</v>
      </c>
      <c r="X2442" t="s">
        <v>81</v>
      </c>
      <c r="Y2442">
        <v>120</v>
      </c>
      <c r="Z2442" t="s">
        <v>3215</v>
      </c>
      <c r="AA2442" t="s">
        <v>3215</v>
      </c>
      <c r="AB2442" t="s">
        <v>90</v>
      </c>
      <c r="AC2442" t="s">
        <v>84</v>
      </c>
      <c r="AD2442">
        <f>_xlfn.XLOOKUP(MIS[[#This Row],[TRADING SYMBOL]],[1]Sheet1!$D:$D,[1]Sheet1!$C:$C)</f>
        <v>114.3</v>
      </c>
      <c r="AE2442">
        <f>MIS[[#This Row],[OrderAverageTradedPrice]]*MIS[[#This Row],[OrderQuantity]]</f>
        <v>17712</v>
      </c>
      <c r="AF2442">
        <f>MIS[[#This Row],[LTP]]*MIS[[#This Row],[OrderQuantity]]</f>
        <v>13716</v>
      </c>
      <c r="AG2442">
        <f>IF(MIS[[#This Row],[OrderSide]]="SELL",MIS[[#This Row],[VALUE]]-MIS[[#This Row],[LIVE_VALUE]],MIS[[#This Row],[LIVE_VALUE]]-MIS[[#This Row],[VALUE]])</f>
        <v>-3996</v>
      </c>
      <c r="AH2442" t="str" cm="1">
        <f t="array" ref="AH2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2" t="str">
        <f>MIS[[#This Row],[TRADING SYMBOL]]</f>
        <v>SENSEX2552083400CE</v>
      </c>
      <c r="AJ2442" t="str">
        <f>IF(RIGHT(MIS[[#This Row],[Main/Hedge]],4)="MAIN","MAIN","HEDGE")</f>
        <v>MAIN</v>
      </c>
      <c r="AK2442" t="str" cm="1">
        <f t="array" ref="AK2442">_xlfn._xlws.FILTER(Table4[Column1],ISNUMBER(SEARCH(Table4[Column1],MIS[[#This Row],[OrderUniqueIdentifier]])),"")</f>
        <v>MS</v>
      </c>
    </row>
    <row r="2443" spans="1:37" x14ac:dyDescent="0.25">
      <c r="A2443" t="s">
        <v>71</v>
      </c>
      <c r="B2443" t="s">
        <v>1186</v>
      </c>
      <c r="C2443" t="s">
        <v>5338</v>
      </c>
      <c r="D2443" t="s">
        <v>72</v>
      </c>
      <c r="E2443" t="s">
        <v>3226</v>
      </c>
      <c r="F2443" t="s">
        <v>98</v>
      </c>
      <c r="G2443" t="s">
        <v>74</v>
      </c>
      <c r="H2443" t="s">
        <v>75</v>
      </c>
      <c r="I2443" t="s">
        <v>76</v>
      </c>
      <c r="J2443" t="s">
        <v>77</v>
      </c>
      <c r="K2443">
        <v>20</v>
      </c>
      <c r="L2443" t="s">
        <v>77</v>
      </c>
      <c r="M2443" t="s">
        <v>78</v>
      </c>
      <c r="N2443" t="s">
        <v>5339</v>
      </c>
      <c r="O2443" t="s">
        <v>3213</v>
      </c>
      <c r="P2443" t="s">
        <v>3213</v>
      </c>
      <c r="Q2443" t="s">
        <v>3229</v>
      </c>
      <c r="R2443" t="s">
        <v>79</v>
      </c>
      <c r="S2443" t="s">
        <v>40</v>
      </c>
      <c r="T2443" t="s">
        <v>3230</v>
      </c>
      <c r="U2443" t="s">
        <v>100</v>
      </c>
      <c r="V2443" t="s">
        <v>80</v>
      </c>
      <c r="W2443">
        <v>81300</v>
      </c>
      <c r="X2443" t="s">
        <v>85</v>
      </c>
      <c r="Y2443">
        <v>20</v>
      </c>
      <c r="Z2443" t="s">
        <v>3215</v>
      </c>
      <c r="AA2443" t="s">
        <v>3215</v>
      </c>
      <c r="AB2443" t="s">
        <v>107</v>
      </c>
      <c r="AC2443" t="s">
        <v>84</v>
      </c>
      <c r="AD2443">
        <f>_xlfn.XLOOKUP(MIS[[#This Row],[TRADING SYMBOL]],[1]Sheet1!$D:$D,[1]Sheet1!$C:$C)</f>
        <v>124</v>
      </c>
      <c r="AE2443">
        <f>MIS[[#This Row],[OrderAverageTradedPrice]]*MIS[[#This Row],[OrderQuantity]]</f>
        <v>3982</v>
      </c>
      <c r="AF2443">
        <f>MIS[[#This Row],[LTP]]*MIS[[#This Row],[OrderQuantity]]</f>
        <v>2480</v>
      </c>
      <c r="AG2443">
        <f>IF(MIS[[#This Row],[OrderSide]]="SELL",MIS[[#This Row],[VALUE]]-MIS[[#This Row],[LIVE_VALUE]],MIS[[#This Row],[LIVE_VALUE]]-MIS[[#This Row],[VALUE]])</f>
        <v>-1502</v>
      </c>
      <c r="AH2443" t="str" cm="1">
        <f t="array" ref="AH2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3" t="str">
        <f>MIS[[#This Row],[TRADING SYMBOL]]</f>
        <v>SENSEX2552081300PE</v>
      </c>
      <c r="AJ2443" t="str">
        <f>IF(RIGHT(MIS[[#This Row],[Main/Hedge]],4)="MAIN","MAIN","HEDGE")</f>
        <v>MAIN</v>
      </c>
      <c r="AK2443" t="str" cm="1">
        <f t="array" ref="AK2443">_xlfn._xlws.FILTER(Table4[Column1],ISNUMBER(SEARCH(Table4[Column1],MIS[[#This Row],[OrderUniqueIdentifier]])),"")</f>
        <v>MS</v>
      </c>
    </row>
    <row r="2444" spans="1:37" x14ac:dyDescent="0.25">
      <c r="A2444" t="s">
        <v>71</v>
      </c>
      <c r="B2444" t="s">
        <v>1195</v>
      </c>
      <c r="C2444" t="s">
        <v>5360</v>
      </c>
      <c r="D2444" t="s">
        <v>72</v>
      </c>
      <c r="E2444" t="s">
        <v>744</v>
      </c>
      <c r="F2444" t="s">
        <v>98</v>
      </c>
      <c r="G2444" t="s">
        <v>74</v>
      </c>
      <c r="H2444" t="s">
        <v>75</v>
      </c>
      <c r="I2444" t="s">
        <v>76</v>
      </c>
      <c r="J2444" t="s">
        <v>77</v>
      </c>
      <c r="K2444">
        <v>20</v>
      </c>
      <c r="L2444" t="s">
        <v>77</v>
      </c>
      <c r="M2444" t="s">
        <v>78</v>
      </c>
      <c r="N2444" t="s">
        <v>4181</v>
      </c>
      <c r="O2444" t="s">
        <v>3273</v>
      </c>
      <c r="P2444" t="s">
        <v>3213</v>
      </c>
      <c r="Q2444" t="s">
        <v>747</v>
      </c>
      <c r="R2444" t="s">
        <v>79</v>
      </c>
      <c r="S2444" t="s">
        <v>40</v>
      </c>
      <c r="T2444" t="s">
        <v>748</v>
      </c>
      <c r="U2444" t="s">
        <v>100</v>
      </c>
      <c r="V2444" t="s">
        <v>80</v>
      </c>
      <c r="W2444">
        <v>83500</v>
      </c>
      <c r="X2444" t="s">
        <v>81</v>
      </c>
      <c r="Y2444">
        <v>20</v>
      </c>
      <c r="Z2444" t="s">
        <v>3275</v>
      </c>
      <c r="AA2444" t="s">
        <v>3215</v>
      </c>
      <c r="AB2444" t="s">
        <v>90</v>
      </c>
      <c r="AC2444" t="s">
        <v>84</v>
      </c>
      <c r="AD2444">
        <f>_xlfn.XLOOKUP(MIS[[#This Row],[TRADING SYMBOL]],[1]Sheet1!$D:$D,[1]Sheet1!$C:$C)</f>
        <v>99.8</v>
      </c>
      <c r="AE2444">
        <f>MIS[[#This Row],[OrderAverageTradedPrice]]*MIS[[#This Row],[OrderQuantity]]</f>
        <v>2581</v>
      </c>
      <c r="AF2444">
        <f>MIS[[#This Row],[LTP]]*MIS[[#This Row],[OrderQuantity]]</f>
        <v>1996</v>
      </c>
      <c r="AG2444">
        <f>IF(MIS[[#This Row],[OrderSide]]="SELL",MIS[[#This Row],[VALUE]]-MIS[[#This Row],[LIVE_VALUE]],MIS[[#This Row],[LIVE_VALUE]]-MIS[[#This Row],[VALUE]])</f>
        <v>-585</v>
      </c>
      <c r="AH2444" t="str" cm="1">
        <f t="array" ref="AH2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4" t="str">
        <f>MIS[[#This Row],[TRADING SYMBOL]]</f>
        <v>SENSEX2552083500CE</v>
      </c>
      <c r="AJ2444" t="str">
        <f>IF(RIGHT(MIS[[#This Row],[Main/Hedge]],4)="MAIN","MAIN","HEDGE")</f>
        <v>MAIN</v>
      </c>
      <c r="AK2444" t="str" cm="1">
        <f t="array" ref="AK2444">_xlfn._xlws.FILTER(Table4[Column1],ISNUMBER(SEARCH(Table4[Column1],MIS[[#This Row],[OrderUniqueIdentifier]])),"")</f>
        <v>MS</v>
      </c>
    </row>
    <row r="2445" spans="1:37" x14ac:dyDescent="0.25">
      <c r="A2445" t="s">
        <v>71</v>
      </c>
      <c r="B2445" t="s">
        <v>1210</v>
      </c>
      <c r="C2445" t="s">
        <v>5405</v>
      </c>
      <c r="D2445" t="s">
        <v>72</v>
      </c>
      <c r="E2445" t="s">
        <v>126</v>
      </c>
      <c r="F2445" t="s">
        <v>98</v>
      </c>
      <c r="G2445" t="s">
        <v>74</v>
      </c>
      <c r="H2445" t="s">
        <v>75</v>
      </c>
      <c r="I2445" t="s">
        <v>76</v>
      </c>
      <c r="J2445" t="s">
        <v>77</v>
      </c>
      <c r="K2445">
        <v>20</v>
      </c>
      <c r="L2445" t="s">
        <v>77</v>
      </c>
      <c r="M2445" t="s">
        <v>78</v>
      </c>
      <c r="N2445" t="s">
        <v>4060</v>
      </c>
      <c r="O2445" t="s">
        <v>3273</v>
      </c>
      <c r="P2445" t="s">
        <v>3213</v>
      </c>
      <c r="Q2445" t="s">
        <v>127</v>
      </c>
      <c r="R2445" t="s">
        <v>79</v>
      </c>
      <c r="S2445" t="s">
        <v>40</v>
      </c>
      <c r="T2445" t="s">
        <v>128</v>
      </c>
      <c r="U2445" t="s">
        <v>100</v>
      </c>
      <c r="V2445" t="s">
        <v>80</v>
      </c>
      <c r="W2445">
        <v>83300</v>
      </c>
      <c r="X2445" t="s">
        <v>81</v>
      </c>
      <c r="Y2445">
        <v>20</v>
      </c>
      <c r="Z2445" t="s">
        <v>3275</v>
      </c>
      <c r="AA2445" t="s">
        <v>3215</v>
      </c>
      <c r="AB2445" t="s">
        <v>90</v>
      </c>
      <c r="AC2445" t="s">
        <v>84</v>
      </c>
      <c r="AD2445">
        <f>_xlfn.XLOOKUP(MIS[[#This Row],[TRADING SYMBOL]],[1]Sheet1!$D:$D,[1]Sheet1!$C:$C)</f>
        <v>130.19999999999999</v>
      </c>
      <c r="AE2445">
        <f>MIS[[#This Row],[OrderAverageTradedPrice]]*MIS[[#This Row],[OrderQuantity]]</f>
        <v>3365</v>
      </c>
      <c r="AF2445">
        <f>MIS[[#This Row],[LTP]]*MIS[[#This Row],[OrderQuantity]]</f>
        <v>2604</v>
      </c>
      <c r="AG2445">
        <f>IF(MIS[[#This Row],[OrderSide]]="SELL",MIS[[#This Row],[VALUE]]-MIS[[#This Row],[LIVE_VALUE]],MIS[[#This Row],[LIVE_VALUE]]-MIS[[#This Row],[VALUE]])</f>
        <v>-761</v>
      </c>
      <c r="AH2445" t="str" cm="1">
        <f t="array" ref="AH2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5" t="str">
        <f>MIS[[#This Row],[TRADING SYMBOL]]</f>
        <v>SENSEX2552083300CE</v>
      </c>
      <c r="AJ2445" t="str">
        <f>IF(RIGHT(MIS[[#This Row],[Main/Hedge]],4)="MAIN","MAIN","HEDGE")</f>
        <v>MAIN</v>
      </c>
      <c r="AK2445" t="str" cm="1">
        <f t="array" ref="AK2445">_xlfn._xlws.FILTER(Table4[Column1],ISNUMBER(SEARCH(Table4[Column1],MIS[[#This Row],[OrderUniqueIdentifier]])),"")</f>
        <v>MS</v>
      </c>
    </row>
    <row r="2446" spans="1:37" x14ac:dyDescent="0.25">
      <c r="A2446" t="s">
        <v>71</v>
      </c>
      <c r="B2446" t="s">
        <v>1210</v>
      </c>
      <c r="C2446" t="s">
        <v>5406</v>
      </c>
      <c r="D2446" t="s">
        <v>72</v>
      </c>
      <c r="E2446" t="s">
        <v>211</v>
      </c>
      <c r="F2446" t="s">
        <v>98</v>
      </c>
      <c r="G2446" t="s">
        <v>74</v>
      </c>
      <c r="H2446" t="s">
        <v>75</v>
      </c>
      <c r="I2446" t="s">
        <v>76</v>
      </c>
      <c r="J2446" t="s">
        <v>77</v>
      </c>
      <c r="K2446">
        <v>20</v>
      </c>
      <c r="L2446" t="s">
        <v>77</v>
      </c>
      <c r="M2446" t="s">
        <v>78</v>
      </c>
      <c r="N2446" t="s">
        <v>222</v>
      </c>
      <c r="O2446" t="s">
        <v>3213</v>
      </c>
      <c r="P2446" t="s">
        <v>3213</v>
      </c>
      <c r="Q2446" t="s">
        <v>213</v>
      </c>
      <c r="R2446" t="s">
        <v>79</v>
      </c>
      <c r="S2446" t="s">
        <v>40</v>
      </c>
      <c r="T2446" t="s">
        <v>214</v>
      </c>
      <c r="U2446" t="s">
        <v>100</v>
      </c>
      <c r="V2446" t="s">
        <v>80</v>
      </c>
      <c r="W2446">
        <v>83400</v>
      </c>
      <c r="X2446" t="s">
        <v>81</v>
      </c>
      <c r="Y2446">
        <v>20</v>
      </c>
      <c r="Z2446" t="s">
        <v>3215</v>
      </c>
      <c r="AA2446" t="s">
        <v>3215</v>
      </c>
      <c r="AB2446" t="s">
        <v>90</v>
      </c>
      <c r="AC2446" t="s">
        <v>84</v>
      </c>
      <c r="AD2446">
        <f>_xlfn.XLOOKUP(MIS[[#This Row],[TRADING SYMBOL]],[1]Sheet1!$D:$D,[1]Sheet1!$C:$C)</f>
        <v>114.3</v>
      </c>
      <c r="AE2446">
        <f>MIS[[#This Row],[OrderAverageTradedPrice]]*MIS[[#This Row],[OrderQuantity]]</f>
        <v>2948</v>
      </c>
      <c r="AF2446">
        <f>MIS[[#This Row],[LTP]]*MIS[[#This Row],[OrderQuantity]]</f>
        <v>2286</v>
      </c>
      <c r="AG2446">
        <f>IF(MIS[[#This Row],[OrderSide]]="SELL",MIS[[#This Row],[VALUE]]-MIS[[#This Row],[LIVE_VALUE]],MIS[[#This Row],[LIVE_VALUE]]-MIS[[#This Row],[VALUE]])</f>
        <v>-662</v>
      </c>
      <c r="AH2446" t="str" cm="1">
        <f t="array" ref="AH2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6" t="str">
        <f>MIS[[#This Row],[TRADING SYMBOL]]</f>
        <v>SENSEX2552083400CE</v>
      </c>
      <c r="AJ2446" t="str">
        <f>IF(RIGHT(MIS[[#This Row],[Main/Hedge]],4)="MAIN","MAIN","HEDGE")</f>
        <v>MAIN</v>
      </c>
      <c r="AK2446" t="str" cm="1">
        <f t="array" ref="AK2446">_xlfn._xlws.FILTER(Table4[Column1],ISNUMBER(SEARCH(Table4[Column1],MIS[[#This Row],[OrderUniqueIdentifier]])),"")</f>
        <v>MS</v>
      </c>
    </row>
    <row r="2447" spans="1:37" x14ac:dyDescent="0.25">
      <c r="A2447" t="s">
        <v>71</v>
      </c>
      <c r="B2447" t="s">
        <v>1217</v>
      </c>
      <c r="C2447" t="s">
        <v>5428</v>
      </c>
      <c r="D2447" t="s">
        <v>72</v>
      </c>
      <c r="E2447" t="s">
        <v>126</v>
      </c>
      <c r="F2447" t="s">
        <v>98</v>
      </c>
      <c r="G2447" t="s">
        <v>74</v>
      </c>
      <c r="H2447" t="s">
        <v>75</v>
      </c>
      <c r="I2447" t="s">
        <v>76</v>
      </c>
      <c r="J2447" t="s">
        <v>77</v>
      </c>
      <c r="K2447">
        <v>40</v>
      </c>
      <c r="L2447" t="s">
        <v>77</v>
      </c>
      <c r="M2447" t="s">
        <v>78</v>
      </c>
      <c r="N2447" t="s">
        <v>5429</v>
      </c>
      <c r="O2447" t="s">
        <v>3213</v>
      </c>
      <c r="P2447" t="s">
        <v>3213</v>
      </c>
      <c r="Q2447" t="s">
        <v>127</v>
      </c>
      <c r="R2447" t="s">
        <v>79</v>
      </c>
      <c r="S2447" t="s">
        <v>40</v>
      </c>
      <c r="T2447" t="s">
        <v>128</v>
      </c>
      <c r="U2447" t="s">
        <v>100</v>
      </c>
      <c r="V2447" t="s">
        <v>80</v>
      </c>
      <c r="W2447">
        <v>83300</v>
      </c>
      <c r="X2447" t="s">
        <v>81</v>
      </c>
      <c r="Y2447">
        <v>40</v>
      </c>
      <c r="Z2447" t="s">
        <v>3215</v>
      </c>
      <c r="AA2447" t="s">
        <v>3215</v>
      </c>
      <c r="AB2447" t="s">
        <v>90</v>
      </c>
      <c r="AC2447" t="s">
        <v>84</v>
      </c>
      <c r="AD2447">
        <f>_xlfn.XLOOKUP(MIS[[#This Row],[TRADING SYMBOL]],[1]Sheet1!$D:$D,[1]Sheet1!$C:$C)</f>
        <v>130.19999999999999</v>
      </c>
      <c r="AE2447">
        <f>MIS[[#This Row],[OrderAverageTradedPrice]]*MIS[[#This Row],[OrderQuantity]]</f>
        <v>6692</v>
      </c>
      <c r="AF2447">
        <f>MIS[[#This Row],[LTP]]*MIS[[#This Row],[OrderQuantity]]</f>
        <v>5208</v>
      </c>
      <c r="AG2447">
        <f>IF(MIS[[#This Row],[OrderSide]]="SELL",MIS[[#This Row],[VALUE]]-MIS[[#This Row],[LIVE_VALUE]],MIS[[#This Row],[LIVE_VALUE]]-MIS[[#This Row],[VALUE]])</f>
        <v>-1484</v>
      </c>
      <c r="AH2447" t="str" cm="1">
        <f t="array" ref="AH2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7" t="str">
        <f>MIS[[#This Row],[TRADING SYMBOL]]</f>
        <v>SENSEX2552083300CE</v>
      </c>
      <c r="AJ2447" t="str">
        <f>IF(RIGHT(MIS[[#This Row],[Main/Hedge]],4)="MAIN","MAIN","HEDGE")</f>
        <v>MAIN</v>
      </c>
      <c r="AK2447" t="str" cm="1">
        <f t="array" ref="AK2447">_xlfn._xlws.FILTER(Table4[Column1],ISNUMBER(SEARCH(Table4[Column1],MIS[[#This Row],[OrderUniqueIdentifier]])),"")</f>
        <v>MS</v>
      </c>
    </row>
    <row r="2448" spans="1:37" x14ac:dyDescent="0.25">
      <c r="A2448" t="s">
        <v>71</v>
      </c>
      <c r="B2448" t="s">
        <v>1217</v>
      </c>
      <c r="C2448" t="s">
        <v>5430</v>
      </c>
      <c r="D2448" t="s">
        <v>72</v>
      </c>
      <c r="E2448" t="s">
        <v>211</v>
      </c>
      <c r="F2448" t="s">
        <v>98</v>
      </c>
      <c r="G2448" t="s">
        <v>74</v>
      </c>
      <c r="H2448" t="s">
        <v>75</v>
      </c>
      <c r="I2448" t="s">
        <v>76</v>
      </c>
      <c r="J2448" t="s">
        <v>77</v>
      </c>
      <c r="K2448">
        <v>40</v>
      </c>
      <c r="L2448" t="s">
        <v>77</v>
      </c>
      <c r="M2448" t="s">
        <v>78</v>
      </c>
      <c r="N2448" t="s">
        <v>5306</v>
      </c>
      <c r="O2448" t="s">
        <v>3213</v>
      </c>
      <c r="P2448" t="s">
        <v>3213</v>
      </c>
      <c r="Q2448" t="s">
        <v>213</v>
      </c>
      <c r="R2448" t="s">
        <v>79</v>
      </c>
      <c r="S2448" t="s">
        <v>40</v>
      </c>
      <c r="T2448" t="s">
        <v>214</v>
      </c>
      <c r="U2448" t="s">
        <v>100</v>
      </c>
      <c r="V2448" t="s">
        <v>80</v>
      </c>
      <c r="W2448">
        <v>83400</v>
      </c>
      <c r="X2448" t="s">
        <v>81</v>
      </c>
      <c r="Y2448">
        <v>40</v>
      </c>
      <c r="Z2448" t="s">
        <v>3215</v>
      </c>
      <c r="AA2448" t="s">
        <v>3215</v>
      </c>
      <c r="AB2448" t="s">
        <v>90</v>
      </c>
      <c r="AC2448" t="s">
        <v>84</v>
      </c>
      <c r="AD2448">
        <f>_xlfn.XLOOKUP(MIS[[#This Row],[TRADING SYMBOL]],[1]Sheet1!$D:$D,[1]Sheet1!$C:$C)</f>
        <v>114.3</v>
      </c>
      <c r="AE2448">
        <f>MIS[[#This Row],[OrderAverageTradedPrice]]*MIS[[#This Row],[OrderQuantity]]</f>
        <v>5904</v>
      </c>
      <c r="AF2448">
        <f>MIS[[#This Row],[LTP]]*MIS[[#This Row],[OrderQuantity]]</f>
        <v>4572</v>
      </c>
      <c r="AG2448">
        <f>IF(MIS[[#This Row],[OrderSide]]="SELL",MIS[[#This Row],[VALUE]]-MIS[[#This Row],[LIVE_VALUE]],MIS[[#This Row],[LIVE_VALUE]]-MIS[[#This Row],[VALUE]])</f>
        <v>-1332</v>
      </c>
      <c r="AH2448" t="str" cm="1">
        <f t="array" ref="AH2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8" t="str">
        <f>MIS[[#This Row],[TRADING SYMBOL]]</f>
        <v>SENSEX2552083400CE</v>
      </c>
      <c r="AJ2448" t="str">
        <f>IF(RIGHT(MIS[[#This Row],[Main/Hedge]],4)="MAIN","MAIN","HEDGE")</f>
        <v>MAIN</v>
      </c>
      <c r="AK2448" t="str" cm="1">
        <f t="array" ref="AK2448">_xlfn._xlws.FILTER(Table4[Column1],ISNUMBER(SEARCH(Table4[Column1],MIS[[#This Row],[OrderUniqueIdentifier]])),"")</f>
        <v>MS</v>
      </c>
    </row>
    <row r="2449" spans="1:37" x14ac:dyDescent="0.25">
      <c r="A2449" t="s">
        <v>71</v>
      </c>
      <c r="B2449" t="s">
        <v>1227</v>
      </c>
      <c r="C2449" t="s">
        <v>5470</v>
      </c>
      <c r="D2449" t="s">
        <v>72</v>
      </c>
      <c r="E2449" t="s">
        <v>126</v>
      </c>
      <c r="F2449" t="s">
        <v>98</v>
      </c>
      <c r="G2449" t="s">
        <v>74</v>
      </c>
      <c r="H2449" t="s">
        <v>75</v>
      </c>
      <c r="I2449" t="s">
        <v>76</v>
      </c>
      <c r="J2449" t="s">
        <v>77</v>
      </c>
      <c r="K2449">
        <v>20</v>
      </c>
      <c r="L2449" t="s">
        <v>77</v>
      </c>
      <c r="M2449" t="s">
        <v>78</v>
      </c>
      <c r="N2449" t="s">
        <v>3899</v>
      </c>
      <c r="O2449" t="s">
        <v>3213</v>
      </c>
      <c r="P2449" t="s">
        <v>3213</v>
      </c>
      <c r="Q2449" t="s">
        <v>127</v>
      </c>
      <c r="R2449" t="s">
        <v>79</v>
      </c>
      <c r="S2449" t="s">
        <v>40</v>
      </c>
      <c r="T2449" t="s">
        <v>128</v>
      </c>
      <c r="U2449" t="s">
        <v>100</v>
      </c>
      <c r="V2449" t="s">
        <v>80</v>
      </c>
      <c r="W2449">
        <v>83300</v>
      </c>
      <c r="X2449" t="s">
        <v>81</v>
      </c>
      <c r="Y2449">
        <v>20</v>
      </c>
      <c r="Z2449" t="s">
        <v>3215</v>
      </c>
      <c r="AA2449" t="s">
        <v>3215</v>
      </c>
      <c r="AB2449" t="s">
        <v>90</v>
      </c>
      <c r="AC2449" t="s">
        <v>84</v>
      </c>
      <c r="AD2449">
        <f>_xlfn.XLOOKUP(MIS[[#This Row],[TRADING SYMBOL]],[1]Sheet1!$D:$D,[1]Sheet1!$C:$C)</f>
        <v>130.19999999999999</v>
      </c>
      <c r="AE2449">
        <f>MIS[[#This Row],[OrderAverageTradedPrice]]*MIS[[#This Row],[OrderQuantity]]</f>
        <v>3351</v>
      </c>
      <c r="AF2449">
        <f>MIS[[#This Row],[LTP]]*MIS[[#This Row],[OrderQuantity]]</f>
        <v>2604</v>
      </c>
      <c r="AG2449">
        <f>IF(MIS[[#This Row],[OrderSide]]="SELL",MIS[[#This Row],[VALUE]]-MIS[[#This Row],[LIVE_VALUE]],MIS[[#This Row],[LIVE_VALUE]]-MIS[[#This Row],[VALUE]])</f>
        <v>-747</v>
      </c>
      <c r="AH2449" t="str" cm="1">
        <f t="array" ref="AH2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9" t="str">
        <f>MIS[[#This Row],[TRADING SYMBOL]]</f>
        <v>SENSEX2552083300CE</v>
      </c>
      <c r="AJ2449" t="str">
        <f>IF(RIGHT(MIS[[#This Row],[Main/Hedge]],4)="MAIN","MAIN","HEDGE")</f>
        <v>MAIN</v>
      </c>
      <c r="AK2449" t="str" cm="1">
        <f t="array" ref="AK2449">_xlfn._xlws.FILTER(Table4[Column1],ISNUMBER(SEARCH(Table4[Column1],MIS[[#This Row],[OrderUniqueIdentifier]])),"")</f>
        <v>MS</v>
      </c>
    </row>
    <row r="2450" spans="1:37" x14ac:dyDescent="0.25">
      <c r="A2450" t="s">
        <v>71</v>
      </c>
      <c r="B2450" t="s">
        <v>1235</v>
      </c>
      <c r="C2450" t="s">
        <v>5500</v>
      </c>
      <c r="D2450" t="s">
        <v>72</v>
      </c>
      <c r="E2450" t="s">
        <v>211</v>
      </c>
      <c r="F2450" t="s">
        <v>98</v>
      </c>
      <c r="G2450" t="s">
        <v>74</v>
      </c>
      <c r="H2450" t="s">
        <v>75</v>
      </c>
      <c r="I2450" t="s">
        <v>76</v>
      </c>
      <c r="J2450" t="s">
        <v>77</v>
      </c>
      <c r="K2450">
        <v>80</v>
      </c>
      <c r="L2450" t="s">
        <v>77</v>
      </c>
      <c r="M2450" t="s">
        <v>78</v>
      </c>
      <c r="N2450" t="s">
        <v>5501</v>
      </c>
      <c r="O2450" t="s">
        <v>3213</v>
      </c>
      <c r="P2450" t="s">
        <v>3213</v>
      </c>
      <c r="Q2450" t="s">
        <v>213</v>
      </c>
      <c r="R2450" t="s">
        <v>79</v>
      </c>
      <c r="S2450" t="s">
        <v>40</v>
      </c>
      <c r="T2450" t="s">
        <v>214</v>
      </c>
      <c r="U2450" t="s">
        <v>100</v>
      </c>
      <c r="V2450" t="s">
        <v>80</v>
      </c>
      <c r="W2450">
        <v>83400</v>
      </c>
      <c r="X2450" t="s">
        <v>81</v>
      </c>
      <c r="Y2450">
        <v>80</v>
      </c>
      <c r="Z2450" t="s">
        <v>3215</v>
      </c>
      <c r="AA2450" t="s">
        <v>3215</v>
      </c>
      <c r="AB2450" t="s">
        <v>90</v>
      </c>
      <c r="AC2450" t="s">
        <v>84</v>
      </c>
      <c r="AD2450">
        <f>_xlfn.XLOOKUP(MIS[[#This Row],[TRADING SYMBOL]],[1]Sheet1!$D:$D,[1]Sheet1!$C:$C)</f>
        <v>114.3</v>
      </c>
      <c r="AE2450">
        <f>MIS[[#This Row],[OrderAverageTradedPrice]]*MIS[[#This Row],[OrderQuantity]]</f>
        <v>11773</v>
      </c>
      <c r="AF2450">
        <f>MIS[[#This Row],[LTP]]*MIS[[#This Row],[OrderQuantity]]</f>
        <v>9144</v>
      </c>
      <c r="AG2450">
        <f>IF(MIS[[#This Row],[OrderSide]]="SELL",MIS[[#This Row],[VALUE]]-MIS[[#This Row],[LIVE_VALUE]],MIS[[#This Row],[LIVE_VALUE]]-MIS[[#This Row],[VALUE]])</f>
        <v>-2629</v>
      </c>
      <c r="AH2450" t="str" cm="1">
        <f t="array" ref="AH2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0" t="str">
        <f>MIS[[#This Row],[TRADING SYMBOL]]</f>
        <v>SENSEX2552083400CE</v>
      </c>
      <c r="AJ2450" t="str">
        <f>IF(RIGHT(MIS[[#This Row],[Main/Hedge]],4)="MAIN","MAIN","HEDGE")</f>
        <v>MAIN</v>
      </c>
      <c r="AK2450" t="str" cm="1">
        <f t="array" ref="AK2450">_xlfn._xlws.FILTER(Table4[Column1],ISNUMBER(SEARCH(Table4[Column1],MIS[[#This Row],[OrderUniqueIdentifier]])),"")</f>
        <v>MS</v>
      </c>
    </row>
    <row r="2451" spans="1:37" x14ac:dyDescent="0.25">
      <c r="A2451" t="s">
        <v>71</v>
      </c>
      <c r="B2451" t="s">
        <v>1251</v>
      </c>
      <c r="C2451" t="s">
        <v>5526</v>
      </c>
      <c r="D2451" t="s">
        <v>72</v>
      </c>
      <c r="E2451" t="s">
        <v>211</v>
      </c>
      <c r="F2451" t="s">
        <v>98</v>
      </c>
      <c r="G2451" t="s">
        <v>74</v>
      </c>
      <c r="H2451" t="s">
        <v>75</v>
      </c>
      <c r="I2451" t="s">
        <v>76</v>
      </c>
      <c r="J2451" t="s">
        <v>77</v>
      </c>
      <c r="K2451">
        <v>20</v>
      </c>
      <c r="L2451" t="s">
        <v>77</v>
      </c>
      <c r="M2451" t="s">
        <v>78</v>
      </c>
      <c r="N2451" t="s">
        <v>4062</v>
      </c>
      <c r="O2451" t="s">
        <v>3273</v>
      </c>
      <c r="P2451" t="s">
        <v>3213</v>
      </c>
      <c r="Q2451" t="s">
        <v>213</v>
      </c>
      <c r="R2451" t="s">
        <v>79</v>
      </c>
      <c r="S2451" t="s">
        <v>40</v>
      </c>
      <c r="T2451" t="s">
        <v>214</v>
      </c>
      <c r="U2451" t="s">
        <v>100</v>
      </c>
      <c r="V2451" t="s">
        <v>80</v>
      </c>
      <c r="W2451">
        <v>83400</v>
      </c>
      <c r="X2451" t="s">
        <v>81</v>
      </c>
      <c r="Y2451">
        <v>20</v>
      </c>
      <c r="Z2451" t="s">
        <v>3275</v>
      </c>
      <c r="AA2451" t="s">
        <v>3215</v>
      </c>
      <c r="AB2451" t="s">
        <v>90</v>
      </c>
      <c r="AC2451" t="s">
        <v>84</v>
      </c>
      <c r="AD2451">
        <f>_xlfn.XLOOKUP(MIS[[#This Row],[TRADING SYMBOL]],[1]Sheet1!$D:$D,[1]Sheet1!$C:$C)</f>
        <v>114.3</v>
      </c>
      <c r="AE2451">
        <f>MIS[[#This Row],[OrderAverageTradedPrice]]*MIS[[#This Row],[OrderQuantity]]</f>
        <v>2949</v>
      </c>
      <c r="AF2451">
        <f>MIS[[#This Row],[LTP]]*MIS[[#This Row],[OrderQuantity]]</f>
        <v>2286</v>
      </c>
      <c r="AG2451">
        <f>IF(MIS[[#This Row],[OrderSide]]="SELL",MIS[[#This Row],[VALUE]]-MIS[[#This Row],[LIVE_VALUE]],MIS[[#This Row],[LIVE_VALUE]]-MIS[[#This Row],[VALUE]])</f>
        <v>-663</v>
      </c>
      <c r="AH2451" t="str" cm="1">
        <f t="array" ref="AH2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1" t="str">
        <f>MIS[[#This Row],[TRADING SYMBOL]]</f>
        <v>SENSEX2552083400CE</v>
      </c>
      <c r="AJ2451" t="str">
        <f>IF(RIGHT(MIS[[#This Row],[Main/Hedge]],4)="MAIN","MAIN","HEDGE")</f>
        <v>MAIN</v>
      </c>
      <c r="AK2451" t="str" cm="1">
        <f t="array" ref="AK2451">_xlfn._xlws.FILTER(Table4[Column1],ISNUMBER(SEARCH(Table4[Column1],MIS[[#This Row],[OrderUniqueIdentifier]])),"")</f>
        <v>MS</v>
      </c>
    </row>
    <row r="2452" spans="1:37" x14ac:dyDescent="0.25">
      <c r="A2452" t="s">
        <v>71</v>
      </c>
      <c r="B2452" t="s">
        <v>1251</v>
      </c>
      <c r="C2452" t="s">
        <v>5527</v>
      </c>
      <c r="D2452" t="s">
        <v>72</v>
      </c>
      <c r="E2452" t="s">
        <v>744</v>
      </c>
      <c r="F2452" t="s">
        <v>98</v>
      </c>
      <c r="G2452" t="s">
        <v>74</v>
      </c>
      <c r="H2452" t="s">
        <v>75</v>
      </c>
      <c r="I2452" t="s">
        <v>76</v>
      </c>
      <c r="J2452" t="s">
        <v>77</v>
      </c>
      <c r="K2452">
        <v>20</v>
      </c>
      <c r="L2452" t="s">
        <v>77</v>
      </c>
      <c r="M2452" t="s">
        <v>78</v>
      </c>
      <c r="N2452" t="s">
        <v>3222</v>
      </c>
      <c r="O2452" t="s">
        <v>3213</v>
      </c>
      <c r="P2452" t="s">
        <v>3213</v>
      </c>
      <c r="Q2452" t="s">
        <v>747</v>
      </c>
      <c r="R2452" t="s">
        <v>79</v>
      </c>
      <c r="S2452" t="s">
        <v>40</v>
      </c>
      <c r="T2452" t="s">
        <v>748</v>
      </c>
      <c r="U2452" t="s">
        <v>100</v>
      </c>
      <c r="V2452" t="s">
        <v>80</v>
      </c>
      <c r="W2452">
        <v>83500</v>
      </c>
      <c r="X2452" t="s">
        <v>81</v>
      </c>
      <c r="Y2452">
        <v>20</v>
      </c>
      <c r="Z2452" t="s">
        <v>3215</v>
      </c>
      <c r="AA2452" t="s">
        <v>3215</v>
      </c>
      <c r="AB2452" t="s">
        <v>90</v>
      </c>
      <c r="AC2452" t="s">
        <v>84</v>
      </c>
      <c r="AD2452">
        <f>_xlfn.XLOOKUP(MIS[[#This Row],[TRADING SYMBOL]],[1]Sheet1!$D:$D,[1]Sheet1!$C:$C)</f>
        <v>99.8</v>
      </c>
      <c r="AE2452">
        <f>MIS[[#This Row],[OrderAverageTradedPrice]]*MIS[[#This Row],[OrderQuantity]]</f>
        <v>2585</v>
      </c>
      <c r="AF2452">
        <f>MIS[[#This Row],[LTP]]*MIS[[#This Row],[OrderQuantity]]</f>
        <v>1996</v>
      </c>
      <c r="AG2452">
        <f>IF(MIS[[#This Row],[OrderSide]]="SELL",MIS[[#This Row],[VALUE]]-MIS[[#This Row],[LIVE_VALUE]],MIS[[#This Row],[LIVE_VALUE]]-MIS[[#This Row],[VALUE]])</f>
        <v>-589</v>
      </c>
      <c r="AH2452" t="str" cm="1">
        <f t="array" ref="AH2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2" t="str">
        <f>MIS[[#This Row],[TRADING SYMBOL]]</f>
        <v>SENSEX2552083500CE</v>
      </c>
      <c r="AJ2452" t="str">
        <f>IF(RIGHT(MIS[[#This Row],[Main/Hedge]],4)="MAIN","MAIN","HEDGE")</f>
        <v>MAIN</v>
      </c>
      <c r="AK2452" t="str" cm="1">
        <f t="array" ref="AK2452">_xlfn._xlws.FILTER(Table4[Column1],ISNUMBER(SEARCH(Table4[Column1],MIS[[#This Row],[OrderUniqueIdentifier]])),"")</f>
        <v>MS</v>
      </c>
    </row>
    <row r="2453" spans="1:37" x14ac:dyDescent="0.25">
      <c r="A2453" t="s">
        <v>71</v>
      </c>
      <c r="B2453" t="s">
        <v>1265</v>
      </c>
      <c r="C2453" t="s">
        <v>5571</v>
      </c>
      <c r="D2453" t="s">
        <v>72</v>
      </c>
      <c r="E2453" t="s">
        <v>126</v>
      </c>
      <c r="F2453" t="s">
        <v>98</v>
      </c>
      <c r="G2453" t="s">
        <v>74</v>
      </c>
      <c r="H2453" t="s">
        <v>75</v>
      </c>
      <c r="I2453" t="s">
        <v>76</v>
      </c>
      <c r="J2453" t="s">
        <v>77</v>
      </c>
      <c r="K2453">
        <v>40</v>
      </c>
      <c r="L2453" t="s">
        <v>77</v>
      </c>
      <c r="M2453" t="s">
        <v>78</v>
      </c>
      <c r="N2453" t="s">
        <v>5572</v>
      </c>
      <c r="O2453" t="s">
        <v>3273</v>
      </c>
      <c r="P2453" t="s">
        <v>3213</v>
      </c>
      <c r="Q2453" t="s">
        <v>127</v>
      </c>
      <c r="R2453" t="s">
        <v>79</v>
      </c>
      <c r="S2453" t="s">
        <v>40</v>
      </c>
      <c r="T2453" t="s">
        <v>128</v>
      </c>
      <c r="U2453" t="s">
        <v>100</v>
      </c>
      <c r="V2453" t="s">
        <v>80</v>
      </c>
      <c r="W2453">
        <v>83300</v>
      </c>
      <c r="X2453" t="s">
        <v>81</v>
      </c>
      <c r="Y2453">
        <v>40</v>
      </c>
      <c r="Z2453" t="s">
        <v>3275</v>
      </c>
      <c r="AA2453" t="s">
        <v>3215</v>
      </c>
      <c r="AB2453" t="s">
        <v>90</v>
      </c>
      <c r="AC2453" t="s">
        <v>84</v>
      </c>
      <c r="AD2453">
        <f>_xlfn.XLOOKUP(MIS[[#This Row],[TRADING SYMBOL]],[1]Sheet1!$D:$D,[1]Sheet1!$C:$C)</f>
        <v>130.19999999999999</v>
      </c>
      <c r="AE2453">
        <f>MIS[[#This Row],[OrderAverageTradedPrice]]*MIS[[#This Row],[OrderQuantity]]</f>
        <v>6683</v>
      </c>
      <c r="AF2453">
        <f>MIS[[#This Row],[LTP]]*MIS[[#This Row],[OrderQuantity]]</f>
        <v>5208</v>
      </c>
      <c r="AG2453">
        <f>IF(MIS[[#This Row],[OrderSide]]="SELL",MIS[[#This Row],[VALUE]]-MIS[[#This Row],[LIVE_VALUE]],MIS[[#This Row],[LIVE_VALUE]]-MIS[[#This Row],[VALUE]])</f>
        <v>-1475</v>
      </c>
      <c r="AH2453" t="str" cm="1">
        <f t="array" ref="AH2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3" t="str">
        <f>MIS[[#This Row],[TRADING SYMBOL]]</f>
        <v>SENSEX2552083300CE</v>
      </c>
      <c r="AJ2453" t="str">
        <f>IF(RIGHT(MIS[[#This Row],[Main/Hedge]],4)="MAIN","MAIN","HEDGE")</f>
        <v>MAIN</v>
      </c>
      <c r="AK2453" t="str" cm="1">
        <f t="array" ref="AK2453">_xlfn._xlws.FILTER(Table4[Column1],ISNUMBER(SEARCH(Table4[Column1],MIS[[#This Row],[OrderUniqueIdentifier]])),"")</f>
        <v>MS</v>
      </c>
    </row>
    <row r="2454" spans="1:37" x14ac:dyDescent="0.25">
      <c r="A2454" t="s">
        <v>71</v>
      </c>
      <c r="B2454" t="s">
        <v>1272</v>
      </c>
      <c r="C2454" t="s">
        <v>5600</v>
      </c>
      <c r="D2454" t="s">
        <v>72</v>
      </c>
      <c r="E2454" t="s">
        <v>211</v>
      </c>
      <c r="F2454" t="s">
        <v>98</v>
      </c>
      <c r="G2454" t="s">
        <v>74</v>
      </c>
      <c r="H2454" t="s">
        <v>75</v>
      </c>
      <c r="I2454" t="s">
        <v>76</v>
      </c>
      <c r="J2454" t="s">
        <v>77</v>
      </c>
      <c r="K2454">
        <v>40</v>
      </c>
      <c r="L2454" t="s">
        <v>77</v>
      </c>
      <c r="M2454" t="s">
        <v>78</v>
      </c>
      <c r="N2454" t="s">
        <v>408</v>
      </c>
      <c r="O2454" t="s">
        <v>3273</v>
      </c>
      <c r="P2454" t="s">
        <v>3213</v>
      </c>
      <c r="Q2454" t="s">
        <v>213</v>
      </c>
      <c r="R2454" t="s">
        <v>79</v>
      </c>
      <c r="S2454" t="s">
        <v>40</v>
      </c>
      <c r="T2454" t="s">
        <v>214</v>
      </c>
      <c r="U2454" t="s">
        <v>100</v>
      </c>
      <c r="V2454" t="s">
        <v>80</v>
      </c>
      <c r="W2454">
        <v>83400</v>
      </c>
      <c r="X2454" t="s">
        <v>81</v>
      </c>
      <c r="Y2454">
        <v>40</v>
      </c>
      <c r="Z2454" t="s">
        <v>3275</v>
      </c>
      <c r="AA2454" t="s">
        <v>3215</v>
      </c>
      <c r="AB2454" t="s">
        <v>90</v>
      </c>
      <c r="AC2454" t="s">
        <v>84</v>
      </c>
      <c r="AD2454">
        <f>_xlfn.XLOOKUP(MIS[[#This Row],[TRADING SYMBOL]],[1]Sheet1!$D:$D,[1]Sheet1!$C:$C)</f>
        <v>114.3</v>
      </c>
      <c r="AE2454">
        <f>MIS[[#This Row],[OrderAverageTradedPrice]]*MIS[[#This Row],[OrderQuantity]]</f>
        <v>5864</v>
      </c>
      <c r="AF2454">
        <f>MIS[[#This Row],[LTP]]*MIS[[#This Row],[OrderQuantity]]</f>
        <v>4572</v>
      </c>
      <c r="AG2454">
        <f>IF(MIS[[#This Row],[OrderSide]]="SELL",MIS[[#This Row],[VALUE]]-MIS[[#This Row],[LIVE_VALUE]],MIS[[#This Row],[LIVE_VALUE]]-MIS[[#This Row],[VALUE]])</f>
        <v>-1292</v>
      </c>
      <c r="AH2454" t="str" cm="1">
        <f t="array" ref="AH2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4" t="str">
        <f>MIS[[#This Row],[TRADING SYMBOL]]</f>
        <v>SENSEX2552083400CE</v>
      </c>
      <c r="AJ2454" t="str">
        <f>IF(RIGHT(MIS[[#This Row],[Main/Hedge]],4)="MAIN","MAIN","HEDGE")</f>
        <v>MAIN</v>
      </c>
      <c r="AK2454" t="str" cm="1">
        <f t="array" ref="AK2454">_xlfn._xlws.FILTER(Table4[Column1],ISNUMBER(SEARCH(Table4[Column1],MIS[[#This Row],[OrderUniqueIdentifier]])),"")</f>
        <v>MS</v>
      </c>
    </row>
    <row r="2455" spans="1:37" x14ac:dyDescent="0.25">
      <c r="A2455" t="s">
        <v>71</v>
      </c>
      <c r="B2455" t="s">
        <v>1295</v>
      </c>
      <c r="C2455" t="s">
        <v>5675</v>
      </c>
      <c r="D2455" t="s">
        <v>72</v>
      </c>
      <c r="E2455" t="s">
        <v>126</v>
      </c>
      <c r="F2455" t="s">
        <v>98</v>
      </c>
      <c r="G2455" t="s">
        <v>74</v>
      </c>
      <c r="H2455" t="s">
        <v>75</v>
      </c>
      <c r="I2455" t="s">
        <v>76</v>
      </c>
      <c r="J2455" t="s">
        <v>77</v>
      </c>
      <c r="K2455">
        <v>80</v>
      </c>
      <c r="L2455" t="s">
        <v>77</v>
      </c>
      <c r="M2455" t="s">
        <v>78</v>
      </c>
      <c r="N2455" t="s">
        <v>5676</v>
      </c>
      <c r="O2455" t="s">
        <v>3213</v>
      </c>
      <c r="P2455" t="s">
        <v>3213</v>
      </c>
      <c r="Q2455" t="s">
        <v>127</v>
      </c>
      <c r="R2455" t="s">
        <v>79</v>
      </c>
      <c r="S2455" t="s">
        <v>40</v>
      </c>
      <c r="T2455" t="s">
        <v>128</v>
      </c>
      <c r="U2455" t="s">
        <v>100</v>
      </c>
      <c r="V2455" t="s">
        <v>80</v>
      </c>
      <c r="W2455">
        <v>83300</v>
      </c>
      <c r="X2455" t="s">
        <v>81</v>
      </c>
      <c r="Y2455">
        <v>80</v>
      </c>
      <c r="Z2455" t="s">
        <v>3215</v>
      </c>
      <c r="AA2455" t="s">
        <v>3215</v>
      </c>
      <c r="AB2455" t="s">
        <v>90</v>
      </c>
      <c r="AC2455" t="s">
        <v>84</v>
      </c>
      <c r="AD2455">
        <f>_xlfn.XLOOKUP(MIS[[#This Row],[TRADING SYMBOL]],[1]Sheet1!$D:$D,[1]Sheet1!$C:$C)</f>
        <v>130.19999999999999</v>
      </c>
      <c r="AE2455">
        <f>MIS[[#This Row],[OrderAverageTradedPrice]]*MIS[[#This Row],[OrderQuantity]]</f>
        <v>13400</v>
      </c>
      <c r="AF2455">
        <f>MIS[[#This Row],[LTP]]*MIS[[#This Row],[OrderQuantity]]</f>
        <v>10416</v>
      </c>
      <c r="AG2455">
        <f>IF(MIS[[#This Row],[OrderSide]]="SELL",MIS[[#This Row],[VALUE]]-MIS[[#This Row],[LIVE_VALUE]],MIS[[#This Row],[LIVE_VALUE]]-MIS[[#This Row],[VALUE]])</f>
        <v>-2984</v>
      </c>
      <c r="AH2455" t="str" cm="1">
        <f t="array" ref="AH2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5" t="str">
        <f>MIS[[#This Row],[TRADING SYMBOL]]</f>
        <v>SENSEX2552083300CE</v>
      </c>
      <c r="AJ2455" t="str">
        <f>IF(RIGHT(MIS[[#This Row],[Main/Hedge]],4)="MAIN","MAIN","HEDGE")</f>
        <v>MAIN</v>
      </c>
      <c r="AK2455" t="str" cm="1">
        <f t="array" ref="AK2455">_xlfn._xlws.FILTER(Table4[Column1],ISNUMBER(SEARCH(Table4[Column1],MIS[[#This Row],[OrderUniqueIdentifier]])),"")</f>
        <v>MS</v>
      </c>
    </row>
    <row r="2456" spans="1:37" x14ac:dyDescent="0.25">
      <c r="A2456" t="s">
        <v>71</v>
      </c>
      <c r="B2456" t="s">
        <v>1316</v>
      </c>
      <c r="C2456" t="s">
        <v>5778</v>
      </c>
      <c r="D2456" t="s">
        <v>72</v>
      </c>
      <c r="E2456" t="s">
        <v>211</v>
      </c>
      <c r="F2456" t="s">
        <v>98</v>
      </c>
      <c r="G2456" t="s">
        <v>74</v>
      </c>
      <c r="H2456" t="s">
        <v>75</v>
      </c>
      <c r="I2456" t="s">
        <v>76</v>
      </c>
      <c r="J2456" t="s">
        <v>77</v>
      </c>
      <c r="K2456">
        <v>60</v>
      </c>
      <c r="L2456" t="s">
        <v>77</v>
      </c>
      <c r="M2456" t="s">
        <v>78</v>
      </c>
      <c r="N2456" t="s">
        <v>3378</v>
      </c>
      <c r="O2456" t="s">
        <v>3273</v>
      </c>
      <c r="P2456" t="s">
        <v>3213</v>
      </c>
      <c r="Q2456" t="s">
        <v>213</v>
      </c>
      <c r="R2456" t="s">
        <v>79</v>
      </c>
      <c r="S2456" t="s">
        <v>40</v>
      </c>
      <c r="T2456" t="s">
        <v>214</v>
      </c>
      <c r="U2456" t="s">
        <v>100</v>
      </c>
      <c r="V2456" t="s">
        <v>80</v>
      </c>
      <c r="W2456">
        <v>83400</v>
      </c>
      <c r="X2456" t="s">
        <v>81</v>
      </c>
      <c r="Y2456">
        <v>60</v>
      </c>
      <c r="Z2456" t="s">
        <v>3275</v>
      </c>
      <c r="AA2456" t="s">
        <v>3215</v>
      </c>
      <c r="AB2456" t="s">
        <v>90</v>
      </c>
      <c r="AC2456" t="s">
        <v>84</v>
      </c>
      <c r="AD2456">
        <f>_xlfn.XLOOKUP(MIS[[#This Row],[TRADING SYMBOL]],[1]Sheet1!$D:$D,[1]Sheet1!$C:$C)</f>
        <v>114.3</v>
      </c>
      <c r="AE2456">
        <f>MIS[[#This Row],[OrderAverageTradedPrice]]*MIS[[#This Row],[OrderQuantity]]</f>
        <v>8850</v>
      </c>
      <c r="AF2456">
        <f>MIS[[#This Row],[LTP]]*MIS[[#This Row],[OrderQuantity]]</f>
        <v>6858</v>
      </c>
      <c r="AG2456">
        <f>IF(MIS[[#This Row],[OrderSide]]="SELL",MIS[[#This Row],[VALUE]]-MIS[[#This Row],[LIVE_VALUE]],MIS[[#This Row],[LIVE_VALUE]]-MIS[[#This Row],[VALUE]])</f>
        <v>-1992</v>
      </c>
      <c r="AH2456" t="str" cm="1">
        <f t="array" ref="AH2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6" t="str">
        <f>MIS[[#This Row],[TRADING SYMBOL]]</f>
        <v>SENSEX2552083400CE</v>
      </c>
      <c r="AJ2456" t="str">
        <f>IF(RIGHT(MIS[[#This Row],[Main/Hedge]],4)="MAIN","MAIN","HEDGE")</f>
        <v>MAIN</v>
      </c>
      <c r="AK2456" t="str" cm="1">
        <f t="array" ref="AK2456">_xlfn._xlws.FILTER(Table4[Column1],ISNUMBER(SEARCH(Table4[Column1],MIS[[#This Row],[OrderUniqueIdentifier]])),"")</f>
        <v>MS</v>
      </c>
    </row>
    <row r="2457" spans="1:37" x14ac:dyDescent="0.25">
      <c r="A2457" t="s">
        <v>71</v>
      </c>
      <c r="B2457" t="s">
        <v>1316</v>
      </c>
      <c r="C2457" t="s">
        <v>5779</v>
      </c>
      <c r="D2457" t="s">
        <v>72</v>
      </c>
      <c r="E2457" t="s">
        <v>744</v>
      </c>
      <c r="F2457" t="s">
        <v>98</v>
      </c>
      <c r="G2457" t="s">
        <v>74</v>
      </c>
      <c r="H2457" t="s">
        <v>75</v>
      </c>
      <c r="I2457" t="s">
        <v>76</v>
      </c>
      <c r="J2457" t="s">
        <v>77</v>
      </c>
      <c r="K2457">
        <v>60</v>
      </c>
      <c r="L2457" t="s">
        <v>77</v>
      </c>
      <c r="M2457" t="s">
        <v>78</v>
      </c>
      <c r="N2457" t="s">
        <v>5780</v>
      </c>
      <c r="O2457" t="s">
        <v>3213</v>
      </c>
      <c r="P2457" t="s">
        <v>3213</v>
      </c>
      <c r="Q2457" t="s">
        <v>747</v>
      </c>
      <c r="R2457" t="s">
        <v>79</v>
      </c>
      <c r="S2457" t="s">
        <v>40</v>
      </c>
      <c r="T2457" t="s">
        <v>748</v>
      </c>
      <c r="U2457" t="s">
        <v>100</v>
      </c>
      <c r="V2457" t="s">
        <v>80</v>
      </c>
      <c r="W2457">
        <v>83500</v>
      </c>
      <c r="X2457" t="s">
        <v>81</v>
      </c>
      <c r="Y2457">
        <v>60</v>
      </c>
      <c r="Z2457" t="s">
        <v>3215</v>
      </c>
      <c r="AA2457" t="s">
        <v>3215</v>
      </c>
      <c r="AB2457" t="s">
        <v>90</v>
      </c>
      <c r="AC2457" t="s">
        <v>84</v>
      </c>
      <c r="AD2457">
        <f>_xlfn.XLOOKUP(MIS[[#This Row],[TRADING SYMBOL]],[1]Sheet1!$D:$D,[1]Sheet1!$C:$C)</f>
        <v>99.8</v>
      </c>
      <c r="AE2457">
        <f>MIS[[#This Row],[OrderAverageTradedPrice]]*MIS[[#This Row],[OrderQuantity]]</f>
        <v>7755.99999999996</v>
      </c>
      <c r="AF2457">
        <f>MIS[[#This Row],[LTP]]*MIS[[#This Row],[OrderQuantity]]</f>
        <v>5988</v>
      </c>
      <c r="AG2457">
        <f>IF(MIS[[#This Row],[OrderSide]]="SELL",MIS[[#This Row],[VALUE]]-MIS[[#This Row],[LIVE_VALUE]],MIS[[#This Row],[LIVE_VALUE]]-MIS[[#This Row],[VALUE]])</f>
        <v>-1767.99999999996</v>
      </c>
      <c r="AH2457" t="str" cm="1">
        <f t="array" ref="AH2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7" t="str">
        <f>MIS[[#This Row],[TRADING SYMBOL]]</f>
        <v>SENSEX2552083500CE</v>
      </c>
      <c r="AJ2457" t="str">
        <f>IF(RIGHT(MIS[[#This Row],[Main/Hedge]],4)="MAIN","MAIN","HEDGE")</f>
        <v>MAIN</v>
      </c>
      <c r="AK2457" t="str" cm="1">
        <f t="array" ref="AK2457">_xlfn._xlws.FILTER(Table4[Column1],ISNUMBER(SEARCH(Table4[Column1],MIS[[#This Row],[OrderUniqueIdentifier]])),"")</f>
        <v>MS</v>
      </c>
    </row>
    <row r="2458" spans="1:37" x14ac:dyDescent="0.25">
      <c r="A2458" t="s">
        <v>1414</v>
      </c>
      <c r="B2458" t="s">
        <v>1415</v>
      </c>
      <c r="C2458" t="s">
        <v>6130</v>
      </c>
      <c r="D2458" t="s">
        <v>72</v>
      </c>
      <c r="E2458" t="s">
        <v>744</v>
      </c>
      <c r="F2458" t="s">
        <v>98</v>
      </c>
      <c r="G2458" t="s">
        <v>74</v>
      </c>
      <c r="H2458" t="s">
        <v>75</v>
      </c>
      <c r="I2458" t="s">
        <v>76</v>
      </c>
      <c r="J2458" t="s">
        <v>77</v>
      </c>
      <c r="K2458">
        <v>200</v>
      </c>
      <c r="L2458" t="s">
        <v>77</v>
      </c>
      <c r="M2458" t="s">
        <v>78</v>
      </c>
      <c r="N2458" t="s">
        <v>6131</v>
      </c>
      <c r="O2458" t="s">
        <v>3213</v>
      </c>
      <c r="P2458" t="s">
        <v>3213</v>
      </c>
      <c r="Q2458" t="s">
        <v>747</v>
      </c>
      <c r="R2458" t="s">
        <v>79</v>
      </c>
      <c r="S2458" t="s">
        <v>3964</v>
      </c>
      <c r="T2458" t="s">
        <v>748</v>
      </c>
      <c r="U2458" t="s">
        <v>100</v>
      </c>
      <c r="V2458" t="s">
        <v>80</v>
      </c>
      <c r="W2458">
        <v>83500</v>
      </c>
      <c r="X2458" t="s">
        <v>81</v>
      </c>
      <c r="Y2458">
        <v>200</v>
      </c>
      <c r="Z2458" t="s">
        <v>3215</v>
      </c>
      <c r="AA2458" t="s">
        <v>3215</v>
      </c>
      <c r="AB2458" t="s">
        <v>90</v>
      </c>
      <c r="AC2458" t="s">
        <v>84</v>
      </c>
      <c r="AD2458">
        <f>_xlfn.XLOOKUP(MIS[[#This Row],[TRADING SYMBOL]],[1]Sheet1!$D:$D,[1]Sheet1!$C:$C)</f>
        <v>99.8</v>
      </c>
      <c r="AE2458">
        <f>MIS[[#This Row],[OrderAverageTradedPrice]]*MIS[[#This Row],[OrderQuantity]]</f>
        <v>25864.999999999996</v>
      </c>
      <c r="AF2458">
        <f>MIS[[#This Row],[LTP]]*MIS[[#This Row],[OrderQuantity]]</f>
        <v>19960</v>
      </c>
      <c r="AG2458">
        <f>IF(MIS[[#This Row],[OrderSide]]="SELL",MIS[[#This Row],[VALUE]]-MIS[[#This Row],[LIVE_VALUE]],MIS[[#This Row],[LIVE_VALUE]]-MIS[[#This Row],[VALUE]])</f>
        <v>-5904.9999999999964</v>
      </c>
      <c r="AH2458" t="str" cm="1">
        <f t="array" ref="AH2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8" t="str">
        <f>MIS[[#This Row],[TRADING SYMBOL]]</f>
        <v>SENSEX2552083500CE</v>
      </c>
      <c r="AJ2458" t="str">
        <f>IF(RIGHT(MIS[[#This Row],[Main/Hedge]],4)="MAIN","MAIN","HEDGE")</f>
        <v>MAIN</v>
      </c>
      <c r="AK2458" t="str" cm="1">
        <f t="array" ref="AK2458">_xlfn._xlws.FILTER(Table4[Column1],ISNUMBER(SEARCH(Table4[Column1],MIS[[#This Row],[OrderUniqueIdentifier]])),"")</f>
        <v>MS</v>
      </c>
    </row>
    <row r="2459" spans="1:37" x14ac:dyDescent="0.25">
      <c r="A2459" t="s">
        <v>1414</v>
      </c>
      <c r="B2459" t="s">
        <v>1431</v>
      </c>
      <c r="C2459" t="s">
        <v>6189</v>
      </c>
      <c r="D2459" t="s">
        <v>72</v>
      </c>
      <c r="E2459" t="s">
        <v>3226</v>
      </c>
      <c r="F2459" t="s">
        <v>98</v>
      </c>
      <c r="G2459" t="s">
        <v>74</v>
      </c>
      <c r="H2459" t="s">
        <v>75</v>
      </c>
      <c r="I2459" t="s">
        <v>76</v>
      </c>
      <c r="J2459" t="s">
        <v>77</v>
      </c>
      <c r="K2459">
        <v>20</v>
      </c>
      <c r="L2459" t="s">
        <v>77</v>
      </c>
      <c r="M2459" t="s">
        <v>78</v>
      </c>
      <c r="N2459" t="s">
        <v>5339</v>
      </c>
      <c r="O2459" t="s">
        <v>3214</v>
      </c>
      <c r="P2459" t="s">
        <v>3213</v>
      </c>
      <c r="Q2459" t="s">
        <v>3229</v>
      </c>
      <c r="R2459" t="s">
        <v>79</v>
      </c>
      <c r="S2459" t="s">
        <v>3964</v>
      </c>
      <c r="T2459" t="s">
        <v>3230</v>
      </c>
      <c r="U2459" t="s">
        <v>100</v>
      </c>
      <c r="V2459" t="s">
        <v>80</v>
      </c>
      <c r="W2459">
        <v>81300</v>
      </c>
      <c r="X2459" t="s">
        <v>85</v>
      </c>
      <c r="Y2459">
        <v>20</v>
      </c>
      <c r="Z2459" t="s">
        <v>3216</v>
      </c>
      <c r="AA2459" t="s">
        <v>3215</v>
      </c>
      <c r="AB2459" t="s">
        <v>107</v>
      </c>
      <c r="AC2459" t="s">
        <v>84</v>
      </c>
      <c r="AD2459">
        <f>_xlfn.XLOOKUP(MIS[[#This Row],[TRADING SYMBOL]],[1]Sheet1!$D:$D,[1]Sheet1!$C:$C)</f>
        <v>124</v>
      </c>
      <c r="AE2459">
        <f>MIS[[#This Row],[OrderAverageTradedPrice]]*MIS[[#This Row],[OrderQuantity]]</f>
        <v>3982</v>
      </c>
      <c r="AF2459">
        <f>MIS[[#This Row],[LTP]]*MIS[[#This Row],[OrderQuantity]]</f>
        <v>2480</v>
      </c>
      <c r="AG2459">
        <f>IF(MIS[[#This Row],[OrderSide]]="SELL",MIS[[#This Row],[VALUE]]-MIS[[#This Row],[LIVE_VALUE]],MIS[[#This Row],[LIVE_VALUE]]-MIS[[#This Row],[VALUE]])</f>
        <v>-1502</v>
      </c>
      <c r="AH2459" t="str" cm="1">
        <f t="array" ref="AH2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9" t="str">
        <f>MIS[[#This Row],[TRADING SYMBOL]]</f>
        <v>SENSEX2552081300PE</v>
      </c>
      <c r="AJ2459" t="str">
        <f>IF(RIGHT(MIS[[#This Row],[Main/Hedge]],4)="MAIN","MAIN","HEDGE")</f>
        <v>MAIN</v>
      </c>
      <c r="AK2459" t="str" cm="1">
        <f t="array" ref="AK2459">_xlfn._xlws.FILTER(Table4[Column1],ISNUMBER(SEARCH(Table4[Column1],MIS[[#This Row],[OrderUniqueIdentifier]])),"")</f>
        <v>MS</v>
      </c>
    </row>
    <row r="2460" spans="1:37" x14ac:dyDescent="0.25">
      <c r="A2460" t="s">
        <v>71</v>
      </c>
      <c r="B2460" t="s">
        <v>454</v>
      </c>
      <c r="C2460" t="s">
        <v>5809</v>
      </c>
      <c r="D2460" t="s">
        <v>72</v>
      </c>
      <c r="E2460" t="s">
        <v>126</v>
      </c>
      <c r="F2460" t="s">
        <v>98</v>
      </c>
      <c r="G2460" t="s">
        <v>74</v>
      </c>
      <c r="H2460" t="s">
        <v>75</v>
      </c>
      <c r="I2460" t="s">
        <v>76</v>
      </c>
      <c r="J2460" t="s">
        <v>77</v>
      </c>
      <c r="K2460">
        <v>40</v>
      </c>
      <c r="L2460" t="s">
        <v>77</v>
      </c>
      <c r="M2460" t="s">
        <v>78</v>
      </c>
      <c r="N2460" t="s">
        <v>4351</v>
      </c>
      <c r="O2460" t="s">
        <v>3213</v>
      </c>
      <c r="P2460" t="s">
        <v>3214</v>
      </c>
      <c r="Q2460" t="s">
        <v>127</v>
      </c>
      <c r="R2460" t="s">
        <v>79</v>
      </c>
      <c r="S2460" t="s">
        <v>40</v>
      </c>
      <c r="T2460" t="s">
        <v>128</v>
      </c>
      <c r="U2460" t="s">
        <v>100</v>
      </c>
      <c r="V2460" t="s">
        <v>80</v>
      </c>
      <c r="W2460">
        <v>83300</v>
      </c>
      <c r="X2460" t="s">
        <v>81</v>
      </c>
      <c r="Y2460">
        <v>40</v>
      </c>
      <c r="Z2460" t="s">
        <v>3215</v>
      </c>
      <c r="AA2460" t="s">
        <v>3216</v>
      </c>
      <c r="AB2460" t="s">
        <v>90</v>
      </c>
      <c r="AC2460" t="s">
        <v>84</v>
      </c>
      <c r="AD2460">
        <f>_xlfn.XLOOKUP(MIS[[#This Row],[TRADING SYMBOL]],[1]Sheet1!$D:$D,[1]Sheet1!$C:$C)</f>
        <v>130.19999999999999</v>
      </c>
      <c r="AE2460">
        <f>MIS[[#This Row],[OrderAverageTradedPrice]]*MIS[[#This Row],[OrderQuantity]]</f>
        <v>6746</v>
      </c>
      <c r="AF2460">
        <f>MIS[[#This Row],[LTP]]*MIS[[#This Row],[OrderQuantity]]</f>
        <v>5208</v>
      </c>
      <c r="AG2460">
        <f>IF(MIS[[#This Row],[OrderSide]]="SELL",MIS[[#This Row],[VALUE]]-MIS[[#This Row],[LIVE_VALUE]],MIS[[#This Row],[LIVE_VALUE]]-MIS[[#This Row],[VALUE]])</f>
        <v>-1538</v>
      </c>
      <c r="AH2460" t="str" cm="1">
        <f t="array" ref="AH2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0" t="str">
        <f>MIS[[#This Row],[TRADING SYMBOL]]</f>
        <v>SENSEX2552083300CE</v>
      </c>
      <c r="AJ2460" t="str">
        <f>IF(RIGHT(MIS[[#This Row],[Main/Hedge]],4)="MAIN","MAIN","HEDGE")</f>
        <v>MAIN</v>
      </c>
      <c r="AK2460" t="str" cm="1">
        <f t="array" ref="AK2460">_xlfn._xlws.FILTER(Table4[Column1],ISNUMBER(SEARCH(Table4[Column1],MIS[[#This Row],[OrderUniqueIdentifier]])),"")</f>
        <v>MS</v>
      </c>
    </row>
    <row r="2461" spans="1:37" x14ac:dyDescent="0.25">
      <c r="A2461" t="s">
        <v>71</v>
      </c>
      <c r="B2461" t="s">
        <v>482</v>
      </c>
      <c r="C2461" t="s">
        <v>3211</v>
      </c>
      <c r="D2461" t="s">
        <v>72</v>
      </c>
      <c r="E2461" t="s">
        <v>126</v>
      </c>
      <c r="F2461" t="s">
        <v>98</v>
      </c>
      <c r="G2461" t="s">
        <v>74</v>
      </c>
      <c r="H2461" t="s">
        <v>75</v>
      </c>
      <c r="I2461" t="s">
        <v>76</v>
      </c>
      <c r="J2461" t="s">
        <v>77</v>
      </c>
      <c r="K2461">
        <v>40</v>
      </c>
      <c r="L2461" t="s">
        <v>77</v>
      </c>
      <c r="M2461" t="s">
        <v>78</v>
      </c>
      <c r="N2461" t="s">
        <v>3212</v>
      </c>
      <c r="O2461" t="s">
        <v>3213</v>
      </c>
      <c r="P2461" t="s">
        <v>3214</v>
      </c>
      <c r="Q2461" t="s">
        <v>127</v>
      </c>
      <c r="R2461" t="s">
        <v>79</v>
      </c>
      <c r="S2461" t="s">
        <v>40</v>
      </c>
      <c r="T2461" t="s">
        <v>128</v>
      </c>
      <c r="U2461" t="s">
        <v>100</v>
      </c>
      <c r="V2461" t="s">
        <v>80</v>
      </c>
      <c r="W2461">
        <v>83300</v>
      </c>
      <c r="X2461" t="s">
        <v>81</v>
      </c>
      <c r="Y2461">
        <v>40</v>
      </c>
      <c r="Z2461" t="s">
        <v>3215</v>
      </c>
      <c r="AA2461" t="s">
        <v>3216</v>
      </c>
      <c r="AB2461" t="s">
        <v>90</v>
      </c>
      <c r="AC2461" t="s">
        <v>84</v>
      </c>
      <c r="AD2461">
        <f>_xlfn.XLOOKUP(MIS[[#This Row],[TRADING SYMBOL]],[1]Sheet1!$D:$D,[1]Sheet1!$C:$C)</f>
        <v>130.19999999999999</v>
      </c>
      <c r="AE2461">
        <f>MIS[[#This Row],[OrderAverageTradedPrice]]*MIS[[#This Row],[OrderQuantity]]</f>
        <v>6742</v>
      </c>
      <c r="AF2461">
        <f>MIS[[#This Row],[LTP]]*MIS[[#This Row],[OrderQuantity]]</f>
        <v>5208</v>
      </c>
      <c r="AG2461">
        <f>IF(MIS[[#This Row],[OrderSide]]="SELL",MIS[[#This Row],[VALUE]]-MIS[[#This Row],[LIVE_VALUE]],MIS[[#This Row],[LIVE_VALUE]]-MIS[[#This Row],[VALUE]])</f>
        <v>-1534</v>
      </c>
      <c r="AH2461" t="str" cm="1">
        <f t="array" ref="AH2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1" t="str">
        <f>MIS[[#This Row],[TRADING SYMBOL]]</f>
        <v>SENSEX2552083300CE</v>
      </c>
      <c r="AJ2461" t="str">
        <f>IF(RIGHT(MIS[[#This Row],[Main/Hedge]],4)="MAIN","MAIN","HEDGE")</f>
        <v>MAIN</v>
      </c>
      <c r="AK2461" t="str" cm="1">
        <f t="array" ref="AK2461">_xlfn._xlws.FILTER(Table4[Column1],ISNUMBER(SEARCH(Table4[Column1],MIS[[#This Row],[OrderUniqueIdentifier]])),"")</f>
        <v>MS</v>
      </c>
    </row>
    <row r="2462" spans="1:37" x14ac:dyDescent="0.25">
      <c r="A2462" t="s">
        <v>71</v>
      </c>
      <c r="B2462" t="s">
        <v>491</v>
      </c>
      <c r="C2462" t="s">
        <v>3280</v>
      </c>
      <c r="D2462" t="s">
        <v>72</v>
      </c>
      <c r="E2462" t="s">
        <v>3226</v>
      </c>
      <c r="F2462" t="s">
        <v>98</v>
      </c>
      <c r="G2462" t="s">
        <v>74</v>
      </c>
      <c r="H2462" t="s">
        <v>75</v>
      </c>
      <c r="I2462" t="s">
        <v>76</v>
      </c>
      <c r="J2462" t="s">
        <v>77</v>
      </c>
      <c r="K2462">
        <v>120</v>
      </c>
      <c r="L2462" t="s">
        <v>77</v>
      </c>
      <c r="M2462" t="s">
        <v>78</v>
      </c>
      <c r="N2462" t="s">
        <v>3281</v>
      </c>
      <c r="O2462" t="s">
        <v>3214</v>
      </c>
      <c r="P2462" t="s">
        <v>3214</v>
      </c>
      <c r="Q2462" t="s">
        <v>3229</v>
      </c>
      <c r="R2462" t="s">
        <v>79</v>
      </c>
      <c r="S2462" t="s">
        <v>40</v>
      </c>
      <c r="T2462" t="s">
        <v>3230</v>
      </c>
      <c r="U2462" t="s">
        <v>100</v>
      </c>
      <c r="V2462" t="s">
        <v>80</v>
      </c>
      <c r="W2462">
        <v>81300</v>
      </c>
      <c r="X2462" t="s">
        <v>85</v>
      </c>
      <c r="Y2462">
        <v>120</v>
      </c>
      <c r="Z2462" t="s">
        <v>3216</v>
      </c>
      <c r="AA2462" t="s">
        <v>3216</v>
      </c>
      <c r="AB2462" t="s">
        <v>107</v>
      </c>
      <c r="AC2462" t="s">
        <v>84</v>
      </c>
      <c r="AD2462">
        <f>_xlfn.XLOOKUP(MIS[[#This Row],[TRADING SYMBOL]],[1]Sheet1!$D:$D,[1]Sheet1!$C:$C)</f>
        <v>124</v>
      </c>
      <c r="AE2462">
        <f>MIS[[#This Row],[OrderAverageTradedPrice]]*MIS[[#This Row],[OrderQuantity]]</f>
        <v>23935.99999999992</v>
      </c>
      <c r="AF2462">
        <f>MIS[[#This Row],[LTP]]*MIS[[#This Row],[OrderQuantity]]</f>
        <v>14880</v>
      </c>
      <c r="AG2462">
        <f>IF(MIS[[#This Row],[OrderSide]]="SELL",MIS[[#This Row],[VALUE]]-MIS[[#This Row],[LIVE_VALUE]],MIS[[#This Row],[LIVE_VALUE]]-MIS[[#This Row],[VALUE]])</f>
        <v>-9055.99999999992</v>
      </c>
      <c r="AH2462" t="str" cm="1">
        <f t="array" ref="AH2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2" t="str">
        <f>MIS[[#This Row],[TRADING SYMBOL]]</f>
        <v>SENSEX2552081300PE</v>
      </c>
      <c r="AJ2462" t="str">
        <f>IF(RIGHT(MIS[[#This Row],[Main/Hedge]],4)="MAIN","MAIN","HEDGE")</f>
        <v>MAIN</v>
      </c>
      <c r="AK2462" t="str" cm="1">
        <f t="array" ref="AK2462">_xlfn._xlws.FILTER(Table4[Column1],ISNUMBER(SEARCH(Table4[Column1],MIS[[#This Row],[OrderUniqueIdentifier]])),"")</f>
        <v>MS</v>
      </c>
    </row>
    <row r="2463" spans="1:37" x14ac:dyDescent="0.25">
      <c r="A2463" t="s">
        <v>71</v>
      </c>
      <c r="B2463" t="s">
        <v>515</v>
      </c>
      <c r="C2463" t="s">
        <v>3314</v>
      </c>
      <c r="D2463" t="s">
        <v>72</v>
      </c>
      <c r="E2463" t="s">
        <v>211</v>
      </c>
      <c r="F2463" t="s">
        <v>98</v>
      </c>
      <c r="G2463" t="s">
        <v>74</v>
      </c>
      <c r="H2463" t="s">
        <v>75</v>
      </c>
      <c r="I2463" t="s">
        <v>76</v>
      </c>
      <c r="J2463" t="s">
        <v>77</v>
      </c>
      <c r="K2463">
        <v>180</v>
      </c>
      <c r="L2463" t="s">
        <v>77</v>
      </c>
      <c r="M2463" t="s">
        <v>78</v>
      </c>
      <c r="N2463" t="s">
        <v>3315</v>
      </c>
      <c r="O2463" t="s">
        <v>3213</v>
      </c>
      <c r="P2463" t="s">
        <v>3214</v>
      </c>
      <c r="Q2463" t="s">
        <v>213</v>
      </c>
      <c r="R2463" t="s">
        <v>79</v>
      </c>
      <c r="S2463" t="s">
        <v>40</v>
      </c>
      <c r="T2463" t="s">
        <v>214</v>
      </c>
      <c r="U2463" t="s">
        <v>100</v>
      </c>
      <c r="V2463" t="s">
        <v>80</v>
      </c>
      <c r="W2463">
        <v>83400</v>
      </c>
      <c r="X2463" t="s">
        <v>81</v>
      </c>
      <c r="Y2463">
        <v>180</v>
      </c>
      <c r="Z2463" t="s">
        <v>3215</v>
      </c>
      <c r="AA2463" t="s">
        <v>3216</v>
      </c>
      <c r="AB2463" t="s">
        <v>90</v>
      </c>
      <c r="AC2463" t="s">
        <v>84</v>
      </c>
      <c r="AD2463">
        <f>_xlfn.XLOOKUP(MIS[[#This Row],[TRADING SYMBOL]],[1]Sheet1!$D:$D,[1]Sheet1!$C:$C)</f>
        <v>114.3</v>
      </c>
      <c r="AE2463">
        <f>MIS[[#This Row],[OrderAverageTradedPrice]]*MIS[[#This Row],[OrderQuantity]]</f>
        <v>26580.999999999956</v>
      </c>
      <c r="AF2463">
        <f>MIS[[#This Row],[LTP]]*MIS[[#This Row],[OrderQuantity]]</f>
        <v>20574</v>
      </c>
      <c r="AG2463">
        <f>IF(MIS[[#This Row],[OrderSide]]="SELL",MIS[[#This Row],[VALUE]]-MIS[[#This Row],[LIVE_VALUE]],MIS[[#This Row],[LIVE_VALUE]]-MIS[[#This Row],[VALUE]])</f>
        <v>-6006.9999999999563</v>
      </c>
      <c r="AH2463" t="str" cm="1">
        <f t="array" ref="AH2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3" t="str">
        <f>MIS[[#This Row],[TRADING SYMBOL]]</f>
        <v>SENSEX2552083400CE</v>
      </c>
      <c r="AJ2463" t="str">
        <f>IF(RIGHT(MIS[[#This Row],[Main/Hedge]],4)="MAIN","MAIN","HEDGE")</f>
        <v>MAIN</v>
      </c>
      <c r="AK2463" t="str" cm="1">
        <f t="array" ref="AK2463">_xlfn._xlws.FILTER(Table4[Column1],ISNUMBER(SEARCH(Table4[Column1],MIS[[#This Row],[OrderUniqueIdentifier]])),"")</f>
        <v>MS</v>
      </c>
    </row>
    <row r="2464" spans="1:37" x14ac:dyDescent="0.25">
      <c r="A2464" t="s">
        <v>71</v>
      </c>
      <c r="B2464" t="s">
        <v>515</v>
      </c>
      <c r="C2464" t="s">
        <v>3316</v>
      </c>
      <c r="D2464" t="s">
        <v>72</v>
      </c>
      <c r="E2464" t="s">
        <v>744</v>
      </c>
      <c r="F2464" t="s">
        <v>98</v>
      </c>
      <c r="G2464" t="s">
        <v>74</v>
      </c>
      <c r="H2464" t="s">
        <v>75</v>
      </c>
      <c r="I2464" t="s">
        <v>76</v>
      </c>
      <c r="J2464" t="s">
        <v>77</v>
      </c>
      <c r="K2464">
        <v>180</v>
      </c>
      <c r="L2464" t="s">
        <v>77</v>
      </c>
      <c r="M2464" t="s">
        <v>78</v>
      </c>
      <c r="N2464" t="s">
        <v>3317</v>
      </c>
      <c r="O2464" t="s">
        <v>3214</v>
      </c>
      <c r="P2464" t="s">
        <v>3214</v>
      </c>
      <c r="Q2464" t="s">
        <v>747</v>
      </c>
      <c r="R2464" t="s">
        <v>79</v>
      </c>
      <c r="S2464" t="s">
        <v>40</v>
      </c>
      <c r="T2464" t="s">
        <v>748</v>
      </c>
      <c r="U2464" t="s">
        <v>100</v>
      </c>
      <c r="V2464" t="s">
        <v>80</v>
      </c>
      <c r="W2464">
        <v>83500</v>
      </c>
      <c r="X2464" t="s">
        <v>81</v>
      </c>
      <c r="Y2464">
        <v>180</v>
      </c>
      <c r="Z2464" t="s">
        <v>3216</v>
      </c>
      <c r="AA2464" t="s">
        <v>3216</v>
      </c>
      <c r="AB2464" t="s">
        <v>90</v>
      </c>
      <c r="AC2464" t="s">
        <v>84</v>
      </c>
      <c r="AD2464">
        <f>_xlfn.XLOOKUP(MIS[[#This Row],[TRADING SYMBOL]],[1]Sheet1!$D:$D,[1]Sheet1!$C:$C)</f>
        <v>99.8</v>
      </c>
      <c r="AE2464">
        <f>MIS[[#This Row],[OrderAverageTradedPrice]]*MIS[[#This Row],[OrderQuantity]]</f>
        <v>23393.999999999876</v>
      </c>
      <c r="AF2464">
        <f>MIS[[#This Row],[LTP]]*MIS[[#This Row],[OrderQuantity]]</f>
        <v>17964</v>
      </c>
      <c r="AG2464">
        <f>IF(MIS[[#This Row],[OrderSide]]="SELL",MIS[[#This Row],[VALUE]]-MIS[[#This Row],[LIVE_VALUE]],MIS[[#This Row],[LIVE_VALUE]]-MIS[[#This Row],[VALUE]])</f>
        <v>-5429.9999999998763</v>
      </c>
      <c r="AH2464" t="str" cm="1">
        <f t="array" ref="AH2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4" t="str">
        <f>MIS[[#This Row],[TRADING SYMBOL]]</f>
        <v>SENSEX2552083500CE</v>
      </c>
      <c r="AJ2464" t="str">
        <f>IF(RIGHT(MIS[[#This Row],[Main/Hedge]],4)="MAIN","MAIN","HEDGE")</f>
        <v>MAIN</v>
      </c>
      <c r="AK2464" t="str" cm="1">
        <f t="array" ref="AK2464">_xlfn._xlws.FILTER(Table4[Column1],ISNUMBER(SEARCH(Table4[Column1],MIS[[#This Row],[OrderUniqueIdentifier]])),"")</f>
        <v>MS</v>
      </c>
    </row>
    <row r="2465" spans="1:37" x14ac:dyDescent="0.25">
      <c r="A2465" t="s">
        <v>71</v>
      </c>
      <c r="B2465" t="s">
        <v>529</v>
      </c>
      <c r="C2465" t="s">
        <v>3345</v>
      </c>
      <c r="D2465" t="s">
        <v>72</v>
      </c>
      <c r="E2465" t="s">
        <v>126</v>
      </c>
      <c r="F2465" t="s">
        <v>98</v>
      </c>
      <c r="G2465" t="s">
        <v>74</v>
      </c>
      <c r="H2465" t="s">
        <v>75</v>
      </c>
      <c r="I2465" t="s">
        <v>76</v>
      </c>
      <c r="J2465" t="s">
        <v>77</v>
      </c>
      <c r="K2465">
        <v>80</v>
      </c>
      <c r="L2465" t="s">
        <v>77</v>
      </c>
      <c r="M2465" t="s">
        <v>78</v>
      </c>
      <c r="N2465" t="s">
        <v>3346</v>
      </c>
      <c r="O2465" t="s">
        <v>3213</v>
      </c>
      <c r="P2465" t="s">
        <v>3214</v>
      </c>
      <c r="Q2465" t="s">
        <v>127</v>
      </c>
      <c r="R2465" t="s">
        <v>79</v>
      </c>
      <c r="S2465" t="s">
        <v>40</v>
      </c>
      <c r="T2465" t="s">
        <v>128</v>
      </c>
      <c r="U2465" t="s">
        <v>100</v>
      </c>
      <c r="V2465" t="s">
        <v>80</v>
      </c>
      <c r="W2465">
        <v>83300</v>
      </c>
      <c r="X2465" t="s">
        <v>81</v>
      </c>
      <c r="Y2465">
        <v>80</v>
      </c>
      <c r="Z2465" t="s">
        <v>3215</v>
      </c>
      <c r="AA2465" t="s">
        <v>3216</v>
      </c>
      <c r="AB2465" t="s">
        <v>90</v>
      </c>
      <c r="AC2465" t="s">
        <v>84</v>
      </c>
      <c r="AD2465">
        <f>_xlfn.XLOOKUP(MIS[[#This Row],[TRADING SYMBOL]],[1]Sheet1!$D:$D,[1]Sheet1!$C:$C)</f>
        <v>130.19999999999999</v>
      </c>
      <c r="AE2465">
        <f>MIS[[#This Row],[OrderAverageTradedPrice]]*MIS[[#This Row],[OrderQuantity]]</f>
        <v>13405</v>
      </c>
      <c r="AF2465">
        <f>MIS[[#This Row],[LTP]]*MIS[[#This Row],[OrderQuantity]]</f>
        <v>10416</v>
      </c>
      <c r="AG2465">
        <f>IF(MIS[[#This Row],[OrderSide]]="SELL",MIS[[#This Row],[VALUE]]-MIS[[#This Row],[LIVE_VALUE]],MIS[[#This Row],[LIVE_VALUE]]-MIS[[#This Row],[VALUE]])</f>
        <v>-2989</v>
      </c>
      <c r="AH2465" t="str" cm="1">
        <f t="array" ref="AH2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5" t="str">
        <f>MIS[[#This Row],[TRADING SYMBOL]]</f>
        <v>SENSEX2552083300CE</v>
      </c>
      <c r="AJ2465" t="str">
        <f>IF(RIGHT(MIS[[#This Row],[Main/Hedge]],4)="MAIN","MAIN","HEDGE")</f>
        <v>MAIN</v>
      </c>
      <c r="AK2465" t="str" cm="1">
        <f t="array" ref="AK2465">_xlfn._xlws.FILTER(Table4[Column1],ISNUMBER(SEARCH(Table4[Column1],MIS[[#This Row],[OrderUniqueIdentifier]])),"")</f>
        <v>MS</v>
      </c>
    </row>
    <row r="2466" spans="1:37" x14ac:dyDescent="0.25">
      <c r="A2466" t="s">
        <v>71</v>
      </c>
      <c r="B2466" t="s">
        <v>529</v>
      </c>
      <c r="C2466" t="s">
        <v>3347</v>
      </c>
      <c r="D2466" t="s">
        <v>72</v>
      </c>
      <c r="E2466" t="s">
        <v>211</v>
      </c>
      <c r="F2466" t="s">
        <v>98</v>
      </c>
      <c r="G2466" t="s">
        <v>74</v>
      </c>
      <c r="H2466" t="s">
        <v>75</v>
      </c>
      <c r="I2466" t="s">
        <v>76</v>
      </c>
      <c r="J2466" t="s">
        <v>77</v>
      </c>
      <c r="K2466">
        <v>80</v>
      </c>
      <c r="L2466" t="s">
        <v>77</v>
      </c>
      <c r="M2466" t="s">
        <v>78</v>
      </c>
      <c r="N2466" t="s">
        <v>437</v>
      </c>
      <c r="O2466" t="s">
        <v>3214</v>
      </c>
      <c r="P2466" t="s">
        <v>3214</v>
      </c>
      <c r="Q2466" t="s">
        <v>213</v>
      </c>
      <c r="R2466" t="s">
        <v>79</v>
      </c>
      <c r="S2466" t="s">
        <v>40</v>
      </c>
      <c r="T2466" t="s">
        <v>214</v>
      </c>
      <c r="U2466" t="s">
        <v>100</v>
      </c>
      <c r="V2466" t="s">
        <v>80</v>
      </c>
      <c r="W2466">
        <v>83400</v>
      </c>
      <c r="X2466" t="s">
        <v>81</v>
      </c>
      <c r="Y2466">
        <v>80</v>
      </c>
      <c r="Z2466" t="s">
        <v>3216</v>
      </c>
      <c r="AA2466" t="s">
        <v>3216</v>
      </c>
      <c r="AB2466" t="s">
        <v>90</v>
      </c>
      <c r="AC2466" t="s">
        <v>84</v>
      </c>
      <c r="AD2466">
        <f>_xlfn.XLOOKUP(MIS[[#This Row],[TRADING SYMBOL]],[1]Sheet1!$D:$D,[1]Sheet1!$C:$C)</f>
        <v>114.3</v>
      </c>
      <c r="AE2466">
        <f>MIS[[#This Row],[OrderAverageTradedPrice]]*MIS[[#This Row],[OrderQuantity]]</f>
        <v>11833</v>
      </c>
      <c r="AF2466">
        <f>MIS[[#This Row],[LTP]]*MIS[[#This Row],[OrderQuantity]]</f>
        <v>9144</v>
      </c>
      <c r="AG2466">
        <f>IF(MIS[[#This Row],[OrderSide]]="SELL",MIS[[#This Row],[VALUE]]-MIS[[#This Row],[LIVE_VALUE]],MIS[[#This Row],[LIVE_VALUE]]-MIS[[#This Row],[VALUE]])</f>
        <v>-2689</v>
      </c>
      <c r="AH2466" t="str" cm="1">
        <f t="array" ref="AH2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6" t="str">
        <f>MIS[[#This Row],[TRADING SYMBOL]]</f>
        <v>SENSEX2552083400CE</v>
      </c>
      <c r="AJ2466" t="str">
        <f>IF(RIGHT(MIS[[#This Row],[Main/Hedge]],4)="MAIN","MAIN","HEDGE")</f>
        <v>MAIN</v>
      </c>
      <c r="AK2466" t="str" cm="1">
        <f t="array" ref="AK2466">_xlfn._xlws.FILTER(Table4[Column1],ISNUMBER(SEARCH(Table4[Column1],MIS[[#This Row],[OrderUniqueIdentifier]])),"")</f>
        <v>MS</v>
      </c>
    </row>
    <row r="2467" spans="1:37" x14ac:dyDescent="0.25">
      <c r="A2467" t="s">
        <v>71</v>
      </c>
      <c r="B2467" t="s">
        <v>540</v>
      </c>
      <c r="C2467" t="s">
        <v>3375</v>
      </c>
      <c r="D2467" t="s">
        <v>72</v>
      </c>
      <c r="E2467" t="s">
        <v>126</v>
      </c>
      <c r="F2467" t="s">
        <v>98</v>
      </c>
      <c r="G2467" t="s">
        <v>74</v>
      </c>
      <c r="H2467" t="s">
        <v>75</v>
      </c>
      <c r="I2467" t="s">
        <v>76</v>
      </c>
      <c r="J2467" t="s">
        <v>77</v>
      </c>
      <c r="K2467">
        <v>40</v>
      </c>
      <c r="L2467" t="s">
        <v>77</v>
      </c>
      <c r="M2467" t="s">
        <v>78</v>
      </c>
      <c r="N2467" t="s">
        <v>3376</v>
      </c>
      <c r="O2467" t="s">
        <v>3214</v>
      </c>
      <c r="P2467" t="s">
        <v>3214</v>
      </c>
      <c r="Q2467" t="s">
        <v>127</v>
      </c>
      <c r="R2467" t="s">
        <v>79</v>
      </c>
      <c r="S2467" t="s">
        <v>40</v>
      </c>
      <c r="T2467" t="s">
        <v>128</v>
      </c>
      <c r="U2467" t="s">
        <v>100</v>
      </c>
      <c r="V2467" t="s">
        <v>80</v>
      </c>
      <c r="W2467">
        <v>83300</v>
      </c>
      <c r="X2467" t="s">
        <v>81</v>
      </c>
      <c r="Y2467">
        <v>40</v>
      </c>
      <c r="Z2467" t="s">
        <v>3216</v>
      </c>
      <c r="AA2467" t="s">
        <v>3216</v>
      </c>
      <c r="AB2467" t="s">
        <v>90</v>
      </c>
      <c r="AC2467" t="s">
        <v>84</v>
      </c>
      <c r="AD2467">
        <f>_xlfn.XLOOKUP(MIS[[#This Row],[TRADING SYMBOL]],[1]Sheet1!$D:$D,[1]Sheet1!$C:$C)</f>
        <v>130.19999999999999</v>
      </c>
      <c r="AE2467">
        <f>MIS[[#This Row],[OrderAverageTradedPrice]]*MIS[[#This Row],[OrderQuantity]]</f>
        <v>6720</v>
      </c>
      <c r="AF2467">
        <f>MIS[[#This Row],[LTP]]*MIS[[#This Row],[OrderQuantity]]</f>
        <v>5208</v>
      </c>
      <c r="AG2467">
        <f>IF(MIS[[#This Row],[OrderSide]]="SELL",MIS[[#This Row],[VALUE]]-MIS[[#This Row],[LIVE_VALUE]],MIS[[#This Row],[LIVE_VALUE]]-MIS[[#This Row],[VALUE]])</f>
        <v>-1512</v>
      </c>
      <c r="AH2467" t="str" cm="1">
        <f t="array" ref="AH2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7" t="str">
        <f>MIS[[#This Row],[TRADING SYMBOL]]</f>
        <v>SENSEX2552083300CE</v>
      </c>
      <c r="AJ2467" t="str">
        <f>IF(RIGHT(MIS[[#This Row],[Main/Hedge]],4)="MAIN","MAIN","HEDGE")</f>
        <v>MAIN</v>
      </c>
      <c r="AK2467" t="str" cm="1">
        <f t="array" ref="AK2467">_xlfn._xlws.FILTER(Table4[Column1],ISNUMBER(SEARCH(Table4[Column1],MIS[[#This Row],[OrderUniqueIdentifier]])),"")</f>
        <v>MS</v>
      </c>
    </row>
    <row r="2468" spans="1:37" x14ac:dyDescent="0.25">
      <c r="A2468" t="s">
        <v>71</v>
      </c>
      <c r="B2468" t="s">
        <v>550</v>
      </c>
      <c r="C2468" t="s">
        <v>3404</v>
      </c>
      <c r="D2468" t="s">
        <v>72</v>
      </c>
      <c r="E2468" t="s">
        <v>126</v>
      </c>
      <c r="F2468" t="s">
        <v>98</v>
      </c>
      <c r="G2468" t="s">
        <v>74</v>
      </c>
      <c r="H2468" t="s">
        <v>75</v>
      </c>
      <c r="I2468" t="s">
        <v>76</v>
      </c>
      <c r="J2468" t="s">
        <v>77</v>
      </c>
      <c r="K2468">
        <v>40</v>
      </c>
      <c r="L2468" t="s">
        <v>77</v>
      </c>
      <c r="M2468" t="s">
        <v>78</v>
      </c>
      <c r="N2468" t="s">
        <v>3405</v>
      </c>
      <c r="O2468" t="s">
        <v>3213</v>
      </c>
      <c r="P2468" t="s">
        <v>3214</v>
      </c>
      <c r="Q2468" t="s">
        <v>127</v>
      </c>
      <c r="R2468" t="s">
        <v>79</v>
      </c>
      <c r="S2468" t="s">
        <v>40</v>
      </c>
      <c r="T2468" t="s">
        <v>128</v>
      </c>
      <c r="U2468" t="s">
        <v>100</v>
      </c>
      <c r="V2468" t="s">
        <v>80</v>
      </c>
      <c r="W2468">
        <v>83300</v>
      </c>
      <c r="X2468" t="s">
        <v>81</v>
      </c>
      <c r="Y2468">
        <v>40</v>
      </c>
      <c r="Z2468" t="s">
        <v>3215</v>
      </c>
      <c r="AA2468" t="s">
        <v>3216</v>
      </c>
      <c r="AB2468" t="s">
        <v>90</v>
      </c>
      <c r="AC2468" t="s">
        <v>84</v>
      </c>
      <c r="AD2468">
        <f>_xlfn.XLOOKUP(MIS[[#This Row],[TRADING SYMBOL]],[1]Sheet1!$D:$D,[1]Sheet1!$C:$C)</f>
        <v>130.19999999999999</v>
      </c>
      <c r="AE2468">
        <f>MIS[[#This Row],[OrderAverageTradedPrice]]*MIS[[#This Row],[OrderQuantity]]</f>
        <v>6725</v>
      </c>
      <c r="AF2468">
        <f>MIS[[#This Row],[LTP]]*MIS[[#This Row],[OrderQuantity]]</f>
        <v>5208</v>
      </c>
      <c r="AG2468">
        <f>IF(MIS[[#This Row],[OrderSide]]="SELL",MIS[[#This Row],[VALUE]]-MIS[[#This Row],[LIVE_VALUE]],MIS[[#This Row],[LIVE_VALUE]]-MIS[[#This Row],[VALUE]])</f>
        <v>-1517</v>
      </c>
      <c r="AH2468" t="str" cm="1">
        <f t="array" ref="AH2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8" t="str">
        <f>MIS[[#This Row],[TRADING SYMBOL]]</f>
        <v>SENSEX2552083300CE</v>
      </c>
      <c r="AJ2468" t="str">
        <f>IF(RIGHT(MIS[[#This Row],[Main/Hedge]],4)="MAIN","MAIN","HEDGE")</f>
        <v>MAIN</v>
      </c>
      <c r="AK2468" t="str" cm="1">
        <f t="array" ref="AK2468">_xlfn._xlws.FILTER(Table4[Column1],ISNUMBER(SEARCH(Table4[Column1],MIS[[#This Row],[OrderUniqueIdentifier]])),"")</f>
        <v>MS</v>
      </c>
    </row>
    <row r="2469" spans="1:37" x14ac:dyDescent="0.25">
      <c r="A2469" t="s">
        <v>71</v>
      </c>
      <c r="B2469" t="s">
        <v>550</v>
      </c>
      <c r="C2469" t="s">
        <v>3407</v>
      </c>
      <c r="D2469" t="s">
        <v>72</v>
      </c>
      <c r="E2469" t="s">
        <v>211</v>
      </c>
      <c r="F2469" t="s">
        <v>98</v>
      </c>
      <c r="G2469" t="s">
        <v>74</v>
      </c>
      <c r="H2469" t="s">
        <v>75</v>
      </c>
      <c r="I2469" t="s">
        <v>76</v>
      </c>
      <c r="J2469" t="s">
        <v>77</v>
      </c>
      <c r="K2469">
        <v>40</v>
      </c>
      <c r="L2469" t="s">
        <v>77</v>
      </c>
      <c r="M2469" t="s">
        <v>78</v>
      </c>
      <c r="N2469" t="s">
        <v>3408</v>
      </c>
      <c r="O2469" t="s">
        <v>3214</v>
      </c>
      <c r="P2469" t="s">
        <v>3214</v>
      </c>
      <c r="Q2469" t="s">
        <v>213</v>
      </c>
      <c r="R2469" t="s">
        <v>79</v>
      </c>
      <c r="S2469" t="s">
        <v>40</v>
      </c>
      <c r="T2469" t="s">
        <v>214</v>
      </c>
      <c r="U2469" t="s">
        <v>100</v>
      </c>
      <c r="V2469" t="s">
        <v>80</v>
      </c>
      <c r="W2469">
        <v>83400</v>
      </c>
      <c r="X2469" t="s">
        <v>81</v>
      </c>
      <c r="Y2469">
        <v>40</v>
      </c>
      <c r="Z2469" t="s">
        <v>3216</v>
      </c>
      <c r="AA2469" t="s">
        <v>3216</v>
      </c>
      <c r="AB2469" t="s">
        <v>90</v>
      </c>
      <c r="AC2469" t="s">
        <v>84</v>
      </c>
      <c r="AD2469">
        <f>_xlfn.XLOOKUP(MIS[[#This Row],[TRADING SYMBOL]],[1]Sheet1!$D:$D,[1]Sheet1!$C:$C)</f>
        <v>114.3</v>
      </c>
      <c r="AE2469">
        <f>MIS[[#This Row],[OrderAverageTradedPrice]]*MIS[[#This Row],[OrderQuantity]]</f>
        <v>5919</v>
      </c>
      <c r="AF2469">
        <f>MIS[[#This Row],[LTP]]*MIS[[#This Row],[OrderQuantity]]</f>
        <v>4572</v>
      </c>
      <c r="AG2469">
        <f>IF(MIS[[#This Row],[OrderSide]]="SELL",MIS[[#This Row],[VALUE]]-MIS[[#This Row],[LIVE_VALUE]],MIS[[#This Row],[LIVE_VALUE]]-MIS[[#This Row],[VALUE]])</f>
        <v>-1347</v>
      </c>
      <c r="AH2469" t="str" cm="1">
        <f t="array" ref="AH2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9" t="str">
        <f>MIS[[#This Row],[TRADING SYMBOL]]</f>
        <v>SENSEX2552083400CE</v>
      </c>
      <c r="AJ2469" t="str">
        <f>IF(RIGHT(MIS[[#This Row],[Main/Hedge]],4)="MAIN","MAIN","HEDGE")</f>
        <v>MAIN</v>
      </c>
      <c r="AK2469" t="str" cm="1">
        <f t="array" ref="AK2469">_xlfn._xlws.FILTER(Table4[Column1],ISNUMBER(SEARCH(Table4[Column1],MIS[[#This Row],[OrderUniqueIdentifier]])),"")</f>
        <v>MS</v>
      </c>
    </row>
    <row r="2470" spans="1:37" x14ac:dyDescent="0.25">
      <c r="A2470" t="s">
        <v>71</v>
      </c>
      <c r="B2470" t="s">
        <v>558</v>
      </c>
      <c r="C2470" t="s">
        <v>3434</v>
      </c>
      <c r="D2470" t="s">
        <v>72</v>
      </c>
      <c r="E2470" t="s">
        <v>126</v>
      </c>
      <c r="F2470" t="s">
        <v>98</v>
      </c>
      <c r="G2470" t="s">
        <v>74</v>
      </c>
      <c r="H2470" t="s">
        <v>75</v>
      </c>
      <c r="I2470" t="s">
        <v>76</v>
      </c>
      <c r="J2470" t="s">
        <v>77</v>
      </c>
      <c r="K2470">
        <v>40</v>
      </c>
      <c r="L2470" t="s">
        <v>77</v>
      </c>
      <c r="M2470" t="s">
        <v>78</v>
      </c>
      <c r="N2470" t="s">
        <v>3435</v>
      </c>
      <c r="O2470" t="s">
        <v>3214</v>
      </c>
      <c r="P2470" t="s">
        <v>3214</v>
      </c>
      <c r="Q2470" t="s">
        <v>127</v>
      </c>
      <c r="R2470" t="s">
        <v>79</v>
      </c>
      <c r="S2470" t="s">
        <v>40</v>
      </c>
      <c r="T2470" t="s">
        <v>128</v>
      </c>
      <c r="U2470" t="s">
        <v>100</v>
      </c>
      <c r="V2470" t="s">
        <v>80</v>
      </c>
      <c r="W2470">
        <v>83300</v>
      </c>
      <c r="X2470" t="s">
        <v>81</v>
      </c>
      <c r="Y2470">
        <v>40</v>
      </c>
      <c r="Z2470" t="s">
        <v>3216</v>
      </c>
      <c r="AA2470" t="s">
        <v>3216</v>
      </c>
      <c r="AB2470" t="s">
        <v>90</v>
      </c>
      <c r="AC2470" t="s">
        <v>84</v>
      </c>
      <c r="AD2470">
        <f>_xlfn.XLOOKUP(MIS[[#This Row],[TRADING SYMBOL]],[1]Sheet1!$D:$D,[1]Sheet1!$C:$C)</f>
        <v>130.19999999999999</v>
      </c>
      <c r="AE2470">
        <f>MIS[[#This Row],[OrderAverageTradedPrice]]*MIS[[#This Row],[OrderQuantity]]</f>
        <v>6734</v>
      </c>
      <c r="AF2470">
        <f>MIS[[#This Row],[LTP]]*MIS[[#This Row],[OrderQuantity]]</f>
        <v>5208</v>
      </c>
      <c r="AG2470">
        <f>IF(MIS[[#This Row],[OrderSide]]="SELL",MIS[[#This Row],[VALUE]]-MIS[[#This Row],[LIVE_VALUE]],MIS[[#This Row],[LIVE_VALUE]]-MIS[[#This Row],[VALUE]])</f>
        <v>-1526</v>
      </c>
      <c r="AH2470" t="str" cm="1">
        <f t="array" ref="AH2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0" t="str">
        <f>MIS[[#This Row],[TRADING SYMBOL]]</f>
        <v>SENSEX2552083300CE</v>
      </c>
      <c r="AJ2470" t="str">
        <f>IF(RIGHT(MIS[[#This Row],[Main/Hedge]],4)="MAIN","MAIN","HEDGE")</f>
        <v>MAIN</v>
      </c>
      <c r="AK2470" t="str" cm="1">
        <f t="array" ref="AK2470">_xlfn._xlws.FILTER(Table4[Column1],ISNUMBER(SEARCH(Table4[Column1],MIS[[#This Row],[OrderUniqueIdentifier]])),"")</f>
        <v>MS</v>
      </c>
    </row>
    <row r="2471" spans="1:37" x14ac:dyDescent="0.25">
      <c r="A2471" t="s">
        <v>71</v>
      </c>
      <c r="B2471" t="s">
        <v>566</v>
      </c>
      <c r="C2471" t="s">
        <v>3470</v>
      </c>
      <c r="D2471" t="s">
        <v>72</v>
      </c>
      <c r="E2471" t="s">
        <v>126</v>
      </c>
      <c r="F2471" t="s">
        <v>98</v>
      </c>
      <c r="G2471" t="s">
        <v>74</v>
      </c>
      <c r="H2471" t="s">
        <v>75</v>
      </c>
      <c r="I2471" t="s">
        <v>76</v>
      </c>
      <c r="J2471" t="s">
        <v>77</v>
      </c>
      <c r="K2471">
        <v>20</v>
      </c>
      <c r="L2471" t="s">
        <v>77</v>
      </c>
      <c r="M2471" t="s">
        <v>78</v>
      </c>
      <c r="N2471" t="s">
        <v>3471</v>
      </c>
      <c r="O2471" t="s">
        <v>3214</v>
      </c>
      <c r="P2471" t="s">
        <v>3214</v>
      </c>
      <c r="Q2471" t="s">
        <v>127</v>
      </c>
      <c r="R2471" t="s">
        <v>79</v>
      </c>
      <c r="S2471" t="s">
        <v>40</v>
      </c>
      <c r="T2471" t="s">
        <v>128</v>
      </c>
      <c r="U2471" t="s">
        <v>100</v>
      </c>
      <c r="V2471" t="s">
        <v>80</v>
      </c>
      <c r="W2471">
        <v>83300</v>
      </c>
      <c r="X2471" t="s">
        <v>81</v>
      </c>
      <c r="Y2471">
        <v>20</v>
      </c>
      <c r="Z2471" t="s">
        <v>3216</v>
      </c>
      <c r="AA2471" t="s">
        <v>3216</v>
      </c>
      <c r="AB2471" t="s">
        <v>90</v>
      </c>
      <c r="AC2471" t="s">
        <v>84</v>
      </c>
      <c r="AD2471">
        <f>_xlfn.XLOOKUP(MIS[[#This Row],[TRADING SYMBOL]],[1]Sheet1!$D:$D,[1]Sheet1!$C:$C)</f>
        <v>130.19999999999999</v>
      </c>
      <c r="AE2471">
        <f>MIS[[#This Row],[OrderAverageTradedPrice]]*MIS[[#This Row],[OrderQuantity]]</f>
        <v>3359</v>
      </c>
      <c r="AF2471">
        <f>MIS[[#This Row],[LTP]]*MIS[[#This Row],[OrderQuantity]]</f>
        <v>2604</v>
      </c>
      <c r="AG2471">
        <f>IF(MIS[[#This Row],[OrderSide]]="SELL",MIS[[#This Row],[VALUE]]-MIS[[#This Row],[LIVE_VALUE]],MIS[[#This Row],[LIVE_VALUE]]-MIS[[#This Row],[VALUE]])</f>
        <v>-755</v>
      </c>
      <c r="AH2471" t="str" cm="1">
        <f t="array" ref="AH2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1" t="str">
        <f>MIS[[#This Row],[TRADING SYMBOL]]</f>
        <v>SENSEX2552083300CE</v>
      </c>
      <c r="AJ2471" t="str">
        <f>IF(RIGHT(MIS[[#This Row],[Main/Hedge]],4)="MAIN","MAIN","HEDGE")</f>
        <v>MAIN</v>
      </c>
      <c r="AK2471" t="str" cm="1">
        <f t="array" ref="AK2471">_xlfn._xlws.FILTER(Table4[Column1],ISNUMBER(SEARCH(Table4[Column1],MIS[[#This Row],[OrderUniqueIdentifier]])),"")</f>
        <v>MS</v>
      </c>
    </row>
    <row r="2472" spans="1:37" x14ac:dyDescent="0.25">
      <c r="A2472" t="s">
        <v>71</v>
      </c>
      <c r="B2472" t="s">
        <v>575</v>
      </c>
      <c r="C2472" t="s">
        <v>3498</v>
      </c>
      <c r="D2472" t="s">
        <v>72</v>
      </c>
      <c r="E2472" t="s">
        <v>211</v>
      </c>
      <c r="F2472" t="s">
        <v>98</v>
      </c>
      <c r="G2472" t="s">
        <v>74</v>
      </c>
      <c r="H2472" t="s">
        <v>75</v>
      </c>
      <c r="I2472" t="s">
        <v>76</v>
      </c>
      <c r="J2472" t="s">
        <v>77</v>
      </c>
      <c r="K2472">
        <v>40</v>
      </c>
      <c r="L2472" t="s">
        <v>77</v>
      </c>
      <c r="M2472" t="s">
        <v>78</v>
      </c>
      <c r="N2472" t="s">
        <v>3499</v>
      </c>
      <c r="O2472" t="s">
        <v>3213</v>
      </c>
      <c r="P2472" t="s">
        <v>3214</v>
      </c>
      <c r="Q2472" t="s">
        <v>213</v>
      </c>
      <c r="R2472" t="s">
        <v>79</v>
      </c>
      <c r="S2472" t="s">
        <v>40</v>
      </c>
      <c r="T2472" t="s">
        <v>214</v>
      </c>
      <c r="U2472" t="s">
        <v>100</v>
      </c>
      <c r="V2472" t="s">
        <v>80</v>
      </c>
      <c r="W2472">
        <v>83400</v>
      </c>
      <c r="X2472" t="s">
        <v>81</v>
      </c>
      <c r="Y2472">
        <v>40</v>
      </c>
      <c r="Z2472" t="s">
        <v>3215</v>
      </c>
      <c r="AA2472" t="s">
        <v>3216</v>
      </c>
      <c r="AB2472" t="s">
        <v>90</v>
      </c>
      <c r="AC2472" t="s">
        <v>84</v>
      </c>
      <c r="AD2472">
        <f>_xlfn.XLOOKUP(MIS[[#This Row],[TRADING SYMBOL]],[1]Sheet1!$D:$D,[1]Sheet1!$C:$C)</f>
        <v>114.3</v>
      </c>
      <c r="AE2472">
        <f>MIS[[#This Row],[OrderAverageTradedPrice]]*MIS[[#This Row],[OrderQuantity]]</f>
        <v>5925</v>
      </c>
      <c r="AF2472">
        <f>MIS[[#This Row],[LTP]]*MIS[[#This Row],[OrderQuantity]]</f>
        <v>4572</v>
      </c>
      <c r="AG2472">
        <f>IF(MIS[[#This Row],[OrderSide]]="SELL",MIS[[#This Row],[VALUE]]-MIS[[#This Row],[LIVE_VALUE]],MIS[[#This Row],[LIVE_VALUE]]-MIS[[#This Row],[VALUE]])</f>
        <v>-1353</v>
      </c>
      <c r="AH2472" t="str" cm="1">
        <f t="array" ref="AH2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2" t="str">
        <f>MIS[[#This Row],[TRADING SYMBOL]]</f>
        <v>SENSEX2552083400CE</v>
      </c>
      <c r="AJ2472" t="str">
        <f>IF(RIGHT(MIS[[#This Row],[Main/Hedge]],4)="MAIN","MAIN","HEDGE")</f>
        <v>MAIN</v>
      </c>
      <c r="AK2472" t="str" cm="1">
        <f t="array" ref="AK2472">_xlfn._xlws.FILTER(Table4[Column1],ISNUMBER(SEARCH(Table4[Column1],MIS[[#This Row],[OrderUniqueIdentifier]])),"")</f>
        <v>MS</v>
      </c>
    </row>
    <row r="2473" spans="1:37" x14ac:dyDescent="0.25">
      <c r="A2473" t="s">
        <v>71</v>
      </c>
      <c r="B2473" t="s">
        <v>584</v>
      </c>
      <c r="C2473" t="s">
        <v>3541</v>
      </c>
      <c r="D2473" t="s">
        <v>72</v>
      </c>
      <c r="E2473" t="s">
        <v>120</v>
      </c>
      <c r="F2473" t="s">
        <v>98</v>
      </c>
      <c r="G2473" t="s">
        <v>74</v>
      </c>
      <c r="H2473" t="s">
        <v>75</v>
      </c>
      <c r="I2473" t="s">
        <v>76</v>
      </c>
      <c r="J2473" t="s">
        <v>77</v>
      </c>
      <c r="K2473">
        <v>20</v>
      </c>
      <c r="L2473" t="s">
        <v>77</v>
      </c>
      <c r="M2473" t="s">
        <v>78</v>
      </c>
      <c r="N2473" t="s">
        <v>3542</v>
      </c>
      <c r="O2473" t="s">
        <v>3213</v>
      </c>
      <c r="P2473" t="s">
        <v>3214</v>
      </c>
      <c r="Q2473" t="s">
        <v>121</v>
      </c>
      <c r="R2473" t="s">
        <v>79</v>
      </c>
      <c r="S2473" t="s">
        <v>40</v>
      </c>
      <c r="T2473" t="s">
        <v>122</v>
      </c>
      <c r="U2473" t="s">
        <v>100</v>
      </c>
      <c r="V2473" t="s">
        <v>80</v>
      </c>
      <c r="W2473">
        <v>81100</v>
      </c>
      <c r="X2473" t="s">
        <v>85</v>
      </c>
      <c r="Y2473">
        <v>20</v>
      </c>
      <c r="Z2473" t="s">
        <v>3215</v>
      </c>
      <c r="AA2473" t="s">
        <v>3216</v>
      </c>
      <c r="AB2473" t="s">
        <v>107</v>
      </c>
      <c r="AC2473" t="s">
        <v>84</v>
      </c>
      <c r="AD2473">
        <f>_xlfn.XLOOKUP(MIS[[#This Row],[TRADING SYMBOL]],[1]Sheet1!$D:$D,[1]Sheet1!$C:$C)</f>
        <v>100.2</v>
      </c>
      <c r="AE2473">
        <f>MIS[[#This Row],[OrderAverageTradedPrice]]*MIS[[#This Row],[OrderQuantity]]</f>
        <v>3300</v>
      </c>
      <c r="AF2473">
        <f>MIS[[#This Row],[LTP]]*MIS[[#This Row],[OrderQuantity]]</f>
        <v>2004</v>
      </c>
      <c r="AG2473">
        <f>IF(MIS[[#This Row],[OrderSide]]="SELL",MIS[[#This Row],[VALUE]]-MIS[[#This Row],[LIVE_VALUE]],MIS[[#This Row],[LIVE_VALUE]]-MIS[[#This Row],[VALUE]])</f>
        <v>-1296</v>
      </c>
      <c r="AH2473" t="str" cm="1">
        <f t="array" ref="AH2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3" t="str">
        <f>MIS[[#This Row],[TRADING SYMBOL]]</f>
        <v>SENSEX2552081100PE</v>
      </c>
      <c r="AJ2473" t="str">
        <f>IF(RIGHT(MIS[[#This Row],[Main/Hedge]],4)="MAIN","MAIN","HEDGE")</f>
        <v>MAIN</v>
      </c>
      <c r="AK2473" t="str" cm="1">
        <f t="array" ref="AK2473">_xlfn._xlws.FILTER(Table4[Column1],ISNUMBER(SEARCH(Table4[Column1],MIS[[#This Row],[OrderUniqueIdentifier]])),"")</f>
        <v>MS</v>
      </c>
    </row>
    <row r="2474" spans="1:37" x14ac:dyDescent="0.25">
      <c r="A2474" t="s">
        <v>71</v>
      </c>
      <c r="B2474" t="s">
        <v>619</v>
      </c>
      <c r="C2474" t="s">
        <v>3629</v>
      </c>
      <c r="D2474" t="s">
        <v>72</v>
      </c>
      <c r="E2474" t="s">
        <v>126</v>
      </c>
      <c r="F2474" t="s">
        <v>98</v>
      </c>
      <c r="G2474" t="s">
        <v>74</v>
      </c>
      <c r="H2474" t="s">
        <v>75</v>
      </c>
      <c r="I2474" t="s">
        <v>76</v>
      </c>
      <c r="J2474" t="s">
        <v>77</v>
      </c>
      <c r="K2474">
        <v>40</v>
      </c>
      <c r="L2474" t="s">
        <v>77</v>
      </c>
      <c r="M2474" t="s">
        <v>78</v>
      </c>
      <c r="N2474" t="s">
        <v>3630</v>
      </c>
      <c r="O2474" t="s">
        <v>3214</v>
      </c>
      <c r="P2474" t="s">
        <v>3214</v>
      </c>
      <c r="Q2474" t="s">
        <v>127</v>
      </c>
      <c r="R2474" t="s">
        <v>79</v>
      </c>
      <c r="S2474" t="s">
        <v>40</v>
      </c>
      <c r="T2474" t="s">
        <v>128</v>
      </c>
      <c r="U2474" t="s">
        <v>100</v>
      </c>
      <c r="V2474" t="s">
        <v>80</v>
      </c>
      <c r="W2474">
        <v>83300</v>
      </c>
      <c r="X2474" t="s">
        <v>81</v>
      </c>
      <c r="Y2474">
        <v>40</v>
      </c>
      <c r="Z2474" t="s">
        <v>3216</v>
      </c>
      <c r="AA2474" t="s">
        <v>3216</v>
      </c>
      <c r="AB2474" t="s">
        <v>90</v>
      </c>
      <c r="AC2474" t="s">
        <v>84</v>
      </c>
      <c r="AD2474">
        <f>_xlfn.XLOOKUP(MIS[[#This Row],[TRADING SYMBOL]],[1]Sheet1!$D:$D,[1]Sheet1!$C:$C)</f>
        <v>130.19999999999999</v>
      </c>
      <c r="AE2474">
        <f>MIS[[#This Row],[OrderAverageTradedPrice]]*MIS[[#This Row],[OrderQuantity]]</f>
        <v>6735</v>
      </c>
      <c r="AF2474">
        <f>MIS[[#This Row],[LTP]]*MIS[[#This Row],[OrderQuantity]]</f>
        <v>5208</v>
      </c>
      <c r="AG2474">
        <f>IF(MIS[[#This Row],[OrderSide]]="SELL",MIS[[#This Row],[VALUE]]-MIS[[#This Row],[LIVE_VALUE]],MIS[[#This Row],[LIVE_VALUE]]-MIS[[#This Row],[VALUE]])</f>
        <v>-1527</v>
      </c>
      <c r="AH2474" t="str" cm="1">
        <f t="array" ref="AH2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4" t="str">
        <f>MIS[[#This Row],[TRADING SYMBOL]]</f>
        <v>SENSEX2552083300CE</v>
      </c>
      <c r="AJ2474" t="str">
        <f>IF(RIGHT(MIS[[#This Row],[Main/Hedge]],4)="MAIN","MAIN","HEDGE")</f>
        <v>MAIN</v>
      </c>
      <c r="AK2474" t="str" cm="1">
        <f t="array" ref="AK2474">_xlfn._xlws.FILTER(Table4[Column1],ISNUMBER(SEARCH(Table4[Column1],MIS[[#This Row],[OrderUniqueIdentifier]])),"")</f>
        <v>MS</v>
      </c>
    </row>
    <row r="2475" spans="1:37" x14ac:dyDescent="0.25">
      <c r="A2475" t="s">
        <v>71</v>
      </c>
      <c r="B2475" t="s">
        <v>629</v>
      </c>
      <c r="C2475" t="s">
        <v>3655</v>
      </c>
      <c r="D2475" t="s">
        <v>72</v>
      </c>
      <c r="E2475" t="s">
        <v>126</v>
      </c>
      <c r="F2475" t="s">
        <v>98</v>
      </c>
      <c r="G2475" t="s">
        <v>74</v>
      </c>
      <c r="H2475" t="s">
        <v>75</v>
      </c>
      <c r="I2475" t="s">
        <v>76</v>
      </c>
      <c r="J2475" t="s">
        <v>77</v>
      </c>
      <c r="K2475">
        <v>20</v>
      </c>
      <c r="L2475" t="s">
        <v>77</v>
      </c>
      <c r="M2475" t="s">
        <v>78</v>
      </c>
      <c r="N2475" t="s">
        <v>3656</v>
      </c>
      <c r="O2475" t="s">
        <v>3214</v>
      </c>
      <c r="P2475" t="s">
        <v>3214</v>
      </c>
      <c r="Q2475" t="s">
        <v>127</v>
      </c>
      <c r="R2475" t="s">
        <v>79</v>
      </c>
      <c r="S2475" t="s">
        <v>40</v>
      </c>
      <c r="T2475" t="s">
        <v>128</v>
      </c>
      <c r="U2475" t="s">
        <v>100</v>
      </c>
      <c r="V2475" t="s">
        <v>80</v>
      </c>
      <c r="W2475">
        <v>83300</v>
      </c>
      <c r="X2475" t="s">
        <v>81</v>
      </c>
      <c r="Y2475">
        <v>20</v>
      </c>
      <c r="Z2475" t="s">
        <v>3216</v>
      </c>
      <c r="AA2475" t="s">
        <v>3216</v>
      </c>
      <c r="AB2475" t="s">
        <v>90</v>
      </c>
      <c r="AC2475" t="s">
        <v>84</v>
      </c>
      <c r="AD2475">
        <f>_xlfn.XLOOKUP(MIS[[#This Row],[TRADING SYMBOL]],[1]Sheet1!$D:$D,[1]Sheet1!$C:$C)</f>
        <v>130.19999999999999</v>
      </c>
      <c r="AE2475">
        <f>MIS[[#This Row],[OrderAverageTradedPrice]]*MIS[[#This Row],[OrderQuantity]]</f>
        <v>3366</v>
      </c>
      <c r="AF2475">
        <f>MIS[[#This Row],[LTP]]*MIS[[#This Row],[OrderQuantity]]</f>
        <v>2604</v>
      </c>
      <c r="AG2475">
        <f>IF(MIS[[#This Row],[OrderSide]]="SELL",MIS[[#This Row],[VALUE]]-MIS[[#This Row],[LIVE_VALUE]],MIS[[#This Row],[LIVE_VALUE]]-MIS[[#This Row],[VALUE]])</f>
        <v>-762</v>
      </c>
      <c r="AH2475" t="str" cm="1">
        <f t="array" ref="AH2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5" t="str">
        <f>MIS[[#This Row],[TRADING SYMBOL]]</f>
        <v>SENSEX2552083300CE</v>
      </c>
      <c r="AJ2475" t="str">
        <f>IF(RIGHT(MIS[[#This Row],[Main/Hedge]],4)="MAIN","MAIN","HEDGE")</f>
        <v>MAIN</v>
      </c>
      <c r="AK2475" t="str" cm="1">
        <f t="array" ref="AK2475">_xlfn._xlws.FILTER(Table4[Column1],ISNUMBER(SEARCH(Table4[Column1],MIS[[#This Row],[OrderUniqueIdentifier]])),"")</f>
        <v>MS</v>
      </c>
    </row>
    <row r="2476" spans="1:37" x14ac:dyDescent="0.25">
      <c r="A2476" t="s">
        <v>71</v>
      </c>
      <c r="B2476" t="s">
        <v>632</v>
      </c>
      <c r="C2476" t="s">
        <v>3694</v>
      </c>
      <c r="D2476" t="s">
        <v>72</v>
      </c>
      <c r="E2476" t="s">
        <v>211</v>
      </c>
      <c r="F2476" t="s">
        <v>98</v>
      </c>
      <c r="G2476" t="s">
        <v>74</v>
      </c>
      <c r="H2476" t="s">
        <v>75</v>
      </c>
      <c r="I2476" t="s">
        <v>76</v>
      </c>
      <c r="J2476" t="s">
        <v>77</v>
      </c>
      <c r="K2476">
        <v>80</v>
      </c>
      <c r="L2476" t="s">
        <v>77</v>
      </c>
      <c r="M2476" t="s">
        <v>78</v>
      </c>
      <c r="N2476" t="s">
        <v>3695</v>
      </c>
      <c r="O2476" t="s">
        <v>3213</v>
      </c>
      <c r="P2476" t="s">
        <v>3214</v>
      </c>
      <c r="Q2476" t="s">
        <v>213</v>
      </c>
      <c r="R2476" t="s">
        <v>79</v>
      </c>
      <c r="S2476" t="s">
        <v>40</v>
      </c>
      <c r="T2476" t="s">
        <v>214</v>
      </c>
      <c r="U2476" t="s">
        <v>100</v>
      </c>
      <c r="V2476" t="s">
        <v>80</v>
      </c>
      <c r="W2476">
        <v>83400</v>
      </c>
      <c r="X2476" t="s">
        <v>81</v>
      </c>
      <c r="Y2476">
        <v>80</v>
      </c>
      <c r="Z2476" t="s">
        <v>3215</v>
      </c>
      <c r="AA2476" t="s">
        <v>3216</v>
      </c>
      <c r="AB2476" t="s">
        <v>90</v>
      </c>
      <c r="AC2476" t="s">
        <v>84</v>
      </c>
      <c r="AD2476">
        <f>_xlfn.XLOOKUP(MIS[[#This Row],[TRADING SYMBOL]],[1]Sheet1!$D:$D,[1]Sheet1!$C:$C)</f>
        <v>114.3</v>
      </c>
      <c r="AE2476">
        <f>MIS[[#This Row],[OrderAverageTradedPrice]]*MIS[[#This Row],[OrderQuantity]]</f>
        <v>11870</v>
      </c>
      <c r="AF2476">
        <f>MIS[[#This Row],[LTP]]*MIS[[#This Row],[OrderQuantity]]</f>
        <v>9144</v>
      </c>
      <c r="AG2476">
        <f>IF(MIS[[#This Row],[OrderSide]]="SELL",MIS[[#This Row],[VALUE]]-MIS[[#This Row],[LIVE_VALUE]],MIS[[#This Row],[LIVE_VALUE]]-MIS[[#This Row],[VALUE]])</f>
        <v>-2726</v>
      </c>
      <c r="AH2476" t="str" cm="1">
        <f t="array" ref="AH2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6" t="str">
        <f>MIS[[#This Row],[TRADING SYMBOL]]</f>
        <v>SENSEX2552083400CE</v>
      </c>
      <c r="AJ2476" t="str">
        <f>IF(RIGHT(MIS[[#This Row],[Main/Hedge]],4)="MAIN","MAIN","HEDGE")</f>
        <v>MAIN</v>
      </c>
      <c r="AK2476" t="str" cm="1">
        <f t="array" ref="AK2476">_xlfn._xlws.FILTER(Table4[Column1],ISNUMBER(SEARCH(Table4[Column1],MIS[[#This Row],[OrderUniqueIdentifier]])),"")</f>
        <v>MS</v>
      </c>
    </row>
    <row r="2477" spans="1:37" x14ac:dyDescent="0.25">
      <c r="A2477" t="s">
        <v>71</v>
      </c>
      <c r="B2477" t="s">
        <v>642</v>
      </c>
      <c r="C2477" t="s">
        <v>3735</v>
      </c>
      <c r="D2477" t="s">
        <v>72</v>
      </c>
      <c r="E2477" t="s">
        <v>744</v>
      </c>
      <c r="F2477" t="s">
        <v>98</v>
      </c>
      <c r="G2477" t="s">
        <v>74</v>
      </c>
      <c r="H2477" t="s">
        <v>75</v>
      </c>
      <c r="I2477" t="s">
        <v>76</v>
      </c>
      <c r="J2477" t="s">
        <v>77</v>
      </c>
      <c r="K2477">
        <v>180</v>
      </c>
      <c r="L2477" t="s">
        <v>77</v>
      </c>
      <c r="M2477" t="s">
        <v>78</v>
      </c>
      <c r="N2477" t="s">
        <v>3736</v>
      </c>
      <c r="O2477" t="s">
        <v>3213</v>
      </c>
      <c r="P2477" t="s">
        <v>3214</v>
      </c>
      <c r="Q2477" t="s">
        <v>747</v>
      </c>
      <c r="R2477" t="s">
        <v>79</v>
      </c>
      <c r="S2477" t="s">
        <v>40</v>
      </c>
      <c r="T2477" t="s">
        <v>748</v>
      </c>
      <c r="U2477" t="s">
        <v>100</v>
      </c>
      <c r="V2477" t="s">
        <v>80</v>
      </c>
      <c r="W2477">
        <v>83500</v>
      </c>
      <c r="X2477" t="s">
        <v>81</v>
      </c>
      <c r="Y2477">
        <v>180</v>
      </c>
      <c r="Z2477" t="s">
        <v>3215</v>
      </c>
      <c r="AA2477" t="s">
        <v>3216</v>
      </c>
      <c r="AB2477" t="s">
        <v>90</v>
      </c>
      <c r="AC2477" t="s">
        <v>84</v>
      </c>
      <c r="AD2477">
        <f>_xlfn.XLOOKUP(MIS[[#This Row],[TRADING SYMBOL]],[1]Sheet1!$D:$D,[1]Sheet1!$C:$C)</f>
        <v>99.8</v>
      </c>
      <c r="AE2477">
        <f>MIS[[#This Row],[OrderAverageTradedPrice]]*MIS[[#This Row],[OrderQuantity]]</f>
        <v>23401.999999999982</v>
      </c>
      <c r="AF2477">
        <f>MIS[[#This Row],[LTP]]*MIS[[#This Row],[OrderQuantity]]</f>
        <v>17964</v>
      </c>
      <c r="AG2477">
        <f>IF(MIS[[#This Row],[OrderSide]]="SELL",MIS[[#This Row],[VALUE]]-MIS[[#This Row],[LIVE_VALUE]],MIS[[#This Row],[LIVE_VALUE]]-MIS[[#This Row],[VALUE]])</f>
        <v>-5437.9999999999818</v>
      </c>
      <c r="AH2477" t="str" cm="1">
        <f t="array" ref="AH2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7" t="str">
        <f>MIS[[#This Row],[TRADING SYMBOL]]</f>
        <v>SENSEX2552083500CE</v>
      </c>
      <c r="AJ2477" t="str">
        <f>IF(RIGHT(MIS[[#This Row],[Main/Hedge]],4)="MAIN","MAIN","HEDGE")</f>
        <v>MAIN</v>
      </c>
      <c r="AK2477" t="str" cm="1">
        <f t="array" ref="AK2477">_xlfn._xlws.FILTER(Table4[Column1],ISNUMBER(SEARCH(Table4[Column1],MIS[[#This Row],[OrderUniqueIdentifier]])),"")</f>
        <v>MS</v>
      </c>
    </row>
    <row r="2478" spans="1:37" x14ac:dyDescent="0.25">
      <c r="A2478" t="s">
        <v>71</v>
      </c>
      <c r="B2478" t="s">
        <v>642</v>
      </c>
      <c r="C2478" t="s">
        <v>3737</v>
      </c>
      <c r="D2478" t="s">
        <v>72</v>
      </c>
      <c r="E2478" t="s">
        <v>3226</v>
      </c>
      <c r="F2478" t="s">
        <v>98</v>
      </c>
      <c r="G2478" t="s">
        <v>74</v>
      </c>
      <c r="H2478" t="s">
        <v>75</v>
      </c>
      <c r="I2478" t="s">
        <v>76</v>
      </c>
      <c r="J2478" t="s">
        <v>77</v>
      </c>
      <c r="K2478">
        <v>180</v>
      </c>
      <c r="L2478" t="s">
        <v>77</v>
      </c>
      <c r="M2478" t="s">
        <v>78</v>
      </c>
      <c r="N2478" t="s">
        <v>3738</v>
      </c>
      <c r="O2478" t="s">
        <v>3214</v>
      </c>
      <c r="P2478" t="s">
        <v>3214</v>
      </c>
      <c r="Q2478" t="s">
        <v>3229</v>
      </c>
      <c r="R2478" t="s">
        <v>79</v>
      </c>
      <c r="S2478" t="s">
        <v>40</v>
      </c>
      <c r="T2478" t="s">
        <v>3230</v>
      </c>
      <c r="U2478" t="s">
        <v>100</v>
      </c>
      <c r="V2478" t="s">
        <v>80</v>
      </c>
      <c r="W2478">
        <v>81300</v>
      </c>
      <c r="X2478" t="s">
        <v>85</v>
      </c>
      <c r="Y2478">
        <v>180</v>
      </c>
      <c r="Z2478" t="s">
        <v>3216</v>
      </c>
      <c r="AA2478" t="s">
        <v>3216</v>
      </c>
      <c r="AB2478" t="s">
        <v>107</v>
      </c>
      <c r="AC2478" t="s">
        <v>84</v>
      </c>
      <c r="AD2478">
        <f>_xlfn.XLOOKUP(MIS[[#This Row],[TRADING SYMBOL]],[1]Sheet1!$D:$D,[1]Sheet1!$C:$C)</f>
        <v>124</v>
      </c>
      <c r="AE2478">
        <f>MIS[[#This Row],[OrderAverageTradedPrice]]*MIS[[#This Row],[OrderQuantity]]</f>
        <v>36051.99999999984</v>
      </c>
      <c r="AF2478">
        <f>MIS[[#This Row],[LTP]]*MIS[[#This Row],[OrderQuantity]]</f>
        <v>22320</v>
      </c>
      <c r="AG2478">
        <f>IF(MIS[[#This Row],[OrderSide]]="SELL",MIS[[#This Row],[VALUE]]-MIS[[#This Row],[LIVE_VALUE]],MIS[[#This Row],[LIVE_VALUE]]-MIS[[#This Row],[VALUE]])</f>
        <v>-13731.99999999984</v>
      </c>
      <c r="AH2478" t="str" cm="1">
        <f t="array" ref="AH2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8" t="str">
        <f>MIS[[#This Row],[TRADING SYMBOL]]</f>
        <v>SENSEX2552081300PE</v>
      </c>
      <c r="AJ2478" t="str">
        <f>IF(RIGHT(MIS[[#This Row],[Main/Hedge]],4)="MAIN","MAIN","HEDGE")</f>
        <v>MAIN</v>
      </c>
      <c r="AK2478" t="str" cm="1">
        <f t="array" ref="AK2478">_xlfn._xlws.FILTER(Table4[Column1],ISNUMBER(SEARCH(Table4[Column1],MIS[[#This Row],[OrderUniqueIdentifier]])),"")</f>
        <v>MS</v>
      </c>
    </row>
    <row r="2479" spans="1:37" x14ac:dyDescent="0.25">
      <c r="A2479" t="s">
        <v>71</v>
      </c>
      <c r="B2479" t="s">
        <v>652</v>
      </c>
      <c r="C2479" t="s">
        <v>3770</v>
      </c>
      <c r="D2479" t="s">
        <v>72</v>
      </c>
      <c r="E2479" t="s">
        <v>126</v>
      </c>
      <c r="F2479" t="s">
        <v>98</v>
      </c>
      <c r="G2479" t="s">
        <v>74</v>
      </c>
      <c r="H2479" t="s">
        <v>75</v>
      </c>
      <c r="I2479" t="s">
        <v>76</v>
      </c>
      <c r="J2479" t="s">
        <v>77</v>
      </c>
      <c r="K2479">
        <v>20</v>
      </c>
      <c r="L2479" t="s">
        <v>77</v>
      </c>
      <c r="M2479" t="s">
        <v>78</v>
      </c>
      <c r="N2479" t="s">
        <v>3435</v>
      </c>
      <c r="O2479" t="s">
        <v>3213</v>
      </c>
      <c r="P2479" t="s">
        <v>3214</v>
      </c>
      <c r="Q2479" t="s">
        <v>127</v>
      </c>
      <c r="R2479" t="s">
        <v>79</v>
      </c>
      <c r="S2479" t="s">
        <v>40</v>
      </c>
      <c r="T2479" t="s">
        <v>128</v>
      </c>
      <c r="U2479" t="s">
        <v>100</v>
      </c>
      <c r="V2479" t="s">
        <v>80</v>
      </c>
      <c r="W2479">
        <v>83300</v>
      </c>
      <c r="X2479" t="s">
        <v>81</v>
      </c>
      <c r="Y2479">
        <v>20</v>
      </c>
      <c r="Z2479" t="s">
        <v>3215</v>
      </c>
      <c r="AA2479" t="s">
        <v>3216</v>
      </c>
      <c r="AB2479" t="s">
        <v>90</v>
      </c>
      <c r="AC2479" t="s">
        <v>84</v>
      </c>
      <c r="AD2479">
        <f>_xlfn.XLOOKUP(MIS[[#This Row],[TRADING SYMBOL]],[1]Sheet1!$D:$D,[1]Sheet1!$C:$C)</f>
        <v>130.19999999999999</v>
      </c>
      <c r="AE2479">
        <f>MIS[[#This Row],[OrderAverageTradedPrice]]*MIS[[#This Row],[OrderQuantity]]</f>
        <v>3367</v>
      </c>
      <c r="AF2479">
        <f>MIS[[#This Row],[LTP]]*MIS[[#This Row],[OrderQuantity]]</f>
        <v>2604</v>
      </c>
      <c r="AG2479">
        <f>IF(MIS[[#This Row],[OrderSide]]="SELL",MIS[[#This Row],[VALUE]]-MIS[[#This Row],[LIVE_VALUE]],MIS[[#This Row],[LIVE_VALUE]]-MIS[[#This Row],[VALUE]])</f>
        <v>-763</v>
      </c>
      <c r="AH2479" t="str" cm="1">
        <f t="array" ref="AH2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9" t="str">
        <f>MIS[[#This Row],[TRADING SYMBOL]]</f>
        <v>SENSEX2552083300CE</v>
      </c>
      <c r="AJ2479" t="str">
        <f>IF(RIGHT(MIS[[#This Row],[Main/Hedge]],4)="MAIN","MAIN","HEDGE")</f>
        <v>MAIN</v>
      </c>
      <c r="AK2479" t="str" cm="1">
        <f t="array" ref="AK2479">_xlfn._xlws.FILTER(Table4[Column1],ISNUMBER(SEARCH(Table4[Column1],MIS[[#This Row],[OrderUniqueIdentifier]])),"")</f>
        <v>MS</v>
      </c>
    </row>
    <row r="2480" spans="1:37" x14ac:dyDescent="0.25">
      <c r="A2480" t="s">
        <v>71</v>
      </c>
      <c r="B2480" t="s">
        <v>652</v>
      </c>
      <c r="C2480" t="s">
        <v>3774</v>
      </c>
      <c r="D2480" t="s">
        <v>72</v>
      </c>
      <c r="E2480" t="s">
        <v>211</v>
      </c>
      <c r="F2480" t="s">
        <v>98</v>
      </c>
      <c r="G2480" t="s">
        <v>74</v>
      </c>
      <c r="H2480" t="s">
        <v>75</v>
      </c>
      <c r="I2480" t="s">
        <v>76</v>
      </c>
      <c r="J2480" t="s">
        <v>77</v>
      </c>
      <c r="K2480">
        <v>20</v>
      </c>
      <c r="L2480" t="s">
        <v>77</v>
      </c>
      <c r="M2480" t="s">
        <v>78</v>
      </c>
      <c r="N2480" t="s">
        <v>3775</v>
      </c>
      <c r="O2480" t="s">
        <v>3214</v>
      </c>
      <c r="P2480" t="s">
        <v>3214</v>
      </c>
      <c r="Q2480" t="s">
        <v>213</v>
      </c>
      <c r="R2480" t="s">
        <v>79</v>
      </c>
      <c r="S2480" t="s">
        <v>40</v>
      </c>
      <c r="T2480" t="s">
        <v>214</v>
      </c>
      <c r="U2480" t="s">
        <v>100</v>
      </c>
      <c r="V2480" t="s">
        <v>80</v>
      </c>
      <c r="W2480">
        <v>83400</v>
      </c>
      <c r="X2480" t="s">
        <v>81</v>
      </c>
      <c r="Y2480">
        <v>20</v>
      </c>
      <c r="Z2480" t="s">
        <v>3216</v>
      </c>
      <c r="AA2480" t="s">
        <v>3216</v>
      </c>
      <c r="AB2480" t="s">
        <v>90</v>
      </c>
      <c r="AC2480" t="s">
        <v>84</v>
      </c>
      <c r="AD2480">
        <f>_xlfn.XLOOKUP(MIS[[#This Row],[TRADING SYMBOL]],[1]Sheet1!$D:$D,[1]Sheet1!$C:$C)</f>
        <v>114.3</v>
      </c>
      <c r="AE2480">
        <f>MIS[[#This Row],[OrderAverageTradedPrice]]*MIS[[#This Row],[OrderQuantity]]</f>
        <v>2965</v>
      </c>
      <c r="AF2480">
        <f>MIS[[#This Row],[LTP]]*MIS[[#This Row],[OrderQuantity]]</f>
        <v>2286</v>
      </c>
      <c r="AG2480">
        <f>IF(MIS[[#This Row],[OrderSide]]="SELL",MIS[[#This Row],[VALUE]]-MIS[[#This Row],[LIVE_VALUE]],MIS[[#This Row],[LIVE_VALUE]]-MIS[[#This Row],[VALUE]])</f>
        <v>-679</v>
      </c>
      <c r="AH2480" t="str" cm="1">
        <f t="array" ref="AH2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0" t="str">
        <f>MIS[[#This Row],[TRADING SYMBOL]]</f>
        <v>SENSEX2552083400CE</v>
      </c>
      <c r="AJ2480" t="str">
        <f>IF(RIGHT(MIS[[#This Row],[Main/Hedge]],4)="MAIN","MAIN","HEDGE")</f>
        <v>MAIN</v>
      </c>
      <c r="AK2480" t="str" cm="1">
        <f t="array" ref="AK2480">_xlfn._xlws.FILTER(Table4[Column1],ISNUMBER(SEARCH(Table4[Column1],MIS[[#This Row],[OrderUniqueIdentifier]])),"")</f>
        <v>MS</v>
      </c>
    </row>
    <row r="2481" spans="1:37" x14ac:dyDescent="0.25">
      <c r="A2481" t="s">
        <v>71</v>
      </c>
      <c r="B2481" t="s">
        <v>705</v>
      </c>
      <c r="C2481" t="s">
        <v>3900</v>
      </c>
      <c r="D2481" t="s">
        <v>72</v>
      </c>
      <c r="E2481" t="s">
        <v>211</v>
      </c>
      <c r="F2481" t="s">
        <v>98</v>
      </c>
      <c r="G2481" t="s">
        <v>74</v>
      </c>
      <c r="H2481" t="s">
        <v>75</v>
      </c>
      <c r="I2481" t="s">
        <v>76</v>
      </c>
      <c r="J2481" t="s">
        <v>77</v>
      </c>
      <c r="K2481">
        <v>20</v>
      </c>
      <c r="L2481" t="s">
        <v>77</v>
      </c>
      <c r="M2481" t="s">
        <v>78</v>
      </c>
      <c r="N2481" t="s">
        <v>3901</v>
      </c>
      <c r="O2481" t="s">
        <v>3213</v>
      </c>
      <c r="P2481" t="s">
        <v>3214</v>
      </c>
      <c r="Q2481" t="s">
        <v>213</v>
      </c>
      <c r="R2481" t="s">
        <v>79</v>
      </c>
      <c r="S2481" t="s">
        <v>40</v>
      </c>
      <c r="T2481" t="s">
        <v>214</v>
      </c>
      <c r="U2481" t="s">
        <v>100</v>
      </c>
      <c r="V2481" t="s">
        <v>80</v>
      </c>
      <c r="W2481">
        <v>83400</v>
      </c>
      <c r="X2481" t="s">
        <v>81</v>
      </c>
      <c r="Y2481">
        <v>20</v>
      </c>
      <c r="Z2481" t="s">
        <v>3215</v>
      </c>
      <c r="AA2481" t="s">
        <v>3216</v>
      </c>
      <c r="AB2481" t="s">
        <v>90</v>
      </c>
      <c r="AC2481" t="s">
        <v>84</v>
      </c>
      <c r="AD2481">
        <f>_xlfn.XLOOKUP(MIS[[#This Row],[TRADING SYMBOL]],[1]Sheet1!$D:$D,[1]Sheet1!$C:$C)</f>
        <v>114.3</v>
      </c>
      <c r="AE2481">
        <f>MIS[[#This Row],[OrderAverageTradedPrice]]*MIS[[#This Row],[OrderQuantity]]</f>
        <v>2963</v>
      </c>
      <c r="AF2481">
        <f>MIS[[#This Row],[LTP]]*MIS[[#This Row],[OrderQuantity]]</f>
        <v>2286</v>
      </c>
      <c r="AG2481">
        <f>IF(MIS[[#This Row],[OrderSide]]="SELL",MIS[[#This Row],[VALUE]]-MIS[[#This Row],[LIVE_VALUE]],MIS[[#This Row],[LIVE_VALUE]]-MIS[[#This Row],[VALUE]])</f>
        <v>-677</v>
      </c>
      <c r="AH2481" t="str" cm="1">
        <f t="array" ref="AH2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1" t="str">
        <f>MIS[[#This Row],[TRADING SYMBOL]]</f>
        <v>SENSEX2552083400CE</v>
      </c>
      <c r="AJ2481" t="str">
        <f>IF(RIGHT(MIS[[#This Row],[Main/Hedge]],4)="MAIN","MAIN","HEDGE")</f>
        <v>MAIN</v>
      </c>
      <c r="AK2481" t="str" cm="1">
        <f t="array" ref="AK2481">_xlfn._xlws.FILTER(Table4[Column1],ISNUMBER(SEARCH(Table4[Column1],MIS[[#This Row],[OrderUniqueIdentifier]])),"")</f>
        <v>MS</v>
      </c>
    </row>
    <row r="2482" spans="1:37" x14ac:dyDescent="0.25">
      <c r="A2482" t="s">
        <v>71</v>
      </c>
      <c r="B2482" t="s">
        <v>714</v>
      </c>
      <c r="C2482" t="s">
        <v>3933</v>
      </c>
      <c r="D2482" t="s">
        <v>72</v>
      </c>
      <c r="E2482" t="s">
        <v>744</v>
      </c>
      <c r="F2482" t="s">
        <v>98</v>
      </c>
      <c r="G2482" t="s">
        <v>74</v>
      </c>
      <c r="H2482" t="s">
        <v>75</v>
      </c>
      <c r="I2482" t="s">
        <v>76</v>
      </c>
      <c r="J2482" t="s">
        <v>77</v>
      </c>
      <c r="K2482">
        <v>60</v>
      </c>
      <c r="L2482" t="s">
        <v>77</v>
      </c>
      <c r="M2482" t="s">
        <v>78</v>
      </c>
      <c r="N2482" t="s">
        <v>3586</v>
      </c>
      <c r="O2482" t="s">
        <v>3214</v>
      </c>
      <c r="P2482" t="s">
        <v>3214</v>
      </c>
      <c r="Q2482" t="s">
        <v>747</v>
      </c>
      <c r="R2482" t="s">
        <v>79</v>
      </c>
      <c r="S2482" t="s">
        <v>40</v>
      </c>
      <c r="T2482" t="s">
        <v>748</v>
      </c>
      <c r="U2482" t="s">
        <v>100</v>
      </c>
      <c r="V2482" t="s">
        <v>80</v>
      </c>
      <c r="W2482">
        <v>83500</v>
      </c>
      <c r="X2482" t="s">
        <v>81</v>
      </c>
      <c r="Y2482">
        <v>60</v>
      </c>
      <c r="Z2482" t="s">
        <v>3216</v>
      </c>
      <c r="AA2482" t="s">
        <v>3216</v>
      </c>
      <c r="AB2482" t="s">
        <v>90</v>
      </c>
      <c r="AC2482" t="s">
        <v>84</v>
      </c>
      <c r="AD2482">
        <f>_xlfn.XLOOKUP(MIS[[#This Row],[TRADING SYMBOL]],[1]Sheet1!$D:$D,[1]Sheet1!$C:$C)</f>
        <v>99.8</v>
      </c>
      <c r="AE2482">
        <f>MIS[[#This Row],[OrderAverageTradedPrice]]*MIS[[#This Row],[OrderQuantity]]</f>
        <v>7821</v>
      </c>
      <c r="AF2482">
        <f>MIS[[#This Row],[LTP]]*MIS[[#This Row],[OrderQuantity]]</f>
        <v>5988</v>
      </c>
      <c r="AG2482">
        <f>IF(MIS[[#This Row],[OrderSide]]="SELL",MIS[[#This Row],[VALUE]]-MIS[[#This Row],[LIVE_VALUE]],MIS[[#This Row],[LIVE_VALUE]]-MIS[[#This Row],[VALUE]])</f>
        <v>-1833</v>
      </c>
      <c r="AH2482" t="str" cm="1">
        <f t="array" ref="AH2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2" t="str">
        <f>MIS[[#This Row],[TRADING SYMBOL]]</f>
        <v>SENSEX2552083500CE</v>
      </c>
      <c r="AJ2482" t="str">
        <f>IF(RIGHT(MIS[[#This Row],[Main/Hedge]],4)="MAIN","MAIN","HEDGE")</f>
        <v>MAIN</v>
      </c>
      <c r="AK2482" t="str" cm="1">
        <f t="array" ref="AK2482">_xlfn._xlws.FILTER(Table4[Column1],ISNUMBER(SEARCH(Table4[Column1],MIS[[#This Row],[OrderUniqueIdentifier]])),"")</f>
        <v>MS</v>
      </c>
    </row>
    <row r="2483" spans="1:37" x14ac:dyDescent="0.25">
      <c r="A2483" t="s">
        <v>71</v>
      </c>
      <c r="B2483" t="s">
        <v>753</v>
      </c>
      <c r="C2483" t="s">
        <v>4030</v>
      </c>
      <c r="D2483" t="s">
        <v>72</v>
      </c>
      <c r="E2483" t="s">
        <v>211</v>
      </c>
      <c r="F2483" t="s">
        <v>98</v>
      </c>
      <c r="G2483" t="s">
        <v>74</v>
      </c>
      <c r="H2483" t="s">
        <v>75</v>
      </c>
      <c r="I2483" t="s">
        <v>76</v>
      </c>
      <c r="J2483" t="s">
        <v>77</v>
      </c>
      <c r="K2483">
        <v>80</v>
      </c>
      <c r="L2483" t="s">
        <v>77</v>
      </c>
      <c r="M2483" t="s">
        <v>78</v>
      </c>
      <c r="N2483" t="s">
        <v>4031</v>
      </c>
      <c r="O2483" t="s">
        <v>3214</v>
      </c>
      <c r="P2483" t="s">
        <v>3214</v>
      </c>
      <c r="Q2483" t="s">
        <v>213</v>
      </c>
      <c r="R2483" t="s">
        <v>79</v>
      </c>
      <c r="S2483" t="s">
        <v>40</v>
      </c>
      <c r="T2483" t="s">
        <v>214</v>
      </c>
      <c r="U2483" t="s">
        <v>100</v>
      </c>
      <c r="V2483" t="s">
        <v>80</v>
      </c>
      <c r="W2483">
        <v>83400</v>
      </c>
      <c r="X2483" t="s">
        <v>81</v>
      </c>
      <c r="Y2483">
        <v>80</v>
      </c>
      <c r="Z2483" t="s">
        <v>3216</v>
      </c>
      <c r="AA2483" t="s">
        <v>3216</v>
      </c>
      <c r="AB2483" t="s">
        <v>90</v>
      </c>
      <c r="AC2483" t="s">
        <v>84</v>
      </c>
      <c r="AD2483">
        <f>_xlfn.XLOOKUP(MIS[[#This Row],[TRADING SYMBOL]],[1]Sheet1!$D:$D,[1]Sheet1!$C:$C)</f>
        <v>114.3</v>
      </c>
      <c r="AE2483">
        <f>MIS[[#This Row],[OrderAverageTradedPrice]]*MIS[[#This Row],[OrderQuantity]]</f>
        <v>11842</v>
      </c>
      <c r="AF2483">
        <f>MIS[[#This Row],[LTP]]*MIS[[#This Row],[OrderQuantity]]</f>
        <v>9144</v>
      </c>
      <c r="AG2483">
        <f>IF(MIS[[#This Row],[OrderSide]]="SELL",MIS[[#This Row],[VALUE]]-MIS[[#This Row],[LIVE_VALUE]],MIS[[#This Row],[LIVE_VALUE]]-MIS[[#This Row],[VALUE]])</f>
        <v>-2698</v>
      </c>
      <c r="AH2483" t="str" cm="1">
        <f t="array" ref="AH2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3" t="str">
        <f>MIS[[#This Row],[TRADING SYMBOL]]</f>
        <v>SENSEX2552083400CE</v>
      </c>
      <c r="AJ2483" t="str">
        <f>IF(RIGHT(MIS[[#This Row],[Main/Hedge]],4)="MAIN","MAIN","HEDGE")</f>
        <v>MAIN</v>
      </c>
      <c r="AK2483" t="str" cm="1">
        <f t="array" ref="AK2483">_xlfn._xlws.FILTER(Table4[Column1],ISNUMBER(SEARCH(Table4[Column1],MIS[[#This Row],[OrderUniqueIdentifier]])),"")</f>
        <v>MS</v>
      </c>
    </row>
    <row r="2484" spans="1:37" x14ac:dyDescent="0.25">
      <c r="A2484" t="s">
        <v>71</v>
      </c>
      <c r="B2484" t="s">
        <v>761</v>
      </c>
      <c r="C2484" t="s">
        <v>4066</v>
      </c>
      <c r="D2484" t="s">
        <v>72</v>
      </c>
      <c r="E2484" t="s">
        <v>744</v>
      </c>
      <c r="F2484" t="s">
        <v>98</v>
      </c>
      <c r="G2484" t="s">
        <v>74</v>
      </c>
      <c r="H2484" t="s">
        <v>75</v>
      </c>
      <c r="I2484" t="s">
        <v>76</v>
      </c>
      <c r="J2484" t="s">
        <v>77</v>
      </c>
      <c r="K2484">
        <v>20</v>
      </c>
      <c r="L2484" t="s">
        <v>77</v>
      </c>
      <c r="M2484" t="s">
        <v>78</v>
      </c>
      <c r="N2484" t="s">
        <v>3501</v>
      </c>
      <c r="O2484" t="s">
        <v>3213</v>
      </c>
      <c r="P2484" t="s">
        <v>3214</v>
      </c>
      <c r="Q2484" t="s">
        <v>747</v>
      </c>
      <c r="R2484" t="s">
        <v>79</v>
      </c>
      <c r="S2484" t="s">
        <v>40</v>
      </c>
      <c r="T2484" t="s">
        <v>748</v>
      </c>
      <c r="U2484" t="s">
        <v>100</v>
      </c>
      <c r="V2484" t="s">
        <v>80</v>
      </c>
      <c r="W2484">
        <v>83500</v>
      </c>
      <c r="X2484" t="s">
        <v>81</v>
      </c>
      <c r="Y2484">
        <v>20</v>
      </c>
      <c r="Z2484" t="s">
        <v>3215</v>
      </c>
      <c r="AA2484" t="s">
        <v>3216</v>
      </c>
      <c r="AB2484" t="s">
        <v>90</v>
      </c>
      <c r="AC2484" t="s">
        <v>84</v>
      </c>
      <c r="AD2484">
        <f>_xlfn.XLOOKUP(MIS[[#This Row],[TRADING SYMBOL]],[1]Sheet1!$D:$D,[1]Sheet1!$C:$C)</f>
        <v>99.8</v>
      </c>
      <c r="AE2484">
        <f>MIS[[#This Row],[OrderAverageTradedPrice]]*MIS[[#This Row],[OrderQuantity]]</f>
        <v>2603</v>
      </c>
      <c r="AF2484">
        <f>MIS[[#This Row],[LTP]]*MIS[[#This Row],[OrderQuantity]]</f>
        <v>1996</v>
      </c>
      <c r="AG2484">
        <f>IF(MIS[[#This Row],[OrderSide]]="SELL",MIS[[#This Row],[VALUE]]-MIS[[#This Row],[LIVE_VALUE]],MIS[[#This Row],[LIVE_VALUE]]-MIS[[#This Row],[VALUE]])</f>
        <v>-607</v>
      </c>
      <c r="AH2484" t="str" cm="1">
        <f t="array" ref="AH2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4" t="str">
        <f>MIS[[#This Row],[TRADING SYMBOL]]</f>
        <v>SENSEX2552083500CE</v>
      </c>
      <c r="AJ2484" t="str">
        <f>IF(RIGHT(MIS[[#This Row],[Main/Hedge]],4)="MAIN","MAIN","HEDGE")</f>
        <v>MAIN</v>
      </c>
      <c r="AK2484" t="str" cm="1">
        <f t="array" ref="AK2484">_xlfn._xlws.FILTER(Table4[Column1],ISNUMBER(SEARCH(Table4[Column1],MIS[[#This Row],[OrderUniqueIdentifier]])),"")</f>
        <v>MS</v>
      </c>
    </row>
    <row r="2485" spans="1:37" x14ac:dyDescent="0.25">
      <c r="A2485" t="s">
        <v>71</v>
      </c>
      <c r="B2485" t="s">
        <v>770</v>
      </c>
      <c r="C2485" t="s">
        <v>4095</v>
      </c>
      <c r="D2485" t="s">
        <v>72</v>
      </c>
      <c r="E2485" t="s">
        <v>3226</v>
      </c>
      <c r="F2485" t="s">
        <v>98</v>
      </c>
      <c r="G2485" t="s">
        <v>74</v>
      </c>
      <c r="H2485" t="s">
        <v>75</v>
      </c>
      <c r="I2485" t="s">
        <v>76</v>
      </c>
      <c r="J2485" t="s">
        <v>77</v>
      </c>
      <c r="K2485">
        <v>100</v>
      </c>
      <c r="L2485" t="s">
        <v>77</v>
      </c>
      <c r="M2485" t="s">
        <v>78</v>
      </c>
      <c r="N2485" t="s">
        <v>4096</v>
      </c>
      <c r="O2485" t="s">
        <v>3213</v>
      </c>
      <c r="P2485" t="s">
        <v>3214</v>
      </c>
      <c r="Q2485" t="s">
        <v>3229</v>
      </c>
      <c r="R2485" t="s">
        <v>79</v>
      </c>
      <c r="S2485" t="s">
        <v>40</v>
      </c>
      <c r="T2485" t="s">
        <v>3230</v>
      </c>
      <c r="U2485" t="s">
        <v>100</v>
      </c>
      <c r="V2485" t="s">
        <v>80</v>
      </c>
      <c r="W2485">
        <v>81300</v>
      </c>
      <c r="X2485" t="s">
        <v>85</v>
      </c>
      <c r="Y2485">
        <v>100</v>
      </c>
      <c r="Z2485" t="s">
        <v>3215</v>
      </c>
      <c r="AA2485" t="s">
        <v>3216</v>
      </c>
      <c r="AB2485" t="s">
        <v>107</v>
      </c>
      <c r="AC2485" t="s">
        <v>84</v>
      </c>
      <c r="AD2485">
        <f>_xlfn.XLOOKUP(MIS[[#This Row],[TRADING SYMBOL]],[1]Sheet1!$D:$D,[1]Sheet1!$C:$C)</f>
        <v>124</v>
      </c>
      <c r="AE2485">
        <f>MIS[[#This Row],[OrderAverageTradedPrice]]*MIS[[#This Row],[OrderQuantity]]</f>
        <v>19919</v>
      </c>
      <c r="AF2485">
        <f>MIS[[#This Row],[LTP]]*MIS[[#This Row],[OrderQuantity]]</f>
        <v>12400</v>
      </c>
      <c r="AG2485">
        <f>IF(MIS[[#This Row],[OrderSide]]="SELL",MIS[[#This Row],[VALUE]]-MIS[[#This Row],[LIVE_VALUE]],MIS[[#This Row],[LIVE_VALUE]]-MIS[[#This Row],[VALUE]])</f>
        <v>-7519</v>
      </c>
      <c r="AH2485" t="str" cm="1">
        <f t="array" ref="AH2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5" t="str">
        <f>MIS[[#This Row],[TRADING SYMBOL]]</f>
        <v>SENSEX2552081300PE</v>
      </c>
      <c r="AJ2485" t="str">
        <f>IF(RIGHT(MIS[[#This Row],[Main/Hedge]],4)="MAIN","MAIN","HEDGE")</f>
        <v>MAIN</v>
      </c>
      <c r="AK2485" t="str" cm="1">
        <f t="array" ref="AK2485">_xlfn._xlws.FILTER(Table4[Column1],ISNUMBER(SEARCH(Table4[Column1],MIS[[#This Row],[OrderUniqueIdentifier]])),"")</f>
        <v>MS</v>
      </c>
    </row>
    <row r="2486" spans="1:37" x14ac:dyDescent="0.25">
      <c r="A2486" t="s">
        <v>71</v>
      </c>
      <c r="B2486" t="s">
        <v>795</v>
      </c>
      <c r="C2486" t="s">
        <v>4156</v>
      </c>
      <c r="D2486" t="s">
        <v>72</v>
      </c>
      <c r="E2486" t="s">
        <v>744</v>
      </c>
      <c r="F2486" t="s">
        <v>98</v>
      </c>
      <c r="G2486" t="s">
        <v>74</v>
      </c>
      <c r="H2486" t="s">
        <v>75</v>
      </c>
      <c r="I2486" t="s">
        <v>76</v>
      </c>
      <c r="J2486" t="s">
        <v>77</v>
      </c>
      <c r="K2486">
        <v>20</v>
      </c>
      <c r="L2486" t="s">
        <v>77</v>
      </c>
      <c r="M2486" t="s">
        <v>78</v>
      </c>
      <c r="N2486" t="s">
        <v>4157</v>
      </c>
      <c r="O2486" t="s">
        <v>3214</v>
      </c>
      <c r="P2486" t="s">
        <v>3214</v>
      </c>
      <c r="Q2486" t="s">
        <v>747</v>
      </c>
      <c r="R2486" t="s">
        <v>79</v>
      </c>
      <c r="S2486" t="s">
        <v>40</v>
      </c>
      <c r="T2486" t="s">
        <v>748</v>
      </c>
      <c r="U2486" t="s">
        <v>100</v>
      </c>
      <c r="V2486" t="s">
        <v>80</v>
      </c>
      <c r="W2486">
        <v>83500</v>
      </c>
      <c r="X2486" t="s">
        <v>81</v>
      </c>
      <c r="Y2486">
        <v>20</v>
      </c>
      <c r="Z2486" t="s">
        <v>3216</v>
      </c>
      <c r="AA2486" t="s">
        <v>3216</v>
      </c>
      <c r="AB2486" t="s">
        <v>90</v>
      </c>
      <c r="AC2486" t="s">
        <v>84</v>
      </c>
      <c r="AD2486">
        <f>_xlfn.XLOOKUP(MIS[[#This Row],[TRADING SYMBOL]],[1]Sheet1!$D:$D,[1]Sheet1!$C:$C)</f>
        <v>99.8</v>
      </c>
      <c r="AE2486">
        <f>MIS[[#This Row],[OrderAverageTradedPrice]]*MIS[[#This Row],[OrderQuantity]]</f>
        <v>2600</v>
      </c>
      <c r="AF2486">
        <f>MIS[[#This Row],[LTP]]*MIS[[#This Row],[OrderQuantity]]</f>
        <v>1996</v>
      </c>
      <c r="AG2486">
        <f>IF(MIS[[#This Row],[OrderSide]]="SELL",MIS[[#This Row],[VALUE]]-MIS[[#This Row],[LIVE_VALUE]],MIS[[#This Row],[LIVE_VALUE]]-MIS[[#This Row],[VALUE]])</f>
        <v>-604</v>
      </c>
      <c r="AH2486" t="str" cm="1">
        <f t="array" ref="AH2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6" t="str">
        <f>MIS[[#This Row],[TRADING SYMBOL]]</f>
        <v>SENSEX2552083500CE</v>
      </c>
      <c r="AJ2486" t="str">
        <f>IF(RIGHT(MIS[[#This Row],[Main/Hedge]],4)="MAIN","MAIN","HEDGE")</f>
        <v>MAIN</v>
      </c>
      <c r="AK2486" t="str" cm="1">
        <f t="array" ref="AK2486">_xlfn._xlws.FILTER(Table4[Column1],ISNUMBER(SEARCH(Table4[Column1],MIS[[#This Row],[OrderUniqueIdentifier]])),"")</f>
        <v>MS</v>
      </c>
    </row>
    <row r="2487" spans="1:37" x14ac:dyDescent="0.25">
      <c r="A2487" t="s">
        <v>71</v>
      </c>
      <c r="B2487" t="s">
        <v>822</v>
      </c>
      <c r="C2487" t="s">
        <v>4234</v>
      </c>
      <c r="D2487" t="s">
        <v>72</v>
      </c>
      <c r="E2487" t="s">
        <v>126</v>
      </c>
      <c r="F2487" t="s">
        <v>98</v>
      </c>
      <c r="G2487" t="s">
        <v>74</v>
      </c>
      <c r="H2487" t="s">
        <v>75</v>
      </c>
      <c r="I2487" t="s">
        <v>76</v>
      </c>
      <c r="J2487" t="s">
        <v>77</v>
      </c>
      <c r="K2487">
        <v>20</v>
      </c>
      <c r="L2487" t="s">
        <v>77</v>
      </c>
      <c r="M2487" t="s">
        <v>78</v>
      </c>
      <c r="N2487" t="s">
        <v>4235</v>
      </c>
      <c r="O2487" t="s">
        <v>3213</v>
      </c>
      <c r="P2487" t="s">
        <v>3214</v>
      </c>
      <c r="Q2487" t="s">
        <v>127</v>
      </c>
      <c r="R2487" t="s">
        <v>79</v>
      </c>
      <c r="S2487" t="s">
        <v>40</v>
      </c>
      <c r="T2487" t="s">
        <v>128</v>
      </c>
      <c r="U2487" t="s">
        <v>100</v>
      </c>
      <c r="V2487" t="s">
        <v>80</v>
      </c>
      <c r="W2487">
        <v>83300</v>
      </c>
      <c r="X2487" t="s">
        <v>81</v>
      </c>
      <c r="Y2487">
        <v>20</v>
      </c>
      <c r="Z2487" t="s">
        <v>3215</v>
      </c>
      <c r="AA2487" t="s">
        <v>3216</v>
      </c>
      <c r="AB2487" t="s">
        <v>90</v>
      </c>
      <c r="AC2487" t="s">
        <v>84</v>
      </c>
      <c r="AD2487">
        <f>_xlfn.XLOOKUP(MIS[[#This Row],[TRADING SYMBOL]],[1]Sheet1!$D:$D,[1]Sheet1!$C:$C)</f>
        <v>130.19999999999999</v>
      </c>
      <c r="AE2487">
        <f>MIS[[#This Row],[OrderAverageTradedPrice]]*MIS[[#This Row],[OrderQuantity]]</f>
        <v>3372</v>
      </c>
      <c r="AF2487">
        <f>MIS[[#This Row],[LTP]]*MIS[[#This Row],[OrderQuantity]]</f>
        <v>2604</v>
      </c>
      <c r="AG2487">
        <f>IF(MIS[[#This Row],[OrderSide]]="SELL",MIS[[#This Row],[VALUE]]-MIS[[#This Row],[LIVE_VALUE]],MIS[[#This Row],[LIVE_VALUE]]-MIS[[#This Row],[VALUE]])</f>
        <v>-768</v>
      </c>
      <c r="AH2487" t="str" cm="1">
        <f t="array" ref="AH2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7" t="str">
        <f>MIS[[#This Row],[TRADING SYMBOL]]</f>
        <v>SENSEX2552083300CE</v>
      </c>
      <c r="AJ2487" t="str">
        <f>IF(RIGHT(MIS[[#This Row],[Main/Hedge]],4)="MAIN","MAIN","HEDGE")</f>
        <v>MAIN</v>
      </c>
      <c r="AK2487" t="str" cm="1">
        <f t="array" ref="AK2487">_xlfn._xlws.FILTER(Table4[Column1],ISNUMBER(SEARCH(Table4[Column1],MIS[[#This Row],[OrderUniqueIdentifier]])),"")</f>
        <v>MS</v>
      </c>
    </row>
    <row r="2488" spans="1:37" x14ac:dyDescent="0.25">
      <c r="A2488" t="s">
        <v>71</v>
      </c>
      <c r="B2488" t="s">
        <v>830</v>
      </c>
      <c r="C2488" t="s">
        <v>4261</v>
      </c>
      <c r="D2488" t="s">
        <v>72</v>
      </c>
      <c r="E2488" t="s">
        <v>126</v>
      </c>
      <c r="F2488" t="s">
        <v>98</v>
      </c>
      <c r="G2488" t="s">
        <v>74</v>
      </c>
      <c r="H2488" t="s">
        <v>75</v>
      </c>
      <c r="I2488" t="s">
        <v>76</v>
      </c>
      <c r="J2488" t="s">
        <v>77</v>
      </c>
      <c r="K2488">
        <v>100</v>
      </c>
      <c r="L2488" t="s">
        <v>77</v>
      </c>
      <c r="M2488" t="s">
        <v>78</v>
      </c>
      <c r="N2488" t="s">
        <v>4262</v>
      </c>
      <c r="O2488" t="s">
        <v>3213</v>
      </c>
      <c r="P2488" t="s">
        <v>3214</v>
      </c>
      <c r="Q2488" t="s">
        <v>127</v>
      </c>
      <c r="R2488" t="s">
        <v>79</v>
      </c>
      <c r="S2488" t="s">
        <v>40</v>
      </c>
      <c r="T2488" t="s">
        <v>128</v>
      </c>
      <c r="U2488" t="s">
        <v>100</v>
      </c>
      <c r="V2488" t="s">
        <v>80</v>
      </c>
      <c r="W2488">
        <v>83300</v>
      </c>
      <c r="X2488" t="s">
        <v>81</v>
      </c>
      <c r="Y2488">
        <v>100</v>
      </c>
      <c r="Z2488" t="s">
        <v>3215</v>
      </c>
      <c r="AA2488" t="s">
        <v>3216</v>
      </c>
      <c r="AB2488" t="s">
        <v>90</v>
      </c>
      <c r="AC2488" t="s">
        <v>84</v>
      </c>
      <c r="AD2488">
        <f>_xlfn.XLOOKUP(MIS[[#This Row],[TRADING SYMBOL]],[1]Sheet1!$D:$D,[1]Sheet1!$C:$C)</f>
        <v>130.19999999999999</v>
      </c>
      <c r="AE2488">
        <f>MIS[[#This Row],[OrderAverageTradedPrice]]*MIS[[#This Row],[OrderQuantity]]</f>
        <v>16847</v>
      </c>
      <c r="AF2488">
        <f>MIS[[#This Row],[LTP]]*MIS[[#This Row],[OrderQuantity]]</f>
        <v>13019.999999999998</v>
      </c>
      <c r="AG2488">
        <f>IF(MIS[[#This Row],[OrderSide]]="SELL",MIS[[#This Row],[VALUE]]-MIS[[#This Row],[LIVE_VALUE]],MIS[[#This Row],[LIVE_VALUE]]-MIS[[#This Row],[VALUE]])</f>
        <v>-3827.0000000000018</v>
      </c>
      <c r="AH2488" t="str" cm="1">
        <f t="array" ref="AH2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8" t="str">
        <f>MIS[[#This Row],[TRADING SYMBOL]]</f>
        <v>SENSEX2552083300CE</v>
      </c>
      <c r="AJ2488" t="str">
        <f>IF(RIGHT(MIS[[#This Row],[Main/Hedge]],4)="MAIN","MAIN","HEDGE")</f>
        <v>MAIN</v>
      </c>
      <c r="AK2488" t="str" cm="1">
        <f t="array" ref="AK2488">_xlfn._xlws.FILTER(Table4[Column1],ISNUMBER(SEARCH(Table4[Column1],MIS[[#This Row],[OrderUniqueIdentifier]])),"")</f>
        <v>MS</v>
      </c>
    </row>
    <row r="2489" spans="1:37" x14ac:dyDescent="0.25">
      <c r="A2489" t="s">
        <v>71</v>
      </c>
      <c r="B2489" t="s">
        <v>830</v>
      </c>
      <c r="C2489" t="s">
        <v>4263</v>
      </c>
      <c r="D2489" t="s">
        <v>72</v>
      </c>
      <c r="E2489" t="s">
        <v>211</v>
      </c>
      <c r="F2489" t="s">
        <v>98</v>
      </c>
      <c r="G2489" t="s">
        <v>74</v>
      </c>
      <c r="H2489" t="s">
        <v>75</v>
      </c>
      <c r="I2489" t="s">
        <v>76</v>
      </c>
      <c r="J2489" t="s">
        <v>77</v>
      </c>
      <c r="K2489">
        <v>100</v>
      </c>
      <c r="L2489" t="s">
        <v>77</v>
      </c>
      <c r="M2489" t="s">
        <v>78</v>
      </c>
      <c r="N2489" t="s">
        <v>4264</v>
      </c>
      <c r="O2489" t="s">
        <v>3214</v>
      </c>
      <c r="P2489" t="s">
        <v>3214</v>
      </c>
      <c r="Q2489" t="s">
        <v>213</v>
      </c>
      <c r="R2489" t="s">
        <v>79</v>
      </c>
      <c r="S2489" t="s">
        <v>40</v>
      </c>
      <c r="T2489" t="s">
        <v>214</v>
      </c>
      <c r="U2489" t="s">
        <v>100</v>
      </c>
      <c r="V2489" t="s">
        <v>80</v>
      </c>
      <c r="W2489">
        <v>83400</v>
      </c>
      <c r="X2489" t="s">
        <v>81</v>
      </c>
      <c r="Y2489">
        <v>100</v>
      </c>
      <c r="Z2489" t="s">
        <v>3216</v>
      </c>
      <c r="AA2489" t="s">
        <v>3216</v>
      </c>
      <c r="AB2489" t="s">
        <v>90</v>
      </c>
      <c r="AC2489" t="s">
        <v>84</v>
      </c>
      <c r="AD2489">
        <f>_xlfn.XLOOKUP(MIS[[#This Row],[TRADING SYMBOL]],[1]Sheet1!$D:$D,[1]Sheet1!$C:$C)</f>
        <v>114.3</v>
      </c>
      <c r="AE2489">
        <f>MIS[[#This Row],[OrderAverageTradedPrice]]*MIS[[#This Row],[OrderQuantity]]</f>
        <v>14829</v>
      </c>
      <c r="AF2489">
        <f>MIS[[#This Row],[LTP]]*MIS[[#This Row],[OrderQuantity]]</f>
        <v>11430</v>
      </c>
      <c r="AG2489">
        <f>IF(MIS[[#This Row],[OrderSide]]="SELL",MIS[[#This Row],[VALUE]]-MIS[[#This Row],[LIVE_VALUE]],MIS[[#This Row],[LIVE_VALUE]]-MIS[[#This Row],[VALUE]])</f>
        <v>-3399</v>
      </c>
      <c r="AH2489" t="str" cm="1">
        <f t="array" ref="AH2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9" t="str">
        <f>MIS[[#This Row],[TRADING SYMBOL]]</f>
        <v>SENSEX2552083400CE</v>
      </c>
      <c r="AJ2489" t="str">
        <f>IF(RIGHT(MIS[[#This Row],[Main/Hedge]],4)="MAIN","MAIN","HEDGE")</f>
        <v>MAIN</v>
      </c>
      <c r="AK2489" t="str" cm="1">
        <f t="array" ref="AK2489">_xlfn._xlws.FILTER(Table4[Column1],ISNUMBER(SEARCH(Table4[Column1],MIS[[#This Row],[OrderUniqueIdentifier]])),"")</f>
        <v>MS</v>
      </c>
    </row>
    <row r="2490" spans="1:37" x14ac:dyDescent="0.25">
      <c r="A2490" t="s">
        <v>71</v>
      </c>
      <c r="B2490" t="s">
        <v>847</v>
      </c>
      <c r="C2490" t="s">
        <v>4305</v>
      </c>
      <c r="D2490" t="s">
        <v>72</v>
      </c>
      <c r="E2490" t="s">
        <v>120</v>
      </c>
      <c r="F2490" t="s">
        <v>98</v>
      </c>
      <c r="G2490" t="s">
        <v>74</v>
      </c>
      <c r="H2490" t="s">
        <v>75</v>
      </c>
      <c r="I2490" t="s">
        <v>76</v>
      </c>
      <c r="J2490" t="s">
        <v>77</v>
      </c>
      <c r="K2490">
        <v>180</v>
      </c>
      <c r="L2490" t="s">
        <v>77</v>
      </c>
      <c r="M2490" t="s">
        <v>78</v>
      </c>
      <c r="N2490" t="s">
        <v>4306</v>
      </c>
      <c r="O2490" t="s">
        <v>3214</v>
      </c>
      <c r="P2490" t="s">
        <v>3214</v>
      </c>
      <c r="Q2490" t="s">
        <v>121</v>
      </c>
      <c r="R2490" t="s">
        <v>79</v>
      </c>
      <c r="S2490" t="s">
        <v>40</v>
      </c>
      <c r="T2490" t="s">
        <v>122</v>
      </c>
      <c r="U2490" t="s">
        <v>100</v>
      </c>
      <c r="V2490" t="s">
        <v>80</v>
      </c>
      <c r="W2490">
        <v>81100</v>
      </c>
      <c r="X2490" t="s">
        <v>85</v>
      </c>
      <c r="Y2490">
        <v>180</v>
      </c>
      <c r="Z2490" t="s">
        <v>3216</v>
      </c>
      <c r="AA2490" t="s">
        <v>3216</v>
      </c>
      <c r="AB2490" t="s">
        <v>107</v>
      </c>
      <c r="AC2490" t="s">
        <v>84</v>
      </c>
      <c r="AD2490">
        <f>_xlfn.XLOOKUP(MIS[[#This Row],[TRADING SYMBOL]],[1]Sheet1!$D:$D,[1]Sheet1!$C:$C)</f>
        <v>100.2</v>
      </c>
      <c r="AE2490">
        <f>MIS[[#This Row],[OrderAverageTradedPrice]]*MIS[[#This Row],[OrderQuantity]]</f>
        <v>29803.999999999858</v>
      </c>
      <c r="AF2490">
        <f>MIS[[#This Row],[LTP]]*MIS[[#This Row],[OrderQuantity]]</f>
        <v>18036</v>
      </c>
      <c r="AG2490">
        <f>IF(MIS[[#This Row],[OrderSide]]="SELL",MIS[[#This Row],[VALUE]]-MIS[[#This Row],[LIVE_VALUE]],MIS[[#This Row],[LIVE_VALUE]]-MIS[[#This Row],[VALUE]])</f>
        <v>-11767.999999999858</v>
      </c>
      <c r="AH2490" t="str" cm="1">
        <f t="array" ref="AH2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0" t="str">
        <f>MIS[[#This Row],[TRADING SYMBOL]]</f>
        <v>SENSEX2552081100PE</v>
      </c>
      <c r="AJ2490" t="str">
        <f>IF(RIGHT(MIS[[#This Row],[Main/Hedge]],4)="MAIN","MAIN","HEDGE")</f>
        <v>MAIN</v>
      </c>
      <c r="AK2490" t="str" cm="1">
        <f t="array" ref="AK2490">_xlfn._xlws.FILTER(Table4[Column1],ISNUMBER(SEARCH(Table4[Column1],MIS[[#This Row],[OrderUniqueIdentifier]])),"")</f>
        <v>MS</v>
      </c>
    </row>
    <row r="2491" spans="1:37" x14ac:dyDescent="0.25">
      <c r="A2491" t="s">
        <v>71</v>
      </c>
      <c r="B2491" t="s">
        <v>857</v>
      </c>
      <c r="C2491" t="s">
        <v>4325</v>
      </c>
      <c r="D2491" t="s">
        <v>72</v>
      </c>
      <c r="E2491" t="s">
        <v>126</v>
      </c>
      <c r="F2491" t="s">
        <v>98</v>
      </c>
      <c r="G2491" t="s">
        <v>74</v>
      </c>
      <c r="H2491" t="s">
        <v>75</v>
      </c>
      <c r="I2491" t="s">
        <v>76</v>
      </c>
      <c r="J2491" t="s">
        <v>77</v>
      </c>
      <c r="K2491">
        <v>20</v>
      </c>
      <c r="L2491" t="s">
        <v>77</v>
      </c>
      <c r="M2491" t="s">
        <v>78</v>
      </c>
      <c r="N2491" t="s">
        <v>4326</v>
      </c>
      <c r="O2491" t="s">
        <v>3214</v>
      </c>
      <c r="P2491" t="s">
        <v>3214</v>
      </c>
      <c r="Q2491" t="s">
        <v>127</v>
      </c>
      <c r="R2491" t="s">
        <v>79</v>
      </c>
      <c r="S2491" t="s">
        <v>40</v>
      </c>
      <c r="T2491" t="s">
        <v>128</v>
      </c>
      <c r="U2491" t="s">
        <v>100</v>
      </c>
      <c r="V2491" t="s">
        <v>80</v>
      </c>
      <c r="W2491">
        <v>83300</v>
      </c>
      <c r="X2491" t="s">
        <v>81</v>
      </c>
      <c r="Y2491">
        <v>20</v>
      </c>
      <c r="Z2491" t="s">
        <v>3216</v>
      </c>
      <c r="AA2491" t="s">
        <v>3216</v>
      </c>
      <c r="AB2491" t="s">
        <v>90</v>
      </c>
      <c r="AC2491" t="s">
        <v>84</v>
      </c>
      <c r="AD2491">
        <f>_xlfn.XLOOKUP(MIS[[#This Row],[TRADING SYMBOL]],[1]Sheet1!$D:$D,[1]Sheet1!$C:$C)</f>
        <v>130.19999999999999</v>
      </c>
      <c r="AE2491">
        <f>MIS[[#This Row],[OrderAverageTradedPrice]]*MIS[[#This Row],[OrderQuantity]]</f>
        <v>3370</v>
      </c>
      <c r="AF2491">
        <f>MIS[[#This Row],[LTP]]*MIS[[#This Row],[OrderQuantity]]</f>
        <v>2604</v>
      </c>
      <c r="AG2491">
        <f>IF(MIS[[#This Row],[OrderSide]]="SELL",MIS[[#This Row],[VALUE]]-MIS[[#This Row],[LIVE_VALUE]],MIS[[#This Row],[LIVE_VALUE]]-MIS[[#This Row],[VALUE]])</f>
        <v>-766</v>
      </c>
      <c r="AH2491" t="str" cm="1">
        <f t="array" ref="AH24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1" t="str">
        <f>MIS[[#This Row],[TRADING SYMBOL]]</f>
        <v>SENSEX2552083300CE</v>
      </c>
      <c r="AJ2491" t="str">
        <f>IF(RIGHT(MIS[[#This Row],[Main/Hedge]],4)="MAIN","MAIN","HEDGE")</f>
        <v>MAIN</v>
      </c>
      <c r="AK2491" t="str" cm="1">
        <f t="array" ref="AK2491">_xlfn._xlws.FILTER(Table4[Column1],ISNUMBER(SEARCH(Table4[Column1],MIS[[#This Row],[OrderUniqueIdentifier]])),"")</f>
        <v>MS</v>
      </c>
    </row>
    <row r="2492" spans="1:37" x14ac:dyDescent="0.25">
      <c r="A2492" t="s">
        <v>71</v>
      </c>
      <c r="B2492" t="s">
        <v>864</v>
      </c>
      <c r="C2492" t="s">
        <v>4350</v>
      </c>
      <c r="D2492" t="s">
        <v>72</v>
      </c>
      <c r="E2492" t="s">
        <v>126</v>
      </c>
      <c r="F2492" t="s">
        <v>98</v>
      </c>
      <c r="G2492" t="s">
        <v>74</v>
      </c>
      <c r="H2492" t="s">
        <v>75</v>
      </c>
      <c r="I2492" t="s">
        <v>76</v>
      </c>
      <c r="J2492" t="s">
        <v>77</v>
      </c>
      <c r="K2492">
        <v>20</v>
      </c>
      <c r="L2492" t="s">
        <v>77</v>
      </c>
      <c r="M2492" t="s">
        <v>78</v>
      </c>
      <c r="N2492" t="s">
        <v>4351</v>
      </c>
      <c r="O2492" t="s">
        <v>3213</v>
      </c>
      <c r="P2492" t="s">
        <v>3214</v>
      </c>
      <c r="Q2492" t="s">
        <v>127</v>
      </c>
      <c r="R2492" t="s">
        <v>79</v>
      </c>
      <c r="S2492" t="s">
        <v>40</v>
      </c>
      <c r="T2492" t="s">
        <v>128</v>
      </c>
      <c r="U2492" t="s">
        <v>100</v>
      </c>
      <c r="V2492" t="s">
        <v>80</v>
      </c>
      <c r="W2492">
        <v>83300</v>
      </c>
      <c r="X2492" t="s">
        <v>81</v>
      </c>
      <c r="Y2492">
        <v>20</v>
      </c>
      <c r="Z2492" t="s">
        <v>3215</v>
      </c>
      <c r="AA2492" t="s">
        <v>3216</v>
      </c>
      <c r="AB2492" t="s">
        <v>90</v>
      </c>
      <c r="AC2492" t="s">
        <v>84</v>
      </c>
      <c r="AD2492">
        <f>_xlfn.XLOOKUP(MIS[[#This Row],[TRADING SYMBOL]],[1]Sheet1!$D:$D,[1]Sheet1!$C:$C)</f>
        <v>130.19999999999999</v>
      </c>
      <c r="AE2492">
        <f>MIS[[#This Row],[OrderAverageTradedPrice]]*MIS[[#This Row],[OrderQuantity]]</f>
        <v>3373</v>
      </c>
      <c r="AF2492">
        <f>MIS[[#This Row],[LTP]]*MIS[[#This Row],[OrderQuantity]]</f>
        <v>2604</v>
      </c>
      <c r="AG2492">
        <f>IF(MIS[[#This Row],[OrderSide]]="SELL",MIS[[#This Row],[VALUE]]-MIS[[#This Row],[LIVE_VALUE]],MIS[[#This Row],[LIVE_VALUE]]-MIS[[#This Row],[VALUE]])</f>
        <v>-769</v>
      </c>
      <c r="AH2492" t="str" cm="1">
        <f t="array" ref="AH2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2" t="str">
        <f>MIS[[#This Row],[TRADING SYMBOL]]</f>
        <v>SENSEX2552083300CE</v>
      </c>
      <c r="AJ2492" t="str">
        <f>IF(RIGHT(MIS[[#This Row],[Main/Hedge]],4)="MAIN","MAIN","HEDGE")</f>
        <v>MAIN</v>
      </c>
      <c r="AK2492" t="str" cm="1">
        <f t="array" ref="AK2492">_xlfn._xlws.FILTER(Table4[Column1],ISNUMBER(SEARCH(Table4[Column1],MIS[[#This Row],[OrderUniqueIdentifier]])),"")</f>
        <v>MS</v>
      </c>
    </row>
    <row r="2493" spans="1:37" x14ac:dyDescent="0.25">
      <c r="A2493" t="s">
        <v>71</v>
      </c>
      <c r="B2493" t="s">
        <v>873</v>
      </c>
      <c r="C2493" t="s">
        <v>4383</v>
      </c>
      <c r="D2493" t="s">
        <v>72</v>
      </c>
      <c r="E2493" t="s">
        <v>3226</v>
      </c>
      <c r="F2493" t="s">
        <v>98</v>
      </c>
      <c r="G2493" t="s">
        <v>74</v>
      </c>
      <c r="H2493" t="s">
        <v>75</v>
      </c>
      <c r="I2493" t="s">
        <v>76</v>
      </c>
      <c r="J2493" t="s">
        <v>77</v>
      </c>
      <c r="K2493">
        <v>20</v>
      </c>
      <c r="L2493" t="s">
        <v>77</v>
      </c>
      <c r="M2493" t="s">
        <v>78</v>
      </c>
      <c r="N2493" t="s">
        <v>4384</v>
      </c>
      <c r="O2493" t="s">
        <v>3213</v>
      </c>
      <c r="P2493" t="s">
        <v>3214</v>
      </c>
      <c r="Q2493" t="s">
        <v>3229</v>
      </c>
      <c r="R2493" t="s">
        <v>79</v>
      </c>
      <c r="S2493" t="s">
        <v>40</v>
      </c>
      <c r="T2493" t="s">
        <v>3230</v>
      </c>
      <c r="U2493" t="s">
        <v>100</v>
      </c>
      <c r="V2493" t="s">
        <v>80</v>
      </c>
      <c r="W2493">
        <v>81300</v>
      </c>
      <c r="X2493" t="s">
        <v>85</v>
      </c>
      <c r="Y2493">
        <v>20</v>
      </c>
      <c r="Z2493" t="s">
        <v>3215</v>
      </c>
      <c r="AA2493" t="s">
        <v>3216</v>
      </c>
      <c r="AB2493" t="s">
        <v>107</v>
      </c>
      <c r="AC2493" t="s">
        <v>84</v>
      </c>
      <c r="AD2493">
        <f>_xlfn.XLOOKUP(MIS[[#This Row],[TRADING SYMBOL]],[1]Sheet1!$D:$D,[1]Sheet1!$C:$C)</f>
        <v>124</v>
      </c>
      <c r="AE2493">
        <f>MIS[[#This Row],[OrderAverageTradedPrice]]*MIS[[#This Row],[OrderQuantity]]</f>
        <v>3984</v>
      </c>
      <c r="AF2493">
        <f>MIS[[#This Row],[LTP]]*MIS[[#This Row],[OrderQuantity]]</f>
        <v>2480</v>
      </c>
      <c r="AG2493">
        <f>IF(MIS[[#This Row],[OrderSide]]="SELL",MIS[[#This Row],[VALUE]]-MIS[[#This Row],[LIVE_VALUE]],MIS[[#This Row],[LIVE_VALUE]]-MIS[[#This Row],[VALUE]])</f>
        <v>-1504</v>
      </c>
      <c r="AH2493" t="str" cm="1">
        <f t="array" ref="AH2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3" t="str">
        <f>MIS[[#This Row],[TRADING SYMBOL]]</f>
        <v>SENSEX2552081300PE</v>
      </c>
      <c r="AJ2493" t="str">
        <f>IF(RIGHT(MIS[[#This Row],[Main/Hedge]],4)="MAIN","MAIN","HEDGE")</f>
        <v>MAIN</v>
      </c>
      <c r="AK2493" t="str" cm="1">
        <f t="array" ref="AK2493">_xlfn._xlws.FILTER(Table4[Column1],ISNUMBER(SEARCH(Table4[Column1],MIS[[#This Row],[OrderUniqueIdentifier]])),"")</f>
        <v>MS</v>
      </c>
    </row>
    <row r="2494" spans="1:37" x14ac:dyDescent="0.25">
      <c r="A2494" t="s">
        <v>71</v>
      </c>
      <c r="B2494" t="s">
        <v>880</v>
      </c>
      <c r="C2494" t="s">
        <v>4407</v>
      </c>
      <c r="D2494" t="s">
        <v>72</v>
      </c>
      <c r="E2494" t="s">
        <v>211</v>
      </c>
      <c r="F2494" t="s">
        <v>98</v>
      </c>
      <c r="G2494" t="s">
        <v>74</v>
      </c>
      <c r="H2494" t="s">
        <v>75</v>
      </c>
      <c r="I2494" t="s">
        <v>76</v>
      </c>
      <c r="J2494" t="s">
        <v>77</v>
      </c>
      <c r="K2494">
        <v>40</v>
      </c>
      <c r="L2494" t="s">
        <v>77</v>
      </c>
      <c r="M2494" t="s">
        <v>78</v>
      </c>
      <c r="N2494" t="s">
        <v>4408</v>
      </c>
      <c r="O2494" t="s">
        <v>3213</v>
      </c>
      <c r="P2494" t="s">
        <v>3214</v>
      </c>
      <c r="Q2494" t="s">
        <v>213</v>
      </c>
      <c r="R2494" t="s">
        <v>79</v>
      </c>
      <c r="S2494" t="s">
        <v>40</v>
      </c>
      <c r="T2494" t="s">
        <v>214</v>
      </c>
      <c r="U2494" t="s">
        <v>100</v>
      </c>
      <c r="V2494" t="s">
        <v>80</v>
      </c>
      <c r="W2494">
        <v>83400</v>
      </c>
      <c r="X2494" t="s">
        <v>81</v>
      </c>
      <c r="Y2494">
        <v>40</v>
      </c>
      <c r="Z2494" t="s">
        <v>3215</v>
      </c>
      <c r="AA2494" t="s">
        <v>3216</v>
      </c>
      <c r="AB2494" t="s">
        <v>90</v>
      </c>
      <c r="AC2494" t="s">
        <v>84</v>
      </c>
      <c r="AD2494">
        <f>_xlfn.XLOOKUP(MIS[[#This Row],[TRADING SYMBOL]],[1]Sheet1!$D:$D,[1]Sheet1!$C:$C)</f>
        <v>114.3</v>
      </c>
      <c r="AE2494">
        <f>MIS[[#This Row],[OrderAverageTradedPrice]]*MIS[[#This Row],[OrderQuantity]]</f>
        <v>5929</v>
      </c>
      <c r="AF2494">
        <f>MIS[[#This Row],[LTP]]*MIS[[#This Row],[OrderQuantity]]</f>
        <v>4572</v>
      </c>
      <c r="AG2494">
        <f>IF(MIS[[#This Row],[OrderSide]]="SELL",MIS[[#This Row],[VALUE]]-MIS[[#This Row],[LIVE_VALUE]],MIS[[#This Row],[LIVE_VALUE]]-MIS[[#This Row],[VALUE]])</f>
        <v>-1357</v>
      </c>
      <c r="AH2494" t="str" cm="1">
        <f t="array" ref="AH2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4" t="str">
        <f>MIS[[#This Row],[TRADING SYMBOL]]</f>
        <v>SENSEX2552083400CE</v>
      </c>
      <c r="AJ2494" t="str">
        <f>IF(RIGHT(MIS[[#This Row],[Main/Hedge]],4)="MAIN","MAIN","HEDGE")</f>
        <v>MAIN</v>
      </c>
      <c r="AK2494" t="str" cm="1">
        <f t="array" ref="AK2494">_xlfn._xlws.FILTER(Table4[Column1],ISNUMBER(SEARCH(Table4[Column1],MIS[[#This Row],[OrderUniqueIdentifier]])),"")</f>
        <v>MS</v>
      </c>
    </row>
    <row r="2495" spans="1:37" x14ac:dyDescent="0.25">
      <c r="A2495" t="s">
        <v>71</v>
      </c>
      <c r="B2495" t="s">
        <v>901</v>
      </c>
      <c r="C2495" t="s">
        <v>4493</v>
      </c>
      <c r="D2495" t="s">
        <v>72</v>
      </c>
      <c r="E2495" t="s">
        <v>744</v>
      </c>
      <c r="F2495" t="s">
        <v>98</v>
      </c>
      <c r="G2495" t="s">
        <v>74</v>
      </c>
      <c r="H2495" t="s">
        <v>75</v>
      </c>
      <c r="I2495" t="s">
        <v>76</v>
      </c>
      <c r="J2495" t="s">
        <v>77</v>
      </c>
      <c r="K2495">
        <v>20</v>
      </c>
      <c r="L2495" t="s">
        <v>77</v>
      </c>
      <c r="M2495" t="s">
        <v>78</v>
      </c>
      <c r="N2495" t="s">
        <v>4157</v>
      </c>
      <c r="O2495" t="s">
        <v>3213</v>
      </c>
      <c r="P2495" t="s">
        <v>3214</v>
      </c>
      <c r="Q2495" t="s">
        <v>747</v>
      </c>
      <c r="R2495" t="s">
        <v>79</v>
      </c>
      <c r="S2495" t="s">
        <v>40</v>
      </c>
      <c r="T2495" t="s">
        <v>748</v>
      </c>
      <c r="U2495" t="s">
        <v>100</v>
      </c>
      <c r="V2495" t="s">
        <v>80</v>
      </c>
      <c r="W2495">
        <v>83500</v>
      </c>
      <c r="X2495" t="s">
        <v>81</v>
      </c>
      <c r="Y2495">
        <v>20</v>
      </c>
      <c r="Z2495" t="s">
        <v>3215</v>
      </c>
      <c r="AA2495" t="s">
        <v>3216</v>
      </c>
      <c r="AB2495" t="s">
        <v>90</v>
      </c>
      <c r="AC2495" t="s">
        <v>84</v>
      </c>
      <c r="AD2495">
        <f>_xlfn.XLOOKUP(MIS[[#This Row],[TRADING SYMBOL]],[1]Sheet1!$D:$D,[1]Sheet1!$C:$C)</f>
        <v>99.8</v>
      </c>
      <c r="AE2495">
        <f>MIS[[#This Row],[OrderAverageTradedPrice]]*MIS[[#This Row],[OrderQuantity]]</f>
        <v>2600</v>
      </c>
      <c r="AF2495">
        <f>MIS[[#This Row],[LTP]]*MIS[[#This Row],[OrderQuantity]]</f>
        <v>1996</v>
      </c>
      <c r="AG2495">
        <f>IF(MIS[[#This Row],[OrderSide]]="SELL",MIS[[#This Row],[VALUE]]-MIS[[#This Row],[LIVE_VALUE]],MIS[[#This Row],[LIVE_VALUE]]-MIS[[#This Row],[VALUE]])</f>
        <v>-604</v>
      </c>
      <c r="AH2495" t="str" cm="1">
        <f t="array" ref="AH2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5" t="str">
        <f>MIS[[#This Row],[TRADING SYMBOL]]</f>
        <v>SENSEX2552083500CE</v>
      </c>
      <c r="AJ2495" t="str">
        <f>IF(RIGHT(MIS[[#This Row],[Main/Hedge]],4)="MAIN","MAIN","HEDGE")</f>
        <v>MAIN</v>
      </c>
      <c r="AK2495" t="str" cm="1">
        <f t="array" ref="AK2495">_xlfn._xlws.FILTER(Table4[Column1],ISNUMBER(SEARCH(Table4[Column1],MIS[[#This Row],[OrderUniqueIdentifier]])),"")</f>
        <v>MS</v>
      </c>
    </row>
    <row r="2496" spans="1:37" x14ac:dyDescent="0.25">
      <c r="A2496" t="s">
        <v>71</v>
      </c>
      <c r="B2496" t="s">
        <v>916</v>
      </c>
      <c r="C2496" t="s">
        <v>4526</v>
      </c>
      <c r="D2496" t="s">
        <v>72</v>
      </c>
      <c r="E2496" t="s">
        <v>3226</v>
      </c>
      <c r="F2496" t="s">
        <v>98</v>
      </c>
      <c r="G2496" t="s">
        <v>74</v>
      </c>
      <c r="H2496" t="s">
        <v>75</v>
      </c>
      <c r="I2496" t="s">
        <v>76</v>
      </c>
      <c r="J2496" t="s">
        <v>77</v>
      </c>
      <c r="K2496">
        <v>20</v>
      </c>
      <c r="L2496" t="s">
        <v>77</v>
      </c>
      <c r="M2496" t="s">
        <v>78</v>
      </c>
      <c r="N2496" t="s">
        <v>4527</v>
      </c>
      <c r="O2496" t="s">
        <v>3213</v>
      </c>
      <c r="P2496" t="s">
        <v>3214</v>
      </c>
      <c r="Q2496" t="s">
        <v>3229</v>
      </c>
      <c r="R2496" t="s">
        <v>79</v>
      </c>
      <c r="S2496" t="s">
        <v>40</v>
      </c>
      <c r="T2496" t="s">
        <v>3230</v>
      </c>
      <c r="U2496" t="s">
        <v>100</v>
      </c>
      <c r="V2496" t="s">
        <v>80</v>
      </c>
      <c r="W2496">
        <v>81300</v>
      </c>
      <c r="X2496" t="s">
        <v>85</v>
      </c>
      <c r="Y2496">
        <v>20</v>
      </c>
      <c r="Z2496" t="s">
        <v>3215</v>
      </c>
      <c r="AA2496" t="s">
        <v>3216</v>
      </c>
      <c r="AB2496" t="s">
        <v>107</v>
      </c>
      <c r="AC2496" t="s">
        <v>84</v>
      </c>
      <c r="AD2496">
        <f>_xlfn.XLOOKUP(MIS[[#This Row],[TRADING SYMBOL]],[1]Sheet1!$D:$D,[1]Sheet1!$C:$C)</f>
        <v>124</v>
      </c>
      <c r="AE2496">
        <f>MIS[[#This Row],[OrderAverageTradedPrice]]*MIS[[#This Row],[OrderQuantity]]</f>
        <v>3985</v>
      </c>
      <c r="AF2496">
        <f>MIS[[#This Row],[LTP]]*MIS[[#This Row],[OrderQuantity]]</f>
        <v>2480</v>
      </c>
      <c r="AG2496">
        <f>IF(MIS[[#This Row],[OrderSide]]="SELL",MIS[[#This Row],[VALUE]]-MIS[[#This Row],[LIVE_VALUE]],MIS[[#This Row],[LIVE_VALUE]]-MIS[[#This Row],[VALUE]])</f>
        <v>-1505</v>
      </c>
      <c r="AH2496" t="str" cm="1">
        <f t="array" ref="AH2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6" t="str">
        <f>MIS[[#This Row],[TRADING SYMBOL]]</f>
        <v>SENSEX2552081300PE</v>
      </c>
      <c r="AJ2496" t="str">
        <f>IF(RIGHT(MIS[[#This Row],[Main/Hedge]],4)="MAIN","MAIN","HEDGE")</f>
        <v>MAIN</v>
      </c>
      <c r="AK2496" t="str" cm="1">
        <f t="array" ref="AK2496">_xlfn._xlws.FILTER(Table4[Column1],ISNUMBER(SEARCH(Table4[Column1],MIS[[#This Row],[OrderUniqueIdentifier]])),"")</f>
        <v>MS</v>
      </c>
    </row>
    <row r="2497" spans="1:37" x14ac:dyDescent="0.25">
      <c r="A2497" t="s">
        <v>71</v>
      </c>
      <c r="B2497" t="s">
        <v>916</v>
      </c>
      <c r="C2497" t="s">
        <v>4531</v>
      </c>
      <c r="D2497" t="s">
        <v>72</v>
      </c>
      <c r="E2497" t="s">
        <v>120</v>
      </c>
      <c r="F2497" t="s">
        <v>98</v>
      </c>
      <c r="G2497" t="s">
        <v>74</v>
      </c>
      <c r="H2497" t="s">
        <v>75</v>
      </c>
      <c r="I2497" t="s">
        <v>76</v>
      </c>
      <c r="J2497" t="s">
        <v>77</v>
      </c>
      <c r="K2497">
        <v>20</v>
      </c>
      <c r="L2497" t="s">
        <v>77</v>
      </c>
      <c r="M2497" t="s">
        <v>78</v>
      </c>
      <c r="N2497" t="s">
        <v>4532</v>
      </c>
      <c r="O2497" t="s">
        <v>3214</v>
      </c>
      <c r="P2497" t="s">
        <v>3214</v>
      </c>
      <c r="Q2497" t="s">
        <v>121</v>
      </c>
      <c r="R2497" t="s">
        <v>79</v>
      </c>
      <c r="S2497" t="s">
        <v>40</v>
      </c>
      <c r="T2497" t="s">
        <v>122</v>
      </c>
      <c r="U2497" t="s">
        <v>100</v>
      </c>
      <c r="V2497" t="s">
        <v>80</v>
      </c>
      <c r="W2497">
        <v>81100</v>
      </c>
      <c r="X2497" t="s">
        <v>85</v>
      </c>
      <c r="Y2497">
        <v>20</v>
      </c>
      <c r="Z2497" t="s">
        <v>3216</v>
      </c>
      <c r="AA2497" t="s">
        <v>3216</v>
      </c>
      <c r="AB2497" t="s">
        <v>107</v>
      </c>
      <c r="AC2497" t="s">
        <v>84</v>
      </c>
      <c r="AD2497">
        <f>_xlfn.XLOOKUP(MIS[[#This Row],[TRADING SYMBOL]],[1]Sheet1!$D:$D,[1]Sheet1!$C:$C)</f>
        <v>100.2</v>
      </c>
      <c r="AE2497">
        <f>MIS[[#This Row],[OrderAverageTradedPrice]]*MIS[[#This Row],[OrderQuantity]]</f>
        <v>3325</v>
      </c>
      <c r="AF2497">
        <f>MIS[[#This Row],[LTP]]*MIS[[#This Row],[OrderQuantity]]</f>
        <v>2004</v>
      </c>
      <c r="AG2497">
        <f>IF(MIS[[#This Row],[OrderSide]]="SELL",MIS[[#This Row],[VALUE]]-MIS[[#This Row],[LIVE_VALUE]],MIS[[#This Row],[LIVE_VALUE]]-MIS[[#This Row],[VALUE]])</f>
        <v>-1321</v>
      </c>
      <c r="AH2497" t="str" cm="1">
        <f t="array" ref="AH2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7" t="str">
        <f>MIS[[#This Row],[TRADING SYMBOL]]</f>
        <v>SENSEX2552081100PE</v>
      </c>
      <c r="AJ2497" t="str">
        <f>IF(RIGHT(MIS[[#This Row],[Main/Hedge]],4)="MAIN","MAIN","HEDGE")</f>
        <v>MAIN</v>
      </c>
      <c r="AK2497" t="str" cm="1">
        <f t="array" ref="AK2497">_xlfn._xlws.FILTER(Table4[Column1],ISNUMBER(SEARCH(Table4[Column1],MIS[[#This Row],[OrderUniqueIdentifier]])),"")</f>
        <v>MS</v>
      </c>
    </row>
    <row r="2498" spans="1:37" x14ac:dyDescent="0.25">
      <c r="A2498" t="s">
        <v>71</v>
      </c>
      <c r="B2498" t="s">
        <v>923</v>
      </c>
      <c r="C2498" t="s">
        <v>4556</v>
      </c>
      <c r="D2498" t="s">
        <v>72</v>
      </c>
      <c r="E2498" t="s">
        <v>744</v>
      </c>
      <c r="F2498" t="s">
        <v>98</v>
      </c>
      <c r="G2498" t="s">
        <v>74</v>
      </c>
      <c r="H2498" t="s">
        <v>75</v>
      </c>
      <c r="I2498" t="s">
        <v>76</v>
      </c>
      <c r="J2498" t="s">
        <v>77</v>
      </c>
      <c r="K2498">
        <v>100</v>
      </c>
      <c r="L2498" t="s">
        <v>77</v>
      </c>
      <c r="M2498" t="s">
        <v>78</v>
      </c>
      <c r="N2498" t="s">
        <v>4557</v>
      </c>
      <c r="O2498" t="s">
        <v>3213</v>
      </c>
      <c r="P2498" t="s">
        <v>3214</v>
      </c>
      <c r="Q2498" t="s">
        <v>747</v>
      </c>
      <c r="R2498" t="s">
        <v>79</v>
      </c>
      <c r="S2498" t="s">
        <v>40</v>
      </c>
      <c r="T2498" t="s">
        <v>748</v>
      </c>
      <c r="U2498" t="s">
        <v>100</v>
      </c>
      <c r="V2498" t="s">
        <v>80</v>
      </c>
      <c r="W2498">
        <v>83500</v>
      </c>
      <c r="X2498" t="s">
        <v>81</v>
      </c>
      <c r="Y2498">
        <v>100</v>
      </c>
      <c r="Z2498" t="s">
        <v>3215</v>
      </c>
      <c r="AA2498" t="s">
        <v>3216</v>
      </c>
      <c r="AB2498" t="s">
        <v>90</v>
      </c>
      <c r="AC2498" t="s">
        <v>84</v>
      </c>
      <c r="AD2498">
        <f>_xlfn.XLOOKUP(MIS[[#This Row],[TRADING SYMBOL]],[1]Sheet1!$D:$D,[1]Sheet1!$C:$C)</f>
        <v>99.8</v>
      </c>
      <c r="AE2498">
        <f>MIS[[#This Row],[OrderAverageTradedPrice]]*MIS[[#This Row],[OrderQuantity]]</f>
        <v>13037</v>
      </c>
      <c r="AF2498">
        <f>MIS[[#This Row],[LTP]]*MIS[[#This Row],[OrderQuantity]]</f>
        <v>9980</v>
      </c>
      <c r="AG2498">
        <f>IF(MIS[[#This Row],[OrderSide]]="SELL",MIS[[#This Row],[VALUE]]-MIS[[#This Row],[LIVE_VALUE]],MIS[[#This Row],[LIVE_VALUE]]-MIS[[#This Row],[VALUE]])</f>
        <v>-3057</v>
      </c>
      <c r="AH2498" t="str" cm="1">
        <f t="array" ref="AH2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8" t="str">
        <f>MIS[[#This Row],[TRADING SYMBOL]]</f>
        <v>SENSEX2552083500CE</v>
      </c>
      <c r="AJ2498" t="str">
        <f>IF(RIGHT(MIS[[#This Row],[Main/Hedge]],4)="MAIN","MAIN","HEDGE")</f>
        <v>MAIN</v>
      </c>
      <c r="AK2498" t="str" cm="1">
        <f t="array" ref="AK2498">_xlfn._xlws.FILTER(Table4[Column1],ISNUMBER(SEARCH(Table4[Column1],MIS[[#This Row],[OrderUniqueIdentifier]])),"")</f>
        <v>MS</v>
      </c>
    </row>
    <row r="2499" spans="1:37" x14ac:dyDescent="0.25">
      <c r="A2499" t="s">
        <v>71</v>
      </c>
      <c r="B2499" t="s">
        <v>931</v>
      </c>
      <c r="C2499" t="s">
        <v>4587</v>
      </c>
      <c r="D2499" t="s">
        <v>72</v>
      </c>
      <c r="E2499" t="s">
        <v>211</v>
      </c>
      <c r="F2499" t="s">
        <v>98</v>
      </c>
      <c r="G2499" t="s">
        <v>74</v>
      </c>
      <c r="H2499" t="s">
        <v>75</v>
      </c>
      <c r="I2499" t="s">
        <v>76</v>
      </c>
      <c r="J2499" t="s">
        <v>77</v>
      </c>
      <c r="K2499">
        <v>80</v>
      </c>
      <c r="L2499" t="s">
        <v>77</v>
      </c>
      <c r="M2499" t="s">
        <v>78</v>
      </c>
      <c r="N2499" t="s">
        <v>4408</v>
      </c>
      <c r="O2499" t="s">
        <v>3213</v>
      </c>
      <c r="P2499" t="s">
        <v>3214</v>
      </c>
      <c r="Q2499" t="s">
        <v>213</v>
      </c>
      <c r="R2499" t="s">
        <v>79</v>
      </c>
      <c r="S2499" t="s">
        <v>40</v>
      </c>
      <c r="T2499" t="s">
        <v>214</v>
      </c>
      <c r="U2499" t="s">
        <v>100</v>
      </c>
      <c r="V2499" t="s">
        <v>80</v>
      </c>
      <c r="W2499">
        <v>83400</v>
      </c>
      <c r="X2499" t="s">
        <v>81</v>
      </c>
      <c r="Y2499">
        <v>80</v>
      </c>
      <c r="Z2499" t="s">
        <v>3215</v>
      </c>
      <c r="AA2499" t="s">
        <v>3216</v>
      </c>
      <c r="AB2499" t="s">
        <v>90</v>
      </c>
      <c r="AC2499" t="s">
        <v>84</v>
      </c>
      <c r="AD2499">
        <f>_xlfn.XLOOKUP(MIS[[#This Row],[TRADING SYMBOL]],[1]Sheet1!$D:$D,[1]Sheet1!$C:$C)</f>
        <v>114.3</v>
      </c>
      <c r="AE2499">
        <f>MIS[[#This Row],[OrderAverageTradedPrice]]*MIS[[#This Row],[OrderQuantity]]</f>
        <v>11858</v>
      </c>
      <c r="AF2499">
        <f>MIS[[#This Row],[LTP]]*MIS[[#This Row],[OrderQuantity]]</f>
        <v>9144</v>
      </c>
      <c r="AG2499">
        <f>IF(MIS[[#This Row],[OrderSide]]="SELL",MIS[[#This Row],[VALUE]]-MIS[[#This Row],[LIVE_VALUE]],MIS[[#This Row],[LIVE_VALUE]]-MIS[[#This Row],[VALUE]])</f>
        <v>-2714</v>
      </c>
      <c r="AH2499" t="str" cm="1">
        <f t="array" ref="AH2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9" t="str">
        <f>MIS[[#This Row],[TRADING SYMBOL]]</f>
        <v>SENSEX2552083400CE</v>
      </c>
      <c r="AJ2499" t="str">
        <f>IF(RIGHT(MIS[[#This Row],[Main/Hedge]],4)="MAIN","MAIN","HEDGE")</f>
        <v>MAIN</v>
      </c>
      <c r="AK2499" t="str" cm="1">
        <f t="array" ref="AK2499">_xlfn._xlws.FILTER(Table4[Column1],ISNUMBER(SEARCH(Table4[Column1],MIS[[#This Row],[OrderUniqueIdentifier]])),"")</f>
        <v>MS</v>
      </c>
    </row>
    <row r="2500" spans="1:37" x14ac:dyDescent="0.25">
      <c r="A2500" t="s">
        <v>71</v>
      </c>
      <c r="B2500" t="s">
        <v>931</v>
      </c>
      <c r="C2500" t="s">
        <v>4588</v>
      </c>
      <c r="D2500" t="s">
        <v>72</v>
      </c>
      <c r="E2500" t="s">
        <v>744</v>
      </c>
      <c r="F2500" t="s">
        <v>98</v>
      </c>
      <c r="G2500" t="s">
        <v>74</v>
      </c>
      <c r="H2500" t="s">
        <v>75</v>
      </c>
      <c r="I2500" t="s">
        <v>76</v>
      </c>
      <c r="J2500" t="s">
        <v>77</v>
      </c>
      <c r="K2500">
        <v>80</v>
      </c>
      <c r="L2500" t="s">
        <v>77</v>
      </c>
      <c r="M2500" t="s">
        <v>78</v>
      </c>
      <c r="N2500" t="s">
        <v>4589</v>
      </c>
      <c r="O2500" t="s">
        <v>3214</v>
      </c>
      <c r="P2500" t="s">
        <v>3214</v>
      </c>
      <c r="Q2500" t="s">
        <v>747</v>
      </c>
      <c r="R2500" t="s">
        <v>79</v>
      </c>
      <c r="S2500" t="s">
        <v>40</v>
      </c>
      <c r="T2500" t="s">
        <v>748</v>
      </c>
      <c r="U2500" t="s">
        <v>100</v>
      </c>
      <c r="V2500" t="s">
        <v>80</v>
      </c>
      <c r="W2500">
        <v>83500</v>
      </c>
      <c r="X2500" t="s">
        <v>81</v>
      </c>
      <c r="Y2500">
        <v>80</v>
      </c>
      <c r="Z2500" t="s">
        <v>3216</v>
      </c>
      <c r="AA2500" t="s">
        <v>3216</v>
      </c>
      <c r="AB2500" t="s">
        <v>90</v>
      </c>
      <c r="AC2500" t="s">
        <v>84</v>
      </c>
      <c r="AD2500">
        <f>_xlfn.XLOOKUP(MIS[[#This Row],[TRADING SYMBOL]],[1]Sheet1!$D:$D,[1]Sheet1!$C:$C)</f>
        <v>99.8</v>
      </c>
      <c r="AE2500">
        <f>MIS[[#This Row],[OrderAverageTradedPrice]]*MIS[[#This Row],[OrderQuantity]]</f>
        <v>10410</v>
      </c>
      <c r="AF2500">
        <f>MIS[[#This Row],[LTP]]*MIS[[#This Row],[OrderQuantity]]</f>
        <v>7984</v>
      </c>
      <c r="AG2500">
        <f>IF(MIS[[#This Row],[OrderSide]]="SELL",MIS[[#This Row],[VALUE]]-MIS[[#This Row],[LIVE_VALUE]],MIS[[#This Row],[LIVE_VALUE]]-MIS[[#This Row],[VALUE]])</f>
        <v>-2426</v>
      </c>
      <c r="AH2500" t="str" cm="1">
        <f t="array" ref="AH2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0" t="str">
        <f>MIS[[#This Row],[TRADING SYMBOL]]</f>
        <v>SENSEX2552083500CE</v>
      </c>
      <c r="AJ2500" t="str">
        <f>IF(RIGHT(MIS[[#This Row],[Main/Hedge]],4)="MAIN","MAIN","HEDGE")</f>
        <v>MAIN</v>
      </c>
      <c r="AK2500" t="str" cm="1">
        <f t="array" ref="AK2500">_xlfn._xlws.FILTER(Table4[Column1],ISNUMBER(SEARCH(Table4[Column1],MIS[[#This Row],[OrderUniqueIdentifier]])),"")</f>
        <v>MS</v>
      </c>
    </row>
    <row r="2501" spans="1:37" x14ac:dyDescent="0.25">
      <c r="A2501" t="s">
        <v>71</v>
      </c>
      <c r="B2501" t="s">
        <v>940</v>
      </c>
      <c r="C2501" t="s">
        <v>4620</v>
      </c>
      <c r="D2501" t="s">
        <v>72</v>
      </c>
      <c r="E2501" t="s">
        <v>744</v>
      </c>
      <c r="F2501" t="s">
        <v>98</v>
      </c>
      <c r="G2501" t="s">
        <v>74</v>
      </c>
      <c r="H2501" t="s">
        <v>75</v>
      </c>
      <c r="I2501" t="s">
        <v>76</v>
      </c>
      <c r="J2501" t="s">
        <v>77</v>
      </c>
      <c r="K2501">
        <v>80</v>
      </c>
      <c r="L2501" t="s">
        <v>77</v>
      </c>
      <c r="M2501" t="s">
        <v>78</v>
      </c>
      <c r="N2501" t="s">
        <v>4157</v>
      </c>
      <c r="O2501" t="s">
        <v>3213</v>
      </c>
      <c r="P2501" t="s">
        <v>3214</v>
      </c>
      <c r="Q2501" t="s">
        <v>747</v>
      </c>
      <c r="R2501" t="s">
        <v>79</v>
      </c>
      <c r="S2501" t="s">
        <v>40</v>
      </c>
      <c r="T2501" t="s">
        <v>748</v>
      </c>
      <c r="U2501" t="s">
        <v>100</v>
      </c>
      <c r="V2501" t="s">
        <v>80</v>
      </c>
      <c r="W2501">
        <v>83500</v>
      </c>
      <c r="X2501" t="s">
        <v>81</v>
      </c>
      <c r="Y2501">
        <v>80</v>
      </c>
      <c r="Z2501" t="s">
        <v>3215</v>
      </c>
      <c r="AA2501" t="s">
        <v>3216</v>
      </c>
      <c r="AB2501" t="s">
        <v>90</v>
      </c>
      <c r="AC2501" t="s">
        <v>84</v>
      </c>
      <c r="AD2501">
        <f>_xlfn.XLOOKUP(MIS[[#This Row],[TRADING SYMBOL]],[1]Sheet1!$D:$D,[1]Sheet1!$C:$C)</f>
        <v>99.8</v>
      </c>
      <c r="AE2501">
        <f>MIS[[#This Row],[OrderAverageTradedPrice]]*MIS[[#This Row],[OrderQuantity]]</f>
        <v>10400</v>
      </c>
      <c r="AF2501">
        <f>MIS[[#This Row],[LTP]]*MIS[[#This Row],[OrderQuantity]]</f>
        <v>7984</v>
      </c>
      <c r="AG2501">
        <f>IF(MIS[[#This Row],[OrderSide]]="SELL",MIS[[#This Row],[VALUE]]-MIS[[#This Row],[LIVE_VALUE]],MIS[[#This Row],[LIVE_VALUE]]-MIS[[#This Row],[VALUE]])</f>
        <v>-2416</v>
      </c>
      <c r="AH2501" t="str" cm="1">
        <f t="array" ref="AH2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1" t="str">
        <f>MIS[[#This Row],[TRADING SYMBOL]]</f>
        <v>SENSEX2552083500CE</v>
      </c>
      <c r="AJ2501" t="str">
        <f>IF(RIGHT(MIS[[#This Row],[Main/Hedge]],4)="MAIN","MAIN","HEDGE")</f>
        <v>MAIN</v>
      </c>
      <c r="AK2501" t="str" cm="1">
        <f t="array" ref="AK2501">_xlfn._xlws.FILTER(Table4[Column1],ISNUMBER(SEARCH(Table4[Column1],MIS[[#This Row],[OrderUniqueIdentifier]])),"")</f>
        <v>MS</v>
      </c>
    </row>
    <row r="2502" spans="1:37" x14ac:dyDescent="0.25">
      <c r="A2502" t="s">
        <v>71</v>
      </c>
      <c r="B2502" t="s">
        <v>940</v>
      </c>
      <c r="C2502" t="s">
        <v>4621</v>
      </c>
      <c r="D2502" t="s">
        <v>72</v>
      </c>
      <c r="E2502" t="s">
        <v>3226</v>
      </c>
      <c r="F2502" t="s">
        <v>98</v>
      </c>
      <c r="G2502" t="s">
        <v>74</v>
      </c>
      <c r="H2502" t="s">
        <v>75</v>
      </c>
      <c r="I2502" t="s">
        <v>76</v>
      </c>
      <c r="J2502" t="s">
        <v>77</v>
      </c>
      <c r="K2502">
        <v>80</v>
      </c>
      <c r="L2502" t="s">
        <v>77</v>
      </c>
      <c r="M2502" t="s">
        <v>78</v>
      </c>
      <c r="N2502" t="s">
        <v>4622</v>
      </c>
      <c r="O2502" t="s">
        <v>3214</v>
      </c>
      <c r="P2502" t="s">
        <v>3214</v>
      </c>
      <c r="Q2502" t="s">
        <v>3229</v>
      </c>
      <c r="R2502" t="s">
        <v>79</v>
      </c>
      <c r="S2502" t="s">
        <v>40</v>
      </c>
      <c r="T2502" t="s">
        <v>3230</v>
      </c>
      <c r="U2502" t="s">
        <v>100</v>
      </c>
      <c r="V2502" t="s">
        <v>80</v>
      </c>
      <c r="W2502">
        <v>81300</v>
      </c>
      <c r="X2502" t="s">
        <v>85</v>
      </c>
      <c r="Y2502">
        <v>80</v>
      </c>
      <c r="Z2502" t="s">
        <v>3216</v>
      </c>
      <c r="AA2502" t="s">
        <v>3216</v>
      </c>
      <c r="AB2502" t="s">
        <v>107</v>
      </c>
      <c r="AC2502" t="s">
        <v>84</v>
      </c>
      <c r="AD2502">
        <f>_xlfn.XLOOKUP(MIS[[#This Row],[TRADING SYMBOL]],[1]Sheet1!$D:$D,[1]Sheet1!$C:$C)</f>
        <v>124</v>
      </c>
      <c r="AE2502">
        <f>MIS[[#This Row],[OrderAverageTradedPrice]]*MIS[[#This Row],[OrderQuantity]]</f>
        <v>16017</v>
      </c>
      <c r="AF2502">
        <f>MIS[[#This Row],[LTP]]*MIS[[#This Row],[OrderQuantity]]</f>
        <v>9920</v>
      </c>
      <c r="AG2502">
        <f>IF(MIS[[#This Row],[OrderSide]]="SELL",MIS[[#This Row],[VALUE]]-MIS[[#This Row],[LIVE_VALUE]],MIS[[#This Row],[LIVE_VALUE]]-MIS[[#This Row],[VALUE]])</f>
        <v>-6097</v>
      </c>
      <c r="AH2502" t="str" cm="1">
        <f t="array" ref="AH2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2" t="str">
        <f>MIS[[#This Row],[TRADING SYMBOL]]</f>
        <v>SENSEX2552081300PE</v>
      </c>
      <c r="AJ2502" t="str">
        <f>IF(RIGHT(MIS[[#This Row],[Main/Hedge]],4)="MAIN","MAIN","HEDGE")</f>
        <v>MAIN</v>
      </c>
      <c r="AK2502" t="str" cm="1">
        <f t="array" ref="AK2502">_xlfn._xlws.FILTER(Table4[Column1],ISNUMBER(SEARCH(Table4[Column1],MIS[[#This Row],[OrderUniqueIdentifier]])),"")</f>
        <v>MS</v>
      </c>
    </row>
    <row r="2503" spans="1:37" x14ac:dyDescent="0.25">
      <c r="A2503" t="s">
        <v>71</v>
      </c>
      <c r="B2503" t="s">
        <v>960</v>
      </c>
      <c r="C2503" t="s">
        <v>4682</v>
      </c>
      <c r="D2503" t="s">
        <v>72</v>
      </c>
      <c r="E2503" t="s">
        <v>120</v>
      </c>
      <c r="F2503" t="s">
        <v>98</v>
      </c>
      <c r="G2503" t="s">
        <v>74</v>
      </c>
      <c r="H2503" t="s">
        <v>75</v>
      </c>
      <c r="I2503" t="s">
        <v>76</v>
      </c>
      <c r="J2503" t="s">
        <v>77</v>
      </c>
      <c r="K2503">
        <v>40</v>
      </c>
      <c r="L2503" t="s">
        <v>77</v>
      </c>
      <c r="M2503" t="s">
        <v>78</v>
      </c>
      <c r="N2503" t="s">
        <v>4683</v>
      </c>
      <c r="O2503" t="s">
        <v>3214</v>
      </c>
      <c r="P2503" t="s">
        <v>3214</v>
      </c>
      <c r="Q2503" t="s">
        <v>121</v>
      </c>
      <c r="R2503" t="s">
        <v>79</v>
      </c>
      <c r="S2503" t="s">
        <v>40</v>
      </c>
      <c r="T2503" t="s">
        <v>122</v>
      </c>
      <c r="U2503" t="s">
        <v>100</v>
      </c>
      <c r="V2503" t="s">
        <v>80</v>
      </c>
      <c r="W2503">
        <v>81100</v>
      </c>
      <c r="X2503" t="s">
        <v>85</v>
      </c>
      <c r="Y2503">
        <v>40</v>
      </c>
      <c r="Z2503" t="s">
        <v>3216</v>
      </c>
      <c r="AA2503" t="s">
        <v>3216</v>
      </c>
      <c r="AB2503" t="s">
        <v>107</v>
      </c>
      <c r="AC2503" t="s">
        <v>84</v>
      </c>
      <c r="AD2503">
        <f>_xlfn.XLOOKUP(MIS[[#This Row],[TRADING SYMBOL]],[1]Sheet1!$D:$D,[1]Sheet1!$C:$C)</f>
        <v>100.2</v>
      </c>
      <c r="AE2503">
        <f>MIS[[#This Row],[OrderAverageTradedPrice]]*MIS[[#This Row],[OrderQuantity]]</f>
        <v>6644</v>
      </c>
      <c r="AF2503">
        <f>MIS[[#This Row],[LTP]]*MIS[[#This Row],[OrderQuantity]]</f>
        <v>4008</v>
      </c>
      <c r="AG2503">
        <f>IF(MIS[[#This Row],[OrderSide]]="SELL",MIS[[#This Row],[VALUE]]-MIS[[#This Row],[LIVE_VALUE]],MIS[[#This Row],[LIVE_VALUE]]-MIS[[#This Row],[VALUE]])</f>
        <v>-2636</v>
      </c>
      <c r="AH2503" t="str" cm="1">
        <f t="array" ref="AH2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3" t="str">
        <f>MIS[[#This Row],[TRADING SYMBOL]]</f>
        <v>SENSEX2552081100PE</v>
      </c>
      <c r="AJ2503" t="str">
        <f>IF(RIGHT(MIS[[#This Row],[Main/Hedge]],4)="MAIN","MAIN","HEDGE")</f>
        <v>MAIN</v>
      </c>
      <c r="AK2503" t="str" cm="1">
        <f t="array" ref="AK2503">_xlfn._xlws.FILTER(Table4[Column1],ISNUMBER(SEARCH(Table4[Column1],MIS[[#This Row],[OrderUniqueIdentifier]])),"")</f>
        <v>MS</v>
      </c>
    </row>
    <row r="2504" spans="1:37" x14ac:dyDescent="0.25">
      <c r="A2504" t="s">
        <v>71</v>
      </c>
      <c r="B2504" t="s">
        <v>969</v>
      </c>
      <c r="C2504" t="s">
        <v>4706</v>
      </c>
      <c r="D2504" t="s">
        <v>72</v>
      </c>
      <c r="E2504" t="s">
        <v>744</v>
      </c>
      <c r="F2504" t="s">
        <v>98</v>
      </c>
      <c r="G2504" t="s">
        <v>74</v>
      </c>
      <c r="H2504" t="s">
        <v>75</v>
      </c>
      <c r="I2504" t="s">
        <v>76</v>
      </c>
      <c r="J2504" t="s">
        <v>77</v>
      </c>
      <c r="K2504">
        <v>200</v>
      </c>
      <c r="L2504" t="s">
        <v>77</v>
      </c>
      <c r="M2504" t="s">
        <v>78</v>
      </c>
      <c r="N2504" t="s">
        <v>4707</v>
      </c>
      <c r="O2504" t="s">
        <v>3213</v>
      </c>
      <c r="P2504" t="s">
        <v>3214</v>
      </c>
      <c r="Q2504" t="s">
        <v>747</v>
      </c>
      <c r="R2504" t="s">
        <v>79</v>
      </c>
      <c r="S2504" t="s">
        <v>40</v>
      </c>
      <c r="T2504" t="s">
        <v>748</v>
      </c>
      <c r="U2504" t="s">
        <v>100</v>
      </c>
      <c r="V2504" t="s">
        <v>80</v>
      </c>
      <c r="W2504">
        <v>83500</v>
      </c>
      <c r="X2504" t="s">
        <v>81</v>
      </c>
      <c r="Y2504">
        <v>200</v>
      </c>
      <c r="Z2504" t="s">
        <v>3215</v>
      </c>
      <c r="AA2504" t="s">
        <v>3216</v>
      </c>
      <c r="AB2504" t="s">
        <v>90</v>
      </c>
      <c r="AC2504" t="s">
        <v>84</v>
      </c>
      <c r="AD2504">
        <f>_xlfn.XLOOKUP(MIS[[#This Row],[TRADING SYMBOL]],[1]Sheet1!$D:$D,[1]Sheet1!$C:$C)</f>
        <v>99.8</v>
      </c>
      <c r="AE2504">
        <f>MIS[[#This Row],[OrderAverageTradedPrice]]*MIS[[#This Row],[OrderQuantity]]</f>
        <v>25975</v>
      </c>
      <c r="AF2504">
        <f>MIS[[#This Row],[LTP]]*MIS[[#This Row],[OrderQuantity]]</f>
        <v>19960</v>
      </c>
      <c r="AG2504">
        <f>IF(MIS[[#This Row],[OrderSide]]="SELL",MIS[[#This Row],[VALUE]]-MIS[[#This Row],[LIVE_VALUE]],MIS[[#This Row],[LIVE_VALUE]]-MIS[[#This Row],[VALUE]])</f>
        <v>-6015</v>
      </c>
      <c r="AH2504" t="str" cm="1">
        <f t="array" ref="AH2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4" t="str">
        <f>MIS[[#This Row],[TRADING SYMBOL]]</f>
        <v>SENSEX2552083500CE</v>
      </c>
      <c r="AJ2504" t="str">
        <f>IF(RIGHT(MIS[[#This Row],[Main/Hedge]],4)="MAIN","MAIN","HEDGE")</f>
        <v>MAIN</v>
      </c>
      <c r="AK2504" t="str" cm="1">
        <f t="array" ref="AK2504">_xlfn._xlws.FILTER(Table4[Column1],ISNUMBER(SEARCH(Table4[Column1],MIS[[#This Row],[OrderUniqueIdentifier]])),"")</f>
        <v>MS</v>
      </c>
    </row>
    <row r="2505" spans="1:37" x14ac:dyDescent="0.25">
      <c r="A2505" t="s">
        <v>71</v>
      </c>
      <c r="B2505" t="s">
        <v>969</v>
      </c>
      <c r="C2505" t="s">
        <v>4708</v>
      </c>
      <c r="D2505" t="s">
        <v>72</v>
      </c>
      <c r="E2505" t="s">
        <v>3226</v>
      </c>
      <c r="F2505" t="s">
        <v>98</v>
      </c>
      <c r="G2505" t="s">
        <v>74</v>
      </c>
      <c r="H2505" t="s">
        <v>75</v>
      </c>
      <c r="I2505" t="s">
        <v>76</v>
      </c>
      <c r="J2505" t="s">
        <v>77</v>
      </c>
      <c r="K2505">
        <v>200</v>
      </c>
      <c r="L2505" t="s">
        <v>77</v>
      </c>
      <c r="M2505" t="s">
        <v>78</v>
      </c>
      <c r="N2505" t="s">
        <v>4709</v>
      </c>
      <c r="O2505" t="s">
        <v>3214</v>
      </c>
      <c r="P2505" t="s">
        <v>3214</v>
      </c>
      <c r="Q2505" t="s">
        <v>3229</v>
      </c>
      <c r="R2505" t="s">
        <v>79</v>
      </c>
      <c r="S2505" t="s">
        <v>40</v>
      </c>
      <c r="T2505" t="s">
        <v>3230</v>
      </c>
      <c r="U2505" t="s">
        <v>100</v>
      </c>
      <c r="V2505" t="s">
        <v>80</v>
      </c>
      <c r="W2505">
        <v>81300</v>
      </c>
      <c r="X2505" t="s">
        <v>85</v>
      </c>
      <c r="Y2505">
        <v>200</v>
      </c>
      <c r="Z2505" t="s">
        <v>3216</v>
      </c>
      <c r="AA2505" t="s">
        <v>3216</v>
      </c>
      <c r="AB2505" t="s">
        <v>107</v>
      </c>
      <c r="AC2505" t="s">
        <v>84</v>
      </c>
      <c r="AD2505">
        <f>_xlfn.XLOOKUP(MIS[[#This Row],[TRADING SYMBOL]],[1]Sheet1!$D:$D,[1]Sheet1!$C:$C)</f>
        <v>124</v>
      </c>
      <c r="AE2505">
        <f>MIS[[#This Row],[OrderAverageTradedPrice]]*MIS[[#This Row],[OrderQuantity]]</f>
        <v>40036</v>
      </c>
      <c r="AF2505">
        <f>MIS[[#This Row],[LTP]]*MIS[[#This Row],[OrderQuantity]]</f>
        <v>24800</v>
      </c>
      <c r="AG2505">
        <f>IF(MIS[[#This Row],[OrderSide]]="SELL",MIS[[#This Row],[VALUE]]-MIS[[#This Row],[LIVE_VALUE]],MIS[[#This Row],[LIVE_VALUE]]-MIS[[#This Row],[VALUE]])</f>
        <v>-15236</v>
      </c>
      <c r="AH2505" t="str" cm="1">
        <f t="array" ref="AH2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5" t="str">
        <f>MIS[[#This Row],[TRADING SYMBOL]]</f>
        <v>SENSEX2552081300PE</v>
      </c>
      <c r="AJ2505" t="str">
        <f>IF(RIGHT(MIS[[#This Row],[Main/Hedge]],4)="MAIN","MAIN","HEDGE")</f>
        <v>MAIN</v>
      </c>
      <c r="AK2505" t="str" cm="1">
        <f t="array" ref="AK2505">_xlfn._xlws.FILTER(Table4[Column1],ISNUMBER(SEARCH(Table4[Column1],MIS[[#This Row],[OrderUniqueIdentifier]])),"")</f>
        <v>MS</v>
      </c>
    </row>
    <row r="2506" spans="1:37" x14ac:dyDescent="0.25">
      <c r="A2506" t="s">
        <v>71</v>
      </c>
      <c r="B2506" t="s">
        <v>978</v>
      </c>
      <c r="C2506" t="s">
        <v>4731</v>
      </c>
      <c r="D2506" t="s">
        <v>72</v>
      </c>
      <c r="E2506" t="s">
        <v>744</v>
      </c>
      <c r="F2506" t="s">
        <v>98</v>
      </c>
      <c r="G2506" t="s">
        <v>74</v>
      </c>
      <c r="H2506" t="s">
        <v>75</v>
      </c>
      <c r="I2506" t="s">
        <v>76</v>
      </c>
      <c r="J2506" t="s">
        <v>77</v>
      </c>
      <c r="K2506">
        <v>20</v>
      </c>
      <c r="L2506" t="s">
        <v>77</v>
      </c>
      <c r="M2506" t="s">
        <v>78</v>
      </c>
      <c r="N2506" t="s">
        <v>4157</v>
      </c>
      <c r="O2506" t="s">
        <v>3213</v>
      </c>
      <c r="P2506" t="s">
        <v>3214</v>
      </c>
      <c r="Q2506" t="s">
        <v>747</v>
      </c>
      <c r="R2506" t="s">
        <v>79</v>
      </c>
      <c r="S2506" t="s">
        <v>40</v>
      </c>
      <c r="T2506" t="s">
        <v>748</v>
      </c>
      <c r="U2506" t="s">
        <v>100</v>
      </c>
      <c r="V2506" t="s">
        <v>80</v>
      </c>
      <c r="W2506">
        <v>83500</v>
      </c>
      <c r="X2506" t="s">
        <v>81</v>
      </c>
      <c r="Y2506">
        <v>20</v>
      </c>
      <c r="Z2506" t="s">
        <v>3215</v>
      </c>
      <c r="AA2506" t="s">
        <v>3216</v>
      </c>
      <c r="AB2506" t="s">
        <v>90</v>
      </c>
      <c r="AC2506" t="s">
        <v>84</v>
      </c>
      <c r="AD2506">
        <f>_xlfn.XLOOKUP(MIS[[#This Row],[TRADING SYMBOL]],[1]Sheet1!$D:$D,[1]Sheet1!$C:$C)</f>
        <v>99.8</v>
      </c>
      <c r="AE2506">
        <f>MIS[[#This Row],[OrderAverageTradedPrice]]*MIS[[#This Row],[OrderQuantity]]</f>
        <v>2600</v>
      </c>
      <c r="AF2506">
        <f>MIS[[#This Row],[LTP]]*MIS[[#This Row],[OrderQuantity]]</f>
        <v>1996</v>
      </c>
      <c r="AG2506">
        <f>IF(MIS[[#This Row],[OrderSide]]="SELL",MIS[[#This Row],[VALUE]]-MIS[[#This Row],[LIVE_VALUE]],MIS[[#This Row],[LIVE_VALUE]]-MIS[[#This Row],[VALUE]])</f>
        <v>-604</v>
      </c>
      <c r="AH2506" t="str" cm="1">
        <f t="array" ref="AH2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6" t="str">
        <f>MIS[[#This Row],[TRADING SYMBOL]]</f>
        <v>SENSEX2552083500CE</v>
      </c>
      <c r="AJ2506" t="str">
        <f>IF(RIGHT(MIS[[#This Row],[Main/Hedge]],4)="MAIN","MAIN","HEDGE")</f>
        <v>MAIN</v>
      </c>
      <c r="AK2506" t="str" cm="1">
        <f t="array" ref="AK2506">_xlfn._xlws.FILTER(Table4[Column1],ISNUMBER(SEARCH(Table4[Column1],MIS[[#This Row],[OrderUniqueIdentifier]])),"")</f>
        <v>MS</v>
      </c>
    </row>
    <row r="2507" spans="1:37" x14ac:dyDescent="0.25">
      <c r="A2507" t="s">
        <v>71</v>
      </c>
      <c r="B2507" t="s">
        <v>986</v>
      </c>
      <c r="C2507" t="s">
        <v>4761</v>
      </c>
      <c r="D2507" t="s">
        <v>72</v>
      </c>
      <c r="E2507" t="s">
        <v>120</v>
      </c>
      <c r="F2507" t="s">
        <v>98</v>
      </c>
      <c r="G2507" t="s">
        <v>74</v>
      </c>
      <c r="H2507" t="s">
        <v>75</v>
      </c>
      <c r="I2507" t="s">
        <v>76</v>
      </c>
      <c r="J2507" t="s">
        <v>77</v>
      </c>
      <c r="K2507">
        <v>20</v>
      </c>
      <c r="L2507" t="s">
        <v>77</v>
      </c>
      <c r="M2507" t="s">
        <v>78</v>
      </c>
      <c r="N2507" t="s">
        <v>4762</v>
      </c>
      <c r="O2507" t="s">
        <v>3214</v>
      </c>
      <c r="P2507" t="s">
        <v>3214</v>
      </c>
      <c r="Q2507" t="s">
        <v>121</v>
      </c>
      <c r="R2507" t="s">
        <v>79</v>
      </c>
      <c r="S2507" t="s">
        <v>40</v>
      </c>
      <c r="T2507" t="s">
        <v>122</v>
      </c>
      <c r="U2507" t="s">
        <v>100</v>
      </c>
      <c r="V2507" t="s">
        <v>80</v>
      </c>
      <c r="W2507">
        <v>81100</v>
      </c>
      <c r="X2507" t="s">
        <v>85</v>
      </c>
      <c r="Y2507">
        <v>20</v>
      </c>
      <c r="Z2507" t="s">
        <v>3216</v>
      </c>
      <c r="AA2507" t="s">
        <v>3216</v>
      </c>
      <c r="AB2507" t="s">
        <v>107</v>
      </c>
      <c r="AC2507" t="s">
        <v>84</v>
      </c>
      <c r="AD2507">
        <f>_xlfn.XLOOKUP(MIS[[#This Row],[TRADING SYMBOL]],[1]Sheet1!$D:$D,[1]Sheet1!$C:$C)</f>
        <v>100.2</v>
      </c>
      <c r="AE2507">
        <f>MIS[[#This Row],[OrderAverageTradedPrice]]*MIS[[#This Row],[OrderQuantity]]</f>
        <v>3307</v>
      </c>
      <c r="AF2507">
        <f>MIS[[#This Row],[LTP]]*MIS[[#This Row],[OrderQuantity]]</f>
        <v>2004</v>
      </c>
      <c r="AG2507">
        <f>IF(MIS[[#This Row],[OrderSide]]="SELL",MIS[[#This Row],[VALUE]]-MIS[[#This Row],[LIVE_VALUE]],MIS[[#This Row],[LIVE_VALUE]]-MIS[[#This Row],[VALUE]])</f>
        <v>-1303</v>
      </c>
      <c r="AH2507" t="str" cm="1">
        <f t="array" ref="AH2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7" t="str">
        <f>MIS[[#This Row],[TRADING SYMBOL]]</f>
        <v>SENSEX2552081100PE</v>
      </c>
      <c r="AJ2507" t="str">
        <f>IF(RIGHT(MIS[[#This Row],[Main/Hedge]],4)="MAIN","MAIN","HEDGE")</f>
        <v>MAIN</v>
      </c>
      <c r="AK2507" t="str" cm="1">
        <f t="array" ref="AK2507">_xlfn._xlws.FILTER(Table4[Column1],ISNUMBER(SEARCH(Table4[Column1],MIS[[#This Row],[OrderUniqueIdentifier]])),"")</f>
        <v>MS</v>
      </c>
    </row>
    <row r="2508" spans="1:37" x14ac:dyDescent="0.25">
      <c r="A2508" t="s">
        <v>71</v>
      </c>
      <c r="B2508" t="s">
        <v>1001</v>
      </c>
      <c r="C2508" t="s">
        <v>4788</v>
      </c>
      <c r="D2508" t="s">
        <v>72</v>
      </c>
      <c r="E2508" t="s">
        <v>744</v>
      </c>
      <c r="F2508" t="s">
        <v>98</v>
      </c>
      <c r="G2508" t="s">
        <v>74</v>
      </c>
      <c r="H2508" t="s">
        <v>75</v>
      </c>
      <c r="I2508" t="s">
        <v>76</v>
      </c>
      <c r="J2508" t="s">
        <v>77</v>
      </c>
      <c r="K2508">
        <v>20</v>
      </c>
      <c r="L2508" t="s">
        <v>77</v>
      </c>
      <c r="M2508" t="s">
        <v>78</v>
      </c>
      <c r="N2508" t="s">
        <v>3535</v>
      </c>
      <c r="O2508" t="s">
        <v>3213</v>
      </c>
      <c r="P2508" t="s">
        <v>3214</v>
      </c>
      <c r="Q2508" t="s">
        <v>747</v>
      </c>
      <c r="R2508" t="s">
        <v>79</v>
      </c>
      <c r="S2508" t="s">
        <v>40</v>
      </c>
      <c r="T2508" t="s">
        <v>748</v>
      </c>
      <c r="U2508" t="s">
        <v>100</v>
      </c>
      <c r="V2508" t="s">
        <v>80</v>
      </c>
      <c r="W2508">
        <v>83500</v>
      </c>
      <c r="X2508" t="s">
        <v>81</v>
      </c>
      <c r="Y2508">
        <v>20</v>
      </c>
      <c r="Z2508" t="s">
        <v>3215</v>
      </c>
      <c r="AA2508" t="s">
        <v>3216</v>
      </c>
      <c r="AB2508" t="s">
        <v>90</v>
      </c>
      <c r="AC2508" t="s">
        <v>84</v>
      </c>
      <c r="AD2508">
        <f>_xlfn.XLOOKUP(MIS[[#This Row],[TRADING SYMBOL]],[1]Sheet1!$D:$D,[1]Sheet1!$C:$C)</f>
        <v>99.8</v>
      </c>
      <c r="AE2508">
        <f>MIS[[#This Row],[OrderAverageTradedPrice]]*MIS[[#This Row],[OrderQuantity]]</f>
        <v>2599</v>
      </c>
      <c r="AF2508">
        <f>MIS[[#This Row],[LTP]]*MIS[[#This Row],[OrderQuantity]]</f>
        <v>1996</v>
      </c>
      <c r="AG2508">
        <f>IF(MIS[[#This Row],[OrderSide]]="SELL",MIS[[#This Row],[VALUE]]-MIS[[#This Row],[LIVE_VALUE]],MIS[[#This Row],[LIVE_VALUE]]-MIS[[#This Row],[VALUE]])</f>
        <v>-603</v>
      </c>
      <c r="AH2508" t="str" cm="1">
        <f t="array" ref="AH2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8" t="str">
        <f>MIS[[#This Row],[TRADING SYMBOL]]</f>
        <v>SENSEX2552083500CE</v>
      </c>
      <c r="AJ2508" t="str">
        <f>IF(RIGHT(MIS[[#This Row],[Main/Hedge]],4)="MAIN","MAIN","HEDGE")</f>
        <v>MAIN</v>
      </c>
      <c r="AK2508" t="str" cm="1">
        <f t="array" ref="AK2508">_xlfn._xlws.FILTER(Table4[Column1],ISNUMBER(SEARCH(Table4[Column1],MIS[[#This Row],[OrderUniqueIdentifier]])),"")</f>
        <v>MS</v>
      </c>
    </row>
    <row r="2509" spans="1:37" x14ac:dyDescent="0.25">
      <c r="A2509" t="s">
        <v>71</v>
      </c>
      <c r="B2509" t="s">
        <v>1001</v>
      </c>
      <c r="C2509" t="s">
        <v>4791</v>
      </c>
      <c r="D2509" t="s">
        <v>72</v>
      </c>
      <c r="E2509" t="s">
        <v>3226</v>
      </c>
      <c r="F2509" t="s">
        <v>98</v>
      </c>
      <c r="G2509" t="s">
        <v>74</v>
      </c>
      <c r="H2509" t="s">
        <v>75</v>
      </c>
      <c r="I2509" t="s">
        <v>76</v>
      </c>
      <c r="J2509" t="s">
        <v>77</v>
      </c>
      <c r="K2509">
        <v>20</v>
      </c>
      <c r="L2509" t="s">
        <v>77</v>
      </c>
      <c r="M2509" t="s">
        <v>78</v>
      </c>
      <c r="N2509" t="s">
        <v>4792</v>
      </c>
      <c r="O2509" t="s">
        <v>3214</v>
      </c>
      <c r="P2509" t="s">
        <v>3214</v>
      </c>
      <c r="Q2509" t="s">
        <v>3229</v>
      </c>
      <c r="R2509" t="s">
        <v>79</v>
      </c>
      <c r="S2509" t="s">
        <v>40</v>
      </c>
      <c r="T2509" t="s">
        <v>3230</v>
      </c>
      <c r="U2509" t="s">
        <v>100</v>
      </c>
      <c r="V2509" t="s">
        <v>80</v>
      </c>
      <c r="W2509">
        <v>81300</v>
      </c>
      <c r="X2509" t="s">
        <v>85</v>
      </c>
      <c r="Y2509">
        <v>20</v>
      </c>
      <c r="Z2509" t="s">
        <v>3216</v>
      </c>
      <c r="AA2509" t="s">
        <v>3216</v>
      </c>
      <c r="AB2509" t="s">
        <v>107</v>
      </c>
      <c r="AC2509" t="s">
        <v>84</v>
      </c>
      <c r="AD2509">
        <f>_xlfn.XLOOKUP(MIS[[#This Row],[TRADING SYMBOL]],[1]Sheet1!$D:$D,[1]Sheet1!$C:$C)</f>
        <v>124</v>
      </c>
      <c r="AE2509">
        <f>MIS[[#This Row],[OrderAverageTradedPrice]]*MIS[[#This Row],[OrderQuantity]]</f>
        <v>4005</v>
      </c>
      <c r="AF2509">
        <f>MIS[[#This Row],[LTP]]*MIS[[#This Row],[OrderQuantity]]</f>
        <v>2480</v>
      </c>
      <c r="AG2509">
        <f>IF(MIS[[#This Row],[OrderSide]]="SELL",MIS[[#This Row],[VALUE]]-MIS[[#This Row],[LIVE_VALUE]],MIS[[#This Row],[LIVE_VALUE]]-MIS[[#This Row],[VALUE]])</f>
        <v>-1525</v>
      </c>
      <c r="AH2509" t="str" cm="1">
        <f t="array" ref="AH2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9" t="str">
        <f>MIS[[#This Row],[TRADING SYMBOL]]</f>
        <v>SENSEX2552081300PE</v>
      </c>
      <c r="AJ2509" t="str">
        <f>IF(RIGHT(MIS[[#This Row],[Main/Hedge]],4)="MAIN","MAIN","HEDGE")</f>
        <v>MAIN</v>
      </c>
      <c r="AK2509" t="str" cm="1">
        <f t="array" ref="AK2509">_xlfn._xlws.FILTER(Table4[Column1],ISNUMBER(SEARCH(Table4[Column1],MIS[[#This Row],[OrderUniqueIdentifier]])),"")</f>
        <v>MS</v>
      </c>
    </row>
    <row r="2510" spans="1:37" x14ac:dyDescent="0.25">
      <c r="A2510" t="s">
        <v>71</v>
      </c>
      <c r="B2510" t="s">
        <v>1013</v>
      </c>
      <c r="C2510" t="s">
        <v>4819</v>
      </c>
      <c r="D2510" t="s">
        <v>72</v>
      </c>
      <c r="E2510" t="s">
        <v>211</v>
      </c>
      <c r="F2510" t="s">
        <v>98</v>
      </c>
      <c r="G2510" t="s">
        <v>74</v>
      </c>
      <c r="H2510" t="s">
        <v>75</v>
      </c>
      <c r="I2510" t="s">
        <v>76</v>
      </c>
      <c r="J2510" t="s">
        <v>77</v>
      </c>
      <c r="K2510">
        <v>80</v>
      </c>
      <c r="L2510" t="s">
        <v>77</v>
      </c>
      <c r="M2510" t="s">
        <v>78</v>
      </c>
      <c r="N2510" t="s">
        <v>4820</v>
      </c>
      <c r="O2510" t="s">
        <v>3213</v>
      </c>
      <c r="P2510" t="s">
        <v>3214</v>
      </c>
      <c r="Q2510" t="s">
        <v>213</v>
      </c>
      <c r="R2510" t="s">
        <v>79</v>
      </c>
      <c r="S2510" t="s">
        <v>40</v>
      </c>
      <c r="T2510" t="s">
        <v>214</v>
      </c>
      <c r="U2510" t="s">
        <v>100</v>
      </c>
      <c r="V2510" t="s">
        <v>80</v>
      </c>
      <c r="W2510">
        <v>83400</v>
      </c>
      <c r="X2510" t="s">
        <v>81</v>
      </c>
      <c r="Y2510">
        <v>80</v>
      </c>
      <c r="Z2510" t="s">
        <v>3215</v>
      </c>
      <c r="AA2510" t="s">
        <v>3216</v>
      </c>
      <c r="AB2510" t="s">
        <v>90</v>
      </c>
      <c r="AC2510" t="s">
        <v>84</v>
      </c>
      <c r="AD2510">
        <f>_xlfn.XLOOKUP(MIS[[#This Row],[TRADING SYMBOL]],[1]Sheet1!$D:$D,[1]Sheet1!$C:$C)</f>
        <v>114.3</v>
      </c>
      <c r="AE2510">
        <f>MIS[[#This Row],[OrderAverageTradedPrice]]*MIS[[#This Row],[OrderQuantity]]</f>
        <v>11880</v>
      </c>
      <c r="AF2510">
        <f>MIS[[#This Row],[LTP]]*MIS[[#This Row],[OrderQuantity]]</f>
        <v>9144</v>
      </c>
      <c r="AG2510">
        <f>IF(MIS[[#This Row],[OrderSide]]="SELL",MIS[[#This Row],[VALUE]]-MIS[[#This Row],[LIVE_VALUE]],MIS[[#This Row],[LIVE_VALUE]]-MIS[[#This Row],[VALUE]])</f>
        <v>-2736</v>
      </c>
      <c r="AH2510" t="str" cm="1">
        <f t="array" ref="AH2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0" t="str">
        <f>MIS[[#This Row],[TRADING SYMBOL]]</f>
        <v>SENSEX2552083400CE</v>
      </c>
      <c r="AJ2510" t="str">
        <f>IF(RIGHT(MIS[[#This Row],[Main/Hedge]],4)="MAIN","MAIN","HEDGE")</f>
        <v>MAIN</v>
      </c>
      <c r="AK2510" t="str" cm="1">
        <f t="array" ref="AK2510">_xlfn._xlws.FILTER(Table4[Column1],ISNUMBER(SEARCH(Table4[Column1],MIS[[#This Row],[OrderUniqueIdentifier]])),"")</f>
        <v>MS</v>
      </c>
    </row>
    <row r="2511" spans="1:37" x14ac:dyDescent="0.25">
      <c r="A2511" t="s">
        <v>71</v>
      </c>
      <c r="B2511" t="s">
        <v>1021</v>
      </c>
      <c r="C2511" t="s">
        <v>4848</v>
      </c>
      <c r="D2511" t="s">
        <v>72</v>
      </c>
      <c r="E2511" t="s">
        <v>744</v>
      </c>
      <c r="F2511" t="s">
        <v>98</v>
      </c>
      <c r="G2511" t="s">
        <v>74</v>
      </c>
      <c r="H2511" t="s">
        <v>75</v>
      </c>
      <c r="I2511" t="s">
        <v>76</v>
      </c>
      <c r="J2511" t="s">
        <v>77</v>
      </c>
      <c r="K2511">
        <v>40</v>
      </c>
      <c r="L2511" t="s">
        <v>77</v>
      </c>
      <c r="M2511" t="s">
        <v>78</v>
      </c>
      <c r="N2511" t="s">
        <v>4849</v>
      </c>
      <c r="O2511" t="s">
        <v>3214</v>
      </c>
      <c r="P2511" t="s">
        <v>3214</v>
      </c>
      <c r="Q2511" t="s">
        <v>747</v>
      </c>
      <c r="R2511" t="s">
        <v>79</v>
      </c>
      <c r="S2511" t="s">
        <v>40</v>
      </c>
      <c r="T2511" t="s">
        <v>748</v>
      </c>
      <c r="U2511" t="s">
        <v>100</v>
      </c>
      <c r="V2511" t="s">
        <v>80</v>
      </c>
      <c r="W2511">
        <v>83500</v>
      </c>
      <c r="X2511" t="s">
        <v>81</v>
      </c>
      <c r="Y2511">
        <v>40</v>
      </c>
      <c r="Z2511" t="s">
        <v>3216</v>
      </c>
      <c r="AA2511" t="s">
        <v>3216</v>
      </c>
      <c r="AB2511" t="s">
        <v>90</v>
      </c>
      <c r="AC2511" t="s">
        <v>84</v>
      </c>
      <c r="AD2511">
        <f>_xlfn.XLOOKUP(MIS[[#This Row],[TRADING SYMBOL]],[1]Sheet1!$D:$D,[1]Sheet1!$C:$C)</f>
        <v>99.8</v>
      </c>
      <c r="AE2511">
        <f>MIS[[#This Row],[OrderAverageTradedPrice]]*MIS[[#This Row],[OrderQuantity]]</f>
        <v>5213</v>
      </c>
      <c r="AF2511">
        <f>MIS[[#This Row],[LTP]]*MIS[[#This Row],[OrderQuantity]]</f>
        <v>3992</v>
      </c>
      <c r="AG2511">
        <f>IF(MIS[[#This Row],[OrderSide]]="SELL",MIS[[#This Row],[VALUE]]-MIS[[#This Row],[LIVE_VALUE]],MIS[[#This Row],[LIVE_VALUE]]-MIS[[#This Row],[VALUE]])</f>
        <v>-1221</v>
      </c>
      <c r="AH2511" t="str" cm="1">
        <f t="array" ref="AH2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1" t="str">
        <f>MIS[[#This Row],[TRADING SYMBOL]]</f>
        <v>SENSEX2552083500CE</v>
      </c>
      <c r="AJ2511" t="str">
        <f>IF(RIGHT(MIS[[#This Row],[Main/Hedge]],4)="MAIN","MAIN","HEDGE")</f>
        <v>MAIN</v>
      </c>
      <c r="AK2511" t="str" cm="1">
        <f t="array" ref="AK2511">_xlfn._xlws.FILTER(Table4[Column1],ISNUMBER(SEARCH(Table4[Column1],MIS[[#This Row],[OrderUniqueIdentifier]])),"")</f>
        <v>MS</v>
      </c>
    </row>
    <row r="2512" spans="1:37" x14ac:dyDescent="0.25">
      <c r="A2512" t="s">
        <v>71</v>
      </c>
      <c r="B2512" t="s">
        <v>1029</v>
      </c>
      <c r="C2512" t="s">
        <v>4873</v>
      </c>
      <c r="D2512" t="s">
        <v>72</v>
      </c>
      <c r="E2512" t="s">
        <v>126</v>
      </c>
      <c r="F2512" t="s">
        <v>98</v>
      </c>
      <c r="G2512" t="s">
        <v>74</v>
      </c>
      <c r="H2512" t="s">
        <v>75</v>
      </c>
      <c r="I2512" t="s">
        <v>76</v>
      </c>
      <c r="J2512" t="s">
        <v>77</v>
      </c>
      <c r="K2512">
        <v>40</v>
      </c>
      <c r="L2512" t="s">
        <v>77</v>
      </c>
      <c r="M2512" t="s">
        <v>78</v>
      </c>
      <c r="N2512" t="s">
        <v>4794</v>
      </c>
      <c r="O2512" t="s">
        <v>3213</v>
      </c>
      <c r="P2512" t="s">
        <v>3214</v>
      </c>
      <c r="Q2512" t="s">
        <v>127</v>
      </c>
      <c r="R2512" t="s">
        <v>79</v>
      </c>
      <c r="S2512" t="s">
        <v>40</v>
      </c>
      <c r="T2512" t="s">
        <v>128</v>
      </c>
      <c r="U2512" t="s">
        <v>100</v>
      </c>
      <c r="V2512" t="s">
        <v>80</v>
      </c>
      <c r="W2512">
        <v>83300</v>
      </c>
      <c r="X2512" t="s">
        <v>81</v>
      </c>
      <c r="Y2512">
        <v>40</v>
      </c>
      <c r="Z2512" t="s">
        <v>3215</v>
      </c>
      <c r="AA2512" t="s">
        <v>3216</v>
      </c>
      <c r="AB2512" t="s">
        <v>90</v>
      </c>
      <c r="AC2512" t="s">
        <v>84</v>
      </c>
      <c r="AD2512">
        <f>_xlfn.XLOOKUP(MIS[[#This Row],[TRADING SYMBOL]],[1]Sheet1!$D:$D,[1]Sheet1!$C:$C)</f>
        <v>130.19999999999999</v>
      </c>
      <c r="AE2512">
        <f>MIS[[#This Row],[OrderAverageTradedPrice]]*MIS[[#This Row],[OrderQuantity]]</f>
        <v>6738</v>
      </c>
      <c r="AF2512">
        <f>MIS[[#This Row],[LTP]]*MIS[[#This Row],[OrderQuantity]]</f>
        <v>5208</v>
      </c>
      <c r="AG2512">
        <f>IF(MIS[[#This Row],[OrderSide]]="SELL",MIS[[#This Row],[VALUE]]-MIS[[#This Row],[LIVE_VALUE]],MIS[[#This Row],[LIVE_VALUE]]-MIS[[#This Row],[VALUE]])</f>
        <v>-1530</v>
      </c>
      <c r="AH2512" t="str" cm="1">
        <f t="array" ref="AH2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2" t="str">
        <f>MIS[[#This Row],[TRADING SYMBOL]]</f>
        <v>SENSEX2552083300CE</v>
      </c>
      <c r="AJ2512" t="str">
        <f>IF(RIGHT(MIS[[#This Row],[Main/Hedge]],4)="MAIN","MAIN","HEDGE")</f>
        <v>MAIN</v>
      </c>
      <c r="AK2512" t="str" cm="1">
        <f t="array" ref="AK2512">_xlfn._xlws.FILTER(Table4[Column1],ISNUMBER(SEARCH(Table4[Column1],MIS[[#This Row],[OrderUniqueIdentifier]])),"")</f>
        <v>MS</v>
      </c>
    </row>
    <row r="2513" spans="1:37" x14ac:dyDescent="0.25">
      <c r="A2513" t="s">
        <v>71</v>
      </c>
      <c r="B2513" t="s">
        <v>1029</v>
      </c>
      <c r="C2513" t="s">
        <v>4874</v>
      </c>
      <c r="D2513" t="s">
        <v>72</v>
      </c>
      <c r="E2513" t="s">
        <v>211</v>
      </c>
      <c r="F2513" t="s">
        <v>98</v>
      </c>
      <c r="G2513" t="s">
        <v>74</v>
      </c>
      <c r="H2513" t="s">
        <v>75</v>
      </c>
      <c r="I2513" t="s">
        <v>76</v>
      </c>
      <c r="J2513" t="s">
        <v>77</v>
      </c>
      <c r="K2513">
        <v>40</v>
      </c>
      <c r="L2513" t="s">
        <v>77</v>
      </c>
      <c r="M2513" t="s">
        <v>78</v>
      </c>
      <c r="N2513" t="s">
        <v>4875</v>
      </c>
      <c r="O2513" t="s">
        <v>3214</v>
      </c>
      <c r="P2513" t="s">
        <v>3214</v>
      </c>
      <c r="Q2513" t="s">
        <v>213</v>
      </c>
      <c r="R2513" t="s">
        <v>79</v>
      </c>
      <c r="S2513" t="s">
        <v>40</v>
      </c>
      <c r="T2513" t="s">
        <v>214</v>
      </c>
      <c r="U2513" t="s">
        <v>100</v>
      </c>
      <c r="V2513" t="s">
        <v>80</v>
      </c>
      <c r="W2513">
        <v>83400</v>
      </c>
      <c r="X2513" t="s">
        <v>81</v>
      </c>
      <c r="Y2513">
        <v>40</v>
      </c>
      <c r="Z2513" t="s">
        <v>3216</v>
      </c>
      <c r="AA2513" t="s">
        <v>3216</v>
      </c>
      <c r="AB2513" t="s">
        <v>90</v>
      </c>
      <c r="AC2513" t="s">
        <v>84</v>
      </c>
      <c r="AD2513">
        <f>_xlfn.XLOOKUP(MIS[[#This Row],[TRADING SYMBOL]],[1]Sheet1!$D:$D,[1]Sheet1!$C:$C)</f>
        <v>114.3</v>
      </c>
      <c r="AE2513">
        <f>MIS[[#This Row],[OrderAverageTradedPrice]]*MIS[[#This Row],[OrderQuantity]]</f>
        <v>5922</v>
      </c>
      <c r="AF2513">
        <f>MIS[[#This Row],[LTP]]*MIS[[#This Row],[OrderQuantity]]</f>
        <v>4572</v>
      </c>
      <c r="AG2513">
        <f>IF(MIS[[#This Row],[OrderSide]]="SELL",MIS[[#This Row],[VALUE]]-MIS[[#This Row],[LIVE_VALUE]],MIS[[#This Row],[LIVE_VALUE]]-MIS[[#This Row],[VALUE]])</f>
        <v>-1350</v>
      </c>
      <c r="AH2513" t="str" cm="1">
        <f t="array" ref="AH2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3" t="str">
        <f>MIS[[#This Row],[TRADING SYMBOL]]</f>
        <v>SENSEX2552083400CE</v>
      </c>
      <c r="AJ2513" t="str">
        <f>IF(RIGHT(MIS[[#This Row],[Main/Hedge]],4)="MAIN","MAIN","HEDGE")</f>
        <v>MAIN</v>
      </c>
      <c r="AK2513" t="str" cm="1">
        <f t="array" ref="AK2513">_xlfn._xlws.FILTER(Table4[Column1],ISNUMBER(SEARCH(Table4[Column1],MIS[[#This Row],[OrderUniqueIdentifier]])),"")</f>
        <v>MS</v>
      </c>
    </row>
    <row r="2514" spans="1:37" x14ac:dyDescent="0.25">
      <c r="A2514" t="s">
        <v>71</v>
      </c>
      <c r="B2514" t="s">
        <v>1037</v>
      </c>
      <c r="C2514" t="s">
        <v>4899</v>
      </c>
      <c r="D2514" t="s">
        <v>72</v>
      </c>
      <c r="E2514" t="s">
        <v>211</v>
      </c>
      <c r="F2514" t="s">
        <v>98</v>
      </c>
      <c r="G2514" t="s">
        <v>74</v>
      </c>
      <c r="H2514" t="s">
        <v>75</v>
      </c>
      <c r="I2514" t="s">
        <v>76</v>
      </c>
      <c r="J2514" t="s">
        <v>77</v>
      </c>
      <c r="K2514">
        <v>20</v>
      </c>
      <c r="L2514" t="s">
        <v>77</v>
      </c>
      <c r="M2514" t="s">
        <v>78</v>
      </c>
      <c r="N2514" t="s">
        <v>4237</v>
      </c>
      <c r="O2514" t="s">
        <v>3213</v>
      </c>
      <c r="P2514" t="s">
        <v>3214</v>
      </c>
      <c r="Q2514" t="s">
        <v>213</v>
      </c>
      <c r="R2514" t="s">
        <v>79</v>
      </c>
      <c r="S2514" t="s">
        <v>40</v>
      </c>
      <c r="T2514" t="s">
        <v>214</v>
      </c>
      <c r="U2514" t="s">
        <v>100</v>
      </c>
      <c r="V2514" t="s">
        <v>80</v>
      </c>
      <c r="W2514">
        <v>83400</v>
      </c>
      <c r="X2514" t="s">
        <v>81</v>
      </c>
      <c r="Y2514">
        <v>20</v>
      </c>
      <c r="Z2514" t="s">
        <v>3215</v>
      </c>
      <c r="AA2514" t="s">
        <v>3216</v>
      </c>
      <c r="AB2514" t="s">
        <v>90</v>
      </c>
      <c r="AC2514" t="s">
        <v>84</v>
      </c>
      <c r="AD2514">
        <f>_xlfn.XLOOKUP(MIS[[#This Row],[TRADING SYMBOL]],[1]Sheet1!$D:$D,[1]Sheet1!$C:$C)</f>
        <v>114.3</v>
      </c>
      <c r="AE2514">
        <f>MIS[[#This Row],[OrderAverageTradedPrice]]*MIS[[#This Row],[OrderQuantity]]</f>
        <v>2962</v>
      </c>
      <c r="AF2514">
        <f>MIS[[#This Row],[LTP]]*MIS[[#This Row],[OrderQuantity]]</f>
        <v>2286</v>
      </c>
      <c r="AG2514">
        <f>IF(MIS[[#This Row],[OrderSide]]="SELL",MIS[[#This Row],[VALUE]]-MIS[[#This Row],[LIVE_VALUE]],MIS[[#This Row],[LIVE_VALUE]]-MIS[[#This Row],[VALUE]])</f>
        <v>-676</v>
      </c>
      <c r="AH2514" t="str" cm="1">
        <f t="array" ref="AH2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4" t="str">
        <f>MIS[[#This Row],[TRADING SYMBOL]]</f>
        <v>SENSEX2552083400CE</v>
      </c>
      <c r="AJ2514" t="str">
        <f>IF(RIGHT(MIS[[#This Row],[Main/Hedge]],4)="MAIN","MAIN","HEDGE")</f>
        <v>MAIN</v>
      </c>
      <c r="AK2514" t="str" cm="1">
        <f t="array" ref="AK2514">_xlfn._xlws.FILTER(Table4[Column1],ISNUMBER(SEARCH(Table4[Column1],MIS[[#This Row],[OrderUniqueIdentifier]])),"")</f>
        <v>MS</v>
      </c>
    </row>
    <row r="2515" spans="1:37" x14ac:dyDescent="0.25">
      <c r="A2515" t="s">
        <v>71</v>
      </c>
      <c r="B2515" t="s">
        <v>1037</v>
      </c>
      <c r="C2515" t="s">
        <v>4903</v>
      </c>
      <c r="D2515" t="s">
        <v>72</v>
      </c>
      <c r="E2515" t="s">
        <v>744</v>
      </c>
      <c r="F2515" t="s">
        <v>98</v>
      </c>
      <c r="G2515" t="s">
        <v>74</v>
      </c>
      <c r="H2515" t="s">
        <v>75</v>
      </c>
      <c r="I2515" t="s">
        <v>76</v>
      </c>
      <c r="J2515" t="s">
        <v>77</v>
      </c>
      <c r="K2515">
        <v>20</v>
      </c>
      <c r="L2515" t="s">
        <v>77</v>
      </c>
      <c r="M2515" t="s">
        <v>78</v>
      </c>
      <c r="N2515" t="s">
        <v>4904</v>
      </c>
      <c r="O2515" t="s">
        <v>3214</v>
      </c>
      <c r="P2515" t="s">
        <v>3214</v>
      </c>
      <c r="Q2515" t="s">
        <v>747</v>
      </c>
      <c r="R2515" t="s">
        <v>79</v>
      </c>
      <c r="S2515" t="s">
        <v>40</v>
      </c>
      <c r="T2515" t="s">
        <v>748</v>
      </c>
      <c r="U2515" t="s">
        <v>100</v>
      </c>
      <c r="V2515" t="s">
        <v>80</v>
      </c>
      <c r="W2515">
        <v>83500</v>
      </c>
      <c r="X2515" t="s">
        <v>81</v>
      </c>
      <c r="Y2515">
        <v>20</v>
      </c>
      <c r="Z2515" t="s">
        <v>3216</v>
      </c>
      <c r="AA2515" t="s">
        <v>3216</v>
      </c>
      <c r="AB2515" t="s">
        <v>90</v>
      </c>
      <c r="AC2515" t="s">
        <v>84</v>
      </c>
      <c r="AD2515">
        <f>_xlfn.XLOOKUP(MIS[[#This Row],[TRADING SYMBOL]],[1]Sheet1!$D:$D,[1]Sheet1!$C:$C)</f>
        <v>99.8</v>
      </c>
      <c r="AE2515">
        <f>MIS[[#This Row],[OrderAverageTradedPrice]]*MIS[[#This Row],[OrderQuantity]]</f>
        <v>2602</v>
      </c>
      <c r="AF2515">
        <f>MIS[[#This Row],[LTP]]*MIS[[#This Row],[OrderQuantity]]</f>
        <v>1996</v>
      </c>
      <c r="AG2515">
        <f>IF(MIS[[#This Row],[OrderSide]]="SELL",MIS[[#This Row],[VALUE]]-MIS[[#This Row],[LIVE_VALUE]],MIS[[#This Row],[LIVE_VALUE]]-MIS[[#This Row],[VALUE]])</f>
        <v>-606</v>
      </c>
      <c r="AH2515" t="str" cm="1">
        <f t="array" ref="AH2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5" t="str">
        <f>MIS[[#This Row],[TRADING SYMBOL]]</f>
        <v>SENSEX2552083500CE</v>
      </c>
      <c r="AJ2515" t="str">
        <f>IF(RIGHT(MIS[[#This Row],[Main/Hedge]],4)="MAIN","MAIN","HEDGE")</f>
        <v>MAIN</v>
      </c>
      <c r="AK2515" t="str" cm="1">
        <f t="array" ref="AK2515">_xlfn._xlws.FILTER(Table4[Column1],ISNUMBER(SEARCH(Table4[Column1],MIS[[#This Row],[OrderUniqueIdentifier]])),"")</f>
        <v>MS</v>
      </c>
    </row>
    <row r="2516" spans="1:37" x14ac:dyDescent="0.25">
      <c r="A2516" t="s">
        <v>71</v>
      </c>
      <c r="B2516" t="s">
        <v>1045</v>
      </c>
      <c r="C2516" t="s">
        <v>4928</v>
      </c>
      <c r="D2516" t="s">
        <v>72</v>
      </c>
      <c r="E2516" t="s">
        <v>744</v>
      </c>
      <c r="F2516" t="s">
        <v>98</v>
      </c>
      <c r="G2516" t="s">
        <v>74</v>
      </c>
      <c r="H2516" t="s">
        <v>75</v>
      </c>
      <c r="I2516" t="s">
        <v>76</v>
      </c>
      <c r="J2516" t="s">
        <v>77</v>
      </c>
      <c r="K2516">
        <v>60</v>
      </c>
      <c r="L2516" t="s">
        <v>77</v>
      </c>
      <c r="M2516" t="s">
        <v>78</v>
      </c>
      <c r="N2516" t="s">
        <v>4929</v>
      </c>
      <c r="O2516" t="s">
        <v>3213</v>
      </c>
      <c r="P2516" t="s">
        <v>3214</v>
      </c>
      <c r="Q2516" t="s">
        <v>747</v>
      </c>
      <c r="R2516" t="s">
        <v>79</v>
      </c>
      <c r="S2516" t="s">
        <v>40</v>
      </c>
      <c r="T2516" t="s">
        <v>748</v>
      </c>
      <c r="U2516" t="s">
        <v>100</v>
      </c>
      <c r="V2516" t="s">
        <v>80</v>
      </c>
      <c r="W2516">
        <v>83500</v>
      </c>
      <c r="X2516" t="s">
        <v>81</v>
      </c>
      <c r="Y2516">
        <v>60</v>
      </c>
      <c r="Z2516" t="s">
        <v>3215</v>
      </c>
      <c r="AA2516" t="s">
        <v>3216</v>
      </c>
      <c r="AB2516" t="s">
        <v>90</v>
      </c>
      <c r="AC2516" t="s">
        <v>84</v>
      </c>
      <c r="AD2516">
        <f>_xlfn.XLOOKUP(MIS[[#This Row],[TRADING SYMBOL]],[1]Sheet1!$D:$D,[1]Sheet1!$C:$C)</f>
        <v>99.8</v>
      </c>
      <c r="AE2516">
        <f>MIS[[#This Row],[OrderAverageTradedPrice]]*MIS[[#This Row],[OrderQuantity]]</f>
        <v>7811.9999999999991</v>
      </c>
      <c r="AF2516">
        <f>MIS[[#This Row],[LTP]]*MIS[[#This Row],[OrderQuantity]]</f>
        <v>5988</v>
      </c>
      <c r="AG2516">
        <f>IF(MIS[[#This Row],[OrderSide]]="SELL",MIS[[#This Row],[VALUE]]-MIS[[#This Row],[LIVE_VALUE]],MIS[[#This Row],[LIVE_VALUE]]-MIS[[#This Row],[VALUE]])</f>
        <v>-1823.9999999999991</v>
      </c>
      <c r="AH2516" t="str" cm="1">
        <f t="array" ref="AH2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6" t="str">
        <f>MIS[[#This Row],[TRADING SYMBOL]]</f>
        <v>SENSEX2552083500CE</v>
      </c>
      <c r="AJ2516" t="str">
        <f>IF(RIGHT(MIS[[#This Row],[Main/Hedge]],4)="MAIN","MAIN","HEDGE")</f>
        <v>MAIN</v>
      </c>
      <c r="AK2516" t="str" cm="1">
        <f t="array" ref="AK2516">_xlfn._xlws.FILTER(Table4[Column1],ISNUMBER(SEARCH(Table4[Column1],MIS[[#This Row],[OrderUniqueIdentifier]])),"")</f>
        <v>MS</v>
      </c>
    </row>
    <row r="2517" spans="1:37" x14ac:dyDescent="0.25">
      <c r="A2517" t="s">
        <v>71</v>
      </c>
      <c r="B2517" t="s">
        <v>1070</v>
      </c>
      <c r="C2517" t="s">
        <v>5001</v>
      </c>
      <c r="D2517" t="s">
        <v>72</v>
      </c>
      <c r="E2517" t="s">
        <v>120</v>
      </c>
      <c r="F2517" t="s">
        <v>98</v>
      </c>
      <c r="G2517" t="s">
        <v>74</v>
      </c>
      <c r="H2517" t="s">
        <v>75</v>
      </c>
      <c r="I2517" t="s">
        <v>76</v>
      </c>
      <c r="J2517" t="s">
        <v>77</v>
      </c>
      <c r="K2517">
        <v>20</v>
      </c>
      <c r="L2517" t="s">
        <v>77</v>
      </c>
      <c r="M2517" t="s">
        <v>78</v>
      </c>
      <c r="N2517" t="s">
        <v>5002</v>
      </c>
      <c r="O2517" t="s">
        <v>3214</v>
      </c>
      <c r="P2517" t="s">
        <v>3214</v>
      </c>
      <c r="Q2517" t="s">
        <v>121</v>
      </c>
      <c r="R2517" t="s">
        <v>79</v>
      </c>
      <c r="S2517" t="s">
        <v>40</v>
      </c>
      <c r="T2517" t="s">
        <v>122</v>
      </c>
      <c r="U2517" t="s">
        <v>100</v>
      </c>
      <c r="V2517" t="s">
        <v>80</v>
      </c>
      <c r="W2517">
        <v>81100</v>
      </c>
      <c r="X2517" t="s">
        <v>85</v>
      </c>
      <c r="Y2517">
        <v>20</v>
      </c>
      <c r="Z2517" t="s">
        <v>3216</v>
      </c>
      <c r="AA2517" t="s">
        <v>3216</v>
      </c>
      <c r="AB2517" t="s">
        <v>107</v>
      </c>
      <c r="AC2517" t="s">
        <v>84</v>
      </c>
      <c r="AD2517">
        <f>_xlfn.XLOOKUP(MIS[[#This Row],[TRADING SYMBOL]],[1]Sheet1!$D:$D,[1]Sheet1!$C:$C)</f>
        <v>100.2</v>
      </c>
      <c r="AE2517">
        <f>MIS[[#This Row],[OrderAverageTradedPrice]]*MIS[[#This Row],[OrderQuantity]]</f>
        <v>3310</v>
      </c>
      <c r="AF2517">
        <f>MIS[[#This Row],[LTP]]*MIS[[#This Row],[OrderQuantity]]</f>
        <v>2004</v>
      </c>
      <c r="AG2517">
        <f>IF(MIS[[#This Row],[OrderSide]]="SELL",MIS[[#This Row],[VALUE]]-MIS[[#This Row],[LIVE_VALUE]],MIS[[#This Row],[LIVE_VALUE]]-MIS[[#This Row],[VALUE]])</f>
        <v>-1306</v>
      </c>
      <c r="AH2517" t="str" cm="1">
        <f t="array" ref="AH2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7" t="str">
        <f>MIS[[#This Row],[TRADING SYMBOL]]</f>
        <v>SENSEX2552081100PE</v>
      </c>
      <c r="AJ2517" t="str">
        <f>IF(RIGHT(MIS[[#This Row],[Main/Hedge]],4)="MAIN","MAIN","HEDGE")</f>
        <v>MAIN</v>
      </c>
      <c r="AK2517" t="str" cm="1">
        <f t="array" ref="AK2517">_xlfn._xlws.FILTER(Table4[Column1],ISNUMBER(SEARCH(Table4[Column1],MIS[[#This Row],[OrderUniqueIdentifier]])),"")</f>
        <v>MS</v>
      </c>
    </row>
    <row r="2518" spans="1:37" x14ac:dyDescent="0.25">
      <c r="A2518" t="s">
        <v>71</v>
      </c>
      <c r="B2518" t="s">
        <v>1077</v>
      </c>
      <c r="C2518" t="s">
        <v>5029</v>
      </c>
      <c r="D2518" t="s">
        <v>72</v>
      </c>
      <c r="E2518" t="s">
        <v>744</v>
      </c>
      <c r="F2518" t="s">
        <v>98</v>
      </c>
      <c r="G2518" t="s">
        <v>74</v>
      </c>
      <c r="H2518" t="s">
        <v>75</v>
      </c>
      <c r="I2518" t="s">
        <v>76</v>
      </c>
      <c r="J2518" t="s">
        <v>77</v>
      </c>
      <c r="K2518">
        <v>160</v>
      </c>
      <c r="L2518" t="s">
        <v>77</v>
      </c>
      <c r="M2518" t="s">
        <v>78</v>
      </c>
      <c r="N2518" t="s">
        <v>5030</v>
      </c>
      <c r="O2518" t="s">
        <v>3213</v>
      </c>
      <c r="P2518" t="s">
        <v>3214</v>
      </c>
      <c r="Q2518" t="s">
        <v>747</v>
      </c>
      <c r="R2518" t="s">
        <v>79</v>
      </c>
      <c r="S2518" t="s">
        <v>40</v>
      </c>
      <c r="T2518" t="s">
        <v>748</v>
      </c>
      <c r="U2518" t="s">
        <v>100</v>
      </c>
      <c r="V2518" t="s">
        <v>80</v>
      </c>
      <c r="W2518">
        <v>83500</v>
      </c>
      <c r="X2518" t="s">
        <v>81</v>
      </c>
      <c r="Y2518">
        <v>160</v>
      </c>
      <c r="Z2518" t="s">
        <v>3215</v>
      </c>
      <c r="AA2518" t="s">
        <v>3216</v>
      </c>
      <c r="AB2518" t="s">
        <v>90</v>
      </c>
      <c r="AC2518" t="s">
        <v>84</v>
      </c>
      <c r="AD2518">
        <f>_xlfn.XLOOKUP(MIS[[#This Row],[TRADING SYMBOL]],[1]Sheet1!$D:$D,[1]Sheet1!$C:$C)</f>
        <v>99.8</v>
      </c>
      <c r="AE2518">
        <f>MIS[[#This Row],[OrderAverageTradedPrice]]*MIS[[#This Row],[OrderQuantity]]</f>
        <v>20740</v>
      </c>
      <c r="AF2518">
        <f>MIS[[#This Row],[LTP]]*MIS[[#This Row],[OrderQuantity]]</f>
        <v>15968</v>
      </c>
      <c r="AG2518">
        <f>IF(MIS[[#This Row],[OrderSide]]="SELL",MIS[[#This Row],[VALUE]]-MIS[[#This Row],[LIVE_VALUE]],MIS[[#This Row],[LIVE_VALUE]]-MIS[[#This Row],[VALUE]])</f>
        <v>-4772</v>
      </c>
      <c r="AH2518" t="str" cm="1">
        <f t="array" ref="AH2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8" t="str">
        <f>MIS[[#This Row],[TRADING SYMBOL]]</f>
        <v>SENSEX2552083500CE</v>
      </c>
      <c r="AJ2518" t="str">
        <f>IF(RIGHT(MIS[[#This Row],[Main/Hedge]],4)="MAIN","MAIN","HEDGE")</f>
        <v>MAIN</v>
      </c>
      <c r="AK2518" t="str" cm="1">
        <f t="array" ref="AK2518">_xlfn._xlws.FILTER(Table4[Column1],ISNUMBER(SEARCH(Table4[Column1],MIS[[#This Row],[OrderUniqueIdentifier]])),"")</f>
        <v>MS</v>
      </c>
    </row>
    <row r="2519" spans="1:37" x14ac:dyDescent="0.25">
      <c r="A2519" t="s">
        <v>71</v>
      </c>
      <c r="B2519" t="s">
        <v>1077</v>
      </c>
      <c r="C2519" t="s">
        <v>5031</v>
      </c>
      <c r="D2519" t="s">
        <v>72</v>
      </c>
      <c r="E2519" t="s">
        <v>3226</v>
      </c>
      <c r="F2519" t="s">
        <v>98</v>
      </c>
      <c r="G2519" t="s">
        <v>74</v>
      </c>
      <c r="H2519" t="s">
        <v>75</v>
      </c>
      <c r="I2519" t="s">
        <v>76</v>
      </c>
      <c r="J2519" t="s">
        <v>77</v>
      </c>
      <c r="K2519">
        <v>160</v>
      </c>
      <c r="L2519" t="s">
        <v>77</v>
      </c>
      <c r="M2519" t="s">
        <v>78</v>
      </c>
      <c r="N2519" t="s">
        <v>5032</v>
      </c>
      <c r="O2519" t="s">
        <v>3214</v>
      </c>
      <c r="P2519" t="s">
        <v>3214</v>
      </c>
      <c r="Q2519" t="s">
        <v>3229</v>
      </c>
      <c r="R2519" t="s">
        <v>79</v>
      </c>
      <c r="S2519" t="s">
        <v>40</v>
      </c>
      <c r="T2519" t="s">
        <v>3230</v>
      </c>
      <c r="U2519" t="s">
        <v>100</v>
      </c>
      <c r="V2519" t="s">
        <v>80</v>
      </c>
      <c r="W2519">
        <v>81300</v>
      </c>
      <c r="X2519" t="s">
        <v>85</v>
      </c>
      <c r="Y2519">
        <v>160</v>
      </c>
      <c r="Z2519" t="s">
        <v>3216</v>
      </c>
      <c r="AA2519" t="s">
        <v>3216</v>
      </c>
      <c r="AB2519" t="s">
        <v>107</v>
      </c>
      <c r="AC2519" t="s">
        <v>84</v>
      </c>
      <c r="AD2519">
        <f>_xlfn.XLOOKUP(MIS[[#This Row],[TRADING SYMBOL]],[1]Sheet1!$D:$D,[1]Sheet1!$C:$C)</f>
        <v>124</v>
      </c>
      <c r="AE2519">
        <f>MIS[[#This Row],[OrderAverageTradedPrice]]*MIS[[#This Row],[OrderQuantity]]</f>
        <v>32047</v>
      </c>
      <c r="AF2519">
        <f>MIS[[#This Row],[LTP]]*MIS[[#This Row],[OrderQuantity]]</f>
        <v>19840</v>
      </c>
      <c r="AG2519">
        <f>IF(MIS[[#This Row],[OrderSide]]="SELL",MIS[[#This Row],[VALUE]]-MIS[[#This Row],[LIVE_VALUE]],MIS[[#This Row],[LIVE_VALUE]]-MIS[[#This Row],[VALUE]])</f>
        <v>-12207</v>
      </c>
      <c r="AH2519" t="str" cm="1">
        <f t="array" ref="AH2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9" t="str">
        <f>MIS[[#This Row],[TRADING SYMBOL]]</f>
        <v>SENSEX2552081300PE</v>
      </c>
      <c r="AJ2519" t="str">
        <f>IF(RIGHT(MIS[[#This Row],[Main/Hedge]],4)="MAIN","MAIN","HEDGE")</f>
        <v>MAIN</v>
      </c>
      <c r="AK2519" t="str" cm="1">
        <f t="array" ref="AK2519">_xlfn._xlws.FILTER(Table4[Column1],ISNUMBER(SEARCH(Table4[Column1],MIS[[#This Row],[OrderUniqueIdentifier]])),"")</f>
        <v>MS</v>
      </c>
    </row>
    <row r="2520" spans="1:37" x14ac:dyDescent="0.25">
      <c r="A2520" t="s">
        <v>71</v>
      </c>
      <c r="B2520" t="s">
        <v>1086</v>
      </c>
      <c r="C2520" t="s">
        <v>5058</v>
      </c>
      <c r="D2520" t="s">
        <v>72</v>
      </c>
      <c r="E2520" t="s">
        <v>744</v>
      </c>
      <c r="F2520" t="s">
        <v>98</v>
      </c>
      <c r="G2520" t="s">
        <v>74</v>
      </c>
      <c r="H2520" t="s">
        <v>75</v>
      </c>
      <c r="I2520" t="s">
        <v>76</v>
      </c>
      <c r="J2520" t="s">
        <v>77</v>
      </c>
      <c r="K2520">
        <v>40</v>
      </c>
      <c r="L2520" t="s">
        <v>77</v>
      </c>
      <c r="M2520" t="s">
        <v>78</v>
      </c>
      <c r="N2520" t="s">
        <v>5059</v>
      </c>
      <c r="O2520" t="s">
        <v>3213</v>
      </c>
      <c r="P2520" t="s">
        <v>3214</v>
      </c>
      <c r="Q2520" t="s">
        <v>747</v>
      </c>
      <c r="R2520" t="s">
        <v>79</v>
      </c>
      <c r="S2520" t="s">
        <v>40</v>
      </c>
      <c r="T2520" t="s">
        <v>748</v>
      </c>
      <c r="U2520" t="s">
        <v>100</v>
      </c>
      <c r="V2520" t="s">
        <v>80</v>
      </c>
      <c r="W2520">
        <v>83500</v>
      </c>
      <c r="X2520" t="s">
        <v>81</v>
      </c>
      <c r="Y2520">
        <v>40</v>
      </c>
      <c r="Z2520" t="s">
        <v>3215</v>
      </c>
      <c r="AA2520" t="s">
        <v>3216</v>
      </c>
      <c r="AB2520" t="s">
        <v>90</v>
      </c>
      <c r="AC2520" t="s">
        <v>84</v>
      </c>
      <c r="AD2520">
        <f>_xlfn.XLOOKUP(MIS[[#This Row],[TRADING SYMBOL]],[1]Sheet1!$D:$D,[1]Sheet1!$C:$C)</f>
        <v>99.8</v>
      </c>
      <c r="AE2520">
        <f>MIS[[#This Row],[OrderAverageTradedPrice]]*MIS[[#This Row],[OrderQuantity]]</f>
        <v>5193</v>
      </c>
      <c r="AF2520">
        <f>MIS[[#This Row],[LTP]]*MIS[[#This Row],[OrderQuantity]]</f>
        <v>3992</v>
      </c>
      <c r="AG2520">
        <f>IF(MIS[[#This Row],[OrderSide]]="SELL",MIS[[#This Row],[VALUE]]-MIS[[#This Row],[LIVE_VALUE]],MIS[[#This Row],[LIVE_VALUE]]-MIS[[#This Row],[VALUE]])</f>
        <v>-1201</v>
      </c>
      <c r="AH2520" t="str" cm="1">
        <f t="array" ref="AH2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0" t="str">
        <f>MIS[[#This Row],[TRADING SYMBOL]]</f>
        <v>SENSEX2552083500CE</v>
      </c>
      <c r="AJ2520" t="str">
        <f>IF(RIGHT(MIS[[#This Row],[Main/Hedge]],4)="MAIN","MAIN","HEDGE")</f>
        <v>MAIN</v>
      </c>
      <c r="AK2520" t="str" cm="1">
        <f t="array" ref="AK2520">_xlfn._xlws.FILTER(Table4[Column1],ISNUMBER(SEARCH(Table4[Column1],MIS[[#This Row],[OrderUniqueIdentifier]])),"")</f>
        <v>MS</v>
      </c>
    </row>
    <row r="2521" spans="1:37" x14ac:dyDescent="0.25">
      <c r="A2521" t="s">
        <v>71</v>
      </c>
      <c r="B2521" t="s">
        <v>1086</v>
      </c>
      <c r="C2521" t="s">
        <v>5060</v>
      </c>
      <c r="D2521" t="s">
        <v>72</v>
      </c>
      <c r="E2521" t="s">
        <v>3226</v>
      </c>
      <c r="F2521" t="s">
        <v>98</v>
      </c>
      <c r="G2521" t="s">
        <v>74</v>
      </c>
      <c r="H2521" t="s">
        <v>75</v>
      </c>
      <c r="I2521" t="s">
        <v>76</v>
      </c>
      <c r="J2521" t="s">
        <v>77</v>
      </c>
      <c r="K2521">
        <v>40</v>
      </c>
      <c r="L2521" t="s">
        <v>77</v>
      </c>
      <c r="M2521" t="s">
        <v>78</v>
      </c>
      <c r="N2521" t="s">
        <v>5061</v>
      </c>
      <c r="O2521" t="s">
        <v>3214</v>
      </c>
      <c r="P2521" t="s">
        <v>3214</v>
      </c>
      <c r="Q2521" t="s">
        <v>3229</v>
      </c>
      <c r="R2521" t="s">
        <v>79</v>
      </c>
      <c r="S2521" t="s">
        <v>40</v>
      </c>
      <c r="T2521" t="s">
        <v>3230</v>
      </c>
      <c r="U2521" t="s">
        <v>100</v>
      </c>
      <c r="V2521" t="s">
        <v>80</v>
      </c>
      <c r="W2521">
        <v>81300</v>
      </c>
      <c r="X2521" t="s">
        <v>85</v>
      </c>
      <c r="Y2521">
        <v>40</v>
      </c>
      <c r="Z2521" t="s">
        <v>3216</v>
      </c>
      <c r="AA2521" t="s">
        <v>3216</v>
      </c>
      <c r="AB2521" t="s">
        <v>107</v>
      </c>
      <c r="AC2521" t="s">
        <v>84</v>
      </c>
      <c r="AD2521">
        <f>_xlfn.XLOOKUP(MIS[[#This Row],[TRADING SYMBOL]],[1]Sheet1!$D:$D,[1]Sheet1!$C:$C)</f>
        <v>124</v>
      </c>
      <c r="AE2521">
        <f>MIS[[#This Row],[OrderAverageTradedPrice]]*MIS[[#This Row],[OrderQuantity]]</f>
        <v>7996</v>
      </c>
      <c r="AF2521">
        <f>MIS[[#This Row],[LTP]]*MIS[[#This Row],[OrderQuantity]]</f>
        <v>4960</v>
      </c>
      <c r="AG2521">
        <f>IF(MIS[[#This Row],[OrderSide]]="SELL",MIS[[#This Row],[VALUE]]-MIS[[#This Row],[LIVE_VALUE]],MIS[[#This Row],[LIVE_VALUE]]-MIS[[#This Row],[VALUE]])</f>
        <v>-3036</v>
      </c>
      <c r="AH2521" t="str" cm="1">
        <f t="array" ref="AH25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1" t="str">
        <f>MIS[[#This Row],[TRADING SYMBOL]]</f>
        <v>SENSEX2552081300PE</v>
      </c>
      <c r="AJ2521" t="str">
        <f>IF(RIGHT(MIS[[#This Row],[Main/Hedge]],4)="MAIN","MAIN","HEDGE")</f>
        <v>MAIN</v>
      </c>
      <c r="AK2521" t="str" cm="1">
        <f t="array" ref="AK2521">_xlfn._xlws.FILTER(Table4[Column1],ISNUMBER(SEARCH(Table4[Column1],MIS[[#This Row],[OrderUniqueIdentifier]])),"")</f>
        <v>MS</v>
      </c>
    </row>
    <row r="2522" spans="1:37" x14ac:dyDescent="0.25">
      <c r="A2522" t="s">
        <v>71</v>
      </c>
      <c r="B2522" t="s">
        <v>1093</v>
      </c>
      <c r="C2522" t="s">
        <v>5091</v>
      </c>
      <c r="D2522" t="s">
        <v>72</v>
      </c>
      <c r="E2522" t="s">
        <v>3226</v>
      </c>
      <c r="F2522" t="s">
        <v>98</v>
      </c>
      <c r="G2522" t="s">
        <v>74</v>
      </c>
      <c r="H2522" t="s">
        <v>75</v>
      </c>
      <c r="I2522" t="s">
        <v>76</v>
      </c>
      <c r="J2522" t="s">
        <v>77</v>
      </c>
      <c r="K2522">
        <v>80</v>
      </c>
      <c r="L2522" t="s">
        <v>77</v>
      </c>
      <c r="M2522" t="s">
        <v>78</v>
      </c>
      <c r="N2522" t="s">
        <v>4384</v>
      </c>
      <c r="O2522" t="s">
        <v>3213</v>
      </c>
      <c r="P2522" t="s">
        <v>3214</v>
      </c>
      <c r="Q2522" t="s">
        <v>3229</v>
      </c>
      <c r="R2522" t="s">
        <v>79</v>
      </c>
      <c r="S2522" t="s">
        <v>40</v>
      </c>
      <c r="T2522" t="s">
        <v>3230</v>
      </c>
      <c r="U2522" t="s">
        <v>100</v>
      </c>
      <c r="V2522" t="s">
        <v>80</v>
      </c>
      <c r="W2522">
        <v>81300</v>
      </c>
      <c r="X2522" t="s">
        <v>85</v>
      </c>
      <c r="Y2522">
        <v>80</v>
      </c>
      <c r="Z2522" t="s">
        <v>3215</v>
      </c>
      <c r="AA2522" t="s">
        <v>3216</v>
      </c>
      <c r="AB2522" t="s">
        <v>107</v>
      </c>
      <c r="AC2522" t="s">
        <v>84</v>
      </c>
      <c r="AD2522">
        <f>_xlfn.XLOOKUP(MIS[[#This Row],[TRADING SYMBOL]],[1]Sheet1!$D:$D,[1]Sheet1!$C:$C)</f>
        <v>124</v>
      </c>
      <c r="AE2522">
        <f>MIS[[#This Row],[OrderAverageTradedPrice]]*MIS[[#This Row],[OrderQuantity]]</f>
        <v>15936</v>
      </c>
      <c r="AF2522">
        <f>MIS[[#This Row],[LTP]]*MIS[[#This Row],[OrderQuantity]]</f>
        <v>9920</v>
      </c>
      <c r="AG2522">
        <f>IF(MIS[[#This Row],[OrderSide]]="SELL",MIS[[#This Row],[VALUE]]-MIS[[#This Row],[LIVE_VALUE]],MIS[[#This Row],[LIVE_VALUE]]-MIS[[#This Row],[VALUE]])</f>
        <v>-6016</v>
      </c>
      <c r="AH2522" t="str" cm="1">
        <f t="array" ref="AH2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2" t="str">
        <f>MIS[[#This Row],[TRADING SYMBOL]]</f>
        <v>SENSEX2552081300PE</v>
      </c>
      <c r="AJ2522" t="str">
        <f>IF(RIGHT(MIS[[#This Row],[Main/Hedge]],4)="MAIN","MAIN","HEDGE")</f>
        <v>MAIN</v>
      </c>
      <c r="AK2522" t="str" cm="1">
        <f t="array" ref="AK2522">_xlfn._xlws.FILTER(Table4[Column1],ISNUMBER(SEARCH(Table4[Column1],MIS[[#This Row],[OrderUniqueIdentifier]])),"")</f>
        <v>MS</v>
      </c>
    </row>
    <row r="2523" spans="1:37" x14ac:dyDescent="0.25">
      <c r="A2523" t="s">
        <v>71</v>
      </c>
      <c r="B2523" t="s">
        <v>1108</v>
      </c>
      <c r="C2523" t="s">
        <v>5117</v>
      </c>
      <c r="D2523" t="s">
        <v>72</v>
      </c>
      <c r="E2523" t="s">
        <v>126</v>
      </c>
      <c r="F2523" t="s">
        <v>98</v>
      </c>
      <c r="G2523" t="s">
        <v>74</v>
      </c>
      <c r="H2523" t="s">
        <v>75</v>
      </c>
      <c r="I2523" t="s">
        <v>76</v>
      </c>
      <c r="J2523" t="s">
        <v>77</v>
      </c>
      <c r="K2523">
        <v>40</v>
      </c>
      <c r="L2523" t="s">
        <v>77</v>
      </c>
      <c r="M2523" t="s">
        <v>78</v>
      </c>
      <c r="N2523" t="s">
        <v>5118</v>
      </c>
      <c r="O2523" t="s">
        <v>3213</v>
      </c>
      <c r="P2523" t="s">
        <v>3214</v>
      </c>
      <c r="Q2523" t="s">
        <v>127</v>
      </c>
      <c r="R2523" t="s">
        <v>79</v>
      </c>
      <c r="S2523" t="s">
        <v>40</v>
      </c>
      <c r="T2523" t="s">
        <v>128</v>
      </c>
      <c r="U2523" t="s">
        <v>100</v>
      </c>
      <c r="V2523" t="s">
        <v>80</v>
      </c>
      <c r="W2523">
        <v>83300</v>
      </c>
      <c r="X2523" t="s">
        <v>81</v>
      </c>
      <c r="Y2523">
        <v>40</v>
      </c>
      <c r="Z2523" t="s">
        <v>3215</v>
      </c>
      <c r="AA2523" t="s">
        <v>3216</v>
      </c>
      <c r="AB2523" t="s">
        <v>90</v>
      </c>
      <c r="AC2523" t="s">
        <v>84</v>
      </c>
      <c r="AD2523">
        <f>_xlfn.XLOOKUP(MIS[[#This Row],[TRADING SYMBOL]],[1]Sheet1!$D:$D,[1]Sheet1!$C:$C)</f>
        <v>130.19999999999999</v>
      </c>
      <c r="AE2523">
        <f>MIS[[#This Row],[OrderAverageTradedPrice]]*MIS[[#This Row],[OrderQuantity]]</f>
        <v>6706</v>
      </c>
      <c r="AF2523">
        <f>MIS[[#This Row],[LTP]]*MIS[[#This Row],[OrderQuantity]]</f>
        <v>5208</v>
      </c>
      <c r="AG2523">
        <f>IF(MIS[[#This Row],[OrderSide]]="SELL",MIS[[#This Row],[VALUE]]-MIS[[#This Row],[LIVE_VALUE]],MIS[[#This Row],[LIVE_VALUE]]-MIS[[#This Row],[VALUE]])</f>
        <v>-1498</v>
      </c>
      <c r="AH2523" t="str" cm="1">
        <f t="array" ref="AH2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3" t="str">
        <f>MIS[[#This Row],[TRADING SYMBOL]]</f>
        <v>SENSEX2552083300CE</v>
      </c>
      <c r="AJ2523" t="str">
        <f>IF(RIGHT(MIS[[#This Row],[Main/Hedge]],4)="MAIN","MAIN","HEDGE")</f>
        <v>MAIN</v>
      </c>
      <c r="AK2523" t="str" cm="1">
        <f t="array" ref="AK2523">_xlfn._xlws.FILTER(Table4[Column1],ISNUMBER(SEARCH(Table4[Column1],MIS[[#This Row],[OrderUniqueIdentifier]])),"")</f>
        <v>MS</v>
      </c>
    </row>
    <row r="2524" spans="1:37" x14ac:dyDescent="0.25">
      <c r="A2524" t="s">
        <v>71</v>
      </c>
      <c r="B2524" t="s">
        <v>1108</v>
      </c>
      <c r="C2524" t="s">
        <v>5120</v>
      </c>
      <c r="D2524" t="s">
        <v>72</v>
      </c>
      <c r="E2524" t="s">
        <v>211</v>
      </c>
      <c r="F2524" t="s">
        <v>98</v>
      </c>
      <c r="G2524" t="s">
        <v>74</v>
      </c>
      <c r="H2524" t="s">
        <v>75</v>
      </c>
      <c r="I2524" t="s">
        <v>76</v>
      </c>
      <c r="J2524" t="s">
        <v>77</v>
      </c>
      <c r="K2524">
        <v>40</v>
      </c>
      <c r="L2524" t="s">
        <v>77</v>
      </c>
      <c r="M2524" t="s">
        <v>78</v>
      </c>
      <c r="N2524" t="s">
        <v>5121</v>
      </c>
      <c r="O2524" t="s">
        <v>3214</v>
      </c>
      <c r="P2524" t="s">
        <v>3214</v>
      </c>
      <c r="Q2524" t="s">
        <v>213</v>
      </c>
      <c r="R2524" t="s">
        <v>79</v>
      </c>
      <c r="S2524" t="s">
        <v>40</v>
      </c>
      <c r="T2524" t="s">
        <v>214</v>
      </c>
      <c r="U2524" t="s">
        <v>100</v>
      </c>
      <c r="V2524" t="s">
        <v>80</v>
      </c>
      <c r="W2524">
        <v>83400</v>
      </c>
      <c r="X2524" t="s">
        <v>81</v>
      </c>
      <c r="Y2524">
        <v>40</v>
      </c>
      <c r="Z2524" t="s">
        <v>3216</v>
      </c>
      <c r="AA2524" t="s">
        <v>3216</v>
      </c>
      <c r="AB2524" t="s">
        <v>90</v>
      </c>
      <c r="AC2524" t="s">
        <v>84</v>
      </c>
      <c r="AD2524">
        <f>_xlfn.XLOOKUP(MIS[[#This Row],[TRADING SYMBOL]],[1]Sheet1!$D:$D,[1]Sheet1!$C:$C)</f>
        <v>114.3</v>
      </c>
      <c r="AE2524">
        <f>MIS[[#This Row],[OrderAverageTradedPrice]]*MIS[[#This Row],[OrderQuantity]]</f>
        <v>5939</v>
      </c>
      <c r="AF2524">
        <f>MIS[[#This Row],[LTP]]*MIS[[#This Row],[OrderQuantity]]</f>
        <v>4572</v>
      </c>
      <c r="AG2524">
        <f>IF(MIS[[#This Row],[OrderSide]]="SELL",MIS[[#This Row],[VALUE]]-MIS[[#This Row],[LIVE_VALUE]],MIS[[#This Row],[LIVE_VALUE]]-MIS[[#This Row],[VALUE]])</f>
        <v>-1367</v>
      </c>
      <c r="AH2524" t="str" cm="1">
        <f t="array" ref="AH2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4" t="str">
        <f>MIS[[#This Row],[TRADING SYMBOL]]</f>
        <v>SENSEX2552083400CE</v>
      </c>
      <c r="AJ2524" t="str">
        <f>IF(RIGHT(MIS[[#This Row],[Main/Hedge]],4)="MAIN","MAIN","HEDGE")</f>
        <v>MAIN</v>
      </c>
      <c r="AK2524" t="str" cm="1">
        <f t="array" ref="AK2524">_xlfn._xlws.FILTER(Table4[Column1],ISNUMBER(SEARCH(Table4[Column1],MIS[[#This Row],[OrderUniqueIdentifier]])),"")</f>
        <v>MS</v>
      </c>
    </row>
    <row r="2525" spans="1:37" x14ac:dyDescent="0.25">
      <c r="A2525" t="s">
        <v>71</v>
      </c>
      <c r="B2525" t="s">
        <v>1135</v>
      </c>
      <c r="C2525" t="s">
        <v>5187</v>
      </c>
      <c r="D2525" t="s">
        <v>72</v>
      </c>
      <c r="E2525" t="s">
        <v>744</v>
      </c>
      <c r="F2525" t="s">
        <v>98</v>
      </c>
      <c r="G2525" t="s">
        <v>74</v>
      </c>
      <c r="H2525" t="s">
        <v>75</v>
      </c>
      <c r="I2525" t="s">
        <v>76</v>
      </c>
      <c r="J2525" t="s">
        <v>77</v>
      </c>
      <c r="K2525">
        <v>140</v>
      </c>
      <c r="L2525" t="s">
        <v>77</v>
      </c>
      <c r="M2525" t="s">
        <v>78</v>
      </c>
      <c r="N2525" t="s">
        <v>5188</v>
      </c>
      <c r="O2525" t="s">
        <v>3213</v>
      </c>
      <c r="P2525" t="s">
        <v>3214</v>
      </c>
      <c r="Q2525" t="s">
        <v>747</v>
      </c>
      <c r="R2525" t="s">
        <v>79</v>
      </c>
      <c r="S2525" t="s">
        <v>40</v>
      </c>
      <c r="T2525" t="s">
        <v>748</v>
      </c>
      <c r="U2525" t="s">
        <v>100</v>
      </c>
      <c r="V2525" t="s">
        <v>80</v>
      </c>
      <c r="W2525">
        <v>83500</v>
      </c>
      <c r="X2525" t="s">
        <v>81</v>
      </c>
      <c r="Y2525">
        <v>140</v>
      </c>
      <c r="Z2525" t="s">
        <v>3215</v>
      </c>
      <c r="AA2525" t="s">
        <v>3216</v>
      </c>
      <c r="AB2525" t="s">
        <v>90</v>
      </c>
      <c r="AC2525" t="s">
        <v>84</v>
      </c>
      <c r="AD2525">
        <f>_xlfn.XLOOKUP(MIS[[#This Row],[TRADING SYMBOL]],[1]Sheet1!$D:$D,[1]Sheet1!$C:$C)</f>
        <v>99.8</v>
      </c>
      <c r="AE2525">
        <f>MIS[[#This Row],[OrderAverageTradedPrice]]*MIS[[#This Row],[OrderQuantity]]</f>
        <v>18239.99999999996</v>
      </c>
      <c r="AF2525">
        <f>MIS[[#This Row],[LTP]]*MIS[[#This Row],[OrderQuantity]]</f>
        <v>13972</v>
      </c>
      <c r="AG2525">
        <f>IF(MIS[[#This Row],[OrderSide]]="SELL",MIS[[#This Row],[VALUE]]-MIS[[#This Row],[LIVE_VALUE]],MIS[[#This Row],[LIVE_VALUE]]-MIS[[#This Row],[VALUE]])</f>
        <v>-4267.99999999996</v>
      </c>
      <c r="AH2525" t="str" cm="1">
        <f t="array" ref="AH2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5" t="str">
        <f>MIS[[#This Row],[TRADING SYMBOL]]</f>
        <v>SENSEX2552083500CE</v>
      </c>
      <c r="AJ2525" t="str">
        <f>IF(RIGHT(MIS[[#This Row],[Main/Hedge]],4)="MAIN","MAIN","HEDGE")</f>
        <v>MAIN</v>
      </c>
      <c r="AK2525" t="str" cm="1">
        <f t="array" ref="AK2525">_xlfn._xlws.FILTER(Table4[Column1],ISNUMBER(SEARCH(Table4[Column1],MIS[[#This Row],[OrderUniqueIdentifier]])),"")</f>
        <v>MS</v>
      </c>
    </row>
    <row r="2526" spans="1:37" x14ac:dyDescent="0.25">
      <c r="A2526" t="s">
        <v>71</v>
      </c>
      <c r="B2526" t="s">
        <v>1153</v>
      </c>
      <c r="C2526" t="s">
        <v>5251</v>
      </c>
      <c r="D2526" t="s">
        <v>72</v>
      </c>
      <c r="E2526" t="s">
        <v>3226</v>
      </c>
      <c r="F2526" t="s">
        <v>98</v>
      </c>
      <c r="G2526" t="s">
        <v>74</v>
      </c>
      <c r="H2526" t="s">
        <v>75</v>
      </c>
      <c r="I2526" t="s">
        <v>76</v>
      </c>
      <c r="J2526" t="s">
        <v>77</v>
      </c>
      <c r="K2526">
        <v>40</v>
      </c>
      <c r="L2526" t="s">
        <v>77</v>
      </c>
      <c r="M2526" t="s">
        <v>78</v>
      </c>
      <c r="N2526" t="s">
        <v>4566</v>
      </c>
      <c r="O2526" t="s">
        <v>3213</v>
      </c>
      <c r="P2526" t="s">
        <v>3214</v>
      </c>
      <c r="Q2526" t="s">
        <v>3229</v>
      </c>
      <c r="R2526" t="s">
        <v>79</v>
      </c>
      <c r="S2526" t="s">
        <v>40</v>
      </c>
      <c r="T2526" t="s">
        <v>3230</v>
      </c>
      <c r="U2526" t="s">
        <v>100</v>
      </c>
      <c r="V2526" t="s">
        <v>80</v>
      </c>
      <c r="W2526">
        <v>81300</v>
      </c>
      <c r="X2526" t="s">
        <v>85</v>
      </c>
      <c r="Y2526">
        <v>40</v>
      </c>
      <c r="Z2526" t="s">
        <v>3215</v>
      </c>
      <c r="AA2526" t="s">
        <v>3216</v>
      </c>
      <c r="AB2526" t="s">
        <v>107</v>
      </c>
      <c r="AC2526" t="s">
        <v>84</v>
      </c>
      <c r="AD2526">
        <f>_xlfn.XLOOKUP(MIS[[#This Row],[TRADING SYMBOL]],[1]Sheet1!$D:$D,[1]Sheet1!$C:$C)</f>
        <v>124</v>
      </c>
      <c r="AE2526">
        <f>MIS[[#This Row],[OrderAverageTradedPrice]]*MIS[[#This Row],[OrderQuantity]]</f>
        <v>7958</v>
      </c>
      <c r="AF2526">
        <f>MIS[[#This Row],[LTP]]*MIS[[#This Row],[OrderQuantity]]</f>
        <v>4960</v>
      </c>
      <c r="AG2526">
        <f>IF(MIS[[#This Row],[OrderSide]]="SELL",MIS[[#This Row],[VALUE]]-MIS[[#This Row],[LIVE_VALUE]],MIS[[#This Row],[LIVE_VALUE]]-MIS[[#This Row],[VALUE]])</f>
        <v>-2998</v>
      </c>
      <c r="AH2526" t="str" cm="1">
        <f t="array" ref="AH2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6" t="str">
        <f>MIS[[#This Row],[TRADING SYMBOL]]</f>
        <v>SENSEX2552081300PE</v>
      </c>
      <c r="AJ2526" t="str">
        <f>IF(RIGHT(MIS[[#This Row],[Main/Hedge]],4)="MAIN","MAIN","HEDGE")</f>
        <v>MAIN</v>
      </c>
      <c r="AK2526" t="str" cm="1">
        <f t="array" ref="AK2526">_xlfn._xlws.FILTER(Table4[Column1],ISNUMBER(SEARCH(Table4[Column1],MIS[[#This Row],[OrderUniqueIdentifier]])),"")</f>
        <v>MS</v>
      </c>
    </row>
    <row r="2527" spans="1:37" x14ac:dyDescent="0.25">
      <c r="A2527" t="s">
        <v>71</v>
      </c>
      <c r="B2527" t="s">
        <v>1163</v>
      </c>
      <c r="C2527" t="s">
        <v>5277</v>
      </c>
      <c r="D2527" t="s">
        <v>72</v>
      </c>
      <c r="E2527" t="s">
        <v>3226</v>
      </c>
      <c r="F2527" t="s">
        <v>98</v>
      </c>
      <c r="G2527" t="s">
        <v>74</v>
      </c>
      <c r="H2527" t="s">
        <v>75</v>
      </c>
      <c r="I2527" t="s">
        <v>76</v>
      </c>
      <c r="J2527" t="s">
        <v>77</v>
      </c>
      <c r="K2527">
        <v>20</v>
      </c>
      <c r="L2527" t="s">
        <v>77</v>
      </c>
      <c r="M2527" t="s">
        <v>78</v>
      </c>
      <c r="N2527" t="s">
        <v>3668</v>
      </c>
      <c r="O2527" t="s">
        <v>3213</v>
      </c>
      <c r="P2527" t="s">
        <v>3214</v>
      </c>
      <c r="Q2527" t="s">
        <v>3229</v>
      </c>
      <c r="R2527" t="s">
        <v>79</v>
      </c>
      <c r="S2527" t="s">
        <v>40</v>
      </c>
      <c r="T2527" t="s">
        <v>3230</v>
      </c>
      <c r="U2527" t="s">
        <v>100</v>
      </c>
      <c r="V2527" t="s">
        <v>80</v>
      </c>
      <c r="W2527">
        <v>81300</v>
      </c>
      <c r="X2527" t="s">
        <v>85</v>
      </c>
      <c r="Y2527">
        <v>20</v>
      </c>
      <c r="Z2527" t="s">
        <v>3215</v>
      </c>
      <c r="AA2527" t="s">
        <v>3216</v>
      </c>
      <c r="AB2527" t="s">
        <v>107</v>
      </c>
      <c r="AC2527" t="s">
        <v>84</v>
      </c>
      <c r="AD2527">
        <f>_xlfn.XLOOKUP(MIS[[#This Row],[TRADING SYMBOL]],[1]Sheet1!$D:$D,[1]Sheet1!$C:$C)</f>
        <v>124</v>
      </c>
      <c r="AE2527">
        <f>MIS[[#This Row],[OrderAverageTradedPrice]]*MIS[[#This Row],[OrderQuantity]]</f>
        <v>3980</v>
      </c>
      <c r="AF2527">
        <f>MIS[[#This Row],[LTP]]*MIS[[#This Row],[OrderQuantity]]</f>
        <v>2480</v>
      </c>
      <c r="AG2527">
        <f>IF(MIS[[#This Row],[OrderSide]]="SELL",MIS[[#This Row],[VALUE]]-MIS[[#This Row],[LIVE_VALUE]],MIS[[#This Row],[LIVE_VALUE]]-MIS[[#This Row],[VALUE]])</f>
        <v>-1500</v>
      </c>
      <c r="AH2527" t="str" cm="1">
        <f t="array" ref="AH2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7" t="str">
        <f>MIS[[#This Row],[TRADING SYMBOL]]</f>
        <v>SENSEX2552081300PE</v>
      </c>
      <c r="AJ2527" t="str">
        <f>IF(RIGHT(MIS[[#This Row],[Main/Hedge]],4)="MAIN","MAIN","HEDGE")</f>
        <v>MAIN</v>
      </c>
      <c r="AK2527" t="str" cm="1">
        <f t="array" ref="AK2527">_xlfn._xlws.FILTER(Table4[Column1],ISNUMBER(SEARCH(Table4[Column1],MIS[[#This Row],[OrderUniqueIdentifier]])),"")</f>
        <v>MS</v>
      </c>
    </row>
    <row r="2528" spans="1:37" x14ac:dyDescent="0.25">
      <c r="A2528" t="s">
        <v>71</v>
      </c>
      <c r="B2528" t="s">
        <v>1178</v>
      </c>
      <c r="C2528" t="s">
        <v>5307</v>
      </c>
      <c r="D2528" t="s">
        <v>72</v>
      </c>
      <c r="E2528" t="s">
        <v>744</v>
      </c>
      <c r="F2528" t="s">
        <v>98</v>
      </c>
      <c r="G2528" t="s">
        <v>74</v>
      </c>
      <c r="H2528" t="s">
        <v>75</v>
      </c>
      <c r="I2528" t="s">
        <v>76</v>
      </c>
      <c r="J2528" t="s">
        <v>77</v>
      </c>
      <c r="K2528">
        <v>120</v>
      </c>
      <c r="L2528" t="s">
        <v>77</v>
      </c>
      <c r="M2528" t="s">
        <v>78</v>
      </c>
      <c r="N2528" t="s">
        <v>5308</v>
      </c>
      <c r="O2528" t="s">
        <v>3214</v>
      </c>
      <c r="P2528" t="s">
        <v>3214</v>
      </c>
      <c r="Q2528" t="s">
        <v>747</v>
      </c>
      <c r="R2528" t="s">
        <v>79</v>
      </c>
      <c r="S2528" t="s">
        <v>40</v>
      </c>
      <c r="T2528" t="s">
        <v>748</v>
      </c>
      <c r="U2528" t="s">
        <v>100</v>
      </c>
      <c r="V2528" t="s">
        <v>80</v>
      </c>
      <c r="W2528">
        <v>83500</v>
      </c>
      <c r="X2528" t="s">
        <v>81</v>
      </c>
      <c r="Y2528">
        <v>120</v>
      </c>
      <c r="Z2528" t="s">
        <v>3216</v>
      </c>
      <c r="AA2528" t="s">
        <v>3216</v>
      </c>
      <c r="AB2528" t="s">
        <v>90</v>
      </c>
      <c r="AC2528" t="s">
        <v>84</v>
      </c>
      <c r="AD2528">
        <f>_xlfn.XLOOKUP(MIS[[#This Row],[TRADING SYMBOL]],[1]Sheet1!$D:$D,[1]Sheet1!$C:$C)</f>
        <v>99.8</v>
      </c>
      <c r="AE2528">
        <f>MIS[[#This Row],[OrderAverageTradedPrice]]*MIS[[#This Row],[OrderQuantity]]</f>
        <v>15630.999999999962</v>
      </c>
      <c r="AF2528">
        <f>MIS[[#This Row],[LTP]]*MIS[[#This Row],[OrderQuantity]]</f>
        <v>11976</v>
      </c>
      <c r="AG2528">
        <f>IF(MIS[[#This Row],[OrderSide]]="SELL",MIS[[#This Row],[VALUE]]-MIS[[#This Row],[LIVE_VALUE]],MIS[[#This Row],[LIVE_VALUE]]-MIS[[#This Row],[VALUE]])</f>
        <v>-3654.9999999999618</v>
      </c>
      <c r="AH2528" t="str" cm="1">
        <f t="array" ref="AH25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8" t="str">
        <f>MIS[[#This Row],[TRADING SYMBOL]]</f>
        <v>SENSEX2552083500CE</v>
      </c>
      <c r="AJ2528" t="str">
        <f>IF(RIGHT(MIS[[#This Row],[Main/Hedge]],4)="MAIN","MAIN","HEDGE")</f>
        <v>MAIN</v>
      </c>
      <c r="AK2528" t="str" cm="1">
        <f t="array" ref="AK2528">_xlfn._xlws.FILTER(Table4[Column1],ISNUMBER(SEARCH(Table4[Column1],MIS[[#This Row],[OrderUniqueIdentifier]])),"")</f>
        <v>MS</v>
      </c>
    </row>
    <row r="2529" spans="1:37" x14ac:dyDescent="0.25">
      <c r="A2529" t="s">
        <v>71</v>
      </c>
      <c r="B2529" t="s">
        <v>1186</v>
      </c>
      <c r="C2529" t="s">
        <v>5341</v>
      </c>
      <c r="D2529" t="s">
        <v>72</v>
      </c>
      <c r="E2529" t="s">
        <v>120</v>
      </c>
      <c r="F2529" t="s">
        <v>98</v>
      </c>
      <c r="G2529" t="s">
        <v>74</v>
      </c>
      <c r="H2529" t="s">
        <v>75</v>
      </c>
      <c r="I2529" t="s">
        <v>76</v>
      </c>
      <c r="J2529" t="s">
        <v>77</v>
      </c>
      <c r="K2529">
        <v>20</v>
      </c>
      <c r="L2529" t="s">
        <v>77</v>
      </c>
      <c r="M2529" t="s">
        <v>78</v>
      </c>
      <c r="N2529" t="s">
        <v>5342</v>
      </c>
      <c r="O2529" t="s">
        <v>3213</v>
      </c>
      <c r="P2529" t="s">
        <v>3214</v>
      </c>
      <c r="Q2529" t="s">
        <v>121</v>
      </c>
      <c r="R2529" t="s">
        <v>79</v>
      </c>
      <c r="S2529" t="s">
        <v>40</v>
      </c>
      <c r="T2529" t="s">
        <v>122</v>
      </c>
      <c r="U2529" t="s">
        <v>100</v>
      </c>
      <c r="V2529" t="s">
        <v>80</v>
      </c>
      <c r="W2529">
        <v>81100</v>
      </c>
      <c r="X2529" t="s">
        <v>85</v>
      </c>
      <c r="Y2529">
        <v>20</v>
      </c>
      <c r="Z2529" t="s">
        <v>3215</v>
      </c>
      <c r="AA2529" t="s">
        <v>3216</v>
      </c>
      <c r="AB2529" t="s">
        <v>107</v>
      </c>
      <c r="AC2529" t="s">
        <v>84</v>
      </c>
      <c r="AD2529">
        <f>_xlfn.XLOOKUP(MIS[[#This Row],[TRADING SYMBOL]],[1]Sheet1!$D:$D,[1]Sheet1!$C:$C)</f>
        <v>100.2</v>
      </c>
      <c r="AE2529">
        <f>MIS[[#This Row],[OrderAverageTradedPrice]]*MIS[[#This Row],[OrderQuantity]]</f>
        <v>3301</v>
      </c>
      <c r="AF2529">
        <f>MIS[[#This Row],[LTP]]*MIS[[#This Row],[OrderQuantity]]</f>
        <v>2004</v>
      </c>
      <c r="AG2529">
        <f>IF(MIS[[#This Row],[OrderSide]]="SELL",MIS[[#This Row],[VALUE]]-MIS[[#This Row],[LIVE_VALUE]],MIS[[#This Row],[LIVE_VALUE]]-MIS[[#This Row],[VALUE]])</f>
        <v>-1297</v>
      </c>
      <c r="AH2529" t="str" cm="1">
        <f t="array" ref="AH2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9" t="str">
        <f>MIS[[#This Row],[TRADING SYMBOL]]</f>
        <v>SENSEX2552081100PE</v>
      </c>
      <c r="AJ2529" t="str">
        <f>IF(RIGHT(MIS[[#This Row],[Main/Hedge]],4)="MAIN","MAIN","HEDGE")</f>
        <v>MAIN</v>
      </c>
      <c r="AK2529" t="str" cm="1">
        <f t="array" ref="AK2529">_xlfn._xlws.FILTER(Table4[Column1],ISNUMBER(SEARCH(Table4[Column1],MIS[[#This Row],[OrderUniqueIdentifier]])),"")</f>
        <v>MS</v>
      </c>
    </row>
    <row r="2530" spans="1:37" x14ac:dyDescent="0.25">
      <c r="A2530" t="s">
        <v>71</v>
      </c>
      <c r="B2530" t="s">
        <v>1195</v>
      </c>
      <c r="C2530" t="s">
        <v>5361</v>
      </c>
      <c r="D2530" t="s">
        <v>72</v>
      </c>
      <c r="E2530" t="s">
        <v>3226</v>
      </c>
      <c r="F2530" t="s">
        <v>98</v>
      </c>
      <c r="G2530" t="s">
        <v>74</v>
      </c>
      <c r="H2530" t="s">
        <v>75</v>
      </c>
      <c r="I2530" t="s">
        <v>76</v>
      </c>
      <c r="J2530" t="s">
        <v>77</v>
      </c>
      <c r="K2530">
        <v>20</v>
      </c>
      <c r="L2530" t="s">
        <v>77</v>
      </c>
      <c r="M2530" t="s">
        <v>78</v>
      </c>
      <c r="N2530" t="s">
        <v>4527</v>
      </c>
      <c r="O2530" t="s">
        <v>3213</v>
      </c>
      <c r="P2530" t="s">
        <v>3214</v>
      </c>
      <c r="Q2530" t="s">
        <v>3229</v>
      </c>
      <c r="R2530" t="s">
        <v>79</v>
      </c>
      <c r="S2530" t="s">
        <v>40</v>
      </c>
      <c r="T2530" t="s">
        <v>3230</v>
      </c>
      <c r="U2530" t="s">
        <v>100</v>
      </c>
      <c r="V2530" t="s">
        <v>80</v>
      </c>
      <c r="W2530">
        <v>81300</v>
      </c>
      <c r="X2530" t="s">
        <v>85</v>
      </c>
      <c r="Y2530">
        <v>20</v>
      </c>
      <c r="Z2530" t="s">
        <v>3215</v>
      </c>
      <c r="AA2530" t="s">
        <v>3216</v>
      </c>
      <c r="AB2530" t="s">
        <v>107</v>
      </c>
      <c r="AC2530" t="s">
        <v>84</v>
      </c>
      <c r="AD2530">
        <f>_xlfn.XLOOKUP(MIS[[#This Row],[TRADING SYMBOL]],[1]Sheet1!$D:$D,[1]Sheet1!$C:$C)</f>
        <v>124</v>
      </c>
      <c r="AE2530">
        <f>MIS[[#This Row],[OrderAverageTradedPrice]]*MIS[[#This Row],[OrderQuantity]]</f>
        <v>3985</v>
      </c>
      <c r="AF2530">
        <f>MIS[[#This Row],[LTP]]*MIS[[#This Row],[OrderQuantity]]</f>
        <v>2480</v>
      </c>
      <c r="AG2530">
        <f>IF(MIS[[#This Row],[OrderSide]]="SELL",MIS[[#This Row],[VALUE]]-MIS[[#This Row],[LIVE_VALUE]],MIS[[#This Row],[LIVE_VALUE]]-MIS[[#This Row],[VALUE]])</f>
        <v>-1505</v>
      </c>
      <c r="AH2530" t="str" cm="1">
        <f t="array" ref="AH2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0" t="str">
        <f>MIS[[#This Row],[TRADING SYMBOL]]</f>
        <v>SENSEX2552081300PE</v>
      </c>
      <c r="AJ2530" t="str">
        <f>IF(RIGHT(MIS[[#This Row],[Main/Hedge]],4)="MAIN","MAIN","HEDGE")</f>
        <v>MAIN</v>
      </c>
      <c r="AK2530" t="str" cm="1">
        <f t="array" ref="AK2530">_xlfn._xlws.FILTER(Table4[Column1],ISNUMBER(SEARCH(Table4[Column1],MIS[[#This Row],[OrderUniqueIdentifier]])),"")</f>
        <v>MS</v>
      </c>
    </row>
    <row r="2531" spans="1:37" x14ac:dyDescent="0.25">
      <c r="A2531" t="s">
        <v>71</v>
      </c>
      <c r="B2531" t="s">
        <v>1210</v>
      </c>
      <c r="C2531" t="s">
        <v>5408</v>
      </c>
      <c r="D2531" t="s">
        <v>72</v>
      </c>
      <c r="E2531" t="s">
        <v>744</v>
      </c>
      <c r="F2531" t="s">
        <v>98</v>
      </c>
      <c r="G2531" t="s">
        <v>74</v>
      </c>
      <c r="H2531" t="s">
        <v>75</v>
      </c>
      <c r="I2531" t="s">
        <v>76</v>
      </c>
      <c r="J2531" t="s">
        <v>77</v>
      </c>
      <c r="K2531">
        <v>20</v>
      </c>
      <c r="L2531" t="s">
        <v>77</v>
      </c>
      <c r="M2531" t="s">
        <v>78</v>
      </c>
      <c r="N2531" t="s">
        <v>4904</v>
      </c>
      <c r="O2531" t="s">
        <v>3213</v>
      </c>
      <c r="P2531" t="s">
        <v>3214</v>
      </c>
      <c r="Q2531" t="s">
        <v>747</v>
      </c>
      <c r="R2531" t="s">
        <v>79</v>
      </c>
      <c r="S2531" t="s">
        <v>40</v>
      </c>
      <c r="T2531" t="s">
        <v>748</v>
      </c>
      <c r="U2531" t="s">
        <v>100</v>
      </c>
      <c r="V2531" t="s">
        <v>80</v>
      </c>
      <c r="W2531">
        <v>83500</v>
      </c>
      <c r="X2531" t="s">
        <v>81</v>
      </c>
      <c r="Y2531">
        <v>20</v>
      </c>
      <c r="Z2531" t="s">
        <v>3215</v>
      </c>
      <c r="AA2531" t="s">
        <v>3216</v>
      </c>
      <c r="AB2531" t="s">
        <v>90</v>
      </c>
      <c r="AC2531" t="s">
        <v>84</v>
      </c>
      <c r="AD2531">
        <f>_xlfn.XLOOKUP(MIS[[#This Row],[TRADING SYMBOL]],[1]Sheet1!$D:$D,[1]Sheet1!$C:$C)</f>
        <v>99.8</v>
      </c>
      <c r="AE2531">
        <f>MIS[[#This Row],[OrderAverageTradedPrice]]*MIS[[#This Row],[OrderQuantity]]</f>
        <v>2602</v>
      </c>
      <c r="AF2531">
        <f>MIS[[#This Row],[LTP]]*MIS[[#This Row],[OrderQuantity]]</f>
        <v>1996</v>
      </c>
      <c r="AG2531">
        <f>IF(MIS[[#This Row],[OrderSide]]="SELL",MIS[[#This Row],[VALUE]]-MIS[[#This Row],[LIVE_VALUE]],MIS[[#This Row],[LIVE_VALUE]]-MIS[[#This Row],[VALUE]])</f>
        <v>-606</v>
      </c>
      <c r="AH2531" t="str" cm="1">
        <f t="array" ref="AH2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1" t="str">
        <f>MIS[[#This Row],[TRADING SYMBOL]]</f>
        <v>SENSEX2552083500CE</v>
      </c>
      <c r="AJ2531" t="str">
        <f>IF(RIGHT(MIS[[#This Row],[Main/Hedge]],4)="MAIN","MAIN","HEDGE")</f>
        <v>MAIN</v>
      </c>
      <c r="AK2531" t="str" cm="1">
        <f t="array" ref="AK2531">_xlfn._xlws.FILTER(Table4[Column1],ISNUMBER(SEARCH(Table4[Column1],MIS[[#This Row],[OrderUniqueIdentifier]])),"")</f>
        <v>MS</v>
      </c>
    </row>
    <row r="2532" spans="1:37" x14ac:dyDescent="0.25">
      <c r="A2532" t="s">
        <v>71</v>
      </c>
      <c r="B2532" t="s">
        <v>1217</v>
      </c>
      <c r="C2532" t="s">
        <v>5432</v>
      </c>
      <c r="D2532" t="s">
        <v>72</v>
      </c>
      <c r="E2532" t="s">
        <v>744</v>
      </c>
      <c r="F2532" t="s">
        <v>98</v>
      </c>
      <c r="G2532" t="s">
        <v>74</v>
      </c>
      <c r="H2532" t="s">
        <v>75</v>
      </c>
      <c r="I2532" t="s">
        <v>76</v>
      </c>
      <c r="J2532" t="s">
        <v>77</v>
      </c>
      <c r="K2532">
        <v>40</v>
      </c>
      <c r="L2532" t="s">
        <v>77</v>
      </c>
      <c r="M2532" t="s">
        <v>78</v>
      </c>
      <c r="N2532" t="s">
        <v>5433</v>
      </c>
      <c r="O2532" t="s">
        <v>3214</v>
      </c>
      <c r="P2532" t="s">
        <v>3214</v>
      </c>
      <c r="Q2532" t="s">
        <v>747</v>
      </c>
      <c r="R2532" t="s">
        <v>79</v>
      </c>
      <c r="S2532" t="s">
        <v>40</v>
      </c>
      <c r="T2532" t="s">
        <v>748</v>
      </c>
      <c r="U2532" t="s">
        <v>100</v>
      </c>
      <c r="V2532" t="s">
        <v>80</v>
      </c>
      <c r="W2532">
        <v>83500</v>
      </c>
      <c r="X2532" t="s">
        <v>81</v>
      </c>
      <c r="Y2532">
        <v>40</v>
      </c>
      <c r="Z2532" t="s">
        <v>3216</v>
      </c>
      <c r="AA2532" t="s">
        <v>3216</v>
      </c>
      <c r="AB2532" t="s">
        <v>90</v>
      </c>
      <c r="AC2532" t="s">
        <v>84</v>
      </c>
      <c r="AD2532">
        <f>_xlfn.XLOOKUP(MIS[[#This Row],[TRADING SYMBOL]],[1]Sheet1!$D:$D,[1]Sheet1!$C:$C)</f>
        <v>99.8</v>
      </c>
      <c r="AE2532">
        <f>MIS[[#This Row],[OrderAverageTradedPrice]]*MIS[[#This Row],[OrderQuantity]]</f>
        <v>5194</v>
      </c>
      <c r="AF2532">
        <f>MIS[[#This Row],[LTP]]*MIS[[#This Row],[OrderQuantity]]</f>
        <v>3992</v>
      </c>
      <c r="AG2532">
        <f>IF(MIS[[#This Row],[OrderSide]]="SELL",MIS[[#This Row],[VALUE]]-MIS[[#This Row],[LIVE_VALUE]],MIS[[#This Row],[LIVE_VALUE]]-MIS[[#This Row],[VALUE]])</f>
        <v>-1202</v>
      </c>
      <c r="AH2532" t="str" cm="1">
        <f t="array" ref="AH2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2" t="str">
        <f>MIS[[#This Row],[TRADING SYMBOL]]</f>
        <v>SENSEX2552083500CE</v>
      </c>
      <c r="AJ2532" t="str">
        <f>IF(RIGHT(MIS[[#This Row],[Main/Hedge]],4)="MAIN","MAIN","HEDGE")</f>
        <v>MAIN</v>
      </c>
      <c r="AK2532" t="str" cm="1">
        <f t="array" ref="AK2532">_xlfn._xlws.FILTER(Table4[Column1],ISNUMBER(SEARCH(Table4[Column1],MIS[[#This Row],[OrderUniqueIdentifier]])),"")</f>
        <v>MS</v>
      </c>
    </row>
    <row r="2533" spans="1:37" x14ac:dyDescent="0.25">
      <c r="A2533" t="s">
        <v>71</v>
      </c>
      <c r="B2533" t="s">
        <v>1224</v>
      </c>
      <c r="C2533" t="s">
        <v>5449</v>
      </c>
      <c r="D2533" t="s">
        <v>72</v>
      </c>
      <c r="E2533" t="s">
        <v>126</v>
      </c>
      <c r="F2533" t="s">
        <v>98</v>
      </c>
      <c r="G2533" t="s">
        <v>74</v>
      </c>
      <c r="H2533" t="s">
        <v>75</v>
      </c>
      <c r="I2533" t="s">
        <v>76</v>
      </c>
      <c r="J2533" t="s">
        <v>77</v>
      </c>
      <c r="K2533">
        <v>20</v>
      </c>
      <c r="L2533" t="s">
        <v>77</v>
      </c>
      <c r="M2533" t="s">
        <v>78</v>
      </c>
      <c r="N2533" t="s">
        <v>3212</v>
      </c>
      <c r="O2533" t="s">
        <v>3213</v>
      </c>
      <c r="P2533" t="s">
        <v>3214</v>
      </c>
      <c r="Q2533" t="s">
        <v>127</v>
      </c>
      <c r="R2533" t="s">
        <v>79</v>
      </c>
      <c r="S2533" t="s">
        <v>40</v>
      </c>
      <c r="T2533" t="s">
        <v>128</v>
      </c>
      <c r="U2533" t="s">
        <v>100</v>
      </c>
      <c r="V2533" t="s">
        <v>80</v>
      </c>
      <c r="W2533">
        <v>83300</v>
      </c>
      <c r="X2533" t="s">
        <v>81</v>
      </c>
      <c r="Y2533">
        <v>20</v>
      </c>
      <c r="Z2533" t="s">
        <v>3215</v>
      </c>
      <c r="AA2533" t="s">
        <v>3216</v>
      </c>
      <c r="AB2533" t="s">
        <v>90</v>
      </c>
      <c r="AC2533" t="s">
        <v>84</v>
      </c>
      <c r="AD2533">
        <f>_xlfn.XLOOKUP(MIS[[#This Row],[TRADING SYMBOL]],[1]Sheet1!$D:$D,[1]Sheet1!$C:$C)</f>
        <v>130.19999999999999</v>
      </c>
      <c r="AE2533">
        <f>MIS[[#This Row],[OrderAverageTradedPrice]]*MIS[[#This Row],[OrderQuantity]]</f>
        <v>3371</v>
      </c>
      <c r="AF2533">
        <f>MIS[[#This Row],[LTP]]*MIS[[#This Row],[OrderQuantity]]</f>
        <v>2604</v>
      </c>
      <c r="AG2533">
        <f>IF(MIS[[#This Row],[OrderSide]]="SELL",MIS[[#This Row],[VALUE]]-MIS[[#This Row],[LIVE_VALUE]],MIS[[#This Row],[LIVE_VALUE]]-MIS[[#This Row],[VALUE]])</f>
        <v>-767</v>
      </c>
      <c r="AH2533" t="str" cm="1">
        <f t="array" ref="AH2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3" t="str">
        <f>MIS[[#This Row],[TRADING SYMBOL]]</f>
        <v>SENSEX2552083300CE</v>
      </c>
      <c r="AJ2533" t="str">
        <f>IF(RIGHT(MIS[[#This Row],[Main/Hedge]],4)="MAIN","MAIN","HEDGE")</f>
        <v>MAIN</v>
      </c>
      <c r="AK2533" t="str" cm="1">
        <f t="array" ref="AK2533">_xlfn._xlws.FILTER(Table4[Column1],ISNUMBER(SEARCH(Table4[Column1],MIS[[#This Row],[OrderUniqueIdentifier]])),"")</f>
        <v>MS</v>
      </c>
    </row>
    <row r="2534" spans="1:37" x14ac:dyDescent="0.25">
      <c r="A2534" t="s">
        <v>71</v>
      </c>
      <c r="B2534" t="s">
        <v>1227</v>
      </c>
      <c r="C2534" t="s">
        <v>5473</v>
      </c>
      <c r="D2534" t="s">
        <v>72</v>
      </c>
      <c r="E2534" t="s">
        <v>211</v>
      </c>
      <c r="F2534" t="s">
        <v>98</v>
      </c>
      <c r="G2534" t="s">
        <v>74</v>
      </c>
      <c r="H2534" t="s">
        <v>75</v>
      </c>
      <c r="I2534" t="s">
        <v>76</v>
      </c>
      <c r="J2534" t="s">
        <v>77</v>
      </c>
      <c r="K2534">
        <v>20</v>
      </c>
      <c r="L2534" t="s">
        <v>77</v>
      </c>
      <c r="M2534" t="s">
        <v>78</v>
      </c>
      <c r="N2534" t="s">
        <v>5474</v>
      </c>
      <c r="O2534" t="s">
        <v>3214</v>
      </c>
      <c r="P2534" t="s">
        <v>3214</v>
      </c>
      <c r="Q2534" t="s">
        <v>213</v>
      </c>
      <c r="R2534" t="s">
        <v>79</v>
      </c>
      <c r="S2534" t="s">
        <v>40</v>
      </c>
      <c r="T2534" t="s">
        <v>214</v>
      </c>
      <c r="U2534" t="s">
        <v>100</v>
      </c>
      <c r="V2534" t="s">
        <v>80</v>
      </c>
      <c r="W2534">
        <v>83400</v>
      </c>
      <c r="X2534" t="s">
        <v>81</v>
      </c>
      <c r="Y2534">
        <v>20</v>
      </c>
      <c r="Z2534" t="s">
        <v>3216</v>
      </c>
      <c r="AA2534" t="s">
        <v>3216</v>
      </c>
      <c r="AB2534" t="s">
        <v>90</v>
      </c>
      <c r="AC2534" t="s">
        <v>84</v>
      </c>
      <c r="AD2534">
        <f>_xlfn.XLOOKUP(MIS[[#This Row],[TRADING SYMBOL]],[1]Sheet1!$D:$D,[1]Sheet1!$C:$C)</f>
        <v>114.3</v>
      </c>
      <c r="AE2534">
        <f>MIS[[#This Row],[OrderAverageTradedPrice]]*MIS[[#This Row],[OrderQuantity]]</f>
        <v>2964</v>
      </c>
      <c r="AF2534">
        <f>MIS[[#This Row],[LTP]]*MIS[[#This Row],[OrderQuantity]]</f>
        <v>2286</v>
      </c>
      <c r="AG2534">
        <f>IF(MIS[[#This Row],[OrderSide]]="SELL",MIS[[#This Row],[VALUE]]-MIS[[#This Row],[LIVE_VALUE]],MIS[[#This Row],[LIVE_VALUE]]-MIS[[#This Row],[VALUE]])</f>
        <v>-678</v>
      </c>
      <c r="AH2534" t="str" cm="1">
        <f t="array" ref="AH2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4" t="str">
        <f>MIS[[#This Row],[TRADING SYMBOL]]</f>
        <v>SENSEX2552083400CE</v>
      </c>
      <c r="AJ2534" t="str">
        <f>IF(RIGHT(MIS[[#This Row],[Main/Hedge]],4)="MAIN","MAIN","HEDGE")</f>
        <v>MAIN</v>
      </c>
      <c r="AK2534" t="str" cm="1">
        <f t="array" ref="AK2534">_xlfn._xlws.FILTER(Table4[Column1],ISNUMBER(SEARCH(Table4[Column1],MIS[[#This Row],[OrderUniqueIdentifier]])),"")</f>
        <v>MS</v>
      </c>
    </row>
    <row r="2535" spans="1:37" x14ac:dyDescent="0.25">
      <c r="A2535" t="s">
        <v>71</v>
      </c>
      <c r="B2535" t="s">
        <v>1235</v>
      </c>
      <c r="C2535" t="s">
        <v>5502</v>
      </c>
      <c r="D2535" t="s">
        <v>72</v>
      </c>
      <c r="E2535" t="s">
        <v>744</v>
      </c>
      <c r="F2535" t="s">
        <v>98</v>
      </c>
      <c r="G2535" t="s">
        <v>74</v>
      </c>
      <c r="H2535" t="s">
        <v>75</v>
      </c>
      <c r="I2535" t="s">
        <v>76</v>
      </c>
      <c r="J2535" t="s">
        <v>77</v>
      </c>
      <c r="K2535">
        <v>80</v>
      </c>
      <c r="L2535" t="s">
        <v>77</v>
      </c>
      <c r="M2535" t="s">
        <v>78</v>
      </c>
      <c r="N2535" t="s">
        <v>5503</v>
      </c>
      <c r="O2535" t="s">
        <v>3213</v>
      </c>
      <c r="P2535" t="s">
        <v>3214</v>
      </c>
      <c r="Q2535" t="s">
        <v>747</v>
      </c>
      <c r="R2535" t="s">
        <v>79</v>
      </c>
      <c r="S2535" t="s">
        <v>40</v>
      </c>
      <c r="T2535" t="s">
        <v>748</v>
      </c>
      <c r="U2535" t="s">
        <v>100</v>
      </c>
      <c r="V2535" t="s">
        <v>80</v>
      </c>
      <c r="W2535">
        <v>83500</v>
      </c>
      <c r="X2535" t="s">
        <v>81</v>
      </c>
      <c r="Y2535">
        <v>80</v>
      </c>
      <c r="Z2535" t="s">
        <v>3215</v>
      </c>
      <c r="AA2535" t="s">
        <v>3216</v>
      </c>
      <c r="AB2535" t="s">
        <v>90</v>
      </c>
      <c r="AC2535" t="s">
        <v>84</v>
      </c>
      <c r="AD2535">
        <f>_xlfn.XLOOKUP(MIS[[#This Row],[TRADING SYMBOL]],[1]Sheet1!$D:$D,[1]Sheet1!$C:$C)</f>
        <v>99.8</v>
      </c>
      <c r="AE2535">
        <f>MIS[[#This Row],[OrderAverageTradedPrice]]*MIS[[#This Row],[OrderQuantity]]</f>
        <v>10420</v>
      </c>
      <c r="AF2535">
        <f>MIS[[#This Row],[LTP]]*MIS[[#This Row],[OrderQuantity]]</f>
        <v>7984</v>
      </c>
      <c r="AG2535">
        <f>IF(MIS[[#This Row],[OrderSide]]="SELL",MIS[[#This Row],[VALUE]]-MIS[[#This Row],[LIVE_VALUE]],MIS[[#This Row],[LIVE_VALUE]]-MIS[[#This Row],[VALUE]])</f>
        <v>-2436</v>
      </c>
      <c r="AH2535" t="str" cm="1">
        <f t="array" ref="AH2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5" t="str">
        <f>MIS[[#This Row],[TRADING SYMBOL]]</f>
        <v>SENSEX2552083500CE</v>
      </c>
      <c r="AJ2535" t="str">
        <f>IF(RIGHT(MIS[[#This Row],[Main/Hedge]],4)="MAIN","MAIN","HEDGE")</f>
        <v>MAIN</v>
      </c>
      <c r="AK2535" t="str" cm="1">
        <f t="array" ref="AK2535">_xlfn._xlws.FILTER(Table4[Column1],ISNUMBER(SEARCH(Table4[Column1],MIS[[#This Row],[OrderUniqueIdentifier]])),"")</f>
        <v>MS</v>
      </c>
    </row>
    <row r="2536" spans="1:37" x14ac:dyDescent="0.25">
      <c r="A2536" t="s">
        <v>71</v>
      </c>
      <c r="B2536" t="s">
        <v>1251</v>
      </c>
      <c r="C2536" t="s">
        <v>5529</v>
      </c>
      <c r="D2536" t="s">
        <v>72</v>
      </c>
      <c r="E2536" t="s">
        <v>3226</v>
      </c>
      <c r="F2536" t="s">
        <v>98</v>
      </c>
      <c r="G2536" t="s">
        <v>74</v>
      </c>
      <c r="H2536" t="s">
        <v>75</v>
      </c>
      <c r="I2536" t="s">
        <v>76</v>
      </c>
      <c r="J2536" t="s">
        <v>77</v>
      </c>
      <c r="K2536">
        <v>20</v>
      </c>
      <c r="L2536" t="s">
        <v>77</v>
      </c>
      <c r="M2536" t="s">
        <v>78</v>
      </c>
      <c r="N2536" t="s">
        <v>4384</v>
      </c>
      <c r="O2536" t="s">
        <v>3214</v>
      </c>
      <c r="P2536" t="s">
        <v>3214</v>
      </c>
      <c r="Q2536" t="s">
        <v>3229</v>
      </c>
      <c r="R2536" t="s">
        <v>79</v>
      </c>
      <c r="S2536" t="s">
        <v>40</v>
      </c>
      <c r="T2536" t="s">
        <v>3230</v>
      </c>
      <c r="U2536" t="s">
        <v>100</v>
      </c>
      <c r="V2536" t="s">
        <v>80</v>
      </c>
      <c r="W2536">
        <v>81300</v>
      </c>
      <c r="X2536" t="s">
        <v>85</v>
      </c>
      <c r="Y2536">
        <v>20</v>
      </c>
      <c r="Z2536" t="s">
        <v>3216</v>
      </c>
      <c r="AA2536" t="s">
        <v>3216</v>
      </c>
      <c r="AB2536" t="s">
        <v>107</v>
      </c>
      <c r="AC2536" t="s">
        <v>84</v>
      </c>
      <c r="AD2536">
        <f>_xlfn.XLOOKUP(MIS[[#This Row],[TRADING SYMBOL]],[1]Sheet1!$D:$D,[1]Sheet1!$C:$C)</f>
        <v>124</v>
      </c>
      <c r="AE2536">
        <f>MIS[[#This Row],[OrderAverageTradedPrice]]*MIS[[#This Row],[OrderQuantity]]</f>
        <v>3984</v>
      </c>
      <c r="AF2536">
        <f>MIS[[#This Row],[LTP]]*MIS[[#This Row],[OrderQuantity]]</f>
        <v>2480</v>
      </c>
      <c r="AG2536">
        <f>IF(MIS[[#This Row],[OrderSide]]="SELL",MIS[[#This Row],[VALUE]]-MIS[[#This Row],[LIVE_VALUE]],MIS[[#This Row],[LIVE_VALUE]]-MIS[[#This Row],[VALUE]])</f>
        <v>-1504</v>
      </c>
      <c r="AH2536" t="str" cm="1">
        <f t="array" ref="AH2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6" t="str">
        <f>MIS[[#This Row],[TRADING SYMBOL]]</f>
        <v>SENSEX2552081300PE</v>
      </c>
      <c r="AJ2536" t="str">
        <f>IF(RIGHT(MIS[[#This Row],[Main/Hedge]],4)="MAIN","MAIN","HEDGE")</f>
        <v>MAIN</v>
      </c>
      <c r="AK2536" t="str" cm="1">
        <f t="array" ref="AK2536">_xlfn._xlws.FILTER(Table4[Column1],ISNUMBER(SEARCH(Table4[Column1],MIS[[#This Row],[OrderUniqueIdentifier]])),"")</f>
        <v>MS</v>
      </c>
    </row>
    <row r="2537" spans="1:37" x14ac:dyDescent="0.25">
      <c r="A2537" t="s">
        <v>71</v>
      </c>
      <c r="B2537" t="s">
        <v>1258</v>
      </c>
      <c r="C2537" t="s">
        <v>5546</v>
      </c>
      <c r="D2537" t="s">
        <v>72</v>
      </c>
      <c r="E2537" t="s">
        <v>126</v>
      </c>
      <c r="F2537" t="s">
        <v>98</v>
      </c>
      <c r="G2537" t="s">
        <v>74</v>
      </c>
      <c r="H2537" t="s">
        <v>75</v>
      </c>
      <c r="I2537" t="s">
        <v>76</v>
      </c>
      <c r="J2537" t="s">
        <v>77</v>
      </c>
      <c r="K2537">
        <v>20</v>
      </c>
      <c r="L2537" t="s">
        <v>77</v>
      </c>
      <c r="M2537" t="s">
        <v>78</v>
      </c>
      <c r="N2537" t="s">
        <v>5118</v>
      </c>
      <c r="O2537" t="s">
        <v>3213</v>
      </c>
      <c r="P2537" t="s">
        <v>3214</v>
      </c>
      <c r="Q2537" t="s">
        <v>127</v>
      </c>
      <c r="R2537" t="s">
        <v>79</v>
      </c>
      <c r="S2537" t="s">
        <v>40</v>
      </c>
      <c r="T2537" t="s">
        <v>128</v>
      </c>
      <c r="U2537" t="s">
        <v>100</v>
      </c>
      <c r="V2537" t="s">
        <v>80</v>
      </c>
      <c r="W2537">
        <v>83300</v>
      </c>
      <c r="X2537" t="s">
        <v>81</v>
      </c>
      <c r="Y2537">
        <v>20</v>
      </c>
      <c r="Z2537" t="s">
        <v>3215</v>
      </c>
      <c r="AA2537" t="s">
        <v>3216</v>
      </c>
      <c r="AB2537" t="s">
        <v>90</v>
      </c>
      <c r="AC2537" t="s">
        <v>84</v>
      </c>
      <c r="AD2537">
        <f>_xlfn.XLOOKUP(MIS[[#This Row],[TRADING SYMBOL]],[1]Sheet1!$D:$D,[1]Sheet1!$C:$C)</f>
        <v>130.19999999999999</v>
      </c>
      <c r="AE2537">
        <f>MIS[[#This Row],[OrderAverageTradedPrice]]*MIS[[#This Row],[OrderQuantity]]</f>
        <v>3353</v>
      </c>
      <c r="AF2537">
        <f>MIS[[#This Row],[LTP]]*MIS[[#This Row],[OrderQuantity]]</f>
        <v>2604</v>
      </c>
      <c r="AG2537">
        <f>IF(MIS[[#This Row],[OrderSide]]="SELL",MIS[[#This Row],[VALUE]]-MIS[[#This Row],[LIVE_VALUE]],MIS[[#This Row],[LIVE_VALUE]]-MIS[[#This Row],[VALUE]])</f>
        <v>-749</v>
      </c>
      <c r="AH2537" t="str" cm="1">
        <f t="array" ref="AH2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7" t="str">
        <f>MIS[[#This Row],[TRADING SYMBOL]]</f>
        <v>SENSEX2552083300CE</v>
      </c>
      <c r="AJ2537" t="str">
        <f>IF(RIGHT(MIS[[#This Row],[Main/Hedge]],4)="MAIN","MAIN","HEDGE")</f>
        <v>MAIN</v>
      </c>
      <c r="AK2537" t="str" cm="1">
        <f t="array" ref="AK2537">_xlfn._xlws.FILTER(Table4[Column1],ISNUMBER(SEARCH(Table4[Column1],MIS[[#This Row],[OrderUniqueIdentifier]])),"")</f>
        <v>MS</v>
      </c>
    </row>
    <row r="2538" spans="1:37" x14ac:dyDescent="0.25">
      <c r="A2538" t="s">
        <v>71</v>
      </c>
      <c r="B2538" t="s">
        <v>1258</v>
      </c>
      <c r="C2538" t="s">
        <v>5549</v>
      </c>
      <c r="D2538" t="s">
        <v>72</v>
      </c>
      <c r="E2538" t="s">
        <v>211</v>
      </c>
      <c r="F2538" t="s">
        <v>98</v>
      </c>
      <c r="G2538" t="s">
        <v>74</v>
      </c>
      <c r="H2538" t="s">
        <v>75</v>
      </c>
      <c r="I2538" t="s">
        <v>76</v>
      </c>
      <c r="J2538" t="s">
        <v>77</v>
      </c>
      <c r="K2538">
        <v>20</v>
      </c>
      <c r="L2538" t="s">
        <v>77</v>
      </c>
      <c r="M2538" t="s">
        <v>78</v>
      </c>
      <c r="N2538" t="s">
        <v>436</v>
      </c>
      <c r="O2538" t="s">
        <v>3214</v>
      </c>
      <c r="P2538" t="s">
        <v>3214</v>
      </c>
      <c r="Q2538" t="s">
        <v>213</v>
      </c>
      <c r="R2538" t="s">
        <v>79</v>
      </c>
      <c r="S2538" t="s">
        <v>40</v>
      </c>
      <c r="T2538" t="s">
        <v>214</v>
      </c>
      <c r="U2538" t="s">
        <v>100</v>
      </c>
      <c r="V2538" t="s">
        <v>80</v>
      </c>
      <c r="W2538">
        <v>83400</v>
      </c>
      <c r="X2538" t="s">
        <v>81</v>
      </c>
      <c r="Y2538">
        <v>20</v>
      </c>
      <c r="Z2538" t="s">
        <v>3216</v>
      </c>
      <c r="AA2538" t="s">
        <v>3216</v>
      </c>
      <c r="AB2538" t="s">
        <v>90</v>
      </c>
      <c r="AC2538" t="s">
        <v>84</v>
      </c>
      <c r="AD2538">
        <f>_xlfn.XLOOKUP(MIS[[#This Row],[TRADING SYMBOL]],[1]Sheet1!$D:$D,[1]Sheet1!$C:$C)</f>
        <v>114.3</v>
      </c>
      <c r="AE2538">
        <f>MIS[[#This Row],[OrderAverageTradedPrice]]*MIS[[#This Row],[OrderQuantity]]</f>
        <v>2958</v>
      </c>
      <c r="AF2538">
        <f>MIS[[#This Row],[LTP]]*MIS[[#This Row],[OrderQuantity]]</f>
        <v>2286</v>
      </c>
      <c r="AG2538">
        <f>IF(MIS[[#This Row],[OrderSide]]="SELL",MIS[[#This Row],[VALUE]]-MIS[[#This Row],[LIVE_VALUE]],MIS[[#This Row],[LIVE_VALUE]]-MIS[[#This Row],[VALUE]])</f>
        <v>-672</v>
      </c>
      <c r="AH2538" t="str" cm="1">
        <f t="array" ref="AH25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8" t="str">
        <f>MIS[[#This Row],[TRADING SYMBOL]]</f>
        <v>SENSEX2552083400CE</v>
      </c>
      <c r="AJ2538" t="str">
        <f>IF(RIGHT(MIS[[#This Row],[Main/Hedge]],4)="MAIN","MAIN","HEDGE")</f>
        <v>MAIN</v>
      </c>
      <c r="AK2538" t="str" cm="1">
        <f t="array" ref="AK2538">_xlfn._xlws.FILTER(Table4[Column1],ISNUMBER(SEARCH(Table4[Column1],MIS[[#This Row],[OrderUniqueIdentifier]])),"")</f>
        <v>MS</v>
      </c>
    </row>
    <row r="2539" spans="1:37" x14ac:dyDescent="0.25">
      <c r="A2539" t="s">
        <v>71</v>
      </c>
      <c r="B2539" t="s">
        <v>1265</v>
      </c>
      <c r="C2539" t="s">
        <v>5573</v>
      </c>
      <c r="D2539" t="s">
        <v>72</v>
      </c>
      <c r="E2539" t="s">
        <v>211</v>
      </c>
      <c r="F2539" t="s">
        <v>98</v>
      </c>
      <c r="G2539" t="s">
        <v>74</v>
      </c>
      <c r="H2539" t="s">
        <v>75</v>
      </c>
      <c r="I2539" t="s">
        <v>76</v>
      </c>
      <c r="J2539" t="s">
        <v>77</v>
      </c>
      <c r="K2539">
        <v>40</v>
      </c>
      <c r="L2539" t="s">
        <v>77</v>
      </c>
      <c r="M2539" t="s">
        <v>78</v>
      </c>
      <c r="N2539" t="s">
        <v>5574</v>
      </c>
      <c r="O2539" t="s">
        <v>3213</v>
      </c>
      <c r="P2539" t="s">
        <v>3214</v>
      </c>
      <c r="Q2539" t="s">
        <v>213</v>
      </c>
      <c r="R2539" t="s">
        <v>79</v>
      </c>
      <c r="S2539" t="s">
        <v>40</v>
      </c>
      <c r="T2539" t="s">
        <v>214</v>
      </c>
      <c r="U2539" t="s">
        <v>100</v>
      </c>
      <c r="V2539" t="s">
        <v>80</v>
      </c>
      <c r="W2539">
        <v>83400</v>
      </c>
      <c r="X2539" t="s">
        <v>81</v>
      </c>
      <c r="Y2539">
        <v>40</v>
      </c>
      <c r="Z2539" t="s">
        <v>3215</v>
      </c>
      <c r="AA2539" t="s">
        <v>3216</v>
      </c>
      <c r="AB2539" t="s">
        <v>90</v>
      </c>
      <c r="AC2539" t="s">
        <v>84</v>
      </c>
      <c r="AD2539">
        <f>_xlfn.XLOOKUP(MIS[[#This Row],[TRADING SYMBOL]],[1]Sheet1!$D:$D,[1]Sheet1!$C:$C)</f>
        <v>114.3</v>
      </c>
      <c r="AE2539">
        <f>MIS[[#This Row],[OrderAverageTradedPrice]]*MIS[[#This Row],[OrderQuantity]]</f>
        <v>5914</v>
      </c>
      <c r="AF2539">
        <f>MIS[[#This Row],[LTP]]*MIS[[#This Row],[OrderQuantity]]</f>
        <v>4572</v>
      </c>
      <c r="AG2539">
        <f>IF(MIS[[#This Row],[OrderSide]]="SELL",MIS[[#This Row],[VALUE]]-MIS[[#This Row],[LIVE_VALUE]],MIS[[#This Row],[LIVE_VALUE]]-MIS[[#This Row],[VALUE]])</f>
        <v>-1342</v>
      </c>
      <c r="AH2539" t="str" cm="1">
        <f t="array" ref="AH2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9" t="str">
        <f>MIS[[#This Row],[TRADING SYMBOL]]</f>
        <v>SENSEX2552083400CE</v>
      </c>
      <c r="AJ2539" t="str">
        <f>IF(RIGHT(MIS[[#This Row],[Main/Hedge]],4)="MAIN","MAIN","HEDGE")</f>
        <v>MAIN</v>
      </c>
      <c r="AK2539" t="str" cm="1">
        <f t="array" ref="AK2539">_xlfn._xlws.FILTER(Table4[Column1],ISNUMBER(SEARCH(Table4[Column1],MIS[[#This Row],[OrderUniqueIdentifier]])),"")</f>
        <v>MS</v>
      </c>
    </row>
    <row r="2540" spans="1:37" x14ac:dyDescent="0.25">
      <c r="A2540" t="s">
        <v>71</v>
      </c>
      <c r="B2540" t="s">
        <v>1265</v>
      </c>
      <c r="C2540" t="s">
        <v>5576</v>
      </c>
      <c r="D2540" t="s">
        <v>72</v>
      </c>
      <c r="E2540" t="s">
        <v>744</v>
      </c>
      <c r="F2540" t="s">
        <v>98</v>
      </c>
      <c r="G2540" t="s">
        <v>74</v>
      </c>
      <c r="H2540" t="s">
        <v>75</v>
      </c>
      <c r="I2540" t="s">
        <v>76</v>
      </c>
      <c r="J2540" t="s">
        <v>77</v>
      </c>
      <c r="K2540">
        <v>40</v>
      </c>
      <c r="L2540" t="s">
        <v>77</v>
      </c>
      <c r="M2540" t="s">
        <v>78</v>
      </c>
      <c r="N2540" t="s">
        <v>3501</v>
      </c>
      <c r="O2540" t="s">
        <v>3214</v>
      </c>
      <c r="P2540" t="s">
        <v>3214</v>
      </c>
      <c r="Q2540" t="s">
        <v>747</v>
      </c>
      <c r="R2540" t="s">
        <v>79</v>
      </c>
      <c r="S2540" t="s">
        <v>40</v>
      </c>
      <c r="T2540" t="s">
        <v>748</v>
      </c>
      <c r="U2540" t="s">
        <v>100</v>
      </c>
      <c r="V2540" t="s">
        <v>80</v>
      </c>
      <c r="W2540">
        <v>83500</v>
      </c>
      <c r="X2540" t="s">
        <v>81</v>
      </c>
      <c r="Y2540">
        <v>40</v>
      </c>
      <c r="Z2540" t="s">
        <v>3216</v>
      </c>
      <c r="AA2540" t="s">
        <v>3216</v>
      </c>
      <c r="AB2540" t="s">
        <v>90</v>
      </c>
      <c r="AC2540" t="s">
        <v>84</v>
      </c>
      <c r="AD2540">
        <f>_xlfn.XLOOKUP(MIS[[#This Row],[TRADING SYMBOL]],[1]Sheet1!$D:$D,[1]Sheet1!$C:$C)</f>
        <v>99.8</v>
      </c>
      <c r="AE2540">
        <f>MIS[[#This Row],[OrderAverageTradedPrice]]*MIS[[#This Row],[OrderQuantity]]</f>
        <v>5206</v>
      </c>
      <c r="AF2540">
        <f>MIS[[#This Row],[LTP]]*MIS[[#This Row],[OrderQuantity]]</f>
        <v>3992</v>
      </c>
      <c r="AG2540">
        <f>IF(MIS[[#This Row],[OrderSide]]="SELL",MIS[[#This Row],[VALUE]]-MIS[[#This Row],[LIVE_VALUE]],MIS[[#This Row],[LIVE_VALUE]]-MIS[[#This Row],[VALUE]])</f>
        <v>-1214</v>
      </c>
      <c r="AH2540" t="str" cm="1">
        <f t="array" ref="AH2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0" t="str">
        <f>MIS[[#This Row],[TRADING SYMBOL]]</f>
        <v>SENSEX2552083500CE</v>
      </c>
      <c r="AJ2540" t="str">
        <f>IF(RIGHT(MIS[[#This Row],[Main/Hedge]],4)="MAIN","MAIN","HEDGE")</f>
        <v>MAIN</v>
      </c>
      <c r="AK2540" t="str" cm="1">
        <f t="array" ref="AK2540">_xlfn._xlws.FILTER(Table4[Column1],ISNUMBER(SEARCH(Table4[Column1],MIS[[#This Row],[OrderUniqueIdentifier]])),"")</f>
        <v>MS</v>
      </c>
    </row>
    <row r="2541" spans="1:37" x14ac:dyDescent="0.25">
      <c r="A2541" t="s">
        <v>71</v>
      </c>
      <c r="B2541" t="s">
        <v>1272</v>
      </c>
      <c r="C2541" t="s">
        <v>5601</v>
      </c>
      <c r="D2541" t="s">
        <v>72</v>
      </c>
      <c r="E2541" t="s">
        <v>744</v>
      </c>
      <c r="F2541" t="s">
        <v>98</v>
      </c>
      <c r="G2541" t="s">
        <v>74</v>
      </c>
      <c r="H2541" t="s">
        <v>75</v>
      </c>
      <c r="I2541" t="s">
        <v>76</v>
      </c>
      <c r="J2541" t="s">
        <v>77</v>
      </c>
      <c r="K2541">
        <v>40</v>
      </c>
      <c r="L2541" t="s">
        <v>77</v>
      </c>
      <c r="M2541" t="s">
        <v>78</v>
      </c>
      <c r="N2541" t="s">
        <v>4929</v>
      </c>
      <c r="O2541" t="s">
        <v>3213</v>
      </c>
      <c r="P2541" t="s">
        <v>3214</v>
      </c>
      <c r="Q2541" t="s">
        <v>747</v>
      </c>
      <c r="R2541" t="s">
        <v>79</v>
      </c>
      <c r="S2541" t="s">
        <v>40</v>
      </c>
      <c r="T2541" t="s">
        <v>748</v>
      </c>
      <c r="U2541" t="s">
        <v>100</v>
      </c>
      <c r="V2541" t="s">
        <v>80</v>
      </c>
      <c r="W2541">
        <v>83500</v>
      </c>
      <c r="X2541" t="s">
        <v>81</v>
      </c>
      <c r="Y2541">
        <v>40</v>
      </c>
      <c r="Z2541" t="s">
        <v>3215</v>
      </c>
      <c r="AA2541" t="s">
        <v>3216</v>
      </c>
      <c r="AB2541" t="s">
        <v>90</v>
      </c>
      <c r="AC2541" t="s">
        <v>84</v>
      </c>
      <c r="AD2541">
        <f>_xlfn.XLOOKUP(MIS[[#This Row],[TRADING SYMBOL]],[1]Sheet1!$D:$D,[1]Sheet1!$C:$C)</f>
        <v>99.8</v>
      </c>
      <c r="AE2541">
        <f>MIS[[#This Row],[OrderAverageTradedPrice]]*MIS[[#This Row],[OrderQuantity]]</f>
        <v>5208</v>
      </c>
      <c r="AF2541">
        <f>MIS[[#This Row],[LTP]]*MIS[[#This Row],[OrderQuantity]]</f>
        <v>3992</v>
      </c>
      <c r="AG2541">
        <f>IF(MIS[[#This Row],[OrderSide]]="SELL",MIS[[#This Row],[VALUE]]-MIS[[#This Row],[LIVE_VALUE]],MIS[[#This Row],[LIVE_VALUE]]-MIS[[#This Row],[VALUE]])</f>
        <v>-1216</v>
      </c>
      <c r="AH2541" t="str" cm="1">
        <f t="array" ref="AH2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1" t="str">
        <f>MIS[[#This Row],[TRADING SYMBOL]]</f>
        <v>SENSEX2552083500CE</v>
      </c>
      <c r="AJ2541" t="str">
        <f>IF(RIGHT(MIS[[#This Row],[Main/Hedge]],4)="MAIN","MAIN","HEDGE")</f>
        <v>MAIN</v>
      </c>
      <c r="AK2541" t="str" cm="1">
        <f t="array" ref="AK2541">_xlfn._xlws.FILTER(Table4[Column1],ISNUMBER(SEARCH(Table4[Column1],MIS[[#This Row],[OrderUniqueIdentifier]])),"")</f>
        <v>MS</v>
      </c>
    </row>
    <row r="2542" spans="1:37" x14ac:dyDescent="0.25">
      <c r="A2542" t="s">
        <v>71</v>
      </c>
      <c r="B2542" t="s">
        <v>1288</v>
      </c>
      <c r="C2542" t="s">
        <v>5647</v>
      </c>
      <c r="D2542" t="s">
        <v>72</v>
      </c>
      <c r="E2542" t="s">
        <v>126</v>
      </c>
      <c r="F2542" t="s">
        <v>98</v>
      </c>
      <c r="G2542" t="s">
        <v>74</v>
      </c>
      <c r="H2542" t="s">
        <v>75</v>
      </c>
      <c r="I2542" t="s">
        <v>76</v>
      </c>
      <c r="J2542" t="s">
        <v>77</v>
      </c>
      <c r="K2542">
        <v>80</v>
      </c>
      <c r="L2542" t="s">
        <v>77</v>
      </c>
      <c r="M2542" t="s">
        <v>78</v>
      </c>
      <c r="N2542" t="s">
        <v>5648</v>
      </c>
      <c r="O2542" t="s">
        <v>3214</v>
      </c>
      <c r="P2542" t="s">
        <v>3214</v>
      </c>
      <c r="Q2542" t="s">
        <v>127</v>
      </c>
      <c r="R2542" t="s">
        <v>79</v>
      </c>
      <c r="S2542" t="s">
        <v>40</v>
      </c>
      <c r="T2542" t="s">
        <v>128</v>
      </c>
      <c r="U2542" t="s">
        <v>100</v>
      </c>
      <c r="V2542" t="s">
        <v>80</v>
      </c>
      <c r="W2542">
        <v>83300</v>
      </c>
      <c r="X2542" t="s">
        <v>81</v>
      </c>
      <c r="Y2542">
        <v>80</v>
      </c>
      <c r="Z2542" t="s">
        <v>3216</v>
      </c>
      <c r="AA2542" t="s">
        <v>3216</v>
      </c>
      <c r="AB2542" t="s">
        <v>90</v>
      </c>
      <c r="AC2542" t="s">
        <v>84</v>
      </c>
      <c r="AD2542">
        <f>_xlfn.XLOOKUP(MIS[[#This Row],[TRADING SYMBOL]],[1]Sheet1!$D:$D,[1]Sheet1!$C:$C)</f>
        <v>130.19999999999999</v>
      </c>
      <c r="AE2542">
        <f>MIS[[#This Row],[OrderAverageTradedPrice]]*MIS[[#This Row],[OrderQuantity]]</f>
        <v>13465</v>
      </c>
      <c r="AF2542">
        <f>MIS[[#This Row],[LTP]]*MIS[[#This Row],[OrderQuantity]]</f>
        <v>10416</v>
      </c>
      <c r="AG2542">
        <f>IF(MIS[[#This Row],[OrderSide]]="SELL",MIS[[#This Row],[VALUE]]-MIS[[#This Row],[LIVE_VALUE]],MIS[[#This Row],[LIVE_VALUE]]-MIS[[#This Row],[VALUE]])</f>
        <v>-3049</v>
      </c>
      <c r="AH2542" t="str" cm="1">
        <f t="array" ref="AH2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2" t="str">
        <f>MIS[[#This Row],[TRADING SYMBOL]]</f>
        <v>SENSEX2552083300CE</v>
      </c>
      <c r="AJ2542" t="str">
        <f>IF(RIGHT(MIS[[#This Row],[Main/Hedge]],4)="MAIN","MAIN","HEDGE")</f>
        <v>MAIN</v>
      </c>
      <c r="AK2542" t="str" cm="1">
        <f t="array" ref="AK2542">_xlfn._xlws.FILTER(Table4[Column1],ISNUMBER(SEARCH(Table4[Column1],MIS[[#This Row],[OrderUniqueIdentifier]])),"")</f>
        <v>MS</v>
      </c>
    </row>
    <row r="2543" spans="1:37" x14ac:dyDescent="0.25">
      <c r="A2543" t="s">
        <v>71</v>
      </c>
      <c r="B2543" t="s">
        <v>1295</v>
      </c>
      <c r="C2543" t="s">
        <v>5677</v>
      </c>
      <c r="D2543" t="s">
        <v>72</v>
      </c>
      <c r="E2543" t="s">
        <v>211</v>
      </c>
      <c r="F2543" t="s">
        <v>98</v>
      </c>
      <c r="G2543" t="s">
        <v>74</v>
      </c>
      <c r="H2543" t="s">
        <v>75</v>
      </c>
      <c r="I2543" t="s">
        <v>76</v>
      </c>
      <c r="J2543" t="s">
        <v>77</v>
      </c>
      <c r="K2543">
        <v>80</v>
      </c>
      <c r="L2543" t="s">
        <v>77</v>
      </c>
      <c r="M2543" t="s">
        <v>78</v>
      </c>
      <c r="N2543" t="s">
        <v>3695</v>
      </c>
      <c r="O2543" t="s">
        <v>3213</v>
      </c>
      <c r="P2543" t="s">
        <v>3214</v>
      </c>
      <c r="Q2543" t="s">
        <v>213</v>
      </c>
      <c r="R2543" t="s">
        <v>79</v>
      </c>
      <c r="S2543" t="s">
        <v>40</v>
      </c>
      <c r="T2543" t="s">
        <v>214</v>
      </c>
      <c r="U2543" t="s">
        <v>100</v>
      </c>
      <c r="V2543" t="s">
        <v>80</v>
      </c>
      <c r="W2543">
        <v>83400</v>
      </c>
      <c r="X2543" t="s">
        <v>81</v>
      </c>
      <c r="Y2543">
        <v>80</v>
      </c>
      <c r="Z2543" t="s">
        <v>3215</v>
      </c>
      <c r="AA2543" t="s">
        <v>3216</v>
      </c>
      <c r="AB2543" t="s">
        <v>90</v>
      </c>
      <c r="AC2543" t="s">
        <v>84</v>
      </c>
      <c r="AD2543">
        <f>_xlfn.XLOOKUP(MIS[[#This Row],[TRADING SYMBOL]],[1]Sheet1!$D:$D,[1]Sheet1!$C:$C)</f>
        <v>114.3</v>
      </c>
      <c r="AE2543">
        <f>MIS[[#This Row],[OrderAverageTradedPrice]]*MIS[[#This Row],[OrderQuantity]]</f>
        <v>11870</v>
      </c>
      <c r="AF2543">
        <f>MIS[[#This Row],[LTP]]*MIS[[#This Row],[OrderQuantity]]</f>
        <v>9144</v>
      </c>
      <c r="AG2543">
        <f>IF(MIS[[#This Row],[OrderSide]]="SELL",MIS[[#This Row],[VALUE]]-MIS[[#This Row],[LIVE_VALUE]],MIS[[#This Row],[LIVE_VALUE]]-MIS[[#This Row],[VALUE]])</f>
        <v>-2726</v>
      </c>
      <c r="AH2543" t="str" cm="1">
        <f t="array" ref="AH2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3" t="str">
        <f>MIS[[#This Row],[TRADING SYMBOL]]</f>
        <v>SENSEX2552083400CE</v>
      </c>
      <c r="AJ2543" t="str">
        <f>IF(RIGHT(MIS[[#This Row],[Main/Hedge]],4)="MAIN","MAIN","HEDGE")</f>
        <v>MAIN</v>
      </c>
      <c r="AK2543" t="str" cm="1">
        <f t="array" ref="AK2543">_xlfn._xlws.FILTER(Table4[Column1],ISNUMBER(SEARCH(Table4[Column1],MIS[[#This Row],[OrderUniqueIdentifier]])),"")</f>
        <v>MS</v>
      </c>
    </row>
    <row r="2544" spans="1:37" x14ac:dyDescent="0.25">
      <c r="A2544" t="s">
        <v>71</v>
      </c>
      <c r="B2544" t="s">
        <v>1302</v>
      </c>
      <c r="C2544" t="s">
        <v>5701</v>
      </c>
      <c r="D2544" t="s">
        <v>72</v>
      </c>
      <c r="E2544" t="s">
        <v>126</v>
      </c>
      <c r="F2544" t="s">
        <v>98</v>
      </c>
      <c r="G2544" t="s">
        <v>74</v>
      </c>
      <c r="H2544" t="s">
        <v>75</v>
      </c>
      <c r="I2544" t="s">
        <v>76</v>
      </c>
      <c r="J2544" t="s">
        <v>77</v>
      </c>
      <c r="K2544">
        <v>20</v>
      </c>
      <c r="L2544" t="s">
        <v>77</v>
      </c>
      <c r="M2544" t="s">
        <v>78</v>
      </c>
      <c r="N2544" t="s">
        <v>3376</v>
      </c>
      <c r="O2544" t="s">
        <v>3214</v>
      </c>
      <c r="P2544" t="s">
        <v>3214</v>
      </c>
      <c r="Q2544" t="s">
        <v>127</v>
      </c>
      <c r="R2544" t="s">
        <v>79</v>
      </c>
      <c r="S2544" t="s">
        <v>40</v>
      </c>
      <c r="T2544" t="s">
        <v>128</v>
      </c>
      <c r="U2544" t="s">
        <v>100</v>
      </c>
      <c r="V2544" t="s">
        <v>80</v>
      </c>
      <c r="W2544">
        <v>83300</v>
      </c>
      <c r="X2544" t="s">
        <v>81</v>
      </c>
      <c r="Y2544">
        <v>20</v>
      </c>
      <c r="Z2544" t="s">
        <v>3216</v>
      </c>
      <c r="AA2544" t="s">
        <v>3216</v>
      </c>
      <c r="AB2544" t="s">
        <v>90</v>
      </c>
      <c r="AC2544" t="s">
        <v>84</v>
      </c>
      <c r="AD2544">
        <f>_xlfn.XLOOKUP(MIS[[#This Row],[TRADING SYMBOL]],[1]Sheet1!$D:$D,[1]Sheet1!$C:$C)</f>
        <v>130.19999999999999</v>
      </c>
      <c r="AE2544">
        <f>MIS[[#This Row],[OrderAverageTradedPrice]]*MIS[[#This Row],[OrderQuantity]]</f>
        <v>3360</v>
      </c>
      <c r="AF2544">
        <f>MIS[[#This Row],[LTP]]*MIS[[#This Row],[OrderQuantity]]</f>
        <v>2604</v>
      </c>
      <c r="AG2544">
        <f>IF(MIS[[#This Row],[OrderSide]]="SELL",MIS[[#This Row],[VALUE]]-MIS[[#This Row],[LIVE_VALUE]],MIS[[#This Row],[LIVE_VALUE]]-MIS[[#This Row],[VALUE]])</f>
        <v>-756</v>
      </c>
      <c r="AH2544" t="str" cm="1">
        <f t="array" ref="AH2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4" t="str">
        <f>MIS[[#This Row],[TRADING SYMBOL]]</f>
        <v>SENSEX2552083300CE</v>
      </c>
      <c r="AJ2544" t="str">
        <f>IF(RIGHT(MIS[[#This Row],[Main/Hedge]],4)="MAIN","MAIN","HEDGE")</f>
        <v>MAIN</v>
      </c>
      <c r="AK2544" t="str" cm="1">
        <f t="array" ref="AK2544">_xlfn._xlws.FILTER(Table4[Column1],ISNUMBER(SEARCH(Table4[Column1],MIS[[#This Row],[OrderUniqueIdentifier]])),"")</f>
        <v>MS</v>
      </c>
    </row>
    <row r="2545" spans="1:37" x14ac:dyDescent="0.25">
      <c r="A2545" t="s">
        <v>71</v>
      </c>
      <c r="B2545" t="s">
        <v>1316</v>
      </c>
      <c r="C2545" t="s">
        <v>5781</v>
      </c>
      <c r="D2545" t="s">
        <v>72</v>
      </c>
      <c r="E2545" t="s">
        <v>3226</v>
      </c>
      <c r="F2545" t="s">
        <v>98</v>
      </c>
      <c r="G2545" t="s">
        <v>74</v>
      </c>
      <c r="H2545" t="s">
        <v>75</v>
      </c>
      <c r="I2545" t="s">
        <v>76</v>
      </c>
      <c r="J2545" t="s">
        <v>77</v>
      </c>
      <c r="K2545">
        <v>60</v>
      </c>
      <c r="L2545" t="s">
        <v>77</v>
      </c>
      <c r="M2545" t="s">
        <v>78</v>
      </c>
      <c r="N2545" t="s">
        <v>5782</v>
      </c>
      <c r="O2545" t="s">
        <v>3214</v>
      </c>
      <c r="P2545" t="s">
        <v>3214</v>
      </c>
      <c r="Q2545" t="s">
        <v>3229</v>
      </c>
      <c r="R2545" t="s">
        <v>79</v>
      </c>
      <c r="S2545" t="s">
        <v>40</v>
      </c>
      <c r="T2545" t="s">
        <v>3230</v>
      </c>
      <c r="U2545" t="s">
        <v>100</v>
      </c>
      <c r="V2545" t="s">
        <v>80</v>
      </c>
      <c r="W2545">
        <v>81300</v>
      </c>
      <c r="X2545" t="s">
        <v>85</v>
      </c>
      <c r="Y2545">
        <v>60</v>
      </c>
      <c r="Z2545" t="s">
        <v>3216</v>
      </c>
      <c r="AA2545" t="s">
        <v>3216</v>
      </c>
      <c r="AB2545" t="s">
        <v>107</v>
      </c>
      <c r="AC2545" t="s">
        <v>84</v>
      </c>
      <c r="AD2545">
        <f>_xlfn.XLOOKUP(MIS[[#This Row],[TRADING SYMBOL]],[1]Sheet1!$D:$D,[1]Sheet1!$C:$C)</f>
        <v>124</v>
      </c>
      <c r="AE2545">
        <f>MIS[[#This Row],[OrderAverageTradedPrice]]*MIS[[#This Row],[OrderQuantity]]</f>
        <v>11964.99999999996</v>
      </c>
      <c r="AF2545">
        <f>MIS[[#This Row],[LTP]]*MIS[[#This Row],[OrderQuantity]]</f>
        <v>7440</v>
      </c>
      <c r="AG2545">
        <f>IF(MIS[[#This Row],[OrderSide]]="SELL",MIS[[#This Row],[VALUE]]-MIS[[#This Row],[LIVE_VALUE]],MIS[[#This Row],[LIVE_VALUE]]-MIS[[#This Row],[VALUE]])</f>
        <v>-4524.99999999996</v>
      </c>
      <c r="AH2545" t="str" cm="1">
        <f t="array" ref="AH2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5" t="str">
        <f>MIS[[#This Row],[TRADING SYMBOL]]</f>
        <v>SENSEX2552081300PE</v>
      </c>
      <c r="AJ2545" t="str">
        <f>IF(RIGHT(MIS[[#This Row],[Main/Hedge]],4)="MAIN","MAIN","HEDGE")</f>
        <v>MAIN</v>
      </c>
      <c r="AK2545" t="str" cm="1">
        <f t="array" ref="AK2545">_xlfn._xlws.FILTER(Table4[Column1],ISNUMBER(SEARCH(Table4[Column1],MIS[[#This Row],[OrderUniqueIdentifier]])),"")</f>
        <v>MS</v>
      </c>
    </row>
    <row r="2546" spans="1:37" x14ac:dyDescent="0.25">
      <c r="A2546" t="s">
        <v>1414</v>
      </c>
      <c r="B2546" t="s">
        <v>1415</v>
      </c>
      <c r="C2546" t="s">
        <v>6132</v>
      </c>
      <c r="D2546" t="s">
        <v>72</v>
      </c>
      <c r="E2546" t="s">
        <v>3226</v>
      </c>
      <c r="F2546" t="s">
        <v>98</v>
      </c>
      <c r="G2546" t="s">
        <v>74</v>
      </c>
      <c r="H2546" t="s">
        <v>75</v>
      </c>
      <c r="I2546" t="s">
        <v>76</v>
      </c>
      <c r="J2546" t="s">
        <v>77</v>
      </c>
      <c r="K2546">
        <v>200</v>
      </c>
      <c r="L2546" t="s">
        <v>77</v>
      </c>
      <c r="M2546" t="s">
        <v>78</v>
      </c>
      <c r="N2546" t="s">
        <v>6133</v>
      </c>
      <c r="O2546" t="s">
        <v>3214</v>
      </c>
      <c r="P2546" t="s">
        <v>3214</v>
      </c>
      <c r="Q2546" t="s">
        <v>3229</v>
      </c>
      <c r="R2546" t="s">
        <v>79</v>
      </c>
      <c r="S2546" t="s">
        <v>3964</v>
      </c>
      <c r="T2546" t="s">
        <v>3230</v>
      </c>
      <c r="U2546" t="s">
        <v>100</v>
      </c>
      <c r="V2546" t="s">
        <v>80</v>
      </c>
      <c r="W2546">
        <v>81300</v>
      </c>
      <c r="X2546" t="s">
        <v>85</v>
      </c>
      <c r="Y2546">
        <v>200</v>
      </c>
      <c r="Z2546" t="s">
        <v>3216</v>
      </c>
      <c r="AA2546" t="s">
        <v>3216</v>
      </c>
      <c r="AB2546" t="s">
        <v>107</v>
      </c>
      <c r="AC2546" t="s">
        <v>84</v>
      </c>
      <c r="AD2546">
        <f>_xlfn.XLOOKUP(MIS[[#This Row],[TRADING SYMBOL]],[1]Sheet1!$D:$D,[1]Sheet1!$C:$C)</f>
        <v>124</v>
      </c>
      <c r="AE2546">
        <f>MIS[[#This Row],[OrderAverageTradedPrice]]*MIS[[#This Row],[OrderQuantity]]</f>
        <v>39878</v>
      </c>
      <c r="AF2546">
        <f>MIS[[#This Row],[LTP]]*MIS[[#This Row],[OrderQuantity]]</f>
        <v>24800</v>
      </c>
      <c r="AG2546">
        <f>IF(MIS[[#This Row],[OrderSide]]="SELL",MIS[[#This Row],[VALUE]]-MIS[[#This Row],[LIVE_VALUE]],MIS[[#This Row],[LIVE_VALUE]]-MIS[[#This Row],[VALUE]])</f>
        <v>-15078</v>
      </c>
      <c r="AH2546" t="str" cm="1">
        <f t="array" ref="AH2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6" t="str">
        <f>MIS[[#This Row],[TRADING SYMBOL]]</f>
        <v>SENSEX2552081300PE</v>
      </c>
      <c r="AJ2546" t="str">
        <f>IF(RIGHT(MIS[[#This Row],[Main/Hedge]],4)="MAIN","MAIN","HEDGE")</f>
        <v>MAIN</v>
      </c>
      <c r="AK2546" t="str" cm="1">
        <f t="array" ref="AK2546">_xlfn._xlws.FILTER(Table4[Column1],ISNUMBER(SEARCH(Table4[Column1],MIS[[#This Row],[OrderUniqueIdentifier]])),"")</f>
        <v>MS</v>
      </c>
    </row>
    <row r="2547" spans="1:37" x14ac:dyDescent="0.25">
      <c r="A2547" t="s">
        <v>1414</v>
      </c>
      <c r="B2547" t="s">
        <v>1431</v>
      </c>
      <c r="C2547" t="s">
        <v>6190</v>
      </c>
      <c r="D2547" t="s">
        <v>72</v>
      </c>
      <c r="E2547" t="s">
        <v>120</v>
      </c>
      <c r="F2547" t="s">
        <v>98</v>
      </c>
      <c r="G2547" t="s">
        <v>74</v>
      </c>
      <c r="H2547" t="s">
        <v>75</v>
      </c>
      <c r="I2547" t="s">
        <v>76</v>
      </c>
      <c r="J2547" t="s">
        <v>77</v>
      </c>
      <c r="K2547">
        <v>20</v>
      </c>
      <c r="L2547" t="s">
        <v>77</v>
      </c>
      <c r="M2547" t="s">
        <v>78</v>
      </c>
      <c r="N2547" t="s">
        <v>6191</v>
      </c>
      <c r="O2547" t="s">
        <v>3214</v>
      </c>
      <c r="P2547" t="s">
        <v>3214</v>
      </c>
      <c r="Q2547" t="s">
        <v>121</v>
      </c>
      <c r="R2547" t="s">
        <v>79</v>
      </c>
      <c r="S2547" t="s">
        <v>3964</v>
      </c>
      <c r="T2547" t="s">
        <v>122</v>
      </c>
      <c r="U2547" t="s">
        <v>100</v>
      </c>
      <c r="V2547" t="s">
        <v>80</v>
      </c>
      <c r="W2547">
        <v>81100</v>
      </c>
      <c r="X2547" t="s">
        <v>85</v>
      </c>
      <c r="Y2547">
        <v>20</v>
      </c>
      <c r="Z2547" t="s">
        <v>3216</v>
      </c>
      <c r="AA2547" t="s">
        <v>3216</v>
      </c>
      <c r="AB2547" t="s">
        <v>107</v>
      </c>
      <c r="AC2547" t="s">
        <v>84</v>
      </c>
      <c r="AD2547">
        <f>_xlfn.XLOOKUP(MIS[[#This Row],[TRADING SYMBOL]],[1]Sheet1!$D:$D,[1]Sheet1!$C:$C)</f>
        <v>100.2</v>
      </c>
      <c r="AE2547">
        <f>MIS[[#This Row],[OrderAverageTradedPrice]]*MIS[[#This Row],[OrderQuantity]]</f>
        <v>3305</v>
      </c>
      <c r="AF2547">
        <f>MIS[[#This Row],[LTP]]*MIS[[#This Row],[OrderQuantity]]</f>
        <v>2004</v>
      </c>
      <c r="AG2547">
        <f>IF(MIS[[#This Row],[OrderSide]]="SELL",MIS[[#This Row],[VALUE]]-MIS[[#This Row],[LIVE_VALUE]],MIS[[#This Row],[LIVE_VALUE]]-MIS[[#This Row],[VALUE]])</f>
        <v>-1301</v>
      </c>
      <c r="AH2547" t="str" cm="1">
        <f t="array" ref="AH25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7" t="str">
        <f>MIS[[#This Row],[TRADING SYMBOL]]</f>
        <v>SENSEX2552081100PE</v>
      </c>
      <c r="AJ2547" t="str">
        <f>IF(RIGHT(MIS[[#This Row],[Main/Hedge]],4)="MAIN","MAIN","HEDGE")</f>
        <v>MAIN</v>
      </c>
      <c r="AK2547" t="str" cm="1">
        <f t="array" ref="AK2547">_xlfn._xlws.FILTER(Table4[Column1],ISNUMBER(SEARCH(Table4[Column1],MIS[[#This Row],[OrderUniqueIdentifier]])),"")</f>
        <v>MS</v>
      </c>
    </row>
    <row r="2548" spans="1:37" x14ac:dyDescent="0.25">
      <c r="A2548" t="s">
        <v>71</v>
      </c>
      <c r="B2548" t="s">
        <v>454</v>
      </c>
      <c r="C2548" t="s">
        <v>5811</v>
      </c>
      <c r="D2548" t="s">
        <v>72</v>
      </c>
      <c r="E2548" t="s">
        <v>211</v>
      </c>
      <c r="F2548" t="s">
        <v>98</v>
      </c>
      <c r="G2548" t="s">
        <v>74</v>
      </c>
      <c r="H2548" t="s">
        <v>75</v>
      </c>
      <c r="I2548" t="s">
        <v>76</v>
      </c>
      <c r="J2548" t="s">
        <v>77</v>
      </c>
      <c r="K2548">
        <v>40</v>
      </c>
      <c r="L2548" t="s">
        <v>77</v>
      </c>
      <c r="M2548" t="s">
        <v>78</v>
      </c>
      <c r="N2548" t="s">
        <v>5451</v>
      </c>
      <c r="O2548" t="s">
        <v>3214</v>
      </c>
      <c r="P2548" t="s">
        <v>3219</v>
      </c>
      <c r="Q2548" t="s">
        <v>213</v>
      </c>
      <c r="R2548" t="s">
        <v>79</v>
      </c>
      <c r="S2548" t="s">
        <v>40</v>
      </c>
      <c r="T2548" t="s">
        <v>214</v>
      </c>
      <c r="U2548" t="s">
        <v>100</v>
      </c>
      <c r="V2548" t="s">
        <v>80</v>
      </c>
      <c r="W2548">
        <v>83400</v>
      </c>
      <c r="X2548" t="s">
        <v>81</v>
      </c>
      <c r="Y2548">
        <v>40</v>
      </c>
      <c r="Z2548" t="s">
        <v>3216</v>
      </c>
      <c r="AA2548" t="s">
        <v>3220</v>
      </c>
      <c r="AB2548" t="s">
        <v>90</v>
      </c>
      <c r="AC2548" t="s">
        <v>84</v>
      </c>
      <c r="AD2548">
        <f>_xlfn.XLOOKUP(MIS[[#This Row],[TRADING SYMBOL]],[1]Sheet1!$D:$D,[1]Sheet1!$C:$C)</f>
        <v>114.3</v>
      </c>
      <c r="AE2548">
        <f>MIS[[#This Row],[OrderAverageTradedPrice]]*MIS[[#This Row],[OrderQuantity]]</f>
        <v>5906</v>
      </c>
      <c r="AF2548">
        <f>MIS[[#This Row],[LTP]]*MIS[[#This Row],[OrderQuantity]]</f>
        <v>4572</v>
      </c>
      <c r="AG2548">
        <f>IF(MIS[[#This Row],[OrderSide]]="SELL",MIS[[#This Row],[VALUE]]-MIS[[#This Row],[LIVE_VALUE]],MIS[[#This Row],[LIVE_VALUE]]-MIS[[#This Row],[VALUE]])</f>
        <v>-1334</v>
      </c>
      <c r="AH2548" t="str" cm="1">
        <f t="array" ref="AH2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8" t="str">
        <f>MIS[[#This Row],[TRADING SYMBOL]]</f>
        <v>SENSEX2552083400CE</v>
      </c>
      <c r="AJ2548" t="str">
        <f>IF(RIGHT(MIS[[#This Row],[Main/Hedge]],4)="MAIN","MAIN","HEDGE")</f>
        <v>MAIN</v>
      </c>
      <c r="AK2548" t="str" cm="1">
        <f t="array" ref="AK2548">_xlfn._xlws.FILTER(Table4[Column1],ISNUMBER(SEARCH(Table4[Column1],MIS[[#This Row],[OrderUniqueIdentifier]])),"")</f>
        <v>MS</v>
      </c>
    </row>
    <row r="2549" spans="1:37" x14ac:dyDescent="0.25">
      <c r="A2549" t="s">
        <v>71</v>
      </c>
      <c r="B2549" t="s">
        <v>454</v>
      </c>
      <c r="C2549" t="s">
        <v>5812</v>
      </c>
      <c r="D2549" t="s">
        <v>72</v>
      </c>
      <c r="E2549" t="s">
        <v>744</v>
      </c>
      <c r="F2549" t="s">
        <v>98</v>
      </c>
      <c r="G2549" t="s">
        <v>74</v>
      </c>
      <c r="H2549" t="s">
        <v>75</v>
      </c>
      <c r="I2549" t="s">
        <v>76</v>
      </c>
      <c r="J2549" t="s">
        <v>77</v>
      </c>
      <c r="K2549">
        <v>40</v>
      </c>
      <c r="L2549" t="s">
        <v>77</v>
      </c>
      <c r="M2549" t="s">
        <v>78</v>
      </c>
      <c r="N2549" t="s">
        <v>4649</v>
      </c>
      <c r="O2549" t="s">
        <v>3219</v>
      </c>
      <c r="P2549" t="s">
        <v>3219</v>
      </c>
      <c r="Q2549" t="s">
        <v>747</v>
      </c>
      <c r="R2549" t="s">
        <v>79</v>
      </c>
      <c r="S2549" t="s">
        <v>40</v>
      </c>
      <c r="T2549" t="s">
        <v>748</v>
      </c>
      <c r="U2549" t="s">
        <v>100</v>
      </c>
      <c r="V2549" t="s">
        <v>80</v>
      </c>
      <c r="W2549">
        <v>83500</v>
      </c>
      <c r="X2549" t="s">
        <v>81</v>
      </c>
      <c r="Y2549">
        <v>40</v>
      </c>
      <c r="Z2549" t="s">
        <v>3220</v>
      </c>
      <c r="AA2549" t="s">
        <v>3220</v>
      </c>
      <c r="AB2549" t="s">
        <v>90</v>
      </c>
      <c r="AC2549" t="s">
        <v>84</v>
      </c>
      <c r="AD2549">
        <f>_xlfn.XLOOKUP(MIS[[#This Row],[TRADING SYMBOL]],[1]Sheet1!$D:$D,[1]Sheet1!$C:$C)</f>
        <v>99.8</v>
      </c>
      <c r="AE2549">
        <f>MIS[[#This Row],[OrderAverageTradedPrice]]*MIS[[#This Row],[OrderQuantity]]</f>
        <v>5140</v>
      </c>
      <c r="AF2549">
        <f>MIS[[#This Row],[LTP]]*MIS[[#This Row],[OrderQuantity]]</f>
        <v>3992</v>
      </c>
      <c r="AG2549">
        <f>IF(MIS[[#This Row],[OrderSide]]="SELL",MIS[[#This Row],[VALUE]]-MIS[[#This Row],[LIVE_VALUE]],MIS[[#This Row],[LIVE_VALUE]]-MIS[[#This Row],[VALUE]])</f>
        <v>-1148</v>
      </c>
      <c r="AH2549" t="str" cm="1">
        <f t="array" ref="AH2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9" t="str">
        <f>MIS[[#This Row],[TRADING SYMBOL]]</f>
        <v>SENSEX2552083500CE</v>
      </c>
      <c r="AJ2549" t="str">
        <f>IF(RIGHT(MIS[[#This Row],[Main/Hedge]],4)="MAIN","MAIN","HEDGE")</f>
        <v>MAIN</v>
      </c>
      <c r="AK2549" t="str" cm="1">
        <f t="array" ref="AK2549">_xlfn._xlws.FILTER(Table4[Column1],ISNUMBER(SEARCH(Table4[Column1],MIS[[#This Row],[OrderUniqueIdentifier]])),"")</f>
        <v>MS</v>
      </c>
    </row>
    <row r="2550" spans="1:37" x14ac:dyDescent="0.25">
      <c r="A2550" t="s">
        <v>71</v>
      </c>
      <c r="B2550" t="s">
        <v>482</v>
      </c>
      <c r="C2550" t="s">
        <v>3217</v>
      </c>
      <c r="D2550" t="s">
        <v>72</v>
      </c>
      <c r="E2550" t="s">
        <v>211</v>
      </c>
      <c r="F2550" t="s">
        <v>98</v>
      </c>
      <c r="G2550" t="s">
        <v>74</v>
      </c>
      <c r="H2550" t="s">
        <v>75</v>
      </c>
      <c r="I2550" t="s">
        <v>76</v>
      </c>
      <c r="J2550" t="s">
        <v>77</v>
      </c>
      <c r="K2550">
        <v>40</v>
      </c>
      <c r="L2550" t="s">
        <v>77</v>
      </c>
      <c r="M2550" t="s">
        <v>78</v>
      </c>
      <c r="N2550" t="s">
        <v>3218</v>
      </c>
      <c r="O2550" t="s">
        <v>3214</v>
      </c>
      <c r="P2550" t="s">
        <v>3219</v>
      </c>
      <c r="Q2550" t="s">
        <v>213</v>
      </c>
      <c r="R2550" t="s">
        <v>79</v>
      </c>
      <c r="S2550" t="s">
        <v>40</v>
      </c>
      <c r="T2550" t="s">
        <v>214</v>
      </c>
      <c r="U2550" t="s">
        <v>100</v>
      </c>
      <c r="V2550" t="s">
        <v>80</v>
      </c>
      <c r="W2550">
        <v>83400</v>
      </c>
      <c r="X2550" t="s">
        <v>81</v>
      </c>
      <c r="Y2550">
        <v>40</v>
      </c>
      <c r="Z2550" t="s">
        <v>3216</v>
      </c>
      <c r="AA2550" t="s">
        <v>3220</v>
      </c>
      <c r="AB2550" t="s">
        <v>90</v>
      </c>
      <c r="AC2550" t="s">
        <v>84</v>
      </c>
      <c r="AD2550">
        <f>_xlfn.XLOOKUP(MIS[[#This Row],[TRADING SYMBOL]],[1]Sheet1!$D:$D,[1]Sheet1!$C:$C)</f>
        <v>114.3</v>
      </c>
      <c r="AE2550">
        <f>MIS[[#This Row],[OrderAverageTradedPrice]]*MIS[[#This Row],[OrderQuantity]]</f>
        <v>5895</v>
      </c>
      <c r="AF2550">
        <f>MIS[[#This Row],[LTP]]*MIS[[#This Row],[OrderQuantity]]</f>
        <v>4572</v>
      </c>
      <c r="AG2550">
        <f>IF(MIS[[#This Row],[OrderSide]]="SELL",MIS[[#This Row],[VALUE]]-MIS[[#This Row],[LIVE_VALUE]],MIS[[#This Row],[LIVE_VALUE]]-MIS[[#This Row],[VALUE]])</f>
        <v>-1323</v>
      </c>
      <c r="AH2550" t="str" cm="1">
        <f t="array" ref="AH2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0" t="str">
        <f>MIS[[#This Row],[TRADING SYMBOL]]</f>
        <v>SENSEX2552083400CE</v>
      </c>
      <c r="AJ2550" t="str">
        <f>IF(RIGHT(MIS[[#This Row],[Main/Hedge]],4)="MAIN","MAIN","HEDGE")</f>
        <v>MAIN</v>
      </c>
      <c r="AK2550" t="str" cm="1">
        <f t="array" ref="AK2550">_xlfn._xlws.FILTER(Table4[Column1],ISNUMBER(SEARCH(Table4[Column1],MIS[[#This Row],[OrderUniqueIdentifier]])),"")</f>
        <v>MS</v>
      </c>
    </row>
    <row r="2551" spans="1:37" x14ac:dyDescent="0.25">
      <c r="A2551" t="s">
        <v>71</v>
      </c>
      <c r="B2551" t="s">
        <v>491</v>
      </c>
      <c r="C2551" t="s">
        <v>3282</v>
      </c>
      <c r="D2551" t="s">
        <v>72</v>
      </c>
      <c r="E2551" t="s">
        <v>120</v>
      </c>
      <c r="F2551" t="s">
        <v>98</v>
      </c>
      <c r="G2551" t="s">
        <v>74</v>
      </c>
      <c r="H2551" t="s">
        <v>75</v>
      </c>
      <c r="I2551" t="s">
        <v>76</v>
      </c>
      <c r="J2551" t="s">
        <v>77</v>
      </c>
      <c r="K2551">
        <v>120</v>
      </c>
      <c r="L2551" t="s">
        <v>77</v>
      </c>
      <c r="M2551" t="s">
        <v>78</v>
      </c>
      <c r="N2551" t="s">
        <v>3283</v>
      </c>
      <c r="O2551" t="s">
        <v>3214</v>
      </c>
      <c r="P2551" t="s">
        <v>3219</v>
      </c>
      <c r="Q2551" t="s">
        <v>121</v>
      </c>
      <c r="R2551" t="s">
        <v>79</v>
      </c>
      <c r="S2551" t="s">
        <v>40</v>
      </c>
      <c r="T2551" t="s">
        <v>122</v>
      </c>
      <c r="U2551" t="s">
        <v>100</v>
      </c>
      <c r="V2551" t="s">
        <v>80</v>
      </c>
      <c r="W2551">
        <v>81100</v>
      </c>
      <c r="X2551" t="s">
        <v>85</v>
      </c>
      <c r="Y2551">
        <v>120</v>
      </c>
      <c r="Z2551" t="s">
        <v>3216</v>
      </c>
      <c r="AA2551" t="s">
        <v>3220</v>
      </c>
      <c r="AB2551" t="s">
        <v>107</v>
      </c>
      <c r="AC2551" t="s">
        <v>84</v>
      </c>
      <c r="AD2551">
        <f>_xlfn.XLOOKUP(MIS[[#This Row],[TRADING SYMBOL]],[1]Sheet1!$D:$D,[1]Sheet1!$C:$C)</f>
        <v>100.2</v>
      </c>
      <c r="AE2551">
        <f>MIS[[#This Row],[OrderAverageTradedPrice]]*MIS[[#This Row],[OrderQuantity]]</f>
        <v>20151.99999999996</v>
      </c>
      <c r="AF2551">
        <f>MIS[[#This Row],[LTP]]*MIS[[#This Row],[OrderQuantity]]</f>
        <v>12024</v>
      </c>
      <c r="AG2551">
        <f>IF(MIS[[#This Row],[OrderSide]]="SELL",MIS[[#This Row],[VALUE]]-MIS[[#This Row],[LIVE_VALUE]],MIS[[#This Row],[LIVE_VALUE]]-MIS[[#This Row],[VALUE]])</f>
        <v>-8127.99999999996</v>
      </c>
      <c r="AH2551" t="str" cm="1">
        <f t="array" ref="AH25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1" t="str">
        <f>MIS[[#This Row],[TRADING SYMBOL]]</f>
        <v>SENSEX2552081100PE</v>
      </c>
      <c r="AJ2551" t="str">
        <f>IF(RIGHT(MIS[[#This Row],[Main/Hedge]],4)="MAIN","MAIN","HEDGE")</f>
        <v>MAIN</v>
      </c>
      <c r="AK2551" t="str" cm="1">
        <f t="array" ref="AK2551">_xlfn._xlws.FILTER(Table4[Column1],ISNUMBER(SEARCH(Table4[Column1],MIS[[#This Row],[OrderUniqueIdentifier]])),"")</f>
        <v>MS</v>
      </c>
    </row>
    <row r="2552" spans="1:37" x14ac:dyDescent="0.25">
      <c r="A2552" t="s">
        <v>71</v>
      </c>
      <c r="B2552" t="s">
        <v>515</v>
      </c>
      <c r="C2552" t="s">
        <v>3318</v>
      </c>
      <c r="D2552" t="s">
        <v>72</v>
      </c>
      <c r="E2552" t="s">
        <v>3226</v>
      </c>
      <c r="F2552" t="s">
        <v>98</v>
      </c>
      <c r="G2552" t="s">
        <v>74</v>
      </c>
      <c r="H2552" t="s">
        <v>75</v>
      </c>
      <c r="I2552" t="s">
        <v>76</v>
      </c>
      <c r="J2552" t="s">
        <v>77</v>
      </c>
      <c r="K2552">
        <v>180</v>
      </c>
      <c r="L2552" t="s">
        <v>77</v>
      </c>
      <c r="M2552" t="s">
        <v>78</v>
      </c>
      <c r="N2552" t="s">
        <v>3319</v>
      </c>
      <c r="O2552" t="s">
        <v>3219</v>
      </c>
      <c r="P2552" t="s">
        <v>3219</v>
      </c>
      <c r="Q2552" t="s">
        <v>3229</v>
      </c>
      <c r="R2552" t="s">
        <v>79</v>
      </c>
      <c r="S2552" t="s">
        <v>40</v>
      </c>
      <c r="T2552" t="s">
        <v>3230</v>
      </c>
      <c r="U2552" t="s">
        <v>100</v>
      </c>
      <c r="V2552" t="s">
        <v>80</v>
      </c>
      <c r="W2552">
        <v>81300</v>
      </c>
      <c r="X2552" t="s">
        <v>85</v>
      </c>
      <c r="Y2552">
        <v>180</v>
      </c>
      <c r="Z2552" t="s">
        <v>3220</v>
      </c>
      <c r="AA2552" t="s">
        <v>3220</v>
      </c>
      <c r="AB2552" t="s">
        <v>107</v>
      </c>
      <c r="AC2552" t="s">
        <v>84</v>
      </c>
      <c r="AD2552">
        <f>_xlfn.XLOOKUP(MIS[[#This Row],[TRADING SYMBOL]],[1]Sheet1!$D:$D,[1]Sheet1!$C:$C)</f>
        <v>124</v>
      </c>
      <c r="AE2552">
        <f>MIS[[#This Row],[OrderAverageTradedPrice]]*MIS[[#This Row],[OrderQuantity]]</f>
        <v>36537.99999999984</v>
      </c>
      <c r="AF2552">
        <f>MIS[[#This Row],[LTP]]*MIS[[#This Row],[OrderQuantity]]</f>
        <v>22320</v>
      </c>
      <c r="AG2552">
        <f>IF(MIS[[#This Row],[OrderSide]]="SELL",MIS[[#This Row],[VALUE]]-MIS[[#This Row],[LIVE_VALUE]],MIS[[#This Row],[LIVE_VALUE]]-MIS[[#This Row],[VALUE]])</f>
        <v>-14217.99999999984</v>
      </c>
      <c r="AH2552" t="str" cm="1">
        <f t="array" ref="AH2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2" t="str">
        <f>MIS[[#This Row],[TRADING SYMBOL]]</f>
        <v>SENSEX2552081300PE</v>
      </c>
      <c r="AJ2552" t="str">
        <f>IF(RIGHT(MIS[[#This Row],[Main/Hedge]],4)="MAIN","MAIN","HEDGE")</f>
        <v>MAIN</v>
      </c>
      <c r="AK2552" t="str" cm="1">
        <f t="array" ref="AK2552">_xlfn._xlws.FILTER(Table4[Column1],ISNUMBER(SEARCH(Table4[Column1],MIS[[#This Row],[OrderUniqueIdentifier]])),"")</f>
        <v>MS</v>
      </c>
    </row>
    <row r="2553" spans="1:37" x14ac:dyDescent="0.25">
      <c r="A2553" t="s">
        <v>71</v>
      </c>
      <c r="B2553" t="s">
        <v>529</v>
      </c>
      <c r="C2553" t="s">
        <v>3348</v>
      </c>
      <c r="D2553" t="s">
        <v>72</v>
      </c>
      <c r="E2553" t="s">
        <v>744</v>
      </c>
      <c r="F2553" t="s">
        <v>98</v>
      </c>
      <c r="G2553" t="s">
        <v>74</v>
      </c>
      <c r="H2553" t="s">
        <v>75</v>
      </c>
      <c r="I2553" t="s">
        <v>76</v>
      </c>
      <c r="J2553" t="s">
        <v>77</v>
      </c>
      <c r="K2553">
        <v>80</v>
      </c>
      <c r="L2553" t="s">
        <v>77</v>
      </c>
      <c r="M2553" t="s">
        <v>78</v>
      </c>
      <c r="N2553" t="s">
        <v>3349</v>
      </c>
      <c r="O2553" t="s">
        <v>3219</v>
      </c>
      <c r="P2553" t="s">
        <v>3219</v>
      </c>
      <c r="Q2553" t="s">
        <v>747</v>
      </c>
      <c r="R2553" t="s">
        <v>79</v>
      </c>
      <c r="S2553" t="s">
        <v>40</v>
      </c>
      <c r="T2553" t="s">
        <v>748</v>
      </c>
      <c r="U2553" t="s">
        <v>100</v>
      </c>
      <c r="V2553" t="s">
        <v>80</v>
      </c>
      <c r="W2553">
        <v>83500</v>
      </c>
      <c r="X2553" t="s">
        <v>81</v>
      </c>
      <c r="Y2553">
        <v>80</v>
      </c>
      <c r="Z2553" t="s">
        <v>3220</v>
      </c>
      <c r="AA2553" t="s">
        <v>3220</v>
      </c>
      <c r="AB2553" t="s">
        <v>90</v>
      </c>
      <c r="AC2553" t="s">
        <v>84</v>
      </c>
      <c r="AD2553">
        <f>_xlfn.XLOOKUP(MIS[[#This Row],[TRADING SYMBOL]],[1]Sheet1!$D:$D,[1]Sheet1!$C:$C)</f>
        <v>99.8</v>
      </c>
      <c r="AE2553">
        <f>MIS[[#This Row],[OrderAverageTradedPrice]]*MIS[[#This Row],[OrderQuantity]]</f>
        <v>10358</v>
      </c>
      <c r="AF2553">
        <f>MIS[[#This Row],[LTP]]*MIS[[#This Row],[OrderQuantity]]</f>
        <v>7984</v>
      </c>
      <c r="AG2553">
        <f>IF(MIS[[#This Row],[OrderSide]]="SELL",MIS[[#This Row],[VALUE]]-MIS[[#This Row],[LIVE_VALUE]],MIS[[#This Row],[LIVE_VALUE]]-MIS[[#This Row],[VALUE]])</f>
        <v>-2374</v>
      </c>
      <c r="AH2553" t="str" cm="1">
        <f t="array" ref="AH2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3" t="str">
        <f>MIS[[#This Row],[TRADING SYMBOL]]</f>
        <v>SENSEX2552083500CE</v>
      </c>
      <c r="AJ2553" t="str">
        <f>IF(RIGHT(MIS[[#This Row],[Main/Hedge]],4)="MAIN","MAIN","HEDGE")</f>
        <v>MAIN</v>
      </c>
      <c r="AK2553" t="str" cm="1">
        <f t="array" ref="AK2553">_xlfn._xlws.FILTER(Table4[Column1],ISNUMBER(SEARCH(Table4[Column1],MIS[[#This Row],[OrderUniqueIdentifier]])),"")</f>
        <v>MS</v>
      </c>
    </row>
    <row r="2554" spans="1:37" x14ac:dyDescent="0.25">
      <c r="A2554" t="s">
        <v>71</v>
      </c>
      <c r="B2554" t="s">
        <v>540</v>
      </c>
      <c r="C2554" t="s">
        <v>3377</v>
      </c>
      <c r="D2554" t="s">
        <v>72</v>
      </c>
      <c r="E2554" t="s">
        <v>211</v>
      </c>
      <c r="F2554" t="s">
        <v>98</v>
      </c>
      <c r="G2554" t="s">
        <v>74</v>
      </c>
      <c r="H2554" t="s">
        <v>75</v>
      </c>
      <c r="I2554" t="s">
        <v>76</v>
      </c>
      <c r="J2554" t="s">
        <v>77</v>
      </c>
      <c r="K2554">
        <v>40</v>
      </c>
      <c r="L2554" t="s">
        <v>77</v>
      </c>
      <c r="M2554" t="s">
        <v>78</v>
      </c>
      <c r="N2554" t="s">
        <v>3378</v>
      </c>
      <c r="O2554" t="s">
        <v>3219</v>
      </c>
      <c r="P2554" t="s">
        <v>3219</v>
      </c>
      <c r="Q2554" t="s">
        <v>213</v>
      </c>
      <c r="R2554" t="s">
        <v>79</v>
      </c>
      <c r="S2554" t="s">
        <v>40</v>
      </c>
      <c r="T2554" t="s">
        <v>214</v>
      </c>
      <c r="U2554" t="s">
        <v>100</v>
      </c>
      <c r="V2554" t="s">
        <v>80</v>
      </c>
      <c r="W2554">
        <v>83400</v>
      </c>
      <c r="X2554" t="s">
        <v>81</v>
      </c>
      <c r="Y2554">
        <v>40</v>
      </c>
      <c r="Z2554" t="s">
        <v>3220</v>
      </c>
      <c r="AA2554" t="s">
        <v>3220</v>
      </c>
      <c r="AB2554" t="s">
        <v>90</v>
      </c>
      <c r="AC2554" t="s">
        <v>84</v>
      </c>
      <c r="AD2554">
        <f>_xlfn.XLOOKUP(MIS[[#This Row],[TRADING SYMBOL]],[1]Sheet1!$D:$D,[1]Sheet1!$C:$C)</f>
        <v>114.3</v>
      </c>
      <c r="AE2554">
        <f>MIS[[#This Row],[OrderAverageTradedPrice]]*MIS[[#This Row],[OrderQuantity]]</f>
        <v>5900</v>
      </c>
      <c r="AF2554">
        <f>MIS[[#This Row],[LTP]]*MIS[[#This Row],[OrderQuantity]]</f>
        <v>4572</v>
      </c>
      <c r="AG2554">
        <f>IF(MIS[[#This Row],[OrderSide]]="SELL",MIS[[#This Row],[VALUE]]-MIS[[#This Row],[LIVE_VALUE]],MIS[[#This Row],[LIVE_VALUE]]-MIS[[#This Row],[VALUE]])</f>
        <v>-1328</v>
      </c>
      <c r="AH2554" t="str" cm="1">
        <f t="array" ref="AH2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4" t="str">
        <f>MIS[[#This Row],[TRADING SYMBOL]]</f>
        <v>SENSEX2552083400CE</v>
      </c>
      <c r="AJ2554" t="str">
        <f>IF(RIGHT(MIS[[#This Row],[Main/Hedge]],4)="MAIN","MAIN","HEDGE")</f>
        <v>MAIN</v>
      </c>
      <c r="AK2554" t="str" cm="1">
        <f t="array" ref="AK2554">_xlfn._xlws.FILTER(Table4[Column1],ISNUMBER(SEARCH(Table4[Column1],MIS[[#This Row],[OrderUniqueIdentifier]])),"")</f>
        <v>MS</v>
      </c>
    </row>
    <row r="2555" spans="1:37" x14ac:dyDescent="0.25">
      <c r="A2555" t="s">
        <v>71</v>
      </c>
      <c r="B2555" t="s">
        <v>550</v>
      </c>
      <c r="C2555" t="s">
        <v>3409</v>
      </c>
      <c r="D2555" t="s">
        <v>72</v>
      </c>
      <c r="E2555" t="s">
        <v>744</v>
      </c>
      <c r="F2555" t="s">
        <v>98</v>
      </c>
      <c r="G2555" t="s">
        <v>74</v>
      </c>
      <c r="H2555" t="s">
        <v>75</v>
      </c>
      <c r="I2555" t="s">
        <v>76</v>
      </c>
      <c r="J2555" t="s">
        <v>77</v>
      </c>
      <c r="K2555">
        <v>40</v>
      </c>
      <c r="L2555" t="s">
        <v>77</v>
      </c>
      <c r="M2555" t="s">
        <v>78</v>
      </c>
      <c r="N2555" t="s">
        <v>3410</v>
      </c>
      <c r="O2555" t="s">
        <v>3219</v>
      </c>
      <c r="P2555" t="s">
        <v>3219</v>
      </c>
      <c r="Q2555" t="s">
        <v>747</v>
      </c>
      <c r="R2555" t="s">
        <v>79</v>
      </c>
      <c r="S2555" t="s">
        <v>40</v>
      </c>
      <c r="T2555" t="s">
        <v>748</v>
      </c>
      <c r="U2555" t="s">
        <v>100</v>
      </c>
      <c r="V2555" t="s">
        <v>80</v>
      </c>
      <c r="W2555">
        <v>83500</v>
      </c>
      <c r="X2555" t="s">
        <v>81</v>
      </c>
      <c r="Y2555">
        <v>40</v>
      </c>
      <c r="Z2555" t="s">
        <v>3220</v>
      </c>
      <c r="AA2555" t="s">
        <v>3220</v>
      </c>
      <c r="AB2555" t="s">
        <v>90</v>
      </c>
      <c r="AC2555" t="s">
        <v>84</v>
      </c>
      <c r="AD2555">
        <f>_xlfn.XLOOKUP(MIS[[#This Row],[TRADING SYMBOL]],[1]Sheet1!$D:$D,[1]Sheet1!$C:$C)</f>
        <v>99.8</v>
      </c>
      <c r="AE2555">
        <f>MIS[[#This Row],[OrderAverageTradedPrice]]*MIS[[#This Row],[OrderQuantity]]</f>
        <v>5158</v>
      </c>
      <c r="AF2555">
        <f>MIS[[#This Row],[LTP]]*MIS[[#This Row],[OrderQuantity]]</f>
        <v>3992</v>
      </c>
      <c r="AG2555">
        <f>IF(MIS[[#This Row],[OrderSide]]="SELL",MIS[[#This Row],[VALUE]]-MIS[[#This Row],[LIVE_VALUE]],MIS[[#This Row],[LIVE_VALUE]]-MIS[[#This Row],[VALUE]])</f>
        <v>-1166</v>
      </c>
      <c r="AH2555" t="str" cm="1">
        <f t="array" ref="AH2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5" t="str">
        <f>MIS[[#This Row],[TRADING SYMBOL]]</f>
        <v>SENSEX2552083500CE</v>
      </c>
      <c r="AJ2555" t="str">
        <f>IF(RIGHT(MIS[[#This Row],[Main/Hedge]],4)="MAIN","MAIN","HEDGE")</f>
        <v>MAIN</v>
      </c>
      <c r="AK2555" t="str" cm="1">
        <f t="array" ref="AK2555">_xlfn._xlws.FILTER(Table4[Column1],ISNUMBER(SEARCH(Table4[Column1],MIS[[#This Row],[OrderUniqueIdentifier]])),"")</f>
        <v>MS</v>
      </c>
    </row>
    <row r="2556" spans="1:37" x14ac:dyDescent="0.25">
      <c r="A2556" t="s">
        <v>71</v>
      </c>
      <c r="B2556" t="s">
        <v>558</v>
      </c>
      <c r="C2556" t="s">
        <v>3436</v>
      </c>
      <c r="D2556" t="s">
        <v>72</v>
      </c>
      <c r="E2556" t="s">
        <v>211</v>
      </c>
      <c r="F2556" t="s">
        <v>98</v>
      </c>
      <c r="G2556" t="s">
        <v>74</v>
      </c>
      <c r="H2556" t="s">
        <v>75</v>
      </c>
      <c r="I2556" t="s">
        <v>76</v>
      </c>
      <c r="J2556" t="s">
        <v>77</v>
      </c>
      <c r="K2556">
        <v>40</v>
      </c>
      <c r="L2556" t="s">
        <v>77</v>
      </c>
      <c r="M2556" t="s">
        <v>78</v>
      </c>
      <c r="N2556" t="s">
        <v>3437</v>
      </c>
      <c r="O2556" t="s">
        <v>3219</v>
      </c>
      <c r="P2556" t="s">
        <v>3219</v>
      </c>
      <c r="Q2556" t="s">
        <v>213</v>
      </c>
      <c r="R2556" t="s">
        <v>79</v>
      </c>
      <c r="S2556" t="s">
        <v>40</v>
      </c>
      <c r="T2556" t="s">
        <v>214</v>
      </c>
      <c r="U2556" t="s">
        <v>100</v>
      </c>
      <c r="V2556" t="s">
        <v>80</v>
      </c>
      <c r="W2556">
        <v>83400</v>
      </c>
      <c r="X2556" t="s">
        <v>81</v>
      </c>
      <c r="Y2556">
        <v>40</v>
      </c>
      <c r="Z2556" t="s">
        <v>3220</v>
      </c>
      <c r="AA2556" t="s">
        <v>3220</v>
      </c>
      <c r="AB2556" t="s">
        <v>90</v>
      </c>
      <c r="AC2556" t="s">
        <v>84</v>
      </c>
      <c r="AD2556">
        <f>_xlfn.XLOOKUP(MIS[[#This Row],[TRADING SYMBOL]],[1]Sheet1!$D:$D,[1]Sheet1!$C:$C)</f>
        <v>114.3</v>
      </c>
      <c r="AE2556">
        <f>MIS[[#This Row],[OrderAverageTradedPrice]]*MIS[[#This Row],[OrderQuantity]]</f>
        <v>5901</v>
      </c>
      <c r="AF2556">
        <f>MIS[[#This Row],[LTP]]*MIS[[#This Row],[OrderQuantity]]</f>
        <v>4572</v>
      </c>
      <c r="AG2556">
        <f>IF(MIS[[#This Row],[OrderSide]]="SELL",MIS[[#This Row],[VALUE]]-MIS[[#This Row],[LIVE_VALUE]],MIS[[#This Row],[LIVE_VALUE]]-MIS[[#This Row],[VALUE]])</f>
        <v>-1329</v>
      </c>
      <c r="AH2556" t="str" cm="1">
        <f t="array" ref="AH2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6" t="str">
        <f>MIS[[#This Row],[TRADING SYMBOL]]</f>
        <v>SENSEX2552083400CE</v>
      </c>
      <c r="AJ2556" t="str">
        <f>IF(RIGHT(MIS[[#This Row],[Main/Hedge]],4)="MAIN","MAIN","HEDGE")</f>
        <v>MAIN</v>
      </c>
      <c r="AK2556" t="str" cm="1">
        <f t="array" ref="AK2556">_xlfn._xlws.FILTER(Table4[Column1],ISNUMBER(SEARCH(Table4[Column1],MIS[[#This Row],[OrderUniqueIdentifier]])),"")</f>
        <v>MS</v>
      </c>
    </row>
    <row r="2557" spans="1:37" x14ac:dyDescent="0.25">
      <c r="A2557" t="s">
        <v>71</v>
      </c>
      <c r="B2557" t="s">
        <v>566</v>
      </c>
      <c r="C2557" t="s">
        <v>3472</v>
      </c>
      <c r="D2557" t="s">
        <v>72</v>
      </c>
      <c r="E2557" t="s">
        <v>211</v>
      </c>
      <c r="F2557" t="s">
        <v>98</v>
      </c>
      <c r="G2557" t="s">
        <v>74</v>
      </c>
      <c r="H2557" t="s">
        <v>75</v>
      </c>
      <c r="I2557" t="s">
        <v>76</v>
      </c>
      <c r="J2557" t="s">
        <v>77</v>
      </c>
      <c r="K2557">
        <v>20</v>
      </c>
      <c r="L2557" t="s">
        <v>77</v>
      </c>
      <c r="M2557" t="s">
        <v>78</v>
      </c>
      <c r="N2557" t="s">
        <v>3378</v>
      </c>
      <c r="O2557" t="s">
        <v>3219</v>
      </c>
      <c r="P2557" t="s">
        <v>3219</v>
      </c>
      <c r="Q2557" t="s">
        <v>213</v>
      </c>
      <c r="R2557" t="s">
        <v>79</v>
      </c>
      <c r="S2557" t="s">
        <v>40</v>
      </c>
      <c r="T2557" t="s">
        <v>214</v>
      </c>
      <c r="U2557" t="s">
        <v>100</v>
      </c>
      <c r="V2557" t="s">
        <v>80</v>
      </c>
      <c r="W2557">
        <v>83400</v>
      </c>
      <c r="X2557" t="s">
        <v>81</v>
      </c>
      <c r="Y2557">
        <v>20</v>
      </c>
      <c r="Z2557" t="s">
        <v>3220</v>
      </c>
      <c r="AA2557" t="s">
        <v>3220</v>
      </c>
      <c r="AB2557" t="s">
        <v>90</v>
      </c>
      <c r="AC2557" t="s">
        <v>84</v>
      </c>
      <c r="AD2557">
        <f>_xlfn.XLOOKUP(MIS[[#This Row],[TRADING SYMBOL]],[1]Sheet1!$D:$D,[1]Sheet1!$C:$C)</f>
        <v>114.3</v>
      </c>
      <c r="AE2557">
        <f>MIS[[#This Row],[OrderAverageTradedPrice]]*MIS[[#This Row],[OrderQuantity]]</f>
        <v>2950</v>
      </c>
      <c r="AF2557">
        <f>MIS[[#This Row],[LTP]]*MIS[[#This Row],[OrderQuantity]]</f>
        <v>2286</v>
      </c>
      <c r="AG2557">
        <f>IF(MIS[[#This Row],[OrderSide]]="SELL",MIS[[#This Row],[VALUE]]-MIS[[#This Row],[LIVE_VALUE]],MIS[[#This Row],[LIVE_VALUE]]-MIS[[#This Row],[VALUE]])</f>
        <v>-664</v>
      </c>
      <c r="AH2557" t="str" cm="1">
        <f t="array" ref="AH2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7" t="str">
        <f>MIS[[#This Row],[TRADING SYMBOL]]</f>
        <v>SENSEX2552083400CE</v>
      </c>
      <c r="AJ2557" t="str">
        <f>IF(RIGHT(MIS[[#This Row],[Main/Hedge]],4)="MAIN","MAIN","HEDGE")</f>
        <v>MAIN</v>
      </c>
      <c r="AK2557" t="str" cm="1">
        <f t="array" ref="AK2557">_xlfn._xlws.FILTER(Table4[Column1],ISNUMBER(SEARCH(Table4[Column1],MIS[[#This Row],[OrderUniqueIdentifier]])),"")</f>
        <v>MS</v>
      </c>
    </row>
    <row r="2558" spans="1:37" x14ac:dyDescent="0.25">
      <c r="A2558" t="s">
        <v>71</v>
      </c>
      <c r="B2558" t="s">
        <v>575</v>
      </c>
      <c r="C2558" t="s">
        <v>3500</v>
      </c>
      <c r="D2558" t="s">
        <v>72</v>
      </c>
      <c r="E2558" t="s">
        <v>744</v>
      </c>
      <c r="F2558" t="s">
        <v>98</v>
      </c>
      <c r="G2558" t="s">
        <v>74</v>
      </c>
      <c r="H2558" t="s">
        <v>75</v>
      </c>
      <c r="I2558" t="s">
        <v>76</v>
      </c>
      <c r="J2558" t="s">
        <v>77</v>
      </c>
      <c r="K2558">
        <v>40</v>
      </c>
      <c r="L2558" t="s">
        <v>77</v>
      </c>
      <c r="M2558" t="s">
        <v>78</v>
      </c>
      <c r="N2558" t="s">
        <v>3501</v>
      </c>
      <c r="O2558" t="s">
        <v>3214</v>
      </c>
      <c r="P2558" t="s">
        <v>3219</v>
      </c>
      <c r="Q2558" t="s">
        <v>747</v>
      </c>
      <c r="R2558" t="s">
        <v>79</v>
      </c>
      <c r="S2558" t="s">
        <v>40</v>
      </c>
      <c r="T2558" t="s">
        <v>748</v>
      </c>
      <c r="U2558" t="s">
        <v>100</v>
      </c>
      <c r="V2558" t="s">
        <v>80</v>
      </c>
      <c r="W2558">
        <v>83500</v>
      </c>
      <c r="X2558" t="s">
        <v>81</v>
      </c>
      <c r="Y2558">
        <v>40</v>
      </c>
      <c r="Z2558" t="s">
        <v>3216</v>
      </c>
      <c r="AA2558" t="s">
        <v>3220</v>
      </c>
      <c r="AB2558" t="s">
        <v>90</v>
      </c>
      <c r="AC2558" t="s">
        <v>84</v>
      </c>
      <c r="AD2558">
        <f>_xlfn.XLOOKUP(MIS[[#This Row],[TRADING SYMBOL]],[1]Sheet1!$D:$D,[1]Sheet1!$C:$C)</f>
        <v>99.8</v>
      </c>
      <c r="AE2558">
        <f>MIS[[#This Row],[OrderAverageTradedPrice]]*MIS[[#This Row],[OrderQuantity]]</f>
        <v>5206</v>
      </c>
      <c r="AF2558">
        <f>MIS[[#This Row],[LTP]]*MIS[[#This Row],[OrderQuantity]]</f>
        <v>3992</v>
      </c>
      <c r="AG2558">
        <f>IF(MIS[[#This Row],[OrderSide]]="SELL",MIS[[#This Row],[VALUE]]-MIS[[#This Row],[LIVE_VALUE]],MIS[[#This Row],[LIVE_VALUE]]-MIS[[#This Row],[VALUE]])</f>
        <v>-1214</v>
      </c>
      <c r="AH2558" t="str" cm="1">
        <f t="array" ref="AH2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8" t="str">
        <f>MIS[[#This Row],[TRADING SYMBOL]]</f>
        <v>SENSEX2552083500CE</v>
      </c>
      <c r="AJ2558" t="str">
        <f>IF(RIGHT(MIS[[#This Row],[Main/Hedge]],4)="MAIN","MAIN","HEDGE")</f>
        <v>MAIN</v>
      </c>
      <c r="AK2558" t="str" cm="1">
        <f t="array" ref="AK2558">_xlfn._xlws.FILTER(Table4[Column1],ISNUMBER(SEARCH(Table4[Column1],MIS[[#This Row],[OrderUniqueIdentifier]])),"")</f>
        <v>MS</v>
      </c>
    </row>
    <row r="2559" spans="1:37" x14ac:dyDescent="0.25">
      <c r="A2559" t="s">
        <v>71</v>
      </c>
      <c r="B2559" t="s">
        <v>575</v>
      </c>
      <c r="C2559" t="s">
        <v>3502</v>
      </c>
      <c r="D2559" t="s">
        <v>72</v>
      </c>
      <c r="E2559" t="s">
        <v>3226</v>
      </c>
      <c r="F2559" t="s">
        <v>98</v>
      </c>
      <c r="G2559" t="s">
        <v>74</v>
      </c>
      <c r="H2559" t="s">
        <v>75</v>
      </c>
      <c r="I2559" t="s">
        <v>76</v>
      </c>
      <c r="J2559" t="s">
        <v>77</v>
      </c>
      <c r="K2559">
        <v>40</v>
      </c>
      <c r="L2559" t="s">
        <v>77</v>
      </c>
      <c r="M2559" t="s">
        <v>78</v>
      </c>
      <c r="N2559" t="s">
        <v>3503</v>
      </c>
      <c r="O2559" t="s">
        <v>3219</v>
      </c>
      <c r="P2559" t="s">
        <v>3219</v>
      </c>
      <c r="Q2559" t="s">
        <v>3229</v>
      </c>
      <c r="R2559" t="s">
        <v>79</v>
      </c>
      <c r="S2559" t="s">
        <v>40</v>
      </c>
      <c r="T2559" t="s">
        <v>3230</v>
      </c>
      <c r="U2559" t="s">
        <v>100</v>
      </c>
      <c r="V2559" t="s">
        <v>80</v>
      </c>
      <c r="W2559">
        <v>81300</v>
      </c>
      <c r="X2559" t="s">
        <v>85</v>
      </c>
      <c r="Y2559">
        <v>40</v>
      </c>
      <c r="Z2559" t="s">
        <v>3220</v>
      </c>
      <c r="AA2559" t="s">
        <v>3220</v>
      </c>
      <c r="AB2559" t="s">
        <v>107</v>
      </c>
      <c r="AC2559" t="s">
        <v>84</v>
      </c>
      <c r="AD2559">
        <f>_xlfn.XLOOKUP(MIS[[#This Row],[TRADING SYMBOL]],[1]Sheet1!$D:$D,[1]Sheet1!$C:$C)</f>
        <v>124</v>
      </c>
      <c r="AE2559">
        <f>MIS[[#This Row],[OrderAverageTradedPrice]]*MIS[[#This Row],[OrderQuantity]]</f>
        <v>8160</v>
      </c>
      <c r="AF2559">
        <f>MIS[[#This Row],[LTP]]*MIS[[#This Row],[OrderQuantity]]</f>
        <v>4960</v>
      </c>
      <c r="AG2559">
        <f>IF(MIS[[#This Row],[OrderSide]]="SELL",MIS[[#This Row],[VALUE]]-MIS[[#This Row],[LIVE_VALUE]],MIS[[#This Row],[LIVE_VALUE]]-MIS[[#This Row],[VALUE]])</f>
        <v>-3200</v>
      </c>
      <c r="AH2559" t="str" cm="1">
        <f t="array" ref="AH2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9" t="str">
        <f>MIS[[#This Row],[TRADING SYMBOL]]</f>
        <v>SENSEX2552081300PE</v>
      </c>
      <c r="AJ2559" t="str">
        <f>IF(RIGHT(MIS[[#This Row],[Main/Hedge]],4)="MAIN","MAIN","HEDGE")</f>
        <v>MAIN</v>
      </c>
      <c r="AK2559" t="str" cm="1">
        <f t="array" ref="AK2559">_xlfn._xlws.FILTER(Table4[Column1],ISNUMBER(SEARCH(Table4[Column1],MIS[[#This Row],[OrderUniqueIdentifier]])),"")</f>
        <v>MS</v>
      </c>
    </row>
    <row r="2560" spans="1:37" x14ac:dyDescent="0.25">
      <c r="A2560" t="s">
        <v>71</v>
      </c>
      <c r="B2560" t="s">
        <v>584</v>
      </c>
      <c r="C2560" t="s">
        <v>3543</v>
      </c>
      <c r="D2560" t="s">
        <v>72</v>
      </c>
      <c r="E2560" t="s">
        <v>172</v>
      </c>
      <c r="F2560" t="s">
        <v>98</v>
      </c>
      <c r="G2560" t="s">
        <v>74</v>
      </c>
      <c r="H2560" t="s">
        <v>75</v>
      </c>
      <c r="I2560" t="s">
        <v>76</v>
      </c>
      <c r="J2560" t="s">
        <v>77</v>
      </c>
      <c r="K2560">
        <v>20</v>
      </c>
      <c r="L2560" t="s">
        <v>77</v>
      </c>
      <c r="M2560" t="s">
        <v>78</v>
      </c>
      <c r="N2560" t="s">
        <v>3544</v>
      </c>
      <c r="O2560" t="s">
        <v>3214</v>
      </c>
      <c r="P2560" t="s">
        <v>3219</v>
      </c>
      <c r="Q2560" t="s">
        <v>173</v>
      </c>
      <c r="R2560" t="s">
        <v>79</v>
      </c>
      <c r="S2560" t="s">
        <v>40</v>
      </c>
      <c r="T2560" t="s">
        <v>174</v>
      </c>
      <c r="U2560" t="s">
        <v>100</v>
      </c>
      <c r="V2560" t="s">
        <v>80</v>
      </c>
      <c r="W2560">
        <v>81200</v>
      </c>
      <c r="X2560" t="s">
        <v>85</v>
      </c>
      <c r="Y2560">
        <v>20</v>
      </c>
      <c r="Z2560" t="s">
        <v>3216</v>
      </c>
      <c r="AA2560" t="s">
        <v>3220</v>
      </c>
      <c r="AB2560" t="s">
        <v>107</v>
      </c>
      <c r="AC2560" t="s">
        <v>84</v>
      </c>
      <c r="AD2560">
        <f>_xlfn.XLOOKUP(MIS[[#This Row],[TRADING SYMBOL]],[1]Sheet1!$D:$D,[1]Sheet1!$C:$C)</f>
        <v>110.75</v>
      </c>
      <c r="AE2560">
        <f>MIS[[#This Row],[OrderAverageTradedPrice]]*MIS[[#This Row],[OrderQuantity]]</f>
        <v>3683</v>
      </c>
      <c r="AF2560">
        <f>MIS[[#This Row],[LTP]]*MIS[[#This Row],[OrderQuantity]]</f>
        <v>2215</v>
      </c>
      <c r="AG2560">
        <f>IF(MIS[[#This Row],[OrderSide]]="SELL",MIS[[#This Row],[VALUE]]-MIS[[#This Row],[LIVE_VALUE]],MIS[[#This Row],[LIVE_VALUE]]-MIS[[#This Row],[VALUE]])</f>
        <v>-1468</v>
      </c>
      <c r="AH2560" t="str" cm="1">
        <f t="array" ref="AH2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0" t="str">
        <f>MIS[[#This Row],[TRADING SYMBOL]]</f>
        <v>SENSEX2552081200PE</v>
      </c>
      <c r="AJ2560" t="str">
        <f>IF(RIGHT(MIS[[#This Row],[Main/Hedge]],4)="MAIN","MAIN","HEDGE")</f>
        <v>MAIN</v>
      </c>
      <c r="AK2560" t="str" cm="1">
        <f t="array" ref="AK2560">_xlfn._xlws.FILTER(Table4[Column1],ISNUMBER(SEARCH(Table4[Column1],MIS[[#This Row],[OrderUniqueIdentifier]])),"")</f>
        <v>MS</v>
      </c>
    </row>
    <row r="2561" spans="1:37" x14ac:dyDescent="0.25">
      <c r="A2561" t="s">
        <v>71</v>
      </c>
      <c r="B2561" t="s">
        <v>619</v>
      </c>
      <c r="C2561" t="s">
        <v>3631</v>
      </c>
      <c r="D2561" t="s">
        <v>72</v>
      </c>
      <c r="E2561" t="s">
        <v>211</v>
      </c>
      <c r="F2561" t="s">
        <v>98</v>
      </c>
      <c r="G2561" t="s">
        <v>74</v>
      </c>
      <c r="H2561" t="s">
        <v>75</v>
      </c>
      <c r="I2561" t="s">
        <v>76</v>
      </c>
      <c r="J2561" t="s">
        <v>77</v>
      </c>
      <c r="K2561">
        <v>40</v>
      </c>
      <c r="L2561" t="s">
        <v>77</v>
      </c>
      <c r="M2561" t="s">
        <v>78</v>
      </c>
      <c r="N2561" t="s">
        <v>3437</v>
      </c>
      <c r="O2561" t="s">
        <v>3219</v>
      </c>
      <c r="P2561" t="s">
        <v>3219</v>
      </c>
      <c r="Q2561" t="s">
        <v>213</v>
      </c>
      <c r="R2561" t="s">
        <v>79</v>
      </c>
      <c r="S2561" t="s">
        <v>40</v>
      </c>
      <c r="T2561" t="s">
        <v>214</v>
      </c>
      <c r="U2561" t="s">
        <v>100</v>
      </c>
      <c r="V2561" t="s">
        <v>80</v>
      </c>
      <c r="W2561">
        <v>83400</v>
      </c>
      <c r="X2561" t="s">
        <v>81</v>
      </c>
      <c r="Y2561">
        <v>40</v>
      </c>
      <c r="Z2561" t="s">
        <v>3220</v>
      </c>
      <c r="AA2561" t="s">
        <v>3220</v>
      </c>
      <c r="AB2561" t="s">
        <v>90</v>
      </c>
      <c r="AC2561" t="s">
        <v>84</v>
      </c>
      <c r="AD2561">
        <f>_xlfn.XLOOKUP(MIS[[#This Row],[TRADING SYMBOL]],[1]Sheet1!$D:$D,[1]Sheet1!$C:$C)</f>
        <v>114.3</v>
      </c>
      <c r="AE2561">
        <f>MIS[[#This Row],[OrderAverageTradedPrice]]*MIS[[#This Row],[OrderQuantity]]</f>
        <v>5901</v>
      </c>
      <c r="AF2561">
        <f>MIS[[#This Row],[LTP]]*MIS[[#This Row],[OrderQuantity]]</f>
        <v>4572</v>
      </c>
      <c r="AG2561">
        <f>IF(MIS[[#This Row],[OrderSide]]="SELL",MIS[[#This Row],[VALUE]]-MIS[[#This Row],[LIVE_VALUE]],MIS[[#This Row],[LIVE_VALUE]]-MIS[[#This Row],[VALUE]])</f>
        <v>-1329</v>
      </c>
      <c r="AH2561" t="str" cm="1">
        <f t="array" ref="AH2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1" t="str">
        <f>MIS[[#This Row],[TRADING SYMBOL]]</f>
        <v>SENSEX2552083400CE</v>
      </c>
      <c r="AJ2561" t="str">
        <f>IF(RIGHT(MIS[[#This Row],[Main/Hedge]],4)="MAIN","MAIN","HEDGE")</f>
        <v>MAIN</v>
      </c>
      <c r="AK2561" t="str" cm="1">
        <f t="array" ref="AK2561">_xlfn._xlws.FILTER(Table4[Column1],ISNUMBER(SEARCH(Table4[Column1],MIS[[#This Row],[OrderUniqueIdentifier]])),"")</f>
        <v>MS</v>
      </c>
    </row>
    <row r="2562" spans="1:37" x14ac:dyDescent="0.25">
      <c r="A2562" t="s">
        <v>71</v>
      </c>
      <c r="B2562" t="s">
        <v>629</v>
      </c>
      <c r="C2562" t="s">
        <v>3657</v>
      </c>
      <c r="D2562" t="s">
        <v>72</v>
      </c>
      <c r="E2562" t="s">
        <v>211</v>
      </c>
      <c r="F2562" t="s">
        <v>98</v>
      </c>
      <c r="G2562" t="s">
        <v>74</v>
      </c>
      <c r="H2562" t="s">
        <v>75</v>
      </c>
      <c r="I2562" t="s">
        <v>76</v>
      </c>
      <c r="J2562" t="s">
        <v>77</v>
      </c>
      <c r="K2562">
        <v>20</v>
      </c>
      <c r="L2562" t="s">
        <v>77</v>
      </c>
      <c r="M2562" t="s">
        <v>78</v>
      </c>
      <c r="N2562" t="s">
        <v>3658</v>
      </c>
      <c r="O2562" t="s">
        <v>3214</v>
      </c>
      <c r="P2562" t="s">
        <v>3219</v>
      </c>
      <c r="Q2562" t="s">
        <v>213</v>
      </c>
      <c r="R2562" t="s">
        <v>79</v>
      </c>
      <c r="S2562" t="s">
        <v>40</v>
      </c>
      <c r="T2562" t="s">
        <v>214</v>
      </c>
      <c r="U2562" t="s">
        <v>100</v>
      </c>
      <c r="V2562" t="s">
        <v>80</v>
      </c>
      <c r="W2562">
        <v>83400</v>
      </c>
      <c r="X2562" t="s">
        <v>81</v>
      </c>
      <c r="Y2562">
        <v>20</v>
      </c>
      <c r="Z2562" t="s">
        <v>3216</v>
      </c>
      <c r="AA2562" t="s">
        <v>3220</v>
      </c>
      <c r="AB2562" t="s">
        <v>90</v>
      </c>
      <c r="AC2562" t="s">
        <v>84</v>
      </c>
      <c r="AD2562">
        <f>_xlfn.XLOOKUP(MIS[[#This Row],[TRADING SYMBOL]],[1]Sheet1!$D:$D,[1]Sheet1!$C:$C)</f>
        <v>114.3</v>
      </c>
      <c r="AE2562">
        <f>MIS[[#This Row],[OrderAverageTradedPrice]]*MIS[[#This Row],[OrderQuantity]]</f>
        <v>2944</v>
      </c>
      <c r="AF2562">
        <f>MIS[[#This Row],[LTP]]*MIS[[#This Row],[OrderQuantity]]</f>
        <v>2286</v>
      </c>
      <c r="AG2562">
        <f>IF(MIS[[#This Row],[OrderSide]]="SELL",MIS[[#This Row],[VALUE]]-MIS[[#This Row],[LIVE_VALUE]],MIS[[#This Row],[LIVE_VALUE]]-MIS[[#This Row],[VALUE]])</f>
        <v>-658</v>
      </c>
      <c r="AH2562" t="str" cm="1">
        <f t="array" ref="AH2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2" t="str">
        <f>MIS[[#This Row],[TRADING SYMBOL]]</f>
        <v>SENSEX2552083400CE</v>
      </c>
      <c r="AJ2562" t="str">
        <f>IF(RIGHT(MIS[[#This Row],[Main/Hedge]],4)="MAIN","MAIN","HEDGE")</f>
        <v>MAIN</v>
      </c>
      <c r="AK2562" t="str" cm="1">
        <f t="array" ref="AK2562">_xlfn._xlws.FILTER(Table4[Column1],ISNUMBER(SEARCH(Table4[Column1],MIS[[#This Row],[OrderUniqueIdentifier]])),"")</f>
        <v>MS</v>
      </c>
    </row>
    <row r="2563" spans="1:37" x14ac:dyDescent="0.25">
      <c r="A2563" t="s">
        <v>71</v>
      </c>
      <c r="B2563" t="s">
        <v>632</v>
      </c>
      <c r="C2563" t="s">
        <v>3696</v>
      </c>
      <c r="D2563" t="s">
        <v>72</v>
      </c>
      <c r="E2563" t="s">
        <v>744</v>
      </c>
      <c r="F2563" t="s">
        <v>98</v>
      </c>
      <c r="G2563" t="s">
        <v>74</v>
      </c>
      <c r="H2563" t="s">
        <v>75</v>
      </c>
      <c r="I2563" t="s">
        <v>76</v>
      </c>
      <c r="J2563" t="s">
        <v>77</v>
      </c>
      <c r="K2563">
        <v>80</v>
      </c>
      <c r="L2563" t="s">
        <v>77</v>
      </c>
      <c r="M2563" t="s">
        <v>78</v>
      </c>
      <c r="N2563" t="s">
        <v>3697</v>
      </c>
      <c r="O2563" t="s">
        <v>3214</v>
      </c>
      <c r="P2563" t="s">
        <v>3219</v>
      </c>
      <c r="Q2563" t="s">
        <v>747</v>
      </c>
      <c r="R2563" t="s">
        <v>79</v>
      </c>
      <c r="S2563" t="s">
        <v>40</v>
      </c>
      <c r="T2563" t="s">
        <v>748</v>
      </c>
      <c r="U2563" t="s">
        <v>100</v>
      </c>
      <c r="V2563" t="s">
        <v>80</v>
      </c>
      <c r="W2563">
        <v>83500</v>
      </c>
      <c r="X2563" t="s">
        <v>81</v>
      </c>
      <c r="Y2563">
        <v>80</v>
      </c>
      <c r="Z2563" t="s">
        <v>3216</v>
      </c>
      <c r="AA2563" t="s">
        <v>3220</v>
      </c>
      <c r="AB2563" t="s">
        <v>90</v>
      </c>
      <c r="AC2563" t="s">
        <v>84</v>
      </c>
      <c r="AD2563">
        <f>_xlfn.XLOOKUP(MIS[[#This Row],[TRADING SYMBOL]],[1]Sheet1!$D:$D,[1]Sheet1!$C:$C)</f>
        <v>99.8</v>
      </c>
      <c r="AE2563">
        <f>MIS[[#This Row],[OrderAverageTradedPrice]]*MIS[[#This Row],[OrderQuantity]]</f>
        <v>10382</v>
      </c>
      <c r="AF2563">
        <f>MIS[[#This Row],[LTP]]*MIS[[#This Row],[OrderQuantity]]</f>
        <v>7984</v>
      </c>
      <c r="AG2563">
        <f>IF(MIS[[#This Row],[OrderSide]]="SELL",MIS[[#This Row],[VALUE]]-MIS[[#This Row],[LIVE_VALUE]],MIS[[#This Row],[LIVE_VALUE]]-MIS[[#This Row],[VALUE]])</f>
        <v>-2398</v>
      </c>
      <c r="AH2563" t="str" cm="1">
        <f t="array" ref="AH2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3" t="str">
        <f>MIS[[#This Row],[TRADING SYMBOL]]</f>
        <v>SENSEX2552083500CE</v>
      </c>
      <c r="AJ2563" t="str">
        <f>IF(RIGHT(MIS[[#This Row],[Main/Hedge]],4)="MAIN","MAIN","HEDGE")</f>
        <v>MAIN</v>
      </c>
      <c r="AK2563" t="str" cm="1">
        <f t="array" ref="AK2563">_xlfn._xlws.FILTER(Table4[Column1],ISNUMBER(SEARCH(Table4[Column1],MIS[[#This Row],[OrderUniqueIdentifier]])),"")</f>
        <v>MS</v>
      </c>
    </row>
    <row r="2564" spans="1:37" x14ac:dyDescent="0.25">
      <c r="A2564" t="s">
        <v>71</v>
      </c>
      <c r="B2564" t="s">
        <v>642</v>
      </c>
      <c r="C2564" t="s">
        <v>3739</v>
      </c>
      <c r="D2564" t="s">
        <v>72</v>
      </c>
      <c r="E2564" t="s">
        <v>120</v>
      </c>
      <c r="F2564" t="s">
        <v>98</v>
      </c>
      <c r="G2564" t="s">
        <v>74</v>
      </c>
      <c r="H2564" t="s">
        <v>75</v>
      </c>
      <c r="I2564" t="s">
        <v>76</v>
      </c>
      <c r="J2564" t="s">
        <v>77</v>
      </c>
      <c r="K2564">
        <v>180</v>
      </c>
      <c r="L2564" t="s">
        <v>77</v>
      </c>
      <c r="M2564" t="s">
        <v>78</v>
      </c>
      <c r="N2564" t="s">
        <v>3740</v>
      </c>
      <c r="O2564" t="s">
        <v>3219</v>
      </c>
      <c r="P2564" t="s">
        <v>3219</v>
      </c>
      <c r="Q2564" t="s">
        <v>121</v>
      </c>
      <c r="R2564" t="s">
        <v>79</v>
      </c>
      <c r="S2564" t="s">
        <v>40</v>
      </c>
      <c r="T2564" t="s">
        <v>122</v>
      </c>
      <c r="U2564" t="s">
        <v>100</v>
      </c>
      <c r="V2564" t="s">
        <v>80</v>
      </c>
      <c r="W2564">
        <v>81100</v>
      </c>
      <c r="X2564" t="s">
        <v>85</v>
      </c>
      <c r="Y2564">
        <v>180</v>
      </c>
      <c r="Z2564" t="s">
        <v>3220</v>
      </c>
      <c r="AA2564" t="s">
        <v>3220</v>
      </c>
      <c r="AB2564" t="s">
        <v>107</v>
      </c>
      <c r="AC2564" t="s">
        <v>84</v>
      </c>
      <c r="AD2564">
        <f>_xlfn.XLOOKUP(MIS[[#This Row],[TRADING SYMBOL]],[1]Sheet1!$D:$D,[1]Sheet1!$C:$C)</f>
        <v>100.2</v>
      </c>
      <c r="AE2564">
        <f>MIS[[#This Row],[OrderAverageTradedPrice]]*MIS[[#This Row],[OrderQuantity]]</f>
        <v>30539.99999999988</v>
      </c>
      <c r="AF2564">
        <f>MIS[[#This Row],[LTP]]*MIS[[#This Row],[OrderQuantity]]</f>
        <v>18036</v>
      </c>
      <c r="AG2564">
        <f>IF(MIS[[#This Row],[OrderSide]]="SELL",MIS[[#This Row],[VALUE]]-MIS[[#This Row],[LIVE_VALUE]],MIS[[#This Row],[LIVE_VALUE]]-MIS[[#This Row],[VALUE]])</f>
        <v>-12503.99999999988</v>
      </c>
      <c r="AH2564" t="str" cm="1">
        <f t="array" ref="AH2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4" t="str">
        <f>MIS[[#This Row],[TRADING SYMBOL]]</f>
        <v>SENSEX2552081100PE</v>
      </c>
      <c r="AJ2564" t="str">
        <f>IF(RIGHT(MIS[[#This Row],[Main/Hedge]],4)="MAIN","MAIN","HEDGE")</f>
        <v>MAIN</v>
      </c>
      <c r="AK2564" t="str" cm="1">
        <f t="array" ref="AK2564">_xlfn._xlws.FILTER(Table4[Column1],ISNUMBER(SEARCH(Table4[Column1],MIS[[#This Row],[OrderUniqueIdentifier]])),"")</f>
        <v>MS</v>
      </c>
    </row>
    <row r="2565" spans="1:37" x14ac:dyDescent="0.25">
      <c r="A2565" t="s">
        <v>71</v>
      </c>
      <c r="B2565" t="s">
        <v>652</v>
      </c>
      <c r="C2565" t="s">
        <v>3776</v>
      </c>
      <c r="D2565" t="s">
        <v>72</v>
      </c>
      <c r="E2565" t="s">
        <v>744</v>
      </c>
      <c r="F2565" t="s">
        <v>98</v>
      </c>
      <c r="G2565" t="s">
        <v>74</v>
      </c>
      <c r="H2565" t="s">
        <v>75</v>
      </c>
      <c r="I2565" t="s">
        <v>76</v>
      </c>
      <c r="J2565" t="s">
        <v>77</v>
      </c>
      <c r="K2565">
        <v>20</v>
      </c>
      <c r="L2565" t="s">
        <v>77</v>
      </c>
      <c r="M2565" t="s">
        <v>78</v>
      </c>
      <c r="N2565" t="s">
        <v>3777</v>
      </c>
      <c r="O2565" t="s">
        <v>3219</v>
      </c>
      <c r="P2565" t="s">
        <v>3219</v>
      </c>
      <c r="Q2565" t="s">
        <v>747</v>
      </c>
      <c r="R2565" t="s">
        <v>79</v>
      </c>
      <c r="S2565" t="s">
        <v>40</v>
      </c>
      <c r="T2565" t="s">
        <v>748</v>
      </c>
      <c r="U2565" t="s">
        <v>100</v>
      </c>
      <c r="V2565" t="s">
        <v>80</v>
      </c>
      <c r="W2565">
        <v>83500</v>
      </c>
      <c r="X2565" t="s">
        <v>81</v>
      </c>
      <c r="Y2565">
        <v>20</v>
      </c>
      <c r="Z2565" t="s">
        <v>3220</v>
      </c>
      <c r="AA2565" t="s">
        <v>3220</v>
      </c>
      <c r="AB2565" t="s">
        <v>90</v>
      </c>
      <c r="AC2565" t="s">
        <v>84</v>
      </c>
      <c r="AD2565">
        <f>_xlfn.XLOOKUP(MIS[[#This Row],[TRADING SYMBOL]],[1]Sheet1!$D:$D,[1]Sheet1!$C:$C)</f>
        <v>99.8</v>
      </c>
      <c r="AE2565">
        <f>MIS[[#This Row],[OrderAverageTradedPrice]]*MIS[[#This Row],[OrderQuantity]]</f>
        <v>2576</v>
      </c>
      <c r="AF2565">
        <f>MIS[[#This Row],[LTP]]*MIS[[#This Row],[OrderQuantity]]</f>
        <v>1996</v>
      </c>
      <c r="AG2565">
        <f>IF(MIS[[#This Row],[OrderSide]]="SELL",MIS[[#This Row],[VALUE]]-MIS[[#This Row],[LIVE_VALUE]],MIS[[#This Row],[LIVE_VALUE]]-MIS[[#This Row],[VALUE]])</f>
        <v>-580</v>
      </c>
      <c r="AH2565" t="str" cm="1">
        <f t="array" ref="AH2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5" t="str">
        <f>MIS[[#This Row],[TRADING SYMBOL]]</f>
        <v>SENSEX2552083500CE</v>
      </c>
      <c r="AJ2565" t="str">
        <f>IF(RIGHT(MIS[[#This Row],[Main/Hedge]],4)="MAIN","MAIN","HEDGE")</f>
        <v>MAIN</v>
      </c>
      <c r="AK2565" t="str" cm="1">
        <f t="array" ref="AK2565">_xlfn._xlws.FILTER(Table4[Column1],ISNUMBER(SEARCH(Table4[Column1],MIS[[#This Row],[OrderUniqueIdentifier]])),"")</f>
        <v>MS</v>
      </c>
    </row>
    <row r="2566" spans="1:37" x14ac:dyDescent="0.25">
      <c r="A2566" t="s">
        <v>71</v>
      </c>
      <c r="B2566" t="s">
        <v>705</v>
      </c>
      <c r="C2566" t="s">
        <v>3905</v>
      </c>
      <c r="D2566" t="s">
        <v>72</v>
      </c>
      <c r="E2566" t="s">
        <v>744</v>
      </c>
      <c r="F2566" t="s">
        <v>98</v>
      </c>
      <c r="G2566" t="s">
        <v>74</v>
      </c>
      <c r="H2566" t="s">
        <v>75</v>
      </c>
      <c r="I2566" t="s">
        <v>76</v>
      </c>
      <c r="J2566" t="s">
        <v>77</v>
      </c>
      <c r="K2566">
        <v>20</v>
      </c>
      <c r="L2566" t="s">
        <v>77</v>
      </c>
      <c r="M2566" t="s">
        <v>78</v>
      </c>
      <c r="N2566" t="s">
        <v>3501</v>
      </c>
      <c r="O2566" t="s">
        <v>3214</v>
      </c>
      <c r="P2566" t="s">
        <v>3219</v>
      </c>
      <c r="Q2566" t="s">
        <v>747</v>
      </c>
      <c r="R2566" t="s">
        <v>79</v>
      </c>
      <c r="S2566" t="s">
        <v>40</v>
      </c>
      <c r="T2566" t="s">
        <v>748</v>
      </c>
      <c r="U2566" t="s">
        <v>100</v>
      </c>
      <c r="V2566" t="s">
        <v>80</v>
      </c>
      <c r="W2566">
        <v>83500</v>
      </c>
      <c r="X2566" t="s">
        <v>81</v>
      </c>
      <c r="Y2566">
        <v>20</v>
      </c>
      <c r="Z2566" t="s">
        <v>3216</v>
      </c>
      <c r="AA2566" t="s">
        <v>3220</v>
      </c>
      <c r="AB2566" t="s">
        <v>90</v>
      </c>
      <c r="AC2566" t="s">
        <v>84</v>
      </c>
      <c r="AD2566">
        <f>_xlfn.XLOOKUP(MIS[[#This Row],[TRADING SYMBOL]],[1]Sheet1!$D:$D,[1]Sheet1!$C:$C)</f>
        <v>99.8</v>
      </c>
      <c r="AE2566">
        <f>MIS[[#This Row],[OrderAverageTradedPrice]]*MIS[[#This Row],[OrderQuantity]]</f>
        <v>2603</v>
      </c>
      <c r="AF2566">
        <f>MIS[[#This Row],[LTP]]*MIS[[#This Row],[OrderQuantity]]</f>
        <v>1996</v>
      </c>
      <c r="AG2566">
        <f>IF(MIS[[#This Row],[OrderSide]]="SELL",MIS[[#This Row],[VALUE]]-MIS[[#This Row],[LIVE_VALUE]],MIS[[#This Row],[LIVE_VALUE]]-MIS[[#This Row],[VALUE]])</f>
        <v>-607</v>
      </c>
      <c r="AH2566" t="str" cm="1">
        <f t="array" ref="AH2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6" t="str">
        <f>MIS[[#This Row],[TRADING SYMBOL]]</f>
        <v>SENSEX2552083500CE</v>
      </c>
      <c r="AJ2566" t="str">
        <f>IF(RIGHT(MIS[[#This Row],[Main/Hedge]],4)="MAIN","MAIN","HEDGE")</f>
        <v>MAIN</v>
      </c>
      <c r="AK2566" t="str" cm="1">
        <f t="array" ref="AK2566">_xlfn._xlws.FILTER(Table4[Column1],ISNUMBER(SEARCH(Table4[Column1],MIS[[#This Row],[OrderUniqueIdentifier]])),"")</f>
        <v>MS</v>
      </c>
    </row>
    <row r="2567" spans="1:37" x14ac:dyDescent="0.25">
      <c r="A2567" t="s">
        <v>71</v>
      </c>
      <c r="B2567" t="s">
        <v>714</v>
      </c>
      <c r="C2567" t="s">
        <v>3934</v>
      </c>
      <c r="D2567" t="s">
        <v>72</v>
      </c>
      <c r="E2567" t="s">
        <v>3226</v>
      </c>
      <c r="F2567" t="s">
        <v>98</v>
      </c>
      <c r="G2567" t="s">
        <v>74</v>
      </c>
      <c r="H2567" t="s">
        <v>75</v>
      </c>
      <c r="I2567" t="s">
        <v>76</v>
      </c>
      <c r="J2567" t="s">
        <v>77</v>
      </c>
      <c r="K2567">
        <v>60</v>
      </c>
      <c r="L2567" t="s">
        <v>77</v>
      </c>
      <c r="M2567" t="s">
        <v>78</v>
      </c>
      <c r="N2567" t="s">
        <v>3935</v>
      </c>
      <c r="O2567" t="s">
        <v>3214</v>
      </c>
      <c r="P2567" t="s">
        <v>3219</v>
      </c>
      <c r="Q2567" t="s">
        <v>3229</v>
      </c>
      <c r="R2567" t="s">
        <v>79</v>
      </c>
      <c r="S2567" t="s">
        <v>40</v>
      </c>
      <c r="T2567" t="s">
        <v>3230</v>
      </c>
      <c r="U2567" t="s">
        <v>100</v>
      </c>
      <c r="V2567" t="s">
        <v>80</v>
      </c>
      <c r="W2567">
        <v>81300</v>
      </c>
      <c r="X2567" t="s">
        <v>85</v>
      </c>
      <c r="Y2567">
        <v>60</v>
      </c>
      <c r="Z2567" t="s">
        <v>3216</v>
      </c>
      <c r="AA2567" t="s">
        <v>3220</v>
      </c>
      <c r="AB2567" t="s">
        <v>107</v>
      </c>
      <c r="AC2567" t="s">
        <v>84</v>
      </c>
      <c r="AD2567">
        <f>_xlfn.XLOOKUP(MIS[[#This Row],[TRADING SYMBOL]],[1]Sheet1!$D:$D,[1]Sheet1!$C:$C)</f>
        <v>124</v>
      </c>
      <c r="AE2567">
        <f>MIS[[#This Row],[OrderAverageTradedPrice]]*MIS[[#This Row],[OrderQuantity]]</f>
        <v>12132</v>
      </c>
      <c r="AF2567">
        <f>MIS[[#This Row],[LTP]]*MIS[[#This Row],[OrderQuantity]]</f>
        <v>7440</v>
      </c>
      <c r="AG2567">
        <f>IF(MIS[[#This Row],[OrderSide]]="SELL",MIS[[#This Row],[VALUE]]-MIS[[#This Row],[LIVE_VALUE]],MIS[[#This Row],[LIVE_VALUE]]-MIS[[#This Row],[VALUE]])</f>
        <v>-4692</v>
      </c>
      <c r="AH2567" t="str" cm="1">
        <f t="array" ref="AH2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7" t="str">
        <f>MIS[[#This Row],[TRADING SYMBOL]]</f>
        <v>SENSEX2552081300PE</v>
      </c>
      <c r="AJ2567" t="str">
        <f>IF(RIGHT(MIS[[#This Row],[Main/Hedge]],4)="MAIN","MAIN","HEDGE")</f>
        <v>MAIN</v>
      </c>
      <c r="AK2567" t="str" cm="1">
        <f t="array" ref="AK2567">_xlfn._xlws.FILTER(Table4[Column1],ISNUMBER(SEARCH(Table4[Column1],MIS[[#This Row],[OrderUniqueIdentifier]])),"")</f>
        <v>MS</v>
      </c>
    </row>
    <row r="2568" spans="1:37" x14ac:dyDescent="0.25">
      <c r="A2568" t="s">
        <v>71</v>
      </c>
      <c r="B2568" t="s">
        <v>753</v>
      </c>
      <c r="C2568" t="s">
        <v>4032</v>
      </c>
      <c r="D2568" t="s">
        <v>72</v>
      </c>
      <c r="E2568" t="s">
        <v>744</v>
      </c>
      <c r="F2568" t="s">
        <v>98</v>
      </c>
      <c r="G2568" t="s">
        <v>74</v>
      </c>
      <c r="H2568" t="s">
        <v>75</v>
      </c>
      <c r="I2568" t="s">
        <v>76</v>
      </c>
      <c r="J2568" t="s">
        <v>77</v>
      </c>
      <c r="K2568">
        <v>80</v>
      </c>
      <c r="L2568" t="s">
        <v>77</v>
      </c>
      <c r="M2568" t="s">
        <v>78</v>
      </c>
      <c r="N2568" t="s">
        <v>4033</v>
      </c>
      <c r="O2568" t="s">
        <v>3214</v>
      </c>
      <c r="P2568" t="s">
        <v>3219</v>
      </c>
      <c r="Q2568" t="s">
        <v>747</v>
      </c>
      <c r="R2568" t="s">
        <v>79</v>
      </c>
      <c r="S2568" t="s">
        <v>40</v>
      </c>
      <c r="T2568" t="s">
        <v>748</v>
      </c>
      <c r="U2568" t="s">
        <v>100</v>
      </c>
      <c r="V2568" t="s">
        <v>80</v>
      </c>
      <c r="W2568">
        <v>83500</v>
      </c>
      <c r="X2568" t="s">
        <v>81</v>
      </c>
      <c r="Y2568">
        <v>80</v>
      </c>
      <c r="Z2568" t="s">
        <v>3216</v>
      </c>
      <c r="AA2568" t="s">
        <v>3220</v>
      </c>
      <c r="AB2568" t="s">
        <v>90</v>
      </c>
      <c r="AC2568" t="s">
        <v>84</v>
      </c>
      <c r="AD2568">
        <f>_xlfn.XLOOKUP(MIS[[#This Row],[TRADING SYMBOL]],[1]Sheet1!$D:$D,[1]Sheet1!$C:$C)</f>
        <v>99.8</v>
      </c>
      <c r="AE2568">
        <f>MIS[[#This Row],[OrderAverageTradedPrice]]*MIS[[#This Row],[OrderQuantity]]</f>
        <v>10349</v>
      </c>
      <c r="AF2568">
        <f>MIS[[#This Row],[LTP]]*MIS[[#This Row],[OrderQuantity]]</f>
        <v>7984</v>
      </c>
      <c r="AG2568">
        <f>IF(MIS[[#This Row],[OrderSide]]="SELL",MIS[[#This Row],[VALUE]]-MIS[[#This Row],[LIVE_VALUE]],MIS[[#This Row],[LIVE_VALUE]]-MIS[[#This Row],[VALUE]])</f>
        <v>-2365</v>
      </c>
      <c r="AH2568" t="str" cm="1">
        <f t="array" ref="AH2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8" t="str">
        <f>MIS[[#This Row],[TRADING SYMBOL]]</f>
        <v>SENSEX2552083500CE</v>
      </c>
      <c r="AJ2568" t="str">
        <f>IF(RIGHT(MIS[[#This Row],[Main/Hedge]],4)="MAIN","MAIN","HEDGE")</f>
        <v>MAIN</v>
      </c>
      <c r="AK2568" t="str" cm="1">
        <f t="array" ref="AK2568">_xlfn._xlws.FILTER(Table4[Column1],ISNUMBER(SEARCH(Table4[Column1],MIS[[#This Row],[OrderUniqueIdentifier]])),"")</f>
        <v>MS</v>
      </c>
    </row>
    <row r="2569" spans="1:37" x14ac:dyDescent="0.25">
      <c r="A2569" t="s">
        <v>71</v>
      </c>
      <c r="B2569" t="s">
        <v>761</v>
      </c>
      <c r="C2569" t="s">
        <v>4067</v>
      </c>
      <c r="D2569" t="s">
        <v>72</v>
      </c>
      <c r="E2569" t="s">
        <v>3226</v>
      </c>
      <c r="F2569" t="s">
        <v>98</v>
      </c>
      <c r="G2569" t="s">
        <v>74</v>
      </c>
      <c r="H2569" t="s">
        <v>75</v>
      </c>
      <c r="I2569" t="s">
        <v>76</v>
      </c>
      <c r="J2569" t="s">
        <v>77</v>
      </c>
      <c r="K2569">
        <v>20</v>
      </c>
      <c r="L2569" t="s">
        <v>77</v>
      </c>
      <c r="M2569" t="s">
        <v>78</v>
      </c>
      <c r="N2569" t="s">
        <v>4068</v>
      </c>
      <c r="O2569" t="s">
        <v>3214</v>
      </c>
      <c r="P2569" t="s">
        <v>3219</v>
      </c>
      <c r="Q2569" t="s">
        <v>3229</v>
      </c>
      <c r="R2569" t="s">
        <v>79</v>
      </c>
      <c r="S2569" t="s">
        <v>40</v>
      </c>
      <c r="T2569" t="s">
        <v>3230</v>
      </c>
      <c r="U2569" t="s">
        <v>100</v>
      </c>
      <c r="V2569" t="s">
        <v>80</v>
      </c>
      <c r="W2569">
        <v>81300</v>
      </c>
      <c r="X2569" t="s">
        <v>85</v>
      </c>
      <c r="Y2569">
        <v>20</v>
      </c>
      <c r="Z2569" t="s">
        <v>3216</v>
      </c>
      <c r="AA2569" t="s">
        <v>3220</v>
      </c>
      <c r="AB2569" t="s">
        <v>107</v>
      </c>
      <c r="AC2569" t="s">
        <v>84</v>
      </c>
      <c r="AD2569">
        <f>_xlfn.XLOOKUP(MIS[[#This Row],[TRADING SYMBOL]],[1]Sheet1!$D:$D,[1]Sheet1!$C:$C)</f>
        <v>124</v>
      </c>
      <c r="AE2569">
        <f>MIS[[#This Row],[OrderAverageTradedPrice]]*MIS[[#This Row],[OrderQuantity]]</f>
        <v>4018</v>
      </c>
      <c r="AF2569">
        <f>MIS[[#This Row],[LTP]]*MIS[[#This Row],[OrderQuantity]]</f>
        <v>2480</v>
      </c>
      <c r="AG2569">
        <f>IF(MIS[[#This Row],[OrderSide]]="SELL",MIS[[#This Row],[VALUE]]-MIS[[#This Row],[LIVE_VALUE]],MIS[[#This Row],[LIVE_VALUE]]-MIS[[#This Row],[VALUE]])</f>
        <v>-1538</v>
      </c>
      <c r="AH2569" t="str" cm="1">
        <f t="array" ref="AH2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9" t="str">
        <f>MIS[[#This Row],[TRADING SYMBOL]]</f>
        <v>SENSEX2552081300PE</v>
      </c>
      <c r="AJ2569" t="str">
        <f>IF(RIGHT(MIS[[#This Row],[Main/Hedge]],4)="MAIN","MAIN","HEDGE")</f>
        <v>MAIN</v>
      </c>
      <c r="AK2569" t="str" cm="1">
        <f t="array" ref="AK2569">_xlfn._xlws.FILTER(Table4[Column1],ISNUMBER(SEARCH(Table4[Column1],MIS[[#This Row],[OrderUniqueIdentifier]])),"")</f>
        <v>MS</v>
      </c>
    </row>
    <row r="2570" spans="1:37" x14ac:dyDescent="0.25">
      <c r="A2570" t="s">
        <v>71</v>
      </c>
      <c r="B2570" t="s">
        <v>770</v>
      </c>
      <c r="C2570" t="s">
        <v>4097</v>
      </c>
      <c r="D2570" t="s">
        <v>72</v>
      </c>
      <c r="E2570" t="s">
        <v>120</v>
      </c>
      <c r="F2570" t="s">
        <v>98</v>
      </c>
      <c r="G2570" t="s">
        <v>74</v>
      </c>
      <c r="H2570" t="s">
        <v>75</v>
      </c>
      <c r="I2570" t="s">
        <v>76</v>
      </c>
      <c r="J2570" t="s">
        <v>77</v>
      </c>
      <c r="K2570">
        <v>100</v>
      </c>
      <c r="L2570" t="s">
        <v>77</v>
      </c>
      <c r="M2570" t="s">
        <v>78</v>
      </c>
      <c r="N2570" t="s">
        <v>4098</v>
      </c>
      <c r="O2570" t="s">
        <v>3214</v>
      </c>
      <c r="P2570" t="s">
        <v>3219</v>
      </c>
      <c r="Q2570" t="s">
        <v>121</v>
      </c>
      <c r="R2570" t="s">
        <v>79</v>
      </c>
      <c r="S2570" t="s">
        <v>40</v>
      </c>
      <c r="T2570" t="s">
        <v>122</v>
      </c>
      <c r="U2570" t="s">
        <v>100</v>
      </c>
      <c r="V2570" t="s">
        <v>80</v>
      </c>
      <c r="W2570">
        <v>81100</v>
      </c>
      <c r="X2570" t="s">
        <v>85</v>
      </c>
      <c r="Y2570">
        <v>100</v>
      </c>
      <c r="Z2570" t="s">
        <v>3216</v>
      </c>
      <c r="AA2570" t="s">
        <v>3220</v>
      </c>
      <c r="AB2570" t="s">
        <v>107</v>
      </c>
      <c r="AC2570" t="s">
        <v>84</v>
      </c>
      <c r="AD2570">
        <f>_xlfn.XLOOKUP(MIS[[#This Row],[TRADING SYMBOL]],[1]Sheet1!$D:$D,[1]Sheet1!$C:$C)</f>
        <v>100.2</v>
      </c>
      <c r="AE2570">
        <f>MIS[[#This Row],[OrderAverageTradedPrice]]*MIS[[#This Row],[OrderQuantity]]</f>
        <v>16623</v>
      </c>
      <c r="AF2570">
        <f>MIS[[#This Row],[LTP]]*MIS[[#This Row],[OrderQuantity]]</f>
        <v>10020</v>
      </c>
      <c r="AG2570">
        <f>IF(MIS[[#This Row],[OrderSide]]="SELL",MIS[[#This Row],[VALUE]]-MIS[[#This Row],[LIVE_VALUE]],MIS[[#This Row],[LIVE_VALUE]]-MIS[[#This Row],[VALUE]])</f>
        <v>-6603</v>
      </c>
      <c r="AH2570" t="str" cm="1">
        <f t="array" ref="AH2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0" t="str">
        <f>MIS[[#This Row],[TRADING SYMBOL]]</f>
        <v>SENSEX2552081100PE</v>
      </c>
      <c r="AJ2570" t="str">
        <f>IF(RIGHT(MIS[[#This Row],[Main/Hedge]],4)="MAIN","MAIN","HEDGE")</f>
        <v>MAIN</v>
      </c>
      <c r="AK2570" t="str" cm="1">
        <f t="array" ref="AK2570">_xlfn._xlws.FILTER(Table4[Column1],ISNUMBER(SEARCH(Table4[Column1],MIS[[#This Row],[OrderUniqueIdentifier]])),"")</f>
        <v>MS</v>
      </c>
    </row>
    <row r="2571" spans="1:37" x14ac:dyDescent="0.25">
      <c r="A2571" t="s">
        <v>71</v>
      </c>
      <c r="B2571" t="s">
        <v>770</v>
      </c>
      <c r="C2571" t="s">
        <v>4099</v>
      </c>
      <c r="D2571" t="s">
        <v>72</v>
      </c>
      <c r="E2571" t="s">
        <v>172</v>
      </c>
      <c r="F2571" t="s">
        <v>98</v>
      </c>
      <c r="G2571" t="s">
        <v>74</v>
      </c>
      <c r="H2571" t="s">
        <v>75</v>
      </c>
      <c r="I2571" t="s">
        <v>76</v>
      </c>
      <c r="J2571" t="s">
        <v>77</v>
      </c>
      <c r="K2571">
        <v>100</v>
      </c>
      <c r="L2571" t="s">
        <v>77</v>
      </c>
      <c r="M2571" t="s">
        <v>78</v>
      </c>
      <c r="N2571" t="s">
        <v>4100</v>
      </c>
      <c r="O2571" t="s">
        <v>3219</v>
      </c>
      <c r="P2571" t="s">
        <v>3219</v>
      </c>
      <c r="Q2571" t="s">
        <v>173</v>
      </c>
      <c r="R2571" t="s">
        <v>79</v>
      </c>
      <c r="S2571" t="s">
        <v>40</v>
      </c>
      <c r="T2571" t="s">
        <v>174</v>
      </c>
      <c r="U2571" t="s">
        <v>100</v>
      </c>
      <c r="V2571" t="s">
        <v>80</v>
      </c>
      <c r="W2571">
        <v>81200</v>
      </c>
      <c r="X2571" t="s">
        <v>85</v>
      </c>
      <c r="Y2571">
        <v>100</v>
      </c>
      <c r="Z2571" t="s">
        <v>3220</v>
      </c>
      <c r="AA2571" t="s">
        <v>3220</v>
      </c>
      <c r="AB2571" t="s">
        <v>107</v>
      </c>
      <c r="AC2571" t="s">
        <v>84</v>
      </c>
      <c r="AD2571">
        <f>_xlfn.XLOOKUP(MIS[[#This Row],[TRADING SYMBOL]],[1]Sheet1!$D:$D,[1]Sheet1!$C:$C)</f>
        <v>110.75</v>
      </c>
      <c r="AE2571">
        <f>MIS[[#This Row],[OrderAverageTradedPrice]]*MIS[[#This Row],[OrderQuantity]]</f>
        <v>18616</v>
      </c>
      <c r="AF2571">
        <f>MIS[[#This Row],[LTP]]*MIS[[#This Row],[OrderQuantity]]</f>
        <v>11075</v>
      </c>
      <c r="AG2571">
        <f>IF(MIS[[#This Row],[OrderSide]]="SELL",MIS[[#This Row],[VALUE]]-MIS[[#This Row],[LIVE_VALUE]],MIS[[#This Row],[LIVE_VALUE]]-MIS[[#This Row],[VALUE]])</f>
        <v>-7541</v>
      </c>
      <c r="AH2571" t="str" cm="1">
        <f t="array" ref="AH25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1" t="str">
        <f>MIS[[#This Row],[TRADING SYMBOL]]</f>
        <v>SENSEX2552081200PE</v>
      </c>
      <c r="AJ2571" t="str">
        <f>IF(RIGHT(MIS[[#This Row],[Main/Hedge]],4)="MAIN","MAIN","HEDGE")</f>
        <v>MAIN</v>
      </c>
      <c r="AK2571" t="str" cm="1">
        <f t="array" ref="AK2571">_xlfn._xlws.FILTER(Table4[Column1],ISNUMBER(SEARCH(Table4[Column1],MIS[[#This Row],[OrderUniqueIdentifier]])),"")</f>
        <v>MS</v>
      </c>
    </row>
    <row r="2572" spans="1:37" x14ac:dyDescent="0.25">
      <c r="A2572" t="s">
        <v>71</v>
      </c>
      <c r="B2572" t="s">
        <v>779</v>
      </c>
      <c r="C2572" t="s">
        <v>4119</v>
      </c>
      <c r="D2572" t="s">
        <v>72</v>
      </c>
      <c r="E2572" t="s">
        <v>126</v>
      </c>
      <c r="F2572" t="s">
        <v>98</v>
      </c>
      <c r="G2572" t="s">
        <v>74</v>
      </c>
      <c r="H2572" t="s">
        <v>75</v>
      </c>
      <c r="I2572" t="s">
        <v>76</v>
      </c>
      <c r="J2572" t="s">
        <v>77</v>
      </c>
      <c r="K2572">
        <v>40</v>
      </c>
      <c r="L2572" t="s">
        <v>77</v>
      </c>
      <c r="M2572" t="s">
        <v>78</v>
      </c>
      <c r="N2572" t="s">
        <v>4120</v>
      </c>
      <c r="O2572" t="s">
        <v>3214</v>
      </c>
      <c r="P2572" t="s">
        <v>3219</v>
      </c>
      <c r="Q2572" t="s">
        <v>127</v>
      </c>
      <c r="R2572" t="s">
        <v>79</v>
      </c>
      <c r="S2572" t="s">
        <v>40</v>
      </c>
      <c r="T2572" t="s">
        <v>128</v>
      </c>
      <c r="U2572" t="s">
        <v>100</v>
      </c>
      <c r="V2572" t="s">
        <v>80</v>
      </c>
      <c r="W2572">
        <v>83300</v>
      </c>
      <c r="X2572" t="s">
        <v>81</v>
      </c>
      <c r="Y2572">
        <v>40</v>
      </c>
      <c r="Z2572" t="s">
        <v>3216</v>
      </c>
      <c r="AA2572" t="s">
        <v>3220</v>
      </c>
      <c r="AB2572" t="s">
        <v>90</v>
      </c>
      <c r="AC2572" t="s">
        <v>84</v>
      </c>
      <c r="AD2572">
        <f>_xlfn.XLOOKUP(MIS[[#This Row],[TRADING SYMBOL]],[1]Sheet1!$D:$D,[1]Sheet1!$C:$C)</f>
        <v>130.19999999999999</v>
      </c>
      <c r="AE2572">
        <f>MIS[[#This Row],[OrderAverageTradedPrice]]*MIS[[#This Row],[OrderQuantity]]</f>
        <v>6708</v>
      </c>
      <c r="AF2572">
        <f>MIS[[#This Row],[LTP]]*MIS[[#This Row],[OrderQuantity]]</f>
        <v>5208</v>
      </c>
      <c r="AG2572">
        <f>IF(MIS[[#This Row],[OrderSide]]="SELL",MIS[[#This Row],[VALUE]]-MIS[[#This Row],[LIVE_VALUE]],MIS[[#This Row],[LIVE_VALUE]]-MIS[[#This Row],[VALUE]])</f>
        <v>-1500</v>
      </c>
      <c r="AH2572" t="str" cm="1">
        <f t="array" ref="AH25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2" t="str">
        <f>MIS[[#This Row],[TRADING SYMBOL]]</f>
        <v>SENSEX2552083300CE</v>
      </c>
      <c r="AJ2572" t="str">
        <f>IF(RIGHT(MIS[[#This Row],[Main/Hedge]],4)="MAIN","MAIN","HEDGE")</f>
        <v>MAIN</v>
      </c>
      <c r="AK2572" t="str" cm="1">
        <f t="array" ref="AK2572">_xlfn._xlws.FILTER(Table4[Column1],ISNUMBER(SEARCH(Table4[Column1],MIS[[#This Row],[OrderUniqueIdentifier]])),"")</f>
        <v>MS</v>
      </c>
    </row>
    <row r="2573" spans="1:37" x14ac:dyDescent="0.25">
      <c r="A2573" t="s">
        <v>71</v>
      </c>
      <c r="B2573" t="s">
        <v>795</v>
      </c>
      <c r="C2573" t="s">
        <v>4158</v>
      </c>
      <c r="D2573" t="s">
        <v>72</v>
      </c>
      <c r="E2573" t="s">
        <v>3226</v>
      </c>
      <c r="F2573" t="s">
        <v>98</v>
      </c>
      <c r="G2573" t="s">
        <v>74</v>
      </c>
      <c r="H2573" t="s">
        <v>75</v>
      </c>
      <c r="I2573" t="s">
        <v>76</v>
      </c>
      <c r="J2573" t="s">
        <v>77</v>
      </c>
      <c r="K2573">
        <v>20</v>
      </c>
      <c r="L2573" t="s">
        <v>77</v>
      </c>
      <c r="M2573" t="s">
        <v>78</v>
      </c>
      <c r="N2573" t="s">
        <v>4159</v>
      </c>
      <c r="O2573" t="s">
        <v>3214</v>
      </c>
      <c r="P2573" t="s">
        <v>3219</v>
      </c>
      <c r="Q2573" t="s">
        <v>3229</v>
      </c>
      <c r="R2573" t="s">
        <v>79</v>
      </c>
      <c r="S2573" t="s">
        <v>40</v>
      </c>
      <c r="T2573" t="s">
        <v>3230</v>
      </c>
      <c r="U2573" t="s">
        <v>100</v>
      </c>
      <c r="V2573" t="s">
        <v>80</v>
      </c>
      <c r="W2573">
        <v>81300</v>
      </c>
      <c r="X2573" t="s">
        <v>85</v>
      </c>
      <c r="Y2573">
        <v>20</v>
      </c>
      <c r="Z2573" t="s">
        <v>3216</v>
      </c>
      <c r="AA2573" t="s">
        <v>3220</v>
      </c>
      <c r="AB2573" t="s">
        <v>107</v>
      </c>
      <c r="AC2573" t="s">
        <v>84</v>
      </c>
      <c r="AD2573">
        <f>_xlfn.XLOOKUP(MIS[[#This Row],[TRADING SYMBOL]],[1]Sheet1!$D:$D,[1]Sheet1!$C:$C)</f>
        <v>124</v>
      </c>
      <c r="AE2573">
        <f>MIS[[#This Row],[OrderAverageTradedPrice]]*MIS[[#This Row],[OrderQuantity]]</f>
        <v>4054</v>
      </c>
      <c r="AF2573">
        <f>MIS[[#This Row],[LTP]]*MIS[[#This Row],[OrderQuantity]]</f>
        <v>2480</v>
      </c>
      <c r="AG2573">
        <f>IF(MIS[[#This Row],[OrderSide]]="SELL",MIS[[#This Row],[VALUE]]-MIS[[#This Row],[LIVE_VALUE]],MIS[[#This Row],[LIVE_VALUE]]-MIS[[#This Row],[VALUE]])</f>
        <v>-1574</v>
      </c>
      <c r="AH2573" t="str" cm="1">
        <f t="array" ref="AH2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3" t="str">
        <f>MIS[[#This Row],[TRADING SYMBOL]]</f>
        <v>SENSEX2552081300PE</v>
      </c>
      <c r="AJ2573" t="str">
        <f>IF(RIGHT(MIS[[#This Row],[Main/Hedge]],4)="MAIN","MAIN","HEDGE")</f>
        <v>MAIN</v>
      </c>
      <c r="AK2573" t="str" cm="1">
        <f t="array" ref="AK2573">_xlfn._xlws.FILTER(Table4[Column1],ISNUMBER(SEARCH(Table4[Column1],MIS[[#This Row],[OrderUniqueIdentifier]])),"")</f>
        <v>MS</v>
      </c>
    </row>
    <row r="2574" spans="1:37" x14ac:dyDescent="0.25">
      <c r="A2574" t="s">
        <v>71</v>
      </c>
      <c r="B2574" t="s">
        <v>804</v>
      </c>
      <c r="C2574" t="s">
        <v>4177</v>
      </c>
      <c r="D2574" t="s">
        <v>72</v>
      </c>
      <c r="E2574" t="s">
        <v>126</v>
      </c>
      <c r="F2574" t="s">
        <v>98</v>
      </c>
      <c r="G2574" t="s">
        <v>74</v>
      </c>
      <c r="H2574" t="s">
        <v>75</v>
      </c>
      <c r="I2574" t="s">
        <v>76</v>
      </c>
      <c r="J2574" t="s">
        <v>77</v>
      </c>
      <c r="K2574">
        <v>20</v>
      </c>
      <c r="L2574" t="s">
        <v>77</v>
      </c>
      <c r="M2574" t="s">
        <v>78</v>
      </c>
      <c r="N2574" t="s">
        <v>4060</v>
      </c>
      <c r="O2574" t="s">
        <v>3214</v>
      </c>
      <c r="P2574" t="s">
        <v>3219</v>
      </c>
      <c r="Q2574" t="s">
        <v>127</v>
      </c>
      <c r="R2574" t="s">
        <v>79</v>
      </c>
      <c r="S2574" t="s">
        <v>40</v>
      </c>
      <c r="T2574" t="s">
        <v>128</v>
      </c>
      <c r="U2574" t="s">
        <v>100</v>
      </c>
      <c r="V2574" t="s">
        <v>80</v>
      </c>
      <c r="W2574">
        <v>83300</v>
      </c>
      <c r="X2574" t="s">
        <v>81</v>
      </c>
      <c r="Y2574">
        <v>20</v>
      </c>
      <c r="Z2574" t="s">
        <v>3216</v>
      </c>
      <c r="AA2574" t="s">
        <v>3220</v>
      </c>
      <c r="AB2574" t="s">
        <v>90</v>
      </c>
      <c r="AC2574" t="s">
        <v>84</v>
      </c>
      <c r="AD2574">
        <f>_xlfn.XLOOKUP(MIS[[#This Row],[TRADING SYMBOL]],[1]Sheet1!$D:$D,[1]Sheet1!$C:$C)</f>
        <v>130.19999999999999</v>
      </c>
      <c r="AE2574">
        <f>MIS[[#This Row],[OrderAverageTradedPrice]]*MIS[[#This Row],[OrderQuantity]]</f>
        <v>3365</v>
      </c>
      <c r="AF2574">
        <f>MIS[[#This Row],[LTP]]*MIS[[#This Row],[OrderQuantity]]</f>
        <v>2604</v>
      </c>
      <c r="AG2574">
        <f>IF(MIS[[#This Row],[OrderSide]]="SELL",MIS[[#This Row],[VALUE]]-MIS[[#This Row],[LIVE_VALUE]],MIS[[#This Row],[LIVE_VALUE]]-MIS[[#This Row],[VALUE]])</f>
        <v>-761</v>
      </c>
      <c r="AH2574" t="str" cm="1">
        <f t="array" ref="AH2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4" t="str">
        <f>MIS[[#This Row],[TRADING SYMBOL]]</f>
        <v>SENSEX2552083300CE</v>
      </c>
      <c r="AJ2574" t="str">
        <f>IF(RIGHT(MIS[[#This Row],[Main/Hedge]],4)="MAIN","MAIN","HEDGE")</f>
        <v>MAIN</v>
      </c>
      <c r="AK2574" t="str" cm="1">
        <f t="array" ref="AK2574">_xlfn._xlws.FILTER(Table4[Column1],ISNUMBER(SEARCH(Table4[Column1],MIS[[#This Row],[OrderUniqueIdentifier]])),"")</f>
        <v>MS</v>
      </c>
    </row>
    <row r="2575" spans="1:37" x14ac:dyDescent="0.25">
      <c r="A2575" t="s">
        <v>71</v>
      </c>
      <c r="B2575" t="s">
        <v>804</v>
      </c>
      <c r="C2575" t="s">
        <v>4178</v>
      </c>
      <c r="D2575" t="s">
        <v>72</v>
      </c>
      <c r="E2575" t="s">
        <v>211</v>
      </c>
      <c r="F2575" t="s">
        <v>98</v>
      </c>
      <c r="G2575" t="s">
        <v>74</v>
      </c>
      <c r="H2575" t="s">
        <v>75</v>
      </c>
      <c r="I2575" t="s">
        <v>76</v>
      </c>
      <c r="J2575" t="s">
        <v>77</v>
      </c>
      <c r="K2575">
        <v>20</v>
      </c>
      <c r="L2575" t="s">
        <v>77</v>
      </c>
      <c r="M2575" t="s">
        <v>78</v>
      </c>
      <c r="N2575" t="s">
        <v>4179</v>
      </c>
      <c r="O2575" t="s">
        <v>3219</v>
      </c>
      <c r="P2575" t="s">
        <v>3219</v>
      </c>
      <c r="Q2575" t="s">
        <v>213</v>
      </c>
      <c r="R2575" t="s">
        <v>79</v>
      </c>
      <c r="S2575" t="s">
        <v>40</v>
      </c>
      <c r="T2575" t="s">
        <v>214</v>
      </c>
      <c r="U2575" t="s">
        <v>100</v>
      </c>
      <c r="V2575" t="s">
        <v>80</v>
      </c>
      <c r="W2575">
        <v>83400</v>
      </c>
      <c r="X2575" t="s">
        <v>81</v>
      </c>
      <c r="Y2575">
        <v>20</v>
      </c>
      <c r="Z2575" t="s">
        <v>3220</v>
      </c>
      <c r="AA2575" t="s">
        <v>3220</v>
      </c>
      <c r="AB2575" t="s">
        <v>90</v>
      </c>
      <c r="AC2575" t="s">
        <v>84</v>
      </c>
      <c r="AD2575">
        <f>_xlfn.XLOOKUP(MIS[[#This Row],[TRADING SYMBOL]],[1]Sheet1!$D:$D,[1]Sheet1!$C:$C)</f>
        <v>114.3</v>
      </c>
      <c r="AE2575">
        <f>MIS[[#This Row],[OrderAverageTradedPrice]]*MIS[[#This Row],[OrderQuantity]]</f>
        <v>2937</v>
      </c>
      <c r="AF2575">
        <f>MIS[[#This Row],[LTP]]*MIS[[#This Row],[OrderQuantity]]</f>
        <v>2286</v>
      </c>
      <c r="AG2575">
        <f>IF(MIS[[#This Row],[OrderSide]]="SELL",MIS[[#This Row],[VALUE]]-MIS[[#This Row],[LIVE_VALUE]],MIS[[#This Row],[LIVE_VALUE]]-MIS[[#This Row],[VALUE]])</f>
        <v>-651</v>
      </c>
      <c r="AH2575" t="str" cm="1">
        <f t="array" ref="AH2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5" t="str">
        <f>MIS[[#This Row],[TRADING SYMBOL]]</f>
        <v>SENSEX2552083400CE</v>
      </c>
      <c r="AJ2575" t="str">
        <f>IF(RIGHT(MIS[[#This Row],[Main/Hedge]],4)="MAIN","MAIN","HEDGE")</f>
        <v>MAIN</v>
      </c>
      <c r="AK2575" t="str" cm="1">
        <f t="array" ref="AK2575">_xlfn._xlws.FILTER(Table4[Column1],ISNUMBER(SEARCH(Table4[Column1],MIS[[#This Row],[OrderUniqueIdentifier]])),"")</f>
        <v>MS</v>
      </c>
    </row>
    <row r="2576" spans="1:37" x14ac:dyDescent="0.25">
      <c r="A2576" t="s">
        <v>71</v>
      </c>
      <c r="B2576" t="s">
        <v>822</v>
      </c>
      <c r="C2576" t="s">
        <v>4236</v>
      </c>
      <c r="D2576" t="s">
        <v>72</v>
      </c>
      <c r="E2576" t="s">
        <v>211</v>
      </c>
      <c r="F2576" t="s">
        <v>98</v>
      </c>
      <c r="G2576" t="s">
        <v>74</v>
      </c>
      <c r="H2576" t="s">
        <v>75</v>
      </c>
      <c r="I2576" t="s">
        <v>76</v>
      </c>
      <c r="J2576" t="s">
        <v>77</v>
      </c>
      <c r="K2576">
        <v>20</v>
      </c>
      <c r="L2576" t="s">
        <v>77</v>
      </c>
      <c r="M2576" t="s">
        <v>78</v>
      </c>
      <c r="N2576" t="s">
        <v>4237</v>
      </c>
      <c r="O2576" t="s">
        <v>3214</v>
      </c>
      <c r="P2576" t="s">
        <v>3219</v>
      </c>
      <c r="Q2576" t="s">
        <v>213</v>
      </c>
      <c r="R2576" t="s">
        <v>79</v>
      </c>
      <c r="S2576" t="s">
        <v>40</v>
      </c>
      <c r="T2576" t="s">
        <v>214</v>
      </c>
      <c r="U2576" t="s">
        <v>100</v>
      </c>
      <c r="V2576" t="s">
        <v>80</v>
      </c>
      <c r="W2576">
        <v>83400</v>
      </c>
      <c r="X2576" t="s">
        <v>81</v>
      </c>
      <c r="Y2576">
        <v>20</v>
      </c>
      <c r="Z2576" t="s">
        <v>3216</v>
      </c>
      <c r="AA2576" t="s">
        <v>3220</v>
      </c>
      <c r="AB2576" t="s">
        <v>90</v>
      </c>
      <c r="AC2576" t="s">
        <v>84</v>
      </c>
      <c r="AD2576">
        <f>_xlfn.XLOOKUP(MIS[[#This Row],[TRADING SYMBOL]],[1]Sheet1!$D:$D,[1]Sheet1!$C:$C)</f>
        <v>114.3</v>
      </c>
      <c r="AE2576">
        <f>MIS[[#This Row],[OrderAverageTradedPrice]]*MIS[[#This Row],[OrderQuantity]]</f>
        <v>2962</v>
      </c>
      <c r="AF2576">
        <f>MIS[[#This Row],[LTP]]*MIS[[#This Row],[OrderQuantity]]</f>
        <v>2286</v>
      </c>
      <c r="AG2576">
        <f>IF(MIS[[#This Row],[OrderSide]]="SELL",MIS[[#This Row],[VALUE]]-MIS[[#This Row],[LIVE_VALUE]],MIS[[#This Row],[LIVE_VALUE]]-MIS[[#This Row],[VALUE]])</f>
        <v>-676</v>
      </c>
      <c r="AH2576" t="str" cm="1">
        <f t="array" ref="AH2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6" t="str">
        <f>MIS[[#This Row],[TRADING SYMBOL]]</f>
        <v>SENSEX2552083400CE</v>
      </c>
      <c r="AJ2576" t="str">
        <f>IF(RIGHT(MIS[[#This Row],[Main/Hedge]],4)="MAIN","MAIN","HEDGE")</f>
        <v>MAIN</v>
      </c>
      <c r="AK2576" t="str" cm="1">
        <f t="array" ref="AK2576">_xlfn._xlws.FILTER(Table4[Column1],ISNUMBER(SEARCH(Table4[Column1],MIS[[#This Row],[OrderUniqueIdentifier]])),"")</f>
        <v>MS</v>
      </c>
    </row>
    <row r="2577" spans="1:37" x14ac:dyDescent="0.25">
      <c r="A2577" t="s">
        <v>71</v>
      </c>
      <c r="B2577" t="s">
        <v>830</v>
      </c>
      <c r="C2577" t="s">
        <v>4265</v>
      </c>
      <c r="D2577" t="s">
        <v>72</v>
      </c>
      <c r="E2577" t="s">
        <v>744</v>
      </c>
      <c r="F2577" t="s">
        <v>98</v>
      </c>
      <c r="G2577" t="s">
        <v>74</v>
      </c>
      <c r="H2577" t="s">
        <v>75</v>
      </c>
      <c r="I2577" t="s">
        <v>76</v>
      </c>
      <c r="J2577" t="s">
        <v>77</v>
      </c>
      <c r="K2577">
        <v>100</v>
      </c>
      <c r="L2577" t="s">
        <v>77</v>
      </c>
      <c r="M2577" t="s">
        <v>78</v>
      </c>
      <c r="N2577" t="s">
        <v>4266</v>
      </c>
      <c r="O2577" t="s">
        <v>3219</v>
      </c>
      <c r="P2577" t="s">
        <v>3219</v>
      </c>
      <c r="Q2577" t="s">
        <v>747</v>
      </c>
      <c r="R2577" t="s">
        <v>79</v>
      </c>
      <c r="S2577" t="s">
        <v>40</v>
      </c>
      <c r="T2577" t="s">
        <v>748</v>
      </c>
      <c r="U2577" t="s">
        <v>100</v>
      </c>
      <c r="V2577" t="s">
        <v>80</v>
      </c>
      <c r="W2577">
        <v>83500</v>
      </c>
      <c r="X2577" t="s">
        <v>81</v>
      </c>
      <c r="Y2577">
        <v>100</v>
      </c>
      <c r="Z2577" t="s">
        <v>3220</v>
      </c>
      <c r="AA2577" t="s">
        <v>3220</v>
      </c>
      <c r="AB2577" t="s">
        <v>90</v>
      </c>
      <c r="AC2577" t="s">
        <v>84</v>
      </c>
      <c r="AD2577">
        <f>_xlfn.XLOOKUP(MIS[[#This Row],[TRADING SYMBOL]],[1]Sheet1!$D:$D,[1]Sheet1!$C:$C)</f>
        <v>99.8</v>
      </c>
      <c r="AE2577">
        <f>MIS[[#This Row],[OrderAverageTradedPrice]]*MIS[[#This Row],[OrderQuantity]]</f>
        <v>12890</v>
      </c>
      <c r="AF2577">
        <f>MIS[[#This Row],[LTP]]*MIS[[#This Row],[OrderQuantity]]</f>
        <v>9980</v>
      </c>
      <c r="AG2577">
        <f>IF(MIS[[#This Row],[OrderSide]]="SELL",MIS[[#This Row],[VALUE]]-MIS[[#This Row],[LIVE_VALUE]],MIS[[#This Row],[LIVE_VALUE]]-MIS[[#This Row],[VALUE]])</f>
        <v>-2910</v>
      </c>
      <c r="AH2577" t="str" cm="1">
        <f t="array" ref="AH2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7" t="str">
        <f>MIS[[#This Row],[TRADING SYMBOL]]</f>
        <v>SENSEX2552083500CE</v>
      </c>
      <c r="AJ2577" t="str">
        <f>IF(RIGHT(MIS[[#This Row],[Main/Hedge]],4)="MAIN","MAIN","HEDGE")</f>
        <v>MAIN</v>
      </c>
      <c r="AK2577" t="str" cm="1">
        <f t="array" ref="AK2577">_xlfn._xlws.FILTER(Table4[Column1],ISNUMBER(SEARCH(Table4[Column1],MIS[[#This Row],[OrderUniqueIdentifier]])),"")</f>
        <v>MS</v>
      </c>
    </row>
    <row r="2578" spans="1:37" x14ac:dyDescent="0.25">
      <c r="A2578" t="s">
        <v>71</v>
      </c>
      <c r="B2578" t="s">
        <v>847</v>
      </c>
      <c r="C2578" t="s">
        <v>4307</v>
      </c>
      <c r="D2578" t="s">
        <v>72</v>
      </c>
      <c r="E2578" t="s">
        <v>172</v>
      </c>
      <c r="F2578" t="s">
        <v>98</v>
      </c>
      <c r="G2578" t="s">
        <v>74</v>
      </c>
      <c r="H2578" t="s">
        <v>75</v>
      </c>
      <c r="I2578" t="s">
        <v>76</v>
      </c>
      <c r="J2578" t="s">
        <v>77</v>
      </c>
      <c r="K2578">
        <v>180</v>
      </c>
      <c r="L2578" t="s">
        <v>77</v>
      </c>
      <c r="M2578" t="s">
        <v>78</v>
      </c>
      <c r="N2578" t="s">
        <v>4308</v>
      </c>
      <c r="O2578" t="s">
        <v>3214</v>
      </c>
      <c r="P2578" t="s">
        <v>3219</v>
      </c>
      <c r="Q2578" t="s">
        <v>173</v>
      </c>
      <c r="R2578" t="s">
        <v>79</v>
      </c>
      <c r="S2578" t="s">
        <v>40</v>
      </c>
      <c r="T2578" t="s">
        <v>174</v>
      </c>
      <c r="U2578" t="s">
        <v>100</v>
      </c>
      <c r="V2578" t="s">
        <v>80</v>
      </c>
      <c r="W2578">
        <v>81200</v>
      </c>
      <c r="X2578" t="s">
        <v>85</v>
      </c>
      <c r="Y2578">
        <v>180</v>
      </c>
      <c r="Z2578" t="s">
        <v>3216</v>
      </c>
      <c r="AA2578" t="s">
        <v>3220</v>
      </c>
      <c r="AB2578" t="s">
        <v>107</v>
      </c>
      <c r="AC2578" t="s">
        <v>84</v>
      </c>
      <c r="AD2578">
        <f>_xlfn.XLOOKUP(MIS[[#This Row],[TRADING SYMBOL]],[1]Sheet1!$D:$D,[1]Sheet1!$C:$C)</f>
        <v>110.75</v>
      </c>
      <c r="AE2578">
        <f>MIS[[#This Row],[OrderAverageTradedPrice]]*MIS[[#This Row],[OrderQuantity]]</f>
        <v>33225.99999999984</v>
      </c>
      <c r="AF2578">
        <f>MIS[[#This Row],[LTP]]*MIS[[#This Row],[OrderQuantity]]</f>
        <v>19935</v>
      </c>
      <c r="AG2578">
        <f>IF(MIS[[#This Row],[OrderSide]]="SELL",MIS[[#This Row],[VALUE]]-MIS[[#This Row],[LIVE_VALUE]],MIS[[#This Row],[LIVE_VALUE]]-MIS[[#This Row],[VALUE]])</f>
        <v>-13290.99999999984</v>
      </c>
      <c r="AH2578" t="str" cm="1">
        <f t="array" ref="AH25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8" t="str">
        <f>MIS[[#This Row],[TRADING SYMBOL]]</f>
        <v>SENSEX2552081200PE</v>
      </c>
      <c r="AJ2578" t="str">
        <f>IF(RIGHT(MIS[[#This Row],[Main/Hedge]],4)="MAIN","MAIN","HEDGE")</f>
        <v>MAIN</v>
      </c>
      <c r="AK2578" t="str" cm="1">
        <f t="array" ref="AK2578">_xlfn._xlws.FILTER(Table4[Column1],ISNUMBER(SEARCH(Table4[Column1],MIS[[#This Row],[OrderUniqueIdentifier]])),"")</f>
        <v>MS</v>
      </c>
    </row>
    <row r="2579" spans="1:37" x14ac:dyDescent="0.25">
      <c r="A2579" t="s">
        <v>71</v>
      </c>
      <c r="B2579" t="s">
        <v>857</v>
      </c>
      <c r="C2579" t="s">
        <v>4327</v>
      </c>
      <c r="D2579" t="s">
        <v>72</v>
      </c>
      <c r="E2579" t="s">
        <v>211</v>
      </c>
      <c r="F2579" t="s">
        <v>98</v>
      </c>
      <c r="G2579" t="s">
        <v>74</v>
      </c>
      <c r="H2579" t="s">
        <v>75</v>
      </c>
      <c r="I2579" t="s">
        <v>76</v>
      </c>
      <c r="J2579" t="s">
        <v>77</v>
      </c>
      <c r="K2579">
        <v>20</v>
      </c>
      <c r="L2579" t="s">
        <v>77</v>
      </c>
      <c r="M2579" t="s">
        <v>78</v>
      </c>
      <c r="N2579" t="s">
        <v>3658</v>
      </c>
      <c r="O2579" t="s">
        <v>3214</v>
      </c>
      <c r="P2579" t="s">
        <v>3219</v>
      </c>
      <c r="Q2579" t="s">
        <v>213</v>
      </c>
      <c r="R2579" t="s">
        <v>79</v>
      </c>
      <c r="S2579" t="s">
        <v>40</v>
      </c>
      <c r="T2579" t="s">
        <v>214</v>
      </c>
      <c r="U2579" t="s">
        <v>100</v>
      </c>
      <c r="V2579" t="s">
        <v>80</v>
      </c>
      <c r="W2579">
        <v>83400</v>
      </c>
      <c r="X2579" t="s">
        <v>81</v>
      </c>
      <c r="Y2579">
        <v>20</v>
      </c>
      <c r="Z2579" t="s">
        <v>3216</v>
      </c>
      <c r="AA2579" t="s">
        <v>3220</v>
      </c>
      <c r="AB2579" t="s">
        <v>90</v>
      </c>
      <c r="AC2579" t="s">
        <v>84</v>
      </c>
      <c r="AD2579">
        <f>_xlfn.XLOOKUP(MIS[[#This Row],[TRADING SYMBOL]],[1]Sheet1!$D:$D,[1]Sheet1!$C:$C)</f>
        <v>114.3</v>
      </c>
      <c r="AE2579">
        <f>MIS[[#This Row],[OrderAverageTradedPrice]]*MIS[[#This Row],[OrderQuantity]]</f>
        <v>2944</v>
      </c>
      <c r="AF2579">
        <f>MIS[[#This Row],[LTP]]*MIS[[#This Row],[OrderQuantity]]</f>
        <v>2286</v>
      </c>
      <c r="AG2579">
        <f>IF(MIS[[#This Row],[OrderSide]]="SELL",MIS[[#This Row],[VALUE]]-MIS[[#This Row],[LIVE_VALUE]],MIS[[#This Row],[LIVE_VALUE]]-MIS[[#This Row],[VALUE]])</f>
        <v>-658</v>
      </c>
      <c r="AH2579" t="str" cm="1">
        <f t="array" ref="AH25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9" t="str">
        <f>MIS[[#This Row],[TRADING SYMBOL]]</f>
        <v>SENSEX2552083400CE</v>
      </c>
      <c r="AJ2579" t="str">
        <f>IF(RIGHT(MIS[[#This Row],[Main/Hedge]],4)="MAIN","MAIN","HEDGE")</f>
        <v>MAIN</v>
      </c>
      <c r="AK2579" t="str" cm="1">
        <f t="array" ref="AK2579">_xlfn._xlws.FILTER(Table4[Column1],ISNUMBER(SEARCH(Table4[Column1],MIS[[#This Row],[OrderUniqueIdentifier]])),"")</f>
        <v>MS</v>
      </c>
    </row>
    <row r="2580" spans="1:37" x14ac:dyDescent="0.25">
      <c r="A2580" t="s">
        <v>71</v>
      </c>
      <c r="B2580" t="s">
        <v>864</v>
      </c>
      <c r="C2580" t="s">
        <v>4352</v>
      </c>
      <c r="D2580" t="s">
        <v>72</v>
      </c>
      <c r="E2580" t="s">
        <v>211</v>
      </c>
      <c r="F2580" t="s">
        <v>98</v>
      </c>
      <c r="G2580" t="s">
        <v>74</v>
      </c>
      <c r="H2580" t="s">
        <v>75</v>
      </c>
      <c r="I2580" t="s">
        <v>76</v>
      </c>
      <c r="J2580" t="s">
        <v>77</v>
      </c>
      <c r="K2580">
        <v>20</v>
      </c>
      <c r="L2580" t="s">
        <v>77</v>
      </c>
      <c r="M2580" t="s">
        <v>78</v>
      </c>
      <c r="N2580" t="s">
        <v>436</v>
      </c>
      <c r="O2580" t="s">
        <v>3214</v>
      </c>
      <c r="P2580" t="s">
        <v>3219</v>
      </c>
      <c r="Q2580" t="s">
        <v>213</v>
      </c>
      <c r="R2580" t="s">
        <v>79</v>
      </c>
      <c r="S2580" t="s">
        <v>40</v>
      </c>
      <c r="T2580" t="s">
        <v>214</v>
      </c>
      <c r="U2580" t="s">
        <v>100</v>
      </c>
      <c r="V2580" t="s">
        <v>80</v>
      </c>
      <c r="W2580">
        <v>83400</v>
      </c>
      <c r="X2580" t="s">
        <v>81</v>
      </c>
      <c r="Y2580">
        <v>20</v>
      </c>
      <c r="Z2580" t="s">
        <v>3216</v>
      </c>
      <c r="AA2580" t="s">
        <v>3220</v>
      </c>
      <c r="AB2580" t="s">
        <v>90</v>
      </c>
      <c r="AC2580" t="s">
        <v>84</v>
      </c>
      <c r="AD2580">
        <f>_xlfn.XLOOKUP(MIS[[#This Row],[TRADING SYMBOL]],[1]Sheet1!$D:$D,[1]Sheet1!$C:$C)</f>
        <v>114.3</v>
      </c>
      <c r="AE2580">
        <f>MIS[[#This Row],[OrderAverageTradedPrice]]*MIS[[#This Row],[OrderQuantity]]</f>
        <v>2958</v>
      </c>
      <c r="AF2580">
        <f>MIS[[#This Row],[LTP]]*MIS[[#This Row],[OrderQuantity]]</f>
        <v>2286</v>
      </c>
      <c r="AG2580">
        <f>IF(MIS[[#This Row],[OrderSide]]="SELL",MIS[[#This Row],[VALUE]]-MIS[[#This Row],[LIVE_VALUE]],MIS[[#This Row],[LIVE_VALUE]]-MIS[[#This Row],[VALUE]])</f>
        <v>-672</v>
      </c>
      <c r="AH2580" t="str" cm="1">
        <f t="array" ref="AH2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0" t="str">
        <f>MIS[[#This Row],[TRADING SYMBOL]]</f>
        <v>SENSEX2552083400CE</v>
      </c>
      <c r="AJ2580" t="str">
        <f>IF(RIGHT(MIS[[#This Row],[Main/Hedge]],4)="MAIN","MAIN","HEDGE")</f>
        <v>MAIN</v>
      </c>
      <c r="AK2580" t="str" cm="1">
        <f t="array" ref="AK2580">_xlfn._xlws.FILTER(Table4[Column1],ISNUMBER(SEARCH(Table4[Column1],MIS[[#This Row],[OrderUniqueIdentifier]])),"")</f>
        <v>MS</v>
      </c>
    </row>
    <row r="2581" spans="1:37" x14ac:dyDescent="0.25">
      <c r="A2581" t="s">
        <v>71</v>
      </c>
      <c r="B2581" t="s">
        <v>873</v>
      </c>
      <c r="C2581" t="s">
        <v>4386</v>
      </c>
      <c r="D2581" t="s">
        <v>72</v>
      </c>
      <c r="E2581" t="s">
        <v>120</v>
      </c>
      <c r="F2581" t="s">
        <v>98</v>
      </c>
      <c r="G2581" t="s">
        <v>74</v>
      </c>
      <c r="H2581" t="s">
        <v>75</v>
      </c>
      <c r="I2581" t="s">
        <v>76</v>
      </c>
      <c r="J2581" t="s">
        <v>77</v>
      </c>
      <c r="K2581">
        <v>20</v>
      </c>
      <c r="L2581" t="s">
        <v>77</v>
      </c>
      <c r="M2581" t="s">
        <v>78</v>
      </c>
      <c r="N2581" t="s">
        <v>4387</v>
      </c>
      <c r="O2581" t="s">
        <v>3214</v>
      </c>
      <c r="P2581" t="s">
        <v>3219</v>
      </c>
      <c r="Q2581" t="s">
        <v>121</v>
      </c>
      <c r="R2581" t="s">
        <v>79</v>
      </c>
      <c r="S2581" t="s">
        <v>40</v>
      </c>
      <c r="T2581" t="s">
        <v>122</v>
      </c>
      <c r="U2581" t="s">
        <v>100</v>
      </c>
      <c r="V2581" t="s">
        <v>80</v>
      </c>
      <c r="W2581">
        <v>81100</v>
      </c>
      <c r="X2581" t="s">
        <v>85</v>
      </c>
      <c r="Y2581">
        <v>20</v>
      </c>
      <c r="Z2581" t="s">
        <v>3216</v>
      </c>
      <c r="AA2581" t="s">
        <v>3220</v>
      </c>
      <c r="AB2581" t="s">
        <v>107</v>
      </c>
      <c r="AC2581" t="s">
        <v>84</v>
      </c>
      <c r="AD2581">
        <f>_xlfn.XLOOKUP(MIS[[#This Row],[TRADING SYMBOL]],[1]Sheet1!$D:$D,[1]Sheet1!$C:$C)</f>
        <v>100.2</v>
      </c>
      <c r="AE2581">
        <f>MIS[[#This Row],[OrderAverageTradedPrice]]*MIS[[#This Row],[OrderQuantity]]</f>
        <v>3324</v>
      </c>
      <c r="AF2581">
        <f>MIS[[#This Row],[LTP]]*MIS[[#This Row],[OrderQuantity]]</f>
        <v>2004</v>
      </c>
      <c r="AG2581">
        <f>IF(MIS[[#This Row],[OrderSide]]="SELL",MIS[[#This Row],[VALUE]]-MIS[[#This Row],[LIVE_VALUE]],MIS[[#This Row],[LIVE_VALUE]]-MIS[[#This Row],[VALUE]])</f>
        <v>-1320</v>
      </c>
      <c r="AH2581" t="str" cm="1">
        <f t="array" ref="AH2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1" t="str">
        <f>MIS[[#This Row],[TRADING SYMBOL]]</f>
        <v>SENSEX2552081100PE</v>
      </c>
      <c r="AJ2581" t="str">
        <f>IF(RIGHT(MIS[[#This Row],[Main/Hedge]],4)="MAIN","MAIN","HEDGE")</f>
        <v>MAIN</v>
      </c>
      <c r="AK2581" t="str" cm="1">
        <f t="array" ref="AK2581">_xlfn._xlws.FILTER(Table4[Column1],ISNUMBER(SEARCH(Table4[Column1],MIS[[#This Row],[OrderUniqueIdentifier]])),"")</f>
        <v>MS</v>
      </c>
    </row>
    <row r="2582" spans="1:37" x14ac:dyDescent="0.25">
      <c r="A2582" t="s">
        <v>71</v>
      </c>
      <c r="B2582" t="s">
        <v>873</v>
      </c>
      <c r="C2582" t="s">
        <v>4388</v>
      </c>
      <c r="D2582" t="s">
        <v>72</v>
      </c>
      <c r="E2582" t="s">
        <v>172</v>
      </c>
      <c r="F2582" t="s">
        <v>98</v>
      </c>
      <c r="G2582" t="s">
        <v>74</v>
      </c>
      <c r="H2582" t="s">
        <v>75</v>
      </c>
      <c r="I2582" t="s">
        <v>76</v>
      </c>
      <c r="J2582" t="s">
        <v>77</v>
      </c>
      <c r="K2582">
        <v>20</v>
      </c>
      <c r="L2582" t="s">
        <v>77</v>
      </c>
      <c r="M2582" t="s">
        <v>78</v>
      </c>
      <c r="N2582" t="s">
        <v>4389</v>
      </c>
      <c r="O2582" t="s">
        <v>3219</v>
      </c>
      <c r="P2582" t="s">
        <v>3219</v>
      </c>
      <c r="Q2582" t="s">
        <v>173</v>
      </c>
      <c r="R2582" t="s">
        <v>79</v>
      </c>
      <c r="S2582" t="s">
        <v>40</v>
      </c>
      <c r="T2582" t="s">
        <v>174</v>
      </c>
      <c r="U2582" t="s">
        <v>100</v>
      </c>
      <c r="V2582" t="s">
        <v>80</v>
      </c>
      <c r="W2582">
        <v>81200</v>
      </c>
      <c r="X2582" t="s">
        <v>85</v>
      </c>
      <c r="Y2582">
        <v>20</v>
      </c>
      <c r="Z2582" t="s">
        <v>3220</v>
      </c>
      <c r="AA2582" t="s">
        <v>3220</v>
      </c>
      <c r="AB2582" t="s">
        <v>107</v>
      </c>
      <c r="AC2582" t="s">
        <v>84</v>
      </c>
      <c r="AD2582">
        <f>_xlfn.XLOOKUP(MIS[[#This Row],[TRADING SYMBOL]],[1]Sheet1!$D:$D,[1]Sheet1!$C:$C)</f>
        <v>110.75</v>
      </c>
      <c r="AE2582">
        <f>MIS[[#This Row],[OrderAverageTradedPrice]]*MIS[[#This Row],[OrderQuantity]]</f>
        <v>3724</v>
      </c>
      <c r="AF2582">
        <f>MIS[[#This Row],[LTP]]*MIS[[#This Row],[OrderQuantity]]</f>
        <v>2215</v>
      </c>
      <c r="AG2582">
        <f>IF(MIS[[#This Row],[OrderSide]]="SELL",MIS[[#This Row],[VALUE]]-MIS[[#This Row],[LIVE_VALUE]],MIS[[#This Row],[LIVE_VALUE]]-MIS[[#This Row],[VALUE]])</f>
        <v>-1509</v>
      </c>
      <c r="AH2582" t="str" cm="1">
        <f t="array" ref="AH2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2" t="str">
        <f>MIS[[#This Row],[TRADING SYMBOL]]</f>
        <v>SENSEX2552081200PE</v>
      </c>
      <c r="AJ2582" t="str">
        <f>IF(RIGHT(MIS[[#This Row],[Main/Hedge]],4)="MAIN","MAIN","HEDGE")</f>
        <v>MAIN</v>
      </c>
      <c r="AK2582" t="str" cm="1">
        <f t="array" ref="AK2582">_xlfn._xlws.FILTER(Table4[Column1],ISNUMBER(SEARCH(Table4[Column1],MIS[[#This Row],[OrderUniqueIdentifier]])),"")</f>
        <v>MS</v>
      </c>
    </row>
    <row r="2583" spans="1:37" x14ac:dyDescent="0.25">
      <c r="A2583" t="s">
        <v>71</v>
      </c>
      <c r="B2583" t="s">
        <v>880</v>
      </c>
      <c r="C2583" t="s">
        <v>4410</v>
      </c>
      <c r="D2583" t="s">
        <v>72</v>
      </c>
      <c r="E2583" t="s">
        <v>744</v>
      </c>
      <c r="F2583" t="s">
        <v>98</v>
      </c>
      <c r="G2583" t="s">
        <v>74</v>
      </c>
      <c r="H2583" t="s">
        <v>75</v>
      </c>
      <c r="I2583" t="s">
        <v>76</v>
      </c>
      <c r="J2583" t="s">
        <v>77</v>
      </c>
      <c r="K2583">
        <v>40</v>
      </c>
      <c r="L2583" t="s">
        <v>77</v>
      </c>
      <c r="M2583" t="s">
        <v>78</v>
      </c>
      <c r="N2583" t="s">
        <v>4411</v>
      </c>
      <c r="O2583" t="s">
        <v>3214</v>
      </c>
      <c r="P2583" t="s">
        <v>3219</v>
      </c>
      <c r="Q2583" t="s">
        <v>747</v>
      </c>
      <c r="R2583" t="s">
        <v>79</v>
      </c>
      <c r="S2583" t="s">
        <v>40</v>
      </c>
      <c r="T2583" t="s">
        <v>748</v>
      </c>
      <c r="U2583" t="s">
        <v>100</v>
      </c>
      <c r="V2583" t="s">
        <v>80</v>
      </c>
      <c r="W2583">
        <v>83500</v>
      </c>
      <c r="X2583" t="s">
        <v>81</v>
      </c>
      <c r="Y2583">
        <v>40</v>
      </c>
      <c r="Z2583" t="s">
        <v>3216</v>
      </c>
      <c r="AA2583" t="s">
        <v>3220</v>
      </c>
      <c r="AB2583" t="s">
        <v>90</v>
      </c>
      <c r="AC2583" t="s">
        <v>84</v>
      </c>
      <c r="AD2583">
        <f>_xlfn.XLOOKUP(MIS[[#This Row],[TRADING SYMBOL]],[1]Sheet1!$D:$D,[1]Sheet1!$C:$C)</f>
        <v>99.8</v>
      </c>
      <c r="AE2583">
        <f>MIS[[#This Row],[OrderAverageTradedPrice]]*MIS[[#This Row],[OrderQuantity]]</f>
        <v>5207</v>
      </c>
      <c r="AF2583">
        <f>MIS[[#This Row],[LTP]]*MIS[[#This Row],[OrderQuantity]]</f>
        <v>3992</v>
      </c>
      <c r="AG2583">
        <f>IF(MIS[[#This Row],[OrderSide]]="SELL",MIS[[#This Row],[VALUE]]-MIS[[#This Row],[LIVE_VALUE]],MIS[[#This Row],[LIVE_VALUE]]-MIS[[#This Row],[VALUE]])</f>
        <v>-1215</v>
      </c>
      <c r="AH2583" t="str" cm="1">
        <f t="array" ref="AH2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3" t="str">
        <f>MIS[[#This Row],[TRADING SYMBOL]]</f>
        <v>SENSEX2552083500CE</v>
      </c>
      <c r="AJ2583" t="str">
        <f>IF(RIGHT(MIS[[#This Row],[Main/Hedge]],4)="MAIN","MAIN","HEDGE")</f>
        <v>MAIN</v>
      </c>
      <c r="AK2583" t="str" cm="1">
        <f t="array" ref="AK2583">_xlfn._xlws.FILTER(Table4[Column1],ISNUMBER(SEARCH(Table4[Column1],MIS[[#This Row],[OrderUniqueIdentifier]])),"")</f>
        <v>MS</v>
      </c>
    </row>
    <row r="2584" spans="1:37" x14ac:dyDescent="0.25">
      <c r="A2584" t="s">
        <v>71</v>
      </c>
      <c r="B2584" t="s">
        <v>901</v>
      </c>
      <c r="C2584" t="s">
        <v>4498</v>
      </c>
      <c r="D2584" t="s">
        <v>72</v>
      </c>
      <c r="E2584" t="s">
        <v>3226</v>
      </c>
      <c r="F2584" t="s">
        <v>98</v>
      </c>
      <c r="G2584" t="s">
        <v>74</v>
      </c>
      <c r="H2584" t="s">
        <v>75</v>
      </c>
      <c r="I2584" t="s">
        <v>76</v>
      </c>
      <c r="J2584" t="s">
        <v>77</v>
      </c>
      <c r="K2584">
        <v>20</v>
      </c>
      <c r="L2584" t="s">
        <v>77</v>
      </c>
      <c r="M2584" t="s">
        <v>78</v>
      </c>
      <c r="N2584" t="s">
        <v>4068</v>
      </c>
      <c r="O2584" t="s">
        <v>3214</v>
      </c>
      <c r="P2584" t="s">
        <v>3219</v>
      </c>
      <c r="Q2584" t="s">
        <v>3229</v>
      </c>
      <c r="R2584" t="s">
        <v>79</v>
      </c>
      <c r="S2584" t="s">
        <v>40</v>
      </c>
      <c r="T2584" t="s">
        <v>3230</v>
      </c>
      <c r="U2584" t="s">
        <v>100</v>
      </c>
      <c r="V2584" t="s">
        <v>80</v>
      </c>
      <c r="W2584">
        <v>81300</v>
      </c>
      <c r="X2584" t="s">
        <v>85</v>
      </c>
      <c r="Y2584">
        <v>20</v>
      </c>
      <c r="Z2584" t="s">
        <v>3216</v>
      </c>
      <c r="AA2584" t="s">
        <v>3220</v>
      </c>
      <c r="AB2584" t="s">
        <v>107</v>
      </c>
      <c r="AC2584" t="s">
        <v>84</v>
      </c>
      <c r="AD2584">
        <f>_xlfn.XLOOKUP(MIS[[#This Row],[TRADING SYMBOL]],[1]Sheet1!$D:$D,[1]Sheet1!$C:$C)</f>
        <v>124</v>
      </c>
      <c r="AE2584">
        <f>MIS[[#This Row],[OrderAverageTradedPrice]]*MIS[[#This Row],[OrderQuantity]]</f>
        <v>4018</v>
      </c>
      <c r="AF2584">
        <f>MIS[[#This Row],[LTP]]*MIS[[#This Row],[OrderQuantity]]</f>
        <v>2480</v>
      </c>
      <c r="AG2584">
        <f>IF(MIS[[#This Row],[OrderSide]]="SELL",MIS[[#This Row],[VALUE]]-MIS[[#This Row],[LIVE_VALUE]],MIS[[#This Row],[LIVE_VALUE]]-MIS[[#This Row],[VALUE]])</f>
        <v>-1538</v>
      </c>
      <c r="AH2584" t="str" cm="1">
        <f t="array" ref="AH2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4" t="str">
        <f>MIS[[#This Row],[TRADING SYMBOL]]</f>
        <v>SENSEX2552081300PE</v>
      </c>
      <c r="AJ2584" t="str">
        <f>IF(RIGHT(MIS[[#This Row],[Main/Hedge]],4)="MAIN","MAIN","HEDGE")</f>
        <v>MAIN</v>
      </c>
      <c r="AK2584" t="str" cm="1">
        <f t="array" ref="AK2584">_xlfn._xlws.FILTER(Table4[Column1],ISNUMBER(SEARCH(Table4[Column1],MIS[[#This Row],[OrderUniqueIdentifier]])),"")</f>
        <v>MS</v>
      </c>
    </row>
    <row r="2585" spans="1:37" x14ac:dyDescent="0.25">
      <c r="A2585" t="s">
        <v>71</v>
      </c>
      <c r="B2585" t="s">
        <v>901</v>
      </c>
      <c r="C2585" t="s">
        <v>4499</v>
      </c>
      <c r="D2585" t="s">
        <v>72</v>
      </c>
      <c r="E2585" t="s">
        <v>120</v>
      </c>
      <c r="F2585" t="s">
        <v>98</v>
      </c>
      <c r="G2585" t="s">
        <v>74</v>
      </c>
      <c r="H2585" t="s">
        <v>75</v>
      </c>
      <c r="I2585" t="s">
        <v>76</v>
      </c>
      <c r="J2585" t="s">
        <v>77</v>
      </c>
      <c r="K2585">
        <v>20</v>
      </c>
      <c r="L2585" t="s">
        <v>77</v>
      </c>
      <c r="M2585" t="s">
        <v>78</v>
      </c>
      <c r="N2585" t="s">
        <v>4500</v>
      </c>
      <c r="O2585" t="s">
        <v>3219</v>
      </c>
      <c r="P2585" t="s">
        <v>3219</v>
      </c>
      <c r="Q2585" t="s">
        <v>121</v>
      </c>
      <c r="R2585" t="s">
        <v>79</v>
      </c>
      <c r="S2585" t="s">
        <v>40</v>
      </c>
      <c r="T2585" t="s">
        <v>122</v>
      </c>
      <c r="U2585" t="s">
        <v>100</v>
      </c>
      <c r="V2585" t="s">
        <v>80</v>
      </c>
      <c r="W2585">
        <v>81100</v>
      </c>
      <c r="X2585" t="s">
        <v>85</v>
      </c>
      <c r="Y2585">
        <v>20</v>
      </c>
      <c r="Z2585" t="s">
        <v>3220</v>
      </c>
      <c r="AA2585" t="s">
        <v>3220</v>
      </c>
      <c r="AB2585" t="s">
        <v>107</v>
      </c>
      <c r="AC2585" t="s">
        <v>84</v>
      </c>
      <c r="AD2585">
        <f>_xlfn.XLOOKUP(MIS[[#This Row],[TRADING SYMBOL]],[1]Sheet1!$D:$D,[1]Sheet1!$C:$C)</f>
        <v>100.2</v>
      </c>
      <c r="AE2585">
        <f>MIS[[#This Row],[OrderAverageTradedPrice]]*MIS[[#This Row],[OrderQuantity]]</f>
        <v>3394</v>
      </c>
      <c r="AF2585">
        <f>MIS[[#This Row],[LTP]]*MIS[[#This Row],[OrderQuantity]]</f>
        <v>2004</v>
      </c>
      <c r="AG2585">
        <f>IF(MIS[[#This Row],[OrderSide]]="SELL",MIS[[#This Row],[VALUE]]-MIS[[#This Row],[LIVE_VALUE]],MIS[[#This Row],[LIVE_VALUE]]-MIS[[#This Row],[VALUE]])</f>
        <v>-1390</v>
      </c>
      <c r="AH2585" t="str" cm="1">
        <f t="array" ref="AH2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5" t="str">
        <f>MIS[[#This Row],[TRADING SYMBOL]]</f>
        <v>SENSEX2552081100PE</v>
      </c>
      <c r="AJ2585" t="str">
        <f>IF(RIGHT(MIS[[#This Row],[Main/Hedge]],4)="MAIN","MAIN","HEDGE")</f>
        <v>MAIN</v>
      </c>
      <c r="AK2585" t="str" cm="1">
        <f t="array" ref="AK2585">_xlfn._xlws.FILTER(Table4[Column1],ISNUMBER(SEARCH(Table4[Column1],MIS[[#This Row],[OrderUniqueIdentifier]])),"")</f>
        <v>MS</v>
      </c>
    </row>
    <row r="2586" spans="1:37" x14ac:dyDescent="0.25">
      <c r="A2586" t="s">
        <v>71</v>
      </c>
      <c r="B2586" t="s">
        <v>916</v>
      </c>
      <c r="C2586" t="s">
        <v>4533</v>
      </c>
      <c r="D2586" t="s">
        <v>72</v>
      </c>
      <c r="E2586" t="s">
        <v>172</v>
      </c>
      <c r="F2586" t="s">
        <v>98</v>
      </c>
      <c r="G2586" t="s">
        <v>74</v>
      </c>
      <c r="H2586" t="s">
        <v>75</v>
      </c>
      <c r="I2586" t="s">
        <v>76</v>
      </c>
      <c r="J2586" t="s">
        <v>77</v>
      </c>
      <c r="K2586">
        <v>20</v>
      </c>
      <c r="L2586" t="s">
        <v>77</v>
      </c>
      <c r="M2586" t="s">
        <v>78</v>
      </c>
      <c r="N2586" t="s">
        <v>4534</v>
      </c>
      <c r="O2586" t="s">
        <v>3219</v>
      </c>
      <c r="P2586" t="s">
        <v>3219</v>
      </c>
      <c r="Q2586" t="s">
        <v>173</v>
      </c>
      <c r="R2586" t="s">
        <v>79</v>
      </c>
      <c r="S2586" t="s">
        <v>40</v>
      </c>
      <c r="T2586" t="s">
        <v>174</v>
      </c>
      <c r="U2586" t="s">
        <v>100</v>
      </c>
      <c r="V2586" t="s">
        <v>80</v>
      </c>
      <c r="W2586">
        <v>81200</v>
      </c>
      <c r="X2586" t="s">
        <v>85</v>
      </c>
      <c r="Y2586">
        <v>20</v>
      </c>
      <c r="Z2586" t="s">
        <v>3220</v>
      </c>
      <c r="AA2586" t="s">
        <v>3220</v>
      </c>
      <c r="AB2586" t="s">
        <v>107</v>
      </c>
      <c r="AC2586" t="s">
        <v>84</v>
      </c>
      <c r="AD2586">
        <f>_xlfn.XLOOKUP(MIS[[#This Row],[TRADING SYMBOL]],[1]Sheet1!$D:$D,[1]Sheet1!$C:$C)</f>
        <v>110.75</v>
      </c>
      <c r="AE2586">
        <f>MIS[[#This Row],[OrderAverageTradedPrice]]*MIS[[#This Row],[OrderQuantity]]</f>
        <v>3702</v>
      </c>
      <c r="AF2586">
        <f>MIS[[#This Row],[LTP]]*MIS[[#This Row],[OrderQuantity]]</f>
        <v>2215</v>
      </c>
      <c r="AG2586">
        <f>IF(MIS[[#This Row],[OrderSide]]="SELL",MIS[[#This Row],[VALUE]]-MIS[[#This Row],[LIVE_VALUE]],MIS[[#This Row],[LIVE_VALUE]]-MIS[[#This Row],[VALUE]])</f>
        <v>-1487</v>
      </c>
      <c r="AH2586" t="str" cm="1">
        <f t="array" ref="AH2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6" t="str">
        <f>MIS[[#This Row],[TRADING SYMBOL]]</f>
        <v>SENSEX2552081200PE</v>
      </c>
      <c r="AJ2586" t="str">
        <f>IF(RIGHT(MIS[[#This Row],[Main/Hedge]],4)="MAIN","MAIN","HEDGE")</f>
        <v>MAIN</v>
      </c>
      <c r="AK2586" t="str" cm="1">
        <f t="array" ref="AK2586">_xlfn._xlws.FILTER(Table4[Column1],ISNUMBER(SEARCH(Table4[Column1],MIS[[#This Row],[OrderUniqueIdentifier]])),"")</f>
        <v>MS</v>
      </c>
    </row>
    <row r="2587" spans="1:37" x14ac:dyDescent="0.25">
      <c r="A2587" t="s">
        <v>71</v>
      </c>
      <c r="B2587" t="s">
        <v>923</v>
      </c>
      <c r="C2587" t="s">
        <v>4558</v>
      </c>
      <c r="D2587" t="s">
        <v>72</v>
      </c>
      <c r="E2587" t="s">
        <v>3226</v>
      </c>
      <c r="F2587" t="s">
        <v>98</v>
      </c>
      <c r="G2587" t="s">
        <v>74</v>
      </c>
      <c r="H2587" t="s">
        <v>75</v>
      </c>
      <c r="I2587" t="s">
        <v>76</v>
      </c>
      <c r="J2587" t="s">
        <v>77</v>
      </c>
      <c r="K2587">
        <v>100</v>
      </c>
      <c r="L2587" t="s">
        <v>77</v>
      </c>
      <c r="M2587" t="s">
        <v>78</v>
      </c>
      <c r="N2587" t="s">
        <v>4559</v>
      </c>
      <c r="O2587" t="s">
        <v>3214</v>
      </c>
      <c r="P2587" t="s">
        <v>3219</v>
      </c>
      <c r="Q2587" t="s">
        <v>3229</v>
      </c>
      <c r="R2587" t="s">
        <v>79</v>
      </c>
      <c r="S2587" t="s">
        <v>40</v>
      </c>
      <c r="T2587" t="s">
        <v>3230</v>
      </c>
      <c r="U2587" t="s">
        <v>100</v>
      </c>
      <c r="V2587" t="s">
        <v>80</v>
      </c>
      <c r="W2587">
        <v>81300</v>
      </c>
      <c r="X2587" t="s">
        <v>85</v>
      </c>
      <c r="Y2587">
        <v>100</v>
      </c>
      <c r="Z2587" t="s">
        <v>3216</v>
      </c>
      <c r="AA2587" t="s">
        <v>3220</v>
      </c>
      <c r="AB2587" t="s">
        <v>107</v>
      </c>
      <c r="AC2587" t="s">
        <v>84</v>
      </c>
      <c r="AD2587">
        <f>_xlfn.XLOOKUP(MIS[[#This Row],[TRADING SYMBOL]],[1]Sheet1!$D:$D,[1]Sheet1!$C:$C)</f>
        <v>124</v>
      </c>
      <c r="AE2587">
        <f>MIS[[#This Row],[OrderAverageTradedPrice]]*MIS[[#This Row],[OrderQuantity]]</f>
        <v>20021</v>
      </c>
      <c r="AF2587">
        <f>MIS[[#This Row],[LTP]]*MIS[[#This Row],[OrderQuantity]]</f>
        <v>12400</v>
      </c>
      <c r="AG2587">
        <f>IF(MIS[[#This Row],[OrderSide]]="SELL",MIS[[#This Row],[VALUE]]-MIS[[#This Row],[LIVE_VALUE]],MIS[[#This Row],[LIVE_VALUE]]-MIS[[#This Row],[VALUE]])</f>
        <v>-7621</v>
      </c>
      <c r="AH2587" t="str" cm="1">
        <f t="array" ref="AH2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7" t="str">
        <f>MIS[[#This Row],[TRADING SYMBOL]]</f>
        <v>SENSEX2552081300PE</v>
      </c>
      <c r="AJ2587" t="str">
        <f>IF(RIGHT(MIS[[#This Row],[Main/Hedge]],4)="MAIN","MAIN","HEDGE")</f>
        <v>MAIN</v>
      </c>
      <c r="AK2587" t="str" cm="1">
        <f t="array" ref="AK2587">_xlfn._xlws.FILTER(Table4[Column1],ISNUMBER(SEARCH(Table4[Column1],MIS[[#This Row],[OrderUniqueIdentifier]])),"")</f>
        <v>MS</v>
      </c>
    </row>
    <row r="2588" spans="1:37" x14ac:dyDescent="0.25">
      <c r="A2588" t="s">
        <v>71</v>
      </c>
      <c r="B2588" t="s">
        <v>923</v>
      </c>
      <c r="C2588" t="s">
        <v>4560</v>
      </c>
      <c r="D2588" t="s">
        <v>72</v>
      </c>
      <c r="E2588" t="s">
        <v>120</v>
      </c>
      <c r="F2588" t="s">
        <v>98</v>
      </c>
      <c r="G2588" t="s">
        <v>74</v>
      </c>
      <c r="H2588" t="s">
        <v>75</v>
      </c>
      <c r="I2588" t="s">
        <v>76</v>
      </c>
      <c r="J2588" t="s">
        <v>77</v>
      </c>
      <c r="K2588">
        <v>100</v>
      </c>
      <c r="L2588" t="s">
        <v>77</v>
      </c>
      <c r="M2588" t="s">
        <v>78</v>
      </c>
      <c r="N2588" t="s">
        <v>4561</v>
      </c>
      <c r="O2588" t="s">
        <v>3219</v>
      </c>
      <c r="P2588" t="s">
        <v>3219</v>
      </c>
      <c r="Q2588" t="s">
        <v>121</v>
      </c>
      <c r="R2588" t="s">
        <v>79</v>
      </c>
      <c r="S2588" t="s">
        <v>40</v>
      </c>
      <c r="T2588" t="s">
        <v>122</v>
      </c>
      <c r="U2588" t="s">
        <v>100</v>
      </c>
      <c r="V2588" t="s">
        <v>80</v>
      </c>
      <c r="W2588">
        <v>81100</v>
      </c>
      <c r="X2588" t="s">
        <v>85</v>
      </c>
      <c r="Y2588">
        <v>100</v>
      </c>
      <c r="Z2588" t="s">
        <v>3220</v>
      </c>
      <c r="AA2588" t="s">
        <v>3220</v>
      </c>
      <c r="AB2588" t="s">
        <v>107</v>
      </c>
      <c r="AC2588" t="s">
        <v>84</v>
      </c>
      <c r="AD2588">
        <f>_xlfn.XLOOKUP(MIS[[#This Row],[TRADING SYMBOL]],[1]Sheet1!$D:$D,[1]Sheet1!$C:$C)</f>
        <v>100.2</v>
      </c>
      <c r="AE2588">
        <f>MIS[[#This Row],[OrderAverageTradedPrice]]*MIS[[#This Row],[OrderQuantity]]</f>
        <v>16963</v>
      </c>
      <c r="AF2588">
        <f>MIS[[#This Row],[LTP]]*MIS[[#This Row],[OrderQuantity]]</f>
        <v>10020</v>
      </c>
      <c r="AG2588">
        <f>IF(MIS[[#This Row],[OrderSide]]="SELL",MIS[[#This Row],[VALUE]]-MIS[[#This Row],[LIVE_VALUE]],MIS[[#This Row],[LIVE_VALUE]]-MIS[[#This Row],[VALUE]])</f>
        <v>-6943</v>
      </c>
      <c r="AH2588" t="str" cm="1">
        <f t="array" ref="AH2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8" t="str">
        <f>MIS[[#This Row],[TRADING SYMBOL]]</f>
        <v>SENSEX2552081100PE</v>
      </c>
      <c r="AJ2588" t="str">
        <f>IF(RIGHT(MIS[[#This Row],[Main/Hedge]],4)="MAIN","MAIN","HEDGE")</f>
        <v>MAIN</v>
      </c>
      <c r="AK2588" t="str" cm="1">
        <f t="array" ref="AK2588">_xlfn._xlws.FILTER(Table4[Column1],ISNUMBER(SEARCH(Table4[Column1],MIS[[#This Row],[OrderUniqueIdentifier]])),"")</f>
        <v>MS</v>
      </c>
    </row>
    <row r="2589" spans="1:37" x14ac:dyDescent="0.25">
      <c r="A2589" t="s">
        <v>71</v>
      </c>
      <c r="B2589" t="s">
        <v>931</v>
      </c>
      <c r="C2589" t="s">
        <v>4590</v>
      </c>
      <c r="D2589" t="s">
        <v>72</v>
      </c>
      <c r="E2589" t="s">
        <v>3226</v>
      </c>
      <c r="F2589" t="s">
        <v>98</v>
      </c>
      <c r="G2589" t="s">
        <v>74</v>
      </c>
      <c r="H2589" t="s">
        <v>75</v>
      </c>
      <c r="I2589" t="s">
        <v>76</v>
      </c>
      <c r="J2589" t="s">
        <v>77</v>
      </c>
      <c r="K2589">
        <v>80</v>
      </c>
      <c r="L2589" t="s">
        <v>77</v>
      </c>
      <c r="M2589" t="s">
        <v>78</v>
      </c>
      <c r="N2589" t="s">
        <v>4591</v>
      </c>
      <c r="O2589" t="s">
        <v>3219</v>
      </c>
      <c r="P2589" t="s">
        <v>3219</v>
      </c>
      <c r="Q2589" t="s">
        <v>3229</v>
      </c>
      <c r="R2589" t="s">
        <v>79</v>
      </c>
      <c r="S2589" t="s">
        <v>40</v>
      </c>
      <c r="T2589" t="s">
        <v>3230</v>
      </c>
      <c r="U2589" t="s">
        <v>100</v>
      </c>
      <c r="V2589" t="s">
        <v>80</v>
      </c>
      <c r="W2589">
        <v>81300</v>
      </c>
      <c r="X2589" t="s">
        <v>85</v>
      </c>
      <c r="Y2589">
        <v>80</v>
      </c>
      <c r="Z2589" t="s">
        <v>3220</v>
      </c>
      <c r="AA2589" t="s">
        <v>3220</v>
      </c>
      <c r="AB2589" t="s">
        <v>107</v>
      </c>
      <c r="AC2589" t="s">
        <v>84</v>
      </c>
      <c r="AD2589">
        <f>_xlfn.XLOOKUP(MIS[[#This Row],[TRADING SYMBOL]],[1]Sheet1!$D:$D,[1]Sheet1!$C:$C)</f>
        <v>124</v>
      </c>
      <c r="AE2589">
        <f>MIS[[#This Row],[OrderAverageTradedPrice]]*MIS[[#This Row],[OrderQuantity]]</f>
        <v>16251</v>
      </c>
      <c r="AF2589">
        <f>MIS[[#This Row],[LTP]]*MIS[[#This Row],[OrderQuantity]]</f>
        <v>9920</v>
      </c>
      <c r="AG2589">
        <f>IF(MIS[[#This Row],[OrderSide]]="SELL",MIS[[#This Row],[VALUE]]-MIS[[#This Row],[LIVE_VALUE]],MIS[[#This Row],[LIVE_VALUE]]-MIS[[#This Row],[VALUE]])</f>
        <v>-6331</v>
      </c>
      <c r="AH2589" t="str" cm="1">
        <f t="array" ref="AH2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9" t="str">
        <f>MIS[[#This Row],[TRADING SYMBOL]]</f>
        <v>SENSEX2552081300PE</v>
      </c>
      <c r="AJ2589" t="str">
        <f>IF(RIGHT(MIS[[#This Row],[Main/Hedge]],4)="MAIN","MAIN","HEDGE")</f>
        <v>MAIN</v>
      </c>
      <c r="AK2589" t="str" cm="1">
        <f t="array" ref="AK2589">_xlfn._xlws.FILTER(Table4[Column1],ISNUMBER(SEARCH(Table4[Column1],MIS[[#This Row],[OrderUniqueIdentifier]])),"")</f>
        <v>MS</v>
      </c>
    </row>
    <row r="2590" spans="1:37" x14ac:dyDescent="0.25">
      <c r="A2590" t="s">
        <v>71</v>
      </c>
      <c r="B2590" t="s">
        <v>940</v>
      </c>
      <c r="C2590" t="s">
        <v>4623</v>
      </c>
      <c r="D2590" t="s">
        <v>72</v>
      </c>
      <c r="E2590" t="s">
        <v>120</v>
      </c>
      <c r="F2590" t="s">
        <v>98</v>
      </c>
      <c r="G2590" t="s">
        <v>74</v>
      </c>
      <c r="H2590" t="s">
        <v>75</v>
      </c>
      <c r="I2590" t="s">
        <v>76</v>
      </c>
      <c r="J2590" t="s">
        <v>77</v>
      </c>
      <c r="K2590">
        <v>80</v>
      </c>
      <c r="L2590" t="s">
        <v>77</v>
      </c>
      <c r="M2590" t="s">
        <v>78</v>
      </c>
      <c r="N2590" t="s">
        <v>4624</v>
      </c>
      <c r="O2590" t="s">
        <v>3219</v>
      </c>
      <c r="P2590" t="s">
        <v>3219</v>
      </c>
      <c r="Q2590" t="s">
        <v>121</v>
      </c>
      <c r="R2590" t="s">
        <v>79</v>
      </c>
      <c r="S2590" t="s">
        <v>40</v>
      </c>
      <c r="T2590" t="s">
        <v>122</v>
      </c>
      <c r="U2590" t="s">
        <v>100</v>
      </c>
      <c r="V2590" t="s">
        <v>80</v>
      </c>
      <c r="W2590">
        <v>81100</v>
      </c>
      <c r="X2590" t="s">
        <v>85</v>
      </c>
      <c r="Y2590">
        <v>80</v>
      </c>
      <c r="Z2590" t="s">
        <v>3220</v>
      </c>
      <c r="AA2590" t="s">
        <v>3220</v>
      </c>
      <c r="AB2590" t="s">
        <v>107</v>
      </c>
      <c r="AC2590" t="s">
        <v>84</v>
      </c>
      <c r="AD2590">
        <f>_xlfn.XLOOKUP(MIS[[#This Row],[TRADING SYMBOL]],[1]Sheet1!$D:$D,[1]Sheet1!$C:$C)</f>
        <v>100.2</v>
      </c>
      <c r="AE2590">
        <f>MIS[[#This Row],[OrderAverageTradedPrice]]*MIS[[#This Row],[OrderQuantity]]</f>
        <v>13524</v>
      </c>
      <c r="AF2590">
        <f>MIS[[#This Row],[LTP]]*MIS[[#This Row],[OrderQuantity]]</f>
        <v>8016</v>
      </c>
      <c r="AG2590">
        <f>IF(MIS[[#This Row],[OrderSide]]="SELL",MIS[[#This Row],[VALUE]]-MIS[[#This Row],[LIVE_VALUE]],MIS[[#This Row],[LIVE_VALUE]]-MIS[[#This Row],[VALUE]])</f>
        <v>-5508</v>
      </c>
      <c r="AH2590" t="str" cm="1">
        <f t="array" ref="AH2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0" t="str">
        <f>MIS[[#This Row],[TRADING SYMBOL]]</f>
        <v>SENSEX2552081100PE</v>
      </c>
      <c r="AJ2590" t="str">
        <f>IF(RIGHT(MIS[[#This Row],[Main/Hedge]],4)="MAIN","MAIN","HEDGE")</f>
        <v>MAIN</v>
      </c>
      <c r="AK2590" t="str" cm="1">
        <f t="array" ref="AK2590">_xlfn._xlws.FILTER(Table4[Column1],ISNUMBER(SEARCH(Table4[Column1],MIS[[#This Row],[OrderUniqueIdentifier]])),"")</f>
        <v>MS</v>
      </c>
    </row>
    <row r="2591" spans="1:37" x14ac:dyDescent="0.25">
      <c r="A2591" t="s">
        <v>71</v>
      </c>
      <c r="B2591" t="s">
        <v>951</v>
      </c>
      <c r="C2591" t="s">
        <v>4645</v>
      </c>
      <c r="D2591" t="s">
        <v>72</v>
      </c>
      <c r="E2591" t="s">
        <v>126</v>
      </c>
      <c r="F2591" t="s">
        <v>98</v>
      </c>
      <c r="G2591" t="s">
        <v>74</v>
      </c>
      <c r="H2591" t="s">
        <v>75</v>
      </c>
      <c r="I2591" t="s">
        <v>76</v>
      </c>
      <c r="J2591" t="s">
        <v>77</v>
      </c>
      <c r="K2591">
        <v>20</v>
      </c>
      <c r="L2591" t="s">
        <v>77</v>
      </c>
      <c r="M2591" t="s">
        <v>78</v>
      </c>
      <c r="N2591" t="s">
        <v>4646</v>
      </c>
      <c r="O2591" t="s">
        <v>3214</v>
      </c>
      <c r="P2591" t="s">
        <v>3219</v>
      </c>
      <c r="Q2591" t="s">
        <v>127</v>
      </c>
      <c r="R2591" t="s">
        <v>79</v>
      </c>
      <c r="S2591" t="s">
        <v>40</v>
      </c>
      <c r="T2591" t="s">
        <v>128</v>
      </c>
      <c r="U2591" t="s">
        <v>100</v>
      </c>
      <c r="V2591" t="s">
        <v>80</v>
      </c>
      <c r="W2591">
        <v>83300</v>
      </c>
      <c r="X2591" t="s">
        <v>81</v>
      </c>
      <c r="Y2591">
        <v>20</v>
      </c>
      <c r="Z2591" t="s">
        <v>3216</v>
      </c>
      <c r="AA2591" t="s">
        <v>3220</v>
      </c>
      <c r="AB2591" t="s">
        <v>90</v>
      </c>
      <c r="AC2591" t="s">
        <v>84</v>
      </c>
      <c r="AD2591">
        <f>_xlfn.XLOOKUP(MIS[[#This Row],[TRADING SYMBOL]],[1]Sheet1!$D:$D,[1]Sheet1!$C:$C)</f>
        <v>130.19999999999999</v>
      </c>
      <c r="AE2591">
        <f>MIS[[#This Row],[OrderAverageTradedPrice]]*MIS[[#This Row],[OrderQuantity]]</f>
        <v>3355</v>
      </c>
      <c r="AF2591">
        <f>MIS[[#This Row],[LTP]]*MIS[[#This Row],[OrderQuantity]]</f>
        <v>2604</v>
      </c>
      <c r="AG2591">
        <f>IF(MIS[[#This Row],[OrderSide]]="SELL",MIS[[#This Row],[VALUE]]-MIS[[#This Row],[LIVE_VALUE]],MIS[[#This Row],[LIVE_VALUE]]-MIS[[#This Row],[VALUE]])</f>
        <v>-751</v>
      </c>
      <c r="AH2591" t="str" cm="1">
        <f t="array" ref="AH2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1" t="str">
        <f>MIS[[#This Row],[TRADING SYMBOL]]</f>
        <v>SENSEX2552083300CE</v>
      </c>
      <c r="AJ2591" t="str">
        <f>IF(RIGHT(MIS[[#This Row],[Main/Hedge]],4)="MAIN","MAIN","HEDGE")</f>
        <v>MAIN</v>
      </c>
      <c r="AK2591" t="str" cm="1">
        <f t="array" ref="AK2591">_xlfn._xlws.FILTER(Table4[Column1],ISNUMBER(SEARCH(Table4[Column1],MIS[[#This Row],[OrderUniqueIdentifier]])),"")</f>
        <v>MS</v>
      </c>
    </row>
    <row r="2592" spans="1:37" x14ac:dyDescent="0.25">
      <c r="A2592" t="s">
        <v>71</v>
      </c>
      <c r="B2592" t="s">
        <v>960</v>
      </c>
      <c r="C2592" t="s">
        <v>4684</v>
      </c>
      <c r="D2592" t="s">
        <v>72</v>
      </c>
      <c r="E2592" t="s">
        <v>172</v>
      </c>
      <c r="F2592" t="s">
        <v>98</v>
      </c>
      <c r="G2592" t="s">
        <v>74</v>
      </c>
      <c r="H2592" t="s">
        <v>75</v>
      </c>
      <c r="I2592" t="s">
        <v>76</v>
      </c>
      <c r="J2592" t="s">
        <v>77</v>
      </c>
      <c r="K2592">
        <v>40</v>
      </c>
      <c r="L2592" t="s">
        <v>77</v>
      </c>
      <c r="M2592" t="s">
        <v>78</v>
      </c>
      <c r="N2592" t="s">
        <v>4685</v>
      </c>
      <c r="O2592" t="s">
        <v>3219</v>
      </c>
      <c r="P2592" t="s">
        <v>3219</v>
      </c>
      <c r="Q2592" t="s">
        <v>173</v>
      </c>
      <c r="R2592" t="s">
        <v>79</v>
      </c>
      <c r="S2592" t="s">
        <v>40</v>
      </c>
      <c r="T2592" t="s">
        <v>174</v>
      </c>
      <c r="U2592" t="s">
        <v>100</v>
      </c>
      <c r="V2592" t="s">
        <v>80</v>
      </c>
      <c r="W2592">
        <v>81200</v>
      </c>
      <c r="X2592" t="s">
        <v>85</v>
      </c>
      <c r="Y2592">
        <v>40</v>
      </c>
      <c r="Z2592" t="s">
        <v>3220</v>
      </c>
      <c r="AA2592" t="s">
        <v>3220</v>
      </c>
      <c r="AB2592" t="s">
        <v>107</v>
      </c>
      <c r="AC2592" t="s">
        <v>84</v>
      </c>
      <c r="AD2592">
        <f>_xlfn.XLOOKUP(MIS[[#This Row],[TRADING SYMBOL]],[1]Sheet1!$D:$D,[1]Sheet1!$C:$C)</f>
        <v>110.75</v>
      </c>
      <c r="AE2592">
        <f>MIS[[#This Row],[OrderAverageTradedPrice]]*MIS[[#This Row],[OrderQuantity]]</f>
        <v>7375</v>
      </c>
      <c r="AF2592">
        <f>MIS[[#This Row],[LTP]]*MIS[[#This Row],[OrderQuantity]]</f>
        <v>4430</v>
      </c>
      <c r="AG2592">
        <f>IF(MIS[[#This Row],[OrderSide]]="SELL",MIS[[#This Row],[VALUE]]-MIS[[#This Row],[LIVE_VALUE]],MIS[[#This Row],[LIVE_VALUE]]-MIS[[#This Row],[VALUE]])</f>
        <v>-2945</v>
      </c>
      <c r="AH2592" t="str" cm="1">
        <f t="array" ref="AH2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2" t="str">
        <f>MIS[[#This Row],[TRADING SYMBOL]]</f>
        <v>SENSEX2552081200PE</v>
      </c>
      <c r="AJ2592" t="str">
        <f>IF(RIGHT(MIS[[#This Row],[Main/Hedge]],4)="MAIN","MAIN","HEDGE")</f>
        <v>MAIN</v>
      </c>
      <c r="AK2592" t="str" cm="1">
        <f t="array" ref="AK2592">_xlfn._xlws.FILTER(Table4[Column1],ISNUMBER(SEARCH(Table4[Column1],MIS[[#This Row],[OrderUniqueIdentifier]])),"")</f>
        <v>MS</v>
      </c>
    </row>
    <row r="2593" spans="1:37" x14ac:dyDescent="0.25">
      <c r="A2593" t="s">
        <v>71</v>
      </c>
      <c r="B2593" t="s">
        <v>969</v>
      </c>
      <c r="C2593" t="s">
        <v>4710</v>
      </c>
      <c r="D2593" t="s">
        <v>72</v>
      </c>
      <c r="E2593" t="s">
        <v>120</v>
      </c>
      <c r="F2593" t="s">
        <v>98</v>
      </c>
      <c r="G2593" t="s">
        <v>74</v>
      </c>
      <c r="H2593" t="s">
        <v>75</v>
      </c>
      <c r="I2593" t="s">
        <v>76</v>
      </c>
      <c r="J2593" t="s">
        <v>77</v>
      </c>
      <c r="K2593">
        <v>200</v>
      </c>
      <c r="L2593" t="s">
        <v>77</v>
      </c>
      <c r="M2593" t="s">
        <v>78</v>
      </c>
      <c r="N2593" t="s">
        <v>4711</v>
      </c>
      <c r="O2593" t="s">
        <v>3219</v>
      </c>
      <c r="P2593" t="s">
        <v>3219</v>
      </c>
      <c r="Q2593" t="s">
        <v>121</v>
      </c>
      <c r="R2593" t="s">
        <v>79</v>
      </c>
      <c r="S2593" t="s">
        <v>40</v>
      </c>
      <c r="T2593" t="s">
        <v>122</v>
      </c>
      <c r="U2593" t="s">
        <v>100</v>
      </c>
      <c r="V2593" t="s">
        <v>80</v>
      </c>
      <c r="W2593">
        <v>81100</v>
      </c>
      <c r="X2593" t="s">
        <v>85</v>
      </c>
      <c r="Y2593">
        <v>200</v>
      </c>
      <c r="Z2593" t="s">
        <v>3220</v>
      </c>
      <c r="AA2593" t="s">
        <v>3220</v>
      </c>
      <c r="AB2593" t="s">
        <v>107</v>
      </c>
      <c r="AC2593" t="s">
        <v>84</v>
      </c>
      <c r="AD2593">
        <f>_xlfn.XLOOKUP(MIS[[#This Row],[TRADING SYMBOL]],[1]Sheet1!$D:$D,[1]Sheet1!$C:$C)</f>
        <v>100.2</v>
      </c>
      <c r="AE2593">
        <f>MIS[[#This Row],[OrderAverageTradedPrice]]*MIS[[#This Row],[OrderQuantity]]</f>
        <v>33714</v>
      </c>
      <c r="AF2593">
        <f>MIS[[#This Row],[LTP]]*MIS[[#This Row],[OrderQuantity]]</f>
        <v>20040</v>
      </c>
      <c r="AG2593">
        <f>IF(MIS[[#This Row],[OrderSide]]="SELL",MIS[[#This Row],[VALUE]]-MIS[[#This Row],[LIVE_VALUE]],MIS[[#This Row],[LIVE_VALUE]]-MIS[[#This Row],[VALUE]])</f>
        <v>-13674</v>
      </c>
      <c r="AH2593" t="str" cm="1">
        <f t="array" ref="AH2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3" t="str">
        <f>MIS[[#This Row],[TRADING SYMBOL]]</f>
        <v>SENSEX2552081100PE</v>
      </c>
      <c r="AJ2593" t="str">
        <f>IF(RIGHT(MIS[[#This Row],[Main/Hedge]],4)="MAIN","MAIN","HEDGE")</f>
        <v>MAIN</v>
      </c>
      <c r="AK2593" t="str" cm="1">
        <f t="array" ref="AK2593">_xlfn._xlws.FILTER(Table4[Column1],ISNUMBER(SEARCH(Table4[Column1],MIS[[#This Row],[OrderUniqueIdentifier]])),"")</f>
        <v>MS</v>
      </c>
    </row>
    <row r="2594" spans="1:37" x14ac:dyDescent="0.25">
      <c r="A2594" t="s">
        <v>71</v>
      </c>
      <c r="B2594" t="s">
        <v>978</v>
      </c>
      <c r="C2594" t="s">
        <v>4733</v>
      </c>
      <c r="D2594" t="s">
        <v>72</v>
      </c>
      <c r="E2594" t="s">
        <v>3226</v>
      </c>
      <c r="F2594" t="s">
        <v>98</v>
      </c>
      <c r="G2594" t="s">
        <v>74</v>
      </c>
      <c r="H2594" t="s">
        <v>75</v>
      </c>
      <c r="I2594" t="s">
        <v>76</v>
      </c>
      <c r="J2594" t="s">
        <v>77</v>
      </c>
      <c r="K2594">
        <v>20</v>
      </c>
      <c r="L2594" t="s">
        <v>77</v>
      </c>
      <c r="M2594" t="s">
        <v>78</v>
      </c>
      <c r="N2594" t="s">
        <v>4734</v>
      </c>
      <c r="O2594" t="s">
        <v>3214</v>
      </c>
      <c r="P2594" t="s">
        <v>3219</v>
      </c>
      <c r="Q2594" t="s">
        <v>3229</v>
      </c>
      <c r="R2594" t="s">
        <v>79</v>
      </c>
      <c r="S2594" t="s">
        <v>40</v>
      </c>
      <c r="T2594" t="s">
        <v>3230</v>
      </c>
      <c r="U2594" t="s">
        <v>100</v>
      </c>
      <c r="V2594" t="s">
        <v>80</v>
      </c>
      <c r="W2594">
        <v>81300</v>
      </c>
      <c r="X2594" t="s">
        <v>85</v>
      </c>
      <c r="Y2594">
        <v>20</v>
      </c>
      <c r="Z2594" t="s">
        <v>3216</v>
      </c>
      <c r="AA2594" t="s">
        <v>3220</v>
      </c>
      <c r="AB2594" t="s">
        <v>107</v>
      </c>
      <c r="AC2594" t="s">
        <v>84</v>
      </c>
      <c r="AD2594">
        <f>_xlfn.XLOOKUP(MIS[[#This Row],[TRADING SYMBOL]],[1]Sheet1!$D:$D,[1]Sheet1!$C:$C)</f>
        <v>124</v>
      </c>
      <c r="AE2594">
        <f>MIS[[#This Row],[OrderAverageTradedPrice]]*MIS[[#This Row],[OrderQuantity]]</f>
        <v>4004</v>
      </c>
      <c r="AF2594">
        <f>MIS[[#This Row],[LTP]]*MIS[[#This Row],[OrderQuantity]]</f>
        <v>2480</v>
      </c>
      <c r="AG2594">
        <f>IF(MIS[[#This Row],[OrderSide]]="SELL",MIS[[#This Row],[VALUE]]-MIS[[#This Row],[LIVE_VALUE]],MIS[[#This Row],[LIVE_VALUE]]-MIS[[#This Row],[VALUE]])</f>
        <v>-1524</v>
      </c>
      <c r="AH2594" t="str" cm="1">
        <f t="array" ref="AH2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4" t="str">
        <f>MIS[[#This Row],[TRADING SYMBOL]]</f>
        <v>SENSEX2552081300PE</v>
      </c>
      <c r="AJ2594" t="str">
        <f>IF(RIGHT(MIS[[#This Row],[Main/Hedge]],4)="MAIN","MAIN","HEDGE")</f>
        <v>MAIN</v>
      </c>
      <c r="AK2594" t="str" cm="1">
        <f t="array" ref="AK2594">_xlfn._xlws.FILTER(Table4[Column1],ISNUMBER(SEARCH(Table4[Column1],MIS[[#This Row],[OrderUniqueIdentifier]])),"")</f>
        <v>MS</v>
      </c>
    </row>
    <row r="2595" spans="1:37" x14ac:dyDescent="0.25">
      <c r="A2595" t="s">
        <v>71</v>
      </c>
      <c r="B2595" t="s">
        <v>978</v>
      </c>
      <c r="C2595" t="s">
        <v>4735</v>
      </c>
      <c r="D2595" t="s">
        <v>72</v>
      </c>
      <c r="E2595" t="s">
        <v>120</v>
      </c>
      <c r="F2595" t="s">
        <v>98</v>
      </c>
      <c r="G2595" t="s">
        <v>74</v>
      </c>
      <c r="H2595" t="s">
        <v>75</v>
      </c>
      <c r="I2595" t="s">
        <v>76</v>
      </c>
      <c r="J2595" t="s">
        <v>77</v>
      </c>
      <c r="K2595">
        <v>20</v>
      </c>
      <c r="L2595" t="s">
        <v>77</v>
      </c>
      <c r="M2595" t="s">
        <v>78</v>
      </c>
      <c r="N2595" t="s">
        <v>4500</v>
      </c>
      <c r="O2595" t="s">
        <v>3219</v>
      </c>
      <c r="P2595" t="s">
        <v>3219</v>
      </c>
      <c r="Q2595" t="s">
        <v>121</v>
      </c>
      <c r="R2595" t="s">
        <v>79</v>
      </c>
      <c r="S2595" t="s">
        <v>40</v>
      </c>
      <c r="T2595" t="s">
        <v>122</v>
      </c>
      <c r="U2595" t="s">
        <v>100</v>
      </c>
      <c r="V2595" t="s">
        <v>80</v>
      </c>
      <c r="W2595">
        <v>81100</v>
      </c>
      <c r="X2595" t="s">
        <v>85</v>
      </c>
      <c r="Y2595">
        <v>20</v>
      </c>
      <c r="Z2595" t="s">
        <v>3220</v>
      </c>
      <c r="AA2595" t="s">
        <v>3220</v>
      </c>
      <c r="AB2595" t="s">
        <v>107</v>
      </c>
      <c r="AC2595" t="s">
        <v>84</v>
      </c>
      <c r="AD2595">
        <f>_xlfn.XLOOKUP(MIS[[#This Row],[TRADING SYMBOL]],[1]Sheet1!$D:$D,[1]Sheet1!$C:$C)</f>
        <v>100.2</v>
      </c>
      <c r="AE2595">
        <f>MIS[[#This Row],[OrderAverageTradedPrice]]*MIS[[#This Row],[OrderQuantity]]</f>
        <v>3394</v>
      </c>
      <c r="AF2595">
        <f>MIS[[#This Row],[LTP]]*MIS[[#This Row],[OrderQuantity]]</f>
        <v>2004</v>
      </c>
      <c r="AG2595">
        <f>IF(MIS[[#This Row],[OrderSide]]="SELL",MIS[[#This Row],[VALUE]]-MIS[[#This Row],[LIVE_VALUE]],MIS[[#This Row],[LIVE_VALUE]]-MIS[[#This Row],[VALUE]])</f>
        <v>-1390</v>
      </c>
      <c r="AH2595" t="str" cm="1">
        <f t="array" ref="AH2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5" t="str">
        <f>MIS[[#This Row],[TRADING SYMBOL]]</f>
        <v>SENSEX2552081100PE</v>
      </c>
      <c r="AJ2595" t="str">
        <f>IF(RIGHT(MIS[[#This Row],[Main/Hedge]],4)="MAIN","MAIN","HEDGE")</f>
        <v>MAIN</v>
      </c>
      <c r="AK2595" t="str" cm="1">
        <f t="array" ref="AK2595">_xlfn._xlws.FILTER(Table4[Column1],ISNUMBER(SEARCH(Table4[Column1],MIS[[#This Row],[OrderUniqueIdentifier]])),"")</f>
        <v>MS</v>
      </c>
    </row>
    <row r="2596" spans="1:37" x14ac:dyDescent="0.25">
      <c r="A2596" t="s">
        <v>71</v>
      </c>
      <c r="B2596" t="s">
        <v>986</v>
      </c>
      <c r="C2596" t="s">
        <v>4763</v>
      </c>
      <c r="D2596" t="s">
        <v>72</v>
      </c>
      <c r="E2596" t="s">
        <v>172</v>
      </c>
      <c r="F2596" t="s">
        <v>98</v>
      </c>
      <c r="G2596" t="s">
        <v>74</v>
      </c>
      <c r="H2596" t="s">
        <v>75</v>
      </c>
      <c r="I2596" t="s">
        <v>76</v>
      </c>
      <c r="J2596" t="s">
        <v>77</v>
      </c>
      <c r="K2596">
        <v>20</v>
      </c>
      <c r="L2596" t="s">
        <v>77</v>
      </c>
      <c r="M2596" t="s">
        <v>78</v>
      </c>
      <c r="N2596" t="s">
        <v>3544</v>
      </c>
      <c r="O2596" t="s">
        <v>3214</v>
      </c>
      <c r="P2596" t="s">
        <v>3219</v>
      </c>
      <c r="Q2596" t="s">
        <v>173</v>
      </c>
      <c r="R2596" t="s">
        <v>79</v>
      </c>
      <c r="S2596" t="s">
        <v>40</v>
      </c>
      <c r="T2596" t="s">
        <v>174</v>
      </c>
      <c r="U2596" t="s">
        <v>100</v>
      </c>
      <c r="V2596" t="s">
        <v>80</v>
      </c>
      <c r="W2596">
        <v>81200</v>
      </c>
      <c r="X2596" t="s">
        <v>85</v>
      </c>
      <c r="Y2596">
        <v>20</v>
      </c>
      <c r="Z2596" t="s">
        <v>3216</v>
      </c>
      <c r="AA2596" t="s">
        <v>3220</v>
      </c>
      <c r="AB2596" t="s">
        <v>107</v>
      </c>
      <c r="AC2596" t="s">
        <v>84</v>
      </c>
      <c r="AD2596">
        <f>_xlfn.XLOOKUP(MIS[[#This Row],[TRADING SYMBOL]],[1]Sheet1!$D:$D,[1]Sheet1!$C:$C)</f>
        <v>110.75</v>
      </c>
      <c r="AE2596">
        <f>MIS[[#This Row],[OrderAverageTradedPrice]]*MIS[[#This Row],[OrderQuantity]]</f>
        <v>3683</v>
      </c>
      <c r="AF2596">
        <f>MIS[[#This Row],[LTP]]*MIS[[#This Row],[OrderQuantity]]</f>
        <v>2215</v>
      </c>
      <c r="AG2596">
        <f>IF(MIS[[#This Row],[OrderSide]]="SELL",MIS[[#This Row],[VALUE]]-MIS[[#This Row],[LIVE_VALUE]],MIS[[#This Row],[LIVE_VALUE]]-MIS[[#This Row],[VALUE]])</f>
        <v>-1468</v>
      </c>
      <c r="AH2596" t="str" cm="1">
        <f t="array" ref="AH2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6" t="str">
        <f>MIS[[#This Row],[TRADING SYMBOL]]</f>
        <v>SENSEX2552081200PE</v>
      </c>
      <c r="AJ2596" t="str">
        <f>IF(RIGHT(MIS[[#This Row],[Main/Hedge]],4)="MAIN","MAIN","HEDGE")</f>
        <v>MAIN</v>
      </c>
      <c r="AK2596" t="str" cm="1">
        <f t="array" ref="AK2596">_xlfn._xlws.FILTER(Table4[Column1],ISNUMBER(SEARCH(Table4[Column1],MIS[[#This Row],[OrderUniqueIdentifier]])),"")</f>
        <v>MS</v>
      </c>
    </row>
    <row r="2597" spans="1:37" x14ac:dyDescent="0.25">
      <c r="A2597" t="s">
        <v>71</v>
      </c>
      <c r="B2597" t="s">
        <v>1001</v>
      </c>
      <c r="C2597" t="s">
        <v>4793</v>
      </c>
      <c r="D2597" t="s">
        <v>72</v>
      </c>
      <c r="E2597" t="s">
        <v>120</v>
      </c>
      <c r="F2597" t="s">
        <v>98</v>
      </c>
      <c r="G2597" t="s">
        <v>74</v>
      </c>
      <c r="H2597" t="s">
        <v>75</v>
      </c>
      <c r="I2597" t="s">
        <v>76</v>
      </c>
      <c r="J2597" t="s">
        <v>77</v>
      </c>
      <c r="K2597">
        <v>20</v>
      </c>
      <c r="L2597" t="s">
        <v>77</v>
      </c>
      <c r="M2597" t="s">
        <v>78</v>
      </c>
      <c r="N2597" t="s">
        <v>4794</v>
      </c>
      <c r="O2597" t="s">
        <v>3219</v>
      </c>
      <c r="P2597" t="s">
        <v>3219</v>
      </c>
      <c r="Q2597" t="s">
        <v>121</v>
      </c>
      <c r="R2597" t="s">
        <v>79</v>
      </c>
      <c r="S2597" t="s">
        <v>40</v>
      </c>
      <c r="T2597" t="s">
        <v>122</v>
      </c>
      <c r="U2597" t="s">
        <v>100</v>
      </c>
      <c r="V2597" t="s">
        <v>80</v>
      </c>
      <c r="W2597">
        <v>81100</v>
      </c>
      <c r="X2597" t="s">
        <v>85</v>
      </c>
      <c r="Y2597">
        <v>20</v>
      </c>
      <c r="Z2597" t="s">
        <v>3220</v>
      </c>
      <c r="AA2597" t="s">
        <v>3220</v>
      </c>
      <c r="AB2597" t="s">
        <v>107</v>
      </c>
      <c r="AC2597" t="s">
        <v>84</v>
      </c>
      <c r="AD2597">
        <f>_xlfn.XLOOKUP(MIS[[#This Row],[TRADING SYMBOL]],[1]Sheet1!$D:$D,[1]Sheet1!$C:$C)</f>
        <v>100.2</v>
      </c>
      <c r="AE2597">
        <f>MIS[[#This Row],[OrderAverageTradedPrice]]*MIS[[#This Row],[OrderQuantity]]</f>
        <v>3369</v>
      </c>
      <c r="AF2597">
        <f>MIS[[#This Row],[LTP]]*MIS[[#This Row],[OrderQuantity]]</f>
        <v>2004</v>
      </c>
      <c r="AG2597">
        <f>IF(MIS[[#This Row],[OrderSide]]="SELL",MIS[[#This Row],[VALUE]]-MIS[[#This Row],[LIVE_VALUE]],MIS[[#This Row],[LIVE_VALUE]]-MIS[[#This Row],[VALUE]])</f>
        <v>-1365</v>
      </c>
      <c r="AH2597" t="str" cm="1">
        <f t="array" ref="AH2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7" t="str">
        <f>MIS[[#This Row],[TRADING SYMBOL]]</f>
        <v>SENSEX2552081100PE</v>
      </c>
      <c r="AJ2597" t="str">
        <f>IF(RIGHT(MIS[[#This Row],[Main/Hedge]],4)="MAIN","MAIN","HEDGE")</f>
        <v>MAIN</v>
      </c>
      <c r="AK2597" t="str" cm="1">
        <f t="array" ref="AK2597">_xlfn._xlws.FILTER(Table4[Column1],ISNUMBER(SEARCH(Table4[Column1],MIS[[#This Row],[OrderUniqueIdentifier]])),"")</f>
        <v>MS</v>
      </c>
    </row>
    <row r="2598" spans="1:37" x14ac:dyDescent="0.25">
      <c r="A2598" t="s">
        <v>71</v>
      </c>
      <c r="B2598" t="s">
        <v>1013</v>
      </c>
      <c r="C2598" t="s">
        <v>4821</v>
      </c>
      <c r="D2598" t="s">
        <v>72</v>
      </c>
      <c r="E2598" t="s">
        <v>744</v>
      </c>
      <c r="F2598" t="s">
        <v>98</v>
      </c>
      <c r="G2598" t="s">
        <v>74</v>
      </c>
      <c r="H2598" t="s">
        <v>75</v>
      </c>
      <c r="I2598" t="s">
        <v>76</v>
      </c>
      <c r="J2598" t="s">
        <v>77</v>
      </c>
      <c r="K2598">
        <v>80</v>
      </c>
      <c r="L2598" t="s">
        <v>77</v>
      </c>
      <c r="M2598" t="s">
        <v>78</v>
      </c>
      <c r="N2598" t="s">
        <v>4822</v>
      </c>
      <c r="O2598" t="s">
        <v>3214</v>
      </c>
      <c r="P2598" t="s">
        <v>3219</v>
      </c>
      <c r="Q2598" t="s">
        <v>747</v>
      </c>
      <c r="R2598" t="s">
        <v>79</v>
      </c>
      <c r="S2598" t="s">
        <v>40</v>
      </c>
      <c r="T2598" t="s">
        <v>748</v>
      </c>
      <c r="U2598" t="s">
        <v>100</v>
      </c>
      <c r="V2598" t="s">
        <v>80</v>
      </c>
      <c r="W2598">
        <v>83500</v>
      </c>
      <c r="X2598" t="s">
        <v>81</v>
      </c>
      <c r="Y2598">
        <v>80</v>
      </c>
      <c r="Z2598" t="s">
        <v>3216</v>
      </c>
      <c r="AA2598" t="s">
        <v>3220</v>
      </c>
      <c r="AB2598" t="s">
        <v>90</v>
      </c>
      <c r="AC2598" t="s">
        <v>84</v>
      </c>
      <c r="AD2598">
        <f>_xlfn.XLOOKUP(MIS[[#This Row],[TRADING SYMBOL]],[1]Sheet1!$D:$D,[1]Sheet1!$C:$C)</f>
        <v>99.8</v>
      </c>
      <c r="AE2598">
        <f>MIS[[#This Row],[OrderAverageTradedPrice]]*MIS[[#This Row],[OrderQuantity]]</f>
        <v>10369</v>
      </c>
      <c r="AF2598">
        <f>MIS[[#This Row],[LTP]]*MIS[[#This Row],[OrderQuantity]]</f>
        <v>7984</v>
      </c>
      <c r="AG2598">
        <f>IF(MIS[[#This Row],[OrderSide]]="SELL",MIS[[#This Row],[VALUE]]-MIS[[#This Row],[LIVE_VALUE]],MIS[[#This Row],[LIVE_VALUE]]-MIS[[#This Row],[VALUE]])</f>
        <v>-2385</v>
      </c>
      <c r="AH2598" t="str" cm="1">
        <f t="array" ref="AH2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8" t="str">
        <f>MIS[[#This Row],[TRADING SYMBOL]]</f>
        <v>SENSEX2552083500CE</v>
      </c>
      <c r="AJ2598" t="str">
        <f>IF(RIGHT(MIS[[#This Row],[Main/Hedge]],4)="MAIN","MAIN","HEDGE")</f>
        <v>MAIN</v>
      </c>
      <c r="AK2598" t="str" cm="1">
        <f t="array" ref="AK2598">_xlfn._xlws.FILTER(Table4[Column1],ISNUMBER(SEARCH(Table4[Column1],MIS[[#This Row],[OrderUniqueIdentifier]])),"")</f>
        <v>MS</v>
      </c>
    </row>
    <row r="2599" spans="1:37" x14ac:dyDescent="0.25">
      <c r="A2599" t="s">
        <v>71</v>
      </c>
      <c r="B2599" t="s">
        <v>1021</v>
      </c>
      <c r="C2599" t="s">
        <v>4850</v>
      </c>
      <c r="D2599" t="s">
        <v>72</v>
      </c>
      <c r="E2599" t="s">
        <v>3226</v>
      </c>
      <c r="F2599" t="s">
        <v>98</v>
      </c>
      <c r="G2599" t="s">
        <v>74</v>
      </c>
      <c r="H2599" t="s">
        <v>75</v>
      </c>
      <c r="I2599" t="s">
        <v>76</v>
      </c>
      <c r="J2599" t="s">
        <v>77</v>
      </c>
      <c r="K2599">
        <v>40</v>
      </c>
      <c r="L2599" t="s">
        <v>77</v>
      </c>
      <c r="M2599" t="s">
        <v>78</v>
      </c>
      <c r="N2599" t="s">
        <v>4851</v>
      </c>
      <c r="O2599" t="s">
        <v>3219</v>
      </c>
      <c r="P2599" t="s">
        <v>3219</v>
      </c>
      <c r="Q2599" t="s">
        <v>3229</v>
      </c>
      <c r="R2599" t="s">
        <v>79</v>
      </c>
      <c r="S2599" t="s">
        <v>40</v>
      </c>
      <c r="T2599" t="s">
        <v>3230</v>
      </c>
      <c r="U2599" t="s">
        <v>100</v>
      </c>
      <c r="V2599" t="s">
        <v>80</v>
      </c>
      <c r="W2599">
        <v>81300</v>
      </c>
      <c r="X2599" t="s">
        <v>85</v>
      </c>
      <c r="Y2599">
        <v>40</v>
      </c>
      <c r="Z2599" t="s">
        <v>3220</v>
      </c>
      <c r="AA2599" t="s">
        <v>3220</v>
      </c>
      <c r="AB2599" t="s">
        <v>107</v>
      </c>
      <c r="AC2599" t="s">
        <v>84</v>
      </c>
      <c r="AD2599">
        <f>_xlfn.XLOOKUP(MIS[[#This Row],[TRADING SYMBOL]],[1]Sheet1!$D:$D,[1]Sheet1!$C:$C)</f>
        <v>124</v>
      </c>
      <c r="AE2599">
        <f>MIS[[#This Row],[OrderAverageTradedPrice]]*MIS[[#This Row],[OrderQuantity]]</f>
        <v>8104</v>
      </c>
      <c r="AF2599">
        <f>MIS[[#This Row],[LTP]]*MIS[[#This Row],[OrderQuantity]]</f>
        <v>4960</v>
      </c>
      <c r="AG2599">
        <f>IF(MIS[[#This Row],[OrderSide]]="SELL",MIS[[#This Row],[VALUE]]-MIS[[#This Row],[LIVE_VALUE]],MIS[[#This Row],[LIVE_VALUE]]-MIS[[#This Row],[VALUE]])</f>
        <v>-3144</v>
      </c>
      <c r="AH2599" t="str" cm="1">
        <f t="array" ref="AH2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9" t="str">
        <f>MIS[[#This Row],[TRADING SYMBOL]]</f>
        <v>SENSEX2552081300PE</v>
      </c>
      <c r="AJ2599" t="str">
        <f>IF(RIGHT(MIS[[#This Row],[Main/Hedge]],4)="MAIN","MAIN","HEDGE")</f>
        <v>MAIN</v>
      </c>
      <c r="AK2599" t="str" cm="1">
        <f t="array" ref="AK2599">_xlfn._xlws.FILTER(Table4[Column1],ISNUMBER(SEARCH(Table4[Column1],MIS[[#This Row],[OrderUniqueIdentifier]])),"")</f>
        <v>MS</v>
      </c>
    </row>
    <row r="2600" spans="1:37" x14ac:dyDescent="0.25">
      <c r="A2600" t="s">
        <v>71</v>
      </c>
      <c r="B2600" t="s">
        <v>1029</v>
      </c>
      <c r="C2600" t="s">
        <v>4876</v>
      </c>
      <c r="D2600" t="s">
        <v>72</v>
      </c>
      <c r="E2600" t="s">
        <v>744</v>
      </c>
      <c r="F2600" t="s">
        <v>98</v>
      </c>
      <c r="G2600" t="s">
        <v>74</v>
      </c>
      <c r="H2600" t="s">
        <v>75</v>
      </c>
      <c r="I2600" t="s">
        <v>76</v>
      </c>
      <c r="J2600" t="s">
        <v>77</v>
      </c>
      <c r="K2600">
        <v>40</v>
      </c>
      <c r="L2600" t="s">
        <v>77</v>
      </c>
      <c r="M2600" t="s">
        <v>78</v>
      </c>
      <c r="N2600" t="s">
        <v>4877</v>
      </c>
      <c r="O2600" t="s">
        <v>3219</v>
      </c>
      <c r="P2600" t="s">
        <v>3219</v>
      </c>
      <c r="Q2600" t="s">
        <v>747</v>
      </c>
      <c r="R2600" t="s">
        <v>79</v>
      </c>
      <c r="S2600" t="s">
        <v>40</v>
      </c>
      <c r="T2600" t="s">
        <v>748</v>
      </c>
      <c r="U2600" t="s">
        <v>100</v>
      </c>
      <c r="V2600" t="s">
        <v>80</v>
      </c>
      <c r="W2600">
        <v>83500</v>
      </c>
      <c r="X2600" t="s">
        <v>81</v>
      </c>
      <c r="Y2600">
        <v>40</v>
      </c>
      <c r="Z2600" t="s">
        <v>3220</v>
      </c>
      <c r="AA2600" t="s">
        <v>3220</v>
      </c>
      <c r="AB2600" t="s">
        <v>90</v>
      </c>
      <c r="AC2600" t="s">
        <v>84</v>
      </c>
      <c r="AD2600">
        <f>_xlfn.XLOOKUP(MIS[[#This Row],[TRADING SYMBOL]],[1]Sheet1!$D:$D,[1]Sheet1!$C:$C)</f>
        <v>99.8</v>
      </c>
      <c r="AE2600">
        <f>MIS[[#This Row],[OrderAverageTradedPrice]]*MIS[[#This Row],[OrderQuantity]]</f>
        <v>5154</v>
      </c>
      <c r="AF2600">
        <f>MIS[[#This Row],[LTP]]*MIS[[#This Row],[OrderQuantity]]</f>
        <v>3992</v>
      </c>
      <c r="AG2600">
        <f>IF(MIS[[#This Row],[OrderSide]]="SELL",MIS[[#This Row],[VALUE]]-MIS[[#This Row],[LIVE_VALUE]],MIS[[#This Row],[LIVE_VALUE]]-MIS[[#This Row],[VALUE]])</f>
        <v>-1162</v>
      </c>
      <c r="AH2600" t="str" cm="1">
        <f t="array" ref="AH2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0" t="str">
        <f>MIS[[#This Row],[TRADING SYMBOL]]</f>
        <v>SENSEX2552083500CE</v>
      </c>
      <c r="AJ2600" t="str">
        <f>IF(RIGHT(MIS[[#This Row],[Main/Hedge]],4)="MAIN","MAIN","HEDGE")</f>
        <v>MAIN</v>
      </c>
      <c r="AK2600" t="str" cm="1">
        <f t="array" ref="AK2600">_xlfn._xlws.FILTER(Table4[Column1],ISNUMBER(SEARCH(Table4[Column1],MIS[[#This Row],[OrderUniqueIdentifier]])),"")</f>
        <v>MS</v>
      </c>
    </row>
    <row r="2601" spans="1:37" x14ac:dyDescent="0.25">
      <c r="A2601" t="s">
        <v>71</v>
      </c>
      <c r="B2601" t="s">
        <v>1037</v>
      </c>
      <c r="C2601" t="s">
        <v>4905</v>
      </c>
      <c r="D2601" t="s">
        <v>72</v>
      </c>
      <c r="E2601" t="s">
        <v>3226</v>
      </c>
      <c r="F2601" t="s">
        <v>98</v>
      </c>
      <c r="G2601" t="s">
        <v>74</v>
      </c>
      <c r="H2601" t="s">
        <v>75</v>
      </c>
      <c r="I2601" t="s">
        <v>76</v>
      </c>
      <c r="J2601" t="s">
        <v>77</v>
      </c>
      <c r="K2601">
        <v>20</v>
      </c>
      <c r="L2601" t="s">
        <v>77</v>
      </c>
      <c r="M2601" t="s">
        <v>78</v>
      </c>
      <c r="N2601" t="s">
        <v>4906</v>
      </c>
      <c r="O2601" t="s">
        <v>3219</v>
      </c>
      <c r="P2601" t="s">
        <v>3219</v>
      </c>
      <c r="Q2601" t="s">
        <v>3229</v>
      </c>
      <c r="R2601" t="s">
        <v>79</v>
      </c>
      <c r="S2601" t="s">
        <v>40</v>
      </c>
      <c r="T2601" t="s">
        <v>3230</v>
      </c>
      <c r="U2601" t="s">
        <v>100</v>
      </c>
      <c r="V2601" t="s">
        <v>80</v>
      </c>
      <c r="W2601">
        <v>81300</v>
      </c>
      <c r="X2601" t="s">
        <v>85</v>
      </c>
      <c r="Y2601">
        <v>20</v>
      </c>
      <c r="Z2601" t="s">
        <v>3220</v>
      </c>
      <c r="AA2601" t="s">
        <v>3220</v>
      </c>
      <c r="AB2601" t="s">
        <v>107</v>
      </c>
      <c r="AC2601" t="s">
        <v>84</v>
      </c>
      <c r="AD2601">
        <f>_xlfn.XLOOKUP(MIS[[#This Row],[TRADING SYMBOL]],[1]Sheet1!$D:$D,[1]Sheet1!$C:$C)</f>
        <v>124</v>
      </c>
      <c r="AE2601">
        <f>MIS[[#This Row],[OrderAverageTradedPrice]]*MIS[[#This Row],[OrderQuantity]]</f>
        <v>4064</v>
      </c>
      <c r="AF2601">
        <f>MIS[[#This Row],[LTP]]*MIS[[#This Row],[OrderQuantity]]</f>
        <v>2480</v>
      </c>
      <c r="AG2601">
        <f>IF(MIS[[#This Row],[OrderSide]]="SELL",MIS[[#This Row],[VALUE]]-MIS[[#This Row],[LIVE_VALUE]],MIS[[#This Row],[LIVE_VALUE]]-MIS[[#This Row],[VALUE]])</f>
        <v>-1584</v>
      </c>
      <c r="AH2601" t="str" cm="1">
        <f t="array" ref="AH2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1" t="str">
        <f>MIS[[#This Row],[TRADING SYMBOL]]</f>
        <v>SENSEX2552081300PE</v>
      </c>
      <c r="AJ2601" t="str">
        <f>IF(RIGHT(MIS[[#This Row],[Main/Hedge]],4)="MAIN","MAIN","HEDGE")</f>
        <v>MAIN</v>
      </c>
      <c r="AK2601" t="str" cm="1">
        <f t="array" ref="AK2601">_xlfn._xlws.FILTER(Table4[Column1],ISNUMBER(SEARCH(Table4[Column1],MIS[[#This Row],[OrderUniqueIdentifier]])),"")</f>
        <v>MS</v>
      </c>
    </row>
    <row r="2602" spans="1:37" x14ac:dyDescent="0.25">
      <c r="A2602" t="s">
        <v>71</v>
      </c>
      <c r="B2602" t="s">
        <v>1045</v>
      </c>
      <c r="C2602" t="s">
        <v>4930</v>
      </c>
      <c r="D2602" t="s">
        <v>72</v>
      </c>
      <c r="E2602" t="s">
        <v>3226</v>
      </c>
      <c r="F2602" t="s">
        <v>98</v>
      </c>
      <c r="G2602" t="s">
        <v>74</v>
      </c>
      <c r="H2602" t="s">
        <v>75</v>
      </c>
      <c r="I2602" t="s">
        <v>76</v>
      </c>
      <c r="J2602" t="s">
        <v>77</v>
      </c>
      <c r="K2602">
        <v>60</v>
      </c>
      <c r="L2602" t="s">
        <v>77</v>
      </c>
      <c r="M2602" t="s">
        <v>78</v>
      </c>
      <c r="N2602" t="s">
        <v>4792</v>
      </c>
      <c r="O2602" t="s">
        <v>3214</v>
      </c>
      <c r="P2602" t="s">
        <v>3219</v>
      </c>
      <c r="Q2602" t="s">
        <v>3229</v>
      </c>
      <c r="R2602" t="s">
        <v>79</v>
      </c>
      <c r="S2602" t="s">
        <v>40</v>
      </c>
      <c r="T2602" t="s">
        <v>3230</v>
      </c>
      <c r="U2602" t="s">
        <v>100</v>
      </c>
      <c r="V2602" t="s">
        <v>80</v>
      </c>
      <c r="W2602">
        <v>81300</v>
      </c>
      <c r="X2602" t="s">
        <v>85</v>
      </c>
      <c r="Y2602">
        <v>60</v>
      </c>
      <c r="Z2602" t="s">
        <v>3216</v>
      </c>
      <c r="AA2602" t="s">
        <v>3220</v>
      </c>
      <c r="AB2602" t="s">
        <v>107</v>
      </c>
      <c r="AC2602" t="s">
        <v>84</v>
      </c>
      <c r="AD2602">
        <f>_xlfn.XLOOKUP(MIS[[#This Row],[TRADING SYMBOL]],[1]Sheet1!$D:$D,[1]Sheet1!$C:$C)</f>
        <v>124</v>
      </c>
      <c r="AE2602">
        <f>MIS[[#This Row],[OrderAverageTradedPrice]]*MIS[[#This Row],[OrderQuantity]]</f>
        <v>12015</v>
      </c>
      <c r="AF2602">
        <f>MIS[[#This Row],[LTP]]*MIS[[#This Row],[OrderQuantity]]</f>
        <v>7440</v>
      </c>
      <c r="AG2602">
        <f>IF(MIS[[#This Row],[OrderSide]]="SELL",MIS[[#This Row],[VALUE]]-MIS[[#This Row],[LIVE_VALUE]],MIS[[#This Row],[LIVE_VALUE]]-MIS[[#This Row],[VALUE]])</f>
        <v>-4575</v>
      </c>
      <c r="AH2602" t="str" cm="1">
        <f t="array" ref="AH2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2" t="str">
        <f>MIS[[#This Row],[TRADING SYMBOL]]</f>
        <v>SENSEX2552081300PE</v>
      </c>
      <c r="AJ2602" t="str">
        <f>IF(RIGHT(MIS[[#This Row],[Main/Hedge]],4)="MAIN","MAIN","HEDGE")</f>
        <v>MAIN</v>
      </c>
      <c r="AK2602" t="str" cm="1">
        <f t="array" ref="AK2602">_xlfn._xlws.FILTER(Table4[Column1],ISNUMBER(SEARCH(Table4[Column1],MIS[[#This Row],[OrderUniqueIdentifier]])),"")</f>
        <v>MS</v>
      </c>
    </row>
    <row r="2603" spans="1:37" x14ac:dyDescent="0.25">
      <c r="A2603" t="s">
        <v>71</v>
      </c>
      <c r="B2603" t="s">
        <v>1045</v>
      </c>
      <c r="C2603" t="s">
        <v>4931</v>
      </c>
      <c r="D2603" t="s">
        <v>72</v>
      </c>
      <c r="E2603" t="s">
        <v>120</v>
      </c>
      <c r="F2603" t="s">
        <v>98</v>
      </c>
      <c r="G2603" t="s">
        <v>74</v>
      </c>
      <c r="H2603" t="s">
        <v>75</v>
      </c>
      <c r="I2603" t="s">
        <v>76</v>
      </c>
      <c r="J2603" t="s">
        <v>77</v>
      </c>
      <c r="K2603">
        <v>60</v>
      </c>
      <c r="L2603" t="s">
        <v>77</v>
      </c>
      <c r="M2603" t="s">
        <v>78</v>
      </c>
      <c r="N2603" t="s">
        <v>3602</v>
      </c>
      <c r="O2603" t="s">
        <v>3219</v>
      </c>
      <c r="P2603" t="s">
        <v>3219</v>
      </c>
      <c r="Q2603" t="s">
        <v>121</v>
      </c>
      <c r="R2603" t="s">
        <v>79</v>
      </c>
      <c r="S2603" t="s">
        <v>40</v>
      </c>
      <c r="T2603" t="s">
        <v>122</v>
      </c>
      <c r="U2603" t="s">
        <v>100</v>
      </c>
      <c r="V2603" t="s">
        <v>80</v>
      </c>
      <c r="W2603">
        <v>81100</v>
      </c>
      <c r="X2603" t="s">
        <v>85</v>
      </c>
      <c r="Y2603">
        <v>60</v>
      </c>
      <c r="Z2603" t="s">
        <v>3220</v>
      </c>
      <c r="AA2603" t="s">
        <v>3220</v>
      </c>
      <c r="AB2603" t="s">
        <v>107</v>
      </c>
      <c r="AC2603" t="s">
        <v>84</v>
      </c>
      <c r="AD2603">
        <f>_xlfn.XLOOKUP(MIS[[#This Row],[TRADING SYMBOL]],[1]Sheet1!$D:$D,[1]Sheet1!$C:$C)</f>
        <v>100.2</v>
      </c>
      <c r="AE2603">
        <f>MIS[[#This Row],[OrderAverageTradedPrice]]*MIS[[#This Row],[OrderQuantity]]</f>
        <v>10185</v>
      </c>
      <c r="AF2603">
        <f>MIS[[#This Row],[LTP]]*MIS[[#This Row],[OrderQuantity]]</f>
        <v>6012</v>
      </c>
      <c r="AG2603">
        <f>IF(MIS[[#This Row],[OrderSide]]="SELL",MIS[[#This Row],[VALUE]]-MIS[[#This Row],[LIVE_VALUE]],MIS[[#This Row],[LIVE_VALUE]]-MIS[[#This Row],[VALUE]])</f>
        <v>-4173</v>
      </c>
      <c r="AH2603" t="str" cm="1">
        <f t="array" ref="AH2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3" t="str">
        <f>MIS[[#This Row],[TRADING SYMBOL]]</f>
        <v>SENSEX2552081100PE</v>
      </c>
      <c r="AJ2603" t="str">
        <f>IF(RIGHT(MIS[[#This Row],[Main/Hedge]],4)="MAIN","MAIN","HEDGE")</f>
        <v>MAIN</v>
      </c>
      <c r="AK2603" t="str" cm="1">
        <f t="array" ref="AK2603">_xlfn._xlws.FILTER(Table4[Column1],ISNUMBER(SEARCH(Table4[Column1],MIS[[#This Row],[OrderUniqueIdentifier]])),"")</f>
        <v>MS</v>
      </c>
    </row>
    <row r="2604" spans="1:37" x14ac:dyDescent="0.25">
      <c r="A2604" t="s">
        <v>71</v>
      </c>
      <c r="B2604" t="s">
        <v>1070</v>
      </c>
      <c r="C2604" t="s">
        <v>5003</v>
      </c>
      <c r="D2604" t="s">
        <v>72</v>
      </c>
      <c r="E2604" t="s">
        <v>172</v>
      </c>
      <c r="F2604" t="s">
        <v>98</v>
      </c>
      <c r="G2604" t="s">
        <v>74</v>
      </c>
      <c r="H2604" t="s">
        <v>75</v>
      </c>
      <c r="I2604" t="s">
        <v>76</v>
      </c>
      <c r="J2604" t="s">
        <v>77</v>
      </c>
      <c r="K2604">
        <v>20</v>
      </c>
      <c r="L2604" t="s">
        <v>77</v>
      </c>
      <c r="M2604" t="s">
        <v>78</v>
      </c>
      <c r="N2604" t="s">
        <v>5004</v>
      </c>
      <c r="O2604" t="s">
        <v>3214</v>
      </c>
      <c r="P2604" t="s">
        <v>3219</v>
      </c>
      <c r="Q2604" t="s">
        <v>173</v>
      </c>
      <c r="R2604" t="s">
        <v>79</v>
      </c>
      <c r="S2604" t="s">
        <v>40</v>
      </c>
      <c r="T2604" t="s">
        <v>174</v>
      </c>
      <c r="U2604" t="s">
        <v>100</v>
      </c>
      <c r="V2604" t="s">
        <v>80</v>
      </c>
      <c r="W2604">
        <v>81200</v>
      </c>
      <c r="X2604" t="s">
        <v>85</v>
      </c>
      <c r="Y2604">
        <v>20</v>
      </c>
      <c r="Z2604" t="s">
        <v>3216</v>
      </c>
      <c r="AA2604" t="s">
        <v>3220</v>
      </c>
      <c r="AB2604" t="s">
        <v>107</v>
      </c>
      <c r="AC2604" t="s">
        <v>84</v>
      </c>
      <c r="AD2604">
        <f>_xlfn.XLOOKUP(MIS[[#This Row],[TRADING SYMBOL]],[1]Sheet1!$D:$D,[1]Sheet1!$C:$C)</f>
        <v>110.75</v>
      </c>
      <c r="AE2604">
        <f>MIS[[#This Row],[OrderAverageTradedPrice]]*MIS[[#This Row],[OrderQuantity]]</f>
        <v>3692</v>
      </c>
      <c r="AF2604">
        <f>MIS[[#This Row],[LTP]]*MIS[[#This Row],[OrderQuantity]]</f>
        <v>2215</v>
      </c>
      <c r="AG2604">
        <f>IF(MIS[[#This Row],[OrderSide]]="SELL",MIS[[#This Row],[VALUE]]-MIS[[#This Row],[LIVE_VALUE]],MIS[[#This Row],[LIVE_VALUE]]-MIS[[#This Row],[VALUE]])</f>
        <v>-1477</v>
      </c>
      <c r="AH2604" t="str" cm="1">
        <f t="array" ref="AH2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4" t="str">
        <f>MIS[[#This Row],[TRADING SYMBOL]]</f>
        <v>SENSEX2552081200PE</v>
      </c>
      <c r="AJ2604" t="str">
        <f>IF(RIGHT(MIS[[#This Row],[Main/Hedge]],4)="MAIN","MAIN","HEDGE")</f>
        <v>MAIN</v>
      </c>
      <c r="AK2604" t="str" cm="1">
        <f t="array" ref="AK2604">_xlfn._xlws.FILTER(Table4[Column1],ISNUMBER(SEARCH(Table4[Column1],MIS[[#This Row],[OrderUniqueIdentifier]])),"")</f>
        <v>MS</v>
      </c>
    </row>
    <row r="2605" spans="1:37" x14ac:dyDescent="0.25">
      <c r="A2605" t="s">
        <v>71</v>
      </c>
      <c r="B2605" t="s">
        <v>1077</v>
      </c>
      <c r="C2605" t="s">
        <v>5033</v>
      </c>
      <c r="D2605" t="s">
        <v>72</v>
      </c>
      <c r="E2605" t="s">
        <v>120</v>
      </c>
      <c r="F2605" t="s">
        <v>98</v>
      </c>
      <c r="G2605" t="s">
        <v>74</v>
      </c>
      <c r="H2605" t="s">
        <v>75</v>
      </c>
      <c r="I2605" t="s">
        <v>76</v>
      </c>
      <c r="J2605" t="s">
        <v>77</v>
      </c>
      <c r="K2605">
        <v>160</v>
      </c>
      <c r="L2605" t="s">
        <v>77</v>
      </c>
      <c r="M2605" t="s">
        <v>78</v>
      </c>
      <c r="N2605" t="s">
        <v>5034</v>
      </c>
      <c r="O2605" t="s">
        <v>3214</v>
      </c>
      <c r="P2605" t="s">
        <v>3219</v>
      </c>
      <c r="Q2605" t="s">
        <v>121</v>
      </c>
      <c r="R2605" t="s">
        <v>79</v>
      </c>
      <c r="S2605" t="s">
        <v>40</v>
      </c>
      <c r="T2605" t="s">
        <v>122</v>
      </c>
      <c r="U2605" t="s">
        <v>100</v>
      </c>
      <c r="V2605" t="s">
        <v>80</v>
      </c>
      <c r="W2605">
        <v>81100</v>
      </c>
      <c r="X2605" t="s">
        <v>85</v>
      </c>
      <c r="Y2605">
        <v>160</v>
      </c>
      <c r="Z2605" t="s">
        <v>3216</v>
      </c>
      <c r="AA2605" t="s">
        <v>3220</v>
      </c>
      <c r="AB2605" t="s">
        <v>107</v>
      </c>
      <c r="AC2605" t="s">
        <v>84</v>
      </c>
      <c r="AD2605">
        <f>_xlfn.XLOOKUP(MIS[[#This Row],[TRADING SYMBOL]],[1]Sheet1!$D:$D,[1]Sheet1!$C:$C)</f>
        <v>100.2</v>
      </c>
      <c r="AE2605">
        <f>MIS[[#This Row],[OrderAverageTradedPrice]]*MIS[[#This Row],[OrderQuantity]]</f>
        <v>26938</v>
      </c>
      <c r="AF2605">
        <f>MIS[[#This Row],[LTP]]*MIS[[#This Row],[OrderQuantity]]</f>
        <v>16032</v>
      </c>
      <c r="AG2605">
        <f>IF(MIS[[#This Row],[OrderSide]]="SELL",MIS[[#This Row],[VALUE]]-MIS[[#This Row],[LIVE_VALUE]],MIS[[#This Row],[LIVE_VALUE]]-MIS[[#This Row],[VALUE]])</f>
        <v>-10906</v>
      </c>
      <c r="AH2605" t="str" cm="1">
        <f t="array" ref="AH2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5" t="str">
        <f>MIS[[#This Row],[TRADING SYMBOL]]</f>
        <v>SENSEX2552081100PE</v>
      </c>
      <c r="AJ2605" t="str">
        <f>IF(RIGHT(MIS[[#This Row],[Main/Hedge]],4)="MAIN","MAIN","HEDGE")</f>
        <v>MAIN</v>
      </c>
      <c r="AK2605" t="str" cm="1">
        <f t="array" ref="AK2605">_xlfn._xlws.FILTER(Table4[Column1],ISNUMBER(SEARCH(Table4[Column1],MIS[[#This Row],[OrderUniqueIdentifier]])),"")</f>
        <v>MS</v>
      </c>
    </row>
    <row r="2606" spans="1:37" x14ac:dyDescent="0.25">
      <c r="A2606" t="s">
        <v>71</v>
      </c>
      <c r="B2606" t="s">
        <v>1086</v>
      </c>
      <c r="C2606" t="s">
        <v>5062</v>
      </c>
      <c r="D2606" t="s">
        <v>72</v>
      </c>
      <c r="E2606" t="s">
        <v>120</v>
      </c>
      <c r="F2606" t="s">
        <v>98</v>
      </c>
      <c r="G2606" t="s">
        <v>74</v>
      </c>
      <c r="H2606" t="s">
        <v>75</v>
      </c>
      <c r="I2606" t="s">
        <v>76</v>
      </c>
      <c r="J2606" t="s">
        <v>77</v>
      </c>
      <c r="K2606">
        <v>40</v>
      </c>
      <c r="L2606" t="s">
        <v>77</v>
      </c>
      <c r="M2606" t="s">
        <v>78</v>
      </c>
      <c r="N2606" t="s">
        <v>5063</v>
      </c>
      <c r="O2606" t="s">
        <v>3219</v>
      </c>
      <c r="P2606" t="s">
        <v>3219</v>
      </c>
      <c r="Q2606" t="s">
        <v>121</v>
      </c>
      <c r="R2606" t="s">
        <v>79</v>
      </c>
      <c r="S2606" t="s">
        <v>40</v>
      </c>
      <c r="T2606" t="s">
        <v>122</v>
      </c>
      <c r="U2606" t="s">
        <v>100</v>
      </c>
      <c r="V2606" t="s">
        <v>80</v>
      </c>
      <c r="W2606">
        <v>81100</v>
      </c>
      <c r="X2606" t="s">
        <v>85</v>
      </c>
      <c r="Y2606">
        <v>40</v>
      </c>
      <c r="Z2606" t="s">
        <v>3220</v>
      </c>
      <c r="AA2606" t="s">
        <v>3220</v>
      </c>
      <c r="AB2606" t="s">
        <v>107</v>
      </c>
      <c r="AC2606" t="s">
        <v>84</v>
      </c>
      <c r="AD2606">
        <f>_xlfn.XLOOKUP(MIS[[#This Row],[TRADING SYMBOL]],[1]Sheet1!$D:$D,[1]Sheet1!$C:$C)</f>
        <v>100.2</v>
      </c>
      <c r="AE2606">
        <f>MIS[[#This Row],[OrderAverageTradedPrice]]*MIS[[#This Row],[OrderQuantity]]</f>
        <v>6750</v>
      </c>
      <c r="AF2606">
        <f>MIS[[#This Row],[LTP]]*MIS[[#This Row],[OrderQuantity]]</f>
        <v>4008</v>
      </c>
      <c r="AG2606">
        <f>IF(MIS[[#This Row],[OrderSide]]="SELL",MIS[[#This Row],[VALUE]]-MIS[[#This Row],[LIVE_VALUE]],MIS[[#This Row],[LIVE_VALUE]]-MIS[[#This Row],[VALUE]])</f>
        <v>-2742</v>
      </c>
      <c r="AH2606" t="str" cm="1">
        <f t="array" ref="AH2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6" t="str">
        <f>MIS[[#This Row],[TRADING SYMBOL]]</f>
        <v>SENSEX2552081100PE</v>
      </c>
      <c r="AJ2606" t="str">
        <f>IF(RIGHT(MIS[[#This Row],[Main/Hedge]],4)="MAIN","MAIN","HEDGE")</f>
        <v>MAIN</v>
      </c>
      <c r="AK2606" t="str" cm="1">
        <f t="array" ref="AK2606">_xlfn._xlws.FILTER(Table4[Column1],ISNUMBER(SEARCH(Table4[Column1],MIS[[#This Row],[OrderUniqueIdentifier]])),"")</f>
        <v>MS</v>
      </c>
    </row>
    <row r="2607" spans="1:37" x14ac:dyDescent="0.25">
      <c r="A2607" t="s">
        <v>71</v>
      </c>
      <c r="B2607" t="s">
        <v>1093</v>
      </c>
      <c r="C2607" t="s">
        <v>5092</v>
      </c>
      <c r="D2607" t="s">
        <v>72</v>
      </c>
      <c r="E2607" t="s">
        <v>120</v>
      </c>
      <c r="F2607" t="s">
        <v>98</v>
      </c>
      <c r="G2607" t="s">
        <v>74</v>
      </c>
      <c r="H2607" t="s">
        <v>75</v>
      </c>
      <c r="I2607" t="s">
        <v>76</v>
      </c>
      <c r="J2607" t="s">
        <v>77</v>
      </c>
      <c r="K2607">
        <v>80</v>
      </c>
      <c r="L2607" t="s">
        <v>77</v>
      </c>
      <c r="M2607" t="s">
        <v>78</v>
      </c>
      <c r="N2607" t="s">
        <v>4754</v>
      </c>
      <c r="O2607" t="s">
        <v>3214</v>
      </c>
      <c r="P2607" t="s">
        <v>3219</v>
      </c>
      <c r="Q2607" t="s">
        <v>121</v>
      </c>
      <c r="R2607" t="s">
        <v>79</v>
      </c>
      <c r="S2607" t="s">
        <v>40</v>
      </c>
      <c r="T2607" t="s">
        <v>122</v>
      </c>
      <c r="U2607" t="s">
        <v>100</v>
      </c>
      <c r="V2607" t="s">
        <v>80</v>
      </c>
      <c r="W2607">
        <v>81100</v>
      </c>
      <c r="X2607" t="s">
        <v>85</v>
      </c>
      <c r="Y2607">
        <v>80</v>
      </c>
      <c r="Z2607" t="s">
        <v>3216</v>
      </c>
      <c r="AA2607" t="s">
        <v>3220</v>
      </c>
      <c r="AB2607" t="s">
        <v>107</v>
      </c>
      <c r="AC2607" t="s">
        <v>84</v>
      </c>
      <c r="AD2607">
        <f>_xlfn.XLOOKUP(MIS[[#This Row],[TRADING SYMBOL]],[1]Sheet1!$D:$D,[1]Sheet1!$C:$C)</f>
        <v>100.2</v>
      </c>
      <c r="AE2607">
        <f>MIS[[#This Row],[OrderAverageTradedPrice]]*MIS[[#This Row],[OrderQuantity]]</f>
        <v>13292</v>
      </c>
      <c r="AF2607">
        <f>MIS[[#This Row],[LTP]]*MIS[[#This Row],[OrderQuantity]]</f>
        <v>8016</v>
      </c>
      <c r="AG2607">
        <f>IF(MIS[[#This Row],[OrderSide]]="SELL",MIS[[#This Row],[VALUE]]-MIS[[#This Row],[LIVE_VALUE]],MIS[[#This Row],[LIVE_VALUE]]-MIS[[#This Row],[VALUE]])</f>
        <v>-5276</v>
      </c>
      <c r="AH2607" t="str" cm="1">
        <f t="array" ref="AH2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7" t="str">
        <f>MIS[[#This Row],[TRADING SYMBOL]]</f>
        <v>SENSEX2552081100PE</v>
      </c>
      <c r="AJ2607" t="str">
        <f>IF(RIGHT(MIS[[#This Row],[Main/Hedge]],4)="MAIN","MAIN","HEDGE")</f>
        <v>MAIN</v>
      </c>
      <c r="AK2607" t="str" cm="1">
        <f t="array" ref="AK2607">_xlfn._xlws.FILTER(Table4[Column1],ISNUMBER(SEARCH(Table4[Column1],MIS[[#This Row],[OrderUniqueIdentifier]])),"")</f>
        <v>MS</v>
      </c>
    </row>
    <row r="2608" spans="1:37" x14ac:dyDescent="0.25">
      <c r="A2608" t="s">
        <v>71</v>
      </c>
      <c r="B2608" t="s">
        <v>1093</v>
      </c>
      <c r="C2608" t="s">
        <v>5093</v>
      </c>
      <c r="D2608" t="s">
        <v>72</v>
      </c>
      <c r="E2608" t="s">
        <v>172</v>
      </c>
      <c r="F2608" t="s">
        <v>98</v>
      </c>
      <c r="G2608" t="s">
        <v>74</v>
      </c>
      <c r="H2608" t="s">
        <v>75</v>
      </c>
      <c r="I2608" t="s">
        <v>76</v>
      </c>
      <c r="J2608" t="s">
        <v>77</v>
      </c>
      <c r="K2608">
        <v>80</v>
      </c>
      <c r="L2608" t="s">
        <v>77</v>
      </c>
      <c r="M2608" t="s">
        <v>78</v>
      </c>
      <c r="N2608" t="s">
        <v>5094</v>
      </c>
      <c r="O2608" t="s">
        <v>3219</v>
      </c>
      <c r="P2608" t="s">
        <v>3219</v>
      </c>
      <c r="Q2608" t="s">
        <v>173</v>
      </c>
      <c r="R2608" t="s">
        <v>79</v>
      </c>
      <c r="S2608" t="s">
        <v>40</v>
      </c>
      <c r="T2608" t="s">
        <v>174</v>
      </c>
      <c r="U2608" t="s">
        <v>100</v>
      </c>
      <c r="V2608" t="s">
        <v>80</v>
      </c>
      <c r="W2608">
        <v>81200</v>
      </c>
      <c r="X2608" t="s">
        <v>85</v>
      </c>
      <c r="Y2608">
        <v>80</v>
      </c>
      <c r="Z2608" t="s">
        <v>3220</v>
      </c>
      <c r="AA2608" t="s">
        <v>3220</v>
      </c>
      <c r="AB2608" t="s">
        <v>107</v>
      </c>
      <c r="AC2608" t="s">
        <v>84</v>
      </c>
      <c r="AD2608">
        <f>_xlfn.XLOOKUP(MIS[[#This Row],[TRADING SYMBOL]],[1]Sheet1!$D:$D,[1]Sheet1!$C:$C)</f>
        <v>110.75</v>
      </c>
      <c r="AE2608">
        <f>MIS[[#This Row],[OrderAverageTradedPrice]]*MIS[[#This Row],[OrderQuantity]]</f>
        <v>14923</v>
      </c>
      <c r="AF2608">
        <f>MIS[[#This Row],[LTP]]*MIS[[#This Row],[OrderQuantity]]</f>
        <v>8860</v>
      </c>
      <c r="AG2608">
        <f>IF(MIS[[#This Row],[OrderSide]]="SELL",MIS[[#This Row],[VALUE]]-MIS[[#This Row],[LIVE_VALUE]],MIS[[#This Row],[LIVE_VALUE]]-MIS[[#This Row],[VALUE]])</f>
        <v>-6063</v>
      </c>
      <c r="AH2608" t="str" cm="1">
        <f t="array" ref="AH2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8" t="str">
        <f>MIS[[#This Row],[TRADING SYMBOL]]</f>
        <v>SENSEX2552081200PE</v>
      </c>
      <c r="AJ2608" t="str">
        <f>IF(RIGHT(MIS[[#This Row],[Main/Hedge]],4)="MAIN","MAIN","HEDGE")</f>
        <v>MAIN</v>
      </c>
      <c r="AK2608" t="str" cm="1">
        <f t="array" ref="AK2608">_xlfn._xlws.FILTER(Table4[Column1],ISNUMBER(SEARCH(Table4[Column1],MIS[[#This Row],[OrderUniqueIdentifier]])),"")</f>
        <v>MS</v>
      </c>
    </row>
    <row r="2609" spans="1:37" x14ac:dyDescent="0.25">
      <c r="A2609" t="s">
        <v>71</v>
      </c>
      <c r="B2609" t="s">
        <v>1108</v>
      </c>
      <c r="C2609" t="s">
        <v>5122</v>
      </c>
      <c r="D2609" t="s">
        <v>72</v>
      </c>
      <c r="E2609" t="s">
        <v>744</v>
      </c>
      <c r="F2609" t="s">
        <v>98</v>
      </c>
      <c r="G2609" t="s">
        <v>74</v>
      </c>
      <c r="H2609" t="s">
        <v>75</v>
      </c>
      <c r="I2609" t="s">
        <v>76</v>
      </c>
      <c r="J2609" t="s">
        <v>77</v>
      </c>
      <c r="K2609">
        <v>40</v>
      </c>
      <c r="L2609" t="s">
        <v>77</v>
      </c>
      <c r="M2609" t="s">
        <v>78</v>
      </c>
      <c r="N2609" t="s">
        <v>5123</v>
      </c>
      <c r="O2609" t="s">
        <v>3214</v>
      </c>
      <c r="P2609" t="s">
        <v>3219</v>
      </c>
      <c r="Q2609" t="s">
        <v>747</v>
      </c>
      <c r="R2609" t="s">
        <v>79</v>
      </c>
      <c r="S2609" t="s">
        <v>40</v>
      </c>
      <c r="T2609" t="s">
        <v>748</v>
      </c>
      <c r="U2609" t="s">
        <v>100</v>
      </c>
      <c r="V2609" t="s">
        <v>80</v>
      </c>
      <c r="W2609">
        <v>83500</v>
      </c>
      <c r="X2609" t="s">
        <v>81</v>
      </c>
      <c r="Y2609">
        <v>40</v>
      </c>
      <c r="Z2609" t="s">
        <v>3216</v>
      </c>
      <c r="AA2609" t="s">
        <v>3220</v>
      </c>
      <c r="AB2609" t="s">
        <v>90</v>
      </c>
      <c r="AC2609" t="s">
        <v>84</v>
      </c>
      <c r="AD2609">
        <f>_xlfn.XLOOKUP(MIS[[#This Row],[TRADING SYMBOL]],[1]Sheet1!$D:$D,[1]Sheet1!$C:$C)</f>
        <v>99.8</v>
      </c>
      <c r="AE2609">
        <f>MIS[[#This Row],[OrderAverageTradedPrice]]*MIS[[#This Row],[OrderQuantity]]</f>
        <v>5172</v>
      </c>
      <c r="AF2609">
        <f>MIS[[#This Row],[LTP]]*MIS[[#This Row],[OrderQuantity]]</f>
        <v>3992</v>
      </c>
      <c r="AG2609">
        <f>IF(MIS[[#This Row],[OrderSide]]="SELL",MIS[[#This Row],[VALUE]]-MIS[[#This Row],[LIVE_VALUE]],MIS[[#This Row],[LIVE_VALUE]]-MIS[[#This Row],[VALUE]])</f>
        <v>-1180</v>
      </c>
      <c r="AH2609" t="str" cm="1">
        <f t="array" ref="AH2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9" t="str">
        <f>MIS[[#This Row],[TRADING SYMBOL]]</f>
        <v>SENSEX2552083500CE</v>
      </c>
      <c r="AJ2609" t="str">
        <f>IF(RIGHT(MIS[[#This Row],[Main/Hedge]],4)="MAIN","MAIN","HEDGE")</f>
        <v>MAIN</v>
      </c>
      <c r="AK2609" t="str" cm="1">
        <f t="array" ref="AK2609">_xlfn._xlws.FILTER(Table4[Column1],ISNUMBER(SEARCH(Table4[Column1],MIS[[#This Row],[OrderUniqueIdentifier]])),"")</f>
        <v>MS</v>
      </c>
    </row>
    <row r="2610" spans="1:37" x14ac:dyDescent="0.25">
      <c r="A2610" t="s">
        <v>71</v>
      </c>
      <c r="B2610" t="s">
        <v>1117</v>
      </c>
      <c r="C2610" t="s">
        <v>5147</v>
      </c>
      <c r="D2610" t="s">
        <v>72</v>
      </c>
      <c r="E2610" t="s">
        <v>126</v>
      </c>
      <c r="F2610" t="s">
        <v>98</v>
      </c>
      <c r="G2610" t="s">
        <v>74</v>
      </c>
      <c r="H2610" t="s">
        <v>75</v>
      </c>
      <c r="I2610" t="s">
        <v>76</v>
      </c>
      <c r="J2610" t="s">
        <v>77</v>
      </c>
      <c r="K2610">
        <v>20</v>
      </c>
      <c r="L2610" t="s">
        <v>77</v>
      </c>
      <c r="M2610" t="s">
        <v>78</v>
      </c>
      <c r="N2610" t="s">
        <v>4406</v>
      </c>
      <c r="O2610" t="s">
        <v>3219</v>
      </c>
      <c r="P2610" t="s">
        <v>3219</v>
      </c>
      <c r="Q2610" t="s">
        <v>127</v>
      </c>
      <c r="R2610" t="s">
        <v>79</v>
      </c>
      <c r="S2610" t="s">
        <v>40</v>
      </c>
      <c r="T2610" t="s">
        <v>128</v>
      </c>
      <c r="U2610" t="s">
        <v>100</v>
      </c>
      <c r="V2610" t="s">
        <v>80</v>
      </c>
      <c r="W2610">
        <v>83300</v>
      </c>
      <c r="X2610" t="s">
        <v>81</v>
      </c>
      <c r="Y2610">
        <v>20</v>
      </c>
      <c r="Z2610" t="s">
        <v>3220</v>
      </c>
      <c r="AA2610" t="s">
        <v>3220</v>
      </c>
      <c r="AB2610" t="s">
        <v>90</v>
      </c>
      <c r="AC2610" t="s">
        <v>84</v>
      </c>
      <c r="AD2610">
        <f>_xlfn.XLOOKUP(MIS[[#This Row],[TRADING SYMBOL]],[1]Sheet1!$D:$D,[1]Sheet1!$C:$C)</f>
        <v>130.19999999999999</v>
      </c>
      <c r="AE2610">
        <f>MIS[[#This Row],[OrderAverageTradedPrice]]*MIS[[#This Row],[OrderQuantity]]</f>
        <v>3349</v>
      </c>
      <c r="AF2610">
        <f>MIS[[#This Row],[LTP]]*MIS[[#This Row],[OrderQuantity]]</f>
        <v>2604</v>
      </c>
      <c r="AG2610">
        <f>IF(MIS[[#This Row],[OrderSide]]="SELL",MIS[[#This Row],[VALUE]]-MIS[[#This Row],[LIVE_VALUE]],MIS[[#This Row],[LIVE_VALUE]]-MIS[[#This Row],[VALUE]])</f>
        <v>-745</v>
      </c>
      <c r="AH2610" t="str" cm="1">
        <f t="array" ref="AH2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0" t="str">
        <f>MIS[[#This Row],[TRADING SYMBOL]]</f>
        <v>SENSEX2552083300CE</v>
      </c>
      <c r="AJ2610" t="str">
        <f>IF(RIGHT(MIS[[#This Row],[Main/Hedge]],4)="MAIN","MAIN","HEDGE")</f>
        <v>MAIN</v>
      </c>
      <c r="AK2610" t="str" cm="1">
        <f t="array" ref="AK2610">_xlfn._xlws.FILTER(Table4[Column1],ISNUMBER(SEARCH(Table4[Column1],MIS[[#This Row],[OrderUniqueIdentifier]])),"")</f>
        <v>MS</v>
      </c>
    </row>
    <row r="2611" spans="1:37" x14ac:dyDescent="0.25">
      <c r="A2611" t="s">
        <v>71</v>
      </c>
      <c r="B2611" t="s">
        <v>1135</v>
      </c>
      <c r="C2611" t="s">
        <v>5189</v>
      </c>
      <c r="D2611" t="s">
        <v>72</v>
      </c>
      <c r="E2611" t="s">
        <v>3226</v>
      </c>
      <c r="F2611" t="s">
        <v>98</v>
      </c>
      <c r="G2611" t="s">
        <v>74</v>
      </c>
      <c r="H2611" t="s">
        <v>75</v>
      </c>
      <c r="I2611" t="s">
        <v>76</v>
      </c>
      <c r="J2611" t="s">
        <v>77</v>
      </c>
      <c r="K2611">
        <v>140</v>
      </c>
      <c r="L2611" t="s">
        <v>77</v>
      </c>
      <c r="M2611" t="s">
        <v>78</v>
      </c>
      <c r="N2611" t="s">
        <v>5190</v>
      </c>
      <c r="O2611" t="s">
        <v>3214</v>
      </c>
      <c r="P2611" t="s">
        <v>3219</v>
      </c>
      <c r="Q2611" t="s">
        <v>3229</v>
      </c>
      <c r="R2611" t="s">
        <v>79</v>
      </c>
      <c r="S2611" t="s">
        <v>40</v>
      </c>
      <c r="T2611" t="s">
        <v>3230</v>
      </c>
      <c r="U2611" t="s">
        <v>100</v>
      </c>
      <c r="V2611" t="s">
        <v>80</v>
      </c>
      <c r="W2611">
        <v>81300</v>
      </c>
      <c r="X2611" t="s">
        <v>85</v>
      </c>
      <c r="Y2611">
        <v>140</v>
      </c>
      <c r="Z2611" t="s">
        <v>3216</v>
      </c>
      <c r="AA2611" t="s">
        <v>3220</v>
      </c>
      <c r="AB2611" t="s">
        <v>107</v>
      </c>
      <c r="AC2611" t="s">
        <v>84</v>
      </c>
      <c r="AD2611">
        <f>_xlfn.XLOOKUP(MIS[[#This Row],[TRADING SYMBOL]],[1]Sheet1!$D:$D,[1]Sheet1!$C:$C)</f>
        <v>124</v>
      </c>
      <c r="AE2611">
        <f>MIS[[#This Row],[OrderAverageTradedPrice]]*MIS[[#This Row],[OrderQuantity]]</f>
        <v>28137.99999999996</v>
      </c>
      <c r="AF2611">
        <f>MIS[[#This Row],[LTP]]*MIS[[#This Row],[OrderQuantity]]</f>
        <v>17360</v>
      </c>
      <c r="AG2611">
        <f>IF(MIS[[#This Row],[OrderSide]]="SELL",MIS[[#This Row],[VALUE]]-MIS[[#This Row],[LIVE_VALUE]],MIS[[#This Row],[LIVE_VALUE]]-MIS[[#This Row],[VALUE]])</f>
        <v>-10777.99999999996</v>
      </c>
      <c r="AH2611" t="str" cm="1">
        <f t="array" ref="AH2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1" t="str">
        <f>MIS[[#This Row],[TRADING SYMBOL]]</f>
        <v>SENSEX2552081300PE</v>
      </c>
      <c r="AJ2611" t="str">
        <f>IF(RIGHT(MIS[[#This Row],[Main/Hedge]],4)="MAIN","MAIN","HEDGE")</f>
        <v>MAIN</v>
      </c>
      <c r="AK2611" t="str" cm="1">
        <f t="array" ref="AK2611">_xlfn._xlws.FILTER(Table4[Column1],ISNUMBER(SEARCH(Table4[Column1],MIS[[#This Row],[OrderUniqueIdentifier]])),"")</f>
        <v>MS</v>
      </c>
    </row>
    <row r="2612" spans="1:37" x14ac:dyDescent="0.25">
      <c r="A2612" t="s">
        <v>71</v>
      </c>
      <c r="B2612" t="s">
        <v>1143</v>
      </c>
      <c r="C2612" t="s">
        <v>5219</v>
      </c>
      <c r="D2612" t="s">
        <v>72</v>
      </c>
      <c r="E2612" t="s">
        <v>126</v>
      </c>
      <c r="F2612" t="s">
        <v>98</v>
      </c>
      <c r="G2612" t="s">
        <v>74</v>
      </c>
      <c r="H2612" t="s">
        <v>75</v>
      </c>
      <c r="I2612" t="s">
        <v>76</v>
      </c>
      <c r="J2612" t="s">
        <v>77</v>
      </c>
      <c r="K2612">
        <v>20</v>
      </c>
      <c r="L2612" t="s">
        <v>77</v>
      </c>
      <c r="M2612" t="s">
        <v>78</v>
      </c>
      <c r="N2612" t="s">
        <v>4844</v>
      </c>
      <c r="O2612" t="s">
        <v>3214</v>
      </c>
      <c r="P2612" t="s">
        <v>3219</v>
      </c>
      <c r="Q2612" t="s">
        <v>127</v>
      </c>
      <c r="R2612" t="s">
        <v>79</v>
      </c>
      <c r="S2612" t="s">
        <v>40</v>
      </c>
      <c r="T2612" t="s">
        <v>128</v>
      </c>
      <c r="U2612" t="s">
        <v>100</v>
      </c>
      <c r="V2612" t="s">
        <v>80</v>
      </c>
      <c r="W2612">
        <v>83300</v>
      </c>
      <c r="X2612" t="s">
        <v>81</v>
      </c>
      <c r="Y2612">
        <v>20</v>
      </c>
      <c r="Z2612" t="s">
        <v>3216</v>
      </c>
      <c r="AA2612" t="s">
        <v>3220</v>
      </c>
      <c r="AB2612" t="s">
        <v>90</v>
      </c>
      <c r="AC2612" t="s">
        <v>84</v>
      </c>
      <c r="AD2612">
        <f>_xlfn.XLOOKUP(MIS[[#This Row],[TRADING SYMBOL]],[1]Sheet1!$D:$D,[1]Sheet1!$C:$C)</f>
        <v>130.19999999999999</v>
      </c>
      <c r="AE2612">
        <f>MIS[[#This Row],[OrderAverageTradedPrice]]*MIS[[#This Row],[OrderQuantity]]</f>
        <v>3352</v>
      </c>
      <c r="AF2612">
        <f>MIS[[#This Row],[LTP]]*MIS[[#This Row],[OrderQuantity]]</f>
        <v>2604</v>
      </c>
      <c r="AG2612">
        <f>IF(MIS[[#This Row],[OrderSide]]="SELL",MIS[[#This Row],[VALUE]]-MIS[[#This Row],[LIVE_VALUE]],MIS[[#This Row],[LIVE_VALUE]]-MIS[[#This Row],[VALUE]])</f>
        <v>-748</v>
      </c>
      <c r="AH2612" t="str" cm="1">
        <f t="array" ref="AH2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2" t="str">
        <f>MIS[[#This Row],[TRADING SYMBOL]]</f>
        <v>SENSEX2552083300CE</v>
      </c>
      <c r="AJ2612" t="str">
        <f>IF(RIGHT(MIS[[#This Row],[Main/Hedge]],4)="MAIN","MAIN","HEDGE")</f>
        <v>MAIN</v>
      </c>
      <c r="AK2612" t="str" cm="1">
        <f t="array" ref="AK2612">_xlfn._xlws.FILTER(Table4[Column1],ISNUMBER(SEARCH(Table4[Column1],MIS[[#This Row],[OrderUniqueIdentifier]])),"")</f>
        <v>MS</v>
      </c>
    </row>
    <row r="2613" spans="1:37" x14ac:dyDescent="0.25">
      <c r="A2613" t="s">
        <v>71</v>
      </c>
      <c r="B2613" t="s">
        <v>1153</v>
      </c>
      <c r="C2613" t="s">
        <v>5252</v>
      </c>
      <c r="D2613" t="s">
        <v>72</v>
      </c>
      <c r="E2613" t="s">
        <v>120</v>
      </c>
      <c r="F2613" t="s">
        <v>98</v>
      </c>
      <c r="G2613" t="s">
        <v>74</v>
      </c>
      <c r="H2613" t="s">
        <v>75</v>
      </c>
      <c r="I2613" t="s">
        <v>76</v>
      </c>
      <c r="J2613" t="s">
        <v>77</v>
      </c>
      <c r="K2613">
        <v>40</v>
      </c>
      <c r="L2613" t="s">
        <v>77</v>
      </c>
      <c r="M2613" t="s">
        <v>78</v>
      </c>
      <c r="N2613" t="s">
        <v>5253</v>
      </c>
      <c r="O2613" t="s">
        <v>3214</v>
      </c>
      <c r="P2613" t="s">
        <v>3219</v>
      </c>
      <c r="Q2613" t="s">
        <v>121</v>
      </c>
      <c r="R2613" t="s">
        <v>79</v>
      </c>
      <c r="S2613" t="s">
        <v>40</v>
      </c>
      <c r="T2613" t="s">
        <v>122</v>
      </c>
      <c r="U2613" t="s">
        <v>100</v>
      </c>
      <c r="V2613" t="s">
        <v>80</v>
      </c>
      <c r="W2613">
        <v>81100</v>
      </c>
      <c r="X2613" t="s">
        <v>85</v>
      </c>
      <c r="Y2613">
        <v>40</v>
      </c>
      <c r="Z2613" t="s">
        <v>3216</v>
      </c>
      <c r="AA2613" t="s">
        <v>3220</v>
      </c>
      <c r="AB2613" t="s">
        <v>107</v>
      </c>
      <c r="AC2613" t="s">
        <v>84</v>
      </c>
      <c r="AD2613">
        <f>_xlfn.XLOOKUP(MIS[[#This Row],[TRADING SYMBOL]],[1]Sheet1!$D:$D,[1]Sheet1!$C:$C)</f>
        <v>100.2</v>
      </c>
      <c r="AE2613">
        <f>MIS[[#This Row],[OrderAverageTradedPrice]]*MIS[[#This Row],[OrderQuantity]]</f>
        <v>6673</v>
      </c>
      <c r="AF2613">
        <f>MIS[[#This Row],[LTP]]*MIS[[#This Row],[OrderQuantity]]</f>
        <v>4008</v>
      </c>
      <c r="AG2613">
        <f>IF(MIS[[#This Row],[OrderSide]]="SELL",MIS[[#This Row],[VALUE]]-MIS[[#This Row],[LIVE_VALUE]],MIS[[#This Row],[LIVE_VALUE]]-MIS[[#This Row],[VALUE]])</f>
        <v>-2665</v>
      </c>
      <c r="AH2613" t="str" cm="1">
        <f t="array" ref="AH2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3" t="str">
        <f>MIS[[#This Row],[TRADING SYMBOL]]</f>
        <v>SENSEX2552081100PE</v>
      </c>
      <c r="AJ2613" t="str">
        <f>IF(RIGHT(MIS[[#This Row],[Main/Hedge]],4)="MAIN","MAIN","HEDGE")</f>
        <v>MAIN</v>
      </c>
      <c r="AK2613" t="str" cm="1">
        <f t="array" ref="AK2613">_xlfn._xlws.FILTER(Table4[Column1],ISNUMBER(SEARCH(Table4[Column1],MIS[[#This Row],[OrderUniqueIdentifier]])),"")</f>
        <v>MS</v>
      </c>
    </row>
    <row r="2614" spans="1:37" x14ac:dyDescent="0.25">
      <c r="A2614" t="s">
        <v>71</v>
      </c>
      <c r="B2614" t="s">
        <v>1163</v>
      </c>
      <c r="C2614" t="s">
        <v>5280</v>
      </c>
      <c r="D2614" t="s">
        <v>72</v>
      </c>
      <c r="E2614" t="s">
        <v>120</v>
      </c>
      <c r="F2614" t="s">
        <v>98</v>
      </c>
      <c r="G2614" t="s">
        <v>74</v>
      </c>
      <c r="H2614" t="s">
        <v>75</v>
      </c>
      <c r="I2614" t="s">
        <v>76</v>
      </c>
      <c r="J2614" t="s">
        <v>77</v>
      </c>
      <c r="K2614">
        <v>20</v>
      </c>
      <c r="L2614" t="s">
        <v>77</v>
      </c>
      <c r="M2614" t="s">
        <v>78</v>
      </c>
      <c r="N2614" t="s">
        <v>4676</v>
      </c>
      <c r="O2614" t="s">
        <v>3214</v>
      </c>
      <c r="P2614" t="s">
        <v>3219</v>
      </c>
      <c r="Q2614" t="s">
        <v>121</v>
      </c>
      <c r="R2614" t="s">
        <v>79</v>
      </c>
      <c r="S2614" t="s">
        <v>40</v>
      </c>
      <c r="T2614" t="s">
        <v>122</v>
      </c>
      <c r="U2614" t="s">
        <v>100</v>
      </c>
      <c r="V2614" t="s">
        <v>80</v>
      </c>
      <c r="W2614">
        <v>81100</v>
      </c>
      <c r="X2614" t="s">
        <v>85</v>
      </c>
      <c r="Y2614">
        <v>20</v>
      </c>
      <c r="Z2614" t="s">
        <v>3216</v>
      </c>
      <c r="AA2614" t="s">
        <v>3220</v>
      </c>
      <c r="AB2614" t="s">
        <v>107</v>
      </c>
      <c r="AC2614" t="s">
        <v>84</v>
      </c>
      <c r="AD2614">
        <f>_xlfn.XLOOKUP(MIS[[#This Row],[TRADING SYMBOL]],[1]Sheet1!$D:$D,[1]Sheet1!$C:$C)</f>
        <v>100.2</v>
      </c>
      <c r="AE2614">
        <f>MIS[[#This Row],[OrderAverageTradedPrice]]*MIS[[#This Row],[OrderQuantity]]</f>
        <v>3338</v>
      </c>
      <c r="AF2614">
        <f>MIS[[#This Row],[LTP]]*MIS[[#This Row],[OrderQuantity]]</f>
        <v>2004</v>
      </c>
      <c r="AG2614">
        <f>IF(MIS[[#This Row],[OrderSide]]="SELL",MIS[[#This Row],[VALUE]]-MIS[[#This Row],[LIVE_VALUE]],MIS[[#This Row],[LIVE_VALUE]]-MIS[[#This Row],[VALUE]])</f>
        <v>-1334</v>
      </c>
      <c r="AH2614" t="str" cm="1">
        <f t="array" ref="AH2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4" t="str">
        <f>MIS[[#This Row],[TRADING SYMBOL]]</f>
        <v>SENSEX2552081100PE</v>
      </c>
      <c r="AJ2614" t="str">
        <f>IF(RIGHT(MIS[[#This Row],[Main/Hedge]],4)="MAIN","MAIN","HEDGE")</f>
        <v>MAIN</v>
      </c>
      <c r="AK2614" t="str" cm="1">
        <f t="array" ref="AK2614">_xlfn._xlws.FILTER(Table4[Column1],ISNUMBER(SEARCH(Table4[Column1],MIS[[#This Row],[OrderUniqueIdentifier]])),"")</f>
        <v>MS</v>
      </c>
    </row>
    <row r="2615" spans="1:37" x14ac:dyDescent="0.25">
      <c r="A2615" t="s">
        <v>71</v>
      </c>
      <c r="B2615" t="s">
        <v>1178</v>
      </c>
      <c r="C2615" t="s">
        <v>5309</v>
      </c>
      <c r="D2615" t="s">
        <v>72</v>
      </c>
      <c r="E2615" t="s">
        <v>3226</v>
      </c>
      <c r="F2615" t="s">
        <v>98</v>
      </c>
      <c r="G2615" t="s">
        <v>74</v>
      </c>
      <c r="H2615" t="s">
        <v>75</v>
      </c>
      <c r="I2615" t="s">
        <v>76</v>
      </c>
      <c r="J2615" t="s">
        <v>77</v>
      </c>
      <c r="K2615">
        <v>120</v>
      </c>
      <c r="L2615" t="s">
        <v>77</v>
      </c>
      <c r="M2615" t="s">
        <v>78</v>
      </c>
      <c r="N2615" t="s">
        <v>5310</v>
      </c>
      <c r="O2615" t="s">
        <v>3214</v>
      </c>
      <c r="P2615" t="s">
        <v>3219</v>
      </c>
      <c r="Q2615" t="s">
        <v>3229</v>
      </c>
      <c r="R2615" t="s">
        <v>79</v>
      </c>
      <c r="S2615" t="s">
        <v>40</v>
      </c>
      <c r="T2615" t="s">
        <v>3230</v>
      </c>
      <c r="U2615" t="s">
        <v>100</v>
      </c>
      <c r="V2615" t="s">
        <v>80</v>
      </c>
      <c r="W2615">
        <v>81300</v>
      </c>
      <c r="X2615" t="s">
        <v>85</v>
      </c>
      <c r="Y2615">
        <v>120</v>
      </c>
      <c r="Z2615" t="s">
        <v>3216</v>
      </c>
      <c r="AA2615" t="s">
        <v>3220</v>
      </c>
      <c r="AB2615" t="s">
        <v>107</v>
      </c>
      <c r="AC2615" t="s">
        <v>84</v>
      </c>
      <c r="AD2615">
        <f>_xlfn.XLOOKUP(MIS[[#This Row],[TRADING SYMBOL]],[1]Sheet1!$D:$D,[1]Sheet1!$C:$C)</f>
        <v>124</v>
      </c>
      <c r="AE2615">
        <f>MIS[[#This Row],[OrderAverageTradedPrice]]*MIS[[#This Row],[OrderQuantity]]</f>
        <v>24286.99999999992</v>
      </c>
      <c r="AF2615">
        <f>MIS[[#This Row],[LTP]]*MIS[[#This Row],[OrderQuantity]]</f>
        <v>14880</v>
      </c>
      <c r="AG2615">
        <f>IF(MIS[[#This Row],[OrderSide]]="SELL",MIS[[#This Row],[VALUE]]-MIS[[#This Row],[LIVE_VALUE]],MIS[[#This Row],[LIVE_VALUE]]-MIS[[#This Row],[VALUE]])</f>
        <v>-9406.99999999992</v>
      </c>
      <c r="AH2615" t="str" cm="1">
        <f t="array" ref="AH2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5" t="str">
        <f>MIS[[#This Row],[TRADING SYMBOL]]</f>
        <v>SENSEX2552081300PE</v>
      </c>
      <c r="AJ2615" t="str">
        <f>IF(RIGHT(MIS[[#This Row],[Main/Hedge]],4)="MAIN","MAIN","HEDGE")</f>
        <v>MAIN</v>
      </c>
      <c r="AK2615" t="str" cm="1">
        <f t="array" ref="AK2615">_xlfn._xlws.FILTER(Table4[Column1],ISNUMBER(SEARCH(Table4[Column1],MIS[[#This Row],[OrderUniqueIdentifier]])),"")</f>
        <v>MS</v>
      </c>
    </row>
    <row r="2616" spans="1:37" x14ac:dyDescent="0.25">
      <c r="A2616" t="s">
        <v>71</v>
      </c>
      <c r="B2616" t="s">
        <v>1186</v>
      </c>
      <c r="C2616" t="s">
        <v>5343</v>
      </c>
      <c r="D2616" t="s">
        <v>72</v>
      </c>
      <c r="E2616" t="s">
        <v>172</v>
      </c>
      <c r="F2616" t="s">
        <v>98</v>
      </c>
      <c r="G2616" t="s">
        <v>74</v>
      </c>
      <c r="H2616" t="s">
        <v>75</v>
      </c>
      <c r="I2616" t="s">
        <v>76</v>
      </c>
      <c r="J2616" t="s">
        <v>77</v>
      </c>
      <c r="K2616">
        <v>20</v>
      </c>
      <c r="L2616" t="s">
        <v>77</v>
      </c>
      <c r="M2616" t="s">
        <v>78</v>
      </c>
      <c r="N2616" t="s">
        <v>5344</v>
      </c>
      <c r="O2616" t="s">
        <v>3214</v>
      </c>
      <c r="P2616" t="s">
        <v>3219</v>
      </c>
      <c r="Q2616" t="s">
        <v>173</v>
      </c>
      <c r="R2616" t="s">
        <v>79</v>
      </c>
      <c r="S2616" t="s">
        <v>40</v>
      </c>
      <c r="T2616" t="s">
        <v>174</v>
      </c>
      <c r="U2616" t="s">
        <v>100</v>
      </c>
      <c r="V2616" t="s">
        <v>80</v>
      </c>
      <c r="W2616">
        <v>81200</v>
      </c>
      <c r="X2616" t="s">
        <v>85</v>
      </c>
      <c r="Y2616">
        <v>20</v>
      </c>
      <c r="Z2616" t="s">
        <v>3216</v>
      </c>
      <c r="AA2616" t="s">
        <v>3220</v>
      </c>
      <c r="AB2616" t="s">
        <v>107</v>
      </c>
      <c r="AC2616" t="s">
        <v>84</v>
      </c>
      <c r="AD2616">
        <f>_xlfn.XLOOKUP(MIS[[#This Row],[TRADING SYMBOL]],[1]Sheet1!$D:$D,[1]Sheet1!$C:$C)</f>
        <v>110.75</v>
      </c>
      <c r="AE2616">
        <f>MIS[[#This Row],[OrderAverageTradedPrice]]*MIS[[#This Row],[OrderQuantity]]</f>
        <v>3664</v>
      </c>
      <c r="AF2616">
        <f>MIS[[#This Row],[LTP]]*MIS[[#This Row],[OrderQuantity]]</f>
        <v>2215</v>
      </c>
      <c r="AG2616">
        <f>IF(MIS[[#This Row],[OrderSide]]="SELL",MIS[[#This Row],[VALUE]]-MIS[[#This Row],[LIVE_VALUE]],MIS[[#This Row],[LIVE_VALUE]]-MIS[[#This Row],[VALUE]])</f>
        <v>-1449</v>
      </c>
      <c r="AH2616" t="str" cm="1">
        <f t="array" ref="AH2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6" t="str">
        <f>MIS[[#This Row],[TRADING SYMBOL]]</f>
        <v>SENSEX2552081200PE</v>
      </c>
      <c r="AJ2616" t="str">
        <f>IF(RIGHT(MIS[[#This Row],[Main/Hedge]],4)="MAIN","MAIN","HEDGE")</f>
        <v>MAIN</v>
      </c>
      <c r="AK2616" t="str" cm="1">
        <f t="array" ref="AK2616">_xlfn._xlws.FILTER(Table4[Column1],ISNUMBER(SEARCH(Table4[Column1],MIS[[#This Row],[OrderUniqueIdentifier]])),"")</f>
        <v>MS</v>
      </c>
    </row>
    <row r="2617" spans="1:37" x14ac:dyDescent="0.25">
      <c r="A2617" t="s">
        <v>71</v>
      </c>
      <c r="B2617" t="s">
        <v>1195</v>
      </c>
      <c r="C2617" t="s">
        <v>5365</v>
      </c>
      <c r="D2617" t="s">
        <v>72</v>
      </c>
      <c r="E2617" t="s">
        <v>120</v>
      </c>
      <c r="F2617" t="s">
        <v>98</v>
      </c>
      <c r="G2617" t="s">
        <v>74</v>
      </c>
      <c r="H2617" t="s">
        <v>75</v>
      </c>
      <c r="I2617" t="s">
        <v>76</v>
      </c>
      <c r="J2617" t="s">
        <v>77</v>
      </c>
      <c r="K2617">
        <v>20</v>
      </c>
      <c r="L2617" t="s">
        <v>77</v>
      </c>
      <c r="M2617" t="s">
        <v>78</v>
      </c>
      <c r="N2617" t="s">
        <v>5366</v>
      </c>
      <c r="O2617" t="s">
        <v>3214</v>
      </c>
      <c r="P2617" t="s">
        <v>3219</v>
      </c>
      <c r="Q2617" t="s">
        <v>121</v>
      </c>
      <c r="R2617" t="s">
        <v>79</v>
      </c>
      <c r="S2617" t="s">
        <v>40</v>
      </c>
      <c r="T2617" t="s">
        <v>122</v>
      </c>
      <c r="U2617" t="s">
        <v>100</v>
      </c>
      <c r="V2617" t="s">
        <v>80</v>
      </c>
      <c r="W2617">
        <v>81100</v>
      </c>
      <c r="X2617" t="s">
        <v>85</v>
      </c>
      <c r="Y2617">
        <v>20</v>
      </c>
      <c r="Z2617" t="s">
        <v>3216</v>
      </c>
      <c r="AA2617" t="s">
        <v>3220</v>
      </c>
      <c r="AB2617" t="s">
        <v>107</v>
      </c>
      <c r="AC2617" t="s">
        <v>84</v>
      </c>
      <c r="AD2617">
        <f>_xlfn.XLOOKUP(MIS[[#This Row],[TRADING SYMBOL]],[1]Sheet1!$D:$D,[1]Sheet1!$C:$C)</f>
        <v>100.2</v>
      </c>
      <c r="AE2617">
        <f>MIS[[#This Row],[OrderAverageTradedPrice]]*MIS[[#This Row],[OrderQuantity]]</f>
        <v>3321</v>
      </c>
      <c r="AF2617">
        <f>MIS[[#This Row],[LTP]]*MIS[[#This Row],[OrderQuantity]]</f>
        <v>2004</v>
      </c>
      <c r="AG2617">
        <f>IF(MIS[[#This Row],[OrderSide]]="SELL",MIS[[#This Row],[VALUE]]-MIS[[#This Row],[LIVE_VALUE]],MIS[[#This Row],[LIVE_VALUE]]-MIS[[#This Row],[VALUE]])</f>
        <v>-1317</v>
      </c>
      <c r="AH2617" t="str" cm="1">
        <f t="array" ref="AH2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7" t="str">
        <f>MIS[[#This Row],[TRADING SYMBOL]]</f>
        <v>SENSEX2552081100PE</v>
      </c>
      <c r="AJ2617" t="str">
        <f>IF(RIGHT(MIS[[#This Row],[Main/Hedge]],4)="MAIN","MAIN","HEDGE")</f>
        <v>MAIN</v>
      </c>
      <c r="AK2617" t="str" cm="1">
        <f t="array" ref="AK2617">_xlfn._xlws.FILTER(Table4[Column1],ISNUMBER(SEARCH(Table4[Column1],MIS[[#This Row],[OrderUniqueIdentifier]])),"")</f>
        <v>MS</v>
      </c>
    </row>
    <row r="2618" spans="1:37" x14ac:dyDescent="0.25">
      <c r="A2618" t="s">
        <v>71</v>
      </c>
      <c r="B2618" t="s">
        <v>1195</v>
      </c>
      <c r="C2618" t="s">
        <v>5367</v>
      </c>
      <c r="D2618" t="s">
        <v>72</v>
      </c>
      <c r="E2618" t="s">
        <v>172</v>
      </c>
      <c r="F2618" t="s">
        <v>98</v>
      </c>
      <c r="G2618" t="s">
        <v>74</v>
      </c>
      <c r="H2618" t="s">
        <v>75</v>
      </c>
      <c r="I2618" t="s">
        <v>76</v>
      </c>
      <c r="J2618" t="s">
        <v>77</v>
      </c>
      <c r="K2618">
        <v>20</v>
      </c>
      <c r="L2618" t="s">
        <v>77</v>
      </c>
      <c r="M2618" t="s">
        <v>78</v>
      </c>
      <c r="N2618" t="s">
        <v>5368</v>
      </c>
      <c r="O2618" t="s">
        <v>3219</v>
      </c>
      <c r="P2618" t="s">
        <v>3219</v>
      </c>
      <c r="Q2618" t="s">
        <v>173</v>
      </c>
      <c r="R2618" t="s">
        <v>79</v>
      </c>
      <c r="S2618" t="s">
        <v>40</v>
      </c>
      <c r="T2618" t="s">
        <v>174</v>
      </c>
      <c r="U2618" t="s">
        <v>100</v>
      </c>
      <c r="V2618" t="s">
        <v>80</v>
      </c>
      <c r="W2618">
        <v>81200</v>
      </c>
      <c r="X2618" t="s">
        <v>85</v>
      </c>
      <c r="Y2618">
        <v>20</v>
      </c>
      <c r="Z2618" t="s">
        <v>3220</v>
      </c>
      <c r="AA2618" t="s">
        <v>3220</v>
      </c>
      <c r="AB2618" t="s">
        <v>107</v>
      </c>
      <c r="AC2618" t="s">
        <v>84</v>
      </c>
      <c r="AD2618">
        <f>_xlfn.XLOOKUP(MIS[[#This Row],[TRADING SYMBOL]],[1]Sheet1!$D:$D,[1]Sheet1!$C:$C)</f>
        <v>110.75</v>
      </c>
      <c r="AE2618">
        <f>MIS[[#This Row],[OrderAverageTradedPrice]]*MIS[[#This Row],[OrderQuantity]]</f>
        <v>3719</v>
      </c>
      <c r="AF2618">
        <f>MIS[[#This Row],[LTP]]*MIS[[#This Row],[OrderQuantity]]</f>
        <v>2215</v>
      </c>
      <c r="AG2618">
        <f>IF(MIS[[#This Row],[OrderSide]]="SELL",MIS[[#This Row],[VALUE]]-MIS[[#This Row],[LIVE_VALUE]],MIS[[#This Row],[LIVE_VALUE]]-MIS[[#This Row],[VALUE]])</f>
        <v>-1504</v>
      </c>
      <c r="AH2618" t="str" cm="1">
        <f t="array" ref="AH2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8" t="str">
        <f>MIS[[#This Row],[TRADING SYMBOL]]</f>
        <v>SENSEX2552081200PE</v>
      </c>
      <c r="AJ2618" t="str">
        <f>IF(RIGHT(MIS[[#This Row],[Main/Hedge]],4)="MAIN","MAIN","HEDGE")</f>
        <v>MAIN</v>
      </c>
      <c r="AK2618" t="str" cm="1">
        <f t="array" ref="AK2618">_xlfn._xlws.FILTER(Table4[Column1],ISNUMBER(SEARCH(Table4[Column1],MIS[[#This Row],[OrderUniqueIdentifier]])),"")</f>
        <v>MS</v>
      </c>
    </row>
    <row r="2619" spans="1:37" x14ac:dyDescent="0.25">
      <c r="A2619" t="s">
        <v>71</v>
      </c>
      <c r="B2619" t="s">
        <v>1202</v>
      </c>
      <c r="C2619" t="s">
        <v>5384</v>
      </c>
      <c r="D2619" t="s">
        <v>72</v>
      </c>
      <c r="E2619" t="s">
        <v>126</v>
      </c>
      <c r="F2619" t="s">
        <v>98</v>
      </c>
      <c r="G2619" t="s">
        <v>74</v>
      </c>
      <c r="H2619" t="s">
        <v>75</v>
      </c>
      <c r="I2619" t="s">
        <v>76</v>
      </c>
      <c r="J2619" t="s">
        <v>77</v>
      </c>
      <c r="K2619">
        <v>20</v>
      </c>
      <c r="L2619" t="s">
        <v>77</v>
      </c>
      <c r="M2619" t="s">
        <v>78</v>
      </c>
      <c r="N2619" t="s">
        <v>4844</v>
      </c>
      <c r="O2619" t="s">
        <v>3214</v>
      </c>
      <c r="P2619" t="s">
        <v>3219</v>
      </c>
      <c r="Q2619" t="s">
        <v>127</v>
      </c>
      <c r="R2619" t="s">
        <v>79</v>
      </c>
      <c r="S2619" t="s">
        <v>40</v>
      </c>
      <c r="T2619" t="s">
        <v>128</v>
      </c>
      <c r="U2619" t="s">
        <v>100</v>
      </c>
      <c r="V2619" t="s">
        <v>80</v>
      </c>
      <c r="W2619">
        <v>83300</v>
      </c>
      <c r="X2619" t="s">
        <v>81</v>
      </c>
      <c r="Y2619">
        <v>20</v>
      </c>
      <c r="Z2619" t="s">
        <v>3216</v>
      </c>
      <c r="AA2619" t="s">
        <v>3220</v>
      </c>
      <c r="AB2619" t="s">
        <v>90</v>
      </c>
      <c r="AC2619" t="s">
        <v>84</v>
      </c>
      <c r="AD2619">
        <f>_xlfn.XLOOKUP(MIS[[#This Row],[TRADING SYMBOL]],[1]Sheet1!$D:$D,[1]Sheet1!$C:$C)</f>
        <v>130.19999999999999</v>
      </c>
      <c r="AE2619">
        <f>MIS[[#This Row],[OrderAverageTradedPrice]]*MIS[[#This Row],[OrderQuantity]]</f>
        <v>3352</v>
      </c>
      <c r="AF2619">
        <f>MIS[[#This Row],[LTP]]*MIS[[#This Row],[OrderQuantity]]</f>
        <v>2604</v>
      </c>
      <c r="AG2619">
        <f>IF(MIS[[#This Row],[OrderSide]]="SELL",MIS[[#This Row],[VALUE]]-MIS[[#This Row],[LIVE_VALUE]],MIS[[#This Row],[LIVE_VALUE]]-MIS[[#This Row],[VALUE]])</f>
        <v>-748</v>
      </c>
      <c r="AH2619" t="str" cm="1">
        <f t="array" ref="AH2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9" t="str">
        <f>MIS[[#This Row],[TRADING SYMBOL]]</f>
        <v>SENSEX2552083300CE</v>
      </c>
      <c r="AJ2619" t="str">
        <f>IF(RIGHT(MIS[[#This Row],[Main/Hedge]],4)="MAIN","MAIN","HEDGE")</f>
        <v>MAIN</v>
      </c>
      <c r="AK2619" t="str" cm="1">
        <f t="array" ref="AK2619">_xlfn._xlws.FILTER(Table4[Column1],ISNUMBER(SEARCH(Table4[Column1],MIS[[#This Row],[OrderUniqueIdentifier]])),"")</f>
        <v>MS</v>
      </c>
    </row>
    <row r="2620" spans="1:37" x14ac:dyDescent="0.25">
      <c r="A2620" t="s">
        <v>71</v>
      </c>
      <c r="B2620" t="s">
        <v>1202</v>
      </c>
      <c r="C2620" t="s">
        <v>5385</v>
      </c>
      <c r="D2620" t="s">
        <v>72</v>
      </c>
      <c r="E2620" t="s">
        <v>211</v>
      </c>
      <c r="F2620" t="s">
        <v>98</v>
      </c>
      <c r="G2620" t="s">
        <v>74</v>
      </c>
      <c r="H2620" t="s">
        <v>75</v>
      </c>
      <c r="I2620" t="s">
        <v>76</v>
      </c>
      <c r="J2620" t="s">
        <v>77</v>
      </c>
      <c r="K2620">
        <v>20</v>
      </c>
      <c r="L2620" t="s">
        <v>77</v>
      </c>
      <c r="M2620" t="s">
        <v>78</v>
      </c>
      <c r="N2620" t="s">
        <v>5386</v>
      </c>
      <c r="O2620" t="s">
        <v>3219</v>
      </c>
      <c r="P2620" t="s">
        <v>3219</v>
      </c>
      <c r="Q2620" t="s">
        <v>213</v>
      </c>
      <c r="R2620" t="s">
        <v>79</v>
      </c>
      <c r="S2620" t="s">
        <v>40</v>
      </c>
      <c r="T2620" t="s">
        <v>214</v>
      </c>
      <c r="U2620" t="s">
        <v>100</v>
      </c>
      <c r="V2620" t="s">
        <v>80</v>
      </c>
      <c r="W2620">
        <v>83400</v>
      </c>
      <c r="X2620" t="s">
        <v>81</v>
      </c>
      <c r="Y2620">
        <v>20</v>
      </c>
      <c r="Z2620" t="s">
        <v>3220</v>
      </c>
      <c r="AA2620" t="s">
        <v>3220</v>
      </c>
      <c r="AB2620" t="s">
        <v>90</v>
      </c>
      <c r="AC2620" t="s">
        <v>84</v>
      </c>
      <c r="AD2620">
        <f>_xlfn.XLOOKUP(MIS[[#This Row],[TRADING SYMBOL]],[1]Sheet1!$D:$D,[1]Sheet1!$C:$C)</f>
        <v>114.3</v>
      </c>
      <c r="AE2620">
        <f>MIS[[#This Row],[OrderAverageTradedPrice]]*MIS[[#This Row],[OrderQuantity]]</f>
        <v>2926</v>
      </c>
      <c r="AF2620">
        <f>MIS[[#This Row],[LTP]]*MIS[[#This Row],[OrderQuantity]]</f>
        <v>2286</v>
      </c>
      <c r="AG2620">
        <f>IF(MIS[[#This Row],[OrderSide]]="SELL",MIS[[#This Row],[VALUE]]-MIS[[#This Row],[LIVE_VALUE]],MIS[[#This Row],[LIVE_VALUE]]-MIS[[#This Row],[VALUE]])</f>
        <v>-640</v>
      </c>
      <c r="AH2620" t="str" cm="1">
        <f t="array" ref="AH2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0" t="str">
        <f>MIS[[#This Row],[TRADING SYMBOL]]</f>
        <v>SENSEX2552083400CE</v>
      </c>
      <c r="AJ2620" t="str">
        <f>IF(RIGHT(MIS[[#This Row],[Main/Hedge]],4)="MAIN","MAIN","HEDGE")</f>
        <v>MAIN</v>
      </c>
      <c r="AK2620" t="str" cm="1">
        <f t="array" ref="AK2620">_xlfn._xlws.FILTER(Table4[Column1],ISNUMBER(SEARCH(Table4[Column1],MIS[[#This Row],[OrderUniqueIdentifier]])),"")</f>
        <v>MS</v>
      </c>
    </row>
    <row r="2621" spans="1:37" x14ac:dyDescent="0.25">
      <c r="A2621" t="s">
        <v>71</v>
      </c>
      <c r="B2621" t="s">
        <v>1210</v>
      </c>
      <c r="C2621" t="s">
        <v>5409</v>
      </c>
      <c r="D2621" t="s">
        <v>72</v>
      </c>
      <c r="E2621" t="s">
        <v>3226</v>
      </c>
      <c r="F2621" t="s">
        <v>98</v>
      </c>
      <c r="G2621" t="s">
        <v>74</v>
      </c>
      <c r="H2621" t="s">
        <v>75</v>
      </c>
      <c r="I2621" t="s">
        <v>76</v>
      </c>
      <c r="J2621" t="s">
        <v>77</v>
      </c>
      <c r="K2621">
        <v>20</v>
      </c>
      <c r="L2621" t="s">
        <v>77</v>
      </c>
      <c r="M2621" t="s">
        <v>78</v>
      </c>
      <c r="N2621" t="s">
        <v>5410</v>
      </c>
      <c r="O2621" t="s">
        <v>3214</v>
      </c>
      <c r="P2621" t="s">
        <v>3219</v>
      </c>
      <c r="Q2621" t="s">
        <v>3229</v>
      </c>
      <c r="R2621" t="s">
        <v>79</v>
      </c>
      <c r="S2621" t="s">
        <v>40</v>
      </c>
      <c r="T2621" t="s">
        <v>3230</v>
      </c>
      <c r="U2621" t="s">
        <v>100</v>
      </c>
      <c r="V2621" t="s">
        <v>80</v>
      </c>
      <c r="W2621">
        <v>81300</v>
      </c>
      <c r="X2621" t="s">
        <v>85</v>
      </c>
      <c r="Y2621">
        <v>20</v>
      </c>
      <c r="Z2621" t="s">
        <v>3216</v>
      </c>
      <c r="AA2621" t="s">
        <v>3220</v>
      </c>
      <c r="AB2621" t="s">
        <v>107</v>
      </c>
      <c r="AC2621" t="s">
        <v>84</v>
      </c>
      <c r="AD2621">
        <f>_xlfn.XLOOKUP(MIS[[#This Row],[TRADING SYMBOL]],[1]Sheet1!$D:$D,[1]Sheet1!$C:$C)</f>
        <v>124</v>
      </c>
      <c r="AE2621">
        <f>MIS[[#This Row],[OrderAverageTradedPrice]]*MIS[[#This Row],[OrderQuantity]]</f>
        <v>4040</v>
      </c>
      <c r="AF2621">
        <f>MIS[[#This Row],[LTP]]*MIS[[#This Row],[OrderQuantity]]</f>
        <v>2480</v>
      </c>
      <c r="AG2621">
        <f>IF(MIS[[#This Row],[OrderSide]]="SELL",MIS[[#This Row],[VALUE]]-MIS[[#This Row],[LIVE_VALUE]],MIS[[#This Row],[LIVE_VALUE]]-MIS[[#This Row],[VALUE]])</f>
        <v>-1560</v>
      </c>
      <c r="AH2621" t="str" cm="1">
        <f t="array" ref="AH2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1" t="str">
        <f>MIS[[#This Row],[TRADING SYMBOL]]</f>
        <v>SENSEX2552081300PE</v>
      </c>
      <c r="AJ2621" t="str">
        <f>IF(RIGHT(MIS[[#This Row],[Main/Hedge]],4)="MAIN","MAIN","HEDGE")</f>
        <v>MAIN</v>
      </c>
      <c r="AK2621" t="str" cm="1">
        <f t="array" ref="AK2621">_xlfn._xlws.FILTER(Table4[Column1],ISNUMBER(SEARCH(Table4[Column1],MIS[[#This Row],[OrderUniqueIdentifier]])),"")</f>
        <v>MS</v>
      </c>
    </row>
    <row r="2622" spans="1:37" x14ac:dyDescent="0.25">
      <c r="A2622" t="s">
        <v>71</v>
      </c>
      <c r="B2622" t="s">
        <v>1217</v>
      </c>
      <c r="C2622" t="s">
        <v>5434</v>
      </c>
      <c r="D2622" t="s">
        <v>72</v>
      </c>
      <c r="E2622" t="s">
        <v>3226</v>
      </c>
      <c r="F2622" t="s">
        <v>98</v>
      </c>
      <c r="G2622" t="s">
        <v>74</v>
      </c>
      <c r="H2622" t="s">
        <v>75</v>
      </c>
      <c r="I2622" t="s">
        <v>76</v>
      </c>
      <c r="J2622" t="s">
        <v>77</v>
      </c>
      <c r="K2622">
        <v>40</v>
      </c>
      <c r="L2622" t="s">
        <v>77</v>
      </c>
      <c r="M2622" t="s">
        <v>78</v>
      </c>
      <c r="N2622" t="s">
        <v>4734</v>
      </c>
      <c r="O2622" t="s">
        <v>3214</v>
      </c>
      <c r="P2622" t="s">
        <v>3219</v>
      </c>
      <c r="Q2622" t="s">
        <v>3229</v>
      </c>
      <c r="R2622" t="s">
        <v>79</v>
      </c>
      <c r="S2622" t="s">
        <v>40</v>
      </c>
      <c r="T2622" t="s">
        <v>3230</v>
      </c>
      <c r="U2622" t="s">
        <v>100</v>
      </c>
      <c r="V2622" t="s">
        <v>80</v>
      </c>
      <c r="W2622">
        <v>81300</v>
      </c>
      <c r="X2622" t="s">
        <v>85</v>
      </c>
      <c r="Y2622">
        <v>40</v>
      </c>
      <c r="Z2622" t="s">
        <v>3216</v>
      </c>
      <c r="AA2622" t="s">
        <v>3220</v>
      </c>
      <c r="AB2622" t="s">
        <v>107</v>
      </c>
      <c r="AC2622" t="s">
        <v>84</v>
      </c>
      <c r="AD2622">
        <f>_xlfn.XLOOKUP(MIS[[#This Row],[TRADING SYMBOL]],[1]Sheet1!$D:$D,[1]Sheet1!$C:$C)</f>
        <v>124</v>
      </c>
      <c r="AE2622">
        <f>MIS[[#This Row],[OrderAverageTradedPrice]]*MIS[[#This Row],[OrderQuantity]]</f>
        <v>8008</v>
      </c>
      <c r="AF2622">
        <f>MIS[[#This Row],[LTP]]*MIS[[#This Row],[OrderQuantity]]</f>
        <v>4960</v>
      </c>
      <c r="AG2622">
        <f>IF(MIS[[#This Row],[OrderSide]]="SELL",MIS[[#This Row],[VALUE]]-MIS[[#This Row],[LIVE_VALUE]],MIS[[#This Row],[LIVE_VALUE]]-MIS[[#This Row],[VALUE]])</f>
        <v>-3048</v>
      </c>
      <c r="AH2622" t="str" cm="1">
        <f t="array" ref="AH2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2" t="str">
        <f>MIS[[#This Row],[TRADING SYMBOL]]</f>
        <v>SENSEX2552081300PE</v>
      </c>
      <c r="AJ2622" t="str">
        <f>IF(RIGHT(MIS[[#This Row],[Main/Hedge]],4)="MAIN","MAIN","HEDGE")</f>
        <v>MAIN</v>
      </c>
      <c r="AK2622" t="str" cm="1">
        <f t="array" ref="AK2622">_xlfn._xlws.FILTER(Table4[Column1],ISNUMBER(SEARCH(Table4[Column1],MIS[[#This Row],[OrderUniqueIdentifier]])),"")</f>
        <v>MS</v>
      </c>
    </row>
    <row r="2623" spans="1:37" x14ac:dyDescent="0.25">
      <c r="A2623" t="s">
        <v>71</v>
      </c>
      <c r="B2623" t="s">
        <v>1224</v>
      </c>
      <c r="C2623" t="s">
        <v>5450</v>
      </c>
      <c r="D2623" t="s">
        <v>72</v>
      </c>
      <c r="E2623" t="s">
        <v>211</v>
      </c>
      <c r="F2623" t="s">
        <v>98</v>
      </c>
      <c r="G2623" t="s">
        <v>74</v>
      </c>
      <c r="H2623" t="s">
        <v>75</v>
      </c>
      <c r="I2623" t="s">
        <v>76</v>
      </c>
      <c r="J2623" t="s">
        <v>77</v>
      </c>
      <c r="K2623">
        <v>20</v>
      </c>
      <c r="L2623" t="s">
        <v>77</v>
      </c>
      <c r="M2623" t="s">
        <v>78</v>
      </c>
      <c r="N2623" t="s">
        <v>5451</v>
      </c>
      <c r="O2623" t="s">
        <v>3214</v>
      </c>
      <c r="P2623" t="s">
        <v>3219</v>
      </c>
      <c r="Q2623" t="s">
        <v>213</v>
      </c>
      <c r="R2623" t="s">
        <v>79</v>
      </c>
      <c r="S2623" t="s">
        <v>40</v>
      </c>
      <c r="T2623" t="s">
        <v>214</v>
      </c>
      <c r="U2623" t="s">
        <v>100</v>
      </c>
      <c r="V2623" t="s">
        <v>80</v>
      </c>
      <c r="W2623">
        <v>83400</v>
      </c>
      <c r="X2623" t="s">
        <v>81</v>
      </c>
      <c r="Y2623">
        <v>20</v>
      </c>
      <c r="Z2623" t="s">
        <v>3216</v>
      </c>
      <c r="AA2623" t="s">
        <v>3220</v>
      </c>
      <c r="AB2623" t="s">
        <v>90</v>
      </c>
      <c r="AC2623" t="s">
        <v>84</v>
      </c>
      <c r="AD2623">
        <f>_xlfn.XLOOKUP(MIS[[#This Row],[TRADING SYMBOL]],[1]Sheet1!$D:$D,[1]Sheet1!$C:$C)</f>
        <v>114.3</v>
      </c>
      <c r="AE2623">
        <f>MIS[[#This Row],[OrderAverageTradedPrice]]*MIS[[#This Row],[OrderQuantity]]</f>
        <v>2953</v>
      </c>
      <c r="AF2623">
        <f>MIS[[#This Row],[LTP]]*MIS[[#This Row],[OrderQuantity]]</f>
        <v>2286</v>
      </c>
      <c r="AG2623">
        <f>IF(MIS[[#This Row],[OrderSide]]="SELL",MIS[[#This Row],[VALUE]]-MIS[[#This Row],[LIVE_VALUE]],MIS[[#This Row],[LIVE_VALUE]]-MIS[[#This Row],[VALUE]])</f>
        <v>-667</v>
      </c>
      <c r="AH2623" t="str" cm="1">
        <f t="array" ref="AH2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3" t="str">
        <f>MIS[[#This Row],[TRADING SYMBOL]]</f>
        <v>SENSEX2552083400CE</v>
      </c>
      <c r="AJ2623" t="str">
        <f>IF(RIGHT(MIS[[#This Row],[Main/Hedge]],4)="MAIN","MAIN","HEDGE")</f>
        <v>MAIN</v>
      </c>
      <c r="AK2623" t="str" cm="1">
        <f t="array" ref="AK2623">_xlfn._xlws.FILTER(Table4[Column1],ISNUMBER(SEARCH(Table4[Column1],MIS[[#This Row],[OrderUniqueIdentifier]])),"")</f>
        <v>MS</v>
      </c>
    </row>
    <row r="2624" spans="1:37" x14ac:dyDescent="0.25">
      <c r="A2624" t="s">
        <v>71</v>
      </c>
      <c r="B2624" t="s">
        <v>1227</v>
      </c>
      <c r="C2624" t="s">
        <v>5475</v>
      </c>
      <c r="D2624" t="s">
        <v>72</v>
      </c>
      <c r="E2624" t="s">
        <v>744</v>
      </c>
      <c r="F2624" t="s">
        <v>98</v>
      </c>
      <c r="G2624" t="s">
        <v>74</v>
      </c>
      <c r="H2624" t="s">
        <v>75</v>
      </c>
      <c r="I2624" t="s">
        <v>76</v>
      </c>
      <c r="J2624" t="s">
        <v>77</v>
      </c>
      <c r="K2624">
        <v>20</v>
      </c>
      <c r="L2624" t="s">
        <v>77</v>
      </c>
      <c r="M2624" t="s">
        <v>78</v>
      </c>
      <c r="N2624" t="s">
        <v>5476</v>
      </c>
      <c r="O2624" t="s">
        <v>3214</v>
      </c>
      <c r="P2624" t="s">
        <v>3219</v>
      </c>
      <c r="Q2624" t="s">
        <v>747</v>
      </c>
      <c r="R2624" t="s">
        <v>79</v>
      </c>
      <c r="S2624" t="s">
        <v>40</v>
      </c>
      <c r="T2624" t="s">
        <v>748</v>
      </c>
      <c r="U2624" t="s">
        <v>100</v>
      </c>
      <c r="V2624" t="s">
        <v>80</v>
      </c>
      <c r="W2624">
        <v>83500</v>
      </c>
      <c r="X2624" t="s">
        <v>81</v>
      </c>
      <c r="Y2624">
        <v>20</v>
      </c>
      <c r="Z2624" t="s">
        <v>3216</v>
      </c>
      <c r="AA2624" t="s">
        <v>3220</v>
      </c>
      <c r="AB2624" t="s">
        <v>90</v>
      </c>
      <c r="AC2624" t="s">
        <v>84</v>
      </c>
      <c r="AD2624">
        <f>_xlfn.XLOOKUP(MIS[[#This Row],[TRADING SYMBOL]],[1]Sheet1!$D:$D,[1]Sheet1!$C:$C)</f>
        <v>99.8</v>
      </c>
      <c r="AE2624">
        <f>MIS[[#This Row],[OrderAverageTradedPrice]]*MIS[[#This Row],[OrderQuantity]]</f>
        <v>2587</v>
      </c>
      <c r="AF2624">
        <f>MIS[[#This Row],[LTP]]*MIS[[#This Row],[OrderQuantity]]</f>
        <v>1996</v>
      </c>
      <c r="AG2624">
        <f>IF(MIS[[#This Row],[OrderSide]]="SELL",MIS[[#This Row],[VALUE]]-MIS[[#This Row],[LIVE_VALUE]],MIS[[#This Row],[LIVE_VALUE]]-MIS[[#This Row],[VALUE]])</f>
        <v>-591</v>
      </c>
      <c r="AH2624" t="str" cm="1">
        <f t="array" ref="AH2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4" t="str">
        <f>MIS[[#This Row],[TRADING SYMBOL]]</f>
        <v>SENSEX2552083500CE</v>
      </c>
      <c r="AJ2624" t="str">
        <f>IF(RIGHT(MIS[[#This Row],[Main/Hedge]],4)="MAIN","MAIN","HEDGE")</f>
        <v>MAIN</v>
      </c>
      <c r="AK2624" t="str" cm="1">
        <f t="array" ref="AK2624">_xlfn._xlws.FILTER(Table4[Column1],ISNUMBER(SEARCH(Table4[Column1],MIS[[#This Row],[OrderUniqueIdentifier]])),"")</f>
        <v>MS</v>
      </c>
    </row>
    <row r="2625" spans="1:37" x14ac:dyDescent="0.25">
      <c r="A2625" t="s">
        <v>71</v>
      </c>
      <c r="B2625" t="s">
        <v>1235</v>
      </c>
      <c r="C2625" t="s">
        <v>5504</v>
      </c>
      <c r="D2625" t="s">
        <v>72</v>
      </c>
      <c r="E2625" t="s">
        <v>3226</v>
      </c>
      <c r="F2625" t="s">
        <v>98</v>
      </c>
      <c r="G2625" t="s">
        <v>74</v>
      </c>
      <c r="H2625" t="s">
        <v>75</v>
      </c>
      <c r="I2625" t="s">
        <v>76</v>
      </c>
      <c r="J2625" t="s">
        <v>77</v>
      </c>
      <c r="K2625">
        <v>80</v>
      </c>
      <c r="L2625" t="s">
        <v>77</v>
      </c>
      <c r="M2625" t="s">
        <v>78</v>
      </c>
      <c r="N2625" t="s">
        <v>4068</v>
      </c>
      <c r="O2625" t="s">
        <v>3214</v>
      </c>
      <c r="P2625" t="s">
        <v>3219</v>
      </c>
      <c r="Q2625" t="s">
        <v>3229</v>
      </c>
      <c r="R2625" t="s">
        <v>79</v>
      </c>
      <c r="S2625" t="s">
        <v>40</v>
      </c>
      <c r="T2625" t="s">
        <v>3230</v>
      </c>
      <c r="U2625" t="s">
        <v>100</v>
      </c>
      <c r="V2625" t="s">
        <v>80</v>
      </c>
      <c r="W2625">
        <v>81300</v>
      </c>
      <c r="X2625" t="s">
        <v>85</v>
      </c>
      <c r="Y2625">
        <v>80</v>
      </c>
      <c r="Z2625" t="s">
        <v>3216</v>
      </c>
      <c r="AA2625" t="s">
        <v>3220</v>
      </c>
      <c r="AB2625" t="s">
        <v>107</v>
      </c>
      <c r="AC2625" t="s">
        <v>84</v>
      </c>
      <c r="AD2625">
        <f>_xlfn.XLOOKUP(MIS[[#This Row],[TRADING SYMBOL]],[1]Sheet1!$D:$D,[1]Sheet1!$C:$C)</f>
        <v>124</v>
      </c>
      <c r="AE2625">
        <f>MIS[[#This Row],[OrderAverageTradedPrice]]*MIS[[#This Row],[OrderQuantity]]</f>
        <v>16072</v>
      </c>
      <c r="AF2625">
        <f>MIS[[#This Row],[LTP]]*MIS[[#This Row],[OrderQuantity]]</f>
        <v>9920</v>
      </c>
      <c r="AG2625">
        <f>IF(MIS[[#This Row],[OrderSide]]="SELL",MIS[[#This Row],[VALUE]]-MIS[[#This Row],[LIVE_VALUE]],MIS[[#This Row],[LIVE_VALUE]]-MIS[[#This Row],[VALUE]])</f>
        <v>-6152</v>
      </c>
      <c r="AH2625" t="str" cm="1">
        <f t="array" ref="AH2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5" t="str">
        <f>MIS[[#This Row],[TRADING SYMBOL]]</f>
        <v>SENSEX2552081300PE</v>
      </c>
      <c r="AJ2625" t="str">
        <f>IF(RIGHT(MIS[[#This Row],[Main/Hedge]],4)="MAIN","MAIN","HEDGE")</f>
        <v>MAIN</v>
      </c>
      <c r="AK2625" t="str" cm="1">
        <f t="array" ref="AK2625">_xlfn._xlws.FILTER(Table4[Column1],ISNUMBER(SEARCH(Table4[Column1],MIS[[#This Row],[OrderUniqueIdentifier]])),"")</f>
        <v>MS</v>
      </c>
    </row>
    <row r="2626" spans="1:37" x14ac:dyDescent="0.25">
      <c r="A2626" t="s">
        <v>71</v>
      </c>
      <c r="B2626" t="s">
        <v>1251</v>
      </c>
      <c r="C2626" t="s">
        <v>5530</v>
      </c>
      <c r="D2626" t="s">
        <v>72</v>
      </c>
      <c r="E2626" t="s">
        <v>120</v>
      </c>
      <c r="F2626" t="s">
        <v>98</v>
      </c>
      <c r="G2626" t="s">
        <v>74</v>
      </c>
      <c r="H2626" t="s">
        <v>75</v>
      </c>
      <c r="I2626" t="s">
        <v>76</v>
      </c>
      <c r="J2626" t="s">
        <v>77</v>
      </c>
      <c r="K2626">
        <v>20</v>
      </c>
      <c r="L2626" t="s">
        <v>77</v>
      </c>
      <c r="M2626" t="s">
        <v>78</v>
      </c>
      <c r="N2626" t="s">
        <v>5531</v>
      </c>
      <c r="O2626" t="s">
        <v>3214</v>
      </c>
      <c r="P2626" t="s">
        <v>3219</v>
      </c>
      <c r="Q2626" t="s">
        <v>121</v>
      </c>
      <c r="R2626" t="s">
        <v>79</v>
      </c>
      <c r="S2626" t="s">
        <v>40</v>
      </c>
      <c r="T2626" t="s">
        <v>122</v>
      </c>
      <c r="U2626" t="s">
        <v>100</v>
      </c>
      <c r="V2626" t="s">
        <v>80</v>
      </c>
      <c r="W2626">
        <v>81100</v>
      </c>
      <c r="X2626" t="s">
        <v>85</v>
      </c>
      <c r="Y2626">
        <v>20</v>
      </c>
      <c r="Z2626" t="s">
        <v>3216</v>
      </c>
      <c r="AA2626" t="s">
        <v>3220</v>
      </c>
      <c r="AB2626" t="s">
        <v>107</v>
      </c>
      <c r="AC2626" t="s">
        <v>84</v>
      </c>
      <c r="AD2626">
        <f>_xlfn.XLOOKUP(MIS[[#This Row],[TRADING SYMBOL]],[1]Sheet1!$D:$D,[1]Sheet1!$C:$C)</f>
        <v>100.2</v>
      </c>
      <c r="AE2626">
        <f>MIS[[#This Row],[OrderAverageTradedPrice]]*MIS[[#This Row],[OrderQuantity]]</f>
        <v>3362</v>
      </c>
      <c r="AF2626">
        <f>MIS[[#This Row],[LTP]]*MIS[[#This Row],[OrderQuantity]]</f>
        <v>2004</v>
      </c>
      <c r="AG2626">
        <f>IF(MIS[[#This Row],[OrderSide]]="SELL",MIS[[#This Row],[VALUE]]-MIS[[#This Row],[LIVE_VALUE]],MIS[[#This Row],[LIVE_VALUE]]-MIS[[#This Row],[VALUE]])</f>
        <v>-1358</v>
      </c>
      <c r="AH2626" t="str" cm="1">
        <f t="array" ref="AH2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6" t="str">
        <f>MIS[[#This Row],[TRADING SYMBOL]]</f>
        <v>SENSEX2552081100PE</v>
      </c>
      <c r="AJ2626" t="str">
        <f>IF(RIGHT(MIS[[#This Row],[Main/Hedge]],4)="MAIN","MAIN","HEDGE")</f>
        <v>MAIN</v>
      </c>
      <c r="AK2626" t="str" cm="1">
        <f t="array" ref="AK2626">_xlfn._xlws.FILTER(Table4[Column1],ISNUMBER(SEARCH(Table4[Column1],MIS[[#This Row],[OrderUniqueIdentifier]])),"")</f>
        <v>MS</v>
      </c>
    </row>
    <row r="2627" spans="1:37" x14ac:dyDescent="0.25">
      <c r="A2627" t="s">
        <v>71</v>
      </c>
      <c r="B2627" t="s">
        <v>1258</v>
      </c>
      <c r="C2627" t="s">
        <v>5550</v>
      </c>
      <c r="D2627" t="s">
        <v>72</v>
      </c>
      <c r="E2627" t="s">
        <v>744</v>
      </c>
      <c r="F2627" t="s">
        <v>98</v>
      </c>
      <c r="G2627" t="s">
        <v>74</v>
      </c>
      <c r="H2627" t="s">
        <v>75</v>
      </c>
      <c r="I2627" t="s">
        <v>76</v>
      </c>
      <c r="J2627" t="s">
        <v>77</v>
      </c>
      <c r="K2627">
        <v>20</v>
      </c>
      <c r="L2627" t="s">
        <v>77</v>
      </c>
      <c r="M2627" t="s">
        <v>78</v>
      </c>
      <c r="N2627" t="s">
        <v>5551</v>
      </c>
      <c r="O2627" t="s">
        <v>3214</v>
      </c>
      <c r="P2627" t="s">
        <v>3219</v>
      </c>
      <c r="Q2627" t="s">
        <v>747</v>
      </c>
      <c r="R2627" t="s">
        <v>79</v>
      </c>
      <c r="S2627" t="s">
        <v>40</v>
      </c>
      <c r="T2627" t="s">
        <v>748</v>
      </c>
      <c r="U2627" t="s">
        <v>100</v>
      </c>
      <c r="V2627" t="s">
        <v>80</v>
      </c>
      <c r="W2627">
        <v>83500</v>
      </c>
      <c r="X2627" t="s">
        <v>81</v>
      </c>
      <c r="Y2627">
        <v>20</v>
      </c>
      <c r="Z2627" t="s">
        <v>3216</v>
      </c>
      <c r="AA2627" t="s">
        <v>3220</v>
      </c>
      <c r="AB2627" t="s">
        <v>90</v>
      </c>
      <c r="AC2627" t="s">
        <v>84</v>
      </c>
      <c r="AD2627">
        <f>_xlfn.XLOOKUP(MIS[[#This Row],[TRADING SYMBOL]],[1]Sheet1!$D:$D,[1]Sheet1!$C:$C)</f>
        <v>99.8</v>
      </c>
      <c r="AE2627">
        <f>MIS[[#This Row],[OrderAverageTradedPrice]]*MIS[[#This Row],[OrderQuantity]]</f>
        <v>2592</v>
      </c>
      <c r="AF2627">
        <f>MIS[[#This Row],[LTP]]*MIS[[#This Row],[OrderQuantity]]</f>
        <v>1996</v>
      </c>
      <c r="AG2627">
        <f>IF(MIS[[#This Row],[OrderSide]]="SELL",MIS[[#This Row],[VALUE]]-MIS[[#This Row],[LIVE_VALUE]],MIS[[#This Row],[LIVE_VALUE]]-MIS[[#This Row],[VALUE]])</f>
        <v>-596</v>
      </c>
      <c r="AH2627" t="str" cm="1">
        <f t="array" ref="AH2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7" t="str">
        <f>MIS[[#This Row],[TRADING SYMBOL]]</f>
        <v>SENSEX2552083500CE</v>
      </c>
      <c r="AJ2627" t="str">
        <f>IF(RIGHT(MIS[[#This Row],[Main/Hedge]],4)="MAIN","MAIN","HEDGE")</f>
        <v>MAIN</v>
      </c>
      <c r="AK2627" t="str" cm="1">
        <f t="array" ref="AK2627">_xlfn._xlws.FILTER(Table4[Column1],ISNUMBER(SEARCH(Table4[Column1],MIS[[#This Row],[OrderUniqueIdentifier]])),"")</f>
        <v>MS</v>
      </c>
    </row>
    <row r="2628" spans="1:37" x14ac:dyDescent="0.25">
      <c r="A2628" t="s">
        <v>71</v>
      </c>
      <c r="B2628" t="s">
        <v>1265</v>
      </c>
      <c r="C2628" t="s">
        <v>5577</v>
      </c>
      <c r="D2628" t="s">
        <v>72</v>
      </c>
      <c r="E2628" t="s">
        <v>3226</v>
      </c>
      <c r="F2628" t="s">
        <v>98</v>
      </c>
      <c r="G2628" t="s">
        <v>74</v>
      </c>
      <c r="H2628" t="s">
        <v>75</v>
      </c>
      <c r="I2628" t="s">
        <v>76</v>
      </c>
      <c r="J2628" t="s">
        <v>77</v>
      </c>
      <c r="K2628">
        <v>40</v>
      </c>
      <c r="L2628" t="s">
        <v>77</v>
      </c>
      <c r="M2628" t="s">
        <v>78</v>
      </c>
      <c r="N2628" t="s">
        <v>5578</v>
      </c>
      <c r="O2628" t="s">
        <v>3219</v>
      </c>
      <c r="P2628" t="s">
        <v>3219</v>
      </c>
      <c r="Q2628" t="s">
        <v>3229</v>
      </c>
      <c r="R2628" t="s">
        <v>79</v>
      </c>
      <c r="S2628" t="s">
        <v>40</v>
      </c>
      <c r="T2628" t="s">
        <v>3230</v>
      </c>
      <c r="U2628" t="s">
        <v>100</v>
      </c>
      <c r="V2628" t="s">
        <v>80</v>
      </c>
      <c r="W2628">
        <v>81300</v>
      </c>
      <c r="X2628" t="s">
        <v>85</v>
      </c>
      <c r="Y2628">
        <v>40</v>
      </c>
      <c r="Z2628" t="s">
        <v>3220</v>
      </c>
      <c r="AA2628" t="s">
        <v>3220</v>
      </c>
      <c r="AB2628" t="s">
        <v>107</v>
      </c>
      <c r="AC2628" t="s">
        <v>84</v>
      </c>
      <c r="AD2628">
        <f>_xlfn.XLOOKUP(MIS[[#This Row],[TRADING SYMBOL]],[1]Sheet1!$D:$D,[1]Sheet1!$C:$C)</f>
        <v>124</v>
      </c>
      <c r="AE2628">
        <f>MIS[[#This Row],[OrderAverageTradedPrice]]*MIS[[#This Row],[OrderQuantity]]</f>
        <v>8140</v>
      </c>
      <c r="AF2628">
        <f>MIS[[#This Row],[LTP]]*MIS[[#This Row],[OrderQuantity]]</f>
        <v>4960</v>
      </c>
      <c r="AG2628">
        <f>IF(MIS[[#This Row],[OrderSide]]="SELL",MIS[[#This Row],[VALUE]]-MIS[[#This Row],[LIVE_VALUE]],MIS[[#This Row],[LIVE_VALUE]]-MIS[[#This Row],[VALUE]])</f>
        <v>-3180</v>
      </c>
      <c r="AH2628" t="str" cm="1">
        <f t="array" ref="AH2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8" t="str">
        <f>MIS[[#This Row],[TRADING SYMBOL]]</f>
        <v>SENSEX2552081300PE</v>
      </c>
      <c r="AJ2628" t="str">
        <f>IF(RIGHT(MIS[[#This Row],[Main/Hedge]],4)="MAIN","MAIN","HEDGE")</f>
        <v>MAIN</v>
      </c>
      <c r="AK2628" t="str" cm="1">
        <f t="array" ref="AK2628">_xlfn._xlws.FILTER(Table4[Column1],ISNUMBER(SEARCH(Table4[Column1],MIS[[#This Row],[OrderUniqueIdentifier]])),"")</f>
        <v>MS</v>
      </c>
    </row>
    <row r="2629" spans="1:37" x14ac:dyDescent="0.25">
      <c r="A2629" t="s">
        <v>71</v>
      </c>
      <c r="B2629" t="s">
        <v>1272</v>
      </c>
      <c r="C2629" t="s">
        <v>5603</v>
      </c>
      <c r="D2629" t="s">
        <v>72</v>
      </c>
      <c r="E2629" t="s">
        <v>3226</v>
      </c>
      <c r="F2629" t="s">
        <v>98</v>
      </c>
      <c r="G2629" t="s">
        <v>74</v>
      </c>
      <c r="H2629" t="s">
        <v>75</v>
      </c>
      <c r="I2629" t="s">
        <v>76</v>
      </c>
      <c r="J2629" t="s">
        <v>77</v>
      </c>
      <c r="K2629">
        <v>40</v>
      </c>
      <c r="L2629" t="s">
        <v>77</v>
      </c>
      <c r="M2629" t="s">
        <v>78</v>
      </c>
      <c r="N2629" t="s">
        <v>5604</v>
      </c>
      <c r="O2629" t="s">
        <v>3214</v>
      </c>
      <c r="P2629" t="s">
        <v>3219</v>
      </c>
      <c r="Q2629" t="s">
        <v>3229</v>
      </c>
      <c r="R2629" t="s">
        <v>79</v>
      </c>
      <c r="S2629" t="s">
        <v>40</v>
      </c>
      <c r="T2629" t="s">
        <v>3230</v>
      </c>
      <c r="U2629" t="s">
        <v>100</v>
      </c>
      <c r="V2629" t="s">
        <v>80</v>
      </c>
      <c r="W2629">
        <v>81300</v>
      </c>
      <c r="X2629" t="s">
        <v>85</v>
      </c>
      <c r="Y2629">
        <v>40</v>
      </c>
      <c r="Z2629" t="s">
        <v>3216</v>
      </c>
      <c r="AA2629" t="s">
        <v>3220</v>
      </c>
      <c r="AB2629" t="s">
        <v>107</v>
      </c>
      <c r="AC2629" t="s">
        <v>84</v>
      </c>
      <c r="AD2629">
        <f>_xlfn.XLOOKUP(MIS[[#This Row],[TRADING SYMBOL]],[1]Sheet1!$D:$D,[1]Sheet1!$C:$C)</f>
        <v>124</v>
      </c>
      <c r="AE2629">
        <f>MIS[[#This Row],[OrderAverageTradedPrice]]*MIS[[#This Row],[OrderQuantity]]</f>
        <v>8009</v>
      </c>
      <c r="AF2629">
        <f>MIS[[#This Row],[LTP]]*MIS[[#This Row],[OrderQuantity]]</f>
        <v>4960</v>
      </c>
      <c r="AG2629">
        <f>IF(MIS[[#This Row],[OrderSide]]="SELL",MIS[[#This Row],[VALUE]]-MIS[[#This Row],[LIVE_VALUE]],MIS[[#This Row],[LIVE_VALUE]]-MIS[[#This Row],[VALUE]])</f>
        <v>-3049</v>
      </c>
      <c r="AH2629" t="str" cm="1">
        <f t="array" ref="AH2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9" t="str">
        <f>MIS[[#This Row],[TRADING SYMBOL]]</f>
        <v>SENSEX2552081300PE</v>
      </c>
      <c r="AJ2629" t="str">
        <f>IF(RIGHT(MIS[[#This Row],[Main/Hedge]],4)="MAIN","MAIN","HEDGE")</f>
        <v>MAIN</v>
      </c>
      <c r="AK2629" t="str" cm="1">
        <f t="array" ref="AK2629">_xlfn._xlws.FILTER(Table4[Column1],ISNUMBER(SEARCH(Table4[Column1],MIS[[#This Row],[OrderUniqueIdentifier]])),"")</f>
        <v>MS</v>
      </c>
    </row>
    <row r="2630" spans="1:37" x14ac:dyDescent="0.25">
      <c r="A2630" t="s">
        <v>71</v>
      </c>
      <c r="B2630" t="s">
        <v>1272</v>
      </c>
      <c r="C2630" t="s">
        <v>5605</v>
      </c>
      <c r="D2630" t="s">
        <v>72</v>
      </c>
      <c r="E2630" t="s">
        <v>120</v>
      </c>
      <c r="F2630" t="s">
        <v>98</v>
      </c>
      <c r="G2630" t="s">
        <v>74</v>
      </c>
      <c r="H2630" t="s">
        <v>75</v>
      </c>
      <c r="I2630" t="s">
        <v>76</v>
      </c>
      <c r="J2630" t="s">
        <v>77</v>
      </c>
      <c r="K2630">
        <v>40</v>
      </c>
      <c r="L2630" t="s">
        <v>77</v>
      </c>
      <c r="M2630" t="s">
        <v>78</v>
      </c>
      <c r="N2630" t="s">
        <v>3909</v>
      </c>
      <c r="O2630" t="s">
        <v>3219</v>
      </c>
      <c r="P2630" t="s">
        <v>3219</v>
      </c>
      <c r="Q2630" t="s">
        <v>121</v>
      </c>
      <c r="R2630" t="s">
        <v>79</v>
      </c>
      <c r="S2630" t="s">
        <v>40</v>
      </c>
      <c r="T2630" t="s">
        <v>122</v>
      </c>
      <c r="U2630" t="s">
        <v>100</v>
      </c>
      <c r="V2630" t="s">
        <v>80</v>
      </c>
      <c r="W2630">
        <v>81100</v>
      </c>
      <c r="X2630" t="s">
        <v>85</v>
      </c>
      <c r="Y2630">
        <v>40</v>
      </c>
      <c r="Z2630" t="s">
        <v>3220</v>
      </c>
      <c r="AA2630" t="s">
        <v>3220</v>
      </c>
      <c r="AB2630" t="s">
        <v>107</v>
      </c>
      <c r="AC2630" t="s">
        <v>84</v>
      </c>
      <c r="AD2630">
        <f>_xlfn.XLOOKUP(MIS[[#This Row],[TRADING SYMBOL]],[1]Sheet1!$D:$D,[1]Sheet1!$C:$C)</f>
        <v>100.2</v>
      </c>
      <c r="AE2630">
        <f>MIS[[#This Row],[OrderAverageTradedPrice]]*MIS[[#This Row],[OrderQuantity]]</f>
        <v>6804</v>
      </c>
      <c r="AF2630">
        <f>MIS[[#This Row],[LTP]]*MIS[[#This Row],[OrderQuantity]]</f>
        <v>4008</v>
      </c>
      <c r="AG2630">
        <f>IF(MIS[[#This Row],[OrderSide]]="SELL",MIS[[#This Row],[VALUE]]-MIS[[#This Row],[LIVE_VALUE]],MIS[[#This Row],[LIVE_VALUE]]-MIS[[#This Row],[VALUE]])</f>
        <v>-2796</v>
      </c>
      <c r="AH2630" t="str" cm="1">
        <f t="array" ref="AH2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0" t="str">
        <f>MIS[[#This Row],[TRADING SYMBOL]]</f>
        <v>SENSEX2552081100PE</v>
      </c>
      <c r="AJ2630" t="str">
        <f>IF(RIGHT(MIS[[#This Row],[Main/Hedge]],4)="MAIN","MAIN","HEDGE")</f>
        <v>MAIN</v>
      </c>
      <c r="AK2630" t="str" cm="1">
        <f t="array" ref="AK2630">_xlfn._xlws.FILTER(Table4[Column1],ISNUMBER(SEARCH(Table4[Column1],MIS[[#This Row],[OrderUniqueIdentifier]])),"")</f>
        <v>MS</v>
      </c>
    </row>
    <row r="2631" spans="1:37" x14ac:dyDescent="0.25">
      <c r="A2631" t="s">
        <v>71</v>
      </c>
      <c r="B2631" t="s">
        <v>1280</v>
      </c>
      <c r="C2631" t="s">
        <v>5623</v>
      </c>
      <c r="D2631" t="s">
        <v>72</v>
      </c>
      <c r="E2631" t="s">
        <v>126</v>
      </c>
      <c r="F2631" t="s">
        <v>98</v>
      </c>
      <c r="G2631" t="s">
        <v>74</v>
      </c>
      <c r="H2631" t="s">
        <v>75</v>
      </c>
      <c r="I2631" t="s">
        <v>76</v>
      </c>
      <c r="J2631" t="s">
        <v>77</v>
      </c>
      <c r="K2631">
        <v>40</v>
      </c>
      <c r="L2631" t="s">
        <v>77</v>
      </c>
      <c r="M2631" t="s">
        <v>78</v>
      </c>
      <c r="N2631" t="s">
        <v>4060</v>
      </c>
      <c r="O2631" t="s">
        <v>3214</v>
      </c>
      <c r="P2631" t="s">
        <v>3219</v>
      </c>
      <c r="Q2631" t="s">
        <v>127</v>
      </c>
      <c r="R2631" t="s">
        <v>79</v>
      </c>
      <c r="S2631" t="s">
        <v>40</v>
      </c>
      <c r="T2631" t="s">
        <v>128</v>
      </c>
      <c r="U2631" t="s">
        <v>100</v>
      </c>
      <c r="V2631" t="s">
        <v>80</v>
      </c>
      <c r="W2631">
        <v>83300</v>
      </c>
      <c r="X2631" t="s">
        <v>81</v>
      </c>
      <c r="Y2631">
        <v>40</v>
      </c>
      <c r="Z2631" t="s">
        <v>3216</v>
      </c>
      <c r="AA2631" t="s">
        <v>3220</v>
      </c>
      <c r="AB2631" t="s">
        <v>90</v>
      </c>
      <c r="AC2631" t="s">
        <v>84</v>
      </c>
      <c r="AD2631">
        <f>_xlfn.XLOOKUP(MIS[[#This Row],[TRADING SYMBOL]],[1]Sheet1!$D:$D,[1]Sheet1!$C:$C)</f>
        <v>130.19999999999999</v>
      </c>
      <c r="AE2631">
        <f>MIS[[#This Row],[OrderAverageTradedPrice]]*MIS[[#This Row],[OrderQuantity]]</f>
        <v>6730</v>
      </c>
      <c r="AF2631">
        <f>MIS[[#This Row],[LTP]]*MIS[[#This Row],[OrderQuantity]]</f>
        <v>5208</v>
      </c>
      <c r="AG2631">
        <f>IF(MIS[[#This Row],[OrderSide]]="SELL",MIS[[#This Row],[VALUE]]-MIS[[#This Row],[LIVE_VALUE]],MIS[[#This Row],[LIVE_VALUE]]-MIS[[#This Row],[VALUE]])</f>
        <v>-1522</v>
      </c>
      <c r="AH2631" t="str" cm="1">
        <f t="array" ref="AH2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1" t="str">
        <f>MIS[[#This Row],[TRADING SYMBOL]]</f>
        <v>SENSEX2552083300CE</v>
      </c>
      <c r="AJ2631" t="str">
        <f>IF(RIGHT(MIS[[#This Row],[Main/Hedge]],4)="MAIN","MAIN","HEDGE")</f>
        <v>MAIN</v>
      </c>
      <c r="AK2631" t="str" cm="1">
        <f t="array" ref="AK2631">_xlfn._xlws.FILTER(Table4[Column1],ISNUMBER(SEARCH(Table4[Column1],MIS[[#This Row],[OrderUniqueIdentifier]])),"")</f>
        <v>MS</v>
      </c>
    </row>
    <row r="2632" spans="1:37" x14ac:dyDescent="0.25">
      <c r="A2632" t="s">
        <v>71</v>
      </c>
      <c r="B2632" t="s">
        <v>1280</v>
      </c>
      <c r="C2632" t="s">
        <v>5624</v>
      </c>
      <c r="D2632" t="s">
        <v>72</v>
      </c>
      <c r="E2632" t="s">
        <v>211</v>
      </c>
      <c r="F2632" t="s">
        <v>98</v>
      </c>
      <c r="G2632" t="s">
        <v>74</v>
      </c>
      <c r="H2632" t="s">
        <v>75</v>
      </c>
      <c r="I2632" t="s">
        <v>76</v>
      </c>
      <c r="J2632" t="s">
        <v>77</v>
      </c>
      <c r="K2632">
        <v>40</v>
      </c>
      <c r="L2632" t="s">
        <v>77</v>
      </c>
      <c r="M2632" t="s">
        <v>78</v>
      </c>
      <c r="N2632" t="s">
        <v>4179</v>
      </c>
      <c r="O2632" t="s">
        <v>3219</v>
      </c>
      <c r="P2632" t="s">
        <v>3219</v>
      </c>
      <c r="Q2632" t="s">
        <v>213</v>
      </c>
      <c r="R2632" t="s">
        <v>79</v>
      </c>
      <c r="S2632" t="s">
        <v>40</v>
      </c>
      <c r="T2632" t="s">
        <v>214</v>
      </c>
      <c r="U2632" t="s">
        <v>100</v>
      </c>
      <c r="V2632" t="s">
        <v>80</v>
      </c>
      <c r="W2632">
        <v>83400</v>
      </c>
      <c r="X2632" t="s">
        <v>81</v>
      </c>
      <c r="Y2632">
        <v>40</v>
      </c>
      <c r="Z2632" t="s">
        <v>3220</v>
      </c>
      <c r="AA2632" t="s">
        <v>3220</v>
      </c>
      <c r="AB2632" t="s">
        <v>90</v>
      </c>
      <c r="AC2632" t="s">
        <v>84</v>
      </c>
      <c r="AD2632">
        <f>_xlfn.XLOOKUP(MIS[[#This Row],[TRADING SYMBOL]],[1]Sheet1!$D:$D,[1]Sheet1!$C:$C)</f>
        <v>114.3</v>
      </c>
      <c r="AE2632">
        <f>MIS[[#This Row],[OrderAverageTradedPrice]]*MIS[[#This Row],[OrderQuantity]]</f>
        <v>5874</v>
      </c>
      <c r="AF2632">
        <f>MIS[[#This Row],[LTP]]*MIS[[#This Row],[OrderQuantity]]</f>
        <v>4572</v>
      </c>
      <c r="AG2632">
        <f>IF(MIS[[#This Row],[OrderSide]]="SELL",MIS[[#This Row],[VALUE]]-MIS[[#This Row],[LIVE_VALUE]],MIS[[#This Row],[LIVE_VALUE]]-MIS[[#This Row],[VALUE]])</f>
        <v>-1302</v>
      </c>
      <c r="AH2632" t="str" cm="1">
        <f t="array" ref="AH2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2" t="str">
        <f>MIS[[#This Row],[TRADING SYMBOL]]</f>
        <v>SENSEX2552083400CE</v>
      </c>
      <c r="AJ2632" t="str">
        <f>IF(RIGHT(MIS[[#This Row],[Main/Hedge]],4)="MAIN","MAIN","HEDGE")</f>
        <v>MAIN</v>
      </c>
      <c r="AK2632" t="str" cm="1">
        <f t="array" ref="AK2632">_xlfn._xlws.FILTER(Table4[Column1],ISNUMBER(SEARCH(Table4[Column1],MIS[[#This Row],[OrderUniqueIdentifier]])),"")</f>
        <v>MS</v>
      </c>
    </row>
    <row r="2633" spans="1:37" x14ac:dyDescent="0.25">
      <c r="A2633" t="s">
        <v>71</v>
      </c>
      <c r="B2633" t="s">
        <v>1288</v>
      </c>
      <c r="C2633" t="s">
        <v>5649</v>
      </c>
      <c r="D2633" t="s">
        <v>72</v>
      </c>
      <c r="E2633" t="s">
        <v>211</v>
      </c>
      <c r="F2633" t="s">
        <v>98</v>
      </c>
      <c r="G2633" t="s">
        <v>74</v>
      </c>
      <c r="H2633" t="s">
        <v>75</v>
      </c>
      <c r="I2633" t="s">
        <v>76</v>
      </c>
      <c r="J2633" t="s">
        <v>77</v>
      </c>
      <c r="K2633">
        <v>80</v>
      </c>
      <c r="L2633" t="s">
        <v>77</v>
      </c>
      <c r="M2633" t="s">
        <v>78</v>
      </c>
      <c r="N2633" t="s">
        <v>5650</v>
      </c>
      <c r="O2633" t="s">
        <v>3214</v>
      </c>
      <c r="P2633" t="s">
        <v>3219</v>
      </c>
      <c r="Q2633" t="s">
        <v>213</v>
      </c>
      <c r="R2633" t="s">
        <v>79</v>
      </c>
      <c r="S2633" t="s">
        <v>40</v>
      </c>
      <c r="T2633" t="s">
        <v>214</v>
      </c>
      <c r="U2633" t="s">
        <v>100</v>
      </c>
      <c r="V2633" t="s">
        <v>80</v>
      </c>
      <c r="W2633">
        <v>83400</v>
      </c>
      <c r="X2633" t="s">
        <v>81</v>
      </c>
      <c r="Y2633">
        <v>80</v>
      </c>
      <c r="Z2633" t="s">
        <v>3216</v>
      </c>
      <c r="AA2633" t="s">
        <v>3220</v>
      </c>
      <c r="AB2633" t="s">
        <v>90</v>
      </c>
      <c r="AC2633" t="s">
        <v>84</v>
      </c>
      <c r="AD2633">
        <f>_xlfn.XLOOKUP(MIS[[#This Row],[TRADING SYMBOL]],[1]Sheet1!$D:$D,[1]Sheet1!$C:$C)</f>
        <v>114.3</v>
      </c>
      <c r="AE2633">
        <f>MIS[[#This Row],[OrderAverageTradedPrice]]*MIS[[#This Row],[OrderQuantity]]</f>
        <v>11809</v>
      </c>
      <c r="AF2633">
        <f>MIS[[#This Row],[LTP]]*MIS[[#This Row],[OrderQuantity]]</f>
        <v>9144</v>
      </c>
      <c r="AG2633">
        <f>IF(MIS[[#This Row],[OrderSide]]="SELL",MIS[[#This Row],[VALUE]]-MIS[[#This Row],[LIVE_VALUE]],MIS[[#This Row],[LIVE_VALUE]]-MIS[[#This Row],[VALUE]])</f>
        <v>-2665</v>
      </c>
      <c r="AH2633" t="str" cm="1">
        <f t="array" ref="AH2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3" t="str">
        <f>MIS[[#This Row],[TRADING SYMBOL]]</f>
        <v>SENSEX2552083400CE</v>
      </c>
      <c r="AJ2633" t="str">
        <f>IF(RIGHT(MIS[[#This Row],[Main/Hedge]],4)="MAIN","MAIN","HEDGE")</f>
        <v>MAIN</v>
      </c>
      <c r="AK2633" t="str" cm="1">
        <f t="array" ref="AK2633">_xlfn._xlws.FILTER(Table4[Column1],ISNUMBER(SEARCH(Table4[Column1],MIS[[#This Row],[OrderUniqueIdentifier]])),"")</f>
        <v>MS</v>
      </c>
    </row>
    <row r="2634" spans="1:37" x14ac:dyDescent="0.25">
      <c r="A2634" t="s">
        <v>71</v>
      </c>
      <c r="B2634" t="s">
        <v>1295</v>
      </c>
      <c r="C2634" t="s">
        <v>5678</v>
      </c>
      <c r="D2634" t="s">
        <v>72</v>
      </c>
      <c r="E2634" t="s">
        <v>744</v>
      </c>
      <c r="F2634" t="s">
        <v>98</v>
      </c>
      <c r="G2634" t="s">
        <v>74</v>
      </c>
      <c r="H2634" t="s">
        <v>75</v>
      </c>
      <c r="I2634" t="s">
        <v>76</v>
      </c>
      <c r="J2634" t="s">
        <v>77</v>
      </c>
      <c r="K2634">
        <v>80</v>
      </c>
      <c r="L2634" t="s">
        <v>77</v>
      </c>
      <c r="M2634" t="s">
        <v>78</v>
      </c>
      <c r="N2634" t="s">
        <v>4157</v>
      </c>
      <c r="O2634" t="s">
        <v>3214</v>
      </c>
      <c r="P2634" t="s">
        <v>3219</v>
      </c>
      <c r="Q2634" t="s">
        <v>747</v>
      </c>
      <c r="R2634" t="s">
        <v>79</v>
      </c>
      <c r="S2634" t="s">
        <v>40</v>
      </c>
      <c r="T2634" t="s">
        <v>748</v>
      </c>
      <c r="U2634" t="s">
        <v>100</v>
      </c>
      <c r="V2634" t="s">
        <v>80</v>
      </c>
      <c r="W2634">
        <v>83500</v>
      </c>
      <c r="X2634" t="s">
        <v>81</v>
      </c>
      <c r="Y2634">
        <v>80</v>
      </c>
      <c r="Z2634" t="s">
        <v>3216</v>
      </c>
      <c r="AA2634" t="s">
        <v>3220</v>
      </c>
      <c r="AB2634" t="s">
        <v>90</v>
      </c>
      <c r="AC2634" t="s">
        <v>84</v>
      </c>
      <c r="AD2634">
        <f>_xlfn.XLOOKUP(MIS[[#This Row],[TRADING SYMBOL]],[1]Sheet1!$D:$D,[1]Sheet1!$C:$C)</f>
        <v>99.8</v>
      </c>
      <c r="AE2634">
        <f>MIS[[#This Row],[OrderAverageTradedPrice]]*MIS[[#This Row],[OrderQuantity]]</f>
        <v>10400</v>
      </c>
      <c r="AF2634">
        <f>MIS[[#This Row],[LTP]]*MIS[[#This Row],[OrderQuantity]]</f>
        <v>7984</v>
      </c>
      <c r="AG2634">
        <f>IF(MIS[[#This Row],[OrderSide]]="SELL",MIS[[#This Row],[VALUE]]-MIS[[#This Row],[LIVE_VALUE]],MIS[[#This Row],[LIVE_VALUE]]-MIS[[#This Row],[VALUE]])</f>
        <v>-2416</v>
      </c>
      <c r="AH2634" t="str" cm="1">
        <f t="array" ref="AH2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4" t="str">
        <f>MIS[[#This Row],[TRADING SYMBOL]]</f>
        <v>SENSEX2552083500CE</v>
      </c>
      <c r="AJ2634" t="str">
        <f>IF(RIGHT(MIS[[#This Row],[Main/Hedge]],4)="MAIN","MAIN","HEDGE")</f>
        <v>MAIN</v>
      </c>
      <c r="AK2634" t="str" cm="1">
        <f t="array" ref="AK2634">_xlfn._xlws.FILTER(Table4[Column1],ISNUMBER(SEARCH(Table4[Column1],MIS[[#This Row],[OrderUniqueIdentifier]])),"")</f>
        <v>MS</v>
      </c>
    </row>
    <row r="2635" spans="1:37" x14ac:dyDescent="0.25">
      <c r="A2635" t="s">
        <v>71</v>
      </c>
      <c r="B2635" t="s">
        <v>1302</v>
      </c>
      <c r="C2635" t="s">
        <v>5702</v>
      </c>
      <c r="D2635" t="s">
        <v>72</v>
      </c>
      <c r="E2635" t="s">
        <v>211</v>
      </c>
      <c r="F2635" t="s">
        <v>98</v>
      </c>
      <c r="G2635" t="s">
        <v>74</v>
      </c>
      <c r="H2635" t="s">
        <v>75</v>
      </c>
      <c r="I2635" t="s">
        <v>76</v>
      </c>
      <c r="J2635" t="s">
        <v>77</v>
      </c>
      <c r="K2635">
        <v>20</v>
      </c>
      <c r="L2635" t="s">
        <v>77</v>
      </c>
      <c r="M2635" t="s">
        <v>78</v>
      </c>
      <c r="N2635" t="s">
        <v>3658</v>
      </c>
      <c r="O2635" t="s">
        <v>3219</v>
      </c>
      <c r="P2635" t="s">
        <v>3219</v>
      </c>
      <c r="Q2635" t="s">
        <v>213</v>
      </c>
      <c r="R2635" t="s">
        <v>79</v>
      </c>
      <c r="S2635" t="s">
        <v>40</v>
      </c>
      <c r="T2635" t="s">
        <v>214</v>
      </c>
      <c r="U2635" t="s">
        <v>100</v>
      </c>
      <c r="V2635" t="s">
        <v>80</v>
      </c>
      <c r="W2635">
        <v>83400</v>
      </c>
      <c r="X2635" t="s">
        <v>81</v>
      </c>
      <c r="Y2635">
        <v>20</v>
      </c>
      <c r="Z2635" t="s">
        <v>3220</v>
      </c>
      <c r="AA2635" t="s">
        <v>3220</v>
      </c>
      <c r="AB2635" t="s">
        <v>90</v>
      </c>
      <c r="AC2635" t="s">
        <v>84</v>
      </c>
      <c r="AD2635">
        <f>_xlfn.XLOOKUP(MIS[[#This Row],[TRADING SYMBOL]],[1]Sheet1!$D:$D,[1]Sheet1!$C:$C)</f>
        <v>114.3</v>
      </c>
      <c r="AE2635">
        <f>MIS[[#This Row],[OrderAverageTradedPrice]]*MIS[[#This Row],[OrderQuantity]]</f>
        <v>2944</v>
      </c>
      <c r="AF2635">
        <f>MIS[[#This Row],[LTP]]*MIS[[#This Row],[OrderQuantity]]</f>
        <v>2286</v>
      </c>
      <c r="AG2635">
        <f>IF(MIS[[#This Row],[OrderSide]]="SELL",MIS[[#This Row],[VALUE]]-MIS[[#This Row],[LIVE_VALUE]],MIS[[#This Row],[LIVE_VALUE]]-MIS[[#This Row],[VALUE]])</f>
        <v>-658</v>
      </c>
      <c r="AH2635" t="str" cm="1">
        <f t="array" ref="AH2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5" t="str">
        <f>MIS[[#This Row],[TRADING SYMBOL]]</f>
        <v>SENSEX2552083400CE</v>
      </c>
      <c r="AJ2635" t="str">
        <f>IF(RIGHT(MIS[[#This Row],[Main/Hedge]],4)="MAIN","MAIN","HEDGE")</f>
        <v>MAIN</v>
      </c>
      <c r="AK2635" t="str" cm="1">
        <f t="array" ref="AK2635">_xlfn._xlws.FILTER(Table4[Column1],ISNUMBER(SEARCH(Table4[Column1],MIS[[#This Row],[OrderUniqueIdentifier]])),"")</f>
        <v>MS</v>
      </c>
    </row>
    <row r="2636" spans="1:37" x14ac:dyDescent="0.25">
      <c r="A2636" t="s">
        <v>71</v>
      </c>
      <c r="B2636" t="s">
        <v>1305</v>
      </c>
      <c r="C2636" t="s">
        <v>5720</v>
      </c>
      <c r="D2636" t="s">
        <v>72</v>
      </c>
      <c r="E2636" t="s">
        <v>126</v>
      </c>
      <c r="F2636" t="s">
        <v>98</v>
      </c>
      <c r="G2636" t="s">
        <v>74</v>
      </c>
      <c r="H2636" t="s">
        <v>75</v>
      </c>
      <c r="I2636" t="s">
        <v>76</v>
      </c>
      <c r="J2636" t="s">
        <v>77</v>
      </c>
      <c r="K2636">
        <v>20</v>
      </c>
      <c r="L2636" t="s">
        <v>77</v>
      </c>
      <c r="M2636" t="s">
        <v>78</v>
      </c>
      <c r="N2636" t="s">
        <v>4646</v>
      </c>
      <c r="O2636" t="s">
        <v>3214</v>
      </c>
      <c r="P2636" t="s">
        <v>3219</v>
      </c>
      <c r="Q2636" t="s">
        <v>127</v>
      </c>
      <c r="R2636" t="s">
        <v>79</v>
      </c>
      <c r="S2636" t="s">
        <v>40</v>
      </c>
      <c r="T2636" t="s">
        <v>128</v>
      </c>
      <c r="U2636" t="s">
        <v>100</v>
      </c>
      <c r="V2636" t="s">
        <v>80</v>
      </c>
      <c r="W2636">
        <v>83300</v>
      </c>
      <c r="X2636" t="s">
        <v>81</v>
      </c>
      <c r="Y2636">
        <v>20</v>
      </c>
      <c r="Z2636" t="s">
        <v>3216</v>
      </c>
      <c r="AA2636" t="s">
        <v>3220</v>
      </c>
      <c r="AB2636" t="s">
        <v>90</v>
      </c>
      <c r="AC2636" t="s">
        <v>84</v>
      </c>
      <c r="AD2636">
        <f>_xlfn.XLOOKUP(MIS[[#This Row],[TRADING SYMBOL]],[1]Sheet1!$D:$D,[1]Sheet1!$C:$C)</f>
        <v>130.19999999999999</v>
      </c>
      <c r="AE2636">
        <f>MIS[[#This Row],[OrderAverageTradedPrice]]*MIS[[#This Row],[OrderQuantity]]</f>
        <v>3355</v>
      </c>
      <c r="AF2636">
        <f>MIS[[#This Row],[LTP]]*MIS[[#This Row],[OrderQuantity]]</f>
        <v>2604</v>
      </c>
      <c r="AG2636">
        <f>IF(MIS[[#This Row],[OrderSide]]="SELL",MIS[[#This Row],[VALUE]]-MIS[[#This Row],[LIVE_VALUE]],MIS[[#This Row],[LIVE_VALUE]]-MIS[[#This Row],[VALUE]])</f>
        <v>-751</v>
      </c>
      <c r="AH2636" t="str" cm="1">
        <f t="array" ref="AH2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6" t="str">
        <f>MIS[[#This Row],[TRADING SYMBOL]]</f>
        <v>SENSEX2552083300CE</v>
      </c>
      <c r="AJ2636" t="str">
        <f>IF(RIGHT(MIS[[#This Row],[Main/Hedge]],4)="MAIN","MAIN","HEDGE")</f>
        <v>MAIN</v>
      </c>
      <c r="AK2636" t="str" cm="1">
        <f t="array" ref="AK2636">_xlfn._xlws.FILTER(Table4[Column1],ISNUMBER(SEARCH(Table4[Column1],MIS[[#This Row],[OrderUniqueIdentifier]])),"")</f>
        <v>MS</v>
      </c>
    </row>
    <row r="2637" spans="1:37" x14ac:dyDescent="0.25">
      <c r="A2637" t="s">
        <v>71</v>
      </c>
      <c r="B2637" t="s">
        <v>1308</v>
      </c>
      <c r="C2637" t="s">
        <v>5745</v>
      </c>
      <c r="D2637" t="s">
        <v>72</v>
      </c>
      <c r="E2637" t="s">
        <v>126</v>
      </c>
      <c r="F2637" t="s">
        <v>98</v>
      </c>
      <c r="G2637" t="s">
        <v>74</v>
      </c>
      <c r="H2637" t="s">
        <v>75</v>
      </c>
      <c r="I2637" t="s">
        <v>76</v>
      </c>
      <c r="J2637" t="s">
        <v>77</v>
      </c>
      <c r="K2637">
        <v>80</v>
      </c>
      <c r="L2637" t="s">
        <v>77</v>
      </c>
      <c r="M2637" t="s">
        <v>78</v>
      </c>
      <c r="N2637" t="s">
        <v>5746</v>
      </c>
      <c r="O2637" t="s">
        <v>3214</v>
      </c>
      <c r="P2637" t="s">
        <v>3219</v>
      </c>
      <c r="Q2637" t="s">
        <v>127</v>
      </c>
      <c r="R2637" t="s">
        <v>79</v>
      </c>
      <c r="S2637" t="s">
        <v>40</v>
      </c>
      <c r="T2637" t="s">
        <v>128</v>
      </c>
      <c r="U2637" t="s">
        <v>100</v>
      </c>
      <c r="V2637" t="s">
        <v>80</v>
      </c>
      <c r="W2637">
        <v>83300</v>
      </c>
      <c r="X2637" t="s">
        <v>81</v>
      </c>
      <c r="Y2637">
        <v>80</v>
      </c>
      <c r="Z2637" t="s">
        <v>3216</v>
      </c>
      <c r="AA2637" t="s">
        <v>3220</v>
      </c>
      <c r="AB2637" t="s">
        <v>90</v>
      </c>
      <c r="AC2637" t="s">
        <v>84</v>
      </c>
      <c r="AD2637">
        <f>_xlfn.XLOOKUP(MIS[[#This Row],[TRADING SYMBOL]],[1]Sheet1!$D:$D,[1]Sheet1!$C:$C)</f>
        <v>130.19999999999999</v>
      </c>
      <c r="AE2637">
        <f>MIS[[#This Row],[OrderAverageTradedPrice]]*MIS[[#This Row],[OrderQuantity]]</f>
        <v>13453</v>
      </c>
      <c r="AF2637">
        <f>MIS[[#This Row],[LTP]]*MIS[[#This Row],[OrderQuantity]]</f>
        <v>10416</v>
      </c>
      <c r="AG2637">
        <f>IF(MIS[[#This Row],[OrderSide]]="SELL",MIS[[#This Row],[VALUE]]-MIS[[#This Row],[LIVE_VALUE]],MIS[[#This Row],[LIVE_VALUE]]-MIS[[#This Row],[VALUE]])</f>
        <v>-3037</v>
      </c>
      <c r="AH2637" t="str" cm="1">
        <f t="array" ref="AH2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7" t="str">
        <f>MIS[[#This Row],[TRADING SYMBOL]]</f>
        <v>SENSEX2552083300CE</v>
      </c>
      <c r="AJ2637" t="str">
        <f>IF(RIGHT(MIS[[#This Row],[Main/Hedge]],4)="MAIN","MAIN","HEDGE")</f>
        <v>MAIN</v>
      </c>
      <c r="AK2637" t="str" cm="1">
        <f t="array" ref="AK2637">_xlfn._xlws.FILTER(Table4[Column1],ISNUMBER(SEARCH(Table4[Column1],MIS[[#This Row],[OrderUniqueIdentifier]])),"")</f>
        <v>MS</v>
      </c>
    </row>
    <row r="2638" spans="1:37" x14ac:dyDescent="0.25">
      <c r="A2638" t="s">
        <v>71</v>
      </c>
      <c r="B2638" t="s">
        <v>1316</v>
      </c>
      <c r="C2638" t="s">
        <v>5783</v>
      </c>
      <c r="D2638" t="s">
        <v>72</v>
      </c>
      <c r="E2638" t="s">
        <v>120</v>
      </c>
      <c r="F2638" t="s">
        <v>98</v>
      </c>
      <c r="G2638" t="s">
        <v>74</v>
      </c>
      <c r="H2638" t="s">
        <v>75</v>
      </c>
      <c r="I2638" t="s">
        <v>76</v>
      </c>
      <c r="J2638" t="s">
        <v>77</v>
      </c>
      <c r="K2638">
        <v>60</v>
      </c>
      <c r="L2638" t="s">
        <v>77</v>
      </c>
      <c r="M2638" t="s">
        <v>78</v>
      </c>
      <c r="N2638" t="s">
        <v>5784</v>
      </c>
      <c r="O2638" t="s">
        <v>3214</v>
      </c>
      <c r="P2638" t="s">
        <v>3219</v>
      </c>
      <c r="Q2638" t="s">
        <v>121</v>
      </c>
      <c r="R2638" t="s">
        <v>79</v>
      </c>
      <c r="S2638" t="s">
        <v>40</v>
      </c>
      <c r="T2638" t="s">
        <v>122</v>
      </c>
      <c r="U2638" t="s">
        <v>100</v>
      </c>
      <c r="V2638" t="s">
        <v>80</v>
      </c>
      <c r="W2638">
        <v>81100</v>
      </c>
      <c r="X2638" t="s">
        <v>85</v>
      </c>
      <c r="Y2638">
        <v>60</v>
      </c>
      <c r="Z2638" t="s">
        <v>3216</v>
      </c>
      <c r="AA2638" t="s">
        <v>3220</v>
      </c>
      <c r="AB2638" t="s">
        <v>107</v>
      </c>
      <c r="AC2638" t="s">
        <v>84</v>
      </c>
      <c r="AD2638">
        <f>_xlfn.XLOOKUP(MIS[[#This Row],[TRADING SYMBOL]],[1]Sheet1!$D:$D,[1]Sheet1!$C:$C)</f>
        <v>100.2</v>
      </c>
      <c r="AE2638">
        <f>MIS[[#This Row],[OrderAverageTradedPrice]]*MIS[[#This Row],[OrderQuantity]]</f>
        <v>10074.99999999996</v>
      </c>
      <c r="AF2638">
        <f>MIS[[#This Row],[LTP]]*MIS[[#This Row],[OrderQuantity]]</f>
        <v>6012</v>
      </c>
      <c r="AG2638">
        <f>IF(MIS[[#This Row],[OrderSide]]="SELL",MIS[[#This Row],[VALUE]]-MIS[[#This Row],[LIVE_VALUE]],MIS[[#This Row],[LIVE_VALUE]]-MIS[[#This Row],[VALUE]])</f>
        <v>-4062.99999999996</v>
      </c>
      <c r="AH2638" t="str" cm="1">
        <f t="array" ref="AH2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8" t="str">
        <f>MIS[[#This Row],[TRADING SYMBOL]]</f>
        <v>SENSEX2552081100PE</v>
      </c>
      <c r="AJ2638" t="str">
        <f>IF(RIGHT(MIS[[#This Row],[Main/Hedge]],4)="MAIN","MAIN","HEDGE")</f>
        <v>MAIN</v>
      </c>
      <c r="AK2638" t="str" cm="1">
        <f t="array" ref="AK2638">_xlfn._xlws.FILTER(Table4[Column1],ISNUMBER(SEARCH(Table4[Column1],MIS[[#This Row],[OrderUniqueIdentifier]])),"")</f>
        <v>MS</v>
      </c>
    </row>
    <row r="2639" spans="1:37" x14ac:dyDescent="0.25">
      <c r="A2639" t="s">
        <v>1414</v>
      </c>
      <c r="B2639" t="s">
        <v>1415</v>
      </c>
      <c r="C2639" t="s">
        <v>6134</v>
      </c>
      <c r="D2639" t="s">
        <v>72</v>
      </c>
      <c r="E2639" t="s">
        <v>120</v>
      </c>
      <c r="F2639" t="s">
        <v>98</v>
      </c>
      <c r="G2639" t="s">
        <v>74</v>
      </c>
      <c r="H2639" t="s">
        <v>75</v>
      </c>
      <c r="I2639" t="s">
        <v>76</v>
      </c>
      <c r="J2639" t="s">
        <v>77</v>
      </c>
      <c r="K2639">
        <v>200</v>
      </c>
      <c r="L2639" t="s">
        <v>77</v>
      </c>
      <c r="M2639" t="s">
        <v>78</v>
      </c>
      <c r="N2639" t="s">
        <v>6135</v>
      </c>
      <c r="O2639" t="s">
        <v>3219</v>
      </c>
      <c r="P2639" t="s">
        <v>3219</v>
      </c>
      <c r="Q2639" t="s">
        <v>121</v>
      </c>
      <c r="R2639" t="s">
        <v>79</v>
      </c>
      <c r="S2639" t="s">
        <v>3964</v>
      </c>
      <c r="T2639" t="s">
        <v>122</v>
      </c>
      <c r="U2639" t="s">
        <v>100</v>
      </c>
      <c r="V2639" t="s">
        <v>80</v>
      </c>
      <c r="W2639">
        <v>81100</v>
      </c>
      <c r="X2639" t="s">
        <v>85</v>
      </c>
      <c r="Y2639">
        <v>200</v>
      </c>
      <c r="Z2639" t="s">
        <v>3220</v>
      </c>
      <c r="AA2639" t="s">
        <v>3220</v>
      </c>
      <c r="AB2639" t="s">
        <v>107</v>
      </c>
      <c r="AC2639" t="s">
        <v>84</v>
      </c>
      <c r="AD2639">
        <f>_xlfn.XLOOKUP(MIS[[#This Row],[TRADING SYMBOL]],[1]Sheet1!$D:$D,[1]Sheet1!$C:$C)</f>
        <v>100.2</v>
      </c>
      <c r="AE2639">
        <f>MIS[[#This Row],[OrderAverageTradedPrice]]*MIS[[#This Row],[OrderQuantity]]</f>
        <v>33512</v>
      </c>
      <c r="AF2639">
        <f>MIS[[#This Row],[LTP]]*MIS[[#This Row],[OrderQuantity]]</f>
        <v>20040</v>
      </c>
      <c r="AG2639">
        <f>IF(MIS[[#This Row],[OrderSide]]="SELL",MIS[[#This Row],[VALUE]]-MIS[[#This Row],[LIVE_VALUE]],MIS[[#This Row],[LIVE_VALUE]]-MIS[[#This Row],[VALUE]])</f>
        <v>-13472</v>
      </c>
      <c r="AH2639" t="str" cm="1">
        <f t="array" ref="AH2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9" t="str">
        <f>MIS[[#This Row],[TRADING SYMBOL]]</f>
        <v>SENSEX2552081100PE</v>
      </c>
      <c r="AJ2639" t="str">
        <f>IF(RIGHT(MIS[[#This Row],[Main/Hedge]],4)="MAIN","MAIN","HEDGE")</f>
        <v>MAIN</v>
      </c>
      <c r="AK2639" t="str" cm="1">
        <f t="array" ref="AK2639">_xlfn._xlws.FILTER(Table4[Column1],ISNUMBER(SEARCH(Table4[Column1],MIS[[#This Row],[OrderUniqueIdentifier]])),"")</f>
        <v>MS</v>
      </c>
    </row>
    <row r="2640" spans="1:37" x14ac:dyDescent="0.25">
      <c r="A2640" t="s">
        <v>1414</v>
      </c>
      <c r="B2640" t="s">
        <v>1431</v>
      </c>
      <c r="C2640" t="s">
        <v>6192</v>
      </c>
      <c r="D2640" t="s">
        <v>72</v>
      </c>
      <c r="E2640" t="s">
        <v>172</v>
      </c>
      <c r="F2640" t="s">
        <v>98</v>
      </c>
      <c r="G2640" t="s">
        <v>74</v>
      </c>
      <c r="H2640" t="s">
        <v>75</v>
      </c>
      <c r="I2640" t="s">
        <v>76</v>
      </c>
      <c r="J2640" t="s">
        <v>77</v>
      </c>
      <c r="K2640">
        <v>20</v>
      </c>
      <c r="L2640" t="s">
        <v>77</v>
      </c>
      <c r="M2640" t="s">
        <v>78</v>
      </c>
      <c r="N2640" t="s">
        <v>6193</v>
      </c>
      <c r="O2640" t="s">
        <v>3219</v>
      </c>
      <c r="P2640" t="s">
        <v>3219</v>
      </c>
      <c r="Q2640" t="s">
        <v>173</v>
      </c>
      <c r="R2640" t="s">
        <v>79</v>
      </c>
      <c r="S2640" t="s">
        <v>3964</v>
      </c>
      <c r="T2640" t="s">
        <v>174</v>
      </c>
      <c r="U2640" t="s">
        <v>100</v>
      </c>
      <c r="V2640" t="s">
        <v>80</v>
      </c>
      <c r="W2640">
        <v>81200</v>
      </c>
      <c r="X2640" t="s">
        <v>85</v>
      </c>
      <c r="Y2640">
        <v>20</v>
      </c>
      <c r="Z2640" t="s">
        <v>3220</v>
      </c>
      <c r="AA2640" t="s">
        <v>3220</v>
      </c>
      <c r="AB2640" t="s">
        <v>107</v>
      </c>
      <c r="AC2640" t="s">
        <v>84</v>
      </c>
      <c r="AD2640">
        <f>_xlfn.XLOOKUP(MIS[[#This Row],[TRADING SYMBOL]],[1]Sheet1!$D:$D,[1]Sheet1!$C:$C)</f>
        <v>110.75</v>
      </c>
      <c r="AE2640">
        <f>MIS[[#This Row],[OrderAverageTradedPrice]]*MIS[[#This Row],[OrderQuantity]]</f>
        <v>3685</v>
      </c>
      <c r="AF2640">
        <f>MIS[[#This Row],[LTP]]*MIS[[#This Row],[OrderQuantity]]</f>
        <v>2215</v>
      </c>
      <c r="AG2640">
        <f>IF(MIS[[#This Row],[OrderSide]]="SELL",MIS[[#This Row],[VALUE]]-MIS[[#This Row],[LIVE_VALUE]],MIS[[#This Row],[LIVE_VALUE]]-MIS[[#This Row],[VALUE]])</f>
        <v>-1470</v>
      </c>
      <c r="AH2640" t="str" cm="1">
        <f t="array" ref="AH2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0" t="str">
        <f>MIS[[#This Row],[TRADING SYMBOL]]</f>
        <v>SENSEX2552081200PE</v>
      </c>
      <c r="AJ2640" t="str">
        <f>IF(RIGHT(MIS[[#This Row],[Main/Hedge]],4)="MAIN","MAIN","HEDGE")</f>
        <v>MAIN</v>
      </c>
      <c r="AK2640" t="str" cm="1">
        <f t="array" ref="AK2640">_xlfn._xlws.FILTER(Table4[Column1],ISNUMBER(SEARCH(Table4[Column1],MIS[[#This Row],[OrderUniqueIdentifier]])),"")</f>
        <v>MS</v>
      </c>
    </row>
    <row r="2641" spans="1:37" x14ac:dyDescent="0.25">
      <c r="A2641" t="s">
        <v>71</v>
      </c>
      <c r="B2641" t="s">
        <v>454</v>
      </c>
      <c r="C2641" t="s">
        <v>5813</v>
      </c>
      <c r="D2641" t="s">
        <v>72</v>
      </c>
      <c r="E2641" t="s">
        <v>3226</v>
      </c>
      <c r="F2641" t="s">
        <v>98</v>
      </c>
      <c r="G2641" t="s">
        <v>74</v>
      </c>
      <c r="H2641" t="s">
        <v>75</v>
      </c>
      <c r="I2641" t="s">
        <v>76</v>
      </c>
      <c r="J2641" t="s">
        <v>77</v>
      </c>
      <c r="K2641">
        <v>40</v>
      </c>
      <c r="L2641" t="s">
        <v>77</v>
      </c>
      <c r="M2641" t="s">
        <v>78</v>
      </c>
      <c r="N2641" t="s">
        <v>5814</v>
      </c>
      <c r="O2641" t="s">
        <v>3223</v>
      </c>
      <c r="P2641" t="s">
        <v>3223</v>
      </c>
      <c r="Q2641" t="s">
        <v>3229</v>
      </c>
      <c r="R2641" t="s">
        <v>79</v>
      </c>
      <c r="S2641" t="s">
        <v>40</v>
      </c>
      <c r="T2641" t="s">
        <v>3230</v>
      </c>
      <c r="U2641" t="s">
        <v>100</v>
      </c>
      <c r="V2641" t="s">
        <v>80</v>
      </c>
      <c r="W2641">
        <v>81300</v>
      </c>
      <c r="X2641" t="s">
        <v>85</v>
      </c>
      <c r="Y2641">
        <v>40</v>
      </c>
      <c r="Z2641" t="s">
        <v>3224</v>
      </c>
      <c r="AA2641" t="s">
        <v>3224</v>
      </c>
      <c r="AB2641" t="s">
        <v>107</v>
      </c>
      <c r="AC2641" t="s">
        <v>84</v>
      </c>
      <c r="AD2641">
        <f>_xlfn.XLOOKUP(MIS[[#This Row],[TRADING SYMBOL]],[1]Sheet1!$D:$D,[1]Sheet1!$C:$C)</f>
        <v>124</v>
      </c>
      <c r="AE2641">
        <f>MIS[[#This Row],[OrderAverageTradedPrice]]*MIS[[#This Row],[OrderQuantity]]</f>
        <v>8176</v>
      </c>
      <c r="AF2641">
        <f>MIS[[#This Row],[LTP]]*MIS[[#This Row],[OrderQuantity]]</f>
        <v>4960</v>
      </c>
      <c r="AG2641">
        <f>IF(MIS[[#This Row],[OrderSide]]="SELL",MIS[[#This Row],[VALUE]]-MIS[[#This Row],[LIVE_VALUE]],MIS[[#This Row],[LIVE_VALUE]]-MIS[[#This Row],[VALUE]])</f>
        <v>-3216</v>
      </c>
      <c r="AH2641" t="str" cm="1">
        <f t="array" ref="AH2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1" t="str">
        <f>MIS[[#This Row],[TRADING SYMBOL]]</f>
        <v>SENSEX2552081300PE</v>
      </c>
      <c r="AJ2641" t="str">
        <f>IF(RIGHT(MIS[[#This Row],[Main/Hedge]],4)="MAIN","MAIN","HEDGE")</f>
        <v>MAIN</v>
      </c>
      <c r="AK2641" t="str" cm="1">
        <f t="array" ref="AK2641">_xlfn._xlws.FILTER(Table4[Column1],ISNUMBER(SEARCH(Table4[Column1],MIS[[#This Row],[OrderUniqueIdentifier]])),"")</f>
        <v>MS</v>
      </c>
    </row>
    <row r="2642" spans="1:37" x14ac:dyDescent="0.25">
      <c r="A2642" t="s">
        <v>71</v>
      </c>
      <c r="B2642" t="s">
        <v>482</v>
      </c>
      <c r="C2642" t="s">
        <v>3221</v>
      </c>
      <c r="D2642" t="s">
        <v>72</v>
      </c>
      <c r="E2642" t="s">
        <v>744</v>
      </c>
      <c r="F2642" t="s">
        <v>98</v>
      </c>
      <c r="G2642" t="s">
        <v>74</v>
      </c>
      <c r="H2642" t="s">
        <v>75</v>
      </c>
      <c r="I2642" t="s">
        <v>76</v>
      </c>
      <c r="J2642" t="s">
        <v>77</v>
      </c>
      <c r="K2642">
        <v>40</v>
      </c>
      <c r="L2642" t="s">
        <v>77</v>
      </c>
      <c r="M2642" t="s">
        <v>78</v>
      </c>
      <c r="N2642" t="s">
        <v>3222</v>
      </c>
      <c r="O2642" t="s">
        <v>3219</v>
      </c>
      <c r="P2642" t="s">
        <v>3223</v>
      </c>
      <c r="Q2642" t="s">
        <v>747</v>
      </c>
      <c r="R2642" t="s">
        <v>79</v>
      </c>
      <c r="S2642" t="s">
        <v>40</v>
      </c>
      <c r="T2642" t="s">
        <v>748</v>
      </c>
      <c r="U2642" t="s">
        <v>100</v>
      </c>
      <c r="V2642" t="s">
        <v>80</v>
      </c>
      <c r="W2642">
        <v>83500</v>
      </c>
      <c r="X2642" t="s">
        <v>81</v>
      </c>
      <c r="Y2642">
        <v>40</v>
      </c>
      <c r="Z2642" t="s">
        <v>3220</v>
      </c>
      <c r="AA2642" t="s">
        <v>3224</v>
      </c>
      <c r="AB2642" t="s">
        <v>90</v>
      </c>
      <c r="AC2642" t="s">
        <v>84</v>
      </c>
      <c r="AD2642">
        <f>_xlfn.XLOOKUP(MIS[[#This Row],[TRADING SYMBOL]],[1]Sheet1!$D:$D,[1]Sheet1!$C:$C)</f>
        <v>99.8</v>
      </c>
      <c r="AE2642">
        <f>MIS[[#This Row],[OrderAverageTradedPrice]]*MIS[[#This Row],[OrderQuantity]]</f>
        <v>5170</v>
      </c>
      <c r="AF2642">
        <f>MIS[[#This Row],[LTP]]*MIS[[#This Row],[OrderQuantity]]</f>
        <v>3992</v>
      </c>
      <c r="AG2642">
        <f>IF(MIS[[#This Row],[OrderSide]]="SELL",MIS[[#This Row],[VALUE]]-MIS[[#This Row],[LIVE_VALUE]],MIS[[#This Row],[LIVE_VALUE]]-MIS[[#This Row],[VALUE]])</f>
        <v>-1178</v>
      </c>
      <c r="AH2642" t="str" cm="1">
        <f t="array" ref="AH2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2" t="str">
        <f>MIS[[#This Row],[TRADING SYMBOL]]</f>
        <v>SENSEX2552083500CE</v>
      </c>
      <c r="AJ2642" t="str">
        <f>IF(RIGHT(MIS[[#This Row],[Main/Hedge]],4)="MAIN","MAIN","HEDGE")</f>
        <v>MAIN</v>
      </c>
      <c r="AK2642" t="str" cm="1">
        <f t="array" ref="AK2642">_xlfn._xlws.FILTER(Table4[Column1],ISNUMBER(SEARCH(Table4[Column1],MIS[[#This Row],[OrderUniqueIdentifier]])),"")</f>
        <v>MS</v>
      </c>
    </row>
    <row r="2643" spans="1:37" x14ac:dyDescent="0.25">
      <c r="A2643" t="s">
        <v>71</v>
      </c>
      <c r="B2643" t="s">
        <v>491</v>
      </c>
      <c r="C2643" t="s">
        <v>3284</v>
      </c>
      <c r="D2643" t="s">
        <v>72</v>
      </c>
      <c r="E2643" t="s">
        <v>172</v>
      </c>
      <c r="F2643" t="s">
        <v>98</v>
      </c>
      <c r="G2643" t="s">
        <v>74</v>
      </c>
      <c r="H2643" t="s">
        <v>75</v>
      </c>
      <c r="I2643" t="s">
        <v>76</v>
      </c>
      <c r="J2643" t="s">
        <v>77</v>
      </c>
      <c r="K2643">
        <v>120</v>
      </c>
      <c r="L2643" t="s">
        <v>77</v>
      </c>
      <c r="M2643" t="s">
        <v>78</v>
      </c>
      <c r="N2643" t="s">
        <v>3285</v>
      </c>
      <c r="O2643" t="s">
        <v>3219</v>
      </c>
      <c r="P2643" t="s">
        <v>3223</v>
      </c>
      <c r="Q2643" t="s">
        <v>173</v>
      </c>
      <c r="R2643" t="s">
        <v>79</v>
      </c>
      <c r="S2643" t="s">
        <v>40</v>
      </c>
      <c r="T2643" t="s">
        <v>174</v>
      </c>
      <c r="U2643" t="s">
        <v>100</v>
      </c>
      <c r="V2643" t="s">
        <v>80</v>
      </c>
      <c r="W2643">
        <v>81200</v>
      </c>
      <c r="X2643" t="s">
        <v>85</v>
      </c>
      <c r="Y2643">
        <v>120</v>
      </c>
      <c r="Z2643" t="s">
        <v>3220</v>
      </c>
      <c r="AA2643" t="s">
        <v>3224</v>
      </c>
      <c r="AB2643" t="s">
        <v>107</v>
      </c>
      <c r="AC2643" t="s">
        <v>84</v>
      </c>
      <c r="AD2643">
        <f>_xlfn.XLOOKUP(MIS[[#This Row],[TRADING SYMBOL]],[1]Sheet1!$D:$D,[1]Sheet1!$C:$C)</f>
        <v>110.75</v>
      </c>
      <c r="AE2643">
        <f>MIS[[#This Row],[OrderAverageTradedPrice]]*MIS[[#This Row],[OrderQuantity]]</f>
        <v>22354.99999999992</v>
      </c>
      <c r="AF2643">
        <f>MIS[[#This Row],[LTP]]*MIS[[#This Row],[OrderQuantity]]</f>
        <v>13290</v>
      </c>
      <c r="AG2643">
        <f>IF(MIS[[#This Row],[OrderSide]]="SELL",MIS[[#This Row],[VALUE]]-MIS[[#This Row],[LIVE_VALUE]],MIS[[#This Row],[LIVE_VALUE]]-MIS[[#This Row],[VALUE]])</f>
        <v>-9064.99999999992</v>
      </c>
      <c r="AH2643" t="str" cm="1">
        <f t="array" ref="AH2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3" t="str">
        <f>MIS[[#This Row],[TRADING SYMBOL]]</f>
        <v>SENSEX2552081200PE</v>
      </c>
      <c r="AJ2643" t="str">
        <f>IF(RIGHT(MIS[[#This Row],[Main/Hedge]],4)="MAIN","MAIN","HEDGE")</f>
        <v>MAIN</v>
      </c>
      <c r="AK2643" t="str" cm="1">
        <f t="array" ref="AK2643">_xlfn._xlws.FILTER(Table4[Column1],ISNUMBER(SEARCH(Table4[Column1],MIS[[#This Row],[OrderUniqueIdentifier]])),"")</f>
        <v>MS</v>
      </c>
    </row>
    <row r="2644" spans="1:37" x14ac:dyDescent="0.25">
      <c r="A2644" t="s">
        <v>71</v>
      </c>
      <c r="B2644" t="s">
        <v>515</v>
      </c>
      <c r="C2644" t="s">
        <v>3320</v>
      </c>
      <c r="D2644" t="s">
        <v>72</v>
      </c>
      <c r="E2644" t="s">
        <v>120</v>
      </c>
      <c r="F2644" t="s">
        <v>98</v>
      </c>
      <c r="G2644" t="s">
        <v>74</v>
      </c>
      <c r="H2644" t="s">
        <v>75</v>
      </c>
      <c r="I2644" t="s">
        <v>76</v>
      </c>
      <c r="J2644" t="s">
        <v>77</v>
      </c>
      <c r="K2644">
        <v>180</v>
      </c>
      <c r="L2644" t="s">
        <v>77</v>
      </c>
      <c r="M2644" t="s">
        <v>78</v>
      </c>
      <c r="N2644" t="s">
        <v>3321</v>
      </c>
      <c r="O2644" t="s">
        <v>3219</v>
      </c>
      <c r="P2644" t="s">
        <v>3223</v>
      </c>
      <c r="Q2644" t="s">
        <v>121</v>
      </c>
      <c r="R2644" t="s">
        <v>79</v>
      </c>
      <c r="S2644" t="s">
        <v>40</v>
      </c>
      <c r="T2644" t="s">
        <v>122</v>
      </c>
      <c r="U2644" t="s">
        <v>100</v>
      </c>
      <c r="V2644" t="s">
        <v>80</v>
      </c>
      <c r="W2644">
        <v>81100</v>
      </c>
      <c r="X2644" t="s">
        <v>85</v>
      </c>
      <c r="Y2644">
        <v>180</v>
      </c>
      <c r="Z2644" t="s">
        <v>3220</v>
      </c>
      <c r="AA2644" t="s">
        <v>3224</v>
      </c>
      <c r="AB2644" t="s">
        <v>107</v>
      </c>
      <c r="AC2644" t="s">
        <v>84</v>
      </c>
      <c r="AD2644">
        <f>_xlfn.XLOOKUP(MIS[[#This Row],[TRADING SYMBOL]],[1]Sheet1!$D:$D,[1]Sheet1!$C:$C)</f>
        <v>100.2</v>
      </c>
      <c r="AE2644">
        <f>MIS[[#This Row],[OrderAverageTradedPrice]]*MIS[[#This Row],[OrderQuantity]]</f>
        <v>30533.999999999942</v>
      </c>
      <c r="AF2644">
        <f>MIS[[#This Row],[LTP]]*MIS[[#This Row],[OrderQuantity]]</f>
        <v>18036</v>
      </c>
      <c r="AG2644">
        <f>IF(MIS[[#This Row],[OrderSide]]="SELL",MIS[[#This Row],[VALUE]]-MIS[[#This Row],[LIVE_VALUE]],MIS[[#This Row],[LIVE_VALUE]]-MIS[[#This Row],[VALUE]])</f>
        <v>-12497.999999999942</v>
      </c>
      <c r="AH2644" t="str" cm="1">
        <f t="array" ref="AH2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4" t="str">
        <f>MIS[[#This Row],[TRADING SYMBOL]]</f>
        <v>SENSEX2552081100PE</v>
      </c>
      <c r="AJ2644" t="str">
        <f>IF(RIGHT(MIS[[#This Row],[Main/Hedge]],4)="MAIN","MAIN","HEDGE")</f>
        <v>MAIN</v>
      </c>
      <c r="AK2644" t="str" cm="1">
        <f t="array" ref="AK2644">_xlfn._xlws.FILTER(Table4[Column1],ISNUMBER(SEARCH(Table4[Column1],MIS[[#This Row],[OrderUniqueIdentifier]])),"")</f>
        <v>MS</v>
      </c>
    </row>
    <row r="2645" spans="1:37" x14ac:dyDescent="0.25">
      <c r="A2645" t="s">
        <v>71</v>
      </c>
      <c r="B2645" t="s">
        <v>529</v>
      </c>
      <c r="C2645" t="s">
        <v>3350</v>
      </c>
      <c r="D2645" t="s">
        <v>72</v>
      </c>
      <c r="E2645" t="s">
        <v>3226</v>
      </c>
      <c r="F2645" t="s">
        <v>98</v>
      </c>
      <c r="G2645" t="s">
        <v>74</v>
      </c>
      <c r="H2645" t="s">
        <v>75</v>
      </c>
      <c r="I2645" t="s">
        <v>76</v>
      </c>
      <c r="J2645" t="s">
        <v>77</v>
      </c>
      <c r="K2645">
        <v>80</v>
      </c>
      <c r="L2645" t="s">
        <v>77</v>
      </c>
      <c r="M2645" t="s">
        <v>78</v>
      </c>
      <c r="N2645" t="s">
        <v>3351</v>
      </c>
      <c r="O2645" t="s">
        <v>3219</v>
      </c>
      <c r="P2645" t="s">
        <v>3223</v>
      </c>
      <c r="Q2645" t="s">
        <v>3229</v>
      </c>
      <c r="R2645" t="s">
        <v>79</v>
      </c>
      <c r="S2645" t="s">
        <v>40</v>
      </c>
      <c r="T2645" t="s">
        <v>3230</v>
      </c>
      <c r="U2645" t="s">
        <v>100</v>
      </c>
      <c r="V2645" t="s">
        <v>80</v>
      </c>
      <c r="W2645">
        <v>81300</v>
      </c>
      <c r="X2645" t="s">
        <v>85</v>
      </c>
      <c r="Y2645">
        <v>80</v>
      </c>
      <c r="Z2645" t="s">
        <v>3220</v>
      </c>
      <c r="AA2645" t="s">
        <v>3224</v>
      </c>
      <c r="AB2645" t="s">
        <v>107</v>
      </c>
      <c r="AC2645" t="s">
        <v>84</v>
      </c>
      <c r="AD2645">
        <f>_xlfn.XLOOKUP(MIS[[#This Row],[TRADING SYMBOL]],[1]Sheet1!$D:$D,[1]Sheet1!$C:$C)</f>
        <v>124</v>
      </c>
      <c r="AE2645">
        <f>MIS[[#This Row],[OrderAverageTradedPrice]]*MIS[[#This Row],[OrderQuantity]]</f>
        <v>16269</v>
      </c>
      <c r="AF2645">
        <f>MIS[[#This Row],[LTP]]*MIS[[#This Row],[OrderQuantity]]</f>
        <v>9920</v>
      </c>
      <c r="AG2645">
        <f>IF(MIS[[#This Row],[OrderSide]]="SELL",MIS[[#This Row],[VALUE]]-MIS[[#This Row],[LIVE_VALUE]],MIS[[#This Row],[LIVE_VALUE]]-MIS[[#This Row],[VALUE]])</f>
        <v>-6349</v>
      </c>
      <c r="AH2645" t="str" cm="1">
        <f t="array" ref="AH2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5" t="str">
        <f>MIS[[#This Row],[TRADING SYMBOL]]</f>
        <v>SENSEX2552081300PE</v>
      </c>
      <c r="AJ2645" t="str">
        <f>IF(RIGHT(MIS[[#This Row],[Main/Hedge]],4)="MAIN","MAIN","HEDGE")</f>
        <v>MAIN</v>
      </c>
      <c r="AK2645" t="str" cm="1">
        <f t="array" ref="AK2645">_xlfn._xlws.FILTER(Table4[Column1],ISNUMBER(SEARCH(Table4[Column1],MIS[[#This Row],[OrderUniqueIdentifier]])),"")</f>
        <v>MS</v>
      </c>
    </row>
    <row r="2646" spans="1:37" x14ac:dyDescent="0.25">
      <c r="A2646" t="s">
        <v>71</v>
      </c>
      <c r="B2646" t="s">
        <v>540</v>
      </c>
      <c r="C2646" t="s">
        <v>3379</v>
      </c>
      <c r="D2646" t="s">
        <v>72</v>
      </c>
      <c r="E2646" t="s">
        <v>744</v>
      </c>
      <c r="F2646" t="s">
        <v>98</v>
      </c>
      <c r="G2646" t="s">
        <v>74</v>
      </c>
      <c r="H2646" t="s">
        <v>75</v>
      </c>
      <c r="I2646" t="s">
        <v>76</v>
      </c>
      <c r="J2646" t="s">
        <v>77</v>
      </c>
      <c r="K2646">
        <v>40</v>
      </c>
      <c r="L2646" t="s">
        <v>77</v>
      </c>
      <c r="M2646" t="s">
        <v>78</v>
      </c>
      <c r="N2646" t="s">
        <v>3380</v>
      </c>
      <c r="O2646" t="s">
        <v>3219</v>
      </c>
      <c r="P2646" t="s">
        <v>3223</v>
      </c>
      <c r="Q2646" t="s">
        <v>747</v>
      </c>
      <c r="R2646" t="s">
        <v>79</v>
      </c>
      <c r="S2646" t="s">
        <v>40</v>
      </c>
      <c r="T2646" t="s">
        <v>748</v>
      </c>
      <c r="U2646" t="s">
        <v>100</v>
      </c>
      <c r="V2646" t="s">
        <v>80</v>
      </c>
      <c r="W2646">
        <v>83500</v>
      </c>
      <c r="X2646" t="s">
        <v>81</v>
      </c>
      <c r="Y2646">
        <v>40</v>
      </c>
      <c r="Z2646" t="s">
        <v>3220</v>
      </c>
      <c r="AA2646" t="s">
        <v>3224</v>
      </c>
      <c r="AB2646" t="s">
        <v>90</v>
      </c>
      <c r="AC2646" t="s">
        <v>84</v>
      </c>
      <c r="AD2646">
        <f>_xlfn.XLOOKUP(MIS[[#This Row],[TRADING SYMBOL]],[1]Sheet1!$D:$D,[1]Sheet1!$C:$C)</f>
        <v>99.8</v>
      </c>
      <c r="AE2646">
        <f>MIS[[#This Row],[OrderAverageTradedPrice]]*MIS[[#This Row],[OrderQuantity]]</f>
        <v>5169</v>
      </c>
      <c r="AF2646">
        <f>MIS[[#This Row],[LTP]]*MIS[[#This Row],[OrderQuantity]]</f>
        <v>3992</v>
      </c>
      <c r="AG2646">
        <f>IF(MIS[[#This Row],[OrderSide]]="SELL",MIS[[#This Row],[VALUE]]-MIS[[#This Row],[LIVE_VALUE]],MIS[[#This Row],[LIVE_VALUE]]-MIS[[#This Row],[VALUE]])</f>
        <v>-1177</v>
      </c>
      <c r="AH2646" t="str" cm="1">
        <f t="array" ref="AH2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6" t="str">
        <f>MIS[[#This Row],[TRADING SYMBOL]]</f>
        <v>SENSEX2552083500CE</v>
      </c>
      <c r="AJ2646" t="str">
        <f>IF(RIGHT(MIS[[#This Row],[Main/Hedge]],4)="MAIN","MAIN","HEDGE")</f>
        <v>MAIN</v>
      </c>
      <c r="AK2646" t="str" cm="1">
        <f t="array" ref="AK2646">_xlfn._xlws.FILTER(Table4[Column1],ISNUMBER(SEARCH(Table4[Column1],MIS[[#This Row],[OrderUniqueIdentifier]])),"")</f>
        <v>MS</v>
      </c>
    </row>
    <row r="2647" spans="1:37" x14ac:dyDescent="0.25">
      <c r="A2647" t="s">
        <v>71</v>
      </c>
      <c r="B2647" t="s">
        <v>550</v>
      </c>
      <c r="C2647" t="s">
        <v>3411</v>
      </c>
      <c r="D2647" t="s">
        <v>72</v>
      </c>
      <c r="E2647" t="s">
        <v>3226</v>
      </c>
      <c r="F2647" t="s">
        <v>98</v>
      </c>
      <c r="G2647" t="s">
        <v>74</v>
      </c>
      <c r="H2647" t="s">
        <v>75</v>
      </c>
      <c r="I2647" t="s">
        <v>76</v>
      </c>
      <c r="J2647" t="s">
        <v>77</v>
      </c>
      <c r="K2647">
        <v>40</v>
      </c>
      <c r="L2647" t="s">
        <v>77</v>
      </c>
      <c r="M2647" t="s">
        <v>78</v>
      </c>
      <c r="N2647" t="s">
        <v>3412</v>
      </c>
      <c r="O2647" t="s">
        <v>3223</v>
      </c>
      <c r="P2647" t="s">
        <v>3223</v>
      </c>
      <c r="Q2647" t="s">
        <v>3229</v>
      </c>
      <c r="R2647" t="s">
        <v>79</v>
      </c>
      <c r="S2647" t="s">
        <v>40</v>
      </c>
      <c r="T2647" t="s">
        <v>3230</v>
      </c>
      <c r="U2647" t="s">
        <v>100</v>
      </c>
      <c r="V2647" t="s">
        <v>80</v>
      </c>
      <c r="W2647">
        <v>81300</v>
      </c>
      <c r="X2647" t="s">
        <v>85</v>
      </c>
      <c r="Y2647">
        <v>40</v>
      </c>
      <c r="Z2647" t="s">
        <v>3224</v>
      </c>
      <c r="AA2647" t="s">
        <v>3224</v>
      </c>
      <c r="AB2647" t="s">
        <v>107</v>
      </c>
      <c r="AC2647" t="s">
        <v>84</v>
      </c>
      <c r="AD2647">
        <f>_xlfn.XLOOKUP(MIS[[#This Row],[TRADING SYMBOL]],[1]Sheet1!$D:$D,[1]Sheet1!$C:$C)</f>
        <v>124</v>
      </c>
      <c r="AE2647">
        <f>MIS[[#This Row],[OrderAverageTradedPrice]]*MIS[[#This Row],[OrderQuantity]]</f>
        <v>8163</v>
      </c>
      <c r="AF2647">
        <f>MIS[[#This Row],[LTP]]*MIS[[#This Row],[OrderQuantity]]</f>
        <v>4960</v>
      </c>
      <c r="AG2647">
        <f>IF(MIS[[#This Row],[OrderSide]]="SELL",MIS[[#This Row],[VALUE]]-MIS[[#This Row],[LIVE_VALUE]],MIS[[#This Row],[LIVE_VALUE]]-MIS[[#This Row],[VALUE]])</f>
        <v>-3203</v>
      </c>
      <c r="AH2647" t="str" cm="1">
        <f t="array" ref="AH2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7" t="str">
        <f>MIS[[#This Row],[TRADING SYMBOL]]</f>
        <v>SENSEX2552081300PE</v>
      </c>
      <c r="AJ2647" t="str">
        <f>IF(RIGHT(MIS[[#This Row],[Main/Hedge]],4)="MAIN","MAIN","HEDGE")</f>
        <v>MAIN</v>
      </c>
      <c r="AK2647" t="str" cm="1">
        <f t="array" ref="AK2647">_xlfn._xlws.FILTER(Table4[Column1],ISNUMBER(SEARCH(Table4[Column1],MIS[[#This Row],[OrderUniqueIdentifier]])),"")</f>
        <v>MS</v>
      </c>
    </row>
    <row r="2648" spans="1:37" x14ac:dyDescent="0.25">
      <c r="A2648" t="s">
        <v>71</v>
      </c>
      <c r="B2648" t="s">
        <v>558</v>
      </c>
      <c r="C2648" t="s">
        <v>3438</v>
      </c>
      <c r="D2648" t="s">
        <v>72</v>
      </c>
      <c r="E2648" t="s">
        <v>744</v>
      </c>
      <c r="F2648" t="s">
        <v>98</v>
      </c>
      <c r="G2648" t="s">
        <v>74</v>
      </c>
      <c r="H2648" t="s">
        <v>75</v>
      </c>
      <c r="I2648" t="s">
        <v>76</v>
      </c>
      <c r="J2648" t="s">
        <v>77</v>
      </c>
      <c r="K2648">
        <v>40</v>
      </c>
      <c r="L2648" t="s">
        <v>77</v>
      </c>
      <c r="M2648" t="s">
        <v>78</v>
      </c>
      <c r="N2648" t="s">
        <v>3410</v>
      </c>
      <c r="O2648" t="s">
        <v>3219</v>
      </c>
      <c r="P2648" t="s">
        <v>3223</v>
      </c>
      <c r="Q2648" t="s">
        <v>747</v>
      </c>
      <c r="R2648" t="s">
        <v>79</v>
      </c>
      <c r="S2648" t="s">
        <v>40</v>
      </c>
      <c r="T2648" t="s">
        <v>748</v>
      </c>
      <c r="U2648" t="s">
        <v>100</v>
      </c>
      <c r="V2648" t="s">
        <v>80</v>
      </c>
      <c r="W2648">
        <v>83500</v>
      </c>
      <c r="X2648" t="s">
        <v>81</v>
      </c>
      <c r="Y2648">
        <v>40</v>
      </c>
      <c r="Z2648" t="s">
        <v>3220</v>
      </c>
      <c r="AA2648" t="s">
        <v>3224</v>
      </c>
      <c r="AB2648" t="s">
        <v>90</v>
      </c>
      <c r="AC2648" t="s">
        <v>84</v>
      </c>
      <c r="AD2648">
        <f>_xlfn.XLOOKUP(MIS[[#This Row],[TRADING SYMBOL]],[1]Sheet1!$D:$D,[1]Sheet1!$C:$C)</f>
        <v>99.8</v>
      </c>
      <c r="AE2648">
        <f>MIS[[#This Row],[OrderAverageTradedPrice]]*MIS[[#This Row],[OrderQuantity]]</f>
        <v>5158</v>
      </c>
      <c r="AF2648">
        <f>MIS[[#This Row],[LTP]]*MIS[[#This Row],[OrderQuantity]]</f>
        <v>3992</v>
      </c>
      <c r="AG2648">
        <f>IF(MIS[[#This Row],[OrderSide]]="SELL",MIS[[#This Row],[VALUE]]-MIS[[#This Row],[LIVE_VALUE]],MIS[[#This Row],[LIVE_VALUE]]-MIS[[#This Row],[VALUE]])</f>
        <v>-1166</v>
      </c>
      <c r="AH2648" t="str" cm="1">
        <f t="array" ref="AH2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8" t="str">
        <f>MIS[[#This Row],[TRADING SYMBOL]]</f>
        <v>SENSEX2552083500CE</v>
      </c>
      <c r="AJ2648" t="str">
        <f>IF(RIGHT(MIS[[#This Row],[Main/Hedge]],4)="MAIN","MAIN","HEDGE")</f>
        <v>MAIN</v>
      </c>
      <c r="AK2648" t="str" cm="1">
        <f t="array" ref="AK2648">_xlfn._xlws.FILTER(Table4[Column1],ISNUMBER(SEARCH(Table4[Column1],MIS[[#This Row],[OrderUniqueIdentifier]])),"")</f>
        <v>MS</v>
      </c>
    </row>
    <row r="2649" spans="1:37" x14ac:dyDescent="0.25">
      <c r="A2649" t="s">
        <v>71</v>
      </c>
      <c r="B2649" t="s">
        <v>566</v>
      </c>
      <c r="C2649" t="s">
        <v>3473</v>
      </c>
      <c r="D2649" t="s">
        <v>72</v>
      </c>
      <c r="E2649" t="s">
        <v>744</v>
      </c>
      <c r="F2649" t="s">
        <v>98</v>
      </c>
      <c r="G2649" t="s">
        <v>74</v>
      </c>
      <c r="H2649" t="s">
        <v>75</v>
      </c>
      <c r="I2649" t="s">
        <v>76</v>
      </c>
      <c r="J2649" t="s">
        <v>77</v>
      </c>
      <c r="K2649">
        <v>20</v>
      </c>
      <c r="L2649" t="s">
        <v>77</v>
      </c>
      <c r="M2649" t="s">
        <v>78</v>
      </c>
      <c r="N2649" t="s">
        <v>304</v>
      </c>
      <c r="O2649" t="s">
        <v>3219</v>
      </c>
      <c r="P2649" t="s">
        <v>3223</v>
      </c>
      <c r="Q2649" t="s">
        <v>747</v>
      </c>
      <c r="R2649" t="s">
        <v>79</v>
      </c>
      <c r="S2649" t="s">
        <v>40</v>
      </c>
      <c r="T2649" t="s">
        <v>748</v>
      </c>
      <c r="U2649" t="s">
        <v>100</v>
      </c>
      <c r="V2649" t="s">
        <v>80</v>
      </c>
      <c r="W2649">
        <v>83500</v>
      </c>
      <c r="X2649" t="s">
        <v>81</v>
      </c>
      <c r="Y2649">
        <v>20</v>
      </c>
      <c r="Z2649" t="s">
        <v>3220</v>
      </c>
      <c r="AA2649" t="s">
        <v>3224</v>
      </c>
      <c r="AB2649" t="s">
        <v>90</v>
      </c>
      <c r="AC2649" t="s">
        <v>84</v>
      </c>
      <c r="AD2649">
        <f>_xlfn.XLOOKUP(MIS[[#This Row],[TRADING SYMBOL]],[1]Sheet1!$D:$D,[1]Sheet1!$C:$C)</f>
        <v>99.8</v>
      </c>
      <c r="AE2649">
        <f>MIS[[#This Row],[OrderAverageTradedPrice]]*MIS[[#This Row],[OrderQuantity]]</f>
        <v>2584</v>
      </c>
      <c r="AF2649">
        <f>MIS[[#This Row],[LTP]]*MIS[[#This Row],[OrderQuantity]]</f>
        <v>1996</v>
      </c>
      <c r="AG2649">
        <f>IF(MIS[[#This Row],[OrderSide]]="SELL",MIS[[#This Row],[VALUE]]-MIS[[#This Row],[LIVE_VALUE]],MIS[[#This Row],[LIVE_VALUE]]-MIS[[#This Row],[VALUE]])</f>
        <v>-588</v>
      </c>
      <c r="AH2649" t="str" cm="1">
        <f t="array" ref="AH2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9" t="str">
        <f>MIS[[#This Row],[TRADING SYMBOL]]</f>
        <v>SENSEX2552083500CE</v>
      </c>
      <c r="AJ2649" t="str">
        <f>IF(RIGHT(MIS[[#This Row],[Main/Hedge]],4)="MAIN","MAIN","HEDGE")</f>
        <v>MAIN</v>
      </c>
      <c r="AK2649" t="str" cm="1">
        <f t="array" ref="AK2649">_xlfn._xlws.FILTER(Table4[Column1],ISNUMBER(SEARCH(Table4[Column1],MIS[[#This Row],[OrderUniqueIdentifier]])),"")</f>
        <v>MS</v>
      </c>
    </row>
    <row r="2650" spans="1:37" x14ac:dyDescent="0.25">
      <c r="A2650" t="s">
        <v>71</v>
      </c>
      <c r="B2650" t="s">
        <v>575</v>
      </c>
      <c r="C2650" t="s">
        <v>3504</v>
      </c>
      <c r="D2650" t="s">
        <v>72</v>
      </c>
      <c r="E2650" t="s">
        <v>120</v>
      </c>
      <c r="F2650" t="s">
        <v>98</v>
      </c>
      <c r="G2650" t="s">
        <v>74</v>
      </c>
      <c r="H2650" t="s">
        <v>75</v>
      </c>
      <c r="I2650" t="s">
        <v>76</v>
      </c>
      <c r="J2650" t="s">
        <v>77</v>
      </c>
      <c r="K2650">
        <v>40</v>
      </c>
      <c r="L2650" t="s">
        <v>77</v>
      </c>
      <c r="M2650" t="s">
        <v>78</v>
      </c>
      <c r="N2650" t="s">
        <v>3505</v>
      </c>
      <c r="O2650" t="s">
        <v>3223</v>
      </c>
      <c r="P2650" t="s">
        <v>3223</v>
      </c>
      <c r="Q2650" t="s">
        <v>121</v>
      </c>
      <c r="R2650" t="s">
        <v>79</v>
      </c>
      <c r="S2650" t="s">
        <v>40</v>
      </c>
      <c r="T2650" t="s">
        <v>122</v>
      </c>
      <c r="U2650" t="s">
        <v>100</v>
      </c>
      <c r="V2650" t="s">
        <v>80</v>
      </c>
      <c r="W2650">
        <v>81100</v>
      </c>
      <c r="X2650" t="s">
        <v>85</v>
      </c>
      <c r="Y2650">
        <v>40</v>
      </c>
      <c r="Z2650" t="s">
        <v>3224</v>
      </c>
      <c r="AA2650" t="s">
        <v>3224</v>
      </c>
      <c r="AB2650" t="s">
        <v>107</v>
      </c>
      <c r="AC2650" t="s">
        <v>84</v>
      </c>
      <c r="AD2650">
        <f>_xlfn.XLOOKUP(MIS[[#This Row],[TRADING SYMBOL]],[1]Sheet1!$D:$D,[1]Sheet1!$C:$C)</f>
        <v>100.2</v>
      </c>
      <c r="AE2650">
        <f>MIS[[#This Row],[OrderAverageTradedPrice]]*MIS[[#This Row],[OrderQuantity]]</f>
        <v>6797</v>
      </c>
      <c r="AF2650">
        <f>MIS[[#This Row],[LTP]]*MIS[[#This Row],[OrderQuantity]]</f>
        <v>4008</v>
      </c>
      <c r="AG2650">
        <f>IF(MIS[[#This Row],[OrderSide]]="SELL",MIS[[#This Row],[VALUE]]-MIS[[#This Row],[LIVE_VALUE]],MIS[[#This Row],[LIVE_VALUE]]-MIS[[#This Row],[VALUE]])</f>
        <v>-2789</v>
      </c>
      <c r="AH2650" t="str" cm="1">
        <f t="array" ref="AH2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0" t="str">
        <f>MIS[[#This Row],[TRADING SYMBOL]]</f>
        <v>SENSEX2552081100PE</v>
      </c>
      <c r="AJ2650" t="str">
        <f>IF(RIGHT(MIS[[#This Row],[Main/Hedge]],4)="MAIN","MAIN","HEDGE")</f>
        <v>MAIN</v>
      </c>
      <c r="AK2650" t="str" cm="1">
        <f t="array" ref="AK2650">_xlfn._xlws.FILTER(Table4[Column1],ISNUMBER(SEARCH(Table4[Column1],MIS[[#This Row],[OrderUniqueIdentifier]])),"")</f>
        <v>MS</v>
      </c>
    </row>
    <row r="2651" spans="1:37" x14ac:dyDescent="0.25">
      <c r="A2651" t="s">
        <v>71</v>
      </c>
      <c r="B2651" t="s">
        <v>619</v>
      </c>
      <c r="C2651" t="s">
        <v>3632</v>
      </c>
      <c r="D2651" t="s">
        <v>72</v>
      </c>
      <c r="E2651" t="s">
        <v>744</v>
      </c>
      <c r="F2651" t="s">
        <v>98</v>
      </c>
      <c r="G2651" t="s">
        <v>74</v>
      </c>
      <c r="H2651" t="s">
        <v>75</v>
      </c>
      <c r="I2651" t="s">
        <v>76</v>
      </c>
      <c r="J2651" t="s">
        <v>77</v>
      </c>
      <c r="K2651">
        <v>40</v>
      </c>
      <c r="L2651" t="s">
        <v>77</v>
      </c>
      <c r="M2651" t="s">
        <v>78</v>
      </c>
      <c r="N2651" t="s">
        <v>3633</v>
      </c>
      <c r="O2651" t="s">
        <v>3219</v>
      </c>
      <c r="P2651" t="s">
        <v>3223</v>
      </c>
      <c r="Q2651" t="s">
        <v>747</v>
      </c>
      <c r="R2651" t="s">
        <v>79</v>
      </c>
      <c r="S2651" t="s">
        <v>40</v>
      </c>
      <c r="T2651" t="s">
        <v>748</v>
      </c>
      <c r="U2651" t="s">
        <v>100</v>
      </c>
      <c r="V2651" t="s">
        <v>80</v>
      </c>
      <c r="W2651">
        <v>83500</v>
      </c>
      <c r="X2651" t="s">
        <v>81</v>
      </c>
      <c r="Y2651">
        <v>40</v>
      </c>
      <c r="Z2651" t="s">
        <v>3220</v>
      </c>
      <c r="AA2651" t="s">
        <v>3224</v>
      </c>
      <c r="AB2651" t="s">
        <v>90</v>
      </c>
      <c r="AC2651" t="s">
        <v>84</v>
      </c>
      <c r="AD2651">
        <f>_xlfn.XLOOKUP(MIS[[#This Row],[TRADING SYMBOL]],[1]Sheet1!$D:$D,[1]Sheet1!$C:$C)</f>
        <v>99.8</v>
      </c>
      <c r="AE2651">
        <f>MIS[[#This Row],[OrderAverageTradedPrice]]*MIS[[#This Row],[OrderQuantity]]</f>
        <v>5166</v>
      </c>
      <c r="AF2651">
        <f>MIS[[#This Row],[LTP]]*MIS[[#This Row],[OrderQuantity]]</f>
        <v>3992</v>
      </c>
      <c r="AG2651">
        <f>IF(MIS[[#This Row],[OrderSide]]="SELL",MIS[[#This Row],[VALUE]]-MIS[[#This Row],[LIVE_VALUE]],MIS[[#This Row],[LIVE_VALUE]]-MIS[[#This Row],[VALUE]])</f>
        <v>-1174</v>
      </c>
      <c r="AH2651" t="str" cm="1">
        <f t="array" ref="AH2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1" t="str">
        <f>MIS[[#This Row],[TRADING SYMBOL]]</f>
        <v>SENSEX2552083500CE</v>
      </c>
      <c r="AJ2651" t="str">
        <f>IF(RIGHT(MIS[[#This Row],[Main/Hedge]],4)="MAIN","MAIN","HEDGE")</f>
        <v>MAIN</v>
      </c>
      <c r="AK2651" t="str" cm="1">
        <f t="array" ref="AK2651">_xlfn._xlws.FILTER(Table4[Column1],ISNUMBER(SEARCH(Table4[Column1],MIS[[#This Row],[OrderUniqueIdentifier]])),"")</f>
        <v>MS</v>
      </c>
    </row>
    <row r="2652" spans="1:37" x14ac:dyDescent="0.25">
      <c r="A2652" t="s">
        <v>71</v>
      </c>
      <c r="B2652" t="s">
        <v>629</v>
      </c>
      <c r="C2652" t="s">
        <v>3659</v>
      </c>
      <c r="D2652" t="s">
        <v>72</v>
      </c>
      <c r="E2652" t="s">
        <v>744</v>
      </c>
      <c r="F2652" t="s">
        <v>98</v>
      </c>
      <c r="G2652" t="s">
        <v>74</v>
      </c>
      <c r="H2652" t="s">
        <v>75</v>
      </c>
      <c r="I2652" t="s">
        <v>76</v>
      </c>
      <c r="J2652" t="s">
        <v>77</v>
      </c>
      <c r="K2652">
        <v>20</v>
      </c>
      <c r="L2652" t="s">
        <v>77</v>
      </c>
      <c r="M2652" t="s">
        <v>78</v>
      </c>
      <c r="N2652" t="s">
        <v>304</v>
      </c>
      <c r="O2652" t="s">
        <v>3219</v>
      </c>
      <c r="P2652" t="s">
        <v>3223</v>
      </c>
      <c r="Q2652" t="s">
        <v>747</v>
      </c>
      <c r="R2652" t="s">
        <v>79</v>
      </c>
      <c r="S2652" t="s">
        <v>40</v>
      </c>
      <c r="T2652" t="s">
        <v>748</v>
      </c>
      <c r="U2652" t="s">
        <v>100</v>
      </c>
      <c r="V2652" t="s">
        <v>80</v>
      </c>
      <c r="W2652">
        <v>83500</v>
      </c>
      <c r="X2652" t="s">
        <v>81</v>
      </c>
      <c r="Y2652">
        <v>20</v>
      </c>
      <c r="Z2652" t="s">
        <v>3220</v>
      </c>
      <c r="AA2652" t="s">
        <v>3224</v>
      </c>
      <c r="AB2652" t="s">
        <v>90</v>
      </c>
      <c r="AC2652" t="s">
        <v>84</v>
      </c>
      <c r="AD2652">
        <f>_xlfn.XLOOKUP(MIS[[#This Row],[TRADING SYMBOL]],[1]Sheet1!$D:$D,[1]Sheet1!$C:$C)</f>
        <v>99.8</v>
      </c>
      <c r="AE2652">
        <f>MIS[[#This Row],[OrderAverageTradedPrice]]*MIS[[#This Row],[OrderQuantity]]</f>
        <v>2584</v>
      </c>
      <c r="AF2652">
        <f>MIS[[#This Row],[LTP]]*MIS[[#This Row],[OrderQuantity]]</f>
        <v>1996</v>
      </c>
      <c r="AG2652">
        <f>IF(MIS[[#This Row],[OrderSide]]="SELL",MIS[[#This Row],[VALUE]]-MIS[[#This Row],[LIVE_VALUE]],MIS[[#This Row],[LIVE_VALUE]]-MIS[[#This Row],[VALUE]])</f>
        <v>-588</v>
      </c>
      <c r="AH2652" t="str" cm="1">
        <f t="array" ref="AH2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2" t="str">
        <f>MIS[[#This Row],[TRADING SYMBOL]]</f>
        <v>SENSEX2552083500CE</v>
      </c>
      <c r="AJ2652" t="str">
        <f>IF(RIGHT(MIS[[#This Row],[Main/Hedge]],4)="MAIN","MAIN","HEDGE")</f>
        <v>MAIN</v>
      </c>
      <c r="AK2652" t="str" cm="1">
        <f t="array" ref="AK2652">_xlfn._xlws.FILTER(Table4[Column1],ISNUMBER(SEARCH(Table4[Column1],MIS[[#This Row],[OrderUniqueIdentifier]])),"")</f>
        <v>MS</v>
      </c>
    </row>
    <row r="2653" spans="1:37" x14ac:dyDescent="0.25">
      <c r="A2653" t="s">
        <v>71</v>
      </c>
      <c r="B2653" t="s">
        <v>632</v>
      </c>
      <c r="C2653" t="s">
        <v>3698</v>
      </c>
      <c r="D2653" t="s">
        <v>72</v>
      </c>
      <c r="E2653" t="s">
        <v>3226</v>
      </c>
      <c r="F2653" t="s">
        <v>98</v>
      </c>
      <c r="G2653" t="s">
        <v>74</v>
      </c>
      <c r="H2653" t="s">
        <v>75</v>
      </c>
      <c r="I2653" t="s">
        <v>76</v>
      </c>
      <c r="J2653" t="s">
        <v>77</v>
      </c>
      <c r="K2653">
        <v>80</v>
      </c>
      <c r="L2653" t="s">
        <v>77</v>
      </c>
      <c r="M2653" t="s">
        <v>78</v>
      </c>
      <c r="N2653" t="s">
        <v>3699</v>
      </c>
      <c r="O2653" t="s">
        <v>3219</v>
      </c>
      <c r="P2653" t="s">
        <v>3223</v>
      </c>
      <c r="Q2653" t="s">
        <v>3229</v>
      </c>
      <c r="R2653" t="s">
        <v>79</v>
      </c>
      <c r="S2653" t="s">
        <v>40</v>
      </c>
      <c r="T2653" t="s">
        <v>3230</v>
      </c>
      <c r="U2653" t="s">
        <v>100</v>
      </c>
      <c r="V2653" t="s">
        <v>80</v>
      </c>
      <c r="W2653">
        <v>81300</v>
      </c>
      <c r="X2653" t="s">
        <v>85</v>
      </c>
      <c r="Y2653">
        <v>80</v>
      </c>
      <c r="Z2653" t="s">
        <v>3220</v>
      </c>
      <c r="AA2653" t="s">
        <v>3224</v>
      </c>
      <c r="AB2653" t="s">
        <v>107</v>
      </c>
      <c r="AC2653" t="s">
        <v>84</v>
      </c>
      <c r="AD2653">
        <f>_xlfn.XLOOKUP(MIS[[#This Row],[TRADING SYMBOL]],[1]Sheet1!$D:$D,[1]Sheet1!$C:$C)</f>
        <v>124</v>
      </c>
      <c r="AE2653">
        <f>MIS[[#This Row],[OrderAverageTradedPrice]]*MIS[[#This Row],[OrderQuantity]]</f>
        <v>16361</v>
      </c>
      <c r="AF2653">
        <f>MIS[[#This Row],[LTP]]*MIS[[#This Row],[OrderQuantity]]</f>
        <v>9920</v>
      </c>
      <c r="AG2653">
        <f>IF(MIS[[#This Row],[OrderSide]]="SELL",MIS[[#This Row],[VALUE]]-MIS[[#This Row],[LIVE_VALUE]],MIS[[#This Row],[LIVE_VALUE]]-MIS[[#This Row],[VALUE]])</f>
        <v>-6441</v>
      </c>
      <c r="AH2653" t="str" cm="1">
        <f t="array" ref="AH2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3" t="str">
        <f>MIS[[#This Row],[TRADING SYMBOL]]</f>
        <v>SENSEX2552081300PE</v>
      </c>
      <c r="AJ2653" t="str">
        <f>IF(RIGHT(MIS[[#This Row],[Main/Hedge]],4)="MAIN","MAIN","HEDGE")</f>
        <v>MAIN</v>
      </c>
      <c r="AK2653" t="str" cm="1">
        <f t="array" ref="AK2653">_xlfn._xlws.FILTER(Table4[Column1],ISNUMBER(SEARCH(Table4[Column1],MIS[[#This Row],[OrderUniqueIdentifier]])),"")</f>
        <v>MS</v>
      </c>
    </row>
    <row r="2654" spans="1:37" x14ac:dyDescent="0.25">
      <c r="A2654" t="s">
        <v>71</v>
      </c>
      <c r="B2654" t="s">
        <v>632</v>
      </c>
      <c r="C2654" t="s">
        <v>3700</v>
      </c>
      <c r="D2654" t="s">
        <v>72</v>
      </c>
      <c r="E2654" t="s">
        <v>120</v>
      </c>
      <c r="F2654" t="s">
        <v>98</v>
      </c>
      <c r="G2654" t="s">
        <v>74</v>
      </c>
      <c r="H2654" t="s">
        <v>75</v>
      </c>
      <c r="I2654" t="s">
        <v>76</v>
      </c>
      <c r="J2654" t="s">
        <v>77</v>
      </c>
      <c r="K2654">
        <v>80</v>
      </c>
      <c r="L2654" t="s">
        <v>77</v>
      </c>
      <c r="M2654" t="s">
        <v>78</v>
      </c>
      <c r="N2654" t="s">
        <v>3701</v>
      </c>
      <c r="O2654" t="s">
        <v>3223</v>
      </c>
      <c r="P2654" t="s">
        <v>3223</v>
      </c>
      <c r="Q2654" t="s">
        <v>121</v>
      </c>
      <c r="R2654" t="s">
        <v>79</v>
      </c>
      <c r="S2654" t="s">
        <v>40</v>
      </c>
      <c r="T2654" t="s">
        <v>122</v>
      </c>
      <c r="U2654" t="s">
        <v>100</v>
      </c>
      <c r="V2654" t="s">
        <v>80</v>
      </c>
      <c r="W2654">
        <v>81100</v>
      </c>
      <c r="X2654" t="s">
        <v>85</v>
      </c>
      <c r="Y2654">
        <v>80</v>
      </c>
      <c r="Z2654" t="s">
        <v>3224</v>
      </c>
      <c r="AA2654" t="s">
        <v>3224</v>
      </c>
      <c r="AB2654" t="s">
        <v>107</v>
      </c>
      <c r="AC2654" t="s">
        <v>84</v>
      </c>
      <c r="AD2654">
        <f>_xlfn.XLOOKUP(MIS[[#This Row],[TRADING SYMBOL]],[1]Sheet1!$D:$D,[1]Sheet1!$C:$C)</f>
        <v>100.2</v>
      </c>
      <c r="AE2654">
        <f>MIS[[#This Row],[OrderAverageTradedPrice]]*MIS[[#This Row],[OrderQuantity]]</f>
        <v>13582</v>
      </c>
      <c r="AF2654">
        <f>MIS[[#This Row],[LTP]]*MIS[[#This Row],[OrderQuantity]]</f>
        <v>8016</v>
      </c>
      <c r="AG2654">
        <f>IF(MIS[[#This Row],[OrderSide]]="SELL",MIS[[#This Row],[VALUE]]-MIS[[#This Row],[LIVE_VALUE]],MIS[[#This Row],[LIVE_VALUE]]-MIS[[#This Row],[VALUE]])</f>
        <v>-5566</v>
      </c>
      <c r="AH2654" t="str" cm="1">
        <f t="array" ref="AH2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4" t="str">
        <f>MIS[[#This Row],[TRADING SYMBOL]]</f>
        <v>SENSEX2552081100PE</v>
      </c>
      <c r="AJ2654" t="str">
        <f>IF(RIGHT(MIS[[#This Row],[Main/Hedge]],4)="MAIN","MAIN","HEDGE")</f>
        <v>MAIN</v>
      </c>
      <c r="AK2654" t="str" cm="1">
        <f t="array" ref="AK2654">_xlfn._xlws.FILTER(Table4[Column1],ISNUMBER(SEARCH(Table4[Column1],MIS[[#This Row],[OrderUniqueIdentifier]])),"")</f>
        <v>MS</v>
      </c>
    </row>
    <row r="2655" spans="1:37" x14ac:dyDescent="0.25">
      <c r="A2655" t="s">
        <v>71</v>
      </c>
      <c r="B2655" t="s">
        <v>642</v>
      </c>
      <c r="C2655" t="s">
        <v>3741</v>
      </c>
      <c r="D2655" t="s">
        <v>72</v>
      </c>
      <c r="E2655" t="s">
        <v>172</v>
      </c>
      <c r="F2655" t="s">
        <v>98</v>
      </c>
      <c r="G2655" t="s">
        <v>74</v>
      </c>
      <c r="H2655" t="s">
        <v>75</v>
      </c>
      <c r="I2655" t="s">
        <v>76</v>
      </c>
      <c r="J2655" t="s">
        <v>77</v>
      </c>
      <c r="K2655">
        <v>180</v>
      </c>
      <c r="L2655" t="s">
        <v>77</v>
      </c>
      <c r="M2655" t="s">
        <v>78</v>
      </c>
      <c r="N2655" t="s">
        <v>3742</v>
      </c>
      <c r="O2655" t="s">
        <v>3219</v>
      </c>
      <c r="P2655" t="s">
        <v>3223</v>
      </c>
      <c r="Q2655" t="s">
        <v>173</v>
      </c>
      <c r="R2655" t="s">
        <v>79</v>
      </c>
      <c r="S2655" t="s">
        <v>40</v>
      </c>
      <c r="T2655" t="s">
        <v>174</v>
      </c>
      <c r="U2655" t="s">
        <v>100</v>
      </c>
      <c r="V2655" t="s">
        <v>80</v>
      </c>
      <c r="W2655">
        <v>81200</v>
      </c>
      <c r="X2655" t="s">
        <v>85</v>
      </c>
      <c r="Y2655">
        <v>180</v>
      </c>
      <c r="Z2655" t="s">
        <v>3220</v>
      </c>
      <c r="AA2655" t="s">
        <v>3224</v>
      </c>
      <c r="AB2655" t="s">
        <v>107</v>
      </c>
      <c r="AC2655" t="s">
        <v>84</v>
      </c>
      <c r="AD2655">
        <f>_xlfn.XLOOKUP(MIS[[#This Row],[TRADING SYMBOL]],[1]Sheet1!$D:$D,[1]Sheet1!$C:$C)</f>
        <v>110.75</v>
      </c>
      <c r="AE2655">
        <f>MIS[[#This Row],[OrderAverageTradedPrice]]*MIS[[#This Row],[OrderQuantity]]</f>
        <v>33520.999999999862</v>
      </c>
      <c r="AF2655">
        <f>MIS[[#This Row],[LTP]]*MIS[[#This Row],[OrderQuantity]]</f>
        <v>19935</v>
      </c>
      <c r="AG2655">
        <f>IF(MIS[[#This Row],[OrderSide]]="SELL",MIS[[#This Row],[VALUE]]-MIS[[#This Row],[LIVE_VALUE]],MIS[[#This Row],[LIVE_VALUE]]-MIS[[#This Row],[VALUE]])</f>
        <v>-13585.999999999862</v>
      </c>
      <c r="AH2655" t="str" cm="1">
        <f t="array" ref="AH2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5" t="str">
        <f>MIS[[#This Row],[TRADING SYMBOL]]</f>
        <v>SENSEX2552081200PE</v>
      </c>
      <c r="AJ2655" t="str">
        <f>IF(RIGHT(MIS[[#This Row],[Main/Hedge]],4)="MAIN","MAIN","HEDGE")</f>
        <v>MAIN</v>
      </c>
      <c r="AK2655" t="str" cm="1">
        <f t="array" ref="AK2655">_xlfn._xlws.FILTER(Table4[Column1],ISNUMBER(SEARCH(Table4[Column1],MIS[[#This Row],[OrderUniqueIdentifier]])),"")</f>
        <v>MS</v>
      </c>
    </row>
    <row r="2656" spans="1:37" x14ac:dyDescent="0.25">
      <c r="A2656" t="s">
        <v>71</v>
      </c>
      <c r="B2656" t="s">
        <v>652</v>
      </c>
      <c r="C2656" t="s">
        <v>3778</v>
      </c>
      <c r="D2656" t="s">
        <v>72</v>
      </c>
      <c r="E2656" t="s">
        <v>3226</v>
      </c>
      <c r="F2656" t="s">
        <v>98</v>
      </c>
      <c r="G2656" t="s">
        <v>74</v>
      </c>
      <c r="H2656" t="s">
        <v>75</v>
      </c>
      <c r="I2656" t="s">
        <v>76</v>
      </c>
      <c r="J2656" t="s">
        <v>77</v>
      </c>
      <c r="K2656">
        <v>20</v>
      </c>
      <c r="L2656" t="s">
        <v>77</v>
      </c>
      <c r="M2656" t="s">
        <v>78</v>
      </c>
      <c r="N2656" t="s">
        <v>3779</v>
      </c>
      <c r="O2656" t="s">
        <v>3223</v>
      </c>
      <c r="P2656" t="s">
        <v>3223</v>
      </c>
      <c r="Q2656" t="s">
        <v>3229</v>
      </c>
      <c r="R2656" t="s">
        <v>79</v>
      </c>
      <c r="S2656" t="s">
        <v>40</v>
      </c>
      <c r="T2656" t="s">
        <v>3230</v>
      </c>
      <c r="U2656" t="s">
        <v>100</v>
      </c>
      <c r="V2656" t="s">
        <v>80</v>
      </c>
      <c r="W2656">
        <v>81300</v>
      </c>
      <c r="X2656" t="s">
        <v>85</v>
      </c>
      <c r="Y2656">
        <v>20</v>
      </c>
      <c r="Z2656" t="s">
        <v>3224</v>
      </c>
      <c r="AA2656" t="s">
        <v>3224</v>
      </c>
      <c r="AB2656" t="s">
        <v>107</v>
      </c>
      <c r="AC2656" t="s">
        <v>84</v>
      </c>
      <c r="AD2656">
        <f>_xlfn.XLOOKUP(MIS[[#This Row],[TRADING SYMBOL]],[1]Sheet1!$D:$D,[1]Sheet1!$C:$C)</f>
        <v>124</v>
      </c>
      <c r="AE2656">
        <f>MIS[[#This Row],[OrderAverageTradedPrice]]*MIS[[#This Row],[OrderQuantity]]</f>
        <v>4083</v>
      </c>
      <c r="AF2656">
        <f>MIS[[#This Row],[LTP]]*MIS[[#This Row],[OrderQuantity]]</f>
        <v>2480</v>
      </c>
      <c r="AG2656">
        <f>IF(MIS[[#This Row],[OrderSide]]="SELL",MIS[[#This Row],[VALUE]]-MIS[[#This Row],[LIVE_VALUE]],MIS[[#This Row],[LIVE_VALUE]]-MIS[[#This Row],[VALUE]])</f>
        <v>-1603</v>
      </c>
      <c r="AH2656" t="str" cm="1">
        <f t="array" ref="AH2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6" t="str">
        <f>MIS[[#This Row],[TRADING SYMBOL]]</f>
        <v>SENSEX2552081300PE</v>
      </c>
      <c r="AJ2656" t="str">
        <f>IF(RIGHT(MIS[[#This Row],[Main/Hedge]],4)="MAIN","MAIN","HEDGE")</f>
        <v>MAIN</v>
      </c>
      <c r="AK2656" t="str" cm="1">
        <f t="array" ref="AK2656">_xlfn._xlws.FILTER(Table4[Column1],ISNUMBER(SEARCH(Table4[Column1],MIS[[#This Row],[OrderUniqueIdentifier]])),"")</f>
        <v>MS</v>
      </c>
    </row>
    <row r="2657" spans="1:37" x14ac:dyDescent="0.25">
      <c r="A2657" t="s">
        <v>71</v>
      </c>
      <c r="B2657" t="s">
        <v>705</v>
      </c>
      <c r="C2657" t="s">
        <v>3906</v>
      </c>
      <c r="D2657" t="s">
        <v>72</v>
      </c>
      <c r="E2657" t="s">
        <v>3226</v>
      </c>
      <c r="F2657" t="s">
        <v>98</v>
      </c>
      <c r="G2657" t="s">
        <v>74</v>
      </c>
      <c r="H2657" t="s">
        <v>75</v>
      </c>
      <c r="I2657" t="s">
        <v>76</v>
      </c>
      <c r="J2657" t="s">
        <v>77</v>
      </c>
      <c r="K2657">
        <v>20</v>
      </c>
      <c r="L2657" t="s">
        <v>77</v>
      </c>
      <c r="M2657" t="s">
        <v>78</v>
      </c>
      <c r="N2657" t="s">
        <v>3907</v>
      </c>
      <c r="O2657" t="s">
        <v>3219</v>
      </c>
      <c r="P2657" t="s">
        <v>3223</v>
      </c>
      <c r="Q2657" t="s">
        <v>3229</v>
      </c>
      <c r="R2657" t="s">
        <v>79</v>
      </c>
      <c r="S2657" t="s">
        <v>40</v>
      </c>
      <c r="T2657" t="s">
        <v>3230</v>
      </c>
      <c r="U2657" t="s">
        <v>100</v>
      </c>
      <c r="V2657" t="s">
        <v>80</v>
      </c>
      <c r="W2657">
        <v>81300</v>
      </c>
      <c r="X2657" t="s">
        <v>85</v>
      </c>
      <c r="Y2657">
        <v>20</v>
      </c>
      <c r="Z2657" t="s">
        <v>3220</v>
      </c>
      <c r="AA2657" t="s">
        <v>3224</v>
      </c>
      <c r="AB2657" t="s">
        <v>107</v>
      </c>
      <c r="AC2657" t="s">
        <v>84</v>
      </c>
      <c r="AD2657">
        <f>_xlfn.XLOOKUP(MIS[[#This Row],[TRADING SYMBOL]],[1]Sheet1!$D:$D,[1]Sheet1!$C:$C)</f>
        <v>124</v>
      </c>
      <c r="AE2657">
        <f>MIS[[#This Row],[OrderAverageTradedPrice]]*MIS[[#This Row],[OrderQuantity]]</f>
        <v>4091</v>
      </c>
      <c r="AF2657">
        <f>MIS[[#This Row],[LTP]]*MIS[[#This Row],[OrderQuantity]]</f>
        <v>2480</v>
      </c>
      <c r="AG2657">
        <f>IF(MIS[[#This Row],[OrderSide]]="SELL",MIS[[#This Row],[VALUE]]-MIS[[#This Row],[LIVE_VALUE]],MIS[[#This Row],[LIVE_VALUE]]-MIS[[#This Row],[VALUE]])</f>
        <v>-1611</v>
      </c>
      <c r="AH2657" t="str" cm="1">
        <f t="array" ref="AH2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7" t="str">
        <f>MIS[[#This Row],[TRADING SYMBOL]]</f>
        <v>SENSEX2552081300PE</v>
      </c>
      <c r="AJ2657" t="str">
        <f>IF(RIGHT(MIS[[#This Row],[Main/Hedge]],4)="MAIN","MAIN","HEDGE")</f>
        <v>MAIN</v>
      </c>
      <c r="AK2657" t="str" cm="1">
        <f t="array" ref="AK2657">_xlfn._xlws.FILTER(Table4[Column1],ISNUMBER(SEARCH(Table4[Column1],MIS[[#This Row],[OrderUniqueIdentifier]])),"")</f>
        <v>MS</v>
      </c>
    </row>
    <row r="2658" spans="1:37" x14ac:dyDescent="0.25">
      <c r="A2658" t="s">
        <v>71</v>
      </c>
      <c r="B2658" t="s">
        <v>705</v>
      </c>
      <c r="C2658" t="s">
        <v>3908</v>
      </c>
      <c r="D2658" t="s">
        <v>72</v>
      </c>
      <c r="E2658" t="s">
        <v>120</v>
      </c>
      <c r="F2658" t="s">
        <v>98</v>
      </c>
      <c r="G2658" t="s">
        <v>74</v>
      </c>
      <c r="H2658" t="s">
        <v>75</v>
      </c>
      <c r="I2658" t="s">
        <v>76</v>
      </c>
      <c r="J2658" t="s">
        <v>77</v>
      </c>
      <c r="K2658">
        <v>20</v>
      </c>
      <c r="L2658" t="s">
        <v>77</v>
      </c>
      <c r="M2658" t="s">
        <v>78</v>
      </c>
      <c r="N2658" t="s">
        <v>3909</v>
      </c>
      <c r="O2658" t="s">
        <v>3223</v>
      </c>
      <c r="P2658" t="s">
        <v>3223</v>
      </c>
      <c r="Q2658" t="s">
        <v>121</v>
      </c>
      <c r="R2658" t="s">
        <v>79</v>
      </c>
      <c r="S2658" t="s">
        <v>40</v>
      </c>
      <c r="T2658" t="s">
        <v>122</v>
      </c>
      <c r="U2658" t="s">
        <v>100</v>
      </c>
      <c r="V2658" t="s">
        <v>80</v>
      </c>
      <c r="W2658">
        <v>81100</v>
      </c>
      <c r="X2658" t="s">
        <v>85</v>
      </c>
      <c r="Y2658">
        <v>20</v>
      </c>
      <c r="Z2658" t="s">
        <v>3224</v>
      </c>
      <c r="AA2658" t="s">
        <v>3224</v>
      </c>
      <c r="AB2658" t="s">
        <v>107</v>
      </c>
      <c r="AC2658" t="s">
        <v>84</v>
      </c>
      <c r="AD2658">
        <f>_xlfn.XLOOKUP(MIS[[#This Row],[TRADING SYMBOL]],[1]Sheet1!$D:$D,[1]Sheet1!$C:$C)</f>
        <v>100.2</v>
      </c>
      <c r="AE2658">
        <f>MIS[[#This Row],[OrderAverageTradedPrice]]*MIS[[#This Row],[OrderQuantity]]</f>
        <v>3402</v>
      </c>
      <c r="AF2658">
        <f>MIS[[#This Row],[LTP]]*MIS[[#This Row],[OrderQuantity]]</f>
        <v>2004</v>
      </c>
      <c r="AG2658">
        <f>IF(MIS[[#This Row],[OrderSide]]="SELL",MIS[[#This Row],[VALUE]]-MIS[[#This Row],[LIVE_VALUE]],MIS[[#This Row],[LIVE_VALUE]]-MIS[[#This Row],[VALUE]])</f>
        <v>-1398</v>
      </c>
      <c r="AH2658" t="str" cm="1">
        <f t="array" ref="AH2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8" t="str">
        <f>MIS[[#This Row],[TRADING SYMBOL]]</f>
        <v>SENSEX2552081100PE</v>
      </c>
      <c r="AJ2658" t="str">
        <f>IF(RIGHT(MIS[[#This Row],[Main/Hedge]],4)="MAIN","MAIN","HEDGE")</f>
        <v>MAIN</v>
      </c>
      <c r="AK2658" t="str" cm="1">
        <f t="array" ref="AK2658">_xlfn._xlws.FILTER(Table4[Column1],ISNUMBER(SEARCH(Table4[Column1],MIS[[#This Row],[OrderUniqueIdentifier]])),"")</f>
        <v>MS</v>
      </c>
    </row>
    <row r="2659" spans="1:37" x14ac:dyDescent="0.25">
      <c r="A2659" t="s">
        <v>71</v>
      </c>
      <c r="B2659" t="s">
        <v>714</v>
      </c>
      <c r="C2659" t="s">
        <v>3936</v>
      </c>
      <c r="D2659" t="s">
        <v>72</v>
      </c>
      <c r="E2659" t="s">
        <v>120</v>
      </c>
      <c r="F2659" t="s">
        <v>98</v>
      </c>
      <c r="G2659" t="s">
        <v>74</v>
      </c>
      <c r="H2659" t="s">
        <v>75</v>
      </c>
      <c r="I2659" t="s">
        <v>76</v>
      </c>
      <c r="J2659" t="s">
        <v>77</v>
      </c>
      <c r="K2659">
        <v>60</v>
      </c>
      <c r="L2659" t="s">
        <v>77</v>
      </c>
      <c r="M2659" t="s">
        <v>78</v>
      </c>
      <c r="N2659" t="s">
        <v>3937</v>
      </c>
      <c r="O2659" t="s">
        <v>3219</v>
      </c>
      <c r="P2659" t="s">
        <v>3223</v>
      </c>
      <c r="Q2659" t="s">
        <v>121</v>
      </c>
      <c r="R2659" t="s">
        <v>79</v>
      </c>
      <c r="S2659" t="s">
        <v>40</v>
      </c>
      <c r="T2659" t="s">
        <v>122</v>
      </c>
      <c r="U2659" t="s">
        <v>100</v>
      </c>
      <c r="V2659" t="s">
        <v>80</v>
      </c>
      <c r="W2659">
        <v>81100</v>
      </c>
      <c r="X2659" t="s">
        <v>85</v>
      </c>
      <c r="Y2659">
        <v>60</v>
      </c>
      <c r="Z2659" t="s">
        <v>3220</v>
      </c>
      <c r="AA2659" t="s">
        <v>3224</v>
      </c>
      <c r="AB2659" t="s">
        <v>107</v>
      </c>
      <c r="AC2659" t="s">
        <v>84</v>
      </c>
      <c r="AD2659">
        <f>_xlfn.XLOOKUP(MIS[[#This Row],[TRADING SYMBOL]],[1]Sheet1!$D:$D,[1]Sheet1!$C:$C)</f>
        <v>100.2</v>
      </c>
      <c r="AE2659">
        <f>MIS[[#This Row],[OrderAverageTradedPrice]]*MIS[[#This Row],[OrderQuantity]]</f>
        <v>10149</v>
      </c>
      <c r="AF2659">
        <f>MIS[[#This Row],[LTP]]*MIS[[#This Row],[OrderQuantity]]</f>
        <v>6012</v>
      </c>
      <c r="AG2659">
        <f>IF(MIS[[#This Row],[OrderSide]]="SELL",MIS[[#This Row],[VALUE]]-MIS[[#This Row],[LIVE_VALUE]],MIS[[#This Row],[LIVE_VALUE]]-MIS[[#This Row],[VALUE]])</f>
        <v>-4137</v>
      </c>
      <c r="AH2659" t="str" cm="1">
        <f t="array" ref="AH2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9" t="str">
        <f>MIS[[#This Row],[TRADING SYMBOL]]</f>
        <v>SENSEX2552081100PE</v>
      </c>
      <c r="AJ2659" t="str">
        <f>IF(RIGHT(MIS[[#This Row],[Main/Hedge]],4)="MAIN","MAIN","HEDGE")</f>
        <v>MAIN</v>
      </c>
      <c r="AK2659" t="str" cm="1">
        <f t="array" ref="AK2659">_xlfn._xlws.FILTER(Table4[Column1],ISNUMBER(SEARCH(Table4[Column1],MIS[[#This Row],[OrderUniqueIdentifier]])),"")</f>
        <v>MS</v>
      </c>
    </row>
    <row r="2660" spans="1:37" x14ac:dyDescent="0.25">
      <c r="A2660" t="s">
        <v>71</v>
      </c>
      <c r="B2660" t="s">
        <v>753</v>
      </c>
      <c r="C2660" t="s">
        <v>4034</v>
      </c>
      <c r="D2660" t="s">
        <v>72</v>
      </c>
      <c r="E2660" t="s">
        <v>3226</v>
      </c>
      <c r="F2660" t="s">
        <v>98</v>
      </c>
      <c r="G2660" t="s">
        <v>74</v>
      </c>
      <c r="H2660" t="s">
        <v>75</v>
      </c>
      <c r="I2660" t="s">
        <v>76</v>
      </c>
      <c r="J2660" t="s">
        <v>77</v>
      </c>
      <c r="K2660">
        <v>80</v>
      </c>
      <c r="L2660" t="s">
        <v>77</v>
      </c>
      <c r="M2660" t="s">
        <v>78</v>
      </c>
      <c r="N2660" t="s">
        <v>4035</v>
      </c>
      <c r="O2660" t="s">
        <v>3219</v>
      </c>
      <c r="P2660" t="s">
        <v>3223</v>
      </c>
      <c r="Q2660" t="s">
        <v>3229</v>
      </c>
      <c r="R2660" t="s">
        <v>79</v>
      </c>
      <c r="S2660" t="s">
        <v>40</v>
      </c>
      <c r="T2660" t="s">
        <v>3230</v>
      </c>
      <c r="U2660" t="s">
        <v>100</v>
      </c>
      <c r="V2660" t="s">
        <v>80</v>
      </c>
      <c r="W2660">
        <v>81300</v>
      </c>
      <c r="X2660" t="s">
        <v>85</v>
      </c>
      <c r="Y2660">
        <v>80</v>
      </c>
      <c r="Z2660" t="s">
        <v>3220</v>
      </c>
      <c r="AA2660" t="s">
        <v>3224</v>
      </c>
      <c r="AB2660" t="s">
        <v>107</v>
      </c>
      <c r="AC2660" t="s">
        <v>84</v>
      </c>
      <c r="AD2660">
        <f>_xlfn.XLOOKUP(MIS[[#This Row],[TRADING SYMBOL]],[1]Sheet1!$D:$D,[1]Sheet1!$C:$C)</f>
        <v>124</v>
      </c>
      <c r="AE2660">
        <f>MIS[[#This Row],[OrderAverageTradedPrice]]*MIS[[#This Row],[OrderQuantity]]</f>
        <v>16346</v>
      </c>
      <c r="AF2660">
        <f>MIS[[#This Row],[LTP]]*MIS[[#This Row],[OrderQuantity]]</f>
        <v>9920</v>
      </c>
      <c r="AG2660">
        <f>IF(MIS[[#This Row],[OrderSide]]="SELL",MIS[[#This Row],[VALUE]]-MIS[[#This Row],[LIVE_VALUE]],MIS[[#This Row],[LIVE_VALUE]]-MIS[[#This Row],[VALUE]])</f>
        <v>-6426</v>
      </c>
      <c r="AH2660" t="str" cm="1">
        <f t="array" ref="AH2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0" t="str">
        <f>MIS[[#This Row],[TRADING SYMBOL]]</f>
        <v>SENSEX2552081300PE</v>
      </c>
      <c r="AJ2660" t="str">
        <f>IF(RIGHT(MIS[[#This Row],[Main/Hedge]],4)="MAIN","MAIN","HEDGE")</f>
        <v>MAIN</v>
      </c>
      <c r="AK2660" t="str" cm="1">
        <f t="array" ref="AK2660">_xlfn._xlws.FILTER(Table4[Column1],ISNUMBER(SEARCH(Table4[Column1],MIS[[#This Row],[OrderUniqueIdentifier]])),"")</f>
        <v>MS</v>
      </c>
    </row>
    <row r="2661" spans="1:37" x14ac:dyDescent="0.25">
      <c r="A2661" t="s">
        <v>71</v>
      </c>
      <c r="B2661" t="s">
        <v>761</v>
      </c>
      <c r="C2661" t="s">
        <v>4069</v>
      </c>
      <c r="D2661" t="s">
        <v>72</v>
      </c>
      <c r="E2661" t="s">
        <v>120</v>
      </c>
      <c r="F2661" t="s">
        <v>98</v>
      </c>
      <c r="G2661" t="s">
        <v>74</v>
      </c>
      <c r="H2661" t="s">
        <v>75</v>
      </c>
      <c r="I2661" t="s">
        <v>76</v>
      </c>
      <c r="J2661" t="s">
        <v>77</v>
      </c>
      <c r="K2661">
        <v>20</v>
      </c>
      <c r="L2661" t="s">
        <v>77</v>
      </c>
      <c r="M2661" t="s">
        <v>78</v>
      </c>
      <c r="N2661" t="s">
        <v>3414</v>
      </c>
      <c r="O2661" t="s">
        <v>3219</v>
      </c>
      <c r="P2661" t="s">
        <v>3223</v>
      </c>
      <c r="Q2661" t="s">
        <v>121</v>
      </c>
      <c r="R2661" t="s">
        <v>79</v>
      </c>
      <c r="S2661" t="s">
        <v>40</v>
      </c>
      <c r="T2661" t="s">
        <v>122</v>
      </c>
      <c r="U2661" t="s">
        <v>100</v>
      </c>
      <c r="V2661" t="s">
        <v>80</v>
      </c>
      <c r="W2661">
        <v>81100</v>
      </c>
      <c r="X2661" t="s">
        <v>85</v>
      </c>
      <c r="Y2661">
        <v>20</v>
      </c>
      <c r="Z2661" t="s">
        <v>3220</v>
      </c>
      <c r="AA2661" t="s">
        <v>3224</v>
      </c>
      <c r="AB2661" t="s">
        <v>107</v>
      </c>
      <c r="AC2661" t="s">
        <v>84</v>
      </c>
      <c r="AD2661">
        <f>_xlfn.XLOOKUP(MIS[[#This Row],[TRADING SYMBOL]],[1]Sheet1!$D:$D,[1]Sheet1!$C:$C)</f>
        <v>100.2</v>
      </c>
      <c r="AE2661">
        <f>MIS[[#This Row],[OrderAverageTradedPrice]]*MIS[[#This Row],[OrderQuantity]]</f>
        <v>3408</v>
      </c>
      <c r="AF2661">
        <f>MIS[[#This Row],[LTP]]*MIS[[#This Row],[OrderQuantity]]</f>
        <v>2004</v>
      </c>
      <c r="AG2661">
        <f>IF(MIS[[#This Row],[OrderSide]]="SELL",MIS[[#This Row],[VALUE]]-MIS[[#This Row],[LIVE_VALUE]],MIS[[#This Row],[LIVE_VALUE]]-MIS[[#This Row],[VALUE]])</f>
        <v>-1404</v>
      </c>
      <c r="AH2661" t="str" cm="1">
        <f t="array" ref="AH2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1" t="str">
        <f>MIS[[#This Row],[TRADING SYMBOL]]</f>
        <v>SENSEX2552081100PE</v>
      </c>
      <c r="AJ2661" t="str">
        <f>IF(RIGHT(MIS[[#This Row],[Main/Hedge]],4)="MAIN","MAIN","HEDGE")</f>
        <v>MAIN</v>
      </c>
      <c r="AK2661" t="str" cm="1">
        <f t="array" ref="AK2661">_xlfn._xlws.FILTER(Table4[Column1],ISNUMBER(SEARCH(Table4[Column1],MIS[[#This Row],[OrderUniqueIdentifier]])),"")</f>
        <v>MS</v>
      </c>
    </row>
    <row r="2662" spans="1:37" x14ac:dyDescent="0.25">
      <c r="A2662" t="s">
        <v>71</v>
      </c>
      <c r="B2662" t="s">
        <v>761</v>
      </c>
      <c r="C2662" t="s">
        <v>4070</v>
      </c>
      <c r="D2662" t="s">
        <v>72</v>
      </c>
      <c r="E2662" t="s">
        <v>172</v>
      </c>
      <c r="F2662" t="s">
        <v>98</v>
      </c>
      <c r="G2662" t="s">
        <v>74</v>
      </c>
      <c r="H2662" t="s">
        <v>75</v>
      </c>
      <c r="I2662" t="s">
        <v>76</v>
      </c>
      <c r="J2662" t="s">
        <v>77</v>
      </c>
      <c r="K2662">
        <v>20</v>
      </c>
      <c r="L2662" t="s">
        <v>77</v>
      </c>
      <c r="M2662" t="s">
        <v>78</v>
      </c>
      <c r="N2662" t="s">
        <v>4071</v>
      </c>
      <c r="O2662" t="s">
        <v>3223</v>
      </c>
      <c r="P2662" t="s">
        <v>3223</v>
      </c>
      <c r="Q2662" t="s">
        <v>173</v>
      </c>
      <c r="R2662" t="s">
        <v>79</v>
      </c>
      <c r="S2662" t="s">
        <v>40</v>
      </c>
      <c r="T2662" t="s">
        <v>174</v>
      </c>
      <c r="U2662" t="s">
        <v>100</v>
      </c>
      <c r="V2662" t="s">
        <v>80</v>
      </c>
      <c r="W2662">
        <v>81200</v>
      </c>
      <c r="X2662" t="s">
        <v>85</v>
      </c>
      <c r="Y2662">
        <v>20</v>
      </c>
      <c r="Z2662" t="s">
        <v>3224</v>
      </c>
      <c r="AA2662" t="s">
        <v>3224</v>
      </c>
      <c r="AB2662" t="s">
        <v>107</v>
      </c>
      <c r="AC2662" t="s">
        <v>84</v>
      </c>
      <c r="AD2662">
        <f>_xlfn.XLOOKUP(MIS[[#This Row],[TRADING SYMBOL]],[1]Sheet1!$D:$D,[1]Sheet1!$C:$C)</f>
        <v>110.75</v>
      </c>
      <c r="AE2662">
        <f>MIS[[#This Row],[OrderAverageTradedPrice]]*MIS[[#This Row],[OrderQuantity]]</f>
        <v>3732</v>
      </c>
      <c r="AF2662">
        <f>MIS[[#This Row],[LTP]]*MIS[[#This Row],[OrderQuantity]]</f>
        <v>2215</v>
      </c>
      <c r="AG2662">
        <f>IF(MIS[[#This Row],[OrderSide]]="SELL",MIS[[#This Row],[VALUE]]-MIS[[#This Row],[LIVE_VALUE]],MIS[[#This Row],[LIVE_VALUE]]-MIS[[#This Row],[VALUE]])</f>
        <v>-1517</v>
      </c>
      <c r="AH2662" t="str" cm="1">
        <f t="array" ref="AH2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2" t="str">
        <f>MIS[[#This Row],[TRADING SYMBOL]]</f>
        <v>SENSEX2552081200PE</v>
      </c>
      <c r="AJ2662" t="str">
        <f>IF(RIGHT(MIS[[#This Row],[Main/Hedge]],4)="MAIN","MAIN","HEDGE")</f>
        <v>MAIN</v>
      </c>
      <c r="AK2662" t="str" cm="1">
        <f t="array" ref="AK2662">_xlfn._xlws.FILTER(Table4[Column1],ISNUMBER(SEARCH(Table4[Column1],MIS[[#This Row],[OrderUniqueIdentifier]])),"")</f>
        <v>MS</v>
      </c>
    </row>
    <row r="2663" spans="1:37" x14ac:dyDescent="0.25">
      <c r="A2663" t="s">
        <v>71</v>
      </c>
      <c r="B2663" t="s">
        <v>779</v>
      </c>
      <c r="C2663" t="s">
        <v>4121</v>
      </c>
      <c r="D2663" t="s">
        <v>72</v>
      </c>
      <c r="E2663" t="s">
        <v>211</v>
      </c>
      <c r="F2663" t="s">
        <v>98</v>
      </c>
      <c r="G2663" t="s">
        <v>74</v>
      </c>
      <c r="H2663" t="s">
        <v>75</v>
      </c>
      <c r="I2663" t="s">
        <v>76</v>
      </c>
      <c r="J2663" t="s">
        <v>77</v>
      </c>
      <c r="K2663">
        <v>40</v>
      </c>
      <c r="L2663" t="s">
        <v>77</v>
      </c>
      <c r="M2663" t="s">
        <v>78</v>
      </c>
      <c r="N2663" t="s">
        <v>4122</v>
      </c>
      <c r="O2663" t="s">
        <v>3219</v>
      </c>
      <c r="P2663" t="s">
        <v>3223</v>
      </c>
      <c r="Q2663" t="s">
        <v>213</v>
      </c>
      <c r="R2663" t="s">
        <v>79</v>
      </c>
      <c r="S2663" t="s">
        <v>40</v>
      </c>
      <c r="T2663" t="s">
        <v>214</v>
      </c>
      <c r="U2663" t="s">
        <v>100</v>
      </c>
      <c r="V2663" t="s">
        <v>80</v>
      </c>
      <c r="W2663">
        <v>83400</v>
      </c>
      <c r="X2663" t="s">
        <v>81</v>
      </c>
      <c r="Y2663">
        <v>40</v>
      </c>
      <c r="Z2663" t="s">
        <v>3220</v>
      </c>
      <c r="AA2663" t="s">
        <v>3224</v>
      </c>
      <c r="AB2663" t="s">
        <v>90</v>
      </c>
      <c r="AC2663" t="s">
        <v>84</v>
      </c>
      <c r="AD2663">
        <f>_xlfn.XLOOKUP(MIS[[#This Row],[TRADING SYMBOL]],[1]Sheet1!$D:$D,[1]Sheet1!$C:$C)</f>
        <v>114.3</v>
      </c>
      <c r="AE2663">
        <f>MIS[[#This Row],[OrderAverageTradedPrice]]*MIS[[#This Row],[OrderQuantity]]</f>
        <v>5848</v>
      </c>
      <c r="AF2663">
        <f>MIS[[#This Row],[LTP]]*MIS[[#This Row],[OrderQuantity]]</f>
        <v>4572</v>
      </c>
      <c r="AG2663">
        <f>IF(MIS[[#This Row],[OrderSide]]="SELL",MIS[[#This Row],[VALUE]]-MIS[[#This Row],[LIVE_VALUE]],MIS[[#This Row],[LIVE_VALUE]]-MIS[[#This Row],[VALUE]])</f>
        <v>-1276</v>
      </c>
      <c r="AH2663" t="str" cm="1">
        <f t="array" ref="AH2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3" t="str">
        <f>MIS[[#This Row],[TRADING SYMBOL]]</f>
        <v>SENSEX2552083400CE</v>
      </c>
      <c r="AJ2663" t="str">
        <f>IF(RIGHT(MIS[[#This Row],[Main/Hedge]],4)="MAIN","MAIN","HEDGE")</f>
        <v>MAIN</v>
      </c>
      <c r="AK2663" t="str" cm="1">
        <f t="array" ref="AK2663">_xlfn._xlws.FILTER(Table4[Column1],ISNUMBER(SEARCH(Table4[Column1],MIS[[#This Row],[OrderUniqueIdentifier]])),"")</f>
        <v>MS</v>
      </c>
    </row>
    <row r="2664" spans="1:37" x14ac:dyDescent="0.25">
      <c r="A2664" t="s">
        <v>71</v>
      </c>
      <c r="B2664" t="s">
        <v>779</v>
      </c>
      <c r="C2664" t="s">
        <v>4123</v>
      </c>
      <c r="D2664" t="s">
        <v>72</v>
      </c>
      <c r="E2664" t="s">
        <v>744</v>
      </c>
      <c r="F2664" t="s">
        <v>98</v>
      </c>
      <c r="G2664" t="s">
        <v>74</v>
      </c>
      <c r="H2664" t="s">
        <v>75</v>
      </c>
      <c r="I2664" t="s">
        <v>76</v>
      </c>
      <c r="J2664" t="s">
        <v>77</v>
      </c>
      <c r="K2664">
        <v>40</v>
      </c>
      <c r="L2664" t="s">
        <v>77</v>
      </c>
      <c r="M2664" t="s">
        <v>78</v>
      </c>
      <c r="N2664" t="s">
        <v>4124</v>
      </c>
      <c r="O2664" t="s">
        <v>3223</v>
      </c>
      <c r="P2664" t="s">
        <v>3223</v>
      </c>
      <c r="Q2664" t="s">
        <v>747</v>
      </c>
      <c r="R2664" t="s">
        <v>79</v>
      </c>
      <c r="S2664" t="s">
        <v>40</v>
      </c>
      <c r="T2664" t="s">
        <v>748</v>
      </c>
      <c r="U2664" t="s">
        <v>100</v>
      </c>
      <c r="V2664" t="s">
        <v>80</v>
      </c>
      <c r="W2664">
        <v>83500</v>
      </c>
      <c r="X2664" t="s">
        <v>81</v>
      </c>
      <c r="Y2664">
        <v>40</v>
      </c>
      <c r="Z2664" t="s">
        <v>3224</v>
      </c>
      <c r="AA2664" t="s">
        <v>3224</v>
      </c>
      <c r="AB2664" t="s">
        <v>90</v>
      </c>
      <c r="AC2664" t="s">
        <v>84</v>
      </c>
      <c r="AD2664">
        <f>_xlfn.XLOOKUP(MIS[[#This Row],[TRADING SYMBOL]],[1]Sheet1!$D:$D,[1]Sheet1!$C:$C)</f>
        <v>99.8</v>
      </c>
      <c r="AE2664">
        <f>MIS[[#This Row],[OrderAverageTradedPrice]]*MIS[[#This Row],[OrderQuantity]]</f>
        <v>5117</v>
      </c>
      <c r="AF2664">
        <f>MIS[[#This Row],[LTP]]*MIS[[#This Row],[OrderQuantity]]</f>
        <v>3992</v>
      </c>
      <c r="AG2664">
        <f>IF(MIS[[#This Row],[OrderSide]]="SELL",MIS[[#This Row],[VALUE]]-MIS[[#This Row],[LIVE_VALUE]],MIS[[#This Row],[LIVE_VALUE]]-MIS[[#This Row],[VALUE]])</f>
        <v>-1125</v>
      </c>
      <c r="AH2664" t="str" cm="1">
        <f t="array" ref="AH2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4" t="str">
        <f>MIS[[#This Row],[TRADING SYMBOL]]</f>
        <v>SENSEX2552083500CE</v>
      </c>
      <c r="AJ2664" t="str">
        <f>IF(RIGHT(MIS[[#This Row],[Main/Hedge]],4)="MAIN","MAIN","HEDGE")</f>
        <v>MAIN</v>
      </c>
      <c r="AK2664" t="str" cm="1">
        <f t="array" ref="AK2664">_xlfn._xlws.FILTER(Table4[Column1],ISNUMBER(SEARCH(Table4[Column1],MIS[[#This Row],[OrderUniqueIdentifier]])),"")</f>
        <v>MS</v>
      </c>
    </row>
    <row r="2665" spans="1:37" x14ac:dyDescent="0.25">
      <c r="A2665" t="s">
        <v>71</v>
      </c>
      <c r="B2665" t="s">
        <v>795</v>
      </c>
      <c r="C2665" t="s">
        <v>4160</v>
      </c>
      <c r="D2665" t="s">
        <v>72</v>
      </c>
      <c r="E2665" t="s">
        <v>120</v>
      </c>
      <c r="F2665" t="s">
        <v>98</v>
      </c>
      <c r="G2665" t="s">
        <v>74</v>
      </c>
      <c r="H2665" t="s">
        <v>75</v>
      </c>
      <c r="I2665" t="s">
        <v>76</v>
      </c>
      <c r="J2665" t="s">
        <v>77</v>
      </c>
      <c r="K2665">
        <v>20</v>
      </c>
      <c r="L2665" t="s">
        <v>77</v>
      </c>
      <c r="M2665" t="s">
        <v>78</v>
      </c>
      <c r="N2665" t="s">
        <v>3937</v>
      </c>
      <c r="O2665" t="s">
        <v>3219</v>
      </c>
      <c r="P2665" t="s">
        <v>3223</v>
      </c>
      <c r="Q2665" t="s">
        <v>121</v>
      </c>
      <c r="R2665" t="s">
        <v>79</v>
      </c>
      <c r="S2665" t="s">
        <v>40</v>
      </c>
      <c r="T2665" t="s">
        <v>122</v>
      </c>
      <c r="U2665" t="s">
        <v>100</v>
      </c>
      <c r="V2665" t="s">
        <v>80</v>
      </c>
      <c r="W2665">
        <v>81100</v>
      </c>
      <c r="X2665" t="s">
        <v>85</v>
      </c>
      <c r="Y2665">
        <v>20</v>
      </c>
      <c r="Z2665" t="s">
        <v>3220</v>
      </c>
      <c r="AA2665" t="s">
        <v>3224</v>
      </c>
      <c r="AB2665" t="s">
        <v>107</v>
      </c>
      <c r="AC2665" t="s">
        <v>84</v>
      </c>
      <c r="AD2665">
        <f>_xlfn.XLOOKUP(MIS[[#This Row],[TRADING SYMBOL]],[1]Sheet1!$D:$D,[1]Sheet1!$C:$C)</f>
        <v>100.2</v>
      </c>
      <c r="AE2665">
        <f>MIS[[#This Row],[OrderAverageTradedPrice]]*MIS[[#This Row],[OrderQuantity]]</f>
        <v>3383</v>
      </c>
      <c r="AF2665">
        <f>MIS[[#This Row],[LTP]]*MIS[[#This Row],[OrderQuantity]]</f>
        <v>2004</v>
      </c>
      <c r="AG2665">
        <f>IF(MIS[[#This Row],[OrderSide]]="SELL",MIS[[#This Row],[VALUE]]-MIS[[#This Row],[LIVE_VALUE]],MIS[[#This Row],[LIVE_VALUE]]-MIS[[#This Row],[VALUE]])</f>
        <v>-1379</v>
      </c>
      <c r="AH2665" t="str" cm="1">
        <f t="array" ref="AH2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5" t="str">
        <f>MIS[[#This Row],[TRADING SYMBOL]]</f>
        <v>SENSEX2552081100PE</v>
      </c>
      <c r="AJ2665" t="str">
        <f>IF(RIGHT(MIS[[#This Row],[Main/Hedge]],4)="MAIN","MAIN","HEDGE")</f>
        <v>MAIN</v>
      </c>
      <c r="AK2665" t="str" cm="1">
        <f t="array" ref="AK2665">_xlfn._xlws.FILTER(Table4[Column1],ISNUMBER(SEARCH(Table4[Column1],MIS[[#This Row],[OrderUniqueIdentifier]])),"")</f>
        <v>MS</v>
      </c>
    </row>
    <row r="2666" spans="1:37" x14ac:dyDescent="0.25">
      <c r="A2666" t="s">
        <v>71</v>
      </c>
      <c r="B2666" t="s">
        <v>804</v>
      </c>
      <c r="C2666" t="s">
        <v>4180</v>
      </c>
      <c r="D2666" t="s">
        <v>72</v>
      </c>
      <c r="E2666" t="s">
        <v>744</v>
      </c>
      <c r="F2666" t="s">
        <v>98</v>
      </c>
      <c r="G2666" t="s">
        <v>74</v>
      </c>
      <c r="H2666" t="s">
        <v>75</v>
      </c>
      <c r="I2666" t="s">
        <v>76</v>
      </c>
      <c r="J2666" t="s">
        <v>77</v>
      </c>
      <c r="K2666">
        <v>20</v>
      </c>
      <c r="L2666" t="s">
        <v>77</v>
      </c>
      <c r="M2666" t="s">
        <v>78</v>
      </c>
      <c r="N2666" t="s">
        <v>4181</v>
      </c>
      <c r="O2666" t="s">
        <v>3223</v>
      </c>
      <c r="P2666" t="s">
        <v>3223</v>
      </c>
      <c r="Q2666" t="s">
        <v>747</v>
      </c>
      <c r="R2666" t="s">
        <v>79</v>
      </c>
      <c r="S2666" t="s">
        <v>40</v>
      </c>
      <c r="T2666" t="s">
        <v>748</v>
      </c>
      <c r="U2666" t="s">
        <v>100</v>
      </c>
      <c r="V2666" t="s">
        <v>80</v>
      </c>
      <c r="W2666">
        <v>83500</v>
      </c>
      <c r="X2666" t="s">
        <v>81</v>
      </c>
      <c r="Y2666">
        <v>20</v>
      </c>
      <c r="Z2666" t="s">
        <v>3224</v>
      </c>
      <c r="AA2666" t="s">
        <v>3224</v>
      </c>
      <c r="AB2666" t="s">
        <v>90</v>
      </c>
      <c r="AC2666" t="s">
        <v>84</v>
      </c>
      <c r="AD2666">
        <f>_xlfn.XLOOKUP(MIS[[#This Row],[TRADING SYMBOL]],[1]Sheet1!$D:$D,[1]Sheet1!$C:$C)</f>
        <v>99.8</v>
      </c>
      <c r="AE2666">
        <f>MIS[[#This Row],[OrderAverageTradedPrice]]*MIS[[#This Row],[OrderQuantity]]</f>
        <v>2581</v>
      </c>
      <c r="AF2666">
        <f>MIS[[#This Row],[LTP]]*MIS[[#This Row],[OrderQuantity]]</f>
        <v>1996</v>
      </c>
      <c r="AG2666">
        <f>IF(MIS[[#This Row],[OrderSide]]="SELL",MIS[[#This Row],[VALUE]]-MIS[[#This Row],[LIVE_VALUE]],MIS[[#This Row],[LIVE_VALUE]]-MIS[[#This Row],[VALUE]])</f>
        <v>-585</v>
      </c>
      <c r="AH2666" t="str" cm="1">
        <f t="array" ref="AH2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6" t="str">
        <f>MIS[[#This Row],[TRADING SYMBOL]]</f>
        <v>SENSEX2552083500CE</v>
      </c>
      <c r="AJ2666" t="str">
        <f>IF(RIGHT(MIS[[#This Row],[Main/Hedge]],4)="MAIN","MAIN","HEDGE")</f>
        <v>MAIN</v>
      </c>
      <c r="AK2666" t="str" cm="1">
        <f t="array" ref="AK2666">_xlfn._xlws.FILTER(Table4[Column1],ISNUMBER(SEARCH(Table4[Column1],MIS[[#This Row],[OrderUniqueIdentifier]])),"")</f>
        <v>MS</v>
      </c>
    </row>
    <row r="2667" spans="1:37" x14ac:dyDescent="0.25">
      <c r="A2667" t="s">
        <v>71</v>
      </c>
      <c r="B2667" t="s">
        <v>822</v>
      </c>
      <c r="C2667" t="s">
        <v>4238</v>
      </c>
      <c r="D2667" t="s">
        <v>72</v>
      </c>
      <c r="E2667" t="s">
        <v>744</v>
      </c>
      <c r="F2667" t="s">
        <v>98</v>
      </c>
      <c r="G2667" t="s">
        <v>74</v>
      </c>
      <c r="H2667" t="s">
        <v>75</v>
      </c>
      <c r="I2667" t="s">
        <v>76</v>
      </c>
      <c r="J2667" t="s">
        <v>77</v>
      </c>
      <c r="K2667">
        <v>20</v>
      </c>
      <c r="L2667" t="s">
        <v>77</v>
      </c>
      <c r="M2667" t="s">
        <v>78</v>
      </c>
      <c r="N2667" t="s">
        <v>4239</v>
      </c>
      <c r="O2667" t="s">
        <v>3219</v>
      </c>
      <c r="P2667" t="s">
        <v>3223</v>
      </c>
      <c r="Q2667" t="s">
        <v>747</v>
      </c>
      <c r="R2667" t="s">
        <v>79</v>
      </c>
      <c r="S2667" t="s">
        <v>40</v>
      </c>
      <c r="T2667" t="s">
        <v>748</v>
      </c>
      <c r="U2667" t="s">
        <v>100</v>
      </c>
      <c r="V2667" t="s">
        <v>80</v>
      </c>
      <c r="W2667">
        <v>83500</v>
      </c>
      <c r="X2667" t="s">
        <v>81</v>
      </c>
      <c r="Y2667">
        <v>20</v>
      </c>
      <c r="Z2667" t="s">
        <v>3220</v>
      </c>
      <c r="AA2667" t="s">
        <v>3224</v>
      </c>
      <c r="AB2667" t="s">
        <v>90</v>
      </c>
      <c r="AC2667" t="s">
        <v>84</v>
      </c>
      <c r="AD2667">
        <f>_xlfn.XLOOKUP(MIS[[#This Row],[TRADING SYMBOL]],[1]Sheet1!$D:$D,[1]Sheet1!$C:$C)</f>
        <v>99.8</v>
      </c>
      <c r="AE2667">
        <f>MIS[[#This Row],[OrderAverageTradedPrice]]*MIS[[#This Row],[OrderQuantity]]</f>
        <v>2571</v>
      </c>
      <c r="AF2667">
        <f>MIS[[#This Row],[LTP]]*MIS[[#This Row],[OrderQuantity]]</f>
        <v>1996</v>
      </c>
      <c r="AG2667">
        <f>IF(MIS[[#This Row],[OrderSide]]="SELL",MIS[[#This Row],[VALUE]]-MIS[[#This Row],[LIVE_VALUE]],MIS[[#This Row],[LIVE_VALUE]]-MIS[[#This Row],[VALUE]])</f>
        <v>-575</v>
      </c>
      <c r="AH2667" t="str" cm="1">
        <f t="array" ref="AH2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7" t="str">
        <f>MIS[[#This Row],[TRADING SYMBOL]]</f>
        <v>SENSEX2552083500CE</v>
      </c>
      <c r="AJ2667" t="str">
        <f>IF(RIGHT(MIS[[#This Row],[Main/Hedge]],4)="MAIN","MAIN","HEDGE")</f>
        <v>MAIN</v>
      </c>
      <c r="AK2667" t="str" cm="1">
        <f t="array" ref="AK2667">_xlfn._xlws.FILTER(Table4[Column1],ISNUMBER(SEARCH(Table4[Column1],MIS[[#This Row],[OrderUniqueIdentifier]])),"")</f>
        <v>MS</v>
      </c>
    </row>
    <row r="2668" spans="1:37" x14ac:dyDescent="0.25">
      <c r="A2668" t="s">
        <v>71</v>
      </c>
      <c r="B2668" t="s">
        <v>822</v>
      </c>
      <c r="C2668" t="s">
        <v>4240</v>
      </c>
      <c r="D2668" t="s">
        <v>72</v>
      </c>
      <c r="E2668" t="s">
        <v>3226</v>
      </c>
      <c r="F2668" t="s">
        <v>98</v>
      </c>
      <c r="G2668" t="s">
        <v>74</v>
      </c>
      <c r="H2668" t="s">
        <v>75</v>
      </c>
      <c r="I2668" t="s">
        <v>76</v>
      </c>
      <c r="J2668" t="s">
        <v>77</v>
      </c>
      <c r="K2668">
        <v>20</v>
      </c>
      <c r="L2668" t="s">
        <v>77</v>
      </c>
      <c r="M2668" t="s">
        <v>78</v>
      </c>
      <c r="N2668" t="s">
        <v>4241</v>
      </c>
      <c r="O2668" t="s">
        <v>3223</v>
      </c>
      <c r="P2668" t="s">
        <v>3223</v>
      </c>
      <c r="Q2668" t="s">
        <v>3229</v>
      </c>
      <c r="R2668" t="s">
        <v>79</v>
      </c>
      <c r="S2668" t="s">
        <v>40</v>
      </c>
      <c r="T2668" t="s">
        <v>3230</v>
      </c>
      <c r="U2668" t="s">
        <v>100</v>
      </c>
      <c r="V2668" t="s">
        <v>80</v>
      </c>
      <c r="W2668">
        <v>81300</v>
      </c>
      <c r="X2668" t="s">
        <v>85</v>
      </c>
      <c r="Y2668">
        <v>20</v>
      </c>
      <c r="Z2668" t="s">
        <v>3224</v>
      </c>
      <c r="AA2668" t="s">
        <v>3224</v>
      </c>
      <c r="AB2668" t="s">
        <v>107</v>
      </c>
      <c r="AC2668" t="s">
        <v>84</v>
      </c>
      <c r="AD2668">
        <f>_xlfn.XLOOKUP(MIS[[#This Row],[TRADING SYMBOL]],[1]Sheet1!$D:$D,[1]Sheet1!$C:$C)</f>
        <v>124</v>
      </c>
      <c r="AE2668">
        <f>MIS[[#This Row],[OrderAverageTradedPrice]]*MIS[[#This Row],[OrderQuantity]]</f>
        <v>4087</v>
      </c>
      <c r="AF2668">
        <f>MIS[[#This Row],[LTP]]*MIS[[#This Row],[OrderQuantity]]</f>
        <v>2480</v>
      </c>
      <c r="AG2668">
        <f>IF(MIS[[#This Row],[OrderSide]]="SELL",MIS[[#This Row],[VALUE]]-MIS[[#This Row],[LIVE_VALUE]],MIS[[#This Row],[LIVE_VALUE]]-MIS[[#This Row],[VALUE]])</f>
        <v>-1607</v>
      </c>
      <c r="AH2668" t="str" cm="1">
        <f t="array" ref="AH2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8" t="str">
        <f>MIS[[#This Row],[TRADING SYMBOL]]</f>
        <v>SENSEX2552081300PE</v>
      </c>
      <c r="AJ2668" t="str">
        <f>IF(RIGHT(MIS[[#This Row],[Main/Hedge]],4)="MAIN","MAIN","HEDGE")</f>
        <v>MAIN</v>
      </c>
      <c r="AK2668" t="str" cm="1">
        <f t="array" ref="AK2668">_xlfn._xlws.FILTER(Table4[Column1],ISNUMBER(SEARCH(Table4[Column1],MIS[[#This Row],[OrderUniqueIdentifier]])),"")</f>
        <v>MS</v>
      </c>
    </row>
    <row r="2669" spans="1:37" x14ac:dyDescent="0.25">
      <c r="A2669" t="s">
        <v>71</v>
      </c>
      <c r="B2669" t="s">
        <v>830</v>
      </c>
      <c r="C2669" t="s">
        <v>4267</v>
      </c>
      <c r="D2669" t="s">
        <v>72</v>
      </c>
      <c r="E2669" t="s">
        <v>3226</v>
      </c>
      <c r="F2669" t="s">
        <v>98</v>
      </c>
      <c r="G2669" t="s">
        <v>74</v>
      </c>
      <c r="H2669" t="s">
        <v>75</v>
      </c>
      <c r="I2669" t="s">
        <v>76</v>
      </c>
      <c r="J2669" t="s">
        <v>77</v>
      </c>
      <c r="K2669">
        <v>100</v>
      </c>
      <c r="L2669" t="s">
        <v>77</v>
      </c>
      <c r="M2669" t="s">
        <v>78</v>
      </c>
      <c r="N2669" t="s">
        <v>4268</v>
      </c>
      <c r="O2669" t="s">
        <v>3219</v>
      </c>
      <c r="P2669" t="s">
        <v>3223</v>
      </c>
      <c r="Q2669" t="s">
        <v>3229</v>
      </c>
      <c r="R2669" t="s">
        <v>79</v>
      </c>
      <c r="S2669" t="s">
        <v>40</v>
      </c>
      <c r="T2669" t="s">
        <v>3230</v>
      </c>
      <c r="U2669" t="s">
        <v>100</v>
      </c>
      <c r="V2669" t="s">
        <v>80</v>
      </c>
      <c r="W2669">
        <v>81300</v>
      </c>
      <c r="X2669" t="s">
        <v>85</v>
      </c>
      <c r="Y2669">
        <v>100</v>
      </c>
      <c r="Z2669" t="s">
        <v>3220</v>
      </c>
      <c r="AA2669" t="s">
        <v>3224</v>
      </c>
      <c r="AB2669" t="s">
        <v>107</v>
      </c>
      <c r="AC2669" t="s">
        <v>84</v>
      </c>
      <c r="AD2669">
        <f>_xlfn.XLOOKUP(MIS[[#This Row],[TRADING SYMBOL]],[1]Sheet1!$D:$D,[1]Sheet1!$C:$C)</f>
        <v>124</v>
      </c>
      <c r="AE2669">
        <f>MIS[[#This Row],[OrderAverageTradedPrice]]*MIS[[#This Row],[OrderQuantity]]</f>
        <v>20413</v>
      </c>
      <c r="AF2669">
        <f>MIS[[#This Row],[LTP]]*MIS[[#This Row],[OrderQuantity]]</f>
        <v>12400</v>
      </c>
      <c r="AG2669">
        <f>IF(MIS[[#This Row],[OrderSide]]="SELL",MIS[[#This Row],[VALUE]]-MIS[[#This Row],[LIVE_VALUE]],MIS[[#This Row],[LIVE_VALUE]]-MIS[[#This Row],[VALUE]])</f>
        <v>-8013</v>
      </c>
      <c r="AH2669" t="str" cm="1">
        <f t="array" ref="AH2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9" t="str">
        <f>MIS[[#This Row],[TRADING SYMBOL]]</f>
        <v>SENSEX2552081300PE</v>
      </c>
      <c r="AJ2669" t="str">
        <f>IF(RIGHT(MIS[[#This Row],[Main/Hedge]],4)="MAIN","MAIN","HEDGE")</f>
        <v>MAIN</v>
      </c>
      <c r="AK2669" t="str" cm="1">
        <f t="array" ref="AK2669">_xlfn._xlws.FILTER(Table4[Column1],ISNUMBER(SEARCH(Table4[Column1],MIS[[#This Row],[OrderUniqueIdentifier]])),"")</f>
        <v>MS</v>
      </c>
    </row>
    <row r="2670" spans="1:37" x14ac:dyDescent="0.25">
      <c r="A2670" t="s">
        <v>71</v>
      </c>
      <c r="B2670" t="s">
        <v>857</v>
      </c>
      <c r="C2670" t="s">
        <v>4328</v>
      </c>
      <c r="D2670" t="s">
        <v>72</v>
      </c>
      <c r="E2670" t="s">
        <v>744</v>
      </c>
      <c r="F2670" t="s">
        <v>98</v>
      </c>
      <c r="G2670" t="s">
        <v>74</v>
      </c>
      <c r="H2670" t="s">
        <v>75</v>
      </c>
      <c r="I2670" t="s">
        <v>76</v>
      </c>
      <c r="J2670" t="s">
        <v>77</v>
      </c>
      <c r="K2670">
        <v>20</v>
      </c>
      <c r="L2670" t="s">
        <v>77</v>
      </c>
      <c r="M2670" t="s">
        <v>78</v>
      </c>
      <c r="N2670" t="s">
        <v>3222</v>
      </c>
      <c r="O2670" t="s">
        <v>3219</v>
      </c>
      <c r="P2670" t="s">
        <v>3223</v>
      </c>
      <c r="Q2670" t="s">
        <v>747</v>
      </c>
      <c r="R2670" t="s">
        <v>79</v>
      </c>
      <c r="S2670" t="s">
        <v>40</v>
      </c>
      <c r="T2670" t="s">
        <v>748</v>
      </c>
      <c r="U2670" t="s">
        <v>100</v>
      </c>
      <c r="V2670" t="s">
        <v>80</v>
      </c>
      <c r="W2670">
        <v>83500</v>
      </c>
      <c r="X2670" t="s">
        <v>81</v>
      </c>
      <c r="Y2670">
        <v>20</v>
      </c>
      <c r="Z2670" t="s">
        <v>3220</v>
      </c>
      <c r="AA2670" t="s">
        <v>3224</v>
      </c>
      <c r="AB2670" t="s">
        <v>90</v>
      </c>
      <c r="AC2670" t="s">
        <v>84</v>
      </c>
      <c r="AD2670">
        <f>_xlfn.XLOOKUP(MIS[[#This Row],[TRADING SYMBOL]],[1]Sheet1!$D:$D,[1]Sheet1!$C:$C)</f>
        <v>99.8</v>
      </c>
      <c r="AE2670">
        <f>MIS[[#This Row],[OrderAverageTradedPrice]]*MIS[[#This Row],[OrderQuantity]]</f>
        <v>2585</v>
      </c>
      <c r="AF2670">
        <f>MIS[[#This Row],[LTP]]*MIS[[#This Row],[OrderQuantity]]</f>
        <v>1996</v>
      </c>
      <c r="AG2670">
        <f>IF(MIS[[#This Row],[OrderSide]]="SELL",MIS[[#This Row],[VALUE]]-MIS[[#This Row],[LIVE_VALUE]],MIS[[#This Row],[LIVE_VALUE]]-MIS[[#This Row],[VALUE]])</f>
        <v>-589</v>
      </c>
      <c r="AH2670" t="str" cm="1">
        <f t="array" ref="AH2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0" t="str">
        <f>MIS[[#This Row],[TRADING SYMBOL]]</f>
        <v>SENSEX2552083500CE</v>
      </c>
      <c r="AJ2670" t="str">
        <f>IF(RIGHT(MIS[[#This Row],[Main/Hedge]],4)="MAIN","MAIN","HEDGE")</f>
        <v>MAIN</v>
      </c>
      <c r="AK2670" t="str" cm="1">
        <f t="array" ref="AK2670">_xlfn._xlws.FILTER(Table4[Column1],ISNUMBER(SEARCH(Table4[Column1],MIS[[#This Row],[OrderUniqueIdentifier]])),"")</f>
        <v>MS</v>
      </c>
    </row>
    <row r="2671" spans="1:37" x14ac:dyDescent="0.25">
      <c r="A2671" t="s">
        <v>71</v>
      </c>
      <c r="B2671" t="s">
        <v>864</v>
      </c>
      <c r="C2671" t="s">
        <v>4353</v>
      </c>
      <c r="D2671" t="s">
        <v>72</v>
      </c>
      <c r="E2671" t="s">
        <v>744</v>
      </c>
      <c r="F2671" t="s">
        <v>98</v>
      </c>
      <c r="G2671" t="s">
        <v>74</v>
      </c>
      <c r="H2671" t="s">
        <v>75</v>
      </c>
      <c r="I2671" t="s">
        <v>76</v>
      </c>
      <c r="J2671" t="s">
        <v>77</v>
      </c>
      <c r="K2671">
        <v>20</v>
      </c>
      <c r="L2671" t="s">
        <v>77</v>
      </c>
      <c r="M2671" t="s">
        <v>78</v>
      </c>
      <c r="N2671" t="s">
        <v>4354</v>
      </c>
      <c r="O2671" t="s">
        <v>3219</v>
      </c>
      <c r="P2671" t="s">
        <v>3223</v>
      </c>
      <c r="Q2671" t="s">
        <v>747</v>
      </c>
      <c r="R2671" t="s">
        <v>79</v>
      </c>
      <c r="S2671" t="s">
        <v>40</v>
      </c>
      <c r="T2671" t="s">
        <v>748</v>
      </c>
      <c r="U2671" t="s">
        <v>100</v>
      </c>
      <c r="V2671" t="s">
        <v>80</v>
      </c>
      <c r="W2671">
        <v>83500</v>
      </c>
      <c r="X2671" t="s">
        <v>81</v>
      </c>
      <c r="Y2671">
        <v>20</v>
      </c>
      <c r="Z2671" t="s">
        <v>3220</v>
      </c>
      <c r="AA2671" t="s">
        <v>3224</v>
      </c>
      <c r="AB2671" t="s">
        <v>90</v>
      </c>
      <c r="AC2671" t="s">
        <v>84</v>
      </c>
      <c r="AD2671">
        <f>_xlfn.XLOOKUP(MIS[[#This Row],[TRADING SYMBOL]],[1]Sheet1!$D:$D,[1]Sheet1!$C:$C)</f>
        <v>99.8</v>
      </c>
      <c r="AE2671">
        <f>MIS[[#This Row],[OrderAverageTradedPrice]]*MIS[[#This Row],[OrderQuantity]]</f>
        <v>2572</v>
      </c>
      <c r="AF2671">
        <f>MIS[[#This Row],[LTP]]*MIS[[#This Row],[OrderQuantity]]</f>
        <v>1996</v>
      </c>
      <c r="AG2671">
        <f>IF(MIS[[#This Row],[OrderSide]]="SELL",MIS[[#This Row],[VALUE]]-MIS[[#This Row],[LIVE_VALUE]],MIS[[#This Row],[LIVE_VALUE]]-MIS[[#This Row],[VALUE]])</f>
        <v>-576</v>
      </c>
      <c r="AH2671" t="str" cm="1">
        <f t="array" ref="AH2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1" t="str">
        <f>MIS[[#This Row],[TRADING SYMBOL]]</f>
        <v>SENSEX2552083500CE</v>
      </c>
      <c r="AJ2671" t="str">
        <f>IF(RIGHT(MIS[[#This Row],[Main/Hedge]],4)="MAIN","MAIN","HEDGE")</f>
        <v>MAIN</v>
      </c>
      <c r="AK2671" t="str" cm="1">
        <f t="array" ref="AK2671">_xlfn._xlws.FILTER(Table4[Column1],ISNUMBER(SEARCH(Table4[Column1],MIS[[#This Row],[OrderUniqueIdentifier]])),"")</f>
        <v>MS</v>
      </c>
    </row>
    <row r="2672" spans="1:37" x14ac:dyDescent="0.25">
      <c r="A2672" t="s">
        <v>71</v>
      </c>
      <c r="B2672" t="s">
        <v>864</v>
      </c>
      <c r="C2672" t="s">
        <v>4355</v>
      </c>
      <c r="D2672" t="s">
        <v>72</v>
      </c>
      <c r="E2672" t="s">
        <v>3226</v>
      </c>
      <c r="F2672" t="s">
        <v>98</v>
      </c>
      <c r="G2672" t="s">
        <v>74</v>
      </c>
      <c r="H2672" t="s">
        <v>75</v>
      </c>
      <c r="I2672" t="s">
        <v>76</v>
      </c>
      <c r="J2672" t="s">
        <v>77</v>
      </c>
      <c r="K2672">
        <v>20</v>
      </c>
      <c r="L2672" t="s">
        <v>77</v>
      </c>
      <c r="M2672" t="s">
        <v>78</v>
      </c>
      <c r="N2672" t="s">
        <v>4356</v>
      </c>
      <c r="O2672" t="s">
        <v>3223</v>
      </c>
      <c r="P2672" t="s">
        <v>3223</v>
      </c>
      <c r="Q2672" t="s">
        <v>3229</v>
      </c>
      <c r="R2672" t="s">
        <v>79</v>
      </c>
      <c r="S2672" t="s">
        <v>40</v>
      </c>
      <c r="T2672" t="s">
        <v>3230</v>
      </c>
      <c r="U2672" t="s">
        <v>100</v>
      </c>
      <c r="V2672" t="s">
        <v>80</v>
      </c>
      <c r="W2672">
        <v>81300</v>
      </c>
      <c r="X2672" t="s">
        <v>85</v>
      </c>
      <c r="Y2672">
        <v>20</v>
      </c>
      <c r="Z2672" t="s">
        <v>3224</v>
      </c>
      <c r="AA2672" t="s">
        <v>3224</v>
      </c>
      <c r="AB2672" t="s">
        <v>107</v>
      </c>
      <c r="AC2672" t="s">
        <v>84</v>
      </c>
      <c r="AD2672">
        <f>_xlfn.XLOOKUP(MIS[[#This Row],[TRADING SYMBOL]],[1]Sheet1!$D:$D,[1]Sheet1!$C:$C)</f>
        <v>124</v>
      </c>
      <c r="AE2672">
        <f>MIS[[#This Row],[OrderAverageTradedPrice]]*MIS[[#This Row],[OrderQuantity]]</f>
        <v>4089</v>
      </c>
      <c r="AF2672">
        <f>MIS[[#This Row],[LTP]]*MIS[[#This Row],[OrderQuantity]]</f>
        <v>2480</v>
      </c>
      <c r="AG2672">
        <f>IF(MIS[[#This Row],[OrderSide]]="SELL",MIS[[#This Row],[VALUE]]-MIS[[#This Row],[LIVE_VALUE]],MIS[[#This Row],[LIVE_VALUE]]-MIS[[#This Row],[VALUE]])</f>
        <v>-1609</v>
      </c>
      <c r="AH2672" t="str" cm="1">
        <f t="array" ref="AH2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2" t="str">
        <f>MIS[[#This Row],[TRADING SYMBOL]]</f>
        <v>SENSEX2552081300PE</v>
      </c>
      <c r="AJ2672" t="str">
        <f>IF(RIGHT(MIS[[#This Row],[Main/Hedge]],4)="MAIN","MAIN","HEDGE")</f>
        <v>MAIN</v>
      </c>
      <c r="AK2672" t="str" cm="1">
        <f t="array" ref="AK2672">_xlfn._xlws.FILTER(Table4[Column1],ISNUMBER(SEARCH(Table4[Column1],MIS[[#This Row],[OrderUniqueIdentifier]])),"")</f>
        <v>MS</v>
      </c>
    </row>
    <row r="2673" spans="1:37" x14ac:dyDescent="0.25">
      <c r="A2673" t="s">
        <v>71</v>
      </c>
      <c r="B2673" t="s">
        <v>880</v>
      </c>
      <c r="C2673" t="s">
        <v>4412</v>
      </c>
      <c r="D2673" t="s">
        <v>72</v>
      </c>
      <c r="E2673" t="s">
        <v>3226</v>
      </c>
      <c r="F2673" t="s">
        <v>98</v>
      </c>
      <c r="G2673" t="s">
        <v>74</v>
      </c>
      <c r="H2673" t="s">
        <v>75</v>
      </c>
      <c r="I2673" t="s">
        <v>76</v>
      </c>
      <c r="J2673" t="s">
        <v>77</v>
      </c>
      <c r="K2673">
        <v>40</v>
      </c>
      <c r="L2673" t="s">
        <v>77</v>
      </c>
      <c r="M2673" t="s">
        <v>78</v>
      </c>
      <c r="N2673" t="s">
        <v>4413</v>
      </c>
      <c r="O2673" t="s">
        <v>3219</v>
      </c>
      <c r="P2673" t="s">
        <v>3223</v>
      </c>
      <c r="Q2673" t="s">
        <v>3229</v>
      </c>
      <c r="R2673" t="s">
        <v>79</v>
      </c>
      <c r="S2673" t="s">
        <v>40</v>
      </c>
      <c r="T2673" t="s">
        <v>3230</v>
      </c>
      <c r="U2673" t="s">
        <v>100</v>
      </c>
      <c r="V2673" t="s">
        <v>80</v>
      </c>
      <c r="W2673">
        <v>81300</v>
      </c>
      <c r="X2673" t="s">
        <v>85</v>
      </c>
      <c r="Y2673">
        <v>40</v>
      </c>
      <c r="Z2673" t="s">
        <v>3220</v>
      </c>
      <c r="AA2673" t="s">
        <v>3224</v>
      </c>
      <c r="AB2673" t="s">
        <v>107</v>
      </c>
      <c r="AC2673" t="s">
        <v>84</v>
      </c>
      <c r="AD2673">
        <f>_xlfn.XLOOKUP(MIS[[#This Row],[TRADING SYMBOL]],[1]Sheet1!$D:$D,[1]Sheet1!$C:$C)</f>
        <v>124</v>
      </c>
      <c r="AE2673">
        <f>MIS[[#This Row],[OrderAverageTradedPrice]]*MIS[[#This Row],[OrderQuantity]]</f>
        <v>8188</v>
      </c>
      <c r="AF2673">
        <f>MIS[[#This Row],[LTP]]*MIS[[#This Row],[OrderQuantity]]</f>
        <v>4960</v>
      </c>
      <c r="AG2673">
        <f>IF(MIS[[#This Row],[OrderSide]]="SELL",MIS[[#This Row],[VALUE]]-MIS[[#This Row],[LIVE_VALUE]],MIS[[#This Row],[LIVE_VALUE]]-MIS[[#This Row],[VALUE]])</f>
        <v>-3228</v>
      </c>
      <c r="AH2673" t="str" cm="1">
        <f t="array" ref="AH2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3" t="str">
        <f>MIS[[#This Row],[TRADING SYMBOL]]</f>
        <v>SENSEX2552081300PE</v>
      </c>
      <c r="AJ2673" t="str">
        <f>IF(RIGHT(MIS[[#This Row],[Main/Hedge]],4)="MAIN","MAIN","HEDGE")</f>
        <v>MAIN</v>
      </c>
      <c r="AK2673" t="str" cm="1">
        <f t="array" ref="AK2673">_xlfn._xlws.FILTER(Table4[Column1],ISNUMBER(SEARCH(Table4[Column1],MIS[[#This Row],[OrderUniqueIdentifier]])),"")</f>
        <v>MS</v>
      </c>
    </row>
    <row r="2674" spans="1:37" x14ac:dyDescent="0.25">
      <c r="A2674" t="s">
        <v>71</v>
      </c>
      <c r="B2674" t="s">
        <v>880</v>
      </c>
      <c r="C2674" t="s">
        <v>4414</v>
      </c>
      <c r="D2674" t="s">
        <v>72</v>
      </c>
      <c r="E2674" t="s">
        <v>120</v>
      </c>
      <c r="F2674" t="s">
        <v>98</v>
      </c>
      <c r="G2674" t="s">
        <v>74</v>
      </c>
      <c r="H2674" t="s">
        <v>75</v>
      </c>
      <c r="I2674" t="s">
        <v>76</v>
      </c>
      <c r="J2674" t="s">
        <v>77</v>
      </c>
      <c r="K2674">
        <v>40</v>
      </c>
      <c r="L2674" t="s">
        <v>77</v>
      </c>
      <c r="M2674" t="s">
        <v>78</v>
      </c>
      <c r="N2674" t="s">
        <v>3909</v>
      </c>
      <c r="O2674" t="s">
        <v>3223</v>
      </c>
      <c r="P2674" t="s">
        <v>3223</v>
      </c>
      <c r="Q2674" t="s">
        <v>121</v>
      </c>
      <c r="R2674" t="s">
        <v>79</v>
      </c>
      <c r="S2674" t="s">
        <v>40</v>
      </c>
      <c r="T2674" t="s">
        <v>122</v>
      </c>
      <c r="U2674" t="s">
        <v>100</v>
      </c>
      <c r="V2674" t="s">
        <v>80</v>
      </c>
      <c r="W2674">
        <v>81100</v>
      </c>
      <c r="X2674" t="s">
        <v>85</v>
      </c>
      <c r="Y2674">
        <v>40</v>
      </c>
      <c r="Z2674" t="s">
        <v>3224</v>
      </c>
      <c r="AA2674" t="s">
        <v>3224</v>
      </c>
      <c r="AB2674" t="s">
        <v>107</v>
      </c>
      <c r="AC2674" t="s">
        <v>84</v>
      </c>
      <c r="AD2674">
        <f>_xlfn.XLOOKUP(MIS[[#This Row],[TRADING SYMBOL]],[1]Sheet1!$D:$D,[1]Sheet1!$C:$C)</f>
        <v>100.2</v>
      </c>
      <c r="AE2674">
        <f>MIS[[#This Row],[OrderAverageTradedPrice]]*MIS[[#This Row],[OrderQuantity]]</f>
        <v>6804</v>
      </c>
      <c r="AF2674">
        <f>MIS[[#This Row],[LTP]]*MIS[[#This Row],[OrderQuantity]]</f>
        <v>4008</v>
      </c>
      <c r="AG2674">
        <f>IF(MIS[[#This Row],[OrderSide]]="SELL",MIS[[#This Row],[VALUE]]-MIS[[#This Row],[LIVE_VALUE]],MIS[[#This Row],[LIVE_VALUE]]-MIS[[#This Row],[VALUE]])</f>
        <v>-2796</v>
      </c>
      <c r="AH2674" t="str" cm="1">
        <f t="array" ref="AH2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4" t="str">
        <f>MIS[[#This Row],[TRADING SYMBOL]]</f>
        <v>SENSEX2552081100PE</v>
      </c>
      <c r="AJ2674" t="str">
        <f>IF(RIGHT(MIS[[#This Row],[Main/Hedge]],4)="MAIN","MAIN","HEDGE")</f>
        <v>MAIN</v>
      </c>
      <c r="AK2674" t="str" cm="1">
        <f t="array" ref="AK2674">_xlfn._xlws.FILTER(Table4[Column1],ISNUMBER(SEARCH(Table4[Column1],MIS[[#This Row],[OrderUniqueIdentifier]])),"")</f>
        <v>MS</v>
      </c>
    </row>
    <row r="2675" spans="1:37" x14ac:dyDescent="0.25">
      <c r="A2675" t="s">
        <v>71</v>
      </c>
      <c r="B2675" t="s">
        <v>901</v>
      </c>
      <c r="C2675" t="s">
        <v>4501</v>
      </c>
      <c r="D2675" t="s">
        <v>72</v>
      </c>
      <c r="E2675" t="s">
        <v>172</v>
      </c>
      <c r="F2675" t="s">
        <v>98</v>
      </c>
      <c r="G2675" t="s">
        <v>74</v>
      </c>
      <c r="H2675" t="s">
        <v>75</v>
      </c>
      <c r="I2675" t="s">
        <v>76</v>
      </c>
      <c r="J2675" t="s">
        <v>77</v>
      </c>
      <c r="K2675">
        <v>20</v>
      </c>
      <c r="L2675" t="s">
        <v>77</v>
      </c>
      <c r="M2675" t="s">
        <v>78</v>
      </c>
      <c r="N2675" t="s">
        <v>4502</v>
      </c>
      <c r="O2675" t="s">
        <v>3223</v>
      </c>
      <c r="P2675" t="s">
        <v>3223</v>
      </c>
      <c r="Q2675" t="s">
        <v>173</v>
      </c>
      <c r="R2675" t="s">
        <v>79</v>
      </c>
      <c r="S2675" t="s">
        <v>40</v>
      </c>
      <c r="T2675" t="s">
        <v>174</v>
      </c>
      <c r="U2675" t="s">
        <v>100</v>
      </c>
      <c r="V2675" t="s">
        <v>80</v>
      </c>
      <c r="W2675">
        <v>81200</v>
      </c>
      <c r="X2675" t="s">
        <v>85</v>
      </c>
      <c r="Y2675">
        <v>20</v>
      </c>
      <c r="Z2675" t="s">
        <v>3224</v>
      </c>
      <c r="AA2675" t="s">
        <v>3224</v>
      </c>
      <c r="AB2675" t="s">
        <v>107</v>
      </c>
      <c r="AC2675" t="s">
        <v>84</v>
      </c>
      <c r="AD2675">
        <f>_xlfn.XLOOKUP(MIS[[#This Row],[TRADING SYMBOL]],[1]Sheet1!$D:$D,[1]Sheet1!$C:$C)</f>
        <v>110.75</v>
      </c>
      <c r="AE2675">
        <f>MIS[[#This Row],[OrderAverageTradedPrice]]*MIS[[#This Row],[OrderQuantity]]</f>
        <v>3730</v>
      </c>
      <c r="AF2675">
        <f>MIS[[#This Row],[LTP]]*MIS[[#This Row],[OrderQuantity]]</f>
        <v>2215</v>
      </c>
      <c r="AG2675">
        <f>IF(MIS[[#This Row],[OrderSide]]="SELL",MIS[[#This Row],[VALUE]]-MIS[[#This Row],[LIVE_VALUE]],MIS[[#This Row],[LIVE_VALUE]]-MIS[[#This Row],[VALUE]])</f>
        <v>-1515</v>
      </c>
      <c r="AH2675" t="str" cm="1">
        <f t="array" ref="AH2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5" t="str">
        <f>MIS[[#This Row],[TRADING SYMBOL]]</f>
        <v>SENSEX2552081200PE</v>
      </c>
      <c r="AJ2675" t="str">
        <f>IF(RIGHT(MIS[[#This Row],[Main/Hedge]],4)="MAIN","MAIN","HEDGE")</f>
        <v>MAIN</v>
      </c>
      <c r="AK2675" t="str" cm="1">
        <f t="array" ref="AK2675">_xlfn._xlws.FILTER(Table4[Column1],ISNUMBER(SEARCH(Table4[Column1],MIS[[#This Row],[OrderUniqueIdentifier]])),"")</f>
        <v>MS</v>
      </c>
    </row>
    <row r="2676" spans="1:37" x14ac:dyDescent="0.25">
      <c r="A2676" t="s">
        <v>71</v>
      </c>
      <c r="B2676" t="s">
        <v>923</v>
      </c>
      <c r="C2676" t="s">
        <v>4562</v>
      </c>
      <c r="D2676" t="s">
        <v>72</v>
      </c>
      <c r="E2676" t="s">
        <v>172</v>
      </c>
      <c r="F2676" t="s">
        <v>98</v>
      </c>
      <c r="G2676" t="s">
        <v>74</v>
      </c>
      <c r="H2676" t="s">
        <v>75</v>
      </c>
      <c r="I2676" t="s">
        <v>76</v>
      </c>
      <c r="J2676" t="s">
        <v>77</v>
      </c>
      <c r="K2676">
        <v>100</v>
      </c>
      <c r="L2676" t="s">
        <v>77</v>
      </c>
      <c r="M2676" t="s">
        <v>78</v>
      </c>
      <c r="N2676" t="s">
        <v>4563</v>
      </c>
      <c r="O2676" t="s">
        <v>3223</v>
      </c>
      <c r="P2676" t="s">
        <v>3223</v>
      </c>
      <c r="Q2676" t="s">
        <v>173</v>
      </c>
      <c r="R2676" t="s">
        <v>79</v>
      </c>
      <c r="S2676" t="s">
        <v>40</v>
      </c>
      <c r="T2676" t="s">
        <v>174</v>
      </c>
      <c r="U2676" t="s">
        <v>100</v>
      </c>
      <c r="V2676" t="s">
        <v>80</v>
      </c>
      <c r="W2676">
        <v>81200</v>
      </c>
      <c r="X2676" t="s">
        <v>85</v>
      </c>
      <c r="Y2676">
        <v>100</v>
      </c>
      <c r="Z2676" t="s">
        <v>3224</v>
      </c>
      <c r="AA2676" t="s">
        <v>3224</v>
      </c>
      <c r="AB2676" t="s">
        <v>107</v>
      </c>
      <c r="AC2676" t="s">
        <v>84</v>
      </c>
      <c r="AD2676">
        <f>_xlfn.XLOOKUP(MIS[[#This Row],[TRADING SYMBOL]],[1]Sheet1!$D:$D,[1]Sheet1!$C:$C)</f>
        <v>110.75</v>
      </c>
      <c r="AE2676">
        <f>MIS[[#This Row],[OrderAverageTradedPrice]]*MIS[[#This Row],[OrderQuantity]]</f>
        <v>18639</v>
      </c>
      <c r="AF2676">
        <f>MIS[[#This Row],[LTP]]*MIS[[#This Row],[OrderQuantity]]</f>
        <v>11075</v>
      </c>
      <c r="AG2676">
        <f>IF(MIS[[#This Row],[OrderSide]]="SELL",MIS[[#This Row],[VALUE]]-MIS[[#This Row],[LIVE_VALUE]],MIS[[#This Row],[LIVE_VALUE]]-MIS[[#This Row],[VALUE]])</f>
        <v>-7564</v>
      </c>
      <c r="AH2676" t="str" cm="1">
        <f t="array" ref="AH2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6" t="str">
        <f>MIS[[#This Row],[TRADING SYMBOL]]</f>
        <v>SENSEX2552081200PE</v>
      </c>
      <c r="AJ2676" t="str">
        <f>IF(RIGHT(MIS[[#This Row],[Main/Hedge]],4)="MAIN","MAIN","HEDGE")</f>
        <v>MAIN</v>
      </c>
      <c r="AK2676" t="str" cm="1">
        <f t="array" ref="AK2676">_xlfn._xlws.FILTER(Table4[Column1],ISNUMBER(SEARCH(Table4[Column1],MIS[[#This Row],[OrderUniqueIdentifier]])),"")</f>
        <v>MS</v>
      </c>
    </row>
    <row r="2677" spans="1:37" x14ac:dyDescent="0.25">
      <c r="A2677" t="s">
        <v>71</v>
      </c>
      <c r="B2677" t="s">
        <v>931</v>
      </c>
      <c r="C2677" t="s">
        <v>4592</v>
      </c>
      <c r="D2677" t="s">
        <v>72</v>
      </c>
      <c r="E2677" t="s">
        <v>120</v>
      </c>
      <c r="F2677" t="s">
        <v>98</v>
      </c>
      <c r="G2677" t="s">
        <v>74</v>
      </c>
      <c r="H2677" t="s">
        <v>75</v>
      </c>
      <c r="I2677" t="s">
        <v>76</v>
      </c>
      <c r="J2677" t="s">
        <v>77</v>
      </c>
      <c r="K2677">
        <v>80</v>
      </c>
      <c r="L2677" t="s">
        <v>77</v>
      </c>
      <c r="M2677" t="s">
        <v>78</v>
      </c>
      <c r="N2677" t="s">
        <v>4593</v>
      </c>
      <c r="O2677" t="s">
        <v>3219</v>
      </c>
      <c r="P2677" t="s">
        <v>3223</v>
      </c>
      <c r="Q2677" t="s">
        <v>121</v>
      </c>
      <c r="R2677" t="s">
        <v>79</v>
      </c>
      <c r="S2677" t="s">
        <v>40</v>
      </c>
      <c r="T2677" t="s">
        <v>122</v>
      </c>
      <c r="U2677" t="s">
        <v>100</v>
      </c>
      <c r="V2677" t="s">
        <v>80</v>
      </c>
      <c r="W2677">
        <v>81100</v>
      </c>
      <c r="X2677" t="s">
        <v>85</v>
      </c>
      <c r="Y2677">
        <v>80</v>
      </c>
      <c r="Z2677" t="s">
        <v>3220</v>
      </c>
      <c r="AA2677" t="s">
        <v>3224</v>
      </c>
      <c r="AB2677" t="s">
        <v>107</v>
      </c>
      <c r="AC2677" t="s">
        <v>84</v>
      </c>
      <c r="AD2677">
        <f>_xlfn.XLOOKUP(MIS[[#This Row],[TRADING SYMBOL]],[1]Sheet1!$D:$D,[1]Sheet1!$C:$C)</f>
        <v>100.2</v>
      </c>
      <c r="AE2677">
        <f>MIS[[#This Row],[OrderAverageTradedPrice]]*MIS[[#This Row],[OrderQuantity]]</f>
        <v>13578</v>
      </c>
      <c r="AF2677">
        <f>MIS[[#This Row],[LTP]]*MIS[[#This Row],[OrderQuantity]]</f>
        <v>8016</v>
      </c>
      <c r="AG2677">
        <f>IF(MIS[[#This Row],[OrderSide]]="SELL",MIS[[#This Row],[VALUE]]-MIS[[#This Row],[LIVE_VALUE]],MIS[[#This Row],[LIVE_VALUE]]-MIS[[#This Row],[VALUE]])</f>
        <v>-5562</v>
      </c>
      <c r="AH2677" t="str" cm="1">
        <f t="array" ref="AH2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7" t="str">
        <f>MIS[[#This Row],[TRADING SYMBOL]]</f>
        <v>SENSEX2552081100PE</v>
      </c>
      <c r="AJ2677" t="str">
        <f>IF(RIGHT(MIS[[#This Row],[Main/Hedge]],4)="MAIN","MAIN","HEDGE")</f>
        <v>MAIN</v>
      </c>
      <c r="AK2677" t="str" cm="1">
        <f t="array" ref="AK2677">_xlfn._xlws.FILTER(Table4[Column1],ISNUMBER(SEARCH(Table4[Column1],MIS[[#This Row],[OrderUniqueIdentifier]])),"")</f>
        <v>MS</v>
      </c>
    </row>
    <row r="2678" spans="1:37" x14ac:dyDescent="0.25">
      <c r="A2678" t="s">
        <v>71</v>
      </c>
      <c r="B2678" t="s">
        <v>940</v>
      </c>
      <c r="C2678" t="s">
        <v>4625</v>
      </c>
      <c r="D2678" t="s">
        <v>72</v>
      </c>
      <c r="E2678" t="s">
        <v>172</v>
      </c>
      <c r="F2678" t="s">
        <v>98</v>
      </c>
      <c r="G2678" t="s">
        <v>74</v>
      </c>
      <c r="H2678" t="s">
        <v>75</v>
      </c>
      <c r="I2678" t="s">
        <v>76</v>
      </c>
      <c r="J2678" t="s">
        <v>77</v>
      </c>
      <c r="K2678">
        <v>80</v>
      </c>
      <c r="L2678" t="s">
        <v>77</v>
      </c>
      <c r="M2678" t="s">
        <v>78</v>
      </c>
      <c r="N2678" t="s">
        <v>4626</v>
      </c>
      <c r="O2678" t="s">
        <v>3219</v>
      </c>
      <c r="P2678" t="s">
        <v>3223</v>
      </c>
      <c r="Q2678" t="s">
        <v>173</v>
      </c>
      <c r="R2678" t="s">
        <v>79</v>
      </c>
      <c r="S2678" t="s">
        <v>40</v>
      </c>
      <c r="T2678" t="s">
        <v>174</v>
      </c>
      <c r="U2678" t="s">
        <v>100</v>
      </c>
      <c r="V2678" t="s">
        <v>80</v>
      </c>
      <c r="W2678">
        <v>81200</v>
      </c>
      <c r="X2678" t="s">
        <v>85</v>
      </c>
      <c r="Y2678">
        <v>80</v>
      </c>
      <c r="Z2678" t="s">
        <v>3220</v>
      </c>
      <c r="AA2678" t="s">
        <v>3224</v>
      </c>
      <c r="AB2678" t="s">
        <v>107</v>
      </c>
      <c r="AC2678" t="s">
        <v>84</v>
      </c>
      <c r="AD2678">
        <f>_xlfn.XLOOKUP(MIS[[#This Row],[TRADING SYMBOL]],[1]Sheet1!$D:$D,[1]Sheet1!$C:$C)</f>
        <v>110.75</v>
      </c>
      <c r="AE2678">
        <f>MIS[[#This Row],[OrderAverageTradedPrice]]*MIS[[#This Row],[OrderQuantity]]</f>
        <v>14909</v>
      </c>
      <c r="AF2678">
        <f>MIS[[#This Row],[LTP]]*MIS[[#This Row],[OrderQuantity]]</f>
        <v>8860</v>
      </c>
      <c r="AG2678">
        <f>IF(MIS[[#This Row],[OrderSide]]="SELL",MIS[[#This Row],[VALUE]]-MIS[[#This Row],[LIVE_VALUE]],MIS[[#This Row],[LIVE_VALUE]]-MIS[[#This Row],[VALUE]])</f>
        <v>-6049</v>
      </c>
      <c r="AH2678" t="str" cm="1">
        <f t="array" ref="AH2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8" t="str">
        <f>MIS[[#This Row],[TRADING SYMBOL]]</f>
        <v>SENSEX2552081200PE</v>
      </c>
      <c r="AJ2678" t="str">
        <f>IF(RIGHT(MIS[[#This Row],[Main/Hedge]],4)="MAIN","MAIN","HEDGE")</f>
        <v>MAIN</v>
      </c>
      <c r="AK2678" t="str" cm="1">
        <f t="array" ref="AK2678">_xlfn._xlws.FILTER(Table4[Column1],ISNUMBER(SEARCH(Table4[Column1],MIS[[#This Row],[OrderUniqueIdentifier]])),"")</f>
        <v>MS</v>
      </c>
    </row>
    <row r="2679" spans="1:37" x14ac:dyDescent="0.25">
      <c r="A2679" t="s">
        <v>71</v>
      </c>
      <c r="B2679" t="s">
        <v>951</v>
      </c>
      <c r="C2679" t="s">
        <v>4647</v>
      </c>
      <c r="D2679" t="s">
        <v>72</v>
      </c>
      <c r="E2679" t="s">
        <v>211</v>
      </c>
      <c r="F2679" t="s">
        <v>98</v>
      </c>
      <c r="G2679" t="s">
        <v>74</v>
      </c>
      <c r="H2679" t="s">
        <v>75</v>
      </c>
      <c r="I2679" t="s">
        <v>76</v>
      </c>
      <c r="J2679" t="s">
        <v>77</v>
      </c>
      <c r="K2679">
        <v>20</v>
      </c>
      <c r="L2679" t="s">
        <v>77</v>
      </c>
      <c r="M2679" t="s">
        <v>78</v>
      </c>
      <c r="N2679" t="s">
        <v>354</v>
      </c>
      <c r="O2679" t="s">
        <v>3219</v>
      </c>
      <c r="P2679" t="s">
        <v>3223</v>
      </c>
      <c r="Q2679" t="s">
        <v>213</v>
      </c>
      <c r="R2679" t="s">
        <v>79</v>
      </c>
      <c r="S2679" t="s">
        <v>40</v>
      </c>
      <c r="T2679" t="s">
        <v>214</v>
      </c>
      <c r="U2679" t="s">
        <v>100</v>
      </c>
      <c r="V2679" t="s">
        <v>80</v>
      </c>
      <c r="W2679">
        <v>83400</v>
      </c>
      <c r="X2679" t="s">
        <v>81</v>
      </c>
      <c r="Y2679">
        <v>20</v>
      </c>
      <c r="Z2679" t="s">
        <v>3220</v>
      </c>
      <c r="AA2679" t="s">
        <v>3224</v>
      </c>
      <c r="AB2679" t="s">
        <v>90</v>
      </c>
      <c r="AC2679" t="s">
        <v>84</v>
      </c>
      <c r="AD2679">
        <f>_xlfn.XLOOKUP(MIS[[#This Row],[TRADING SYMBOL]],[1]Sheet1!$D:$D,[1]Sheet1!$C:$C)</f>
        <v>114.3</v>
      </c>
      <c r="AE2679">
        <f>MIS[[#This Row],[OrderAverageTradedPrice]]*MIS[[#This Row],[OrderQuantity]]</f>
        <v>2919</v>
      </c>
      <c r="AF2679">
        <f>MIS[[#This Row],[LTP]]*MIS[[#This Row],[OrderQuantity]]</f>
        <v>2286</v>
      </c>
      <c r="AG2679">
        <f>IF(MIS[[#This Row],[OrderSide]]="SELL",MIS[[#This Row],[VALUE]]-MIS[[#This Row],[LIVE_VALUE]],MIS[[#This Row],[LIVE_VALUE]]-MIS[[#This Row],[VALUE]])</f>
        <v>-633</v>
      </c>
      <c r="AH2679" t="str" cm="1">
        <f t="array" ref="AH2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9" t="str">
        <f>MIS[[#This Row],[TRADING SYMBOL]]</f>
        <v>SENSEX2552083400CE</v>
      </c>
      <c r="AJ2679" t="str">
        <f>IF(RIGHT(MIS[[#This Row],[Main/Hedge]],4)="MAIN","MAIN","HEDGE")</f>
        <v>MAIN</v>
      </c>
      <c r="AK2679" t="str" cm="1">
        <f t="array" ref="AK2679">_xlfn._xlws.FILTER(Table4[Column1],ISNUMBER(SEARCH(Table4[Column1],MIS[[#This Row],[OrderUniqueIdentifier]])),"")</f>
        <v>MS</v>
      </c>
    </row>
    <row r="2680" spans="1:37" x14ac:dyDescent="0.25">
      <c r="A2680" t="s">
        <v>71</v>
      </c>
      <c r="B2680" t="s">
        <v>951</v>
      </c>
      <c r="C2680" t="s">
        <v>4648</v>
      </c>
      <c r="D2680" t="s">
        <v>72</v>
      </c>
      <c r="E2680" t="s">
        <v>744</v>
      </c>
      <c r="F2680" t="s">
        <v>98</v>
      </c>
      <c r="G2680" t="s">
        <v>74</v>
      </c>
      <c r="H2680" t="s">
        <v>75</v>
      </c>
      <c r="I2680" t="s">
        <v>76</v>
      </c>
      <c r="J2680" t="s">
        <v>77</v>
      </c>
      <c r="K2680">
        <v>20</v>
      </c>
      <c r="L2680" t="s">
        <v>77</v>
      </c>
      <c r="M2680" t="s">
        <v>78</v>
      </c>
      <c r="N2680" t="s">
        <v>4649</v>
      </c>
      <c r="O2680" t="s">
        <v>3223</v>
      </c>
      <c r="P2680" t="s">
        <v>3223</v>
      </c>
      <c r="Q2680" t="s">
        <v>747</v>
      </c>
      <c r="R2680" t="s">
        <v>79</v>
      </c>
      <c r="S2680" t="s">
        <v>40</v>
      </c>
      <c r="T2680" t="s">
        <v>748</v>
      </c>
      <c r="U2680" t="s">
        <v>100</v>
      </c>
      <c r="V2680" t="s">
        <v>80</v>
      </c>
      <c r="W2680">
        <v>83500</v>
      </c>
      <c r="X2680" t="s">
        <v>81</v>
      </c>
      <c r="Y2680">
        <v>20</v>
      </c>
      <c r="Z2680" t="s">
        <v>3224</v>
      </c>
      <c r="AA2680" t="s">
        <v>3224</v>
      </c>
      <c r="AB2680" t="s">
        <v>90</v>
      </c>
      <c r="AC2680" t="s">
        <v>84</v>
      </c>
      <c r="AD2680">
        <f>_xlfn.XLOOKUP(MIS[[#This Row],[TRADING SYMBOL]],[1]Sheet1!$D:$D,[1]Sheet1!$C:$C)</f>
        <v>99.8</v>
      </c>
      <c r="AE2680">
        <f>MIS[[#This Row],[OrderAverageTradedPrice]]*MIS[[#This Row],[OrderQuantity]]</f>
        <v>2570</v>
      </c>
      <c r="AF2680">
        <f>MIS[[#This Row],[LTP]]*MIS[[#This Row],[OrderQuantity]]</f>
        <v>1996</v>
      </c>
      <c r="AG2680">
        <f>IF(MIS[[#This Row],[OrderSide]]="SELL",MIS[[#This Row],[VALUE]]-MIS[[#This Row],[LIVE_VALUE]],MIS[[#This Row],[LIVE_VALUE]]-MIS[[#This Row],[VALUE]])</f>
        <v>-574</v>
      </c>
      <c r="AH2680" t="str" cm="1">
        <f t="array" ref="AH2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0" t="str">
        <f>MIS[[#This Row],[TRADING SYMBOL]]</f>
        <v>SENSEX2552083500CE</v>
      </c>
      <c r="AJ2680" t="str">
        <f>IF(RIGHT(MIS[[#This Row],[Main/Hedge]],4)="MAIN","MAIN","HEDGE")</f>
        <v>MAIN</v>
      </c>
      <c r="AK2680" t="str" cm="1">
        <f t="array" ref="AK2680">_xlfn._xlws.FILTER(Table4[Column1],ISNUMBER(SEARCH(Table4[Column1],MIS[[#This Row],[OrderUniqueIdentifier]])),"")</f>
        <v>MS</v>
      </c>
    </row>
    <row r="2681" spans="1:37" x14ac:dyDescent="0.25">
      <c r="A2681" t="s">
        <v>71</v>
      </c>
      <c r="B2681" t="s">
        <v>969</v>
      </c>
      <c r="C2681" t="s">
        <v>4712</v>
      </c>
      <c r="D2681" t="s">
        <v>72</v>
      </c>
      <c r="E2681" t="s">
        <v>172</v>
      </c>
      <c r="F2681" t="s">
        <v>98</v>
      </c>
      <c r="G2681" t="s">
        <v>74</v>
      </c>
      <c r="H2681" t="s">
        <v>75</v>
      </c>
      <c r="I2681" t="s">
        <v>76</v>
      </c>
      <c r="J2681" t="s">
        <v>77</v>
      </c>
      <c r="K2681">
        <v>200</v>
      </c>
      <c r="L2681" t="s">
        <v>77</v>
      </c>
      <c r="M2681" t="s">
        <v>78</v>
      </c>
      <c r="N2681" t="s">
        <v>4713</v>
      </c>
      <c r="O2681" t="s">
        <v>3219</v>
      </c>
      <c r="P2681" t="s">
        <v>3223</v>
      </c>
      <c r="Q2681" t="s">
        <v>173</v>
      </c>
      <c r="R2681" t="s">
        <v>79</v>
      </c>
      <c r="S2681" t="s">
        <v>40</v>
      </c>
      <c r="T2681" t="s">
        <v>174</v>
      </c>
      <c r="U2681" t="s">
        <v>100</v>
      </c>
      <c r="V2681" t="s">
        <v>80</v>
      </c>
      <c r="W2681">
        <v>81200</v>
      </c>
      <c r="X2681" t="s">
        <v>85</v>
      </c>
      <c r="Y2681">
        <v>200</v>
      </c>
      <c r="Z2681" t="s">
        <v>3220</v>
      </c>
      <c r="AA2681" t="s">
        <v>3224</v>
      </c>
      <c r="AB2681" t="s">
        <v>107</v>
      </c>
      <c r="AC2681" t="s">
        <v>84</v>
      </c>
      <c r="AD2681">
        <f>_xlfn.XLOOKUP(MIS[[#This Row],[TRADING SYMBOL]],[1]Sheet1!$D:$D,[1]Sheet1!$C:$C)</f>
        <v>110.75</v>
      </c>
      <c r="AE2681">
        <f>MIS[[#This Row],[OrderAverageTradedPrice]]*MIS[[#This Row],[OrderQuantity]]</f>
        <v>37175</v>
      </c>
      <c r="AF2681">
        <f>MIS[[#This Row],[LTP]]*MIS[[#This Row],[OrderQuantity]]</f>
        <v>22150</v>
      </c>
      <c r="AG2681">
        <f>IF(MIS[[#This Row],[OrderSide]]="SELL",MIS[[#This Row],[VALUE]]-MIS[[#This Row],[LIVE_VALUE]],MIS[[#This Row],[LIVE_VALUE]]-MIS[[#This Row],[VALUE]])</f>
        <v>-15025</v>
      </c>
      <c r="AH2681" t="str" cm="1">
        <f t="array" ref="AH2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1" t="str">
        <f>MIS[[#This Row],[TRADING SYMBOL]]</f>
        <v>SENSEX2552081200PE</v>
      </c>
      <c r="AJ2681" t="str">
        <f>IF(RIGHT(MIS[[#This Row],[Main/Hedge]],4)="MAIN","MAIN","HEDGE")</f>
        <v>MAIN</v>
      </c>
      <c r="AK2681" t="str" cm="1">
        <f t="array" ref="AK2681">_xlfn._xlws.FILTER(Table4[Column1],ISNUMBER(SEARCH(Table4[Column1],MIS[[#This Row],[OrderUniqueIdentifier]])),"")</f>
        <v>MS</v>
      </c>
    </row>
    <row r="2682" spans="1:37" x14ac:dyDescent="0.25">
      <c r="A2682" t="s">
        <v>71</v>
      </c>
      <c r="B2682" t="s">
        <v>978</v>
      </c>
      <c r="C2682" t="s">
        <v>4736</v>
      </c>
      <c r="D2682" t="s">
        <v>72</v>
      </c>
      <c r="E2682" t="s">
        <v>172</v>
      </c>
      <c r="F2682" t="s">
        <v>98</v>
      </c>
      <c r="G2682" t="s">
        <v>74</v>
      </c>
      <c r="H2682" t="s">
        <v>75</v>
      </c>
      <c r="I2682" t="s">
        <v>76</v>
      </c>
      <c r="J2682" t="s">
        <v>77</v>
      </c>
      <c r="K2682">
        <v>20</v>
      </c>
      <c r="L2682" t="s">
        <v>77</v>
      </c>
      <c r="M2682" t="s">
        <v>78</v>
      </c>
      <c r="N2682" t="s">
        <v>4737</v>
      </c>
      <c r="O2682" t="s">
        <v>3223</v>
      </c>
      <c r="P2682" t="s">
        <v>3223</v>
      </c>
      <c r="Q2682" t="s">
        <v>173</v>
      </c>
      <c r="R2682" t="s">
        <v>79</v>
      </c>
      <c r="S2682" t="s">
        <v>40</v>
      </c>
      <c r="T2682" t="s">
        <v>174</v>
      </c>
      <c r="U2682" t="s">
        <v>100</v>
      </c>
      <c r="V2682" t="s">
        <v>80</v>
      </c>
      <c r="W2682">
        <v>81200</v>
      </c>
      <c r="X2682" t="s">
        <v>85</v>
      </c>
      <c r="Y2682">
        <v>20</v>
      </c>
      <c r="Z2682" t="s">
        <v>3224</v>
      </c>
      <c r="AA2682" t="s">
        <v>3224</v>
      </c>
      <c r="AB2682" t="s">
        <v>107</v>
      </c>
      <c r="AC2682" t="s">
        <v>84</v>
      </c>
      <c r="AD2682">
        <f>_xlfn.XLOOKUP(MIS[[#This Row],[TRADING SYMBOL]],[1]Sheet1!$D:$D,[1]Sheet1!$C:$C)</f>
        <v>110.75</v>
      </c>
      <c r="AE2682">
        <f>MIS[[#This Row],[OrderAverageTradedPrice]]*MIS[[#This Row],[OrderQuantity]]</f>
        <v>3726</v>
      </c>
      <c r="AF2682">
        <f>MIS[[#This Row],[LTP]]*MIS[[#This Row],[OrderQuantity]]</f>
        <v>2215</v>
      </c>
      <c r="AG2682">
        <f>IF(MIS[[#This Row],[OrderSide]]="SELL",MIS[[#This Row],[VALUE]]-MIS[[#This Row],[LIVE_VALUE]],MIS[[#This Row],[LIVE_VALUE]]-MIS[[#This Row],[VALUE]])</f>
        <v>-1511</v>
      </c>
      <c r="AH2682" t="str" cm="1">
        <f t="array" ref="AH2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2" t="str">
        <f>MIS[[#This Row],[TRADING SYMBOL]]</f>
        <v>SENSEX2552081200PE</v>
      </c>
      <c r="AJ2682" t="str">
        <f>IF(RIGHT(MIS[[#This Row],[Main/Hedge]],4)="MAIN","MAIN","HEDGE")</f>
        <v>MAIN</v>
      </c>
      <c r="AK2682" t="str" cm="1">
        <f t="array" ref="AK2682">_xlfn._xlws.FILTER(Table4[Column1],ISNUMBER(SEARCH(Table4[Column1],MIS[[#This Row],[OrderUniqueIdentifier]])),"")</f>
        <v>MS</v>
      </c>
    </row>
    <row r="2683" spans="1:37" x14ac:dyDescent="0.25">
      <c r="A2683" t="s">
        <v>71</v>
      </c>
      <c r="B2683" t="s">
        <v>1001</v>
      </c>
      <c r="C2683" t="s">
        <v>4795</v>
      </c>
      <c r="D2683" t="s">
        <v>72</v>
      </c>
      <c r="E2683" t="s">
        <v>172</v>
      </c>
      <c r="F2683" t="s">
        <v>98</v>
      </c>
      <c r="G2683" t="s">
        <v>74</v>
      </c>
      <c r="H2683" t="s">
        <v>75</v>
      </c>
      <c r="I2683" t="s">
        <v>76</v>
      </c>
      <c r="J2683" t="s">
        <v>77</v>
      </c>
      <c r="K2683">
        <v>20</v>
      </c>
      <c r="L2683" t="s">
        <v>77</v>
      </c>
      <c r="M2683" t="s">
        <v>78</v>
      </c>
      <c r="N2683" t="s">
        <v>4796</v>
      </c>
      <c r="O2683" t="s">
        <v>3219</v>
      </c>
      <c r="P2683" t="s">
        <v>3223</v>
      </c>
      <c r="Q2683" t="s">
        <v>173</v>
      </c>
      <c r="R2683" t="s">
        <v>79</v>
      </c>
      <c r="S2683" t="s">
        <v>40</v>
      </c>
      <c r="T2683" t="s">
        <v>174</v>
      </c>
      <c r="U2683" t="s">
        <v>100</v>
      </c>
      <c r="V2683" t="s">
        <v>80</v>
      </c>
      <c r="W2683">
        <v>81200</v>
      </c>
      <c r="X2683" t="s">
        <v>85</v>
      </c>
      <c r="Y2683">
        <v>20</v>
      </c>
      <c r="Z2683" t="s">
        <v>3220</v>
      </c>
      <c r="AA2683" t="s">
        <v>3224</v>
      </c>
      <c r="AB2683" t="s">
        <v>107</v>
      </c>
      <c r="AC2683" t="s">
        <v>84</v>
      </c>
      <c r="AD2683">
        <f>_xlfn.XLOOKUP(MIS[[#This Row],[TRADING SYMBOL]],[1]Sheet1!$D:$D,[1]Sheet1!$C:$C)</f>
        <v>110.75</v>
      </c>
      <c r="AE2683">
        <f>MIS[[#This Row],[OrderAverageTradedPrice]]*MIS[[#This Row],[OrderQuantity]]</f>
        <v>3721</v>
      </c>
      <c r="AF2683">
        <f>MIS[[#This Row],[LTP]]*MIS[[#This Row],[OrderQuantity]]</f>
        <v>2215</v>
      </c>
      <c r="AG2683">
        <f>IF(MIS[[#This Row],[OrderSide]]="SELL",MIS[[#This Row],[VALUE]]-MIS[[#This Row],[LIVE_VALUE]],MIS[[#This Row],[LIVE_VALUE]]-MIS[[#This Row],[VALUE]])</f>
        <v>-1506</v>
      </c>
      <c r="AH2683" t="str" cm="1">
        <f t="array" ref="AH2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3" t="str">
        <f>MIS[[#This Row],[TRADING SYMBOL]]</f>
        <v>SENSEX2552081200PE</v>
      </c>
      <c r="AJ2683" t="str">
        <f>IF(RIGHT(MIS[[#This Row],[Main/Hedge]],4)="MAIN","MAIN","HEDGE")</f>
        <v>MAIN</v>
      </c>
      <c r="AK2683" t="str" cm="1">
        <f t="array" ref="AK2683">_xlfn._xlws.FILTER(Table4[Column1],ISNUMBER(SEARCH(Table4[Column1],MIS[[#This Row],[OrderUniqueIdentifier]])),"")</f>
        <v>MS</v>
      </c>
    </row>
    <row r="2684" spans="1:37" x14ac:dyDescent="0.25">
      <c r="A2684" t="s">
        <v>71</v>
      </c>
      <c r="B2684" t="s">
        <v>1013</v>
      </c>
      <c r="C2684" t="s">
        <v>4823</v>
      </c>
      <c r="D2684" t="s">
        <v>72</v>
      </c>
      <c r="E2684" t="s">
        <v>3226</v>
      </c>
      <c r="F2684" t="s">
        <v>98</v>
      </c>
      <c r="G2684" t="s">
        <v>74</v>
      </c>
      <c r="H2684" t="s">
        <v>75</v>
      </c>
      <c r="I2684" t="s">
        <v>76</v>
      </c>
      <c r="J2684" t="s">
        <v>77</v>
      </c>
      <c r="K2684">
        <v>80</v>
      </c>
      <c r="L2684" t="s">
        <v>77</v>
      </c>
      <c r="M2684" t="s">
        <v>78</v>
      </c>
      <c r="N2684" t="s">
        <v>4824</v>
      </c>
      <c r="O2684" t="s">
        <v>3219</v>
      </c>
      <c r="P2684" t="s">
        <v>3223</v>
      </c>
      <c r="Q2684" t="s">
        <v>3229</v>
      </c>
      <c r="R2684" t="s">
        <v>79</v>
      </c>
      <c r="S2684" t="s">
        <v>40</v>
      </c>
      <c r="T2684" t="s">
        <v>3230</v>
      </c>
      <c r="U2684" t="s">
        <v>100</v>
      </c>
      <c r="V2684" t="s">
        <v>80</v>
      </c>
      <c r="W2684">
        <v>81300</v>
      </c>
      <c r="X2684" t="s">
        <v>85</v>
      </c>
      <c r="Y2684">
        <v>80</v>
      </c>
      <c r="Z2684" t="s">
        <v>3220</v>
      </c>
      <c r="AA2684" t="s">
        <v>3224</v>
      </c>
      <c r="AB2684" t="s">
        <v>107</v>
      </c>
      <c r="AC2684" t="s">
        <v>84</v>
      </c>
      <c r="AD2684">
        <f>_xlfn.XLOOKUP(MIS[[#This Row],[TRADING SYMBOL]],[1]Sheet1!$D:$D,[1]Sheet1!$C:$C)</f>
        <v>124</v>
      </c>
      <c r="AE2684">
        <f>MIS[[#This Row],[OrderAverageTradedPrice]]*MIS[[#This Row],[OrderQuantity]]</f>
        <v>16358</v>
      </c>
      <c r="AF2684">
        <f>MIS[[#This Row],[LTP]]*MIS[[#This Row],[OrderQuantity]]</f>
        <v>9920</v>
      </c>
      <c r="AG2684">
        <f>IF(MIS[[#This Row],[OrderSide]]="SELL",MIS[[#This Row],[VALUE]]-MIS[[#This Row],[LIVE_VALUE]],MIS[[#This Row],[LIVE_VALUE]]-MIS[[#This Row],[VALUE]])</f>
        <v>-6438</v>
      </c>
      <c r="AH2684" t="str" cm="1">
        <f t="array" ref="AH2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4" t="str">
        <f>MIS[[#This Row],[TRADING SYMBOL]]</f>
        <v>SENSEX2552081300PE</v>
      </c>
      <c r="AJ2684" t="str">
        <f>IF(RIGHT(MIS[[#This Row],[Main/Hedge]],4)="MAIN","MAIN","HEDGE")</f>
        <v>MAIN</v>
      </c>
      <c r="AK2684" t="str" cm="1">
        <f t="array" ref="AK2684">_xlfn._xlws.FILTER(Table4[Column1],ISNUMBER(SEARCH(Table4[Column1],MIS[[#This Row],[OrderUniqueIdentifier]])),"")</f>
        <v>MS</v>
      </c>
    </row>
    <row r="2685" spans="1:37" x14ac:dyDescent="0.25">
      <c r="A2685" t="s">
        <v>71</v>
      </c>
      <c r="B2685" t="s">
        <v>1021</v>
      </c>
      <c r="C2685" t="s">
        <v>4852</v>
      </c>
      <c r="D2685" t="s">
        <v>72</v>
      </c>
      <c r="E2685" t="s">
        <v>120</v>
      </c>
      <c r="F2685" t="s">
        <v>98</v>
      </c>
      <c r="G2685" t="s">
        <v>74</v>
      </c>
      <c r="H2685" t="s">
        <v>75</v>
      </c>
      <c r="I2685" t="s">
        <v>76</v>
      </c>
      <c r="J2685" t="s">
        <v>77</v>
      </c>
      <c r="K2685">
        <v>40</v>
      </c>
      <c r="L2685" t="s">
        <v>77</v>
      </c>
      <c r="M2685" t="s">
        <v>78</v>
      </c>
      <c r="N2685" t="s">
        <v>4853</v>
      </c>
      <c r="O2685" t="s">
        <v>3219</v>
      </c>
      <c r="P2685" t="s">
        <v>3223</v>
      </c>
      <c r="Q2685" t="s">
        <v>121</v>
      </c>
      <c r="R2685" t="s">
        <v>79</v>
      </c>
      <c r="S2685" t="s">
        <v>40</v>
      </c>
      <c r="T2685" t="s">
        <v>122</v>
      </c>
      <c r="U2685" t="s">
        <v>100</v>
      </c>
      <c r="V2685" t="s">
        <v>80</v>
      </c>
      <c r="W2685">
        <v>81100</v>
      </c>
      <c r="X2685" t="s">
        <v>85</v>
      </c>
      <c r="Y2685">
        <v>40</v>
      </c>
      <c r="Z2685" t="s">
        <v>3220</v>
      </c>
      <c r="AA2685" t="s">
        <v>3224</v>
      </c>
      <c r="AB2685" t="s">
        <v>107</v>
      </c>
      <c r="AC2685" t="s">
        <v>84</v>
      </c>
      <c r="AD2685">
        <f>_xlfn.XLOOKUP(MIS[[#This Row],[TRADING SYMBOL]],[1]Sheet1!$D:$D,[1]Sheet1!$C:$C)</f>
        <v>100.2</v>
      </c>
      <c r="AE2685">
        <f>MIS[[#This Row],[OrderAverageTradedPrice]]*MIS[[#This Row],[OrderQuantity]]</f>
        <v>6778</v>
      </c>
      <c r="AF2685">
        <f>MIS[[#This Row],[LTP]]*MIS[[#This Row],[OrderQuantity]]</f>
        <v>4008</v>
      </c>
      <c r="AG2685">
        <f>IF(MIS[[#This Row],[OrderSide]]="SELL",MIS[[#This Row],[VALUE]]-MIS[[#This Row],[LIVE_VALUE]],MIS[[#This Row],[LIVE_VALUE]]-MIS[[#This Row],[VALUE]])</f>
        <v>-2770</v>
      </c>
      <c r="AH2685" t="str" cm="1">
        <f t="array" ref="AH2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5" t="str">
        <f>MIS[[#This Row],[TRADING SYMBOL]]</f>
        <v>SENSEX2552081100PE</v>
      </c>
      <c r="AJ2685" t="str">
        <f>IF(RIGHT(MIS[[#This Row],[Main/Hedge]],4)="MAIN","MAIN","HEDGE")</f>
        <v>MAIN</v>
      </c>
      <c r="AK2685" t="str" cm="1">
        <f t="array" ref="AK2685">_xlfn._xlws.FILTER(Table4[Column1],ISNUMBER(SEARCH(Table4[Column1],MIS[[#This Row],[OrderUniqueIdentifier]])),"")</f>
        <v>MS</v>
      </c>
    </row>
    <row r="2686" spans="1:37" x14ac:dyDescent="0.25">
      <c r="A2686" t="s">
        <v>71</v>
      </c>
      <c r="B2686" t="s">
        <v>1029</v>
      </c>
      <c r="C2686" t="s">
        <v>4878</v>
      </c>
      <c r="D2686" t="s">
        <v>72</v>
      </c>
      <c r="E2686" t="s">
        <v>3226</v>
      </c>
      <c r="F2686" t="s">
        <v>98</v>
      </c>
      <c r="G2686" t="s">
        <v>74</v>
      </c>
      <c r="H2686" t="s">
        <v>75</v>
      </c>
      <c r="I2686" t="s">
        <v>76</v>
      </c>
      <c r="J2686" t="s">
        <v>77</v>
      </c>
      <c r="K2686">
        <v>40</v>
      </c>
      <c r="L2686" t="s">
        <v>77</v>
      </c>
      <c r="M2686" t="s">
        <v>78</v>
      </c>
      <c r="N2686" t="s">
        <v>4879</v>
      </c>
      <c r="O2686" t="s">
        <v>3219</v>
      </c>
      <c r="P2686" t="s">
        <v>3223</v>
      </c>
      <c r="Q2686" t="s">
        <v>3229</v>
      </c>
      <c r="R2686" t="s">
        <v>79</v>
      </c>
      <c r="S2686" t="s">
        <v>40</v>
      </c>
      <c r="T2686" t="s">
        <v>3230</v>
      </c>
      <c r="U2686" t="s">
        <v>100</v>
      </c>
      <c r="V2686" t="s">
        <v>80</v>
      </c>
      <c r="W2686">
        <v>81300</v>
      </c>
      <c r="X2686" t="s">
        <v>85</v>
      </c>
      <c r="Y2686">
        <v>40</v>
      </c>
      <c r="Z2686" t="s">
        <v>3220</v>
      </c>
      <c r="AA2686" t="s">
        <v>3224</v>
      </c>
      <c r="AB2686" t="s">
        <v>107</v>
      </c>
      <c r="AC2686" t="s">
        <v>84</v>
      </c>
      <c r="AD2686">
        <f>_xlfn.XLOOKUP(MIS[[#This Row],[TRADING SYMBOL]],[1]Sheet1!$D:$D,[1]Sheet1!$C:$C)</f>
        <v>124</v>
      </c>
      <c r="AE2686">
        <f>MIS[[#This Row],[OrderAverageTradedPrice]]*MIS[[#This Row],[OrderQuantity]]</f>
        <v>8164</v>
      </c>
      <c r="AF2686">
        <f>MIS[[#This Row],[LTP]]*MIS[[#This Row],[OrderQuantity]]</f>
        <v>4960</v>
      </c>
      <c r="AG2686">
        <f>IF(MIS[[#This Row],[OrderSide]]="SELL",MIS[[#This Row],[VALUE]]-MIS[[#This Row],[LIVE_VALUE]],MIS[[#This Row],[LIVE_VALUE]]-MIS[[#This Row],[VALUE]])</f>
        <v>-3204</v>
      </c>
      <c r="AH2686" t="str" cm="1">
        <f t="array" ref="AH2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6" t="str">
        <f>MIS[[#This Row],[TRADING SYMBOL]]</f>
        <v>SENSEX2552081300PE</v>
      </c>
      <c r="AJ2686" t="str">
        <f>IF(RIGHT(MIS[[#This Row],[Main/Hedge]],4)="MAIN","MAIN","HEDGE")</f>
        <v>MAIN</v>
      </c>
      <c r="AK2686" t="str" cm="1">
        <f t="array" ref="AK2686">_xlfn._xlws.FILTER(Table4[Column1],ISNUMBER(SEARCH(Table4[Column1],MIS[[#This Row],[OrderUniqueIdentifier]])),"")</f>
        <v>MS</v>
      </c>
    </row>
    <row r="2687" spans="1:37" x14ac:dyDescent="0.25">
      <c r="A2687" t="s">
        <v>71</v>
      </c>
      <c r="B2687" t="s">
        <v>1037</v>
      </c>
      <c r="C2687" t="s">
        <v>4907</v>
      </c>
      <c r="D2687" t="s">
        <v>72</v>
      </c>
      <c r="E2687" t="s">
        <v>120</v>
      </c>
      <c r="F2687" t="s">
        <v>98</v>
      </c>
      <c r="G2687" t="s">
        <v>74</v>
      </c>
      <c r="H2687" t="s">
        <v>75</v>
      </c>
      <c r="I2687" t="s">
        <v>76</v>
      </c>
      <c r="J2687" t="s">
        <v>77</v>
      </c>
      <c r="K2687">
        <v>20</v>
      </c>
      <c r="L2687" t="s">
        <v>77</v>
      </c>
      <c r="M2687" t="s">
        <v>78</v>
      </c>
      <c r="N2687" t="s">
        <v>4908</v>
      </c>
      <c r="O2687" t="s">
        <v>3219</v>
      </c>
      <c r="P2687" t="s">
        <v>3223</v>
      </c>
      <c r="Q2687" t="s">
        <v>121</v>
      </c>
      <c r="R2687" t="s">
        <v>79</v>
      </c>
      <c r="S2687" t="s">
        <v>40</v>
      </c>
      <c r="T2687" t="s">
        <v>122</v>
      </c>
      <c r="U2687" t="s">
        <v>100</v>
      </c>
      <c r="V2687" t="s">
        <v>80</v>
      </c>
      <c r="W2687">
        <v>81100</v>
      </c>
      <c r="X2687" t="s">
        <v>85</v>
      </c>
      <c r="Y2687">
        <v>20</v>
      </c>
      <c r="Z2687" t="s">
        <v>3220</v>
      </c>
      <c r="AA2687" t="s">
        <v>3224</v>
      </c>
      <c r="AB2687" t="s">
        <v>107</v>
      </c>
      <c r="AC2687" t="s">
        <v>84</v>
      </c>
      <c r="AD2687">
        <f>_xlfn.XLOOKUP(MIS[[#This Row],[TRADING SYMBOL]],[1]Sheet1!$D:$D,[1]Sheet1!$C:$C)</f>
        <v>100.2</v>
      </c>
      <c r="AE2687">
        <f>MIS[[#This Row],[OrderAverageTradedPrice]]*MIS[[#This Row],[OrderQuantity]]</f>
        <v>3397</v>
      </c>
      <c r="AF2687">
        <f>MIS[[#This Row],[LTP]]*MIS[[#This Row],[OrderQuantity]]</f>
        <v>2004</v>
      </c>
      <c r="AG2687">
        <f>IF(MIS[[#This Row],[OrderSide]]="SELL",MIS[[#This Row],[VALUE]]-MIS[[#This Row],[LIVE_VALUE]],MIS[[#This Row],[LIVE_VALUE]]-MIS[[#This Row],[VALUE]])</f>
        <v>-1393</v>
      </c>
      <c r="AH2687" t="str" cm="1">
        <f t="array" ref="AH2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7" t="str">
        <f>MIS[[#This Row],[TRADING SYMBOL]]</f>
        <v>SENSEX2552081100PE</v>
      </c>
      <c r="AJ2687" t="str">
        <f>IF(RIGHT(MIS[[#This Row],[Main/Hedge]],4)="MAIN","MAIN","HEDGE")</f>
        <v>MAIN</v>
      </c>
      <c r="AK2687" t="str" cm="1">
        <f t="array" ref="AK2687">_xlfn._xlws.FILTER(Table4[Column1],ISNUMBER(SEARCH(Table4[Column1],MIS[[#This Row],[OrderUniqueIdentifier]])),"")</f>
        <v>MS</v>
      </c>
    </row>
    <row r="2688" spans="1:37" x14ac:dyDescent="0.25">
      <c r="A2688" t="s">
        <v>71</v>
      </c>
      <c r="B2688" t="s">
        <v>1045</v>
      </c>
      <c r="C2688" t="s">
        <v>4932</v>
      </c>
      <c r="D2688" t="s">
        <v>72</v>
      </c>
      <c r="E2688" t="s">
        <v>172</v>
      </c>
      <c r="F2688" t="s">
        <v>98</v>
      </c>
      <c r="G2688" t="s">
        <v>74</v>
      </c>
      <c r="H2688" t="s">
        <v>75</v>
      </c>
      <c r="I2688" t="s">
        <v>76</v>
      </c>
      <c r="J2688" t="s">
        <v>77</v>
      </c>
      <c r="K2688">
        <v>60</v>
      </c>
      <c r="L2688" t="s">
        <v>77</v>
      </c>
      <c r="M2688" t="s">
        <v>78</v>
      </c>
      <c r="N2688" t="s">
        <v>4933</v>
      </c>
      <c r="O2688" t="s">
        <v>3223</v>
      </c>
      <c r="P2688" t="s">
        <v>3223</v>
      </c>
      <c r="Q2688" t="s">
        <v>173</v>
      </c>
      <c r="R2688" t="s">
        <v>79</v>
      </c>
      <c r="S2688" t="s">
        <v>40</v>
      </c>
      <c r="T2688" t="s">
        <v>174</v>
      </c>
      <c r="U2688" t="s">
        <v>100</v>
      </c>
      <c r="V2688" t="s">
        <v>80</v>
      </c>
      <c r="W2688">
        <v>81200</v>
      </c>
      <c r="X2688" t="s">
        <v>85</v>
      </c>
      <c r="Y2688">
        <v>60</v>
      </c>
      <c r="Z2688" t="s">
        <v>3224</v>
      </c>
      <c r="AA2688" t="s">
        <v>3224</v>
      </c>
      <c r="AB2688" t="s">
        <v>107</v>
      </c>
      <c r="AC2688" t="s">
        <v>84</v>
      </c>
      <c r="AD2688">
        <f>_xlfn.XLOOKUP(MIS[[#This Row],[TRADING SYMBOL]],[1]Sheet1!$D:$D,[1]Sheet1!$C:$C)</f>
        <v>110.75</v>
      </c>
      <c r="AE2688">
        <f>MIS[[#This Row],[OrderAverageTradedPrice]]*MIS[[#This Row],[OrderQuantity]]</f>
        <v>11185.99999999998</v>
      </c>
      <c r="AF2688">
        <f>MIS[[#This Row],[LTP]]*MIS[[#This Row],[OrderQuantity]]</f>
        <v>6645</v>
      </c>
      <c r="AG2688">
        <f>IF(MIS[[#This Row],[OrderSide]]="SELL",MIS[[#This Row],[VALUE]]-MIS[[#This Row],[LIVE_VALUE]],MIS[[#This Row],[LIVE_VALUE]]-MIS[[#This Row],[VALUE]])</f>
        <v>-4540.99999999998</v>
      </c>
      <c r="AH2688" t="str" cm="1">
        <f t="array" ref="AH2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8" t="str">
        <f>MIS[[#This Row],[TRADING SYMBOL]]</f>
        <v>SENSEX2552081200PE</v>
      </c>
      <c r="AJ2688" t="str">
        <f>IF(RIGHT(MIS[[#This Row],[Main/Hedge]],4)="MAIN","MAIN","HEDGE")</f>
        <v>MAIN</v>
      </c>
      <c r="AK2688" t="str" cm="1">
        <f t="array" ref="AK2688">_xlfn._xlws.FILTER(Table4[Column1],ISNUMBER(SEARCH(Table4[Column1],MIS[[#This Row],[OrderUniqueIdentifier]])),"")</f>
        <v>MS</v>
      </c>
    </row>
    <row r="2689" spans="1:37" x14ac:dyDescent="0.25">
      <c r="A2689" t="s">
        <v>71</v>
      </c>
      <c r="B2689" t="s">
        <v>1077</v>
      </c>
      <c r="C2689" t="s">
        <v>5035</v>
      </c>
      <c r="D2689" t="s">
        <v>72</v>
      </c>
      <c r="E2689" t="s">
        <v>172</v>
      </c>
      <c r="F2689" t="s">
        <v>98</v>
      </c>
      <c r="G2689" t="s">
        <v>74</v>
      </c>
      <c r="H2689" t="s">
        <v>75</v>
      </c>
      <c r="I2689" t="s">
        <v>76</v>
      </c>
      <c r="J2689" t="s">
        <v>77</v>
      </c>
      <c r="K2689">
        <v>160</v>
      </c>
      <c r="L2689" t="s">
        <v>77</v>
      </c>
      <c r="M2689" t="s">
        <v>78</v>
      </c>
      <c r="N2689" t="s">
        <v>5036</v>
      </c>
      <c r="O2689" t="s">
        <v>3219</v>
      </c>
      <c r="P2689" t="s">
        <v>3223</v>
      </c>
      <c r="Q2689" t="s">
        <v>173</v>
      </c>
      <c r="R2689" t="s">
        <v>79</v>
      </c>
      <c r="S2689" t="s">
        <v>40</v>
      </c>
      <c r="T2689" t="s">
        <v>174</v>
      </c>
      <c r="U2689" t="s">
        <v>100</v>
      </c>
      <c r="V2689" t="s">
        <v>80</v>
      </c>
      <c r="W2689">
        <v>81200</v>
      </c>
      <c r="X2689" t="s">
        <v>85</v>
      </c>
      <c r="Y2689">
        <v>160</v>
      </c>
      <c r="Z2689" t="s">
        <v>3220</v>
      </c>
      <c r="AA2689" t="s">
        <v>3224</v>
      </c>
      <c r="AB2689" t="s">
        <v>107</v>
      </c>
      <c r="AC2689" t="s">
        <v>84</v>
      </c>
      <c r="AD2689">
        <f>_xlfn.XLOOKUP(MIS[[#This Row],[TRADING SYMBOL]],[1]Sheet1!$D:$D,[1]Sheet1!$C:$C)</f>
        <v>110.75</v>
      </c>
      <c r="AE2689">
        <f>MIS[[#This Row],[OrderAverageTradedPrice]]*MIS[[#This Row],[OrderQuantity]]</f>
        <v>29722</v>
      </c>
      <c r="AF2689">
        <f>MIS[[#This Row],[LTP]]*MIS[[#This Row],[OrderQuantity]]</f>
        <v>17720</v>
      </c>
      <c r="AG2689">
        <f>IF(MIS[[#This Row],[OrderSide]]="SELL",MIS[[#This Row],[VALUE]]-MIS[[#This Row],[LIVE_VALUE]],MIS[[#This Row],[LIVE_VALUE]]-MIS[[#This Row],[VALUE]])</f>
        <v>-12002</v>
      </c>
      <c r="AH2689" t="str" cm="1">
        <f t="array" ref="AH2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9" t="str">
        <f>MIS[[#This Row],[TRADING SYMBOL]]</f>
        <v>SENSEX2552081200PE</v>
      </c>
      <c r="AJ2689" t="str">
        <f>IF(RIGHT(MIS[[#This Row],[Main/Hedge]],4)="MAIN","MAIN","HEDGE")</f>
        <v>MAIN</v>
      </c>
      <c r="AK2689" t="str" cm="1">
        <f t="array" ref="AK2689">_xlfn._xlws.FILTER(Table4[Column1],ISNUMBER(SEARCH(Table4[Column1],MIS[[#This Row],[OrderUniqueIdentifier]])),"")</f>
        <v>MS</v>
      </c>
    </row>
    <row r="2690" spans="1:37" x14ac:dyDescent="0.25">
      <c r="A2690" t="s">
        <v>71</v>
      </c>
      <c r="B2690" t="s">
        <v>1086</v>
      </c>
      <c r="C2690" t="s">
        <v>5064</v>
      </c>
      <c r="D2690" t="s">
        <v>72</v>
      </c>
      <c r="E2690" t="s">
        <v>172</v>
      </c>
      <c r="F2690" t="s">
        <v>98</v>
      </c>
      <c r="G2690" t="s">
        <v>74</v>
      </c>
      <c r="H2690" t="s">
        <v>75</v>
      </c>
      <c r="I2690" t="s">
        <v>76</v>
      </c>
      <c r="J2690" t="s">
        <v>77</v>
      </c>
      <c r="K2690">
        <v>40</v>
      </c>
      <c r="L2690" t="s">
        <v>77</v>
      </c>
      <c r="M2690" t="s">
        <v>78</v>
      </c>
      <c r="N2690" t="s">
        <v>5065</v>
      </c>
      <c r="O2690" t="s">
        <v>3219</v>
      </c>
      <c r="P2690" t="s">
        <v>3223</v>
      </c>
      <c r="Q2690" t="s">
        <v>173</v>
      </c>
      <c r="R2690" t="s">
        <v>79</v>
      </c>
      <c r="S2690" t="s">
        <v>40</v>
      </c>
      <c r="T2690" t="s">
        <v>174</v>
      </c>
      <c r="U2690" t="s">
        <v>100</v>
      </c>
      <c r="V2690" t="s">
        <v>80</v>
      </c>
      <c r="W2690">
        <v>81200</v>
      </c>
      <c r="X2690" t="s">
        <v>85</v>
      </c>
      <c r="Y2690">
        <v>40</v>
      </c>
      <c r="Z2690" t="s">
        <v>3220</v>
      </c>
      <c r="AA2690" t="s">
        <v>3224</v>
      </c>
      <c r="AB2690" t="s">
        <v>107</v>
      </c>
      <c r="AC2690" t="s">
        <v>84</v>
      </c>
      <c r="AD2690">
        <f>_xlfn.XLOOKUP(MIS[[#This Row],[TRADING SYMBOL]],[1]Sheet1!$D:$D,[1]Sheet1!$C:$C)</f>
        <v>110.75</v>
      </c>
      <c r="AE2690">
        <f>MIS[[#This Row],[OrderAverageTradedPrice]]*MIS[[#This Row],[OrderQuantity]]</f>
        <v>7446</v>
      </c>
      <c r="AF2690">
        <f>MIS[[#This Row],[LTP]]*MIS[[#This Row],[OrderQuantity]]</f>
        <v>4430</v>
      </c>
      <c r="AG2690">
        <f>IF(MIS[[#This Row],[OrderSide]]="SELL",MIS[[#This Row],[VALUE]]-MIS[[#This Row],[LIVE_VALUE]],MIS[[#This Row],[LIVE_VALUE]]-MIS[[#This Row],[VALUE]])</f>
        <v>-3016</v>
      </c>
      <c r="AH2690" t="str" cm="1">
        <f t="array" ref="AH2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0" t="str">
        <f>MIS[[#This Row],[TRADING SYMBOL]]</f>
        <v>SENSEX2552081200PE</v>
      </c>
      <c r="AJ2690" t="str">
        <f>IF(RIGHT(MIS[[#This Row],[Main/Hedge]],4)="MAIN","MAIN","HEDGE")</f>
        <v>MAIN</v>
      </c>
      <c r="AK2690" t="str" cm="1">
        <f t="array" ref="AK2690">_xlfn._xlws.FILTER(Table4[Column1],ISNUMBER(SEARCH(Table4[Column1],MIS[[#This Row],[OrderUniqueIdentifier]])),"")</f>
        <v>MS</v>
      </c>
    </row>
    <row r="2691" spans="1:37" x14ac:dyDescent="0.25">
      <c r="A2691" t="s">
        <v>71</v>
      </c>
      <c r="B2691" t="s">
        <v>1108</v>
      </c>
      <c r="C2691" t="s">
        <v>5124</v>
      </c>
      <c r="D2691" t="s">
        <v>72</v>
      </c>
      <c r="E2691" t="s">
        <v>3226</v>
      </c>
      <c r="F2691" t="s">
        <v>98</v>
      </c>
      <c r="G2691" t="s">
        <v>74</v>
      </c>
      <c r="H2691" t="s">
        <v>75</v>
      </c>
      <c r="I2691" t="s">
        <v>76</v>
      </c>
      <c r="J2691" t="s">
        <v>77</v>
      </c>
      <c r="K2691">
        <v>40</v>
      </c>
      <c r="L2691" t="s">
        <v>77</v>
      </c>
      <c r="M2691" t="s">
        <v>78</v>
      </c>
      <c r="N2691" t="s">
        <v>5125</v>
      </c>
      <c r="O2691" t="s">
        <v>3219</v>
      </c>
      <c r="P2691" t="s">
        <v>3223</v>
      </c>
      <c r="Q2691" t="s">
        <v>3229</v>
      </c>
      <c r="R2691" t="s">
        <v>79</v>
      </c>
      <c r="S2691" t="s">
        <v>40</v>
      </c>
      <c r="T2691" t="s">
        <v>3230</v>
      </c>
      <c r="U2691" t="s">
        <v>100</v>
      </c>
      <c r="V2691" t="s">
        <v>80</v>
      </c>
      <c r="W2691">
        <v>81300</v>
      </c>
      <c r="X2691" t="s">
        <v>85</v>
      </c>
      <c r="Y2691">
        <v>40</v>
      </c>
      <c r="Z2691" t="s">
        <v>3220</v>
      </c>
      <c r="AA2691" t="s">
        <v>3224</v>
      </c>
      <c r="AB2691" t="s">
        <v>107</v>
      </c>
      <c r="AC2691" t="s">
        <v>84</v>
      </c>
      <c r="AD2691">
        <f>_xlfn.XLOOKUP(MIS[[#This Row],[TRADING SYMBOL]],[1]Sheet1!$D:$D,[1]Sheet1!$C:$C)</f>
        <v>124</v>
      </c>
      <c r="AE2691">
        <f>MIS[[#This Row],[OrderAverageTradedPrice]]*MIS[[#This Row],[OrderQuantity]]</f>
        <v>8138</v>
      </c>
      <c r="AF2691">
        <f>MIS[[#This Row],[LTP]]*MIS[[#This Row],[OrderQuantity]]</f>
        <v>4960</v>
      </c>
      <c r="AG2691">
        <f>IF(MIS[[#This Row],[OrderSide]]="SELL",MIS[[#This Row],[VALUE]]-MIS[[#This Row],[LIVE_VALUE]],MIS[[#This Row],[LIVE_VALUE]]-MIS[[#This Row],[VALUE]])</f>
        <v>-3178</v>
      </c>
      <c r="AH2691" t="str" cm="1">
        <f t="array" ref="AH2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1" t="str">
        <f>MIS[[#This Row],[TRADING SYMBOL]]</f>
        <v>SENSEX2552081300PE</v>
      </c>
      <c r="AJ2691" t="str">
        <f>IF(RIGHT(MIS[[#This Row],[Main/Hedge]],4)="MAIN","MAIN","HEDGE")</f>
        <v>MAIN</v>
      </c>
      <c r="AK2691" t="str" cm="1">
        <f t="array" ref="AK2691">_xlfn._xlws.FILTER(Table4[Column1],ISNUMBER(SEARCH(Table4[Column1],MIS[[#This Row],[OrderUniqueIdentifier]])),"")</f>
        <v>MS</v>
      </c>
    </row>
    <row r="2692" spans="1:37" x14ac:dyDescent="0.25">
      <c r="A2692" t="s">
        <v>71</v>
      </c>
      <c r="B2692" t="s">
        <v>1117</v>
      </c>
      <c r="C2692" t="s">
        <v>5148</v>
      </c>
      <c r="D2692" t="s">
        <v>72</v>
      </c>
      <c r="E2692" t="s">
        <v>211</v>
      </c>
      <c r="F2692" t="s">
        <v>98</v>
      </c>
      <c r="G2692" t="s">
        <v>74</v>
      </c>
      <c r="H2692" t="s">
        <v>75</v>
      </c>
      <c r="I2692" t="s">
        <v>76</v>
      </c>
      <c r="J2692" t="s">
        <v>77</v>
      </c>
      <c r="K2692">
        <v>20</v>
      </c>
      <c r="L2692" t="s">
        <v>77</v>
      </c>
      <c r="M2692" t="s">
        <v>78</v>
      </c>
      <c r="N2692" t="s">
        <v>5149</v>
      </c>
      <c r="O2692" t="s">
        <v>3219</v>
      </c>
      <c r="P2692" t="s">
        <v>3223</v>
      </c>
      <c r="Q2692" t="s">
        <v>213</v>
      </c>
      <c r="R2692" t="s">
        <v>79</v>
      </c>
      <c r="S2692" t="s">
        <v>40</v>
      </c>
      <c r="T2692" t="s">
        <v>214</v>
      </c>
      <c r="U2692" t="s">
        <v>100</v>
      </c>
      <c r="V2692" t="s">
        <v>80</v>
      </c>
      <c r="W2692">
        <v>83400</v>
      </c>
      <c r="X2692" t="s">
        <v>81</v>
      </c>
      <c r="Y2692">
        <v>20</v>
      </c>
      <c r="Z2692" t="s">
        <v>3220</v>
      </c>
      <c r="AA2692" t="s">
        <v>3224</v>
      </c>
      <c r="AB2692" t="s">
        <v>90</v>
      </c>
      <c r="AC2692" t="s">
        <v>84</v>
      </c>
      <c r="AD2692">
        <f>_xlfn.XLOOKUP(MIS[[#This Row],[TRADING SYMBOL]],[1]Sheet1!$D:$D,[1]Sheet1!$C:$C)</f>
        <v>114.3</v>
      </c>
      <c r="AE2692">
        <f>MIS[[#This Row],[OrderAverageTradedPrice]]*MIS[[#This Row],[OrderQuantity]]</f>
        <v>2936</v>
      </c>
      <c r="AF2692">
        <f>MIS[[#This Row],[LTP]]*MIS[[#This Row],[OrderQuantity]]</f>
        <v>2286</v>
      </c>
      <c r="AG2692">
        <f>IF(MIS[[#This Row],[OrderSide]]="SELL",MIS[[#This Row],[VALUE]]-MIS[[#This Row],[LIVE_VALUE]],MIS[[#This Row],[LIVE_VALUE]]-MIS[[#This Row],[VALUE]])</f>
        <v>-650</v>
      </c>
      <c r="AH2692" t="str" cm="1">
        <f t="array" ref="AH2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2" t="str">
        <f>MIS[[#This Row],[TRADING SYMBOL]]</f>
        <v>SENSEX2552083400CE</v>
      </c>
      <c r="AJ2692" t="str">
        <f>IF(RIGHT(MIS[[#This Row],[Main/Hedge]],4)="MAIN","MAIN","HEDGE")</f>
        <v>MAIN</v>
      </c>
      <c r="AK2692" t="str" cm="1">
        <f t="array" ref="AK2692">_xlfn._xlws.FILTER(Table4[Column1],ISNUMBER(SEARCH(Table4[Column1],MIS[[#This Row],[OrderUniqueIdentifier]])),"")</f>
        <v>MS</v>
      </c>
    </row>
    <row r="2693" spans="1:37" x14ac:dyDescent="0.25">
      <c r="A2693" t="s">
        <v>71</v>
      </c>
      <c r="B2693" t="s">
        <v>1135</v>
      </c>
      <c r="C2693" t="s">
        <v>5191</v>
      </c>
      <c r="D2693" t="s">
        <v>72</v>
      </c>
      <c r="E2693" t="s">
        <v>120</v>
      </c>
      <c r="F2693" t="s">
        <v>98</v>
      </c>
      <c r="G2693" t="s">
        <v>74</v>
      </c>
      <c r="H2693" t="s">
        <v>75</v>
      </c>
      <c r="I2693" t="s">
        <v>76</v>
      </c>
      <c r="J2693" t="s">
        <v>77</v>
      </c>
      <c r="K2693">
        <v>140</v>
      </c>
      <c r="L2693" t="s">
        <v>77</v>
      </c>
      <c r="M2693" t="s">
        <v>78</v>
      </c>
      <c r="N2693" t="s">
        <v>5192</v>
      </c>
      <c r="O2693" t="s">
        <v>3219</v>
      </c>
      <c r="P2693" t="s">
        <v>3223</v>
      </c>
      <c r="Q2693" t="s">
        <v>121</v>
      </c>
      <c r="R2693" t="s">
        <v>79</v>
      </c>
      <c r="S2693" t="s">
        <v>40</v>
      </c>
      <c r="T2693" t="s">
        <v>122</v>
      </c>
      <c r="U2693" t="s">
        <v>100</v>
      </c>
      <c r="V2693" t="s">
        <v>80</v>
      </c>
      <c r="W2693">
        <v>81100</v>
      </c>
      <c r="X2693" t="s">
        <v>85</v>
      </c>
      <c r="Y2693">
        <v>140</v>
      </c>
      <c r="Z2693" t="s">
        <v>3220</v>
      </c>
      <c r="AA2693" t="s">
        <v>3224</v>
      </c>
      <c r="AB2693" t="s">
        <v>107</v>
      </c>
      <c r="AC2693" t="s">
        <v>84</v>
      </c>
      <c r="AD2693">
        <f>_xlfn.XLOOKUP(MIS[[#This Row],[TRADING SYMBOL]],[1]Sheet1!$D:$D,[1]Sheet1!$C:$C)</f>
        <v>100.2</v>
      </c>
      <c r="AE2693">
        <f>MIS[[#This Row],[OrderAverageTradedPrice]]*MIS[[#This Row],[OrderQuantity]]</f>
        <v>23795.99999999992</v>
      </c>
      <c r="AF2693">
        <f>MIS[[#This Row],[LTP]]*MIS[[#This Row],[OrderQuantity]]</f>
        <v>14028</v>
      </c>
      <c r="AG2693">
        <f>IF(MIS[[#This Row],[OrderSide]]="SELL",MIS[[#This Row],[VALUE]]-MIS[[#This Row],[LIVE_VALUE]],MIS[[#This Row],[LIVE_VALUE]]-MIS[[#This Row],[VALUE]])</f>
        <v>-9767.99999999992</v>
      </c>
      <c r="AH2693" t="str" cm="1">
        <f t="array" ref="AH2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3" t="str">
        <f>MIS[[#This Row],[TRADING SYMBOL]]</f>
        <v>SENSEX2552081100PE</v>
      </c>
      <c r="AJ2693" t="str">
        <f>IF(RIGHT(MIS[[#This Row],[Main/Hedge]],4)="MAIN","MAIN","HEDGE")</f>
        <v>MAIN</v>
      </c>
      <c r="AK2693" t="str" cm="1">
        <f t="array" ref="AK2693">_xlfn._xlws.FILTER(Table4[Column1],ISNUMBER(SEARCH(Table4[Column1],MIS[[#This Row],[OrderUniqueIdentifier]])),"")</f>
        <v>MS</v>
      </c>
    </row>
    <row r="2694" spans="1:37" x14ac:dyDescent="0.25">
      <c r="A2694" t="s">
        <v>71</v>
      </c>
      <c r="B2694" t="s">
        <v>1135</v>
      </c>
      <c r="C2694" t="s">
        <v>5193</v>
      </c>
      <c r="D2694" t="s">
        <v>72</v>
      </c>
      <c r="E2694" t="s">
        <v>172</v>
      </c>
      <c r="F2694" t="s">
        <v>98</v>
      </c>
      <c r="G2694" t="s">
        <v>74</v>
      </c>
      <c r="H2694" t="s">
        <v>75</v>
      </c>
      <c r="I2694" t="s">
        <v>76</v>
      </c>
      <c r="J2694" t="s">
        <v>77</v>
      </c>
      <c r="K2694">
        <v>140</v>
      </c>
      <c r="L2694" t="s">
        <v>77</v>
      </c>
      <c r="M2694" t="s">
        <v>78</v>
      </c>
      <c r="N2694" t="s">
        <v>5194</v>
      </c>
      <c r="O2694" t="s">
        <v>3223</v>
      </c>
      <c r="P2694" t="s">
        <v>3223</v>
      </c>
      <c r="Q2694" t="s">
        <v>173</v>
      </c>
      <c r="R2694" t="s">
        <v>79</v>
      </c>
      <c r="S2694" t="s">
        <v>40</v>
      </c>
      <c r="T2694" t="s">
        <v>174</v>
      </c>
      <c r="U2694" t="s">
        <v>100</v>
      </c>
      <c r="V2694" t="s">
        <v>80</v>
      </c>
      <c r="W2694">
        <v>81200</v>
      </c>
      <c r="X2694" t="s">
        <v>85</v>
      </c>
      <c r="Y2694">
        <v>140</v>
      </c>
      <c r="Z2694" t="s">
        <v>3224</v>
      </c>
      <c r="AA2694" t="s">
        <v>3224</v>
      </c>
      <c r="AB2694" t="s">
        <v>107</v>
      </c>
      <c r="AC2694" t="s">
        <v>84</v>
      </c>
      <c r="AD2694">
        <f>_xlfn.XLOOKUP(MIS[[#This Row],[TRADING SYMBOL]],[1]Sheet1!$D:$D,[1]Sheet1!$C:$C)</f>
        <v>110.75</v>
      </c>
      <c r="AE2694">
        <f>MIS[[#This Row],[OrderAverageTradedPrice]]*MIS[[#This Row],[OrderQuantity]]</f>
        <v>26120.999999999938</v>
      </c>
      <c r="AF2694">
        <f>MIS[[#This Row],[LTP]]*MIS[[#This Row],[OrderQuantity]]</f>
        <v>15505</v>
      </c>
      <c r="AG2694">
        <f>IF(MIS[[#This Row],[OrderSide]]="SELL",MIS[[#This Row],[VALUE]]-MIS[[#This Row],[LIVE_VALUE]],MIS[[#This Row],[LIVE_VALUE]]-MIS[[#This Row],[VALUE]])</f>
        <v>-10615.999999999938</v>
      </c>
      <c r="AH2694" t="str" cm="1">
        <f t="array" ref="AH2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4" t="str">
        <f>MIS[[#This Row],[TRADING SYMBOL]]</f>
        <v>SENSEX2552081200PE</v>
      </c>
      <c r="AJ2694" t="str">
        <f>IF(RIGHT(MIS[[#This Row],[Main/Hedge]],4)="MAIN","MAIN","HEDGE")</f>
        <v>MAIN</v>
      </c>
      <c r="AK2694" t="str" cm="1">
        <f t="array" ref="AK2694">_xlfn._xlws.FILTER(Table4[Column1],ISNUMBER(SEARCH(Table4[Column1],MIS[[#This Row],[OrderUniqueIdentifier]])),"")</f>
        <v>MS</v>
      </c>
    </row>
    <row r="2695" spans="1:37" x14ac:dyDescent="0.25">
      <c r="A2695" t="s">
        <v>71</v>
      </c>
      <c r="B2695" t="s">
        <v>1143</v>
      </c>
      <c r="C2695" t="s">
        <v>5220</v>
      </c>
      <c r="D2695" t="s">
        <v>72</v>
      </c>
      <c r="E2695" t="s">
        <v>211</v>
      </c>
      <c r="F2695" t="s">
        <v>98</v>
      </c>
      <c r="G2695" t="s">
        <v>74</v>
      </c>
      <c r="H2695" t="s">
        <v>75</v>
      </c>
      <c r="I2695" t="s">
        <v>76</v>
      </c>
      <c r="J2695" t="s">
        <v>77</v>
      </c>
      <c r="K2695">
        <v>20</v>
      </c>
      <c r="L2695" t="s">
        <v>77</v>
      </c>
      <c r="M2695" t="s">
        <v>78</v>
      </c>
      <c r="N2695" t="s">
        <v>5221</v>
      </c>
      <c r="O2695" t="s">
        <v>3219</v>
      </c>
      <c r="P2695" t="s">
        <v>3223</v>
      </c>
      <c r="Q2695" t="s">
        <v>213</v>
      </c>
      <c r="R2695" t="s">
        <v>79</v>
      </c>
      <c r="S2695" t="s">
        <v>40</v>
      </c>
      <c r="T2695" t="s">
        <v>214</v>
      </c>
      <c r="U2695" t="s">
        <v>100</v>
      </c>
      <c r="V2695" t="s">
        <v>80</v>
      </c>
      <c r="W2695">
        <v>83400</v>
      </c>
      <c r="X2695" t="s">
        <v>81</v>
      </c>
      <c r="Y2695">
        <v>20</v>
      </c>
      <c r="Z2695" t="s">
        <v>3220</v>
      </c>
      <c r="AA2695" t="s">
        <v>3224</v>
      </c>
      <c r="AB2695" t="s">
        <v>90</v>
      </c>
      <c r="AC2695" t="s">
        <v>84</v>
      </c>
      <c r="AD2695">
        <f>_xlfn.XLOOKUP(MIS[[#This Row],[TRADING SYMBOL]],[1]Sheet1!$D:$D,[1]Sheet1!$C:$C)</f>
        <v>114.3</v>
      </c>
      <c r="AE2695">
        <f>MIS[[#This Row],[OrderAverageTradedPrice]]*MIS[[#This Row],[OrderQuantity]]</f>
        <v>2916</v>
      </c>
      <c r="AF2695">
        <f>MIS[[#This Row],[LTP]]*MIS[[#This Row],[OrderQuantity]]</f>
        <v>2286</v>
      </c>
      <c r="AG2695">
        <f>IF(MIS[[#This Row],[OrderSide]]="SELL",MIS[[#This Row],[VALUE]]-MIS[[#This Row],[LIVE_VALUE]],MIS[[#This Row],[LIVE_VALUE]]-MIS[[#This Row],[VALUE]])</f>
        <v>-630</v>
      </c>
      <c r="AH2695" t="str" cm="1">
        <f t="array" ref="AH2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5" t="str">
        <f>MIS[[#This Row],[TRADING SYMBOL]]</f>
        <v>SENSEX2552083400CE</v>
      </c>
      <c r="AJ2695" t="str">
        <f>IF(RIGHT(MIS[[#This Row],[Main/Hedge]],4)="MAIN","MAIN","HEDGE")</f>
        <v>MAIN</v>
      </c>
      <c r="AK2695" t="str" cm="1">
        <f t="array" ref="AK2695">_xlfn._xlws.FILTER(Table4[Column1],ISNUMBER(SEARCH(Table4[Column1],MIS[[#This Row],[OrderUniqueIdentifier]])),"")</f>
        <v>MS</v>
      </c>
    </row>
    <row r="2696" spans="1:37" x14ac:dyDescent="0.25">
      <c r="A2696" t="s">
        <v>71</v>
      </c>
      <c r="B2696" t="s">
        <v>1143</v>
      </c>
      <c r="C2696" t="s">
        <v>5222</v>
      </c>
      <c r="D2696" t="s">
        <v>72</v>
      </c>
      <c r="E2696" t="s">
        <v>744</v>
      </c>
      <c r="F2696" t="s">
        <v>98</v>
      </c>
      <c r="G2696" t="s">
        <v>74</v>
      </c>
      <c r="H2696" t="s">
        <v>75</v>
      </c>
      <c r="I2696" t="s">
        <v>76</v>
      </c>
      <c r="J2696" t="s">
        <v>77</v>
      </c>
      <c r="K2696">
        <v>20</v>
      </c>
      <c r="L2696" t="s">
        <v>77</v>
      </c>
      <c r="M2696" t="s">
        <v>78</v>
      </c>
      <c r="N2696" t="s">
        <v>4239</v>
      </c>
      <c r="O2696" t="s">
        <v>3223</v>
      </c>
      <c r="P2696" t="s">
        <v>3223</v>
      </c>
      <c r="Q2696" t="s">
        <v>747</v>
      </c>
      <c r="R2696" t="s">
        <v>79</v>
      </c>
      <c r="S2696" t="s">
        <v>40</v>
      </c>
      <c r="T2696" t="s">
        <v>748</v>
      </c>
      <c r="U2696" t="s">
        <v>100</v>
      </c>
      <c r="V2696" t="s">
        <v>80</v>
      </c>
      <c r="W2696">
        <v>83500</v>
      </c>
      <c r="X2696" t="s">
        <v>81</v>
      </c>
      <c r="Y2696">
        <v>20</v>
      </c>
      <c r="Z2696" t="s">
        <v>3224</v>
      </c>
      <c r="AA2696" t="s">
        <v>3224</v>
      </c>
      <c r="AB2696" t="s">
        <v>90</v>
      </c>
      <c r="AC2696" t="s">
        <v>84</v>
      </c>
      <c r="AD2696">
        <f>_xlfn.XLOOKUP(MIS[[#This Row],[TRADING SYMBOL]],[1]Sheet1!$D:$D,[1]Sheet1!$C:$C)</f>
        <v>99.8</v>
      </c>
      <c r="AE2696">
        <f>MIS[[#This Row],[OrderAverageTradedPrice]]*MIS[[#This Row],[OrderQuantity]]</f>
        <v>2571</v>
      </c>
      <c r="AF2696">
        <f>MIS[[#This Row],[LTP]]*MIS[[#This Row],[OrderQuantity]]</f>
        <v>1996</v>
      </c>
      <c r="AG2696">
        <f>IF(MIS[[#This Row],[OrderSide]]="SELL",MIS[[#This Row],[VALUE]]-MIS[[#This Row],[LIVE_VALUE]],MIS[[#This Row],[LIVE_VALUE]]-MIS[[#This Row],[VALUE]])</f>
        <v>-575</v>
      </c>
      <c r="AH2696" t="str" cm="1">
        <f t="array" ref="AH2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6" t="str">
        <f>MIS[[#This Row],[TRADING SYMBOL]]</f>
        <v>SENSEX2552083500CE</v>
      </c>
      <c r="AJ2696" t="str">
        <f>IF(RIGHT(MIS[[#This Row],[Main/Hedge]],4)="MAIN","MAIN","HEDGE")</f>
        <v>MAIN</v>
      </c>
      <c r="AK2696" t="str" cm="1">
        <f t="array" ref="AK2696">_xlfn._xlws.FILTER(Table4[Column1],ISNUMBER(SEARCH(Table4[Column1],MIS[[#This Row],[OrderUniqueIdentifier]])),"")</f>
        <v>MS</v>
      </c>
    </row>
    <row r="2697" spans="1:37" x14ac:dyDescent="0.25">
      <c r="A2697" t="s">
        <v>71</v>
      </c>
      <c r="B2697" t="s">
        <v>1153</v>
      </c>
      <c r="C2697" t="s">
        <v>5254</v>
      </c>
      <c r="D2697" t="s">
        <v>72</v>
      </c>
      <c r="E2697" t="s">
        <v>172</v>
      </c>
      <c r="F2697" t="s">
        <v>98</v>
      </c>
      <c r="G2697" t="s">
        <v>74</v>
      </c>
      <c r="H2697" t="s">
        <v>75</v>
      </c>
      <c r="I2697" t="s">
        <v>76</v>
      </c>
      <c r="J2697" t="s">
        <v>77</v>
      </c>
      <c r="K2697">
        <v>40</v>
      </c>
      <c r="L2697" t="s">
        <v>77</v>
      </c>
      <c r="M2697" t="s">
        <v>78</v>
      </c>
      <c r="N2697" t="s">
        <v>5255</v>
      </c>
      <c r="O2697" t="s">
        <v>3219</v>
      </c>
      <c r="P2697" t="s">
        <v>3223</v>
      </c>
      <c r="Q2697" t="s">
        <v>173</v>
      </c>
      <c r="R2697" t="s">
        <v>79</v>
      </c>
      <c r="S2697" t="s">
        <v>40</v>
      </c>
      <c r="T2697" t="s">
        <v>174</v>
      </c>
      <c r="U2697" t="s">
        <v>100</v>
      </c>
      <c r="V2697" t="s">
        <v>80</v>
      </c>
      <c r="W2697">
        <v>81200</v>
      </c>
      <c r="X2697" t="s">
        <v>85</v>
      </c>
      <c r="Y2697">
        <v>40</v>
      </c>
      <c r="Z2697" t="s">
        <v>3220</v>
      </c>
      <c r="AA2697" t="s">
        <v>3224</v>
      </c>
      <c r="AB2697" t="s">
        <v>107</v>
      </c>
      <c r="AC2697" t="s">
        <v>84</v>
      </c>
      <c r="AD2697">
        <f>_xlfn.XLOOKUP(MIS[[#This Row],[TRADING SYMBOL]],[1]Sheet1!$D:$D,[1]Sheet1!$C:$C)</f>
        <v>110.75</v>
      </c>
      <c r="AE2697">
        <f>MIS[[#This Row],[OrderAverageTradedPrice]]*MIS[[#This Row],[OrderQuantity]]</f>
        <v>7469</v>
      </c>
      <c r="AF2697">
        <f>MIS[[#This Row],[LTP]]*MIS[[#This Row],[OrderQuantity]]</f>
        <v>4430</v>
      </c>
      <c r="AG2697">
        <f>IF(MIS[[#This Row],[OrderSide]]="SELL",MIS[[#This Row],[VALUE]]-MIS[[#This Row],[LIVE_VALUE]],MIS[[#This Row],[LIVE_VALUE]]-MIS[[#This Row],[VALUE]])</f>
        <v>-3039</v>
      </c>
      <c r="AH2697" t="str" cm="1">
        <f t="array" ref="AH2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7" t="str">
        <f>MIS[[#This Row],[TRADING SYMBOL]]</f>
        <v>SENSEX2552081200PE</v>
      </c>
      <c r="AJ2697" t="str">
        <f>IF(RIGHT(MIS[[#This Row],[Main/Hedge]],4)="MAIN","MAIN","HEDGE")</f>
        <v>MAIN</v>
      </c>
      <c r="AK2697" t="str" cm="1">
        <f t="array" ref="AK2697">_xlfn._xlws.FILTER(Table4[Column1],ISNUMBER(SEARCH(Table4[Column1],MIS[[#This Row],[OrderUniqueIdentifier]])),"")</f>
        <v>MS</v>
      </c>
    </row>
    <row r="2698" spans="1:37" x14ac:dyDescent="0.25">
      <c r="A2698" t="s">
        <v>71</v>
      </c>
      <c r="B2698" t="s">
        <v>1163</v>
      </c>
      <c r="C2698" t="s">
        <v>5281</v>
      </c>
      <c r="D2698" t="s">
        <v>72</v>
      </c>
      <c r="E2698" t="s">
        <v>172</v>
      </c>
      <c r="F2698" t="s">
        <v>98</v>
      </c>
      <c r="G2698" t="s">
        <v>74</v>
      </c>
      <c r="H2698" t="s">
        <v>75</v>
      </c>
      <c r="I2698" t="s">
        <v>76</v>
      </c>
      <c r="J2698" t="s">
        <v>77</v>
      </c>
      <c r="K2698">
        <v>20</v>
      </c>
      <c r="L2698" t="s">
        <v>77</v>
      </c>
      <c r="M2698" t="s">
        <v>78</v>
      </c>
      <c r="N2698" t="s">
        <v>367</v>
      </c>
      <c r="O2698" t="s">
        <v>3219</v>
      </c>
      <c r="P2698" t="s">
        <v>3223</v>
      </c>
      <c r="Q2698" t="s">
        <v>173</v>
      </c>
      <c r="R2698" t="s">
        <v>79</v>
      </c>
      <c r="S2698" t="s">
        <v>40</v>
      </c>
      <c r="T2698" t="s">
        <v>174</v>
      </c>
      <c r="U2698" t="s">
        <v>100</v>
      </c>
      <c r="V2698" t="s">
        <v>80</v>
      </c>
      <c r="W2698">
        <v>81200</v>
      </c>
      <c r="X2698" t="s">
        <v>85</v>
      </c>
      <c r="Y2698">
        <v>20</v>
      </c>
      <c r="Z2698" t="s">
        <v>3220</v>
      </c>
      <c r="AA2698" t="s">
        <v>3224</v>
      </c>
      <c r="AB2698" t="s">
        <v>107</v>
      </c>
      <c r="AC2698" t="s">
        <v>84</v>
      </c>
      <c r="AD2698">
        <f>_xlfn.XLOOKUP(MIS[[#This Row],[TRADING SYMBOL]],[1]Sheet1!$D:$D,[1]Sheet1!$C:$C)</f>
        <v>110.75</v>
      </c>
      <c r="AE2698">
        <f>MIS[[#This Row],[OrderAverageTradedPrice]]*MIS[[#This Row],[OrderQuantity]]</f>
        <v>3735</v>
      </c>
      <c r="AF2698">
        <f>MIS[[#This Row],[LTP]]*MIS[[#This Row],[OrderQuantity]]</f>
        <v>2215</v>
      </c>
      <c r="AG2698">
        <f>IF(MIS[[#This Row],[OrderSide]]="SELL",MIS[[#This Row],[VALUE]]-MIS[[#This Row],[LIVE_VALUE]],MIS[[#This Row],[LIVE_VALUE]]-MIS[[#This Row],[VALUE]])</f>
        <v>-1520</v>
      </c>
      <c r="AH2698" t="str" cm="1">
        <f t="array" ref="AH2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8" t="str">
        <f>MIS[[#This Row],[TRADING SYMBOL]]</f>
        <v>SENSEX2552081200PE</v>
      </c>
      <c r="AJ2698" t="str">
        <f>IF(RIGHT(MIS[[#This Row],[Main/Hedge]],4)="MAIN","MAIN","HEDGE")</f>
        <v>MAIN</v>
      </c>
      <c r="AK2698" t="str" cm="1">
        <f t="array" ref="AK2698">_xlfn._xlws.FILTER(Table4[Column1],ISNUMBER(SEARCH(Table4[Column1],MIS[[#This Row],[OrderUniqueIdentifier]])),"")</f>
        <v>MS</v>
      </c>
    </row>
    <row r="2699" spans="1:37" x14ac:dyDescent="0.25">
      <c r="A2699" t="s">
        <v>71</v>
      </c>
      <c r="B2699" t="s">
        <v>1178</v>
      </c>
      <c r="C2699" t="s">
        <v>5311</v>
      </c>
      <c r="D2699" t="s">
        <v>72</v>
      </c>
      <c r="E2699" t="s">
        <v>120</v>
      </c>
      <c r="F2699" t="s">
        <v>98</v>
      </c>
      <c r="G2699" t="s">
        <v>74</v>
      </c>
      <c r="H2699" t="s">
        <v>75</v>
      </c>
      <c r="I2699" t="s">
        <v>76</v>
      </c>
      <c r="J2699" t="s">
        <v>77</v>
      </c>
      <c r="K2699">
        <v>120</v>
      </c>
      <c r="L2699" t="s">
        <v>77</v>
      </c>
      <c r="M2699" t="s">
        <v>78</v>
      </c>
      <c r="N2699" t="s">
        <v>5312</v>
      </c>
      <c r="O2699" t="s">
        <v>3219</v>
      </c>
      <c r="P2699" t="s">
        <v>3223</v>
      </c>
      <c r="Q2699" t="s">
        <v>121</v>
      </c>
      <c r="R2699" t="s">
        <v>79</v>
      </c>
      <c r="S2699" t="s">
        <v>40</v>
      </c>
      <c r="T2699" t="s">
        <v>122</v>
      </c>
      <c r="U2699" t="s">
        <v>100</v>
      </c>
      <c r="V2699" t="s">
        <v>80</v>
      </c>
      <c r="W2699">
        <v>81100</v>
      </c>
      <c r="X2699" t="s">
        <v>85</v>
      </c>
      <c r="Y2699">
        <v>120</v>
      </c>
      <c r="Z2699" t="s">
        <v>3220</v>
      </c>
      <c r="AA2699" t="s">
        <v>3224</v>
      </c>
      <c r="AB2699" t="s">
        <v>107</v>
      </c>
      <c r="AC2699" t="s">
        <v>84</v>
      </c>
      <c r="AD2699">
        <f>_xlfn.XLOOKUP(MIS[[#This Row],[TRADING SYMBOL]],[1]Sheet1!$D:$D,[1]Sheet1!$C:$C)</f>
        <v>100.2</v>
      </c>
      <c r="AE2699">
        <f>MIS[[#This Row],[OrderAverageTradedPrice]]*MIS[[#This Row],[OrderQuantity]]</f>
        <v>20394.99999999996</v>
      </c>
      <c r="AF2699">
        <f>MIS[[#This Row],[LTP]]*MIS[[#This Row],[OrderQuantity]]</f>
        <v>12024</v>
      </c>
      <c r="AG2699">
        <f>IF(MIS[[#This Row],[OrderSide]]="SELL",MIS[[#This Row],[VALUE]]-MIS[[#This Row],[LIVE_VALUE]],MIS[[#This Row],[LIVE_VALUE]]-MIS[[#This Row],[VALUE]])</f>
        <v>-8370.99999999996</v>
      </c>
      <c r="AH2699" t="str" cm="1">
        <f t="array" ref="AH2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9" t="str">
        <f>MIS[[#This Row],[TRADING SYMBOL]]</f>
        <v>SENSEX2552081100PE</v>
      </c>
      <c r="AJ2699" t="str">
        <f>IF(RIGHT(MIS[[#This Row],[Main/Hedge]],4)="MAIN","MAIN","HEDGE")</f>
        <v>MAIN</v>
      </c>
      <c r="AK2699" t="str" cm="1">
        <f t="array" ref="AK2699">_xlfn._xlws.FILTER(Table4[Column1],ISNUMBER(SEARCH(Table4[Column1],MIS[[#This Row],[OrderUniqueIdentifier]])),"")</f>
        <v>MS</v>
      </c>
    </row>
    <row r="2700" spans="1:37" x14ac:dyDescent="0.25">
      <c r="A2700" t="s">
        <v>71</v>
      </c>
      <c r="B2700" t="s">
        <v>1202</v>
      </c>
      <c r="C2700" t="s">
        <v>5387</v>
      </c>
      <c r="D2700" t="s">
        <v>72</v>
      </c>
      <c r="E2700" t="s">
        <v>744</v>
      </c>
      <c r="F2700" t="s">
        <v>98</v>
      </c>
      <c r="G2700" t="s">
        <v>74</v>
      </c>
      <c r="H2700" t="s">
        <v>75</v>
      </c>
      <c r="I2700" t="s">
        <v>76</v>
      </c>
      <c r="J2700" t="s">
        <v>77</v>
      </c>
      <c r="K2700">
        <v>20</v>
      </c>
      <c r="L2700" t="s">
        <v>77</v>
      </c>
      <c r="M2700" t="s">
        <v>78</v>
      </c>
      <c r="N2700" t="s">
        <v>4181</v>
      </c>
      <c r="O2700" t="s">
        <v>3223</v>
      </c>
      <c r="P2700" t="s">
        <v>3223</v>
      </c>
      <c r="Q2700" t="s">
        <v>747</v>
      </c>
      <c r="R2700" t="s">
        <v>79</v>
      </c>
      <c r="S2700" t="s">
        <v>40</v>
      </c>
      <c r="T2700" t="s">
        <v>748</v>
      </c>
      <c r="U2700" t="s">
        <v>100</v>
      </c>
      <c r="V2700" t="s">
        <v>80</v>
      </c>
      <c r="W2700">
        <v>83500</v>
      </c>
      <c r="X2700" t="s">
        <v>81</v>
      </c>
      <c r="Y2700">
        <v>20</v>
      </c>
      <c r="Z2700" t="s">
        <v>3224</v>
      </c>
      <c r="AA2700" t="s">
        <v>3224</v>
      </c>
      <c r="AB2700" t="s">
        <v>90</v>
      </c>
      <c r="AC2700" t="s">
        <v>84</v>
      </c>
      <c r="AD2700">
        <f>_xlfn.XLOOKUP(MIS[[#This Row],[TRADING SYMBOL]],[1]Sheet1!$D:$D,[1]Sheet1!$C:$C)</f>
        <v>99.8</v>
      </c>
      <c r="AE2700">
        <f>MIS[[#This Row],[OrderAverageTradedPrice]]*MIS[[#This Row],[OrderQuantity]]</f>
        <v>2581</v>
      </c>
      <c r="AF2700">
        <f>MIS[[#This Row],[LTP]]*MIS[[#This Row],[OrderQuantity]]</f>
        <v>1996</v>
      </c>
      <c r="AG2700">
        <f>IF(MIS[[#This Row],[OrderSide]]="SELL",MIS[[#This Row],[VALUE]]-MIS[[#This Row],[LIVE_VALUE]],MIS[[#This Row],[LIVE_VALUE]]-MIS[[#This Row],[VALUE]])</f>
        <v>-585</v>
      </c>
      <c r="AH2700" t="str" cm="1">
        <f t="array" ref="AH2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0" t="str">
        <f>MIS[[#This Row],[TRADING SYMBOL]]</f>
        <v>SENSEX2552083500CE</v>
      </c>
      <c r="AJ2700" t="str">
        <f>IF(RIGHT(MIS[[#This Row],[Main/Hedge]],4)="MAIN","MAIN","HEDGE")</f>
        <v>MAIN</v>
      </c>
      <c r="AK2700" t="str" cm="1">
        <f t="array" ref="AK2700">_xlfn._xlws.FILTER(Table4[Column1],ISNUMBER(SEARCH(Table4[Column1],MIS[[#This Row],[OrderUniqueIdentifier]])),"")</f>
        <v>MS</v>
      </c>
    </row>
    <row r="2701" spans="1:37" x14ac:dyDescent="0.25">
      <c r="A2701" t="s">
        <v>71</v>
      </c>
      <c r="B2701" t="s">
        <v>1210</v>
      </c>
      <c r="C2701" t="s">
        <v>5411</v>
      </c>
      <c r="D2701" t="s">
        <v>72</v>
      </c>
      <c r="E2701" t="s">
        <v>120</v>
      </c>
      <c r="F2701" t="s">
        <v>98</v>
      </c>
      <c r="G2701" t="s">
        <v>74</v>
      </c>
      <c r="H2701" t="s">
        <v>75</v>
      </c>
      <c r="I2701" t="s">
        <v>76</v>
      </c>
      <c r="J2701" t="s">
        <v>77</v>
      </c>
      <c r="K2701">
        <v>20</v>
      </c>
      <c r="L2701" t="s">
        <v>77</v>
      </c>
      <c r="M2701" t="s">
        <v>78</v>
      </c>
      <c r="N2701" t="s">
        <v>5127</v>
      </c>
      <c r="O2701" t="s">
        <v>3219</v>
      </c>
      <c r="P2701" t="s">
        <v>3223</v>
      </c>
      <c r="Q2701" t="s">
        <v>121</v>
      </c>
      <c r="R2701" t="s">
        <v>79</v>
      </c>
      <c r="S2701" t="s">
        <v>40</v>
      </c>
      <c r="T2701" t="s">
        <v>122</v>
      </c>
      <c r="U2701" t="s">
        <v>100</v>
      </c>
      <c r="V2701" t="s">
        <v>80</v>
      </c>
      <c r="W2701">
        <v>81100</v>
      </c>
      <c r="X2701" t="s">
        <v>85</v>
      </c>
      <c r="Y2701">
        <v>20</v>
      </c>
      <c r="Z2701" t="s">
        <v>3220</v>
      </c>
      <c r="AA2701" t="s">
        <v>3224</v>
      </c>
      <c r="AB2701" t="s">
        <v>107</v>
      </c>
      <c r="AC2701" t="s">
        <v>84</v>
      </c>
      <c r="AD2701">
        <f>_xlfn.XLOOKUP(MIS[[#This Row],[TRADING SYMBOL]],[1]Sheet1!$D:$D,[1]Sheet1!$C:$C)</f>
        <v>100.2</v>
      </c>
      <c r="AE2701">
        <f>MIS[[#This Row],[OrderAverageTradedPrice]]*MIS[[#This Row],[OrderQuantity]]</f>
        <v>3400</v>
      </c>
      <c r="AF2701">
        <f>MIS[[#This Row],[LTP]]*MIS[[#This Row],[OrderQuantity]]</f>
        <v>2004</v>
      </c>
      <c r="AG2701">
        <f>IF(MIS[[#This Row],[OrderSide]]="SELL",MIS[[#This Row],[VALUE]]-MIS[[#This Row],[LIVE_VALUE]],MIS[[#This Row],[LIVE_VALUE]]-MIS[[#This Row],[VALUE]])</f>
        <v>-1396</v>
      </c>
      <c r="AH2701" t="str" cm="1">
        <f t="array" ref="AH2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1" t="str">
        <f>MIS[[#This Row],[TRADING SYMBOL]]</f>
        <v>SENSEX2552081100PE</v>
      </c>
      <c r="AJ2701" t="str">
        <f>IF(RIGHT(MIS[[#This Row],[Main/Hedge]],4)="MAIN","MAIN","HEDGE")</f>
        <v>MAIN</v>
      </c>
      <c r="AK2701" t="str" cm="1">
        <f t="array" ref="AK2701">_xlfn._xlws.FILTER(Table4[Column1],ISNUMBER(SEARCH(Table4[Column1],MIS[[#This Row],[OrderUniqueIdentifier]])),"")</f>
        <v>MS</v>
      </c>
    </row>
    <row r="2702" spans="1:37" x14ac:dyDescent="0.25">
      <c r="A2702" t="s">
        <v>71</v>
      </c>
      <c r="B2702" t="s">
        <v>1210</v>
      </c>
      <c r="C2702" t="s">
        <v>5412</v>
      </c>
      <c r="D2702" t="s">
        <v>72</v>
      </c>
      <c r="E2702" t="s">
        <v>172</v>
      </c>
      <c r="F2702" t="s">
        <v>98</v>
      </c>
      <c r="G2702" t="s">
        <v>74</v>
      </c>
      <c r="H2702" t="s">
        <v>75</v>
      </c>
      <c r="I2702" t="s">
        <v>76</v>
      </c>
      <c r="J2702" t="s">
        <v>77</v>
      </c>
      <c r="K2702">
        <v>20</v>
      </c>
      <c r="L2702" t="s">
        <v>77</v>
      </c>
      <c r="M2702" t="s">
        <v>78</v>
      </c>
      <c r="N2702" t="s">
        <v>367</v>
      </c>
      <c r="O2702" t="s">
        <v>3223</v>
      </c>
      <c r="P2702" t="s">
        <v>3223</v>
      </c>
      <c r="Q2702" t="s">
        <v>173</v>
      </c>
      <c r="R2702" t="s">
        <v>79</v>
      </c>
      <c r="S2702" t="s">
        <v>40</v>
      </c>
      <c r="T2702" t="s">
        <v>174</v>
      </c>
      <c r="U2702" t="s">
        <v>100</v>
      </c>
      <c r="V2702" t="s">
        <v>80</v>
      </c>
      <c r="W2702">
        <v>81200</v>
      </c>
      <c r="X2702" t="s">
        <v>85</v>
      </c>
      <c r="Y2702">
        <v>20</v>
      </c>
      <c r="Z2702" t="s">
        <v>3224</v>
      </c>
      <c r="AA2702" t="s">
        <v>3224</v>
      </c>
      <c r="AB2702" t="s">
        <v>107</v>
      </c>
      <c r="AC2702" t="s">
        <v>84</v>
      </c>
      <c r="AD2702">
        <f>_xlfn.XLOOKUP(MIS[[#This Row],[TRADING SYMBOL]],[1]Sheet1!$D:$D,[1]Sheet1!$C:$C)</f>
        <v>110.75</v>
      </c>
      <c r="AE2702">
        <f>MIS[[#This Row],[OrderAverageTradedPrice]]*MIS[[#This Row],[OrderQuantity]]</f>
        <v>3735</v>
      </c>
      <c r="AF2702">
        <f>MIS[[#This Row],[LTP]]*MIS[[#This Row],[OrderQuantity]]</f>
        <v>2215</v>
      </c>
      <c r="AG2702">
        <f>IF(MIS[[#This Row],[OrderSide]]="SELL",MIS[[#This Row],[VALUE]]-MIS[[#This Row],[LIVE_VALUE]],MIS[[#This Row],[LIVE_VALUE]]-MIS[[#This Row],[VALUE]])</f>
        <v>-1520</v>
      </c>
      <c r="AH2702" t="str" cm="1">
        <f t="array" ref="AH2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2" t="str">
        <f>MIS[[#This Row],[TRADING SYMBOL]]</f>
        <v>SENSEX2552081200PE</v>
      </c>
      <c r="AJ2702" t="str">
        <f>IF(RIGHT(MIS[[#This Row],[Main/Hedge]],4)="MAIN","MAIN","HEDGE")</f>
        <v>MAIN</v>
      </c>
      <c r="AK2702" t="str" cm="1">
        <f t="array" ref="AK2702">_xlfn._xlws.FILTER(Table4[Column1],ISNUMBER(SEARCH(Table4[Column1],MIS[[#This Row],[OrderUniqueIdentifier]])),"")</f>
        <v>MS</v>
      </c>
    </row>
    <row r="2703" spans="1:37" x14ac:dyDescent="0.25">
      <c r="A2703" t="s">
        <v>71</v>
      </c>
      <c r="B2703" t="s">
        <v>1217</v>
      </c>
      <c r="C2703" t="s">
        <v>5435</v>
      </c>
      <c r="D2703" t="s">
        <v>72</v>
      </c>
      <c r="E2703" t="s">
        <v>120</v>
      </c>
      <c r="F2703" t="s">
        <v>98</v>
      </c>
      <c r="G2703" t="s">
        <v>74</v>
      </c>
      <c r="H2703" t="s">
        <v>75</v>
      </c>
      <c r="I2703" t="s">
        <v>76</v>
      </c>
      <c r="J2703" t="s">
        <v>77</v>
      </c>
      <c r="K2703">
        <v>40</v>
      </c>
      <c r="L2703" t="s">
        <v>77</v>
      </c>
      <c r="M2703" t="s">
        <v>78</v>
      </c>
      <c r="N2703" t="s">
        <v>5127</v>
      </c>
      <c r="O2703" t="s">
        <v>3219</v>
      </c>
      <c r="P2703" t="s">
        <v>3223</v>
      </c>
      <c r="Q2703" t="s">
        <v>121</v>
      </c>
      <c r="R2703" t="s">
        <v>79</v>
      </c>
      <c r="S2703" t="s">
        <v>40</v>
      </c>
      <c r="T2703" t="s">
        <v>122</v>
      </c>
      <c r="U2703" t="s">
        <v>100</v>
      </c>
      <c r="V2703" t="s">
        <v>80</v>
      </c>
      <c r="W2703">
        <v>81100</v>
      </c>
      <c r="X2703" t="s">
        <v>85</v>
      </c>
      <c r="Y2703">
        <v>40</v>
      </c>
      <c r="Z2703" t="s">
        <v>3220</v>
      </c>
      <c r="AA2703" t="s">
        <v>3224</v>
      </c>
      <c r="AB2703" t="s">
        <v>107</v>
      </c>
      <c r="AC2703" t="s">
        <v>84</v>
      </c>
      <c r="AD2703">
        <f>_xlfn.XLOOKUP(MIS[[#This Row],[TRADING SYMBOL]],[1]Sheet1!$D:$D,[1]Sheet1!$C:$C)</f>
        <v>100.2</v>
      </c>
      <c r="AE2703">
        <f>MIS[[#This Row],[OrderAverageTradedPrice]]*MIS[[#This Row],[OrderQuantity]]</f>
        <v>6800</v>
      </c>
      <c r="AF2703">
        <f>MIS[[#This Row],[LTP]]*MIS[[#This Row],[OrderQuantity]]</f>
        <v>4008</v>
      </c>
      <c r="AG2703">
        <f>IF(MIS[[#This Row],[OrderSide]]="SELL",MIS[[#This Row],[VALUE]]-MIS[[#This Row],[LIVE_VALUE]],MIS[[#This Row],[LIVE_VALUE]]-MIS[[#This Row],[VALUE]])</f>
        <v>-2792</v>
      </c>
      <c r="AH2703" t="str" cm="1">
        <f t="array" ref="AH2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3" t="str">
        <f>MIS[[#This Row],[TRADING SYMBOL]]</f>
        <v>SENSEX2552081100PE</v>
      </c>
      <c r="AJ2703" t="str">
        <f>IF(RIGHT(MIS[[#This Row],[Main/Hedge]],4)="MAIN","MAIN","HEDGE")</f>
        <v>MAIN</v>
      </c>
      <c r="AK2703" t="str" cm="1">
        <f t="array" ref="AK2703">_xlfn._xlws.FILTER(Table4[Column1],ISNUMBER(SEARCH(Table4[Column1],MIS[[#This Row],[OrderUniqueIdentifier]])),"")</f>
        <v>MS</v>
      </c>
    </row>
    <row r="2704" spans="1:37" x14ac:dyDescent="0.25">
      <c r="A2704" t="s">
        <v>71</v>
      </c>
      <c r="B2704" t="s">
        <v>1217</v>
      </c>
      <c r="C2704" t="s">
        <v>5436</v>
      </c>
      <c r="D2704" t="s">
        <v>72</v>
      </c>
      <c r="E2704" t="s">
        <v>172</v>
      </c>
      <c r="F2704" t="s">
        <v>98</v>
      </c>
      <c r="G2704" t="s">
        <v>74</v>
      </c>
      <c r="H2704" t="s">
        <v>75</v>
      </c>
      <c r="I2704" t="s">
        <v>76</v>
      </c>
      <c r="J2704" t="s">
        <v>77</v>
      </c>
      <c r="K2704">
        <v>40</v>
      </c>
      <c r="L2704" t="s">
        <v>77</v>
      </c>
      <c r="M2704" t="s">
        <v>78</v>
      </c>
      <c r="N2704" t="s">
        <v>5437</v>
      </c>
      <c r="O2704" t="s">
        <v>3223</v>
      </c>
      <c r="P2704" t="s">
        <v>3223</v>
      </c>
      <c r="Q2704" t="s">
        <v>173</v>
      </c>
      <c r="R2704" t="s">
        <v>79</v>
      </c>
      <c r="S2704" t="s">
        <v>40</v>
      </c>
      <c r="T2704" t="s">
        <v>174</v>
      </c>
      <c r="U2704" t="s">
        <v>100</v>
      </c>
      <c r="V2704" t="s">
        <v>80</v>
      </c>
      <c r="W2704">
        <v>81200</v>
      </c>
      <c r="X2704" t="s">
        <v>85</v>
      </c>
      <c r="Y2704">
        <v>40</v>
      </c>
      <c r="Z2704" t="s">
        <v>3224</v>
      </c>
      <c r="AA2704" t="s">
        <v>3224</v>
      </c>
      <c r="AB2704" t="s">
        <v>107</v>
      </c>
      <c r="AC2704" t="s">
        <v>84</v>
      </c>
      <c r="AD2704">
        <f>_xlfn.XLOOKUP(MIS[[#This Row],[TRADING SYMBOL]],[1]Sheet1!$D:$D,[1]Sheet1!$C:$C)</f>
        <v>110.75</v>
      </c>
      <c r="AE2704">
        <f>MIS[[#This Row],[OrderAverageTradedPrice]]*MIS[[#This Row],[OrderQuantity]]</f>
        <v>7462</v>
      </c>
      <c r="AF2704">
        <f>MIS[[#This Row],[LTP]]*MIS[[#This Row],[OrderQuantity]]</f>
        <v>4430</v>
      </c>
      <c r="AG2704">
        <f>IF(MIS[[#This Row],[OrderSide]]="SELL",MIS[[#This Row],[VALUE]]-MIS[[#This Row],[LIVE_VALUE]],MIS[[#This Row],[LIVE_VALUE]]-MIS[[#This Row],[VALUE]])</f>
        <v>-3032</v>
      </c>
      <c r="AH2704" t="str" cm="1">
        <f t="array" ref="AH2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4" t="str">
        <f>MIS[[#This Row],[TRADING SYMBOL]]</f>
        <v>SENSEX2552081200PE</v>
      </c>
      <c r="AJ2704" t="str">
        <f>IF(RIGHT(MIS[[#This Row],[Main/Hedge]],4)="MAIN","MAIN","HEDGE")</f>
        <v>MAIN</v>
      </c>
      <c r="AK2704" t="str" cm="1">
        <f t="array" ref="AK2704">_xlfn._xlws.FILTER(Table4[Column1],ISNUMBER(SEARCH(Table4[Column1],MIS[[#This Row],[OrderUniqueIdentifier]])),"")</f>
        <v>MS</v>
      </c>
    </row>
    <row r="2705" spans="1:37" x14ac:dyDescent="0.25">
      <c r="A2705" t="s">
        <v>71</v>
      </c>
      <c r="B2705" t="s">
        <v>1224</v>
      </c>
      <c r="C2705" t="s">
        <v>5452</v>
      </c>
      <c r="D2705" t="s">
        <v>72</v>
      </c>
      <c r="E2705" t="s">
        <v>744</v>
      </c>
      <c r="F2705" t="s">
        <v>98</v>
      </c>
      <c r="G2705" t="s">
        <v>74</v>
      </c>
      <c r="H2705" t="s">
        <v>75</v>
      </c>
      <c r="I2705" t="s">
        <v>76</v>
      </c>
      <c r="J2705" t="s">
        <v>77</v>
      </c>
      <c r="K2705">
        <v>20</v>
      </c>
      <c r="L2705" t="s">
        <v>77</v>
      </c>
      <c r="M2705" t="s">
        <v>78</v>
      </c>
      <c r="N2705" t="s">
        <v>373</v>
      </c>
      <c r="O2705" t="s">
        <v>3219</v>
      </c>
      <c r="P2705" t="s">
        <v>3223</v>
      </c>
      <c r="Q2705" t="s">
        <v>747</v>
      </c>
      <c r="R2705" t="s">
        <v>79</v>
      </c>
      <c r="S2705" t="s">
        <v>40</v>
      </c>
      <c r="T2705" t="s">
        <v>748</v>
      </c>
      <c r="U2705" t="s">
        <v>100</v>
      </c>
      <c r="V2705" t="s">
        <v>80</v>
      </c>
      <c r="W2705">
        <v>83500</v>
      </c>
      <c r="X2705" t="s">
        <v>81</v>
      </c>
      <c r="Y2705">
        <v>20</v>
      </c>
      <c r="Z2705" t="s">
        <v>3220</v>
      </c>
      <c r="AA2705" t="s">
        <v>3224</v>
      </c>
      <c r="AB2705" t="s">
        <v>90</v>
      </c>
      <c r="AC2705" t="s">
        <v>84</v>
      </c>
      <c r="AD2705">
        <f>_xlfn.XLOOKUP(MIS[[#This Row],[TRADING SYMBOL]],[1]Sheet1!$D:$D,[1]Sheet1!$C:$C)</f>
        <v>99.8</v>
      </c>
      <c r="AE2705">
        <f>MIS[[#This Row],[OrderAverageTradedPrice]]*MIS[[#This Row],[OrderQuantity]]</f>
        <v>2559</v>
      </c>
      <c r="AF2705">
        <f>MIS[[#This Row],[LTP]]*MIS[[#This Row],[OrderQuantity]]</f>
        <v>1996</v>
      </c>
      <c r="AG2705">
        <f>IF(MIS[[#This Row],[OrderSide]]="SELL",MIS[[#This Row],[VALUE]]-MIS[[#This Row],[LIVE_VALUE]],MIS[[#This Row],[LIVE_VALUE]]-MIS[[#This Row],[VALUE]])</f>
        <v>-563</v>
      </c>
      <c r="AH2705" t="str" cm="1">
        <f t="array" ref="AH2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5" t="str">
        <f>MIS[[#This Row],[TRADING SYMBOL]]</f>
        <v>SENSEX2552083500CE</v>
      </c>
      <c r="AJ2705" t="str">
        <f>IF(RIGHT(MIS[[#This Row],[Main/Hedge]],4)="MAIN","MAIN","HEDGE")</f>
        <v>MAIN</v>
      </c>
      <c r="AK2705" t="str" cm="1">
        <f t="array" ref="AK2705">_xlfn._xlws.FILTER(Table4[Column1],ISNUMBER(SEARCH(Table4[Column1],MIS[[#This Row],[OrderUniqueIdentifier]])),"")</f>
        <v>MS</v>
      </c>
    </row>
    <row r="2706" spans="1:37" x14ac:dyDescent="0.25">
      <c r="A2706" t="s">
        <v>71</v>
      </c>
      <c r="B2706" t="s">
        <v>1224</v>
      </c>
      <c r="C2706" t="s">
        <v>5453</v>
      </c>
      <c r="D2706" t="s">
        <v>72</v>
      </c>
      <c r="E2706" t="s">
        <v>3226</v>
      </c>
      <c r="F2706" t="s">
        <v>98</v>
      </c>
      <c r="G2706" t="s">
        <v>74</v>
      </c>
      <c r="H2706" t="s">
        <v>75</v>
      </c>
      <c r="I2706" t="s">
        <v>76</v>
      </c>
      <c r="J2706" t="s">
        <v>77</v>
      </c>
      <c r="K2706">
        <v>20</v>
      </c>
      <c r="L2706" t="s">
        <v>77</v>
      </c>
      <c r="M2706" t="s">
        <v>78</v>
      </c>
      <c r="N2706" t="s">
        <v>4356</v>
      </c>
      <c r="O2706" t="s">
        <v>3223</v>
      </c>
      <c r="P2706" t="s">
        <v>3223</v>
      </c>
      <c r="Q2706" t="s">
        <v>3229</v>
      </c>
      <c r="R2706" t="s">
        <v>79</v>
      </c>
      <c r="S2706" t="s">
        <v>40</v>
      </c>
      <c r="T2706" t="s">
        <v>3230</v>
      </c>
      <c r="U2706" t="s">
        <v>100</v>
      </c>
      <c r="V2706" t="s">
        <v>80</v>
      </c>
      <c r="W2706">
        <v>81300</v>
      </c>
      <c r="X2706" t="s">
        <v>85</v>
      </c>
      <c r="Y2706">
        <v>20</v>
      </c>
      <c r="Z2706" t="s">
        <v>3224</v>
      </c>
      <c r="AA2706" t="s">
        <v>3224</v>
      </c>
      <c r="AB2706" t="s">
        <v>107</v>
      </c>
      <c r="AC2706" t="s">
        <v>84</v>
      </c>
      <c r="AD2706">
        <f>_xlfn.XLOOKUP(MIS[[#This Row],[TRADING SYMBOL]],[1]Sheet1!$D:$D,[1]Sheet1!$C:$C)</f>
        <v>124</v>
      </c>
      <c r="AE2706">
        <f>MIS[[#This Row],[OrderAverageTradedPrice]]*MIS[[#This Row],[OrderQuantity]]</f>
        <v>4089</v>
      </c>
      <c r="AF2706">
        <f>MIS[[#This Row],[LTP]]*MIS[[#This Row],[OrderQuantity]]</f>
        <v>2480</v>
      </c>
      <c r="AG2706">
        <f>IF(MIS[[#This Row],[OrderSide]]="SELL",MIS[[#This Row],[VALUE]]-MIS[[#This Row],[LIVE_VALUE]],MIS[[#This Row],[LIVE_VALUE]]-MIS[[#This Row],[VALUE]])</f>
        <v>-1609</v>
      </c>
      <c r="AH2706" t="str" cm="1">
        <f t="array" ref="AH2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6" t="str">
        <f>MIS[[#This Row],[TRADING SYMBOL]]</f>
        <v>SENSEX2552081300PE</v>
      </c>
      <c r="AJ2706" t="str">
        <f>IF(RIGHT(MIS[[#This Row],[Main/Hedge]],4)="MAIN","MAIN","HEDGE")</f>
        <v>MAIN</v>
      </c>
      <c r="AK2706" t="str" cm="1">
        <f t="array" ref="AK2706">_xlfn._xlws.FILTER(Table4[Column1],ISNUMBER(SEARCH(Table4[Column1],MIS[[#This Row],[OrderUniqueIdentifier]])),"")</f>
        <v>MS</v>
      </c>
    </row>
    <row r="2707" spans="1:37" x14ac:dyDescent="0.25">
      <c r="A2707" t="s">
        <v>71</v>
      </c>
      <c r="B2707" t="s">
        <v>1227</v>
      </c>
      <c r="C2707" t="s">
        <v>5477</v>
      </c>
      <c r="D2707" t="s">
        <v>72</v>
      </c>
      <c r="E2707" t="s">
        <v>3226</v>
      </c>
      <c r="F2707" t="s">
        <v>98</v>
      </c>
      <c r="G2707" t="s">
        <v>74</v>
      </c>
      <c r="H2707" t="s">
        <v>75</v>
      </c>
      <c r="I2707" t="s">
        <v>76</v>
      </c>
      <c r="J2707" t="s">
        <v>77</v>
      </c>
      <c r="K2707">
        <v>20</v>
      </c>
      <c r="L2707" t="s">
        <v>77</v>
      </c>
      <c r="M2707" t="s">
        <v>78</v>
      </c>
      <c r="N2707" t="s">
        <v>5478</v>
      </c>
      <c r="O2707" t="s">
        <v>3219</v>
      </c>
      <c r="P2707" t="s">
        <v>3223</v>
      </c>
      <c r="Q2707" t="s">
        <v>3229</v>
      </c>
      <c r="R2707" t="s">
        <v>79</v>
      </c>
      <c r="S2707" t="s">
        <v>40</v>
      </c>
      <c r="T2707" t="s">
        <v>3230</v>
      </c>
      <c r="U2707" t="s">
        <v>100</v>
      </c>
      <c r="V2707" t="s">
        <v>80</v>
      </c>
      <c r="W2707">
        <v>81300</v>
      </c>
      <c r="X2707" t="s">
        <v>85</v>
      </c>
      <c r="Y2707">
        <v>20</v>
      </c>
      <c r="Z2707" t="s">
        <v>3220</v>
      </c>
      <c r="AA2707" t="s">
        <v>3224</v>
      </c>
      <c r="AB2707" t="s">
        <v>107</v>
      </c>
      <c r="AC2707" t="s">
        <v>84</v>
      </c>
      <c r="AD2707">
        <f>_xlfn.XLOOKUP(MIS[[#This Row],[TRADING SYMBOL]],[1]Sheet1!$D:$D,[1]Sheet1!$C:$C)</f>
        <v>124</v>
      </c>
      <c r="AE2707">
        <f>MIS[[#This Row],[OrderAverageTradedPrice]]*MIS[[#This Row],[OrderQuantity]]</f>
        <v>4086</v>
      </c>
      <c r="AF2707">
        <f>MIS[[#This Row],[LTP]]*MIS[[#This Row],[OrderQuantity]]</f>
        <v>2480</v>
      </c>
      <c r="AG2707">
        <f>IF(MIS[[#This Row],[OrderSide]]="SELL",MIS[[#This Row],[VALUE]]-MIS[[#This Row],[LIVE_VALUE]],MIS[[#This Row],[LIVE_VALUE]]-MIS[[#This Row],[VALUE]])</f>
        <v>-1606</v>
      </c>
      <c r="AH2707" t="str" cm="1">
        <f t="array" ref="AH2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7" t="str">
        <f>MIS[[#This Row],[TRADING SYMBOL]]</f>
        <v>SENSEX2552081300PE</v>
      </c>
      <c r="AJ2707" t="str">
        <f>IF(RIGHT(MIS[[#This Row],[Main/Hedge]],4)="MAIN","MAIN","HEDGE")</f>
        <v>MAIN</v>
      </c>
      <c r="AK2707" t="str" cm="1">
        <f t="array" ref="AK2707">_xlfn._xlws.FILTER(Table4[Column1],ISNUMBER(SEARCH(Table4[Column1],MIS[[#This Row],[OrderUniqueIdentifier]])),"")</f>
        <v>MS</v>
      </c>
    </row>
    <row r="2708" spans="1:37" x14ac:dyDescent="0.25">
      <c r="A2708" t="s">
        <v>71</v>
      </c>
      <c r="B2708" t="s">
        <v>1235</v>
      </c>
      <c r="C2708" t="s">
        <v>5505</v>
      </c>
      <c r="D2708" t="s">
        <v>72</v>
      </c>
      <c r="E2708" t="s">
        <v>120</v>
      </c>
      <c r="F2708" t="s">
        <v>98</v>
      </c>
      <c r="G2708" t="s">
        <v>74</v>
      </c>
      <c r="H2708" t="s">
        <v>75</v>
      </c>
      <c r="I2708" t="s">
        <v>76</v>
      </c>
      <c r="J2708" t="s">
        <v>77</v>
      </c>
      <c r="K2708">
        <v>80</v>
      </c>
      <c r="L2708" t="s">
        <v>77</v>
      </c>
      <c r="M2708" t="s">
        <v>78</v>
      </c>
      <c r="N2708" t="s">
        <v>5506</v>
      </c>
      <c r="O2708" t="s">
        <v>3219</v>
      </c>
      <c r="P2708" t="s">
        <v>3223</v>
      </c>
      <c r="Q2708" t="s">
        <v>121</v>
      </c>
      <c r="R2708" t="s">
        <v>79</v>
      </c>
      <c r="S2708" t="s">
        <v>40</v>
      </c>
      <c r="T2708" t="s">
        <v>122</v>
      </c>
      <c r="U2708" t="s">
        <v>100</v>
      </c>
      <c r="V2708" t="s">
        <v>80</v>
      </c>
      <c r="W2708">
        <v>81100</v>
      </c>
      <c r="X2708" t="s">
        <v>85</v>
      </c>
      <c r="Y2708">
        <v>80</v>
      </c>
      <c r="Z2708" t="s">
        <v>3220</v>
      </c>
      <c r="AA2708" t="s">
        <v>3224</v>
      </c>
      <c r="AB2708" t="s">
        <v>107</v>
      </c>
      <c r="AC2708" t="s">
        <v>84</v>
      </c>
      <c r="AD2708">
        <f>_xlfn.XLOOKUP(MIS[[#This Row],[TRADING SYMBOL]],[1]Sheet1!$D:$D,[1]Sheet1!$C:$C)</f>
        <v>100.2</v>
      </c>
      <c r="AE2708">
        <f>MIS[[#This Row],[OrderAverageTradedPrice]]*MIS[[#This Row],[OrderQuantity]]</f>
        <v>13592</v>
      </c>
      <c r="AF2708">
        <f>MIS[[#This Row],[LTP]]*MIS[[#This Row],[OrderQuantity]]</f>
        <v>8016</v>
      </c>
      <c r="AG2708">
        <f>IF(MIS[[#This Row],[OrderSide]]="SELL",MIS[[#This Row],[VALUE]]-MIS[[#This Row],[LIVE_VALUE]],MIS[[#This Row],[LIVE_VALUE]]-MIS[[#This Row],[VALUE]])</f>
        <v>-5576</v>
      </c>
      <c r="AH2708" t="str" cm="1">
        <f t="array" ref="AH2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8" t="str">
        <f>MIS[[#This Row],[TRADING SYMBOL]]</f>
        <v>SENSEX2552081100PE</v>
      </c>
      <c r="AJ2708" t="str">
        <f>IF(RIGHT(MIS[[#This Row],[Main/Hedge]],4)="MAIN","MAIN","HEDGE")</f>
        <v>MAIN</v>
      </c>
      <c r="AK2708" t="str" cm="1">
        <f t="array" ref="AK2708">_xlfn._xlws.FILTER(Table4[Column1],ISNUMBER(SEARCH(Table4[Column1],MIS[[#This Row],[OrderUniqueIdentifier]])),"")</f>
        <v>MS</v>
      </c>
    </row>
    <row r="2709" spans="1:37" x14ac:dyDescent="0.25">
      <c r="A2709" t="s">
        <v>71</v>
      </c>
      <c r="B2709" t="s">
        <v>1235</v>
      </c>
      <c r="C2709" t="s">
        <v>5507</v>
      </c>
      <c r="D2709" t="s">
        <v>72</v>
      </c>
      <c r="E2709" t="s">
        <v>172</v>
      </c>
      <c r="F2709" t="s">
        <v>98</v>
      </c>
      <c r="G2709" t="s">
        <v>74</v>
      </c>
      <c r="H2709" t="s">
        <v>75</v>
      </c>
      <c r="I2709" t="s">
        <v>76</v>
      </c>
      <c r="J2709" t="s">
        <v>77</v>
      </c>
      <c r="K2709">
        <v>80</v>
      </c>
      <c r="L2709" t="s">
        <v>77</v>
      </c>
      <c r="M2709" t="s">
        <v>78</v>
      </c>
      <c r="N2709" t="s">
        <v>5508</v>
      </c>
      <c r="O2709" t="s">
        <v>3223</v>
      </c>
      <c r="P2709" t="s">
        <v>3223</v>
      </c>
      <c r="Q2709" t="s">
        <v>173</v>
      </c>
      <c r="R2709" t="s">
        <v>79</v>
      </c>
      <c r="S2709" t="s">
        <v>40</v>
      </c>
      <c r="T2709" t="s">
        <v>174</v>
      </c>
      <c r="U2709" t="s">
        <v>100</v>
      </c>
      <c r="V2709" t="s">
        <v>80</v>
      </c>
      <c r="W2709">
        <v>81200</v>
      </c>
      <c r="X2709" t="s">
        <v>85</v>
      </c>
      <c r="Y2709">
        <v>80</v>
      </c>
      <c r="Z2709" t="s">
        <v>3224</v>
      </c>
      <c r="AA2709" t="s">
        <v>3224</v>
      </c>
      <c r="AB2709" t="s">
        <v>107</v>
      </c>
      <c r="AC2709" t="s">
        <v>84</v>
      </c>
      <c r="AD2709">
        <f>_xlfn.XLOOKUP(MIS[[#This Row],[TRADING SYMBOL]],[1]Sheet1!$D:$D,[1]Sheet1!$C:$C)</f>
        <v>110.75</v>
      </c>
      <c r="AE2709">
        <f>MIS[[#This Row],[OrderAverageTradedPrice]]*MIS[[#This Row],[OrderQuantity]]</f>
        <v>14941</v>
      </c>
      <c r="AF2709">
        <f>MIS[[#This Row],[LTP]]*MIS[[#This Row],[OrderQuantity]]</f>
        <v>8860</v>
      </c>
      <c r="AG2709">
        <f>IF(MIS[[#This Row],[OrderSide]]="SELL",MIS[[#This Row],[VALUE]]-MIS[[#This Row],[LIVE_VALUE]],MIS[[#This Row],[LIVE_VALUE]]-MIS[[#This Row],[VALUE]])</f>
        <v>-6081</v>
      </c>
      <c r="AH2709" t="str" cm="1">
        <f t="array" ref="AH2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9" t="str">
        <f>MIS[[#This Row],[TRADING SYMBOL]]</f>
        <v>SENSEX2552081200PE</v>
      </c>
      <c r="AJ2709" t="str">
        <f>IF(RIGHT(MIS[[#This Row],[Main/Hedge]],4)="MAIN","MAIN","HEDGE")</f>
        <v>MAIN</v>
      </c>
      <c r="AK2709" t="str" cm="1">
        <f t="array" ref="AK2709">_xlfn._xlws.FILTER(Table4[Column1],ISNUMBER(SEARCH(Table4[Column1],MIS[[#This Row],[OrderUniqueIdentifier]])),"")</f>
        <v>MS</v>
      </c>
    </row>
    <row r="2710" spans="1:37" x14ac:dyDescent="0.25">
      <c r="A2710" t="s">
        <v>71</v>
      </c>
      <c r="B2710" t="s">
        <v>1251</v>
      </c>
      <c r="C2710" t="s">
        <v>5532</v>
      </c>
      <c r="D2710" t="s">
        <v>72</v>
      </c>
      <c r="E2710" t="s">
        <v>172</v>
      </c>
      <c r="F2710" t="s">
        <v>98</v>
      </c>
      <c r="G2710" t="s">
        <v>74</v>
      </c>
      <c r="H2710" t="s">
        <v>75</v>
      </c>
      <c r="I2710" t="s">
        <v>76</v>
      </c>
      <c r="J2710" t="s">
        <v>77</v>
      </c>
      <c r="K2710">
        <v>20</v>
      </c>
      <c r="L2710" t="s">
        <v>77</v>
      </c>
      <c r="M2710" t="s">
        <v>78</v>
      </c>
      <c r="N2710" t="s">
        <v>5533</v>
      </c>
      <c r="O2710" t="s">
        <v>3219</v>
      </c>
      <c r="P2710" t="s">
        <v>3223</v>
      </c>
      <c r="Q2710" t="s">
        <v>173</v>
      </c>
      <c r="R2710" t="s">
        <v>79</v>
      </c>
      <c r="S2710" t="s">
        <v>40</v>
      </c>
      <c r="T2710" t="s">
        <v>174</v>
      </c>
      <c r="U2710" t="s">
        <v>100</v>
      </c>
      <c r="V2710" t="s">
        <v>80</v>
      </c>
      <c r="W2710">
        <v>81200</v>
      </c>
      <c r="X2710" t="s">
        <v>85</v>
      </c>
      <c r="Y2710">
        <v>20</v>
      </c>
      <c r="Z2710" t="s">
        <v>3220</v>
      </c>
      <c r="AA2710" t="s">
        <v>3224</v>
      </c>
      <c r="AB2710" t="s">
        <v>107</v>
      </c>
      <c r="AC2710" t="s">
        <v>84</v>
      </c>
      <c r="AD2710">
        <f>_xlfn.XLOOKUP(MIS[[#This Row],[TRADING SYMBOL]],[1]Sheet1!$D:$D,[1]Sheet1!$C:$C)</f>
        <v>110.75</v>
      </c>
      <c r="AE2710">
        <f>MIS[[#This Row],[OrderAverageTradedPrice]]*MIS[[#This Row],[OrderQuantity]]</f>
        <v>3720</v>
      </c>
      <c r="AF2710">
        <f>MIS[[#This Row],[LTP]]*MIS[[#This Row],[OrderQuantity]]</f>
        <v>2215</v>
      </c>
      <c r="AG2710">
        <f>IF(MIS[[#This Row],[OrderSide]]="SELL",MIS[[#This Row],[VALUE]]-MIS[[#This Row],[LIVE_VALUE]],MIS[[#This Row],[LIVE_VALUE]]-MIS[[#This Row],[VALUE]])</f>
        <v>-1505</v>
      </c>
      <c r="AH2710" t="str" cm="1">
        <f t="array" ref="AH2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0" t="str">
        <f>MIS[[#This Row],[TRADING SYMBOL]]</f>
        <v>SENSEX2552081200PE</v>
      </c>
      <c r="AJ2710" t="str">
        <f>IF(RIGHT(MIS[[#This Row],[Main/Hedge]],4)="MAIN","MAIN","HEDGE")</f>
        <v>MAIN</v>
      </c>
      <c r="AK2710" t="str" cm="1">
        <f t="array" ref="AK2710">_xlfn._xlws.FILTER(Table4[Column1],ISNUMBER(SEARCH(Table4[Column1],MIS[[#This Row],[OrderUniqueIdentifier]])),"")</f>
        <v>MS</v>
      </c>
    </row>
    <row r="2711" spans="1:37" x14ac:dyDescent="0.25">
      <c r="A2711" t="s">
        <v>71</v>
      </c>
      <c r="B2711" t="s">
        <v>1258</v>
      </c>
      <c r="C2711" t="s">
        <v>5552</v>
      </c>
      <c r="D2711" t="s">
        <v>72</v>
      </c>
      <c r="E2711" t="s">
        <v>3226</v>
      </c>
      <c r="F2711" t="s">
        <v>98</v>
      </c>
      <c r="G2711" t="s">
        <v>74</v>
      </c>
      <c r="H2711" t="s">
        <v>75</v>
      </c>
      <c r="I2711" t="s">
        <v>76</v>
      </c>
      <c r="J2711" t="s">
        <v>77</v>
      </c>
      <c r="K2711">
        <v>20</v>
      </c>
      <c r="L2711" t="s">
        <v>77</v>
      </c>
      <c r="M2711" t="s">
        <v>78</v>
      </c>
      <c r="N2711" t="s">
        <v>5553</v>
      </c>
      <c r="O2711" t="s">
        <v>3219</v>
      </c>
      <c r="P2711" t="s">
        <v>3223</v>
      </c>
      <c r="Q2711" t="s">
        <v>3229</v>
      </c>
      <c r="R2711" t="s">
        <v>79</v>
      </c>
      <c r="S2711" t="s">
        <v>40</v>
      </c>
      <c r="T2711" t="s">
        <v>3230</v>
      </c>
      <c r="U2711" t="s">
        <v>100</v>
      </c>
      <c r="V2711" t="s">
        <v>80</v>
      </c>
      <c r="W2711">
        <v>81300</v>
      </c>
      <c r="X2711" t="s">
        <v>85</v>
      </c>
      <c r="Y2711">
        <v>20</v>
      </c>
      <c r="Z2711" t="s">
        <v>3220</v>
      </c>
      <c r="AA2711" t="s">
        <v>3224</v>
      </c>
      <c r="AB2711" t="s">
        <v>107</v>
      </c>
      <c r="AC2711" t="s">
        <v>84</v>
      </c>
      <c r="AD2711">
        <f>_xlfn.XLOOKUP(MIS[[#This Row],[TRADING SYMBOL]],[1]Sheet1!$D:$D,[1]Sheet1!$C:$C)</f>
        <v>124</v>
      </c>
      <c r="AE2711">
        <f>MIS[[#This Row],[OrderAverageTradedPrice]]*MIS[[#This Row],[OrderQuantity]]</f>
        <v>4066</v>
      </c>
      <c r="AF2711">
        <f>MIS[[#This Row],[LTP]]*MIS[[#This Row],[OrderQuantity]]</f>
        <v>2480</v>
      </c>
      <c r="AG2711">
        <f>IF(MIS[[#This Row],[OrderSide]]="SELL",MIS[[#This Row],[VALUE]]-MIS[[#This Row],[LIVE_VALUE]],MIS[[#This Row],[LIVE_VALUE]]-MIS[[#This Row],[VALUE]])</f>
        <v>-1586</v>
      </c>
      <c r="AH2711" t="str" cm="1">
        <f t="array" ref="AH2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1" t="str">
        <f>MIS[[#This Row],[TRADING SYMBOL]]</f>
        <v>SENSEX2552081300PE</v>
      </c>
      <c r="AJ2711" t="str">
        <f>IF(RIGHT(MIS[[#This Row],[Main/Hedge]],4)="MAIN","MAIN","HEDGE")</f>
        <v>MAIN</v>
      </c>
      <c r="AK2711" t="str" cm="1">
        <f t="array" ref="AK2711">_xlfn._xlws.FILTER(Table4[Column1],ISNUMBER(SEARCH(Table4[Column1],MIS[[#This Row],[OrderUniqueIdentifier]])),"")</f>
        <v>MS</v>
      </c>
    </row>
    <row r="2712" spans="1:37" x14ac:dyDescent="0.25">
      <c r="A2712" t="s">
        <v>71</v>
      </c>
      <c r="B2712" t="s">
        <v>1265</v>
      </c>
      <c r="C2712" t="s">
        <v>5579</v>
      </c>
      <c r="D2712" t="s">
        <v>72</v>
      </c>
      <c r="E2712" t="s">
        <v>120</v>
      </c>
      <c r="F2712" t="s">
        <v>98</v>
      </c>
      <c r="G2712" t="s">
        <v>74</v>
      </c>
      <c r="H2712" t="s">
        <v>75</v>
      </c>
      <c r="I2712" t="s">
        <v>76</v>
      </c>
      <c r="J2712" t="s">
        <v>77</v>
      </c>
      <c r="K2712">
        <v>40</v>
      </c>
      <c r="L2712" t="s">
        <v>77</v>
      </c>
      <c r="M2712" t="s">
        <v>78</v>
      </c>
      <c r="N2712" t="s">
        <v>4908</v>
      </c>
      <c r="O2712" t="s">
        <v>3219</v>
      </c>
      <c r="P2712" t="s">
        <v>3223</v>
      </c>
      <c r="Q2712" t="s">
        <v>121</v>
      </c>
      <c r="R2712" t="s">
        <v>79</v>
      </c>
      <c r="S2712" t="s">
        <v>40</v>
      </c>
      <c r="T2712" t="s">
        <v>122</v>
      </c>
      <c r="U2712" t="s">
        <v>100</v>
      </c>
      <c r="V2712" t="s">
        <v>80</v>
      </c>
      <c r="W2712">
        <v>81100</v>
      </c>
      <c r="X2712" t="s">
        <v>85</v>
      </c>
      <c r="Y2712">
        <v>40</v>
      </c>
      <c r="Z2712" t="s">
        <v>3220</v>
      </c>
      <c r="AA2712" t="s">
        <v>3224</v>
      </c>
      <c r="AB2712" t="s">
        <v>107</v>
      </c>
      <c r="AC2712" t="s">
        <v>84</v>
      </c>
      <c r="AD2712">
        <f>_xlfn.XLOOKUP(MIS[[#This Row],[TRADING SYMBOL]],[1]Sheet1!$D:$D,[1]Sheet1!$C:$C)</f>
        <v>100.2</v>
      </c>
      <c r="AE2712">
        <f>MIS[[#This Row],[OrderAverageTradedPrice]]*MIS[[#This Row],[OrderQuantity]]</f>
        <v>6794</v>
      </c>
      <c r="AF2712">
        <f>MIS[[#This Row],[LTP]]*MIS[[#This Row],[OrderQuantity]]</f>
        <v>4008</v>
      </c>
      <c r="AG2712">
        <f>IF(MIS[[#This Row],[OrderSide]]="SELL",MIS[[#This Row],[VALUE]]-MIS[[#This Row],[LIVE_VALUE]],MIS[[#This Row],[LIVE_VALUE]]-MIS[[#This Row],[VALUE]])</f>
        <v>-2786</v>
      </c>
      <c r="AH2712" t="str" cm="1">
        <f t="array" ref="AH2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2" t="str">
        <f>MIS[[#This Row],[TRADING SYMBOL]]</f>
        <v>SENSEX2552081100PE</v>
      </c>
      <c r="AJ2712" t="str">
        <f>IF(RIGHT(MIS[[#This Row],[Main/Hedge]],4)="MAIN","MAIN","HEDGE")</f>
        <v>MAIN</v>
      </c>
      <c r="AK2712" t="str" cm="1">
        <f t="array" ref="AK2712">_xlfn._xlws.FILTER(Table4[Column1],ISNUMBER(SEARCH(Table4[Column1],MIS[[#This Row],[OrderUniqueIdentifier]])),"")</f>
        <v>MS</v>
      </c>
    </row>
    <row r="2713" spans="1:37" x14ac:dyDescent="0.25">
      <c r="A2713" t="s">
        <v>71</v>
      </c>
      <c r="B2713" t="s">
        <v>1272</v>
      </c>
      <c r="C2713" t="s">
        <v>5606</v>
      </c>
      <c r="D2713" t="s">
        <v>72</v>
      </c>
      <c r="E2713" t="s">
        <v>172</v>
      </c>
      <c r="F2713" t="s">
        <v>98</v>
      </c>
      <c r="G2713" t="s">
        <v>74</v>
      </c>
      <c r="H2713" t="s">
        <v>75</v>
      </c>
      <c r="I2713" t="s">
        <v>76</v>
      </c>
      <c r="J2713" t="s">
        <v>77</v>
      </c>
      <c r="K2713">
        <v>40</v>
      </c>
      <c r="L2713" t="s">
        <v>77</v>
      </c>
      <c r="M2713" t="s">
        <v>78</v>
      </c>
      <c r="N2713" t="s">
        <v>5607</v>
      </c>
      <c r="O2713" t="s">
        <v>3223</v>
      </c>
      <c r="P2713" t="s">
        <v>3223</v>
      </c>
      <c r="Q2713" t="s">
        <v>173</v>
      </c>
      <c r="R2713" t="s">
        <v>79</v>
      </c>
      <c r="S2713" t="s">
        <v>40</v>
      </c>
      <c r="T2713" t="s">
        <v>174</v>
      </c>
      <c r="U2713" t="s">
        <v>100</v>
      </c>
      <c r="V2713" t="s">
        <v>80</v>
      </c>
      <c r="W2713">
        <v>81200</v>
      </c>
      <c r="X2713" t="s">
        <v>85</v>
      </c>
      <c r="Y2713">
        <v>40</v>
      </c>
      <c r="Z2713" t="s">
        <v>3224</v>
      </c>
      <c r="AA2713" t="s">
        <v>3224</v>
      </c>
      <c r="AB2713" t="s">
        <v>107</v>
      </c>
      <c r="AC2713" t="s">
        <v>84</v>
      </c>
      <c r="AD2713">
        <f>_xlfn.XLOOKUP(MIS[[#This Row],[TRADING SYMBOL]],[1]Sheet1!$D:$D,[1]Sheet1!$C:$C)</f>
        <v>110.75</v>
      </c>
      <c r="AE2713">
        <f>MIS[[#This Row],[OrderAverageTradedPrice]]*MIS[[#This Row],[OrderQuantity]]</f>
        <v>7458</v>
      </c>
      <c r="AF2713">
        <f>MIS[[#This Row],[LTP]]*MIS[[#This Row],[OrderQuantity]]</f>
        <v>4430</v>
      </c>
      <c r="AG2713">
        <f>IF(MIS[[#This Row],[OrderSide]]="SELL",MIS[[#This Row],[VALUE]]-MIS[[#This Row],[LIVE_VALUE]],MIS[[#This Row],[LIVE_VALUE]]-MIS[[#This Row],[VALUE]])</f>
        <v>-3028</v>
      </c>
      <c r="AH2713" t="str" cm="1">
        <f t="array" ref="AH2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3" t="str">
        <f>MIS[[#This Row],[TRADING SYMBOL]]</f>
        <v>SENSEX2552081200PE</v>
      </c>
      <c r="AJ2713" t="str">
        <f>IF(RIGHT(MIS[[#This Row],[Main/Hedge]],4)="MAIN","MAIN","HEDGE")</f>
        <v>MAIN</v>
      </c>
      <c r="AK2713" t="str" cm="1">
        <f t="array" ref="AK2713">_xlfn._xlws.FILTER(Table4[Column1],ISNUMBER(SEARCH(Table4[Column1],MIS[[#This Row],[OrderUniqueIdentifier]])),"")</f>
        <v>MS</v>
      </c>
    </row>
    <row r="2714" spans="1:37" x14ac:dyDescent="0.25">
      <c r="A2714" t="s">
        <v>71</v>
      </c>
      <c r="B2714" t="s">
        <v>1280</v>
      </c>
      <c r="C2714" t="s">
        <v>5625</v>
      </c>
      <c r="D2714" t="s">
        <v>72</v>
      </c>
      <c r="E2714" t="s">
        <v>744</v>
      </c>
      <c r="F2714" t="s">
        <v>98</v>
      </c>
      <c r="G2714" t="s">
        <v>74</v>
      </c>
      <c r="H2714" t="s">
        <v>75</v>
      </c>
      <c r="I2714" t="s">
        <v>76</v>
      </c>
      <c r="J2714" t="s">
        <v>77</v>
      </c>
      <c r="K2714">
        <v>40</v>
      </c>
      <c r="L2714" t="s">
        <v>77</v>
      </c>
      <c r="M2714" t="s">
        <v>78</v>
      </c>
      <c r="N2714" t="s">
        <v>4181</v>
      </c>
      <c r="O2714" t="s">
        <v>3223</v>
      </c>
      <c r="P2714" t="s">
        <v>3223</v>
      </c>
      <c r="Q2714" t="s">
        <v>747</v>
      </c>
      <c r="R2714" t="s">
        <v>79</v>
      </c>
      <c r="S2714" t="s">
        <v>40</v>
      </c>
      <c r="T2714" t="s">
        <v>748</v>
      </c>
      <c r="U2714" t="s">
        <v>100</v>
      </c>
      <c r="V2714" t="s">
        <v>80</v>
      </c>
      <c r="W2714">
        <v>83500</v>
      </c>
      <c r="X2714" t="s">
        <v>81</v>
      </c>
      <c r="Y2714">
        <v>40</v>
      </c>
      <c r="Z2714" t="s">
        <v>3224</v>
      </c>
      <c r="AA2714" t="s">
        <v>3224</v>
      </c>
      <c r="AB2714" t="s">
        <v>90</v>
      </c>
      <c r="AC2714" t="s">
        <v>84</v>
      </c>
      <c r="AD2714">
        <f>_xlfn.XLOOKUP(MIS[[#This Row],[TRADING SYMBOL]],[1]Sheet1!$D:$D,[1]Sheet1!$C:$C)</f>
        <v>99.8</v>
      </c>
      <c r="AE2714">
        <f>MIS[[#This Row],[OrderAverageTradedPrice]]*MIS[[#This Row],[OrderQuantity]]</f>
        <v>5162</v>
      </c>
      <c r="AF2714">
        <f>MIS[[#This Row],[LTP]]*MIS[[#This Row],[OrderQuantity]]</f>
        <v>3992</v>
      </c>
      <c r="AG2714">
        <f>IF(MIS[[#This Row],[OrderSide]]="SELL",MIS[[#This Row],[VALUE]]-MIS[[#This Row],[LIVE_VALUE]],MIS[[#This Row],[LIVE_VALUE]]-MIS[[#This Row],[VALUE]])</f>
        <v>-1170</v>
      </c>
      <c r="AH2714" t="str" cm="1">
        <f t="array" ref="AH2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4" t="str">
        <f>MIS[[#This Row],[TRADING SYMBOL]]</f>
        <v>SENSEX2552083500CE</v>
      </c>
      <c r="AJ2714" t="str">
        <f>IF(RIGHT(MIS[[#This Row],[Main/Hedge]],4)="MAIN","MAIN","HEDGE")</f>
        <v>MAIN</v>
      </c>
      <c r="AK2714" t="str" cm="1">
        <f t="array" ref="AK2714">_xlfn._xlws.FILTER(Table4[Column1],ISNUMBER(SEARCH(Table4[Column1],MIS[[#This Row],[OrderUniqueIdentifier]])),"")</f>
        <v>MS</v>
      </c>
    </row>
    <row r="2715" spans="1:37" x14ac:dyDescent="0.25">
      <c r="A2715" t="s">
        <v>71</v>
      </c>
      <c r="B2715" t="s">
        <v>1288</v>
      </c>
      <c r="C2715" t="s">
        <v>5651</v>
      </c>
      <c r="D2715" t="s">
        <v>72</v>
      </c>
      <c r="E2715" t="s">
        <v>744</v>
      </c>
      <c r="F2715" t="s">
        <v>98</v>
      </c>
      <c r="G2715" t="s">
        <v>74</v>
      </c>
      <c r="H2715" t="s">
        <v>75</v>
      </c>
      <c r="I2715" t="s">
        <v>76</v>
      </c>
      <c r="J2715" t="s">
        <v>77</v>
      </c>
      <c r="K2715">
        <v>80</v>
      </c>
      <c r="L2715" t="s">
        <v>77</v>
      </c>
      <c r="M2715" t="s">
        <v>78</v>
      </c>
      <c r="N2715" t="s">
        <v>5652</v>
      </c>
      <c r="O2715" t="s">
        <v>3219</v>
      </c>
      <c r="P2715" t="s">
        <v>3223</v>
      </c>
      <c r="Q2715" t="s">
        <v>747</v>
      </c>
      <c r="R2715" t="s">
        <v>79</v>
      </c>
      <c r="S2715" t="s">
        <v>40</v>
      </c>
      <c r="T2715" t="s">
        <v>748</v>
      </c>
      <c r="U2715" t="s">
        <v>100</v>
      </c>
      <c r="V2715" t="s">
        <v>80</v>
      </c>
      <c r="W2715">
        <v>83500</v>
      </c>
      <c r="X2715" t="s">
        <v>81</v>
      </c>
      <c r="Y2715">
        <v>80</v>
      </c>
      <c r="Z2715" t="s">
        <v>3220</v>
      </c>
      <c r="AA2715" t="s">
        <v>3224</v>
      </c>
      <c r="AB2715" t="s">
        <v>90</v>
      </c>
      <c r="AC2715" t="s">
        <v>84</v>
      </c>
      <c r="AD2715">
        <f>_xlfn.XLOOKUP(MIS[[#This Row],[TRADING SYMBOL]],[1]Sheet1!$D:$D,[1]Sheet1!$C:$C)</f>
        <v>99.8</v>
      </c>
      <c r="AE2715">
        <f>MIS[[#This Row],[OrderAverageTradedPrice]]*MIS[[#This Row],[OrderQuantity]]</f>
        <v>10272</v>
      </c>
      <c r="AF2715">
        <f>MIS[[#This Row],[LTP]]*MIS[[#This Row],[OrderQuantity]]</f>
        <v>7984</v>
      </c>
      <c r="AG2715">
        <f>IF(MIS[[#This Row],[OrderSide]]="SELL",MIS[[#This Row],[VALUE]]-MIS[[#This Row],[LIVE_VALUE]],MIS[[#This Row],[LIVE_VALUE]]-MIS[[#This Row],[VALUE]])</f>
        <v>-2288</v>
      </c>
      <c r="AH2715" t="str" cm="1">
        <f t="array" ref="AH2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5" t="str">
        <f>MIS[[#This Row],[TRADING SYMBOL]]</f>
        <v>SENSEX2552083500CE</v>
      </c>
      <c r="AJ2715" t="str">
        <f>IF(RIGHT(MIS[[#This Row],[Main/Hedge]],4)="MAIN","MAIN","HEDGE")</f>
        <v>MAIN</v>
      </c>
      <c r="AK2715" t="str" cm="1">
        <f t="array" ref="AK2715">_xlfn._xlws.FILTER(Table4[Column1],ISNUMBER(SEARCH(Table4[Column1],MIS[[#This Row],[OrderUniqueIdentifier]])),"")</f>
        <v>MS</v>
      </c>
    </row>
    <row r="2716" spans="1:37" x14ac:dyDescent="0.25">
      <c r="A2716" t="s">
        <v>71</v>
      </c>
      <c r="B2716" t="s">
        <v>1295</v>
      </c>
      <c r="C2716" t="s">
        <v>5679</v>
      </c>
      <c r="D2716" t="s">
        <v>72</v>
      </c>
      <c r="E2716" t="s">
        <v>3226</v>
      </c>
      <c r="F2716" t="s">
        <v>98</v>
      </c>
      <c r="G2716" t="s">
        <v>74</v>
      </c>
      <c r="H2716" t="s">
        <v>75</v>
      </c>
      <c r="I2716" t="s">
        <v>76</v>
      </c>
      <c r="J2716" t="s">
        <v>77</v>
      </c>
      <c r="K2716">
        <v>80</v>
      </c>
      <c r="L2716" t="s">
        <v>77</v>
      </c>
      <c r="M2716" t="s">
        <v>78</v>
      </c>
      <c r="N2716" t="s">
        <v>5680</v>
      </c>
      <c r="O2716" t="s">
        <v>3219</v>
      </c>
      <c r="P2716" t="s">
        <v>3223</v>
      </c>
      <c r="Q2716" t="s">
        <v>3229</v>
      </c>
      <c r="R2716" t="s">
        <v>79</v>
      </c>
      <c r="S2716" t="s">
        <v>40</v>
      </c>
      <c r="T2716" t="s">
        <v>3230</v>
      </c>
      <c r="U2716" t="s">
        <v>100</v>
      </c>
      <c r="V2716" t="s">
        <v>80</v>
      </c>
      <c r="W2716">
        <v>81300</v>
      </c>
      <c r="X2716" t="s">
        <v>85</v>
      </c>
      <c r="Y2716">
        <v>80</v>
      </c>
      <c r="Z2716" t="s">
        <v>3220</v>
      </c>
      <c r="AA2716" t="s">
        <v>3224</v>
      </c>
      <c r="AB2716" t="s">
        <v>107</v>
      </c>
      <c r="AC2716" t="s">
        <v>84</v>
      </c>
      <c r="AD2716">
        <f>_xlfn.XLOOKUP(MIS[[#This Row],[TRADING SYMBOL]],[1]Sheet1!$D:$D,[1]Sheet1!$C:$C)</f>
        <v>124</v>
      </c>
      <c r="AE2716">
        <f>MIS[[#This Row],[OrderAverageTradedPrice]]*MIS[[#This Row],[OrderQuantity]]</f>
        <v>16393</v>
      </c>
      <c r="AF2716">
        <f>MIS[[#This Row],[LTP]]*MIS[[#This Row],[OrderQuantity]]</f>
        <v>9920</v>
      </c>
      <c r="AG2716">
        <f>IF(MIS[[#This Row],[OrderSide]]="SELL",MIS[[#This Row],[VALUE]]-MIS[[#This Row],[LIVE_VALUE]],MIS[[#This Row],[LIVE_VALUE]]-MIS[[#This Row],[VALUE]])</f>
        <v>-6473</v>
      </c>
      <c r="AH2716" t="str" cm="1">
        <f t="array" ref="AH2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6" t="str">
        <f>MIS[[#This Row],[TRADING SYMBOL]]</f>
        <v>SENSEX2552081300PE</v>
      </c>
      <c r="AJ2716" t="str">
        <f>IF(RIGHT(MIS[[#This Row],[Main/Hedge]],4)="MAIN","MAIN","HEDGE")</f>
        <v>MAIN</v>
      </c>
      <c r="AK2716" t="str" cm="1">
        <f t="array" ref="AK2716">_xlfn._xlws.FILTER(Table4[Column1],ISNUMBER(SEARCH(Table4[Column1],MIS[[#This Row],[OrderUniqueIdentifier]])),"")</f>
        <v>MS</v>
      </c>
    </row>
    <row r="2717" spans="1:37" x14ac:dyDescent="0.25">
      <c r="A2717" t="s">
        <v>71</v>
      </c>
      <c r="B2717" t="s">
        <v>1295</v>
      </c>
      <c r="C2717" t="s">
        <v>5681</v>
      </c>
      <c r="D2717" t="s">
        <v>72</v>
      </c>
      <c r="E2717" t="s">
        <v>120</v>
      </c>
      <c r="F2717" t="s">
        <v>98</v>
      </c>
      <c r="G2717" t="s">
        <v>74</v>
      </c>
      <c r="H2717" t="s">
        <v>75</v>
      </c>
      <c r="I2717" t="s">
        <v>76</v>
      </c>
      <c r="J2717" t="s">
        <v>77</v>
      </c>
      <c r="K2717">
        <v>80</v>
      </c>
      <c r="L2717" t="s">
        <v>77</v>
      </c>
      <c r="M2717" t="s">
        <v>78</v>
      </c>
      <c r="N2717" t="s">
        <v>5682</v>
      </c>
      <c r="O2717" t="s">
        <v>3223</v>
      </c>
      <c r="P2717" t="s">
        <v>3223</v>
      </c>
      <c r="Q2717" t="s">
        <v>121</v>
      </c>
      <c r="R2717" t="s">
        <v>79</v>
      </c>
      <c r="S2717" t="s">
        <v>40</v>
      </c>
      <c r="T2717" t="s">
        <v>122</v>
      </c>
      <c r="U2717" t="s">
        <v>100</v>
      </c>
      <c r="V2717" t="s">
        <v>80</v>
      </c>
      <c r="W2717">
        <v>81100</v>
      </c>
      <c r="X2717" t="s">
        <v>85</v>
      </c>
      <c r="Y2717">
        <v>80</v>
      </c>
      <c r="Z2717" t="s">
        <v>3224</v>
      </c>
      <c r="AA2717" t="s">
        <v>3224</v>
      </c>
      <c r="AB2717" t="s">
        <v>107</v>
      </c>
      <c r="AC2717" t="s">
        <v>84</v>
      </c>
      <c r="AD2717">
        <f>_xlfn.XLOOKUP(MIS[[#This Row],[TRADING SYMBOL]],[1]Sheet1!$D:$D,[1]Sheet1!$C:$C)</f>
        <v>100.2</v>
      </c>
      <c r="AE2717">
        <f>MIS[[#This Row],[OrderAverageTradedPrice]]*MIS[[#This Row],[OrderQuantity]]</f>
        <v>13671</v>
      </c>
      <c r="AF2717">
        <f>MIS[[#This Row],[LTP]]*MIS[[#This Row],[OrderQuantity]]</f>
        <v>8016</v>
      </c>
      <c r="AG2717">
        <f>IF(MIS[[#This Row],[OrderSide]]="SELL",MIS[[#This Row],[VALUE]]-MIS[[#This Row],[LIVE_VALUE]],MIS[[#This Row],[LIVE_VALUE]]-MIS[[#This Row],[VALUE]])</f>
        <v>-5655</v>
      </c>
      <c r="AH2717" t="str" cm="1">
        <f t="array" ref="AH2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7" t="str">
        <f>MIS[[#This Row],[TRADING SYMBOL]]</f>
        <v>SENSEX2552081100PE</v>
      </c>
      <c r="AJ2717" t="str">
        <f>IF(RIGHT(MIS[[#This Row],[Main/Hedge]],4)="MAIN","MAIN","HEDGE")</f>
        <v>MAIN</v>
      </c>
      <c r="AK2717" t="str" cm="1">
        <f t="array" ref="AK2717">_xlfn._xlws.FILTER(Table4[Column1],ISNUMBER(SEARCH(Table4[Column1],MIS[[#This Row],[OrderUniqueIdentifier]])),"")</f>
        <v>MS</v>
      </c>
    </row>
    <row r="2718" spans="1:37" x14ac:dyDescent="0.25">
      <c r="A2718" t="s">
        <v>71</v>
      </c>
      <c r="B2718" t="s">
        <v>1302</v>
      </c>
      <c r="C2718" t="s">
        <v>5703</v>
      </c>
      <c r="D2718" t="s">
        <v>72</v>
      </c>
      <c r="E2718" t="s">
        <v>744</v>
      </c>
      <c r="F2718" t="s">
        <v>98</v>
      </c>
      <c r="G2718" t="s">
        <v>74</v>
      </c>
      <c r="H2718" t="s">
        <v>75</v>
      </c>
      <c r="I2718" t="s">
        <v>76</v>
      </c>
      <c r="J2718" t="s">
        <v>77</v>
      </c>
      <c r="K2718">
        <v>20</v>
      </c>
      <c r="L2718" t="s">
        <v>77</v>
      </c>
      <c r="M2718" t="s">
        <v>78</v>
      </c>
      <c r="N2718" t="s">
        <v>4449</v>
      </c>
      <c r="O2718" t="s">
        <v>3219</v>
      </c>
      <c r="P2718" t="s">
        <v>3223</v>
      </c>
      <c r="Q2718" t="s">
        <v>747</v>
      </c>
      <c r="R2718" t="s">
        <v>79</v>
      </c>
      <c r="S2718" t="s">
        <v>40</v>
      </c>
      <c r="T2718" t="s">
        <v>748</v>
      </c>
      <c r="U2718" t="s">
        <v>100</v>
      </c>
      <c r="V2718" t="s">
        <v>80</v>
      </c>
      <c r="W2718">
        <v>83500</v>
      </c>
      <c r="X2718" t="s">
        <v>81</v>
      </c>
      <c r="Y2718">
        <v>20</v>
      </c>
      <c r="Z2718" t="s">
        <v>3220</v>
      </c>
      <c r="AA2718" t="s">
        <v>3224</v>
      </c>
      <c r="AB2718" t="s">
        <v>90</v>
      </c>
      <c r="AC2718" t="s">
        <v>84</v>
      </c>
      <c r="AD2718">
        <f>_xlfn.XLOOKUP(MIS[[#This Row],[TRADING SYMBOL]],[1]Sheet1!$D:$D,[1]Sheet1!$C:$C)</f>
        <v>99.8</v>
      </c>
      <c r="AE2718">
        <f>MIS[[#This Row],[OrderAverageTradedPrice]]*MIS[[#This Row],[OrderQuantity]]</f>
        <v>2582</v>
      </c>
      <c r="AF2718">
        <f>MIS[[#This Row],[LTP]]*MIS[[#This Row],[OrderQuantity]]</f>
        <v>1996</v>
      </c>
      <c r="AG2718">
        <f>IF(MIS[[#This Row],[OrderSide]]="SELL",MIS[[#This Row],[VALUE]]-MIS[[#This Row],[LIVE_VALUE]],MIS[[#This Row],[LIVE_VALUE]]-MIS[[#This Row],[VALUE]])</f>
        <v>-586</v>
      </c>
      <c r="AH2718" t="str" cm="1">
        <f t="array" ref="AH2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8" t="str">
        <f>MIS[[#This Row],[TRADING SYMBOL]]</f>
        <v>SENSEX2552083500CE</v>
      </c>
      <c r="AJ2718" t="str">
        <f>IF(RIGHT(MIS[[#This Row],[Main/Hedge]],4)="MAIN","MAIN","HEDGE")</f>
        <v>MAIN</v>
      </c>
      <c r="AK2718" t="str" cm="1">
        <f t="array" ref="AK2718">_xlfn._xlws.FILTER(Table4[Column1],ISNUMBER(SEARCH(Table4[Column1],MIS[[#This Row],[OrderUniqueIdentifier]])),"")</f>
        <v>MS</v>
      </c>
    </row>
    <row r="2719" spans="1:37" x14ac:dyDescent="0.25">
      <c r="A2719" t="s">
        <v>71</v>
      </c>
      <c r="B2719" t="s">
        <v>1305</v>
      </c>
      <c r="C2719" t="s">
        <v>5721</v>
      </c>
      <c r="D2719" t="s">
        <v>72</v>
      </c>
      <c r="E2719" t="s">
        <v>211</v>
      </c>
      <c r="F2719" t="s">
        <v>98</v>
      </c>
      <c r="G2719" t="s">
        <v>74</v>
      </c>
      <c r="H2719" t="s">
        <v>75</v>
      </c>
      <c r="I2719" t="s">
        <v>76</v>
      </c>
      <c r="J2719" t="s">
        <v>77</v>
      </c>
      <c r="K2719">
        <v>20</v>
      </c>
      <c r="L2719" t="s">
        <v>77</v>
      </c>
      <c r="M2719" t="s">
        <v>78</v>
      </c>
      <c r="N2719" t="s">
        <v>4152</v>
      </c>
      <c r="O2719" t="s">
        <v>3219</v>
      </c>
      <c r="P2719" t="s">
        <v>3223</v>
      </c>
      <c r="Q2719" t="s">
        <v>213</v>
      </c>
      <c r="R2719" t="s">
        <v>79</v>
      </c>
      <c r="S2719" t="s">
        <v>40</v>
      </c>
      <c r="T2719" t="s">
        <v>214</v>
      </c>
      <c r="U2719" t="s">
        <v>100</v>
      </c>
      <c r="V2719" t="s">
        <v>80</v>
      </c>
      <c r="W2719">
        <v>83400</v>
      </c>
      <c r="X2719" t="s">
        <v>81</v>
      </c>
      <c r="Y2719">
        <v>20</v>
      </c>
      <c r="Z2719" t="s">
        <v>3220</v>
      </c>
      <c r="AA2719" t="s">
        <v>3224</v>
      </c>
      <c r="AB2719" t="s">
        <v>90</v>
      </c>
      <c r="AC2719" t="s">
        <v>84</v>
      </c>
      <c r="AD2719">
        <f>_xlfn.XLOOKUP(MIS[[#This Row],[TRADING SYMBOL]],[1]Sheet1!$D:$D,[1]Sheet1!$C:$C)</f>
        <v>114.3</v>
      </c>
      <c r="AE2719">
        <f>MIS[[#This Row],[OrderAverageTradedPrice]]*MIS[[#This Row],[OrderQuantity]]</f>
        <v>2951</v>
      </c>
      <c r="AF2719">
        <f>MIS[[#This Row],[LTP]]*MIS[[#This Row],[OrderQuantity]]</f>
        <v>2286</v>
      </c>
      <c r="AG2719">
        <f>IF(MIS[[#This Row],[OrderSide]]="SELL",MIS[[#This Row],[VALUE]]-MIS[[#This Row],[LIVE_VALUE]],MIS[[#This Row],[LIVE_VALUE]]-MIS[[#This Row],[VALUE]])</f>
        <v>-665</v>
      </c>
      <c r="AH2719" t="str" cm="1">
        <f t="array" ref="AH2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9" t="str">
        <f>MIS[[#This Row],[TRADING SYMBOL]]</f>
        <v>SENSEX2552083400CE</v>
      </c>
      <c r="AJ2719" t="str">
        <f>IF(RIGHT(MIS[[#This Row],[Main/Hedge]],4)="MAIN","MAIN","HEDGE")</f>
        <v>MAIN</v>
      </c>
      <c r="AK2719" t="str" cm="1">
        <f t="array" ref="AK2719">_xlfn._xlws.FILTER(Table4[Column1],ISNUMBER(SEARCH(Table4[Column1],MIS[[#This Row],[OrderUniqueIdentifier]])),"")</f>
        <v>MS</v>
      </c>
    </row>
    <row r="2720" spans="1:37" x14ac:dyDescent="0.25">
      <c r="A2720" t="s">
        <v>71</v>
      </c>
      <c r="B2720" t="s">
        <v>1308</v>
      </c>
      <c r="C2720" t="s">
        <v>5747</v>
      </c>
      <c r="D2720" t="s">
        <v>72</v>
      </c>
      <c r="E2720" t="s">
        <v>211</v>
      </c>
      <c r="F2720" t="s">
        <v>98</v>
      </c>
      <c r="G2720" t="s">
        <v>74</v>
      </c>
      <c r="H2720" t="s">
        <v>75</v>
      </c>
      <c r="I2720" t="s">
        <v>76</v>
      </c>
      <c r="J2720" t="s">
        <v>77</v>
      </c>
      <c r="K2720">
        <v>80</v>
      </c>
      <c r="L2720" t="s">
        <v>77</v>
      </c>
      <c r="M2720" t="s">
        <v>78</v>
      </c>
      <c r="N2720" t="s">
        <v>5748</v>
      </c>
      <c r="O2720" t="s">
        <v>3219</v>
      </c>
      <c r="P2720" t="s">
        <v>3223</v>
      </c>
      <c r="Q2720" t="s">
        <v>213</v>
      </c>
      <c r="R2720" t="s">
        <v>79</v>
      </c>
      <c r="S2720" t="s">
        <v>40</v>
      </c>
      <c r="T2720" t="s">
        <v>214</v>
      </c>
      <c r="U2720" t="s">
        <v>100</v>
      </c>
      <c r="V2720" t="s">
        <v>80</v>
      </c>
      <c r="W2720">
        <v>83400</v>
      </c>
      <c r="X2720" t="s">
        <v>81</v>
      </c>
      <c r="Y2720">
        <v>80</v>
      </c>
      <c r="Z2720" t="s">
        <v>3220</v>
      </c>
      <c r="AA2720" t="s">
        <v>3224</v>
      </c>
      <c r="AB2720" t="s">
        <v>90</v>
      </c>
      <c r="AC2720" t="s">
        <v>84</v>
      </c>
      <c r="AD2720">
        <f>_xlfn.XLOOKUP(MIS[[#This Row],[TRADING SYMBOL]],[1]Sheet1!$D:$D,[1]Sheet1!$C:$C)</f>
        <v>114.3</v>
      </c>
      <c r="AE2720">
        <f>MIS[[#This Row],[OrderAverageTradedPrice]]*MIS[[#This Row],[OrderQuantity]]</f>
        <v>11707</v>
      </c>
      <c r="AF2720">
        <f>MIS[[#This Row],[LTP]]*MIS[[#This Row],[OrderQuantity]]</f>
        <v>9144</v>
      </c>
      <c r="AG2720">
        <f>IF(MIS[[#This Row],[OrderSide]]="SELL",MIS[[#This Row],[VALUE]]-MIS[[#This Row],[LIVE_VALUE]],MIS[[#This Row],[LIVE_VALUE]]-MIS[[#This Row],[VALUE]])</f>
        <v>-2563</v>
      </c>
      <c r="AH2720" t="str" cm="1">
        <f t="array" ref="AH2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0" t="str">
        <f>MIS[[#This Row],[TRADING SYMBOL]]</f>
        <v>SENSEX2552083400CE</v>
      </c>
      <c r="AJ2720" t="str">
        <f>IF(RIGHT(MIS[[#This Row],[Main/Hedge]],4)="MAIN","MAIN","HEDGE")</f>
        <v>MAIN</v>
      </c>
      <c r="AK2720" t="str" cm="1">
        <f t="array" ref="AK2720">_xlfn._xlws.FILTER(Table4[Column1],ISNUMBER(SEARCH(Table4[Column1],MIS[[#This Row],[OrderUniqueIdentifier]])),"")</f>
        <v>MS</v>
      </c>
    </row>
    <row r="2721" spans="1:37" x14ac:dyDescent="0.25">
      <c r="A2721" t="s">
        <v>71</v>
      </c>
      <c r="B2721" t="s">
        <v>1308</v>
      </c>
      <c r="C2721" t="s">
        <v>5749</v>
      </c>
      <c r="D2721" t="s">
        <v>72</v>
      </c>
      <c r="E2721" t="s">
        <v>744</v>
      </c>
      <c r="F2721" t="s">
        <v>98</v>
      </c>
      <c r="G2721" t="s">
        <v>74</v>
      </c>
      <c r="H2721" t="s">
        <v>75</v>
      </c>
      <c r="I2721" t="s">
        <v>76</v>
      </c>
      <c r="J2721" t="s">
        <v>77</v>
      </c>
      <c r="K2721">
        <v>80</v>
      </c>
      <c r="L2721" t="s">
        <v>77</v>
      </c>
      <c r="M2721" t="s">
        <v>78</v>
      </c>
      <c r="N2721" t="s">
        <v>5750</v>
      </c>
      <c r="O2721" t="s">
        <v>3223</v>
      </c>
      <c r="P2721" t="s">
        <v>3223</v>
      </c>
      <c r="Q2721" t="s">
        <v>747</v>
      </c>
      <c r="R2721" t="s">
        <v>79</v>
      </c>
      <c r="S2721" t="s">
        <v>40</v>
      </c>
      <c r="T2721" t="s">
        <v>748</v>
      </c>
      <c r="U2721" t="s">
        <v>100</v>
      </c>
      <c r="V2721" t="s">
        <v>80</v>
      </c>
      <c r="W2721">
        <v>83500</v>
      </c>
      <c r="X2721" t="s">
        <v>81</v>
      </c>
      <c r="Y2721">
        <v>80</v>
      </c>
      <c r="Z2721" t="s">
        <v>3224</v>
      </c>
      <c r="AA2721" t="s">
        <v>3224</v>
      </c>
      <c r="AB2721" t="s">
        <v>90</v>
      </c>
      <c r="AC2721" t="s">
        <v>84</v>
      </c>
      <c r="AD2721">
        <f>_xlfn.XLOOKUP(MIS[[#This Row],[TRADING SYMBOL]],[1]Sheet1!$D:$D,[1]Sheet1!$C:$C)</f>
        <v>99.8</v>
      </c>
      <c r="AE2721">
        <f>MIS[[#This Row],[OrderAverageTradedPrice]]*MIS[[#This Row],[OrderQuantity]]</f>
        <v>10306</v>
      </c>
      <c r="AF2721">
        <f>MIS[[#This Row],[LTP]]*MIS[[#This Row],[OrderQuantity]]</f>
        <v>7984</v>
      </c>
      <c r="AG2721">
        <f>IF(MIS[[#This Row],[OrderSide]]="SELL",MIS[[#This Row],[VALUE]]-MIS[[#This Row],[LIVE_VALUE]],MIS[[#This Row],[LIVE_VALUE]]-MIS[[#This Row],[VALUE]])</f>
        <v>-2322</v>
      </c>
      <c r="AH2721" t="str" cm="1">
        <f t="array" ref="AH2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1" t="str">
        <f>MIS[[#This Row],[TRADING SYMBOL]]</f>
        <v>SENSEX2552083500CE</v>
      </c>
      <c r="AJ2721" t="str">
        <f>IF(RIGHT(MIS[[#This Row],[Main/Hedge]],4)="MAIN","MAIN","HEDGE")</f>
        <v>MAIN</v>
      </c>
      <c r="AK2721" t="str" cm="1">
        <f t="array" ref="AK2721">_xlfn._xlws.FILTER(Table4[Column1],ISNUMBER(SEARCH(Table4[Column1],MIS[[#This Row],[OrderUniqueIdentifier]])),"")</f>
        <v>MS</v>
      </c>
    </row>
    <row r="2722" spans="1:37" x14ac:dyDescent="0.25">
      <c r="A2722" t="s">
        <v>71</v>
      </c>
      <c r="B2722" t="s">
        <v>1316</v>
      </c>
      <c r="C2722" t="s">
        <v>5785</v>
      </c>
      <c r="D2722" t="s">
        <v>72</v>
      </c>
      <c r="E2722" t="s">
        <v>172</v>
      </c>
      <c r="F2722" t="s">
        <v>98</v>
      </c>
      <c r="G2722" t="s">
        <v>74</v>
      </c>
      <c r="H2722" t="s">
        <v>75</v>
      </c>
      <c r="I2722" t="s">
        <v>76</v>
      </c>
      <c r="J2722" t="s">
        <v>77</v>
      </c>
      <c r="K2722">
        <v>60</v>
      </c>
      <c r="L2722" t="s">
        <v>77</v>
      </c>
      <c r="M2722" t="s">
        <v>78</v>
      </c>
      <c r="N2722" t="s">
        <v>5786</v>
      </c>
      <c r="O2722" t="s">
        <v>3219</v>
      </c>
      <c r="P2722" t="s">
        <v>3223</v>
      </c>
      <c r="Q2722" t="s">
        <v>173</v>
      </c>
      <c r="R2722" t="s">
        <v>79</v>
      </c>
      <c r="S2722" t="s">
        <v>40</v>
      </c>
      <c r="T2722" t="s">
        <v>174</v>
      </c>
      <c r="U2722" t="s">
        <v>100</v>
      </c>
      <c r="V2722" t="s">
        <v>80</v>
      </c>
      <c r="W2722">
        <v>81200</v>
      </c>
      <c r="X2722" t="s">
        <v>85</v>
      </c>
      <c r="Y2722">
        <v>60</v>
      </c>
      <c r="Z2722" t="s">
        <v>3220</v>
      </c>
      <c r="AA2722" t="s">
        <v>3224</v>
      </c>
      <c r="AB2722" t="s">
        <v>107</v>
      </c>
      <c r="AC2722" t="s">
        <v>84</v>
      </c>
      <c r="AD2722">
        <f>_xlfn.XLOOKUP(MIS[[#This Row],[TRADING SYMBOL]],[1]Sheet1!$D:$D,[1]Sheet1!$C:$C)</f>
        <v>110.75</v>
      </c>
      <c r="AE2722">
        <f>MIS[[#This Row],[OrderAverageTradedPrice]]*MIS[[#This Row],[OrderQuantity]]</f>
        <v>11136</v>
      </c>
      <c r="AF2722">
        <f>MIS[[#This Row],[LTP]]*MIS[[#This Row],[OrderQuantity]]</f>
        <v>6645</v>
      </c>
      <c r="AG2722">
        <f>IF(MIS[[#This Row],[OrderSide]]="SELL",MIS[[#This Row],[VALUE]]-MIS[[#This Row],[LIVE_VALUE]],MIS[[#This Row],[LIVE_VALUE]]-MIS[[#This Row],[VALUE]])</f>
        <v>-4491</v>
      </c>
      <c r="AH2722" t="str" cm="1">
        <f t="array" ref="AH2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2" t="str">
        <f>MIS[[#This Row],[TRADING SYMBOL]]</f>
        <v>SENSEX2552081200PE</v>
      </c>
      <c r="AJ2722" t="str">
        <f>IF(RIGHT(MIS[[#This Row],[Main/Hedge]],4)="MAIN","MAIN","HEDGE")</f>
        <v>MAIN</v>
      </c>
      <c r="AK2722" t="str" cm="1">
        <f t="array" ref="AK2722">_xlfn._xlws.FILTER(Table4[Column1],ISNUMBER(SEARCH(Table4[Column1],MIS[[#This Row],[OrderUniqueIdentifier]])),"")</f>
        <v>MS</v>
      </c>
    </row>
    <row r="2723" spans="1:37" x14ac:dyDescent="0.25">
      <c r="A2723" t="s">
        <v>1374</v>
      </c>
      <c r="B2723" t="s">
        <v>1375</v>
      </c>
      <c r="C2723" t="s">
        <v>6044</v>
      </c>
      <c r="D2723" t="s">
        <v>72</v>
      </c>
      <c r="E2723" t="s">
        <v>126</v>
      </c>
      <c r="F2723" t="s">
        <v>98</v>
      </c>
      <c r="G2723" t="s">
        <v>74</v>
      </c>
      <c r="H2723" t="s">
        <v>75</v>
      </c>
      <c r="I2723" t="s">
        <v>76</v>
      </c>
      <c r="J2723" t="s">
        <v>77</v>
      </c>
      <c r="K2723">
        <v>100</v>
      </c>
      <c r="L2723" t="s">
        <v>77</v>
      </c>
      <c r="M2723" t="s">
        <v>78</v>
      </c>
      <c r="N2723" t="s">
        <v>6045</v>
      </c>
      <c r="O2723" t="s">
        <v>3223</v>
      </c>
      <c r="P2723" t="s">
        <v>3223</v>
      </c>
      <c r="Q2723" t="s">
        <v>127</v>
      </c>
      <c r="R2723" t="s">
        <v>79</v>
      </c>
      <c r="S2723" t="s">
        <v>3964</v>
      </c>
      <c r="T2723" t="s">
        <v>128</v>
      </c>
      <c r="U2723" t="s">
        <v>100</v>
      </c>
      <c r="V2723" t="s">
        <v>80</v>
      </c>
      <c r="W2723">
        <v>83300</v>
      </c>
      <c r="X2723" t="s">
        <v>81</v>
      </c>
      <c r="Y2723">
        <v>100</v>
      </c>
      <c r="Z2723" t="s">
        <v>3224</v>
      </c>
      <c r="AA2723" t="s">
        <v>3224</v>
      </c>
      <c r="AB2723" t="s">
        <v>90</v>
      </c>
      <c r="AC2723" t="s">
        <v>84</v>
      </c>
      <c r="AD2723">
        <f>_xlfn.XLOOKUP(MIS[[#This Row],[TRADING SYMBOL]],[1]Sheet1!$D:$D,[1]Sheet1!$C:$C)</f>
        <v>130.19999999999999</v>
      </c>
      <c r="AE2723">
        <f>MIS[[#This Row],[OrderAverageTradedPrice]]*MIS[[#This Row],[OrderQuantity]]</f>
        <v>16494</v>
      </c>
      <c r="AF2723">
        <f>MIS[[#This Row],[LTP]]*MIS[[#This Row],[OrderQuantity]]</f>
        <v>13019.999999999998</v>
      </c>
      <c r="AG2723">
        <f>IF(MIS[[#This Row],[OrderSide]]="SELL",MIS[[#This Row],[VALUE]]-MIS[[#This Row],[LIVE_VALUE]],MIS[[#This Row],[LIVE_VALUE]]-MIS[[#This Row],[VALUE]])</f>
        <v>-3474.0000000000018</v>
      </c>
      <c r="AH2723" t="str" cm="1">
        <f t="array" ref="AH2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3" t="str">
        <f>MIS[[#This Row],[TRADING SYMBOL]]</f>
        <v>SENSEX2552083300CE</v>
      </c>
      <c r="AJ2723" t="str">
        <f>IF(RIGHT(MIS[[#This Row],[Main/Hedge]],4)="MAIN","MAIN","HEDGE")</f>
        <v>MAIN</v>
      </c>
      <c r="AK2723" t="str" cm="1">
        <f t="array" ref="AK2723">_xlfn._xlws.FILTER(Table4[Column1],ISNUMBER(SEARCH(Table4[Column1],MIS[[#This Row],[OrderUniqueIdentifier]])),"")</f>
        <v>MS</v>
      </c>
    </row>
    <row r="2724" spans="1:37" x14ac:dyDescent="0.25">
      <c r="A2724" t="s">
        <v>1414</v>
      </c>
      <c r="B2724" t="s">
        <v>1415</v>
      </c>
      <c r="C2724" t="s">
        <v>6136</v>
      </c>
      <c r="D2724" t="s">
        <v>72</v>
      </c>
      <c r="E2724" t="s">
        <v>172</v>
      </c>
      <c r="F2724" t="s">
        <v>98</v>
      </c>
      <c r="G2724" t="s">
        <v>74</v>
      </c>
      <c r="H2724" t="s">
        <v>75</v>
      </c>
      <c r="I2724" t="s">
        <v>76</v>
      </c>
      <c r="J2724" t="s">
        <v>77</v>
      </c>
      <c r="K2724">
        <v>200</v>
      </c>
      <c r="L2724" t="s">
        <v>77</v>
      </c>
      <c r="M2724" t="s">
        <v>78</v>
      </c>
      <c r="N2724" t="s">
        <v>6137</v>
      </c>
      <c r="O2724" t="s">
        <v>3223</v>
      </c>
      <c r="P2724" t="s">
        <v>3223</v>
      </c>
      <c r="Q2724" t="s">
        <v>173</v>
      </c>
      <c r="R2724" t="s">
        <v>79</v>
      </c>
      <c r="S2724" t="s">
        <v>3964</v>
      </c>
      <c r="T2724" t="s">
        <v>174</v>
      </c>
      <c r="U2724" t="s">
        <v>100</v>
      </c>
      <c r="V2724" t="s">
        <v>80</v>
      </c>
      <c r="W2724">
        <v>81200</v>
      </c>
      <c r="X2724" t="s">
        <v>85</v>
      </c>
      <c r="Y2724">
        <v>200</v>
      </c>
      <c r="Z2724" t="s">
        <v>3224</v>
      </c>
      <c r="AA2724" t="s">
        <v>3224</v>
      </c>
      <c r="AB2724" t="s">
        <v>107</v>
      </c>
      <c r="AC2724" t="s">
        <v>84</v>
      </c>
      <c r="AD2724">
        <f>_xlfn.XLOOKUP(MIS[[#This Row],[TRADING SYMBOL]],[1]Sheet1!$D:$D,[1]Sheet1!$C:$C)</f>
        <v>110.75</v>
      </c>
      <c r="AE2724">
        <f>MIS[[#This Row],[OrderAverageTradedPrice]]*MIS[[#This Row],[OrderQuantity]]</f>
        <v>37143</v>
      </c>
      <c r="AF2724">
        <f>MIS[[#This Row],[LTP]]*MIS[[#This Row],[OrderQuantity]]</f>
        <v>22150</v>
      </c>
      <c r="AG2724">
        <f>IF(MIS[[#This Row],[OrderSide]]="SELL",MIS[[#This Row],[VALUE]]-MIS[[#This Row],[LIVE_VALUE]],MIS[[#This Row],[LIVE_VALUE]]-MIS[[#This Row],[VALUE]])</f>
        <v>-14993</v>
      </c>
      <c r="AH2724" t="str" cm="1">
        <f t="array" ref="AH2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4" t="str">
        <f>MIS[[#This Row],[TRADING SYMBOL]]</f>
        <v>SENSEX2552081200PE</v>
      </c>
      <c r="AJ2724" t="str">
        <f>IF(RIGHT(MIS[[#This Row],[Main/Hedge]],4)="MAIN","MAIN","HEDGE")</f>
        <v>MAIN</v>
      </c>
      <c r="AK2724" t="str" cm="1">
        <f t="array" ref="AK2724">_xlfn._xlws.FILTER(Table4[Column1],ISNUMBER(SEARCH(Table4[Column1],MIS[[#This Row],[OrderUniqueIdentifier]])),"")</f>
        <v>MS</v>
      </c>
    </row>
    <row r="2725" spans="1:37" x14ac:dyDescent="0.25">
      <c r="A2725" t="s">
        <v>71</v>
      </c>
      <c r="B2725" t="s">
        <v>454</v>
      </c>
      <c r="C2725" t="s">
        <v>5815</v>
      </c>
      <c r="D2725" t="s">
        <v>72</v>
      </c>
      <c r="E2725" t="s">
        <v>120</v>
      </c>
      <c r="F2725" t="s">
        <v>98</v>
      </c>
      <c r="G2725" t="s">
        <v>74</v>
      </c>
      <c r="H2725" t="s">
        <v>75</v>
      </c>
      <c r="I2725" t="s">
        <v>76</v>
      </c>
      <c r="J2725" t="s">
        <v>77</v>
      </c>
      <c r="K2725">
        <v>40</v>
      </c>
      <c r="L2725" t="s">
        <v>77</v>
      </c>
      <c r="M2725" t="s">
        <v>78</v>
      </c>
      <c r="N2725" t="s">
        <v>5816</v>
      </c>
      <c r="O2725" t="s">
        <v>3223</v>
      </c>
      <c r="P2725" t="s">
        <v>3228</v>
      </c>
      <c r="Q2725" t="s">
        <v>121</v>
      </c>
      <c r="R2725" t="s">
        <v>79</v>
      </c>
      <c r="S2725" t="s">
        <v>40</v>
      </c>
      <c r="T2725" t="s">
        <v>122</v>
      </c>
      <c r="U2725" t="s">
        <v>100</v>
      </c>
      <c r="V2725" t="s">
        <v>80</v>
      </c>
      <c r="W2725">
        <v>81100</v>
      </c>
      <c r="X2725" t="s">
        <v>85</v>
      </c>
      <c r="Y2725">
        <v>40</v>
      </c>
      <c r="Z2725" t="s">
        <v>3224</v>
      </c>
      <c r="AA2725" t="s">
        <v>3231</v>
      </c>
      <c r="AB2725" t="s">
        <v>107</v>
      </c>
      <c r="AC2725" t="s">
        <v>84</v>
      </c>
      <c r="AD2725">
        <f>_xlfn.XLOOKUP(MIS[[#This Row],[TRADING SYMBOL]],[1]Sheet1!$D:$D,[1]Sheet1!$C:$C)</f>
        <v>100.2</v>
      </c>
      <c r="AE2725">
        <f>MIS[[#This Row],[OrderAverageTradedPrice]]*MIS[[#This Row],[OrderQuantity]]</f>
        <v>6822</v>
      </c>
      <c r="AF2725">
        <f>MIS[[#This Row],[LTP]]*MIS[[#This Row],[OrderQuantity]]</f>
        <v>4008</v>
      </c>
      <c r="AG2725">
        <f>IF(MIS[[#This Row],[OrderSide]]="SELL",MIS[[#This Row],[VALUE]]-MIS[[#This Row],[LIVE_VALUE]],MIS[[#This Row],[LIVE_VALUE]]-MIS[[#This Row],[VALUE]])</f>
        <v>-2814</v>
      </c>
      <c r="AH2725" t="str" cm="1">
        <f t="array" ref="AH2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5" t="str">
        <f>MIS[[#This Row],[TRADING SYMBOL]]</f>
        <v>SENSEX2552081100PE</v>
      </c>
      <c r="AJ2725" t="str">
        <f>IF(RIGHT(MIS[[#This Row],[Main/Hedge]],4)="MAIN","MAIN","HEDGE")</f>
        <v>MAIN</v>
      </c>
      <c r="AK2725" t="str" cm="1">
        <f t="array" ref="AK2725">_xlfn._xlws.FILTER(Table4[Column1],ISNUMBER(SEARCH(Table4[Column1],MIS[[#This Row],[OrderUniqueIdentifier]])),"")</f>
        <v>MS</v>
      </c>
    </row>
    <row r="2726" spans="1:37" x14ac:dyDescent="0.25">
      <c r="A2726" t="s">
        <v>71</v>
      </c>
      <c r="B2726" t="s">
        <v>482</v>
      </c>
      <c r="C2726" t="s">
        <v>3225</v>
      </c>
      <c r="D2726" t="s">
        <v>72</v>
      </c>
      <c r="E2726" t="s">
        <v>3226</v>
      </c>
      <c r="F2726" t="s">
        <v>98</v>
      </c>
      <c r="G2726" t="s">
        <v>74</v>
      </c>
      <c r="H2726" t="s">
        <v>75</v>
      </c>
      <c r="I2726" t="s">
        <v>76</v>
      </c>
      <c r="J2726" t="s">
        <v>77</v>
      </c>
      <c r="K2726">
        <v>40</v>
      </c>
      <c r="L2726" t="s">
        <v>77</v>
      </c>
      <c r="M2726" t="s">
        <v>78</v>
      </c>
      <c r="N2726" t="s">
        <v>3227</v>
      </c>
      <c r="O2726" t="s">
        <v>3223</v>
      </c>
      <c r="P2726" t="s">
        <v>3228</v>
      </c>
      <c r="Q2726" t="s">
        <v>3229</v>
      </c>
      <c r="R2726" t="s">
        <v>79</v>
      </c>
      <c r="S2726" t="s">
        <v>40</v>
      </c>
      <c r="T2726" t="s">
        <v>3230</v>
      </c>
      <c r="U2726" t="s">
        <v>100</v>
      </c>
      <c r="V2726" t="s">
        <v>80</v>
      </c>
      <c r="W2726">
        <v>81300</v>
      </c>
      <c r="X2726" t="s">
        <v>85</v>
      </c>
      <c r="Y2726">
        <v>40</v>
      </c>
      <c r="Z2726" t="s">
        <v>3224</v>
      </c>
      <c r="AA2726" t="s">
        <v>3231</v>
      </c>
      <c r="AB2726" t="s">
        <v>107</v>
      </c>
      <c r="AC2726" t="s">
        <v>84</v>
      </c>
      <c r="AD2726">
        <f>_xlfn.XLOOKUP(MIS[[#This Row],[TRADING SYMBOL]],[1]Sheet1!$D:$D,[1]Sheet1!$C:$C)</f>
        <v>124</v>
      </c>
      <c r="AE2726">
        <f>MIS[[#This Row],[OrderAverageTradedPrice]]*MIS[[#This Row],[OrderQuantity]]</f>
        <v>8200</v>
      </c>
      <c r="AF2726">
        <f>MIS[[#This Row],[LTP]]*MIS[[#This Row],[OrderQuantity]]</f>
        <v>4960</v>
      </c>
      <c r="AG2726">
        <f>IF(MIS[[#This Row],[OrderSide]]="SELL",MIS[[#This Row],[VALUE]]-MIS[[#This Row],[LIVE_VALUE]],MIS[[#This Row],[LIVE_VALUE]]-MIS[[#This Row],[VALUE]])</f>
        <v>-3240</v>
      </c>
      <c r="AH2726" t="str" cm="1">
        <f t="array" ref="AH2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6" t="str">
        <f>MIS[[#This Row],[TRADING SYMBOL]]</f>
        <v>SENSEX2552081300PE</v>
      </c>
      <c r="AJ2726" t="str">
        <f>IF(RIGHT(MIS[[#This Row],[Main/Hedge]],4)="MAIN","MAIN","HEDGE")</f>
        <v>MAIN</v>
      </c>
      <c r="AK2726" t="str" cm="1">
        <f t="array" ref="AK2726">_xlfn._xlws.FILTER(Table4[Column1],ISNUMBER(SEARCH(Table4[Column1],MIS[[#This Row],[OrderUniqueIdentifier]])),"")</f>
        <v>MS</v>
      </c>
    </row>
    <row r="2727" spans="1:37" x14ac:dyDescent="0.25">
      <c r="A2727" t="s">
        <v>71</v>
      </c>
      <c r="B2727" t="s">
        <v>482</v>
      </c>
      <c r="C2727" t="s">
        <v>3232</v>
      </c>
      <c r="D2727" t="s">
        <v>72</v>
      </c>
      <c r="E2727" t="s">
        <v>120</v>
      </c>
      <c r="F2727" t="s">
        <v>98</v>
      </c>
      <c r="G2727" t="s">
        <v>74</v>
      </c>
      <c r="H2727" t="s">
        <v>75</v>
      </c>
      <c r="I2727" t="s">
        <v>76</v>
      </c>
      <c r="J2727" t="s">
        <v>77</v>
      </c>
      <c r="K2727">
        <v>40</v>
      </c>
      <c r="L2727" t="s">
        <v>77</v>
      </c>
      <c r="M2727" t="s">
        <v>78</v>
      </c>
      <c r="N2727" t="s">
        <v>3233</v>
      </c>
      <c r="O2727" t="s">
        <v>3228</v>
      </c>
      <c r="P2727" t="s">
        <v>3228</v>
      </c>
      <c r="Q2727" t="s">
        <v>121</v>
      </c>
      <c r="R2727" t="s">
        <v>79</v>
      </c>
      <c r="S2727" t="s">
        <v>40</v>
      </c>
      <c r="T2727" t="s">
        <v>122</v>
      </c>
      <c r="U2727" t="s">
        <v>100</v>
      </c>
      <c r="V2727" t="s">
        <v>80</v>
      </c>
      <c r="W2727">
        <v>81100</v>
      </c>
      <c r="X2727" t="s">
        <v>85</v>
      </c>
      <c r="Y2727">
        <v>40</v>
      </c>
      <c r="Z2727" t="s">
        <v>3231</v>
      </c>
      <c r="AA2727" t="s">
        <v>3231</v>
      </c>
      <c r="AB2727" t="s">
        <v>107</v>
      </c>
      <c r="AC2727" t="s">
        <v>84</v>
      </c>
      <c r="AD2727">
        <f>_xlfn.XLOOKUP(MIS[[#This Row],[TRADING SYMBOL]],[1]Sheet1!$D:$D,[1]Sheet1!$C:$C)</f>
        <v>100.2</v>
      </c>
      <c r="AE2727">
        <f>MIS[[#This Row],[OrderAverageTradedPrice]]*MIS[[#This Row],[OrderQuantity]]</f>
        <v>6815</v>
      </c>
      <c r="AF2727">
        <f>MIS[[#This Row],[LTP]]*MIS[[#This Row],[OrderQuantity]]</f>
        <v>4008</v>
      </c>
      <c r="AG2727">
        <f>IF(MIS[[#This Row],[OrderSide]]="SELL",MIS[[#This Row],[VALUE]]-MIS[[#This Row],[LIVE_VALUE]],MIS[[#This Row],[LIVE_VALUE]]-MIS[[#This Row],[VALUE]])</f>
        <v>-2807</v>
      </c>
      <c r="AH2727" t="str" cm="1">
        <f t="array" ref="AH2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7" t="str">
        <f>MIS[[#This Row],[TRADING SYMBOL]]</f>
        <v>SENSEX2552081100PE</v>
      </c>
      <c r="AJ2727" t="str">
        <f>IF(RIGHT(MIS[[#This Row],[Main/Hedge]],4)="MAIN","MAIN","HEDGE")</f>
        <v>MAIN</v>
      </c>
      <c r="AK2727" t="str" cm="1">
        <f t="array" ref="AK2727">_xlfn._xlws.FILTER(Table4[Column1],ISNUMBER(SEARCH(Table4[Column1],MIS[[#This Row],[OrderUniqueIdentifier]])),"")</f>
        <v>MS</v>
      </c>
    </row>
    <row r="2728" spans="1:37" x14ac:dyDescent="0.25">
      <c r="A2728" t="s">
        <v>71</v>
      </c>
      <c r="B2728" t="s">
        <v>515</v>
      </c>
      <c r="C2728" t="s">
        <v>3322</v>
      </c>
      <c r="D2728" t="s">
        <v>72</v>
      </c>
      <c r="E2728" t="s">
        <v>172</v>
      </c>
      <c r="F2728" t="s">
        <v>98</v>
      </c>
      <c r="G2728" t="s">
        <v>74</v>
      </c>
      <c r="H2728" t="s">
        <v>75</v>
      </c>
      <c r="I2728" t="s">
        <v>76</v>
      </c>
      <c r="J2728" t="s">
        <v>77</v>
      </c>
      <c r="K2728">
        <v>180</v>
      </c>
      <c r="L2728" t="s">
        <v>77</v>
      </c>
      <c r="M2728" t="s">
        <v>78</v>
      </c>
      <c r="N2728" t="s">
        <v>3323</v>
      </c>
      <c r="O2728" t="s">
        <v>3223</v>
      </c>
      <c r="P2728" t="s">
        <v>3228</v>
      </c>
      <c r="Q2728" t="s">
        <v>173</v>
      </c>
      <c r="R2728" t="s">
        <v>79</v>
      </c>
      <c r="S2728" t="s">
        <v>40</v>
      </c>
      <c r="T2728" t="s">
        <v>174</v>
      </c>
      <c r="U2728" t="s">
        <v>100</v>
      </c>
      <c r="V2728" t="s">
        <v>80</v>
      </c>
      <c r="W2728">
        <v>81200</v>
      </c>
      <c r="X2728" t="s">
        <v>85</v>
      </c>
      <c r="Y2728">
        <v>180</v>
      </c>
      <c r="Z2728" t="s">
        <v>3224</v>
      </c>
      <c r="AA2728" t="s">
        <v>3231</v>
      </c>
      <c r="AB2728" t="s">
        <v>107</v>
      </c>
      <c r="AC2728" t="s">
        <v>84</v>
      </c>
      <c r="AD2728">
        <f>_xlfn.XLOOKUP(MIS[[#This Row],[TRADING SYMBOL]],[1]Sheet1!$D:$D,[1]Sheet1!$C:$C)</f>
        <v>110.75</v>
      </c>
      <c r="AE2728">
        <f>MIS[[#This Row],[OrderAverageTradedPrice]]*MIS[[#This Row],[OrderQuantity]]</f>
        <v>33661.999999999978</v>
      </c>
      <c r="AF2728">
        <f>MIS[[#This Row],[LTP]]*MIS[[#This Row],[OrderQuantity]]</f>
        <v>19935</v>
      </c>
      <c r="AG2728">
        <f>IF(MIS[[#This Row],[OrderSide]]="SELL",MIS[[#This Row],[VALUE]]-MIS[[#This Row],[LIVE_VALUE]],MIS[[#This Row],[LIVE_VALUE]]-MIS[[#This Row],[VALUE]])</f>
        <v>-13726.999999999978</v>
      </c>
      <c r="AH2728" t="str" cm="1">
        <f t="array" ref="AH2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8" t="str">
        <f>MIS[[#This Row],[TRADING SYMBOL]]</f>
        <v>SENSEX2552081200PE</v>
      </c>
      <c r="AJ2728" t="str">
        <f>IF(RIGHT(MIS[[#This Row],[Main/Hedge]],4)="MAIN","MAIN","HEDGE")</f>
        <v>MAIN</v>
      </c>
      <c r="AK2728" t="str" cm="1">
        <f t="array" ref="AK2728">_xlfn._xlws.FILTER(Table4[Column1],ISNUMBER(SEARCH(Table4[Column1],MIS[[#This Row],[OrderUniqueIdentifier]])),"")</f>
        <v>MS</v>
      </c>
    </row>
    <row r="2729" spans="1:37" x14ac:dyDescent="0.25">
      <c r="A2729" t="s">
        <v>71</v>
      </c>
      <c r="B2729" t="s">
        <v>529</v>
      </c>
      <c r="C2729" t="s">
        <v>3352</v>
      </c>
      <c r="D2729" t="s">
        <v>72</v>
      </c>
      <c r="E2729" t="s">
        <v>120</v>
      </c>
      <c r="F2729" t="s">
        <v>98</v>
      </c>
      <c r="G2729" t="s">
        <v>74</v>
      </c>
      <c r="H2729" t="s">
        <v>75</v>
      </c>
      <c r="I2729" t="s">
        <v>76</v>
      </c>
      <c r="J2729" t="s">
        <v>77</v>
      </c>
      <c r="K2729">
        <v>80</v>
      </c>
      <c r="L2729" t="s">
        <v>77</v>
      </c>
      <c r="M2729" t="s">
        <v>78</v>
      </c>
      <c r="N2729" t="s">
        <v>433</v>
      </c>
      <c r="O2729" t="s">
        <v>3223</v>
      </c>
      <c r="P2729" t="s">
        <v>3228</v>
      </c>
      <c r="Q2729" t="s">
        <v>121</v>
      </c>
      <c r="R2729" t="s">
        <v>79</v>
      </c>
      <c r="S2729" t="s">
        <v>40</v>
      </c>
      <c r="T2729" t="s">
        <v>122</v>
      </c>
      <c r="U2729" t="s">
        <v>100</v>
      </c>
      <c r="V2729" t="s">
        <v>80</v>
      </c>
      <c r="W2729">
        <v>81100</v>
      </c>
      <c r="X2729" t="s">
        <v>85</v>
      </c>
      <c r="Y2729">
        <v>80</v>
      </c>
      <c r="Z2729" t="s">
        <v>3224</v>
      </c>
      <c r="AA2729" t="s">
        <v>3231</v>
      </c>
      <c r="AB2729" t="s">
        <v>107</v>
      </c>
      <c r="AC2729" t="s">
        <v>84</v>
      </c>
      <c r="AD2729">
        <f>_xlfn.XLOOKUP(MIS[[#This Row],[TRADING SYMBOL]],[1]Sheet1!$D:$D,[1]Sheet1!$C:$C)</f>
        <v>100.2</v>
      </c>
      <c r="AE2729">
        <f>MIS[[#This Row],[OrderAverageTradedPrice]]*MIS[[#This Row],[OrderQuantity]]</f>
        <v>13612</v>
      </c>
      <c r="AF2729">
        <f>MIS[[#This Row],[LTP]]*MIS[[#This Row],[OrderQuantity]]</f>
        <v>8016</v>
      </c>
      <c r="AG2729">
        <f>IF(MIS[[#This Row],[OrderSide]]="SELL",MIS[[#This Row],[VALUE]]-MIS[[#This Row],[LIVE_VALUE]],MIS[[#This Row],[LIVE_VALUE]]-MIS[[#This Row],[VALUE]])</f>
        <v>-5596</v>
      </c>
      <c r="AH2729" t="str" cm="1">
        <f t="array" ref="AH2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9" t="str">
        <f>MIS[[#This Row],[TRADING SYMBOL]]</f>
        <v>SENSEX2552081100PE</v>
      </c>
      <c r="AJ2729" t="str">
        <f>IF(RIGHT(MIS[[#This Row],[Main/Hedge]],4)="MAIN","MAIN","HEDGE")</f>
        <v>MAIN</v>
      </c>
      <c r="AK2729" t="str" cm="1">
        <f t="array" ref="AK2729">_xlfn._xlws.FILTER(Table4[Column1],ISNUMBER(SEARCH(Table4[Column1],MIS[[#This Row],[OrderUniqueIdentifier]])),"")</f>
        <v>MS</v>
      </c>
    </row>
    <row r="2730" spans="1:37" x14ac:dyDescent="0.25">
      <c r="A2730" t="s">
        <v>71</v>
      </c>
      <c r="B2730" t="s">
        <v>529</v>
      </c>
      <c r="C2730" t="s">
        <v>3353</v>
      </c>
      <c r="D2730" t="s">
        <v>72</v>
      </c>
      <c r="E2730" t="s">
        <v>172</v>
      </c>
      <c r="F2730" t="s">
        <v>98</v>
      </c>
      <c r="G2730" t="s">
        <v>74</v>
      </c>
      <c r="H2730" t="s">
        <v>75</v>
      </c>
      <c r="I2730" t="s">
        <v>76</v>
      </c>
      <c r="J2730" t="s">
        <v>77</v>
      </c>
      <c r="K2730">
        <v>80</v>
      </c>
      <c r="L2730" t="s">
        <v>77</v>
      </c>
      <c r="M2730" t="s">
        <v>78</v>
      </c>
      <c r="N2730" t="s">
        <v>3354</v>
      </c>
      <c r="O2730" t="s">
        <v>3228</v>
      </c>
      <c r="P2730" t="s">
        <v>3228</v>
      </c>
      <c r="Q2730" t="s">
        <v>173</v>
      </c>
      <c r="R2730" t="s">
        <v>79</v>
      </c>
      <c r="S2730" t="s">
        <v>40</v>
      </c>
      <c r="T2730" t="s">
        <v>174</v>
      </c>
      <c r="U2730" t="s">
        <v>100</v>
      </c>
      <c r="V2730" t="s">
        <v>80</v>
      </c>
      <c r="W2730">
        <v>81200</v>
      </c>
      <c r="X2730" t="s">
        <v>85</v>
      </c>
      <c r="Y2730">
        <v>80</v>
      </c>
      <c r="Z2730" t="s">
        <v>3231</v>
      </c>
      <c r="AA2730" t="s">
        <v>3231</v>
      </c>
      <c r="AB2730" t="s">
        <v>107</v>
      </c>
      <c r="AC2730" t="s">
        <v>84</v>
      </c>
      <c r="AD2730">
        <f>_xlfn.XLOOKUP(MIS[[#This Row],[TRADING SYMBOL]],[1]Sheet1!$D:$D,[1]Sheet1!$C:$C)</f>
        <v>110.75</v>
      </c>
      <c r="AE2730">
        <f>MIS[[#This Row],[OrderAverageTradedPrice]]*MIS[[#This Row],[OrderQuantity]]</f>
        <v>14986</v>
      </c>
      <c r="AF2730">
        <f>MIS[[#This Row],[LTP]]*MIS[[#This Row],[OrderQuantity]]</f>
        <v>8860</v>
      </c>
      <c r="AG2730">
        <f>IF(MIS[[#This Row],[OrderSide]]="SELL",MIS[[#This Row],[VALUE]]-MIS[[#This Row],[LIVE_VALUE]],MIS[[#This Row],[LIVE_VALUE]]-MIS[[#This Row],[VALUE]])</f>
        <v>-6126</v>
      </c>
      <c r="AH2730" t="str" cm="1">
        <f t="array" ref="AH2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0" t="str">
        <f>MIS[[#This Row],[TRADING SYMBOL]]</f>
        <v>SENSEX2552081200PE</v>
      </c>
      <c r="AJ2730" t="str">
        <f>IF(RIGHT(MIS[[#This Row],[Main/Hedge]],4)="MAIN","MAIN","HEDGE")</f>
        <v>MAIN</v>
      </c>
      <c r="AK2730" t="str" cm="1">
        <f t="array" ref="AK2730">_xlfn._xlws.FILTER(Table4[Column1],ISNUMBER(SEARCH(Table4[Column1],MIS[[#This Row],[OrderUniqueIdentifier]])),"")</f>
        <v>MS</v>
      </c>
    </row>
    <row r="2731" spans="1:37" x14ac:dyDescent="0.25">
      <c r="A2731" t="s">
        <v>71</v>
      </c>
      <c r="B2731" t="s">
        <v>540</v>
      </c>
      <c r="C2731" t="s">
        <v>3381</v>
      </c>
      <c r="D2731" t="s">
        <v>72</v>
      </c>
      <c r="E2731" t="s">
        <v>3226</v>
      </c>
      <c r="F2731" t="s">
        <v>98</v>
      </c>
      <c r="G2731" t="s">
        <v>74</v>
      </c>
      <c r="H2731" t="s">
        <v>75</v>
      </c>
      <c r="I2731" t="s">
        <v>76</v>
      </c>
      <c r="J2731" t="s">
        <v>77</v>
      </c>
      <c r="K2731">
        <v>40</v>
      </c>
      <c r="L2731" t="s">
        <v>77</v>
      </c>
      <c r="M2731" t="s">
        <v>78</v>
      </c>
      <c r="N2731" t="s">
        <v>3382</v>
      </c>
      <c r="O2731" t="s">
        <v>3223</v>
      </c>
      <c r="P2731" t="s">
        <v>3228</v>
      </c>
      <c r="Q2731" t="s">
        <v>3229</v>
      </c>
      <c r="R2731" t="s">
        <v>79</v>
      </c>
      <c r="S2731" t="s">
        <v>40</v>
      </c>
      <c r="T2731" t="s">
        <v>3230</v>
      </c>
      <c r="U2731" t="s">
        <v>100</v>
      </c>
      <c r="V2731" t="s">
        <v>80</v>
      </c>
      <c r="W2731">
        <v>81300</v>
      </c>
      <c r="X2731" t="s">
        <v>85</v>
      </c>
      <c r="Y2731">
        <v>40</v>
      </c>
      <c r="Z2731" t="s">
        <v>3224</v>
      </c>
      <c r="AA2731" t="s">
        <v>3231</v>
      </c>
      <c r="AB2731" t="s">
        <v>107</v>
      </c>
      <c r="AC2731" t="s">
        <v>84</v>
      </c>
      <c r="AD2731">
        <f>_xlfn.XLOOKUP(MIS[[#This Row],[TRADING SYMBOL]],[1]Sheet1!$D:$D,[1]Sheet1!$C:$C)</f>
        <v>124</v>
      </c>
      <c r="AE2731">
        <f>MIS[[#This Row],[OrderAverageTradedPrice]]*MIS[[#This Row],[OrderQuantity]]</f>
        <v>8189</v>
      </c>
      <c r="AF2731">
        <f>MIS[[#This Row],[LTP]]*MIS[[#This Row],[OrderQuantity]]</f>
        <v>4960</v>
      </c>
      <c r="AG2731">
        <f>IF(MIS[[#This Row],[OrderSide]]="SELL",MIS[[#This Row],[VALUE]]-MIS[[#This Row],[LIVE_VALUE]],MIS[[#This Row],[LIVE_VALUE]]-MIS[[#This Row],[VALUE]])</f>
        <v>-3229</v>
      </c>
      <c r="AH2731" t="str" cm="1">
        <f t="array" ref="AH2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1" t="str">
        <f>MIS[[#This Row],[TRADING SYMBOL]]</f>
        <v>SENSEX2552081300PE</v>
      </c>
      <c r="AJ2731" t="str">
        <f>IF(RIGHT(MIS[[#This Row],[Main/Hedge]],4)="MAIN","MAIN","HEDGE")</f>
        <v>MAIN</v>
      </c>
      <c r="AK2731" t="str" cm="1">
        <f t="array" ref="AK2731">_xlfn._xlws.FILTER(Table4[Column1],ISNUMBER(SEARCH(Table4[Column1],MIS[[#This Row],[OrderUniqueIdentifier]])),"")</f>
        <v>MS</v>
      </c>
    </row>
    <row r="2732" spans="1:37" x14ac:dyDescent="0.25">
      <c r="A2732" t="s">
        <v>71</v>
      </c>
      <c r="B2732" t="s">
        <v>540</v>
      </c>
      <c r="C2732" t="s">
        <v>3383</v>
      </c>
      <c r="D2732" t="s">
        <v>72</v>
      </c>
      <c r="E2732" t="s">
        <v>120</v>
      </c>
      <c r="F2732" t="s">
        <v>98</v>
      </c>
      <c r="G2732" t="s">
        <v>74</v>
      </c>
      <c r="H2732" t="s">
        <v>75</v>
      </c>
      <c r="I2732" t="s">
        <v>76</v>
      </c>
      <c r="J2732" t="s">
        <v>77</v>
      </c>
      <c r="K2732">
        <v>40</v>
      </c>
      <c r="L2732" t="s">
        <v>77</v>
      </c>
      <c r="M2732" t="s">
        <v>78</v>
      </c>
      <c r="N2732" t="s">
        <v>3384</v>
      </c>
      <c r="O2732" t="s">
        <v>3228</v>
      </c>
      <c r="P2732" t="s">
        <v>3228</v>
      </c>
      <c r="Q2732" t="s">
        <v>121</v>
      </c>
      <c r="R2732" t="s">
        <v>79</v>
      </c>
      <c r="S2732" t="s">
        <v>40</v>
      </c>
      <c r="T2732" t="s">
        <v>122</v>
      </c>
      <c r="U2732" t="s">
        <v>100</v>
      </c>
      <c r="V2732" t="s">
        <v>80</v>
      </c>
      <c r="W2732">
        <v>81100</v>
      </c>
      <c r="X2732" t="s">
        <v>85</v>
      </c>
      <c r="Y2732">
        <v>40</v>
      </c>
      <c r="Z2732" t="s">
        <v>3231</v>
      </c>
      <c r="AA2732" t="s">
        <v>3231</v>
      </c>
      <c r="AB2732" t="s">
        <v>107</v>
      </c>
      <c r="AC2732" t="s">
        <v>84</v>
      </c>
      <c r="AD2732">
        <f>_xlfn.XLOOKUP(MIS[[#This Row],[TRADING SYMBOL]],[1]Sheet1!$D:$D,[1]Sheet1!$C:$C)</f>
        <v>100.2</v>
      </c>
      <c r="AE2732">
        <f>MIS[[#This Row],[OrderAverageTradedPrice]]*MIS[[#This Row],[OrderQuantity]]</f>
        <v>6812</v>
      </c>
      <c r="AF2732">
        <f>MIS[[#This Row],[LTP]]*MIS[[#This Row],[OrderQuantity]]</f>
        <v>4008</v>
      </c>
      <c r="AG2732">
        <f>IF(MIS[[#This Row],[OrderSide]]="SELL",MIS[[#This Row],[VALUE]]-MIS[[#This Row],[LIVE_VALUE]],MIS[[#This Row],[LIVE_VALUE]]-MIS[[#This Row],[VALUE]])</f>
        <v>-2804</v>
      </c>
      <c r="AH2732" t="str" cm="1">
        <f t="array" ref="AH2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2" t="str">
        <f>MIS[[#This Row],[TRADING SYMBOL]]</f>
        <v>SENSEX2552081100PE</v>
      </c>
      <c r="AJ2732" t="str">
        <f>IF(RIGHT(MIS[[#This Row],[Main/Hedge]],4)="MAIN","MAIN","HEDGE")</f>
        <v>MAIN</v>
      </c>
      <c r="AK2732" t="str" cm="1">
        <f t="array" ref="AK2732">_xlfn._xlws.FILTER(Table4[Column1],ISNUMBER(SEARCH(Table4[Column1],MIS[[#This Row],[OrderUniqueIdentifier]])),"")</f>
        <v>MS</v>
      </c>
    </row>
    <row r="2733" spans="1:37" x14ac:dyDescent="0.25">
      <c r="A2733" t="s">
        <v>71</v>
      </c>
      <c r="B2733" t="s">
        <v>550</v>
      </c>
      <c r="C2733" t="s">
        <v>3413</v>
      </c>
      <c r="D2733" t="s">
        <v>72</v>
      </c>
      <c r="E2733" t="s">
        <v>120</v>
      </c>
      <c r="F2733" t="s">
        <v>98</v>
      </c>
      <c r="G2733" t="s">
        <v>74</v>
      </c>
      <c r="H2733" t="s">
        <v>75</v>
      </c>
      <c r="I2733" t="s">
        <v>76</v>
      </c>
      <c r="J2733" t="s">
        <v>77</v>
      </c>
      <c r="K2733">
        <v>40</v>
      </c>
      <c r="L2733" t="s">
        <v>77</v>
      </c>
      <c r="M2733" t="s">
        <v>78</v>
      </c>
      <c r="N2733" t="s">
        <v>3414</v>
      </c>
      <c r="O2733" t="s">
        <v>3223</v>
      </c>
      <c r="P2733" t="s">
        <v>3228</v>
      </c>
      <c r="Q2733" t="s">
        <v>121</v>
      </c>
      <c r="R2733" t="s">
        <v>79</v>
      </c>
      <c r="S2733" t="s">
        <v>40</v>
      </c>
      <c r="T2733" t="s">
        <v>122</v>
      </c>
      <c r="U2733" t="s">
        <v>100</v>
      </c>
      <c r="V2733" t="s">
        <v>80</v>
      </c>
      <c r="W2733">
        <v>81100</v>
      </c>
      <c r="X2733" t="s">
        <v>85</v>
      </c>
      <c r="Y2733">
        <v>40</v>
      </c>
      <c r="Z2733" t="s">
        <v>3224</v>
      </c>
      <c r="AA2733" t="s">
        <v>3231</v>
      </c>
      <c r="AB2733" t="s">
        <v>107</v>
      </c>
      <c r="AC2733" t="s">
        <v>84</v>
      </c>
      <c r="AD2733">
        <f>_xlfn.XLOOKUP(MIS[[#This Row],[TRADING SYMBOL]],[1]Sheet1!$D:$D,[1]Sheet1!$C:$C)</f>
        <v>100.2</v>
      </c>
      <c r="AE2733">
        <f>MIS[[#This Row],[OrderAverageTradedPrice]]*MIS[[#This Row],[OrderQuantity]]</f>
        <v>6816</v>
      </c>
      <c r="AF2733">
        <f>MIS[[#This Row],[LTP]]*MIS[[#This Row],[OrderQuantity]]</f>
        <v>4008</v>
      </c>
      <c r="AG2733">
        <f>IF(MIS[[#This Row],[OrderSide]]="SELL",MIS[[#This Row],[VALUE]]-MIS[[#This Row],[LIVE_VALUE]],MIS[[#This Row],[LIVE_VALUE]]-MIS[[#This Row],[VALUE]])</f>
        <v>-2808</v>
      </c>
      <c r="AH2733" t="str" cm="1">
        <f t="array" ref="AH2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3" t="str">
        <f>MIS[[#This Row],[TRADING SYMBOL]]</f>
        <v>SENSEX2552081100PE</v>
      </c>
      <c r="AJ2733" t="str">
        <f>IF(RIGHT(MIS[[#This Row],[Main/Hedge]],4)="MAIN","MAIN","HEDGE")</f>
        <v>MAIN</v>
      </c>
      <c r="AK2733" t="str" cm="1">
        <f t="array" ref="AK2733">_xlfn._xlws.FILTER(Table4[Column1],ISNUMBER(SEARCH(Table4[Column1],MIS[[#This Row],[OrderUniqueIdentifier]])),"")</f>
        <v>MS</v>
      </c>
    </row>
    <row r="2734" spans="1:37" x14ac:dyDescent="0.25">
      <c r="A2734" t="s">
        <v>71</v>
      </c>
      <c r="B2734" t="s">
        <v>558</v>
      </c>
      <c r="C2734" t="s">
        <v>3439</v>
      </c>
      <c r="D2734" t="s">
        <v>72</v>
      </c>
      <c r="E2734" t="s">
        <v>3226</v>
      </c>
      <c r="F2734" t="s">
        <v>98</v>
      </c>
      <c r="G2734" t="s">
        <v>74</v>
      </c>
      <c r="H2734" t="s">
        <v>75</v>
      </c>
      <c r="I2734" t="s">
        <v>76</v>
      </c>
      <c r="J2734" t="s">
        <v>77</v>
      </c>
      <c r="K2734">
        <v>40</v>
      </c>
      <c r="L2734" t="s">
        <v>77</v>
      </c>
      <c r="M2734" t="s">
        <v>78</v>
      </c>
      <c r="N2734" t="s">
        <v>3227</v>
      </c>
      <c r="O2734" t="s">
        <v>3223</v>
      </c>
      <c r="P2734" t="s">
        <v>3228</v>
      </c>
      <c r="Q2734" t="s">
        <v>3229</v>
      </c>
      <c r="R2734" t="s">
        <v>79</v>
      </c>
      <c r="S2734" t="s">
        <v>40</v>
      </c>
      <c r="T2734" t="s">
        <v>3230</v>
      </c>
      <c r="U2734" t="s">
        <v>100</v>
      </c>
      <c r="V2734" t="s">
        <v>80</v>
      </c>
      <c r="W2734">
        <v>81300</v>
      </c>
      <c r="X2734" t="s">
        <v>85</v>
      </c>
      <c r="Y2734">
        <v>40</v>
      </c>
      <c r="Z2734" t="s">
        <v>3224</v>
      </c>
      <c r="AA2734" t="s">
        <v>3231</v>
      </c>
      <c r="AB2734" t="s">
        <v>107</v>
      </c>
      <c r="AC2734" t="s">
        <v>84</v>
      </c>
      <c r="AD2734">
        <f>_xlfn.XLOOKUP(MIS[[#This Row],[TRADING SYMBOL]],[1]Sheet1!$D:$D,[1]Sheet1!$C:$C)</f>
        <v>124</v>
      </c>
      <c r="AE2734">
        <f>MIS[[#This Row],[OrderAverageTradedPrice]]*MIS[[#This Row],[OrderQuantity]]</f>
        <v>8200</v>
      </c>
      <c r="AF2734">
        <f>MIS[[#This Row],[LTP]]*MIS[[#This Row],[OrderQuantity]]</f>
        <v>4960</v>
      </c>
      <c r="AG2734">
        <f>IF(MIS[[#This Row],[OrderSide]]="SELL",MIS[[#This Row],[VALUE]]-MIS[[#This Row],[LIVE_VALUE]],MIS[[#This Row],[LIVE_VALUE]]-MIS[[#This Row],[VALUE]])</f>
        <v>-3240</v>
      </c>
      <c r="AH2734" t="str" cm="1">
        <f t="array" ref="AH2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4" t="str">
        <f>MIS[[#This Row],[TRADING SYMBOL]]</f>
        <v>SENSEX2552081300PE</v>
      </c>
      <c r="AJ2734" t="str">
        <f>IF(RIGHT(MIS[[#This Row],[Main/Hedge]],4)="MAIN","MAIN","HEDGE")</f>
        <v>MAIN</v>
      </c>
      <c r="AK2734" t="str" cm="1">
        <f t="array" ref="AK2734">_xlfn._xlws.FILTER(Table4[Column1],ISNUMBER(SEARCH(Table4[Column1],MIS[[#This Row],[OrderUniqueIdentifier]])),"")</f>
        <v>MS</v>
      </c>
    </row>
    <row r="2735" spans="1:37" x14ac:dyDescent="0.25">
      <c r="A2735" t="s">
        <v>71</v>
      </c>
      <c r="B2735" t="s">
        <v>566</v>
      </c>
      <c r="C2735" t="s">
        <v>3474</v>
      </c>
      <c r="D2735" t="s">
        <v>72</v>
      </c>
      <c r="E2735" t="s">
        <v>3226</v>
      </c>
      <c r="F2735" t="s">
        <v>98</v>
      </c>
      <c r="G2735" t="s">
        <v>74</v>
      </c>
      <c r="H2735" t="s">
        <v>75</v>
      </c>
      <c r="I2735" t="s">
        <v>76</v>
      </c>
      <c r="J2735" t="s">
        <v>77</v>
      </c>
      <c r="K2735">
        <v>20</v>
      </c>
      <c r="L2735" t="s">
        <v>77</v>
      </c>
      <c r="M2735" t="s">
        <v>78</v>
      </c>
      <c r="N2735" t="s">
        <v>3475</v>
      </c>
      <c r="O2735" t="s">
        <v>3223</v>
      </c>
      <c r="P2735" t="s">
        <v>3228</v>
      </c>
      <c r="Q2735" t="s">
        <v>3229</v>
      </c>
      <c r="R2735" t="s">
        <v>79</v>
      </c>
      <c r="S2735" t="s">
        <v>40</v>
      </c>
      <c r="T2735" t="s">
        <v>3230</v>
      </c>
      <c r="U2735" t="s">
        <v>100</v>
      </c>
      <c r="V2735" t="s">
        <v>80</v>
      </c>
      <c r="W2735">
        <v>81300</v>
      </c>
      <c r="X2735" t="s">
        <v>85</v>
      </c>
      <c r="Y2735">
        <v>20</v>
      </c>
      <c r="Z2735" t="s">
        <v>3224</v>
      </c>
      <c r="AA2735" t="s">
        <v>3231</v>
      </c>
      <c r="AB2735" t="s">
        <v>107</v>
      </c>
      <c r="AC2735" t="s">
        <v>84</v>
      </c>
      <c r="AD2735">
        <f>_xlfn.XLOOKUP(MIS[[#This Row],[TRADING SYMBOL]],[1]Sheet1!$D:$D,[1]Sheet1!$C:$C)</f>
        <v>124</v>
      </c>
      <c r="AE2735">
        <f>MIS[[#This Row],[OrderAverageTradedPrice]]*MIS[[#This Row],[OrderQuantity]]</f>
        <v>4097</v>
      </c>
      <c r="AF2735">
        <f>MIS[[#This Row],[LTP]]*MIS[[#This Row],[OrderQuantity]]</f>
        <v>2480</v>
      </c>
      <c r="AG2735">
        <f>IF(MIS[[#This Row],[OrderSide]]="SELL",MIS[[#This Row],[VALUE]]-MIS[[#This Row],[LIVE_VALUE]],MIS[[#This Row],[LIVE_VALUE]]-MIS[[#This Row],[VALUE]])</f>
        <v>-1617</v>
      </c>
      <c r="AH2735" t="str" cm="1">
        <f t="array" ref="AH2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5" t="str">
        <f>MIS[[#This Row],[TRADING SYMBOL]]</f>
        <v>SENSEX2552081300PE</v>
      </c>
      <c r="AJ2735" t="str">
        <f>IF(RIGHT(MIS[[#This Row],[Main/Hedge]],4)="MAIN","MAIN","HEDGE")</f>
        <v>MAIN</v>
      </c>
      <c r="AK2735" t="str" cm="1">
        <f t="array" ref="AK2735">_xlfn._xlws.FILTER(Table4[Column1],ISNUMBER(SEARCH(Table4[Column1],MIS[[#This Row],[OrderUniqueIdentifier]])),"")</f>
        <v>MS</v>
      </c>
    </row>
    <row r="2736" spans="1:37" x14ac:dyDescent="0.25">
      <c r="A2736" t="s">
        <v>71</v>
      </c>
      <c r="B2736" t="s">
        <v>566</v>
      </c>
      <c r="C2736" t="s">
        <v>3476</v>
      </c>
      <c r="D2736" t="s">
        <v>72</v>
      </c>
      <c r="E2736" t="s">
        <v>120</v>
      </c>
      <c r="F2736" t="s">
        <v>98</v>
      </c>
      <c r="G2736" t="s">
        <v>74</v>
      </c>
      <c r="H2736" t="s">
        <v>75</v>
      </c>
      <c r="I2736" t="s">
        <v>76</v>
      </c>
      <c r="J2736" t="s">
        <v>77</v>
      </c>
      <c r="K2736">
        <v>20</v>
      </c>
      <c r="L2736" t="s">
        <v>77</v>
      </c>
      <c r="M2736" t="s">
        <v>78</v>
      </c>
      <c r="N2736" t="s">
        <v>3414</v>
      </c>
      <c r="O2736" t="s">
        <v>3228</v>
      </c>
      <c r="P2736" t="s">
        <v>3228</v>
      </c>
      <c r="Q2736" t="s">
        <v>121</v>
      </c>
      <c r="R2736" t="s">
        <v>79</v>
      </c>
      <c r="S2736" t="s">
        <v>40</v>
      </c>
      <c r="T2736" t="s">
        <v>122</v>
      </c>
      <c r="U2736" t="s">
        <v>100</v>
      </c>
      <c r="V2736" t="s">
        <v>80</v>
      </c>
      <c r="W2736">
        <v>81100</v>
      </c>
      <c r="X2736" t="s">
        <v>85</v>
      </c>
      <c r="Y2736">
        <v>20</v>
      </c>
      <c r="Z2736" t="s">
        <v>3231</v>
      </c>
      <c r="AA2736" t="s">
        <v>3231</v>
      </c>
      <c r="AB2736" t="s">
        <v>107</v>
      </c>
      <c r="AC2736" t="s">
        <v>84</v>
      </c>
      <c r="AD2736">
        <f>_xlfn.XLOOKUP(MIS[[#This Row],[TRADING SYMBOL]],[1]Sheet1!$D:$D,[1]Sheet1!$C:$C)</f>
        <v>100.2</v>
      </c>
      <c r="AE2736">
        <f>MIS[[#This Row],[OrderAverageTradedPrice]]*MIS[[#This Row],[OrderQuantity]]</f>
        <v>3408</v>
      </c>
      <c r="AF2736">
        <f>MIS[[#This Row],[LTP]]*MIS[[#This Row],[OrderQuantity]]</f>
        <v>2004</v>
      </c>
      <c r="AG2736">
        <f>IF(MIS[[#This Row],[OrderSide]]="SELL",MIS[[#This Row],[VALUE]]-MIS[[#This Row],[LIVE_VALUE]],MIS[[#This Row],[LIVE_VALUE]]-MIS[[#This Row],[VALUE]])</f>
        <v>-1404</v>
      </c>
      <c r="AH2736" t="str" cm="1">
        <f t="array" ref="AH2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6" t="str">
        <f>MIS[[#This Row],[TRADING SYMBOL]]</f>
        <v>SENSEX2552081100PE</v>
      </c>
      <c r="AJ2736" t="str">
        <f>IF(RIGHT(MIS[[#This Row],[Main/Hedge]],4)="MAIN","MAIN","HEDGE")</f>
        <v>MAIN</v>
      </c>
      <c r="AK2736" t="str" cm="1">
        <f t="array" ref="AK2736">_xlfn._xlws.FILTER(Table4[Column1],ISNUMBER(SEARCH(Table4[Column1],MIS[[#This Row],[OrderUniqueIdentifier]])),"")</f>
        <v>MS</v>
      </c>
    </row>
    <row r="2737" spans="1:37" x14ac:dyDescent="0.25">
      <c r="A2737" t="s">
        <v>71</v>
      </c>
      <c r="B2737" t="s">
        <v>575</v>
      </c>
      <c r="C2737" t="s">
        <v>3506</v>
      </c>
      <c r="D2737" t="s">
        <v>72</v>
      </c>
      <c r="E2737" t="s">
        <v>172</v>
      </c>
      <c r="F2737" t="s">
        <v>98</v>
      </c>
      <c r="G2737" t="s">
        <v>74</v>
      </c>
      <c r="H2737" t="s">
        <v>75</v>
      </c>
      <c r="I2737" t="s">
        <v>76</v>
      </c>
      <c r="J2737" t="s">
        <v>77</v>
      </c>
      <c r="K2737">
        <v>40</v>
      </c>
      <c r="L2737" t="s">
        <v>77</v>
      </c>
      <c r="M2737" t="s">
        <v>78</v>
      </c>
      <c r="N2737" t="s">
        <v>3507</v>
      </c>
      <c r="O2737" t="s">
        <v>3223</v>
      </c>
      <c r="P2737" t="s">
        <v>3228</v>
      </c>
      <c r="Q2737" t="s">
        <v>173</v>
      </c>
      <c r="R2737" t="s">
        <v>79</v>
      </c>
      <c r="S2737" t="s">
        <v>40</v>
      </c>
      <c r="T2737" t="s">
        <v>174</v>
      </c>
      <c r="U2737" t="s">
        <v>100</v>
      </c>
      <c r="V2737" t="s">
        <v>80</v>
      </c>
      <c r="W2737">
        <v>81200</v>
      </c>
      <c r="X2737" t="s">
        <v>85</v>
      </c>
      <c r="Y2737">
        <v>40</v>
      </c>
      <c r="Z2737" t="s">
        <v>3224</v>
      </c>
      <c r="AA2737" t="s">
        <v>3231</v>
      </c>
      <c r="AB2737" t="s">
        <v>107</v>
      </c>
      <c r="AC2737" t="s">
        <v>84</v>
      </c>
      <c r="AD2737">
        <f>_xlfn.XLOOKUP(MIS[[#This Row],[TRADING SYMBOL]],[1]Sheet1!$D:$D,[1]Sheet1!$C:$C)</f>
        <v>110.75</v>
      </c>
      <c r="AE2737">
        <f>MIS[[#This Row],[OrderAverageTradedPrice]]*MIS[[#This Row],[OrderQuantity]]</f>
        <v>7482</v>
      </c>
      <c r="AF2737">
        <f>MIS[[#This Row],[LTP]]*MIS[[#This Row],[OrderQuantity]]</f>
        <v>4430</v>
      </c>
      <c r="AG2737">
        <f>IF(MIS[[#This Row],[OrderSide]]="SELL",MIS[[#This Row],[VALUE]]-MIS[[#This Row],[LIVE_VALUE]],MIS[[#This Row],[LIVE_VALUE]]-MIS[[#This Row],[VALUE]])</f>
        <v>-3052</v>
      </c>
      <c r="AH2737" t="str" cm="1">
        <f t="array" ref="AH2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7" t="str">
        <f>MIS[[#This Row],[TRADING SYMBOL]]</f>
        <v>SENSEX2552081200PE</v>
      </c>
      <c r="AJ2737" t="str">
        <f>IF(RIGHT(MIS[[#This Row],[Main/Hedge]],4)="MAIN","MAIN","HEDGE")</f>
        <v>MAIN</v>
      </c>
      <c r="AK2737" t="str" cm="1">
        <f t="array" ref="AK2737">_xlfn._xlws.FILTER(Table4[Column1],ISNUMBER(SEARCH(Table4[Column1],MIS[[#This Row],[OrderUniqueIdentifier]])),"")</f>
        <v>MS</v>
      </c>
    </row>
    <row r="2738" spans="1:37" x14ac:dyDescent="0.25">
      <c r="A2738" t="s">
        <v>71</v>
      </c>
      <c r="B2738" t="s">
        <v>619</v>
      </c>
      <c r="C2738" t="s">
        <v>3634</v>
      </c>
      <c r="D2738" t="s">
        <v>72</v>
      </c>
      <c r="E2738" t="s">
        <v>3226</v>
      </c>
      <c r="F2738" t="s">
        <v>98</v>
      </c>
      <c r="G2738" t="s">
        <v>74</v>
      </c>
      <c r="H2738" t="s">
        <v>75</v>
      </c>
      <c r="I2738" t="s">
        <v>76</v>
      </c>
      <c r="J2738" t="s">
        <v>77</v>
      </c>
      <c r="K2738">
        <v>40</v>
      </c>
      <c r="L2738" t="s">
        <v>77</v>
      </c>
      <c r="M2738" t="s">
        <v>78</v>
      </c>
      <c r="N2738" t="s">
        <v>3635</v>
      </c>
      <c r="O2738" t="s">
        <v>3223</v>
      </c>
      <c r="P2738" t="s">
        <v>3228</v>
      </c>
      <c r="Q2738" t="s">
        <v>3229</v>
      </c>
      <c r="R2738" t="s">
        <v>79</v>
      </c>
      <c r="S2738" t="s">
        <v>40</v>
      </c>
      <c r="T2738" t="s">
        <v>3230</v>
      </c>
      <c r="U2738" t="s">
        <v>100</v>
      </c>
      <c r="V2738" t="s">
        <v>80</v>
      </c>
      <c r="W2738">
        <v>81300</v>
      </c>
      <c r="X2738" t="s">
        <v>85</v>
      </c>
      <c r="Y2738">
        <v>40</v>
      </c>
      <c r="Z2738" t="s">
        <v>3224</v>
      </c>
      <c r="AA2738" t="s">
        <v>3231</v>
      </c>
      <c r="AB2738" t="s">
        <v>107</v>
      </c>
      <c r="AC2738" t="s">
        <v>84</v>
      </c>
      <c r="AD2738">
        <f>_xlfn.XLOOKUP(MIS[[#This Row],[TRADING SYMBOL]],[1]Sheet1!$D:$D,[1]Sheet1!$C:$C)</f>
        <v>124</v>
      </c>
      <c r="AE2738">
        <f>MIS[[#This Row],[OrderAverageTradedPrice]]*MIS[[#This Row],[OrderQuantity]]</f>
        <v>8192</v>
      </c>
      <c r="AF2738">
        <f>MIS[[#This Row],[LTP]]*MIS[[#This Row],[OrderQuantity]]</f>
        <v>4960</v>
      </c>
      <c r="AG2738">
        <f>IF(MIS[[#This Row],[OrderSide]]="SELL",MIS[[#This Row],[VALUE]]-MIS[[#This Row],[LIVE_VALUE]],MIS[[#This Row],[LIVE_VALUE]]-MIS[[#This Row],[VALUE]])</f>
        <v>-3232</v>
      </c>
      <c r="AH2738" t="str" cm="1">
        <f t="array" ref="AH2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8" t="str">
        <f>MIS[[#This Row],[TRADING SYMBOL]]</f>
        <v>SENSEX2552081300PE</v>
      </c>
      <c r="AJ2738" t="str">
        <f>IF(RIGHT(MIS[[#This Row],[Main/Hedge]],4)="MAIN","MAIN","HEDGE")</f>
        <v>MAIN</v>
      </c>
      <c r="AK2738" t="str" cm="1">
        <f t="array" ref="AK2738">_xlfn._xlws.FILTER(Table4[Column1],ISNUMBER(SEARCH(Table4[Column1],MIS[[#This Row],[OrderUniqueIdentifier]])),"")</f>
        <v>MS</v>
      </c>
    </row>
    <row r="2739" spans="1:37" x14ac:dyDescent="0.25">
      <c r="A2739" t="s">
        <v>71</v>
      </c>
      <c r="B2739" t="s">
        <v>629</v>
      </c>
      <c r="C2739" t="s">
        <v>3660</v>
      </c>
      <c r="D2739" t="s">
        <v>72</v>
      </c>
      <c r="E2739" t="s">
        <v>3226</v>
      </c>
      <c r="F2739" t="s">
        <v>98</v>
      </c>
      <c r="G2739" t="s">
        <v>74</v>
      </c>
      <c r="H2739" t="s">
        <v>75</v>
      </c>
      <c r="I2739" t="s">
        <v>76</v>
      </c>
      <c r="J2739" t="s">
        <v>77</v>
      </c>
      <c r="K2739">
        <v>20</v>
      </c>
      <c r="L2739" t="s">
        <v>77</v>
      </c>
      <c r="M2739" t="s">
        <v>78</v>
      </c>
      <c r="N2739" t="s">
        <v>3661</v>
      </c>
      <c r="O2739" t="s">
        <v>3223</v>
      </c>
      <c r="P2739" t="s">
        <v>3228</v>
      </c>
      <c r="Q2739" t="s">
        <v>3229</v>
      </c>
      <c r="R2739" t="s">
        <v>79</v>
      </c>
      <c r="S2739" t="s">
        <v>40</v>
      </c>
      <c r="T2739" t="s">
        <v>3230</v>
      </c>
      <c r="U2739" t="s">
        <v>100</v>
      </c>
      <c r="V2739" t="s">
        <v>80</v>
      </c>
      <c r="W2739">
        <v>81300</v>
      </c>
      <c r="X2739" t="s">
        <v>85</v>
      </c>
      <c r="Y2739">
        <v>20</v>
      </c>
      <c r="Z2739" t="s">
        <v>3224</v>
      </c>
      <c r="AA2739" t="s">
        <v>3231</v>
      </c>
      <c r="AB2739" t="s">
        <v>107</v>
      </c>
      <c r="AC2739" t="s">
        <v>84</v>
      </c>
      <c r="AD2739">
        <f>_xlfn.XLOOKUP(MIS[[#This Row],[TRADING SYMBOL]],[1]Sheet1!$D:$D,[1]Sheet1!$C:$C)</f>
        <v>124</v>
      </c>
      <c r="AE2739">
        <f>MIS[[#This Row],[OrderAverageTradedPrice]]*MIS[[#This Row],[OrderQuantity]]</f>
        <v>4099</v>
      </c>
      <c r="AF2739">
        <f>MIS[[#This Row],[LTP]]*MIS[[#This Row],[OrderQuantity]]</f>
        <v>2480</v>
      </c>
      <c r="AG2739">
        <f>IF(MIS[[#This Row],[OrderSide]]="SELL",MIS[[#This Row],[VALUE]]-MIS[[#This Row],[LIVE_VALUE]],MIS[[#This Row],[LIVE_VALUE]]-MIS[[#This Row],[VALUE]])</f>
        <v>-1619</v>
      </c>
      <c r="AH2739" t="str" cm="1">
        <f t="array" ref="AH2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9" t="str">
        <f>MIS[[#This Row],[TRADING SYMBOL]]</f>
        <v>SENSEX2552081300PE</v>
      </c>
      <c r="AJ2739" t="str">
        <f>IF(RIGHT(MIS[[#This Row],[Main/Hedge]],4)="MAIN","MAIN","HEDGE")</f>
        <v>MAIN</v>
      </c>
      <c r="AK2739" t="str" cm="1">
        <f t="array" ref="AK2739">_xlfn._xlws.FILTER(Table4[Column1],ISNUMBER(SEARCH(Table4[Column1],MIS[[#This Row],[OrderUniqueIdentifier]])),"")</f>
        <v>MS</v>
      </c>
    </row>
    <row r="2740" spans="1:37" x14ac:dyDescent="0.25">
      <c r="A2740" t="s">
        <v>71</v>
      </c>
      <c r="B2740" t="s">
        <v>629</v>
      </c>
      <c r="C2740" t="s">
        <v>3662</v>
      </c>
      <c r="D2740" t="s">
        <v>72</v>
      </c>
      <c r="E2740" t="s">
        <v>120</v>
      </c>
      <c r="F2740" t="s">
        <v>98</v>
      </c>
      <c r="G2740" t="s">
        <v>74</v>
      </c>
      <c r="H2740" t="s">
        <v>75</v>
      </c>
      <c r="I2740" t="s">
        <v>76</v>
      </c>
      <c r="J2740" t="s">
        <v>77</v>
      </c>
      <c r="K2740">
        <v>20</v>
      </c>
      <c r="L2740" t="s">
        <v>77</v>
      </c>
      <c r="M2740" t="s">
        <v>78</v>
      </c>
      <c r="N2740" t="s">
        <v>3663</v>
      </c>
      <c r="O2740" t="s">
        <v>3228</v>
      </c>
      <c r="P2740" t="s">
        <v>3228</v>
      </c>
      <c r="Q2740" t="s">
        <v>121</v>
      </c>
      <c r="R2740" t="s">
        <v>79</v>
      </c>
      <c r="S2740" t="s">
        <v>40</v>
      </c>
      <c r="T2740" t="s">
        <v>122</v>
      </c>
      <c r="U2740" t="s">
        <v>100</v>
      </c>
      <c r="V2740" t="s">
        <v>80</v>
      </c>
      <c r="W2740">
        <v>81100</v>
      </c>
      <c r="X2740" t="s">
        <v>85</v>
      </c>
      <c r="Y2740">
        <v>20</v>
      </c>
      <c r="Z2740" t="s">
        <v>3231</v>
      </c>
      <c r="AA2740" t="s">
        <v>3231</v>
      </c>
      <c r="AB2740" t="s">
        <v>107</v>
      </c>
      <c r="AC2740" t="s">
        <v>84</v>
      </c>
      <c r="AD2740">
        <f>_xlfn.XLOOKUP(MIS[[#This Row],[TRADING SYMBOL]],[1]Sheet1!$D:$D,[1]Sheet1!$C:$C)</f>
        <v>100.2</v>
      </c>
      <c r="AE2740">
        <f>MIS[[#This Row],[OrderAverageTradedPrice]]*MIS[[#This Row],[OrderQuantity]]</f>
        <v>3409</v>
      </c>
      <c r="AF2740">
        <f>MIS[[#This Row],[LTP]]*MIS[[#This Row],[OrderQuantity]]</f>
        <v>2004</v>
      </c>
      <c r="AG2740">
        <f>IF(MIS[[#This Row],[OrderSide]]="SELL",MIS[[#This Row],[VALUE]]-MIS[[#This Row],[LIVE_VALUE]],MIS[[#This Row],[LIVE_VALUE]]-MIS[[#This Row],[VALUE]])</f>
        <v>-1405</v>
      </c>
      <c r="AH2740" t="str" cm="1">
        <f t="array" ref="AH2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0" t="str">
        <f>MIS[[#This Row],[TRADING SYMBOL]]</f>
        <v>SENSEX2552081100PE</v>
      </c>
      <c r="AJ2740" t="str">
        <f>IF(RIGHT(MIS[[#This Row],[Main/Hedge]],4)="MAIN","MAIN","HEDGE")</f>
        <v>MAIN</v>
      </c>
      <c r="AK2740" t="str" cm="1">
        <f t="array" ref="AK2740">_xlfn._xlws.FILTER(Table4[Column1],ISNUMBER(SEARCH(Table4[Column1],MIS[[#This Row],[OrderUniqueIdentifier]])),"")</f>
        <v>MS</v>
      </c>
    </row>
    <row r="2741" spans="1:37" x14ac:dyDescent="0.25">
      <c r="A2741" t="s">
        <v>71</v>
      </c>
      <c r="B2741" t="s">
        <v>632</v>
      </c>
      <c r="C2741" t="s">
        <v>3702</v>
      </c>
      <c r="D2741" t="s">
        <v>72</v>
      </c>
      <c r="E2741" t="s">
        <v>172</v>
      </c>
      <c r="F2741" t="s">
        <v>98</v>
      </c>
      <c r="G2741" t="s">
        <v>74</v>
      </c>
      <c r="H2741" t="s">
        <v>75</v>
      </c>
      <c r="I2741" t="s">
        <v>76</v>
      </c>
      <c r="J2741" t="s">
        <v>77</v>
      </c>
      <c r="K2741">
        <v>80</v>
      </c>
      <c r="L2741" t="s">
        <v>77</v>
      </c>
      <c r="M2741" t="s">
        <v>78</v>
      </c>
      <c r="N2741" t="s">
        <v>3703</v>
      </c>
      <c r="O2741" t="s">
        <v>3223</v>
      </c>
      <c r="P2741" t="s">
        <v>3228</v>
      </c>
      <c r="Q2741" t="s">
        <v>173</v>
      </c>
      <c r="R2741" t="s">
        <v>79</v>
      </c>
      <c r="S2741" t="s">
        <v>40</v>
      </c>
      <c r="T2741" t="s">
        <v>174</v>
      </c>
      <c r="U2741" t="s">
        <v>100</v>
      </c>
      <c r="V2741" t="s">
        <v>80</v>
      </c>
      <c r="W2741">
        <v>81200</v>
      </c>
      <c r="X2741" t="s">
        <v>85</v>
      </c>
      <c r="Y2741">
        <v>80</v>
      </c>
      <c r="Z2741" t="s">
        <v>3224</v>
      </c>
      <c r="AA2741" t="s">
        <v>3231</v>
      </c>
      <c r="AB2741" t="s">
        <v>107</v>
      </c>
      <c r="AC2741" t="s">
        <v>84</v>
      </c>
      <c r="AD2741">
        <f>_xlfn.XLOOKUP(MIS[[#This Row],[TRADING SYMBOL]],[1]Sheet1!$D:$D,[1]Sheet1!$C:$C)</f>
        <v>110.75</v>
      </c>
      <c r="AE2741">
        <f>MIS[[#This Row],[OrderAverageTradedPrice]]*MIS[[#This Row],[OrderQuantity]]</f>
        <v>14980</v>
      </c>
      <c r="AF2741">
        <f>MIS[[#This Row],[LTP]]*MIS[[#This Row],[OrderQuantity]]</f>
        <v>8860</v>
      </c>
      <c r="AG2741">
        <f>IF(MIS[[#This Row],[OrderSide]]="SELL",MIS[[#This Row],[VALUE]]-MIS[[#This Row],[LIVE_VALUE]],MIS[[#This Row],[LIVE_VALUE]]-MIS[[#This Row],[VALUE]])</f>
        <v>-6120</v>
      </c>
      <c r="AH2741" t="str" cm="1">
        <f t="array" ref="AH2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1" t="str">
        <f>MIS[[#This Row],[TRADING SYMBOL]]</f>
        <v>SENSEX2552081200PE</v>
      </c>
      <c r="AJ2741" t="str">
        <f>IF(RIGHT(MIS[[#This Row],[Main/Hedge]],4)="MAIN","MAIN","HEDGE")</f>
        <v>MAIN</v>
      </c>
      <c r="AK2741" t="str" cm="1">
        <f t="array" ref="AK2741">_xlfn._xlws.FILTER(Table4[Column1],ISNUMBER(SEARCH(Table4[Column1],MIS[[#This Row],[OrderUniqueIdentifier]])),"")</f>
        <v>MS</v>
      </c>
    </row>
    <row r="2742" spans="1:37" x14ac:dyDescent="0.25">
      <c r="A2742" t="s">
        <v>71</v>
      </c>
      <c r="B2742" t="s">
        <v>652</v>
      </c>
      <c r="C2742" t="s">
        <v>3780</v>
      </c>
      <c r="D2742" t="s">
        <v>72</v>
      </c>
      <c r="E2742" t="s">
        <v>120</v>
      </c>
      <c r="F2742" t="s">
        <v>98</v>
      </c>
      <c r="G2742" t="s">
        <v>74</v>
      </c>
      <c r="H2742" t="s">
        <v>75</v>
      </c>
      <c r="I2742" t="s">
        <v>76</v>
      </c>
      <c r="J2742" t="s">
        <v>77</v>
      </c>
      <c r="K2742">
        <v>20</v>
      </c>
      <c r="L2742" t="s">
        <v>77</v>
      </c>
      <c r="M2742" t="s">
        <v>78</v>
      </c>
      <c r="N2742" t="s">
        <v>3414</v>
      </c>
      <c r="O2742" t="s">
        <v>3223</v>
      </c>
      <c r="P2742" t="s">
        <v>3228</v>
      </c>
      <c r="Q2742" t="s">
        <v>121</v>
      </c>
      <c r="R2742" t="s">
        <v>79</v>
      </c>
      <c r="S2742" t="s">
        <v>40</v>
      </c>
      <c r="T2742" t="s">
        <v>122</v>
      </c>
      <c r="U2742" t="s">
        <v>100</v>
      </c>
      <c r="V2742" t="s">
        <v>80</v>
      </c>
      <c r="W2742">
        <v>81100</v>
      </c>
      <c r="X2742" t="s">
        <v>85</v>
      </c>
      <c r="Y2742">
        <v>20</v>
      </c>
      <c r="Z2742" t="s">
        <v>3224</v>
      </c>
      <c r="AA2742" t="s">
        <v>3231</v>
      </c>
      <c r="AB2742" t="s">
        <v>107</v>
      </c>
      <c r="AC2742" t="s">
        <v>84</v>
      </c>
      <c r="AD2742">
        <f>_xlfn.XLOOKUP(MIS[[#This Row],[TRADING SYMBOL]],[1]Sheet1!$D:$D,[1]Sheet1!$C:$C)</f>
        <v>100.2</v>
      </c>
      <c r="AE2742">
        <f>MIS[[#This Row],[OrderAverageTradedPrice]]*MIS[[#This Row],[OrderQuantity]]</f>
        <v>3408</v>
      </c>
      <c r="AF2742">
        <f>MIS[[#This Row],[LTP]]*MIS[[#This Row],[OrderQuantity]]</f>
        <v>2004</v>
      </c>
      <c r="AG2742">
        <f>IF(MIS[[#This Row],[OrderSide]]="SELL",MIS[[#This Row],[VALUE]]-MIS[[#This Row],[LIVE_VALUE]],MIS[[#This Row],[LIVE_VALUE]]-MIS[[#This Row],[VALUE]])</f>
        <v>-1404</v>
      </c>
      <c r="AH2742" t="str" cm="1">
        <f t="array" ref="AH2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2" t="str">
        <f>MIS[[#This Row],[TRADING SYMBOL]]</f>
        <v>SENSEX2552081100PE</v>
      </c>
      <c r="AJ2742" t="str">
        <f>IF(RIGHT(MIS[[#This Row],[Main/Hedge]],4)="MAIN","MAIN","HEDGE")</f>
        <v>MAIN</v>
      </c>
      <c r="AK2742" t="str" cm="1">
        <f t="array" ref="AK2742">_xlfn._xlws.FILTER(Table4[Column1],ISNUMBER(SEARCH(Table4[Column1],MIS[[#This Row],[OrderUniqueIdentifier]])),"")</f>
        <v>MS</v>
      </c>
    </row>
    <row r="2743" spans="1:37" x14ac:dyDescent="0.25">
      <c r="A2743" t="s">
        <v>71</v>
      </c>
      <c r="B2743" t="s">
        <v>705</v>
      </c>
      <c r="C2743" t="s">
        <v>3910</v>
      </c>
      <c r="D2743" t="s">
        <v>72</v>
      </c>
      <c r="E2743" t="s">
        <v>172</v>
      </c>
      <c r="F2743" t="s">
        <v>98</v>
      </c>
      <c r="G2743" t="s">
        <v>74</v>
      </c>
      <c r="H2743" t="s">
        <v>75</v>
      </c>
      <c r="I2743" t="s">
        <v>76</v>
      </c>
      <c r="J2743" t="s">
        <v>77</v>
      </c>
      <c r="K2743">
        <v>20</v>
      </c>
      <c r="L2743" t="s">
        <v>77</v>
      </c>
      <c r="M2743" t="s">
        <v>78</v>
      </c>
      <c r="N2743" t="s">
        <v>3235</v>
      </c>
      <c r="O2743" t="s">
        <v>3223</v>
      </c>
      <c r="P2743" t="s">
        <v>3228</v>
      </c>
      <c r="Q2743" t="s">
        <v>173</v>
      </c>
      <c r="R2743" t="s">
        <v>79</v>
      </c>
      <c r="S2743" t="s">
        <v>40</v>
      </c>
      <c r="T2743" t="s">
        <v>174</v>
      </c>
      <c r="U2743" t="s">
        <v>100</v>
      </c>
      <c r="V2743" t="s">
        <v>80</v>
      </c>
      <c r="W2743">
        <v>81200</v>
      </c>
      <c r="X2743" t="s">
        <v>85</v>
      </c>
      <c r="Y2743">
        <v>20</v>
      </c>
      <c r="Z2743" t="s">
        <v>3224</v>
      </c>
      <c r="AA2743" t="s">
        <v>3231</v>
      </c>
      <c r="AB2743" t="s">
        <v>107</v>
      </c>
      <c r="AC2743" t="s">
        <v>84</v>
      </c>
      <c r="AD2743">
        <f>_xlfn.XLOOKUP(MIS[[#This Row],[TRADING SYMBOL]],[1]Sheet1!$D:$D,[1]Sheet1!$C:$C)</f>
        <v>110.75</v>
      </c>
      <c r="AE2743">
        <f>MIS[[#This Row],[OrderAverageTradedPrice]]*MIS[[#This Row],[OrderQuantity]]</f>
        <v>3750</v>
      </c>
      <c r="AF2743">
        <f>MIS[[#This Row],[LTP]]*MIS[[#This Row],[OrderQuantity]]</f>
        <v>2215</v>
      </c>
      <c r="AG2743">
        <f>IF(MIS[[#This Row],[OrderSide]]="SELL",MIS[[#This Row],[VALUE]]-MIS[[#This Row],[LIVE_VALUE]],MIS[[#This Row],[LIVE_VALUE]]-MIS[[#This Row],[VALUE]])</f>
        <v>-1535</v>
      </c>
      <c r="AH2743" t="str" cm="1">
        <f t="array" ref="AH2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3" t="str">
        <f>MIS[[#This Row],[TRADING SYMBOL]]</f>
        <v>SENSEX2552081200PE</v>
      </c>
      <c r="AJ2743" t="str">
        <f>IF(RIGHT(MIS[[#This Row],[Main/Hedge]],4)="MAIN","MAIN","HEDGE")</f>
        <v>MAIN</v>
      </c>
      <c r="AK2743" t="str" cm="1">
        <f t="array" ref="AK2743">_xlfn._xlws.FILTER(Table4[Column1],ISNUMBER(SEARCH(Table4[Column1],MIS[[#This Row],[OrderUniqueIdentifier]])),"")</f>
        <v>MS</v>
      </c>
    </row>
    <row r="2744" spans="1:37" x14ac:dyDescent="0.25">
      <c r="A2744" t="s">
        <v>71</v>
      </c>
      <c r="B2744" t="s">
        <v>714</v>
      </c>
      <c r="C2744" t="s">
        <v>3938</v>
      </c>
      <c r="D2744" t="s">
        <v>72</v>
      </c>
      <c r="E2744" t="s">
        <v>172</v>
      </c>
      <c r="F2744" t="s">
        <v>98</v>
      </c>
      <c r="G2744" t="s">
        <v>74</v>
      </c>
      <c r="H2744" t="s">
        <v>75</v>
      </c>
      <c r="I2744" t="s">
        <v>76</v>
      </c>
      <c r="J2744" t="s">
        <v>77</v>
      </c>
      <c r="K2744">
        <v>60</v>
      </c>
      <c r="L2744" t="s">
        <v>77</v>
      </c>
      <c r="M2744" t="s">
        <v>78</v>
      </c>
      <c r="N2744" t="s">
        <v>3939</v>
      </c>
      <c r="O2744" t="s">
        <v>3223</v>
      </c>
      <c r="P2744" t="s">
        <v>3228</v>
      </c>
      <c r="Q2744" t="s">
        <v>173</v>
      </c>
      <c r="R2744" t="s">
        <v>79</v>
      </c>
      <c r="S2744" t="s">
        <v>40</v>
      </c>
      <c r="T2744" t="s">
        <v>174</v>
      </c>
      <c r="U2744" t="s">
        <v>100</v>
      </c>
      <c r="V2744" t="s">
        <v>80</v>
      </c>
      <c r="W2744">
        <v>81200</v>
      </c>
      <c r="X2744" t="s">
        <v>85</v>
      </c>
      <c r="Y2744">
        <v>60</v>
      </c>
      <c r="Z2744" t="s">
        <v>3224</v>
      </c>
      <c r="AA2744" t="s">
        <v>3231</v>
      </c>
      <c r="AB2744" t="s">
        <v>107</v>
      </c>
      <c r="AC2744" t="s">
        <v>84</v>
      </c>
      <c r="AD2744">
        <f>_xlfn.XLOOKUP(MIS[[#This Row],[TRADING SYMBOL]],[1]Sheet1!$D:$D,[1]Sheet1!$C:$C)</f>
        <v>110.75</v>
      </c>
      <c r="AE2744">
        <f>MIS[[#This Row],[OrderAverageTradedPrice]]*MIS[[#This Row],[OrderQuantity]]</f>
        <v>11230.99999999998</v>
      </c>
      <c r="AF2744">
        <f>MIS[[#This Row],[LTP]]*MIS[[#This Row],[OrderQuantity]]</f>
        <v>6645</v>
      </c>
      <c r="AG2744">
        <f>IF(MIS[[#This Row],[OrderSide]]="SELL",MIS[[#This Row],[VALUE]]-MIS[[#This Row],[LIVE_VALUE]],MIS[[#This Row],[LIVE_VALUE]]-MIS[[#This Row],[VALUE]])</f>
        <v>-4585.99999999998</v>
      </c>
      <c r="AH2744" t="str" cm="1">
        <f t="array" ref="AH2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4" t="str">
        <f>MIS[[#This Row],[TRADING SYMBOL]]</f>
        <v>SENSEX2552081200PE</v>
      </c>
      <c r="AJ2744" t="str">
        <f>IF(RIGHT(MIS[[#This Row],[Main/Hedge]],4)="MAIN","MAIN","HEDGE")</f>
        <v>MAIN</v>
      </c>
      <c r="AK2744" t="str" cm="1">
        <f t="array" ref="AK2744">_xlfn._xlws.FILTER(Table4[Column1],ISNUMBER(SEARCH(Table4[Column1],MIS[[#This Row],[OrderUniqueIdentifier]])),"")</f>
        <v>MS</v>
      </c>
    </row>
    <row r="2745" spans="1:37" x14ac:dyDescent="0.25">
      <c r="A2745" t="s">
        <v>71</v>
      </c>
      <c r="B2745" t="s">
        <v>753</v>
      </c>
      <c r="C2745" t="s">
        <v>4036</v>
      </c>
      <c r="D2745" t="s">
        <v>72</v>
      </c>
      <c r="E2745" t="s">
        <v>120</v>
      </c>
      <c r="F2745" t="s">
        <v>98</v>
      </c>
      <c r="G2745" t="s">
        <v>74</v>
      </c>
      <c r="H2745" t="s">
        <v>75</v>
      </c>
      <c r="I2745" t="s">
        <v>76</v>
      </c>
      <c r="J2745" t="s">
        <v>77</v>
      </c>
      <c r="K2745">
        <v>80</v>
      </c>
      <c r="L2745" t="s">
        <v>77</v>
      </c>
      <c r="M2745" t="s">
        <v>78</v>
      </c>
      <c r="N2745" t="s">
        <v>4037</v>
      </c>
      <c r="O2745" t="s">
        <v>3223</v>
      </c>
      <c r="P2745" t="s">
        <v>3228</v>
      </c>
      <c r="Q2745" t="s">
        <v>121</v>
      </c>
      <c r="R2745" t="s">
        <v>79</v>
      </c>
      <c r="S2745" t="s">
        <v>40</v>
      </c>
      <c r="T2745" t="s">
        <v>122</v>
      </c>
      <c r="U2745" t="s">
        <v>100</v>
      </c>
      <c r="V2745" t="s">
        <v>80</v>
      </c>
      <c r="W2745">
        <v>81100</v>
      </c>
      <c r="X2745" t="s">
        <v>85</v>
      </c>
      <c r="Y2745">
        <v>80</v>
      </c>
      <c r="Z2745" t="s">
        <v>3224</v>
      </c>
      <c r="AA2745" t="s">
        <v>3231</v>
      </c>
      <c r="AB2745" t="s">
        <v>107</v>
      </c>
      <c r="AC2745" t="s">
        <v>84</v>
      </c>
      <c r="AD2745">
        <f>_xlfn.XLOOKUP(MIS[[#This Row],[TRADING SYMBOL]],[1]Sheet1!$D:$D,[1]Sheet1!$C:$C)</f>
        <v>100.2</v>
      </c>
      <c r="AE2745">
        <f>MIS[[#This Row],[OrderAverageTradedPrice]]*MIS[[#This Row],[OrderQuantity]]</f>
        <v>13652</v>
      </c>
      <c r="AF2745">
        <f>MIS[[#This Row],[LTP]]*MIS[[#This Row],[OrderQuantity]]</f>
        <v>8016</v>
      </c>
      <c r="AG2745">
        <f>IF(MIS[[#This Row],[OrderSide]]="SELL",MIS[[#This Row],[VALUE]]-MIS[[#This Row],[LIVE_VALUE]],MIS[[#This Row],[LIVE_VALUE]]-MIS[[#This Row],[VALUE]])</f>
        <v>-5636</v>
      </c>
      <c r="AH2745" t="str" cm="1">
        <f t="array" ref="AH2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5" t="str">
        <f>MIS[[#This Row],[TRADING SYMBOL]]</f>
        <v>SENSEX2552081100PE</v>
      </c>
      <c r="AJ2745" t="str">
        <f>IF(RIGHT(MIS[[#This Row],[Main/Hedge]],4)="MAIN","MAIN","HEDGE")</f>
        <v>MAIN</v>
      </c>
      <c r="AK2745" t="str" cm="1">
        <f t="array" ref="AK2745">_xlfn._xlws.FILTER(Table4[Column1],ISNUMBER(SEARCH(Table4[Column1],MIS[[#This Row],[OrderUniqueIdentifier]])),"")</f>
        <v>MS</v>
      </c>
    </row>
    <row r="2746" spans="1:37" x14ac:dyDescent="0.25">
      <c r="A2746" t="s">
        <v>71</v>
      </c>
      <c r="B2746" t="s">
        <v>779</v>
      </c>
      <c r="C2746" t="s">
        <v>4125</v>
      </c>
      <c r="D2746" t="s">
        <v>72</v>
      </c>
      <c r="E2746" t="s">
        <v>3226</v>
      </c>
      <c r="F2746" t="s">
        <v>98</v>
      </c>
      <c r="G2746" t="s">
        <v>74</v>
      </c>
      <c r="H2746" t="s">
        <v>75</v>
      </c>
      <c r="I2746" t="s">
        <v>76</v>
      </c>
      <c r="J2746" t="s">
        <v>77</v>
      </c>
      <c r="K2746">
        <v>40</v>
      </c>
      <c r="L2746" t="s">
        <v>77</v>
      </c>
      <c r="M2746" t="s">
        <v>78</v>
      </c>
      <c r="N2746" t="s">
        <v>3751</v>
      </c>
      <c r="O2746" t="s">
        <v>3228</v>
      </c>
      <c r="P2746" t="s">
        <v>3228</v>
      </c>
      <c r="Q2746" t="s">
        <v>3229</v>
      </c>
      <c r="R2746" t="s">
        <v>79</v>
      </c>
      <c r="S2746" t="s">
        <v>40</v>
      </c>
      <c r="T2746" t="s">
        <v>3230</v>
      </c>
      <c r="U2746" t="s">
        <v>100</v>
      </c>
      <c r="V2746" t="s">
        <v>80</v>
      </c>
      <c r="W2746">
        <v>81300</v>
      </c>
      <c r="X2746" t="s">
        <v>85</v>
      </c>
      <c r="Y2746">
        <v>40</v>
      </c>
      <c r="Z2746" t="s">
        <v>3231</v>
      </c>
      <c r="AA2746" t="s">
        <v>3231</v>
      </c>
      <c r="AB2746" t="s">
        <v>107</v>
      </c>
      <c r="AC2746" t="s">
        <v>84</v>
      </c>
      <c r="AD2746">
        <f>_xlfn.XLOOKUP(MIS[[#This Row],[TRADING SYMBOL]],[1]Sheet1!$D:$D,[1]Sheet1!$C:$C)</f>
        <v>124</v>
      </c>
      <c r="AE2746">
        <f>MIS[[#This Row],[OrderAverageTradedPrice]]*MIS[[#This Row],[OrderQuantity]]</f>
        <v>8216</v>
      </c>
      <c r="AF2746">
        <f>MIS[[#This Row],[LTP]]*MIS[[#This Row],[OrderQuantity]]</f>
        <v>4960</v>
      </c>
      <c r="AG2746">
        <f>IF(MIS[[#This Row],[OrderSide]]="SELL",MIS[[#This Row],[VALUE]]-MIS[[#This Row],[LIVE_VALUE]],MIS[[#This Row],[LIVE_VALUE]]-MIS[[#This Row],[VALUE]])</f>
        <v>-3256</v>
      </c>
      <c r="AH2746" t="str" cm="1">
        <f t="array" ref="AH2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6" t="str">
        <f>MIS[[#This Row],[TRADING SYMBOL]]</f>
        <v>SENSEX2552081300PE</v>
      </c>
      <c r="AJ2746" t="str">
        <f>IF(RIGHT(MIS[[#This Row],[Main/Hedge]],4)="MAIN","MAIN","HEDGE")</f>
        <v>MAIN</v>
      </c>
      <c r="AK2746" t="str" cm="1">
        <f t="array" ref="AK2746">_xlfn._xlws.FILTER(Table4[Column1],ISNUMBER(SEARCH(Table4[Column1],MIS[[#This Row],[OrderUniqueIdentifier]])),"")</f>
        <v>MS</v>
      </c>
    </row>
    <row r="2747" spans="1:37" x14ac:dyDescent="0.25">
      <c r="A2747" t="s">
        <v>71</v>
      </c>
      <c r="B2747" t="s">
        <v>795</v>
      </c>
      <c r="C2747" t="s">
        <v>4161</v>
      </c>
      <c r="D2747" t="s">
        <v>72</v>
      </c>
      <c r="E2747" t="s">
        <v>172</v>
      </c>
      <c r="F2747" t="s">
        <v>98</v>
      </c>
      <c r="G2747" t="s">
        <v>74</v>
      </c>
      <c r="H2747" t="s">
        <v>75</v>
      </c>
      <c r="I2747" t="s">
        <v>76</v>
      </c>
      <c r="J2747" t="s">
        <v>77</v>
      </c>
      <c r="K2747">
        <v>20</v>
      </c>
      <c r="L2747" t="s">
        <v>77</v>
      </c>
      <c r="M2747" t="s">
        <v>78</v>
      </c>
      <c r="N2747" t="s">
        <v>3582</v>
      </c>
      <c r="O2747" t="s">
        <v>3223</v>
      </c>
      <c r="P2747" t="s">
        <v>3228</v>
      </c>
      <c r="Q2747" t="s">
        <v>173</v>
      </c>
      <c r="R2747" t="s">
        <v>79</v>
      </c>
      <c r="S2747" t="s">
        <v>40</v>
      </c>
      <c r="T2747" t="s">
        <v>174</v>
      </c>
      <c r="U2747" t="s">
        <v>100</v>
      </c>
      <c r="V2747" t="s">
        <v>80</v>
      </c>
      <c r="W2747">
        <v>81200</v>
      </c>
      <c r="X2747" t="s">
        <v>85</v>
      </c>
      <c r="Y2747">
        <v>20</v>
      </c>
      <c r="Z2747" t="s">
        <v>3224</v>
      </c>
      <c r="AA2747" t="s">
        <v>3231</v>
      </c>
      <c r="AB2747" t="s">
        <v>107</v>
      </c>
      <c r="AC2747" t="s">
        <v>84</v>
      </c>
      <c r="AD2747">
        <f>_xlfn.XLOOKUP(MIS[[#This Row],[TRADING SYMBOL]],[1]Sheet1!$D:$D,[1]Sheet1!$C:$C)</f>
        <v>110.75</v>
      </c>
      <c r="AE2747">
        <f>MIS[[#This Row],[OrderAverageTradedPrice]]*MIS[[#This Row],[OrderQuantity]]</f>
        <v>3737</v>
      </c>
      <c r="AF2747">
        <f>MIS[[#This Row],[LTP]]*MIS[[#This Row],[OrderQuantity]]</f>
        <v>2215</v>
      </c>
      <c r="AG2747">
        <f>IF(MIS[[#This Row],[OrderSide]]="SELL",MIS[[#This Row],[VALUE]]-MIS[[#This Row],[LIVE_VALUE]],MIS[[#This Row],[LIVE_VALUE]]-MIS[[#This Row],[VALUE]])</f>
        <v>-1522</v>
      </c>
      <c r="AH2747" t="str" cm="1">
        <f t="array" ref="AH2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7" t="str">
        <f>MIS[[#This Row],[TRADING SYMBOL]]</f>
        <v>SENSEX2552081200PE</v>
      </c>
      <c r="AJ2747" t="str">
        <f>IF(RIGHT(MIS[[#This Row],[Main/Hedge]],4)="MAIN","MAIN","HEDGE")</f>
        <v>MAIN</v>
      </c>
      <c r="AK2747" t="str" cm="1">
        <f t="array" ref="AK2747">_xlfn._xlws.FILTER(Table4[Column1],ISNUMBER(SEARCH(Table4[Column1],MIS[[#This Row],[OrderUniqueIdentifier]])),"")</f>
        <v>MS</v>
      </c>
    </row>
    <row r="2748" spans="1:37" x14ac:dyDescent="0.25">
      <c r="A2748" t="s">
        <v>71</v>
      </c>
      <c r="B2748" t="s">
        <v>804</v>
      </c>
      <c r="C2748" t="s">
        <v>4182</v>
      </c>
      <c r="D2748" t="s">
        <v>72</v>
      </c>
      <c r="E2748" t="s">
        <v>3226</v>
      </c>
      <c r="F2748" t="s">
        <v>98</v>
      </c>
      <c r="G2748" t="s">
        <v>74</v>
      </c>
      <c r="H2748" t="s">
        <v>75</v>
      </c>
      <c r="I2748" t="s">
        <v>76</v>
      </c>
      <c r="J2748" t="s">
        <v>77</v>
      </c>
      <c r="K2748">
        <v>20</v>
      </c>
      <c r="L2748" t="s">
        <v>77</v>
      </c>
      <c r="M2748" t="s">
        <v>78</v>
      </c>
      <c r="N2748" t="s">
        <v>4183</v>
      </c>
      <c r="O2748" t="s">
        <v>3223</v>
      </c>
      <c r="P2748" t="s">
        <v>3228</v>
      </c>
      <c r="Q2748" t="s">
        <v>3229</v>
      </c>
      <c r="R2748" t="s">
        <v>79</v>
      </c>
      <c r="S2748" t="s">
        <v>40</v>
      </c>
      <c r="T2748" t="s">
        <v>3230</v>
      </c>
      <c r="U2748" t="s">
        <v>100</v>
      </c>
      <c r="V2748" t="s">
        <v>80</v>
      </c>
      <c r="W2748">
        <v>81300</v>
      </c>
      <c r="X2748" t="s">
        <v>85</v>
      </c>
      <c r="Y2748">
        <v>20</v>
      </c>
      <c r="Z2748" t="s">
        <v>3224</v>
      </c>
      <c r="AA2748" t="s">
        <v>3231</v>
      </c>
      <c r="AB2748" t="s">
        <v>107</v>
      </c>
      <c r="AC2748" t="s">
        <v>84</v>
      </c>
      <c r="AD2748">
        <f>_xlfn.XLOOKUP(MIS[[#This Row],[TRADING SYMBOL]],[1]Sheet1!$D:$D,[1]Sheet1!$C:$C)</f>
        <v>124</v>
      </c>
      <c r="AE2748">
        <f>MIS[[#This Row],[OrderAverageTradedPrice]]*MIS[[#This Row],[OrderQuantity]]</f>
        <v>4102</v>
      </c>
      <c r="AF2748">
        <f>MIS[[#This Row],[LTP]]*MIS[[#This Row],[OrderQuantity]]</f>
        <v>2480</v>
      </c>
      <c r="AG2748">
        <f>IF(MIS[[#This Row],[OrderSide]]="SELL",MIS[[#This Row],[VALUE]]-MIS[[#This Row],[LIVE_VALUE]],MIS[[#This Row],[LIVE_VALUE]]-MIS[[#This Row],[VALUE]])</f>
        <v>-1622</v>
      </c>
      <c r="AH2748" t="str" cm="1">
        <f t="array" ref="AH2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8" t="str">
        <f>MIS[[#This Row],[TRADING SYMBOL]]</f>
        <v>SENSEX2552081300PE</v>
      </c>
      <c r="AJ2748" t="str">
        <f>IF(RIGHT(MIS[[#This Row],[Main/Hedge]],4)="MAIN","MAIN","HEDGE")</f>
        <v>MAIN</v>
      </c>
      <c r="AK2748" t="str" cm="1">
        <f t="array" ref="AK2748">_xlfn._xlws.FILTER(Table4[Column1],ISNUMBER(SEARCH(Table4[Column1],MIS[[#This Row],[OrderUniqueIdentifier]])),"")</f>
        <v>MS</v>
      </c>
    </row>
    <row r="2749" spans="1:37" x14ac:dyDescent="0.25">
      <c r="A2749" t="s">
        <v>71</v>
      </c>
      <c r="B2749" t="s">
        <v>822</v>
      </c>
      <c r="C2749" t="s">
        <v>4242</v>
      </c>
      <c r="D2749" t="s">
        <v>72</v>
      </c>
      <c r="E2749" t="s">
        <v>120</v>
      </c>
      <c r="F2749" t="s">
        <v>98</v>
      </c>
      <c r="G2749" t="s">
        <v>74</v>
      </c>
      <c r="H2749" t="s">
        <v>75</v>
      </c>
      <c r="I2749" t="s">
        <v>76</v>
      </c>
      <c r="J2749" t="s">
        <v>77</v>
      </c>
      <c r="K2749">
        <v>20</v>
      </c>
      <c r="L2749" t="s">
        <v>77</v>
      </c>
      <c r="M2749" t="s">
        <v>78</v>
      </c>
      <c r="N2749" t="s">
        <v>4127</v>
      </c>
      <c r="O2749" t="s">
        <v>3228</v>
      </c>
      <c r="P2749" t="s">
        <v>3228</v>
      </c>
      <c r="Q2749" t="s">
        <v>121</v>
      </c>
      <c r="R2749" t="s">
        <v>79</v>
      </c>
      <c r="S2749" t="s">
        <v>40</v>
      </c>
      <c r="T2749" t="s">
        <v>122</v>
      </c>
      <c r="U2749" t="s">
        <v>100</v>
      </c>
      <c r="V2749" t="s">
        <v>80</v>
      </c>
      <c r="W2749">
        <v>81100</v>
      </c>
      <c r="X2749" t="s">
        <v>85</v>
      </c>
      <c r="Y2749">
        <v>20</v>
      </c>
      <c r="Z2749" t="s">
        <v>3231</v>
      </c>
      <c r="AA2749" t="s">
        <v>3231</v>
      </c>
      <c r="AB2749" t="s">
        <v>107</v>
      </c>
      <c r="AC2749" t="s">
        <v>84</v>
      </c>
      <c r="AD2749">
        <f>_xlfn.XLOOKUP(MIS[[#This Row],[TRADING SYMBOL]],[1]Sheet1!$D:$D,[1]Sheet1!$C:$C)</f>
        <v>100.2</v>
      </c>
      <c r="AE2749">
        <f>MIS[[#This Row],[OrderAverageTradedPrice]]*MIS[[#This Row],[OrderQuantity]]</f>
        <v>3414</v>
      </c>
      <c r="AF2749">
        <f>MIS[[#This Row],[LTP]]*MIS[[#This Row],[OrderQuantity]]</f>
        <v>2004</v>
      </c>
      <c r="AG2749">
        <f>IF(MIS[[#This Row],[OrderSide]]="SELL",MIS[[#This Row],[VALUE]]-MIS[[#This Row],[LIVE_VALUE]],MIS[[#This Row],[LIVE_VALUE]]-MIS[[#This Row],[VALUE]])</f>
        <v>-1410</v>
      </c>
      <c r="AH2749" t="str" cm="1">
        <f t="array" ref="AH2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9" t="str">
        <f>MIS[[#This Row],[TRADING SYMBOL]]</f>
        <v>SENSEX2552081100PE</v>
      </c>
      <c r="AJ2749" t="str">
        <f>IF(RIGHT(MIS[[#This Row],[Main/Hedge]],4)="MAIN","MAIN","HEDGE")</f>
        <v>MAIN</v>
      </c>
      <c r="AK2749" t="str" cm="1">
        <f t="array" ref="AK2749">_xlfn._xlws.FILTER(Table4[Column1],ISNUMBER(SEARCH(Table4[Column1],MIS[[#This Row],[OrderUniqueIdentifier]])),"")</f>
        <v>MS</v>
      </c>
    </row>
    <row r="2750" spans="1:37" x14ac:dyDescent="0.25">
      <c r="A2750" t="s">
        <v>71</v>
      </c>
      <c r="B2750" t="s">
        <v>830</v>
      </c>
      <c r="C2750" t="s">
        <v>4269</v>
      </c>
      <c r="D2750" t="s">
        <v>72</v>
      </c>
      <c r="E2750" t="s">
        <v>120</v>
      </c>
      <c r="F2750" t="s">
        <v>98</v>
      </c>
      <c r="G2750" t="s">
        <v>74</v>
      </c>
      <c r="H2750" t="s">
        <v>75</v>
      </c>
      <c r="I2750" t="s">
        <v>76</v>
      </c>
      <c r="J2750" t="s">
        <v>77</v>
      </c>
      <c r="K2750">
        <v>100</v>
      </c>
      <c r="L2750" t="s">
        <v>77</v>
      </c>
      <c r="M2750" t="s">
        <v>78</v>
      </c>
      <c r="N2750" t="s">
        <v>3414</v>
      </c>
      <c r="O2750" t="s">
        <v>3223</v>
      </c>
      <c r="P2750" t="s">
        <v>3228</v>
      </c>
      <c r="Q2750" t="s">
        <v>121</v>
      </c>
      <c r="R2750" t="s">
        <v>79</v>
      </c>
      <c r="S2750" t="s">
        <v>40</v>
      </c>
      <c r="T2750" t="s">
        <v>122</v>
      </c>
      <c r="U2750" t="s">
        <v>100</v>
      </c>
      <c r="V2750" t="s">
        <v>80</v>
      </c>
      <c r="W2750">
        <v>81100</v>
      </c>
      <c r="X2750" t="s">
        <v>85</v>
      </c>
      <c r="Y2750">
        <v>100</v>
      </c>
      <c r="Z2750" t="s">
        <v>3224</v>
      </c>
      <c r="AA2750" t="s">
        <v>3231</v>
      </c>
      <c r="AB2750" t="s">
        <v>107</v>
      </c>
      <c r="AC2750" t="s">
        <v>84</v>
      </c>
      <c r="AD2750">
        <f>_xlfn.XLOOKUP(MIS[[#This Row],[TRADING SYMBOL]],[1]Sheet1!$D:$D,[1]Sheet1!$C:$C)</f>
        <v>100.2</v>
      </c>
      <c r="AE2750">
        <f>MIS[[#This Row],[OrderAverageTradedPrice]]*MIS[[#This Row],[OrderQuantity]]</f>
        <v>17040</v>
      </c>
      <c r="AF2750">
        <f>MIS[[#This Row],[LTP]]*MIS[[#This Row],[OrderQuantity]]</f>
        <v>10020</v>
      </c>
      <c r="AG2750">
        <f>IF(MIS[[#This Row],[OrderSide]]="SELL",MIS[[#This Row],[VALUE]]-MIS[[#This Row],[LIVE_VALUE]],MIS[[#This Row],[LIVE_VALUE]]-MIS[[#This Row],[VALUE]])</f>
        <v>-7020</v>
      </c>
      <c r="AH2750" t="str" cm="1">
        <f t="array" ref="AH2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0" t="str">
        <f>MIS[[#This Row],[TRADING SYMBOL]]</f>
        <v>SENSEX2552081100PE</v>
      </c>
      <c r="AJ2750" t="str">
        <f>IF(RIGHT(MIS[[#This Row],[Main/Hedge]],4)="MAIN","MAIN","HEDGE")</f>
        <v>MAIN</v>
      </c>
      <c r="AK2750" t="str" cm="1">
        <f t="array" ref="AK2750">_xlfn._xlws.FILTER(Table4[Column1],ISNUMBER(SEARCH(Table4[Column1],MIS[[#This Row],[OrderUniqueIdentifier]])),"")</f>
        <v>MS</v>
      </c>
    </row>
    <row r="2751" spans="1:37" x14ac:dyDescent="0.25">
      <c r="A2751" t="s">
        <v>71</v>
      </c>
      <c r="B2751" t="s">
        <v>857</v>
      </c>
      <c r="C2751" t="s">
        <v>4329</v>
      </c>
      <c r="D2751" t="s">
        <v>72</v>
      </c>
      <c r="E2751" t="s">
        <v>3226</v>
      </c>
      <c r="F2751" t="s">
        <v>98</v>
      </c>
      <c r="G2751" t="s">
        <v>74</v>
      </c>
      <c r="H2751" t="s">
        <v>75</v>
      </c>
      <c r="I2751" t="s">
        <v>76</v>
      </c>
      <c r="J2751" t="s">
        <v>77</v>
      </c>
      <c r="K2751">
        <v>20</v>
      </c>
      <c r="L2751" t="s">
        <v>77</v>
      </c>
      <c r="M2751" t="s">
        <v>78</v>
      </c>
      <c r="N2751" t="s">
        <v>4330</v>
      </c>
      <c r="O2751" t="s">
        <v>3223</v>
      </c>
      <c r="P2751" t="s">
        <v>3228</v>
      </c>
      <c r="Q2751" t="s">
        <v>3229</v>
      </c>
      <c r="R2751" t="s">
        <v>79</v>
      </c>
      <c r="S2751" t="s">
        <v>40</v>
      </c>
      <c r="T2751" t="s">
        <v>3230</v>
      </c>
      <c r="U2751" t="s">
        <v>100</v>
      </c>
      <c r="V2751" t="s">
        <v>80</v>
      </c>
      <c r="W2751">
        <v>81300</v>
      </c>
      <c r="X2751" t="s">
        <v>85</v>
      </c>
      <c r="Y2751">
        <v>20</v>
      </c>
      <c r="Z2751" t="s">
        <v>3224</v>
      </c>
      <c r="AA2751" t="s">
        <v>3231</v>
      </c>
      <c r="AB2751" t="s">
        <v>107</v>
      </c>
      <c r="AC2751" t="s">
        <v>84</v>
      </c>
      <c r="AD2751">
        <f>_xlfn.XLOOKUP(MIS[[#This Row],[TRADING SYMBOL]],[1]Sheet1!$D:$D,[1]Sheet1!$C:$C)</f>
        <v>124</v>
      </c>
      <c r="AE2751">
        <f>MIS[[#This Row],[OrderAverageTradedPrice]]*MIS[[#This Row],[OrderQuantity]]</f>
        <v>4105</v>
      </c>
      <c r="AF2751">
        <f>MIS[[#This Row],[LTP]]*MIS[[#This Row],[OrderQuantity]]</f>
        <v>2480</v>
      </c>
      <c r="AG2751">
        <f>IF(MIS[[#This Row],[OrderSide]]="SELL",MIS[[#This Row],[VALUE]]-MIS[[#This Row],[LIVE_VALUE]],MIS[[#This Row],[LIVE_VALUE]]-MIS[[#This Row],[VALUE]])</f>
        <v>-1625</v>
      </c>
      <c r="AH2751" t="str" cm="1">
        <f t="array" ref="AH2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1" t="str">
        <f>MIS[[#This Row],[TRADING SYMBOL]]</f>
        <v>SENSEX2552081300PE</v>
      </c>
      <c r="AJ2751" t="str">
        <f>IF(RIGHT(MIS[[#This Row],[Main/Hedge]],4)="MAIN","MAIN","HEDGE")</f>
        <v>MAIN</v>
      </c>
      <c r="AK2751" t="str" cm="1">
        <f t="array" ref="AK2751">_xlfn._xlws.FILTER(Table4[Column1],ISNUMBER(SEARCH(Table4[Column1],MIS[[#This Row],[OrderUniqueIdentifier]])),"")</f>
        <v>MS</v>
      </c>
    </row>
    <row r="2752" spans="1:37" x14ac:dyDescent="0.25">
      <c r="A2752" t="s">
        <v>71</v>
      </c>
      <c r="B2752" t="s">
        <v>857</v>
      </c>
      <c r="C2752" t="s">
        <v>4331</v>
      </c>
      <c r="D2752" t="s">
        <v>72</v>
      </c>
      <c r="E2752" t="s">
        <v>120</v>
      </c>
      <c r="F2752" t="s">
        <v>98</v>
      </c>
      <c r="G2752" t="s">
        <v>74</v>
      </c>
      <c r="H2752" t="s">
        <v>75</v>
      </c>
      <c r="I2752" t="s">
        <v>76</v>
      </c>
      <c r="J2752" t="s">
        <v>77</v>
      </c>
      <c r="K2752">
        <v>20</v>
      </c>
      <c r="L2752" t="s">
        <v>77</v>
      </c>
      <c r="M2752" t="s">
        <v>78</v>
      </c>
      <c r="N2752" t="s">
        <v>3663</v>
      </c>
      <c r="O2752" t="s">
        <v>3228</v>
      </c>
      <c r="P2752" t="s">
        <v>3228</v>
      </c>
      <c r="Q2752" t="s">
        <v>121</v>
      </c>
      <c r="R2752" t="s">
        <v>79</v>
      </c>
      <c r="S2752" t="s">
        <v>40</v>
      </c>
      <c r="T2752" t="s">
        <v>122</v>
      </c>
      <c r="U2752" t="s">
        <v>100</v>
      </c>
      <c r="V2752" t="s">
        <v>80</v>
      </c>
      <c r="W2752">
        <v>81100</v>
      </c>
      <c r="X2752" t="s">
        <v>85</v>
      </c>
      <c r="Y2752">
        <v>20</v>
      </c>
      <c r="Z2752" t="s">
        <v>3231</v>
      </c>
      <c r="AA2752" t="s">
        <v>3231</v>
      </c>
      <c r="AB2752" t="s">
        <v>107</v>
      </c>
      <c r="AC2752" t="s">
        <v>84</v>
      </c>
      <c r="AD2752">
        <f>_xlfn.XLOOKUP(MIS[[#This Row],[TRADING SYMBOL]],[1]Sheet1!$D:$D,[1]Sheet1!$C:$C)</f>
        <v>100.2</v>
      </c>
      <c r="AE2752">
        <f>MIS[[#This Row],[OrderAverageTradedPrice]]*MIS[[#This Row],[OrderQuantity]]</f>
        <v>3409</v>
      </c>
      <c r="AF2752">
        <f>MIS[[#This Row],[LTP]]*MIS[[#This Row],[OrderQuantity]]</f>
        <v>2004</v>
      </c>
      <c r="AG2752">
        <f>IF(MIS[[#This Row],[OrderSide]]="SELL",MIS[[#This Row],[VALUE]]-MIS[[#This Row],[LIVE_VALUE]],MIS[[#This Row],[LIVE_VALUE]]-MIS[[#This Row],[VALUE]])</f>
        <v>-1405</v>
      </c>
      <c r="AH2752" t="str" cm="1">
        <f t="array" ref="AH2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2" t="str">
        <f>MIS[[#This Row],[TRADING SYMBOL]]</f>
        <v>SENSEX2552081100PE</v>
      </c>
      <c r="AJ2752" t="str">
        <f>IF(RIGHT(MIS[[#This Row],[Main/Hedge]],4)="MAIN","MAIN","HEDGE")</f>
        <v>MAIN</v>
      </c>
      <c r="AK2752" t="str" cm="1">
        <f t="array" ref="AK2752">_xlfn._xlws.FILTER(Table4[Column1],ISNUMBER(SEARCH(Table4[Column1],MIS[[#This Row],[OrderUniqueIdentifier]])),"")</f>
        <v>MS</v>
      </c>
    </row>
    <row r="2753" spans="1:37" x14ac:dyDescent="0.25">
      <c r="A2753" t="s">
        <v>71</v>
      </c>
      <c r="B2753" t="s">
        <v>864</v>
      </c>
      <c r="C2753" t="s">
        <v>4357</v>
      </c>
      <c r="D2753" t="s">
        <v>72</v>
      </c>
      <c r="E2753" t="s">
        <v>120</v>
      </c>
      <c r="F2753" t="s">
        <v>98</v>
      </c>
      <c r="G2753" t="s">
        <v>74</v>
      </c>
      <c r="H2753" t="s">
        <v>75</v>
      </c>
      <c r="I2753" t="s">
        <v>76</v>
      </c>
      <c r="J2753" t="s">
        <v>77</v>
      </c>
      <c r="K2753">
        <v>20</v>
      </c>
      <c r="L2753" t="s">
        <v>77</v>
      </c>
      <c r="M2753" t="s">
        <v>78</v>
      </c>
      <c r="N2753" t="s">
        <v>4358</v>
      </c>
      <c r="O2753" t="s">
        <v>3223</v>
      </c>
      <c r="P2753" t="s">
        <v>3228</v>
      </c>
      <c r="Q2753" t="s">
        <v>121</v>
      </c>
      <c r="R2753" t="s">
        <v>79</v>
      </c>
      <c r="S2753" t="s">
        <v>40</v>
      </c>
      <c r="T2753" t="s">
        <v>122</v>
      </c>
      <c r="U2753" t="s">
        <v>100</v>
      </c>
      <c r="V2753" t="s">
        <v>80</v>
      </c>
      <c r="W2753">
        <v>81100</v>
      </c>
      <c r="X2753" t="s">
        <v>85</v>
      </c>
      <c r="Y2753">
        <v>20</v>
      </c>
      <c r="Z2753" t="s">
        <v>3224</v>
      </c>
      <c r="AA2753" t="s">
        <v>3231</v>
      </c>
      <c r="AB2753" t="s">
        <v>107</v>
      </c>
      <c r="AC2753" t="s">
        <v>84</v>
      </c>
      <c r="AD2753">
        <f>_xlfn.XLOOKUP(MIS[[#This Row],[TRADING SYMBOL]],[1]Sheet1!$D:$D,[1]Sheet1!$C:$C)</f>
        <v>100.2</v>
      </c>
      <c r="AE2753">
        <f>MIS[[#This Row],[OrderAverageTradedPrice]]*MIS[[#This Row],[OrderQuantity]]</f>
        <v>3412</v>
      </c>
      <c r="AF2753">
        <f>MIS[[#This Row],[LTP]]*MIS[[#This Row],[OrderQuantity]]</f>
        <v>2004</v>
      </c>
      <c r="AG2753">
        <f>IF(MIS[[#This Row],[OrderSide]]="SELL",MIS[[#This Row],[VALUE]]-MIS[[#This Row],[LIVE_VALUE]],MIS[[#This Row],[LIVE_VALUE]]-MIS[[#This Row],[VALUE]])</f>
        <v>-1408</v>
      </c>
      <c r="AH2753" t="str" cm="1">
        <f t="array" ref="AH2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3" t="str">
        <f>MIS[[#This Row],[TRADING SYMBOL]]</f>
        <v>SENSEX2552081100PE</v>
      </c>
      <c r="AJ2753" t="str">
        <f>IF(RIGHT(MIS[[#This Row],[Main/Hedge]],4)="MAIN","MAIN","HEDGE")</f>
        <v>MAIN</v>
      </c>
      <c r="AK2753" t="str" cm="1">
        <f t="array" ref="AK2753">_xlfn._xlws.FILTER(Table4[Column1],ISNUMBER(SEARCH(Table4[Column1],MIS[[#This Row],[OrderUniqueIdentifier]])),"")</f>
        <v>MS</v>
      </c>
    </row>
    <row r="2754" spans="1:37" x14ac:dyDescent="0.25">
      <c r="A2754" t="s">
        <v>71</v>
      </c>
      <c r="B2754" t="s">
        <v>880</v>
      </c>
      <c r="C2754" t="s">
        <v>4415</v>
      </c>
      <c r="D2754" t="s">
        <v>72</v>
      </c>
      <c r="E2754" t="s">
        <v>172</v>
      </c>
      <c r="F2754" t="s">
        <v>98</v>
      </c>
      <c r="G2754" t="s">
        <v>74</v>
      </c>
      <c r="H2754" t="s">
        <v>75</v>
      </c>
      <c r="I2754" t="s">
        <v>76</v>
      </c>
      <c r="J2754" t="s">
        <v>77</v>
      </c>
      <c r="K2754">
        <v>40</v>
      </c>
      <c r="L2754" t="s">
        <v>77</v>
      </c>
      <c r="M2754" t="s">
        <v>78</v>
      </c>
      <c r="N2754" t="s">
        <v>3235</v>
      </c>
      <c r="O2754" t="s">
        <v>3223</v>
      </c>
      <c r="P2754" t="s">
        <v>3228</v>
      </c>
      <c r="Q2754" t="s">
        <v>173</v>
      </c>
      <c r="R2754" t="s">
        <v>79</v>
      </c>
      <c r="S2754" t="s">
        <v>40</v>
      </c>
      <c r="T2754" t="s">
        <v>174</v>
      </c>
      <c r="U2754" t="s">
        <v>100</v>
      </c>
      <c r="V2754" t="s">
        <v>80</v>
      </c>
      <c r="W2754">
        <v>81200</v>
      </c>
      <c r="X2754" t="s">
        <v>85</v>
      </c>
      <c r="Y2754">
        <v>40</v>
      </c>
      <c r="Z2754" t="s">
        <v>3224</v>
      </c>
      <c r="AA2754" t="s">
        <v>3231</v>
      </c>
      <c r="AB2754" t="s">
        <v>107</v>
      </c>
      <c r="AC2754" t="s">
        <v>84</v>
      </c>
      <c r="AD2754">
        <f>_xlfn.XLOOKUP(MIS[[#This Row],[TRADING SYMBOL]],[1]Sheet1!$D:$D,[1]Sheet1!$C:$C)</f>
        <v>110.75</v>
      </c>
      <c r="AE2754">
        <f>MIS[[#This Row],[OrderAverageTradedPrice]]*MIS[[#This Row],[OrderQuantity]]</f>
        <v>7500</v>
      </c>
      <c r="AF2754">
        <f>MIS[[#This Row],[LTP]]*MIS[[#This Row],[OrderQuantity]]</f>
        <v>4430</v>
      </c>
      <c r="AG2754">
        <f>IF(MIS[[#This Row],[OrderSide]]="SELL",MIS[[#This Row],[VALUE]]-MIS[[#This Row],[LIVE_VALUE]],MIS[[#This Row],[LIVE_VALUE]]-MIS[[#This Row],[VALUE]])</f>
        <v>-3070</v>
      </c>
      <c r="AH2754" t="str" cm="1">
        <f t="array" ref="AH2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4" t="str">
        <f>MIS[[#This Row],[TRADING SYMBOL]]</f>
        <v>SENSEX2552081200PE</v>
      </c>
      <c r="AJ2754" t="str">
        <f>IF(RIGHT(MIS[[#This Row],[Main/Hedge]],4)="MAIN","MAIN","HEDGE")</f>
        <v>MAIN</v>
      </c>
      <c r="AK2754" t="str" cm="1">
        <f t="array" ref="AK2754">_xlfn._xlws.FILTER(Table4[Column1],ISNUMBER(SEARCH(Table4[Column1],MIS[[#This Row],[OrderUniqueIdentifier]])),"")</f>
        <v>MS</v>
      </c>
    </row>
    <row r="2755" spans="1:37" x14ac:dyDescent="0.25">
      <c r="A2755" t="s">
        <v>71</v>
      </c>
      <c r="B2755" t="s">
        <v>931</v>
      </c>
      <c r="C2755" t="s">
        <v>4594</v>
      </c>
      <c r="D2755" t="s">
        <v>72</v>
      </c>
      <c r="E2755" t="s">
        <v>172</v>
      </c>
      <c r="F2755" t="s">
        <v>98</v>
      </c>
      <c r="G2755" t="s">
        <v>74</v>
      </c>
      <c r="H2755" t="s">
        <v>75</v>
      </c>
      <c r="I2755" t="s">
        <v>76</v>
      </c>
      <c r="J2755" t="s">
        <v>77</v>
      </c>
      <c r="K2755">
        <v>80</v>
      </c>
      <c r="L2755" t="s">
        <v>77</v>
      </c>
      <c r="M2755" t="s">
        <v>78</v>
      </c>
      <c r="N2755" t="s">
        <v>4595</v>
      </c>
      <c r="O2755" t="s">
        <v>3223</v>
      </c>
      <c r="P2755" t="s">
        <v>3228</v>
      </c>
      <c r="Q2755" t="s">
        <v>173</v>
      </c>
      <c r="R2755" t="s">
        <v>79</v>
      </c>
      <c r="S2755" t="s">
        <v>40</v>
      </c>
      <c r="T2755" t="s">
        <v>174</v>
      </c>
      <c r="U2755" t="s">
        <v>100</v>
      </c>
      <c r="V2755" t="s">
        <v>80</v>
      </c>
      <c r="W2755">
        <v>81200</v>
      </c>
      <c r="X2755" t="s">
        <v>85</v>
      </c>
      <c r="Y2755">
        <v>80</v>
      </c>
      <c r="Z2755" t="s">
        <v>3224</v>
      </c>
      <c r="AA2755" t="s">
        <v>3231</v>
      </c>
      <c r="AB2755" t="s">
        <v>107</v>
      </c>
      <c r="AC2755" t="s">
        <v>84</v>
      </c>
      <c r="AD2755">
        <f>_xlfn.XLOOKUP(MIS[[#This Row],[TRADING SYMBOL]],[1]Sheet1!$D:$D,[1]Sheet1!$C:$C)</f>
        <v>110.75</v>
      </c>
      <c r="AE2755">
        <f>MIS[[#This Row],[OrderAverageTradedPrice]]*MIS[[#This Row],[OrderQuantity]]</f>
        <v>14962</v>
      </c>
      <c r="AF2755">
        <f>MIS[[#This Row],[LTP]]*MIS[[#This Row],[OrderQuantity]]</f>
        <v>8860</v>
      </c>
      <c r="AG2755">
        <f>IF(MIS[[#This Row],[OrderSide]]="SELL",MIS[[#This Row],[VALUE]]-MIS[[#This Row],[LIVE_VALUE]],MIS[[#This Row],[LIVE_VALUE]]-MIS[[#This Row],[VALUE]])</f>
        <v>-6102</v>
      </c>
      <c r="AH2755" t="str" cm="1">
        <f t="array" ref="AH2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5" t="str">
        <f>MIS[[#This Row],[TRADING SYMBOL]]</f>
        <v>SENSEX2552081200PE</v>
      </c>
      <c r="AJ2755" t="str">
        <f>IF(RIGHT(MIS[[#This Row],[Main/Hedge]],4)="MAIN","MAIN","HEDGE")</f>
        <v>MAIN</v>
      </c>
      <c r="AK2755" t="str" cm="1">
        <f t="array" ref="AK2755">_xlfn._xlws.FILTER(Table4[Column1],ISNUMBER(SEARCH(Table4[Column1],MIS[[#This Row],[OrderUniqueIdentifier]])),"")</f>
        <v>MS</v>
      </c>
    </row>
    <row r="2756" spans="1:37" x14ac:dyDescent="0.25">
      <c r="A2756" t="s">
        <v>71</v>
      </c>
      <c r="B2756" t="s">
        <v>951</v>
      </c>
      <c r="C2756" t="s">
        <v>4650</v>
      </c>
      <c r="D2756" t="s">
        <v>72</v>
      </c>
      <c r="E2756" t="s">
        <v>3226</v>
      </c>
      <c r="F2756" t="s">
        <v>98</v>
      </c>
      <c r="G2756" t="s">
        <v>74</v>
      </c>
      <c r="H2756" t="s">
        <v>75</v>
      </c>
      <c r="I2756" t="s">
        <v>76</v>
      </c>
      <c r="J2756" t="s">
        <v>77</v>
      </c>
      <c r="K2756">
        <v>20</v>
      </c>
      <c r="L2756" t="s">
        <v>77</v>
      </c>
      <c r="M2756" t="s">
        <v>78</v>
      </c>
      <c r="N2756" t="s">
        <v>4651</v>
      </c>
      <c r="O2756" t="s">
        <v>3223</v>
      </c>
      <c r="P2756" t="s">
        <v>3228</v>
      </c>
      <c r="Q2756" t="s">
        <v>3229</v>
      </c>
      <c r="R2756" t="s">
        <v>79</v>
      </c>
      <c r="S2756" t="s">
        <v>40</v>
      </c>
      <c r="T2756" t="s">
        <v>3230</v>
      </c>
      <c r="U2756" t="s">
        <v>100</v>
      </c>
      <c r="V2756" t="s">
        <v>80</v>
      </c>
      <c r="W2756">
        <v>81300</v>
      </c>
      <c r="X2756" t="s">
        <v>85</v>
      </c>
      <c r="Y2756">
        <v>20</v>
      </c>
      <c r="Z2756" t="s">
        <v>3224</v>
      </c>
      <c r="AA2756" t="s">
        <v>3231</v>
      </c>
      <c r="AB2756" t="s">
        <v>107</v>
      </c>
      <c r="AC2756" t="s">
        <v>84</v>
      </c>
      <c r="AD2756">
        <f>_xlfn.XLOOKUP(MIS[[#This Row],[TRADING SYMBOL]],[1]Sheet1!$D:$D,[1]Sheet1!$C:$C)</f>
        <v>124</v>
      </c>
      <c r="AE2756">
        <f>MIS[[#This Row],[OrderAverageTradedPrice]]*MIS[[#This Row],[OrderQuantity]]</f>
        <v>4107</v>
      </c>
      <c r="AF2756">
        <f>MIS[[#This Row],[LTP]]*MIS[[#This Row],[OrderQuantity]]</f>
        <v>2480</v>
      </c>
      <c r="AG2756">
        <f>IF(MIS[[#This Row],[OrderSide]]="SELL",MIS[[#This Row],[VALUE]]-MIS[[#This Row],[LIVE_VALUE]],MIS[[#This Row],[LIVE_VALUE]]-MIS[[#This Row],[VALUE]])</f>
        <v>-1627</v>
      </c>
      <c r="AH2756" t="str" cm="1">
        <f t="array" ref="AH2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6" t="str">
        <f>MIS[[#This Row],[TRADING SYMBOL]]</f>
        <v>SENSEX2552081300PE</v>
      </c>
      <c r="AJ2756" t="str">
        <f>IF(RIGHT(MIS[[#This Row],[Main/Hedge]],4)="MAIN","MAIN","HEDGE")</f>
        <v>MAIN</v>
      </c>
      <c r="AK2756" t="str" cm="1">
        <f t="array" ref="AK2756">_xlfn._xlws.FILTER(Table4[Column1],ISNUMBER(SEARCH(Table4[Column1],MIS[[#This Row],[OrderUniqueIdentifier]])),"")</f>
        <v>MS</v>
      </c>
    </row>
    <row r="2757" spans="1:37" x14ac:dyDescent="0.25">
      <c r="A2757" t="s">
        <v>71</v>
      </c>
      <c r="B2757" t="s">
        <v>1013</v>
      </c>
      <c r="C2757" t="s">
        <v>4825</v>
      </c>
      <c r="D2757" t="s">
        <v>72</v>
      </c>
      <c r="E2757" t="s">
        <v>120</v>
      </c>
      <c r="F2757" t="s">
        <v>98</v>
      </c>
      <c r="G2757" t="s">
        <v>74</v>
      </c>
      <c r="H2757" t="s">
        <v>75</v>
      </c>
      <c r="I2757" t="s">
        <v>76</v>
      </c>
      <c r="J2757" t="s">
        <v>77</v>
      </c>
      <c r="K2757">
        <v>80</v>
      </c>
      <c r="L2757" t="s">
        <v>77</v>
      </c>
      <c r="M2757" t="s">
        <v>78</v>
      </c>
      <c r="N2757" t="s">
        <v>4826</v>
      </c>
      <c r="O2757" t="s">
        <v>3223</v>
      </c>
      <c r="P2757" t="s">
        <v>3228</v>
      </c>
      <c r="Q2757" t="s">
        <v>121</v>
      </c>
      <c r="R2757" t="s">
        <v>79</v>
      </c>
      <c r="S2757" t="s">
        <v>40</v>
      </c>
      <c r="T2757" t="s">
        <v>122</v>
      </c>
      <c r="U2757" t="s">
        <v>100</v>
      </c>
      <c r="V2757" t="s">
        <v>80</v>
      </c>
      <c r="W2757">
        <v>81100</v>
      </c>
      <c r="X2757" t="s">
        <v>85</v>
      </c>
      <c r="Y2757">
        <v>80</v>
      </c>
      <c r="Z2757" t="s">
        <v>3224</v>
      </c>
      <c r="AA2757" t="s">
        <v>3231</v>
      </c>
      <c r="AB2757" t="s">
        <v>107</v>
      </c>
      <c r="AC2757" t="s">
        <v>84</v>
      </c>
      <c r="AD2757">
        <f>_xlfn.XLOOKUP(MIS[[#This Row],[TRADING SYMBOL]],[1]Sheet1!$D:$D,[1]Sheet1!$C:$C)</f>
        <v>100.2</v>
      </c>
      <c r="AE2757">
        <f>MIS[[#This Row],[OrderAverageTradedPrice]]*MIS[[#This Row],[OrderQuantity]]</f>
        <v>13640</v>
      </c>
      <c r="AF2757">
        <f>MIS[[#This Row],[LTP]]*MIS[[#This Row],[OrderQuantity]]</f>
        <v>8016</v>
      </c>
      <c r="AG2757">
        <f>IF(MIS[[#This Row],[OrderSide]]="SELL",MIS[[#This Row],[VALUE]]-MIS[[#This Row],[LIVE_VALUE]],MIS[[#This Row],[LIVE_VALUE]]-MIS[[#This Row],[VALUE]])</f>
        <v>-5624</v>
      </c>
      <c r="AH2757" t="str" cm="1">
        <f t="array" ref="AH2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7" t="str">
        <f>MIS[[#This Row],[TRADING SYMBOL]]</f>
        <v>SENSEX2552081100PE</v>
      </c>
      <c r="AJ2757" t="str">
        <f>IF(RIGHT(MIS[[#This Row],[Main/Hedge]],4)="MAIN","MAIN","HEDGE")</f>
        <v>MAIN</v>
      </c>
      <c r="AK2757" t="str" cm="1">
        <f t="array" ref="AK2757">_xlfn._xlws.FILTER(Table4[Column1],ISNUMBER(SEARCH(Table4[Column1],MIS[[#This Row],[OrderUniqueIdentifier]])),"")</f>
        <v>MS</v>
      </c>
    </row>
    <row r="2758" spans="1:37" x14ac:dyDescent="0.25">
      <c r="A2758" t="s">
        <v>71</v>
      </c>
      <c r="B2758" t="s">
        <v>1013</v>
      </c>
      <c r="C2758" t="s">
        <v>4827</v>
      </c>
      <c r="D2758" t="s">
        <v>72</v>
      </c>
      <c r="E2758" t="s">
        <v>172</v>
      </c>
      <c r="F2758" t="s">
        <v>98</v>
      </c>
      <c r="G2758" t="s">
        <v>74</v>
      </c>
      <c r="H2758" t="s">
        <v>75</v>
      </c>
      <c r="I2758" t="s">
        <v>76</v>
      </c>
      <c r="J2758" t="s">
        <v>77</v>
      </c>
      <c r="K2758">
        <v>80</v>
      </c>
      <c r="L2758" t="s">
        <v>77</v>
      </c>
      <c r="M2758" t="s">
        <v>78</v>
      </c>
      <c r="N2758" t="s">
        <v>4828</v>
      </c>
      <c r="O2758" t="s">
        <v>3228</v>
      </c>
      <c r="P2758" t="s">
        <v>3228</v>
      </c>
      <c r="Q2758" t="s">
        <v>173</v>
      </c>
      <c r="R2758" t="s">
        <v>79</v>
      </c>
      <c r="S2758" t="s">
        <v>40</v>
      </c>
      <c r="T2758" t="s">
        <v>174</v>
      </c>
      <c r="U2758" t="s">
        <v>100</v>
      </c>
      <c r="V2758" t="s">
        <v>80</v>
      </c>
      <c r="W2758">
        <v>81200</v>
      </c>
      <c r="X2758" t="s">
        <v>85</v>
      </c>
      <c r="Y2758">
        <v>80</v>
      </c>
      <c r="Z2758" t="s">
        <v>3231</v>
      </c>
      <c r="AA2758" t="s">
        <v>3231</v>
      </c>
      <c r="AB2758" t="s">
        <v>107</v>
      </c>
      <c r="AC2758" t="s">
        <v>84</v>
      </c>
      <c r="AD2758">
        <f>_xlfn.XLOOKUP(MIS[[#This Row],[TRADING SYMBOL]],[1]Sheet1!$D:$D,[1]Sheet1!$C:$C)</f>
        <v>110.75</v>
      </c>
      <c r="AE2758">
        <f>MIS[[#This Row],[OrderAverageTradedPrice]]*MIS[[#This Row],[OrderQuantity]]</f>
        <v>14998</v>
      </c>
      <c r="AF2758">
        <f>MIS[[#This Row],[LTP]]*MIS[[#This Row],[OrderQuantity]]</f>
        <v>8860</v>
      </c>
      <c r="AG2758">
        <f>IF(MIS[[#This Row],[OrderSide]]="SELL",MIS[[#This Row],[VALUE]]-MIS[[#This Row],[LIVE_VALUE]],MIS[[#This Row],[LIVE_VALUE]]-MIS[[#This Row],[VALUE]])</f>
        <v>-6138</v>
      </c>
      <c r="AH2758" t="str" cm="1">
        <f t="array" ref="AH2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8" t="str">
        <f>MIS[[#This Row],[TRADING SYMBOL]]</f>
        <v>SENSEX2552081200PE</v>
      </c>
      <c r="AJ2758" t="str">
        <f>IF(RIGHT(MIS[[#This Row],[Main/Hedge]],4)="MAIN","MAIN","HEDGE")</f>
        <v>MAIN</v>
      </c>
      <c r="AK2758" t="str" cm="1">
        <f t="array" ref="AK2758">_xlfn._xlws.FILTER(Table4[Column1],ISNUMBER(SEARCH(Table4[Column1],MIS[[#This Row],[OrderUniqueIdentifier]])),"")</f>
        <v>MS</v>
      </c>
    </row>
    <row r="2759" spans="1:37" x14ac:dyDescent="0.25">
      <c r="A2759" t="s">
        <v>71</v>
      </c>
      <c r="B2759" t="s">
        <v>1021</v>
      </c>
      <c r="C2759" t="s">
        <v>4854</v>
      </c>
      <c r="D2759" t="s">
        <v>72</v>
      </c>
      <c r="E2759" t="s">
        <v>172</v>
      </c>
      <c r="F2759" t="s">
        <v>98</v>
      </c>
      <c r="G2759" t="s">
        <v>74</v>
      </c>
      <c r="H2759" t="s">
        <v>75</v>
      </c>
      <c r="I2759" t="s">
        <v>76</v>
      </c>
      <c r="J2759" t="s">
        <v>77</v>
      </c>
      <c r="K2759">
        <v>40</v>
      </c>
      <c r="L2759" t="s">
        <v>77</v>
      </c>
      <c r="M2759" t="s">
        <v>78</v>
      </c>
      <c r="N2759" t="s">
        <v>4855</v>
      </c>
      <c r="O2759" t="s">
        <v>3223</v>
      </c>
      <c r="P2759" t="s">
        <v>3228</v>
      </c>
      <c r="Q2759" t="s">
        <v>173</v>
      </c>
      <c r="R2759" t="s">
        <v>79</v>
      </c>
      <c r="S2759" t="s">
        <v>40</v>
      </c>
      <c r="T2759" t="s">
        <v>174</v>
      </c>
      <c r="U2759" t="s">
        <v>100</v>
      </c>
      <c r="V2759" t="s">
        <v>80</v>
      </c>
      <c r="W2759">
        <v>81200</v>
      </c>
      <c r="X2759" t="s">
        <v>85</v>
      </c>
      <c r="Y2759">
        <v>40</v>
      </c>
      <c r="Z2759" t="s">
        <v>3224</v>
      </c>
      <c r="AA2759" t="s">
        <v>3231</v>
      </c>
      <c r="AB2759" t="s">
        <v>107</v>
      </c>
      <c r="AC2759" t="s">
        <v>84</v>
      </c>
      <c r="AD2759">
        <f>_xlfn.XLOOKUP(MIS[[#This Row],[TRADING SYMBOL]],[1]Sheet1!$D:$D,[1]Sheet1!$C:$C)</f>
        <v>110.75</v>
      </c>
      <c r="AE2759">
        <f>MIS[[#This Row],[OrderAverageTradedPrice]]*MIS[[#This Row],[OrderQuantity]]</f>
        <v>7472</v>
      </c>
      <c r="AF2759">
        <f>MIS[[#This Row],[LTP]]*MIS[[#This Row],[OrderQuantity]]</f>
        <v>4430</v>
      </c>
      <c r="AG2759">
        <f>IF(MIS[[#This Row],[OrderSide]]="SELL",MIS[[#This Row],[VALUE]]-MIS[[#This Row],[LIVE_VALUE]],MIS[[#This Row],[LIVE_VALUE]]-MIS[[#This Row],[VALUE]])</f>
        <v>-3042</v>
      </c>
      <c r="AH2759" t="str" cm="1">
        <f t="array" ref="AH2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9" t="str">
        <f>MIS[[#This Row],[TRADING SYMBOL]]</f>
        <v>SENSEX2552081200PE</v>
      </c>
      <c r="AJ2759" t="str">
        <f>IF(RIGHT(MIS[[#This Row],[Main/Hedge]],4)="MAIN","MAIN","HEDGE")</f>
        <v>MAIN</v>
      </c>
      <c r="AK2759" t="str" cm="1">
        <f t="array" ref="AK2759">_xlfn._xlws.FILTER(Table4[Column1],ISNUMBER(SEARCH(Table4[Column1],MIS[[#This Row],[OrderUniqueIdentifier]])),"")</f>
        <v>MS</v>
      </c>
    </row>
    <row r="2760" spans="1:37" x14ac:dyDescent="0.25">
      <c r="A2760" t="s">
        <v>71</v>
      </c>
      <c r="B2760" t="s">
        <v>1029</v>
      </c>
      <c r="C2760" t="s">
        <v>4880</v>
      </c>
      <c r="D2760" t="s">
        <v>72</v>
      </c>
      <c r="E2760" t="s">
        <v>120</v>
      </c>
      <c r="F2760" t="s">
        <v>98</v>
      </c>
      <c r="G2760" t="s">
        <v>74</v>
      </c>
      <c r="H2760" t="s">
        <v>75</v>
      </c>
      <c r="I2760" t="s">
        <v>76</v>
      </c>
      <c r="J2760" t="s">
        <v>77</v>
      </c>
      <c r="K2760">
        <v>40</v>
      </c>
      <c r="L2760" t="s">
        <v>77</v>
      </c>
      <c r="M2760" t="s">
        <v>78</v>
      </c>
      <c r="N2760" t="s">
        <v>4826</v>
      </c>
      <c r="O2760" t="s">
        <v>3223</v>
      </c>
      <c r="P2760" t="s">
        <v>3228</v>
      </c>
      <c r="Q2760" t="s">
        <v>121</v>
      </c>
      <c r="R2760" t="s">
        <v>79</v>
      </c>
      <c r="S2760" t="s">
        <v>40</v>
      </c>
      <c r="T2760" t="s">
        <v>122</v>
      </c>
      <c r="U2760" t="s">
        <v>100</v>
      </c>
      <c r="V2760" t="s">
        <v>80</v>
      </c>
      <c r="W2760">
        <v>81100</v>
      </c>
      <c r="X2760" t="s">
        <v>85</v>
      </c>
      <c r="Y2760">
        <v>40</v>
      </c>
      <c r="Z2760" t="s">
        <v>3224</v>
      </c>
      <c r="AA2760" t="s">
        <v>3231</v>
      </c>
      <c r="AB2760" t="s">
        <v>107</v>
      </c>
      <c r="AC2760" t="s">
        <v>84</v>
      </c>
      <c r="AD2760">
        <f>_xlfn.XLOOKUP(MIS[[#This Row],[TRADING SYMBOL]],[1]Sheet1!$D:$D,[1]Sheet1!$C:$C)</f>
        <v>100.2</v>
      </c>
      <c r="AE2760">
        <f>MIS[[#This Row],[OrderAverageTradedPrice]]*MIS[[#This Row],[OrderQuantity]]</f>
        <v>6820</v>
      </c>
      <c r="AF2760">
        <f>MIS[[#This Row],[LTP]]*MIS[[#This Row],[OrderQuantity]]</f>
        <v>4008</v>
      </c>
      <c r="AG2760">
        <f>IF(MIS[[#This Row],[OrderSide]]="SELL",MIS[[#This Row],[VALUE]]-MIS[[#This Row],[LIVE_VALUE]],MIS[[#This Row],[LIVE_VALUE]]-MIS[[#This Row],[VALUE]])</f>
        <v>-2812</v>
      </c>
      <c r="AH2760" t="str" cm="1">
        <f t="array" ref="AH2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0" t="str">
        <f>MIS[[#This Row],[TRADING SYMBOL]]</f>
        <v>SENSEX2552081100PE</v>
      </c>
      <c r="AJ2760" t="str">
        <f>IF(RIGHT(MIS[[#This Row],[Main/Hedge]],4)="MAIN","MAIN","HEDGE")</f>
        <v>MAIN</v>
      </c>
      <c r="AK2760" t="str" cm="1">
        <f t="array" ref="AK2760">_xlfn._xlws.FILTER(Table4[Column1],ISNUMBER(SEARCH(Table4[Column1],MIS[[#This Row],[OrderUniqueIdentifier]])),"")</f>
        <v>MS</v>
      </c>
    </row>
    <row r="2761" spans="1:37" x14ac:dyDescent="0.25">
      <c r="A2761" t="s">
        <v>71</v>
      </c>
      <c r="B2761" t="s">
        <v>1037</v>
      </c>
      <c r="C2761" t="s">
        <v>4909</v>
      </c>
      <c r="D2761" t="s">
        <v>72</v>
      </c>
      <c r="E2761" t="s">
        <v>172</v>
      </c>
      <c r="F2761" t="s">
        <v>98</v>
      </c>
      <c r="G2761" t="s">
        <v>74</v>
      </c>
      <c r="H2761" t="s">
        <v>75</v>
      </c>
      <c r="I2761" t="s">
        <v>76</v>
      </c>
      <c r="J2761" t="s">
        <v>77</v>
      </c>
      <c r="K2761">
        <v>20</v>
      </c>
      <c r="L2761" t="s">
        <v>77</v>
      </c>
      <c r="M2761" t="s">
        <v>78</v>
      </c>
      <c r="N2761" t="s">
        <v>4855</v>
      </c>
      <c r="O2761" t="s">
        <v>3223</v>
      </c>
      <c r="P2761" t="s">
        <v>3228</v>
      </c>
      <c r="Q2761" t="s">
        <v>173</v>
      </c>
      <c r="R2761" t="s">
        <v>79</v>
      </c>
      <c r="S2761" t="s">
        <v>40</v>
      </c>
      <c r="T2761" t="s">
        <v>174</v>
      </c>
      <c r="U2761" t="s">
        <v>100</v>
      </c>
      <c r="V2761" t="s">
        <v>80</v>
      </c>
      <c r="W2761">
        <v>81200</v>
      </c>
      <c r="X2761" t="s">
        <v>85</v>
      </c>
      <c r="Y2761">
        <v>20</v>
      </c>
      <c r="Z2761" t="s">
        <v>3224</v>
      </c>
      <c r="AA2761" t="s">
        <v>3231</v>
      </c>
      <c r="AB2761" t="s">
        <v>107</v>
      </c>
      <c r="AC2761" t="s">
        <v>84</v>
      </c>
      <c r="AD2761">
        <f>_xlfn.XLOOKUP(MIS[[#This Row],[TRADING SYMBOL]],[1]Sheet1!$D:$D,[1]Sheet1!$C:$C)</f>
        <v>110.75</v>
      </c>
      <c r="AE2761">
        <f>MIS[[#This Row],[OrderAverageTradedPrice]]*MIS[[#This Row],[OrderQuantity]]</f>
        <v>3736</v>
      </c>
      <c r="AF2761">
        <f>MIS[[#This Row],[LTP]]*MIS[[#This Row],[OrderQuantity]]</f>
        <v>2215</v>
      </c>
      <c r="AG2761">
        <f>IF(MIS[[#This Row],[OrderSide]]="SELL",MIS[[#This Row],[VALUE]]-MIS[[#This Row],[LIVE_VALUE]],MIS[[#This Row],[LIVE_VALUE]]-MIS[[#This Row],[VALUE]])</f>
        <v>-1521</v>
      </c>
      <c r="AH2761" t="str" cm="1">
        <f t="array" ref="AH2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1" t="str">
        <f>MIS[[#This Row],[TRADING SYMBOL]]</f>
        <v>SENSEX2552081200PE</v>
      </c>
      <c r="AJ2761" t="str">
        <f>IF(RIGHT(MIS[[#This Row],[Main/Hedge]],4)="MAIN","MAIN","HEDGE")</f>
        <v>MAIN</v>
      </c>
      <c r="AK2761" t="str" cm="1">
        <f t="array" ref="AK2761">_xlfn._xlws.FILTER(Table4[Column1],ISNUMBER(SEARCH(Table4[Column1],MIS[[#This Row],[OrderUniqueIdentifier]])),"")</f>
        <v>MS</v>
      </c>
    </row>
    <row r="2762" spans="1:37" x14ac:dyDescent="0.25">
      <c r="A2762" t="s">
        <v>71</v>
      </c>
      <c r="B2762" t="s">
        <v>1108</v>
      </c>
      <c r="C2762" t="s">
        <v>5126</v>
      </c>
      <c r="D2762" t="s">
        <v>72</v>
      </c>
      <c r="E2762" t="s">
        <v>120</v>
      </c>
      <c r="F2762" t="s">
        <v>98</v>
      </c>
      <c r="G2762" t="s">
        <v>74</v>
      </c>
      <c r="H2762" t="s">
        <v>75</v>
      </c>
      <c r="I2762" t="s">
        <v>76</v>
      </c>
      <c r="J2762" t="s">
        <v>77</v>
      </c>
      <c r="K2762">
        <v>40</v>
      </c>
      <c r="L2762" t="s">
        <v>77</v>
      </c>
      <c r="M2762" t="s">
        <v>78</v>
      </c>
      <c r="N2762" t="s">
        <v>5127</v>
      </c>
      <c r="O2762" t="s">
        <v>3223</v>
      </c>
      <c r="P2762" t="s">
        <v>3228</v>
      </c>
      <c r="Q2762" t="s">
        <v>121</v>
      </c>
      <c r="R2762" t="s">
        <v>79</v>
      </c>
      <c r="S2762" t="s">
        <v>40</v>
      </c>
      <c r="T2762" t="s">
        <v>122</v>
      </c>
      <c r="U2762" t="s">
        <v>100</v>
      </c>
      <c r="V2762" t="s">
        <v>80</v>
      </c>
      <c r="W2762">
        <v>81100</v>
      </c>
      <c r="X2762" t="s">
        <v>85</v>
      </c>
      <c r="Y2762">
        <v>40</v>
      </c>
      <c r="Z2762" t="s">
        <v>3224</v>
      </c>
      <c r="AA2762" t="s">
        <v>3231</v>
      </c>
      <c r="AB2762" t="s">
        <v>107</v>
      </c>
      <c r="AC2762" t="s">
        <v>84</v>
      </c>
      <c r="AD2762">
        <f>_xlfn.XLOOKUP(MIS[[#This Row],[TRADING SYMBOL]],[1]Sheet1!$D:$D,[1]Sheet1!$C:$C)</f>
        <v>100.2</v>
      </c>
      <c r="AE2762">
        <f>MIS[[#This Row],[OrderAverageTradedPrice]]*MIS[[#This Row],[OrderQuantity]]</f>
        <v>6800</v>
      </c>
      <c r="AF2762">
        <f>MIS[[#This Row],[LTP]]*MIS[[#This Row],[OrderQuantity]]</f>
        <v>4008</v>
      </c>
      <c r="AG2762">
        <f>IF(MIS[[#This Row],[OrderSide]]="SELL",MIS[[#This Row],[VALUE]]-MIS[[#This Row],[LIVE_VALUE]],MIS[[#This Row],[LIVE_VALUE]]-MIS[[#This Row],[VALUE]])</f>
        <v>-2792</v>
      </c>
      <c r="AH2762" t="str" cm="1">
        <f t="array" ref="AH2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2" t="str">
        <f>MIS[[#This Row],[TRADING SYMBOL]]</f>
        <v>SENSEX2552081100PE</v>
      </c>
      <c r="AJ2762" t="str">
        <f>IF(RIGHT(MIS[[#This Row],[Main/Hedge]],4)="MAIN","MAIN","HEDGE")</f>
        <v>MAIN</v>
      </c>
      <c r="AK2762" t="str" cm="1">
        <f t="array" ref="AK2762">_xlfn._xlws.FILTER(Table4[Column1],ISNUMBER(SEARCH(Table4[Column1],MIS[[#This Row],[OrderUniqueIdentifier]])),"")</f>
        <v>MS</v>
      </c>
    </row>
    <row r="2763" spans="1:37" x14ac:dyDescent="0.25">
      <c r="A2763" t="s">
        <v>71</v>
      </c>
      <c r="B2763" t="s">
        <v>1108</v>
      </c>
      <c r="C2763" t="s">
        <v>5128</v>
      </c>
      <c r="D2763" t="s">
        <v>72</v>
      </c>
      <c r="E2763" t="s">
        <v>172</v>
      </c>
      <c r="F2763" t="s">
        <v>98</v>
      </c>
      <c r="G2763" t="s">
        <v>74</v>
      </c>
      <c r="H2763" t="s">
        <v>75</v>
      </c>
      <c r="I2763" t="s">
        <v>76</v>
      </c>
      <c r="J2763" t="s">
        <v>77</v>
      </c>
      <c r="K2763">
        <v>40</v>
      </c>
      <c r="L2763" t="s">
        <v>77</v>
      </c>
      <c r="M2763" t="s">
        <v>78</v>
      </c>
      <c r="N2763" t="s">
        <v>5129</v>
      </c>
      <c r="O2763" t="s">
        <v>3228</v>
      </c>
      <c r="P2763" t="s">
        <v>3228</v>
      </c>
      <c r="Q2763" t="s">
        <v>173</v>
      </c>
      <c r="R2763" t="s">
        <v>79</v>
      </c>
      <c r="S2763" t="s">
        <v>40</v>
      </c>
      <c r="T2763" t="s">
        <v>174</v>
      </c>
      <c r="U2763" t="s">
        <v>100</v>
      </c>
      <c r="V2763" t="s">
        <v>80</v>
      </c>
      <c r="W2763">
        <v>81200</v>
      </c>
      <c r="X2763" t="s">
        <v>85</v>
      </c>
      <c r="Y2763">
        <v>40</v>
      </c>
      <c r="Z2763" t="s">
        <v>3231</v>
      </c>
      <c r="AA2763" t="s">
        <v>3231</v>
      </c>
      <c r="AB2763" t="s">
        <v>107</v>
      </c>
      <c r="AC2763" t="s">
        <v>84</v>
      </c>
      <c r="AD2763">
        <f>_xlfn.XLOOKUP(MIS[[#This Row],[TRADING SYMBOL]],[1]Sheet1!$D:$D,[1]Sheet1!$C:$C)</f>
        <v>110.75</v>
      </c>
      <c r="AE2763">
        <f>MIS[[#This Row],[OrderAverageTradedPrice]]*MIS[[#This Row],[OrderQuantity]]</f>
        <v>7486</v>
      </c>
      <c r="AF2763">
        <f>MIS[[#This Row],[LTP]]*MIS[[#This Row],[OrderQuantity]]</f>
        <v>4430</v>
      </c>
      <c r="AG2763">
        <f>IF(MIS[[#This Row],[OrderSide]]="SELL",MIS[[#This Row],[VALUE]]-MIS[[#This Row],[LIVE_VALUE]],MIS[[#This Row],[LIVE_VALUE]]-MIS[[#This Row],[VALUE]])</f>
        <v>-3056</v>
      </c>
      <c r="AH2763" t="str" cm="1">
        <f t="array" ref="AH2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3" t="str">
        <f>MIS[[#This Row],[TRADING SYMBOL]]</f>
        <v>SENSEX2552081200PE</v>
      </c>
      <c r="AJ2763" t="str">
        <f>IF(RIGHT(MIS[[#This Row],[Main/Hedge]],4)="MAIN","MAIN","HEDGE")</f>
        <v>MAIN</v>
      </c>
      <c r="AK2763" t="str" cm="1">
        <f t="array" ref="AK2763">_xlfn._xlws.FILTER(Table4[Column1],ISNUMBER(SEARCH(Table4[Column1],MIS[[#This Row],[OrderUniqueIdentifier]])),"")</f>
        <v>MS</v>
      </c>
    </row>
    <row r="2764" spans="1:37" x14ac:dyDescent="0.25">
      <c r="A2764" t="s">
        <v>71</v>
      </c>
      <c r="B2764" t="s">
        <v>1117</v>
      </c>
      <c r="C2764" t="s">
        <v>5150</v>
      </c>
      <c r="D2764" t="s">
        <v>72</v>
      </c>
      <c r="E2764" t="s">
        <v>744</v>
      </c>
      <c r="F2764" t="s">
        <v>98</v>
      </c>
      <c r="G2764" t="s">
        <v>74</v>
      </c>
      <c r="H2764" t="s">
        <v>75</v>
      </c>
      <c r="I2764" t="s">
        <v>76</v>
      </c>
      <c r="J2764" t="s">
        <v>77</v>
      </c>
      <c r="K2764">
        <v>20</v>
      </c>
      <c r="L2764" t="s">
        <v>77</v>
      </c>
      <c r="M2764" t="s">
        <v>78</v>
      </c>
      <c r="N2764" t="s">
        <v>5151</v>
      </c>
      <c r="O2764" t="s">
        <v>3223</v>
      </c>
      <c r="P2764" t="s">
        <v>3228</v>
      </c>
      <c r="Q2764" t="s">
        <v>747</v>
      </c>
      <c r="R2764" t="s">
        <v>79</v>
      </c>
      <c r="S2764" t="s">
        <v>40</v>
      </c>
      <c r="T2764" t="s">
        <v>748</v>
      </c>
      <c r="U2764" t="s">
        <v>100</v>
      </c>
      <c r="V2764" t="s">
        <v>80</v>
      </c>
      <c r="W2764">
        <v>83500</v>
      </c>
      <c r="X2764" t="s">
        <v>81</v>
      </c>
      <c r="Y2764">
        <v>20</v>
      </c>
      <c r="Z2764" t="s">
        <v>3224</v>
      </c>
      <c r="AA2764" t="s">
        <v>3231</v>
      </c>
      <c r="AB2764" t="s">
        <v>90</v>
      </c>
      <c r="AC2764" t="s">
        <v>84</v>
      </c>
      <c r="AD2764">
        <f>_xlfn.XLOOKUP(MIS[[#This Row],[TRADING SYMBOL]],[1]Sheet1!$D:$D,[1]Sheet1!$C:$C)</f>
        <v>99.8</v>
      </c>
      <c r="AE2764">
        <f>MIS[[#This Row],[OrderAverageTradedPrice]]*MIS[[#This Row],[OrderQuantity]]</f>
        <v>2556</v>
      </c>
      <c r="AF2764">
        <f>MIS[[#This Row],[LTP]]*MIS[[#This Row],[OrderQuantity]]</f>
        <v>1996</v>
      </c>
      <c r="AG2764">
        <f>IF(MIS[[#This Row],[OrderSide]]="SELL",MIS[[#This Row],[VALUE]]-MIS[[#This Row],[LIVE_VALUE]],MIS[[#This Row],[LIVE_VALUE]]-MIS[[#This Row],[VALUE]])</f>
        <v>-560</v>
      </c>
      <c r="AH2764" t="str" cm="1">
        <f t="array" ref="AH2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4" t="str">
        <f>MIS[[#This Row],[TRADING SYMBOL]]</f>
        <v>SENSEX2552083500CE</v>
      </c>
      <c r="AJ2764" t="str">
        <f>IF(RIGHT(MIS[[#This Row],[Main/Hedge]],4)="MAIN","MAIN","HEDGE")</f>
        <v>MAIN</v>
      </c>
      <c r="AK2764" t="str" cm="1">
        <f t="array" ref="AK2764">_xlfn._xlws.FILTER(Table4[Column1],ISNUMBER(SEARCH(Table4[Column1],MIS[[#This Row],[OrderUniqueIdentifier]])),"")</f>
        <v>MS</v>
      </c>
    </row>
    <row r="2765" spans="1:37" x14ac:dyDescent="0.25">
      <c r="A2765" t="s">
        <v>71</v>
      </c>
      <c r="B2765" t="s">
        <v>1143</v>
      </c>
      <c r="C2765" t="s">
        <v>5223</v>
      </c>
      <c r="D2765" t="s">
        <v>72</v>
      </c>
      <c r="E2765" t="s">
        <v>3226</v>
      </c>
      <c r="F2765" t="s">
        <v>98</v>
      </c>
      <c r="G2765" t="s">
        <v>74</v>
      </c>
      <c r="H2765" t="s">
        <v>75</v>
      </c>
      <c r="I2765" t="s">
        <v>76</v>
      </c>
      <c r="J2765" t="s">
        <v>77</v>
      </c>
      <c r="K2765">
        <v>20</v>
      </c>
      <c r="L2765" t="s">
        <v>77</v>
      </c>
      <c r="M2765" t="s">
        <v>78</v>
      </c>
      <c r="N2765" t="s">
        <v>5224</v>
      </c>
      <c r="O2765" t="s">
        <v>3228</v>
      </c>
      <c r="P2765" t="s">
        <v>3228</v>
      </c>
      <c r="Q2765" t="s">
        <v>3229</v>
      </c>
      <c r="R2765" t="s">
        <v>79</v>
      </c>
      <c r="S2765" t="s">
        <v>40</v>
      </c>
      <c r="T2765" t="s">
        <v>3230</v>
      </c>
      <c r="U2765" t="s">
        <v>100</v>
      </c>
      <c r="V2765" t="s">
        <v>80</v>
      </c>
      <c r="W2765">
        <v>81300</v>
      </c>
      <c r="X2765" t="s">
        <v>85</v>
      </c>
      <c r="Y2765">
        <v>20</v>
      </c>
      <c r="Z2765" t="s">
        <v>3231</v>
      </c>
      <c r="AA2765" t="s">
        <v>3231</v>
      </c>
      <c r="AB2765" t="s">
        <v>107</v>
      </c>
      <c r="AC2765" t="s">
        <v>84</v>
      </c>
      <c r="AD2765">
        <f>_xlfn.XLOOKUP(MIS[[#This Row],[TRADING SYMBOL]],[1]Sheet1!$D:$D,[1]Sheet1!$C:$C)</f>
        <v>124</v>
      </c>
      <c r="AE2765">
        <f>MIS[[#This Row],[OrderAverageTradedPrice]]*MIS[[#This Row],[OrderQuantity]]</f>
        <v>4110</v>
      </c>
      <c r="AF2765">
        <f>MIS[[#This Row],[LTP]]*MIS[[#This Row],[OrderQuantity]]</f>
        <v>2480</v>
      </c>
      <c r="AG2765">
        <f>IF(MIS[[#This Row],[OrderSide]]="SELL",MIS[[#This Row],[VALUE]]-MIS[[#This Row],[LIVE_VALUE]],MIS[[#This Row],[LIVE_VALUE]]-MIS[[#This Row],[VALUE]])</f>
        <v>-1630</v>
      </c>
      <c r="AH2765" t="str" cm="1">
        <f t="array" ref="AH2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5" t="str">
        <f>MIS[[#This Row],[TRADING SYMBOL]]</f>
        <v>SENSEX2552081300PE</v>
      </c>
      <c r="AJ2765" t="str">
        <f>IF(RIGHT(MIS[[#This Row],[Main/Hedge]],4)="MAIN","MAIN","HEDGE")</f>
        <v>MAIN</v>
      </c>
      <c r="AK2765" t="str" cm="1">
        <f t="array" ref="AK2765">_xlfn._xlws.FILTER(Table4[Column1],ISNUMBER(SEARCH(Table4[Column1],MIS[[#This Row],[OrderUniqueIdentifier]])),"")</f>
        <v>MS</v>
      </c>
    </row>
    <row r="2766" spans="1:37" x14ac:dyDescent="0.25">
      <c r="A2766" t="s">
        <v>71</v>
      </c>
      <c r="B2766" t="s">
        <v>1178</v>
      </c>
      <c r="C2766" t="s">
        <v>5313</v>
      </c>
      <c r="D2766" t="s">
        <v>72</v>
      </c>
      <c r="E2766" t="s">
        <v>172</v>
      </c>
      <c r="F2766" t="s">
        <v>98</v>
      </c>
      <c r="G2766" t="s">
        <v>74</v>
      </c>
      <c r="H2766" t="s">
        <v>75</v>
      </c>
      <c r="I2766" t="s">
        <v>76</v>
      </c>
      <c r="J2766" t="s">
        <v>77</v>
      </c>
      <c r="K2766">
        <v>120</v>
      </c>
      <c r="L2766" t="s">
        <v>77</v>
      </c>
      <c r="M2766" t="s">
        <v>78</v>
      </c>
      <c r="N2766" t="s">
        <v>5314</v>
      </c>
      <c r="O2766" t="s">
        <v>3223</v>
      </c>
      <c r="P2766" t="s">
        <v>3228</v>
      </c>
      <c r="Q2766" t="s">
        <v>173</v>
      </c>
      <c r="R2766" t="s">
        <v>79</v>
      </c>
      <c r="S2766" t="s">
        <v>40</v>
      </c>
      <c r="T2766" t="s">
        <v>174</v>
      </c>
      <c r="U2766" t="s">
        <v>100</v>
      </c>
      <c r="V2766" t="s">
        <v>80</v>
      </c>
      <c r="W2766">
        <v>81200</v>
      </c>
      <c r="X2766" t="s">
        <v>85</v>
      </c>
      <c r="Y2766">
        <v>120</v>
      </c>
      <c r="Z2766" t="s">
        <v>3224</v>
      </c>
      <c r="AA2766" t="s">
        <v>3231</v>
      </c>
      <c r="AB2766" t="s">
        <v>107</v>
      </c>
      <c r="AC2766" t="s">
        <v>84</v>
      </c>
      <c r="AD2766">
        <f>_xlfn.XLOOKUP(MIS[[#This Row],[TRADING SYMBOL]],[1]Sheet1!$D:$D,[1]Sheet1!$C:$C)</f>
        <v>110.75</v>
      </c>
      <c r="AE2766">
        <f>MIS[[#This Row],[OrderAverageTradedPrice]]*MIS[[#This Row],[OrderQuantity]]</f>
        <v>22468.99999999992</v>
      </c>
      <c r="AF2766">
        <f>MIS[[#This Row],[LTP]]*MIS[[#This Row],[OrderQuantity]]</f>
        <v>13290</v>
      </c>
      <c r="AG2766">
        <f>IF(MIS[[#This Row],[OrderSide]]="SELL",MIS[[#This Row],[VALUE]]-MIS[[#This Row],[LIVE_VALUE]],MIS[[#This Row],[LIVE_VALUE]]-MIS[[#This Row],[VALUE]])</f>
        <v>-9178.99999999992</v>
      </c>
      <c r="AH2766" t="str" cm="1">
        <f t="array" ref="AH2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6" t="str">
        <f>MIS[[#This Row],[TRADING SYMBOL]]</f>
        <v>SENSEX2552081200PE</v>
      </c>
      <c r="AJ2766" t="str">
        <f>IF(RIGHT(MIS[[#This Row],[Main/Hedge]],4)="MAIN","MAIN","HEDGE")</f>
        <v>MAIN</v>
      </c>
      <c r="AK2766" t="str" cm="1">
        <f t="array" ref="AK2766">_xlfn._xlws.FILTER(Table4[Column1],ISNUMBER(SEARCH(Table4[Column1],MIS[[#This Row],[OrderUniqueIdentifier]])),"")</f>
        <v>MS</v>
      </c>
    </row>
    <row r="2767" spans="1:37" x14ac:dyDescent="0.25">
      <c r="A2767" t="s">
        <v>71</v>
      </c>
      <c r="B2767" t="s">
        <v>1202</v>
      </c>
      <c r="C2767" t="s">
        <v>5388</v>
      </c>
      <c r="D2767" t="s">
        <v>72</v>
      </c>
      <c r="E2767" t="s">
        <v>3226</v>
      </c>
      <c r="F2767" t="s">
        <v>98</v>
      </c>
      <c r="G2767" t="s">
        <v>74</v>
      </c>
      <c r="H2767" t="s">
        <v>75</v>
      </c>
      <c r="I2767" t="s">
        <v>76</v>
      </c>
      <c r="J2767" t="s">
        <v>77</v>
      </c>
      <c r="K2767">
        <v>20</v>
      </c>
      <c r="L2767" t="s">
        <v>77</v>
      </c>
      <c r="M2767" t="s">
        <v>78</v>
      </c>
      <c r="N2767" t="s">
        <v>4183</v>
      </c>
      <c r="O2767" t="s">
        <v>3223</v>
      </c>
      <c r="P2767" t="s">
        <v>3228</v>
      </c>
      <c r="Q2767" t="s">
        <v>3229</v>
      </c>
      <c r="R2767" t="s">
        <v>79</v>
      </c>
      <c r="S2767" t="s">
        <v>40</v>
      </c>
      <c r="T2767" t="s">
        <v>3230</v>
      </c>
      <c r="U2767" t="s">
        <v>100</v>
      </c>
      <c r="V2767" t="s">
        <v>80</v>
      </c>
      <c r="W2767">
        <v>81300</v>
      </c>
      <c r="X2767" t="s">
        <v>85</v>
      </c>
      <c r="Y2767">
        <v>20</v>
      </c>
      <c r="Z2767" t="s">
        <v>3224</v>
      </c>
      <c r="AA2767" t="s">
        <v>3231</v>
      </c>
      <c r="AB2767" t="s">
        <v>107</v>
      </c>
      <c r="AC2767" t="s">
        <v>84</v>
      </c>
      <c r="AD2767">
        <f>_xlfn.XLOOKUP(MIS[[#This Row],[TRADING SYMBOL]],[1]Sheet1!$D:$D,[1]Sheet1!$C:$C)</f>
        <v>124</v>
      </c>
      <c r="AE2767">
        <f>MIS[[#This Row],[OrderAverageTradedPrice]]*MIS[[#This Row],[OrderQuantity]]</f>
        <v>4102</v>
      </c>
      <c r="AF2767">
        <f>MIS[[#This Row],[LTP]]*MIS[[#This Row],[OrderQuantity]]</f>
        <v>2480</v>
      </c>
      <c r="AG2767">
        <f>IF(MIS[[#This Row],[OrderSide]]="SELL",MIS[[#This Row],[VALUE]]-MIS[[#This Row],[LIVE_VALUE]],MIS[[#This Row],[LIVE_VALUE]]-MIS[[#This Row],[VALUE]])</f>
        <v>-1622</v>
      </c>
      <c r="AH2767" t="str" cm="1">
        <f t="array" ref="AH2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7" t="str">
        <f>MIS[[#This Row],[TRADING SYMBOL]]</f>
        <v>SENSEX2552081300PE</v>
      </c>
      <c r="AJ2767" t="str">
        <f>IF(RIGHT(MIS[[#This Row],[Main/Hedge]],4)="MAIN","MAIN","HEDGE")</f>
        <v>MAIN</v>
      </c>
      <c r="AK2767" t="str" cm="1">
        <f t="array" ref="AK2767">_xlfn._xlws.FILTER(Table4[Column1],ISNUMBER(SEARCH(Table4[Column1],MIS[[#This Row],[OrderUniqueIdentifier]])),"")</f>
        <v>MS</v>
      </c>
    </row>
    <row r="2768" spans="1:37" x14ac:dyDescent="0.25">
      <c r="A2768" t="s">
        <v>71</v>
      </c>
      <c r="B2768" t="s">
        <v>1224</v>
      </c>
      <c r="C2768" t="s">
        <v>5454</v>
      </c>
      <c r="D2768" t="s">
        <v>72</v>
      </c>
      <c r="E2768" t="s">
        <v>120</v>
      </c>
      <c r="F2768" t="s">
        <v>98</v>
      </c>
      <c r="G2768" t="s">
        <v>74</v>
      </c>
      <c r="H2768" t="s">
        <v>75</v>
      </c>
      <c r="I2768" t="s">
        <v>76</v>
      </c>
      <c r="J2768" t="s">
        <v>77</v>
      </c>
      <c r="K2768">
        <v>20</v>
      </c>
      <c r="L2768" t="s">
        <v>77</v>
      </c>
      <c r="M2768" t="s">
        <v>78</v>
      </c>
      <c r="N2768" t="s">
        <v>5226</v>
      </c>
      <c r="O2768" t="s">
        <v>3223</v>
      </c>
      <c r="P2768" t="s">
        <v>3228</v>
      </c>
      <c r="Q2768" t="s">
        <v>121</v>
      </c>
      <c r="R2768" t="s">
        <v>79</v>
      </c>
      <c r="S2768" t="s">
        <v>40</v>
      </c>
      <c r="T2768" t="s">
        <v>122</v>
      </c>
      <c r="U2768" t="s">
        <v>100</v>
      </c>
      <c r="V2768" t="s">
        <v>80</v>
      </c>
      <c r="W2768">
        <v>81100</v>
      </c>
      <c r="X2768" t="s">
        <v>85</v>
      </c>
      <c r="Y2768">
        <v>20</v>
      </c>
      <c r="Z2768" t="s">
        <v>3224</v>
      </c>
      <c r="AA2768" t="s">
        <v>3231</v>
      </c>
      <c r="AB2768" t="s">
        <v>107</v>
      </c>
      <c r="AC2768" t="s">
        <v>84</v>
      </c>
      <c r="AD2768">
        <f>_xlfn.XLOOKUP(MIS[[#This Row],[TRADING SYMBOL]],[1]Sheet1!$D:$D,[1]Sheet1!$C:$C)</f>
        <v>100.2</v>
      </c>
      <c r="AE2768">
        <f>MIS[[#This Row],[OrderAverageTradedPrice]]*MIS[[#This Row],[OrderQuantity]]</f>
        <v>3417</v>
      </c>
      <c r="AF2768">
        <f>MIS[[#This Row],[LTP]]*MIS[[#This Row],[OrderQuantity]]</f>
        <v>2004</v>
      </c>
      <c r="AG2768">
        <f>IF(MIS[[#This Row],[OrderSide]]="SELL",MIS[[#This Row],[VALUE]]-MIS[[#This Row],[LIVE_VALUE]],MIS[[#This Row],[LIVE_VALUE]]-MIS[[#This Row],[VALUE]])</f>
        <v>-1413</v>
      </c>
      <c r="AH2768" t="str" cm="1">
        <f t="array" ref="AH2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8" t="str">
        <f>MIS[[#This Row],[TRADING SYMBOL]]</f>
        <v>SENSEX2552081100PE</v>
      </c>
      <c r="AJ2768" t="str">
        <f>IF(RIGHT(MIS[[#This Row],[Main/Hedge]],4)="MAIN","MAIN","HEDGE")</f>
        <v>MAIN</v>
      </c>
      <c r="AK2768" t="str" cm="1">
        <f t="array" ref="AK2768">_xlfn._xlws.FILTER(Table4[Column1],ISNUMBER(SEARCH(Table4[Column1],MIS[[#This Row],[OrderUniqueIdentifier]])),"")</f>
        <v>MS</v>
      </c>
    </row>
    <row r="2769" spans="1:37" x14ac:dyDescent="0.25">
      <c r="A2769" t="s">
        <v>71</v>
      </c>
      <c r="B2769" t="s">
        <v>1227</v>
      </c>
      <c r="C2769" t="s">
        <v>5479</v>
      </c>
      <c r="D2769" t="s">
        <v>72</v>
      </c>
      <c r="E2769" t="s">
        <v>120</v>
      </c>
      <c r="F2769" t="s">
        <v>98</v>
      </c>
      <c r="G2769" t="s">
        <v>74</v>
      </c>
      <c r="H2769" t="s">
        <v>75</v>
      </c>
      <c r="I2769" t="s">
        <v>76</v>
      </c>
      <c r="J2769" t="s">
        <v>77</v>
      </c>
      <c r="K2769">
        <v>20</v>
      </c>
      <c r="L2769" t="s">
        <v>77</v>
      </c>
      <c r="M2769" t="s">
        <v>78</v>
      </c>
      <c r="N2769" t="s">
        <v>4358</v>
      </c>
      <c r="O2769" t="s">
        <v>3223</v>
      </c>
      <c r="P2769" t="s">
        <v>3228</v>
      </c>
      <c r="Q2769" t="s">
        <v>121</v>
      </c>
      <c r="R2769" t="s">
        <v>79</v>
      </c>
      <c r="S2769" t="s">
        <v>40</v>
      </c>
      <c r="T2769" t="s">
        <v>122</v>
      </c>
      <c r="U2769" t="s">
        <v>100</v>
      </c>
      <c r="V2769" t="s">
        <v>80</v>
      </c>
      <c r="W2769">
        <v>81100</v>
      </c>
      <c r="X2769" t="s">
        <v>85</v>
      </c>
      <c r="Y2769">
        <v>20</v>
      </c>
      <c r="Z2769" t="s">
        <v>3224</v>
      </c>
      <c r="AA2769" t="s">
        <v>3231</v>
      </c>
      <c r="AB2769" t="s">
        <v>107</v>
      </c>
      <c r="AC2769" t="s">
        <v>84</v>
      </c>
      <c r="AD2769">
        <f>_xlfn.XLOOKUP(MIS[[#This Row],[TRADING SYMBOL]],[1]Sheet1!$D:$D,[1]Sheet1!$C:$C)</f>
        <v>100.2</v>
      </c>
      <c r="AE2769">
        <f>MIS[[#This Row],[OrderAverageTradedPrice]]*MIS[[#This Row],[OrderQuantity]]</f>
        <v>3412</v>
      </c>
      <c r="AF2769">
        <f>MIS[[#This Row],[LTP]]*MIS[[#This Row],[OrderQuantity]]</f>
        <v>2004</v>
      </c>
      <c r="AG2769">
        <f>IF(MIS[[#This Row],[OrderSide]]="SELL",MIS[[#This Row],[VALUE]]-MIS[[#This Row],[LIVE_VALUE]],MIS[[#This Row],[LIVE_VALUE]]-MIS[[#This Row],[VALUE]])</f>
        <v>-1408</v>
      </c>
      <c r="AH2769" t="str" cm="1">
        <f t="array" ref="AH2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9" t="str">
        <f>MIS[[#This Row],[TRADING SYMBOL]]</f>
        <v>SENSEX2552081100PE</v>
      </c>
      <c r="AJ2769" t="str">
        <f>IF(RIGHT(MIS[[#This Row],[Main/Hedge]],4)="MAIN","MAIN","HEDGE")</f>
        <v>MAIN</v>
      </c>
      <c r="AK2769" t="str" cm="1">
        <f t="array" ref="AK2769">_xlfn._xlws.FILTER(Table4[Column1],ISNUMBER(SEARCH(Table4[Column1],MIS[[#This Row],[OrderUniqueIdentifier]])),"")</f>
        <v>MS</v>
      </c>
    </row>
    <row r="2770" spans="1:37" x14ac:dyDescent="0.25">
      <c r="A2770" t="s">
        <v>71</v>
      </c>
      <c r="B2770" t="s">
        <v>1227</v>
      </c>
      <c r="C2770" t="s">
        <v>5480</v>
      </c>
      <c r="D2770" t="s">
        <v>72</v>
      </c>
      <c r="E2770" t="s">
        <v>172</v>
      </c>
      <c r="F2770" t="s">
        <v>98</v>
      </c>
      <c r="G2770" t="s">
        <v>74</v>
      </c>
      <c r="H2770" t="s">
        <v>75</v>
      </c>
      <c r="I2770" t="s">
        <v>76</v>
      </c>
      <c r="J2770" t="s">
        <v>77</v>
      </c>
      <c r="K2770">
        <v>20</v>
      </c>
      <c r="L2770" t="s">
        <v>77</v>
      </c>
      <c r="M2770" t="s">
        <v>78</v>
      </c>
      <c r="N2770" t="s">
        <v>3665</v>
      </c>
      <c r="O2770" t="s">
        <v>3228</v>
      </c>
      <c r="P2770" t="s">
        <v>3228</v>
      </c>
      <c r="Q2770" t="s">
        <v>173</v>
      </c>
      <c r="R2770" t="s">
        <v>79</v>
      </c>
      <c r="S2770" t="s">
        <v>40</v>
      </c>
      <c r="T2770" t="s">
        <v>174</v>
      </c>
      <c r="U2770" t="s">
        <v>100</v>
      </c>
      <c r="V2770" t="s">
        <v>80</v>
      </c>
      <c r="W2770">
        <v>81200</v>
      </c>
      <c r="X2770" t="s">
        <v>85</v>
      </c>
      <c r="Y2770">
        <v>20</v>
      </c>
      <c r="Z2770" t="s">
        <v>3231</v>
      </c>
      <c r="AA2770" t="s">
        <v>3231</v>
      </c>
      <c r="AB2770" t="s">
        <v>107</v>
      </c>
      <c r="AC2770" t="s">
        <v>84</v>
      </c>
      <c r="AD2770">
        <f>_xlfn.XLOOKUP(MIS[[#This Row],[TRADING SYMBOL]],[1]Sheet1!$D:$D,[1]Sheet1!$C:$C)</f>
        <v>110.75</v>
      </c>
      <c r="AE2770">
        <f>MIS[[#This Row],[OrderAverageTradedPrice]]*MIS[[#This Row],[OrderQuantity]]</f>
        <v>3747</v>
      </c>
      <c r="AF2770">
        <f>MIS[[#This Row],[LTP]]*MIS[[#This Row],[OrderQuantity]]</f>
        <v>2215</v>
      </c>
      <c r="AG2770">
        <f>IF(MIS[[#This Row],[OrderSide]]="SELL",MIS[[#This Row],[VALUE]]-MIS[[#This Row],[LIVE_VALUE]],MIS[[#This Row],[LIVE_VALUE]]-MIS[[#This Row],[VALUE]])</f>
        <v>-1532</v>
      </c>
      <c r="AH2770" t="str" cm="1">
        <f t="array" ref="AH2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0" t="str">
        <f>MIS[[#This Row],[TRADING SYMBOL]]</f>
        <v>SENSEX2552081200PE</v>
      </c>
      <c r="AJ2770" t="str">
        <f>IF(RIGHT(MIS[[#This Row],[Main/Hedge]],4)="MAIN","MAIN","HEDGE")</f>
        <v>MAIN</v>
      </c>
      <c r="AK2770" t="str" cm="1">
        <f t="array" ref="AK2770">_xlfn._xlws.FILTER(Table4[Column1],ISNUMBER(SEARCH(Table4[Column1],MIS[[#This Row],[OrderUniqueIdentifier]])),"")</f>
        <v>MS</v>
      </c>
    </row>
    <row r="2771" spans="1:37" x14ac:dyDescent="0.25">
      <c r="A2771" t="s">
        <v>71</v>
      </c>
      <c r="B2771" t="s">
        <v>1258</v>
      </c>
      <c r="C2771" t="s">
        <v>5554</v>
      </c>
      <c r="D2771" t="s">
        <v>72</v>
      </c>
      <c r="E2771" t="s">
        <v>120</v>
      </c>
      <c r="F2771" t="s">
        <v>98</v>
      </c>
      <c r="G2771" t="s">
        <v>74</v>
      </c>
      <c r="H2771" t="s">
        <v>75</v>
      </c>
      <c r="I2771" t="s">
        <v>76</v>
      </c>
      <c r="J2771" t="s">
        <v>77</v>
      </c>
      <c r="K2771">
        <v>20</v>
      </c>
      <c r="L2771" t="s">
        <v>77</v>
      </c>
      <c r="M2771" t="s">
        <v>78</v>
      </c>
      <c r="N2771" t="s">
        <v>3909</v>
      </c>
      <c r="O2771" t="s">
        <v>3223</v>
      </c>
      <c r="P2771" t="s">
        <v>3228</v>
      </c>
      <c r="Q2771" t="s">
        <v>121</v>
      </c>
      <c r="R2771" t="s">
        <v>79</v>
      </c>
      <c r="S2771" t="s">
        <v>40</v>
      </c>
      <c r="T2771" t="s">
        <v>122</v>
      </c>
      <c r="U2771" t="s">
        <v>100</v>
      </c>
      <c r="V2771" t="s">
        <v>80</v>
      </c>
      <c r="W2771">
        <v>81100</v>
      </c>
      <c r="X2771" t="s">
        <v>85</v>
      </c>
      <c r="Y2771">
        <v>20</v>
      </c>
      <c r="Z2771" t="s">
        <v>3224</v>
      </c>
      <c r="AA2771" t="s">
        <v>3231</v>
      </c>
      <c r="AB2771" t="s">
        <v>107</v>
      </c>
      <c r="AC2771" t="s">
        <v>84</v>
      </c>
      <c r="AD2771">
        <f>_xlfn.XLOOKUP(MIS[[#This Row],[TRADING SYMBOL]],[1]Sheet1!$D:$D,[1]Sheet1!$C:$C)</f>
        <v>100.2</v>
      </c>
      <c r="AE2771">
        <f>MIS[[#This Row],[OrderAverageTradedPrice]]*MIS[[#This Row],[OrderQuantity]]</f>
        <v>3402</v>
      </c>
      <c r="AF2771">
        <f>MIS[[#This Row],[LTP]]*MIS[[#This Row],[OrderQuantity]]</f>
        <v>2004</v>
      </c>
      <c r="AG2771">
        <f>IF(MIS[[#This Row],[OrderSide]]="SELL",MIS[[#This Row],[VALUE]]-MIS[[#This Row],[LIVE_VALUE]],MIS[[#This Row],[LIVE_VALUE]]-MIS[[#This Row],[VALUE]])</f>
        <v>-1398</v>
      </c>
      <c r="AH2771" t="str" cm="1">
        <f t="array" ref="AH2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1" t="str">
        <f>MIS[[#This Row],[TRADING SYMBOL]]</f>
        <v>SENSEX2552081100PE</v>
      </c>
      <c r="AJ2771" t="str">
        <f>IF(RIGHT(MIS[[#This Row],[Main/Hedge]],4)="MAIN","MAIN","HEDGE")</f>
        <v>MAIN</v>
      </c>
      <c r="AK2771" t="str" cm="1">
        <f t="array" ref="AK2771">_xlfn._xlws.FILTER(Table4[Column1],ISNUMBER(SEARCH(Table4[Column1],MIS[[#This Row],[OrderUniqueIdentifier]])),"")</f>
        <v>MS</v>
      </c>
    </row>
    <row r="2772" spans="1:37" x14ac:dyDescent="0.25">
      <c r="A2772" t="s">
        <v>71</v>
      </c>
      <c r="B2772" t="s">
        <v>1258</v>
      </c>
      <c r="C2772" t="s">
        <v>5555</v>
      </c>
      <c r="D2772" t="s">
        <v>72</v>
      </c>
      <c r="E2772" t="s">
        <v>172</v>
      </c>
      <c r="F2772" t="s">
        <v>98</v>
      </c>
      <c r="G2772" t="s">
        <v>74</v>
      </c>
      <c r="H2772" t="s">
        <v>75</v>
      </c>
      <c r="I2772" t="s">
        <v>76</v>
      </c>
      <c r="J2772" t="s">
        <v>77</v>
      </c>
      <c r="K2772">
        <v>20</v>
      </c>
      <c r="L2772" t="s">
        <v>77</v>
      </c>
      <c r="M2772" t="s">
        <v>78</v>
      </c>
      <c r="N2772" t="s">
        <v>3416</v>
      </c>
      <c r="O2772" t="s">
        <v>3223</v>
      </c>
      <c r="P2772" t="s">
        <v>3228</v>
      </c>
      <c r="Q2772" t="s">
        <v>173</v>
      </c>
      <c r="R2772" t="s">
        <v>79</v>
      </c>
      <c r="S2772" t="s">
        <v>40</v>
      </c>
      <c r="T2772" t="s">
        <v>174</v>
      </c>
      <c r="U2772" t="s">
        <v>100</v>
      </c>
      <c r="V2772" t="s">
        <v>80</v>
      </c>
      <c r="W2772">
        <v>81200</v>
      </c>
      <c r="X2772" t="s">
        <v>85</v>
      </c>
      <c r="Y2772">
        <v>20</v>
      </c>
      <c r="Z2772" t="s">
        <v>3224</v>
      </c>
      <c r="AA2772" t="s">
        <v>3231</v>
      </c>
      <c r="AB2772" t="s">
        <v>107</v>
      </c>
      <c r="AC2772" t="s">
        <v>84</v>
      </c>
      <c r="AD2772">
        <f>_xlfn.XLOOKUP(MIS[[#This Row],[TRADING SYMBOL]],[1]Sheet1!$D:$D,[1]Sheet1!$C:$C)</f>
        <v>110.75</v>
      </c>
      <c r="AE2772">
        <f>MIS[[#This Row],[OrderAverageTradedPrice]]*MIS[[#This Row],[OrderQuantity]]</f>
        <v>3744</v>
      </c>
      <c r="AF2772">
        <f>MIS[[#This Row],[LTP]]*MIS[[#This Row],[OrderQuantity]]</f>
        <v>2215</v>
      </c>
      <c r="AG2772">
        <f>IF(MIS[[#This Row],[OrderSide]]="SELL",MIS[[#This Row],[VALUE]]-MIS[[#This Row],[LIVE_VALUE]],MIS[[#This Row],[LIVE_VALUE]]-MIS[[#This Row],[VALUE]])</f>
        <v>-1529</v>
      </c>
      <c r="AH2772" t="str" cm="1">
        <f t="array" ref="AH2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2" t="str">
        <f>MIS[[#This Row],[TRADING SYMBOL]]</f>
        <v>SENSEX2552081200PE</v>
      </c>
      <c r="AJ2772" t="str">
        <f>IF(RIGHT(MIS[[#This Row],[Main/Hedge]],4)="MAIN","MAIN","HEDGE")</f>
        <v>MAIN</v>
      </c>
      <c r="AK2772" t="str" cm="1">
        <f t="array" ref="AK2772">_xlfn._xlws.FILTER(Table4[Column1],ISNUMBER(SEARCH(Table4[Column1],MIS[[#This Row],[OrderUniqueIdentifier]])),"")</f>
        <v>MS</v>
      </c>
    </row>
    <row r="2773" spans="1:37" x14ac:dyDescent="0.25">
      <c r="A2773" t="s">
        <v>71</v>
      </c>
      <c r="B2773" t="s">
        <v>1265</v>
      </c>
      <c r="C2773" t="s">
        <v>5580</v>
      </c>
      <c r="D2773" t="s">
        <v>72</v>
      </c>
      <c r="E2773" t="s">
        <v>172</v>
      </c>
      <c r="F2773" t="s">
        <v>98</v>
      </c>
      <c r="G2773" t="s">
        <v>74</v>
      </c>
      <c r="H2773" t="s">
        <v>75</v>
      </c>
      <c r="I2773" t="s">
        <v>76</v>
      </c>
      <c r="J2773" t="s">
        <v>77</v>
      </c>
      <c r="K2773">
        <v>40</v>
      </c>
      <c r="L2773" t="s">
        <v>77</v>
      </c>
      <c r="M2773" t="s">
        <v>78</v>
      </c>
      <c r="N2773" t="s">
        <v>5581</v>
      </c>
      <c r="O2773" t="s">
        <v>3223</v>
      </c>
      <c r="P2773" t="s">
        <v>3228</v>
      </c>
      <c r="Q2773" t="s">
        <v>173</v>
      </c>
      <c r="R2773" t="s">
        <v>79</v>
      </c>
      <c r="S2773" t="s">
        <v>40</v>
      </c>
      <c r="T2773" t="s">
        <v>174</v>
      </c>
      <c r="U2773" t="s">
        <v>100</v>
      </c>
      <c r="V2773" t="s">
        <v>80</v>
      </c>
      <c r="W2773">
        <v>81200</v>
      </c>
      <c r="X2773" t="s">
        <v>85</v>
      </c>
      <c r="Y2773">
        <v>40</v>
      </c>
      <c r="Z2773" t="s">
        <v>3224</v>
      </c>
      <c r="AA2773" t="s">
        <v>3231</v>
      </c>
      <c r="AB2773" t="s">
        <v>107</v>
      </c>
      <c r="AC2773" t="s">
        <v>84</v>
      </c>
      <c r="AD2773">
        <f>_xlfn.XLOOKUP(MIS[[#This Row],[TRADING SYMBOL]],[1]Sheet1!$D:$D,[1]Sheet1!$C:$C)</f>
        <v>110.75</v>
      </c>
      <c r="AE2773">
        <f>MIS[[#This Row],[OrderAverageTradedPrice]]*MIS[[#This Row],[OrderQuantity]]</f>
        <v>7477</v>
      </c>
      <c r="AF2773">
        <f>MIS[[#This Row],[LTP]]*MIS[[#This Row],[OrderQuantity]]</f>
        <v>4430</v>
      </c>
      <c r="AG2773">
        <f>IF(MIS[[#This Row],[OrderSide]]="SELL",MIS[[#This Row],[VALUE]]-MIS[[#This Row],[LIVE_VALUE]],MIS[[#This Row],[LIVE_VALUE]]-MIS[[#This Row],[VALUE]])</f>
        <v>-3047</v>
      </c>
      <c r="AH2773" t="str" cm="1">
        <f t="array" ref="AH2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3" t="str">
        <f>MIS[[#This Row],[TRADING SYMBOL]]</f>
        <v>SENSEX2552081200PE</v>
      </c>
      <c r="AJ2773" t="str">
        <f>IF(RIGHT(MIS[[#This Row],[Main/Hedge]],4)="MAIN","MAIN","HEDGE")</f>
        <v>MAIN</v>
      </c>
      <c r="AK2773" t="str" cm="1">
        <f t="array" ref="AK2773">_xlfn._xlws.FILTER(Table4[Column1],ISNUMBER(SEARCH(Table4[Column1],MIS[[#This Row],[OrderUniqueIdentifier]])),"")</f>
        <v>MS</v>
      </c>
    </row>
    <row r="2774" spans="1:37" x14ac:dyDescent="0.25">
      <c r="A2774" t="s">
        <v>71</v>
      </c>
      <c r="B2774" t="s">
        <v>1280</v>
      </c>
      <c r="C2774" t="s">
        <v>5626</v>
      </c>
      <c r="D2774" t="s">
        <v>72</v>
      </c>
      <c r="E2774" t="s">
        <v>3226</v>
      </c>
      <c r="F2774" t="s">
        <v>98</v>
      </c>
      <c r="G2774" t="s">
        <v>74</v>
      </c>
      <c r="H2774" t="s">
        <v>75</v>
      </c>
      <c r="I2774" t="s">
        <v>76</v>
      </c>
      <c r="J2774" t="s">
        <v>77</v>
      </c>
      <c r="K2774">
        <v>40</v>
      </c>
      <c r="L2774" t="s">
        <v>77</v>
      </c>
      <c r="M2774" t="s">
        <v>78</v>
      </c>
      <c r="N2774" t="s">
        <v>5627</v>
      </c>
      <c r="O2774" t="s">
        <v>3223</v>
      </c>
      <c r="P2774" t="s">
        <v>3228</v>
      </c>
      <c r="Q2774" t="s">
        <v>3229</v>
      </c>
      <c r="R2774" t="s">
        <v>79</v>
      </c>
      <c r="S2774" t="s">
        <v>40</v>
      </c>
      <c r="T2774" t="s">
        <v>3230</v>
      </c>
      <c r="U2774" t="s">
        <v>100</v>
      </c>
      <c r="V2774" t="s">
        <v>80</v>
      </c>
      <c r="W2774">
        <v>81300</v>
      </c>
      <c r="X2774" t="s">
        <v>85</v>
      </c>
      <c r="Y2774">
        <v>40</v>
      </c>
      <c r="Z2774" t="s">
        <v>3224</v>
      </c>
      <c r="AA2774" t="s">
        <v>3231</v>
      </c>
      <c r="AB2774" t="s">
        <v>107</v>
      </c>
      <c r="AC2774" t="s">
        <v>84</v>
      </c>
      <c r="AD2774">
        <f>_xlfn.XLOOKUP(MIS[[#This Row],[TRADING SYMBOL]],[1]Sheet1!$D:$D,[1]Sheet1!$C:$C)</f>
        <v>124</v>
      </c>
      <c r="AE2774">
        <f>MIS[[#This Row],[OrderAverageTradedPrice]]*MIS[[#This Row],[OrderQuantity]]</f>
        <v>8202</v>
      </c>
      <c r="AF2774">
        <f>MIS[[#This Row],[LTP]]*MIS[[#This Row],[OrderQuantity]]</f>
        <v>4960</v>
      </c>
      <c r="AG2774">
        <f>IF(MIS[[#This Row],[OrderSide]]="SELL",MIS[[#This Row],[VALUE]]-MIS[[#This Row],[LIVE_VALUE]],MIS[[#This Row],[LIVE_VALUE]]-MIS[[#This Row],[VALUE]])</f>
        <v>-3242</v>
      </c>
      <c r="AH2774" t="str" cm="1">
        <f t="array" ref="AH2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4" t="str">
        <f>MIS[[#This Row],[TRADING SYMBOL]]</f>
        <v>SENSEX2552081300PE</v>
      </c>
      <c r="AJ2774" t="str">
        <f>IF(RIGHT(MIS[[#This Row],[Main/Hedge]],4)="MAIN","MAIN","HEDGE")</f>
        <v>MAIN</v>
      </c>
      <c r="AK2774" t="str" cm="1">
        <f t="array" ref="AK2774">_xlfn._xlws.FILTER(Table4[Column1],ISNUMBER(SEARCH(Table4[Column1],MIS[[#This Row],[OrderUniqueIdentifier]])),"")</f>
        <v>MS</v>
      </c>
    </row>
    <row r="2775" spans="1:37" x14ac:dyDescent="0.25">
      <c r="A2775" t="s">
        <v>71</v>
      </c>
      <c r="B2775" t="s">
        <v>1288</v>
      </c>
      <c r="C2775" t="s">
        <v>5653</v>
      </c>
      <c r="D2775" t="s">
        <v>72</v>
      </c>
      <c r="E2775" t="s">
        <v>3226</v>
      </c>
      <c r="F2775" t="s">
        <v>98</v>
      </c>
      <c r="G2775" t="s">
        <v>74</v>
      </c>
      <c r="H2775" t="s">
        <v>75</v>
      </c>
      <c r="I2775" t="s">
        <v>76</v>
      </c>
      <c r="J2775" t="s">
        <v>77</v>
      </c>
      <c r="K2775">
        <v>80</v>
      </c>
      <c r="L2775" t="s">
        <v>77</v>
      </c>
      <c r="M2775" t="s">
        <v>78</v>
      </c>
      <c r="N2775" t="s">
        <v>5654</v>
      </c>
      <c r="O2775" t="s">
        <v>3223</v>
      </c>
      <c r="P2775" t="s">
        <v>3228</v>
      </c>
      <c r="Q2775" t="s">
        <v>3229</v>
      </c>
      <c r="R2775" t="s">
        <v>79</v>
      </c>
      <c r="S2775" t="s">
        <v>40</v>
      </c>
      <c r="T2775" t="s">
        <v>3230</v>
      </c>
      <c r="U2775" t="s">
        <v>100</v>
      </c>
      <c r="V2775" t="s">
        <v>80</v>
      </c>
      <c r="W2775">
        <v>81300</v>
      </c>
      <c r="X2775" t="s">
        <v>85</v>
      </c>
      <c r="Y2775">
        <v>80</v>
      </c>
      <c r="Z2775" t="s">
        <v>3224</v>
      </c>
      <c r="AA2775" t="s">
        <v>3231</v>
      </c>
      <c r="AB2775" t="s">
        <v>107</v>
      </c>
      <c r="AC2775" t="s">
        <v>84</v>
      </c>
      <c r="AD2775">
        <f>_xlfn.XLOOKUP(MIS[[#This Row],[TRADING SYMBOL]],[1]Sheet1!$D:$D,[1]Sheet1!$C:$C)</f>
        <v>124</v>
      </c>
      <c r="AE2775">
        <f>MIS[[#This Row],[OrderAverageTradedPrice]]*MIS[[#This Row],[OrderQuantity]]</f>
        <v>16423</v>
      </c>
      <c r="AF2775">
        <f>MIS[[#This Row],[LTP]]*MIS[[#This Row],[OrderQuantity]]</f>
        <v>9920</v>
      </c>
      <c r="AG2775">
        <f>IF(MIS[[#This Row],[OrderSide]]="SELL",MIS[[#This Row],[VALUE]]-MIS[[#This Row],[LIVE_VALUE]],MIS[[#This Row],[LIVE_VALUE]]-MIS[[#This Row],[VALUE]])</f>
        <v>-6503</v>
      </c>
      <c r="AH2775" t="str" cm="1">
        <f t="array" ref="AH2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5" t="str">
        <f>MIS[[#This Row],[TRADING SYMBOL]]</f>
        <v>SENSEX2552081300PE</v>
      </c>
      <c r="AJ2775" t="str">
        <f>IF(RIGHT(MIS[[#This Row],[Main/Hedge]],4)="MAIN","MAIN","HEDGE")</f>
        <v>MAIN</v>
      </c>
      <c r="AK2775" t="str" cm="1">
        <f t="array" ref="AK2775">_xlfn._xlws.FILTER(Table4[Column1],ISNUMBER(SEARCH(Table4[Column1],MIS[[#This Row],[OrderUniqueIdentifier]])),"")</f>
        <v>MS</v>
      </c>
    </row>
    <row r="2776" spans="1:37" x14ac:dyDescent="0.25">
      <c r="A2776" t="s">
        <v>71</v>
      </c>
      <c r="B2776" t="s">
        <v>1288</v>
      </c>
      <c r="C2776" t="s">
        <v>5655</v>
      </c>
      <c r="D2776" t="s">
        <v>72</v>
      </c>
      <c r="E2776" t="s">
        <v>120</v>
      </c>
      <c r="F2776" t="s">
        <v>98</v>
      </c>
      <c r="G2776" t="s">
        <v>74</v>
      </c>
      <c r="H2776" t="s">
        <v>75</v>
      </c>
      <c r="I2776" t="s">
        <v>76</v>
      </c>
      <c r="J2776" t="s">
        <v>77</v>
      </c>
      <c r="K2776">
        <v>80</v>
      </c>
      <c r="L2776" t="s">
        <v>77</v>
      </c>
      <c r="M2776" t="s">
        <v>78</v>
      </c>
      <c r="N2776" t="s">
        <v>5656</v>
      </c>
      <c r="O2776" t="s">
        <v>3228</v>
      </c>
      <c r="P2776" t="s">
        <v>3228</v>
      </c>
      <c r="Q2776" t="s">
        <v>121</v>
      </c>
      <c r="R2776" t="s">
        <v>79</v>
      </c>
      <c r="S2776" t="s">
        <v>40</v>
      </c>
      <c r="T2776" t="s">
        <v>122</v>
      </c>
      <c r="U2776" t="s">
        <v>100</v>
      </c>
      <c r="V2776" t="s">
        <v>80</v>
      </c>
      <c r="W2776">
        <v>81100</v>
      </c>
      <c r="X2776" t="s">
        <v>85</v>
      </c>
      <c r="Y2776">
        <v>80</v>
      </c>
      <c r="Z2776" t="s">
        <v>3231</v>
      </c>
      <c r="AA2776" t="s">
        <v>3231</v>
      </c>
      <c r="AB2776" t="s">
        <v>107</v>
      </c>
      <c r="AC2776" t="s">
        <v>84</v>
      </c>
      <c r="AD2776">
        <f>_xlfn.XLOOKUP(MIS[[#This Row],[TRADING SYMBOL]],[1]Sheet1!$D:$D,[1]Sheet1!$C:$C)</f>
        <v>100.2</v>
      </c>
      <c r="AE2776">
        <f>MIS[[#This Row],[OrderAverageTradedPrice]]*MIS[[#This Row],[OrderQuantity]]</f>
        <v>13674</v>
      </c>
      <c r="AF2776">
        <f>MIS[[#This Row],[LTP]]*MIS[[#This Row],[OrderQuantity]]</f>
        <v>8016</v>
      </c>
      <c r="AG2776">
        <f>IF(MIS[[#This Row],[OrderSide]]="SELL",MIS[[#This Row],[VALUE]]-MIS[[#This Row],[LIVE_VALUE]],MIS[[#This Row],[LIVE_VALUE]]-MIS[[#This Row],[VALUE]])</f>
        <v>-5658</v>
      </c>
      <c r="AH2776" t="str" cm="1">
        <f t="array" ref="AH2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6" t="str">
        <f>MIS[[#This Row],[TRADING SYMBOL]]</f>
        <v>SENSEX2552081100PE</v>
      </c>
      <c r="AJ2776" t="str">
        <f>IF(RIGHT(MIS[[#This Row],[Main/Hedge]],4)="MAIN","MAIN","HEDGE")</f>
        <v>MAIN</v>
      </c>
      <c r="AK2776" t="str" cm="1">
        <f t="array" ref="AK2776">_xlfn._xlws.FILTER(Table4[Column1],ISNUMBER(SEARCH(Table4[Column1],MIS[[#This Row],[OrderUniqueIdentifier]])),"")</f>
        <v>MS</v>
      </c>
    </row>
    <row r="2777" spans="1:37" x14ac:dyDescent="0.25">
      <c r="A2777" t="s">
        <v>71</v>
      </c>
      <c r="B2777" t="s">
        <v>1295</v>
      </c>
      <c r="C2777" t="s">
        <v>5683</v>
      </c>
      <c r="D2777" t="s">
        <v>72</v>
      </c>
      <c r="E2777" t="s">
        <v>172</v>
      </c>
      <c r="F2777" t="s">
        <v>98</v>
      </c>
      <c r="G2777" t="s">
        <v>74</v>
      </c>
      <c r="H2777" t="s">
        <v>75</v>
      </c>
      <c r="I2777" t="s">
        <v>76</v>
      </c>
      <c r="J2777" t="s">
        <v>77</v>
      </c>
      <c r="K2777">
        <v>80</v>
      </c>
      <c r="L2777" t="s">
        <v>77</v>
      </c>
      <c r="M2777" t="s">
        <v>78</v>
      </c>
      <c r="N2777" t="s">
        <v>4828</v>
      </c>
      <c r="O2777" t="s">
        <v>3228</v>
      </c>
      <c r="P2777" t="s">
        <v>3228</v>
      </c>
      <c r="Q2777" t="s">
        <v>173</v>
      </c>
      <c r="R2777" t="s">
        <v>79</v>
      </c>
      <c r="S2777" t="s">
        <v>40</v>
      </c>
      <c r="T2777" t="s">
        <v>174</v>
      </c>
      <c r="U2777" t="s">
        <v>100</v>
      </c>
      <c r="V2777" t="s">
        <v>80</v>
      </c>
      <c r="W2777">
        <v>81200</v>
      </c>
      <c r="X2777" t="s">
        <v>85</v>
      </c>
      <c r="Y2777">
        <v>80</v>
      </c>
      <c r="Z2777" t="s">
        <v>3231</v>
      </c>
      <c r="AA2777" t="s">
        <v>3231</v>
      </c>
      <c r="AB2777" t="s">
        <v>107</v>
      </c>
      <c r="AC2777" t="s">
        <v>84</v>
      </c>
      <c r="AD2777">
        <f>_xlfn.XLOOKUP(MIS[[#This Row],[TRADING SYMBOL]],[1]Sheet1!$D:$D,[1]Sheet1!$C:$C)</f>
        <v>110.75</v>
      </c>
      <c r="AE2777">
        <f>MIS[[#This Row],[OrderAverageTradedPrice]]*MIS[[#This Row],[OrderQuantity]]</f>
        <v>14998</v>
      </c>
      <c r="AF2777">
        <f>MIS[[#This Row],[LTP]]*MIS[[#This Row],[OrderQuantity]]</f>
        <v>8860</v>
      </c>
      <c r="AG2777">
        <f>IF(MIS[[#This Row],[OrderSide]]="SELL",MIS[[#This Row],[VALUE]]-MIS[[#This Row],[LIVE_VALUE]],MIS[[#This Row],[LIVE_VALUE]]-MIS[[#This Row],[VALUE]])</f>
        <v>-6138</v>
      </c>
      <c r="AH2777" t="str" cm="1">
        <f t="array" ref="AH2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7" t="str">
        <f>MIS[[#This Row],[TRADING SYMBOL]]</f>
        <v>SENSEX2552081200PE</v>
      </c>
      <c r="AJ2777" t="str">
        <f>IF(RIGHT(MIS[[#This Row],[Main/Hedge]],4)="MAIN","MAIN","HEDGE")</f>
        <v>MAIN</v>
      </c>
      <c r="AK2777" t="str" cm="1">
        <f t="array" ref="AK2777">_xlfn._xlws.FILTER(Table4[Column1],ISNUMBER(SEARCH(Table4[Column1],MIS[[#This Row],[OrderUniqueIdentifier]])),"")</f>
        <v>MS</v>
      </c>
    </row>
    <row r="2778" spans="1:37" x14ac:dyDescent="0.25">
      <c r="A2778" t="s">
        <v>71</v>
      </c>
      <c r="B2778" t="s">
        <v>1302</v>
      </c>
      <c r="C2778" t="s">
        <v>5704</v>
      </c>
      <c r="D2778" t="s">
        <v>72</v>
      </c>
      <c r="E2778" t="s">
        <v>3226</v>
      </c>
      <c r="F2778" t="s">
        <v>98</v>
      </c>
      <c r="G2778" t="s">
        <v>74</v>
      </c>
      <c r="H2778" t="s">
        <v>75</v>
      </c>
      <c r="I2778" t="s">
        <v>76</v>
      </c>
      <c r="J2778" t="s">
        <v>77</v>
      </c>
      <c r="K2778">
        <v>20</v>
      </c>
      <c r="L2778" t="s">
        <v>77</v>
      </c>
      <c r="M2778" t="s">
        <v>78</v>
      </c>
      <c r="N2778" t="s">
        <v>3661</v>
      </c>
      <c r="O2778" t="s">
        <v>3223</v>
      </c>
      <c r="P2778" t="s">
        <v>3228</v>
      </c>
      <c r="Q2778" t="s">
        <v>3229</v>
      </c>
      <c r="R2778" t="s">
        <v>79</v>
      </c>
      <c r="S2778" t="s">
        <v>40</v>
      </c>
      <c r="T2778" t="s">
        <v>3230</v>
      </c>
      <c r="U2778" t="s">
        <v>100</v>
      </c>
      <c r="V2778" t="s">
        <v>80</v>
      </c>
      <c r="W2778">
        <v>81300</v>
      </c>
      <c r="X2778" t="s">
        <v>85</v>
      </c>
      <c r="Y2778">
        <v>20</v>
      </c>
      <c r="Z2778" t="s">
        <v>3224</v>
      </c>
      <c r="AA2778" t="s">
        <v>3231</v>
      </c>
      <c r="AB2778" t="s">
        <v>107</v>
      </c>
      <c r="AC2778" t="s">
        <v>84</v>
      </c>
      <c r="AD2778">
        <f>_xlfn.XLOOKUP(MIS[[#This Row],[TRADING SYMBOL]],[1]Sheet1!$D:$D,[1]Sheet1!$C:$C)</f>
        <v>124</v>
      </c>
      <c r="AE2778">
        <f>MIS[[#This Row],[OrderAverageTradedPrice]]*MIS[[#This Row],[OrderQuantity]]</f>
        <v>4099</v>
      </c>
      <c r="AF2778">
        <f>MIS[[#This Row],[LTP]]*MIS[[#This Row],[OrderQuantity]]</f>
        <v>2480</v>
      </c>
      <c r="AG2778">
        <f>IF(MIS[[#This Row],[OrderSide]]="SELL",MIS[[#This Row],[VALUE]]-MIS[[#This Row],[LIVE_VALUE]],MIS[[#This Row],[LIVE_VALUE]]-MIS[[#This Row],[VALUE]])</f>
        <v>-1619</v>
      </c>
      <c r="AH2778" t="str" cm="1">
        <f t="array" ref="AH2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8" t="str">
        <f>MIS[[#This Row],[TRADING SYMBOL]]</f>
        <v>SENSEX2552081300PE</v>
      </c>
      <c r="AJ2778" t="str">
        <f>IF(RIGHT(MIS[[#This Row],[Main/Hedge]],4)="MAIN","MAIN","HEDGE")</f>
        <v>MAIN</v>
      </c>
      <c r="AK2778" t="str" cm="1">
        <f t="array" ref="AK2778">_xlfn._xlws.FILTER(Table4[Column1],ISNUMBER(SEARCH(Table4[Column1],MIS[[#This Row],[OrderUniqueIdentifier]])),"")</f>
        <v>MS</v>
      </c>
    </row>
    <row r="2779" spans="1:37" x14ac:dyDescent="0.25">
      <c r="A2779" t="s">
        <v>71</v>
      </c>
      <c r="B2779" t="s">
        <v>1305</v>
      </c>
      <c r="C2779" t="s">
        <v>5722</v>
      </c>
      <c r="D2779" t="s">
        <v>72</v>
      </c>
      <c r="E2779" t="s">
        <v>744</v>
      </c>
      <c r="F2779" t="s">
        <v>98</v>
      </c>
      <c r="G2779" t="s">
        <v>74</v>
      </c>
      <c r="H2779" t="s">
        <v>75</v>
      </c>
      <c r="I2779" t="s">
        <v>76</v>
      </c>
      <c r="J2779" t="s">
        <v>77</v>
      </c>
      <c r="K2779">
        <v>20</v>
      </c>
      <c r="L2779" t="s">
        <v>77</v>
      </c>
      <c r="M2779" t="s">
        <v>78</v>
      </c>
      <c r="N2779" t="s">
        <v>5723</v>
      </c>
      <c r="O2779" t="s">
        <v>3223</v>
      </c>
      <c r="P2779" t="s">
        <v>3228</v>
      </c>
      <c r="Q2779" t="s">
        <v>747</v>
      </c>
      <c r="R2779" t="s">
        <v>79</v>
      </c>
      <c r="S2779" t="s">
        <v>40</v>
      </c>
      <c r="T2779" t="s">
        <v>748</v>
      </c>
      <c r="U2779" t="s">
        <v>100</v>
      </c>
      <c r="V2779" t="s">
        <v>80</v>
      </c>
      <c r="W2779">
        <v>83500</v>
      </c>
      <c r="X2779" t="s">
        <v>81</v>
      </c>
      <c r="Y2779">
        <v>20</v>
      </c>
      <c r="Z2779" t="s">
        <v>3224</v>
      </c>
      <c r="AA2779" t="s">
        <v>3231</v>
      </c>
      <c r="AB2779" t="s">
        <v>90</v>
      </c>
      <c r="AC2779" t="s">
        <v>84</v>
      </c>
      <c r="AD2779">
        <f>_xlfn.XLOOKUP(MIS[[#This Row],[TRADING SYMBOL]],[1]Sheet1!$D:$D,[1]Sheet1!$C:$C)</f>
        <v>99.8</v>
      </c>
      <c r="AE2779">
        <f>MIS[[#This Row],[OrderAverageTradedPrice]]*MIS[[#This Row],[OrderQuantity]]</f>
        <v>2553</v>
      </c>
      <c r="AF2779">
        <f>MIS[[#This Row],[LTP]]*MIS[[#This Row],[OrderQuantity]]</f>
        <v>1996</v>
      </c>
      <c r="AG2779">
        <f>IF(MIS[[#This Row],[OrderSide]]="SELL",MIS[[#This Row],[VALUE]]-MIS[[#This Row],[LIVE_VALUE]],MIS[[#This Row],[LIVE_VALUE]]-MIS[[#This Row],[VALUE]])</f>
        <v>-557</v>
      </c>
      <c r="AH2779" t="str" cm="1">
        <f t="array" ref="AH2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9" t="str">
        <f>MIS[[#This Row],[TRADING SYMBOL]]</f>
        <v>SENSEX2552083500CE</v>
      </c>
      <c r="AJ2779" t="str">
        <f>IF(RIGHT(MIS[[#This Row],[Main/Hedge]],4)="MAIN","MAIN","HEDGE")</f>
        <v>MAIN</v>
      </c>
      <c r="AK2779" t="str" cm="1">
        <f t="array" ref="AK2779">_xlfn._xlws.FILTER(Table4[Column1],ISNUMBER(SEARCH(Table4[Column1],MIS[[#This Row],[OrderUniqueIdentifier]])),"")</f>
        <v>MS</v>
      </c>
    </row>
    <row r="2780" spans="1:37" x14ac:dyDescent="0.25">
      <c r="A2780" t="s">
        <v>71</v>
      </c>
      <c r="B2780" t="s">
        <v>1305</v>
      </c>
      <c r="C2780" t="s">
        <v>5724</v>
      </c>
      <c r="D2780" t="s">
        <v>72</v>
      </c>
      <c r="E2780" t="s">
        <v>3226</v>
      </c>
      <c r="F2780" t="s">
        <v>98</v>
      </c>
      <c r="G2780" t="s">
        <v>74</v>
      </c>
      <c r="H2780" t="s">
        <v>75</v>
      </c>
      <c r="I2780" t="s">
        <v>76</v>
      </c>
      <c r="J2780" t="s">
        <v>77</v>
      </c>
      <c r="K2780">
        <v>20</v>
      </c>
      <c r="L2780" t="s">
        <v>77</v>
      </c>
      <c r="M2780" t="s">
        <v>78</v>
      </c>
      <c r="N2780" t="s">
        <v>4330</v>
      </c>
      <c r="O2780" t="s">
        <v>3228</v>
      </c>
      <c r="P2780" t="s">
        <v>3228</v>
      </c>
      <c r="Q2780" t="s">
        <v>3229</v>
      </c>
      <c r="R2780" t="s">
        <v>79</v>
      </c>
      <c r="S2780" t="s">
        <v>40</v>
      </c>
      <c r="T2780" t="s">
        <v>3230</v>
      </c>
      <c r="U2780" t="s">
        <v>100</v>
      </c>
      <c r="V2780" t="s">
        <v>80</v>
      </c>
      <c r="W2780">
        <v>81300</v>
      </c>
      <c r="X2780" t="s">
        <v>85</v>
      </c>
      <c r="Y2780">
        <v>20</v>
      </c>
      <c r="Z2780" t="s">
        <v>3231</v>
      </c>
      <c r="AA2780" t="s">
        <v>3231</v>
      </c>
      <c r="AB2780" t="s">
        <v>107</v>
      </c>
      <c r="AC2780" t="s">
        <v>84</v>
      </c>
      <c r="AD2780">
        <f>_xlfn.XLOOKUP(MIS[[#This Row],[TRADING SYMBOL]],[1]Sheet1!$D:$D,[1]Sheet1!$C:$C)</f>
        <v>124</v>
      </c>
      <c r="AE2780">
        <f>MIS[[#This Row],[OrderAverageTradedPrice]]*MIS[[#This Row],[OrderQuantity]]</f>
        <v>4105</v>
      </c>
      <c r="AF2780">
        <f>MIS[[#This Row],[LTP]]*MIS[[#This Row],[OrderQuantity]]</f>
        <v>2480</v>
      </c>
      <c r="AG2780">
        <f>IF(MIS[[#This Row],[OrderSide]]="SELL",MIS[[#This Row],[VALUE]]-MIS[[#This Row],[LIVE_VALUE]],MIS[[#This Row],[LIVE_VALUE]]-MIS[[#This Row],[VALUE]])</f>
        <v>-1625</v>
      </c>
      <c r="AH2780" t="str" cm="1">
        <f t="array" ref="AH2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0" t="str">
        <f>MIS[[#This Row],[TRADING SYMBOL]]</f>
        <v>SENSEX2552081300PE</v>
      </c>
      <c r="AJ2780" t="str">
        <f>IF(RIGHT(MIS[[#This Row],[Main/Hedge]],4)="MAIN","MAIN","HEDGE")</f>
        <v>MAIN</v>
      </c>
      <c r="AK2780" t="str" cm="1">
        <f t="array" ref="AK2780">_xlfn._xlws.FILTER(Table4[Column1],ISNUMBER(SEARCH(Table4[Column1],MIS[[#This Row],[OrderUniqueIdentifier]])),"")</f>
        <v>MS</v>
      </c>
    </row>
    <row r="2781" spans="1:37" x14ac:dyDescent="0.25">
      <c r="A2781" t="s">
        <v>71</v>
      </c>
      <c r="B2781" t="s">
        <v>1308</v>
      </c>
      <c r="C2781" t="s">
        <v>5751</v>
      </c>
      <c r="D2781" t="s">
        <v>72</v>
      </c>
      <c r="E2781" t="s">
        <v>3226</v>
      </c>
      <c r="F2781" t="s">
        <v>98</v>
      </c>
      <c r="G2781" t="s">
        <v>74</v>
      </c>
      <c r="H2781" t="s">
        <v>75</v>
      </c>
      <c r="I2781" t="s">
        <v>76</v>
      </c>
      <c r="J2781" t="s">
        <v>77</v>
      </c>
      <c r="K2781">
        <v>80</v>
      </c>
      <c r="L2781" t="s">
        <v>77</v>
      </c>
      <c r="M2781" t="s">
        <v>78</v>
      </c>
      <c r="N2781" t="s">
        <v>5752</v>
      </c>
      <c r="O2781" t="s">
        <v>3223</v>
      </c>
      <c r="P2781" t="s">
        <v>3228</v>
      </c>
      <c r="Q2781" t="s">
        <v>3229</v>
      </c>
      <c r="R2781" t="s">
        <v>79</v>
      </c>
      <c r="S2781" t="s">
        <v>40</v>
      </c>
      <c r="T2781" t="s">
        <v>3230</v>
      </c>
      <c r="U2781" t="s">
        <v>100</v>
      </c>
      <c r="V2781" t="s">
        <v>80</v>
      </c>
      <c r="W2781">
        <v>81300</v>
      </c>
      <c r="X2781" t="s">
        <v>85</v>
      </c>
      <c r="Y2781">
        <v>80</v>
      </c>
      <c r="Z2781" t="s">
        <v>3224</v>
      </c>
      <c r="AA2781" t="s">
        <v>3231</v>
      </c>
      <c r="AB2781" t="s">
        <v>107</v>
      </c>
      <c r="AC2781" t="s">
        <v>84</v>
      </c>
      <c r="AD2781">
        <f>_xlfn.XLOOKUP(MIS[[#This Row],[TRADING SYMBOL]],[1]Sheet1!$D:$D,[1]Sheet1!$C:$C)</f>
        <v>124</v>
      </c>
      <c r="AE2781">
        <f>MIS[[#This Row],[OrderAverageTradedPrice]]*MIS[[#This Row],[OrderQuantity]]</f>
        <v>16407</v>
      </c>
      <c r="AF2781">
        <f>MIS[[#This Row],[LTP]]*MIS[[#This Row],[OrderQuantity]]</f>
        <v>9920</v>
      </c>
      <c r="AG2781">
        <f>IF(MIS[[#This Row],[OrderSide]]="SELL",MIS[[#This Row],[VALUE]]-MIS[[#This Row],[LIVE_VALUE]],MIS[[#This Row],[LIVE_VALUE]]-MIS[[#This Row],[VALUE]])</f>
        <v>-6487</v>
      </c>
      <c r="AH2781" t="str" cm="1">
        <f t="array" ref="AH2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1" t="str">
        <f>MIS[[#This Row],[TRADING SYMBOL]]</f>
        <v>SENSEX2552081300PE</v>
      </c>
      <c r="AJ2781" t="str">
        <f>IF(RIGHT(MIS[[#This Row],[Main/Hedge]],4)="MAIN","MAIN","HEDGE")</f>
        <v>MAIN</v>
      </c>
      <c r="AK2781" t="str" cm="1">
        <f t="array" ref="AK2781">_xlfn._xlws.FILTER(Table4[Column1],ISNUMBER(SEARCH(Table4[Column1],MIS[[#This Row],[OrderUniqueIdentifier]])),"")</f>
        <v>MS</v>
      </c>
    </row>
    <row r="2782" spans="1:37" x14ac:dyDescent="0.25">
      <c r="A2782" t="s">
        <v>1374</v>
      </c>
      <c r="B2782" t="s">
        <v>1375</v>
      </c>
      <c r="C2782" t="s">
        <v>6046</v>
      </c>
      <c r="D2782" t="s">
        <v>72</v>
      </c>
      <c r="E2782" t="s">
        <v>211</v>
      </c>
      <c r="F2782" t="s">
        <v>98</v>
      </c>
      <c r="G2782" t="s">
        <v>74</v>
      </c>
      <c r="H2782" t="s">
        <v>75</v>
      </c>
      <c r="I2782" t="s">
        <v>76</v>
      </c>
      <c r="J2782" t="s">
        <v>77</v>
      </c>
      <c r="K2782">
        <v>100</v>
      </c>
      <c r="L2782" t="s">
        <v>77</v>
      </c>
      <c r="M2782" t="s">
        <v>78</v>
      </c>
      <c r="N2782" t="s">
        <v>6047</v>
      </c>
      <c r="O2782" t="s">
        <v>3223</v>
      </c>
      <c r="P2782" t="s">
        <v>3228</v>
      </c>
      <c r="Q2782" t="s">
        <v>213</v>
      </c>
      <c r="R2782" t="s">
        <v>79</v>
      </c>
      <c r="S2782" t="s">
        <v>3964</v>
      </c>
      <c r="T2782" t="s">
        <v>214</v>
      </c>
      <c r="U2782" t="s">
        <v>100</v>
      </c>
      <c r="V2782" t="s">
        <v>80</v>
      </c>
      <c r="W2782">
        <v>83400</v>
      </c>
      <c r="X2782" t="s">
        <v>81</v>
      </c>
      <c r="Y2782">
        <v>100</v>
      </c>
      <c r="Z2782" t="s">
        <v>3224</v>
      </c>
      <c r="AA2782" t="s">
        <v>3231</v>
      </c>
      <c r="AB2782" t="s">
        <v>90</v>
      </c>
      <c r="AC2782" t="s">
        <v>84</v>
      </c>
      <c r="AD2782">
        <f>_xlfn.XLOOKUP(MIS[[#This Row],[TRADING SYMBOL]],[1]Sheet1!$D:$D,[1]Sheet1!$C:$C)</f>
        <v>114.3</v>
      </c>
      <c r="AE2782">
        <f>MIS[[#This Row],[OrderAverageTradedPrice]]*MIS[[#This Row],[OrderQuantity]]</f>
        <v>14568</v>
      </c>
      <c r="AF2782">
        <f>MIS[[#This Row],[LTP]]*MIS[[#This Row],[OrderQuantity]]</f>
        <v>11430</v>
      </c>
      <c r="AG2782">
        <f>IF(MIS[[#This Row],[OrderSide]]="SELL",MIS[[#This Row],[VALUE]]-MIS[[#This Row],[LIVE_VALUE]],MIS[[#This Row],[LIVE_VALUE]]-MIS[[#This Row],[VALUE]])</f>
        <v>-3138</v>
      </c>
      <c r="AH2782" t="str" cm="1">
        <f t="array" ref="AH2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2" t="str">
        <f>MIS[[#This Row],[TRADING SYMBOL]]</f>
        <v>SENSEX2552083400CE</v>
      </c>
      <c r="AJ2782" t="str">
        <f>IF(RIGHT(MIS[[#This Row],[Main/Hedge]],4)="MAIN","MAIN","HEDGE")</f>
        <v>MAIN</v>
      </c>
      <c r="AK2782" t="str" cm="1">
        <f t="array" ref="AK2782">_xlfn._xlws.FILTER(Table4[Column1],ISNUMBER(SEARCH(Table4[Column1],MIS[[#This Row],[OrderUniqueIdentifier]])),"")</f>
        <v>MS</v>
      </c>
    </row>
    <row r="2783" spans="1:37" x14ac:dyDescent="0.25">
      <c r="A2783" t="s">
        <v>1374</v>
      </c>
      <c r="B2783" t="s">
        <v>1375</v>
      </c>
      <c r="C2783" t="s">
        <v>6048</v>
      </c>
      <c r="D2783" t="s">
        <v>72</v>
      </c>
      <c r="E2783" t="s">
        <v>744</v>
      </c>
      <c r="F2783" t="s">
        <v>98</v>
      </c>
      <c r="G2783" t="s">
        <v>74</v>
      </c>
      <c r="H2783" t="s">
        <v>75</v>
      </c>
      <c r="I2783" t="s">
        <v>76</v>
      </c>
      <c r="J2783" t="s">
        <v>77</v>
      </c>
      <c r="K2783">
        <v>100</v>
      </c>
      <c r="L2783" t="s">
        <v>77</v>
      </c>
      <c r="M2783" t="s">
        <v>78</v>
      </c>
      <c r="N2783" t="s">
        <v>6049</v>
      </c>
      <c r="O2783" t="s">
        <v>3228</v>
      </c>
      <c r="P2783" t="s">
        <v>3228</v>
      </c>
      <c r="Q2783" t="s">
        <v>747</v>
      </c>
      <c r="R2783" t="s">
        <v>79</v>
      </c>
      <c r="S2783" t="s">
        <v>3964</v>
      </c>
      <c r="T2783" t="s">
        <v>748</v>
      </c>
      <c r="U2783" t="s">
        <v>100</v>
      </c>
      <c r="V2783" t="s">
        <v>80</v>
      </c>
      <c r="W2783">
        <v>83500</v>
      </c>
      <c r="X2783" t="s">
        <v>81</v>
      </c>
      <c r="Y2783">
        <v>100</v>
      </c>
      <c r="Z2783" t="s">
        <v>3231</v>
      </c>
      <c r="AA2783" t="s">
        <v>3231</v>
      </c>
      <c r="AB2783" t="s">
        <v>90</v>
      </c>
      <c r="AC2783" t="s">
        <v>84</v>
      </c>
      <c r="AD2783">
        <f>_xlfn.XLOOKUP(MIS[[#This Row],[TRADING SYMBOL]],[1]Sheet1!$D:$D,[1]Sheet1!$C:$C)</f>
        <v>99.8</v>
      </c>
      <c r="AE2783">
        <f>MIS[[#This Row],[OrderAverageTradedPrice]]*MIS[[#This Row],[OrderQuantity]]</f>
        <v>12808.000000000002</v>
      </c>
      <c r="AF2783">
        <f>MIS[[#This Row],[LTP]]*MIS[[#This Row],[OrderQuantity]]</f>
        <v>9980</v>
      </c>
      <c r="AG2783">
        <f>IF(MIS[[#This Row],[OrderSide]]="SELL",MIS[[#This Row],[VALUE]]-MIS[[#This Row],[LIVE_VALUE]],MIS[[#This Row],[LIVE_VALUE]]-MIS[[#This Row],[VALUE]])</f>
        <v>-2828.0000000000018</v>
      </c>
      <c r="AH2783" t="str" cm="1">
        <f t="array" ref="AH2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3" t="str">
        <f>MIS[[#This Row],[TRADING SYMBOL]]</f>
        <v>SENSEX2552083500CE</v>
      </c>
      <c r="AJ2783" t="str">
        <f>IF(RIGHT(MIS[[#This Row],[Main/Hedge]],4)="MAIN","MAIN","HEDGE")</f>
        <v>MAIN</v>
      </c>
      <c r="AK2783" t="str" cm="1">
        <f t="array" ref="AK2783">_xlfn._xlws.FILTER(Table4[Column1],ISNUMBER(SEARCH(Table4[Column1],MIS[[#This Row],[OrderUniqueIdentifier]])),"")</f>
        <v>MS</v>
      </c>
    </row>
    <row r="2784" spans="1:37" x14ac:dyDescent="0.25">
      <c r="A2784" t="s">
        <v>1374</v>
      </c>
      <c r="B2784" t="s">
        <v>1395</v>
      </c>
      <c r="C2784" t="s">
        <v>6092</v>
      </c>
      <c r="D2784" t="s">
        <v>72</v>
      </c>
      <c r="E2784" t="s">
        <v>126</v>
      </c>
      <c r="F2784" t="s">
        <v>98</v>
      </c>
      <c r="G2784" t="s">
        <v>74</v>
      </c>
      <c r="H2784" t="s">
        <v>75</v>
      </c>
      <c r="I2784" t="s">
        <v>76</v>
      </c>
      <c r="J2784" t="s">
        <v>77</v>
      </c>
      <c r="K2784">
        <v>460</v>
      </c>
      <c r="L2784" t="s">
        <v>77</v>
      </c>
      <c r="M2784" t="s">
        <v>78</v>
      </c>
      <c r="N2784" t="s">
        <v>6093</v>
      </c>
      <c r="O2784" t="s">
        <v>3223</v>
      </c>
      <c r="P2784" t="s">
        <v>3228</v>
      </c>
      <c r="Q2784" t="s">
        <v>127</v>
      </c>
      <c r="R2784" t="s">
        <v>79</v>
      </c>
      <c r="S2784" t="s">
        <v>3964</v>
      </c>
      <c r="T2784" t="s">
        <v>128</v>
      </c>
      <c r="U2784" t="s">
        <v>100</v>
      </c>
      <c r="V2784" t="s">
        <v>80</v>
      </c>
      <c r="W2784">
        <v>83300</v>
      </c>
      <c r="X2784" t="s">
        <v>81</v>
      </c>
      <c r="Y2784">
        <v>460</v>
      </c>
      <c r="Z2784" t="s">
        <v>3224</v>
      </c>
      <c r="AA2784" t="s">
        <v>3231</v>
      </c>
      <c r="AB2784" t="s">
        <v>90</v>
      </c>
      <c r="AC2784" t="s">
        <v>84</v>
      </c>
      <c r="AD2784">
        <f>_xlfn.XLOOKUP(MIS[[#This Row],[TRADING SYMBOL]],[1]Sheet1!$D:$D,[1]Sheet1!$C:$C)</f>
        <v>130.19999999999999</v>
      </c>
      <c r="AE2784">
        <f>MIS[[#This Row],[OrderAverageTradedPrice]]*MIS[[#This Row],[OrderQuantity]]</f>
        <v>76114.999999999622</v>
      </c>
      <c r="AF2784">
        <f>MIS[[#This Row],[LTP]]*MIS[[#This Row],[OrderQuantity]]</f>
        <v>59891.999999999993</v>
      </c>
      <c r="AG2784">
        <f>IF(MIS[[#This Row],[OrderSide]]="SELL",MIS[[#This Row],[VALUE]]-MIS[[#This Row],[LIVE_VALUE]],MIS[[#This Row],[LIVE_VALUE]]-MIS[[#This Row],[VALUE]])</f>
        <v>-16222.999999999629</v>
      </c>
      <c r="AH2784" t="str" cm="1">
        <f t="array" ref="AH2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4" t="str">
        <f>MIS[[#This Row],[TRADING SYMBOL]]</f>
        <v>SENSEX2552083300CE</v>
      </c>
      <c r="AJ2784" t="str">
        <f>IF(RIGHT(MIS[[#This Row],[Main/Hedge]],4)="MAIN","MAIN","HEDGE")</f>
        <v>MAIN</v>
      </c>
      <c r="AK2784" t="str" cm="1">
        <f t="array" ref="AK2784">_xlfn._xlws.FILTER(Table4[Column1],ISNUMBER(SEARCH(Table4[Column1],MIS[[#This Row],[OrderUniqueIdentifier]])),"")</f>
        <v>MS</v>
      </c>
    </row>
    <row r="2785" spans="1:37" x14ac:dyDescent="0.25">
      <c r="A2785" t="s">
        <v>1374</v>
      </c>
      <c r="B2785" t="s">
        <v>1395</v>
      </c>
      <c r="C2785" t="s">
        <v>6094</v>
      </c>
      <c r="D2785" t="s">
        <v>72</v>
      </c>
      <c r="E2785" t="s">
        <v>211</v>
      </c>
      <c r="F2785" t="s">
        <v>98</v>
      </c>
      <c r="G2785" t="s">
        <v>74</v>
      </c>
      <c r="H2785" t="s">
        <v>75</v>
      </c>
      <c r="I2785" t="s">
        <v>76</v>
      </c>
      <c r="J2785" t="s">
        <v>77</v>
      </c>
      <c r="K2785">
        <v>460</v>
      </c>
      <c r="L2785" t="s">
        <v>77</v>
      </c>
      <c r="M2785" t="s">
        <v>78</v>
      </c>
      <c r="N2785" t="s">
        <v>6095</v>
      </c>
      <c r="O2785" t="s">
        <v>3228</v>
      </c>
      <c r="P2785" t="s">
        <v>3228</v>
      </c>
      <c r="Q2785" t="s">
        <v>213</v>
      </c>
      <c r="R2785" t="s">
        <v>79</v>
      </c>
      <c r="S2785" t="s">
        <v>3964</v>
      </c>
      <c r="T2785" t="s">
        <v>214</v>
      </c>
      <c r="U2785" t="s">
        <v>100</v>
      </c>
      <c r="V2785" t="s">
        <v>80</v>
      </c>
      <c r="W2785">
        <v>83400</v>
      </c>
      <c r="X2785" t="s">
        <v>81</v>
      </c>
      <c r="Y2785">
        <v>460</v>
      </c>
      <c r="Z2785" t="s">
        <v>3231</v>
      </c>
      <c r="AA2785" t="s">
        <v>3231</v>
      </c>
      <c r="AB2785" t="s">
        <v>90</v>
      </c>
      <c r="AC2785" t="s">
        <v>84</v>
      </c>
      <c r="AD2785">
        <f>_xlfn.XLOOKUP(MIS[[#This Row],[TRADING SYMBOL]],[1]Sheet1!$D:$D,[1]Sheet1!$C:$C)</f>
        <v>114.3</v>
      </c>
      <c r="AE2785">
        <f>MIS[[#This Row],[OrderAverageTradedPrice]]*MIS[[#This Row],[OrderQuantity]]</f>
        <v>67060.999999999694</v>
      </c>
      <c r="AF2785">
        <f>MIS[[#This Row],[LTP]]*MIS[[#This Row],[OrderQuantity]]</f>
        <v>52578</v>
      </c>
      <c r="AG2785">
        <f>IF(MIS[[#This Row],[OrderSide]]="SELL",MIS[[#This Row],[VALUE]]-MIS[[#This Row],[LIVE_VALUE]],MIS[[#This Row],[LIVE_VALUE]]-MIS[[#This Row],[VALUE]])</f>
        <v>-14482.999999999694</v>
      </c>
      <c r="AH2785" t="str" cm="1">
        <f t="array" ref="AH2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5" t="str">
        <f>MIS[[#This Row],[TRADING SYMBOL]]</f>
        <v>SENSEX2552083400CE</v>
      </c>
      <c r="AJ2785" t="str">
        <f>IF(RIGHT(MIS[[#This Row],[Main/Hedge]],4)="MAIN","MAIN","HEDGE")</f>
        <v>MAIN</v>
      </c>
      <c r="AK2785" t="str" cm="1">
        <f t="array" ref="AK2785">_xlfn._xlws.FILTER(Table4[Column1],ISNUMBER(SEARCH(Table4[Column1],MIS[[#This Row],[OrderUniqueIdentifier]])),"")</f>
        <v>MS</v>
      </c>
    </row>
    <row r="2786" spans="1:37" x14ac:dyDescent="0.25">
      <c r="A2786" t="s">
        <v>1555</v>
      </c>
      <c r="B2786" t="s">
        <v>1556</v>
      </c>
      <c r="C2786" t="s">
        <v>6597</v>
      </c>
      <c r="D2786" t="s">
        <v>72</v>
      </c>
      <c r="E2786" t="s">
        <v>126</v>
      </c>
      <c r="F2786" t="s">
        <v>98</v>
      </c>
      <c r="G2786" t="s">
        <v>74</v>
      </c>
      <c r="H2786" t="s">
        <v>93</v>
      </c>
      <c r="I2786" t="s">
        <v>76</v>
      </c>
      <c r="J2786" t="s">
        <v>6598</v>
      </c>
      <c r="K2786">
        <v>420</v>
      </c>
      <c r="L2786" t="s">
        <v>77</v>
      </c>
      <c r="M2786" t="s">
        <v>78</v>
      </c>
      <c r="N2786" t="s">
        <v>6599</v>
      </c>
      <c r="O2786" t="s">
        <v>3228</v>
      </c>
      <c r="P2786" t="s">
        <v>3228</v>
      </c>
      <c r="Q2786" t="s">
        <v>127</v>
      </c>
      <c r="R2786" t="s">
        <v>79</v>
      </c>
      <c r="S2786" t="s">
        <v>40</v>
      </c>
      <c r="T2786" t="s">
        <v>128</v>
      </c>
      <c r="U2786" t="s">
        <v>100</v>
      </c>
      <c r="V2786" t="s">
        <v>80</v>
      </c>
      <c r="W2786">
        <v>83300</v>
      </c>
      <c r="X2786" t="s">
        <v>81</v>
      </c>
      <c r="Y2786">
        <v>420</v>
      </c>
      <c r="Z2786" t="s">
        <v>3231</v>
      </c>
      <c r="AA2786" t="s">
        <v>3231</v>
      </c>
      <c r="AB2786" t="s">
        <v>90</v>
      </c>
      <c r="AC2786" t="s">
        <v>84</v>
      </c>
      <c r="AD2786">
        <f>_xlfn.XLOOKUP(MIS[[#This Row],[TRADING SYMBOL]],[1]Sheet1!$D:$D,[1]Sheet1!$C:$C)</f>
        <v>130.19999999999999</v>
      </c>
      <c r="AE2786">
        <f>MIS[[#This Row],[OrderAverageTradedPrice]]*MIS[[#This Row],[OrderQuantity]]</f>
        <v>69620.999999999694</v>
      </c>
      <c r="AF2786">
        <f>MIS[[#This Row],[LTP]]*MIS[[#This Row],[OrderQuantity]]</f>
        <v>54683.999999999993</v>
      </c>
      <c r="AG2786">
        <f>IF(MIS[[#This Row],[OrderSide]]="SELL",MIS[[#This Row],[VALUE]]-MIS[[#This Row],[LIVE_VALUE]],MIS[[#This Row],[LIVE_VALUE]]-MIS[[#This Row],[VALUE]])</f>
        <v>-14936.999999999702</v>
      </c>
      <c r="AH2786" t="str" cm="1">
        <f t="array" ref="AH2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6" t="str">
        <f>MIS[[#This Row],[TRADING SYMBOL]]</f>
        <v>SENSEX2552083300CE</v>
      </c>
      <c r="AJ2786" t="str">
        <f>IF(RIGHT(MIS[[#This Row],[Main/Hedge]],4)="MAIN","MAIN","HEDGE")</f>
        <v>MAIN</v>
      </c>
      <c r="AK2786" t="str" cm="1">
        <f t="array" ref="AK2786">_xlfn._xlws.FILTER(Table4[Column1],ISNUMBER(SEARCH(Table4[Column1],MIS[[#This Row],[OrderUniqueIdentifier]])),"")</f>
        <v>MS</v>
      </c>
    </row>
    <row r="2787" spans="1:37" x14ac:dyDescent="0.25">
      <c r="A2787" t="s">
        <v>1555</v>
      </c>
      <c r="B2787" t="s">
        <v>1577</v>
      </c>
      <c r="C2787" t="s">
        <v>6683</v>
      </c>
      <c r="D2787" t="s">
        <v>72</v>
      </c>
      <c r="E2787" t="s">
        <v>126</v>
      </c>
      <c r="F2787" t="s">
        <v>98</v>
      </c>
      <c r="G2787" t="s">
        <v>74</v>
      </c>
      <c r="H2787" t="s">
        <v>93</v>
      </c>
      <c r="I2787" t="s">
        <v>76</v>
      </c>
      <c r="J2787" t="s">
        <v>6684</v>
      </c>
      <c r="K2787">
        <v>360</v>
      </c>
      <c r="L2787" t="s">
        <v>77</v>
      </c>
      <c r="M2787" t="s">
        <v>78</v>
      </c>
      <c r="N2787" t="s">
        <v>6685</v>
      </c>
      <c r="O2787" t="s">
        <v>3223</v>
      </c>
      <c r="P2787" t="s">
        <v>3228</v>
      </c>
      <c r="Q2787" t="s">
        <v>127</v>
      </c>
      <c r="R2787" t="s">
        <v>79</v>
      </c>
      <c r="S2787" t="s">
        <v>40</v>
      </c>
      <c r="T2787" t="s">
        <v>128</v>
      </c>
      <c r="U2787" t="s">
        <v>100</v>
      </c>
      <c r="V2787" t="s">
        <v>80</v>
      </c>
      <c r="W2787">
        <v>83300</v>
      </c>
      <c r="X2787" t="s">
        <v>81</v>
      </c>
      <c r="Y2787">
        <v>360</v>
      </c>
      <c r="Z2787" t="s">
        <v>3224</v>
      </c>
      <c r="AA2787" t="s">
        <v>3231</v>
      </c>
      <c r="AB2787" t="s">
        <v>90</v>
      </c>
      <c r="AC2787" t="s">
        <v>84</v>
      </c>
      <c r="AD2787">
        <f>_xlfn.XLOOKUP(MIS[[#This Row],[TRADING SYMBOL]],[1]Sheet1!$D:$D,[1]Sheet1!$C:$C)</f>
        <v>130.19999999999999</v>
      </c>
      <c r="AE2787">
        <f>MIS[[#This Row],[OrderAverageTradedPrice]]*MIS[[#This Row],[OrderQuantity]]</f>
        <v>59715</v>
      </c>
      <c r="AF2787">
        <f>MIS[[#This Row],[LTP]]*MIS[[#This Row],[OrderQuantity]]</f>
        <v>46871.999999999993</v>
      </c>
      <c r="AG2787">
        <f>IF(MIS[[#This Row],[OrderSide]]="SELL",MIS[[#This Row],[VALUE]]-MIS[[#This Row],[LIVE_VALUE]],MIS[[#This Row],[LIVE_VALUE]]-MIS[[#This Row],[VALUE]])</f>
        <v>-12843.000000000007</v>
      </c>
      <c r="AH2787" t="str" cm="1">
        <f t="array" ref="AH2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7" t="str">
        <f>MIS[[#This Row],[TRADING SYMBOL]]</f>
        <v>SENSEX2552083300CE</v>
      </c>
      <c r="AJ2787" t="str">
        <f>IF(RIGHT(MIS[[#This Row],[Main/Hedge]],4)="MAIN","MAIN","HEDGE")</f>
        <v>MAIN</v>
      </c>
      <c r="AK2787" t="str" cm="1">
        <f t="array" ref="AK2787">_xlfn._xlws.FILTER(Table4[Column1],ISNUMBER(SEARCH(Table4[Column1],MIS[[#This Row],[OrderUniqueIdentifier]])),"")</f>
        <v>MS</v>
      </c>
    </row>
    <row r="2788" spans="1:37" x14ac:dyDescent="0.25">
      <c r="A2788" t="s">
        <v>1555</v>
      </c>
      <c r="B2788" t="s">
        <v>1577</v>
      </c>
      <c r="C2788" t="s">
        <v>6686</v>
      </c>
      <c r="D2788" t="s">
        <v>72</v>
      </c>
      <c r="E2788" t="s">
        <v>211</v>
      </c>
      <c r="F2788" t="s">
        <v>98</v>
      </c>
      <c r="G2788" t="s">
        <v>74</v>
      </c>
      <c r="H2788" t="s">
        <v>93</v>
      </c>
      <c r="I2788" t="s">
        <v>76</v>
      </c>
      <c r="J2788" t="s">
        <v>6687</v>
      </c>
      <c r="K2788">
        <v>360</v>
      </c>
      <c r="L2788" t="s">
        <v>77</v>
      </c>
      <c r="M2788" t="s">
        <v>78</v>
      </c>
      <c r="N2788" t="s">
        <v>6688</v>
      </c>
      <c r="O2788" t="s">
        <v>3228</v>
      </c>
      <c r="P2788" t="s">
        <v>3228</v>
      </c>
      <c r="Q2788" t="s">
        <v>213</v>
      </c>
      <c r="R2788" t="s">
        <v>79</v>
      </c>
      <c r="S2788" t="s">
        <v>40</v>
      </c>
      <c r="T2788" t="s">
        <v>214</v>
      </c>
      <c r="U2788" t="s">
        <v>100</v>
      </c>
      <c r="V2788" t="s">
        <v>80</v>
      </c>
      <c r="W2788">
        <v>83400</v>
      </c>
      <c r="X2788" t="s">
        <v>81</v>
      </c>
      <c r="Y2788">
        <v>360</v>
      </c>
      <c r="Z2788" t="s">
        <v>3231</v>
      </c>
      <c r="AA2788" t="s">
        <v>3231</v>
      </c>
      <c r="AB2788" t="s">
        <v>90</v>
      </c>
      <c r="AC2788" t="s">
        <v>84</v>
      </c>
      <c r="AD2788">
        <f>_xlfn.XLOOKUP(MIS[[#This Row],[TRADING SYMBOL]],[1]Sheet1!$D:$D,[1]Sheet1!$C:$C)</f>
        <v>114.3</v>
      </c>
      <c r="AE2788">
        <f>MIS[[#This Row],[OrderAverageTradedPrice]]*MIS[[#This Row],[OrderQuantity]]</f>
        <v>52544.999999999884</v>
      </c>
      <c r="AF2788">
        <f>MIS[[#This Row],[LTP]]*MIS[[#This Row],[OrderQuantity]]</f>
        <v>41148</v>
      </c>
      <c r="AG2788">
        <f>IF(MIS[[#This Row],[OrderSide]]="SELL",MIS[[#This Row],[VALUE]]-MIS[[#This Row],[LIVE_VALUE]],MIS[[#This Row],[LIVE_VALUE]]-MIS[[#This Row],[VALUE]])</f>
        <v>-11396.999999999884</v>
      </c>
      <c r="AH2788" t="str" cm="1">
        <f t="array" ref="AH2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8" t="str">
        <f>MIS[[#This Row],[TRADING SYMBOL]]</f>
        <v>SENSEX2552083400CE</v>
      </c>
      <c r="AJ2788" t="str">
        <f>IF(RIGHT(MIS[[#This Row],[Main/Hedge]],4)="MAIN","MAIN","HEDGE")</f>
        <v>MAIN</v>
      </c>
      <c r="AK2788" t="str" cm="1">
        <f t="array" ref="AK2788">_xlfn._xlws.FILTER(Table4[Column1],ISNUMBER(SEARCH(Table4[Column1],MIS[[#This Row],[OrderUniqueIdentifier]])),"")</f>
        <v>MS</v>
      </c>
    </row>
    <row r="2789" spans="1:37" x14ac:dyDescent="0.25">
      <c r="A2789" t="s">
        <v>1555</v>
      </c>
      <c r="B2789" t="s">
        <v>1577</v>
      </c>
      <c r="C2789" t="s">
        <v>6689</v>
      </c>
      <c r="D2789" t="s">
        <v>72</v>
      </c>
      <c r="E2789" t="s">
        <v>744</v>
      </c>
      <c r="F2789" t="s">
        <v>98</v>
      </c>
      <c r="G2789" t="s">
        <v>74</v>
      </c>
      <c r="H2789" t="s">
        <v>93</v>
      </c>
      <c r="I2789" t="s">
        <v>76</v>
      </c>
      <c r="J2789" t="s">
        <v>6690</v>
      </c>
      <c r="K2789">
        <v>360</v>
      </c>
      <c r="L2789" t="s">
        <v>77</v>
      </c>
      <c r="M2789" t="s">
        <v>78</v>
      </c>
      <c r="N2789" t="s">
        <v>6691</v>
      </c>
      <c r="O2789" t="s">
        <v>3228</v>
      </c>
      <c r="P2789" t="s">
        <v>3228</v>
      </c>
      <c r="Q2789" t="s">
        <v>747</v>
      </c>
      <c r="R2789" t="s">
        <v>79</v>
      </c>
      <c r="S2789" t="s">
        <v>40</v>
      </c>
      <c r="T2789" t="s">
        <v>748</v>
      </c>
      <c r="U2789" t="s">
        <v>100</v>
      </c>
      <c r="V2789" t="s">
        <v>80</v>
      </c>
      <c r="W2789">
        <v>83500</v>
      </c>
      <c r="X2789" t="s">
        <v>81</v>
      </c>
      <c r="Y2789">
        <v>360</v>
      </c>
      <c r="Z2789" t="s">
        <v>3231</v>
      </c>
      <c r="AA2789" t="s">
        <v>3231</v>
      </c>
      <c r="AB2789" t="s">
        <v>90</v>
      </c>
      <c r="AC2789" t="s">
        <v>84</v>
      </c>
      <c r="AD2789">
        <f>_xlfn.XLOOKUP(MIS[[#This Row],[TRADING SYMBOL]],[1]Sheet1!$D:$D,[1]Sheet1!$C:$C)</f>
        <v>99.8</v>
      </c>
      <c r="AE2789">
        <f>MIS[[#This Row],[OrderAverageTradedPrice]]*MIS[[#This Row],[OrderQuantity]]</f>
        <v>46176.99999999984</v>
      </c>
      <c r="AF2789">
        <f>MIS[[#This Row],[LTP]]*MIS[[#This Row],[OrderQuantity]]</f>
        <v>35928</v>
      </c>
      <c r="AG2789">
        <f>IF(MIS[[#This Row],[OrderSide]]="SELL",MIS[[#This Row],[VALUE]]-MIS[[#This Row],[LIVE_VALUE]],MIS[[#This Row],[LIVE_VALUE]]-MIS[[#This Row],[VALUE]])</f>
        <v>-10248.99999999984</v>
      </c>
      <c r="AH2789" t="str" cm="1">
        <f t="array" ref="AH2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9" t="str">
        <f>MIS[[#This Row],[TRADING SYMBOL]]</f>
        <v>SENSEX2552083500CE</v>
      </c>
      <c r="AJ2789" t="str">
        <f>IF(RIGHT(MIS[[#This Row],[Main/Hedge]],4)="MAIN","MAIN","HEDGE")</f>
        <v>MAIN</v>
      </c>
      <c r="AK2789" t="str" cm="1">
        <f t="array" ref="AK2789">_xlfn._xlws.FILTER(Table4[Column1],ISNUMBER(SEARCH(Table4[Column1],MIS[[#This Row],[OrderUniqueIdentifier]])),"")</f>
        <v>MS</v>
      </c>
    </row>
    <row r="2790" spans="1:37" x14ac:dyDescent="0.25">
      <c r="A2790" t="s">
        <v>1555</v>
      </c>
      <c r="B2790" t="s">
        <v>1589</v>
      </c>
      <c r="C2790" t="s">
        <v>6725</v>
      </c>
      <c r="D2790" t="s">
        <v>72</v>
      </c>
      <c r="E2790" t="s">
        <v>126</v>
      </c>
      <c r="F2790" t="s">
        <v>98</v>
      </c>
      <c r="G2790" t="s">
        <v>74</v>
      </c>
      <c r="H2790" t="s">
        <v>93</v>
      </c>
      <c r="I2790" t="s">
        <v>76</v>
      </c>
      <c r="J2790" t="s">
        <v>5948</v>
      </c>
      <c r="K2790">
        <v>80</v>
      </c>
      <c r="L2790" t="s">
        <v>77</v>
      </c>
      <c r="M2790" t="s">
        <v>78</v>
      </c>
      <c r="N2790" t="s">
        <v>5949</v>
      </c>
      <c r="O2790" t="s">
        <v>3223</v>
      </c>
      <c r="P2790" t="s">
        <v>3228</v>
      </c>
      <c r="Q2790" t="s">
        <v>127</v>
      </c>
      <c r="R2790" t="s">
        <v>79</v>
      </c>
      <c r="S2790" t="s">
        <v>40</v>
      </c>
      <c r="T2790" t="s">
        <v>128</v>
      </c>
      <c r="U2790" t="s">
        <v>100</v>
      </c>
      <c r="V2790" t="s">
        <v>80</v>
      </c>
      <c r="W2790">
        <v>83300</v>
      </c>
      <c r="X2790" t="s">
        <v>81</v>
      </c>
      <c r="Y2790">
        <v>80</v>
      </c>
      <c r="Z2790" t="s">
        <v>3224</v>
      </c>
      <c r="AA2790" t="s">
        <v>3231</v>
      </c>
      <c r="AB2790" t="s">
        <v>90</v>
      </c>
      <c r="AC2790" t="s">
        <v>84</v>
      </c>
      <c r="AD2790">
        <f>_xlfn.XLOOKUP(MIS[[#This Row],[TRADING SYMBOL]],[1]Sheet1!$D:$D,[1]Sheet1!$C:$C)</f>
        <v>130.19999999999999</v>
      </c>
      <c r="AE2790">
        <f>MIS[[#This Row],[OrderAverageTradedPrice]]*MIS[[#This Row],[OrderQuantity]]</f>
        <v>13234</v>
      </c>
      <c r="AF2790">
        <f>MIS[[#This Row],[LTP]]*MIS[[#This Row],[OrderQuantity]]</f>
        <v>10416</v>
      </c>
      <c r="AG2790">
        <f>IF(MIS[[#This Row],[OrderSide]]="SELL",MIS[[#This Row],[VALUE]]-MIS[[#This Row],[LIVE_VALUE]],MIS[[#This Row],[LIVE_VALUE]]-MIS[[#This Row],[VALUE]])</f>
        <v>-2818</v>
      </c>
      <c r="AH2790" t="str" cm="1">
        <f t="array" ref="AH2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0" t="str">
        <f>MIS[[#This Row],[TRADING SYMBOL]]</f>
        <v>SENSEX2552083300CE</v>
      </c>
      <c r="AJ2790" t="str">
        <f>IF(RIGHT(MIS[[#This Row],[Main/Hedge]],4)="MAIN","MAIN","HEDGE")</f>
        <v>MAIN</v>
      </c>
      <c r="AK2790" t="str" cm="1">
        <f t="array" ref="AK2790">_xlfn._xlws.FILTER(Table4[Column1],ISNUMBER(SEARCH(Table4[Column1],MIS[[#This Row],[OrderUniqueIdentifier]])),"")</f>
        <v>MS</v>
      </c>
    </row>
    <row r="2791" spans="1:37" x14ac:dyDescent="0.25">
      <c r="A2791" t="s">
        <v>1555</v>
      </c>
      <c r="B2791" t="s">
        <v>1589</v>
      </c>
      <c r="C2791" t="s">
        <v>6726</v>
      </c>
      <c r="D2791" t="s">
        <v>72</v>
      </c>
      <c r="E2791" t="s">
        <v>211</v>
      </c>
      <c r="F2791" t="s">
        <v>98</v>
      </c>
      <c r="G2791" t="s">
        <v>74</v>
      </c>
      <c r="H2791" t="s">
        <v>93</v>
      </c>
      <c r="I2791" t="s">
        <v>76</v>
      </c>
      <c r="J2791" t="s">
        <v>693</v>
      </c>
      <c r="K2791">
        <v>80</v>
      </c>
      <c r="L2791" t="s">
        <v>77</v>
      </c>
      <c r="M2791" t="s">
        <v>78</v>
      </c>
      <c r="N2791" t="s">
        <v>6727</v>
      </c>
      <c r="O2791" t="s">
        <v>3228</v>
      </c>
      <c r="P2791" t="s">
        <v>3228</v>
      </c>
      <c r="Q2791" t="s">
        <v>213</v>
      </c>
      <c r="R2791" t="s">
        <v>79</v>
      </c>
      <c r="S2791" t="s">
        <v>40</v>
      </c>
      <c r="T2791" t="s">
        <v>214</v>
      </c>
      <c r="U2791" t="s">
        <v>100</v>
      </c>
      <c r="V2791" t="s">
        <v>80</v>
      </c>
      <c r="W2791">
        <v>83400</v>
      </c>
      <c r="X2791" t="s">
        <v>81</v>
      </c>
      <c r="Y2791">
        <v>80</v>
      </c>
      <c r="Z2791" t="s">
        <v>3231</v>
      </c>
      <c r="AA2791" t="s">
        <v>3231</v>
      </c>
      <c r="AB2791" t="s">
        <v>90</v>
      </c>
      <c r="AC2791" t="s">
        <v>84</v>
      </c>
      <c r="AD2791">
        <f>_xlfn.XLOOKUP(MIS[[#This Row],[TRADING SYMBOL]],[1]Sheet1!$D:$D,[1]Sheet1!$C:$C)</f>
        <v>114.3</v>
      </c>
      <c r="AE2791">
        <f>MIS[[#This Row],[OrderAverageTradedPrice]]*MIS[[#This Row],[OrderQuantity]]</f>
        <v>11642</v>
      </c>
      <c r="AF2791">
        <f>MIS[[#This Row],[LTP]]*MIS[[#This Row],[OrderQuantity]]</f>
        <v>9144</v>
      </c>
      <c r="AG2791">
        <f>IF(MIS[[#This Row],[OrderSide]]="SELL",MIS[[#This Row],[VALUE]]-MIS[[#This Row],[LIVE_VALUE]],MIS[[#This Row],[LIVE_VALUE]]-MIS[[#This Row],[VALUE]])</f>
        <v>-2498</v>
      </c>
      <c r="AH2791" t="str" cm="1">
        <f t="array" ref="AH2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1" t="str">
        <f>MIS[[#This Row],[TRADING SYMBOL]]</f>
        <v>SENSEX2552083400CE</v>
      </c>
      <c r="AJ2791" t="str">
        <f>IF(RIGHT(MIS[[#This Row],[Main/Hedge]],4)="MAIN","MAIN","HEDGE")</f>
        <v>MAIN</v>
      </c>
      <c r="AK2791" t="str" cm="1">
        <f t="array" ref="AK2791">_xlfn._xlws.FILTER(Table4[Column1],ISNUMBER(SEARCH(Table4[Column1],MIS[[#This Row],[OrderUniqueIdentifier]])),"")</f>
        <v>MS</v>
      </c>
    </row>
    <row r="2792" spans="1:37" x14ac:dyDescent="0.25">
      <c r="A2792" t="s">
        <v>1555</v>
      </c>
      <c r="B2792" t="s">
        <v>1589</v>
      </c>
      <c r="C2792" t="s">
        <v>6728</v>
      </c>
      <c r="D2792" t="s">
        <v>72</v>
      </c>
      <c r="E2792" t="s">
        <v>744</v>
      </c>
      <c r="F2792" t="s">
        <v>98</v>
      </c>
      <c r="G2792" t="s">
        <v>74</v>
      </c>
      <c r="H2792" t="s">
        <v>93</v>
      </c>
      <c r="I2792" t="s">
        <v>76</v>
      </c>
      <c r="J2792" t="s">
        <v>374</v>
      </c>
      <c r="K2792">
        <v>80</v>
      </c>
      <c r="L2792" t="s">
        <v>77</v>
      </c>
      <c r="M2792" t="s">
        <v>78</v>
      </c>
      <c r="N2792" t="s">
        <v>6729</v>
      </c>
      <c r="O2792" t="s">
        <v>3228</v>
      </c>
      <c r="P2792" t="s">
        <v>3228</v>
      </c>
      <c r="Q2792" t="s">
        <v>747</v>
      </c>
      <c r="R2792" t="s">
        <v>79</v>
      </c>
      <c r="S2792" t="s">
        <v>40</v>
      </c>
      <c r="T2792" t="s">
        <v>748</v>
      </c>
      <c r="U2792" t="s">
        <v>100</v>
      </c>
      <c r="V2792" t="s">
        <v>80</v>
      </c>
      <c r="W2792">
        <v>83500</v>
      </c>
      <c r="X2792" t="s">
        <v>81</v>
      </c>
      <c r="Y2792">
        <v>80</v>
      </c>
      <c r="Z2792" t="s">
        <v>3231</v>
      </c>
      <c r="AA2792" t="s">
        <v>3231</v>
      </c>
      <c r="AB2792" t="s">
        <v>90</v>
      </c>
      <c r="AC2792" t="s">
        <v>84</v>
      </c>
      <c r="AD2792">
        <f>_xlfn.XLOOKUP(MIS[[#This Row],[TRADING SYMBOL]],[1]Sheet1!$D:$D,[1]Sheet1!$C:$C)</f>
        <v>99.8</v>
      </c>
      <c r="AE2792">
        <f>MIS[[#This Row],[OrderAverageTradedPrice]]*MIS[[#This Row],[OrderQuantity]]</f>
        <v>10250</v>
      </c>
      <c r="AF2792">
        <f>MIS[[#This Row],[LTP]]*MIS[[#This Row],[OrderQuantity]]</f>
        <v>7984</v>
      </c>
      <c r="AG2792">
        <f>IF(MIS[[#This Row],[OrderSide]]="SELL",MIS[[#This Row],[VALUE]]-MIS[[#This Row],[LIVE_VALUE]],MIS[[#This Row],[LIVE_VALUE]]-MIS[[#This Row],[VALUE]])</f>
        <v>-2266</v>
      </c>
      <c r="AH2792" t="str" cm="1">
        <f t="array" ref="AH2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2" t="str">
        <f>MIS[[#This Row],[TRADING SYMBOL]]</f>
        <v>SENSEX2552083500CE</v>
      </c>
      <c r="AJ2792" t="str">
        <f>IF(RIGHT(MIS[[#This Row],[Main/Hedge]],4)="MAIN","MAIN","HEDGE")</f>
        <v>MAIN</v>
      </c>
      <c r="AK2792" t="str" cm="1">
        <f t="array" ref="AK2792">_xlfn._xlws.FILTER(Table4[Column1],ISNUMBER(SEARCH(Table4[Column1],MIS[[#This Row],[OrderUniqueIdentifier]])),"")</f>
        <v>MS</v>
      </c>
    </row>
    <row r="2793" spans="1:37" x14ac:dyDescent="0.25">
      <c r="A2793" t="s">
        <v>1555</v>
      </c>
      <c r="B2793" t="s">
        <v>1648</v>
      </c>
      <c r="C2793" t="s">
        <v>6909</v>
      </c>
      <c r="D2793" t="s">
        <v>72</v>
      </c>
      <c r="E2793" t="s">
        <v>126</v>
      </c>
      <c r="F2793" t="s">
        <v>98</v>
      </c>
      <c r="G2793" t="s">
        <v>74</v>
      </c>
      <c r="H2793" t="s">
        <v>93</v>
      </c>
      <c r="I2793" t="s">
        <v>76</v>
      </c>
      <c r="J2793" t="s">
        <v>4457</v>
      </c>
      <c r="K2793">
        <v>80</v>
      </c>
      <c r="L2793" t="s">
        <v>77</v>
      </c>
      <c r="M2793" t="s">
        <v>78</v>
      </c>
      <c r="N2793" t="s">
        <v>6910</v>
      </c>
      <c r="O2793" t="s">
        <v>3228</v>
      </c>
      <c r="P2793" t="s">
        <v>3228</v>
      </c>
      <c r="Q2793" t="s">
        <v>127</v>
      </c>
      <c r="R2793" t="s">
        <v>79</v>
      </c>
      <c r="S2793" t="s">
        <v>40</v>
      </c>
      <c r="T2793" t="s">
        <v>128</v>
      </c>
      <c r="U2793" t="s">
        <v>100</v>
      </c>
      <c r="V2793" t="s">
        <v>80</v>
      </c>
      <c r="W2793">
        <v>83300</v>
      </c>
      <c r="X2793" t="s">
        <v>81</v>
      </c>
      <c r="Y2793">
        <v>80</v>
      </c>
      <c r="Z2793" t="s">
        <v>3231</v>
      </c>
      <c r="AA2793" t="s">
        <v>3231</v>
      </c>
      <c r="AB2793" t="s">
        <v>90</v>
      </c>
      <c r="AC2793" t="s">
        <v>84</v>
      </c>
      <c r="AD2793">
        <f>_xlfn.XLOOKUP(MIS[[#This Row],[TRADING SYMBOL]],[1]Sheet1!$D:$D,[1]Sheet1!$C:$C)</f>
        <v>130.19999999999999</v>
      </c>
      <c r="AE2793">
        <f>MIS[[#This Row],[OrderAverageTradedPrice]]*MIS[[#This Row],[OrderQuantity]]</f>
        <v>13265</v>
      </c>
      <c r="AF2793">
        <f>MIS[[#This Row],[LTP]]*MIS[[#This Row],[OrderQuantity]]</f>
        <v>10416</v>
      </c>
      <c r="AG2793">
        <f>IF(MIS[[#This Row],[OrderSide]]="SELL",MIS[[#This Row],[VALUE]]-MIS[[#This Row],[LIVE_VALUE]],MIS[[#This Row],[LIVE_VALUE]]-MIS[[#This Row],[VALUE]])</f>
        <v>-2849</v>
      </c>
      <c r="AH2793" t="str" cm="1">
        <f t="array" ref="AH2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3" t="str">
        <f>MIS[[#This Row],[TRADING SYMBOL]]</f>
        <v>SENSEX2552083300CE</v>
      </c>
      <c r="AJ2793" t="str">
        <f>IF(RIGHT(MIS[[#This Row],[Main/Hedge]],4)="MAIN","MAIN","HEDGE")</f>
        <v>MAIN</v>
      </c>
      <c r="AK2793" t="str" cm="1">
        <f t="array" ref="AK2793">_xlfn._xlws.FILTER(Table4[Column1],ISNUMBER(SEARCH(Table4[Column1],MIS[[#This Row],[OrderUniqueIdentifier]])),"")</f>
        <v>MS</v>
      </c>
    </row>
    <row r="2794" spans="1:37" x14ac:dyDescent="0.25">
      <c r="A2794" t="s">
        <v>71</v>
      </c>
      <c r="B2794" t="s">
        <v>454</v>
      </c>
      <c r="C2794" t="s">
        <v>5817</v>
      </c>
      <c r="D2794" t="s">
        <v>72</v>
      </c>
      <c r="E2794" t="s">
        <v>172</v>
      </c>
      <c r="F2794" t="s">
        <v>98</v>
      </c>
      <c r="G2794" t="s">
        <v>74</v>
      </c>
      <c r="H2794" t="s">
        <v>75</v>
      </c>
      <c r="I2794" t="s">
        <v>76</v>
      </c>
      <c r="J2794" t="s">
        <v>77</v>
      </c>
      <c r="K2794">
        <v>40</v>
      </c>
      <c r="L2794" t="s">
        <v>77</v>
      </c>
      <c r="M2794" t="s">
        <v>78</v>
      </c>
      <c r="N2794" t="s">
        <v>4828</v>
      </c>
      <c r="O2794" t="s">
        <v>3228</v>
      </c>
      <c r="P2794" t="s">
        <v>3236</v>
      </c>
      <c r="Q2794" t="s">
        <v>173</v>
      </c>
      <c r="R2794" t="s">
        <v>79</v>
      </c>
      <c r="S2794" t="s">
        <v>40</v>
      </c>
      <c r="T2794" t="s">
        <v>174</v>
      </c>
      <c r="U2794" t="s">
        <v>100</v>
      </c>
      <c r="V2794" t="s">
        <v>80</v>
      </c>
      <c r="W2794">
        <v>81200</v>
      </c>
      <c r="X2794" t="s">
        <v>85</v>
      </c>
      <c r="Y2794">
        <v>40</v>
      </c>
      <c r="Z2794" t="s">
        <v>3231</v>
      </c>
      <c r="AA2794" t="s">
        <v>353</v>
      </c>
      <c r="AB2794" t="s">
        <v>107</v>
      </c>
      <c r="AC2794" t="s">
        <v>84</v>
      </c>
      <c r="AD2794">
        <f>_xlfn.XLOOKUP(MIS[[#This Row],[TRADING SYMBOL]],[1]Sheet1!$D:$D,[1]Sheet1!$C:$C)</f>
        <v>110.75</v>
      </c>
      <c r="AE2794">
        <f>MIS[[#This Row],[OrderAverageTradedPrice]]*MIS[[#This Row],[OrderQuantity]]</f>
        <v>7499</v>
      </c>
      <c r="AF2794">
        <f>MIS[[#This Row],[LTP]]*MIS[[#This Row],[OrderQuantity]]</f>
        <v>4430</v>
      </c>
      <c r="AG2794">
        <f>IF(MIS[[#This Row],[OrderSide]]="SELL",MIS[[#This Row],[VALUE]]-MIS[[#This Row],[LIVE_VALUE]],MIS[[#This Row],[LIVE_VALUE]]-MIS[[#This Row],[VALUE]])</f>
        <v>-3069</v>
      </c>
      <c r="AH2794" t="str" cm="1">
        <f t="array" ref="AH2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4" t="str">
        <f>MIS[[#This Row],[TRADING SYMBOL]]</f>
        <v>SENSEX2552081200PE</v>
      </c>
      <c r="AJ2794" t="str">
        <f>IF(RIGHT(MIS[[#This Row],[Main/Hedge]],4)="MAIN","MAIN","HEDGE")</f>
        <v>MAIN</v>
      </c>
      <c r="AK2794" t="str" cm="1">
        <f t="array" ref="AK2794">_xlfn._xlws.FILTER(Table4[Column1],ISNUMBER(SEARCH(Table4[Column1],MIS[[#This Row],[OrderUniqueIdentifier]])),"")</f>
        <v>MS</v>
      </c>
    </row>
    <row r="2795" spans="1:37" x14ac:dyDescent="0.25">
      <c r="A2795" t="s">
        <v>71</v>
      </c>
      <c r="B2795" t="s">
        <v>482</v>
      </c>
      <c r="C2795" t="s">
        <v>3234</v>
      </c>
      <c r="D2795" t="s">
        <v>72</v>
      </c>
      <c r="E2795" t="s">
        <v>172</v>
      </c>
      <c r="F2795" t="s">
        <v>98</v>
      </c>
      <c r="G2795" t="s">
        <v>74</v>
      </c>
      <c r="H2795" t="s">
        <v>75</v>
      </c>
      <c r="I2795" t="s">
        <v>76</v>
      </c>
      <c r="J2795" t="s">
        <v>77</v>
      </c>
      <c r="K2795">
        <v>40</v>
      </c>
      <c r="L2795" t="s">
        <v>77</v>
      </c>
      <c r="M2795" t="s">
        <v>78</v>
      </c>
      <c r="N2795" t="s">
        <v>3235</v>
      </c>
      <c r="O2795" t="s">
        <v>3228</v>
      </c>
      <c r="P2795" t="s">
        <v>3236</v>
      </c>
      <c r="Q2795" t="s">
        <v>173</v>
      </c>
      <c r="R2795" t="s">
        <v>79</v>
      </c>
      <c r="S2795" t="s">
        <v>40</v>
      </c>
      <c r="T2795" t="s">
        <v>174</v>
      </c>
      <c r="U2795" t="s">
        <v>100</v>
      </c>
      <c r="V2795" t="s">
        <v>80</v>
      </c>
      <c r="W2795">
        <v>81200</v>
      </c>
      <c r="X2795" t="s">
        <v>85</v>
      </c>
      <c r="Y2795">
        <v>40</v>
      </c>
      <c r="Z2795" t="s">
        <v>3231</v>
      </c>
      <c r="AA2795" t="s">
        <v>353</v>
      </c>
      <c r="AB2795" t="s">
        <v>107</v>
      </c>
      <c r="AC2795" t="s">
        <v>84</v>
      </c>
      <c r="AD2795">
        <f>_xlfn.XLOOKUP(MIS[[#This Row],[TRADING SYMBOL]],[1]Sheet1!$D:$D,[1]Sheet1!$C:$C)</f>
        <v>110.75</v>
      </c>
      <c r="AE2795">
        <f>MIS[[#This Row],[OrderAverageTradedPrice]]*MIS[[#This Row],[OrderQuantity]]</f>
        <v>7500</v>
      </c>
      <c r="AF2795">
        <f>MIS[[#This Row],[LTP]]*MIS[[#This Row],[OrderQuantity]]</f>
        <v>4430</v>
      </c>
      <c r="AG2795">
        <f>IF(MIS[[#This Row],[OrderSide]]="SELL",MIS[[#This Row],[VALUE]]-MIS[[#This Row],[LIVE_VALUE]],MIS[[#This Row],[LIVE_VALUE]]-MIS[[#This Row],[VALUE]])</f>
        <v>-3070</v>
      </c>
      <c r="AH2795" t="str" cm="1">
        <f t="array" ref="AH2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5" t="str">
        <f>MIS[[#This Row],[TRADING SYMBOL]]</f>
        <v>SENSEX2552081200PE</v>
      </c>
      <c r="AJ2795" t="str">
        <f>IF(RIGHT(MIS[[#This Row],[Main/Hedge]],4)="MAIN","MAIN","HEDGE")</f>
        <v>MAIN</v>
      </c>
      <c r="AK2795" t="str" cm="1">
        <f t="array" ref="AK2795">_xlfn._xlws.FILTER(Table4[Column1],ISNUMBER(SEARCH(Table4[Column1],MIS[[#This Row],[OrderUniqueIdentifier]])),"")</f>
        <v>MS</v>
      </c>
    </row>
    <row r="2796" spans="1:37" x14ac:dyDescent="0.25">
      <c r="A2796" t="s">
        <v>71</v>
      </c>
      <c r="B2796" t="s">
        <v>540</v>
      </c>
      <c r="C2796" t="s">
        <v>3385</v>
      </c>
      <c r="D2796" t="s">
        <v>72</v>
      </c>
      <c r="E2796" t="s">
        <v>172</v>
      </c>
      <c r="F2796" t="s">
        <v>98</v>
      </c>
      <c r="G2796" t="s">
        <v>74</v>
      </c>
      <c r="H2796" t="s">
        <v>75</v>
      </c>
      <c r="I2796" t="s">
        <v>76</v>
      </c>
      <c r="J2796" t="s">
        <v>77</v>
      </c>
      <c r="K2796">
        <v>40</v>
      </c>
      <c r="L2796" t="s">
        <v>77</v>
      </c>
      <c r="M2796" t="s">
        <v>78</v>
      </c>
      <c r="N2796" t="s">
        <v>3386</v>
      </c>
      <c r="O2796" t="s">
        <v>3236</v>
      </c>
      <c r="P2796" t="s">
        <v>3236</v>
      </c>
      <c r="Q2796" t="s">
        <v>173</v>
      </c>
      <c r="R2796" t="s">
        <v>79</v>
      </c>
      <c r="S2796" t="s">
        <v>40</v>
      </c>
      <c r="T2796" t="s">
        <v>174</v>
      </c>
      <c r="U2796" t="s">
        <v>100</v>
      </c>
      <c r="V2796" t="s">
        <v>80</v>
      </c>
      <c r="W2796">
        <v>81200</v>
      </c>
      <c r="X2796" t="s">
        <v>85</v>
      </c>
      <c r="Y2796">
        <v>40</v>
      </c>
      <c r="Z2796" t="s">
        <v>353</v>
      </c>
      <c r="AA2796" t="s">
        <v>353</v>
      </c>
      <c r="AB2796" t="s">
        <v>107</v>
      </c>
      <c r="AC2796" t="s">
        <v>84</v>
      </c>
      <c r="AD2796">
        <f>_xlfn.XLOOKUP(MIS[[#This Row],[TRADING SYMBOL]],[1]Sheet1!$D:$D,[1]Sheet1!$C:$C)</f>
        <v>110.75</v>
      </c>
      <c r="AE2796">
        <f>MIS[[#This Row],[OrderAverageTradedPrice]]*MIS[[#This Row],[OrderQuantity]]</f>
        <v>7503</v>
      </c>
      <c r="AF2796">
        <f>MIS[[#This Row],[LTP]]*MIS[[#This Row],[OrderQuantity]]</f>
        <v>4430</v>
      </c>
      <c r="AG2796">
        <f>IF(MIS[[#This Row],[OrderSide]]="SELL",MIS[[#This Row],[VALUE]]-MIS[[#This Row],[LIVE_VALUE]],MIS[[#This Row],[LIVE_VALUE]]-MIS[[#This Row],[VALUE]])</f>
        <v>-3073</v>
      </c>
      <c r="AH2796" t="str" cm="1">
        <f t="array" ref="AH2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6" t="str">
        <f>MIS[[#This Row],[TRADING SYMBOL]]</f>
        <v>SENSEX2552081200PE</v>
      </c>
      <c r="AJ2796" t="str">
        <f>IF(RIGHT(MIS[[#This Row],[Main/Hedge]],4)="MAIN","MAIN","HEDGE")</f>
        <v>MAIN</v>
      </c>
      <c r="AK2796" t="str" cm="1">
        <f t="array" ref="AK2796">_xlfn._xlws.FILTER(Table4[Column1],ISNUMBER(SEARCH(Table4[Column1],MIS[[#This Row],[OrderUniqueIdentifier]])),"")</f>
        <v>MS</v>
      </c>
    </row>
    <row r="2797" spans="1:37" x14ac:dyDescent="0.25">
      <c r="A2797" t="s">
        <v>71</v>
      </c>
      <c r="B2797" t="s">
        <v>550</v>
      </c>
      <c r="C2797" t="s">
        <v>3415</v>
      </c>
      <c r="D2797" t="s">
        <v>72</v>
      </c>
      <c r="E2797" t="s">
        <v>172</v>
      </c>
      <c r="F2797" t="s">
        <v>98</v>
      </c>
      <c r="G2797" t="s">
        <v>74</v>
      </c>
      <c r="H2797" t="s">
        <v>75</v>
      </c>
      <c r="I2797" t="s">
        <v>76</v>
      </c>
      <c r="J2797" t="s">
        <v>77</v>
      </c>
      <c r="K2797">
        <v>40</v>
      </c>
      <c r="L2797" t="s">
        <v>77</v>
      </c>
      <c r="M2797" t="s">
        <v>78</v>
      </c>
      <c r="N2797" t="s">
        <v>3416</v>
      </c>
      <c r="O2797" t="s">
        <v>3228</v>
      </c>
      <c r="P2797" t="s">
        <v>3236</v>
      </c>
      <c r="Q2797" t="s">
        <v>173</v>
      </c>
      <c r="R2797" t="s">
        <v>79</v>
      </c>
      <c r="S2797" t="s">
        <v>40</v>
      </c>
      <c r="T2797" t="s">
        <v>174</v>
      </c>
      <c r="U2797" t="s">
        <v>100</v>
      </c>
      <c r="V2797" t="s">
        <v>80</v>
      </c>
      <c r="W2797">
        <v>81200</v>
      </c>
      <c r="X2797" t="s">
        <v>85</v>
      </c>
      <c r="Y2797">
        <v>40</v>
      </c>
      <c r="Z2797" t="s">
        <v>3231</v>
      </c>
      <c r="AA2797" t="s">
        <v>353</v>
      </c>
      <c r="AB2797" t="s">
        <v>107</v>
      </c>
      <c r="AC2797" t="s">
        <v>84</v>
      </c>
      <c r="AD2797">
        <f>_xlfn.XLOOKUP(MIS[[#This Row],[TRADING SYMBOL]],[1]Sheet1!$D:$D,[1]Sheet1!$C:$C)</f>
        <v>110.75</v>
      </c>
      <c r="AE2797">
        <f>MIS[[#This Row],[OrderAverageTradedPrice]]*MIS[[#This Row],[OrderQuantity]]</f>
        <v>7488</v>
      </c>
      <c r="AF2797">
        <f>MIS[[#This Row],[LTP]]*MIS[[#This Row],[OrderQuantity]]</f>
        <v>4430</v>
      </c>
      <c r="AG2797">
        <f>IF(MIS[[#This Row],[OrderSide]]="SELL",MIS[[#This Row],[VALUE]]-MIS[[#This Row],[LIVE_VALUE]],MIS[[#This Row],[LIVE_VALUE]]-MIS[[#This Row],[VALUE]])</f>
        <v>-3058</v>
      </c>
      <c r="AH2797" t="str" cm="1">
        <f t="array" ref="AH2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7" t="str">
        <f>MIS[[#This Row],[TRADING SYMBOL]]</f>
        <v>SENSEX2552081200PE</v>
      </c>
      <c r="AJ2797" t="str">
        <f>IF(RIGHT(MIS[[#This Row],[Main/Hedge]],4)="MAIN","MAIN","HEDGE")</f>
        <v>MAIN</v>
      </c>
      <c r="AK2797" t="str" cm="1">
        <f t="array" ref="AK2797">_xlfn._xlws.FILTER(Table4[Column1],ISNUMBER(SEARCH(Table4[Column1],MIS[[#This Row],[OrderUniqueIdentifier]])),"")</f>
        <v>MS</v>
      </c>
    </row>
    <row r="2798" spans="1:37" x14ac:dyDescent="0.25">
      <c r="A2798" t="s">
        <v>71</v>
      </c>
      <c r="B2798" t="s">
        <v>558</v>
      </c>
      <c r="C2798" t="s">
        <v>3440</v>
      </c>
      <c r="D2798" t="s">
        <v>72</v>
      </c>
      <c r="E2798" t="s">
        <v>120</v>
      </c>
      <c r="F2798" t="s">
        <v>98</v>
      </c>
      <c r="G2798" t="s">
        <v>74</v>
      </c>
      <c r="H2798" t="s">
        <v>75</v>
      </c>
      <c r="I2798" t="s">
        <v>76</v>
      </c>
      <c r="J2798" t="s">
        <v>77</v>
      </c>
      <c r="K2798">
        <v>40</v>
      </c>
      <c r="L2798" t="s">
        <v>77</v>
      </c>
      <c r="M2798" t="s">
        <v>78</v>
      </c>
      <c r="N2798" t="s">
        <v>3441</v>
      </c>
      <c r="O2798" t="s">
        <v>3228</v>
      </c>
      <c r="P2798" t="s">
        <v>3236</v>
      </c>
      <c r="Q2798" t="s">
        <v>121</v>
      </c>
      <c r="R2798" t="s">
        <v>79</v>
      </c>
      <c r="S2798" t="s">
        <v>40</v>
      </c>
      <c r="T2798" t="s">
        <v>122</v>
      </c>
      <c r="U2798" t="s">
        <v>100</v>
      </c>
      <c r="V2798" t="s">
        <v>80</v>
      </c>
      <c r="W2798">
        <v>81100</v>
      </c>
      <c r="X2798" t="s">
        <v>85</v>
      </c>
      <c r="Y2798">
        <v>40</v>
      </c>
      <c r="Z2798" t="s">
        <v>3231</v>
      </c>
      <c r="AA2798" t="s">
        <v>353</v>
      </c>
      <c r="AB2798" t="s">
        <v>107</v>
      </c>
      <c r="AC2798" t="s">
        <v>84</v>
      </c>
      <c r="AD2798">
        <f>_xlfn.XLOOKUP(MIS[[#This Row],[TRADING SYMBOL]],[1]Sheet1!$D:$D,[1]Sheet1!$C:$C)</f>
        <v>100.2</v>
      </c>
      <c r="AE2798">
        <f>MIS[[#This Row],[OrderAverageTradedPrice]]*MIS[[#This Row],[OrderQuantity]]</f>
        <v>6832</v>
      </c>
      <c r="AF2798">
        <f>MIS[[#This Row],[LTP]]*MIS[[#This Row],[OrderQuantity]]</f>
        <v>4008</v>
      </c>
      <c r="AG2798">
        <f>IF(MIS[[#This Row],[OrderSide]]="SELL",MIS[[#This Row],[VALUE]]-MIS[[#This Row],[LIVE_VALUE]],MIS[[#This Row],[LIVE_VALUE]]-MIS[[#This Row],[VALUE]])</f>
        <v>-2824</v>
      </c>
      <c r="AH2798" t="str" cm="1">
        <f t="array" ref="AH2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8" t="str">
        <f>MIS[[#This Row],[TRADING SYMBOL]]</f>
        <v>SENSEX2552081100PE</v>
      </c>
      <c r="AJ2798" t="str">
        <f>IF(RIGHT(MIS[[#This Row],[Main/Hedge]],4)="MAIN","MAIN","HEDGE")</f>
        <v>MAIN</v>
      </c>
      <c r="AK2798" t="str" cm="1">
        <f t="array" ref="AK2798">_xlfn._xlws.FILTER(Table4[Column1],ISNUMBER(SEARCH(Table4[Column1],MIS[[#This Row],[OrderUniqueIdentifier]])),"")</f>
        <v>MS</v>
      </c>
    </row>
    <row r="2799" spans="1:37" x14ac:dyDescent="0.25">
      <c r="A2799" t="s">
        <v>71</v>
      </c>
      <c r="B2799" t="s">
        <v>566</v>
      </c>
      <c r="C2799" t="s">
        <v>3477</v>
      </c>
      <c r="D2799" t="s">
        <v>72</v>
      </c>
      <c r="E2799" t="s">
        <v>172</v>
      </c>
      <c r="F2799" t="s">
        <v>98</v>
      </c>
      <c r="G2799" t="s">
        <v>74</v>
      </c>
      <c r="H2799" t="s">
        <v>75</v>
      </c>
      <c r="I2799" t="s">
        <v>76</v>
      </c>
      <c r="J2799" t="s">
        <v>77</v>
      </c>
      <c r="K2799">
        <v>20</v>
      </c>
      <c r="L2799" t="s">
        <v>77</v>
      </c>
      <c r="M2799" t="s">
        <v>78</v>
      </c>
      <c r="N2799" t="s">
        <v>3478</v>
      </c>
      <c r="O2799" t="s">
        <v>3236</v>
      </c>
      <c r="P2799" t="s">
        <v>3236</v>
      </c>
      <c r="Q2799" t="s">
        <v>173</v>
      </c>
      <c r="R2799" t="s">
        <v>79</v>
      </c>
      <c r="S2799" t="s">
        <v>40</v>
      </c>
      <c r="T2799" t="s">
        <v>174</v>
      </c>
      <c r="U2799" t="s">
        <v>100</v>
      </c>
      <c r="V2799" t="s">
        <v>80</v>
      </c>
      <c r="W2799">
        <v>81200</v>
      </c>
      <c r="X2799" t="s">
        <v>85</v>
      </c>
      <c r="Y2799">
        <v>20</v>
      </c>
      <c r="Z2799" t="s">
        <v>353</v>
      </c>
      <c r="AA2799" t="s">
        <v>353</v>
      </c>
      <c r="AB2799" t="s">
        <v>107</v>
      </c>
      <c r="AC2799" t="s">
        <v>84</v>
      </c>
      <c r="AD2799">
        <f>_xlfn.XLOOKUP(MIS[[#This Row],[TRADING SYMBOL]],[1]Sheet1!$D:$D,[1]Sheet1!$C:$C)</f>
        <v>110.75</v>
      </c>
      <c r="AE2799">
        <f>MIS[[#This Row],[OrderAverageTradedPrice]]*MIS[[#This Row],[OrderQuantity]]</f>
        <v>3758</v>
      </c>
      <c r="AF2799">
        <f>MIS[[#This Row],[LTP]]*MIS[[#This Row],[OrderQuantity]]</f>
        <v>2215</v>
      </c>
      <c r="AG2799">
        <f>IF(MIS[[#This Row],[OrderSide]]="SELL",MIS[[#This Row],[VALUE]]-MIS[[#This Row],[LIVE_VALUE]],MIS[[#This Row],[LIVE_VALUE]]-MIS[[#This Row],[VALUE]])</f>
        <v>-1543</v>
      </c>
      <c r="AH2799" t="str" cm="1">
        <f t="array" ref="AH2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9" t="str">
        <f>MIS[[#This Row],[TRADING SYMBOL]]</f>
        <v>SENSEX2552081200PE</v>
      </c>
      <c r="AJ2799" t="str">
        <f>IF(RIGHT(MIS[[#This Row],[Main/Hedge]],4)="MAIN","MAIN","HEDGE")</f>
        <v>MAIN</v>
      </c>
      <c r="AK2799" t="str" cm="1">
        <f t="array" ref="AK2799">_xlfn._xlws.FILTER(Table4[Column1],ISNUMBER(SEARCH(Table4[Column1],MIS[[#This Row],[OrderUniqueIdentifier]])),"")</f>
        <v>MS</v>
      </c>
    </row>
    <row r="2800" spans="1:37" x14ac:dyDescent="0.25">
      <c r="A2800" t="s">
        <v>71</v>
      </c>
      <c r="B2800" t="s">
        <v>619</v>
      </c>
      <c r="C2800" t="s">
        <v>3636</v>
      </c>
      <c r="D2800" t="s">
        <v>72</v>
      </c>
      <c r="E2800" t="s">
        <v>120</v>
      </c>
      <c r="F2800" t="s">
        <v>98</v>
      </c>
      <c r="G2800" t="s">
        <v>74</v>
      </c>
      <c r="H2800" t="s">
        <v>75</v>
      </c>
      <c r="I2800" t="s">
        <v>76</v>
      </c>
      <c r="J2800" t="s">
        <v>77</v>
      </c>
      <c r="K2800">
        <v>40</v>
      </c>
      <c r="L2800" t="s">
        <v>77</v>
      </c>
      <c r="M2800" t="s">
        <v>78</v>
      </c>
      <c r="N2800" t="s">
        <v>3637</v>
      </c>
      <c r="O2800" t="s">
        <v>3228</v>
      </c>
      <c r="P2800" t="s">
        <v>3236</v>
      </c>
      <c r="Q2800" t="s">
        <v>121</v>
      </c>
      <c r="R2800" t="s">
        <v>79</v>
      </c>
      <c r="S2800" t="s">
        <v>40</v>
      </c>
      <c r="T2800" t="s">
        <v>122</v>
      </c>
      <c r="U2800" t="s">
        <v>100</v>
      </c>
      <c r="V2800" t="s">
        <v>80</v>
      </c>
      <c r="W2800">
        <v>81100</v>
      </c>
      <c r="X2800" t="s">
        <v>85</v>
      </c>
      <c r="Y2800">
        <v>40</v>
      </c>
      <c r="Z2800" t="s">
        <v>3231</v>
      </c>
      <c r="AA2800" t="s">
        <v>353</v>
      </c>
      <c r="AB2800" t="s">
        <v>107</v>
      </c>
      <c r="AC2800" t="s">
        <v>84</v>
      </c>
      <c r="AD2800">
        <f>_xlfn.XLOOKUP(MIS[[#This Row],[TRADING SYMBOL]],[1]Sheet1!$D:$D,[1]Sheet1!$C:$C)</f>
        <v>100.2</v>
      </c>
      <c r="AE2800">
        <f>MIS[[#This Row],[OrderAverageTradedPrice]]*MIS[[#This Row],[OrderQuantity]]</f>
        <v>6817</v>
      </c>
      <c r="AF2800">
        <f>MIS[[#This Row],[LTP]]*MIS[[#This Row],[OrderQuantity]]</f>
        <v>4008</v>
      </c>
      <c r="AG2800">
        <f>IF(MIS[[#This Row],[OrderSide]]="SELL",MIS[[#This Row],[VALUE]]-MIS[[#This Row],[LIVE_VALUE]],MIS[[#This Row],[LIVE_VALUE]]-MIS[[#This Row],[VALUE]])</f>
        <v>-2809</v>
      </c>
      <c r="AH2800" t="str" cm="1">
        <f t="array" ref="AH2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0" t="str">
        <f>MIS[[#This Row],[TRADING SYMBOL]]</f>
        <v>SENSEX2552081100PE</v>
      </c>
      <c r="AJ2800" t="str">
        <f>IF(RIGHT(MIS[[#This Row],[Main/Hedge]],4)="MAIN","MAIN","HEDGE")</f>
        <v>MAIN</v>
      </c>
      <c r="AK2800" t="str" cm="1">
        <f t="array" ref="AK2800">_xlfn._xlws.FILTER(Table4[Column1],ISNUMBER(SEARCH(Table4[Column1],MIS[[#This Row],[OrderUniqueIdentifier]])),"")</f>
        <v>MS</v>
      </c>
    </row>
    <row r="2801" spans="1:37" x14ac:dyDescent="0.25">
      <c r="A2801" t="s">
        <v>71</v>
      </c>
      <c r="B2801" t="s">
        <v>619</v>
      </c>
      <c r="C2801" t="s">
        <v>3638</v>
      </c>
      <c r="D2801" t="s">
        <v>72</v>
      </c>
      <c r="E2801" t="s">
        <v>172</v>
      </c>
      <c r="F2801" t="s">
        <v>98</v>
      </c>
      <c r="G2801" t="s">
        <v>74</v>
      </c>
      <c r="H2801" t="s">
        <v>75</v>
      </c>
      <c r="I2801" t="s">
        <v>76</v>
      </c>
      <c r="J2801" t="s">
        <v>77</v>
      </c>
      <c r="K2801">
        <v>40</v>
      </c>
      <c r="L2801" t="s">
        <v>77</v>
      </c>
      <c r="M2801" t="s">
        <v>78</v>
      </c>
      <c r="N2801" t="s">
        <v>3639</v>
      </c>
      <c r="O2801" t="s">
        <v>3236</v>
      </c>
      <c r="P2801" t="s">
        <v>3236</v>
      </c>
      <c r="Q2801" t="s">
        <v>173</v>
      </c>
      <c r="R2801" t="s">
        <v>79</v>
      </c>
      <c r="S2801" t="s">
        <v>40</v>
      </c>
      <c r="T2801" t="s">
        <v>174</v>
      </c>
      <c r="U2801" t="s">
        <v>100</v>
      </c>
      <c r="V2801" t="s">
        <v>80</v>
      </c>
      <c r="W2801">
        <v>81200</v>
      </c>
      <c r="X2801" t="s">
        <v>85</v>
      </c>
      <c r="Y2801">
        <v>40</v>
      </c>
      <c r="Z2801" t="s">
        <v>353</v>
      </c>
      <c r="AA2801" t="s">
        <v>353</v>
      </c>
      <c r="AB2801" t="s">
        <v>107</v>
      </c>
      <c r="AC2801" t="s">
        <v>84</v>
      </c>
      <c r="AD2801">
        <f>_xlfn.XLOOKUP(MIS[[#This Row],[TRADING SYMBOL]],[1]Sheet1!$D:$D,[1]Sheet1!$C:$C)</f>
        <v>110.75</v>
      </c>
      <c r="AE2801">
        <f>MIS[[#This Row],[OrderAverageTradedPrice]]*MIS[[#This Row],[OrderQuantity]]</f>
        <v>7518</v>
      </c>
      <c r="AF2801">
        <f>MIS[[#This Row],[LTP]]*MIS[[#This Row],[OrderQuantity]]</f>
        <v>4430</v>
      </c>
      <c r="AG2801">
        <f>IF(MIS[[#This Row],[OrderSide]]="SELL",MIS[[#This Row],[VALUE]]-MIS[[#This Row],[LIVE_VALUE]],MIS[[#This Row],[LIVE_VALUE]]-MIS[[#This Row],[VALUE]])</f>
        <v>-3088</v>
      </c>
      <c r="AH2801" t="str" cm="1">
        <f t="array" ref="AH2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1" t="str">
        <f>MIS[[#This Row],[TRADING SYMBOL]]</f>
        <v>SENSEX2552081200PE</v>
      </c>
      <c r="AJ2801" t="str">
        <f>IF(RIGHT(MIS[[#This Row],[Main/Hedge]],4)="MAIN","MAIN","HEDGE")</f>
        <v>MAIN</v>
      </c>
      <c r="AK2801" t="str" cm="1">
        <f t="array" ref="AK2801">_xlfn._xlws.FILTER(Table4[Column1],ISNUMBER(SEARCH(Table4[Column1],MIS[[#This Row],[OrderUniqueIdentifier]])),"")</f>
        <v>MS</v>
      </c>
    </row>
    <row r="2802" spans="1:37" x14ac:dyDescent="0.25">
      <c r="A2802" t="s">
        <v>71</v>
      </c>
      <c r="B2802" t="s">
        <v>629</v>
      </c>
      <c r="C2802" t="s">
        <v>3664</v>
      </c>
      <c r="D2802" t="s">
        <v>72</v>
      </c>
      <c r="E2802" t="s">
        <v>172</v>
      </c>
      <c r="F2802" t="s">
        <v>98</v>
      </c>
      <c r="G2802" t="s">
        <v>74</v>
      </c>
      <c r="H2802" t="s">
        <v>75</v>
      </c>
      <c r="I2802" t="s">
        <v>76</v>
      </c>
      <c r="J2802" t="s">
        <v>77</v>
      </c>
      <c r="K2802">
        <v>20</v>
      </c>
      <c r="L2802" t="s">
        <v>77</v>
      </c>
      <c r="M2802" t="s">
        <v>78</v>
      </c>
      <c r="N2802" t="s">
        <v>3665</v>
      </c>
      <c r="O2802" t="s">
        <v>3228</v>
      </c>
      <c r="P2802" t="s">
        <v>3236</v>
      </c>
      <c r="Q2802" t="s">
        <v>173</v>
      </c>
      <c r="R2802" t="s">
        <v>79</v>
      </c>
      <c r="S2802" t="s">
        <v>40</v>
      </c>
      <c r="T2802" t="s">
        <v>174</v>
      </c>
      <c r="U2802" t="s">
        <v>100</v>
      </c>
      <c r="V2802" t="s">
        <v>80</v>
      </c>
      <c r="W2802">
        <v>81200</v>
      </c>
      <c r="X2802" t="s">
        <v>85</v>
      </c>
      <c r="Y2802">
        <v>20</v>
      </c>
      <c r="Z2802" t="s">
        <v>3231</v>
      </c>
      <c r="AA2802" t="s">
        <v>353</v>
      </c>
      <c r="AB2802" t="s">
        <v>107</v>
      </c>
      <c r="AC2802" t="s">
        <v>84</v>
      </c>
      <c r="AD2802">
        <f>_xlfn.XLOOKUP(MIS[[#This Row],[TRADING SYMBOL]],[1]Sheet1!$D:$D,[1]Sheet1!$C:$C)</f>
        <v>110.75</v>
      </c>
      <c r="AE2802">
        <f>MIS[[#This Row],[OrderAverageTradedPrice]]*MIS[[#This Row],[OrderQuantity]]</f>
        <v>3747</v>
      </c>
      <c r="AF2802">
        <f>MIS[[#This Row],[LTP]]*MIS[[#This Row],[OrderQuantity]]</f>
        <v>2215</v>
      </c>
      <c r="AG2802">
        <f>IF(MIS[[#This Row],[OrderSide]]="SELL",MIS[[#This Row],[VALUE]]-MIS[[#This Row],[LIVE_VALUE]],MIS[[#This Row],[LIVE_VALUE]]-MIS[[#This Row],[VALUE]])</f>
        <v>-1532</v>
      </c>
      <c r="AH2802" t="str" cm="1">
        <f t="array" ref="AH2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2" t="str">
        <f>MIS[[#This Row],[TRADING SYMBOL]]</f>
        <v>SENSEX2552081200PE</v>
      </c>
      <c r="AJ2802" t="str">
        <f>IF(RIGHT(MIS[[#This Row],[Main/Hedge]],4)="MAIN","MAIN","HEDGE")</f>
        <v>MAIN</v>
      </c>
      <c r="AK2802" t="str" cm="1">
        <f t="array" ref="AK2802">_xlfn._xlws.FILTER(Table4[Column1],ISNUMBER(SEARCH(Table4[Column1],MIS[[#This Row],[OrderUniqueIdentifier]])),"")</f>
        <v>MS</v>
      </c>
    </row>
    <row r="2803" spans="1:37" x14ac:dyDescent="0.25">
      <c r="A2803" t="s">
        <v>71</v>
      </c>
      <c r="B2803" t="s">
        <v>652</v>
      </c>
      <c r="C2803" t="s">
        <v>3781</v>
      </c>
      <c r="D2803" t="s">
        <v>72</v>
      </c>
      <c r="E2803" t="s">
        <v>172</v>
      </c>
      <c r="F2803" t="s">
        <v>98</v>
      </c>
      <c r="G2803" t="s">
        <v>74</v>
      </c>
      <c r="H2803" t="s">
        <v>75</v>
      </c>
      <c r="I2803" t="s">
        <v>76</v>
      </c>
      <c r="J2803" t="s">
        <v>77</v>
      </c>
      <c r="K2803">
        <v>20</v>
      </c>
      <c r="L2803" t="s">
        <v>77</v>
      </c>
      <c r="M2803" t="s">
        <v>78</v>
      </c>
      <c r="N2803" t="s">
        <v>3416</v>
      </c>
      <c r="O2803" t="s">
        <v>3228</v>
      </c>
      <c r="P2803" t="s">
        <v>3236</v>
      </c>
      <c r="Q2803" t="s">
        <v>173</v>
      </c>
      <c r="R2803" t="s">
        <v>79</v>
      </c>
      <c r="S2803" t="s">
        <v>40</v>
      </c>
      <c r="T2803" t="s">
        <v>174</v>
      </c>
      <c r="U2803" t="s">
        <v>100</v>
      </c>
      <c r="V2803" t="s">
        <v>80</v>
      </c>
      <c r="W2803">
        <v>81200</v>
      </c>
      <c r="X2803" t="s">
        <v>85</v>
      </c>
      <c r="Y2803">
        <v>20</v>
      </c>
      <c r="Z2803" t="s">
        <v>3231</v>
      </c>
      <c r="AA2803" t="s">
        <v>353</v>
      </c>
      <c r="AB2803" t="s">
        <v>107</v>
      </c>
      <c r="AC2803" t="s">
        <v>84</v>
      </c>
      <c r="AD2803">
        <f>_xlfn.XLOOKUP(MIS[[#This Row],[TRADING SYMBOL]],[1]Sheet1!$D:$D,[1]Sheet1!$C:$C)</f>
        <v>110.75</v>
      </c>
      <c r="AE2803">
        <f>MIS[[#This Row],[OrderAverageTradedPrice]]*MIS[[#This Row],[OrderQuantity]]</f>
        <v>3744</v>
      </c>
      <c r="AF2803">
        <f>MIS[[#This Row],[LTP]]*MIS[[#This Row],[OrderQuantity]]</f>
        <v>2215</v>
      </c>
      <c r="AG2803">
        <f>IF(MIS[[#This Row],[OrderSide]]="SELL",MIS[[#This Row],[VALUE]]-MIS[[#This Row],[LIVE_VALUE]],MIS[[#This Row],[LIVE_VALUE]]-MIS[[#This Row],[VALUE]])</f>
        <v>-1529</v>
      </c>
      <c r="AH2803" t="str" cm="1">
        <f t="array" ref="AH2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3" t="str">
        <f>MIS[[#This Row],[TRADING SYMBOL]]</f>
        <v>SENSEX2552081200PE</v>
      </c>
      <c r="AJ2803" t="str">
        <f>IF(RIGHT(MIS[[#This Row],[Main/Hedge]],4)="MAIN","MAIN","HEDGE")</f>
        <v>MAIN</v>
      </c>
      <c r="AK2803" t="str" cm="1">
        <f t="array" ref="AK2803">_xlfn._xlws.FILTER(Table4[Column1],ISNUMBER(SEARCH(Table4[Column1],MIS[[#This Row],[OrderUniqueIdentifier]])),"")</f>
        <v>MS</v>
      </c>
    </row>
    <row r="2804" spans="1:37" x14ac:dyDescent="0.25">
      <c r="A2804" t="s">
        <v>71</v>
      </c>
      <c r="B2804" t="s">
        <v>753</v>
      </c>
      <c r="C2804" t="s">
        <v>4038</v>
      </c>
      <c r="D2804" t="s">
        <v>72</v>
      </c>
      <c r="E2804" t="s">
        <v>172</v>
      </c>
      <c r="F2804" t="s">
        <v>98</v>
      </c>
      <c r="G2804" t="s">
        <v>74</v>
      </c>
      <c r="H2804" t="s">
        <v>75</v>
      </c>
      <c r="I2804" t="s">
        <v>76</v>
      </c>
      <c r="J2804" t="s">
        <v>77</v>
      </c>
      <c r="K2804">
        <v>80</v>
      </c>
      <c r="L2804" t="s">
        <v>77</v>
      </c>
      <c r="M2804" t="s">
        <v>78</v>
      </c>
      <c r="N2804" t="s">
        <v>4039</v>
      </c>
      <c r="O2804" t="s">
        <v>3228</v>
      </c>
      <c r="P2804" t="s">
        <v>3236</v>
      </c>
      <c r="Q2804" t="s">
        <v>173</v>
      </c>
      <c r="R2804" t="s">
        <v>79</v>
      </c>
      <c r="S2804" t="s">
        <v>40</v>
      </c>
      <c r="T2804" t="s">
        <v>174</v>
      </c>
      <c r="U2804" t="s">
        <v>100</v>
      </c>
      <c r="V2804" t="s">
        <v>80</v>
      </c>
      <c r="W2804">
        <v>81200</v>
      </c>
      <c r="X2804" t="s">
        <v>85</v>
      </c>
      <c r="Y2804">
        <v>80</v>
      </c>
      <c r="Z2804" t="s">
        <v>3231</v>
      </c>
      <c r="AA2804" t="s">
        <v>353</v>
      </c>
      <c r="AB2804" t="s">
        <v>107</v>
      </c>
      <c r="AC2804" t="s">
        <v>84</v>
      </c>
      <c r="AD2804">
        <f>_xlfn.XLOOKUP(MIS[[#This Row],[TRADING SYMBOL]],[1]Sheet1!$D:$D,[1]Sheet1!$C:$C)</f>
        <v>110.75</v>
      </c>
      <c r="AE2804">
        <f>MIS[[#This Row],[OrderAverageTradedPrice]]*MIS[[#This Row],[OrderQuantity]]</f>
        <v>14989</v>
      </c>
      <c r="AF2804">
        <f>MIS[[#This Row],[LTP]]*MIS[[#This Row],[OrderQuantity]]</f>
        <v>8860</v>
      </c>
      <c r="AG2804">
        <f>IF(MIS[[#This Row],[OrderSide]]="SELL",MIS[[#This Row],[VALUE]]-MIS[[#This Row],[LIVE_VALUE]],MIS[[#This Row],[LIVE_VALUE]]-MIS[[#This Row],[VALUE]])</f>
        <v>-6129</v>
      </c>
      <c r="AH2804" t="str" cm="1">
        <f t="array" ref="AH2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4" t="str">
        <f>MIS[[#This Row],[TRADING SYMBOL]]</f>
        <v>SENSEX2552081200PE</v>
      </c>
      <c r="AJ2804" t="str">
        <f>IF(RIGHT(MIS[[#This Row],[Main/Hedge]],4)="MAIN","MAIN","HEDGE")</f>
        <v>MAIN</v>
      </c>
      <c r="AK2804" t="str" cm="1">
        <f t="array" ref="AK2804">_xlfn._xlws.FILTER(Table4[Column1],ISNUMBER(SEARCH(Table4[Column1],MIS[[#This Row],[OrderUniqueIdentifier]])),"")</f>
        <v>MS</v>
      </c>
    </row>
    <row r="2805" spans="1:37" x14ac:dyDescent="0.25">
      <c r="A2805" t="s">
        <v>71</v>
      </c>
      <c r="B2805" t="s">
        <v>779</v>
      </c>
      <c r="C2805" t="s">
        <v>4126</v>
      </c>
      <c r="D2805" t="s">
        <v>72</v>
      </c>
      <c r="E2805" t="s">
        <v>120</v>
      </c>
      <c r="F2805" t="s">
        <v>98</v>
      </c>
      <c r="G2805" t="s">
        <v>74</v>
      </c>
      <c r="H2805" t="s">
        <v>75</v>
      </c>
      <c r="I2805" t="s">
        <v>76</v>
      </c>
      <c r="J2805" t="s">
        <v>77</v>
      </c>
      <c r="K2805">
        <v>40</v>
      </c>
      <c r="L2805" t="s">
        <v>77</v>
      </c>
      <c r="M2805" t="s">
        <v>78</v>
      </c>
      <c r="N2805" t="s">
        <v>4127</v>
      </c>
      <c r="O2805" t="s">
        <v>3228</v>
      </c>
      <c r="P2805" t="s">
        <v>3236</v>
      </c>
      <c r="Q2805" t="s">
        <v>121</v>
      </c>
      <c r="R2805" t="s">
        <v>79</v>
      </c>
      <c r="S2805" t="s">
        <v>40</v>
      </c>
      <c r="T2805" t="s">
        <v>122</v>
      </c>
      <c r="U2805" t="s">
        <v>100</v>
      </c>
      <c r="V2805" t="s">
        <v>80</v>
      </c>
      <c r="W2805">
        <v>81100</v>
      </c>
      <c r="X2805" t="s">
        <v>85</v>
      </c>
      <c r="Y2805">
        <v>40</v>
      </c>
      <c r="Z2805" t="s">
        <v>3231</v>
      </c>
      <c r="AA2805" t="s">
        <v>353</v>
      </c>
      <c r="AB2805" t="s">
        <v>107</v>
      </c>
      <c r="AC2805" t="s">
        <v>84</v>
      </c>
      <c r="AD2805">
        <f>_xlfn.XLOOKUP(MIS[[#This Row],[TRADING SYMBOL]],[1]Sheet1!$D:$D,[1]Sheet1!$C:$C)</f>
        <v>100.2</v>
      </c>
      <c r="AE2805">
        <f>MIS[[#This Row],[OrderAverageTradedPrice]]*MIS[[#This Row],[OrderQuantity]]</f>
        <v>6828</v>
      </c>
      <c r="AF2805">
        <f>MIS[[#This Row],[LTP]]*MIS[[#This Row],[OrderQuantity]]</f>
        <v>4008</v>
      </c>
      <c r="AG2805">
        <f>IF(MIS[[#This Row],[OrderSide]]="SELL",MIS[[#This Row],[VALUE]]-MIS[[#This Row],[LIVE_VALUE]],MIS[[#This Row],[LIVE_VALUE]]-MIS[[#This Row],[VALUE]])</f>
        <v>-2820</v>
      </c>
      <c r="AH2805" t="str" cm="1">
        <f t="array" ref="AH2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5" t="str">
        <f>MIS[[#This Row],[TRADING SYMBOL]]</f>
        <v>SENSEX2552081100PE</v>
      </c>
      <c r="AJ2805" t="str">
        <f>IF(RIGHT(MIS[[#This Row],[Main/Hedge]],4)="MAIN","MAIN","HEDGE")</f>
        <v>MAIN</v>
      </c>
      <c r="AK2805" t="str" cm="1">
        <f t="array" ref="AK2805">_xlfn._xlws.FILTER(Table4[Column1],ISNUMBER(SEARCH(Table4[Column1],MIS[[#This Row],[OrderUniqueIdentifier]])),"")</f>
        <v>MS</v>
      </c>
    </row>
    <row r="2806" spans="1:37" x14ac:dyDescent="0.25">
      <c r="A2806" t="s">
        <v>71</v>
      </c>
      <c r="B2806" t="s">
        <v>804</v>
      </c>
      <c r="C2806" t="s">
        <v>4184</v>
      </c>
      <c r="D2806" t="s">
        <v>72</v>
      </c>
      <c r="E2806" t="s">
        <v>120</v>
      </c>
      <c r="F2806" t="s">
        <v>98</v>
      </c>
      <c r="G2806" t="s">
        <v>74</v>
      </c>
      <c r="H2806" t="s">
        <v>75</v>
      </c>
      <c r="I2806" t="s">
        <v>76</v>
      </c>
      <c r="J2806" t="s">
        <v>77</v>
      </c>
      <c r="K2806">
        <v>20</v>
      </c>
      <c r="L2806" t="s">
        <v>77</v>
      </c>
      <c r="M2806" t="s">
        <v>78</v>
      </c>
      <c r="N2806" t="s">
        <v>4185</v>
      </c>
      <c r="O2806" t="s">
        <v>3228</v>
      </c>
      <c r="P2806" t="s">
        <v>3236</v>
      </c>
      <c r="Q2806" t="s">
        <v>121</v>
      </c>
      <c r="R2806" t="s">
        <v>79</v>
      </c>
      <c r="S2806" t="s">
        <v>40</v>
      </c>
      <c r="T2806" t="s">
        <v>122</v>
      </c>
      <c r="U2806" t="s">
        <v>100</v>
      </c>
      <c r="V2806" t="s">
        <v>80</v>
      </c>
      <c r="W2806">
        <v>81100</v>
      </c>
      <c r="X2806" t="s">
        <v>85</v>
      </c>
      <c r="Y2806">
        <v>20</v>
      </c>
      <c r="Z2806" t="s">
        <v>3231</v>
      </c>
      <c r="AA2806" t="s">
        <v>353</v>
      </c>
      <c r="AB2806" t="s">
        <v>107</v>
      </c>
      <c r="AC2806" t="s">
        <v>84</v>
      </c>
      <c r="AD2806">
        <f>_xlfn.XLOOKUP(MIS[[#This Row],[TRADING SYMBOL]],[1]Sheet1!$D:$D,[1]Sheet1!$C:$C)</f>
        <v>100.2</v>
      </c>
      <c r="AE2806">
        <f>MIS[[#This Row],[OrderAverageTradedPrice]]*MIS[[#This Row],[OrderQuantity]]</f>
        <v>3415</v>
      </c>
      <c r="AF2806">
        <f>MIS[[#This Row],[LTP]]*MIS[[#This Row],[OrderQuantity]]</f>
        <v>2004</v>
      </c>
      <c r="AG2806">
        <f>IF(MIS[[#This Row],[OrderSide]]="SELL",MIS[[#This Row],[VALUE]]-MIS[[#This Row],[LIVE_VALUE]],MIS[[#This Row],[LIVE_VALUE]]-MIS[[#This Row],[VALUE]])</f>
        <v>-1411</v>
      </c>
      <c r="AH2806" t="str" cm="1">
        <f t="array" ref="AH2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6" t="str">
        <f>MIS[[#This Row],[TRADING SYMBOL]]</f>
        <v>SENSEX2552081100PE</v>
      </c>
      <c r="AJ2806" t="str">
        <f>IF(RIGHT(MIS[[#This Row],[Main/Hedge]],4)="MAIN","MAIN","HEDGE")</f>
        <v>MAIN</v>
      </c>
      <c r="AK2806" t="str" cm="1">
        <f t="array" ref="AK2806">_xlfn._xlws.FILTER(Table4[Column1],ISNUMBER(SEARCH(Table4[Column1],MIS[[#This Row],[OrderUniqueIdentifier]])),"")</f>
        <v>MS</v>
      </c>
    </row>
    <row r="2807" spans="1:37" x14ac:dyDescent="0.25">
      <c r="A2807" t="s">
        <v>71</v>
      </c>
      <c r="B2807" t="s">
        <v>822</v>
      </c>
      <c r="C2807" t="s">
        <v>4243</v>
      </c>
      <c r="D2807" t="s">
        <v>72</v>
      </c>
      <c r="E2807" t="s">
        <v>172</v>
      </c>
      <c r="F2807" t="s">
        <v>98</v>
      </c>
      <c r="G2807" t="s">
        <v>74</v>
      </c>
      <c r="H2807" t="s">
        <v>75</v>
      </c>
      <c r="I2807" t="s">
        <v>76</v>
      </c>
      <c r="J2807" t="s">
        <v>77</v>
      </c>
      <c r="K2807">
        <v>20</v>
      </c>
      <c r="L2807" t="s">
        <v>77</v>
      </c>
      <c r="M2807" t="s">
        <v>78</v>
      </c>
      <c r="N2807" t="s">
        <v>3235</v>
      </c>
      <c r="O2807" t="s">
        <v>3228</v>
      </c>
      <c r="P2807" t="s">
        <v>3236</v>
      </c>
      <c r="Q2807" t="s">
        <v>173</v>
      </c>
      <c r="R2807" t="s">
        <v>79</v>
      </c>
      <c r="S2807" t="s">
        <v>40</v>
      </c>
      <c r="T2807" t="s">
        <v>174</v>
      </c>
      <c r="U2807" t="s">
        <v>100</v>
      </c>
      <c r="V2807" t="s">
        <v>80</v>
      </c>
      <c r="W2807">
        <v>81200</v>
      </c>
      <c r="X2807" t="s">
        <v>85</v>
      </c>
      <c r="Y2807">
        <v>20</v>
      </c>
      <c r="Z2807" t="s">
        <v>3231</v>
      </c>
      <c r="AA2807" t="s">
        <v>353</v>
      </c>
      <c r="AB2807" t="s">
        <v>107</v>
      </c>
      <c r="AC2807" t="s">
        <v>84</v>
      </c>
      <c r="AD2807">
        <f>_xlfn.XLOOKUP(MIS[[#This Row],[TRADING SYMBOL]],[1]Sheet1!$D:$D,[1]Sheet1!$C:$C)</f>
        <v>110.75</v>
      </c>
      <c r="AE2807">
        <f>MIS[[#This Row],[OrderAverageTradedPrice]]*MIS[[#This Row],[OrderQuantity]]</f>
        <v>3750</v>
      </c>
      <c r="AF2807">
        <f>MIS[[#This Row],[LTP]]*MIS[[#This Row],[OrderQuantity]]</f>
        <v>2215</v>
      </c>
      <c r="AG2807">
        <f>IF(MIS[[#This Row],[OrderSide]]="SELL",MIS[[#This Row],[VALUE]]-MIS[[#This Row],[LIVE_VALUE]],MIS[[#This Row],[LIVE_VALUE]]-MIS[[#This Row],[VALUE]])</f>
        <v>-1535</v>
      </c>
      <c r="AH2807" t="str" cm="1">
        <f t="array" ref="AH2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7" t="str">
        <f>MIS[[#This Row],[TRADING SYMBOL]]</f>
        <v>SENSEX2552081200PE</v>
      </c>
      <c r="AJ2807" t="str">
        <f>IF(RIGHT(MIS[[#This Row],[Main/Hedge]],4)="MAIN","MAIN","HEDGE")</f>
        <v>MAIN</v>
      </c>
      <c r="AK2807" t="str" cm="1">
        <f t="array" ref="AK2807">_xlfn._xlws.FILTER(Table4[Column1],ISNUMBER(SEARCH(Table4[Column1],MIS[[#This Row],[OrderUniqueIdentifier]])),"")</f>
        <v>MS</v>
      </c>
    </row>
    <row r="2808" spans="1:37" x14ac:dyDescent="0.25">
      <c r="A2808" t="s">
        <v>71</v>
      </c>
      <c r="B2808" t="s">
        <v>830</v>
      </c>
      <c r="C2808" t="s">
        <v>4270</v>
      </c>
      <c r="D2808" t="s">
        <v>72</v>
      </c>
      <c r="E2808" t="s">
        <v>172</v>
      </c>
      <c r="F2808" t="s">
        <v>98</v>
      </c>
      <c r="G2808" t="s">
        <v>74</v>
      </c>
      <c r="H2808" t="s">
        <v>75</v>
      </c>
      <c r="I2808" t="s">
        <v>76</v>
      </c>
      <c r="J2808" t="s">
        <v>77</v>
      </c>
      <c r="K2808">
        <v>100</v>
      </c>
      <c r="L2808" t="s">
        <v>77</v>
      </c>
      <c r="M2808" t="s">
        <v>78</v>
      </c>
      <c r="N2808" t="s">
        <v>4271</v>
      </c>
      <c r="O2808" t="s">
        <v>3228</v>
      </c>
      <c r="P2808" t="s">
        <v>3236</v>
      </c>
      <c r="Q2808" t="s">
        <v>173</v>
      </c>
      <c r="R2808" t="s">
        <v>79</v>
      </c>
      <c r="S2808" t="s">
        <v>40</v>
      </c>
      <c r="T2808" t="s">
        <v>174</v>
      </c>
      <c r="U2808" t="s">
        <v>100</v>
      </c>
      <c r="V2808" t="s">
        <v>80</v>
      </c>
      <c r="W2808">
        <v>81200</v>
      </c>
      <c r="X2808" t="s">
        <v>85</v>
      </c>
      <c r="Y2808">
        <v>100</v>
      </c>
      <c r="Z2808" t="s">
        <v>3231</v>
      </c>
      <c r="AA2808" t="s">
        <v>353</v>
      </c>
      <c r="AB2808" t="s">
        <v>107</v>
      </c>
      <c r="AC2808" t="s">
        <v>84</v>
      </c>
      <c r="AD2808">
        <f>_xlfn.XLOOKUP(MIS[[#This Row],[TRADING SYMBOL]],[1]Sheet1!$D:$D,[1]Sheet1!$C:$C)</f>
        <v>110.75</v>
      </c>
      <c r="AE2808">
        <f>MIS[[#This Row],[OrderAverageTradedPrice]]*MIS[[#This Row],[OrderQuantity]]</f>
        <v>18749</v>
      </c>
      <c r="AF2808">
        <f>MIS[[#This Row],[LTP]]*MIS[[#This Row],[OrderQuantity]]</f>
        <v>11075</v>
      </c>
      <c r="AG2808">
        <f>IF(MIS[[#This Row],[OrderSide]]="SELL",MIS[[#This Row],[VALUE]]-MIS[[#This Row],[LIVE_VALUE]],MIS[[#This Row],[LIVE_VALUE]]-MIS[[#This Row],[VALUE]])</f>
        <v>-7674</v>
      </c>
      <c r="AH2808" t="str" cm="1">
        <f t="array" ref="AH2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8" t="str">
        <f>MIS[[#This Row],[TRADING SYMBOL]]</f>
        <v>SENSEX2552081200PE</v>
      </c>
      <c r="AJ2808" t="str">
        <f>IF(RIGHT(MIS[[#This Row],[Main/Hedge]],4)="MAIN","MAIN","HEDGE")</f>
        <v>MAIN</v>
      </c>
      <c r="AK2808" t="str" cm="1">
        <f t="array" ref="AK2808">_xlfn._xlws.FILTER(Table4[Column1],ISNUMBER(SEARCH(Table4[Column1],MIS[[#This Row],[OrderUniqueIdentifier]])),"")</f>
        <v>MS</v>
      </c>
    </row>
    <row r="2809" spans="1:37" x14ac:dyDescent="0.25">
      <c r="A2809" t="s">
        <v>71</v>
      </c>
      <c r="B2809" t="s">
        <v>857</v>
      </c>
      <c r="C2809" t="s">
        <v>4332</v>
      </c>
      <c r="D2809" t="s">
        <v>72</v>
      </c>
      <c r="E2809" t="s">
        <v>172</v>
      </c>
      <c r="F2809" t="s">
        <v>98</v>
      </c>
      <c r="G2809" t="s">
        <v>74</v>
      </c>
      <c r="H2809" t="s">
        <v>75</v>
      </c>
      <c r="I2809" t="s">
        <v>76</v>
      </c>
      <c r="J2809" t="s">
        <v>77</v>
      </c>
      <c r="K2809">
        <v>20</v>
      </c>
      <c r="L2809" t="s">
        <v>77</v>
      </c>
      <c r="M2809" t="s">
        <v>78</v>
      </c>
      <c r="N2809" t="s">
        <v>3235</v>
      </c>
      <c r="O2809" t="s">
        <v>3236</v>
      </c>
      <c r="P2809" t="s">
        <v>3236</v>
      </c>
      <c r="Q2809" t="s">
        <v>173</v>
      </c>
      <c r="R2809" t="s">
        <v>79</v>
      </c>
      <c r="S2809" t="s">
        <v>40</v>
      </c>
      <c r="T2809" t="s">
        <v>174</v>
      </c>
      <c r="U2809" t="s">
        <v>100</v>
      </c>
      <c r="V2809" t="s">
        <v>80</v>
      </c>
      <c r="W2809">
        <v>81200</v>
      </c>
      <c r="X2809" t="s">
        <v>85</v>
      </c>
      <c r="Y2809">
        <v>20</v>
      </c>
      <c r="Z2809" t="s">
        <v>353</v>
      </c>
      <c r="AA2809" t="s">
        <v>353</v>
      </c>
      <c r="AB2809" t="s">
        <v>107</v>
      </c>
      <c r="AC2809" t="s">
        <v>84</v>
      </c>
      <c r="AD2809">
        <f>_xlfn.XLOOKUP(MIS[[#This Row],[TRADING SYMBOL]],[1]Sheet1!$D:$D,[1]Sheet1!$C:$C)</f>
        <v>110.75</v>
      </c>
      <c r="AE2809">
        <f>MIS[[#This Row],[OrderAverageTradedPrice]]*MIS[[#This Row],[OrderQuantity]]</f>
        <v>3750</v>
      </c>
      <c r="AF2809">
        <f>MIS[[#This Row],[LTP]]*MIS[[#This Row],[OrderQuantity]]</f>
        <v>2215</v>
      </c>
      <c r="AG2809">
        <f>IF(MIS[[#This Row],[OrderSide]]="SELL",MIS[[#This Row],[VALUE]]-MIS[[#This Row],[LIVE_VALUE]],MIS[[#This Row],[LIVE_VALUE]]-MIS[[#This Row],[VALUE]])</f>
        <v>-1535</v>
      </c>
      <c r="AH2809" t="str" cm="1">
        <f t="array" ref="AH2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9" t="str">
        <f>MIS[[#This Row],[TRADING SYMBOL]]</f>
        <v>SENSEX2552081200PE</v>
      </c>
      <c r="AJ2809" t="str">
        <f>IF(RIGHT(MIS[[#This Row],[Main/Hedge]],4)="MAIN","MAIN","HEDGE")</f>
        <v>MAIN</v>
      </c>
      <c r="AK2809" t="str" cm="1">
        <f t="array" ref="AK2809">_xlfn._xlws.FILTER(Table4[Column1],ISNUMBER(SEARCH(Table4[Column1],MIS[[#This Row],[OrderUniqueIdentifier]])),"")</f>
        <v>MS</v>
      </c>
    </row>
    <row r="2810" spans="1:37" x14ac:dyDescent="0.25">
      <c r="A2810" t="s">
        <v>71</v>
      </c>
      <c r="B2810" t="s">
        <v>864</v>
      </c>
      <c r="C2810" t="s">
        <v>4359</v>
      </c>
      <c r="D2810" t="s">
        <v>72</v>
      </c>
      <c r="E2810" t="s">
        <v>172</v>
      </c>
      <c r="F2810" t="s">
        <v>98</v>
      </c>
      <c r="G2810" t="s">
        <v>74</v>
      </c>
      <c r="H2810" t="s">
        <v>75</v>
      </c>
      <c r="I2810" t="s">
        <v>76</v>
      </c>
      <c r="J2810" t="s">
        <v>77</v>
      </c>
      <c r="K2810">
        <v>20</v>
      </c>
      <c r="L2810" t="s">
        <v>77</v>
      </c>
      <c r="M2810" t="s">
        <v>78</v>
      </c>
      <c r="N2810" t="s">
        <v>4360</v>
      </c>
      <c r="O2810" t="s">
        <v>3228</v>
      </c>
      <c r="P2810" t="s">
        <v>3236</v>
      </c>
      <c r="Q2810" t="s">
        <v>173</v>
      </c>
      <c r="R2810" t="s">
        <v>79</v>
      </c>
      <c r="S2810" t="s">
        <v>40</v>
      </c>
      <c r="T2810" t="s">
        <v>174</v>
      </c>
      <c r="U2810" t="s">
        <v>100</v>
      </c>
      <c r="V2810" t="s">
        <v>80</v>
      </c>
      <c r="W2810">
        <v>81200</v>
      </c>
      <c r="X2810" t="s">
        <v>85</v>
      </c>
      <c r="Y2810">
        <v>20</v>
      </c>
      <c r="Z2810" t="s">
        <v>3231</v>
      </c>
      <c r="AA2810" t="s">
        <v>353</v>
      </c>
      <c r="AB2810" t="s">
        <v>107</v>
      </c>
      <c r="AC2810" t="s">
        <v>84</v>
      </c>
      <c r="AD2810">
        <f>_xlfn.XLOOKUP(MIS[[#This Row],[TRADING SYMBOL]],[1]Sheet1!$D:$D,[1]Sheet1!$C:$C)</f>
        <v>110.75</v>
      </c>
      <c r="AE2810">
        <f>MIS[[#This Row],[OrderAverageTradedPrice]]*MIS[[#This Row],[OrderQuantity]]</f>
        <v>3748</v>
      </c>
      <c r="AF2810">
        <f>MIS[[#This Row],[LTP]]*MIS[[#This Row],[OrderQuantity]]</f>
        <v>2215</v>
      </c>
      <c r="AG2810">
        <f>IF(MIS[[#This Row],[OrderSide]]="SELL",MIS[[#This Row],[VALUE]]-MIS[[#This Row],[LIVE_VALUE]],MIS[[#This Row],[LIVE_VALUE]]-MIS[[#This Row],[VALUE]])</f>
        <v>-1533</v>
      </c>
      <c r="AH2810" t="str" cm="1">
        <f t="array" ref="AH2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0" t="str">
        <f>MIS[[#This Row],[TRADING SYMBOL]]</f>
        <v>SENSEX2552081200PE</v>
      </c>
      <c r="AJ2810" t="str">
        <f>IF(RIGHT(MIS[[#This Row],[Main/Hedge]],4)="MAIN","MAIN","HEDGE")</f>
        <v>MAIN</v>
      </c>
      <c r="AK2810" t="str" cm="1">
        <f t="array" ref="AK2810">_xlfn._xlws.FILTER(Table4[Column1],ISNUMBER(SEARCH(Table4[Column1],MIS[[#This Row],[OrderUniqueIdentifier]])),"")</f>
        <v>MS</v>
      </c>
    </row>
    <row r="2811" spans="1:37" x14ac:dyDescent="0.25">
      <c r="A2811" t="s">
        <v>71</v>
      </c>
      <c r="B2811" t="s">
        <v>951</v>
      </c>
      <c r="C2811" t="s">
        <v>4652</v>
      </c>
      <c r="D2811" t="s">
        <v>72</v>
      </c>
      <c r="E2811" t="s">
        <v>120</v>
      </c>
      <c r="F2811" t="s">
        <v>98</v>
      </c>
      <c r="G2811" t="s">
        <v>74</v>
      </c>
      <c r="H2811" t="s">
        <v>75</v>
      </c>
      <c r="I2811" t="s">
        <v>76</v>
      </c>
      <c r="J2811" t="s">
        <v>77</v>
      </c>
      <c r="K2811">
        <v>20</v>
      </c>
      <c r="L2811" t="s">
        <v>77</v>
      </c>
      <c r="M2811" t="s">
        <v>78</v>
      </c>
      <c r="N2811" t="s">
        <v>4653</v>
      </c>
      <c r="O2811" t="s">
        <v>3228</v>
      </c>
      <c r="P2811" t="s">
        <v>3236</v>
      </c>
      <c r="Q2811" t="s">
        <v>121</v>
      </c>
      <c r="R2811" t="s">
        <v>79</v>
      </c>
      <c r="S2811" t="s">
        <v>40</v>
      </c>
      <c r="T2811" t="s">
        <v>122</v>
      </c>
      <c r="U2811" t="s">
        <v>100</v>
      </c>
      <c r="V2811" t="s">
        <v>80</v>
      </c>
      <c r="W2811">
        <v>81100</v>
      </c>
      <c r="X2811" t="s">
        <v>85</v>
      </c>
      <c r="Y2811">
        <v>20</v>
      </c>
      <c r="Z2811" t="s">
        <v>3231</v>
      </c>
      <c r="AA2811" t="s">
        <v>353</v>
      </c>
      <c r="AB2811" t="s">
        <v>107</v>
      </c>
      <c r="AC2811" t="s">
        <v>84</v>
      </c>
      <c r="AD2811">
        <f>_xlfn.XLOOKUP(MIS[[#This Row],[TRADING SYMBOL]],[1]Sheet1!$D:$D,[1]Sheet1!$C:$C)</f>
        <v>100.2</v>
      </c>
      <c r="AE2811">
        <f>MIS[[#This Row],[OrderAverageTradedPrice]]*MIS[[#This Row],[OrderQuantity]]</f>
        <v>3418</v>
      </c>
      <c r="AF2811">
        <f>MIS[[#This Row],[LTP]]*MIS[[#This Row],[OrderQuantity]]</f>
        <v>2004</v>
      </c>
      <c r="AG2811">
        <f>IF(MIS[[#This Row],[OrderSide]]="SELL",MIS[[#This Row],[VALUE]]-MIS[[#This Row],[LIVE_VALUE]],MIS[[#This Row],[LIVE_VALUE]]-MIS[[#This Row],[VALUE]])</f>
        <v>-1414</v>
      </c>
      <c r="AH2811" t="str" cm="1">
        <f t="array" ref="AH2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1" t="str">
        <f>MIS[[#This Row],[TRADING SYMBOL]]</f>
        <v>SENSEX2552081100PE</v>
      </c>
      <c r="AJ2811" t="str">
        <f>IF(RIGHT(MIS[[#This Row],[Main/Hedge]],4)="MAIN","MAIN","HEDGE")</f>
        <v>MAIN</v>
      </c>
      <c r="AK2811" t="str" cm="1">
        <f t="array" ref="AK2811">_xlfn._xlws.FILTER(Table4[Column1],ISNUMBER(SEARCH(Table4[Column1],MIS[[#This Row],[OrderUniqueIdentifier]])),"")</f>
        <v>MS</v>
      </c>
    </row>
    <row r="2812" spans="1:37" x14ac:dyDescent="0.25">
      <c r="A2812" t="s">
        <v>71</v>
      </c>
      <c r="B2812" t="s">
        <v>1029</v>
      </c>
      <c r="C2812" t="s">
        <v>4881</v>
      </c>
      <c r="D2812" t="s">
        <v>72</v>
      </c>
      <c r="E2812" t="s">
        <v>172</v>
      </c>
      <c r="F2812" t="s">
        <v>98</v>
      </c>
      <c r="G2812" t="s">
        <v>74</v>
      </c>
      <c r="H2812" t="s">
        <v>75</v>
      </c>
      <c r="I2812" t="s">
        <v>76</v>
      </c>
      <c r="J2812" t="s">
        <v>77</v>
      </c>
      <c r="K2812">
        <v>40</v>
      </c>
      <c r="L2812" t="s">
        <v>77</v>
      </c>
      <c r="M2812" t="s">
        <v>78</v>
      </c>
      <c r="N2812" t="s">
        <v>4882</v>
      </c>
      <c r="O2812" t="s">
        <v>3228</v>
      </c>
      <c r="P2812" t="s">
        <v>3236</v>
      </c>
      <c r="Q2812" t="s">
        <v>173</v>
      </c>
      <c r="R2812" t="s">
        <v>79</v>
      </c>
      <c r="S2812" t="s">
        <v>40</v>
      </c>
      <c r="T2812" t="s">
        <v>174</v>
      </c>
      <c r="U2812" t="s">
        <v>100</v>
      </c>
      <c r="V2812" t="s">
        <v>80</v>
      </c>
      <c r="W2812">
        <v>81200</v>
      </c>
      <c r="X2812" t="s">
        <v>85</v>
      </c>
      <c r="Y2812">
        <v>40</v>
      </c>
      <c r="Z2812" t="s">
        <v>3231</v>
      </c>
      <c r="AA2812" t="s">
        <v>353</v>
      </c>
      <c r="AB2812" t="s">
        <v>107</v>
      </c>
      <c r="AC2812" t="s">
        <v>84</v>
      </c>
      <c r="AD2812">
        <f>_xlfn.XLOOKUP(MIS[[#This Row],[TRADING SYMBOL]],[1]Sheet1!$D:$D,[1]Sheet1!$C:$C)</f>
        <v>110.75</v>
      </c>
      <c r="AE2812">
        <f>MIS[[#This Row],[OrderAverageTradedPrice]]*MIS[[#This Row],[OrderQuantity]]</f>
        <v>7501</v>
      </c>
      <c r="AF2812">
        <f>MIS[[#This Row],[LTP]]*MIS[[#This Row],[OrderQuantity]]</f>
        <v>4430</v>
      </c>
      <c r="AG2812">
        <f>IF(MIS[[#This Row],[OrderSide]]="SELL",MIS[[#This Row],[VALUE]]-MIS[[#This Row],[LIVE_VALUE]],MIS[[#This Row],[LIVE_VALUE]]-MIS[[#This Row],[VALUE]])</f>
        <v>-3071</v>
      </c>
      <c r="AH2812" t="str" cm="1">
        <f t="array" ref="AH2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2" t="str">
        <f>MIS[[#This Row],[TRADING SYMBOL]]</f>
        <v>SENSEX2552081200PE</v>
      </c>
      <c r="AJ2812" t="str">
        <f>IF(RIGHT(MIS[[#This Row],[Main/Hedge]],4)="MAIN","MAIN","HEDGE")</f>
        <v>MAIN</v>
      </c>
      <c r="AK2812" t="str" cm="1">
        <f t="array" ref="AK2812">_xlfn._xlws.FILTER(Table4[Column1],ISNUMBER(SEARCH(Table4[Column1],MIS[[#This Row],[OrderUniqueIdentifier]])),"")</f>
        <v>MS</v>
      </c>
    </row>
    <row r="2813" spans="1:37" x14ac:dyDescent="0.25">
      <c r="A2813" t="s">
        <v>71</v>
      </c>
      <c r="B2813" t="s">
        <v>1117</v>
      </c>
      <c r="C2813" t="s">
        <v>5152</v>
      </c>
      <c r="D2813" t="s">
        <v>72</v>
      </c>
      <c r="E2813" t="s">
        <v>3226</v>
      </c>
      <c r="F2813" t="s">
        <v>98</v>
      </c>
      <c r="G2813" t="s">
        <v>74</v>
      </c>
      <c r="H2813" t="s">
        <v>75</v>
      </c>
      <c r="I2813" t="s">
        <v>76</v>
      </c>
      <c r="J2813" t="s">
        <v>77</v>
      </c>
      <c r="K2813">
        <v>20</v>
      </c>
      <c r="L2813" t="s">
        <v>77</v>
      </c>
      <c r="M2813" t="s">
        <v>78</v>
      </c>
      <c r="N2813" t="s">
        <v>5153</v>
      </c>
      <c r="O2813" t="s">
        <v>3228</v>
      </c>
      <c r="P2813" t="s">
        <v>3236</v>
      </c>
      <c r="Q2813" t="s">
        <v>3229</v>
      </c>
      <c r="R2813" t="s">
        <v>79</v>
      </c>
      <c r="S2813" t="s">
        <v>40</v>
      </c>
      <c r="T2813" t="s">
        <v>3230</v>
      </c>
      <c r="U2813" t="s">
        <v>100</v>
      </c>
      <c r="V2813" t="s">
        <v>80</v>
      </c>
      <c r="W2813">
        <v>81300</v>
      </c>
      <c r="X2813" t="s">
        <v>85</v>
      </c>
      <c r="Y2813">
        <v>20</v>
      </c>
      <c r="Z2813" t="s">
        <v>3231</v>
      </c>
      <c r="AA2813" t="s">
        <v>353</v>
      </c>
      <c r="AB2813" t="s">
        <v>107</v>
      </c>
      <c r="AC2813" t="s">
        <v>84</v>
      </c>
      <c r="AD2813">
        <f>_xlfn.XLOOKUP(MIS[[#This Row],[TRADING SYMBOL]],[1]Sheet1!$D:$D,[1]Sheet1!$C:$C)</f>
        <v>124</v>
      </c>
      <c r="AE2813">
        <f>MIS[[#This Row],[OrderAverageTradedPrice]]*MIS[[#This Row],[OrderQuantity]]</f>
        <v>4103</v>
      </c>
      <c r="AF2813">
        <f>MIS[[#This Row],[LTP]]*MIS[[#This Row],[OrderQuantity]]</f>
        <v>2480</v>
      </c>
      <c r="AG2813">
        <f>IF(MIS[[#This Row],[OrderSide]]="SELL",MIS[[#This Row],[VALUE]]-MIS[[#This Row],[LIVE_VALUE]],MIS[[#This Row],[LIVE_VALUE]]-MIS[[#This Row],[VALUE]])</f>
        <v>-1623</v>
      </c>
      <c r="AH2813" t="str" cm="1">
        <f t="array" ref="AH2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3" t="str">
        <f>MIS[[#This Row],[TRADING SYMBOL]]</f>
        <v>SENSEX2552081300PE</v>
      </c>
      <c r="AJ2813" t="str">
        <f>IF(RIGHT(MIS[[#This Row],[Main/Hedge]],4)="MAIN","MAIN","HEDGE")</f>
        <v>MAIN</v>
      </c>
      <c r="AK2813" t="str" cm="1">
        <f t="array" ref="AK2813">_xlfn._xlws.FILTER(Table4[Column1],ISNUMBER(SEARCH(Table4[Column1],MIS[[#This Row],[OrderUniqueIdentifier]])),"")</f>
        <v>MS</v>
      </c>
    </row>
    <row r="2814" spans="1:37" x14ac:dyDescent="0.25">
      <c r="A2814" t="s">
        <v>71</v>
      </c>
      <c r="B2814" t="s">
        <v>1117</v>
      </c>
      <c r="C2814" t="s">
        <v>5154</v>
      </c>
      <c r="D2814" t="s">
        <v>72</v>
      </c>
      <c r="E2814" t="s">
        <v>120</v>
      </c>
      <c r="F2814" t="s">
        <v>98</v>
      </c>
      <c r="G2814" t="s">
        <v>74</v>
      </c>
      <c r="H2814" t="s">
        <v>75</v>
      </c>
      <c r="I2814" t="s">
        <v>76</v>
      </c>
      <c r="J2814" t="s">
        <v>77</v>
      </c>
      <c r="K2814">
        <v>20</v>
      </c>
      <c r="L2814" t="s">
        <v>77</v>
      </c>
      <c r="M2814" t="s">
        <v>78</v>
      </c>
      <c r="N2814" t="s">
        <v>5155</v>
      </c>
      <c r="O2814" t="s">
        <v>3236</v>
      </c>
      <c r="P2814" t="s">
        <v>3236</v>
      </c>
      <c r="Q2814" t="s">
        <v>121</v>
      </c>
      <c r="R2814" t="s">
        <v>79</v>
      </c>
      <c r="S2814" t="s">
        <v>40</v>
      </c>
      <c r="T2814" t="s">
        <v>122</v>
      </c>
      <c r="U2814" t="s">
        <v>100</v>
      </c>
      <c r="V2814" t="s">
        <v>80</v>
      </c>
      <c r="W2814">
        <v>81100</v>
      </c>
      <c r="X2814" t="s">
        <v>85</v>
      </c>
      <c r="Y2814">
        <v>20</v>
      </c>
      <c r="Z2814" t="s">
        <v>353</v>
      </c>
      <c r="AA2814" t="s">
        <v>353</v>
      </c>
      <c r="AB2814" t="s">
        <v>107</v>
      </c>
      <c r="AC2814" t="s">
        <v>84</v>
      </c>
      <c r="AD2814">
        <f>_xlfn.XLOOKUP(MIS[[#This Row],[TRADING SYMBOL]],[1]Sheet1!$D:$D,[1]Sheet1!$C:$C)</f>
        <v>100.2</v>
      </c>
      <c r="AE2814">
        <f>MIS[[#This Row],[OrderAverageTradedPrice]]*MIS[[#This Row],[OrderQuantity]]</f>
        <v>3425</v>
      </c>
      <c r="AF2814">
        <f>MIS[[#This Row],[LTP]]*MIS[[#This Row],[OrderQuantity]]</f>
        <v>2004</v>
      </c>
      <c r="AG2814">
        <f>IF(MIS[[#This Row],[OrderSide]]="SELL",MIS[[#This Row],[VALUE]]-MIS[[#This Row],[LIVE_VALUE]],MIS[[#This Row],[LIVE_VALUE]]-MIS[[#This Row],[VALUE]])</f>
        <v>-1421</v>
      </c>
      <c r="AH2814" t="str" cm="1">
        <f t="array" ref="AH2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4" t="str">
        <f>MIS[[#This Row],[TRADING SYMBOL]]</f>
        <v>SENSEX2552081100PE</v>
      </c>
      <c r="AJ2814" t="str">
        <f>IF(RIGHT(MIS[[#This Row],[Main/Hedge]],4)="MAIN","MAIN","HEDGE")</f>
        <v>MAIN</v>
      </c>
      <c r="AK2814" t="str" cm="1">
        <f t="array" ref="AK2814">_xlfn._xlws.FILTER(Table4[Column1],ISNUMBER(SEARCH(Table4[Column1],MIS[[#This Row],[OrderUniqueIdentifier]])),"")</f>
        <v>MS</v>
      </c>
    </row>
    <row r="2815" spans="1:37" x14ac:dyDescent="0.25">
      <c r="A2815" t="s">
        <v>71</v>
      </c>
      <c r="B2815" t="s">
        <v>1143</v>
      </c>
      <c r="C2815" t="s">
        <v>5225</v>
      </c>
      <c r="D2815" t="s">
        <v>72</v>
      </c>
      <c r="E2815" t="s">
        <v>120</v>
      </c>
      <c r="F2815" t="s">
        <v>98</v>
      </c>
      <c r="G2815" t="s">
        <v>74</v>
      </c>
      <c r="H2815" t="s">
        <v>75</v>
      </c>
      <c r="I2815" t="s">
        <v>76</v>
      </c>
      <c r="J2815" t="s">
        <v>77</v>
      </c>
      <c r="K2815">
        <v>20</v>
      </c>
      <c r="L2815" t="s">
        <v>77</v>
      </c>
      <c r="M2815" t="s">
        <v>78</v>
      </c>
      <c r="N2815" t="s">
        <v>5226</v>
      </c>
      <c r="O2815" t="s">
        <v>3228</v>
      </c>
      <c r="P2815" t="s">
        <v>3236</v>
      </c>
      <c r="Q2815" t="s">
        <v>121</v>
      </c>
      <c r="R2815" t="s">
        <v>79</v>
      </c>
      <c r="S2815" t="s">
        <v>40</v>
      </c>
      <c r="T2815" t="s">
        <v>122</v>
      </c>
      <c r="U2815" t="s">
        <v>100</v>
      </c>
      <c r="V2815" t="s">
        <v>80</v>
      </c>
      <c r="W2815">
        <v>81100</v>
      </c>
      <c r="X2815" t="s">
        <v>85</v>
      </c>
      <c r="Y2815">
        <v>20</v>
      </c>
      <c r="Z2815" t="s">
        <v>3231</v>
      </c>
      <c r="AA2815" t="s">
        <v>353</v>
      </c>
      <c r="AB2815" t="s">
        <v>107</v>
      </c>
      <c r="AC2815" t="s">
        <v>84</v>
      </c>
      <c r="AD2815">
        <f>_xlfn.XLOOKUP(MIS[[#This Row],[TRADING SYMBOL]],[1]Sheet1!$D:$D,[1]Sheet1!$C:$C)</f>
        <v>100.2</v>
      </c>
      <c r="AE2815">
        <f>MIS[[#This Row],[OrderAverageTradedPrice]]*MIS[[#This Row],[OrderQuantity]]</f>
        <v>3417</v>
      </c>
      <c r="AF2815">
        <f>MIS[[#This Row],[LTP]]*MIS[[#This Row],[OrderQuantity]]</f>
        <v>2004</v>
      </c>
      <c r="AG2815">
        <f>IF(MIS[[#This Row],[OrderSide]]="SELL",MIS[[#This Row],[VALUE]]-MIS[[#This Row],[LIVE_VALUE]],MIS[[#This Row],[LIVE_VALUE]]-MIS[[#This Row],[VALUE]])</f>
        <v>-1413</v>
      </c>
      <c r="AH2815" t="str" cm="1">
        <f t="array" ref="AH2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5" t="str">
        <f>MIS[[#This Row],[TRADING SYMBOL]]</f>
        <v>SENSEX2552081100PE</v>
      </c>
      <c r="AJ2815" t="str">
        <f>IF(RIGHT(MIS[[#This Row],[Main/Hedge]],4)="MAIN","MAIN","HEDGE")</f>
        <v>MAIN</v>
      </c>
      <c r="AK2815" t="str" cm="1">
        <f t="array" ref="AK2815">_xlfn._xlws.FILTER(Table4[Column1],ISNUMBER(SEARCH(Table4[Column1],MIS[[#This Row],[OrderUniqueIdentifier]])),"")</f>
        <v>MS</v>
      </c>
    </row>
    <row r="2816" spans="1:37" x14ac:dyDescent="0.25">
      <c r="A2816" t="s">
        <v>71</v>
      </c>
      <c r="B2816" t="s">
        <v>1202</v>
      </c>
      <c r="C2816" t="s">
        <v>5389</v>
      </c>
      <c r="D2816" t="s">
        <v>72</v>
      </c>
      <c r="E2816" t="s">
        <v>120</v>
      </c>
      <c r="F2816" t="s">
        <v>98</v>
      </c>
      <c r="G2816" t="s">
        <v>74</v>
      </c>
      <c r="H2816" t="s">
        <v>75</v>
      </c>
      <c r="I2816" t="s">
        <v>76</v>
      </c>
      <c r="J2816" t="s">
        <v>77</v>
      </c>
      <c r="K2816">
        <v>20</v>
      </c>
      <c r="L2816" t="s">
        <v>77</v>
      </c>
      <c r="M2816" t="s">
        <v>78</v>
      </c>
      <c r="N2816" t="s">
        <v>4826</v>
      </c>
      <c r="O2816" t="s">
        <v>3228</v>
      </c>
      <c r="P2816" t="s">
        <v>3236</v>
      </c>
      <c r="Q2816" t="s">
        <v>121</v>
      </c>
      <c r="R2816" t="s">
        <v>79</v>
      </c>
      <c r="S2816" t="s">
        <v>40</v>
      </c>
      <c r="T2816" t="s">
        <v>122</v>
      </c>
      <c r="U2816" t="s">
        <v>100</v>
      </c>
      <c r="V2816" t="s">
        <v>80</v>
      </c>
      <c r="W2816">
        <v>81100</v>
      </c>
      <c r="X2816" t="s">
        <v>85</v>
      </c>
      <c r="Y2816">
        <v>20</v>
      </c>
      <c r="Z2816" t="s">
        <v>3231</v>
      </c>
      <c r="AA2816" t="s">
        <v>353</v>
      </c>
      <c r="AB2816" t="s">
        <v>107</v>
      </c>
      <c r="AC2816" t="s">
        <v>84</v>
      </c>
      <c r="AD2816">
        <f>_xlfn.XLOOKUP(MIS[[#This Row],[TRADING SYMBOL]],[1]Sheet1!$D:$D,[1]Sheet1!$C:$C)</f>
        <v>100.2</v>
      </c>
      <c r="AE2816">
        <f>MIS[[#This Row],[OrderAverageTradedPrice]]*MIS[[#This Row],[OrderQuantity]]</f>
        <v>3410</v>
      </c>
      <c r="AF2816">
        <f>MIS[[#This Row],[LTP]]*MIS[[#This Row],[OrderQuantity]]</f>
        <v>2004</v>
      </c>
      <c r="AG2816">
        <f>IF(MIS[[#This Row],[OrderSide]]="SELL",MIS[[#This Row],[VALUE]]-MIS[[#This Row],[LIVE_VALUE]],MIS[[#This Row],[LIVE_VALUE]]-MIS[[#This Row],[VALUE]])</f>
        <v>-1406</v>
      </c>
      <c r="AH2816" t="str" cm="1">
        <f t="array" ref="AH2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6" t="str">
        <f>MIS[[#This Row],[TRADING SYMBOL]]</f>
        <v>SENSEX2552081100PE</v>
      </c>
      <c r="AJ2816" t="str">
        <f>IF(RIGHT(MIS[[#This Row],[Main/Hedge]],4)="MAIN","MAIN","HEDGE")</f>
        <v>MAIN</v>
      </c>
      <c r="AK2816" t="str" cm="1">
        <f t="array" ref="AK2816">_xlfn._xlws.FILTER(Table4[Column1],ISNUMBER(SEARCH(Table4[Column1],MIS[[#This Row],[OrderUniqueIdentifier]])),"")</f>
        <v>MS</v>
      </c>
    </row>
    <row r="2817" spans="1:37" x14ac:dyDescent="0.25">
      <c r="A2817" t="s">
        <v>71</v>
      </c>
      <c r="B2817" t="s">
        <v>1202</v>
      </c>
      <c r="C2817" t="s">
        <v>5390</v>
      </c>
      <c r="D2817" t="s">
        <v>72</v>
      </c>
      <c r="E2817" t="s">
        <v>172</v>
      </c>
      <c r="F2817" t="s">
        <v>98</v>
      </c>
      <c r="G2817" t="s">
        <v>74</v>
      </c>
      <c r="H2817" t="s">
        <v>75</v>
      </c>
      <c r="I2817" t="s">
        <v>76</v>
      </c>
      <c r="J2817" t="s">
        <v>77</v>
      </c>
      <c r="K2817">
        <v>20</v>
      </c>
      <c r="L2817" t="s">
        <v>77</v>
      </c>
      <c r="M2817" t="s">
        <v>78</v>
      </c>
      <c r="N2817" t="s">
        <v>3665</v>
      </c>
      <c r="O2817" t="s">
        <v>3228</v>
      </c>
      <c r="P2817" t="s">
        <v>3236</v>
      </c>
      <c r="Q2817" t="s">
        <v>173</v>
      </c>
      <c r="R2817" t="s">
        <v>79</v>
      </c>
      <c r="S2817" t="s">
        <v>40</v>
      </c>
      <c r="T2817" t="s">
        <v>174</v>
      </c>
      <c r="U2817" t="s">
        <v>100</v>
      </c>
      <c r="V2817" t="s">
        <v>80</v>
      </c>
      <c r="W2817">
        <v>81200</v>
      </c>
      <c r="X2817" t="s">
        <v>85</v>
      </c>
      <c r="Y2817">
        <v>20</v>
      </c>
      <c r="Z2817" t="s">
        <v>3231</v>
      </c>
      <c r="AA2817" t="s">
        <v>353</v>
      </c>
      <c r="AB2817" t="s">
        <v>107</v>
      </c>
      <c r="AC2817" t="s">
        <v>84</v>
      </c>
      <c r="AD2817">
        <f>_xlfn.XLOOKUP(MIS[[#This Row],[TRADING SYMBOL]],[1]Sheet1!$D:$D,[1]Sheet1!$C:$C)</f>
        <v>110.75</v>
      </c>
      <c r="AE2817">
        <f>MIS[[#This Row],[OrderAverageTradedPrice]]*MIS[[#This Row],[OrderQuantity]]</f>
        <v>3747</v>
      </c>
      <c r="AF2817">
        <f>MIS[[#This Row],[LTP]]*MIS[[#This Row],[OrderQuantity]]</f>
        <v>2215</v>
      </c>
      <c r="AG2817">
        <f>IF(MIS[[#This Row],[OrderSide]]="SELL",MIS[[#This Row],[VALUE]]-MIS[[#This Row],[LIVE_VALUE]],MIS[[#This Row],[LIVE_VALUE]]-MIS[[#This Row],[VALUE]])</f>
        <v>-1532</v>
      </c>
      <c r="AH2817" t="str" cm="1">
        <f t="array" ref="AH2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7" t="str">
        <f>MIS[[#This Row],[TRADING SYMBOL]]</f>
        <v>SENSEX2552081200PE</v>
      </c>
      <c r="AJ2817" t="str">
        <f>IF(RIGHT(MIS[[#This Row],[Main/Hedge]],4)="MAIN","MAIN","HEDGE")</f>
        <v>MAIN</v>
      </c>
      <c r="AK2817" t="str" cm="1">
        <f t="array" ref="AK2817">_xlfn._xlws.FILTER(Table4[Column1],ISNUMBER(SEARCH(Table4[Column1],MIS[[#This Row],[OrderUniqueIdentifier]])),"")</f>
        <v>MS</v>
      </c>
    </row>
    <row r="2818" spans="1:37" x14ac:dyDescent="0.25">
      <c r="A2818" t="s">
        <v>71</v>
      </c>
      <c r="B2818" t="s">
        <v>1224</v>
      </c>
      <c r="C2818" t="s">
        <v>5455</v>
      </c>
      <c r="D2818" t="s">
        <v>72</v>
      </c>
      <c r="E2818" t="s">
        <v>172</v>
      </c>
      <c r="F2818" t="s">
        <v>98</v>
      </c>
      <c r="G2818" t="s">
        <v>74</v>
      </c>
      <c r="H2818" t="s">
        <v>75</v>
      </c>
      <c r="I2818" t="s">
        <v>76</v>
      </c>
      <c r="J2818" t="s">
        <v>77</v>
      </c>
      <c r="K2818">
        <v>20</v>
      </c>
      <c r="L2818" t="s">
        <v>77</v>
      </c>
      <c r="M2818" t="s">
        <v>78</v>
      </c>
      <c r="N2818" t="s">
        <v>5456</v>
      </c>
      <c r="O2818" t="s">
        <v>3228</v>
      </c>
      <c r="P2818" t="s">
        <v>3236</v>
      </c>
      <c r="Q2818" t="s">
        <v>173</v>
      </c>
      <c r="R2818" t="s">
        <v>79</v>
      </c>
      <c r="S2818" t="s">
        <v>40</v>
      </c>
      <c r="T2818" t="s">
        <v>174</v>
      </c>
      <c r="U2818" t="s">
        <v>100</v>
      </c>
      <c r="V2818" t="s">
        <v>80</v>
      </c>
      <c r="W2818">
        <v>81200</v>
      </c>
      <c r="X2818" t="s">
        <v>85</v>
      </c>
      <c r="Y2818">
        <v>20</v>
      </c>
      <c r="Z2818" t="s">
        <v>3231</v>
      </c>
      <c r="AA2818" t="s">
        <v>353</v>
      </c>
      <c r="AB2818" t="s">
        <v>107</v>
      </c>
      <c r="AC2818" t="s">
        <v>84</v>
      </c>
      <c r="AD2818">
        <f>_xlfn.XLOOKUP(MIS[[#This Row],[TRADING SYMBOL]],[1]Sheet1!$D:$D,[1]Sheet1!$C:$C)</f>
        <v>110.75</v>
      </c>
      <c r="AE2818">
        <f>MIS[[#This Row],[OrderAverageTradedPrice]]*MIS[[#This Row],[OrderQuantity]]</f>
        <v>3751</v>
      </c>
      <c r="AF2818">
        <f>MIS[[#This Row],[LTP]]*MIS[[#This Row],[OrderQuantity]]</f>
        <v>2215</v>
      </c>
      <c r="AG2818">
        <f>IF(MIS[[#This Row],[OrderSide]]="SELL",MIS[[#This Row],[VALUE]]-MIS[[#This Row],[LIVE_VALUE]],MIS[[#This Row],[LIVE_VALUE]]-MIS[[#This Row],[VALUE]])</f>
        <v>-1536</v>
      </c>
      <c r="AH2818" t="str" cm="1">
        <f t="array" ref="AH2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8" t="str">
        <f>MIS[[#This Row],[TRADING SYMBOL]]</f>
        <v>SENSEX2552081200PE</v>
      </c>
      <c r="AJ2818" t="str">
        <f>IF(RIGHT(MIS[[#This Row],[Main/Hedge]],4)="MAIN","MAIN","HEDGE")</f>
        <v>MAIN</v>
      </c>
      <c r="AK2818" t="str" cm="1">
        <f t="array" ref="AK2818">_xlfn._xlws.FILTER(Table4[Column1],ISNUMBER(SEARCH(Table4[Column1],MIS[[#This Row],[OrderUniqueIdentifier]])),"")</f>
        <v>MS</v>
      </c>
    </row>
    <row r="2819" spans="1:37" x14ac:dyDescent="0.25">
      <c r="A2819" t="s">
        <v>71</v>
      </c>
      <c r="B2819" t="s">
        <v>1280</v>
      </c>
      <c r="C2819" t="s">
        <v>5628</v>
      </c>
      <c r="D2819" t="s">
        <v>72</v>
      </c>
      <c r="E2819" t="s">
        <v>120</v>
      </c>
      <c r="F2819" t="s">
        <v>98</v>
      </c>
      <c r="G2819" t="s">
        <v>74</v>
      </c>
      <c r="H2819" t="s">
        <v>75</v>
      </c>
      <c r="I2819" t="s">
        <v>76</v>
      </c>
      <c r="J2819" t="s">
        <v>77</v>
      </c>
      <c r="K2819">
        <v>40</v>
      </c>
      <c r="L2819" t="s">
        <v>77</v>
      </c>
      <c r="M2819" t="s">
        <v>78</v>
      </c>
      <c r="N2819" t="s">
        <v>5629</v>
      </c>
      <c r="O2819" t="s">
        <v>3228</v>
      </c>
      <c r="P2819" t="s">
        <v>3236</v>
      </c>
      <c r="Q2819" t="s">
        <v>121</v>
      </c>
      <c r="R2819" t="s">
        <v>79</v>
      </c>
      <c r="S2819" t="s">
        <v>40</v>
      </c>
      <c r="T2819" t="s">
        <v>122</v>
      </c>
      <c r="U2819" t="s">
        <v>100</v>
      </c>
      <c r="V2819" t="s">
        <v>80</v>
      </c>
      <c r="W2819">
        <v>81100</v>
      </c>
      <c r="X2819" t="s">
        <v>85</v>
      </c>
      <c r="Y2819">
        <v>40</v>
      </c>
      <c r="Z2819" t="s">
        <v>3231</v>
      </c>
      <c r="AA2819" t="s">
        <v>353</v>
      </c>
      <c r="AB2819" t="s">
        <v>107</v>
      </c>
      <c r="AC2819" t="s">
        <v>84</v>
      </c>
      <c r="AD2819">
        <f>_xlfn.XLOOKUP(MIS[[#This Row],[TRADING SYMBOL]],[1]Sheet1!$D:$D,[1]Sheet1!$C:$C)</f>
        <v>100.2</v>
      </c>
      <c r="AE2819">
        <f>MIS[[#This Row],[OrderAverageTradedPrice]]*MIS[[#This Row],[OrderQuantity]]</f>
        <v>6819</v>
      </c>
      <c r="AF2819">
        <f>MIS[[#This Row],[LTP]]*MIS[[#This Row],[OrderQuantity]]</f>
        <v>4008</v>
      </c>
      <c r="AG2819">
        <f>IF(MIS[[#This Row],[OrderSide]]="SELL",MIS[[#This Row],[VALUE]]-MIS[[#This Row],[LIVE_VALUE]],MIS[[#This Row],[LIVE_VALUE]]-MIS[[#This Row],[VALUE]])</f>
        <v>-2811</v>
      </c>
      <c r="AH2819" t="str" cm="1">
        <f t="array" ref="AH2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9" t="str">
        <f>MIS[[#This Row],[TRADING SYMBOL]]</f>
        <v>SENSEX2552081100PE</v>
      </c>
      <c r="AJ2819" t="str">
        <f>IF(RIGHT(MIS[[#This Row],[Main/Hedge]],4)="MAIN","MAIN","HEDGE")</f>
        <v>MAIN</v>
      </c>
      <c r="AK2819" t="str" cm="1">
        <f t="array" ref="AK2819">_xlfn._xlws.FILTER(Table4[Column1],ISNUMBER(SEARCH(Table4[Column1],MIS[[#This Row],[OrderUniqueIdentifier]])),"")</f>
        <v>MS</v>
      </c>
    </row>
    <row r="2820" spans="1:37" x14ac:dyDescent="0.25">
      <c r="A2820" t="s">
        <v>71</v>
      </c>
      <c r="B2820" t="s">
        <v>1288</v>
      </c>
      <c r="C2820" t="s">
        <v>5657</v>
      </c>
      <c r="D2820" t="s">
        <v>72</v>
      </c>
      <c r="E2820" t="s">
        <v>172</v>
      </c>
      <c r="F2820" t="s">
        <v>98</v>
      </c>
      <c r="G2820" t="s">
        <v>74</v>
      </c>
      <c r="H2820" t="s">
        <v>75</v>
      </c>
      <c r="I2820" t="s">
        <v>76</v>
      </c>
      <c r="J2820" t="s">
        <v>77</v>
      </c>
      <c r="K2820">
        <v>80</v>
      </c>
      <c r="L2820" t="s">
        <v>77</v>
      </c>
      <c r="M2820" t="s">
        <v>78</v>
      </c>
      <c r="N2820" t="s">
        <v>3235</v>
      </c>
      <c r="O2820" t="s">
        <v>3236</v>
      </c>
      <c r="P2820" t="s">
        <v>3236</v>
      </c>
      <c r="Q2820" t="s">
        <v>173</v>
      </c>
      <c r="R2820" t="s">
        <v>79</v>
      </c>
      <c r="S2820" t="s">
        <v>40</v>
      </c>
      <c r="T2820" t="s">
        <v>174</v>
      </c>
      <c r="U2820" t="s">
        <v>100</v>
      </c>
      <c r="V2820" t="s">
        <v>80</v>
      </c>
      <c r="W2820">
        <v>81200</v>
      </c>
      <c r="X2820" t="s">
        <v>85</v>
      </c>
      <c r="Y2820">
        <v>80</v>
      </c>
      <c r="Z2820" t="s">
        <v>353</v>
      </c>
      <c r="AA2820" t="s">
        <v>353</v>
      </c>
      <c r="AB2820" t="s">
        <v>107</v>
      </c>
      <c r="AC2820" t="s">
        <v>84</v>
      </c>
      <c r="AD2820">
        <f>_xlfn.XLOOKUP(MIS[[#This Row],[TRADING SYMBOL]],[1]Sheet1!$D:$D,[1]Sheet1!$C:$C)</f>
        <v>110.75</v>
      </c>
      <c r="AE2820">
        <f>MIS[[#This Row],[OrderAverageTradedPrice]]*MIS[[#This Row],[OrderQuantity]]</f>
        <v>15000</v>
      </c>
      <c r="AF2820">
        <f>MIS[[#This Row],[LTP]]*MIS[[#This Row],[OrderQuantity]]</f>
        <v>8860</v>
      </c>
      <c r="AG2820">
        <f>IF(MIS[[#This Row],[OrderSide]]="SELL",MIS[[#This Row],[VALUE]]-MIS[[#This Row],[LIVE_VALUE]],MIS[[#This Row],[LIVE_VALUE]]-MIS[[#This Row],[VALUE]])</f>
        <v>-6140</v>
      </c>
      <c r="AH2820" t="str" cm="1">
        <f t="array" ref="AH2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0" t="str">
        <f>MIS[[#This Row],[TRADING SYMBOL]]</f>
        <v>SENSEX2552081200PE</v>
      </c>
      <c r="AJ2820" t="str">
        <f>IF(RIGHT(MIS[[#This Row],[Main/Hedge]],4)="MAIN","MAIN","HEDGE")</f>
        <v>MAIN</v>
      </c>
      <c r="AK2820" t="str" cm="1">
        <f t="array" ref="AK2820">_xlfn._xlws.FILTER(Table4[Column1],ISNUMBER(SEARCH(Table4[Column1],MIS[[#This Row],[OrderUniqueIdentifier]])),"")</f>
        <v>MS</v>
      </c>
    </row>
    <row r="2821" spans="1:37" x14ac:dyDescent="0.25">
      <c r="A2821" t="s">
        <v>71</v>
      </c>
      <c r="B2821" t="s">
        <v>1302</v>
      </c>
      <c r="C2821" t="s">
        <v>5705</v>
      </c>
      <c r="D2821" t="s">
        <v>72</v>
      </c>
      <c r="E2821" t="s">
        <v>120</v>
      </c>
      <c r="F2821" t="s">
        <v>98</v>
      </c>
      <c r="G2821" t="s">
        <v>74</v>
      </c>
      <c r="H2821" t="s">
        <v>75</v>
      </c>
      <c r="I2821" t="s">
        <v>76</v>
      </c>
      <c r="J2821" t="s">
        <v>77</v>
      </c>
      <c r="K2821">
        <v>20</v>
      </c>
      <c r="L2821" t="s">
        <v>77</v>
      </c>
      <c r="M2821" t="s">
        <v>78</v>
      </c>
      <c r="N2821" t="s">
        <v>3663</v>
      </c>
      <c r="O2821" t="s">
        <v>3228</v>
      </c>
      <c r="P2821" t="s">
        <v>3236</v>
      </c>
      <c r="Q2821" t="s">
        <v>121</v>
      </c>
      <c r="R2821" t="s">
        <v>79</v>
      </c>
      <c r="S2821" t="s">
        <v>40</v>
      </c>
      <c r="T2821" t="s">
        <v>122</v>
      </c>
      <c r="U2821" t="s">
        <v>100</v>
      </c>
      <c r="V2821" t="s">
        <v>80</v>
      </c>
      <c r="W2821">
        <v>81100</v>
      </c>
      <c r="X2821" t="s">
        <v>85</v>
      </c>
      <c r="Y2821">
        <v>20</v>
      </c>
      <c r="Z2821" t="s">
        <v>3231</v>
      </c>
      <c r="AA2821" t="s">
        <v>353</v>
      </c>
      <c r="AB2821" t="s">
        <v>107</v>
      </c>
      <c r="AC2821" t="s">
        <v>84</v>
      </c>
      <c r="AD2821">
        <f>_xlfn.XLOOKUP(MIS[[#This Row],[TRADING SYMBOL]],[1]Sheet1!$D:$D,[1]Sheet1!$C:$C)</f>
        <v>100.2</v>
      </c>
      <c r="AE2821">
        <f>MIS[[#This Row],[OrderAverageTradedPrice]]*MIS[[#This Row],[OrderQuantity]]</f>
        <v>3409</v>
      </c>
      <c r="AF2821">
        <f>MIS[[#This Row],[LTP]]*MIS[[#This Row],[OrderQuantity]]</f>
        <v>2004</v>
      </c>
      <c r="AG2821">
        <f>IF(MIS[[#This Row],[OrderSide]]="SELL",MIS[[#This Row],[VALUE]]-MIS[[#This Row],[LIVE_VALUE]],MIS[[#This Row],[LIVE_VALUE]]-MIS[[#This Row],[VALUE]])</f>
        <v>-1405</v>
      </c>
      <c r="AH2821" t="str" cm="1">
        <f t="array" ref="AH2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1" t="str">
        <f>MIS[[#This Row],[TRADING SYMBOL]]</f>
        <v>SENSEX2552081100PE</v>
      </c>
      <c r="AJ2821" t="str">
        <f>IF(RIGHT(MIS[[#This Row],[Main/Hedge]],4)="MAIN","MAIN","HEDGE")</f>
        <v>MAIN</v>
      </c>
      <c r="AK2821" t="str" cm="1">
        <f t="array" ref="AK2821">_xlfn._xlws.FILTER(Table4[Column1],ISNUMBER(SEARCH(Table4[Column1],MIS[[#This Row],[OrderUniqueIdentifier]])),"")</f>
        <v>MS</v>
      </c>
    </row>
    <row r="2822" spans="1:37" x14ac:dyDescent="0.25">
      <c r="A2822" t="s">
        <v>71</v>
      </c>
      <c r="B2822" t="s">
        <v>1305</v>
      </c>
      <c r="C2822" t="s">
        <v>5725</v>
      </c>
      <c r="D2822" t="s">
        <v>72</v>
      </c>
      <c r="E2822" t="s">
        <v>120</v>
      </c>
      <c r="F2822" t="s">
        <v>98</v>
      </c>
      <c r="G2822" t="s">
        <v>74</v>
      </c>
      <c r="H2822" t="s">
        <v>75</v>
      </c>
      <c r="I2822" t="s">
        <v>76</v>
      </c>
      <c r="J2822" t="s">
        <v>77</v>
      </c>
      <c r="K2822">
        <v>20</v>
      </c>
      <c r="L2822" t="s">
        <v>77</v>
      </c>
      <c r="M2822" t="s">
        <v>78</v>
      </c>
      <c r="N2822" t="s">
        <v>4127</v>
      </c>
      <c r="O2822" t="s">
        <v>3228</v>
      </c>
      <c r="P2822" t="s">
        <v>3236</v>
      </c>
      <c r="Q2822" t="s">
        <v>121</v>
      </c>
      <c r="R2822" t="s">
        <v>79</v>
      </c>
      <c r="S2822" t="s">
        <v>40</v>
      </c>
      <c r="T2822" t="s">
        <v>122</v>
      </c>
      <c r="U2822" t="s">
        <v>100</v>
      </c>
      <c r="V2822" t="s">
        <v>80</v>
      </c>
      <c r="W2822">
        <v>81100</v>
      </c>
      <c r="X2822" t="s">
        <v>85</v>
      </c>
      <c r="Y2822">
        <v>20</v>
      </c>
      <c r="Z2822" t="s">
        <v>3231</v>
      </c>
      <c r="AA2822" t="s">
        <v>353</v>
      </c>
      <c r="AB2822" t="s">
        <v>107</v>
      </c>
      <c r="AC2822" t="s">
        <v>84</v>
      </c>
      <c r="AD2822">
        <f>_xlfn.XLOOKUP(MIS[[#This Row],[TRADING SYMBOL]],[1]Sheet1!$D:$D,[1]Sheet1!$C:$C)</f>
        <v>100.2</v>
      </c>
      <c r="AE2822">
        <f>MIS[[#This Row],[OrderAverageTradedPrice]]*MIS[[#This Row],[OrderQuantity]]</f>
        <v>3414</v>
      </c>
      <c r="AF2822">
        <f>MIS[[#This Row],[LTP]]*MIS[[#This Row],[OrderQuantity]]</f>
        <v>2004</v>
      </c>
      <c r="AG2822">
        <f>IF(MIS[[#This Row],[OrderSide]]="SELL",MIS[[#This Row],[VALUE]]-MIS[[#This Row],[LIVE_VALUE]],MIS[[#This Row],[LIVE_VALUE]]-MIS[[#This Row],[VALUE]])</f>
        <v>-1410</v>
      </c>
      <c r="AH2822" t="str" cm="1">
        <f t="array" ref="AH2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2" t="str">
        <f>MIS[[#This Row],[TRADING SYMBOL]]</f>
        <v>SENSEX2552081100PE</v>
      </c>
      <c r="AJ2822" t="str">
        <f>IF(RIGHT(MIS[[#This Row],[Main/Hedge]],4)="MAIN","MAIN","HEDGE")</f>
        <v>MAIN</v>
      </c>
      <c r="AK2822" t="str" cm="1">
        <f t="array" ref="AK2822">_xlfn._xlws.FILTER(Table4[Column1],ISNUMBER(SEARCH(Table4[Column1],MIS[[#This Row],[OrderUniqueIdentifier]])),"")</f>
        <v>MS</v>
      </c>
    </row>
    <row r="2823" spans="1:37" x14ac:dyDescent="0.25">
      <c r="A2823" t="s">
        <v>71</v>
      </c>
      <c r="B2823" t="s">
        <v>1308</v>
      </c>
      <c r="C2823" t="s">
        <v>5753</v>
      </c>
      <c r="D2823" t="s">
        <v>72</v>
      </c>
      <c r="E2823" t="s">
        <v>120</v>
      </c>
      <c r="F2823" t="s">
        <v>98</v>
      </c>
      <c r="G2823" t="s">
        <v>74</v>
      </c>
      <c r="H2823" t="s">
        <v>75</v>
      </c>
      <c r="I2823" t="s">
        <v>76</v>
      </c>
      <c r="J2823" t="s">
        <v>77</v>
      </c>
      <c r="K2823">
        <v>80</v>
      </c>
      <c r="L2823" t="s">
        <v>77</v>
      </c>
      <c r="M2823" t="s">
        <v>78</v>
      </c>
      <c r="N2823" t="s">
        <v>5682</v>
      </c>
      <c r="O2823" t="s">
        <v>3228</v>
      </c>
      <c r="P2823" t="s">
        <v>3236</v>
      </c>
      <c r="Q2823" t="s">
        <v>121</v>
      </c>
      <c r="R2823" t="s">
        <v>79</v>
      </c>
      <c r="S2823" t="s">
        <v>40</v>
      </c>
      <c r="T2823" t="s">
        <v>122</v>
      </c>
      <c r="U2823" t="s">
        <v>100</v>
      </c>
      <c r="V2823" t="s">
        <v>80</v>
      </c>
      <c r="W2823">
        <v>81100</v>
      </c>
      <c r="X2823" t="s">
        <v>85</v>
      </c>
      <c r="Y2823">
        <v>80</v>
      </c>
      <c r="Z2823" t="s">
        <v>3231</v>
      </c>
      <c r="AA2823" t="s">
        <v>353</v>
      </c>
      <c r="AB2823" t="s">
        <v>107</v>
      </c>
      <c r="AC2823" t="s">
        <v>84</v>
      </c>
      <c r="AD2823">
        <f>_xlfn.XLOOKUP(MIS[[#This Row],[TRADING SYMBOL]],[1]Sheet1!$D:$D,[1]Sheet1!$C:$C)</f>
        <v>100.2</v>
      </c>
      <c r="AE2823">
        <f>MIS[[#This Row],[OrderAverageTradedPrice]]*MIS[[#This Row],[OrderQuantity]]</f>
        <v>13671</v>
      </c>
      <c r="AF2823">
        <f>MIS[[#This Row],[LTP]]*MIS[[#This Row],[OrderQuantity]]</f>
        <v>8016</v>
      </c>
      <c r="AG2823">
        <f>IF(MIS[[#This Row],[OrderSide]]="SELL",MIS[[#This Row],[VALUE]]-MIS[[#This Row],[LIVE_VALUE]],MIS[[#This Row],[LIVE_VALUE]]-MIS[[#This Row],[VALUE]])</f>
        <v>-5655</v>
      </c>
      <c r="AH2823" t="str" cm="1">
        <f t="array" ref="AH2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3" t="str">
        <f>MIS[[#This Row],[TRADING SYMBOL]]</f>
        <v>SENSEX2552081100PE</v>
      </c>
      <c r="AJ2823" t="str">
        <f>IF(RIGHT(MIS[[#This Row],[Main/Hedge]],4)="MAIN","MAIN","HEDGE")</f>
        <v>MAIN</v>
      </c>
      <c r="AK2823" t="str" cm="1">
        <f t="array" ref="AK2823">_xlfn._xlws.FILTER(Table4[Column1],ISNUMBER(SEARCH(Table4[Column1],MIS[[#This Row],[OrderUniqueIdentifier]])),"")</f>
        <v>MS</v>
      </c>
    </row>
    <row r="2824" spans="1:37" x14ac:dyDescent="0.25">
      <c r="A2824" t="s">
        <v>1374</v>
      </c>
      <c r="B2824" t="s">
        <v>1375</v>
      </c>
      <c r="C2824" t="s">
        <v>6050</v>
      </c>
      <c r="D2824" t="s">
        <v>72</v>
      </c>
      <c r="E2824" t="s">
        <v>3226</v>
      </c>
      <c r="F2824" t="s">
        <v>98</v>
      </c>
      <c r="G2824" t="s">
        <v>74</v>
      </c>
      <c r="H2824" t="s">
        <v>75</v>
      </c>
      <c r="I2824" t="s">
        <v>76</v>
      </c>
      <c r="J2824" t="s">
        <v>77</v>
      </c>
      <c r="K2824">
        <v>100</v>
      </c>
      <c r="L2824" t="s">
        <v>77</v>
      </c>
      <c r="M2824" t="s">
        <v>78</v>
      </c>
      <c r="N2824" t="s">
        <v>5224</v>
      </c>
      <c r="O2824" t="s">
        <v>3236</v>
      </c>
      <c r="P2824" t="s">
        <v>3236</v>
      </c>
      <c r="Q2824" t="s">
        <v>3229</v>
      </c>
      <c r="R2824" t="s">
        <v>79</v>
      </c>
      <c r="S2824" t="s">
        <v>3964</v>
      </c>
      <c r="T2824" t="s">
        <v>3230</v>
      </c>
      <c r="U2824" t="s">
        <v>100</v>
      </c>
      <c r="V2824" t="s">
        <v>80</v>
      </c>
      <c r="W2824">
        <v>81300</v>
      </c>
      <c r="X2824" t="s">
        <v>85</v>
      </c>
      <c r="Y2824">
        <v>100</v>
      </c>
      <c r="Z2824" t="s">
        <v>353</v>
      </c>
      <c r="AA2824" t="s">
        <v>353</v>
      </c>
      <c r="AB2824" t="s">
        <v>107</v>
      </c>
      <c r="AC2824" t="s">
        <v>84</v>
      </c>
      <c r="AD2824">
        <f>_xlfn.XLOOKUP(MIS[[#This Row],[TRADING SYMBOL]],[1]Sheet1!$D:$D,[1]Sheet1!$C:$C)</f>
        <v>124</v>
      </c>
      <c r="AE2824">
        <f>MIS[[#This Row],[OrderAverageTradedPrice]]*MIS[[#This Row],[OrderQuantity]]</f>
        <v>20550</v>
      </c>
      <c r="AF2824">
        <f>MIS[[#This Row],[LTP]]*MIS[[#This Row],[OrderQuantity]]</f>
        <v>12400</v>
      </c>
      <c r="AG2824">
        <f>IF(MIS[[#This Row],[OrderSide]]="SELL",MIS[[#This Row],[VALUE]]-MIS[[#This Row],[LIVE_VALUE]],MIS[[#This Row],[LIVE_VALUE]]-MIS[[#This Row],[VALUE]])</f>
        <v>-8150</v>
      </c>
      <c r="AH2824" t="str" cm="1">
        <f t="array" ref="AH2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4" t="str">
        <f>MIS[[#This Row],[TRADING SYMBOL]]</f>
        <v>SENSEX2552081300PE</v>
      </c>
      <c r="AJ2824" t="str">
        <f>IF(RIGHT(MIS[[#This Row],[Main/Hedge]],4)="MAIN","MAIN","HEDGE")</f>
        <v>MAIN</v>
      </c>
      <c r="AK2824" t="str" cm="1">
        <f t="array" ref="AK2824">_xlfn._xlws.FILTER(Table4[Column1],ISNUMBER(SEARCH(Table4[Column1],MIS[[#This Row],[OrderUniqueIdentifier]])),"")</f>
        <v>MS</v>
      </c>
    </row>
    <row r="2825" spans="1:37" x14ac:dyDescent="0.25">
      <c r="A2825" t="s">
        <v>1374</v>
      </c>
      <c r="B2825" t="s">
        <v>1375</v>
      </c>
      <c r="C2825" t="s">
        <v>6051</v>
      </c>
      <c r="D2825" t="s">
        <v>72</v>
      </c>
      <c r="E2825" t="s">
        <v>120</v>
      </c>
      <c r="F2825" t="s">
        <v>98</v>
      </c>
      <c r="G2825" t="s">
        <v>74</v>
      </c>
      <c r="H2825" t="s">
        <v>75</v>
      </c>
      <c r="I2825" t="s">
        <v>76</v>
      </c>
      <c r="J2825" t="s">
        <v>77</v>
      </c>
      <c r="K2825">
        <v>100</v>
      </c>
      <c r="L2825" t="s">
        <v>77</v>
      </c>
      <c r="M2825" t="s">
        <v>78</v>
      </c>
      <c r="N2825" t="s">
        <v>6052</v>
      </c>
      <c r="O2825" t="s">
        <v>3236</v>
      </c>
      <c r="P2825" t="s">
        <v>3236</v>
      </c>
      <c r="Q2825" t="s">
        <v>121</v>
      </c>
      <c r="R2825" t="s">
        <v>79</v>
      </c>
      <c r="S2825" t="s">
        <v>3964</v>
      </c>
      <c r="T2825" t="s">
        <v>122</v>
      </c>
      <c r="U2825" t="s">
        <v>100</v>
      </c>
      <c r="V2825" t="s">
        <v>80</v>
      </c>
      <c r="W2825">
        <v>81100</v>
      </c>
      <c r="X2825" t="s">
        <v>85</v>
      </c>
      <c r="Y2825">
        <v>100</v>
      </c>
      <c r="Z2825" t="s">
        <v>353</v>
      </c>
      <c r="AA2825" t="s">
        <v>353</v>
      </c>
      <c r="AB2825" t="s">
        <v>107</v>
      </c>
      <c r="AC2825" t="s">
        <v>84</v>
      </c>
      <c r="AD2825">
        <f>_xlfn.XLOOKUP(MIS[[#This Row],[TRADING SYMBOL]],[1]Sheet1!$D:$D,[1]Sheet1!$C:$C)</f>
        <v>100.2</v>
      </c>
      <c r="AE2825">
        <f>MIS[[#This Row],[OrderAverageTradedPrice]]*MIS[[#This Row],[OrderQuantity]]</f>
        <v>17143</v>
      </c>
      <c r="AF2825">
        <f>MIS[[#This Row],[LTP]]*MIS[[#This Row],[OrderQuantity]]</f>
        <v>10020</v>
      </c>
      <c r="AG2825">
        <f>IF(MIS[[#This Row],[OrderSide]]="SELL",MIS[[#This Row],[VALUE]]-MIS[[#This Row],[LIVE_VALUE]],MIS[[#This Row],[LIVE_VALUE]]-MIS[[#This Row],[VALUE]])</f>
        <v>-7123</v>
      </c>
      <c r="AH2825" t="str" cm="1">
        <f t="array" ref="AH2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5" t="str">
        <f>MIS[[#This Row],[TRADING SYMBOL]]</f>
        <v>SENSEX2552081100PE</v>
      </c>
      <c r="AJ2825" t="str">
        <f>IF(RIGHT(MIS[[#This Row],[Main/Hedge]],4)="MAIN","MAIN","HEDGE")</f>
        <v>MAIN</v>
      </c>
      <c r="AK2825" t="str" cm="1">
        <f t="array" ref="AK2825">_xlfn._xlws.FILTER(Table4[Column1],ISNUMBER(SEARCH(Table4[Column1],MIS[[#This Row],[OrderUniqueIdentifier]])),"")</f>
        <v>MS</v>
      </c>
    </row>
    <row r="2826" spans="1:37" x14ac:dyDescent="0.25">
      <c r="A2826" t="s">
        <v>1374</v>
      </c>
      <c r="B2826" t="s">
        <v>1395</v>
      </c>
      <c r="C2826" t="s">
        <v>6096</v>
      </c>
      <c r="D2826" t="s">
        <v>72</v>
      </c>
      <c r="E2826" t="s">
        <v>744</v>
      </c>
      <c r="F2826" t="s">
        <v>98</v>
      </c>
      <c r="G2826" t="s">
        <v>74</v>
      </c>
      <c r="H2826" t="s">
        <v>75</v>
      </c>
      <c r="I2826" t="s">
        <v>76</v>
      </c>
      <c r="J2826" t="s">
        <v>77</v>
      </c>
      <c r="K2826">
        <v>460</v>
      </c>
      <c r="L2826" t="s">
        <v>77</v>
      </c>
      <c r="M2826" t="s">
        <v>78</v>
      </c>
      <c r="N2826" t="s">
        <v>6097</v>
      </c>
      <c r="O2826" t="s">
        <v>3228</v>
      </c>
      <c r="P2826" t="s">
        <v>3236</v>
      </c>
      <c r="Q2826" t="s">
        <v>747</v>
      </c>
      <c r="R2826" t="s">
        <v>79</v>
      </c>
      <c r="S2826" t="s">
        <v>3964</v>
      </c>
      <c r="T2826" t="s">
        <v>748</v>
      </c>
      <c r="U2826" t="s">
        <v>100</v>
      </c>
      <c r="V2826" t="s">
        <v>80</v>
      </c>
      <c r="W2826">
        <v>83500</v>
      </c>
      <c r="X2826" t="s">
        <v>81</v>
      </c>
      <c r="Y2826">
        <v>460</v>
      </c>
      <c r="Z2826" t="s">
        <v>3231</v>
      </c>
      <c r="AA2826" t="s">
        <v>353</v>
      </c>
      <c r="AB2826" t="s">
        <v>90</v>
      </c>
      <c r="AC2826" t="s">
        <v>84</v>
      </c>
      <c r="AD2826">
        <f>_xlfn.XLOOKUP(MIS[[#This Row],[TRADING SYMBOL]],[1]Sheet1!$D:$D,[1]Sheet1!$C:$C)</f>
        <v>99.8</v>
      </c>
      <c r="AE2826">
        <f>MIS[[#This Row],[OrderAverageTradedPrice]]*MIS[[#This Row],[OrderQuantity]]</f>
        <v>58779.99999999992</v>
      </c>
      <c r="AF2826">
        <f>MIS[[#This Row],[LTP]]*MIS[[#This Row],[OrderQuantity]]</f>
        <v>45908</v>
      </c>
      <c r="AG2826">
        <f>IF(MIS[[#This Row],[OrderSide]]="SELL",MIS[[#This Row],[VALUE]]-MIS[[#This Row],[LIVE_VALUE]],MIS[[#This Row],[LIVE_VALUE]]-MIS[[#This Row],[VALUE]])</f>
        <v>-12871.99999999992</v>
      </c>
      <c r="AH2826" t="str" cm="1">
        <f t="array" ref="AH2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6" t="str">
        <f>MIS[[#This Row],[TRADING SYMBOL]]</f>
        <v>SENSEX2552083500CE</v>
      </c>
      <c r="AJ2826" t="str">
        <f>IF(RIGHT(MIS[[#This Row],[Main/Hedge]],4)="MAIN","MAIN","HEDGE")</f>
        <v>MAIN</v>
      </c>
      <c r="AK2826" t="str" cm="1">
        <f t="array" ref="AK2826">_xlfn._xlws.FILTER(Table4[Column1],ISNUMBER(SEARCH(Table4[Column1],MIS[[#This Row],[OrderUniqueIdentifier]])),"")</f>
        <v>MS</v>
      </c>
    </row>
    <row r="2827" spans="1:37" x14ac:dyDescent="0.25">
      <c r="A2827" t="s">
        <v>1374</v>
      </c>
      <c r="B2827" t="s">
        <v>1395</v>
      </c>
      <c r="C2827" t="s">
        <v>6098</v>
      </c>
      <c r="D2827" t="s">
        <v>72</v>
      </c>
      <c r="E2827" t="s">
        <v>3226</v>
      </c>
      <c r="F2827" t="s">
        <v>98</v>
      </c>
      <c r="G2827" t="s">
        <v>74</v>
      </c>
      <c r="H2827" t="s">
        <v>75</v>
      </c>
      <c r="I2827" t="s">
        <v>76</v>
      </c>
      <c r="J2827" t="s">
        <v>77</v>
      </c>
      <c r="K2827">
        <v>460</v>
      </c>
      <c r="L2827" t="s">
        <v>77</v>
      </c>
      <c r="M2827" t="s">
        <v>78</v>
      </c>
      <c r="N2827" t="s">
        <v>6099</v>
      </c>
      <c r="O2827" t="s">
        <v>3236</v>
      </c>
      <c r="P2827" t="s">
        <v>3236</v>
      </c>
      <c r="Q2827" t="s">
        <v>3229</v>
      </c>
      <c r="R2827" t="s">
        <v>79</v>
      </c>
      <c r="S2827" t="s">
        <v>3964</v>
      </c>
      <c r="T2827" t="s">
        <v>3230</v>
      </c>
      <c r="U2827" t="s">
        <v>100</v>
      </c>
      <c r="V2827" t="s">
        <v>80</v>
      </c>
      <c r="W2827">
        <v>81300</v>
      </c>
      <c r="X2827" t="s">
        <v>85</v>
      </c>
      <c r="Y2827">
        <v>460</v>
      </c>
      <c r="Z2827" t="s">
        <v>353</v>
      </c>
      <c r="AA2827" t="s">
        <v>353</v>
      </c>
      <c r="AB2827" t="s">
        <v>107</v>
      </c>
      <c r="AC2827" t="s">
        <v>84</v>
      </c>
      <c r="AD2827">
        <f>_xlfn.XLOOKUP(MIS[[#This Row],[TRADING SYMBOL]],[1]Sheet1!$D:$D,[1]Sheet1!$C:$C)</f>
        <v>124</v>
      </c>
      <c r="AE2827">
        <f>MIS[[#This Row],[OrderAverageTradedPrice]]*MIS[[#This Row],[OrderQuantity]]</f>
        <v>94861.999999999636</v>
      </c>
      <c r="AF2827">
        <f>MIS[[#This Row],[LTP]]*MIS[[#This Row],[OrderQuantity]]</f>
        <v>57040</v>
      </c>
      <c r="AG2827">
        <f>IF(MIS[[#This Row],[OrderSide]]="SELL",MIS[[#This Row],[VALUE]]-MIS[[#This Row],[LIVE_VALUE]],MIS[[#This Row],[LIVE_VALUE]]-MIS[[#This Row],[VALUE]])</f>
        <v>-37821.999999999636</v>
      </c>
      <c r="AH2827" t="str" cm="1">
        <f t="array" ref="AH2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7" t="str">
        <f>MIS[[#This Row],[TRADING SYMBOL]]</f>
        <v>SENSEX2552081300PE</v>
      </c>
      <c r="AJ2827" t="str">
        <f>IF(RIGHT(MIS[[#This Row],[Main/Hedge]],4)="MAIN","MAIN","HEDGE")</f>
        <v>MAIN</v>
      </c>
      <c r="AK2827" t="str" cm="1">
        <f t="array" ref="AK2827">_xlfn._xlws.FILTER(Table4[Column1],ISNUMBER(SEARCH(Table4[Column1],MIS[[#This Row],[OrderUniqueIdentifier]])),"")</f>
        <v>MS</v>
      </c>
    </row>
    <row r="2828" spans="1:37" x14ac:dyDescent="0.25">
      <c r="A2828" t="s">
        <v>1555</v>
      </c>
      <c r="B2828" t="s">
        <v>1556</v>
      </c>
      <c r="C2828" t="s">
        <v>6600</v>
      </c>
      <c r="D2828" t="s">
        <v>72</v>
      </c>
      <c r="E2828" t="s">
        <v>211</v>
      </c>
      <c r="F2828" t="s">
        <v>98</v>
      </c>
      <c r="G2828" t="s">
        <v>74</v>
      </c>
      <c r="H2828" t="s">
        <v>93</v>
      </c>
      <c r="I2828" t="s">
        <v>76</v>
      </c>
      <c r="J2828" t="s">
        <v>6601</v>
      </c>
      <c r="K2828">
        <v>420</v>
      </c>
      <c r="L2828" t="s">
        <v>77</v>
      </c>
      <c r="M2828" t="s">
        <v>78</v>
      </c>
      <c r="N2828" t="s">
        <v>6602</v>
      </c>
      <c r="O2828" t="s">
        <v>3228</v>
      </c>
      <c r="P2828" t="s">
        <v>3236</v>
      </c>
      <c r="Q2828" t="s">
        <v>213</v>
      </c>
      <c r="R2828" t="s">
        <v>79</v>
      </c>
      <c r="S2828" t="s">
        <v>40</v>
      </c>
      <c r="T2828" t="s">
        <v>214</v>
      </c>
      <c r="U2828" t="s">
        <v>100</v>
      </c>
      <c r="V2828" t="s">
        <v>80</v>
      </c>
      <c r="W2828">
        <v>83400</v>
      </c>
      <c r="X2828" t="s">
        <v>81</v>
      </c>
      <c r="Y2828">
        <v>420</v>
      </c>
      <c r="Z2828" t="s">
        <v>3231</v>
      </c>
      <c r="AA2828" t="s">
        <v>353</v>
      </c>
      <c r="AB2828" t="s">
        <v>90</v>
      </c>
      <c r="AC2828" t="s">
        <v>84</v>
      </c>
      <c r="AD2828">
        <f>_xlfn.XLOOKUP(MIS[[#This Row],[TRADING SYMBOL]],[1]Sheet1!$D:$D,[1]Sheet1!$C:$C)</f>
        <v>114.3</v>
      </c>
      <c r="AE2828">
        <f>MIS[[#This Row],[OrderAverageTradedPrice]]*MIS[[#This Row],[OrderQuantity]]</f>
        <v>61101.99999999984</v>
      </c>
      <c r="AF2828">
        <f>MIS[[#This Row],[LTP]]*MIS[[#This Row],[OrderQuantity]]</f>
        <v>48006</v>
      </c>
      <c r="AG2828">
        <f>IF(MIS[[#This Row],[OrderSide]]="SELL",MIS[[#This Row],[VALUE]]-MIS[[#This Row],[LIVE_VALUE]],MIS[[#This Row],[LIVE_VALUE]]-MIS[[#This Row],[VALUE]])</f>
        <v>-13095.99999999984</v>
      </c>
      <c r="AH2828" t="str" cm="1">
        <f t="array" ref="AH2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8" t="str">
        <f>MIS[[#This Row],[TRADING SYMBOL]]</f>
        <v>SENSEX2552083400CE</v>
      </c>
      <c r="AJ2828" t="str">
        <f>IF(RIGHT(MIS[[#This Row],[Main/Hedge]],4)="MAIN","MAIN","HEDGE")</f>
        <v>MAIN</v>
      </c>
      <c r="AK2828" t="str" cm="1">
        <f t="array" ref="AK2828">_xlfn._xlws.FILTER(Table4[Column1],ISNUMBER(SEARCH(Table4[Column1],MIS[[#This Row],[OrderUniqueIdentifier]])),"")</f>
        <v>MS</v>
      </c>
    </row>
    <row r="2829" spans="1:37" x14ac:dyDescent="0.25">
      <c r="A2829" t="s">
        <v>1555</v>
      </c>
      <c r="B2829" t="s">
        <v>1577</v>
      </c>
      <c r="C2829" t="s">
        <v>6692</v>
      </c>
      <c r="D2829" t="s">
        <v>72</v>
      </c>
      <c r="E2829" t="s">
        <v>3226</v>
      </c>
      <c r="F2829" t="s">
        <v>98</v>
      </c>
      <c r="G2829" t="s">
        <v>74</v>
      </c>
      <c r="H2829" t="s">
        <v>93</v>
      </c>
      <c r="I2829" t="s">
        <v>76</v>
      </c>
      <c r="J2829" t="s">
        <v>5224</v>
      </c>
      <c r="K2829">
        <v>360</v>
      </c>
      <c r="L2829" t="s">
        <v>77</v>
      </c>
      <c r="M2829" t="s">
        <v>78</v>
      </c>
      <c r="N2829" t="s">
        <v>6693</v>
      </c>
      <c r="O2829" t="s">
        <v>3236</v>
      </c>
      <c r="P2829" t="s">
        <v>3236</v>
      </c>
      <c r="Q2829" t="s">
        <v>3229</v>
      </c>
      <c r="R2829" t="s">
        <v>79</v>
      </c>
      <c r="S2829" t="s">
        <v>40</v>
      </c>
      <c r="T2829" t="s">
        <v>3230</v>
      </c>
      <c r="U2829" t="s">
        <v>100</v>
      </c>
      <c r="V2829" t="s">
        <v>80</v>
      </c>
      <c r="W2829">
        <v>81300</v>
      </c>
      <c r="X2829" t="s">
        <v>85</v>
      </c>
      <c r="Y2829">
        <v>360</v>
      </c>
      <c r="Z2829" t="s">
        <v>353</v>
      </c>
      <c r="AA2829" t="s">
        <v>353</v>
      </c>
      <c r="AB2829" t="s">
        <v>107</v>
      </c>
      <c r="AC2829" t="s">
        <v>84</v>
      </c>
      <c r="AD2829">
        <f>_xlfn.XLOOKUP(MIS[[#This Row],[TRADING SYMBOL]],[1]Sheet1!$D:$D,[1]Sheet1!$C:$C)</f>
        <v>124</v>
      </c>
      <c r="AE2829">
        <f>MIS[[#This Row],[OrderAverageTradedPrice]]*MIS[[#This Row],[OrderQuantity]]</f>
        <v>74027.999999999884</v>
      </c>
      <c r="AF2829">
        <f>MIS[[#This Row],[LTP]]*MIS[[#This Row],[OrderQuantity]]</f>
        <v>44640</v>
      </c>
      <c r="AG2829">
        <f>IF(MIS[[#This Row],[OrderSide]]="SELL",MIS[[#This Row],[VALUE]]-MIS[[#This Row],[LIVE_VALUE]],MIS[[#This Row],[LIVE_VALUE]]-MIS[[#This Row],[VALUE]])</f>
        <v>-29387.999999999884</v>
      </c>
      <c r="AH2829" t="str" cm="1">
        <f t="array" ref="AH2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9" t="str">
        <f>MIS[[#This Row],[TRADING SYMBOL]]</f>
        <v>SENSEX2552081300PE</v>
      </c>
      <c r="AJ2829" t="str">
        <f>IF(RIGHT(MIS[[#This Row],[Main/Hedge]],4)="MAIN","MAIN","HEDGE")</f>
        <v>MAIN</v>
      </c>
      <c r="AK2829" t="str" cm="1">
        <f t="array" ref="AK2829">_xlfn._xlws.FILTER(Table4[Column1],ISNUMBER(SEARCH(Table4[Column1],MIS[[#This Row],[OrderUniqueIdentifier]])),"")</f>
        <v>MS</v>
      </c>
    </row>
    <row r="2830" spans="1:37" x14ac:dyDescent="0.25">
      <c r="A2830" t="s">
        <v>1555</v>
      </c>
      <c r="B2830" t="s">
        <v>1589</v>
      </c>
      <c r="C2830" t="s">
        <v>6730</v>
      </c>
      <c r="D2830" t="s">
        <v>72</v>
      </c>
      <c r="E2830" t="s">
        <v>3226</v>
      </c>
      <c r="F2830" t="s">
        <v>98</v>
      </c>
      <c r="G2830" t="s">
        <v>74</v>
      </c>
      <c r="H2830" t="s">
        <v>93</v>
      </c>
      <c r="I2830" t="s">
        <v>76</v>
      </c>
      <c r="J2830" t="s">
        <v>5153</v>
      </c>
      <c r="K2830">
        <v>80</v>
      </c>
      <c r="L2830" t="s">
        <v>77</v>
      </c>
      <c r="M2830" t="s">
        <v>78</v>
      </c>
      <c r="N2830" t="s">
        <v>5153</v>
      </c>
      <c r="O2830" t="s">
        <v>3228</v>
      </c>
      <c r="P2830" t="s">
        <v>3236</v>
      </c>
      <c r="Q2830" t="s">
        <v>3229</v>
      </c>
      <c r="R2830" t="s">
        <v>79</v>
      </c>
      <c r="S2830" t="s">
        <v>40</v>
      </c>
      <c r="T2830" t="s">
        <v>3230</v>
      </c>
      <c r="U2830" t="s">
        <v>100</v>
      </c>
      <c r="V2830" t="s">
        <v>80</v>
      </c>
      <c r="W2830">
        <v>81300</v>
      </c>
      <c r="X2830" t="s">
        <v>85</v>
      </c>
      <c r="Y2830">
        <v>80</v>
      </c>
      <c r="Z2830" t="s">
        <v>3231</v>
      </c>
      <c r="AA2830" t="s">
        <v>353</v>
      </c>
      <c r="AB2830" t="s">
        <v>107</v>
      </c>
      <c r="AC2830" t="s">
        <v>84</v>
      </c>
      <c r="AD2830">
        <f>_xlfn.XLOOKUP(MIS[[#This Row],[TRADING SYMBOL]],[1]Sheet1!$D:$D,[1]Sheet1!$C:$C)</f>
        <v>124</v>
      </c>
      <c r="AE2830">
        <f>MIS[[#This Row],[OrderAverageTradedPrice]]*MIS[[#This Row],[OrderQuantity]]</f>
        <v>16412</v>
      </c>
      <c r="AF2830">
        <f>MIS[[#This Row],[LTP]]*MIS[[#This Row],[OrderQuantity]]</f>
        <v>9920</v>
      </c>
      <c r="AG2830">
        <f>IF(MIS[[#This Row],[OrderSide]]="SELL",MIS[[#This Row],[VALUE]]-MIS[[#This Row],[LIVE_VALUE]],MIS[[#This Row],[LIVE_VALUE]]-MIS[[#This Row],[VALUE]])</f>
        <v>-6492</v>
      </c>
      <c r="AH2830" t="str" cm="1">
        <f t="array" ref="AH2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0" t="str">
        <f>MIS[[#This Row],[TRADING SYMBOL]]</f>
        <v>SENSEX2552081300PE</v>
      </c>
      <c r="AJ2830" t="str">
        <f>IF(RIGHT(MIS[[#This Row],[Main/Hedge]],4)="MAIN","MAIN","HEDGE")</f>
        <v>MAIN</v>
      </c>
      <c r="AK2830" t="str" cm="1">
        <f t="array" ref="AK2830">_xlfn._xlws.FILTER(Table4[Column1],ISNUMBER(SEARCH(Table4[Column1],MIS[[#This Row],[OrderUniqueIdentifier]])),"")</f>
        <v>MS</v>
      </c>
    </row>
    <row r="2831" spans="1:37" x14ac:dyDescent="0.25">
      <c r="A2831" t="s">
        <v>1555</v>
      </c>
      <c r="B2831" t="s">
        <v>1631</v>
      </c>
      <c r="C2831" t="s">
        <v>6843</v>
      </c>
      <c r="D2831" t="s">
        <v>72</v>
      </c>
      <c r="E2831" t="s">
        <v>126</v>
      </c>
      <c r="F2831" t="s">
        <v>98</v>
      </c>
      <c r="G2831" t="s">
        <v>74</v>
      </c>
      <c r="H2831" t="s">
        <v>93</v>
      </c>
      <c r="I2831" t="s">
        <v>76</v>
      </c>
      <c r="J2831" t="s">
        <v>6191</v>
      </c>
      <c r="K2831">
        <v>120</v>
      </c>
      <c r="L2831" t="s">
        <v>77</v>
      </c>
      <c r="M2831" t="s">
        <v>78</v>
      </c>
      <c r="N2831" t="s">
        <v>6844</v>
      </c>
      <c r="O2831" t="s">
        <v>3228</v>
      </c>
      <c r="P2831" t="s">
        <v>3236</v>
      </c>
      <c r="Q2831" t="s">
        <v>127</v>
      </c>
      <c r="R2831" t="s">
        <v>79</v>
      </c>
      <c r="S2831" t="s">
        <v>40</v>
      </c>
      <c r="T2831" t="s">
        <v>128</v>
      </c>
      <c r="U2831" t="s">
        <v>100</v>
      </c>
      <c r="V2831" t="s">
        <v>80</v>
      </c>
      <c r="W2831">
        <v>83300</v>
      </c>
      <c r="X2831" t="s">
        <v>81</v>
      </c>
      <c r="Y2831">
        <v>120</v>
      </c>
      <c r="Z2831" t="s">
        <v>3231</v>
      </c>
      <c r="AA2831" t="s">
        <v>353</v>
      </c>
      <c r="AB2831" t="s">
        <v>90</v>
      </c>
      <c r="AC2831" t="s">
        <v>84</v>
      </c>
      <c r="AD2831">
        <f>_xlfn.XLOOKUP(MIS[[#This Row],[TRADING SYMBOL]],[1]Sheet1!$D:$D,[1]Sheet1!$C:$C)</f>
        <v>130.19999999999999</v>
      </c>
      <c r="AE2831">
        <f>MIS[[#This Row],[OrderAverageTradedPrice]]*MIS[[#This Row],[OrderQuantity]]</f>
        <v>19833</v>
      </c>
      <c r="AF2831">
        <f>MIS[[#This Row],[LTP]]*MIS[[#This Row],[OrderQuantity]]</f>
        <v>15623.999999999998</v>
      </c>
      <c r="AG2831">
        <f>IF(MIS[[#This Row],[OrderSide]]="SELL",MIS[[#This Row],[VALUE]]-MIS[[#This Row],[LIVE_VALUE]],MIS[[#This Row],[LIVE_VALUE]]-MIS[[#This Row],[VALUE]])</f>
        <v>-4209.0000000000018</v>
      </c>
      <c r="AH2831" t="str" cm="1">
        <f t="array" ref="AH2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1" t="str">
        <f>MIS[[#This Row],[TRADING SYMBOL]]</f>
        <v>SENSEX2552083300CE</v>
      </c>
      <c r="AJ2831" t="str">
        <f>IF(RIGHT(MIS[[#This Row],[Main/Hedge]],4)="MAIN","MAIN","HEDGE")</f>
        <v>MAIN</v>
      </c>
      <c r="AK2831" t="str" cm="1">
        <f t="array" ref="AK2831">_xlfn._xlws.FILTER(Table4[Column1],ISNUMBER(SEARCH(Table4[Column1],MIS[[#This Row],[OrderUniqueIdentifier]])),"")</f>
        <v>MS</v>
      </c>
    </row>
    <row r="2832" spans="1:37" x14ac:dyDescent="0.25">
      <c r="A2832" t="s">
        <v>1555</v>
      </c>
      <c r="B2832" t="s">
        <v>1631</v>
      </c>
      <c r="C2832" t="s">
        <v>6845</v>
      </c>
      <c r="D2832" t="s">
        <v>72</v>
      </c>
      <c r="E2832" t="s">
        <v>211</v>
      </c>
      <c r="F2832" t="s">
        <v>98</v>
      </c>
      <c r="G2832" t="s">
        <v>74</v>
      </c>
      <c r="H2832" t="s">
        <v>93</v>
      </c>
      <c r="I2832" t="s">
        <v>76</v>
      </c>
      <c r="J2832" t="s">
        <v>277</v>
      </c>
      <c r="K2832">
        <v>120</v>
      </c>
      <c r="L2832" t="s">
        <v>77</v>
      </c>
      <c r="M2832" t="s">
        <v>78</v>
      </c>
      <c r="N2832" t="s">
        <v>6846</v>
      </c>
      <c r="O2832" t="s">
        <v>3236</v>
      </c>
      <c r="P2832" t="s">
        <v>3236</v>
      </c>
      <c r="Q2832" t="s">
        <v>213</v>
      </c>
      <c r="R2832" t="s">
        <v>79</v>
      </c>
      <c r="S2832" t="s">
        <v>40</v>
      </c>
      <c r="T2832" t="s">
        <v>214</v>
      </c>
      <c r="U2832" t="s">
        <v>100</v>
      </c>
      <c r="V2832" t="s">
        <v>80</v>
      </c>
      <c r="W2832">
        <v>83400</v>
      </c>
      <c r="X2832" t="s">
        <v>81</v>
      </c>
      <c r="Y2832">
        <v>120</v>
      </c>
      <c r="Z2832" t="s">
        <v>353</v>
      </c>
      <c r="AA2832" t="s">
        <v>353</v>
      </c>
      <c r="AB2832" t="s">
        <v>90</v>
      </c>
      <c r="AC2832" t="s">
        <v>84</v>
      </c>
      <c r="AD2832">
        <f>_xlfn.XLOOKUP(MIS[[#This Row],[TRADING SYMBOL]],[1]Sheet1!$D:$D,[1]Sheet1!$C:$C)</f>
        <v>114.3</v>
      </c>
      <c r="AE2832">
        <f>MIS[[#This Row],[OrderAverageTradedPrice]]*MIS[[#This Row],[OrderQuantity]]</f>
        <v>17466.99999999996</v>
      </c>
      <c r="AF2832">
        <f>MIS[[#This Row],[LTP]]*MIS[[#This Row],[OrderQuantity]]</f>
        <v>13716</v>
      </c>
      <c r="AG2832">
        <f>IF(MIS[[#This Row],[OrderSide]]="SELL",MIS[[#This Row],[VALUE]]-MIS[[#This Row],[LIVE_VALUE]],MIS[[#This Row],[LIVE_VALUE]]-MIS[[#This Row],[VALUE]])</f>
        <v>-3750.99999999996</v>
      </c>
      <c r="AH2832" t="str" cm="1">
        <f t="array" ref="AH2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2" t="str">
        <f>MIS[[#This Row],[TRADING SYMBOL]]</f>
        <v>SENSEX2552083400CE</v>
      </c>
      <c r="AJ2832" t="str">
        <f>IF(RIGHT(MIS[[#This Row],[Main/Hedge]],4)="MAIN","MAIN","HEDGE")</f>
        <v>MAIN</v>
      </c>
      <c r="AK2832" t="str" cm="1">
        <f t="array" ref="AK2832">_xlfn._xlws.FILTER(Table4[Column1],ISNUMBER(SEARCH(Table4[Column1],MIS[[#This Row],[OrderUniqueIdentifier]])),"")</f>
        <v>MS</v>
      </c>
    </row>
    <row r="2833" spans="1:37" x14ac:dyDescent="0.25">
      <c r="A2833" t="s">
        <v>1555</v>
      </c>
      <c r="B2833" t="s">
        <v>1640</v>
      </c>
      <c r="C2833" t="s">
        <v>6880</v>
      </c>
      <c r="D2833" t="s">
        <v>72</v>
      </c>
      <c r="E2833" t="s">
        <v>126</v>
      </c>
      <c r="F2833" t="s">
        <v>98</v>
      </c>
      <c r="G2833" t="s">
        <v>74</v>
      </c>
      <c r="H2833" t="s">
        <v>93</v>
      </c>
      <c r="I2833" t="s">
        <v>76</v>
      </c>
      <c r="J2833" t="s">
        <v>6684</v>
      </c>
      <c r="K2833">
        <v>100</v>
      </c>
      <c r="L2833" t="s">
        <v>77</v>
      </c>
      <c r="M2833" t="s">
        <v>78</v>
      </c>
      <c r="N2833" t="s">
        <v>6881</v>
      </c>
      <c r="O2833" t="s">
        <v>3228</v>
      </c>
      <c r="P2833" t="s">
        <v>3236</v>
      </c>
      <c r="Q2833" t="s">
        <v>127</v>
      </c>
      <c r="R2833" t="s">
        <v>79</v>
      </c>
      <c r="S2833" t="s">
        <v>40</v>
      </c>
      <c r="T2833" t="s">
        <v>128</v>
      </c>
      <c r="U2833" t="s">
        <v>100</v>
      </c>
      <c r="V2833" t="s">
        <v>80</v>
      </c>
      <c r="W2833">
        <v>83300</v>
      </c>
      <c r="X2833" t="s">
        <v>81</v>
      </c>
      <c r="Y2833">
        <v>100</v>
      </c>
      <c r="Z2833" t="s">
        <v>3231</v>
      </c>
      <c r="AA2833" t="s">
        <v>353</v>
      </c>
      <c r="AB2833" t="s">
        <v>90</v>
      </c>
      <c r="AC2833" t="s">
        <v>84</v>
      </c>
      <c r="AD2833">
        <f>_xlfn.XLOOKUP(MIS[[#This Row],[TRADING SYMBOL]],[1]Sheet1!$D:$D,[1]Sheet1!$C:$C)</f>
        <v>130.19999999999999</v>
      </c>
      <c r="AE2833">
        <f>MIS[[#This Row],[OrderAverageTradedPrice]]*MIS[[#This Row],[OrderQuantity]]</f>
        <v>16575</v>
      </c>
      <c r="AF2833">
        <f>MIS[[#This Row],[LTP]]*MIS[[#This Row],[OrderQuantity]]</f>
        <v>13019.999999999998</v>
      </c>
      <c r="AG2833">
        <f>IF(MIS[[#This Row],[OrderSide]]="SELL",MIS[[#This Row],[VALUE]]-MIS[[#This Row],[LIVE_VALUE]],MIS[[#This Row],[LIVE_VALUE]]-MIS[[#This Row],[VALUE]])</f>
        <v>-3555.0000000000018</v>
      </c>
      <c r="AH2833" t="str" cm="1">
        <f t="array" ref="AH2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3" t="str">
        <f>MIS[[#This Row],[TRADING SYMBOL]]</f>
        <v>SENSEX2552083300CE</v>
      </c>
      <c r="AJ2833" t="str">
        <f>IF(RIGHT(MIS[[#This Row],[Main/Hedge]],4)="MAIN","MAIN","HEDGE")</f>
        <v>MAIN</v>
      </c>
      <c r="AK2833" t="str" cm="1">
        <f t="array" ref="AK2833">_xlfn._xlws.FILTER(Table4[Column1],ISNUMBER(SEARCH(Table4[Column1],MIS[[#This Row],[OrderUniqueIdentifier]])),"")</f>
        <v>MS</v>
      </c>
    </row>
    <row r="2834" spans="1:37" x14ac:dyDescent="0.25">
      <c r="A2834" t="s">
        <v>1555</v>
      </c>
      <c r="B2834" t="s">
        <v>1640</v>
      </c>
      <c r="C2834" t="s">
        <v>6882</v>
      </c>
      <c r="D2834" t="s">
        <v>72</v>
      </c>
      <c r="E2834" t="s">
        <v>211</v>
      </c>
      <c r="F2834" t="s">
        <v>98</v>
      </c>
      <c r="G2834" t="s">
        <v>74</v>
      </c>
      <c r="H2834" t="s">
        <v>93</v>
      </c>
      <c r="I2834" t="s">
        <v>76</v>
      </c>
      <c r="J2834" t="s">
        <v>693</v>
      </c>
      <c r="K2834">
        <v>100</v>
      </c>
      <c r="L2834" t="s">
        <v>77</v>
      </c>
      <c r="M2834" t="s">
        <v>78</v>
      </c>
      <c r="N2834" t="s">
        <v>6883</v>
      </c>
      <c r="O2834" t="s">
        <v>3228</v>
      </c>
      <c r="P2834" t="s">
        <v>3236</v>
      </c>
      <c r="Q2834" t="s">
        <v>213</v>
      </c>
      <c r="R2834" t="s">
        <v>79</v>
      </c>
      <c r="S2834" t="s">
        <v>40</v>
      </c>
      <c r="T2834" t="s">
        <v>214</v>
      </c>
      <c r="U2834" t="s">
        <v>100</v>
      </c>
      <c r="V2834" t="s">
        <v>80</v>
      </c>
      <c r="W2834">
        <v>83400</v>
      </c>
      <c r="X2834" t="s">
        <v>81</v>
      </c>
      <c r="Y2834">
        <v>100</v>
      </c>
      <c r="Z2834" t="s">
        <v>3231</v>
      </c>
      <c r="AA2834" t="s">
        <v>353</v>
      </c>
      <c r="AB2834" t="s">
        <v>90</v>
      </c>
      <c r="AC2834" t="s">
        <v>84</v>
      </c>
      <c r="AD2834">
        <f>_xlfn.XLOOKUP(MIS[[#This Row],[TRADING SYMBOL]],[1]Sheet1!$D:$D,[1]Sheet1!$C:$C)</f>
        <v>114.3</v>
      </c>
      <c r="AE2834">
        <f>MIS[[#This Row],[OrderAverageTradedPrice]]*MIS[[#This Row],[OrderQuantity]]</f>
        <v>14553</v>
      </c>
      <c r="AF2834">
        <f>MIS[[#This Row],[LTP]]*MIS[[#This Row],[OrderQuantity]]</f>
        <v>11430</v>
      </c>
      <c r="AG2834">
        <f>IF(MIS[[#This Row],[OrderSide]]="SELL",MIS[[#This Row],[VALUE]]-MIS[[#This Row],[LIVE_VALUE]],MIS[[#This Row],[LIVE_VALUE]]-MIS[[#This Row],[VALUE]])</f>
        <v>-3123</v>
      </c>
      <c r="AH2834" t="str" cm="1">
        <f t="array" ref="AH2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4" t="str">
        <f>MIS[[#This Row],[TRADING SYMBOL]]</f>
        <v>SENSEX2552083400CE</v>
      </c>
      <c r="AJ2834" t="str">
        <f>IF(RIGHT(MIS[[#This Row],[Main/Hedge]],4)="MAIN","MAIN","HEDGE")</f>
        <v>MAIN</v>
      </c>
      <c r="AK2834" t="str" cm="1">
        <f t="array" ref="AK2834">_xlfn._xlws.FILTER(Table4[Column1],ISNUMBER(SEARCH(Table4[Column1],MIS[[#This Row],[OrderUniqueIdentifier]])),"")</f>
        <v>MS</v>
      </c>
    </row>
    <row r="2835" spans="1:37" x14ac:dyDescent="0.25">
      <c r="A2835" t="s">
        <v>1555</v>
      </c>
      <c r="B2835" t="s">
        <v>1640</v>
      </c>
      <c r="C2835" t="s">
        <v>6884</v>
      </c>
      <c r="D2835" t="s">
        <v>72</v>
      </c>
      <c r="E2835" t="s">
        <v>744</v>
      </c>
      <c r="F2835" t="s">
        <v>98</v>
      </c>
      <c r="G2835" t="s">
        <v>74</v>
      </c>
      <c r="H2835" t="s">
        <v>93</v>
      </c>
      <c r="I2835" t="s">
        <v>76</v>
      </c>
      <c r="J2835" t="s">
        <v>6010</v>
      </c>
      <c r="K2835">
        <v>100</v>
      </c>
      <c r="L2835" t="s">
        <v>77</v>
      </c>
      <c r="M2835" t="s">
        <v>78</v>
      </c>
      <c r="N2835" t="s">
        <v>6010</v>
      </c>
      <c r="O2835" t="s">
        <v>3228</v>
      </c>
      <c r="P2835" t="s">
        <v>3236</v>
      </c>
      <c r="Q2835" t="s">
        <v>747</v>
      </c>
      <c r="R2835" t="s">
        <v>79</v>
      </c>
      <c r="S2835" t="s">
        <v>40</v>
      </c>
      <c r="T2835" t="s">
        <v>748</v>
      </c>
      <c r="U2835" t="s">
        <v>100</v>
      </c>
      <c r="V2835" t="s">
        <v>80</v>
      </c>
      <c r="W2835">
        <v>83500</v>
      </c>
      <c r="X2835" t="s">
        <v>81</v>
      </c>
      <c r="Y2835">
        <v>100</v>
      </c>
      <c r="Z2835" t="s">
        <v>3231</v>
      </c>
      <c r="AA2835" t="s">
        <v>353</v>
      </c>
      <c r="AB2835" t="s">
        <v>90</v>
      </c>
      <c r="AC2835" t="s">
        <v>84</v>
      </c>
      <c r="AD2835">
        <f>_xlfn.XLOOKUP(MIS[[#This Row],[TRADING SYMBOL]],[1]Sheet1!$D:$D,[1]Sheet1!$C:$C)</f>
        <v>99.8</v>
      </c>
      <c r="AE2835">
        <f>MIS[[#This Row],[OrderAverageTradedPrice]]*MIS[[#This Row],[OrderQuantity]]</f>
        <v>12790</v>
      </c>
      <c r="AF2835">
        <f>MIS[[#This Row],[LTP]]*MIS[[#This Row],[OrderQuantity]]</f>
        <v>9980</v>
      </c>
      <c r="AG2835">
        <f>IF(MIS[[#This Row],[OrderSide]]="SELL",MIS[[#This Row],[VALUE]]-MIS[[#This Row],[LIVE_VALUE]],MIS[[#This Row],[LIVE_VALUE]]-MIS[[#This Row],[VALUE]])</f>
        <v>-2810</v>
      </c>
      <c r="AH2835" t="str" cm="1">
        <f t="array" ref="AH2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5" t="str">
        <f>MIS[[#This Row],[TRADING SYMBOL]]</f>
        <v>SENSEX2552083500CE</v>
      </c>
      <c r="AJ2835" t="str">
        <f>IF(RIGHT(MIS[[#This Row],[Main/Hedge]],4)="MAIN","MAIN","HEDGE")</f>
        <v>MAIN</v>
      </c>
      <c r="AK2835" t="str" cm="1">
        <f t="array" ref="AK2835">_xlfn._xlws.FILTER(Table4[Column1],ISNUMBER(SEARCH(Table4[Column1],MIS[[#This Row],[OrderUniqueIdentifier]])),"")</f>
        <v>MS</v>
      </c>
    </row>
    <row r="2836" spans="1:37" x14ac:dyDescent="0.25">
      <c r="A2836" t="s">
        <v>1555</v>
      </c>
      <c r="B2836" t="s">
        <v>1648</v>
      </c>
      <c r="C2836" t="s">
        <v>6911</v>
      </c>
      <c r="D2836" t="s">
        <v>72</v>
      </c>
      <c r="E2836" t="s">
        <v>211</v>
      </c>
      <c r="F2836" t="s">
        <v>98</v>
      </c>
      <c r="G2836" t="s">
        <v>74</v>
      </c>
      <c r="H2836" t="s">
        <v>93</v>
      </c>
      <c r="I2836" t="s">
        <v>76</v>
      </c>
      <c r="J2836" t="s">
        <v>242</v>
      </c>
      <c r="K2836">
        <v>80</v>
      </c>
      <c r="L2836" t="s">
        <v>77</v>
      </c>
      <c r="M2836" t="s">
        <v>78</v>
      </c>
      <c r="N2836" t="s">
        <v>6912</v>
      </c>
      <c r="O2836" t="s">
        <v>3228</v>
      </c>
      <c r="P2836" t="s">
        <v>3236</v>
      </c>
      <c r="Q2836" t="s">
        <v>213</v>
      </c>
      <c r="R2836" t="s">
        <v>79</v>
      </c>
      <c r="S2836" t="s">
        <v>40</v>
      </c>
      <c r="T2836" t="s">
        <v>214</v>
      </c>
      <c r="U2836" t="s">
        <v>100</v>
      </c>
      <c r="V2836" t="s">
        <v>80</v>
      </c>
      <c r="W2836">
        <v>83400</v>
      </c>
      <c r="X2836" t="s">
        <v>81</v>
      </c>
      <c r="Y2836">
        <v>80</v>
      </c>
      <c r="Z2836" t="s">
        <v>3231</v>
      </c>
      <c r="AA2836" t="s">
        <v>353</v>
      </c>
      <c r="AB2836" t="s">
        <v>90</v>
      </c>
      <c r="AC2836" t="s">
        <v>84</v>
      </c>
      <c r="AD2836">
        <f>_xlfn.XLOOKUP(MIS[[#This Row],[TRADING SYMBOL]],[1]Sheet1!$D:$D,[1]Sheet1!$C:$C)</f>
        <v>114.3</v>
      </c>
      <c r="AE2836">
        <f>MIS[[#This Row],[OrderAverageTradedPrice]]*MIS[[#This Row],[OrderQuantity]]</f>
        <v>11670</v>
      </c>
      <c r="AF2836">
        <f>MIS[[#This Row],[LTP]]*MIS[[#This Row],[OrderQuantity]]</f>
        <v>9144</v>
      </c>
      <c r="AG2836">
        <f>IF(MIS[[#This Row],[OrderSide]]="SELL",MIS[[#This Row],[VALUE]]-MIS[[#This Row],[LIVE_VALUE]],MIS[[#This Row],[LIVE_VALUE]]-MIS[[#This Row],[VALUE]])</f>
        <v>-2526</v>
      </c>
      <c r="AH2836" t="str" cm="1">
        <f t="array" ref="AH2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6" t="str">
        <f>MIS[[#This Row],[TRADING SYMBOL]]</f>
        <v>SENSEX2552083400CE</v>
      </c>
      <c r="AJ2836" t="str">
        <f>IF(RIGHT(MIS[[#This Row],[Main/Hedge]],4)="MAIN","MAIN","HEDGE")</f>
        <v>MAIN</v>
      </c>
      <c r="AK2836" t="str" cm="1">
        <f t="array" ref="AK2836">_xlfn._xlws.FILTER(Table4[Column1],ISNUMBER(SEARCH(Table4[Column1],MIS[[#This Row],[OrderUniqueIdentifier]])),"")</f>
        <v>MS</v>
      </c>
    </row>
    <row r="2837" spans="1:37" x14ac:dyDescent="0.25">
      <c r="A2837" t="s">
        <v>1555</v>
      </c>
      <c r="B2837" t="s">
        <v>1648</v>
      </c>
      <c r="C2837" t="s">
        <v>6913</v>
      </c>
      <c r="D2837" t="s">
        <v>72</v>
      </c>
      <c r="E2837" t="s">
        <v>744</v>
      </c>
      <c r="F2837" t="s">
        <v>98</v>
      </c>
      <c r="G2837" t="s">
        <v>74</v>
      </c>
      <c r="H2837" t="s">
        <v>93</v>
      </c>
      <c r="I2837" t="s">
        <v>76</v>
      </c>
      <c r="J2837" t="s">
        <v>6425</v>
      </c>
      <c r="K2837">
        <v>80</v>
      </c>
      <c r="L2837" t="s">
        <v>77</v>
      </c>
      <c r="M2837" t="s">
        <v>78</v>
      </c>
      <c r="N2837" t="s">
        <v>6914</v>
      </c>
      <c r="O2837" t="s">
        <v>3228</v>
      </c>
      <c r="P2837" t="s">
        <v>3236</v>
      </c>
      <c r="Q2837" t="s">
        <v>747</v>
      </c>
      <c r="R2837" t="s">
        <v>79</v>
      </c>
      <c r="S2837" t="s">
        <v>40</v>
      </c>
      <c r="T2837" t="s">
        <v>748</v>
      </c>
      <c r="U2837" t="s">
        <v>100</v>
      </c>
      <c r="V2837" t="s">
        <v>80</v>
      </c>
      <c r="W2837">
        <v>83500</v>
      </c>
      <c r="X2837" t="s">
        <v>81</v>
      </c>
      <c r="Y2837">
        <v>80</v>
      </c>
      <c r="Z2837" t="s">
        <v>3231</v>
      </c>
      <c r="AA2837" t="s">
        <v>353</v>
      </c>
      <c r="AB2837" t="s">
        <v>90</v>
      </c>
      <c r="AC2837" t="s">
        <v>84</v>
      </c>
      <c r="AD2837">
        <f>_xlfn.XLOOKUP(MIS[[#This Row],[TRADING SYMBOL]],[1]Sheet1!$D:$D,[1]Sheet1!$C:$C)</f>
        <v>99.8</v>
      </c>
      <c r="AE2837">
        <f>MIS[[#This Row],[OrderAverageTradedPrice]]*MIS[[#This Row],[OrderQuantity]]</f>
        <v>10218</v>
      </c>
      <c r="AF2837">
        <f>MIS[[#This Row],[LTP]]*MIS[[#This Row],[OrderQuantity]]</f>
        <v>7984</v>
      </c>
      <c r="AG2837">
        <f>IF(MIS[[#This Row],[OrderSide]]="SELL",MIS[[#This Row],[VALUE]]-MIS[[#This Row],[LIVE_VALUE]],MIS[[#This Row],[LIVE_VALUE]]-MIS[[#This Row],[VALUE]])</f>
        <v>-2234</v>
      </c>
      <c r="AH2837" t="str" cm="1">
        <f t="array" ref="AH2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7" t="str">
        <f>MIS[[#This Row],[TRADING SYMBOL]]</f>
        <v>SENSEX2552083500CE</v>
      </c>
      <c r="AJ2837" t="str">
        <f>IF(RIGHT(MIS[[#This Row],[Main/Hedge]],4)="MAIN","MAIN","HEDGE")</f>
        <v>MAIN</v>
      </c>
      <c r="AK2837" t="str" cm="1">
        <f t="array" ref="AK2837">_xlfn._xlws.FILTER(Table4[Column1],ISNUMBER(SEARCH(Table4[Column1],MIS[[#This Row],[OrderUniqueIdentifier]])),"")</f>
        <v>MS</v>
      </c>
    </row>
    <row r="2838" spans="1:37" x14ac:dyDescent="0.25">
      <c r="A2838" t="s">
        <v>1555</v>
      </c>
      <c r="B2838" t="s">
        <v>1648</v>
      </c>
      <c r="C2838" t="s">
        <v>6915</v>
      </c>
      <c r="D2838" t="s">
        <v>72</v>
      </c>
      <c r="E2838" t="s">
        <v>3226</v>
      </c>
      <c r="F2838" t="s">
        <v>98</v>
      </c>
      <c r="G2838" t="s">
        <v>74</v>
      </c>
      <c r="H2838" t="s">
        <v>93</v>
      </c>
      <c r="I2838" t="s">
        <v>76</v>
      </c>
      <c r="J2838" t="s">
        <v>4651</v>
      </c>
      <c r="K2838">
        <v>80</v>
      </c>
      <c r="L2838" t="s">
        <v>77</v>
      </c>
      <c r="M2838" t="s">
        <v>78</v>
      </c>
      <c r="N2838" t="s">
        <v>6916</v>
      </c>
      <c r="O2838" t="s">
        <v>3236</v>
      </c>
      <c r="P2838" t="s">
        <v>3236</v>
      </c>
      <c r="Q2838" t="s">
        <v>3229</v>
      </c>
      <c r="R2838" t="s">
        <v>79</v>
      </c>
      <c r="S2838" t="s">
        <v>40</v>
      </c>
      <c r="T2838" t="s">
        <v>3230</v>
      </c>
      <c r="U2838" t="s">
        <v>100</v>
      </c>
      <c r="V2838" t="s">
        <v>80</v>
      </c>
      <c r="W2838">
        <v>81300</v>
      </c>
      <c r="X2838" t="s">
        <v>85</v>
      </c>
      <c r="Y2838">
        <v>80</v>
      </c>
      <c r="Z2838" t="s">
        <v>353</v>
      </c>
      <c r="AA2838" t="s">
        <v>353</v>
      </c>
      <c r="AB2838" t="s">
        <v>107</v>
      </c>
      <c r="AC2838" t="s">
        <v>84</v>
      </c>
      <c r="AD2838">
        <f>_xlfn.XLOOKUP(MIS[[#This Row],[TRADING SYMBOL]],[1]Sheet1!$D:$D,[1]Sheet1!$C:$C)</f>
        <v>124</v>
      </c>
      <c r="AE2838">
        <f>MIS[[#This Row],[OrderAverageTradedPrice]]*MIS[[#This Row],[OrderQuantity]]</f>
        <v>16430</v>
      </c>
      <c r="AF2838">
        <f>MIS[[#This Row],[LTP]]*MIS[[#This Row],[OrderQuantity]]</f>
        <v>9920</v>
      </c>
      <c r="AG2838">
        <f>IF(MIS[[#This Row],[OrderSide]]="SELL",MIS[[#This Row],[VALUE]]-MIS[[#This Row],[LIVE_VALUE]],MIS[[#This Row],[LIVE_VALUE]]-MIS[[#This Row],[VALUE]])</f>
        <v>-6510</v>
      </c>
      <c r="AH2838" t="str" cm="1">
        <f t="array" ref="AH2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8" t="str">
        <f>MIS[[#This Row],[TRADING SYMBOL]]</f>
        <v>SENSEX2552081300PE</v>
      </c>
      <c r="AJ2838" t="str">
        <f>IF(RIGHT(MIS[[#This Row],[Main/Hedge]],4)="MAIN","MAIN","HEDGE")</f>
        <v>MAIN</v>
      </c>
      <c r="AK2838" t="str" cm="1">
        <f t="array" ref="AK2838">_xlfn._xlws.FILTER(Table4[Column1],ISNUMBER(SEARCH(Table4[Column1],MIS[[#This Row],[OrderUniqueIdentifier]])),"")</f>
        <v>MS</v>
      </c>
    </row>
    <row r="2839" spans="1:37" x14ac:dyDescent="0.25">
      <c r="A2839" t="s">
        <v>1555</v>
      </c>
      <c r="B2839" t="s">
        <v>1648</v>
      </c>
      <c r="C2839" t="s">
        <v>6917</v>
      </c>
      <c r="D2839" t="s">
        <v>72</v>
      </c>
      <c r="E2839" t="s">
        <v>120</v>
      </c>
      <c r="F2839" t="s">
        <v>98</v>
      </c>
      <c r="G2839" t="s">
        <v>74</v>
      </c>
      <c r="H2839" t="s">
        <v>93</v>
      </c>
      <c r="I2839" t="s">
        <v>76</v>
      </c>
      <c r="J2839" t="s">
        <v>5155</v>
      </c>
      <c r="K2839">
        <v>80</v>
      </c>
      <c r="L2839" t="s">
        <v>77</v>
      </c>
      <c r="M2839" t="s">
        <v>78</v>
      </c>
      <c r="N2839" t="s">
        <v>6918</v>
      </c>
      <c r="O2839" t="s">
        <v>3236</v>
      </c>
      <c r="P2839" t="s">
        <v>3236</v>
      </c>
      <c r="Q2839" t="s">
        <v>121</v>
      </c>
      <c r="R2839" t="s">
        <v>79</v>
      </c>
      <c r="S2839" t="s">
        <v>40</v>
      </c>
      <c r="T2839" t="s">
        <v>122</v>
      </c>
      <c r="U2839" t="s">
        <v>100</v>
      </c>
      <c r="V2839" t="s">
        <v>80</v>
      </c>
      <c r="W2839">
        <v>81100</v>
      </c>
      <c r="X2839" t="s">
        <v>85</v>
      </c>
      <c r="Y2839">
        <v>80</v>
      </c>
      <c r="Z2839" t="s">
        <v>353</v>
      </c>
      <c r="AA2839" t="s">
        <v>353</v>
      </c>
      <c r="AB2839" t="s">
        <v>107</v>
      </c>
      <c r="AC2839" t="s">
        <v>84</v>
      </c>
      <c r="AD2839">
        <f>_xlfn.XLOOKUP(MIS[[#This Row],[TRADING SYMBOL]],[1]Sheet1!$D:$D,[1]Sheet1!$C:$C)</f>
        <v>100.2</v>
      </c>
      <c r="AE2839">
        <f>MIS[[#This Row],[OrderAverageTradedPrice]]*MIS[[#This Row],[OrderQuantity]]</f>
        <v>13706</v>
      </c>
      <c r="AF2839">
        <f>MIS[[#This Row],[LTP]]*MIS[[#This Row],[OrderQuantity]]</f>
        <v>8016</v>
      </c>
      <c r="AG2839">
        <f>IF(MIS[[#This Row],[OrderSide]]="SELL",MIS[[#This Row],[VALUE]]-MIS[[#This Row],[LIVE_VALUE]],MIS[[#This Row],[LIVE_VALUE]]-MIS[[#This Row],[VALUE]])</f>
        <v>-5690</v>
      </c>
      <c r="AH2839" t="str" cm="1">
        <f t="array" ref="AH2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9" t="str">
        <f>MIS[[#This Row],[TRADING SYMBOL]]</f>
        <v>SENSEX2552081100PE</v>
      </c>
      <c r="AJ2839" t="str">
        <f>IF(RIGHT(MIS[[#This Row],[Main/Hedge]],4)="MAIN","MAIN","HEDGE")</f>
        <v>MAIN</v>
      </c>
      <c r="AK2839" t="str" cm="1">
        <f t="array" ref="AK2839">_xlfn._xlws.FILTER(Table4[Column1],ISNUMBER(SEARCH(Table4[Column1],MIS[[#This Row],[OrderUniqueIdentifier]])),"")</f>
        <v>MS</v>
      </c>
    </row>
    <row r="2840" spans="1:37" x14ac:dyDescent="0.25">
      <c r="A2840" t="s">
        <v>1555</v>
      </c>
      <c r="B2840" t="s">
        <v>1657</v>
      </c>
      <c r="C2840" t="s">
        <v>6946</v>
      </c>
      <c r="D2840" t="s">
        <v>72</v>
      </c>
      <c r="E2840" t="s">
        <v>126</v>
      </c>
      <c r="F2840" t="s">
        <v>98</v>
      </c>
      <c r="G2840" t="s">
        <v>74</v>
      </c>
      <c r="H2840" t="s">
        <v>93</v>
      </c>
      <c r="I2840" t="s">
        <v>76</v>
      </c>
      <c r="J2840" t="s">
        <v>4762</v>
      </c>
      <c r="K2840">
        <v>140</v>
      </c>
      <c r="L2840" t="s">
        <v>77</v>
      </c>
      <c r="M2840" t="s">
        <v>78</v>
      </c>
      <c r="N2840" t="s">
        <v>6947</v>
      </c>
      <c r="O2840" t="s">
        <v>3228</v>
      </c>
      <c r="P2840" t="s">
        <v>3236</v>
      </c>
      <c r="Q2840" t="s">
        <v>127</v>
      </c>
      <c r="R2840" t="s">
        <v>79</v>
      </c>
      <c r="S2840" t="s">
        <v>40</v>
      </c>
      <c r="T2840" t="s">
        <v>128</v>
      </c>
      <c r="U2840" t="s">
        <v>100</v>
      </c>
      <c r="V2840" t="s">
        <v>80</v>
      </c>
      <c r="W2840">
        <v>83300</v>
      </c>
      <c r="X2840" t="s">
        <v>81</v>
      </c>
      <c r="Y2840">
        <v>140</v>
      </c>
      <c r="Z2840" t="s">
        <v>3231</v>
      </c>
      <c r="AA2840" t="s">
        <v>353</v>
      </c>
      <c r="AB2840" t="s">
        <v>90</v>
      </c>
      <c r="AC2840" t="s">
        <v>84</v>
      </c>
      <c r="AD2840">
        <f>_xlfn.XLOOKUP(MIS[[#This Row],[TRADING SYMBOL]],[1]Sheet1!$D:$D,[1]Sheet1!$C:$C)</f>
        <v>130.19999999999999</v>
      </c>
      <c r="AE2840">
        <f>MIS[[#This Row],[OrderAverageTradedPrice]]*MIS[[#This Row],[OrderQuantity]]</f>
        <v>23161.999999999982</v>
      </c>
      <c r="AF2840">
        <f>MIS[[#This Row],[LTP]]*MIS[[#This Row],[OrderQuantity]]</f>
        <v>18228</v>
      </c>
      <c r="AG2840">
        <f>IF(MIS[[#This Row],[OrderSide]]="SELL",MIS[[#This Row],[VALUE]]-MIS[[#This Row],[LIVE_VALUE]],MIS[[#This Row],[LIVE_VALUE]]-MIS[[#This Row],[VALUE]])</f>
        <v>-4933.9999999999818</v>
      </c>
      <c r="AH2840" t="str" cm="1">
        <f t="array" ref="AH2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0" t="str">
        <f>MIS[[#This Row],[TRADING SYMBOL]]</f>
        <v>SENSEX2552083300CE</v>
      </c>
      <c r="AJ2840" t="str">
        <f>IF(RIGHT(MIS[[#This Row],[Main/Hedge]],4)="MAIN","MAIN","HEDGE")</f>
        <v>MAIN</v>
      </c>
      <c r="AK2840" t="str" cm="1">
        <f t="array" ref="AK2840">_xlfn._xlws.FILTER(Table4[Column1],ISNUMBER(SEARCH(Table4[Column1],MIS[[#This Row],[OrderUniqueIdentifier]])),"")</f>
        <v>MS</v>
      </c>
    </row>
    <row r="2841" spans="1:37" x14ac:dyDescent="0.25">
      <c r="A2841" t="s">
        <v>1555</v>
      </c>
      <c r="B2841" t="s">
        <v>1657</v>
      </c>
      <c r="C2841" t="s">
        <v>6948</v>
      </c>
      <c r="D2841" t="s">
        <v>72</v>
      </c>
      <c r="E2841" t="s">
        <v>211</v>
      </c>
      <c r="F2841" t="s">
        <v>98</v>
      </c>
      <c r="G2841" t="s">
        <v>74</v>
      </c>
      <c r="H2841" t="s">
        <v>93</v>
      </c>
      <c r="I2841" t="s">
        <v>76</v>
      </c>
      <c r="J2841" t="s">
        <v>6949</v>
      </c>
      <c r="K2841">
        <v>140</v>
      </c>
      <c r="L2841" t="s">
        <v>77</v>
      </c>
      <c r="M2841" t="s">
        <v>78</v>
      </c>
      <c r="N2841" t="s">
        <v>6950</v>
      </c>
      <c r="O2841" t="s">
        <v>3236</v>
      </c>
      <c r="P2841" t="s">
        <v>3236</v>
      </c>
      <c r="Q2841" t="s">
        <v>213</v>
      </c>
      <c r="R2841" t="s">
        <v>79</v>
      </c>
      <c r="S2841" t="s">
        <v>40</v>
      </c>
      <c r="T2841" t="s">
        <v>214</v>
      </c>
      <c r="U2841" t="s">
        <v>100</v>
      </c>
      <c r="V2841" t="s">
        <v>80</v>
      </c>
      <c r="W2841">
        <v>83400</v>
      </c>
      <c r="X2841" t="s">
        <v>81</v>
      </c>
      <c r="Y2841">
        <v>140</v>
      </c>
      <c r="Z2841" t="s">
        <v>353</v>
      </c>
      <c r="AA2841" t="s">
        <v>353</v>
      </c>
      <c r="AB2841" t="s">
        <v>90</v>
      </c>
      <c r="AC2841" t="s">
        <v>84</v>
      </c>
      <c r="AD2841">
        <f>_xlfn.XLOOKUP(MIS[[#This Row],[TRADING SYMBOL]],[1]Sheet1!$D:$D,[1]Sheet1!$C:$C)</f>
        <v>114.3</v>
      </c>
      <c r="AE2841">
        <f>MIS[[#This Row],[OrderAverageTradedPrice]]*MIS[[#This Row],[OrderQuantity]]</f>
        <v>20378.999999999902</v>
      </c>
      <c r="AF2841">
        <f>MIS[[#This Row],[LTP]]*MIS[[#This Row],[OrderQuantity]]</f>
        <v>16002</v>
      </c>
      <c r="AG2841">
        <f>IF(MIS[[#This Row],[OrderSide]]="SELL",MIS[[#This Row],[VALUE]]-MIS[[#This Row],[LIVE_VALUE]],MIS[[#This Row],[LIVE_VALUE]]-MIS[[#This Row],[VALUE]])</f>
        <v>-4376.9999999999018</v>
      </c>
      <c r="AH2841" t="str" cm="1">
        <f t="array" ref="AH2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1" t="str">
        <f>MIS[[#This Row],[TRADING SYMBOL]]</f>
        <v>SENSEX2552083400CE</v>
      </c>
      <c r="AJ2841" t="str">
        <f>IF(RIGHT(MIS[[#This Row],[Main/Hedge]],4)="MAIN","MAIN","HEDGE")</f>
        <v>MAIN</v>
      </c>
      <c r="AK2841" t="str" cm="1">
        <f t="array" ref="AK2841">_xlfn._xlws.FILTER(Table4[Column1],ISNUMBER(SEARCH(Table4[Column1],MIS[[#This Row],[OrderUniqueIdentifier]])),"")</f>
        <v>MS</v>
      </c>
    </row>
    <row r="2842" spans="1:37" x14ac:dyDescent="0.25">
      <c r="A2842" t="s">
        <v>1555</v>
      </c>
      <c r="B2842" t="s">
        <v>1657</v>
      </c>
      <c r="C2842" t="s">
        <v>6951</v>
      </c>
      <c r="D2842" t="s">
        <v>72</v>
      </c>
      <c r="E2842" t="s">
        <v>744</v>
      </c>
      <c r="F2842" t="s">
        <v>98</v>
      </c>
      <c r="G2842" t="s">
        <v>74</v>
      </c>
      <c r="H2842" t="s">
        <v>93</v>
      </c>
      <c r="I2842" t="s">
        <v>76</v>
      </c>
      <c r="J2842" t="s">
        <v>370</v>
      </c>
      <c r="K2842">
        <v>140</v>
      </c>
      <c r="L2842" t="s">
        <v>77</v>
      </c>
      <c r="M2842" t="s">
        <v>78</v>
      </c>
      <c r="N2842" t="s">
        <v>370</v>
      </c>
      <c r="O2842" t="s">
        <v>3236</v>
      </c>
      <c r="P2842" t="s">
        <v>3236</v>
      </c>
      <c r="Q2842" t="s">
        <v>747</v>
      </c>
      <c r="R2842" t="s">
        <v>79</v>
      </c>
      <c r="S2842" t="s">
        <v>40</v>
      </c>
      <c r="T2842" t="s">
        <v>748</v>
      </c>
      <c r="U2842" t="s">
        <v>100</v>
      </c>
      <c r="V2842" t="s">
        <v>80</v>
      </c>
      <c r="W2842">
        <v>83500</v>
      </c>
      <c r="X2842" t="s">
        <v>81</v>
      </c>
      <c r="Y2842">
        <v>140</v>
      </c>
      <c r="Z2842" t="s">
        <v>353</v>
      </c>
      <c r="AA2842" t="s">
        <v>353</v>
      </c>
      <c r="AB2842" t="s">
        <v>90</v>
      </c>
      <c r="AC2842" t="s">
        <v>84</v>
      </c>
      <c r="AD2842">
        <f>_xlfn.XLOOKUP(MIS[[#This Row],[TRADING SYMBOL]],[1]Sheet1!$D:$D,[1]Sheet1!$C:$C)</f>
        <v>99.8</v>
      </c>
      <c r="AE2842">
        <f>MIS[[#This Row],[OrderAverageTradedPrice]]*MIS[[#This Row],[OrderQuantity]]</f>
        <v>17885</v>
      </c>
      <c r="AF2842">
        <f>MIS[[#This Row],[LTP]]*MIS[[#This Row],[OrderQuantity]]</f>
        <v>13972</v>
      </c>
      <c r="AG2842">
        <f>IF(MIS[[#This Row],[OrderSide]]="SELL",MIS[[#This Row],[VALUE]]-MIS[[#This Row],[LIVE_VALUE]],MIS[[#This Row],[LIVE_VALUE]]-MIS[[#This Row],[VALUE]])</f>
        <v>-3913</v>
      </c>
      <c r="AH2842" t="str" cm="1">
        <f t="array" ref="AH2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2" t="str">
        <f>MIS[[#This Row],[TRADING SYMBOL]]</f>
        <v>SENSEX2552083500CE</v>
      </c>
      <c r="AJ2842" t="str">
        <f>IF(RIGHT(MIS[[#This Row],[Main/Hedge]],4)="MAIN","MAIN","HEDGE")</f>
        <v>MAIN</v>
      </c>
      <c r="AK2842" t="str" cm="1">
        <f t="array" ref="AK2842">_xlfn._xlws.FILTER(Table4[Column1],ISNUMBER(SEARCH(Table4[Column1],MIS[[#This Row],[OrderUniqueIdentifier]])),"")</f>
        <v>MS</v>
      </c>
    </row>
    <row r="2843" spans="1:37" x14ac:dyDescent="0.25">
      <c r="A2843" t="s">
        <v>71</v>
      </c>
      <c r="B2843" t="s">
        <v>558</v>
      </c>
      <c r="C2843" t="s">
        <v>3442</v>
      </c>
      <c r="D2843" t="s">
        <v>72</v>
      </c>
      <c r="E2843" t="s">
        <v>172</v>
      </c>
      <c r="F2843" t="s">
        <v>98</v>
      </c>
      <c r="G2843" t="s">
        <v>74</v>
      </c>
      <c r="H2843" t="s">
        <v>75</v>
      </c>
      <c r="I2843" t="s">
        <v>76</v>
      </c>
      <c r="J2843" t="s">
        <v>77</v>
      </c>
      <c r="K2843">
        <v>40</v>
      </c>
      <c r="L2843" t="s">
        <v>77</v>
      </c>
      <c r="M2843" t="s">
        <v>78</v>
      </c>
      <c r="N2843" t="s">
        <v>3443</v>
      </c>
      <c r="O2843" t="s">
        <v>3236</v>
      </c>
      <c r="P2843" t="s">
        <v>3444</v>
      </c>
      <c r="Q2843" t="s">
        <v>173</v>
      </c>
      <c r="R2843" t="s">
        <v>79</v>
      </c>
      <c r="S2843" t="s">
        <v>40</v>
      </c>
      <c r="T2843" t="s">
        <v>174</v>
      </c>
      <c r="U2843" t="s">
        <v>100</v>
      </c>
      <c r="V2843" t="s">
        <v>80</v>
      </c>
      <c r="W2843">
        <v>81200</v>
      </c>
      <c r="X2843" t="s">
        <v>85</v>
      </c>
      <c r="Y2843">
        <v>40</v>
      </c>
      <c r="Z2843" t="s">
        <v>353</v>
      </c>
      <c r="AA2843" t="s">
        <v>3445</v>
      </c>
      <c r="AB2843" t="s">
        <v>107</v>
      </c>
      <c r="AC2843" t="s">
        <v>84</v>
      </c>
      <c r="AD2843">
        <f>_xlfn.XLOOKUP(MIS[[#This Row],[TRADING SYMBOL]],[1]Sheet1!$D:$D,[1]Sheet1!$C:$C)</f>
        <v>110.75</v>
      </c>
      <c r="AE2843">
        <f>MIS[[#This Row],[OrderAverageTradedPrice]]*MIS[[#This Row],[OrderQuantity]]</f>
        <v>7522</v>
      </c>
      <c r="AF2843">
        <f>MIS[[#This Row],[LTP]]*MIS[[#This Row],[OrderQuantity]]</f>
        <v>4430</v>
      </c>
      <c r="AG2843">
        <f>IF(MIS[[#This Row],[OrderSide]]="SELL",MIS[[#This Row],[VALUE]]-MIS[[#This Row],[LIVE_VALUE]],MIS[[#This Row],[LIVE_VALUE]]-MIS[[#This Row],[VALUE]])</f>
        <v>-3092</v>
      </c>
      <c r="AH2843" t="str" cm="1">
        <f t="array" ref="AH2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3" t="str">
        <f>MIS[[#This Row],[TRADING SYMBOL]]</f>
        <v>SENSEX2552081200PE</v>
      </c>
      <c r="AJ2843" t="str">
        <f>IF(RIGHT(MIS[[#This Row],[Main/Hedge]],4)="MAIN","MAIN","HEDGE")</f>
        <v>MAIN</v>
      </c>
      <c r="AK2843" t="str" cm="1">
        <f t="array" ref="AK2843">_xlfn._xlws.FILTER(Table4[Column1],ISNUMBER(SEARCH(Table4[Column1],MIS[[#This Row],[OrderUniqueIdentifier]])),"")</f>
        <v>MS</v>
      </c>
    </row>
    <row r="2844" spans="1:37" x14ac:dyDescent="0.25">
      <c r="A2844" t="s">
        <v>71</v>
      </c>
      <c r="B2844" t="s">
        <v>779</v>
      </c>
      <c r="C2844" t="s">
        <v>4128</v>
      </c>
      <c r="D2844" t="s">
        <v>72</v>
      </c>
      <c r="E2844" t="s">
        <v>172</v>
      </c>
      <c r="F2844" t="s">
        <v>98</v>
      </c>
      <c r="G2844" t="s">
        <v>74</v>
      </c>
      <c r="H2844" t="s">
        <v>75</v>
      </c>
      <c r="I2844" t="s">
        <v>76</v>
      </c>
      <c r="J2844" t="s">
        <v>77</v>
      </c>
      <c r="K2844">
        <v>40</v>
      </c>
      <c r="L2844" t="s">
        <v>77</v>
      </c>
      <c r="M2844" t="s">
        <v>78</v>
      </c>
      <c r="N2844" t="s">
        <v>4129</v>
      </c>
      <c r="O2844" t="s">
        <v>3236</v>
      </c>
      <c r="P2844" t="s">
        <v>3444</v>
      </c>
      <c r="Q2844" t="s">
        <v>173</v>
      </c>
      <c r="R2844" t="s">
        <v>79</v>
      </c>
      <c r="S2844" t="s">
        <v>40</v>
      </c>
      <c r="T2844" t="s">
        <v>174</v>
      </c>
      <c r="U2844" t="s">
        <v>100</v>
      </c>
      <c r="V2844" t="s">
        <v>80</v>
      </c>
      <c r="W2844">
        <v>81200</v>
      </c>
      <c r="X2844" t="s">
        <v>85</v>
      </c>
      <c r="Y2844">
        <v>40</v>
      </c>
      <c r="Z2844" t="s">
        <v>353</v>
      </c>
      <c r="AA2844" t="s">
        <v>3445</v>
      </c>
      <c r="AB2844" t="s">
        <v>107</v>
      </c>
      <c r="AC2844" t="s">
        <v>84</v>
      </c>
      <c r="AD2844">
        <f>_xlfn.XLOOKUP(MIS[[#This Row],[TRADING SYMBOL]],[1]Sheet1!$D:$D,[1]Sheet1!$C:$C)</f>
        <v>110.75</v>
      </c>
      <c r="AE2844">
        <f>MIS[[#This Row],[OrderAverageTradedPrice]]*MIS[[#This Row],[OrderQuantity]]</f>
        <v>7528</v>
      </c>
      <c r="AF2844">
        <f>MIS[[#This Row],[LTP]]*MIS[[#This Row],[OrderQuantity]]</f>
        <v>4430</v>
      </c>
      <c r="AG2844">
        <f>IF(MIS[[#This Row],[OrderSide]]="SELL",MIS[[#This Row],[VALUE]]-MIS[[#This Row],[LIVE_VALUE]],MIS[[#This Row],[LIVE_VALUE]]-MIS[[#This Row],[VALUE]])</f>
        <v>-3098</v>
      </c>
      <c r="AH2844" t="str" cm="1">
        <f t="array" ref="AH2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4" t="str">
        <f>MIS[[#This Row],[TRADING SYMBOL]]</f>
        <v>SENSEX2552081200PE</v>
      </c>
      <c r="AJ2844" t="str">
        <f>IF(RIGHT(MIS[[#This Row],[Main/Hedge]],4)="MAIN","MAIN","HEDGE")</f>
        <v>MAIN</v>
      </c>
      <c r="AK2844" t="str" cm="1">
        <f t="array" ref="AK2844">_xlfn._xlws.FILTER(Table4[Column1],ISNUMBER(SEARCH(Table4[Column1],MIS[[#This Row],[OrderUniqueIdentifier]])),"")</f>
        <v>MS</v>
      </c>
    </row>
    <row r="2845" spans="1:37" x14ac:dyDescent="0.25">
      <c r="A2845" t="s">
        <v>71</v>
      </c>
      <c r="B2845" t="s">
        <v>804</v>
      </c>
      <c r="C2845" t="s">
        <v>4186</v>
      </c>
      <c r="D2845" t="s">
        <v>72</v>
      </c>
      <c r="E2845" t="s">
        <v>172</v>
      </c>
      <c r="F2845" t="s">
        <v>98</v>
      </c>
      <c r="G2845" t="s">
        <v>74</v>
      </c>
      <c r="H2845" t="s">
        <v>75</v>
      </c>
      <c r="I2845" t="s">
        <v>76</v>
      </c>
      <c r="J2845" t="s">
        <v>77</v>
      </c>
      <c r="K2845">
        <v>20</v>
      </c>
      <c r="L2845" t="s">
        <v>77</v>
      </c>
      <c r="M2845" t="s">
        <v>78</v>
      </c>
      <c r="N2845" t="s">
        <v>3443</v>
      </c>
      <c r="O2845" t="s">
        <v>3236</v>
      </c>
      <c r="P2845" t="s">
        <v>3444</v>
      </c>
      <c r="Q2845" t="s">
        <v>173</v>
      </c>
      <c r="R2845" t="s">
        <v>79</v>
      </c>
      <c r="S2845" t="s">
        <v>40</v>
      </c>
      <c r="T2845" t="s">
        <v>174</v>
      </c>
      <c r="U2845" t="s">
        <v>100</v>
      </c>
      <c r="V2845" t="s">
        <v>80</v>
      </c>
      <c r="W2845">
        <v>81200</v>
      </c>
      <c r="X2845" t="s">
        <v>85</v>
      </c>
      <c r="Y2845">
        <v>20</v>
      </c>
      <c r="Z2845" t="s">
        <v>353</v>
      </c>
      <c r="AA2845" t="s">
        <v>3445</v>
      </c>
      <c r="AB2845" t="s">
        <v>107</v>
      </c>
      <c r="AC2845" t="s">
        <v>84</v>
      </c>
      <c r="AD2845">
        <f>_xlfn.XLOOKUP(MIS[[#This Row],[TRADING SYMBOL]],[1]Sheet1!$D:$D,[1]Sheet1!$C:$C)</f>
        <v>110.75</v>
      </c>
      <c r="AE2845">
        <f>MIS[[#This Row],[OrderAverageTradedPrice]]*MIS[[#This Row],[OrderQuantity]]</f>
        <v>3761</v>
      </c>
      <c r="AF2845">
        <f>MIS[[#This Row],[LTP]]*MIS[[#This Row],[OrderQuantity]]</f>
        <v>2215</v>
      </c>
      <c r="AG2845">
        <f>IF(MIS[[#This Row],[OrderSide]]="SELL",MIS[[#This Row],[VALUE]]-MIS[[#This Row],[LIVE_VALUE]],MIS[[#This Row],[LIVE_VALUE]]-MIS[[#This Row],[VALUE]])</f>
        <v>-1546</v>
      </c>
      <c r="AH2845" t="str" cm="1">
        <f t="array" ref="AH2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5" t="str">
        <f>MIS[[#This Row],[TRADING SYMBOL]]</f>
        <v>SENSEX2552081200PE</v>
      </c>
      <c r="AJ2845" t="str">
        <f>IF(RIGHT(MIS[[#This Row],[Main/Hedge]],4)="MAIN","MAIN","HEDGE")</f>
        <v>MAIN</v>
      </c>
      <c r="AK2845" t="str" cm="1">
        <f t="array" ref="AK2845">_xlfn._xlws.FILTER(Table4[Column1],ISNUMBER(SEARCH(Table4[Column1],MIS[[#This Row],[OrderUniqueIdentifier]])),"")</f>
        <v>MS</v>
      </c>
    </row>
    <row r="2846" spans="1:37" x14ac:dyDescent="0.25">
      <c r="A2846" t="s">
        <v>71</v>
      </c>
      <c r="B2846" t="s">
        <v>951</v>
      </c>
      <c r="C2846" t="s">
        <v>4654</v>
      </c>
      <c r="D2846" t="s">
        <v>72</v>
      </c>
      <c r="E2846" t="s">
        <v>172</v>
      </c>
      <c r="F2846" t="s">
        <v>98</v>
      </c>
      <c r="G2846" t="s">
        <v>74</v>
      </c>
      <c r="H2846" t="s">
        <v>75</v>
      </c>
      <c r="I2846" t="s">
        <v>76</v>
      </c>
      <c r="J2846" t="s">
        <v>77</v>
      </c>
      <c r="K2846">
        <v>20</v>
      </c>
      <c r="L2846" t="s">
        <v>77</v>
      </c>
      <c r="M2846" t="s">
        <v>78</v>
      </c>
      <c r="N2846" t="s">
        <v>4655</v>
      </c>
      <c r="O2846" t="s">
        <v>3236</v>
      </c>
      <c r="P2846" t="s">
        <v>3444</v>
      </c>
      <c r="Q2846" t="s">
        <v>173</v>
      </c>
      <c r="R2846" t="s">
        <v>79</v>
      </c>
      <c r="S2846" t="s">
        <v>40</v>
      </c>
      <c r="T2846" t="s">
        <v>174</v>
      </c>
      <c r="U2846" t="s">
        <v>100</v>
      </c>
      <c r="V2846" t="s">
        <v>80</v>
      </c>
      <c r="W2846">
        <v>81200</v>
      </c>
      <c r="X2846" t="s">
        <v>85</v>
      </c>
      <c r="Y2846">
        <v>20</v>
      </c>
      <c r="Z2846" t="s">
        <v>353</v>
      </c>
      <c r="AA2846" t="s">
        <v>3445</v>
      </c>
      <c r="AB2846" t="s">
        <v>107</v>
      </c>
      <c r="AC2846" t="s">
        <v>84</v>
      </c>
      <c r="AD2846">
        <f>_xlfn.XLOOKUP(MIS[[#This Row],[TRADING SYMBOL]],[1]Sheet1!$D:$D,[1]Sheet1!$C:$C)</f>
        <v>110.75</v>
      </c>
      <c r="AE2846">
        <f>MIS[[#This Row],[OrderAverageTradedPrice]]*MIS[[#This Row],[OrderQuantity]]</f>
        <v>3762</v>
      </c>
      <c r="AF2846">
        <f>MIS[[#This Row],[LTP]]*MIS[[#This Row],[OrderQuantity]]</f>
        <v>2215</v>
      </c>
      <c r="AG2846">
        <f>IF(MIS[[#This Row],[OrderSide]]="SELL",MIS[[#This Row],[VALUE]]-MIS[[#This Row],[LIVE_VALUE]],MIS[[#This Row],[LIVE_VALUE]]-MIS[[#This Row],[VALUE]])</f>
        <v>-1547</v>
      </c>
      <c r="AH2846" t="str" cm="1">
        <f t="array" ref="AH2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6" t="str">
        <f>MIS[[#This Row],[TRADING SYMBOL]]</f>
        <v>SENSEX2552081200PE</v>
      </c>
      <c r="AJ2846" t="str">
        <f>IF(RIGHT(MIS[[#This Row],[Main/Hedge]],4)="MAIN","MAIN","HEDGE")</f>
        <v>MAIN</v>
      </c>
      <c r="AK2846" t="str" cm="1">
        <f t="array" ref="AK2846">_xlfn._xlws.FILTER(Table4[Column1],ISNUMBER(SEARCH(Table4[Column1],MIS[[#This Row],[OrderUniqueIdentifier]])),"")</f>
        <v>MS</v>
      </c>
    </row>
    <row r="2847" spans="1:37" x14ac:dyDescent="0.25">
      <c r="A2847" t="s">
        <v>71</v>
      </c>
      <c r="B2847" t="s">
        <v>1117</v>
      </c>
      <c r="C2847" t="s">
        <v>5156</v>
      </c>
      <c r="D2847" t="s">
        <v>72</v>
      </c>
      <c r="E2847" t="s">
        <v>172</v>
      </c>
      <c r="F2847" t="s">
        <v>98</v>
      </c>
      <c r="G2847" t="s">
        <v>74</v>
      </c>
      <c r="H2847" t="s">
        <v>75</v>
      </c>
      <c r="I2847" t="s">
        <v>76</v>
      </c>
      <c r="J2847" t="s">
        <v>77</v>
      </c>
      <c r="K2847">
        <v>20</v>
      </c>
      <c r="L2847" t="s">
        <v>77</v>
      </c>
      <c r="M2847" t="s">
        <v>78</v>
      </c>
      <c r="N2847" t="s">
        <v>5157</v>
      </c>
      <c r="O2847" t="s">
        <v>3236</v>
      </c>
      <c r="P2847" t="s">
        <v>3444</v>
      </c>
      <c r="Q2847" t="s">
        <v>173</v>
      </c>
      <c r="R2847" t="s">
        <v>79</v>
      </c>
      <c r="S2847" t="s">
        <v>40</v>
      </c>
      <c r="T2847" t="s">
        <v>174</v>
      </c>
      <c r="U2847" t="s">
        <v>100</v>
      </c>
      <c r="V2847" t="s">
        <v>80</v>
      </c>
      <c r="W2847">
        <v>81200</v>
      </c>
      <c r="X2847" t="s">
        <v>85</v>
      </c>
      <c r="Y2847">
        <v>20</v>
      </c>
      <c r="Z2847" t="s">
        <v>353</v>
      </c>
      <c r="AA2847" t="s">
        <v>3445</v>
      </c>
      <c r="AB2847" t="s">
        <v>107</v>
      </c>
      <c r="AC2847" t="s">
        <v>84</v>
      </c>
      <c r="AD2847">
        <f>_xlfn.XLOOKUP(MIS[[#This Row],[TRADING SYMBOL]],[1]Sheet1!$D:$D,[1]Sheet1!$C:$C)</f>
        <v>110.75</v>
      </c>
      <c r="AE2847">
        <f>MIS[[#This Row],[OrderAverageTradedPrice]]*MIS[[#This Row],[OrderQuantity]]</f>
        <v>3766</v>
      </c>
      <c r="AF2847">
        <f>MIS[[#This Row],[LTP]]*MIS[[#This Row],[OrderQuantity]]</f>
        <v>2215</v>
      </c>
      <c r="AG2847">
        <f>IF(MIS[[#This Row],[OrderSide]]="SELL",MIS[[#This Row],[VALUE]]-MIS[[#This Row],[LIVE_VALUE]],MIS[[#This Row],[LIVE_VALUE]]-MIS[[#This Row],[VALUE]])</f>
        <v>-1551</v>
      </c>
      <c r="AH2847" t="str" cm="1">
        <f t="array" ref="AH2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7" t="str">
        <f>MIS[[#This Row],[TRADING SYMBOL]]</f>
        <v>SENSEX2552081200PE</v>
      </c>
      <c r="AJ2847" t="str">
        <f>IF(RIGHT(MIS[[#This Row],[Main/Hedge]],4)="MAIN","MAIN","HEDGE")</f>
        <v>MAIN</v>
      </c>
      <c r="AK2847" t="str" cm="1">
        <f t="array" ref="AK2847">_xlfn._xlws.FILTER(Table4[Column1],ISNUMBER(SEARCH(Table4[Column1],MIS[[#This Row],[OrderUniqueIdentifier]])),"")</f>
        <v>MS</v>
      </c>
    </row>
    <row r="2848" spans="1:37" x14ac:dyDescent="0.25">
      <c r="A2848" t="s">
        <v>71</v>
      </c>
      <c r="B2848" t="s">
        <v>1143</v>
      </c>
      <c r="C2848" t="s">
        <v>5227</v>
      </c>
      <c r="D2848" t="s">
        <v>72</v>
      </c>
      <c r="E2848" t="s">
        <v>172</v>
      </c>
      <c r="F2848" t="s">
        <v>98</v>
      </c>
      <c r="G2848" t="s">
        <v>74</v>
      </c>
      <c r="H2848" t="s">
        <v>75</v>
      </c>
      <c r="I2848" t="s">
        <v>76</v>
      </c>
      <c r="J2848" t="s">
        <v>77</v>
      </c>
      <c r="K2848">
        <v>20</v>
      </c>
      <c r="L2848" t="s">
        <v>77</v>
      </c>
      <c r="M2848" t="s">
        <v>78</v>
      </c>
      <c r="N2848" t="s">
        <v>4129</v>
      </c>
      <c r="O2848" t="s">
        <v>3236</v>
      </c>
      <c r="P2848" t="s">
        <v>3444</v>
      </c>
      <c r="Q2848" t="s">
        <v>173</v>
      </c>
      <c r="R2848" t="s">
        <v>79</v>
      </c>
      <c r="S2848" t="s">
        <v>40</v>
      </c>
      <c r="T2848" t="s">
        <v>174</v>
      </c>
      <c r="U2848" t="s">
        <v>100</v>
      </c>
      <c r="V2848" t="s">
        <v>80</v>
      </c>
      <c r="W2848">
        <v>81200</v>
      </c>
      <c r="X2848" t="s">
        <v>85</v>
      </c>
      <c r="Y2848">
        <v>20</v>
      </c>
      <c r="Z2848" t="s">
        <v>353</v>
      </c>
      <c r="AA2848" t="s">
        <v>3445</v>
      </c>
      <c r="AB2848" t="s">
        <v>107</v>
      </c>
      <c r="AC2848" t="s">
        <v>84</v>
      </c>
      <c r="AD2848">
        <f>_xlfn.XLOOKUP(MIS[[#This Row],[TRADING SYMBOL]],[1]Sheet1!$D:$D,[1]Sheet1!$C:$C)</f>
        <v>110.75</v>
      </c>
      <c r="AE2848">
        <f>MIS[[#This Row],[OrderAverageTradedPrice]]*MIS[[#This Row],[OrderQuantity]]</f>
        <v>3764</v>
      </c>
      <c r="AF2848">
        <f>MIS[[#This Row],[LTP]]*MIS[[#This Row],[OrderQuantity]]</f>
        <v>2215</v>
      </c>
      <c r="AG2848">
        <f>IF(MIS[[#This Row],[OrderSide]]="SELL",MIS[[#This Row],[VALUE]]-MIS[[#This Row],[LIVE_VALUE]],MIS[[#This Row],[LIVE_VALUE]]-MIS[[#This Row],[VALUE]])</f>
        <v>-1549</v>
      </c>
      <c r="AH2848" t="str" cm="1">
        <f t="array" ref="AH2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8" t="str">
        <f>MIS[[#This Row],[TRADING SYMBOL]]</f>
        <v>SENSEX2552081200PE</v>
      </c>
      <c r="AJ2848" t="str">
        <f>IF(RIGHT(MIS[[#This Row],[Main/Hedge]],4)="MAIN","MAIN","HEDGE")</f>
        <v>MAIN</v>
      </c>
      <c r="AK2848" t="str" cm="1">
        <f t="array" ref="AK2848">_xlfn._xlws.FILTER(Table4[Column1],ISNUMBER(SEARCH(Table4[Column1],MIS[[#This Row],[OrderUniqueIdentifier]])),"")</f>
        <v>MS</v>
      </c>
    </row>
    <row r="2849" spans="1:37" x14ac:dyDescent="0.25">
      <c r="A2849" t="s">
        <v>71</v>
      </c>
      <c r="B2849" t="s">
        <v>1280</v>
      </c>
      <c r="C2849" t="s">
        <v>5630</v>
      </c>
      <c r="D2849" t="s">
        <v>72</v>
      </c>
      <c r="E2849" t="s">
        <v>172</v>
      </c>
      <c r="F2849" t="s">
        <v>98</v>
      </c>
      <c r="G2849" t="s">
        <v>74</v>
      </c>
      <c r="H2849" t="s">
        <v>75</v>
      </c>
      <c r="I2849" t="s">
        <v>76</v>
      </c>
      <c r="J2849" t="s">
        <v>77</v>
      </c>
      <c r="K2849">
        <v>40</v>
      </c>
      <c r="L2849" t="s">
        <v>77</v>
      </c>
      <c r="M2849" t="s">
        <v>78</v>
      </c>
      <c r="N2849" t="s">
        <v>3443</v>
      </c>
      <c r="O2849" t="s">
        <v>3236</v>
      </c>
      <c r="P2849" t="s">
        <v>3444</v>
      </c>
      <c r="Q2849" t="s">
        <v>173</v>
      </c>
      <c r="R2849" t="s">
        <v>79</v>
      </c>
      <c r="S2849" t="s">
        <v>40</v>
      </c>
      <c r="T2849" t="s">
        <v>174</v>
      </c>
      <c r="U2849" t="s">
        <v>100</v>
      </c>
      <c r="V2849" t="s">
        <v>80</v>
      </c>
      <c r="W2849">
        <v>81200</v>
      </c>
      <c r="X2849" t="s">
        <v>85</v>
      </c>
      <c r="Y2849">
        <v>40</v>
      </c>
      <c r="Z2849" t="s">
        <v>353</v>
      </c>
      <c r="AA2849" t="s">
        <v>3445</v>
      </c>
      <c r="AB2849" t="s">
        <v>107</v>
      </c>
      <c r="AC2849" t="s">
        <v>84</v>
      </c>
      <c r="AD2849">
        <f>_xlfn.XLOOKUP(MIS[[#This Row],[TRADING SYMBOL]],[1]Sheet1!$D:$D,[1]Sheet1!$C:$C)</f>
        <v>110.75</v>
      </c>
      <c r="AE2849">
        <f>MIS[[#This Row],[OrderAverageTradedPrice]]*MIS[[#This Row],[OrderQuantity]]</f>
        <v>7522</v>
      </c>
      <c r="AF2849">
        <f>MIS[[#This Row],[LTP]]*MIS[[#This Row],[OrderQuantity]]</f>
        <v>4430</v>
      </c>
      <c r="AG2849">
        <f>IF(MIS[[#This Row],[OrderSide]]="SELL",MIS[[#This Row],[VALUE]]-MIS[[#This Row],[LIVE_VALUE]],MIS[[#This Row],[LIVE_VALUE]]-MIS[[#This Row],[VALUE]])</f>
        <v>-3092</v>
      </c>
      <c r="AH2849" t="str" cm="1">
        <f t="array" ref="AH2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9" t="str">
        <f>MIS[[#This Row],[TRADING SYMBOL]]</f>
        <v>SENSEX2552081200PE</v>
      </c>
      <c r="AJ2849" t="str">
        <f>IF(RIGHT(MIS[[#This Row],[Main/Hedge]],4)="MAIN","MAIN","HEDGE")</f>
        <v>MAIN</v>
      </c>
      <c r="AK2849" t="str" cm="1">
        <f t="array" ref="AK2849">_xlfn._xlws.FILTER(Table4[Column1],ISNUMBER(SEARCH(Table4[Column1],MIS[[#This Row],[OrderUniqueIdentifier]])),"")</f>
        <v>MS</v>
      </c>
    </row>
    <row r="2850" spans="1:37" x14ac:dyDescent="0.25">
      <c r="A2850" t="s">
        <v>71</v>
      </c>
      <c r="B2850" t="s">
        <v>1302</v>
      </c>
      <c r="C2850" t="s">
        <v>5706</v>
      </c>
      <c r="D2850" t="s">
        <v>72</v>
      </c>
      <c r="E2850" t="s">
        <v>172</v>
      </c>
      <c r="F2850" t="s">
        <v>98</v>
      </c>
      <c r="G2850" t="s">
        <v>74</v>
      </c>
      <c r="H2850" t="s">
        <v>75</v>
      </c>
      <c r="I2850" t="s">
        <v>76</v>
      </c>
      <c r="J2850" t="s">
        <v>77</v>
      </c>
      <c r="K2850">
        <v>20</v>
      </c>
      <c r="L2850" t="s">
        <v>77</v>
      </c>
      <c r="M2850" t="s">
        <v>78</v>
      </c>
      <c r="N2850" t="s">
        <v>3443</v>
      </c>
      <c r="O2850" t="s">
        <v>3236</v>
      </c>
      <c r="P2850" t="s">
        <v>3444</v>
      </c>
      <c r="Q2850" t="s">
        <v>173</v>
      </c>
      <c r="R2850" t="s">
        <v>79</v>
      </c>
      <c r="S2850" t="s">
        <v>40</v>
      </c>
      <c r="T2850" t="s">
        <v>174</v>
      </c>
      <c r="U2850" t="s">
        <v>100</v>
      </c>
      <c r="V2850" t="s">
        <v>80</v>
      </c>
      <c r="W2850">
        <v>81200</v>
      </c>
      <c r="X2850" t="s">
        <v>85</v>
      </c>
      <c r="Y2850">
        <v>20</v>
      </c>
      <c r="Z2850" t="s">
        <v>353</v>
      </c>
      <c r="AA2850" t="s">
        <v>3445</v>
      </c>
      <c r="AB2850" t="s">
        <v>107</v>
      </c>
      <c r="AC2850" t="s">
        <v>84</v>
      </c>
      <c r="AD2850">
        <f>_xlfn.XLOOKUP(MIS[[#This Row],[TRADING SYMBOL]],[1]Sheet1!$D:$D,[1]Sheet1!$C:$C)</f>
        <v>110.75</v>
      </c>
      <c r="AE2850">
        <f>MIS[[#This Row],[OrderAverageTradedPrice]]*MIS[[#This Row],[OrderQuantity]]</f>
        <v>3761</v>
      </c>
      <c r="AF2850">
        <f>MIS[[#This Row],[LTP]]*MIS[[#This Row],[OrderQuantity]]</f>
        <v>2215</v>
      </c>
      <c r="AG2850">
        <f>IF(MIS[[#This Row],[OrderSide]]="SELL",MIS[[#This Row],[VALUE]]-MIS[[#This Row],[LIVE_VALUE]],MIS[[#This Row],[LIVE_VALUE]]-MIS[[#This Row],[VALUE]])</f>
        <v>-1546</v>
      </c>
      <c r="AH2850" t="str" cm="1">
        <f t="array" ref="AH2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0" t="str">
        <f>MIS[[#This Row],[TRADING SYMBOL]]</f>
        <v>SENSEX2552081200PE</v>
      </c>
      <c r="AJ2850" t="str">
        <f>IF(RIGHT(MIS[[#This Row],[Main/Hedge]],4)="MAIN","MAIN","HEDGE")</f>
        <v>MAIN</v>
      </c>
      <c r="AK2850" t="str" cm="1">
        <f t="array" ref="AK2850">_xlfn._xlws.FILTER(Table4[Column1],ISNUMBER(SEARCH(Table4[Column1],MIS[[#This Row],[OrderUniqueIdentifier]])),"")</f>
        <v>MS</v>
      </c>
    </row>
    <row r="2851" spans="1:37" x14ac:dyDescent="0.25">
      <c r="A2851" t="s">
        <v>71</v>
      </c>
      <c r="B2851" t="s">
        <v>1305</v>
      </c>
      <c r="C2851" t="s">
        <v>5726</v>
      </c>
      <c r="D2851" t="s">
        <v>72</v>
      </c>
      <c r="E2851" t="s">
        <v>172</v>
      </c>
      <c r="F2851" t="s">
        <v>98</v>
      </c>
      <c r="G2851" t="s">
        <v>74</v>
      </c>
      <c r="H2851" t="s">
        <v>75</v>
      </c>
      <c r="I2851" t="s">
        <v>76</v>
      </c>
      <c r="J2851" t="s">
        <v>77</v>
      </c>
      <c r="K2851">
        <v>20</v>
      </c>
      <c r="L2851" t="s">
        <v>77</v>
      </c>
      <c r="M2851" t="s">
        <v>78</v>
      </c>
      <c r="N2851" t="s">
        <v>4129</v>
      </c>
      <c r="O2851" t="s">
        <v>3236</v>
      </c>
      <c r="P2851" t="s">
        <v>3444</v>
      </c>
      <c r="Q2851" t="s">
        <v>173</v>
      </c>
      <c r="R2851" t="s">
        <v>79</v>
      </c>
      <c r="S2851" t="s">
        <v>40</v>
      </c>
      <c r="T2851" t="s">
        <v>174</v>
      </c>
      <c r="U2851" t="s">
        <v>100</v>
      </c>
      <c r="V2851" t="s">
        <v>80</v>
      </c>
      <c r="W2851">
        <v>81200</v>
      </c>
      <c r="X2851" t="s">
        <v>85</v>
      </c>
      <c r="Y2851">
        <v>20</v>
      </c>
      <c r="Z2851" t="s">
        <v>353</v>
      </c>
      <c r="AA2851" t="s">
        <v>3445</v>
      </c>
      <c r="AB2851" t="s">
        <v>107</v>
      </c>
      <c r="AC2851" t="s">
        <v>84</v>
      </c>
      <c r="AD2851">
        <f>_xlfn.XLOOKUP(MIS[[#This Row],[TRADING SYMBOL]],[1]Sheet1!$D:$D,[1]Sheet1!$C:$C)</f>
        <v>110.75</v>
      </c>
      <c r="AE2851">
        <f>MIS[[#This Row],[OrderAverageTradedPrice]]*MIS[[#This Row],[OrderQuantity]]</f>
        <v>3764</v>
      </c>
      <c r="AF2851">
        <f>MIS[[#This Row],[LTP]]*MIS[[#This Row],[OrderQuantity]]</f>
        <v>2215</v>
      </c>
      <c r="AG2851">
        <f>IF(MIS[[#This Row],[OrderSide]]="SELL",MIS[[#This Row],[VALUE]]-MIS[[#This Row],[LIVE_VALUE]],MIS[[#This Row],[LIVE_VALUE]]-MIS[[#This Row],[VALUE]])</f>
        <v>-1549</v>
      </c>
      <c r="AH2851" t="str" cm="1">
        <f t="array" ref="AH2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1" t="str">
        <f>MIS[[#This Row],[TRADING SYMBOL]]</f>
        <v>SENSEX2552081200PE</v>
      </c>
      <c r="AJ2851" t="str">
        <f>IF(RIGHT(MIS[[#This Row],[Main/Hedge]],4)="MAIN","MAIN","HEDGE")</f>
        <v>MAIN</v>
      </c>
      <c r="AK2851" t="str" cm="1">
        <f t="array" ref="AK2851">_xlfn._xlws.FILTER(Table4[Column1],ISNUMBER(SEARCH(Table4[Column1],MIS[[#This Row],[OrderUniqueIdentifier]])),"")</f>
        <v>MS</v>
      </c>
    </row>
    <row r="2852" spans="1:37" x14ac:dyDescent="0.25">
      <c r="A2852" t="s">
        <v>71</v>
      </c>
      <c r="B2852" t="s">
        <v>1308</v>
      </c>
      <c r="C2852" t="s">
        <v>5754</v>
      </c>
      <c r="D2852" t="s">
        <v>72</v>
      </c>
      <c r="E2852" t="s">
        <v>172</v>
      </c>
      <c r="F2852" t="s">
        <v>98</v>
      </c>
      <c r="G2852" t="s">
        <v>74</v>
      </c>
      <c r="H2852" t="s">
        <v>75</v>
      </c>
      <c r="I2852" t="s">
        <v>76</v>
      </c>
      <c r="J2852" t="s">
        <v>77</v>
      </c>
      <c r="K2852">
        <v>80</v>
      </c>
      <c r="L2852" t="s">
        <v>77</v>
      </c>
      <c r="M2852" t="s">
        <v>78</v>
      </c>
      <c r="N2852" t="s">
        <v>5755</v>
      </c>
      <c r="O2852" t="s">
        <v>3236</v>
      </c>
      <c r="P2852" t="s">
        <v>3444</v>
      </c>
      <c r="Q2852" t="s">
        <v>173</v>
      </c>
      <c r="R2852" t="s">
        <v>79</v>
      </c>
      <c r="S2852" t="s">
        <v>40</v>
      </c>
      <c r="T2852" t="s">
        <v>174</v>
      </c>
      <c r="U2852" t="s">
        <v>100</v>
      </c>
      <c r="V2852" t="s">
        <v>80</v>
      </c>
      <c r="W2852">
        <v>81200</v>
      </c>
      <c r="X2852" t="s">
        <v>85</v>
      </c>
      <c r="Y2852">
        <v>80</v>
      </c>
      <c r="Z2852" t="s">
        <v>353</v>
      </c>
      <c r="AA2852" t="s">
        <v>3445</v>
      </c>
      <c r="AB2852" t="s">
        <v>107</v>
      </c>
      <c r="AC2852" t="s">
        <v>84</v>
      </c>
      <c r="AD2852">
        <f>_xlfn.XLOOKUP(MIS[[#This Row],[TRADING SYMBOL]],[1]Sheet1!$D:$D,[1]Sheet1!$C:$C)</f>
        <v>110.75</v>
      </c>
      <c r="AE2852">
        <f>MIS[[#This Row],[OrderAverageTradedPrice]]*MIS[[#This Row],[OrderQuantity]]</f>
        <v>15072</v>
      </c>
      <c r="AF2852">
        <f>MIS[[#This Row],[LTP]]*MIS[[#This Row],[OrderQuantity]]</f>
        <v>8860</v>
      </c>
      <c r="AG2852">
        <f>IF(MIS[[#This Row],[OrderSide]]="SELL",MIS[[#This Row],[VALUE]]-MIS[[#This Row],[LIVE_VALUE]],MIS[[#This Row],[LIVE_VALUE]]-MIS[[#This Row],[VALUE]])</f>
        <v>-6212</v>
      </c>
      <c r="AH2852" t="str" cm="1">
        <f t="array" ref="AH2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2" t="str">
        <f>MIS[[#This Row],[TRADING SYMBOL]]</f>
        <v>SENSEX2552081200PE</v>
      </c>
      <c r="AJ2852" t="str">
        <f>IF(RIGHT(MIS[[#This Row],[Main/Hedge]],4)="MAIN","MAIN","HEDGE")</f>
        <v>MAIN</v>
      </c>
      <c r="AK2852" t="str" cm="1">
        <f t="array" ref="AK2852">_xlfn._xlws.FILTER(Table4[Column1],ISNUMBER(SEARCH(Table4[Column1],MIS[[#This Row],[OrderUniqueIdentifier]])),"")</f>
        <v>MS</v>
      </c>
    </row>
    <row r="2853" spans="1:37" x14ac:dyDescent="0.25">
      <c r="A2853" t="s">
        <v>1374</v>
      </c>
      <c r="B2853" t="s">
        <v>1375</v>
      </c>
      <c r="C2853" t="s">
        <v>6053</v>
      </c>
      <c r="D2853" t="s">
        <v>72</v>
      </c>
      <c r="E2853" t="s">
        <v>172</v>
      </c>
      <c r="F2853" t="s">
        <v>98</v>
      </c>
      <c r="G2853" t="s">
        <v>74</v>
      </c>
      <c r="H2853" t="s">
        <v>75</v>
      </c>
      <c r="I2853" t="s">
        <v>76</v>
      </c>
      <c r="J2853" t="s">
        <v>77</v>
      </c>
      <c r="K2853">
        <v>100</v>
      </c>
      <c r="L2853" t="s">
        <v>77</v>
      </c>
      <c r="M2853" t="s">
        <v>78</v>
      </c>
      <c r="N2853" t="s">
        <v>6054</v>
      </c>
      <c r="O2853" t="s">
        <v>3236</v>
      </c>
      <c r="P2853" t="s">
        <v>3444</v>
      </c>
      <c r="Q2853" t="s">
        <v>173</v>
      </c>
      <c r="R2853" t="s">
        <v>79</v>
      </c>
      <c r="S2853" t="s">
        <v>3964</v>
      </c>
      <c r="T2853" t="s">
        <v>174</v>
      </c>
      <c r="U2853" t="s">
        <v>100</v>
      </c>
      <c r="V2853" t="s">
        <v>80</v>
      </c>
      <c r="W2853">
        <v>81200</v>
      </c>
      <c r="X2853" t="s">
        <v>85</v>
      </c>
      <c r="Y2853">
        <v>100</v>
      </c>
      <c r="Z2853" t="s">
        <v>353</v>
      </c>
      <c r="AA2853" t="s">
        <v>3445</v>
      </c>
      <c r="AB2853" t="s">
        <v>107</v>
      </c>
      <c r="AC2853" t="s">
        <v>84</v>
      </c>
      <c r="AD2853">
        <f>_xlfn.XLOOKUP(MIS[[#This Row],[TRADING SYMBOL]],[1]Sheet1!$D:$D,[1]Sheet1!$C:$C)</f>
        <v>110.75</v>
      </c>
      <c r="AE2853">
        <f>MIS[[#This Row],[OrderAverageTradedPrice]]*MIS[[#This Row],[OrderQuantity]]</f>
        <v>18900</v>
      </c>
      <c r="AF2853">
        <f>MIS[[#This Row],[LTP]]*MIS[[#This Row],[OrderQuantity]]</f>
        <v>11075</v>
      </c>
      <c r="AG2853">
        <f>IF(MIS[[#This Row],[OrderSide]]="SELL",MIS[[#This Row],[VALUE]]-MIS[[#This Row],[LIVE_VALUE]],MIS[[#This Row],[LIVE_VALUE]]-MIS[[#This Row],[VALUE]])</f>
        <v>-7825</v>
      </c>
      <c r="AH2853" t="str" cm="1">
        <f t="array" ref="AH2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3" t="str">
        <f>MIS[[#This Row],[TRADING SYMBOL]]</f>
        <v>SENSEX2552081200PE</v>
      </c>
      <c r="AJ2853" t="str">
        <f>IF(RIGHT(MIS[[#This Row],[Main/Hedge]],4)="MAIN","MAIN","HEDGE")</f>
        <v>MAIN</v>
      </c>
      <c r="AK2853" t="str" cm="1">
        <f t="array" ref="AK2853">_xlfn._xlws.FILTER(Table4[Column1],ISNUMBER(SEARCH(Table4[Column1],MIS[[#This Row],[OrderUniqueIdentifier]])),"")</f>
        <v>MS</v>
      </c>
    </row>
    <row r="2854" spans="1:37" x14ac:dyDescent="0.25">
      <c r="A2854" t="s">
        <v>1374</v>
      </c>
      <c r="B2854" t="s">
        <v>1395</v>
      </c>
      <c r="C2854" t="s">
        <v>6100</v>
      </c>
      <c r="D2854" t="s">
        <v>72</v>
      </c>
      <c r="E2854" t="s">
        <v>120</v>
      </c>
      <c r="F2854" t="s">
        <v>98</v>
      </c>
      <c r="G2854" t="s">
        <v>74</v>
      </c>
      <c r="H2854" t="s">
        <v>75</v>
      </c>
      <c r="I2854" t="s">
        <v>76</v>
      </c>
      <c r="J2854" t="s">
        <v>77</v>
      </c>
      <c r="K2854">
        <v>460</v>
      </c>
      <c r="L2854" t="s">
        <v>77</v>
      </c>
      <c r="M2854" t="s">
        <v>78</v>
      </c>
      <c r="N2854" t="s">
        <v>6101</v>
      </c>
      <c r="O2854" t="s">
        <v>3236</v>
      </c>
      <c r="P2854" t="s">
        <v>3444</v>
      </c>
      <c r="Q2854" t="s">
        <v>121</v>
      </c>
      <c r="R2854" t="s">
        <v>79</v>
      </c>
      <c r="S2854" t="s">
        <v>3964</v>
      </c>
      <c r="T2854" t="s">
        <v>122</v>
      </c>
      <c r="U2854" t="s">
        <v>100</v>
      </c>
      <c r="V2854" t="s">
        <v>80</v>
      </c>
      <c r="W2854">
        <v>81100</v>
      </c>
      <c r="X2854" t="s">
        <v>85</v>
      </c>
      <c r="Y2854">
        <v>460</v>
      </c>
      <c r="Z2854" t="s">
        <v>353</v>
      </c>
      <c r="AA2854" t="s">
        <v>3445</v>
      </c>
      <c r="AB2854" t="s">
        <v>107</v>
      </c>
      <c r="AC2854" t="s">
        <v>84</v>
      </c>
      <c r="AD2854">
        <f>_xlfn.XLOOKUP(MIS[[#This Row],[TRADING SYMBOL]],[1]Sheet1!$D:$D,[1]Sheet1!$C:$C)</f>
        <v>100.2</v>
      </c>
      <c r="AE2854">
        <f>MIS[[#This Row],[OrderAverageTradedPrice]]*MIS[[#This Row],[OrderQuantity]]</f>
        <v>78927.999999999913</v>
      </c>
      <c r="AF2854">
        <f>MIS[[#This Row],[LTP]]*MIS[[#This Row],[OrderQuantity]]</f>
        <v>46092</v>
      </c>
      <c r="AG2854">
        <f>IF(MIS[[#This Row],[OrderSide]]="SELL",MIS[[#This Row],[VALUE]]-MIS[[#This Row],[LIVE_VALUE]],MIS[[#This Row],[LIVE_VALUE]]-MIS[[#This Row],[VALUE]])</f>
        <v>-32835.999999999913</v>
      </c>
      <c r="AH2854" t="str" cm="1">
        <f t="array" ref="AH2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4" t="str">
        <f>MIS[[#This Row],[TRADING SYMBOL]]</f>
        <v>SENSEX2552081100PE</v>
      </c>
      <c r="AJ2854" t="str">
        <f>IF(RIGHT(MIS[[#This Row],[Main/Hedge]],4)="MAIN","MAIN","HEDGE")</f>
        <v>MAIN</v>
      </c>
      <c r="AK2854" t="str" cm="1">
        <f t="array" ref="AK2854">_xlfn._xlws.FILTER(Table4[Column1],ISNUMBER(SEARCH(Table4[Column1],MIS[[#This Row],[OrderUniqueIdentifier]])),"")</f>
        <v>MS</v>
      </c>
    </row>
    <row r="2855" spans="1:37" x14ac:dyDescent="0.25">
      <c r="A2855" t="s">
        <v>1374</v>
      </c>
      <c r="B2855" t="s">
        <v>1395</v>
      </c>
      <c r="C2855" t="s">
        <v>6102</v>
      </c>
      <c r="D2855" t="s">
        <v>72</v>
      </c>
      <c r="E2855" t="s">
        <v>172</v>
      </c>
      <c r="F2855" t="s">
        <v>98</v>
      </c>
      <c r="G2855" t="s">
        <v>74</v>
      </c>
      <c r="H2855" t="s">
        <v>75</v>
      </c>
      <c r="I2855" t="s">
        <v>76</v>
      </c>
      <c r="J2855" t="s">
        <v>77</v>
      </c>
      <c r="K2855">
        <v>460</v>
      </c>
      <c r="L2855" t="s">
        <v>77</v>
      </c>
      <c r="M2855" t="s">
        <v>78</v>
      </c>
      <c r="N2855" t="s">
        <v>6103</v>
      </c>
      <c r="O2855" t="s">
        <v>3236</v>
      </c>
      <c r="P2855" t="s">
        <v>3444</v>
      </c>
      <c r="Q2855" t="s">
        <v>173</v>
      </c>
      <c r="R2855" t="s">
        <v>79</v>
      </c>
      <c r="S2855" t="s">
        <v>3964</v>
      </c>
      <c r="T2855" t="s">
        <v>174</v>
      </c>
      <c r="U2855" t="s">
        <v>100</v>
      </c>
      <c r="V2855" t="s">
        <v>80</v>
      </c>
      <c r="W2855">
        <v>81200</v>
      </c>
      <c r="X2855" t="s">
        <v>85</v>
      </c>
      <c r="Y2855">
        <v>460</v>
      </c>
      <c r="Z2855" t="s">
        <v>353</v>
      </c>
      <c r="AA2855" t="s">
        <v>3445</v>
      </c>
      <c r="AB2855" t="s">
        <v>107</v>
      </c>
      <c r="AC2855" t="s">
        <v>84</v>
      </c>
      <c r="AD2855">
        <f>_xlfn.XLOOKUP(MIS[[#This Row],[TRADING SYMBOL]],[1]Sheet1!$D:$D,[1]Sheet1!$C:$C)</f>
        <v>110.75</v>
      </c>
      <c r="AE2855">
        <f>MIS[[#This Row],[OrderAverageTradedPrice]]*MIS[[#This Row],[OrderQuantity]]</f>
        <v>86634.999999999942</v>
      </c>
      <c r="AF2855">
        <f>MIS[[#This Row],[LTP]]*MIS[[#This Row],[OrderQuantity]]</f>
        <v>50945</v>
      </c>
      <c r="AG2855">
        <f>IF(MIS[[#This Row],[OrderSide]]="SELL",MIS[[#This Row],[VALUE]]-MIS[[#This Row],[LIVE_VALUE]],MIS[[#This Row],[LIVE_VALUE]]-MIS[[#This Row],[VALUE]])</f>
        <v>-35689.999999999942</v>
      </c>
      <c r="AH2855" t="str" cm="1">
        <f t="array" ref="AH2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5" t="str">
        <f>MIS[[#This Row],[TRADING SYMBOL]]</f>
        <v>SENSEX2552081200PE</v>
      </c>
      <c r="AJ2855" t="str">
        <f>IF(RIGHT(MIS[[#This Row],[Main/Hedge]],4)="MAIN","MAIN","HEDGE")</f>
        <v>MAIN</v>
      </c>
      <c r="AK2855" t="str" cm="1">
        <f t="array" ref="AK2855">_xlfn._xlws.FILTER(Table4[Column1],ISNUMBER(SEARCH(Table4[Column1],MIS[[#This Row],[OrderUniqueIdentifier]])),"")</f>
        <v>MS</v>
      </c>
    </row>
    <row r="2856" spans="1:37" x14ac:dyDescent="0.25">
      <c r="A2856" t="s">
        <v>1555</v>
      </c>
      <c r="B2856" t="s">
        <v>1556</v>
      </c>
      <c r="C2856" t="s">
        <v>6603</v>
      </c>
      <c r="D2856" t="s">
        <v>72</v>
      </c>
      <c r="E2856" t="s">
        <v>744</v>
      </c>
      <c r="F2856" t="s">
        <v>98</v>
      </c>
      <c r="G2856" t="s">
        <v>74</v>
      </c>
      <c r="H2856" t="s">
        <v>93</v>
      </c>
      <c r="I2856" t="s">
        <v>76</v>
      </c>
      <c r="J2856" t="s">
        <v>5151</v>
      </c>
      <c r="K2856">
        <v>420</v>
      </c>
      <c r="L2856" t="s">
        <v>77</v>
      </c>
      <c r="M2856" t="s">
        <v>78</v>
      </c>
      <c r="N2856" t="s">
        <v>6604</v>
      </c>
      <c r="O2856" t="s">
        <v>3236</v>
      </c>
      <c r="P2856" t="s">
        <v>3444</v>
      </c>
      <c r="Q2856" t="s">
        <v>747</v>
      </c>
      <c r="R2856" t="s">
        <v>79</v>
      </c>
      <c r="S2856" t="s">
        <v>40</v>
      </c>
      <c r="T2856" t="s">
        <v>748</v>
      </c>
      <c r="U2856" t="s">
        <v>100</v>
      </c>
      <c r="V2856" t="s">
        <v>80</v>
      </c>
      <c r="W2856">
        <v>83500</v>
      </c>
      <c r="X2856" t="s">
        <v>81</v>
      </c>
      <c r="Y2856">
        <v>420</v>
      </c>
      <c r="Z2856" t="s">
        <v>353</v>
      </c>
      <c r="AA2856" t="s">
        <v>3445</v>
      </c>
      <c r="AB2856" t="s">
        <v>90</v>
      </c>
      <c r="AC2856" t="s">
        <v>84</v>
      </c>
      <c r="AD2856">
        <f>_xlfn.XLOOKUP(MIS[[#This Row],[TRADING SYMBOL]],[1]Sheet1!$D:$D,[1]Sheet1!$C:$C)</f>
        <v>99.8</v>
      </c>
      <c r="AE2856">
        <f>MIS[[#This Row],[OrderAverageTradedPrice]]*MIS[[#This Row],[OrderQuantity]]</f>
        <v>53703.999999999724</v>
      </c>
      <c r="AF2856">
        <f>MIS[[#This Row],[LTP]]*MIS[[#This Row],[OrderQuantity]]</f>
        <v>41916</v>
      </c>
      <c r="AG2856">
        <f>IF(MIS[[#This Row],[OrderSide]]="SELL",MIS[[#This Row],[VALUE]]-MIS[[#This Row],[LIVE_VALUE]],MIS[[#This Row],[LIVE_VALUE]]-MIS[[#This Row],[VALUE]])</f>
        <v>-11787.999999999724</v>
      </c>
      <c r="AH2856" t="str" cm="1">
        <f t="array" ref="AH2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6" t="str">
        <f>MIS[[#This Row],[TRADING SYMBOL]]</f>
        <v>SENSEX2552083500CE</v>
      </c>
      <c r="AJ2856" t="str">
        <f>IF(RIGHT(MIS[[#This Row],[Main/Hedge]],4)="MAIN","MAIN","HEDGE")</f>
        <v>MAIN</v>
      </c>
      <c r="AK2856" t="str" cm="1">
        <f t="array" ref="AK2856">_xlfn._xlws.FILTER(Table4[Column1],ISNUMBER(SEARCH(Table4[Column1],MIS[[#This Row],[OrderUniqueIdentifier]])),"")</f>
        <v>MS</v>
      </c>
    </row>
    <row r="2857" spans="1:37" x14ac:dyDescent="0.25">
      <c r="A2857" t="s">
        <v>1555</v>
      </c>
      <c r="B2857" t="s">
        <v>1556</v>
      </c>
      <c r="C2857" t="s">
        <v>6605</v>
      </c>
      <c r="D2857" t="s">
        <v>72</v>
      </c>
      <c r="E2857" t="s">
        <v>3226</v>
      </c>
      <c r="F2857" t="s">
        <v>98</v>
      </c>
      <c r="G2857" t="s">
        <v>74</v>
      </c>
      <c r="H2857" t="s">
        <v>93</v>
      </c>
      <c r="I2857" t="s">
        <v>76</v>
      </c>
      <c r="J2857" t="s">
        <v>6486</v>
      </c>
      <c r="K2857">
        <v>420</v>
      </c>
      <c r="L2857" t="s">
        <v>77</v>
      </c>
      <c r="M2857" t="s">
        <v>78</v>
      </c>
      <c r="N2857" t="s">
        <v>6606</v>
      </c>
      <c r="O2857" t="s">
        <v>3444</v>
      </c>
      <c r="P2857" t="s">
        <v>3444</v>
      </c>
      <c r="Q2857" t="s">
        <v>3229</v>
      </c>
      <c r="R2857" t="s">
        <v>79</v>
      </c>
      <c r="S2857" t="s">
        <v>40</v>
      </c>
      <c r="T2857" t="s">
        <v>3230</v>
      </c>
      <c r="U2857" t="s">
        <v>100</v>
      </c>
      <c r="V2857" t="s">
        <v>80</v>
      </c>
      <c r="W2857">
        <v>81300</v>
      </c>
      <c r="X2857" t="s">
        <v>85</v>
      </c>
      <c r="Y2857">
        <v>420</v>
      </c>
      <c r="Z2857" t="s">
        <v>3445</v>
      </c>
      <c r="AA2857" t="s">
        <v>3445</v>
      </c>
      <c r="AB2857" t="s">
        <v>107</v>
      </c>
      <c r="AC2857" t="s">
        <v>84</v>
      </c>
      <c r="AD2857">
        <f>_xlfn.XLOOKUP(MIS[[#This Row],[TRADING SYMBOL]],[1]Sheet1!$D:$D,[1]Sheet1!$C:$C)</f>
        <v>124</v>
      </c>
      <c r="AE2857">
        <f>MIS[[#This Row],[OrderAverageTradedPrice]]*MIS[[#This Row],[OrderQuantity]]</f>
        <v>86035.999999999971</v>
      </c>
      <c r="AF2857">
        <f>MIS[[#This Row],[LTP]]*MIS[[#This Row],[OrderQuantity]]</f>
        <v>52080</v>
      </c>
      <c r="AG2857">
        <f>IF(MIS[[#This Row],[OrderSide]]="SELL",MIS[[#This Row],[VALUE]]-MIS[[#This Row],[LIVE_VALUE]],MIS[[#This Row],[LIVE_VALUE]]-MIS[[#This Row],[VALUE]])</f>
        <v>-33955.999999999971</v>
      </c>
      <c r="AH2857" t="str" cm="1">
        <f t="array" ref="AH2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7" t="str">
        <f>MIS[[#This Row],[TRADING SYMBOL]]</f>
        <v>SENSEX2552081300PE</v>
      </c>
      <c r="AJ2857" t="str">
        <f>IF(RIGHT(MIS[[#This Row],[Main/Hedge]],4)="MAIN","MAIN","HEDGE")</f>
        <v>MAIN</v>
      </c>
      <c r="AK2857" t="str" cm="1">
        <f t="array" ref="AK2857">_xlfn._xlws.FILTER(Table4[Column1],ISNUMBER(SEARCH(Table4[Column1],MIS[[#This Row],[OrderUniqueIdentifier]])),"")</f>
        <v>MS</v>
      </c>
    </row>
    <row r="2858" spans="1:37" x14ac:dyDescent="0.25">
      <c r="A2858" t="s">
        <v>1555</v>
      </c>
      <c r="B2858" t="s">
        <v>1570</v>
      </c>
      <c r="C2858" t="s">
        <v>6646</v>
      </c>
      <c r="D2858" t="s">
        <v>72</v>
      </c>
      <c r="E2858" t="s">
        <v>126</v>
      </c>
      <c r="F2858" t="s">
        <v>98</v>
      </c>
      <c r="G2858" t="s">
        <v>74</v>
      </c>
      <c r="H2858" t="s">
        <v>93</v>
      </c>
      <c r="I2858" t="s">
        <v>76</v>
      </c>
      <c r="J2858" t="s">
        <v>4120</v>
      </c>
      <c r="K2858">
        <v>60</v>
      </c>
      <c r="L2858" t="s">
        <v>77</v>
      </c>
      <c r="M2858" t="s">
        <v>78</v>
      </c>
      <c r="N2858" t="s">
        <v>6647</v>
      </c>
      <c r="O2858" t="s">
        <v>3444</v>
      </c>
      <c r="P2858" t="s">
        <v>3444</v>
      </c>
      <c r="Q2858" t="s">
        <v>127</v>
      </c>
      <c r="R2858" t="s">
        <v>79</v>
      </c>
      <c r="S2858" t="s">
        <v>40</v>
      </c>
      <c r="T2858" t="s">
        <v>128</v>
      </c>
      <c r="U2858" t="s">
        <v>100</v>
      </c>
      <c r="V2858" t="s">
        <v>80</v>
      </c>
      <c r="W2858">
        <v>83300</v>
      </c>
      <c r="X2858" t="s">
        <v>81</v>
      </c>
      <c r="Y2858">
        <v>60</v>
      </c>
      <c r="Z2858" t="s">
        <v>3445</v>
      </c>
      <c r="AA2858" t="s">
        <v>3445</v>
      </c>
      <c r="AB2858" t="s">
        <v>90</v>
      </c>
      <c r="AC2858" t="s">
        <v>84</v>
      </c>
      <c r="AD2858">
        <f>_xlfn.XLOOKUP(MIS[[#This Row],[TRADING SYMBOL]],[1]Sheet1!$D:$D,[1]Sheet1!$C:$C)</f>
        <v>130.19999999999999</v>
      </c>
      <c r="AE2858">
        <f>MIS[[#This Row],[OrderAverageTradedPrice]]*MIS[[#This Row],[OrderQuantity]]</f>
        <v>10071</v>
      </c>
      <c r="AF2858">
        <f>MIS[[#This Row],[LTP]]*MIS[[#This Row],[OrderQuantity]]</f>
        <v>7811.9999999999991</v>
      </c>
      <c r="AG2858">
        <f>IF(MIS[[#This Row],[OrderSide]]="SELL",MIS[[#This Row],[VALUE]]-MIS[[#This Row],[LIVE_VALUE]],MIS[[#This Row],[LIVE_VALUE]]-MIS[[#This Row],[VALUE]])</f>
        <v>-2259.0000000000009</v>
      </c>
      <c r="AH2858" t="str" cm="1">
        <f t="array" ref="AH2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8" t="str">
        <f>MIS[[#This Row],[TRADING SYMBOL]]</f>
        <v>SENSEX2552083300CE</v>
      </c>
      <c r="AJ2858" t="str">
        <f>IF(RIGHT(MIS[[#This Row],[Main/Hedge]],4)="MAIN","MAIN","HEDGE")</f>
        <v>MAIN</v>
      </c>
      <c r="AK2858" t="str" cm="1">
        <f t="array" ref="AK2858">_xlfn._xlws.FILTER(Table4[Column1],ISNUMBER(SEARCH(Table4[Column1],MIS[[#This Row],[OrderUniqueIdentifier]])),"")</f>
        <v>MS</v>
      </c>
    </row>
    <row r="2859" spans="1:37" x14ac:dyDescent="0.25">
      <c r="A2859" t="s">
        <v>1555</v>
      </c>
      <c r="B2859" t="s">
        <v>1577</v>
      </c>
      <c r="C2859" t="s">
        <v>6694</v>
      </c>
      <c r="D2859" t="s">
        <v>72</v>
      </c>
      <c r="E2859" t="s">
        <v>120</v>
      </c>
      <c r="F2859" t="s">
        <v>98</v>
      </c>
      <c r="G2859" t="s">
        <v>74</v>
      </c>
      <c r="H2859" t="s">
        <v>93</v>
      </c>
      <c r="I2859" t="s">
        <v>76</v>
      </c>
      <c r="J2859" t="s">
        <v>6695</v>
      </c>
      <c r="K2859">
        <v>360</v>
      </c>
      <c r="L2859" t="s">
        <v>77</v>
      </c>
      <c r="M2859" t="s">
        <v>78</v>
      </c>
      <c r="N2859" t="s">
        <v>6696</v>
      </c>
      <c r="O2859" t="s">
        <v>3236</v>
      </c>
      <c r="P2859" t="s">
        <v>3444</v>
      </c>
      <c r="Q2859" t="s">
        <v>121</v>
      </c>
      <c r="R2859" t="s">
        <v>79</v>
      </c>
      <c r="S2859" t="s">
        <v>40</v>
      </c>
      <c r="T2859" t="s">
        <v>122</v>
      </c>
      <c r="U2859" t="s">
        <v>100</v>
      </c>
      <c r="V2859" t="s">
        <v>80</v>
      </c>
      <c r="W2859">
        <v>81100</v>
      </c>
      <c r="X2859" t="s">
        <v>85</v>
      </c>
      <c r="Y2859">
        <v>360</v>
      </c>
      <c r="Z2859" t="s">
        <v>353</v>
      </c>
      <c r="AA2859" t="s">
        <v>3445</v>
      </c>
      <c r="AB2859" t="s">
        <v>107</v>
      </c>
      <c r="AC2859" t="s">
        <v>84</v>
      </c>
      <c r="AD2859">
        <f>_xlfn.XLOOKUP(MIS[[#This Row],[TRADING SYMBOL]],[1]Sheet1!$D:$D,[1]Sheet1!$C:$C)</f>
        <v>100.2</v>
      </c>
      <c r="AE2859">
        <f>MIS[[#This Row],[OrderAverageTradedPrice]]*MIS[[#This Row],[OrderQuantity]]</f>
        <v>61845.99999999984</v>
      </c>
      <c r="AF2859">
        <f>MIS[[#This Row],[LTP]]*MIS[[#This Row],[OrderQuantity]]</f>
        <v>36072</v>
      </c>
      <c r="AG2859">
        <f>IF(MIS[[#This Row],[OrderSide]]="SELL",MIS[[#This Row],[VALUE]]-MIS[[#This Row],[LIVE_VALUE]],MIS[[#This Row],[LIVE_VALUE]]-MIS[[#This Row],[VALUE]])</f>
        <v>-25773.99999999984</v>
      </c>
      <c r="AH2859" t="str" cm="1">
        <f t="array" ref="AH2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9" t="str">
        <f>MIS[[#This Row],[TRADING SYMBOL]]</f>
        <v>SENSEX2552081100PE</v>
      </c>
      <c r="AJ2859" t="str">
        <f>IF(RIGHT(MIS[[#This Row],[Main/Hedge]],4)="MAIN","MAIN","HEDGE")</f>
        <v>MAIN</v>
      </c>
      <c r="AK2859" t="str" cm="1">
        <f t="array" ref="AK2859">_xlfn._xlws.FILTER(Table4[Column1],ISNUMBER(SEARCH(Table4[Column1],MIS[[#This Row],[OrderUniqueIdentifier]])),"")</f>
        <v>MS</v>
      </c>
    </row>
    <row r="2860" spans="1:37" x14ac:dyDescent="0.25">
      <c r="A2860" t="s">
        <v>1555</v>
      </c>
      <c r="B2860" t="s">
        <v>1589</v>
      </c>
      <c r="C2860" t="s">
        <v>6731</v>
      </c>
      <c r="D2860" t="s">
        <v>72</v>
      </c>
      <c r="E2860" t="s">
        <v>120</v>
      </c>
      <c r="F2860" t="s">
        <v>98</v>
      </c>
      <c r="G2860" t="s">
        <v>74</v>
      </c>
      <c r="H2860" t="s">
        <v>93</v>
      </c>
      <c r="I2860" t="s">
        <v>76</v>
      </c>
      <c r="J2860" t="s">
        <v>6732</v>
      </c>
      <c r="K2860">
        <v>80</v>
      </c>
      <c r="L2860" t="s">
        <v>77</v>
      </c>
      <c r="M2860" t="s">
        <v>78</v>
      </c>
      <c r="N2860" t="s">
        <v>6733</v>
      </c>
      <c r="O2860" t="s">
        <v>3236</v>
      </c>
      <c r="P2860" t="s">
        <v>3444</v>
      </c>
      <c r="Q2860" t="s">
        <v>121</v>
      </c>
      <c r="R2860" t="s">
        <v>79</v>
      </c>
      <c r="S2860" t="s">
        <v>40</v>
      </c>
      <c r="T2860" t="s">
        <v>122</v>
      </c>
      <c r="U2860" t="s">
        <v>100</v>
      </c>
      <c r="V2860" t="s">
        <v>80</v>
      </c>
      <c r="W2860">
        <v>81100</v>
      </c>
      <c r="X2860" t="s">
        <v>85</v>
      </c>
      <c r="Y2860">
        <v>80</v>
      </c>
      <c r="Z2860" t="s">
        <v>353</v>
      </c>
      <c r="AA2860" t="s">
        <v>3445</v>
      </c>
      <c r="AB2860" t="s">
        <v>107</v>
      </c>
      <c r="AC2860" t="s">
        <v>84</v>
      </c>
      <c r="AD2860">
        <f>_xlfn.XLOOKUP(MIS[[#This Row],[TRADING SYMBOL]],[1]Sheet1!$D:$D,[1]Sheet1!$C:$C)</f>
        <v>100.2</v>
      </c>
      <c r="AE2860">
        <f>MIS[[#This Row],[OrderAverageTradedPrice]]*MIS[[#This Row],[OrderQuantity]]</f>
        <v>13701</v>
      </c>
      <c r="AF2860">
        <f>MIS[[#This Row],[LTP]]*MIS[[#This Row],[OrderQuantity]]</f>
        <v>8016</v>
      </c>
      <c r="AG2860">
        <f>IF(MIS[[#This Row],[OrderSide]]="SELL",MIS[[#This Row],[VALUE]]-MIS[[#This Row],[LIVE_VALUE]],MIS[[#This Row],[LIVE_VALUE]]-MIS[[#This Row],[VALUE]])</f>
        <v>-5685</v>
      </c>
      <c r="AH2860" t="str" cm="1">
        <f t="array" ref="AH2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0" t="str">
        <f>MIS[[#This Row],[TRADING SYMBOL]]</f>
        <v>SENSEX2552081100PE</v>
      </c>
      <c r="AJ2860" t="str">
        <f>IF(RIGHT(MIS[[#This Row],[Main/Hedge]],4)="MAIN","MAIN","HEDGE")</f>
        <v>MAIN</v>
      </c>
      <c r="AK2860" t="str" cm="1">
        <f t="array" ref="AK2860">_xlfn._xlws.FILTER(Table4[Column1],ISNUMBER(SEARCH(Table4[Column1],MIS[[#This Row],[OrderUniqueIdentifier]])),"")</f>
        <v>MS</v>
      </c>
    </row>
    <row r="2861" spans="1:37" x14ac:dyDescent="0.25">
      <c r="A2861" t="s">
        <v>1555</v>
      </c>
      <c r="B2861" t="s">
        <v>1589</v>
      </c>
      <c r="C2861" t="s">
        <v>6734</v>
      </c>
      <c r="D2861" t="s">
        <v>72</v>
      </c>
      <c r="E2861" t="s">
        <v>172</v>
      </c>
      <c r="F2861" t="s">
        <v>98</v>
      </c>
      <c r="G2861" t="s">
        <v>74</v>
      </c>
      <c r="H2861" t="s">
        <v>93</v>
      </c>
      <c r="I2861" t="s">
        <v>76</v>
      </c>
      <c r="J2861" t="s">
        <v>5157</v>
      </c>
      <c r="K2861">
        <v>80</v>
      </c>
      <c r="L2861" t="s">
        <v>77</v>
      </c>
      <c r="M2861" t="s">
        <v>78</v>
      </c>
      <c r="N2861" t="s">
        <v>6735</v>
      </c>
      <c r="O2861" t="s">
        <v>3236</v>
      </c>
      <c r="P2861" t="s">
        <v>3444</v>
      </c>
      <c r="Q2861" t="s">
        <v>173</v>
      </c>
      <c r="R2861" t="s">
        <v>79</v>
      </c>
      <c r="S2861" t="s">
        <v>40</v>
      </c>
      <c r="T2861" t="s">
        <v>174</v>
      </c>
      <c r="U2861" t="s">
        <v>100</v>
      </c>
      <c r="V2861" t="s">
        <v>80</v>
      </c>
      <c r="W2861">
        <v>81200</v>
      </c>
      <c r="X2861" t="s">
        <v>85</v>
      </c>
      <c r="Y2861">
        <v>80</v>
      </c>
      <c r="Z2861" t="s">
        <v>353</v>
      </c>
      <c r="AA2861" t="s">
        <v>3445</v>
      </c>
      <c r="AB2861" t="s">
        <v>107</v>
      </c>
      <c r="AC2861" t="s">
        <v>84</v>
      </c>
      <c r="AD2861">
        <f>_xlfn.XLOOKUP(MIS[[#This Row],[TRADING SYMBOL]],[1]Sheet1!$D:$D,[1]Sheet1!$C:$C)</f>
        <v>110.75</v>
      </c>
      <c r="AE2861">
        <f>MIS[[#This Row],[OrderAverageTradedPrice]]*MIS[[#This Row],[OrderQuantity]]</f>
        <v>15070</v>
      </c>
      <c r="AF2861">
        <f>MIS[[#This Row],[LTP]]*MIS[[#This Row],[OrderQuantity]]</f>
        <v>8860</v>
      </c>
      <c r="AG2861">
        <f>IF(MIS[[#This Row],[OrderSide]]="SELL",MIS[[#This Row],[VALUE]]-MIS[[#This Row],[LIVE_VALUE]],MIS[[#This Row],[LIVE_VALUE]]-MIS[[#This Row],[VALUE]])</f>
        <v>-6210</v>
      </c>
      <c r="AH2861" t="str" cm="1">
        <f t="array" ref="AH2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1" t="str">
        <f>MIS[[#This Row],[TRADING SYMBOL]]</f>
        <v>SENSEX2552081200PE</v>
      </c>
      <c r="AJ2861" t="str">
        <f>IF(RIGHT(MIS[[#This Row],[Main/Hedge]],4)="MAIN","MAIN","HEDGE")</f>
        <v>MAIN</v>
      </c>
      <c r="AK2861" t="str" cm="1">
        <f t="array" ref="AK2861">_xlfn._xlws.FILTER(Table4[Column1],ISNUMBER(SEARCH(Table4[Column1],MIS[[#This Row],[OrderUniqueIdentifier]])),"")</f>
        <v>MS</v>
      </c>
    </row>
    <row r="2862" spans="1:37" x14ac:dyDescent="0.25">
      <c r="A2862" t="s">
        <v>1555</v>
      </c>
      <c r="B2862" t="s">
        <v>1597</v>
      </c>
      <c r="C2862" t="s">
        <v>6765</v>
      </c>
      <c r="D2862" t="s">
        <v>72</v>
      </c>
      <c r="E2862" t="s">
        <v>126</v>
      </c>
      <c r="F2862" t="s">
        <v>98</v>
      </c>
      <c r="G2862" t="s">
        <v>74</v>
      </c>
      <c r="H2862" t="s">
        <v>93</v>
      </c>
      <c r="I2862" t="s">
        <v>76</v>
      </c>
      <c r="J2862" t="s">
        <v>5676</v>
      </c>
      <c r="K2862">
        <v>80</v>
      </c>
      <c r="L2862" t="s">
        <v>77</v>
      </c>
      <c r="M2862" t="s">
        <v>78</v>
      </c>
      <c r="N2862" t="s">
        <v>3346</v>
      </c>
      <c r="O2862" t="s">
        <v>3444</v>
      </c>
      <c r="P2862" t="s">
        <v>3444</v>
      </c>
      <c r="Q2862" t="s">
        <v>127</v>
      </c>
      <c r="R2862" t="s">
        <v>79</v>
      </c>
      <c r="S2862" t="s">
        <v>40</v>
      </c>
      <c r="T2862" t="s">
        <v>128</v>
      </c>
      <c r="U2862" t="s">
        <v>100</v>
      </c>
      <c r="V2862" t="s">
        <v>80</v>
      </c>
      <c r="W2862">
        <v>83300</v>
      </c>
      <c r="X2862" t="s">
        <v>81</v>
      </c>
      <c r="Y2862">
        <v>80</v>
      </c>
      <c r="Z2862" t="s">
        <v>3445</v>
      </c>
      <c r="AA2862" t="s">
        <v>3445</v>
      </c>
      <c r="AB2862" t="s">
        <v>90</v>
      </c>
      <c r="AC2862" t="s">
        <v>84</v>
      </c>
      <c r="AD2862">
        <f>_xlfn.XLOOKUP(MIS[[#This Row],[TRADING SYMBOL]],[1]Sheet1!$D:$D,[1]Sheet1!$C:$C)</f>
        <v>130.19999999999999</v>
      </c>
      <c r="AE2862">
        <f>MIS[[#This Row],[OrderAverageTradedPrice]]*MIS[[#This Row],[OrderQuantity]]</f>
        <v>13405</v>
      </c>
      <c r="AF2862">
        <f>MIS[[#This Row],[LTP]]*MIS[[#This Row],[OrderQuantity]]</f>
        <v>10416</v>
      </c>
      <c r="AG2862">
        <f>IF(MIS[[#This Row],[OrderSide]]="SELL",MIS[[#This Row],[VALUE]]-MIS[[#This Row],[LIVE_VALUE]],MIS[[#This Row],[LIVE_VALUE]]-MIS[[#This Row],[VALUE]])</f>
        <v>-2989</v>
      </c>
      <c r="AH2862" t="str" cm="1">
        <f t="array" ref="AH2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2" t="str">
        <f>MIS[[#This Row],[TRADING SYMBOL]]</f>
        <v>SENSEX2552083300CE</v>
      </c>
      <c r="AJ2862" t="str">
        <f>IF(RIGHT(MIS[[#This Row],[Main/Hedge]],4)="MAIN","MAIN","HEDGE")</f>
        <v>MAIN</v>
      </c>
      <c r="AK2862" t="str" cm="1">
        <f t="array" ref="AK2862">_xlfn._xlws.FILTER(Table4[Column1],ISNUMBER(SEARCH(Table4[Column1],MIS[[#This Row],[OrderUniqueIdentifier]])),"")</f>
        <v>MS</v>
      </c>
    </row>
    <row r="2863" spans="1:37" x14ac:dyDescent="0.25">
      <c r="A2863" t="s">
        <v>1555</v>
      </c>
      <c r="B2863" t="s">
        <v>1614</v>
      </c>
      <c r="C2863" t="s">
        <v>6792</v>
      </c>
      <c r="D2863" t="s">
        <v>72</v>
      </c>
      <c r="E2863" t="s">
        <v>126</v>
      </c>
      <c r="F2863" t="s">
        <v>98</v>
      </c>
      <c r="G2863" t="s">
        <v>74</v>
      </c>
      <c r="H2863" t="s">
        <v>93</v>
      </c>
      <c r="I2863" t="s">
        <v>76</v>
      </c>
      <c r="J2863" t="s">
        <v>4120</v>
      </c>
      <c r="K2863">
        <v>20</v>
      </c>
      <c r="L2863" t="s">
        <v>77</v>
      </c>
      <c r="M2863" t="s">
        <v>78</v>
      </c>
      <c r="N2863" t="s">
        <v>4120</v>
      </c>
      <c r="O2863" t="s">
        <v>3444</v>
      </c>
      <c r="P2863" t="s">
        <v>3444</v>
      </c>
      <c r="Q2863" t="s">
        <v>127</v>
      </c>
      <c r="R2863" t="s">
        <v>79</v>
      </c>
      <c r="S2863" t="s">
        <v>40</v>
      </c>
      <c r="T2863" t="s">
        <v>128</v>
      </c>
      <c r="U2863" t="s">
        <v>100</v>
      </c>
      <c r="V2863" t="s">
        <v>80</v>
      </c>
      <c r="W2863">
        <v>83300</v>
      </c>
      <c r="X2863" t="s">
        <v>81</v>
      </c>
      <c r="Y2863">
        <v>20</v>
      </c>
      <c r="Z2863" t="s">
        <v>3445</v>
      </c>
      <c r="AA2863" t="s">
        <v>3445</v>
      </c>
      <c r="AB2863" t="s">
        <v>90</v>
      </c>
      <c r="AC2863" t="s">
        <v>84</v>
      </c>
      <c r="AD2863">
        <f>_xlfn.XLOOKUP(MIS[[#This Row],[TRADING SYMBOL]],[1]Sheet1!$D:$D,[1]Sheet1!$C:$C)</f>
        <v>130.19999999999999</v>
      </c>
      <c r="AE2863">
        <f>MIS[[#This Row],[OrderAverageTradedPrice]]*MIS[[#This Row],[OrderQuantity]]</f>
        <v>3354</v>
      </c>
      <c r="AF2863">
        <f>MIS[[#This Row],[LTP]]*MIS[[#This Row],[OrderQuantity]]</f>
        <v>2604</v>
      </c>
      <c r="AG2863">
        <f>IF(MIS[[#This Row],[OrderSide]]="SELL",MIS[[#This Row],[VALUE]]-MIS[[#This Row],[LIVE_VALUE]],MIS[[#This Row],[LIVE_VALUE]]-MIS[[#This Row],[VALUE]])</f>
        <v>-750</v>
      </c>
      <c r="AH2863" t="str" cm="1">
        <f t="array" ref="AH2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3" t="str">
        <f>MIS[[#This Row],[TRADING SYMBOL]]</f>
        <v>SENSEX2552083300CE</v>
      </c>
      <c r="AJ2863" t="str">
        <f>IF(RIGHT(MIS[[#This Row],[Main/Hedge]],4)="MAIN","MAIN","HEDGE")</f>
        <v>MAIN</v>
      </c>
      <c r="AK2863" t="str" cm="1">
        <f t="array" ref="AK2863">_xlfn._xlws.FILTER(Table4[Column1],ISNUMBER(SEARCH(Table4[Column1],MIS[[#This Row],[OrderUniqueIdentifier]])),"")</f>
        <v>MS</v>
      </c>
    </row>
    <row r="2864" spans="1:37" x14ac:dyDescent="0.25">
      <c r="A2864" t="s">
        <v>1555</v>
      </c>
      <c r="B2864" t="s">
        <v>1631</v>
      </c>
      <c r="C2864" t="s">
        <v>6847</v>
      </c>
      <c r="D2864" t="s">
        <v>72</v>
      </c>
      <c r="E2864" t="s">
        <v>744</v>
      </c>
      <c r="F2864" t="s">
        <v>98</v>
      </c>
      <c r="G2864" t="s">
        <v>74</v>
      </c>
      <c r="H2864" t="s">
        <v>93</v>
      </c>
      <c r="I2864" t="s">
        <v>76</v>
      </c>
      <c r="J2864" t="s">
        <v>5123</v>
      </c>
      <c r="K2864">
        <v>120</v>
      </c>
      <c r="L2864" t="s">
        <v>77</v>
      </c>
      <c r="M2864" t="s">
        <v>78</v>
      </c>
      <c r="N2864" t="s">
        <v>6848</v>
      </c>
      <c r="O2864" t="s">
        <v>3444</v>
      </c>
      <c r="P2864" t="s">
        <v>3444</v>
      </c>
      <c r="Q2864" t="s">
        <v>747</v>
      </c>
      <c r="R2864" t="s">
        <v>79</v>
      </c>
      <c r="S2864" t="s">
        <v>40</v>
      </c>
      <c r="T2864" t="s">
        <v>748</v>
      </c>
      <c r="U2864" t="s">
        <v>100</v>
      </c>
      <c r="V2864" t="s">
        <v>80</v>
      </c>
      <c r="W2864">
        <v>83500</v>
      </c>
      <c r="X2864" t="s">
        <v>81</v>
      </c>
      <c r="Y2864">
        <v>120</v>
      </c>
      <c r="Z2864" t="s">
        <v>3445</v>
      </c>
      <c r="AA2864" t="s">
        <v>3445</v>
      </c>
      <c r="AB2864" t="s">
        <v>90</v>
      </c>
      <c r="AC2864" t="s">
        <v>84</v>
      </c>
      <c r="AD2864">
        <f>_xlfn.XLOOKUP(MIS[[#This Row],[TRADING SYMBOL]],[1]Sheet1!$D:$D,[1]Sheet1!$C:$C)</f>
        <v>99.8</v>
      </c>
      <c r="AE2864">
        <f>MIS[[#This Row],[OrderAverageTradedPrice]]*MIS[[#This Row],[OrderQuantity]]</f>
        <v>15525</v>
      </c>
      <c r="AF2864">
        <f>MIS[[#This Row],[LTP]]*MIS[[#This Row],[OrderQuantity]]</f>
        <v>11976</v>
      </c>
      <c r="AG2864">
        <f>IF(MIS[[#This Row],[OrderSide]]="SELL",MIS[[#This Row],[VALUE]]-MIS[[#This Row],[LIVE_VALUE]],MIS[[#This Row],[LIVE_VALUE]]-MIS[[#This Row],[VALUE]])</f>
        <v>-3549</v>
      </c>
      <c r="AH2864" t="str" cm="1">
        <f t="array" ref="AH2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4" t="str">
        <f>MIS[[#This Row],[TRADING SYMBOL]]</f>
        <v>SENSEX2552083500CE</v>
      </c>
      <c r="AJ2864" t="str">
        <f>IF(RIGHT(MIS[[#This Row],[Main/Hedge]],4)="MAIN","MAIN","HEDGE")</f>
        <v>MAIN</v>
      </c>
      <c r="AK2864" t="str" cm="1">
        <f t="array" ref="AK2864">_xlfn._xlws.FILTER(Table4[Column1],ISNUMBER(SEARCH(Table4[Column1],MIS[[#This Row],[OrderUniqueIdentifier]])),"")</f>
        <v>MS</v>
      </c>
    </row>
    <row r="2865" spans="1:37" x14ac:dyDescent="0.25">
      <c r="A2865" t="s">
        <v>1555</v>
      </c>
      <c r="B2865" t="s">
        <v>1631</v>
      </c>
      <c r="C2865" t="s">
        <v>6849</v>
      </c>
      <c r="D2865" t="s">
        <v>72</v>
      </c>
      <c r="E2865" t="s">
        <v>3226</v>
      </c>
      <c r="F2865" t="s">
        <v>98</v>
      </c>
      <c r="G2865" t="s">
        <v>74</v>
      </c>
      <c r="H2865" t="s">
        <v>93</v>
      </c>
      <c r="I2865" t="s">
        <v>76</v>
      </c>
      <c r="J2865" t="s">
        <v>5814</v>
      </c>
      <c r="K2865">
        <v>120</v>
      </c>
      <c r="L2865" t="s">
        <v>77</v>
      </c>
      <c r="M2865" t="s">
        <v>78</v>
      </c>
      <c r="N2865" t="s">
        <v>6850</v>
      </c>
      <c r="O2865" t="s">
        <v>3444</v>
      </c>
      <c r="P2865" t="s">
        <v>3444</v>
      </c>
      <c r="Q2865" t="s">
        <v>3229</v>
      </c>
      <c r="R2865" t="s">
        <v>79</v>
      </c>
      <c r="S2865" t="s">
        <v>40</v>
      </c>
      <c r="T2865" t="s">
        <v>3230</v>
      </c>
      <c r="U2865" t="s">
        <v>100</v>
      </c>
      <c r="V2865" t="s">
        <v>80</v>
      </c>
      <c r="W2865">
        <v>81300</v>
      </c>
      <c r="X2865" t="s">
        <v>85</v>
      </c>
      <c r="Y2865">
        <v>120</v>
      </c>
      <c r="Z2865" t="s">
        <v>3445</v>
      </c>
      <c r="AA2865" t="s">
        <v>3445</v>
      </c>
      <c r="AB2865" t="s">
        <v>107</v>
      </c>
      <c r="AC2865" t="s">
        <v>84</v>
      </c>
      <c r="AD2865">
        <f>_xlfn.XLOOKUP(MIS[[#This Row],[TRADING SYMBOL]],[1]Sheet1!$D:$D,[1]Sheet1!$C:$C)</f>
        <v>124</v>
      </c>
      <c r="AE2865">
        <f>MIS[[#This Row],[OrderAverageTradedPrice]]*MIS[[#This Row],[OrderQuantity]]</f>
        <v>24531.99999999996</v>
      </c>
      <c r="AF2865">
        <f>MIS[[#This Row],[LTP]]*MIS[[#This Row],[OrderQuantity]]</f>
        <v>14880</v>
      </c>
      <c r="AG2865">
        <f>IF(MIS[[#This Row],[OrderSide]]="SELL",MIS[[#This Row],[VALUE]]-MIS[[#This Row],[LIVE_VALUE]],MIS[[#This Row],[LIVE_VALUE]]-MIS[[#This Row],[VALUE]])</f>
        <v>-9651.99999999996</v>
      </c>
      <c r="AH2865" t="str" cm="1">
        <f t="array" ref="AH2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5" t="str">
        <f>MIS[[#This Row],[TRADING SYMBOL]]</f>
        <v>SENSEX2552081300PE</v>
      </c>
      <c r="AJ2865" t="str">
        <f>IF(RIGHT(MIS[[#This Row],[Main/Hedge]],4)="MAIN","MAIN","HEDGE")</f>
        <v>MAIN</v>
      </c>
      <c r="AK2865" t="str" cm="1">
        <f t="array" ref="AK2865">_xlfn._xlws.FILTER(Table4[Column1],ISNUMBER(SEARCH(Table4[Column1],MIS[[#This Row],[OrderUniqueIdentifier]])),"")</f>
        <v>MS</v>
      </c>
    </row>
    <row r="2866" spans="1:37" x14ac:dyDescent="0.25">
      <c r="A2866" t="s">
        <v>1555</v>
      </c>
      <c r="B2866" t="s">
        <v>1640</v>
      </c>
      <c r="C2866" t="s">
        <v>6885</v>
      </c>
      <c r="D2866" t="s">
        <v>72</v>
      </c>
      <c r="E2866" t="s">
        <v>3226</v>
      </c>
      <c r="F2866" t="s">
        <v>98</v>
      </c>
      <c r="G2866" t="s">
        <v>74</v>
      </c>
      <c r="H2866" t="s">
        <v>93</v>
      </c>
      <c r="I2866" t="s">
        <v>76</v>
      </c>
      <c r="J2866" t="s">
        <v>5848</v>
      </c>
      <c r="K2866">
        <v>100</v>
      </c>
      <c r="L2866" t="s">
        <v>77</v>
      </c>
      <c r="M2866" t="s">
        <v>78</v>
      </c>
      <c r="N2866" t="s">
        <v>6886</v>
      </c>
      <c r="O2866" t="s">
        <v>3236</v>
      </c>
      <c r="P2866" t="s">
        <v>3444</v>
      </c>
      <c r="Q2866" t="s">
        <v>3229</v>
      </c>
      <c r="R2866" t="s">
        <v>79</v>
      </c>
      <c r="S2866" t="s">
        <v>40</v>
      </c>
      <c r="T2866" t="s">
        <v>3230</v>
      </c>
      <c r="U2866" t="s">
        <v>100</v>
      </c>
      <c r="V2866" t="s">
        <v>80</v>
      </c>
      <c r="W2866">
        <v>81300</v>
      </c>
      <c r="X2866" t="s">
        <v>85</v>
      </c>
      <c r="Y2866">
        <v>100</v>
      </c>
      <c r="Z2866" t="s">
        <v>353</v>
      </c>
      <c r="AA2866" t="s">
        <v>3445</v>
      </c>
      <c r="AB2866" t="s">
        <v>107</v>
      </c>
      <c r="AC2866" t="s">
        <v>84</v>
      </c>
      <c r="AD2866">
        <f>_xlfn.XLOOKUP(MIS[[#This Row],[TRADING SYMBOL]],[1]Sheet1!$D:$D,[1]Sheet1!$C:$C)</f>
        <v>124</v>
      </c>
      <c r="AE2866">
        <f>MIS[[#This Row],[OrderAverageTradedPrice]]*MIS[[#This Row],[OrderQuantity]]</f>
        <v>20688</v>
      </c>
      <c r="AF2866">
        <f>MIS[[#This Row],[LTP]]*MIS[[#This Row],[OrderQuantity]]</f>
        <v>12400</v>
      </c>
      <c r="AG2866">
        <f>IF(MIS[[#This Row],[OrderSide]]="SELL",MIS[[#This Row],[VALUE]]-MIS[[#This Row],[LIVE_VALUE]],MIS[[#This Row],[LIVE_VALUE]]-MIS[[#This Row],[VALUE]])</f>
        <v>-8288</v>
      </c>
      <c r="AH2866" t="str" cm="1">
        <f t="array" ref="AH2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6" t="str">
        <f>MIS[[#This Row],[TRADING SYMBOL]]</f>
        <v>SENSEX2552081300PE</v>
      </c>
      <c r="AJ2866" t="str">
        <f>IF(RIGHT(MIS[[#This Row],[Main/Hedge]],4)="MAIN","MAIN","HEDGE")</f>
        <v>MAIN</v>
      </c>
      <c r="AK2866" t="str" cm="1">
        <f t="array" ref="AK2866">_xlfn._xlws.FILTER(Table4[Column1],ISNUMBER(SEARCH(Table4[Column1],MIS[[#This Row],[OrderUniqueIdentifier]])),"")</f>
        <v>MS</v>
      </c>
    </row>
    <row r="2867" spans="1:37" x14ac:dyDescent="0.25">
      <c r="A2867" t="s">
        <v>1555</v>
      </c>
      <c r="B2867" t="s">
        <v>1640</v>
      </c>
      <c r="C2867" t="s">
        <v>6887</v>
      </c>
      <c r="D2867" t="s">
        <v>72</v>
      </c>
      <c r="E2867" t="s">
        <v>120</v>
      </c>
      <c r="F2867" t="s">
        <v>98</v>
      </c>
      <c r="G2867" t="s">
        <v>74</v>
      </c>
      <c r="H2867" t="s">
        <v>93</v>
      </c>
      <c r="I2867" t="s">
        <v>76</v>
      </c>
      <c r="J2867" t="s">
        <v>6888</v>
      </c>
      <c r="K2867">
        <v>100</v>
      </c>
      <c r="L2867" t="s">
        <v>77</v>
      </c>
      <c r="M2867" t="s">
        <v>78</v>
      </c>
      <c r="N2867" t="s">
        <v>6889</v>
      </c>
      <c r="O2867" t="s">
        <v>3236</v>
      </c>
      <c r="P2867" t="s">
        <v>3444</v>
      </c>
      <c r="Q2867" t="s">
        <v>121</v>
      </c>
      <c r="R2867" t="s">
        <v>79</v>
      </c>
      <c r="S2867" t="s">
        <v>40</v>
      </c>
      <c r="T2867" t="s">
        <v>122</v>
      </c>
      <c r="U2867" t="s">
        <v>100</v>
      </c>
      <c r="V2867" t="s">
        <v>80</v>
      </c>
      <c r="W2867">
        <v>81100</v>
      </c>
      <c r="X2867" t="s">
        <v>85</v>
      </c>
      <c r="Y2867">
        <v>100</v>
      </c>
      <c r="Z2867" t="s">
        <v>353</v>
      </c>
      <c r="AA2867" t="s">
        <v>3445</v>
      </c>
      <c r="AB2867" t="s">
        <v>107</v>
      </c>
      <c r="AC2867" t="s">
        <v>84</v>
      </c>
      <c r="AD2867">
        <f>_xlfn.XLOOKUP(MIS[[#This Row],[TRADING SYMBOL]],[1]Sheet1!$D:$D,[1]Sheet1!$C:$C)</f>
        <v>100.2</v>
      </c>
      <c r="AE2867">
        <f>MIS[[#This Row],[OrderAverageTradedPrice]]*MIS[[#This Row],[OrderQuantity]]</f>
        <v>17146</v>
      </c>
      <c r="AF2867">
        <f>MIS[[#This Row],[LTP]]*MIS[[#This Row],[OrderQuantity]]</f>
        <v>10020</v>
      </c>
      <c r="AG2867">
        <f>IF(MIS[[#This Row],[OrderSide]]="SELL",MIS[[#This Row],[VALUE]]-MIS[[#This Row],[LIVE_VALUE]],MIS[[#This Row],[LIVE_VALUE]]-MIS[[#This Row],[VALUE]])</f>
        <v>-7126</v>
      </c>
      <c r="AH2867" t="str" cm="1">
        <f t="array" ref="AH2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7" t="str">
        <f>MIS[[#This Row],[TRADING SYMBOL]]</f>
        <v>SENSEX2552081100PE</v>
      </c>
      <c r="AJ2867" t="str">
        <f>IF(RIGHT(MIS[[#This Row],[Main/Hedge]],4)="MAIN","MAIN","HEDGE")</f>
        <v>MAIN</v>
      </c>
      <c r="AK2867" t="str" cm="1">
        <f t="array" ref="AK2867">_xlfn._xlws.FILTER(Table4[Column1],ISNUMBER(SEARCH(Table4[Column1],MIS[[#This Row],[OrderUniqueIdentifier]])),"")</f>
        <v>MS</v>
      </c>
    </row>
    <row r="2868" spans="1:37" x14ac:dyDescent="0.25">
      <c r="A2868" t="s">
        <v>1555</v>
      </c>
      <c r="B2868" t="s">
        <v>1640</v>
      </c>
      <c r="C2868" t="s">
        <v>6890</v>
      </c>
      <c r="D2868" t="s">
        <v>72</v>
      </c>
      <c r="E2868" t="s">
        <v>172</v>
      </c>
      <c r="F2868" t="s">
        <v>98</v>
      </c>
      <c r="G2868" t="s">
        <v>74</v>
      </c>
      <c r="H2868" t="s">
        <v>93</v>
      </c>
      <c r="I2868" t="s">
        <v>76</v>
      </c>
      <c r="J2868" t="s">
        <v>6289</v>
      </c>
      <c r="K2868">
        <v>100</v>
      </c>
      <c r="L2868" t="s">
        <v>77</v>
      </c>
      <c r="M2868" t="s">
        <v>78</v>
      </c>
      <c r="N2868" t="s">
        <v>6289</v>
      </c>
      <c r="O2868" t="s">
        <v>3444</v>
      </c>
      <c r="P2868" t="s">
        <v>3444</v>
      </c>
      <c r="Q2868" t="s">
        <v>173</v>
      </c>
      <c r="R2868" t="s">
        <v>79</v>
      </c>
      <c r="S2868" t="s">
        <v>40</v>
      </c>
      <c r="T2868" t="s">
        <v>174</v>
      </c>
      <c r="U2868" t="s">
        <v>100</v>
      </c>
      <c r="V2868" t="s">
        <v>80</v>
      </c>
      <c r="W2868">
        <v>81200</v>
      </c>
      <c r="X2868" t="s">
        <v>85</v>
      </c>
      <c r="Y2868">
        <v>100</v>
      </c>
      <c r="Z2868" t="s">
        <v>3445</v>
      </c>
      <c r="AA2868" t="s">
        <v>3445</v>
      </c>
      <c r="AB2868" t="s">
        <v>107</v>
      </c>
      <c r="AC2868" t="s">
        <v>84</v>
      </c>
      <c r="AD2868">
        <f>_xlfn.XLOOKUP(MIS[[#This Row],[TRADING SYMBOL]],[1]Sheet1!$D:$D,[1]Sheet1!$C:$C)</f>
        <v>110.75</v>
      </c>
      <c r="AE2868">
        <f>MIS[[#This Row],[OrderAverageTradedPrice]]*MIS[[#This Row],[OrderQuantity]]</f>
        <v>18635</v>
      </c>
      <c r="AF2868">
        <f>MIS[[#This Row],[LTP]]*MIS[[#This Row],[OrderQuantity]]</f>
        <v>11075</v>
      </c>
      <c r="AG2868">
        <f>IF(MIS[[#This Row],[OrderSide]]="SELL",MIS[[#This Row],[VALUE]]-MIS[[#This Row],[LIVE_VALUE]],MIS[[#This Row],[LIVE_VALUE]]-MIS[[#This Row],[VALUE]])</f>
        <v>-7560</v>
      </c>
      <c r="AH2868" t="str" cm="1">
        <f t="array" ref="AH2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8" t="str">
        <f>MIS[[#This Row],[TRADING SYMBOL]]</f>
        <v>SENSEX2552081200PE</v>
      </c>
      <c r="AJ2868" t="str">
        <f>IF(RIGHT(MIS[[#This Row],[Main/Hedge]],4)="MAIN","MAIN","HEDGE")</f>
        <v>MAIN</v>
      </c>
      <c r="AK2868" t="str" cm="1">
        <f t="array" ref="AK2868">_xlfn._xlws.FILTER(Table4[Column1],ISNUMBER(SEARCH(Table4[Column1],MIS[[#This Row],[OrderUniqueIdentifier]])),"")</f>
        <v>MS</v>
      </c>
    </row>
    <row r="2869" spans="1:37" x14ac:dyDescent="0.25">
      <c r="A2869" t="s">
        <v>1555</v>
      </c>
      <c r="B2869" t="s">
        <v>1648</v>
      </c>
      <c r="C2869" t="s">
        <v>6919</v>
      </c>
      <c r="D2869" t="s">
        <v>72</v>
      </c>
      <c r="E2869" t="s">
        <v>172</v>
      </c>
      <c r="F2869" t="s">
        <v>98</v>
      </c>
      <c r="G2869" t="s">
        <v>74</v>
      </c>
      <c r="H2869" t="s">
        <v>93</v>
      </c>
      <c r="I2869" t="s">
        <v>76</v>
      </c>
      <c r="J2869" t="s">
        <v>3639</v>
      </c>
      <c r="K2869">
        <v>80</v>
      </c>
      <c r="L2869" t="s">
        <v>77</v>
      </c>
      <c r="M2869" t="s">
        <v>78</v>
      </c>
      <c r="N2869" t="s">
        <v>6920</v>
      </c>
      <c r="O2869" t="s">
        <v>3236</v>
      </c>
      <c r="P2869" t="s">
        <v>3444</v>
      </c>
      <c r="Q2869" t="s">
        <v>173</v>
      </c>
      <c r="R2869" t="s">
        <v>79</v>
      </c>
      <c r="S2869" t="s">
        <v>40</v>
      </c>
      <c r="T2869" t="s">
        <v>174</v>
      </c>
      <c r="U2869" t="s">
        <v>100</v>
      </c>
      <c r="V2869" t="s">
        <v>80</v>
      </c>
      <c r="W2869">
        <v>81200</v>
      </c>
      <c r="X2869" t="s">
        <v>85</v>
      </c>
      <c r="Y2869">
        <v>80</v>
      </c>
      <c r="Z2869" t="s">
        <v>353</v>
      </c>
      <c r="AA2869" t="s">
        <v>3445</v>
      </c>
      <c r="AB2869" t="s">
        <v>107</v>
      </c>
      <c r="AC2869" t="s">
        <v>84</v>
      </c>
      <c r="AD2869">
        <f>_xlfn.XLOOKUP(MIS[[#This Row],[TRADING SYMBOL]],[1]Sheet1!$D:$D,[1]Sheet1!$C:$C)</f>
        <v>110.75</v>
      </c>
      <c r="AE2869">
        <f>MIS[[#This Row],[OrderAverageTradedPrice]]*MIS[[#This Row],[OrderQuantity]]</f>
        <v>15037</v>
      </c>
      <c r="AF2869">
        <f>MIS[[#This Row],[LTP]]*MIS[[#This Row],[OrderQuantity]]</f>
        <v>8860</v>
      </c>
      <c r="AG2869">
        <f>IF(MIS[[#This Row],[OrderSide]]="SELL",MIS[[#This Row],[VALUE]]-MIS[[#This Row],[LIVE_VALUE]],MIS[[#This Row],[LIVE_VALUE]]-MIS[[#This Row],[VALUE]])</f>
        <v>-6177</v>
      </c>
      <c r="AH2869" t="str" cm="1">
        <f t="array" ref="AH2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9" t="str">
        <f>MIS[[#This Row],[TRADING SYMBOL]]</f>
        <v>SENSEX2552081200PE</v>
      </c>
      <c r="AJ2869" t="str">
        <f>IF(RIGHT(MIS[[#This Row],[Main/Hedge]],4)="MAIN","MAIN","HEDGE")</f>
        <v>MAIN</v>
      </c>
      <c r="AK2869" t="str" cm="1">
        <f t="array" ref="AK2869">_xlfn._xlws.FILTER(Table4[Column1],ISNUMBER(SEARCH(Table4[Column1],MIS[[#This Row],[OrderUniqueIdentifier]])),"")</f>
        <v>MS</v>
      </c>
    </row>
    <row r="2870" spans="1:37" x14ac:dyDescent="0.25">
      <c r="A2870" t="s">
        <v>1555</v>
      </c>
      <c r="B2870" t="s">
        <v>1657</v>
      </c>
      <c r="C2870" t="s">
        <v>6952</v>
      </c>
      <c r="D2870" t="s">
        <v>72</v>
      </c>
      <c r="E2870" t="s">
        <v>3226</v>
      </c>
      <c r="F2870" t="s">
        <v>98</v>
      </c>
      <c r="G2870" t="s">
        <v>74</v>
      </c>
      <c r="H2870" t="s">
        <v>93</v>
      </c>
      <c r="I2870" t="s">
        <v>76</v>
      </c>
      <c r="J2870" t="s">
        <v>4662</v>
      </c>
      <c r="K2870">
        <v>140</v>
      </c>
      <c r="L2870" t="s">
        <v>77</v>
      </c>
      <c r="M2870" t="s">
        <v>78</v>
      </c>
      <c r="N2870" t="s">
        <v>6953</v>
      </c>
      <c r="O2870" t="s">
        <v>3236</v>
      </c>
      <c r="P2870" t="s">
        <v>3444</v>
      </c>
      <c r="Q2870" t="s">
        <v>3229</v>
      </c>
      <c r="R2870" t="s">
        <v>79</v>
      </c>
      <c r="S2870" t="s">
        <v>40</v>
      </c>
      <c r="T2870" t="s">
        <v>3230</v>
      </c>
      <c r="U2870" t="s">
        <v>100</v>
      </c>
      <c r="V2870" t="s">
        <v>80</v>
      </c>
      <c r="W2870">
        <v>81300</v>
      </c>
      <c r="X2870" t="s">
        <v>85</v>
      </c>
      <c r="Y2870">
        <v>140</v>
      </c>
      <c r="Z2870" t="s">
        <v>353</v>
      </c>
      <c r="AA2870" t="s">
        <v>3445</v>
      </c>
      <c r="AB2870" t="s">
        <v>107</v>
      </c>
      <c r="AC2870" t="s">
        <v>84</v>
      </c>
      <c r="AD2870">
        <f>_xlfn.XLOOKUP(MIS[[#This Row],[TRADING SYMBOL]],[1]Sheet1!$D:$D,[1]Sheet1!$C:$C)</f>
        <v>124</v>
      </c>
      <c r="AE2870">
        <f>MIS[[#This Row],[OrderAverageTradedPrice]]*MIS[[#This Row],[OrderQuantity]]</f>
        <v>28865.99999999996</v>
      </c>
      <c r="AF2870">
        <f>MIS[[#This Row],[LTP]]*MIS[[#This Row],[OrderQuantity]]</f>
        <v>17360</v>
      </c>
      <c r="AG2870">
        <f>IF(MIS[[#This Row],[OrderSide]]="SELL",MIS[[#This Row],[VALUE]]-MIS[[#This Row],[LIVE_VALUE]],MIS[[#This Row],[LIVE_VALUE]]-MIS[[#This Row],[VALUE]])</f>
        <v>-11505.99999999996</v>
      </c>
      <c r="AH2870" t="str" cm="1">
        <f t="array" ref="AH2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0" t="str">
        <f>MIS[[#This Row],[TRADING SYMBOL]]</f>
        <v>SENSEX2552081300PE</v>
      </c>
      <c r="AJ2870" t="str">
        <f>IF(RIGHT(MIS[[#This Row],[Main/Hedge]],4)="MAIN","MAIN","HEDGE")</f>
        <v>MAIN</v>
      </c>
      <c r="AK2870" t="str" cm="1">
        <f t="array" ref="AK2870">_xlfn._xlws.FILTER(Table4[Column1],ISNUMBER(SEARCH(Table4[Column1],MIS[[#This Row],[OrderUniqueIdentifier]])),"")</f>
        <v>MS</v>
      </c>
    </row>
    <row r="2871" spans="1:37" x14ac:dyDescent="0.25">
      <c r="A2871" t="s">
        <v>1555</v>
      </c>
      <c r="B2871" t="s">
        <v>1657</v>
      </c>
      <c r="C2871" t="s">
        <v>6954</v>
      </c>
      <c r="D2871" t="s">
        <v>72</v>
      </c>
      <c r="E2871" t="s">
        <v>120</v>
      </c>
      <c r="F2871" t="s">
        <v>98</v>
      </c>
      <c r="G2871" t="s">
        <v>74</v>
      </c>
      <c r="H2871" t="s">
        <v>93</v>
      </c>
      <c r="I2871" t="s">
        <v>76</v>
      </c>
      <c r="J2871" t="s">
        <v>6955</v>
      </c>
      <c r="K2871">
        <v>140</v>
      </c>
      <c r="L2871" t="s">
        <v>77</v>
      </c>
      <c r="M2871" t="s">
        <v>78</v>
      </c>
      <c r="N2871" t="s">
        <v>6956</v>
      </c>
      <c r="O2871" t="s">
        <v>3236</v>
      </c>
      <c r="P2871" t="s">
        <v>3444</v>
      </c>
      <c r="Q2871" t="s">
        <v>121</v>
      </c>
      <c r="R2871" t="s">
        <v>79</v>
      </c>
      <c r="S2871" t="s">
        <v>40</v>
      </c>
      <c r="T2871" t="s">
        <v>122</v>
      </c>
      <c r="U2871" t="s">
        <v>100</v>
      </c>
      <c r="V2871" t="s">
        <v>80</v>
      </c>
      <c r="W2871">
        <v>81100</v>
      </c>
      <c r="X2871" t="s">
        <v>85</v>
      </c>
      <c r="Y2871">
        <v>140</v>
      </c>
      <c r="Z2871" t="s">
        <v>353</v>
      </c>
      <c r="AA2871" t="s">
        <v>3445</v>
      </c>
      <c r="AB2871" t="s">
        <v>107</v>
      </c>
      <c r="AC2871" t="s">
        <v>84</v>
      </c>
      <c r="AD2871">
        <f>_xlfn.XLOOKUP(MIS[[#This Row],[TRADING SYMBOL]],[1]Sheet1!$D:$D,[1]Sheet1!$C:$C)</f>
        <v>100.2</v>
      </c>
      <c r="AE2871">
        <f>MIS[[#This Row],[OrderAverageTradedPrice]]*MIS[[#This Row],[OrderQuantity]]</f>
        <v>24020.999999999938</v>
      </c>
      <c r="AF2871">
        <f>MIS[[#This Row],[LTP]]*MIS[[#This Row],[OrderQuantity]]</f>
        <v>14028</v>
      </c>
      <c r="AG2871">
        <f>IF(MIS[[#This Row],[OrderSide]]="SELL",MIS[[#This Row],[VALUE]]-MIS[[#This Row],[LIVE_VALUE]],MIS[[#This Row],[LIVE_VALUE]]-MIS[[#This Row],[VALUE]])</f>
        <v>-9992.9999999999382</v>
      </c>
      <c r="AH2871" t="str" cm="1">
        <f t="array" ref="AH2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1" t="str">
        <f>MIS[[#This Row],[TRADING SYMBOL]]</f>
        <v>SENSEX2552081100PE</v>
      </c>
      <c r="AJ2871" t="str">
        <f>IF(RIGHT(MIS[[#This Row],[Main/Hedge]],4)="MAIN","MAIN","HEDGE")</f>
        <v>MAIN</v>
      </c>
      <c r="AK2871" t="str" cm="1">
        <f t="array" ref="AK2871">_xlfn._xlws.FILTER(Table4[Column1],ISNUMBER(SEARCH(Table4[Column1],MIS[[#This Row],[OrderUniqueIdentifier]])),"")</f>
        <v>MS</v>
      </c>
    </row>
    <row r="2872" spans="1:37" x14ac:dyDescent="0.25">
      <c r="A2872" t="s">
        <v>1555</v>
      </c>
      <c r="B2872" t="s">
        <v>1657</v>
      </c>
      <c r="C2872" t="s">
        <v>6957</v>
      </c>
      <c r="D2872" t="s">
        <v>72</v>
      </c>
      <c r="E2872" t="s">
        <v>172</v>
      </c>
      <c r="F2872" t="s">
        <v>98</v>
      </c>
      <c r="G2872" t="s">
        <v>74</v>
      </c>
      <c r="H2872" t="s">
        <v>93</v>
      </c>
      <c r="I2872" t="s">
        <v>76</v>
      </c>
      <c r="J2872" t="s">
        <v>5607</v>
      </c>
      <c r="K2872">
        <v>140</v>
      </c>
      <c r="L2872" t="s">
        <v>77</v>
      </c>
      <c r="M2872" t="s">
        <v>78</v>
      </c>
      <c r="N2872" t="s">
        <v>6958</v>
      </c>
      <c r="O2872" t="s">
        <v>3444</v>
      </c>
      <c r="P2872" t="s">
        <v>3444</v>
      </c>
      <c r="Q2872" t="s">
        <v>173</v>
      </c>
      <c r="R2872" t="s">
        <v>79</v>
      </c>
      <c r="S2872" t="s">
        <v>40</v>
      </c>
      <c r="T2872" t="s">
        <v>174</v>
      </c>
      <c r="U2872" t="s">
        <v>100</v>
      </c>
      <c r="V2872" t="s">
        <v>80</v>
      </c>
      <c r="W2872">
        <v>81200</v>
      </c>
      <c r="X2872" t="s">
        <v>85</v>
      </c>
      <c r="Y2872">
        <v>140</v>
      </c>
      <c r="Z2872" t="s">
        <v>3445</v>
      </c>
      <c r="AA2872" t="s">
        <v>3445</v>
      </c>
      <c r="AB2872" t="s">
        <v>107</v>
      </c>
      <c r="AC2872" t="s">
        <v>84</v>
      </c>
      <c r="AD2872">
        <f>_xlfn.XLOOKUP(MIS[[#This Row],[TRADING SYMBOL]],[1]Sheet1!$D:$D,[1]Sheet1!$C:$C)</f>
        <v>110.75</v>
      </c>
      <c r="AE2872">
        <f>MIS[[#This Row],[OrderAverageTradedPrice]]*MIS[[#This Row],[OrderQuantity]]</f>
        <v>26105.99999999992</v>
      </c>
      <c r="AF2872">
        <f>MIS[[#This Row],[LTP]]*MIS[[#This Row],[OrderQuantity]]</f>
        <v>15505</v>
      </c>
      <c r="AG2872">
        <f>IF(MIS[[#This Row],[OrderSide]]="SELL",MIS[[#This Row],[VALUE]]-MIS[[#This Row],[LIVE_VALUE]],MIS[[#This Row],[LIVE_VALUE]]-MIS[[#This Row],[VALUE]])</f>
        <v>-10600.99999999992</v>
      </c>
      <c r="AH2872" t="str" cm="1">
        <f t="array" ref="AH2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2" t="str">
        <f>MIS[[#This Row],[TRADING SYMBOL]]</f>
        <v>SENSEX2552081200PE</v>
      </c>
      <c r="AJ2872" t="str">
        <f>IF(RIGHT(MIS[[#This Row],[Main/Hedge]],4)="MAIN","MAIN","HEDGE")</f>
        <v>MAIN</v>
      </c>
      <c r="AK2872" t="str" cm="1">
        <f t="array" ref="AK2872">_xlfn._xlws.FILTER(Table4[Column1],ISNUMBER(SEARCH(Table4[Column1],MIS[[#This Row],[OrderUniqueIdentifier]])),"")</f>
        <v>MS</v>
      </c>
    </row>
    <row r="2873" spans="1:37" x14ac:dyDescent="0.25">
      <c r="A2873" t="s">
        <v>1555</v>
      </c>
      <c r="B2873" t="s">
        <v>1684</v>
      </c>
      <c r="C2873" t="s">
        <v>7040</v>
      </c>
      <c r="D2873" t="s">
        <v>72</v>
      </c>
      <c r="E2873" t="s">
        <v>126</v>
      </c>
      <c r="F2873" t="s">
        <v>98</v>
      </c>
      <c r="G2873" t="s">
        <v>74</v>
      </c>
      <c r="H2873" t="s">
        <v>93</v>
      </c>
      <c r="I2873" t="s">
        <v>76</v>
      </c>
      <c r="J2873" t="s">
        <v>4490</v>
      </c>
      <c r="K2873">
        <v>120</v>
      </c>
      <c r="L2873" t="s">
        <v>77</v>
      </c>
      <c r="M2873" t="s">
        <v>78</v>
      </c>
      <c r="N2873" t="s">
        <v>7041</v>
      </c>
      <c r="O2873" t="s">
        <v>3444</v>
      </c>
      <c r="P2873" t="s">
        <v>3444</v>
      </c>
      <c r="Q2873" t="s">
        <v>127</v>
      </c>
      <c r="R2873" t="s">
        <v>79</v>
      </c>
      <c r="S2873" t="s">
        <v>40</v>
      </c>
      <c r="T2873" t="s">
        <v>128</v>
      </c>
      <c r="U2873" t="s">
        <v>100</v>
      </c>
      <c r="V2873" t="s">
        <v>80</v>
      </c>
      <c r="W2873">
        <v>83300</v>
      </c>
      <c r="X2873" t="s">
        <v>81</v>
      </c>
      <c r="Y2873">
        <v>120</v>
      </c>
      <c r="Z2873" t="s">
        <v>3445</v>
      </c>
      <c r="AA2873" t="s">
        <v>3445</v>
      </c>
      <c r="AB2873" t="s">
        <v>90</v>
      </c>
      <c r="AC2873" t="s">
        <v>84</v>
      </c>
      <c r="AD2873">
        <f>_xlfn.XLOOKUP(MIS[[#This Row],[TRADING SYMBOL]],[1]Sheet1!$D:$D,[1]Sheet1!$C:$C)</f>
        <v>130.19999999999999</v>
      </c>
      <c r="AE2873">
        <f>MIS[[#This Row],[OrderAverageTradedPrice]]*MIS[[#This Row],[OrderQuantity]]</f>
        <v>20085</v>
      </c>
      <c r="AF2873">
        <f>MIS[[#This Row],[LTP]]*MIS[[#This Row],[OrderQuantity]]</f>
        <v>15623.999999999998</v>
      </c>
      <c r="AG2873">
        <f>IF(MIS[[#This Row],[OrderSide]]="SELL",MIS[[#This Row],[VALUE]]-MIS[[#This Row],[LIVE_VALUE]],MIS[[#This Row],[LIVE_VALUE]]-MIS[[#This Row],[VALUE]])</f>
        <v>-4461.0000000000018</v>
      </c>
      <c r="AH2873" t="str" cm="1">
        <f t="array" ref="AH2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3" t="str">
        <f>MIS[[#This Row],[TRADING SYMBOL]]</f>
        <v>SENSEX2552083300CE</v>
      </c>
      <c r="AJ2873" t="str">
        <f>IF(RIGHT(MIS[[#This Row],[Main/Hedge]],4)="MAIN","MAIN","HEDGE")</f>
        <v>MAIN</v>
      </c>
      <c r="AK2873" t="str" cm="1">
        <f t="array" ref="AK2873">_xlfn._xlws.FILTER(Table4[Column1],ISNUMBER(SEARCH(Table4[Column1],MIS[[#This Row],[OrderUniqueIdentifier]])),"")</f>
        <v>MS</v>
      </c>
    </row>
    <row r="2874" spans="1:37" x14ac:dyDescent="0.25">
      <c r="A2874" t="s">
        <v>1357</v>
      </c>
      <c r="B2874" t="s">
        <v>1366</v>
      </c>
      <c r="C2874" t="s">
        <v>6005</v>
      </c>
      <c r="D2874" t="s">
        <v>72</v>
      </c>
      <c r="E2874" t="s">
        <v>126</v>
      </c>
      <c r="F2874" t="s">
        <v>98</v>
      </c>
      <c r="G2874" t="s">
        <v>74</v>
      </c>
      <c r="H2874" t="s">
        <v>93</v>
      </c>
      <c r="I2874" t="s">
        <v>76</v>
      </c>
      <c r="J2874" t="s">
        <v>3471</v>
      </c>
      <c r="K2874">
        <v>20</v>
      </c>
      <c r="L2874" t="s">
        <v>77</v>
      </c>
      <c r="M2874" t="s">
        <v>78</v>
      </c>
      <c r="N2874" t="s">
        <v>3471</v>
      </c>
      <c r="O2874" t="s">
        <v>3444</v>
      </c>
      <c r="P2874" t="s">
        <v>6006</v>
      </c>
      <c r="Q2874" t="s">
        <v>127</v>
      </c>
      <c r="R2874" t="s">
        <v>79</v>
      </c>
      <c r="S2874" t="s">
        <v>40</v>
      </c>
      <c r="T2874" t="s">
        <v>128</v>
      </c>
      <c r="U2874" t="s">
        <v>100</v>
      </c>
      <c r="V2874" t="s">
        <v>80</v>
      </c>
      <c r="W2874">
        <v>83300</v>
      </c>
      <c r="X2874" t="s">
        <v>81</v>
      </c>
      <c r="Y2874">
        <v>20</v>
      </c>
      <c r="Z2874" t="s">
        <v>3445</v>
      </c>
      <c r="AA2874" t="s">
        <v>6007</v>
      </c>
      <c r="AB2874" t="s">
        <v>90</v>
      </c>
      <c r="AC2874" t="s">
        <v>84</v>
      </c>
      <c r="AD2874">
        <f>_xlfn.XLOOKUP(MIS[[#This Row],[TRADING SYMBOL]],[1]Sheet1!$D:$D,[1]Sheet1!$C:$C)</f>
        <v>130.19999999999999</v>
      </c>
      <c r="AE2874">
        <f>MIS[[#This Row],[OrderAverageTradedPrice]]*MIS[[#This Row],[OrderQuantity]]</f>
        <v>3359</v>
      </c>
      <c r="AF2874">
        <f>MIS[[#This Row],[LTP]]*MIS[[#This Row],[OrderQuantity]]</f>
        <v>2604</v>
      </c>
      <c r="AG2874">
        <f>IF(MIS[[#This Row],[OrderSide]]="SELL",MIS[[#This Row],[VALUE]]-MIS[[#This Row],[LIVE_VALUE]],MIS[[#This Row],[LIVE_VALUE]]-MIS[[#This Row],[VALUE]])</f>
        <v>-755</v>
      </c>
      <c r="AH2874" t="str" cm="1">
        <f t="array" ref="AH2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4" t="str">
        <f>MIS[[#This Row],[TRADING SYMBOL]]</f>
        <v>SENSEX2552083300CE</v>
      </c>
      <c r="AJ2874" t="str">
        <f>IF(RIGHT(MIS[[#This Row],[Main/Hedge]],4)="MAIN","MAIN","HEDGE")</f>
        <v>MAIN</v>
      </c>
      <c r="AK2874" t="str" cm="1">
        <f t="array" ref="AK2874">_xlfn._xlws.FILTER(Table4[Column1],ISNUMBER(SEARCH(Table4[Column1],MIS[[#This Row],[OrderUniqueIdentifier]])),"")</f>
        <v>MS</v>
      </c>
    </row>
    <row r="2875" spans="1:37" x14ac:dyDescent="0.25">
      <c r="A2875" t="s">
        <v>1357</v>
      </c>
      <c r="B2875" t="s">
        <v>1366</v>
      </c>
      <c r="C2875" t="s">
        <v>6008</v>
      </c>
      <c r="D2875" t="s">
        <v>72</v>
      </c>
      <c r="E2875" t="s">
        <v>211</v>
      </c>
      <c r="F2875" t="s">
        <v>98</v>
      </c>
      <c r="G2875" t="s">
        <v>74</v>
      </c>
      <c r="H2875" t="s">
        <v>93</v>
      </c>
      <c r="I2875" t="s">
        <v>76</v>
      </c>
      <c r="J2875" t="s">
        <v>4756</v>
      </c>
      <c r="K2875">
        <v>20</v>
      </c>
      <c r="L2875" t="s">
        <v>77</v>
      </c>
      <c r="M2875" t="s">
        <v>78</v>
      </c>
      <c r="N2875" t="s">
        <v>4756</v>
      </c>
      <c r="O2875" t="s">
        <v>6006</v>
      </c>
      <c r="P2875" t="s">
        <v>6006</v>
      </c>
      <c r="Q2875" t="s">
        <v>213</v>
      </c>
      <c r="R2875" t="s">
        <v>79</v>
      </c>
      <c r="S2875" t="s">
        <v>40</v>
      </c>
      <c r="T2875" t="s">
        <v>214</v>
      </c>
      <c r="U2875" t="s">
        <v>100</v>
      </c>
      <c r="V2875" t="s">
        <v>80</v>
      </c>
      <c r="W2875">
        <v>83400</v>
      </c>
      <c r="X2875" t="s">
        <v>81</v>
      </c>
      <c r="Y2875">
        <v>20</v>
      </c>
      <c r="Z2875" t="s">
        <v>6007</v>
      </c>
      <c r="AA2875" t="s">
        <v>6007</v>
      </c>
      <c r="AB2875" t="s">
        <v>90</v>
      </c>
      <c r="AC2875" t="s">
        <v>84</v>
      </c>
      <c r="AD2875">
        <f>_xlfn.XLOOKUP(MIS[[#This Row],[TRADING SYMBOL]],[1]Sheet1!$D:$D,[1]Sheet1!$C:$C)</f>
        <v>114.3</v>
      </c>
      <c r="AE2875">
        <f>MIS[[#This Row],[OrderAverageTradedPrice]]*MIS[[#This Row],[OrderQuantity]]</f>
        <v>2940</v>
      </c>
      <c r="AF2875">
        <f>MIS[[#This Row],[LTP]]*MIS[[#This Row],[OrderQuantity]]</f>
        <v>2286</v>
      </c>
      <c r="AG2875">
        <f>IF(MIS[[#This Row],[OrderSide]]="SELL",MIS[[#This Row],[VALUE]]-MIS[[#This Row],[LIVE_VALUE]],MIS[[#This Row],[LIVE_VALUE]]-MIS[[#This Row],[VALUE]])</f>
        <v>-654</v>
      </c>
      <c r="AH2875" t="str" cm="1">
        <f t="array" ref="AH2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5" t="str">
        <f>MIS[[#This Row],[TRADING SYMBOL]]</f>
        <v>SENSEX2552083400CE</v>
      </c>
      <c r="AJ2875" t="str">
        <f>IF(RIGHT(MIS[[#This Row],[Main/Hedge]],4)="MAIN","MAIN","HEDGE")</f>
        <v>MAIN</v>
      </c>
      <c r="AK2875" t="str" cm="1">
        <f t="array" ref="AK2875">_xlfn._xlws.FILTER(Table4[Column1],ISNUMBER(SEARCH(Table4[Column1],MIS[[#This Row],[OrderUniqueIdentifier]])),"")</f>
        <v>MS</v>
      </c>
    </row>
    <row r="2876" spans="1:37" x14ac:dyDescent="0.25">
      <c r="A2876" t="s">
        <v>1357</v>
      </c>
      <c r="B2876" t="s">
        <v>1366</v>
      </c>
      <c r="C2876" t="s">
        <v>6009</v>
      </c>
      <c r="D2876" t="s">
        <v>72</v>
      </c>
      <c r="E2876" t="s">
        <v>744</v>
      </c>
      <c r="F2876" t="s">
        <v>98</v>
      </c>
      <c r="G2876" t="s">
        <v>74</v>
      </c>
      <c r="H2876" t="s">
        <v>93</v>
      </c>
      <c r="I2876" t="s">
        <v>76</v>
      </c>
      <c r="J2876" t="s">
        <v>6010</v>
      </c>
      <c r="K2876">
        <v>20</v>
      </c>
      <c r="L2876" t="s">
        <v>77</v>
      </c>
      <c r="M2876" t="s">
        <v>78</v>
      </c>
      <c r="N2876" t="s">
        <v>6010</v>
      </c>
      <c r="O2876" t="s">
        <v>6006</v>
      </c>
      <c r="P2876" t="s">
        <v>6006</v>
      </c>
      <c r="Q2876" t="s">
        <v>747</v>
      </c>
      <c r="R2876" t="s">
        <v>79</v>
      </c>
      <c r="S2876" t="s">
        <v>40</v>
      </c>
      <c r="T2876" t="s">
        <v>748</v>
      </c>
      <c r="U2876" t="s">
        <v>100</v>
      </c>
      <c r="V2876" t="s">
        <v>80</v>
      </c>
      <c r="W2876">
        <v>83500</v>
      </c>
      <c r="X2876" t="s">
        <v>81</v>
      </c>
      <c r="Y2876">
        <v>20</v>
      </c>
      <c r="Z2876" t="s">
        <v>6007</v>
      </c>
      <c r="AA2876" t="s">
        <v>6007</v>
      </c>
      <c r="AB2876" t="s">
        <v>90</v>
      </c>
      <c r="AC2876" t="s">
        <v>84</v>
      </c>
      <c r="AD2876">
        <f>_xlfn.XLOOKUP(MIS[[#This Row],[TRADING SYMBOL]],[1]Sheet1!$D:$D,[1]Sheet1!$C:$C)</f>
        <v>99.8</v>
      </c>
      <c r="AE2876">
        <f>MIS[[#This Row],[OrderAverageTradedPrice]]*MIS[[#This Row],[OrderQuantity]]</f>
        <v>2558</v>
      </c>
      <c r="AF2876">
        <f>MIS[[#This Row],[LTP]]*MIS[[#This Row],[OrderQuantity]]</f>
        <v>1996</v>
      </c>
      <c r="AG2876">
        <f>IF(MIS[[#This Row],[OrderSide]]="SELL",MIS[[#This Row],[VALUE]]-MIS[[#This Row],[LIVE_VALUE]],MIS[[#This Row],[LIVE_VALUE]]-MIS[[#This Row],[VALUE]])</f>
        <v>-562</v>
      </c>
      <c r="AH2876" t="str" cm="1">
        <f t="array" ref="AH2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6" t="str">
        <f>MIS[[#This Row],[TRADING SYMBOL]]</f>
        <v>SENSEX2552083500CE</v>
      </c>
      <c r="AJ2876" t="str">
        <f>IF(RIGHT(MIS[[#This Row],[Main/Hedge]],4)="MAIN","MAIN","HEDGE")</f>
        <v>MAIN</v>
      </c>
      <c r="AK2876" t="str" cm="1">
        <f t="array" ref="AK2876">_xlfn._xlws.FILTER(Table4[Column1],ISNUMBER(SEARCH(Table4[Column1],MIS[[#This Row],[OrderUniqueIdentifier]])),"")</f>
        <v>MS</v>
      </c>
    </row>
    <row r="2877" spans="1:37" x14ac:dyDescent="0.25">
      <c r="A2877" t="s">
        <v>292</v>
      </c>
      <c r="B2877" t="s">
        <v>293</v>
      </c>
      <c r="C2877" t="s">
        <v>315</v>
      </c>
      <c r="D2877" t="s">
        <v>72</v>
      </c>
      <c r="E2877" t="s">
        <v>126</v>
      </c>
      <c r="F2877" t="s">
        <v>98</v>
      </c>
      <c r="G2877" t="s">
        <v>74</v>
      </c>
      <c r="H2877" t="s">
        <v>93</v>
      </c>
      <c r="I2877" t="s">
        <v>76</v>
      </c>
      <c r="J2877" t="s">
        <v>6546</v>
      </c>
      <c r="K2877">
        <v>100</v>
      </c>
      <c r="L2877" t="s">
        <v>77</v>
      </c>
      <c r="M2877" t="s">
        <v>78</v>
      </c>
      <c r="N2877" t="s">
        <v>6547</v>
      </c>
      <c r="O2877" t="s">
        <v>3444</v>
      </c>
      <c r="P2877" t="s">
        <v>6006</v>
      </c>
      <c r="Q2877" t="s">
        <v>127</v>
      </c>
      <c r="R2877" t="s">
        <v>79</v>
      </c>
      <c r="S2877" t="s">
        <v>3964</v>
      </c>
      <c r="T2877" t="s">
        <v>128</v>
      </c>
      <c r="U2877" t="s">
        <v>100</v>
      </c>
      <c r="V2877" t="s">
        <v>80</v>
      </c>
      <c r="W2877">
        <v>83300</v>
      </c>
      <c r="X2877" t="s">
        <v>81</v>
      </c>
      <c r="Y2877">
        <v>100</v>
      </c>
      <c r="Z2877" t="s">
        <v>3445</v>
      </c>
      <c r="AA2877" t="s">
        <v>6007</v>
      </c>
      <c r="AB2877" t="s">
        <v>90</v>
      </c>
      <c r="AC2877" t="s">
        <v>84</v>
      </c>
      <c r="AD2877">
        <f>_xlfn.XLOOKUP(MIS[[#This Row],[TRADING SYMBOL]],[1]Sheet1!$D:$D,[1]Sheet1!$C:$C)</f>
        <v>130.19999999999999</v>
      </c>
      <c r="AE2877">
        <f>MIS[[#This Row],[OrderAverageTradedPrice]]*MIS[[#This Row],[OrderQuantity]]</f>
        <v>16836</v>
      </c>
      <c r="AF2877">
        <f>MIS[[#This Row],[LTP]]*MIS[[#This Row],[OrderQuantity]]</f>
        <v>13019.999999999998</v>
      </c>
      <c r="AG2877">
        <f>IF(MIS[[#This Row],[OrderSide]]="SELL",MIS[[#This Row],[VALUE]]-MIS[[#This Row],[LIVE_VALUE]],MIS[[#This Row],[LIVE_VALUE]]-MIS[[#This Row],[VALUE]])</f>
        <v>-3816.0000000000018</v>
      </c>
      <c r="AH2877" t="str" cm="1">
        <f t="array" ref="AH2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7" t="str">
        <f>MIS[[#This Row],[TRADING SYMBOL]]</f>
        <v>SENSEX2552083300CE</v>
      </c>
      <c r="AJ2877" t="str">
        <f>IF(RIGHT(MIS[[#This Row],[Main/Hedge]],4)="MAIN","MAIN","HEDGE")</f>
        <v>MAIN</v>
      </c>
      <c r="AK2877" t="str" cm="1">
        <f t="array" ref="AK2877">_xlfn._xlws.FILTER(Table4[Column1],ISNUMBER(SEARCH(Table4[Column1],MIS[[#This Row],[OrderUniqueIdentifier]])),"")</f>
        <v>MS</v>
      </c>
    </row>
    <row r="2878" spans="1:37" x14ac:dyDescent="0.25">
      <c r="A2878" t="s">
        <v>292</v>
      </c>
      <c r="B2878" t="s">
        <v>293</v>
      </c>
      <c r="C2878" t="s">
        <v>6548</v>
      </c>
      <c r="D2878" t="s">
        <v>72</v>
      </c>
      <c r="E2878" t="s">
        <v>211</v>
      </c>
      <c r="F2878" t="s">
        <v>98</v>
      </c>
      <c r="G2878" t="s">
        <v>74</v>
      </c>
      <c r="H2878" t="s">
        <v>93</v>
      </c>
      <c r="I2878" t="s">
        <v>76</v>
      </c>
      <c r="J2878" t="s">
        <v>6549</v>
      </c>
      <c r="K2878">
        <v>100</v>
      </c>
      <c r="L2878" t="s">
        <v>77</v>
      </c>
      <c r="M2878" t="s">
        <v>78</v>
      </c>
      <c r="N2878" t="s">
        <v>6550</v>
      </c>
      <c r="O2878" t="s">
        <v>6006</v>
      </c>
      <c r="P2878" t="s">
        <v>6006</v>
      </c>
      <c r="Q2878" t="s">
        <v>213</v>
      </c>
      <c r="R2878" t="s">
        <v>79</v>
      </c>
      <c r="S2878" t="s">
        <v>3964</v>
      </c>
      <c r="T2878" t="s">
        <v>214</v>
      </c>
      <c r="U2878" t="s">
        <v>100</v>
      </c>
      <c r="V2878" t="s">
        <v>80</v>
      </c>
      <c r="W2878">
        <v>83400</v>
      </c>
      <c r="X2878" t="s">
        <v>81</v>
      </c>
      <c r="Y2878">
        <v>100</v>
      </c>
      <c r="Z2878" t="s">
        <v>6007</v>
      </c>
      <c r="AA2878" t="s">
        <v>6007</v>
      </c>
      <c r="AB2878" t="s">
        <v>90</v>
      </c>
      <c r="AC2878" t="s">
        <v>84</v>
      </c>
      <c r="AD2878">
        <f>_xlfn.XLOOKUP(MIS[[#This Row],[TRADING SYMBOL]],[1]Sheet1!$D:$D,[1]Sheet1!$C:$C)</f>
        <v>114.3</v>
      </c>
      <c r="AE2878">
        <f>MIS[[#This Row],[OrderAverageTradedPrice]]*MIS[[#This Row],[OrderQuantity]]</f>
        <v>14733.000000000002</v>
      </c>
      <c r="AF2878">
        <f>MIS[[#This Row],[LTP]]*MIS[[#This Row],[OrderQuantity]]</f>
        <v>11430</v>
      </c>
      <c r="AG2878">
        <f>IF(MIS[[#This Row],[OrderSide]]="SELL",MIS[[#This Row],[VALUE]]-MIS[[#This Row],[LIVE_VALUE]],MIS[[#This Row],[LIVE_VALUE]]-MIS[[#This Row],[VALUE]])</f>
        <v>-3303.0000000000018</v>
      </c>
      <c r="AH2878" t="str" cm="1">
        <f t="array" ref="AH2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8" t="str">
        <f>MIS[[#This Row],[TRADING SYMBOL]]</f>
        <v>SENSEX2552083400CE</v>
      </c>
      <c r="AJ2878" t="str">
        <f>IF(RIGHT(MIS[[#This Row],[Main/Hedge]],4)="MAIN","MAIN","HEDGE")</f>
        <v>MAIN</v>
      </c>
      <c r="AK2878" t="str" cm="1">
        <f t="array" ref="AK2878">_xlfn._xlws.FILTER(Table4[Column1],ISNUMBER(SEARCH(Table4[Column1],MIS[[#This Row],[OrderUniqueIdentifier]])),"")</f>
        <v>MS</v>
      </c>
    </row>
    <row r="2879" spans="1:37" x14ac:dyDescent="0.25">
      <c r="A2879" t="s">
        <v>292</v>
      </c>
      <c r="B2879" t="s">
        <v>293</v>
      </c>
      <c r="C2879" t="s">
        <v>316</v>
      </c>
      <c r="D2879" t="s">
        <v>72</v>
      </c>
      <c r="E2879" t="s">
        <v>744</v>
      </c>
      <c r="F2879" t="s">
        <v>98</v>
      </c>
      <c r="G2879" t="s">
        <v>74</v>
      </c>
      <c r="H2879" t="s">
        <v>93</v>
      </c>
      <c r="I2879" t="s">
        <v>76</v>
      </c>
      <c r="J2879" t="s">
        <v>443</v>
      </c>
      <c r="K2879">
        <v>100</v>
      </c>
      <c r="L2879" t="s">
        <v>77</v>
      </c>
      <c r="M2879" t="s">
        <v>78</v>
      </c>
      <c r="N2879" t="s">
        <v>6049</v>
      </c>
      <c r="O2879" t="s">
        <v>6006</v>
      </c>
      <c r="P2879" t="s">
        <v>6006</v>
      </c>
      <c r="Q2879" t="s">
        <v>747</v>
      </c>
      <c r="R2879" t="s">
        <v>79</v>
      </c>
      <c r="S2879" t="s">
        <v>3964</v>
      </c>
      <c r="T2879" t="s">
        <v>748</v>
      </c>
      <c r="U2879" t="s">
        <v>100</v>
      </c>
      <c r="V2879" t="s">
        <v>80</v>
      </c>
      <c r="W2879">
        <v>83500</v>
      </c>
      <c r="X2879" t="s">
        <v>81</v>
      </c>
      <c r="Y2879">
        <v>100</v>
      </c>
      <c r="Z2879" t="s">
        <v>6007</v>
      </c>
      <c r="AA2879" t="s">
        <v>6007</v>
      </c>
      <c r="AB2879" t="s">
        <v>90</v>
      </c>
      <c r="AC2879" t="s">
        <v>84</v>
      </c>
      <c r="AD2879">
        <f>_xlfn.XLOOKUP(MIS[[#This Row],[TRADING SYMBOL]],[1]Sheet1!$D:$D,[1]Sheet1!$C:$C)</f>
        <v>99.8</v>
      </c>
      <c r="AE2879">
        <f>MIS[[#This Row],[OrderAverageTradedPrice]]*MIS[[#This Row],[OrderQuantity]]</f>
        <v>12808.000000000002</v>
      </c>
      <c r="AF2879">
        <f>MIS[[#This Row],[LTP]]*MIS[[#This Row],[OrderQuantity]]</f>
        <v>9980</v>
      </c>
      <c r="AG2879">
        <f>IF(MIS[[#This Row],[OrderSide]]="SELL",MIS[[#This Row],[VALUE]]-MIS[[#This Row],[LIVE_VALUE]],MIS[[#This Row],[LIVE_VALUE]]-MIS[[#This Row],[VALUE]])</f>
        <v>-2828.0000000000018</v>
      </c>
      <c r="AH2879" t="str" cm="1">
        <f t="array" ref="AH2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9" t="str">
        <f>MIS[[#This Row],[TRADING SYMBOL]]</f>
        <v>SENSEX2552083500CE</v>
      </c>
      <c r="AJ2879" t="str">
        <f>IF(RIGHT(MIS[[#This Row],[Main/Hedge]],4)="MAIN","MAIN","HEDGE")</f>
        <v>MAIN</v>
      </c>
      <c r="AK2879" t="str" cm="1">
        <f t="array" ref="AK2879">_xlfn._xlws.FILTER(Table4[Column1],ISNUMBER(SEARCH(Table4[Column1],MIS[[#This Row],[OrderUniqueIdentifier]])),"")</f>
        <v>MS</v>
      </c>
    </row>
    <row r="2880" spans="1:37" x14ac:dyDescent="0.25">
      <c r="A2880" t="s">
        <v>1555</v>
      </c>
      <c r="B2880" t="s">
        <v>1556</v>
      </c>
      <c r="C2880" t="s">
        <v>6607</v>
      </c>
      <c r="D2880" t="s">
        <v>72</v>
      </c>
      <c r="E2880" t="s">
        <v>120</v>
      </c>
      <c r="F2880" t="s">
        <v>98</v>
      </c>
      <c r="G2880" t="s">
        <v>74</v>
      </c>
      <c r="H2880" t="s">
        <v>93</v>
      </c>
      <c r="I2880" t="s">
        <v>76</v>
      </c>
      <c r="J2880" t="s">
        <v>6608</v>
      </c>
      <c r="K2880">
        <v>420</v>
      </c>
      <c r="L2880" t="s">
        <v>77</v>
      </c>
      <c r="M2880" t="s">
        <v>78</v>
      </c>
      <c r="N2880" t="s">
        <v>6609</v>
      </c>
      <c r="O2880" t="s">
        <v>3444</v>
      </c>
      <c r="P2880" t="s">
        <v>6006</v>
      </c>
      <c r="Q2880" t="s">
        <v>121</v>
      </c>
      <c r="R2880" t="s">
        <v>79</v>
      </c>
      <c r="S2880" t="s">
        <v>40</v>
      </c>
      <c r="T2880" t="s">
        <v>122</v>
      </c>
      <c r="U2880" t="s">
        <v>100</v>
      </c>
      <c r="V2880" t="s">
        <v>80</v>
      </c>
      <c r="W2880">
        <v>81100</v>
      </c>
      <c r="X2880" t="s">
        <v>85</v>
      </c>
      <c r="Y2880">
        <v>420</v>
      </c>
      <c r="Z2880" t="s">
        <v>3445</v>
      </c>
      <c r="AA2880" t="s">
        <v>6007</v>
      </c>
      <c r="AB2880" t="s">
        <v>107</v>
      </c>
      <c r="AC2880" t="s">
        <v>84</v>
      </c>
      <c r="AD2880">
        <f>_xlfn.XLOOKUP(MIS[[#This Row],[TRADING SYMBOL]],[1]Sheet1!$D:$D,[1]Sheet1!$C:$C)</f>
        <v>100.2</v>
      </c>
      <c r="AE2880">
        <f>MIS[[#This Row],[OrderAverageTradedPrice]]*MIS[[#This Row],[OrderQuantity]]</f>
        <v>71551.99999999968</v>
      </c>
      <c r="AF2880">
        <f>MIS[[#This Row],[LTP]]*MIS[[#This Row],[OrderQuantity]]</f>
        <v>42084</v>
      </c>
      <c r="AG2880">
        <f>IF(MIS[[#This Row],[OrderSide]]="SELL",MIS[[#This Row],[VALUE]]-MIS[[#This Row],[LIVE_VALUE]],MIS[[#This Row],[LIVE_VALUE]]-MIS[[#This Row],[VALUE]])</f>
        <v>-29467.99999999968</v>
      </c>
      <c r="AH2880" t="str" cm="1">
        <f t="array" ref="AH2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0" t="str">
        <f>MIS[[#This Row],[TRADING SYMBOL]]</f>
        <v>SENSEX2552081100PE</v>
      </c>
      <c r="AJ2880" t="str">
        <f>IF(RIGHT(MIS[[#This Row],[Main/Hedge]],4)="MAIN","MAIN","HEDGE")</f>
        <v>MAIN</v>
      </c>
      <c r="AK2880" t="str" cm="1">
        <f t="array" ref="AK2880">_xlfn._xlws.FILTER(Table4[Column1],ISNUMBER(SEARCH(Table4[Column1],MIS[[#This Row],[OrderUniqueIdentifier]])),"")</f>
        <v>MS</v>
      </c>
    </row>
    <row r="2881" spans="1:37" x14ac:dyDescent="0.25">
      <c r="A2881" t="s">
        <v>1555</v>
      </c>
      <c r="B2881" t="s">
        <v>1556</v>
      </c>
      <c r="C2881" t="s">
        <v>6610</v>
      </c>
      <c r="D2881" t="s">
        <v>72</v>
      </c>
      <c r="E2881" t="s">
        <v>172</v>
      </c>
      <c r="F2881" t="s">
        <v>98</v>
      </c>
      <c r="G2881" t="s">
        <v>74</v>
      </c>
      <c r="H2881" t="s">
        <v>93</v>
      </c>
      <c r="I2881" t="s">
        <v>76</v>
      </c>
      <c r="J2881" t="s">
        <v>4855</v>
      </c>
      <c r="K2881">
        <v>420</v>
      </c>
      <c r="L2881" t="s">
        <v>77</v>
      </c>
      <c r="M2881" t="s">
        <v>78</v>
      </c>
      <c r="N2881" t="s">
        <v>6611</v>
      </c>
      <c r="O2881" t="s">
        <v>6006</v>
      </c>
      <c r="P2881" t="s">
        <v>6006</v>
      </c>
      <c r="Q2881" t="s">
        <v>173</v>
      </c>
      <c r="R2881" t="s">
        <v>79</v>
      </c>
      <c r="S2881" t="s">
        <v>40</v>
      </c>
      <c r="T2881" t="s">
        <v>174</v>
      </c>
      <c r="U2881" t="s">
        <v>100</v>
      </c>
      <c r="V2881" t="s">
        <v>80</v>
      </c>
      <c r="W2881">
        <v>81200</v>
      </c>
      <c r="X2881" t="s">
        <v>85</v>
      </c>
      <c r="Y2881">
        <v>420</v>
      </c>
      <c r="Z2881" t="s">
        <v>6007</v>
      </c>
      <c r="AA2881" t="s">
        <v>6007</v>
      </c>
      <c r="AB2881" t="s">
        <v>107</v>
      </c>
      <c r="AC2881" t="s">
        <v>84</v>
      </c>
      <c r="AD2881">
        <f>_xlfn.XLOOKUP(MIS[[#This Row],[TRADING SYMBOL]],[1]Sheet1!$D:$D,[1]Sheet1!$C:$C)</f>
        <v>110.75</v>
      </c>
      <c r="AE2881">
        <f>MIS[[#This Row],[OrderAverageTradedPrice]]*MIS[[#This Row],[OrderQuantity]]</f>
        <v>78500.999999999636</v>
      </c>
      <c r="AF2881">
        <f>MIS[[#This Row],[LTP]]*MIS[[#This Row],[OrderQuantity]]</f>
        <v>46515</v>
      </c>
      <c r="AG2881">
        <f>IF(MIS[[#This Row],[OrderSide]]="SELL",MIS[[#This Row],[VALUE]]-MIS[[#This Row],[LIVE_VALUE]],MIS[[#This Row],[LIVE_VALUE]]-MIS[[#This Row],[VALUE]])</f>
        <v>-31985.999999999636</v>
      </c>
      <c r="AH2881" t="str" cm="1">
        <f t="array" ref="AH2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1" t="str">
        <f>MIS[[#This Row],[TRADING SYMBOL]]</f>
        <v>SENSEX2552081200PE</v>
      </c>
      <c r="AJ2881" t="str">
        <f>IF(RIGHT(MIS[[#This Row],[Main/Hedge]],4)="MAIN","MAIN","HEDGE")</f>
        <v>MAIN</v>
      </c>
      <c r="AK2881" t="str" cm="1">
        <f t="array" ref="AK2881">_xlfn._xlws.FILTER(Table4[Column1],ISNUMBER(SEARCH(Table4[Column1],MIS[[#This Row],[OrderUniqueIdentifier]])),"")</f>
        <v>MS</v>
      </c>
    </row>
    <row r="2882" spans="1:37" x14ac:dyDescent="0.25">
      <c r="A2882" t="s">
        <v>1555</v>
      </c>
      <c r="B2882" t="s">
        <v>1570</v>
      </c>
      <c r="C2882" t="s">
        <v>6648</v>
      </c>
      <c r="D2882" t="s">
        <v>72</v>
      </c>
      <c r="E2882" t="s">
        <v>211</v>
      </c>
      <c r="F2882" t="s">
        <v>98</v>
      </c>
      <c r="G2882" t="s">
        <v>74</v>
      </c>
      <c r="H2882" t="s">
        <v>93</v>
      </c>
      <c r="I2882" t="s">
        <v>76</v>
      </c>
      <c r="J2882" t="s">
        <v>6649</v>
      </c>
      <c r="K2882">
        <v>60</v>
      </c>
      <c r="L2882" t="s">
        <v>77</v>
      </c>
      <c r="M2882" t="s">
        <v>78</v>
      </c>
      <c r="N2882" t="s">
        <v>6650</v>
      </c>
      <c r="O2882" t="s">
        <v>3444</v>
      </c>
      <c r="P2882" t="s">
        <v>6006</v>
      </c>
      <c r="Q2882" t="s">
        <v>213</v>
      </c>
      <c r="R2882" t="s">
        <v>79</v>
      </c>
      <c r="S2882" t="s">
        <v>40</v>
      </c>
      <c r="T2882" t="s">
        <v>214</v>
      </c>
      <c r="U2882" t="s">
        <v>100</v>
      </c>
      <c r="V2882" t="s">
        <v>80</v>
      </c>
      <c r="W2882">
        <v>83400</v>
      </c>
      <c r="X2882" t="s">
        <v>81</v>
      </c>
      <c r="Y2882">
        <v>60</v>
      </c>
      <c r="Z2882" t="s">
        <v>3445</v>
      </c>
      <c r="AA2882" t="s">
        <v>6007</v>
      </c>
      <c r="AB2882" t="s">
        <v>90</v>
      </c>
      <c r="AC2882" t="s">
        <v>84</v>
      </c>
      <c r="AD2882">
        <f>_xlfn.XLOOKUP(MIS[[#This Row],[TRADING SYMBOL]],[1]Sheet1!$D:$D,[1]Sheet1!$C:$C)</f>
        <v>114.3</v>
      </c>
      <c r="AE2882">
        <f>MIS[[#This Row],[OrderAverageTradedPrice]]*MIS[[#This Row],[OrderQuantity]]</f>
        <v>8868.99999999996</v>
      </c>
      <c r="AF2882">
        <f>MIS[[#This Row],[LTP]]*MIS[[#This Row],[OrderQuantity]]</f>
        <v>6858</v>
      </c>
      <c r="AG2882">
        <f>IF(MIS[[#This Row],[OrderSide]]="SELL",MIS[[#This Row],[VALUE]]-MIS[[#This Row],[LIVE_VALUE]],MIS[[#This Row],[LIVE_VALUE]]-MIS[[#This Row],[VALUE]])</f>
        <v>-2010.99999999996</v>
      </c>
      <c r="AH2882" t="str" cm="1">
        <f t="array" ref="AH2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2" t="str">
        <f>MIS[[#This Row],[TRADING SYMBOL]]</f>
        <v>SENSEX2552083400CE</v>
      </c>
      <c r="AJ2882" t="str">
        <f>IF(RIGHT(MIS[[#This Row],[Main/Hedge]],4)="MAIN","MAIN","HEDGE")</f>
        <v>MAIN</v>
      </c>
      <c r="AK2882" t="str" cm="1">
        <f t="array" ref="AK2882">_xlfn._xlws.FILTER(Table4[Column1],ISNUMBER(SEARCH(Table4[Column1],MIS[[#This Row],[OrderUniqueIdentifier]])),"")</f>
        <v>MS</v>
      </c>
    </row>
    <row r="2883" spans="1:37" x14ac:dyDescent="0.25">
      <c r="A2883" t="s">
        <v>1555</v>
      </c>
      <c r="B2883" t="s">
        <v>1570</v>
      </c>
      <c r="C2883" t="s">
        <v>6651</v>
      </c>
      <c r="D2883" t="s">
        <v>72</v>
      </c>
      <c r="E2883" t="s">
        <v>744</v>
      </c>
      <c r="F2883" t="s">
        <v>98</v>
      </c>
      <c r="G2883" t="s">
        <v>74</v>
      </c>
      <c r="H2883" t="s">
        <v>93</v>
      </c>
      <c r="I2883" t="s">
        <v>76</v>
      </c>
      <c r="J2883" t="s">
        <v>4266</v>
      </c>
      <c r="K2883">
        <v>60</v>
      </c>
      <c r="L2883" t="s">
        <v>77</v>
      </c>
      <c r="M2883" t="s">
        <v>78</v>
      </c>
      <c r="N2883" t="s">
        <v>3410</v>
      </c>
      <c r="O2883" t="s">
        <v>6006</v>
      </c>
      <c r="P2883" t="s">
        <v>6006</v>
      </c>
      <c r="Q2883" t="s">
        <v>747</v>
      </c>
      <c r="R2883" t="s">
        <v>79</v>
      </c>
      <c r="S2883" t="s">
        <v>40</v>
      </c>
      <c r="T2883" t="s">
        <v>748</v>
      </c>
      <c r="U2883" t="s">
        <v>100</v>
      </c>
      <c r="V2883" t="s">
        <v>80</v>
      </c>
      <c r="W2883">
        <v>83500</v>
      </c>
      <c r="X2883" t="s">
        <v>81</v>
      </c>
      <c r="Y2883">
        <v>60</v>
      </c>
      <c r="Z2883" t="s">
        <v>6007</v>
      </c>
      <c r="AA2883" t="s">
        <v>6007</v>
      </c>
      <c r="AB2883" t="s">
        <v>90</v>
      </c>
      <c r="AC2883" t="s">
        <v>84</v>
      </c>
      <c r="AD2883">
        <f>_xlfn.XLOOKUP(MIS[[#This Row],[TRADING SYMBOL]],[1]Sheet1!$D:$D,[1]Sheet1!$C:$C)</f>
        <v>99.8</v>
      </c>
      <c r="AE2883">
        <f>MIS[[#This Row],[OrderAverageTradedPrice]]*MIS[[#This Row],[OrderQuantity]]</f>
        <v>7736.9999999999991</v>
      </c>
      <c r="AF2883">
        <f>MIS[[#This Row],[LTP]]*MIS[[#This Row],[OrderQuantity]]</f>
        <v>5988</v>
      </c>
      <c r="AG2883">
        <f>IF(MIS[[#This Row],[OrderSide]]="SELL",MIS[[#This Row],[VALUE]]-MIS[[#This Row],[LIVE_VALUE]],MIS[[#This Row],[LIVE_VALUE]]-MIS[[#This Row],[VALUE]])</f>
        <v>-1748.9999999999991</v>
      </c>
      <c r="AH2883" t="str" cm="1">
        <f t="array" ref="AH2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3" t="str">
        <f>MIS[[#This Row],[TRADING SYMBOL]]</f>
        <v>SENSEX2552083500CE</v>
      </c>
      <c r="AJ2883" t="str">
        <f>IF(RIGHT(MIS[[#This Row],[Main/Hedge]],4)="MAIN","MAIN","HEDGE")</f>
        <v>MAIN</v>
      </c>
      <c r="AK2883" t="str" cm="1">
        <f t="array" ref="AK2883">_xlfn._xlws.FILTER(Table4[Column1],ISNUMBER(SEARCH(Table4[Column1],MIS[[#This Row],[OrderUniqueIdentifier]])),"")</f>
        <v>MS</v>
      </c>
    </row>
    <row r="2884" spans="1:37" x14ac:dyDescent="0.25">
      <c r="A2884" t="s">
        <v>1555</v>
      </c>
      <c r="B2884" t="s">
        <v>1570</v>
      </c>
      <c r="C2884" t="s">
        <v>6652</v>
      </c>
      <c r="D2884" t="s">
        <v>72</v>
      </c>
      <c r="E2884" t="s">
        <v>3226</v>
      </c>
      <c r="F2884" t="s">
        <v>98</v>
      </c>
      <c r="G2884" t="s">
        <v>74</v>
      </c>
      <c r="H2884" t="s">
        <v>93</v>
      </c>
      <c r="I2884" t="s">
        <v>76</v>
      </c>
      <c r="J2884" t="s">
        <v>6324</v>
      </c>
      <c r="K2884">
        <v>60</v>
      </c>
      <c r="L2884" t="s">
        <v>77</v>
      </c>
      <c r="M2884" t="s">
        <v>78</v>
      </c>
      <c r="N2884" t="s">
        <v>6653</v>
      </c>
      <c r="O2884" t="s">
        <v>6006</v>
      </c>
      <c r="P2884" t="s">
        <v>6006</v>
      </c>
      <c r="Q2884" t="s">
        <v>3229</v>
      </c>
      <c r="R2884" t="s">
        <v>79</v>
      </c>
      <c r="S2884" t="s">
        <v>40</v>
      </c>
      <c r="T2884" t="s">
        <v>3230</v>
      </c>
      <c r="U2884" t="s">
        <v>100</v>
      </c>
      <c r="V2884" t="s">
        <v>80</v>
      </c>
      <c r="W2884">
        <v>81300</v>
      </c>
      <c r="X2884" t="s">
        <v>85</v>
      </c>
      <c r="Y2884">
        <v>60</v>
      </c>
      <c r="Z2884" t="s">
        <v>6007</v>
      </c>
      <c r="AA2884" t="s">
        <v>6007</v>
      </c>
      <c r="AB2884" t="s">
        <v>107</v>
      </c>
      <c r="AC2884" t="s">
        <v>84</v>
      </c>
      <c r="AD2884">
        <f>_xlfn.XLOOKUP(MIS[[#This Row],[TRADING SYMBOL]],[1]Sheet1!$D:$D,[1]Sheet1!$C:$C)</f>
        <v>124</v>
      </c>
      <c r="AE2884">
        <f>MIS[[#This Row],[OrderAverageTradedPrice]]*MIS[[#This Row],[OrderQuantity]]</f>
        <v>12271.99999999998</v>
      </c>
      <c r="AF2884">
        <f>MIS[[#This Row],[LTP]]*MIS[[#This Row],[OrderQuantity]]</f>
        <v>7440</v>
      </c>
      <c r="AG2884">
        <f>IF(MIS[[#This Row],[OrderSide]]="SELL",MIS[[#This Row],[VALUE]]-MIS[[#This Row],[LIVE_VALUE]],MIS[[#This Row],[LIVE_VALUE]]-MIS[[#This Row],[VALUE]])</f>
        <v>-4831.99999999998</v>
      </c>
      <c r="AH2884" t="str" cm="1">
        <f t="array" ref="AH2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4" t="str">
        <f>MIS[[#This Row],[TRADING SYMBOL]]</f>
        <v>SENSEX2552081300PE</v>
      </c>
      <c r="AJ2884" t="str">
        <f>IF(RIGHT(MIS[[#This Row],[Main/Hedge]],4)="MAIN","MAIN","HEDGE")</f>
        <v>MAIN</v>
      </c>
      <c r="AK2884" t="str" cm="1">
        <f t="array" ref="AK2884">_xlfn._xlws.FILTER(Table4[Column1],ISNUMBER(SEARCH(Table4[Column1],MIS[[#This Row],[OrderUniqueIdentifier]])),"")</f>
        <v>MS</v>
      </c>
    </row>
    <row r="2885" spans="1:37" x14ac:dyDescent="0.25">
      <c r="A2885" t="s">
        <v>1555</v>
      </c>
      <c r="B2885" t="s">
        <v>1577</v>
      </c>
      <c r="C2885" t="s">
        <v>6697</v>
      </c>
      <c r="D2885" t="s">
        <v>72</v>
      </c>
      <c r="E2885" t="s">
        <v>172</v>
      </c>
      <c r="F2885" t="s">
        <v>98</v>
      </c>
      <c r="G2885" t="s">
        <v>74</v>
      </c>
      <c r="H2885" t="s">
        <v>93</v>
      </c>
      <c r="I2885" t="s">
        <v>76</v>
      </c>
      <c r="J2885" t="s">
        <v>6453</v>
      </c>
      <c r="K2885">
        <v>360</v>
      </c>
      <c r="L2885" t="s">
        <v>77</v>
      </c>
      <c r="M2885" t="s">
        <v>78</v>
      </c>
      <c r="N2885" t="s">
        <v>6698</v>
      </c>
      <c r="O2885" t="s">
        <v>3444</v>
      </c>
      <c r="P2885" t="s">
        <v>6006</v>
      </c>
      <c r="Q2885" t="s">
        <v>173</v>
      </c>
      <c r="R2885" t="s">
        <v>79</v>
      </c>
      <c r="S2885" t="s">
        <v>40</v>
      </c>
      <c r="T2885" t="s">
        <v>174</v>
      </c>
      <c r="U2885" t="s">
        <v>100</v>
      </c>
      <c r="V2885" t="s">
        <v>80</v>
      </c>
      <c r="W2885">
        <v>81200</v>
      </c>
      <c r="X2885" t="s">
        <v>85</v>
      </c>
      <c r="Y2885">
        <v>360</v>
      </c>
      <c r="Z2885" t="s">
        <v>3445</v>
      </c>
      <c r="AA2885" t="s">
        <v>6007</v>
      </c>
      <c r="AB2885" t="s">
        <v>107</v>
      </c>
      <c r="AC2885" t="s">
        <v>84</v>
      </c>
      <c r="AD2885">
        <f>_xlfn.XLOOKUP(MIS[[#This Row],[TRADING SYMBOL]],[1]Sheet1!$D:$D,[1]Sheet1!$C:$C)</f>
        <v>110.75</v>
      </c>
      <c r="AE2885">
        <f>MIS[[#This Row],[OrderAverageTradedPrice]]*MIS[[#This Row],[OrderQuantity]]</f>
        <v>67228.999999999927</v>
      </c>
      <c r="AF2885">
        <f>MIS[[#This Row],[LTP]]*MIS[[#This Row],[OrderQuantity]]</f>
        <v>39870</v>
      </c>
      <c r="AG2885">
        <f>IF(MIS[[#This Row],[OrderSide]]="SELL",MIS[[#This Row],[VALUE]]-MIS[[#This Row],[LIVE_VALUE]],MIS[[#This Row],[LIVE_VALUE]]-MIS[[#This Row],[VALUE]])</f>
        <v>-27358.999999999927</v>
      </c>
      <c r="AH2885" t="str" cm="1">
        <f t="array" ref="AH2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5" t="str">
        <f>MIS[[#This Row],[TRADING SYMBOL]]</f>
        <v>SENSEX2552081200PE</v>
      </c>
      <c r="AJ2885" t="str">
        <f>IF(RIGHT(MIS[[#This Row],[Main/Hedge]],4)="MAIN","MAIN","HEDGE")</f>
        <v>MAIN</v>
      </c>
      <c r="AK2885" t="str" cm="1">
        <f t="array" ref="AK2885">_xlfn._xlws.FILTER(Table4[Column1],ISNUMBER(SEARCH(Table4[Column1],MIS[[#This Row],[OrderUniqueIdentifier]])),"")</f>
        <v>MS</v>
      </c>
    </row>
    <row r="2886" spans="1:37" x14ac:dyDescent="0.25">
      <c r="A2886" t="s">
        <v>1555</v>
      </c>
      <c r="B2886" t="s">
        <v>1597</v>
      </c>
      <c r="C2886" t="s">
        <v>6766</v>
      </c>
      <c r="D2886" t="s">
        <v>72</v>
      </c>
      <c r="E2886" t="s">
        <v>211</v>
      </c>
      <c r="F2886" t="s">
        <v>98</v>
      </c>
      <c r="G2886" t="s">
        <v>74</v>
      </c>
      <c r="H2886" t="s">
        <v>93</v>
      </c>
      <c r="I2886" t="s">
        <v>76</v>
      </c>
      <c r="J2886" t="s">
        <v>4152</v>
      </c>
      <c r="K2886">
        <v>80</v>
      </c>
      <c r="L2886" t="s">
        <v>77</v>
      </c>
      <c r="M2886" t="s">
        <v>78</v>
      </c>
      <c r="N2886" t="s">
        <v>4846</v>
      </c>
      <c r="O2886" t="s">
        <v>3444</v>
      </c>
      <c r="P2886" t="s">
        <v>6006</v>
      </c>
      <c r="Q2886" t="s">
        <v>213</v>
      </c>
      <c r="R2886" t="s">
        <v>79</v>
      </c>
      <c r="S2886" t="s">
        <v>40</v>
      </c>
      <c r="T2886" t="s">
        <v>214</v>
      </c>
      <c r="U2886" t="s">
        <v>100</v>
      </c>
      <c r="V2886" t="s">
        <v>80</v>
      </c>
      <c r="W2886">
        <v>83400</v>
      </c>
      <c r="X2886" t="s">
        <v>81</v>
      </c>
      <c r="Y2886">
        <v>80</v>
      </c>
      <c r="Z2886" t="s">
        <v>3445</v>
      </c>
      <c r="AA2886" t="s">
        <v>6007</v>
      </c>
      <c r="AB2886" t="s">
        <v>90</v>
      </c>
      <c r="AC2886" t="s">
        <v>84</v>
      </c>
      <c r="AD2886">
        <f>_xlfn.XLOOKUP(MIS[[#This Row],[TRADING SYMBOL]],[1]Sheet1!$D:$D,[1]Sheet1!$C:$C)</f>
        <v>114.3</v>
      </c>
      <c r="AE2886">
        <f>MIS[[#This Row],[OrderAverageTradedPrice]]*MIS[[#This Row],[OrderQuantity]]</f>
        <v>11806</v>
      </c>
      <c r="AF2886">
        <f>MIS[[#This Row],[LTP]]*MIS[[#This Row],[OrderQuantity]]</f>
        <v>9144</v>
      </c>
      <c r="AG2886">
        <f>IF(MIS[[#This Row],[OrderSide]]="SELL",MIS[[#This Row],[VALUE]]-MIS[[#This Row],[LIVE_VALUE]],MIS[[#This Row],[LIVE_VALUE]]-MIS[[#This Row],[VALUE]])</f>
        <v>-2662</v>
      </c>
      <c r="AH2886" t="str" cm="1">
        <f t="array" ref="AH2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6" t="str">
        <f>MIS[[#This Row],[TRADING SYMBOL]]</f>
        <v>SENSEX2552083400CE</v>
      </c>
      <c r="AJ2886" t="str">
        <f>IF(RIGHT(MIS[[#This Row],[Main/Hedge]],4)="MAIN","MAIN","HEDGE")</f>
        <v>MAIN</v>
      </c>
      <c r="AK2886" t="str" cm="1">
        <f t="array" ref="AK2886">_xlfn._xlws.FILTER(Table4[Column1],ISNUMBER(SEARCH(Table4[Column1],MIS[[#This Row],[OrderUniqueIdentifier]])),"")</f>
        <v>MS</v>
      </c>
    </row>
    <row r="2887" spans="1:37" x14ac:dyDescent="0.25">
      <c r="A2887" t="s">
        <v>1555</v>
      </c>
      <c r="B2887" t="s">
        <v>1597</v>
      </c>
      <c r="C2887" t="s">
        <v>6767</v>
      </c>
      <c r="D2887" t="s">
        <v>72</v>
      </c>
      <c r="E2887" t="s">
        <v>744</v>
      </c>
      <c r="F2887" t="s">
        <v>98</v>
      </c>
      <c r="G2887" t="s">
        <v>74</v>
      </c>
      <c r="H2887" t="s">
        <v>93</v>
      </c>
      <c r="I2887" t="s">
        <v>76</v>
      </c>
      <c r="J2887" t="s">
        <v>4157</v>
      </c>
      <c r="K2887">
        <v>80</v>
      </c>
      <c r="L2887" t="s">
        <v>77</v>
      </c>
      <c r="M2887" t="s">
        <v>78</v>
      </c>
      <c r="N2887" t="s">
        <v>4157</v>
      </c>
      <c r="O2887" t="s">
        <v>3444</v>
      </c>
      <c r="P2887" t="s">
        <v>6006</v>
      </c>
      <c r="Q2887" t="s">
        <v>747</v>
      </c>
      <c r="R2887" t="s">
        <v>79</v>
      </c>
      <c r="S2887" t="s">
        <v>40</v>
      </c>
      <c r="T2887" t="s">
        <v>748</v>
      </c>
      <c r="U2887" t="s">
        <v>100</v>
      </c>
      <c r="V2887" t="s">
        <v>80</v>
      </c>
      <c r="W2887">
        <v>83500</v>
      </c>
      <c r="X2887" t="s">
        <v>81</v>
      </c>
      <c r="Y2887">
        <v>80</v>
      </c>
      <c r="Z2887" t="s">
        <v>3445</v>
      </c>
      <c r="AA2887" t="s">
        <v>6007</v>
      </c>
      <c r="AB2887" t="s">
        <v>90</v>
      </c>
      <c r="AC2887" t="s">
        <v>84</v>
      </c>
      <c r="AD2887">
        <f>_xlfn.XLOOKUP(MIS[[#This Row],[TRADING SYMBOL]],[1]Sheet1!$D:$D,[1]Sheet1!$C:$C)</f>
        <v>99.8</v>
      </c>
      <c r="AE2887">
        <f>MIS[[#This Row],[OrderAverageTradedPrice]]*MIS[[#This Row],[OrderQuantity]]</f>
        <v>10400</v>
      </c>
      <c r="AF2887">
        <f>MIS[[#This Row],[LTP]]*MIS[[#This Row],[OrderQuantity]]</f>
        <v>7984</v>
      </c>
      <c r="AG2887">
        <f>IF(MIS[[#This Row],[OrderSide]]="SELL",MIS[[#This Row],[VALUE]]-MIS[[#This Row],[LIVE_VALUE]],MIS[[#This Row],[LIVE_VALUE]]-MIS[[#This Row],[VALUE]])</f>
        <v>-2416</v>
      </c>
      <c r="AH2887" t="str" cm="1">
        <f t="array" ref="AH2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7" t="str">
        <f>MIS[[#This Row],[TRADING SYMBOL]]</f>
        <v>SENSEX2552083500CE</v>
      </c>
      <c r="AJ2887" t="str">
        <f>IF(RIGHT(MIS[[#This Row],[Main/Hedge]],4)="MAIN","MAIN","HEDGE")</f>
        <v>MAIN</v>
      </c>
      <c r="AK2887" t="str" cm="1">
        <f t="array" ref="AK2887">_xlfn._xlws.FILTER(Table4[Column1],ISNUMBER(SEARCH(Table4[Column1],MIS[[#This Row],[OrderUniqueIdentifier]])),"")</f>
        <v>MS</v>
      </c>
    </row>
    <row r="2888" spans="1:37" x14ac:dyDescent="0.25">
      <c r="A2888" t="s">
        <v>1555</v>
      </c>
      <c r="B2888" t="s">
        <v>1597</v>
      </c>
      <c r="C2888" t="s">
        <v>6768</v>
      </c>
      <c r="D2888" t="s">
        <v>72</v>
      </c>
      <c r="E2888" t="s">
        <v>3226</v>
      </c>
      <c r="F2888" t="s">
        <v>98</v>
      </c>
      <c r="G2888" t="s">
        <v>74</v>
      </c>
      <c r="H2888" t="s">
        <v>93</v>
      </c>
      <c r="I2888" t="s">
        <v>76</v>
      </c>
      <c r="J2888" t="s">
        <v>3635</v>
      </c>
      <c r="K2888">
        <v>80</v>
      </c>
      <c r="L2888" t="s">
        <v>77</v>
      </c>
      <c r="M2888" t="s">
        <v>78</v>
      </c>
      <c r="N2888" t="s">
        <v>3635</v>
      </c>
      <c r="O2888" t="s">
        <v>6006</v>
      </c>
      <c r="P2888" t="s">
        <v>6006</v>
      </c>
      <c r="Q2888" t="s">
        <v>3229</v>
      </c>
      <c r="R2888" t="s">
        <v>79</v>
      </c>
      <c r="S2888" t="s">
        <v>40</v>
      </c>
      <c r="T2888" t="s">
        <v>3230</v>
      </c>
      <c r="U2888" t="s">
        <v>100</v>
      </c>
      <c r="V2888" t="s">
        <v>80</v>
      </c>
      <c r="W2888">
        <v>81300</v>
      </c>
      <c r="X2888" t="s">
        <v>85</v>
      </c>
      <c r="Y2888">
        <v>80</v>
      </c>
      <c r="Z2888" t="s">
        <v>6007</v>
      </c>
      <c r="AA2888" t="s">
        <v>6007</v>
      </c>
      <c r="AB2888" t="s">
        <v>107</v>
      </c>
      <c r="AC2888" t="s">
        <v>84</v>
      </c>
      <c r="AD2888">
        <f>_xlfn.XLOOKUP(MIS[[#This Row],[TRADING SYMBOL]],[1]Sheet1!$D:$D,[1]Sheet1!$C:$C)</f>
        <v>124</v>
      </c>
      <c r="AE2888">
        <f>MIS[[#This Row],[OrderAverageTradedPrice]]*MIS[[#This Row],[OrderQuantity]]</f>
        <v>16384</v>
      </c>
      <c r="AF2888">
        <f>MIS[[#This Row],[LTP]]*MIS[[#This Row],[OrderQuantity]]</f>
        <v>9920</v>
      </c>
      <c r="AG2888">
        <f>IF(MIS[[#This Row],[OrderSide]]="SELL",MIS[[#This Row],[VALUE]]-MIS[[#This Row],[LIVE_VALUE]],MIS[[#This Row],[LIVE_VALUE]]-MIS[[#This Row],[VALUE]])</f>
        <v>-6464</v>
      </c>
      <c r="AH2888" t="str" cm="1">
        <f t="array" ref="AH2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8" t="str">
        <f>MIS[[#This Row],[TRADING SYMBOL]]</f>
        <v>SENSEX2552081300PE</v>
      </c>
      <c r="AJ2888" t="str">
        <f>IF(RIGHT(MIS[[#This Row],[Main/Hedge]],4)="MAIN","MAIN","HEDGE")</f>
        <v>MAIN</v>
      </c>
      <c r="AK2888" t="str" cm="1">
        <f t="array" ref="AK2888">_xlfn._xlws.FILTER(Table4[Column1],ISNUMBER(SEARCH(Table4[Column1],MIS[[#This Row],[OrderUniqueIdentifier]])),"")</f>
        <v>MS</v>
      </c>
    </row>
    <row r="2889" spans="1:37" x14ac:dyDescent="0.25">
      <c r="A2889" t="s">
        <v>1555</v>
      </c>
      <c r="B2889" t="s">
        <v>1597</v>
      </c>
      <c r="C2889" t="s">
        <v>6769</v>
      </c>
      <c r="D2889" t="s">
        <v>72</v>
      </c>
      <c r="E2889" t="s">
        <v>120</v>
      </c>
      <c r="F2889" t="s">
        <v>98</v>
      </c>
      <c r="G2889" t="s">
        <v>74</v>
      </c>
      <c r="H2889" t="s">
        <v>93</v>
      </c>
      <c r="I2889" t="s">
        <v>76</v>
      </c>
      <c r="J2889" t="s">
        <v>3909</v>
      </c>
      <c r="K2889">
        <v>80</v>
      </c>
      <c r="L2889" t="s">
        <v>77</v>
      </c>
      <c r="M2889" t="s">
        <v>78</v>
      </c>
      <c r="N2889" t="s">
        <v>3909</v>
      </c>
      <c r="O2889" t="s">
        <v>6006</v>
      </c>
      <c r="P2889" t="s">
        <v>6006</v>
      </c>
      <c r="Q2889" t="s">
        <v>121</v>
      </c>
      <c r="R2889" t="s">
        <v>79</v>
      </c>
      <c r="S2889" t="s">
        <v>40</v>
      </c>
      <c r="T2889" t="s">
        <v>122</v>
      </c>
      <c r="U2889" t="s">
        <v>100</v>
      </c>
      <c r="V2889" t="s">
        <v>80</v>
      </c>
      <c r="W2889">
        <v>81100</v>
      </c>
      <c r="X2889" t="s">
        <v>85</v>
      </c>
      <c r="Y2889">
        <v>80</v>
      </c>
      <c r="Z2889" t="s">
        <v>6007</v>
      </c>
      <c r="AA2889" t="s">
        <v>6007</v>
      </c>
      <c r="AB2889" t="s">
        <v>107</v>
      </c>
      <c r="AC2889" t="s">
        <v>84</v>
      </c>
      <c r="AD2889">
        <f>_xlfn.XLOOKUP(MIS[[#This Row],[TRADING SYMBOL]],[1]Sheet1!$D:$D,[1]Sheet1!$C:$C)</f>
        <v>100.2</v>
      </c>
      <c r="AE2889">
        <f>MIS[[#This Row],[OrderAverageTradedPrice]]*MIS[[#This Row],[OrderQuantity]]</f>
        <v>13608</v>
      </c>
      <c r="AF2889">
        <f>MIS[[#This Row],[LTP]]*MIS[[#This Row],[OrderQuantity]]</f>
        <v>8016</v>
      </c>
      <c r="AG2889">
        <f>IF(MIS[[#This Row],[OrderSide]]="SELL",MIS[[#This Row],[VALUE]]-MIS[[#This Row],[LIVE_VALUE]],MIS[[#This Row],[LIVE_VALUE]]-MIS[[#This Row],[VALUE]])</f>
        <v>-5592</v>
      </c>
      <c r="AH2889" t="str" cm="1">
        <f t="array" ref="AH2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9" t="str">
        <f>MIS[[#This Row],[TRADING SYMBOL]]</f>
        <v>SENSEX2552081100PE</v>
      </c>
      <c r="AJ2889" t="str">
        <f>IF(RIGHT(MIS[[#This Row],[Main/Hedge]],4)="MAIN","MAIN","HEDGE")</f>
        <v>MAIN</v>
      </c>
      <c r="AK2889" t="str" cm="1">
        <f t="array" ref="AK2889">_xlfn._xlws.FILTER(Table4[Column1],ISNUMBER(SEARCH(Table4[Column1],MIS[[#This Row],[OrderUniqueIdentifier]])),"")</f>
        <v>MS</v>
      </c>
    </row>
    <row r="2890" spans="1:37" x14ac:dyDescent="0.25">
      <c r="A2890" t="s">
        <v>1555</v>
      </c>
      <c r="B2890" t="s">
        <v>1614</v>
      </c>
      <c r="C2890" t="s">
        <v>6793</v>
      </c>
      <c r="D2890" t="s">
        <v>72</v>
      </c>
      <c r="E2890" t="s">
        <v>211</v>
      </c>
      <c r="F2890" t="s">
        <v>98</v>
      </c>
      <c r="G2890" t="s">
        <v>74</v>
      </c>
      <c r="H2890" t="s">
        <v>93</v>
      </c>
      <c r="I2890" t="s">
        <v>76</v>
      </c>
      <c r="J2890" t="s">
        <v>5306</v>
      </c>
      <c r="K2890">
        <v>20</v>
      </c>
      <c r="L2890" t="s">
        <v>77</v>
      </c>
      <c r="M2890" t="s">
        <v>78</v>
      </c>
      <c r="N2890" t="s">
        <v>5306</v>
      </c>
      <c r="O2890" t="s">
        <v>3444</v>
      </c>
      <c r="P2890" t="s">
        <v>6006</v>
      </c>
      <c r="Q2890" t="s">
        <v>213</v>
      </c>
      <c r="R2890" t="s">
        <v>79</v>
      </c>
      <c r="S2890" t="s">
        <v>40</v>
      </c>
      <c r="T2890" t="s">
        <v>214</v>
      </c>
      <c r="U2890" t="s">
        <v>100</v>
      </c>
      <c r="V2890" t="s">
        <v>80</v>
      </c>
      <c r="W2890">
        <v>83400</v>
      </c>
      <c r="X2890" t="s">
        <v>81</v>
      </c>
      <c r="Y2890">
        <v>20</v>
      </c>
      <c r="Z2890" t="s">
        <v>3445</v>
      </c>
      <c r="AA2890" t="s">
        <v>6007</v>
      </c>
      <c r="AB2890" t="s">
        <v>90</v>
      </c>
      <c r="AC2890" t="s">
        <v>84</v>
      </c>
      <c r="AD2890">
        <f>_xlfn.XLOOKUP(MIS[[#This Row],[TRADING SYMBOL]],[1]Sheet1!$D:$D,[1]Sheet1!$C:$C)</f>
        <v>114.3</v>
      </c>
      <c r="AE2890">
        <f>MIS[[#This Row],[OrderAverageTradedPrice]]*MIS[[#This Row],[OrderQuantity]]</f>
        <v>2952</v>
      </c>
      <c r="AF2890">
        <f>MIS[[#This Row],[LTP]]*MIS[[#This Row],[OrderQuantity]]</f>
        <v>2286</v>
      </c>
      <c r="AG2890">
        <f>IF(MIS[[#This Row],[OrderSide]]="SELL",MIS[[#This Row],[VALUE]]-MIS[[#This Row],[LIVE_VALUE]],MIS[[#This Row],[LIVE_VALUE]]-MIS[[#This Row],[VALUE]])</f>
        <v>-666</v>
      </c>
      <c r="AH2890" t="str" cm="1">
        <f t="array" ref="AH2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0" t="str">
        <f>MIS[[#This Row],[TRADING SYMBOL]]</f>
        <v>SENSEX2552083400CE</v>
      </c>
      <c r="AJ2890" t="str">
        <f>IF(RIGHT(MIS[[#This Row],[Main/Hedge]],4)="MAIN","MAIN","HEDGE")</f>
        <v>MAIN</v>
      </c>
      <c r="AK2890" t="str" cm="1">
        <f t="array" ref="AK2890">_xlfn._xlws.FILTER(Table4[Column1],ISNUMBER(SEARCH(Table4[Column1],MIS[[#This Row],[OrderUniqueIdentifier]])),"")</f>
        <v>MS</v>
      </c>
    </row>
    <row r="2891" spans="1:37" x14ac:dyDescent="0.25">
      <c r="A2891" t="s">
        <v>1555</v>
      </c>
      <c r="B2891" t="s">
        <v>1614</v>
      </c>
      <c r="C2891" t="s">
        <v>6794</v>
      </c>
      <c r="D2891" t="s">
        <v>72</v>
      </c>
      <c r="E2891" t="s">
        <v>744</v>
      </c>
      <c r="F2891" t="s">
        <v>98</v>
      </c>
      <c r="G2891" t="s">
        <v>74</v>
      </c>
      <c r="H2891" t="s">
        <v>93</v>
      </c>
      <c r="I2891" t="s">
        <v>76</v>
      </c>
      <c r="J2891" t="s">
        <v>4157</v>
      </c>
      <c r="K2891">
        <v>20</v>
      </c>
      <c r="L2891" t="s">
        <v>77</v>
      </c>
      <c r="M2891" t="s">
        <v>78</v>
      </c>
      <c r="N2891" t="s">
        <v>4157</v>
      </c>
      <c r="O2891" t="s">
        <v>3444</v>
      </c>
      <c r="P2891" t="s">
        <v>6006</v>
      </c>
      <c r="Q2891" t="s">
        <v>747</v>
      </c>
      <c r="R2891" t="s">
        <v>79</v>
      </c>
      <c r="S2891" t="s">
        <v>40</v>
      </c>
      <c r="T2891" t="s">
        <v>748</v>
      </c>
      <c r="U2891" t="s">
        <v>100</v>
      </c>
      <c r="V2891" t="s">
        <v>80</v>
      </c>
      <c r="W2891">
        <v>83500</v>
      </c>
      <c r="X2891" t="s">
        <v>81</v>
      </c>
      <c r="Y2891">
        <v>20</v>
      </c>
      <c r="Z2891" t="s">
        <v>3445</v>
      </c>
      <c r="AA2891" t="s">
        <v>6007</v>
      </c>
      <c r="AB2891" t="s">
        <v>90</v>
      </c>
      <c r="AC2891" t="s">
        <v>84</v>
      </c>
      <c r="AD2891">
        <f>_xlfn.XLOOKUP(MIS[[#This Row],[TRADING SYMBOL]],[1]Sheet1!$D:$D,[1]Sheet1!$C:$C)</f>
        <v>99.8</v>
      </c>
      <c r="AE2891">
        <f>MIS[[#This Row],[OrderAverageTradedPrice]]*MIS[[#This Row],[OrderQuantity]]</f>
        <v>2600</v>
      </c>
      <c r="AF2891">
        <f>MIS[[#This Row],[LTP]]*MIS[[#This Row],[OrderQuantity]]</f>
        <v>1996</v>
      </c>
      <c r="AG2891">
        <f>IF(MIS[[#This Row],[OrderSide]]="SELL",MIS[[#This Row],[VALUE]]-MIS[[#This Row],[LIVE_VALUE]],MIS[[#This Row],[LIVE_VALUE]]-MIS[[#This Row],[VALUE]])</f>
        <v>-604</v>
      </c>
      <c r="AH2891" t="str" cm="1">
        <f t="array" ref="AH2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1" t="str">
        <f>MIS[[#This Row],[TRADING SYMBOL]]</f>
        <v>SENSEX2552083500CE</v>
      </c>
      <c r="AJ2891" t="str">
        <f>IF(RIGHT(MIS[[#This Row],[Main/Hedge]],4)="MAIN","MAIN","HEDGE")</f>
        <v>MAIN</v>
      </c>
      <c r="AK2891" t="str" cm="1">
        <f t="array" ref="AK2891">_xlfn._xlws.FILTER(Table4[Column1],ISNUMBER(SEARCH(Table4[Column1],MIS[[#This Row],[OrderUniqueIdentifier]])),"")</f>
        <v>MS</v>
      </c>
    </row>
    <row r="2892" spans="1:37" x14ac:dyDescent="0.25">
      <c r="A2892" t="s">
        <v>1555</v>
      </c>
      <c r="B2892" t="s">
        <v>1614</v>
      </c>
      <c r="C2892" t="s">
        <v>6795</v>
      </c>
      <c r="D2892" t="s">
        <v>72</v>
      </c>
      <c r="E2892" t="s">
        <v>3226</v>
      </c>
      <c r="F2892" t="s">
        <v>98</v>
      </c>
      <c r="G2892" t="s">
        <v>74</v>
      </c>
      <c r="H2892" t="s">
        <v>93</v>
      </c>
      <c r="I2892" t="s">
        <v>76</v>
      </c>
      <c r="J2892" t="s">
        <v>3475</v>
      </c>
      <c r="K2892">
        <v>20</v>
      </c>
      <c r="L2892" t="s">
        <v>77</v>
      </c>
      <c r="M2892" t="s">
        <v>78</v>
      </c>
      <c r="N2892" t="s">
        <v>3475</v>
      </c>
      <c r="O2892" t="s">
        <v>6006</v>
      </c>
      <c r="P2892" t="s">
        <v>6006</v>
      </c>
      <c r="Q2892" t="s">
        <v>3229</v>
      </c>
      <c r="R2892" t="s">
        <v>79</v>
      </c>
      <c r="S2892" t="s">
        <v>40</v>
      </c>
      <c r="T2892" t="s">
        <v>3230</v>
      </c>
      <c r="U2892" t="s">
        <v>100</v>
      </c>
      <c r="V2892" t="s">
        <v>80</v>
      </c>
      <c r="W2892">
        <v>81300</v>
      </c>
      <c r="X2892" t="s">
        <v>85</v>
      </c>
      <c r="Y2892">
        <v>20</v>
      </c>
      <c r="Z2892" t="s">
        <v>6007</v>
      </c>
      <c r="AA2892" t="s">
        <v>6007</v>
      </c>
      <c r="AB2892" t="s">
        <v>107</v>
      </c>
      <c r="AC2892" t="s">
        <v>84</v>
      </c>
      <c r="AD2892">
        <f>_xlfn.XLOOKUP(MIS[[#This Row],[TRADING SYMBOL]],[1]Sheet1!$D:$D,[1]Sheet1!$C:$C)</f>
        <v>124</v>
      </c>
      <c r="AE2892">
        <f>MIS[[#This Row],[OrderAverageTradedPrice]]*MIS[[#This Row],[OrderQuantity]]</f>
        <v>4097</v>
      </c>
      <c r="AF2892">
        <f>MIS[[#This Row],[LTP]]*MIS[[#This Row],[OrderQuantity]]</f>
        <v>2480</v>
      </c>
      <c r="AG2892">
        <f>IF(MIS[[#This Row],[OrderSide]]="SELL",MIS[[#This Row],[VALUE]]-MIS[[#This Row],[LIVE_VALUE]],MIS[[#This Row],[LIVE_VALUE]]-MIS[[#This Row],[VALUE]])</f>
        <v>-1617</v>
      </c>
      <c r="AH2892" t="str" cm="1">
        <f t="array" ref="AH2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2" t="str">
        <f>MIS[[#This Row],[TRADING SYMBOL]]</f>
        <v>SENSEX2552081300PE</v>
      </c>
      <c r="AJ2892" t="str">
        <f>IF(RIGHT(MIS[[#This Row],[Main/Hedge]],4)="MAIN","MAIN","HEDGE")</f>
        <v>MAIN</v>
      </c>
      <c r="AK2892" t="str" cm="1">
        <f t="array" ref="AK2892">_xlfn._xlws.FILTER(Table4[Column1],ISNUMBER(SEARCH(Table4[Column1],MIS[[#This Row],[OrderUniqueIdentifier]])),"")</f>
        <v>MS</v>
      </c>
    </row>
    <row r="2893" spans="1:37" x14ac:dyDescent="0.25">
      <c r="A2893" t="s">
        <v>1555</v>
      </c>
      <c r="B2893" t="s">
        <v>1614</v>
      </c>
      <c r="C2893" t="s">
        <v>6796</v>
      </c>
      <c r="D2893" t="s">
        <v>72</v>
      </c>
      <c r="E2893" t="s">
        <v>120</v>
      </c>
      <c r="F2893" t="s">
        <v>98</v>
      </c>
      <c r="G2893" t="s">
        <v>74</v>
      </c>
      <c r="H2893" t="s">
        <v>93</v>
      </c>
      <c r="I2893" t="s">
        <v>76</v>
      </c>
      <c r="J2893" t="s">
        <v>6655</v>
      </c>
      <c r="K2893">
        <v>20</v>
      </c>
      <c r="L2893" t="s">
        <v>77</v>
      </c>
      <c r="M2893" t="s">
        <v>78</v>
      </c>
      <c r="N2893" t="s">
        <v>6655</v>
      </c>
      <c r="O2893" t="s">
        <v>6006</v>
      </c>
      <c r="P2893" t="s">
        <v>6006</v>
      </c>
      <c r="Q2893" t="s">
        <v>121</v>
      </c>
      <c r="R2893" t="s">
        <v>79</v>
      </c>
      <c r="S2893" t="s">
        <v>40</v>
      </c>
      <c r="T2893" t="s">
        <v>122</v>
      </c>
      <c r="U2893" t="s">
        <v>100</v>
      </c>
      <c r="V2893" t="s">
        <v>80</v>
      </c>
      <c r="W2893">
        <v>81100</v>
      </c>
      <c r="X2893" t="s">
        <v>85</v>
      </c>
      <c r="Y2893">
        <v>20</v>
      </c>
      <c r="Z2893" t="s">
        <v>6007</v>
      </c>
      <c r="AA2893" t="s">
        <v>6007</v>
      </c>
      <c r="AB2893" t="s">
        <v>107</v>
      </c>
      <c r="AC2893" t="s">
        <v>84</v>
      </c>
      <c r="AD2893">
        <f>_xlfn.XLOOKUP(MIS[[#This Row],[TRADING SYMBOL]],[1]Sheet1!$D:$D,[1]Sheet1!$C:$C)</f>
        <v>100.2</v>
      </c>
      <c r="AE2893">
        <f>MIS[[#This Row],[OrderAverageTradedPrice]]*MIS[[#This Row],[OrderQuantity]]</f>
        <v>3399</v>
      </c>
      <c r="AF2893">
        <f>MIS[[#This Row],[LTP]]*MIS[[#This Row],[OrderQuantity]]</f>
        <v>2004</v>
      </c>
      <c r="AG2893">
        <f>IF(MIS[[#This Row],[OrderSide]]="SELL",MIS[[#This Row],[VALUE]]-MIS[[#This Row],[LIVE_VALUE]],MIS[[#This Row],[LIVE_VALUE]]-MIS[[#This Row],[VALUE]])</f>
        <v>-1395</v>
      </c>
      <c r="AH2893" t="str" cm="1">
        <f t="array" ref="AH2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3" t="str">
        <f>MIS[[#This Row],[TRADING SYMBOL]]</f>
        <v>SENSEX2552081100PE</v>
      </c>
      <c r="AJ2893" t="str">
        <f>IF(RIGHT(MIS[[#This Row],[Main/Hedge]],4)="MAIN","MAIN","HEDGE")</f>
        <v>MAIN</v>
      </c>
      <c r="AK2893" t="str" cm="1">
        <f t="array" ref="AK2893">_xlfn._xlws.FILTER(Table4[Column1],ISNUMBER(SEARCH(Table4[Column1],MIS[[#This Row],[OrderUniqueIdentifier]])),"")</f>
        <v>MS</v>
      </c>
    </row>
    <row r="2894" spans="1:37" x14ac:dyDescent="0.25">
      <c r="A2894" t="s">
        <v>1555</v>
      </c>
      <c r="B2894" t="s">
        <v>1623</v>
      </c>
      <c r="C2894" t="s">
        <v>6817</v>
      </c>
      <c r="D2894" t="s">
        <v>72</v>
      </c>
      <c r="E2894" t="s">
        <v>126</v>
      </c>
      <c r="F2894" t="s">
        <v>98</v>
      </c>
      <c r="G2894" t="s">
        <v>74</v>
      </c>
      <c r="H2894" t="s">
        <v>93</v>
      </c>
      <c r="I2894" t="s">
        <v>76</v>
      </c>
      <c r="J2894" t="s">
        <v>3656</v>
      </c>
      <c r="K2894">
        <v>20</v>
      </c>
      <c r="L2894" t="s">
        <v>77</v>
      </c>
      <c r="M2894" t="s">
        <v>78</v>
      </c>
      <c r="N2894" t="s">
        <v>3656</v>
      </c>
      <c r="O2894" t="s">
        <v>3444</v>
      </c>
      <c r="P2894" t="s">
        <v>6006</v>
      </c>
      <c r="Q2894" t="s">
        <v>127</v>
      </c>
      <c r="R2894" t="s">
        <v>79</v>
      </c>
      <c r="S2894" t="s">
        <v>40</v>
      </c>
      <c r="T2894" t="s">
        <v>128</v>
      </c>
      <c r="U2894" t="s">
        <v>100</v>
      </c>
      <c r="V2894" t="s">
        <v>80</v>
      </c>
      <c r="W2894">
        <v>83300</v>
      </c>
      <c r="X2894" t="s">
        <v>81</v>
      </c>
      <c r="Y2894">
        <v>20</v>
      </c>
      <c r="Z2894" t="s">
        <v>3445</v>
      </c>
      <c r="AA2894" t="s">
        <v>6007</v>
      </c>
      <c r="AB2894" t="s">
        <v>90</v>
      </c>
      <c r="AC2894" t="s">
        <v>84</v>
      </c>
      <c r="AD2894">
        <f>_xlfn.XLOOKUP(MIS[[#This Row],[TRADING SYMBOL]],[1]Sheet1!$D:$D,[1]Sheet1!$C:$C)</f>
        <v>130.19999999999999</v>
      </c>
      <c r="AE2894">
        <f>MIS[[#This Row],[OrderAverageTradedPrice]]*MIS[[#This Row],[OrderQuantity]]</f>
        <v>3366</v>
      </c>
      <c r="AF2894">
        <f>MIS[[#This Row],[LTP]]*MIS[[#This Row],[OrderQuantity]]</f>
        <v>2604</v>
      </c>
      <c r="AG2894">
        <f>IF(MIS[[#This Row],[OrderSide]]="SELL",MIS[[#This Row],[VALUE]]-MIS[[#This Row],[LIVE_VALUE]],MIS[[#This Row],[LIVE_VALUE]]-MIS[[#This Row],[VALUE]])</f>
        <v>-762</v>
      </c>
      <c r="AH2894" t="str" cm="1">
        <f t="array" ref="AH2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4" t="str">
        <f>MIS[[#This Row],[TRADING SYMBOL]]</f>
        <v>SENSEX2552083300CE</v>
      </c>
      <c r="AJ2894" t="str">
        <f>IF(RIGHT(MIS[[#This Row],[Main/Hedge]],4)="MAIN","MAIN","HEDGE")</f>
        <v>MAIN</v>
      </c>
      <c r="AK2894" t="str" cm="1">
        <f t="array" ref="AK2894">_xlfn._xlws.FILTER(Table4[Column1],ISNUMBER(SEARCH(Table4[Column1],MIS[[#This Row],[OrderUniqueIdentifier]])),"")</f>
        <v>MS</v>
      </c>
    </row>
    <row r="2895" spans="1:37" x14ac:dyDescent="0.25">
      <c r="A2895" t="s">
        <v>1555</v>
      </c>
      <c r="B2895" t="s">
        <v>1623</v>
      </c>
      <c r="C2895" t="s">
        <v>6818</v>
      </c>
      <c r="D2895" t="s">
        <v>72</v>
      </c>
      <c r="E2895" t="s">
        <v>211</v>
      </c>
      <c r="F2895" t="s">
        <v>98</v>
      </c>
      <c r="G2895" t="s">
        <v>74</v>
      </c>
      <c r="H2895" t="s">
        <v>93</v>
      </c>
      <c r="I2895" t="s">
        <v>76</v>
      </c>
      <c r="J2895" t="s">
        <v>4092</v>
      </c>
      <c r="K2895">
        <v>20</v>
      </c>
      <c r="L2895" t="s">
        <v>77</v>
      </c>
      <c r="M2895" t="s">
        <v>78</v>
      </c>
      <c r="N2895" t="s">
        <v>4092</v>
      </c>
      <c r="O2895" t="s">
        <v>6006</v>
      </c>
      <c r="P2895" t="s">
        <v>6006</v>
      </c>
      <c r="Q2895" t="s">
        <v>213</v>
      </c>
      <c r="R2895" t="s">
        <v>79</v>
      </c>
      <c r="S2895" t="s">
        <v>40</v>
      </c>
      <c r="T2895" t="s">
        <v>214</v>
      </c>
      <c r="U2895" t="s">
        <v>100</v>
      </c>
      <c r="V2895" t="s">
        <v>80</v>
      </c>
      <c r="W2895">
        <v>83400</v>
      </c>
      <c r="X2895" t="s">
        <v>81</v>
      </c>
      <c r="Y2895">
        <v>20</v>
      </c>
      <c r="Z2895" t="s">
        <v>6007</v>
      </c>
      <c r="AA2895" t="s">
        <v>6007</v>
      </c>
      <c r="AB2895" t="s">
        <v>90</v>
      </c>
      <c r="AC2895" t="s">
        <v>84</v>
      </c>
      <c r="AD2895">
        <f>_xlfn.XLOOKUP(MIS[[#This Row],[TRADING SYMBOL]],[1]Sheet1!$D:$D,[1]Sheet1!$C:$C)</f>
        <v>114.3</v>
      </c>
      <c r="AE2895">
        <f>MIS[[#This Row],[OrderAverageTradedPrice]]*MIS[[#This Row],[OrderQuantity]]</f>
        <v>2941</v>
      </c>
      <c r="AF2895">
        <f>MIS[[#This Row],[LTP]]*MIS[[#This Row],[OrderQuantity]]</f>
        <v>2286</v>
      </c>
      <c r="AG2895">
        <f>IF(MIS[[#This Row],[OrderSide]]="SELL",MIS[[#This Row],[VALUE]]-MIS[[#This Row],[LIVE_VALUE]],MIS[[#This Row],[LIVE_VALUE]]-MIS[[#This Row],[VALUE]])</f>
        <v>-655</v>
      </c>
      <c r="AH2895" t="str" cm="1">
        <f t="array" ref="AH2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5" t="str">
        <f>MIS[[#This Row],[TRADING SYMBOL]]</f>
        <v>SENSEX2552083400CE</v>
      </c>
      <c r="AJ2895" t="str">
        <f>IF(RIGHT(MIS[[#This Row],[Main/Hedge]],4)="MAIN","MAIN","HEDGE")</f>
        <v>MAIN</v>
      </c>
      <c r="AK2895" t="str" cm="1">
        <f t="array" ref="AK2895">_xlfn._xlws.FILTER(Table4[Column1],ISNUMBER(SEARCH(Table4[Column1],MIS[[#This Row],[OrderUniqueIdentifier]])),"")</f>
        <v>MS</v>
      </c>
    </row>
    <row r="2896" spans="1:37" x14ac:dyDescent="0.25">
      <c r="A2896" t="s">
        <v>1555</v>
      </c>
      <c r="B2896" t="s">
        <v>1623</v>
      </c>
      <c r="C2896" t="s">
        <v>6819</v>
      </c>
      <c r="D2896" t="s">
        <v>72</v>
      </c>
      <c r="E2896" t="s">
        <v>744</v>
      </c>
      <c r="F2896" t="s">
        <v>98</v>
      </c>
      <c r="G2896" t="s">
        <v>74</v>
      </c>
      <c r="H2896" t="s">
        <v>93</v>
      </c>
      <c r="I2896" t="s">
        <v>76</v>
      </c>
      <c r="J2896" t="s">
        <v>6010</v>
      </c>
      <c r="K2896">
        <v>20</v>
      </c>
      <c r="L2896" t="s">
        <v>77</v>
      </c>
      <c r="M2896" t="s">
        <v>78</v>
      </c>
      <c r="N2896" t="s">
        <v>6010</v>
      </c>
      <c r="O2896" t="s">
        <v>6006</v>
      </c>
      <c r="P2896" t="s">
        <v>6006</v>
      </c>
      <c r="Q2896" t="s">
        <v>747</v>
      </c>
      <c r="R2896" t="s">
        <v>79</v>
      </c>
      <c r="S2896" t="s">
        <v>40</v>
      </c>
      <c r="T2896" t="s">
        <v>748</v>
      </c>
      <c r="U2896" t="s">
        <v>100</v>
      </c>
      <c r="V2896" t="s">
        <v>80</v>
      </c>
      <c r="W2896">
        <v>83500</v>
      </c>
      <c r="X2896" t="s">
        <v>81</v>
      </c>
      <c r="Y2896">
        <v>20</v>
      </c>
      <c r="Z2896" t="s">
        <v>6007</v>
      </c>
      <c r="AA2896" t="s">
        <v>6007</v>
      </c>
      <c r="AB2896" t="s">
        <v>90</v>
      </c>
      <c r="AC2896" t="s">
        <v>84</v>
      </c>
      <c r="AD2896">
        <f>_xlfn.XLOOKUP(MIS[[#This Row],[TRADING SYMBOL]],[1]Sheet1!$D:$D,[1]Sheet1!$C:$C)</f>
        <v>99.8</v>
      </c>
      <c r="AE2896">
        <f>MIS[[#This Row],[OrderAverageTradedPrice]]*MIS[[#This Row],[OrderQuantity]]</f>
        <v>2558</v>
      </c>
      <c r="AF2896">
        <f>MIS[[#This Row],[LTP]]*MIS[[#This Row],[OrderQuantity]]</f>
        <v>1996</v>
      </c>
      <c r="AG2896">
        <f>IF(MIS[[#This Row],[OrderSide]]="SELL",MIS[[#This Row],[VALUE]]-MIS[[#This Row],[LIVE_VALUE]],MIS[[#This Row],[LIVE_VALUE]]-MIS[[#This Row],[VALUE]])</f>
        <v>-562</v>
      </c>
      <c r="AH2896" t="str" cm="1">
        <f t="array" ref="AH2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6" t="str">
        <f>MIS[[#This Row],[TRADING SYMBOL]]</f>
        <v>SENSEX2552083500CE</v>
      </c>
      <c r="AJ2896" t="str">
        <f>IF(RIGHT(MIS[[#This Row],[Main/Hedge]],4)="MAIN","MAIN","HEDGE")</f>
        <v>MAIN</v>
      </c>
      <c r="AK2896" t="str" cm="1">
        <f t="array" ref="AK2896">_xlfn._xlws.FILTER(Table4[Column1],ISNUMBER(SEARCH(Table4[Column1],MIS[[#This Row],[OrderUniqueIdentifier]])),"")</f>
        <v>MS</v>
      </c>
    </row>
    <row r="2897" spans="1:37" x14ac:dyDescent="0.25">
      <c r="A2897" t="s">
        <v>1555</v>
      </c>
      <c r="B2897" t="s">
        <v>1631</v>
      </c>
      <c r="C2897" t="s">
        <v>6851</v>
      </c>
      <c r="D2897" t="s">
        <v>72</v>
      </c>
      <c r="E2897" t="s">
        <v>120</v>
      </c>
      <c r="F2897" t="s">
        <v>98</v>
      </c>
      <c r="G2897" t="s">
        <v>74</v>
      </c>
      <c r="H2897" t="s">
        <v>93</v>
      </c>
      <c r="I2897" t="s">
        <v>76</v>
      </c>
      <c r="J2897" t="s">
        <v>433</v>
      </c>
      <c r="K2897">
        <v>120</v>
      </c>
      <c r="L2897" t="s">
        <v>77</v>
      </c>
      <c r="M2897" t="s">
        <v>78</v>
      </c>
      <c r="N2897" t="s">
        <v>6852</v>
      </c>
      <c r="O2897" t="s">
        <v>3444</v>
      </c>
      <c r="P2897" t="s">
        <v>6006</v>
      </c>
      <c r="Q2897" t="s">
        <v>121</v>
      </c>
      <c r="R2897" t="s">
        <v>79</v>
      </c>
      <c r="S2897" t="s">
        <v>40</v>
      </c>
      <c r="T2897" t="s">
        <v>122</v>
      </c>
      <c r="U2897" t="s">
        <v>100</v>
      </c>
      <c r="V2897" t="s">
        <v>80</v>
      </c>
      <c r="W2897">
        <v>81100</v>
      </c>
      <c r="X2897" t="s">
        <v>85</v>
      </c>
      <c r="Y2897">
        <v>120</v>
      </c>
      <c r="Z2897" t="s">
        <v>3445</v>
      </c>
      <c r="AA2897" t="s">
        <v>6007</v>
      </c>
      <c r="AB2897" t="s">
        <v>107</v>
      </c>
      <c r="AC2897" t="s">
        <v>84</v>
      </c>
      <c r="AD2897">
        <f>_xlfn.XLOOKUP(MIS[[#This Row],[TRADING SYMBOL]],[1]Sheet1!$D:$D,[1]Sheet1!$C:$C)</f>
        <v>100.2</v>
      </c>
      <c r="AE2897">
        <f>MIS[[#This Row],[OrderAverageTradedPrice]]*MIS[[#This Row],[OrderQuantity]]</f>
        <v>20434.99999999992</v>
      </c>
      <c r="AF2897">
        <f>MIS[[#This Row],[LTP]]*MIS[[#This Row],[OrderQuantity]]</f>
        <v>12024</v>
      </c>
      <c r="AG2897">
        <f>IF(MIS[[#This Row],[OrderSide]]="SELL",MIS[[#This Row],[VALUE]]-MIS[[#This Row],[LIVE_VALUE]],MIS[[#This Row],[LIVE_VALUE]]-MIS[[#This Row],[VALUE]])</f>
        <v>-8410.99999999992</v>
      </c>
      <c r="AH2897" t="str" cm="1">
        <f t="array" ref="AH2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7" t="str">
        <f>MIS[[#This Row],[TRADING SYMBOL]]</f>
        <v>SENSEX2552081100PE</v>
      </c>
      <c r="AJ2897" t="str">
        <f>IF(RIGHT(MIS[[#This Row],[Main/Hedge]],4)="MAIN","MAIN","HEDGE")</f>
        <v>MAIN</v>
      </c>
      <c r="AK2897" t="str" cm="1">
        <f t="array" ref="AK2897">_xlfn._xlws.FILTER(Table4[Column1],ISNUMBER(SEARCH(Table4[Column1],MIS[[#This Row],[OrderUniqueIdentifier]])),"")</f>
        <v>MS</v>
      </c>
    </row>
    <row r="2898" spans="1:37" x14ac:dyDescent="0.25">
      <c r="A2898" t="s">
        <v>1555</v>
      </c>
      <c r="B2898" t="s">
        <v>1631</v>
      </c>
      <c r="C2898" t="s">
        <v>6853</v>
      </c>
      <c r="D2898" t="s">
        <v>72</v>
      </c>
      <c r="E2898" t="s">
        <v>172</v>
      </c>
      <c r="F2898" t="s">
        <v>98</v>
      </c>
      <c r="G2898" t="s">
        <v>74</v>
      </c>
      <c r="H2898" t="s">
        <v>93</v>
      </c>
      <c r="I2898" t="s">
        <v>76</v>
      </c>
      <c r="J2898" t="s">
        <v>367</v>
      </c>
      <c r="K2898">
        <v>120</v>
      </c>
      <c r="L2898" t="s">
        <v>77</v>
      </c>
      <c r="M2898" t="s">
        <v>78</v>
      </c>
      <c r="N2898" t="s">
        <v>6854</v>
      </c>
      <c r="O2898" t="s">
        <v>3444</v>
      </c>
      <c r="P2898" t="s">
        <v>6006</v>
      </c>
      <c r="Q2898" t="s">
        <v>173</v>
      </c>
      <c r="R2898" t="s">
        <v>79</v>
      </c>
      <c r="S2898" t="s">
        <v>40</v>
      </c>
      <c r="T2898" t="s">
        <v>174</v>
      </c>
      <c r="U2898" t="s">
        <v>100</v>
      </c>
      <c r="V2898" t="s">
        <v>80</v>
      </c>
      <c r="W2898">
        <v>81200</v>
      </c>
      <c r="X2898" t="s">
        <v>85</v>
      </c>
      <c r="Y2898">
        <v>120</v>
      </c>
      <c r="Z2898" t="s">
        <v>3445</v>
      </c>
      <c r="AA2898" t="s">
        <v>6007</v>
      </c>
      <c r="AB2898" t="s">
        <v>107</v>
      </c>
      <c r="AC2898" t="s">
        <v>84</v>
      </c>
      <c r="AD2898">
        <f>_xlfn.XLOOKUP(MIS[[#This Row],[TRADING SYMBOL]],[1]Sheet1!$D:$D,[1]Sheet1!$C:$C)</f>
        <v>110.75</v>
      </c>
      <c r="AE2898">
        <f>MIS[[#This Row],[OrderAverageTradedPrice]]*MIS[[#This Row],[OrderQuantity]]</f>
        <v>22413.99999999996</v>
      </c>
      <c r="AF2898">
        <f>MIS[[#This Row],[LTP]]*MIS[[#This Row],[OrderQuantity]]</f>
        <v>13290</v>
      </c>
      <c r="AG2898">
        <f>IF(MIS[[#This Row],[OrderSide]]="SELL",MIS[[#This Row],[VALUE]]-MIS[[#This Row],[LIVE_VALUE]],MIS[[#This Row],[LIVE_VALUE]]-MIS[[#This Row],[VALUE]])</f>
        <v>-9123.99999999996</v>
      </c>
      <c r="AH2898" t="str" cm="1">
        <f t="array" ref="AH2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8" t="str">
        <f>MIS[[#This Row],[TRADING SYMBOL]]</f>
        <v>SENSEX2552081200PE</v>
      </c>
      <c r="AJ2898" t="str">
        <f>IF(RIGHT(MIS[[#This Row],[Main/Hedge]],4)="MAIN","MAIN","HEDGE")</f>
        <v>MAIN</v>
      </c>
      <c r="AK2898" t="str" cm="1">
        <f t="array" ref="AK2898">_xlfn._xlws.FILTER(Table4[Column1],ISNUMBER(SEARCH(Table4[Column1],MIS[[#This Row],[OrderUniqueIdentifier]])),"")</f>
        <v>MS</v>
      </c>
    </row>
    <row r="2899" spans="1:37" x14ac:dyDescent="0.25">
      <c r="A2899" t="s">
        <v>1555</v>
      </c>
      <c r="B2899" t="s">
        <v>1665</v>
      </c>
      <c r="C2899" t="s">
        <v>6981</v>
      </c>
      <c r="D2899" t="s">
        <v>72</v>
      </c>
      <c r="E2899" t="s">
        <v>126</v>
      </c>
      <c r="F2899" t="s">
        <v>98</v>
      </c>
      <c r="G2899" t="s">
        <v>74</v>
      </c>
      <c r="H2899" t="s">
        <v>93</v>
      </c>
      <c r="I2899" t="s">
        <v>76</v>
      </c>
      <c r="J2899" t="s">
        <v>3376</v>
      </c>
      <c r="K2899">
        <v>20</v>
      </c>
      <c r="L2899" t="s">
        <v>77</v>
      </c>
      <c r="M2899" t="s">
        <v>78</v>
      </c>
      <c r="N2899" t="s">
        <v>3376</v>
      </c>
      <c r="O2899" t="s">
        <v>3444</v>
      </c>
      <c r="P2899" t="s">
        <v>6006</v>
      </c>
      <c r="Q2899" t="s">
        <v>127</v>
      </c>
      <c r="R2899" t="s">
        <v>79</v>
      </c>
      <c r="S2899" t="s">
        <v>40</v>
      </c>
      <c r="T2899" t="s">
        <v>128</v>
      </c>
      <c r="U2899" t="s">
        <v>100</v>
      </c>
      <c r="V2899" t="s">
        <v>80</v>
      </c>
      <c r="W2899">
        <v>83300</v>
      </c>
      <c r="X2899" t="s">
        <v>81</v>
      </c>
      <c r="Y2899">
        <v>20</v>
      </c>
      <c r="Z2899" t="s">
        <v>3445</v>
      </c>
      <c r="AA2899" t="s">
        <v>6007</v>
      </c>
      <c r="AB2899" t="s">
        <v>90</v>
      </c>
      <c r="AC2899" t="s">
        <v>84</v>
      </c>
      <c r="AD2899">
        <f>_xlfn.XLOOKUP(MIS[[#This Row],[TRADING SYMBOL]],[1]Sheet1!$D:$D,[1]Sheet1!$C:$C)</f>
        <v>130.19999999999999</v>
      </c>
      <c r="AE2899">
        <f>MIS[[#This Row],[OrderAverageTradedPrice]]*MIS[[#This Row],[OrderQuantity]]</f>
        <v>3360</v>
      </c>
      <c r="AF2899">
        <f>MIS[[#This Row],[LTP]]*MIS[[#This Row],[OrderQuantity]]</f>
        <v>2604</v>
      </c>
      <c r="AG2899">
        <f>IF(MIS[[#This Row],[OrderSide]]="SELL",MIS[[#This Row],[VALUE]]-MIS[[#This Row],[LIVE_VALUE]],MIS[[#This Row],[LIVE_VALUE]]-MIS[[#This Row],[VALUE]])</f>
        <v>-756</v>
      </c>
      <c r="AH2899" t="str" cm="1">
        <f t="array" ref="AH2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9" t="str">
        <f>MIS[[#This Row],[TRADING SYMBOL]]</f>
        <v>SENSEX2552083300CE</v>
      </c>
      <c r="AJ2899" t="str">
        <f>IF(RIGHT(MIS[[#This Row],[Main/Hedge]],4)="MAIN","MAIN","HEDGE")</f>
        <v>MAIN</v>
      </c>
      <c r="AK2899" t="str" cm="1">
        <f t="array" ref="AK2899">_xlfn._xlws.FILTER(Table4[Column1],ISNUMBER(SEARCH(Table4[Column1],MIS[[#This Row],[OrderUniqueIdentifier]])),"")</f>
        <v>MS</v>
      </c>
    </row>
    <row r="2900" spans="1:37" x14ac:dyDescent="0.25">
      <c r="A2900" t="s">
        <v>1555</v>
      </c>
      <c r="B2900" t="s">
        <v>1665</v>
      </c>
      <c r="C2900" t="s">
        <v>6982</v>
      </c>
      <c r="D2900" t="s">
        <v>72</v>
      </c>
      <c r="E2900" t="s">
        <v>211</v>
      </c>
      <c r="F2900" t="s">
        <v>98</v>
      </c>
      <c r="G2900" t="s">
        <v>74</v>
      </c>
      <c r="H2900" t="s">
        <v>93</v>
      </c>
      <c r="I2900" t="s">
        <v>76</v>
      </c>
      <c r="J2900" t="s">
        <v>5574</v>
      </c>
      <c r="K2900">
        <v>20</v>
      </c>
      <c r="L2900" t="s">
        <v>77</v>
      </c>
      <c r="M2900" t="s">
        <v>78</v>
      </c>
      <c r="N2900" t="s">
        <v>5574</v>
      </c>
      <c r="O2900" t="s">
        <v>3444</v>
      </c>
      <c r="P2900" t="s">
        <v>6006</v>
      </c>
      <c r="Q2900" t="s">
        <v>213</v>
      </c>
      <c r="R2900" t="s">
        <v>79</v>
      </c>
      <c r="S2900" t="s">
        <v>40</v>
      </c>
      <c r="T2900" t="s">
        <v>214</v>
      </c>
      <c r="U2900" t="s">
        <v>100</v>
      </c>
      <c r="V2900" t="s">
        <v>80</v>
      </c>
      <c r="W2900">
        <v>83400</v>
      </c>
      <c r="X2900" t="s">
        <v>81</v>
      </c>
      <c r="Y2900">
        <v>20</v>
      </c>
      <c r="Z2900" t="s">
        <v>3445</v>
      </c>
      <c r="AA2900" t="s">
        <v>6007</v>
      </c>
      <c r="AB2900" t="s">
        <v>90</v>
      </c>
      <c r="AC2900" t="s">
        <v>84</v>
      </c>
      <c r="AD2900">
        <f>_xlfn.XLOOKUP(MIS[[#This Row],[TRADING SYMBOL]],[1]Sheet1!$D:$D,[1]Sheet1!$C:$C)</f>
        <v>114.3</v>
      </c>
      <c r="AE2900">
        <f>MIS[[#This Row],[OrderAverageTradedPrice]]*MIS[[#This Row],[OrderQuantity]]</f>
        <v>2957</v>
      </c>
      <c r="AF2900">
        <f>MIS[[#This Row],[LTP]]*MIS[[#This Row],[OrderQuantity]]</f>
        <v>2286</v>
      </c>
      <c r="AG2900">
        <f>IF(MIS[[#This Row],[OrderSide]]="SELL",MIS[[#This Row],[VALUE]]-MIS[[#This Row],[LIVE_VALUE]],MIS[[#This Row],[LIVE_VALUE]]-MIS[[#This Row],[VALUE]])</f>
        <v>-671</v>
      </c>
      <c r="AH2900" t="str" cm="1">
        <f t="array" ref="AH2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0" t="str">
        <f>MIS[[#This Row],[TRADING SYMBOL]]</f>
        <v>SENSEX2552083400CE</v>
      </c>
      <c r="AJ2900" t="str">
        <f>IF(RIGHT(MIS[[#This Row],[Main/Hedge]],4)="MAIN","MAIN","HEDGE")</f>
        <v>MAIN</v>
      </c>
      <c r="AK2900" t="str" cm="1">
        <f t="array" ref="AK2900">_xlfn._xlws.FILTER(Table4[Column1],ISNUMBER(SEARCH(Table4[Column1],MIS[[#This Row],[OrderUniqueIdentifier]])),"")</f>
        <v>MS</v>
      </c>
    </row>
    <row r="2901" spans="1:37" x14ac:dyDescent="0.25">
      <c r="A2901" t="s">
        <v>1555</v>
      </c>
      <c r="B2901" t="s">
        <v>1665</v>
      </c>
      <c r="C2901" t="s">
        <v>6983</v>
      </c>
      <c r="D2901" t="s">
        <v>72</v>
      </c>
      <c r="E2901" t="s">
        <v>744</v>
      </c>
      <c r="F2901" t="s">
        <v>98</v>
      </c>
      <c r="G2901" t="s">
        <v>74</v>
      </c>
      <c r="H2901" t="s">
        <v>93</v>
      </c>
      <c r="I2901" t="s">
        <v>76</v>
      </c>
      <c r="J2901" t="s">
        <v>4181</v>
      </c>
      <c r="K2901">
        <v>20</v>
      </c>
      <c r="L2901" t="s">
        <v>77</v>
      </c>
      <c r="M2901" t="s">
        <v>78</v>
      </c>
      <c r="N2901" t="s">
        <v>4181</v>
      </c>
      <c r="O2901" t="s">
        <v>6006</v>
      </c>
      <c r="P2901" t="s">
        <v>6006</v>
      </c>
      <c r="Q2901" t="s">
        <v>747</v>
      </c>
      <c r="R2901" t="s">
        <v>79</v>
      </c>
      <c r="S2901" t="s">
        <v>40</v>
      </c>
      <c r="T2901" t="s">
        <v>748</v>
      </c>
      <c r="U2901" t="s">
        <v>100</v>
      </c>
      <c r="V2901" t="s">
        <v>80</v>
      </c>
      <c r="W2901">
        <v>83500</v>
      </c>
      <c r="X2901" t="s">
        <v>81</v>
      </c>
      <c r="Y2901">
        <v>20</v>
      </c>
      <c r="Z2901" t="s">
        <v>6007</v>
      </c>
      <c r="AA2901" t="s">
        <v>6007</v>
      </c>
      <c r="AB2901" t="s">
        <v>90</v>
      </c>
      <c r="AC2901" t="s">
        <v>84</v>
      </c>
      <c r="AD2901">
        <f>_xlfn.XLOOKUP(MIS[[#This Row],[TRADING SYMBOL]],[1]Sheet1!$D:$D,[1]Sheet1!$C:$C)</f>
        <v>99.8</v>
      </c>
      <c r="AE2901">
        <f>MIS[[#This Row],[OrderAverageTradedPrice]]*MIS[[#This Row],[OrderQuantity]]</f>
        <v>2581</v>
      </c>
      <c r="AF2901">
        <f>MIS[[#This Row],[LTP]]*MIS[[#This Row],[OrderQuantity]]</f>
        <v>1996</v>
      </c>
      <c r="AG2901">
        <f>IF(MIS[[#This Row],[OrderSide]]="SELL",MIS[[#This Row],[VALUE]]-MIS[[#This Row],[LIVE_VALUE]],MIS[[#This Row],[LIVE_VALUE]]-MIS[[#This Row],[VALUE]])</f>
        <v>-585</v>
      </c>
      <c r="AH2901" t="str" cm="1">
        <f t="array" ref="AH2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1" t="str">
        <f>MIS[[#This Row],[TRADING SYMBOL]]</f>
        <v>SENSEX2552083500CE</v>
      </c>
      <c r="AJ2901" t="str">
        <f>IF(RIGHT(MIS[[#This Row],[Main/Hedge]],4)="MAIN","MAIN","HEDGE")</f>
        <v>MAIN</v>
      </c>
      <c r="AK2901" t="str" cm="1">
        <f t="array" ref="AK2901">_xlfn._xlws.FILTER(Table4[Column1],ISNUMBER(SEARCH(Table4[Column1],MIS[[#This Row],[OrderUniqueIdentifier]])),"")</f>
        <v>MS</v>
      </c>
    </row>
    <row r="2902" spans="1:37" x14ac:dyDescent="0.25">
      <c r="A2902" t="s">
        <v>1555</v>
      </c>
      <c r="B2902" t="s">
        <v>1665</v>
      </c>
      <c r="C2902" t="s">
        <v>6984</v>
      </c>
      <c r="D2902" t="s">
        <v>72</v>
      </c>
      <c r="E2902" t="s">
        <v>3226</v>
      </c>
      <c r="F2902" t="s">
        <v>98</v>
      </c>
      <c r="G2902" t="s">
        <v>74</v>
      </c>
      <c r="H2902" t="s">
        <v>93</v>
      </c>
      <c r="I2902" t="s">
        <v>76</v>
      </c>
      <c r="J2902" t="s">
        <v>6486</v>
      </c>
      <c r="K2902">
        <v>20</v>
      </c>
      <c r="L2902" t="s">
        <v>77</v>
      </c>
      <c r="M2902" t="s">
        <v>78</v>
      </c>
      <c r="N2902" t="s">
        <v>6486</v>
      </c>
      <c r="O2902" t="s">
        <v>6006</v>
      </c>
      <c r="P2902" t="s">
        <v>6006</v>
      </c>
      <c r="Q2902" t="s">
        <v>3229</v>
      </c>
      <c r="R2902" t="s">
        <v>79</v>
      </c>
      <c r="S2902" t="s">
        <v>40</v>
      </c>
      <c r="T2902" t="s">
        <v>3230</v>
      </c>
      <c r="U2902" t="s">
        <v>100</v>
      </c>
      <c r="V2902" t="s">
        <v>80</v>
      </c>
      <c r="W2902">
        <v>81300</v>
      </c>
      <c r="X2902" t="s">
        <v>85</v>
      </c>
      <c r="Y2902">
        <v>20</v>
      </c>
      <c r="Z2902" t="s">
        <v>6007</v>
      </c>
      <c r="AA2902" t="s">
        <v>6007</v>
      </c>
      <c r="AB2902" t="s">
        <v>107</v>
      </c>
      <c r="AC2902" t="s">
        <v>84</v>
      </c>
      <c r="AD2902">
        <f>_xlfn.XLOOKUP(MIS[[#This Row],[TRADING SYMBOL]],[1]Sheet1!$D:$D,[1]Sheet1!$C:$C)</f>
        <v>124</v>
      </c>
      <c r="AE2902">
        <f>MIS[[#This Row],[OrderAverageTradedPrice]]*MIS[[#This Row],[OrderQuantity]]</f>
        <v>4092</v>
      </c>
      <c r="AF2902">
        <f>MIS[[#This Row],[LTP]]*MIS[[#This Row],[OrderQuantity]]</f>
        <v>2480</v>
      </c>
      <c r="AG2902">
        <f>IF(MIS[[#This Row],[OrderSide]]="SELL",MIS[[#This Row],[VALUE]]-MIS[[#This Row],[LIVE_VALUE]],MIS[[#This Row],[LIVE_VALUE]]-MIS[[#This Row],[VALUE]])</f>
        <v>-1612</v>
      </c>
      <c r="AH2902" t="str" cm="1">
        <f t="array" ref="AH2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2" t="str">
        <f>MIS[[#This Row],[TRADING SYMBOL]]</f>
        <v>SENSEX2552081300PE</v>
      </c>
      <c r="AJ2902" t="str">
        <f>IF(RIGHT(MIS[[#This Row],[Main/Hedge]],4)="MAIN","MAIN","HEDGE")</f>
        <v>MAIN</v>
      </c>
      <c r="AK2902" t="str" cm="1">
        <f t="array" ref="AK2902">_xlfn._xlws.FILTER(Table4[Column1],ISNUMBER(SEARCH(Table4[Column1],MIS[[#This Row],[OrderUniqueIdentifier]])),"")</f>
        <v>MS</v>
      </c>
    </row>
    <row r="2903" spans="1:37" x14ac:dyDescent="0.25">
      <c r="A2903" t="s">
        <v>1555</v>
      </c>
      <c r="B2903" t="s">
        <v>1673</v>
      </c>
      <c r="C2903" t="s">
        <v>7000</v>
      </c>
      <c r="D2903" t="s">
        <v>72</v>
      </c>
      <c r="E2903" t="s">
        <v>126</v>
      </c>
      <c r="F2903" t="s">
        <v>98</v>
      </c>
      <c r="G2903" t="s">
        <v>74</v>
      </c>
      <c r="H2903" t="s">
        <v>93</v>
      </c>
      <c r="I2903" t="s">
        <v>76</v>
      </c>
      <c r="J2903" t="s">
        <v>5056</v>
      </c>
      <c r="K2903">
        <v>20</v>
      </c>
      <c r="L2903" t="s">
        <v>77</v>
      </c>
      <c r="M2903" t="s">
        <v>78</v>
      </c>
      <c r="N2903" t="s">
        <v>5056</v>
      </c>
      <c r="O2903" t="s">
        <v>6006</v>
      </c>
      <c r="P2903" t="s">
        <v>6006</v>
      </c>
      <c r="Q2903" t="s">
        <v>127</v>
      </c>
      <c r="R2903" t="s">
        <v>79</v>
      </c>
      <c r="S2903" t="s">
        <v>40</v>
      </c>
      <c r="T2903" t="s">
        <v>128</v>
      </c>
      <c r="U2903" t="s">
        <v>100</v>
      </c>
      <c r="V2903" t="s">
        <v>80</v>
      </c>
      <c r="W2903">
        <v>83300</v>
      </c>
      <c r="X2903" t="s">
        <v>81</v>
      </c>
      <c r="Y2903">
        <v>20</v>
      </c>
      <c r="Z2903" t="s">
        <v>6007</v>
      </c>
      <c r="AA2903" t="s">
        <v>6007</v>
      </c>
      <c r="AB2903" t="s">
        <v>90</v>
      </c>
      <c r="AC2903" t="s">
        <v>84</v>
      </c>
      <c r="AD2903">
        <f>_xlfn.XLOOKUP(MIS[[#This Row],[TRADING SYMBOL]],[1]Sheet1!$D:$D,[1]Sheet1!$C:$C)</f>
        <v>130.19999999999999</v>
      </c>
      <c r="AE2903">
        <f>MIS[[#This Row],[OrderAverageTradedPrice]]*MIS[[#This Row],[OrderQuantity]]</f>
        <v>3341</v>
      </c>
      <c r="AF2903">
        <f>MIS[[#This Row],[LTP]]*MIS[[#This Row],[OrderQuantity]]</f>
        <v>2604</v>
      </c>
      <c r="AG2903">
        <f>IF(MIS[[#This Row],[OrderSide]]="SELL",MIS[[#This Row],[VALUE]]-MIS[[#This Row],[LIVE_VALUE]],MIS[[#This Row],[LIVE_VALUE]]-MIS[[#This Row],[VALUE]])</f>
        <v>-737</v>
      </c>
      <c r="AH2903" t="str" cm="1">
        <f t="array" ref="AH2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3" t="str">
        <f>MIS[[#This Row],[TRADING SYMBOL]]</f>
        <v>SENSEX2552083300CE</v>
      </c>
      <c r="AJ2903" t="str">
        <f>IF(RIGHT(MIS[[#This Row],[Main/Hedge]],4)="MAIN","MAIN","HEDGE")</f>
        <v>MAIN</v>
      </c>
      <c r="AK2903" t="str" cm="1">
        <f t="array" ref="AK2903">_xlfn._xlws.FILTER(Table4[Column1],ISNUMBER(SEARCH(Table4[Column1],MIS[[#This Row],[OrderUniqueIdentifier]])),"")</f>
        <v>MS</v>
      </c>
    </row>
    <row r="2904" spans="1:37" x14ac:dyDescent="0.25">
      <c r="A2904" t="s">
        <v>1555</v>
      </c>
      <c r="B2904" t="s">
        <v>1673</v>
      </c>
      <c r="C2904" t="s">
        <v>7001</v>
      </c>
      <c r="D2904" t="s">
        <v>72</v>
      </c>
      <c r="E2904" t="s">
        <v>211</v>
      </c>
      <c r="F2904" t="s">
        <v>98</v>
      </c>
      <c r="G2904" t="s">
        <v>74</v>
      </c>
      <c r="H2904" t="s">
        <v>93</v>
      </c>
      <c r="I2904" t="s">
        <v>76</v>
      </c>
      <c r="J2904" t="s">
        <v>7002</v>
      </c>
      <c r="K2904">
        <v>20</v>
      </c>
      <c r="L2904" t="s">
        <v>77</v>
      </c>
      <c r="M2904" t="s">
        <v>78</v>
      </c>
      <c r="N2904" t="s">
        <v>7002</v>
      </c>
      <c r="O2904" t="s">
        <v>6006</v>
      </c>
      <c r="P2904" t="s">
        <v>6006</v>
      </c>
      <c r="Q2904" t="s">
        <v>213</v>
      </c>
      <c r="R2904" t="s">
        <v>79</v>
      </c>
      <c r="S2904" t="s">
        <v>40</v>
      </c>
      <c r="T2904" t="s">
        <v>214</v>
      </c>
      <c r="U2904" t="s">
        <v>100</v>
      </c>
      <c r="V2904" t="s">
        <v>80</v>
      </c>
      <c r="W2904">
        <v>83400</v>
      </c>
      <c r="X2904" t="s">
        <v>81</v>
      </c>
      <c r="Y2904">
        <v>20</v>
      </c>
      <c r="Z2904" t="s">
        <v>6007</v>
      </c>
      <c r="AA2904" t="s">
        <v>6007</v>
      </c>
      <c r="AB2904" t="s">
        <v>90</v>
      </c>
      <c r="AC2904" t="s">
        <v>84</v>
      </c>
      <c r="AD2904">
        <f>_xlfn.XLOOKUP(MIS[[#This Row],[TRADING SYMBOL]],[1]Sheet1!$D:$D,[1]Sheet1!$C:$C)</f>
        <v>114.3</v>
      </c>
      <c r="AE2904">
        <f>MIS[[#This Row],[OrderAverageTradedPrice]]*MIS[[#This Row],[OrderQuantity]]</f>
        <v>2914</v>
      </c>
      <c r="AF2904">
        <f>MIS[[#This Row],[LTP]]*MIS[[#This Row],[OrderQuantity]]</f>
        <v>2286</v>
      </c>
      <c r="AG2904">
        <f>IF(MIS[[#This Row],[OrderSide]]="SELL",MIS[[#This Row],[VALUE]]-MIS[[#This Row],[LIVE_VALUE]],MIS[[#This Row],[LIVE_VALUE]]-MIS[[#This Row],[VALUE]])</f>
        <v>-628</v>
      </c>
      <c r="AH2904" t="str" cm="1">
        <f t="array" ref="AH2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4" t="str">
        <f>MIS[[#This Row],[TRADING SYMBOL]]</f>
        <v>SENSEX2552083400CE</v>
      </c>
      <c r="AJ2904" t="str">
        <f>IF(RIGHT(MIS[[#This Row],[Main/Hedge]],4)="MAIN","MAIN","HEDGE")</f>
        <v>MAIN</v>
      </c>
      <c r="AK2904" t="str" cm="1">
        <f t="array" ref="AK2904">_xlfn._xlws.FILTER(Table4[Column1],ISNUMBER(SEARCH(Table4[Column1],MIS[[#This Row],[OrderUniqueIdentifier]])),"")</f>
        <v>MS</v>
      </c>
    </row>
    <row r="2905" spans="1:37" x14ac:dyDescent="0.25">
      <c r="A2905" t="s">
        <v>1555</v>
      </c>
      <c r="B2905" t="s">
        <v>1684</v>
      </c>
      <c r="C2905" t="s">
        <v>7042</v>
      </c>
      <c r="D2905" t="s">
        <v>72</v>
      </c>
      <c r="E2905" t="s">
        <v>211</v>
      </c>
      <c r="F2905" t="s">
        <v>98</v>
      </c>
      <c r="G2905" t="s">
        <v>74</v>
      </c>
      <c r="H2905" t="s">
        <v>93</v>
      </c>
      <c r="I2905" t="s">
        <v>76</v>
      </c>
      <c r="J2905" t="s">
        <v>5451</v>
      </c>
      <c r="K2905">
        <v>120</v>
      </c>
      <c r="L2905" t="s">
        <v>77</v>
      </c>
      <c r="M2905" t="s">
        <v>78</v>
      </c>
      <c r="N2905" t="s">
        <v>7043</v>
      </c>
      <c r="O2905" t="s">
        <v>3444</v>
      </c>
      <c r="P2905" t="s">
        <v>6006</v>
      </c>
      <c r="Q2905" t="s">
        <v>213</v>
      </c>
      <c r="R2905" t="s">
        <v>79</v>
      </c>
      <c r="S2905" t="s">
        <v>40</v>
      </c>
      <c r="T2905" t="s">
        <v>214</v>
      </c>
      <c r="U2905" t="s">
        <v>100</v>
      </c>
      <c r="V2905" t="s">
        <v>80</v>
      </c>
      <c r="W2905">
        <v>83400</v>
      </c>
      <c r="X2905" t="s">
        <v>81</v>
      </c>
      <c r="Y2905">
        <v>120</v>
      </c>
      <c r="Z2905" t="s">
        <v>3445</v>
      </c>
      <c r="AA2905" t="s">
        <v>6007</v>
      </c>
      <c r="AB2905" t="s">
        <v>90</v>
      </c>
      <c r="AC2905" t="s">
        <v>84</v>
      </c>
      <c r="AD2905">
        <f>_xlfn.XLOOKUP(MIS[[#This Row],[TRADING SYMBOL]],[1]Sheet1!$D:$D,[1]Sheet1!$C:$C)</f>
        <v>114.3</v>
      </c>
      <c r="AE2905">
        <f>MIS[[#This Row],[OrderAverageTradedPrice]]*MIS[[#This Row],[OrderQuantity]]</f>
        <v>17728.99999999992</v>
      </c>
      <c r="AF2905">
        <f>MIS[[#This Row],[LTP]]*MIS[[#This Row],[OrderQuantity]]</f>
        <v>13716</v>
      </c>
      <c r="AG2905">
        <f>IF(MIS[[#This Row],[OrderSide]]="SELL",MIS[[#This Row],[VALUE]]-MIS[[#This Row],[LIVE_VALUE]],MIS[[#This Row],[LIVE_VALUE]]-MIS[[#This Row],[VALUE]])</f>
        <v>-4012.99999999992</v>
      </c>
      <c r="AH2905" t="str" cm="1">
        <f t="array" ref="AH2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5" t="str">
        <f>MIS[[#This Row],[TRADING SYMBOL]]</f>
        <v>SENSEX2552083400CE</v>
      </c>
      <c r="AJ2905" t="str">
        <f>IF(RIGHT(MIS[[#This Row],[Main/Hedge]],4)="MAIN","MAIN","HEDGE")</f>
        <v>MAIN</v>
      </c>
      <c r="AK2905" t="str" cm="1">
        <f t="array" ref="AK2905">_xlfn._xlws.FILTER(Table4[Column1],ISNUMBER(SEARCH(Table4[Column1],MIS[[#This Row],[OrderUniqueIdentifier]])),"")</f>
        <v>MS</v>
      </c>
    </row>
    <row r="2906" spans="1:37" x14ac:dyDescent="0.25">
      <c r="A2906" t="s">
        <v>1555</v>
      </c>
      <c r="B2906" t="s">
        <v>1684</v>
      </c>
      <c r="C2906" t="s">
        <v>7044</v>
      </c>
      <c r="D2906" t="s">
        <v>72</v>
      </c>
      <c r="E2906" t="s">
        <v>744</v>
      </c>
      <c r="F2906" t="s">
        <v>98</v>
      </c>
      <c r="G2906" t="s">
        <v>74</v>
      </c>
      <c r="H2906" t="s">
        <v>93</v>
      </c>
      <c r="I2906" t="s">
        <v>76</v>
      </c>
      <c r="J2906" t="s">
        <v>5433</v>
      </c>
      <c r="K2906">
        <v>120</v>
      </c>
      <c r="L2906" t="s">
        <v>77</v>
      </c>
      <c r="M2906" t="s">
        <v>78</v>
      </c>
      <c r="N2906" t="s">
        <v>5433</v>
      </c>
      <c r="O2906" t="s">
        <v>3444</v>
      </c>
      <c r="P2906" t="s">
        <v>6006</v>
      </c>
      <c r="Q2906" t="s">
        <v>747</v>
      </c>
      <c r="R2906" t="s">
        <v>79</v>
      </c>
      <c r="S2906" t="s">
        <v>40</v>
      </c>
      <c r="T2906" t="s">
        <v>748</v>
      </c>
      <c r="U2906" t="s">
        <v>100</v>
      </c>
      <c r="V2906" t="s">
        <v>80</v>
      </c>
      <c r="W2906">
        <v>83500</v>
      </c>
      <c r="X2906" t="s">
        <v>81</v>
      </c>
      <c r="Y2906">
        <v>120</v>
      </c>
      <c r="Z2906" t="s">
        <v>3445</v>
      </c>
      <c r="AA2906" t="s">
        <v>6007</v>
      </c>
      <c r="AB2906" t="s">
        <v>90</v>
      </c>
      <c r="AC2906" t="s">
        <v>84</v>
      </c>
      <c r="AD2906">
        <f>_xlfn.XLOOKUP(MIS[[#This Row],[TRADING SYMBOL]],[1]Sheet1!$D:$D,[1]Sheet1!$C:$C)</f>
        <v>99.8</v>
      </c>
      <c r="AE2906">
        <f>MIS[[#This Row],[OrderAverageTradedPrice]]*MIS[[#This Row],[OrderQuantity]]</f>
        <v>15582</v>
      </c>
      <c r="AF2906">
        <f>MIS[[#This Row],[LTP]]*MIS[[#This Row],[OrderQuantity]]</f>
        <v>11976</v>
      </c>
      <c r="AG2906">
        <f>IF(MIS[[#This Row],[OrderSide]]="SELL",MIS[[#This Row],[VALUE]]-MIS[[#This Row],[LIVE_VALUE]],MIS[[#This Row],[LIVE_VALUE]]-MIS[[#This Row],[VALUE]])</f>
        <v>-3606</v>
      </c>
      <c r="AH2906" t="str" cm="1">
        <f t="array" ref="AH2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6" t="str">
        <f>MIS[[#This Row],[TRADING SYMBOL]]</f>
        <v>SENSEX2552083500CE</v>
      </c>
      <c r="AJ2906" t="str">
        <f>IF(RIGHT(MIS[[#This Row],[Main/Hedge]],4)="MAIN","MAIN","HEDGE")</f>
        <v>MAIN</v>
      </c>
      <c r="AK2906" t="str" cm="1">
        <f t="array" ref="AK2906">_xlfn._xlws.FILTER(Table4[Column1],ISNUMBER(SEARCH(Table4[Column1],MIS[[#This Row],[OrderUniqueIdentifier]])),"")</f>
        <v>MS</v>
      </c>
    </row>
    <row r="2907" spans="1:37" x14ac:dyDescent="0.25">
      <c r="A2907" t="s">
        <v>1555</v>
      </c>
      <c r="B2907" t="s">
        <v>1684</v>
      </c>
      <c r="C2907" t="s">
        <v>7045</v>
      </c>
      <c r="D2907" t="s">
        <v>72</v>
      </c>
      <c r="E2907" t="s">
        <v>3226</v>
      </c>
      <c r="F2907" t="s">
        <v>98</v>
      </c>
      <c r="G2907" t="s">
        <v>74</v>
      </c>
      <c r="H2907" t="s">
        <v>93</v>
      </c>
      <c r="I2907" t="s">
        <v>76</v>
      </c>
      <c r="J2907" t="s">
        <v>4413</v>
      </c>
      <c r="K2907">
        <v>120</v>
      </c>
      <c r="L2907" t="s">
        <v>77</v>
      </c>
      <c r="M2907" t="s">
        <v>78</v>
      </c>
      <c r="N2907" t="s">
        <v>7046</v>
      </c>
      <c r="O2907" t="s">
        <v>6006</v>
      </c>
      <c r="P2907" t="s">
        <v>6006</v>
      </c>
      <c r="Q2907" t="s">
        <v>3229</v>
      </c>
      <c r="R2907" t="s">
        <v>79</v>
      </c>
      <c r="S2907" t="s">
        <v>40</v>
      </c>
      <c r="T2907" t="s">
        <v>3230</v>
      </c>
      <c r="U2907" t="s">
        <v>100</v>
      </c>
      <c r="V2907" t="s">
        <v>80</v>
      </c>
      <c r="W2907">
        <v>81300</v>
      </c>
      <c r="X2907" t="s">
        <v>85</v>
      </c>
      <c r="Y2907">
        <v>120</v>
      </c>
      <c r="Z2907" t="s">
        <v>6007</v>
      </c>
      <c r="AA2907" t="s">
        <v>6007</v>
      </c>
      <c r="AB2907" t="s">
        <v>107</v>
      </c>
      <c r="AC2907" t="s">
        <v>84</v>
      </c>
      <c r="AD2907">
        <f>_xlfn.XLOOKUP(MIS[[#This Row],[TRADING SYMBOL]],[1]Sheet1!$D:$D,[1]Sheet1!$C:$C)</f>
        <v>124</v>
      </c>
      <c r="AE2907">
        <f>MIS[[#This Row],[OrderAverageTradedPrice]]*MIS[[#This Row],[OrderQuantity]]</f>
        <v>24567.99999999996</v>
      </c>
      <c r="AF2907">
        <f>MIS[[#This Row],[LTP]]*MIS[[#This Row],[OrderQuantity]]</f>
        <v>14880</v>
      </c>
      <c r="AG2907">
        <f>IF(MIS[[#This Row],[OrderSide]]="SELL",MIS[[#This Row],[VALUE]]-MIS[[#This Row],[LIVE_VALUE]],MIS[[#This Row],[LIVE_VALUE]]-MIS[[#This Row],[VALUE]])</f>
        <v>-9687.99999999996</v>
      </c>
      <c r="AH2907" t="str" cm="1">
        <f t="array" ref="AH2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7" t="str">
        <f>MIS[[#This Row],[TRADING SYMBOL]]</f>
        <v>SENSEX2552081300PE</v>
      </c>
      <c r="AJ2907" t="str">
        <f>IF(RIGHT(MIS[[#This Row],[Main/Hedge]],4)="MAIN","MAIN","HEDGE")</f>
        <v>MAIN</v>
      </c>
      <c r="AK2907" t="str" cm="1">
        <f t="array" ref="AK2907">_xlfn._xlws.FILTER(Table4[Column1],ISNUMBER(SEARCH(Table4[Column1],MIS[[#This Row],[OrderUniqueIdentifier]])),"")</f>
        <v>MS</v>
      </c>
    </row>
    <row r="2908" spans="1:37" x14ac:dyDescent="0.25">
      <c r="A2908" t="s">
        <v>1555</v>
      </c>
      <c r="B2908" t="s">
        <v>1684</v>
      </c>
      <c r="C2908" t="s">
        <v>7047</v>
      </c>
      <c r="D2908" t="s">
        <v>72</v>
      </c>
      <c r="E2908" t="s">
        <v>120</v>
      </c>
      <c r="F2908" t="s">
        <v>98</v>
      </c>
      <c r="G2908" t="s">
        <v>74</v>
      </c>
      <c r="H2908" t="s">
        <v>93</v>
      </c>
      <c r="I2908" t="s">
        <v>76</v>
      </c>
      <c r="J2908" t="s">
        <v>6655</v>
      </c>
      <c r="K2908">
        <v>120</v>
      </c>
      <c r="L2908" t="s">
        <v>77</v>
      </c>
      <c r="M2908" t="s">
        <v>78</v>
      </c>
      <c r="N2908" t="s">
        <v>7048</v>
      </c>
      <c r="O2908" t="s">
        <v>6006</v>
      </c>
      <c r="P2908" t="s">
        <v>6006</v>
      </c>
      <c r="Q2908" t="s">
        <v>121</v>
      </c>
      <c r="R2908" t="s">
        <v>79</v>
      </c>
      <c r="S2908" t="s">
        <v>40</v>
      </c>
      <c r="T2908" t="s">
        <v>122</v>
      </c>
      <c r="U2908" t="s">
        <v>100</v>
      </c>
      <c r="V2908" t="s">
        <v>80</v>
      </c>
      <c r="W2908">
        <v>81100</v>
      </c>
      <c r="X2908" t="s">
        <v>85</v>
      </c>
      <c r="Y2908">
        <v>120</v>
      </c>
      <c r="Z2908" t="s">
        <v>6007</v>
      </c>
      <c r="AA2908" t="s">
        <v>6007</v>
      </c>
      <c r="AB2908" t="s">
        <v>107</v>
      </c>
      <c r="AC2908" t="s">
        <v>84</v>
      </c>
      <c r="AD2908">
        <f>_xlfn.XLOOKUP(MIS[[#This Row],[TRADING SYMBOL]],[1]Sheet1!$D:$D,[1]Sheet1!$C:$C)</f>
        <v>100.2</v>
      </c>
      <c r="AE2908">
        <f>MIS[[#This Row],[OrderAverageTradedPrice]]*MIS[[#This Row],[OrderQuantity]]</f>
        <v>20404.99999999992</v>
      </c>
      <c r="AF2908">
        <f>MIS[[#This Row],[LTP]]*MIS[[#This Row],[OrderQuantity]]</f>
        <v>12024</v>
      </c>
      <c r="AG2908">
        <f>IF(MIS[[#This Row],[OrderSide]]="SELL",MIS[[#This Row],[VALUE]]-MIS[[#This Row],[LIVE_VALUE]],MIS[[#This Row],[LIVE_VALUE]]-MIS[[#This Row],[VALUE]])</f>
        <v>-8380.99999999992</v>
      </c>
      <c r="AH2908" t="str" cm="1">
        <f t="array" ref="AH2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8" t="str">
        <f>MIS[[#This Row],[TRADING SYMBOL]]</f>
        <v>SENSEX2552081100PE</v>
      </c>
      <c r="AJ2908" t="str">
        <f>IF(RIGHT(MIS[[#This Row],[Main/Hedge]],4)="MAIN","MAIN","HEDGE")</f>
        <v>MAIN</v>
      </c>
      <c r="AK2908" t="str" cm="1">
        <f t="array" ref="AK2908">_xlfn._xlws.FILTER(Table4[Column1],ISNUMBER(SEARCH(Table4[Column1],MIS[[#This Row],[OrderUniqueIdentifier]])),"")</f>
        <v>MS</v>
      </c>
    </row>
    <row r="2909" spans="1:37" x14ac:dyDescent="0.25">
      <c r="A2909" t="s">
        <v>1333</v>
      </c>
      <c r="B2909" t="s">
        <v>1334</v>
      </c>
      <c r="C2909" t="s">
        <v>5947</v>
      </c>
      <c r="D2909" t="s">
        <v>72</v>
      </c>
      <c r="E2909" t="s">
        <v>126</v>
      </c>
      <c r="F2909" t="s">
        <v>98</v>
      </c>
      <c r="G2909" t="s">
        <v>74</v>
      </c>
      <c r="H2909" t="s">
        <v>93</v>
      </c>
      <c r="I2909" t="s">
        <v>76</v>
      </c>
      <c r="J2909" t="s">
        <v>5948</v>
      </c>
      <c r="K2909">
        <v>80</v>
      </c>
      <c r="L2909" t="s">
        <v>77</v>
      </c>
      <c r="M2909" t="s">
        <v>78</v>
      </c>
      <c r="N2909" t="s">
        <v>5949</v>
      </c>
      <c r="O2909" t="s">
        <v>5950</v>
      </c>
      <c r="P2909" t="s">
        <v>5950</v>
      </c>
      <c r="Q2909" t="s">
        <v>127</v>
      </c>
      <c r="R2909" t="s">
        <v>79</v>
      </c>
      <c r="S2909" t="s">
        <v>3964</v>
      </c>
      <c r="T2909" t="s">
        <v>128</v>
      </c>
      <c r="U2909" t="s">
        <v>100</v>
      </c>
      <c r="V2909" t="s">
        <v>80</v>
      </c>
      <c r="W2909">
        <v>83300</v>
      </c>
      <c r="X2909" t="s">
        <v>81</v>
      </c>
      <c r="Y2909">
        <v>80</v>
      </c>
      <c r="Z2909" t="s">
        <v>5951</v>
      </c>
      <c r="AA2909" t="s">
        <v>5951</v>
      </c>
      <c r="AB2909" t="s">
        <v>90</v>
      </c>
      <c r="AC2909" t="s">
        <v>84</v>
      </c>
      <c r="AD2909">
        <f>_xlfn.XLOOKUP(MIS[[#This Row],[TRADING SYMBOL]],[1]Sheet1!$D:$D,[1]Sheet1!$C:$C)</f>
        <v>130.19999999999999</v>
      </c>
      <c r="AE2909">
        <f>MIS[[#This Row],[OrderAverageTradedPrice]]*MIS[[#This Row],[OrderQuantity]]</f>
        <v>13234</v>
      </c>
      <c r="AF2909">
        <f>MIS[[#This Row],[LTP]]*MIS[[#This Row],[OrderQuantity]]</f>
        <v>10416</v>
      </c>
      <c r="AG2909">
        <f>IF(MIS[[#This Row],[OrderSide]]="SELL",MIS[[#This Row],[VALUE]]-MIS[[#This Row],[LIVE_VALUE]],MIS[[#This Row],[LIVE_VALUE]]-MIS[[#This Row],[VALUE]])</f>
        <v>-2818</v>
      </c>
      <c r="AH2909" t="str" cm="1">
        <f t="array" ref="AH2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9" t="str">
        <f>MIS[[#This Row],[TRADING SYMBOL]]</f>
        <v>SENSEX2552083300CE</v>
      </c>
      <c r="AJ2909" t="str">
        <f>IF(RIGHT(MIS[[#This Row],[Main/Hedge]],4)="MAIN","MAIN","HEDGE")</f>
        <v>MAIN</v>
      </c>
      <c r="AK2909" t="str" cm="1">
        <f t="array" ref="AK2909">_xlfn._xlws.FILTER(Table4[Column1],ISNUMBER(SEARCH(Table4[Column1],MIS[[#This Row],[OrderUniqueIdentifier]])),"")</f>
        <v>MS</v>
      </c>
    </row>
    <row r="2910" spans="1:37" x14ac:dyDescent="0.25">
      <c r="A2910" t="s">
        <v>1357</v>
      </c>
      <c r="B2910" t="s">
        <v>1366</v>
      </c>
      <c r="C2910" t="s">
        <v>6011</v>
      </c>
      <c r="D2910" t="s">
        <v>72</v>
      </c>
      <c r="E2910" t="s">
        <v>3226</v>
      </c>
      <c r="F2910" t="s">
        <v>98</v>
      </c>
      <c r="G2910" t="s">
        <v>74</v>
      </c>
      <c r="H2910" t="s">
        <v>93</v>
      </c>
      <c r="I2910" t="s">
        <v>76</v>
      </c>
      <c r="J2910" t="s">
        <v>6012</v>
      </c>
      <c r="K2910">
        <v>20</v>
      </c>
      <c r="L2910" t="s">
        <v>77</v>
      </c>
      <c r="M2910" t="s">
        <v>78</v>
      </c>
      <c r="N2910" t="s">
        <v>6012</v>
      </c>
      <c r="O2910" t="s">
        <v>6006</v>
      </c>
      <c r="P2910" t="s">
        <v>5950</v>
      </c>
      <c r="Q2910" t="s">
        <v>3229</v>
      </c>
      <c r="R2910" t="s">
        <v>79</v>
      </c>
      <c r="S2910" t="s">
        <v>40</v>
      </c>
      <c r="T2910" t="s">
        <v>3230</v>
      </c>
      <c r="U2910" t="s">
        <v>100</v>
      </c>
      <c r="V2910" t="s">
        <v>80</v>
      </c>
      <c r="W2910">
        <v>81300</v>
      </c>
      <c r="X2910" t="s">
        <v>85</v>
      </c>
      <c r="Y2910">
        <v>20</v>
      </c>
      <c r="Z2910" t="s">
        <v>6007</v>
      </c>
      <c r="AA2910" t="s">
        <v>5951</v>
      </c>
      <c r="AB2910" t="s">
        <v>107</v>
      </c>
      <c r="AC2910" t="s">
        <v>84</v>
      </c>
      <c r="AD2910">
        <f>_xlfn.XLOOKUP(MIS[[#This Row],[TRADING SYMBOL]],[1]Sheet1!$D:$D,[1]Sheet1!$C:$C)</f>
        <v>124</v>
      </c>
      <c r="AE2910">
        <f>MIS[[#This Row],[OrderAverageTradedPrice]]*MIS[[#This Row],[OrderQuantity]]</f>
        <v>4084</v>
      </c>
      <c r="AF2910">
        <f>MIS[[#This Row],[LTP]]*MIS[[#This Row],[OrderQuantity]]</f>
        <v>2480</v>
      </c>
      <c r="AG2910">
        <f>IF(MIS[[#This Row],[OrderSide]]="SELL",MIS[[#This Row],[VALUE]]-MIS[[#This Row],[LIVE_VALUE]],MIS[[#This Row],[LIVE_VALUE]]-MIS[[#This Row],[VALUE]])</f>
        <v>-1604</v>
      </c>
      <c r="AH2910" t="str" cm="1">
        <f t="array" ref="AH2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0" t="str">
        <f>MIS[[#This Row],[TRADING SYMBOL]]</f>
        <v>SENSEX2552081300PE</v>
      </c>
      <c r="AJ2910" t="str">
        <f>IF(RIGHT(MIS[[#This Row],[Main/Hedge]],4)="MAIN","MAIN","HEDGE")</f>
        <v>MAIN</v>
      </c>
      <c r="AK2910" t="str" cm="1">
        <f t="array" ref="AK2910">_xlfn._xlws.FILTER(Table4[Column1],ISNUMBER(SEARCH(Table4[Column1],MIS[[#This Row],[OrderUniqueIdentifier]])),"")</f>
        <v>MS</v>
      </c>
    </row>
    <row r="2911" spans="1:37" x14ac:dyDescent="0.25">
      <c r="A2911" t="s">
        <v>1357</v>
      </c>
      <c r="B2911" t="s">
        <v>1366</v>
      </c>
      <c r="C2911" t="s">
        <v>6013</v>
      </c>
      <c r="D2911" t="s">
        <v>72</v>
      </c>
      <c r="E2911" t="s">
        <v>120</v>
      </c>
      <c r="F2911" t="s">
        <v>98</v>
      </c>
      <c r="G2911" t="s">
        <v>74</v>
      </c>
      <c r="H2911" t="s">
        <v>93</v>
      </c>
      <c r="I2911" t="s">
        <v>76</v>
      </c>
      <c r="J2911" t="s">
        <v>5127</v>
      </c>
      <c r="K2911">
        <v>20</v>
      </c>
      <c r="L2911" t="s">
        <v>77</v>
      </c>
      <c r="M2911" t="s">
        <v>78</v>
      </c>
      <c r="N2911" t="s">
        <v>5127</v>
      </c>
      <c r="O2911" t="s">
        <v>5950</v>
      </c>
      <c r="P2911" t="s">
        <v>5950</v>
      </c>
      <c r="Q2911" t="s">
        <v>121</v>
      </c>
      <c r="R2911" t="s">
        <v>79</v>
      </c>
      <c r="S2911" t="s">
        <v>40</v>
      </c>
      <c r="T2911" t="s">
        <v>122</v>
      </c>
      <c r="U2911" t="s">
        <v>100</v>
      </c>
      <c r="V2911" t="s">
        <v>80</v>
      </c>
      <c r="W2911">
        <v>81100</v>
      </c>
      <c r="X2911" t="s">
        <v>85</v>
      </c>
      <c r="Y2911">
        <v>20</v>
      </c>
      <c r="Z2911" t="s">
        <v>5951</v>
      </c>
      <c r="AA2911" t="s">
        <v>5951</v>
      </c>
      <c r="AB2911" t="s">
        <v>107</v>
      </c>
      <c r="AC2911" t="s">
        <v>84</v>
      </c>
      <c r="AD2911">
        <f>_xlfn.XLOOKUP(MIS[[#This Row],[TRADING SYMBOL]],[1]Sheet1!$D:$D,[1]Sheet1!$C:$C)</f>
        <v>100.2</v>
      </c>
      <c r="AE2911">
        <f>MIS[[#This Row],[OrderAverageTradedPrice]]*MIS[[#This Row],[OrderQuantity]]</f>
        <v>3400</v>
      </c>
      <c r="AF2911">
        <f>MIS[[#This Row],[LTP]]*MIS[[#This Row],[OrderQuantity]]</f>
        <v>2004</v>
      </c>
      <c r="AG2911">
        <f>IF(MIS[[#This Row],[OrderSide]]="SELL",MIS[[#This Row],[VALUE]]-MIS[[#This Row],[LIVE_VALUE]],MIS[[#This Row],[LIVE_VALUE]]-MIS[[#This Row],[VALUE]])</f>
        <v>-1396</v>
      </c>
      <c r="AH2911" t="str" cm="1">
        <f t="array" ref="AH2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1" t="str">
        <f>MIS[[#This Row],[TRADING SYMBOL]]</f>
        <v>SENSEX2552081100PE</v>
      </c>
      <c r="AJ2911" t="str">
        <f>IF(RIGHT(MIS[[#This Row],[Main/Hedge]],4)="MAIN","MAIN","HEDGE")</f>
        <v>MAIN</v>
      </c>
      <c r="AK2911" t="str" cm="1">
        <f t="array" ref="AK2911">_xlfn._xlws.FILTER(Table4[Column1],ISNUMBER(SEARCH(Table4[Column1],MIS[[#This Row],[OrderUniqueIdentifier]])),"")</f>
        <v>MS</v>
      </c>
    </row>
    <row r="2912" spans="1:37" x14ac:dyDescent="0.25">
      <c r="A2912" t="s">
        <v>1357</v>
      </c>
      <c r="B2912" t="s">
        <v>1366</v>
      </c>
      <c r="C2912" t="s">
        <v>6014</v>
      </c>
      <c r="D2912" t="s">
        <v>72</v>
      </c>
      <c r="E2912" t="s">
        <v>172</v>
      </c>
      <c r="F2912" t="s">
        <v>98</v>
      </c>
      <c r="G2912" t="s">
        <v>74</v>
      </c>
      <c r="H2912" t="s">
        <v>93</v>
      </c>
      <c r="I2912" t="s">
        <v>76</v>
      </c>
      <c r="J2912" t="s">
        <v>367</v>
      </c>
      <c r="K2912">
        <v>20</v>
      </c>
      <c r="L2912" t="s">
        <v>77</v>
      </c>
      <c r="M2912" t="s">
        <v>78</v>
      </c>
      <c r="N2912" t="s">
        <v>367</v>
      </c>
      <c r="O2912" t="s">
        <v>5950</v>
      </c>
      <c r="P2912" t="s">
        <v>5950</v>
      </c>
      <c r="Q2912" t="s">
        <v>173</v>
      </c>
      <c r="R2912" t="s">
        <v>79</v>
      </c>
      <c r="S2912" t="s">
        <v>40</v>
      </c>
      <c r="T2912" t="s">
        <v>174</v>
      </c>
      <c r="U2912" t="s">
        <v>100</v>
      </c>
      <c r="V2912" t="s">
        <v>80</v>
      </c>
      <c r="W2912">
        <v>81200</v>
      </c>
      <c r="X2912" t="s">
        <v>85</v>
      </c>
      <c r="Y2912">
        <v>20</v>
      </c>
      <c r="Z2912" t="s">
        <v>5951</v>
      </c>
      <c r="AA2912" t="s">
        <v>5951</v>
      </c>
      <c r="AB2912" t="s">
        <v>107</v>
      </c>
      <c r="AC2912" t="s">
        <v>84</v>
      </c>
      <c r="AD2912">
        <f>_xlfn.XLOOKUP(MIS[[#This Row],[TRADING SYMBOL]],[1]Sheet1!$D:$D,[1]Sheet1!$C:$C)</f>
        <v>110.75</v>
      </c>
      <c r="AE2912">
        <f>MIS[[#This Row],[OrderAverageTradedPrice]]*MIS[[#This Row],[OrderQuantity]]</f>
        <v>3735</v>
      </c>
      <c r="AF2912">
        <f>MIS[[#This Row],[LTP]]*MIS[[#This Row],[OrderQuantity]]</f>
        <v>2215</v>
      </c>
      <c r="AG2912">
        <f>IF(MIS[[#This Row],[OrderSide]]="SELL",MIS[[#This Row],[VALUE]]-MIS[[#This Row],[LIVE_VALUE]],MIS[[#This Row],[LIVE_VALUE]]-MIS[[#This Row],[VALUE]])</f>
        <v>-1520</v>
      </c>
      <c r="AH2912" t="str" cm="1">
        <f t="array" ref="AH2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2" t="str">
        <f>MIS[[#This Row],[TRADING SYMBOL]]</f>
        <v>SENSEX2552081200PE</v>
      </c>
      <c r="AJ2912" t="str">
        <f>IF(RIGHT(MIS[[#This Row],[Main/Hedge]],4)="MAIN","MAIN","HEDGE")</f>
        <v>MAIN</v>
      </c>
      <c r="AK2912" t="str" cm="1">
        <f t="array" ref="AK2912">_xlfn._xlws.FILTER(Table4[Column1],ISNUMBER(SEARCH(Table4[Column1],MIS[[#This Row],[OrderUniqueIdentifier]])),"")</f>
        <v>MS</v>
      </c>
    </row>
    <row r="2913" spans="1:37" x14ac:dyDescent="0.25">
      <c r="A2913" t="s">
        <v>179</v>
      </c>
      <c r="B2913" t="s">
        <v>180</v>
      </c>
      <c r="C2913" t="s">
        <v>6421</v>
      </c>
      <c r="D2913" t="s">
        <v>72</v>
      </c>
      <c r="E2913" t="s">
        <v>126</v>
      </c>
      <c r="F2913" t="s">
        <v>98</v>
      </c>
      <c r="G2913" t="s">
        <v>74</v>
      </c>
      <c r="H2913" t="s">
        <v>93</v>
      </c>
      <c r="I2913" t="s">
        <v>76</v>
      </c>
      <c r="J2913" t="s">
        <v>6422</v>
      </c>
      <c r="K2913">
        <v>20</v>
      </c>
      <c r="L2913" t="s">
        <v>77</v>
      </c>
      <c r="M2913" t="s">
        <v>78</v>
      </c>
      <c r="N2913" t="s">
        <v>6422</v>
      </c>
      <c r="O2913" t="s">
        <v>5950</v>
      </c>
      <c r="P2913" t="s">
        <v>5950</v>
      </c>
      <c r="Q2913" t="s">
        <v>127</v>
      </c>
      <c r="R2913" t="s">
        <v>79</v>
      </c>
      <c r="S2913" t="s">
        <v>40</v>
      </c>
      <c r="T2913" t="s">
        <v>128</v>
      </c>
      <c r="U2913" t="s">
        <v>100</v>
      </c>
      <c r="V2913" t="s">
        <v>80</v>
      </c>
      <c r="W2913">
        <v>83300</v>
      </c>
      <c r="X2913" t="s">
        <v>81</v>
      </c>
      <c r="Y2913">
        <v>20</v>
      </c>
      <c r="Z2913" t="s">
        <v>5951</v>
      </c>
      <c r="AA2913" t="s">
        <v>5951</v>
      </c>
      <c r="AB2913" t="s">
        <v>90</v>
      </c>
      <c r="AC2913" t="s">
        <v>84</v>
      </c>
      <c r="AD2913">
        <f>_xlfn.XLOOKUP(MIS[[#This Row],[TRADING SYMBOL]],[1]Sheet1!$D:$D,[1]Sheet1!$C:$C)</f>
        <v>130.19999999999999</v>
      </c>
      <c r="AE2913">
        <f>MIS[[#This Row],[OrderAverageTradedPrice]]*MIS[[#This Row],[OrderQuantity]]</f>
        <v>3299</v>
      </c>
      <c r="AF2913">
        <f>MIS[[#This Row],[LTP]]*MIS[[#This Row],[OrderQuantity]]</f>
        <v>2604</v>
      </c>
      <c r="AG2913">
        <f>IF(MIS[[#This Row],[OrderSide]]="SELL",MIS[[#This Row],[VALUE]]-MIS[[#This Row],[LIVE_VALUE]],MIS[[#This Row],[LIVE_VALUE]]-MIS[[#This Row],[VALUE]])</f>
        <v>-695</v>
      </c>
      <c r="AH2913" t="str" cm="1">
        <f t="array" ref="AH2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3" t="str">
        <f>MIS[[#This Row],[TRADING SYMBOL]]</f>
        <v>SENSEX2552083300CE</v>
      </c>
      <c r="AJ2913" t="str">
        <f>IF(RIGHT(MIS[[#This Row],[Main/Hedge]],4)="MAIN","MAIN","HEDGE")</f>
        <v>MAIN</v>
      </c>
      <c r="AK2913" t="str" cm="1">
        <f t="array" ref="AK2913">_xlfn._xlws.FILTER(Table4[Column1],ISNUMBER(SEARCH(Table4[Column1],MIS[[#This Row],[OrderUniqueIdentifier]])),"")</f>
        <v>MS</v>
      </c>
    </row>
    <row r="2914" spans="1:37" x14ac:dyDescent="0.25">
      <c r="A2914" t="s">
        <v>179</v>
      </c>
      <c r="B2914" t="s">
        <v>180</v>
      </c>
      <c r="C2914" t="s">
        <v>6423</v>
      </c>
      <c r="D2914" t="s">
        <v>72</v>
      </c>
      <c r="E2914" t="s">
        <v>211</v>
      </c>
      <c r="F2914" t="s">
        <v>98</v>
      </c>
      <c r="G2914" t="s">
        <v>74</v>
      </c>
      <c r="H2914" t="s">
        <v>93</v>
      </c>
      <c r="I2914" t="s">
        <v>76</v>
      </c>
      <c r="J2914" t="s">
        <v>360</v>
      </c>
      <c r="K2914">
        <v>20</v>
      </c>
      <c r="L2914" t="s">
        <v>77</v>
      </c>
      <c r="M2914" t="s">
        <v>78</v>
      </c>
      <c r="N2914" t="s">
        <v>360</v>
      </c>
      <c r="O2914" t="s">
        <v>5950</v>
      </c>
      <c r="P2914" t="s">
        <v>5950</v>
      </c>
      <c r="Q2914" t="s">
        <v>213</v>
      </c>
      <c r="R2914" t="s">
        <v>79</v>
      </c>
      <c r="S2914" t="s">
        <v>40</v>
      </c>
      <c r="T2914" t="s">
        <v>214</v>
      </c>
      <c r="U2914" t="s">
        <v>100</v>
      </c>
      <c r="V2914" t="s">
        <v>80</v>
      </c>
      <c r="W2914">
        <v>83400</v>
      </c>
      <c r="X2914" t="s">
        <v>81</v>
      </c>
      <c r="Y2914">
        <v>20</v>
      </c>
      <c r="Z2914" t="s">
        <v>5951</v>
      </c>
      <c r="AA2914" t="s">
        <v>5951</v>
      </c>
      <c r="AB2914" t="s">
        <v>90</v>
      </c>
      <c r="AC2914" t="s">
        <v>84</v>
      </c>
      <c r="AD2914">
        <f>_xlfn.XLOOKUP(MIS[[#This Row],[TRADING SYMBOL]],[1]Sheet1!$D:$D,[1]Sheet1!$C:$C)</f>
        <v>114.3</v>
      </c>
      <c r="AE2914">
        <f>MIS[[#This Row],[OrderAverageTradedPrice]]*MIS[[#This Row],[OrderQuantity]]</f>
        <v>2901</v>
      </c>
      <c r="AF2914">
        <f>MIS[[#This Row],[LTP]]*MIS[[#This Row],[OrderQuantity]]</f>
        <v>2286</v>
      </c>
      <c r="AG2914">
        <f>IF(MIS[[#This Row],[OrderSide]]="SELL",MIS[[#This Row],[VALUE]]-MIS[[#This Row],[LIVE_VALUE]],MIS[[#This Row],[LIVE_VALUE]]-MIS[[#This Row],[VALUE]])</f>
        <v>-615</v>
      </c>
      <c r="AH2914" t="str" cm="1">
        <f t="array" ref="AH2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4" t="str">
        <f>MIS[[#This Row],[TRADING SYMBOL]]</f>
        <v>SENSEX2552083400CE</v>
      </c>
      <c r="AJ2914" t="str">
        <f>IF(RIGHT(MIS[[#This Row],[Main/Hedge]],4)="MAIN","MAIN","HEDGE")</f>
        <v>MAIN</v>
      </c>
      <c r="AK2914" t="str" cm="1">
        <f t="array" ref="AK2914">_xlfn._xlws.FILTER(Table4[Column1],ISNUMBER(SEARCH(Table4[Column1],MIS[[#This Row],[OrderUniqueIdentifier]])),"")</f>
        <v>MS</v>
      </c>
    </row>
    <row r="2915" spans="1:37" x14ac:dyDescent="0.25">
      <c r="A2915" t="s">
        <v>179</v>
      </c>
      <c r="B2915" t="s">
        <v>219</v>
      </c>
      <c r="C2915" t="s">
        <v>6447</v>
      </c>
      <c r="D2915" t="s">
        <v>72</v>
      </c>
      <c r="E2915" t="s">
        <v>126</v>
      </c>
      <c r="F2915" t="s">
        <v>98</v>
      </c>
      <c r="G2915" t="s">
        <v>74</v>
      </c>
      <c r="H2915" t="s">
        <v>93</v>
      </c>
      <c r="I2915" t="s">
        <v>76</v>
      </c>
      <c r="J2915" t="s">
        <v>6422</v>
      </c>
      <c r="K2915">
        <v>20</v>
      </c>
      <c r="L2915" t="s">
        <v>77</v>
      </c>
      <c r="M2915" t="s">
        <v>78</v>
      </c>
      <c r="N2915" t="s">
        <v>6422</v>
      </c>
      <c r="O2915" t="s">
        <v>5950</v>
      </c>
      <c r="P2915" t="s">
        <v>5950</v>
      </c>
      <c r="Q2915" t="s">
        <v>127</v>
      </c>
      <c r="R2915" t="s">
        <v>79</v>
      </c>
      <c r="S2915" t="s">
        <v>40</v>
      </c>
      <c r="T2915" t="s">
        <v>128</v>
      </c>
      <c r="U2915" t="s">
        <v>100</v>
      </c>
      <c r="V2915" t="s">
        <v>80</v>
      </c>
      <c r="W2915">
        <v>83300</v>
      </c>
      <c r="X2915" t="s">
        <v>81</v>
      </c>
      <c r="Y2915">
        <v>20</v>
      </c>
      <c r="Z2915" t="s">
        <v>5951</v>
      </c>
      <c r="AA2915" t="s">
        <v>5951</v>
      </c>
      <c r="AB2915" t="s">
        <v>90</v>
      </c>
      <c r="AC2915" t="s">
        <v>84</v>
      </c>
      <c r="AD2915">
        <f>_xlfn.XLOOKUP(MIS[[#This Row],[TRADING SYMBOL]],[1]Sheet1!$D:$D,[1]Sheet1!$C:$C)</f>
        <v>130.19999999999999</v>
      </c>
      <c r="AE2915">
        <f>MIS[[#This Row],[OrderAverageTradedPrice]]*MIS[[#This Row],[OrderQuantity]]</f>
        <v>3299</v>
      </c>
      <c r="AF2915">
        <f>MIS[[#This Row],[LTP]]*MIS[[#This Row],[OrderQuantity]]</f>
        <v>2604</v>
      </c>
      <c r="AG2915">
        <f>IF(MIS[[#This Row],[OrderSide]]="SELL",MIS[[#This Row],[VALUE]]-MIS[[#This Row],[LIVE_VALUE]],MIS[[#This Row],[LIVE_VALUE]]-MIS[[#This Row],[VALUE]])</f>
        <v>-695</v>
      </c>
      <c r="AH2915" t="str" cm="1">
        <f t="array" ref="AH2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5" t="str">
        <f>MIS[[#This Row],[TRADING SYMBOL]]</f>
        <v>SENSEX2552083300CE</v>
      </c>
      <c r="AJ2915" t="str">
        <f>IF(RIGHT(MIS[[#This Row],[Main/Hedge]],4)="MAIN","MAIN","HEDGE")</f>
        <v>MAIN</v>
      </c>
      <c r="AK2915" t="str" cm="1">
        <f t="array" ref="AK2915">_xlfn._xlws.FILTER(Table4[Column1],ISNUMBER(SEARCH(Table4[Column1],MIS[[#This Row],[OrderUniqueIdentifier]])),"")</f>
        <v>MS</v>
      </c>
    </row>
    <row r="2916" spans="1:37" x14ac:dyDescent="0.25">
      <c r="A2916" t="s">
        <v>179</v>
      </c>
      <c r="B2916" t="s">
        <v>229</v>
      </c>
      <c r="C2916" t="s">
        <v>6479</v>
      </c>
      <c r="D2916" t="s">
        <v>72</v>
      </c>
      <c r="E2916" t="s">
        <v>126</v>
      </c>
      <c r="F2916" t="s">
        <v>98</v>
      </c>
      <c r="G2916" t="s">
        <v>74</v>
      </c>
      <c r="H2916" t="s">
        <v>93</v>
      </c>
      <c r="I2916" t="s">
        <v>76</v>
      </c>
      <c r="J2916" t="s">
        <v>5342</v>
      </c>
      <c r="K2916">
        <v>100</v>
      </c>
      <c r="L2916" t="s">
        <v>77</v>
      </c>
      <c r="M2916" t="s">
        <v>78</v>
      </c>
      <c r="N2916" t="s">
        <v>6480</v>
      </c>
      <c r="O2916" t="s">
        <v>5950</v>
      </c>
      <c r="P2916" t="s">
        <v>5950</v>
      </c>
      <c r="Q2916" t="s">
        <v>127</v>
      </c>
      <c r="R2916" t="s">
        <v>79</v>
      </c>
      <c r="S2916" t="s">
        <v>40</v>
      </c>
      <c r="T2916" t="s">
        <v>128</v>
      </c>
      <c r="U2916" t="s">
        <v>100</v>
      </c>
      <c r="V2916" t="s">
        <v>80</v>
      </c>
      <c r="W2916">
        <v>83300</v>
      </c>
      <c r="X2916" t="s">
        <v>81</v>
      </c>
      <c r="Y2916">
        <v>100</v>
      </c>
      <c r="Z2916" t="s">
        <v>5951</v>
      </c>
      <c r="AA2916" t="s">
        <v>5951</v>
      </c>
      <c r="AB2916" t="s">
        <v>90</v>
      </c>
      <c r="AC2916" t="s">
        <v>84</v>
      </c>
      <c r="AD2916">
        <f>_xlfn.XLOOKUP(MIS[[#This Row],[TRADING SYMBOL]],[1]Sheet1!$D:$D,[1]Sheet1!$C:$C)</f>
        <v>130.19999999999999</v>
      </c>
      <c r="AE2916">
        <f>MIS[[#This Row],[OrderAverageTradedPrice]]*MIS[[#This Row],[OrderQuantity]]</f>
        <v>16508</v>
      </c>
      <c r="AF2916">
        <f>MIS[[#This Row],[LTP]]*MIS[[#This Row],[OrderQuantity]]</f>
        <v>13019.999999999998</v>
      </c>
      <c r="AG2916">
        <f>IF(MIS[[#This Row],[OrderSide]]="SELL",MIS[[#This Row],[VALUE]]-MIS[[#This Row],[LIVE_VALUE]],MIS[[#This Row],[LIVE_VALUE]]-MIS[[#This Row],[VALUE]])</f>
        <v>-3488.0000000000018</v>
      </c>
      <c r="AH2916" t="str" cm="1">
        <f t="array" ref="AH2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6" t="str">
        <f>MIS[[#This Row],[TRADING SYMBOL]]</f>
        <v>SENSEX2552083300CE</v>
      </c>
      <c r="AJ2916" t="str">
        <f>IF(RIGHT(MIS[[#This Row],[Main/Hedge]],4)="MAIN","MAIN","HEDGE")</f>
        <v>MAIN</v>
      </c>
      <c r="AK2916" t="str" cm="1">
        <f t="array" ref="AK2916">_xlfn._xlws.FILTER(Table4[Column1],ISNUMBER(SEARCH(Table4[Column1],MIS[[#This Row],[OrderUniqueIdentifier]])),"")</f>
        <v>MS</v>
      </c>
    </row>
    <row r="2917" spans="1:37" x14ac:dyDescent="0.25">
      <c r="A2917" t="s">
        <v>179</v>
      </c>
      <c r="B2917" t="s">
        <v>229</v>
      </c>
      <c r="C2917" t="s">
        <v>6481</v>
      </c>
      <c r="D2917" t="s">
        <v>72</v>
      </c>
      <c r="E2917" t="s">
        <v>211</v>
      </c>
      <c r="F2917" t="s">
        <v>98</v>
      </c>
      <c r="G2917" t="s">
        <v>74</v>
      </c>
      <c r="H2917" t="s">
        <v>93</v>
      </c>
      <c r="I2917" t="s">
        <v>76</v>
      </c>
      <c r="J2917" t="s">
        <v>360</v>
      </c>
      <c r="K2917">
        <v>100</v>
      </c>
      <c r="L2917" t="s">
        <v>77</v>
      </c>
      <c r="M2917" t="s">
        <v>78</v>
      </c>
      <c r="N2917" t="s">
        <v>6482</v>
      </c>
      <c r="O2917" t="s">
        <v>5950</v>
      </c>
      <c r="P2917" t="s">
        <v>5950</v>
      </c>
      <c r="Q2917" t="s">
        <v>213</v>
      </c>
      <c r="R2917" t="s">
        <v>79</v>
      </c>
      <c r="S2917" t="s">
        <v>40</v>
      </c>
      <c r="T2917" t="s">
        <v>214</v>
      </c>
      <c r="U2917" t="s">
        <v>100</v>
      </c>
      <c r="V2917" t="s">
        <v>80</v>
      </c>
      <c r="W2917">
        <v>83400</v>
      </c>
      <c r="X2917" t="s">
        <v>81</v>
      </c>
      <c r="Y2917">
        <v>100</v>
      </c>
      <c r="Z2917" t="s">
        <v>5951</v>
      </c>
      <c r="AA2917" t="s">
        <v>5951</v>
      </c>
      <c r="AB2917" t="s">
        <v>90</v>
      </c>
      <c r="AC2917" t="s">
        <v>84</v>
      </c>
      <c r="AD2917">
        <f>_xlfn.XLOOKUP(MIS[[#This Row],[TRADING SYMBOL]],[1]Sheet1!$D:$D,[1]Sheet1!$C:$C)</f>
        <v>114.3</v>
      </c>
      <c r="AE2917">
        <f>MIS[[#This Row],[OrderAverageTradedPrice]]*MIS[[#This Row],[OrderQuantity]]</f>
        <v>14506</v>
      </c>
      <c r="AF2917">
        <f>MIS[[#This Row],[LTP]]*MIS[[#This Row],[OrderQuantity]]</f>
        <v>11430</v>
      </c>
      <c r="AG2917">
        <f>IF(MIS[[#This Row],[OrderSide]]="SELL",MIS[[#This Row],[VALUE]]-MIS[[#This Row],[LIVE_VALUE]],MIS[[#This Row],[LIVE_VALUE]]-MIS[[#This Row],[VALUE]])</f>
        <v>-3076</v>
      </c>
      <c r="AH2917" t="str" cm="1">
        <f t="array" ref="AH2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7" t="str">
        <f>MIS[[#This Row],[TRADING SYMBOL]]</f>
        <v>SENSEX2552083400CE</v>
      </c>
      <c r="AJ2917" t="str">
        <f>IF(RIGHT(MIS[[#This Row],[Main/Hedge]],4)="MAIN","MAIN","HEDGE")</f>
        <v>MAIN</v>
      </c>
      <c r="AK2917" t="str" cm="1">
        <f t="array" ref="AK2917">_xlfn._xlws.FILTER(Table4[Column1],ISNUMBER(SEARCH(Table4[Column1],MIS[[#This Row],[OrderUniqueIdentifier]])),"")</f>
        <v>MS</v>
      </c>
    </row>
    <row r="2918" spans="1:37" x14ac:dyDescent="0.25">
      <c r="A2918" t="s">
        <v>292</v>
      </c>
      <c r="B2918" t="s">
        <v>293</v>
      </c>
      <c r="C2918" t="s">
        <v>6551</v>
      </c>
      <c r="D2918" t="s">
        <v>72</v>
      </c>
      <c r="E2918" t="s">
        <v>3226</v>
      </c>
      <c r="F2918" t="s">
        <v>98</v>
      </c>
      <c r="G2918" t="s">
        <v>74</v>
      </c>
      <c r="H2918" t="s">
        <v>93</v>
      </c>
      <c r="I2918" t="s">
        <v>76</v>
      </c>
      <c r="J2918" t="s">
        <v>5814</v>
      </c>
      <c r="K2918">
        <v>100</v>
      </c>
      <c r="L2918" t="s">
        <v>77</v>
      </c>
      <c r="M2918" t="s">
        <v>78</v>
      </c>
      <c r="N2918" t="s">
        <v>6552</v>
      </c>
      <c r="O2918" t="s">
        <v>6006</v>
      </c>
      <c r="P2918" t="s">
        <v>5950</v>
      </c>
      <c r="Q2918" t="s">
        <v>3229</v>
      </c>
      <c r="R2918" t="s">
        <v>79</v>
      </c>
      <c r="S2918" t="s">
        <v>3964</v>
      </c>
      <c r="T2918" t="s">
        <v>3230</v>
      </c>
      <c r="U2918" t="s">
        <v>100</v>
      </c>
      <c r="V2918" t="s">
        <v>80</v>
      </c>
      <c r="W2918">
        <v>81300</v>
      </c>
      <c r="X2918" t="s">
        <v>85</v>
      </c>
      <c r="Y2918">
        <v>100</v>
      </c>
      <c r="Z2918" t="s">
        <v>6007</v>
      </c>
      <c r="AA2918" t="s">
        <v>5951</v>
      </c>
      <c r="AB2918" t="s">
        <v>107</v>
      </c>
      <c r="AC2918" t="s">
        <v>84</v>
      </c>
      <c r="AD2918">
        <f>_xlfn.XLOOKUP(MIS[[#This Row],[TRADING SYMBOL]],[1]Sheet1!$D:$D,[1]Sheet1!$C:$C)</f>
        <v>124</v>
      </c>
      <c r="AE2918">
        <f>MIS[[#This Row],[OrderAverageTradedPrice]]*MIS[[#This Row],[OrderQuantity]]</f>
        <v>20441</v>
      </c>
      <c r="AF2918">
        <f>MIS[[#This Row],[LTP]]*MIS[[#This Row],[OrderQuantity]]</f>
        <v>12400</v>
      </c>
      <c r="AG2918">
        <f>IF(MIS[[#This Row],[OrderSide]]="SELL",MIS[[#This Row],[VALUE]]-MIS[[#This Row],[LIVE_VALUE]],MIS[[#This Row],[LIVE_VALUE]]-MIS[[#This Row],[VALUE]])</f>
        <v>-8041</v>
      </c>
      <c r="AH2918" t="str" cm="1">
        <f t="array" ref="AH2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8" t="str">
        <f>MIS[[#This Row],[TRADING SYMBOL]]</f>
        <v>SENSEX2552081300PE</v>
      </c>
      <c r="AJ2918" t="str">
        <f>IF(RIGHT(MIS[[#This Row],[Main/Hedge]],4)="MAIN","MAIN","HEDGE")</f>
        <v>MAIN</v>
      </c>
      <c r="AK2918" t="str" cm="1">
        <f t="array" ref="AK2918">_xlfn._xlws.FILTER(Table4[Column1],ISNUMBER(SEARCH(Table4[Column1],MIS[[#This Row],[OrderUniqueIdentifier]])),"")</f>
        <v>MS</v>
      </c>
    </row>
    <row r="2919" spans="1:37" x14ac:dyDescent="0.25">
      <c r="A2919" t="s">
        <v>292</v>
      </c>
      <c r="B2919" t="s">
        <v>293</v>
      </c>
      <c r="C2919" t="s">
        <v>317</v>
      </c>
      <c r="D2919" t="s">
        <v>72</v>
      </c>
      <c r="E2919" t="s">
        <v>120</v>
      </c>
      <c r="F2919" t="s">
        <v>98</v>
      </c>
      <c r="G2919" t="s">
        <v>74</v>
      </c>
      <c r="H2919" t="s">
        <v>93</v>
      </c>
      <c r="I2919" t="s">
        <v>76</v>
      </c>
      <c r="J2919" t="s">
        <v>4908</v>
      </c>
      <c r="K2919">
        <v>100</v>
      </c>
      <c r="L2919" t="s">
        <v>77</v>
      </c>
      <c r="M2919" t="s">
        <v>78</v>
      </c>
      <c r="N2919" t="s">
        <v>6553</v>
      </c>
      <c r="O2919" t="s">
        <v>6006</v>
      </c>
      <c r="P2919" t="s">
        <v>5950</v>
      </c>
      <c r="Q2919" t="s">
        <v>121</v>
      </c>
      <c r="R2919" t="s">
        <v>79</v>
      </c>
      <c r="S2919" t="s">
        <v>3964</v>
      </c>
      <c r="T2919" t="s">
        <v>122</v>
      </c>
      <c r="U2919" t="s">
        <v>100</v>
      </c>
      <c r="V2919" t="s">
        <v>80</v>
      </c>
      <c r="W2919">
        <v>81100</v>
      </c>
      <c r="X2919" t="s">
        <v>85</v>
      </c>
      <c r="Y2919">
        <v>100</v>
      </c>
      <c r="Z2919" t="s">
        <v>6007</v>
      </c>
      <c r="AA2919" t="s">
        <v>5951</v>
      </c>
      <c r="AB2919" t="s">
        <v>107</v>
      </c>
      <c r="AC2919" t="s">
        <v>84</v>
      </c>
      <c r="AD2919">
        <f>_xlfn.XLOOKUP(MIS[[#This Row],[TRADING SYMBOL]],[1]Sheet1!$D:$D,[1]Sheet1!$C:$C)</f>
        <v>100.2</v>
      </c>
      <c r="AE2919">
        <f>MIS[[#This Row],[OrderAverageTradedPrice]]*MIS[[#This Row],[OrderQuantity]]</f>
        <v>16989</v>
      </c>
      <c r="AF2919">
        <f>MIS[[#This Row],[LTP]]*MIS[[#This Row],[OrderQuantity]]</f>
        <v>10020</v>
      </c>
      <c r="AG2919">
        <f>IF(MIS[[#This Row],[OrderSide]]="SELL",MIS[[#This Row],[VALUE]]-MIS[[#This Row],[LIVE_VALUE]],MIS[[#This Row],[LIVE_VALUE]]-MIS[[#This Row],[VALUE]])</f>
        <v>-6969</v>
      </c>
      <c r="AH2919" t="str" cm="1">
        <f t="array" ref="AH2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9" t="str">
        <f>MIS[[#This Row],[TRADING SYMBOL]]</f>
        <v>SENSEX2552081100PE</v>
      </c>
      <c r="AJ2919" t="str">
        <f>IF(RIGHT(MIS[[#This Row],[Main/Hedge]],4)="MAIN","MAIN","HEDGE")</f>
        <v>MAIN</v>
      </c>
      <c r="AK2919" t="str" cm="1">
        <f t="array" ref="AK2919">_xlfn._xlws.FILTER(Table4[Column1],ISNUMBER(SEARCH(Table4[Column1],MIS[[#This Row],[OrderUniqueIdentifier]])),"")</f>
        <v>MS</v>
      </c>
    </row>
    <row r="2920" spans="1:37" x14ac:dyDescent="0.25">
      <c r="A2920" t="s">
        <v>292</v>
      </c>
      <c r="B2920" t="s">
        <v>293</v>
      </c>
      <c r="C2920" t="s">
        <v>318</v>
      </c>
      <c r="D2920" t="s">
        <v>72</v>
      </c>
      <c r="E2920" t="s">
        <v>172</v>
      </c>
      <c r="F2920" t="s">
        <v>98</v>
      </c>
      <c r="G2920" t="s">
        <v>74</v>
      </c>
      <c r="H2920" t="s">
        <v>93</v>
      </c>
      <c r="I2920" t="s">
        <v>76</v>
      </c>
      <c r="J2920" t="s">
        <v>4071</v>
      </c>
      <c r="K2920">
        <v>100</v>
      </c>
      <c r="L2920" t="s">
        <v>77</v>
      </c>
      <c r="M2920" t="s">
        <v>78</v>
      </c>
      <c r="N2920" t="s">
        <v>6554</v>
      </c>
      <c r="O2920" t="s">
        <v>5950</v>
      </c>
      <c r="P2920" t="s">
        <v>5950</v>
      </c>
      <c r="Q2920" t="s">
        <v>173</v>
      </c>
      <c r="R2920" t="s">
        <v>79</v>
      </c>
      <c r="S2920" t="s">
        <v>3964</v>
      </c>
      <c r="T2920" t="s">
        <v>174</v>
      </c>
      <c r="U2920" t="s">
        <v>100</v>
      </c>
      <c r="V2920" t="s">
        <v>80</v>
      </c>
      <c r="W2920">
        <v>81200</v>
      </c>
      <c r="X2920" t="s">
        <v>85</v>
      </c>
      <c r="Y2920">
        <v>100</v>
      </c>
      <c r="Z2920" t="s">
        <v>5951</v>
      </c>
      <c r="AA2920" t="s">
        <v>5951</v>
      </c>
      <c r="AB2920" t="s">
        <v>107</v>
      </c>
      <c r="AC2920" t="s">
        <v>84</v>
      </c>
      <c r="AD2920">
        <f>_xlfn.XLOOKUP(MIS[[#This Row],[TRADING SYMBOL]],[1]Sheet1!$D:$D,[1]Sheet1!$C:$C)</f>
        <v>110.75</v>
      </c>
      <c r="AE2920">
        <f>MIS[[#This Row],[OrderAverageTradedPrice]]*MIS[[#This Row],[OrderQuantity]]</f>
        <v>18662</v>
      </c>
      <c r="AF2920">
        <f>MIS[[#This Row],[LTP]]*MIS[[#This Row],[OrderQuantity]]</f>
        <v>11075</v>
      </c>
      <c r="AG2920">
        <f>IF(MIS[[#This Row],[OrderSide]]="SELL",MIS[[#This Row],[VALUE]]-MIS[[#This Row],[LIVE_VALUE]],MIS[[#This Row],[LIVE_VALUE]]-MIS[[#This Row],[VALUE]])</f>
        <v>-7587</v>
      </c>
      <c r="AH2920" t="str" cm="1">
        <f t="array" ref="AH2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0" t="str">
        <f>MIS[[#This Row],[TRADING SYMBOL]]</f>
        <v>SENSEX2552081200PE</v>
      </c>
      <c r="AJ2920" t="str">
        <f>IF(RIGHT(MIS[[#This Row],[Main/Hedge]],4)="MAIN","MAIN","HEDGE")</f>
        <v>MAIN</v>
      </c>
      <c r="AK2920" t="str" cm="1">
        <f t="array" ref="AK2920">_xlfn._xlws.FILTER(Table4[Column1],ISNUMBER(SEARCH(Table4[Column1],MIS[[#This Row],[OrderUniqueIdentifier]])),"")</f>
        <v>MS</v>
      </c>
    </row>
    <row r="2921" spans="1:37" x14ac:dyDescent="0.25">
      <c r="A2921" t="s">
        <v>1555</v>
      </c>
      <c r="B2921" t="s">
        <v>1570</v>
      </c>
      <c r="C2921" t="s">
        <v>6654</v>
      </c>
      <c r="D2921" t="s">
        <v>72</v>
      </c>
      <c r="E2921" t="s">
        <v>120</v>
      </c>
      <c r="F2921" t="s">
        <v>98</v>
      </c>
      <c r="G2921" t="s">
        <v>74</v>
      </c>
      <c r="H2921" t="s">
        <v>93</v>
      </c>
      <c r="I2921" t="s">
        <v>76</v>
      </c>
      <c r="J2921" t="s">
        <v>6655</v>
      </c>
      <c r="K2921">
        <v>60</v>
      </c>
      <c r="L2921" t="s">
        <v>77</v>
      </c>
      <c r="M2921" t="s">
        <v>78</v>
      </c>
      <c r="N2921" t="s">
        <v>6655</v>
      </c>
      <c r="O2921" t="s">
        <v>6006</v>
      </c>
      <c r="P2921" t="s">
        <v>5950</v>
      </c>
      <c r="Q2921" t="s">
        <v>121</v>
      </c>
      <c r="R2921" t="s">
        <v>79</v>
      </c>
      <c r="S2921" t="s">
        <v>40</v>
      </c>
      <c r="T2921" t="s">
        <v>122</v>
      </c>
      <c r="U2921" t="s">
        <v>100</v>
      </c>
      <c r="V2921" t="s">
        <v>80</v>
      </c>
      <c r="W2921">
        <v>81100</v>
      </c>
      <c r="X2921" t="s">
        <v>85</v>
      </c>
      <c r="Y2921">
        <v>60</v>
      </c>
      <c r="Z2921" t="s">
        <v>6007</v>
      </c>
      <c r="AA2921" t="s">
        <v>5951</v>
      </c>
      <c r="AB2921" t="s">
        <v>107</v>
      </c>
      <c r="AC2921" t="s">
        <v>84</v>
      </c>
      <c r="AD2921">
        <f>_xlfn.XLOOKUP(MIS[[#This Row],[TRADING SYMBOL]],[1]Sheet1!$D:$D,[1]Sheet1!$C:$C)</f>
        <v>100.2</v>
      </c>
      <c r="AE2921">
        <f>MIS[[#This Row],[OrderAverageTradedPrice]]*MIS[[#This Row],[OrderQuantity]]</f>
        <v>10197</v>
      </c>
      <c r="AF2921">
        <f>MIS[[#This Row],[LTP]]*MIS[[#This Row],[OrderQuantity]]</f>
        <v>6012</v>
      </c>
      <c r="AG2921">
        <f>IF(MIS[[#This Row],[OrderSide]]="SELL",MIS[[#This Row],[VALUE]]-MIS[[#This Row],[LIVE_VALUE]],MIS[[#This Row],[LIVE_VALUE]]-MIS[[#This Row],[VALUE]])</f>
        <v>-4185</v>
      </c>
      <c r="AH2921" t="str" cm="1">
        <f t="array" ref="AH2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1" t="str">
        <f>MIS[[#This Row],[TRADING SYMBOL]]</f>
        <v>SENSEX2552081100PE</v>
      </c>
      <c r="AJ2921" t="str">
        <f>IF(RIGHT(MIS[[#This Row],[Main/Hedge]],4)="MAIN","MAIN","HEDGE")</f>
        <v>MAIN</v>
      </c>
      <c r="AK2921" t="str" cm="1">
        <f t="array" ref="AK2921">_xlfn._xlws.FILTER(Table4[Column1],ISNUMBER(SEARCH(Table4[Column1],MIS[[#This Row],[OrderUniqueIdentifier]])),"")</f>
        <v>MS</v>
      </c>
    </row>
    <row r="2922" spans="1:37" x14ac:dyDescent="0.25">
      <c r="A2922" t="s">
        <v>1555</v>
      </c>
      <c r="B2922" t="s">
        <v>1570</v>
      </c>
      <c r="C2922" t="s">
        <v>6656</v>
      </c>
      <c r="D2922" t="s">
        <v>72</v>
      </c>
      <c r="E2922" t="s">
        <v>172</v>
      </c>
      <c r="F2922" t="s">
        <v>98</v>
      </c>
      <c r="G2922" t="s">
        <v>74</v>
      </c>
      <c r="H2922" t="s">
        <v>93</v>
      </c>
      <c r="I2922" t="s">
        <v>76</v>
      </c>
      <c r="J2922" t="s">
        <v>6657</v>
      </c>
      <c r="K2922">
        <v>60</v>
      </c>
      <c r="L2922" t="s">
        <v>77</v>
      </c>
      <c r="M2922" t="s">
        <v>78</v>
      </c>
      <c r="N2922" t="s">
        <v>6657</v>
      </c>
      <c r="O2922" t="s">
        <v>6006</v>
      </c>
      <c r="P2922" t="s">
        <v>5950</v>
      </c>
      <c r="Q2922" t="s">
        <v>173</v>
      </c>
      <c r="R2922" t="s">
        <v>79</v>
      </c>
      <c r="S2922" t="s">
        <v>40</v>
      </c>
      <c r="T2922" t="s">
        <v>174</v>
      </c>
      <c r="U2922" t="s">
        <v>100</v>
      </c>
      <c r="V2922" t="s">
        <v>80</v>
      </c>
      <c r="W2922">
        <v>81200</v>
      </c>
      <c r="X2922" t="s">
        <v>85</v>
      </c>
      <c r="Y2922">
        <v>60</v>
      </c>
      <c r="Z2922" t="s">
        <v>6007</v>
      </c>
      <c r="AA2922" t="s">
        <v>5951</v>
      </c>
      <c r="AB2922" t="s">
        <v>107</v>
      </c>
      <c r="AC2922" t="s">
        <v>84</v>
      </c>
      <c r="AD2922">
        <f>_xlfn.XLOOKUP(MIS[[#This Row],[TRADING SYMBOL]],[1]Sheet1!$D:$D,[1]Sheet1!$C:$C)</f>
        <v>110.75</v>
      </c>
      <c r="AE2922">
        <f>MIS[[#This Row],[OrderAverageTradedPrice]]*MIS[[#This Row],[OrderQuantity]]</f>
        <v>11184</v>
      </c>
      <c r="AF2922">
        <f>MIS[[#This Row],[LTP]]*MIS[[#This Row],[OrderQuantity]]</f>
        <v>6645</v>
      </c>
      <c r="AG2922">
        <f>IF(MIS[[#This Row],[OrderSide]]="SELL",MIS[[#This Row],[VALUE]]-MIS[[#This Row],[LIVE_VALUE]],MIS[[#This Row],[LIVE_VALUE]]-MIS[[#This Row],[VALUE]])</f>
        <v>-4539</v>
      </c>
      <c r="AH2922" t="str" cm="1">
        <f t="array" ref="AH2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2" t="str">
        <f>MIS[[#This Row],[TRADING SYMBOL]]</f>
        <v>SENSEX2552081200PE</v>
      </c>
      <c r="AJ2922" t="str">
        <f>IF(RIGHT(MIS[[#This Row],[Main/Hedge]],4)="MAIN","MAIN","HEDGE")</f>
        <v>MAIN</v>
      </c>
      <c r="AK2922" t="str" cm="1">
        <f t="array" ref="AK2922">_xlfn._xlws.FILTER(Table4[Column1],ISNUMBER(SEARCH(Table4[Column1],MIS[[#This Row],[OrderUniqueIdentifier]])),"")</f>
        <v>MS</v>
      </c>
    </row>
    <row r="2923" spans="1:37" x14ac:dyDescent="0.25">
      <c r="A2923" t="s">
        <v>1555</v>
      </c>
      <c r="B2923" t="s">
        <v>1597</v>
      </c>
      <c r="C2923" t="s">
        <v>6770</v>
      </c>
      <c r="D2923" t="s">
        <v>72</v>
      </c>
      <c r="E2923" t="s">
        <v>172</v>
      </c>
      <c r="F2923" t="s">
        <v>98</v>
      </c>
      <c r="G2923" t="s">
        <v>74</v>
      </c>
      <c r="H2923" t="s">
        <v>93</v>
      </c>
      <c r="I2923" t="s">
        <v>76</v>
      </c>
      <c r="J2923" t="s">
        <v>6771</v>
      </c>
      <c r="K2923">
        <v>80</v>
      </c>
      <c r="L2923" t="s">
        <v>77</v>
      </c>
      <c r="M2923" t="s">
        <v>78</v>
      </c>
      <c r="N2923" t="s">
        <v>6772</v>
      </c>
      <c r="O2923" t="s">
        <v>6006</v>
      </c>
      <c r="P2923" t="s">
        <v>5950</v>
      </c>
      <c r="Q2923" t="s">
        <v>173</v>
      </c>
      <c r="R2923" t="s">
        <v>79</v>
      </c>
      <c r="S2923" t="s">
        <v>40</v>
      </c>
      <c r="T2923" t="s">
        <v>174</v>
      </c>
      <c r="U2923" t="s">
        <v>100</v>
      </c>
      <c r="V2923" t="s">
        <v>80</v>
      </c>
      <c r="W2923">
        <v>81200</v>
      </c>
      <c r="X2923" t="s">
        <v>85</v>
      </c>
      <c r="Y2923">
        <v>80</v>
      </c>
      <c r="Z2923" t="s">
        <v>6007</v>
      </c>
      <c r="AA2923" t="s">
        <v>5951</v>
      </c>
      <c r="AB2923" t="s">
        <v>107</v>
      </c>
      <c r="AC2923" t="s">
        <v>84</v>
      </c>
      <c r="AD2923">
        <f>_xlfn.XLOOKUP(MIS[[#This Row],[TRADING SYMBOL]],[1]Sheet1!$D:$D,[1]Sheet1!$C:$C)</f>
        <v>110.75</v>
      </c>
      <c r="AE2923">
        <f>MIS[[#This Row],[OrderAverageTradedPrice]]*MIS[[#This Row],[OrderQuantity]]</f>
        <v>14901</v>
      </c>
      <c r="AF2923">
        <f>MIS[[#This Row],[LTP]]*MIS[[#This Row],[OrderQuantity]]</f>
        <v>8860</v>
      </c>
      <c r="AG2923">
        <f>IF(MIS[[#This Row],[OrderSide]]="SELL",MIS[[#This Row],[VALUE]]-MIS[[#This Row],[LIVE_VALUE]],MIS[[#This Row],[LIVE_VALUE]]-MIS[[#This Row],[VALUE]])</f>
        <v>-6041</v>
      </c>
      <c r="AH2923" t="str" cm="1">
        <f t="array" ref="AH2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3" t="str">
        <f>MIS[[#This Row],[TRADING SYMBOL]]</f>
        <v>SENSEX2552081200PE</v>
      </c>
      <c r="AJ2923" t="str">
        <f>IF(RIGHT(MIS[[#This Row],[Main/Hedge]],4)="MAIN","MAIN","HEDGE")</f>
        <v>MAIN</v>
      </c>
      <c r="AK2923" t="str" cm="1">
        <f t="array" ref="AK2923">_xlfn._xlws.FILTER(Table4[Column1],ISNUMBER(SEARCH(Table4[Column1],MIS[[#This Row],[OrderUniqueIdentifier]])),"")</f>
        <v>MS</v>
      </c>
    </row>
    <row r="2924" spans="1:37" x14ac:dyDescent="0.25">
      <c r="A2924" t="s">
        <v>1555</v>
      </c>
      <c r="B2924" t="s">
        <v>1614</v>
      </c>
      <c r="C2924" t="s">
        <v>6797</v>
      </c>
      <c r="D2924" t="s">
        <v>72</v>
      </c>
      <c r="E2924" t="s">
        <v>172</v>
      </c>
      <c r="F2924" t="s">
        <v>98</v>
      </c>
      <c r="G2924" t="s">
        <v>74</v>
      </c>
      <c r="H2924" t="s">
        <v>93</v>
      </c>
      <c r="I2924" t="s">
        <v>76</v>
      </c>
      <c r="J2924" t="s">
        <v>4737</v>
      </c>
      <c r="K2924">
        <v>20</v>
      </c>
      <c r="L2924" t="s">
        <v>77</v>
      </c>
      <c r="M2924" t="s">
        <v>78</v>
      </c>
      <c r="N2924" t="s">
        <v>4737</v>
      </c>
      <c r="O2924" t="s">
        <v>6006</v>
      </c>
      <c r="P2924" t="s">
        <v>5950</v>
      </c>
      <c r="Q2924" t="s">
        <v>173</v>
      </c>
      <c r="R2924" t="s">
        <v>79</v>
      </c>
      <c r="S2924" t="s">
        <v>40</v>
      </c>
      <c r="T2924" t="s">
        <v>174</v>
      </c>
      <c r="U2924" t="s">
        <v>100</v>
      </c>
      <c r="V2924" t="s">
        <v>80</v>
      </c>
      <c r="W2924">
        <v>81200</v>
      </c>
      <c r="X2924" t="s">
        <v>85</v>
      </c>
      <c r="Y2924">
        <v>20</v>
      </c>
      <c r="Z2924" t="s">
        <v>6007</v>
      </c>
      <c r="AA2924" t="s">
        <v>5951</v>
      </c>
      <c r="AB2924" t="s">
        <v>107</v>
      </c>
      <c r="AC2924" t="s">
        <v>84</v>
      </c>
      <c r="AD2924">
        <f>_xlfn.XLOOKUP(MIS[[#This Row],[TRADING SYMBOL]],[1]Sheet1!$D:$D,[1]Sheet1!$C:$C)</f>
        <v>110.75</v>
      </c>
      <c r="AE2924">
        <f>MIS[[#This Row],[OrderAverageTradedPrice]]*MIS[[#This Row],[OrderQuantity]]</f>
        <v>3726</v>
      </c>
      <c r="AF2924">
        <f>MIS[[#This Row],[LTP]]*MIS[[#This Row],[OrderQuantity]]</f>
        <v>2215</v>
      </c>
      <c r="AG2924">
        <f>IF(MIS[[#This Row],[OrderSide]]="SELL",MIS[[#This Row],[VALUE]]-MIS[[#This Row],[LIVE_VALUE]],MIS[[#This Row],[LIVE_VALUE]]-MIS[[#This Row],[VALUE]])</f>
        <v>-1511</v>
      </c>
      <c r="AH2924" t="str" cm="1">
        <f t="array" ref="AH2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4" t="str">
        <f>MIS[[#This Row],[TRADING SYMBOL]]</f>
        <v>SENSEX2552081200PE</v>
      </c>
      <c r="AJ2924" t="str">
        <f>IF(RIGHT(MIS[[#This Row],[Main/Hedge]],4)="MAIN","MAIN","HEDGE")</f>
        <v>MAIN</v>
      </c>
      <c r="AK2924" t="str" cm="1">
        <f t="array" ref="AK2924">_xlfn._xlws.FILTER(Table4[Column1],ISNUMBER(SEARCH(Table4[Column1],MIS[[#This Row],[OrderUniqueIdentifier]])),"")</f>
        <v>MS</v>
      </c>
    </row>
    <row r="2925" spans="1:37" x14ac:dyDescent="0.25">
      <c r="A2925" t="s">
        <v>1555</v>
      </c>
      <c r="B2925" t="s">
        <v>1623</v>
      </c>
      <c r="C2925" t="s">
        <v>6820</v>
      </c>
      <c r="D2925" t="s">
        <v>72</v>
      </c>
      <c r="E2925" t="s">
        <v>3226</v>
      </c>
      <c r="F2925" t="s">
        <v>98</v>
      </c>
      <c r="G2925" t="s">
        <v>74</v>
      </c>
      <c r="H2925" t="s">
        <v>93</v>
      </c>
      <c r="I2925" t="s">
        <v>76</v>
      </c>
      <c r="J2925" t="s">
        <v>4879</v>
      </c>
      <c r="K2925">
        <v>20</v>
      </c>
      <c r="L2925" t="s">
        <v>77</v>
      </c>
      <c r="M2925" t="s">
        <v>78</v>
      </c>
      <c r="N2925" t="s">
        <v>4879</v>
      </c>
      <c r="O2925" t="s">
        <v>6006</v>
      </c>
      <c r="P2925" t="s">
        <v>5950</v>
      </c>
      <c r="Q2925" t="s">
        <v>3229</v>
      </c>
      <c r="R2925" t="s">
        <v>79</v>
      </c>
      <c r="S2925" t="s">
        <v>40</v>
      </c>
      <c r="T2925" t="s">
        <v>3230</v>
      </c>
      <c r="U2925" t="s">
        <v>100</v>
      </c>
      <c r="V2925" t="s">
        <v>80</v>
      </c>
      <c r="W2925">
        <v>81300</v>
      </c>
      <c r="X2925" t="s">
        <v>85</v>
      </c>
      <c r="Y2925">
        <v>20</v>
      </c>
      <c r="Z2925" t="s">
        <v>6007</v>
      </c>
      <c r="AA2925" t="s">
        <v>5951</v>
      </c>
      <c r="AB2925" t="s">
        <v>107</v>
      </c>
      <c r="AC2925" t="s">
        <v>84</v>
      </c>
      <c r="AD2925">
        <f>_xlfn.XLOOKUP(MIS[[#This Row],[TRADING SYMBOL]],[1]Sheet1!$D:$D,[1]Sheet1!$C:$C)</f>
        <v>124</v>
      </c>
      <c r="AE2925">
        <f>MIS[[#This Row],[OrderAverageTradedPrice]]*MIS[[#This Row],[OrderQuantity]]</f>
        <v>4082</v>
      </c>
      <c r="AF2925">
        <f>MIS[[#This Row],[LTP]]*MIS[[#This Row],[OrderQuantity]]</f>
        <v>2480</v>
      </c>
      <c r="AG2925">
        <f>IF(MIS[[#This Row],[OrderSide]]="SELL",MIS[[#This Row],[VALUE]]-MIS[[#This Row],[LIVE_VALUE]],MIS[[#This Row],[LIVE_VALUE]]-MIS[[#This Row],[VALUE]])</f>
        <v>-1602</v>
      </c>
      <c r="AH2925" t="str" cm="1">
        <f t="array" ref="AH2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5" t="str">
        <f>MIS[[#This Row],[TRADING SYMBOL]]</f>
        <v>SENSEX2552081300PE</v>
      </c>
      <c r="AJ2925" t="str">
        <f>IF(RIGHT(MIS[[#This Row],[Main/Hedge]],4)="MAIN","MAIN","HEDGE")</f>
        <v>MAIN</v>
      </c>
      <c r="AK2925" t="str" cm="1">
        <f t="array" ref="AK2925">_xlfn._xlws.FILTER(Table4[Column1],ISNUMBER(SEARCH(Table4[Column1],MIS[[#This Row],[OrderUniqueIdentifier]])),"")</f>
        <v>MS</v>
      </c>
    </row>
    <row r="2926" spans="1:37" x14ac:dyDescent="0.25">
      <c r="A2926" t="s">
        <v>1555</v>
      </c>
      <c r="B2926" t="s">
        <v>1623</v>
      </c>
      <c r="C2926" t="s">
        <v>6821</v>
      </c>
      <c r="D2926" t="s">
        <v>72</v>
      </c>
      <c r="E2926" t="s">
        <v>120</v>
      </c>
      <c r="F2926" t="s">
        <v>98</v>
      </c>
      <c r="G2926" t="s">
        <v>74</v>
      </c>
      <c r="H2926" t="s">
        <v>93</v>
      </c>
      <c r="I2926" t="s">
        <v>76</v>
      </c>
      <c r="J2926" t="s">
        <v>6655</v>
      </c>
      <c r="K2926">
        <v>20</v>
      </c>
      <c r="L2926" t="s">
        <v>77</v>
      </c>
      <c r="M2926" t="s">
        <v>78</v>
      </c>
      <c r="N2926" t="s">
        <v>6655</v>
      </c>
      <c r="O2926" t="s">
        <v>6006</v>
      </c>
      <c r="P2926" t="s">
        <v>5950</v>
      </c>
      <c r="Q2926" t="s">
        <v>121</v>
      </c>
      <c r="R2926" t="s">
        <v>79</v>
      </c>
      <c r="S2926" t="s">
        <v>40</v>
      </c>
      <c r="T2926" t="s">
        <v>122</v>
      </c>
      <c r="U2926" t="s">
        <v>100</v>
      </c>
      <c r="V2926" t="s">
        <v>80</v>
      </c>
      <c r="W2926">
        <v>81100</v>
      </c>
      <c r="X2926" t="s">
        <v>85</v>
      </c>
      <c r="Y2926">
        <v>20</v>
      </c>
      <c r="Z2926" t="s">
        <v>6007</v>
      </c>
      <c r="AA2926" t="s">
        <v>5951</v>
      </c>
      <c r="AB2926" t="s">
        <v>107</v>
      </c>
      <c r="AC2926" t="s">
        <v>84</v>
      </c>
      <c r="AD2926">
        <f>_xlfn.XLOOKUP(MIS[[#This Row],[TRADING SYMBOL]],[1]Sheet1!$D:$D,[1]Sheet1!$C:$C)</f>
        <v>100.2</v>
      </c>
      <c r="AE2926">
        <f>MIS[[#This Row],[OrderAverageTradedPrice]]*MIS[[#This Row],[OrderQuantity]]</f>
        <v>3399</v>
      </c>
      <c r="AF2926">
        <f>MIS[[#This Row],[LTP]]*MIS[[#This Row],[OrderQuantity]]</f>
        <v>2004</v>
      </c>
      <c r="AG2926">
        <f>IF(MIS[[#This Row],[OrderSide]]="SELL",MIS[[#This Row],[VALUE]]-MIS[[#This Row],[LIVE_VALUE]],MIS[[#This Row],[LIVE_VALUE]]-MIS[[#This Row],[VALUE]])</f>
        <v>-1395</v>
      </c>
      <c r="AH2926" t="str" cm="1">
        <f t="array" ref="AH2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6" t="str">
        <f>MIS[[#This Row],[TRADING SYMBOL]]</f>
        <v>SENSEX2552081100PE</v>
      </c>
      <c r="AJ2926" t="str">
        <f>IF(RIGHT(MIS[[#This Row],[Main/Hedge]],4)="MAIN","MAIN","HEDGE")</f>
        <v>MAIN</v>
      </c>
      <c r="AK2926" t="str" cm="1">
        <f t="array" ref="AK2926">_xlfn._xlws.FILTER(Table4[Column1],ISNUMBER(SEARCH(Table4[Column1],MIS[[#This Row],[OrderUniqueIdentifier]])),"")</f>
        <v>MS</v>
      </c>
    </row>
    <row r="2927" spans="1:37" x14ac:dyDescent="0.25">
      <c r="A2927" t="s">
        <v>1555</v>
      </c>
      <c r="B2927" t="s">
        <v>1623</v>
      </c>
      <c r="C2927" t="s">
        <v>6822</v>
      </c>
      <c r="D2927" t="s">
        <v>72</v>
      </c>
      <c r="E2927" t="s">
        <v>172</v>
      </c>
      <c r="F2927" t="s">
        <v>98</v>
      </c>
      <c r="G2927" t="s">
        <v>74</v>
      </c>
      <c r="H2927" t="s">
        <v>93</v>
      </c>
      <c r="I2927" t="s">
        <v>76</v>
      </c>
      <c r="J2927" t="s">
        <v>6823</v>
      </c>
      <c r="K2927">
        <v>20</v>
      </c>
      <c r="L2927" t="s">
        <v>77</v>
      </c>
      <c r="M2927" t="s">
        <v>78</v>
      </c>
      <c r="N2927" t="s">
        <v>6823</v>
      </c>
      <c r="O2927" t="s">
        <v>5950</v>
      </c>
      <c r="P2927" t="s">
        <v>5950</v>
      </c>
      <c r="Q2927" t="s">
        <v>173</v>
      </c>
      <c r="R2927" t="s">
        <v>79</v>
      </c>
      <c r="S2927" t="s">
        <v>40</v>
      </c>
      <c r="T2927" t="s">
        <v>174</v>
      </c>
      <c r="U2927" t="s">
        <v>100</v>
      </c>
      <c r="V2927" t="s">
        <v>80</v>
      </c>
      <c r="W2927">
        <v>81200</v>
      </c>
      <c r="X2927" t="s">
        <v>85</v>
      </c>
      <c r="Y2927">
        <v>20</v>
      </c>
      <c r="Z2927" t="s">
        <v>5951</v>
      </c>
      <c r="AA2927" t="s">
        <v>5951</v>
      </c>
      <c r="AB2927" t="s">
        <v>107</v>
      </c>
      <c r="AC2927" t="s">
        <v>84</v>
      </c>
      <c r="AD2927">
        <f>_xlfn.XLOOKUP(MIS[[#This Row],[TRADING SYMBOL]],[1]Sheet1!$D:$D,[1]Sheet1!$C:$C)</f>
        <v>110.75</v>
      </c>
      <c r="AE2927">
        <f>MIS[[#This Row],[OrderAverageTradedPrice]]*MIS[[#This Row],[OrderQuantity]]</f>
        <v>3734</v>
      </c>
      <c r="AF2927">
        <f>MIS[[#This Row],[LTP]]*MIS[[#This Row],[OrderQuantity]]</f>
        <v>2215</v>
      </c>
      <c r="AG2927">
        <f>IF(MIS[[#This Row],[OrderSide]]="SELL",MIS[[#This Row],[VALUE]]-MIS[[#This Row],[LIVE_VALUE]],MIS[[#This Row],[LIVE_VALUE]]-MIS[[#This Row],[VALUE]])</f>
        <v>-1519</v>
      </c>
      <c r="AH2927" t="str" cm="1">
        <f t="array" ref="AH2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7" t="str">
        <f>MIS[[#This Row],[TRADING SYMBOL]]</f>
        <v>SENSEX2552081200PE</v>
      </c>
      <c r="AJ2927" t="str">
        <f>IF(RIGHT(MIS[[#This Row],[Main/Hedge]],4)="MAIN","MAIN","HEDGE")</f>
        <v>MAIN</v>
      </c>
      <c r="AK2927" t="str" cm="1">
        <f t="array" ref="AK2927">_xlfn._xlws.FILTER(Table4[Column1],ISNUMBER(SEARCH(Table4[Column1],MIS[[#This Row],[OrderUniqueIdentifier]])),"")</f>
        <v>MS</v>
      </c>
    </row>
    <row r="2928" spans="1:37" x14ac:dyDescent="0.25">
      <c r="A2928" t="s">
        <v>1555</v>
      </c>
      <c r="B2928" t="s">
        <v>1665</v>
      </c>
      <c r="C2928" t="s">
        <v>6985</v>
      </c>
      <c r="D2928" t="s">
        <v>72</v>
      </c>
      <c r="E2928" t="s">
        <v>120</v>
      </c>
      <c r="F2928" t="s">
        <v>98</v>
      </c>
      <c r="G2928" t="s">
        <v>74</v>
      </c>
      <c r="H2928" t="s">
        <v>93</v>
      </c>
      <c r="I2928" t="s">
        <v>76</v>
      </c>
      <c r="J2928" t="s">
        <v>6986</v>
      </c>
      <c r="K2928">
        <v>20</v>
      </c>
      <c r="L2928" t="s">
        <v>77</v>
      </c>
      <c r="M2928" t="s">
        <v>78</v>
      </c>
      <c r="N2928" t="s">
        <v>6986</v>
      </c>
      <c r="O2928" t="s">
        <v>6006</v>
      </c>
      <c r="P2928" t="s">
        <v>5950</v>
      </c>
      <c r="Q2928" t="s">
        <v>121</v>
      </c>
      <c r="R2928" t="s">
        <v>79</v>
      </c>
      <c r="S2928" t="s">
        <v>40</v>
      </c>
      <c r="T2928" t="s">
        <v>122</v>
      </c>
      <c r="U2928" t="s">
        <v>100</v>
      </c>
      <c r="V2928" t="s">
        <v>80</v>
      </c>
      <c r="W2928">
        <v>81100</v>
      </c>
      <c r="X2928" t="s">
        <v>85</v>
      </c>
      <c r="Y2928">
        <v>20</v>
      </c>
      <c r="Z2928" t="s">
        <v>6007</v>
      </c>
      <c r="AA2928" t="s">
        <v>5951</v>
      </c>
      <c r="AB2928" t="s">
        <v>107</v>
      </c>
      <c r="AC2928" t="s">
        <v>84</v>
      </c>
      <c r="AD2928">
        <f>_xlfn.XLOOKUP(MIS[[#This Row],[TRADING SYMBOL]],[1]Sheet1!$D:$D,[1]Sheet1!$C:$C)</f>
        <v>100.2</v>
      </c>
      <c r="AE2928">
        <f>MIS[[#This Row],[OrderAverageTradedPrice]]*MIS[[#This Row],[OrderQuantity]]</f>
        <v>3387</v>
      </c>
      <c r="AF2928">
        <f>MIS[[#This Row],[LTP]]*MIS[[#This Row],[OrderQuantity]]</f>
        <v>2004</v>
      </c>
      <c r="AG2928">
        <f>IF(MIS[[#This Row],[OrderSide]]="SELL",MIS[[#This Row],[VALUE]]-MIS[[#This Row],[LIVE_VALUE]],MIS[[#This Row],[LIVE_VALUE]]-MIS[[#This Row],[VALUE]])</f>
        <v>-1383</v>
      </c>
      <c r="AH2928" t="str" cm="1">
        <f t="array" ref="AH2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8" t="str">
        <f>MIS[[#This Row],[TRADING SYMBOL]]</f>
        <v>SENSEX2552081100PE</v>
      </c>
      <c r="AJ2928" t="str">
        <f>IF(RIGHT(MIS[[#This Row],[Main/Hedge]],4)="MAIN","MAIN","HEDGE")</f>
        <v>MAIN</v>
      </c>
      <c r="AK2928" t="str" cm="1">
        <f t="array" ref="AK2928">_xlfn._xlws.FILTER(Table4[Column1],ISNUMBER(SEARCH(Table4[Column1],MIS[[#This Row],[OrderUniqueIdentifier]])),"")</f>
        <v>MS</v>
      </c>
    </row>
    <row r="2929" spans="1:37" x14ac:dyDescent="0.25">
      <c r="A2929" t="s">
        <v>1555</v>
      </c>
      <c r="B2929" t="s">
        <v>1665</v>
      </c>
      <c r="C2929" t="s">
        <v>6987</v>
      </c>
      <c r="D2929" t="s">
        <v>72</v>
      </c>
      <c r="E2929" t="s">
        <v>172</v>
      </c>
      <c r="F2929" t="s">
        <v>98</v>
      </c>
      <c r="G2929" t="s">
        <v>74</v>
      </c>
      <c r="H2929" t="s">
        <v>93</v>
      </c>
      <c r="I2929" t="s">
        <v>76</v>
      </c>
      <c r="J2929" t="s">
        <v>4201</v>
      </c>
      <c r="K2929">
        <v>20</v>
      </c>
      <c r="L2929" t="s">
        <v>77</v>
      </c>
      <c r="M2929" t="s">
        <v>78</v>
      </c>
      <c r="N2929" t="s">
        <v>4201</v>
      </c>
      <c r="O2929" t="s">
        <v>6006</v>
      </c>
      <c r="P2929" t="s">
        <v>5950</v>
      </c>
      <c r="Q2929" t="s">
        <v>173</v>
      </c>
      <c r="R2929" t="s">
        <v>79</v>
      </c>
      <c r="S2929" t="s">
        <v>40</v>
      </c>
      <c r="T2929" t="s">
        <v>174</v>
      </c>
      <c r="U2929" t="s">
        <v>100</v>
      </c>
      <c r="V2929" t="s">
        <v>80</v>
      </c>
      <c r="W2929">
        <v>81200</v>
      </c>
      <c r="X2929" t="s">
        <v>85</v>
      </c>
      <c r="Y2929">
        <v>20</v>
      </c>
      <c r="Z2929" t="s">
        <v>6007</v>
      </c>
      <c r="AA2929" t="s">
        <v>5951</v>
      </c>
      <c r="AB2929" t="s">
        <v>107</v>
      </c>
      <c r="AC2929" t="s">
        <v>84</v>
      </c>
      <c r="AD2929">
        <f>_xlfn.XLOOKUP(MIS[[#This Row],[TRADING SYMBOL]],[1]Sheet1!$D:$D,[1]Sheet1!$C:$C)</f>
        <v>110.75</v>
      </c>
      <c r="AE2929">
        <f>MIS[[#This Row],[OrderAverageTradedPrice]]*MIS[[#This Row],[OrderQuantity]]</f>
        <v>3738</v>
      </c>
      <c r="AF2929">
        <f>MIS[[#This Row],[LTP]]*MIS[[#This Row],[OrderQuantity]]</f>
        <v>2215</v>
      </c>
      <c r="AG2929">
        <f>IF(MIS[[#This Row],[OrderSide]]="SELL",MIS[[#This Row],[VALUE]]-MIS[[#This Row],[LIVE_VALUE]],MIS[[#This Row],[LIVE_VALUE]]-MIS[[#This Row],[VALUE]])</f>
        <v>-1523</v>
      </c>
      <c r="AH2929" t="str" cm="1">
        <f t="array" ref="AH2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9" t="str">
        <f>MIS[[#This Row],[TRADING SYMBOL]]</f>
        <v>SENSEX2552081200PE</v>
      </c>
      <c r="AJ2929" t="str">
        <f>IF(RIGHT(MIS[[#This Row],[Main/Hedge]],4)="MAIN","MAIN","HEDGE")</f>
        <v>MAIN</v>
      </c>
      <c r="AK2929" t="str" cm="1">
        <f t="array" ref="AK2929">_xlfn._xlws.FILTER(Table4[Column1],ISNUMBER(SEARCH(Table4[Column1],MIS[[#This Row],[OrderUniqueIdentifier]])),"")</f>
        <v>MS</v>
      </c>
    </row>
    <row r="2930" spans="1:37" x14ac:dyDescent="0.25">
      <c r="A2930" t="s">
        <v>1555</v>
      </c>
      <c r="B2930" t="s">
        <v>1673</v>
      </c>
      <c r="C2930" t="s">
        <v>7003</v>
      </c>
      <c r="D2930" t="s">
        <v>72</v>
      </c>
      <c r="E2930" t="s">
        <v>744</v>
      </c>
      <c r="F2930" t="s">
        <v>98</v>
      </c>
      <c r="G2930" t="s">
        <v>74</v>
      </c>
      <c r="H2930" t="s">
        <v>93</v>
      </c>
      <c r="I2930" t="s">
        <v>76</v>
      </c>
      <c r="J2930" t="s">
        <v>7004</v>
      </c>
      <c r="K2930">
        <v>20</v>
      </c>
      <c r="L2930" t="s">
        <v>77</v>
      </c>
      <c r="M2930" t="s">
        <v>78</v>
      </c>
      <c r="N2930" t="s">
        <v>7004</v>
      </c>
      <c r="O2930" t="s">
        <v>6006</v>
      </c>
      <c r="P2930" t="s">
        <v>5950</v>
      </c>
      <c r="Q2930" t="s">
        <v>747</v>
      </c>
      <c r="R2930" t="s">
        <v>79</v>
      </c>
      <c r="S2930" t="s">
        <v>40</v>
      </c>
      <c r="T2930" t="s">
        <v>748</v>
      </c>
      <c r="U2930" t="s">
        <v>100</v>
      </c>
      <c r="V2930" t="s">
        <v>80</v>
      </c>
      <c r="W2930">
        <v>83500</v>
      </c>
      <c r="X2930" t="s">
        <v>81</v>
      </c>
      <c r="Y2930">
        <v>20</v>
      </c>
      <c r="Z2930" t="s">
        <v>6007</v>
      </c>
      <c r="AA2930" t="s">
        <v>5951</v>
      </c>
      <c r="AB2930" t="s">
        <v>90</v>
      </c>
      <c r="AC2930" t="s">
        <v>84</v>
      </c>
      <c r="AD2930">
        <f>_xlfn.XLOOKUP(MIS[[#This Row],[TRADING SYMBOL]],[1]Sheet1!$D:$D,[1]Sheet1!$C:$C)</f>
        <v>99.8</v>
      </c>
      <c r="AE2930">
        <f>MIS[[#This Row],[OrderAverageTradedPrice]]*MIS[[#This Row],[OrderQuantity]]</f>
        <v>2560</v>
      </c>
      <c r="AF2930">
        <f>MIS[[#This Row],[LTP]]*MIS[[#This Row],[OrderQuantity]]</f>
        <v>1996</v>
      </c>
      <c r="AG2930">
        <f>IF(MIS[[#This Row],[OrderSide]]="SELL",MIS[[#This Row],[VALUE]]-MIS[[#This Row],[LIVE_VALUE]],MIS[[#This Row],[LIVE_VALUE]]-MIS[[#This Row],[VALUE]])</f>
        <v>-564</v>
      </c>
      <c r="AH2930" t="str" cm="1">
        <f t="array" ref="AH2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0" t="str">
        <f>MIS[[#This Row],[TRADING SYMBOL]]</f>
        <v>SENSEX2552083500CE</v>
      </c>
      <c r="AJ2930" t="str">
        <f>IF(RIGHT(MIS[[#This Row],[Main/Hedge]],4)="MAIN","MAIN","HEDGE")</f>
        <v>MAIN</v>
      </c>
      <c r="AK2930" t="str" cm="1">
        <f t="array" ref="AK2930">_xlfn._xlws.FILTER(Table4[Column1],ISNUMBER(SEARCH(Table4[Column1],MIS[[#This Row],[OrderUniqueIdentifier]])),"")</f>
        <v>MS</v>
      </c>
    </row>
    <row r="2931" spans="1:37" x14ac:dyDescent="0.25">
      <c r="A2931" t="s">
        <v>1555</v>
      </c>
      <c r="B2931" t="s">
        <v>1673</v>
      </c>
      <c r="C2931" t="s">
        <v>7005</v>
      </c>
      <c r="D2931" t="s">
        <v>72</v>
      </c>
      <c r="E2931" t="s">
        <v>3226</v>
      </c>
      <c r="F2931" t="s">
        <v>98</v>
      </c>
      <c r="G2931" t="s">
        <v>74</v>
      </c>
      <c r="H2931" t="s">
        <v>93</v>
      </c>
      <c r="I2931" t="s">
        <v>76</v>
      </c>
      <c r="J2931" t="s">
        <v>6486</v>
      </c>
      <c r="K2931">
        <v>20</v>
      </c>
      <c r="L2931" t="s">
        <v>77</v>
      </c>
      <c r="M2931" t="s">
        <v>78</v>
      </c>
      <c r="N2931" t="s">
        <v>6486</v>
      </c>
      <c r="O2931" t="s">
        <v>6006</v>
      </c>
      <c r="P2931" t="s">
        <v>5950</v>
      </c>
      <c r="Q2931" t="s">
        <v>3229</v>
      </c>
      <c r="R2931" t="s">
        <v>79</v>
      </c>
      <c r="S2931" t="s">
        <v>40</v>
      </c>
      <c r="T2931" t="s">
        <v>3230</v>
      </c>
      <c r="U2931" t="s">
        <v>100</v>
      </c>
      <c r="V2931" t="s">
        <v>80</v>
      </c>
      <c r="W2931">
        <v>81300</v>
      </c>
      <c r="X2931" t="s">
        <v>85</v>
      </c>
      <c r="Y2931">
        <v>20</v>
      </c>
      <c r="Z2931" t="s">
        <v>6007</v>
      </c>
      <c r="AA2931" t="s">
        <v>5951</v>
      </c>
      <c r="AB2931" t="s">
        <v>107</v>
      </c>
      <c r="AC2931" t="s">
        <v>84</v>
      </c>
      <c r="AD2931">
        <f>_xlfn.XLOOKUP(MIS[[#This Row],[TRADING SYMBOL]],[1]Sheet1!$D:$D,[1]Sheet1!$C:$C)</f>
        <v>124</v>
      </c>
      <c r="AE2931">
        <f>MIS[[#This Row],[OrderAverageTradedPrice]]*MIS[[#This Row],[OrderQuantity]]</f>
        <v>4092</v>
      </c>
      <c r="AF2931">
        <f>MIS[[#This Row],[LTP]]*MIS[[#This Row],[OrderQuantity]]</f>
        <v>2480</v>
      </c>
      <c r="AG2931">
        <f>IF(MIS[[#This Row],[OrderSide]]="SELL",MIS[[#This Row],[VALUE]]-MIS[[#This Row],[LIVE_VALUE]],MIS[[#This Row],[LIVE_VALUE]]-MIS[[#This Row],[VALUE]])</f>
        <v>-1612</v>
      </c>
      <c r="AH2931" t="str" cm="1">
        <f t="array" ref="AH2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1" t="str">
        <f>MIS[[#This Row],[TRADING SYMBOL]]</f>
        <v>SENSEX2552081300PE</v>
      </c>
      <c r="AJ2931" t="str">
        <f>IF(RIGHT(MIS[[#This Row],[Main/Hedge]],4)="MAIN","MAIN","HEDGE")</f>
        <v>MAIN</v>
      </c>
      <c r="AK2931" t="str" cm="1">
        <f t="array" ref="AK2931">_xlfn._xlws.FILTER(Table4[Column1],ISNUMBER(SEARCH(Table4[Column1],MIS[[#This Row],[OrderUniqueIdentifier]])),"")</f>
        <v>MS</v>
      </c>
    </row>
    <row r="2932" spans="1:37" x14ac:dyDescent="0.25">
      <c r="A2932" t="s">
        <v>1555</v>
      </c>
      <c r="B2932" t="s">
        <v>1673</v>
      </c>
      <c r="C2932" t="s">
        <v>7006</v>
      </c>
      <c r="D2932" t="s">
        <v>72</v>
      </c>
      <c r="E2932" t="s">
        <v>120</v>
      </c>
      <c r="F2932" t="s">
        <v>98</v>
      </c>
      <c r="G2932" t="s">
        <v>74</v>
      </c>
      <c r="H2932" t="s">
        <v>93</v>
      </c>
      <c r="I2932" t="s">
        <v>76</v>
      </c>
      <c r="J2932" t="s">
        <v>6655</v>
      </c>
      <c r="K2932">
        <v>20</v>
      </c>
      <c r="L2932" t="s">
        <v>77</v>
      </c>
      <c r="M2932" t="s">
        <v>78</v>
      </c>
      <c r="N2932" t="s">
        <v>6655</v>
      </c>
      <c r="O2932" t="s">
        <v>5950</v>
      </c>
      <c r="P2932" t="s">
        <v>5950</v>
      </c>
      <c r="Q2932" t="s">
        <v>121</v>
      </c>
      <c r="R2932" t="s">
        <v>79</v>
      </c>
      <c r="S2932" t="s">
        <v>40</v>
      </c>
      <c r="T2932" t="s">
        <v>122</v>
      </c>
      <c r="U2932" t="s">
        <v>100</v>
      </c>
      <c r="V2932" t="s">
        <v>80</v>
      </c>
      <c r="W2932">
        <v>81100</v>
      </c>
      <c r="X2932" t="s">
        <v>85</v>
      </c>
      <c r="Y2932">
        <v>20</v>
      </c>
      <c r="Z2932" t="s">
        <v>5951</v>
      </c>
      <c r="AA2932" t="s">
        <v>5951</v>
      </c>
      <c r="AB2932" t="s">
        <v>107</v>
      </c>
      <c r="AC2932" t="s">
        <v>84</v>
      </c>
      <c r="AD2932">
        <f>_xlfn.XLOOKUP(MIS[[#This Row],[TRADING SYMBOL]],[1]Sheet1!$D:$D,[1]Sheet1!$C:$C)</f>
        <v>100.2</v>
      </c>
      <c r="AE2932">
        <f>MIS[[#This Row],[OrderAverageTradedPrice]]*MIS[[#This Row],[OrderQuantity]]</f>
        <v>3399</v>
      </c>
      <c r="AF2932">
        <f>MIS[[#This Row],[LTP]]*MIS[[#This Row],[OrderQuantity]]</f>
        <v>2004</v>
      </c>
      <c r="AG2932">
        <f>IF(MIS[[#This Row],[OrderSide]]="SELL",MIS[[#This Row],[VALUE]]-MIS[[#This Row],[LIVE_VALUE]],MIS[[#This Row],[LIVE_VALUE]]-MIS[[#This Row],[VALUE]])</f>
        <v>-1395</v>
      </c>
      <c r="AH2932" t="str" cm="1">
        <f t="array" ref="AH2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2" t="str">
        <f>MIS[[#This Row],[TRADING SYMBOL]]</f>
        <v>SENSEX2552081100PE</v>
      </c>
      <c r="AJ2932" t="str">
        <f>IF(RIGHT(MIS[[#This Row],[Main/Hedge]],4)="MAIN","MAIN","HEDGE")</f>
        <v>MAIN</v>
      </c>
      <c r="AK2932" t="str" cm="1">
        <f t="array" ref="AK2932">_xlfn._xlws.FILTER(Table4[Column1],ISNUMBER(SEARCH(Table4[Column1],MIS[[#This Row],[OrderUniqueIdentifier]])),"")</f>
        <v>MS</v>
      </c>
    </row>
    <row r="2933" spans="1:37" x14ac:dyDescent="0.25">
      <c r="A2933" t="s">
        <v>1555</v>
      </c>
      <c r="B2933" t="s">
        <v>1673</v>
      </c>
      <c r="C2933" t="s">
        <v>7007</v>
      </c>
      <c r="D2933" t="s">
        <v>72</v>
      </c>
      <c r="E2933" t="s">
        <v>172</v>
      </c>
      <c r="F2933" t="s">
        <v>98</v>
      </c>
      <c r="G2933" t="s">
        <v>74</v>
      </c>
      <c r="H2933" t="s">
        <v>93</v>
      </c>
      <c r="I2933" t="s">
        <v>76</v>
      </c>
      <c r="J2933" t="s">
        <v>7008</v>
      </c>
      <c r="K2933">
        <v>20</v>
      </c>
      <c r="L2933" t="s">
        <v>77</v>
      </c>
      <c r="M2933" t="s">
        <v>78</v>
      </c>
      <c r="N2933" t="s">
        <v>7008</v>
      </c>
      <c r="O2933" t="s">
        <v>5950</v>
      </c>
      <c r="P2933" t="s">
        <v>5950</v>
      </c>
      <c r="Q2933" t="s">
        <v>173</v>
      </c>
      <c r="R2933" t="s">
        <v>79</v>
      </c>
      <c r="S2933" t="s">
        <v>40</v>
      </c>
      <c r="T2933" t="s">
        <v>174</v>
      </c>
      <c r="U2933" t="s">
        <v>100</v>
      </c>
      <c r="V2933" t="s">
        <v>80</v>
      </c>
      <c r="W2933">
        <v>81200</v>
      </c>
      <c r="X2933" t="s">
        <v>85</v>
      </c>
      <c r="Y2933">
        <v>20</v>
      </c>
      <c r="Z2933" t="s">
        <v>5951</v>
      </c>
      <c r="AA2933" t="s">
        <v>5951</v>
      </c>
      <c r="AB2933" t="s">
        <v>107</v>
      </c>
      <c r="AC2933" t="s">
        <v>84</v>
      </c>
      <c r="AD2933">
        <f>_xlfn.XLOOKUP(MIS[[#This Row],[TRADING SYMBOL]],[1]Sheet1!$D:$D,[1]Sheet1!$C:$C)</f>
        <v>110.75</v>
      </c>
      <c r="AE2933">
        <f>MIS[[#This Row],[OrderAverageTradedPrice]]*MIS[[#This Row],[OrderQuantity]]</f>
        <v>3722</v>
      </c>
      <c r="AF2933">
        <f>MIS[[#This Row],[LTP]]*MIS[[#This Row],[OrderQuantity]]</f>
        <v>2215</v>
      </c>
      <c r="AG2933">
        <f>IF(MIS[[#This Row],[OrderSide]]="SELL",MIS[[#This Row],[VALUE]]-MIS[[#This Row],[LIVE_VALUE]],MIS[[#This Row],[LIVE_VALUE]]-MIS[[#This Row],[VALUE]])</f>
        <v>-1507</v>
      </c>
      <c r="AH2933" t="str" cm="1">
        <f t="array" ref="AH2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3" t="str">
        <f>MIS[[#This Row],[TRADING SYMBOL]]</f>
        <v>SENSEX2552081200PE</v>
      </c>
      <c r="AJ2933" t="str">
        <f>IF(RIGHT(MIS[[#This Row],[Main/Hedge]],4)="MAIN","MAIN","HEDGE")</f>
        <v>MAIN</v>
      </c>
      <c r="AK2933" t="str" cm="1">
        <f t="array" ref="AK2933">_xlfn._xlws.FILTER(Table4[Column1],ISNUMBER(SEARCH(Table4[Column1],MIS[[#This Row],[OrderUniqueIdentifier]])),"")</f>
        <v>MS</v>
      </c>
    </row>
    <row r="2934" spans="1:37" x14ac:dyDescent="0.25">
      <c r="A2934" t="s">
        <v>1555</v>
      </c>
      <c r="B2934" t="s">
        <v>1684</v>
      </c>
      <c r="C2934" t="s">
        <v>7049</v>
      </c>
      <c r="D2934" t="s">
        <v>72</v>
      </c>
      <c r="E2934" t="s">
        <v>172</v>
      </c>
      <c r="F2934" t="s">
        <v>98</v>
      </c>
      <c r="G2934" t="s">
        <v>74</v>
      </c>
      <c r="H2934" t="s">
        <v>93</v>
      </c>
      <c r="I2934" t="s">
        <v>76</v>
      </c>
      <c r="J2934" t="s">
        <v>6771</v>
      </c>
      <c r="K2934">
        <v>120</v>
      </c>
      <c r="L2934" t="s">
        <v>77</v>
      </c>
      <c r="M2934" t="s">
        <v>78</v>
      </c>
      <c r="N2934" t="s">
        <v>7050</v>
      </c>
      <c r="O2934" t="s">
        <v>6006</v>
      </c>
      <c r="P2934" t="s">
        <v>5950</v>
      </c>
      <c r="Q2934" t="s">
        <v>173</v>
      </c>
      <c r="R2934" t="s">
        <v>79</v>
      </c>
      <c r="S2934" t="s">
        <v>40</v>
      </c>
      <c r="T2934" t="s">
        <v>174</v>
      </c>
      <c r="U2934" t="s">
        <v>100</v>
      </c>
      <c r="V2934" t="s">
        <v>80</v>
      </c>
      <c r="W2934">
        <v>81200</v>
      </c>
      <c r="X2934" t="s">
        <v>85</v>
      </c>
      <c r="Y2934">
        <v>120</v>
      </c>
      <c r="Z2934" t="s">
        <v>6007</v>
      </c>
      <c r="AA2934" t="s">
        <v>5951</v>
      </c>
      <c r="AB2934" t="s">
        <v>107</v>
      </c>
      <c r="AC2934" t="s">
        <v>84</v>
      </c>
      <c r="AD2934">
        <f>_xlfn.XLOOKUP(MIS[[#This Row],[TRADING SYMBOL]],[1]Sheet1!$D:$D,[1]Sheet1!$C:$C)</f>
        <v>110.75</v>
      </c>
      <c r="AE2934">
        <f>MIS[[#This Row],[OrderAverageTradedPrice]]*MIS[[#This Row],[OrderQuantity]]</f>
        <v>22353.99999999996</v>
      </c>
      <c r="AF2934">
        <f>MIS[[#This Row],[LTP]]*MIS[[#This Row],[OrderQuantity]]</f>
        <v>13290</v>
      </c>
      <c r="AG2934">
        <f>IF(MIS[[#This Row],[OrderSide]]="SELL",MIS[[#This Row],[VALUE]]-MIS[[#This Row],[LIVE_VALUE]],MIS[[#This Row],[LIVE_VALUE]]-MIS[[#This Row],[VALUE]])</f>
        <v>-9063.99999999996</v>
      </c>
      <c r="AH2934" t="str" cm="1">
        <f t="array" ref="AH2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4" t="str">
        <f>MIS[[#This Row],[TRADING SYMBOL]]</f>
        <v>SENSEX2552081200PE</v>
      </c>
      <c r="AJ2934" t="str">
        <f>IF(RIGHT(MIS[[#This Row],[Main/Hedge]],4)="MAIN","MAIN","HEDGE")</f>
        <v>MAIN</v>
      </c>
      <c r="AK2934" t="str" cm="1">
        <f t="array" ref="AK2934">_xlfn._xlws.FILTER(Table4[Column1],ISNUMBER(SEARCH(Table4[Column1],MIS[[#This Row],[OrderUniqueIdentifier]])),"")</f>
        <v>MS</v>
      </c>
    </row>
    <row r="2935" spans="1:37" x14ac:dyDescent="0.25">
      <c r="A2935" t="s">
        <v>1702</v>
      </c>
      <c r="B2935" t="s">
        <v>1703</v>
      </c>
      <c r="C2935" t="s">
        <v>7119</v>
      </c>
      <c r="D2935" t="s">
        <v>72</v>
      </c>
      <c r="E2935" t="s">
        <v>126</v>
      </c>
      <c r="F2935" t="s">
        <v>98</v>
      </c>
      <c r="G2935" t="s">
        <v>74</v>
      </c>
      <c r="H2935" t="s">
        <v>93</v>
      </c>
      <c r="I2935" t="s">
        <v>76</v>
      </c>
      <c r="J2935" t="s">
        <v>6598</v>
      </c>
      <c r="K2935">
        <v>220</v>
      </c>
      <c r="L2935" t="s">
        <v>77</v>
      </c>
      <c r="M2935" t="s">
        <v>78</v>
      </c>
      <c r="N2935" t="s">
        <v>7120</v>
      </c>
      <c r="O2935" t="s">
        <v>6006</v>
      </c>
      <c r="P2935" t="s">
        <v>5950</v>
      </c>
      <c r="Q2935" t="s">
        <v>127</v>
      </c>
      <c r="R2935" t="s">
        <v>79</v>
      </c>
      <c r="S2935" t="s">
        <v>40</v>
      </c>
      <c r="T2935" t="s">
        <v>128</v>
      </c>
      <c r="U2935" t="s">
        <v>100</v>
      </c>
      <c r="V2935" t="s">
        <v>80</v>
      </c>
      <c r="W2935">
        <v>83300</v>
      </c>
      <c r="X2935" t="s">
        <v>81</v>
      </c>
      <c r="Y2935">
        <v>220</v>
      </c>
      <c r="Z2935" t="s">
        <v>6007</v>
      </c>
      <c r="AA2935" t="s">
        <v>5951</v>
      </c>
      <c r="AB2935" t="s">
        <v>90</v>
      </c>
      <c r="AC2935" t="s">
        <v>84</v>
      </c>
      <c r="AD2935">
        <f>_xlfn.XLOOKUP(MIS[[#This Row],[TRADING SYMBOL]],[1]Sheet1!$D:$D,[1]Sheet1!$C:$C)</f>
        <v>130.19999999999999</v>
      </c>
      <c r="AE2935">
        <f>MIS[[#This Row],[OrderAverageTradedPrice]]*MIS[[#This Row],[OrderQuantity]]</f>
        <v>36450.999999999862</v>
      </c>
      <c r="AF2935">
        <f>MIS[[#This Row],[LTP]]*MIS[[#This Row],[OrderQuantity]]</f>
        <v>28643.999999999996</v>
      </c>
      <c r="AG2935">
        <f>IF(MIS[[#This Row],[OrderSide]]="SELL",MIS[[#This Row],[VALUE]]-MIS[[#This Row],[LIVE_VALUE]],MIS[[#This Row],[LIVE_VALUE]]-MIS[[#This Row],[VALUE]])</f>
        <v>-7806.9999999998654</v>
      </c>
      <c r="AH2935" t="str" cm="1">
        <f t="array" ref="AH2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5" t="str">
        <f>MIS[[#This Row],[TRADING SYMBOL]]</f>
        <v>SENSEX2552083300CE</v>
      </c>
      <c r="AJ2935" t="str">
        <f>IF(RIGHT(MIS[[#This Row],[Main/Hedge]],4)="MAIN","MAIN","HEDGE")</f>
        <v>MAIN</v>
      </c>
      <c r="AK2935" t="str" cm="1">
        <f t="array" ref="AK2935">_xlfn._xlws.FILTER(Table4[Column1],ISNUMBER(SEARCH(Table4[Column1],MIS[[#This Row],[OrderUniqueIdentifier]])),"")</f>
        <v>MS</v>
      </c>
    </row>
    <row r="2936" spans="1:37" x14ac:dyDescent="0.25">
      <c r="A2936" t="s">
        <v>1702</v>
      </c>
      <c r="B2936" t="s">
        <v>1703</v>
      </c>
      <c r="C2936" t="s">
        <v>7121</v>
      </c>
      <c r="D2936" t="s">
        <v>72</v>
      </c>
      <c r="E2936" t="s">
        <v>211</v>
      </c>
      <c r="F2936" t="s">
        <v>98</v>
      </c>
      <c r="G2936" t="s">
        <v>74</v>
      </c>
      <c r="H2936" t="s">
        <v>93</v>
      </c>
      <c r="I2936" t="s">
        <v>76</v>
      </c>
      <c r="J2936" t="s">
        <v>7122</v>
      </c>
      <c r="K2936">
        <v>220</v>
      </c>
      <c r="L2936" t="s">
        <v>77</v>
      </c>
      <c r="M2936" t="s">
        <v>78</v>
      </c>
      <c r="N2936" t="s">
        <v>7123</v>
      </c>
      <c r="O2936" t="s">
        <v>6006</v>
      </c>
      <c r="P2936" t="s">
        <v>5950</v>
      </c>
      <c r="Q2936" t="s">
        <v>213</v>
      </c>
      <c r="R2936" t="s">
        <v>79</v>
      </c>
      <c r="S2936" t="s">
        <v>40</v>
      </c>
      <c r="T2936" t="s">
        <v>214</v>
      </c>
      <c r="U2936" t="s">
        <v>100</v>
      </c>
      <c r="V2936" t="s">
        <v>80</v>
      </c>
      <c r="W2936">
        <v>83400</v>
      </c>
      <c r="X2936" t="s">
        <v>81</v>
      </c>
      <c r="Y2936">
        <v>220</v>
      </c>
      <c r="Z2936" t="s">
        <v>6007</v>
      </c>
      <c r="AA2936" t="s">
        <v>5951</v>
      </c>
      <c r="AB2936" t="s">
        <v>90</v>
      </c>
      <c r="AC2936" t="s">
        <v>84</v>
      </c>
      <c r="AD2936">
        <f>_xlfn.XLOOKUP(MIS[[#This Row],[TRADING SYMBOL]],[1]Sheet1!$D:$D,[1]Sheet1!$C:$C)</f>
        <v>114.3</v>
      </c>
      <c r="AE2936">
        <f>MIS[[#This Row],[OrderAverageTradedPrice]]*MIS[[#This Row],[OrderQuantity]]</f>
        <v>31941.999999999982</v>
      </c>
      <c r="AF2936">
        <f>MIS[[#This Row],[LTP]]*MIS[[#This Row],[OrderQuantity]]</f>
        <v>25146</v>
      </c>
      <c r="AG2936">
        <f>IF(MIS[[#This Row],[OrderSide]]="SELL",MIS[[#This Row],[VALUE]]-MIS[[#This Row],[LIVE_VALUE]],MIS[[#This Row],[LIVE_VALUE]]-MIS[[#This Row],[VALUE]])</f>
        <v>-6795.9999999999818</v>
      </c>
      <c r="AH2936" t="str" cm="1">
        <f t="array" ref="AH2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6" t="str">
        <f>MIS[[#This Row],[TRADING SYMBOL]]</f>
        <v>SENSEX2552083400CE</v>
      </c>
      <c r="AJ2936" t="str">
        <f>IF(RIGHT(MIS[[#This Row],[Main/Hedge]],4)="MAIN","MAIN","HEDGE")</f>
        <v>MAIN</v>
      </c>
      <c r="AK2936" t="str" cm="1">
        <f t="array" ref="AK2936">_xlfn._xlws.FILTER(Table4[Column1],ISNUMBER(SEARCH(Table4[Column1],MIS[[#This Row],[OrderUniqueIdentifier]])),"")</f>
        <v>MS</v>
      </c>
    </row>
    <row r="2937" spans="1:37" x14ac:dyDescent="0.25">
      <c r="A2937" t="s">
        <v>1702</v>
      </c>
      <c r="B2937" t="s">
        <v>1703</v>
      </c>
      <c r="C2937" t="s">
        <v>7124</v>
      </c>
      <c r="D2937" t="s">
        <v>72</v>
      </c>
      <c r="E2937" t="s">
        <v>744</v>
      </c>
      <c r="F2937" t="s">
        <v>98</v>
      </c>
      <c r="G2937" t="s">
        <v>74</v>
      </c>
      <c r="H2937" t="s">
        <v>93</v>
      </c>
      <c r="I2937" t="s">
        <v>76</v>
      </c>
      <c r="J2937" t="s">
        <v>7125</v>
      </c>
      <c r="K2937">
        <v>220</v>
      </c>
      <c r="L2937" t="s">
        <v>77</v>
      </c>
      <c r="M2937" t="s">
        <v>78</v>
      </c>
      <c r="N2937" t="s">
        <v>7126</v>
      </c>
      <c r="O2937" t="s">
        <v>5950</v>
      </c>
      <c r="P2937" t="s">
        <v>5950</v>
      </c>
      <c r="Q2937" t="s">
        <v>747</v>
      </c>
      <c r="R2937" t="s">
        <v>79</v>
      </c>
      <c r="S2937" t="s">
        <v>40</v>
      </c>
      <c r="T2937" t="s">
        <v>748</v>
      </c>
      <c r="U2937" t="s">
        <v>100</v>
      </c>
      <c r="V2937" t="s">
        <v>80</v>
      </c>
      <c r="W2937">
        <v>83500</v>
      </c>
      <c r="X2937" t="s">
        <v>81</v>
      </c>
      <c r="Y2937">
        <v>220</v>
      </c>
      <c r="Z2937" t="s">
        <v>5951</v>
      </c>
      <c r="AA2937" t="s">
        <v>5951</v>
      </c>
      <c r="AB2937" t="s">
        <v>90</v>
      </c>
      <c r="AC2937" t="s">
        <v>84</v>
      </c>
      <c r="AD2937">
        <f>_xlfn.XLOOKUP(MIS[[#This Row],[TRADING SYMBOL]],[1]Sheet1!$D:$D,[1]Sheet1!$C:$C)</f>
        <v>99.8</v>
      </c>
      <c r="AE2937">
        <f>MIS[[#This Row],[OrderAverageTradedPrice]]*MIS[[#This Row],[OrderQuantity]]</f>
        <v>27996.9999999998</v>
      </c>
      <c r="AF2937">
        <f>MIS[[#This Row],[LTP]]*MIS[[#This Row],[OrderQuantity]]</f>
        <v>21956</v>
      </c>
      <c r="AG2937">
        <f>IF(MIS[[#This Row],[OrderSide]]="SELL",MIS[[#This Row],[VALUE]]-MIS[[#This Row],[LIVE_VALUE]],MIS[[#This Row],[LIVE_VALUE]]-MIS[[#This Row],[VALUE]])</f>
        <v>-6040.9999999997999</v>
      </c>
      <c r="AH2937" t="str" cm="1">
        <f t="array" ref="AH2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7" t="str">
        <f>MIS[[#This Row],[TRADING SYMBOL]]</f>
        <v>SENSEX2552083500CE</v>
      </c>
      <c r="AJ2937" t="str">
        <f>IF(RIGHT(MIS[[#This Row],[Main/Hedge]],4)="MAIN","MAIN","HEDGE")</f>
        <v>MAIN</v>
      </c>
      <c r="AK2937" t="str" cm="1">
        <f t="array" ref="AK2937">_xlfn._xlws.FILTER(Table4[Column1],ISNUMBER(SEARCH(Table4[Column1],MIS[[#This Row],[OrderUniqueIdentifier]])),"")</f>
        <v>MS</v>
      </c>
    </row>
    <row r="2938" spans="1:37" x14ac:dyDescent="0.25">
      <c r="A2938" t="s">
        <v>1333</v>
      </c>
      <c r="B2938" t="s">
        <v>1334</v>
      </c>
      <c r="C2938" t="s">
        <v>5952</v>
      </c>
      <c r="D2938" t="s">
        <v>72</v>
      </c>
      <c r="E2938" t="s">
        <v>211</v>
      </c>
      <c r="F2938" t="s">
        <v>98</v>
      </c>
      <c r="G2938" t="s">
        <v>74</v>
      </c>
      <c r="H2938" t="s">
        <v>93</v>
      </c>
      <c r="I2938" t="s">
        <v>76</v>
      </c>
      <c r="J2938" t="s">
        <v>277</v>
      </c>
      <c r="K2938">
        <v>80</v>
      </c>
      <c r="L2938" t="s">
        <v>77</v>
      </c>
      <c r="M2938" t="s">
        <v>78</v>
      </c>
      <c r="N2938" t="s">
        <v>5953</v>
      </c>
      <c r="O2938" t="s">
        <v>5950</v>
      </c>
      <c r="P2938" t="s">
        <v>5954</v>
      </c>
      <c r="Q2938" t="s">
        <v>213</v>
      </c>
      <c r="R2938" t="s">
        <v>79</v>
      </c>
      <c r="S2938" t="s">
        <v>3964</v>
      </c>
      <c r="T2938" t="s">
        <v>214</v>
      </c>
      <c r="U2938" t="s">
        <v>100</v>
      </c>
      <c r="V2938" t="s">
        <v>80</v>
      </c>
      <c r="W2938">
        <v>83400</v>
      </c>
      <c r="X2938" t="s">
        <v>81</v>
      </c>
      <c r="Y2938">
        <v>80</v>
      </c>
      <c r="Z2938" t="s">
        <v>5951</v>
      </c>
      <c r="AA2938" t="s">
        <v>5955</v>
      </c>
      <c r="AB2938" t="s">
        <v>90</v>
      </c>
      <c r="AC2938" t="s">
        <v>84</v>
      </c>
      <c r="AD2938">
        <f>_xlfn.XLOOKUP(MIS[[#This Row],[TRADING SYMBOL]],[1]Sheet1!$D:$D,[1]Sheet1!$C:$C)</f>
        <v>114.3</v>
      </c>
      <c r="AE2938">
        <f>MIS[[#This Row],[OrderAverageTradedPrice]]*MIS[[#This Row],[OrderQuantity]]</f>
        <v>11647</v>
      </c>
      <c r="AF2938">
        <f>MIS[[#This Row],[LTP]]*MIS[[#This Row],[OrderQuantity]]</f>
        <v>9144</v>
      </c>
      <c r="AG2938">
        <f>IF(MIS[[#This Row],[OrderSide]]="SELL",MIS[[#This Row],[VALUE]]-MIS[[#This Row],[LIVE_VALUE]],MIS[[#This Row],[LIVE_VALUE]]-MIS[[#This Row],[VALUE]])</f>
        <v>-2503</v>
      </c>
      <c r="AH2938" t="str" cm="1">
        <f t="array" ref="AH2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8" t="str">
        <f>MIS[[#This Row],[TRADING SYMBOL]]</f>
        <v>SENSEX2552083400CE</v>
      </c>
      <c r="AJ2938" t="str">
        <f>IF(RIGHT(MIS[[#This Row],[Main/Hedge]],4)="MAIN","MAIN","HEDGE")</f>
        <v>MAIN</v>
      </c>
      <c r="AK2938" t="str" cm="1">
        <f t="array" ref="AK2938">_xlfn._xlws.FILTER(Table4[Column1],ISNUMBER(SEARCH(Table4[Column1],MIS[[#This Row],[OrderUniqueIdentifier]])),"")</f>
        <v>MS</v>
      </c>
    </row>
    <row r="2939" spans="1:37" x14ac:dyDescent="0.25">
      <c r="A2939" t="s">
        <v>1333</v>
      </c>
      <c r="B2939" t="s">
        <v>1334</v>
      </c>
      <c r="C2939" t="s">
        <v>5956</v>
      </c>
      <c r="D2939" t="s">
        <v>72</v>
      </c>
      <c r="E2939" t="s">
        <v>744</v>
      </c>
      <c r="F2939" t="s">
        <v>98</v>
      </c>
      <c r="G2939" t="s">
        <v>74</v>
      </c>
      <c r="H2939" t="s">
        <v>93</v>
      </c>
      <c r="I2939" t="s">
        <v>76</v>
      </c>
      <c r="J2939" t="s">
        <v>5957</v>
      </c>
      <c r="K2939">
        <v>80</v>
      </c>
      <c r="L2939" t="s">
        <v>77</v>
      </c>
      <c r="M2939" t="s">
        <v>78</v>
      </c>
      <c r="N2939" t="s">
        <v>5957</v>
      </c>
      <c r="O2939" t="s">
        <v>5950</v>
      </c>
      <c r="P2939" t="s">
        <v>5954</v>
      </c>
      <c r="Q2939" t="s">
        <v>747</v>
      </c>
      <c r="R2939" t="s">
        <v>79</v>
      </c>
      <c r="S2939" t="s">
        <v>3964</v>
      </c>
      <c r="T2939" t="s">
        <v>748</v>
      </c>
      <c r="U2939" t="s">
        <v>100</v>
      </c>
      <c r="V2939" t="s">
        <v>80</v>
      </c>
      <c r="W2939">
        <v>83500</v>
      </c>
      <c r="X2939" t="s">
        <v>81</v>
      </c>
      <c r="Y2939">
        <v>80</v>
      </c>
      <c r="Z2939" t="s">
        <v>5951</v>
      </c>
      <c r="AA2939" t="s">
        <v>5955</v>
      </c>
      <c r="AB2939" t="s">
        <v>90</v>
      </c>
      <c r="AC2939" t="s">
        <v>84</v>
      </c>
      <c r="AD2939">
        <f>_xlfn.XLOOKUP(MIS[[#This Row],[TRADING SYMBOL]],[1]Sheet1!$D:$D,[1]Sheet1!$C:$C)</f>
        <v>99.8</v>
      </c>
      <c r="AE2939">
        <f>MIS[[#This Row],[OrderAverageTradedPrice]]*MIS[[#This Row],[OrderQuantity]]</f>
        <v>10160</v>
      </c>
      <c r="AF2939">
        <f>MIS[[#This Row],[LTP]]*MIS[[#This Row],[OrderQuantity]]</f>
        <v>7984</v>
      </c>
      <c r="AG2939">
        <f>IF(MIS[[#This Row],[OrderSide]]="SELL",MIS[[#This Row],[VALUE]]-MIS[[#This Row],[LIVE_VALUE]],MIS[[#This Row],[LIVE_VALUE]]-MIS[[#This Row],[VALUE]])</f>
        <v>-2176</v>
      </c>
      <c r="AH2939" t="str" cm="1">
        <f t="array" ref="AH2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9" t="str">
        <f>MIS[[#This Row],[TRADING SYMBOL]]</f>
        <v>SENSEX2552083500CE</v>
      </c>
      <c r="AJ2939" t="str">
        <f>IF(RIGHT(MIS[[#This Row],[Main/Hedge]],4)="MAIN","MAIN","HEDGE")</f>
        <v>MAIN</v>
      </c>
      <c r="AK2939" t="str" cm="1">
        <f t="array" ref="AK2939">_xlfn._xlws.FILTER(Table4[Column1],ISNUMBER(SEARCH(Table4[Column1],MIS[[#This Row],[OrderUniqueIdentifier]])),"")</f>
        <v>MS</v>
      </c>
    </row>
    <row r="2940" spans="1:37" x14ac:dyDescent="0.25">
      <c r="A2940" t="s">
        <v>1333</v>
      </c>
      <c r="B2940" t="s">
        <v>1334</v>
      </c>
      <c r="C2940" t="s">
        <v>5958</v>
      </c>
      <c r="D2940" t="s">
        <v>72</v>
      </c>
      <c r="E2940" t="s">
        <v>3226</v>
      </c>
      <c r="F2940" t="s">
        <v>98</v>
      </c>
      <c r="G2940" t="s">
        <v>74</v>
      </c>
      <c r="H2940" t="s">
        <v>93</v>
      </c>
      <c r="I2940" t="s">
        <v>76</v>
      </c>
      <c r="J2940" t="s">
        <v>4367</v>
      </c>
      <c r="K2940">
        <v>80</v>
      </c>
      <c r="L2940" t="s">
        <v>77</v>
      </c>
      <c r="M2940" t="s">
        <v>78</v>
      </c>
      <c r="N2940" t="s">
        <v>4367</v>
      </c>
      <c r="O2940" t="s">
        <v>5954</v>
      </c>
      <c r="P2940" t="s">
        <v>5954</v>
      </c>
      <c r="Q2940" t="s">
        <v>3229</v>
      </c>
      <c r="R2940" t="s">
        <v>79</v>
      </c>
      <c r="S2940" t="s">
        <v>3964</v>
      </c>
      <c r="T2940" t="s">
        <v>3230</v>
      </c>
      <c r="U2940" t="s">
        <v>100</v>
      </c>
      <c r="V2940" t="s">
        <v>80</v>
      </c>
      <c r="W2940">
        <v>81300</v>
      </c>
      <c r="X2940" t="s">
        <v>85</v>
      </c>
      <c r="Y2940">
        <v>80</v>
      </c>
      <c r="Z2940" t="s">
        <v>5955</v>
      </c>
      <c r="AA2940" t="s">
        <v>5955</v>
      </c>
      <c r="AB2940" t="s">
        <v>107</v>
      </c>
      <c r="AC2940" t="s">
        <v>84</v>
      </c>
      <c r="AD2940">
        <f>_xlfn.XLOOKUP(MIS[[#This Row],[TRADING SYMBOL]],[1]Sheet1!$D:$D,[1]Sheet1!$C:$C)</f>
        <v>124</v>
      </c>
      <c r="AE2940">
        <f>MIS[[#This Row],[OrderAverageTradedPrice]]*MIS[[#This Row],[OrderQuantity]]</f>
        <v>16436</v>
      </c>
      <c r="AF2940">
        <f>MIS[[#This Row],[LTP]]*MIS[[#This Row],[OrderQuantity]]</f>
        <v>9920</v>
      </c>
      <c r="AG2940">
        <f>IF(MIS[[#This Row],[OrderSide]]="SELL",MIS[[#This Row],[VALUE]]-MIS[[#This Row],[LIVE_VALUE]],MIS[[#This Row],[LIVE_VALUE]]-MIS[[#This Row],[VALUE]])</f>
        <v>-6516</v>
      </c>
      <c r="AH2940" t="str" cm="1">
        <f t="array" ref="AH2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0" t="str">
        <f>MIS[[#This Row],[TRADING SYMBOL]]</f>
        <v>SENSEX2552081300PE</v>
      </c>
      <c r="AJ2940" t="str">
        <f>IF(RIGHT(MIS[[#This Row],[Main/Hedge]],4)="MAIN","MAIN","HEDGE")</f>
        <v>MAIN</v>
      </c>
      <c r="AK2940" t="str" cm="1">
        <f t="array" ref="AK2940">_xlfn._xlws.FILTER(Table4[Column1],ISNUMBER(SEARCH(Table4[Column1],MIS[[#This Row],[OrderUniqueIdentifier]])),"")</f>
        <v>MS</v>
      </c>
    </row>
    <row r="2941" spans="1:37" x14ac:dyDescent="0.25">
      <c r="A2941" t="s">
        <v>1333</v>
      </c>
      <c r="B2941" t="s">
        <v>1334</v>
      </c>
      <c r="C2941" t="s">
        <v>5959</v>
      </c>
      <c r="D2941" t="s">
        <v>72</v>
      </c>
      <c r="E2941" t="s">
        <v>120</v>
      </c>
      <c r="F2941" t="s">
        <v>98</v>
      </c>
      <c r="G2941" t="s">
        <v>74</v>
      </c>
      <c r="H2941" t="s">
        <v>93</v>
      </c>
      <c r="I2941" t="s">
        <v>76</v>
      </c>
      <c r="J2941" t="s">
        <v>5960</v>
      </c>
      <c r="K2941">
        <v>80</v>
      </c>
      <c r="L2941" t="s">
        <v>77</v>
      </c>
      <c r="M2941" t="s">
        <v>78</v>
      </c>
      <c r="N2941" t="s">
        <v>5961</v>
      </c>
      <c r="O2941" t="s">
        <v>5954</v>
      </c>
      <c r="P2941" t="s">
        <v>5954</v>
      </c>
      <c r="Q2941" t="s">
        <v>121</v>
      </c>
      <c r="R2941" t="s">
        <v>79</v>
      </c>
      <c r="S2941" t="s">
        <v>3964</v>
      </c>
      <c r="T2941" t="s">
        <v>122</v>
      </c>
      <c r="U2941" t="s">
        <v>100</v>
      </c>
      <c r="V2941" t="s">
        <v>80</v>
      </c>
      <c r="W2941">
        <v>81100</v>
      </c>
      <c r="X2941" t="s">
        <v>85</v>
      </c>
      <c r="Y2941">
        <v>80</v>
      </c>
      <c r="Z2941" t="s">
        <v>5955</v>
      </c>
      <c r="AA2941" t="s">
        <v>5955</v>
      </c>
      <c r="AB2941" t="s">
        <v>107</v>
      </c>
      <c r="AC2941" t="s">
        <v>84</v>
      </c>
      <c r="AD2941">
        <f>_xlfn.XLOOKUP(MIS[[#This Row],[TRADING SYMBOL]],[1]Sheet1!$D:$D,[1]Sheet1!$C:$C)</f>
        <v>100.2</v>
      </c>
      <c r="AE2941">
        <f>MIS[[#This Row],[OrderAverageTradedPrice]]*MIS[[#This Row],[OrderQuantity]]</f>
        <v>13677</v>
      </c>
      <c r="AF2941">
        <f>MIS[[#This Row],[LTP]]*MIS[[#This Row],[OrderQuantity]]</f>
        <v>8016</v>
      </c>
      <c r="AG2941">
        <f>IF(MIS[[#This Row],[OrderSide]]="SELL",MIS[[#This Row],[VALUE]]-MIS[[#This Row],[LIVE_VALUE]],MIS[[#This Row],[LIVE_VALUE]]-MIS[[#This Row],[VALUE]])</f>
        <v>-5661</v>
      </c>
      <c r="AH2941" t="str" cm="1">
        <f t="array" ref="AH2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1" t="str">
        <f>MIS[[#This Row],[TRADING SYMBOL]]</f>
        <v>SENSEX2552081100PE</v>
      </c>
      <c r="AJ2941" t="str">
        <f>IF(RIGHT(MIS[[#This Row],[Main/Hedge]],4)="MAIN","MAIN","HEDGE")</f>
        <v>MAIN</v>
      </c>
      <c r="AK2941" t="str" cm="1">
        <f t="array" ref="AK2941">_xlfn._xlws.FILTER(Table4[Column1],ISNUMBER(SEARCH(Table4[Column1],MIS[[#This Row],[OrderUniqueIdentifier]])),"")</f>
        <v>MS</v>
      </c>
    </row>
    <row r="2942" spans="1:37" x14ac:dyDescent="0.25">
      <c r="A2942" t="s">
        <v>179</v>
      </c>
      <c r="B2942" t="s">
        <v>1456</v>
      </c>
      <c r="C2942" t="s">
        <v>6279</v>
      </c>
      <c r="D2942" t="s">
        <v>72</v>
      </c>
      <c r="E2942" t="s">
        <v>126</v>
      </c>
      <c r="F2942" t="s">
        <v>98</v>
      </c>
      <c r="G2942" t="s">
        <v>74</v>
      </c>
      <c r="H2942" t="s">
        <v>93</v>
      </c>
      <c r="I2942" t="s">
        <v>76</v>
      </c>
      <c r="J2942" t="s">
        <v>4762</v>
      </c>
      <c r="K2942">
        <v>40</v>
      </c>
      <c r="L2942" t="s">
        <v>77</v>
      </c>
      <c r="M2942" t="s">
        <v>78</v>
      </c>
      <c r="N2942" t="s">
        <v>6280</v>
      </c>
      <c r="O2942" t="s">
        <v>5950</v>
      </c>
      <c r="P2942" t="s">
        <v>5954</v>
      </c>
      <c r="Q2942" t="s">
        <v>127</v>
      </c>
      <c r="R2942" t="s">
        <v>79</v>
      </c>
      <c r="S2942" t="s">
        <v>40</v>
      </c>
      <c r="T2942" t="s">
        <v>128</v>
      </c>
      <c r="U2942" t="s">
        <v>100</v>
      </c>
      <c r="V2942" t="s">
        <v>80</v>
      </c>
      <c r="W2942">
        <v>83300</v>
      </c>
      <c r="X2942" t="s">
        <v>81</v>
      </c>
      <c r="Y2942">
        <v>40</v>
      </c>
      <c r="Z2942" t="s">
        <v>5951</v>
      </c>
      <c r="AA2942" t="s">
        <v>5955</v>
      </c>
      <c r="AB2942" t="s">
        <v>90</v>
      </c>
      <c r="AC2942" t="s">
        <v>84</v>
      </c>
      <c r="AD2942">
        <f>_xlfn.XLOOKUP(MIS[[#This Row],[TRADING SYMBOL]],[1]Sheet1!$D:$D,[1]Sheet1!$C:$C)</f>
        <v>130.19999999999999</v>
      </c>
      <c r="AE2942">
        <f>MIS[[#This Row],[OrderAverageTradedPrice]]*MIS[[#This Row],[OrderQuantity]]</f>
        <v>6615</v>
      </c>
      <c r="AF2942">
        <f>MIS[[#This Row],[LTP]]*MIS[[#This Row],[OrderQuantity]]</f>
        <v>5208</v>
      </c>
      <c r="AG2942">
        <f>IF(MIS[[#This Row],[OrderSide]]="SELL",MIS[[#This Row],[VALUE]]-MIS[[#This Row],[LIVE_VALUE]],MIS[[#This Row],[LIVE_VALUE]]-MIS[[#This Row],[VALUE]])</f>
        <v>-1407</v>
      </c>
      <c r="AH2942" t="str" cm="1">
        <f t="array" ref="AH2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2" t="str">
        <f>MIS[[#This Row],[TRADING SYMBOL]]</f>
        <v>SENSEX2552083300CE</v>
      </c>
      <c r="AJ2942" t="str">
        <f>IF(RIGHT(MIS[[#This Row],[Main/Hedge]],4)="MAIN","MAIN","HEDGE")</f>
        <v>MAIN</v>
      </c>
      <c r="AK2942" t="str" cm="1">
        <f t="array" ref="AK2942">_xlfn._xlws.FILTER(Table4[Column1],ISNUMBER(SEARCH(Table4[Column1],MIS[[#This Row],[OrderUniqueIdentifier]])),"")</f>
        <v>MS</v>
      </c>
    </row>
    <row r="2943" spans="1:37" x14ac:dyDescent="0.25">
      <c r="A2943" t="s">
        <v>179</v>
      </c>
      <c r="B2943" t="s">
        <v>1456</v>
      </c>
      <c r="C2943" t="s">
        <v>6281</v>
      </c>
      <c r="D2943" t="s">
        <v>72</v>
      </c>
      <c r="E2943" t="s">
        <v>211</v>
      </c>
      <c r="F2943" t="s">
        <v>98</v>
      </c>
      <c r="G2943" t="s">
        <v>74</v>
      </c>
      <c r="H2943" t="s">
        <v>93</v>
      </c>
      <c r="I2943" t="s">
        <v>76</v>
      </c>
      <c r="J2943" t="s">
        <v>966</v>
      </c>
      <c r="K2943">
        <v>40</v>
      </c>
      <c r="L2943" t="s">
        <v>77</v>
      </c>
      <c r="M2943" t="s">
        <v>78</v>
      </c>
      <c r="N2943" t="s">
        <v>966</v>
      </c>
      <c r="O2943" t="s">
        <v>5954</v>
      </c>
      <c r="P2943" t="s">
        <v>5954</v>
      </c>
      <c r="Q2943" t="s">
        <v>213</v>
      </c>
      <c r="R2943" t="s">
        <v>79</v>
      </c>
      <c r="S2943" t="s">
        <v>40</v>
      </c>
      <c r="T2943" t="s">
        <v>214</v>
      </c>
      <c r="U2943" t="s">
        <v>100</v>
      </c>
      <c r="V2943" t="s">
        <v>80</v>
      </c>
      <c r="W2943">
        <v>83400</v>
      </c>
      <c r="X2943" t="s">
        <v>81</v>
      </c>
      <c r="Y2943">
        <v>40</v>
      </c>
      <c r="Z2943" t="s">
        <v>5955</v>
      </c>
      <c r="AA2943" t="s">
        <v>5955</v>
      </c>
      <c r="AB2943" t="s">
        <v>90</v>
      </c>
      <c r="AC2943" t="s">
        <v>84</v>
      </c>
      <c r="AD2943">
        <f>_xlfn.XLOOKUP(MIS[[#This Row],[TRADING SYMBOL]],[1]Sheet1!$D:$D,[1]Sheet1!$C:$C)</f>
        <v>114.3</v>
      </c>
      <c r="AE2943">
        <f>MIS[[#This Row],[OrderAverageTradedPrice]]*MIS[[#This Row],[OrderQuantity]]</f>
        <v>5788</v>
      </c>
      <c r="AF2943">
        <f>MIS[[#This Row],[LTP]]*MIS[[#This Row],[OrderQuantity]]</f>
        <v>4572</v>
      </c>
      <c r="AG2943">
        <f>IF(MIS[[#This Row],[OrderSide]]="SELL",MIS[[#This Row],[VALUE]]-MIS[[#This Row],[LIVE_VALUE]],MIS[[#This Row],[LIVE_VALUE]]-MIS[[#This Row],[VALUE]])</f>
        <v>-1216</v>
      </c>
      <c r="AH2943" t="str" cm="1">
        <f t="array" ref="AH2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3" t="str">
        <f>MIS[[#This Row],[TRADING SYMBOL]]</f>
        <v>SENSEX2552083400CE</v>
      </c>
      <c r="AJ2943" t="str">
        <f>IF(RIGHT(MIS[[#This Row],[Main/Hedge]],4)="MAIN","MAIN","HEDGE")</f>
        <v>MAIN</v>
      </c>
      <c r="AK2943" t="str" cm="1">
        <f t="array" ref="AK2943">_xlfn._xlws.FILTER(Table4[Column1],ISNUMBER(SEARCH(Table4[Column1],MIS[[#This Row],[OrderUniqueIdentifier]])),"")</f>
        <v>MS</v>
      </c>
    </row>
    <row r="2944" spans="1:37" x14ac:dyDescent="0.25">
      <c r="A2944" t="s">
        <v>179</v>
      </c>
      <c r="B2944" t="s">
        <v>1456</v>
      </c>
      <c r="C2944" t="s">
        <v>6282</v>
      </c>
      <c r="D2944" t="s">
        <v>72</v>
      </c>
      <c r="E2944" t="s">
        <v>744</v>
      </c>
      <c r="F2944" t="s">
        <v>98</v>
      </c>
      <c r="G2944" t="s">
        <v>74</v>
      </c>
      <c r="H2944" t="s">
        <v>93</v>
      </c>
      <c r="I2944" t="s">
        <v>76</v>
      </c>
      <c r="J2944" t="s">
        <v>6283</v>
      </c>
      <c r="K2944">
        <v>40</v>
      </c>
      <c r="L2944" t="s">
        <v>77</v>
      </c>
      <c r="M2944" t="s">
        <v>78</v>
      </c>
      <c r="N2944" t="s">
        <v>6284</v>
      </c>
      <c r="O2944" t="s">
        <v>5954</v>
      </c>
      <c r="P2944" t="s">
        <v>5954</v>
      </c>
      <c r="Q2944" t="s">
        <v>747</v>
      </c>
      <c r="R2944" t="s">
        <v>79</v>
      </c>
      <c r="S2944" t="s">
        <v>40</v>
      </c>
      <c r="T2944" t="s">
        <v>748</v>
      </c>
      <c r="U2944" t="s">
        <v>100</v>
      </c>
      <c r="V2944" t="s">
        <v>80</v>
      </c>
      <c r="W2944">
        <v>83500</v>
      </c>
      <c r="X2944" t="s">
        <v>81</v>
      </c>
      <c r="Y2944">
        <v>40</v>
      </c>
      <c r="Z2944" t="s">
        <v>5955</v>
      </c>
      <c r="AA2944" t="s">
        <v>5955</v>
      </c>
      <c r="AB2944" t="s">
        <v>90</v>
      </c>
      <c r="AC2944" t="s">
        <v>84</v>
      </c>
      <c r="AD2944">
        <f>_xlfn.XLOOKUP(MIS[[#This Row],[TRADING SYMBOL]],[1]Sheet1!$D:$D,[1]Sheet1!$C:$C)</f>
        <v>99.8</v>
      </c>
      <c r="AE2944">
        <f>MIS[[#This Row],[OrderAverageTradedPrice]]*MIS[[#This Row],[OrderQuantity]]</f>
        <v>5075</v>
      </c>
      <c r="AF2944">
        <f>MIS[[#This Row],[LTP]]*MIS[[#This Row],[OrderQuantity]]</f>
        <v>3992</v>
      </c>
      <c r="AG2944">
        <f>IF(MIS[[#This Row],[OrderSide]]="SELL",MIS[[#This Row],[VALUE]]-MIS[[#This Row],[LIVE_VALUE]],MIS[[#This Row],[LIVE_VALUE]]-MIS[[#This Row],[VALUE]])</f>
        <v>-1083</v>
      </c>
      <c r="AH2944" t="str" cm="1">
        <f t="array" ref="AH2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4" t="str">
        <f>MIS[[#This Row],[TRADING SYMBOL]]</f>
        <v>SENSEX2552083500CE</v>
      </c>
      <c r="AJ2944" t="str">
        <f>IF(RIGHT(MIS[[#This Row],[Main/Hedge]],4)="MAIN","MAIN","HEDGE")</f>
        <v>MAIN</v>
      </c>
      <c r="AK2944" t="str" cm="1">
        <f t="array" ref="AK2944">_xlfn._xlws.FILTER(Table4[Column1],ISNUMBER(SEARCH(Table4[Column1],MIS[[#This Row],[OrderUniqueIdentifier]])),"")</f>
        <v>MS</v>
      </c>
    </row>
    <row r="2945" spans="1:37" x14ac:dyDescent="0.25">
      <c r="A2945" t="s">
        <v>179</v>
      </c>
      <c r="B2945" t="s">
        <v>1478</v>
      </c>
      <c r="C2945" t="s">
        <v>6352</v>
      </c>
      <c r="D2945" t="s">
        <v>72</v>
      </c>
      <c r="E2945" t="s">
        <v>126</v>
      </c>
      <c r="F2945" t="s">
        <v>98</v>
      </c>
      <c r="G2945" t="s">
        <v>74</v>
      </c>
      <c r="H2945" t="s">
        <v>93</v>
      </c>
      <c r="I2945" t="s">
        <v>76</v>
      </c>
      <c r="J2945" t="s">
        <v>6353</v>
      </c>
      <c r="K2945">
        <v>40</v>
      </c>
      <c r="L2945" t="s">
        <v>77</v>
      </c>
      <c r="M2945" t="s">
        <v>78</v>
      </c>
      <c r="N2945" t="s">
        <v>6354</v>
      </c>
      <c r="O2945" t="s">
        <v>5950</v>
      </c>
      <c r="P2945" t="s">
        <v>5954</v>
      </c>
      <c r="Q2945" t="s">
        <v>127</v>
      </c>
      <c r="R2945" t="s">
        <v>79</v>
      </c>
      <c r="S2945" t="s">
        <v>40</v>
      </c>
      <c r="T2945" t="s">
        <v>128</v>
      </c>
      <c r="U2945" t="s">
        <v>100</v>
      </c>
      <c r="V2945" t="s">
        <v>80</v>
      </c>
      <c r="W2945">
        <v>83300</v>
      </c>
      <c r="X2945" t="s">
        <v>81</v>
      </c>
      <c r="Y2945">
        <v>40</v>
      </c>
      <c r="Z2945" t="s">
        <v>5951</v>
      </c>
      <c r="AA2945" t="s">
        <v>5955</v>
      </c>
      <c r="AB2945" t="s">
        <v>90</v>
      </c>
      <c r="AC2945" t="s">
        <v>84</v>
      </c>
      <c r="AD2945">
        <f>_xlfn.XLOOKUP(MIS[[#This Row],[TRADING SYMBOL]],[1]Sheet1!$D:$D,[1]Sheet1!$C:$C)</f>
        <v>130.19999999999999</v>
      </c>
      <c r="AE2945">
        <f>MIS[[#This Row],[OrderAverageTradedPrice]]*MIS[[#This Row],[OrderQuantity]]</f>
        <v>6595</v>
      </c>
      <c r="AF2945">
        <f>MIS[[#This Row],[LTP]]*MIS[[#This Row],[OrderQuantity]]</f>
        <v>5208</v>
      </c>
      <c r="AG2945">
        <f>IF(MIS[[#This Row],[OrderSide]]="SELL",MIS[[#This Row],[VALUE]]-MIS[[#This Row],[LIVE_VALUE]],MIS[[#This Row],[LIVE_VALUE]]-MIS[[#This Row],[VALUE]])</f>
        <v>-1387</v>
      </c>
      <c r="AH2945" t="str" cm="1">
        <f t="array" ref="AH2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5" t="str">
        <f>MIS[[#This Row],[TRADING SYMBOL]]</f>
        <v>SENSEX2552083300CE</v>
      </c>
      <c r="AJ2945" t="str">
        <f>IF(RIGHT(MIS[[#This Row],[Main/Hedge]],4)="MAIN","MAIN","HEDGE")</f>
        <v>MAIN</v>
      </c>
      <c r="AK2945" t="str" cm="1">
        <f t="array" ref="AK2945">_xlfn._xlws.FILTER(Table4[Column1],ISNUMBER(SEARCH(Table4[Column1],MIS[[#This Row],[OrderUniqueIdentifier]])),"")</f>
        <v>MS</v>
      </c>
    </row>
    <row r="2946" spans="1:37" x14ac:dyDescent="0.25">
      <c r="A2946" t="s">
        <v>179</v>
      </c>
      <c r="B2946" t="s">
        <v>1478</v>
      </c>
      <c r="C2946" t="s">
        <v>6355</v>
      </c>
      <c r="D2946" t="s">
        <v>72</v>
      </c>
      <c r="E2946" t="s">
        <v>211</v>
      </c>
      <c r="F2946" t="s">
        <v>98</v>
      </c>
      <c r="G2946" t="s">
        <v>74</v>
      </c>
      <c r="H2946" t="s">
        <v>93</v>
      </c>
      <c r="I2946" t="s">
        <v>76</v>
      </c>
      <c r="J2946" t="s">
        <v>347</v>
      </c>
      <c r="K2946">
        <v>40</v>
      </c>
      <c r="L2946" t="s">
        <v>77</v>
      </c>
      <c r="M2946" t="s">
        <v>78</v>
      </c>
      <c r="N2946" t="s">
        <v>6356</v>
      </c>
      <c r="O2946" t="s">
        <v>5954</v>
      </c>
      <c r="P2946" t="s">
        <v>5954</v>
      </c>
      <c r="Q2946" t="s">
        <v>213</v>
      </c>
      <c r="R2946" t="s">
        <v>79</v>
      </c>
      <c r="S2946" t="s">
        <v>40</v>
      </c>
      <c r="T2946" t="s">
        <v>214</v>
      </c>
      <c r="U2946" t="s">
        <v>100</v>
      </c>
      <c r="V2946" t="s">
        <v>80</v>
      </c>
      <c r="W2946">
        <v>83400</v>
      </c>
      <c r="X2946" t="s">
        <v>81</v>
      </c>
      <c r="Y2946">
        <v>40</v>
      </c>
      <c r="Z2946" t="s">
        <v>5955</v>
      </c>
      <c r="AA2946" t="s">
        <v>5955</v>
      </c>
      <c r="AB2946" t="s">
        <v>90</v>
      </c>
      <c r="AC2946" t="s">
        <v>84</v>
      </c>
      <c r="AD2946">
        <f>_xlfn.XLOOKUP(MIS[[#This Row],[TRADING SYMBOL]],[1]Sheet1!$D:$D,[1]Sheet1!$C:$C)</f>
        <v>114.3</v>
      </c>
      <c r="AE2946">
        <f>MIS[[#This Row],[OrderAverageTradedPrice]]*MIS[[#This Row],[OrderQuantity]]</f>
        <v>5795</v>
      </c>
      <c r="AF2946">
        <f>MIS[[#This Row],[LTP]]*MIS[[#This Row],[OrderQuantity]]</f>
        <v>4572</v>
      </c>
      <c r="AG2946">
        <f>IF(MIS[[#This Row],[OrderSide]]="SELL",MIS[[#This Row],[VALUE]]-MIS[[#This Row],[LIVE_VALUE]],MIS[[#This Row],[LIVE_VALUE]]-MIS[[#This Row],[VALUE]])</f>
        <v>-1223</v>
      </c>
      <c r="AH2946" t="str" cm="1">
        <f t="array" ref="AH2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6" t="str">
        <f>MIS[[#This Row],[TRADING SYMBOL]]</f>
        <v>SENSEX2552083400CE</v>
      </c>
      <c r="AJ2946" t="str">
        <f>IF(RIGHT(MIS[[#This Row],[Main/Hedge]],4)="MAIN","MAIN","HEDGE")</f>
        <v>MAIN</v>
      </c>
      <c r="AK2946" t="str" cm="1">
        <f t="array" ref="AK2946">_xlfn._xlws.FILTER(Table4[Column1],ISNUMBER(SEARCH(Table4[Column1],MIS[[#This Row],[OrderUniqueIdentifier]])),"")</f>
        <v>MS</v>
      </c>
    </row>
    <row r="2947" spans="1:37" x14ac:dyDescent="0.25">
      <c r="A2947" t="s">
        <v>179</v>
      </c>
      <c r="B2947" t="s">
        <v>1478</v>
      </c>
      <c r="C2947" t="s">
        <v>6357</v>
      </c>
      <c r="D2947" t="s">
        <v>72</v>
      </c>
      <c r="E2947" t="s">
        <v>744</v>
      </c>
      <c r="F2947" t="s">
        <v>98</v>
      </c>
      <c r="G2947" t="s">
        <v>74</v>
      </c>
      <c r="H2947" t="s">
        <v>93</v>
      </c>
      <c r="I2947" t="s">
        <v>76</v>
      </c>
      <c r="J2947" t="s">
        <v>6283</v>
      </c>
      <c r="K2947">
        <v>40</v>
      </c>
      <c r="L2947" t="s">
        <v>77</v>
      </c>
      <c r="M2947" t="s">
        <v>78</v>
      </c>
      <c r="N2947" t="s">
        <v>6284</v>
      </c>
      <c r="O2947" t="s">
        <v>5954</v>
      </c>
      <c r="P2947" t="s">
        <v>5954</v>
      </c>
      <c r="Q2947" t="s">
        <v>747</v>
      </c>
      <c r="R2947" t="s">
        <v>79</v>
      </c>
      <c r="S2947" t="s">
        <v>40</v>
      </c>
      <c r="T2947" t="s">
        <v>748</v>
      </c>
      <c r="U2947" t="s">
        <v>100</v>
      </c>
      <c r="V2947" t="s">
        <v>80</v>
      </c>
      <c r="W2947">
        <v>83500</v>
      </c>
      <c r="X2947" t="s">
        <v>81</v>
      </c>
      <c r="Y2947">
        <v>40</v>
      </c>
      <c r="Z2947" t="s">
        <v>5955</v>
      </c>
      <c r="AA2947" t="s">
        <v>5955</v>
      </c>
      <c r="AB2947" t="s">
        <v>90</v>
      </c>
      <c r="AC2947" t="s">
        <v>84</v>
      </c>
      <c r="AD2947">
        <f>_xlfn.XLOOKUP(MIS[[#This Row],[TRADING SYMBOL]],[1]Sheet1!$D:$D,[1]Sheet1!$C:$C)</f>
        <v>99.8</v>
      </c>
      <c r="AE2947">
        <f>MIS[[#This Row],[OrderAverageTradedPrice]]*MIS[[#This Row],[OrderQuantity]]</f>
        <v>5075</v>
      </c>
      <c r="AF2947">
        <f>MIS[[#This Row],[LTP]]*MIS[[#This Row],[OrderQuantity]]</f>
        <v>3992</v>
      </c>
      <c r="AG2947">
        <f>IF(MIS[[#This Row],[OrderSide]]="SELL",MIS[[#This Row],[VALUE]]-MIS[[#This Row],[LIVE_VALUE]],MIS[[#This Row],[LIVE_VALUE]]-MIS[[#This Row],[VALUE]])</f>
        <v>-1083</v>
      </c>
      <c r="AH2947" t="str" cm="1">
        <f t="array" ref="AH2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7" t="str">
        <f>MIS[[#This Row],[TRADING SYMBOL]]</f>
        <v>SENSEX2552083500CE</v>
      </c>
      <c r="AJ2947" t="str">
        <f>IF(RIGHT(MIS[[#This Row],[Main/Hedge]],4)="MAIN","MAIN","HEDGE")</f>
        <v>MAIN</v>
      </c>
      <c r="AK2947" t="str" cm="1">
        <f t="array" ref="AK2947">_xlfn._xlws.FILTER(Table4[Column1],ISNUMBER(SEARCH(Table4[Column1],MIS[[#This Row],[OrderUniqueIdentifier]])),"")</f>
        <v>MS</v>
      </c>
    </row>
    <row r="2948" spans="1:37" x14ac:dyDescent="0.25">
      <c r="A2948" t="s">
        <v>179</v>
      </c>
      <c r="B2948" t="s">
        <v>1497</v>
      </c>
      <c r="C2948" t="s">
        <v>6388</v>
      </c>
      <c r="D2948" t="s">
        <v>72</v>
      </c>
      <c r="E2948" t="s">
        <v>126</v>
      </c>
      <c r="F2948" t="s">
        <v>98</v>
      </c>
      <c r="G2948" t="s">
        <v>74</v>
      </c>
      <c r="H2948" t="s">
        <v>93</v>
      </c>
      <c r="I2948" t="s">
        <v>76</v>
      </c>
      <c r="J2948" t="s">
        <v>6237</v>
      </c>
      <c r="K2948">
        <v>40</v>
      </c>
      <c r="L2948" t="s">
        <v>77</v>
      </c>
      <c r="M2948" t="s">
        <v>78</v>
      </c>
      <c r="N2948" t="s">
        <v>6389</v>
      </c>
      <c r="O2948" t="s">
        <v>5950</v>
      </c>
      <c r="P2948" t="s">
        <v>5954</v>
      </c>
      <c r="Q2948" t="s">
        <v>127</v>
      </c>
      <c r="R2948" t="s">
        <v>79</v>
      </c>
      <c r="S2948" t="s">
        <v>40</v>
      </c>
      <c r="T2948" t="s">
        <v>128</v>
      </c>
      <c r="U2948" t="s">
        <v>100</v>
      </c>
      <c r="V2948" t="s">
        <v>80</v>
      </c>
      <c r="W2948">
        <v>83300</v>
      </c>
      <c r="X2948" t="s">
        <v>81</v>
      </c>
      <c r="Y2948">
        <v>40</v>
      </c>
      <c r="Z2948" t="s">
        <v>5951</v>
      </c>
      <c r="AA2948" t="s">
        <v>5955</v>
      </c>
      <c r="AB2948" t="s">
        <v>90</v>
      </c>
      <c r="AC2948" t="s">
        <v>84</v>
      </c>
      <c r="AD2948">
        <f>_xlfn.XLOOKUP(MIS[[#This Row],[TRADING SYMBOL]],[1]Sheet1!$D:$D,[1]Sheet1!$C:$C)</f>
        <v>130.19999999999999</v>
      </c>
      <c r="AE2948">
        <f>MIS[[#This Row],[OrderAverageTradedPrice]]*MIS[[#This Row],[OrderQuantity]]</f>
        <v>6573</v>
      </c>
      <c r="AF2948">
        <f>MIS[[#This Row],[LTP]]*MIS[[#This Row],[OrderQuantity]]</f>
        <v>5208</v>
      </c>
      <c r="AG2948">
        <f>IF(MIS[[#This Row],[OrderSide]]="SELL",MIS[[#This Row],[VALUE]]-MIS[[#This Row],[LIVE_VALUE]],MIS[[#This Row],[LIVE_VALUE]]-MIS[[#This Row],[VALUE]])</f>
        <v>-1365</v>
      </c>
      <c r="AH2948" t="str" cm="1">
        <f t="array" ref="AH2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8" t="str">
        <f>MIS[[#This Row],[TRADING SYMBOL]]</f>
        <v>SENSEX2552083300CE</v>
      </c>
      <c r="AJ2948" t="str">
        <f>IF(RIGHT(MIS[[#This Row],[Main/Hedge]],4)="MAIN","MAIN","HEDGE")</f>
        <v>MAIN</v>
      </c>
      <c r="AK2948" t="str" cm="1">
        <f t="array" ref="AK2948">_xlfn._xlws.FILTER(Table4[Column1],ISNUMBER(SEARCH(Table4[Column1],MIS[[#This Row],[OrderUniqueIdentifier]])),"")</f>
        <v>MS</v>
      </c>
    </row>
    <row r="2949" spans="1:37" x14ac:dyDescent="0.25">
      <c r="A2949" t="s">
        <v>179</v>
      </c>
      <c r="B2949" t="s">
        <v>1497</v>
      </c>
      <c r="C2949" t="s">
        <v>6390</v>
      </c>
      <c r="D2949" t="s">
        <v>72</v>
      </c>
      <c r="E2949" t="s">
        <v>211</v>
      </c>
      <c r="F2949" t="s">
        <v>98</v>
      </c>
      <c r="G2949" t="s">
        <v>74</v>
      </c>
      <c r="H2949" t="s">
        <v>93</v>
      </c>
      <c r="I2949" t="s">
        <v>76</v>
      </c>
      <c r="J2949" t="s">
        <v>389</v>
      </c>
      <c r="K2949">
        <v>40</v>
      </c>
      <c r="L2949" t="s">
        <v>77</v>
      </c>
      <c r="M2949" t="s">
        <v>78</v>
      </c>
      <c r="N2949" t="s">
        <v>389</v>
      </c>
      <c r="O2949" t="s">
        <v>5954</v>
      </c>
      <c r="P2949" t="s">
        <v>5954</v>
      </c>
      <c r="Q2949" t="s">
        <v>213</v>
      </c>
      <c r="R2949" t="s">
        <v>79</v>
      </c>
      <c r="S2949" t="s">
        <v>40</v>
      </c>
      <c r="T2949" t="s">
        <v>214</v>
      </c>
      <c r="U2949" t="s">
        <v>100</v>
      </c>
      <c r="V2949" t="s">
        <v>80</v>
      </c>
      <c r="W2949">
        <v>83400</v>
      </c>
      <c r="X2949" t="s">
        <v>81</v>
      </c>
      <c r="Y2949">
        <v>40</v>
      </c>
      <c r="Z2949" t="s">
        <v>5955</v>
      </c>
      <c r="AA2949" t="s">
        <v>5955</v>
      </c>
      <c r="AB2949" t="s">
        <v>90</v>
      </c>
      <c r="AC2949" t="s">
        <v>84</v>
      </c>
      <c r="AD2949">
        <f>_xlfn.XLOOKUP(MIS[[#This Row],[TRADING SYMBOL]],[1]Sheet1!$D:$D,[1]Sheet1!$C:$C)</f>
        <v>114.3</v>
      </c>
      <c r="AE2949">
        <f>MIS[[#This Row],[OrderAverageTradedPrice]]*MIS[[#This Row],[OrderQuantity]]</f>
        <v>5782</v>
      </c>
      <c r="AF2949">
        <f>MIS[[#This Row],[LTP]]*MIS[[#This Row],[OrderQuantity]]</f>
        <v>4572</v>
      </c>
      <c r="AG2949">
        <f>IF(MIS[[#This Row],[OrderSide]]="SELL",MIS[[#This Row],[VALUE]]-MIS[[#This Row],[LIVE_VALUE]],MIS[[#This Row],[LIVE_VALUE]]-MIS[[#This Row],[VALUE]])</f>
        <v>-1210</v>
      </c>
      <c r="AH2949" t="str" cm="1">
        <f t="array" ref="AH2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9" t="str">
        <f>MIS[[#This Row],[TRADING SYMBOL]]</f>
        <v>SENSEX2552083400CE</v>
      </c>
      <c r="AJ2949" t="str">
        <f>IF(RIGHT(MIS[[#This Row],[Main/Hedge]],4)="MAIN","MAIN","HEDGE")</f>
        <v>MAIN</v>
      </c>
      <c r="AK2949" t="str" cm="1">
        <f t="array" ref="AK2949">_xlfn._xlws.FILTER(Table4[Column1],ISNUMBER(SEARCH(Table4[Column1],MIS[[#This Row],[OrderUniqueIdentifier]])),"")</f>
        <v>MS</v>
      </c>
    </row>
    <row r="2950" spans="1:37" x14ac:dyDescent="0.25">
      <c r="A2950" t="s">
        <v>179</v>
      </c>
      <c r="B2950" t="s">
        <v>180</v>
      </c>
      <c r="C2950" t="s">
        <v>6424</v>
      </c>
      <c r="D2950" t="s">
        <v>72</v>
      </c>
      <c r="E2950" t="s">
        <v>744</v>
      </c>
      <c r="F2950" t="s">
        <v>98</v>
      </c>
      <c r="G2950" t="s">
        <v>74</v>
      </c>
      <c r="H2950" t="s">
        <v>93</v>
      </c>
      <c r="I2950" t="s">
        <v>76</v>
      </c>
      <c r="J2950" t="s">
        <v>6425</v>
      </c>
      <c r="K2950">
        <v>20</v>
      </c>
      <c r="L2950" t="s">
        <v>77</v>
      </c>
      <c r="M2950" t="s">
        <v>78</v>
      </c>
      <c r="N2950" t="s">
        <v>6425</v>
      </c>
      <c r="O2950" t="s">
        <v>5950</v>
      </c>
      <c r="P2950" t="s">
        <v>5954</v>
      </c>
      <c r="Q2950" t="s">
        <v>747</v>
      </c>
      <c r="R2950" t="s">
        <v>79</v>
      </c>
      <c r="S2950" t="s">
        <v>40</v>
      </c>
      <c r="T2950" t="s">
        <v>748</v>
      </c>
      <c r="U2950" t="s">
        <v>100</v>
      </c>
      <c r="V2950" t="s">
        <v>80</v>
      </c>
      <c r="W2950">
        <v>83500</v>
      </c>
      <c r="X2950" t="s">
        <v>81</v>
      </c>
      <c r="Y2950">
        <v>20</v>
      </c>
      <c r="Z2950" t="s">
        <v>5951</v>
      </c>
      <c r="AA2950" t="s">
        <v>5955</v>
      </c>
      <c r="AB2950" t="s">
        <v>90</v>
      </c>
      <c r="AC2950" t="s">
        <v>84</v>
      </c>
      <c r="AD2950">
        <f>_xlfn.XLOOKUP(MIS[[#This Row],[TRADING SYMBOL]],[1]Sheet1!$D:$D,[1]Sheet1!$C:$C)</f>
        <v>99.8</v>
      </c>
      <c r="AE2950">
        <f>MIS[[#This Row],[OrderAverageTradedPrice]]*MIS[[#This Row],[OrderQuantity]]</f>
        <v>2554</v>
      </c>
      <c r="AF2950">
        <f>MIS[[#This Row],[LTP]]*MIS[[#This Row],[OrderQuantity]]</f>
        <v>1996</v>
      </c>
      <c r="AG2950">
        <f>IF(MIS[[#This Row],[OrderSide]]="SELL",MIS[[#This Row],[VALUE]]-MIS[[#This Row],[LIVE_VALUE]],MIS[[#This Row],[LIVE_VALUE]]-MIS[[#This Row],[VALUE]])</f>
        <v>-558</v>
      </c>
      <c r="AH2950" t="str" cm="1">
        <f t="array" ref="AH2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0" t="str">
        <f>MIS[[#This Row],[TRADING SYMBOL]]</f>
        <v>SENSEX2552083500CE</v>
      </c>
      <c r="AJ2950" t="str">
        <f>IF(RIGHT(MIS[[#This Row],[Main/Hedge]],4)="MAIN","MAIN","HEDGE")</f>
        <v>MAIN</v>
      </c>
      <c r="AK2950" t="str" cm="1">
        <f t="array" ref="AK2950">_xlfn._xlws.FILTER(Table4[Column1],ISNUMBER(SEARCH(Table4[Column1],MIS[[#This Row],[OrderUniqueIdentifier]])),"")</f>
        <v>MS</v>
      </c>
    </row>
    <row r="2951" spans="1:37" x14ac:dyDescent="0.25">
      <c r="A2951" t="s">
        <v>179</v>
      </c>
      <c r="B2951" t="s">
        <v>180</v>
      </c>
      <c r="C2951" t="s">
        <v>6426</v>
      </c>
      <c r="D2951" t="s">
        <v>72</v>
      </c>
      <c r="E2951" t="s">
        <v>3226</v>
      </c>
      <c r="F2951" t="s">
        <v>98</v>
      </c>
      <c r="G2951" t="s">
        <v>74</v>
      </c>
      <c r="H2951" t="s">
        <v>93</v>
      </c>
      <c r="I2951" t="s">
        <v>76</v>
      </c>
      <c r="J2951" t="s">
        <v>3907</v>
      </c>
      <c r="K2951">
        <v>20</v>
      </c>
      <c r="L2951" t="s">
        <v>77</v>
      </c>
      <c r="M2951" t="s">
        <v>78</v>
      </c>
      <c r="N2951" t="s">
        <v>3907</v>
      </c>
      <c r="O2951" t="s">
        <v>5950</v>
      </c>
      <c r="P2951" t="s">
        <v>5954</v>
      </c>
      <c r="Q2951" t="s">
        <v>3229</v>
      </c>
      <c r="R2951" t="s">
        <v>79</v>
      </c>
      <c r="S2951" t="s">
        <v>40</v>
      </c>
      <c r="T2951" t="s">
        <v>3230</v>
      </c>
      <c r="U2951" t="s">
        <v>100</v>
      </c>
      <c r="V2951" t="s">
        <v>80</v>
      </c>
      <c r="W2951">
        <v>81300</v>
      </c>
      <c r="X2951" t="s">
        <v>85</v>
      </c>
      <c r="Y2951">
        <v>20</v>
      </c>
      <c r="Z2951" t="s">
        <v>5951</v>
      </c>
      <c r="AA2951" t="s">
        <v>5955</v>
      </c>
      <c r="AB2951" t="s">
        <v>107</v>
      </c>
      <c r="AC2951" t="s">
        <v>84</v>
      </c>
      <c r="AD2951">
        <f>_xlfn.XLOOKUP(MIS[[#This Row],[TRADING SYMBOL]],[1]Sheet1!$D:$D,[1]Sheet1!$C:$C)</f>
        <v>124</v>
      </c>
      <c r="AE2951">
        <f>MIS[[#This Row],[OrderAverageTradedPrice]]*MIS[[#This Row],[OrderQuantity]]</f>
        <v>4091</v>
      </c>
      <c r="AF2951">
        <f>MIS[[#This Row],[LTP]]*MIS[[#This Row],[OrderQuantity]]</f>
        <v>2480</v>
      </c>
      <c r="AG2951">
        <f>IF(MIS[[#This Row],[OrderSide]]="SELL",MIS[[#This Row],[VALUE]]-MIS[[#This Row],[LIVE_VALUE]],MIS[[#This Row],[LIVE_VALUE]]-MIS[[#This Row],[VALUE]])</f>
        <v>-1611</v>
      </c>
      <c r="AH2951" t="str" cm="1">
        <f t="array" ref="AH2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1" t="str">
        <f>MIS[[#This Row],[TRADING SYMBOL]]</f>
        <v>SENSEX2552081300PE</v>
      </c>
      <c r="AJ2951" t="str">
        <f>IF(RIGHT(MIS[[#This Row],[Main/Hedge]],4)="MAIN","MAIN","HEDGE")</f>
        <v>MAIN</v>
      </c>
      <c r="AK2951" t="str" cm="1">
        <f t="array" ref="AK2951">_xlfn._xlws.FILTER(Table4[Column1],ISNUMBER(SEARCH(Table4[Column1],MIS[[#This Row],[OrderUniqueIdentifier]])),"")</f>
        <v>MS</v>
      </c>
    </row>
    <row r="2952" spans="1:37" x14ac:dyDescent="0.25">
      <c r="A2952" t="s">
        <v>179</v>
      </c>
      <c r="B2952" t="s">
        <v>180</v>
      </c>
      <c r="C2952" t="s">
        <v>6427</v>
      </c>
      <c r="D2952" t="s">
        <v>72</v>
      </c>
      <c r="E2952" t="s">
        <v>120</v>
      </c>
      <c r="F2952" t="s">
        <v>98</v>
      </c>
      <c r="G2952" t="s">
        <v>74</v>
      </c>
      <c r="H2952" t="s">
        <v>93</v>
      </c>
      <c r="I2952" t="s">
        <v>76</v>
      </c>
      <c r="J2952" t="s">
        <v>4185</v>
      </c>
      <c r="K2952">
        <v>20</v>
      </c>
      <c r="L2952" t="s">
        <v>77</v>
      </c>
      <c r="M2952" t="s">
        <v>78</v>
      </c>
      <c r="N2952" t="s">
        <v>4185</v>
      </c>
      <c r="O2952" t="s">
        <v>5954</v>
      </c>
      <c r="P2952" t="s">
        <v>5954</v>
      </c>
      <c r="Q2952" t="s">
        <v>121</v>
      </c>
      <c r="R2952" t="s">
        <v>79</v>
      </c>
      <c r="S2952" t="s">
        <v>40</v>
      </c>
      <c r="T2952" t="s">
        <v>122</v>
      </c>
      <c r="U2952" t="s">
        <v>100</v>
      </c>
      <c r="V2952" t="s">
        <v>80</v>
      </c>
      <c r="W2952">
        <v>81100</v>
      </c>
      <c r="X2952" t="s">
        <v>85</v>
      </c>
      <c r="Y2952">
        <v>20</v>
      </c>
      <c r="Z2952" t="s">
        <v>5955</v>
      </c>
      <c r="AA2952" t="s">
        <v>5955</v>
      </c>
      <c r="AB2952" t="s">
        <v>107</v>
      </c>
      <c r="AC2952" t="s">
        <v>84</v>
      </c>
      <c r="AD2952">
        <f>_xlfn.XLOOKUP(MIS[[#This Row],[TRADING SYMBOL]],[1]Sheet1!$D:$D,[1]Sheet1!$C:$C)</f>
        <v>100.2</v>
      </c>
      <c r="AE2952">
        <f>MIS[[#This Row],[OrderAverageTradedPrice]]*MIS[[#This Row],[OrderQuantity]]</f>
        <v>3415</v>
      </c>
      <c r="AF2952">
        <f>MIS[[#This Row],[LTP]]*MIS[[#This Row],[OrderQuantity]]</f>
        <v>2004</v>
      </c>
      <c r="AG2952">
        <f>IF(MIS[[#This Row],[OrderSide]]="SELL",MIS[[#This Row],[VALUE]]-MIS[[#This Row],[LIVE_VALUE]],MIS[[#This Row],[LIVE_VALUE]]-MIS[[#This Row],[VALUE]])</f>
        <v>-1411</v>
      </c>
      <c r="AH2952" t="str" cm="1">
        <f t="array" ref="AH2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2" t="str">
        <f>MIS[[#This Row],[TRADING SYMBOL]]</f>
        <v>SENSEX2552081100PE</v>
      </c>
      <c r="AJ2952" t="str">
        <f>IF(RIGHT(MIS[[#This Row],[Main/Hedge]],4)="MAIN","MAIN","HEDGE")</f>
        <v>MAIN</v>
      </c>
      <c r="AK2952" t="str" cm="1">
        <f t="array" ref="AK2952">_xlfn._xlws.FILTER(Table4[Column1],ISNUMBER(SEARCH(Table4[Column1],MIS[[#This Row],[OrderUniqueIdentifier]])),"")</f>
        <v>MS</v>
      </c>
    </row>
    <row r="2953" spans="1:37" x14ac:dyDescent="0.25">
      <c r="A2953" t="s">
        <v>179</v>
      </c>
      <c r="B2953" t="s">
        <v>180</v>
      </c>
      <c r="C2953" t="s">
        <v>6428</v>
      </c>
      <c r="D2953" t="s">
        <v>72</v>
      </c>
      <c r="E2953" t="s">
        <v>172</v>
      </c>
      <c r="F2953" t="s">
        <v>98</v>
      </c>
      <c r="G2953" t="s">
        <v>74</v>
      </c>
      <c r="H2953" t="s">
        <v>93</v>
      </c>
      <c r="I2953" t="s">
        <v>76</v>
      </c>
      <c r="J2953" t="s">
        <v>6429</v>
      </c>
      <c r="K2953">
        <v>20</v>
      </c>
      <c r="L2953" t="s">
        <v>77</v>
      </c>
      <c r="M2953" t="s">
        <v>78</v>
      </c>
      <c r="N2953" t="s">
        <v>6429</v>
      </c>
      <c r="O2953" t="s">
        <v>5954</v>
      </c>
      <c r="P2953" t="s">
        <v>5954</v>
      </c>
      <c r="Q2953" t="s">
        <v>173</v>
      </c>
      <c r="R2953" t="s">
        <v>79</v>
      </c>
      <c r="S2953" t="s">
        <v>40</v>
      </c>
      <c r="T2953" t="s">
        <v>174</v>
      </c>
      <c r="U2953" t="s">
        <v>100</v>
      </c>
      <c r="V2953" t="s">
        <v>80</v>
      </c>
      <c r="W2953">
        <v>81200</v>
      </c>
      <c r="X2953" t="s">
        <v>85</v>
      </c>
      <c r="Y2953">
        <v>20</v>
      </c>
      <c r="Z2953" t="s">
        <v>5955</v>
      </c>
      <c r="AA2953" t="s">
        <v>5955</v>
      </c>
      <c r="AB2953" t="s">
        <v>107</v>
      </c>
      <c r="AC2953" t="s">
        <v>84</v>
      </c>
      <c r="AD2953">
        <f>_xlfn.XLOOKUP(MIS[[#This Row],[TRADING SYMBOL]],[1]Sheet1!$D:$D,[1]Sheet1!$C:$C)</f>
        <v>110.75</v>
      </c>
      <c r="AE2953">
        <f>MIS[[#This Row],[OrderAverageTradedPrice]]*MIS[[#This Row],[OrderQuantity]]</f>
        <v>3746</v>
      </c>
      <c r="AF2953">
        <f>MIS[[#This Row],[LTP]]*MIS[[#This Row],[OrderQuantity]]</f>
        <v>2215</v>
      </c>
      <c r="AG2953">
        <f>IF(MIS[[#This Row],[OrderSide]]="SELL",MIS[[#This Row],[VALUE]]-MIS[[#This Row],[LIVE_VALUE]],MIS[[#This Row],[LIVE_VALUE]]-MIS[[#This Row],[VALUE]])</f>
        <v>-1531</v>
      </c>
      <c r="AH2953" t="str" cm="1">
        <f t="array" ref="AH2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3" t="str">
        <f>MIS[[#This Row],[TRADING SYMBOL]]</f>
        <v>SENSEX2552081200PE</v>
      </c>
      <c r="AJ2953" t="str">
        <f>IF(RIGHT(MIS[[#This Row],[Main/Hedge]],4)="MAIN","MAIN","HEDGE")</f>
        <v>MAIN</v>
      </c>
      <c r="AK2953" t="str" cm="1">
        <f t="array" ref="AK2953">_xlfn._xlws.FILTER(Table4[Column1],ISNUMBER(SEARCH(Table4[Column1],MIS[[#This Row],[OrderUniqueIdentifier]])),"")</f>
        <v>MS</v>
      </c>
    </row>
    <row r="2954" spans="1:37" x14ac:dyDescent="0.25">
      <c r="A2954" t="s">
        <v>179</v>
      </c>
      <c r="B2954" t="s">
        <v>219</v>
      </c>
      <c r="C2954" t="s">
        <v>6448</v>
      </c>
      <c r="D2954" t="s">
        <v>72</v>
      </c>
      <c r="E2954" t="s">
        <v>211</v>
      </c>
      <c r="F2954" t="s">
        <v>98</v>
      </c>
      <c r="G2954" t="s">
        <v>74</v>
      </c>
      <c r="H2954" t="s">
        <v>93</v>
      </c>
      <c r="I2954" t="s">
        <v>76</v>
      </c>
      <c r="J2954" t="s">
        <v>1192</v>
      </c>
      <c r="K2954">
        <v>20</v>
      </c>
      <c r="L2954" t="s">
        <v>77</v>
      </c>
      <c r="M2954" t="s">
        <v>78</v>
      </c>
      <c r="N2954" t="s">
        <v>1192</v>
      </c>
      <c r="O2954" t="s">
        <v>5950</v>
      </c>
      <c r="P2954" t="s">
        <v>5954</v>
      </c>
      <c r="Q2954" t="s">
        <v>213</v>
      </c>
      <c r="R2954" t="s">
        <v>79</v>
      </c>
      <c r="S2954" t="s">
        <v>40</v>
      </c>
      <c r="T2954" t="s">
        <v>214</v>
      </c>
      <c r="U2954" t="s">
        <v>100</v>
      </c>
      <c r="V2954" t="s">
        <v>80</v>
      </c>
      <c r="W2954">
        <v>83400</v>
      </c>
      <c r="X2954" t="s">
        <v>81</v>
      </c>
      <c r="Y2954">
        <v>20</v>
      </c>
      <c r="Z2954" t="s">
        <v>5951</v>
      </c>
      <c r="AA2954" t="s">
        <v>5955</v>
      </c>
      <c r="AB2954" t="s">
        <v>90</v>
      </c>
      <c r="AC2954" t="s">
        <v>84</v>
      </c>
      <c r="AD2954">
        <f>_xlfn.XLOOKUP(MIS[[#This Row],[TRADING SYMBOL]],[1]Sheet1!$D:$D,[1]Sheet1!$C:$C)</f>
        <v>114.3</v>
      </c>
      <c r="AE2954">
        <f>MIS[[#This Row],[OrderAverageTradedPrice]]*MIS[[#This Row],[OrderQuantity]]</f>
        <v>2896</v>
      </c>
      <c r="AF2954">
        <f>MIS[[#This Row],[LTP]]*MIS[[#This Row],[OrderQuantity]]</f>
        <v>2286</v>
      </c>
      <c r="AG2954">
        <f>IF(MIS[[#This Row],[OrderSide]]="SELL",MIS[[#This Row],[VALUE]]-MIS[[#This Row],[LIVE_VALUE]],MIS[[#This Row],[LIVE_VALUE]]-MIS[[#This Row],[VALUE]])</f>
        <v>-610</v>
      </c>
      <c r="AH2954" t="str" cm="1">
        <f t="array" ref="AH2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4" t="str">
        <f>MIS[[#This Row],[TRADING SYMBOL]]</f>
        <v>SENSEX2552083400CE</v>
      </c>
      <c r="AJ2954" t="str">
        <f>IF(RIGHT(MIS[[#This Row],[Main/Hedge]],4)="MAIN","MAIN","HEDGE")</f>
        <v>MAIN</v>
      </c>
      <c r="AK2954" t="str" cm="1">
        <f t="array" ref="AK2954">_xlfn._xlws.FILTER(Table4[Column1],ISNUMBER(SEARCH(Table4[Column1],MIS[[#This Row],[OrderUniqueIdentifier]])),"")</f>
        <v>MS</v>
      </c>
    </row>
    <row r="2955" spans="1:37" x14ac:dyDescent="0.25">
      <c r="A2955" t="s">
        <v>179</v>
      </c>
      <c r="B2955" t="s">
        <v>219</v>
      </c>
      <c r="C2955" t="s">
        <v>6449</v>
      </c>
      <c r="D2955" t="s">
        <v>72</v>
      </c>
      <c r="E2955" t="s">
        <v>744</v>
      </c>
      <c r="F2955" t="s">
        <v>98</v>
      </c>
      <c r="G2955" t="s">
        <v>74</v>
      </c>
      <c r="H2955" t="s">
        <v>93</v>
      </c>
      <c r="I2955" t="s">
        <v>76</v>
      </c>
      <c r="J2955" t="s">
        <v>449</v>
      </c>
      <c r="K2955">
        <v>20</v>
      </c>
      <c r="L2955" t="s">
        <v>77</v>
      </c>
      <c r="M2955" t="s">
        <v>78</v>
      </c>
      <c r="N2955" t="s">
        <v>449</v>
      </c>
      <c r="O2955" t="s">
        <v>5954</v>
      </c>
      <c r="P2955" t="s">
        <v>5954</v>
      </c>
      <c r="Q2955" t="s">
        <v>747</v>
      </c>
      <c r="R2955" t="s">
        <v>79</v>
      </c>
      <c r="S2955" t="s">
        <v>40</v>
      </c>
      <c r="T2955" t="s">
        <v>748</v>
      </c>
      <c r="U2955" t="s">
        <v>100</v>
      </c>
      <c r="V2955" t="s">
        <v>80</v>
      </c>
      <c r="W2955">
        <v>83500</v>
      </c>
      <c r="X2955" t="s">
        <v>81</v>
      </c>
      <c r="Y2955">
        <v>20</v>
      </c>
      <c r="Z2955" t="s">
        <v>5955</v>
      </c>
      <c r="AA2955" t="s">
        <v>5955</v>
      </c>
      <c r="AB2955" t="s">
        <v>90</v>
      </c>
      <c r="AC2955" t="s">
        <v>84</v>
      </c>
      <c r="AD2955">
        <f>_xlfn.XLOOKUP(MIS[[#This Row],[TRADING SYMBOL]],[1]Sheet1!$D:$D,[1]Sheet1!$C:$C)</f>
        <v>99.8</v>
      </c>
      <c r="AE2955">
        <f>MIS[[#This Row],[OrderAverageTradedPrice]]*MIS[[#This Row],[OrderQuantity]]</f>
        <v>2541</v>
      </c>
      <c r="AF2955">
        <f>MIS[[#This Row],[LTP]]*MIS[[#This Row],[OrderQuantity]]</f>
        <v>1996</v>
      </c>
      <c r="AG2955">
        <f>IF(MIS[[#This Row],[OrderSide]]="SELL",MIS[[#This Row],[VALUE]]-MIS[[#This Row],[LIVE_VALUE]],MIS[[#This Row],[LIVE_VALUE]]-MIS[[#This Row],[VALUE]])</f>
        <v>-545</v>
      </c>
      <c r="AH2955" t="str" cm="1">
        <f t="array" ref="AH2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5" t="str">
        <f>MIS[[#This Row],[TRADING SYMBOL]]</f>
        <v>SENSEX2552083500CE</v>
      </c>
      <c r="AJ2955" t="str">
        <f>IF(RIGHT(MIS[[#This Row],[Main/Hedge]],4)="MAIN","MAIN","HEDGE")</f>
        <v>MAIN</v>
      </c>
      <c r="AK2955" t="str" cm="1">
        <f t="array" ref="AK2955">_xlfn._xlws.FILTER(Table4[Column1],ISNUMBER(SEARCH(Table4[Column1],MIS[[#This Row],[OrderUniqueIdentifier]])),"")</f>
        <v>MS</v>
      </c>
    </row>
    <row r="2956" spans="1:37" x14ac:dyDescent="0.25">
      <c r="A2956" t="s">
        <v>179</v>
      </c>
      <c r="B2956" t="s">
        <v>219</v>
      </c>
      <c r="C2956" t="s">
        <v>6450</v>
      </c>
      <c r="D2956" t="s">
        <v>72</v>
      </c>
      <c r="E2956" t="s">
        <v>3226</v>
      </c>
      <c r="F2956" t="s">
        <v>98</v>
      </c>
      <c r="G2956" t="s">
        <v>74</v>
      </c>
      <c r="H2956" t="s">
        <v>93</v>
      </c>
      <c r="I2956" t="s">
        <v>76</v>
      </c>
      <c r="J2956" t="s">
        <v>3751</v>
      </c>
      <c r="K2956">
        <v>20</v>
      </c>
      <c r="L2956" t="s">
        <v>77</v>
      </c>
      <c r="M2956" t="s">
        <v>78</v>
      </c>
      <c r="N2956" t="s">
        <v>3751</v>
      </c>
      <c r="O2956" t="s">
        <v>5954</v>
      </c>
      <c r="P2956" t="s">
        <v>5954</v>
      </c>
      <c r="Q2956" t="s">
        <v>3229</v>
      </c>
      <c r="R2956" t="s">
        <v>79</v>
      </c>
      <c r="S2956" t="s">
        <v>40</v>
      </c>
      <c r="T2956" t="s">
        <v>3230</v>
      </c>
      <c r="U2956" t="s">
        <v>100</v>
      </c>
      <c r="V2956" t="s">
        <v>80</v>
      </c>
      <c r="W2956">
        <v>81300</v>
      </c>
      <c r="X2956" t="s">
        <v>85</v>
      </c>
      <c r="Y2956">
        <v>20</v>
      </c>
      <c r="Z2956" t="s">
        <v>5955</v>
      </c>
      <c r="AA2956" t="s">
        <v>5955</v>
      </c>
      <c r="AB2956" t="s">
        <v>107</v>
      </c>
      <c r="AC2956" t="s">
        <v>84</v>
      </c>
      <c r="AD2956">
        <f>_xlfn.XLOOKUP(MIS[[#This Row],[TRADING SYMBOL]],[1]Sheet1!$D:$D,[1]Sheet1!$C:$C)</f>
        <v>124</v>
      </c>
      <c r="AE2956">
        <f>MIS[[#This Row],[OrderAverageTradedPrice]]*MIS[[#This Row],[OrderQuantity]]</f>
        <v>4108</v>
      </c>
      <c r="AF2956">
        <f>MIS[[#This Row],[LTP]]*MIS[[#This Row],[OrderQuantity]]</f>
        <v>2480</v>
      </c>
      <c r="AG2956">
        <f>IF(MIS[[#This Row],[OrderSide]]="SELL",MIS[[#This Row],[VALUE]]-MIS[[#This Row],[LIVE_VALUE]],MIS[[#This Row],[LIVE_VALUE]]-MIS[[#This Row],[VALUE]])</f>
        <v>-1628</v>
      </c>
      <c r="AH2956" t="str" cm="1">
        <f t="array" ref="AH2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6" t="str">
        <f>MIS[[#This Row],[TRADING SYMBOL]]</f>
        <v>SENSEX2552081300PE</v>
      </c>
      <c r="AJ2956" t="str">
        <f>IF(RIGHT(MIS[[#This Row],[Main/Hedge]],4)="MAIN","MAIN","HEDGE")</f>
        <v>MAIN</v>
      </c>
      <c r="AK2956" t="str" cm="1">
        <f t="array" ref="AK2956">_xlfn._xlws.FILTER(Table4[Column1],ISNUMBER(SEARCH(Table4[Column1],MIS[[#This Row],[OrderUniqueIdentifier]])),"")</f>
        <v>MS</v>
      </c>
    </row>
    <row r="2957" spans="1:37" x14ac:dyDescent="0.25">
      <c r="A2957" t="s">
        <v>179</v>
      </c>
      <c r="B2957" t="s">
        <v>229</v>
      </c>
      <c r="C2957" t="s">
        <v>6483</v>
      </c>
      <c r="D2957" t="s">
        <v>72</v>
      </c>
      <c r="E2957" t="s">
        <v>744</v>
      </c>
      <c r="F2957" t="s">
        <v>98</v>
      </c>
      <c r="G2957" t="s">
        <v>74</v>
      </c>
      <c r="H2957" t="s">
        <v>93</v>
      </c>
      <c r="I2957" t="s">
        <v>76</v>
      </c>
      <c r="J2957" t="s">
        <v>370</v>
      </c>
      <c r="K2957">
        <v>100</v>
      </c>
      <c r="L2957" t="s">
        <v>77</v>
      </c>
      <c r="M2957" t="s">
        <v>78</v>
      </c>
      <c r="N2957" t="s">
        <v>6484</v>
      </c>
      <c r="O2957" t="s">
        <v>5950</v>
      </c>
      <c r="P2957" t="s">
        <v>5954</v>
      </c>
      <c r="Q2957" t="s">
        <v>747</v>
      </c>
      <c r="R2957" t="s">
        <v>79</v>
      </c>
      <c r="S2957" t="s">
        <v>40</v>
      </c>
      <c r="T2957" t="s">
        <v>748</v>
      </c>
      <c r="U2957" t="s">
        <v>100</v>
      </c>
      <c r="V2957" t="s">
        <v>80</v>
      </c>
      <c r="W2957">
        <v>83500</v>
      </c>
      <c r="X2957" t="s">
        <v>81</v>
      </c>
      <c r="Y2957">
        <v>100</v>
      </c>
      <c r="Z2957" t="s">
        <v>5951</v>
      </c>
      <c r="AA2957" t="s">
        <v>5955</v>
      </c>
      <c r="AB2957" t="s">
        <v>90</v>
      </c>
      <c r="AC2957" t="s">
        <v>84</v>
      </c>
      <c r="AD2957">
        <f>_xlfn.XLOOKUP(MIS[[#This Row],[TRADING SYMBOL]],[1]Sheet1!$D:$D,[1]Sheet1!$C:$C)</f>
        <v>99.8</v>
      </c>
      <c r="AE2957">
        <f>MIS[[#This Row],[OrderAverageTradedPrice]]*MIS[[#This Row],[OrderQuantity]]</f>
        <v>12779</v>
      </c>
      <c r="AF2957">
        <f>MIS[[#This Row],[LTP]]*MIS[[#This Row],[OrderQuantity]]</f>
        <v>9980</v>
      </c>
      <c r="AG2957">
        <f>IF(MIS[[#This Row],[OrderSide]]="SELL",MIS[[#This Row],[VALUE]]-MIS[[#This Row],[LIVE_VALUE]],MIS[[#This Row],[LIVE_VALUE]]-MIS[[#This Row],[VALUE]])</f>
        <v>-2799</v>
      </c>
      <c r="AH2957" t="str" cm="1">
        <f t="array" ref="AH2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7" t="str">
        <f>MIS[[#This Row],[TRADING SYMBOL]]</f>
        <v>SENSEX2552083500CE</v>
      </c>
      <c r="AJ2957" t="str">
        <f>IF(RIGHT(MIS[[#This Row],[Main/Hedge]],4)="MAIN","MAIN","HEDGE")</f>
        <v>MAIN</v>
      </c>
      <c r="AK2957" t="str" cm="1">
        <f t="array" ref="AK2957">_xlfn._xlws.FILTER(Table4[Column1],ISNUMBER(SEARCH(Table4[Column1],MIS[[#This Row],[OrderUniqueIdentifier]])),"")</f>
        <v>MS</v>
      </c>
    </row>
    <row r="2958" spans="1:37" x14ac:dyDescent="0.25">
      <c r="A2958" t="s">
        <v>179</v>
      </c>
      <c r="B2958" t="s">
        <v>229</v>
      </c>
      <c r="C2958" t="s">
        <v>6485</v>
      </c>
      <c r="D2958" t="s">
        <v>72</v>
      </c>
      <c r="E2958" t="s">
        <v>3226</v>
      </c>
      <c r="F2958" t="s">
        <v>98</v>
      </c>
      <c r="G2958" t="s">
        <v>74</v>
      </c>
      <c r="H2958" t="s">
        <v>93</v>
      </c>
      <c r="I2958" t="s">
        <v>76</v>
      </c>
      <c r="J2958" t="s">
        <v>6486</v>
      </c>
      <c r="K2958">
        <v>100</v>
      </c>
      <c r="L2958" t="s">
        <v>77</v>
      </c>
      <c r="M2958" t="s">
        <v>78</v>
      </c>
      <c r="N2958" t="s">
        <v>6487</v>
      </c>
      <c r="O2958" t="s">
        <v>5950</v>
      </c>
      <c r="P2958" t="s">
        <v>5954</v>
      </c>
      <c r="Q2958" t="s">
        <v>3229</v>
      </c>
      <c r="R2958" t="s">
        <v>79</v>
      </c>
      <c r="S2958" t="s">
        <v>40</v>
      </c>
      <c r="T2958" t="s">
        <v>3230</v>
      </c>
      <c r="U2958" t="s">
        <v>100</v>
      </c>
      <c r="V2958" t="s">
        <v>80</v>
      </c>
      <c r="W2958">
        <v>81300</v>
      </c>
      <c r="X2958" t="s">
        <v>85</v>
      </c>
      <c r="Y2958">
        <v>100</v>
      </c>
      <c r="Z2958" t="s">
        <v>5951</v>
      </c>
      <c r="AA2958" t="s">
        <v>5955</v>
      </c>
      <c r="AB2958" t="s">
        <v>107</v>
      </c>
      <c r="AC2958" t="s">
        <v>84</v>
      </c>
      <c r="AD2958">
        <f>_xlfn.XLOOKUP(MIS[[#This Row],[TRADING SYMBOL]],[1]Sheet1!$D:$D,[1]Sheet1!$C:$C)</f>
        <v>124</v>
      </c>
      <c r="AE2958">
        <f>MIS[[#This Row],[OrderAverageTradedPrice]]*MIS[[#This Row],[OrderQuantity]]</f>
        <v>20472</v>
      </c>
      <c r="AF2958">
        <f>MIS[[#This Row],[LTP]]*MIS[[#This Row],[OrderQuantity]]</f>
        <v>12400</v>
      </c>
      <c r="AG2958">
        <f>IF(MIS[[#This Row],[OrderSide]]="SELL",MIS[[#This Row],[VALUE]]-MIS[[#This Row],[LIVE_VALUE]],MIS[[#This Row],[LIVE_VALUE]]-MIS[[#This Row],[VALUE]])</f>
        <v>-8072</v>
      </c>
      <c r="AH2958" t="str" cm="1">
        <f t="array" ref="AH2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8" t="str">
        <f>MIS[[#This Row],[TRADING SYMBOL]]</f>
        <v>SENSEX2552081300PE</v>
      </c>
      <c r="AJ2958" t="str">
        <f>IF(RIGHT(MIS[[#This Row],[Main/Hedge]],4)="MAIN","MAIN","HEDGE")</f>
        <v>MAIN</v>
      </c>
      <c r="AK2958" t="str" cm="1">
        <f t="array" ref="AK2958">_xlfn._xlws.FILTER(Table4[Column1],ISNUMBER(SEARCH(Table4[Column1],MIS[[#This Row],[OrderUniqueIdentifier]])),"")</f>
        <v>MS</v>
      </c>
    </row>
    <row r="2959" spans="1:37" x14ac:dyDescent="0.25">
      <c r="A2959" t="s">
        <v>179</v>
      </c>
      <c r="B2959" t="s">
        <v>229</v>
      </c>
      <c r="C2959" t="s">
        <v>6488</v>
      </c>
      <c r="D2959" t="s">
        <v>72</v>
      </c>
      <c r="E2959" t="s">
        <v>120</v>
      </c>
      <c r="F2959" t="s">
        <v>98</v>
      </c>
      <c r="G2959" t="s">
        <v>74</v>
      </c>
      <c r="H2959" t="s">
        <v>93</v>
      </c>
      <c r="I2959" t="s">
        <v>76</v>
      </c>
      <c r="J2959" t="s">
        <v>5226</v>
      </c>
      <c r="K2959">
        <v>100</v>
      </c>
      <c r="L2959" t="s">
        <v>77</v>
      </c>
      <c r="M2959" t="s">
        <v>78</v>
      </c>
      <c r="N2959" t="s">
        <v>5226</v>
      </c>
      <c r="O2959" t="s">
        <v>5954</v>
      </c>
      <c r="P2959" t="s">
        <v>5954</v>
      </c>
      <c r="Q2959" t="s">
        <v>121</v>
      </c>
      <c r="R2959" t="s">
        <v>79</v>
      </c>
      <c r="S2959" t="s">
        <v>40</v>
      </c>
      <c r="T2959" t="s">
        <v>122</v>
      </c>
      <c r="U2959" t="s">
        <v>100</v>
      </c>
      <c r="V2959" t="s">
        <v>80</v>
      </c>
      <c r="W2959">
        <v>81100</v>
      </c>
      <c r="X2959" t="s">
        <v>85</v>
      </c>
      <c r="Y2959">
        <v>100</v>
      </c>
      <c r="Z2959" t="s">
        <v>5955</v>
      </c>
      <c r="AA2959" t="s">
        <v>5955</v>
      </c>
      <c r="AB2959" t="s">
        <v>107</v>
      </c>
      <c r="AC2959" t="s">
        <v>84</v>
      </c>
      <c r="AD2959">
        <f>_xlfn.XLOOKUP(MIS[[#This Row],[TRADING SYMBOL]],[1]Sheet1!$D:$D,[1]Sheet1!$C:$C)</f>
        <v>100.2</v>
      </c>
      <c r="AE2959">
        <f>MIS[[#This Row],[OrderAverageTradedPrice]]*MIS[[#This Row],[OrderQuantity]]</f>
        <v>17085</v>
      </c>
      <c r="AF2959">
        <f>MIS[[#This Row],[LTP]]*MIS[[#This Row],[OrderQuantity]]</f>
        <v>10020</v>
      </c>
      <c r="AG2959">
        <f>IF(MIS[[#This Row],[OrderSide]]="SELL",MIS[[#This Row],[VALUE]]-MIS[[#This Row],[LIVE_VALUE]],MIS[[#This Row],[LIVE_VALUE]]-MIS[[#This Row],[VALUE]])</f>
        <v>-7065</v>
      </c>
      <c r="AH2959" t="str" cm="1">
        <f t="array" ref="AH2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9" t="str">
        <f>MIS[[#This Row],[TRADING SYMBOL]]</f>
        <v>SENSEX2552081100PE</v>
      </c>
      <c r="AJ2959" t="str">
        <f>IF(RIGHT(MIS[[#This Row],[Main/Hedge]],4)="MAIN","MAIN","HEDGE")</f>
        <v>MAIN</v>
      </c>
      <c r="AK2959" t="str" cm="1">
        <f t="array" ref="AK2959">_xlfn._xlws.FILTER(Table4[Column1],ISNUMBER(SEARCH(Table4[Column1],MIS[[#This Row],[OrderUniqueIdentifier]])),"")</f>
        <v>MS</v>
      </c>
    </row>
    <row r="2960" spans="1:37" x14ac:dyDescent="0.25">
      <c r="A2960" t="s">
        <v>179</v>
      </c>
      <c r="B2960" t="s">
        <v>229</v>
      </c>
      <c r="C2960" t="s">
        <v>6489</v>
      </c>
      <c r="D2960" t="s">
        <v>72</v>
      </c>
      <c r="E2960" t="s">
        <v>172</v>
      </c>
      <c r="F2960" t="s">
        <v>98</v>
      </c>
      <c r="G2960" t="s">
        <v>74</v>
      </c>
      <c r="H2960" t="s">
        <v>93</v>
      </c>
      <c r="I2960" t="s">
        <v>76</v>
      </c>
      <c r="J2960" t="s">
        <v>6429</v>
      </c>
      <c r="K2960">
        <v>100</v>
      </c>
      <c r="L2960" t="s">
        <v>77</v>
      </c>
      <c r="M2960" t="s">
        <v>78</v>
      </c>
      <c r="N2960" t="s">
        <v>3665</v>
      </c>
      <c r="O2960" t="s">
        <v>5954</v>
      </c>
      <c r="P2960" t="s">
        <v>5954</v>
      </c>
      <c r="Q2960" t="s">
        <v>173</v>
      </c>
      <c r="R2960" t="s">
        <v>79</v>
      </c>
      <c r="S2960" t="s">
        <v>40</v>
      </c>
      <c r="T2960" t="s">
        <v>174</v>
      </c>
      <c r="U2960" t="s">
        <v>100</v>
      </c>
      <c r="V2960" t="s">
        <v>80</v>
      </c>
      <c r="W2960">
        <v>81200</v>
      </c>
      <c r="X2960" t="s">
        <v>85</v>
      </c>
      <c r="Y2960">
        <v>100</v>
      </c>
      <c r="Z2960" t="s">
        <v>5955</v>
      </c>
      <c r="AA2960" t="s">
        <v>5955</v>
      </c>
      <c r="AB2960" t="s">
        <v>107</v>
      </c>
      <c r="AC2960" t="s">
        <v>84</v>
      </c>
      <c r="AD2960">
        <f>_xlfn.XLOOKUP(MIS[[#This Row],[TRADING SYMBOL]],[1]Sheet1!$D:$D,[1]Sheet1!$C:$C)</f>
        <v>110.75</v>
      </c>
      <c r="AE2960">
        <f>MIS[[#This Row],[OrderAverageTradedPrice]]*MIS[[#This Row],[OrderQuantity]]</f>
        <v>18735</v>
      </c>
      <c r="AF2960">
        <f>MIS[[#This Row],[LTP]]*MIS[[#This Row],[OrderQuantity]]</f>
        <v>11075</v>
      </c>
      <c r="AG2960">
        <f>IF(MIS[[#This Row],[OrderSide]]="SELL",MIS[[#This Row],[VALUE]]-MIS[[#This Row],[LIVE_VALUE]],MIS[[#This Row],[LIVE_VALUE]]-MIS[[#This Row],[VALUE]])</f>
        <v>-7660</v>
      </c>
      <c r="AH2960" t="str" cm="1">
        <f t="array" ref="AH2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0" t="str">
        <f>MIS[[#This Row],[TRADING SYMBOL]]</f>
        <v>SENSEX2552081200PE</v>
      </c>
      <c r="AJ2960" t="str">
        <f>IF(RIGHT(MIS[[#This Row],[Main/Hedge]],4)="MAIN","MAIN","HEDGE")</f>
        <v>MAIN</v>
      </c>
      <c r="AK2960" t="str" cm="1">
        <f t="array" ref="AK2960">_xlfn._xlws.FILTER(Table4[Column1],ISNUMBER(SEARCH(Table4[Column1],MIS[[#This Row],[OrderUniqueIdentifier]])),"")</f>
        <v>MS</v>
      </c>
    </row>
    <row r="2961" spans="1:37" x14ac:dyDescent="0.25">
      <c r="A2961" t="s">
        <v>1702</v>
      </c>
      <c r="B2961" t="s">
        <v>1703</v>
      </c>
      <c r="C2961" t="s">
        <v>7127</v>
      </c>
      <c r="D2961" t="s">
        <v>72</v>
      </c>
      <c r="E2961" t="s">
        <v>3226</v>
      </c>
      <c r="F2961" t="s">
        <v>98</v>
      </c>
      <c r="G2961" t="s">
        <v>74</v>
      </c>
      <c r="H2961" t="s">
        <v>93</v>
      </c>
      <c r="I2961" t="s">
        <v>76</v>
      </c>
      <c r="J2961" t="s">
        <v>6522</v>
      </c>
      <c r="K2961">
        <v>220</v>
      </c>
      <c r="L2961" t="s">
        <v>77</v>
      </c>
      <c r="M2961" t="s">
        <v>78</v>
      </c>
      <c r="N2961" t="s">
        <v>7128</v>
      </c>
      <c r="O2961" t="s">
        <v>5950</v>
      </c>
      <c r="P2961" t="s">
        <v>5954</v>
      </c>
      <c r="Q2961" t="s">
        <v>3229</v>
      </c>
      <c r="R2961" t="s">
        <v>79</v>
      </c>
      <c r="S2961" t="s">
        <v>40</v>
      </c>
      <c r="T2961" t="s">
        <v>3230</v>
      </c>
      <c r="U2961" t="s">
        <v>100</v>
      </c>
      <c r="V2961" t="s">
        <v>80</v>
      </c>
      <c r="W2961">
        <v>81300</v>
      </c>
      <c r="X2961" t="s">
        <v>85</v>
      </c>
      <c r="Y2961">
        <v>220</v>
      </c>
      <c r="Z2961" t="s">
        <v>5951</v>
      </c>
      <c r="AA2961" t="s">
        <v>5955</v>
      </c>
      <c r="AB2961" t="s">
        <v>107</v>
      </c>
      <c r="AC2961" t="s">
        <v>84</v>
      </c>
      <c r="AD2961">
        <f>_xlfn.XLOOKUP(MIS[[#This Row],[TRADING SYMBOL]],[1]Sheet1!$D:$D,[1]Sheet1!$C:$C)</f>
        <v>124</v>
      </c>
      <c r="AE2961">
        <f>MIS[[#This Row],[OrderAverageTradedPrice]]*MIS[[#This Row],[OrderQuantity]]</f>
        <v>44872.999999999818</v>
      </c>
      <c r="AF2961">
        <f>MIS[[#This Row],[LTP]]*MIS[[#This Row],[OrderQuantity]]</f>
        <v>27280</v>
      </c>
      <c r="AG2961">
        <f>IF(MIS[[#This Row],[OrderSide]]="SELL",MIS[[#This Row],[VALUE]]-MIS[[#This Row],[LIVE_VALUE]],MIS[[#This Row],[LIVE_VALUE]]-MIS[[#This Row],[VALUE]])</f>
        <v>-17592.999999999818</v>
      </c>
      <c r="AH2961" t="str" cm="1">
        <f t="array" ref="AH2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1" t="str">
        <f>MIS[[#This Row],[TRADING SYMBOL]]</f>
        <v>SENSEX2552081300PE</v>
      </c>
      <c r="AJ2961" t="str">
        <f>IF(RIGHT(MIS[[#This Row],[Main/Hedge]],4)="MAIN","MAIN","HEDGE")</f>
        <v>MAIN</v>
      </c>
      <c r="AK2961" t="str" cm="1">
        <f t="array" ref="AK2961">_xlfn._xlws.FILTER(Table4[Column1],ISNUMBER(SEARCH(Table4[Column1],MIS[[#This Row],[OrderUniqueIdentifier]])),"")</f>
        <v>MS</v>
      </c>
    </row>
    <row r="2962" spans="1:37" x14ac:dyDescent="0.25">
      <c r="A2962" t="s">
        <v>1702</v>
      </c>
      <c r="B2962" t="s">
        <v>1703</v>
      </c>
      <c r="C2962" t="s">
        <v>7129</v>
      </c>
      <c r="D2962" t="s">
        <v>72</v>
      </c>
      <c r="E2962" t="s">
        <v>120</v>
      </c>
      <c r="F2962" t="s">
        <v>98</v>
      </c>
      <c r="G2962" t="s">
        <v>74</v>
      </c>
      <c r="H2962" t="s">
        <v>93</v>
      </c>
      <c r="I2962" t="s">
        <v>76</v>
      </c>
      <c r="J2962" t="s">
        <v>4127</v>
      </c>
      <c r="K2962">
        <v>220</v>
      </c>
      <c r="L2962" t="s">
        <v>77</v>
      </c>
      <c r="M2962" t="s">
        <v>78</v>
      </c>
      <c r="N2962" t="s">
        <v>7130</v>
      </c>
      <c r="O2962" t="s">
        <v>5950</v>
      </c>
      <c r="P2962" t="s">
        <v>5954</v>
      </c>
      <c r="Q2962" t="s">
        <v>121</v>
      </c>
      <c r="R2962" t="s">
        <v>79</v>
      </c>
      <c r="S2962" t="s">
        <v>40</v>
      </c>
      <c r="T2962" t="s">
        <v>122</v>
      </c>
      <c r="U2962" t="s">
        <v>100</v>
      </c>
      <c r="V2962" t="s">
        <v>80</v>
      </c>
      <c r="W2962">
        <v>81100</v>
      </c>
      <c r="X2962" t="s">
        <v>85</v>
      </c>
      <c r="Y2962">
        <v>220</v>
      </c>
      <c r="Z2962" t="s">
        <v>5951</v>
      </c>
      <c r="AA2962" t="s">
        <v>5955</v>
      </c>
      <c r="AB2962" t="s">
        <v>107</v>
      </c>
      <c r="AC2962" t="s">
        <v>84</v>
      </c>
      <c r="AD2962">
        <f>_xlfn.XLOOKUP(MIS[[#This Row],[TRADING SYMBOL]],[1]Sheet1!$D:$D,[1]Sheet1!$C:$C)</f>
        <v>100.2</v>
      </c>
      <c r="AE2962">
        <f>MIS[[#This Row],[OrderAverageTradedPrice]]*MIS[[#This Row],[OrderQuantity]]</f>
        <v>37579.999999999818</v>
      </c>
      <c r="AF2962">
        <f>MIS[[#This Row],[LTP]]*MIS[[#This Row],[OrderQuantity]]</f>
        <v>22044</v>
      </c>
      <c r="AG2962">
        <f>IF(MIS[[#This Row],[OrderSide]]="SELL",MIS[[#This Row],[VALUE]]-MIS[[#This Row],[LIVE_VALUE]],MIS[[#This Row],[LIVE_VALUE]]-MIS[[#This Row],[VALUE]])</f>
        <v>-15535.999999999818</v>
      </c>
      <c r="AH2962" t="str" cm="1">
        <f t="array" ref="AH2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2" t="str">
        <f>MIS[[#This Row],[TRADING SYMBOL]]</f>
        <v>SENSEX2552081100PE</v>
      </c>
      <c r="AJ2962" t="str">
        <f>IF(RIGHT(MIS[[#This Row],[Main/Hedge]],4)="MAIN","MAIN","HEDGE")</f>
        <v>MAIN</v>
      </c>
      <c r="AK2962" t="str" cm="1">
        <f t="array" ref="AK2962">_xlfn._xlws.FILTER(Table4[Column1],ISNUMBER(SEARCH(Table4[Column1],MIS[[#This Row],[OrderUniqueIdentifier]])),"")</f>
        <v>MS</v>
      </c>
    </row>
    <row r="2963" spans="1:37" x14ac:dyDescent="0.25">
      <c r="A2963" t="s">
        <v>1333</v>
      </c>
      <c r="B2963" t="s">
        <v>1334</v>
      </c>
      <c r="C2963" t="s">
        <v>5962</v>
      </c>
      <c r="D2963" t="s">
        <v>72</v>
      </c>
      <c r="E2963" t="s">
        <v>172</v>
      </c>
      <c r="F2963" t="s">
        <v>98</v>
      </c>
      <c r="G2963" t="s">
        <v>74</v>
      </c>
      <c r="H2963" t="s">
        <v>93</v>
      </c>
      <c r="I2963" t="s">
        <v>76</v>
      </c>
      <c r="J2963" t="s">
        <v>5456</v>
      </c>
      <c r="K2963">
        <v>80</v>
      </c>
      <c r="L2963" t="s">
        <v>77</v>
      </c>
      <c r="M2963" t="s">
        <v>78</v>
      </c>
      <c r="N2963" t="s">
        <v>5963</v>
      </c>
      <c r="O2963" t="s">
        <v>5954</v>
      </c>
      <c r="P2963" t="s">
        <v>5964</v>
      </c>
      <c r="Q2963" t="s">
        <v>173</v>
      </c>
      <c r="R2963" t="s">
        <v>79</v>
      </c>
      <c r="S2963" t="s">
        <v>3964</v>
      </c>
      <c r="T2963" t="s">
        <v>174</v>
      </c>
      <c r="U2963" t="s">
        <v>100</v>
      </c>
      <c r="V2963" t="s">
        <v>80</v>
      </c>
      <c r="W2963">
        <v>81200</v>
      </c>
      <c r="X2963" t="s">
        <v>85</v>
      </c>
      <c r="Y2963">
        <v>80</v>
      </c>
      <c r="Z2963" t="s">
        <v>5955</v>
      </c>
      <c r="AA2963" t="s">
        <v>5965</v>
      </c>
      <c r="AB2963" t="s">
        <v>107</v>
      </c>
      <c r="AC2963" t="s">
        <v>84</v>
      </c>
      <c r="AD2963">
        <f>_xlfn.XLOOKUP(MIS[[#This Row],[TRADING SYMBOL]],[1]Sheet1!$D:$D,[1]Sheet1!$C:$C)</f>
        <v>110.75</v>
      </c>
      <c r="AE2963">
        <f>MIS[[#This Row],[OrderAverageTradedPrice]]*MIS[[#This Row],[OrderQuantity]]</f>
        <v>15005</v>
      </c>
      <c r="AF2963">
        <f>MIS[[#This Row],[LTP]]*MIS[[#This Row],[OrderQuantity]]</f>
        <v>8860</v>
      </c>
      <c r="AG2963">
        <f>IF(MIS[[#This Row],[OrderSide]]="SELL",MIS[[#This Row],[VALUE]]-MIS[[#This Row],[LIVE_VALUE]],MIS[[#This Row],[LIVE_VALUE]]-MIS[[#This Row],[VALUE]])</f>
        <v>-6145</v>
      </c>
      <c r="AH2963" t="str" cm="1">
        <f t="array" ref="AH2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3" t="str">
        <f>MIS[[#This Row],[TRADING SYMBOL]]</f>
        <v>SENSEX2552081200PE</v>
      </c>
      <c r="AJ2963" t="str">
        <f>IF(RIGHT(MIS[[#This Row],[Main/Hedge]],4)="MAIN","MAIN","HEDGE")</f>
        <v>MAIN</v>
      </c>
      <c r="AK2963" t="str" cm="1">
        <f t="array" ref="AK2963">_xlfn._xlws.FILTER(Table4[Column1],ISNUMBER(SEARCH(Table4[Column1],MIS[[#This Row],[OrderUniqueIdentifier]])),"")</f>
        <v>MS</v>
      </c>
    </row>
    <row r="2964" spans="1:37" x14ac:dyDescent="0.25">
      <c r="A2964" t="s">
        <v>179</v>
      </c>
      <c r="B2964" t="s">
        <v>1446</v>
      </c>
      <c r="C2964" t="s">
        <v>6236</v>
      </c>
      <c r="D2964" t="s">
        <v>72</v>
      </c>
      <c r="E2964" t="s">
        <v>126</v>
      </c>
      <c r="F2964" t="s">
        <v>98</v>
      </c>
      <c r="G2964" t="s">
        <v>74</v>
      </c>
      <c r="H2964" t="s">
        <v>93</v>
      </c>
      <c r="I2964" t="s">
        <v>76</v>
      </c>
      <c r="J2964" t="s">
        <v>6237</v>
      </c>
      <c r="K2964">
        <v>120</v>
      </c>
      <c r="L2964" t="s">
        <v>77</v>
      </c>
      <c r="M2964" t="s">
        <v>78</v>
      </c>
      <c r="N2964" t="s">
        <v>6238</v>
      </c>
      <c r="O2964" t="s">
        <v>5964</v>
      </c>
      <c r="P2964" t="s">
        <v>5964</v>
      </c>
      <c r="Q2964" t="s">
        <v>127</v>
      </c>
      <c r="R2964" t="s">
        <v>79</v>
      </c>
      <c r="S2964" t="s">
        <v>40</v>
      </c>
      <c r="T2964" t="s">
        <v>128</v>
      </c>
      <c r="U2964" t="s">
        <v>100</v>
      </c>
      <c r="V2964" t="s">
        <v>80</v>
      </c>
      <c r="W2964">
        <v>83300</v>
      </c>
      <c r="X2964" t="s">
        <v>81</v>
      </c>
      <c r="Y2964">
        <v>120</v>
      </c>
      <c r="Z2964" t="s">
        <v>5965</v>
      </c>
      <c r="AA2964" t="s">
        <v>5965</v>
      </c>
      <c r="AB2964" t="s">
        <v>90</v>
      </c>
      <c r="AC2964" t="s">
        <v>84</v>
      </c>
      <c r="AD2964">
        <f>_xlfn.XLOOKUP(MIS[[#This Row],[TRADING SYMBOL]],[1]Sheet1!$D:$D,[1]Sheet1!$C:$C)</f>
        <v>130.19999999999999</v>
      </c>
      <c r="AE2964">
        <f>MIS[[#This Row],[OrderAverageTradedPrice]]*MIS[[#This Row],[OrderQuantity]]</f>
        <v>19728</v>
      </c>
      <c r="AF2964">
        <f>MIS[[#This Row],[LTP]]*MIS[[#This Row],[OrderQuantity]]</f>
        <v>15623.999999999998</v>
      </c>
      <c r="AG2964">
        <f>IF(MIS[[#This Row],[OrderSide]]="SELL",MIS[[#This Row],[VALUE]]-MIS[[#This Row],[LIVE_VALUE]],MIS[[#This Row],[LIVE_VALUE]]-MIS[[#This Row],[VALUE]])</f>
        <v>-4104.0000000000018</v>
      </c>
      <c r="AH2964" t="str" cm="1">
        <f t="array" ref="AH2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4" t="str">
        <f>MIS[[#This Row],[TRADING SYMBOL]]</f>
        <v>SENSEX2552083300CE</v>
      </c>
      <c r="AJ2964" t="str">
        <f>IF(RIGHT(MIS[[#This Row],[Main/Hedge]],4)="MAIN","MAIN","HEDGE")</f>
        <v>MAIN</v>
      </c>
      <c r="AK2964" t="str" cm="1">
        <f t="array" ref="AK2964">_xlfn._xlws.FILTER(Table4[Column1],ISNUMBER(SEARCH(Table4[Column1],MIS[[#This Row],[OrderUniqueIdentifier]])),"")</f>
        <v>MS</v>
      </c>
    </row>
    <row r="2965" spans="1:37" x14ac:dyDescent="0.25">
      <c r="A2965" t="s">
        <v>179</v>
      </c>
      <c r="B2965" t="s">
        <v>1456</v>
      </c>
      <c r="C2965" t="s">
        <v>6285</v>
      </c>
      <c r="D2965" t="s">
        <v>72</v>
      </c>
      <c r="E2965" t="s">
        <v>3226</v>
      </c>
      <c r="F2965" t="s">
        <v>98</v>
      </c>
      <c r="G2965" t="s">
        <v>74</v>
      </c>
      <c r="H2965" t="s">
        <v>93</v>
      </c>
      <c r="I2965" t="s">
        <v>76</v>
      </c>
      <c r="J2965" t="s">
        <v>6286</v>
      </c>
      <c r="K2965">
        <v>40</v>
      </c>
      <c r="L2965" t="s">
        <v>77</v>
      </c>
      <c r="M2965" t="s">
        <v>78</v>
      </c>
      <c r="N2965" t="s">
        <v>6286</v>
      </c>
      <c r="O2965" t="s">
        <v>5954</v>
      </c>
      <c r="P2965" t="s">
        <v>5964</v>
      </c>
      <c r="Q2965" t="s">
        <v>3229</v>
      </c>
      <c r="R2965" t="s">
        <v>79</v>
      </c>
      <c r="S2965" t="s">
        <v>40</v>
      </c>
      <c r="T2965" t="s">
        <v>3230</v>
      </c>
      <c r="U2965" t="s">
        <v>100</v>
      </c>
      <c r="V2965" t="s">
        <v>80</v>
      </c>
      <c r="W2965">
        <v>81300</v>
      </c>
      <c r="X2965" t="s">
        <v>85</v>
      </c>
      <c r="Y2965">
        <v>40</v>
      </c>
      <c r="Z2965" t="s">
        <v>5955</v>
      </c>
      <c r="AA2965" t="s">
        <v>5965</v>
      </c>
      <c r="AB2965" t="s">
        <v>107</v>
      </c>
      <c r="AC2965" t="s">
        <v>84</v>
      </c>
      <c r="AD2965">
        <f>_xlfn.XLOOKUP(MIS[[#This Row],[TRADING SYMBOL]],[1]Sheet1!$D:$D,[1]Sheet1!$C:$C)</f>
        <v>124</v>
      </c>
      <c r="AE2965">
        <f>MIS[[#This Row],[OrderAverageTradedPrice]]*MIS[[#This Row],[OrderQuantity]]</f>
        <v>8208</v>
      </c>
      <c r="AF2965">
        <f>MIS[[#This Row],[LTP]]*MIS[[#This Row],[OrderQuantity]]</f>
        <v>4960</v>
      </c>
      <c r="AG2965">
        <f>IF(MIS[[#This Row],[OrderSide]]="SELL",MIS[[#This Row],[VALUE]]-MIS[[#This Row],[LIVE_VALUE]],MIS[[#This Row],[LIVE_VALUE]]-MIS[[#This Row],[VALUE]])</f>
        <v>-3248</v>
      </c>
      <c r="AH2965" t="str" cm="1">
        <f t="array" ref="AH2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5" t="str">
        <f>MIS[[#This Row],[TRADING SYMBOL]]</f>
        <v>SENSEX2552081300PE</v>
      </c>
      <c r="AJ2965" t="str">
        <f>IF(RIGHT(MIS[[#This Row],[Main/Hedge]],4)="MAIN","MAIN","HEDGE")</f>
        <v>MAIN</v>
      </c>
      <c r="AK2965" t="str" cm="1">
        <f t="array" ref="AK2965">_xlfn._xlws.FILTER(Table4[Column1],ISNUMBER(SEARCH(Table4[Column1],MIS[[#This Row],[OrderUniqueIdentifier]])),"")</f>
        <v>MS</v>
      </c>
    </row>
    <row r="2966" spans="1:37" x14ac:dyDescent="0.25">
      <c r="A2966" t="s">
        <v>179</v>
      </c>
      <c r="B2966" t="s">
        <v>1456</v>
      </c>
      <c r="C2966" t="s">
        <v>6287</v>
      </c>
      <c r="D2966" t="s">
        <v>72</v>
      </c>
      <c r="E2966" t="s">
        <v>120</v>
      </c>
      <c r="F2966" t="s">
        <v>98</v>
      </c>
      <c r="G2966" t="s">
        <v>74</v>
      </c>
      <c r="H2966" t="s">
        <v>93</v>
      </c>
      <c r="I2966" t="s">
        <v>76</v>
      </c>
      <c r="J2966" t="s">
        <v>5127</v>
      </c>
      <c r="K2966">
        <v>40</v>
      </c>
      <c r="L2966" t="s">
        <v>77</v>
      </c>
      <c r="M2966" t="s">
        <v>78</v>
      </c>
      <c r="N2966" t="s">
        <v>5127</v>
      </c>
      <c r="O2966" t="s">
        <v>5954</v>
      </c>
      <c r="P2966" t="s">
        <v>5964</v>
      </c>
      <c r="Q2966" t="s">
        <v>121</v>
      </c>
      <c r="R2966" t="s">
        <v>79</v>
      </c>
      <c r="S2966" t="s">
        <v>40</v>
      </c>
      <c r="T2966" t="s">
        <v>122</v>
      </c>
      <c r="U2966" t="s">
        <v>100</v>
      </c>
      <c r="V2966" t="s">
        <v>80</v>
      </c>
      <c r="W2966">
        <v>81100</v>
      </c>
      <c r="X2966" t="s">
        <v>85</v>
      </c>
      <c r="Y2966">
        <v>40</v>
      </c>
      <c r="Z2966" t="s">
        <v>5955</v>
      </c>
      <c r="AA2966" t="s">
        <v>5965</v>
      </c>
      <c r="AB2966" t="s">
        <v>107</v>
      </c>
      <c r="AC2966" t="s">
        <v>84</v>
      </c>
      <c r="AD2966">
        <f>_xlfn.XLOOKUP(MIS[[#This Row],[TRADING SYMBOL]],[1]Sheet1!$D:$D,[1]Sheet1!$C:$C)</f>
        <v>100.2</v>
      </c>
      <c r="AE2966">
        <f>MIS[[#This Row],[OrderAverageTradedPrice]]*MIS[[#This Row],[OrderQuantity]]</f>
        <v>6800</v>
      </c>
      <c r="AF2966">
        <f>MIS[[#This Row],[LTP]]*MIS[[#This Row],[OrderQuantity]]</f>
        <v>4008</v>
      </c>
      <c r="AG2966">
        <f>IF(MIS[[#This Row],[OrderSide]]="SELL",MIS[[#This Row],[VALUE]]-MIS[[#This Row],[LIVE_VALUE]],MIS[[#This Row],[LIVE_VALUE]]-MIS[[#This Row],[VALUE]])</f>
        <v>-2792</v>
      </c>
      <c r="AH2966" t="str" cm="1">
        <f t="array" ref="AH2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6" t="str">
        <f>MIS[[#This Row],[TRADING SYMBOL]]</f>
        <v>SENSEX2552081100PE</v>
      </c>
      <c r="AJ2966" t="str">
        <f>IF(RIGHT(MIS[[#This Row],[Main/Hedge]],4)="MAIN","MAIN","HEDGE")</f>
        <v>MAIN</v>
      </c>
      <c r="AK2966" t="str" cm="1">
        <f t="array" ref="AK2966">_xlfn._xlws.FILTER(Table4[Column1],ISNUMBER(SEARCH(Table4[Column1],MIS[[#This Row],[OrderUniqueIdentifier]])),"")</f>
        <v>MS</v>
      </c>
    </row>
    <row r="2967" spans="1:37" x14ac:dyDescent="0.25">
      <c r="A2967" t="s">
        <v>179</v>
      </c>
      <c r="B2967" t="s">
        <v>1456</v>
      </c>
      <c r="C2967" t="s">
        <v>6288</v>
      </c>
      <c r="D2967" t="s">
        <v>72</v>
      </c>
      <c r="E2967" t="s">
        <v>172</v>
      </c>
      <c r="F2967" t="s">
        <v>98</v>
      </c>
      <c r="G2967" t="s">
        <v>74</v>
      </c>
      <c r="H2967" t="s">
        <v>93</v>
      </c>
      <c r="I2967" t="s">
        <v>76</v>
      </c>
      <c r="J2967" t="s">
        <v>6289</v>
      </c>
      <c r="K2967">
        <v>40</v>
      </c>
      <c r="L2967" t="s">
        <v>77</v>
      </c>
      <c r="M2967" t="s">
        <v>78</v>
      </c>
      <c r="N2967" t="s">
        <v>6290</v>
      </c>
      <c r="O2967" t="s">
        <v>5964</v>
      </c>
      <c r="P2967" t="s">
        <v>5964</v>
      </c>
      <c r="Q2967" t="s">
        <v>173</v>
      </c>
      <c r="R2967" t="s">
        <v>79</v>
      </c>
      <c r="S2967" t="s">
        <v>40</v>
      </c>
      <c r="T2967" t="s">
        <v>174</v>
      </c>
      <c r="U2967" t="s">
        <v>100</v>
      </c>
      <c r="V2967" t="s">
        <v>80</v>
      </c>
      <c r="W2967">
        <v>81200</v>
      </c>
      <c r="X2967" t="s">
        <v>85</v>
      </c>
      <c r="Y2967">
        <v>40</v>
      </c>
      <c r="Z2967" t="s">
        <v>5965</v>
      </c>
      <c r="AA2967" t="s">
        <v>5965</v>
      </c>
      <c r="AB2967" t="s">
        <v>107</v>
      </c>
      <c r="AC2967" t="s">
        <v>84</v>
      </c>
      <c r="AD2967">
        <f>_xlfn.XLOOKUP(MIS[[#This Row],[TRADING SYMBOL]],[1]Sheet1!$D:$D,[1]Sheet1!$C:$C)</f>
        <v>110.75</v>
      </c>
      <c r="AE2967">
        <f>MIS[[#This Row],[OrderAverageTradedPrice]]*MIS[[#This Row],[OrderQuantity]]</f>
        <v>7457</v>
      </c>
      <c r="AF2967">
        <f>MIS[[#This Row],[LTP]]*MIS[[#This Row],[OrderQuantity]]</f>
        <v>4430</v>
      </c>
      <c r="AG2967">
        <f>IF(MIS[[#This Row],[OrderSide]]="SELL",MIS[[#This Row],[VALUE]]-MIS[[#This Row],[LIVE_VALUE]],MIS[[#This Row],[LIVE_VALUE]]-MIS[[#This Row],[VALUE]])</f>
        <v>-3027</v>
      </c>
      <c r="AH2967" t="str" cm="1">
        <f t="array" ref="AH2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7" t="str">
        <f>MIS[[#This Row],[TRADING SYMBOL]]</f>
        <v>SENSEX2552081200PE</v>
      </c>
      <c r="AJ2967" t="str">
        <f>IF(RIGHT(MIS[[#This Row],[Main/Hedge]],4)="MAIN","MAIN","HEDGE")</f>
        <v>MAIN</v>
      </c>
      <c r="AK2967" t="str" cm="1">
        <f t="array" ref="AK2967">_xlfn._xlws.FILTER(Table4[Column1],ISNUMBER(SEARCH(Table4[Column1],MIS[[#This Row],[OrderUniqueIdentifier]])),"")</f>
        <v>MS</v>
      </c>
    </row>
    <row r="2968" spans="1:37" x14ac:dyDescent="0.25">
      <c r="A2968" t="s">
        <v>179</v>
      </c>
      <c r="B2968" t="s">
        <v>1467</v>
      </c>
      <c r="C2968" t="s">
        <v>6315</v>
      </c>
      <c r="D2968" t="s">
        <v>72</v>
      </c>
      <c r="E2968" t="s">
        <v>126</v>
      </c>
      <c r="F2968" t="s">
        <v>98</v>
      </c>
      <c r="G2968" t="s">
        <v>74</v>
      </c>
      <c r="H2968" t="s">
        <v>93</v>
      </c>
      <c r="I2968" t="s">
        <v>76</v>
      </c>
      <c r="J2968" t="s">
        <v>6316</v>
      </c>
      <c r="K2968">
        <v>260</v>
      </c>
      <c r="L2968" t="s">
        <v>77</v>
      </c>
      <c r="M2968" t="s">
        <v>78</v>
      </c>
      <c r="N2968" t="s">
        <v>6317</v>
      </c>
      <c r="O2968" t="s">
        <v>5964</v>
      </c>
      <c r="P2968" t="s">
        <v>5964</v>
      </c>
      <c r="Q2968" t="s">
        <v>127</v>
      </c>
      <c r="R2968" t="s">
        <v>79</v>
      </c>
      <c r="S2968" t="s">
        <v>40</v>
      </c>
      <c r="T2968" t="s">
        <v>128</v>
      </c>
      <c r="U2968" t="s">
        <v>100</v>
      </c>
      <c r="V2968" t="s">
        <v>80</v>
      </c>
      <c r="W2968">
        <v>83300</v>
      </c>
      <c r="X2968" t="s">
        <v>81</v>
      </c>
      <c r="Y2968">
        <v>260</v>
      </c>
      <c r="Z2968" t="s">
        <v>5965</v>
      </c>
      <c r="AA2968" t="s">
        <v>5965</v>
      </c>
      <c r="AB2968" t="s">
        <v>90</v>
      </c>
      <c r="AC2968" t="s">
        <v>84</v>
      </c>
      <c r="AD2968">
        <f>_xlfn.XLOOKUP(MIS[[#This Row],[TRADING SYMBOL]],[1]Sheet1!$D:$D,[1]Sheet1!$C:$C)</f>
        <v>130.19999999999999</v>
      </c>
      <c r="AE2968">
        <f>MIS[[#This Row],[OrderAverageTradedPrice]]*MIS[[#This Row],[OrderQuantity]]</f>
        <v>42770</v>
      </c>
      <c r="AF2968">
        <f>MIS[[#This Row],[LTP]]*MIS[[#This Row],[OrderQuantity]]</f>
        <v>33852</v>
      </c>
      <c r="AG2968">
        <f>IF(MIS[[#This Row],[OrderSide]]="SELL",MIS[[#This Row],[VALUE]]-MIS[[#This Row],[LIVE_VALUE]],MIS[[#This Row],[LIVE_VALUE]]-MIS[[#This Row],[VALUE]])</f>
        <v>-8918</v>
      </c>
      <c r="AH2968" t="str" cm="1">
        <f t="array" ref="AH2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8" t="str">
        <f>MIS[[#This Row],[TRADING SYMBOL]]</f>
        <v>SENSEX2552083300CE</v>
      </c>
      <c r="AJ2968" t="str">
        <f>IF(RIGHT(MIS[[#This Row],[Main/Hedge]],4)="MAIN","MAIN","HEDGE")</f>
        <v>MAIN</v>
      </c>
      <c r="AK2968" t="str" cm="1">
        <f t="array" ref="AK2968">_xlfn._xlws.FILTER(Table4[Column1],ISNUMBER(SEARCH(Table4[Column1],MIS[[#This Row],[OrderUniqueIdentifier]])),"")</f>
        <v>MS</v>
      </c>
    </row>
    <row r="2969" spans="1:37" x14ac:dyDescent="0.25">
      <c r="A2969" t="s">
        <v>179</v>
      </c>
      <c r="B2969" t="s">
        <v>1467</v>
      </c>
      <c r="C2969" t="s">
        <v>6318</v>
      </c>
      <c r="D2969" t="s">
        <v>72</v>
      </c>
      <c r="E2969" t="s">
        <v>211</v>
      </c>
      <c r="F2969" t="s">
        <v>98</v>
      </c>
      <c r="G2969" t="s">
        <v>74</v>
      </c>
      <c r="H2969" t="s">
        <v>93</v>
      </c>
      <c r="I2969" t="s">
        <v>76</v>
      </c>
      <c r="J2969" t="s">
        <v>1167</v>
      </c>
      <c r="K2969">
        <v>260</v>
      </c>
      <c r="L2969" t="s">
        <v>77</v>
      </c>
      <c r="M2969" t="s">
        <v>78</v>
      </c>
      <c r="N2969" t="s">
        <v>6319</v>
      </c>
      <c r="O2969" t="s">
        <v>5964</v>
      </c>
      <c r="P2969" t="s">
        <v>5964</v>
      </c>
      <c r="Q2969" t="s">
        <v>213</v>
      </c>
      <c r="R2969" t="s">
        <v>79</v>
      </c>
      <c r="S2969" t="s">
        <v>40</v>
      </c>
      <c r="T2969" t="s">
        <v>214</v>
      </c>
      <c r="U2969" t="s">
        <v>100</v>
      </c>
      <c r="V2969" t="s">
        <v>80</v>
      </c>
      <c r="W2969">
        <v>83400</v>
      </c>
      <c r="X2969" t="s">
        <v>81</v>
      </c>
      <c r="Y2969">
        <v>260</v>
      </c>
      <c r="Z2969" t="s">
        <v>5965</v>
      </c>
      <c r="AA2969" t="s">
        <v>5965</v>
      </c>
      <c r="AB2969" t="s">
        <v>90</v>
      </c>
      <c r="AC2969" t="s">
        <v>84</v>
      </c>
      <c r="AD2969">
        <f>_xlfn.XLOOKUP(MIS[[#This Row],[TRADING SYMBOL]],[1]Sheet1!$D:$D,[1]Sheet1!$C:$C)</f>
        <v>114.3</v>
      </c>
      <c r="AE2969">
        <f>MIS[[#This Row],[OrderAverageTradedPrice]]*MIS[[#This Row],[OrderQuantity]]</f>
        <v>37566.999999999862</v>
      </c>
      <c r="AF2969">
        <f>MIS[[#This Row],[LTP]]*MIS[[#This Row],[OrderQuantity]]</f>
        <v>29718</v>
      </c>
      <c r="AG2969">
        <f>IF(MIS[[#This Row],[OrderSide]]="SELL",MIS[[#This Row],[VALUE]]-MIS[[#This Row],[LIVE_VALUE]],MIS[[#This Row],[LIVE_VALUE]]-MIS[[#This Row],[VALUE]])</f>
        <v>-7848.9999999998618</v>
      </c>
      <c r="AH2969" t="str" cm="1">
        <f t="array" ref="AH2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9" t="str">
        <f>MIS[[#This Row],[TRADING SYMBOL]]</f>
        <v>SENSEX2552083400CE</v>
      </c>
      <c r="AJ2969" t="str">
        <f>IF(RIGHT(MIS[[#This Row],[Main/Hedge]],4)="MAIN","MAIN","HEDGE")</f>
        <v>MAIN</v>
      </c>
      <c r="AK2969" t="str" cm="1">
        <f t="array" ref="AK2969">_xlfn._xlws.FILTER(Table4[Column1],ISNUMBER(SEARCH(Table4[Column1],MIS[[#This Row],[OrderUniqueIdentifier]])),"")</f>
        <v>MS</v>
      </c>
    </row>
    <row r="2970" spans="1:37" x14ac:dyDescent="0.25">
      <c r="A2970" t="s">
        <v>179</v>
      </c>
      <c r="B2970" t="s">
        <v>1478</v>
      </c>
      <c r="C2970" t="s">
        <v>6358</v>
      </c>
      <c r="D2970" t="s">
        <v>72</v>
      </c>
      <c r="E2970" t="s">
        <v>3226</v>
      </c>
      <c r="F2970" t="s">
        <v>98</v>
      </c>
      <c r="G2970" t="s">
        <v>74</v>
      </c>
      <c r="H2970" t="s">
        <v>93</v>
      </c>
      <c r="I2970" t="s">
        <v>76</v>
      </c>
      <c r="J2970" t="s">
        <v>5904</v>
      </c>
      <c r="K2970">
        <v>40</v>
      </c>
      <c r="L2970" t="s">
        <v>77</v>
      </c>
      <c r="M2970" t="s">
        <v>78</v>
      </c>
      <c r="N2970" t="s">
        <v>6359</v>
      </c>
      <c r="O2970" t="s">
        <v>5954</v>
      </c>
      <c r="P2970" t="s">
        <v>5964</v>
      </c>
      <c r="Q2970" t="s">
        <v>3229</v>
      </c>
      <c r="R2970" t="s">
        <v>79</v>
      </c>
      <c r="S2970" t="s">
        <v>40</v>
      </c>
      <c r="T2970" t="s">
        <v>3230</v>
      </c>
      <c r="U2970" t="s">
        <v>100</v>
      </c>
      <c r="V2970" t="s">
        <v>80</v>
      </c>
      <c r="W2970">
        <v>81300</v>
      </c>
      <c r="X2970" t="s">
        <v>85</v>
      </c>
      <c r="Y2970">
        <v>40</v>
      </c>
      <c r="Z2970" t="s">
        <v>5955</v>
      </c>
      <c r="AA2970" t="s">
        <v>5965</v>
      </c>
      <c r="AB2970" t="s">
        <v>107</v>
      </c>
      <c r="AC2970" t="s">
        <v>84</v>
      </c>
      <c r="AD2970">
        <f>_xlfn.XLOOKUP(MIS[[#This Row],[TRADING SYMBOL]],[1]Sheet1!$D:$D,[1]Sheet1!$C:$C)</f>
        <v>124</v>
      </c>
      <c r="AE2970">
        <f>MIS[[#This Row],[OrderAverageTradedPrice]]*MIS[[#This Row],[OrderQuantity]]</f>
        <v>8213</v>
      </c>
      <c r="AF2970">
        <f>MIS[[#This Row],[LTP]]*MIS[[#This Row],[OrderQuantity]]</f>
        <v>4960</v>
      </c>
      <c r="AG2970">
        <f>IF(MIS[[#This Row],[OrderSide]]="SELL",MIS[[#This Row],[VALUE]]-MIS[[#This Row],[LIVE_VALUE]],MIS[[#This Row],[LIVE_VALUE]]-MIS[[#This Row],[VALUE]])</f>
        <v>-3253</v>
      </c>
      <c r="AH2970" t="str" cm="1">
        <f t="array" ref="AH2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0" t="str">
        <f>MIS[[#This Row],[TRADING SYMBOL]]</f>
        <v>SENSEX2552081300PE</v>
      </c>
      <c r="AJ2970" t="str">
        <f>IF(RIGHT(MIS[[#This Row],[Main/Hedge]],4)="MAIN","MAIN","HEDGE")</f>
        <v>MAIN</v>
      </c>
      <c r="AK2970" t="str" cm="1">
        <f t="array" ref="AK2970">_xlfn._xlws.FILTER(Table4[Column1],ISNUMBER(SEARCH(Table4[Column1],MIS[[#This Row],[OrderUniqueIdentifier]])),"")</f>
        <v>MS</v>
      </c>
    </row>
    <row r="2971" spans="1:37" x14ac:dyDescent="0.25">
      <c r="A2971" t="s">
        <v>179</v>
      </c>
      <c r="B2971" t="s">
        <v>1478</v>
      </c>
      <c r="C2971" t="s">
        <v>6360</v>
      </c>
      <c r="D2971" t="s">
        <v>72</v>
      </c>
      <c r="E2971" t="s">
        <v>120</v>
      </c>
      <c r="F2971" t="s">
        <v>98</v>
      </c>
      <c r="G2971" t="s">
        <v>74</v>
      </c>
      <c r="H2971" t="s">
        <v>93</v>
      </c>
      <c r="I2971" t="s">
        <v>76</v>
      </c>
      <c r="J2971" t="s">
        <v>4653</v>
      </c>
      <c r="K2971">
        <v>40</v>
      </c>
      <c r="L2971" t="s">
        <v>77</v>
      </c>
      <c r="M2971" t="s">
        <v>78</v>
      </c>
      <c r="N2971" t="s">
        <v>4653</v>
      </c>
      <c r="O2971" t="s">
        <v>5954</v>
      </c>
      <c r="P2971" t="s">
        <v>5964</v>
      </c>
      <c r="Q2971" t="s">
        <v>121</v>
      </c>
      <c r="R2971" t="s">
        <v>79</v>
      </c>
      <c r="S2971" t="s">
        <v>40</v>
      </c>
      <c r="T2971" t="s">
        <v>122</v>
      </c>
      <c r="U2971" t="s">
        <v>100</v>
      </c>
      <c r="V2971" t="s">
        <v>80</v>
      </c>
      <c r="W2971">
        <v>81100</v>
      </c>
      <c r="X2971" t="s">
        <v>85</v>
      </c>
      <c r="Y2971">
        <v>40</v>
      </c>
      <c r="Z2971" t="s">
        <v>5955</v>
      </c>
      <c r="AA2971" t="s">
        <v>5965</v>
      </c>
      <c r="AB2971" t="s">
        <v>107</v>
      </c>
      <c r="AC2971" t="s">
        <v>84</v>
      </c>
      <c r="AD2971">
        <f>_xlfn.XLOOKUP(MIS[[#This Row],[TRADING SYMBOL]],[1]Sheet1!$D:$D,[1]Sheet1!$C:$C)</f>
        <v>100.2</v>
      </c>
      <c r="AE2971">
        <f>MIS[[#This Row],[OrderAverageTradedPrice]]*MIS[[#This Row],[OrderQuantity]]</f>
        <v>6836</v>
      </c>
      <c r="AF2971">
        <f>MIS[[#This Row],[LTP]]*MIS[[#This Row],[OrderQuantity]]</f>
        <v>4008</v>
      </c>
      <c r="AG2971">
        <f>IF(MIS[[#This Row],[OrderSide]]="SELL",MIS[[#This Row],[VALUE]]-MIS[[#This Row],[LIVE_VALUE]],MIS[[#This Row],[LIVE_VALUE]]-MIS[[#This Row],[VALUE]])</f>
        <v>-2828</v>
      </c>
      <c r="AH2971" t="str" cm="1">
        <f t="array" ref="AH2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1" t="str">
        <f>MIS[[#This Row],[TRADING SYMBOL]]</f>
        <v>SENSEX2552081100PE</v>
      </c>
      <c r="AJ2971" t="str">
        <f>IF(RIGHT(MIS[[#This Row],[Main/Hedge]],4)="MAIN","MAIN","HEDGE")</f>
        <v>MAIN</v>
      </c>
      <c r="AK2971" t="str" cm="1">
        <f t="array" ref="AK2971">_xlfn._xlws.FILTER(Table4[Column1],ISNUMBER(SEARCH(Table4[Column1],MIS[[#This Row],[OrderUniqueIdentifier]])),"")</f>
        <v>MS</v>
      </c>
    </row>
    <row r="2972" spans="1:37" x14ac:dyDescent="0.25">
      <c r="A2972" t="s">
        <v>179</v>
      </c>
      <c r="B2972" t="s">
        <v>1478</v>
      </c>
      <c r="C2972" t="s">
        <v>6361</v>
      </c>
      <c r="D2972" t="s">
        <v>72</v>
      </c>
      <c r="E2972" t="s">
        <v>172</v>
      </c>
      <c r="F2972" t="s">
        <v>98</v>
      </c>
      <c r="G2972" t="s">
        <v>74</v>
      </c>
      <c r="H2972" t="s">
        <v>93</v>
      </c>
      <c r="I2972" t="s">
        <v>76</v>
      </c>
      <c r="J2972" t="s">
        <v>5065</v>
      </c>
      <c r="K2972">
        <v>40</v>
      </c>
      <c r="L2972" t="s">
        <v>77</v>
      </c>
      <c r="M2972" t="s">
        <v>78</v>
      </c>
      <c r="N2972" t="s">
        <v>5065</v>
      </c>
      <c r="O2972" t="s">
        <v>5964</v>
      </c>
      <c r="P2972" t="s">
        <v>5964</v>
      </c>
      <c r="Q2972" t="s">
        <v>173</v>
      </c>
      <c r="R2972" t="s">
        <v>79</v>
      </c>
      <c r="S2972" t="s">
        <v>40</v>
      </c>
      <c r="T2972" t="s">
        <v>174</v>
      </c>
      <c r="U2972" t="s">
        <v>100</v>
      </c>
      <c r="V2972" t="s">
        <v>80</v>
      </c>
      <c r="W2972">
        <v>81200</v>
      </c>
      <c r="X2972" t="s">
        <v>85</v>
      </c>
      <c r="Y2972">
        <v>40</v>
      </c>
      <c r="Z2972" t="s">
        <v>5965</v>
      </c>
      <c r="AA2972" t="s">
        <v>5965</v>
      </c>
      <c r="AB2972" t="s">
        <v>107</v>
      </c>
      <c r="AC2972" t="s">
        <v>84</v>
      </c>
      <c r="AD2972">
        <f>_xlfn.XLOOKUP(MIS[[#This Row],[TRADING SYMBOL]],[1]Sheet1!$D:$D,[1]Sheet1!$C:$C)</f>
        <v>110.75</v>
      </c>
      <c r="AE2972">
        <f>MIS[[#This Row],[OrderAverageTradedPrice]]*MIS[[#This Row],[OrderQuantity]]</f>
        <v>7446</v>
      </c>
      <c r="AF2972">
        <f>MIS[[#This Row],[LTP]]*MIS[[#This Row],[OrderQuantity]]</f>
        <v>4430</v>
      </c>
      <c r="AG2972">
        <f>IF(MIS[[#This Row],[OrderSide]]="SELL",MIS[[#This Row],[VALUE]]-MIS[[#This Row],[LIVE_VALUE]],MIS[[#This Row],[LIVE_VALUE]]-MIS[[#This Row],[VALUE]])</f>
        <v>-3016</v>
      </c>
      <c r="AH2972" t="str" cm="1">
        <f t="array" ref="AH2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2" t="str">
        <f>MIS[[#This Row],[TRADING SYMBOL]]</f>
        <v>SENSEX2552081200PE</v>
      </c>
      <c r="AJ2972" t="str">
        <f>IF(RIGHT(MIS[[#This Row],[Main/Hedge]],4)="MAIN","MAIN","HEDGE")</f>
        <v>MAIN</v>
      </c>
      <c r="AK2972" t="str" cm="1">
        <f t="array" ref="AK2972">_xlfn._xlws.FILTER(Table4[Column1],ISNUMBER(SEARCH(Table4[Column1],MIS[[#This Row],[OrderUniqueIdentifier]])),"")</f>
        <v>MS</v>
      </c>
    </row>
    <row r="2973" spans="1:37" x14ac:dyDescent="0.25">
      <c r="A2973" t="s">
        <v>179</v>
      </c>
      <c r="B2973" t="s">
        <v>1497</v>
      </c>
      <c r="C2973" t="s">
        <v>6391</v>
      </c>
      <c r="D2973" t="s">
        <v>72</v>
      </c>
      <c r="E2973" t="s">
        <v>744</v>
      </c>
      <c r="F2973" t="s">
        <v>98</v>
      </c>
      <c r="G2973" t="s">
        <v>74</v>
      </c>
      <c r="H2973" t="s">
        <v>93</v>
      </c>
      <c r="I2973" t="s">
        <v>76</v>
      </c>
      <c r="J2973" t="s">
        <v>6392</v>
      </c>
      <c r="K2973">
        <v>40</v>
      </c>
      <c r="L2973" t="s">
        <v>77</v>
      </c>
      <c r="M2973" t="s">
        <v>78</v>
      </c>
      <c r="N2973" t="s">
        <v>5957</v>
      </c>
      <c r="O2973" t="s">
        <v>5954</v>
      </c>
      <c r="P2973" t="s">
        <v>5964</v>
      </c>
      <c r="Q2973" t="s">
        <v>747</v>
      </c>
      <c r="R2973" t="s">
        <v>79</v>
      </c>
      <c r="S2973" t="s">
        <v>40</v>
      </c>
      <c r="T2973" t="s">
        <v>748</v>
      </c>
      <c r="U2973" t="s">
        <v>100</v>
      </c>
      <c r="V2973" t="s">
        <v>80</v>
      </c>
      <c r="W2973">
        <v>83500</v>
      </c>
      <c r="X2973" t="s">
        <v>81</v>
      </c>
      <c r="Y2973">
        <v>40</v>
      </c>
      <c r="Z2973" t="s">
        <v>5955</v>
      </c>
      <c r="AA2973" t="s">
        <v>5965</v>
      </c>
      <c r="AB2973" t="s">
        <v>90</v>
      </c>
      <c r="AC2973" t="s">
        <v>84</v>
      </c>
      <c r="AD2973">
        <f>_xlfn.XLOOKUP(MIS[[#This Row],[TRADING SYMBOL]],[1]Sheet1!$D:$D,[1]Sheet1!$C:$C)</f>
        <v>99.8</v>
      </c>
      <c r="AE2973">
        <f>MIS[[#This Row],[OrderAverageTradedPrice]]*MIS[[#This Row],[OrderQuantity]]</f>
        <v>5080</v>
      </c>
      <c r="AF2973">
        <f>MIS[[#This Row],[LTP]]*MIS[[#This Row],[OrderQuantity]]</f>
        <v>3992</v>
      </c>
      <c r="AG2973">
        <f>IF(MIS[[#This Row],[OrderSide]]="SELL",MIS[[#This Row],[VALUE]]-MIS[[#This Row],[LIVE_VALUE]],MIS[[#This Row],[LIVE_VALUE]]-MIS[[#This Row],[VALUE]])</f>
        <v>-1088</v>
      </c>
      <c r="AH2973" t="str" cm="1">
        <f t="array" ref="AH2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3" t="str">
        <f>MIS[[#This Row],[TRADING SYMBOL]]</f>
        <v>SENSEX2552083500CE</v>
      </c>
      <c r="AJ2973" t="str">
        <f>IF(RIGHT(MIS[[#This Row],[Main/Hedge]],4)="MAIN","MAIN","HEDGE")</f>
        <v>MAIN</v>
      </c>
      <c r="AK2973" t="str" cm="1">
        <f t="array" ref="AK2973">_xlfn._xlws.FILTER(Table4[Column1],ISNUMBER(SEARCH(Table4[Column1],MIS[[#This Row],[OrderUniqueIdentifier]])),"")</f>
        <v>MS</v>
      </c>
    </row>
    <row r="2974" spans="1:37" x14ac:dyDescent="0.25">
      <c r="A2974" t="s">
        <v>179</v>
      </c>
      <c r="B2974" t="s">
        <v>1497</v>
      </c>
      <c r="C2974" t="s">
        <v>6393</v>
      </c>
      <c r="D2974" t="s">
        <v>72</v>
      </c>
      <c r="E2974" t="s">
        <v>3226</v>
      </c>
      <c r="F2974" t="s">
        <v>98</v>
      </c>
      <c r="G2974" t="s">
        <v>74</v>
      </c>
      <c r="H2974" t="s">
        <v>93</v>
      </c>
      <c r="I2974" t="s">
        <v>76</v>
      </c>
      <c r="J2974" t="s">
        <v>6174</v>
      </c>
      <c r="K2974">
        <v>40</v>
      </c>
      <c r="L2974" t="s">
        <v>77</v>
      </c>
      <c r="M2974" t="s">
        <v>78</v>
      </c>
      <c r="N2974" t="s">
        <v>6174</v>
      </c>
      <c r="O2974" t="s">
        <v>5964</v>
      </c>
      <c r="P2974" t="s">
        <v>5964</v>
      </c>
      <c r="Q2974" t="s">
        <v>3229</v>
      </c>
      <c r="R2974" t="s">
        <v>79</v>
      </c>
      <c r="S2974" t="s">
        <v>40</v>
      </c>
      <c r="T2974" t="s">
        <v>3230</v>
      </c>
      <c r="U2974" t="s">
        <v>100</v>
      </c>
      <c r="V2974" t="s">
        <v>80</v>
      </c>
      <c r="W2974">
        <v>81300</v>
      </c>
      <c r="X2974" t="s">
        <v>85</v>
      </c>
      <c r="Y2974">
        <v>40</v>
      </c>
      <c r="Z2974" t="s">
        <v>5965</v>
      </c>
      <c r="AA2974" t="s">
        <v>5965</v>
      </c>
      <c r="AB2974" t="s">
        <v>107</v>
      </c>
      <c r="AC2974" t="s">
        <v>84</v>
      </c>
      <c r="AD2974">
        <f>_xlfn.XLOOKUP(MIS[[#This Row],[TRADING SYMBOL]],[1]Sheet1!$D:$D,[1]Sheet1!$C:$C)</f>
        <v>124</v>
      </c>
      <c r="AE2974">
        <f>MIS[[#This Row],[OrderAverageTradedPrice]]*MIS[[#This Row],[OrderQuantity]]</f>
        <v>8162</v>
      </c>
      <c r="AF2974">
        <f>MIS[[#This Row],[LTP]]*MIS[[#This Row],[OrderQuantity]]</f>
        <v>4960</v>
      </c>
      <c r="AG2974">
        <f>IF(MIS[[#This Row],[OrderSide]]="SELL",MIS[[#This Row],[VALUE]]-MIS[[#This Row],[LIVE_VALUE]],MIS[[#This Row],[LIVE_VALUE]]-MIS[[#This Row],[VALUE]])</f>
        <v>-3202</v>
      </c>
      <c r="AH2974" t="str" cm="1">
        <f t="array" ref="AH2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4" t="str">
        <f>MIS[[#This Row],[TRADING SYMBOL]]</f>
        <v>SENSEX2552081300PE</v>
      </c>
      <c r="AJ2974" t="str">
        <f>IF(RIGHT(MIS[[#This Row],[Main/Hedge]],4)="MAIN","MAIN","HEDGE")</f>
        <v>MAIN</v>
      </c>
      <c r="AK2974" t="str" cm="1">
        <f t="array" ref="AK2974">_xlfn._xlws.FILTER(Table4[Column1],ISNUMBER(SEARCH(Table4[Column1],MIS[[#This Row],[OrderUniqueIdentifier]])),"")</f>
        <v>MS</v>
      </c>
    </row>
    <row r="2975" spans="1:37" x14ac:dyDescent="0.25">
      <c r="A2975" t="s">
        <v>179</v>
      </c>
      <c r="B2975" t="s">
        <v>219</v>
      </c>
      <c r="C2975" t="s">
        <v>6451</v>
      </c>
      <c r="D2975" t="s">
        <v>72</v>
      </c>
      <c r="E2975" t="s">
        <v>120</v>
      </c>
      <c r="F2975" t="s">
        <v>98</v>
      </c>
      <c r="G2975" t="s">
        <v>74</v>
      </c>
      <c r="H2975" t="s">
        <v>93</v>
      </c>
      <c r="I2975" t="s">
        <v>76</v>
      </c>
      <c r="J2975" t="s">
        <v>3602</v>
      </c>
      <c r="K2975">
        <v>20</v>
      </c>
      <c r="L2975" t="s">
        <v>77</v>
      </c>
      <c r="M2975" t="s">
        <v>78</v>
      </c>
      <c r="N2975" t="s">
        <v>3602</v>
      </c>
      <c r="O2975" t="s">
        <v>5964</v>
      </c>
      <c r="P2975" t="s">
        <v>5964</v>
      </c>
      <c r="Q2975" t="s">
        <v>121</v>
      </c>
      <c r="R2975" t="s">
        <v>79</v>
      </c>
      <c r="S2975" t="s">
        <v>40</v>
      </c>
      <c r="T2975" t="s">
        <v>122</v>
      </c>
      <c r="U2975" t="s">
        <v>100</v>
      </c>
      <c r="V2975" t="s">
        <v>80</v>
      </c>
      <c r="W2975">
        <v>81100</v>
      </c>
      <c r="X2975" t="s">
        <v>85</v>
      </c>
      <c r="Y2975">
        <v>20</v>
      </c>
      <c r="Z2975" t="s">
        <v>5965</v>
      </c>
      <c r="AA2975" t="s">
        <v>5965</v>
      </c>
      <c r="AB2975" t="s">
        <v>107</v>
      </c>
      <c r="AC2975" t="s">
        <v>84</v>
      </c>
      <c r="AD2975">
        <f>_xlfn.XLOOKUP(MIS[[#This Row],[TRADING SYMBOL]],[1]Sheet1!$D:$D,[1]Sheet1!$C:$C)</f>
        <v>100.2</v>
      </c>
      <c r="AE2975">
        <f>MIS[[#This Row],[OrderAverageTradedPrice]]*MIS[[#This Row],[OrderQuantity]]</f>
        <v>3395</v>
      </c>
      <c r="AF2975">
        <f>MIS[[#This Row],[LTP]]*MIS[[#This Row],[OrderQuantity]]</f>
        <v>2004</v>
      </c>
      <c r="AG2975">
        <f>IF(MIS[[#This Row],[OrderSide]]="SELL",MIS[[#This Row],[VALUE]]-MIS[[#This Row],[LIVE_VALUE]],MIS[[#This Row],[LIVE_VALUE]]-MIS[[#This Row],[VALUE]])</f>
        <v>-1391</v>
      </c>
      <c r="AH2975" t="str" cm="1">
        <f t="array" ref="AH2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5" t="str">
        <f>MIS[[#This Row],[TRADING SYMBOL]]</f>
        <v>SENSEX2552081100PE</v>
      </c>
      <c r="AJ2975" t="str">
        <f>IF(RIGHT(MIS[[#This Row],[Main/Hedge]],4)="MAIN","MAIN","HEDGE")</f>
        <v>MAIN</v>
      </c>
      <c r="AK2975" t="str" cm="1">
        <f t="array" ref="AK2975">_xlfn._xlws.FILTER(Table4[Column1],ISNUMBER(SEARCH(Table4[Column1],MIS[[#This Row],[OrderUniqueIdentifier]])),"")</f>
        <v>MS</v>
      </c>
    </row>
    <row r="2976" spans="1:37" x14ac:dyDescent="0.25">
      <c r="A2976" t="s">
        <v>179</v>
      </c>
      <c r="B2976" t="s">
        <v>266</v>
      </c>
      <c r="C2976" t="s">
        <v>6515</v>
      </c>
      <c r="D2976" t="s">
        <v>72</v>
      </c>
      <c r="E2976" t="s">
        <v>126</v>
      </c>
      <c r="F2976" t="s">
        <v>98</v>
      </c>
      <c r="G2976" t="s">
        <v>74</v>
      </c>
      <c r="H2976" t="s">
        <v>93</v>
      </c>
      <c r="I2976" t="s">
        <v>76</v>
      </c>
      <c r="J2976" t="s">
        <v>6238</v>
      </c>
      <c r="K2976">
        <v>360</v>
      </c>
      <c r="L2976" t="s">
        <v>77</v>
      </c>
      <c r="M2976" t="s">
        <v>78</v>
      </c>
      <c r="N2976" t="s">
        <v>6516</v>
      </c>
      <c r="O2976" t="s">
        <v>5964</v>
      </c>
      <c r="P2976" t="s">
        <v>5964</v>
      </c>
      <c r="Q2976" t="s">
        <v>127</v>
      </c>
      <c r="R2976" t="s">
        <v>79</v>
      </c>
      <c r="S2976" t="s">
        <v>40</v>
      </c>
      <c r="T2976" t="s">
        <v>128</v>
      </c>
      <c r="U2976" t="s">
        <v>100</v>
      </c>
      <c r="V2976" t="s">
        <v>80</v>
      </c>
      <c r="W2976">
        <v>83300</v>
      </c>
      <c r="X2976" t="s">
        <v>81</v>
      </c>
      <c r="Y2976">
        <v>360</v>
      </c>
      <c r="Z2976" t="s">
        <v>5965</v>
      </c>
      <c r="AA2976" t="s">
        <v>5965</v>
      </c>
      <c r="AB2976" t="s">
        <v>90</v>
      </c>
      <c r="AC2976" t="s">
        <v>84</v>
      </c>
      <c r="AD2976">
        <f>_xlfn.XLOOKUP(MIS[[#This Row],[TRADING SYMBOL]],[1]Sheet1!$D:$D,[1]Sheet1!$C:$C)</f>
        <v>130.19999999999999</v>
      </c>
      <c r="AE2976">
        <f>MIS[[#This Row],[OrderAverageTradedPrice]]*MIS[[#This Row],[OrderQuantity]]</f>
        <v>59240.999999999876</v>
      </c>
      <c r="AF2976">
        <f>MIS[[#This Row],[LTP]]*MIS[[#This Row],[OrderQuantity]]</f>
        <v>46871.999999999993</v>
      </c>
      <c r="AG2976">
        <f>IF(MIS[[#This Row],[OrderSide]]="SELL",MIS[[#This Row],[VALUE]]-MIS[[#This Row],[LIVE_VALUE]],MIS[[#This Row],[LIVE_VALUE]]-MIS[[#This Row],[VALUE]])</f>
        <v>-12368.999999999884</v>
      </c>
      <c r="AH2976" t="str" cm="1">
        <f t="array" ref="AH2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6" t="str">
        <f>MIS[[#This Row],[TRADING SYMBOL]]</f>
        <v>SENSEX2552083300CE</v>
      </c>
      <c r="AJ2976" t="str">
        <f>IF(RIGHT(MIS[[#This Row],[Main/Hedge]],4)="MAIN","MAIN","HEDGE")</f>
        <v>MAIN</v>
      </c>
      <c r="AK2976" t="str" cm="1">
        <f t="array" ref="AK2976">_xlfn._xlws.FILTER(Table4[Column1],ISNUMBER(SEARCH(Table4[Column1],MIS[[#This Row],[OrderUniqueIdentifier]])),"")</f>
        <v>MS</v>
      </c>
    </row>
    <row r="2977" spans="1:37" x14ac:dyDescent="0.25">
      <c r="A2977" t="s">
        <v>1702</v>
      </c>
      <c r="B2977" t="s">
        <v>1703</v>
      </c>
      <c r="C2977" t="s">
        <v>7131</v>
      </c>
      <c r="D2977" t="s">
        <v>72</v>
      </c>
      <c r="E2977" t="s">
        <v>172</v>
      </c>
      <c r="F2977" t="s">
        <v>98</v>
      </c>
      <c r="G2977" t="s">
        <v>74</v>
      </c>
      <c r="H2977" t="s">
        <v>93</v>
      </c>
      <c r="I2977" t="s">
        <v>76</v>
      </c>
      <c r="J2977" t="s">
        <v>3416</v>
      </c>
      <c r="K2977">
        <v>220</v>
      </c>
      <c r="L2977" t="s">
        <v>77</v>
      </c>
      <c r="M2977" t="s">
        <v>78</v>
      </c>
      <c r="N2977" t="s">
        <v>7132</v>
      </c>
      <c r="O2977" t="s">
        <v>5954</v>
      </c>
      <c r="P2977" t="s">
        <v>5964</v>
      </c>
      <c r="Q2977" t="s">
        <v>173</v>
      </c>
      <c r="R2977" t="s">
        <v>79</v>
      </c>
      <c r="S2977" t="s">
        <v>40</v>
      </c>
      <c r="T2977" t="s">
        <v>174</v>
      </c>
      <c r="U2977" t="s">
        <v>100</v>
      </c>
      <c r="V2977" t="s">
        <v>80</v>
      </c>
      <c r="W2977">
        <v>81200</v>
      </c>
      <c r="X2977" t="s">
        <v>85</v>
      </c>
      <c r="Y2977">
        <v>220</v>
      </c>
      <c r="Z2977" t="s">
        <v>5955</v>
      </c>
      <c r="AA2977" t="s">
        <v>5965</v>
      </c>
      <c r="AB2977" t="s">
        <v>107</v>
      </c>
      <c r="AC2977" t="s">
        <v>84</v>
      </c>
      <c r="AD2977">
        <f>_xlfn.XLOOKUP(MIS[[#This Row],[TRADING SYMBOL]],[1]Sheet1!$D:$D,[1]Sheet1!$C:$C)</f>
        <v>110.75</v>
      </c>
      <c r="AE2977">
        <f>MIS[[#This Row],[OrderAverageTradedPrice]]*MIS[[#This Row],[OrderQuantity]]</f>
        <v>41186.99999999992</v>
      </c>
      <c r="AF2977">
        <f>MIS[[#This Row],[LTP]]*MIS[[#This Row],[OrderQuantity]]</f>
        <v>24365</v>
      </c>
      <c r="AG2977">
        <f>IF(MIS[[#This Row],[OrderSide]]="SELL",MIS[[#This Row],[VALUE]]-MIS[[#This Row],[LIVE_VALUE]],MIS[[#This Row],[LIVE_VALUE]]-MIS[[#This Row],[VALUE]])</f>
        <v>-16821.99999999992</v>
      </c>
      <c r="AH2977" t="str" cm="1">
        <f t="array" ref="AH2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7" t="str">
        <f>MIS[[#This Row],[TRADING SYMBOL]]</f>
        <v>SENSEX2552081200PE</v>
      </c>
      <c r="AJ2977" t="str">
        <f>IF(RIGHT(MIS[[#This Row],[Main/Hedge]],4)="MAIN","MAIN","HEDGE")</f>
        <v>MAIN</v>
      </c>
      <c r="AK2977" t="str" cm="1">
        <f t="array" ref="AK2977">_xlfn._xlws.FILTER(Table4[Column1],ISNUMBER(SEARCH(Table4[Column1],MIS[[#This Row],[OrderUniqueIdentifier]])),"")</f>
        <v>MS</v>
      </c>
    </row>
    <row r="2978" spans="1:37" x14ac:dyDescent="0.25">
      <c r="A2978" t="s">
        <v>179</v>
      </c>
      <c r="B2978" t="s">
        <v>1446</v>
      </c>
      <c r="C2978" t="s">
        <v>6239</v>
      </c>
      <c r="D2978" t="s">
        <v>72</v>
      </c>
      <c r="E2978" t="s">
        <v>211</v>
      </c>
      <c r="F2978" t="s">
        <v>98</v>
      </c>
      <c r="G2978" t="s">
        <v>74</v>
      </c>
      <c r="H2978" t="s">
        <v>93</v>
      </c>
      <c r="I2978" t="s">
        <v>76</v>
      </c>
      <c r="J2978" t="s">
        <v>6240</v>
      </c>
      <c r="K2978">
        <v>120</v>
      </c>
      <c r="L2978" t="s">
        <v>77</v>
      </c>
      <c r="M2978" t="s">
        <v>78</v>
      </c>
      <c r="N2978" t="s">
        <v>6241</v>
      </c>
      <c r="O2978" t="s">
        <v>5964</v>
      </c>
      <c r="P2978" t="s">
        <v>6242</v>
      </c>
      <c r="Q2978" t="s">
        <v>213</v>
      </c>
      <c r="R2978" t="s">
        <v>79</v>
      </c>
      <c r="S2978" t="s">
        <v>40</v>
      </c>
      <c r="T2978" t="s">
        <v>214</v>
      </c>
      <c r="U2978" t="s">
        <v>100</v>
      </c>
      <c r="V2978" t="s">
        <v>80</v>
      </c>
      <c r="W2978">
        <v>83400</v>
      </c>
      <c r="X2978" t="s">
        <v>81</v>
      </c>
      <c r="Y2978">
        <v>120</v>
      </c>
      <c r="Z2978" t="s">
        <v>5965</v>
      </c>
      <c r="AA2978" t="s">
        <v>6243</v>
      </c>
      <c r="AB2978" t="s">
        <v>90</v>
      </c>
      <c r="AC2978" t="s">
        <v>84</v>
      </c>
      <c r="AD2978">
        <f>_xlfn.XLOOKUP(MIS[[#This Row],[TRADING SYMBOL]],[1]Sheet1!$D:$D,[1]Sheet1!$C:$C)</f>
        <v>114.3</v>
      </c>
      <c r="AE2978">
        <f>MIS[[#This Row],[OrderAverageTradedPrice]]*MIS[[#This Row],[OrderQuantity]]</f>
        <v>17220.99999999996</v>
      </c>
      <c r="AF2978">
        <f>MIS[[#This Row],[LTP]]*MIS[[#This Row],[OrderQuantity]]</f>
        <v>13716</v>
      </c>
      <c r="AG2978">
        <f>IF(MIS[[#This Row],[OrderSide]]="SELL",MIS[[#This Row],[VALUE]]-MIS[[#This Row],[LIVE_VALUE]],MIS[[#This Row],[LIVE_VALUE]]-MIS[[#This Row],[VALUE]])</f>
        <v>-3504.99999999996</v>
      </c>
      <c r="AH2978" t="str" cm="1">
        <f t="array" ref="AH2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8" t="str">
        <f>MIS[[#This Row],[TRADING SYMBOL]]</f>
        <v>SENSEX2552083400CE</v>
      </c>
      <c r="AJ2978" t="str">
        <f>IF(RIGHT(MIS[[#This Row],[Main/Hedge]],4)="MAIN","MAIN","HEDGE")</f>
        <v>MAIN</v>
      </c>
      <c r="AK2978" t="str" cm="1">
        <f t="array" ref="AK2978">_xlfn._xlws.FILTER(Table4[Column1],ISNUMBER(SEARCH(Table4[Column1],MIS[[#This Row],[OrderUniqueIdentifier]])),"")</f>
        <v>MS</v>
      </c>
    </row>
    <row r="2979" spans="1:37" x14ac:dyDescent="0.25">
      <c r="A2979" t="s">
        <v>179</v>
      </c>
      <c r="B2979" t="s">
        <v>1446</v>
      </c>
      <c r="C2979" t="s">
        <v>6244</v>
      </c>
      <c r="D2979" t="s">
        <v>72</v>
      </c>
      <c r="E2979" t="s">
        <v>744</v>
      </c>
      <c r="F2979" t="s">
        <v>98</v>
      </c>
      <c r="G2979" t="s">
        <v>74</v>
      </c>
      <c r="H2979" t="s">
        <v>93</v>
      </c>
      <c r="I2979" t="s">
        <v>76</v>
      </c>
      <c r="J2979" t="s">
        <v>449</v>
      </c>
      <c r="K2979">
        <v>120</v>
      </c>
      <c r="L2979" t="s">
        <v>77</v>
      </c>
      <c r="M2979" t="s">
        <v>78</v>
      </c>
      <c r="N2979" t="s">
        <v>6245</v>
      </c>
      <c r="O2979" t="s">
        <v>5964</v>
      </c>
      <c r="P2979" t="s">
        <v>6242</v>
      </c>
      <c r="Q2979" t="s">
        <v>747</v>
      </c>
      <c r="R2979" t="s">
        <v>79</v>
      </c>
      <c r="S2979" t="s">
        <v>40</v>
      </c>
      <c r="T2979" t="s">
        <v>748</v>
      </c>
      <c r="U2979" t="s">
        <v>100</v>
      </c>
      <c r="V2979" t="s">
        <v>80</v>
      </c>
      <c r="W2979">
        <v>83500</v>
      </c>
      <c r="X2979" t="s">
        <v>81</v>
      </c>
      <c r="Y2979">
        <v>120</v>
      </c>
      <c r="Z2979" t="s">
        <v>5965</v>
      </c>
      <c r="AA2979" t="s">
        <v>6243</v>
      </c>
      <c r="AB2979" t="s">
        <v>90</v>
      </c>
      <c r="AC2979" t="s">
        <v>84</v>
      </c>
      <c r="AD2979">
        <f>_xlfn.XLOOKUP(MIS[[#This Row],[TRADING SYMBOL]],[1]Sheet1!$D:$D,[1]Sheet1!$C:$C)</f>
        <v>99.8</v>
      </c>
      <c r="AE2979">
        <f>MIS[[#This Row],[OrderAverageTradedPrice]]*MIS[[#This Row],[OrderQuantity]]</f>
        <v>15259.99999999992</v>
      </c>
      <c r="AF2979">
        <f>MIS[[#This Row],[LTP]]*MIS[[#This Row],[OrderQuantity]]</f>
        <v>11976</v>
      </c>
      <c r="AG2979">
        <f>IF(MIS[[#This Row],[OrderSide]]="SELL",MIS[[#This Row],[VALUE]]-MIS[[#This Row],[LIVE_VALUE]],MIS[[#This Row],[LIVE_VALUE]]-MIS[[#This Row],[VALUE]])</f>
        <v>-3283.99999999992</v>
      </c>
      <c r="AH2979" t="str" cm="1">
        <f t="array" ref="AH2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9" t="str">
        <f>MIS[[#This Row],[TRADING SYMBOL]]</f>
        <v>SENSEX2552083500CE</v>
      </c>
      <c r="AJ2979" t="str">
        <f>IF(RIGHT(MIS[[#This Row],[Main/Hedge]],4)="MAIN","MAIN","HEDGE")</f>
        <v>MAIN</v>
      </c>
      <c r="AK2979" t="str" cm="1">
        <f t="array" ref="AK2979">_xlfn._xlws.FILTER(Table4[Column1],ISNUMBER(SEARCH(Table4[Column1],MIS[[#This Row],[OrderUniqueIdentifier]])),"")</f>
        <v>MS</v>
      </c>
    </row>
    <row r="2980" spans="1:37" x14ac:dyDescent="0.25">
      <c r="A2980" t="s">
        <v>179</v>
      </c>
      <c r="B2980" t="s">
        <v>1446</v>
      </c>
      <c r="C2980" t="s">
        <v>6246</v>
      </c>
      <c r="D2980" t="s">
        <v>72</v>
      </c>
      <c r="E2980" t="s">
        <v>3226</v>
      </c>
      <c r="F2980" t="s">
        <v>98</v>
      </c>
      <c r="G2980" t="s">
        <v>74</v>
      </c>
      <c r="H2980" t="s">
        <v>93</v>
      </c>
      <c r="I2980" t="s">
        <v>76</v>
      </c>
      <c r="J2980" t="s">
        <v>6247</v>
      </c>
      <c r="K2980">
        <v>120</v>
      </c>
      <c r="L2980" t="s">
        <v>77</v>
      </c>
      <c r="M2980" t="s">
        <v>78</v>
      </c>
      <c r="N2980" t="s">
        <v>6248</v>
      </c>
      <c r="O2980" t="s">
        <v>6242</v>
      </c>
      <c r="P2980" t="s">
        <v>6242</v>
      </c>
      <c r="Q2980" t="s">
        <v>3229</v>
      </c>
      <c r="R2980" t="s">
        <v>79</v>
      </c>
      <c r="S2980" t="s">
        <v>40</v>
      </c>
      <c r="T2980" t="s">
        <v>3230</v>
      </c>
      <c r="U2980" t="s">
        <v>100</v>
      </c>
      <c r="V2980" t="s">
        <v>80</v>
      </c>
      <c r="W2980">
        <v>81300</v>
      </c>
      <c r="X2980" t="s">
        <v>85</v>
      </c>
      <c r="Y2980">
        <v>120</v>
      </c>
      <c r="Z2980" t="s">
        <v>6243</v>
      </c>
      <c r="AA2980" t="s">
        <v>6243</v>
      </c>
      <c r="AB2980" t="s">
        <v>107</v>
      </c>
      <c r="AC2980" t="s">
        <v>84</v>
      </c>
      <c r="AD2980">
        <f>_xlfn.XLOOKUP(MIS[[#This Row],[TRADING SYMBOL]],[1]Sheet1!$D:$D,[1]Sheet1!$C:$C)</f>
        <v>124</v>
      </c>
      <c r="AE2980">
        <f>MIS[[#This Row],[OrderAverageTradedPrice]]*MIS[[#This Row],[OrderQuantity]]</f>
        <v>24459.99999999996</v>
      </c>
      <c r="AF2980">
        <f>MIS[[#This Row],[LTP]]*MIS[[#This Row],[OrderQuantity]]</f>
        <v>14880</v>
      </c>
      <c r="AG2980">
        <f>IF(MIS[[#This Row],[OrderSide]]="SELL",MIS[[#This Row],[VALUE]]-MIS[[#This Row],[LIVE_VALUE]],MIS[[#This Row],[LIVE_VALUE]]-MIS[[#This Row],[VALUE]])</f>
        <v>-9579.99999999996</v>
      </c>
      <c r="AH2980" t="str" cm="1">
        <f t="array" ref="AH2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0" t="str">
        <f>MIS[[#This Row],[TRADING SYMBOL]]</f>
        <v>SENSEX2552081300PE</v>
      </c>
      <c r="AJ2980" t="str">
        <f>IF(RIGHT(MIS[[#This Row],[Main/Hedge]],4)="MAIN","MAIN","HEDGE")</f>
        <v>MAIN</v>
      </c>
      <c r="AK2980" t="str" cm="1">
        <f t="array" ref="AK2980">_xlfn._xlws.FILTER(Table4[Column1],ISNUMBER(SEARCH(Table4[Column1],MIS[[#This Row],[OrderUniqueIdentifier]])),"")</f>
        <v>MS</v>
      </c>
    </row>
    <row r="2981" spans="1:37" x14ac:dyDescent="0.25">
      <c r="A2981" t="s">
        <v>179</v>
      </c>
      <c r="B2981" t="s">
        <v>1446</v>
      </c>
      <c r="C2981" t="s">
        <v>6249</v>
      </c>
      <c r="D2981" t="s">
        <v>72</v>
      </c>
      <c r="E2981" t="s">
        <v>120</v>
      </c>
      <c r="F2981" t="s">
        <v>98</v>
      </c>
      <c r="G2981" t="s">
        <v>74</v>
      </c>
      <c r="H2981" t="s">
        <v>93</v>
      </c>
      <c r="I2981" t="s">
        <v>76</v>
      </c>
      <c r="J2981" t="s">
        <v>4853</v>
      </c>
      <c r="K2981">
        <v>120</v>
      </c>
      <c r="L2981" t="s">
        <v>77</v>
      </c>
      <c r="M2981" t="s">
        <v>78</v>
      </c>
      <c r="N2981" t="s">
        <v>6250</v>
      </c>
      <c r="O2981" t="s">
        <v>6242</v>
      </c>
      <c r="P2981" t="s">
        <v>6242</v>
      </c>
      <c r="Q2981" t="s">
        <v>121</v>
      </c>
      <c r="R2981" t="s">
        <v>79</v>
      </c>
      <c r="S2981" t="s">
        <v>40</v>
      </c>
      <c r="T2981" t="s">
        <v>122</v>
      </c>
      <c r="U2981" t="s">
        <v>100</v>
      </c>
      <c r="V2981" t="s">
        <v>80</v>
      </c>
      <c r="W2981">
        <v>81100</v>
      </c>
      <c r="X2981" t="s">
        <v>85</v>
      </c>
      <c r="Y2981">
        <v>120</v>
      </c>
      <c r="Z2981" t="s">
        <v>6243</v>
      </c>
      <c r="AA2981" t="s">
        <v>6243</v>
      </c>
      <c r="AB2981" t="s">
        <v>107</v>
      </c>
      <c r="AC2981" t="s">
        <v>84</v>
      </c>
      <c r="AD2981">
        <f>_xlfn.XLOOKUP(MIS[[#This Row],[TRADING SYMBOL]],[1]Sheet1!$D:$D,[1]Sheet1!$C:$C)</f>
        <v>100.2</v>
      </c>
      <c r="AE2981">
        <f>MIS[[#This Row],[OrderAverageTradedPrice]]*MIS[[#This Row],[OrderQuantity]]</f>
        <v>20340</v>
      </c>
      <c r="AF2981">
        <f>MIS[[#This Row],[LTP]]*MIS[[#This Row],[OrderQuantity]]</f>
        <v>12024</v>
      </c>
      <c r="AG2981">
        <f>IF(MIS[[#This Row],[OrderSide]]="SELL",MIS[[#This Row],[VALUE]]-MIS[[#This Row],[LIVE_VALUE]],MIS[[#This Row],[LIVE_VALUE]]-MIS[[#This Row],[VALUE]])</f>
        <v>-8316</v>
      </c>
      <c r="AH2981" t="str" cm="1">
        <f t="array" ref="AH2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1" t="str">
        <f>MIS[[#This Row],[TRADING SYMBOL]]</f>
        <v>SENSEX2552081100PE</v>
      </c>
      <c r="AJ2981" t="str">
        <f>IF(RIGHT(MIS[[#This Row],[Main/Hedge]],4)="MAIN","MAIN","HEDGE")</f>
        <v>MAIN</v>
      </c>
      <c r="AK2981" t="str" cm="1">
        <f t="array" ref="AK2981">_xlfn._xlws.FILTER(Table4[Column1],ISNUMBER(SEARCH(Table4[Column1],MIS[[#This Row],[OrderUniqueIdentifier]])),"")</f>
        <v>MS</v>
      </c>
    </row>
    <row r="2982" spans="1:37" x14ac:dyDescent="0.25">
      <c r="A2982" t="s">
        <v>179</v>
      </c>
      <c r="B2982" t="s">
        <v>1467</v>
      </c>
      <c r="C2982" t="s">
        <v>6320</v>
      </c>
      <c r="D2982" t="s">
        <v>72</v>
      </c>
      <c r="E2982" t="s">
        <v>744</v>
      </c>
      <c r="F2982" t="s">
        <v>98</v>
      </c>
      <c r="G2982" t="s">
        <v>74</v>
      </c>
      <c r="H2982" t="s">
        <v>93</v>
      </c>
      <c r="I2982" t="s">
        <v>76</v>
      </c>
      <c r="J2982" t="s">
        <v>6321</v>
      </c>
      <c r="K2982">
        <v>260</v>
      </c>
      <c r="L2982" t="s">
        <v>77</v>
      </c>
      <c r="M2982" t="s">
        <v>78</v>
      </c>
      <c r="N2982" t="s">
        <v>6322</v>
      </c>
      <c r="O2982" t="s">
        <v>5964</v>
      </c>
      <c r="P2982" t="s">
        <v>6242</v>
      </c>
      <c r="Q2982" t="s">
        <v>747</v>
      </c>
      <c r="R2982" t="s">
        <v>79</v>
      </c>
      <c r="S2982" t="s">
        <v>40</v>
      </c>
      <c r="T2982" t="s">
        <v>748</v>
      </c>
      <c r="U2982" t="s">
        <v>100</v>
      </c>
      <c r="V2982" t="s">
        <v>80</v>
      </c>
      <c r="W2982">
        <v>83500</v>
      </c>
      <c r="X2982" t="s">
        <v>81</v>
      </c>
      <c r="Y2982">
        <v>260</v>
      </c>
      <c r="Z2982" t="s">
        <v>5965</v>
      </c>
      <c r="AA2982" t="s">
        <v>6243</v>
      </c>
      <c r="AB2982" t="s">
        <v>90</v>
      </c>
      <c r="AC2982" t="s">
        <v>84</v>
      </c>
      <c r="AD2982">
        <f>_xlfn.XLOOKUP(MIS[[#This Row],[TRADING SYMBOL]],[1]Sheet1!$D:$D,[1]Sheet1!$C:$C)</f>
        <v>99.8</v>
      </c>
      <c r="AE2982">
        <f>MIS[[#This Row],[OrderAverageTradedPrice]]*MIS[[#This Row],[OrderQuantity]]</f>
        <v>32907.999999999804</v>
      </c>
      <c r="AF2982">
        <f>MIS[[#This Row],[LTP]]*MIS[[#This Row],[OrderQuantity]]</f>
        <v>25948</v>
      </c>
      <c r="AG2982">
        <f>IF(MIS[[#This Row],[OrderSide]]="SELL",MIS[[#This Row],[VALUE]]-MIS[[#This Row],[LIVE_VALUE]],MIS[[#This Row],[LIVE_VALUE]]-MIS[[#This Row],[VALUE]])</f>
        <v>-6959.9999999998035</v>
      </c>
      <c r="AH2982" t="str" cm="1">
        <f t="array" ref="AH2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2" t="str">
        <f>MIS[[#This Row],[TRADING SYMBOL]]</f>
        <v>SENSEX2552083500CE</v>
      </c>
      <c r="AJ2982" t="str">
        <f>IF(RIGHT(MIS[[#This Row],[Main/Hedge]],4)="MAIN","MAIN","HEDGE")</f>
        <v>MAIN</v>
      </c>
      <c r="AK2982" t="str" cm="1">
        <f t="array" ref="AK2982">_xlfn._xlws.FILTER(Table4[Column1],ISNUMBER(SEARCH(Table4[Column1],MIS[[#This Row],[OrderUniqueIdentifier]])),"")</f>
        <v>MS</v>
      </c>
    </row>
    <row r="2983" spans="1:37" x14ac:dyDescent="0.25">
      <c r="A2983" t="s">
        <v>179</v>
      </c>
      <c r="B2983" t="s">
        <v>1467</v>
      </c>
      <c r="C2983" t="s">
        <v>6323</v>
      </c>
      <c r="D2983" t="s">
        <v>72</v>
      </c>
      <c r="E2983" t="s">
        <v>3226</v>
      </c>
      <c r="F2983" t="s">
        <v>98</v>
      </c>
      <c r="G2983" t="s">
        <v>74</v>
      </c>
      <c r="H2983" t="s">
        <v>93</v>
      </c>
      <c r="I2983" t="s">
        <v>76</v>
      </c>
      <c r="J2983" t="s">
        <v>6324</v>
      </c>
      <c r="K2983">
        <v>260</v>
      </c>
      <c r="L2983" t="s">
        <v>77</v>
      </c>
      <c r="M2983" t="s">
        <v>78</v>
      </c>
      <c r="N2983" t="s">
        <v>6325</v>
      </c>
      <c r="O2983" t="s">
        <v>5964</v>
      </c>
      <c r="P2983" t="s">
        <v>6242</v>
      </c>
      <c r="Q2983" t="s">
        <v>3229</v>
      </c>
      <c r="R2983" t="s">
        <v>79</v>
      </c>
      <c r="S2983" t="s">
        <v>40</v>
      </c>
      <c r="T2983" t="s">
        <v>3230</v>
      </c>
      <c r="U2983" t="s">
        <v>100</v>
      </c>
      <c r="V2983" t="s">
        <v>80</v>
      </c>
      <c r="W2983">
        <v>81300</v>
      </c>
      <c r="X2983" t="s">
        <v>85</v>
      </c>
      <c r="Y2983">
        <v>260</v>
      </c>
      <c r="Z2983" t="s">
        <v>5965</v>
      </c>
      <c r="AA2983" t="s">
        <v>6243</v>
      </c>
      <c r="AB2983" t="s">
        <v>107</v>
      </c>
      <c r="AC2983" t="s">
        <v>84</v>
      </c>
      <c r="AD2983">
        <f>_xlfn.XLOOKUP(MIS[[#This Row],[TRADING SYMBOL]],[1]Sheet1!$D:$D,[1]Sheet1!$C:$C)</f>
        <v>124</v>
      </c>
      <c r="AE2983">
        <f>MIS[[#This Row],[OrderAverageTradedPrice]]*MIS[[#This Row],[OrderQuantity]]</f>
        <v>53274</v>
      </c>
      <c r="AF2983">
        <f>MIS[[#This Row],[LTP]]*MIS[[#This Row],[OrderQuantity]]</f>
        <v>32240</v>
      </c>
      <c r="AG2983">
        <f>IF(MIS[[#This Row],[OrderSide]]="SELL",MIS[[#This Row],[VALUE]]-MIS[[#This Row],[LIVE_VALUE]],MIS[[#This Row],[LIVE_VALUE]]-MIS[[#This Row],[VALUE]])</f>
        <v>-21034</v>
      </c>
      <c r="AH2983" t="str" cm="1">
        <f t="array" ref="AH2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3" t="str">
        <f>MIS[[#This Row],[TRADING SYMBOL]]</f>
        <v>SENSEX2552081300PE</v>
      </c>
      <c r="AJ2983" t="str">
        <f>IF(RIGHT(MIS[[#This Row],[Main/Hedge]],4)="MAIN","MAIN","HEDGE")</f>
        <v>MAIN</v>
      </c>
      <c r="AK2983" t="str" cm="1">
        <f t="array" ref="AK2983">_xlfn._xlws.FILTER(Table4[Column1],ISNUMBER(SEARCH(Table4[Column1],MIS[[#This Row],[OrderUniqueIdentifier]])),"")</f>
        <v>MS</v>
      </c>
    </row>
    <row r="2984" spans="1:37" x14ac:dyDescent="0.25">
      <c r="A2984" t="s">
        <v>179</v>
      </c>
      <c r="B2984" t="s">
        <v>1467</v>
      </c>
      <c r="C2984" t="s">
        <v>6326</v>
      </c>
      <c r="D2984" t="s">
        <v>72</v>
      </c>
      <c r="E2984" t="s">
        <v>120</v>
      </c>
      <c r="F2984" t="s">
        <v>98</v>
      </c>
      <c r="G2984" t="s">
        <v>74</v>
      </c>
      <c r="H2984" t="s">
        <v>93</v>
      </c>
      <c r="I2984" t="s">
        <v>76</v>
      </c>
      <c r="J2984" t="s">
        <v>6327</v>
      </c>
      <c r="K2984">
        <v>260</v>
      </c>
      <c r="L2984" t="s">
        <v>77</v>
      </c>
      <c r="M2984" t="s">
        <v>78</v>
      </c>
      <c r="N2984" t="s">
        <v>6328</v>
      </c>
      <c r="O2984" t="s">
        <v>6242</v>
      </c>
      <c r="P2984" t="s">
        <v>6242</v>
      </c>
      <c r="Q2984" t="s">
        <v>121</v>
      </c>
      <c r="R2984" t="s">
        <v>79</v>
      </c>
      <c r="S2984" t="s">
        <v>40</v>
      </c>
      <c r="T2984" t="s">
        <v>122</v>
      </c>
      <c r="U2984" t="s">
        <v>100</v>
      </c>
      <c r="V2984" t="s">
        <v>80</v>
      </c>
      <c r="W2984">
        <v>81100</v>
      </c>
      <c r="X2984" t="s">
        <v>85</v>
      </c>
      <c r="Y2984">
        <v>260</v>
      </c>
      <c r="Z2984" t="s">
        <v>6243</v>
      </c>
      <c r="AA2984" t="s">
        <v>6243</v>
      </c>
      <c r="AB2984" t="s">
        <v>107</v>
      </c>
      <c r="AC2984" t="s">
        <v>84</v>
      </c>
      <c r="AD2984">
        <f>_xlfn.XLOOKUP(MIS[[#This Row],[TRADING SYMBOL]],[1]Sheet1!$D:$D,[1]Sheet1!$C:$C)</f>
        <v>100.2</v>
      </c>
      <c r="AE2984">
        <f>MIS[[#This Row],[OrderAverageTradedPrice]]*MIS[[#This Row],[OrderQuantity]]</f>
        <v>43910.999999999862</v>
      </c>
      <c r="AF2984">
        <f>MIS[[#This Row],[LTP]]*MIS[[#This Row],[OrderQuantity]]</f>
        <v>26052</v>
      </c>
      <c r="AG2984">
        <f>IF(MIS[[#This Row],[OrderSide]]="SELL",MIS[[#This Row],[VALUE]]-MIS[[#This Row],[LIVE_VALUE]],MIS[[#This Row],[LIVE_VALUE]]-MIS[[#This Row],[VALUE]])</f>
        <v>-17858.999999999862</v>
      </c>
      <c r="AH2984" t="str" cm="1">
        <f t="array" ref="AH2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4" t="str">
        <f>MIS[[#This Row],[TRADING SYMBOL]]</f>
        <v>SENSEX2552081100PE</v>
      </c>
      <c r="AJ2984" t="str">
        <f>IF(RIGHT(MIS[[#This Row],[Main/Hedge]],4)="MAIN","MAIN","HEDGE")</f>
        <v>MAIN</v>
      </c>
      <c r="AK2984" t="str" cm="1">
        <f t="array" ref="AK2984">_xlfn._xlws.FILTER(Table4[Column1],ISNUMBER(SEARCH(Table4[Column1],MIS[[#This Row],[OrderUniqueIdentifier]])),"")</f>
        <v>MS</v>
      </c>
    </row>
    <row r="2985" spans="1:37" x14ac:dyDescent="0.25">
      <c r="A2985" t="s">
        <v>179</v>
      </c>
      <c r="B2985" t="s">
        <v>1467</v>
      </c>
      <c r="C2985" t="s">
        <v>6329</v>
      </c>
      <c r="D2985" t="s">
        <v>72</v>
      </c>
      <c r="E2985" t="s">
        <v>172</v>
      </c>
      <c r="F2985" t="s">
        <v>98</v>
      </c>
      <c r="G2985" t="s">
        <v>74</v>
      </c>
      <c r="H2985" t="s">
        <v>93</v>
      </c>
      <c r="I2985" t="s">
        <v>76</v>
      </c>
      <c r="J2985" t="s">
        <v>5533</v>
      </c>
      <c r="K2985">
        <v>260</v>
      </c>
      <c r="L2985" t="s">
        <v>77</v>
      </c>
      <c r="M2985" t="s">
        <v>78</v>
      </c>
      <c r="N2985" t="s">
        <v>6330</v>
      </c>
      <c r="O2985" t="s">
        <v>6242</v>
      </c>
      <c r="P2985" t="s">
        <v>6242</v>
      </c>
      <c r="Q2985" t="s">
        <v>173</v>
      </c>
      <c r="R2985" t="s">
        <v>79</v>
      </c>
      <c r="S2985" t="s">
        <v>40</v>
      </c>
      <c r="T2985" t="s">
        <v>174</v>
      </c>
      <c r="U2985" t="s">
        <v>100</v>
      </c>
      <c r="V2985" t="s">
        <v>80</v>
      </c>
      <c r="W2985">
        <v>81200</v>
      </c>
      <c r="X2985" t="s">
        <v>85</v>
      </c>
      <c r="Y2985">
        <v>260</v>
      </c>
      <c r="Z2985" t="s">
        <v>6243</v>
      </c>
      <c r="AA2985" t="s">
        <v>6243</v>
      </c>
      <c r="AB2985" t="s">
        <v>107</v>
      </c>
      <c r="AC2985" t="s">
        <v>84</v>
      </c>
      <c r="AD2985">
        <f>_xlfn.XLOOKUP(MIS[[#This Row],[TRADING SYMBOL]],[1]Sheet1!$D:$D,[1]Sheet1!$C:$C)</f>
        <v>110.75</v>
      </c>
      <c r="AE2985">
        <f>MIS[[#This Row],[OrderAverageTradedPrice]]*MIS[[#This Row],[OrderQuantity]]</f>
        <v>48371.999999999782</v>
      </c>
      <c r="AF2985">
        <f>MIS[[#This Row],[LTP]]*MIS[[#This Row],[OrderQuantity]]</f>
        <v>28795</v>
      </c>
      <c r="AG2985">
        <f>IF(MIS[[#This Row],[OrderSide]]="SELL",MIS[[#This Row],[VALUE]]-MIS[[#This Row],[LIVE_VALUE]],MIS[[#This Row],[LIVE_VALUE]]-MIS[[#This Row],[VALUE]])</f>
        <v>-19576.999999999782</v>
      </c>
      <c r="AH2985" t="str" cm="1">
        <f t="array" ref="AH2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5" t="str">
        <f>MIS[[#This Row],[TRADING SYMBOL]]</f>
        <v>SENSEX2552081200PE</v>
      </c>
      <c r="AJ2985" t="str">
        <f>IF(RIGHT(MIS[[#This Row],[Main/Hedge]],4)="MAIN","MAIN","HEDGE")</f>
        <v>MAIN</v>
      </c>
      <c r="AK2985" t="str" cm="1">
        <f t="array" ref="AK2985">_xlfn._xlws.FILTER(Table4[Column1],ISNUMBER(SEARCH(Table4[Column1],MIS[[#This Row],[OrderUniqueIdentifier]])),"")</f>
        <v>MS</v>
      </c>
    </row>
    <row r="2986" spans="1:37" x14ac:dyDescent="0.25">
      <c r="A2986" t="s">
        <v>179</v>
      </c>
      <c r="B2986" t="s">
        <v>1497</v>
      </c>
      <c r="C2986" t="s">
        <v>6394</v>
      </c>
      <c r="D2986" t="s">
        <v>72</v>
      </c>
      <c r="E2986" t="s">
        <v>120</v>
      </c>
      <c r="F2986" t="s">
        <v>98</v>
      </c>
      <c r="G2986" t="s">
        <v>74</v>
      </c>
      <c r="H2986" t="s">
        <v>93</v>
      </c>
      <c r="I2986" t="s">
        <v>76</v>
      </c>
      <c r="J2986" t="s">
        <v>6395</v>
      </c>
      <c r="K2986">
        <v>40</v>
      </c>
      <c r="L2986" t="s">
        <v>77</v>
      </c>
      <c r="M2986" t="s">
        <v>78</v>
      </c>
      <c r="N2986" t="s">
        <v>3233</v>
      </c>
      <c r="O2986" t="s">
        <v>5964</v>
      </c>
      <c r="P2986" t="s">
        <v>6242</v>
      </c>
      <c r="Q2986" t="s">
        <v>121</v>
      </c>
      <c r="R2986" t="s">
        <v>79</v>
      </c>
      <c r="S2986" t="s">
        <v>40</v>
      </c>
      <c r="T2986" t="s">
        <v>122</v>
      </c>
      <c r="U2986" t="s">
        <v>100</v>
      </c>
      <c r="V2986" t="s">
        <v>80</v>
      </c>
      <c r="W2986">
        <v>81100</v>
      </c>
      <c r="X2986" t="s">
        <v>85</v>
      </c>
      <c r="Y2986">
        <v>40</v>
      </c>
      <c r="Z2986" t="s">
        <v>5965</v>
      </c>
      <c r="AA2986" t="s">
        <v>6243</v>
      </c>
      <c r="AB2986" t="s">
        <v>107</v>
      </c>
      <c r="AC2986" t="s">
        <v>84</v>
      </c>
      <c r="AD2986">
        <f>_xlfn.XLOOKUP(MIS[[#This Row],[TRADING SYMBOL]],[1]Sheet1!$D:$D,[1]Sheet1!$C:$C)</f>
        <v>100.2</v>
      </c>
      <c r="AE2986">
        <f>MIS[[#This Row],[OrderAverageTradedPrice]]*MIS[[#This Row],[OrderQuantity]]</f>
        <v>6815</v>
      </c>
      <c r="AF2986">
        <f>MIS[[#This Row],[LTP]]*MIS[[#This Row],[OrderQuantity]]</f>
        <v>4008</v>
      </c>
      <c r="AG2986">
        <f>IF(MIS[[#This Row],[OrderSide]]="SELL",MIS[[#This Row],[VALUE]]-MIS[[#This Row],[LIVE_VALUE]],MIS[[#This Row],[LIVE_VALUE]]-MIS[[#This Row],[VALUE]])</f>
        <v>-2807</v>
      </c>
      <c r="AH2986" t="str" cm="1">
        <f t="array" ref="AH2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6" t="str">
        <f>MIS[[#This Row],[TRADING SYMBOL]]</f>
        <v>SENSEX2552081100PE</v>
      </c>
      <c r="AJ2986" t="str">
        <f>IF(RIGHT(MIS[[#This Row],[Main/Hedge]],4)="MAIN","MAIN","HEDGE")</f>
        <v>MAIN</v>
      </c>
      <c r="AK2986" t="str" cm="1">
        <f t="array" ref="AK2986">_xlfn._xlws.FILTER(Table4[Column1],ISNUMBER(SEARCH(Table4[Column1],MIS[[#This Row],[OrderUniqueIdentifier]])),"")</f>
        <v>MS</v>
      </c>
    </row>
    <row r="2987" spans="1:37" x14ac:dyDescent="0.25">
      <c r="A2987" t="s">
        <v>179</v>
      </c>
      <c r="B2987" t="s">
        <v>1497</v>
      </c>
      <c r="C2987" t="s">
        <v>6396</v>
      </c>
      <c r="D2987" t="s">
        <v>72</v>
      </c>
      <c r="E2987" t="s">
        <v>172</v>
      </c>
      <c r="F2987" t="s">
        <v>98</v>
      </c>
      <c r="G2987" t="s">
        <v>74</v>
      </c>
      <c r="H2987" t="s">
        <v>93</v>
      </c>
      <c r="I2987" t="s">
        <v>76</v>
      </c>
      <c r="J2987" t="s">
        <v>5437</v>
      </c>
      <c r="K2987">
        <v>40</v>
      </c>
      <c r="L2987" t="s">
        <v>77</v>
      </c>
      <c r="M2987" t="s">
        <v>78</v>
      </c>
      <c r="N2987" t="s">
        <v>6397</v>
      </c>
      <c r="O2987" t="s">
        <v>5964</v>
      </c>
      <c r="P2987" t="s">
        <v>6242</v>
      </c>
      <c r="Q2987" t="s">
        <v>173</v>
      </c>
      <c r="R2987" t="s">
        <v>79</v>
      </c>
      <c r="S2987" t="s">
        <v>40</v>
      </c>
      <c r="T2987" t="s">
        <v>174</v>
      </c>
      <c r="U2987" t="s">
        <v>100</v>
      </c>
      <c r="V2987" t="s">
        <v>80</v>
      </c>
      <c r="W2987">
        <v>81200</v>
      </c>
      <c r="X2987" t="s">
        <v>85</v>
      </c>
      <c r="Y2987">
        <v>40</v>
      </c>
      <c r="Z2987" t="s">
        <v>5965</v>
      </c>
      <c r="AA2987" t="s">
        <v>6243</v>
      </c>
      <c r="AB2987" t="s">
        <v>107</v>
      </c>
      <c r="AC2987" t="s">
        <v>84</v>
      </c>
      <c r="AD2987">
        <f>_xlfn.XLOOKUP(MIS[[#This Row],[TRADING SYMBOL]],[1]Sheet1!$D:$D,[1]Sheet1!$C:$C)</f>
        <v>110.75</v>
      </c>
      <c r="AE2987">
        <f>MIS[[#This Row],[OrderAverageTradedPrice]]*MIS[[#This Row],[OrderQuantity]]</f>
        <v>7463</v>
      </c>
      <c r="AF2987">
        <f>MIS[[#This Row],[LTP]]*MIS[[#This Row],[OrderQuantity]]</f>
        <v>4430</v>
      </c>
      <c r="AG2987">
        <f>IF(MIS[[#This Row],[OrderSide]]="SELL",MIS[[#This Row],[VALUE]]-MIS[[#This Row],[LIVE_VALUE]],MIS[[#This Row],[LIVE_VALUE]]-MIS[[#This Row],[VALUE]])</f>
        <v>-3033</v>
      </c>
      <c r="AH2987" t="str" cm="1">
        <f t="array" ref="AH2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7" t="str">
        <f>MIS[[#This Row],[TRADING SYMBOL]]</f>
        <v>SENSEX2552081200PE</v>
      </c>
      <c r="AJ2987" t="str">
        <f>IF(RIGHT(MIS[[#This Row],[Main/Hedge]],4)="MAIN","MAIN","HEDGE")</f>
        <v>MAIN</v>
      </c>
      <c r="AK2987" t="str" cm="1">
        <f t="array" ref="AK2987">_xlfn._xlws.FILTER(Table4[Column1],ISNUMBER(SEARCH(Table4[Column1],MIS[[#This Row],[OrderUniqueIdentifier]])),"")</f>
        <v>MS</v>
      </c>
    </row>
    <row r="2988" spans="1:37" x14ac:dyDescent="0.25">
      <c r="A2988" t="s">
        <v>179</v>
      </c>
      <c r="B2988" t="s">
        <v>219</v>
      </c>
      <c r="C2988" t="s">
        <v>6452</v>
      </c>
      <c r="D2988" t="s">
        <v>72</v>
      </c>
      <c r="E2988" t="s">
        <v>172</v>
      </c>
      <c r="F2988" t="s">
        <v>98</v>
      </c>
      <c r="G2988" t="s">
        <v>74</v>
      </c>
      <c r="H2988" t="s">
        <v>93</v>
      </c>
      <c r="I2988" t="s">
        <v>76</v>
      </c>
      <c r="J2988" t="s">
        <v>6453</v>
      </c>
      <c r="K2988">
        <v>20</v>
      </c>
      <c r="L2988" t="s">
        <v>77</v>
      </c>
      <c r="M2988" t="s">
        <v>78</v>
      </c>
      <c r="N2988" t="s">
        <v>6453</v>
      </c>
      <c r="O2988" t="s">
        <v>5964</v>
      </c>
      <c r="P2988" t="s">
        <v>6242</v>
      </c>
      <c r="Q2988" t="s">
        <v>173</v>
      </c>
      <c r="R2988" t="s">
        <v>79</v>
      </c>
      <c r="S2988" t="s">
        <v>40</v>
      </c>
      <c r="T2988" t="s">
        <v>174</v>
      </c>
      <c r="U2988" t="s">
        <v>100</v>
      </c>
      <c r="V2988" t="s">
        <v>80</v>
      </c>
      <c r="W2988">
        <v>81200</v>
      </c>
      <c r="X2988" t="s">
        <v>85</v>
      </c>
      <c r="Y2988">
        <v>20</v>
      </c>
      <c r="Z2988" t="s">
        <v>5965</v>
      </c>
      <c r="AA2988" t="s">
        <v>6243</v>
      </c>
      <c r="AB2988" t="s">
        <v>107</v>
      </c>
      <c r="AC2988" t="s">
        <v>84</v>
      </c>
      <c r="AD2988">
        <f>_xlfn.XLOOKUP(MIS[[#This Row],[TRADING SYMBOL]],[1]Sheet1!$D:$D,[1]Sheet1!$C:$C)</f>
        <v>110.75</v>
      </c>
      <c r="AE2988">
        <f>MIS[[#This Row],[OrderAverageTradedPrice]]*MIS[[#This Row],[OrderQuantity]]</f>
        <v>3733</v>
      </c>
      <c r="AF2988">
        <f>MIS[[#This Row],[LTP]]*MIS[[#This Row],[OrderQuantity]]</f>
        <v>2215</v>
      </c>
      <c r="AG2988">
        <f>IF(MIS[[#This Row],[OrderSide]]="SELL",MIS[[#This Row],[VALUE]]-MIS[[#This Row],[LIVE_VALUE]],MIS[[#This Row],[LIVE_VALUE]]-MIS[[#This Row],[VALUE]])</f>
        <v>-1518</v>
      </c>
      <c r="AH2988" t="str" cm="1">
        <f t="array" ref="AH2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8" t="str">
        <f>MIS[[#This Row],[TRADING SYMBOL]]</f>
        <v>SENSEX2552081200PE</v>
      </c>
      <c r="AJ2988" t="str">
        <f>IF(RIGHT(MIS[[#This Row],[Main/Hedge]],4)="MAIN","MAIN","HEDGE")</f>
        <v>MAIN</v>
      </c>
      <c r="AK2988" t="str" cm="1">
        <f t="array" ref="AK2988">_xlfn._xlws.FILTER(Table4[Column1],ISNUMBER(SEARCH(Table4[Column1],MIS[[#This Row],[OrderUniqueIdentifier]])),"")</f>
        <v>MS</v>
      </c>
    </row>
    <row r="2989" spans="1:37" x14ac:dyDescent="0.25">
      <c r="A2989" t="s">
        <v>179</v>
      </c>
      <c r="B2989" t="s">
        <v>266</v>
      </c>
      <c r="C2989" t="s">
        <v>6517</v>
      </c>
      <c r="D2989" t="s">
        <v>72</v>
      </c>
      <c r="E2989" t="s">
        <v>211</v>
      </c>
      <c r="F2989" t="s">
        <v>98</v>
      </c>
      <c r="G2989" t="s">
        <v>74</v>
      </c>
      <c r="H2989" t="s">
        <v>93</v>
      </c>
      <c r="I2989" t="s">
        <v>76</v>
      </c>
      <c r="J2989" t="s">
        <v>1167</v>
      </c>
      <c r="K2989">
        <v>360</v>
      </c>
      <c r="L2989" t="s">
        <v>77</v>
      </c>
      <c r="M2989" t="s">
        <v>78</v>
      </c>
      <c r="N2989" t="s">
        <v>6518</v>
      </c>
      <c r="O2989" t="s">
        <v>5964</v>
      </c>
      <c r="P2989" t="s">
        <v>6242</v>
      </c>
      <c r="Q2989" t="s">
        <v>213</v>
      </c>
      <c r="R2989" t="s">
        <v>79</v>
      </c>
      <c r="S2989" t="s">
        <v>40</v>
      </c>
      <c r="T2989" t="s">
        <v>214</v>
      </c>
      <c r="U2989" t="s">
        <v>100</v>
      </c>
      <c r="V2989" t="s">
        <v>80</v>
      </c>
      <c r="W2989">
        <v>83400</v>
      </c>
      <c r="X2989" t="s">
        <v>81</v>
      </c>
      <c r="Y2989">
        <v>360</v>
      </c>
      <c r="Z2989" t="s">
        <v>5965</v>
      </c>
      <c r="AA2989" t="s">
        <v>6243</v>
      </c>
      <c r="AB2989" t="s">
        <v>90</v>
      </c>
      <c r="AC2989" t="s">
        <v>84</v>
      </c>
      <c r="AD2989">
        <f>_xlfn.XLOOKUP(MIS[[#This Row],[TRADING SYMBOL]],[1]Sheet1!$D:$D,[1]Sheet1!$C:$C)</f>
        <v>114.3</v>
      </c>
      <c r="AE2989">
        <f>MIS[[#This Row],[OrderAverageTradedPrice]]*MIS[[#This Row],[OrderQuantity]]</f>
        <v>52018.99999999992</v>
      </c>
      <c r="AF2989">
        <f>MIS[[#This Row],[LTP]]*MIS[[#This Row],[OrderQuantity]]</f>
        <v>41148</v>
      </c>
      <c r="AG2989">
        <f>IF(MIS[[#This Row],[OrderSide]]="SELL",MIS[[#This Row],[VALUE]]-MIS[[#This Row],[LIVE_VALUE]],MIS[[#This Row],[LIVE_VALUE]]-MIS[[#This Row],[VALUE]])</f>
        <v>-10870.99999999992</v>
      </c>
      <c r="AH2989" t="str" cm="1">
        <f t="array" ref="AH2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9" t="str">
        <f>MIS[[#This Row],[TRADING SYMBOL]]</f>
        <v>SENSEX2552083400CE</v>
      </c>
      <c r="AJ2989" t="str">
        <f>IF(RIGHT(MIS[[#This Row],[Main/Hedge]],4)="MAIN","MAIN","HEDGE")</f>
        <v>MAIN</v>
      </c>
      <c r="AK2989" t="str" cm="1">
        <f t="array" ref="AK2989">_xlfn._xlws.FILTER(Table4[Column1],ISNUMBER(SEARCH(Table4[Column1],MIS[[#This Row],[OrderUniqueIdentifier]])),"")</f>
        <v>MS</v>
      </c>
    </row>
    <row r="2990" spans="1:37" x14ac:dyDescent="0.25">
      <c r="A2990" t="s">
        <v>179</v>
      </c>
      <c r="B2990" t="s">
        <v>266</v>
      </c>
      <c r="C2990" t="s">
        <v>6519</v>
      </c>
      <c r="D2990" t="s">
        <v>72</v>
      </c>
      <c r="E2990" t="s">
        <v>744</v>
      </c>
      <c r="F2990" t="s">
        <v>98</v>
      </c>
      <c r="G2990" t="s">
        <v>74</v>
      </c>
      <c r="H2990" t="s">
        <v>93</v>
      </c>
      <c r="I2990" t="s">
        <v>76</v>
      </c>
      <c r="J2990" t="s">
        <v>6321</v>
      </c>
      <c r="K2990">
        <v>360</v>
      </c>
      <c r="L2990" t="s">
        <v>77</v>
      </c>
      <c r="M2990" t="s">
        <v>78</v>
      </c>
      <c r="N2990" t="s">
        <v>6520</v>
      </c>
      <c r="O2990" t="s">
        <v>5964</v>
      </c>
      <c r="P2990" t="s">
        <v>6242</v>
      </c>
      <c r="Q2990" t="s">
        <v>747</v>
      </c>
      <c r="R2990" t="s">
        <v>79</v>
      </c>
      <c r="S2990" t="s">
        <v>40</v>
      </c>
      <c r="T2990" t="s">
        <v>748</v>
      </c>
      <c r="U2990" t="s">
        <v>100</v>
      </c>
      <c r="V2990" t="s">
        <v>80</v>
      </c>
      <c r="W2990">
        <v>83500</v>
      </c>
      <c r="X2990" t="s">
        <v>81</v>
      </c>
      <c r="Y2990">
        <v>360</v>
      </c>
      <c r="Z2990" t="s">
        <v>5965</v>
      </c>
      <c r="AA2990" t="s">
        <v>6243</v>
      </c>
      <c r="AB2990" t="s">
        <v>90</v>
      </c>
      <c r="AC2990" t="s">
        <v>84</v>
      </c>
      <c r="AD2990">
        <f>_xlfn.XLOOKUP(MIS[[#This Row],[TRADING SYMBOL]],[1]Sheet1!$D:$D,[1]Sheet1!$C:$C)</f>
        <v>99.8</v>
      </c>
      <c r="AE2990">
        <f>MIS[[#This Row],[OrderAverageTradedPrice]]*MIS[[#This Row],[OrderQuantity]]</f>
        <v>45565.99999999992</v>
      </c>
      <c r="AF2990">
        <f>MIS[[#This Row],[LTP]]*MIS[[#This Row],[OrderQuantity]]</f>
        <v>35928</v>
      </c>
      <c r="AG2990">
        <f>IF(MIS[[#This Row],[OrderSide]]="SELL",MIS[[#This Row],[VALUE]]-MIS[[#This Row],[LIVE_VALUE]],MIS[[#This Row],[LIVE_VALUE]]-MIS[[#This Row],[VALUE]])</f>
        <v>-9637.99999999992</v>
      </c>
      <c r="AH2990" t="str" cm="1">
        <f t="array" ref="AH2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0" t="str">
        <f>MIS[[#This Row],[TRADING SYMBOL]]</f>
        <v>SENSEX2552083500CE</v>
      </c>
      <c r="AJ2990" t="str">
        <f>IF(RIGHT(MIS[[#This Row],[Main/Hedge]],4)="MAIN","MAIN","HEDGE")</f>
        <v>MAIN</v>
      </c>
      <c r="AK2990" t="str" cm="1">
        <f t="array" ref="AK2990">_xlfn._xlws.FILTER(Table4[Column1],ISNUMBER(SEARCH(Table4[Column1],MIS[[#This Row],[OrderUniqueIdentifier]])),"")</f>
        <v>MS</v>
      </c>
    </row>
    <row r="2991" spans="1:37" x14ac:dyDescent="0.25">
      <c r="A2991" t="s">
        <v>179</v>
      </c>
      <c r="B2991" t="s">
        <v>266</v>
      </c>
      <c r="C2991" t="s">
        <v>6521</v>
      </c>
      <c r="D2991" t="s">
        <v>72</v>
      </c>
      <c r="E2991" t="s">
        <v>3226</v>
      </c>
      <c r="F2991" t="s">
        <v>98</v>
      </c>
      <c r="G2991" t="s">
        <v>74</v>
      </c>
      <c r="H2991" t="s">
        <v>93</v>
      </c>
      <c r="I2991" t="s">
        <v>76</v>
      </c>
      <c r="J2991" t="s">
        <v>6522</v>
      </c>
      <c r="K2991">
        <v>360</v>
      </c>
      <c r="L2991" t="s">
        <v>77</v>
      </c>
      <c r="M2991" t="s">
        <v>78</v>
      </c>
      <c r="N2991" t="s">
        <v>6523</v>
      </c>
      <c r="O2991" t="s">
        <v>6242</v>
      </c>
      <c r="P2991" t="s">
        <v>6242</v>
      </c>
      <c r="Q2991" t="s">
        <v>3229</v>
      </c>
      <c r="R2991" t="s">
        <v>79</v>
      </c>
      <c r="S2991" t="s">
        <v>40</v>
      </c>
      <c r="T2991" t="s">
        <v>3230</v>
      </c>
      <c r="U2991" t="s">
        <v>100</v>
      </c>
      <c r="V2991" t="s">
        <v>80</v>
      </c>
      <c r="W2991">
        <v>81300</v>
      </c>
      <c r="X2991" t="s">
        <v>85</v>
      </c>
      <c r="Y2991">
        <v>360</v>
      </c>
      <c r="Z2991" t="s">
        <v>6243</v>
      </c>
      <c r="AA2991" t="s">
        <v>6243</v>
      </c>
      <c r="AB2991" t="s">
        <v>107</v>
      </c>
      <c r="AC2991" t="s">
        <v>84</v>
      </c>
      <c r="AD2991">
        <f>_xlfn.XLOOKUP(MIS[[#This Row],[TRADING SYMBOL]],[1]Sheet1!$D:$D,[1]Sheet1!$C:$C)</f>
        <v>124</v>
      </c>
      <c r="AE2991">
        <f>MIS[[#This Row],[OrderAverageTradedPrice]]*MIS[[#This Row],[OrderQuantity]]</f>
        <v>73492.999999999927</v>
      </c>
      <c r="AF2991">
        <f>MIS[[#This Row],[LTP]]*MIS[[#This Row],[OrderQuantity]]</f>
        <v>44640</v>
      </c>
      <c r="AG2991">
        <f>IF(MIS[[#This Row],[OrderSide]]="SELL",MIS[[#This Row],[VALUE]]-MIS[[#This Row],[LIVE_VALUE]],MIS[[#This Row],[LIVE_VALUE]]-MIS[[#This Row],[VALUE]])</f>
        <v>-28852.999999999927</v>
      </c>
      <c r="AH2991" t="str" cm="1">
        <f t="array" ref="AH2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1" t="str">
        <f>MIS[[#This Row],[TRADING SYMBOL]]</f>
        <v>SENSEX2552081300PE</v>
      </c>
      <c r="AJ2991" t="str">
        <f>IF(RIGHT(MIS[[#This Row],[Main/Hedge]],4)="MAIN","MAIN","HEDGE")</f>
        <v>MAIN</v>
      </c>
      <c r="AK2991" t="str" cm="1">
        <f t="array" ref="AK2991">_xlfn._xlws.FILTER(Table4[Column1],ISNUMBER(SEARCH(Table4[Column1],MIS[[#This Row],[OrderUniqueIdentifier]])),"")</f>
        <v>MS</v>
      </c>
    </row>
    <row r="2992" spans="1:37" x14ac:dyDescent="0.25">
      <c r="A2992" t="s">
        <v>179</v>
      </c>
      <c r="B2992" t="s">
        <v>266</v>
      </c>
      <c r="C2992" t="s">
        <v>6524</v>
      </c>
      <c r="D2992" t="s">
        <v>72</v>
      </c>
      <c r="E2992" t="s">
        <v>120</v>
      </c>
      <c r="F2992" t="s">
        <v>98</v>
      </c>
      <c r="G2992" t="s">
        <v>74</v>
      </c>
      <c r="H2992" t="s">
        <v>93</v>
      </c>
      <c r="I2992" t="s">
        <v>76</v>
      </c>
      <c r="J2992" t="s">
        <v>6250</v>
      </c>
      <c r="K2992">
        <v>360</v>
      </c>
      <c r="L2992" t="s">
        <v>77</v>
      </c>
      <c r="M2992" t="s">
        <v>78</v>
      </c>
      <c r="N2992" t="s">
        <v>6525</v>
      </c>
      <c r="O2992" t="s">
        <v>6242</v>
      </c>
      <c r="P2992" t="s">
        <v>6242</v>
      </c>
      <c r="Q2992" t="s">
        <v>121</v>
      </c>
      <c r="R2992" t="s">
        <v>79</v>
      </c>
      <c r="S2992" t="s">
        <v>40</v>
      </c>
      <c r="T2992" t="s">
        <v>122</v>
      </c>
      <c r="U2992" t="s">
        <v>100</v>
      </c>
      <c r="V2992" t="s">
        <v>80</v>
      </c>
      <c r="W2992">
        <v>81100</v>
      </c>
      <c r="X2992" t="s">
        <v>85</v>
      </c>
      <c r="Y2992">
        <v>360</v>
      </c>
      <c r="Z2992" t="s">
        <v>6243</v>
      </c>
      <c r="AA2992" t="s">
        <v>6243</v>
      </c>
      <c r="AB2992" t="s">
        <v>107</v>
      </c>
      <c r="AC2992" t="s">
        <v>84</v>
      </c>
      <c r="AD2992">
        <f>_xlfn.XLOOKUP(MIS[[#This Row],[TRADING SYMBOL]],[1]Sheet1!$D:$D,[1]Sheet1!$C:$C)</f>
        <v>100.2</v>
      </c>
      <c r="AE2992">
        <f>MIS[[#This Row],[OrderAverageTradedPrice]]*MIS[[#This Row],[OrderQuantity]]</f>
        <v>61058.999999999884</v>
      </c>
      <c r="AF2992">
        <f>MIS[[#This Row],[LTP]]*MIS[[#This Row],[OrderQuantity]]</f>
        <v>36072</v>
      </c>
      <c r="AG2992">
        <f>IF(MIS[[#This Row],[OrderSide]]="SELL",MIS[[#This Row],[VALUE]]-MIS[[#This Row],[LIVE_VALUE]],MIS[[#This Row],[LIVE_VALUE]]-MIS[[#This Row],[VALUE]])</f>
        <v>-24986.999999999884</v>
      </c>
      <c r="AH2992" t="str" cm="1">
        <f t="array" ref="AH2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2" t="str">
        <f>MIS[[#This Row],[TRADING SYMBOL]]</f>
        <v>SENSEX2552081100PE</v>
      </c>
      <c r="AJ2992" t="str">
        <f>IF(RIGHT(MIS[[#This Row],[Main/Hedge]],4)="MAIN","MAIN","HEDGE")</f>
        <v>MAIN</v>
      </c>
      <c r="AK2992" t="str" cm="1">
        <f t="array" ref="AK2992">_xlfn._xlws.FILTER(Table4[Column1],ISNUMBER(SEARCH(Table4[Column1],MIS[[#This Row],[OrderUniqueIdentifier]])),"")</f>
        <v>MS</v>
      </c>
    </row>
    <row r="2993" spans="1:37" x14ac:dyDescent="0.25">
      <c r="A2993" t="s">
        <v>179</v>
      </c>
      <c r="B2993" t="s">
        <v>1446</v>
      </c>
      <c r="C2993" t="s">
        <v>6251</v>
      </c>
      <c r="D2993" t="s">
        <v>72</v>
      </c>
      <c r="E2993" t="s">
        <v>172</v>
      </c>
      <c r="F2993" t="s">
        <v>98</v>
      </c>
      <c r="G2993" t="s">
        <v>74</v>
      </c>
      <c r="H2993" t="s">
        <v>93</v>
      </c>
      <c r="I2993" t="s">
        <v>76</v>
      </c>
      <c r="J2993" t="s">
        <v>6252</v>
      </c>
      <c r="K2993">
        <v>120</v>
      </c>
      <c r="L2993" t="s">
        <v>77</v>
      </c>
      <c r="M2993" t="s">
        <v>78</v>
      </c>
      <c r="N2993" t="s">
        <v>6253</v>
      </c>
      <c r="O2993" t="s">
        <v>6242</v>
      </c>
      <c r="P2993" t="s">
        <v>6254</v>
      </c>
      <c r="Q2993" t="s">
        <v>173</v>
      </c>
      <c r="R2993" t="s">
        <v>79</v>
      </c>
      <c r="S2993" t="s">
        <v>40</v>
      </c>
      <c r="T2993" t="s">
        <v>174</v>
      </c>
      <c r="U2993" t="s">
        <v>100</v>
      </c>
      <c r="V2993" t="s">
        <v>80</v>
      </c>
      <c r="W2993">
        <v>81200</v>
      </c>
      <c r="X2993" t="s">
        <v>85</v>
      </c>
      <c r="Y2993">
        <v>120</v>
      </c>
      <c r="Z2993" t="s">
        <v>6243</v>
      </c>
      <c r="AA2993" t="s">
        <v>6255</v>
      </c>
      <c r="AB2993" t="s">
        <v>107</v>
      </c>
      <c r="AC2993" t="s">
        <v>84</v>
      </c>
      <c r="AD2993">
        <f>_xlfn.XLOOKUP(MIS[[#This Row],[TRADING SYMBOL]],[1]Sheet1!$D:$D,[1]Sheet1!$C:$C)</f>
        <v>110.75</v>
      </c>
      <c r="AE2993">
        <f>MIS[[#This Row],[OrderAverageTradedPrice]]*MIS[[#This Row],[OrderQuantity]]</f>
        <v>22308.99999999996</v>
      </c>
      <c r="AF2993">
        <f>MIS[[#This Row],[LTP]]*MIS[[#This Row],[OrderQuantity]]</f>
        <v>13290</v>
      </c>
      <c r="AG2993">
        <f>IF(MIS[[#This Row],[OrderSide]]="SELL",MIS[[#This Row],[VALUE]]-MIS[[#This Row],[LIVE_VALUE]],MIS[[#This Row],[LIVE_VALUE]]-MIS[[#This Row],[VALUE]])</f>
        <v>-9018.99999999996</v>
      </c>
      <c r="AH2993" t="str" cm="1">
        <f t="array" ref="AH2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3" t="str">
        <f>MIS[[#This Row],[TRADING SYMBOL]]</f>
        <v>SENSEX2552081200PE</v>
      </c>
      <c r="AJ2993" t="str">
        <f>IF(RIGHT(MIS[[#This Row],[Main/Hedge]],4)="MAIN","MAIN","HEDGE")</f>
        <v>MAIN</v>
      </c>
      <c r="AK2993" t="str" cm="1">
        <f t="array" ref="AK2993">_xlfn._xlws.FILTER(Table4[Column1],ISNUMBER(SEARCH(Table4[Column1],MIS[[#This Row],[OrderUniqueIdentifier]])),"")</f>
        <v>MS</v>
      </c>
    </row>
    <row r="2994" spans="1:37" x14ac:dyDescent="0.25">
      <c r="A2994" t="s">
        <v>179</v>
      </c>
      <c r="B2994" t="s">
        <v>266</v>
      </c>
      <c r="C2994" t="s">
        <v>6526</v>
      </c>
      <c r="D2994" t="s">
        <v>72</v>
      </c>
      <c r="E2994" t="s">
        <v>172</v>
      </c>
      <c r="F2994" t="s">
        <v>98</v>
      </c>
      <c r="G2994" t="s">
        <v>74</v>
      </c>
      <c r="H2994" t="s">
        <v>93</v>
      </c>
      <c r="I2994" t="s">
        <v>76</v>
      </c>
      <c r="J2994" t="s">
        <v>6527</v>
      </c>
      <c r="K2994">
        <v>360</v>
      </c>
      <c r="L2994" t="s">
        <v>77</v>
      </c>
      <c r="M2994" t="s">
        <v>78</v>
      </c>
      <c r="N2994" t="s">
        <v>6253</v>
      </c>
      <c r="O2994" t="s">
        <v>6242</v>
      </c>
      <c r="P2994" t="s">
        <v>6254</v>
      </c>
      <c r="Q2994" t="s">
        <v>173</v>
      </c>
      <c r="R2994" t="s">
        <v>79</v>
      </c>
      <c r="S2994" t="s">
        <v>40</v>
      </c>
      <c r="T2994" t="s">
        <v>174</v>
      </c>
      <c r="U2994" t="s">
        <v>100</v>
      </c>
      <c r="V2994" t="s">
        <v>80</v>
      </c>
      <c r="W2994">
        <v>81200</v>
      </c>
      <c r="X2994" t="s">
        <v>85</v>
      </c>
      <c r="Y2994">
        <v>360</v>
      </c>
      <c r="Z2994" t="s">
        <v>6243</v>
      </c>
      <c r="AA2994" t="s">
        <v>6255</v>
      </c>
      <c r="AB2994" t="s">
        <v>107</v>
      </c>
      <c r="AC2994" t="s">
        <v>84</v>
      </c>
      <c r="AD2994">
        <f>_xlfn.XLOOKUP(MIS[[#This Row],[TRADING SYMBOL]],[1]Sheet1!$D:$D,[1]Sheet1!$C:$C)</f>
        <v>110.75</v>
      </c>
      <c r="AE2994">
        <f>MIS[[#This Row],[OrderAverageTradedPrice]]*MIS[[#This Row],[OrderQuantity]]</f>
        <v>66926.999999999884</v>
      </c>
      <c r="AF2994">
        <f>MIS[[#This Row],[LTP]]*MIS[[#This Row],[OrderQuantity]]</f>
        <v>39870</v>
      </c>
      <c r="AG2994">
        <f>IF(MIS[[#This Row],[OrderSide]]="SELL",MIS[[#This Row],[VALUE]]-MIS[[#This Row],[LIVE_VALUE]],MIS[[#This Row],[LIVE_VALUE]]-MIS[[#This Row],[VALUE]])</f>
        <v>-27056.999999999884</v>
      </c>
      <c r="AH2994" t="str" cm="1">
        <f t="array" ref="AH2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4" t="str">
        <f>MIS[[#This Row],[TRADING SYMBOL]]</f>
        <v>SENSEX2552081200PE</v>
      </c>
      <c r="AJ2994" t="str">
        <f>IF(RIGHT(MIS[[#This Row],[Main/Hedge]],4)="MAIN","MAIN","HEDGE")</f>
        <v>MAIN</v>
      </c>
      <c r="AK2994" t="str" cm="1">
        <f t="array" ref="AK2994">_xlfn._xlws.FILTER(Table4[Column1],ISNUMBER(SEARCH(Table4[Column1],MIS[[#This Row],[OrderUniqueIdentifier]])),"")</f>
        <v>MS</v>
      </c>
    </row>
    <row r="2995" spans="1:37" x14ac:dyDescent="0.25">
      <c r="A2995" t="s">
        <v>1333</v>
      </c>
      <c r="B2995" t="s">
        <v>1334</v>
      </c>
      <c r="C2995" t="s">
        <v>5909</v>
      </c>
      <c r="D2995" t="s">
        <v>72</v>
      </c>
      <c r="E2995" t="s">
        <v>1336</v>
      </c>
      <c r="F2995" t="s">
        <v>73</v>
      </c>
      <c r="G2995" t="s">
        <v>74</v>
      </c>
      <c r="H2995" t="s">
        <v>75</v>
      </c>
      <c r="I2995" t="s">
        <v>76</v>
      </c>
      <c r="J2995" t="s">
        <v>77</v>
      </c>
      <c r="K2995">
        <v>225</v>
      </c>
      <c r="L2995" t="s">
        <v>77</v>
      </c>
      <c r="M2995" t="s">
        <v>78</v>
      </c>
      <c r="N2995" t="s">
        <v>5910</v>
      </c>
      <c r="O2995" t="s">
        <v>5911</v>
      </c>
      <c r="P2995" t="s">
        <v>5911</v>
      </c>
      <c r="Q2995" t="s">
        <v>1338</v>
      </c>
      <c r="R2995" t="s">
        <v>79</v>
      </c>
      <c r="S2995" t="s">
        <v>301</v>
      </c>
      <c r="T2995" t="s">
        <v>1339</v>
      </c>
      <c r="U2995" t="s">
        <v>43</v>
      </c>
      <c r="V2995" t="s">
        <v>80</v>
      </c>
      <c r="W2995">
        <v>25500</v>
      </c>
      <c r="X2995" t="s">
        <v>81</v>
      </c>
      <c r="Y2995">
        <v>225</v>
      </c>
      <c r="Z2995" t="s">
        <v>235</v>
      </c>
      <c r="AA2995" t="s">
        <v>235</v>
      </c>
      <c r="AB2995" t="s">
        <v>83</v>
      </c>
      <c r="AC2995" t="s">
        <v>84</v>
      </c>
      <c r="AD2995">
        <f>_xlfn.XLOOKUP(MIS[[#This Row],[TRADING SYMBOL]],[1]Sheet1!$D:$D,[1]Sheet1!$C:$C)</f>
        <v>36.85</v>
      </c>
      <c r="AE2995">
        <f>MIS[[#This Row],[OrderAverageTradedPrice]]*MIS[[#This Row],[OrderQuantity]]</f>
        <v>9663.75</v>
      </c>
      <c r="AF2995">
        <f>MIS[[#This Row],[LTP]]*MIS[[#This Row],[OrderQuantity]]</f>
        <v>8291.25</v>
      </c>
      <c r="AG2995">
        <f>IF(MIS[[#This Row],[OrderSide]]="SELL",MIS[[#This Row],[VALUE]]-MIS[[#This Row],[LIVE_VALUE]],MIS[[#This Row],[LIVE_VALUE]]-MIS[[#This Row],[VALUE]])</f>
        <v>-1372.5</v>
      </c>
      <c r="AH2995" t="str" cm="1">
        <f t="array" ref="AH2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5" t="str">
        <f>MIS[[#This Row],[TRADING SYMBOL]]</f>
        <v>NIFTY2552225500CE</v>
      </c>
      <c r="AJ2995" t="str">
        <f>IF(RIGHT(MIS[[#This Row],[Main/Hedge]],4)="MAIN","MAIN","HEDGE")</f>
        <v>HEDGE</v>
      </c>
      <c r="AK2995" t="str" cm="1">
        <f t="array" ref="AK2995">_xlfn._xlws.FILTER(Table4[Column1],ISNUMBER(SEARCH(Table4[Column1],MIS[[#This Row],[OrderUniqueIdentifier]])),"")</f>
        <v>NOTREND</v>
      </c>
    </row>
    <row r="2996" spans="1:37" x14ac:dyDescent="0.25">
      <c r="A2996" t="s">
        <v>1333</v>
      </c>
      <c r="B2996" t="s">
        <v>1334</v>
      </c>
      <c r="C2996" t="s">
        <v>5966</v>
      </c>
      <c r="D2996" t="s">
        <v>72</v>
      </c>
      <c r="E2996" t="s">
        <v>1979</v>
      </c>
      <c r="F2996" t="s">
        <v>98</v>
      </c>
      <c r="G2996" t="s">
        <v>74</v>
      </c>
      <c r="H2996" t="s">
        <v>93</v>
      </c>
      <c r="I2996" t="s">
        <v>76</v>
      </c>
      <c r="J2996" t="s">
        <v>391</v>
      </c>
      <c r="K2996">
        <v>80</v>
      </c>
      <c r="L2996" t="s">
        <v>77</v>
      </c>
      <c r="M2996" t="s">
        <v>78</v>
      </c>
      <c r="N2996" t="s">
        <v>5967</v>
      </c>
      <c r="O2996" t="s">
        <v>5968</v>
      </c>
      <c r="P2996" t="s">
        <v>5911</v>
      </c>
      <c r="Q2996" t="s">
        <v>1980</v>
      </c>
      <c r="R2996" t="s">
        <v>79</v>
      </c>
      <c r="S2996" t="s">
        <v>352</v>
      </c>
      <c r="T2996" t="s">
        <v>1981</v>
      </c>
      <c r="U2996" t="s">
        <v>100</v>
      </c>
      <c r="V2996" t="s">
        <v>80</v>
      </c>
      <c r="W2996">
        <v>83800</v>
      </c>
      <c r="X2996" t="s">
        <v>81</v>
      </c>
      <c r="Y2996">
        <v>80</v>
      </c>
      <c r="Z2996" t="s">
        <v>355</v>
      </c>
      <c r="AA2996" t="s">
        <v>235</v>
      </c>
      <c r="AB2996" t="s">
        <v>83</v>
      </c>
      <c r="AC2996" t="s">
        <v>84</v>
      </c>
      <c r="AD2996">
        <f>_xlfn.XLOOKUP(MIS[[#This Row],[TRADING SYMBOL]],[1]Sheet1!$D:$D,[1]Sheet1!$C:$C)</f>
        <v>67</v>
      </c>
      <c r="AE2996">
        <f>MIS[[#This Row],[OrderAverageTradedPrice]]*MIS[[#This Row],[OrderQuantity]]</f>
        <v>6913</v>
      </c>
      <c r="AF2996">
        <f>MIS[[#This Row],[LTP]]*MIS[[#This Row],[OrderQuantity]]</f>
        <v>5360</v>
      </c>
      <c r="AG2996">
        <f>IF(MIS[[#This Row],[OrderSide]]="SELL",MIS[[#This Row],[VALUE]]-MIS[[#This Row],[LIVE_VALUE]],MIS[[#This Row],[LIVE_VALUE]]-MIS[[#This Row],[VALUE]])</f>
        <v>-1553</v>
      </c>
      <c r="AH2996" t="str" cm="1">
        <f t="array" ref="AH2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6" t="str">
        <f>MIS[[#This Row],[TRADING SYMBOL]]</f>
        <v>SENSEX2552083800CE</v>
      </c>
      <c r="AJ2996" t="str">
        <f>IF(RIGHT(MIS[[#This Row],[Main/Hedge]],4)="MAIN","MAIN","HEDGE")</f>
        <v>HEDGE</v>
      </c>
      <c r="AK2996" t="str" cm="1">
        <f t="array" ref="AK2996">_xlfn._xlws.FILTER(Table4[Column1],ISNUMBER(SEARCH(Table4[Column1],MIS[[#This Row],[OrderUniqueIdentifier]])),"")</f>
        <v>NOTREND</v>
      </c>
    </row>
    <row r="2997" spans="1:37" x14ac:dyDescent="0.25">
      <c r="A2997" t="s">
        <v>71</v>
      </c>
      <c r="B2997" t="s">
        <v>724</v>
      </c>
      <c r="C2997" t="s">
        <v>3944</v>
      </c>
      <c r="D2997" t="s">
        <v>72</v>
      </c>
      <c r="E2997" t="s">
        <v>456</v>
      </c>
      <c r="F2997" t="s">
        <v>73</v>
      </c>
      <c r="G2997" t="s">
        <v>74</v>
      </c>
      <c r="H2997" t="s">
        <v>75</v>
      </c>
      <c r="I2997" t="s">
        <v>76</v>
      </c>
      <c r="J2997" t="s">
        <v>77</v>
      </c>
      <c r="K2997">
        <v>450</v>
      </c>
      <c r="L2997" t="s">
        <v>77</v>
      </c>
      <c r="M2997" t="s">
        <v>78</v>
      </c>
      <c r="N2997" t="s">
        <v>333</v>
      </c>
      <c r="O2997" t="s">
        <v>3945</v>
      </c>
      <c r="P2997" t="s">
        <v>3945</v>
      </c>
      <c r="Q2997" t="s">
        <v>458</v>
      </c>
      <c r="R2997" t="s">
        <v>79</v>
      </c>
      <c r="S2997" t="s">
        <v>3946</v>
      </c>
      <c r="T2997" t="s">
        <v>459</v>
      </c>
      <c r="U2997" t="s">
        <v>43</v>
      </c>
      <c r="V2997" t="s">
        <v>80</v>
      </c>
      <c r="W2997">
        <v>26300</v>
      </c>
      <c r="X2997" t="s">
        <v>81</v>
      </c>
      <c r="Y2997">
        <v>450</v>
      </c>
      <c r="Z2997" t="s">
        <v>3947</v>
      </c>
      <c r="AA2997" t="s">
        <v>3947</v>
      </c>
      <c r="AB2997" t="s">
        <v>83</v>
      </c>
      <c r="AC2997" t="s">
        <v>84</v>
      </c>
      <c r="AD2997">
        <f>_xlfn.XLOOKUP(MIS[[#This Row],[TRADING SYMBOL]],[1]Sheet1!$D:$D,[1]Sheet1!$C:$C)</f>
        <v>3.7</v>
      </c>
      <c r="AE2997">
        <f>MIS[[#This Row],[OrderAverageTradedPrice]]*MIS[[#This Row],[OrderQuantity]]</f>
        <v>1620</v>
      </c>
      <c r="AF2997">
        <f>MIS[[#This Row],[LTP]]*MIS[[#This Row],[OrderQuantity]]</f>
        <v>1665</v>
      </c>
      <c r="AG2997">
        <f>IF(MIS[[#This Row],[OrderSide]]="SELL",MIS[[#This Row],[VALUE]]-MIS[[#This Row],[LIVE_VALUE]],MIS[[#This Row],[LIVE_VALUE]]-MIS[[#This Row],[VALUE]])</f>
        <v>45</v>
      </c>
      <c r="AH2997" t="str" cm="1">
        <f t="array" ref="AH2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7" t="str">
        <f>MIS[[#This Row],[TRADING SYMBOL]]</f>
        <v>NIFTY2552226300CE</v>
      </c>
      <c r="AJ2997" t="str">
        <f>IF(RIGHT(MIS[[#This Row],[Main/Hedge]],4)="MAIN","MAIN","HEDGE")</f>
        <v>HEDGE</v>
      </c>
      <c r="AK2997" t="str" cm="1">
        <f t="array" ref="AK2997">_xlfn._xlws.FILTER(Table4[Column1],ISNUMBER(SEARCH(Table4[Column1],MIS[[#This Row],[OrderUniqueIdentifier]])),"")</f>
        <v>NOTREND</v>
      </c>
    </row>
    <row r="2998" spans="1:37" x14ac:dyDescent="0.25">
      <c r="A2998" t="s">
        <v>71</v>
      </c>
      <c r="B2998" t="s">
        <v>724</v>
      </c>
      <c r="C2998" t="s">
        <v>3996</v>
      </c>
      <c r="D2998" t="s">
        <v>72</v>
      </c>
      <c r="E2998" t="s">
        <v>248</v>
      </c>
      <c r="F2998" t="s">
        <v>98</v>
      </c>
      <c r="G2998" t="s">
        <v>74</v>
      </c>
      <c r="H2998" t="s">
        <v>75</v>
      </c>
      <c r="I2998" t="s">
        <v>76</v>
      </c>
      <c r="J2998" t="s">
        <v>77</v>
      </c>
      <c r="K2998">
        <v>140</v>
      </c>
      <c r="L2998" t="s">
        <v>77</v>
      </c>
      <c r="M2998" t="s">
        <v>78</v>
      </c>
      <c r="N2998" t="s">
        <v>3997</v>
      </c>
      <c r="O2998" t="s">
        <v>3945</v>
      </c>
      <c r="P2998" t="s">
        <v>3945</v>
      </c>
      <c r="Q2998" t="s">
        <v>250</v>
      </c>
      <c r="R2998" t="s">
        <v>79</v>
      </c>
      <c r="S2998" t="s">
        <v>3998</v>
      </c>
      <c r="T2998" t="s">
        <v>251</v>
      </c>
      <c r="U2998" t="s">
        <v>100</v>
      </c>
      <c r="V2998" t="s">
        <v>80</v>
      </c>
      <c r="W2998">
        <v>84800</v>
      </c>
      <c r="X2998" t="s">
        <v>81</v>
      </c>
      <c r="Y2998">
        <v>140</v>
      </c>
      <c r="Z2998" t="s">
        <v>3947</v>
      </c>
      <c r="AA2998" t="s">
        <v>3947</v>
      </c>
      <c r="AB2998" t="s">
        <v>83</v>
      </c>
      <c r="AC2998" t="s">
        <v>84</v>
      </c>
      <c r="AD2998">
        <f>_xlfn.XLOOKUP(MIS[[#This Row],[TRADING SYMBOL]],[1]Sheet1!$D:$D,[1]Sheet1!$C:$C)</f>
        <v>17.55</v>
      </c>
      <c r="AE2998">
        <f>MIS[[#This Row],[OrderAverageTradedPrice]]*MIS[[#This Row],[OrderQuantity]]</f>
        <v>3346.9999999999923</v>
      </c>
      <c r="AF2998">
        <f>MIS[[#This Row],[LTP]]*MIS[[#This Row],[OrderQuantity]]</f>
        <v>2457</v>
      </c>
      <c r="AG2998">
        <f>IF(MIS[[#This Row],[OrderSide]]="SELL",MIS[[#This Row],[VALUE]]-MIS[[#This Row],[LIVE_VALUE]],MIS[[#This Row],[LIVE_VALUE]]-MIS[[#This Row],[VALUE]])</f>
        <v>-889.99999999999227</v>
      </c>
      <c r="AH2998" t="str" cm="1">
        <f t="array" ref="AH2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8" t="str">
        <f>MIS[[#This Row],[TRADING SYMBOL]]</f>
        <v>SENSEX2552084800CE</v>
      </c>
      <c r="AJ2998" t="str">
        <f>IF(RIGHT(MIS[[#This Row],[Main/Hedge]],4)="MAIN","MAIN","HEDGE")</f>
        <v>HEDGE</v>
      </c>
      <c r="AK2998" t="str" cm="1">
        <f t="array" ref="AK2998">_xlfn._xlws.FILTER(Table4[Column1],ISNUMBER(SEARCH(Table4[Column1],MIS[[#This Row],[OrderUniqueIdentifier]])),"")</f>
        <v>NOTREND</v>
      </c>
    </row>
    <row r="2999" spans="1:37" x14ac:dyDescent="0.25">
      <c r="A2999" t="s">
        <v>71</v>
      </c>
      <c r="B2999" t="s">
        <v>724</v>
      </c>
      <c r="C2999" t="s">
        <v>3948</v>
      </c>
      <c r="D2999" t="s">
        <v>72</v>
      </c>
      <c r="E2999" t="s">
        <v>461</v>
      </c>
      <c r="F2999" t="s">
        <v>73</v>
      </c>
      <c r="G2999" t="s">
        <v>74</v>
      </c>
      <c r="H2999" t="s">
        <v>75</v>
      </c>
      <c r="I2999" t="s">
        <v>76</v>
      </c>
      <c r="J2999" t="s">
        <v>77</v>
      </c>
      <c r="K2999">
        <v>450</v>
      </c>
      <c r="L2999" t="s">
        <v>77</v>
      </c>
      <c r="M2999" t="s">
        <v>78</v>
      </c>
      <c r="N2999" t="s">
        <v>3294</v>
      </c>
      <c r="O2999" t="s">
        <v>3949</v>
      </c>
      <c r="P2999" t="s">
        <v>3949</v>
      </c>
      <c r="Q2999" t="s">
        <v>462</v>
      </c>
      <c r="R2999" t="s">
        <v>79</v>
      </c>
      <c r="S2999" t="s">
        <v>3946</v>
      </c>
      <c r="T2999" t="s">
        <v>463</v>
      </c>
      <c r="U2999" t="s">
        <v>43</v>
      </c>
      <c r="V2999" t="s">
        <v>80</v>
      </c>
      <c r="W2999">
        <v>23700</v>
      </c>
      <c r="X2999" t="s">
        <v>85</v>
      </c>
      <c r="Y2999">
        <v>450</v>
      </c>
      <c r="Z2999" t="s">
        <v>3950</v>
      </c>
      <c r="AA2999" t="s">
        <v>3950</v>
      </c>
      <c r="AB2999" t="s">
        <v>87</v>
      </c>
      <c r="AC2999" t="s">
        <v>84</v>
      </c>
      <c r="AD2999">
        <f>_xlfn.XLOOKUP(MIS[[#This Row],[TRADING SYMBOL]],[1]Sheet1!$D:$D,[1]Sheet1!$C:$C)</f>
        <v>7.6</v>
      </c>
      <c r="AE2999">
        <f>MIS[[#This Row],[OrderAverageTradedPrice]]*MIS[[#This Row],[OrderQuantity]]</f>
        <v>4882.5</v>
      </c>
      <c r="AF2999">
        <f>MIS[[#This Row],[LTP]]*MIS[[#This Row],[OrderQuantity]]</f>
        <v>3420</v>
      </c>
      <c r="AG2999">
        <f>IF(MIS[[#This Row],[OrderSide]]="SELL",MIS[[#This Row],[VALUE]]-MIS[[#This Row],[LIVE_VALUE]],MIS[[#This Row],[LIVE_VALUE]]-MIS[[#This Row],[VALUE]])</f>
        <v>-1462.5</v>
      </c>
      <c r="AH2999" t="str" cm="1">
        <f t="array" ref="AH2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9" t="str">
        <f>MIS[[#This Row],[TRADING SYMBOL]]</f>
        <v>NIFTY2552223700PE</v>
      </c>
      <c r="AJ2999" t="str">
        <f>IF(RIGHT(MIS[[#This Row],[Main/Hedge]],4)="MAIN","MAIN","HEDGE")</f>
        <v>HEDGE</v>
      </c>
      <c r="AK2999" t="str" cm="1">
        <f t="array" ref="AK2999">_xlfn._xlws.FILTER(Table4[Column1],ISNUMBER(SEARCH(Table4[Column1],MIS[[#This Row],[OrderUniqueIdentifier]])),"")</f>
        <v>NOTREND</v>
      </c>
    </row>
    <row r="3000" spans="1:37" x14ac:dyDescent="0.25">
      <c r="A3000" t="s">
        <v>1333</v>
      </c>
      <c r="B3000" t="s">
        <v>1334</v>
      </c>
      <c r="C3000" t="s">
        <v>5969</v>
      </c>
      <c r="D3000" t="s">
        <v>72</v>
      </c>
      <c r="E3000" t="s">
        <v>175</v>
      </c>
      <c r="F3000" t="s">
        <v>98</v>
      </c>
      <c r="G3000" t="s">
        <v>74</v>
      </c>
      <c r="H3000" t="s">
        <v>93</v>
      </c>
      <c r="I3000" t="s">
        <v>76</v>
      </c>
      <c r="J3000" t="s">
        <v>392</v>
      </c>
      <c r="K3000">
        <v>80</v>
      </c>
      <c r="L3000" t="s">
        <v>77</v>
      </c>
      <c r="M3000" t="s">
        <v>78</v>
      </c>
      <c r="N3000" t="s">
        <v>392</v>
      </c>
      <c r="O3000" t="s">
        <v>5970</v>
      </c>
      <c r="P3000" t="s">
        <v>3949</v>
      </c>
      <c r="Q3000" t="s">
        <v>176</v>
      </c>
      <c r="R3000" t="s">
        <v>79</v>
      </c>
      <c r="S3000" t="s">
        <v>352</v>
      </c>
      <c r="T3000" t="s">
        <v>177</v>
      </c>
      <c r="U3000" t="s">
        <v>100</v>
      </c>
      <c r="V3000" t="s">
        <v>80</v>
      </c>
      <c r="W3000">
        <v>80800</v>
      </c>
      <c r="X3000" t="s">
        <v>85</v>
      </c>
      <c r="Y3000">
        <v>80</v>
      </c>
      <c r="Z3000" t="s">
        <v>236</v>
      </c>
      <c r="AA3000" t="s">
        <v>3950</v>
      </c>
      <c r="AB3000" t="s">
        <v>87</v>
      </c>
      <c r="AC3000" t="s">
        <v>84</v>
      </c>
      <c r="AD3000">
        <f>_xlfn.XLOOKUP(MIS[[#This Row],[TRADING SYMBOL]],[1]Sheet1!$D:$D,[1]Sheet1!$C:$C)</f>
        <v>73.349999999999994</v>
      </c>
      <c r="AE3000">
        <f>MIS[[#This Row],[OrderAverageTradedPrice]]*MIS[[#This Row],[OrderQuantity]]</f>
        <v>9128</v>
      </c>
      <c r="AF3000">
        <f>MIS[[#This Row],[LTP]]*MIS[[#This Row],[OrderQuantity]]</f>
        <v>5868</v>
      </c>
      <c r="AG3000">
        <f>IF(MIS[[#This Row],[OrderSide]]="SELL",MIS[[#This Row],[VALUE]]-MIS[[#This Row],[LIVE_VALUE]],MIS[[#This Row],[LIVE_VALUE]]-MIS[[#This Row],[VALUE]])</f>
        <v>-3260</v>
      </c>
      <c r="AH3000" t="str" cm="1">
        <f t="array" ref="AH3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0" t="str">
        <f>MIS[[#This Row],[TRADING SYMBOL]]</f>
        <v>SENSEX2552080800PE</v>
      </c>
      <c r="AJ3000" t="str">
        <f>IF(RIGHT(MIS[[#This Row],[Main/Hedge]],4)="MAIN","MAIN","HEDGE")</f>
        <v>HEDGE</v>
      </c>
      <c r="AK3000" t="str" cm="1">
        <f t="array" ref="AK3000">_xlfn._xlws.FILTER(Table4[Column1],ISNUMBER(SEARCH(Table4[Column1],MIS[[#This Row],[OrderUniqueIdentifier]])),"")</f>
        <v>NOTREND</v>
      </c>
    </row>
    <row r="3001" spans="1:37" x14ac:dyDescent="0.25">
      <c r="A3001" t="s">
        <v>71</v>
      </c>
      <c r="B3001" t="s">
        <v>724</v>
      </c>
      <c r="C3001" t="s">
        <v>3999</v>
      </c>
      <c r="D3001" t="s">
        <v>72</v>
      </c>
      <c r="E3001" t="s">
        <v>1717</v>
      </c>
      <c r="F3001" t="s">
        <v>98</v>
      </c>
      <c r="G3001" t="s">
        <v>74</v>
      </c>
      <c r="H3001" t="s">
        <v>75</v>
      </c>
      <c r="I3001" t="s">
        <v>76</v>
      </c>
      <c r="J3001" t="s">
        <v>77</v>
      </c>
      <c r="K3001">
        <v>140</v>
      </c>
      <c r="L3001" t="s">
        <v>77</v>
      </c>
      <c r="M3001" t="s">
        <v>78</v>
      </c>
      <c r="N3001" t="s">
        <v>220</v>
      </c>
      <c r="O3001" t="s">
        <v>3949</v>
      </c>
      <c r="P3001" t="s">
        <v>4000</v>
      </c>
      <c r="Q3001" t="s">
        <v>1720</v>
      </c>
      <c r="R3001" t="s">
        <v>79</v>
      </c>
      <c r="S3001" t="s">
        <v>3998</v>
      </c>
      <c r="T3001" t="s">
        <v>1721</v>
      </c>
      <c r="U3001" t="s">
        <v>100</v>
      </c>
      <c r="V3001" t="s">
        <v>80</v>
      </c>
      <c r="W3001">
        <v>79800</v>
      </c>
      <c r="X3001" t="s">
        <v>85</v>
      </c>
      <c r="Y3001">
        <v>140</v>
      </c>
      <c r="Z3001" t="s">
        <v>3950</v>
      </c>
      <c r="AA3001" t="s">
        <v>4001</v>
      </c>
      <c r="AB3001" t="s">
        <v>87</v>
      </c>
      <c r="AC3001" t="s">
        <v>84</v>
      </c>
      <c r="AD3001">
        <f>_xlfn.XLOOKUP(MIS[[#This Row],[TRADING SYMBOL]],[1]Sheet1!$D:$D,[1]Sheet1!$C:$C)</f>
        <v>28.9</v>
      </c>
      <c r="AE3001">
        <f>MIS[[#This Row],[OrderAverageTradedPrice]]*MIS[[#This Row],[OrderQuantity]]</f>
        <v>6909</v>
      </c>
      <c r="AF3001">
        <f>MIS[[#This Row],[LTP]]*MIS[[#This Row],[OrderQuantity]]</f>
        <v>4046</v>
      </c>
      <c r="AG3001">
        <f>IF(MIS[[#This Row],[OrderSide]]="SELL",MIS[[#This Row],[VALUE]]-MIS[[#This Row],[LIVE_VALUE]],MIS[[#This Row],[LIVE_VALUE]]-MIS[[#This Row],[VALUE]])</f>
        <v>-2863</v>
      </c>
      <c r="AH3001" t="str" cm="1">
        <f t="array" ref="AH3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1" t="str">
        <f>MIS[[#This Row],[TRADING SYMBOL]]</f>
        <v>SENSEX2552079800PE</v>
      </c>
      <c r="AJ3001" t="str">
        <f>IF(RIGHT(MIS[[#This Row],[Main/Hedge]],4)="MAIN","MAIN","HEDGE")</f>
        <v>HEDGE</v>
      </c>
      <c r="AK3001" t="str" cm="1">
        <f t="array" ref="AK3001">_xlfn._xlws.FILTER(Table4[Column1],ISNUMBER(SEARCH(Table4[Column1],MIS[[#This Row],[OrderUniqueIdentifier]])),"")</f>
        <v>NOTREND</v>
      </c>
    </row>
    <row r="3002" spans="1:37" x14ac:dyDescent="0.25">
      <c r="A3002" t="s">
        <v>1414</v>
      </c>
      <c r="B3002" t="s">
        <v>1415</v>
      </c>
      <c r="C3002" t="s">
        <v>6138</v>
      </c>
      <c r="D3002" t="s">
        <v>72</v>
      </c>
      <c r="E3002" t="s">
        <v>1979</v>
      </c>
      <c r="F3002" t="s">
        <v>98</v>
      </c>
      <c r="G3002" t="s">
        <v>74</v>
      </c>
      <c r="H3002" t="s">
        <v>75</v>
      </c>
      <c r="I3002" t="s">
        <v>76</v>
      </c>
      <c r="J3002" t="s">
        <v>77</v>
      </c>
      <c r="K3002">
        <v>200</v>
      </c>
      <c r="L3002" t="s">
        <v>77</v>
      </c>
      <c r="M3002" t="s">
        <v>78</v>
      </c>
      <c r="N3002" t="s">
        <v>6139</v>
      </c>
      <c r="O3002" t="s">
        <v>4419</v>
      </c>
      <c r="P3002" t="s">
        <v>6140</v>
      </c>
      <c r="Q3002" t="s">
        <v>1980</v>
      </c>
      <c r="R3002" t="s">
        <v>79</v>
      </c>
      <c r="S3002" t="s">
        <v>352</v>
      </c>
      <c r="T3002" t="s">
        <v>1981</v>
      </c>
      <c r="U3002" t="s">
        <v>100</v>
      </c>
      <c r="V3002" t="s">
        <v>80</v>
      </c>
      <c r="W3002">
        <v>83800</v>
      </c>
      <c r="X3002" t="s">
        <v>81</v>
      </c>
      <c r="Y3002">
        <v>200</v>
      </c>
      <c r="Z3002" t="s">
        <v>4420</v>
      </c>
      <c r="AA3002" t="s">
        <v>6141</v>
      </c>
      <c r="AB3002" t="s">
        <v>83</v>
      </c>
      <c r="AC3002" t="s">
        <v>84</v>
      </c>
      <c r="AD3002">
        <f>_xlfn.XLOOKUP(MIS[[#This Row],[TRADING SYMBOL]],[1]Sheet1!$D:$D,[1]Sheet1!$C:$C)</f>
        <v>67</v>
      </c>
      <c r="AE3002">
        <f>MIS[[#This Row],[OrderAverageTradedPrice]]*MIS[[#This Row],[OrderQuantity]]</f>
        <v>17618</v>
      </c>
      <c r="AF3002">
        <f>MIS[[#This Row],[LTP]]*MIS[[#This Row],[OrderQuantity]]</f>
        <v>13400</v>
      </c>
      <c r="AG3002">
        <f>IF(MIS[[#This Row],[OrderSide]]="SELL",MIS[[#This Row],[VALUE]]-MIS[[#This Row],[LIVE_VALUE]],MIS[[#This Row],[LIVE_VALUE]]-MIS[[#This Row],[VALUE]])</f>
        <v>-4218</v>
      </c>
      <c r="AH3002" t="str" cm="1">
        <f t="array" ref="AH3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2" t="str">
        <f>MIS[[#This Row],[TRADING SYMBOL]]</f>
        <v>SENSEX2552083800CE</v>
      </c>
      <c r="AJ3002" t="str">
        <f>IF(RIGHT(MIS[[#This Row],[Main/Hedge]],4)="MAIN","MAIN","HEDGE")</f>
        <v>HEDGE</v>
      </c>
      <c r="AK3002" t="str" cm="1">
        <f t="array" ref="AK3002">_xlfn._xlws.FILTER(Table4[Column1],ISNUMBER(SEARCH(Table4[Column1],MIS[[#This Row],[OrderUniqueIdentifier]])),"")</f>
        <v>NOTREND</v>
      </c>
    </row>
    <row r="3003" spans="1:37" x14ac:dyDescent="0.25">
      <c r="A3003" t="s">
        <v>71</v>
      </c>
      <c r="B3003" t="s">
        <v>888</v>
      </c>
      <c r="C3003" t="s">
        <v>4418</v>
      </c>
      <c r="D3003" t="s">
        <v>72</v>
      </c>
      <c r="E3003" t="s">
        <v>456</v>
      </c>
      <c r="F3003" t="s">
        <v>73</v>
      </c>
      <c r="G3003" t="s">
        <v>74</v>
      </c>
      <c r="H3003" t="s">
        <v>75</v>
      </c>
      <c r="I3003" t="s">
        <v>76</v>
      </c>
      <c r="J3003" t="s">
        <v>77</v>
      </c>
      <c r="K3003">
        <v>75</v>
      </c>
      <c r="L3003" t="s">
        <v>77</v>
      </c>
      <c r="M3003" t="s">
        <v>78</v>
      </c>
      <c r="N3003" t="s">
        <v>145</v>
      </c>
      <c r="O3003" t="s">
        <v>4419</v>
      </c>
      <c r="P3003" t="s">
        <v>4419</v>
      </c>
      <c r="Q3003" t="s">
        <v>458</v>
      </c>
      <c r="R3003" t="s">
        <v>79</v>
      </c>
      <c r="S3003" t="s">
        <v>3946</v>
      </c>
      <c r="T3003" t="s">
        <v>459</v>
      </c>
      <c r="U3003" t="s">
        <v>43</v>
      </c>
      <c r="V3003" t="s">
        <v>80</v>
      </c>
      <c r="W3003">
        <v>26300</v>
      </c>
      <c r="X3003" t="s">
        <v>81</v>
      </c>
      <c r="Y3003">
        <v>75</v>
      </c>
      <c r="Z3003" t="s">
        <v>4420</v>
      </c>
      <c r="AA3003" t="s">
        <v>4420</v>
      </c>
      <c r="AB3003" t="s">
        <v>83</v>
      </c>
      <c r="AC3003" t="s">
        <v>84</v>
      </c>
      <c r="AD3003">
        <f>_xlfn.XLOOKUP(MIS[[#This Row],[TRADING SYMBOL]],[1]Sheet1!$D:$D,[1]Sheet1!$C:$C)</f>
        <v>3.7</v>
      </c>
      <c r="AE3003">
        <f>MIS[[#This Row],[OrderAverageTradedPrice]]*MIS[[#This Row],[OrderQuantity]]</f>
        <v>266.25</v>
      </c>
      <c r="AF3003">
        <f>MIS[[#This Row],[LTP]]*MIS[[#This Row],[OrderQuantity]]</f>
        <v>277.5</v>
      </c>
      <c r="AG3003">
        <f>IF(MIS[[#This Row],[OrderSide]]="SELL",MIS[[#This Row],[VALUE]]-MIS[[#This Row],[LIVE_VALUE]],MIS[[#This Row],[LIVE_VALUE]]-MIS[[#This Row],[VALUE]])</f>
        <v>11.25</v>
      </c>
      <c r="AH3003" t="str" cm="1">
        <f t="array" ref="AH3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3" t="str">
        <f>MIS[[#This Row],[TRADING SYMBOL]]</f>
        <v>NIFTY2552226300CE</v>
      </c>
      <c r="AJ3003" t="str">
        <f>IF(RIGHT(MIS[[#This Row],[Main/Hedge]],4)="MAIN","MAIN","HEDGE")</f>
        <v>HEDGE</v>
      </c>
      <c r="AK3003" t="str" cm="1">
        <f t="array" ref="AK3003">_xlfn._xlws.FILTER(Table4[Column1],ISNUMBER(SEARCH(Table4[Column1],MIS[[#This Row],[OrderUniqueIdentifier]])),"")</f>
        <v>NOTREND</v>
      </c>
    </row>
    <row r="3004" spans="1:37" x14ac:dyDescent="0.25">
      <c r="A3004" t="s">
        <v>1414</v>
      </c>
      <c r="B3004" t="s">
        <v>1415</v>
      </c>
      <c r="C3004" t="s">
        <v>6142</v>
      </c>
      <c r="D3004" t="s">
        <v>72</v>
      </c>
      <c r="E3004" t="s">
        <v>175</v>
      </c>
      <c r="F3004" t="s">
        <v>98</v>
      </c>
      <c r="G3004" t="s">
        <v>74</v>
      </c>
      <c r="H3004" t="s">
        <v>75</v>
      </c>
      <c r="I3004" t="s">
        <v>76</v>
      </c>
      <c r="J3004" t="s">
        <v>77</v>
      </c>
      <c r="K3004">
        <v>200</v>
      </c>
      <c r="L3004" t="s">
        <v>77</v>
      </c>
      <c r="M3004" t="s">
        <v>78</v>
      </c>
      <c r="N3004" t="s">
        <v>6143</v>
      </c>
      <c r="O3004" t="s">
        <v>4422</v>
      </c>
      <c r="P3004" t="s">
        <v>4419</v>
      </c>
      <c r="Q3004" t="s">
        <v>176</v>
      </c>
      <c r="R3004" t="s">
        <v>79</v>
      </c>
      <c r="S3004" t="s">
        <v>352</v>
      </c>
      <c r="T3004" t="s">
        <v>177</v>
      </c>
      <c r="U3004" t="s">
        <v>100</v>
      </c>
      <c r="V3004" t="s">
        <v>80</v>
      </c>
      <c r="W3004">
        <v>80800</v>
      </c>
      <c r="X3004" t="s">
        <v>85</v>
      </c>
      <c r="Y3004">
        <v>200</v>
      </c>
      <c r="Z3004" t="s">
        <v>4423</v>
      </c>
      <c r="AA3004" t="s">
        <v>4420</v>
      </c>
      <c r="AB3004" t="s">
        <v>87</v>
      </c>
      <c r="AC3004" t="s">
        <v>84</v>
      </c>
      <c r="AD3004">
        <f>_xlfn.XLOOKUP(MIS[[#This Row],[TRADING SYMBOL]],[1]Sheet1!$D:$D,[1]Sheet1!$C:$C)</f>
        <v>73.349999999999994</v>
      </c>
      <c r="AE3004">
        <f>MIS[[#This Row],[OrderAverageTradedPrice]]*MIS[[#This Row],[OrderQuantity]]</f>
        <v>23066</v>
      </c>
      <c r="AF3004">
        <f>MIS[[#This Row],[LTP]]*MIS[[#This Row],[OrderQuantity]]</f>
        <v>14669.999999999998</v>
      </c>
      <c r="AG3004">
        <f>IF(MIS[[#This Row],[OrderSide]]="SELL",MIS[[#This Row],[VALUE]]-MIS[[#This Row],[LIVE_VALUE]],MIS[[#This Row],[LIVE_VALUE]]-MIS[[#This Row],[VALUE]])</f>
        <v>-8396.0000000000018</v>
      </c>
      <c r="AH3004" t="str" cm="1">
        <f t="array" ref="AH3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4" t="str">
        <f>MIS[[#This Row],[TRADING SYMBOL]]</f>
        <v>SENSEX2552080800PE</v>
      </c>
      <c r="AJ3004" t="str">
        <f>IF(RIGHT(MIS[[#This Row],[Main/Hedge]],4)="MAIN","MAIN","HEDGE")</f>
        <v>HEDGE</v>
      </c>
      <c r="AK3004" t="str" cm="1">
        <f t="array" ref="AK3004">_xlfn._xlws.FILTER(Table4[Column1],ISNUMBER(SEARCH(Table4[Column1],MIS[[#This Row],[OrderUniqueIdentifier]])),"")</f>
        <v>NOTREND</v>
      </c>
    </row>
    <row r="3005" spans="1:37" x14ac:dyDescent="0.25">
      <c r="A3005" t="s">
        <v>71</v>
      </c>
      <c r="B3005" t="s">
        <v>888</v>
      </c>
      <c r="C3005" t="s">
        <v>4421</v>
      </c>
      <c r="D3005" t="s">
        <v>72</v>
      </c>
      <c r="E3005" t="s">
        <v>461</v>
      </c>
      <c r="F3005" t="s">
        <v>73</v>
      </c>
      <c r="G3005" t="s">
        <v>74</v>
      </c>
      <c r="H3005" t="s">
        <v>75</v>
      </c>
      <c r="I3005" t="s">
        <v>76</v>
      </c>
      <c r="J3005" t="s">
        <v>77</v>
      </c>
      <c r="K3005">
        <v>75</v>
      </c>
      <c r="L3005" t="s">
        <v>77</v>
      </c>
      <c r="M3005" t="s">
        <v>78</v>
      </c>
      <c r="N3005" t="s">
        <v>3481</v>
      </c>
      <c r="O3005" t="s">
        <v>4422</v>
      </c>
      <c r="P3005" t="s">
        <v>4422</v>
      </c>
      <c r="Q3005" t="s">
        <v>462</v>
      </c>
      <c r="R3005" t="s">
        <v>79</v>
      </c>
      <c r="S3005" t="s">
        <v>3946</v>
      </c>
      <c r="T3005" t="s">
        <v>463</v>
      </c>
      <c r="U3005" t="s">
        <v>43</v>
      </c>
      <c r="V3005" t="s">
        <v>80</v>
      </c>
      <c r="W3005">
        <v>23700</v>
      </c>
      <c r="X3005" t="s">
        <v>85</v>
      </c>
      <c r="Y3005">
        <v>75</v>
      </c>
      <c r="Z3005" t="s">
        <v>4423</v>
      </c>
      <c r="AA3005" t="s">
        <v>4423</v>
      </c>
      <c r="AB3005" t="s">
        <v>87</v>
      </c>
      <c r="AC3005" t="s">
        <v>84</v>
      </c>
      <c r="AD3005">
        <f>_xlfn.XLOOKUP(MIS[[#This Row],[TRADING SYMBOL]],[1]Sheet1!$D:$D,[1]Sheet1!$C:$C)</f>
        <v>7.6</v>
      </c>
      <c r="AE3005">
        <f>MIS[[#This Row],[OrderAverageTradedPrice]]*MIS[[#This Row],[OrderQuantity]]</f>
        <v>810</v>
      </c>
      <c r="AF3005">
        <f>MIS[[#This Row],[LTP]]*MIS[[#This Row],[OrderQuantity]]</f>
        <v>570</v>
      </c>
      <c r="AG3005">
        <f>IF(MIS[[#This Row],[OrderSide]]="SELL",MIS[[#This Row],[VALUE]]-MIS[[#This Row],[LIVE_VALUE]],MIS[[#This Row],[LIVE_VALUE]]-MIS[[#This Row],[VALUE]])</f>
        <v>-240</v>
      </c>
      <c r="AH3005" t="str" cm="1">
        <f t="array" ref="AH3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5" t="str">
        <f>MIS[[#This Row],[TRADING SYMBOL]]</f>
        <v>NIFTY2552223700PE</v>
      </c>
      <c r="AJ3005" t="str">
        <f>IF(RIGHT(MIS[[#This Row],[Main/Hedge]],4)="MAIN","MAIN","HEDGE")</f>
        <v>HEDGE</v>
      </c>
      <c r="AK3005" t="str" cm="1">
        <f t="array" ref="AK3005">_xlfn._xlws.FILTER(Table4[Column1],ISNUMBER(SEARCH(Table4[Column1],MIS[[#This Row],[OrderUniqueIdentifier]])),"")</f>
        <v>NOTREND</v>
      </c>
    </row>
    <row r="3006" spans="1:37" x14ac:dyDescent="0.25">
      <c r="A3006" t="s">
        <v>71</v>
      </c>
      <c r="B3006" t="s">
        <v>888</v>
      </c>
      <c r="C3006" t="s">
        <v>4460</v>
      </c>
      <c r="D3006" t="s">
        <v>72</v>
      </c>
      <c r="E3006" t="s">
        <v>248</v>
      </c>
      <c r="F3006" t="s">
        <v>98</v>
      </c>
      <c r="G3006" t="s">
        <v>74</v>
      </c>
      <c r="H3006" t="s">
        <v>75</v>
      </c>
      <c r="I3006" t="s">
        <v>76</v>
      </c>
      <c r="J3006" t="s">
        <v>77</v>
      </c>
      <c r="K3006">
        <v>40</v>
      </c>
      <c r="L3006" t="s">
        <v>77</v>
      </c>
      <c r="M3006" t="s">
        <v>78</v>
      </c>
      <c r="N3006" t="s">
        <v>2259</v>
      </c>
      <c r="O3006" t="s">
        <v>4419</v>
      </c>
      <c r="P3006" t="s">
        <v>4422</v>
      </c>
      <c r="Q3006" t="s">
        <v>250</v>
      </c>
      <c r="R3006" t="s">
        <v>79</v>
      </c>
      <c r="S3006" t="s">
        <v>3998</v>
      </c>
      <c r="T3006" t="s">
        <v>251</v>
      </c>
      <c r="U3006" t="s">
        <v>100</v>
      </c>
      <c r="V3006" t="s">
        <v>80</v>
      </c>
      <c r="W3006">
        <v>84800</v>
      </c>
      <c r="X3006" t="s">
        <v>81</v>
      </c>
      <c r="Y3006">
        <v>40</v>
      </c>
      <c r="Z3006" t="s">
        <v>4420</v>
      </c>
      <c r="AA3006" t="s">
        <v>4423</v>
      </c>
      <c r="AB3006" t="s">
        <v>83</v>
      </c>
      <c r="AC3006" t="s">
        <v>84</v>
      </c>
      <c r="AD3006">
        <f>_xlfn.XLOOKUP(MIS[[#This Row],[TRADING SYMBOL]],[1]Sheet1!$D:$D,[1]Sheet1!$C:$C)</f>
        <v>17.55</v>
      </c>
      <c r="AE3006">
        <f>MIS[[#This Row],[OrderAverageTradedPrice]]*MIS[[#This Row],[OrderQuantity]]</f>
        <v>972</v>
      </c>
      <c r="AF3006">
        <f>MIS[[#This Row],[LTP]]*MIS[[#This Row],[OrderQuantity]]</f>
        <v>702</v>
      </c>
      <c r="AG3006">
        <f>IF(MIS[[#This Row],[OrderSide]]="SELL",MIS[[#This Row],[VALUE]]-MIS[[#This Row],[LIVE_VALUE]],MIS[[#This Row],[LIVE_VALUE]]-MIS[[#This Row],[VALUE]])</f>
        <v>-270</v>
      </c>
      <c r="AH3006" t="str" cm="1">
        <f t="array" ref="AH3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6" t="str">
        <f>MIS[[#This Row],[TRADING SYMBOL]]</f>
        <v>SENSEX2552084800CE</v>
      </c>
      <c r="AJ3006" t="str">
        <f>IF(RIGHT(MIS[[#This Row],[Main/Hedge]],4)="MAIN","MAIN","HEDGE")</f>
        <v>HEDGE</v>
      </c>
      <c r="AK3006" t="str" cm="1">
        <f t="array" ref="AK3006">_xlfn._xlws.FILTER(Table4[Column1],ISNUMBER(SEARCH(Table4[Column1],MIS[[#This Row],[OrderUniqueIdentifier]])),"")</f>
        <v>NOTREND</v>
      </c>
    </row>
    <row r="3007" spans="1:37" x14ac:dyDescent="0.25">
      <c r="A3007" t="s">
        <v>1374</v>
      </c>
      <c r="B3007" t="s">
        <v>1375</v>
      </c>
      <c r="C3007" t="s">
        <v>6055</v>
      </c>
      <c r="D3007" t="s">
        <v>72</v>
      </c>
      <c r="E3007" t="s">
        <v>1979</v>
      </c>
      <c r="F3007" t="s">
        <v>98</v>
      </c>
      <c r="G3007" t="s">
        <v>74</v>
      </c>
      <c r="H3007" t="s">
        <v>75</v>
      </c>
      <c r="I3007" t="s">
        <v>76</v>
      </c>
      <c r="J3007" t="s">
        <v>77</v>
      </c>
      <c r="K3007">
        <v>100</v>
      </c>
      <c r="L3007" t="s">
        <v>77</v>
      </c>
      <c r="M3007" t="s">
        <v>78</v>
      </c>
      <c r="N3007" t="s">
        <v>6056</v>
      </c>
      <c r="O3007" t="s">
        <v>4422</v>
      </c>
      <c r="P3007" t="s">
        <v>4422</v>
      </c>
      <c r="Q3007" t="s">
        <v>1980</v>
      </c>
      <c r="R3007" t="s">
        <v>79</v>
      </c>
      <c r="S3007" t="s">
        <v>352</v>
      </c>
      <c r="T3007" t="s">
        <v>1981</v>
      </c>
      <c r="U3007" t="s">
        <v>100</v>
      </c>
      <c r="V3007" t="s">
        <v>80</v>
      </c>
      <c r="W3007">
        <v>83800</v>
      </c>
      <c r="X3007" t="s">
        <v>81</v>
      </c>
      <c r="Y3007">
        <v>100</v>
      </c>
      <c r="Z3007" t="s">
        <v>4423</v>
      </c>
      <c r="AA3007" t="s">
        <v>4423</v>
      </c>
      <c r="AB3007" t="s">
        <v>83</v>
      </c>
      <c r="AC3007" t="s">
        <v>84</v>
      </c>
      <c r="AD3007">
        <f>_xlfn.XLOOKUP(MIS[[#This Row],[TRADING SYMBOL]],[1]Sheet1!$D:$D,[1]Sheet1!$C:$C)</f>
        <v>67</v>
      </c>
      <c r="AE3007">
        <f>MIS[[#This Row],[OrderAverageTradedPrice]]*MIS[[#This Row],[OrderQuantity]]</f>
        <v>8848</v>
      </c>
      <c r="AF3007">
        <f>MIS[[#This Row],[LTP]]*MIS[[#This Row],[OrderQuantity]]</f>
        <v>6700</v>
      </c>
      <c r="AG3007">
        <f>IF(MIS[[#This Row],[OrderSide]]="SELL",MIS[[#This Row],[VALUE]]-MIS[[#This Row],[LIVE_VALUE]],MIS[[#This Row],[LIVE_VALUE]]-MIS[[#This Row],[VALUE]])</f>
        <v>-2148</v>
      </c>
      <c r="AH3007" t="str" cm="1">
        <f t="array" ref="AH3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7" t="str">
        <f>MIS[[#This Row],[TRADING SYMBOL]]</f>
        <v>SENSEX2552083800CE</v>
      </c>
      <c r="AJ3007" t="str">
        <f>IF(RIGHT(MIS[[#This Row],[Main/Hedge]],4)="MAIN","MAIN","HEDGE")</f>
        <v>HEDGE</v>
      </c>
      <c r="AK3007" t="str" cm="1">
        <f t="array" ref="AK3007">_xlfn._xlws.FILTER(Table4[Column1],ISNUMBER(SEARCH(Table4[Column1],MIS[[#This Row],[OrderUniqueIdentifier]])),"")</f>
        <v>NOTREND</v>
      </c>
    </row>
    <row r="3008" spans="1:37" x14ac:dyDescent="0.25">
      <c r="A3008" t="s">
        <v>1374</v>
      </c>
      <c r="B3008" t="s">
        <v>1395</v>
      </c>
      <c r="C3008" t="s">
        <v>6104</v>
      </c>
      <c r="D3008" t="s">
        <v>72</v>
      </c>
      <c r="E3008" t="s">
        <v>1979</v>
      </c>
      <c r="F3008" t="s">
        <v>98</v>
      </c>
      <c r="G3008" t="s">
        <v>74</v>
      </c>
      <c r="H3008" t="s">
        <v>75</v>
      </c>
      <c r="I3008" t="s">
        <v>76</v>
      </c>
      <c r="J3008" t="s">
        <v>77</v>
      </c>
      <c r="K3008">
        <v>480</v>
      </c>
      <c r="L3008" t="s">
        <v>77</v>
      </c>
      <c r="M3008" t="s">
        <v>78</v>
      </c>
      <c r="N3008" t="s">
        <v>6105</v>
      </c>
      <c r="O3008" t="s">
        <v>4422</v>
      </c>
      <c r="P3008" t="s">
        <v>4422</v>
      </c>
      <c r="Q3008" t="s">
        <v>1980</v>
      </c>
      <c r="R3008" t="s">
        <v>79</v>
      </c>
      <c r="S3008" t="s">
        <v>352</v>
      </c>
      <c r="T3008" t="s">
        <v>1981</v>
      </c>
      <c r="U3008" t="s">
        <v>100</v>
      </c>
      <c r="V3008" t="s">
        <v>80</v>
      </c>
      <c r="W3008">
        <v>83800</v>
      </c>
      <c r="X3008" t="s">
        <v>81</v>
      </c>
      <c r="Y3008">
        <v>480</v>
      </c>
      <c r="Z3008" t="s">
        <v>4423</v>
      </c>
      <c r="AA3008" t="s">
        <v>4423</v>
      </c>
      <c r="AB3008" t="s">
        <v>83</v>
      </c>
      <c r="AC3008" t="s">
        <v>84</v>
      </c>
      <c r="AD3008">
        <f>_xlfn.XLOOKUP(MIS[[#This Row],[TRADING SYMBOL]],[1]Sheet1!$D:$D,[1]Sheet1!$C:$C)</f>
        <v>67</v>
      </c>
      <c r="AE3008">
        <f>MIS[[#This Row],[OrderAverageTradedPrice]]*MIS[[#This Row],[OrderQuantity]]</f>
        <v>42463.999999999964</v>
      </c>
      <c r="AF3008">
        <f>MIS[[#This Row],[LTP]]*MIS[[#This Row],[OrderQuantity]]</f>
        <v>32160</v>
      </c>
      <c r="AG3008">
        <f>IF(MIS[[#This Row],[OrderSide]]="SELL",MIS[[#This Row],[VALUE]]-MIS[[#This Row],[LIVE_VALUE]],MIS[[#This Row],[LIVE_VALUE]]-MIS[[#This Row],[VALUE]])</f>
        <v>-10303.999999999964</v>
      </c>
      <c r="AH3008" t="str" cm="1">
        <f t="array" ref="AH3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8" t="str">
        <f>MIS[[#This Row],[TRADING SYMBOL]]</f>
        <v>SENSEX2552083800CE</v>
      </c>
      <c r="AJ3008" t="str">
        <f>IF(RIGHT(MIS[[#This Row],[Main/Hedge]],4)="MAIN","MAIN","HEDGE")</f>
        <v>HEDGE</v>
      </c>
      <c r="AK3008" t="str" cm="1">
        <f t="array" ref="AK3008">_xlfn._xlws.FILTER(Table4[Column1],ISNUMBER(SEARCH(Table4[Column1],MIS[[#This Row],[OrderUniqueIdentifier]])),"")</f>
        <v>NOTREND</v>
      </c>
    </row>
    <row r="3009" spans="1:37" x14ac:dyDescent="0.25">
      <c r="A3009" t="s">
        <v>71</v>
      </c>
      <c r="B3009" t="s">
        <v>888</v>
      </c>
      <c r="C3009" t="s">
        <v>4461</v>
      </c>
      <c r="D3009" t="s">
        <v>72</v>
      </c>
      <c r="E3009" t="s">
        <v>1717</v>
      </c>
      <c r="F3009" t="s">
        <v>98</v>
      </c>
      <c r="G3009" t="s">
        <v>74</v>
      </c>
      <c r="H3009" t="s">
        <v>75</v>
      </c>
      <c r="I3009" t="s">
        <v>76</v>
      </c>
      <c r="J3009" t="s">
        <v>77</v>
      </c>
      <c r="K3009">
        <v>40</v>
      </c>
      <c r="L3009" t="s">
        <v>77</v>
      </c>
      <c r="M3009" t="s">
        <v>78</v>
      </c>
      <c r="N3009" t="s">
        <v>4462</v>
      </c>
      <c r="O3009" t="s">
        <v>4422</v>
      </c>
      <c r="P3009" t="s">
        <v>4463</v>
      </c>
      <c r="Q3009" t="s">
        <v>1720</v>
      </c>
      <c r="R3009" t="s">
        <v>79</v>
      </c>
      <c r="S3009" t="s">
        <v>3998</v>
      </c>
      <c r="T3009" t="s">
        <v>1721</v>
      </c>
      <c r="U3009" t="s">
        <v>100</v>
      </c>
      <c r="V3009" t="s">
        <v>80</v>
      </c>
      <c r="W3009">
        <v>79800</v>
      </c>
      <c r="X3009" t="s">
        <v>85</v>
      </c>
      <c r="Y3009">
        <v>40</v>
      </c>
      <c r="Z3009" t="s">
        <v>4423</v>
      </c>
      <c r="AA3009" t="s">
        <v>4464</v>
      </c>
      <c r="AB3009" t="s">
        <v>87</v>
      </c>
      <c r="AC3009" t="s">
        <v>84</v>
      </c>
      <c r="AD3009">
        <f>_xlfn.XLOOKUP(MIS[[#This Row],[TRADING SYMBOL]],[1]Sheet1!$D:$D,[1]Sheet1!$C:$C)</f>
        <v>28.9</v>
      </c>
      <c r="AE3009">
        <f>MIS[[#This Row],[OrderAverageTradedPrice]]*MIS[[#This Row],[OrderQuantity]]</f>
        <v>1960</v>
      </c>
      <c r="AF3009">
        <f>MIS[[#This Row],[LTP]]*MIS[[#This Row],[OrderQuantity]]</f>
        <v>1156</v>
      </c>
      <c r="AG3009">
        <f>IF(MIS[[#This Row],[OrderSide]]="SELL",MIS[[#This Row],[VALUE]]-MIS[[#This Row],[LIVE_VALUE]],MIS[[#This Row],[LIVE_VALUE]]-MIS[[#This Row],[VALUE]])</f>
        <v>-804</v>
      </c>
      <c r="AH3009" t="str" cm="1">
        <f t="array" ref="AH3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9" t="str">
        <f>MIS[[#This Row],[TRADING SYMBOL]]</f>
        <v>SENSEX2552079800PE</v>
      </c>
      <c r="AJ3009" t="str">
        <f>IF(RIGHT(MIS[[#This Row],[Main/Hedge]],4)="MAIN","MAIN","HEDGE")</f>
        <v>HEDGE</v>
      </c>
      <c r="AK3009" t="str" cm="1">
        <f t="array" ref="AK3009">_xlfn._xlws.FILTER(Table4[Column1],ISNUMBER(SEARCH(Table4[Column1],MIS[[#This Row],[OrderUniqueIdentifier]])),"")</f>
        <v>NOTREND</v>
      </c>
    </row>
    <row r="3010" spans="1:37" x14ac:dyDescent="0.25">
      <c r="A3010" t="s">
        <v>1374</v>
      </c>
      <c r="B3010" t="s">
        <v>1375</v>
      </c>
      <c r="C3010" t="s">
        <v>6057</v>
      </c>
      <c r="D3010" t="s">
        <v>72</v>
      </c>
      <c r="E3010" t="s">
        <v>175</v>
      </c>
      <c r="F3010" t="s">
        <v>98</v>
      </c>
      <c r="G3010" t="s">
        <v>74</v>
      </c>
      <c r="H3010" t="s">
        <v>75</v>
      </c>
      <c r="I3010" t="s">
        <v>76</v>
      </c>
      <c r="J3010" t="s">
        <v>77</v>
      </c>
      <c r="K3010">
        <v>100</v>
      </c>
      <c r="L3010" t="s">
        <v>77</v>
      </c>
      <c r="M3010" t="s">
        <v>78</v>
      </c>
      <c r="N3010" t="s">
        <v>6058</v>
      </c>
      <c r="O3010" t="s">
        <v>4422</v>
      </c>
      <c r="P3010" t="s">
        <v>4463</v>
      </c>
      <c r="Q3010" t="s">
        <v>176</v>
      </c>
      <c r="R3010" t="s">
        <v>79</v>
      </c>
      <c r="S3010" t="s">
        <v>352</v>
      </c>
      <c r="T3010" t="s">
        <v>177</v>
      </c>
      <c r="U3010" t="s">
        <v>100</v>
      </c>
      <c r="V3010" t="s">
        <v>80</v>
      </c>
      <c r="W3010">
        <v>80800</v>
      </c>
      <c r="X3010" t="s">
        <v>85</v>
      </c>
      <c r="Y3010">
        <v>100</v>
      </c>
      <c r="Z3010" t="s">
        <v>4423</v>
      </c>
      <c r="AA3010" t="s">
        <v>4464</v>
      </c>
      <c r="AB3010" t="s">
        <v>87</v>
      </c>
      <c r="AC3010" t="s">
        <v>84</v>
      </c>
      <c r="AD3010">
        <f>_xlfn.XLOOKUP(MIS[[#This Row],[TRADING SYMBOL]],[1]Sheet1!$D:$D,[1]Sheet1!$C:$C)</f>
        <v>73.349999999999994</v>
      </c>
      <c r="AE3010">
        <f>MIS[[#This Row],[OrderAverageTradedPrice]]*MIS[[#This Row],[OrderQuantity]]</f>
        <v>11512</v>
      </c>
      <c r="AF3010">
        <f>MIS[[#This Row],[LTP]]*MIS[[#This Row],[OrderQuantity]]</f>
        <v>7334.9999999999991</v>
      </c>
      <c r="AG3010">
        <f>IF(MIS[[#This Row],[OrderSide]]="SELL",MIS[[#This Row],[VALUE]]-MIS[[#This Row],[LIVE_VALUE]],MIS[[#This Row],[LIVE_VALUE]]-MIS[[#This Row],[VALUE]])</f>
        <v>-4177.0000000000009</v>
      </c>
      <c r="AH3010" t="str" cm="1">
        <f t="array" ref="AH3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0" t="str">
        <f>MIS[[#This Row],[TRADING SYMBOL]]</f>
        <v>SENSEX2552080800PE</v>
      </c>
      <c r="AJ3010" t="str">
        <f>IF(RIGHT(MIS[[#This Row],[Main/Hedge]],4)="MAIN","MAIN","HEDGE")</f>
        <v>HEDGE</v>
      </c>
      <c r="AK3010" t="str" cm="1">
        <f t="array" ref="AK3010">_xlfn._xlws.FILTER(Table4[Column1],ISNUMBER(SEARCH(Table4[Column1],MIS[[#This Row],[OrderUniqueIdentifier]])),"")</f>
        <v>NOTREND</v>
      </c>
    </row>
    <row r="3011" spans="1:37" x14ac:dyDescent="0.25">
      <c r="A3011" t="s">
        <v>1374</v>
      </c>
      <c r="B3011" t="s">
        <v>1395</v>
      </c>
      <c r="C3011" t="s">
        <v>6106</v>
      </c>
      <c r="D3011" t="s">
        <v>72</v>
      </c>
      <c r="E3011" t="s">
        <v>175</v>
      </c>
      <c r="F3011" t="s">
        <v>98</v>
      </c>
      <c r="G3011" t="s">
        <v>74</v>
      </c>
      <c r="H3011" t="s">
        <v>75</v>
      </c>
      <c r="I3011" t="s">
        <v>76</v>
      </c>
      <c r="J3011" t="s">
        <v>77</v>
      </c>
      <c r="K3011">
        <v>480</v>
      </c>
      <c r="L3011" t="s">
        <v>77</v>
      </c>
      <c r="M3011" t="s">
        <v>78</v>
      </c>
      <c r="N3011" t="s">
        <v>6107</v>
      </c>
      <c r="O3011" t="s">
        <v>4422</v>
      </c>
      <c r="P3011" t="s">
        <v>4463</v>
      </c>
      <c r="Q3011" t="s">
        <v>176</v>
      </c>
      <c r="R3011" t="s">
        <v>79</v>
      </c>
      <c r="S3011" t="s">
        <v>352</v>
      </c>
      <c r="T3011" t="s">
        <v>177</v>
      </c>
      <c r="U3011" t="s">
        <v>100</v>
      </c>
      <c r="V3011" t="s">
        <v>80</v>
      </c>
      <c r="W3011">
        <v>80800</v>
      </c>
      <c r="X3011" t="s">
        <v>85</v>
      </c>
      <c r="Y3011">
        <v>480</v>
      </c>
      <c r="Z3011" t="s">
        <v>4423</v>
      </c>
      <c r="AA3011" t="s">
        <v>4464</v>
      </c>
      <c r="AB3011" t="s">
        <v>87</v>
      </c>
      <c r="AC3011" t="s">
        <v>84</v>
      </c>
      <c r="AD3011">
        <f>_xlfn.XLOOKUP(MIS[[#This Row],[TRADING SYMBOL]],[1]Sheet1!$D:$D,[1]Sheet1!$C:$C)</f>
        <v>73.349999999999994</v>
      </c>
      <c r="AE3011">
        <f>MIS[[#This Row],[OrderAverageTradedPrice]]*MIS[[#This Row],[OrderQuantity]]</f>
        <v>55038</v>
      </c>
      <c r="AF3011">
        <f>MIS[[#This Row],[LTP]]*MIS[[#This Row],[OrderQuantity]]</f>
        <v>35208</v>
      </c>
      <c r="AG3011">
        <f>IF(MIS[[#This Row],[OrderSide]]="SELL",MIS[[#This Row],[VALUE]]-MIS[[#This Row],[LIVE_VALUE]],MIS[[#This Row],[LIVE_VALUE]]-MIS[[#This Row],[VALUE]])</f>
        <v>-19830</v>
      </c>
      <c r="AH3011" t="str" cm="1">
        <f t="array" ref="AH3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1" t="str">
        <f>MIS[[#This Row],[TRADING SYMBOL]]</f>
        <v>SENSEX2552080800PE</v>
      </c>
      <c r="AJ3011" t="str">
        <f>IF(RIGHT(MIS[[#This Row],[Main/Hedge]],4)="MAIN","MAIN","HEDGE")</f>
        <v>HEDGE</v>
      </c>
      <c r="AK3011" t="str" cm="1">
        <f t="array" ref="AK3011">_xlfn._xlws.FILTER(Table4[Column1],ISNUMBER(SEARCH(Table4[Column1],MIS[[#This Row],[OrderUniqueIdentifier]])),"")</f>
        <v>NOTREND</v>
      </c>
    </row>
    <row r="3012" spans="1:37" x14ac:dyDescent="0.25">
      <c r="A3012" t="s">
        <v>1414</v>
      </c>
      <c r="B3012" t="s">
        <v>1431</v>
      </c>
      <c r="C3012" t="s">
        <v>6167</v>
      </c>
      <c r="D3012" t="s">
        <v>72</v>
      </c>
      <c r="E3012" t="s">
        <v>456</v>
      </c>
      <c r="F3012" t="s">
        <v>73</v>
      </c>
      <c r="G3012" t="s">
        <v>74</v>
      </c>
      <c r="H3012" t="s">
        <v>75</v>
      </c>
      <c r="I3012" t="s">
        <v>76</v>
      </c>
      <c r="J3012" t="s">
        <v>77</v>
      </c>
      <c r="K3012">
        <v>75</v>
      </c>
      <c r="L3012" t="s">
        <v>77</v>
      </c>
      <c r="M3012" t="s">
        <v>78</v>
      </c>
      <c r="N3012" t="s">
        <v>145</v>
      </c>
      <c r="O3012" t="s">
        <v>6168</v>
      </c>
      <c r="P3012" t="s">
        <v>4463</v>
      </c>
      <c r="Q3012" t="s">
        <v>458</v>
      </c>
      <c r="R3012" t="s">
        <v>79</v>
      </c>
      <c r="S3012" t="s">
        <v>3946</v>
      </c>
      <c r="T3012" t="s">
        <v>459</v>
      </c>
      <c r="U3012" t="s">
        <v>43</v>
      </c>
      <c r="V3012" t="s">
        <v>80</v>
      </c>
      <c r="W3012">
        <v>26300</v>
      </c>
      <c r="X3012" t="s">
        <v>81</v>
      </c>
      <c r="Y3012">
        <v>75</v>
      </c>
      <c r="Z3012" t="s">
        <v>6169</v>
      </c>
      <c r="AA3012" t="s">
        <v>4464</v>
      </c>
      <c r="AB3012" t="s">
        <v>83</v>
      </c>
      <c r="AC3012" t="s">
        <v>84</v>
      </c>
      <c r="AD3012">
        <f>_xlfn.XLOOKUP(MIS[[#This Row],[TRADING SYMBOL]],[1]Sheet1!$D:$D,[1]Sheet1!$C:$C)</f>
        <v>3.7</v>
      </c>
      <c r="AE3012">
        <f>MIS[[#This Row],[OrderAverageTradedPrice]]*MIS[[#This Row],[OrderQuantity]]</f>
        <v>266.25</v>
      </c>
      <c r="AF3012">
        <f>MIS[[#This Row],[LTP]]*MIS[[#This Row],[OrderQuantity]]</f>
        <v>277.5</v>
      </c>
      <c r="AG3012">
        <f>IF(MIS[[#This Row],[OrderSide]]="SELL",MIS[[#This Row],[VALUE]]-MIS[[#This Row],[LIVE_VALUE]],MIS[[#This Row],[LIVE_VALUE]]-MIS[[#This Row],[VALUE]])</f>
        <v>11.25</v>
      </c>
      <c r="AH3012" t="str" cm="1">
        <f t="array" ref="AH3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2" t="str">
        <f>MIS[[#This Row],[TRADING SYMBOL]]</f>
        <v>NIFTY2552226300CE</v>
      </c>
      <c r="AJ3012" t="str">
        <f>IF(RIGHT(MIS[[#This Row],[Main/Hedge]],4)="MAIN","MAIN","HEDGE")</f>
        <v>HEDGE</v>
      </c>
      <c r="AK3012" t="str" cm="1">
        <f t="array" ref="AK3012">_xlfn._xlws.FILTER(Table4[Column1],ISNUMBER(SEARCH(Table4[Column1],MIS[[#This Row],[OrderUniqueIdentifier]])),"")</f>
        <v>NOTREND</v>
      </c>
    </row>
    <row r="3013" spans="1:37" x14ac:dyDescent="0.25">
      <c r="A3013" t="s">
        <v>1414</v>
      </c>
      <c r="B3013" t="s">
        <v>1431</v>
      </c>
      <c r="C3013" t="s">
        <v>6194</v>
      </c>
      <c r="D3013" t="s">
        <v>72</v>
      </c>
      <c r="E3013" t="s">
        <v>248</v>
      </c>
      <c r="F3013" t="s">
        <v>98</v>
      </c>
      <c r="G3013" t="s">
        <v>74</v>
      </c>
      <c r="H3013" t="s">
        <v>75</v>
      </c>
      <c r="I3013" t="s">
        <v>76</v>
      </c>
      <c r="J3013" t="s">
        <v>77</v>
      </c>
      <c r="K3013">
        <v>20</v>
      </c>
      <c r="L3013" t="s">
        <v>77</v>
      </c>
      <c r="M3013" t="s">
        <v>78</v>
      </c>
      <c r="N3013" t="s">
        <v>2184</v>
      </c>
      <c r="O3013" t="s">
        <v>6168</v>
      </c>
      <c r="P3013" t="s">
        <v>4463</v>
      </c>
      <c r="Q3013" t="s">
        <v>250</v>
      </c>
      <c r="R3013" t="s">
        <v>79</v>
      </c>
      <c r="S3013" t="s">
        <v>3998</v>
      </c>
      <c r="T3013" t="s">
        <v>251</v>
      </c>
      <c r="U3013" t="s">
        <v>100</v>
      </c>
      <c r="V3013" t="s">
        <v>80</v>
      </c>
      <c r="W3013">
        <v>84800</v>
      </c>
      <c r="X3013" t="s">
        <v>81</v>
      </c>
      <c r="Y3013">
        <v>20</v>
      </c>
      <c r="Z3013" t="s">
        <v>6169</v>
      </c>
      <c r="AA3013" t="s">
        <v>4464</v>
      </c>
      <c r="AB3013" t="s">
        <v>83</v>
      </c>
      <c r="AC3013" t="s">
        <v>84</v>
      </c>
      <c r="AD3013">
        <f>_xlfn.XLOOKUP(MIS[[#This Row],[TRADING SYMBOL]],[1]Sheet1!$D:$D,[1]Sheet1!$C:$C)</f>
        <v>17.55</v>
      </c>
      <c r="AE3013">
        <f>MIS[[#This Row],[OrderAverageTradedPrice]]*MIS[[#This Row],[OrderQuantity]]</f>
        <v>485</v>
      </c>
      <c r="AF3013">
        <f>MIS[[#This Row],[LTP]]*MIS[[#This Row],[OrderQuantity]]</f>
        <v>351</v>
      </c>
      <c r="AG3013">
        <f>IF(MIS[[#This Row],[OrderSide]]="SELL",MIS[[#This Row],[VALUE]]-MIS[[#This Row],[LIVE_VALUE]],MIS[[#This Row],[LIVE_VALUE]]-MIS[[#This Row],[VALUE]])</f>
        <v>-134</v>
      </c>
      <c r="AH3013" t="str" cm="1">
        <f t="array" ref="AH3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3" t="str">
        <f>MIS[[#This Row],[TRADING SYMBOL]]</f>
        <v>SENSEX2552084800CE</v>
      </c>
      <c r="AJ3013" t="str">
        <f>IF(RIGHT(MIS[[#This Row],[Main/Hedge]],4)="MAIN","MAIN","HEDGE")</f>
        <v>HEDGE</v>
      </c>
      <c r="AK3013" t="str" cm="1">
        <f t="array" ref="AK3013">_xlfn._xlws.FILTER(Table4[Column1],ISNUMBER(SEARCH(Table4[Column1],MIS[[#This Row],[OrderUniqueIdentifier]])),"")</f>
        <v>NOTREND</v>
      </c>
    </row>
    <row r="3014" spans="1:37" x14ac:dyDescent="0.25">
      <c r="A3014" t="s">
        <v>292</v>
      </c>
      <c r="B3014" t="s">
        <v>293</v>
      </c>
      <c r="C3014" t="s">
        <v>319</v>
      </c>
      <c r="D3014" t="s">
        <v>72</v>
      </c>
      <c r="E3014" t="s">
        <v>1979</v>
      </c>
      <c r="F3014" t="s">
        <v>98</v>
      </c>
      <c r="G3014" t="s">
        <v>74</v>
      </c>
      <c r="H3014" t="s">
        <v>93</v>
      </c>
      <c r="I3014" t="s">
        <v>76</v>
      </c>
      <c r="J3014" t="s">
        <v>149</v>
      </c>
      <c r="K3014">
        <v>100</v>
      </c>
      <c r="L3014" t="s">
        <v>77</v>
      </c>
      <c r="M3014" t="s">
        <v>78</v>
      </c>
      <c r="N3014" t="s">
        <v>6555</v>
      </c>
      <c r="O3014" t="s">
        <v>4463</v>
      </c>
      <c r="P3014" t="s">
        <v>4463</v>
      </c>
      <c r="Q3014" t="s">
        <v>1980</v>
      </c>
      <c r="R3014" t="s">
        <v>79</v>
      </c>
      <c r="S3014" t="s">
        <v>352</v>
      </c>
      <c r="T3014" t="s">
        <v>1981</v>
      </c>
      <c r="U3014" t="s">
        <v>100</v>
      </c>
      <c r="V3014" t="s">
        <v>80</v>
      </c>
      <c r="W3014">
        <v>83800</v>
      </c>
      <c r="X3014" t="s">
        <v>81</v>
      </c>
      <c r="Y3014">
        <v>100</v>
      </c>
      <c r="Z3014" t="s">
        <v>4464</v>
      </c>
      <c r="AA3014" t="s">
        <v>4464</v>
      </c>
      <c r="AB3014" t="s">
        <v>83</v>
      </c>
      <c r="AC3014" t="s">
        <v>84</v>
      </c>
      <c r="AD3014">
        <f>_xlfn.XLOOKUP(MIS[[#This Row],[TRADING SYMBOL]],[1]Sheet1!$D:$D,[1]Sheet1!$C:$C)</f>
        <v>67</v>
      </c>
      <c r="AE3014">
        <f>MIS[[#This Row],[OrderAverageTradedPrice]]*MIS[[#This Row],[OrderQuantity]]</f>
        <v>8874</v>
      </c>
      <c r="AF3014">
        <f>MIS[[#This Row],[LTP]]*MIS[[#This Row],[OrderQuantity]]</f>
        <v>6700</v>
      </c>
      <c r="AG3014">
        <f>IF(MIS[[#This Row],[OrderSide]]="SELL",MIS[[#This Row],[VALUE]]-MIS[[#This Row],[LIVE_VALUE]],MIS[[#This Row],[LIVE_VALUE]]-MIS[[#This Row],[VALUE]])</f>
        <v>-2174</v>
      </c>
      <c r="AH3014" t="str" cm="1">
        <f t="array" ref="AH3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4" t="str">
        <f>MIS[[#This Row],[TRADING SYMBOL]]</f>
        <v>SENSEX2552083800CE</v>
      </c>
      <c r="AJ3014" t="str">
        <f>IF(RIGHT(MIS[[#This Row],[Main/Hedge]],4)="MAIN","MAIN","HEDGE")</f>
        <v>HEDGE</v>
      </c>
      <c r="AK3014" t="str" cm="1">
        <f t="array" ref="AK3014">_xlfn._xlws.FILTER(Table4[Column1],ISNUMBER(SEARCH(Table4[Column1],MIS[[#This Row],[OrderUniqueIdentifier]])),"")</f>
        <v>NOTREND</v>
      </c>
    </row>
    <row r="3015" spans="1:37" x14ac:dyDescent="0.25">
      <c r="A3015" t="s">
        <v>1414</v>
      </c>
      <c r="B3015" t="s">
        <v>1431</v>
      </c>
      <c r="C3015" t="s">
        <v>6170</v>
      </c>
      <c r="D3015" t="s">
        <v>72</v>
      </c>
      <c r="E3015" t="s">
        <v>461</v>
      </c>
      <c r="F3015" t="s">
        <v>73</v>
      </c>
      <c r="G3015" t="s">
        <v>74</v>
      </c>
      <c r="H3015" t="s">
        <v>75</v>
      </c>
      <c r="I3015" t="s">
        <v>76</v>
      </c>
      <c r="J3015" t="s">
        <v>77</v>
      </c>
      <c r="K3015">
        <v>75</v>
      </c>
      <c r="L3015" t="s">
        <v>77</v>
      </c>
      <c r="M3015" t="s">
        <v>78</v>
      </c>
      <c r="N3015" t="s">
        <v>3294</v>
      </c>
      <c r="O3015" t="s">
        <v>6171</v>
      </c>
      <c r="P3015" t="s">
        <v>6168</v>
      </c>
      <c r="Q3015" t="s">
        <v>462</v>
      </c>
      <c r="R3015" t="s">
        <v>79</v>
      </c>
      <c r="S3015" t="s">
        <v>3946</v>
      </c>
      <c r="T3015" t="s">
        <v>463</v>
      </c>
      <c r="U3015" t="s">
        <v>43</v>
      </c>
      <c r="V3015" t="s">
        <v>80</v>
      </c>
      <c r="W3015">
        <v>23700</v>
      </c>
      <c r="X3015" t="s">
        <v>85</v>
      </c>
      <c r="Y3015">
        <v>75</v>
      </c>
      <c r="Z3015" t="s">
        <v>6172</v>
      </c>
      <c r="AA3015" t="s">
        <v>6169</v>
      </c>
      <c r="AB3015" t="s">
        <v>87</v>
      </c>
      <c r="AC3015" t="s">
        <v>84</v>
      </c>
      <c r="AD3015">
        <f>_xlfn.XLOOKUP(MIS[[#This Row],[TRADING SYMBOL]],[1]Sheet1!$D:$D,[1]Sheet1!$C:$C)</f>
        <v>7.6</v>
      </c>
      <c r="AE3015">
        <f>MIS[[#This Row],[OrderAverageTradedPrice]]*MIS[[#This Row],[OrderQuantity]]</f>
        <v>813.75</v>
      </c>
      <c r="AF3015">
        <f>MIS[[#This Row],[LTP]]*MIS[[#This Row],[OrderQuantity]]</f>
        <v>570</v>
      </c>
      <c r="AG3015">
        <f>IF(MIS[[#This Row],[OrderSide]]="SELL",MIS[[#This Row],[VALUE]]-MIS[[#This Row],[LIVE_VALUE]],MIS[[#This Row],[LIVE_VALUE]]-MIS[[#This Row],[VALUE]])</f>
        <v>-243.75</v>
      </c>
      <c r="AH3015" t="str" cm="1">
        <f t="array" ref="AH3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5" t="str">
        <f>MIS[[#This Row],[TRADING SYMBOL]]</f>
        <v>NIFTY2552223700PE</v>
      </c>
      <c r="AJ3015" t="str">
        <f>IF(RIGHT(MIS[[#This Row],[Main/Hedge]],4)="MAIN","MAIN","HEDGE")</f>
        <v>HEDGE</v>
      </c>
      <c r="AK3015" t="str" cm="1">
        <f t="array" ref="AK3015">_xlfn._xlws.FILTER(Table4[Column1],ISNUMBER(SEARCH(Table4[Column1],MIS[[#This Row],[OrderUniqueIdentifier]])),"")</f>
        <v>NOTREND</v>
      </c>
    </row>
    <row r="3016" spans="1:37" x14ac:dyDescent="0.25">
      <c r="A3016" t="s">
        <v>1414</v>
      </c>
      <c r="B3016" t="s">
        <v>1431</v>
      </c>
      <c r="C3016" t="s">
        <v>6195</v>
      </c>
      <c r="D3016" t="s">
        <v>72</v>
      </c>
      <c r="E3016" t="s">
        <v>1717</v>
      </c>
      <c r="F3016" t="s">
        <v>98</v>
      </c>
      <c r="G3016" t="s">
        <v>74</v>
      </c>
      <c r="H3016" t="s">
        <v>75</v>
      </c>
      <c r="I3016" t="s">
        <v>76</v>
      </c>
      <c r="J3016" t="s">
        <v>77</v>
      </c>
      <c r="K3016">
        <v>20</v>
      </c>
      <c r="L3016" t="s">
        <v>77</v>
      </c>
      <c r="M3016" t="s">
        <v>78</v>
      </c>
      <c r="N3016" t="s">
        <v>6196</v>
      </c>
      <c r="O3016" t="s">
        <v>6171</v>
      </c>
      <c r="P3016" t="s">
        <v>6168</v>
      </c>
      <c r="Q3016" t="s">
        <v>1720</v>
      </c>
      <c r="R3016" t="s">
        <v>79</v>
      </c>
      <c r="S3016" t="s">
        <v>3998</v>
      </c>
      <c r="T3016" t="s">
        <v>1721</v>
      </c>
      <c r="U3016" t="s">
        <v>100</v>
      </c>
      <c r="V3016" t="s">
        <v>80</v>
      </c>
      <c r="W3016">
        <v>79800</v>
      </c>
      <c r="X3016" t="s">
        <v>85</v>
      </c>
      <c r="Y3016">
        <v>20</v>
      </c>
      <c r="Z3016" t="s">
        <v>6172</v>
      </c>
      <c r="AA3016" t="s">
        <v>6169</v>
      </c>
      <c r="AB3016" t="s">
        <v>87</v>
      </c>
      <c r="AC3016" t="s">
        <v>84</v>
      </c>
      <c r="AD3016">
        <f>_xlfn.XLOOKUP(MIS[[#This Row],[TRADING SYMBOL]],[1]Sheet1!$D:$D,[1]Sheet1!$C:$C)</f>
        <v>28.9</v>
      </c>
      <c r="AE3016">
        <f>MIS[[#This Row],[OrderAverageTradedPrice]]*MIS[[#This Row],[OrderQuantity]]</f>
        <v>981</v>
      </c>
      <c r="AF3016">
        <f>MIS[[#This Row],[LTP]]*MIS[[#This Row],[OrderQuantity]]</f>
        <v>578</v>
      </c>
      <c r="AG3016">
        <f>IF(MIS[[#This Row],[OrderSide]]="SELL",MIS[[#This Row],[VALUE]]-MIS[[#This Row],[LIVE_VALUE]],MIS[[#This Row],[LIVE_VALUE]]-MIS[[#This Row],[VALUE]])</f>
        <v>-403</v>
      </c>
      <c r="AH3016" t="str" cm="1">
        <f t="array" ref="AH3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6" t="str">
        <f>MIS[[#This Row],[TRADING SYMBOL]]</f>
        <v>SENSEX2552079800PE</v>
      </c>
      <c r="AJ3016" t="str">
        <f>IF(RIGHT(MIS[[#This Row],[Main/Hedge]],4)="MAIN","MAIN","HEDGE")</f>
        <v>HEDGE</v>
      </c>
      <c r="AK3016" t="str" cm="1">
        <f t="array" ref="AK3016">_xlfn._xlws.FILTER(Table4[Column1],ISNUMBER(SEARCH(Table4[Column1],MIS[[#This Row],[OrderUniqueIdentifier]])),"")</f>
        <v>NOTREND</v>
      </c>
    </row>
    <row r="3017" spans="1:37" x14ac:dyDescent="0.25">
      <c r="A3017" t="s">
        <v>292</v>
      </c>
      <c r="B3017" t="s">
        <v>293</v>
      </c>
      <c r="C3017" t="s">
        <v>320</v>
      </c>
      <c r="D3017" t="s">
        <v>72</v>
      </c>
      <c r="E3017" t="s">
        <v>175</v>
      </c>
      <c r="F3017" t="s">
        <v>98</v>
      </c>
      <c r="G3017" t="s">
        <v>74</v>
      </c>
      <c r="H3017" t="s">
        <v>93</v>
      </c>
      <c r="I3017" t="s">
        <v>76</v>
      </c>
      <c r="J3017" t="s">
        <v>6556</v>
      </c>
      <c r="K3017">
        <v>100</v>
      </c>
      <c r="L3017" t="s">
        <v>77</v>
      </c>
      <c r="M3017" t="s">
        <v>78</v>
      </c>
      <c r="N3017" t="s">
        <v>6556</v>
      </c>
      <c r="O3017" t="s">
        <v>4463</v>
      </c>
      <c r="P3017" t="s">
        <v>6168</v>
      </c>
      <c r="Q3017" t="s">
        <v>176</v>
      </c>
      <c r="R3017" t="s">
        <v>79</v>
      </c>
      <c r="S3017" t="s">
        <v>352</v>
      </c>
      <c r="T3017" t="s">
        <v>177</v>
      </c>
      <c r="U3017" t="s">
        <v>100</v>
      </c>
      <c r="V3017" t="s">
        <v>80</v>
      </c>
      <c r="W3017">
        <v>80800</v>
      </c>
      <c r="X3017" t="s">
        <v>85</v>
      </c>
      <c r="Y3017">
        <v>100</v>
      </c>
      <c r="Z3017" t="s">
        <v>4464</v>
      </c>
      <c r="AA3017" t="s">
        <v>6169</v>
      </c>
      <c r="AB3017" t="s">
        <v>87</v>
      </c>
      <c r="AC3017" t="s">
        <v>84</v>
      </c>
      <c r="AD3017">
        <f>_xlfn.XLOOKUP(MIS[[#This Row],[TRADING SYMBOL]],[1]Sheet1!$D:$D,[1]Sheet1!$C:$C)</f>
        <v>73.349999999999994</v>
      </c>
      <c r="AE3017">
        <f>MIS[[#This Row],[OrderAverageTradedPrice]]*MIS[[#This Row],[OrderQuantity]]</f>
        <v>11540</v>
      </c>
      <c r="AF3017">
        <f>MIS[[#This Row],[LTP]]*MIS[[#This Row],[OrderQuantity]]</f>
        <v>7334.9999999999991</v>
      </c>
      <c r="AG3017">
        <f>IF(MIS[[#This Row],[OrderSide]]="SELL",MIS[[#This Row],[VALUE]]-MIS[[#This Row],[LIVE_VALUE]],MIS[[#This Row],[LIVE_VALUE]]-MIS[[#This Row],[VALUE]])</f>
        <v>-4205.0000000000009</v>
      </c>
      <c r="AH3017" t="str" cm="1">
        <f t="array" ref="AH3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7" t="str">
        <f>MIS[[#This Row],[TRADING SYMBOL]]</f>
        <v>SENSEX2552080800PE</v>
      </c>
      <c r="AJ3017" t="str">
        <f>IF(RIGHT(MIS[[#This Row],[Main/Hedge]],4)="MAIN","MAIN","HEDGE")</f>
        <v>HEDGE</v>
      </c>
      <c r="AK3017" t="str" cm="1">
        <f t="array" ref="AK3017">_xlfn._xlws.FILTER(Table4[Column1],ISNUMBER(SEARCH(Table4[Column1],MIS[[#This Row],[OrderUniqueIdentifier]])),"")</f>
        <v>NOTREND</v>
      </c>
    </row>
    <row r="3018" spans="1:37" x14ac:dyDescent="0.25">
      <c r="A3018" t="s">
        <v>1333</v>
      </c>
      <c r="B3018" t="s">
        <v>1334</v>
      </c>
      <c r="C3018" t="s">
        <v>5912</v>
      </c>
      <c r="D3018" t="s">
        <v>72</v>
      </c>
      <c r="E3018" t="s">
        <v>1341</v>
      </c>
      <c r="F3018" t="s">
        <v>73</v>
      </c>
      <c r="G3018" t="s">
        <v>74</v>
      </c>
      <c r="H3018" t="s">
        <v>75</v>
      </c>
      <c r="I3018" t="s">
        <v>76</v>
      </c>
      <c r="J3018" t="s">
        <v>77</v>
      </c>
      <c r="K3018">
        <v>225</v>
      </c>
      <c r="L3018" t="s">
        <v>77</v>
      </c>
      <c r="M3018" t="s">
        <v>78</v>
      </c>
      <c r="N3018" t="s">
        <v>5913</v>
      </c>
      <c r="O3018" t="s">
        <v>5914</v>
      </c>
      <c r="P3018" t="s">
        <v>5914</v>
      </c>
      <c r="Q3018" t="s">
        <v>1343</v>
      </c>
      <c r="R3018" t="s">
        <v>79</v>
      </c>
      <c r="S3018" t="s">
        <v>301</v>
      </c>
      <c r="T3018" t="s">
        <v>1344</v>
      </c>
      <c r="U3018" t="s">
        <v>43</v>
      </c>
      <c r="V3018" t="s">
        <v>80</v>
      </c>
      <c r="W3018">
        <v>24500</v>
      </c>
      <c r="X3018" t="s">
        <v>85</v>
      </c>
      <c r="Y3018">
        <v>225</v>
      </c>
      <c r="Z3018" t="s">
        <v>5915</v>
      </c>
      <c r="AA3018" t="s">
        <v>5915</v>
      </c>
      <c r="AB3018" t="s">
        <v>87</v>
      </c>
      <c r="AC3018" t="s">
        <v>84</v>
      </c>
      <c r="AD3018">
        <f>_xlfn.XLOOKUP(MIS[[#This Row],[TRADING SYMBOL]],[1]Sheet1!$D:$D,[1]Sheet1!$C:$C)</f>
        <v>37.950000000000003</v>
      </c>
      <c r="AE3018">
        <f>MIS[[#This Row],[OrderAverageTradedPrice]]*MIS[[#This Row],[OrderQuantity]]</f>
        <v>10597.5</v>
      </c>
      <c r="AF3018">
        <f>MIS[[#This Row],[LTP]]*MIS[[#This Row],[OrderQuantity]]</f>
        <v>8538.75</v>
      </c>
      <c r="AG3018">
        <f>IF(MIS[[#This Row],[OrderSide]]="SELL",MIS[[#This Row],[VALUE]]-MIS[[#This Row],[LIVE_VALUE]],MIS[[#This Row],[LIVE_VALUE]]-MIS[[#This Row],[VALUE]])</f>
        <v>-2058.75</v>
      </c>
      <c r="AH3018" t="str" cm="1">
        <f t="array" ref="AH3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8" t="str">
        <f>MIS[[#This Row],[TRADING SYMBOL]]</f>
        <v>NIFTY2552224500PE</v>
      </c>
      <c r="AJ3018" t="str">
        <f>IF(RIGHT(MIS[[#This Row],[Main/Hedge]],4)="MAIN","MAIN","HEDGE")</f>
        <v>HEDGE</v>
      </c>
      <c r="AK3018" t="str" cm="1">
        <f t="array" ref="AK3018">_xlfn._xlws.FILTER(Table4[Column1],ISNUMBER(SEARCH(Table4[Column1],MIS[[#This Row],[OrderUniqueIdentifier]])),"")</f>
        <v>NOTREND</v>
      </c>
    </row>
    <row r="3019" spans="1:37" x14ac:dyDescent="0.25">
      <c r="A3019" t="s">
        <v>1414</v>
      </c>
      <c r="B3019" t="s">
        <v>1415</v>
      </c>
      <c r="C3019" t="s">
        <v>6152</v>
      </c>
      <c r="D3019" t="s">
        <v>72</v>
      </c>
      <c r="E3019" t="s">
        <v>1336</v>
      </c>
      <c r="F3019" t="s">
        <v>73</v>
      </c>
      <c r="G3019" t="s">
        <v>74</v>
      </c>
      <c r="H3019" t="s">
        <v>75</v>
      </c>
      <c r="I3019" t="s">
        <v>76</v>
      </c>
      <c r="J3019" t="s">
        <v>77</v>
      </c>
      <c r="K3019">
        <v>525</v>
      </c>
      <c r="L3019" t="s">
        <v>77</v>
      </c>
      <c r="M3019" t="s">
        <v>78</v>
      </c>
      <c r="N3019" t="s">
        <v>6153</v>
      </c>
      <c r="O3019" t="s">
        <v>6154</v>
      </c>
      <c r="P3019" t="s">
        <v>6155</v>
      </c>
      <c r="Q3019" t="s">
        <v>1338</v>
      </c>
      <c r="R3019" t="s">
        <v>79</v>
      </c>
      <c r="S3019" t="s">
        <v>301</v>
      </c>
      <c r="T3019" t="s">
        <v>1339</v>
      </c>
      <c r="U3019" t="s">
        <v>43</v>
      </c>
      <c r="V3019" t="s">
        <v>80</v>
      </c>
      <c r="W3019">
        <v>25500</v>
      </c>
      <c r="X3019" t="s">
        <v>81</v>
      </c>
      <c r="Y3019">
        <v>525</v>
      </c>
      <c r="Z3019" t="s">
        <v>6156</v>
      </c>
      <c r="AA3019" t="s">
        <v>6157</v>
      </c>
      <c r="AB3019" t="s">
        <v>83</v>
      </c>
      <c r="AC3019" t="s">
        <v>84</v>
      </c>
      <c r="AD3019">
        <f>_xlfn.XLOOKUP(MIS[[#This Row],[TRADING SYMBOL]],[1]Sheet1!$D:$D,[1]Sheet1!$C:$C)</f>
        <v>36.85</v>
      </c>
      <c r="AE3019">
        <f>MIS[[#This Row],[OrderAverageTradedPrice]]*MIS[[#This Row],[OrderQuantity]]</f>
        <v>23940</v>
      </c>
      <c r="AF3019">
        <f>MIS[[#This Row],[LTP]]*MIS[[#This Row],[OrderQuantity]]</f>
        <v>19346.25</v>
      </c>
      <c r="AG3019">
        <f>IF(MIS[[#This Row],[OrderSide]]="SELL",MIS[[#This Row],[VALUE]]-MIS[[#This Row],[LIVE_VALUE]],MIS[[#This Row],[LIVE_VALUE]]-MIS[[#This Row],[VALUE]])</f>
        <v>-4593.75</v>
      </c>
      <c r="AH3019" t="str" cm="1">
        <f t="array" ref="AH3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9" t="str">
        <f>MIS[[#This Row],[TRADING SYMBOL]]</f>
        <v>NIFTY2552225500CE</v>
      </c>
      <c r="AJ3019" t="str">
        <f>IF(RIGHT(MIS[[#This Row],[Main/Hedge]],4)="MAIN","MAIN","HEDGE")</f>
        <v>HEDGE</v>
      </c>
      <c r="AK3019" t="str" cm="1">
        <f t="array" ref="AK3019">_xlfn._xlws.FILTER(Table4[Column1],ISNUMBER(SEARCH(Table4[Column1],MIS[[#This Row],[OrderUniqueIdentifier]])),"")</f>
        <v>NOTREND</v>
      </c>
    </row>
    <row r="3020" spans="1:37" x14ac:dyDescent="0.25">
      <c r="A3020" t="s">
        <v>1414</v>
      </c>
      <c r="B3020" t="s">
        <v>1415</v>
      </c>
      <c r="C3020" t="s">
        <v>6158</v>
      </c>
      <c r="D3020" t="s">
        <v>72</v>
      </c>
      <c r="E3020" t="s">
        <v>1341</v>
      </c>
      <c r="F3020" t="s">
        <v>73</v>
      </c>
      <c r="G3020" t="s">
        <v>74</v>
      </c>
      <c r="H3020" t="s">
        <v>75</v>
      </c>
      <c r="I3020" t="s">
        <v>76</v>
      </c>
      <c r="J3020" t="s">
        <v>77</v>
      </c>
      <c r="K3020">
        <v>525</v>
      </c>
      <c r="L3020" t="s">
        <v>77</v>
      </c>
      <c r="M3020" t="s">
        <v>78</v>
      </c>
      <c r="N3020" t="s">
        <v>6159</v>
      </c>
      <c r="O3020" t="s">
        <v>6020</v>
      </c>
      <c r="P3020" t="s">
        <v>6154</v>
      </c>
      <c r="Q3020" t="s">
        <v>1343</v>
      </c>
      <c r="R3020" t="s">
        <v>79</v>
      </c>
      <c r="S3020" t="s">
        <v>301</v>
      </c>
      <c r="T3020" t="s">
        <v>1344</v>
      </c>
      <c r="U3020" t="s">
        <v>43</v>
      </c>
      <c r="V3020" t="s">
        <v>80</v>
      </c>
      <c r="W3020">
        <v>24500</v>
      </c>
      <c r="X3020" t="s">
        <v>85</v>
      </c>
      <c r="Y3020">
        <v>525</v>
      </c>
      <c r="Z3020" t="s">
        <v>6021</v>
      </c>
      <c r="AA3020" t="s">
        <v>6156</v>
      </c>
      <c r="AB3020" t="s">
        <v>87</v>
      </c>
      <c r="AC3020" t="s">
        <v>84</v>
      </c>
      <c r="AD3020">
        <f>_xlfn.XLOOKUP(MIS[[#This Row],[TRADING SYMBOL]],[1]Sheet1!$D:$D,[1]Sheet1!$C:$C)</f>
        <v>37.950000000000003</v>
      </c>
      <c r="AE3020">
        <f>MIS[[#This Row],[OrderAverageTradedPrice]]*MIS[[#This Row],[OrderQuantity]]</f>
        <v>22522.5</v>
      </c>
      <c r="AF3020">
        <f>MIS[[#This Row],[LTP]]*MIS[[#This Row],[OrderQuantity]]</f>
        <v>19923.75</v>
      </c>
      <c r="AG3020">
        <f>IF(MIS[[#This Row],[OrderSide]]="SELL",MIS[[#This Row],[VALUE]]-MIS[[#This Row],[LIVE_VALUE]],MIS[[#This Row],[LIVE_VALUE]]-MIS[[#This Row],[VALUE]])</f>
        <v>-2598.75</v>
      </c>
      <c r="AH3020" t="str" cm="1">
        <f t="array" ref="AH3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0" t="str">
        <f>MIS[[#This Row],[TRADING SYMBOL]]</f>
        <v>NIFTY2552224500PE</v>
      </c>
      <c r="AJ3020" t="str">
        <f>IF(RIGHT(MIS[[#This Row],[Main/Hedge]],4)="MAIN","MAIN","HEDGE")</f>
        <v>HEDGE</v>
      </c>
      <c r="AK3020" t="str" cm="1">
        <f t="array" ref="AK3020">_xlfn._xlws.FILTER(Table4[Column1],ISNUMBER(SEARCH(Table4[Column1],MIS[[#This Row],[OrderUniqueIdentifier]])),"")</f>
        <v>NOTREND</v>
      </c>
    </row>
    <row r="3021" spans="1:37" x14ac:dyDescent="0.25">
      <c r="A3021" t="s">
        <v>1374</v>
      </c>
      <c r="B3021" t="s">
        <v>1375</v>
      </c>
      <c r="C3021" t="s">
        <v>6018</v>
      </c>
      <c r="D3021" t="s">
        <v>72</v>
      </c>
      <c r="E3021" t="s">
        <v>1336</v>
      </c>
      <c r="F3021" t="s">
        <v>73</v>
      </c>
      <c r="G3021" t="s">
        <v>74</v>
      </c>
      <c r="H3021" t="s">
        <v>75</v>
      </c>
      <c r="I3021" t="s">
        <v>76</v>
      </c>
      <c r="J3021" t="s">
        <v>77</v>
      </c>
      <c r="K3021">
        <v>300</v>
      </c>
      <c r="L3021" t="s">
        <v>77</v>
      </c>
      <c r="M3021" t="s">
        <v>78</v>
      </c>
      <c r="N3021" t="s">
        <v>6019</v>
      </c>
      <c r="O3021" t="s">
        <v>6020</v>
      </c>
      <c r="P3021" t="s">
        <v>6020</v>
      </c>
      <c r="Q3021" t="s">
        <v>1338</v>
      </c>
      <c r="R3021" t="s">
        <v>79</v>
      </c>
      <c r="S3021" t="s">
        <v>301</v>
      </c>
      <c r="T3021" t="s">
        <v>1339</v>
      </c>
      <c r="U3021" t="s">
        <v>43</v>
      </c>
      <c r="V3021" t="s">
        <v>80</v>
      </c>
      <c r="W3021">
        <v>25500</v>
      </c>
      <c r="X3021" t="s">
        <v>81</v>
      </c>
      <c r="Y3021">
        <v>300</v>
      </c>
      <c r="Z3021" t="s">
        <v>6021</v>
      </c>
      <c r="AA3021" t="s">
        <v>6021</v>
      </c>
      <c r="AB3021" t="s">
        <v>83</v>
      </c>
      <c r="AC3021" t="s">
        <v>84</v>
      </c>
      <c r="AD3021">
        <f>_xlfn.XLOOKUP(MIS[[#This Row],[TRADING SYMBOL]],[1]Sheet1!$D:$D,[1]Sheet1!$C:$C)</f>
        <v>36.85</v>
      </c>
      <c r="AE3021">
        <f>MIS[[#This Row],[OrderAverageTradedPrice]]*MIS[[#This Row],[OrderQuantity]]</f>
        <v>13875</v>
      </c>
      <c r="AF3021">
        <f>MIS[[#This Row],[LTP]]*MIS[[#This Row],[OrderQuantity]]</f>
        <v>11055</v>
      </c>
      <c r="AG3021">
        <f>IF(MIS[[#This Row],[OrderSide]]="SELL",MIS[[#This Row],[VALUE]]-MIS[[#This Row],[LIVE_VALUE]],MIS[[#This Row],[LIVE_VALUE]]-MIS[[#This Row],[VALUE]])</f>
        <v>-2820</v>
      </c>
      <c r="AH3021" t="str" cm="1">
        <f t="array" ref="AH3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1" t="str">
        <f>MIS[[#This Row],[TRADING SYMBOL]]</f>
        <v>NIFTY2552225500CE</v>
      </c>
      <c r="AJ3021" t="str">
        <f>IF(RIGHT(MIS[[#This Row],[Main/Hedge]],4)="MAIN","MAIN","HEDGE")</f>
        <v>HEDGE</v>
      </c>
      <c r="AK3021" t="str" cm="1">
        <f t="array" ref="AK3021">_xlfn._xlws.FILTER(Table4[Column1],ISNUMBER(SEARCH(Table4[Column1],MIS[[#This Row],[OrderUniqueIdentifier]])),"")</f>
        <v>NOTREND</v>
      </c>
    </row>
    <row r="3022" spans="1:37" x14ac:dyDescent="0.25">
      <c r="A3022" t="s">
        <v>1374</v>
      </c>
      <c r="B3022" t="s">
        <v>1395</v>
      </c>
      <c r="C3022" t="s">
        <v>6070</v>
      </c>
      <c r="D3022" t="s">
        <v>72</v>
      </c>
      <c r="E3022" t="s">
        <v>1336</v>
      </c>
      <c r="F3022" t="s">
        <v>73</v>
      </c>
      <c r="G3022" t="s">
        <v>74</v>
      </c>
      <c r="H3022" t="s">
        <v>75</v>
      </c>
      <c r="I3022" t="s">
        <v>76</v>
      </c>
      <c r="J3022" t="s">
        <v>77</v>
      </c>
      <c r="K3022">
        <v>1350</v>
      </c>
      <c r="L3022" t="s">
        <v>77</v>
      </c>
      <c r="M3022" t="s">
        <v>78</v>
      </c>
      <c r="N3022" t="s">
        <v>6071</v>
      </c>
      <c r="O3022" t="s">
        <v>6020</v>
      </c>
      <c r="P3022" t="s">
        <v>6020</v>
      </c>
      <c r="Q3022" t="s">
        <v>1338</v>
      </c>
      <c r="R3022" t="s">
        <v>79</v>
      </c>
      <c r="S3022" t="s">
        <v>301</v>
      </c>
      <c r="T3022" t="s">
        <v>1339</v>
      </c>
      <c r="U3022" t="s">
        <v>43</v>
      </c>
      <c r="V3022" t="s">
        <v>80</v>
      </c>
      <c r="W3022">
        <v>25500</v>
      </c>
      <c r="X3022" t="s">
        <v>81</v>
      </c>
      <c r="Y3022">
        <v>1350</v>
      </c>
      <c r="Z3022" t="s">
        <v>6021</v>
      </c>
      <c r="AA3022" t="s">
        <v>6021</v>
      </c>
      <c r="AB3022" t="s">
        <v>83</v>
      </c>
      <c r="AC3022" t="s">
        <v>84</v>
      </c>
      <c r="AD3022">
        <f>_xlfn.XLOOKUP(MIS[[#This Row],[TRADING SYMBOL]],[1]Sheet1!$D:$D,[1]Sheet1!$C:$C)</f>
        <v>36.85</v>
      </c>
      <c r="AE3022">
        <f>MIS[[#This Row],[OrderAverageTradedPrice]]*MIS[[#This Row],[OrderQuantity]]</f>
        <v>62482.499999999956</v>
      </c>
      <c r="AF3022">
        <f>MIS[[#This Row],[LTP]]*MIS[[#This Row],[OrderQuantity]]</f>
        <v>49747.5</v>
      </c>
      <c r="AG3022">
        <f>IF(MIS[[#This Row],[OrderSide]]="SELL",MIS[[#This Row],[VALUE]]-MIS[[#This Row],[LIVE_VALUE]],MIS[[#This Row],[LIVE_VALUE]]-MIS[[#This Row],[VALUE]])</f>
        <v>-12734.999999999956</v>
      </c>
      <c r="AH3022" t="str" cm="1">
        <f t="array" ref="AH3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2" t="str">
        <f>MIS[[#This Row],[TRADING SYMBOL]]</f>
        <v>NIFTY2552225500CE</v>
      </c>
      <c r="AJ3022" t="str">
        <f>IF(RIGHT(MIS[[#This Row],[Main/Hedge]],4)="MAIN","MAIN","HEDGE")</f>
        <v>HEDGE</v>
      </c>
      <c r="AK3022" t="str" cm="1">
        <f t="array" ref="AK3022">_xlfn._xlws.FILTER(Table4[Column1],ISNUMBER(SEARCH(Table4[Column1],MIS[[#This Row],[OrderUniqueIdentifier]])),"")</f>
        <v>NOTREND</v>
      </c>
    </row>
    <row r="3023" spans="1:37" x14ac:dyDescent="0.25">
      <c r="A3023" t="s">
        <v>1374</v>
      </c>
      <c r="B3023" t="s">
        <v>1375</v>
      </c>
      <c r="C3023" t="s">
        <v>6022</v>
      </c>
      <c r="D3023" t="s">
        <v>72</v>
      </c>
      <c r="E3023" t="s">
        <v>1341</v>
      </c>
      <c r="F3023" t="s">
        <v>73</v>
      </c>
      <c r="G3023" t="s">
        <v>74</v>
      </c>
      <c r="H3023" t="s">
        <v>75</v>
      </c>
      <c r="I3023" t="s">
        <v>76</v>
      </c>
      <c r="J3023" t="s">
        <v>77</v>
      </c>
      <c r="K3023">
        <v>300</v>
      </c>
      <c r="L3023" t="s">
        <v>77</v>
      </c>
      <c r="M3023" t="s">
        <v>78</v>
      </c>
      <c r="N3023" t="s">
        <v>6023</v>
      </c>
      <c r="O3023" t="s">
        <v>6024</v>
      </c>
      <c r="P3023" t="s">
        <v>6024</v>
      </c>
      <c r="Q3023" t="s">
        <v>1343</v>
      </c>
      <c r="R3023" t="s">
        <v>79</v>
      </c>
      <c r="S3023" t="s">
        <v>301</v>
      </c>
      <c r="T3023" t="s">
        <v>1344</v>
      </c>
      <c r="U3023" t="s">
        <v>43</v>
      </c>
      <c r="V3023" t="s">
        <v>80</v>
      </c>
      <c r="W3023">
        <v>24500</v>
      </c>
      <c r="X3023" t="s">
        <v>85</v>
      </c>
      <c r="Y3023">
        <v>300</v>
      </c>
      <c r="Z3023" t="s">
        <v>6025</v>
      </c>
      <c r="AA3023" t="s">
        <v>6025</v>
      </c>
      <c r="AB3023" t="s">
        <v>87</v>
      </c>
      <c r="AC3023" t="s">
        <v>84</v>
      </c>
      <c r="AD3023">
        <f>_xlfn.XLOOKUP(MIS[[#This Row],[TRADING SYMBOL]],[1]Sheet1!$D:$D,[1]Sheet1!$C:$C)</f>
        <v>37.950000000000003</v>
      </c>
      <c r="AE3023">
        <f>MIS[[#This Row],[OrderAverageTradedPrice]]*MIS[[#This Row],[OrderQuantity]]</f>
        <v>12840</v>
      </c>
      <c r="AF3023">
        <f>MIS[[#This Row],[LTP]]*MIS[[#This Row],[OrderQuantity]]</f>
        <v>11385</v>
      </c>
      <c r="AG3023">
        <f>IF(MIS[[#This Row],[OrderSide]]="SELL",MIS[[#This Row],[VALUE]]-MIS[[#This Row],[LIVE_VALUE]],MIS[[#This Row],[LIVE_VALUE]]-MIS[[#This Row],[VALUE]])</f>
        <v>-1455</v>
      </c>
      <c r="AH3023" t="str" cm="1">
        <f t="array" ref="AH3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3" t="str">
        <f>MIS[[#This Row],[TRADING SYMBOL]]</f>
        <v>NIFTY2552224500PE</v>
      </c>
      <c r="AJ3023" t="str">
        <f>IF(RIGHT(MIS[[#This Row],[Main/Hedge]],4)="MAIN","MAIN","HEDGE")</f>
        <v>HEDGE</v>
      </c>
      <c r="AK3023" t="str" cm="1">
        <f t="array" ref="AK3023">_xlfn._xlws.FILTER(Table4[Column1],ISNUMBER(SEARCH(Table4[Column1],MIS[[#This Row],[OrderUniqueIdentifier]])),"")</f>
        <v>NOTREND</v>
      </c>
    </row>
    <row r="3024" spans="1:37" x14ac:dyDescent="0.25">
      <c r="A3024" t="s">
        <v>1374</v>
      </c>
      <c r="B3024" t="s">
        <v>1395</v>
      </c>
      <c r="C3024" t="s">
        <v>6072</v>
      </c>
      <c r="D3024" t="s">
        <v>72</v>
      </c>
      <c r="E3024" t="s">
        <v>1341</v>
      </c>
      <c r="F3024" t="s">
        <v>73</v>
      </c>
      <c r="G3024" t="s">
        <v>74</v>
      </c>
      <c r="H3024" t="s">
        <v>75</v>
      </c>
      <c r="I3024" t="s">
        <v>76</v>
      </c>
      <c r="J3024" t="s">
        <v>77</v>
      </c>
      <c r="K3024">
        <v>1350</v>
      </c>
      <c r="L3024" t="s">
        <v>77</v>
      </c>
      <c r="M3024" t="s">
        <v>78</v>
      </c>
      <c r="N3024" t="s">
        <v>6073</v>
      </c>
      <c r="O3024" t="s">
        <v>6024</v>
      </c>
      <c r="P3024" t="s">
        <v>6024</v>
      </c>
      <c r="Q3024" t="s">
        <v>1343</v>
      </c>
      <c r="R3024" t="s">
        <v>79</v>
      </c>
      <c r="S3024" t="s">
        <v>301</v>
      </c>
      <c r="T3024" t="s">
        <v>1344</v>
      </c>
      <c r="U3024" t="s">
        <v>43</v>
      </c>
      <c r="V3024" t="s">
        <v>80</v>
      </c>
      <c r="W3024">
        <v>24500</v>
      </c>
      <c r="X3024" t="s">
        <v>85</v>
      </c>
      <c r="Y3024">
        <v>1350</v>
      </c>
      <c r="Z3024" t="s">
        <v>6025</v>
      </c>
      <c r="AA3024" t="s">
        <v>6025</v>
      </c>
      <c r="AB3024" t="s">
        <v>87</v>
      </c>
      <c r="AC3024" t="s">
        <v>84</v>
      </c>
      <c r="AD3024">
        <f>_xlfn.XLOOKUP(MIS[[#This Row],[TRADING SYMBOL]],[1]Sheet1!$D:$D,[1]Sheet1!$C:$C)</f>
        <v>37.950000000000003</v>
      </c>
      <c r="AE3024">
        <f>MIS[[#This Row],[OrderAverageTradedPrice]]*MIS[[#This Row],[OrderQuantity]]</f>
        <v>58147.499999999971</v>
      </c>
      <c r="AF3024">
        <f>MIS[[#This Row],[LTP]]*MIS[[#This Row],[OrderQuantity]]</f>
        <v>51232.500000000007</v>
      </c>
      <c r="AG3024">
        <f>IF(MIS[[#This Row],[OrderSide]]="SELL",MIS[[#This Row],[VALUE]]-MIS[[#This Row],[LIVE_VALUE]],MIS[[#This Row],[LIVE_VALUE]]-MIS[[#This Row],[VALUE]])</f>
        <v>-6914.9999999999636</v>
      </c>
      <c r="AH3024" t="str" cm="1">
        <f t="array" ref="AH3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4" t="str">
        <f>MIS[[#This Row],[TRADING SYMBOL]]</f>
        <v>NIFTY2552224500PE</v>
      </c>
      <c r="AJ3024" t="str">
        <f>IF(RIGHT(MIS[[#This Row],[Main/Hedge]],4)="MAIN","MAIN","HEDGE")</f>
        <v>HEDGE</v>
      </c>
      <c r="AK3024" t="str" cm="1">
        <f t="array" ref="AK3024">_xlfn._xlws.FILTER(Table4[Column1],ISNUMBER(SEARCH(Table4[Column1],MIS[[#This Row],[OrderUniqueIdentifier]])),"")</f>
        <v>NOTREND</v>
      </c>
    </row>
    <row r="3025" spans="1:37" x14ac:dyDescent="0.25">
      <c r="A3025" t="s">
        <v>292</v>
      </c>
      <c r="B3025" t="s">
        <v>293</v>
      </c>
      <c r="C3025" t="s">
        <v>6567</v>
      </c>
      <c r="D3025" t="s">
        <v>72</v>
      </c>
      <c r="E3025" t="s">
        <v>1336</v>
      </c>
      <c r="F3025" t="s">
        <v>73</v>
      </c>
      <c r="G3025" t="s">
        <v>74</v>
      </c>
      <c r="H3025" t="s">
        <v>75</v>
      </c>
      <c r="I3025" t="s">
        <v>76</v>
      </c>
      <c r="J3025" t="s">
        <v>77</v>
      </c>
      <c r="K3025">
        <v>300</v>
      </c>
      <c r="L3025" t="s">
        <v>77</v>
      </c>
      <c r="M3025" t="s">
        <v>78</v>
      </c>
      <c r="N3025" t="s">
        <v>289</v>
      </c>
      <c r="O3025" t="s">
        <v>6024</v>
      </c>
      <c r="P3025" t="s">
        <v>6024</v>
      </c>
      <c r="Q3025" t="s">
        <v>1338</v>
      </c>
      <c r="R3025" t="s">
        <v>79</v>
      </c>
      <c r="S3025" t="s">
        <v>301</v>
      </c>
      <c r="T3025" t="s">
        <v>1339</v>
      </c>
      <c r="U3025" t="s">
        <v>43</v>
      </c>
      <c r="V3025" t="s">
        <v>80</v>
      </c>
      <c r="W3025">
        <v>25500</v>
      </c>
      <c r="X3025" t="s">
        <v>81</v>
      </c>
      <c r="Y3025">
        <v>300</v>
      </c>
      <c r="Z3025" t="s">
        <v>6025</v>
      </c>
      <c r="AA3025" t="s">
        <v>6025</v>
      </c>
      <c r="AB3025" t="s">
        <v>83</v>
      </c>
      <c r="AC3025" t="s">
        <v>84</v>
      </c>
      <c r="AD3025">
        <f>_xlfn.XLOOKUP(MIS[[#This Row],[TRADING SYMBOL]],[1]Sheet1!$D:$D,[1]Sheet1!$C:$C)</f>
        <v>36.85</v>
      </c>
      <c r="AE3025">
        <f>MIS[[#This Row],[OrderAverageTradedPrice]]*MIS[[#This Row],[OrderQuantity]]</f>
        <v>13830</v>
      </c>
      <c r="AF3025">
        <f>MIS[[#This Row],[LTP]]*MIS[[#This Row],[OrderQuantity]]</f>
        <v>11055</v>
      </c>
      <c r="AG3025">
        <f>IF(MIS[[#This Row],[OrderSide]]="SELL",MIS[[#This Row],[VALUE]]-MIS[[#This Row],[LIVE_VALUE]],MIS[[#This Row],[LIVE_VALUE]]-MIS[[#This Row],[VALUE]])</f>
        <v>-2775</v>
      </c>
      <c r="AH3025" t="str" cm="1">
        <f t="array" ref="AH3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5" t="str">
        <f>MIS[[#This Row],[TRADING SYMBOL]]</f>
        <v>NIFTY2552225500CE</v>
      </c>
      <c r="AJ3025" t="str">
        <f>IF(RIGHT(MIS[[#This Row],[Main/Hedge]],4)="MAIN","MAIN","HEDGE")</f>
        <v>HEDGE</v>
      </c>
      <c r="AK3025" t="str" cm="1">
        <f t="array" ref="AK3025">_xlfn._xlws.FILTER(Table4[Column1],ISNUMBER(SEARCH(Table4[Column1],MIS[[#This Row],[OrderUniqueIdentifier]])),"")</f>
        <v>NOTREND</v>
      </c>
    </row>
    <row r="3026" spans="1:37" x14ac:dyDescent="0.25">
      <c r="A3026" t="s">
        <v>292</v>
      </c>
      <c r="B3026" t="s">
        <v>293</v>
      </c>
      <c r="C3026" t="s">
        <v>6568</v>
      </c>
      <c r="D3026" t="s">
        <v>72</v>
      </c>
      <c r="E3026" t="s">
        <v>1341</v>
      </c>
      <c r="F3026" t="s">
        <v>73</v>
      </c>
      <c r="G3026" t="s">
        <v>74</v>
      </c>
      <c r="H3026" t="s">
        <v>75</v>
      </c>
      <c r="I3026" t="s">
        <v>76</v>
      </c>
      <c r="J3026" t="s">
        <v>77</v>
      </c>
      <c r="K3026">
        <v>300</v>
      </c>
      <c r="L3026" t="s">
        <v>77</v>
      </c>
      <c r="M3026" t="s">
        <v>78</v>
      </c>
      <c r="N3026" t="s">
        <v>6569</v>
      </c>
      <c r="O3026" t="s">
        <v>6024</v>
      </c>
      <c r="P3026" t="s">
        <v>6024</v>
      </c>
      <c r="Q3026" t="s">
        <v>1343</v>
      </c>
      <c r="R3026" t="s">
        <v>79</v>
      </c>
      <c r="S3026" t="s">
        <v>301</v>
      </c>
      <c r="T3026" t="s">
        <v>1344</v>
      </c>
      <c r="U3026" t="s">
        <v>43</v>
      </c>
      <c r="V3026" t="s">
        <v>80</v>
      </c>
      <c r="W3026">
        <v>24500</v>
      </c>
      <c r="X3026" t="s">
        <v>85</v>
      </c>
      <c r="Y3026">
        <v>300</v>
      </c>
      <c r="Z3026" t="s">
        <v>6025</v>
      </c>
      <c r="AA3026" t="s">
        <v>6025</v>
      </c>
      <c r="AB3026" t="s">
        <v>87</v>
      </c>
      <c r="AC3026" t="s">
        <v>84</v>
      </c>
      <c r="AD3026">
        <f>_xlfn.XLOOKUP(MIS[[#This Row],[TRADING SYMBOL]],[1]Sheet1!$D:$D,[1]Sheet1!$C:$C)</f>
        <v>37.950000000000003</v>
      </c>
      <c r="AE3026">
        <f>MIS[[#This Row],[OrderAverageTradedPrice]]*MIS[[#This Row],[OrderQuantity]]</f>
        <v>13080</v>
      </c>
      <c r="AF3026">
        <f>MIS[[#This Row],[LTP]]*MIS[[#This Row],[OrderQuantity]]</f>
        <v>11385</v>
      </c>
      <c r="AG3026">
        <f>IF(MIS[[#This Row],[OrderSide]]="SELL",MIS[[#This Row],[VALUE]]-MIS[[#This Row],[LIVE_VALUE]],MIS[[#This Row],[LIVE_VALUE]]-MIS[[#This Row],[VALUE]])</f>
        <v>-1695</v>
      </c>
      <c r="AH3026" t="str" cm="1">
        <f t="array" ref="AH3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6" t="str">
        <f>MIS[[#This Row],[TRADING SYMBOL]]</f>
        <v>NIFTY2552224500PE</v>
      </c>
      <c r="AJ3026" t="str">
        <f>IF(RIGHT(MIS[[#This Row],[Main/Hedge]],4)="MAIN","MAIN","HEDGE")</f>
        <v>HEDGE</v>
      </c>
      <c r="AK3026" t="str" cm="1">
        <f t="array" ref="AK3026">_xlfn._xlws.FILTER(Table4[Column1],ISNUMBER(SEARCH(Table4[Column1],MIS[[#This Row],[OrderUniqueIdentifier]])),"")</f>
        <v>NOTREND</v>
      </c>
    </row>
    <row r="3027" spans="1:37" x14ac:dyDescent="0.25">
      <c r="A3027" t="s">
        <v>71</v>
      </c>
      <c r="B3027" t="s">
        <v>454</v>
      </c>
      <c r="C3027" t="s">
        <v>5797</v>
      </c>
      <c r="D3027" t="s">
        <v>72</v>
      </c>
      <c r="E3027" t="s">
        <v>2904</v>
      </c>
      <c r="F3027" t="s">
        <v>73</v>
      </c>
      <c r="G3027" t="s">
        <v>74</v>
      </c>
      <c r="H3027" t="s">
        <v>93</v>
      </c>
      <c r="I3027" t="s">
        <v>76</v>
      </c>
      <c r="J3027" t="s">
        <v>3159</v>
      </c>
      <c r="K3027">
        <v>225</v>
      </c>
      <c r="L3027" t="s">
        <v>77</v>
      </c>
      <c r="M3027" t="s">
        <v>78</v>
      </c>
      <c r="N3027" t="s">
        <v>3390</v>
      </c>
      <c r="O3027" t="s">
        <v>2906</v>
      </c>
      <c r="P3027" t="s">
        <v>3161</v>
      </c>
      <c r="Q3027" t="s">
        <v>2907</v>
      </c>
      <c r="R3027" t="s">
        <v>79</v>
      </c>
      <c r="S3027" t="s">
        <v>24</v>
      </c>
      <c r="T3027" t="s">
        <v>2908</v>
      </c>
      <c r="U3027" t="s">
        <v>43</v>
      </c>
      <c r="V3027" t="s">
        <v>80</v>
      </c>
      <c r="W3027">
        <v>25050</v>
      </c>
      <c r="X3027" t="s">
        <v>81</v>
      </c>
      <c r="Y3027">
        <v>225</v>
      </c>
      <c r="Z3027" t="s">
        <v>2909</v>
      </c>
      <c r="AA3027" t="s">
        <v>3162</v>
      </c>
      <c r="AB3027" t="s">
        <v>90</v>
      </c>
      <c r="AC3027" t="s">
        <v>84</v>
      </c>
      <c r="AD3027">
        <f>_xlfn.XLOOKUP(MIS[[#This Row],[TRADING SYMBOL]],[1]Sheet1!$D:$D,[1]Sheet1!$C:$C)</f>
        <v>160.9</v>
      </c>
      <c r="AE3027">
        <f>MIS[[#This Row],[OrderAverageTradedPrice]]*MIS[[#This Row],[OrderQuantity]]</f>
        <v>45000</v>
      </c>
      <c r="AF3027">
        <f>MIS[[#This Row],[LTP]]*MIS[[#This Row],[OrderQuantity]]</f>
        <v>36202.5</v>
      </c>
      <c r="AG3027">
        <f>IF(MIS[[#This Row],[OrderSide]]="SELL",MIS[[#This Row],[VALUE]]-MIS[[#This Row],[LIVE_VALUE]],MIS[[#This Row],[LIVE_VALUE]]-MIS[[#This Row],[VALUE]])</f>
        <v>-8797.5</v>
      </c>
      <c r="AH3027" t="str" cm="1">
        <f t="array" ref="AH3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7" t="str">
        <f>MIS[[#This Row],[TRADING SYMBOL]]</f>
        <v>NIFTY2552225050CE</v>
      </c>
      <c r="AJ3027" t="str">
        <f>IF(RIGHT(MIS[[#This Row],[Main/Hedge]],4)="MAIN","MAIN","HEDGE")</f>
        <v>MAIN</v>
      </c>
      <c r="AK3027" t="str" cm="1">
        <f t="array" ref="AK3027">_xlfn._xlws.FILTER(Table4[Column1],ISNUMBER(SEARCH(Table4[Column1],MIS[[#This Row],[OrderUniqueIdentifier]])),"")</f>
        <v>VWAP</v>
      </c>
    </row>
    <row r="3028" spans="1:37" x14ac:dyDescent="0.25">
      <c r="A3028" t="s">
        <v>71</v>
      </c>
      <c r="B3028" t="s">
        <v>482</v>
      </c>
      <c r="C3028" t="s">
        <v>3158</v>
      </c>
      <c r="D3028" t="s">
        <v>72</v>
      </c>
      <c r="E3028" t="s">
        <v>2904</v>
      </c>
      <c r="F3028" t="s">
        <v>73</v>
      </c>
      <c r="G3028" t="s">
        <v>74</v>
      </c>
      <c r="H3028" t="s">
        <v>93</v>
      </c>
      <c r="I3028" t="s">
        <v>76</v>
      </c>
      <c r="J3028" t="s">
        <v>3159</v>
      </c>
      <c r="K3028">
        <v>225</v>
      </c>
      <c r="L3028" t="s">
        <v>77</v>
      </c>
      <c r="M3028" t="s">
        <v>78</v>
      </c>
      <c r="N3028" t="s">
        <v>3160</v>
      </c>
      <c r="O3028" t="s">
        <v>2912</v>
      </c>
      <c r="P3028" t="s">
        <v>3161</v>
      </c>
      <c r="Q3028" t="s">
        <v>2907</v>
      </c>
      <c r="R3028" t="s">
        <v>79</v>
      </c>
      <c r="S3028" t="s">
        <v>24</v>
      </c>
      <c r="T3028" t="s">
        <v>2908</v>
      </c>
      <c r="U3028" t="s">
        <v>43</v>
      </c>
      <c r="V3028" t="s">
        <v>80</v>
      </c>
      <c r="W3028">
        <v>25050</v>
      </c>
      <c r="X3028" t="s">
        <v>81</v>
      </c>
      <c r="Y3028">
        <v>225</v>
      </c>
      <c r="Z3028" t="s">
        <v>2913</v>
      </c>
      <c r="AA3028" t="s">
        <v>3162</v>
      </c>
      <c r="AB3028" t="s">
        <v>90</v>
      </c>
      <c r="AC3028" t="s">
        <v>84</v>
      </c>
      <c r="AD3028">
        <f>_xlfn.XLOOKUP(MIS[[#This Row],[TRADING SYMBOL]],[1]Sheet1!$D:$D,[1]Sheet1!$C:$C)</f>
        <v>160.9</v>
      </c>
      <c r="AE3028">
        <f>MIS[[#This Row],[OrderAverageTradedPrice]]*MIS[[#This Row],[OrderQuantity]]</f>
        <v>44249.999999999847</v>
      </c>
      <c r="AF3028">
        <f>MIS[[#This Row],[LTP]]*MIS[[#This Row],[OrderQuantity]]</f>
        <v>36202.5</v>
      </c>
      <c r="AG3028">
        <f>IF(MIS[[#This Row],[OrderSide]]="SELL",MIS[[#This Row],[VALUE]]-MIS[[#This Row],[LIVE_VALUE]],MIS[[#This Row],[LIVE_VALUE]]-MIS[[#This Row],[VALUE]])</f>
        <v>-8047.4999999998472</v>
      </c>
      <c r="AH3028" t="str" cm="1">
        <f t="array" ref="AH3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8" t="str">
        <f>MIS[[#This Row],[TRADING SYMBOL]]</f>
        <v>NIFTY2552225050CE</v>
      </c>
      <c r="AJ3028" t="str">
        <f>IF(RIGHT(MIS[[#This Row],[Main/Hedge]],4)="MAIN","MAIN","HEDGE")</f>
        <v>MAIN</v>
      </c>
      <c r="AK3028" t="str" cm="1">
        <f t="array" ref="AK3028">_xlfn._xlws.FILTER(Table4[Column1],ISNUMBER(SEARCH(Table4[Column1],MIS[[#This Row],[OrderUniqueIdentifier]])),"")</f>
        <v>VWAP</v>
      </c>
    </row>
    <row r="3029" spans="1:37" x14ac:dyDescent="0.25">
      <c r="A3029" t="s">
        <v>71</v>
      </c>
      <c r="B3029" t="s">
        <v>491</v>
      </c>
      <c r="C3029" t="s">
        <v>3243</v>
      </c>
      <c r="D3029" t="s">
        <v>72</v>
      </c>
      <c r="E3029" t="s">
        <v>2904</v>
      </c>
      <c r="F3029" t="s">
        <v>73</v>
      </c>
      <c r="G3029" t="s">
        <v>74</v>
      </c>
      <c r="H3029" t="s">
        <v>93</v>
      </c>
      <c r="I3029" t="s">
        <v>76</v>
      </c>
      <c r="J3029" t="s">
        <v>3159</v>
      </c>
      <c r="K3029">
        <v>675</v>
      </c>
      <c r="L3029" t="s">
        <v>77</v>
      </c>
      <c r="M3029" t="s">
        <v>78</v>
      </c>
      <c r="N3029" t="s">
        <v>3244</v>
      </c>
      <c r="O3029" t="s">
        <v>2916</v>
      </c>
      <c r="P3029" t="s">
        <v>3161</v>
      </c>
      <c r="Q3029" t="s">
        <v>2907</v>
      </c>
      <c r="R3029" t="s">
        <v>79</v>
      </c>
      <c r="S3029" t="s">
        <v>24</v>
      </c>
      <c r="T3029" t="s">
        <v>2908</v>
      </c>
      <c r="U3029" t="s">
        <v>43</v>
      </c>
      <c r="V3029" t="s">
        <v>80</v>
      </c>
      <c r="W3029">
        <v>25050</v>
      </c>
      <c r="X3029" t="s">
        <v>81</v>
      </c>
      <c r="Y3029">
        <v>675</v>
      </c>
      <c r="Z3029" t="s">
        <v>2917</v>
      </c>
      <c r="AA3029" t="s">
        <v>3162</v>
      </c>
      <c r="AB3029" t="s">
        <v>90</v>
      </c>
      <c r="AC3029" t="s">
        <v>84</v>
      </c>
      <c r="AD3029">
        <f>_xlfn.XLOOKUP(MIS[[#This Row],[TRADING SYMBOL]],[1]Sheet1!$D:$D,[1]Sheet1!$C:$C)</f>
        <v>160.9</v>
      </c>
      <c r="AE3029">
        <f>MIS[[#This Row],[OrderAverageTradedPrice]]*MIS[[#This Row],[OrderQuantity]]</f>
        <v>133492.49999999953</v>
      </c>
      <c r="AF3029">
        <f>MIS[[#This Row],[LTP]]*MIS[[#This Row],[OrderQuantity]]</f>
        <v>108607.5</v>
      </c>
      <c r="AG3029">
        <f>IF(MIS[[#This Row],[OrderSide]]="SELL",MIS[[#This Row],[VALUE]]-MIS[[#This Row],[LIVE_VALUE]],MIS[[#This Row],[LIVE_VALUE]]-MIS[[#This Row],[VALUE]])</f>
        <v>-24884.999999999534</v>
      </c>
      <c r="AH3029" t="str" cm="1">
        <f t="array" ref="AH3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9" t="str">
        <f>MIS[[#This Row],[TRADING SYMBOL]]</f>
        <v>NIFTY2552225050CE</v>
      </c>
      <c r="AJ3029" t="str">
        <f>IF(RIGHT(MIS[[#This Row],[Main/Hedge]],4)="MAIN","MAIN","HEDGE")</f>
        <v>MAIN</v>
      </c>
      <c r="AK3029" t="str" cm="1">
        <f t="array" ref="AK3029">_xlfn._xlws.FILTER(Table4[Column1],ISNUMBER(SEARCH(Table4[Column1],MIS[[#This Row],[OrderUniqueIdentifier]])),"")</f>
        <v>VWAP</v>
      </c>
    </row>
    <row r="3030" spans="1:37" x14ac:dyDescent="0.25">
      <c r="A3030" t="s">
        <v>71</v>
      </c>
      <c r="B3030" t="s">
        <v>515</v>
      </c>
      <c r="C3030" t="s">
        <v>3291</v>
      </c>
      <c r="D3030" t="s">
        <v>72</v>
      </c>
      <c r="E3030" t="s">
        <v>2904</v>
      </c>
      <c r="F3030" t="s">
        <v>73</v>
      </c>
      <c r="G3030" t="s">
        <v>74</v>
      </c>
      <c r="H3030" t="s">
        <v>93</v>
      </c>
      <c r="I3030" t="s">
        <v>76</v>
      </c>
      <c r="J3030" t="s">
        <v>3159</v>
      </c>
      <c r="K3030">
        <v>1050</v>
      </c>
      <c r="L3030" t="s">
        <v>77</v>
      </c>
      <c r="M3030" t="s">
        <v>78</v>
      </c>
      <c r="N3030" t="s">
        <v>3292</v>
      </c>
      <c r="O3030" t="s">
        <v>2906</v>
      </c>
      <c r="P3030" t="s">
        <v>3161</v>
      </c>
      <c r="Q3030" t="s">
        <v>2907</v>
      </c>
      <c r="R3030" t="s">
        <v>79</v>
      </c>
      <c r="S3030" t="s">
        <v>24</v>
      </c>
      <c r="T3030" t="s">
        <v>2908</v>
      </c>
      <c r="U3030" t="s">
        <v>43</v>
      </c>
      <c r="V3030" t="s">
        <v>80</v>
      </c>
      <c r="W3030">
        <v>25050</v>
      </c>
      <c r="X3030" t="s">
        <v>81</v>
      </c>
      <c r="Y3030">
        <v>1050</v>
      </c>
      <c r="Z3030" t="s">
        <v>2909</v>
      </c>
      <c r="AA3030" t="s">
        <v>3162</v>
      </c>
      <c r="AB3030" t="s">
        <v>90</v>
      </c>
      <c r="AC3030" t="s">
        <v>84</v>
      </c>
      <c r="AD3030">
        <f>_xlfn.XLOOKUP(MIS[[#This Row],[TRADING SYMBOL]],[1]Sheet1!$D:$D,[1]Sheet1!$C:$C)</f>
        <v>160.9</v>
      </c>
      <c r="AE3030">
        <f>MIS[[#This Row],[OrderAverageTradedPrice]]*MIS[[#This Row],[OrderQuantity]]</f>
        <v>209189.99999999956</v>
      </c>
      <c r="AF3030">
        <f>MIS[[#This Row],[LTP]]*MIS[[#This Row],[OrderQuantity]]</f>
        <v>168945</v>
      </c>
      <c r="AG3030">
        <f>IF(MIS[[#This Row],[OrderSide]]="SELL",MIS[[#This Row],[VALUE]]-MIS[[#This Row],[LIVE_VALUE]],MIS[[#This Row],[LIVE_VALUE]]-MIS[[#This Row],[VALUE]])</f>
        <v>-40244.999999999563</v>
      </c>
      <c r="AH3030" t="str" cm="1">
        <f t="array" ref="AH3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0" t="str">
        <f>MIS[[#This Row],[TRADING SYMBOL]]</f>
        <v>NIFTY2552225050CE</v>
      </c>
      <c r="AJ3030" t="str">
        <f>IF(RIGHT(MIS[[#This Row],[Main/Hedge]],4)="MAIN","MAIN","HEDGE")</f>
        <v>MAIN</v>
      </c>
      <c r="AK3030" t="str" cm="1">
        <f t="array" ref="AK3030">_xlfn._xlws.FILTER(Table4[Column1],ISNUMBER(SEARCH(Table4[Column1],MIS[[#This Row],[OrderUniqueIdentifier]])),"")</f>
        <v>VWAP</v>
      </c>
    </row>
    <row r="3031" spans="1:37" x14ac:dyDescent="0.25">
      <c r="A3031" t="s">
        <v>71</v>
      </c>
      <c r="B3031" t="s">
        <v>529</v>
      </c>
      <c r="C3031" t="s">
        <v>3327</v>
      </c>
      <c r="D3031" t="s">
        <v>72</v>
      </c>
      <c r="E3031" t="s">
        <v>2904</v>
      </c>
      <c r="F3031" t="s">
        <v>73</v>
      </c>
      <c r="G3031" t="s">
        <v>74</v>
      </c>
      <c r="H3031" t="s">
        <v>93</v>
      </c>
      <c r="I3031" t="s">
        <v>76</v>
      </c>
      <c r="J3031" t="s">
        <v>3159</v>
      </c>
      <c r="K3031">
        <v>450</v>
      </c>
      <c r="L3031" t="s">
        <v>77</v>
      </c>
      <c r="M3031" t="s">
        <v>78</v>
      </c>
      <c r="N3031" t="s">
        <v>3328</v>
      </c>
      <c r="O3031" t="s">
        <v>2906</v>
      </c>
      <c r="P3031" t="s">
        <v>3161</v>
      </c>
      <c r="Q3031" t="s">
        <v>2907</v>
      </c>
      <c r="R3031" t="s">
        <v>79</v>
      </c>
      <c r="S3031" t="s">
        <v>24</v>
      </c>
      <c r="T3031" t="s">
        <v>2908</v>
      </c>
      <c r="U3031" t="s">
        <v>43</v>
      </c>
      <c r="V3031" t="s">
        <v>80</v>
      </c>
      <c r="W3031">
        <v>25050</v>
      </c>
      <c r="X3031" t="s">
        <v>81</v>
      </c>
      <c r="Y3031">
        <v>450</v>
      </c>
      <c r="Z3031" t="s">
        <v>2909</v>
      </c>
      <c r="AA3031" t="s">
        <v>3162</v>
      </c>
      <c r="AB3031" t="s">
        <v>90</v>
      </c>
      <c r="AC3031" t="s">
        <v>84</v>
      </c>
      <c r="AD3031">
        <f>_xlfn.XLOOKUP(MIS[[#This Row],[TRADING SYMBOL]],[1]Sheet1!$D:$D,[1]Sheet1!$C:$C)</f>
        <v>160.9</v>
      </c>
      <c r="AE3031">
        <f>MIS[[#This Row],[OrderAverageTradedPrice]]*MIS[[#This Row],[OrderQuantity]]</f>
        <v>89966.25</v>
      </c>
      <c r="AF3031">
        <f>MIS[[#This Row],[LTP]]*MIS[[#This Row],[OrderQuantity]]</f>
        <v>72405</v>
      </c>
      <c r="AG3031">
        <f>IF(MIS[[#This Row],[OrderSide]]="SELL",MIS[[#This Row],[VALUE]]-MIS[[#This Row],[LIVE_VALUE]],MIS[[#This Row],[LIVE_VALUE]]-MIS[[#This Row],[VALUE]])</f>
        <v>-17561.25</v>
      </c>
      <c r="AH3031" t="str" cm="1">
        <f t="array" ref="AH3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1" t="str">
        <f>MIS[[#This Row],[TRADING SYMBOL]]</f>
        <v>NIFTY2552225050CE</v>
      </c>
      <c r="AJ3031" t="str">
        <f>IF(RIGHT(MIS[[#This Row],[Main/Hedge]],4)="MAIN","MAIN","HEDGE")</f>
        <v>MAIN</v>
      </c>
      <c r="AK3031" t="str" cm="1">
        <f t="array" ref="AK3031">_xlfn._xlws.FILTER(Table4[Column1],ISNUMBER(SEARCH(Table4[Column1],MIS[[#This Row],[OrderUniqueIdentifier]])),"")</f>
        <v>VWAP</v>
      </c>
    </row>
    <row r="3032" spans="1:37" x14ac:dyDescent="0.25">
      <c r="A3032" t="s">
        <v>71</v>
      </c>
      <c r="B3032" t="s">
        <v>540</v>
      </c>
      <c r="C3032" t="s">
        <v>3356</v>
      </c>
      <c r="D3032" t="s">
        <v>72</v>
      </c>
      <c r="E3032" t="s">
        <v>2904</v>
      </c>
      <c r="F3032" t="s">
        <v>73</v>
      </c>
      <c r="G3032" t="s">
        <v>74</v>
      </c>
      <c r="H3032" t="s">
        <v>93</v>
      </c>
      <c r="I3032" t="s">
        <v>76</v>
      </c>
      <c r="J3032" t="s">
        <v>3159</v>
      </c>
      <c r="K3032">
        <v>225</v>
      </c>
      <c r="L3032" t="s">
        <v>77</v>
      </c>
      <c r="M3032" t="s">
        <v>78</v>
      </c>
      <c r="N3032" t="s">
        <v>3357</v>
      </c>
      <c r="O3032" t="s">
        <v>2912</v>
      </c>
      <c r="P3032" t="s">
        <v>3161</v>
      </c>
      <c r="Q3032" t="s">
        <v>2907</v>
      </c>
      <c r="R3032" t="s">
        <v>79</v>
      </c>
      <c r="S3032" t="s">
        <v>24</v>
      </c>
      <c r="T3032" t="s">
        <v>2908</v>
      </c>
      <c r="U3032" t="s">
        <v>43</v>
      </c>
      <c r="V3032" t="s">
        <v>80</v>
      </c>
      <c r="W3032">
        <v>25050</v>
      </c>
      <c r="X3032" t="s">
        <v>81</v>
      </c>
      <c r="Y3032">
        <v>225</v>
      </c>
      <c r="Z3032" t="s">
        <v>2913</v>
      </c>
      <c r="AA3032" t="s">
        <v>3162</v>
      </c>
      <c r="AB3032" t="s">
        <v>90</v>
      </c>
      <c r="AC3032" t="s">
        <v>84</v>
      </c>
      <c r="AD3032">
        <f>_xlfn.XLOOKUP(MIS[[#This Row],[TRADING SYMBOL]],[1]Sheet1!$D:$D,[1]Sheet1!$C:$C)</f>
        <v>160.9</v>
      </c>
      <c r="AE3032">
        <f>MIS[[#This Row],[OrderAverageTradedPrice]]*MIS[[#This Row],[OrderQuantity]]</f>
        <v>44448.75</v>
      </c>
      <c r="AF3032">
        <f>MIS[[#This Row],[LTP]]*MIS[[#This Row],[OrderQuantity]]</f>
        <v>36202.5</v>
      </c>
      <c r="AG3032">
        <f>IF(MIS[[#This Row],[OrderSide]]="SELL",MIS[[#This Row],[VALUE]]-MIS[[#This Row],[LIVE_VALUE]],MIS[[#This Row],[LIVE_VALUE]]-MIS[[#This Row],[VALUE]])</f>
        <v>-8246.25</v>
      </c>
      <c r="AH3032" t="str" cm="1">
        <f t="array" ref="AH3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2" t="str">
        <f>MIS[[#This Row],[TRADING SYMBOL]]</f>
        <v>NIFTY2552225050CE</v>
      </c>
      <c r="AJ3032" t="str">
        <f>IF(RIGHT(MIS[[#This Row],[Main/Hedge]],4)="MAIN","MAIN","HEDGE")</f>
        <v>MAIN</v>
      </c>
      <c r="AK3032" t="str" cm="1">
        <f t="array" ref="AK3032">_xlfn._xlws.FILTER(Table4[Column1],ISNUMBER(SEARCH(Table4[Column1],MIS[[#This Row],[OrderUniqueIdentifier]])),"")</f>
        <v>VWAP</v>
      </c>
    </row>
    <row r="3033" spans="1:37" x14ac:dyDescent="0.25">
      <c r="A3033" t="s">
        <v>71</v>
      </c>
      <c r="B3033" t="s">
        <v>550</v>
      </c>
      <c r="C3033" t="s">
        <v>3389</v>
      </c>
      <c r="D3033" t="s">
        <v>72</v>
      </c>
      <c r="E3033" t="s">
        <v>2904</v>
      </c>
      <c r="F3033" t="s">
        <v>73</v>
      </c>
      <c r="G3033" t="s">
        <v>74</v>
      </c>
      <c r="H3033" t="s">
        <v>93</v>
      </c>
      <c r="I3033" t="s">
        <v>76</v>
      </c>
      <c r="J3033" t="s">
        <v>3159</v>
      </c>
      <c r="K3033">
        <v>150</v>
      </c>
      <c r="L3033" t="s">
        <v>77</v>
      </c>
      <c r="M3033" t="s">
        <v>78</v>
      </c>
      <c r="N3033" t="s">
        <v>3390</v>
      </c>
      <c r="O3033" t="s">
        <v>2906</v>
      </c>
      <c r="P3033" t="s">
        <v>3161</v>
      </c>
      <c r="Q3033" t="s">
        <v>2907</v>
      </c>
      <c r="R3033" t="s">
        <v>79</v>
      </c>
      <c r="S3033" t="s">
        <v>24</v>
      </c>
      <c r="T3033" t="s">
        <v>2908</v>
      </c>
      <c r="U3033" t="s">
        <v>43</v>
      </c>
      <c r="V3033" t="s">
        <v>80</v>
      </c>
      <c r="W3033">
        <v>25050</v>
      </c>
      <c r="X3033" t="s">
        <v>81</v>
      </c>
      <c r="Y3033">
        <v>150</v>
      </c>
      <c r="Z3033" t="s">
        <v>2909</v>
      </c>
      <c r="AA3033" t="s">
        <v>3162</v>
      </c>
      <c r="AB3033" t="s">
        <v>90</v>
      </c>
      <c r="AC3033" t="s">
        <v>84</v>
      </c>
      <c r="AD3033">
        <f>_xlfn.XLOOKUP(MIS[[#This Row],[TRADING SYMBOL]],[1]Sheet1!$D:$D,[1]Sheet1!$C:$C)</f>
        <v>160.9</v>
      </c>
      <c r="AE3033">
        <f>MIS[[#This Row],[OrderAverageTradedPrice]]*MIS[[#This Row],[OrderQuantity]]</f>
        <v>30000</v>
      </c>
      <c r="AF3033">
        <f>MIS[[#This Row],[LTP]]*MIS[[#This Row],[OrderQuantity]]</f>
        <v>24135</v>
      </c>
      <c r="AG3033">
        <f>IF(MIS[[#This Row],[OrderSide]]="SELL",MIS[[#This Row],[VALUE]]-MIS[[#This Row],[LIVE_VALUE]],MIS[[#This Row],[LIVE_VALUE]]-MIS[[#This Row],[VALUE]])</f>
        <v>-5865</v>
      </c>
      <c r="AH3033" t="str" cm="1">
        <f t="array" ref="AH3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3" t="str">
        <f>MIS[[#This Row],[TRADING SYMBOL]]</f>
        <v>NIFTY2552225050CE</v>
      </c>
      <c r="AJ3033" t="str">
        <f>IF(RIGHT(MIS[[#This Row],[Main/Hedge]],4)="MAIN","MAIN","HEDGE")</f>
        <v>MAIN</v>
      </c>
      <c r="AK3033" t="str" cm="1">
        <f t="array" ref="AK3033">_xlfn._xlws.FILTER(Table4[Column1],ISNUMBER(SEARCH(Table4[Column1],MIS[[#This Row],[OrderUniqueIdentifier]])),"")</f>
        <v>VWAP</v>
      </c>
    </row>
    <row r="3034" spans="1:37" x14ac:dyDescent="0.25">
      <c r="A3034" t="s">
        <v>71</v>
      </c>
      <c r="B3034" t="s">
        <v>558</v>
      </c>
      <c r="C3034" t="s">
        <v>3418</v>
      </c>
      <c r="D3034" t="s">
        <v>72</v>
      </c>
      <c r="E3034" t="s">
        <v>2904</v>
      </c>
      <c r="F3034" t="s">
        <v>73</v>
      </c>
      <c r="G3034" t="s">
        <v>74</v>
      </c>
      <c r="H3034" t="s">
        <v>93</v>
      </c>
      <c r="I3034" t="s">
        <v>76</v>
      </c>
      <c r="J3034" t="s">
        <v>3159</v>
      </c>
      <c r="K3034">
        <v>225</v>
      </c>
      <c r="L3034" t="s">
        <v>77</v>
      </c>
      <c r="M3034" t="s">
        <v>78</v>
      </c>
      <c r="N3034" t="s">
        <v>3390</v>
      </c>
      <c r="O3034" t="s">
        <v>2912</v>
      </c>
      <c r="P3034" t="s">
        <v>3161</v>
      </c>
      <c r="Q3034" t="s">
        <v>2907</v>
      </c>
      <c r="R3034" t="s">
        <v>79</v>
      </c>
      <c r="S3034" t="s">
        <v>24</v>
      </c>
      <c r="T3034" t="s">
        <v>2908</v>
      </c>
      <c r="U3034" t="s">
        <v>43</v>
      </c>
      <c r="V3034" t="s">
        <v>80</v>
      </c>
      <c r="W3034">
        <v>25050</v>
      </c>
      <c r="X3034" t="s">
        <v>81</v>
      </c>
      <c r="Y3034">
        <v>225</v>
      </c>
      <c r="Z3034" t="s">
        <v>2913</v>
      </c>
      <c r="AA3034" t="s">
        <v>3162</v>
      </c>
      <c r="AB3034" t="s">
        <v>90</v>
      </c>
      <c r="AC3034" t="s">
        <v>84</v>
      </c>
      <c r="AD3034">
        <f>_xlfn.XLOOKUP(MIS[[#This Row],[TRADING SYMBOL]],[1]Sheet1!$D:$D,[1]Sheet1!$C:$C)</f>
        <v>160.9</v>
      </c>
      <c r="AE3034">
        <f>MIS[[#This Row],[OrderAverageTradedPrice]]*MIS[[#This Row],[OrderQuantity]]</f>
        <v>45000</v>
      </c>
      <c r="AF3034">
        <f>MIS[[#This Row],[LTP]]*MIS[[#This Row],[OrderQuantity]]</f>
        <v>36202.5</v>
      </c>
      <c r="AG3034">
        <f>IF(MIS[[#This Row],[OrderSide]]="SELL",MIS[[#This Row],[VALUE]]-MIS[[#This Row],[LIVE_VALUE]],MIS[[#This Row],[LIVE_VALUE]]-MIS[[#This Row],[VALUE]])</f>
        <v>-8797.5</v>
      </c>
      <c r="AH3034" t="str" cm="1">
        <f t="array" ref="AH3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4" t="str">
        <f>MIS[[#This Row],[TRADING SYMBOL]]</f>
        <v>NIFTY2552225050CE</v>
      </c>
      <c r="AJ3034" t="str">
        <f>IF(RIGHT(MIS[[#This Row],[Main/Hedge]],4)="MAIN","MAIN","HEDGE")</f>
        <v>MAIN</v>
      </c>
      <c r="AK3034" t="str" cm="1">
        <f t="array" ref="AK3034">_xlfn._xlws.FILTER(Table4[Column1],ISNUMBER(SEARCH(Table4[Column1],MIS[[#This Row],[OrderUniqueIdentifier]])),"")</f>
        <v>VWAP</v>
      </c>
    </row>
    <row r="3035" spans="1:37" x14ac:dyDescent="0.25">
      <c r="A3035" t="s">
        <v>71</v>
      </c>
      <c r="B3035" t="s">
        <v>566</v>
      </c>
      <c r="C3035" t="s">
        <v>3468</v>
      </c>
      <c r="D3035" t="s">
        <v>72</v>
      </c>
      <c r="E3035" t="s">
        <v>2904</v>
      </c>
      <c r="F3035" t="s">
        <v>73</v>
      </c>
      <c r="G3035" t="s">
        <v>74</v>
      </c>
      <c r="H3035" t="s">
        <v>93</v>
      </c>
      <c r="I3035" t="s">
        <v>76</v>
      </c>
      <c r="J3035" t="s">
        <v>3159</v>
      </c>
      <c r="K3035">
        <v>75</v>
      </c>
      <c r="L3035" t="s">
        <v>77</v>
      </c>
      <c r="M3035" t="s">
        <v>78</v>
      </c>
      <c r="N3035" t="s">
        <v>3390</v>
      </c>
      <c r="O3035" t="s">
        <v>2912</v>
      </c>
      <c r="P3035" t="s">
        <v>3161</v>
      </c>
      <c r="Q3035" t="s">
        <v>2907</v>
      </c>
      <c r="R3035" t="s">
        <v>79</v>
      </c>
      <c r="S3035" t="s">
        <v>24</v>
      </c>
      <c r="T3035" t="s">
        <v>2908</v>
      </c>
      <c r="U3035" t="s">
        <v>43</v>
      </c>
      <c r="V3035" t="s">
        <v>80</v>
      </c>
      <c r="W3035">
        <v>25050</v>
      </c>
      <c r="X3035" t="s">
        <v>81</v>
      </c>
      <c r="Y3035">
        <v>75</v>
      </c>
      <c r="Z3035" t="s">
        <v>2913</v>
      </c>
      <c r="AA3035" t="s">
        <v>3162</v>
      </c>
      <c r="AB3035" t="s">
        <v>90</v>
      </c>
      <c r="AC3035" t="s">
        <v>84</v>
      </c>
      <c r="AD3035">
        <f>_xlfn.XLOOKUP(MIS[[#This Row],[TRADING SYMBOL]],[1]Sheet1!$D:$D,[1]Sheet1!$C:$C)</f>
        <v>160.9</v>
      </c>
      <c r="AE3035">
        <f>MIS[[#This Row],[OrderAverageTradedPrice]]*MIS[[#This Row],[OrderQuantity]]</f>
        <v>15000</v>
      </c>
      <c r="AF3035">
        <f>MIS[[#This Row],[LTP]]*MIS[[#This Row],[OrderQuantity]]</f>
        <v>12067.5</v>
      </c>
      <c r="AG3035">
        <f>IF(MIS[[#This Row],[OrderSide]]="SELL",MIS[[#This Row],[VALUE]]-MIS[[#This Row],[LIVE_VALUE]],MIS[[#This Row],[LIVE_VALUE]]-MIS[[#This Row],[VALUE]])</f>
        <v>-2932.5</v>
      </c>
      <c r="AH3035" t="str" cm="1">
        <f t="array" ref="AH3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5" t="str">
        <f>MIS[[#This Row],[TRADING SYMBOL]]</f>
        <v>NIFTY2552225050CE</v>
      </c>
      <c r="AJ3035" t="str">
        <f>IF(RIGHT(MIS[[#This Row],[Main/Hedge]],4)="MAIN","MAIN","HEDGE")</f>
        <v>MAIN</v>
      </c>
      <c r="AK3035" t="str" cm="1">
        <f t="array" ref="AK3035">_xlfn._xlws.FILTER(Table4[Column1],ISNUMBER(SEARCH(Table4[Column1],MIS[[#This Row],[OrderUniqueIdentifier]])),"")</f>
        <v>VWAP</v>
      </c>
    </row>
    <row r="3036" spans="1:37" x14ac:dyDescent="0.25">
      <c r="A3036" t="s">
        <v>71</v>
      </c>
      <c r="B3036" t="s">
        <v>575</v>
      </c>
      <c r="C3036" t="s">
        <v>3155</v>
      </c>
      <c r="D3036" t="s">
        <v>72</v>
      </c>
      <c r="E3036" t="s">
        <v>2904</v>
      </c>
      <c r="F3036" t="s">
        <v>73</v>
      </c>
      <c r="G3036" t="s">
        <v>74</v>
      </c>
      <c r="H3036" t="s">
        <v>93</v>
      </c>
      <c r="I3036" t="s">
        <v>76</v>
      </c>
      <c r="J3036" t="s">
        <v>3159</v>
      </c>
      <c r="K3036">
        <v>300</v>
      </c>
      <c r="L3036" t="s">
        <v>77</v>
      </c>
      <c r="M3036" t="s">
        <v>78</v>
      </c>
      <c r="N3036" t="s">
        <v>3479</v>
      </c>
      <c r="O3036" t="s">
        <v>2906</v>
      </c>
      <c r="P3036" t="s">
        <v>3161</v>
      </c>
      <c r="Q3036" t="s">
        <v>2907</v>
      </c>
      <c r="R3036" t="s">
        <v>79</v>
      </c>
      <c r="S3036" t="s">
        <v>24</v>
      </c>
      <c r="T3036" t="s">
        <v>2908</v>
      </c>
      <c r="U3036" t="s">
        <v>43</v>
      </c>
      <c r="V3036" t="s">
        <v>80</v>
      </c>
      <c r="W3036">
        <v>25050</v>
      </c>
      <c r="X3036" t="s">
        <v>81</v>
      </c>
      <c r="Y3036">
        <v>300</v>
      </c>
      <c r="Z3036" t="s">
        <v>2909</v>
      </c>
      <c r="AA3036" t="s">
        <v>3162</v>
      </c>
      <c r="AB3036" t="s">
        <v>90</v>
      </c>
      <c r="AC3036" t="s">
        <v>84</v>
      </c>
      <c r="AD3036">
        <f>_xlfn.XLOOKUP(MIS[[#This Row],[TRADING SYMBOL]],[1]Sheet1!$D:$D,[1]Sheet1!$C:$C)</f>
        <v>160.9</v>
      </c>
      <c r="AE3036">
        <f>MIS[[#This Row],[OrderAverageTradedPrice]]*MIS[[#This Row],[OrderQuantity]]</f>
        <v>59985</v>
      </c>
      <c r="AF3036">
        <f>MIS[[#This Row],[LTP]]*MIS[[#This Row],[OrderQuantity]]</f>
        <v>48270</v>
      </c>
      <c r="AG3036">
        <f>IF(MIS[[#This Row],[OrderSide]]="SELL",MIS[[#This Row],[VALUE]]-MIS[[#This Row],[LIVE_VALUE]],MIS[[#This Row],[LIVE_VALUE]]-MIS[[#This Row],[VALUE]])</f>
        <v>-11715</v>
      </c>
      <c r="AH3036" t="str" cm="1">
        <f t="array" ref="AH3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6" t="str">
        <f>MIS[[#This Row],[TRADING SYMBOL]]</f>
        <v>NIFTY2552225050CE</v>
      </c>
      <c r="AJ3036" t="str">
        <f>IF(RIGHT(MIS[[#This Row],[Main/Hedge]],4)="MAIN","MAIN","HEDGE")</f>
        <v>MAIN</v>
      </c>
      <c r="AK3036" t="str" cm="1">
        <f t="array" ref="AK3036">_xlfn._xlws.FILTER(Table4[Column1],ISNUMBER(SEARCH(Table4[Column1],MIS[[#This Row],[OrderUniqueIdentifier]])),"")</f>
        <v>VWAP</v>
      </c>
    </row>
    <row r="3037" spans="1:37" x14ac:dyDescent="0.25">
      <c r="A3037" t="s">
        <v>71</v>
      </c>
      <c r="B3037" t="s">
        <v>584</v>
      </c>
      <c r="C3037" t="s">
        <v>3538</v>
      </c>
      <c r="D3037" t="s">
        <v>72</v>
      </c>
      <c r="E3037" t="s">
        <v>2904</v>
      </c>
      <c r="F3037" t="s">
        <v>73</v>
      </c>
      <c r="G3037" t="s">
        <v>74</v>
      </c>
      <c r="H3037" t="s">
        <v>93</v>
      </c>
      <c r="I3037" t="s">
        <v>76</v>
      </c>
      <c r="J3037" t="s">
        <v>3159</v>
      </c>
      <c r="K3037">
        <v>150</v>
      </c>
      <c r="L3037" t="s">
        <v>77</v>
      </c>
      <c r="M3037" t="s">
        <v>78</v>
      </c>
      <c r="N3037" t="s">
        <v>3539</v>
      </c>
      <c r="O3037" t="s">
        <v>2916</v>
      </c>
      <c r="P3037" t="s">
        <v>3161</v>
      </c>
      <c r="Q3037" t="s">
        <v>2907</v>
      </c>
      <c r="R3037" t="s">
        <v>79</v>
      </c>
      <c r="S3037" t="s">
        <v>24</v>
      </c>
      <c r="T3037" t="s">
        <v>2908</v>
      </c>
      <c r="U3037" t="s">
        <v>43</v>
      </c>
      <c r="V3037" t="s">
        <v>80</v>
      </c>
      <c r="W3037">
        <v>25050</v>
      </c>
      <c r="X3037" t="s">
        <v>81</v>
      </c>
      <c r="Y3037">
        <v>150</v>
      </c>
      <c r="Z3037" t="s">
        <v>2917</v>
      </c>
      <c r="AA3037" t="s">
        <v>3162</v>
      </c>
      <c r="AB3037" t="s">
        <v>90</v>
      </c>
      <c r="AC3037" t="s">
        <v>84</v>
      </c>
      <c r="AD3037">
        <f>_xlfn.XLOOKUP(MIS[[#This Row],[TRADING SYMBOL]],[1]Sheet1!$D:$D,[1]Sheet1!$C:$C)</f>
        <v>160.9</v>
      </c>
      <c r="AE3037">
        <f>MIS[[#This Row],[OrderAverageTradedPrice]]*MIS[[#This Row],[OrderQuantity]]</f>
        <v>29546.25</v>
      </c>
      <c r="AF3037">
        <f>MIS[[#This Row],[LTP]]*MIS[[#This Row],[OrderQuantity]]</f>
        <v>24135</v>
      </c>
      <c r="AG3037">
        <f>IF(MIS[[#This Row],[OrderSide]]="SELL",MIS[[#This Row],[VALUE]]-MIS[[#This Row],[LIVE_VALUE]],MIS[[#This Row],[LIVE_VALUE]]-MIS[[#This Row],[VALUE]])</f>
        <v>-5411.25</v>
      </c>
      <c r="AH3037" t="str" cm="1">
        <f t="array" ref="AH3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7" t="str">
        <f>MIS[[#This Row],[TRADING SYMBOL]]</f>
        <v>NIFTY2552225050CE</v>
      </c>
      <c r="AJ3037" t="str">
        <f>IF(RIGHT(MIS[[#This Row],[Main/Hedge]],4)="MAIN","MAIN","HEDGE")</f>
        <v>MAIN</v>
      </c>
      <c r="AK3037" t="str" cm="1">
        <f t="array" ref="AK3037">_xlfn._xlws.FILTER(Table4[Column1],ISNUMBER(SEARCH(Table4[Column1],MIS[[#This Row],[OrderUniqueIdentifier]])),"")</f>
        <v>VWAP</v>
      </c>
    </row>
    <row r="3038" spans="1:37" x14ac:dyDescent="0.25">
      <c r="A3038" t="s">
        <v>71</v>
      </c>
      <c r="B3038" t="s">
        <v>593</v>
      </c>
      <c r="C3038" t="s">
        <v>3545</v>
      </c>
      <c r="D3038" t="s">
        <v>72</v>
      </c>
      <c r="E3038" t="s">
        <v>2904</v>
      </c>
      <c r="F3038" t="s">
        <v>73</v>
      </c>
      <c r="G3038" t="s">
        <v>74</v>
      </c>
      <c r="H3038" t="s">
        <v>93</v>
      </c>
      <c r="I3038" t="s">
        <v>76</v>
      </c>
      <c r="J3038" t="s">
        <v>3159</v>
      </c>
      <c r="K3038">
        <v>75</v>
      </c>
      <c r="L3038" t="s">
        <v>77</v>
      </c>
      <c r="M3038" t="s">
        <v>78</v>
      </c>
      <c r="N3038" t="s">
        <v>3546</v>
      </c>
      <c r="O3038" t="s">
        <v>2916</v>
      </c>
      <c r="P3038" t="s">
        <v>3161</v>
      </c>
      <c r="Q3038" t="s">
        <v>2907</v>
      </c>
      <c r="R3038" t="s">
        <v>79</v>
      </c>
      <c r="S3038" t="s">
        <v>24</v>
      </c>
      <c r="T3038" t="s">
        <v>2908</v>
      </c>
      <c r="U3038" t="s">
        <v>43</v>
      </c>
      <c r="V3038" t="s">
        <v>80</v>
      </c>
      <c r="W3038">
        <v>25050</v>
      </c>
      <c r="X3038" t="s">
        <v>81</v>
      </c>
      <c r="Y3038">
        <v>75</v>
      </c>
      <c r="Z3038" t="s">
        <v>2917</v>
      </c>
      <c r="AA3038" t="s">
        <v>3162</v>
      </c>
      <c r="AB3038" t="s">
        <v>90</v>
      </c>
      <c r="AC3038" t="s">
        <v>84</v>
      </c>
      <c r="AD3038">
        <f>_xlfn.XLOOKUP(MIS[[#This Row],[TRADING SYMBOL]],[1]Sheet1!$D:$D,[1]Sheet1!$C:$C)</f>
        <v>160.9</v>
      </c>
      <c r="AE3038">
        <f>MIS[[#This Row],[OrderAverageTradedPrice]]*MIS[[#This Row],[OrderQuantity]]</f>
        <v>14850</v>
      </c>
      <c r="AF3038">
        <f>MIS[[#This Row],[LTP]]*MIS[[#This Row],[OrderQuantity]]</f>
        <v>12067.5</v>
      </c>
      <c r="AG3038">
        <f>IF(MIS[[#This Row],[OrderSide]]="SELL",MIS[[#This Row],[VALUE]]-MIS[[#This Row],[LIVE_VALUE]],MIS[[#This Row],[LIVE_VALUE]]-MIS[[#This Row],[VALUE]])</f>
        <v>-2782.5</v>
      </c>
      <c r="AH3038" t="str" cm="1">
        <f t="array" ref="AH3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8" t="str">
        <f>MIS[[#This Row],[TRADING SYMBOL]]</f>
        <v>NIFTY2552225050CE</v>
      </c>
      <c r="AJ3038" t="str">
        <f>IF(RIGHT(MIS[[#This Row],[Main/Hedge]],4)="MAIN","MAIN","HEDGE")</f>
        <v>MAIN</v>
      </c>
      <c r="AK3038" t="str" cm="1">
        <f t="array" ref="AK3038">_xlfn._xlws.FILTER(Table4[Column1],ISNUMBER(SEARCH(Table4[Column1],MIS[[#This Row],[OrderUniqueIdentifier]])),"")</f>
        <v>VWAP</v>
      </c>
    </row>
    <row r="3039" spans="1:37" x14ac:dyDescent="0.25">
      <c r="A3039" t="s">
        <v>71</v>
      </c>
      <c r="B3039" t="s">
        <v>602</v>
      </c>
      <c r="C3039" t="s">
        <v>3550</v>
      </c>
      <c r="D3039" t="s">
        <v>72</v>
      </c>
      <c r="E3039" t="s">
        <v>2904</v>
      </c>
      <c r="F3039" t="s">
        <v>73</v>
      </c>
      <c r="G3039" t="s">
        <v>74</v>
      </c>
      <c r="H3039" t="s">
        <v>93</v>
      </c>
      <c r="I3039" t="s">
        <v>76</v>
      </c>
      <c r="J3039" t="s">
        <v>3159</v>
      </c>
      <c r="K3039">
        <v>225</v>
      </c>
      <c r="L3039" t="s">
        <v>77</v>
      </c>
      <c r="M3039" t="s">
        <v>78</v>
      </c>
      <c r="N3039" t="s">
        <v>3551</v>
      </c>
      <c r="O3039" t="s">
        <v>2937</v>
      </c>
      <c r="P3039" t="s">
        <v>3161</v>
      </c>
      <c r="Q3039" t="s">
        <v>2907</v>
      </c>
      <c r="R3039" t="s">
        <v>79</v>
      </c>
      <c r="S3039" t="s">
        <v>24</v>
      </c>
      <c r="T3039" t="s">
        <v>2908</v>
      </c>
      <c r="U3039" t="s">
        <v>43</v>
      </c>
      <c r="V3039" t="s">
        <v>80</v>
      </c>
      <c r="W3039">
        <v>25050</v>
      </c>
      <c r="X3039" t="s">
        <v>81</v>
      </c>
      <c r="Y3039">
        <v>225</v>
      </c>
      <c r="Z3039" t="s">
        <v>2938</v>
      </c>
      <c r="AA3039" t="s">
        <v>3162</v>
      </c>
      <c r="AB3039" t="s">
        <v>90</v>
      </c>
      <c r="AC3039" t="s">
        <v>84</v>
      </c>
      <c r="AD3039">
        <f>_xlfn.XLOOKUP(MIS[[#This Row],[TRADING SYMBOL]],[1]Sheet1!$D:$D,[1]Sheet1!$C:$C)</f>
        <v>160.9</v>
      </c>
      <c r="AE3039">
        <f>MIS[[#This Row],[OrderAverageTradedPrice]]*MIS[[#This Row],[OrderQuantity]]</f>
        <v>44204.999999999847</v>
      </c>
      <c r="AF3039">
        <f>MIS[[#This Row],[LTP]]*MIS[[#This Row],[OrderQuantity]]</f>
        <v>36202.5</v>
      </c>
      <c r="AG3039">
        <f>IF(MIS[[#This Row],[OrderSide]]="SELL",MIS[[#This Row],[VALUE]]-MIS[[#This Row],[LIVE_VALUE]],MIS[[#This Row],[LIVE_VALUE]]-MIS[[#This Row],[VALUE]])</f>
        <v>-8002.4999999998472</v>
      </c>
      <c r="AH3039" t="str" cm="1">
        <f t="array" ref="AH3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9" t="str">
        <f>MIS[[#This Row],[TRADING SYMBOL]]</f>
        <v>NIFTY2552225050CE</v>
      </c>
      <c r="AJ3039" t="str">
        <f>IF(RIGHT(MIS[[#This Row],[Main/Hedge]],4)="MAIN","MAIN","HEDGE")</f>
        <v>MAIN</v>
      </c>
      <c r="AK3039" t="str" cm="1">
        <f t="array" ref="AK3039">_xlfn._xlws.FILTER(Table4[Column1],ISNUMBER(SEARCH(Table4[Column1],MIS[[#This Row],[OrderUniqueIdentifier]])),"")</f>
        <v>VWAP</v>
      </c>
    </row>
    <row r="3040" spans="1:37" x14ac:dyDescent="0.25">
      <c r="A3040" t="s">
        <v>71</v>
      </c>
      <c r="B3040" t="s">
        <v>619</v>
      </c>
      <c r="C3040" t="s">
        <v>3613</v>
      </c>
      <c r="D3040" t="s">
        <v>72</v>
      </c>
      <c r="E3040" t="s">
        <v>2904</v>
      </c>
      <c r="F3040" t="s">
        <v>73</v>
      </c>
      <c r="G3040" t="s">
        <v>74</v>
      </c>
      <c r="H3040" t="s">
        <v>93</v>
      </c>
      <c r="I3040" t="s">
        <v>76</v>
      </c>
      <c r="J3040" t="s">
        <v>3159</v>
      </c>
      <c r="K3040">
        <v>300</v>
      </c>
      <c r="L3040" t="s">
        <v>77</v>
      </c>
      <c r="M3040" t="s">
        <v>78</v>
      </c>
      <c r="N3040" t="s">
        <v>3614</v>
      </c>
      <c r="O3040" t="s">
        <v>2912</v>
      </c>
      <c r="P3040" t="s">
        <v>3161</v>
      </c>
      <c r="Q3040" t="s">
        <v>2907</v>
      </c>
      <c r="R3040" t="s">
        <v>79</v>
      </c>
      <c r="S3040" t="s">
        <v>24</v>
      </c>
      <c r="T3040" t="s">
        <v>2908</v>
      </c>
      <c r="U3040" t="s">
        <v>43</v>
      </c>
      <c r="V3040" t="s">
        <v>80</v>
      </c>
      <c r="W3040">
        <v>25050</v>
      </c>
      <c r="X3040" t="s">
        <v>81</v>
      </c>
      <c r="Y3040">
        <v>300</v>
      </c>
      <c r="Z3040" t="s">
        <v>2913</v>
      </c>
      <c r="AA3040" t="s">
        <v>3162</v>
      </c>
      <c r="AB3040" t="s">
        <v>90</v>
      </c>
      <c r="AC3040" t="s">
        <v>84</v>
      </c>
      <c r="AD3040">
        <f>_xlfn.XLOOKUP(MIS[[#This Row],[TRADING SYMBOL]],[1]Sheet1!$D:$D,[1]Sheet1!$C:$C)</f>
        <v>160.9</v>
      </c>
      <c r="AE3040">
        <f>MIS[[#This Row],[OrderAverageTradedPrice]]*MIS[[#This Row],[OrderQuantity]]</f>
        <v>59130</v>
      </c>
      <c r="AF3040">
        <f>MIS[[#This Row],[LTP]]*MIS[[#This Row],[OrderQuantity]]</f>
        <v>48270</v>
      </c>
      <c r="AG3040">
        <f>IF(MIS[[#This Row],[OrderSide]]="SELL",MIS[[#This Row],[VALUE]]-MIS[[#This Row],[LIVE_VALUE]],MIS[[#This Row],[LIVE_VALUE]]-MIS[[#This Row],[VALUE]])</f>
        <v>-10860</v>
      </c>
      <c r="AH3040" t="str" cm="1">
        <f t="array" ref="AH3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0" t="str">
        <f>MIS[[#This Row],[TRADING SYMBOL]]</f>
        <v>NIFTY2552225050CE</v>
      </c>
      <c r="AJ3040" t="str">
        <f>IF(RIGHT(MIS[[#This Row],[Main/Hedge]],4)="MAIN","MAIN","HEDGE")</f>
        <v>MAIN</v>
      </c>
      <c r="AK3040" t="str" cm="1">
        <f t="array" ref="AK3040">_xlfn._xlws.FILTER(Table4[Column1],ISNUMBER(SEARCH(Table4[Column1],MIS[[#This Row],[OrderUniqueIdentifier]])),"")</f>
        <v>VWAP</v>
      </c>
    </row>
    <row r="3041" spans="1:37" x14ac:dyDescent="0.25">
      <c r="A3041" t="s">
        <v>71</v>
      </c>
      <c r="B3041" t="s">
        <v>629</v>
      </c>
      <c r="C3041" t="s">
        <v>3642</v>
      </c>
      <c r="D3041" t="s">
        <v>72</v>
      </c>
      <c r="E3041" t="s">
        <v>2904</v>
      </c>
      <c r="F3041" t="s">
        <v>73</v>
      </c>
      <c r="G3041" t="s">
        <v>74</v>
      </c>
      <c r="H3041" t="s">
        <v>93</v>
      </c>
      <c r="I3041" t="s">
        <v>76</v>
      </c>
      <c r="J3041" t="s">
        <v>3159</v>
      </c>
      <c r="K3041">
        <v>75</v>
      </c>
      <c r="L3041" t="s">
        <v>77</v>
      </c>
      <c r="M3041" t="s">
        <v>78</v>
      </c>
      <c r="N3041" t="s">
        <v>3390</v>
      </c>
      <c r="O3041" t="s">
        <v>2906</v>
      </c>
      <c r="P3041" t="s">
        <v>3161</v>
      </c>
      <c r="Q3041" t="s">
        <v>2907</v>
      </c>
      <c r="R3041" t="s">
        <v>79</v>
      </c>
      <c r="S3041" t="s">
        <v>24</v>
      </c>
      <c r="T3041" t="s">
        <v>2908</v>
      </c>
      <c r="U3041" t="s">
        <v>43</v>
      </c>
      <c r="V3041" t="s">
        <v>80</v>
      </c>
      <c r="W3041">
        <v>25050</v>
      </c>
      <c r="X3041" t="s">
        <v>81</v>
      </c>
      <c r="Y3041">
        <v>75</v>
      </c>
      <c r="Z3041" t="s">
        <v>2909</v>
      </c>
      <c r="AA3041" t="s">
        <v>3162</v>
      </c>
      <c r="AB3041" t="s">
        <v>90</v>
      </c>
      <c r="AC3041" t="s">
        <v>84</v>
      </c>
      <c r="AD3041">
        <f>_xlfn.XLOOKUP(MIS[[#This Row],[TRADING SYMBOL]],[1]Sheet1!$D:$D,[1]Sheet1!$C:$C)</f>
        <v>160.9</v>
      </c>
      <c r="AE3041">
        <f>MIS[[#This Row],[OrderAverageTradedPrice]]*MIS[[#This Row],[OrderQuantity]]</f>
        <v>15000</v>
      </c>
      <c r="AF3041">
        <f>MIS[[#This Row],[LTP]]*MIS[[#This Row],[OrderQuantity]]</f>
        <v>12067.5</v>
      </c>
      <c r="AG3041">
        <f>IF(MIS[[#This Row],[OrderSide]]="SELL",MIS[[#This Row],[VALUE]]-MIS[[#This Row],[LIVE_VALUE]],MIS[[#This Row],[LIVE_VALUE]]-MIS[[#This Row],[VALUE]])</f>
        <v>-2932.5</v>
      </c>
      <c r="AH3041" t="str" cm="1">
        <f t="array" ref="AH3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1" t="str">
        <f>MIS[[#This Row],[TRADING SYMBOL]]</f>
        <v>NIFTY2552225050CE</v>
      </c>
      <c r="AJ3041" t="str">
        <f>IF(RIGHT(MIS[[#This Row],[Main/Hedge]],4)="MAIN","MAIN","HEDGE")</f>
        <v>MAIN</v>
      </c>
      <c r="AK3041" t="str" cm="1">
        <f t="array" ref="AK3041">_xlfn._xlws.FILTER(Table4[Column1],ISNUMBER(SEARCH(Table4[Column1],MIS[[#This Row],[OrderUniqueIdentifier]])),"")</f>
        <v>VWAP</v>
      </c>
    </row>
    <row r="3042" spans="1:37" x14ac:dyDescent="0.25">
      <c r="A3042" t="s">
        <v>71</v>
      </c>
      <c r="B3042" t="s">
        <v>632</v>
      </c>
      <c r="C3042" t="s">
        <v>3667</v>
      </c>
      <c r="D3042" t="s">
        <v>72</v>
      </c>
      <c r="E3042" t="s">
        <v>2904</v>
      </c>
      <c r="F3042" t="s">
        <v>73</v>
      </c>
      <c r="G3042" t="s">
        <v>74</v>
      </c>
      <c r="H3042" t="s">
        <v>93</v>
      </c>
      <c r="I3042" t="s">
        <v>76</v>
      </c>
      <c r="J3042" t="s">
        <v>3159</v>
      </c>
      <c r="K3042">
        <v>450</v>
      </c>
      <c r="L3042" t="s">
        <v>77</v>
      </c>
      <c r="M3042" t="s">
        <v>78</v>
      </c>
      <c r="N3042" t="s">
        <v>3668</v>
      </c>
      <c r="O3042" t="s">
        <v>2944</v>
      </c>
      <c r="P3042" t="s">
        <v>3161</v>
      </c>
      <c r="Q3042" t="s">
        <v>2907</v>
      </c>
      <c r="R3042" t="s">
        <v>79</v>
      </c>
      <c r="S3042" t="s">
        <v>24</v>
      </c>
      <c r="T3042" t="s">
        <v>2908</v>
      </c>
      <c r="U3042" t="s">
        <v>43</v>
      </c>
      <c r="V3042" t="s">
        <v>80</v>
      </c>
      <c r="W3042">
        <v>25050</v>
      </c>
      <c r="X3042" t="s">
        <v>81</v>
      </c>
      <c r="Y3042">
        <v>450</v>
      </c>
      <c r="Z3042" t="s">
        <v>2945</v>
      </c>
      <c r="AA3042" t="s">
        <v>3162</v>
      </c>
      <c r="AB3042" t="s">
        <v>90</v>
      </c>
      <c r="AC3042" t="s">
        <v>84</v>
      </c>
      <c r="AD3042">
        <f>_xlfn.XLOOKUP(MIS[[#This Row],[TRADING SYMBOL]],[1]Sheet1!$D:$D,[1]Sheet1!$C:$C)</f>
        <v>160.9</v>
      </c>
      <c r="AE3042">
        <f>MIS[[#This Row],[OrderAverageTradedPrice]]*MIS[[#This Row],[OrderQuantity]]</f>
        <v>89550</v>
      </c>
      <c r="AF3042">
        <f>MIS[[#This Row],[LTP]]*MIS[[#This Row],[OrderQuantity]]</f>
        <v>72405</v>
      </c>
      <c r="AG3042">
        <f>IF(MIS[[#This Row],[OrderSide]]="SELL",MIS[[#This Row],[VALUE]]-MIS[[#This Row],[LIVE_VALUE]],MIS[[#This Row],[LIVE_VALUE]]-MIS[[#This Row],[VALUE]])</f>
        <v>-17145</v>
      </c>
      <c r="AH3042" t="str" cm="1">
        <f t="array" ref="AH3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2" t="str">
        <f>MIS[[#This Row],[TRADING SYMBOL]]</f>
        <v>NIFTY2552225050CE</v>
      </c>
      <c r="AJ3042" t="str">
        <f>IF(RIGHT(MIS[[#This Row],[Main/Hedge]],4)="MAIN","MAIN","HEDGE")</f>
        <v>MAIN</v>
      </c>
      <c r="AK3042" t="str" cm="1">
        <f t="array" ref="AK3042">_xlfn._xlws.FILTER(Table4[Column1],ISNUMBER(SEARCH(Table4[Column1],MIS[[#This Row],[OrderUniqueIdentifier]])),"")</f>
        <v>VWAP</v>
      </c>
    </row>
    <row r="3043" spans="1:37" x14ac:dyDescent="0.25">
      <c r="A3043" t="s">
        <v>71</v>
      </c>
      <c r="B3043" t="s">
        <v>642</v>
      </c>
      <c r="C3043" t="s">
        <v>3706</v>
      </c>
      <c r="D3043" t="s">
        <v>72</v>
      </c>
      <c r="E3043" t="s">
        <v>2904</v>
      </c>
      <c r="F3043" t="s">
        <v>73</v>
      </c>
      <c r="G3043" t="s">
        <v>74</v>
      </c>
      <c r="H3043" t="s">
        <v>93</v>
      </c>
      <c r="I3043" t="s">
        <v>76</v>
      </c>
      <c r="J3043" t="s">
        <v>3159</v>
      </c>
      <c r="K3043">
        <v>1050</v>
      </c>
      <c r="L3043" t="s">
        <v>77</v>
      </c>
      <c r="M3043" t="s">
        <v>78</v>
      </c>
      <c r="N3043" t="s">
        <v>3707</v>
      </c>
      <c r="O3043" t="s">
        <v>2944</v>
      </c>
      <c r="P3043" t="s">
        <v>3161</v>
      </c>
      <c r="Q3043" t="s">
        <v>2907</v>
      </c>
      <c r="R3043" t="s">
        <v>79</v>
      </c>
      <c r="S3043" t="s">
        <v>24</v>
      </c>
      <c r="T3043" t="s">
        <v>2908</v>
      </c>
      <c r="U3043" t="s">
        <v>43</v>
      </c>
      <c r="V3043" t="s">
        <v>80</v>
      </c>
      <c r="W3043">
        <v>25050</v>
      </c>
      <c r="X3043" t="s">
        <v>81</v>
      </c>
      <c r="Y3043">
        <v>1050</v>
      </c>
      <c r="Z3043" t="s">
        <v>2945</v>
      </c>
      <c r="AA3043" t="s">
        <v>3162</v>
      </c>
      <c r="AB3043" t="s">
        <v>90</v>
      </c>
      <c r="AC3043" t="s">
        <v>84</v>
      </c>
      <c r="AD3043">
        <f>_xlfn.XLOOKUP(MIS[[#This Row],[TRADING SYMBOL]],[1]Sheet1!$D:$D,[1]Sheet1!$C:$C)</f>
        <v>160.9</v>
      </c>
      <c r="AE3043">
        <f>MIS[[#This Row],[OrderAverageTradedPrice]]*MIS[[#This Row],[OrderQuantity]]</f>
        <v>208162.5</v>
      </c>
      <c r="AF3043">
        <f>MIS[[#This Row],[LTP]]*MIS[[#This Row],[OrderQuantity]]</f>
        <v>168945</v>
      </c>
      <c r="AG3043">
        <f>IF(MIS[[#This Row],[OrderSide]]="SELL",MIS[[#This Row],[VALUE]]-MIS[[#This Row],[LIVE_VALUE]],MIS[[#This Row],[LIVE_VALUE]]-MIS[[#This Row],[VALUE]])</f>
        <v>-39217.5</v>
      </c>
      <c r="AH3043" t="str" cm="1">
        <f t="array" ref="AH3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3" t="str">
        <f>MIS[[#This Row],[TRADING SYMBOL]]</f>
        <v>NIFTY2552225050CE</v>
      </c>
      <c r="AJ3043" t="str">
        <f>IF(RIGHT(MIS[[#This Row],[Main/Hedge]],4)="MAIN","MAIN","HEDGE")</f>
        <v>MAIN</v>
      </c>
      <c r="AK3043" t="str" cm="1">
        <f t="array" ref="AK3043">_xlfn._xlws.FILTER(Table4[Column1],ISNUMBER(SEARCH(Table4[Column1],MIS[[#This Row],[OrderUniqueIdentifier]])),"")</f>
        <v>VWAP</v>
      </c>
    </row>
    <row r="3044" spans="1:37" x14ac:dyDescent="0.25">
      <c r="A3044" t="s">
        <v>71</v>
      </c>
      <c r="B3044" t="s">
        <v>652</v>
      </c>
      <c r="C3044" t="s">
        <v>3771</v>
      </c>
      <c r="D3044" t="s">
        <v>72</v>
      </c>
      <c r="E3044" t="s">
        <v>2904</v>
      </c>
      <c r="F3044" t="s">
        <v>73</v>
      </c>
      <c r="G3044" t="s">
        <v>74</v>
      </c>
      <c r="H3044" t="s">
        <v>93</v>
      </c>
      <c r="I3044" t="s">
        <v>76</v>
      </c>
      <c r="J3044" t="s">
        <v>3159</v>
      </c>
      <c r="K3044">
        <v>150</v>
      </c>
      <c r="L3044" t="s">
        <v>77</v>
      </c>
      <c r="M3044" t="s">
        <v>78</v>
      </c>
      <c r="N3044" t="s">
        <v>3772</v>
      </c>
      <c r="O3044" t="s">
        <v>2906</v>
      </c>
      <c r="P3044" t="s">
        <v>3161</v>
      </c>
      <c r="Q3044" t="s">
        <v>2907</v>
      </c>
      <c r="R3044" t="s">
        <v>79</v>
      </c>
      <c r="S3044" t="s">
        <v>24</v>
      </c>
      <c r="T3044" t="s">
        <v>2908</v>
      </c>
      <c r="U3044" t="s">
        <v>43</v>
      </c>
      <c r="V3044" t="s">
        <v>80</v>
      </c>
      <c r="W3044">
        <v>25050</v>
      </c>
      <c r="X3044" t="s">
        <v>81</v>
      </c>
      <c r="Y3044">
        <v>150</v>
      </c>
      <c r="Z3044" t="s">
        <v>2909</v>
      </c>
      <c r="AA3044" t="s">
        <v>3162</v>
      </c>
      <c r="AB3044" t="s">
        <v>90</v>
      </c>
      <c r="AC3044" t="s">
        <v>84</v>
      </c>
      <c r="AD3044">
        <f>_xlfn.XLOOKUP(MIS[[#This Row],[TRADING SYMBOL]],[1]Sheet1!$D:$D,[1]Sheet1!$C:$C)</f>
        <v>160.9</v>
      </c>
      <c r="AE3044">
        <f>MIS[[#This Row],[OrderAverageTradedPrice]]*MIS[[#This Row],[OrderQuantity]]</f>
        <v>29726.25</v>
      </c>
      <c r="AF3044">
        <f>MIS[[#This Row],[LTP]]*MIS[[#This Row],[OrderQuantity]]</f>
        <v>24135</v>
      </c>
      <c r="AG3044">
        <f>IF(MIS[[#This Row],[OrderSide]]="SELL",MIS[[#This Row],[VALUE]]-MIS[[#This Row],[LIVE_VALUE]],MIS[[#This Row],[LIVE_VALUE]]-MIS[[#This Row],[VALUE]])</f>
        <v>-5591.25</v>
      </c>
      <c r="AH3044" t="str" cm="1">
        <f t="array" ref="AH3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4" t="str">
        <f>MIS[[#This Row],[TRADING SYMBOL]]</f>
        <v>NIFTY2552225050CE</v>
      </c>
      <c r="AJ3044" t="str">
        <f>IF(RIGHT(MIS[[#This Row],[Main/Hedge]],4)="MAIN","MAIN","HEDGE")</f>
        <v>MAIN</v>
      </c>
      <c r="AK3044" t="str" cm="1">
        <f t="array" ref="AK3044">_xlfn._xlws.FILTER(Table4[Column1],ISNUMBER(SEARCH(Table4[Column1],MIS[[#This Row],[OrderUniqueIdentifier]])),"")</f>
        <v>VWAP</v>
      </c>
    </row>
    <row r="3045" spans="1:37" x14ac:dyDescent="0.25">
      <c r="A3045" t="s">
        <v>71</v>
      </c>
      <c r="B3045" t="s">
        <v>661</v>
      </c>
      <c r="C3045" t="s">
        <v>3782</v>
      </c>
      <c r="D3045" t="s">
        <v>72</v>
      </c>
      <c r="E3045" t="s">
        <v>2904</v>
      </c>
      <c r="F3045" t="s">
        <v>73</v>
      </c>
      <c r="G3045" t="s">
        <v>74</v>
      </c>
      <c r="H3045" t="s">
        <v>93</v>
      </c>
      <c r="I3045" t="s">
        <v>76</v>
      </c>
      <c r="J3045" t="s">
        <v>3159</v>
      </c>
      <c r="K3045">
        <v>75</v>
      </c>
      <c r="L3045" t="s">
        <v>77</v>
      </c>
      <c r="M3045" t="s">
        <v>78</v>
      </c>
      <c r="N3045" t="s">
        <v>3546</v>
      </c>
      <c r="O3045" t="s">
        <v>2944</v>
      </c>
      <c r="P3045" t="s">
        <v>3161</v>
      </c>
      <c r="Q3045" t="s">
        <v>2907</v>
      </c>
      <c r="R3045" t="s">
        <v>79</v>
      </c>
      <c r="S3045" t="s">
        <v>24</v>
      </c>
      <c r="T3045" t="s">
        <v>2908</v>
      </c>
      <c r="U3045" t="s">
        <v>43</v>
      </c>
      <c r="V3045" t="s">
        <v>80</v>
      </c>
      <c r="W3045">
        <v>25050</v>
      </c>
      <c r="X3045" t="s">
        <v>81</v>
      </c>
      <c r="Y3045">
        <v>75</v>
      </c>
      <c r="Z3045" t="s">
        <v>2945</v>
      </c>
      <c r="AA3045" t="s">
        <v>3162</v>
      </c>
      <c r="AB3045" t="s">
        <v>90</v>
      </c>
      <c r="AC3045" t="s">
        <v>84</v>
      </c>
      <c r="AD3045">
        <f>_xlfn.XLOOKUP(MIS[[#This Row],[TRADING SYMBOL]],[1]Sheet1!$D:$D,[1]Sheet1!$C:$C)</f>
        <v>160.9</v>
      </c>
      <c r="AE3045">
        <f>MIS[[#This Row],[OrderAverageTradedPrice]]*MIS[[#This Row],[OrderQuantity]]</f>
        <v>14850</v>
      </c>
      <c r="AF3045">
        <f>MIS[[#This Row],[LTP]]*MIS[[#This Row],[OrderQuantity]]</f>
        <v>12067.5</v>
      </c>
      <c r="AG3045">
        <f>IF(MIS[[#This Row],[OrderSide]]="SELL",MIS[[#This Row],[VALUE]]-MIS[[#This Row],[LIVE_VALUE]],MIS[[#This Row],[LIVE_VALUE]]-MIS[[#This Row],[VALUE]])</f>
        <v>-2782.5</v>
      </c>
      <c r="AH3045" t="str" cm="1">
        <f t="array" ref="AH3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5" t="str">
        <f>MIS[[#This Row],[TRADING SYMBOL]]</f>
        <v>NIFTY2552225050CE</v>
      </c>
      <c r="AJ3045" t="str">
        <f>IF(RIGHT(MIS[[#This Row],[Main/Hedge]],4)="MAIN","MAIN","HEDGE")</f>
        <v>MAIN</v>
      </c>
      <c r="AK3045" t="str" cm="1">
        <f t="array" ref="AK3045">_xlfn._xlws.FILTER(Table4[Column1],ISNUMBER(SEARCH(Table4[Column1],MIS[[#This Row],[OrderUniqueIdentifier]])),"")</f>
        <v>VWAP</v>
      </c>
    </row>
    <row r="3046" spans="1:37" x14ac:dyDescent="0.25">
      <c r="A3046" t="s">
        <v>71</v>
      </c>
      <c r="B3046" t="s">
        <v>669</v>
      </c>
      <c r="C3046" t="s">
        <v>3793</v>
      </c>
      <c r="D3046" t="s">
        <v>72</v>
      </c>
      <c r="E3046" t="s">
        <v>2904</v>
      </c>
      <c r="F3046" t="s">
        <v>73</v>
      </c>
      <c r="G3046" t="s">
        <v>74</v>
      </c>
      <c r="H3046" t="s">
        <v>93</v>
      </c>
      <c r="I3046" t="s">
        <v>76</v>
      </c>
      <c r="J3046" t="s">
        <v>3159</v>
      </c>
      <c r="K3046">
        <v>1800</v>
      </c>
      <c r="L3046" t="s">
        <v>77</v>
      </c>
      <c r="M3046" t="s">
        <v>78</v>
      </c>
      <c r="N3046" t="s">
        <v>3794</v>
      </c>
      <c r="O3046" t="s">
        <v>2916</v>
      </c>
      <c r="P3046" t="s">
        <v>3161</v>
      </c>
      <c r="Q3046" t="s">
        <v>2907</v>
      </c>
      <c r="R3046" t="s">
        <v>79</v>
      </c>
      <c r="S3046" t="s">
        <v>24</v>
      </c>
      <c r="T3046" t="s">
        <v>2908</v>
      </c>
      <c r="U3046" t="s">
        <v>43</v>
      </c>
      <c r="V3046" t="s">
        <v>80</v>
      </c>
      <c r="W3046">
        <v>25050</v>
      </c>
      <c r="X3046" t="s">
        <v>81</v>
      </c>
      <c r="Y3046">
        <v>1800</v>
      </c>
      <c r="Z3046" t="s">
        <v>2917</v>
      </c>
      <c r="AA3046" t="s">
        <v>3162</v>
      </c>
      <c r="AB3046" t="s">
        <v>90</v>
      </c>
      <c r="AC3046" t="s">
        <v>84</v>
      </c>
      <c r="AD3046">
        <f>_xlfn.XLOOKUP(MIS[[#This Row],[TRADING SYMBOL]],[1]Sheet1!$D:$D,[1]Sheet1!$C:$C)</f>
        <v>160.9</v>
      </c>
      <c r="AE3046">
        <f>MIS[[#This Row],[OrderAverageTradedPrice]]*MIS[[#This Row],[OrderQuantity]]</f>
        <v>354629.99999999878</v>
      </c>
      <c r="AF3046">
        <f>MIS[[#This Row],[LTP]]*MIS[[#This Row],[OrderQuantity]]</f>
        <v>289620</v>
      </c>
      <c r="AG3046">
        <f>IF(MIS[[#This Row],[OrderSide]]="SELL",MIS[[#This Row],[VALUE]]-MIS[[#This Row],[LIVE_VALUE]],MIS[[#This Row],[LIVE_VALUE]]-MIS[[#This Row],[VALUE]])</f>
        <v>-65009.999999998778</v>
      </c>
      <c r="AH3046" t="str" cm="1">
        <f t="array" ref="AH3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6" t="str">
        <f>MIS[[#This Row],[TRADING SYMBOL]]</f>
        <v>NIFTY2552225050CE</v>
      </c>
      <c r="AJ3046" t="str">
        <f>IF(RIGHT(MIS[[#This Row],[Main/Hedge]],4)="MAIN","MAIN","HEDGE")</f>
        <v>MAIN</v>
      </c>
      <c r="AK3046" t="str" cm="1">
        <f t="array" ref="AK3046">_xlfn._xlws.FILTER(Table4[Column1],ISNUMBER(SEARCH(Table4[Column1],MIS[[#This Row],[OrderUniqueIdentifier]])),"")</f>
        <v>VWAP</v>
      </c>
    </row>
    <row r="3047" spans="1:37" x14ac:dyDescent="0.25">
      <c r="A3047" t="s">
        <v>71</v>
      </c>
      <c r="B3047" t="s">
        <v>669</v>
      </c>
      <c r="C3047" t="s">
        <v>3795</v>
      </c>
      <c r="D3047" t="s">
        <v>72</v>
      </c>
      <c r="E3047" t="s">
        <v>2904</v>
      </c>
      <c r="F3047" t="s">
        <v>73</v>
      </c>
      <c r="G3047" t="s">
        <v>74</v>
      </c>
      <c r="H3047" t="s">
        <v>93</v>
      </c>
      <c r="I3047" t="s">
        <v>76</v>
      </c>
      <c r="J3047" t="s">
        <v>3159</v>
      </c>
      <c r="K3047">
        <v>150</v>
      </c>
      <c r="L3047" t="s">
        <v>77</v>
      </c>
      <c r="M3047" t="s">
        <v>78</v>
      </c>
      <c r="N3047" t="s">
        <v>3546</v>
      </c>
      <c r="O3047" t="s">
        <v>2916</v>
      </c>
      <c r="P3047" t="s">
        <v>3161</v>
      </c>
      <c r="Q3047" t="s">
        <v>2907</v>
      </c>
      <c r="R3047" t="s">
        <v>79</v>
      </c>
      <c r="S3047" t="s">
        <v>24</v>
      </c>
      <c r="T3047" t="s">
        <v>2908</v>
      </c>
      <c r="U3047" t="s">
        <v>43</v>
      </c>
      <c r="V3047" t="s">
        <v>80</v>
      </c>
      <c r="W3047">
        <v>25050</v>
      </c>
      <c r="X3047" t="s">
        <v>81</v>
      </c>
      <c r="Y3047">
        <v>150</v>
      </c>
      <c r="Z3047" t="s">
        <v>2917</v>
      </c>
      <c r="AA3047" t="s">
        <v>3162</v>
      </c>
      <c r="AB3047" t="s">
        <v>90</v>
      </c>
      <c r="AC3047" t="s">
        <v>84</v>
      </c>
      <c r="AD3047">
        <f>_xlfn.XLOOKUP(MIS[[#This Row],[TRADING SYMBOL]],[1]Sheet1!$D:$D,[1]Sheet1!$C:$C)</f>
        <v>160.9</v>
      </c>
      <c r="AE3047">
        <f>MIS[[#This Row],[OrderAverageTradedPrice]]*MIS[[#This Row],[OrderQuantity]]</f>
        <v>29700</v>
      </c>
      <c r="AF3047">
        <f>MIS[[#This Row],[LTP]]*MIS[[#This Row],[OrderQuantity]]</f>
        <v>24135</v>
      </c>
      <c r="AG3047">
        <f>IF(MIS[[#This Row],[OrderSide]]="SELL",MIS[[#This Row],[VALUE]]-MIS[[#This Row],[LIVE_VALUE]],MIS[[#This Row],[LIVE_VALUE]]-MIS[[#This Row],[VALUE]])</f>
        <v>-5565</v>
      </c>
      <c r="AH3047" t="str" cm="1">
        <f t="array" ref="AH3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7" t="str">
        <f>MIS[[#This Row],[TRADING SYMBOL]]</f>
        <v>NIFTY2552225050CE</v>
      </c>
      <c r="AJ3047" t="str">
        <f>IF(RIGHT(MIS[[#This Row],[Main/Hedge]],4)="MAIN","MAIN","HEDGE")</f>
        <v>MAIN</v>
      </c>
      <c r="AK3047" t="str" cm="1">
        <f t="array" ref="AK3047">_xlfn._xlws.FILTER(Table4[Column1],ISNUMBER(SEARCH(Table4[Column1],MIS[[#This Row],[OrderUniqueIdentifier]])),"")</f>
        <v>VWAP</v>
      </c>
    </row>
    <row r="3048" spans="1:37" x14ac:dyDescent="0.25">
      <c r="A3048" t="s">
        <v>71</v>
      </c>
      <c r="B3048" t="s">
        <v>687</v>
      </c>
      <c r="C3048" t="s">
        <v>3834</v>
      </c>
      <c r="D3048" t="s">
        <v>72</v>
      </c>
      <c r="E3048" t="s">
        <v>2904</v>
      </c>
      <c r="F3048" t="s">
        <v>73</v>
      </c>
      <c r="G3048" t="s">
        <v>74</v>
      </c>
      <c r="H3048" t="s">
        <v>93</v>
      </c>
      <c r="I3048" t="s">
        <v>76</v>
      </c>
      <c r="J3048" t="s">
        <v>3159</v>
      </c>
      <c r="K3048">
        <v>75</v>
      </c>
      <c r="L3048" t="s">
        <v>77</v>
      </c>
      <c r="M3048" t="s">
        <v>78</v>
      </c>
      <c r="N3048" t="s">
        <v>3835</v>
      </c>
      <c r="O3048" t="s">
        <v>2916</v>
      </c>
      <c r="P3048" t="s">
        <v>3161</v>
      </c>
      <c r="Q3048" t="s">
        <v>2907</v>
      </c>
      <c r="R3048" t="s">
        <v>79</v>
      </c>
      <c r="S3048" t="s">
        <v>24</v>
      </c>
      <c r="T3048" t="s">
        <v>2908</v>
      </c>
      <c r="U3048" t="s">
        <v>43</v>
      </c>
      <c r="V3048" t="s">
        <v>80</v>
      </c>
      <c r="W3048">
        <v>25050</v>
      </c>
      <c r="X3048" t="s">
        <v>81</v>
      </c>
      <c r="Y3048">
        <v>75</v>
      </c>
      <c r="Z3048" t="s">
        <v>2917</v>
      </c>
      <c r="AA3048" t="s">
        <v>3162</v>
      </c>
      <c r="AB3048" t="s">
        <v>90</v>
      </c>
      <c r="AC3048" t="s">
        <v>84</v>
      </c>
      <c r="AD3048">
        <f>_xlfn.XLOOKUP(MIS[[#This Row],[TRADING SYMBOL]],[1]Sheet1!$D:$D,[1]Sheet1!$C:$C)</f>
        <v>160.9</v>
      </c>
      <c r="AE3048">
        <f>MIS[[#This Row],[OrderAverageTradedPrice]]*MIS[[#This Row],[OrderQuantity]]</f>
        <v>14733.75</v>
      </c>
      <c r="AF3048">
        <f>MIS[[#This Row],[LTP]]*MIS[[#This Row],[OrderQuantity]]</f>
        <v>12067.5</v>
      </c>
      <c r="AG3048">
        <f>IF(MIS[[#This Row],[OrderSide]]="SELL",MIS[[#This Row],[VALUE]]-MIS[[#This Row],[LIVE_VALUE]],MIS[[#This Row],[LIVE_VALUE]]-MIS[[#This Row],[VALUE]])</f>
        <v>-2666.25</v>
      </c>
      <c r="AH3048" t="str" cm="1">
        <f t="array" ref="AH3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8" t="str">
        <f>MIS[[#This Row],[TRADING SYMBOL]]</f>
        <v>NIFTY2552225050CE</v>
      </c>
      <c r="AJ3048" t="str">
        <f>IF(RIGHT(MIS[[#This Row],[Main/Hedge]],4)="MAIN","MAIN","HEDGE")</f>
        <v>MAIN</v>
      </c>
      <c r="AK3048" t="str" cm="1">
        <f t="array" ref="AK3048">_xlfn._xlws.FILTER(Table4[Column1],ISNUMBER(SEARCH(Table4[Column1],MIS[[#This Row],[OrderUniqueIdentifier]])),"")</f>
        <v>VWAP</v>
      </c>
    </row>
    <row r="3049" spans="1:37" x14ac:dyDescent="0.25">
      <c r="A3049" t="s">
        <v>71</v>
      </c>
      <c r="B3049" t="s">
        <v>696</v>
      </c>
      <c r="C3049" t="s">
        <v>3838</v>
      </c>
      <c r="D3049" t="s">
        <v>72</v>
      </c>
      <c r="E3049" t="s">
        <v>2904</v>
      </c>
      <c r="F3049" t="s">
        <v>73</v>
      </c>
      <c r="G3049" t="s">
        <v>74</v>
      </c>
      <c r="H3049" t="s">
        <v>93</v>
      </c>
      <c r="I3049" t="s">
        <v>76</v>
      </c>
      <c r="J3049" t="s">
        <v>3159</v>
      </c>
      <c r="K3049">
        <v>675</v>
      </c>
      <c r="L3049" t="s">
        <v>77</v>
      </c>
      <c r="M3049" t="s">
        <v>78</v>
      </c>
      <c r="N3049" t="s">
        <v>3839</v>
      </c>
      <c r="O3049" t="s">
        <v>2916</v>
      </c>
      <c r="P3049" t="s">
        <v>3161</v>
      </c>
      <c r="Q3049" t="s">
        <v>2907</v>
      </c>
      <c r="R3049" t="s">
        <v>79</v>
      </c>
      <c r="S3049" t="s">
        <v>24</v>
      </c>
      <c r="T3049" t="s">
        <v>2908</v>
      </c>
      <c r="U3049" t="s">
        <v>43</v>
      </c>
      <c r="V3049" t="s">
        <v>80</v>
      </c>
      <c r="W3049">
        <v>25050</v>
      </c>
      <c r="X3049" t="s">
        <v>81</v>
      </c>
      <c r="Y3049">
        <v>675</v>
      </c>
      <c r="Z3049" t="s">
        <v>2917</v>
      </c>
      <c r="AA3049" t="s">
        <v>3162</v>
      </c>
      <c r="AB3049" t="s">
        <v>90</v>
      </c>
      <c r="AC3049" t="s">
        <v>84</v>
      </c>
      <c r="AD3049">
        <f>_xlfn.XLOOKUP(MIS[[#This Row],[TRADING SYMBOL]],[1]Sheet1!$D:$D,[1]Sheet1!$C:$C)</f>
        <v>160.9</v>
      </c>
      <c r="AE3049">
        <f>MIS[[#This Row],[OrderAverageTradedPrice]]*MIS[[#This Row],[OrderQuantity]]</f>
        <v>132926.24999999948</v>
      </c>
      <c r="AF3049">
        <f>MIS[[#This Row],[LTP]]*MIS[[#This Row],[OrderQuantity]]</f>
        <v>108607.5</v>
      </c>
      <c r="AG3049">
        <f>IF(MIS[[#This Row],[OrderSide]]="SELL",MIS[[#This Row],[VALUE]]-MIS[[#This Row],[LIVE_VALUE]],MIS[[#This Row],[LIVE_VALUE]]-MIS[[#This Row],[VALUE]])</f>
        <v>-24318.749999999476</v>
      </c>
      <c r="AH3049" t="str" cm="1">
        <f t="array" ref="AH3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9" t="str">
        <f>MIS[[#This Row],[TRADING SYMBOL]]</f>
        <v>NIFTY2552225050CE</v>
      </c>
      <c r="AJ3049" t="str">
        <f>IF(RIGHT(MIS[[#This Row],[Main/Hedge]],4)="MAIN","MAIN","HEDGE")</f>
        <v>MAIN</v>
      </c>
      <c r="AK3049" t="str" cm="1">
        <f t="array" ref="AK3049">_xlfn._xlws.FILTER(Table4[Column1],ISNUMBER(SEARCH(Table4[Column1],MIS[[#This Row],[OrderUniqueIdentifier]])),"")</f>
        <v>VWAP</v>
      </c>
    </row>
    <row r="3050" spans="1:37" x14ac:dyDescent="0.25">
      <c r="A3050" t="s">
        <v>71</v>
      </c>
      <c r="B3050" t="s">
        <v>705</v>
      </c>
      <c r="C3050" t="s">
        <v>3902</v>
      </c>
      <c r="D3050" t="s">
        <v>72</v>
      </c>
      <c r="E3050" t="s">
        <v>2904</v>
      </c>
      <c r="F3050" t="s">
        <v>73</v>
      </c>
      <c r="G3050" t="s">
        <v>74</v>
      </c>
      <c r="H3050" t="s">
        <v>93</v>
      </c>
      <c r="I3050" t="s">
        <v>76</v>
      </c>
      <c r="J3050" t="s">
        <v>3159</v>
      </c>
      <c r="K3050">
        <v>150</v>
      </c>
      <c r="L3050" t="s">
        <v>77</v>
      </c>
      <c r="M3050" t="s">
        <v>78</v>
      </c>
      <c r="N3050" t="s">
        <v>3479</v>
      </c>
      <c r="O3050" t="s">
        <v>2906</v>
      </c>
      <c r="P3050" t="s">
        <v>3161</v>
      </c>
      <c r="Q3050" t="s">
        <v>2907</v>
      </c>
      <c r="R3050" t="s">
        <v>79</v>
      </c>
      <c r="S3050" t="s">
        <v>24</v>
      </c>
      <c r="T3050" t="s">
        <v>2908</v>
      </c>
      <c r="U3050" t="s">
        <v>43</v>
      </c>
      <c r="V3050" t="s">
        <v>80</v>
      </c>
      <c r="W3050">
        <v>25050</v>
      </c>
      <c r="X3050" t="s">
        <v>81</v>
      </c>
      <c r="Y3050">
        <v>150</v>
      </c>
      <c r="Z3050" t="s">
        <v>2909</v>
      </c>
      <c r="AA3050" t="s">
        <v>3162</v>
      </c>
      <c r="AB3050" t="s">
        <v>90</v>
      </c>
      <c r="AC3050" t="s">
        <v>84</v>
      </c>
      <c r="AD3050">
        <f>_xlfn.XLOOKUP(MIS[[#This Row],[TRADING SYMBOL]],[1]Sheet1!$D:$D,[1]Sheet1!$C:$C)</f>
        <v>160.9</v>
      </c>
      <c r="AE3050">
        <f>MIS[[#This Row],[OrderAverageTradedPrice]]*MIS[[#This Row],[OrderQuantity]]</f>
        <v>29992.5</v>
      </c>
      <c r="AF3050">
        <f>MIS[[#This Row],[LTP]]*MIS[[#This Row],[OrderQuantity]]</f>
        <v>24135</v>
      </c>
      <c r="AG3050">
        <f>IF(MIS[[#This Row],[OrderSide]]="SELL",MIS[[#This Row],[VALUE]]-MIS[[#This Row],[LIVE_VALUE]],MIS[[#This Row],[LIVE_VALUE]]-MIS[[#This Row],[VALUE]])</f>
        <v>-5857.5</v>
      </c>
      <c r="AH3050" t="str" cm="1">
        <f t="array" ref="AH3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0" t="str">
        <f>MIS[[#This Row],[TRADING SYMBOL]]</f>
        <v>NIFTY2552225050CE</v>
      </c>
      <c r="AJ3050" t="str">
        <f>IF(RIGHT(MIS[[#This Row],[Main/Hedge]],4)="MAIN","MAIN","HEDGE")</f>
        <v>MAIN</v>
      </c>
      <c r="AK3050" t="str" cm="1">
        <f t="array" ref="AK3050">_xlfn._xlws.FILTER(Table4[Column1],ISNUMBER(SEARCH(Table4[Column1],MIS[[#This Row],[OrderUniqueIdentifier]])),"")</f>
        <v>VWAP</v>
      </c>
    </row>
    <row r="3051" spans="1:37" x14ac:dyDescent="0.25">
      <c r="A3051" t="s">
        <v>71</v>
      </c>
      <c r="B3051" t="s">
        <v>714</v>
      </c>
      <c r="C3051" t="s">
        <v>3911</v>
      </c>
      <c r="D3051" t="s">
        <v>72</v>
      </c>
      <c r="E3051" t="s">
        <v>2904</v>
      </c>
      <c r="F3051" t="s">
        <v>73</v>
      </c>
      <c r="G3051" t="s">
        <v>74</v>
      </c>
      <c r="H3051" t="s">
        <v>93</v>
      </c>
      <c r="I3051" t="s">
        <v>76</v>
      </c>
      <c r="J3051" t="s">
        <v>3159</v>
      </c>
      <c r="K3051">
        <v>300</v>
      </c>
      <c r="L3051" t="s">
        <v>77</v>
      </c>
      <c r="M3051" t="s">
        <v>78</v>
      </c>
      <c r="N3051" t="s">
        <v>3546</v>
      </c>
      <c r="O3051" t="s">
        <v>2944</v>
      </c>
      <c r="P3051" t="s">
        <v>3161</v>
      </c>
      <c r="Q3051" t="s">
        <v>2907</v>
      </c>
      <c r="R3051" t="s">
        <v>79</v>
      </c>
      <c r="S3051" t="s">
        <v>24</v>
      </c>
      <c r="T3051" t="s">
        <v>2908</v>
      </c>
      <c r="U3051" t="s">
        <v>43</v>
      </c>
      <c r="V3051" t="s">
        <v>80</v>
      </c>
      <c r="W3051">
        <v>25050</v>
      </c>
      <c r="X3051" t="s">
        <v>81</v>
      </c>
      <c r="Y3051">
        <v>300</v>
      </c>
      <c r="Z3051" t="s">
        <v>2945</v>
      </c>
      <c r="AA3051" t="s">
        <v>3162</v>
      </c>
      <c r="AB3051" t="s">
        <v>90</v>
      </c>
      <c r="AC3051" t="s">
        <v>84</v>
      </c>
      <c r="AD3051">
        <f>_xlfn.XLOOKUP(MIS[[#This Row],[TRADING SYMBOL]],[1]Sheet1!$D:$D,[1]Sheet1!$C:$C)</f>
        <v>160.9</v>
      </c>
      <c r="AE3051">
        <f>MIS[[#This Row],[OrderAverageTradedPrice]]*MIS[[#This Row],[OrderQuantity]]</f>
        <v>59400</v>
      </c>
      <c r="AF3051">
        <f>MIS[[#This Row],[LTP]]*MIS[[#This Row],[OrderQuantity]]</f>
        <v>48270</v>
      </c>
      <c r="AG3051">
        <f>IF(MIS[[#This Row],[OrderSide]]="SELL",MIS[[#This Row],[VALUE]]-MIS[[#This Row],[LIVE_VALUE]],MIS[[#This Row],[LIVE_VALUE]]-MIS[[#This Row],[VALUE]])</f>
        <v>-11130</v>
      </c>
      <c r="AH3051" t="str" cm="1">
        <f t="array" ref="AH3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1" t="str">
        <f>MIS[[#This Row],[TRADING SYMBOL]]</f>
        <v>NIFTY2552225050CE</v>
      </c>
      <c r="AJ3051" t="str">
        <f>IF(RIGHT(MIS[[#This Row],[Main/Hedge]],4)="MAIN","MAIN","HEDGE")</f>
        <v>MAIN</v>
      </c>
      <c r="AK3051" t="str" cm="1">
        <f t="array" ref="AK3051">_xlfn._xlws.FILTER(Table4[Column1],ISNUMBER(SEARCH(Table4[Column1],MIS[[#This Row],[OrderUniqueIdentifier]])),"")</f>
        <v>VWAP</v>
      </c>
    </row>
    <row r="3052" spans="1:37" x14ac:dyDescent="0.25">
      <c r="A3052" t="s">
        <v>71</v>
      </c>
      <c r="B3052" t="s">
        <v>724</v>
      </c>
      <c r="C3052" t="s">
        <v>3942</v>
      </c>
      <c r="D3052" t="s">
        <v>72</v>
      </c>
      <c r="E3052" t="s">
        <v>2904</v>
      </c>
      <c r="F3052" t="s">
        <v>73</v>
      </c>
      <c r="G3052" t="s">
        <v>74</v>
      </c>
      <c r="H3052" t="s">
        <v>93</v>
      </c>
      <c r="I3052" t="s">
        <v>76</v>
      </c>
      <c r="J3052" t="s">
        <v>3159</v>
      </c>
      <c r="K3052">
        <v>825</v>
      </c>
      <c r="L3052" t="s">
        <v>77</v>
      </c>
      <c r="M3052" t="s">
        <v>78</v>
      </c>
      <c r="N3052" t="s">
        <v>3943</v>
      </c>
      <c r="O3052" t="s">
        <v>2937</v>
      </c>
      <c r="P3052" t="s">
        <v>3161</v>
      </c>
      <c r="Q3052" t="s">
        <v>2907</v>
      </c>
      <c r="R3052" t="s">
        <v>79</v>
      </c>
      <c r="S3052" t="s">
        <v>726</v>
      </c>
      <c r="T3052" t="s">
        <v>2908</v>
      </c>
      <c r="U3052" t="s">
        <v>43</v>
      </c>
      <c r="V3052" t="s">
        <v>80</v>
      </c>
      <c r="W3052">
        <v>25050</v>
      </c>
      <c r="X3052" t="s">
        <v>81</v>
      </c>
      <c r="Y3052">
        <v>825</v>
      </c>
      <c r="Z3052" t="s">
        <v>2938</v>
      </c>
      <c r="AA3052" t="s">
        <v>3162</v>
      </c>
      <c r="AB3052" t="s">
        <v>90</v>
      </c>
      <c r="AC3052" t="s">
        <v>84</v>
      </c>
      <c r="AD3052">
        <f>_xlfn.XLOOKUP(MIS[[#This Row],[TRADING SYMBOL]],[1]Sheet1!$D:$D,[1]Sheet1!$C:$C)</f>
        <v>160.9</v>
      </c>
      <c r="AE3052">
        <f>MIS[[#This Row],[OrderAverageTradedPrice]]*MIS[[#This Row],[OrderQuantity]]</f>
        <v>162243.74999999924</v>
      </c>
      <c r="AF3052">
        <f>MIS[[#This Row],[LTP]]*MIS[[#This Row],[OrderQuantity]]</f>
        <v>132742.5</v>
      </c>
      <c r="AG3052">
        <f>IF(MIS[[#This Row],[OrderSide]]="SELL",MIS[[#This Row],[VALUE]]-MIS[[#This Row],[LIVE_VALUE]],MIS[[#This Row],[LIVE_VALUE]]-MIS[[#This Row],[VALUE]])</f>
        <v>-29501.249999999243</v>
      </c>
      <c r="AH3052" t="str" cm="1">
        <f t="array" ref="AH3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2" t="str">
        <f>MIS[[#This Row],[TRADING SYMBOL]]</f>
        <v>NIFTY2552225050CE</v>
      </c>
      <c r="AJ3052" t="str">
        <f>IF(RIGHT(MIS[[#This Row],[Main/Hedge]],4)="MAIN","MAIN","HEDGE")</f>
        <v>MAIN</v>
      </c>
      <c r="AK3052" t="str" cm="1">
        <f t="array" ref="AK3052">_xlfn._xlws.FILTER(Table4[Column1],ISNUMBER(SEARCH(Table4[Column1],MIS[[#This Row],[OrderUniqueIdentifier]])),"")</f>
        <v>VWAP</v>
      </c>
    </row>
    <row r="3053" spans="1:37" x14ac:dyDescent="0.25">
      <c r="A3053" t="s">
        <v>71</v>
      </c>
      <c r="B3053" t="s">
        <v>753</v>
      </c>
      <c r="C3053" t="s">
        <v>4011</v>
      </c>
      <c r="D3053" t="s">
        <v>72</v>
      </c>
      <c r="E3053" t="s">
        <v>2904</v>
      </c>
      <c r="F3053" t="s">
        <v>73</v>
      </c>
      <c r="G3053" t="s">
        <v>74</v>
      </c>
      <c r="H3053" t="s">
        <v>93</v>
      </c>
      <c r="I3053" t="s">
        <v>76</v>
      </c>
      <c r="J3053" t="s">
        <v>3159</v>
      </c>
      <c r="K3053">
        <v>525</v>
      </c>
      <c r="L3053" t="s">
        <v>77</v>
      </c>
      <c r="M3053" t="s">
        <v>78</v>
      </c>
      <c r="N3053" t="s">
        <v>3390</v>
      </c>
      <c r="O3053" t="s">
        <v>2906</v>
      </c>
      <c r="P3053" t="s">
        <v>3161</v>
      </c>
      <c r="Q3053" t="s">
        <v>2907</v>
      </c>
      <c r="R3053" t="s">
        <v>79</v>
      </c>
      <c r="S3053" t="s">
        <v>24</v>
      </c>
      <c r="T3053" t="s">
        <v>2908</v>
      </c>
      <c r="U3053" t="s">
        <v>43</v>
      </c>
      <c r="V3053" t="s">
        <v>80</v>
      </c>
      <c r="W3053">
        <v>25050</v>
      </c>
      <c r="X3053" t="s">
        <v>81</v>
      </c>
      <c r="Y3053">
        <v>525</v>
      </c>
      <c r="Z3053" t="s">
        <v>2909</v>
      </c>
      <c r="AA3053" t="s">
        <v>3162</v>
      </c>
      <c r="AB3053" t="s">
        <v>90</v>
      </c>
      <c r="AC3053" t="s">
        <v>84</v>
      </c>
      <c r="AD3053">
        <f>_xlfn.XLOOKUP(MIS[[#This Row],[TRADING SYMBOL]],[1]Sheet1!$D:$D,[1]Sheet1!$C:$C)</f>
        <v>160.9</v>
      </c>
      <c r="AE3053">
        <f>MIS[[#This Row],[OrderAverageTradedPrice]]*MIS[[#This Row],[OrderQuantity]]</f>
        <v>105000</v>
      </c>
      <c r="AF3053">
        <f>MIS[[#This Row],[LTP]]*MIS[[#This Row],[OrderQuantity]]</f>
        <v>84472.5</v>
      </c>
      <c r="AG3053">
        <f>IF(MIS[[#This Row],[OrderSide]]="SELL",MIS[[#This Row],[VALUE]]-MIS[[#This Row],[LIVE_VALUE]],MIS[[#This Row],[LIVE_VALUE]]-MIS[[#This Row],[VALUE]])</f>
        <v>-20527.5</v>
      </c>
      <c r="AH3053" t="str" cm="1">
        <f t="array" ref="AH3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3" t="str">
        <f>MIS[[#This Row],[TRADING SYMBOL]]</f>
        <v>NIFTY2552225050CE</v>
      </c>
      <c r="AJ3053" t="str">
        <f>IF(RIGHT(MIS[[#This Row],[Main/Hedge]],4)="MAIN","MAIN","HEDGE")</f>
        <v>MAIN</v>
      </c>
      <c r="AK3053" t="str" cm="1">
        <f t="array" ref="AK3053">_xlfn._xlws.FILTER(Table4[Column1],ISNUMBER(SEARCH(Table4[Column1],MIS[[#This Row],[OrderUniqueIdentifier]])),"")</f>
        <v>VWAP</v>
      </c>
    </row>
    <row r="3054" spans="1:37" x14ac:dyDescent="0.25">
      <c r="A3054" t="s">
        <v>71</v>
      </c>
      <c r="B3054" t="s">
        <v>761</v>
      </c>
      <c r="C3054" t="s">
        <v>4063</v>
      </c>
      <c r="D3054" t="s">
        <v>72</v>
      </c>
      <c r="E3054" t="s">
        <v>2904</v>
      </c>
      <c r="F3054" t="s">
        <v>73</v>
      </c>
      <c r="G3054" t="s">
        <v>74</v>
      </c>
      <c r="H3054" t="s">
        <v>93</v>
      </c>
      <c r="I3054" t="s">
        <v>76</v>
      </c>
      <c r="J3054" t="s">
        <v>3159</v>
      </c>
      <c r="K3054">
        <v>150</v>
      </c>
      <c r="L3054" t="s">
        <v>77</v>
      </c>
      <c r="M3054" t="s">
        <v>78</v>
      </c>
      <c r="N3054" t="s">
        <v>3668</v>
      </c>
      <c r="O3054" t="s">
        <v>2944</v>
      </c>
      <c r="P3054" t="s">
        <v>3161</v>
      </c>
      <c r="Q3054" t="s">
        <v>2907</v>
      </c>
      <c r="R3054" t="s">
        <v>79</v>
      </c>
      <c r="S3054" t="s">
        <v>24</v>
      </c>
      <c r="T3054" t="s">
        <v>2908</v>
      </c>
      <c r="U3054" t="s">
        <v>43</v>
      </c>
      <c r="V3054" t="s">
        <v>80</v>
      </c>
      <c r="W3054">
        <v>25050</v>
      </c>
      <c r="X3054" t="s">
        <v>81</v>
      </c>
      <c r="Y3054">
        <v>150</v>
      </c>
      <c r="Z3054" t="s">
        <v>2945</v>
      </c>
      <c r="AA3054" t="s">
        <v>3162</v>
      </c>
      <c r="AB3054" t="s">
        <v>90</v>
      </c>
      <c r="AC3054" t="s">
        <v>84</v>
      </c>
      <c r="AD3054">
        <f>_xlfn.XLOOKUP(MIS[[#This Row],[TRADING SYMBOL]],[1]Sheet1!$D:$D,[1]Sheet1!$C:$C)</f>
        <v>160.9</v>
      </c>
      <c r="AE3054">
        <f>MIS[[#This Row],[OrderAverageTradedPrice]]*MIS[[#This Row],[OrderQuantity]]</f>
        <v>29850</v>
      </c>
      <c r="AF3054">
        <f>MIS[[#This Row],[LTP]]*MIS[[#This Row],[OrderQuantity]]</f>
        <v>24135</v>
      </c>
      <c r="AG3054">
        <f>IF(MIS[[#This Row],[OrderSide]]="SELL",MIS[[#This Row],[VALUE]]-MIS[[#This Row],[LIVE_VALUE]],MIS[[#This Row],[LIVE_VALUE]]-MIS[[#This Row],[VALUE]])</f>
        <v>-5715</v>
      </c>
      <c r="AH3054" t="str" cm="1">
        <f t="array" ref="AH3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4" t="str">
        <f>MIS[[#This Row],[TRADING SYMBOL]]</f>
        <v>NIFTY2552225050CE</v>
      </c>
      <c r="AJ3054" t="str">
        <f>IF(RIGHT(MIS[[#This Row],[Main/Hedge]],4)="MAIN","MAIN","HEDGE")</f>
        <v>MAIN</v>
      </c>
      <c r="AK3054" t="str" cm="1">
        <f t="array" ref="AK3054">_xlfn._xlws.FILTER(Table4[Column1],ISNUMBER(SEARCH(Table4[Column1],MIS[[#This Row],[OrderUniqueIdentifier]])),"")</f>
        <v>VWAP</v>
      </c>
    </row>
    <row r="3055" spans="1:37" x14ac:dyDescent="0.25">
      <c r="A3055" t="s">
        <v>71</v>
      </c>
      <c r="B3055" t="s">
        <v>770</v>
      </c>
      <c r="C3055" t="s">
        <v>4072</v>
      </c>
      <c r="D3055" t="s">
        <v>72</v>
      </c>
      <c r="E3055" t="s">
        <v>2904</v>
      </c>
      <c r="F3055" t="s">
        <v>73</v>
      </c>
      <c r="G3055" t="s">
        <v>74</v>
      </c>
      <c r="H3055" t="s">
        <v>93</v>
      </c>
      <c r="I3055" t="s">
        <v>76</v>
      </c>
      <c r="J3055" t="s">
        <v>3159</v>
      </c>
      <c r="K3055">
        <v>600</v>
      </c>
      <c r="L3055" t="s">
        <v>77</v>
      </c>
      <c r="M3055" t="s">
        <v>78</v>
      </c>
      <c r="N3055" t="s">
        <v>3546</v>
      </c>
      <c r="O3055" t="s">
        <v>2916</v>
      </c>
      <c r="P3055" t="s">
        <v>3161</v>
      </c>
      <c r="Q3055" t="s">
        <v>2907</v>
      </c>
      <c r="R3055" t="s">
        <v>79</v>
      </c>
      <c r="S3055" t="s">
        <v>24</v>
      </c>
      <c r="T3055" t="s">
        <v>2908</v>
      </c>
      <c r="U3055" t="s">
        <v>43</v>
      </c>
      <c r="V3055" t="s">
        <v>80</v>
      </c>
      <c r="W3055">
        <v>25050</v>
      </c>
      <c r="X3055" t="s">
        <v>81</v>
      </c>
      <c r="Y3055">
        <v>600</v>
      </c>
      <c r="Z3055" t="s">
        <v>2917</v>
      </c>
      <c r="AA3055" t="s">
        <v>3162</v>
      </c>
      <c r="AB3055" t="s">
        <v>90</v>
      </c>
      <c r="AC3055" t="s">
        <v>84</v>
      </c>
      <c r="AD3055">
        <f>_xlfn.XLOOKUP(MIS[[#This Row],[TRADING SYMBOL]],[1]Sheet1!$D:$D,[1]Sheet1!$C:$C)</f>
        <v>160.9</v>
      </c>
      <c r="AE3055">
        <f>MIS[[#This Row],[OrderAverageTradedPrice]]*MIS[[#This Row],[OrderQuantity]]</f>
        <v>118800</v>
      </c>
      <c r="AF3055">
        <f>MIS[[#This Row],[LTP]]*MIS[[#This Row],[OrderQuantity]]</f>
        <v>96540</v>
      </c>
      <c r="AG3055">
        <f>IF(MIS[[#This Row],[OrderSide]]="SELL",MIS[[#This Row],[VALUE]]-MIS[[#This Row],[LIVE_VALUE]],MIS[[#This Row],[LIVE_VALUE]]-MIS[[#This Row],[VALUE]])</f>
        <v>-22260</v>
      </c>
      <c r="AH3055" t="str" cm="1">
        <f t="array" ref="AH3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5" t="str">
        <f>MIS[[#This Row],[TRADING SYMBOL]]</f>
        <v>NIFTY2552225050CE</v>
      </c>
      <c r="AJ3055" t="str">
        <f>IF(RIGHT(MIS[[#This Row],[Main/Hedge]],4)="MAIN","MAIN","HEDGE")</f>
        <v>MAIN</v>
      </c>
      <c r="AK3055" t="str" cm="1">
        <f t="array" ref="AK3055">_xlfn._xlws.FILTER(Table4[Column1],ISNUMBER(SEARCH(Table4[Column1],MIS[[#This Row],[OrderUniqueIdentifier]])),"")</f>
        <v>VWAP</v>
      </c>
    </row>
    <row r="3056" spans="1:37" x14ac:dyDescent="0.25">
      <c r="A3056" t="s">
        <v>71</v>
      </c>
      <c r="B3056" t="s">
        <v>779</v>
      </c>
      <c r="C3056" t="s">
        <v>4103</v>
      </c>
      <c r="D3056" t="s">
        <v>72</v>
      </c>
      <c r="E3056" t="s">
        <v>2904</v>
      </c>
      <c r="F3056" t="s">
        <v>73</v>
      </c>
      <c r="G3056" t="s">
        <v>74</v>
      </c>
      <c r="H3056" t="s">
        <v>93</v>
      </c>
      <c r="I3056" t="s">
        <v>76</v>
      </c>
      <c r="J3056" t="s">
        <v>3159</v>
      </c>
      <c r="K3056">
        <v>150</v>
      </c>
      <c r="L3056" t="s">
        <v>77</v>
      </c>
      <c r="M3056" t="s">
        <v>78</v>
      </c>
      <c r="N3056" t="s">
        <v>4104</v>
      </c>
      <c r="O3056" t="s">
        <v>2912</v>
      </c>
      <c r="P3056" t="s">
        <v>3161</v>
      </c>
      <c r="Q3056" t="s">
        <v>2907</v>
      </c>
      <c r="R3056" t="s">
        <v>79</v>
      </c>
      <c r="S3056" t="s">
        <v>24</v>
      </c>
      <c r="T3056" t="s">
        <v>2908</v>
      </c>
      <c r="U3056" t="s">
        <v>43</v>
      </c>
      <c r="V3056" t="s">
        <v>80</v>
      </c>
      <c r="W3056">
        <v>25050</v>
      </c>
      <c r="X3056" t="s">
        <v>81</v>
      </c>
      <c r="Y3056">
        <v>150</v>
      </c>
      <c r="Z3056" t="s">
        <v>2913</v>
      </c>
      <c r="AA3056" t="s">
        <v>3162</v>
      </c>
      <c r="AB3056" t="s">
        <v>90</v>
      </c>
      <c r="AC3056" t="s">
        <v>84</v>
      </c>
      <c r="AD3056">
        <f>_xlfn.XLOOKUP(MIS[[#This Row],[TRADING SYMBOL]],[1]Sheet1!$D:$D,[1]Sheet1!$C:$C)</f>
        <v>160.9</v>
      </c>
      <c r="AE3056">
        <f>MIS[[#This Row],[OrderAverageTradedPrice]]*MIS[[#This Row],[OrderQuantity]]</f>
        <v>29550</v>
      </c>
      <c r="AF3056">
        <f>MIS[[#This Row],[LTP]]*MIS[[#This Row],[OrderQuantity]]</f>
        <v>24135</v>
      </c>
      <c r="AG3056">
        <f>IF(MIS[[#This Row],[OrderSide]]="SELL",MIS[[#This Row],[VALUE]]-MIS[[#This Row],[LIVE_VALUE]],MIS[[#This Row],[LIVE_VALUE]]-MIS[[#This Row],[VALUE]])</f>
        <v>-5415</v>
      </c>
      <c r="AH3056" t="str" cm="1">
        <f t="array" ref="AH3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6" t="str">
        <f>MIS[[#This Row],[TRADING SYMBOL]]</f>
        <v>NIFTY2552225050CE</v>
      </c>
      <c r="AJ3056" t="str">
        <f>IF(RIGHT(MIS[[#This Row],[Main/Hedge]],4)="MAIN","MAIN","HEDGE")</f>
        <v>MAIN</v>
      </c>
      <c r="AK3056" t="str" cm="1">
        <f t="array" ref="AK3056">_xlfn._xlws.FILTER(Table4[Column1],ISNUMBER(SEARCH(Table4[Column1],MIS[[#This Row],[OrderUniqueIdentifier]])),"")</f>
        <v>VWAP</v>
      </c>
    </row>
    <row r="3057" spans="1:37" x14ac:dyDescent="0.25">
      <c r="A3057" t="s">
        <v>71</v>
      </c>
      <c r="B3057" t="s">
        <v>787</v>
      </c>
      <c r="C3057" t="s">
        <v>4131</v>
      </c>
      <c r="D3057" t="s">
        <v>72</v>
      </c>
      <c r="E3057" t="s">
        <v>2904</v>
      </c>
      <c r="F3057" t="s">
        <v>73</v>
      </c>
      <c r="G3057" t="s">
        <v>74</v>
      </c>
      <c r="H3057" t="s">
        <v>93</v>
      </c>
      <c r="I3057" t="s">
        <v>76</v>
      </c>
      <c r="J3057" t="s">
        <v>3159</v>
      </c>
      <c r="K3057">
        <v>75</v>
      </c>
      <c r="L3057" t="s">
        <v>77</v>
      </c>
      <c r="M3057" t="s">
        <v>78</v>
      </c>
      <c r="N3057" t="s">
        <v>3668</v>
      </c>
      <c r="O3057" t="s">
        <v>2944</v>
      </c>
      <c r="P3057" t="s">
        <v>3161</v>
      </c>
      <c r="Q3057" t="s">
        <v>2907</v>
      </c>
      <c r="R3057" t="s">
        <v>79</v>
      </c>
      <c r="S3057" t="s">
        <v>24</v>
      </c>
      <c r="T3057" t="s">
        <v>2908</v>
      </c>
      <c r="U3057" t="s">
        <v>43</v>
      </c>
      <c r="V3057" t="s">
        <v>80</v>
      </c>
      <c r="W3057">
        <v>25050</v>
      </c>
      <c r="X3057" t="s">
        <v>81</v>
      </c>
      <c r="Y3057">
        <v>75</v>
      </c>
      <c r="Z3057" t="s">
        <v>2945</v>
      </c>
      <c r="AA3057" t="s">
        <v>3162</v>
      </c>
      <c r="AB3057" t="s">
        <v>90</v>
      </c>
      <c r="AC3057" t="s">
        <v>84</v>
      </c>
      <c r="AD3057">
        <f>_xlfn.XLOOKUP(MIS[[#This Row],[TRADING SYMBOL]],[1]Sheet1!$D:$D,[1]Sheet1!$C:$C)</f>
        <v>160.9</v>
      </c>
      <c r="AE3057">
        <f>MIS[[#This Row],[OrderAverageTradedPrice]]*MIS[[#This Row],[OrderQuantity]]</f>
        <v>14925</v>
      </c>
      <c r="AF3057">
        <f>MIS[[#This Row],[LTP]]*MIS[[#This Row],[OrderQuantity]]</f>
        <v>12067.5</v>
      </c>
      <c r="AG3057">
        <f>IF(MIS[[#This Row],[OrderSide]]="SELL",MIS[[#This Row],[VALUE]]-MIS[[#This Row],[LIVE_VALUE]],MIS[[#This Row],[LIVE_VALUE]]-MIS[[#This Row],[VALUE]])</f>
        <v>-2857.5</v>
      </c>
      <c r="AH3057" t="str" cm="1">
        <f t="array" ref="AH3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7" t="str">
        <f>MIS[[#This Row],[TRADING SYMBOL]]</f>
        <v>NIFTY2552225050CE</v>
      </c>
      <c r="AJ3057" t="str">
        <f>IF(RIGHT(MIS[[#This Row],[Main/Hedge]],4)="MAIN","MAIN","HEDGE")</f>
        <v>MAIN</v>
      </c>
      <c r="AK3057" t="str" cm="1">
        <f t="array" ref="AK3057">_xlfn._xlws.FILTER(Table4[Column1],ISNUMBER(SEARCH(Table4[Column1],MIS[[#This Row],[OrderUniqueIdentifier]])),"")</f>
        <v>VWAP</v>
      </c>
    </row>
    <row r="3058" spans="1:37" x14ac:dyDescent="0.25">
      <c r="A3058" t="s">
        <v>71</v>
      </c>
      <c r="B3058" t="s">
        <v>795</v>
      </c>
      <c r="C3058" t="s">
        <v>4153</v>
      </c>
      <c r="D3058" t="s">
        <v>72</v>
      </c>
      <c r="E3058" t="s">
        <v>2904</v>
      </c>
      <c r="F3058" t="s">
        <v>73</v>
      </c>
      <c r="G3058" t="s">
        <v>74</v>
      </c>
      <c r="H3058" t="s">
        <v>93</v>
      </c>
      <c r="I3058" t="s">
        <v>76</v>
      </c>
      <c r="J3058" t="s">
        <v>3159</v>
      </c>
      <c r="K3058">
        <v>150</v>
      </c>
      <c r="L3058" t="s">
        <v>77</v>
      </c>
      <c r="M3058" t="s">
        <v>78</v>
      </c>
      <c r="N3058" t="s">
        <v>3668</v>
      </c>
      <c r="O3058" t="s">
        <v>2944</v>
      </c>
      <c r="P3058" t="s">
        <v>3161</v>
      </c>
      <c r="Q3058" t="s">
        <v>2907</v>
      </c>
      <c r="R3058" t="s">
        <v>79</v>
      </c>
      <c r="S3058" t="s">
        <v>24</v>
      </c>
      <c r="T3058" t="s">
        <v>2908</v>
      </c>
      <c r="U3058" t="s">
        <v>43</v>
      </c>
      <c r="V3058" t="s">
        <v>80</v>
      </c>
      <c r="W3058">
        <v>25050</v>
      </c>
      <c r="X3058" t="s">
        <v>81</v>
      </c>
      <c r="Y3058">
        <v>150</v>
      </c>
      <c r="Z3058" t="s">
        <v>2945</v>
      </c>
      <c r="AA3058" t="s">
        <v>3162</v>
      </c>
      <c r="AB3058" t="s">
        <v>90</v>
      </c>
      <c r="AC3058" t="s">
        <v>84</v>
      </c>
      <c r="AD3058">
        <f>_xlfn.XLOOKUP(MIS[[#This Row],[TRADING SYMBOL]],[1]Sheet1!$D:$D,[1]Sheet1!$C:$C)</f>
        <v>160.9</v>
      </c>
      <c r="AE3058">
        <f>MIS[[#This Row],[OrderAverageTradedPrice]]*MIS[[#This Row],[OrderQuantity]]</f>
        <v>29850</v>
      </c>
      <c r="AF3058">
        <f>MIS[[#This Row],[LTP]]*MIS[[#This Row],[OrderQuantity]]</f>
        <v>24135</v>
      </c>
      <c r="AG3058">
        <f>IF(MIS[[#This Row],[OrderSide]]="SELL",MIS[[#This Row],[VALUE]]-MIS[[#This Row],[LIVE_VALUE]],MIS[[#This Row],[LIVE_VALUE]]-MIS[[#This Row],[VALUE]])</f>
        <v>-5715</v>
      </c>
      <c r="AH3058" t="str" cm="1">
        <f t="array" ref="AH3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8" t="str">
        <f>MIS[[#This Row],[TRADING SYMBOL]]</f>
        <v>NIFTY2552225050CE</v>
      </c>
      <c r="AJ3058" t="str">
        <f>IF(RIGHT(MIS[[#This Row],[Main/Hedge]],4)="MAIN","MAIN","HEDGE")</f>
        <v>MAIN</v>
      </c>
      <c r="AK3058" t="str" cm="1">
        <f t="array" ref="AK3058">_xlfn._xlws.FILTER(Table4[Column1],ISNUMBER(SEARCH(Table4[Column1],MIS[[#This Row],[OrderUniqueIdentifier]])),"")</f>
        <v>VWAP</v>
      </c>
    </row>
    <row r="3059" spans="1:37" x14ac:dyDescent="0.25">
      <c r="A3059" t="s">
        <v>71</v>
      </c>
      <c r="B3059" t="s">
        <v>804</v>
      </c>
      <c r="C3059" t="s">
        <v>4175</v>
      </c>
      <c r="D3059" t="s">
        <v>72</v>
      </c>
      <c r="E3059" t="s">
        <v>2904</v>
      </c>
      <c r="F3059" t="s">
        <v>73</v>
      </c>
      <c r="G3059" t="s">
        <v>74</v>
      </c>
      <c r="H3059" t="s">
        <v>93</v>
      </c>
      <c r="I3059" t="s">
        <v>76</v>
      </c>
      <c r="J3059" t="s">
        <v>3159</v>
      </c>
      <c r="K3059">
        <v>75</v>
      </c>
      <c r="L3059" t="s">
        <v>77</v>
      </c>
      <c r="M3059" t="s">
        <v>78</v>
      </c>
      <c r="N3059" t="s">
        <v>3546</v>
      </c>
      <c r="O3059" t="s">
        <v>2975</v>
      </c>
      <c r="P3059" t="s">
        <v>3161</v>
      </c>
      <c r="Q3059" t="s">
        <v>2907</v>
      </c>
      <c r="R3059" t="s">
        <v>79</v>
      </c>
      <c r="S3059" t="s">
        <v>24</v>
      </c>
      <c r="T3059" t="s">
        <v>2908</v>
      </c>
      <c r="U3059" t="s">
        <v>43</v>
      </c>
      <c r="V3059" t="s">
        <v>80</v>
      </c>
      <c r="W3059">
        <v>25050</v>
      </c>
      <c r="X3059" t="s">
        <v>81</v>
      </c>
      <c r="Y3059">
        <v>75</v>
      </c>
      <c r="Z3059" t="s">
        <v>2976</v>
      </c>
      <c r="AA3059" t="s">
        <v>3162</v>
      </c>
      <c r="AB3059" t="s">
        <v>90</v>
      </c>
      <c r="AC3059" t="s">
        <v>84</v>
      </c>
      <c r="AD3059">
        <f>_xlfn.XLOOKUP(MIS[[#This Row],[TRADING SYMBOL]],[1]Sheet1!$D:$D,[1]Sheet1!$C:$C)</f>
        <v>160.9</v>
      </c>
      <c r="AE3059">
        <f>MIS[[#This Row],[OrderAverageTradedPrice]]*MIS[[#This Row],[OrderQuantity]]</f>
        <v>14850</v>
      </c>
      <c r="AF3059">
        <f>MIS[[#This Row],[LTP]]*MIS[[#This Row],[OrderQuantity]]</f>
        <v>12067.5</v>
      </c>
      <c r="AG3059">
        <f>IF(MIS[[#This Row],[OrderSide]]="SELL",MIS[[#This Row],[VALUE]]-MIS[[#This Row],[LIVE_VALUE]],MIS[[#This Row],[LIVE_VALUE]]-MIS[[#This Row],[VALUE]])</f>
        <v>-2782.5</v>
      </c>
      <c r="AH3059" t="str" cm="1">
        <f t="array" ref="AH3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9" t="str">
        <f>MIS[[#This Row],[TRADING SYMBOL]]</f>
        <v>NIFTY2552225050CE</v>
      </c>
      <c r="AJ3059" t="str">
        <f>IF(RIGHT(MIS[[#This Row],[Main/Hedge]],4)="MAIN","MAIN","HEDGE")</f>
        <v>MAIN</v>
      </c>
      <c r="AK3059" t="str" cm="1">
        <f t="array" ref="AK3059">_xlfn._xlws.FILTER(Table4[Column1],ISNUMBER(SEARCH(Table4[Column1],MIS[[#This Row],[OrderUniqueIdentifier]])),"")</f>
        <v>VWAP</v>
      </c>
    </row>
    <row r="3060" spans="1:37" x14ac:dyDescent="0.25">
      <c r="A3060" t="s">
        <v>71</v>
      </c>
      <c r="B3060" t="s">
        <v>813</v>
      </c>
      <c r="C3060" t="s">
        <v>4187</v>
      </c>
      <c r="D3060" t="s">
        <v>72</v>
      </c>
      <c r="E3060" t="s">
        <v>3170</v>
      </c>
      <c r="F3060" t="s">
        <v>73</v>
      </c>
      <c r="G3060" t="s">
        <v>74</v>
      </c>
      <c r="H3060" t="s">
        <v>75</v>
      </c>
      <c r="I3060" t="s">
        <v>76</v>
      </c>
      <c r="J3060" t="s">
        <v>77</v>
      </c>
      <c r="K3060">
        <v>75</v>
      </c>
      <c r="L3060" t="s">
        <v>77</v>
      </c>
      <c r="M3060" t="s">
        <v>78</v>
      </c>
      <c r="N3060" t="s">
        <v>4188</v>
      </c>
      <c r="O3060" t="s">
        <v>3161</v>
      </c>
      <c r="P3060" t="s">
        <v>3161</v>
      </c>
      <c r="Q3060" t="s">
        <v>3172</v>
      </c>
      <c r="R3060" t="s">
        <v>79</v>
      </c>
      <c r="S3060" t="s">
        <v>25</v>
      </c>
      <c r="T3060" t="s">
        <v>3173</v>
      </c>
      <c r="U3060" t="s">
        <v>43</v>
      </c>
      <c r="V3060" t="s">
        <v>80</v>
      </c>
      <c r="W3060">
        <v>23750</v>
      </c>
      <c r="X3060" t="s">
        <v>85</v>
      </c>
      <c r="Y3060">
        <v>75</v>
      </c>
      <c r="Z3060" t="s">
        <v>3162</v>
      </c>
      <c r="AA3060" t="s">
        <v>3162</v>
      </c>
      <c r="AB3060" t="s">
        <v>87</v>
      </c>
      <c r="AC3060" t="s">
        <v>84</v>
      </c>
      <c r="AD3060">
        <f>_xlfn.XLOOKUP(MIS[[#This Row],[TRADING SYMBOL]],[1]Sheet1!$D:$D,[1]Sheet1!$C:$C)</f>
        <v>8.1999999999999993</v>
      </c>
      <c r="AE3060">
        <f>MIS[[#This Row],[OrderAverageTradedPrice]]*MIS[[#This Row],[OrderQuantity]]</f>
        <v>836.25</v>
      </c>
      <c r="AF3060">
        <f>MIS[[#This Row],[LTP]]*MIS[[#This Row],[OrderQuantity]]</f>
        <v>615</v>
      </c>
      <c r="AG3060">
        <f>IF(MIS[[#This Row],[OrderSide]]="SELL",MIS[[#This Row],[VALUE]]-MIS[[#This Row],[LIVE_VALUE]],MIS[[#This Row],[LIVE_VALUE]]-MIS[[#This Row],[VALUE]])</f>
        <v>-221.25</v>
      </c>
      <c r="AH3060" t="str" cm="1">
        <f t="array" ref="AH3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60" t="str">
        <f>MIS[[#This Row],[TRADING SYMBOL]]</f>
        <v>NIFTY2552223750PE</v>
      </c>
      <c r="AJ3060" t="str">
        <f>IF(RIGHT(MIS[[#This Row],[Main/Hedge]],4)="MAIN","MAIN","HEDGE")</f>
        <v>HEDGE</v>
      </c>
      <c r="AK3060" t="str" cm="1">
        <f t="array" ref="AK3060">_xlfn._xlws.FILTER(Table4[Column1],ISNUMBER(SEARCH(Table4[Column1],MIS[[#This Row],[OrderUniqueIdentifier]])),"")</f>
        <v>LONGSHORT</v>
      </c>
    </row>
    <row r="3061" spans="1:37" x14ac:dyDescent="0.25">
      <c r="A3061" t="s">
        <v>71</v>
      </c>
      <c r="B3061" t="s">
        <v>813</v>
      </c>
      <c r="C3061" t="s">
        <v>4216</v>
      </c>
      <c r="D3061" t="s">
        <v>72</v>
      </c>
      <c r="E3061" t="s">
        <v>2904</v>
      </c>
      <c r="F3061" t="s">
        <v>73</v>
      </c>
      <c r="G3061" t="s">
        <v>74</v>
      </c>
      <c r="H3061" t="s">
        <v>93</v>
      </c>
      <c r="I3061" t="s">
        <v>76</v>
      </c>
      <c r="J3061" t="s">
        <v>3159</v>
      </c>
      <c r="K3061">
        <v>150</v>
      </c>
      <c r="L3061" t="s">
        <v>77</v>
      </c>
      <c r="M3061" t="s">
        <v>78</v>
      </c>
      <c r="N3061" t="s">
        <v>4104</v>
      </c>
      <c r="O3061" t="s">
        <v>2916</v>
      </c>
      <c r="P3061" t="s">
        <v>3161</v>
      </c>
      <c r="Q3061" t="s">
        <v>2907</v>
      </c>
      <c r="R3061" t="s">
        <v>79</v>
      </c>
      <c r="S3061" t="s">
        <v>24</v>
      </c>
      <c r="T3061" t="s">
        <v>2908</v>
      </c>
      <c r="U3061" t="s">
        <v>43</v>
      </c>
      <c r="V3061" t="s">
        <v>80</v>
      </c>
      <c r="W3061">
        <v>25050</v>
      </c>
      <c r="X3061" t="s">
        <v>81</v>
      </c>
      <c r="Y3061">
        <v>150</v>
      </c>
      <c r="Z3061" t="s">
        <v>2917</v>
      </c>
      <c r="AA3061" t="s">
        <v>3162</v>
      </c>
      <c r="AB3061" t="s">
        <v>90</v>
      </c>
      <c r="AC3061" t="s">
        <v>84</v>
      </c>
      <c r="AD3061">
        <f>_xlfn.XLOOKUP(MIS[[#This Row],[TRADING SYMBOL]],[1]Sheet1!$D:$D,[1]Sheet1!$C:$C)</f>
        <v>160.9</v>
      </c>
      <c r="AE3061">
        <f>MIS[[#This Row],[OrderAverageTradedPrice]]*MIS[[#This Row],[OrderQuantity]]</f>
        <v>29550</v>
      </c>
      <c r="AF3061">
        <f>MIS[[#This Row],[LTP]]*MIS[[#This Row],[OrderQuantity]]</f>
        <v>24135</v>
      </c>
      <c r="AG3061">
        <f>IF(MIS[[#This Row],[OrderSide]]="SELL",MIS[[#This Row],[VALUE]]-MIS[[#This Row],[LIVE_VALUE]],MIS[[#This Row],[LIVE_VALUE]]-MIS[[#This Row],[VALUE]])</f>
        <v>-5415</v>
      </c>
      <c r="AH3061" t="str" cm="1">
        <f t="array" ref="AH3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1" t="str">
        <f>MIS[[#This Row],[TRADING SYMBOL]]</f>
        <v>NIFTY2552225050CE</v>
      </c>
      <c r="AJ3061" t="str">
        <f>IF(RIGHT(MIS[[#This Row],[Main/Hedge]],4)="MAIN","MAIN","HEDGE")</f>
        <v>MAIN</v>
      </c>
      <c r="AK3061" t="str" cm="1">
        <f t="array" ref="AK3061">_xlfn._xlws.FILTER(Table4[Column1],ISNUMBER(SEARCH(Table4[Column1],MIS[[#This Row],[OrderUniqueIdentifier]])),"")</f>
        <v>VWAP</v>
      </c>
    </row>
    <row r="3062" spans="1:37" x14ac:dyDescent="0.25">
      <c r="A3062" t="s">
        <v>71</v>
      </c>
      <c r="B3062" t="s">
        <v>822</v>
      </c>
      <c r="C3062" t="s">
        <v>4231</v>
      </c>
      <c r="D3062" t="s">
        <v>72</v>
      </c>
      <c r="E3062" t="s">
        <v>2904</v>
      </c>
      <c r="F3062" t="s">
        <v>73</v>
      </c>
      <c r="G3062" t="s">
        <v>74</v>
      </c>
      <c r="H3062" t="s">
        <v>93</v>
      </c>
      <c r="I3062" t="s">
        <v>76</v>
      </c>
      <c r="J3062" t="s">
        <v>3159</v>
      </c>
      <c r="K3062">
        <v>150</v>
      </c>
      <c r="L3062" t="s">
        <v>77</v>
      </c>
      <c r="M3062" t="s">
        <v>78</v>
      </c>
      <c r="N3062" t="s">
        <v>3390</v>
      </c>
      <c r="O3062" t="s">
        <v>2912</v>
      </c>
      <c r="P3062" t="s">
        <v>3161</v>
      </c>
      <c r="Q3062" t="s">
        <v>2907</v>
      </c>
      <c r="R3062" t="s">
        <v>79</v>
      </c>
      <c r="S3062" t="s">
        <v>24</v>
      </c>
      <c r="T3062" t="s">
        <v>2908</v>
      </c>
      <c r="U3062" t="s">
        <v>43</v>
      </c>
      <c r="V3062" t="s">
        <v>80</v>
      </c>
      <c r="W3062">
        <v>25050</v>
      </c>
      <c r="X3062" t="s">
        <v>81</v>
      </c>
      <c r="Y3062">
        <v>150</v>
      </c>
      <c r="Z3062" t="s">
        <v>2913</v>
      </c>
      <c r="AA3062" t="s">
        <v>3162</v>
      </c>
      <c r="AB3062" t="s">
        <v>90</v>
      </c>
      <c r="AC3062" t="s">
        <v>84</v>
      </c>
      <c r="AD3062">
        <f>_xlfn.XLOOKUP(MIS[[#This Row],[TRADING SYMBOL]],[1]Sheet1!$D:$D,[1]Sheet1!$C:$C)</f>
        <v>160.9</v>
      </c>
      <c r="AE3062">
        <f>MIS[[#This Row],[OrderAverageTradedPrice]]*MIS[[#This Row],[OrderQuantity]]</f>
        <v>30000</v>
      </c>
      <c r="AF3062">
        <f>MIS[[#This Row],[LTP]]*MIS[[#This Row],[OrderQuantity]]</f>
        <v>24135</v>
      </c>
      <c r="AG3062">
        <f>IF(MIS[[#This Row],[OrderSide]]="SELL",MIS[[#This Row],[VALUE]]-MIS[[#This Row],[LIVE_VALUE]],MIS[[#This Row],[LIVE_VALUE]]-MIS[[#This Row],[VALUE]])</f>
        <v>-5865</v>
      </c>
      <c r="AH3062" t="str" cm="1">
        <f t="array" ref="AH3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2" t="str">
        <f>MIS[[#This Row],[TRADING SYMBOL]]</f>
        <v>NIFTY2552225050CE</v>
      </c>
      <c r="AJ3062" t="str">
        <f>IF(RIGHT(MIS[[#This Row],[Main/Hedge]],4)="MAIN","MAIN","HEDGE")</f>
        <v>MAIN</v>
      </c>
      <c r="AK3062" t="str" cm="1">
        <f t="array" ref="AK3062">_xlfn._xlws.FILTER(Table4[Column1],ISNUMBER(SEARCH(Table4[Column1],MIS[[#This Row],[OrderUniqueIdentifier]])),"")</f>
        <v>VWAP</v>
      </c>
    </row>
    <row r="3063" spans="1:37" x14ac:dyDescent="0.25">
      <c r="A3063" t="s">
        <v>71</v>
      </c>
      <c r="B3063" t="s">
        <v>830</v>
      </c>
      <c r="C3063" t="s">
        <v>4244</v>
      </c>
      <c r="D3063" t="s">
        <v>72</v>
      </c>
      <c r="E3063" t="s">
        <v>2904</v>
      </c>
      <c r="F3063" t="s">
        <v>73</v>
      </c>
      <c r="G3063" t="s">
        <v>74</v>
      </c>
      <c r="H3063" t="s">
        <v>93</v>
      </c>
      <c r="I3063" t="s">
        <v>76</v>
      </c>
      <c r="J3063" t="s">
        <v>3159</v>
      </c>
      <c r="K3063">
        <v>525</v>
      </c>
      <c r="L3063" t="s">
        <v>77</v>
      </c>
      <c r="M3063" t="s">
        <v>78</v>
      </c>
      <c r="N3063" t="s">
        <v>4245</v>
      </c>
      <c r="O3063" t="s">
        <v>2912</v>
      </c>
      <c r="P3063" t="s">
        <v>3161</v>
      </c>
      <c r="Q3063" t="s">
        <v>2907</v>
      </c>
      <c r="R3063" t="s">
        <v>79</v>
      </c>
      <c r="S3063" t="s">
        <v>24</v>
      </c>
      <c r="T3063" t="s">
        <v>2908</v>
      </c>
      <c r="U3063" t="s">
        <v>43</v>
      </c>
      <c r="V3063" t="s">
        <v>80</v>
      </c>
      <c r="W3063">
        <v>25050</v>
      </c>
      <c r="X3063" t="s">
        <v>81</v>
      </c>
      <c r="Y3063">
        <v>525</v>
      </c>
      <c r="Z3063" t="s">
        <v>2913</v>
      </c>
      <c r="AA3063" t="s">
        <v>3162</v>
      </c>
      <c r="AB3063" t="s">
        <v>90</v>
      </c>
      <c r="AC3063" t="s">
        <v>84</v>
      </c>
      <c r="AD3063">
        <f>_xlfn.XLOOKUP(MIS[[#This Row],[TRADING SYMBOL]],[1]Sheet1!$D:$D,[1]Sheet1!$C:$C)</f>
        <v>160.9</v>
      </c>
      <c r="AE3063">
        <f>MIS[[#This Row],[OrderAverageTradedPrice]]*MIS[[#This Row],[OrderQuantity]]</f>
        <v>103402.49999999955</v>
      </c>
      <c r="AF3063">
        <f>MIS[[#This Row],[LTP]]*MIS[[#This Row],[OrderQuantity]]</f>
        <v>84472.5</v>
      </c>
      <c r="AG3063">
        <f>IF(MIS[[#This Row],[OrderSide]]="SELL",MIS[[#This Row],[VALUE]]-MIS[[#This Row],[LIVE_VALUE]],MIS[[#This Row],[LIVE_VALUE]]-MIS[[#This Row],[VALUE]])</f>
        <v>-18929.999999999549</v>
      </c>
      <c r="AH3063" t="str" cm="1">
        <f t="array" ref="AH3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3" t="str">
        <f>MIS[[#This Row],[TRADING SYMBOL]]</f>
        <v>NIFTY2552225050CE</v>
      </c>
      <c r="AJ3063" t="str">
        <f>IF(RIGHT(MIS[[#This Row],[Main/Hedge]],4)="MAIN","MAIN","HEDGE")</f>
        <v>MAIN</v>
      </c>
      <c r="AK3063" t="str" cm="1">
        <f t="array" ref="AK3063">_xlfn._xlws.FILTER(Table4[Column1],ISNUMBER(SEARCH(Table4[Column1],MIS[[#This Row],[OrderUniqueIdentifier]])),"")</f>
        <v>VWAP</v>
      </c>
    </row>
    <row r="3064" spans="1:37" x14ac:dyDescent="0.25">
      <c r="A3064" t="s">
        <v>71</v>
      </c>
      <c r="B3064" t="s">
        <v>839</v>
      </c>
      <c r="C3064" t="s">
        <v>4274</v>
      </c>
      <c r="D3064" t="s">
        <v>72</v>
      </c>
      <c r="E3064" t="s">
        <v>2904</v>
      </c>
      <c r="F3064" t="s">
        <v>73</v>
      </c>
      <c r="G3064" t="s">
        <v>74</v>
      </c>
      <c r="H3064" t="s">
        <v>93</v>
      </c>
      <c r="I3064" t="s">
        <v>76</v>
      </c>
      <c r="J3064" t="s">
        <v>3159</v>
      </c>
      <c r="K3064">
        <v>75</v>
      </c>
      <c r="L3064" t="s">
        <v>77</v>
      </c>
      <c r="M3064" t="s">
        <v>78</v>
      </c>
      <c r="N3064" t="s">
        <v>3668</v>
      </c>
      <c r="O3064" t="s">
        <v>2944</v>
      </c>
      <c r="P3064" t="s">
        <v>3161</v>
      </c>
      <c r="Q3064" t="s">
        <v>2907</v>
      </c>
      <c r="R3064" t="s">
        <v>79</v>
      </c>
      <c r="S3064" t="s">
        <v>24</v>
      </c>
      <c r="T3064" t="s">
        <v>2908</v>
      </c>
      <c r="U3064" t="s">
        <v>43</v>
      </c>
      <c r="V3064" t="s">
        <v>80</v>
      </c>
      <c r="W3064">
        <v>25050</v>
      </c>
      <c r="X3064" t="s">
        <v>81</v>
      </c>
      <c r="Y3064">
        <v>75</v>
      </c>
      <c r="Z3064" t="s">
        <v>2945</v>
      </c>
      <c r="AA3064" t="s">
        <v>3162</v>
      </c>
      <c r="AB3064" t="s">
        <v>90</v>
      </c>
      <c r="AC3064" t="s">
        <v>84</v>
      </c>
      <c r="AD3064">
        <f>_xlfn.XLOOKUP(MIS[[#This Row],[TRADING SYMBOL]],[1]Sheet1!$D:$D,[1]Sheet1!$C:$C)</f>
        <v>160.9</v>
      </c>
      <c r="AE3064">
        <f>MIS[[#This Row],[OrderAverageTradedPrice]]*MIS[[#This Row],[OrderQuantity]]</f>
        <v>14925</v>
      </c>
      <c r="AF3064">
        <f>MIS[[#This Row],[LTP]]*MIS[[#This Row],[OrderQuantity]]</f>
        <v>12067.5</v>
      </c>
      <c r="AG3064">
        <f>IF(MIS[[#This Row],[OrderSide]]="SELL",MIS[[#This Row],[VALUE]]-MIS[[#This Row],[LIVE_VALUE]],MIS[[#This Row],[LIVE_VALUE]]-MIS[[#This Row],[VALUE]])</f>
        <v>-2857.5</v>
      </c>
      <c r="AH3064" t="str" cm="1">
        <f t="array" ref="AH3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4" t="str">
        <f>MIS[[#This Row],[TRADING SYMBOL]]</f>
        <v>NIFTY2552225050CE</v>
      </c>
      <c r="AJ3064" t="str">
        <f>IF(RIGHT(MIS[[#This Row],[Main/Hedge]],4)="MAIN","MAIN","HEDGE")</f>
        <v>MAIN</v>
      </c>
      <c r="AK3064" t="str" cm="1">
        <f t="array" ref="AK3064">_xlfn._xlws.FILTER(Table4[Column1],ISNUMBER(SEARCH(Table4[Column1],MIS[[#This Row],[OrderUniqueIdentifier]])),"")</f>
        <v>VWAP</v>
      </c>
    </row>
    <row r="3065" spans="1:37" x14ac:dyDescent="0.25">
      <c r="A3065" t="s">
        <v>71</v>
      </c>
      <c r="B3065" t="s">
        <v>847</v>
      </c>
      <c r="C3065" t="s">
        <v>4278</v>
      </c>
      <c r="D3065" t="s">
        <v>72</v>
      </c>
      <c r="E3065" t="s">
        <v>2904</v>
      </c>
      <c r="F3065" t="s">
        <v>73</v>
      </c>
      <c r="G3065" t="s">
        <v>74</v>
      </c>
      <c r="H3065" t="s">
        <v>93</v>
      </c>
      <c r="I3065" t="s">
        <v>76</v>
      </c>
      <c r="J3065" t="s">
        <v>3159</v>
      </c>
      <c r="K3065">
        <v>1050</v>
      </c>
      <c r="L3065" t="s">
        <v>77</v>
      </c>
      <c r="M3065" t="s">
        <v>78</v>
      </c>
      <c r="N3065" t="s">
        <v>3546</v>
      </c>
      <c r="O3065" t="s">
        <v>2916</v>
      </c>
      <c r="P3065" t="s">
        <v>3161</v>
      </c>
      <c r="Q3065" t="s">
        <v>2907</v>
      </c>
      <c r="R3065" t="s">
        <v>79</v>
      </c>
      <c r="S3065" t="s">
        <v>24</v>
      </c>
      <c r="T3065" t="s">
        <v>2908</v>
      </c>
      <c r="U3065" t="s">
        <v>43</v>
      </c>
      <c r="V3065" t="s">
        <v>80</v>
      </c>
      <c r="W3065">
        <v>25050</v>
      </c>
      <c r="X3065" t="s">
        <v>81</v>
      </c>
      <c r="Y3065">
        <v>1050</v>
      </c>
      <c r="Z3065" t="s">
        <v>2917</v>
      </c>
      <c r="AA3065" t="s">
        <v>3162</v>
      </c>
      <c r="AB3065" t="s">
        <v>90</v>
      </c>
      <c r="AC3065" t="s">
        <v>84</v>
      </c>
      <c r="AD3065">
        <f>_xlfn.XLOOKUP(MIS[[#This Row],[TRADING SYMBOL]],[1]Sheet1!$D:$D,[1]Sheet1!$C:$C)</f>
        <v>160.9</v>
      </c>
      <c r="AE3065">
        <f>MIS[[#This Row],[OrderAverageTradedPrice]]*MIS[[#This Row],[OrderQuantity]]</f>
        <v>207900</v>
      </c>
      <c r="AF3065">
        <f>MIS[[#This Row],[LTP]]*MIS[[#This Row],[OrderQuantity]]</f>
        <v>168945</v>
      </c>
      <c r="AG3065">
        <f>IF(MIS[[#This Row],[OrderSide]]="SELL",MIS[[#This Row],[VALUE]]-MIS[[#This Row],[LIVE_VALUE]],MIS[[#This Row],[LIVE_VALUE]]-MIS[[#This Row],[VALUE]])</f>
        <v>-38955</v>
      </c>
      <c r="AH3065" t="str" cm="1">
        <f t="array" ref="AH3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5" t="str">
        <f>MIS[[#This Row],[TRADING SYMBOL]]</f>
        <v>NIFTY2552225050CE</v>
      </c>
      <c r="AJ3065" t="str">
        <f>IF(RIGHT(MIS[[#This Row],[Main/Hedge]],4)="MAIN","MAIN","HEDGE")</f>
        <v>MAIN</v>
      </c>
      <c r="AK3065" t="str" cm="1">
        <f t="array" ref="AK3065">_xlfn._xlws.FILTER(Table4[Column1],ISNUMBER(SEARCH(Table4[Column1],MIS[[#This Row],[OrderUniqueIdentifier]])),"")</f>
        <v>VWAP</v>
      </c>
    </row>
    <row r="3066" spans="1:37" x14ac:dyDescent="0.25">
      <c r="A3066" t="s">
        <v>71</v>
      </c>
      <c r="B3066" t="s">
        <v>857</v>
      </c>
      <c r="C3066" t="s">
        <v>4322</v>
      </c>
      <c r="D3066" t="s">
        <v>72</v>
      </c>
      <c r="E3066" t="s">
        <v>2904</v>
      </c>
      <c r="F3066" t="s">
        <v>73</v>
      </c>
      <c r="G3066" t="s">
        <v>74</v>
      </c>
      <c r="H3066" t="s">
        <v>93</v>
      </c>
      <c r="I3066" t="s">
        <v>76</v>
      </c>
      <c r="J3066" t="s">
        <v>3159</v>
      </c>
      <c r="K3066">
        <v>75</v>
      </c>
      <c r="L3066" t="s">
        <v>77</v>
      </c>
      <c r="M3066" t="s">
        <v>78</v>
      </c>
      <c r="N3066" t="s">
        <v>3390</v>
      </c>
      <c r="O3066" t="s">
        <v>2912</v>
      </c>
      <c r="P3066" t="s">
        <v>3161</v>
      </c>
      <c r="Q3066" t="s">
        <v>2907</v>
      </c>
      <c r="R3066" t="s">
        <v>79</v>
      </c>
      <c r="S3066" t="s">
        <v>24</v>
      </c>
      <c r="T3066" t="s">
        <v>2908</v>
      </c>
      <c r="U3066" t="s">
        <v>43</v>
      </c>
      <c r="V3066" t="s">
        <v>80</v>
      </c>
      <c r="W3066">
        <v>25050</v>
      </c>
      <c r="X3066" t="s">
        <v>81</v>
      </c>
      <c r="Y3066">
        <v>75</v>
      </c>
      <c r="Z3066" t="s">
        <v>2913</v>
      </c>
      <c r="AA3066" t="s">
        <v>3162</v>
      </c>
      <c r="AB3066" t="s">
        <v>90</v>
      </c>
      <c r="AC3066" t="s">
        <v>84</v>
      </c>
      <c r="AD3066">
        <f>_xlfn.XLOOKUP(MIS[[#This Row],[TRADING SYMBOL]],[1]Sheet1!$D:$D,[1]Sheet1!$C:$C)</f>
        <v>160.9</v>
      </c>
      <c r="AE3066">
        <f>MIS[[#This Row],[OrderAverageTradedPrice]]*MIS[[#This Row],[OrderQuantity]]</f>
        <v>15000</v>
      </c>
      <c r="AF3066">
        <f>MIS[[#This Row],[LTP]]*MIS[[#This Row],[OrderQuantity]]</f>
        <v>12067.5</v>
      </c>
      <c r="AG3066">
        <f>IF(MIS[[#This Row],[OrderSide]]="SELL",MIS[[#This Row],[VALUE]]-MIS[[#This Row],[LIVE_VALUE]],MIS[[#This Row],[LIVE_VALUE]]-MIS[[#This Row],[VALUE]])</f>
        <v>-2932.5</v>
      </c>
      <c r="AH3066" t="str" cm="1">
        <f t="array" ref="AH3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6" t="str">
        <f>MIS[[#This Row],[TRADING SYMBOL]]</f>
        <v>NIFTY2552225050CE</v>
      </c>
      <c r="AJ3066" t="str">
        <f>IF(RIGHT(MIS[[#This Row],[Main/Hedge]],4)="MAIN","MAIN","HEDGE")</f>
        <v>MAIN</v>
      </c>
      <c r="AK3066" t="str" cm="1">
        <f t="array" ref="AK3066">_xlfn._xlws.FILTER(Table4[Column1],ISNUMBER(SEARCH(Table4[Column1],MIS[[#This Row],[OrderUniqueIdentifier]])),"")</f>
        <v>VWAP</v>
      </c>
    </row>
    <row r="3067" spans="1:37" x14ac:dyDescent="0.25">
      <c r="A3067" t="s">
        <v>71</v>
      </c>
      <c r="B3067" t="s">
        <v>864</v>
      </c>
      <c r="C3067" t="s">
        <v>4333</v>
      </c>
      <c r="D3067" t="s">
        <v>72</v>
      </c>
      <c r="E3067" t="s">
        <v>2904</v>
      </c>
      <c r="F3067" t="s">
        <v>73</v>
      </c>
      <c r="G3067" t="s">
        <v>74</v>
      </c>
      <c r="H3067" t="s">
        <v>93</v>
      </c>
      <c r="I3067" t="s">
        <v>76</v>
      </c>
      <c r="J3067" t="s">
        <v>3159</v>
      </c>
      <c r="K3067">
        <v>150</v>
      </c>
      <c r="L3067" t="s">
        <v>77</v>
      </c>
      <c r="M3067" t="s">
        <v>78</v>
      </c>
      <c r="N3067" t="s">
        <v>3390</v>
      </c>
      <c r="O3067" t="s">
        <v>2912</v>
      </c>
      <c r="P3067" t="s">
        <v>3161</v>
      </c>
      <c r="Q3067" t="s">
        <v>2907</v>
      </c>
      <c r="R3067" t="s">
        <v>79</v>
      </c>
      <c r="S3067" t="s">
        <v>24</v>
      </c>
      <c r="T3067" t="s">
        <v>2908</v>
      </c>
      <c r="U3067" t="s">
        <v>43</v>
      </c>
      <c r="V3067" t="s">
        <v>80</v>
      </c>
      <c r="W3067">
        <v>25050</v>
      </c>
      <c r="X3067" t="s">
        <v>81</v>
      </c>
      <c r="Y3067">
        <v>150</v>
      </c>
      <c r="Z3067" t="s">
        <v>2913</v>
      </c>
      <c r="AA3067" t="s">
        <v>3162</v>
      </c>
      <c r="AB3067" t="s">
        <v>90</v>
      </c>
      <c r="AC3067" t="s">
        <v>84</v>
      </c>
      <c r="AD3067">
        <f>_xlfn.XLOOKUP(MIS[[#This Row],[TRADING SYMBOL]],[1]Sheet1!$D:$D,[1]Sheet1!$C:$C)</f>
        <v>160.9</v>
      </c>
      <c r="AE3067">
        <f>MIS[[#This Row],[OrderAverageTradedPrice]]*MIS[[#This Row],[OrderQuantity]]</f>
        <v>30000</v>
      </c>
      <c r="AF3067">
        <f>MIS[[#This Row],[LTP]]*MIS[[#This Row],[OrderQuantity]]</f>
        <v>24135</v>
      </c>
      <c r="AG3067">
        <f>IF(MIS[[#This Row],[OrderSide]]="SELL",MIS[[#This Row],[VALUE]]-MIS[[#This Row],[LIVE_VALUE]],MIS[[#This Row],[LIVE_VALUE]]-MIS[[#This Row],[VALUE]])</f>
        <v>-5865</v>
      </c>
      <c r="AH3067" t="str" cm="1">
        <f t="array" ref="AH3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7" t="str">
        <f>MIS[[#This Row],[TRADING SYMBOL]]</f>
        <v>NIFTY2552225050CE</v>
      </c>
      <c r="AJ3067" t="str">
        <f>IF(RIGHT(MIS[[#This Row],[Main/Hedge]],4)="MAIN","MAIN","HEDGE")</f>
        <v>MAIN</v>
      </c>
      <c r="AK3067" t="str" cm="1">
        <f t="array" ref="AK3067">_xlfn._xlws.FILTER(Table4[Column1],ISNUMBER(SEARCH(Table4[Column1],MIS[[#This Row],[OrderUniqueIdentifier]])),"")</f>
        <v>VWAP</v>
      </c>
    </row>
    <row r="3068" spans="1:37" x14ac:dyDescent="0.25">
      <c r="A3068" t="s">
        <v>71</v>
      </c>
      <c r="B3068" t="s">
        <v>873</v>
      </c>
      <c r="C3068" t="s">
        <v>4362</v>
      </c>
      <c r="D3068" t="s">
        <v>72</v>
      </c>
      <c r="E3068" t="s">
        <v>2904</v>
      </c>
      <c r="F3068" t="s">
        <v>73</v>
      </c>
      <c r="G3068" t="s">
        <v>74</v>
      </c>
      <c r="H3068" t="s">
        <v>93</v>
      </c>
      <c r="I3068" t="s">
        <v>76</v>
      </c>
      <c r="J3068" t="s">
        <v>3159</v>
      </c>
      <c r="K3068">
        <v>150</v>
      </c>
      <c r="L3068" t="s">
        <v>77</v>
      </c>
      <c r="M3068" t="s">
        <v>78</v>
      </c>
      <c r="N3068" t="s">
        <v>4363</v>
      </c>
      <c r="O3068" t="s">
        <v>2916</v>
      </c>
      <c r="P3068" t="s">
        <v>3161</v>
      </c>
      <c r="Q3068" t="s">
        <v>2907</v>
      </c>
      <c r="R3068" t="s">
        <v>79</v>
      </c>
      <c r="S3068" t="s">
        <v>24</v>
      </c>
      <c r="T3068" t="s">
        <v>2908</v>
      </c>
      <c r="U3068" t="s">
        <v>43</v>
      </c>
      <c r="V3068" t="s">
        <v>80</v>
      </c>
      <c r="W3068">
        <v>25050</v>
      </c>
      <c r="X3068" t="s">
        <v>81</v>
      </c>
      <c r="Y3068">
        <v>150</v>
      </c>
      <c r="Z3068" t="s">
        <v>2917</v>
      </c>
      <c r="AA3068" t="s">
        <v>3162</v>
      </c>
      <c r="AB3068" t="s">
        <v>90</v>
      </c>
      <c r="AC3068" t="s">
        <v>84</v>
      </c>
      <c r="AD3068">
        <f>_xlfn.XLOOKUP(MIS[[#This Row],[TRADING SYMBOL]],[1]Sheet1!$D:$D,[1]Sheet1!$C:$C)</f>
        <v>160.9</v>
      </c>
      <c r="AE3068">
        <f>MIS[[#This Row],[OrderAverageTradedPrice]]*MIS[[#This Row],[OrderQuantity]]</f>
        <v>29587.5</v>
      </c>
      <c r="AF3068">
        <f>MIS[[#This Row],[LTP]]*MIS[[#This Row],[OrderQuantity]]</f>
        <v>24135</v>
      </c>
      <c r="AG3068">
        <f>IF(MIS[[#This Row],[OrderSide]]="SELL",MIS[[#This Row],[VALUE]]-MIS[[#This Row],[LIVE_VALUE]],MIS[[#This Row],[LIVE_VALUE]]-MIS[[#This Row],[VALUE]])</f>
        <v>-5452.5</v>
      </c>
      <c r="AH3068" t="str" cm="1">
        <f t="array" ref="AH3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8" t="str">
        <f>MIS[[#This Row],[TRADING SYMBOL]]</f>
        <v>NIFTY2552225050CE</v>
      </c>
      <c r="AJ3068" t="str">
        <f>IF(RIGHT(MIS[[#This Row],[Main/Hedge]],4)="MAIN","MAIN","HEDGE")</f>
        <v>MAIN</v>
      </c>
      <c r="AK3068" t="str" cm="1">
        <f t="array" ref="AK3068">_xlfn._xlws.FILTER(Table4[Column1],ISNUMBER(SEARCH(Table4[Column1],MIS[[#This Row],[OrderUniqueIdentifier]])),"")</f>
        <v>VWAP</v>
      </c>
    </row>
    <row r="3069" spans="1:37" x14ac:dyDescent="0.25">
      <c r="A3069" t="s">
        <v>71</v>
      </c>
      <c r="B3069" t="s">
        <v>880</v>
      </c>
      <c r="C3069" t="s">
        <v>4391</v>
      </c>
      <c r="D3069" t="s">
        <v>72</v>
      </c>
      <c r="E3069" t="s">
        <v>2904</v>
      </c>
      <c r="F3069" t="s">
        <v>73</v>
      </c>
      <c r="G3069" t="s">
        <v>74</v>
      </c>
      <c r="H3069" t="s">
        <v>93</v>
      </c>
      <c r="I3069" t="s">
        <v>76</v>
      </c>
      <c r="J3069" t="s">
        <v>3159</v>
      </c>
      <c r="K3069">
        <v>225</v>
      </c>
      <c r="L3069" t="s">
        <v>77</v>
      </c>
      <c r="M3069" t="s">
        <v>78</v>
      </c>
      <c r="N3069" t="s">
        <v>3668</v>
      </c>
      <c r="O3069" t="s">
        <v>2944</v>
      </c>
      <c r="P3069" t="s">
        <v>3161</v>
      </c>
      <c r="Q3069" t="s">
        <v>2907</v>
      </c>
      <c r="R3069" t="s">
        <v>79</v>
      </c>
      <c r="S3069" t="s">
        <v>24</v>
      </c>
      <c r="T3069" t="s">
        <v>2908</v>
      </c>
      <c r="U3069" t="s">
        <v>43</v>
      </c>
      <c r="V3069" t="s">
        <v>80</v>
      </c>
      <c r="W3069">
        <v>25050</v>
      </c>
      <c r="X3069" t="s">
        <v>81</v>
      </c>
      <c r="Y3069">
        <v>225</v>
      </c>
      <c r="Z3069" t="s">
        <v>2945</v>
      </c>
      <c r="AA3069" t="s">
        <v>3162</v>
      </c>
      <c r="AB3069" t="s">
        <v>90</v>
      </c>
      <c r="AC3069" t="s">
        <v>84</v>
      </c>
      <c r="AD3069">
        <f>_xlfn.XLOOKUP(MIS[[#This Row],[TRADING SYMBOL]],[1]Sheet1!$D:$D,[1]Sheet1!$C:$C)</f>
        <v>160.9</v>
      </c>
      <c r="AE3069">
        <f>MIS[[#This Row],[OrderAverageTradedPrice]]*MIS[[#This Row],[OrderQuantity]]</f>
        <v>44775</v>
      </c>
      <c r="AF3069">
        <f>MIS[[#This Row],[LTP]]*MIS[[#This Row],[OrderQuantity]]</f>
        <v>36202.5</v>
      </c>
      <c r="AG3069">
        <f>IF(MIS[[#This Row],[OrderSide]]="SELL",MIS[[#This Row],[VALUE]]-MIS[[#This Row],[LIVE_VALUE]],MIS[[#This Row],[LIVE_VALUE]]-MIS[[#This Row],[VALUE]])</f>
        <v>-8572.5</v>
      </c>
      <c r="AH3069" t="str" cm="1">
        <f t="array" ref="AH3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9" t="str">
        <f>MIS[[#This Row],[TRADING SYMBOL]]</f>
        <v>NIFTY2552225050CE</v>
      </c>
      <c r="AJ3069" t="str">
        <f>IF(RIGHT(MIS[[#This Row],[Main/Hedge]],4)="MAIN","MAIN","HEDGE")</f>
        <v>MAIN</v>
      </c>
      <c r="AK3069" t="str" cm="1">
        <f t="array" ref="AK3069">_xlfn._xlws.FILTER(Table4[Column1],ISNUMBER(SEARCH(Table4[Column1],MIS[[#This Row],[OrderUniqueIdentifier]])),"")</f>
        <v>VWAP</v>
      </c>
    </row>
    <row r="3070" spans="1:37" x14ac:dyDescent="0.25">
      <c r="A3070" t="s">
        <v>71</v>
      </c>
      <c r="B3070" t="s">
        <v>888</v>
      </c>
      <c r="C3070" t="s">
        <v>4417</v>
      </c>
      <c r="D3070" t="s">
        <v>72</v>
      </c>
      <c r="E3070" t="s">
        <v>2904</v>
      </c>
      <c r="F3070" t="s">
        <v>73</v>
      </c>
      <c r="G3070" t="s">
        <v>74</v>
      </c>
      <c r="H3070" t="s">
        <v>93</v>
      </c>
      <c r="I3070" t="s">
        <v>76</v>
      </c>
      <c r="J3070" t="s">
        <v>3159</v>
      </c>
      <c r="K3070">
        <v>150</v>
      </c>
      <c r="L3070" t="s">
        <v>77</v>
      </c>
      <c r="M3070" t="s">
        <v>78</v>
      </c>
      <c r="N3070" t="s">
        <v>4104</v>
      </c>
      <c r="O3070" t="s">
        <v>2937</v>
      </c>
      <c r="P3070" t="s">
        <v>3161</v>
      </c>
      <c r="Q3070" t="s">
        <v>2907</v>
      </c>
      <c r="R3070" t="s">
        <v>79</v>
      </c>
      <c r="S3070" t="s">
        <v>726</v>
      </c>
      <c r="T3070" t="s">
        <v>2908</v>
      </c>
      <c r="U3070" t="s">
        <v>43</v>
      </c>
      <c r="V3070" t="s">
        <v>80</v>
      </c>
      <c r="W3070">
        <v>25050</v>
      </c>
      <c r="X3070" t="s">
        <v>81</v>
      </c>
      <c r="Y3070">
        <v>150</v>
      </c>
      <c r="Z3070" t="s">
        <v>2938</v>
      </c>
      <c r="AA3070" t="s">
        <v>3162</v>
      </c>
      <c r="AB3070" t="s">
        <v>90</v>
      </c>
      <c r="AC3070" t="s">
        <v>84</v>
      </c>
      <c r="AD3070">
        <f>_xlfn.XLOOKUP(MIS[[#This Row],[TRADING SYMBOL]],[1]Sheet1!$D:$D,[1]Sheet1!$C:$C)</f>
        <v>160.9</v>
      </c>
      <c r="AE3070">
        <f>MIS[[#This Row],[OrderAverageTradedPrice]]*MIS[[#This Row],[OrderQuantity]]</f>
        <v>29550</v>
      </c>
      <c r="AF3070">
        <f>MIS[[#This Row],[LTP]]*MIS[[#This Row],[OrderQuantity]]</f>
        <v>24135</v>
      </c>
      <c r="AG3070">
        <f>IF(MIS[[#This Row],[OrderSide]]="SELL",MIS[[#This Row],[VALUE]]-MIS[[#This Row],[LIVE_VALUE]],MIS[[#This Row],[LIVE_VALUE]]-MIS[[#This Row],[VALUE]])</f>
        <v>-5415</v>
      </c>
      <c r="AH3070" t="str" cm="1">
        <f t="array" ref="AH3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0" t="str">
        <f>MIS[[#This Row],[TRADING SYMBOL]]</f>
        <v>NIFTY2552225050CE</v>
      </c>
      <c r="AJ3070" t="str">
        <f>IF(RIGHT(MIS[[#This Row],[Main/Hedge]],4)="MAIN","MAIN","HEDGE")</f>
        <v>MAIN</v>
      </c>
      <c r="AK3070" t="str" cm="1">
        <f t="array" ref="AK3070">_xlfn._xlws.FILTER(Table4[Column1],ISNUMBER(SEARCH(Table4[Column1],MIS[[#This Row],[OrderUniqueIdentifier]])),"")</f>
        <v>VWAP</v>
      </c>
    </row>
    <row r="3071" spans="1:37" x14ac:dyDescent="0.25">
      <c r="A3071" t="s">
        <v>71</v>
      </c>
      <c r="B3071" t="s">
        <v>901</v>
      </c>
      <c r="C3071" t="s">
        <v>4494</v>
      </c>
      <c r="D3071" t="s">
        <v>72</v>
      </c>
      <c r="E3071" t="s">
        <v>2904</v>
      </c>
      <c r="F3071" t="s">
        <v>73</v>
      </c>
      <c r="G3071" t="s">
        <v>74</v>
      </c>
      <c r="H3071" t="s">
        <v>93</v>
      </c>
      <c r="I3071" t="s">
        <v>76</v>
      </c>
      <c r="J3071" t="s">
        <v>3159</v>
      </c>
      <c r="K3071">
        <v>150</v>
      </c>
      <c r="L3071" t="s">
        <v>77</v>
      </c>
      <c r="M3071" t="s">
        <v>78</v>
      </c>
      <c r="N3071" t="s">
        <v>4495</v>
      </c>
      <c r="O3071" t="s">
        <v>2944</v>
      </c>
      <c r="P3071" t="s">
        <v>3161</v>
      </c>
      <c r="Q3071" t="s">
        <v>2907</v>
      </c>
      <c r="R3071" t="s">
        <v>79</v>
      </c>
      <c r="S3071" t="s">
        <v>24</v>
      </c>
      <c r="T3071" t="s">
        <v>2908</v>
      </c>
      <c r="U3071" t="s">
        <v>43</v>
      </c>
      <c r="V3071" t="s">
        <v>80</v>
      </c>
      <c r="W3071">
        <v>25050</v>
      </c>
      <c r="X3071" t="s">
        <v>81</v>
      </c>
      <c r="Y3071">
        <v>150</v>
      </c>
      <c r="Z3071" t="s">
        <v>2945</v>
      </c>
      <c r="AA3071" t="s">
        <v>3162</v>
      </c>
      <c r="AB3071" t="s">
        <v>90</v>
      </c>
      <c r="AC3071" t="s">
        <v>84</v>
      </c>
      <c r="AD3071">
        <f>_xlfn.XLOOKUP(MIS[[#This Row],[TRADING SYMBOL]],[1]Sheet1!$D:$D,[1]Sheet1!$C:$C)</f>
        <v>160.9</v>
      </c>
      <c r="AE3071">
        <f>MIS[[#This Row],[OrderAverageTradedPrice]]*MIS[[#This Row],[OrderQuantity]]</f>
        <v>29790</v>
      </c>
      <c r="AF3071">
        <f>MIS[[#This Row],[LTP]]*MIS[[#This Row],[OrderQuantity]]</f>
        <v>24135</v>
      </c>
      <c r="AG3071">
        <f>IF(MIS[[#This Row],[OrderSide]]="SELL",MIS[[#This Row],[VALUE]]-MIS[[#This Row],[LIVE_VALUE]],MIS[[#This Row],[LIVE_VALUE]]-MIS[[#This Row],[VALUE]])</f>
        <v>-5655</v>
      </c>
      <c r="AH3071" t="str" cm="1">
        <f t="array" ref="AH3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1" t="str">
        <f>MIS[[#This Row],[TRADING SYMBOL]]</f>
        <v>NIFTY2552225050CE</v>
      </c>
      <c r="AJ3071" t="str">
        <f>IF(RIGHT(MIS[[#This Row],[Main/Hedge]],4)="MAIN","MAIN","HEDGE")</f>
        <v>MAIN</v>
      </c>
      <c r="AK3071" t="str" cm="1">
        <f t="array" ref="AK3071">_xlfn._xlws.FILTER(Table4[Column1],ISNUMBER(SEARCH(Table4[Column1],MIS[[#This Row],[OrderUniqueIdentifier]])),"")</f>
        <v>VWAP</v>
      </c>
    </row>
    <row r="3072" spans="1:37" x14ac:dyDescent="0.25">
      <c r="A3072" t="s">
        <v>71</v>
      </c>
      <c r="B3072" t="s">
        <v>908</v>
      </c>
      <c r="C3072" t="s">
        <v>4503</v>
      </c>
      <c r="D3072" t="s">
        <v>72</v>
      </c>
      <c r="E3072" t="s">
        <v>2904</v>
      </c>
      <c r="F3072" t="s">
        <v>73</v>
      </c>
      <c r="G3072" t="s">
        <v>74</v>
      </c>
      <c r="H3072" t="s">
        <v>93</v>
      </c>
      <c r="I3072" t="s">
        <v>76</v>
      </c>
      <c r="J3072" t="s">
        <v>3159</v>
      </c>
      <c r="K3072">
        <v>75</v>
      </c>
      <c r="L3072" t="s">
        <v>77</v>
      </c>
      <c r="M3072" t="s">
        <v>78</v>
      </c>
      <c r="N3072" t="s">
        <v>3479</v>
      </c>
      <c r="O3072" t="s">
        <v>2906</v>
      </c>
      <c r="P3072" t="s">
        <v>3161</v>
      </c>
      <c r="Q3072" t="s">
        <v>2907</v>
      </c>
      <c r="R3072" t="s">
        <v>79</v>
      </c>
      <c r="S3072" t="s">
        <v>24</v>
      </c>
      <c r="T3072" t="s">
        <v>2908</v>
      </c>
      <c r="U3072" t="s">
        <v>43</v>
      </c>
      <c r="V3072" t="s">
        <v>80</v>
      </c>
      <c r="W3072">
        <v>25050</v>
      </c>
      <c r="X3072" t="s">
        <v>81</v>
      </c>
      <c r="Y3072">
        <v>75</v>
      </c>
      <c r="Z3072" t="s">
        <v>2909</v>
      </c>
      <c r="AA3072" t="s">
        <v>3162</v>
      </c>
      <c r="AB3072" t="s">
        <v>90</v>
      </c>
      <c r="AC3072" t="s">
        <v>84</v>
      </c>
      <c r="AD3072">
        <f>_xlfn.XLOOKUP(MIS[[#This Row],[TRADING SYMBOL]],[1]Sheet1!$D:$D,[1]Sheet1!$C:$C)</f>
        <v>160.9</v>
      </c>
      <c r="AE3072">
        <f>MIS[[#This Row],[OrderAverageTradedPrice]]*MIS[[#This Row],[OrderQuantity]]</f>
        <v>14996.25</v>
      </c>
      <c r="AF3072">
        <f>MIS[[#This Row],[LTP]]*MIS[[#This Row],[OrderQuantity]]</f>
        <v>12067.5</v>
      </c>
      <c r="AG3072">
        <f>IF(MIS[[#This Row],[OrderSide]]="SELL",MIS[[#This Row],[VALUE]]-MIS[[#This Row],[LIVE_VALUE]],MIS[[#This Row],[LIVE_VALUE]]-MIS[[#This Row],[VALUE]])</f>
        <v>-2928.75</v>
      </c>
      <c r="AH3072" t="str" cm="1">
        <f t="array" ref="AH3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2" t="str">
        <f>MIS[[#This Row],[TRADING SYMBOL]]</f>
        <v>NIFTY2552225050CE</v>
      </c>
      <c r="AJ3072" t="str">
        <f>IF(RIGHT(MIS[[#This Row],[Main/Hedge]],4)="MAIN","MAIN","HEDGE")</f>
        <v>MAIN</v>
      </c>
      <c r="AK3072" t="str" cm="1">
        <f t="array" ref="AK3072">_xlfn._xlws.FILTER(Table4[Column1],ISNUMBER(SEARCH(Table4[Column1],MIS[[#This Row],[OrderUniqueIdentifier]])),"")</f>
        <v>VWAP</v>
      </c>
    </row>
    <row r="3073" spans="1:37" x14ac:dyDescent="0.25">
      <c r="A3073" t="s">
        <v>71</v>
      </c>
      <c r="B3073" t="s">
        <v>916</v>
      </c>
      <c r="C3073" t="s">
        <v>4528</v>
      </c>
      <c r="D3073" t="s">
        <v>72</v>
      </c>
      <c r="E3073" t="s">
        <v>2904</v>
      </c>
      <c r="F3073" t="s">
        <v>73</v>
      </c>
      <c r="G3073" t="s">
        <v>74</v>
      </c>
      <c r="H3073" t="s">
        <v>93</v>
      </c>
      <c r="I3073" t="s">
        <v>76</v>
      </c>
      <c r="J3073" t="s">
        <v>3159</v>
      </c>
      <c r="K3073">
        <v>150</v>
      </c>
      <c r="L3073" t="s">
        <v>77</v>
      </c>
      <c r="M3073" t="s">
        <v>78</v>
      </c>
      <c r="N3073" t="s">
        <v>3546</v>
      </c>
      <c r="O3073" t="s">
        <v>2916</v>
      </c>
      <c r="P3073" t="s">
        <v>3161</v>
      </c>
      <c r="Q3073" t="s">
        <v>2907</v>
      </c>
      <c r="R3073" t="s">
        <v>79</v>
      </c>
      <c r="S3073" t="s">
        <v>24</v>
      </c>
      <c r="T3073" t="s">
        <v>2908</v>
      </c>
      <c r="U3073" t="s">
        <v>43</v>
      </c>
      <c r="V3073" t="s">
        <v>80</v>
      </c>
      <c r="W3073">
        <v>25050</v>
      </c>
      <c r="X3073" t="s">
        <v>81</v>
      </c>
      <c r="Y3073">
        <v>150</v>
      </c>
      <c r="Z3073" t="s">
        <v>2917</v>
      </c>
      <c r="AA3073" t="s">
        <v>3162</v>
      </c>
      <c r="AB3073" t="s">
        <v>90</v>
      </c>
      <c r="AC3073" t="s">
        <v>84</v>
      </c>
      <c r="AD3073">
        <f>_xlfn.XLOOKUP(MIS[[#This Row],[TRADING SYMBOL]],[1]Sheet1!$D:$D,[1]Sheet1!$C:$C)</f>
        <v>160.9</v>
      </c>
      <c r="AE3073">
        <f>MIS[[#This Row],[OrderAverageTradedPrice]]*MIS[[#This Row],[OrderQuantity]]</f>
        <v>29700</v>
      </c>
      <c r="AF3073">
        <f>MIS[[#This Row],[LTP]]*MIS[[#This Row],[OrderQuantity]]</f>
        <v>24135</v>
      </c>
      <c r="AG3073">
        <f>IF(MIS[[#This Row],[OrderSide]]="SELL",MIS[[#This Row],[VALUE]]-MIS[[#This Row],[LIVE_VALUE]],MIS[[#This Row],[LIVE_VALUE]]-MIS[[#This Row],[VALUE]])</f>
        <v>-5565</v>
      </c>
      <c r="AH3073" t="str" cm="1">
        <f t="array" ref="AH3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3" t="str">
        <f>MIS[[#This Row],[TRADING SYMBOL]]</f>
        <v>NIFTY2552225050CE</v>
      </c>
      <c r="AJ3073" t="str">
        <f>IF(RIGHT(MIS[[#This Row],[Main/Hedge]],4)="MAIN","MAIN","HEDGE")</f>
        <v>MAIN</v>
      </c>
      <c r="AK3073" t="str" cm="1">
        <f t="array" ref="AK3073">_xlfn._xlws.FILTER(Table4[Column1],ISNUMBER(SEARCH(Table4[Column1],MIS[[#This Row],[OrderUniqueIdentifier]])),"")</f>
        <v>VWAP</v>
      </c>
    </row>
    <row r="3074" spans="1:37" x14ac:dyDescent="0.25">
      <c r="A3074" t="s">
        <v>71</v>
      </c>
      <c r="B3074" t="s">
        <v>923</v>
      </c>
      <c r="C3074" t="s">
        <v>4535</v>
      </c>
      <c r="D3074" t="s">
        <v>72</v>
      </c>
      <c r="E3074" t="s">
        <v>2904</v>
      </c>
      <c r="F3074" t="s">
        <v>73</v>
      </c>
      <c r="G3074" t="s">
        <v>74</v>
      </c>
      <c r="H3074" t="s">
        <v>93</v>
      </c>
      <c r="I3074" t="s">
        <v>76</v>
      </c>
      <c r="J3074" t="s">
        <v>3159</v>
      </c>
      <c r="K3074">
        <v>525</v>
      </c>
      <c r="L3074" t="s">
        <v>77</v>
      </c>
      <c r="M3074" t="s">
        <v>78</v>
      </c>
      <c r="N3074" t="s">
        <v>3546</v>
      </c>
      <c r="O3074" t="s">
        <v>2916</v>
      </c>
      <c r="P3074" t="s">
        <v>3161</v>
      </c>
      <c r="Q3074" t="s">
        <v>2907</v>
      </c>
      <c r="R3074" t="s">
        <v>79</v>
      </c>
      <c r="S3074" t="s">
        <v>24</v>
      </c>
      <c r="T3074" t="s">
        <v>2908</v>
      </c>
      <c r="U3074" t="s">
        <v>43</v>
      </c>
      <c r="V3074" t="s">
        <v>80</v>
      </c>
      <c r="W3074">
        <v>25050</v>
      </c>
      <c r="X3074" t="s">
        <v>81</v>
      </c>
      <c r="Y3074">
        <v>525</v>
      </c>
      <c r="Z3074" t="s">
        <v>2917</v>
      </c>
      <c r="AA3074" t="s">
        <v>3162</v>
      </c>
      <c r="AB3074" t="s">
        <v>90</v>
      </c>
      <c r="AC3074" t="s">
        <v>84</v>
      </c>
      <c r="AD3074">
        <f>_xlfn.XLOOKUP(MIS[[#This Row],[TRADING SYMBOL]],[1]Sheet1!$D:$D,[1]Sheet1!$C:$C)</f>
        <v>160.9</v>
      </c>
      <c r="AE3074">
        <f>MIS[[#This Row],[OrderAverageTradedPrice]]*MIS[[#This Row],[OrderQuantity]]</f>
        <v>103950</v>
      </c>
      <c r="AF3074">
        <f>MIS[[#This Row],[LTP]]*MIS[[#This Row],[OrderQuantity]]</f>
        <v>84472.5</v>
      </c>
      <c r="AG3074">
        <f>IF(MIS[[#This Row],[OrderSide]]="SELL",MIS[[#This Row],[VALUE]]-MIS[[#This Row],[LIVE_VALUE]],MIS[[#This Row],[LIVE_VALUE]]-MIS[[#This Row],[VALUE]])</f>
        <v>-19477.5</v>
      </c>
      <c r="AH3074" t="str" cm="1">
        <f t="array" ref="AH3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4" t="str">
        <f>MIS[[#This Row],[TRADING SYMBOL]]</f>
        <v>NIFTY2552225050CE</v>
      </c>
      <c r="AJ3074" t="str">
        <f>IF(RIGHT(MIS[[#This Row],[Main/Hedge]],4)="MAIN","MAIN","HEDGE")</f>
        <v>MAIN</v>
      </c>
      <c r="AK3074" t="str" cm="1">
        <f t="array" ref="AK3074">_xlfn._xlws.FILTER(Table4[Column1],ISNUMBER(SEARCH(Table4[Column1],MIS[[#This Row],[OrderUniqueIdentifier]])),"")</f>
        <v>VWAP</v>
      </c>
    </row>
    <row r="3075" spans="1:37" x14ac:dyDescent="0.25">
      <c r="A3075" t="s">
        <v>71</v>
      </c>
      <c r="B3075" t="s">
        <v>931</v>
      </c>
      <c r="C3075" t="s">
        <v>4565</v>
      </c>
      <c r="D3075" t="s">
        <v>72</v>
      </c>
      <c r="E3075" t="s">
        <v>2904</v>
      </c>
      <c r="F3075" t="s">
        <v>73</v>
      </c>
      <c r="G3075" t="s">
        <v>74</v>
      </c>
      <c r="H3075" t="s">
        <v>93</v>
      </c>
      <c r="I3075" t="s">
        <v>76</v>
      </c>
      <c r="J3075" t="s">
        <v>3159</v>
      </c>
      <c r="K3075">
        <v>450</v>
      </c>
      <c r="L3075" t="s">
        <v>77</v>
      </c>
      <c r="M3075" t="s">
        <v>78</v>
      </c>
      <c r="N3075" t="s">
        <v>4566</v>
      </c>
      <c r="O3075" t="s">
        <v>2944</v>
      </c>
      <c r="P3075" t="s">
        <v>3161</v>
      </c>
      <c r="Q3075" t="s">
        <v>2907</v>
      </c>
      <c r="R3075" t="s">
        <v>79</v>
      </c>
      <c r="S3075" t="s">
        <v>24</v>
      </c>
      <c r="T3075" t="s">
        <v>2908</v>
      </c>
      <c r="U3075" t="s">
        <v>43</v>
      </c>
      <c r="V3075" t="s">
        <v>80</v>
      </c>
      <c r="W3075">
        <v>25050</v>
      </c>
      <c r="X3075" t="s">
        <v>81</v>
      </c>
      <c r="Y3075">
        <v>450</v>
      </c>
      <c r="Z3075" t="s">
        <v>2945</v>
      </c>
      <c r="AA3075" t="s">
        <v>3162</v>
      </c>
      <c r="AB3075" t="s">
        <v>90</v>
      </c>
      <c r="AC3075" t="s">
        <v>84</v>
      </c>
      <c r="AD3075">
        <f>_xlfn.XLOOKUP(MIS[[#This Row],[TRADING SYMBOL]],[1]Sheet1!$D:$D,[1]Sheet1!$C:$C)</f>
        <v>160.9</v>
      </c>
      <c r="AE3075">
        <f>MIS[[#This Row],[OrderAverageTradedPrice]]*MIS[[#This Row],[OrderQuantity]]</f>
        <v>89527.5</v>
      </c>
      <c r="AF3075">
        <f>MIS[[#This Row],[LTP]]*MIS[[#This Row],[OrderQuantity]]</f>
        <v>72405</v>
      </c>
      <c r="AG3075">
        <f>IF(MIS[[#This Row],[OrderSide]]="SELL",MIS[[#This Row],[VALUE]]-MIS[[#This Row],[LIVE_VALUE]],MIS[[#This Row],[LIVE_VALUE]]-MIS[[#This Row],[VALUE]])</f>
        <v>-17122.5</v>
      </c>
      <c r="AH3075" t="str" cm="1">
        <f t="array" ref="AH3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5" t="str">
        <f>MIS[[#This Row],[TRADING SYMBOL]]</f>
        <v>NIFTY2552225050CE</v>
      </c>
      <c r="AJ3075" t="str">
        <f>IF(RIGHT(MIS[[#This Row],[Main/Hedge]],4)="MAIN","MAIN","HEDGE")</f>
        <v>MAIN</v>
      </c>
      <c r="AK3075" t="str" cm="1">
        <f t="array" ref="AK3075">_xlfn._xlws.FILTER(Table4[Column1],ISNUMBER(SEARCH(Table4[Column1],MIS[[#This Row],[OrderUniqueIdentifier]])),"")</f>
        <v>VWAP</v>
      </c>
    </row>
    <row r="3076" spans="1:37" x14ac:dyDescent="0.25">
      <c r="A3076" t="s">
        <v>71</v>
      </c>
      <c r="B3076" t="s">
        <v>940</v>
      </c>
      <c r="C3076" t="s">
        <v>4597</v>
      </c>
      <c r="D3076" t="s">
        <v>72</v>
      </c>
      <c r="E3076" t="s">
        <v>2904</v>
      </c>
      <c r="F3076" t="s">
        <v>73</v>
      </c>
      <c r="G3076" t="s">
        <v>74</v>
      </c>
      <c r="H3076" t="s">
        <v>93</v>
      </c>
      <c r="I3076" t="s">
        <v>76</v>
      </c>
      <c r="J3076" t="s">
        <v>3159</v>
      </c>
      <c r="K3076">
        <v>450</v>
      </c>
      <c r="L3076" t="s">
        <v>77</v>
      </c>
      <c r="M3076" t="s">
        <v>78</v>
      </c>
      <c r="N3076" t="s">
        <v>3546</v>
      </c>
      <c r="O3076" t="s">
        <v>2916</v>
      </c>
      <c r="P3076" t="s">
        <v>3161</v>
      </c>
      <c r="Q3076" t="s">
        <v>2907</v>
      </c>
      <c r="R3076" t="s">
        <v>79</v>
      </c>
      <c r="S3076" t="s">
        <v>24</v>
      </c>
      <c r="T3076" t="s">
        <v>2908</v>
      </c>
      <c r="U3076" t="s">
        <v>43</v>
      </c>
      <c r="V3076" t="s">
        <v>80</v>
      </c>
      <c r="W3076">
        <v>25050</v>
      </c>
      <c r="X3076" t="s">
        <v>81</v>
      </c>
      <c r="Y3076">
        <v>450</v>
      </c>
      <c r="Z3076" t="s">
        <v>2917</v>
      </c>
      <c r="AA3076" t="s">
        <v>3162</v>
      </c>
      <c r="AB3076" t="s">
        <v>90</v>
      </c>
      <c r="AC3076" t="s">
        <v>84</v>
      </c>
      <c r="AD3076">
        <f>_xlfn.XLOOKUP(MIS[[#This Row],[TRADING SYMBOL]],[1]Sheet1!$D:$D,[1]Sheet1!$C:$C)</f>
        <v>160.9</v>
      </c>
      <c r="AE3076">
        <f>MIS[[#This Row],[OrderAverageTradedPrice]]*MIS[[#This Row],[OrderQuantity]]</f>
        <v>89100</v>
      </c>
      <c r="AF3076">
        <f>MIS[[#This Row],[LTP]]*MIS[[#This Row],[OrderQuantity]]</f>
        <v>72405</v>
      </c>
      <c r="AG3076">
        <f>IF(MIS[[#This Row],[OrderSide]]="SELL",MIS[[#This Row],[VALUE]]-MIS[[#This Row],[LIVE_VALUE]],MIS[[#This Row],[LIVE_VALUE]]-MIS[[#This Row],[VALUE]])</f>
        <v>-16695</v>
      </c>
      <c r="AH3076" t="str" cm="1">
        <f t="array" ref="AH3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6" t="str">
        <f>MIS[[#This Row],[TRADING SYMBOL]]</f>
        <v>NIFTY2552225050CE</v>
      </c>
      <c r="AJ3076" t="str">
        <f>IF(RIGHT(MIS[[#This Row],[Main/Hedge]],4)="MAIN","MAIN","HEDGE")</f>
        <v>MAIN</v>
      </c>
      <c r="AK3076" t="str" cm="1">
        <f t="array" ref="AK3076">_xlfn._xlws.FILTER(Table4[Column1],ISNUMBER(SEARCH(Table4[Column1],MIS[[#This Row],[OrderUniqueIdentifier]])),"")</f>
        <v>VWAP</v>
      </c>
    </row>
    <row r="3077" spans="1:37" x14ac:dyDescent="0.25">
      <c r="A3077" t="s">
        <v>71</v>
      </c>
      <c r="B3077" t="s">
        <v>948</v>
      </c>
      <c r="C3077" t="s">
        <v>4629</v>
      </c>
      <c r="D3077" t="s">
        <v>72</v>
      </c>
      <c r="E3077" t="s">
        <v>2904</v>
      </c>
      <c r="F3077" t="s">
        <v>73</v>
      </c>
      <c r="G3077" t="s">
        <v>74</v>
      </c>
      <c r="H3077" t="s">
        <v>93</v>
      </c>
      <c r="I3077" t="s">
        <v>76</v>
      </c>
      <c r="J3077" t="s">
        <v>3159</v>
      </c>
      <c r="K3077">
        <v>75</v>
      </c>
      <c r="L3077" t="s">
        <v>77</v>
      </c>
      <c r="M3077" t="s">
        <v>78</v>
      </c>
      <c r="N3077" t="s">
        <v>4630</v>
      </c>
      <c r="O3077" t="s">
        <v>2975</v>
      </c>
      <c r="P3077" t="s">
        <v>3161</v>
      </c>
      <c r="Q3077" t="s">
        <v>2907</v>
      </c>
      <c r="R3077" t="s">
        <v>79</v>
      </c>
      <c r="S3077" t="s">
        <v>24</v>
      </c>
      <c r="T3077" t="s">
        <v>2908</v>
      </c>
      <c r="U3077" t="s">
        <v>43</v>
      </c>
      <c r="V3077" t="s">
        <v>80</v>
      </c>
      <c r="W3077">
        <v>25050</v>
      </c>
      <c r="X3077" t="s">
        <v>81</v>
      </c>
      <c r="Y3077">
        <v>75</v>
      </c>
      <c r="Z3077" t="s">
        <v>2976</v>
      </c>
      <c r="AA3077" t="s">
        <v>3162</v>
      </c>
      <c r="AB3077" t="s">
        <v>90</v>
      </c>
      <c r="AC3077" t="s">
        <v>84</v>
      </c>
      <c r="AD3077">
        <f>_xlfn.XLOOKUP(MIS[[#This Row],[TRADING SYMBOL]],[1]Sheet1!$D:$D,[1]Sheet1!$C:$C)</f>
        <v>160.9</v>
      </c>
      <c r="AE3077">
        <f>MIS[[#This Row],[OrderAverageTradedPrice]]*MIS[[#This Row],[OrderQuantity]]</f>
        <v>14902.5</v>
      </c>
      <c r="AF3077">
        <f>MIS[[#This Row],[LTP]]*MIS[[#This Row],[OrderQuantity]]</f>
        <v>12067.5</v>
      </c>
      <c r="AG3077">
        <f>IF(MIS[[#This Row],[OrderSide]]="SELL",MIS[[#This Row],[VALUE]]-MIS[[#This Row],[LIVE_VALUE]],MIS[[#This Row],[LIVE_VALUE]]-MIS[[#This Row],[VALUE]])</f>
        <v>-2835</v>
      </c>
      <c r="AH3077" t="str" cm="1">
        <f t="array" ref="AH3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7" t="str">
        <f>MIS[[#This Row],[TRADING SYMBOL]]</f>
        <v>NIFTY2552225050CE</v>
      </c>
      <c r="AJ3077" t="str">
        <f>IF(RIGHT(MIS[[#This Row],[Main/Hedge]],4)="MAIN","MAIN","HEDGE")</f>
        <v>MAIN</v>
      </c>
      <c r="AK3077" t="str" cm="1">
        <f t="array" ref="AK3077">_xlfn._xlws.FILTER(Table4[Column1],ISNUMBER(SEARCH(Table4[Column1],MIS[[#This Row],[OrderUniqueIdentifier]])),"")</f>
        <v>VWAP</v>
      </c>
    </row>
    <row r="3078" spans="1:37" x14ac:dyDescent="0.25">
      <c r="A3078" t="s">
        <v>71</v>
      </c>
      <c r="B3078" t="s">
        <v>951</v>
      </c>
      <c r="C3078" t="s">
        <v>4633</v>
      </c>
      <c r="D3078" t="s">
        <v>72</v>
      </c>
      <c r="E3078" t="s">
        <v>2904</v>
      </c>
      <c r="F3078" t="s">
        <v>73</v>
      </c>
      <c r="G3078" t="s">
        <v>74</v>
      </c>
      <c r="H3078" t="s">
        <v>93</v>
      </c>
      <c r="I3078" t="s">
        <v>76</v>
      </c>
      <c r="J3078" t="s">
        <v>3159</v>
      </c>
      <c r="K3078">
        <v>150</v>
      </c>
      <c r="L3078" t="s">
        <v>77</v>
      </c>
      <c r="M3078" t="s">
        <v>78</v>
      </c>
      <c r="N3078" t="s">
        <v>3390</v>
      </c>
      <c r="O3078" t="s">
        <v>2912</v>
      </c>
      <c r="P3078" t="s">
        <v>3161</v>
      </c>
      <c r="Q3078" t="s">
        <v>2907</v>
      </c>
      <c r="R3078" t="s">
        <v>79</v>
      </c>
      <c r="S3078" t="s">
        <v>24</v>
      </c>
      <c r="T3078" t="s">
        <v>2908</v>
      </c>
      <c r="U3078" t="s">
        <v>43</v>
      </c>
      <c r="V3078" t="s">
        <v>80</v>
      </c>
      <c r="W3078">
        <v>25050</v>
      </c>
      <c r="X3078" t="s">
        <v>81</v>
      </c>
      <c r="Y3078">
        <v>150</v>
      </c>
      <c r="Z3078" t="s">
        <v>2913</v>
      </c>
      <c r="AA3078" t="s">
        <v>3162</v>
      </c>
      <c r="AB3078" t="s">
        <v>90</v>
      </c>
      <c r="AC3078" t="s">
        <v>84</v>
      </c>
      <c r="AD3078">
        <f>_xlfn.XLOOKUP(MIS[[#This Row],[TRADING SYMBOL]],[1]Sheet1!$D:$D,[1]Sheet1!$C:$C)</f>
        <v>160.9</v>
      </c>
      <c r="AE3078">
        <f>MIS[[#This Row],[OrderAverageTradedPrice]]*MIS[[#This Row],[OrderQuantity]]</f>
        <v>30000</v>
      </c>
      <c r="AF3078">
        <f>MIS[[#This Row],[LTP]]*MIS[[#This Row],[OrderQuantity]]</f>
        <v>24135</v>
      </c>
      <c r="AG3078">
        <f>IF(MIS[[#This Row],[OrderSide]]="SELL",MIS[[#This Row],[VALUE]]-MIS[[#This Row],[LIVE_VALUE]],MIS[[#This Row],[LIVE_VALUE]]-MIS[[#This Row],[VALUE]])</f>
        <v>-5865</v>
      </c>
      <c r="AH3078" t="str" cm="1">
        <f t="array" ref="AH3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8" t="str">
        <f>MIS[[#This Row],[TRADING SYMBOL]]</f>
        <v>NIFTY2552225050CE</v>
      </c>
      <c r="AJ3078" t="str">
        <f>IF(RIGHT(MIS[[#This Row],[Main/Hedge]],4)="MAIN","MAIN","HEDGE")</f>
        <v>MAIN</v>
      </c>
      <c r="AK3078" t="str" cm="1">
        <f t="array" ref="AK3078">_xlfn._xlws.FILTER(Table4[Column1],ISNUMBER(SEARCH(Table4[Column1],MIS[[#This Row],[OrderUniqueIdentifier]])),"")</f>
        <v>VWAP</v>
      </c>
    </row>
    <row r="3079" spans="1:37" x14ac:dyDescent="0.25">
      <c r="A3079" t="s">
        <v>71</v>
      </c>
      <c r="B3079" t="s">
        <v>960</v>
      </c>
      <c r="C3079" t="s">
        <v>4658</v>
      </c>
      <c r="D3079" t="s">
        <v>72</v>
      </c>
      <c r="E3079" t="s">
        <v>2904</v>
      </c>
      <c r="F3079" t="s">
        <v>73</v>
      </c>
      <c r="G3079" t="s">
        <v>74</v>
      </c>
      <c r="H3079" t="s">
        <v>93</v>
      </c>
      <c r="I3079" t="s">
        <v>76</v>
      </c>
      <c r="J3079" t="s">
        <v>3159</v>
      </c>
      <c r="K3079">
        <v>225</v>
      </c>
      <c r="L3079" t="s">
        <v>77</v>
      </c>
      <c r="M3079" t="s">
        <v>78</v>
      </c>
      <c r="N3079" t="s">
        <v>3614</v>
      </c>
      <c r="O3079" t="s">
        <v>2916</v>
      </c>
      <c r="P3079" t="s">
        <v>3161</v>
      </c>
      <c r="Q3079" t="s">
        <v>2907</v>
      </c>
      <c r="R3079" t="s">
        <v>79</v>
      </c>
      <c r="S3079" t="s">
        <v>24</v>
      </c>
      <c r="T3079" t="s">
        <v>2908</v>
      </c>
      <c r="U3079" t="s">
        <v>43</v>
      </c>
      <c r="V3079" t="s">
        <v>80</v>
      </c>
      <c r="W3079">
        <v>25050</v>
      </c>
      <c r="X3079" t="s">
        <v>81</v>
      </c>
      <c r="Y3079">
        <v>225</v>
      </c>
      <c r="Z3079" t="s">
        <v>2917</v>
      </c>
      <c r="AA3079" t="s">
        <v>3162</v>
      </c>
      <c r="AB3079" t="s">
        <v>90</v>
      </c>
      <c r="AC3079" t="s">
        <v>84</v>
      </c>
      <c r="AD3079">
        <f>_xlfn.XLOOKUP(MIS[[#This Row],[TRADING SYMBOL]],[1]Sheet1!$D:$D,[1]Sheet1!$C:$C)</f>
        <v>160.9</v>
      </c>
      <c r="AE3079">
        <f>MIS[[#This Row],[OrderAverageTradedPrice]]*MIS[[#This Row],[OrderQuantity]]</f>
        <v>44347.5</v>
      </c>
      <c r="AF3079">
        <f>MIS[[#This Row],[LTP]]*MIS[[#This Row],[OrderQuantity]]</f>
        <v>36202.5</v>
      </c>
      <c r="AG3079">
        <f>IF(MIS[[#This Row],[OrderSide]]="SELL",MIS[[#This Row],[VALUE]]-MIS[[#This Row],[LIVE_VALUE]],MIS[[#This Row],[LIVE_VALUE]]-MIS[[#This Row],[VALUE]])</f>
        <v>-8145</v>
      </c>
      <c r="AH3079" t="str" cm="1">
        <f t="array" ref="AH3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9" t="str">
        <f>MIS[[#This Row],[TRADING SYMBOL]]</f>
        <v>NIFTY2552225050CE</v>
      </c>
      <c r="AJ3079" t="str">
        <f>IF(RIGHT(MIS[[#This Row],[Main/Hedge]],4)="MAIN","MAIN","HEDGE")</f>
        <v>MAIN</v>
      </c>
      <c r="AK3079" t="str" cm="1">
        <f t="array" ref="AK3079">_xlfn._xlws.FILTER(Table4[Column1],ISNUMBER(SEARCH(Table4[Column1],MIS[[#This Row],[OrderUniqueIdentifier]])),"")</f>
        <v>VWAP</v>
      </c>
    </row>
    <row r="3080" spans="1:37" x14ac:dyDescent="0.25">
      <c r="A3080" t="s">
        <v>71</v>
      </c>
      <c r="B3080" t="s">
        <v>969</v>
      </c>
      <c r="C3080" t="s">
        <v>4687</v>
      </c>
      <c r="D3080" t="s">
        <v>72</v>
      </c>
      <c r="E3080" t="s">
        <v>2904</v>
      </c>
      <c r="F3080" t="s">
        <v>73</v>
      </c>
      <c r="G3080" t="s">
        <v>74</v>
      </c>
      <c r="H3080" t="s">
        <v>93</v>
      </c>
      <c r="I3080" t="s">
        <v>76</v>
      </c>
      <c r="J3080" t="s">
        <v>3159</v>
      </c>
      <c r="K3080">
        <v>1200</v>
      </c>
      <c r="L3080" t="s">
        <v>77</v>
      </c>
      <c r="M3080" t="s">
        <v>78</v>
      </c>
      <c r="N3080" t="s">
        <v>3546</v>
      </c>
      <c r="O3080" t="s">
        <v>2916</v>
      </c>
      <c r="P3080" t="s">
        <v>3161</v>
      </c>
      <c r="Q3080" t="s">
        <v>2907</v>
      </c>
      <c r="R3080" t="s">
        <v>79</v>
      </c>
      <c r="S3080" t="s">
        <v>24</v>
      </c>
      <c r="T3080" t="s">
        <v>2908</v>
      </c>
      <c r="U3080" t="s">
        <v>43</v>
      </c>
      <c r="V3080" t="s">
        <v>80</v>
      </c>
      <c r="W3080">
        <v>25050</v>
      </c>
      <c r="X3080" t="s">
        <v>81</v>
      </c>
      <c r="Y3080">
        <v>1200</v>
      </c>
      <c r="Z3080" t="s">
        <v>2917</v>
      </c>
      <c r="AA3080" t="s">
        <v>3162</v>
      </c>
      <c r="AB3080" t="s">
        <v>90</v>
      </c>
      <c r="AC3080" t="s">
        <v>84</v>
      </c>
      <c r="AD3080">
        <f>_xlfn.XLOOKUP(MIS[[#This Row],[TRADING SYMBOL]],[1]Sheet1!$D:$D,[1]Sheet1!$C:$C)</f>
        <v>160.9</v>
      </c>
      <c r="AE3080">
        <f>MIS[[#This Row],[OrderAverageTradedPrice]]*MIS[[#This Row],[OrderQuantity]]</f>
        <v>237600</v>
      </c>
      <c r="AF3080">
        <f>MIS[[#This Row],[LTP]]*MIS[[#This Row],[OrderQuantity]]</f>
        <v>193080</v>
      </c>
      <c r="AG3080">
        <f>IF(MIS[[#This Row],[OrderSide]]="SELL",MIS[[#This Row],[VALUE]]-MIS[[#This Row],[LIVE_VALUE]],MIS[[#This Row],[LIVE_VALUE]]-MIS[[#This Row],[VALUE]])</f>
        <v>-44520</v>
      </c>
      <c r="AH3080" t="str" cm="1">
        <f t="array" ref="AH3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0" t="str">
        <f>MIS[[#This Row],[TRADING SYMBOL]]</f>
        <v>NIFTY2552225050CE</v>
      </c>
      <c r="AJ3080" t="str">
        <f>IF(RIGHT(MIS[[#This Row],[Main/Hedge]],4)="MAIN","MAIN","HEDGE")</f>
        <v>MAIN</v>
      </c>
      <c r="AK3080" t="str" cm="1">
        <f t="array" ref="AK3080">_xlfn._xlws.FILTER(Table4[Column1],ISNUMBER(SEARCH(Table4[Column1],MIS[[#This Row],[OrderUniqueIdentifier]])),"")</f>
        <v>VWAP</v>
      </c>
    </row>
    <row r="3081" spans="1:37" x14ac:dyDescent="0.25">
      <c r="A3081" t="s">
        <v>71</v>
      </c>
      <c r="B3081" t="s">
        <v>978</v>
      </c>
      <c r="C3081" t="s">
        <v>4715</v>
      </c>
      <c r="D3081" t="s">
        <v>72</v>
      </c>
      <c r="E3081" t="s">
        <v>2904</v>
      </c>
      <c r="F3081" t="s">
        <v>73</v>
      </c>
      <c r="G3081" t="s">
        <v>74</v>
      </c>
      <c r="H3081" t="s">
        <v>93</v>
      </c>
      <c r="I3081" t="s">
        <v>76</v>
      </c>
      <c r="J3081" t="s">
        <v>3159</v>
      </c>
      <c r="K3081">
        <v>150</v>
      </c>
      <c r="L3081" t="s">
        <v>77</v>
      </c>
      <c r="M3081" t="s">
        <v>78</v>
      </c>
      <c r="N3081" t="s">
        <v>3546</v>
      </c>
      <c r="O3081" t="s">
        <v>2944</v>
      </c>
      <c r="P3081" t="s">
        <v>3161</v>
      </c>
      <c r="Q3081" t="s">
        <v>2907</v>
      </c>
      <c r="R3081" t="s">
        <v>79</v>
      </c>
      <c r="S3081" t="s">
        <v>24</v>
      </c>
      <c r="T3081" t="s">
        <v>2908</v>
      </c>
      <c r="U3081" t="s">
        <v>43</v>
      </c>
      <c r="V3081" t="s">
        <v>80</v>
      </c>
      <c r="W3081">
        <v>25050</v>
      </c>
      <c r="X3081" t="s">
        <v>81</v>
      </c>
      <c r="Y3081">
        <v>150</v>
      </c>
      <c r="Z3081" t="s">
        <v>2945</v>
      </c>
      <c r="AA3081" t="s">
        <v>3162</v>
      </c>
      <c r="AB3081" t="s">
        <v>90</v>
      </c>
      <c r="AC3081" t="s">
        <v>84</v>
      </c>
      <c r="AD3081">
        <f>_xlfn.XLOOKUP(MIS[[#This Row],[TRADING SYMBOL]],[1]Sheet1!$D:$D,[1]Sheet1!$C:$C)</f>
        <v>160.9</v>
      </c>
      <c r="AE3081">
        <f>MIS[[#This Row],[OrderAverageTradedPrice]]*MIS[[#This Row],[OrderQuantity]]</f>
        <v>29700</v>
      </c>
      <c r="AF3081">
        <f>MIS[[#This Row],[LTP]]*MIS[[#This Row],[OrderQuantity]]</f>
        <v>24135</v>
      </c>
      <c r="AG3081">
        <f>IF(MIS[[#This Row],[OrderSide]]="SELL",MIS[[#This Row],[VALUE]]-MIS[[#This Row],[LIVE_VALUE]],MIS[[#This Row],[LIVE_VALUE]]-MIS[[#This Row],[VALUE]])</f>
        <v>-5565</v>
      </c>
      <c r="AH3081" t="str" cm="1">
        <f t="array" ref="AH3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1" t="str">
        <f>MIS[[#This Row],[TRADING SYMBOL]]</f>
        <v>NIFTY2552225050CE</v>
      </c>
      <c r="AJ3081" t="str">
        <f>IF(RIGHT(MIS[[#This Row],[Main/Hedge]],4)="MAIN","MAIN","HEDGE")</f>
        <v>MAIN</v>
      </c>
      <c r="AK3081" t="str" cm="1">
        <f t="array" ref="AK3081">_xlfn._xlws.FILTER(Table4[Column1],ISNUMBER(SEARCH(Table4[Column1],MIS[[#This Row],[OrderUniqueIdentifier]])),"")</f>
        <v>VWAP</v>
      </c>
    </row>
    <row r="3082" spans="1:37" x14ac:dyDescent="0.25">
      <c r="A3082" t="s">
        <v>71</v>
      </c>
      <c r="B3082" t="s">
        <v>986</v>
      </c>
      <c r="C3082" t="s">
        <v>4739</v>
      </c>
      <c r="D3082" t="s">
        <v>72</v>
      </c>
      <c r="E3082" t="s">
        <v>2904</v>
      </c>
      <c r="F3082" t="s">
        <v>73</v>
      </c>
      <c r="G3082" t="s">
        <v>74</v>
      </c>
      <c r="H3082" t="s">
        <v>93</v>
      </c>
      <c r="I3082" t="s">
        <v>76</v>
      </c>
      <c r="J3082" t="s">
        <v>3159</v>
      </c>
      <c r="K3082">
        <v>150</v>
      </c>
      <c r="L3082" t="s">
        <v>77</v>
      </c>
      <c r="M3082" t="s">
        <v>78</v>
      </c>
      <c r="N3082" t="s">
        <v>4104</v>
      </c>
      <c r="O3082" t="s">
        <v>2937</v>
      </c>
      <c r="P3082" t="s">
        <v>3161</v>
      </c>
      <c r="Q3082" t="s">
        <v>2907</v>
      </c>
      <c r="R3082" t="s">
        <v>79</v>
      </c>
      <c r="S3082" t="s">
        <v>24</v>
      </c>
      <c r="T3082" t="s">
        <v>2908</v>
      </c>
      <c r="U3082" t="s">
        <v>43</v>
      </c>
      <c r="V3082" t="s">
        <v>80</v>
      </c>
      <c r="W3082">
        <v>25050</v>
      </c>
      <c r="X3082" t="s">
        <v>81</v>
      </c>
      <c r="Y3082">
        <v>150</v>
      </c>
      <c r="Z3082" t="s">
        <v>2938</v>
      </c>
      <c r="AA3082" t="s">
        <v>3162</v>
      </c>
      <c r="AB3082" t="s">
        <v>90</v>
      </c>
      <c r="AC3082" t="s">
        <v>84</v>
      </c>
      <c r="AD3082">
        <f>_xlfn.XLOOKUP(MIS[[#This Row],[TRADING SYMBOL]],[1]Sheet1!$D:$D,[1]Sheet1!$C:$C)</f>
        <v>160.9</v>
      </c>
      <c r="AE3082">
        <f>MIS[[#This Row],[OrderAverageTradedPrice]]*MIS[[#This Row],[OrderQuantity]]</f>
        <v>29550</v>
      </c>
      <c r="AF3082">
        <f>MIS[[#This Row],[LTP]]*MIS[[#This Row],[OrderQuantity]]</f>
        <v>24135</v>
      </c>
      <c r="AG3082">
        <f>IF(MIS[[#This Row],[OrderSide]]="SELL",MIS[[#This Row],[VALUE]]-MIS[[#This Row],[LIVE_VALUE]],MIS[[#This Row],[LIVE_VALUE]]-MIS[[#This Row],[VALUE]])</f>
        <v>-5415</v>
      </c>
      <c r="AH3082" t="str" cm="1">
        <f t="array" ref="AH3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2" t="str">
        <f>MIS[[#This Row],[TRADING SYMBOL]]</f>
        <v>NIFTY2552225050CE</v>
      </c>
      <c r="AJ3082" t="str">
        <f>IF(RIGHT(MIS[[#This Row],[Main/Hedge]],4)="MAIN","MAIN","HEDGE")</f>
        <v>MAIN</v>
      </c>
      <c r="AK3082" t="str" cm="1">
        <f t="array" ref="AK3082">_xlfn._xlws.FILTER(Table4[Column1],ISNUMBER(SEARCH(Table4[Column1],MIS[[#This Row],[OrderUniqueIdentifier]])),"")</f>
        <v>VWAP</v>
      </c>
    </row>
    <row r="3083" spans="1:37" x14ac:dyDescent="0.25">
      <c r="A3083" t="s">
        <v>71</v>
      </c>
      <c r="B3083" t="s">
        <v>994</v>
      </c>
      <c r="C3083" t="s">
        <v>4765</v>
      </c>
      <c r="D3083" t="s">
        <v>72</v>
      </c>
      <c r="E3083" t="s">
        <v>2904</v>
      </c>
      <c r="F3083" t="s">
        <v>73</v>
      </c>
      <c r="G3083" t="s">
        <v>74</v>
      </c>
      <c r="H3083" t="s">
        <v>93</v>
      </c>
      <c r="I3083" t="s">
        <v>76</v>
      </c>
      <c r="J3083" t="s">
        <v>3159</v>
      </c>
      <c r="K3083">
        <v>75</v>
      </c>
      <c r="L3083" t="s">
        <v>77</v>
      </c>
      <c r="M3083" t="s">
        <v>78</v>
      </c>
      <c r="N3083" t="s">
        <v>3479</v>
      </c>
      <c r="O3083" t="s">
        <v>2906</v>
      </c>
      <c r="P3083" t="s">
        <v>3161</v>
      </c>
      <c r="Q3083" t="s">
        <v>2907</v>
      </c>
      <c r="R3083" t="s">
        <v>79</v>
      </c>
      <c r="S3083" t="s">
        <v>24</v>
      </c>
      <c r="T3083" t="s">
        <v>2908</v>
      </c>
      <c r="U3083" t="s">
        <v>43</v>
      </c>
      <c r="V3083" t="s">
        <v>80</v>
      </c>
      <c r="W3083">
        <v>25050</v>
      </c>
      <c r="X3083" t="s">
        <v>81</v>
      </c>
      <c r="Y3083">
        <v>75</v>
      </c>
      <c r="Z3083" t="s">
        <v>2909</v>
      </c>
      <c r="AA3083" t="s">
        <v>3162</v>
      </c>
      <c r="AB3083" t="s">
        <v>90</v>
      </c>
      <c r="AC3083" t="s">
        <v>84</v>
      </c>
      <c r="AD3083">
        <f>_xlfn.XLOOKUP(MIS[[#This Row],[TRADING SYMBOL]],[1]Sheet1!$D:$D,[1]Sheet1!$C:$C)</f>
        <v>160.9</v>
      </c>
      <c r="AE3083">
        <f>MIS[[#This Row],[OrderAverageTradedPrice]]*MIS[[#This Row],[OrderQuantity]]</f>
        <v>14996.25</v>
      </c>
      <c r="AF3083">
        <f>MIS[[#This Row],[LTP]]*MIS[[#This Row],[OrderQuantity]]</f>
        <v>12067.5</v>
      </c>
      <c r="AG3083">
        <f>IF(MIS[[#This Row],[OrderSide]]="SELL",MIS[[#This Row],[VALUE]]-MIS[[#This Row],[LIVE_VALUE]],MIS[[#This Row],[LIVE_VALUE]]-MIS[[#This Row],[VALUE]])</f>
        <v>-2928.75</v>
      </c>
      <c r="AH3083" t="str" cm="1">
        <f t="array" ref="AH3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3" t="str">
        <f>MIS[[#This Row],[TRADING SYMBOL]]</f>
        <v>NIFTY2552225050CE</v>
      </c>
      <c r="AJ3083" t="str">
        <f>IF(RIGHT(MIS[[#This Row],[Main/Hedge]],4)="MAIN","MAIN","HEDGE")</f>
        <v>MAIN</v>
      </c>
      <c r="AK3083" t="str" cm="1">
        <f t="array" ref="AK3083">_xlfn._xlws.FILTER(Table4[Column1],ISNUMBER(SEARCH(Table4[Column1],MIS[[#This Row],[OrderUniqueIdentifier]])),"")</f>
        <v>VWAP</v>
      </c>
    </row>
    <row r="3084" spans="1:37" x14ac:dyDescent="0.25">
      <c r="A3084" t="s">
        <v>71</v>
      </c>
      <c r="B3084" t="s">
        <v>1001</v>
      </c>
      <c r="C3084" t="s">
        <v>4789</v>
      </c>
      <c r="D3084" t="s">
        <v>72</v>
      </c>
      <c r="E3084" t="s">
        <v>2904</v>
      </c>
      <c r="F3084" t="s">
        <v>73</v>
      </c>
      <c r="G3084" t="s">
        <v>74</v>
      </c>
      <c r="H3084" t="s">
        <v>93</v>
      </c>
      <c r="I3084" t="s">
        <v>76</v>
      </c>
      <c r="J3084" t="s">
        <v>3159</v>
      </c>
      <c r="K3084">
        <v>150</v>
      </c>
      <c r="L3084" t="s">
        <v>77</v>
      </c>
      <c r="M3084" t="s">
        <v>78</v>
      </c>
      <c r="N3084" t="s">
        <v>3546</v>
      </c>
      <c r="O3084" t="s">
        <v>2944</v>
      </c>
      <c r="P3084" t="s">
        <v>3161</v>
      </c>
      <c r="Q3084" t="s">
        <v>2907</v>
      </c>
      <c r="R3084" t="s">
        <v>79</v>
      </c>
      <c r="S3084" t="s">
        <v>24</v>
      </c>
      <c r="T3084" t="s">
        <v>2908</v>
      </c>
      <c r="U3084" t="s">
        <v>43</v>
      </c>
      <c r="V3084" t="s">
        <v>80</v>
      </c>
      <c r="W3084">
        <v>25050</v>
      </c>
      <c r="X3084" t="s">
        <v>81</v>
      </c>
      <c r="Y3084">
        <v>150</v>
      </c>
      <c r="Z3084" t="s">
        <v>2945</v>
      </c>
      <c r="AA3084" t="s">
        <v>3162</v>
      </c>
      <c r="AB3084" t="s">
        <v>90</v>
      </c>
      <c r="AC3084" t="s">
        <v>84</v>
      </c>
      <c r="AD3084">
        <f>_xlfn.XLOOKUP(MIS[[#This Row],[TRADING SYMBOL]],[1]Sheet1!$D:$D,[1]Sheet1!$C:$C)</f>
        <v>160.9</v>
      </c>
      <c r="AE3084">
        <f>MIS[[#This Row],[OrderAverageTradedPrice]]*MIS[[#This Row],[OrderQuantity]]</f>
        <v>29700</v>
      </c>
      <c r="AF3084">
        <f>MIS[[#This Row],[LTP]]*MIS[[#This Row],[OrderQuantity]]</f>
        <v>24135</v>
      </c>
      <c r="AG3084">
        <f>IF(MIS[[#This Row],[OrderSide]]="SELL",MIS[[#This Row],[VALUE]]-MIS[[#This Row],[LIVE_VALUE]],MIS[[#This Row],[LIVE_VALUE]]-MIS[[#This Row],[VALUE]])</f>
        <v>-5565</v>
      </c>
      <c r="AH3084" t="str" cm="1">
        <f t="array" ref="AH3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4" t="str">
        <f>MIS[[#This Row],[TRADING SYMBOL]]</f>
        <v>NIFTY2552225050CE</v>
      </c>
      <c r="AJ3084" t="str">
        <f>IF(RIGHT(MIS[[#This Row],[Main/Hedge]],4)="MAIN","MAIN","HEDGE")</f>
        <v>MAIN</v>
      </c>
      <c r="AK3084" t="str" cm="1">
        <f t="array" ref="AK3084">_xlfn._xlws.FILTER(Table4[Column1],ISNUMBER(SEARCH(Table4[Column1],MIS[[#This Row],[OrderUniqueIdentifier]])),"")</f>
        <v>VWAP</v>
      </c>
    </row>
    <row r="3085" spans="1:37" x14ac:dyDescent="0.25">
      <c r="A3085" t="s">
        <v>71</v>
      </c>
      <c r="B3085" t="s">
        <v>1010</v>
      </c>
      <c r="C3085" t="s">
        <v>4799</v>
      </c>
      <c r="D3085" t="s">
        <v>72</v>
      </c>
      <c r="E3085" t="s">
        <v>2904</v>
      </c>
      <c r="F3085" t="s">
        <v>73</v>
      </c>
      <c r="G3085" t="s">
        <v>74</v>
      </c>
      <c r="H3085" t="s">
        <v>93</v>
      </c>
      <c r="I3085" t="s">
        <v>76</v>
      </c>
      <c r="J3085" t="s">
        <v>3159</v>
      </c>
      <c r="K3085">
        <v>75</v>
      </c>
      <c r="L3085" t="s">
        <v>77</v>
      </c>
      <c r="M3085" t="s">
        <v>78</v>
      </c>
      <c r="N3085" t="s">
        <v>4800</v>
      </c>
      <c r="O3085" t="s">
        <v>2912</v>
      </c>
      <c r="P3085" t="s">
        <v>3161</v>
      </c>
      <c r="Q3085" t="s">
        <v>2907</v>
      </c>
      <c r="R3085" t="s">
        <v>79</v>
      </c>
      <c r="S3085" t="s">
        <v>24</v>
      </c>
      <c r="T3085" t="s">
        <v>2908</v>
      </c>
      <c r="U3085" t="s">
        <v>43</v>
      </c>
      <c r="V3085" t="s">
        <v>80</v>
      </c>
      <c r="W3085">
        <v>25050</v>
      </c>
      <c r="X3085" t="s">
        <v>81</v>
      </c>
      <c r="Y3085">
        <v>75</v>
      </c>
      <c r="Z3085" t="s">
        <v>2913</v>
      </c>
      <c r="AA3085" t="s">
        <v>3162</v>
      </c>
      <c r="AB3085" t="s">
        <v>90</v>
      </c>
      <c r="AC3085" t="s">
        <v>84</v>
      </c>
      <c r="AD3085">
        <f>_xlfn.XLOOKUP(MIS[[#This Row],[TRADING SYMBOL]],[1]Sheet1!$D:$D,[1]Sheet1!$C:$C)</f>
        <v>160.9</v>
      </c>
      <c r="AE3085">
        <f>MIS[[#This Row],[OrderAverageTradedPrice]]*MIS[[#This Row],[OrderQuantity]]</f>
        <v>14846.25</v>
      </c>
      <c r="AF3085">
        <f>MIS[[#This Row],[LTP]]*MIS[[#This Row],[OrderQuantity]]</f>
        <v>12067.5</v>
      </c>
      <c r="AG3085">
        <f>IF(MIS[[#This Row],[OrderSide]]="SELL",MIS[[#This Row],[VALUE]]-MIS[[#This Row],[LIVE_VALUE]],MIS[[#This Row],[LIVE_VALUE]]-MIS[[#This Row],[VALUE]])</f>
        <v>-2778.75</v>
      </c>
      <c r="AH3085" t="str" cm="1">
        <f t="array" ref="AH3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5" t="str">
        <f>MIS[[#This Row],[TRADING SYMBOL]]</f>
        <v>NIFTY2552225050CE</v>
      </c>
      <c r="AJ3085" t="str">
        <f>IF(RIGHT(MIS[[#This Row],[Main/Hedge]],4)="MAIN","MAIN","HEDGE")</f>
        <v>MAIN</v>
      </c>
      <c r="AK3085" t="str" cm="1">
        <f t="array" ref="AK3085">_xlfn._xlws.FILTER(Table4[Column1],ISNUMBER(SEARCH(Table4[Column1],MIS[[#This Row],[OrderUniqueIdentifier]])),"")</f>
        <v>VWAP</v>
      </c>
    </row>
    <row r="3086" spans="1:37" x14ac:dyDescent="0.25">
      <c r="A3086" t="s">
        <v>71</v>
      </c>
      <c r="B3086" t="s">
        <v>1013</v>
      </c>
      <c r="C3086" t="s">
        <v>4802</v>
      </c>
      <c r="D3086" t="s">
        <v>72</v>
      </c>
      <c r="E3086" t="s">
        <v>2904</v>
      </c>
      <c r="F3086" t="s">
        <v>73</v>
      </c>
      <c r="G3086" t="s">
        <v>74</v>
      </c>
      <c r="H3086" t="s">
        <v>93</v>
      </c>
      <c r="I3086" t="s">
        <v>76</v>
      </c>
      <c r="J3086" t="s">
        <v>3159</v>
      </c>
      <c r="K3086">
        <v>450</v>
      </c>
      <c r="L3086" t="s">
        <v>77</v>
      </c>
      <c r="M3086" t="s">
        <v>78</v>
      </c>
      <c r="N3086" t="s">
        <v>3668</v>
      </c>
      <c r="O3086" t="s">
        <v>2944</v>
      </c>
      <c r="P3086" t="s">
        <v>3161</v>
      </c>
      <c r="Q3086" t="s">
        <v>2907</v>
      </c>
      <c r="R3086" t="s">
        <v>79</v>
      </c>
      <c r="S3086" t="s">
        <v>24</v>
      </c>
      <c r="T3086" t="s">
        <v>2908</v>
      </c>
      <c r="U3086" t="s">
        <v>43</v>
      </c>
      <c r="V3086" t="s">
        <v>80</v>
      </c>
      <c r="W3086">
        <v>25050</v>
      </c>
      <c r="X3086" t="s">
        <v>81</v>
      </c>
      <c r="Y3086">
        <v>450</v>
      </c>
      <c r="Z3086" t="s">
        <v>2945</v>
      </c>
      <c r="AA3086" t="s">
        <v>3162</v>
      </c>
      <c r="AB3086" t="s">
        <v>90</v>
      </c>
      <c r="AC3086" t="s">
        <v>84</v>
      </c>
      <c r="AD3086">
        <f>_xlfn.XLOOKUP(MIS[[#This Row],[TRADING SYMBOL]],[1]Sheet1!$D:$D,[1]Sheet1!$C:$C)</f>
        <v>160.9</v>
      </c>
      <c r="AE3086">
        <f>MIS[[#This Row],[OrderAverageTradedPrice]]*MIS[[#This Row],[OrderQuantity]]</f>
        <v>89550</v>
      </c>
      <c r="AF3086">
        <f>MIS[[#This Row],[LTP]]*MIS[[#This Row],[OrderQuantity]]</f>
        <v>72405</v>
      </c>
      <c r="AG3086">
        <f>IF(MIS[[#This Row],[OrderSide]]="SELL",MIS[[#This Row],[VALUE]]-MIS[[#This Row],[LIVE_VALUE]],MIS[[#This Row],[LIVE_VALUE]]-MIS[[#This Row],[VALUE]])</f>
        <v>-17145</v>
      </c>
      <c r="AH3086" t="str" cm="1">
        <f t="array" ref="AH3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6" t="str">
        <f>MIS[[#This Row],[TRADING SYMBOL]]</f>
        <v>NIFTY2552225050CE</v>
      </c>
      <c r="AJ3086" t="str">
        <f>IF(RIGHT(MIS[[#This Row],[Main/Hedge]],4)="MAIN","MAIN","HEDGE")</f>
        <v>MAIN</v>
      </c>
      <c r="AK3086" t="str" cm="1">
        <f t="array" ref="AK3086">_xlfn._xlws.FILTER(Table4[Column1],ISNUMBER(SEARCH(Table4[Column1],MIS[[#This Row],[OrderUniqueIdentifier]])),"")</f>
        <v>VWAP</v>
      </c>
    </row>
    <row r="3087" spans="1:37" x14ac:dyDescent="0.25">
      <c r="A3087" t="s">
        <v>71</v>
      </c>
      <c r="B3087" t="s">
        <v>1021</v>
      </c>
      <c r="C3087" t="s">
        <v>4830</v>
      </c>
      <c r="D3087" t="s">
        <v>72</v>
      </c>
      <c r="E3087" t="s">
        <v>2904</v>
      </c>
      <c r="F3087" t="s">
        <v>73</v>
      </c>
      <c r="G3087" t="s">
        <v>74</v>
      </c>
      <c r="H3087" t="s">
        <v>93</v>
      </c>
      <c r="I3087" t="s">
        <v>76</v>
      </c>
      <c r="J3087" t="s">
        <v>3159</v>
      </c>
      <c r="K3087">
        <v>225</v>
      </c>
      <c r="L3087" t="s">
        <v>77</v>
      </c>
      <c r="M3087" t="s">
        <v>78</v>
      </c>
      <c r="N3087" t="s">
        <v>4831</v>
      </c>
      <c r="O3087" t="s">
        <v>2944</v>
      </c>
      <c r="P3087" t="s">
        <v>3161</v>
      </c>
      <c r="Q3087" t="s">
        <v>2907</v>
      </c>
      <c r="R3087" t="s">
        <v>79</v>
      </c>
      <c r="S3087" t="s">
        <v>24</v>
      </c>
      <c r="T3087" t="s">
        <v>2908</v>
      </c>
      <c r="U3087" t="s">
        <v>43</v>
      </c>
      <c r="V3087" t="s">
        <v>80</v>
      </c>
      <c r="W3087">
        <v>25050</v>
      </c>
      <c r="X3087" t="s">
        <v>81</v>
      </c>
      <c r="Y3087">
        <v>225</v>
      </c>
      <c r="Z3087" t="s">
        <v>2945</v>
      </c>
      <c r="AA3087" t="s">
        <v>3162</v>
      </c>
      <c r="AB3087" t="s">
        <v>90</v>
      </c>
      <c r="AC3087" t="s">
        <v>84</v>
      </c>
      <c r="AD3087">
        <f>_xlfn.XLOOKUP(MIS[[#This Row],[TRADING SYMBOL]],[1]Sheet1!$D:$D,[1]Sheet1!$C:$C)</f>
        <v>160.9</v>
      </c>
      <c r="AE3087">
        <f>MIS[[#This Row],[OrderAverageTradedPrice]]*MIS[[#This Row],[OrderQuantity]]</f>
        <v>44730</v>
      </c>
      <c r="AF3087">
        <f>MIS[[#This Row],[LTP]]*MIS[[#This Row],[OrderQuantity]]</f>
        <v>36202.5</v>
      </c>
      <c r="AG3087">
        <f>IF(MIS[[#This Row],[OrderSide]]="SELL",MIS[[#This Row],[VALUE]]-MIS[[#This Row],[LIVE_VALUE]],MIS[[#This Row],[LIVE_VALUE]]-MIS[[#This Row],[VALUE]])</f>
        <v>-8527.5</v>
      </c>
      <c r="AH3087" t="str" cm="1">
        <f t="array" ref="AH3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7" t="str">
        <f>MIS[[#This Row],[TRADING SYMBOL]]</f>
        <v>NIFTY2552225050CE</v>
      </c>
      <c r="AJ3087" t="str">
        <f>IF(RIGHT(MIS[[#This Row],[Main/Hedge]],4)="MAIN","MAIN","HEDGE")</f>
        <v>MAIN</v>
      </c>
      <c r="AK3087" t="str" cm="1">
        <f t="array" ref="AK3087">_xlfn._xlws.FILTER(Table4[Column1],ISNUMBER(SEARCH(Table4[Column1],MIS[[#This Row],[OrderUniqueIdentifier]])),"")</f>
        <v>VWAP</v>
      </c>
    </row>
    <row r="3088" spans="1:37" x14ac:dyDescent="0.25">
      <c r="A3088" t="s">
        <v>71</v>
      </c>
      <c r="B3088" t="s">
        <v>1029</v>
      </c>
      <c r="C3088" t="s">
        <v>4857</v>
      </c>
      <c r="D3088" t="s">
        <v>72</v>
      </c>
      <c r="E3088" t="s">
        <v>2904</v>
      </c>
      <c r="F3088" t="s">
        <v>73</v>
      </c>
      <c r="G3088" t="s">
        <v>74</v>
      </c>
      <c r="H3088" t="s">
        <v>93</v>
      </c>
      <c r="I3088" t="s">
        <v>76</v>
      </c>
      <c r="J3088" t="s">
        <v>3159</v>
      </c>
      <c r="K3088">
        <v>225</v>
      </c>
      <c r="L3088" t="s">
        <v>77</v>
      </c>
      <c r="M3088" t="s">
        <v>78</v>
      </c>
      <c r="N3088" t="s">
        <v>3479</v>
      </c>
      <c r="O3088" t="s">
        <v>2906</v>
      </c>
      <c r="P3088" t="s">
        <v>3161</v>
      </c>
      <c r="Q3088" t="s">
        <v>2907</v>
      </c>
      <c r="R3088" t="s">
        <v>79</v>
      </c>
      <c r="S3088" t="s">
        <v>24</v>
      </c>
      <c r="T3088" t="s">
        <v>2908</v>
      </c>
      <c r="U3088" t="s">
        <v>43</v>
      </c>
      <c r="V3088" t="s">
        <v>80</v>
      </c>
      <c r="W3088">
        <v>25050</v>
      </c>
      <c r="X3088" t="s">
        <v>81</v>
      </c>
      <c r="Y3088">
        <v>225</v>
      </c>
      <c r="Z3088" t="s">
        <v>2909</v>
      </c>
      <c r="AA3088" t="s">
        <v>3162</v>
      </c>
      <c r="AB3088" t="s">
        <v>90</v>
      </c>
      <c r="AC3088" t="s">
        <v>84</v>
      </c>
      <c r="AD3088">
        <f>_xlfn.XLOOKUP(MIS[[#This Row],[TRADING SYMBOL]],[1]Sheet1!$D:$D,[1]Sheet1!$C:$C)</f>
        <v>160.9</v>
      </c>
      <c r="AE3088">
        <f>MIS[[#This Row],[OrderAverageTradedPrice]]*MIS[[#This Row],[OrderQuantity]]</f>
        <v>44988.75</v>
      </c>
      <c r="AF3088">
        <f>MIS[[#This Row],[LTP]]*MIS[[#This Row],[OrderQuantity]]</f>
        <v>36202.5</v>
      </c>
      <c r="AG3088">
        <f>IF(MIS[[#This Row],[OrderSide]]="SELL",MIS[[#This Row],[VALUE]]-MIS[[#This Row],[LIVE_VALUE]],MIS[[#This Row],[LIVE_VALUE]]-MIS[[#This Row],[VALUE]])</f>
        <v>-8786.25</v>
      </c>
      <c r="AH3088" t="str" cm="1">
        <f t="array" ref="AH3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8" t="str">
        <f>MIS[[#This Row],[TRADING SYMBOL]]</f>
        <v>NIFTY2552225050CE</v>
      </c>
      <c r="AJ3088" t="str">
        <f>IF(RIGHT(MIS[[#This Row],[Main/Hedge]],4)="MAIN","MAIN","HEDGE")</f>
        <v>MAIN</v>
      </c>
      <c r="AK3088" t="str" cm="1">
        <f t="array" ref="AK3088">_xlfn._xlws.FILTER(Table4[Column1],ISNUMBER(SEARCH(Table4[Column1],MIS[[#This Row],[OrderUniqueIdentifier]])),"")</f>
        <v>VWAP</v>
      </c>
    </row>
    <row r="3089" spans="1:37" x14ac:dyDescent="0.25">
      <c r="A3089" t="s">
        <v>71</v>
      </c>
      <c r="B3089" t="s">
        <v>1037</v>
      </c>
      <c r="C3089" t="s">
        <v>4900</v>
      </c>
      <c r="D3089" t="s">
        <v>72</v>
      </c>
      <c r="E3089" t="s">
        <v>2904</v>
      </c>
      <c r="F3089" t="s">
        <v>73</v>
      </c>
      <c r="G3089" t="s">
        <v>74</v>
      </c>
      <c r="H3089" t="s">
        <v>93</v>
      </c>
      <c r="I3089" t="s">
        <v>76</v>
      </c>
      <c r="J3089" t="s">
        <v>3159</v>
      </c>
      <c r="K3089">
        <v>150</v>
      </c>
      <c r="L3089" t="s">
        <v>77</v>
      </c>
      <c r="M3089" t="s">
        <v>78</v>
      </c>
      <c r="N3089" t="s">
        <v>3668</v>
      </c>
      <c r="O3089" t="s">
        <v>2906</v>
      </c>
      <c r="P3089" t="s">
        <v>3161</v>
      </c>
      <c r="Q3089" t="s">
        <v>2907</v>
      </c>
      <c r="R3089" t="s">
        <v>79</v>
      </c>
      <c r="S3089" t="s">
        <v>24</v>
      </c>
      <c r="T3089" t="s">
        <v>2908</v>
      </c>
      <c r="U3089" t="s">
        <v>43</v>
      </c>
      <c r="V3089" t="s">
        <v>80</v>
      </c>
      <c r="W3089">
        <v>25050</v>
      </c>
      <c r="X3089" t="s">
        <v>81</v>
      </c>
      <c r="Y3089">
        <v>150</v>
      </c>
      <c r="Z3089" t="s">
        <v>2909</v>
      </c>
      <c r="AA3089" t="s">
        <v>3162</v>
      </c>
      <c r="AB3089" t="s">
        <v>90</v>
      </c>
      <c r="AC3089" t="s">
        <v>84</v>
      </c>
      <c r="AD3089">
        <f>_xlfn.XLOOKUP(MIS[[#This Row],[TRADING SYMBOL]],[1]Sheet1!$D:$D,[1]Sheet1!$C:$C)</f>
        <v>160.9</v>
      </c>
      <c r="AE3089">
        <f>MIS[[#This Row],[OrderAverageTradedPrice]]*MIS[[#This Row],[OrderQuantity]]</f>
        <v>29850</v>
      </c>
      <c r="AF3089">
        <f>MIS[[#This Row],[LTP]]*MIS[[#This Row],[OrderQuantity]]</f>
        <v>24135</v>
      </c>
      <c r="AG3089">
        <f>IF(MIS[[#This Row],[OrderSide]]="SELL",MIS[[#This Row],[VALUE]]-MIS[[#This Row],[LIVE_VALUE]],MIS[[#This Row],[LIVE_VALUE]]-MIS[[#This Row],[VALUE]])</f>
        <v>-5715</v>
      </c>
      <c r="AH3089" t="str" cm="1">
        <f t="array" ref="AH3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9" t="str">
        <f>MIS[[#This Row],[TRADING SYMBOL]]</f>
        <v>NIFTY2552225050CE</v>
      </c>
      <c r="AJ3089" t="str">
        <f>IF(RIGHT(MIS[[#This Row],[Main/Hedge]],4)="MAIN","MAIN","HEDGE")</f>
        <v>MAIN</v>
      </c>
      <c r="AK3089" t="str" cm="1">
        <f t="array" ref="AK3089">_xlfn._xlws.FILTER(Table4[Column1],ISNUMBER(SEARCH(Table4[Column1],MIS[[#This Row],[OrderUniqueIdentifier]])),"")</f>
        <v>VWAP</v>
      </c>
    </row>
    <row r="3090" spans="1:37" x14ac:dyDescent="0.25">
      <c r="A3090" t="s">
        <v>71</v>
      </c>
      <c r="B3090" t="s">
        <v>1045</v>
      </c>
      <c r="C3090" t="s">
        <v>4910</v>
      </c>
      <c r="D3090" t="s">
        <v>72</v>
      </c>
      <c r="E3090" t="s">
        <v>2904</v>
      </c>
      <c r="F3090" t="s">
        <v>73</v>
      </c>
      <c r="G3090" t="s">
        <v>74</v>
      </c>
      <c r="H3090" t="s">
        <v>93</v>
      </c>
      <c r="I3090" t="s">
        <v>76</v>
      </c>
      <c r="J3090" t="s">
        <v>3159</v>
      </c>
      <c r="K3090">
        <v>300</v>
      </c>
      <c r="L3090" t="s">
        <v>77</v>
      </c>
      <c r="M3090" t="s">
        <v>78</v>
      </c>
      <c r="N3090" t="s">
        <v>3546</v>
      </c>
      <c r="O3090" t="s">
        <v>2916</v>
      </c>
      <c r="P3090" t="s">
        <v>3161</v>
      </c>
      <c r="Q3090" t="s">
        <v>2907</v>
      </c>
      <c r="R3090" t="s">
        <v>79</v>
      </c>
      <c r="S3090" t="s">
        <v>24</v>
      </c>
      <c r="T3090" t="s">
        <v>2908</v>
      </c>
      <c r="U3090" t="s">
        <v>43</v>
      </c>
      <c r="V3090" t="s">
        <v>80</v>
      </c>
      <c r="W3090">
        <v>25050</v>
      </c>
      <c r="X3090" t="s">
        <v>81</v>
      </c>
      <c r="Y3090">
        <v>300</v>
      </c>
      <c r="Z3090" t="s">
        <v>2917</v>
      </c>
      <c r="AA3090" t="s">
        <v>3162</v>
      </c>
      <c r="AB3090" t="s">
        <v>90</v>
      </c>
      <c r="AC3090" t="s">
        <v>84</v>
      </c>
      <c r="AD3090">
        <f>_xlfn.XLOOKUP(MIS[[#This Row],[TRADING SYMBOL]],[1]Sheet1!$D:$D,[1]Sheet1!$C:$C)</f>
        <v>160.9</v>
      </c>
      <c r="AE3090">
        <f>MIS[[#This Row],[OrderAverageTradedPrice]]*MIS[[#This Row],[OrderQuantity]]</f>
        <v>59400</v>
      </c>
      <c r="AF3090">
        <f>MIS[[#This Row],[LTP]]*MIS[[#This Row],[OrderQuantity]]</f>
        <v>48270</v>
      </c>
      <c r="AG3090">
        <f>IF(MIS[[#This Row],[OrderSide]]="SELL",MIS[[#This Row],[VALUE]]-MIS[[#This Row],[LIVE_VALUE]],MIS[[#This Row],[LIVE_VALUE]]-MIS[[#This Row],[VALUE]])</f>
        <v>-11130</v>
      </c>
      <c r="AH3090" t="str" cm="1">
        <f t="array" ref="AH3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0" t="str">
        <f>MIS[[#This Row],[TRADING SYMBOL]]</f>
        <v>NIFTY2552225050CE</v>
      </c>
      <c r="AJ3090" t="str">
        <f>IF(RIGHT(MIS[[#This Row],[Main/Hedge]],4)="MAIN","MAIN","HEDGE")</f>
        <v>MAIN</v>
      </c>
      <c r="AK3090" t="str" cm="1">
        <f t="array" ref="AK3090">_xlfn._xlws.FILTER(Table4[Column1],ISNUMBER(SEARCH(Table4[Column1],MIS[[#This Row],[OrderUniqueIdentifier]])),"")</f>
        <v>VWAP</v>
      </c>
    </row>
    <row r="3091" spans="1:37" x14ac:dyDescent="0.25">
      <c r="A3091" t="s">
        <v>71</v>
      </c>
      <c r="B3091" t="s">
        <v>1054</v>
      </c>
      <c r="C3091" t="s">
        <v>4936</v>
      </c>
      <c r="D3091" t="s">
        <v>72</v>
      </c>
      <c r="E3091" t="s">
        <v>2904</v>
      </c>
      <c r="F3091" t="s">
        <v>73</v>
      </c>
      <c r="G3091" t="s">
        <v>74</v>
      </c>
      <c r="H3091" t="s">
        <v>93</v>
      </c>
      <c r="I3091" t="s">
        <v>76</v>
      </c>
      <c r="J3091" t="s">
        <v>3159</v>
      </c>
      <c r="K3091">
        <v>75</v>
      </c>
      <c r="L3091" t="s">
        <v>77</v>
      </c>
      <c r="M3091" t="s">
        <v>78</v>
      </c>
      <c r="N3091" t="s">
        <v>3479</v>
      </c>
      <c r="O3091" t="s">
        <v>2906</v>
      </c>
      <c r="P3091" t="s">
        <v>3161</v>
      </c>
      <c r="Q3091" t="s">
        <v>2907</v>
      </c>
      <c r="R3091" t="s">
        <v>79</v>
      </c>
      <c r="S3091" t="s">
        <v>24</v>
      </c>
      <c r="T3091" t="s">
        <v>2908</v>
      </c>
      <c r="U3091" t="s">
        <v>43</v>
      </c>
      <c r="V3091" t="s">
        <v>80</v>
      </c>
      <c r="W3091">
        <v>25050</v>
      </c>
      <c r="X3091" t="s">
        <v>81</v>
      </c>
      <c r="Y3091">
        <v>75</v>
      </c>
      <c r="Z3091" t="s">
        <v>2909</v>
      </c>
      <c r="AA3091" t="s">
        <v>3162</v>
      </c>
      <c r="AB3091" t="s">
        <v>90</v>
      </c>
      <c r="AC3091" t="s">
        <v>84</v>
      </c>
      <c r="AD3091">
        <f>_xlfn.XLOOKUP(MIS[[#This Row],[TRADING SYMBOL]],[1]Sheet1!$D:$D,[1]Sheet1!$C:$C)</f>
        <v>160.9</v>
      </c>
      <c r="AE3091">
        <f>MIS[[#This Row],[OrderAverageTradedPrice]]*MIS[[#This Row],[OrderQuantity]]</f>
        <v>14996.25</v>
      </c>
      <c r="AF3091">
        <f>MIS[[#This Row],[LTP]]*MIS[[#This Row],[OrderQuantity]]</f>
        <v>12067.5</v>
      </c>
      <c r="AG3091">
        <f>IF(MIS[[#This Row],[OrderSide]]="SELL",MIS[[#This Row],[VALUE]]-MIS[[#This Row],[LIVE_VALUE]],MIS[[#This Row],[LIVE_VALUE]]-MIS[[#This Row],[VALUE]])</f>
        <v>-2928.75</v>
      </c>
      <c r="AH3091" t="str" cm="1">
        <f t="array" ref="AH3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1" t="str">
        <f>MIS[[#This Row],[TRADING SYMBOL]]</f>
        <v>NIFTY2552225050CE</v>
      </c>
      <c r="AJ3091" t="str">
        <f>IF(RIGHT(MIS[[#This Row],[Main/Hedge]],4)="MAIN","MAIN","HEDGE")</f>
        <v>MAIN</v>
      </c>
      <c r="AK3091" t="str" cm="1">
        <f t="array" ref="AK3091">_xlfn._xlws.FILTER(Table4[Column1],ISNUMBER(SEARCH(Table4[Column1],MIS[[#This Row],[OrderUniqueIdentifier]])),"")</f>
        <v>VWAP</v>
      </c>
    </row>
    <row r="3092" spans="1:37" x14ac:dyDescent="0.25">
      <c r="A3092" t="s">
        <v>71</v>
      </c>
      <c r="B3092" t="s">
        <v>1061</v>
      </c>
      <c r="C3092" t="s">
        <v>4943</v>
      </c>
      <c r="D3092" t="s">
        <v>72</v>
      </c>
      <c r="E3092" t="s">
        <v>2904</v>
      </c>
      <c r="F3092" t="s">
        <v>73</v>
      </c>
      <c r="G3092" t="s">
        <v>74</v>
      </c>
      <c r="H3092" t="s">
        <v>93</v>
      </c>
      <c r="I3092" t="s">
        <v>76</v>
      </c>
      <c r="J3092" t="s">
        <v>3159</v>
      </c>
      <c r="K3092">
        <v>225</v>
      </c>
      <c r="L3092" t="s">
        <v>77</v>
      </c>
      <c r="M3092" t="s">
        <v>78</v>
      </c>
      <c r="N3092" t="s">
        <v>4944</v>
      </c>
      <c r="O3092" t="s">
        <v>2916</v>
      </c>
      <c r="P3092" t="s">
        <v>3161</v>
      </c>
      <c r="Q3092" t="s">
        <v>2907</v>
      </c>
      <c r="R3092" t="s">
        <v>79</v>
      </c>
      <c r="S3092" t="s">
        <v>24</v>
      </c>
      <c r="T3092" t="s">
        <v>2908</v>
      </c>
      <c r="U3092" t="s">
        <v>43</v>
      </c>
      <c r="V3092" t="s">
        <v>80</v>
      </c>
      <c r="W3092">
        <v>25050</v>
      </c>
      <c r="X3092" t="s">
        <v>81</v>
      </c>
      <c r="Y3092">
        <v>225</v>
      </c>
      <c r="Z3092" t="s">
        <v>2917</v>
      </c>
      <c r="AA3092" t="s">
        <v>3162</v>
      </c>
      <c r="AB3092" t="s">
        <v>90</v>
      </c>
      <c r="AC3092" t="s">
        <v>84</v>
      </c>
      <c r="AD3092">
        <f>_xlfn.XLOOKUP(MIS[[#This Row],[TRADING SYMBOL]],[1]Sheet1!$D:$D,[1]Sheet1!$C:$C)</f>
        <v>160.9</v>
      </c>
      <c r="AE3092">
        <f>MIS[[#This Row],[OrderAverageTradedPrice]]*MIS[[#This Row],[OrderQuantity]]</f>
        <v>44418.749999999847</v>
      </c>
      <c r="AF3092">
        <f>MIS[[#This Row],[LTP]]*MIS[[#This Row],[OrderQuantity]]</f>
        <v>36202.5</v>
      </c>
      <c r="AG3092">
        <f>IF(MIS[[#This Row],[OrderSide]]="SELL",MIS[[#This Row],[VALUE]]-MIS[[#This Row],[LIVE_VALUE]],MIS[[#This Row],[LIVE_VALUE]]-MIS[[#This Row],[VALUE]])</f>
        <v>-8216.2499999998472</v>
      </c>
      <c r="AH3092" t="str" cm="1">
        <f t="array" ref="AH3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2" t="str">
        <f>MIS[[#This Row],[TRADING SYMBOL]]</f>
        <v>NIFTY2552225050CE</v>
      </c>
      <c r="AJ3092" t="str">
        <f>IF(RIGHT(MIS[[#This Row],[Main/Hedge]],4)="MAIN","MAIN","HEDGE")</f>
        <v>MAIN</v>
      </c>
      <c r="AK3092" t="str" cm="1">
        <f t="array" ref="AK3092">_xlfn._xlws.FILTER(Table4[Column1],ISNUMBER(SEARCH(Table4[Column1],MIS[[#This Row],[OrderUniqueIdentifier]])),"")</f>
        <v>VWAP</v>
      </c>
    </row>
    <row r="3093" spans="1:37" x14ac:dyDescent="0.25">
      <c r="A3093" t="s">
        <v>71</v>
      </c>
      <c r="B3093" t="s">
        <v>1070</v>
      </c>
      <c r="C3093" t="s">
        <v>4998</v>
      </c>
      <c r="D3093" t="s">
        <v>72</v>
      </c>
      <c r="E3093" t="s">
        <v>2904</v>
      </c>
      <c r="F3093" t="s">
        <v>73</v>
      </c>
      <c r="G3093" t="s">
        <v>74</v>
      </c>
      <c r="H3093" t="s">
        <v>93</v>
      </c>
      <c r="I3093" t="s">
        <v>76</v>
      </c>
      <c r="J3093" t="s">
        <v>3159</v>
      </c>
      <c r="K3093">
        <v>75</v>
      </c>
      <c r="L3093" t="s">
        <v>77</v>
      </c>
      <c r="M3093" t="s">
        <v>78</v>
      </c>
      <c r="N3093" t="s">
        <v>4999</v>
      </c>
      <c r="O3093" t="s">
        <v>2916</v>
      </c>
      <c r="P3093" t="s">
        <v>3161</v>
      </c>
      <c r="Q3093" t="s">
        <v>2907</v>
      </c>
      <c r="R3093" t="s">
        <v>79</v>
      </c>
      <c r="S3093" t="s">
        <v>24</v>
      </c>
      <c r="T3093" t="s">
        <v>2908</v>
      </c>
      <c r="U3093" t="s">
        <v>43</v>
      </c>
      <c r="V3093" t="s">
        <v>80</v>
      </c>
      <c r="W3093">
        <v>25050</v>
      </c>
      <c r="X3093" t="s">
        <v>81</v>
      </c>
      <c r="Y3093">
        <v>75</v>
      </c>
      <c r="Z3093" t="s">
        <v>2917</v>
      </c>
      <c r="AA3093" t="s">
        <v>3162</v>
      </c>
      <c r="AB3093" t="s">
        <v>90</v>
      </c>
      <c r="AC3093" t="s">
        <v>84</v>
      </c>
      <c r="AD3093">
        <f>_xlfn.XLOOKUP(MIS[[#This Row],[TRADING SYMBOL]],[1]Sheet1!$D:$D,[1]Sheet1!$C:$C)</f>
        <v>160.9</v>
      </c>
      <c r="AE3093">
        <f>MIS[[#This Row],[OrderAverageTradedPrice]]*MIS[[#This Row],[OrderQuantity]]</f>
        <v>14760</v>
      </c>
      <c r="AF3093">
        <f>MIS[[#This Row],[LTP]]*MIS[[#This Row],[OrderQuantity]]</f>
        <v>12067.5</v>
      </c>
      <c r="AG3093">
        <f>IF(MIS[[#This Row],[OrderSide]]="SELL",MIS[[#This Row],[VALUE]]-MIS[[#This Row],[LIVE_VALUE]],MIS[[#This Row],[LIVE_VALUE]]-MIS[[#This Row],[VALUE]])</f>
        <v>-2692.5</v>
      </c>
      <c r="AH3093" t="str" cm="1">
        <f t="array" ref="AH3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3" t="str">
        <f>MIS[[#This Row],[TRADING SYMBOL]]</f>
        <v>NIFTY2552225050CE</v>
      </c>
      <c r="AJ3093" t="str">
        <f>IF(RIGHT(MIS[[#This Row],[Main/Hedge]],4)="MAIN","MAIN","HEDGE")</f>
        <v>MAIN</v>
      </c>
      <c r="AK3093" t="str" cm="1">
        <f t="array" ref="AK3093">_xlfn._xlws.FILTER(Table4[Column1],ISNUMBER(SEARCH(Table4[Column1],MIS[[#This Row],[OrderUniqueIdentifier]])),"")</f>
        <v>VWAP</v>
      </c>
    </row>
    <row r="3094" spans="1:37" x14ac:dyDescent="0.25">
      <c r="A3094" t="s">
        <v>71</v>
      </c>
      <c r="B3094" t="s">
        <v>1077</v>
      </c>
      <c r="C3094" t="s">
        <v>5005</v>
      </c>
      <c r="D3094" t="s">
        <v>72</v>
      </c>
      <c r="E3094" t="s">
        <v>2904</v>
      </c>
      <c r="F3094" t="s">
        <v>73</v>
      </c>
      <c r="G3094" t="s">
        <v>74</v>
      </c>
      <c r="H3094" t="s">
        <v>93</v>
      </c>
      <c r="I3094" t="s">
        <v>76</v>
      </c>
      <c r="J3094" t="s">
        <v>3159</v>
      </c>
      <c r="K3094">
        <v>900</v>
      </c>
      <c r="L3094" t="s">
        <v>77</v>
      </c>
      <c r="M3094" t="s">
        <v>78</v>
      </c>
      <c r="N3094" t="s">
        <v>3546</v>
      </c>
      <c r="O3094" t="s">
        <v>2944</v>
      </c>
      <c r="P3094" t="s">
        <v>3161</v>
      </c>
      <c r="Q3094" t="s">
        <v>2907</v>
      </c>
      <c r="R3094" t="s">
        <v>79</v>
      </c>
      <c r="S3094" t="s">
        <v>24</v>
      </c>
      <c r="T3094" t="s">
        <v>2908</v>
      </c>
      <c r="U3094" t="s">
        <v>43</v>
      </c>
      <c r="V3094" t="s">
        <v>80</v>
      </c>
      <c r="W3094">
        <v>25050</v>
      </c>
      <c r="X3094" t="s">
        <v>81</v>
      </c>
      <c r="Y3094">
        <v>900</v>
      </c>
      <c r="Z3094" t="s">
        <v>2945</v>
      </c>
      <c r="AA3094" t="s">
        <v>3162</v>
      </c>
      <c r="AB3094" t="s">
        <v>90</v>
      </c>
      <c r="AC3094" t="s">
        <v>84</v>
      </c>
      <c r="AD3094">
        <f>_xlfn.XLOOKUP(MIS[[#This Row],[TRADING SYMBOL]],[1]Sheet1!$D:$D,[1]Sheet1!$C:$C)</f>
        <v>160.9</v>
      </c>
      <c r="AE3094">
        <f>MIS[[#This Row],[OrderAverageTradedPrice]]*MIS[[#This Row],[OrderQuantity]]</f>
        <v>178200</v>
      </c>
      <c r="AF3094">
        <f>MIS[[#This Row],[LTP]]*MIS[[#This Row],[OrderQuantity]]</f>
        <v>144810</v>
      </c>
      <c r="AG3094">
        <f>IF(MIS[[#This Row],[OrderSide]]="SELL",MIS[[#This Row],[VALUE]]-MIS[[#This Row],[LIVE_VALUE]],MIS[[#This Row],[LIVE_VALUE]]-MIS[[#This Row],[VALUE]])</f>
        <v>-33390</v>
      </c>
      <c r="AH3094" t="str" cm="1">
        <f t="array" ref="AH3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4" t="str">
        <f>MIS[[#This Row],[TRADING SYMBOL]]</f>
        <v>NIFTY2552225050CE</v>
      </c>
      <c r="AJ3094" t="str">
        <f>IF(RIGHT(MIS[[#This Row],[Main/Hedge]],4)="MAIN","MAIN","HEDGE")</f>
        <v>MAIN</v>
      </c>
      <c r="AK3094" t="str" cm="1">
        <f t="array" ref="AK3094">_xlfn._xlws.FILTER(Table4[Column1],ISNUMBER(SEARCH(Table4[Column1],MIS[[#This Row],[OrderUniqueIdentifier]])),"")</f>
        <v>VWAP</v>
      </c>
    </row>
    <row r="3095" spans="1:37" x14ac:dyDescent="0.25">
      <c r="A3095" t="s">
        <v>71</v>
      </c>
      <c r="B3095" t="s">
        <v>1086</v>
      </c>
      <c r="C3095" t="s">
        <v>5039</v>
      </c>
      <c r="D3095" t="s">
        <v>72</v>
      </c>
      <c r="E3095" t="s">
        <v>2904</v>
      </c>
      <c r="F3095" t="s">
        <v>73</v>
      </c>
      <c r="G3095" t="s">
        <v>74</v>
      </c>
      <c r="H3095" t="s">
        <v>93</v>
      </c>
      <c r="I3095" t="s">
        <v>76</v>
      </c>
      <c r="J3095" t="s">
        <v>3159</v>
      </c>
      <c r="K3095">
        <v>225</v>
      </c>
      <c r="L3095" t="s">
        <v>77</v>
      </c>
      <c r="M3095" t="s">
        <v>78</v>
      </c>
      <c r="N3095" t="s">
        <v>3546</v>
      </c>
      <c r="O3095" t="s">
        <v>2944</v>
      </c>
      <c r="P3095" t="s">
        <v>3161</v>
      </c>
      <c r="Q3095" t="s">
        <v>2907</v>
      </c>
      <c r="R3095" t="s">
        <v>79</v>
      </c>
      <c r="S3095" t="s">
        <v>24</v>
      </c>
      <c r="T3095" t="s">
        <v>2908</v>
      </c>
      <c r="U3095" t="s">
        <v>43</v>
      </c>
      <c r="V3095" t="s">
        <v>80</v>
      </c>
      <c r="W3095">
        <v>25050</v>
      </c>
      <c r="X3095" t="s">
        <v>81</v>
      </c>
      <c r="Y3095">
        <v>225</v>
      </c>
      <c r="Z3095" t="s">
        <v>2945</v>
      </c>
      <c r="AA3095" t="s">
        <v>3162</v>
      </c>
      <c r="AB3095" t="s">
        <v>90</v>
      </c>
      <c r="AC3095" t="s">
        <v>84</v>
      </c>
      <c r="AD3095">
        <f>_xlfn.XLOOKUP(MIS[[#This Row],[TRADING SYMBOL]],[1]Sheet1!$D:$D,[1]Sheet1!$C:$C)</f>
        <v>160.9</v>
      </c>
      <c r="AE3095">
        <f>MIS[[#This Row],[OrderAverageTradedPrice]]*MIS[[#This Row],[OrderQuantity]]</f>
        <v>44550</v>
      </c>
      <c r="AF3095">
        <f>MIS[[#This Row],[LTP]]*MIS[[#This Row],[OrderQuantity]]</f>
        <v>36202.5</v>
      </c>
      <c r="AG3095">
        <f>IF(MIS[[#This Row],[OrderSide]]="SELL",MIS[[#This Row],[VALUE]]-MIS[[#This Row],[LIVE_VALUE]],MIS[[#This Row],[LIVE_VALUE]]-MIS[[#This Row],[VALUE]])</f>
        <v>-8347.5</v>
      </c>
      <c r="AH3095" t="str" cm="1">
        <f t="array" ref="AH3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5" t="str">
        <f>MIS[[#This Row],[TRADING SYMBOL]]</f>
        <v>NIFTY2552225050CE</v>
      </c>
      <c r="AJ3095" t="str">
        <f>IF(RIGHT(MIS[[#This Row],[Main/Hedge]],4)="MAIN","MAIN","HEDGE")</f>
        <v>MAIN</v>
      </c>
      <c r="AK3095" t="str" cm="1">
        <f t="array" ref="AK3095">_xlfn._xlws.FILTER(Table4[Column1],ISNUMBER(SEARCH(Table4[Column1],MIS[[#This Row],[OrderUniqueIdentifier]])),"")</f>
        <v>VWAP</v>
      </c>
    </row>
    <row r="3096" spans="1:37" x14ac:dyDescent="0.25">
      <c r="A3096" t="s">
        <v>71</v>
      </c>
      <c r="B3096" t="s">
        <v>1093</v>
      </c>
      <c r="C3096" t="s">
        <v>5067</v>
      </c>
      <c r="D3096" t="s">
        <v>72</v>
      </c>
      <c r="E3096" t="s">
        <v>2904</v>
      </c>
      <c r="F3096" t="s">
        <v>73</v>
      </c>
      <c r="G3096" t="s">
        <v>74</v>
      </c>
      <c r="H3096" t="s">
        <v>93</v>
      </c>
      <c r="I3096" t="s">
        <v>76</v>
      </c>
      <c r="J3096" t="s">
        <v>3159</v>
      </c>
      <c r="K3096">
        <v>525</v>
      </c>
      <c r="L3096" t="s">
        <v>77</v>
      </c>
      <c r="M3096" t="s">
        <v>78</v>
      </c>
      <c r="N3096" t="s">
        <v>3546</v>
      </c>
      <c r="O3096" t="s">
        <v>2916</v>
      </c>
      <c r="P3096" t="s">
        <v>3161</v>
      </c>
      <c r="Q3096" t="s">
        <v>2907</v>
      </c>
      <c r="R3096" t="s">
        <v>79</v>
      </c>
      <c r="S3096" t="s">
        <v>24</v>
      </c>
      <c r="T3096" t="s">
        <v>2908</v>
      </c>
      <c r="U3096" t="s">
        <v>43</v>
      </c>
      <c r="V3096" t="s">
        <v>80</v>
      </c>
      <c r="W3096">
        <v>25050</v>
      </c>
      <c r="X3096" t="s">
        <v>81</v>
      </c>
      <c r="Y3096">
        <v>525</v>
      </c>
      <c r="Z3096" t="s">
        <v>2917</v>
      </c>
      <c r="AA3096" t="s">
        <v>3162</v>
      </c>
      <c r="AB3096" t="s">
        <v>90</v>
      </c>
      <c r="AC3096" t="s">
        <v>84</v>
      </c>
      <c r="AD3096">
        <f>_xlfn.XLOOKUP(MIS[[#This Row],[TRADING SYMBOL]],[1]Sheet1!$D:$D,[1]Sheet1!$C:$C)</f>
        <v>160.9</v>
      </c>
      <c r="AE3096">
        <f>MIS[[#This Row],[OrderAverageTradedPrice]]*MIS[[#This Row],[OrderQuantity]]</f>
        <v>103950</v>
      </c>
      <c r="AF3096">
        <f>MIS[[#This Row],[LTP]]*MIS[[#This Row],[OrderQuantity]]</f>
        <v>84472.5</v>
      </c>
      <c r="AG3096">
        <f>IF(MIS[[#This Row],[OrderSide]]="SELL",MIS[[#This Row],[VALUE]]-MIS[[#This Row],[LIVE_VALUE]],MIS[[#This Row],[LIVE_VALUE]]-MIS[[#This Row],[VALUE]])</f>
        <v>-19477.5</v>
      </c>
      <c r="AH3096" t="str" cm="1">
        <f t="array" ref="AH3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6" t="str">
        <f>MIS[[#This Row],[TRADING SYMBOL]]</f>
        <v>NIFTY2552225050CE</v>
      </c>
      <c r="AJ3096" t="str">
        <f>IF(RIGHT(MIS[[#This Row],[Main/Hedge]],4)="MAIN","MAIN","HEDGE")</f>
        <v>MAIN</v>
      </c>
      <c r="AK3096" t="str" cm="1">
        <f t="array" ref="AK3096">_xlfn._xlws.FILTER(Table4[Column1],ISNUMBER(SEARCH(Table4[Column1],MIS[[#This Row],[OrderUniqueIdentifier]])),"")</f>
        <v>VWAP</v>
      </c>
    </row>
    <row r="3097" spans="1:37" x14ac:dyDescent="0.25">
      <c r="A3097" t="s">
        <v>71</v>
      </c>
      <c r="B3097" t="s">
        <v>1100</v>
      </c>
      <c r="C3097" t="s">
        <v>5096</v>
      </c>
      <c r="D3097" t="s">
        <v>72</v>
      </c>
      <c r="E3097" t="s">
        <v>2904</v>
      </c>
      <c r="F3097" t="s">
        <v>73</v>
      </c>
      <c r="G3097" t="s">
        <v>74</v>
      </c>
      <c r="H3097" t="s">
        <v>93</v>
      </c>
      <c r="I3097" t="s">
        <v>76</v>
      </c>
      <c r="J3097" t="s">
        <v>3159</v>
      </c>
      <c r="K3097">
        <v>75</v>
      </c>
      <c r="L3097" t="s">
        <v>77</v>
      </c>
      <c r="M3097" t="s">
        <v>78</v>
      </c>
      <c r="N3097" t="s">
        <v>3390</v>
      </c>
      <c r="O3097" t="s">
        <v>2906</v>
      </c>
      <c r="P3097" t="s">
        <v>3161</v>
      </c>
      <c r="Q3097" t="s">
        <v>2907</v>
      </c>
      <c r="R3097" t="s">
        <v>79</v>
      </c>
      <c r="S3097" t="s">
        <v>24</v>
      </c>
      <c r="T3097" t="s">
        <v>2908</v>
      </c>
      <c r="U3097" t="s">
        <v>43</v>
      </c>
      <c r="V3097" t="s">
        <v>80</v>
      </c>
      <c r="W3097">
        <v>25050</v>
      </c>
      <c r="X3097" t="s">
        <v>81</v>
      </c>
      <c r="Y3097">
        <v>75</v>
      </c>
      <c r="Z3097" t="s">
        <v>2909</v>
      </c>
      <c r="AA3097" t="s">
        <v>3162</v>
      </c>
      <c r="AB3097" t="s">
        <v>90</v>
      </c>
      <c r="AC3097" t="s">
        <v>84</v>
      </c>
      <c r="AD3097">
        <f>_xlfn.XLOOKUP(MIS[[#This Row],[TRADING SYMBOL]],[1]Sheet1!$D:$D,[1]Sheet1!$C:$C)</f>
        <v>160.9</v>
      </c>
      <c r="AE3097">
        <f>MIS[[#This Row],[OrderAverageTradedPrice]]*MIS[[#This Row],[OrderQuantity]]</f>
        <v>15000</v>
      </c>
      <c r="AF3097">
        <f>MIS[[#This Row],[LTP]]*MIS[[#This Row],[OrderQuantity]]</f>
        <v>12067.5</v>
      </c>
      <c r="AG3097">
        <f>IF(MIS[[#This Row],[OrderSide]]="SELL",MIS[[#This Row],[VALUE]]-MIS[[#This Row],[LIVE_VALUE]],MIS[[#This Row],[LIVE_VALUE]]-MIS[[#This Row],[VALUE]])</f>
        <v>-2932.5</v>
      </c>
      <c r="AH3097" t="str" cm="1">
        <f t="array" ref="AH3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7" t="str">
        <f>MIS[[#This Row],[TRADING SYMBOL]]</f>
        <v>NIFTY2552225050CE</v>
      </c>
      <c r="AJ3097" t="str">
        <f>IF(RIGHT(MIS[[#This Row],[Main/Hedge]],4)="MAIN","MAIN","HEDGE")</f>
        <v>MAIN</v>
      </c>
      <c r="AK3097" t="str" cm="1">
        <f t="array" ref="AK3097">_xlfn._xlws.FILTER(Table4[Column1],ISNUMBER(SEARCH(Table4[Column1],MIS[[#This Row],[OrderUniqueIdentifier]])),"")</f>
        <v>VWAP</v>
      </c>
    </row>
    <row r="3098" spans="1:37" x14ac:dyDescent="0.25">
      <c r="A3098" t="s">
        <v>71</v>
      </c>
      <c r="B3098" t="s">
        <v>1108</v>
      </c>
      <c r="C3098" t="s">
        <v>5103</v>
      </c>
      <c r="D3098" t="s">
        <v>72</v>
      </c>
      <c r="E3098" t="s">
        <v>2904</v>
      </c>
      <c r="F3098" t="s">
        <v>73</v>
      </c>
      <c r="G3098" t="s">
        <v>74</v>
      </c>
      <c r="H3098" t="s">
        <v>93</v>
      </c>
      <c r="I3098" t="s">
        <v>76</v>
      </c>
      <c r="J3098" t="s">
        <v>3159</v>
      </c>
      <c r="K3098">
        <v>225</v>
      </c>
      <c r="L3098" t="s">
        <v>77</v>
      </c>
      <c r="M3098" t="s">
        <v>78</v>
      </c>
      <c r="N3098" t="s">
        <v>3479</v>
      </c>
      <c r="O3098" t="s">
        <v>2906</v>
      </c>
      <c r="P3098" t="s">
        <v>3161</v>
      </c>
      <c r="Q3098" t="s">
        <v>2907</v>
      </c>
      <c r="R3098" t="s">
        <v>79</v>
      </c>
      <c r="S3098" t="s">
        <v>24</v>
      </c>
      <c r="T3098" t="s">
        <v>2908</v>
      </c>
      <c r="U3098" t="s">
        <v>43</v>
      </c>
      <c r="V3098" t="s">
        <v>80</v>
      </c>
      <c r="W3098">
        <v>25050</v>
      </c>
      <c r="X3098" t="s">
        <v>81</v>
      </c>
      <c r="Y3098">
        <v>225</v>
      </c>
      <c r="Z3098" t="s">
        <v>2909</v>
      </c>
      <c r="AA3098" t="s">
        <v>3162</v>
      </c>
      <c r="AB3098" t="s">
        <v>90</v>
      </c>
      <c r="AC3098" t="s">
        <v>84</v>
      </c>
      <c r="AD3098">
        <f>_xlfn.XLOOKUP(MIS[[#This Row],[TRADING SYMBOL]],[1]Sheet1!$D:$D,[1]Sheet1!$C:$C)</f>
        <v>160.9</v>
      </c>
      <c r="AE3098">
        <f>MIS[[#This Row],[OrderAverageTradedPrice]]*MIS[[#This Row],[OrderQuantity]]</f>
        <v>44988.75</v>
      </c>
      <c r="AF3098">
        <f>MIS[[#This Row],[LTP]]*MIS[[#This Row],[OrderQuantity]]</f>
        <v>36202.5</v>
      </c>
      <c r="AG3098">
        <f>IF(MIS[[#This Row],[OrderSide]]="SELL",MIS[[#This Row],[VALUE]]-MIS[[#This Row],[LIVE_VALUE]],MIS[[#This Row],[LIVE_VALUE]]-MIS[[#This Row],[VALUE]])</f>
        <v>-8786.25</v>
      </c>
      <c r="AH3098" t="str" cm="1">
        <f t="array" ref="AH3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8" t="str">
        <f>MIS[[#This Row],[TRADING SYMBOL]]</f>
        <v>NIFTY2552225050CE</v>
      </c>
      <c r="AJ3098" t="str">
        <f>IF(RIGHT(MIS[[#This Row],[Main/Hedge]],4)="MAIN","MAIN","HEDGE")</f>
        <v>MAIN</v>
      </c>
      <c r="AK3098" t="str" cm="1">
        <f t="array" ref="AK3098">_xlfn._xlws.FILTER(Table4[Column1],ISNUMBER(SEARCH(Table4[Column1],MIS[[#This Row],[OrderUniqueIdentifier]])),"")</f>
        <v>VWAP</v>
      </c>
    </row>
    <row r="3099" spans="1:37" x14ac:dyDescent="0.25">
      <c r="A3099" t="s">
        <v>71</v>
      </c>
      <c r="B3099" t="s">
        <v>1117</v>
      </c>
      <c r="C3099" t="s">
        <v>5131</v>
      </c>
      <c r="D3099" t="s">
        <v>72</v>
      </c>
      <c r="E3099" t="s">
        <v>2904</v>
      </c>
      <c r="F3099" t="s">
        <v>73</v>
      </c>
      <c r="G3099" t="s">
        <v>74</v>
      </c>
      <c r="H3099" t="s">
        <v>93</v>
      </c>
      <c r="I3099" t="s">
        <v>76</v>
      </c>
      <c r="J3099" t="s">
        <v>3159</v>
      </c>
      <c r="K3099">
        <v>75</v>
      </c>
      <c r="L3099" t="s">
        <v>77</v>
      </c>
      <c r="M3099" t="s">
        <v>78</v>
      </c>
      <c r="N3099" t="s">
        <v>3390</v>
      </c>
      <c r="O3099" t="s">
        <v>2912</v>
      </c>
      <c r="P3099" t="s">
        <v>3161</v>
      </c>
      <c r="Q3099" t="s">
        <v>2907</v>
      </c>
      <c r="R3099" t="s">
        <v>79</v>
      </c>
      <c r="S3099" t="s">
        <v>24</v>
      </c>
      <c r="T3099" t="s">
        <v>2908</v>
      </c>
      <c r="U3099" t="s">
        <v>43</v>
      </c>
      <c r="V3099" t="s">
        <v>80</v>
      </c>
      <c r="W3099">
        <v>25050</v>
      </c>
      <c r="X3099" t="s">
        <v>81</v>
      </c>
      <c r="Y3099">
        <v>75</v>
      </c>
      <c r="Z3099" t="s">
        <v>2913</v>
      </c>
      <c r="AA3099" t="s">
        <v>3162</v>
      </c>
      <c r="AB3099" t="s">
        <v>90</v>
      </c>
      <c r="AC3099" t="s">
        <v>84</v>
      </c>
      <c r="AD3099">
        <f>_xlfn.XLOOKUP(MIS[[#This Row],[TRADING SYMBOL]],[1]Sheet1!$D:$D,[1]Sheet1!$C:$C)</f>
        <v>160.9</v>
      </c>
      <c r="AE3099">
        <f>MIS[[#This Row],[OrderAverageTradedPrice]]*MIS[[#This Row],[OrderQuantity]]</f>
        <v>15000</v>
      </c>
      <c r="AF3099">
        <f>MIS[[#This Row],[LTP]]*MIS[[#This Row],[OrderQuantity]]</f>
        <v>12067.5</v>
      </c>
      <c r="AG3099">
        <f>IF(MIS[[#This Row],[OrderSide]]="SELL",MIS[[#This Row],[VALUE]]-MIS[[#This Row],[LIVE_VALUE]],MIS[[#This Row],[LIVE_VALUE]]-MIS[[#This Row],[VALUE]])</f>
        <v>-2932.5</v>
      </c>
      <c r="AH3099" t="str" cm="1">
        <f t="array" ref="AH3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9" t="str">
        <f>MIS[[#This Row],[TRADING SYMBOL]]</f>
        <v>NIFTY2552225050CE</v>
      </c>
      <c r="AJ3099" t="str">
        <f>IF(RIGHT(MIS[[#This Row],[Main/Hedge]],4)="MAIN","MAIN","HEDGE")</f>
        <v>MAIN</v>
      </c>
      <c r="AK3099" t="str" cm="1">
        <f t="array" ref="AK3099">_xlfn._xlws.FILTER(Table4[Column1],ISNUMBER(SEARCH(Table4[Column1],MIS[[#This Row],[OrderUniqueIdentifier]])),"")</f>
        <v>VWAP</v>
      </c>
    </row>
    <row r="3100" spans="1:37" x14ac:dyDescent="0.25">
      <c r="A3100" t="s">
        <v>71</v>
      </c>
      <c r="B3100" t="s">
        <v>1124</v>
      </c>
      <c r="C3100" t="s">
        <v>5159</v>
      </c>
      <c r="D3100" t="s">
        <v>72</v>
      </c>
      <c r="E3100" t="s">
        <v>2904</v>
      </c>
      <c r="F3100" t="s">
        <v>73</v>
      </c>
      <c r="G3100" t="s">
        <v>74</v>
      </c>
      <c r="H3100" t="s">
        <v>93</v>
      </c>
      <c r="I3100" t="s">
        <v>76</v>
      </c>
      <c r="J3100" t="s">
        <v>3159</v>
      </c>
      <c r="K3100">
        <v>75</v>
      </c>
      <c r="L3100" t="s">
        <v>77</v>
      </c>
      <c r="M3100" t="s">
        <v>78</v>
      </c>
      <c r="N3100" t="s">
        <v>3390</v>
      </c>
      <c r="O3100" t="s">
        <v>2975</v>
      </c>
      <c r="P3100" t="s">
        <v>3161</v>
      </c>
      <c r="Q3100" t="s">
        <v>2907</v>
      </c>
      <c r="R3100" t="s">
        <v>79</v>
      </c>
      <c r="S3100" t="s">
        <v>24</v>
      </c>
      <c r="T3100" t="s">
        <v>2908</v>
      </c>
      <c r="U3100" t="s">
        <v>43</v>
      </c>
      <c r="V3100" t="s">
        <v>80</v>
      </c>
      <c r="W3100">
        <v>25050</v>
      </c>
      <c r="X3100" t="s">
        <v>81</v>
      </c>
      <c r="Y3100">
        <v>75</v>
      </c>
      <c r="Z3100" t="s">
        <v>2976</v>
      </c>
      <c r="AA3100" t="s">
        <v>3162</v>
      </c>
      <c r="AB3100" t="s">
        <v>90</v>
      </c>
      <c r="AC3100" t="s">
        <v>84</v>
      </c>
      <c r="AD3100">
        <f>_xlfn.XLOOKUP(MIS[[#This Row],[TRADING SYMBOL]],[1]Sheet1!$D:$D,[1]Sheet1!$C:$C)</f>
        <v>160.9</v>
      </c>
      <c r="AE3100">
        <f>MIS[[#This Row],[OrderAverageTradedPrice]]*MIS[[#This Row],[OrderQuantity]]</f>
        <v>15000</v>
      </c>
      <c r="AF3100">
        <f>MIS[[#This Row],[LTP]]*MIS[[#This Row],[OrderQuantity]]</f>
        <v>12067.5</v>
      </c>
      <c r="AG3100">
        <f>IF(MIS[[#This Row],[OrderSide]]="SELL",MIS[[#This Row],[VALUE]]-MIS[[#This Row],[LIVE_VALUE]],MIS[[#This Row],[LIVE_VALUE]]-MIS[[#This Row],[VALUE]])</f>
        <v>-2932.5</v>
      </c>
      <c r="AH3100" t="str" cm="1">
        <f t="array" ref="AH3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0" t="str">
        <f>MIS[[#This Row],[TRADING SYMBOL]]</f>
        <v>NIFTY2552225050CE</v>
      </c>
      <c r="AJ3100" t="str">
        <f>IF(RIGHT(MIS[[#This Row],[Main/Hedge]],4)="MAIN","MAIN","HEDGE")</f>
        <v>MAIN</v>
      </c>
      <c r="AK3100" t="str" cm="1">
        <f t="array" ref="AK3100">_xlfn._xlws.FILTER(Table4[Column1],ISNUMBER(SEARCH(Table4[Column1],MIS[[#This Row],[OrderUniqueIdentifier]])),"")</f>
        <v>VWAP</v>
      </c>
    </row>
    <row r="3101" spans="1:37" x14ac:dyDescent="0.25">
      <c r="A3101" t="s">
        <v>71</v>
      </c>
      <c r="B3101" t="s">
        <v>1127</v>
      </c>
      <c r="C3101" t="s">
        <v>5161</v>
      </c>
      <c r="D3101" t="s">
        <v>72</v>
      </c>
      <c r="E3101" t="s">
        <v>2904</v>
      </c>
      <c r="F3101" t="s">
        <v>73</v>
      </c>
      <c r="G3101" t="s">
        <v>74</v>
      </c>
      <c r="H3101" t="s">
        <v>93</v>
      </c>
      <c r="I3101" t="s">
        <v>76</v>
      </c>
      <c r="J3101" t="s">
        <v>3159</v>
      </c>
      <c r="K3101">
        <v>75</v>
      </c>
      <c r="L3101" t="s">
        <v>77</v>
      </c>
      <c r="M3101" t="s">
        <v>78</v>
      </c>
      <c r="N3101" t="s">
        <v>5162</v>
      </c>
      <c r="O3101" t="s">
        <v>2916</v>
      </c>
      <c r="P3101" t="s">
        <v>3161</v>
      </c>
      <c r="Q3101" t="s">
        <v>2907</v>
      </c>
      <c r="R3101" t="s">
        <v>79</v>
      </c>
      <c r="S3101" t="s">
        <v>24</v>
      </c>
      <c r="T3101" t="s">
        <v>2908</v>
      </c>
      <c r="U3101" t="s">
        <v>43</v>
      </c>
      <c r="V3101" t="s">
        <v>80</v>
      </c>
      <c r="W3101">
        <v>25050</v>
      </c>
      <c r="X3101" t="s">
        <v>81</v>
      </c>
      <c r="Y3101">
        <v>75</v>
      </c>
      <c r="Z3101" t="s">
        <v>2917</v>
      </c>
      <c r="AA3101" t="s">
        <v>3162</v>
      </c>
      <c r="AB3101" t="s">
        <v>90</v>
      </c>
      <c r="AC3101" t="s">
        <v>84</v>
      </c>
      <c r="AD3101">
        <f>_xlfn.XLOOKUP(MIS[[#This Row],[TRADING SYMBOL]],[1]Sheet1!$D:$D,[1]Sheet1!$C:$C)</f>
        <v>160.9</v>
      </c>
      <c r="AE3101">
        <f>MIS[[#This Row],[OrderAverageTradedPrice]]*MIS[[#This Row],[OrderQuantity]]</f>
        <v>14797.5</v>
      </c>
      <c r="AF3101">
        <f>MIS[[#This Row],[LTP]]*MIS[[#This Row],[OrderQuantity]]</f>
        <v>12067.5</v>
      </c>
      <c r="AG3101">
        <f>IF(MIS[[#This Row],[OrderSide]]="SELL",MIS[[#This Row],[VALUE]]-MIS[[#This Row],[LIVE_VALUE]],MIS[[#This Row],[LIVE_VALUE]]-MIS[[#This Row],[VALUE]])</f>
        <v>-2730</v>
      </c>
      <c r="AH3101" t="str" cm="1">
        <f t="array" ref="AH3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1" t="str">
        <f>MIS[[#This Row],[TRADING SYMBOL]]</f>
        <v>NIFTY2552225050CE</v>
      </c>
      <c r="AJ3101" t="str">
        <f>IF(RIGHT(MIS[[#This Row],[Main/Hedge]],4)="MAIN","MAIN","HEDGE")</f>
        <v>MAIN</v>
      </c>
      <c r="AK3101" t="str" cm="1">
        <f t="array" ref="AK3101">_xlfn._xlws.FILTER(Table4[Column1],ISNUMBER(SEARCH(Table4[Column1],MIS[[#This Row],[OrderUniqueIdentifier]])),"")</f>
        <v>VWAP</v>
      </c>
    </row>
    <row r="3102" spans="1:37" x14ac:dyDescent="0.25">
      <c r="A3102" t="s">
        <v>71</v>
      </c>
      <c r="B3102" t="s">
        <v>1135</v>
      </c>
      <c r="C3102" t="s">
        <v>5164</v>
      </c>
      <c r="D3102" t="s">
        <v>72</v>
      </c>
      <c r="E3102" t="s">
        <v>2904</v>
      </c>
      <c r="F3102" t="s">
        <v>73</v>
      </c>
      <c r="G3102" t="s">
        <v>74</v>
      </c>
      <c r="H3102" t="s">
        <v>93</v>
      </c>
      <c r="I3102" t="s">
        <v>76</v>
      </c>
      <c r="J3102" t="s">
        <v>3159</v>
      </c>
      <c r="K3102">
        <v>825</v>
      </c>
      <c r="L3102" t="s">
        <v>77</v>
      </c>
      <c r="M3102" t="s">
        <v>78</v>
      </c>
      <c r="N3102" t="s">
        <v>3668</v>
      </c>
      <c r="O3102" t="s">
        <v>2944</v>
      </c>
      <c r="P3102" t="s">
        <v>3161</v>
      </c>
      <c r="Q3102" t="s">
        <v>2907</v>
      </c>
      <c r="R3102" t="s">
        <v>79</v>
      </c>
      <c r="S3102" t="s">
        <v>24</v>
      </c>
      <c r="T3102" t="s">
        <v>2908</v>
      </c>
      <c r="U3102" t="s">
        <v>43</v>
      </c>
      <c r="V3102" t="s">
        <v>80</v>
      </c>
      <c r="W3102">
        <v>25050</v>
      </c>
      <c r="X3102" t="s">
        <v>81</v>
      </c>
      <c r="Y3102">
        <v>825</v>
      </c>
      <c r="Z3102" t="s">
        <v>2945</v>
      </c>
      <c r="AA3102" t="s">
        <v>3162</v>
      </c>
      <c r="AB3102" t="s">
        <v>90</v>
      </c>
      <c r="AC3102" t="s">
        <v>84</v>
      </c>
      <c r="AD3102">
        <f>_xlfn.XLOOKUP(MIS[[#This Row],[TRADING SYMBOL]],[1]Sheet1!$D:$D,[1]Sheet1!$C:$C)</f>
        <v>160.9</v>
      </c>
      <c r="AE3102">
        <f>MIS[[#This Row],[OrderAverageTradedPrice]]*MIS[[#This Row],[OrderQuantity]]</f>
        <v>164175</v>
      </c>
      <c r="AF3102">
        <f>MIS[[#This Row],[LTP]]*MIS[[#This Row],[OrderQuantity]]</f>
        <v>132742.5</v>
      </c>
      <c r="AG3102">
        <f>IF(MIS[[#This Row],[OrderSide]]="SELL",MIS[[#This Row],[VALUE]]-MIS[[#This Row],[LIVE_VALUE]],MIS[[#This Row],[LIVE_VALUE]]-MIS[[#This Row],[VALUE]])</f>
        <v>-31432.5</v>
      </c>
      <c r="AH3102" t="str" cm="1">
        <f t="array" ref="AH3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2" t="str">
        <f>MIS[[#This Row],[TRADING SYMBOL]]</f>
        <v>NIFTY2552225050CE</v>
      </c>
      <c r="AJ3102" t="str">
        <f>IF(RIGHT(MIS[[#This Row],[Main/Hedge]],4)="MAIN","MAIN","HEDGE")</f>
        <v>MAIN</v>
      </c>
      <c r="AK3102" t="str" cm="1">
        <f t="array" ref="AK3102">_xlfn._xlws.FILTER(Table4[Column1],ISNUMBER(SEARCH(Table4[Column1],MIS[[#This Row],[OrderUniqueIdentifier]])),"")</f>
        <v>VWAP</v>
      </c>
    </row>
    <row r="3103" spans="1:37" x14ac:dyDescent="0.25">
      <c r="A3103" t="s">
        <v>71</v>
      </c>
      <c r="B3103" t="s">
        <v>1143</v>
      </c>
      <c r="C3103" t="s">
        <v>5215</v>
      </c>
      <c r="D3103" t="s">
        <v>72</v>
      </c>
      <c r="E3103" t="s">
        <v>2904</v>
      </c>
      <c r="F3103" t="s">
        <v>73</v>
      </c>
      <c r="G3103" t="s">
        <v>74</v>
      </c>
      <c r="H3103" t="s">
        <v>93</v>
      </c>
      <c r="I3103" t="s">
        <v>76</v>
      </c>
      <c r="J3103" t="s">
        <v>3159</v>
      </c>
      <c r="K3103">
        <v>150</v>
      </c>
      <c r="L3103" t="s">
        <v>77</v>
      </c>
      <c r="M3103" t="s">
        <v>78</v>
      </c>
      <c r="N3103" t="s">
        <v>5216</v>
      </c>
      <c r="O3103" t="s">
        <v>2975</v>
      </c>
      <c r="P3103" t="s">
        <v>3161</v>
      </c>
      <c r="Q3103" t="s">
        <v>2907</v>
      </c>
      <c r="R3103" t="s">
        <v>79</v>
      </c>
      <c r="S3103" t="s">
        <v>24</v>
      </c>
      <c r="T3103" t="s">
        <v>2908</v>
      </c>
      <c r="U3103" t="s">
        <v>43</v>
      </c>
      <c r="V3103" t="s">
        <v>80</v>
      </c>
      <c r="W3103">
        <v>25050</v>
      </c>
      <c r="X3103" t="s">
        <v>81</v>
      </c>
      <c r="Y3103">
        <v>150</v>
      </c>
      <c r="Z3103" t="s">
        <v>2976</v>
      </c>
      <c r="AA3103" t="s">
        <v>3162</v>
      </c>
      <c r="AB3103" t="s">
        <v>90</v>
      </c>
      <c r="AC3103" t="s">
        <v>84</v>
      </c>
      <c r="AD3103">
        <f>_xlfn.XLOOKUP(MIS[[#This Row],[TRADING SYMBOL]],[1]Sheet1!$D:$D,[1]Sheet1!$C:$C)</f>
        <v>160.9</v>
      </c>
      <c r="AE3103">
        <f>MIS[[#This Row],[OrderAverageTradedPrice]]*MIS[[#This Row],[OrderQuantity]]</f>
        <v>29835</v>
      </c>
      <c r="AF3103">
        <f>MIS[[#This Row],[LTP]]*MIS[[#This Row],[OrderQuantity]]</f>
        <v>24135</v>
      </c>
      <c r="AG3103">
        <f>IF(MIS[[#This Row],[OrderSide]]="SELL",MIS[[#This Row],[VALUE]]-MIS[[#This Row],[LIVE_VALUE]],MIS[[#This Row],[LIVE_VALUE]]-MIS[[#This Row],[VALUE]])</f>
        <v>-5700</v>
      </c>
      <c r="AH3103" t="str" cm="1">
        <f t="array" ref="AH3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3" t="str">
        <f>MIS[[#This Row],[TRADING SYMBOL]]</f>
        <v>NIFTY2552225050CE</v>
      </c>
      <c r="AJ3103" t="str">
        <f>IF(RIGHT(MIS[[#This Row],[Main/Hedge]],4)="MAIN","MAIN","HEDGE")</f>
        <v>MAIN</v>
      </c>
      <c r="AK3103" t="str" cm="1">
        <f t="array" ref="AK3103">_xlfn._xlws.FILTER(Table4[Column1],ISNUMBER(SEARCH(Table4[Column1],MIS[[#This Row],[OrderUniqueIdentifier]])),"")</f>
        <v>VWAP</v>
      </c>
    </row>
    <row r="3104" spans="1:37" x14ac:dyDescent="0.25">
      <c r="A3104" t="s">
        <v>71</v>
      </c>
      <c r="B3104" t="s">
        <v>1153</v>
      </c>
      <c r="C3104" t="s">
        <v>5228</v>
      </c>
      <c r="D3104" t="s">
        <v>72</v>
      </c>
      <c r="E3104" t="s">
        <v>2904</v>
      </c>
      <c r="F3104" t="s">
        <v>73</v>
      </c>
      <c r="G3104" t="s">
        <v>74</v>
      </c>
      <c r="H3104" t="s">
        <v>93</v>
      </c>
      <c r="I3104" t="s">
        <v>76</v>
      </c>
      <c r="J3104" t="s">
        <v>3159</v>
      </c>
      <c r="K3104">
        <v>225</v>
      </c>
      <c r="L3104" t="s">
        <v>77</v>
      </c>
      <c r="M3104" t="s">
        <v>78</v>
      </c>
      <c r="N3104" t="s">
        <v>5229</v>
      </c>
      <c r="O3104" t="s">
        <v>2916</v>
      </c>
      <c r="P3104" t="s">
        <v>3161</v>
      </c>
      <c r="Q3104" t="s">
        <v>2907</v>
      </c>
      <c r="R3104" t="s">
        <v>79</v>
      </c>
      <c r="S3104" t="s">
        <v>24</v>
      </c>
      <c r="T3104" t="s">
        <v>2908</v>
      </c>
      <c r="U3104" t="s">
        <v>43</v>
      </c>
      <c r="V3104" t="s">
        <v>80</v>
      </c>
      <c r="W3104">
        <v>25050</v>
      </c>
      <c r="X3104" t="s">
        <v>81</v>
      </c>
      <c r="Y3104">
        <v>225</v>
      </c>
      <c r="Z3104" t="s">
        <v>2917</v>
      </c>
      <c r="AA3104" t="s">
        <v>3162</v>
      </c>
      <c r="AB3104" t="s">
        <v>90</v>
      </c>
      <c r="AC3104" t="s">
        <v>84</v>
      </c>
      <c r="AD3104">
        <f>_xlfn.XLOOKUP(MIS[[#This Row],[TRADING SYMBOL]],[1]Sheet1!$D:$D,[1]Sheet1!$C:$C)</f>
        <v>160.9</v>
      </c>
      <c r="AE3104">
        <f>MIS[[#This Row],[OrderAverageTradedPrice]]*MIS[[#This Row],[OrderQuantity]]</f>
        <v>44362.499999999847</v>
      </c>
      <c r="AF3104">
        <f>MIS[[#This Row],[LTP]]*MIS[[#This Row],[OrderQuantity]]</f>
        <v>36202.5</v>
      </c>
      <c r="AG3104">
        <f>IF(MIS[[#This Row],[OrderSide]]="SELL",MIS[[#This Row],[VALUE]]-MIS[[#This Row],[LIVE_VALUE]],MIS[[#This Row],[LIVE_VALUE]]-MIS[[#This Row],[VALUE]])</f>
        <v>-8159.9999999998472</v>
      </c>
      <c r="AH3104" t="str" cm="1">
        <f t="array" ref="AH3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4" t="str">
        <f>MIS[[#This Row],[TRADING SYMBOL]]</f>
        <v>NIFTY2552225050CE</v>
      </c>
      <c r="AJ3104" t="str">
        <f>IF(RIGHT(MIS[[#This Row],[Main/Hedge]],4)="MAIN","MAIN","HEDGE")</f>
        <v>MAIN</v>
      </c>
      <c r="AK3104" t="str" cm="1">
        <f t="array" ref="AK3104">_xlfn._xlws.FILTER(Table4[Column1],ISNUMBER(SEARCH(Table4[Column1],MIS[[#This Row],[OrderUniqueIdentifier]])),"")</f>
        <v>VWAP</v>
      </c>
    </row>
    <row r="3105" spans="1:37" x14ac:dyDescent="0.25">
      <c r="A3105" t="s">
        <v>71</v>
      </c>
      <c r="B3105" t="s">
        <v>1163</v>
      </c>
      <c r="C3105" t="s">
        <v>5278</v>
      </c>
      <c r="D3105" t="s">
        <v>72</v>
      </c>
      <c r="E3105" t="s">
        <v>2904</v>
      </c>
      <c r="F3105" t="s">
        <v>73</v>
      </c>
      <c r="G3105" t="s">
        <v>74</v>
      </c>
      <c r="H3105" t="s">
        <v>93</v>
      </c>
      <c r="I3105" t="s">
        <v>76</v>
      </c>
      <c r="J3105" t="s">
        <v>3159</v>
      </c>
      <c r="K3105">
        <v>75</v>
      </c>
      <c r="L3105" t="s">
        <v>77</v>
      </c>
      <c r="M3105" t="s">
        <v>78</v>
      </c>
      <c r="N3105" t="s">
        <v>3546</v>
      </c>
      <c r="O3105" t="s">
        <v>2916</v>
      </c>
      <c r="P3105" t="s">
        <v>3161</v>
      </c>
      <c r="Q3105" t="s">
        <v>2907</v>
      </c>
      <c r="R3105" t="s">
        <v>79</v>
      </c>
      <c r="S3105" t="s">
        <v>24</v>
      </c>
      <c r="T3105" t="s">
        <v>2908</v>
      </c>
      <c r="U3105" t="s">
        <v>43</v>
      </c>
      <c r="V3105" t="s">
        <v>80</v>
      </c>
      <c r="W3105">
        <v>25050</v>
      </c>
      <c r="X3105" t="s">
        <v>81</v>
      </c>
      <c r="Y3105">
        <v>75</v>
      </c>
      <c r="Z3105" t="s">
        <v>2917</v>
      </c>
      <c r="AA3105" t="s">
        <v>3162</v>
      </c>
      <c r="AB3105" t="s">
        <v>90</v>
      </c>
      <c r="AC3105" t="s">
        <v>84</v>
      </c>
      <c r="AD3105">
        <f>_xlfn.XLOOKUP(MIS[[#This Row],[TRADING SYMBOL]],[1]Sheet1!$D:$D,[1]Sheet1!$C:$C)</f>
        <v>160.9</v>
      </c>
      <c r="AE3105">
        <f>MIS[[#This Row],[OrderAverageTradedPrice]]*MIS[[#This Row],[OrderQuantity]]</f>
        <v>14850</v>
      </c>
      <c r="AF3105">
        <f>MIS[[#This Row],[LTP]]*MIS[[#This Row],[OrderQuantity]]</f>
        <v>12067.5</v>
      </c>
      <c r="AG3105">
        <f>IF(MIS[[#This Row],[OrderSide]]="SELL",MIS[[#This Row],[VALUE]]-MIS[[#This Row],[LIVE_VALUE]],MIS[[#This Row],[LIVE_VALUE]]-MIS[[#This Row],[VALUE]])</f>
        <v>-2782.5</v>
      </c>
      <c r="AH3105" t="str" cm="1">
        <f t="array" ref="AH3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5" t="str">
        <f>MIS[[#This Row],[TRADING SYMBOL]]</f>
        <v>NIFTY2552225050CE</v>
      </c>
      <c r="AJ3105" t="str">
        <f>IF(RIGHT(MIS[[#This Row],[Main/Hedge]],4)="MAIN","MAIN","HEDGE")</f>
        <v>MAIN</v>
      </c>
      <c r="AK3105" t="str" cm="1">
        <f t="array" ref="AK3105">_xlfn._xlws.FILTER(Table4[Column1],ISNUMBER(SEARCH(Table4[Column1],MIS[[#This Row],[OrderUniqueIdentifier]])),"")</f>
        <v>VWAP</v>
      </c>
    </row>
    <row r="3106" spans="1:37" x14ac:dyDescent="0.25">
      <c r="A3106" t="s">
        <v>71</v>
      </c>
      <c r="B3106" t="s">
        <v>1171</v>
      </c>
      <c r="C3106" t="s">
        <v>5282</v>
      </c>
      <c r="D3106" t="s">
        <v>72</v>
      </c>
      <c r="E3106" t="s">
        <v>2904</v>
      </c>
      <c r="F3106" t="s">
        <v>73</v>
      </c>
      <c r="G3106" t="s">
        <v>74</v>
      </c>
      <c r="H3106" t="s">
        <v>93</v>
      </c>
      <c r="I3106" t="s">
        <v>76</v>
      </c>
      <c r="J3106" t="s">
        <v>3159</v>
      </c>
      <c r="K3106">
        <v>75</v>
      </c>
      <c r="L3106" t="s">
        <v>77</v>
      </c>
      <c r="M3106" t="s">
        <v>78</v>
      </c>
      <c r="N3106" t="s">
        <v>3546</v>
      </c>
      <c r="O3106" t="s">
        <v>2944</v>
      </c>
      <c r="P3106" t="s">
        <v>3161</v>
      </c>
      <c r="Q3106" t="s">
        <v>2907</v>
      </c>
      <c r="R3106" t="s">
        <v>79</v>
      </c>
      <c r="S3106" t="s">
        <v>24</v>
      </c>
      <c r="T3106" t="s">
        <v>2908</v>
      </c>
      <c r="U3106" t="s">
        <v>43</v>
      </c>
      <c r="V3106" t="s">
        <v>80</v>
      </c>
      <c r="W3106">
        <v>25050</v>
      </c>
      <c r="X3106" t="s">
        <v>81</v>
      </c>
      <c r="Y3106">
        <v>75</v>
      </c>
      <c r="Z3106" t="s">
        <v>2945</v>
      </c>
      <c r="AA3106" t="s">
        <v>3162</v>
      </c>
      <c r="AB3106" t="s">
        <v>90</v>
      </c>
      <c r="AC3106" t="s">
        <v>84</v>
      </c>
      <c r="AD3106">
        <f>_xlfn.XLOOKUP(MIS[[#This Row],[TRADING SYMBOL]],[1]Sheet1!$D:$D,[1]Sheet1!$C:$C)</f>
        <v>160.9</v>
      </c>
      <c r="AE3106">
        <f>MIS[[#This Row],[OrderAverageTradedPrice]]*MIS[[#This Row],[OrderQuantity]]</f>
        <v>14850</v>
      </c>
      <c r="AF3106">
        <f>MIS[[#This Row],[LTP]]*MIS[[#This Row],[OrderQuantity]]</f>
        <v>12067.5</v>
      </c>
      <c r="AG3106">
        <f>IF(MIS[[#This Row],[OrderSide]]="SELL",MIS[[#This Row],[VALUE]]-MIS[[#This Row],[LIVE_VALUE]],MIS[[#This Row],[LIVE_VALUE]]-MIS[[#This Row],[VALUE]])</f>
        <v>-2782.5</v>
      </c>
      <c r="AH3106" t="str" cm="1">
        <f t="array" ref="AH3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6" t="str">
        <f>MIS[[#This Row],[TRADING SYMBOL]]</f>
        <v>NIFTY2552225050CE</v>
      </c>
      <c r="AJ3106" t="str">
        <f>IF(RIGHT(MIS[[#This Row],[Main/Hedge]],4)="MAIN","MAIN","HEDGE")</f>
        <v>MAIN</v>
      </c>
      <c r="AK3106" t="str" cm="1">
        <f t="array" ref="AK3106">_xlfn._xlws.FILTER(Table4[Column1],ISNUMBER(SEARCH(Table4[Column1],MIS[[#This Row],[OrderUniqueIdentifier]])),"")</f>
        <v>VWAP</v>
      </c>
    </row>
    <row r="3107" spans="1:37" x14ac:dyDescent="0.25">
      <c r="A3107" t="s">
        <v>71</v>
      </c>
      <c r="B3107" t="s">
        <v>1178</v>
      </c>
      <c r="C3107" t="s">
        <v>5284</v>
      </c>
      <c r="D3107" t="s">
        <v>72</v>
      </c>
      <c r="E3107" t="s">
        <v>2904</v>
      </c>
      <c r="F3107" t="s">
        <v>73</v>
      </c>
      <c r="G3107" t="s">
        <v>74</v>
      </c>
      <c r="H3107" t="s">
        <v>93</v>
      </c>
      <c r="I3107" t="s">
        <v>76</v>
      </c>
      <c r="J3107" t="s">
        <v>3159</v>
      </c>
      <c r="K3107">
        <v>750</v>
      </c>
      <c r="L3107" t="s">
        <v>77</v>
      </c>
      <c r="M3107" t="s">
        <v>78</v>
      </c>
      <c r="N3107" t="s">
        <v>5285</v>
      </c>
      <c r="O3107" t="s">
        <v>2944</v>
      </c>
      <c r="P3107" t="s">
        <v>3161</v>
      </c>
      <c r="Q3107" t="s">
        <v>2907</v>
      </c>
      <c r="R3107" t="s">
        <v>79</v>
      </c>
      <c r="S3107" t="s">
        <v>24</v>
      </c>
      <c r="T3107" t="s">
        <v>2908</v>
      </c>
      <c r="U3107" t="s">
        <v>43</v>
      </c>
      <c r="V3107" t="s">
        <v>80</v>
      </c>
      <c r="W3107">
        <v>25050</v>
      </c>
      <c r="X3107" t="s">
        <v>81</v>
      </c>
      <c r="Y3107">
        <v>750</v>
      </c>
      <c r="Z3107" t="s">
        <v>2945</v>
      </c>
      <c r="AA3107" t="s">
        <v>3162</v>
      </c>
      <c r="AB3107" t="s">
        <v>90</v>
      </c>
      <c r="AC3107" t="s">
        <v>84</v>
      </c>
      <c r="AD3107">
        <f>_xlfn.XLOOKUP(MIS[[#This Row],[TRADING SYMBOL]],[1]Sheet1!$D:$D,[1]Sheet1!$C:$C)</f>
        <v>160.9</v>
      </c>
      <c r="AE3107">
        <f>MIS[[#This Row],[OrderAverageTradedPrice]]*MIS[[#This Row],[OrderQuantity]]</f>
        <v>148455</v>
      </c>
      <c r="AF3107">
        <f>MIS[[#This Row],[LTP]]*MIS[[#This Row],[OrderQuantity]]</f>
        <v>120675</v>
      </c>
      <c r="AG3107">
        <f>IF(MIS[[#This Row],[OrderSide]]="SELL",MIS[[#This Row],[VALUE]]-MIS[[#This Row],[LIVE_VALUE]],MIS[[#This Row],[LIVE_VALUE]]-MIS[[#This Row],[VALUE]])</f>
        <v>-27780</v>
      </c>
      <c r="AH3107" t="str" cm="1">
        <f t="array" ref="AH3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7" t="str">
        <f>MIS[[#This Row],[TRADING SYMBOL]]</f>
        <v>NIFTY2552225050CE</v>
      </c>
      <c r="AJ3107" t="str">
        <f>IF(RIGHT(MIS[[#This Row],[Main/Hedge]],4)="MAIN","MAIN","HEDGE")</f>
        <v>MAIN</v>
      </c>
      <c r="AK3107" t="str" cm="1">
        <f t="array" ref="AK3107">_xlfn._xlws.FILTER(Table4[Column1],ISNUMBER(SEARCH(Table4[Column1],MIS[[#This Row],[OrderUniqueIdentifier]])),"")</f>
        <v>VWAP</v>
      </c>
    </row>
    <row r="3108" spans="1:37" x14ac:dyDescent="0.25">
      <c r="A3108" t="s">
        <v>71</v>
      </c>
      <c r="B3108" t="s">
        <v>1186</v>
      </c>
      <c r="C3108" t="s">
        <v>5316</v>
      </c>
      <c r="D3108" t="s">
        <v>72</v>
      </c>
      <c r="E3108" t="s">
        <v>2904</v>
      </c>
      <c r="F3108" t="s">
        <v>73</v>
      </c>
      <c r="G3108" t="s">
        <v>74</v>
      </c>
      <c r="H3108" t="s">
        <v>93</v>
      </c>
      <c r="I3108" t="s">
        <v>76</v>
      </c>
      <c r="J3108" t="s">
        <v>3159</v>
      </c>
      <c r="K3108">
        <v>150</v>
      </c>
      <c r="L3108" t="s">
        <v>77</v>
      </c>
      <c r="M3108" t="s">
        <v>78</v>
      </c>
      <c r="N3108" t="s">
        <v>5317</v>
      </c>
      <c r="O3108" t="s">
        <v>2937</v>
      </c>
      <c r="P3108" t="s">
        <v>3161</v>
      </c>
      <c r="Q3108" t="s">
        <v>2907</v>
      </c>
      <c r="R3108" t="s">
        <v>79</v>
      </c>
      <c r="S3108" t="s">
        <v>24</v>
      </c>
      <c r="T3108" t="s">
        <v>2908</v>
      </c>
      <c r="U3108" t="s">
        <v>43</v>
      </c>
      <c r="V3108" t="s">
        <v>80</v>
      </c>
      <c r="W3108">
        <v>25050</v>
      </c>
      <c r="X3108" t="s">
        <v>81</v>
      </c>
      <c r="Y3108">
        <v>150</v>
      </c>
      <c r="Z3108" t="s">
        <v>2938</v>
      </c>
      <c r="AA3108" t="s">
        <v>3162</v>
      </c>
      <c r="AB3108" t="s">
        <v>90</v>
      </c>
      <c r="AC3108" t="s">
        <v>84</v>
      </c>
      <c r="AD3108">
        <f>_xlfn.XLOOKUP(MIS[[#This Row],[TRADING SYMBOL]],[1]Sheet1!$D:$D,[1]Sheet1!$C:$C)</f>
        <v>160.9</v>
      </c>
      <c r="AE3108">
        <f>MIS[[#This Row],[OrderAverageTradedPrice]]*MIS[[#This Row],[OrderQuantity]]</f>
        <v>29482.5</v>
      </c>
      <c r="AF3108">
        <f>MIS[[#This Row],[LTP]]*MIS[[#This Row],[OrderQuantity]]</f>
        <v>24135</v>
      </c>
      <c r="AG3108">
        <f>IF(MIS[[#This Row],[OrderSide]]="SELL",MIS[[#This Row],[VALUE]]-MIS[[#This Row],[LIVE_VALUE]],MIS[[#This Row],[LIVE_VALUE]]-MIS[[#This Row],[VALUE]])</f>
        <v>-5347.5</v>
      </c>
      <c r="AH3108" t="str" cm="1">
        <f t="array" ref="AH3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8" t="str">
        <f>MIS[[#This Row],[TRADING SYMBOL]]</f>
        <v>NIFTY2552225050CE</v>
      </c>
      <c r="AJ3108" t="str">
        <f>IF(RIGHT(MIS[[#This Row],[Main/Hedge]],4)="MAIN","MAIN","HEDGE")</f>
        <v>MAIN</v>
      </c>
      <c r="AK3108" t="str" cm="1">
        <f t="array" ref="AK3108">_xlfn._xlws.FILTER(Table4[Column1],ISNUMBER(SEARCH(Table4[Column1],MIS[[#This Row],[OrderUniqueIdentifier]])),"")</f>
        <v>VWAP</v>
      </c>
    </row>
    <row r="3109" spans="1:37" x14ac:dyDescent="0.25">
      <c r="A3109" t="s">
        <v>71</v>
      </c>
      <c r="B3109" t="s">
        <v>1195</v>
      </c>
      <c r="C3109" t="s">
        <v>5362</v>
      </c>
      <c r="D3109" t="s">
        <v>72</v>
      </c>
      <c r="E3109" t="s">
        <v>2904</v>
      </c>
      <c r="F3109" t="s">
        <v>73</v>
      </c>
      <c r="G3109" t="s">
        <v>74</v>
      </c>
      <c r="H3109" t="s">
        <v>93</v>
      </c>
      <c r="I3109" t="s">
        <v>76</v>
      </c>
      <c r="J3109" t="s">
        <v>3159</v>
      </c>
      <c r="K3109">
        <v>150</v>
      </c>
      <c r="L3109" t="s">
        <v>77</v>
      </c>
      <c r="M3109" t="s">
        <v>78</v>
      </c>
      <c r="N3109" t="s">
        <v>3546</v>
      </c>
      <c r="O3109" t="s">
        <v>2916</v>
      </c>
      <c r="P3109" t="s">
        <v>3161</v>
      </c>
      <c r="Q3109" t="s">
        <v>2907</v>
      </c>
      <c r="R3109" t="s">
        <v>79</v>
      </c>
      <c r="S3109" t="s">
        <v>24</v>
      </c>
      <c r="T3109" t="s">
        <v>2908</v>
      </c>
      <c r="U3109" t="s">
        <v>43</v>
      </c>
      <c r="V3109" t="s">
        <v>80</v>
      </c>
      <c r="W3109">
        <v>25050</v>
      </c>
      <c r="X3109" t="s">
        <v>81</v>
      </c>
      <c r="Y3109">
        <v>150</v>
      </c>
      <c r="Z3109" t="s">
        <v>2917</v>
      </c>
      <c r="AA3109" t="s">
        <v>3162</v>
      </c>
      <c r="AB3109" t="s">
        <v>90</v>
      </c>
      <c r="AC3109" t="s">
        <v>84</v>
      </c>
      <c r="AD3109">
        <f>_xlfn.XLOOKUP(MIS[[#This Row],[TRADING SYMBOL]],[1]Sheet1!$D:$D,[1]Sheet1!$C:$C)</f>
        <v>160.9</v>
      </c>
      <c r="AE3109">
        <f>MIS[[#This Row],[OrderAverageTradedPrice]]*MIS[[#This Row],[OrderQuantity]]</f>
        <v>29700</v>
      </c>
      <c r="AF3109">
        <f>MIS[[#This Row],[LTP]]*MIS[[#This Row],[OrderQuantity]]</f>
        <v>24135</v>
      </c>
      <c r="AG3109">
        <f>IF(MIS[[#This Row],[OrderSide]]="SELL",MIS[[#This Row],[VALUE]]-MIS[[#This Row],[LIVE_VALUE]],MIS[[#This Row],[LIVE_VALUE]]-MIS[[#This Row],[VALUE]])</f>
        <v>-5565</v>
      </c>
      <c r="AH3109" t="str" cm="1">
        <f t="array" ref="AH3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9" t="str">
        <f>MIS[[#This Row],[TRADING SYMBOL]]</f>
        <v>NIFTY2552225050CE</v>
      </c>
      <c r="AJ3109" t="str">
        <f>IF(RIGHT(MIS[[#This Row],[Main/Hedge]],4)="MAIN","MAIN","HEDGE")</f>
        <v>MAIN</v>
      </c>
      <c r="AK3109" t="str" cm="1">
        <f t="array" ref="AK3109">_xlfn._xlws.FILTER(Table4[Column1],ISNUMBER(SEARCH(Table4[Column1],MIS[[#This Row],[OrderUniqueIdentifier]])),"")</f>
        <v>VWAP</v>
      </c>
    </row>
    <row r="3110" spans="1:37" x14ac:dyDescent="0.25">
      <c r="A3110" t="s">
        <v>71</v>
      </c>
      <c r="B3110" t="s">
        <v>1202</v>
      </c>
      <c r="C3110" t="s">
        <v>5369</v>
      </c>
      <c r="D3110" t="s">
        <v>72</v>
      </c>
      <c r="E3110" t="s">
        <v>2904</v>
      </c>
      <c r="F3110" t="s">
        <v>73</v>
      </c>
      <c r="G3110" t="s">
        <v>74</v>
      </c>
      <c r="H3110" t="s">
        <v>93</v>
      </c>
      <c r="I3110" t="s">
        <v>76</v>
      </c>
      <c r="J3110" t="s">
        <v>3159</v>
      </c>
      <c r="K3110">
        <v>150</v>
      </c>
      <c r="L3110" t="s">
        <v>77</v>
      </c>
      <c r="M3110" t="s">
        <v>78</v>
      </c>
      <c r="N3110" t="s">
        <v>5370</v>
      </c>
      <c r="O3110" t="s">
        <v>2912</v>
      </c>
      <c r="P3110" t="s">
        <v>3161</v>
      </c>
      <c r="Q3110" t="s">
        <v>2907</v>
      </c>
      <c r="R3110" t="s">
        <v>79</v>
      </c>
      <c r="S3110" t="s">
        <v>24</v>
      </c>
      <c r="T3110" t="s">
        <v>2908</v>
      </c>
      <c r="U3110" t="s">
        <v>43</v>
      </c>
      <c r="V3110" t="s">
        <v>80</v>
      </c>
      <c r="W3110">
        <v>25050</v>
      </c>
      <c r="X3110" t="s">
        <v>81</v>
      </c>
      <c r="Y3110">
        <v>150</v>
      </c>
      <c r="Z3110" t="s">
        <v>2913</v>
      </c>
      <c r="AA3110" t="s">
        <v>3162</v>
      </c>
      <c r="AB3110" t="s">
        <v>90</v>
      </c>
      <c r="AC3110" t="s">
        <v>84</v>
      </c>
      <c r="AD3110">
        <f>_xlfn.XLOOKUP(MIS[[#This Row],[TRADING SYMBOL]],[1]Sheet1!$D:$D,[1]Sheet1!$C:$C)</f>
        <v>160.9</v>
      </c>
      <c r="AE3110">
        <f>MIS[[#This Row],[OrderAverageTradedPrice]]*MIS[[#This Row],[OrderQuantity]]</f>
        <v>29696.25</v>
      </c>
      <c r="AF3110">
        <f>MIS[[#This Row],[LTP]]*MIS[[#This Row],[OrderQuantity]]</f>
        <v>24135</v>
      </c>
      <c r="AG3110">
        <f>IF(MIS[[#This Row],[OrderSide]]="SELL",MIS[[#This Row],[VALUE]]-MIS[[#This Row],[LIVE_VALUE]],MIS[[#This Row],[LIVE_VALUE]]-MIS[[#This Row],[VALUE]])</f>
        <v>-5561.25</v>
      </c>
      <c r="AH3110" t="str" cm="1">
        <f t="array" ref="AH3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0" t="str">
        <f>MIS[[#This Row],[TRADING SYMBOL]]</f>
        <v>NIFTY2552225050CE</v>
      </c>
      <c r="AJ3110" t="str">
        <f>IF(RIGHT(MIS[[#This Row],[Main/Hedge]],4)="MAIN","MAIN","HEDGE")</f>
        <v>MAIN</v>
      </c>
      <c r="AK3110" t="str" cm="1">
        <f t="array" ref="AK3110">_xlfn._xlws.FILTER(Table4[Column1],ISNUMBER(SEARCH(Table4[Column1],MIS[[#This Row],[OrderUniqueIdentifier]])),"")</f>
        <v>VWAP</v>
      </c>
    </row>
    <row r="3111" spans="1:37" x14ac:dyDescent="0.25">
      <c r="A3111" t="s">
        <v>71</v>
      </c>
      <c r="B3111" t="s">
        <v>1210</v>
      </c>
      <c r="C3111" t="s">
        <v>5392</v>
      </c>
      <c r="D3111" t="s">
        <v>72</v>
      </c>
      <c r="E3111" t="s">
        <v>2904</v>
      </c>
      <c r="F3111" t="s">
        <v>73</v>
      </c>
      <c r="G3111" t="s">
        <v>74</v>
      </c>
      <c r="H3111" t="s">
        <v>93</v>
      </c>
      <c r="I3111" t="s">
        <v>76</v>
      </c>
      <c r="J3111" t="s">
        <v>3159</v>
      </c>
      <c r="K3111">
        <v>150</v>
      </c>
      <c r="L3111" t="s">
        <v>77</v>
      </c>
      <c r="M3111" t="s">
        <v>78</v>
      </c>
      <c r="N3111" t="s">
        <v>3546</v>
      </c>
      <c r="O3111" t="s">
        <v>2944</v>
      </c>
      <c r="P3111" t="s">
        <v>3161</v>
      </c>
      <c r="Q3111" t="s">
        <v>2907</v>
      </c>
      <c r="R3111" t="s">
        <v>79</v>
      </c>
      <c r="S3111" t="s">
        <v>24</v>
      </c>
      <c r="T3111" t="s">
        <v>2908</v>
      </c>
      <c r="U3111" t="s">
        <v>43</v>
      </c>
      <c r="V3111" t="s">
        <v>80</v>
      </c>
      <c r="W3111">
        <v>25050</v>
      </c>
      <c r="X3111" t="s">
        <v>81</v>
      </c>
      <c r="Y3111">
        <v>150</v>
      </c>
      <c r="Z3111" t="s">
        <v>2945</v>
      </c>
      <c r="AA3111" t="s">
        <v>3162</v>
      </c>
      <c r="AB3111" t="s">
        <v>90</v>
      </c>
      <c r="AC3111" t="s">
        <v>84</v>
      </c>
      <c r="AD3111">
        <f>_xlfn.XLOOKUP(MIS[[#This Row],[TRADING SYMBOL]],[1]Sheet1!$D:$D,[1]Sheet1!$C:$C)</f>
        <v>160.9</v>
      </c>
      <c r="AE3111">
        <f>MIS[[#This Row],[OrderAverageTradedPrice]]*MIS[[#This Row],[OrderQuantity]]</f>
        <v>29700</v>
      </c>
      <c r="AF3111">
        <f>MIS[[#This Row],[LTP]]*MIS[[#This Row],[OrderQuantity]]</f>
        <v>24135</v>
      </c>
      <c r="AG3111">
        <f>IF(MIS[[#This Row],[OrderSide]]="SELL",MIS[[#This Row],[VALUE]]-MIS[[#This Row],[LIVE_VALUE]],MIS[[#This Row],[LIVE_VALUE]]-MIS[[#This Row],[VALUE]])</f>
        <v>-5565</v>
      </c>
      <c r="AH3111" t="str" cm="1">
        <f t="array" ref="AH3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1" t="str">
        <f>MIS[[#This Row],[TRADING SYMBOL]]</f>
        <v>NIFTY2552225050CE</v>
      </c>
      <c r="AJ3111" t="str">
        <f>IF(RIGHT(MIS[[#This Row],[Main/Hedge]],4)="MAIN","MAIN","HEDGE")</f>
        <v>MAIN</v>
      </c>
      <c r="AK3111" t="str" cm="1">
        <f t="array" ref="AK3111">_xlfn._xlws.FILTER(Table4[Column1],ISNUMBER(SEARCH(Table4[Column1],MIS[[#This Row],[OrderUniqueIdentifier]])),"")</f>
        <v>VWAP</v>
      </c>
    </row>
    <row r="3112" spans="1:37" x14ac:dyDescent="0.25">
      <c r="A3112" t="s">
        <v>71</v>
      </c>
      <c r="B3112" t="s">
        <v>1217</v>
      </c>
      <c r="C3112" t="s">
        <v>5414</v>
      </c>
      <c r="D3112" t="s">
        <v>72</v>
      </c>
      <c r="E3112" t="s">
        <v>2904</v>
      </c>
      <c r="F3112" t="s">
        <v>73</v>
      </c>
      <c r="G3112" t="s">
        <v>74</v>
      </c>
      <c r="H3112" t="s">
        <v>93</v>
      </c>
      <c r="I3112" t="s">
        <v>76</v>
      </c>
      <c r="J3112" t="s">
        <v>3159</v>
      </c>
      <c r="K3112">
        <v>150</v>
      </c>
      <c r="L3112" t="s">
        <v>77</v>
      </c>
      <c r="M3112" t="s">
        <v>78</v>
      </c>
      <c r="N3112" t="s">
        <v>3479</v>
      </c>
      <c r="O3112" t="s">
        <v>2906</v>
      </c>
      <c r="P3112" t="s">
        <v>3161</v>
      </c>
      <c r="Q3112" t="s">
        <v>2907</v>
      </c>
      <c r="R3112" t="s">
        <v>79</v>
      </c>
      <c r="S3112" t="s">
        <v>24</v>
      </c>
      <c r="T3112" t="s">
        <v>2908</v>
      </c>
      <c r="U3112" t="s">
        <v>43</v>
      </c>
      <c r="V3112" t="s">
        <v>80</v>
      </c>
      <c r="W3112">
        <v>25050</v>
      </c>
      <c r="X3112" t="s">
        <v>81</v>
      </c>
      <c r="Y3112">
        <v>150</v>
      </c>
      <c r="Z3112" t="s">
        <v>2909</v>
      </c>
      <c r="AA3112" t="s">
        <v>3162</v>
      </c>
      <c r="AB3112" t="s">
        <v>90</v>
      </c>
      <c r="AC3112" t="s">
        <v>84</v>
      </c>
      <c r="AD3112">
        <f>_xlfn.XLOOKUP(MIS[[#This Row],[TRADING SYMBOL]],[1]Sheet1!$D:$D,[1]Sheet1!$C:$C)</f>
        <v>160.9</v>
      </c>
      <c r="AE3112">
        <f>MIS[[#This Row],[OrderAverageTradedPrice]]*MIS[[#This Row],[OrderQuantity]]</f>
        <v>29992.5</v>
      </c>
      <c r="AF3112">
        <f>MIS[[#This Row],[LTP]]*MIS[[#This Row],[OrderQuantity]]</f>
        <v>24135</v>
      </c>
      <c r="AG3112">
        <f>IF(MIS[[#This Row],[OrderSide]]="SELL",MIS[[#This Row],[VALUE]]-MIS[[#This Row],[LIVE_VALUE]],MIS[[#This Row],[LIVE_VALUE]]-MIS[[#This Row],[VALUE]])</f>
        <v>-5857.5</v>
      </c>
      <c r="AH3112" t="str" cm="1">
        <f t="array" ref="AH3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2" t="str">
        <f>MIS[[#This Row],[TRADING SYMBOL]]</f>
        <v>NIFTY2552225050CE</v>
      </c>
      <c r="AJ3112" t="str">
        <f>IF(RIGHT(MIS[[#This Row],[Main/Hedge]],4)="MAIN","MAIN","HEDGE")</f>
        <v>MAIN</v>
      </c>
      <c r="AK3112" t="str" cm="1">
        <f t="array" ref="AK3112">_xlfn._xlws.FILTER(Table4[Column1],ISNUMBER(SEARCH(Table4[Column1],MIS[[#This Row],[OrderUniqueIdentifier]])),"")</f>
        <v>VWAP</v>
      </c>
    </row>
    <row r="3113" spans="1:37" x14ac:dyDescent="0.25">
      <c r="A3113" t="s">
        <v>71</v>
      </c>
      <c r="B3113" t="s">
        <v>1224</v>
      </c>
      <c r="C3113" t="s">
        <v>5439</v>
      </c>
      <c r="D3113" t="s">
        <v>72</v>
      </c>
      <c r="E3113" t="s">
        <v>2904</v>
      </c>
      <c r="F3113" t="s">
        <v>73</v>
      </c>
      <c r="G3113" t="s">
        <v>74</v>
      </c>
      <c r="H3113" t="s">
        <v>93</v>
      </c>
      <c r="I3113" t="s">
        <v>76</v>
      </c>
      <c r="J3113" t="s">
        <v>3159</v>
      </c>
      <c r="K3113">
        <v>75</v>
      </c>
      <c r="L3113" t="s">
        <v>77</v>
      </c>
      <c r="M3113" t="s">
        <v>78</v>
      </c>
      <c r="N3113" t="s">
        <v>3390</v>
      </c>
      <c r="O3113" t="s">
        <v>2906</v>
      </c>
      <c r="P3113" t="s">
        <v>3161</v>
      </c>
      <c r="Q3113" t="s">
        <v>2907</v>
      </c>
      <c r="R3113" t="s">
        <v>79</v>
      </c>
      <c r="S3113" t="s">
        <v>24</v>
      </c>
      <c r="T3113" t="s">
        <v>2908</v>
      </c>
      <c r="U3113" t="s">
        <v>43</v>
      </c>
      <c r="V3113" t="s">
        <v>80</v>
      </c>
      <c r="W3113">
        <v>25050</v>
      </c>
      <c r="X3113" t="s">
        <v>81</v>
      </c>
      <c r="Y3113">
        <v>75</v>
      </c>
      <c r="Z3113" t="s">
        <v>2909</v>
      </c>
      <c r="AA3113" t="s">
        <v>3162</v>
      </c>
      <c r="AB3113" t="s">
        <v>90</v>
      </c>
      <c r="AC3113" t="s">
        <v>84</v>
      </c>
      <c r="AD3113">
        <f>_xlfn.XLOOKUP(MIS[[#This Row],[TRADING SYMBOL]],[1]Sheet1!$D:$D,[1]Sheet1!$C:$C)</f>
        <v>160.9</v>
      </c>
      <c r="AE3113">
        <f>MIS[[#This Row],[OrderAverageTradedPrice]]*MIS[[#This Row],[OrderQuantity]]</f>
        <v>15000</v>
      </c>
      <c r="AF3113">
        <f>MIS[[#This Row],[LTP]]*MIS[[#This Row],[OrderQuantity]]</f>
        <v>12067.5</v>
      </c>
      <c r="AG3113">
        <f>IF(MIS[[#This Row],[OrderSide]]="SELL",MIS[[#This Row],[VALUE]]-MIS[[#This Row],[LIVE_VALUE]],MIS[[#This Row],[LIVE_VALUE]]-MIS[[#This Row],[VALUE]])</f>
        <v>-2932.5</v>
      </c>
      <c r="AH3113" t="str" cm="1">
        <f t="array" ref="AH3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3" t="str">
        <f>MIS[[#This Row],[TRADING SYMBOL]]</f>
        <v>NIFTY2552225050CE</v>
      </c>
      <c r="AJ3113" t="str">
        <f>IF(RIGHT(MIS[[#This Row],[Main/Hedge]],4)="MAIN","MAIN","HEDGE")</f>
        <v>MAIN</v>
      </c>
      <c r="AK3113" t="str" cm="1">
        <f t="array" ref="AK3113">_xlfn._xlws.FILTER(Table4[Column1],ISNUMBER(SEARCH(Table4[Column1],MIS[[#This Row],[OrderUniqueIdentifier]])),"")</f>
        <v>VWAP</v>
      </c>
    </row>
    <row r="3114" spans="1:37" x14ac:dyDescent="0.25">
      <c r="A3114" t="s">
        <v>71</v>
      </c>
      <c r="B3114" t="s">
        <v>1227</v>
      </c>
      <c r="C3114" t="s">
        <v>5471</v>
      </c>
      <c r="D3114" t="s">
        <v>72</v>
      </c>
      <c r="E3114" t="s">
        <v>2904</v>
      </c>
      <c r="F3114" t="s">
        <v>73</v>
      </c>
      <c r="G3114" t="s">
        <v>74</v>
      </c>
      <c r="H3114" t="s">
        <v>93</v>
      </c>
      <c r="I3114" t="s">
        <v>76</v>
      </c>
      <c r="J3114" t="s">
        <v>3159</v>
      </c>
      <c r="K3114">
        <v>150</v>
      </c>
      <c r="L3114" t="s">
        <v>77</v>
      </c>
      <c r="M3114" t="s">
        <v>78</v>
      </c>
      <c r="N3114" t="s">
        <v>3479</v>
      </c>
      <c r="O3114" t="s">
        <v>2906</v>
      </c>
      <c r="P3114" t="s">
        <v>3161</v>
      </c>
      <c r="Q3114" t="s">
        <v>2907</v>
      </c>
      <c r="R3114" t="s">
        <v>79</v>
      </c>
      <c r="S3114" t="s">
        <v>24</v>
      </c>
      <c r="T3114" t="s">
        <v>2908</v>
      </c>
      <c r="U3114" t="s">
        <v>43</v>
      </c>
      <c r="V3114" t="s">
        <v>80</v>
      </c>
      <c r="W3114">
        <v>25050</v>
      </c>
      <c r="X3114" t="s">
        <v>81</v>
      </c>
      <c r="Y3114">
        <v>150</v>
      </c>
      <c r="Z3114" t="s">
        <v>2909</v>
      </c>
      <c r="AA3114" t="s">
        <v>3162</v>
      </c>
      <c r="AB3114" t="s">
        <v>90</v>
      </c>
      <c r="AC3114" t="s">
        <v>84</v>
      </c>
      <c r="AD3114">
        <f>_xlfn.XLOOKUP(MIS[[#This Row],[TRADING SYMBOL]],[1]Sheet1!$D:$D,[1]Sheet1!$C:$C)</f>
        <v>160.9</v>
      </c>
      <c r="AE3114">
        <f>MIS[[#This Row],[OrderAverageTradedPrice]]*MIS[[#This Row],[OrderQuantity]]</f>
        <v>29992.5</v>
      </c>
      <c r="AF3114">
        <f>MIS[[#This Row],[LTP]]*MIS[[#This Row],[OrderQuantity]]</f>
        <v>24135</v>
      </c>
      <c r="AG3114">
        <f>IF(MIS[[#This Row],[OrderSide]]="SELL",MIS[[#This Row],[VALUE]]-MIS[[#This Row],[LIVE_VALUE]],MIS[[#This Row],[LIVE_VALUE]]-MIS[[#This Row],[VALUE]])</f>
        <v>-5857.5</v>
      </c>
      <c r="AH3114" t="str" cm="1">
        <f t="array" ref="AH3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4" t="str">
        <f>MIS[[#This Row],[TRADING SYMBOL]]</f>
        <v>NIFTY2552225050CE</v>
      </c>
      <c r="AJ3114" t="str">
        <f>IF(RIGHT(MIS[[#This Row],[Main/Hedge]],4)="MAIN","MAIN","HEDGE")</f>
        <v>MAIN</v>
      </c>
      <c r="AK3114" t="str" cm="1">
        <f t="array" ref="AK3114">_xlfn._xlws.FILTER(Table4[Column1],ISNUMBER(SEARCH(Table4[Column1],MIS[[#This Row],[OrderUniqueIdentifier]])),"")</f>
        <v>VWAP</v>
      </c>
    </row>
    <row r="3115" spans="1:37" x14ac:dyDescent="0.25">
      <c r="A3115" t="s">
        <v>71</v>
      </c>
      <c r="B3115" t="s">
        <v>1235</v>
      </c>
      <c r="C3115" t="s">
        <v>5481</v>
      </c>
      <c r="D3115" t="s">
        <v>72</v>
      </c>
      <c r="E3115" t="s">
        <v>2904</v>
      </c>
      <c r="F3115" t="s">
        <v>73</v>
      </c>
      <c r="G3115" t="s">
        <v>74</v>
      </c>
      <c r="H3115" t="s">
        <v>93</v>
      </c>
      <c r="I3115" t="s">
        <v>76</v>
      </c>
      <c r="J3115" t="s">
        <v>3159</v>
      </c>
      <c r="K3115">
        <v>450</v>
      </c>
      <c r="L3115" t="s">
        <v>77</v>
      </c>
      <c r="M3115" t="s">
        <v>78</v>
      </c>
      <c r="N3115" t="s">
        <v>3546</v>
      </c>
      <c r="O3115" t="s">
        <v>2944</v>
      </c>
      <c r="P3115" t="s">
        <v>3161</v>
      </c>
      <c r="Q3115" t="s">
        <v>2907</v>
      </c>
      <c r="R3115" t="s">
        <v>79</v>
      </c>
      <c r="S3115" t="s">
        <v>24</v>
      </c>
      <c r="T3115" t="s">
        <v>2908</v>
      </c>
      <c r="U3115" t="s">
        <v>43</v>
      </c>
      <c r="V3115" t="s">
        <v>80</v>
      </c>
      <c r="W3115">
        <v>25050</v>
      </c>
      <c r="X3115" t="s">
        <v>81</v>
      </c>
      <c r="Y3115">
        <v>450</v>
      </c>
      <c r="Z3115" t="s">
        <v>2945</v>
      </c>
      <c r="AA3115" t="s">
        <v>3162</v>
      </c>
      <c r="AB3115" t="s">
        <v>90</v>
      </c>
      <c r="AC3115" t="s">
        <v>84</v>
      </c>
      <c r="AD3115">
        <f>_xlfn.XLOOKUP(MIS[[#This Row],[TRADING SYMBOL]],[1]Sheet1!$D:$D,[1]Sheet1!$C:$C)</f>
        <v>160.9</v>
      </c>
      <c r="AE3115">
        <f>MIS[[#This Row],[OrderAverageTradedPrice]]*MIS[[#This Row],[OrderQuantity]]</f>
        <v>89100</v>
      </c>
      <c r="AF3115">
        <f>MIS[[#This Row],[LTP]]*MIS[[#This Row],[OrderQuantity]]</f>
        <v>72405</v>
      </c>
      <c r="AG3115">
        <f>IF(MIS[[#This Row],[OrderSide]]="SELL",MIS[[#This Row],[VALUE]]-MIS[[#This Row],[LIVE_VALUE]],MIS[[#This Row],[LIVE_VALUE]]-MIS[[#This Row],[VALUE]])</f>
        <v>-16695</v>
      </c>
      <c r="AH3115" t="str" cm="1">
        <f t="array" ref="AH3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5" t="str">
        <f>MIS[[#This Row],[TRADING SYMBOL]]</f>
        <v>NIFTY2552225050CE</v>
      </c>
      <c r="AJ3115" t="str">
        <f>IF(RIGHT(MIS[[#This Row],[Main/Hedge]],4)="MAIN","MAIN","HEDGE")</f>
        <v>MAIN</v>
      </c>
      <c r="AK3115" t="str" cm="1">
        <f t="array" ref="AK3115">_xlfn._xlws.FILTER(Table4[Column1],ISNUMBER(SEARCH(Table4[Column1],MIS[[#This Row],[OrderUniqueIdentifier]])),"")</f>
        <v>VWAP</v>
      </c>
    </row>
    <row r="3116" spans="1:37" x14ac:dyDescent="0.25">
      <c r="A3116" t="s">
        <v>71</v>
      </c>
      <c r="B3116" t="s">
        <v>1244</v>
      </c>
      <c r="C3116" t="s">
        <v>5510</v>
      </c>
      <c r="D3116" t="s">
        <v>72</v>
      </c>
      <c r="E3116" t="s">
        <v>2904</v>
      </c>
      <c r="F3116" t="s">
        <v>73</v>
      </c>
      <c r="G3116" t="s">
        <v>74</v>
      </c>
      <c r="H3116" t="s">
        <v>93</v>
      </c>
      <c r="I3116" t="s">
        <v>76</v>
      </c>
      <c r="J3116" t="s">
        <v>3159</v>
      </c>
      <c r="K3116">
        <v>75</v>
      </c>
      <c r="L3116" t="s">
        <v>77</v>
      </c>
      <c r="M3116" t="s">
        <v>78</v>
      </c>
      <c r="N3116" t="s">
        <v>3546</v>
      </c>
      <c r="O3116" t="s">
        <v>2916</v>
      </c>
      <c r="P3116" t="s">
        <v>3161</v>
      </c>
      <c r="Q3116" t="s">
        <v>2907</v>
      </c>
      <c r="R3116" t="s">
        <v>79</v>
      </c>
      <c r="S3116" t="s">
        <v>24</v>
      </c>
      <c r="T3116" t="s">
        <v>2908</v>
      </c>
      <c r="U3116" t="s">
        <v>43</v>
      </c>
      <c r="V3116" t="s">
        <v>80</v>
      </c>
      <c r="W3116">
        <v>25050</v>
      </c>
      <c r="X3116" t="s">
        <v>81</v>
      </c>
      <c r="Y3116">
        <v>75</v>
      </c>
      <c r="Z3116" t="s">
        <v>2917</v>
      </c>
      <c r="AA3116" t="s">
        <v>3162</v>
      </c>
      <c r="AB3116" t="s">
        <v>90</v>
      </c>
      <c r="AC3116" t="s">
        <v>84</v>
      </c>
      <c r="AD3116">
        <f>_xlfn.XLOOKUP(MIS[[#This Row],[TRADING SYMBOL]],[1]Sheet1!$D:$D,[1]Sheet1!$C:$C)</f>
        <v>160.9</v>
      </c>
      <c r="AE3116">
        <f>MIS[[#This Row],[OrderAverageTradedPrice]]*MIS[[#This Row],[OrderQuantity]]</f>
        <v>14850</v>
      </c>
      <c r="AF3116">
        <f>MIS[[#This Row],[LTP]]*MIS[[#This Row],[OrderQuantity]]</f>
        <v>12067.5</v>
      </c>
      <c r="AG3116">
        <f>IF(MIS[[#This Row],[OrderSide]]="SELL",MIS[[#This Row],[VALUE]]-MIS[[#This Row],[LIVE_VALUE]],MIS[[#This Row],[LIVE_VALUE]]-MIS[[#This Row],[VALUE]])</f>
        <v>-2782.5</v>
      </c>
      <c r="AH3116" t="str" cm="1">
        <f t="array" ref="AH3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6" t="str">
        <f>MIS[[#This Row],[TRADING SYMBOL]]</f>
        <v>NIFTY2552225050CE</v>
      </c>
      <c r="AJ3116" t="str">
        <f>IF(RIGHT(MIS[[#This Row],[Main/Hedge]],4)="MAIN","MAIN","HEDGE")</f>
        <v>MAIN</v>
      </c>
      <c r="AK3116" t="str" cm="1">
        <f t="array" ref="AK3116">_xlfn._xlws.FILTER(Table4[Column1],ISNUMBER(SEARCH(Table4[Column1],MIS[[#This Row],[OrderUniqueIdentifier]])),"")</f>
        <v>VWAP</v>
      </c>
    </row>
    <row r="3117" spans="1:37" x14ac:dyDescent="0.25">
      <c r="A3117" t="s">
        <v>71</v>
      </c>
      <c r="B3117" t="s">
        <v>1251</v>
      </c>
      <c r="C3117" t="s">
        <v>5512</v>
      </c>
      <c r="D3117" t="s">
        <v>72</v>
      </c>
      <c r="E3117" t="s">
        <v>2904</v>
      </c>
      <c r="F3117" t="s">
        <v>73</v>
      </c>
      <c r="G3117" t="s">
        <v>74</v>
      </c>
      <c r="H3117" t="s">
        <v>93</v>
      </c>
      <c r="I3117" t="s">
        <v>76</v>
      </c>
      <c r="J3117" t="s">
        <v>3159</v>
      </c>
      <c r="K3117">
        <v>150</v>
      </c>
      <c r="L3117" t="s">
        <v>77</v>
      </c>
      <c r="M3117" t="s">
        <v>78</v>
      </c>
      <c r="N3117" t="s">
        <v>3546</v>
      </c>
      <c r="O3117" t="s">
        <v>2916</v>
      </c>
      <c r="P3117" t="s">
        <v>3161</v>
      </c>
      <c r="Q3117" t="s">
        <v>2907</v>
      </c>
      <c r="R3117" t="s">
        <v>79</v>
      </c>
      <c r="S3117" t="s">
        <v>24</v>
      </c>
      <c r="T3117" t="s">
        <v>2908</v>
      </c>
      <c r="U3117" t="s">
        <v>43</v>
      </c>
      <c r="V3117" t="s">
        <v>80</v>
      </c>
      <c r="W3117">
        <v>25050</v>
      </c>
      <c r="X3117" t="s">
        <v>81</v>
      </c>
      <c r="Y3117">
        <v>150</v>
      </c>
      <c r="Z3117" t="s">
        <v>2917</v>
      </c>
      <c r="AA3117" t="s">
        <v>3162</v>
      </c>
      <c r="AB3117" t="s">
        <v>90</v>
      </c>
      <c r="AC3117" t="s">
        <v>84</v>
      </c>
      <c r="AD3117">
        <f>_xlfn.XLOOKUP(MIS[[#This Row],[TRADING SYMBOL]],[1]Sheet1!$D:$D,[1]Sheet1!$C:$C)</f>
        <v>160.9</v>
      </c>
      <c r="AE3117">
        <f>MIS[[#This Row],[OrderAverageTradedPrice]]*MIS[[#This Row],[OrderQuantity]]</f>
        <v>29700</v>
      </c>
      <c r="AF3117">
        <f>MIS[[#This Row],[LTP]]*MIS[[#This Row],[OrderQuantity]]</f>
        <v>24135</v>
      </c>
      <c r="AG3117">
        <f>IF(MIS[[#This Row],[OrderSide]]="SELL",MIS[[#This Row],[VALUE]]-MIS[[#This Row],[LIVE_VALUE]],MIS[[#This Row],[LIVE_VALUE]]-MIS[[#This Row],[VALUE]])</f>
        <v>-5565</v>
      </c>
      <c r="AH3117" t="str" cm="1">
        <f t="array" ref="AH3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7" t="str">
        <f>MIS[[#This Row],[TRADING SYMBOL]]</f>
        <v>NIFTY2552225050CE</v>
      </c>
      <c r="AJ3117" t="str">
        <f>IF(RIGHT(MIS[[#This Row],[Main/Hedge]],4)="MAIN","MAIN","HEDGE")</f>
        <v>MAIN</v>
      </c>
      <c r="AK3117" t="str" cm="1">
        <f t="array" ref="AK3117">_xlfn._xlws.FILTER(Table4[Column1],ISNUMBER(SEARCH(Table4[Column1],MIS[[#This Row],[OrderUniqueIdentifier]])),"")</f>
        <v>VWAP</v>
      </c>
    </row>
    <row r="3118" spans="1:37" x14ac:dyDescent="0.25">
      <c r="A3118" t="s">
        <v>71</v>
      </c>
      <c r="B3118" t="s">
        <v>1258</v>
      </c>
      <c r="C3118" t="s">
        <v>5547</v>
      </c>
      <c r="D3118" t="s">
        <v>72</v>
      </c>
      <c r="E3118" t="s">
        <v>2904</v>
      </c>
      <c r="F3118" t="s">
        <v>73</v>
      </c>
      <c r="G3118" t="s">
        <v>74</v>
      </c>
      <c r="H3118" t="s">
        <v>93</v>
      </c>
      <c r="I3118" t="s">
        <v>76</v>
      </c>
      <c r="J3118" t="s">
        <v>3159</v>
      </c>
      <c r="K3118">
        <v>150</v>
      </c>
      <c r="L3118" t="s">
        <v>77</v>
      </c>
      <c r="M3118" t="s">
        <v>78</v>
      </c>
      <c r="N3118" t="s">
        <v>3390</v>
      </c>
      <c r="O3118" t="s">
        <v>2906</v>
      </c>
      <c r="P3118" t="s">
        <v>3161</v>
      </c>
      <c r="Q3118" t="s">
        <v>2907</v>
      </c>
      <c r="R3118" t="s">
        <v>79</v>
      </c>
      <c r="S3118" t="s">
        <v>24</v>
      </c>
      <c r="T3118" t="s">
        <v>2908</v>
      </c>
      <c r="U3118" t="s">
        <v>43</v>
      </c>
      <c r="V3118" t="s">
        <v>80</v>
      </c>
      <c r="W3118">
        <v>25050</v>
      </c>
      <c r="X3118" t="s">
        <v>81</v>
      </c>
      <c r="Y3118">
        <v>150</v>
      </c>
      <c r="Z3118" t="s">
        <v>2909</v>
      </c>
      <c r="AA3118" t="s">
        <v>3162</v>
      </c>
      <c r="AB3118" t="s">
        <v>90</v>
      </c>
      <c r="AC3118" t="s">
        <v>84</v>
      </c>
      <c r="AD3118">
        <f>_xlfn.XLOOKUP(MIS[[#This Row],[TRADING SYMBOL]],[1]Sheet1!$D:$D,[1]Sheet1!$C:$C)</f>
        <v>160.9</v>
      </c>
      <c r="AE3118">
        <f>MIS[[#This Row],[OrderAverageTradedPrice]]*MIS[[#This Row],[OrderQuantity]]</f>
        <v>30000</v>
      </c>
      <c r="AF3118">
        <f>MIS[[#This Row],[LTP]]*MIS[[#This Row],[OrderQuantity]]</f>
        <v>24135</v>
      </c>
      <c r="AG3118">
        <f>IF(MIS[[#This Row],[OrderSide]]="SELL",MIS[[#This Row],[VALUE]]-MIS[[#This Row],[LIVE_VALUE]],MIS[[#This Row],[LIVE_VALUE]]-MIS[[#This Row],[VALUE]])</f>
        <v>-5865</v>
      </c>
      <c r="AH3118" t="str" cm="1">
        <f t="array" ref="AH3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8" t="str">
        <f>MIS[[#This Row],[TRADING SYMBOL]]</f>
        <v>NIFTY2552225050CE</v>
      </c>
      <c r="AJ3118" t="str">
        <f>IF(RIGHT(MIS[[#This Row],[Main/Hedge]],4)="MAIN","MAIN","HEDGE")</f>
        <v>MAIN</v>
      </c>
      <c r="AK3118" t="str" cm="1">
        <f t="array" ref="AK3118">_xlfn._xlws.FILTER(Table4[Column1],ISNUMBER(SEARCH(Table4[Column1],MIS[[#This Row],[OrderUniqueIdentifier]])),"")</f>
        <v>VWAP</v>
      </c>
    </row>
    <row r="3119" spans="1:37" x14ac:dyDescent="0.25">
      <c r="A3119" t="s">
        <v>71</v>
      </c>
      <c r="B3119" t="s">
        <v>1265</v>
      </c>
      <c r="C3119" t="s">
        <v>5556</v>
      </c>
      <c r="D3119" t="s">
        <v>72</v>
      </c>
      <c r="E3119" t="s">
        <v>2904</v>
      </c>
      <c r="F3119" t="s">
        <v>73</v>
      </c>
      <c r="G3119" t="s">
        <v>74</v>
      </c>
      <c r="H3119" t="s">
        <v>93</v>
      </c>
      <c r="I3119" t="s">
        <v>76</v>
      </c>
      <c r="J3119" t="s">
        <v>3159</v>
      </c>
      <c r="K3119">
        <v>225</v>
      </c>
      <c r="L3119" t="s">
        <v>77</v>
      </c>
      <c r="M3119" t="s">
        <v>78</v>
      </c>
      <c r="N3119" t="s">
        <v>3668</v>
      </c>
      <c r="O3119" t="s">
        <v>2944</v>
      </c>
      <c r="P3119" t="s">
        <v>3161</v>
      </c>
      <c r="Q3119" t="s">
        <v>2907</v>
      </c>
      <c r="R3119" t="s">
        <v>79</v>
      </c>
      <c r="S3119" t="s">
        <v>24</v>
      </c>
      <c r="T3119" t="s">
        <v>2908</v>
      </c>
      <c r="U3119" t="s">
        <v>43</v>
      </c>
      <c r="V3119" t="s">
        <v>80</v>
      </c>
      <c r="W3119">
        <v>25050</v>
      </c>
      <c r="X3119" t="s">
        <v>81</v>
      </c>
      <c r="Y3119">
        <v>225</v>
      </c>
      <c r="Z3119" t="s">
        <v>2945</v>
      </c>
      <c r="AA3119" t="s">
        <v>3162</v>
      </c>
      <c r="AB3119" t="s">
        <v>90</v>
      </c>
      <c r="AC3119" t="s">
        <v>84</v>
      </c>
      <c r="AD3119">
        <f>_xlfn.XLOOKUP(MIS[[#This Row],[TRADING SYMBOL]],[1]Sheet1!$D:$D,[1]Sheet1!$C:$C)</f>
        <v>160.9</v>
      </c>
      <c r="AE3119">
        <f>MIS[[#This Row],[OrderAverageTradedPrice]]*MIS[[#This Row],[OrderQuantity]]</f>
        <v>44775</v>
      </c>
      <c r="AF3119">
        <f>MIS[[#This Row],[LTP]]*MIS[[#This Row],[OrderQuantity]]</f>
        <v>36202.5</v>
      </c>
      <c r="AG3119">
        <f>IF(MIS[[#This Row],[OrderSide]]="SELL",MIS[[#This Row],[VALUE]]-MIS[[#This Row],[LIVE_VALUE]],MIS[[#This Row],[LIVE_VALUE]]-MIS[[#This Row],[VALUE]])</f>
        <v>-8572.5</v>
      </c>
      <c r="AH3119" t="str" cm="1">
        <f t="array" ref="AH3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9" t="str">
        <f>MIS[[#This Row],[TRADING SYMBOL]]</f>
        <v>NIFTY2552225050CE</v>
      </c>
      <c r="AJ3119" t="str">
        <f>IF(RIGHT(MIS[[#This Row],[Main/Hedge]],4)="MAIN","MAIN","HEDGE")</f>
        <v>MAIN</v>
      </c>
      <c r="AK3119" t="str" cm="1">
        <f t="array" ref="AK3119">_xlfn._xlws.FILTER(Table4[Column1],ISNUMBER(SEARCH(Table4[Column1],MIS[[#This Row],[OrderUniqueIdentifier]])),"")</f>
        <v>VWAP</v>
      </c>
    </row>
    <row r="3120" spans="1:37" x14ac:dyDescent="0.25">
      <c r="A3120" t="s">
        <v>71</v>
      </c>
      <c r="B3120" t="s">
        <v>1272</v>
      </c>
      <c r="C3120" t="s">
        <v>5583</v>
      </c>
      <c r="D3120" t="s">
        <v>72</v>
      </c>
      <c r="E3120" t="s">
        <v>2904</v>
      </c>
      <c r="F3120" t="s">
        <v>73</v>
      </c>
      <c r="G3120" t="s">
        <v>74</v>
      </c>
      <c r="H3120" t="s">
        <v>93</v>
      </c>
      <c r="I3120" t="s">
        <v>76</v>
      </c>
      <c r="J3120" t="s">
        <v>3159</v>
      </c>
      <c r="K3120">
        <v>225</v>
      </c>
      <c r="L3120" t="s">
        <v>77</v>
      </c>
      <c r="M3120" t="s">
        <v>78</v>
      </c>
      <c r="N3120" t="s">
        <v>3546</v>
      </c>
      <c r="O3120" t="s">
        <v>2916</v>
      </c>
      <c r="P3120" t="s">
        <v>3161</v>
      </c>
      <c r="Q3120" t="s">
        <v>2907</v>
      </c>
      <c r="R3120" t="s">
        <v>79</v>
      </c>
      <c r="S3120" t="s">
        <v>24</v>
      </c>
      <c r="T3120" t="s">
        <v>2908</v>
      </c>
      <c r="U3120" t="s">
        <v>43</v>
      </c>
      <c r="V3120" t="s">
        <v>80</v>
      </c>
      <c r="W3120">
        <v>25050</v>
      </c>
      <c r="X3120" t="s">
        <v>81</v>
      </c>
      <c r="Y3120">
        <v>225</v>
      </c>
      <c r="Z3120" t="s">
        <v>2917</v>
      </c>
      <c r="AA3120" t="s">
        <v>3162</v>
      </c>
      <c r="AB3120" t="s">
        <v>90</v>
      </c>
      <c r="AC3120" t="s">
        <v>84</v>
      </c>
      <c r="AD3120">
        <f>_xlfn.XLOOKUP(MIS[[#This Row],[TRADING SYMBOL]],[1]Sheet1!$D:$D,[1]Sheet1!$C:$C)</f>
        <v>160.9</v>
      </c>
      <c r="AE3120">
        <f>MIS[[#This Row],[OrderAverageTradedPrice]]*MIS[[#This Row],[OrderQuantity]]</f>
        <v>44550</v>
      </c>
      <c r="AF3120">
        <f>MIS[[#This Row],[LTP]]*MIS[[#This Row],[OrderQuantity]]</f>
        <v>36202.5</v>
      </c>
      <c r="AG3120">
        <f>IF(MIS[[#This Row],[OrderSide]]="SELL",MIS[[#This Row],[VALUE]]-MIS[[#This Row],[LIVE_VALUE]],MIS[[#This Row],[LIVE_VALUE]]-MIS[[#This Row],[VALUE]])</f>
        <v>-8347.5</v>
      </c>
      <c r="AH3120" t="str" cm="1">
        <f t="array" ref="AH3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0" t="str">
        <f>MIS[[#This Row],[TRADING SYMBOL]]</f>
        <v>NIFTY2552225050CE</v>
      </c>
      <c r="AJ3120" t="str">
        <f>IF(RIGHT(MIS[[#This Row],[Main/Hedge]],4)="MAIN","MAIN","HEDGE")</f>
        <v>MAIN</v>
      </c>
      <c r="AK3120" t="str" cm="1">
        <f t="array" ref="AK3120">_xlfn._xlws.FILTER(Table4[Column1],ISNUMBER(SEARCH(Table4[Column1],MIS[[#This Row],[OrderUniqueIdentifier]])),"")</f>
        <v>VWAP</v>
      </c>
    </row>
    <row r="3121" spans="1:37" x14ac:dyDescent="0.25">
      <c r="A3121" t="s">
        <v>71</v>
      </c>
      <c r="B3121" t="s">
        <v>1280</v>
      </c>
      <c r="C3121" t="s">
        <v>5609</v>
      </c>
      <c r="D3121" t="s">
        <v>72</v>
      </c>
      <c r="E3121" t="s">
        <v>2904</v>
      </c>
      <c r="F3121" t="s">
        <v>73</v>
      </c>
      <c r="G3121" t="s">
        <v>74</v>
      </c>
      <c r="H3121" t="s">
        <v>93</v>
      </c>
      <c r="I3121" t="s">
        <v>76</v>
      </c>
      <c r="J3121" t="s">
        <v>3159</v>
      </c>
      <c r="K3121">
        <v>225</v>
      </c>
      <c r="L3121" t="s">
        <v>77</v>
      </c>
      <c r="M3121" t="s">
        <v>78</v>
      </c>
      <c r="N3121" t="s">
        <v>3390</v>
      </c>
      <c r="O3121" t="s">
        <v>2912</v>
      </c>
      <c r="P3121" t="s">
        <v>3161</v>
      </c>
      <c r="Q3121" t="s">
        <v>2907</v>
      </c>
      <c r="R3121" t="s">
        <v>79</v>
      </c>
      <c r="S3121" t="s">
        <v>24</v>
      </c>
      <c r="T3121" t="s">
        <v>2908</v>
      </c>
      <c r="U3121" t="s">
        <v>43</v>
      </c>
      <c r="V3121" t="s">
        <v>80</v>
      </c>
      <c r="W3121">
        <v>25050</v>
      </c>
      <c r="X3121" t="s">
        <v>81</v>
      </c>
      <c r="Y3121">
        <v>225</v>
      </c>
      <c r="Z3121" t="s">
        <v>2913</v>
      </c>
      <c r="AA3121" t="s">
        <v>3162</v>
      </c>
      <c r="AB3121" t="s">
        <v>90</v>
      </c>
      <c r="AC3121" t="s">
        <v>84</v>
      </c>
      <c r="AD3121">
        <f>_xlfn.XLOOKUP(MIS[[#This Row],[TRADING SYMBOL]],[1]Sheet1!$D:$D,[1]Sheet1!$C:$C)</f>
        <v>160.9</v>
      </c>
      <c r="AE3121">
        <f>MIS[[#This Row],[OrderAverageTradedPrice]]*MIS[[#This Row],[OrderQuantity]]</f>
        <v>45000</v>
      </c>
      <c r="AF3121">
        <f>MIS[[#This Row],[LTP]]*MIS[[#This Row],[OrderQuantity]]</f>
        <v>36202.5</v>
      </c>
      <c r="AG3121">
        <f>IF(MIS[[#This Row],[OrderSide]]="SELL",MIS[[#This Row],[VALUE]]-MIS[[#This Row],[LIVE_VALUE]],MIS[[#This Row],[LIVE_VALUE]]-MIS[[#This Row],[VALUE]])</f>
        <v>-8797.5</v>
      </c>
      <c r="AH3121" t="str" cm="1">
        <f t="array" ref="AH3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1" t="str">
        <f>MIS[[#This Row],[TRADING SYMBOL]]</f>
        <v>NIFTY2552225050CE</v>
      </c>
      <c r="AJ3121" t="str">
        <f>IF(RIGHT(MIS[[#This Row],[Main/Hedge]],4)="MAIN","MAIN","HEDGE")</f>
        <v>MAIN</v>
      </c>
      <c r="AK3121" t="str" cm="1">
        <f t="array" ref="AK3121">_xlfn._xlws.FILTER(Table4[Column1],ISNUMBER(SEARCH(Table4[Column1],MIS[[#This Row],[OrderUniqueIdentifier]])),"")</f>
        <v>VWAP</v>
      </c>
    </row>
    <row r="3122" spans="1:37" x14ac:dyDescent="0.25">
      <c r="A3122" t="s">
        <v>71</v>
      </c>
      <c r="B3122" t="s">
        <v>1288</v>
      </c>
      <c r="C3122" t="s">
        <v>5632</v>
      </c>
      <c r="D3122" t="s">
        <v>72</v>
      </c>
      <c r="E3122" t="s">
        <v>2904</v>
      </c>
      <c r="F3122" t="s">
        <v>73</v>
      </c>
      <c r="G3122" t="s">
        <v>74</v>
      </c>
      <c r="H3122" t="s">
        <v>93</v>
      </c>
      <c r="I3122" t="s">
        <v>76</v>
      </c>
      <c r="J3122" t="s">
        <v>3159</v>
      </c>
      <c r="K3122">
        <v>375</v>
      </c>
      <c r="L3122" t="s">
        <v>77</v>
      </c>
      <c r="M3122" t="s">
        <v>78</v>
      </c>
      <c r="N3122" t="s">
        <v>4800</v>
      </c>
      <c r="O3122" t="s">
        <v>2912</v>
      </c>
      <c r="P3122" t="s">
        <v>3161</v>
      </c>
      <c r="Q3122" t="s">
        <v>2907</v>
      </c>
      <c r="R3122" t="s">
        <v>79</v>
      </c>
      <c r="S3122" t="s">
        <v>24</v>
      </c>
      <c r="T3122" t="s">
        <v>2908</v>
      </c>
      <c r="U3122" t="s">
        <v>43</v>
      </c>
      <c r="V3122" t="s">
        <v>80</v>
      </c>
      <c r="W3122">
        <v>25050</v>
      </c>
      <c r="X3122" t="s">
        <v>81</v>
      </c>
      <c r="Y3122">
        <v>375</v>
      </c>
      <c r="Z3122" t="s">
        <v>2913</v>
      </c>
      <c r="AA3122" t="s">
        <v>3162</v>
      </c>
      <c r="AB3122" t="s">
        <v>90</v>
      </c>
      <c r="AC3122" t="s">
        <v>84</v>
      </c>
      <c r="AD3122">
        <f>_xlfn.XLOOKUP(MIS[[#This Row],[TRADING SYMBOL]],[1]Sheet1!$D:$D,[1]Sheet1!$C:$C)</f>
        <v>160.9</v>
      </c>
      <c r="AE3122">
        <f>MIS[[#This Row],[OrderAverageTradedPrice]]*MIS[[#This Row],[OrderQuantity]]</f>
        <v>74231.25</v>
      </c>
      <c r="AF3122">
        <f>MIS[[#This Row],[LTP]]*MIS[[#This Row],[OrderQuantity]]</f>
        <v>60337.5</v>
      </c>
      <c r="AG3122">
        <f>IF(MIS[[#This Row],[OrderSide]]="SELL",MIS[[#This Row],[VALUE]]-MIS[[#This Row],[LIVE_VALUE]],MIS[[#This Row],[LIVE_VALUE]]-MIS[[#This Row],[VALUE]])</f>
        <v>-13893.75</v>
      </c>
      <c r="AH3122" t="str" cm="1">
        <f t="array" ref="AH3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2" t="str">
        <f>MIS[[#This Row],[TRADING SYMBOL]]</f>
        <v>NIFTY2552225050CE</v>
      </c>
      <c r="AJ3122" t="str">
        <f>IF(RIGHT(MIS[[#This Row],[Main/Hedge]],4)="MAIN","MAIN","HEDGE")</f>
        <v>MAIN</v>
      </c>
      <c r="AK3122" t="str" cm="1">
        <f t="array" ref="AK3122">_xlfn._xlws.FILTER(Table4[Column1],ISNUMBER(SEARCH(Table4[Column1],MIS[[#This Row],[OrderUniqueIdentifier]])),"")</f>
        <v>VWAP</v>
      </c>
    </row>
    <row r="3123" spans="1:37" x14ac:dyDescent="0.25">
      <c r="A3123" t="s">
        <v>71</v>
      </c>
      <c r="B3123" t="s">
        <v>1295</v>
      </c>
      <c r="C3123" t="s">
        <v>5660</v>
      </c>
      <c r="D3123" t="s">
        <v>72</v>
      </c>
      <c r="E3123" t="s">
        <v>2904</v>
      </c>
      <c r="F3123" t="s">
        <v>73</v>
      </c>
      <c r="G3123" t="s">
        <v>74</v>
      </c>
      <c r="H3123" t="s">
        <v>93</v>
      </c>
      <c r="I3123" t="s">
        <v>76</v>
      </c>
      <c r="J3123" t="s">
        <v>3159</v>
      </c>
      <c r="K3123">
        <v>375</v>
      </c>
      <c r="L3123" t="s">
        <v>77</v>
      </c>
      <c r="M3123" t="s">
        <v>78</v>
      </c>
      <c r="N3123" t="s">
        <v>3479</v>
      </c>
      <c r="O3123" t="s">
        <v>2906</v>
      </c>
      <c r="P3123" t="s">
        <v>3161</v>
      </c>
      <c r="Q3123" t="s">
        <v>2907</v>
      </c>
      <c r="R3123" t="s">
        <v>79</v>
      </c>
      <c r="S3123" t="s">
        <v>24</v>
      </c>
      <c r="T3123" t="s">
        <v>2908</v>
      </c>
      <c r="U3123" t="s">
        <v>43</v>
      </c>
      <c r="V3123" t="s">
        <v>80</v>
      </c>
      <c r="W3123">
        <v>25050</v>
      </c>
      <c r="X3123" t="s">
        <v>81</v>
      </c>
      <c r="Y3123">
        <v>375</v>
      </c>
      <c r="Z3123" t="s">
        <v>2909</v>
      </c>
      <c r="AA3123" t="s">
        <v>3162</v>
      </c>
      <c r="AB3123" t="s">
        <v>90</v>
      </c>
      <c r="AC3123" t="s">
        <v>84</v>
      </c>
      <c r="AD3123">
        <f>_xlfn.XLOOKUP(MIS[[#This Row],[TRADING SYMBOL]],[1]Sheet1!$D:$D,[1]Sheet1!$C:$C)</f>
        <v>160.9</v>
      </c>
      <c r="AE3123">
        <f>MIS[[#This Row],[OrderAverageTradedPrice]]*MIS[[#This Row],[OrderQuantity]]</f>
        <v>74981.25</v>
      </c>
      <c r="AF3123">
        <f>MIS[[#This Row],[LTP]]*MIS[[#This Row],[OrderQuantity]]</f>
        <v>60337.5</v>
      </c>
      <c r="AG3123">
        <f>IF(MIS[[#This Row],[OrderSide]]="SELL",MIS[[#This Row],[VALUE]]-MIS[[#This Row],[LIVE_VALUE]],MIS[[#This Row],[LIVE_VALUE]]-MIS[[#This Row],[VALUE]])</f>
        <v>-14643.75</v>
      </c>
      <c r="AH3123" t="str" cm="1">
        <f t="array" ref="AH3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3" t="str">
        <f>MIS[[#This Row],[TRADING SYMBOL]]</f>
        <v>NIFTY2552225050CE</v>
      </c>
      <c r="AJ3123" t="str">
        <f>IF(RIGHT(MIS[[#This Row],[Main/Hedge]],4)="MAIN","MAIN","HEDGE")</f>
        <v>MAIN</v>
      </c>
      <c r="AK3123" t="str" cm="1">
        <f t="array" ref="AK3123">_xlfn._xlws.FILTER(Table4[Column1],ISNUMBER(SEARCH(Table4[Column1],MIS[[#This Row],[OrderUniqueIdentifier]])),"")</f>
        <v>VWAP</v>
      </c>
    </row>
    <row r="3124" spans="1:37" x14ac:dyDescent="0.25">
      <c r="A3124" t="s">
        <v>71</v>
      </c>
      <c r="B3124" t="s">
        <v>1302</v>
      </c>
      <c r="C3124" t="s">
        <v>5685</v>
      </c>
      <c r="D3124" t="s">
        <v>72</v>
      </c>
      <c r="E3124" t="s">
        <v>2904</v>
      </c>
      <c r="F3124" t="s">
        <v>73</v>
      </c>
      <c r="G3124" t="s">
        <v>74</v>
      </c>
      <c r="H3124" t="s">
        <v>93</v>
      </c>
      <c r="I3124" t="s">
        <v>76</v>
      </c>
      <c r="J3124" t="s">
        <v>3159</v>
      </c>
      <c r="K3124">
        <v>75</v>
      </c>
      <c r="L3124" t="s">
        <v>77</v>
      </c>
      <c r="M3124" t="s">
        <v>78</v>
      </c>
      <c r="N3124" t="s">
        <v>4800</v>
      </c>
      <c r="O3124" t="s">
        <v>2912</v>
      </c>
      <c r="P3124" t="s">
        <v>3161</v>
      </c>
      <c r="Q3124" t="s">
        <v>2907</v>
      </c>
      <c r="R3124" t="s">
        <v>79</v>
      </c>
      <c r="S3124" t="s">
        <v>24</v>
      </c>
      <c r="T3124" t="s">
        <v>2908</v>
      </c>
      <c r="U3124" t="s">
        <v>43</v>
      </c>
      <c r="V3124" t="s">
        <v>80</v>
      </c>
      <c r="W3124">
        <v>25050</v>
      </c>
      <c r="X3124" t="s">
        <v>81</v>
      </c>
      <c r="Y3124">
        <v>75</v>
      </c>
      <c r="Z3124" t="s">
        <v>2913</v>
      </c>
      <c r="AA3124" t="s">
        <v>3162</v>
      </c>
      <c r="AB3124" t="s">
        <v>90</v>
      </c>
      <c r="AC3124" t="s">
        <v>84</v>
      </c>
      <c r="AD3124">
        <f>_xlfn.XLOOKUP(MIS[[#This Row],[TRADING SYMBOL]],[1]Sheet1!$D:$D,[1]Sheet1!$C:$C)</f>
        <v>160.9</v>
      </c>
      <c r="AE3124">
        <f>MIS[[#This Row],[OrderAverageTradedPrice]]*MIS[[#This Row],[OrderQuantity]]</f>
        <v>14846.25</v>
      </c>
      <c r="AF3124">
        <f>MIS[[#This Row],[LTP]]*MIS[[#This Row],[OrderQuantity]]</f>
        <v>12067.5</v>
      </c>
      <c r="AG3124">
        <f>IF(MIS[[#This Row],[OrderSide]]="SELL",MIS[[#This Row],[VALUE]]-MIS[[#This Row],[LIVE_VALUE]],MIS[[#This Row],[LIVE_VALUE]]-MIS[[#This Row],[VALUE]])</f>
        <v>-2778.75</v>
      </c>
      <c r="AH3124" t="str" cm="1">
        <f t="array" ref="AH3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4" t="str">
        <f>MIS[[#This Row],[TRADING SYMBOL]]</f>
        <v>NIFTY2552225050CE</v>
      </c>
      <c r="AJ3124" t="str">
        <f>IF(RIGHT(MIS[[#This Row],[Main/Hedge]],4)="MAIN","MAIN","HEDGE")</f>
        <v>MAIN</v>
      </c>
      <c r="AK3124" t="str" cm="1">
        <f t="array" ref="AK3124">_xlfn._xlws.FILTER(Table4[Column1],ISNUMBER(SEARCH(Table4[Column1],MIS[[#This Row],[OrderUniqueIdentifier]])),"")</f>
        <v>VWAP</v>
      </c>
    </row>
    <row r="3125" spans="1:37" x14ac:dyDescent="0.25">
      <c r="A3125" t="s">
        <v>71</v>
      </c>
      <c r="B3125" t="s">
        <v>1305</v>
      </c>
      <c r="C3125" t="s">
        <v>5708</v>
      </c>
      <c r="D3125" t="s">
        <v>72</v>
      </c>
      <c r="E3125" t="s">
        <v>2904</v>
      </c>
      <c r="F3125" t="s">
        <v>73</v>
      </c>
      <c r="G3125" t="s">
        <v>74</v>
      </c>
      <c r="H3125" t="s">
        <v>93</v>
      </c>
      <c r="I3125" t="s">
        <v>76</v>
      </c>
      <c r="J3125" t="s">
        <v>3159</v>
      </c>
      <c r="K3125">
        <v>150</v>
      </c>
      <c r="L3125" t="s">
        <v>77</v>
      </c>
      <c r="M3125" t="s">
        <v>78</v>
      </c>
      <c r="N3125" t="s">
        <v>3390</v>
      </c>
      <c r="O3125" t="s">
        <v>2975</v>
      </c>
      <c r="P3125" t="s">
        <v>3161</v>
      </c>
      <c r="Q3125" t="s">
        <v>2907</v>
      </c>
      <c r="R3125" t="s">
        <v>79</v>
      </c>
      <c r="S3125" t="s">
        <v>24</v>
      </c>
      <c r="T3125" t="s">
        <v>2908</v>
      </c>
      <c r="U3125" t="s">
        <v>43</v>
      </c>
      <c r="V3125" t="s">
        <v>80</v>
      </c>
      <c r="W3125">
        <v>25050</v>
      </c>
      <c r="X3125" t="s">
        <v>81</v>
      </c>
      <c r="Y3125">
        <v>150</v>
      </c>
      <c r="Z3125" t="s">
        <v>2976</v>
      </c>
      <c r="AA3125" t="s">
        <v>3162</v>
      </c>
      <c r="AB3125" t="s">
        <v>90</v>
      </c>
      <c r="AC3125" t="s">
        <v>84</v>
      </c>
      <c r="AD3125">
        <f>_xlfn.XLOOKUP(MIS[[#This Row],[TRADING SYMBOL]],[1]Sheet1!$D:$D,[1]Sheet1!$C:$C)</f>
        <v>160.9</v>
      </c>
      <c r="AE3125">
        <f>MIS[[#This Row],[OrderAverageTradedPrice]]*MIS[[#This Row],[OrderQuantity]]</f>
        <v>30000</v>
      </c>
      <c r="AF3125">
        <f>MIS[[#This Row],[LTP]]*MIS[[#This Row],[OrderQuantity]]</f>
        <v>24135</v>
      </c>
      <c r="AG3125">
        <f>IF(MIS[[#This Row],[OrderSide]]="SELL",MIS[[#This Row],[VALUE]]-MIS[[#This Row],[LIVE_VALUE]],MIS[[#This Row],[LIVE_VALUE]]-MIS[[#This Row],[VALUE]])</f>
        <v>-5865</v>
      </c>
      <c r="AH3125" t="str" cm="1">
        <f t="array" ref="AH3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5" t="str">
        <f>MIS[[#This Row],[TRADING SYMBOL]]</f>
        <v>NIFTY2552225050CE</v>
      </c>
      <c r="AJ3125" t="str">
        <f>IF(RIGHT(MIS[[#This Row],[Main/Hedge]],4)="MAIN","MAIN","HEDGE")</f>
        <v>MAIN</v>
      </c>
      <c r="AK3125" t="str" cm="1">
        <f t="array" ref="AK3125">_xlfn._xlws.FILTER(Table4[Column1],ISNUMBER(SEARCH(Table4[Column1],MIS[[#This Row],[OrderUniqueIdentifier]])),"")</f>
        <v>VWAP</v>
      </c>
    </row>
    <row r="3126" spans="1:37" x14ac:dyDescent="0.25">
      <c r="A3126" t="s">
        <v>71</v>
      </c>
      <c r="B3126" t="s">
        <v>1308</v>
      </c>
      <c r="C3126" t="s">
        <v>5728</v>
      </c>
      <c r="D3126" t="s">
        <v>72</v>
      </c>
      <c r="E3126" t="s">
        <v>2904</v>
      </c>
      <c r="F3126" t="s">
        <v>73</v>
      </c>
      <c r="G3126" t="s">
        <v>74</v>
      </c>
      <c r="H3126" t="s">
        <v>93</v>
      </c>
      <c r="I3126" t="s">
        <v>76</v>
      </c>
      <c r="J3126" t="s">
        <v>3159</v>
      </c>
      <c r="K3126">
        <v>450</v>
      </c>
      <c r="L3126" t="s">
        <v>77</v>
      </c>
      <c r="M3126" t="s">
        <v>78</v>
      </c>
      <c r="N3126" t="s">
        <v>3390</v>
      </c>
      <c r="O3126" t="s">
        <v>2975</v>
      </c>
      <c r="P3126" t="s">
        <v>3161</v>
      </c>
      <c r="Q3126" t="s">
        <v>2907</v>
      </c>
      <c r="R3126" t="s">
        <v>79</v>
      </c>
      <c r="S3126" t="s">
        <v>24</v>
      </c>
      <c r="T3126" t="s">
        <v>2908</v>
      </c>
      <c r="U3126" t="s">
        <v>43</v>
      </c>
      <c r="V3126" t="s">
        <v>80</v>
      </c>
      <c r="W3126">
        <v>25050</v>
      </c>
      <c r="X3126" t="s">
        <v>81</v>
      </c>
      <c r="Y3126">
        <v>450</v>
      </c>
      <c r="Z3126" t="s">
        <v>2976</v>
      </c>
      <c r="AA3126" t="s">
        <v>3162</v>
      </c>
      <c r="AB3126" t="s">
        <v>90</v>
      </c>
      <c r="AC3126" t="s">
        <v>84</v>
      </c>
      <c r="AD3126">
        <f>_xlfn.XLOOKUP(MIS[[#This Row],[TRADING SYMBOL]],[1]Sheet1!$D:$D,[1]Sheet1!$C:$C)</f>
        <v>160.9</v>
      </c>
      <c r="AE3126">
        <f>MIS[[#This Row],[OrderAverageTradedPrice]]*MIS[[#This Row],[OrderQuantity]]</f>
        <v>90000</v>
      </c>
      <c r="AF3126">
        <f>MIS[[#This Row],[LTP]]*MIS[[#This Row],[OrderQuantity]]</f>
        <v>72405</v>
      </c>
      <c r="AG3126">
        <f>IF(MIS[[#This Row],[OrderSide]]="SELL",MIS[[#This Row],[VALUE]]-MIS[[#This Row],[LIVE_VALUE]],MIS[[#This Row],[LIVE_VALUE]]-MIS[[#This Row],[VALUE]])</f>
        <v>-17595</v>
      </c>
      <c r="AH3126" t="str" cm="1">
        <f t="array" ref="AH3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6" t="str">
        <f>MIS[[#This Row],[TRADING SYMBOL]]</f>
        <v>NIFTY2552225050CE</v>
      </c>
      <c r="AJ3126" t="str">
        <f>IF(RIGHT(MIS[[#This Row],[Main/Hedge]],4)="MAIN","MAIN","HEDGE")</f>
        <v>MAIN</v>
      </c>
      <c r="AK3126" t="str" cm="1">
        <f t="array" ref="AK3126">_xlfn._xlws.FILTER(Table4[Column1],ISNUMBER(SEARCH(Table4[Column1],MIS[[#This Row],[OrderUniqueIdentifier]])),"")</f>
        <v>VWAP</v>
      </c>
    </row>
    <row r="3127" spans="1:37" x14ac:dyDescent="0.25">
      <c r="A3127" t="s">
        <v>71</v>
      </c>
      <c r="B3127" t="s">
        <v>1316</v>
      </c>
      <c r="C3127" t="s">
        <v>5758</v>
      </c>
      <c r="D3127" t="s">
        <v>72</v>
      </c>
      <c r="E3127" t="s">
        <v>2904</v>
      </c>
      <c r="F3127" t="s">
        <v>73</v>
      </c>
      <c r="G3127" t="s">
        <v>74</v>
      </c>
      <c r="H3127" t="s">
        <v>93</v>
      </c>
      <c r="I3127" t="s">
        <v>76</v>
      </c>
      <c r="J3127" t="s">
        <v>3159</v>
      </c>
      <c r="K3127">
        <v>375</v>
      </c>
      <c r="L3127" t="s">
        <v>77</v>
      </c>
      <c r="M3127" t="s">
        <v>78</v>
      </c>
      <c r="N3127" t="s">
        <v>5759</v>
      </c>
      <c r="O3127" t="s">
        <v>2916</v>
      </c>
      <c r="P3127" t="s">
        <v>3161</v>
      </c>
      <c r="Q3127" t="s">
        <v>2907</v>
      </c>
      <c r="R3127" t="s">
        <v>79</v>
      </c>
      <c r="S3127" t="s">
        <v>24</v>
      </c>
      <c r="T3127" t="s">
        <v>2908</v>
      </c>
      <c r="U3127" t="s">
        <v>43</v>
      </c>
      <c r="V3127" t="s">
        <v>80</v>
      </c>
      <c r="W3127">
        <v>25050</v>
      </c>
      <c r="X3127" t="s">
        <v>81</v>
      </c>
      <c r="Y3127">
        <v>375</v>
      </c>
      <c r="Z3127" t="s">
        <v>2917</v>
      </c>
      <c r="AA3127" t="s">
        <v>3162</v>
      </c>
      <c r="AB3127" t="s">
        <v>90</v>
      </c>
      <c r="AC3127" t="s">
        <v>84</v>
      </c>
      <c r="AD3127">
        <f>_xlfn.XLOOKUP(MIS[[#This Row],[TRADING SYMBOL]],[1]Sheet1!$D:$D,[1]Sheet1!$C:$C)</f>
        <v>160.9</v>
      </c>
      <c r="AE3127">
        <f>MIS[[#This Row],[OrderAverageTradedPrice]]*MIS[[#This Row],[OrderQuantity]]</f>
        <v>73833.75</v>
      </c>
      <c r="AF3127">
        <f>MIS[[#This Row],[LTP]]*MIS[[#This Row],[OrderQuantity]]</f>
        <v>60337.5</v>
      </c>
      <c r="AG3127">
        <f>IF(MIS[[#This Row],[OrderSide]]="SELL",MIS[[#This Row],[VALUE]]-MIS[[#This Row],[LIVE_VALUE]],MIS[[#This Row],[LIVE_VALUE]]-MIS[[#This Row],[VALUE]])</f>
        <v>-13496.25</v>
      </c>
      <c r="AH3127" t="str" cm="1">
        <f t="array" ref="AH3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7" t="str">
        <f>MIS[[#This Row],[TRADING SYMBOL]]</f>
        <v>NIFTY2552225050CE</v>
      </c>
      <c r="AJ3127" t="str">
        <f>IF(RIGHT(MIS[[#This Row],[Main/Hedge]],4)="MAIN","MAIN","HEDGE")</f>
        <v>MAIN</v>
      </c>
      <c r="AK3127" t="str" cm="1">
        <f t="array" ref="AK3127">_xlfn._xlws.FILTER(Table4[Column1],ISNUMBER(SEARCH(Table4[Column1],MIS[[#This Row],[OrderUniqueIdentifier]])),"")</f>
        <v>VWAP</v>
      </c>
    </row>
    <row r="3128" spans="1:37" x14ac:dyDescent="0.25">
      <c r="A3128" t="s">
        <v>71</v>
      </c>
      <c r="B3128" t="s">
        <v>1326</v>
      </c>
      <c r="C3128" t="s">
        <v>5788</v>
      </c>
      <c r="D3128" t="s">
        <v>72</v>
      </c>
      <c r="E3128" t="s">
        <v>2904</v>
      </c>
      <c r="F3128" t="s">
        <v>73</v>
      </c>
      <c r="G3128" t="s">
        <v>74</v>
      </c>
      <c r="H3128" t="s">
        <v>93</v>
      </c>
      <c r="I3128" t="s">
        <v>76</v>
      </c>
      <c r="J3128" t="s">
        <v>3159</v>
      </c>
      <c r="K3128">
        <v>75</v>
      </c>
      <c r="L3128" t="s">
        <v>77</v>
      </c>
      <c r="M3128" t="s">
        <v>78</v>
      </c>
      <c r="N3128" t="s">
        <v>5216</v>
      </c>
      <c r="O3128" t="s">
        <v>2944</v>
      </c>
      <c r="P3128" t="s">
        <v>3161</v>
      </c>
      <c r="Q3128" t="s">
        <v>2907</v>
      </c>
      <c r="R3128" t="s">
        <v>79</v>
      </c>
      <c r="S3128" t="s">
        <v>24</v>
      </c>
      <c r="T3128" t="s">
        <v>2908</v>
      </c>
      <c r="U3128" t="s">
        <v>43</v>
      </c>
      <c r="V3128" t="s">
        <v>80</v>
      </c>
      <c r="W3128">
        <v>25050</v>
      </c>
      <c r="X3128" t="s">
        <v>81</v>
      </c>
      <c r="Y3128">
        <v>75</v>
      </c>
      <c r="Z3128" t="s">
        <v>2945</v>
      </c>
      <c r="AA3128" t="s">
        <v>3162</v>
      </c>
      <c r="AB3128" t="s">
        <v>90</v>
      </c>
      <c r="AC3128" t="s">
        <v>84</v>
      </c>
      <c r="AD3128">
        <f>_xlfn.XLOOKUP(MIS[[#This Row],[TRADING SYMBOL]],[1]Sheet1!$D:$D,[1]Sheet1!$C:$C)</f>
        <v>160.9</v>
      </c>
      <c r="AE3128">
        <f>MIS[[#This Row],[OrderAverageTradedPrice]]*MIS[[#This Row],[OrderQuantity]]</f>
        <v>14917.5</v>
      </c>
      <c r="AF3128">
        <f>MIS[[#This Row],[LTP]]*MIS[[#This Row],[OrderQuantity]]</f>
        <v>12067.5</v>
      </c>
      <c r="AG3128">
        <f>IF(MIS[[#This Row],[OrderSide]]="SELL",MIS[[#This Row],[VALUE]]-MIS[[#This Row],[LIVE_VALUE]],MIS[[#This Row],[LIVE_VALUE]]-MIS[[#This Row],[VALUE]])</f>
        <v>-2850</v>
      </c>
      <c r="AH3128" t="str" cm="1">
        <f t="array" ref="AH3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8" t="str">
        <f>MIS[[#This Row],[TRADING SYMBOL]]</f>
        <v>NIFTY2552225050CE</v>
      </c>
      <c r="AJ3128" t="str">
        <f>IF(RIGHT(MIS[[#This Row],[Main/Hedge]],4)="MAIN","MAIN","HEDGE")</f>
        <v>MAIN</v>
      </c>
      <c r="AK3128" t="str" cm="1">
        <f t="array" ref="AK3128">_xlfn._xlws.FILTER(Table4[Column1],ISNUMBER(SEARCH(Table4[Column1],MIS[[#This Row],[OrderUniqueIdentifier]])),"")</f>
        <v>VWAP</v>
      </c>
    </row>
    <row r="3129" spans="1:37" x14ac:dyDescent="0.25">
      <c r="A3129" t="s">
        <v>1333</v>
      </c>
      <c r="B3129" t="s">
        <v>1334</v>
      </c>
      <c r="C3129" t="s">
        <v>5907</v>
      </c>
      <c r="D3129" t="s">
        <v>72</v>
      </c>
      <c r="E3129" t="s">
        <v>2904</v>
      </c>
      <c r="F3129" t="s">
        <v>73</v>
      </c>
      <c r="G3129" t="s">
        <v>74</v>
      </c>
      <c r="H3129" t="s">
        <v>93</v>
      </c>
      <c r="I3129" t="s">
        <v>76</v>
      </c>
      <c r="J3129" t="s">
        <v>5891</v>
      </c>
      <c r="K3129">
        <v>450</v>
      </c>
      <c r="L3129" t="s">
        <v>77</v>
      </c>
      <c r="M3129" t="s">
        <v>78</v>
      </c>
      <c r="N3129" t="s">
        <v>5908</v>
      </c>
      <c r="O3129" t="s">
        <v>2916</v>
      </c>
      <c r="P3129" t="s">
        <v>3161</v>
      </c>
      <c r="Q3129" t="s">
        <v>2907</v>
      </c>
      <c r="R3129" t="s">
        <v>79</v>
      </c>
      <c r="S3129" t="s">
        <v>294</v>
      </c>
      <c r="T3129" t="s">
        <v>2908</v>
      </c>
      <c r="U3129" t="s">
        <v>43</v>
      </c>
      <c r="V3129" t="s">
        <v>80</v>
      </c>
      <c r="W3129">
        <v>25050</v>
      </c>
      <c r="X3129" t="s">
        <v>81</v>
      </c>
      <c r="Y3129">
        <v>450</v>
      </c>
      <c r="Z3129" t="s">
        <v>2917</v>
      </c>
      <c r="AA3129" t="s">
        <v>3162</v>
      </c>
      <c r="AB3129" t="s">
        <v>90</v>
      </c>
      <c r="AC3129" t="s">
        <v>84</v>
      </c>
      <c r="AD3129">
        <f>_xlfn.XLOOKUP(MIS[[#This Row],[TRADING SYMBOL]],[1]Sheet1!$D:$D,[1]Sheet1!$C:$C)</f>
        <v>160.9</v>
      </c>
      <c r="AE3129">
        <f>MIS[[#This Row],[OrderAverageTradedPrice]]*MIS[[#This Row],[OrderQuantity]]</f>
        <v>88458.75</v>
      </c>
      <c r="AF3129">
        <f>MIS[[#This Row],[LTP]]*MIS[[#This Row],[OrderQuantity]]</f>
        <v>72405</v>
      </c>
      <c r="AG3129">
        <f>IF(MIS[[#This Row],[OrderSide]]="SELL",MIS[[#This Row],[VALUE]]-MIS[[#This Row],[LIVE_VALUE]],MIS[[#This Row],[LIVE_VALUE]]-MIS[[#This Row],[VALUE]])</f>
        <v>-16053.75</v>
      </c>
      <c r="AH3129" t="str" cm="1">
        <f t="array" ref="AH3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9" t="str">
        <f>MIS[[#This Row],[TRADING SYMBOL]]</f>
        <v>NIFTY2552225050CE</v>
      </c>
      <c r="AJ3129" t="str">
        <f>IF(RIGHT(MIS[[#This Row],[Main/Hedge]],4)="MAIN","MAIN","HEDGE")</f>
        <v>MAIN</v>
      </c>
      <c r="AK3129" t="str" cm="1">
        <f t="array" ref="AK3129">_xlfn._xlws.FILTER(Table4[Column1],ISNUMBER(SEARCH(Table4[Column1],MIS[[#This Row],[OrderUniqueIdentifier]])),"")</f>
        <v>VWAP</v>
      </c>
    </row>
    <row r="3130" spans="1:37" x14ac:dyDescent="0.25">
      <c r="A3130" t="s">
        <v>1333</v>
      </c>
      <c r="B3130" t="s">
        <v>1334</v>
      </c>
      <c r="C3130" t="s">
        <v>5916</v>
      </c>
      <c r="D3130" t="s">
        <v>72</v>
      </c>
      <c r="E3130" t="s">
        <v>5917</v>
      </c>
      <c r="F3130" t="s">
        <v>73</v>
      </c>
      <c r="G3130" t="s">
        <v>74</v>
      </c>
      <c r="H3130" t="s">
        <v>75</v>
      </c>
      <c r="I3130" t="s">
        <v>76</v>
      </c>
      <c r="J3130" t="s">
        <v>77</v>
      </c>
      <c r="K3130">
        <v>300</v>
      </c>
      <c r="L3130" t="s">
        <v>77</v>
      </c>
      <c r="M3130" t="s">
        <v>78</v>
      </c>
      <c r="N3130" t="s">
        <v>5918</v>
      </c>
      <c r="O3130" t="s">
        <v>3161</v>
      </c>
      <c r="P3130" t="s">
        <v>3161</v>
      </c>
      <c r="Q3130" t="s">
        <v>5919</v>
      </c>
      <c r="R3130" t="s">
        <v>79</v>
      </c>
      <c r="S3130" t="s">
        <v>299</v>
      </c>
      <c r="T3130" t="s">
        <v>5920</v>
      </c>
      <c r="U3130" t="s">
        <v>43</v>
      </c>
      <c r="V3130" t="s">
        <v>80</v>
      </c>
      <c r="W3130">
        <v>24550</v>
      </c>
      <c r="X3130" t="s">
        <v>85</v>
      </c>
      <c r="Y3130">
        <v>300</v>
      </c>
      <c r="Z3130" t="s">
        <v>3162</v>
      </c>
      <c r="AA3130" t="s">
        <v>3162</v>
      </c>
      <c r="AB3130" t="s">
        <v>87</v>
      </c>
      <c r="AC3130" t="s">
        <v>84</v>
      </c>
      <c r="AD3130">
        <f>_xlfn.XLOOKUP(MIS[[#This Row],[TRADING SYMBOL]],[1]Sheet1!$D:$D,[1]Sheet1!$C:$C)</f>
        <v>43.15</v>
      </c>
      <c r="AE3130">
        <f>MIS[[#This Row],[OrderAverageTradedPrice]]*MIS[[#This Row],[OrderQuantity]]</f>
        <v>14850</v>
      </c>
      <c r="AF3130">
        <f>MIS[[#This Row],[LTP]]*MIS[[#This Row],[OrderQuantity]]</f>
        <v>12945</v>
      </c>
      <c r="AG3130">
        <f>IF(MIS[[#This Row],[OrderSide]]="SELL",MIS[[#This Row],[VALUE]]-MIS[[#This Row],[LIVE_VALUE]],MIS[[#This Row],[LIVE_VALUE]]-MIS[[#This Row],[VALUE]])</f>
        <v>-1905</v>
      </c>
      <c r="AH3130" t="str" cm="1">
        <f t="array" ref="AH3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0" t="str">
        <f>MIS[[#This Row],[TRADING SYMBOL]]</f>
        <v>NIFTY2552224550PE</v>
      </c>
      <c r="AJ3130" t="str">
        <f>IF(RIGHT(MIS[[#This Row],[Main/Hedge]],4)="MAIN","MAIN","HEDGE")</f>
        <v>HEDGE</v>
      </c>
      <c r="AK3130" t="str" cm="1">
        <f t="array" ref="AK3130">_xlfn._xlws.FILTER(Table4[Column1],ISNUMBER(SEARCH(Table4[Column1],MIS[[#This Row],[OrderUniqueIdentifier]])),"")</f>
        <v>LONGSHORT</v>
      </c>
    </row>
    <row r="3131" spans="1:37" x14ac:dyDescent="0.25">
      <c r="A3131" t="s">
        <v>1333</v>
      </c>
      <c r="B3131" t="s">
        <v>1334</v>
      </c>
      <c r="C3131" t="s">
        <v>5971</v>
      </c>
      <c r="D3131" t="s">
        <v>72</v>
      </c>
      <c r="E3131" t="s">
        <v>5972</v>
      </c>
      <c r="F3131" t="s">
        <v>98</v>
      </c>
      <c r="G3131" t="s">
        <v>74</v>
      </c>
      <c r="H3131" t="s">
        <v>93</v>
      </c>
      <c r="I3131" t="s">
        <v>76</v>
      </c>
      <c r="J3131" t="s">
        <v>245</v>
      </c>
      <c r="K3131">
        <v>120</v>
      </c>
      <c r="L3131" t="s">
        <v>77</v>
      </c>
      <c r="M3131" t="s">
        <v>78</v>
      </c>
      <c r="N3131" t="s">
        <v>5973</v>
      </c>
      <c r="O3131" t="s">
        <v>3161</v>
      </c>
      <c r="P3131" t="s">
        <v>3161</v>
      </c>
      <c r="Q3131" t="s">
        <v>5974</v>
      </c>
      <c r="R3131" t="s">
        <v>79</v>
      </c>
      <c r="S3131" t="s">
        <v>358</v>
      </c>
      <c r="T3131" t="s">
        <v>5975</v>
      </c>
      <c r="U3131" t="s">
        <v>100</v>
      </c>
      <c r="V3131" t="s">
        <v>80</v>
      </c>
      <c r="W3131">
        <v>83900</v>
      </c>
      <c r="X3131" t="s">
        <v>81</v>
      </c>
      <c r="Y3131">
        <v>120</v>
      </c>
      <c r="Z3131" t="s">
        <v>3162</v>
      </c>
      <c r="AA3131" t="s">
        <v>3162</v>
      </c>
      <c r="AB3131" t="s">
        <v>83</v>
      </c>
      <c r="AC3131" t="s">
        <v>84</v>
      </c>
      <c r="AD3131">
        <f>_xlfn.XLOOKUP(MIS[[#This Row],[TRADING SYMBOL]],[1]Sheet1!$D:$D,[1]Sheet1!$C:$C)</f>
        <v>58.7</v>
      </c>
      <c r="AE3131">
        <f>MIS[[#This Row],[OrderAverageTradedPrice]]*MIS[[#This Row],[OrderQuantity]]</f>
        <v>10221</v>
      </c>
      <c r="AF3131">
        <f>MIS[[#This Row],[LTP]]*MIS[[#This Row],[OrderQuantity]]</f>
        <v>7044</v>
      </c>
      <c r="AG3131">
        <f>IF(MIS[[#This Row],[OrderSide]]="SELL",MIS[[#This Row],[VALUE]]-MIS[[#This Row],[LIVE_VALUE]],MIS[[#This Row],[LIVE_VALUE]]-MIS[[#This Row],[VALUE]])</f>
        <v>-3177</v>
      </c>
      <c r="AH3131" t="str" cm="1">
        <f t="array" ref="AH3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1" t="str">
        <f>MIS[[#This Row],[TRADING SYMBOL]]</f>
        <v>SENSEX2552083900CE</v>
      </c>
      <c r="AJ3131" t="str">
        <f>IF(RIGHT(MIS[[#This Row],[Main/Hedge]],4)="MAIN","MAIN","HEDGE")</f>
        <v>HEDGE</v>
      </c>
      <c r="AK3131" t="str" cm="1">
        <f t="array" ref="AK3131">_xlfn._xlws.FILTER(Table4[Column1],ISNUMBER(SEARCH(Table4[Column1],MIS[[#This Row],[OrderUniqueIdentifier]])),"")</f>
        <v>LONGSHORT</v>
      </c>
    </row>
    <row r="3132" spans="1:37" x14ac:dyDescent="0.25">
      <c r="A3132" t="s">
        <v>1357</v>
      </c>
      <c r="B3132" t="s">
        <v>1358</v>
      </c>
      <c r="C3132" t="s">
        <v>5983</v>
      </c>
      <c r="D3132" t="s">
        <v>72</v>
      </c>
      <c r="E3132" t="s">
        <v>2904</v>
      </c>
      <c r="F3132" t="s">
        <v>73</v>
      </c>
      <c r="G3132" t="s">
        <v>74</v>
      </c>
      <c r="H3132" t="s">
        <v>93</v>
      </c>
      <c r="I3132" t="s">
        <v>76</v>
      </c>
      <c r="J3132" t="s">
        <v>3159</v>
      </c>
      <c r="K3132">
        <v>75</v>
      </c>
      <c r="L3132" t="s">
        <v>77</v>
      </c>
      <c r="M3132" t="s">
        <v>78</v>
      </c>
      <c r="N3132" t="s">
        <v>5984</v>
      </c>
      <c r="O3132" t="s">
        <v>2912</v>
      </c>
      <c r="P3132" t="s">
        <v>3161</v>
      </c>
      <c r="Q3132" t="s">
        <v>2907</v>
      </c>
      <c r="R3132" t="s">
        <v>79</v>
      </c>
      <c r="S3132" t="s">
        <v>24</v>
      </c>
      <c r="T3132" t="s">
        <v>2908</v>
      </c>
      <c r="U3132" t="s">
        <v>43</v>
      </c>
      <c r="V3132" t="s">
        <v>80</v>
      </c>
      <c r="W3132">
        <v>25050</v>
      </c>
      <c r="X3132" t="s">
        <v>81</v>
      </c>
      <c r="Y3132">
        <v>75</v>
      </c>
      <c r="Z3132" t="s">
        <v>2913</v>
      </c>
      <c r="AA3132" t="s">
        <v>3162</v>
      </c>
      <c r="AB3132" t="s">
        <v>90</v>
      </c>
      <c r="AC3132" t="s">
        <v>84</v>
      </c>
      <c r="AD3132">
        <f>_xlfn.XLOOKUP(MIS[[#This Row],[TRADING SYMBOL]],[1]Sheet1!$D:$D,[1]Sheet1!$C:$C)</f>
        <v>160.9</v>
      </c>
      <c r="AE3132">
        <f>MIS[[#This Row],[OrderAverageTradedPrice]]*MIS[[#This Row],[OrderQuantity]]</f>
        <v>14838.75</v>
      </c>
      <c r="AF3132">
        <f>MIS[[#This Row],[LTP]]*MIS[[#This Row],[OrderQuantity]]</f>
        <v>12067.5</v>
      </c>
      <c r="AG3132">
        <f>IF(MIS[[#This Row],[OrderSide]]="SELL",MIS[[#This Row],[VALUE]]-MIS[[#This Row],[LIVE_VALUE]],MIS[[#This Row],[LIVE_VALUE]]-MIS[[#This Row],[VALUE]])</f>
        <v>-2771.25</v>
      </c>
      <c r="AH3132" t="str" cm="1">
        <f t="array" ref="AH3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2" t="str">
        <f>MIS[[#This Row],[TRADING SYMBOL]]</f>
        <v>NIFTY2552225050CE</v>
      </c>
      <c r="AJ3132" t="str">
        <f>IF(RIGHT(MIS[[#This Row],[Main/Hedge]],4)="MAIN","MAIN","HEDGE")</f>
        <v>MAIN</v>
      </c>
      <c r="AK3132" t="str" cm="1">
        <f t="array" ref="AK3132">_xlfn._xlws.FILTER(Table4[Column1],ISNUMBER(SEARCH(Table4[Column1],MIS[[#This Row],[OrderUniqueIdentifier]])),"")</f>
        <v>VWAP</v>
      </c>
    </row>
    <row r="3133" spans="1:37" x14ac:dyDescent="0.25">
      <c r="A3133" t="s">
        <v>1357</v>
      </c>
      <c r="B3133" t="s">
        <v>1366</v>
      </c>
      <c r="C3133" t="s">
        <v>5986</v>
      </c>
      <c r="D3133" t="s">
        <v>72</v>
      </c>
      <c r="E3133" t="s">
        <v>2904</v>
      </c>
      <c r="F3133" t="s">
        <v>73</v>
      </c>
      <c r="G3133" t="s">
        <v>74</v>
      </c>
      <c r="H3133" t="s">
        <v>93</v>
      </c>
      <c r="I3133" t="s">
        <v>76</v>
      </c>
      <c r="J3133" t="s">
        <v>3159</v>
      </c>
      <c r="K3133">
        <v>150</v>
      </c>
      <c r="L3133" t="s">
        <v>77</v>
      </c>
      <c r="M3133" t="s">
        <v>78</v>
      </c>
      <c r="N3133" t="s">
        <v>5061</v>
      </c>
      <c r="O3133" t="s">
        <v>2975</v>
      </c>
      <c r="P3133" t="s">
        <v>3161</v>
      </c>
      <c r="Q3133" t="s">
        <v>2907</v>
      </c>
      <c r="R3133" t="s">
        <v>79</v>
      </c>
      <c r="S3133" t="s">
        <v>24</v>
      </c>
      <c r="T3133" t="s">
        <v>2908</v>
      </c>
      <c r="U3133" t="s">
        <v>43</v>
      </c>
      <c r="V3133" t="s">
        <v>80</v>
      </c>
      <c r="W3133">
        <v>25050</v>
      </c>
      <c r="X3133" t="s">
        <v>81</v>
      </c>
      <c r="Y3133">
        <v>150</v>
      </c>
      <c r="Z3133" t="s">
        <v>2976</v>
      </c>
      <c r="AA3133" t="s">
        <v>3162</v>
      </c>
      <c r="AB3133" t="s">
        <v>90</v>
      </c>
      <c r="AC3133" t="s">
        <v>84</v>
      </c>
      <c r="AD3133">
        <f>_xlfn.XLOOKUP(MIS[[#This Row],[TRADING SYMBOL]],[1]Sheet1!$D:$D,[1]Sheet1!$C:$C)</f>
        <v>160.9</v>
      </c>
      <c r="AE3133">
        <f>MIS[[#This Row],[OrderAverageTradedPrice]]*MIS[[#This Row],[OrderQuantity]]</f>
        <v>29985</v>
      </c>
      <c r="AF3133">
        <f>MIS[[#This Row],[LTP]]*MIS[[#This Row],[OrderQuantity]]</f>
        <v>24135</v>
      </c>
      <c r="AG3133">
        <f>IF(MIS[[#This Row],[OrderSide]]="SELL",MIS[[#This Row],[VALUE]]-MIS[[#This Row],[LIVE_VALUE]],MIS[[#This Row],[LIVE_VALUE]]-MIS[[#This Row],[VALUE]])</f>
        <v>-5850</v>
      </c>
      <c r="AH3133" t="str" cm="1">
        <f t="array" ref="AH3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3" t="str">
        <f>MIS[[#This Row],[TRADING SYMBOL]]</f>
        <v>NIFTY2552225050CE</v>
      </c>
      <c r="AJ3133" t="str">
        <f>IF(RIGHT(MIS[[#This Row],[Main/Hedge]],4)="MAIN","MAIN","HEDGE")</f>
        <v>MAIN</v>
      </c>
      <c r="AK3133" t="str" cm="1">
        <f t="array" ref="AK3133">_xlfn._xlws.FILTER(Table4[Column1],ISNUMBER(SEARCH(Table4[Column1],MIS[[#This Row],[OrderUniqueIdentifier]])),"")</f>
        <v>VWAP</v>
      </c>
    </row>
    <row r="3134" spans="1:37" x14ac:dyDescent="0.25">
      <c r="A3134" t="s">
        <v>1374</v>
      </c>
      <c r="B3134" t="s">
        <v>1375</v>
      </c>
      <c r="C3134" t="s">
        <v>6016</v>
      </c>
      <c r="D3134" t="s">
        <v>72</v>
      </c>
      <c r="E3134" t="s">
        <v>2904</v>
      </c>
      <c r="F3134" t="s">
        <v>73</v>
      </c>
      <c r="G3134" t="s">
        <v>74</v>
      </c>
      <c r="H3134" t="s">
        <v>93</v>
      </c>
      <c r="I3134" t="s">
        <v>76</v>
      </c>
      <c r="J3134" t="s">
        <v>5891</v>
      </c>
      <c r="K3134">
        <v>525</v>
      </c>
      <c r="L3134" t="s">
        <v>77</v>
      </c>
      <c r="M3134" t="s">
        <v>78</v>
      </c>
      <c r="N3134" t="s">
        <v>6017</v>
      </c>
      <c r="O3134" t="s">
        <v>2906</v>
      </c>
      <c r="P3134" t="s">
        <v>3161</v>
      </c>
      <c r="Q3134" t="s">
        <v>2907</v>
      </c>
      <c r="R3134" t="s">
        <v>79</v>
      </c>
      <c r="S3134" t="s">
        <v>294</v>
      </c>
      <c r="T3134" t="s">
        <v>2908</v>
      </c>
      <c r="U3134" t="s">
        <v>43</v>
      </c>
      <c r="V3134" t="s">
        <v>80</v>
      </c>
      <c r="W3134">
        <v>25050</v>
      </c>
      <c r="X3134" t="s">
        <v>81</v>
      </c>
      <c r="Y3134">
        <v>525</v>
      </c>
      <c r="Z3134" t="s">
        <v>2909</v>
      </c>
      <c r="AA3134" t="s">
        <v>3162</v>
      </c>
      <c r="AB3134" t="s">
        <v>90</v>
      </c>
      <c r="AC3134" t="s">
        <v>84</v>
      </c>
      <c r="AD3134">
        <f>_xlfn.XLOOKUP(MIS[[#This Row],[TRADING SYMBOL]],[1]Sheet1!$D:$D,[1]Sheet1!$C:$C)</f>
        <v>160.9</v>
      </c>
      <c r="AE3134">
        <f>MIS[[#This Row],[OrderAverageTradedPrice]]*MIS[[#This Row],[OrderQuantity]]</f>
        <v>103368.74999999993</v>
      </c>
      <c r="AF3134">
        <f>MIS[[#This Row],[LTP]]*MIS[[#This Row],[OrderQuantity]]</f>
        <v>84472.5</v>
      </c>
      <c r="AG3134">
        <f>IF(MIS[[#This Row],[OrderSide]]="SELL",MIS[[#This Row],[VALUE]]-MIS[[#This Row],[LIVE_VALUE]],MIS[[#This Row],[LIVE_VALUE]]-MIS[[#This Row],[VALUE]])</f>
        <v>-18896.249999999927</v>
      </c>
      <c r="AH3134" t="str" cm="1">
        <f t="array" ref="AH3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4" t="str">
        <f>MIS[[#This Row],[TRADING SYMBOL]]</f>
        <v>NIFTY2552225050CE</v>
      </c>
      <c r="AJ3134" t="str">
        <f>IF(RIGHT(MIS[[#This Row],[Main/Hedge]],4)="MAIN","MAIN","HEDGE")</f>
        <v>MAIN</v>
      </c>
      <c r="AK3134" t="str" cm="1">
        <f t="array" ref="AK3134">_xlfn._xlws.FILTER(Table4[Column1],ISNUMBER(SEARCH(Table4[Column1],MIS[[#This Row],[OrderUniqueIdentifier]])),"")</f>
        <v>VWAP</v>
      </c>
    </row>
    <row r="3135" spans="1:37" x14ac:dyDescent="0.25">
      <c r="A3135" t="s">
        <v>1374</v>
      </c>
      <c r="B3135" t="s">
        <v>1395</v>
      </c>
      <c r="C3135" t="s">
        <v>6067</v>
      </c>
      <c r="D3135" t="s">
        <v>72</v>
      </c>
      <c r="E3135" t="s">
        <v>2904</v>
      </c>
      <c r="F3135" t="s">
        <v>73</v>
      </c>
      <c r="G3135" t="s">
        <v>74</v>
      </c>
      <c r="H3135" t="s">
        <v>93</v>
      </c>
      <c r="I3135" t="s">
        <v>76</v>
      </c>
      <c r="J3135" t="s">
        <v>5891</v>
      </c>
      <c r="K3135">
        <v>1800</v>
      </c>
      <c r="L3135" t="s">
        <v>77</v>
      </c>
      <c r="M3135" t="s">
        <v>78</v>
      </c>
      <c r="N3135" t="s">
        <v>6068</v>
      </c>
      <c r="O3135" t="s">
        <v>2906</v>
      </c>
      <c r="P3135" t="s">
        <v>3161</v>
      </c>
      <c r="Q3135" t="s">
        <v>2907</v>
      </c>
      <c r="R3135" t="s">
        <v>79</v>
      </c>
      <c r="S3135" t="s">
        <v>294</v>
      </c>
      <c r="T3135" t="s">
        <v>2908</v>
      </c>
      <c r="U3135" t="s">
        <v>43</v>
      </c>
      <c r="V3135" t="s">
        <v>80</v>
      </c>
      <c r="W3135">
        <v>25050</v>
      </c>
      <c r="X3135" t="s">
        <v>81</v>
      </c>
      <c r="Y3135">
        <v>1800</v>
      </c>
      <c r="Z3135" t="s">
        <v>2909</v>
      </c>
      <c r="AA3135" t="s">
        <v>3162</v>
      </c>
      <c r="AB3135" t="s">
        <v>90</v>
      </c>
      <c r="AC3135" t="s">
        <v>84</v>
      </c>
      <c r="AD3135">
        <f>_xlfn.XLOOKUP(MIS[[#This Row],[TRADING SYMBOL]],[1]Sheet1!$D:$D,[1]Sheet1!$C:$C)</f>
        <v>160.9</v>
      </c>
      <c r="AE3135">
        <f>MIS[[#This Row],[OrderAverageTradedPrice]]*MIS[[#This Row],[OrderQuantity]]</f>
        <v>354596.24999999878</v>
      </c>
      <c r="AF3135">
        <f>MIS[[#This Row],[LTP]]*MIS[[#This Row],[OrderQuantity]]</f>
        <v>289620</v>
      </c>
      <c r="AG3135">
        <f>IF(MIS[[#This Row],[OrderSide]]="SELL",MIS[[#This Row],[VALUE]]-MIS[[#This Row],[LIVE_VALUE]],MIS[[#This Row],[LIVE_VALUE]]-MIS[[#This Row],[VALUE]])</f>
        <v>-64976.249999998778</v>
      </c>
      <c r="AH3135" t="str" cm="1">
        <f t="array" ref="AH3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5" t="str">
        <f>MIS[[#This Row],[TRADING SYMBOL]]</f>
        <v>NIFTY2552225050CE</v>
      </c>
      <c r="AJ3135" t="str">
        <f>IF(RIGHT(MIS[[#This Row],[Main/Hedge]],4)="MAIN","MAIN","HEDGE")</f>
        <v>MAIN</v>
      </c>
      <c r="AK3135" t="str" cm="1">
        <f t="array" ref="AK3135">_xlfn._xlws.FILTER(Table4[Column1],ISNUMBER(SEARCH(Table4[Column1],MIS[[#This Row],[OrderUniqueIdentifier]])),"")</f>
        <v>VWAP</v>
      </c>
    </row>
    <row r="3136" spans="1:37" x14ac:dyDescent="0.25">
      <c r="A3136" t="s">
        <v>1374</v>
      </c>
      <c r="B3136" t="s">
        <v>1395</v>
      </c>
      <c r="C3136" t="s">
        <v>6069</v>
      </c>
      <c r="D3136" t="s">
        <v>72</v>
      </c>
      <c r="E3136" t="s">
        <v>2904</v>
      </c>
      <c r="F3136" t="s">
        <v>73</v>
      </c>
      <c r="G3136" t="s">
        <v>74</v>
      </c>
      <c r="H3136" t="s">
        <v>93</v>
      </c>
      <c r="I3136" t="s">
        <v>76</v>
      </c>
      <c r="J3136" t="s">
        <v>5891</v>
      </c>
      <c r="K3136">
        <v>900</v>
      </c>
      <c r="L3136" t="s">
        <v>77</v>
      </c>
      <c r="M3136" t="s">
        <v>78</v>
      </c>
      <c r="N3136" t="s">
        <v>4104</v>
      </c>
      <c r="O3136" t="s">
        <v>2912</v>
      </c>
      <c r="P3136" t="s">
        <v>3161</v>
      </c>
      <c r="Q3136" t="s">
        <v>2907</v>
      </c>
      <c r="R3136" t="s">
        <v>79</v>
      </c>
      <c r="S3136" t="s">
        <v>294</v>
      </c>
      <c r="T3136" t="s">
        <v>2908</v>
      </c>
      <c r="U3136" t="s">
        <v>43</v>
      </c>
      <c r="V3136" t="s">
        <v>80</v>
      </c>
      <c r="W3136">
        <v>25050</v>
      </c>
      <c r="X3136" t="s">
        <v>81</v>
      </c>
      <c r="Y3136">
        <v>900</v>
      </c>
      <c r="Z3136" t="s">
        <v>2913</v>
      </c>
      <c r="AA3136" t="s">
        <v>3162</v>
      </c>
      <c r="AB3136" t="s">
        <v>90</v>
      </c>
      <c r="AC3136" t="s">
        <v>84</v>
      </c>
      <c r="AD3136">
        <f>_xlfn.XLOOKUP(MIS[[#This Row],[TRADING SYMBOL]],[1]Sheet1!$D:$D,[1]Sheet1!$C:$C)</f>
        <v>160.9</v>
      </c>
      <c r="AE3136">
        <f>MIS[[#This Row],[OrderAverageTradedPrice]]*MIS[[#This Row],[OrderQuantity]]</f>
        <v>177300</v>
      </c>
      <c r="AF3136">
        <f>MIS[[#This Row],[LTP]]*MIS[[#This Row],[OrderQuantity]]</f>
        <v>144810</v>
      </c>
      <c r="AG3136">
        <f>IF(MIS[[#This Row],[OrderSide]]="SELL",MIS[[#This Row],[VALUE]]-MIS[[#This Row],[LIVE_VALUE]],MIS[[#This Row],[LIVE_VALUE]]-MIS[[#This Row],[VALUE]])</f>
        <v>-32490</v>
      </c>
      <c r="AH3136" t="str" cm="1">
        <f t="array" ref="AH3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6" t="str">
        <f>MIS[[#This Row],[TRADING SYMBOL]]</f>
        <v>NIFTY2552225050CE</v>
      </c>
      <c r="AJ3136" t="str">
        <f>IF(RIGHT(MIS[[#This Row],[Main/Hedge]],4)="MAIN","MAIN","HEDGE")</f>
        <v>MAIN</v>
      </c>
      <c r="AK3136" t="str" cm="1">
        <f t="array" ref="AK3136">_xlfn._xlws.FILTER(Table4[Column1],ISNUMBER(SEARCH(Table4[Column1],MIS[[#This Row],[OrderUniqueIdentifier]])),"")</f>
        <v>VWAP</v>
      </c>
    </row>
    <row r="3137" spans="1:37" x14ac:dyDescent="0.25">
      <c r="A3137" t="s">
        <v>1414</v>
      </c>
      <c r="B3137" t="s">
        <v>1415</v>
      </c>
      <c r="C3137" t="s">
        <v>6150</v>
      </c>
      <c r="D3137" t="s">
        <v>72</v>
      </c>
      <c r="E3137" t="s">
        <v>2904</v>
      </c>
      <c r="F3137" t="s">
        <v>73</v>
      </c>
      <c r="G3137" t="s">
        <v>74</v>
      </c>
      <c r="H3137" t="s">
        <v>93</v>
      </c>
      <c r="I3137" t="s">
        <v>76</v>
      </c>
      <c r="J3137" t="s">
        <v>5891</v>
      </c>
      <c r="K3137">
        <v>1125</v>
      </c>
      <c r="L3137" t="s">
        <v>77</v>
      </c>
      <c r="M3137" t="s">
        <v>78</v>
      </c>
      <c r="N3137" t="s">
        <v>6151</v>
      </c>
      <c r="O3137" t="s">
        <v>2906</v>
      </c>
      <c r="P3137" t="s">
        <v>3161</v>
      </c>
      <c r="Q3137" t="s">
        <v>2907</v>
      </c>
      <c r="R3137" t="s">
        <v>79</v>
      </c>
      <c r="S3137" t="s">
        <v>294</v>
      </c>
      <c r="T3137" t="s">
        <v>2908</v>
      </c>
      <c r="U3137" t="s">
        <v>43</v>
      </c>
      <c r="V3137" t="s">
        <v>80</v>
      </c>
      <c r="W3137">
        <v>25050</v>
      </c>
      <c r="X3137" t="s">
        <v>81</v>
      </c>
      <c r="Y3137">
        <v>1125</v>
      </c>
      <c r="Z3137" t="s">
        <v>2909</v>
      </c>
      <c r="AA3137" t="s">
        <v>3162</v>
      </c>
      <c r="AB3137" t="s">
        <v>90</v>
      </c>
      <c r="AC3137" t="s">
        <v>84</v>
      </c>
      <c r="AD3137">
        <f>_xlfn.XLOOKUP(MIS[[#This Row],[TRADING SYMBOL]],[1]Sheet1!$D:$D,[1]Sheet1!$C:$C)</f>
        <v>160.9</v>
      </c>
      <c r="AE3137">
        <f>MIS[[#This Row],[OrderAverageTradedPrice]]*MIS[[#This Row],[OrderQuantity]]</f>
        <v>221291.24999999962</v>
      </c>
      <c r="AF3137">
        <f>MIS[[#This Row],[LTP]]*MIS[[#This Row],[OrderQuantity]]</f>
        <v>181012.5</v>
      </c>
      <c r="AG3137">
        <f>IF(MIS[[#This Row],[OrderSide]]="SELL",MIS[[#This Row],[VALUE]]-MIS[[#This Row],[LIVE_VALUE]],MIS[[#This Row],[LIVE_VALUE]]-MIS[[#This Row],[VALUE]])</f>
        <v>-40278.749999999622</v>
      </c>
      <c r="AH3137" t="str" cm="1">
        <f t="array" ref="AH3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7" t="str">
        <f>MIS[[#This Row],[TRADING SYMBOL]]</f>
        <v>NIFTY2552225050CE</v>
      </c>
      <c r="AJ3137" t="str">
        <f>IF(RIGHT(MIS[[#This Row],[Main/Hedge]],4)="MAIN","MAIN","HEDGE")</f>
        <v>MAIN</v>
      </c>
      <c r="AK3137" t="str" cm="1">
        <f t="array" ref="AK3137">_xlfn._xlws.FILTER(Table4[Column1],ISNUMBER(SEARCH(Table4[Column1],MIS[[#This Row],[OrderUniqueIdentifier]])),"")</f>
        <v>VWAP</v>
      </c>
    </row>
    <row r="3138" spans="1:37" x14ac:dyDescent="0.25">
      <c r="A3138" t="s">
        <v>1414</v>
      </c>
      <c r="B3138" t="s">
        <v>1431</v>
      </c>
      <c r="C3138" t="s">
        <v>6166</v>
      </c>
      <c r="D3138" t="s">
        <v>72</v>
      </c>
      <c r="E3138" t="s">
        <v>2904</v>
      </c>
      <c r="F3138" t="s">
        <v>73</v>
      </c>
      <c r="G3138" t="s">
        <v>74</v>
      </c>
      <c r="H3138" t="s">
        <v>93</v>
      </c>
      <c r="I3138" t="s">
        <v>76</v>
      </c>
      <c r="J3138" t="s">
        <v>3159</v>
      </c>
      <c r="K3138">
        <v>150</v>
      </c>
      <c r="L3138" t="s">
        <v>77</v>
      </c>
      <c r="M3138" t="s">
        <v>78</v>
      </c>
      <c r="N3138" t="s">
        <v>3546</v>
      </c>
      <c r="O3138" t="s">
        <v>2944</v>
      </c>
      <c r="P3138" t="s">
        <v>3161</v>
      </c>
      <c r="Q3138" t="s">
        <v>2907</v>
      </c>
      <c r="R3138" t="s">
        <v>79</v>
      </c>
      <c r="S3138" t="s">
        <v>726</v>
      </c>
      <c r="T3138" t="s">
        <v>2908</v>
      </c>
      <c r="U3138" t="s">
        <v>43</v>
      </c>
      <c r="V3138" t="s">
        <v>80</v>
      </c>
      <c r="W3138">
        <v>25050</v>
      </c>
      <c r="X3138" t="s">
        <v>81</v>
      </c>
      <c r="Y3138">
        <v>150</v>
      </c>
      <c r="Z3138" t="s">
        <v>2945</v>
      </c>
      <c r="AA3138" t="s">
        <v>3162</v>
      </c>
      <c r="AB3138" t="s">
        <v>90</v>
      </c>
      <c r="AC3138" t="s">
        <v>84</v>
      </c>
      <c r="AD3138">
        <f>_xlfn.XLOOKUP(MIS[[#This Row],[TRADING SYMBOL]],[1]Sheet1!$D:$D,[1]Sheet1!$C:$C)</f>
        <v>160.9</v>
      </c>
      <c r="AE3138">
        <f>MIS[[#This Row],[OrderAverageTradedPrice]]*MIS[[#This Row],[OrderQuantity]]</f>
        <v>29700</v>
      </c>
      <c r="AF3138">
        <f>MIS[[#This Row],[LTP]]*MIS[[#This Row],[OrderQuantity]]</f>
        <v>24135</v>
      </c>
      <c r="AG3138">
        <f>IF(MIS[[#This Row],[OrderSide]]="SELL",MIS[[#This Row],[VALUE]]-MIS[[#This Row],[LIVE_VALUE]],MIS[[#This Row],[LIVE_VALUE]]-MIS[[#This Row],[VALUE]])</f>
        <v>-5565</v>
      </c>
      <c r="AH3138" t="str" cm="1">
        <f t="array" ref="AH3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8" t="str">
        <f>MIS[[#This Row],[TRADING SYMBOL]]</f>
        <v>NIFTY2552225050CE</v>
      </c>
      <c r="AJ3138" t="str">
        <f>IF(RIGHT(MIS[[#This Row],[Main/Hedge]],4)="MAIN","MAIN","HEDGE")</f>
        <v>MAIN</v>
      </c>
      <c r="AK3138" t="str" cm="1">
        <f t="array" ref="AK3138">_xlfn._xlws.FILTER(Table4[Column1],ISNUMBER(SEARCH(Table4[Column1],MIS[[#This Row],[OrderUniqueIdentifier]])),"")</f>
        <v>VWAP</v>
      </c>
    </row>
    <row r="3139" spans="1:37" x14ac:dyDescent="0.25">
      <c r="A3139" t="s">
        <v>179</v>
      </c>
      <c r="B3139" t="s">
        <v>1446</v>
      </c>
      <c r="C3139" t="s">
        <v>6259</v>
      </c>
      <c r="D3139" t="s">
        <v>72</v>
      </c>
      <c r="E3139" t="s">
        <v>2904</v>
      </c>
      <c r="F3139" t="s">
        <v>73</v>
      </c>
      <c r="G3139" t="s">
        <v>74</v>
      </c>
      <c r="H3139" t="s">
        <v>93</v>
      </c>
      <c r="I3139" t="s">
        <v>76</v>
      </c>
      <c r="J3139" t="s">
        <v>3159</v>
      </c>
      <c r="K3139">
        <v>750</v>
      </c>
      <c r="L3139" t="s">
        <v>77</v>
      </c>
      <c r="M3139" t="s">
        <v>78</v>
      </c>
      <c r="N3139" t="s">
        <v>3390</v>
      </c>
      <c r="O3139" t="s">
        <v>2912</v>
      </c>
      <c r="P3139" t="s">
        <v>3161</v>
      </c>
      <c r="Q3139" t="s">
        <v>2907</v>
      </c>
      <c r="R3139" t="s">
        <v>79</v>
      </c>
      <c r="S3139" t="s">
        <v>24</v>
      </c>
      <c r="T3139" t="s">
        <v>2908</v>
      </c>
      <c r="U3139" t="s">
        <v>43</v>
      </c>
      <c r="V3139" t="s">
        <v>80</v>
      </c>
      <c r="W3139">
        <v>25050</v>
      </c>
      <c r="X3139" t="s">
        <v>81</v>
      </c>
      <c r="Y3139">
        <v>750</v>
      </c>
      <c r="Z3139" t="s">
        <v>2913</v>
      </c>
      <c r="AA3139" t="s">
        <v>3162</v>
      </c>
      <c r="AB3139" t="s">
        <v>90</v>
      </c>
      <c r="AC3139" t="s">
        <v>84</v>
      </c>
      <c r="AD3139">
        <f>_xlfn.XLOOKUP(MIS[[#This Row],[TRADING SYMBOL]],[1]Sheet1!$D:$D,[1]Sheet1!$C:$C)</f>
        <v>160.9</v>
      </c>
      <c r="AE3139">
        <f>MIS[[#This Row],[OrderAverageTradedPrice]]*MIS[[#This Row],[OrderQuantity]]</f>
        <v>150000</v>
      </c>
      <c r="AF3139">
        <f>MIS[[#This Row],[LTP]]*MIS[[#This Row],[OrderQuantity]]</f>
        <v>120675</v>
      </c>
      <c r="AG3139">
        <f>IF(MIS[[#This Row],[OrderSide]]="SELL",MIS[[#This Row],[VALUE]]-MIS[[#This Row],[LIVE_VALUE]],MIS[[#This Row],[LIVE_VALUE]]-MIS[[#This Row],[VALUE]])</f>
        <v>-29325</v>
      </c>
      <c r="AH3139" t="str" cm="1">
        <f t="array" ref="AH3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9" t="str">
        <f>MIS[[#This Row],[TRADING SYMBOL]]</f>
        <v>NIFTY2552225050CE</v>
      </c>
      <c r="AJ3139" t="str">
        <f>IF(RIGHT(MIS[[#This Row],[Main/Hedge]],4)="MAIN","MAIN","HEDGE")</f>
        <v>MAIN</v>
      </c>
      <c r="AK3139" t="str" cm="1">
        <f t="array" ref="AK3139">_xlfn._xlws.FILTER(Table4[Column1],ISNUMBER(SEARCH(Table4[Column1],MIS[[#This Row],[OrderUniqueIdentifier]])),"")</f>
        <v>VWAP</v>
      </c>
    </row>
    <row r="3140" spans="1:37" x14ac:dyDescent="0.25">
      <c r="A3140" t="s">
        <v>179</v>
      </c>
      <c r="B3140" t="s">
        <v>1456</v>
      </c>
      <c r="C3140" t="s">
        <v>6261</v>
      </c>
      <c r="D3140" t="s">
        <v>72</v>
      </c>
      <c r="E3140" t="s">
        <v>2904</v>
      </c>
      <c r="F3140" t="s">
        <v>73</v>
      </c>
      <c r="G3140" t="s">
        <v>74</v>
      </c>
      <c r="H3140" t="s">
        <v>93</v>
      </c>
      <c r="I3140" t="s">
        <v>76</v>
      </c>
      <c r="J3140" t="s">
        <v>3159</v>
      </c>
      <c r="K3140">
        <v>225</v>
      </c>
      <c r="L3140" t="s">
        <v>77</v>
      </c>
      <c r="M3140" t="s">
        <v>78</v>
      </c>
      <c r="N3140" t="s">
        <v>5061</v>
      </c>
      <c r="O3140" t="s">
        <v>3099</v>
      </c>
      <c r="P3140" t="s">
        <v>3161</v>
      </c>
      <c r="Q3140" t="s">
        <v>2907</v>
      </c>
      <c r="R3140" t="s">
        <v>79</v>
      </c>
      <c r="S3140" t="s">
        <v>24</v>
      </c>
      <c r="T3140" t="s">
        <v>2908</v>
      </c>
      <c r="U3140" t="s">
        <v>43</v>
      </c>
      <c r="V3140" t="s">
        <v>80</v>
      </c>
      <c r="W3140">
        <v>25050</v>
      </c>
      <c r="X3140" t="s">
        <v>81</v>
      </c>
      <c r="Y3140">
        <v>225</v>
      </c>
      <c r="Z3140" t="s">
        <v>3100</v>
      </c>
      <c r="AA3140" t="s">
        <v>3162</v>
      </c>
      <c r="AB3140" t="s">
        <v>90</v>
      </c>
      <c r="AC3140" t="s">
        <v>84</v>
      </c>
      <c r="AD3140">
        <f>_xlfn.XLOOKUP(MIS[[#This Row],[TRADING SYMBOL]],[1]Sheet1!$D:$D,[1]Sheet1!$C:$C)</f>
        <v>160.9</v>
      </c>
      <c r="AE3140">
        <f>MIS[[#This Row],[OrderAverageTradedPrice]]*MIS[[#This Row],[OrderQuantity]]</f>
        <v>44977.5</v>
      </c>
      <c r="AF3140">
        <f>MIS[[#This Row],[LTP]]*MIS[[#This Row],[OrderQuantity]]</f>
        <v>36202.5</v>
      </c>
      <c r="AG3140">
        <f>IF(MIS[[#This Row],[OrderSide]]="SELL",MIS[[#This Row],[VALUE]]-MIS[[#This Row],[LIVE_VALUE]],MIS[[#This Row],[LIVE_VALUE]]-MIS[[#This Row],[VALUE]])</f>
        <v>-8775</v>
      </c>
      <c r="AH3140" t="str" cm="1">
        <f t="array" ref="AH3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0" t="str">
        <f>MIS[[#This Row],[TRADING SYMBOL]]</f>
        <v>NIFTY2552225050CE</v>
      </c>
      <c r="AJ3140" t="str">
        <f>IF(RIGHT(MIS[[#This Row],[Main/Hedge]],4)="MAIN","MAIN","HEDGE")</f>
        <v>MAIN</v>
      </c>
      <c r="AK3140" t="str" cm="1">
        <f t="array" ref="AK3140">_xlfn._xlws.FILTER(Table4[Column1],ISNUMBER(SEARCH(Table4[Column1],MIS[[#This Row],[OrderUniqueIdentifier]])),"")</f>
        <v>VWAP</v>
      </c>
    </row>
    <row r="3141" spans="1:37" x14ac:dyDescent="0.25">
      <c r="A3141" t="s">
        <v>179</v>
      </c>
      <c r="B3141" t="s">
        <v>1467</v>
      </c>
      <c r="C3141" t="s">
        <v>6334</v>
      </c>
      <c r="D3141" t="s">
        <v>72</v>
      </c>
      <c r="E3141" t="s">
        <v>2904</v>
      </c>
      <c r="F3141" t="s">
        <v>73</v>
      </c>
      <c r="G3141" t="s">
        <v>74</v>
      </c>
      <c r="H3141" t="s">
        <v>93</v>
      </c>
      <c r="I3141" t="s">
        <v>76</v>
      </c>
      <c r="J3141" t="s">
        <v>3159</v>
      </c>
      <c r="K3141">
        <v>1425</v>
      </c>
      <c r="L3141" t="s">
        <v>77</v>
      </c>
      <c r="M3141" t="s">
        <v>78</v>
      </c>
      <c r="N3141" t="s">
        <v>6335</v>
      </c>
      <c r="O3141" t="s">
        <v>2912</v>
      </c>
      <c r="P3141" t="s">
        <v>3161</v>
      </c>
      <c r="Q3141" t="s">
        <v>2907</v>
      </c>
      <c r="R3141" t="s">
        <v>79</v>
      </c>
      <c r="S3141" t="s">
        <v>24</v>
      </c>
      <c r="T3141" t="s">
        <v>2908</v>
      </c>
      <c r="U3141" t="s">
        <v>43</v>
      </c>
      <c r="V3141" t="s">
        <v>80</v>
      </c>
      <c r="W3141">
        <v>25050</v>
      </c>
      <c r="X3141" t="s">
        <v>81</v>
      </c>
      <c r="Y3141">
        <v>1425</v>
      </c>
      <c r="Z3141" t="s">
        <v>2913</v>
      </c>
      <c r="AA3141" t="s">
        <v>3162</v>
      </c>
      <c r="AB3141" t="s">
        <v>90</v>
      </c>
      <c r="AC3141" t="s">
        <v>84</v>
      </c>
      <c r="AD3141">
        <f>_xlfn.XLOOKUP(MIS[[#This Row],[TRADING SYMBOL]],[1]Sheet1!$D:$D,[1]Sheet1!$C:$C)</f>
        <v>160.9</v>
      </c>
      <c r="AE3141">
        <f>MIS[[#This Row],[OrderAverageTradedPrice]]*MIS[[#This Row],[OrderQuantity]]</f>
        <v>283687.49999999994</v>
      </c>
      <c r="AF3141">
        <f>MIS[[#This Row],[LTP]]*MIS[[#This Row],[OrderQuantity]]</f>
        <v>229282.5</v>
      </c>
      <c r="AG3141">
        <f>IF(MIS[[#This Row],[OrderSide]]="SELL",MIS[[#This Row],[VALUE]]-MIS[[#This Row],[LIVE_VALUE]],MIS[[#This Row],[LIVE_VALUE]]-MIS[[#This Row],[VALUE]])</f>
        <v>-54404.999999999942</v>
      </c>
      <c r="AH3141" t="str" cm="1">
        <f t="array" ref="AH3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1" t="str">
        <f>MIS[[#This Row],[TRADING SYMBOL]]</f>
        <v>NIFTY2552225050CE</v>
      </c>
      <c r="AJ3141" t="str">
        <f>IF(RIGHT(MIS[[#This Row],[Main/Hedge]],4)="MAIN","MAIN","HEDGE")</f>
        <v>MAIN</v>
      </c>
      <c r="AK3141" t="str" cm="1">
        <f t="array" ref="AK3141">_xlfn._xlws.FILTER(Table4[Column1],ISNUMBER(SEARCH(Table4[Column1],MIS[[#This Row],[OrderUniqueIdentifier]])),"")</f>
        <v>VWAP</v>
      </c>
    </row>
    <row r="3142" spans="1:37" x14ac:dyDescent="0.25">
      <c r="A3142" t="s">
        <v>179</v>
      </c>
      <c r="B3142" t="s">
        <v>1478</v>
      </c>
      <c r="C3142" t="s">
        <v>6337</v>
      </c>
      <c r="D3142" t="s">
        <v>72</v>
      </c>
      <c r="E3142" t="s">
        <v>2904</v>
      </c>
      <c r="F3142" t="s">
        <v>73</v>
      </c>
      <c r="G3142" t="s">
        <v>74</v>
      </c>
      <c r="H3142" t="s">
        <v>93</v>
      </c>
      <c r="I3142" t="s">
        <v>76</v>
      </c>
      <c r="J3142" t="s">
        <v>3159</v>
      </c>
      <c r="K3142">
        <v>150</v>
      </c>
      <c r="L3142" t="s">
        <v>77</v>
      </c>
      <c r="M3142" t="s">
        <v>78</v>
      </c>
      <c r="N3142" t="s">
        <v>3390</v>
      </c>
      <c r="O3142" t="s">
        <v>3099</v>
      </c>
      <c r="P3142" t="s">
        <v>3161</v>
      </c>
      <c r="Q3142" t="s">
        <v>2907</v>
      </c>
      <c r="R3142" t="s">
        <v>79</v>
      </c>
      <c r="S3142" t="s">
        <v>24</v>
      </c>
      <c r="T3142" t="s">
        <v>2908</v>
      </c>
      <c r="U3142" t="s">
        <v>43</v>
      </c>
      <c r="V3142" t="s">
        <v>80</v>
      </c>
      <c r="W3142">
        <v>25050</v>
      </c>
      <c r="X3142" t="s">
        <v>81</v>
      </c>
      <c r="Y3142">
        <v>150</v>
      </c>
      <c r="Z3142" t="s">
        <v>3100</v>
      </c>
      <c r="AA3142" t="s">
        <v>3162</v>
      </c>
      <c r="AB3142" t="s">
        <v>90</v>
      </c>
      <c r="AC3142" t="s">
        <v>84</v>
      </c>
      <c r="AD3142">
        <f>_xlfn.XLOOKUP(MIS[[#This Row],[TRADING SYMBOL]],[1]Sheet1!$D:$D,[1]Sheet1!$C:$C)</f>
        <v>160.9</v>
      </c>
      <c r="AE3142">
        <f>MIS[[#This Row],[OrderAverageTradedPrice]]*MIS[[#This Row],[OrderQuantity]]</f>
        <v>30000</v>
      </c>
      <c r="AF3142">
        <f>MIS[[#This Row],[LTP]]*MIS[[#This Row],[OrderQuantity]]</f>
        <v>24135</v>
      </c>
      <c r="AG3142">
        <f>IF(MIS[[#This Row],[OrderSide]]="SELL",MIS[[#This Row],[VALUE]]-MIS[[#This Row],[LIVE_VALUE]],MIS[[#This Row],[LIVE_VALUE]]-MIS[[#This Row],[VALUE]])</f>
        <v>-5865</v>
      </c>
      <c r="AH3142" t="str" cm="1">
        <f t="array" ref="AH3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2" t="str">
        <f>MIS[[#This Row],[TRADING SYMBOL]]</f>
        <v>NIFTY2552225050CE</v>
      </c>
      <c r="AJ3142" t="str">
        <f>IF(RIGHT(MIS[[#This Row],[Main/Hedge]],4)="MAIN","MAIN","HEDGE")</f>
        <v>MAIN</v>
      </c>
      <c r="AK3142" t="str" cm="1">
        <f t="array" ref="AK3142">_xlfn._xlws.FILTER(Table4[Column1],ISNUMBER(SEARCH(Table4[Column1],MIS[[#This Row],[OrderUniqueIdentifier]])),"")</f>
        <v>VWAP</v>
      </c>
    </row>
    <row r="3143" spans="1:37" x14ac:dyDescent="0.25">
      <c r="A3143" t="s">
        <v>179</v>
      </c>
      <c r="B3143" t="s">
        <v>1488</v>
      </c>
      <c r="C3143" t="s">
        <v>6363</v>
      </c>
      <c r="D3143" t="s">
        <v>72</v>
      </c>
      <c r="E3143" t="s">
        <v>2904</v>
      </c>
      <c r="F3143" t="s">
        <v>73</v>
      </c>
      <c r="G3143" t="s">
        <v>74</v>
      </c>
      <c r="H3143" t="s">
        <v>93</v>
      </c>
      <c r="I3143" t="s">
        <v>76</v>
      </c>
      <c r="J3143" t="s">
        <v>3159</v>
      </c>
      <c r="K3143">
        <v>75</v>
      </c>
      <c r="L3143" t="s">
        <v>77</v>
      </c>
      <c r="M3143" t="s">
        <v>78</v>
      </c>
      <c r="N3143" t="s">
        <v>4495</v>
      </c>
      <c r="O3143" t="s">
        <v>2975</v>
      </c>
      <c r="P3143" t="s">
        <v>3161</v>
      </c>
      <c r="Q3143" t="s">
        <v>2907</v>
      </c>
      <c r="R3143" t="s">
        <v>79</v>
      </c>
      <c r="S3143" t="s">
        <v>24</v>
      </c>
      <c r="T3143" t="s">
        <v>2908</v>
      </c>
      <c r="U3143" t="s">
        <v>43</v>
      </c>
      <c r="V3143" t="s">
        <v>80</v>
      </c>
      <c r="W3143">
        <v>25050</v>
      </c>
      <c r="X3143" t="s">
        <v>81</v>
      </c>
      <c r="Y3143">
        <v>75</v>
      </c>
      <c r="Z3143" t="s">
        <v>2976</v>
      </c>
      <c r="AA3143" t="s">
        <v>3162</v>
      </c>
      <c r="AB3143" t="s">
        <v>90</v>
      </c>
      <c r="AC3143" t="s">
        <v>84</v>
      </c>
      <c r="AD3143">
        <f>_xlfn.XLOOKUP(MIS[[#This Row],[TRADING SYMBOL]],[1]Sheet1!$D:$D,[1]Sheet1!$C:$C)</f>
        <v>160.9</v>
      </c>
      <c r="AE3143">
        <f>MIS[[#This Row],[OrderAverageTradedPrice]]*MIS[[#This Row],[OrderQuantity]]</f>
        <v>14895</v>
      </c>
      <c r="AF3143">
        <f>MIS[[#This Row],[LTP]]*MIS[[#This Row],[OrderQuantity]]</f>
        <v>12067.5</v>
      </c>
      <c r="AG3143">
        <f>IF(MIS[[#This Row],[OrderSide]]="SELL",MIS[[#This Row],[VALUE]]-MIS[[#This Row],[LIVE_VALUE]],MIS[[#This Row],[LIVE_VALUE]]-MIS[[#This Row],[VALUE]])</f>
        <v>-2827.5</v>
      </c>
      <c r="AH3143" t="str" cm="1">
        <f t="array" ref="AH3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3" t="str">
        <f>MIS[[#This Row],[TRADING SYMBOL]]</f>
        <v>NIFTY2552225050CE</v>
      </c>
      <c r="AJ3143" t="str">
        <f>IF(RIGHT(MIS[[#This Row],[Main/Hedge]],4)="MAIN","MAIN","HEDGE")</f>
        <v>MAIN</v>
      </c>
      <c r="AK3143" t="str" cm="1">
        <f t="array" ref="AK3143">_xlfn._xlws.FILTER(Table4[Column1],ISNUMBER(SEARCH(Table4[Column1],MIS[[#This Row],[OrderUniqueIdentifier]])),"")</f>
        <v>VWAP</v>
      </c>
    </row>
    <row r="3144" spans="1:37" x14ac:dyDescent="0.25">
      <c r="A3144" t="s">
        <v>179</v>
      </c>
      <c r="B3144" t="s">
        <v>1497</v>
      </c>
      <c r="C3144" t="s">
        <v>6370</v>
      </c>
      <c r="D3144" t="s">
        <v>72</v>
      </c>
      <c r="E3144" t="s">
        <v>2904</v>
      </c>
      <c r="F3144" t="s">
        <v>73</v>
      </c>
      <c r="G3144" t="s">
        <v>74</v>
      </c>
      <c r="H3144" t="s">
        <v>93</v>
      </c>
      <c r="I3144" t="s">
        <v>76</v>
      </c>
      <c r="J3144" t="s">
        <v>3159</v>
      </c>
      <c r="K3144">
        <v>225</v>
      </c>
      <c r="L3144" t="s">
        <v>77</v>
      </c>
      <c r="M3144" t="s">
        <v>78</v>
      </c>
      <c r="N3144" t="s">
        <v>3390</v>
      </c>
      <c r="O3144" t="s">
        <v>3099</v>
      </c>
      <c r="P3144" t="s">
        <v>3161</v>
      </c>
      <c r="Q3144" t="s">
        <v>2907</v>
      </c>
      <c r="R3144" t="s">
        <v>79</v>
      </c>
      <c r="S3144" t="s">
        <v>24</v>
      </c>
      <c r="T3144" t="s">
        <v>2908</v>
      </c>
      <c r="U3144" t="s">
        <v>43</v>
      </c>
      <c r="V3144" t="s">
        <v>80</v>
      </c>
      <c r="W3144">
        <v>25050</v>
      </c>
      <c r="X3144" t="s">
        <v>81</v>
      </c>
      <c r="Y3144">
        <v>225</v>
      </c>
      <c r="Z3144" t="s">
        <v>3100</v>
      </c>
      <c r="AA3144" t="s">
        <v>3162</v>
      </c>
      <c r="AB3144" t="s">
        <v>90</v>
      </c>
      <c r="AC3144" t="s">
        <v>84</v>
      </c>
      <c r="AD3144">
        <f>_xlfn.XLOOKUP(MIS[[#This Row],[TRADING SYMBOL]],[1]Sheet1!$D:$D,[1]Sheet1!$C:$C)</f>
        <v>160.9</v>
      </c>
      <c r="AE3144">
        <f>MIS[[#This Row],[OrderAverageTradedPrice]]*MIS[[#This Row],[OrderQuantity]]</f>
        <v>45000</v>
      </c>
      <c r="AF3144">
        <f>MIS[[#This Row],[LTP]]*MIS[[#This Row],[OrderQuantity]]</f>
        <v>36202.5</v>
      </c>
      <c r="AG3144">
        <f>IF(MIS[[#This Row],[OrderSide]]="SELL",MIS[[#This Row],[VALUE]]-MIS[[#This Row],[LIVE_VALUE]],MIS[[#This Row],[LIVE_VALUE]]-MIS[[#This Row],[VALUE]])</f>
        <v>-8797.5</v>
      </c>
      <c r="AH3144" t="str" cm="1">
        <f t="array" ref="AH3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4" t="str">
        <f>MIS[[#This Row],[TRADING SYMBOL]]</f>
        <v>NIFTY2552225050CE</v>
      </c>
      <c r="AJ3144" t="str">
        <f>IF(RIGHT(MIS[[#This Row],[Main/Hedge]],4)="MAIN","MAIN","HEDGE")</f>
        <v>MAIN</v>
      </c>
      <c r="AK3144" t="str" cm="1">
        <f t="array" ref="AK3144">_xlfn._xlws.FILTER(Table4[Column1],ISNUMBER(SEARCH(Table4[Column1],MIS[[#This Row],[OrderUniqueIdentifier]])),"")</f>
        <v>VWAP</v>
      </c>
    </row>
    <row r="3145" spans="1:37" x14ac:dyDescent="0.25">
      <c r="A3145" t="s">
        <v>179</v>
      </c>
      <c r="B3145" t="s">
        <v>180</v>
      </c>
      <c r="C3145" t="s">
        <v>6399</v>
      </c>
      <c r="D3145" t="s">
        <v>72</v>
      </c>
      <c r="E3145" t="s">
        <v>2904</v>
      </c>
      <c r="F3145" t="s">
        <v>73</v>
      </c>
      <c r="G3145" t="s">
        <v>74</v>
      </c>
      <c r="H3145" t="s">
        <v>93</v>
      </c>
      <c r="I3145" t="s">
        <v>76</v>
      </c>
      <c r="J3145" t="s">
        <v>3159</v>
      </c>
      <c r="K3145">
        <v>150</v>
      </c>
      <c r="L3145" t="s">
        <v>77</v>
      </c>
      <c r="M3145" t="s">
        <v>78</v>
      </c>
      <c r="N3145" t="s">
        <v>3390</v>
      </c>
      <c r="O3145" t="s">
        <v>3110</v>
      </c>
      <c r="P3145" t="s">
        <v>3161</v>
      </c>
      <c r="Q3145" t="s">
        <v>2907</v>
      </c>
      <c r="R3145" t="s">
        <v>79</v>
      </c>
      <c r="S3145" t="s">
        <v>24</v>
      </c>
      <c r="T3145" t="s">
        <v>2908</v>
      </c>
      <c r="U3145" t="s">
        <v>43</v>
      </c>
      <c r="V3145" t="s">
        <v>80</v>
      </c>
      <c r="W3145">
        <v>25050</v>
      </c>
      <c r="X3145" t="s">
        <v>81</v>
      </c>
      <c r="Y3145">
        <v>150</v>
      </c>
      <c r="Z3145" t="s">
        <v>3111</v>
      </c>
      <c r="AA3145" t="s">
        <v>3162</v>
      </c>
      <c r="AB3145" t="s">
        <v>90</v>
      </c>
      <c r="AC3145" t="s">
        <v>84</v>
      </c>
      <c r="AD3145">
        <f>_xlfn.XLOOKUP(MIS[[#This Row],[TRADING SYMBOL]],[1]Sheet1!$D:$D,[1]Sheet1!$C:$C)</f>
        <v>160.9</v>
      </c>
      <c r="AE3145">
        <f>MIS[[#This Row],[OrderAverageTradedPrice]]*MIS[[#This Row],[OrderQuantity]]</f>
        <v>30000</v>
      </c>
      <c r="AF3145">
        <f>MIS[[#This Row],[LTP]]*MIS[[#This Row],[OrderQuantity]]</f>
        <v>24135</v>
      </c>
      <c r="AG3145">
        <f>IF(MIS[[#This Row],[OrderSide]]="SELL",MIS[[#This Row],[VALUE]]-MIS[[#This Row],[LIVE_VALUE]],MIS[[#This Row],[LIVE_VALUE]]-MIS[[#This Row],[VALUE]])</f>
        <v>-5865</v>
      </c>
      <c r="AH3145" t="str" cm="1">
        <f t="array" ref="AH3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5" t="str">
        <f>MIS[[#This Row],[TRADING SYMBOL]]</f>
        <v>NIFTY2552225050CE</v>
      </c>
      <c r="AJ3145" t="str">
        <f>IF(RIGHT(MIS[[#This Row],[Main/Hedge]],4)="MAIN","MAIN","HEDGE")</f>
        <v>MAIN</v>
      </c>
      <c r="AK3145" t="str" cm="1">
        <f t="array" ref="AK3145">_xlfn._xlws.FILTER(Table4[Column1],ISNUMBER(SEARCH(Table4[Column1],MIS[[#This Row],[OrderUniqueIdentifier]])),"")</f>
        <v>VWAP</v>
      </c>
    </row>
    <row r="3146" spans="1:37" x14ac:dyDescent="0.25">
      <c r="A3146" t="s">
        <v>179</v>
      </c>
      <c r="B3146" t="s">
        <v>219</v>
      </c>
      <c r="C3146" t="s">
        <v>6433</v>
      </c>
      <c r="D3146" t="s">
        <v>72</v>
      </c>
      <c r="E3146" t="s">
        <v>2904</v>
      </c>
      <c r="F3146" t="s">
        <v>73</v>
      </c>
      <c r="G3146" t="s">
        <v>74</v>
      </c>
      <c r="H3146" t="s">
        <v>93</v>
      </c>
      <c r="I3146" t="s">
        <v>76</v>
      </c>
      <c r="J3146" t="s">
        <v>3159</v>
      </c>
      <c r="K3146">
        <v>150</v>
      </c>
      <c r="L3146" t="s">
        <v>77</v>
      </c>
      <c r="M3146" t="s">
        <v>78</v>
      </c>
      <c r="N3146" t="s">
        <v>3390</v>
      </c>
      <c r="O3146" t="s">
        <v>3110</v>
      </c>
      <c r="P3146" t="s">
        <v>3161</v>
      </c>
      <c r="Q3146" t="s">
        <v>2907</v>
      </c>
      <c r="R3146" t="s">
        <v>79</v>
      </c>
      <c r="S3146" t="s">
        <v>24</v>
      </c>
      <c r="T3146" t="s">
        <v>2908</v>
      </c>
      <c r="U3146" t="s">
        <v>43</v>
      </c>
      <c r="V3146" t="s">
        <v>80</v>
      </c>
      <c r="W3146">
        <v>25050</v>
      </c>
      <c r="X3146" t="s">
        <v>81</v>
      </c>
      <c r="Y3146">
        <v>150</v>
      </c>
      <c r="Z3146" t="s">
        <v>3111</v>
      </c>
      <c r="AA3146" t="s">
        <v>3162</v>
      </c>
      <c r="AB3146" t="s">
        <v>90</v>
      </c>
      <c r="AC3146" t="s">
        <v>84</v>
      </c>
      <c r="AD3146">
        <f>_xlfn.XLOOKUP(MIS[[#This Row],[TRADING SYMBOL]],[1]Sheet1!$D:$D,[1]Sheet1!$C:$C)</f>
        <v>160.9</v>
      </c>
      <c r="AE3146">
        <f>MIS[[#This Row],[OrderAverageTradedPrice]]*MIS[[#This Row],[OrderQuantity]]</f>
        <v>30000</v>
      </c>
      <c r="AF3146">
        <f>MIS[[#This Row],[LTP]]*MIS[[#This Row],[OrderQuantity]]</f>
        <v>24135</v>
      </c>
      <c r="AG3146">
        <f>IF(MIS[[#This Row],[OrderSide]]="SELL",MIS[[#This Row],[VALUE]]-MIS[[#This Row],[LIVE_VALUE]],MIS[[#This Row],[LIVE_VALUE]]-MIS[[#This Row],[VALUE]])</f>
        <v>-5865</v>
      </c>
      <c r="AH3146" t="str" cm="1">
        <f t="array" ref="AH3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6" t="str">
        <f>MIS[[#This Row],[TRADING SYMBOL]]</f>
        <v>NIFTY2552225050CE</v>
      </c>
      <c r="AJ3146" t="str">
        <f>IF(RIGHT(MIS[[#This Row],[Main/Hedge]],4)="MAIN","MAIN","HEDGE")</f>
        <v>MAIN</v>
      </c>
      <c r="AK3146" t="str" cm="1">
        <f t="array" ref="AK3146">_xlfn._xlws.FILTER(Table4[Column1],ISNUMBER(SEARCH(Table4[Column1],MIS[[#This Row],[OrderUniqueIdentifier]])),"")</f>
        <v>VWAP</v>
      </c>
    </row>
    <row r="3147" spans="1:37" x14ac:dyDescent="0.25">
      <c r="A3147" t="s">
        <v>179</v>
      </c>
      <c r="B3147" t="s">
        <v>229</v>
      </c>
      <c r="C3147" t="s">
        <v>6456</v>
      </c>
      <c r="D3147" t="s">
        <v>72</v>
      </c>
      <c r="E3147" t="s">
        <v>2904</v>
      </c>
      <c r="F3147" t="s">
        <v>73</v>
      </c>
      <c r="G3147" t="s">
        <v>74</v>
      </c>
      <c r="H3147" t="s">
        <v>93</v>
      </c>
      <c r="I3147" t="s">
        <v>76</v>
      </c>
      <c r="J3147" t="s">
        <v>3159</v>
      </c>
      <c r="K3147">
        <v>600</v>
      </c>
      <c r="L3147" t="s">
        <v>77</v>
      </c>
      <c r="M3147" t="s">
        <v>78</v>
      </c>
      <c r="N3147" t="s">
        <v>6457</v>
      </c>
      <c r="O3147" t="s">
        <v>3099</v>
      </c>
      <c r="P3147" t="s">
        <v>3161</v>
      </c>
      <c r="Q3147" t="s">
        <v>2907</v>
      </c>
      <c r="R3147" t="s">
        <v>79</v>
      </c>
      <c r="S3147" t="s">
        <v>24</v>
      </c>
      <c r="T3147" t="s">
        <v>2908</v>
      </c>
      <c r="U3147" t="s">
        <v>43</v>
      </c>
      <c r="V3147" t="s">
        <v>80</v>
      </c>
      <c r="W3147">
        <v>25050</v>
      </c>
      <c r="X3147" t="s">
        <v>81</v>
      </c>
      <c r="Y3147">
        <v>600</v>
      </c>
      <c r="Z3147" t="s">
        <v>3100</v>
      </c>
      <c r="AA3147" t="s">
        <v>3162</v>
      </c>
      <c r="AB3147" t="s">
        <v>90</v>
      </c>
      <c r="AC3147" t="s">
        <v>84</v>
      </c>
      <c r="AD3147">
        <f>_xlfn.XLOOKUP(MIS[[#This Row],[TRADING SYMBOL]],[1]Sheet1!$D:$D,[1]Sheet1!$C:$C)</f>
        <v>160.9</v>
      </c>
      <c r="AE3147">
        <f>MIS[[#This Row],[OrderAverageTradedPrice]]*MIS[[#This Row],[OrderQuantity]]</f>
        <v>119992.5</v>
      </c>
      <c r="AF3147">
        <f>MIS[[#This Row],[LTP]]*MIS[[#This Row],[OrderQuantity]]</f>
        <v>96540</v>
      </c>
      <c r="AG3147">
        <f>IF(MIS[[#This Row],[OrderSide]]="SELL",MIS[[#This Row],[VALUE]]-MIS[[#This Row],[LIVE_VALUE]],MIS[[#This Row],[LIVE_VALUE]]-MIS[[#This Row],[VALUE]])</f>
        <v>-23452.5</v>
      </c>
      <c r="AH3147" t="str" cm="1">
        <f t="array" ref="AH3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7" t="str">
        <f>MIS[[#This Row],[TRADING SYMBOL]]</f>
        <v>NIFTY2552225050CE</v>
      </c>
      <c r="AJ3147" t="str">
        <f>IF(RIGHT(MIS[[#This Row],[Main/Hedge]],4)="MAIN","MAIN","HEDGE")</f>
        <v>MAIN</v>
      </c>
      <c r="AK3147" t="str" cm="1">
        <f t="array" ref="AK3147">_xlfn._xlws.FILTER(Table4[Column1],ISNUMBER(SEARCH(Table4[Column1],MIS[[#This Row],[OrderUniqueIdentifier]])),"")</f>
        <v>VWAP</v>
      </c>
    </row>
    <row r="3148" spans="1:37" x14ac:dyDescent="0.25">
      <c r="A3148" t="s">
        <v>179</v>
      </c>
      <c r="B3148" t="s">
        <v>266</v>
      </c>
      <c r="C3148" t="s">
        <v>6531</v>
      </c>
      <c r="D3148" t="s">
        <v>72</v>
      </c>
      <c r="E3148" t="s">
        <v>2904</v>
      </c>
      <c r="F3148" t="s">
        <v>73</v>
      </c>
      <c r="G3148" t="s">
        <v>74</v>
      </c>
      <c r="H3148" t="s">
        <v>93</v>
      </c>
      <c r="I3148" t="s">
        <v>76</v>
      </c>
      <c r="J3148" t="s">
        <v>3159</v>
      </c>
      <c r="K3148">
        <v>1800</v>
      </c>
      <c r="L3148" t="s">
        <v>77</v>
      </c>
      <c r="M3148" t="s">
        <v>78</v>
      </c>
      <c r="N3148" t="s">
        <v>3390</v>
      </c>
      <c r="O3148" t="s">
        <v>2912</v>
      </c>
      <c r="P3148" t="s">
        <v>3161</v>
      </c>
      <c r="Q3148" t="s">
        <v>2907</v>
      </c>
      <c r="R3148" t="s">
        <v>79</v>
      </c>
      <c r="S3148" t="s">
        <v>24</v>
      </c>
      <c r="T3148" t="s">
        <v>2908</v>
      </c>
      <c r="U3148" t="s">
        <v>43</v>
      </c>
      <c r="V3148" t="s">
        <v>80</v>
      </c>
      <c r="W3148">
        <v>25050</v>
      </c>
      <c r="X3148" t="s">
        <v>81</v>
      </c>
      <c r="Y3148">
        <v>1800</v>
      </c>
      <c r="Z3148" t="s">
        <v>2913</v>
      </c>
      <c r="AA3148" t="s">
        <v>3162</v>
      </c>
      <c r="AB3148" t="s">
        <v>90</v>
      </c>
      <c r="AC3148" t="s">
        <v>84</v>
      </c>
      <c r="AD3148">
        <f>_xlfn.XLOOKUP(MIS[[#This Row],[TRADING SYMBOL]],[1]Sheet1!$D:$D,[1]Sheet1!$C:$C)</f>
        <v>160.9</v>
      </c>
      <c r="AE3148">
        <f>MIS[[#This Row],[OrderAverageTradedPrice]]*MIS[[#This Row],[OrderQuantity]]</f>
        <v>360000</v>
      </c>
      <c r="AF3148">
        <f>MIS[[#This Row],[LTP]]*MIS[[#This Row],[OrderQuantity]]</f>
        <v>289620</v>
      </c>
      <c r="AG3148">
        <f>IF(MIS[[#This Row],[OrderSide]]="SELL",MIS[[#This Row],[VALUE]]-MIS[[#This Row],[LIVE_VALUE]],MIS[[#This Row],[LIVE_VALUE]]-MIS[[#This Row],[VALUE]])</f>
        <v>-70380</v>
      </c>
      <c r="AH3148" t="str" cm="1">
        <f t="array" ref="AH3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8" t="str">
        <f>MIS[[#This Row],[TRADING SYMBOL]]</f>
        <v>NIFTY2552225050CE</v>
      </c>
      <c r="AJ3148" t="str">
        <f>IF(RIGHT(MIS[[#This Row],[Main/Hedge]],4)="MAIN","MAIN","HEDGE")</f>
        <v>MAIN</v>
      </c>
      <c r="AK3148" t="str" cm="1">
        <f t="array" ref="AK3148">_xlfn._xlws.FILTER(Table4[Column1],ISNUMBER(SEARCH(Table4[Column1],MIS[[#This Row],[OrderUniqueIdentifier]])),"")</f>
        <v>VWAP</v>
      </c>
    </row>
    <row r="3149" spans="1:37" x14ac:dyDescent="0.25">
      <c r="A3149" t="s">
        <v>179</v>
      </c>
      <c r="B3149" t="s">
        <v>266</v>
      </c>
      <c r="C3149" t="s">
        <v>6532</v>
      </c>
      <c r="D3149" t="s">
        <v>72</v>
      </c>
      <c r="E3149" t="s">
        <v>2904</v>
      </c>
      <c r="F3149" t="s">
        <v>73</v>
      </c>
      <c r="G3149" t="s">
        <v>74</v>
      </c>
      <c r="H3149" t="s">
        <v>93</v>
      </c>
      <c r="I3149" t="s">
        <v>76</v>
      </c>
      <c r="J3149" t="s">
        <v>3159</v>
      </c>
      <c r="K3149">
        <v>300</v>
      </c>
      <c r="L3149" t="s">
        <v>77</v>
      </c>
      <c r="M3149" t="s">
        <v>78</v>
      </c>
      <c r="N3149" t="s">
        <v>6533</v>
      </c>
      <c r="O3149" t="s">
        <v>2975</v>
      </c>
      <c r="P3149" t="s">
        <v>3161</v>
      </c>
      <c r="Q3149" t="s">
        <v>2907</v>
      </c>
      <c r="R3149" t="s">
        <v>79</v>
      </c>
      <c r="S3149" t="s">
        <v>24</v>
      </c>
      <c r="T3149" t="s">
        <v>2908</v>
      </c>
      <c r="U3149" t="s">
        <v>43</v>
      </c>
      <c r="V3149" t="s">
        <v>80</v>
      </c>
      <c r="W3149">
        <v>25050</v>
      </c>
      <c r="X3149" t="s">
        <v>81</v>
      </c>
      <c r="Y3149">
        <v>300</v>
      </c>
      <c r="Z3149" t="s">
        <v>2976</v>
      </c>
      <c r="AA3149" t="s">
        <v>3162</v>
      </c>
      <c r="AB3149" t="s">
        <v>90</v>
      </c>
      <c r="AC3149" t="s">
        <v>84</v>
      </c>
      <c r="AD3149">
        <f>_xlfn.XLOOKUP(MIS[[#This Row],[TRADING SYMBOL]],[1]Sheet1!$D:$D,[1]Sheet1!$C:$C)</f>
        <v>160.9</v>
      </c>
      <c r="AE3149">
        <f>MIS[[#This Row],[OrderAverageTradedPrice]]*MIS[[#This Row],[OrderQuantity]]</f>
        <v>59625</v>
      </c>
      <c r="AF3149">
        <f>MIS[[#This Row],[LTP]]*MIS[[#This Row],[OrderQuantity]]</f>
        <v>48270</v>
      </c>
      <c r="AG3149">
        <f>IF(MIS[[#This Row],[OrderSide]]="SELL",MIS[[#This Row],[VALUE]]-MIS[[#This Row],[LIVE_VALUE]],MIS[[#This Row],[LIVE_VALUE]]-MIS[[#This Row],[VALUE]])</f>
        <v>-11355</v>
      </c>
      <c r="AH3149" t="str" cm="1">
        <f t="array" ref="AH3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9" t="str">
        <f>MIS[[#This Row],[TRADING SYMBOL]]</f>
        <v>NIFTY2552225050CE</v>
      </c>
      <c r="AJ3149" t="str">
        <f>IF(RIGHT(MIS[[#This Row],[Main/Hedge]],4)="MAIN","MAIN","HEDGE")</f>
        <v>MAIN</v>
      </c>
      <c r="AK3149" t="str" cm="1">
        <f t="array" ref="AK3149">_xlfn._xlws.FILTER(Table4[Column1],ISNUMBER(SEARCH(Table4[Column1],MIS[[#This Row],[OrderUniqueIdentifier]])),"")</f>
        <v>VWAP</v>
      </c>
    </row>
    <row r="3150" spans="1:37" x14ac:dyDescent="0.25">
      <c r="A3150" t="s">
        <v>292</v>
      </c>
      <c r="B3150" t="s">
        <v>293</v>
      </c>
      <c r="C3150" t="s">
        <v>6566</v>
      </c>
      <c r="D3150" t="s">
        <v>72</v>
      </c>
      <c r="E3150" t="s">
        <v>2904</v>
      </c>
      <c r="F3150" t="s">
        <v>73</v>
      </c>
      <c r="G3150" t="s">
        <v>74</v>
      </c>
      <c r="H3150" t="s">
        <v>93</v>
      </c>
      <c r="I3150" t="s">
        <v>76</v>
      </c>
      <c r="J3150" t="s">
        <v>5891</v>
      </c>
      <c r="K3150">
        <v>525</v>
      </c>
      <c r="L3150" t="s">
        <v>77</v>
      </c>
      <c r="M3150" t="s">
        <v>78</v>
      </c>
      <c r="N3150" t="s">
        <v>4104</v>
      </c>
      <c r="O3150" t="s">
        <v>2912</v>
      </c>
      <c r="P3150" t="s">
        <v>3161</v>
      </c>
      <c r="Q3150" t="s">
        <v>2907</v>
      </c>
      <c r="R3150" t="s">
        <v>79</v>
      </c>
      <c r="S3150" t="s">
        <v>294</v>
      </c>
      <c r="T3150" t="s">
        <v>2908</v>
      </c>
      <c r="U3150" t="s">
        <v>43</v>
      </c>
      <c r="V3150" t="s">
        <v>80</v>
      </c>
      <c r="W3150">
        <v>25050</v>
      </c>
      <c r="X3150" t="s">
        <v>81</v>
      </c>
      <c r="Y3150">
        <v>525</v>
      </c>
      <c r="Z3150" t="s">
        <v>2913</v>
      </c>
      <c r="AA3150" t="s">
        <v>3162</v>
      </c>
      <c r="AB3150" t="s">
        <v>90</v>
      </c>
      <c r="AC3150" t="s">
        <v>84</v>
      </c>
      <c r="AD3150">
        <f>_xlfn.XLOOKUP(MIS[[#This Row],[TRADING SYMBOL]],[1]Sheet1!$D:$D,[1]Sheet1!$C:$C)</f>
        <v>160.9</v>
      </c>
      <c r="AE3150">
        <f>MIS[[#This Row],[OrderAverageTradedPrice]]*MIS[[#This Row],[OrderQuantity]]</f>
        <v>103425</v>
      </c>
      <c r="AF3150">
        <f>MIS[[#This Row],[LTP]]*MIS[[#This Row],[OrderQuantity]]</f>
        <v>84472.5</v>
      </c>
      <c r="AG3150">
        <f>IF(MIS[[#This Row],[OrderSide]]="SELL",MIS[[#This Row],[VALUE]]-MIS[[#This Row],[LIVE_VALUE]],MIS[[#This Row],[LIVE_VALUE]]-MIS[[#This Row],[VALUE]])</f>
        <v>-18952.5</v>
      </c>
      <c r="AH3150" t="str" cm="1">
        <f t="array" ref="AH3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0" t="str">
        <f>MIS[[#This Row],[TRADING SYMBOL]]</f>
        <v>NIFTY2552225050CE</v>
      </c>
      <c r="AJ3150" t="str">
        <f>IF(RIGHT(MIS[[#This Row],[Main/Hedge]],4)="MAIN","MAIN","HEDGE")</f>
        <v>MAIN</v>
      </c>
      <c r="AK3150" t="str" cm="1">
        <f t="array" ref="AK3150">_xlfn._xlws.FILTER(Table4[Column1],ISNUMBER(SEARCH(Table4[Column1],MIS[[#This Row],[OrderUniqueIdentifier]])),"")</f>
        <v>VWAP</v>
      </c>
    </row>
    <row r="3151" spans="1:37" x14ac:dyDescent="0.25">
      <c r="A3151" t="s">
        <v>1555</v>
      </c>
      <c r="B3151" t="s">
        <v>1556</v>
      </c>
      <c r="C3151" t="s">
        <v>6617</v>
      </c>
      <c r="D3151" t="s">
        <v>72</v>
      </c>
      <c r="E3151" t="s">
        <v>2904</v>
      </c>
      <c r="F3151" t="s">
        <v>73</v>
      </c>
      <c r="G3151" t="s">
        <v>74</v>
      </c>
      <c r="H3151" t="s">
        <v>93</v>
      </c>
      <c r="I3151" t="s">
        <v>76</v>
      </c>
      <c r="J3151" t="s">
        <v>3159</v>
      </c>
      <c r="K3151">
        <v>1800</v>
      </c>
      <c r="L3151" t="s">
        <v>77</v>
      </c>
      <c r="M3151" t="s">
        <v>78</v>
      </c>
      <c r="N3151" t="s">
        <v>3668</v>
      </c>
      <c r="O3151" t="s">
        <v>2906</v>
      </c>
      <c r="P3151" t="s">
        <v>3161</v>
      </c>
      <c r="Q3151" t="s">
        <v>2907</v>
      </c>
      <c r="R3151" t="s">
        <v>79</v>
      </c>
      <c r="S3151" t="s">
        <v>24</v>
      </c>
      <c r="T3151" t="s">
        <v>2908</v>
      </c>
      <c r="U3151" t="s">
        <v>43</v>
      </c>
      <c r="V3151" t="s">
        <v>80</v>
      </c>
      <c r="W3151">
        <v>25050</v>
      </c>
      <c r="X3151" t="s">
        <v>81</v>
      </c>
      <c r="Y3151">
        <v>1800</v>
      </c>
      <c r="Z3151" t="s">
        <v>2909</v>
      </c>
      <c r="AA3151" t="s">
        <v>3162</v>
      </c>
      <c r="AB3151" t="s">
        <v>90</v>
      </c>
      <c r="AC3151" t="s">
        <v>84</v>
      </c>
      <c r="AD3151">
        <f>_xlfn.XLOOKUP(MIS[[#This Row],[TRADING SYMBOL]],[1]Sheet1!$D:$D,[1]Sheet1!$C:$C)</f>
        <v>160.9</v>
      </c>
      <c r="AE3151">
        <f>MIS[[#This Row],[OrderAverageTradedPrice]]*MIS[[#This Row],[OrderQuantity]]</f>
        <v>358200</v>
      </c>
      <c r="AF3151">
        <f>MIS[[#This Row],[LTP]]*MIS[[#This Row],[OrderQuantity]]</f>
        <v>289620</v>
      </c>
      <c r="AG3151">
        <f>IF(MIS[[#This Row],[OrderSide]]="SELL",MIS[[#This Row],[VALUE]]-MIS[[#This Row],[LIVE_VALUE]],MIS[[#This Row],[LIVE_VALUE]]-MIS[[#This Row],[VALUE]])</f>
        <v>-68580</v>
      </c>
      <c r="AH3151" t="str" cm="1">
        <f t="array" ref="AH3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1" t="str">
        <f>MIS[[#This Row],[TRADING SYMBOL]]</f>
        <v>NIFTY2552225050CE</v>
      </c>
      <c r="AJ3151" t="str">
        <f>IF(RIGHT(MIS[[#This Row],[Main/Hedge]],4)="MAIN","MAIN","HEDGE")</f>
        <v>MAIN</v>
      </c>
      <c r="AK3151" t="str" cm="1">
        <f t="array" ref="AK3151">_xlfn._xlws.FILTER(Table4[Column1],ISNUMBER(SEARCH(Table4[Column1],MIS[[#This Row],[OrderUniqueIdentifier]])),"")</f>
        <v>VWAP</v>
      </c>
    </row>
    <row r="3152" spans="1:37" x14ac:dyDescent="0.25">
      <c r="A3152" t="s">
        <v>1555</v>
      </c>
      <c r="B3152" t="s">
        <v>1556</v>
      </c>
      <c r="C3152" t="s">
        <v>6618</v>
      </c>
      <c r="D3152" t="s">
        <v>72</v>
      </c>
      <c r="E3152" t="s">
        <v>2904</v>
      </c>
      <c r="F3152" t="s">
        <v>73</v>
      </c>
      <c r="G3152" t="s">
        <v>74</v>
      </c>
      <c r="H3152" t="s">
        <v>93</v>
      </c>
      <c r="I3152" t="s">
        <v>76</v>
      </c>
      <c r="J3152" t="s">
        <v>3159</v>
      </c>
      <c r="K3152">
        <v>525</v>
      </c>
      <c r="L3152" t="s">
        <v>77</v>
      </c>
      <c r="M3152" t="s">
        <v>78</v>
      </c>
      <c r="N3152" t="s">
        <v>3390</v>
      </c>
      <c r="O3152" t="s">
        <v>2906</v>
      </c>
      <c r="P3152" t="s">
        <v>3161</v>
      </c>
      <c r="Q3152" t="s">
        <v>2907</v>
      </c>
      <c r="R3152" t="s">
        <v>79</v>
      </c>
      <c r="S3152" t="s">
        <v>24</v>
      </c>
      <c r="T3152" t="s">
        <v>2908</v>
      </c>
      <c r="U3152" t="s">
        <v>43</v>
      </c>
      <c r="V3152" t="s">
        <v>80</v>
      </c>
      <c r="W3152">
        <v>25050</v>
      </c>
      <c r="X3152" t="s">
        <v>81</v>
      </c>
      <c r="Y3152">
        <v>525</v>
      </c>
      <c r="Z3152" t="s">
        <v>2909</v>
      </c>
      <c r="AA3152" t="s">
        <v>3162</v>
      </c>
      <c r="AB3152" t="s">
        <v>90</v>
      </c>
      <c r="AC3152" t="s">
        <v>84</v>
      </c>
      <c r="AD3152">
        <f>_xlfn.XLOOKUP(MIS[[#This Row],[TRADING SYMBOL]],[1]Sheet1!$D:$D,[1]Sheet1!$C:$C)</f>
        <v>160.9</v>
      </c>
      <c r="AE3152">
        <f>MIS[[#This Row],[OrderAverageTradedPrice]]*MIS[[#This Row],[OrderQuantity]]</f>
        <v>105000</v>
      </c>
      <c r="AF3152">
        <f>MIS[[#This Row],[LTP]]*MIS[[#This Row],[OrderQuantity]]</f>
        <v>84472.5</v>
      </c>
      <c r="AG3152">
        <f>IF(MIS[[#This Row],[OrderSide]]="SELL",MIS[[#This Row],[VALUE]]-MIS[[#This Row],[LIVE_VALUE]],MIS[[#This Row],[LIVE_VALUE]]-MIS[[#This Row],[VALUE]])</f>
        <v>-20527.5</v>
      </c>
      <c r="AH3152" t="str" cm="1">
        <f t="array" ref="AH3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2" t="str">
        <f>MIS[[#This Row],[TRADING SYMBOL]]</f>
        <v>NIFTY2552225050CE</v>
      </c>
      <c r="AJ3152" t="str">
        <f>IF(RIGHT(MIS[[#This Row],[Main/Hedge]],4)="MAIN","MAIN","HEDGE")</f>
        <v>MAIN</v>
      </c>
      <c r="AK3152" t="str" cm="1">
        <f t="array" ref="AK3152">_xlfn._xlws.FILTER(Table4[Column1],ISNUMBER(SEARCH(Table4[Column1],MIS[[#This Row],[OrderUniqueIdentifier]])),"")</f>
        <v>VWAP</v>
      </c>
    </row>
    <row r="3153" spans="1:37" x14ac:dyDescent="0.25">
      <c r="A3153" t="s">
        <v>1555</v>
      </c>
      <c r="B3153" t="s">
        <v>1570</v>
      </c>
      <c r="C3153" t="s">
        <v>6621</v>
      </c>
      <c r="D3153" t="s">
        <v>72</v>
      </c>
      <c r="E3153" t="s">
        <v>2904</v>
      </c>
      <c r="F3153" t="s">
        <v>73</v>
      </c>
      <c r="G3153" t="s">
        <v>74</v>
      </c>
      <c r="H3153" t="s">
        <v>93</v>
      </c>
      <c r="I3153" t="s">
        <v>76</v>
      </c>
      <c r="J3153" t="s">
        <v>3159</v>
      </c>
      <c r="K3153">
        <v>375</v>
      </c>
      <c r="L3153" t="s">
        <v>77</v>
      </c>
      <c r="M3153" t="s">
        <v>78</v>
      </c>
      <c r="N3153" t="s">
        <v>6622</v>
      </c>
      <c r="O3153" t="s">
        <v>2975</v>
      </c>
      <c r="P3153" t="s">
        <v>3161</v>
      </c>
      <c r="Q3153" t="s">
        <v>2907</v>
      </c>
      <c r="R3153" t="s">
        <v>79</v>
      </c>
      <c r="S3153" t="s">
        <v>24</v>
      </c>
      <c r="T3153" t="s">
        <v>2908</v>
      </c>
      <c r="U3153" t="s">
        <v>43</v>
      </c>
      <c r="V3153" t="s">
        <v>80</v>
      </c>
      <c r="W3153">
        <v>25050</v>
      </c>
      <c r="X3153" t="s">
        <v>81</v>
      </c>
      <c r="Y3153">
        <v>375</v>
      </c>
      <c r="Z3153" t="s">
        <v>2976</v>
      </c>
      <c r="AA3153" t="s">
        <v>3162</v>
      </c>
      <c r="AB3153" t="s">
        <v>90</v>
      </c>
      <c r="AC3153" t="s">
        <v>84</v>
      </c>
      <c r="AD3153">
        <f>_xlfn.XLOOKUP(MIS[[#This Row],[TRADING SYMBOL]],[1]Sheet1!$D:$D,[1]Sheet1!$C:$C)</f>
        <v>160.9</v>
      </c>
      <c r="AE3153">
        <f>MIS[[#This Row],[OrderAverageTradedPrice]]*MIS[[#This Row],[OrderQuantity]]</f>
        <v>74482.5</v>
      </c>
      <c r="AF3153">
        <f>MIS[[#This Row],[LTP]]*MIS[[#This Row],[OrderQuantity]]</f>
        <v>60337.5</v>
      </c>
      <c r="AG3153">
        <f>IF(MIS[[#This Row],[OrderSide]]="SELL",MIS[[#This Row],[VALUE]]-MIS[[#This Row],[LIVE_VALUE]],MIS[[#This Row],[LIVE_VALUE]]-MIS[[#This Row],[VALUE]])</f>
        <v>-14145</v>
      </c>
      <c r="AH3153" t="str" cm="1">
        <f t="array" ref="AH3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3" t="str">
        <f>MIS[[#This Row],[TRADING SYMBOL]]</f>
        <v>NIFTY2552225050CE</v>
      </c>
      <c r="AJ3153" t="str">
        <f>IF(RIGHT(MIS[[#This Row],[Main/Hedge]],4)="MAIN","MAIN","HEDGE")</f>
        <v>MAIN</v>
      </c>
      <c r="AK3153" t="str" cm="1">
        <f t="array" ref="AK3153">_xlfn._xlws.FILTER(Table4[Column1],ISNUMBER(SEARCH(Table4[Column1],MIS[[#This Row],[OrderUniqueIdentifier]])),"")</f>
        <v>VWAP</v>
      </c>
    </row>
    <row r="3154" spans="1:37" x14ac:dyDescent="0.25">
      <c r="A3154" t="s">
        <v>1555</v>
      </c>
      <c r="B3154" t="s">
        <v>1577</v>
      </c>
      <c r="C3154" t="s">
        <v>6702</v>
      </c>
      <c r="D3154" t="s">
        <v>72</v>
      </c>
      <c r="E3154" t="s">
        <v>2904</v>
      </c>
      <c r="F3154" t="s">
        <v>73</v>
      </c>
      <c r="G3154" t="s">
        <v>74</v>
      </c>
      <c r="H3154" t="s">
        <v>93</v>
      </c>
      <c r="I3154" t="s">
        <v>76</v>
      </c>
      <c r="J3154" t="s">
        <v>3159</v>
      </c>
      <c r="K3154">
        <v>1800</v>
      </c>
      <c r="L3154" t="s">
        <v>77</v>
      </c>
      <c r="M3154" t="s">
        <v>78</v>
      </c>
      <c r="N3154" t="s">
        <v>6703</v>
      </c>
      <c r="O3154" t="s">
        <v>2944</v>
      </c>
      <c r="P3154" t="s">
        <v>3161</v>
      </c>
      <c r="Q3154" t="s">
        <v>2907</v>
      </c>
      <c r="R3154" t="s">
        <v>79</v>
      </c>
      <c r="S3154" t="s">
        <v>24</v>
      </c>
      <c r="T3154" t="s">
        <v>2908</v>
      </c>
      <c r="U3154" t="s">
        <v>43</v>
      </c>
      <c r="V3154" t="s">
        <v>80</v>
      </c>
      <c r="W3154">
        <v>25050</v>
      </c>
      <c r="X3154" t="s">
        <v>81</v>
      </c>
      <c r="Y3154">
        <v>1800</v>
      </c>
      <c r="Z3154" t="s">
        <v>2945</v>
      </c>
      <c r="AA3154" t="s">
        <v>3162</v>
      </c>
      <c r="AB3154" t="s">
        <v>90</v>
      </c>
      <c r="AC3154" t="s">
        <v>84</v>
      </c>
      <c r="AD3154">
        <f>_xlfn.XLOOKUP(MIS[[#This Row],[TRADING SYMBOL]],[1]Sheet1!$D:$D,[1]Sheet1!$C:$C)</f>
        <v>160.9</v>
      </c>
      <c r="AE3154">
        <f>MIS[[#This Row],[OrderAverageTradedPrice]]*MIS[[#This Row],[OrderQuantity]]</f>
        <v>357682.5</v>
      </c>
      <c r="AF3154">
        <f>MIS[[#This Row],[LTP]]*MIS[[#This Row],[OrderQuantity]]</f>
        <v>289620</v>
      </c>
      <c r="AG3154">
        <f>IF(MIS[[#This Row],[OrderSide]]="SELL",MIS[[#This Row],[VALUE]]-MIS[[#This Row],[LIVE_VALUE]],MIS[[#This Row],[LIVE_VALUE]]-MIS[[#This Row],[VALUE]])</f>
        <v>-68062.5</v>
      </c>
      <c r="AH3154" t="str" cm="1">
        <f t="array" ref="AH3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4" t="str">
        <f>MIS[[#This Row],[TRADING SYMBOL]]</f>
        <v>NIFTY2552225050CE</v>
      </c>
      <c r="AJ3154" t="str">
        <f>IF(RIGHT(MIS[[#This Row],[Main/Hedge]],4)="MAIN","MAIN","HEDGE")</f>
        <v>MAIN</v>
      </c>
      <c r="AK3154" t="str" cm="1">
        <f t="array" ref="AK3154">_xlfn._xlws.FILTER(Table4[Column1],ISNUMBER(SEARCH(Table4[Column1],MIS[[#This Row],[OrderUniqueIdentifier]])),"")</f>
        <v>VWAP</v>
      </c>
    </row>
    <row r="3155" spans="1:37" x14ac:dyDescent="0.25">
      <c r="A3155" t="s">
        <v>1555</v>
      </c>
      <c r="B3155" t="s">
        <v>1577</v>
      </c>
      <c r="C3155" t="s">
        <v>6704</v>
      </c>
      <c r="D3155" t="s">
        <v>72</v>
      </c>
      <c r="E3155" t="s">
        <v>2904</v>
      </c>
      <c r="F3155" t="s">
        <v>73</v>
      </c>
      <c r="G3155" t="s">
        <v>74</v>
      </c>
      <c r="H3155" t="s">
        <v>93</v>
      </c>
      <c r="I3155" t="s">
        <v>76</v>
      </c>
      <c r="J3155" t="s">
        <v>3159</v>
      </c>
      <c r="K3155">
        <v>300</v>
      </c>
      <c r="L3155" t="s">
        <v>77</v>
      </c>
      <c r="M3155" t="s">
        <v>78</v>
      </c>
      <c r="N3155" t="s">
        <v>3479</v>
      </c>
      <c r="O3155" t="s">
        <v>2906</v>
      </c>
      <c r="P3155" t="s">
        <v>3161</v>
      </c>
      <c r="Q3155" t="s">
        <v>2907</v>
      </c>
      <c r="R3155" t="s">
        <v>79</v>
      </c>
      <c r="S3155" t="s">
        <v>24</v>
      </c>
      <c r="T3155" t="s">
        <v>2908</v>
      </c>
      <c r="U3155" t="s">
        <v>43</v>
      </c>
      <c r="V3155" t="s">
        <v>80</v>
      </c>
      <c r="W3155">
        <v>25050</v>
      </c>
      <c r="X3155" t="s">
        <v>81</v>
      </c>
      <c r="Y3155">
        <v>300</v>
      </c>
      <c r="Z3155" t="s">
        <v>2909</v>
      </c>
      <c r="AA3155" t="s">
        <v>3162</v>
      </c>
      <c r="AB3155" t="s">
        <v>90</v>
      </c>
      <c r="AC3155" t="s">
        <v>84</v>
      </c>
      <c r="AD3155">
        <f>_xlfn.XLOOKUP(MIS[[#This Row],[TRADING SYMBOL]],[1]Sheet1!$D:$D,[1]Sheet1!$C:$C)</f>
        <v>160.9</v>
      </c>
      <c r="AE3155">
        <f>MIS[[#This Row],[OrderAverageTradedPrice]]*MIS[[#This Row],[OrderQuantity]]</f>
        <v>59985</v>
      </c>
      <c r="AF3155">
        <f>MIS[[#This Row],[LTP]]*MIS[[#This Row],[OrderQuantity]]</f>
        <v>48270</v>
      </c>
      <c r="AG3155">
        <f>IF(MIS[[#This Row],[OrderSide]]="SELL",MIS[[#This Row],[VALUE]]-MIS[[#This Row],[LIVE_VALUE]],MIS[[#This Row],[LIVE_VALUE]]-MIS[[#This Row],[VALUE]])</f>
        <v>-11715</v>
      </c>
      <c r="AH3155" t="str" cm="1">
        <f t="array" ref="AH3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5" t="str">
        <f>MIS[[#This Row],[TRADING SYMBOL]]</f>
        <v>NIFTY2552225050CE</v>
      </c>
      <c r="AJ3155" t="str">
        <f>IF(RIGHT(MIS[[#This Row],[Main/Hedge]],4)="MAIN","MAIN","HEDGE")</f>
        <v>MAIN</v>
      </c>
      <c r="AK3155" t="str" cm="1">
        <f t="array" ref="AK3155">_xlfn._xlws.FILTER(Table4[Column1],ISNUMBER(SEARCH(Table4[Column1],MIS[[#This Row],[OrderUniqueIdentifier]])),"")</f>
        <v>VWAP</v>
      </c>
    </row>
    <row r="3156" spans="1:37" x14ac:dyDescent="0.25">
      <c r="A3156" t="s">
        <v>1555</v>
      </c>
      <c r="B3156" t="s">
        <v>1589</v>
      </c>
      <c r="C3156" t="s">
        <v>6738</v>
      </c>
      <c r="D3156" t="s">
        <v>72</v>
      </c>
      <c r="E3156" t="s">
        <v>2904</v>
      </c>
      <c r="F3156" t="s">
        <v>73</v>
      </c>
      <c r="G3156" t="s">
        <v>74</v>
      </c>
      <c r="H3156" t="s">
        <v>93</v>
      </c>
      <c r="I3156" t="s">
        <v>76</v>
      </c>
      <c r="J3156" t="s">
        <v>3159</v>
      </c>
      <c r="K3156">
        <v>525</v>
      </c>
      <c r="L3156" t="s">
        <v>77</v>
      </c>
      <c r="M3156" t="s">
        <v>78</v>
      </c>
      <c r="N3156" t="s">
        <v>3668</v>
      </c>
      <c r="O3156" t="s">
        <v>2944</v>
      </c>
      <c r="P3156" t="s">
        <v>3161</v>
      </c>
      <c r="Q3156" t="s">
        <v>2907</v>
      </c>
      <c r="R3156" t="s">
        <v>79</v>
      </c>
      <c r="S3156" t="s">
        <v>24</v>
      </c>
      <c r="T3156" t="s">
        <v>2908</v>
      </c>
      <c r="U3156" t="s">
        <v>43</v>
      </c>
      <c r="V3156" t="s">
        <v>80</v>
      </c>
      <c r="W3156">
        <v>25050</v>
      </c>
      <c r="X3156" t="s">
        <v>81</v>
      </c>
      <c r="Y3156">
        <v>525</v>
      </c>
      <c r="Z3156" t="s">
        <v>2945</v>
      </c>
      <c r="AA3156" t="s">
        <v>3162</v>
      </c>
      <c r="AB3156" t="s">
        <v>90</v>
      </c>
      <c r="AC3156" t="s">
        <v>84</v>
      </c>
      <c r="AD3156">
        <f>_xlfn.XLOOKUP(MIS[[#This Row],[TRADING SYMBOL]],[1]Sheet1!$D:$D,[1]Sheet1!$C:$C)</f>
        <v>160.9</v>
      </c>
      <c r="AE3156">
        <f>MIS[[#This Row],[OrderAverageTradedPrice]]*MIS[[#This Row],[OrderQuantity]]</f>
        <v>104475</v>
      </c>
      <c r="AF3156">
        <f>MIS[[#This Row],[LTP]]*MIS[[#This Row],[OrderQuantity]]</f>
        <v>84472.5</v>
      </c>
      <c r="AG3156">
        <f>IF(MIS[[#This Row],[OrderSide]]="SELL",MIS[[#This Row],[VALUE]]-MIS[[#This Row],[LIVE_VALUE]],MIS[[#This Row],[LIVE_VALUE]]-MIS[[#This Row],[VALUE]])</f>
        <v>-20002.5</v>
      </c>
      <c r="AH3156" t="str" cm="1">
        <f t="array" ref="AH3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6" t="str">
        <f>MIS[[#This Row],[TRADING SYMBOL]]</f>
        <v>NIFTY2552225050CE</v>
      </c>
      <c r="AJ3156" t="str">
        <f>IF(RIGHT(MIS[[#This Row],[Main/Hedge]],4)="MAIN","MAIN","HEDGE")</f>
        <v>MAIN</v>
      </c>
      <c r="AK3156" t="str" cm="1">
        <f t="array" ref="AK3156">_xlfn._xlws.FILTER(Table4[Column1],ISNUMBER(SEARCH(Table4[Column1],MIS[[#This Row],[OrderUniqueIdentifier]])),"")</f>
        <v>VWAP</v>
      </c>
    </row>
    <row r="3157" spans="1:37" x14ac:dyDescent="0.25">
      <c r="A3157" t="s">
        <v>1555</v>
      </c>
      <c r="B3157" t="s">
        <v>1597</v>
      </c>
      <c r="C3157" t="s">
        <v>6740</v>
      </c>
      <c r="D3157" t="s">
        <v>72</v>
      </c>
      <c r="E3157" t="s">
        <v>2904</v>
      </c>
      <c r="F3157" t="s">
        <v>73</v>
      </c>
      <c r="G3157" t="s">
        <v>74</v>
      </c>
      <c r="H3157" t="s">
        <v>93</v>
      </c>
      <c r="I3157" t="s">
        <v>76</v>
      </c>
      <c r="J3157" t="s">
        <v>3159</v>
      </c>
      <c r="K3157">
        <v>450</v>
      </c>
      <c r="L3157" t="s">
        <v>77</v>
      </c>
      <c r="M3157" t="s">
        <v>78</v>
      </c>
      <c r="N3157" t="s">
        <v>3390</v>
      </c>
      <c r="O3157" t="s">
        <v>2975</v>
      </c>
      <c r="P3157" t="s">
        <v>3161</v>
      </c>
      <c r="Q3157" t="s">
        <v>2907</v>
      </c>
      <c r="R3157" t="s">
        <v>79</v>
      </c>
      <c r="S3157" t="s">
        <v>24</v>
      </c>
      <c r="T3157" t="s">
        <v>2908</v>
      </c>
      <c r="U3157" t="s">
        <v>43</v>
      </c>
      <c r="V3157" t="s">
        <v>80</v>
      </c>
      <c r="W3157">
        <v>25050</v>
      </c>
      <c r="X3157" t="s">
        <v>81</v>
      </c>
      <c r="Y3157">
        <v>450</v>
      </c>
      <c r="Z3157" t="s">
        <v>2976</v>
      </c>
      <c r="AA3157" t="s">
        <v>3162</v>
      </c>
      <c r="AB3157" t="s">
        <v>90</v>
      </c>
      <c r="AC3157" t="s">
        <v>84</v>
      </c>
      <c r="AD3157">
        <f>_xlfn.XLOOKUP(MIS[[#This Row],[TRADING SYMBOL]],[1]Sheet1!$D:$D,[1]Sheet1!$C:$C)</f>
        <v>160.9</v>
      </c>
      <c r="AE3157">
        <f>MIS[[#This Row],[OrderAverageTradedPrice]]*MIS[[#This Row],[OrderQuantity]]</f>
        <v>90000</v>
      </c>
      <c r="AF3157">
        <f>MIS[[#This Row],[LTP]]*MIS[[#This Row],[OrderQuantity]]</f>
        <v>72405</v>
      </c>
      <c r="AG3157">
        <f>IF(MIS[[#This Row],[OrderSide]]="SELL",MIS[[#This Row],[VALUE]]-MIS[[#This Row],[LIVE_VALUE]],MIS[[#This Row],[LIVE_VALUE]]-MIS[[#This Row],[VALUE]])</f>
        <v>-17595</v>
      </c>
      <c r="AH3157" t="str" cm="1">
        <f t="array" ref="AH3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7" t="str">
        <f>MIS[[#This Row],[TRADING SYMBOL]]</f>
        <v>NIFTY2552225050CE</v>
      </c>
      <c r="AJ3157" t="str">
        <f>IF(RIGHT(MIS[[#This Row],[Main/Hedge]],4)="MAIN","MAIN","HEDGE")</f>
        <v>MAIN</v>
      </c>
      <c r="AK3157" t="str" cm="1">
        <f t="array" ref="AK3157">_xlfn._xlws.FILTER(Table4[Column1],ISNUMBER(SEARCH(Table4[Column1],MIS[[#This Row],[OrderUniqueIdentifier]])),"")</f>
        <v>VWAP</v>
      </c>
    </row>
    <row r="3158" spans="1:37" x14ac:dyDescent="0.25">
      <c r="A3158" t="s">
        <v>1555</v>
      </c>
      <c r="B3158" t="s">
        <v>1607</v>
      </c>
      <c r="C3158" t="s">
        <v>6774</v>
      </c>
      <c r="D3158" t="s">
        <v>72</v>
      </c>
      <c r="E3158" t="s">
        <v>2904</v>
      </c>
      <c r="F3158" t="s">
        <v>73</v>
      </c>
      <c r="G3158" t="s">
        <v>74</v>
      </c>
      <c r="H3158" t="s">
        <v>93</v>
      </c>
      <c r="I3158" t="s">
        <v>76</v>
      </c>
      <c r="J3158" t="s">
        <v>3159</v>
      </c>
      <c r="K3158">
        <v>75</v>
      </c>
      <c r="L3158" t="s">
        <v>77</v>
      </c>
      <c r="M3158" t="s">
        <v>78</v>
      </c>
      <c r="N3158" t="s">
        <v>3390</v>
      </c>
      <c r="O3158" t="s">
        <v>2912</v>
      </c>
      <c r="P3158" t="s">
        <v>3161</v>
      </c>
      <c r="Q3158" t="s">
        <v>2907</v>
      </c>
      <c r="R3158" t="s">
        <v>79</v>
      </c>
      <c r="S3158" t="s">
        <v>24</v>
      </c>
      <c r="T3158" t="s">
        <v>2908</v>
      </c>
      <c r="U3158" t="s">
        <v>43</v>
      </c>
      <c r="V3158" t="s">
        <v>80</v>
      </c>
      <c r="W3158">
        <v>25050</v>
      </c>
      <c r="X3158" t="s">
        <v>81</v>
      </c>
      <c r="Y3158">
        <v>75</v>
      </c>
      <c r="Z3158" t="s">
        <v>2913</v>
      </c>
      <c r="AA3158" t="s">
        <v>3162</v>
      </c>
      <c r="AB3158" t="s">
        <v>90</v>
      </c>
      <c r="AC3158" t="s">
        <v>84</v>
      </c>
      <c r="AD3158">
        <f>_xlfn.XLOOKUP(MIS[[#This Row],[TRADING SYMBOL]],[1]Sheet1!$D:$D,[1]Sheet1!$C:$C)</f>
        <v>160.9</v>
      </c>
      <c r="AE3158">
        <f>MIS[[#This Row],[OrderAverageTradedPrice]]*MIS[[#This Row],[OrderQuantity]]</f>
        <v>15000</v>
      </c>
      <c r="AF3158">
        <f>MIS[[#This Row],[LTP]]*MIS[[#This Row],[OrderQuantity]]</f>
        <v>12067.5</v>
      </c>
      <c r="AG3158">
        <f>IF(MIS[[#This Row],[OrderSide]]="SELL",MIS[[#This Row],[VALUE]]-MIS[[#This Row],[LIVE_VALUE]],MIS[[#This Row],[LIVE_VALUE]]-MIS[[#This Row],[VALUE]])</f>
        <v>-2932.5</v>
      </c>
      <c r="AH3158" t="str" cm="1">
        <f t="array" ref="AH3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8" t="str">
        <f>MIS[[#This Row],[TRADING SYMBOL]]</f>
        <v>NIFTY2552225050CE</v>
      </c>
      <c r="AJ3158" t="str">
        <f>IF(RIGHT(MIS[[#This Row],[Main/Hedge]],4)="MAIN","MAIN","HEDGE")</f>
        <v>MAIN</v>
      </c>
      <c r="AK3158" t="str" cm="1">
        <f t="array" ref="AK3158">_xlfn._xlws.FILTER(Table4[Column1],ISNUMBER(SEARCH(Table4[Column1],MIS[[#This Row],[OrderUniqueIdentifier]])),"")</f>
        <v>VWAP</v>
      </c>
    </row>
    <row r="3159" spans="1:37" x14ac:dyDescent="0.25">
      <c r="A3159" t="s">
        <v>1555</v>
      </c>
      <c r="B3159" t="s">
        <v>1614</v>
      </c>
      <c r="C3159" t="s">
        <v>6777</v>
      </c>
      <c r="D3159" t="s">
        <v>72</v>
      </c>
      <c r="E3159" t="s">
        <v>2904</v>
      </c>
      <c r="F3159" t="s">
        <v>73</v>
      </c>
      <c r="G3159" t="s">
        <v>74</v>
      </c>
      <c r="H3159" t="s">
        <v>93</v>
      </c>
      <c r="I3159" t="s">
        <v>76</v>
      </c>
      <c r="J3159" t="s">
        <v>3159</v>
      </c>
      <c r="K3159">
        <v>150</v>
      </c>
      <c r="L3159" t="s">
        <v>77</v>
      </c>
      <c r="M3159" t="s">
        <v>78</v>
      </c>
      <c r="N3159" t="s">
        <v>3479</v>
      </c>
      <c r="O3159" t="s">
        <v>3099</v>
      </c>
      <c r="P3159" t="s">
        <v>3161</v>
      </c>
      <c r="Q3159" t="s">
        <v>2907</v>
      </c>
      <c r="R3159" t="s">
        <v>79</v>
      </c>
      <c r="S3159" t="s">
        <v>24</v>
      </c>
      <c r="T3159" t="s">
        <v>2908</v>
      </c>
      <c r="U3159" t="s">
        <v>43</v>
      </c>
      <c r="V3159" t="s">
        <v>80</v>
      </c>
      <c r="W3159">
        <v>25050</v>
      </c>
      <c r="X3159" t="s">
        <v>81</v>
      </c>
      <c r="Y3159">
        <v>150</v>
      </c>
      <c r="Z3159" t="s">
        <v>3100</v>
      </c>
      <c r="AA3159" t="s">
        <v>3162</v>
      </c>
      <c r="AB3159" t="s">
        <v>90</v>
      </c>
      <c r="AC3159" t="s">
        <v>84</v>
      </c>
      <c r="AD3159">
        <f>_xlfn.XLOOKUP(MIS[[#This Row],[TRADING SYMBOL]],[1]Sheet1!$D:$D,[1]Sheet1!$C:$C)</f>
        <v>160.9</v>
      </c>
      <c r="AE3159">
        <f>MIS[[#This Row],[OrderAverageTradedPrice]]*MIS[[#This Row],[OrderQuantity]]</f>
        <v>29992.5</v>
      </c>
      <c r="AF3159">
        <f>MIS[[#This Row],[LTP]]*MIS[[#This Row],[OrderQuantity]]</f>
        <v>24135</v>
      </c>
      <c r="AG3159">
        <f>IF(MIS[[#This Row],[OrderSide]]="SELL",MIS[[#This Row],[VALUE]]-MIS[[#This Row],[LIVE_VALUE]],MIS[[#This Row],[LIVE_VALUE]]-MIS[[#This Row],[VALUE]])</f>
        <v>-5857.5</v>
      </c>
      <c r="AH3159" t="str" cm="1">
        <f t="array" ref="AH3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9" t="str">
        <f>MIS[[#This Row],[TRADING SYMBOL]]</f>
        <v>NIFTY2552225050CE</v>
      </c>
      <c r="AJ3159" t="str">
        <f>IF(RIGHT(MIS[[#This Row],[Main/Hedge]],4)="MAIN","MAIN","HEDGE")</f>
        <v>MAIN</v>
      </c>
      <c r="AK3159" t="str" cm="1">
        <f t="array" ref="AK3159">_xlfn._xlws.FILTER(Table4[Column1],ISNUMBER(SEARCH(Table4[Column1],MIS[[#This Row],[OrderUniqueIdentifier]])),"")</f>
        <v>VWAP</v>
      </c>
    </row>
    <row r="3160" spans="1:37" x14ac:dyDescent="0.25">
      <c r="A3160" t="s">
        <v>1555</v>
      </c>
      <c r="B3160" t="s">
        <v>1623</v>
      </c>
      <c r="C3160" t="s">
        <v>6799</v>
      </c>
      <c r="D3160" t="s">
        <v>72</v>
      </c>
      <c r="E3160" t="s">
        <v>2904</v>
      </c>
      <c r="F3160" t="s">
        <v>73</v>
      </c>
      <c r="G3160" t="s">
        <v>74</v>
      </c>
      <c r="H3160" t="s">
        <v>93</v>
      </c>
      <c r="I3160" t="s">
        <v>76</v>
      </c>
      <c r="J3160" t="s">
        <v>3159</v>
      </c>
      <c r="K3160">
        <v>150</v>
      </c>
      <c r="L3160" t="s">
        <v>77</v>
      </c>
      <c r="M3160" t="s">
        <v>78</v>
      </c>
      <c r="N3160" t="s">
        <v>6800</v>
      </c>
      <c r="O3160" t="s">
        <v>3099</v>
      </c>
      <c r="P3160" t="s">
        <v>3161</v>
      </c>
      <c r="Q3160" t="s">
        <v>2907</v>
      </c>
      <c r="R3160" t="s">
        <v>79</v>
      </c>
      <c r="S3160" t="s">
        <v>24</v>
      </c>
      <c r="T3160" t="s">
        <v>2908</v>
      </c>
      <c r="U3160" t="s">
        <v>43</v>
      </c>
      <c r="V3160" t="s">
        <v>80</v>
      </c>
      <c r="W3160">
        <v>25050</v>
      </c>
      <c r="X3160" t="s">
        <v>81</v>
      </c>
      <c r="Y3160">
        <v>150</v>
      </c>
      <c r="Z3160" t="s">
        <v>3100</v>
      </c>
      <c r="AA3160" t="s">
        <v>3162</v>
      </c>
      <c r="AB3160" t="s">
        <v>90</v>
      </c>
      <c r="AC3160" t="s">
        <v>84</v>
      </c>
      <c r="AD3160">
        <f>_xlfn.XLOOKUP(MIS[[#This Row],[TRADING SYMBOL]],[1]Sheet1!$D:$D,[1]Sheet1!$C:$C)</f>
        <v>160.9</v>
      </c>
      <c r="AE3160">
        <f>MIS[[#This Row],[OrderAverageTradedPrice]]*MIS[[#This Row],[OrderQuantity]]</f>
        <v>29981.25</v>
      </c>
      <c r="AF3160">
        <f>MIS[[#This Row],[LTP]]*MIS[[#This Row],[OrderQuantity]]</f>
        <v>24135</v>
      </c>
      <c r="AG3160">
        <f>IF(MIS[[#This Row],[OrderSide]]="SELL",MIS[[#This Row],[VALUE]]-MIS[[#This Row],[LIVE_VALUE]],MIS[[#This Row],[LIVE_VALUE]]-MIS[[#This Row],[VALUE]])</f>
        <v>-5846.25</v>
      </c>
      <c r="AH3160" t="str" cm="1">
        <f t="array" ref="AH3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0" t="str">
        <f>MIS[[#This Row],[TRADING SYMBOL]]</f>
        <v>NIFTY2552225050CE</v>
      </c>
      <c r="AJ3160" t="str">
        <f>IF(RIGHT(MIS[[#This Row],[Main/Hedge]],4)="MAIN","MAIN","HEDGE")</f>
        <v>MAIN</v>
      </c>
      <c r="AK3160" t="str" cm="1">
        <f t="array" ref="AK3160">_xlfn._xlws.FILTER(Table4[Column1],ISNUMBER(SEARCH(Table4[Column1],MIS[[#This Row],[OrderUniqueIdentifier]])),"")</f>
        <v>VWAP</v>
      </c>
    </row>
    <row r="3161" spans="1:37" x14ac:dyDescent="0.25">
      <c r="A3161" t="s">
        <v>1555</v>
      </c>
      <c r="B3161" t="s">
        <v>1631</v>
      </c>
      <c r="C3161" t="s">
        <v>6856</v>
      </c>
      <c r="D3161" t="s">
        <v>72</v>
      </c>
      <c r="E3161" t="s">
        <v>2904</v>
      </c>
      <c r="F3161" t="s">
        <v>73</v>
      </c>
      <c r="G3161" t="s">
        <v>74</v>
      </c>
      <c r="H3161" t="s">
        <v>93</v>
      </c>
      <c r="I3161" t="s">
        <v>76</v>
      </c>
      <c r="J3161" t="s">
        <v>3159</v>
      </c>
      <c r="K3161">
        <v>600</v>
      </c>
      <c r="L3161" t="s">
        <v>77</v>
      </c>
      <c r="M3161" t="s">
        <v>78</v>
      </c>
      <c r="N3161" t="s">
        <v>6857</v>
      </c>
      <c r="O3161" t="s">
        <v>2906</v>
      </c>
      <c r="P3161" t="s">
        <v>3161</v>
      </c>
      <c r="Q3161" t="s">
        <v>2907</v>
      </c>
      <c r="R3161" t="s">
        <v>79</v>
      </c>
      <c r="S3161" t="s">
        <v>24</v>
      </c>
      <c r="T3161" t="s">
        <v>2908</v>
      </c>
      <c r="U3161" t="s">
        <v>43</v>
      </c>
      <c r="V3161" t="s">
        <v>80</v>
      </c>
      <c r="W3161">
        <v>25050</v>
      </c>
      <c r="X3161" t="s">
        <v>81</v>
      </c>
      <c r="Y3161">
        <v>600</v>
      </c>
      <c r="Z3161" t="s">
        <v>2909</v>
      </c>
      <c r="AA3161" t="s">
        <v>3162</v>
      </c>
      <c r="AB3161" t="s">
        <v>90</v>
      </c>
      <c r="AC3161" t="s">
        <v>84</v>
      </c>
      <c r="AD3161">
        <f>_xlfn.XLOOKUP(MIS[[#This Row],[TRADING SYMBOL]],[1]Sheet1!$D:$D,[1]Sheet1!$C:$C)</f>
        <v>160.9</v>
      </c>
      <c r="AE3161">
        <f>MIS[[#This Row],[OrderAverageTradedPrice]]*MIS[[#This Row],[OrderQuantity]]</f>
        <v>119981.25</v>
      </c>
      <c r="AF3161">
        <f>MIS[[#This Row],[LTP]]*MIS[[#This Row],[OrderQuantity]]</f>
        <v>96540</v>
      </c>
      <c r="AG3161">
        <f>IF(MIS[[#This Row],[OrderSide]]="SELL",MIS[[#This Row],[VALUE]]-MIS[[#This Row],[LIVE_VALUE]],MIS[[#This Row],[LIVE_VALUE]]-MIS[[#This Row],[VALUE]])</f>
        <v>-23441.25</v>
      </c>
      <c r="AH3161" t="str" cm="1">
        <f t="array" ref="AH3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1" t="str">
        <f>MIS[[#This Row],[TRADING SYMBOL]]</f>
        <v>NIFTY2552225050CE</v>
      </c>
      <c r="AJ3161" t="str">
        <f>IF(RIGHT(MIS[[#This Row],[Main/Hedge]],4)="MAIN","MAIN","HEDGE")</f>
        <v>MAIN</v>
      </c>
      <c r="AK3161" t="str" cm="1">
        <f t="array" ref="AK3161">_xlfn._xlws.FILTER(Table4[Column1],ISNUMBER(SEARCH(Table4[Column1],MIS[[#This Row],[OrderUniqueIdentifier]])),"")</f>
        <v>VWAP</v>
      </c>
    </row>
    <row r="3162" spans="1:37" x14ac:dyDescent="0.25">
      <c r="A3162" t="s">
        <v>1555</v>
      </c>
      <c r="B3162" t="s">
        <v>1640</v>
      </c>
      <c r="C3162" t="s">
        <v>6892</v>
      </c>
      <c r="D3162" t="s">
        <v>72</v>
      </c>
      <c r="E3162" t="s">
        <v>2904</v>
      </c>
      <c r="F3162" t="s">
        <v>73</v>
      </c>
      <c r="G3162" t="s">
        <v>74</v>
      </c>
      <c r="H3162" t="s">
        <v>93</v>
      </c>
      <c r="I3162" t="s">
        <v>76</v>
      </c>
      <c r="J3162" t="s">
        <v>3159</v>
      </c>
      <c r="K3162">
        <v>600</v>
      </c>
      <c r="L3162" t="s">
        <v>77</v>
      </c>
      <c r="M3162" t="s">
        <v>78</v>
      </c>
      <c r="N3162" t="s">
        <v>3479</v>
      </c>
      <c r="O3162" t="s">
        <v>2906</v>
      </c>
      <c r="P3162" t="s">
        <v>3161</v>
      </c>
      <c r="Q3162" t="s">
        <v>2907</v>
      </c>
      <c r="R3162" t="s">
        <v>79</v>
      </c>
      <c r="S3162" t="s">
        <v>24</v>
      </c>
      <c r="T3162" t="s">
        <v>2908</v>
      </c>
      <c r="U3162" t="s">
        <v>43</v>
      </c>
      <c r="V3162" t="s">
        <v>80</v>
      </c>
      <c r="W3162">
        <v>25050</v>
      </c>
      <c r="X3162" t="s">
        <v>81</v>
      </c>
      <c r="Y3162">
        <v>600</v>
      </c>
      <c r="Z3162" t="s">
        <v>2909</v>
      </c>
      <c r="AA3162" t="s">
        <v>3162</v>
      </c>
      <c r="AB3162" t="s">
        <v>90</v>
      </c>
      <c r="AC3162" t="s">
        <v>84</v>
      </c>
      <c r="AD3162">
        <f>_xlfn.XLOOKUP(MIS[[#This Row],[TRADING SYMBOL]],[1]Sheet1!$D:$D,[1]Sheet1!$C:$C)</f>
        <v>160.9</v>
      </c>
      <c r="AE3162">
        <f>MIS[[#This Row],[OrderAverageTradedPrice]]*MIS[[#This Row],[OrderQuantity]]</f>
        <v>119970</v>
      </c>
      <c r="AF3162">
        <f>MIS[[#This Row],[LTP]]*MIS[[#This Row],[OrderQuantity]]</f>
        <v>96540</v>
      </c>
      <c r="AG3162">
        <f>IF(MIS[[#This Row],[OrderSide]]="SELL",MIS[[#This Row],[VALUE]]-MIS[[#This Row],[LIVE_VALUE]],MIS[[#This Row],[LIVE_VALUE]]-MIS[[#This Row],[VALUE]])</f>
        <v>-23430</v>
      </c>
      <c r="AH3162" t="str" cm="1">
        <f t="array" ref="AH3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2" t="str">
        <f>MIS[[#This Row],[TRADING SYMBOL]]</f>
        <v>NIFTY2552225050CE</v>
      </c>
      <c r="AJ3162" t="str">
        <f>IF(RIGHT(MIS[[#This Row],[Main/Hedge]],4)="MAIN","MAIN","HEDGE")</f>
        <v>MAIN</v>
      </c>
      <c r="AK3162" t="str" cm="1">
        <f t="array" ref="AK3162">_xlfn._xlws.FILTER(Table4[Column1],ISNUMBER(SEARCH(Table4[Column1],MIS[[#This Row],[OrderUniqueIdentifier]])),"")</f>
        <v>VWAP</v>
      </c>
    </row>
    <row r="3163" spans="1:37" x14ac:dyDescent="0.25">
      <c r="A3163" t="s">
        <v>1555</v>
      </c>
      <c r="B3163" t="s">
        <v>1648</v>
      </c>
      <c r="C3163" t="s">
        <v>6922</v>
      </c>
      <c r="D3163" t="s">
        <v>72</v>
      </c>
      <c r="E3163" t="s">
        <v>2904</v>
      </c>
      <c r="F3163" t="s">
        <v>73</v>
      </c>
      <c r="G3163" t="s">
        <v>74</v>
      </c>
      <c r="H3163" t="s">
        <v>93</v>
      </c>
      <c r="I3163" t="s">
        <v>76</v>
      </c>
      <c r="J3163" t="s">
        <v>3159</v>
      </c>
      <c r="K3163">
        <v>450</v>
      </c>
      <c r="L3163" t="s">
        <v>77</v>
      </c>
      <c r="M3163" t="s">
        <v>78</v>
      </c>
      <c r="N3163" t="s">
        <v>6923</v>
      </c>
      <c r="O3163" t="s">
        <v>2906</v>
      </c>
      <c r="P3163" t="s">
        <v>3161</v>
      </c>
      <c r="Q3163" t="s">
        <v>2907</v>
      </c>
      <c r="R3163" t="s">
        <v>79</v>
      </c>
      <c r="S3163" t="s">
        <v>24</v>
      </c>
      <c r="T3163" t="s">
        <v>2908</v>
      </c>
      <c r="U3163" t="s">
        <v>43</v>
      </c>
      <c r="V3163" t="s">
        <v>80</v>
      </c>
      <c r="W3163">
        <v>25050</v>
      </c>
      <c r="X3163" t="s">
        <v>81</v>
      </c>
      <c r="Y3163">
        <v>450</v>
      </c>
      <c r="Z3163" t="s">
        <v>2909</v>
      </c>
      <c r="AA3163" t="s">
        <v>3162</v>
      </c>
      <c r="AB3163" t="s">
        <v>90</v>
      </c>
      <c r="AC3163" t="s">
        <v>84</v>
      </c>
      <c r="AD3163">
        <f>_xlfn.XLOOKUP(MIS[[#This Row],[TRADING SYMBOL]],[1]Sheet1!$D:$D,[1]Sheet1!$C:$C)</f>
        <v>160.9</v>
      </c>
      <c r="AE3163">
        <f>MIS[[#This Row],[OrderAverageTradedPrice]]*MIS[[#This Row],[OrderQuantity]]</f>
        <v>89891.249999999854</v>
      </c>
      <c r="AF3163">
        <f>MIS[[#This Row],[LTP]]*MIS[[#This Row],[OrderQuantity]]</f>
        <v>72405</v>
      </c>
      <c r="AG3163">
        <f>IF(MIS[[#This Row],[OrderSide]]="SELL",MIS[[#This Row],[VALUE]]-MIS[[#This Row],[LIVE_VALUE]],MIS[[#This Row],[LIVE_VALUE]]-MIS[[#This Row],[VALUE]])</f>
        <v>-17486.249999999854</v>
      </c>
      <c r="AH3163" t="str" cm="1">
        <f t="array" ref="AH3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3" t="str">
        <f>MIS[[#This Row],[TRADING SYMBOL]]</f>
        <v>NIFTY2552225050CE</v>
      </c>
      <c r="AJ3163" t="str">
        <f>IF(RIGHT(MIS[[#This Row],[Main/Hedge]],4)="MAIN","MAIN","HEDGE")</f>
        <v>MAIN</v>
      </c>
      <c r="AK3163" t="str" cm="1">
        <f t="array" ref="AK3163">_xlfn._xlws.FILTER(Table4[Column1],ISNUMBER(SEARCH(Table4[Column1],MIS[[#This Row],[OrderUniqueIdentifier]])),"")</f>
        <v>VWAP</v>
      </c>
    </row>
    <row r="3164" spans="1:37" x14ac:dyDescent="0.25">
      <c r="A3164" t="s">
        <v>1555</v>
      </c>
      <c r="B3164" t="s">
        <v>1657</v>
      </c>
      <c r="C3164" t="s">
        <v>6960</v>
      </c>
      <c r="D3164" t="s">
        <v>72</v>
      </c>
      <c r="E3164" t="s">
        <v>2904</v>
      </c>
      <c r="F3164" t="s">
        <v>73</v>
      </c>
      <c r="G3164" t="s">
        <v>74</v>
      </c>
      <c r="H3164" t="s">
        <v>93</v>
      </c>
      <c r="I3164" t="s">
        <v>76</v>
      </c>
      <c r="J3164" t="s">
        <v>3159</v>
      </c>
      <c r="K3164">
        <v>825</v>
      </c>
      <c r="L3164" t="s">
        <v>77</v>
      </c>
      <c r="M3164" t="s">
        <v>78</v>
      </c>
      <c r="N3164" t="s">
        <v>3390</v>
      </c>
      <c r="O3164" t="s">
        <v>2906</v>
      </c>
      <c r="P3164" t="s">
        <v>3161</v>
      </c>
      <c r="Q3164" t="s">
        <v>2907</v>
      </c>
      <c r="R3164" t="s">
        <v>79</v>
      </c>
      <c r="S3164" t="s">
        <v>24</v>
      </c>
      <c r="T3164" t="s">
        <v>2908</v>
      </c>
      <c r="U3164" t="s">
        <v>43</v>
      </c>
      <c r="V3164" t="s">
        <v>80</v>
      </c>
      <c r="W3164">
        <v>25050</v>
      </c>
      <c r="X3164" t="s">
        <v>81</v>
      </c>
      <c r="Y3164">
        <v>825</v>
      </c>
      <c r="Z3164" t="s">
        <v>2909</v>
      </c>
      <c r="AA3164" t="s">
        <v>3162</v>
      </c>
      <c r="AB3164" t="s">
        <v>90</v>
      </c>
      <c r="AC3164" t="s">
        <v>84</v>
      </c>
      <c r="AD3164">
        <f>_xlfn.XLOOKUP(MIS[[#This Row],[TRADING SYMBOL]],[1]Sheet1!$D:$D,[1]Sheet1!$C:$C)</f>
        <v>160.9</v>
      </c>
      <c r="AE3164">
        <f>MIS[[#This Row],[OrderAverageTradedPrice]]*MIS[[#This Row],[OrderQuantity]]</f>
        <v>165000</v>
      </c>
      <c r="AF3164">
        <f>MIS[[#This Row],[LTP]]*MIS[[#This Row],[OrderQuantity]]</f>
        <v>132742.5</v>
      </c>
      <c r="AG3164">
        <f>IF(MIS[[#This Row],[OrderSide]]="SELL",MIS[[#This Row],[VALUE]]-MIS[[#This Row],[LIVE_VALUE]],MIS[[#This Row],[LIVE_VALUE]]-MIS[[#This Row],[VALUE]])</f>
        <v>-32257.5</v>
      </c>
      <c r="AH3164" t="str" cm="1">
        <f t="array" ref="AH3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4" t="str">
        <f>MIS[[#This Row],[TRADING SYMBOL]]</f>
        <v>NIFTY2552225050CE</v>
      </c>
      <c r="AJ3164" t="str">
        <f>IF(RIGHT(MIS[[#This Row],[Main/Hedge]],4)="MAIN","MAIN","HEDGE")</f>
        <v>MAIN</v>
      </c>
      <c r="AK3164" t="str" cm="1">
        <f t="array" ref="AK3164">_xlfn._xlws.FILTER(Table4[Column1],ISNUMBER(SEARCH(Table4[Column1],MIS[[#This Row],[OrderUniqueIdentifier]])),"")</f>
        <v>VWAP</v>
      </c>
    </row>
    <row r="3165" spans="1:37" x14ac:dyDescent="0.25">
      <c r="A3165" t="s">
        <v>1555</v>
      </c>
      <c r="B3165" t="s">
        <v>1665</v>
      </c>
      <c r="C3165" t="s">
        <v>6962</v>
      </c>
      <c r="D3165" t="s">
        <v>72</v>
      </c>
      <c r="E3165" t="s">
        <v>2904</v>
      </c>
      <c r="F3165" t="s">
        <v>73</v>
      </c>
      <c r="G3165" t="s">
        <v>74</v>
      </c>
      <c r="H3165" t="s">
        <v>93</v>
      </c>
      <c r="I3165" t="s">
        <v>76</v>
      </c>
      <c r="J3165" t="s">
        <v>3159</v>
      </c>
      <c r="K3165">
        <v>150</v>
      </c>
      <c r="L3165" t="s">
        <v>77</v>
      </c>
      <c r="M3165" t="s">
        <v>78</v>
      </c>
      <c r="N3165" t="s">
        <v>6963</v>
      </c>
      <c r="O3165" t="s">
        <v>2975</v>
      </c>
      <c r="P3165" t="s">
        <v>3161</v>
      </c>
      <c r="Q3165" t="s">
        <v>2907</v>
      </c>
      <c r="R3165" t="s">
        <v>79</v>
      </c>
      <c r="S3165" t="s">
        <v>24</v>
      </c>
      <c r="T3165" t="s">
        <v>2908</v>
      </c>
      <c r="U3165" t="s">
        <v>43</v>
      </c>
      <c r="V3165" t="s">
        <v>80</v>
      </c>
      <c r="W3165">
        <v>25050</v>
      </c>
      <c r="X3165" t="s">
        <v>81</v>
      </c>
      <c r="Y3165">
        <v>150</v>
      </c>
      <c r="Z3165" t="s">
        <v>2976</v>
      </c>
      <c r="AA3165" t="s">
        <v>3162</v>
      </c>
      <c r="AB3165" t="s">
        <v>90</v>
      </c>
      <c r="AC3165" t="s">
        <v>84</v>
      </c>
      <c r="AD3165">
        <f>_xlfn.XLOOKUP(MIS[[#This Row],[TRADING SYMBOL]],[1]Sheet1!$D:$D,[1]Sheet1!$C:$C)</f>
        <v>160.9</v>
      </c>
      <c r="AE3165">
        <f>MIS[[#This Row],[OrderAverageTradedPrice]]*MIS[[#This Row],[OrderQuantity]]</f>
        <v>29838.75</v>
      </c>
      <c r="AF3165">
        <f>MIS[[#This Row],[LTP]]*MIS[[#This Row],[OrderQuantity]]</f>
        <v>24135</v>
      </c>
      <c r="AG3165">
        <f>IF(MIS[[#This Row],[OrderSide]]="SELL",MIS[[#This Row],[VALUE]]-MIS[[#This Row],[LIVE_VALUE]],MIS[[#This Row],[LIVE_VALUE]]-MIS[[#This Row],[VALUE]])</f>
        <v>-5703.75</v>
      </c>
      <c r="AH3165" t="str" cm="1">
        <f t="array" ref="AH3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5" t="str">
        <f>MIS[[#This Row],[TRADING SYMBOL]]</f>
        <v>NIFTY2552225050CE</v>
      </c>
      <c r="AJ3165" t="str">
        <f>IF(RIGHT(MIS[[#This Row],[Main/Hedge]],4)="MAIN","MAIN","HEDGE")</f>
        <v>MAIN</v>
      </c>
      <c r="AK3165" t="str" cm="1">
        <f t="array" ref="AK3165">_xlfn._xlws.FILTER(Table4[Column1],ISNUMBER(SEARCH(Table4[Column1],MIS[[#This Row],[OrderUniqueIdentifier]])),"")</f>
        <v>VWAP</v>
      </c>
    </row>
    <row r="3166" spans="1:37" x14ac:dyDescent="0.25">
      <c r="A3166" t="s">
        <v>1555</v>
      </c>
      <c r="B3166" t="s">
        <v>1673</v>
      </c>
      <c r="C3166" t="s">
        <v>6989</v>
      </c>
      <c r="D3166" t="s">
        <v>72</v>
      </c>
      <c r="E3166" t="s">
        <v>2904</v>
      </c>
      <c r="F3166" t="s">
        <v>73</v>
      </c>
      <c r="G3166" t="s">
        <v>74</v>
      </c>
      <c r="H3166" t="s">
        <v>93</v>
      </c>
      <c r="I3166" t="s">
        <v>76</v>
      </c>
      <c r="J3166" t="s">
        <v>3159</v>
      </c>
      <c r="K3166">
        <v>75</v>
      </c>
      <c r="L3166" t="s">
        <v>77</v>
      </c>
      <c r="M3166" t="s">
        <v>78</v>
      </c>
      <c r="N3166" t="s">
        <v>6990</v>
      </c>
      <c r="O3166" t="s">
        <v>2975</v>
      </c>
      <c r="P3166" t="s">
        <v>3161</v>
      </c>
      <c r="Q3166" t="s">
        <v>2907</v>
      </c>
      <c r="R3166" t="s">
        <v>79</v>
      </c>
      <c r="S3166" t="s">
        <v>24</v>
      </c>
      <c r="T3166" t="s">
        <v>2908</v>
      </c>
      <c r="U3166" t="s">
        <v>43</v>
      </c>
      <c r="V3166" t="s">
        <v>80</v>
      </c>
      <c r="W3166">
        <v>25050</v>
      </c>
      <c r="X3166" t="s">
        <v>81</v>
      </c>
      <c r="Y3166">
        <v>75</v>
      </c>
      <c r="Z3166" t="s">
        <v>2976</v>
      </c>
      <c r="AA3166" t="s">
        <v>3162</v>
      </c>
      <c r="AB3166" t="s">
        <v>90</v>
      </c>
      <c r="AC3166" t="s">
        <v>84</v>
      </c>
      <c r="AD3166">
        <f>_xlfn.XLOOKUP(MIS[[#This Row],[TRADING SYMBOL]],[1]Sheet1!$D:$D,[1]Sheet1!$C:$C)</f>
        <v>160.9</v>
      </c>
      <c r="AE3166">
        <f>MIS[[#This Row],[OrderAverageTradedPrice]]*MIS[[#This Row],[OrderQuantity]]</f>
        <v>14913.75</v>
      </c>
      <c r="AF3166">
        <f>MIS[[#This Row],[LTP]]*MIS[[#This Row],[OrderQuantity]]</f>
        <v>12067.5</v>
      </c>
      <c r="AG3166">
        <f>IF(MIS[[#This Row],[OrderSide]]="SELL",MIS[[#This Row],[VALUE]]-MIS[[#This Row],[LIVE_VALUE]],MIS[[#This Row],[LIVE_VALUE]]-MIS[[#This Row],[VALUE]])</f>
        <v>-2846.25</v>
      </c>
      <c r="AH3166" t="str" cm="1">
        <f t="array" ref="AH3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6" t="str">
        <f>MIS[[#This Row],[TRADING SYMBOL]]</f>
        <v>NIFTY2552225050CE</v>
      </c>
      <c r="AJ3166" t="str">
        <f>IF(RIGHT(MIS[[#This Row],[Main/Hedge]],4)="MAIN","MAIN","HEDGE")</f>
        <v>MAIN</v>
      </c>
      <c r="AK3166" t="str" cm="1">
        <f t="array" ref="AK3166">_xlfn._xlws.FILTER(Table4[Column1],ISNUMBER(SEARCH(Table4[Column1],MIS[[#This Row],[OrderUniqueIdentifier]])),"")</f>
        <v>VWAP</v>
      </c>
    </row>
    <row r="3167" spans="1:37" x14ac:dyDescent="0.25">
      <c r="A3167" t="s">
        <v>1555</v>
      </c>
      <c r="B3167" t="s">
        <v>1681</v>
      </c>
      <c r="C3167" t="s">
        <v>7016</v>
      </c>
      <c r="D3167" t="s">
        <v>72</v>
      </c>
      <c r="E3167" t="s">
        <v>2904</v>
      </c>
      <c r="F3167" t="s">
        <v>73</v>
      </c>
      <c r="G3167" t="s">
        <v>74</v>
      </c>
      <c r="H3167" t="s">
        <v>93</v>
      </c>
      <c r="I3167" t="s">
        <v>76</v>
      </c>
      <c r="J3167" t="s">
        <v>3159</v>
      </c>
      <c r="K3167">
        <v>75</v>
      </c>
      <c r="L3167" t="s">
        <v>77</v>
      </c>
      <c r="M3167" t="s">
        <v>78</v>
      </c>
      <c r="N3167" t="s">
        <v>3390</v>
      </c>
      <c r="O3167" t="s">
        <v>2975</v>
      </c>
      <c r="P3167" t="s">
        <v>3161</v>
      </c>
      <c r="Q3167" t="s">
        <v>2907</v>
      </c>
      <c r="R3167" t="s">
        <v>79</v>
      </c>
      <c r="S3167" t="s">
        <v>24</v>
      </c>
      <c r="T3167" t="s">
        <v>2908</v>
      </c>
      <c r="U3167" t="s">
        <v>43</v>
      </c>
      <c r="V3167" t="s">
        <v>80</v>
      </c>
      <c r="W3167">
        <v>25050</v>
      </c>
      <c r="X3167" t="s">
        <v>81</v>
      </c>
      <c r="Y3167">
        <v>75</v>
      </c>
      <c r="Z3167" t="s">
        <v>2976</v>
      </c>
      <c r="AA3167" t="s">
        <v>3162</v>
      </c>
      <c r="AB3167" t="s">
        <v>90</v>
      </c>
      <c r="AC3167" t="s">
        <v>84</v>
      </c>
      <c r="AD3167">
        <f>_xlfn.XLOOKUP(MIS[[#This Row],[TRADING SYMBOL]],[1]Sheet1!$D:$D,[1]Sheet1!$C:$C)</f>
        <v>160.9</v>
      </c>
      <c r="AE3167">
        <f>MIS[[#This Row],[OrderAverageTradedPrice]]*MIS[[#This Row],[OrderQuantity]]</f>
        <v>15000</v>
      </c>
      <c r="AF3167">
        <f>MIS[[#This Row],[LTP]]*MIS[[#This Row],[OrderQuantity]]</f>
        <v>12067.5</v>
      </c>
      <c r="AG3167">
        <f>IF(MIS[[#This Row],[OrderSide]]="SELL",MIS[[#This Row],[VALUE]]-MIS[[#This Row],[LIVE_VALUE]],MIS[[#This Row],[LIVE_VALUE]]-MIS[[#This Row],[VALUE]])</f>
        <v>-2932.5</v>
      </c>
      <c r="AH3167" t="str" cm="1">
        <f t="array" ref="AH3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7" t="str">
        <f>MIS[[#This Row],[TRADING SYMBOL]]</f>
        <v>NIFTY2552225050CE</v>
      </c>
      <c r="AJ3167" t="str">
        <f>IF(RIGHT(MIS[[#This Row],[Main/Hedge]],4)="MAIN","MAIN","HEDGE")</f>
        <v>MAIN</v>
      </c>
      <c r="AK3167" t="str" cm="1">
        <f t="array" ref="AK3167">_xlfn._xlws.FILTER(Table4[Column1],ISNUMBER(SEARCH(Table4[Column1],MIS[[#This Row],[OrderUniqueIdentifier]])),"")</f>
        <v>VWAP</v>
      </c>
    </row>
    <row r="3168" spans="1:37" x14ac:dyDescent="0.25">
      <c r="A3168" t="s">
        <v>1555</v>
      </c>
      <c r="B3168" t="s">
        <v>1684</v>
      </c>
      <c r="C3168" t="s">
        <v>7018</v>
      </c>
      <c r="D3168" t="s">
        <v>72</v>
      </c>
      <c r="E3168" t="s">
        <v>2904</v>
      </c>
      <c r="F3168" t="s">
        <v>73</v>
      </c>
      <c r="G3168" t="s">
        <v>74</v>
      </c>
      <c r="H3168" t="s">
        <v>93</v>
      </c>
      <c r="I3168" t="s">
        <v>76</v>
      </c>
      <c r="J3168" t="s">
        <v>3159</v>
      </c>
      <c r="K3168">
        <v>750</v>
      </c>
      <c r="L3168" t="s">
        <v>77</v>
      </c>
      <c r="M3168" t="s">
        <v>78</v>
      </c>
      <c r="N3168" t="s">
        <v>7019</v>
      </c>
      <c r="O3168" t="s">
        <v>2975</v>
      </c>
      <c r="P3168" t="s">
        <v>3161</v>
      </c>
      <c r="Q3168" t="s">
        <v>2907</v>
      </c>
      <c r="R3168" t="s">
        <v>79</v>
      </c>
      <c r="S3168" t="s">
        <v>24</v>
      </c>
      <c r="T3168" t="s">
        <v>2908</v>
      </c>
      <c r="U3168" t="s">
        <v>43</v>
      </c>
      <c r="V3168" t="s">
        <v>80</v>
      </c>
      <c r="W3168">
        <v>25050</v>
      </c>
      <c r="X3168" t="s">
        <v>81</v>
      </c>
      <c r="Y3168">
        <v>750</v>
      </c>
      <c r="Z3168" t="s">
        <v>2976</v>
      </c>
      <c r="AA3168" t="s">
        <v>3162</v>
      </c>
      <c r="AB3168" t="s">
        <v>90</v>
      </c>
      <c r="AC3168" t="s">
        <v>84</v>
      </c>
      <c r="AD3168">
        <f>_xlfn.XLOOKUP(MIS[[#This Row],[TRADING SYMBOL]],[1]Sheet1!$D:$D,[1]Sheet1!$C:$C)</f>
        <v>160.9</v>
      </c>
      <c r="AE3168">
        <f>MIS[[#This Row],[OrderAverageTradedPrice]]*MIS[[#This Row],[OrderQuantity]]</f>
        <v>149471.25</v>
      </c>
      <c r="AF3168">
        <f>MIS[[#This Row],[LTP]]*MIS[[#This Row],[OrderQuantity]]</f>
        <v>120675</v>
      </c>
      <c r="AG3168">
        <f>IF(MIS[[#This Row],[OrderSide]]="SELL",MIS[[#This Row],[VALUE]]-MIS[[#This Row],[LIVE_VALUE]],MIS[[#This Row],[LIVE_VALUE]]-MIS[[#This Row],[VALUE]])</f>
        <v>-28796.25</v>
      </c>
      <c r="AH3168" t="str" cm="1">
        <f t="array" ref="AH3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8" t="str">
        <f>MIS[[#This Row],[TRADING SYMBOL]]</f>
        <v>NIFTY2552225050CE</v>
      </c>
      <c r="AJ3168" t="str">
        <f>IF(RIGHT(MIS[[#This Row],[Main/Hedge]],4)="MAIN","MAIN","HEDGE")</f>
        <v>MAIN</v>
      </c>
      <c r="AK3168" t="str" cm="1">
        <f t="array" ref="AK3168">_xlfn._xlws.FILTER(Table4[Column1],ISNUMBER(SEARCH(Table4[Column1],MIS[[#This Row],[OrderUniqueIdentifier]])),"")</f>
        <v>VWAP</v>
      </c>
    </row>
    <row r="3169" spans="1:37" x14ac:dyDescent="0.25">
      <c r="A3169" t="s">
        <v>378</v>
      </c>
      <c r="B3169" t="s">
        <v>379</v>
      </c>
      <c r="C3169" t="s">
        <v>3017</v>
      </c>
      <c r="D3169" t="s">
        <v>72</v>
      </c>
      <c r="E3169" t="s">
        <v>2904</v>
      </c>
      <c r="F3169" t="s">
        <v>73</v>
      </c>
      <c r="G3169" t="s">
        <v>74</v>
      </c>
      <c r="H3169" t="s">
        <v>93</v>
      </c>
      <c r="I3169" t="s">
        <v>76</v>
      </c>
      <c r="J3169" t="s">
        <v>3159</v>
      </c>
      <c r="K3169">
        <v>300</v>
      </c>
      <c r="L3169" t="s">
        <v>77</v>
      </c>
      <c r="M3169" t="s">
        <v>78</v>
      </c>
      <c r="N3169" t="s">
        <v>5061</v>
      </c>
      <c r="O3169" t="s">
        <v>2975</v>
      </c>
      <c r="P3169" t="s">
        <v>3161</v>
      </c>
      <c r="Q3169" t="s">
        <v>2907</v>
      </c>
      <c r="R3169" t="s">
        <v>79</v>
      </c>
      <c r="S3169" t="s">
        <v>24</v>
      </c>
      <c r="T3169" t="s">
        <v>2908</v>
      </c>
      <c r="U3169" t="s">
        <v>43</v>
      </c>
      <c r="V3169" t="s">
        <v>80</v>
      </c>
      <c r="W3169">
        <v>25050</v>
      </c>
      <c r="X3169" t="s">
        <v>81</v>
      </c>
      <c r="Y3169">
        <v>300</v>
      </c>
      <c r="Z3169" t="s">
        <v>2976</v>
      </c>
      <c r="AA3169" t="s">
        <v>3162</v>
      </c>
      <c r="AB3169" t="s">
        <v>90</v>
      </c>
      <c r="AC3169" t="s">
        <v>84</v>
      </c>
      <c r="AD3169">
        <f>_xlfn.XLOOKUP(MIS[[#This Row],[TRADING SYMBOL]],[1]Sheet1!$D:$D,[1]Sheet1!$C:$C)</f>
        <v>160.9</v>
      </c>
      <c r="AE3169">
        <f>MIS[[#This Row],[OrderAverageTradedPrice]]*MIS[[#This Row],[OrderQuantity]]</f>
        <v>59970</v>
      </c>
      <c r="AF3169">
        <f>MIS[[#This Row],[LTP]]*MIS[[#This Row],[OrderQuantity]]</f>
        <v>48270</v>
      </c>
      <c r="AG3169">
        <f>IF(MIS[[#This Row],[OrderSide]]="SELL",MIS[[#This Row],[VALUE]]-MIS[[#This Row],[LIVE_VALUE]],MIS[[#This Row],[LIVE_VALUE]]-MIS[[#This Row],[VALUE]])</f>
        <v>-11700</v>
      </c>
      <c r="AH3169" t="str" cm="1">
        <f t="array" ref="AH3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9" t="str">
        <f>MIS[[#This Row],[TRADING SYMBOL]]</f>
        <v>NIFTY2552225050CE</v>
      </c>
      <c r="AJ3169" t="str">
        <f>IF(RIGHT(MIS[[#This Row],[Main/Hedge]],4)="MAIN","MAIN","HEDGE")</f>
        <v>MAIN</v>
      </c>
      <c r="AK3169" t="str" cm="1">
        <f t="array" ref="AK3169">_xlfn._xlws.FILTER(Table4[Column1],ISNUMBER(SEARCH(Table4[Column1],MIS[[#This Row],[OrderUniqueIdentifier]])),"")</f>
        <v>VWAP</v>
      </c>
    </row>
    <row r="3170" spans="1:37" x14ac:dyDescent="0.25">
      <c r="A3170" t="s">
        <v>378</v>
      </c>
      <c r="B3170" t="s">
        <v>379</v>
      </c>
      <c r="C3170" t="s">
        <v>4765</v>
      </c>
      <c r="D3170" t="s">
        <v>72</v>
      </c>
      <c r="E3170" t="s">
        <v>5917</v>
      </c>
      <c r="F3170" t="s">
        <v>73</v>
      </c>
      <c r="G3170" t="s">
        <v>74</v>
      </c>
      <c r="H3170" t="s">
        <v>93</v>
      </c>
      <c r="I3170" t="s">
        <v>76</v>
      </c>
      <c r="J3170" t="s">
        <v>7054</v>
      </c>
      <c r="K3170">
        <v>225</v>
      </c>
      <c r="L3170" t="s">
        <v>77</v>
      </c>
      <c r="M3170" t="s">
        <v>78</v>
      </c>
      <c r="N3170" t="s">
        <v>7055</v>
      </c>
      <c r="O3170" t="s">
        <v>7056</v>
      </c>
      <c r="P3170" t="s">
        <v>3161</v>
      </c>
      <c r="Q3170" t="s">
        <v>5919</v>
      </c>
      <c r="R3170" t="s">
        <v>79</v>
      </c>
      <c r="S3170" t="s">
        <v>25</v>
      </c>
      <c r="T3170" t="s">
        <v>5920</v>
      </c>
      <c r="U3170" t="s">
        <v>43</v>
      </c>
      <c r="V3170" t="s">
        <v>80</v>
      </c>
      <c r="W3170">
        <v>24550</v>
      </c>
      <c r="X3170" t="s">
        <v>85</v>
      </c>
      <c r="Y3170">
        <v>225</v>
      </c>
      <c r="Z3170" t="s">
        <v>7057</v>
      </c>
      <c r="AA3170" t="s">
        <v>3162</v>
      </c>
      <c r="AB3170" t="s">
        <v>87</v>
      </c>
      <c r="AC3170" t="s">
        <v>84</v>
      </c>
      <c r="AD3170">
        <f>_xlfn.XLOOKUP(MIS[[#This Row],[TRADING SYMBOL]],[1]Sheet1!$D:$D,[1]Sheet1!$C:$C)</f>
        <v>43.15</v>
      </c>
      <c r="AE3170">
        <f>MIS[[#This Row],[OrderAverageTradedPrice]]*MIS[[#This Row],[OrderQuantity]]</f>
        <v>11115</v>
      </c>
      <c r="AF3170">
        <f>MIS[[#This Row],[LTP]]*MIS[[#This Row],[OrderQuantity]]</f>
        <v>9708.75</v>
      </c>
      <c r="AG3170">
        <f>IF(MIS[[#This Row],[OrderSide]]="SELL",MIS[[#This Row],[VALUE]]-MIS[[#This Row],[LIVE_VALUE]],MIS[[#This Row],[LIVE_VALUE]]-MIS[[#This Row],[VALUE]])</f>
        <v>-1406.25</v>
      </c>
      <c r="AH3170" t="str" cm="1">
        <f t="array" ref="AH3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0" t="str">
        <f>MIS[[#This Row],[TRADING SYMBOL]]</f>
        <v>NIFTY2552224550PE</v>
      </c>
      <c r="AJ3170" t="str">
        <f>IF(RIGHT(MIS[[#This Row],[Main/Hedge]],4)="MAIN","MAIN","HEDGE")</f>
        <v>HEDGE</v>
      </c>
      <c r="AK3170" t="str" cm="1">
        <f t="array" ref="AK3170">_xlfn._xlws.FILTER(Table4[Column1],ISNUMBER(SEARCH(Table4[Column1],MIS[[#This Row],[OrderUniqueIdentifier]])),"")</f>
        <v>LONGSHORT</v>
      </c>
    </row>
    <row r="3171" spans="1:37" x14ac:dyDescent="0.25">
      <c r="A3171" t="s">
        <v>378</v>
      </c>
      <c r="B3171" t="s">
        <v>379</v>
      </c>
      <c r="C3171" t="s">
        <v>7091</v>
      </c>
      <c r="D3171" t="s">
        <v>72</v>
      </c>
      <c r="E3171" t="s">
        <v>5972</v>
      </c>
      <c r="F3171" t="s">
        <v>98</v>
      </c>
      <c r="G3171" t="s">
        <v>74</v>
      </c>
      <c r="H3171" t="s">
        <v>93</v>
      </c>
      <c r="I3171" t="s">
        <v>76</v>
      </c>
      <c r="J3171" t="s">
        <v>7092</v>
      </c>
      <c r="K3171">
        <v>80</v>
      </c>
      <c r="L3171" t="s">
        <v>77</v>
      </c>
      <c r="M3171" t="s">
        <v>78</v>
      </c>
      <c r="N3171" t="s">
        <v>7093</v>
      </c>
      <c r="O3171" t="s">
        <v>7056</v>
      </c>
      <c r="P3171" t="s">
        <v>3161</v>
      </c>
      <c r="Q3171" t="s">
        <v>5974</v>
      </c>
      <c r="R3171" t="s">
        <v>79</v>
      </c>
      <c r="S3171" t="s">
        <v>25</v>
      </c>
      <c r="T3171" t="s">
        <v>5975</v>
      </c>
      <c r="U3171" t="s">
        <v>100</v>
      </c>
      <c r="V3171" t="s">
        <v>80</v>
      </c>
      <c r="W3171">
        <v>83900</v>
      </c>
      <c r="X3171" t="s">
        <v>81</v>
      </c>
      <c r="Y3171">
        <v>80</v>
      </c>
      <c r="Z3171" t="s">
        <v>7057</v>
      </c>
      <c r="AA3171" t="s">
        <v>3162</v>
      </c>
      <c r="AB3171" t="s">
        <v>83</v>
      </c>
      <c r="AC3171" t="s">
        <v>84</v>
      </c>
      <c r="AD3171">
        <f>_xlfn.XLOOKUP(MIS[[#This Row],[TRADING SYMBOL]],[1]Sheet1!$D:$D,[1]Sheet1!$C:$C)</f>
        <v>58.7</v>
      </c>
      <c r="AE3171">
        <f>MIS[[#This Row],[OrderAverageTradedPrice]]*MIS[[#This Row],[OrderQuantity]]</f>
        <v>6823</v>
      </c>
      <c r="AF3171">
        <f>MIS[[#This Row],[LTP]]*MIS[[#This Row],[OrderQuantity]]</f>
        <v>4696</v>
      </c>
      <c r="AG3171">
        <f>IF(MIS[[#This Row],[OrderSide]]="SELL",MIS[[#This Row],[VALUE]]-MIS[[#This Row],[LIVE_VALUE]],MIS[[#This Row],[LIVE_VALUE]]-MIS[[#This Row],[VALUE]])</f>
        <v>-2127</v>
      </c>
      <c r="AH3171" t="str" cm="1">
        <f t="array" ref="AH3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1" t="str">
        <f>MIS[[#This Row],[TRADING SYMBOL]]</f>
        <v>SENSEX2552083900CE</v>
      </c>
      <c r="AJ3171" t="str">
        <f>IF(RIGHT(MIS[[#This Row],[Main/Hedge]],4)="MAIN","MAIN","HEDGE")</f>
        <v>HEDGE</v>
      </c>
      <c r="AK3171" t="str" cm="1">
        <f t="array" ref="AK3171">_xlfn._xlws.FILTER(Table4[Column1],ISNUMBER(SEARCH(Table4[Column1],MIS[[#This Row],[OrderUniqueIdentifier]])),"")</f>
        <v>LONGSHORT</v>
      </c>
    </row>
    <row r="3172" spans="1:37" x14ac:dyDescent="0.25">
      <c r="A3172" t="s">
        <v>1702</v>
      </c>
      <c r="B3172" t="s">
        <v>1703</v>
      </c>
      <c r="C3172" t="s">
        <v>7094</v>
      </c>
      <c r="D3172" t="s">
        <v>72</v>
      </c>
      <c r="E3172" t="s">
        <v>2904</v>
      </c>
      <c r="F3172" t="s">
        <v>73</v>
      </c>
      <c r="G3172" t="s">
        <v>74</v>
      </c>
      <c r="H3172" t="s">
        <v>93</v>
      </c>
      <c r="I3172" t="s">
        <v>76</v>
      </c>
      <c r="J3172" t="s">
        <v>3159</v>
      </c>
      <c r="K3172">
        <v>1275</v>
      </c>
      <c r="L3172" t="s">
        <v>77</v>
      </c>
      <c r="M3172" t="s">
        <v>78</v>
      </c>
      <c r="N3172" t="s">
        <v>7095</v>
      </c>
      <c r="O3172" t="s">
        <v>2912</v>
      </c>
      <c r="P3172" t="s">
        <v>3161</v>
      </c>
      <c r="Q3172" t="s">
        <v>2907</v>
      </c>
      <c r="R3172" t="s">
        <v>79</v>
      </c>
      <c r="S3172" t="s">
        <v>24</v>
      </c>
      <c r="T3172" t="s">
        <v>2908</v>
      </c>
      <c r="U3172" t="s">
        <v>43</v>
      </c>
      <c r="V3172" t="s">
        <v>80</v>
      </c>
      <c r="W3172">
        <v>25050</v>
      </c>
      <c r="X3172" t="s">
        <v>81</v>
      </c>
      <c r="Y3172">
        <v>1275</v>
      </c>
      <c r="Z3172" t="s">
        <v>2913</v>
      </c>
      <c r="AA3172" t="s">
        <v>3162</v>
      </c>
      <c r="AB3172" t="s">
        <v>90</v>
      </c>
      <c r="AC3172" t="s">
        <v>84</v>
      </c>
      <c r="AD3172">
        <f>_xlfn.XLOOKUP(MIS[[#This Row],[TRADING SYMBOL]],[1]Sheet1!$D:$D,[1]Sheet1!$C:$C)</f>
        <v>160.9</v>
      </c>
      <c r="AE3172">
        <f>MIS[[#This Row],[OrderAverageTradedPrice]]*MIS[[#This Row],[OrderQuantity]]</f>
        <v>253143.74999999892</v>
      </c>
      <c r="AF3172">
        <f>MIS[[#This Row],[LTP]]*MIS[[#This Row],[OrderQuantity]]</f>
        <v>205147.5</v>
      </c>
      <c r="AG3172">
        <f>IF(MIS[[#This Row],[OrderSide]]="SELL",MIS[[#This Row],[VALUE]]-MIS[[#This Row],[LIVE_VALUE]],MIS[[#This Row],[LIVE_VALUE]]-MIS[[#This Row],[VALUE]])</f>
        <v>-47996.249999998923</v>
      </c>
      <c r="AH3172" t="str" cm="1">
        <f t="array" ref="AH3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2" t="str">
        <f>MIS[[#This Row],[TRADING SYMBOL]]</f>
        <v>NIFTY2552225050CE</v>
      </c>
      <c r="AJ3172" t="str">
        <f>IF(RIGHT(MIS[[#This Row],[Main/Hedge]],4)="MAIN","MAIN","HEDGE")</f>
        <v>MAIN</v>
      </c>
      <c r="AK3172" t="str" cm="1">
        <f t="array" ref="AK3172">_xlfn._xlws.FILTER(Table4[Column1],ISNUMBER(SEARCH(Table4[Column1],MIS[[#This Row],[OrderUniqueIdentifier]])),"")</f>
        <v>VWAP</v>
      </c>
    </row>
    <row r="3173" spans="1:37" x14ac:dyDescent="0.25">
      <c r="A3173" t="s">
        <v>71</v>
      </c>
      <c r="B3173" t="s">
        <v>724</v>
      </c>
      <c r="C3173" t="s">
        <v>4002</v>
      </c>
      <c r="D3173" t="s">
        <v>72</v>
      </c>
      <c r="E3173" t="s">
        <v>3238</v>
      </c>
      <c r="F3173" t="s">
        <v>98</v>
      </c>
      <c r="G3173" t="s">
        <v>74</v>
      </c>
      <c r="H3173" t="s">
        <v>75</v>
      </c>
      <c r="I3173" t="s">
        <v>76</v>
      </c>
      <c r="J3173" t="s">
        <v>77</v>
      </c>
      <c r="K3173">
        <v>220</v>
      </c>
      <c r="L3173" t="s">
        <v>77</v>
      </c>
      <c r="M3173" t="s">
        <v>78</v>
      </c>
      <c r="N3173" t="s">
        <v>2167</v>
      </c>
      <c r="O3173" t="s">
        <v>3842</v>
      </c>
      <c r="P3173" t="s">
        <v>3842</v>
      </c>
      <c r="Q3173" t="s">
        <v>3241</v>
      </c>
      <c r="R3173" t="s">
        <v>79</v>
      </c>
      <c r="S3173" t="s">
        <v>4003</v>
      </c>
      <c r="T3173" t="s">
        <v>3242</v>
      </c>
      <c r="U3173" t="s">
        <v>100</v>
      </c>
      <c r="V3173" t="s">
        <v>80</v>
      </c>
      <c r="W3173">
        <v>84900</v>
      </c>
      <c r="X3173" t="s">
        <v>81</v>
      </c>
      <c r="Y3173">
        <v>220</v>
      </c>
      <c r="Z3173" t="s">
        <v>3844</v>
      </c>
      <c r="AA3173" t="s">
        <v>3844</v>
      </c>
      <c r="AB3173" t="s">
        <v>83</v>
      </c>
      <c r="AC3173" t="s">
        <v>84</v>
      </c>
      <c r="AD3173">
        <f>_xlfn.XLOOKUP(MIS[[#This Row],[TRADING SYMBOL]],[1]Sheet1!$D:$D,[1]Sheet1!$C:$C)</f>
        <v>15.9</v>
      </c>
      <c r="AE3173">
        <f>MIS[[#This Row],[OrderAverageTradedPrice]]*MIS[[#This Row],[OrderQuantity]]</f>
        <v>5423</v>
      </c>
      <c r="AF3173">
        <f>MIS[[#This Row],[LTP]]*MIS[[#This Row],[OrderQuantity]]</f>
        <v>3498</v>
      </c>
      <c r="AG3173">
        <f>IF(MIS[[#This Row],[OrderSide]]="SELL",MIS[[#This Row],[VALUE]]-MIS[[#This Row],[LIVE_VALUE]],MIS[[#This Row],[LIVE_VALUE]]-MIS[[#This Row],[VALUE]])</f>
        <v>-1925</v>
      </c>
      <c r="AH3173" t="str" cm="1">
        <f t="array" ref="AH3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3" t="str">
        <f>MIS[[#This Row],[TRADING SYMBOL]]</f>
        <v>SENSEX2552084900CE</v>
      </c>
      <c r="AJ3173" t="str">
        <f>IF(RIGHT(MIS[[#This Row],[Main/Hedge]],4)="MAIN","MAIN","HEDGE")</f>
        <v>HEDGE</v>
      </c>
      <c r="AK3173" t="str" cm="1">
        <f t="array" ref="AK3173">_xlfn._xlws.FILTER(Table4[Column1],ISNUMBER(SEARCH(Table4[Column1],MIS[[#This Row],[OrderUniqueIdentifier]])),"")</f>
        <v>LONGSHORT</v>
      </c>
    </row>
    <row r="3174" spans="1:37" x14ac:dyDescent="0.25">
      <c r="A3174" t="s">
        <v>71</v>
      </c>
      <c r="B3174" t="s">
        <v>813</v>
      </c>
      <c r="C3174" t="s">
        <v>4217</v>
      </c>
      <c r="D3174" t="s">
        <v>72</v>
      </c>
      <c r="E3174" t="s">
        <v>3238</v>
      </c>
      <c r="F3174" t="s">
        <v>98</v>
      </c>
      <c r="G3174" t="s">
        <v>74</v>
      </c>
      <c r="H3174" t="s">
        <v>75</v>
      </c>
      <c r="I3174" t="s">
        <v>76</v>
      </c>
      <c r="J3174" t="s">
        <v>77</v>
      </c>
      <c r="K3174">
        <v>40</v>
      </c>
      <c r="L3174" t="s">
        <v>77</v>
      </c>
      <c r="M3174" t="s">
        <v>78</v>
      </c>
      <c r="N3174" t="s">
        <v>2198</v>
      </c>
      <c r="O3174" t="s">
        <v>3161</v>
      </c>
      <c r="P3174" t="s">
        <v>3842</v>
      </c>
      <c r="Q3174" t="s">
        <v>3241</v>
      </c>
      <c r="R3174" t="s">
        <v>79</v>
      </c>
      <c r="S3174" t="s">
        <v>25</v>
      </c>
      <c r="T3174" t="s">
        <v>3242</v>
      </c>
      <c r="U3174" t="s">
        <v>100</v>
      </c>
      <c r="V3174" t="s">
        <v>80</v>
      </c>
      <c r="W3174">
        <v>84900</v>
      </c>
      <c r="X3174" t="s">
        <v>81</v>
      </c>
      <c r="Y3174">
        <v>40</v>
      </c>
      <c r="Z3174" t="s">
        <v>3162</v>
      </c>
      <c r="AA3174" t="s">
        <v>3844</v>
      </c>
      <c r="AB3174" t="s">
        <v>83</v>
      </c>
      <c r="AC3174" t="s">
        <v>84</v>
      </c>
      <c r="AD3174">
        <f>_xlfn.XLOOKUP(MIS[[#This Row],[TRADING SYMBOL]],[1]Sheet1!$D:$D,[1]Sheet1!$C:$C)</f>
        <v>15.9</v>
      </c>
      <c r="AE3174">
        <f>MIS[[#This Row],[OrderAverageTradedPrice]]*MIS[[#This Row],[OrderQuantity]]</f>
        <v>994</v>
      </c>
      <c r="AF3174">
        <f>MIS[[#This Row],[LTP]]*MIS[[#This Row],[OrderQuantity]]</f>
        <v>636</v>
      </c>
      <c r="AG3174">
        <f>IF(MIS[[#This Row],[OrderSide]]="SELL",MIS[[#This Row],[VALUE]]-MIS[[#This Row],[LIVE_VALUE]],MIS[[#This Row],[LIVE_VALUE]]-MIS[[#This Row],[VALUE]])</f>
        <v>-358</v>
      </c>
      <c r="AH3174" t="str" cm="1">
        <f t="array" ref="AH3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4" t="str">
        <f>MIS[[#This Row],[TRADING SYMBOL]]</f>
        <v>SENSEX2552084900CE</v>
      </c>
      <c r="AJ3174" t="str">
        <f>IF(RIGHT(MIS[[#This Row],[Main/Hedge]],4)="MAIN","MAIN","HEDGE")</f>
        <v>HEDGE</v>
      </c>
      <c r="AK3174" t="str" cm="1">
        <f t="array" ref="AK3174">_xlfn._xlws.FILTER(Table4[Column1],ISNUMBER(SEARCH(Table4[Column1],MIS[[#This Row],[OrderUniqueIdentifier]])),"")</f>
        <v>LONGSHORT</v>
      </c>
    </row>
    <row r="3175" spans="1:37" x14ac:dyDescent="0.25">
      <c r="A3175" t="s">
        <v>71</v>
      </c>
      <c r="B3175" t="s">
        <v>696</v>
      </c>
      <c r="C3175" t="s">
        <v>3840</v>
      </c>
      <c r="D3175" t="s">
        <v>72</v>
      </c>
      <c r="E3175" t="s">
        <v>3170</v>
      </c>
      <c r="F3175" t="s">
        <v>73</v>
      </c>
      <c r="G3175" t="s">
        <v>74</v>
      </c>
      <c r="H3175" t="s">
        <v>75</v>
      </c>
      <c r="I3175" t="s">
        <v>76</v>
      </c>
      <c r="J3175" t="s">
        <v>77</v>
      </c>
      <c r="K3175">
        <v>450</v>
      </c>
      <c r="L3175" t="s">
        <v>77</v>
      </c>
      <c r="M3175" t="s">
        <v>78</v>
      </c>
      <c r="N3175" t="s">
        <v>3841</v>
      </c>
      <c r="O3175" t="s">
        <v>3842</v>
      </c>
      <c r="P3175" t="s">
        <v>3843</v>
      </c>
      <c r="Q3175" t="s">
        <v>3172</v>
      </c>
      <c r="R3175" t="s">
        <v>79</v>
      </c>
      <c r="S3175" t="s">
        <v>25</v>
      </c>
      <c r="T3175" t="s">
        <v>3173</v>
      </c>
      <c r="U3175" t="s">
        <v>43</v>
      </c>
      <c r="V3175" t="s">
        <v>80</v>
      </c>
      <c r="W3175">
        <v>23750</v>
      </c>
      <c r="X3175" t="s">
        <v>85</v>
      </c>
      <c r="Y3175">
        <v>450</v>
      </c>
      <c r="Z3175" t="s">
        <v>3844</v>
      </c>
      <c r="AA3175" t="s">
        <v>3845</v>
      </c>
      <c r="AB3175" t="s">
        <v>87</v>
      </c>
      <c r="AC3175" t="s">
        <v>84</v>
      </c>
      <c r="AD3175">
        <f>_xlfn.XLOOKUP(MIS[[#This Row],[TRADING SYMBOL]],[1]Sheet1!$D:$D,[1]Sheet1!$C:$C)</f>
        <v>8.1999999999999993</v>
      </c>
      <c r="AE3175">
        <f>MIS[[#This Row],[OrderAverageTradedPrice]]*MIS[[#This Row],[OrderQuantity]]</f>
        <v>5062.5</v>
      </c>
      <c r="AF3175">
        <f>MIS[[#This Row],[LTP]]*MIS[[#This Row],[OrderQuantity]]</f>
        <v>3689.9999999999995</v>
      </c>
      <c r="AG3175">
        <f>IF(MIS[[#This Row],[OrderSide]]="SELL",MIS[[#This Row],[VALUE]]-MIS[[#This Row],[LIVE_VALUE]],MIS[[#This Row],[LIVE_VALUE]]-MIS[[#This Row],[VALUE]])</f>
        <v>-1372.5000000000005</v>
      </c>
      <c r="AH3175" t="str" cm="1">
        <f t="array" ref="AH3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5" t="str">
        <f>MIS[[#This Row],[TRADING SYMBOL]]</f>
        <v>NIFTY2552223750PE</v>
      </c>
      <c r="AJ3175" t="str">
        <f>IF(RIGHT(MIS[[#This Row],[Main/Hedge]],4)="MAIN","MAIN","HEDGE")</f>
        <v>HEDGE</v>
      </c>
      <c r="AK3175" t="str" cm="1">
        <f t="array" ref="AK3175">_xlfn._xlws.FILTER(Table4[Column1],ISNUMBER(SEARCH(Table4[Column1],MIS[[#This Row],[OrderUniqueIdentifier]])),"")</f>
        <v>LONGSHORT</v>
      </c>
    </row>
    <row r="3176" spans="1:37" x14ac:dyDescent="0.25">
      <c r="A3176" t="s">
        <v>71</v>
      </c>
      <c r="B3176" t="s">
        <v>696</v>
      </c>
      <c r="C3176" t="s">
        <v>3880</v>
      </c>
      <c r="D3176" t="s">
        <v>72</v>
      </c>
      <c r="E3176" t="s">
        <v>3238</v>
      </c>
      <c r="F3176" t="s">
        <v>98</v>
      </c>
      <c r="G3176" t="s">
        <v>74</v>
      </c>
      <c r="H3176" t="s">
        <v>75</v>
      </c>
      <c r="I3176" t="s">
        <v>76</v>
      </c>
      <c r="J3176" t="s">
        <v>77</v>
      </c>
      <c r="K3176">
        <v>180</v>
      </c>
      <c r="L3176" t="s">
        <v>77</v>
      </c>
      <c r="M3176" t="s">
        <v>78</v>
      </c>
      <c r="N3176" t="s">
        <v>3881</v>
      </c>
      <c r="O3176" t="s">
        <v>3842</v>
      </c>
      <c r="P3176" t="s">
        <v>3843</v>
      </c>
      <c r="Q3176" t="s">
        <v>3241</v>
      </c>
      <c r="R3176" t="s">
        <v>79</v>
      </c>
      <c r="S3176" t="s">
        <v>25</v>
      </c>
      <c r="T3176" t="s">
        <v>3242</v>
      </c>
      <c r="U3176" t="s">
        <v>100</v>
      </c>
      <c r="V3176" t="s">
        <v>80</v>
      </c>
      <c r="W3176">
        <v>84900</v>
      </c>
      <c r="X3176" t="s">
        <v>81</v>
      </c>
      <c r="Y3176">
        <v>180</v>
      </c>
      <c r="Z3176" t="s">
        <v>3844</v>
      </c>
      <c r="AA3176" t="s">
        <v>3845</v>
      </c>
      <c r="AB3176" t="s">
        <v>83</v>
      </c>
      <c r="AC3176" t="s">
        <v>84</v>
      </c>
      <c r="AD3176">
        <f>_xlfn.XLOOKUP(MIS[[#This Row],[TRADING SYMBOL]],[1]Sheet1!$D:$D,[1]Sheet1!$C:$C)</f>
        <v>15.9</v>
      </c>
      <c r="AE3176">
        <f>MIS[[#This Row],[OrderAverageTradedPrice]]*MIS[[#This Row],[OrderQuantity]]</f>
        <v>4368.9999999999964</v>
      </c>
      <c r="AF3176">
        <f>MIS[[#This Row],[LTP]]*MIS[[#This Row],[OrderQuantity]]</f>
        <v>2862</v>
      </c>
      <c r="AG3176">
        <f>IF(MIS[[#This Row],[OrderSide]]="SELL",MIS[[#This Row],[VALUE]]-MIS[[#This Row],[LIVE_VALUE]],MIS[[#This Row],[LIVE_VALUE]]-MIS[[#This Row],[VALUE]])</f>
        <v>-1506.9999999999964</v>
      </c>
      <c r="AH3176" t="str" cm="1">
        <f t="array" ref="AH3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6" t="str">
        <f>MIS[[#This Row],[TRADING SYMBOL]]</f>
        <v>SENSEX2552084900CE</v>
      </c>
      <c r="AJ3176" t="str">
        <f>IF(RIGHT(MIS[[#This Row],[Main/Hedge]],4)="MAIN","MAIN","HEDGE")</f>
        <v>HEDGE</v>
      </c>
      <c r="AK3176" t="str" cm="1">
        <f t="array" ref="AK3176">_xlfn._xlws.FILTER(Table4[Column1],ISNUMBER(SEARCH(Table4[Column1],MIS[[#This Row],[OrderUniqueIdentifier]])),"")</f>
        <v>LONGSHORT</v>
      </c>
    </row>
    <row r="3177" spans="1:37" x14ac:dyDescent="0.25">
      <c r="A3177" t="s">
        <v>71</v>
      </c>
      <c r="B3177" t="s">
        <v>584</v>
      </c>
      <c r="C3177" t="s">
        <v>3510</v>
      </c>
      <c r="D3177" t="s">
        <v>72</v>
      </c>
      <c r="E3177" t="s">
        <v>3170</v>
      </c>
      <c r="F3177" t="s">
        <v>73</v>
      </c>
      <c r="G3177" t="s">
        <v>74</v>
      </c>
      <c r="H3177" t="s">
        <v>75</v>
      </c>
      <c r="I3177" t="s">
        <v>76</v>
      </c>
      <c r="J3177" t="s">
        <v>77</v>
      </c>
      <c r="K3177">
        <v>75</v>
      </c>
      <c r="L3177" t="s">
        <v>77</v>
      </c>
      <c r="M3177" t="s">
        <v>78</v>
      </c>
      <c r="N3177" t="s">
        <v>3511</v>
      </c>
      <c r="O3177" t="s">
        <v>3512</v>
      </c>
      <c r="P3177" t="s">
        <v>3512</v>
      </c>
      <c r="Q3177" t="s">
        <v>3172</v>
      </c>
      <c r="R3177" t="s">
        <v>79</v>
      </c>
      <c r="S3177" t="s">
        <v>25</v>
      </c>
      <c r="T3177" t="s">
        <v>3173</v>
      </c>
      <c r="U3177" t="s">
        <v>43</v>
      </c>
      <c r="V3177" t="s">
        <v>80</v>
      </c>
      <c r="W3177">
        <v>23750</v>
      </c>
      <c r="X3177" t="s">
        <v>85</v>
      </c>
      <c r="Y3177">
        <v>75</v>
      </c>
      <c r="Z3177" t="s">
        <v>3513</v>
      </c>
      <c r="AA3177" t="s">
        <v>3513</v>
      </c>
      <c r="AB3177" t="s">
        <v>87</v>
      </c>
      <c r="AC3177" t="s">
        <v>84</v>
      </c>
      <c r="AD3177">
        <f>_xlfn.XLOOKUP(MIS[[#This Row],[TRADING SYMBOL]],[1]Sheet1!$D:$D,[1]Sheet1!$C:$C)</f>
        <v>8.1999999999999993</v>
      </c>
      <c r="AE3177">
        <f>MIS[[#This Row],[OrderAverageTradedPrice]]*MIS[[#This Row],[OrderQuantity]]</f>
        <v>840</v>
      </c>
      <c r="AF3177">
        <f>MIS[[#This Row],[LTP]]*MIS[[#This Row],[OrderQuantity]]</f>
        <v>615</v>
      </c>
      <c r="AG3177">
        <f>IF(MIS[[#This Row],[OrderSide]]="SELL",MIS[[#This Row],[VALUE]]-MIS[[#This Row],[LIVE_VALUE]],MIS[[#This Row],[LIVE_VALUE]]-MIS[[#This Row],[VALUE]])</f>
        <v>-225</v>
      </c>
      <c r="AH3177" t="str" cm="1">
        <f t="array" ref="AH3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7" t="str">
        <f>MIS[[#This Row],[TRADING SYMBOL]]</f>
        <v>NIFTY2552223750PE</v>
      </c>
      <c r="AJ3177" t="str">
        <f>IF(RIGHT(MIS[[#This Row],[Main/Hedge]],4)="MAIN","MAIN","HEDGE")</f>
        <v>HEDGE</v>
      </c>
      <c r="AK3177" t="str" cm="1">
        <f t="array" ref="AK3177">_xlfn._xlws.FILTER(Table4[Column1],ISNUMBER(SEARCH(Table4[Column1],MIS[[#This Row],[OrderUniqueIdentifier]])),"")</f>
        <v>LONGSHORT</v>
      </c>
    </row>
    <row r="3178" spans="1:37" x14ac:dyDescent="0.25">
      <c r="A3178" t="s">
        <v>71</v>
      </c>
      <c r="B3178" t="s">
        <v>584</v>
      </c>
      <c r="C3178" t="s">
        <v>3540</v>
      </c>
      <c r="D3178" t="s">
        <v>72</v>
      </c>
      <c r="E3178" t="s">
        <v>3238</v>
      </c>
      <c r="F3178" t="s">
        <v>98</v>
      </c>
      <c r="G3178" t="s">
        <v>74</v>
      </c>
      <c r="H3178" t="s">
        <v>75</v>
      </c>
      <c r="I3178" t="s">
        <v>76</v>
      </c>
      <c r="J3178" t="s">
        <v>77</v>
      </c>
      <c r="K3178">
        <v>40</v>
      </c>
      <c r="L3178" t="s">
        <v>77</v>
      </c>
      <c r="M3178" t="s">
        <v>78</v>
      </c>
      <c r="N3178" t="s">
        <v>1725</v>
      </c>
      <c r="O3178" t="s">
        <v>3512</v>
      </c>
      <c r="P3178" t="s">
        <v>3512</v>
      </c>
      <c r="Q3178" t="s">
        <v>3241</v>
      </c>
      <c r="R3178" t="s">
        <v>79</v>
      </c>
      <c r="S3178" t="s">
        <v>25</v>
      </c>
      <c r="T3178" t="s">
        <v>3242</v>
      </c>
      <c r="U3178" t="s">
        <v>100</v>
      </c>
      <c r="V3178" t="s">
        <v>80</v>
      </c>
      <c r="W3178">
        <v>84900</v>
      </c>
      <c r="X3178" t="s">
        <v>81</v>
      </c>
      <c r="Y3178">
        <v>40</v>
      </c>
      <c r="Z3178" t="s">
        <v>3513</v>
      </c>
      <c r="AA3178" t="s">
        <v>3513</v>
      </c>
      <c r="AB3178" t="s">
        <v>83</v>
      </c>
      <c r="AC3178" t="s">
        <v>84</v>
      </c>
      <c r="AD3178">
        <f>_xlfn.XLOOKUP(MIS[[#This Row],[TRADING SYMBOL]],[1]Sheet1!$D:$D,[1]Sheet1!$C:$C)</f>
        <v>15.9</v>
      </c>
      <c r="AE3178">
        <f>MIS[[#This Row],[OrderAverageTradedPrice]]*MIS[[#This Row],[OrderQuantity]]</f>
        <v>1020</v>
      </c>
      <c r="AF3178">
        <f>MIS[[#This Row],[LTP]]*MIS[[#This Row],[OrderQuantity]]</f>
        <v>636</v>
      </c>
      <c r="AG3178">
        <f>IF(MIS[[#This Row],[OrderSide]]="SELL",MIS[[#This Row],[VALUE]]-MIS[[#This Row],[LIVE_VALUE]],MIS[[#This Row],[LIVE_VALUE]]-MIS[[#This Row],[VALUE]])</f>
        <v>-384</v>
      </c>
      <c r="AH3178" t="str" cm="1">
        <f t="array" ref="AH3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8" t="str">
        <f>MIS[[#This Row],[TRADING SYMBOL]]</f>
        <v>SENSEX2552084900CE</v>
      </c>
      <c r="AJ3178" t="str">
        <f>IF(RIGHT(MIS[[#This Row],[Main/Hedge]],4)="MAIN","MAIN","HEDGE")</f>
        <v>HEDGE</v>
      </c>
      <c r="AK3178" t="str" cm="1">
        <f t="array" ref="AK3178">_xlfn._xlws.FILTER(Table4[Column1],ISNUMBER(SEARCH(Table4[Column1],MIS[[#This Row],[OrderUniqueIdentifier]])),"")</f>
        <v>LONGSHORT</v>
      </c>
    </row>
    <row r="3179" spans="1:37" x14ac:dyDescent="0.25">
      <c r="A3179" t="s">
        <v>71</v>
      </c>
      <c r="B3179" t="s">
        <v>916</v>
      </c>
      <c r="C3179" t="s">
        <v>4509</v>
      </c>
      <c r="D3179" t="s">
        <v>72</v>
      </c>
      <c r="E3179" t="s">
        <v>3170</v>
      </c>
      <c r="F3179" t="s">
        <v>73</v>
      </c>
      <c r="G3179" t="s">
        <v>74</v>
      </c>
      <c r="H3179" t="s">
        <v>75</v>
      </c>
      <c r="I3179" t="s">
        <v>76</v>
      </c>
      <c r="J3179" t="s">
        <v>77</v>
      </c>
      <c r="K3179">
        <v>75</v>
      </c>
      <c r="L3179" t="s">
        <v>77</v>
      </c>
      <c r="M3179" t="s">
        <v>78</v>
      </c>
      <c r="N3179" t="s">
        <v>3511</v>
      </c>
      <c r="O3179" t="s">
        <v>3512</v>
      </c>
      <c r="P3179" t="s">
        <v>3512</v>
      </c>
      <c r="Q3179" t="s">
        <v>3172</v>
      </c>
      <c r="R3179" t="s">
        <v>79</v>
      </c>
      <c r="S3179" t="s">
        <v>25</v>
      </c>
      <c r="T3179" t="s">
        <v>3173</v>
      </c>
      <c r="U3179" t="s">
        <v>43</v>
      </c>
      <c r="V3179" t="s">
        <v>80</v>
      </c>
      <c r="W3179">
        <v>23750</v>
      </c>
      <c r="X3179" t="s">
        <v>85</v>
      </c>
      <c r="Y3179">
        <v>75</v>
      </c>
      <c r="Z3179" t="s">
        <v>3513</v>
      </c>
      <c r="AA3179" t="s">
        <v>3513</v>
      </c>
      <c r="AB3179" t="s">
        <v>87</v>
      </c>
      <c r="AC3179" t="s">
        <v>84</v>
      </c>
      <c r="AD3179">
        <f>_xlfn.XLOOKUP(MIS[[#This Row],[TRADING SYMBOL]],[1]Sheet1!$D:$D,[1]Sheet1!$C:$C)</f>
        <v>8.1999999999999993</v>
      </c>
      <c r="AE3179">
        <f>MIS[[#This Row],[OrderAverageTradedPrice]]*MIS[[#This Row],[OrderQuantity]]</f>
        <v>840</v>
      </c>
      <c r="AF3179">
        <f>MIS[[#This Row],[LTP]]*MIS[[#This Row],[OrderQuantity]]</f>
        <v>615</v>
      </c>
      <c r="AG3179">
        <f>IF(MIS[[#This Row],[OrderSide]]="SELL",MIS[[#This Row],[VALUE]]-MIS[[#This Row],[LIVE_VALUE]],MIS[[#This Row],[LIVE_VALUE]]-MIS[[#This Row],[VALUE]])</f>
        <v>-225</v>
      </c>
      <c r="AH3179" t="str" cm="1">
        <f t="array" ref="AH3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9" t="str">
        <f>MIS[[#This Row],[TRADING SYMBOL]]</f>
        <v>NIFTY2552223750PE</v>
      </c>
      <c r="AJ3179" t="str">
        <f>IF(RIGHT(MIS[[#This Row],[Main/Hedge]],4)="MAIN","MAIN","HEDGE")</f>
        <v>HEDGE</v>
      </c>
      <c r="AK3179" t="str" cm="1">
        <f t="array" ref="AK3179">_xlfn._xlws.FILTER(Table4[Column1],ISNUMBER(SEARCH(Table4[Column1],MIS[[#This Row],[OrderUniqueIdentifier]])),"")</f>
        <v>LONGSHORT</v>
      </c>
    </row>
    <row r="3180" spans="1:37" x14ac:dyDescent="0.25">
      <c r="A3180" t="s">
        <v>71</v>
      </c>
      <c r="B3180" t="s">
        <v>1070</v>
      </c>
      <c r="C3180" t="s">
        <v>4978</v>
      </c>
      <c r="D3180" t="s">
        <v>72</v>
      </c>
      <c r="E3180" t="s">
        <v>3170</v>
      </c>
      <c r="F3180" t="s">
        <v>73</v>
      </c>
      <c r="G3180" t="s">
        <v>74</v>
      </c>
      <c r="H3180" t="s">
        <v>75</v>
      </c>
      <c r="I3180" t="s">
        <v>76</v>
      </c>
      <c r="J3180" t="s">
        <v>77</v>
      </c>
      <c r="K3180">
        <v>75</v>
      </c>
      <c r="L3180" t="s">
        <v>77</v>
      </c>
      <c r="M3180" t="s">
        <v>78</v>
      </c>
      <c r="N3180" t="s">
        <v>3511</v>
      </c>
      <c r="O3180" t="s">
        <v>3512</v>
      </c>
      <c r="P3180" t="s">
        <v>3512</v>
      </c>
      <c r="Q3180" t="s">
        <v>3172</v>
      </c>
      <c r="R3180" t="s">
        <v>79</v>
      </c>
      <c r="S3180" t="s">
        <v>25</v>
      </c>
      <c r="T3180" t="s">
        <v>3173</v>
      </c>
      <c r="U3180" t="s">
        <v>43</v>
      </c>
      <c r="V3180" t="s">
        <v>80</v>
      </c>
      <c r="W3180">
        <v>23750</v>
      </c>
      <c r="X3180" t="s">
        <v>85</v>
      </c>
      <c r="Y3180">
        <v>75</v>
      </c>
      <c r="Z3180" t="s">
        <v>3513</v>
      </c>
      <c r="AA3180" t="s">
        <v>3513</v>
      </c>
      <c r="AB3180" t="s">
        <v>87</v>
      </c>
      <c r="AC3180" t="s">
        <v>84</v>
      </c>
      <c r="AD3180">
        <f>_xlfn.XLOOKUP(MIS[[#This Row],[TRADING SYMBOL]],[1]Sheet1!$D:$D,[1]Sheet1!$C:$C)</f>
        <v>8.1999999999999993</v>
      </c>
      <c r="AE3180">
        <f>MIS[[#This Row],[OrderAverageTradedPrice]]*MIS[[#This Row],[OrderQuantity]]</f>
        <v>840</v>
      </c>
      <c r="AF3180">
        <f>MIS[[#This Row],[LTP]]*MIS[[#This Row],[OrderQuantity]]</f>
        <v>615</v>
      </c>
      <c r="AG3180">
        <f>IF(MIS[[#This Row],[OrderSide]]="SELL",MIS[[#This Row],[VALUE]]-MIS[[#This Row],[LIVE_VALUE]],MIS[[#This Row],[LIVE_VALUE]]-MIS[[#This Row],[VALUE]])</f>
        <v>-225</v>
      </c>
      <c r="AH3180" t="str" cm="1">
        <f t="array" ref="AH3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0" t="str">
        <f>MIS[[#This Row],[TRADING SYMBOL]]</f>
        <v>NIFTY2552223750PE</v>
      </c>
      <c r="AJ3180" t="str">
        <f>IF(RIGHT(MIS[[#This Row],[Main/Hedge]],4)="MAIN","MAIN","HEDGE")</f>
        <v>HEDGE</v>
      </c>
      <c r="AK3180" t="str" cm="1">
        <f t="array" ref="AK3180">_xlfn._xlws.FILTER(Table4[Column1],ISNUMBER(SEARCH(Table4[Column1],MIS[[#This Row],[OrderUniqueIdentifier]])),"")</f>
        <v>LONGSHORT</v>
      </c>
    </row>
    <row r="3181" spans="1:37" x14ac:dyDescent="0.25">
      <c r="A3181" t="s">
        <v>1414</v>
      </c>
      <c r="B3181" t="s">
        <v>1415</v>
      </c>
      <c r="C3181" t="s">
        <v>6144</v>
      </c>
      <c r="D3181" t="s">
        <v>72</v>
      </c>
      <c r="E3181" t="s">
        <v>5972</v>
      </c>
      <c r="F3181" t="s">
        <v>98</v>
      </c>
      <c r="G3181" t="s">
        <v>74</v>
      </c>
      <c r="H3181" t="s">
        <v>75</v>
      </c>
      <c r="I3181" t="s">
        <v>76</v>
      </c>
      <c r="J3181" t="s">
        <v>77</v>
      </c>
      <c r="K3181">
        <v>300</v>
      </c>
      <c r="L3181" t="s">
        <v>77</v>
      </c>
      <c r="M3181" t="s">
        <v>78</v>
      </c>
      <c r="N3181" t="s">
        <v>6145</v>
      </c>
      <c r="O3181" t="s">
        <v>4043</v>
      </c>
      <c r="P3181" t="s">
        <v>3512</v>
      </c>
      <c r="Q3181" t="s">
        <v>5974</v>
      </c>
      <c r="R3181" t="s">
        <v>79</v>
      </c>
      <c r="S3181" t="s">
        <v>358</v>
      </c>
      <c r="T3181" t="s">
        <v>5975</v>
      </c>
      <c r="U3181" t="s">
        <v>100</v>
      </c>
      <c r="V3181" t="s">
        <v>80</v>
      </c>
      <c r="W3181">
        <v>83900</v>
      </c>
      <c r="X3181" t="s">
        <v>81</v>
      </c>
      <c r="Y3181">
        <v>300</v>
      </c>
      <c r="Z3181" t="s">
        <v>4044</v>
      </c>
      <c r="AA3181" t="s">
        <v>3513</v>
      </c>
      <c r="AB3181" t="s">
        <v>83</v>
      </c>
      <c r="AC3181" t="s">
        <v>84</v>
      </c>
      <c r="AD3181">
        <f>_xlfn.XLOOKUP(MIS[[#This Row],[TRADING SYMBOL]],[1]Sheet1!$D:$D,[1]Sheet1!$C:$C)</f>
        <v>58.7</v>
      </c>
      <c r="AE3181">
        <f>MIS[[#This Row],[OrderAverageTradedPrice]]*MIS[[#This Row],[OrderQuantity]]</f>
        <v>27330.999999999989</v>
      </c>
      <c r="AF3181">
        <f>MIS[[#This Row],[LTP]]*MIS[[#This Row],[OrderQuantity]]</f>
        <v>17610</v>
      </c>
      <c r="AG3181">
        <f>IF(MIS[[#This Row],[OrderSide]]="SELL",MIS[[#This Row],[VALUE]]-MIS[[#This Row],[LIVE_VALUE]],MIS[[#This Row],[LIVE_VALUE]]-MIS[[#This Row],[VALUE]])</f>
        <v>-9720.9999999999891</v>
      </c>
      <c r="AH3181" t="str" cm="1">
        <f t="array" ref="AH3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1" t="str">
        <f>MIS[[#This Row],[TRADING SYMBOL]]</f>
        <v>SENSEX2552083900CE</v>
      </c>
      <c r="AJ3181" t="str">
        <f>IF(RIGHT(MIS[[#This Row],[Main/Hedge]],4)="MAIN","MAIN","HEDGE")</f>
        <v>HEDGE</v>
      </c>
      <c r="AK3181" t="str" cm="1">
        <f t="array" ref="AK3181">_xlfn._xlws.FILTER(Table4[Column1],ISNUMBER(SEARCH(Table4[Column1],MIS[[#This Row],[OrderUniqueIdentifier]])),"")</f>
        <v>LONGSHORT</v>
      </c>
    </row>
    <row r="3182" spans="1:37" x14ac:dyDescent="0.25">
      <c r="A3182" t="s">
        <v>71</v>
      </c>
      <c r="B3182" t="s">
        <v>888</v>
      </c>
      <c r="C3182" t="s">
        <v>4465</v>
      </c>
      <c r="D3182" t="s">
        <v>72</v>
      </c>
      <c r="E3182" t="s">
        <v>3238</v>
      </c>
      <c r="F3182" t="s">
        <v>98</v>
      </c>
      <c r="G3182" t="s">
        <v>74</v>
      </c>
      <c r="H3182" t="s">
        <v>75</v>
      </c>
      <c r="I3182" t="s">
        <v>76</v>
      </c>
      <c r="J3182" t="s">
        <v>77</v>
      </c>
      <c r="K3182">
        <v>40</v>
      </c>
      <c r="L3182" t="s">
        <v>77</v>
      </c>
      <c r="M3182" t="s">
        <v>78</v>
      </c>
      <c r="N3182" t="s">
        <v>4466</v>
      </c>
      <c r="O3182" t="s">
        <v>3512</v>
      </c>
      <c r="P3182" t="s">
        <v>4043</v>
      </c>
      <c r="Q3182" t="s">
        <v>3241</v>
      </c>
      <c r="R3182" t="s">
        <v>79</v>
      </c>
      <c r="S3182" t="s">
        <v>4003</v>
      </c>
      <c r="T3182" t="s">
        <v>3242</v>
      </c>
      <c r="U3182" t="s">
        <v>100</v>
      </c>
      <c r="V3182" t="s">
        <v>80</v>
      </c>
      <c r="W3182">
        <v>84900</v>
      </c>
      <c r="X3182" t="s">
        <v>81</v>
      </c>
      <c r="Y3182">
        <v>40</v>
      </c>
      <c r="Z3182" t="s">
        <v>3513</v>
      </c>
      <c r="AA3182" t="s">
        <v>4044</v>
      </c>
      <c r="AB3182" t="s">
        <v>83</v>
      </c>
      <c r="AC3182" t="s">
        <v>84</v>
      </c>
      <c r="AD3182">
        <f>_xlfn.XLOOKUP(MIS[[#This Row],[TRADING SYMBOL]],[1]Sheet1!$D:$D,[1]Sheet1!$C:$C)</f>
        <v>15.9</v>
      </c>
      <c r="AE3182">
        <f>MIS[[#This Row],[OrderAverageTradedPrice]]*MIS[[#This Row],[OrderQuantity]]</f>
        <v>1036</v>
      </c>
      <c r="AF3182">
        <f>MIS[[#This Row],[LTP]]*MIS[[#This Row],[OrderQuantity]]</f>
        <v>636</v>
      </c>
      <c r="AG3182">
        <f>IF(MIS[[#This Row],[OrderSide]]="SELL",MIS[[#This Row],[VALUE]]-MIS[[#This Row],[LIVE_VALUE]],MIS[[#This Row],[LIVE_VALUE]]-MIS[[#This Row],[VALUE]])</f>
        <v>-400</v>
      </c>
      <c r="AH3182" t="str" cm="1">
        <f t="array" ref="AH3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2" t="str">
        <f>MIS[[#This Row],[TRADING SYMBOL]]</f>
        <v>SENSEX2552084900CE</v>
      </c>
      <c r="AJ3182" t="str">
        <f>IF(RIGHT(MIS[[#This Row],[Main/Hedge]],4)="MAIN","MAIN","HEDGE")</f>
        <v>HEDGE</v>
      </c>
      <c r="AK3182" t="str" cm="1">
        <f t="array" ref="AK3182">_xlfn._xlws.FILTER(Table4[Column1],ISNUMBER(SEARCH(Table4[Column1],MIS[[#This Row],[OrderUniqueIdentifier]])),"")</f>
        <v>LONGSHORT</v>
      </c>
    </row>
    <row r="3183" spans="1:37" x14ac:dyDescent="0.25">
      <c r="A3183" t="s">
        <v>71</v>
      </c>
      <c r="B3183" t="s">
        <v>901</v>
      </c>
      <c r="C3183" t="s">
        <v>4471</v>
      </c>
      <c r="D3183" t="s">
        <v>72</v>
      </c>
      <c r="E3183" t="s">
        <v>3170</v>
      </c>
      <c r="F3183" t="s">
        <v>73</v>
      </c>
      <c r="G3183" t="s">
        <v>74</v>
      </c>
      <c r="H3183" t="s">
        <v>75</v>
      </c>
      <c r="I3183" t="s">
        <v>76</v>
      </c>
      <c r="J3183" t="s">
        <v>77</v>
      </c>
      <c r="K3183">
        <v>75</v>
      </c>
      <c r="L3183" t="s">
        <v>77</v>
      </c>
      <c r="M3183" t="s">
        <v>78</v>
      </c>
      <c r="N3183" t="s">
        <v>3883</v>
      </c>
      <c r="O3183" t="s">
        <v>4043</v>
      </c>
      <c r="P3183" t="s">
        <v>4043</v>
      </c>
      <c r="Q3183" t="s">
        <v>3172</v>
      </c>
      <c r="R3183" t="s">
        <v>79</v>
      </c>
      <c r="S3183" t="s">
        <v>25</v>
      </c>
      <c r="T3183" t="s">
        <v>3173</v>
      </c>
      <c r="U3183" t="s">
        <v>43</v>
      </c>
      <c r="V3183" t="s">
        <v>80</v>
      </c>
      <c r="W3183">
        <v>23750</v>
      </c>
      <c r="X3183" t="s">
        <v>85</v>
      </c>
      <c r="Y3183">
        <v>75</v>
      </c>
      <c r="Z3183" t="s">
        <v>4044</v>
      </c>
      <c r="AA3183" t="s">
        <v>4044</v>
      </c>
      <c r="AB3183" t="s">
        <v>87</v>
      </c>
      <c r="AC3183" t="s">
        <v>84</v>
      </c>
      <c r="AD3183">
        <f>_xlfn.XLOOKUP(MIS[[#This Row],[TRADING SYMBOL]],[1]Sheet1!$D:$D,[1]Sheet1!$C:$C)</f>
        <v>8.1999999999999993</v>
      </c>
      <c r="AE3183">
        <f>MIS[[#This Row],[OrderAverageTradedPrice]]*MIS[[#This Row],[OrderQuantity]]</f>
        <v>828.75</v>
      </c>
      <c r="AF3183">
        <f>MIS[[#This Row],[LTP]]*MIS[[#This Row],[OrderQuantity]]</f>
        <v>615</v>
      </c>
      <c r="AG3183">
        <f>IF(MIS[[#This Row],[OrderSide]]="SELL",MIS[[#This Row],[VALUE]]-MIS[[#This Row],[LIVE_VALUE]],MIS[[#This Row],[LIVE_VALUE]]-MIS[[#This Row],[VALUE]])</f>
        <v>-213.75</v>
      </c>
      <c r="AH3183" t="str" cm="1">
        <f t="array" ref="AH3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3" t="str">
        <f>MIS[[#This Row],[TRADING SYMBOL]]</f>
        <v>NIFTY2552223750PE</v>
      </c>
      <c r="AJ3183" t="str">
        <f>IF(RIGHT(MIS[[#This Row],[Main/Hedge]],4)="MAIN","MAIN","HEDGE")</f>
        <v>HEDGE</v>
      </c>
      <c r="AK3183" t="str" cm="1">
        <f t="array" ref="AK3183">_xlfn._xlws.FILTER(Table4[Column1],ISNUMBER(SEARCH(Table4[Column1],MIS[[#This Row],[OrderUniqueIdentifier]])),"")</f>
        <v>LONGSHORT</v>
      </c>
    </row>
    <row r="3184" spans="1:37" x14ac:dyDescent="0.25">
      <c r="A3184" t="s">
        <v>71</v>
      </c>
      <c r="B3184" t="s">
        <v>916</v>
      </c>
      <c r="C3184" t="s">
        <v>4529</v>
      </c>
      <c r="D3184" t="s">
        <v>72</v>
      </c>
      <c r="E3184" t="s">
        <v>3238</v>
      </c>
      <c r="F3184" t="s">
        <v>98</v>
      </c>
      <c r="G3184" t="s">
        <v>74</v>
      </c>
      <c r="H3184" t="s">
        <v>75</v>
      </c>
      <c r="I3184" t="s">
        <v>76</v>
      </c>
      <c r="J3184" t="s">
        <v>77</v>
      </c>
      <c r="K3184">
        <v>40</v>
      </c>
      <c r="L3184" t="s">
        <v>77</v>
      </c>
      <c r="M3184" t="s">
        <v>78</v>
      </c>
      <c r="N3184" t="s">
        <v>4530</v>
      </c>
      <c r="O3184" t="s">
        <v>3512</v>
      </c>
      <c r="P3184" t="s">
        <v>4043</v>
      </c>
      <c r="Q3184" t="s">
        <v>3241</v>
      </c>
      <c r="R3184" t="s">
        <v>79</v>
      </c>
      <c r="S3184" t="s">
        <v>25</v>
      </c>
      <c r="T3184" t="s">
        <v>3242</v>
      </c>
      <c r="U3184" t="s">
        <v>100</v>
      </c>
      <c r="V3184" t="s">
        <v>80</v>
      </c>
      <c r="W3184">
        <v>84900</v>
      </c>
      <c r="X3184" t="s">
        <v>81</v>
      </c>
      <c r="Y3184">
        <v>40</v>
      </c>
      <c r="Z3184" t="s">
        <v>3513</v>
      </c>
      <c r="AA3184" t="s">
        <v>4044</v>
      </c>
      <c r="AB3184" t="s">
        <v>83</v>
      </c>
      <c r="AC3184" t="s">
        <v>84</v>
      </c>
      <c r="AD3184">
        <f>_xlfn.XLOOKUP(MIS[[#This Row],[TRADING SYMBOL]],[1]Sheet1!$D:$D,[1]Sheet1!$C:$C)</f>
        <v>15.9</v>
      </c>
      <c r="AE3184">
        <f>MIS[[#This Row],[OrderAverageTradedPrice]]*MIS[[#This Row],[OrderQuantity]]</f>
        <v>1034</v>
      </c>
      <c r="AF3184">
        <f>MIS[[#This Row],[LTP]]*MIS[[#This Row],[OrderQuantity]]</f>
        <v>636</v>
      </c>
      <c r="AG3184">
        <f>IF(MIS[[#This Row],[OrderSide]]="SELL",MIS[[#This Row],[VALUE]]-MIS[[#This Row],[LIVE_VALUE]],MIS[[#This Row],[LIVE_VALUE]]-MIS[[#This Row],[VALUE]])</f>
        <v>-398</v>
      </c>
      <c r="AH3184" t="str" cm="1">
        <f t="array" ref="AH3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4" t="str">
        <f>MIS[[#This Row],[TRADING SYMBOL]]</f>
        <v>SENSEX2552084900CE</v>
      </c>
      <c r="AJ3184" t="str">
        <f>IF(RIGHT(MIS[[#This Row],[Main/Hedge]],4)="MAIN","MAIN","HEDGE")</f>
        <v>HEDGE</v>
      </c>
      <c r="AK3184" t="str" cm="1">
        <f t="array" ref="AK3184">_xlfn._xlws.FILTER(Table4[Column1],ISNUMBER(SEARCH(Table4[Column1],MIS[[#This Row],[OrderUniqueIdentifier]])),"")</f>
        <v>LONGSHORT</v>
      </c>
    </row>
    <row r="3185" spans="1:37" x14ac:dyDescent="0.25">
      <c r="A3185" t="s">
        <v>71</v>
      </c>
      <c r="B3185" t="s">
        <v>1001</v>
      </c>
      <c r="C3185" t="s">
        <v>4768</v>
      </c>
      <c r="D3185" t="s">
        <v>72</v>
      </c>
      <c r="E3185" t="s">
        <v>3170</v>
      </c>
      <c r="F3185" t="s">
        <v>73</v>
      </c>
      <c r="G3185" t="s">
        <v>74</v>
      </c>
      <c r="H3185" t="s">
        <v>75</v>
      </c>
      <c r="I3185" t="s">
        <v>76</v>
      </c>
      <c r="J3185" t="s">
        <v>77</v>
      </c>
      <c r="K3185">
        <v>75</v>
      </c>
      <c r="L3185" t="s">
        <v>77</v>
      </c>
      <c r="M3185" t="s">
        <v>78</v>
      </c>
      <c r="N3185" t="s">
        <v>4769</v>
      </c>
      <c r="O3185" t="s">
        <v>4043</v>
      </c>
      <c r="P3185" t="s">
        <v>4043</v>
      </c>
      <c r="Q3185" t="s">
        <v>3172</v>
      </c>
      <c r="R3185" t="s">
        <v>79</v>
      </c>
      <c r="S3185" t="s">
        <v>25</v>
      </c>
      <c r="T3185" t="s">
        <v>3173</v>
      </c>
      <c r="U3185" t="s">
        <v>43</v>
      </c>
      <c r="V3185" t="s">
        <v>80</v>
      </c>
      <c r="W3185">
        <v>23750</v>
      </c>
      <c r="X3185" t="s">
        <v>85</v>
      </c>
      <c r="Y3185">
        <v>75</v>
      </c>
      <c r="Z3185" t="s">
        <v>4044</v>
      </c>
      <c r="AA3185" t="s">
        <v>4044</v>
      </c>
      <c r="AB3185" t="s">
        <v>87</v>
      </c>
      <c r="AC3185" t="s">
        <v>84</v>
      </c>
      <c r="AD3185">
        <f>_xlfn.XLOOKUP(MIS[[#This Row],[TRADING SYMBOL]],[1]Sheet1!$D:$D,[1]Sheet1!$C:$C)</f>
        <v>8.1999999999999993</v>
      </c>
      <c r="AE3185">
        <f>MIS[[#This Row],[OrderAverageTradedPrice]]*MIS[[#This Row],[OrderQuantity]]</f>
        <v>832.5</v>
      </c>
      <c r="AF3185">
        <f>MIS[[#This Row],[LTP]]*MIS[[#This Row],[OrderQuantity]]</f>
        <v>615</v>
      </c>
      <c r="AG3185">
        <f>IF(MIS[[#This Row],[OrderSide]]="SELL",MIS[[#This Row],[VALUE]]-MIS[[#This Row],[LIVE_VALUE]],MIS[[#This Row],[LIVE_VALUE]]-MIS[[#This Row],[VALUE]])</f>
        <v>-217.5</v>
      </c>
      <c r="AH3185" t="str" cm="1">
        <f t="array" ref="AH3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5" t="str">
        <f>MIS[[#This Row],[TRADING SYMBOL]]</f>
        <v>NIFTY2552223750PE</v>
      </c>
      <c r="AJ3185" t="str">
        <f>IF(RIGHT(MIS[[#This Row],[Main/Hedge]],4)="MAIN","MAIN","HEDGE")</f>
        <v>HEDGE</v>
      </c>
      <c r="AK3185" t="str" cm="1">
        <f t="array" ref="AK3185">_xlfn._xlws.FILTER(Table4[Column1],ISNUMBER(SEARCH(Table4[Column1],MIS[[#This Row],[OrderUniqueIdentifier]])),"")</f>
        <v>LONGSHORT</v>
      </c>
    </row>
    <row r="3186" spans="1:37" x14ac:dyDescent="0.25">
      <c r="A3186" t="s">
        <v>71</v>
      </c>
      <c r="B3186" t="s">
        <v>1070</v>
      </c>
      <c r="C3186" t="s">
        <v>5000</v>
      </c>
      <c r="D3186" t="s">
        <v>72</v>
      </c>
      <c r="E3186" t="s">
        <v>3238</v>
      </c>
      <c r="F3186" t="s">
        <v>98</v>
      </c>
      <c r="G3186" t="s">
        <v>74</v>
      </c>
      <c r="H3186" t="s">
        <v>75</v>
      </c>
      <c r="I3186" t="s">
        <v>76</v>
      </c>
      <c r="J3186" t="s">
        <v>77</v>
      </c>
      <c r="K3186">
        <v>20</v>
      </c>
      <c r="L3186" t="s">
        <v>77</v>
      </c>
      <c r="M3186" t="s">
        <v>78</v>
      </c>
      <c r="N3186" t="s">
        <v>1749</v>
      </c>
      <c r="O3186" t="s">
        <v>3512</v>
      </c>
      <c r="P3186" t="s">
        <v>4043</v>
      </c>
      <c r="Q3186" t="s">
        <v>3241</v>
      </c>
      <c r="R3186" t="s">
        <v>79</v>
      </c>
      <c r="S3186" t="s">
        <v>25</v>
      </c>
      <c r="T3186" t="s">
        <v>3242</v>
      </c>
      <c r="U3186" t="s">
        <v>100</v>
      </c>
      <c r="V3186" t="s">
        <v>80</v>
      </c>
      <c r="W3186">
        <v>84900</v>
      </c>
      <c r="X3186" t="s">
        <v>81</v>
      </c>
      <c r="Y3186">
        <v>20</v>
      </c>
      <c r="Z3186" t="s">
        <v>3513</v>
      </c>
      <c r="AA3186" t="s">
        <v>4044</v>
      </c>
      <c r="AB3186" t="s">
        <v>83</v>
      </c>
      <c r="AC3186" t="s">
        <v>84</v>
      </c>
      <c r="AD3186">
        <f>_xlfn.XLOOKUP(MIS[[#This Row],[TRADING SYMBOL]],[1]Sheet1!$D:$D,[1]Sheet1!$C:$C)</f>
        <v>15.9</v>
      </c>
      <c r="AE3186">
        <f>MIS[[#This Row],[OrderAverageTradedPrice]]*MIS[[#This Row],[OrderQuantity]]</f>
        <v>513</v>
      </c>
      <c r="AF3186">
        <f>MIS[[#This Row],[LTP]]*MIS[[#This Row],[OrderQuantity]]</f>
        <v>318</v>
      </c>
      <c r="AG3186">
        <f>IF(MIS[[#This Row],[OrderSide]]="SELL",MIS[[#This Row],[VALUE]]-MIS[[#This Row],[LIVE_VALUE]],MIS[[#This Row],[LIVE_VALUE]]-MIS[[#This Row],[VALUE]])</f>
        <v>-195</v>
      </c>
      <c r="AH3186" t="str" cm="1">
        <f t="array" ref="AH3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6" t="str">
        <f>MIS[[#This Row],[TRADING SYMBOL]]</f>
        <v>SENSEX2552084900CE</v>
      </c>
      <c r="AJ3186" t="str">
        <f>IF(RIGHT(MIS[[#This Row],[Main/Hedge]],4)="MAIN","MAIN","HEDGE")</f>
        <v>HEDGE</v>
      </c>
      <c r="AK3186" t="str" cm="1">
        <f t="array" ref="AK3186">_xlfn._xlws.FILTER(Table4[Column1],ISNUMBER(SEARCH(Table4[Column1],MIS[[#This Row],[OrderUniqueIdentifier]])),"")</f>
        <v>LONGSHORT</v>
      </c>
    </row>
    <row r="3187" spans="1:37" x14ac:dyDescent="0.25">
      <c r="A3187" t="s">
        <v>71</v>
      </c>
      <c r="B3187" t="s">
        <v>1163</v>
      </c>
      <c r="C3187" t="s">
        <v>5257</v>
      </c>
      <c r="D3187" t="s">
        <v>72</v>
      </c>
      <c r="E3187" t="s">
        <v>3170</v>
      </c>
      <c r="F3187" t="s">
        <v>73</v>
      </c>
      <c r="G3187" t="s">
        <v>74</v>
      </c>
      <c r="H3187" t="s">
        <v>75</v>
      </c>
      <c r="I3187" t="s">
        <v>76</v>
      </c>
      <c r="J3187" t="s">
        <v>77</v>
      </c>
      <c r="K3187">
        <v>75</v>
      </c>
      <c r="L3187" t="s">
        <v>77</v>
      </c>
      <c r="M3187" t="s">
        <v>78</v>
      </c>
      <c r="N3187" t="s">
        <v>3511</v>
      </c>
      <c r="O3187" t="s">
        <v>4043</v>
      </c>
      <c r="P3187" t="s">
        <v>4043</v>
      </c>
      <c r="Q3187" t="s">
        <v>3172</v>
      </c>
      <c r="R3187" t="s">
        <v>79</v>
      </c>
      <c r="S3187" t="s">
        <v>25</v>
      </c>
      <c r="T3187" t="s">
        <v>3173</v>
      </c>
      <c r="U3187" t="s">
        <v>43</v>
      </c>
      <c r="V3187" t="s">
        <v>80</v>
      </c>
      <c r="W3187">
        <v>23750</v>
      </c>
      <c r="X3187" t="s">
        <v>85</v>
      </c>
      <c r="Y3187">
        <v>75</v>
      </c>
      <c r="Z3187" t="s">
        <v>4044</v>
      </c>
      <c r="AA3187" t="s">
        <v>4044</v>
      </c>
      <c r="AB3187" t="s">
        <v>87</v>
      </c>
      <c r="AC3187" t="s">
        <v>84</v>
      </c>
      <c r="AD3187">
        <f>_xlfn.XLOOKUP(MIS[[#This Row],[TRADING SYMBOL]],[1]Sheet1!$D:$D,[1]Sheet1!$C:$C)</f>
        <v>8.1999999999999993</v>
      </c>
      <c r="AE3187">
        <f>MIS[[#This Row],[OrderAverageTradedPrice]]*MIS[[#This Row],[OrderQuantity]]</f>
        <v>840</v>
      </c>
      <c r="AF3187">
        <f>MIS[[#This Row],[LTP]]*MIS[[#This Row],[OrderQuantity]]</f>
        <v>615</v>
      </c>
      <c r="AG3187">
        <f>IF(MIS[[#This Row],[OrderSide]]="SELL",MIS[[#This Row],[VALUE]]-MIS[[#This Row],[LIVE_VALUE]],MIS[[#This Row],[LIVE_VALUE]]-MIS[[#This Row],[VALUE]])</f>
        <v>-225</v>
      </c>
      <c r="AH3187" t="str" cm="1">
        <f t="array" ref="AH3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7" t="str">
        <f>MIS[[#This Row],[TRADING SYMBOL]]</f>
        <v>NIFTY2552223750PE</v>
      </c>
      <c r="AJ3187" t="str">
        <f>IF(RIGHT(MIS[[#This Row],[Main/Hedge]],4)="MAIN","MAIN","HEDGE")</f>
        <v>HEDGE</v>
      </c>
      <c r="AK3187" t="str" cm="1">
        <f t="array" ref="AK3187">_xlfn._xlws.FILTER(Table4[Column1],ISNUMBER(SEARCH(Table4[Column1],MIS[[#This Row],[OrderUniqueIdentifier]])),"")</f>
        <v>LONGSHORT</v>
      </c>
    </row>
    <row r="3188" spans="1:37" x14ac:dyDescent="0.25">
      <c r="A3188" t="s">
        <v>71</v>
      </c>
      <c r="B3188" t="s">
        <v>1163</v>
      </c>
      <c r="C3188" t="s">
        <v>5279</v>
      </c>
      <c r="D3188" t="s">
        <v>72</v>
      </c>
      <c r="E3188" t="s">
        <v>3238</v>
      </c>
      <c r="F3188" t="s">
        <v>98</v>
      </c>
      <c r="G3188" t="s">
        <v>74</v>
      </c>
      <c r="H3188" t="s">
        <v>75</v>
      </c>
      <c r="I3188" t="s">
        <v>76</v>
      </c>
      <c r="J3188" t="s">
        <v>77</v>
      </c>
      <c r="K3188">
        <v>20</v>
      </c>
      <c r="L3188" t="s">
        <v>77</v>
      </c>
      <c r="M3188" t="s">
        <v>78</v>
      </c>
      <c r="N3188" t="s">
        <v>1749</v>
      </c>
      <c r="O3188" t="s">
        <v>4043</v>
      </c>
      <c r="P3188" t="s">
        <v>4043</v>
      </c>
      <c r="Q3188" t="s">
        <v>3241</v>
      </c>
      <c r="R3188" t="s">
        <v>79</v>
      </c>
      <c r="S3188" t="s">
        <v>25</v>
      </c>
      <c r="T3188" t="s">
        <v>3242</v>
      </c>
      <c r="U3188" t="s">
        <v>100</v>
      </c>
      <c r="V3188" t="s">
        <v>80</v>
      </c>
      <c r="W3188">
        <v>84900</v>
      </c>
      <c r="X3188" t="s">
        <v>81</v>
      </c>
      <c r="Y3188">
        <v>20</v>
      </c>
      <c r="Z3188" t="s">
        <v>4044</v>
      </c>
      <c r="AA3188" t="s">
        <v>4044</v>
      </c>
      <c r="AB3188" t="s">
        <v>83</v>
      </c>
      <c r="AC3188" t="s">
        <v>84</v>
      </c>
      <c r="AD3188">
        <f>_xlfn.XLOOKUP(MIS[[#This Row],[TRADING SYMBOL]],[1]Sheet1!$D:$D,[1]Sheet1!$C:$C)</f>
        <v>15.9</v>
      </c>
      <c r="AE3188">
        <f>MIS[[#This Row],[OrderAverageTradedPrice]]*MIS[[#This Row],[OrderQuantity]]</f>
        <v>513</v>
      </c>
      <c r="AF3188">
        <f>MIS[[#This Row],[LTP]]*MIS[[#This Row],[OrderQuantity]]</f>
        <v>318</v>
      </c>
      <c r="AG3188">
        <f>IF(MIS[[#This Row],[OrderSide]]="SELL",MIS[[#This Row],[VALUE]]-MIS[[#This Row],[LIVE_VALUE]],MIS[[#This Row],[LIVE_VALUE]]-MIS[[#This Row],[VALUE]])</f>
        <v>-195</v>
      </c>
      <c r="AH3188" t="str" cm="1">
        <f t="array" ref="AH3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8" t="str">
        <f>MIS[[#This Row],[TRADING SYMBOL]]</f>
        <v>SENSEX2552084900CE</v>
      </c>
      <c r="AJ3188" t="str">
        <f>IF(RIGHT(MIS[[#This Row],[Main/Hedge]],4)="MAIN","MAIN","HEDGE")</f>
        <v>HEDGE</v>
      </c>
      <c r="AK3188" t="str" cm="1">
        <f t="array" ref="AK3188">_xlfn._xlws.FILTER(Table4[Column1],ISNUMBER(SEARCH(Table4[Column1],MIS[[#This Row],[OrderUniqueIdentifier]])),"")</f>
        <v>LONGSHORT</v>
      </c>
    </row>
    <row r="3189" spans="1:37" x14ac:dyDescent="0.25">
      <c r="A3189" t="s">
        <v>71</v>
      </c>
      <c r="B3189" t="s">
        <v>1195</v>
      </c>
      <c r="C3189" t="s">
        <v>5346</v>
      </c>
      <c r="D3189" t="s">
        <v>72</v>
      </c>
      <c r="E3189" t="s">
        <v>3170</v>
      </c>
      <c r="F3189" t="s">
        <v>73</v>
      </c>
      <c r="G3189" t="s">
        <v>74</v>
      </c>
      <c r="H3189" t="s">
        <v>75</v>
      </c>
      <c r="I3189" t="s">
        <v>76</v>
      </c>
      <c r="J3189" t="s">
        <v>77</v>
      </c>
      <c r="K3189">
        <v>75</v>
      </c>
      <c r="L3189" t="s">
        <v>77</v>
      </c>
      <c r="M3189" t="s">
        <v>78</v>
      </c>
      <c r="N3189" t="s">
        <v>3511</v>
      </c>
      <c r="O3189" t="s">
        <v>4043</v>
      </c>
      <c r="P3189" t="s">
        <v>4043</v>
      </c>
      <c r="Q3189" t="s">
        <v>3172</v>
      </c>
      <c r="R3189" t="s">
        <v>79</v>
      </c>
      <c r="S3189" t="s">
        <v>25</v>
      </c>
      <c r="T3189" t="s">
        <v>3173</v>
      </c>
      <c r="U3189" t="s">
        <v>43</v>
      </c>
      <c r="V3189" t="s">
        <v>80</v>
      </c>
      <c r="W3189">
        <v>23750</v>
      </c>
      <c r="X3189" t="s">
        <v>85</v>
      </c>
      <c r="Y3189">
        <v>75</v>
      </c>
      <c r="Z3189" t="s">
        <v>4044</v>
      </c>
      <c r="AA3189" t="s">
        <v>4044</v>
      </c>
      <c r="AB3189" t="s">
        <v>87</v>
      </c>
      <c r="AC3189" t="s">
        <v>84</v>
      </c>
      <c r="AD3189">
        <f>_xlfn.XLOOKUP(MIS[[#This Row],[TRADING SYMBOL]],[1]Sheet1!$D:$D,[1]Sheet1!$C:$C)</f>
        <v>8.1999999999999993</v>
      </c>
      <c r="AE3189">
        <f>MIS[[#This Row],[OrderAverageTradedPrice]]*MIS[[#This Row],[OrderQuantity]]</f>
        <v>840</v>
      </c>
      <c r="AF3189">
        <f>MIS[[#This Row],[LTP]]*MIS[[#This Row],[OrderQuantity]]</f>
        <v>615</v>
      </c>
      <c r="AG3189">
        <f>IF(MIS[[#This Row],[OrderSide]]="SELL",MIS[[#This Row],[VALUE]]-MIS[[#This Row],[LIVE_VALUE]],MIS[[#This Row],[LIVE_VALUE]]-MIS[[#This Row],[VALUE]])</f>
        <v>-225</v>
      </c>
      <c r="AH3189" t="str" cm="1">
        <f t="array" ref="AH3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9" t="str">
        <f>MIS[[#This Row],[TRADING SYMBOL]]</f>
        <v>NIFTY2552223750PE</v>
      </c>
      <c r="AJ3189" t="str">
        <f>IF(RIGHT(MIS[[#This Row],[Main/Hedge]],4)="MAIN","MAIN","HEDGE")</f>
        <v>HEDGE</v>
      </c>
      <c r="AK3189" t="str" cm="1">
        <f t="array" ref="AK3189">_xlfn._xlws.FILTER(Table4[Column1],ISNUMBER(SEARCH(Table4[Column1],MIS[[#This Row],[OrderUniqueIdentifier]])),"")</f>
        <v>LONGSHORT</v>
      </c>
    </row>
    <row r="3190" spans="1:37" x14ac:dyDescent="0.25">
      <c r="A3190" t="s">
        <v>71</v>
      </c>
      <c r="B3190" t="s">
        <v>1195</v>
      </c>
      <c r="C3190" t="s">
        <v>5363</v>
      </c>
      <c r="D3190" t="s">
        <v>72</v>
      </c>
      <c r="E3190" t="s">
        <v>3238</v>
      </c>
      <c r="F3190" t="s">
        <v>98</v>
      </c>
      <c r="G3190" t="s">
        <v>74</v>
      </c>
      <c r="H3190" t="s">
        <v>75</v>
      </c>
      <c r="I3190" t="s">
        <v>76</v>
      </c>
      <c r="J3190" t="s">
        <v>77</v>
      </c>
      <c r="K3190">
        <v>40</v>
      </c>
      <c r="L3190" t="s">
        <v>77</v>
      </c>
      <c r="M3190" t="s">
        <v>78</v>
      </c>
      <c r="N3190" t="s">
        <v>5364</v>
      </c>
      <c r="O3190" t="s">
        <v>4043</v>
      </c>
      <c r="P3190" t="s">
        <v>4043</v>
      </c>
      <c r="Q3190" t="s">
        <v>3241</v>
      </c>
      <c r="R3190" t="s">
        <v>79</v>
      </c>
      <c r="S3190" t="s">
        <v>25</v>
      </c>
      <c r="T3190" t="s">
        <v>3242</v>
      </c>
      <c r="U3190" t="s">
        <v>100</v>
      </c>
      <c r="V3190" t="s">
        <v>80</v>
      </c>
      <c r="W3190">
        <v>84900</v>
      </c>
      <c r="X3190" t="s">
        <v>81</v>
      </c>
      <c r="Y3190">
        <v>40</v>
      </c>
      <c r="Z3190" t="s">
        <v>4044</v>
      </c>
      <c r="AA3190" t="s">
        <v>4044</v>
      </c>
      <c r="AB3190" t="s">
        <v>83</v>
      </c>
      <c r="AC3190" t="s">
        <v>84</v>
      </c>
      <c r="AD3190">
        <f>_xlfn.XLOOKUP(MIS[[#This Row],[TRADING SYMBOL]],[1]Sheet1!$D:$D,[1]Sheet1!$C:$C)</f>
        <v>15.9</v>
      </c>
      <c r="AE3190">
        <f>MIS[[#This Row],[OrderAverageTradedPrice]]*MIS[[#This Row],[OrderQuantity]]</f>
        <v>1033</v>
      </c>
      <c r="AF3190">
        <f>MIS[[#This Row],[LTP]]*MIS[[#This Row],[OrderQuantity]]</f>
        <v>636</v>
      </c>
      <c r="AG3190">
        <f>IF(MIS[[#This Row],[OrderSide]]="SELL",MIS[[#This Row],[VALUE]]-MIS[[#This Row],[LIVE_VALUE]],MIS[[#This Row],[LIVE_VALUE]]-MIS[[#This Row],[VALUE]])</f>
        <v>-397</v>
      </c>
      <c r="AH3190" t="str" cm="1">
        <f t="array" ref="AH3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0" t="str">
        <f>MIS[[#This Row],[TRADING SYMBOL]]</f>
        <v>SENSEX2552084900CE</v>
      </c>
      <c r="AJ3190" t="str">
        <f>IF(RIGHT(MIS[[#This Row],[Main/Hedge]],4)="MAIN","MAIN","HEDGE")</f>
        <v>HEDGE</v>
      </c>
      <c r="AK3190" t="str" cm="1">
        <f t="array" ref="AK3190">_xlfn._xlws.FILTER(Table4[Column1],ISNUMBER(SEARCH(Table4[Column1],MIS[[#This Row],[OrderUniqueIdentifier]])),"")</f>
        <v>LONGSHORT</v>
      </c>
    </row>
    <row r="3191" spans="1:37" x14ac:dyDescent="0.25">
      <c r="A3191" t="s">
        <v>1374</v>
      </c>
      <c r="B3191" t="s">
        <v>1375</v>
      </c>
      <c r="C3191" t="s">
        <v>6059</v>
      </c>
      <c r="D3191" t="s">
        <v>72</v>
      </c>
      <c r="E3191" t="s">
        <v>5972</v>
      </c>
      <c r="F3191" t="s">
        <v>98</v>
      </c>
      <c r="G3191" t="s">
        <v>74</v>
      </c>
      <c r="H3191" t="s">
        <v>75</v>
      </c>
      <c r="I3191" t="s">
        <v>76</v>
      </c>
      <c r="J3191" t="s">
        <v>77</v>
      </c>
      <c r="K3191">
        <v>140</v>
      </c>
      <c r="L3191" t="s">
        <v>77</v>
      </c>
      <c r="M3191" t="s">
        <v>78</v>
      </c>
      <c r="N3191" t="s">
        <v>6060</v>
      </c>
      <c r="O3191" t="s">
        <v>3512</v>
      </c>
      <c r="P3191" t="s">
        <v>4043</v>
      </c>
      <c r="Q3191" t="s">
        <v>5974</v>
      </c>
      <c r="R3191" t="s">
        <v>79</v>
      </c>
      <c r="S3191" t="s">
        <v>358</v>
      </c>
      <c r="T3191" t="s">
        <v>5975</v>
      </c>
      <c r="U3191" t="s">
        <v>100</v>
      </c>
      <c r="V3191" t="s">
        <v>80</v>
      </c>
      <c r="W3191">
        <v>83900</v>
      </c>
      <c r="X3191" t="s">
        <v>81</v>
      </c>
      <c r="Y3191">
        <v>140</v>
      </c>
      <c r="Z3191" t="s">
        <v>3513</v>
      </c>
      <c r="AA3191" t="s">
        <v>4044</v>
      </c>
      <c r="AB3191" t="s">
        <v>83</v>
      </c>
      <c r="AC3191" t="s">
        <v>84</v>
      </c>
      <c r="AD3191">
        <f>_xlfn.XLOOKUP(MIS[[#This Row],[TRADING SYMBOL]],[1]Sheet1!$D:$D,[1]Sheet1!$C:$C)</f>
        <v>58.7</v>
      </c>
      <c r="AE3191">
        <f>MIS[[#This Row],[OrderAverageTradedPrice]]*MIS[[#This Row],[OrderQuantity]]</f>
        <v>13283.999999999987</v>
      </c>
      <c r="AF3191">
        <f>MIS[[#This Row],[LTP]]*MIS[[#This Row],[OrderQuantity]]</f>
        <v>8218</v>
      </c>
      <c r="AG3191">
        <f>IF(MIS[[#This Row],[OrderSide]]="SELL",MIS[[#This Row],[VALUE]]-MIS[[#This Row],[LIVE_VALUE]],MIS[[#This Row],[LIVE_VALUE]]-MIS[[#This Row],[VALUE]])</f>
        <v>-5065.9999999999873</v>
      </c>
      <c r="AH3191" t="str" cm="1">
        <f t="array" ref="AH3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1" t="str">
        <f>MIS[[#This Row],[TRADING SYMBOL]]</f>
        <v>SENSEX2552083900CE</v>
      </c>
      <c r="AJ3191" t="str">
        <f>IF(RIGHT(MIS[[#This Row],[Main/Hedge]],4)="MAIN","MAIN","HEDGE")</f>
        <v>HEDGE</v>
      </c>
      <c r="AK3191" t="str" cm="1">
        <f t="array" ref="AK3191">_xlfn._xlws.FILTER(Table4[Column1],ISNUMBER(SEARCH(Table4[Column1],MIS[[#This Row],[OrderUniqueIdentifier]])),"")</f>
        <v>LONGSHORT</v>
      </c>
    </row>
    <row r="3192" spans="1:37" x14ac:dyDescent="0.25">
      <c r="A3192" t="s">
        <v>1374</v>
      </c>
      <c r="B3192" t="s">
        <v>1395</v>
      </c>
      <c r="C3192" t="s">
        <v>6108</v>
      </c>
      <c r="D3192" t="s">
        <v>72</v>
      </c>
      <c r="E3192" t="s">
        <v>5972</v>
      </c>
      <c r="F3192" t="s">
        <v>98</v>
      </c>
      <c r="G3192" t="s">
        <v>74</v>
      </c>
      <c r="H3192" t="s">
        <v>75</v>
      </c>
      <c r="I3192" t="s">
        <v>76</v>
      </c>
      <c r="J3192" t="s">
        <v>77</v>
      </c>
      <c r="K3192">
        <v>720</v>
      </c>
      <c r="L3192" t="s">
        <v>77</v>
      </c>
      <c r="M3192" t="s">
        <v>78</v>
      </c>
      <c r="N3192" t="s">
        <v>6109</v>
      </c>
      <c r="O3192" t="s">
        <v>4043</v>
      </c>
      <c r="P3192" t="s">
        <v>4043</v>
      </c>
      <c r="Q3192" t="s">
        <v>5974</v>
      </c>
      <c r="R3192" t="s">
        <v>79</v>
      </c>
      <c r="S3192" t="s">
        <v>358</v>
      </c>
      <c r="T3192" t="s">
        <v>5975</v>
      </c>
      <c r="U3192" t="s">
        <v>100</v>
      </c>
      <c r="V3192" t="s">
        <v>80</v>
      </c>
      <c r="W3192">
        <v>83900</v>
      </c>
      <c r="X3192" t="s">
        <v>81</v>
      </c>
      <c r="Y3192">
        <v>720</v>
      </c>
      <c r="Z3192" t="s">
        <v>4044</v>
      </c>
      <c r="AA3192" t="s">
        <v>4044</v>
      </c>
      <c r="AB3192" t="s">
        <v>83</v>
      </c>
      <c r="AC3192" t="s">
        <v>84</v>
      </c>
      <c r="AD3192">
        <f>_xlfn.XLOOKUP(MIS[[#This Row],[TRADING SYMBOL]],[1]Sheet1!$D:$D,[1]Sheet1!$C:$C)</f>
        <v>58.7</v>
      </c>
      <c r="AE3192">
        <f>MIS[[#This Row],[OrderAverageTradedPrice]]*MIS[[#This Row],[OrderQuantity]]</f>
        <v>68116.999999999971</v>
      </c>
      <c r="AF3192">
        <f>MIS[[#This Row],[LTP]]*MIS[[#This Row],[OrderQuantity]]</f>
        <v>42264</v>
      </c>
      <c r="AG3192">
        <f>IF(MIS[[#This Row],[OrderSide]]="SELL",MIS[[#This Row],[VALUE]]-MIS[[#This Row],[LIVE_VALUE]],MIS[[#This Row],[LIVE_VALUE]]-MIS[[#This Row],[VALUE]])</f>
        <v>-25852.999999999971</v>
      </c>
      <c r="AH3192" t="str" cm="1">
        <f t="array" ref="AH3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2" t="str">
        <f>MIS[[#This Row],[TRADING SYMBOL]]</f>
        <v>SENSEX2552083900CE</v>
      </c>
      <c r="AJ3192" t="str">
        <f>IF(RIGHT(MIS[[#This Row],[Main/Hedge]],4)="MAIN","MAIN","HEDGE")</f>
        <v>HEDGE</v>
      </c>
      <c r="AK3192" t="str" cm="1">
        <f t="array" ref="AK3192">_xlfn._xlws.FILTER(Table4[Column1],ISNUMBER(SEARCH(Table4[Column1],MIS[[#This Row],[OrderUniqueIdentifier]])),"")</f>
        <v>LONGSHORT</v>
      </c>
    </row>
    <row r="3193" spans="1:37" x14ac:dyDescent="0.25">
      <c r="A3193" t="s">
        <v>292</v>
      </c>
      <c r="B3193" t="s">
        <v>293</v>
      </c>
      <c r="C3193" t="s">
        <v>6557</v>
      </c>
      <c r="D3193" t="s">
        <v>72</v>
      </c>
      <c r="E3193" t="s">
        <v>5972</v>
      </c>
      <c r="F3193" t="s">
        <v>98</v>
      </c>
      <c r="G3193" t="s">
        <v>74</v>
      </c>
      <c r="H3193" t="s">
        <v>93</v>
      </c>
      <c r="I3193" t="s">
        <v>76</v>
      </c>
      <c r="J3193" t="s">
        <v>135</v>
      </c>
      <c r="K3193">
        <v>140</v>
      </c>
      <c r="L3193" t="s">
        <v>77</v>
      </c>
      <c r="M3193" t="s">
        <v>78</v>
      </c>
      <c r="N3193" t="s">
        <v>6558</v>
      </c>
      <c r="O3193" t="s">
        <v>4043</v>
      </c>
      <c r="P3193" t="s">
        <v>4043</v>
      </c>
      <c r="Q3193" t="s">
        <v>5974</v>
      </c>
      <c r="R3193" t="s">
        <v>79</v>
      </c>
      <c r="S3193" t="s">
        <v>358</v>
      </c>
      <c r="T3193" t="s">
        <v>5975</v>
      </c>
      <c r="U3193" t="s">
        <v>100</v>
      </c>
      <c r="V3193" t="s">
        <v>80</v>
      </c>
      <c r="W3193">
        <v>83900</v>
      </c>
      <c r="X3193" t="s">
        <v>81</v>
      </c>
      <c r="Y3193">
        <v>140</v>
      </c>
      <c r="Z3193" t="s">
        <v>4044</v>
      </c>
      <c r="AA3193" t="s">
        <v>4044</v>
      </c>
      <c r="AB3193" t="s">
        <v>83</v>
      </c>
      <c r="AC3193" t="s">
        <v>84</v>
      </c>
      <c r="AD3193">
        <f>_xlfn.XLOOKUP(MIS[[#This Row],[TRADING SYMBOL]],[1]Sheet1!$D:$D,[1]Sheet1!$C:$C)</f>
        <v>58.7</v>
      </c>
      <c r="AE3193">
        <f>MIS[[#This Row],[OrderAverageTradedPrice]]*MIS[[#This Row],[OrderQuantity]]</f>
        <v>13475.999999999991</v>
      </c>
      <c r="AF3193">
        <f>MIS[[#This Row],[LTP]]*MIS[[#This Row],[OrderQuantity]]</f>
        <v>8218</v>
      </c>
      <c r="AG3193">
        <f>IF(MIS[[#This Row],[OrderSide]]="SELL",MIS[[#This Row],[VALUE]]-MIS[[#This Row],[LIVE_VALUE]],MIS[[#This Row],[LIVE_VALUE]]-MIS[[#This Row],[VALUE]])</f>
        <v>-5257.9999999999909</v>
      </c>
      <c r="AH3193" t="str" cm="1">
        <f t="array" ref="AH3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3" t="str">
        <f>MIS[[#This Row],[TRADING SYMBOL]]</f>
        <v>SENSEX2552083900CE</v>
      </c>
      <c r="AJ3193" t="str">
        <f>IF(RIGHT(MIS[[#This Row],[Main/Hedge]],4)="MAIN","MAIN","HEDGE")</f>
        <v>HEDGE</v>
      </c>
      <c r="AK3193" t="str" cm="1">
        <f t="array" ref="AK3193">_xlfn._xlws.FILTER(Table4[Column1],ISNUMBER(SEARCH(Table4[Column1],MIS[[#This Row],[OrderUniqueIdentifier]])),"")</f>
        <v>LONGSHORT</v>
      </c>
    </row>
    <row r="3194" spans="1:37" x14ac:dyDescent="0.25">
      <c r="A3194" t="s">
        <v>71</v>
      </c>
      <c r="B3194" t="s">
        <v>705</v>
      </c>
      <c r="C3194" t="s">
        <v>3882</v>
      </c>
      <c r="D3194" t="s">
        <v>72</v>
      </c>
      <c r="E3194" t="s">
        <v>3170</v>
      </c>
      <c r="F3194" t="s">
        <v>73</v>
      </c>
      <c r="G3194" t="s">
        <v>74</v>
      </c>
      <c r="H3194" t="s">
        <v>75</v>
      </c>
      <c r="I3194" t="s">
        <v>76</v>
      </c>
      <c r="J3194" t="s">
        <v>77</v>
      </c>
      <c r="K3194">
        <v>75</v>
      </c>
      <c r="L3194" t="s">
        <v>77</v>
      </c>
      <c r="M3194" t="s">
        <v>78</v>
      </c>
      <c r="N3194" t="s">
        <v>3883</v>
      </c>
      <c r="O3194" t="s">
        <v>3745</v>
      </c>
      <c r="P3194" t="s">
        <v>3745</v>
      </c>
      <c r="Q3194" t="s">
        <v>3172</v>
      </c>
      <c r="R3194" t="s">
        <v>79</v>
      </c>
      <c r="S3194" t="s">
        <v>25</v>
      </c>
      <c r="T3194" t="s">
        <v>3173</v>
      </c>
      <c r="U3194" t="s">
        <v>43</v>
      </c>
      <c r="V3194" t="s">
        <v>80</v>
      </c>
      <c r="W3194">
        <v>23750</v>
      </c>
      <c r="X3194" t="s">
        <v>85</v>
      </c>
      <c r="Y3194">
        <v>75</v>
      </c>
      <c r="Z3194" t="s">
        <v>3746</v>
      </c>
      <c r="AA3194" t="s">
        <v>3746</v>
      </c>
      <c r="AB3194" t="s">
        <v>87</v>
      </c>
      <c r="AC3194" t="s">
        <v>84</v>
      </c>
      <c r="AD3194">
        <f>_xlfn.XLOOKUP(MIS[[#This Row],[TRADING SYMBOL]],[1]Sheet1!$D:$D,[1]Sheet1!$C:$C)</f>
        <v>8.1999999999999993</v>
      </c>
      <c r="AE3194">
        <f>MIS[[#This Row],[OrderAverageTradedPrice]]*MIS[[#This Row],[OrderQuantity]]</f>
        <v>828.75</v>
      </c>
      <c r="AF3194">
        <f>MIS[[#This Row],[LTP]]*MIS[[#This Row],[OrderQuantity]]</f>
        <v>615</v>
      </c>
      <c r="AG3194">
        <f>IF(MIS[[#This Row],[OrderSide]]="SELL",MIS[[#This Row],[VALUE]]-MIS[[#This Row],[LIVE_VALUE]],MIS[[#This Row],[LIVE_VALUE]]-MIS[[#This Row],[VALUE]])</f>
        <v>-213.75</v>
      </c>
      <c r="AH3194" t="str" cm="1">
        <f t="array" ref="AH3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4" t="str">
        <f>MIS[[#This Row],[TRADING SYMBOL]]</f>
        <v>NIFTY2552223750PE</v>
      </c>
      <c r="AJ3194" t="str">
        <f>IF(RIGHT(MIS[[#This Row],[Main/Hedge]],4)="MAIN","MAIN","HEDGE")</f>
        <v>HEDGE</v>
      </c>
      <c r="AK3194" t="str" cm="1">
        <f t="array" ref="AK3194">_xlfn._xlws.FILTER(Table4[Column1],ISNUMBER(SEARCH(Table4[Column1],MIS[[#This Row],[OrderUniqueIdentifier]])),"")</f>
        <v>LONGSHORT</v>
      </c>
    </row>
    <row r="3195" spans="1:37" x14ac:dyDescent="0.25">
      <c r="A3195" t="s">
        <v>71</v>
      </c>
      <c r="B3195" t="s">
        <v>761</v>
      </c>
      <c r="C3195" t="s">
        <v>4042</v>
      </c>
      <c r="D3195" t="s">
        <v>72</v>
      </c>
      <c r="E3195" t="s">
        <v>3170</v>
      </c>
      <c r="F3195" t="s">
        <v>73</v>
      </c>
      <c r="G3195" t="s">
        <v>74</v>
      </c>
      <c r="H3195" t="s">
        <v>75</v>
      </c>
      <c r="I3195" t="s">
        <v>76</v>
      </c>
      <c r="J3195" t="s">
        <v>77</v>
      </c>
      <c r="K3195">
        <v>75</v>
      </c>
      <c r="L3195" t="s">
        <v>77</v>
      </c>
      <c r="M3195" t="s">
        <v>78</v>
      </c>
      <c r="N3195" t="s">
        <v>291</v>
      </c>
      <c r="O3195" t="s">
        <v>4043</v>
      </c>
      <c r="P3195" t="s">
        <v>3745</v>
      </c>
      <c r="Q3195" t="s">
        <v>3172</v>
      </c>
      <c r="R3195" t="s">
        <v>79</v>
      </c>
      <c r="S3195" t="s">
        <v>25</v>
      </c>
      <c r="T3195" t="s">
        <v>3173</v>
      </c>
      <c r="U3195" t="s">
        <v>43</v>
      </c>
      <c r="V3195" t="s">
        <v>80</v>
      </c>
      <c r="W3195">
        <v>23750</v>
      </c>
      <c r="X3195" t="s">
        <v>85</v>
      </c>
      <c r="Y3195">
        <v>75</v>
      </c>
      <c r="Z3195" t="s">
        <v>4044</v>
      </c>
      <c r="AA3195" t="s">
        <v>3746</v>
      </c>
      <c r="AB3195" t="s">
        <v>87</v>
      </c>
      <c r="AC3195" t="s">
        <v>84</v>
      </c>
      <c r="AD3195">
        <f>_xlfn.XLOOKUP(MIS[[#This Row],[TRADING SYMBOL]],[1]Sheet1!$D:$D,[1]Sheet1!$C:$C)</f>
        <v>8.1999999999999993</v>
      </c>
      <c r="AE3195">
        <f>MIS[[#This Row],[OrderAverageTradedPrice]]*MIS[[#This Row],[OrderQuantity]]</f>
        <v>825</v>
      </c>
      <c r="AF3195">
        <f>MIS[[#This Row],[LTP]]*MIS[[#This Row],[OrderQuantity]]</f>
        <v>615</v>
      </c>
      <c r="AG3195">
        <f>IF(MIS[[#This Row],[OrderSide]]="SELL",MIS[[#This Row],[VALUE]]-MIS[[#This Row],[LIVE_VALUE]],MIS[[#This Row],[LIVE_VALUE]]-MIS[[#This Row],[VALUE]])</f>
        <v>-210</v>
      </c>
      <c r="AH3195" t="str" cm="1">
        <f t="array" ref="AH3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5" t="str">
        <f>MIS[[#This Row],[TRADING SYMBOL]]</f>
        <v>NIFTY2552223750PE</v>
      </c>
      <c r="AJ3195" t="str">
        <f>IF(RIGHT(MIS[[#This Row],[Main/Hedge]],4)="MAIN","MAIN","HEDGE")</f>
        <v>HEDGE</v>
      </c>
      <c r="AK3195" t="str" cm="1">
        <f t="array" ref="AK3195">_xlfn._xlws.FILTER(Table4[Column1],ISNUMBER(SEARCH(Table4[Column1],MIS[[#This Row],[OrderUniqueIdentifier]])),"")</f>
        <v>LONGSHORT</v>
      </c>
    </row>
    <row r="3196" spans="1:37" x14ac:dyDescent="0.25">
      <c r="A3196" t="s">
        <v>71</v>
      </c>
      <c r="B3196" t="s">
        <v>761</v>
      </c>
      <c r="C3196" t="s">
        <v>4064</v>
      </c>
      <c r="D3196" t="s">
        <v>72</v>
      </c>
      <c r="E3196" t="s">
        <v>3238</v>
      </c>
      <c r="F3196" t="s">
        <v>98</v>
      </c>
      <c r="G3196" t="s">
        <v>74</v>
      </c>
      <c r="H3196" t="s">
        <v>75</v>
      </c>
      <c r="I3196" t="s">
        <v>76</v>
      </c>
      <c r="J3196" t="s">
        <v>77</v>
      </c>
      <c r="K3196">
        <v>40</v>
      </c>
      <c r="L3196" t="s">
        <v>77</v>
      </c>
      <c r="M3196" t="s">
        <v>78</v>
      </c>
      <c r="N3196" t="s">
        <v>4065</v>
      </c>
      <c r="O3196" t="s">
        <v>4043</v>
      </c>
      <c r="P3196" t="s">
        <v>3745</v>
      </c>
      <c r="Q3196" t="s">
        <v>3241</v>
      </c>
      <c r="R3196" t="s">
        <v>79</v>
      </c>
      <c r="S3196" t="s">
        <v>25</v>
      </c>
      <c r="T3196" t="s">
        <v>3242</v>
      </c>
      <c r="U3196" t="s">
        <v>100</v>
      </c>
      <c r="V3196" t="s">
        <v>80</v>
      </c>
      <c r="W3196">
        <v>84900</v>
      </c>
      <c r="X3196" t="s">
        <v>81</v>
      </c>
      <c r="Y3196">
        <v>40</v>
      </c>
      <c r="Z3196" t="s">
        <v>4044</v>
      </c>
      <c r="AA3196" t="s">
        <v>3746</v>
      </c>
      <c r="AB3196" t="s">
        <v>83</v>
      </c>
      <c r="AC3196" t="s">
        <v>84</v>
      </c>
      <c r="AD3196">
        <f>_xlfn.XLOOKUP(MIS[[#This Row],[TRADING SYMBOL]],[1]Sheet1!$D:$D,[1]Sheet1!$C:$C)</f>
        <v>15.9</v>
      </c>
      <c r="AE3196">
        <f>MIS[[#This Row],[OrderAverageTradedPrice]]*MIS[[#This Row],[OrderQuantity]]</f>
        <v>1066</v>
      </c>
      <c r="AF3196">
        <f>MIS[[#This Row],[LTP]]*MIS[[#This Row],[OrderQuantity]]</f>
        <v>636</v>
      </c>
      <c r="AG3196">
        <f>IF(MIS[[#This Row],[OrderSide]]="SELL",MIS[[#This Row],[VALUE]]-MIS[[#This Row],[LIVE_VALUE]],MIS[[#This Row],[LIVE_VALUE]]-MIS[[#This Row],[VALUE]])</f>
        <v>-430</v>
      </c>
      <c r="AH3196" t="str" cm="1">
        <f t="array" ref="AH3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6" t="str">
        <f>MIS[[#This Row],[TRADING SYMBOL]]</f>
        <v>SENSEX2552084900CE</v>
      </c>
      <c r="AJ3196" t="str">
        <f>IF(RIGHT(MIS[[#This Row],[Main/Hedge]],4)="MAIN","MAIN","HEDGE")</f>
        <v>HEDGE</v>
      </c>
      <c r="AK3196" t="str" cm="1">
        <f t="array" ref="AK3196">_xlfn._xlws.FILTER(Table4[Column1],ISNUMBER(SEARCH(Table4[Column1],MIS[[#This Row],[OrderUniqueIdentifier]])),"")</f>
        <v>LONGSHORT</v>
      </c>
    </row>
    <row r="3197" spans="1:37" x14ac:dyDescent="0.25">
      <c r="A3197" t="s">
        <v>71</v>
      </c>
      <c r="B3197" t="s">
        <v>770</v>
      </c>
      <c r="C3197" t="s">
        <v>4073</v>
      </c>
      <c r="D3197" t="s">
        <v>72</v>
      </c>
      <c r="E3197" t="s">
        <v>3170</v>
      </c>
      <c r="F3197" t="s">
        <v>73</v>
      </c>
      <c r="G3197" t="s">
        <v>74</v>
      </c>
      <c r="H3197" t="s">
        <v>75</v>
      </c>
      <c r="I3197" t="s">
        <v>76</v>
      </c>
      <c r="J3197" t="s">
        <v>77</v>
      </c>
      <c r="K3197">
        <v>375</v>
      </c>
      <c r="L3197" t="s">
        <v>77</v>
      </c>
      <c r="M3197" t="s">
        <v>78</v>
      </c>
      <c r="N3197" t="s">
        <v>3883</v>
      </c>
      <c r="O3197" t="s">
        <v>3745</v>
      </c>
      <c r="P3197" t="s">
        <v>3745</v>
      </c>
      <c r="Q3197" t="s">
        <v>3172</v>
      </c>
      <c r="R3197" t="s">
        <v>79</v>
      </c>
      <c r="S3197" t="s">
        <v>25</v>
      </c>
      <c r="T3197" t="s">
        <v>3173</v>
      </c>
      <c r="U3197" t="s">
        <v>43</v>
      </c>
      <c r="V3197" t="s">
        <v>80</v>
      </c>
      <c r="W3197">
        <v>23750</v>
      </c>
      <c r="X3197" t="s">
        <v>85</v>
      </c>
      <c r="Y3197">
        <v>375</v>
      </c>
      <c r="Z3197" t="s">
        <v>3746</v>
      </c>
      <c r="AA3197" t="s">
        <v>3746</v>
      </c>
      <c r="AB3197" t="s">
        <v>87</v>
      </c>
      <c r="AC3197" t="s">
        <v>84</v>
      </c>
      <c r="AD3197">
        <f>_xlfn.XLOOKUP(MIS[[#This Row],[TRADING SYMBOL]],[1]Sheet1!$D:$D,[1]Sheet1!$C:$C)</f>
        <v>8.1999999999999993</v>
      </c>
      <c r="AE3197">
        <f>MIS[[#This Row],[OrderAverageTradedPrice]]*MIS[[#This Row],[OrderQuantity]]</f>
        <v>4143.75</v>
      </c>
      <c r="AF3197">
        <f>MIS[[#This Row],[LTP]]*MIS[[#This Row],[OrderQuantity]]</f>
        <v>3074.9999999999995</v>
      </c>
      <c r="AG3197">
        <f>IF(MIS[[#This Row],[OrderSide]]="SELL",MIS[[#This Row],[VALUE]]-MIS[[#This Row],[LIVE_VALUE]],MIS[[#This Row],[LIVE_VALUE]]-MIS[[#This Row],[VALUE]])</f>
        <v>-1068.7500000000005</v>
      </c>
      <c r="AH3197" t="str" cm="1">
        <f t="array" ref="AH3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7" t="str">
        <f>MIS[[#This Row],[TRADING SYMBOL]]</f>
        <v>NIFTY2552223750PE</v>
      </c>
      <c r="AJ3197" t="str">
        <f>IF(RIGHT(MIS[[#This Row],[Main/Hedge]],4)="MAIN","MAIN","HEDGE")</f>
        <v>HEDGE</v>
      </c>
      <c r="AK3197" t="str" cm="1">
        <f t="array" ref="AK3197">_xlfn._xlws.FILTER(Table4[Column1],ISNUMBER(SEARCH(Table4[Column1],MIS[[#This Row],[OrderUniqueIdentifier]])),"")</f>
        <v>LONGSHORT</v>
      </c>
    </row>
    <row r="3198" spans="1:37" x14ac:dyDescent="0.25">
      <c r="A3198" t="s">
        <v>71</v>
      </c>
      <c r="B3198" t="s">
        <v>770</v>
      </c>
      <c r="C3198" t="s">
        <v>4101</v>
      </c>
      <c r="D3198" t="s">
        <v>72</v>
      </c>
      <c r="E3198" t="s">
        <v>3238</v>
      </c>
      <c r="F3198" t="s">
        <v>98</v>
      </c>
      <c r="G3198" t="s">
        <v>74</v>
      </c>
      <c r="H3198" t="s">
        <v>75</v>
      </c>
      <c r="I3198" t="s">
        <v>76</v>
      </c>
      <c r="J3198" t="s">
        <v>77</v>
      </c>
      <c r="K3198">
        <v>160</v>
      </c>
      <c r="L3198" t="s">
        <v>77</v>
      </c>
      <c r="M3198" t="s">
        <v>78</v>
      </c>
      <c r="N3198" t="s">
        <v>4102</v>
      </c>
      <c r="O3198" t="s">
        <v>4043</v>
      </c>
      <c r="P3198" t="s">
        <v>3745</v>
      </c>
      <c r="Q3198" t="s">
        <v>3241</v>
      </c>
      <c r="R3198" t="s">
        <v>79</v>
      </c>
      <c r="S3198" t="s">
        <v>25</v>
      </c>
      <c r="T3198" t="s">
        <v>3242</v>
      </c>
      <c r="U3198" t="s">
        <v>100</v>
      </c>
      <c r="V3198" t="s">
        <v>80</v>
      </c>
      <c r="W3198">
        <v>84900</v>
      </c>
      <c r="X3198" t="s">
        <v>81</v>
      </c>
      <c r="Y3198">
        <v>160</v>
      </c>
      <c r="Z3198" t="s">
        <v>4044</v>
      </c>
      <c r="AA3198" t="s">
        <v>3746</v>
      </c>
      <c r="AB3198" t="s">
        <v>83</v>
      </c>
      <c r="AC3198" t="s">
        <v>84</v>
      </c>
      <c r="AD3198">
        <f>_xlfn.XLOOKUP(MIS[[#This Row],[TRADING SYMBOL]],[1]Sheet1!$D:$D,[1]Sheet1!$C:$C)</f>
        <v>15.9</v>
      </c>
      <c r="AE3198">
        <f>MIS[[#This Row],[OrderAverageTradedPrice]]*MIS[[#This Row],[OrderQuantity]]</f>
        <v>4196</v>
      </c>
      <c r="AF3198">
        <f>MIS[[#This Row],[LTP]]*MIS[[#This Row],[OrderQuantity]]</f>
        <v>2544</v>
      </c>
      <c r="AG3198">
        <f>IF(MIS[[#This Row],[OrderSide]]="SELL",MIS[[#This Row],[VALUE]]-MIS[[#This Row],[LIVE_VALUE]],MIS[[#This Row],[LIVE_VALUE]]-MIS[[#This Row],[VALUE]])</f>
        <v>-1652</v>
      </c>
      <c r="AH3198" t="str" cm="1">
        <f t="array" ref="AH3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8" t="str">
        <f>MIS[[#This Row],[TRADING SYMBOL]]</f>
        <v>SENSEX2552084900CE</v>
      </c>
      <c r="AJ3198" t="str">
        <f>IF(RIGHT(MIS[[#This Row],[Main/Hedge]],4)="MAIN","MAIN","HEDGE")</f>
        <v>HEDGE</v>
      </c>
      <c r="AK3198" t="str" cm="1">
        <f t="array" ref="AK3198">_xlfn._xlws.FILTER(Table4[Column1],ISNUMBER(SEARCH(Table4[Column1],MIS[[#This Row],[OrderUniqueIdentifier]])),"")</f>
        <v>LONGSHORT</v>
      </c>
    </row>
    <row r="3199" spans="1:37" x14ac:dyDescent="0.25">
      <c r="A3199" t="s">
        <v>71</v>
      </c>
      <c r="B3199" t="s">
        <v>795</v>
      </c>
      <c r="C3199" t="s">
        <v>4136</v>
      </c>
      <c r="D3199" t="s">
        <v>72</v>
      </c>
      <c r="E3199" t="s">
        <v>3170</v>
      </c>
      <c r="F3199" t="s">
        <v>73</v>
      </c>
      <c r="G3199" t="s">
        <v>74</v>
      </c>
      <c r="H3199" t="s">
        <v>75</v>
      </c>
      <c r="I3199" t="s">
        <v>76</v>
      </c>
      <c r="J3199" t="s">
        <v>77</v>
      </c>
      <c r="K3199">
        <v>75</v>
      </c>
      <c r="L3199" t="s">
        <v>77</v>
      </c>
      <c r="M3199" t="s">
        <v>78</v>
      </c>
      <c r="N3199" t="s">
        <v>218</v>
      </c>
      <c r="O3199" t="s">
        <v>3745</v>
      </c>
      <c r="P3199" t="s">
        <v>3745</v>
      </c>
      <c r="Q3199" t="s">
        <v>3172</v>
      </c>
      <c r="R3199" t="s">
        <v>79</v>
      </c>
      <c r="S3199" t="s">
        <v>25</v>
      </c>
      <c r="T3199" t="s">
        <v>3173</v>
      </c>
      <c r="U3199" t="s">
        <v>43</v>
      </c>
      <c r="V3199" t="s">
        <v>80</v>
      </c>
      <c r="W3199">
        <v>23750</v>
      </c>
      <c r="X3199" t="s">
        <v>85</v>
      </c>
      <c r="Y3199">
        <v>75</v>
      </c>
      <c r="Z3199" t="s">
        <v>3746</v>
      </c>
      <c r="AA3199" t="s">
        <v>3746</v>
      </c>
      <c r="AB3199" t="s">
        <v>87</v>
      </c>
      <c r="AC3199" t="s">
        <v>84</v>
      </c>
      <c r="AD3199">
        <f>_xlfn.XLOOKUP(MIS[[#This Row],[TRADING SYMBOL]],[1]Sheet1!$D:$D,[1]Sheet1!$C:$C)</f>
        <v>8.1999999999999993</v>
      </c>
      <c r="AE3199">
        <f>MIS[[#This Row],[OrderAverageTradedPrice]]*MIS[[#This Row],[OrderQuantity]]</f>
        <v>821.25</v>
      </c>
      <c r="AF3199">
        <f>MIS[[#This Row],[LTP]]*MIS[[#This Row],[OrderQuantity]]</f>
        <v>615</v>
      </c>
      <c r="AG3199">
        <f>IF(MIS[[#This Row],[OrderSide]]="SELL",MIS[[#This Row],[VALUE]]-MIS[[#This Row],[LIVE_VALUE]],MIS[[#This Row],[LIVE_VALUE]]-MIS[[#This Row],[VALUE]])</f>
        <v>-206.25</v>
      </c>
      <c r="AH3199" t="str" cm="1">
        <f t="array" ref="AH3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9" t="str">
        <f>MIS[[#This Row],[TRADING SYMBOL]]</f>
        <v>NIFTY2552223750PE</v>
      </c>
      <c r="AJ3199" t="str">
        <f>IF(RIGHT(MIS[[#This Row],[Main/Hedge]],4)="MAIN","MAIN","HEDGE")</f>
        <v>HEDGE</v>
      </c>
      <c r="AK3199" t="str" cm="1">
        <f t="array" ref="AK3199">_xlfn._xlws.FILTER(Table4[Column1],ISNUMBER(SEARCH(Table4[Column1],MIS[[#This Row],[OrderUniqueIdentifier]])),"")</f>
        <v>LONGSHORT</v>
      </c>
    </row>
    <row r="3200" spans="1:37" x14ac:dyDescent="0.25">
      <c r="A3200" t="s">
        <v>71</v>
      </c>
      <c r="B3200" t="s">
        <v>795</v>
      </c>
      <c r="C3200" t="s">
        <v>4154</v>
      </c>
      <c r="D3200" t="s">
        <v>72</v>
      </c>
      <c r="E3200" t="s">
        <v>3238</v>
      </c>
      <c r="F3200" t="s">
        <v>98</v>
      </c>
      <c r="G3200" t="s">
        <v>74</v>
      </c>
      <c r="H3200" t="s">
        <v>75</v>
      </c>
      <c r="I3200" t="s">
        <v>76</v>
      </c>
      <c r="J3200" t="s">
        <v>77</v>
      </c>
      <c r="K3200">
        <v>40</v>
      </c>
      <c r="L3200" t="s">
        <v>77</v>
      </c>
      <c r="M3200" t="s">
        <v>78</v>
      </c>
      <c r="N3200" t="s">
        <v>4155</v>
      </c>
      <c r="O3200" t="s">
        <v>3745</v>
      </c>
      <c r="P3200" t="s">
        <v>3745</v>
      </c>
      <c r="Q3200" t="s">
        <v>3241</v>
      </c>
      <c r="R3200" t="s">
        <v>79</v>
      </c>
      <c r="S3200" t="s">
        <v>25</v>
      </c>
      <c r="T3200" t="s">
        <v>3242</v>
      </c>
      <c r="U3200" t="s">
        <v>100</v>
      </c>
      <c r="V3200" t="s">
        <v>80</v>
      </c>
      <c r="W3200">
        <v>84900</v>
      </c>
      <c r="X3200" t="s">
        <v>81</v>
      </c>
      <c r="Y3200">
        <v>40</v>
      </c>
      <c r="Z3200" t="s">
        <v>3746</v>
      </c>
      <c r="AA3200" t="s">
        <v>3746</v>
      </c>
      <c r="AB3200" t="s">
        <v>83</v>
      </c>
      <c r="AC3200" t="s">
        <v>84</v>
      </c>
      <c r="AD3200">
        <f>_xlfn.XLOOKUP(MIS[[#This Row],[TRADING SYMBOL]],[1]Sheet1!$D:$D,[1]Sheet1!$C:$C)</f>
        <v>15.9</v>
      </c>
      <c r="AE3200">
        <f>MIS[[#This Row],[OrderAverageTradedPrice]]*MIS[[#This Row],[OrderQuantity]]</f>
        <v>1059</v>
      </c>
      <c r="AF3200">
        <f>MIS[[#This Row],[LTP]]*MIS[[#This Row],[OrderQuantity]]</f>
        <v>636</v>
      </c>
      <c r="AG3200">
        <f>IF(MIS[[#This Row],[OrderSide]]="SELL",MIS[[#This Row],[VALUE]]-MIS[[#This Row],[LIVE_VALUE]],MIS[[#This Row],[LIVE_VALUE]]-MIS[[#This Row],[VALUE]])</f>
        <v>-423</v>
      </c>
      <c r="AH3200" t="str" cm="1">
        <f t="array" ref="AH3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0" t="str">
        <f>MIS[[#This Row],[TRADING SYMBOL]]</f>
        <v>SENSEX2552084900CE</v>
      </c>
      <c r="AJ3200" t="str">
        <f>IF(RIGHT(MIS[[#This Row],[Main/Hedge]],4)="MAIN","MAIN","HEDGE")</f>
        <v>HEDGE</v>
      </c>
      <c r="AK3200" t="str" cm="1">
        <f t="array" ref="AK3200">_xlfn._xlws.FILTER(Table4[Column1],ISNUMBER(SEARCH(Table4[Column1],MIS[[#This Row],[OrderUniqueIdentifier]])),"")</f>
        <v>LONGSHORT</v>
      </c>
    </row>
    <row r="3201" spans="1:37" x14ac:dyDescent="0.25">
      <c r="A3201" t="s">
        <v>71</v>
      </c>
      <c r="B3201" t="s">
        <v>847</v>
      </c>
      <c r="C3201" t="s">
        <v>4309</v>
      </c>
      <c r="D3201" t="s">
        <v>72</v>
      </c>
      <c r="E3201" t="s">
        <v>3238</v>
      </c>
      <c r="F3201" t="s">
        <v>98</v>
      </c>
      <c r="G3201" t="s">
        <v>74</v>
      </c>
      <c r="H3201" t="s">
        <v>75</v>
      </c>
      <c r="I3201" t="s">
        <v>76</v>
      </c>
      <c r="J3201" t="s">
        <v>77</v>
      </c>
      <c r="K3201">
        <v>280</v>
      </c>
      <c r="L3201" t="s">
        <v>77</v>
      </c>
      <c r="M3201" t="s">
        <v>78</v>
      </c>
      <c r="N3201" t="s">
        <v>4310</v>
      </c>
      <c r="O3201" t="s">
        <v>4043</v>
      </c>
      <c r="P3201" t="s">
        <v>3745</v>
      </c>
      <c r="Q3201" t="s">
        <v>3241</v>
      </c>
      <c r="R3201" t="s">
        <v>79</v>
      </c>
      <c r="S3201" t="s">
        <v>25</v>
      </c>
      <c r="T3201" t="s">
        <v>3242</v>
      </c>
      <c r="U3201" t="s">
        <v>100</v>
      </c>
      <c r="V3201" t="s">
        <v>80</v>
      </c>
      <c r="W3201">
        <v>84900</v>
      </c>
      <c r="X3201" t="s">
        <v>81</v>
      </c>
      <c r="Y3201">
        <v>280</v>
      </c>
      <c r="Z3201" t="s">
        <v>4044</v>
      </c>
      <c r="AA3201" t="s">
        <v>3746</v>
      </c>
      <c r="AB3201" t="s">
        <v>83</v>
      </c>
      <c r="AC3201" t="s">
        <v>84</v>
      </c>
      <c r="AD3201">
        <f>_xlfn.XLOOKUP(MIS[[#This Row],[TRADING SYMBOL]],[1]Sheet1!$D:$D,[1]Sheet1!$C:$C)</f>
        <v>15.9</v>
      </c>
      <c r="AE3201">
        <f>MIS[[#This Row],[OrderAverageTradedPrice]]*MIS[[#This Row],[OrderQuantity]]</f>
        <v>7499.9999999999754</v>
      </c>
      <c r="AF3201">
        <f>MIS[[#This Row],[LTP]]*MIS[[#This Row],[OrderQuantity]]</f>
        <v>4452</v>
      </c>
      <c r="AG3201">
        <f>IF(MIS[[#This Row],[OrderSide]]="SELL",MIS[[#This Row],[VALUE]]-MIS[[#This Row],[LIVE_VALUE]],MIS[[#This Row],[LIVE_VALUE]]-MIS[[#This Row],[VALUE]])</f>
        <v>-3047.9999999999754</v>
      </c>
      <c r="AH3201" t="str" cm="1">
        <f t="array" ref="AH3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1" t="str">
        <f>MIS[[#This Row],[TRADING SYMBOL]]</f>
        <v>SENSEX2552084900CE</v>
      </c>
      <c r="AJ3201" t="str">
        <f>IF(RIGHT(MIS[[#This Row],[Main/Hedge]],4)="MAIN","MAIN","HEDGE")</f>
        <v>HEDGE</v>
      </c>
      <c r="AK3201" t="str" cm="1">
        <f t="array" ref="AK3201">_xlfn._xlws.FILTER(Table4[Column1],ISNUMBER(SEARCH(Table4[Column1],MIS[[#This Row],[OrderUniqueIdentifier]])),"")</f>
        <v>LONGSHORT</v>
      </c>
    </row>
    <row r="3202" spans="1:37" x14ac:dyDescent="0.25">
      <c r="A3202" t="s">
        <v>71</v>
      </c>
      <c r="B3202" t="s">
        <v>901</v>
      </c>
      <c r="C3202" t="s">
        <v>4496</v>
      </c>
      <c r="D3202" t="s">
        <v>72</v>
      </c>
      <c r="E3202" t="s">
        <v>3238</v>
      </c>
      <c r="F3202" t="s">
        <v>98</v>
      </c>
      <c r="G3202" t="s">
        <v>74</v>
      </c>
      <c r="H3202" t="s">
        <v>75</v>
      </c>
      <c r="I3202" t="s">
        <v>76</v>
      </c>
      <c r="J3202" t="s">
        <v>77</v>
      </c>
      <c r="K3202">
        <v>40</v>
      </c>
      <c r="L3202" t="s">
        <v>77</v>
      </c>
      <c r="M3202" t="s">
        <v>78</v>
      </c>
      <c r="N3202" t="s">
        <v>4497</v>
      </c>
      <c r="O3202" t="s">
        <v>4043</v>
      </c>
      <c r="P3202" t="s">
        <v>3745</v>
      </c>
      <c r="Q3202" t="s">
        <v>3241</v>
      </c>
      <c r="R3202" t="s">
        <v>79</v>
      </c>
      <c r="S3202" t="s">
        <v>25</v>
      </c>
      <c r="T3202" t="s">
        <v>3242</v>
      </c>
      <c r="U3202" t="s">
        <v>100</v>
      </c>
      <c r="V3202" t="s">
        <v>80</v>
      </c>
      <c r="W3202">
        <v>84900</v>
      </c>
      <c r="X3202" t="s">
        <v>81</v>
      </c>
      <c r="Y3202">
        <v>40</v>
      </c>
      <c r="Z3202" t="s">
        <v>4044</v>
      </c>
      <c r="AA3202" t="s">
        <v>3746</v>
      </c>
      <c r="AB3202" t="s">
        <v>83</v>
      </c>
      <c r="AC3202" t="s">
        <v>84</v>
      </c>
      <c r="AD3202">
        <f>_xlfn.XLOOKUP(MIS[[#This Row],[TRADING SYMBOL]],[1]Sheet1!$D:$D,[1]Sheet1!$C:$C)</f>
        <v>15.9</v>
      </c>
      <c r="AE3202">
        <f>MIS[[#This Row],[OrderAverageTradedPrice]]*MIS[[#This Row],[OrderQuantity]]</f>
        <v>1047</v>
      </c>
      <c r="AF3202">
        <f>MIS[[#This Row],[LTP]]*MIS[[#This Row],[OrderQuantity]]</f>
        <v>636</v>
      </c>
      <c r="AG3202">
        <f>IF(MIS[[#This Row],[OrderSide]]="SELL",MIS[[#This Row],[VALUE]]-MIS[[#This Row],[LIVE_VALUE]],MIS[[#This Row],[LIVE_VALUE]]-MIS[[#This Row],[VALUE]])</f>
        <v>-411</v>
      </c>
      <c r="AH3202" t="str" cm="1">
        <f t="array" ref="AH3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2" t="str">
        <f>MIS[[#This Row],[TRADING SYMBOL]]</f>
        <v>SENSEX2552084900CE</v>
      </c>
      <c r="AJ3202" t="str">
        <f>IF(RIGHT(MIS[[#This Row],[Main/Hedge]],4)="MAIN","MAIN","HEDGE")</f>
        <v>HEDGE</v>
      </c>
      <c r="AK3202" t="str" cm="1">
        <f t="array" ref="AK3202">_xlfn._xlws.FILTER(Table4[Column1],ISNUMBER(SEARCH(Table4[Column1],MIS[[#This Row],[OrderUniqueIdentifier]])),"")</f>
        <v>LONGSHORT</v>
      </c>
    </row>
    <row r="3203" spans="1:37" x14ac:dyDescent="0.25">
      <c r="A3203" t="s">
        <v>71</v>
      </c>
      <c r="B3203" t="s">
        <v>1001</v>
      </c>
      <c r="C3203" t="s">
        <v>4790</v>
      </c>
      <c r="D3203" t="s">
        <v>72</v>
      </c>
      <c r="E3203" t="s">
        <v>3238</v>
      </c>
      <c r="F3203" t="s">
        <v>98</v>
      </c>
      <c r="G3203" t="s">
        <v>74</v>
      </c>
      <c r="H3203" t="s">
        <v>75</v>
      </c>
      <c r="I3203" t="s">
        <v>76</v>
      </c>
      <c r="J3203" t="s">
        <v>77</v>
      </c>
      <c r="K3203">
        <v>40</v>
      </c>
      <c r="L3203" t="s">
        <v>77</v>
      </c>
      <c r="M3203" t="s">
        <v>78</v>
      </c>
      <c r="N3203" t="s">
        <v>4632</v>
      </c>
      <c r="O3203" t="s">
        <v>4043</v>
      </c>
      <c r="P3203" t="s">
        <v>3745</v>
      </c>
      <c r="Q3203" t="s">
        <v>3241</v>
      </c>
      <c r="R3203" t="s">
        <v>79</v>
      </c>
      <c r="S3203" t="s">
        <v>25</v>
      </c>
      <c r="T3203" t="s">
        <v>3242</v>
      </c>
      <c r="U3203" t="s">
        <v>100</v>
      </c>
      <c r="V3203" t="s">
        <v>80</v>
      </c>
      <c r="W3203">
        <v>84900</v>
      </c>
      <c r="X3203" t="s">
        <v>81</v>
      </c>
      <c r="Y3203">
        <v>40</v>
      </c>
      <c r="Z3203" t="s">
        <v>4044</v>
      </c>
      <c r="AA3203" t="s">
        <v>3746</v>
      </c>
      <c r="AB3203" t="s">
        <v>83</v>
      </c>
      <c r="AC3203" t="s">
        <v>84</v>
      </c>
      <c r="AD3203">
        <f>_xlfn.XLOOKUP(MIS[[#This Row],[TRADING SYMBOL]],[1]Sheet1!$D:$D,[1]Sheet1!$C:$C)</f>
        <v>15.9</v>
      </c>
      <c r="AE3203">
        <f>MIS[[#This Row],[OrderAverageTradedPrice]]*MIS[[#This Row],[OrderQuantity]]</f>
        <v>1050</v>
      </c>
      <c r="AF3203">
        <f>MIS[[#This Row],[LTP]]*MIS[[#This Row],[OrderQuantity]]</f>
        <v>636</v>
      </c>
      <c r="AG3203">
        <f>IF(MIS[[#This Row],[OrderSide]]="SELL",MIS[[#This Row],[VALUE]]-MIS[[#This Row],[LIVE_VALUE]],MIS[[#This Row],[LIVE_VALUE]]-MIS[[#This Row],[VALUE]])</f>
        <v>-414</v>
      </c>
      <c r="AH3203" t="str" cm="1">
        <f t="array" ref="AH3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3" t="str">
        <f>MIS[[#This Row],[TRADING SYMBOL]]</f>
        <v>SENSEX2552084900CE</v>
      </c>
      <c r="AJ3203" t="str">
        <f>IF(RIGHT(MIS[[#This Row],[Main/Hedge]],4)="MAIN","MAIN","HEDGE")</f>
        <v>HEDGE</v>
      </c>
      <c r="AK3203" t="str" cm="1">
        <f t="array" ref="AK3203">_xlfn._xlws.FILTER(Table4[Column1],ISNUMBER(SEARCH(Table4[Column1],MIS[[#This Row],[OrderUniqueIdentifier]])),"")</f>
        <v>LONGSHORT</v>
      </c>
    </row>
    <row r="3204" spans="1:37" x14ac:dyDescent="0.25">
      <c r="A3204" t="s">
        <v>71</v>
      </c>
      <c r="B3204" t="s">
        <v>1037</v>
      </c>
      <c r="C3204" t="s">
        <v>4884</v>
      </c>
      <c r="D3204" t="s">
        <v>72</v>
      </c>
      <c r="E3204" t="s">
        <v>3170</v>
      </c>
      <c r="F3204" t="s">
        <v>73</v>
      </c>
      <c r="G3204" t="s">
        <v>74</v>
      </c>
      <c r="H3204" t="s">
        <v>75</v>
      </c>
      <c r="I3204" t="s">
        <v>76</v>
      </c>
      <c r="J3204" t="s">
        <v>77</v>
      </c>
      <c r="K3204">
        <v>75</v>
      </c>
      <c r="L3204" t="s">
        <v>77</v>
      </c>
      <c r="M3204" t="s">
        <v>78</v>
      </c>
      <c r="N3204" t="s">
        <v>218</v>
      </c>
      <c r="O3204" t="s">
        <v>3745</v>
      </c>
      <c r="P3204" t="s">
        <v>3745</v>
      </c>
      <c r="Q3204" t="s">
        <v>3172</v>
      </c>
      <c r="R3204" t="s">
        <v>79</v>
      </c>
      <c r="S3204" t="s">
        <v>25</v>
      </c>
      <c r="T3204" t="s">
        <v>3173</v>
      </c>
      <c r="U3204" t="s">
        <v>43</v>
      </c>
      <c r="V3204" t="s">
        <v>80</v>
      </c>
      <c r="W3204">
        <v>23750</v>
      </c>
      <c r="X3204" t="s">
        <v>85</v>
      </c>
      <c r="Y3204">
        <v>75</v>
      </c>
      <c r="Z3204" t="s">
        <v>3746</v>
      </c>
      <c r="AA3204" t="s">
        <v>3746</v>
      </c>
      <c r="AB3204" t="s">
        <v>87</v>
      </c>
      <c r="AC3204" t="s">
        <v>84</v>
      </c>
      <c r="AD3204">
        <f>_xlfn.XLOOKUP(MIS[[#This Row],[TRADING SYMBOL]],[1]Sheet1!$D:$D,[1]Sheet1!$C:$C)</f>
        <v>8.1999999999999993</v>
      </c>
      <c r="AE3204">
        <f>MIS[[#This Row],[OrderAverageTradedPrice]]*MIS[[#This Row],[OrderQuantity]]</f>
        <v>821.25</v>
      </c>
      <c r="AF3204">
        <f>MIS[[#This Row],[LTP]]*MIS[[#This Row],[OrderQuantity]]</f>
        <v>615</v>
      </c>
      <c r="AG3204">
        <f>IF(MIS[[#This Row],[OrderSide]]="SELL",MIS[[#This Row],[VALUE]]-MIS[[#This Row],[LIVE_VALUE]],MIS[[#This Row],[LIVE_VALUE]]-MIS[[#This Row],[VALUE]])</f>
        <v>-206.25</v>
      </c>
      <c r="AH3204" t="str" cm="1">
        <f t="array" ref="AH3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4" t="str">
        <f>MIS[[#This Row],[TRADING SYMBOL]]</f>
        <v>NIFTY2552223750PE</v>
      </c>
      <c r="AJ3204" t="str">
        <f>IF(RIGHT(MIS[[#This Row],[Main/Hedge]],4)="MAIN","MAIN","HEDGE")</f>
        <v>HEDGE</v>
      </c>
      <c r="AK3204" t="str" cm="1">
        <f t="array" ref="AK3204">_xlfn._xlws.FILTER(Table4[Column1],ISNUMBER(SEARCH(Table4[Column1],MIS[[#This Row],[OrderUniqueIdentifier]])),"")</f>
        <v>LONGSHORT</v>
      </c>
    </row>
    <row r="3205" spans="1:37" x14ac:dyDescent="0.25">
      <c r="A3205" t="s">
        <v>71</v>
      </c>
      <c r="B3205" t="s">
        <v>1037</v>
      </c>
      <c r="C3205" t="s">
        <v>4901</v>
      </c>
      <c r="D3205" t="s">
        <v>72</v>
      </c>
      <c r="E3205" t="s">
        <v>3238</v>
      </c>
      <c r="F3205" t="s">
        <v>98</v>
      </c>
      <c r="G3205" t="s">
        <v>74</v>
      </c>
      <c r="H3205" t="s">
        <v>75</v>
      </c>
      <c r="I3205" t="s">
        <v>76</v>
      </c>
      <c r="J3205" t="s">
        <v>77</v>
      </c>
      <c r="K3205">
        <v>40</v>
      </c>
      <c r="L3205" t="s">
        <v>77</v>
      </c>
      <c r="M3205" t="s">
        <v>78</v>
      </c>
      <c r="N3205" t="s">
        <v>4902</v>
      </c>
      <c r="O3205" t="s">
        <v>3745</v>
      </c>
      <c r="P3205" t="s">
        <v>3745</v>
      </c>
      <c r="Q3205" t="s">
        <v>3241</v>
      </c>
      <c r="R3205" t="s">
        <v>79</v>
      </c>
      <c r="S3205" t="s">
        <v>25</v>
      </c>
      <c r="T3205" t="s">
        <v>3242</v>
      </c>
      <c r="U3205" t="s">
        <v>100</v>
      </c>
      <c r="V3205" t="s">
        <v>80</v>
      </c>
      <c r="W3205">
        <v>84900</v>
      </c>
      <c r="X3205" t="s">
        <v>81</v>
      </c>
      <c r="Y3205">
        <v>40</v>
      </c>
      <c r="Z3205" t="s">
        <v>3746</v>
      </c>
      <c r="AA3205" t="s">
        <v>3746</v>
      </c>
      <c r="AB3205" t="s">
        <v>83</v>
      </c>
      <c r="AC3205" t="s">
        <v>84</v>
      </c>
      <c r="AD3205">
        <f>_xlfn.XLOOKUP(MIS[[#This Row],[TRADING SYMBOL]],[1]Sheet1!$D:$D,[1]Sheet1!$C:$C)</f>
        <v>15.9</v>
      </c>
      <c r="AE3205">
        <f>MIS[[#This Row],[OrderAverageTradedPrice]]*MIS[[#This Row],[OrderQuantity]]</f>
        <v>1058</v>
      </c>
      <c r="AF3205">
        <f>MIS[[#This Row],[LTP]]*MIS[[#This Row],[OrderQuantity]]</f>
        <v>636</v>
      </c>
      <c r="AG3205">
        <f>IF(MIS[[#This Row],[OrderSide]]="SELL",MIS[[#This Row],[VALUE]]-MIS[[#This Row],[LIVE_VALUE]],MIS[[#This Row],[LIVE_VALUE]]-MIS[[#This Row],[VALUE]])</f>
        <v>-422</v>
      </c>
      <c r="AH3205" t="str" cm="1">
        <f t="array" ref="AH3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5" t="str">
        <f>MIS[[#This Row],[TRADING SYMBOL]]</f>
        <v>SENSEX2552084900CE</v>
      </c>
      <c r="AJ3205" t="str">
        <f>IF(RIGHT(MIS[[#This Row],[Main/Hedge]],4)="MAIN","MAIN","HEDGE")</f>
        <v>HEDGE</v>
      </c>
      <c r="AK3205" t="str" cm="1">
        <f t="array" ref="AK3205">_xlfn._xlws.FILTER(Table4[Column1],ISNUMBER(SEARCH(Table4[Column1],MIS[[#This Row],[OrderUniqueIdentifier]])),"")</f>
        <v>LONGSHORT</v>
      </c>
    </row>
    <row r="3206" spans="1:37" x14ac:dyDescent="0.25">
      <c r="A3206" t="s">
        <v>71</v>
      </c>
      <c r="B3206" t="s">
        <v>1077</v>
      </c>
      <c r="C3206" t="s">
        <v>5037</v>
      </c>
      <c r="D3206" t="s">
        <v>72</v>
      </c>
      <c r="E3206" t="s">
        <v>3238</v>
      </c>
      <c r="F3206" t="s">
        <v>98</v>
      </c>
      <c r="G3206" t="s">
        <v>74</v>
      </c>
      <c r="H3206" t="s">
        <v>75</v>
      </c>
      <c r="I3206" t="s">
        <v>76</v>
      </c>
      <c r="J3206" t="s">
        <v>77</v>
      </c>
      <c r="K3206">
        <v>240</v>
      </c>
      <c r="L3206" t="s">
        <v>77</v>
      </c>
      <c r="M3206" t="s">
        <v>78</v>
      </c>
      <c r="N3206" t="s">
        <v>5038</v>
      </c>
      <c r="O3206" t="s">
        <v>3745</v>
      </c>
      <c r="P3206" t="s">
        <v>3745</v>
      </c>
      <c r="Q3206" t="s">
        <v>3241</v>
      </c>
      <c r="R3206" t="s">
        <v>79</v>
      </c>
      <c r="S3206" t="s">
        <v>25</v>
      </c>
      <c r="T3206" t="s">
        <v>3242</v>
      </c>
      <c r="U3206" t="s">
        <v>100</v>
      </c>
      <c r="V3206" t="s">
        <v>80</v>
      </c>
      <c r="W3206">
        <v>84900</v>
      </c>
      <c r="X3206" t="s">
        <v>81</v>
      </c>
      <c r="Y3206">
        <v>240</v>
      </c>
      <c r="Z3206" t="s">
        <v>3746</v>
      </c>
      <c r="AA3206" t="s">
        <v>3746</v>
      </c>
      <c r="AB3206" t="s">
        <v>83</v>
      </c>
      <c r="AC3206" t="s">
        <v>84</v>
      </c>
      <c r="AD3206">
        <f>_xlfn.XLOOKUP(MIS[[#This Row],[TRADING SYMBOL]],[1]Sheet1!$D:$D,[1]Sheet1!$C:$C)</f>
        <v>15.9</v>
      </c>
      <c r="AE3206">
        <f>MIS[[#This Row],[OrderAverageTradedPrice]]*MIS[[#This Row],[OrderQuantity]]</f>
        <v>6375.9999999999836</v>
      </c>
      <c r="AF3206">
        <f>MIS[[#This Row],[LTP]]*MIS[[#This Row],[OrderQuantity]]</f>
        <v>3816</v>
      </c>
      <c r="AG3206">
        <f>IF(MIS[[#This Row],[OrderSide]]="SELL",MIS[[#This Row],[VALUE]]-MIS[[#This Row],[LIVE_VALUE]],MIS[[#This Row],[LIVE_VALUE]]-MIS[[#This Row],[VALUE]])</f>
        <v>-2559.9999999999836</v>
      </c>
      <c r="AH3206" t="str" cm="1">
        <f t="array" ref="AH3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6" t="str">
        <f>MIS[[#This Row],[TRADING SYMBOL]]</f>
        <v>SENSEX2552084900CE</v>
      </c>
      <c r="AJ3206" t="str">
        <f>IF(RIGHT(MIS[[#This Row],[Main/Hedge]],4)="MAIN","MAIN","HEDGE")</f>
        <v>HEDGE</v>
      </c>
      <c r="AK3206" t="str" cm="1">
        <f t="array" ref="AK3206">_xlfn._xlws.FILTER(Table4[Column1],ISNUMBER(SEARCH(Table4[Column1],MIS[[#This Row],[OrderUniqueIdentifier]])),"")</f>
        <v>LONGSHORT</v>
      </c>
    </row>
    <row r="3207" spans="1:37" x14ac:dyDescent="0.25">
      <c r="A3207" t="s">
        <v>71</v>
      </c>
      <c r="B3207" t="s">
        <v>1093</v>
      </c>
      <c r="C3207" t="s">
        <v>5068</v>
      </c>
      <c r="D3207" t="s">
        <v>72</v>
      </c>
      <c r="E3207" t="s">
        <v>3170</v>
      </c>
      <c r="F3207" t="s">
        <v>73</v>
      </c>
      <c r="G3207" t="s">
        <v>74</v>
      </c>
      <c r="H3207" t="s">
        <v>75</v>
      </c>
      <c r="I3207" t="s">
        <v>76</v>
      </c>
      <c r="J3207" t="s">
        <v>77</v>
      </c>
      <c r="K3207">
        <v>300</v>
      </c>
      <c r="L3207" t="s">
        <v>77</v>
      </c>
      <c r="M3207" t="s">
        <v>78</v>
      </c>
      <c r="N3207" t="s">
        <v>3449</v>
      </c>
      <c r="O3207" t="s">
        <v>3745</v>
      </c>
      <c r="P3207" t="s">
        <v>3745</v>
      </c>
      <c r="Q3207" t="s">
        <v>3172</v>
      </c>
      <c r="R3207" t="s">
        <v>79</v>
      </c>
      <c r="S3207" t="s">
        <v>25</v>
      </c>
      <c r="T3207" t="s">
        <v>3173</v>
      </c>
      <c r="U3207" t="s">
        <v>43</v>
      </c>
      <c r="V3207" t="s">
        <v>80</v>
      </c>
      <c r="W3207">
        <v>23750</v>
      </c>
      <c r="X3207" t="s">
        <v>85</v>
      </c>
      <c r="Y3207">
        <v>300</v>
      </c>
      <c r="Z3207" t="s">
        <v>3746</v>
      </c>
      <c r="AA3207" t="s">
        <v>3746</v>
      </c>
      <c r="AB3207" t="s">
        <v>87</v>
      </c>
      <c r="AC3207" t="s">
        <v>84</v>
      </c>
      <c r="AD3207">
        <f>_xlfn.XLOOKUP(MIS[[#This Row],[TRADING SYMBOL]],[1]Sheet1!$D:$D,[1]Sheet1!$C:$C)</f>
        <v>8.1999999999999993</v>
      </c>
      <c r="AE3207">
        <f>MIS[[#This Row],[OrderAverageTradedPrice]]*MIS[[#This Row],[OrderQuantity]]</f>
        <v>3270</v>
      </c>
      <c r="AF3207">
        <f>MIS[[#This Row],[LTP]]*MIS[[#This Row],[OrderQuantity]]</f>
        <v>2460</v>
      </c>
      <c r="AG3207">
        <f>IF(MIS[[#This Row],[OrderSide]]="SELL",MIS[[#This Row],[VALUE]]-MIS[[#This Row],[LIVE_VALUE]],MIS[[#This Row],[LIVE_VALUE]]-MIS[[#This Row],[VALUE]])</f>
        <v>-810</v>
      </c>
      <c r="AH3207" t="str" cm="1">
        <f t="array" ref="AH3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7" t="str">
        <f>MIS[[#This Row],[TRADING SYMBOL]]</f>
        <v>NIFTY2552223750PE</v>
      </c>
      <c r="AJ3207" t="str">
        <f>IF(RIGHT(MIS[[#This Row],[Main/Hedge]],4)="MAIN","MAIN","HEDGE")</f>
        <v>HEDGE</v>
      </c>
      <c r="AK3207" t="str" cm="1">
        <f t="array" ref="AK3207">_xlfn._xlws.FILTER(Table4[Column1],ISNUMBER(SEARCH(Table4[Column1],MIS[[#This Row],[OrderUniqueIdentifier]])),"")</f>
        <v>LONGSHORT</v>
      </c>
    </row>
    <row r="3208" spans="1:37" x14ac:dyDescent="0.25">
      <c r="A3208" t="s">
        <v>71</v>
      </c>
      <c r="B3208" t="s">
        <v>1093</v>
      </c>
      <c r="C3208" t="s">
        <v>5095</v>
      </c>
      <c r="D3208" t="s">
        <v>72</v>
      </c>
      <c r="E3208" t="s">
        <v>3238</v>
      </c>
      <c r="F3208" t="s">
        <v>98</v>
      </c>
      <c r="G3208" t="s">
        <v>74</v>
      </c>
      <c r="H3208" t="s">
        <v>75</v>
      </c>
      <c r="I3208" t="s">
        <v>76</v>
      </c>
      <c r="J3208" t="s">
        <v>77</v>
      </c>
      <c r="K3208">
        <v>140</v>
      </c>
      <c r="L3208" t="s">
        <v>77</v>
      </c>
      <c r="M3208" t="s">
        <v>78</v>
      </c>
      <c r="N3208" t="s">
        <v>4632</v>
      </c>
      <c r="O3208" t="s">
        <v>4043</v>
      </c>
      <c r="P3208" t="s">
        <v>3745</v>
      </c>
      <c r="Q3208" t="s">
        <v>3241</v>
      </c>
      <c r="R3208" t="s">
        <v>79</v>
      </c>
      <c r="S3208" t="s">
        <v>25</v>
      </c>
      <c r="T3208" t="s">
        <v>3242</v>
      </c>
      <c r="U3208" t="s">
        <v>100</v>
      </c>
      <c r="V3208" t="s">
        <v>80</v>
      </c>
      <c r="W3208">
        <v>84900</v>
      </c>
      <c r="X3208" t="s">
        <v>81</v>
      </c>
      <c r="Y3208">
        <v>140</v>
      </c>
      <c r="Z3208" t="s">
        <v>4044</v>
      </c>
      <c r="AA3208" t="s">
        <v>3746</v>
      </c>
      <c r="AB3208" t="s">
        <v>83</v>
      </c>
      <c r="AC3208" t="s">
        <v>84</v>
      </c>
      <c r="AD3208">
        <f>_xlfn.XLOOKUP(MIS[[#This Row],[TRADING SYMBOL]],[1]Sheet1!$D:$D,[1]Sheet1!$C:$C)</f>
        <v>15.9</v>
      </c>
      <c r="AE3208">
        <f>MIS[[#This Row],[OrderAverageTradedPrice]]*MIS[[#This Row],[OrderQuantity]]</f>
        <v>3675</v>
      </c>
      <c r="AF3208">
        <f>MIS[[#This Row],[LTP]]*MIS[[#This Row],[OrderQuantity]]</f>
        <v>2226</v>
      </c>
      <c r="AG3208">
        <f>IF(MIS[[#This Row],[OrderSide]]="SELL",MIS[[#This Row],[VALUE]]-MIS[[#This Row],[LIVE_VALUE]],MIS[[#This Row],[LIVE_VALUE]]-MIS[[#This Row],[VALUE]])</f>
        <v>-1449</v>
      </c>
      <c r="AH3208" t="str" cm="1">
        <f t="array" ref="AH3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8" t="str">
        <f>MIS[[#This Row],[TRADING SYMBOL]]</f>
        <v>SENSEX2552084900CE</v>
      </c>
      <c r="AJ3208" t="str">
        <f>IF(RIGHT(MIS[[#This Row],[Main/Hedge]],4)="MAIN","MAIN","HEDGE")</f>
        <v>HEDGE</v>
      </c>
      <c r="AK3208" t="str" cm="1">
        <f t="array" ref="AK3208">_xlfn._xlws.FILTER(Table4[Column1],ISNUMBER(SEARCH(Table4[Column1],MIS[[#This Row],[OrderUniqueIdentifier]])),"")</f>
        <v>LONGSHORT</v>
      </c>
    </row>
    <row r="3209" spans="1:37" x14ac:dyDescent="0.25">
      <c r="A3209" t="s">
        <v>71</v>
      </c>
      <c r="B3209" t="s">
        <v>1227</v>
      </c>
      <c r="C3209" t="s">
        <v>5458</v>
      </c>
      <c r="D3209" t="s">
        <v>72</v>
      </c>
      <c r="E3209" t="s">
        <v>3170</v>
      </c>
      <c r="F3209" t="s">
        <v>73</v>
      </c>
      <c r="G3209" t="s">
        <v>74</v>
      </c>
      <c r="H3209" t="s">
        <v>75</v>
      </c>
      <c r="I3209" t="s">
        <v>76</v>
      </c>
      <c r="J3209" t="s">
        <v>77</v>
      </c>
      <c r="K3209">
        <v>75</v>
      </c>
      <c r="L3209" t="s">
        <v>77</v>
      </c>
      <c r="M3209" t="s">
        <v>78</v>
      </c>
      <c r="N3209" t="s">
        <v>3449</v>
      </c>
      <c r="O3209" t="s">
        <v>3745</v>
      </c>
      <c r="P3209" t="s">
        <v>3745</v>
      </c>
      <c r="Q3209" t="s">
        <v>3172</v>
      </c>
      <c r="R3209" t="s">
        <v>79</v>
      </c>
      <c r="S3209" t="s">
        <v>25</v>
      </c>
      <c r="T3209" t="s">
        <v>3173</v>
      </c>
      <c r="U3209" t="s">
        <v>43</v>
      </c>
      <c r="V3209" t="s">
        <v>80</v>
      </c>
      <c r="W3209">
        <v>23750</v>
      </c>
      <c r="X3209" t="s">
        <v>85</v>
      </c>
      <c r="Y3209">
        <v>75</v>
      </c>
      <c r="Z3209" t="s">
        <v>3746</v>
      </c>
      <c r="AA3209" t="s">
        <v>3746</v>
      </c>
      <c r="AB3209" t="s">
        <v>87</v>
      </c>
      <c r="AC3209" t="s">
        <v>84</v>
      </c>
      <c r="AD3209">
        <f>_xlfn.XLOOKUP(MIS[[#This Row],[TRADING SYMBOL]],[1]Sheet1!$D:$D,[1]Sheet1!$C:$C)</f>
        <v>8.1999999999999993</v>
      </c>
      <c r="AE3209">
        <f>MIS[[#This Row],[OrderAverageTradedPrice]]*MIS[[#This Row],[OrderQuantity]]</f>
        <v>817.5</v>
      </c>
      <c r="AF3209">
        <f>MIS[[#This Row],[LTP]]*MIS[[#This Row],[OrderQuantity]]</f>
        <v>615</v>
      </c>
      <c r="AG3209">
        <f>IF(MIS[[#This Row],[OrderSide]]="SELL",MIS[[#This Row],[VALUE]]-MIS[[#This Row],[LIVE_VALUE]],MIS[[#This Row],[LIVE_VALUE]]-MIS[[#This Row],[VALUE]])</f>
        <v>-202.5</v>
      </c>
      <c r="AH3209" t="str" cm="1">
        <f t="array" ref="AH3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9" t="str">
        <f>MIS[[#This Row],[TRADING SYMBOL]]</f>
        <v>NIFTY2552223750PE</v>
      </c>
      <c r="AJ3209" t="str">
        <f>IF(RIGHT(MIS[[#This Row],[Main/Hedge]],4)="MAIN","MAIN","HEDGE")</f>
        <v>HEDGE</v>
      </c>
      <c r="AK3209" t="str" cm="1">
        <f t="array" ref="AK3209">_xlfn._xlws.FILTER(Table4[Column1],ISNUMBER(SEARCH(Table4[Column1],MIS[[#This Row],[OrderUniqueIdentifier]])),"")</f>
        <v>LONGSHORT</v>
      </c>
    </row>
    <row r="3210" spans="1:37" x14ac:dyDescent="0.25">
      <c r="A3210" t="s">
        <v>1414</v>
      </c>
      <c r="B3210" t="s">
        <v>1431</v>
      </c>
      <c r="C3210" t="s">
        <v>6197</v>
      </c>
      <c r="D3210" t="s">
        <v>72</v>
      </c>
      <c r="E3210" t="s">
        <v>3238</v>
      </c>
      <c r="F3210" t="s">
        <v>98</v>
      </c>
      <c r="G3210" t="s">
        <v>74</v>
      </c>
      <c r="H3210" t="s">
        <v>75</v>
      </c>
      <c r="I3210" t="s">
        <v>76</v>
      </c>
      <c r="J3210" t="s">
        <v>77</v>
      </c>
      <c r="K3210">
        <v>40</v>
      </c>
      <c r="L3210" t="s">
        <v>77</v>
      </c>
      <c r="M3210" t="s">
        <v>78</v>
      </c>
      <c r="N3210" t="s">
        <v>4632</v>
      </c>
      <c r="O3210" t="s">
        <v>3745</v>
      </c>
      <c r="P3210" t="s">
        <v>3745</v>
      </c>
      <c r="Q3210" t="s">
        <v>3241</v>
      </c>
      <c r="R3210" t="s">
        <v>79</v>
      </c>
      <c r="S3210" t="s">
        <v>4003</v>
      </c>
      <c r="T3210" t="s">
        <v>3242</v>
      </c>
      <c r="U3210" t="s">
        <v>100</v>
      </c>
      <c r="V3210" t="s">
        <v>80</v>
      </c>
      <c r="W3210">
        <v>84900</v>
      </c>
      <c r="X3210" t="s">
        <v>81</v>
      </c>
      <c r="Y3210">
        <v>40</v>
      </c>
      <c r="Z3210" t="s">
        <v>3746</v>
      </c>
      <c r="AA3210" t="s">
        <v>3746</v>
      </c>
      <c r="AB3210" t="s">
        <v>83</v>
      </c>
      <c r="AC3210" t="s">
        <v>84</v>
      </c>
      <c r="AD3210">
        <f>_xlfn.XLOOKUP(MIS[[#This Row],[TRADING SYMBOL]],[1]Sheet1!$D:$D,[1]Sheet1!$C:$C)</f>
        <v>15.9</v>
      </c>
      <c r="AE3210">
        <f>MIS[[#This Row],[OrderAverageTradedPrice]]*MIS[[#This Row],[OrderQuantity]]</f>
        <v>1050</v>
      </c>
      <c r="AF3210">
        <f>MIS[[#This Row],[LTP]]*MIS[[#This Row],[OrderQuantity]]</f>
        <v>636</v>
      </c>
      <c r="AG3210">
        <f>IF(MIS[[#This Row],[OrderSide]]="SELL",MIS[[#This Row],[VALUE]]-MIS[[#This Row],[LIVE_VALUE]],MIS[[#This Row],[LIVE_VALUE]]-MIS[[#This Row],[VALUE]])</f>
        <v>-414</v>
      </c>
      <c r="AH3210" t="str" cm="1">
        <f t="array" ref="AH3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0" t="str">
        <f>MIS[[#This Row],[TRADING SYMBOL]]</f>
        <v>SENSEX2552084900CE</v>
      </c>
      <c r="AJ3210" t="str">
        <f>IF(RIGHT(MIS[[#This Row],[Main/Hedge]],4)="MAIN","MAIN","HEDGE")</f>
        <v>HEDGE</v>
      </c>
      <c r="AK3210" t="str" cm="1">
        <f t="array" ref="AK3210">_xlfn._xlws.FILTER(Table4[Column1],ISNUMBER(SEARCH(Table4[Column1],MIS[[#This Row],[OrderUniqueIdentifier]])),"")</f>
        <v>LONGSHORT</v>
      </c>
    </row>
    <row r="3211" spans="1:37" x14ac:dyDescent="0.25">
      <c r="A3211" t="s">
        <v>71</v>
      </c>
      <c r="B3211" t="s">
        <v>515</v>
      </c>
      <c r="C3211" t="s">
        <v>3324</v>
      </c>
      <c r="D3211" t="s">
        <v>72</v>
      </c>
      <c r="E3211" t="s">
        <v>3238</v>
      </c>
      <c r="F3211" t="s">
        <v>98</v>
      </c>
      <c r="G3211" t="s">
        <v>74</v>
      </c>
      <c r="H3211" t="s">
        <v>75</v>
      </c>
      <c r="I3211" t="s">
        <v>76</v>
      </c>
      <c r="J3211" t="s">
        <v>77</v>
      </c>
      <c r="K3211">
        <v>280</v>
      </c>
      <c r="L3211" t="s">
        <v>77</v>
      </c>
      <c r="M3211" t="s">
        <v>78</v>
      </c>
      <c r="N3211" t="s">
        <v>3325</v>
      </c>
      <c r="O3211" t="s">
        <v>3326</v>
      </c>
      <c r="P3211" t="s">
        <v>3326</v>
      </c>
      <c r="Q3211" t="s">
        <v>3241</v>
      </c>
      <c r="R3211" t="s">
        <v>79</v>
      </c>
      <c r="S3211" t="s">
        <v>25</v>
      </c>
      <c r="T3211" t="s">
        <v>3242</v>
      </c>
      <c r="U3211" t="s">
        <v>100</v>
      </c>
      <c r="V3211" t="s">
        <v>80</v>
      </c>
      <c r="W3211">
        <v>84900</v>
      </c>
      <c r="X3211" t="s">
        <v>81</v>
      </c>
      <c r="Y3211">
        <v>280</v>
      </c>
      <c r="Z3211" t="s">
        <v>119</v>
      </c>
      <c r="AA3211" t="s">
        <v>119</v>
      </c>
      <c r="AB3211" t="s">
        <v>83</v>
      </c>
      <c r="AC3211" t="s">
        <v>84</v>
      </c>
      <c r="AD3211">
        <f>_xlfn.XLOOKUP(MIS[[#This Row],[TRADING SYMBOL]],[1]Sheet1!$D:$D,[1]Sheet1!$C:$C)</f>
        <v>15.9</v>
      </c>
      <c r="AE3211">
        <f>MIS[[#This Row],[OrderAverageTradedPrice]]*MIS[[#This Row],[OrderQuantity]]</f>
        <v>7609.9999999999918</v>
      </c>
      <c r="AF3211">
        <f>MIS[[#This Row],[LTP]]*MIS[[#This Row],[OrderQuantity]]</f>
        <v>4452</v>
      </c>
      <c r="AG3211">
        <f>IF(MIS[[#This Row],[OrderSide]]="SELL",MIS[[#This Row],[VALUE]]-MIS[[#This Row],[LIVE_VALUE]],MIS[[#This Row],[LIVE_VALUE]]-MIS[[#This Row],[VALUE]])</f>
        <v>-3157.9999999999918</v>
      </c>
      <c r="AH3211" t="str" cm="1">
        <f t="array" ref="AH3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1" t="str">
        <f>MIS[[#This Row],[TRADING SYMBOL]]</f>
        <v>SENSEX2552084900CE</v>
      </c>
      <c r="AJ3211" t="str">
        <f>IF(RIGHT(MIS[[#This Row],[Main/Hedge]],4)="MAIN","MAIN","HEDGE")</f>
        <v>HEDGE</v>
      </c>
      <c r="AK3211" t="str" cm="1">
        <f t="array" ref="AK3211">_xlfn._xlws.FILTER(Table4[Column1],ISNUMBER(SEARCH(Table4[Column1],MIS[[#This Row],[OrderUniqueIdentifier]])),"")</f>
        <v>LONGSHORT</v>
      </c>
    </row>
    <row r="3212" spans="1:37" x14ac:dyDescent="0.25">
      <c r="A3212" t="s">
        <v>71</v>
      </c>
      <c r="B3212" t="s">
        <v>566</v>
      </c>
      <c r="C3212" t="s">
        <v>3448</v>
      </c>
      <c r="D3212" t="s">
        <v>72</v>
      </c>
      <c r="E3212" t="s">
        <v>3170</v>
      </c>
      <c r="F3212" t="s">
        <v>73</v>
      </c>
      <c r="G3212" t="s">
        <v>74</v>
      </c>
      <c r="H3212" t="s">
        <v>75</v>
      </c>
      <c r="I3212" t="s">
        <v>76</v>
      </c>
      <c r="J3212" t="s">
        <v>77</v>
      </c>
      <c r="K3212">
        <v>75</v>
      </c>
      <c r="L3212" t="s">
        <v>77</v>
      </c>
      <c r="M3212" t="s">
        <v>78</v>
      </c>
      <c r="N3212" t="s">
        <v>3449</v>
      </c>
      <c r="O3212" t="s">
        <v>3326</v>
      </c>
      <c r="P3212" t="s">
        <v>3326</v>
      </c>
      <c r="Q3212" t="s">
        <v>3172</v>
      </c>
      <c r="R3212" t="s">
        <v>79</v>
      </c>
      <c r="S3212" t="s">
        <v>25</v>
      </c>
      <c r="T3212" t="s">
        <v>3173</v>
      </c>
      <c r="U3212" t="s">
        <v>43</v>
      </c>
      <c r="V3212" t="s">
        <v>80</v>
      </c>
      <c r="W3212">
        <v>23750</v>
      </c>
      <c r="X3212" t="s">
        <v>85</v>
      </c>
      <c r="Y3212">
        <v>75</v>
      </c>
      <c r="Z3212" t="s">
        <v>119</v>
      </c>
      <c r="AA3212" t="s">
        <v>119</v>
      </c>
      <c r="AB3212" t="s">
        <v>87</v>
      </c>
      <c r="AC3212" t="s">
        <v>84</v>
      </c>
      <c r="AD3212">
        <f>_xlfn.XLOOKUP(MIS[[#This Row],[TRADING SYMBOL]],[1]Sheet1!$D:$D,[1]Sheet1!$C:$C)</f>
        <v>8.1999999999999993</v>
      </c>
      <c r="AE3212">
        <f>MIS[[#This Row],[OrderAverageTradedPrice]]*MIS[[#This Row],[OrderQuantity]]</f>
        <v>817.5</v>
      </c>
      <c r="AF3212">
        <f>MIS[[#This Row],[LTP]]*MIS[[#This Row],[OrderQuantity]]</f>
        <v>615</v>
      </c>
      <c r="AG3212">
        <f>IF(MIS[[#This Row],[OrderSide]]="SELL",MIS[[#This Row],[VALUE]]-MIS[[#This Row],[LIVE_VALUE]],MIS[[#This Row],[LIVE_VALUE]]-MIS[[#This Row],[VALUE]])</f>
        <v>-202.5</v>
      </c>
      <c r="AH3212" t="str" cm="1">
        <f t="array" ref="AH3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2" t="str">
        <f>MIS[[#This Row],[TRADING SYMBOL]]</f>
        <v>NIFTY2552223750PE</v>
      </c>
      <c r="AJ3212" t="str">
        <f>IF(RIGHT(MIS[[#This Row],[Main/Hedge]],4)="MAIN","MAIN","HEDGE")</f>
        <v>HEDGE</v>
      </c>
      <c r="AK3212" t="str" cm="1">
        <f t="array" ref="AK3212">_xlfn._xlws.FILTER(Table4[Column1],ISNUMBER(SEARCH(Table4[Column1],MIS[[#This Row],[OrderUniqueIdentifier]])),"")</f>
        <v>LONGSHORT</v>
      </c>
    </row>
    <row r="3213" spans="1:37" x14ac:dyDescent="0.25">
      <c r="A3213" t="s">
        <v>71</v>
      </c>
      <c r="B3213" t="s">
        <v>575</v>
      </c>
      <c r="C3213" t="s">
        <v>3508</v>
      </c>
      <c r="D3213" t="s">
        <v>72</v>
      </c>
      <c r="E3213" t="s">
        <v>3238</v>
      </c>
      <c r="F3213" t="s">
        <v>98</v>
      </c>
      <c r="G3213" t="s">
        <v>74</v>
      </c>
      <c r="H3213" t="s">
        <v>75</v>
      </c>
      <c r="I3213" t="s">
        <v>76</v>
      </c>
      <c r="J3213" t="s">
        <v>77</v>
      </c>
      <c r="K3213">
        <v>80</v>
      </c>
      <c r="L3213" t="s">
        <v>77</v>
      </c>
      <c r="M3213" t="s">
        <v>78</v>
      </c>
      <c r="N3213" t="s">
        <v>3509</v>
      </c>
      <c r="O3213" t="s">
        <v>3326</v>
      </c>
      <c r="P3213" t="s">
        <v>3326</v>
      </c>
      <c r="Q3213" t="s">
        <v>3241</v>
      </c>
      <c r="R3213" t="s">
        <v>79</v>
      </c>
      <c r="S3213" t="s">
        <v>25</v>
      </c>
      <c r="T3213" t="s">
        <v>3242</v>
      </c>
      <c r="U3213" t="s">
        <v>100</v>
      </c>
      <c r="V3213" t="s">
        <v>80</v>
      </c>
      <c r="W3213">
        <v>84900</v>
      </c>
      <c r="X3213" t="s">
        <v>81</v>
      </c>
      <c r="Y3213">
        <v>80</v>
      </c>
      <c r="Z3213" t="s">
        <v>119</v>
      </c>
      <c r="AA3213" t="s">
        <v>119</v>
      </c>
      <c r="AB3213" t="s">
        <v>83</v>
      </c>
      <c r="AC3213" t="s">
        <v>84</v>
      </c>
      <c r="AD3213">
        <f>_xlfn.XLOOKUP(MIS[[#This Row],[TRADING SYMBOL]],[1]Sheet1!$D:$D,[1]Sheet1!$C:$C)</f>
        <v>15.9</v>
      </c>
      <c r="AE3213">
        <f>MIS[[#This Row],[OrderAverageTradedPrice]]*MIS[[#This Row],[OrderQuantity]]</f>
        <v>2155</v>
      </c>
      <c r="AF3213">
        <f>MIS[[#This Row],[LTP]]*MIS[[#This Row],[OrderQuantity]]</f>
        <v>1272</v>
      </c>
      <c r="AG3213">
        <f>IF(MIS[[#This Row],[OrderSide]]="SELL",MIS[[#This Row],[VALUE]]-MIS[[#This Row],[LIVE_VALUE]],MIS[[#This Row],[LIVE_VALUE]]-MIS[[#This Row],[VALUE]])</f>
        <v>-883</v>
      </c>
      <c r="AH3213" t="str" cm="1">
        <f t="array" ref="AH3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3" t="str">
        <f>MIS[[#This Row],[TRADING SYMBOL]]</f>
        <v>SENSEX2552084900CE</v>
      </c>
      <c r="AJ3213" t="str">
        <f>IF(RIGHT(MIS[[#This Row],[Main/Hedge]],4)="MAIN","MAIN","HEDGE")</f>
        <v>HEDGE</v>
      </c>
      <c r="AK3213" t="str" cm="1">
        <f t="array" ref="AK3213">_xlfn._xlws.FILTER(Table4[Column1],ISNUMBER(SEARCH(Table4[Column1],MIS[[#This Row],[OrderUniqueIdentifier]])),"")</f>
        <v>LONGSHORT</v>
      </c>
    </row>
    <row r="3214" spans="1:37" x14ac:dyDescent="0.25">
      <c r="A3214" t="s">
        <v>71</v>
      </c>
      <c r="B3214" t="s">
        <v>642</v>
      </c>
      <c r="C3214" t="s">
        <v>3708</v>
      </c>
      <c r="D3214" t="s">
        <v>72</v>
      </c>
      <c r="E3214" t="s">
        <v>3170</v>
      </c>
      <c r="F3214" t="s">
        <v>73</v>
      </c>
      <c r="G3214" t="s">
        <v>74</v>
      </c>
      <c r="H3214" t="s">
        <v>75</v>
      </c>
      <c r="I3214" t="s">
        <v>76</v>
      </c>
      <c r="J3214" t="s">
        <v>77</v>
      </c>
      <c r="K3214">
        <v>675</v>
      </c>
      <c r="L3214" t="s">
        <v>77</v>
      </c>
      <c r="M3214" t="s">
        <v>78</v>
      </c>
      <c r="N3214" t="s">
        <v>218</v>
      </c>
      <c r="O3214" t="s">
        <v>3326</v>
      </c>
      <c r="P3214" t="s">
        <v>3326</v>
      </c>
      <c r="Q3214" t="s">
        <v>3172</v>
      </c>
      <c r="R3214" t="s">
        <v>79</v>
      </c>
      <c r="S3214" t="s">
        <v>25</v>
      </c>
      <c r="T3214" t="s">
        <v>3173</v>
      </c>
      <c r="U3214" t="s">
        <v>43</v>
      </c>
      <c r="V3214" t="s">
        <v>80</v>
      </c>
      <c r="W3214">
        <v>23750</v>
      </c>
      <c r="X3214" t="s">
        <v>85</v>
      </c>
      <c r="Y3214">
        <v>675</v>
      </c>
      <c r="Z3214" t="s">
        <v>119</v>
      </c>
      <c r="AA3214" t="s">
        <v>119</v>
      </c>
      <c r="AB3214" t="s">
        <v>87</v>
      </c>
      <c r="AC3214" t="s">
        <v>84</v>
      </c>
      <c r="AD3214">
        <f>_xlfn.XLOOKUP(MIS[[#This Row],[TRADING SYMBOL]],[1]Sheet1!$D:$D,[1]Sheet1!$C:$C)</f>
        <v>8.1999999999999993</v>
      </c>
      <c r="AE3214">
        <f>MIS[[#This Row],[OrderAverageTradedPrice]]*MIS[[#This Row],[OrderQuantity]]</f>
        <v>7391.2499999999991</v>
      </c>
      <c r="AF3214">
        <f>MIS[[#This Row],[LTP]]*MIS[[#This Row],[OrderQuantity]]</f>
        <v>5534.9999999999991</v>
      </c>
      <c r="AG3214">
        <f>IF(MIS[[#This Row],[OrderSide]]="SELL",MIS[[#This Row],[VALUE]]-MIS[[#This Row],[LIVE_VALUE]],MIS[[#This Row],[LIVE_VALUE]]-MIS[[#This Row],[VALUE]])</f>
        <v>-1856.25</v>
      </c>
      <c r="AH3214" t="str" cm="1">
        <f t="array" ref="AH3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4" t="str">
        <f>MIS[[#This Row],[TRADING SYMBOL]]</f>
        <v>NIFTY2552223750PE</v>
      </c>
      <c r="AJ3214" t="str">
        <f>IF(RIGHT(MIS[[#This Row],[Main/Hedge]],4)="MAIN","MAIN","HEDGE")</f>
        <v>HEDGE</v>
      </c>
      <c r="AK3214" t="str" cm="1">
        <f t="array" ref="AK3214">_xlfn._xlws.FILTER(Table4[Column1],ISNUMBER(SEARCH(Table4[Column1],MIS[[#This Row],[OrderUniqueIdentifier]])),"")</f>
        <v>LONGSHORT</v>
      </c>
    </row>
    <row r="3215" spans="1:37" x14ac:dyDescent="0.25">
      <c r="A3215" t="s">
        <v>71</v>
      </c>
      <c r="B3215" t="s">
        <v>642</v>
      </c>
      <c r="C3215" t="s">
        <v>3743</v>
      </c>
      <c r="D3215" t="s">
        <v>72</v>
      </c>
      <c r="E3215" t="s">
        <v>3238</v>
      </c>
      <c r="F3215" t="s">
        <v>98</v>
      </c>
      <c r="G3215" t="s">
        <v>74</v>
      </c>
      <c r="H3215" t="s">
        <v>75</v>
      </c>
      <c r="I3215" t="s">
        <v>76</v>
      </c>
      <c r="J3215" t="s">
        <v>77</v>
      </c>
      <c r="K3215">
        <v>280</v>
      </c>
      <c r="L3215" t="s">
        <v>77</v>
      </c>
      <c r="M3215" t="s">
        <v>78</v>
      </c>
      <c r="N3215" t="s">
        <v>3744</v>
      </c>
      <c r="O3215" t="s">
        <v>3745</v>
      </c>
      <c r="P3215" t="s">
        <v>3326</v>
      </c>
      <c r="Q3215" t="s">
        <v>3241</v>
      </c>
      <c r="R3215" t="s">
        <v>79</v>
      </c>
      <c r="S3215" t="s">
        <v>25</v>
      </c>
      <c r="T3215" t="s">
        <v>3242</v>
      </c>
      <c r="U3215" t="s">
        <v>100</v>
      </c>
      <c r="V3215" t="s">
        <v>80</v>
      </c>
      <c r="W3215">
        <v>84900</v>
      </c>
      <c r="X3215" t="s">
        <v>81</v>
      </c>
      <c r="Y3215">
        <v>280</v>
      </c>
      <c r="Z3215" t="s">
        <v>3746</v>
      </c>
      <c r="AA3215" t="s">
        <v>119</v>
      </c>
      <c r="AB3215" t="s">
        <v>83</v>
      </c>
      <c r="AC3215" t="s">
        <v>84</v>
      </c>
      <c r="AD3215">
        <f>_xlfn.XLOOKUP(MIS[[#This Row],[TRADING SYMBOL]],[1]Sheet1!$D:$D,[1]Sheet1!$C:$C)</f>
        <v>15.9</v>
      </c>
      <c r="AE3215">
        <f>MIS[[#This Row],[OrderAverageTradedPrice]]*MIS[[#This Row],[OrderQuantity]]</f>
        <v>7385.9999999999927</v>
      </c>
      <c r="AF3215">
        <f>MIS[[#This Row],[LTP]]*MIS[[#This Row],[OrderQuantity]]</f>
        <v>4452</v>
      </c>
      <c r="AG3215">
        <f>IF(MIS[[#This Row],[OrderSide]]="SELL",MIS[[#This Row],[VALUE]]-MIS[[#This Row],[LIVE_VALUE]],MIS[[#This Row],[LIVE_VALUE]]-MIS[[#This Row],[VALUE]])</f>
        <v>-2933.9999999999927</v>
      </c>
      <c r="AH3215" t="str" cm="1">
        <f t="array" ref="AH3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5" t="str">
        <f>MIS[[#This Row],[TRADING SYMBOL]]</f>
        <v>SENSEX2552084900CE</v>
      </c>
      <c r="AJ3215" t="str">
        <f>IF(RIGHT(MIS[[#This Row],[Main/Hedge]],4)="MAIN","MAIN","HEDGE")</f>
        <v>HEDGE</v>
      </c>
      <c r="AK3215" t="str" cm="1">
        <f t="array" ref="AK3215">_xlfn._xlws.FILTER(Table4[Column1],ISNUMBER(SEARCH(Table4[Column1],MIS[[#This Row],[OrderUniqueIdentifier]])),"")</f>
        <v>LONGSHORT</v>
      </c>
    </row>
    <row r="3216" spans="1:37" x14ac:dyDescent="0.25">
      <c r="A3216" t="s">
        <v>71</v>
      </c>
      <c r="B3216" t="s">
        <v>652</v>
      </c>
      <c r="C3216" t="s">
        <v>3747</v>
      </c>
      <c r="D3216" t="s">
        <v>72</v>
      </c>
      <c r="E3216" t="s">
        <v>3170</v>
      </c>
      <c r="F3216" t="s">
        <v>73</v>
      </c>
      <c r="G3216" t="s">
        <v>74</v>
      </c>
      <c r="H3216" t="s">
        <v>75</v>
      </c>
      <c r="I3216" t="s">
        <v>76</v>
      </c>
      <c r="J3216" t="s">
        <v>77</v>
      </c>
      <c r="K3216">
        <v>75</v>
      </c>
      <c r="L3216" t="s">
        <v>77</v>
      </c>
      <c r="M3216" t="s">
        <v>78</v>
      </c>
      <c r="N3216" t="s">
        <v>3449</v>
      </c>
      <c r="O3216" t="s">
        <v>3326</v>
      </c>
      <c r="P3216" t="s">
        <v>3326</v>
      </c>
      <c r="Q3216" t="s">
        <v>3172</v>
      </c>
      <c r="R3216" t="s">
        <v>79</v>
      </c>
      <c r="S3216" t="s">
        <v>25</v>
      </c>
      <c r="T3216" t="s">
        <v>3173</v>
      </c>
      <c r="U3216" t="s">
        <v>43</v>
      </c>
      <c r="V3216" t="s">
        <v>80</v>
      </c>
      <c r="W3216">
        <v>23750</v>
      </c>
      <c r="X3216" t="s">
        <v>85</v>
      </c>
      <c r="Y3216">
        <v>75</v>
      </c>
      <c r="Z3216" t="s">
        <v>119</v>
      </c>
      <c r="AA3216" t="s">
        <v>119</v>
      </c>
      <c r="AB3216" t="s">
        <v>87</v>
      </c>
      <c r="AC3216" t="s">
        <v>84</v>
      </c>
      <c r="AD3216">
        <f>_xlfn.XLOOKUP(MIS[[#This Row],[TRADING SYMBOL]],[1]Sheet1!$D:$D,[1]Sheet1!$C:$C)</f>
        <v>8.1999999999999993</v>
      </c>
      <c r="AE3216">
        <f>MIS[[#This Row],[OrderAverageTradedPrice]]*MIS[[#This Row],[OrderQuantity]]</f>
        <v>817.5</v>
      </c>
      <c r="AF3216">
        <f>MIS[[#This Row],[LTP]]*MIS[[#This Row],[OrderQuantity]]</f>
        <v>615</v>
      </c>
      <c r="AG3216">
        <f>IF(MIS[[#This Row],[OrderSide]]="SELL",MIS[[#This Row],[VALUE]]-MIS[[#This Row],[LIVE_VALUE]],MIS[[#This Row],[LIVE_VALUE]]-MIS[[#This Row],[VALUE]])</f>
        <v>-202.5</v>
      </c>
      <c r="AH3216" t="str" cm="1">
        <f t="array" ref="AH3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6" t="str">
        <f>MIS[[#This Row],[TRADING SYMBOL]]</f>
        <v>NIFTY2552223750PE</v>
      </c>
      <c r="AJ3216" t="str">
        <f>IF(RIGHT(MIS[[#This Row],[Main/Hedge]],4)="MAIN","MAIN","HEDGE")</f>
        <v>HEDGE</v>
      </c>
      <c r="AK3216" t="str" cm="1">
        <f t="array" ref="AK3216">_xlfn._xlws.FILTER(Table4[Column1],ISNUMBER(SEARCH(Table4[Column1],MIS[[#This Row],[OrderUniqueIdentifier]])),"")</f>
        <v>LONGSHORT</v>
      </c>
    </row>
    <row r="3217" spans="1:37" x14ac:dyDescent="0.25">
      <c r="A3217" t="s">
        <v>71</v>
      </c>
      <c r="B3217" t="s">
        <v>652</v>
      </c>
      <c r="C3217" t="s">
        <v>3773</v>
      </c>
      <c r="D3217" t="s">
        <v>72</v>
      </c>
      <c r="E3217" t="s">
        <v>3238</v>
      </c>
      <c r="F3217" t="s">
        <v>98</v>
      </c>
      <c r="G3217" t="s">
        <v>74</v>
      </c>
      <c r="H3217" t="s">
        <v>75</v>
      </c>
      <c r="I3217" t="s">
        <v>76</v>
      </c>
      <c r="J3217" t="s">
        <v>77</v>
      </c>
      <c r="K3217">
        <v>40</v>
      </c>
      <c r="L3217" t="s">
        <v>77</v>
      </c>
      <c r="M3217" t="s">
        <v>78</v>
      </c>
      <c r="N3217" t="s">
        <v>3548</v>
      </c>
      <c r="O3217" t="s">
        <v>3326</v>
      </c>
      <c r="P3217" t="s">
        <v>3326</v>
      </c>
      <c r="Q3217" t="s">
        <v>3241</v>
      </c>
      <c r="R3217" t="s">
        <v>79</v>
      </c>
      <c r="S3217" t="s">
        <v>25</v>
      </c>
      <c r="T3217" t="s">
        <v>3242</v>
      </c>
      <c r="U3217" t="s">
        <v>100</v>
      </c>
      <c r="V3217" t="s">
        <v>80</v>
      </c>
      <c r="W3217">
        <v>84900</v>
      </c>
      <c r="X3217" t="s">
        <v>81</v>
      </c>
      <c r="Y3217">
        <v>40</v>
      </c>
      <c r="Z3217" t="s">
        <v>119</v>
      </c>
      <c r="AA3217" t="s">
        <v>119</v>
      </c>
      <c r="AB3217" t="s">
        <v>83</v>
      </c>
      <c r="AC3217" t="s">
        <v>84</v>
      </c>
      <c r="AD3217">
        <f>_xlfn.XLOOKUP(MIS[[#This Row],[TRADING SYMBOL]],[1]Sheet1!$D:$D,[1]Sheet1!$C:$C)</f>
        <v>15.9</v>
      </c>
      <c r="AE3217">
        <f>MIS[[#This Row],[OrderAverageTradedPrice]]*MIS[[#This Row],[OrderQuantity]]</f>
        <v>1078</v>
      </c>
      <c r="AF3217">
        <f>MIS[[#This Row],[LTP]]*MIS[[#This Row],[OrderQuantity]]</f>
        <v>636</v>
      </c>
      <c r="AG3217">
        <f>IF(MIS[[#This Row],[OrderSide]]="SELL",MIS[[#This Row],[VALUE]]-MIS[[#This Row],[LIVE_VALUE]],MIS[[#This Row],[LIVE_VALUE]]-MIS[[#This Row],[VALUE]])</f>
        <v>-442</v>
      </c>
      <c r="AH3217" t="str" cm="1">
        <f t="array" ref="AH3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7" t="str">
        <f>MIS[[#This Row],[TRADING SYMBOL]]</f>
        <v>SENSEX2552084900CE</v>
      </c>
      <c r="AJ3217" t="str">
        <f>IF(RIGHT(MIS[[#This Row],[Main/Hedge]],4)="MAIN","MAIN","HEDGE")</f>
        <v>HEDGE</v>
      </c>
      <c r="AK3217" t="str" cm="1">
        <f t="array" ref="AK3217">_xlfn._xlws.FILTER(Table4[Column1],ISNUMBER(SEARCH(Table4[Column1],MIS[[#This Row],[OrderUniqueIdentifier]])),"")</f>
        <v>LONGSHORT</v>
      </c>
    </row>
    <row r="3218" spans="1:37" x14ac:dyDescent="0.25">
      <c r="A3218" t="s">
        <v>71</v>
      </c>
      <c r="B3218" t="s">
        <v>705</v>
      </c>
      <c r="C3218" t="s">
        <v>3903</v>
      </c>
      <c r="D3218" t="s">
        <v>72</v>
      </c>
      <c r="E3218" t="s">
        <v>3238</v>
      </c>
      <c r="F3218" t="s">
        <v>98</v>
      </c>
      <c r="G3218" t="s">
        <v>74</v>
      </c>
      <c r="H3218" t="s">
        <v>75</v>
      </c>
      <c r="I3218" t="s">
        <v>76</v>
      </c>
      <c r="J3218" t="s">
        <v>77</v>
      </c>
      <c r="K3218">
        <v>40</v>
      </c>
      <c r="L3218" t="s">
        <v>77</v>
      </c>
      <c r="M3218" t="s">
        <v>78</v>
      </c>
      <c r="N3218" t="s">
        <v>3904</v>
      </c>
      <c r="O3218" t="s">
        <v>3745</v>
      </c>
      <c r="P3218" t="s">
        <v>3326</v>
      </c>
      <c r="Q3218" t="s">
        <v>3241</v>
      </c>
      <c r="R3218" t="s">
        <v>79</v>
      </c>
      <c r="S3218" t="s">
        <v>25</v>
      </c>
      <c r="T3218" t="s">
        <v>3242</v>
      </c>
      <c r="U3218" t="s">
        <v>100</v>
      </c>
      <c r="V3218" t="s">
        <v>80</v>
      </c>
      <c r="W3218">
        <v>84900</v>
      </c>
      <c r="X3218" t="s">
        <v>81</v>
      </c>
      <c r="Y3218">
        <v>40</v>
      </c>
      <c r="Z3218" t="s">
        <v>3746</v>
      </c>
      <c r="AA3218" t="s">
        <v>119</v>
      </c>
      <c r="AB3218" t="s">
        <v>83</v>
      </c>
      <c r="AC3218" t="s">
        <v>84</v>
      </c>
      <c r="AD3218">
        <f>_xlfn.XLOOKUP(MIS[[#This Row],[TRADING SYMBOL]],[1]Sheet1!$D:$D,[1]Sheet1!$C:$C)</f>
        <v>15.9</v>
      </c>
      <c r="AE3218">
        <f>MIS[[#This Row],[OrderAverageTradedPrice]]*MIS[[#This Row],[OrderQuantity]]</f>
        <v>1052</v>
      </c>
      <c r="AF3218">
        <f>MIS[[#This Row],[LTP]]*MIS[[#This Row],[OrderQuantity]]</f>
        <v>636</v>
      </c>
      <c r="AG3218">
        <f>IF(MIS[[#This Row],[OrderSide]]="SELL",MIS[[#This Row],[VALUE]]-MIS[[#This Row],[LIVE_VALUE]],MIS[[#This Row],[LIVE_VALUE]]-MIS[[#This Row],[VALUE]])</f>
        <v>-416</v>
      </c>
      <c r="AH3218" t="str" cm="1">
        <f t="array" ref="AH3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8" t="str">
        <f>MIS[[#This Row],[TRADING SYMBOL]]</f>
        <v>SENSEX2552084900CE</v>
      </c>
      <c r="AJ3218" t="str">
        <f>IF(RIGHT(MIS[[#This Row],[Main/Hedge]],4)="MAIN","MAIN","HEDGE")</f>
        <v>HEDGE</v>
      </c>
      <c r="AK3218" t="str" cm="1">
        <f t="array" ref="AK3218">_xlfn._xlws.FILTER(Table4[Column1],ISNUMBER(SEARCH(Table4[Column1],MIS[[#This Row],[OrderUniqueIdentifier]])),"")</f>
        <v>LONGSHORT</v>
      </c>
    </row>
    <row r="3219" spans="1:37" x14ac:dyDescent="0.25">
      <c r="A3219" t="s">
        <v>71</v>
      </c>
      <c r="B3219" t="s">
        <v>822</v>
      </c>
      <c r="C3219" t="s">
        <v>4218</v>
      </c>
      <c r="D3219" t="s">
        <v>72</v>
      </c>
      <c r="E3219" t="s">
        <v>3170</v>
      </c>
      <c r="F3219" t="s">
        <v>73</v>
      </c>
      <c r="G3219" t="s">
        <v>74</v>
      </c>
      <c r="H3219" t="s">
        <v>75</v>
      </c>
      <c r="I3219" t="s">
        <v>76</v>
      </c>
      <c r="J3219" t="s">
        <v>77</v>
      </c>
      <c r="K3219">
        <v>75</v>
      </c>
      <c r="L3219" t="s">
        <v>77</v>
      </c>
      <c r="M3219" t="s">
        <v>78</v>
      </c>
      <c r="N3219" t="s">
        <v>218</v>
      </c>
      <c r="O3219" t="s">
        <v>3326</v>
      </c>
      <c r="P3219" t="s">
        <v>3326</v>
      </c>
      <c r="Q3219" t="s">
        <v>3172</v>
      </c>
      <c r="R3219" t="s">
        <v>79</v>
      </c>
      <c r="S3219" t="s">
        <v>25</v>
      </c>
      <c r="T3219" t="s">
        <v>3173</v>
      </c>
      <c r="U3219" t="s">
        <v>43</v>
      </c>
      <c r="V3219" t="s">
        <v>80</v>
      </c>
      <c r="W3219">
        <v>23750</v>
      </c>
      <c r="X3219" t="s">
        <v>85</v>
      </c>
      <c r="Y3219">
        <v>75</v>
      </c>
      <c r="Z3219" t="s">
        <v>119</v>
      </c>
      <c r="AA3219" t="s">
        <v>119</v>
      </c>
      <c r="AB3219" t="s">
        <v>87</v>
      </c>
      <c r="AC3219" t="s">
        <v>84</v>
      </c>
      <c r="AD3219">
        <f>_xlfn.XLOOKUP(MIS[[#This Row],[TRADING SYMBOL]],[1]Sheet1!$D:$D,[1]Sheet1!$C:$C)</f>
        <v>8.1999999999999993</v>
      </c>
      <c r="AE3219">
        <f>MIS[[#This Row],[OrderAverageTradedPrice]]*MIS[[#This Row],[OrderQuantity]]</f>
        <v>821.25</v>
      </c>
      <c r="AF3219">
        <f>MIS[[#This Row],[LTP]]*MIS[[#This Row],[OrderQuantity]]</f>
        <v>615</v>
      </c>
      <c r="AG3219">
        <f>IF(MIS[[#This Row],[OrderSide]]="SELL",MIS[[#This Row],[VALUE]]-MIS[[#This Row],[LIVE_VALUE]],MIS[[#This Row],[LIVE_VALUE]]-MIS[[#This Row],[VALUE]])</f>
        <v>-206.25</v>
      </c>
      <c r="AH3219" t="str" cm="1">
        <f t="array" ref="AH3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9" t="str">
        <f>MIS[[#This Row],[TRADING SYMBOL]]</f>
        <v>NIFTY2552223750PE</v>
      </c>
      <c r="AJ3219" t="str">
        <f>IF(RIGHT(MIS[[#This Row],[Main/Hedge]],4)="MAIN","MAIN","HEDGE")</f>
        <v>HEDGE</v>
      </c>
      <c r="AK3219" t="str" cm="1">
        <f t="array" ref="AK3219">_xlfn._xlws.FILTER(Table4[Column1],ISNUMBER(SEARCH(Table4[Column1],MIS[[#This Row],[OrderUniqueIdentifier]])),"")</f>
        <v>LONGSHORT</v>
      </c>
    </row>
    <row r="3220" spans="1:37" x14ac:dyDescent="0.25">
      <c r="A3220" t="s">
        <v>71</v>
      </c>
      <c r="B3220" t="s">
        <v>822</v>
      </c>
      <c r="C3220" t="s">
        <v>4232</v>
      </c>
      <c r="D3220" t="s">
        <v>72</v>
      </c>
      <c r="E3220" t="s">
        <v>3238</v>
      </c>
      <c r="F3220" t="s">
        <v>98</v>
      </c>
      <c r="G3220" t="s">
        <v>74</v>
      </c>
      <c r="H3220" t="s">
        <v>75</v>
      </c>
      <c r="I3220" t="s">
        <v>76</v>
      </c>
      <c r="J3220" t="s">
        <v>77</v>
      </c>
      <c r="K3220">
        <v>40</v>
      </c>
      <c r="L3220" t="s">
        <v>77</v>
      </c>
      <c r="M3220" t="s">
        <v>78</v>
      </c>
      <c r="N3220" t="s">
        <v>4233</v>
      </c>
      <c r="O3220" t="s">
        <v>3326</v>
      </c>
      <c r="P3220" t="s">
        <v>3326</v>
      </c>
      <c r="Q3220" t="s">
        <v>3241</v>
      </c>
      <c r="R3220" t="s">
        <v>79</v>
      </c>
      <c r="S3220" t="s">
        <v>25</v>
      </c>
      <c r="T3220" t="s">
        <v>3242</v>
      </c>
      <c r="U3220" t="s">
        <v>100</v>
      </c>
      <c r="V3220" t="s">
        <v>80</v>
      </c>
      <c r="W3220">
        <v>84900</v>
      </c>
      <c r="X3220" t="s">
        <v>81</v>
      </c>
      <c r="Y3220">
        <v>40</v>
      </c>
      <c r="Z3220" t="s">
        <v>119</v>
      </c>
      <c r="AA3220" t="s">
        <v>119</v>
      </c>
      <c r="AB3220" t="s">
        <v>83</v>
      </c>
      <c r="AC3220" t="s">
        <v>84</v>
      </c>
      <c r="AD3220">
        <f>_xlfn.XLOOKUP(MIS[[#This Row],[TRADING SYMBOL]],[1]Sheet1!$D:$D,[1]Sheet1!$C:$C)</f>
        <v>15.9</v>
      </c>
      <c r="AE3220">
        <f>MIS[[#This Row],[OrderAverageTradedPrice]]*MIS[[#This Row],[OrderQuantity]]</f>
        <v>1068</v>
      </c>
      <c r="AF3220">
        <f>MIS[[#This Row],[LTP]]*MIS[[#This Row],[OrderQuantity]]</f>
        <v>636</v>
      </c>
      <c r="AG3220">
        <f>IF(MIS[[#This Row],[OrderSide]]="SELL",MIS[[#This Row],[VALUE]]-MIS[[#This Row],[LIVE_VALUE]],MIS[[#This Row],[LIVE_VALUE]]-MIS[[#This Row],[VALUE]])</f>
        <v>-432</v>
      </c>
      <c r="AH3220" t="str" cm="1">
        <f t="array" ref="AH3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0" t="str">
        <f>MIS[[#This Row],[TRADING SYMBOL]]</f>
        <v>SENSEX2552084900CE</v>
      </c>
      <c r="AJ3220" t="str">
        <f>IF(RIGHT(MIS[[#This Row],[Main/Hedge]],4)="MAIN","MAIN","HEDGE")</f>
        <v>HEDGE</v>
      </c>
      <c r="AK3220" t="str" cm="1">
        <f t="array" ref="AK3220">_xlfn._xlws.FILTER(Table4[Column1],ISNUMBER(SEARCH(Table4[Column1],MIS[[#This Row],[OrderUniqueIdentifier]])),"")</f>
        <v>LONGSHORT</v>
      </c>
    </row>
    <row r="3221" spans="1:37" x14ac:dyDescent="0.25">
      <c r="A3221" t="s">
        <v>71</v>
      </c>
      <c r="B3221" t="s">
        <v>847</v>
      </c>
      <c r="C3221" t="s">
        <v>4279</v>
      </c>
      <c r="D3221" t="s">
        <v>72</v>
      </c>
      <c r="E3221" t="s">
        <v>3170</v>
      </c>
      <c r="F3221" t="s">
        <v>73</v>
      </c>
      <c r="G3221" t="s">
        <v>74</v>
      </c>
      <c r="H3221" t="s">
        <v>75</v>
      </c>
      <c r="I3221" t="s">
        <v>76</v>
      </c>
      <c r="J3221" t="s">
        <v>77</v>
      </c>
      <c r="K3221">
        <v>675</v>
      </c>
      <c r="L3221" t="s">
        <v>77</v>
      </c>
      <c r="M3221" t="s">
        <v>78</v>
      </c>
      <c r="N3221" t="s">
        <v>3449</v>
      </c>
      <c r="O3221" t="s">
        <v>3326</v>
      </c>
      <c r="P3221" t="s">
        <v>3326</v>
      </c>
      <c r="Q3221" t="s">
        <v>3172</v>
      </c>
      <c r="R3221" t="s">
        <v>79</v>
      </c>
      <c r="S3221" t="s">
        <v>25</v>
      </c>
      <c r="T3221" t="s">
        <v>3173</v>
      </c>
      <c r="U3221" t="s">
        <v>43</v>
      </c>
      <c r="V3221" t="s">
        <v>80</v>
      </c>
      <c r="W3221">
        <v>23750</v>
      </c>
      <c r="X3221" t="s">
        <v>85</v>
      </c>
      <c r="Y3221">
        <v>675</v>
      </c>
      <c r="Z3221" t="s">
        <v>119</v>
      </c>
      <c r="AA3221" t="s">
        <v>119</v>
      </c>
      <c r="AB3221" t="s">
        <v>87</v>
      </c>
      <c r="AC3221" t="s">
        <v>84</v>
      </c>
      <c r="AD3221">
        <f>_xlfn.XLOOKUP(MIS[[#This Row],[TRADING SYMBOL]],[1]Sheet1!$D:$D,[1]Sheet1!$C:$C)</f>
        <v>8.1999999999999993</v>
      </c>
      <c r="AE3221">
        <f>MIS[[#This Row],[OrderAverageTradedPrice]]*MIS[[#This Row],[OrderQuantity]]</f>
        <v>7357.5</v>
      </c>
      <c r="AF3221">
        <f>MIS[[#This Row],[LTP]]*MIS[[#This Row],[OrderQuantity]]</f>
        <v>5534.9999999999991</v>
      </c>
      <c r="AG3221">
        <f>IF(MIS[[#This Row],[OrderSide]]="SELL",MIS[[#This Row],[VALUE]]-MIS[[#This Row],[LIVE_VALUE]],MIS[[#This Row],[LIVE_VALUE]]-MIS[[#This Row],[VALUE]])</f>
        <v>-1822.5000000000009</v>
      </c>
      <c r="AH3221" t="str" cm="1">
        <f t="array" ref="AH3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1" t="str">
        <f>MIS[[#This Row],[TRADING SYMBOL]]</f>
        <v>NIFTY2552223750PE</v>
      </c>
      <c r="AJ3221" t="str">
        <f>IF(RIGHT(MIS[[#This Row],[Main/Hedge]],4)="MAIN","MAIN","HEDGE")</f>
        <v>HEDGE</v>
      </c>
      <c r="AK3221" t="str" cm="1">
        <f t="array" ref="AK3221">_xlfn._xlws.FILTER(Table4[Column1],ISNUMBER(SEARCH(Table4[Column1],MIS[[#This Row],[OrderUniqueIdentifier]])),"")</f>
        <v>LONGSHORT</v>
      </c>
    </row>
    <row r="3222" spans="1:37" x14ac:dyDescent="0.25">
      <c r="A3222" t="s">
        <v>71</v>
      </c>
      <c r="B3222" t="s">
        <v>857</v>
      </c>
      <c r="C3222" t="s">
        <v>4311</v>
      </c>
      <c r="D3222" t="s">
        <v>72</v>
      </c>
      <c r="E3222" t="s">
        <v>3170</v>
      </c>
      <c r="F3222" t="s">
        <v>73</v>
      </c>
      <c r="G3222" t="s">
        <v>74</v>
      </c>
      <c r="H3222" t="s">
        <v>75</v>
      </c>
      <c r="I3222" t="s">
        <v>76</v>
      </c>
      <c r="J3222" t="s">
        <v>77</v>
      </c>
      <c r="K3222">
        <v>75</v>
      </c>
      <c r="L3222" t="s">
        <v>77</v>
      </c>
      <c r="M3222" t="s">
        <v>78</v>
      </c>
      <c r="N3222" t="s">
        <v>218</v>
      </c>
      <c r="O3222" t="s">
        <v>3326</v>
      </c>
      <c r="P3222" t="s">
        <v>3326</v>
      </c>
      <c r="Q3222" t="s">
        <v>3172</v>
      </c>
      <c r="R3222" t="s">
        <v>79</v>
      </c>
      <c r="S3222" t="s">
        <v>25</v>
      </c>
      <c r="T3222" t="s">
        <v>3173</v>
      </c>
      <c r="U3222" t="s">
        <v>43</v>
      </c>
      <c r="V3222" t="s">
        <v>80</v>
      </c>
      <c r="W3222">
        <v>23750</v>
      </c>
      <c r="X3222" t="s">
        <v>85</v>
      </c>
      <c r="Y3222">
        <v>75</v>
      </c>
      <c r="Z3222" t="s">
        <v>119</v>
      </c>
      <c r="AA3222" t="s">
        <v>119</v>
      </c>
      <c r="AB3222" t="s">
        <v>87</v>
      </c>
      <c r="AC3222" t="s">
        <v>84</v>
      </c>
      <c r="AD3222">
        <f>_xlfn.XLOOKUP(MIS[[#This Row],[TRADING SYMBOL]],[1]Sheet1!$D:$D,[1]Sheet1!$C:$C)</f>
        <v>8.1999999999999993</v>
      </c>
      <c r="AE3222">
        <f>MIS[[#This Row],[OrderAverageTradedPrice]]*MIS[[#This Row],[OrderQuantity]]</f>
        <v>821.25</v>
      </c>
      <c r="AF3222">
        <f>MIS[[#This Row],[LTP]]*MIS[[#This Row],[OrderQuantity]]</f>
        <v>615</v>
      </c>
      <c r="AG3222">
        <f>IF(MIS[[#This Row],[OrderSide]]="SELL",MIS[[#This Row],[VALUE]]-MIS[[#This Row],[LIVE_VALUE]],MIS[[#This Row],[LIVE_VALUE]]-MIS[[#This Row],[VALUE]])</f>
        <v>-206.25</v>
      </c>
      <c r="AH3222" t="str" cm="1">
        <f t="array" ref="AH3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2" t="str">
        <f>MIS[[#This Row],[TRADING SYMBOL]]</f>
        <v>NIFTY2552223750PE</v>
      </c>
      <c r="AJ3222" t="str">
        <f>IF(RIGHT(MIS[[#This Row],[Main/Hedge]],4)="MAIN","MAIN","HEDGE")</f>
        <v>HEDGE</v>
      </c>
      <c r="AK3222" t="str" cm="1">
        <f t="array" ref="AK3222">_xlfn._xlws.FILTER(Table4[Column1],ISNUMBER(SEARCH(Table4[Column1],MIS[[#This Row],[OrderUniqueIdentifier]])),"")</f>
        <v>LONGSHORT</v>
      </c>
    </row>
    <row r="3223" spans="1:37" x14ac:dyDescent="0.25">
      <c r="A3223" t="s">
        <v>71</v>
      </c>
      <c r="B3223" t="s">
        <v>1077</v>
      </c>
      <c r="C3223" t="s">
        <v>5006</v>
      </c>
      <c r="D3223" t="s">
        <v>72</v>
      </c>
      <c r="E3223" t="s">
        <v>3170</v>
      </c>
      <c r="F3223" t="s">
        <v>73</v>
      </c>
      <c r="G3223" t="s">
        <v>74</v>
      </c>
      <c r="H3223" t="s">
        <v>75</v>
      </c>
      <c r="I3223" t="s">
        <v>76</v>
      </c>
      <c r="J3223" t="s">
        <v>77</v>
      </c>
      <c r="K3223">
        <v>600</v>
      </c>
      <c r="L3223" t="s">
        <v>77</v>
      </c>
      <c r="M3223" t="s">
        <v>78</v>
      </c>
      <c r="N3223" t="s">
        <v>3449</v>
      </c>
      <c r="O3223" t="s">
        <v>3326</v>
      </c>
      <c r="P3223" t="s">
        <v>3326</v>
      </c>
      <c r="Q3223" t="s">
        <v>3172</v>
      </c>
      <c r="R3223" t="s">
        <v>79</v>
      </c>
      <c r="S3223" t="s">
        <v>25</v>
      </c>
      <c r="T3223" t="s">
        <v>3173</v>
      </c>
      <c r="U3223" t="s">
        <v>43</v>
      </c>
      <c r="V3223" t="s">
        <v>80</v>
      </c>
      <c r="W3223">
        <v>23750</v>
      </c>
      <c r="X3223" t="s">
        <v>85</v>
      </c>
      <c r="Y3223">
        <v>600</v>
      </c>
      <c r="Z3223" t="s">
        <v>119</v>
      </c>
      <c r="AA3223" t="s">
        <v>119</v>
      </c>
      <c r="AB3223" t="s">
        <v>87</v>
      </c>
      <c r="AC3223" t="s">
        <v>84</v>
      </c>
      <c r="AD3223">
        <f>_xlfn.XLOOKUP(MIS[[#This Row],[TRADING SYMBOL]],[1]Sheet1!$D:$D,[1]Sheet1!$C:$C)</f>
        <v>8.1999999999999993</v>
      </c>
      <c r="AE3223">
        <f>MIS[[#This Row],[OrderAverageTradedPrice]]*MIS[[#This Row],[OrderQuantity]]</f>
        <v>6540</v>
      </c>
      <c r="AF3223">
        <f>MIS[[#This Row],[LTP]]*MIS[[#This Row],[OrderQuantity]]</f>
        <v>4920</v>
      </c>
      <c r="AG3223">
        <f>IF(MIS[[#This Row],[OrderSide]]="SELL",MIS[[#This Row],[VALUE]]-MIS[[#This Row],[LIVE_VALUE]],MIS[[#This Row],[LIVE_VALUE]]-MIS[[#This Row],[VALUE]])</f>
        <v>-1620</v>
      </c>
      <c r="AH3223" t="str" cm="1">
        <f t="array" ref="AH3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3" t="str">
        <f>MIS[[#This Row],[TRADING SYMBOL]]</f>
        <v>NIFTY2552223750PE</v>
      </c>
      <c r="AJ3223" t="str">
        <f>IF(RIGHT(MIS[[#This Row],[Main/Hedge]],4)="MAIN","MAIN","HEDGE")</f>
        <v>HEDGE</v>
      </c>
      <c r="AK3223" t="str" cm="1">
        <f t="array" ref="AK3223">_xlfn._xlws.FILTER(Table4[Column1],ISNUMBER(SEARCH(Table4[Column1],MIS[[#This Row],[OrderUniqueIdentifier]])),"")</f>
        <v>LONGSHORT</v>
      </c>
    </row>
    <row r="3224" spans="1:37" x14ac:dyDescent="0.25">
      <c r="A3224" t="s">
        <v>71</v>
      </c>
      <c r="B3224" t="s">
        <v>1135</v>
      </c>
      <c r="C3224" t="s">
        <v>5165</v>
      </c>
      <c r="D3224" t="s">
        <v>72</v>
      </c>
      <c r="E3224" t="s">
        <v>3170</v>
      </c>
      <c r="F3224" t="s">
        <v>73</v>
      </c>
      <c r="G3224" t="s">
        <v>74</v>
      </c>
      <c r="H3224" t="s">
        <v>75</v>
      </c>
      <c r="I3224" t="s">
        <v>76</v>
      </c>
      <c r="J3224" t="s">
        <v>77</v>
      </c>
      <c r="K3224">
        <v>525</v>
      </c>
      <c r="L3224" t="s">
        <v>77</v>
      </c>
      <c r="M3224" t="s">
        <v>78</v>
      </c>
      <c r="N3224" t="s">
        <v>218</v>
      </c>
      <c r="O3224" t="s">
        <v>3326</v>
      </c>
      <c r="P3224" t="s">
        <v>3326</v>
      </c>
      <c r="Q3224" t="s">
        <v>3172</v>
      </c>
      <c r="R3224" t="s">
        <v>79</v>
      </c>
      <c r="S3224" t="s">
        <v>25</v>
      </c>
      <c r="T3224" t="s">
        <v>3173</v>
      </c>
      <c r="U3224" t="s">
        <v>43</v>
      </c>
      <c r="V3224" t="s">
        <v>80</v>
      </c>
      <c r="W3224">
        <v>23750</v>
      </c>
      <c r="X3224" t="s">
        <v>85</v>
      </c>
      <c r="Y3224">
        <v>525</v>
      </c>
      <c r="Z3224" t="s">
        <v>119</v>
      </c>
      <c r="AA3224" t="s">
        <v>119</v>
      </c>
      <c r="AB3224" t="s">
        <v>87</v>
      </c>
      <c r="AC3224" t="s">
        <v>84</v>
      </c>
      <c r="AD3224">
        <f>_xlfn.XLOOKUP(MIS[[#This Row],[TRADING SYMBOL]],[1]Sheet1!$D:$D,[1]Sheet1!$C:$C)</f>
        <v>8.1999999999999993</v>
      </c>
      <c r="AE3224">
        <f>MIS[[#This Row],[OrderAverageTradedPrice]]*MIS[[#This Row],[OrderQuantity]]</f>
        <v>5748.75</v>
      </c>
      <c r="AF3224">
        <f>MIS[[#This Row],[LTP]]*MIS[[#This Row],[OrderQuantity]]</f>
        <v>4305</v>
      </c>
      <c r="AG3224">
        <f>IF(MIS[[#This Row],[OrderSide]]="SELL",MIS[[#This Row],[VALUE]]-MIS[[#This Row],[LIVE_VALUE]],MIS[[#This Row],[LIVE_VALUE]]-MIS[[#This Row],[VALUE]])</f>
        <v>-1443.75</v>
      </c>
      <c r="AH3224" t="str" cm="1">
        <f t="array" ref="AH3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4" t="str">
        <f>MIS[[#This Row],[TRADING SYMBOL]]</f>
        <v>NIFTY2552223750PE</v>
      </c>
      <c r="AJ3224" t="str">
        <f>IF(RIGHT(MIS[[#This Row],[Main/Hedge]],4)="MAIN","MAIN","HEDGE")</f>
        <v>HEDGE</v>
      </c>
      <c r="AK3224" t="str" cm="1">
        <f t="array" ref="AK3224">_xlfn._xlws.FILTER(Table4[Column1],ISNUMBER(SEARCH(Table4[Column1],MIS[[#This Row],[OrderUniqueIdentifier]])),"")</f>
        <v>LONGSHORT</v>
      </c>
    </row>
    <row r="3225" spans="1:37" x14ac:dyDescent="0.25">
      <c r="A3225" t="s">
        <v>71</v>
      </c>
      <c r="B3225" t="s">
        <v>1135</v>
      </c>
      <c r="C3225" t="s">
        <v>5195</v>
      </c>
      <c r="D3225" t="s">
        <v>72</v>
      </c>
      <c r="E3225" t="s">
        <v>3238</v>
      </c>
      <c r="F3225" t="s">
        <v>98</v>
      </c>
      <c r="G3225" t="s">
        <v>74</v>
      </c>
      <c r="H3225" t="s">
        <v>75</v>
      </c>
      <c r="I3225" t="s">
        <v>76</v>
      </c>
      <c r="J3225" t="s">
        <v>77</v>
      </c>
      <c r="K3225">
        <v>220</v>
      </c>
      <c r="L3225" t="s">
        <v>77</v>
      </c>
      <c r="M3225" t="s">
        <v>78</v>
      </c>
      <c r="N3225" t="s">
        <v>5196</v>
      </c>
      <c r="O3225" t="s">
        <v>3745</v>
      </c>
      <c r="P3225" t="s">
        <v>3326</v>
      </c>
      <c r="Q3225" t="s">
        <v>3241</v>
      </c>
      <c r="R3225" t="s">
        <v>79</v>
      </c>
      <c r="S3225" t="s">
        <v>25</v>
      </c>
      <c r="T3225" t="s">
        <v>3242</v>
      </c>
      <c r="U3225" t="s">
        <v>100</v>
      </c>
      <c r="V3225" t="s">
        <v>80</v>
      </c>
      <c r="W3225">
        <v>84900</v>
      </c>
      <c r="X3225" t="s">
        <v>81</v>
      </c>
      <c r="Y3225">
        <v>220</v>
      </c>
      <c r="Z3225" t="s">
        <v>3746</v>
      </c>
      <c r="AA3225" t="s">
        <v>119</v>
      </c>
      <c r="AB3225" t="s">
        <v>83</v>
      </c>
      <c r="AC3225" t="s">
        <v>84</v>
      </c>
      <c r="AD3225">
        <f>_xlfn.XLOOKUP(MIS[[#This Row],[TRADING SYMBOL]],[1]Sheet1!$D:$D,[1]Sheet1!$C:$C)</f>
        <v>15.9</v>
      </c>
      <c r="AE3225">
        <f>MIS[[#This Row],[OrderAverageTradedPrice]]*MIS[[#This Row],[OrderQuantity]]</f>
        <v>5806.99999999999</v>
      </c>
      <c r="AF3225">
        <f>MIS[[#This Row],[LTP]]*MIS[[#This Row],[OrderQuantity]]</f>
        <v>3498</v>
      </c>
      <c r="AG3225">
        <f>IF(MIS[[#This Row],[OrderSide]]="SELL",MIS[[#This Row],[VALUE]]-MIS[[#This Row],[LIVE_VALUE]],MIS[[#This Row],[LIVE_VALUE]]-MIS[[#This Row],[VALUE]])</f>
        <v>-2308.99999999999</v>
      </c>
      <c r="AH3225" t="str" cm="1">
        <f t="array" ref="AH3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5" t="str">
        <f>MIS[[#This Row],[TRADING SYMBOL]]</f>
        <v>SENSEX2552084900CE</v>
      </c>
      <c r="AJ3225" t="str">
        <f>IF(RIGHT(MIS[[#This Row],[Main/Hedge]],4)="MAIN","MAIN","HEDGE")</f>
        <v>HEDGE</v>
      </c>
      <c r="AK3225" t="str" cm="1">
        <f t="array" ref="AK3225">_xlfn._xlws.FILTER(Table4[Column1],ISNUMBER(SEARCH(Table4[Column1],MIS[[#This Row],[OrderUniqueIdentifier]])),"")</f>
        <v>LONGSHORT</v>
      </c>
    </row>
    <row r="3226" spans="1:37" x14ac:dyDescent="0.25">
      <c r="A3226" t="s">
        <v>71</v>
      </c>
      <c r="B3226" t="s">
        <v>1178</v>
      </c>
      <c r="C3226" t="s">
        <v>5286</v>
      </c>
      <c r="D3226" t="s">
        <v>72</v>
      </c>
      <c r="E3226" t="s">
        <v>3170</v>
      </c>
      <c r="F3226" t="s">
        <v>73</v>
      </c>
      <c r="G3226" t="s">
        <v>74</v>
      </c>
      <c r="H3226" t="s">
        <v>75</v>
      </c>
      <c r="I3226" t="s">
        <v>76</v>
      </c>
      <c r="J3226" t="s">
        <v>77</v>
      </c>
      <c r="K3226">
        <v>450</v>
      </c>
      <c r="L3226" t="s">
        <v>77</v>
      </c>
      <c r="M3226" t="s">
        <v>78</v>
      </c>
      <c r="N3226" t="s">
        <v>3449</v>
      </c>
      <c r="O3226" t="s">
        <v>3326</v>
      </c>
      <c r="P3226" t="s">
        <v>3326</v>
      </c>
      <c r="Q3226" t="s">
        <v>3172</v>
      </c>
      <c r="R3226" t="s">
        <v>79</v>
      </c>
      <c r="S3226" t="s">
        <v>25</v>
      </c>
      <c r="T3226" t="s">
        <v>3173</v>
      </c>
      <c r="U3226" t="s">
        <v>43</v>
      </c>
      <c r="V3226" t="s">
        <v>80</v>
      </c>
      <c r="W3226">
        <v>23750</v>
      </c>
      <c r="X3226" t="s">
        <v>85</v>
      </c>
      <c r="Y3226">
        <v>450</v>
      </c>
      <c r="Z3226" t="s">
        <v>119</v>
      </c>
      <c r="AA3226" t="s">
        <v>119</v>
      </c>
      <c r="AB3226" t="s">
        <v>87</v>
      </c>
      <c r="AC3226" t="s">
        <v>84</v>
      </c>
      <c r="AD3226">
        <f>_xlfn.XLOOKUP(MIS[[#This Row],[TRADING SYMBOL]],[1]Sheet1!$D:$D,[1]Sheet1!$C:$C)</f>
        <v>8.1999999999999993</v>
      </c>
      <c r="AE3226">
        <f>MIS[[#This Row],[OrderAverageTradedPrice]]*MIS[[#This Row],[OrderQuantity]]</f>
        <v>4905</v>
      </c>
      <c r="AF3226">
        <f>MIS[[#This Row],[LTP]]*MIS[[#This Row],[OrderQuantity]]</f>
        <v>3689.9999999999995</v>
      </c>
      <c r="AG3226">
        <f>IF(MIS[[#This Row],[OrderSide]]="SELL",MIS[[#This Row],[VALUE]]-MIS[[#This Row],[LIVE_VALUE]],MIS[[#This Row],[LIVE_VALUE]]-MIS[[#This Row],[VALUE]])</f>
        <v>-1215.0000000000005</v>
      </c>
      <c r="AH3226" t="str" cm="1">
        <f t="array" ref="AH3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6" t="str">
        <f>MIS[[#This Row],[TRADING SYMBOL]]</f>
        <v>NIFTY2552223750PE</v>
      </c>
      <c r="AJ3226" t="str">
        <f>IF(RIGHT(MIS[[#This Row],[Main/Hedge]],4)="MAIN","MAIN","HEDGE")</f>
        <v>HEDGE</v>
      </c>
      <c r="AK3226" t="str" cm="1">
        <f t="array" ref="AK3226">_xlfn._xlws.FILTER(Table4[Column1],ISNUMBER(SEARCH(Table4[Column1],MIS[[#This Row],[OrderUniqueIdentifier]])),"")</f>
        <v>LONGSHORT</v>
      </c>
    </row>
    <row r="3227" spans="1:37" x14ac:dyDescent="0.25">
      <c r="A3227" t="s">
        <v>71</v>
      </c>
      <c r="B3227" t="s">
        <v>1178</v>
      </c>
      <c r="C3227" t="s">
        <v>5315</v>
      </c>
      <c r="D3227" t="s">
        <v>72</v>
      </c>
      <c r="E3227" t="s">
        <v>3238</v>
      </c>
      <c r="F3227" t="s">
        <v>98</v>
      </c>
      <c r="G3227" t="s">
        <v>74</v>
      </c>
      <c r="H3227" t="s">
        <v>75</v>
      </c>
      <c r="I3227" t="s">
        <v>76</v>
      </c>
      <c r="J3227" t="s">
        <v>77</v>
      </c>
      <c r="K3227">
        <v>200</v>
      </c>
      <c r="L3227" t="s">
        <v>77</v>
      </c>
      <c r="M3227" t="s">
        <v>78</v>
      </c>
      <c r="N3227" t="s">
        <v>4935</v>
      </c>
      <c r="O3227" t="s">
        <v>3745</v>
      </c>
      <c r="P3227" t="s">
        <v>3326</v>
      </c>
      <c r="Q3227" t="s">
        <v>3241</v>
      </c>
      <c r="R3227" t="s">
        <v>79</v>
      </c>
      <c r="S3227" t="s">
        <v>25</v>
      </c>
      <c r="T3227" t="s">
        <v>3242</v>
      </c>
      <c r="U3227" t="s">
        <v>100</v>
      </c>
      <c r="V3227" t="s">
        <v>80</v>
      </c>
      <c r="W3227">
        <v>84900</v>
      </c>
      <c r="X3227" t="s">
        <v>81</v>
      </c>
      <c r="Y3227">
        <v>200</v>
      </c>
      <c r="Z3227" t="s">
        <v>3746</v>
      </c>
      <c r="AA3227" t="s">
        <v>119</v>
      </c>
      <c r="AB3227" t="s">
        <v>83</v>
      </c>
      <c r="AC3227" t="s">
        <v>84</v>
      </c>
      <c r="AD3227">
        <f>_xlfn.XLOOKUP(MIS[[#This Row],[TRADING SYMBOL]],[1]Sheet1!$D:$D,[1]Sheet1!$C:$C)</f>
        <v>15.9</v>
      </c>
      <c r="AE3227">
        <f>MIS[[#This Row],[OrderAverageTradedPrice]]*MIS[[#This Row],[OrderQuantity]]</f>
        <v>5395</v>
      </c>
      <c r="AF3227">
        <f>MIS[[#This Row],[LTP]]*MIS[[#This Row],[OrderQuantity]]</f>
        <v>3180</v>
      </c>
      <c r="AG3227">
        <f>IF(MIS[[#This Row],[OrderSide]]="SELL",MIS[[#This Row],[VALUE]]-MIS[[#This Row],[LIVE_VALUE]],MIS[[#This Row],[LIVE_VALUE]]-MIS[[#This Row],[VALUE]])</f>
        <v>-2215</v>
      </c>
      <c r="AH3227" t="str" cm="1">
        <f t="array" ref="AH3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7" t="str">
        <f>MIS[[#This Row],[TRADING SYMBOL]]</f>
        <v>SENSEX2552084900CE</v>
      </c>
      <c r="AJ3227" t="str">
        <f>IF(RIGHT(MIS[[#This Row],[Main/Hedge]],4)="MAIN","MAIN","HEDGE")</f>
        <v>HEDGE</v>
      </c>
      <c r="AK3227" t="str" cm="1">
        <f t="array" ref="AK3227">_xlfn._xlws.FILTER(Table4[Column1],ISNUMBER(SEARCH(Table4[Column1],MIS[[#This Row],[OrderUniqueIdentifier]])),"")</f>
        <v>LONGSHORT</v>
      </c>
    </row>
    <row r="3228" spans="1:37" x14ac:dyDescent="0.25">
      <c r="A3228" t="s">
        <v>71</v>
      </c>
      <c r="B3228" t="s">
        <v>1227</v>
      </c>
      <c r="C3228" t="s">
        <v>5472</v>
      </c>
      <c r="D3228" t="s">
        <v>72</v>
      </c>
      <c r="E3228" t="s">
        <v>3238</v>
      </c>
      <c r="F3228" t="s">
        <v>98</v>
      </c>
      <c r="G3228" t="s">
        <v>74</v>
      </c>
      <c r="H3228" t="s">
        <v>75</v>
      </c>
      <c r="I3228" t="s">
        <v>76</v>
      </c>
      <c r="J3228" t="s">
        <v>77</v>
      </c>
      <c r="K3228">
        <v>40</v>
      </c>
      <c r="L3228" t="s">
        <v>77</v>
      </c>
      <c r="M3228" t="s">
        <v>78</v>
      </c>
      <c r="N3228" t="s">
        <v>4233</v>
      </c>
      <c r="O3228" t="s">
        <v>3745</v>
      </c>
      <c r="P3228" t="s">
        <v>3326</v>
      </c>
      <c r="Q3228" t="s">
        <v>3241</v>
      </c>
      <c r="R3228" t="s">
        <v>79</v>
      </c>
      <c r="S3228" t="s">
        <v>25</v>
      </c>
      <c r="T3228" t="s">
        <v>3242</v>
      </c>
      <c r="U3228" t="s">
        <v>100</v>
      </c>
      <c r="V3228" t="s">
        <v>80</v>
      </c>
      <c r="W3228">
        <v>84900</v>
      </c>
      <c r="X3228" t="s">
        <v>81</v>
      </c>
      <c r="Y3228">
        <v>40</v>
      </c>
      <c r="Z3228" t="s">
        <v>3746</v>
      </c>
      <c r="AA3228" t="s">
        <v>119</v>
      </c>
      <c r="AB3228" t="s">
        <v>83</v>
      </c>
      <c r="AC3228" t="s">
        <v>84</v>
      </c>
      <c r="AD3228">
        <f>_xlfn.XLOOKUP(MIS[[#This Row],[TRADING SYMBOL]],[1]Sheet1!$D:$D,[1]Sheet1!$C:$C)</f>
        <v>15.9</v>
      </c>
      <c r="AE3228">
        <f>MIS[[#This Row],[OrderAverageTradedPrice]]*MIS[[#This Row],[OrderQuantity]]</f>
        <v>1068</v>
      </c>
      <c r="AF3228">
        <f>MIS[[#This Row],[LTP]]*MIS[[#This Row],[OrderQuantity]]</f>
        <v>636</v>
      </c>
      <c r="AG3228">
        <f>IF(MIS[[#This Row],[OrderSide]]="SELL",MIS[[#This Row],[VALUE]]-MIS[[#This Row],[LIVE_VALUE]],MIS[[#This Row],[LIVE_VALUE]]-MIS[[#This Row],[VALUE]])</f>
        <v>-432</v>
      </c>
      <c r="AH3228" t="str" cm="1">
        <f t="array" ref="AH3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8" t="str">
        <f>MIS[[#This Row],[TRADING SYMBOL]]</f>
        <v>SENSEX2552084900CE</v>
      </c>
      <c r="AJ3228" t="str">
        <f>IF(RIGHT(MIS[[#This Row],[Main/Hedge]],4)="MAIN","MAIN","HEDGE")</f>
        <v>HEDGE</v>
      </c>
      <c r="AK3228" t="str" cm="1">
        <f t="array" ref="AK3228">_xlfn._xlws.FILTER(Table4[Column1],ISNUMBER(SEARCH(Table4[Column1],MIS[[#This Row],[OrderUniqueIdentifier]])),"")</f>
        <v>LONGSHORT</v>
      </c>
    </row>
    <row r="3229" spans="1:37" x14ac:dyDescent="0.25">
      <c r="A3229" t="s">
        <v>71</v>
      </c>
      <c r="B3229" t="s">
        <v>1258</v>
      </c>
      <c r="C3229" t="s">
        <v>5535</v>
      </c>
      <c r="D3229" t="s">
        <v>72</v>
      </c>
      <c r="E3229" t="s">
        <v>3170</v>
      </c>
      <c r="F3229" t="s">
        <v>73</v>
      </c>
      <c r="G3229" t="s">
        <v>74</v>
      </c>
      <c r="H3229" t="s">
        <v>75</v>
      </c>
      <c r="I3229" t="s">
        <v>76</v>
      </c>
      <c r="J3229" t="s">
        <v>77</v>
      </c>
      <c r="K3229">
        <v>75</v>
      </c>
      <c r="L3229" t="s">
        <v>77</v>
      </c>
      <c r="M3229" t="s">
        <v>78</v>
      </c>
      <c r="N3229" t="s">
        <v>3449</v>
      </c>
      <c r="O3229" t="s">
        <v>3745</v>
      </c>
      <c r="P3229" t="s">
        <v>3326</v>
      </c>
      <c r="Q3229" t="s">
        <v>3172</v>
      </c>
      <c r="R3229" t="s">
        <v>79</v>
      </c>
      <c r="S3229" t="s">
        <v>25</v>
      </c>
      <c r="T3229" t="s">
        <v>3173</v>
      </c>
      <c r="U3229" t="s">
        <v>43</v>
      </c>
      <c r="V3229" t="s">
        <v>80</v>
      </c>
      <c r="W3229">
        <v>23750</v>
      </c>
      <c r="X3229" t="s">
        <v>85</v>
      </c>
      <c r="Y3229">
        <v>75</v>
      </c>
      <c r="Z3229" t="s">
        <v>3746</v>
      </c>
      <c r="AA3229" t="s">
        <v>119</v>
      </c>
      <c r="AB3229" t="s">
        <v>87</v>
      </c>
      <c r="AC3229" t="s">
        <v>84</v>
      </c>
      <c r="AD3229">
        <f>_xlfn.XLOOKUP(MIS[[#This Row],[TRADING SYMBOL]],[1]Sheet1!$D:$D,[1]Sheet1!$C:$C)</f>
        <v>8.1999999999999993</v>
      </c>
      <c r="AE3229">
        <f>MIS[[#This Row],[OrderAverageTradedPrice]]*MIS[[#This Row],[OrderQuantity]]</f>
        <v>817.5</v>
      </c>
      <c r="AF3229">
        <f>MIS[[#This Row],[LTP]]*MIS[[#This Row],[OrderQuantity]]</f>
        <v>615</v>
      </c>
      <c r="AG3229">
        <f>IF(MIS[[#This Row],[OrderSide]]="SELL",MIS[[#This Row],[VALUE]]-MIS[[#This Row],[LIVE_VALUE]],MIS[[#This Row],[LIVE_VALUE]]-MIS[[#This Row],[VALUE]])</f>
        <v>-202.5</v>
      </c>
      <c r="AH3229" t="str" cm="1">
        <f t="array" ref="AH3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9" t="str">
        <f>MIS[[#This Row],[TRADING SYMBOL]]</f>
        <v>NIFTY2552223750PE</v>
      </c>
      <c r="AJ3229" t="str">
        <f>IF(RIGHT(MIS[[#This Row],[Main/Hedge]],4)="MAIN","MAIN","HEDGE")</f>
        <v>HEDGE</v>
      </c>
      <c r="AK3229" t="str" cm="1">
        <f t="array" ref="AK3229">_xlfn._xlws.FILTER(Table4[Column1],ISNUMBER(SEARCH(Table4[Column1],MIS[[#This Row],[OrderUniqueIdentifier]])),"")</f>
        <v>LONGSHORT</v>
      </c>
    </row>
    <row r="3230" spans="1:37" x14ac:dyDescent="0.25">
      <c r="A3230" t="s">
        <v>71</v>
      </c>
      <c r="B3230" t="s">
        <v>1258</v>
      </c>
      <c r="C3230" t="s">
        <v>5548</v>
      </c>
      <c r="D3230" t="s">
        <v>72</v>
      </c>
      <c r="E3230" t="s">
        <v>3238</v>
      </c>
      <c r="F3230" t="s">
        <v>98</v>
      </c>
      <c r="G3230" t="s">
        <v>74</v>
      </c>
      <c r="H3230" t="s">
        <v>75</v>
      </c>
      <c r="I3230" t="s">
        <v>76</v>
      </c>
      <c r="J3230" t="s">
        <v>77</v>
      </c>
      <c r="K3230">
        <v>40</v>
      </c>
      <c r="L3230" t="s">
        <v>77</v>
      </c>
      <c r="M3230" t="s">
        <v>78</v>
      </c>
      <c r="N3230" t="s">
        <v>3705</v>
      </c>
      <c r="O3230" t="s">
        <v>3326</v>
      </c>
      <c r="P3230" t="s">
        <v>3326</v>
      </c>
      <c r="Q3230" t="s">
        <v>3241</v>
      </c>
      <c r="R3230" t="s">
        <v>79</v>
      </c>
      <c r="S3230" t="s">
        <v>25</v>
      </c>
      <c r="T3230" t="s">
        <v>3242</v>
      </c>
      <c r="U3230" t="s">
        <v>100</v>
      </c>
      <c r="V3230" t="s">
        <v>80</v>
      </c>
      <c r="W3230">
        <v>84900</v>
      </c>
      <c r="X3230" t="s">
        <v>81</v>
      </c>
      <c r="Y3230">
        <v>40</v>
      </c>
      <c r="Z3230" t="s">
        <v>119</v>
      </c>
      <c r="AA3230" t="s">
        <v>119</v>
      </c>
      <c r="AB3230" t="s">
        <v>83</v>
      </c>
      <c r="AC3230" t="s">
        <v>84</v>
      </c>
      <c r="AD3230">
        <f>_xlfn.XLOOKUP(MIS[[#This Row],[TRADING SYMBOL]],[1]Sheet1!$D:$D,[1]Sheet1!$C:$C)</f>
        <v>15.9</v>
      </c>
      <c r="AE3230">
        <f>MIS[[#This Row],[OrderAverageTradedPrice]]*MIS[[#This Row],[OrderQuantity]]</f>
        <v>1087</v>
      </c>
      <c r="AF3230">
        <f>MIS[[#This Row],[LTP]]*MIS[[#This Row],[OrderQuantity]]</f>
        <v>636</v>
      </c>
      <c r="AG3230">
        <f>IF(MIS[[#This Row],[OrderSide]]="SELL",MIS[[#This Row],[VALUE]]-MIS[[#This Row],[LIVE_VALUE]],MIS[[#This Row],[LIVE_VALUE]]-MIS[[#This Row],[VALUE]])</f>
        <v>-451</v>
      </c>
      <c r="AH3230" t="str" cm="1">
        <f t="array" ref="AH3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0" t="str">
        <f>MIS[[#This Row],[TRADING SYMBOL]]</f>
        <v>SENSEX2552084900CE</v>
      </c>
      <c r="AJ3230" t="str">
        <f>IF(RIGHT(MIS[[#This Row],[Main/Hedge]],4)="MAIN","MAIN","HEDGE")</f>
        <v>HEDGE</v>
      </c>
      <c r="AK3230" t="str" cm="1">
        <f t="array" ref="AK3230">_xlfn._xlws.FILTER(Table4[Column1],ISNUMBER(SEARCH(Table4[Column1],MIS[[#This Row],[OrderUniqueIdentifier]])),"")</f>
        <v>LONGSHORT</v>
      </c>
    </row>
    <row r="3231" spans="1:37" x14ac:dyDescent="0.25">
      <c r="A3231" t="s">
        <v>71</v>
      </c>
      <c r="B3231" t="s">
        <v>515</v>
      </c>
      <c r="C3231" t="s">
        <v>3293</v>
      </c>
      <c r="D3231" t="s">
        <v>72</v>
      </c>
      <c r="E3231" t="s">
        <v>3170</v>
      </c>
      <c r="F3231" t="s">
        <v>73</v>
      </c>
      <c r="G3231" t="s">
        <v>74</v>
      </c>
      <c r="H3231" t="s">
        <v>75</v>
      </c>
      <c r="I3231" t="s">
        <v>76</v>
      </c>
      <c r="J3231" t="s">
        <v>77</v>
      </c>
      <c r="K3231">
        <v>675</v>
      </c>
      <c r="L3231" t="s">
        <v>77</v>
      </c>
      <c r="M3231" t="s">
        <v>78</v>
      </c>
      <c r="N3231" t="s">
        <v>3294</v>
      </c>
      <c r="O3231" t="s">
        <v>3295</v>
      </c>
      <c r="P3231" t="s">
        <v>3295</v>
      </c>
      <c r="Q3231" t="s">
        <v>3172</v>
      </c>
      <c r="R3231" t="s">
        <v>79</v>
      </c>
      <c r="S3231" t="s">
        <v>25</v>
      </c>
      <c r="T3231" t="s">
        <v>3173</v>
      </c>
      <c r="U3231" t="s">
        <v>43</v>
      </c>
      <c r="V3231" t="s">
        <v>80</v>
      </c>
      <c r="W3231">
        <v>23750</v>
      </c>
      <c r="X3231" t="s">
        <v>85</v>
      </c>
      <c r="Y3231">
        <v>675</v>
      </c>
      <c r="Z3231" t="s">
        <v>217</v>
      </c>
      <c r="AA3231" t="s">
        <v>217</v>
      </c>
      <c r="AB3231" t="s">
        <v>87</v>
      </c>
      <c r="AC3231" t="s">
        <v>84</v>
      </c>
      <c r="AD3231">
        <f>_xlfn.XLOOKUP(MIS[[#This Row],[TRADING SYMBOL]],[1]Sheet1!$D:$D,[1]Sheet1!$C:$C)</f>
        <v>8.1999999999999993</v>
      </c>
      <c r="AE3231">
        <f>MIS[[#This Row],[OrderAverageTradedPrice]]*MIS[[#This Row],[OrderQuantity]]</f>
        <v>7323.75</v>
      </c>
      <c r="AF3231">
        <f>MIS[[#This Row],[LTP]]*MIS[[#This Row],[OrderQuantity]]</f>
        <v>5534.9999999999991</v>
      </c>
      <c r="AG3231">
        <f>IF(MIS[[#This Row],[OrderSide]]="SELL",MIS[[#This Row],[VALUE]]-MIS[[#This Row],[LIVE_VALUE]],MIS[[#This Row],[LIVE_VALUE]]-MIS[[#This Row],[VALUE]])</f>
        <v>-1788.7500000000009</v>
      </c>
      <c r="AH3231" t="str" cm="1">
        <f t="array" ref="AH3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1" t="str">
        <f>MIS[[#This Row],[TRADING SYMBOL]]</f>
        <v>NIFTY2552223750PE</v>
      </c>
      <c r="AJ3231" t="str">
        <f>IF(RIGHT(MIS[[#This Row],[Main/Hedge]],4)="MAIN","MAIN","HEDGE")</f>
        <v>HEDGE</v>
      </c>
      <c r="AK3231" t="str" cm="1">
        <f t="array" ref="AK3231">_xlfn._xlws.FILTER(Table4[Column1],ISNUMBER(SEARCH(Table4[Column1],MIS[[#This Row],[OrderUniqueIdentifier]])),"")</f>
        <v>LONGSHORT</v>
      </c>
    </row>
    <row r="3232" spans="1:37" x14ac:dyDescent="0.25">
      <c r="A3232" t="s">
        <v>71</v>
      </c>
      <c r="B3232" t="s">
        <v>566</v>
      </c>
      <c r="C3232" t="s">
        <v>3469</v>
      </c>
      <c r="D3232" t="s">
        <v>72</v>
      </c>
      <c r="E3232" t="s">
        <v>3238</v>
      </c>
      <c r="F3232" t="s">
        <v>98</v>
      </c>
      <c r="G3232" t="s">
        <v>74</v>
      </c>
      <c r="H3232" t="s">
        <v>75</v>
      </c>
      <c r="I3232" t="s">
        <v>76</v>
      </c>
      <c r="J3232" t="s">
        <v>77</v>
      </c>
      <c r="K3232">
        <v>20</v>
      </c>
      <c r="L3232" t="s">
        <v>77</v>
      </c>
      <c r="M3232" t="s">
        <v>78</v>
      </c>
      <c r="N3232" t="s">
        <v>3388</v>
      </c>
      <c r="O3232" t="s">
        <v>3295</v>
      </c>
      <c r="P3232" t="s">
        <v>3295</v>
      </c>
      <c r="Q3232" t="s">
        <v>3241</v>
      </c>
      <c r="R3232" t="s">
        <v>79</v>
      </c>
      <c r="S3232" t="s">
        <v>25</v>
      </c>
      <c r="T3232" t="s">
        <v>3242</v>
      </c>
      <c r="U3232" t="s">
        <v>100</v>
      </c>
      <c r="V3232" t="s">
        <v>80</v>
      </c>
      <c r="W3232">
        <v>84900</v>
      </c>
      <c r="X3232" t="s">
        <v>81</v>
      </c>
      <c r="Y3232">
        <v>20</v>
      </c>
      <c r="Z3232" t="s">
        <v>217</v>
      </c>
      <c r="AA3232" t="s">
        <v>217</v>
      </c>
      <c r="AB3232" t="s">
        <v>83</v>
      </c>
      <c r="AC3232" t="s">
        <v>84</v>
      </c>
      <c r="AD3232">
        <f>_xlfn.XLOOKUP(MIS[[#This Row],[TRADING SYMBOL]],[1]Sheet1!$D:$D,[1]Sheet1!$C:$C)</f>
        <v>15.9</v>
      </c>
      <c r="AE3232">
        <f>MIS[[#This Row],[OrderAverageTradedPrice]]*MIS[[#This Row],[OrderQuantity]]</f>
        <v>540</v>
      </c>
      <c r="AF3232">
        <f>MIS[[#This Row],[LTP]]*MIS[[#This Row],[OrderQuantity]]</f>
        <v>318</v>
      </c>
      <c r="AG3232">
        <f>IF(MIS[[#This Row],[OrderSide]]="SELL",MIS[[#This Row],[VALUE]]-MIS[[#This Row],[LIVE_VALUE]],MIS[[#This Row],[LIVE_VALUE]]-MIS[[#This Row],[VALUE]])</f>
        <v>-222</v>
      </c>
      <c r="AH3232" t="str" cm="1">
        <f t="array" ref="AH3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2" t="str">
        <f>MIS[[#This Row],[TRADING SYMBOL]]</f>
        <v>SENSEX2552084900CE</v>
      </c>
      <c r="AJ3232" t="str">
        <f>IF(RIGHT(MIS[[#This Row],[Main/Hedge]],4)="MAIN","MAIN","HEDGE")</f>
        <v>HEDGE</v>
      </c>
      <c r="AK3232" t="str" cm="1">
        <f t="array" ref="AK3232">_xlfn._xlws.FILTER(Table4[Column1],ISNUMBER(SEARCH(Table4[Column1],MIS[[#This Row],[OrderUniqueIdentifier]])),"")</f>
        <v>LONGSHORT</v>
      </c>
    </row>
    <row r="3233" spans="1:37" x14ac:dyDescent="0.25">
      <c r="A3233" t="s">
        <v>71</v>
      </c>
      <c r="B3233" t="s">
        <v>575</v>
      </c>
      <c r="C3233" t="s">
        <v>3480</v>
      </c>
      <c r="D3233" t="s">
        <v>72</v>
      </c>
      <c r="E3233" t="s">
        <v>3170</v>
      </c>
      <c r="F3233" t="s">
        <v>73</v>
      </c>
      <c r="G3233" t="s">
        <v>74</v>
      </c>
      <c r="H3233" t="s">
        <v>75</v>
      </c>
      <c r="I3233" t="s">
        <v>76</v>
      </c>
      <c r="J3233" t="s">
        <v>77</v>
      </c>
      <c r="K3233">
        <v>150</v>
      </c>
      <c r="L3233" t="s">
        <v>77</v>
      </c>
      <c r="M3233" t="s">
        <v>78</v>
      </c>
      <c r="N3233" t="s">
        <v>3481</v>
      </c>
      <c r="O3233" t="s">
        <v>3295</v>
      </c>
      <c r="P3233" t="s">
        <v>3295</v>
      </c>
      <c r="Q3233" t="s">
        <v>3172</v>
      </c>
      <c r="R3233" t="s">
        <v>79</v>
      </c>
      <c r="S3233" t="s">
        <v>25</v>
      </c>
      <c r="T3233" t="s">
        <v>3173</v>
      </c>
      <c r="U3233" t="s">
        <v>43</v>
      </c>
      <c r="V3233" t="s">
        <v>80</v>
      </c>
      <c r="W3233">
        <v>23750</v>
      </c>
      <c r="X3233" t="s">
        <v>85</v>
      </c>
      <c r="Y3233">
        <v>150</v>
      </c>
      <c r="Z3233" t="s">
        <v>217</v>
      </c>
      <c r="AA3233" t="s">
        <v>217</v>
      </c>
      <c r="AB3233" t="s">
        <v>87</v>
      </c>
      <c r="AC3233" t="s">
        <v>84</v>
      </c>
      <c r="AD3233">
        <f>_xlfn.XLOOKUP(MIS[[#This Row],[TRADING SYMBOL]],[1]Sheet1!$D:$D,[1]Sheet1!$C:$C)</f>
        <v>8.1999999999999993</v>
      </c>
      <c r="AE3233">
        <f>MIS[[#This Row],[OrderAverageTradedPrice]]*MIS[[#This Row],[OrderQuantity]]</f>
        <v>1620</v>
      </c>
      <c r="AF3233">
        <f>MIS[[#This Row],[LTP]]*MIS[[#This Row],[OrderQuantity]]</f>
        <v>1230</v>
      </c>
      <c r="AG3233">
        <f>IF(MIS[[#This Row],[OrderSide]]="SELL",MIS[[#This Row],[VALUE]]-MIS[[#This Row],[LIVE_VALUE]],MIS[[#This Row],[LIVE_VALUE]]-MIS[[#This Row],[VALUE]])</f>
        <v>-390</v>
      </c>
      <c r="AH3233" t="str" cm="1">
        <f t="array" ref="AH3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3" t="str">
        <f>MIS[[#This Row],[TRADING SYMBOL]]</f>
        <v>NIFTY2552223750PE</v>
      </c>
      <c r="AJ3233" t="str">
        <f>IF(RIGHT(MIS[[#This Row],[Main/Hedge]],4)="MAIN","MAIN","HEDGE")</f>
        <v>HEDGE</v>
      </c>
      <c r="AK3233" t="str" cm="1">
        <f t="array" ref="AK3233">_xlfn._xlws.FILTER(Table4[Column1],ISNUMBER(SEARCH(Table4[Column1],MIS[[#This Row],[OrderUniqueIdentifier]])),"")</f>
        <v>LONGSHORT</v>
      </c>
    </row>
    <row r="3234" spans="1:37" x14ac:dyDescent="0.25">
      <c r="A3234" t="s">
        <v>71</v>
      </c>
      <c r="B3234" t="s">
        <v>753</v>
      </c>
      <c r="C3234" t="s">
        <v>4040</v>
      </c>
      <c r="D3234" t="s">
        <v>72</v>
      </c>
      <c r="E3234" t="s">
        <v>3238</v>
      </c>
      <c r="F3234" t="s">
        <v>98</v>
      </c>
      <c r="G3234" t="s">
        <v>74</v>
      </c>
      <c r="H3234" t="s">
        <v>75</v>
      </c>
      <c r="I3234" t="s">
        <v>76</v>
      </c>
      <c r="J3234" t="s">
        <v>77</v>
      </c>
      <c r="K3234">
        <v>140</v>
      </c>
      <c r="L3234" t="s">
        <v>77</v>
      </c>
      <c r="M3234" t="s">
        <v>78</v>
      </c>
      <c r="N3234" t="s">
        <v>4041</v>
      </c>
      <c r="O3234" t="s">
        <v>3326</v>
      </c>
      <c r="P3234" t="s">
        <v>3295</v>
      </c>
      <c r="Q3234" t="s">
        <v>3241</v>
      </c>
      <c r="R3234" t="s">
        <v>79</v>
      </c>
      <c r="S3234" t="s">
        <v>25</v>
      </c>
      <c r="T3234" t="s">
        <v>3242</v>
      </c>
      <c r="U3234" t="s">
        <v>100</v>
      </c>
      <c r="V3234" t="s">
        <v>80</v>
      </c>
      <c r="W3234">
        <v>84900</v>
      </c>
      <c r="X3234" t="s">
        <v>81</v>
      </c>
      <c r="Y3234">
        <v>140</v>
      </c>
      <c r="Z3234" t="s">
        <v>119</v>
      </c>
      <c r="AA3234" t="s">
        <v>217</v>
      </c>
      <c r="AB3234" t="s">
        <v>83</v>
      </c>
      <c r="AC3234" t="s">
        <v>84</v>
      </c>
      <c r="AD3234">
        <f>_xlfn.XLOOKUP(MIS[[#This Row],[TRADING SYMBOL]],[1]Sheet1!$D:$D,[1]Sheet1!$C:$C)</f>
        <v>15.9</v>
      </c>
      <c r="AE3234">
        <f>MIS[[#This Row],[OrderAverageTradedPrice]]*MIS[[#This Row],[OrderQuantity]]</f>
        <v>3710</v>
      </c>
      <c r="AF3234">
        <f>MIS[[#This Row],[LTP]]*MIS[[#This Row],[OrderQuantity]]</f>
        <v>2226</v>
      </c>
      <c r="AG3234">
        <f>IF(MIS[[#This Row],[OrderSide]]="SELL",MIS[[#This Row],[VALUE]]-MIS[[#This Row],[LIVE_VALUE]],MIS[[#This Row],[LIVE_VALUE]]-MIS[[#This Row],[VALUE]])</f>
        <v>-1484</v>
      </c>
      <c r="AH3234" t="str" cm="1">
        <f t="array" ref="AH3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4" t="str">
        <f>MIS[[#This Row],[TRADING SYMBOL]]</f>
        <v>SENSEX2552084900CE</v>
      </c>
      <c r="AJ3234" t="str">
        <f>IF(RIGHT(MIS[[#This Row],[Main/Hedge]],4)="MAIN","MAIN","HEDGE")</f>
        <v>HEDGE</v>
      </c>
      <c r="AK3234" t="str" cm="1">
        <f t="array" ref="AK3234">_xlfn._xlws.FILTER(Table4[Column1],ISNUMBER(SEARCH(Table4[Column1],MIS[[#This Row],[OrderUniqueIdentifier]])),"")</f>
        <v>LONGSHORT</v>
      </c>
    </row>
    <row r="3235" spans="1:37" x14ac:dyDescent="0.25">
      <c r="A3235" t="s">
        <v>71</v>
      </c>
      <c r="B3235" t="s">
        <v>830</v>
      </c>
      <c r="C3235" t="s">
        <v>4246</v>
      </c>
      <c r="D3235" t="s">
        <v>72</v>
      </c>
      <c r="E3235" t="s">
        <v>3170</v>
      </c>
      <c r="F3235" t="s">
        <v>73</v>
      </c>
      <c r="G3235" t="s">
        <v>74</v>
      </c>
      <c r="H3235" t="s">
        <v>75</v>
      </c>
      <c r="I3235" t="s">
        <v>76</v>
      </c>
      <c r="J3235" t="s">
        <v>77</v>
      </c>
      <c r="K3235">
        <v>375</v>
      </c>
      <c r="L3235" t="s">
        <v>77</v>
      </c>
      <c r="M3235" t="s">
        <v>78</v>
      </c>
      <c r="N3235" t="s">
        <v>3481</v>
      </c>
      <c r="O3235" t="s">
        <v>3295</v>
      </c>
      <c r="P3235" t="s">
        <v>3295</v>
      </c>
      <c r="Q3235" t="s">
        <v>3172</v>
      </c>
      <c r="R3235" t="s">
        <v>79</v>
      </c>
      <c r="S3235" t="s">
        <v>25</v>
      </c>
      <c r="T3235" t="s">
        <v>3173</v>
      </c>
      <c r="U3235" t="s">
        <v>43</v>
      </c>
      <c r="V3235" t="s">
        <v>80</v>
      </c>
      <c r="W3235">
        <v>23750</v>
      </c>
      <c r="X3235" t="s">
        <v>85</v>
      </c>
      <c r="Y3235">
        <v>375</v>
      </c>
      <c r="Z3235" t="s">
        <v>217</v>
      </c>
      <c r="AA3235" t="s">
        <v>217</v>
      </c>
      <c r="AB3235" t="s">
        <v>87</v>
      </c>
      <c r="AC3235" t="s">
        <v>84</v>
      </c>
      <c r="AD3235">
        <f>_xlfn.XLOOKUP(MIS[[#This Row],[TRADING SYMBOL]],[1]Sheet1!$D:$D,[1]Sheet1!$C:$C)</f>
        <v>8.1999999999999993</v>
      </c>
      <c r="AE3235">
        <f>MIS[[#This Row],[OrderAverageTradedPrice]]*MIS[[#This Row],[OrderQuantity]]</f>
        <v>4050.0000000000005</v>
      </c>
      <c r="AF3235">
        <f>MIS[[#This Row],[LTP]]*MIS[[#This Row],[OrderQuantity]]</f>
        <v>3074.9999999999995</v>
      </c>
      <c r="AG3235">
        <f>IF(MIS[[#This Row],[OrderSide]]="SELL",MIS[[#This Row],[VALUE]]-MIS[[#This Row],[LIVE_VALUE]],MIS[[#This Row],[LIVE_VALUE]]-MIS[[#This Row],[VALUE]])</f>
        <v>-975.00000000000091</v>
      </c>
      <c r="AH3235" t="str" cm="1">
        <f t="array" ref="AH3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5" t="str">
        <f>MIS[[#This Row],[TRADING SYMBOL]]</f>
        <v>NIFTY2552223750PE</v>
      </c>
      <c r="AJ3235" t="str">
        <f>IF(RIGHT(MIS[[#This Row],[Main/Hedge]],4)="MAIN","MAIN","HEDGE")</f>
        <v>HEDGE</v>
      </c>
      <c r="AK3235" t="str" cm="1">
        <f t="array" ref="AK3235">_xlfn._xlws.FILTER(Table4[Column1],ISNUMBER(SEARCH(Table4[Column1],MIS[[#This Row],[OrderUniqueIdentifier]])),"")</f>
        <v>LONGSHORT</v>
      </c>
    </row>
    <row r="3236" spans="1:37" x14ac:dyDescent="0.25">
      <c r="A3236" t="s">
        <v>71</v>
      </c>
      <c r="B3236" t="s">
        <v>830</v>
      </c>
      <c r="C3236" t="s">
        <v>4272</v>
      </c>
      <c r="D3236" t="s">
        <v>72</v>
      </c>
      <c r="E3236" t="s">
        <v>3238</v>
      </c>
      <c r="F3236" t="s">
        <v>98</v>
      </c>
      <c r="G3236" t="s">
        <v>74</v>
      </c>
      <c r="H3236" t="s">
        <v>75</v>
      </c>
      <c r="I3236" t="s">
        <v>76</v>
      </c>
      <c r="J3236" t="s">
        <v>77</v>
      </c>
      <c r="K3236">
        <v>140</v>
      </c>
      <c r="L3236" t="s">
        <v>77</v>
      </c>
      <c r="M3236" t="s">
        <v>78</v>
      </c>
      <c r="N3236" t="s">
        <v>4273</v>
      </c>
      <c r="O3236" t="s">
        <v>3326</v>
      </c>
      <c r="P3236" t="s">
        <v>3295</v>
      </c>
      <c r="Q3236" t="s">
        <v>3241</v>
      </c>
      <c r="R3236" t="s">
        <v>79</v>
      </c>
      <c r="S3236" t="s">
        <v>25</v>
      </c>
      <c r="T3236" t="s">
        <v>3242</v>
      </c>
      <c r="U3236" t="s">
        <v>100</v>
      </c>
      <c r="V3236" t="s">
        <v>80</v>
      </c>
      <c r="W3236">
        <v>84900</v>
      </c>
      <c r="X3236" t="s">
        <v>81</v>
      </c>
      <c r="Y3236">
        <v>140</v>
      </c>
      <c r="Z3236" t="s">
        <v>119</v>
      </c>
      <c r="AA3236" t="s">
        <v>217</v>
      </c>
      <c r="AB3236" t="s">
        <v>83</v>
      </c>
      <c r="AC3236" t="s">
        <v>84</v>
      </c>
      <c r="AD3236">
        <f>_xlfn.XLOOKUP(MIS[[#This Row],[TRADING SYMBOL]],[1]Sheet1!$D:$D,[1]Sheet1!$C:$C)</f>
        <v>15.9</v>
      </c>
      <c r="AE3236">
        <f>MIS[[#This Row],[OrderAverageTradedPrice]]*MIS[[#This Row],[OrderQuantity]]</f>
        <v>3731.9999999999923</v>
      </c>
      <c r="AF3236">
        <f>MIS[[#This Row],[LTP]]*MIS[[#This Row],[OrderQuantity]]</f>
        <v>2226</v>
      </c>
      <c r="AG3236">
        <f>IF(MIS[[#This Row],[OrderSide]]="SELL",MIS[[#This Row],[VALUE]]-MIS[[#This Row],[LIVE_VALUE]],MIS[[#This Row],[LIVE_VALUE]]-MIS[[#This Row],[VALUE]])</f>
        <v>-1505.9999999999923</v>
      </c>
      <c r="AH3236" t="str" cm="1">
        <f t="array" ref="AH3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6" t="str">
        <f>MIS[[#This Row],[TRADING SYMBOL]]</f>
        <v>SENSEX2552084900CE</v>
      </c>
      <c r="AJ3236" t="str">
        <f>IF(RIGHT(MIS[[#This Row],[Main/Hedge]],4)="MAIN","MAIN","HEDGE")</f>
        <v>HEDGE</v>
      </c>
      <c r="AK3236" t="str" cm="1">
        <f t="array" ref="AK3236">_xlfn._xlws.FILTER(Table4[Column1],ISNUMBER(SEARCH(Table4[Column1],MIS[[#This Row],[OrderUniqueIdentifier]])),"")</f>
        <v>LONGSHORT</v>
      </c>
    </row>
    <row r="3237" spans="1:37" x14ac:dyDescent="0.25">
      <c r="A3237" t="s">
        <v>71</v>
      </c>
      <c r="B3237" t="s">
        <v>857</v>
      </c>
      <c r="C3237" t="s">
        <v>4323</v>
      </c>
      <c r="D3237" t="s">
        <v>72</v>
      </c>
      <c r="E3237" t="s">
        <v>3238</v>
      </c>
      <c r="F3237" t="s">
        <v>98</v>
      </c>
      <c r="G3237" t="s">
        <v>74</v>
      </c>
      <c r="H3237" t="s">
        <v>75</v>
      </c>
      <c r="I3237" t="s">
        <v>76</v>
      </c>
      <c r="J3237" t="s">
        <v>77</v>
      </c>
      <c r="K3237">
        <v>20</v>
      </c>
      <c r="L3237" t="s">
        <v>77</v>
      </c>
      <c r="M3237" t="s">
        <v>78</v>
      </c>
      <c r="N3237" t="s">
        <v>4324</v>
      </c>
      <c r="O3237" t="s">
        <v>3326</v>
      </c>
      <c r="P3237" t="s">
        <v>3295</v>
      </c>
      <c r="Q3237" t="s">
        <v>3241</v>
      </c>
      <c r="R3237" t="s">
        <v>79</v>
      </c>
      <c r="S3237" t="s">
        <v>25</v>
      </c>
      <c r="T3237" t="s">
        <v>3242</v>
      </c>
      <c r="U3237" t="s">
        <v>100</v>
      </c>
      <c r="V3237" t="s">
        <v>80</v>
      </c>
      <c r="W3237">
        <v>84900</v>
      </c>
      <c r="X3237" t="s">
        <v>81</v>
      </c>
      <c r="Y3237">
        <v>20</v>
      </c>
      <c r="Z3237" t="s">
        <v>119</v>
      </c>
      <c r="AA3237" t="s">
        <v>217</v>
      </c>
      <c r="AB3237" t="s">
        <v>83</v>
      </c>
      <c r="AC3237" t="s">
        <v>84</v>
      </c>
      <c r="AD3237">
        <f>_xlfn.XLOOKUP(MIS[[#This Row],[TRADING SYMBOL]],[1]Sheet1!$D:$D,[1]Sheet1!$C:$C)</f>
        <v>15.9</v>
      </c>
      <c r="AE3237">
        <f>MIS[[#This Row],[OrderAverageTradedPrice]]*MIS[[#This Row],[OrderQuantity]]</f>
        <v>528</v>
      </c>
      <c r="AF3237">
        <f>MIS[[#This Row],[LTP]]*MIS[[#This Row],[OrderQuantity]]</f>
        <v>318</v>
      </c>
      <c r="AG3237">
        <f>IF(MIS[[#This Row],[OrderSide]]="SELL",MIS[[#This Row],[VALUE]]-MIS[[#This Row],[LIVE_VALUE]],MIS[[#This Row],[LIVE_VALUE]]-MIS[[#This Row],[VALUE]])</f>
        <v>-210</v>
      </c>
      <c r="AH3237" t="str" cm="1">
        <f t="array" ref="AH3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7" t="str">
        <f>MIS[[#This Row],[TRADING SYMBOL]]</f>
        <v>SENSEX2552084900CE</v>
      </c>
      <c r="AJ3237" t="str">
        <f>IF(RIGHT(MIS[[#This Row],[Main/Hedge]],4)="MAIN","MAIN","HEDGE")</f>
        <v>HEDGE</v>
      </c>
      <c r="AK3237" t="str" cm="1">
        <f t="array" ref="AK3237">_xlfn._xlws.FILTER(Table4[Column1],ISNUMBER(SEARCH(Table4[Column1],MIS[[#This Row],[OrderUniqueIdentifier]])),"")</f>
        <v>LONGSHORT</v>
      </c>
    </row>
    <row r="3238" spans="1:37" x14ac:dyDescent="0.25">
      <c r="A3238" t="s">
        <v>71</v>
      </c>
      <c r="B3238" t="s">
        <v>864</v>
      </c>
      <c r="C3238" t="s">
        <v>4361</v>
      </c>
      <c r="D3238" t="s">
        <v>72</v>
      </c>
      <c r="E3238" t="s">
        <v>3238</v>
      </c>
      <c r="F3238" t="s">
        <v>98</v>
      </c>
      <c r="G3238" t="s">
        <v>74</v>
      </c>
      <c r="H3238" t="s">
        <v>75</v>
      </c>
      <c r="I3238" t="s">
        <v>76</v>
      </c>
      <c r="J3238" t="s">
        <v>77</v>
      </c>
      <c r="K3238">
        <v>40</v>
      </c>
      <c r="L3238" t="s">
        <v>77</v>
      </c>
      <c r="M3238" t="s">
        <v>78</v>
      </c>
      <c r="N3238" t="s">
        <v>3792</v>
      </c>
      <c r="O3238" t="s">
        <v>3295</v>
      </c>
      <c r="P3238" t="s">
        <v>3295</v>
      </c>
      <c r="Q3238" t="s">
        <v>3241</v>
      </c>
      <c r="R3238" t="s">
        <v>79</v>
      </c>
      <c r="S3238" t="s">
        <v>25</v>
      </c>
      <c r="T3238" t="s">
        <v>3242</v>
      </c>
      <c r="U3238" t="s">
        <v>100</v>
      </c>
      <c r="V3238" t="s">
        <v>80</v>
      </c>
      <c r="W3238">
        <v>84900</v>
      </c>
      <c r="X3238" t="s">
        <v>81</v>
      </c>
      <c r="Y3238">
        <v>40</v>
      </c>
      <c r="Z3238" t="s">
        <v>217</v>
      </c>
      <c r="AA3238" t="s">
        <v>217</v>
      </c>
      <c r="AB3238" t="s">
        <v>83</v>
      </c>
      <c r="AC3238" t="s">
        <v>84</v>
      </c>
      <c r="AD3238">
        <f>_xlfn.XLOOKUP(MIS[[#This Row],[TRADING SYMBOL]],[1]Sheet1!$D:$D,[1]Sheet1!$C:$C)</f>
        <v>15.9</v>
      </c>
      <c r="AE3238">
        <f>MIS[[#This Row],[OrderAverageTradedPrice]]*MIS[[#This Row],[OrderQuantity]]</f>
        <v>1076</v>
      </c>
      <c r="AF3238">
        <f>MIS[[#This Row],[LTP]]*MIS[[#This Row],[OrderQuantity]]</f>
        <v>636</v>
      </c>
      <c r="AG3238">
        <f>IF(MIS[[#This Row],[OrderSide]]="SELL",MIS[[#This Row],[VALUE]]-MIS[[#This Row],[LIVE_VALUE]],MIS[[#This Row],[LIVE_VALUE]]-MIS[[#This Row],[VALUE]])</f>
        <v>-440</v>
      </c>
      <c r="AH3238" t="str" cm="1">
        <f t="array" ref="AH3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8" t="str">
        <f>MIS[[#This Row],[TRADING SYMBOL]]</f>
        <v>SENSEX2552084900CE</v>
      </c>
      <c r="AJ3238" t="str">
        <f>IF(RIGHT(MIS[[#This Row],[Main/Hedge]],4)="MAIN","MAIN","HEDGE")</f>
        <v>HEDGE</v>
      </c>
      <c r="AK3238" t="str" cm="1">
        <f t="array" ref="AK3238">_xlfn._xlws.FILTER(Table4[Column1],ISNUMBER(SEARCH(Table4[Column1],MIS[[#This Row],[OrderUniqueIdentifier]])),"")</f>
        <v>LONGSHORT</v>
      </c>
    </row>
    <row r="3239" spans="1:37" x14ac:dyDescent="0.25">
      <c r="A3239" t="s">
        <v>71</v>
      </c>
      <c r="B3239" t="s">
        <v>948</v>
      </c>
      <c r="C3239" t="s">
        <v>4628</v>
      </c>
      <c r="D3239" t="s">
        <v>72</v>
      </c>
      <c r="E3239" t="s">
        <v>3170</v>
      </c>
      <c r="F3239" t="s">
        <v>73</v>
      </c>
      <c r="G3239" t="s">
        <v>74</v>
      </c>
      <c r="H3239" t="s">
        <v>75</v>
      </c>
      <c r="I3239" t="s">
        <v>76</v>
      </c>
      <c r="J3239" t="s">
        <v>77</v>
      </c>
      <c r="K3239">
        <v>75</v>
      </c>
      <c r="L3239" t="s">
        <v>77</v>
      </c>
      <c r="M3239" t="s">
        <v>78</v>
      </c>
      <c r="N3239" t="s">
        <v>3294</v>
      </c>
      <c r="O3239" t="s">
        <v>3295</v>
      </c>
      <c r="P3239" t="s">
        <v>3295</v>
      </c>
      <c r="Q3239" t="s">
        <v>3172</v>
      </c>
      <c r="R3239" t="s">
        <v>79</v>
      </c>
      <c r="S3239" t="s">
        <v>25</v>
      </c>
      <c r="T3239" t="s">
        <v>3173</v>
      </c>
      <c r="U3239" t="s">
        <v>43</v>
      </c>
      <c r="V3239" t="s">
        <v>80</v>
      </c>
      <c r="W3239">
        <v>23750</v>
      </c>
      <c r="X3239" t="s">
        <v>85</v>
      </c>
      <c r="Y3239">
        <v>75</v>
      </c>
      <c r="Z3239" t="s">
        <v>217</v>
      </c>
      <c r="AA3239" t="s">
        <v>217</v>
      </c>
      <c r="AB3239" t="s">
        <v>87</v>
      </c>
      <c r="AC3239" t="s">
        <v>84</v>
      </c>
      <c r="AD3239">
        <f>_xlfn.XLOOKUP(MIS[[#This Row],[TRADING SYMBOL]],[1]Sheet1!$D:$D,[1]Sheet1!$C:$C)</f>
        <v>8.1999999999999993</v>
      </c>
      <c r="AE3239">
        <f>MIS[[#This Row],[OrderAverageTradedPrice]]*MIS[[#This Row],[OrderQuantity]]</f>
        <v>813.75</v>
      </c>
      <c r="AF3239">
        <f>MIS[[#This Row],[LTP]]*MIS[[#This Row],[OrderQuantity]]</f>
        <v>615</v>
      </c>
      <c r="AG3239">
        <f>IF(MIS[[#This Row],[OrderSide]]="SELL",MIS[[#This Row],[VALUE]]-MIS[[#This Row],[LIVE_VALUE]],MIS[[#This Row],[LIVE_VALUE]]-MIS[[#This Row],[VALUE]])</f>
        <v>-198.75</v>
      </c>
      <c r="AH3239" t="str" cm="1">
        <f t="array" ref="AH3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9" t="str">
        <f>MIS[[#This Row],[TRADING SYMBOL]]</f>
        <v>NIFTY2552223750PE</v>
      </c>
      <c r="AJ3239" t="str">
        <f>IF(RIGHT(MIS[[#This Row],[Main/Hedge]],4)="MAIN","MAIN","HEDGE")</f>
        <v>HEDGE</v>
      </c>
      <c r="AK3239" t="str" cm="1">
        <f t="array" ref="AK3239">_xlfn._xlws.FILTER(Table4[Column1],ISNUMBER(SEARCH(Table4[Column1],MIS[[#This Row],[OrderUniqueIdentifier]])),"")</f>
        <v>LONGSHORT</v>
      </c>
    </row>
    <row r="3240" spans="1:37" x14ac:dyDescent="0.25">
      <c r="A3240" t="s">
        <v>71</v>
      </c>
      <c r="B3240" t="s">
        <v>1010</v>
      </c>
      <c r="C3240" t="s">
        <v>4801</v>
      </c>
      <c r="D3240" t="s">
        <v>72</v>
      </c>
      <c r="E3240" t="s">
        <v>3238</v>
      </c>
      <c r="F3240" t="s">
        <v>98</v>
      </c>
      <c r="G3240" t="s">
        <v>74</v>
      </c>
      <c r="H3240" t="s">
        <v>75</v>
      </c>
      <c r="I3240" t="s">
        <v>76</v>
      </c>
      <c r="J3240" t="s">
        <v>77</v>
      </c>
      <c r="K3240">
        <v>20</v>
      </c>
      <c r="L3240" t="s">
        <v>77</v>
      </c>
      <c r="M3240" t="s">
        <v>78</v>
      </c>
      <c r="N3240" t="s">
        <v>356</v>
      </c>
      <c r="O3240" t="s">
        <v>3326</v>
      </c>
      <c r="P3240" t="s">
        <v>3295</v>
      </c>
      <c r="Q3240" t="s">
        <v>3241</v>
      </c>
      <c r="R3240" t="s">
        <v>79</v>
      </c>
      <c r="S3240" t="s">
        <v>25</v>
      </c>
      <c r="T3240" t="s">
        <v>3242</v>
      </c>
      <c r="U3240" t="s">
        <v>100</v>
      </c>
      <c r="V3240" t="s">
        <v>80</v>
      </c>
      <c r="W3240">
        <v>84900</v>
      </c>
      <c r="X3240" t="s">
        <v>81</v>
      </c>
      <c r="Y3240">
        <v>20</v>
      </c>
      <c r="Z3240" t="s">
        <v>119</v>
      </c>
      <c r="AA3240" t="s">
        <v>217</v>
      </c>
      <c r="AB3240" t="s">
        <v>83</v>
      </c>
      <c r="AC3240" t="s">
        <v>84</v>
      </c>
      <c r="AD3240">
        <f>_xlfn.XLOOKUP(MIS[[#This Row],[TRADING SYMBOL]],[1]Sheet1!$D:$D,[1]Sheet1!$C:$C)</f>
        <v>15.9</v>
      </c>
      <c r="AE3240">
        <f>MIS[[#This Row],[OrderAverageTradedPrice]]*MIS[[#This Row],[OrderQuantity]]</f>
        <v>527</v>
      </c>
      <c r="AF3240">
        <f>MIS[[#This Row],[LTP]]*MIS[[#This Row],[OrderQuantity]]</f>
        <v>318</v>
      </c>
      <c r="AG3240">
        <f>IF(MIS[[#This Row],[OrderSide]]="SELL",MIS[[#This Row],[VALUE]]-MIS[[#This Row],[LIVE_VALUE]],MIS[[#This Row],[LIVE_VALUE]]-MIS[[#This Row],[VALUE]])</f>
        <v>-209</v>
      </c>
      <c r="AH3240" t="str" cm="1">
        <f t="array" ref="AH3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0" t="str">
        <f>MIS[[#This Row],[TRADING SYMBOL]]</f>
        <v>SENSEX2552084900CE</v>
      </c>
      <c r="AJ3240" t="str">
        <f>IF(RIGHT(MIS[[#This Row],[Main/Hedge]],4)="MAIN","MAIN","HEDGE")</f>
        <v>HEDGE</v>
      </c>
      <c r="AK3240" t="str" cm="1">
        <f t="array" ref="AK3240">_xlfn._xlws.FILTER(Table4[Column1],ISNUMBER(SEARCH(Table4[Column1],MIS[[#This Row],[OrderUniqueIdentifier]])),"")</f>
        <v>LONGSHORT</v>
      </c>
    </row>
    <row r="3241" spans="1:37" x14ac:dyDescent="0.25">
      <c r="A3241" t="s">
        <v>71</v>
      </c>
      <c r="B3241" t="s">
        <v>1124</v>
      </c>
      <c r="C3241" t="s">
        <v>5160</v>
      </c>
      <c r="D3241" t="s">
        <v>72</v>
      </c>
      <c r="E3241" t="s">
        <v>3238</v>
      </c>
      <c r="F3241" t="s">
        <v>98</v>
      </c>
      <c r="G3241" t="s">
        <v>74</v>
      </c>
      <c r="H3241" t="s">
        <v>75</v>
      </c>
      <c r="I3241" t="s">
        <v>76</v>
      </c>
      <c r="J3241" t="s">
        <v>77</v>
      </c>
      <c r="K3241">
        <v>20</v>
      </c>
      <c r="L3241" t="s">
        <v>77</v>
      </c>
      <c r="M3241" t="s">
        <v>78</v>
      </c>
      <c r="N3241" t="s">
        <v>3792</v>
      </c>
      <c r="O3241" t="s">
        <v>3295</v>
      </c>
      <c r="P3241" t="s">
        <v>3295</v>
      </c>
      <c r="Q3241" t="s">
        <v>3241</v>
      </c>
      <c r="R3241" t="s">
        <v>79</v>
      </c>
      <c r="S3241" t="s">
        <v>25</v>
      </c>
      <c r="T3241" t="s">
        <v>3242</v>
      </c>
      <c r="U3241" t="s">
        <v>100</v>
      </c>
      <c r="V3241" t="s">
        <v>80</v>
      </c>
      <c r="W3241">
        <v>84900</v>
      </c>
      <c r="X3241" t="s">
        <v>81</v>
      </c>
      <c r="Y3241">
        <v>20</v>
      </c>
      <c r="Z3241" t="s">
        <v>217</v>
      </c>
      <c r="AA3241" t="s">
        <v>217</v>
      </c>
      <c r="AB3241" t="s">
        <v>83</v>
      </c>
      <c r="AC3241" t="s">
        <v>84</v>
      </c>
      <c r="AD3241">
        <f>_xlfn.XLOOKUP(MIS[[#This Row],[TRADING SYMBOL]],[1]Sheet1!$D:$D,[1]Sheet1!$C:$C)</f>
        <v>15.9</v>
      </c>
      <c r="AE3241">
        <f>MIS[[#This Row],[OrderAverageTradedPrice]]*MIS[[#This Row],[OrderQuantity]]</f>
        <v>538</v>
      </c>
      <c r="AF3241">
        <f>MIS[[#This Row],[LTP]]*MIS[[#This Row],[OrderQuantity]]</f>
        <v>318</v>
      </c>
      <c r="AG3241">
        <f>IF(MIS[[#This Row],[OrderSide]]="SELL",MIS[[#This Row],[VALUE]]-MIS[[#This Row],[LIVE_VALUE]],MIS[[#This Row],[LIVE_VALUE]]-MIS[[#This Row],[VALUE]])</f>
        <v>-220</v>
      </c>
      <c r="AH3241" t="str" cm="1">
        <f t="array" ref="AH3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1" t="str">
        <f>MIS[[#This Row],[TRADING SYMBOL]]</f>
        <v>SENSEX2552084900CE</v>
      </c>
      <c r="AJ3241" t="str">
        <f>IF(RIGHT(MIS[[#This Row],[Main/Hedge]],4)="MAIN","MAIN","HEDGE")</f>
        <v>HEDGE</v>
      </c>
      <c r="AK3241" t="str" cm="1">
        <f t="array" ref="AK3241">_xlfn._xlws.FILTER(Table4[Column1],ISNUMBER(SEARCH(Table4[Column1],MIS[[#This Row],[OrderUniqueIdentifier]])),"")</f>
        <v>LONGSHORT</v>
      </c>
    </row>
    <row r="3242" spans="1:37" x14ac:dyDescent="0.25">
      <c r="A3242" t="s">
        <v>71</v>
      </c>
      <c r="B3242" t="s">
        <v>1143</v>
      </c>
      <c r="C3242" t="s">
        <v>5197</v>
      </c>
      <c r="D3242" t="s">
        <v>72</v>
      </c>
      <c r="E3242" t="s">
        <v>3170</v>
      </c>
      <c r="F3242" t="s">
        <v>73</v>
      </c>
      <c r="G3242" t="s">
        <v>74</v>
      </c>
      <c r="H3242" t="s">
        <v>75</v>
      </c>
      <c r="I3242" t="s">
        <v>76</v>
      </c>
      <c r="J3242" t="s">
        <v>77</v>
      </c>
      <c r="K3242">
        <v>75</v>
      </c>
      <c r="L3242" t="s">
        <v>77</v>
      </c>
      <c r="M3242" t="s">
        <v>78</v>
      </c>
      <c r="N3242" t="s">
        <v>3481</v>
      </c>
      <c r="O3242" t="s">
        <v>3295</v>
      </c>
      <c r="P3242" t="s">
        <v>3295</v>
      </c>
      <c r="Q3242" t="s">
        <v>3172</v>
      </c>
      <c r="R3242" t="s">
        <v>79</v>
      </c>
      <c r="S3242" t="s">
        <v>25</v>
      </c>
      <c r="T3242" t="s">
        <v>3173</v>
      </c>
      <c r="U3242" t="s">
        <v>43</v>
      </c>
      <c r="V3242" t="s">
        <v>80</v>
      </c>
      <c r="W3242">
        <v>23750</v>
      </c>
      <c r="X3242" t="s">
        <v>85</v>
      </c>
      <c r="Y3242">
        <v>75</v>
      </c>
      <c r="Z3242" t="s">
        <v>217</v>
      </c>
      <c r="AA3242" t="s">
        <v>217</v>
      </c>
      <c r="AB3242" t="s">
        <v>87</v>
      </c>
      <c r="AC3242" t="s">
        <v>84</v>
      </c>
      <c r="AD3242">
        <f>_xlfn.XLOOKUP(MIS[[#This Row],[TRADING SYMBOL]],[1]Sheet1!$D:$D,[1]Sheet1!$C:$C)</f>
        <v>8.1999999999999993</v>
      </c>
      <c r="AE3242">
        <f>MIS[[#This Row],[OrderAverageTradedPrice]]*MIS[[#This Row],[OrderQuantity]]</f>
        <v>810</v>
      </c>
      <c r="AF3242">
        <f>MIS[[#This Row],[LTP]]*MIS[[#This Row],[OrderQuantity]]</f>
        <v>615</v>
      </c>
      <c r="AG3242">
        <f>IF(MIS[[#This Row],[OrderSide]]="SELL",MIS[[#This Row],[VALUE]]-MIS[[#This Row],[LIVE_VALUE]],MIS[[#This Row],[LIVE_VALUE]]-MIS[[#This Row],[VALUE]])</f>
        <v>-195</v>
      </c>
      <c r="AH3242" t="str" cm="1">
        <f t="array" ref="AH3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2" t="str">
        <f>MIS[[#This Row],[TRADING SYMBOL]]</f>
        <v>NIFTY2552223750PE</v>
      </c>
      <c r="AJ3242" t="str">
        <f>IF(RIGHT(MIS[[#This Row],[Main/Hedge]],4)="MAIN","MAIN","HEDGE")</f>
        <v>HEDGE</v>
      </c>
      <c r="AK3242" t="str" cm="1">
        <f t="array" ref="AK3242">_xlfn._xlws.FILTER(Table4[Column1],ISNUMBER(SEARCH(Table4[Column1],MIS[[#This Row],[OrderUniqueIdentifier]])),"")</f>
        <v>LONGSHORT</v>
      </c>
    </row>
    <row r="3243" spans="1:37" x14ac:dyDescent="0.25">
      <c r="A3243" t="s">
        <v>71</v>
      </c>
      <c r="B3243" t="s">
        <v>1288</v>
      </c>
      <c r="C3243" t="s">
        <v>5658</v>
      </c>
      <c r="D3243" t="s">
        <v>72</v>
      </c>
      <c r="E3243" t="s">
        <v>3238</v>
      </c>
      <c r="F3243" t="s">
        <v>98</v>
      </c>
      <c r="G3243" t="s">
        <v>74</v>
      </c>
      <c r="H3243" t="s">
        <v>75</v>
      </c>
      <c r="I3243" t="s">
        <v>76</v>
      </c>
      <c r="J3243" t="s">
        <v>77</v>
      </c>
      <c r="K3243">
        <v>100</v>
      </c>
      <c r="L3243" t="s">
        <v>77</v>
      </c>
      <c r="M3243" t="s">
        <v>78</v>
      </c>
      <c r="N3243" t="s">
        <v>5659</v>
      </c>
      <c r="O3243" t="s">
        <v>3295</v>
      </c>
      <c r="P3243" t="s">
        <v>3295</v>
      </c>
      <c r="Q3243" t="s">
        <v>3241</v>
      </c>
      <c r="R3243" t="s">
        <v>79</v>
      </c>
      <c r="S3243" t="s">
        <v>25</v>
      </c>
      <c r="T3243" t="s">
        <v>3242</v>
      </c>
      <c r="U3243" t="s">
        <v>100</v>
      </c>
      <c r="V3243" t="s">
        <v>80</v>
      </c>
      <c r="W3243">
        <v>84900</v>
      </c>
      <c r="X3243" t="s">
        <v>81</v>
      </c>
      <c r="Y3243">
        <v>100</v>
      </c>
      <c r="Z3243" t="s">
        <v>217</v>
      </c>
      <c r="AA3243" t="s">
        <v>217</v>
      </c>
      <c r="AB3243" t="s">
        <v>83</v>
      </c>
      <c r="AC3243" t="s">
        <v>84</v>
      </c>
      <c r="AD3243">
        <f>_xlfn.XLOOKUP(MIS[[#This Row],[TRADING SYMBOL]],[1]Sheet1!$D:$D,[1]Sheet1!$C:$C)</f>
        <v>15.9</v>
      </c>
      <c r="AE3243">
        <f>MIS[[#This Row],[OrderAverageTradedPrice]]*MIS[[#This Row],[OrderQuantity]]</f>
        <v>2699</v>
      </c>
      <c r="AF3243">
        <f>MIS[[#This Row],[LTP]]*MIS[[#This Row],[OrderQuantity]]</f>
        <v>1590</v>
      </c>
      <c r="AG3243">
        <f>IF(MIS[[#This Row],[OrderSide]]="SELL",MIS[[#This Row],[VALUE]]-MIS[[#This Row],[LIVE_VALUE]],MIS[[#This Row],[LIVE_VALUE]]-MIS[[#This Row],[VALUE]])</f>
        <v>-1109</v>
      </c>
      <c r="AH3243" t="str" cm="1">
        <f t="array" ref="AH3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3" t="str">
        <f>MIS[[#This Row],[TRADING SYMBOL]]</f>
        <v>SENSEX2552084900CE</v>
      </c>
      <c r="AJ3243" t="str">
        <f>IF(RIGHT(MIS[[#This Row],[Main/Hedge]],4)="MAIN","MAIN","HEDGE")</f>
        <v>HEDGE</v>
      </c>
      <c r="AK3243" t="str" cm="1">
        <f t="array" ref="AK3243">_xlfn._xlws.FILTER(Table4[Column1],ISNUMBER(SEARCH(Table4[Column1],MIS[[#This Row],[OrderUniqueIdentifier]])),"")</f>
        <v>LONGSHORT</v>
      </c>
    </row>
    <row r="3244" spans="1:37" x14ac:dyDescent="0.25">
      <c r="A3244" t="s">
        <v>71</v>
      </c>
      <c r="B3244" t="s">
        <v>1295</v>
      </c>
      <c r="C3244" t="s">
        <v>5661</v>
      </c>
      <c r="D3244" t="s">
        <v>72</v>
      </c>
      <c r="E3244" t="s">
        <v>3170</v>
      </c>
      <c r="F3244" t="s">
        <v>73</v>
      </c>
      <c r="G3244" t="s">
        <v>74</v>
      </c>
      <c r="H3244" t="s">
        <v>75</v>
      </c>
      <c r="I3244" t="s">
        <v>76</v>
      </c>
      <c r="J3244" t="s">
        <v>77</v>
      </c>
      <c r="K3244">
        <v>300</v>
      </c>
      <c r="L3244" t="s">
        <v>77</v>
      </c>
      <c r="M3244" t="s">
        <v>78</v>
      </c>
      <c r="N3244" t="s">
        <v>3294</v>
      </c>
      <c r="O3244" t="s">
        <v>3295</v>
      </c>
      <c r="P3244" t="s">
        <v>3295</v>
      </c>
      <c r="Q3244" t="s">
        <v>3172</v>
      </c>
      <c r="R3244" t="s">
        <v>79</v>
      </c>
      <c r="S3244" t="s">
        <v>25</v>
      </c>
      <c r="T3244" t="s">
        <v>3173</v>
      </c>
      <c r="U3244" t="s">
        <v>43</v>
      </c>
      <c r="V3244" t="s">
        <v>80</v>
      </c>
      <c r="W3244">
        <v>23750</v>
      </c>
      <c r="X3244" t="s">
        <v>85</v>
      </c>
      <c r="Y3244">
        <v>300</v>
      </c>
      <c r="Z3244" t="s">
        <v>217</v>
      </c>
      <c r="AA3244" t="s">
        <v>217</v>
      </c>
      <c r="AB3244" t="s">
        <v>87</v>
      </c>
      <c r="AC3244" t="s">
        <v>84</v>
      </c>
      <c r="AD3244">
        <f>_xlfn.XLOOKUP(MIS[[#This Row],[TRADING SYMBOL]],[1]Sheet1!$D:$D,[1]Sheet1!$C:$C)</f>
        <v>8.1999999999999993</v>
      </c>
      <c r="AE3244">
        <f>MIS[[#This Row],[OrderAverageTradedPrice]]*MIS[[#This Row],[OrderQuantity]]</f>
        <v>3255</v>
      </c>
      <c r="AF3244">
        <f>MIS[[#This Row],[LTP]]*MIS[[#This Row],[OrderQuantity]]</f>
        <v>2460</v>
      </c>
      <c r="AG3244">
        <f>IF(MIS[[#This Row],[OrderSide]]="SELL",MIS[[#This Row],[VALUE]]-MIS[[#This Row],[LIVE_VALUE]],MIS[[#This Row],[LIVE_VALUE]]-MIS[[#This Row],[VALUE]])</f>
        <v>-795</v>
      </c>
      <c r="AH3244" t="str" cm="1">
        <f t="array" ref="AH3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4" t="str">
        <f>MIS[[#This Row],[TRADING SYMBOL]]</f>
        <v>NIFTY2552223750PE</v>
      </c>
      <c r="AJ3244" t="str">
        <f>IF(RIGHT(MIS[[#This Row],[Main/Hedge]],4)="MAIN","MAIN","HEDGE")</f>
        <v>HEDGE</v>
      </c>
      <c r="AK3244" t="str" cm="1">
        <f t="array" ref="AK3244">_xlfn._xlws.FILTER(Table4[Column1],ISNUMBER(SEARCH(Table4[Column1],MIS[[#This Row],[OrderUniqueIdentifier]])),"")</f>
        <v>LONGSHORT</v>
      </c>
    </row>
    <row r="3245" spans="1:37" x14ac:dyDescent="0.25">
      <c r="A3245" t="s">
        <v>71</v>
      </c>
      <c r="B3245" t="s">
        <v>1295</v>
      </c>
      <c r="C3245" t="s">
        <v>5684</v>
      </c>
      <c r="D3245" t="s">
        <v>72</v>
      </c>
      <c r="E3245" t="s">
        <v>3238</v>
      </c>
      <c r="F3245" t="s">
        <v>98</v>
      </c>
      <c r="G3245" t="s">
        <v>74</v>
      </c>
      <c r="H3245" t="s">
        <v>75</v>
      </c>
      <c r="I3245" t="s">
        <v>76</v>
      </c>
      <c r="J3245" t="s">
        <v>77</v>
      </c>
      <c r="K3245">
        <v>100</v>
      </c>
      <c r="L3245" t="s">
        <v>77</v>
      </c>
      <c r="M3245" t="s">
        <v>78</v>
      </c>
      <c r="N3245" t="s">
        <v>4632</v>
      </c>
      <c r="O3245" t="s">
        <v>3326</v>
      </c>
      <c r="P3245" t="s">
        <v>3295</v>
      </c>
      <c r="Q3245" t="s">
        <v>3241</v>
      </c>
      <c r="R3245" t="s">
        <v>79</v>
      </c>
      <c r="S3245" t="s">
        <v>25</v>
      </c>
      <c r="T3245" t="s">
        <v>3242</v>
      </c>
      <c r="U3245" t="s">
        <v>100</v>
      </c>
      <c r="V3245" t="s">
        <v>80</v>
      </c>
      <c r="W3245">
        <v>84900</v>
      </c>
      <c r="X3245" t="s">
        <v>81</v>
      </c>
      <c r="Y3245">
        <v>100</v>
      </c>
      <c r="Z3245" t="s">
        <v>119</v>
      </c>
      <c r="AA3245" t="s">
        <v>217</v>
      </c>
      <c r="AB3245" t="s">
        <v>83</v>
      </c>
      <c r="AC3245" t="s">
        <v>84</v>
      </c>
      <c r="AD3245">
        <f>_xlfn.XLOOKUP(MIS[[#This Row],[TRADING SYMBOL]],[1]Sheet1!$D:$D,[1]Sheet1!$C:$C)</f>
        <v>15.9</v>
      </c>
      <c r="AE3245">
        <f>MIS[[#This Row],[OrderAverageTradedPrice]]*MIS[[#This Row],[OrderQuantity]]</f>
        <v>2625</v>
      </c>
      <c r="AF3245">
        <f>MIS[[#This Row],[LTP]]*MIS[[#This Row],[OrderQuantity]]</f>
        <v>1590</v>
      </c>
      <c r="AG3245">
        <f>IF(MIS[[#This Row],[OrderSide]]="SELL",MIS[[#This Row],[VALUE]]-MIS[[#This Row],[LIVE_VALUE]],MIS[[#This Row],[LIVE_VALUE]]-MIS[[#This Row],[VALUE]])</f>
        <v>-1035</v>
      </c>
      <c r="AH3245" t="str" cm="1">
        <f t="array" ref="AH3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5" t="str">
        <f>MIS[[#This Row],[TRADING SYMBOL]]</f>
        <v>SENSEX2552084900CE</v>
      </c>
      <c r="AJ3245" t="str">
        <f>IF(RIGHT(MIS[[#This Row],[Main/Hedge]],4)="MAIN","MAIN","HEDGE")</f>
        <v>HEDGE</v>
      </c>
      <c r="AK3245" t="str" cm="1">
        <f t="array" ref="AK3245">_xlfn._xlws.FILTER(Table4[Column1],ISNUMBER(SEARCH(Table4[Column1],MIS[[#This Row],[OrderUniqueIdentifier]])),"")</f>
        <v>LONGSHORT</v>
      </c>
    </row>
    <row r="3246" spans="1:37" x14ac:dyDescent="0.25">
      <c r="A3246" t="s">
        <v>71</v>
      </c>
      <c r="B3246" t="s">
        <v>558</v>
      </c>
      <c r="C3246" t="s">
        <v>3419</v>
      </c>
      <c r="D3246" t="s">
        <v>72</v>
      </c>
      <c r="E3246" t="s">
        <v>3170</v>
      </c>
      <c r="F3246" t="s">
        <v>73</v>
      </c>
      <c r="G3246" t="s">
        <v>74</v>
      </c>
      <c r="H3246" t="s">
        <v>75</v>
      </c>
      <c r="I3246" t="s">
        <v>76</v>
      </c>
      <c r="J3246" t="s">
        <v>77</v>
      </c>
      <c r="K3246">
        <v>150</v>
      </c>
      <c r="L3246" t="s">
        <v>77</v>
      </c>
      <c r="M3246" t="s">
        <v>78</v>
      </c>
      <c r="N3246" t="s">
        <v>3294</v>
      </c>
      <c r="O3246" t="s">
        <v>3420</v>
      </c>
      <c r="P3246" t="s">
        <v>3420</v>
      </c>
      <c r="Q3246" t="s">
        <v>3172</v>
      </c>
      <c r="R3246" t="s">
        <v>79</v>
      </c>
      <c r="S3246" t="s">
        <v>25</v>
      </c>
      <c r="T3246" t="s">
        <v>3173</v>
      </c>
      <c r="U3246" t="s">
        <v>43</v>
      </c>
      <c r="V3246" t="s">
        <v>80</v>
      </c>
      <c r="W3246">
        <v>23750</v>
      </c>
      <c r="X3246" t="s">
        <v>85</v>
      </c>
      <c r="Y3246">
        <v>150</v>
      </c>
      <c r="Z3246" t="s">
        <v>227</v>
      </c>
      <c r="AA3246" t="s">
        <v>227</v>
      </c>
      <c r="AB3246" t="s">
        <v>87</v>
      </c>
      <c r="AC3246" t="s">
        <v>84</v>
      </c>
      <c r="AD3246">
        <f>_xlfn.XLOOKUP(MIS[[#This Row],[TRADING SYMBOL]],[1]Sheet1!$D:$D,[1]Sheet1!$C:$C)</f>
        <v>8.1999999999999993</v>
      </c>
      <c r="AE3246">
        <f>MIS[[#This Row],[OrderAverageTradedPrice]]*MIS[[#This Row],[OrderQuantity]]</f>
        <v>1627.5</v>
      </c>
      <c r="AF3246">
        <f>MIS[[#This Row],[LTP]]*MIS[[#This Row],[OrderQuantity]]</f>
        <v>1230</v>
      </c>
      <c r="AG3246">
        <f>IF(MIS[[#This Row],[OrderSide]]="SELL",MIS[[#This Row],[VALUE]]-MIS[[#This Row],[LIVE_VALUE]],MIS[[#This Row],[LIVE_VALUE]]-MIS[[#This Row],[VALUE]])</f>
        <v>-397.5</v>
      </c>
      <c r="AH3246" t="str" cm="1">
        <f t="array" ref="AH3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6" t="str">
        <f>MIS[[#This Row],[TRADING SYMBOL]]</f>
        <v>NIFTY2552223750PE</v>
      </c>
      <c r="AJ3246" t="str">
        <f>IF(RIGHT(MIS[[#This Row],[Main/Hedge]],4)="MAIN","MAIN","HEDGE")</f>
        <v>HEDGE</v>
      </c>
      <c r="AK3246" t="str" cm="1">
        <f t="array" ref="AK3246">_xlfn._xlws.FILTER(Table4[Column1],ISNUMBER(SEARCH(Table4[Column1],MIS[[#This Row],[OrderUniqueIdentifier]])),"")</f>
        <v>LONGSHORT</v>
      </c>
    </row>
    <row r="3247" spans="1:37" x14ac:dyDescent="0.25">
      <c r="A3247" t="s">
        <v>71</v>
      </c>
      <c r="B3247" t="s">
        <v>558</v>
      </c>
      <c r="C3247" t="s">
        <v>3446</v>
      </c>
      <c r="D3247" t="s">
        <v>72</v>
      </c>
      <c r="E3247" t="s">
        <v>3238</v>
      </c>
      <c r="F3247" t="s">
        <v>98</v>
      </c>
      <c r="G3247" t="s">
        <v>74</v>
      </c>
      <c r="H3247" t="s">
        <v>75</v>
      </c>
      <c r="I3247" t="s">
        <v>76</v>
      </c>
      <c r="J3247" t="s">
        <v>77</v>
      </c>
      <c r="K3247">
        <v>60</v>
      </c>
      <c r="L3247" t="s">
        <v>77</v>
      </c>
      <c r="M3247" t="s">
        <v>78</v>
      </c>
      <c r="N3247" t="s">
        <v>3447</v>
      </c>
      <c r="O3247" t="s">
        <v>3295</v>
      </c>
      <c r="P3247" t="s">
        <v>3420</v>
      </c>
      <c r="Q3247" t="s">
        <v>3241</v>
      </c>
      <c r="R3247" t="s">
        <v>79</v>
      </c>
      <c r="S3247" t="s">
        <v>25</v>
      </c>
      <c r="T3247" t="s">
        <v>3242</v>
      </c>
      <c r="U3247" t="s">
        <v>100</v>
      </c>
      <c r="V3247" t="s">
        <v>80</v>
      </c>
      <c r="W3247">
        <v>84900</v>
      </c>
      <c r="X3247" t="s">
        <v>81</v>
      </c>
      <c r="Y3247">
        <v>60</v>
      </c>
      <c r="Z3247" t="s">
        <v>217</v>
      </c>
      <c r="AA3247" t="s">
        <v>227</v>
      </c>
      <c r="AB3247" t="s">
        <v>83</v>
      </c>
      <c r="AC3247" t="s">
        <v>84</v>
      </c>
      <c r="AD3247">
        <f>_xlfn.XLOOKUP(MIS[[#This Row],[TRADING SYMBOL]],[1]Sheet1!$D:$D,[1]Sheet1!$C:$C)</f>
        <v>15.9</v>
      </c>
      <c r="AE3247">
        <f>MIS[[#This Row],[OrderAverageTradedPrice]]*MIS[[#This Row],[OrderQuantity]]</f>
        <v>1597.999999999998</v>
      </c>
      <c r="AF3247">
        <f>MIS[[#This Row],[LTP]]*MIS[[#This Row],[OrderQuantity]]</f>
        <v>954</v>
      </c>
      <c r="AG3247">
        <f>IF(MIS[[#This Row],[OrderSide]]="SELL",MIS[[#This Row],[VALUE]]-MIS[[#This Row],[LIVE_VALUE]],MIS[[#This Row],[LIVE_VALUE]]-MIS[[#This Row],[VALUE]])</f>
        <v>-643.99999999999795</v>
      </c>
      <c r="AH3247" t="str" cm="1">
        <f t="array" ref="AH3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7" t="str">
        <f>MIS[[#This Row],[TRADING SYMBOL]]</f>
        <v>SENSEX2552084900CE</v>
      </c>
      <c r="AJ3247" t="str">
        <f>IF(RIGHT(MIS[[#This Row],[Main/Hedge]],4)="MAIN","MAIN","HEDGE")</f>
        <v>HEDGE</v>
      </c>
      <c r="AK3247" t="str" cm="1">
        <f t="array" ref="AK3247">_xlfn._xlws.FILTER(Table4[Column1],ISNUMBER(SEARCH(Table4[Column1],MIS[[#This Row],[OrderUniqueIdentifier]])),"")</f>
        <v>LONGSHORT</v>
      </c>
    </row>
    <row r="3248" spans="1:37" x14ac:dyDescent="0.25">
      <c r="A3248" t="s">
        <v>71</v>
      </c>
      <c r="B3248" t="s">
        <v>753</v>
      </c>
      <c r="C3248" t="s">
        <v>4012</v>
      </c>
      <c r="D3248" t="s">
        <v>72</v>
      </c>
      <c r="E3248" t="s">
        <v>3170</v>
      </c>
      <c r="F3248" t="s">
        <v>73</v>
      </c>
      <c r="G3248" t="s">
        <v>74</v>
      </c>
      <c r="H3248" t="s">
        <v>75</v>
      </c>
      <c r="I3248" t="s">
        <v>76</v>
      </c>
      <c r="J3248" t="s">
        <v>77</v>
      </c>
      <c r="K3248">
        <v>300</v>
      </c>
      <c r="L3248" t="s">
        <v>77</v>
      </c>
      <c r="M3248" t="s">
        <v>78</v>
      </c>
      <c r="N3248" t="s">
        <v>3294</v>
      </c>
      <c r="O3248" t="s">
        <v>3420</v>
      </c>
      <c r="P3248" t="s">
        <v>3420</v>
      </c>
      <c r="Q3248" t="s">
        <v>3172</v>
      </c>
      <c r="R3248" t="s">
        <v>4013</v>
      </c>
      <c r="S3248" t="s">
        <v>25</v>
      </c>
      <c r="T3248" t="s">
        <v>3173</v>
      </c>
      <c r="U3248" t="s">
        <v>43</v>
      </c>
      <c r="V3248" t="s">
        <v>80</v>
      </c>
      <c r="W3248">
        <v>23750</v>
      </c>
      <c r="X3248" t="s">
        <v>85</v>
      </c>
      <c r="Y3248">
        <v>300</v>
      </c>
      <c r="Z3248" t="s">
        <v>227</v>
      </c>
      <c r="AA3248" t="s">
        <v>227</v>
      </c>
      <c r="AB3248" t="s">
        <v>87</v>
      </c>
      <c r="AC3248" t="s">
        <v>84</v>
      </c>
      <c r="AD3248">
        <f>_xlfn.XLOOKUP(MIS[[#This Row],[TRADING SYMBOL]],[1]Sheet1!$D:$D,[1]Sheet1!$C:$C)</f>
        <v>8.1999999999999993</v>
      </c>
      <c r="AE3248">
        <f>MIS[[#This Row],[OrderAverageTradedPrice]]*MIS[[#This Row],[OrderQuantity]]</f>
        <v>3255</v>
      </c>
      <c r="AF3248">
        <f>MIS[[#This Row],[LTP]]*MIS[[#This Row],[OrderQuantity]]</f>
        <v>2460</v>
      </c>
      <c r="AG3248">
        <f>IF(MIS[[#This Row],[OrderSide]]="SELL",MIS[[#This Row],[VALUE]]-MIS[[#This Row],[LIVE_VALUE]],MIS[[#This Row],[LIVE_VALUE]]-MIS[[#This Row],[VALUE]])</f>
        <v>-795</v>
      </c>
      <c r="AH3248" t="str" cm="1">
        <f t="array" ref="AH3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8" t="str">
        <f>MIS[[#This Row],[TRADING SYMBOL]]</f>
        <v>NIFTY2552223750PE</v>
      </c>
      <c r="AJ3248" t="str">
        <f>IF(RIGHT(MIS[[#This Row],[Main/Hedge]],4)="MAIN","MAIN","HEDGE")</f>
        <v>HEDGE</v>
      </c>
      <c r="AK3248" t="str" cm="1">
        <f t="array" ref="AK3248">_xlfn._xlws.FILTER(Table4[Column1],ISNUMBER(SEARCH(Table4[Column1],MIS[[#This Row],[OrderUniqueIdentifier]])),"")</f>
        <v>LONGSHORT</v>
      </c>
    </row>
    <row r="3249" spans="1:37" x14ac:dyDescent="0.25">
      <c r="A3249" t="s">
        <v>71</v>
      </c>
      <c r="B3249" t="s">
        <v>804</v>
      </c>
      <c r="C3249" t="s">
        <v>4176</v>
      </c>
      <c r="D3249" t="s">
        <v>72</v>
      </c>
      <c r="E3249" t="s">
        <v>3238</v>
      </c>
      <c r="F3249" t="s">
        <v>98</v>
      </c>
      <c r="G3249" t="s">
        <v>74</v>
      </c>
      <c r="H3249" t="s">
        <v>75</v>
      </c>
      <c r="I3249" t="s">
        <v>76</v>
      </c>
      <c r="J3249" t="s">
        <v>77</v>
      </c>
      <c r="K3249">
        <v>20</v>
      </c>
      <c r="L3249" t="s">
        <v>77</v>
      </c>
      <c r="M3249" t="s">
        <v>78</v>
      </c>
      <c r="N3249" t="s">
        <v>3904</v>
      </c>
      <c r="O3249" t="s">
        <v>3295</v>
      </c>
      <c r="P3249" t="s">
        <v>3420</v>
      </c>
      <c r="Q3249" t="s">
        <v>3241</v>
      </c>
      <c r="R3249" t="s">
        <v>79</v>
      </c>
      <c r="S3249" t="s">
        <v>25</v>
      </c>
      <c r="T3249" t="s">
        <v>3242</v>
      </c>
      <c r="U3249" t="s">
        <v>100</v>
      </c>
      <c r="V3249" t="s">
        <v>80</v>
      </c>
      <c r="W3249">
        <v>84900</v>
      </c>
      <c r="X3249" t="s">
        <v>81</v>
      </c>
      <c r="Y3249">
        <v>20</v>
      </c>
      <c r="Z3249" t="s">
        <v>217</v>
      </c>
      <c r="AA3249" t="s">
        <v>227</v>
      </c>
      <c r="AB3249" t="s">
        <v>83</v>
      </c>
      <c r="AC3249" t="s">
        <v>84</v>
      </c>
      <c r="AD3249">
        <f>_xlfn.XLOOKUP(MIS[[#This Row],[TRADING SYMBOL]],[1]Sheet1!$D:$D,[1]Sheet1!$C:$C)</f>
        <v>15.9</v>
      </c>
      <c r="AE3249">
        <f>MIS[[#This Row],[OrderAverageTradedPrice]]*MIS[[#This Row],[OrderQuantity]]</f>
        <v>526</v>
      </c>
      <c r="AF3249">
        <f>MIS[[#This Row],[LTP]]*MIS[[#This Row],[OrderQuantity]]</f>
        <v>318</v>
      </c>
      <c r="AG3249">
        <f>IF(MIS[[#This Row],[OrderSide]]="SELL",MIS[[#This Row],[VALUE]]-MIS[[#This Row],[LIVE_VALUE]],MIS[[#This Row],[LIVE_VALUE]]-MIS[[#This Row],[VALUE]])</f>
        <v>-208</v>
      </c>
      <c r="AH3249" t="str" cm="1">
        <f t="array" ref="AH3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9" t="str">
        <f>MIS[[#This Row],[TRADING SYMBOL]]</f>
        <v>SENSEX2552084900CE</v>
      </c>
      <c r="AJ3249" t="str">
        <f>IF(RIGHT(MIS[[#This Row],[Main/Hedge]],4)="MAIN","MAIN","HEDGE")</f>
        <v>HEDGE</v>
      </c>
      <c r="AK3249" t="str" cm="1">
        <f t="array" ref="AK3249">_xlfn._xlws.FILTER(Table4[Column1],ISNUMBER(SEARCH(Table4[Column1],MIS[[#This Row],[OrderUniqueIdentifier]])),"")</f>
        <v>LONGSHORT</v>
      </c>
    </row>
    <row r="3250" spans="1:37" x14ac:dyDescent="0.25">
      <c r="A3250" t="s">
        <v>71</v>
      </c>
      <c r="B3250" t="s">
        <v>864</v>
      </c>
      <c r="C3250" t="s">
        <v>4334</v>
      </c>
      <c r="D3250" t="s">
        <v>72</v>
      </c>
      <c r="E3250" t="s">
        <v>3170</v>
      </c>
      <c r="F3250" t="s">
        <v>73</v>
      </c>
      <c r="G3250" t="s">
        <v>74</v>
      </c>
      <c r="H3250" t="s">
        <v>75</v>
      </c>
      <c r="I3250" t="s">
        <v>76</v>
      </c>
      <c r="J3250" t="s">
        <v>77</v>
      </c>
      <c r="K3250">
        <v>75</v>
      </c>
      <c r="L3250" t="s">
        <v>77</v>
      </c>
      <c r="M3250" t="s">
        <v>78</v>
      </c>
      <c r="N3250" t="s">
        <v>3481</v>
      </c>
      <c r="O3250" t="s">
        <v>3420</v>
      </c>
      <c r="P3250" t="s">
        <v>3420</v>
      </c>
      <c r="Q3250" t="s">
        <v>3172</v>
      </c>
      <c r="R3250" t="s">
        <v>79</v>
      </c>
      <c r="S3250" t="s">
        <v>25</v>
      </c>
      <c r="T3250" t="s">
        <v>3173</v>
      </c>
      <c r="U3250" t="s">
        <v>43</v>
      </c>
      <c r="V3250" t="s">
        <v>80</v>
      </c>
      <c r="W3250">
        <v>23750</v>
      </c>
      <c r="X3250" t="s">
        <v>85</v>
      </c>
      <c r="Y3250">
        <v>75</v>
      </c>
      <c r="Z3250" t="s">
        <v>227</v>
      </c>
      <c r="AA3250" t="s">
        <v>227</v>
      </c>
      <c r="AB3250" t="s">
        <v>87</v>
      </c>
      <c r="AC3250" t="s">
        <v>84</v>
      </c>
      <c r="AD3250">
        <f>_xlfn.XLOOKUP(MIS[[#This Row],[TRADING SYMBOL]],[1]Sheet1!$D:$D,[1]Sheet1!$C:$C)</f>
        <v>8.1999999999999993</v>
      </c>
      <c r="AE3250">
        <f>MIS[[#This Row],[OrderAverageTradedPrice]]*MIS[[#This Row],[OrderQuantity]]</f>
        <v>810</v>
      </c>
      <c r="AF3250">
        <f>MIS[[#This Row],[LTP]]*MIS[[#This Row],[OrderQuantity]]</f>
        <v>615</v>
      </c>
      <c r="AG3250">
        <f>IF(MIS[[#This Row],[OrderSide]]="SELL",MIS[[#This Row],[VALUE]]-MIS[[#This Row],[LIVE_VALUE]],MIS[[#This Row],[LIVE_VALUE]]-MIS[[#This Row],[VALUE]])</f>
        <v>-195</v>
      </c>
      <c r="AH3250" t="str" cm="1">
        <f t="array" ref="AH3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0" t="str">
        <f>MIS[[#This Row],[TRADING SYMBOL]]</f>
        <v>NIFTY2552223750PE</v>
      </c>
      <c r="AJ3250" t="str">
        <f>IF(RIGHT(MIS[[#This Row],[Main/Hedge]],4)="MAIN","MAIN","HEDGE")</f>
        <v>HEDGE</v>
      </c>
      <c r="AK3250" t="str" cm="1">
        <f t="array" ref="AK3250">_xlfn._xlws.FILTER(Table4[Column1],ISNUMBER(SEARCH(Table4[Column1],MIS[[#This Row],[OrderUniqueIdentifier]])),"")</f>
        <v>LONGSHORT</v>
      </c>
    </row>
    <row r="3251" spans="1:37" x14ac:dyDescent="0.25">
      <c r="A3251" t="s">
        <v>71</v>
      </c>
      <c r="B3251" t="s">
        <v>948</v>
      </c>
      <c r="C3251" t="s">
        <v>4631</v>
      </c>
      <c r="D3251" t="s">
        <v>72</v>
      </c>
      <c r="E3251" t="s">
        <v>3238</v>
      </c>
      <c r="F3251" t="s">
        <v>98</v>
      </c>
      <c r="G3251" t="s">
        <v>74</v>
      </c>
      <c r="H3251" t="s">
        <v>75</v>
      </c>
      <c r="I3251" t="s">
        <v>76</v>
      </c>
      <c r="J3251" t="s">
        <v>77</v>
      </c>
      <c r="K3251">
        <v>20</v>
      </c>
      <c r="L3251" t="s">
        <v>77</v>
      </c>
      <c r="M3251" t="s">
        <v>78</v>
      </c>
      <c r="N3251" t="s">
        <v>4632</v>
      </c>
      <c r="O3251" t="s">
        <v>3295</v>
      </c>
      <c r="P3251" t="s">
        <v>3420</v>
      </c>
      <c r="Q3251" t="s">
        <v>3241</v>
      </c>
      <c r="R3251" t="s">
        <v>79</v>
      </c>
      <c r="S3251" t="s">
        <v>25</v>
      </c>
      <c r="T3251" t="s">
        <v>3242</v>
      </c>
      <c r="U3251" t="s">
        <v>100</v>
      </c>
      <c r="V3251" t="s">
        <v>80</v>
      </c>
      <c r="W3251">
        <v>84900</v>
      </c>
      <c r="X3251" t="s">
        <v>81</v>
      </c>
      <c r="Y3251">
        <v>20</v>
      </c>
      <c r="Z3251" t="s">
        <v>217</v>
      </c>
      <c r="AA3251" t="s">
        <v>227</v>
      </c>
      <c r="AB3251" t="s">
        <v>83</v>
      </c>
      <c r="AC3251" t="s">
        <v>84</v>
      </c>
      <c r="AD3251">
        <f>_xlfn.XLOOKUP(MIS[[#This Row],[TRADING SYMBOL]],[1]Sheet1!$D:$D,[1]Sheet1!$C:$C)</f>
        <v>15.9</v>
      </c>
      <c r="AE3251">
        <f>MIS[[#This Row],[OrderAverageTradedPrice]]*MIS[[#This Row],[OrderQuantity]]</f>
        <v>525</v>
      </c>
      <c r="AF3251">
        <f>MIS[[#This Row],[LTP]]*MIS[[#This Row],[OrderQuantity]]</f>
        <v>318</v>
      </c>
      <c r="AG3251">
        <f>IF(MIS[[#This Row],[OrderSide]]="SELL",MIS[[#This Row],[VALUE]]-MIS[[#This Row],[LIVE_VALUE]],MIS[[#This Row],[LIVE_VALUE]]-MIS[[#This Row],[VALUE]])</f>
        <v>-207</v>
      </c>
      <c r="AH3251" t="str" cm="1">
        <f t="array" ref="AH3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1" t="str">
        <f>MIS[[#This Row],[TRADING SYMBOL]]</f>
        <v>SENSEX2552084900CE</v>
      </c>
      <c r="AJ3251" t="str">
        <f>IF(RIGHT(MIS[[#This Row],[Main/Hedge]],4)="MAIN","MAIN","HEDGE")</f>
        <v>HEDGE</v>
      </c>
      <c r="AK3251" t="str" cm="1">
        <f t="array" ref="AK3251">_xlfn._xlws.FILTER(Table4[Column1],ISNUMBER(SEARCH(Table4[Column1],MIS[[#This Row],[OrderUniqueIdentifier]])),"")</f>
        <v>LONGSHORT</v>
      </c>
    </row>
    <row r="3252" spans="1:37" x14ac:dyDescent="0.25">
      <c r="A3252" t="s">
        <v>71</v>
      </c>
      <c r="B3252" t="s">
        <v>1143</v>
      </c>
      <c r="C3252" t="s">
        <v>5217</v>
      </c>
      <c r="D3252" t="s">
        <v>72</v>
      </c>
      <c r="E3252" t="s">
        <v>3238</v>
      </c>
      <c r="F3252" t="s">
        <v>98</v>
      </c>
      <c r="G3252" t="s">
        <v>74</v>
      </c>
      <c r="H3252" t="s">
        <v>75</v>
      </c>
      <c r="I3252" t="s">
        <v>76</v>
      </c>
      <c r="J3252" t="s">
        <v>77</v>
      </c>
      <c r="K3252">
        <v>40</v>
      </c>
      <c r="L3252" t="s">
        <v>77</v>
      </c>
      <c r="M3252" t="s">
        <v>78</v>
      </c>
      <c r="N3252" t="s">
        <v>5218</v>
      </c>
      <c r="O3252" t="s">
        <v>3295</v>
      </c>
      <c r="P3252" t="s">
        <v>3420</v>
      </c>
      <c r="Q3252" t="s">
        <v>3241</v>
      </c>
      <c r="R3252" t="s">
        <v>79</v>
      </c>
      <c r="S3252" t="s">
        <v>25</v>
      </c>
      <c r="T3252" t="s">
        <v>3242</v>
      </c>
      <c r="U3252" t="s">
        <v>100</v>
      </c>
      <c r="V3252" t="s">
        <v>80</v>
      </c>
      <c r="W3252">
        <v>84900</v>
      </c>
      <c r="X3252" t="s">
        <v>81</v>
      </c>
      <c r="Y3252">
        <v>40</v>
      </c>
      <c r="Z3252" t="s">
        <v>217</v>
      </c>
      <c r="AA3252" t="s">
        <v>227</v>
      </c>
      <c r="AB3252" t="s">
        <v>83</v>
      </c>
      <c r="AC3252" t="s">
        <v>84</v>
      </c>
      <c r="AD3252">
        <f>_xlfn.XLOOKUP(MIS[[#This Row],[TRADING SYMBOL]],[1]Sheet1!$D:$D,[1]Sheet1!$C:$C)</f>
        <v>15.9</v>
      </c>
      <c r="AE3252">
        <f>MIS[[#This Row],[OrderAverageTradedPrice]]*MIS[[#This Row],[OrderQuantity]]</f>
        <v>1041</v>
      </c>
      <c r="AF3252">
        <f>MIS[[#This Row],[LTP]]*MIS[[#This Row],[OrderQuantity]]</f>
        <v>636</v>
      </c>
      <c r="AG3252">
        <f>IF(MIS[[#This Row],[OrderSide]]="SELL",MIS[[#This Row],[VALUE]]-MIS[[#This Row],[LIVE_VALUE]],MIS[[#This Row],[LIVE_VALUE]]-MIS[[#This Row],[VALUE]])</f>
        <v>-405</v>
      </c>
      <c r="AH3252" t="str" cm="1">
        <f t="array" ref="AH3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2" t="str">
        <f>MIS[[#This Row],[TRADING SYMBOL]]</f>
        <v>SENSEX2552084900CE</v>
      </c>
      <c r="AJ3252" t="str">
        <f>IF(RIGHT(MIS[[#This Row],[Main/Hedge]],4)="MAIN","MAIN","HEDGE")</f>
        <v>HEDGE</v>
      </c>
      <c r="AK3252" t="str" cm="1">
        <f t="array" ref="AK3252">_xlfn._xlws.FILTER(Table4[Column1],ISNUMBER(SEARCH(Table4[Column1],MIS[[#This Row],[OrderUniqueIdentifier]])),"")</f>
        <v>LONGSHORT</v>
      </c>
    </row>
    <row r="3253" spans="1:37" x14ac:dyDescent="0.25">
      <c r="A3253" t="s">
        <v>71</v>
      </c>
      <c r="B3253" t="s">
        <v>1280</v>
      </c>
      <c r="C3253" t="s">
        <v>5610</v>
      </c>
      <c r="D3253" t="s">
        <v>72</v>
      </c>
      <c r="E3253" t="s">
        <v>3170</v>
      </c>
      <c r="F3253" t="s">
        <v>73</v>
      </c>
      <c r="G3253" t="s">
        <v>74</v>
      </c>
      <c r="H3253" t="s">
        <v>75</v>
      </c>
      <c r="I3253" t="s">
        <v>76</v>
      </c>
      <c r="J3253" t="s">
        <v>77</v>
      </c>
      <c r="K3253">
        <v>150</v>
      </c>
      <c r="L3253" t="s">
        <v>77</v>
      </c>
      <c r="M3253" t="s">
        <v>78</v>
      </c>
      <c r="N3253" t="s">
        <v>3449</v>
      </c>
      <c r="O3253" t="s">
        <v>3420</v>
      </c>
      <c r="P3253" t="s">
        <v>3420</v>
      </c>
      <c r="Q3253" t="s">
        <v>3172</v>
      </c>
      <c r="R3253" t="s">
        <v>79</v>
      </c>
      <c r="S3253" t="s">
        <v>25</v>
      </c>
      <c r="T3253" t="s">
        <v>3173</v>
      </c>
      <c r="U3253" t="s">
        <v>43</v>
      </c>
      <c r="V3253" t="s">
        <v>80</v>
      </c>
      <c r="W3253">
        <v>23750</v>
      </c>
      <c r="X3253" t="s">
        <v>85</v>
      </c>
      <c r="Y3253">
        <v>150</v>
      </c>
      <c r="Z3253" t="s">
        <v>227</v>
      </c>
      <c r="AA3253" t="s">
        <v>227</v>
      </c>
      <c r="AB3253" t="s">
        <v>87</v>
      </c>
      <c r="AC3253" t="s">
        <v>84</v>
      </c>
      <c r="AD3253">
        <f>_xlfn.XLOOKUP(MIS[[#This Row],[TRADING SYMBOL]],[1]Sheet1!$D:$D,[1]Sheet1!$C:$C)</f>
        <v>8.1999999999999993</v>
      </c>
      <c r="AE3253">
        <f>MIS[[#This Row],[OrderAverageTradedPrice]]*MIS[[#This Row],[OrderQuantity]]</f>
        <v>1635</v>
      </c>
      <c r="AF3253">
        <f>MIS[[#This Row],[LTP]]*MIS[[#This Row],[OrderQuantity]]</f>
        <v>1230</v>
      </c>
      <c r="AG3253">
        <f>IF(MIS[[#This Row],[OrderSide]]="SELL",MIS[[#This Row],[VALUE]]-MIS[[#This Row],[LIVE_VALUE]],MIS[[#This Row],[LIVE_VALUE]]-MIS[[#This Row],[VALUE]])</f>
        <v>-405</v>
      </c>
      <c r="AH3253" t="str" cm="1">
        <f t="array" ref="AH3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3" t="str">
        <f>MIS[[#This Row],[TRADING SYMBOL]]</f>
        <v>NIFTY2552223750PE</v>
      </c>
      <c r="AJ3253" t="str">
        <f>IF(RIGHT(MIS[[#This Row],[Main/Hedge]],4)="MAIN","MAIN","HEDGE")</f>
        <v>HEDGE</v>
      </c>
      <c r="AK3253" t="str" cm="1">
        <f t="array" ref="AK3253">_xlfn._xlws.FILTER(Table4[Column1],ISNUMBER(SEARCH(Table4[Column1],MIS[[#This Row],[OrderUniqueIdentifier]])),"")</f>
        <v>LONGSHORT</v>
      </c>
    </row>
    <row r="3254" spans="1:37" x14ac:dyDescent="0.25">
      <c r="A3254" t="s">
        <v>71</v>
      </c>
      <c r="B3254" t="s">
        <v>1280</v>
      </c>
      <c r="C3254" t="s">
        <v>5631</v>
      </c>
      <c r="D3254" t="s">
        <v>72</v>
      </c>
      <c r="E3254" t="s">
        <v>3238</v>
      </c>
      <c r="F3254" t="s">
        <v>98</v>
      </c>
      <c r="G3254" t="s">
        <v>74</v>
      </c>
      <c r="H3254" t="s">
        <v>75</v>
      </c>
      <c r="I3254" t="s">
        <v>76</v>
      </c>
      <c r="J3254" t="s">
        <v>77</v>
      </c>
      <c r="K3254">
        <v>60</v>
      </c>
      <c r="L3254" t="s">
        <v>77</v>
      </c>
      <c r="M3254" t="s">
        <v>78</v>
      </c>
      <c r="N3254" t="s">
        <v>3904</v>
      </c>
      <c r="O3254" t="s">
        <v>3295</v>
      </c>
      <c r="P3254" t="s">
        <v>3420</v>
      </c>
      <c r="Q3254" t="s">
        <v>3241</v>
      </c>
      <c r="R3254" t="s">
        <v>79</v>
      </c>
      <c r="S3254" t="s">
        <v>25</v>
      </c>
      <c r="T3254" t="s">
        <v>3242</v>
      </c>
      <c r="U3254" t="s">
        <v>100</v>
      </c>
      <c r="V3254" t="s">
        <v>80</v>
      </c>
      <c r="W3254">
        <v>84900</v>
      </c>
      <c r="X3254" t="s">
        <v>81</v>
      </c>
      <c r="Y3254">
        <v>60</v>
      </c>
      <c r="Z3254" t="s">
        <v>217</v>
      </c>
      <c r="AA3254" t="s">
        <v>227</v>
      </c>
      <c r="AB3254" t="s">
        <v>83</v>
      </c>
      <c r="AC3254" t="s">
        <v>84</v>
      </c>
      <c r="AD3254">
        <f>_xlfn.XLOOKUP(MIS[[#This Row],[TRADING SYMBOL]],[1]Sheet1!$D:$D,[1]Sheet1!$C:$C)</f>
        <v>15.9</v>
      </c>
      <c r="AE3254">
        <f>MIS[[#This Row],[OrderAverageTradedPrice]]*MIS[[#This Row],[OrderQuantity]]</f>
        <v>1578</v>
      </c>
      <c r="AF3254">
        <f>MIS[[#This Row],[LTP]]*MIS[[#This Row],[OrderQuantity]]</f>
        <v>954</v>
      </c>
      <c r="AG3254">
        <f>IF(MIS[[#This Row],[OrderSide]]="SELL",MIS[[#This Row],[VALUE]]-MIS[[#This Row],[LIVE_VALUE]],MIS[[#This Row],[LIVE_VALUE]]-MIS[[#This Row],[VALUE]])</f>
        <v>-624</v>
      </c>
      <c r="AH3254" t="str" cm="1">
        <f t="array" ref="AH3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4" t="str">
        <f>MIS[[#This Row],[TRADING SYMBOL]]</f>
        <v>SENSEX2552084900CE</v>
      </c>
      <c r="AJ3254" t="str">
        <f>IF(RIGHT(MIS[[#This Row],[Main/Hedge]],4)="MAIN","MAIN","HEDGE")</f>
        <v>HEDGE</v>
      </c>
      <c r="AK3254" t="str" cm="1">
        <f t="array" ref="AK3254">_xlfn._xlws.FILTER(Table4[Column1],ISNUMBER(SEARCH(Table4[Column1],MIS[[#This Row],[OrderUniqueIdentifier]])),"")</f>
        <v>LONGSHORT</v>
      </c>
    </row>
    <row r="3255" spans="1:37" x14ac:dyDescent="0.25">
      <c r="A3255" t="s">
        <v>71</v>
      </c>
      <c r="B3255" t="s">
        <v>1288</v>
      </c>
      <c r="C3255" t="s">
        <v>5633</v>
      </c>
      <c r="D3255" t="s">
        <v>72</v>
      </c>
      <c r="E3255" t="s">
        <v>3170</v>
      </c>
      <c r="F3255" t="s">
        <v>73</v>
      </c>
      <c r="G3255" t="s">
        <v>74</v>
      </c>
      <c r="H3255" t="s">
        <v>75</v>
      </c>
      <c r="I3255" t="s">
        <v>76</v>
      </c>
      <c r="J3255" t="s">
        <v>77</v>
      </c>
      <c r="K3255">
        <v>300</v>
      </c>
      <c r="L3255" t="s">
        <v>77</v>
      </c>
      <c r="M3255" t="s">
        <v>78</v>
      </c>
      <c r="N3255" t="s">
        <v>3294</v>
      </c>
      <c r="O3255" t="s">
        <v>3420</v>
      </c>
      <c r="P3255" t="s">
        <v>3420</v>
      </c>
      <c r="Q3255" t="s">
        <v>3172</v>
      </c>
      <c r="R3255" t="s">
        <v>79</v>
      </c>
      <c r="S3255" t="s">
        <v>25</v>
      </c>
      <c r="T3255" t="s">
        <v>3173</v>
      </c>
      <c r="U3255" t="s">
        <v>43</v>
      </c>
      <c r="V3255" t="s">
        <v>80</v>
      </c>
      <c r="W3255">
        <v>23750</v>
      </c>
      <c r="X3255" t="s">
        <v>85</v>
      </c>
      <c r="Y3255">
        <v>300</v>
      </c>
      <c r="Z3255" t="s">
        <v>227</v>
      </c>
      <c r="AA3255" t="s">
        <v>227</v>
      </c>
      <c r="AB3255" t="s">
        <v>87</v>
      </c>
      <c r="AC3255" t="s">
        <v>84</v>
      </c>
      <c r="AD3255">
        <f>_xlfn.XLOOKUP(MIS[[#This Row],[TRADING SYMBOL]],[1]Sheet1!$D:$D,[1]Sheet1!$C:$C)</f>
        <v>8.1999999999999993</v>
      </c>
      <c r="AE3255">
        <f>MIS[[#This Row],[OrderAverageTradedPrice]]*MIS[[#This Row],[OrderQuantity]]</f>
        <v>3255</v>
      </c>
      <c r="AF3255">
        <f>MIS[[#This Row],[LTP]]*MIS[[#This Row],[OrderQuantity]]</f>
        <v>2460</v>
      </c>
      <c r="AG3255">
        <f>IF(MIS[[#This Row],[OrderSide]]="SELL",MIS[[#This Row],[VALUE]]-MIS[[#This Row],[LIVE_VALUE]],MIS[[#This Row],[LIVE_VALUE]]-MIS[[#This Row],[VALUE]])</f>
        <v>-795</v>
      </c>
      <c r="AH3255" t="str" cm="1">
        <f t="array" ref="AH3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5" t="str">
        <f>MIS[[#This Row],[TRADING SYMBOL]]</f>
        <v>NIFTY2552223750PE</v>
      </c>
      <c r="AJ3255" t="str">
        <f>IF(RIGHT(MIS[[#This Row],[Main/Hedge]],4)="MAIN","MAIN","HEDGE")</f>
        <v>HEDGE</v>
      </c>
      <c r="AK3255" t="str" cm="1">
        <f t="array" ref="AK3255">_xlfn._xlws.FILTER(Table4[Column1],ISNUMBER(SEARCH(Table4[Column1],MIS[[#This Row],[OrderUniqueIdentifier]])),"")</f>
        <v>LONGSHORT</v>
      </c>
    </row>
    <row r="3256" spans="1:37" x14ac:dyDescent="0.25">
      <c r="A3256" t="s">
        <v>71</v>
      </c>
      <c r="B3256" t="s">
        <v>1308</v>
      </c>
      <c r="C3256" t="s">
        <v>5729</v>
      </c>
      <c r="D3256" t="s">
        <v>72</v>
      </c>
      <c r="E3256" t="s">
        <v>3170</v>
      </c>
      <c r="F3256" t="s">
        <v>73</v>
      </c>
      <c r="G3256" t="s">
        <v>74</v>
      </c>
      <c r="H3256" t="s">
        <v>75</v>
      </c>
      <c r="I3256" t="s">
        <v>76</v>
      </c>
      <c r="J3256" t="s">
        <v>77</v>
      </c>
      <c r="K3256">
        <v>300</v>
      </c>
      <c r="L3256" t="s">
        <v>77</v>
      </c>
      <c r="M3256" t="s">
        <v>78</v>
      </c>
      <c r="N3256" t="s">
        <v>3294</v>
      </c>
      <c r="O3256" t="s">
        <v>3420</v>
      </c>
      <c r="P3256" t="s">
        <v>3420</v>
      </c>
      <c r="Q3256" t="s">
        <v>3172</v>
      </c>
      <c r="R3256" t="s">
        <v>79</v>
      </c>
      <c r="S3256" t="s">
        <v>25</v>
      </c>
      <c r="T3256" t="s">
        <v>3173</v>
      </c>
      <c r="U3256" t="s">
        <v>43</v>
      </c>
      <c r="V3256" t="s">
        <v>80</v>
      </c>
      <c r="W3256">
        <v>23750</v>
      </c>
      <c r="X3256" t="s">
        <v>85</v>
      </c>
      <c r="Y3256">
        <v>300</v>
      </c>
      <c r="Z3256" t="s">
        <v>227</v>
      </c>
      <c r="AA3256" t="s">
        <v>227</v>
      </c>
      <c r="AB3256" t="s">
        <v>87</v>
      </c>
      <c r="AC3256" t="s">
        <v>84</v>
      </c>
      <c r="AD3256">
        <f>_xlfn.XLOOKUP(MIS[[#This Row],[TRADING SYMBOL]],[1]Sheet1!$D:$D,[1]Sheet1!$C:$C)</f>
        <v>8.1999999999999993</v>
      </c>
      <c r="AE3256">
        <f>MIS[[#This Row],[OrderAverageTradedPrice]]*MIS[[#This Row],[OrderQuantity]]</f>
        <v>3255</v>
      </c>
      <c r="AF3256">
        <f>MIS[[#This Row],[LTP]]*MIS[[#This Row],[OrderQuantity]]</f>
        <v>2460</v>
      </c>
      <c r="AG3256">
        <f>IF(MIS[[#This Row],[OrderSide]]="SELL",MIS[[#This Row],[VALUE]]-MIS[[#This Row],[LIVE_VALUE]],MIS[[#This Row],[LIVE_VALUE]]-MIS[[#This Row],[VALUE]])</f>
        <v>-795</v>
      </c>
      <c r="AH3256" t="str" cm="1">
        <f t="array" ref="AH3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6" t="str">
        <f>MIS[[#This Row],[TRADING SYMBOL]]</f>
        <v>NIFTY2552223750PE</v>
      </c>
      <c r="AJ3256" t="str">
        <f>IF(RIGHT(MIS[[#This Row],[Main/Hedge]],4)="MAIN","MAIN","HEDGE")</f>
        <v>HEDGE</v>
      </c>
      <c r="AK3256" t="str" cm="1">
        <f t="array" ref="AK3256">_xlfn._xlws.FILTER(Table4[Column1],ISNUMBER(SEARCH(Table4[Column1],MIS[[#This Row],[OrderUniqueIdentifier]])),"")</f>
        <v>LONGSHORT</v>
      </c>
    </row>
    <row r="3257" spans="1:37" x14ac:dyDescent="0.25">
      <c r="A3257" t="s">
        <v>71</v>
      </c>
      <c r="B3257" t="s">
        <v>1308</v>
      </c>
      <c r="C3257" t="s">
        <v>5756</v>
      </c>
      <c r="D3257" t="s">
        <v>72</v>
      </c>
      <c r="E3257" t="s">
        <v>3238</v>
      </c>
      <c r="F3257" t="s">
        <v>98</v>
      </c>
      <c r="G3257" t="s">
        <v>74</v>
      </c>
      <c r="H3257" t="s">
        <v>75</v>
      </c>
      <c r="I3257" t="s">
        <v>76</v>
      </c>
      <c r="J3257" t="s">
        <v>77</v>
      </c>
      <c r="K3257">
        <v>120</v>
      </c>
      <c r="L3257" t="s">
        <v>77</v>
      </c>
      <c r="M3257" t="s">
        <v>78</v>
      </c>
      <c r="N3257" t="s">
        <v>5757</v>
      </c>
      <c r="O3257" t="s">
        <v>3295</v>
      </c>
      <c r="P3257" t="s">
        <v>3420</v>
      </c>
      <c r="Q3257" t="s">
        <v>3241</v>
      </c>
      <c r="R3257" t="s">
        <v>79</v>
      </c>
      <c r="S3257" t="s">
        <v>25</v>
      </c>
      <c r="T3257" t="s">
        <v>3242</v>
      </c>
      <c r="U3257" t="s">
        <v>100</v>
      </c>
      <c r="V3257" t="s">
        <v>80</v>
      </c>
      <c r="W3257">
        <v>84900</v>
      </c>
      <c r="X3257" t="s">
        <v>81</v>
      </c>
      <c r="Y3257">
        <v>120</v>
      </c>
      <c r="Z3257" t="s">
        <v>217</v>
      </c>
      <c r="AA3257" t="s">
        <v>227</v>
      </c>
      <c r="AB3257" t="s">
        <v>83</v>
      </c>
      <c r="AC3257" t="s">
        <v>84</v>
      </c>
      <c r="AD3257">
        <f>_xlfn.XLOOKUP(MIS[[#This Row],[TRADING SYMBOL]],[1]Sheet1!$D:$D,[1]Sheet1!$C:$C)</f>
        <v>15.9</v>
      </c>
      <c r="AE3257">
        <f>MIS[[#This Row],[OrderAverageTradedPrice]]*MIS[[#This Row],[OrderQuantity]]</f>
        <v>3135</v>
      </c>
      <c r="AF3257">
        <f>MIS[[#This Row],[LTP]]*MIS[[#This Row],[OrderQuantity]]</f>
        <v>1908</v>
      </c>
      <c r="AG3257">
        <f>IF(MIS[[#This Row],[OrderSide]]="SELL",MIS[[#This Row],[VALUE]]-MIS[[#This Row],[LIVE_VALUE]],MIS[[#This Row],[LIVE_VALUE]]-MIS[[#This Row],[VALUE]])</f>
        <v>-1227</v>
      </c>
      <c r="AH3257" t="str" cm="1">
        <f t="array" ref="AH3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7" t="str">
        <f>MIS[[#This Row],[TRADING SYMBOL]]</f>
        <v>SENSEX2552084900CE</v>
      </c>
      <c r="AJ3257" t="str">
        <f>IF(RIGHT(MIS[[#This Row],[Main/Hedge]],4)="MAIN","MAIN","HEDGE")</f>
        <v>HEDGE</v>
      </c>
      <c r="AK3257" t="str" cm="1">
        <f t="array" ref="AK3257">_xlfn._xlws.FILTER(Table4[Column1],ISNUMBER(SEARCH(Table4[Column1],MIS[[#This Row],[OrderUniqueIdentifier]])),"")</f>
        <v>LONGSHORT</v>
      </c>
    </row>
    <row r="3258" spans="1:37" x14ac:dyDescent="0.25">
      <c r="A3258" t="s">
        <v>179</v>
      </c>
      <c r="B3258" t="s">
        <v>180</v>
      </c>
      <c r="C3258" t="s">
        <v>6400</v>
      </c>
      <c r="D3258" t="s">
        <v>72</v>
      </c>
      <c r="E3258" t="s">
        <v>3170</v>
      </c>
      <c r="F3258" t="s">
        <v>73</v>
      </c>
      <c r="G3258" t="s">
        <v>74</v>
      </c>
      <c r="H3258" t="s">
        <v>75</v>
      </c>
      <c r="I3258" t="s">
        <v>76</v>
      </c>
      <c r="J3258" t="s">
        <v>77</v>
      </c>
      <c r="K3258">
        <v>75</v>
      </c>
      <c r="L3258" t="s">
        <v>77</v>
      </c>
      <c r="M3258" t="s">
        <v>78</v>
      </c>
      <c r="N3258" t="s">
        <v>3294</v>
      </c>
      <c r="O3258" t="s">
        <v>3420</v>
      </c>
      <c r="P3258" t="s">
        <v>3420</v>
      </c>
      <c r="Q3258" t="s">
        <v>3172</v>
      </c>
      <c r="R3258" t="s">
        <v>79</v>
      </c>
      <c r="S3258" t="s">
        <v>25</v>
      </c>
      <c r="T3258" t="s">
        <v>3173</v>
      </c>
      <c r="U3258" t="s">
        <v>43</v>
      </c>
      <c r="V3258" t="s">
        <v>80</v>
      </c>
      <c r="W3258">
        <v>23750</v>
      </c>
      <c r="X3258" t="s">
        <v>85</v>
      </c>
      <c r="Y3258">
        <v>75</v>
      </c>
      <c r="Z3258" t="s">
        <v>227</v>
      </c>
      <c r="AA3258" t="s">
        <v>227</v>
      </c>
      <c r="AB3258" t="s">
        <v>87</v>
      </c>
      <c r="AC3258" t="s">
        <v>84</v>
      </c>
      <c r="AD3258">
        <f>_xlfn.XLOOKUP(MIS[[#This Row],[TRADING SYMBOL]],[1]Sheet1!$D:$D,[1]Sheet1!$C:$C)</f>
        <v>8.1999999999999993</v>
      </c>
      <c r="AE3258">
        <f>MIS[[#This Row],[OrderAverageTradedPrice]]*MIS[[#This Row],[OrderQuantity]]</f>
        <v>813.75</v>
      </c>
      <c r="AF3258">
        <f>MIS[[#This Row],[LTP]]*MIS[[#This Row],[OrderQuantity]]</f>
        <v>615</v>
      </c>
      <c r="AG3258">
        <f>IF(MIS[[#This Row],[OrderSide]]="SELL",MIS[[#This Row],[VALUE]]-MIS[[#This Row],[LIVE_VALUE]],MIS[[#This Row],[LIVE_VALUE]]-MIS[[#This Row],[VALUE]])</f>
        <v>-198.75</v>
      </c>
      <c r="AH3258" t="str" cm="1">
        <f t="array" ref="AH3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8" t="str">
        <f>MIS[[#This Row],[TRADING SYMBOL]]</f>
        <v>NIFTY2552223750PE</v>
      </c>
      <c r="AJ3258" t="str">
        <f>IF(RIGHT(MIS[[#This Row],[Main/Hedge]],4)="MAIN","MAIN","HEDGE")</f>
        <v>HEDGE</v>
      </c>
      <c r="AK3258" t="str" cm="1">
        <f t="array" ref="AK3258">_xlfn._xlws.FILTER(Table4[Column1],ISNUMBER(SEARCH(Table4[Column1],MIS[[#This Row],[OrderUniqueIdentifier]])),"")</f>
        <v>LONGSHORT</v>
      </c>
    </row>
    <row r="3259" spans="1:37" x14ac:dyDescent="0.25">
      <c r="A3259" t="s">
        <v>179</v>
      </c>
      <c r="B3259" t="s">
        <v>219</v>
      </c>
      <c r="C3259" t="s">
        <v>6434</v>
      </c>
      <c r="D3259" t="s">
        <v>72</v>
      </c>
      <c r="E3259" t="s">
        <v>3170</v>
      </c>
      <c r="F3259" t="s">
        <v>73</v>
      </c>
      <c r="G3259" t="s">
        <v>74</v>
      </c>
      <c r="H3259" t="s">
        <v>75</v>
      </c>
      <c r="I3259" t="s">
        <v>76</v>
      </c>
      <c r="J3259" t="s">
        <v>77</v>
      </c>
      <c r="K3259">
        <v>75</v>
      </c>
      <c r="L3259" t="s">
        <v>77</v>
      </c>
      <c r="M3259" t="s">
        <v>78</v>
      </c>
      <c r="N3259" t="s">
        <v>3449</v>
      </c>
      <c r="O3259" t="s">
        <v>3420</v>
      </c>
      <c r="P3259" t="s">
        <v>3420</v>
      </c>
      <c r="Q3259" t="s">
        <v>3172</v>
      </c>
      <c r="R3259" t="s">
        <v>79</v>
      </c>
      <c r="S3259" t="s">
        <v>25</v>
      </c>
      <c r="T3259" t="s">
        <v>3173</v>
      </c>
      <c r="U3259" t="s">
        <v>43</v>
      </c>
      <c r="V3259" t="s">
        <v>80</v>
      </c>
      <c r="W3259">
        <v>23750</v>
      </c>
      <c r="X3259" t="s">
        <v>85</v>
      </c>
      <c r="Y3259">
        <v>75</v>
      </c>
      <c r="Z3259" t="s">
        <v>227</v>
      </c>
      <c r="AA3259" t="s">
        <v>227</v>
      </c>
      <c r="AB3259" t="s">
        <v>87</v>
      </c>
      <c r="AC3259" t="s">
        <v>84</v>
      </c>
      <c r="AD3259">
        <f>_xlfn.XLOOKUP(MIS[[#This Row],[TRADING SYMBOL]],[1]Sheet1!$D:$D,[1]Sheet1!$C:$C)</f>
        <v>8.1999999999999993</v>
      </c>
      <c r="AE3259">
        <f>MIS[[#This Row],[OrderAverageTradedPrice]]*MIS[[#This Row],[OrderQuantity]]</f>
        <v>817.5</v>
      </c>
      <c r="AF3259">
        <f>MIS[[#This Row],[LTP]]*MIS[[#This Row],[OrderQuantity]]</f>
        <v>615</v>
      </c>
      <c r="AG3259">
        <f>IF(MIS[[#This Row],[OrderSide]]="SELL",MIS[[#This Row],[VALUE]]-MIS[[#This Row],[LIVE_VALUE]],MIS[[#This Row],[LIVE_VALUE]]-MIS[[#This Row],[VALUE]])</f>
        <v>-202.5</v>
      </c>
      <c r="AH3259" t="str" cm="1">
        <f t="array" ref="AH3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9" t="str">
        <f>MIS[[#This Row],[TRADING SYMBOL]]</f>
        <v>NIFTY2552223750PE</v>
      </c>
      <c r="AJ3259" t="str">
        <f>IF(RIGHT(MIS[[#This Row],[Main/Hedge]],4)="MAIN","MAIN","HEDGE")</f>
        <v>HEDGE</v>
      </c>
      <c r="AK3259" t="str" cm="1">
        <f t="array" ref="AK3259">_xlfn._xlws.FILTER(Table4[Column1],ISNUMBER(SEARCH(Table4[Column1],MIS[[#This Row],[OrderUniqueIdentifier]])),"")</f>
        <v>LONGSHORT</v>
      </c>
    </row>
    <row r="3260" spans="1:37" x14ac:dyDescent="0.25">
      <c r="A3260" t="s">
        <v>1555</v>
      </c>
      <c r="B3260" t="s">
        <v>1614</v>
      </c>
      <c r="C3260" t="s">
        <v>6778</v>
      </c>
      <c r="D3260" t="s">
        <v>72</v>
      </c>
      <c r="E3260" t="s">
        <v>3170</v>
      </c>
      <c r="F3260" t="s">
        <v>73</v>
      </c>
      <c r="G3260" t="s">
        <v>74</v>
      </c>
      <c r="H3260" t="s">
        <v>75</v>
      </c>
      <c r="I3260" t="s">
        <v>76</v>
      </c>
      <c r="J3260" t="s">
        <v>77</v>
      </c>
      <c r="K3260">
        <v>75</v>
      </c>
      <c r="L3260" t="s">
        <v>77</v>
      </c>
      <c r="M3260" t="s">
        <v>78</v>
      </c>
      <c r="N3260" t="s">
        <v>3481</v>
      </c>
      <c r="O3260" t="s">
        <v>3420</v>
      </c>
      <c r="P3260" t="s">
        <v>3420</v>
      </c>
      <c r="Q3260" t="s">
        <v>3172</v>
      </c>
      <c r="R3260" t="s">
        <v>79</v>
      </c>
      <c r="S3260" t="s">
        <v>25</v>
      </c>
      <c r="T3260" t="s">
        <v>3173</v>
      </c>
      <c r="U3260" t="s">
        <v>43</v>
      </c>
      <c r="V3260" t="s">
        <v>80</v>
      </c>
      <c r="W3260">
        <v>23750</v>
      </c>
      <c r="X3260" t="s">
        <v>85</v>
      </c>
      <c r="Y3260">
        <v>75</v>
      </c>
      <c r="Z3260" t="s">
        <v>227</v>
      </c>
      <c r="AA3260" t="s">
        <v>227</v>
      </c>
      <c r="AB3260" t="s">
        <v>87</v>
      </c>
      <c r="AC3260" t="s">
        <v>84</v>
      </c>
      <c r="AD3260">
        <f>_xlfn.XLOOKUP(MIS[[#This Row],[TRADING SYMBOL]],[1]Sheet1!$D:$D,[1]Sheet1!$C:$C)</f>
        <v>8.1999999999999993</v>
      </c>
      <c r="AE3260">
        <f>MIS[[#This Row],[OrderAverageTradedPrice]]*MIS[[#This Row],[OrderQuantity]]</f>
        <v>810</v>
      </c>
      <c r="AF3260">
        <f>MIS[[#This Row],[LTP]]*MIS[[#This Row],[OrderQuantity]]</f>
        <v>615</v>
      </c>
      <c r="AG3260">
        <f>IF(MIS[[#This Row],[OrderSide]]="SELL",MIS[[#This Row],[VALUE]]-MIS[[#This Row],[LIVE_VALUE]],MIS[[#This Row],[LIVE_VALUE]]-MIS[[#This Row],[VALUE]])</f>
        <v>-195</v>
      </c>
      <c r="AH3260" t="str" cm="1">
        <f t="array" ref="AH3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0" t="str">
        <f>MIS[[#This Row],[TRADING SYMBOL]]</f>
        <v>NIFTY2552223750PE</v>
      </c>
      <c r="AJ3260" t="str">
        <f>IF(RIGHT(MIS[[#This Row],[Main/Hedge]],4)="MAIN","MAIN","HEDGE")</f>
        <v>HEDGE</v>
      </c>
      <c r="AK3260" t="str" cm="1">
        <f t="array" ref="AK3260">_xlfn._xlws.FILTER(Table4[Column1],ISNUMBER(SEARCH(Table4[Column1],MIS[[#This Row],[OrderUniqueIdentifier]])),"")</f>
        <v>LONGSHORT</v>
      </c>
    </row>
    <row r="3261" spans="1:37" x14ac:dyDescent="0.25">
      <c r="A3261" t="s">
        <v>179</v>
      </c>
      <c r="B3261" t="s">
        <v>180</v>
      </c>
      <c r="C3261" t="s">
        <v>6430</v>
      </c>
      <c r="D3261" t="s">
        <v>72</v>
      </c>
      <c r="E3261" t="s">
        <v>3238</v>
      </c>
      <c r="F3261" t="s">
        <v>98</v>
      </c>
      <c r="G3261" t="s">
        <v>74</v>
      </c>
      <c r="H3261" t="s">
        <v>93</v>
      </c>
      <c r="I3261" t="s">
        <v>76</v>
      </c>
      <c r="J3261" t="s">
        <v>2321</v>
      </c>
      <c r="K3261">
        <v>40</v>
      </c>
      <c r="L3261" t="s">
        <v>77</v>
      </c>
      <c r="M3261" t="s">
        <v>78</v>
      </c>
      <c r="N3261" t="s">
        <v>2321</v>
      </c>
      <c r="O3261" t="s">
        <v>6431</v>
      </c>
      <c r="P3261" t="s">
        <v>6431</v>
      </c>
      <c r="Q3261" t="s">
        <v>3241</v>
      </c>
      <c r="R3261" t="s">
        <v>79</v>
      </c>
      <c r="S3261" t="s">
        <v>25</v>
      </c>
      <c r="T3261" t="s">
        <v>3242</v>
      </c>
      <c r="U3261" t="s">
        <v>100</v>
      </c>
      <c r="V3261" t="s">
        <v>80</v>
      </c>
      <c r="W3261">
        <v>84900</v>
      </c>
      <c r="X3261" t="s">
        <v>81</v>
      </c>
      <c r="Y3261">
        <v>40</v>
      </c>
      <c r="Z3261" t="s">
        <v>6432</v>
      </c>
      <c r="AA3261" t="s">
        <v>6432</v>
      </c>
      <c r="AB3261" t="s">
        <v>83</v>
      </c>
      <c r="AC3261" t="s">
        <v>84</v>
      </c>
      <c r="AD3261">
        <f>_xlfn.XLOOKUP(MIS[[#This Row],[TRADING SYMBOL]],[1]Sheet1!$D:$D,[1]Sheet1!$C:$C)</f>
        <v>15.9</v>
      </c>
      <c r="AE3261">
        <f>MIS[[#This Row],[OrderAverageTradedPrice]]*MIS[[#This Row],[OrderQuantity]]</f>
        <v>1006</v>
      </c>
      <c r="AF3261">
        <f>MIS[[#This Row],[LTP]]*MIS[[#This Row],[OrderQuantity]]</f>
        <v>636</v>
      </c>
      <c r="AG3261">
        <f>IF(MIS[[#This Row],[OrderSide]]="SELL",MIS[[#This Row],[VALUE]]-MIS[[#This Row],[LIVE_VALUE]],MIS[[#This Row],[LIVE_VALUE]]-MIS[[#This Row],[VALUE]])</f>
        <v>-370</v>
      </c>
      <c r="AH3261" t="str" cm="1">
        <f t="array" ref="AH3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1" t="str">
        <f>MIS[[#This Row],[TRADING SYMBOL]]</f>
        <v>SENSEX2552084900CE</v>
      </c>
      <c r="AJ3261" t="str">
        <f>IF(RIGHT(MIS[[#This Row],[Main/Hedge]],4)="MAIN","MAIN","HEDGE")</f>
        <v>HEDGE</v>
      </c>
      <c r="AK3261" t="str" cm="1">
        <f t="array" ref="AK3261">_xlfn._xlws.FILTER(Table4[Column1],ISNUMBER(SEARCH(Table4[Column1],MIS[[#This Row],[OrderUniqueIdentifier]])),"")</f>
        <v>LONGSHORT</v>
      </c>
    </row>
    <row r="3262" spans="1:37" x14ac:dyDescent="0.25">
      <c r="A3262" t="s">
        <v>179</v>
      </c>
      <c r="B3262" t="s">
        <v>219</v>
      </c>
      <c r="C3262" t="s">
        <v>6454</v>
      </c>
      <c r="D3262" t="s">
        <v>72</v>
      </c>
      <c r="E3262" t="s">
        <v>3238</v>
      </c>
      <c r="F3262" t="s">
        <v>98</v>
      </c>
      <c r="G3262" t="s">
        <v>74</v>
      </c>
      <c r="H3262" t="s">
        <v>93</v>
      </c>
      <c r="I3262" t="s">
        <v>76</v>
      </c>
      <c r="J3262" t="s">
        <v>1768</v>
      </c>
      <c r="K3262">
        <v>40</v>
      </c>
      <c r="L3262" t="s">
        <v>77</v>
      </c>
      <c r="M3262" t="s">
        <v>78</v>
      </c>
      <c r="N3262" t="s">
        <v>6455</v>
      </c>
      <c r="O3262" t="s">
        <v>6431</v>
      </c>
      <c r="P3262" t="s">
        <v>6431</v>
      </c>
      <c r="Q3262" t="s">
        <v>3241</v>
      </c>
      <c r="R3262" t="s">
        <v>79</v>
      </c>
      <c r="S3262" t="s">
        <v>25</v>
      </c>
      <c r="T3262" t="s">
        <v>3242</v>
      </c>
      <c r="U3262" t="s">
        <v>100</v>
      </c>
      <c r="V3262" t="s">
        <v>80</v>
      </c>
      <c r="W3262">
        <v>84900</v>
      </c>
      <c r="X3262" t="s">
        <v>81</v>
      </c>
      <c r="Y3262">
        <v>40</v>
      </c>
      <c r="Z3262" t="s">
        <v>6432</v>
      </c>
      <c r="AA3262" t="s">
        <v>6432</v>
      </c>
      <c r="AB3262" t="s">
        <v>83</v>
      </c>
      <c r="AC3262" t="s">
        <v>84</v>
      </c>
      <c r="AD3262">
        <f>_xlfn.XLOOKUP(MIS[[#This Row],[TRADING SYMBOL]],[1]Sheet1!$D:$D,[1]Sheet1!$C:$C)</f>
        <v>15.9</v>
      </c>
      <c r="AE3262">
        <f>MIS[[#This Row],[OrderAverageTradedPrice]]*MIS[[#This Row],[OrderQuantity]]</f>
        <v>1011</v>
      </c>
      <c r="AF3262">
        <f>MIS[[#This Row],[LTP]]*MIS[[#This Row],[OrderQuantity]]</f>
        <v>636</v>
      </c>
      <c r="AG3262">
        <f>IF(MIS[[#This Row],[OrderSide]]="SELL",MIS[[#This Row],[VALUE]]-MIS[[#This Row],[LIVE_VALUE]],MIS[[#This Row],[LIVE_VALUE]]-MIS[[#This Row],[VALUE]])</f>
        <v>-375</v>
      </c>
      <c r="AH3262" t="str" cm="1">
        <f t="array" ref="AH3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2" t="str">
        <f>MIS[[#This Row],[TRADING SYMBOL]]</f>
        <v>SENSEX2552084900CE</v>
      </c>
      <c r="AJ3262" t="str">
        <f>IF(RIGHT(MIS[[#This Row],[Main/Hedge]],4)="MAIN","MAIN","HEDGE")</f>
        <v>HEDGE</v>
      </c>
      <c r="AK3262" t="str" cm="1">
        <f t="array" ref="AK3262">_xlfn._xlws.FILTER(Table4[Column1],ISNUMBER(SEARCH(Table4[Column1],MIS[[#This Row],[OrderUniqueIdentifier]])),"")</f>
        <v>LONGSHORT</v>
      </c>
    </row>
    <row r="3263" spans="1:37" x14ac:dyDescent="0.25">
      <c r="A3263" t="s">
        <v>179</v>
      </c>
      <c r="B3263" t="s">
        <v>229</v>
      </c>
      <c r="C3263" t="s">
        <v>6490</v>
      </c>
      <c r="D3263" t="s">
        <v>72</v>
      </c>
      <c r="E3263" t="s">
        <v>3238</v>
      </c>
      <c r="F3263" t="s">
        <v>98</v>
      </c>
      <c r="G3263" t="s">
        <v>74</v>
      </c>
      <c r="H3263" t="s">
        <v>93</v>
      </c>
      <c r="I3263" t="s">
        <v>76</v>
      </c>
      <c r="J3263" t="s">
        <v>1768</v>
      </c>
      <c r="K3263">
        <v>160</v>
      </c>
      <c r="L3263" t="s">
        <v>77</v>
      </c>
      <c r="M3263" t="s">
        <v>78</v>
      </c>
      <c r="N3263" t="s">
        <v>6491</v>
      </c>
      <c r="O3263" t="s">
        <v>6431</v>
      </c>
      <c r="P3263" t="s">
        <v>6431</v>
      </c>
      <c r="Q3263" t="s">
        <v>3241</v>
      </c>
      <c r="R3263" t="s">
        <v>79</v>
      </c>
      <c r="S3263" t="s">
        <v>25</v>
      </c>
      <c r="T3263" t="s">
        <v>3242</v>
      </c>
      <c r="U3263" t="s">
        <v>100</v>
      </c>
      <c r="V3263" t="s">
        <v>80</v>
      </c>
      <c r="W3263">
        <v>84900</v>
      </c>
      <c r="X3263" t="s">
        <v>81</v>
      </c>
      <c r="Y3263">
        <v>160</v>
      </c>
      <c r="Z3263" t="s">
        <v>6432</v>
      </c>
      <c r="AA3263" t="s">
        <v>6432</v>
      </c>
      <c r="AB3263" t="s">
        <v>83</v>
      </c>
      <c r="AC3263" t="s">
        <v>84</v>
      </c>
      <c r="AD3263">
        <f>_xlfn.XLOOKUP(MIS[[#This Row],[TRADING SYMBOL]],[1]Sheet1!$D:$D,[1]Sheet1!$C:$C)</f>
        <v>15.9</v>
      </c>
      <c r="AE3263">
        <f>MIS[[#This Row],[OrderAverageTradedPrice]]*MIS[[#This Row],[OrderQuantity]]</f>
        <v>4042</v>
      </c>
      <c r="AF3263">
        <f>MIS[[#This Row],[LTP]]*MIS[[#This Row],[OrderQuantity]]</f>
        <v>2544</v>
      </c>
      <c r="AG3263">
        <f>IF(MIS[[#This Row],[OrderSide]]="SELL",MIS[[#This Row],[VALUE]]-MIS[[#This Row],[LIVE_VALUE]],MIS[[#This Row],[LIVE_VALUE]]-MIS[[#This Row],[VALUE]])</f>
        <v>-1498</v>
      </c>
      <c r="AH3263" t="str" cm="1">
        <f t="array" ref="AH3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3" t="str">
        <f>MIS[[#This Row],[TRADING SYMBOL]]</f>
        <v>SENSEX2552084900CE</v>
      </c>
      <c r="AJ3263" t="str">
        <f>IF(RIGHT(MIS[[#This Row],[Main/Hedge]],4)="MAIN","MAIN","HEDGE")</f>
        <v>HEDGE</v>
      </c>
      <c r="AK3263" t="str" cm="1">
        <f t="array" ref="AK3263">_xlfn._xlws.FILTER(Table4[Column1],ISNUMBER(SEARCH(Table4[Column1],MIS[[#This Row],[OrderUniqueIdentifier]])),"")</f>
        <v>LONGSHORT</v>
      </c>
    </row>
    <row r="3264" spans="1:37" x14ac:dyDescent="0.25">
      <c r="A3264" t="s">
        <v>1555</v>
      </c>
      <c r="B3264" t="s">
        <v>1614</v>
      </c>
      <c r="C3264" t="s">
        <v>6798</v>
      </c>
      <c r="D3264" t="s">
        <v>72</v>
      </c>
      <c r="E3264" t="s">
        <v>3238</v>
      </c>
      <c r="F3264" t="s">
        <v>98</v>
      </c>
      <c r="G3264" t="s">
        <v>74</v>
      </c>
      <c r="H3264" t="s">
        <v>93</v>
      </c>
      <c r="I3264" t="s">
        <v>76</v>
      </c>
      <c r="J3264" t="s">
        <v>1819</v>
      </c>
      <c r="K3264">
        <v>40</v>
      </c>
      <c r="L3264" t="s">
        <v>77</v>
      </c>
      <c r="M3264" t="s">
        <v>78</v>
      </c>
      <c r="N3264" t="s">
        <v>1929</v>
      </c>
      <c r="O3264" t="s">
        <v>3420</v>
      </c>
      <c r="P3264" t="s">
        <v>6431</v>
      </c>
      <c r="Q3264" t="s">
        <v>3241</v>
      </c>
      <c r="R3264" t="s">
        <v>79</v>
      </c>
      <c r="S3264" t="s">
        <v>25</v>
      </c>
      <c r="T3264" t="s">
        <v>3242</v>
      </c>
      <c r="U3264" t="s">
        <v>100</v>
      </c>
      <c r="V3264" t="s">
        <v>80</v>
      </c>
      <c r="W3264">
        <v>84900</v>
      </c>
      <c r="X3264" t="s">
        <v>81</v>
      </c>
      <c r="Y3264">
        <v>40</v>
      </c>
      <c r="Z3264" t="s">
        <v>227</v>
      </c>
      <c r="AA3264" t="s">
        <v>6432</v>
      </c>
      <c r="AB3264" t="s">
        <v>83</v>
      </c>
      <c r="AC3264" t="s">
        <v>84</v>
      </c>
      <c r="AD3264">
        <f>_xlfn.XLOOKUP(MIS[[#This Row],[TRADING SYMBOL]],[1]Sheet1!$D:$D,[1]Sheet1!$C:$C)</f>
        <v>15.9</v>
      </c>
      <c r="AE3264">
        <f>MIS[[#This Row],[OrderAverageTradedPrice]]*MIS[[#This Row],[OrderQuantity]]</f>
        <v>1019</v>
      </c>
      <c r="AF3264">
        <f>MIS[[#This Row],[LTP]]*MIS[[#This Row],[OrderQuantity]]</f>
        <v>636</v>
      </c>
      <c r="AG3264">
        <f>IF(MIS[[#This Row],[OrderSide]]="SELL",MIS[[#This Row],[VALUE]]-MIS[[#This Row],[LIVE_VALUE]],MIS[[#This Row],[LIVE_VALUE]]-MIS[[#This Row],[VALUE]])</f>
        <v>-383</v>
      </c>
      <c r="AH3264" t="str" cm="1">
        <f t="array" ref="AH3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4" t="str">
        <f>MIS[[#This Row],[TRADING SYMBOL]]</f>
        <v>SENSEX2552084900CE</v>
      </c>
      <c r="AJ3264" t="str">
        <f>IF(RIGHT(MIS[[#This Row],[Main/Hedge]],4)="MAIN","MAIN","HEDGE")</f>
        <v>HEDGE</v>
      </c>
      <c r="AK3264" t="str" cm="1">
        <f t="array" ref="AK3264">_xlfn._xlws.FILTER(Table4[Column1],ISNUMBER(SEARCH(Table4[Column1],MIS[[#This Row],[OrderUniqueIdentifier]])),"")</f>
        <v>LONGSHORT</v>
      </c>
    </row>
    <row r="3265" spans="1:37" x14ac:dyDescent="0.25">
      <c r="A3265" t="s">
        <v>1555</v>
      </c>
      <c r="B3265" t="s">
        <v>1684</v>
      </c>
      <c r="C3265" t="s">
        <v>7051</v>
      </c>
      <c r="D3265" t="s">
        <v>72</v>
      </c>
      <c r="E3265" t="s">
        <v>3238</v>
      </c>
      <c r="F3265" t="s">
        <v>98</v>
      </c>
      <c r="G3265" t="s">
        <v>74</v>
      </c>
      <c r="H3265" t="s">
        <v>93</v>
      </c>
      <c r="I3265" t="s">
        <v>76</v>
      </c>
      <c r="J3265" t="s">
        <v>1725</v>
      </c>
      <c r="K3265">
        <v>200</v>
      </c>
      <c r="L3265" t="s">
        <v>77</v>
      </c>
      <c r="M3265" t="s">
        <v>78</v>
      </c>
      <c r="N3265" t="s">
        <v>1725</v>
      </c>
      <c r="O3265" t="s">
        <v>3420</v>
      </c>
      <c r="P3265" t="s">
        <v>6431</v>
      </c>
      <c r="Q3265" t="s">
        <v>3241</v>
      </c>
      <c r="R3265" t="s">
        <v>79</v>
      </c>
      <c r="S3265" t="s">
        <v>25</v>
      </c>
      <c r="T3265" t="s">
        <v>3242</v>
      </c>
      <c r="U3265" t="s">
        <v>100</v>
      </c>
      <c r="V3265" t="s">
        <v>80</v>
      </c>
      <c r="W3265">
        <v>84900</v>
      </c>
      <c r="X3265" t="s">
        <v>81</v>
      </c>
      <c r="Y3265">
        <v>200</v>
      </c>
      <c r="Z3265" t="s">
        <v>227</v>
      </c>
      <c r="AA3265" t="s">
        <v>6432</v>
      </c>
      <c r="AB3265" t="s">
        <v>83</v>
      </c>
      <c r="AC3265" t="s">
        <v>84</v>
      </c>
      <c r="AD3265">
        <f>_xlfn.XLOOKUP(MIS[[#This Row],[TRADING SYMBOL]],[1]Sheet1!$D:$D,[1]Sheet1!$C:$C)</f>
        <v>15.9</v>
      </c>
      <c r="AE3265">
        <f>MIS[[#This Row],[OrderAverageTradedPrice]]*MIS[[#This Row],[OrderQuantity]]</f>
        <v>5100</v>
      </c>
      <c r="AF3265">
        <f>MIS[[#This Row],[LTP]]*MIS[[#This Row],[OrderQuantity]]</f>
        <v>3180</v>
      </c>
      <c r="AG3265">
        <f>IF(MIS[[#This Row],[OrderSide]]="SELL",MIS[[#This Row],[VALUE]]-MIS[[#This Row],[LIVE_VALUE]],MIS[[#This Row],[LIVE_VALUE]]-MIS[[#This Row],[VALUE]])</f>
        <v>-1920</v>
      </c>
      <c r="AH3265" t="str" cm="1">
        <f t="array" ref="AH3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5" t="str">
        <f>MIS[[#This Row],[TRADING SYMBOL]]</f>
        <v>SENSEX2552084900CE</v>
      </c>
      <c r="AJ3265" t="str">
        <f>IF(RIGHT(MIS[[#This Row],[Main/Hedge]],4)="MAIN","MAIN","HEDGE")</f>
        <v>HEDGE</v>
      </c>
      <c r="AK3265" t="str" cm="1">
        <f t="array" ref="AK3265">_xlfn._xlws.FILTER(Table4[Column1],ISNUMBER(SEARCH(Table4[Column1],MIS[[#This Row],[OrderUniqueIdentifier]])),"")</f>
        <v>LONGSHORT</v>
      </c>
    </row>
    <row r="3266" spans="1:37" x14ac:dyDescent="0.25">
      <c r="A3266" t="s">
        <v>1555</v>
      </c>
      <c r="B3266" t="s">
        <v>1684</v>
      </c>
      <c r="C3266" t="s">
        <v>7052</v>
      </c>
      <c r="D3266" t="s">
        <v>72</v>
      </c>
      <c r="E3266" t="s">
        <v>3170</v>
      </c>
      <c r="F3266" t="s">
        <v>73</v>
      </c>
      <c r="G3266" t="s">
        <v>74</v>
      </c>
      <c r="H3266" t="s">
        <v>75</v>
      </c>
      <c r="I3266" t="s">
        <v>76</v>
      </c>
      <c r="J3266" t="s">
        <v>77</v>
      </c>
      <c r="K3266">
        <v>450</v>
      </c>
      <c r="L3266" t="s">
        <v>77</v>
      </c>
      <c r="M3266" t="s">
        <v>78</v>
      </c>
      <c r="N3266" t="s">
        <v>7053</v>
      </c>
      <c r="O3266" t="s">
        <v>6431</v>
      </c>
      <c r="P3266" t="s">
        <v>6431</v>
      </c>
      <c r="Q3266" t="s">
        <v>3172</v>
      </c>
      <c r="R3266" t="s">
        <v>79</v>
      </c>
      <c r="S3266" t="s">
        <v>25</v>
      </c>
      <c r="T3266" t="s">
        <v>3173</v>
      </c>
      <c r="U3266" t="s">
        <v>43</v>
      </c>
      <c r="V3266" t="s">
        <v>80</v>
      </c>
      <c r="W3266">
        <v>23750</v>
      </c>
      <c r="X3266" t="s">
        <v>85</v>
      </c>
      <c r="Y3266">
        <v>450</v>
      </c>
      <c r="Z3266" t="s">
        <v>6432</v>
      </c>
      <c r="AA3266" t="s">
        <v>6432</v>
      </c>
      <c r="AB3266" t="s">
        <v>87</v>
      </c>
      <c r="AC3266" t="s">
        <v>84</v>
      </c>
      <c r="AD3266">
        <f>_xlfn.XLOOKUP(MIS[[#This Row],[TRADING SYMBOL]],[1]Sheet1!$D:$D,[1]Sheet1!$C:$C)</f>
        <v>8.1999999999999993</v>
      </c>
      <c r="AE3266">
        <f>MIS[[#This Row],[OrderAverageTradedPrice]]*MIS[[#This Row],[OrderQuantity]]</f>
        <v>4976.2499999999845</v>
      </c>
      <c r="AF3266">
        <f>MIS[[#This Row],[LTP]]*MIS[[#This Row],[OrderQuantity]]</f>
        <v>3689.9999999999995</v>
      </c>
      <c r="AG3266">
        <f>IF(MIS[[#This Row],[OrderSide]]="SELL",MIS[[#This Row],[VALUE]]-MIS[[#This Row],[LIVE_VALUE]],MIS[[#This Row],[LIVE_VALUE]]-MIS[[#This Row],[VALUE]])</f>
        <v>-1286.249999999985</v>
      </c>
      <c r="AH3266" t="str" cm="1">
        <f t="array" ref="AH3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6" t="str">
        <f>MIS[[#This Row],[TRADING SYMBOL]]</f>
        <v>NIFTY2552223750PE</v>
      </c>
      <c r="AJ3266" t="str">
        <f>IF(RIGHT(MIS[[#This Row],[Main/Hedge]],4)="MAIN","MAIN","HEDGE")</f>
        <v>HEDGE</v>
      </c>
      <c r="AK3266" t="str" cm="1">
        <f t="array" ref="AK3266">_xlfn._xlws.FILTER(Table4[Column1],ISNUMBER(SEARCH(Table4[Column1],MIS[[#This Row],[OrderUniqueIdentifier]])),"")</f>
        <v>LONGSHORT</v>
      </c>
    </row>
    <row r="3267" spans="1:37" x14ac:dyDescent="0.25">
      <c r="A3267" t="s">
        <v>179</v>
      </c>
      <c r="B3267" t="s">
        <v>229</v>
      </c>
      <c r="C3267" t="s">
        <v>6492</v>
      </c>
      <c r="D3267" t="s">
        <v>72</v>
      </c>
      <c r="E3267" t="s">
        <v>3170</v>
      </c>
      <c r="F3267" t="s">
        <v>73</v>
      </c>
      <c r="G3267" t="s">
        <v>74</v>
      </c>
      <c r="H3267" t="s">
        <v>75</v>
      </c>
      <c r="I3267" t="s">
        <v>76</v>
      </c>
      <c r="J3267" t="s">
        <v>77</v>
      </c>
      <c r="K3267">
        <v>375</v>
      </c>
      <c r="L3267" t="s">
        <v>77</v>
      </c>
      <c r="M3267" t="s">
        <v>78</v>
      </c>
      <c r="N3267" t="s">
        <v>4769</v>
      </c>
      <c r="O3267" t="s">
        <v>6493</v>
      </c>
      <c r="P3267" t="s">
        <v>6493</v>
      </c>
      <c r="Q3267" t="s">
        <v>3172</v>
      </c>
      <c r="R3267" t="s">
        <v>79</v>
      </c>
      <c r="S3267" t="s">
        <v>25</v>
      </c>
      <c r="T3267" t="s">
        <v>3173</v>
      </c>
      <c r="U3267" t="s">
        <v>43</v>
      </c>
      <c r="V3267" t="s">
        <v>80</v>
      </c>
      <c r="W3267">
        <v>23750</v>
      </c>
      <c r="X3267" t="s">
        <v>85</v>
      </c>
      <c r="Y3267">
        <v>375</v>
      </c>
      <c r="Z3267" t="s">
        <v>6494</v>
      </c>
      <c r="AA3267" t="s">
        <v>6494</v>
      </c>
      <c r="AB3267" t="s">
        <v>87</v>
      </c>
      <c r="AC3267" t="s">
        <v>84</v>
      </c>
      <c r="AD3267">
        <f>_xlfn.XLOOKUP(MIS[[#This Row],[TRADING SYMBOL]],[1]Sheet1!$D:$D,[1]Sheet1!$C:$C)</f>
        <v>8.1999999999999993</v>
      </c>
      <c r="AE3267">
        <f>MIS[[#This Row],[OrderAverageTradedPrice]]*MIS[[#This Row],[OrderQuantity]]</f>
        <v>4162.5</v>
      </c>
      <c r="AF3267">
        <f>MIS[[#This Row],[LTP]]*MIS[[#This Row],[OrderQuantity]]</f>
        <v>3074.9999999999995</v>
      </c>
      <c r="AG3267">
        <f>IF(MIS[[#This Row],[OrderSide]]="SELL",MIS[[#This Row],[VALUE]]-MIS[[#This Row],[LIVE_VALUE]],MIS[[#This Row],[LIVE_VALUE]]-MIS[[#This Row],[VALUE]])</f>
        <v>-1087.5000000000005</v>
      </c>
      <c r="AH3267" t="str" cm="1">
        <f t="array" ref="AH3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7" t="str">
        <f>MIS[[#This Row],[TRADING SYMBOL]]</f>
        <v>NIFTY2552223750PE</v>
      </c>
      <c r="AJ3267" t="str">
        <f>IF(RIGHT(MIS[[#This Row],[Main/Hedge]],4)="MAIN","MAIN","HEDGE")</f>
        <v>HEDGE</v>
      </c>
      <c r="AK3267" t="str" cm="1">
        <f t="array" ref="AK3267">_xlfn._xlws.FILTER(Table4[Column1],ISNUMBER(SEARCH(Table4[Column1],MIS[[#This Row],[OrderUniqueIdentifier]])),"")</f>
        <v>LONGSHORT</v>
      </c>
    </row>
    <row r="3268" spans="1:37" x14ac:dyDescent="0.25">
      <c r="A3268" t="s">
        <v>1333</v>
      </c>
      <c r="B3268" t="s">
        <v>1334</v>
      </c>
      <c r="C3268" t="s">
        <v>5921</v>
      </c>
      <c r="D3268" t="s">
        <v>72</v>
      </c>
      <c r="E3268" t="s">
        <v>2904</v>
      </c>
      <c r="F3268" t="s">
        <v>73</v>
      </c>
      <c r="G3268" t="s">
        <v>89</v>
      </c>
      <c r="H3268" t="s">
        <v>75</v>
      </c>
      <c r="I3268" t="s">
        <v>76</v>
      </c>
      <c r="J3268" t="s">
        <v>77</v>
      </c>
      <c r="K3268">
        <v>225</v>
      </c>
      <c r="L3268" t="s">
        <v>77</v>
      </c>
      <c r="M3268" t="s">
        <v>78</v>
      </c>
      <c r="N3268" t="s">
        <v>5922</v>
      </c>
      <c r="O3268" t="s">
        <v>5923</v>
      </c>
      <c r="P3268" t="s">
        <v>5923</v>
      </c>
      <c r="Q3268" t="s">
        <v>2907</v>
      </c>
      <c r="R3268" t="s">
        <v>79</v>
      </c>
      <c r="S3268" t="s">
        <v>301</v>
      </c>
      <c r="T3268" t="s">
        <v>2908</v>
      </c>
      <c r="U3268" t="s">
        <v>43</v>
      </c>
      <c r="V3268" t="s">
        <v>80</v>
      </c>
      <c r="W3268">
        <v>25050</v>
      </c>
      <c r="X3268" t="s">
        <v>81</v>
      </c>
      <c r="Y3268">
        <v>-225</v>
      </c>
      <c r="Z3268" t="s">
        <v>5924</v>
      </c>
      <c r="AA3268" t="s">
        <v>5924</v>
      </c>
      <c r="AB3268" t="s">
        <v>90</v>
      </c>
      <c r="AC3268" t="s">
        <v>91</v>
      </c>
      <c r="AD3268">
        <f>_xlfn.XLOOKUP(MIS[[#This Row],[TRADING SYMBOL]],[1]Sheet1!$D:$D,[1]Sheet1!$C:$C)</f>
        <v>160.9</v>
      </c>
      <c r="AE3268">
        <f>MIS[[#This Row],[OrderAverageTradedPrice]]*MIS[[#This Row],[OrderQuantity]]</f>
        <v>45633.749999999854</v>
      </c>
      <c r="AF3268">
        <f>MIS[[#This Row],[LTP]]*MIS[[#This Row],[OrderQuantity]]</f>
        <v>36202.5</v>
      </c>
      <c r="AG3268">
        <f>IF(MIS[[#This Row],[OrderSide]]="SELL",MIS[[#This Row],[VALUE]]-MIS[[#This Row],[LIVE_VALUE]],MIS[[#This Row],[LIVE_VALUE]]-MIS[[#This Row],[VALUE]])</f>
        <v>9431.2499999998545</v>
      </c>
      <c r="AH3268" t="str" cm="1">
        <f t="array" ref="AH3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8" t="str">
        <f>MIS[[#This Row],[TRADING SYMBOL]]</f>
        <v>NIFTY2552225050CE</v>
      </c>
      <c r="AJ3268" t="str">
        <f>IF(RIGHT(MIS[[#This Row],[Main/Hedge]],4)="MAIN","MAIN","HEDGE")</f>
        <v>MAIN</v>
      </c>
      <c r="AK3268" t="str" cm="1">
        <f t="array" ref="AK3268">_xlfn._xlws.FILTER(Table4[Column1],ISNUMBER(SEARCH(Table4[Column1],MIS[[#This Row],[OrderUniqueIdentifier]])),"")</f>
        <v>NOTREND</v>
      </c>
    </row>
    <row r="3269" spans="1:37" x14ac:dyDescent="0.25">
      <c r="A3269" t="s">
        <v>1333</v>
      </c>
      <c r="B3269" t="s">
        <v>1334</v>
      </c>
      <c r="C3269" t="s">
        <v>5925</v>
      </c>
      <c r="D3269" t="s">
        <v>72</v>
      </c>
      <c r="E3269" t="s">
        <v>3562</v>
      </c>
      <c r="F3269" t="s">
        <v>73</v>
      </c>
      <c r="G3269" t="s">
        <v>89</v>
      </c>
      <c r="H3269" t="s">
        <v>75</v>
      </c>
      <c r="I3269" t="s">
        <v>76</v>
      </c>
      <c r="J3269" t="s">
        <v>77</v>
      </c>
      <c r="K3269">
        <v>225</v>
      </c>
      <c r="L3269" t="s">
        <v>77</v>
      </c>
      <c r="M3269" t="s">
        <v>78</v>
      </c>
      <c r="N3269" t="s">
        <v>5926</v>
      </c>
      <c r="O3269" t="s">
        <v>5923</v>
      </c>
      <c r="P3269" t="s">
        <v>5923</v>
      </c>
      <c r="Q3269" t="s">
        <v>3565</v>
      </c>
      <c r="R3269" t="s">
        <v>79</v>
      </c>
      <c r="S3269" t="s">
        <v>301</v>
      </c>
      <c r="T3269" t="s">
        <v>3566</v>
      </c>
      <c r="U3269" t="s">
        <v>43</v>
      </c>
      <c r="V3269" t="s">
        <v>80</v>
      </c>
      <c r="W3269">
        <v>25050</v>
      </c>
      <c r="X3269" t="s">
        <v>85</v>
      </c>
      <c r="Y3269">
        <v>-225</v>
      </c>
      <c r="Z3269" t="s">
        <v>5924</v>
      </c>
      <c r="AA3269" t="s">
        <v>5924</v>
      </c>
      <c r="AB3269" t="s">
        <v>107</v>
      </c>
      <c r="AC3269" t="s">
        <v>91</v>
      </c>
      <c r="AD3269">
        <f>_xlfn.XLOOKUP(MIS[[#This Row],[TRADING SYMBOL]],[1]Sheet1!$D:$D,[1]Sheet1!$C:$C)</f>
        <v>188.9</v>
      </c>
      <c r="AE3269">
        <f>MIS[[#This Row],[OrderAverageTradedPrice]]*MIS[[#This Row],[OrderQuantity]]</f>
        <v>39112.499999999927</v>
      </c>
      <c r="AF3269">
        <f>MIS[[#This Row],[LTP]]*MIS[[#This Row],[OrderQuantity]]</f>
        <v>42502.5</v>
      </c>
      <c r="AG3269">
        <f>IF(MIS[[#This Row],[OrderSide]]="SELL",MIS[[#This Row],[VALUE]]-MIS[[#This Row],[LIVE_VALUE]],MIS[[#This Row],[LIVE_VALUE]]-MIS[[#This Row],[VALUE]])</f>
        <v>-3390.0000000000728</v>
      </c>
      <c r="AH3269" t="str" cm="1">
        <f t="array" ref="AH3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9" t="str">
        <f>MIS[[#This Row],[TRADING SYMBOL]]</f>
        <v>NIFTY2552225050PE</v>
      </c>
      <c r="AJ3269" t="str">
        <f>IF(RIGHT(MIS[[#This Row],[Main/Hedge]],4)="MAIN","MAIN","HEDGE")</f>
        <v>MAIN</v>
      </c>
      <c r="AK3269" t="str" cm="1">
        <f t="array" ref="AK3269">_xlfn._xlws.FILTER(Table4[Column1],ISNUMBER(SEARCH(Table4[Column1],MIS[[#This Row],[OrderUniqueIdentifier]])),"")</f>
        <v>NOTREND</v>
      </c>
    </row>
    <row r="3270" spans="1:37" x14ac:dyDescent="0.25">
      <c r="A3270" t="s">
        <v>1333</v>
      </c>
      <c r="B3270" t="s">
        <v>1334</v>
      </c>
      <c r="C3270" t="s">
        <v>5976</v>
      </c>
      <c r="D3270" t="s">
        <v>72</v>
      </c>
      <c r="E3270" t="s">
        <v>3186</v>
      </c>
      <c r="F3270" t="s">
        <v>98</v>
      </c>
      <c r="G3270" t="s">
        <v>89</v>
      </c>
      <c r="H3270" t="s">
        <v>93</v>
      </c>
      <c r="I3270" t="s">
        <v>76</v>
      </c>
      <c r="J3270" t="s">
        <v>5977</v>
      </c>
      <c r="K3270">
        <v>80</v>
      </c>
      <c r="L3270" t="s">
        <v>77</v>
      </c>
      <c r="M3270" t="s">
        <v>78</v>
      </c>
      <c r="N3270" t="s">
        <v>5978</v>
      </c>
      <c r="O3270" t="s">
        <v>5979</v>
      </c>
      <c r="P3270" t="s">
        <v>5923</v>
      </c>
      <c r="Q3270" t="s">
        <v>3189</v>
      </c>
      <c r="R3270" t="s">
        <v>79</v>
      </c>
      <c r="S3270" t="s">
        <v>352</v>
      </c>
      <c r="T3270" t="s">
        <v>3190</v>
      </c>
      <c r="U3270" t="s">
        <v>100</v>
      </c>
      <c r="V3270" t="s">
        <v>80</v>
      </c>
      <c r="W3270">
        <v>82400</v>
      </c>
      <c r="X3270" t="s">
        <v>81</v>
      </c>
      <c r="Y3270">
        <v>-80</v>
      </c>
      <c r="Z3270" t="s">
        <v>5980</v>
      </c>
      <c r="AA3270" t="s">
        <v>5924</v>
      </c>
      <c r="AB3270" t="s">
        <v>90</v>
      </c>
      <c r="AC3270" t="s">
        <v>91</v>
      </c>
      <c r="AD3270">
        <f>_xlfn.XLOOKUP(MIS[[#This Row],[TRADING SYMBOL]],[1]Sheet1!$D:$D,[1]Sheet1!$C:$C)</f>
        <v>414.75</v>
      </c>
      <c r="AE3270">
        <f>MIS[[#This Row],[OrderAverageTradedPrice]]*MIS[[#This Row],[OrderQuantity]]</f>
        <v>44532</v>
      </c>
      <c r="AF3270">
        <f>MIS[[#This Row],[LTP]]*MIS[[#This Row],[OrderQuantity]]</f>
        <v>33180</v>
      </c>
      <c r="AG3270">
        <f>IF(MIS[[#This Row],[OrderSide]]="SELL",MIS[[#This Row],[VALUE]]-MIS[[#This Row],[LIVE_VALUE]],MIS[[#This Row],[LIVE_VALUE]]-MIS[[#This Row],[VALUE]])</f>
        <v>11352</v>
      </c>
      <c r="AH3270" t="str" cm="1">
        <f t="array" ref="AH3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0" t="str">
        <f>MIS[[#This Row],[TRADING SYMBOL]]</f>
        <v>SENSEX2552082400CE</v>
      </c>
      <c r="AJ3270" t="str">
        <f>IF(RIGHT(MIS[[#This Row],[Main/Hedge]],4)="MAIN","MAIN","HEDGE")</f>
        <v>MAIN</v>
      </c>
      <c r="AK3270" t="str" cm="1">
        <f t="array" ref="AK3270">_xlfn._xlws.FILTER(Table4[Column1],ISNUMBER(SEARCH(Table4[Column1],MIS[[#This Row],[OrderUniqueIdentifier]])),"")</f>
        <v>NOTREND</v>
      </c>
    </row>
    <row r="3271" spans="1:37" x14ac:dyDescent="0.25">
      <c r="A3271" t="s">
        <v>1333</v>
      </c>
      <c r="B3271" t="s">
        <v>1334</v>
      </c>
      <c r="C3271" t="s">
        <v>5981</v>
      </c>
      <c r="D3271" t="s">
        <v>72</v>
      </c>
      <c r="E3271" t="s">
        <v>4007</v>
      </c>
      <c r="F3271" t="s">
        <v>98</v>
      </c>
      <c r="G3271" t="s">
        <v>89</v>
      </c>
      <c r="H3271" t="s">
        <v>93</v>
      </c>
      <c r="I3271" t="s">
        <v>76</v>
      </c>
      <c r="J3271" t="s">
        <v>5982</v>
      </c>
      <c r="K3271">
        <v>80</v>
      </c>
      <c r="L3271" t="s">
        <v>77</v>
      </c>
      <c r="M3271" t="s">
        <v>78</v>
      </c>
      <c r="N3271" t="s">
        <v>5982</v>
      </c>
      <c r="O3271" t="s">
        <v>5979</v>
      </c>
      <c r="P3271" t="s">
        <v>5923</v>
      </c>
      <c r="Q3271" t="s">
        <v>4009</v>
      </c>
      <c r="R3271" t="s">
        <v>79</v>
      </c>
      <c r="S3271" t="s">
        <v>352</v>
      </c>
      <c r="T3271" t="s">
        <v>4010</v>
      </c>
      <c r="U3271" t="s">
        <v>100</v>
      </c>
      <c r="V3271" t="s">
        <v>80</v>
      </c>
      <c r="W3271">
        <v>82400</v>
      </c>
      <c r="X3271" t="s">
        <v>85</v>
      </c>
      <c r="Y3271">
        <v>-80</v>
      </c>
      <c r="Z3271" t="s">
        <v>5980</v>
      </c>
      <c r="AA3271" t="s">
        <v>5924</v>
      </c>
      <c r="AB3271" t="s">
        <v>107</v>
      </c>
      <c r="AC3271" t="s">
        <v>91</v>
      </c>
      <c r="AD3271">
        <f>_xlfn.XLOOKUP(MIS[[#This Row],[TRADING SYMBOL]],[1]Sheet1!$D:$D,[1]Sheet1!$C:$C)</f>
        <v>439.65</v>
      </c>
      <c r="AE3271">
        <f>MIS[[#This Row],[OrderAverageTradedPrice]]*MIS[[#This Row],[OrderQuantity]]</f>
        <v>36132</v>
      </c>
      <c r="AF3271">
        <f>MIS[[#This Row],[LTP]]*MIS[[#This Row],[OrderQuantity]]</f>
        <v>35172</v>
      </c>
      <c r="AG3271">
        <f>IF(MIS[[#This Row],[OrderSide]]="SELL",MIS[[#This Row],[VALUE]]-MIS[[#This Row],[LIVE_VALUE]],MIS[[#This Row],[LIVE_VALUE]]-MIS[[#This Row],[VALUE]])</f>
        <v>960</v>
      </c>
      <c r="AH3271" t="str" cm="1">
        <f t="array" ref="AH3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1" t="str">
        <f>MIS[[#This Row],[TRADING SYMBOL]]</f>
        <v>SENSEX2552082400PE</v>
      </c>
      <c r="AJ3271" t="str">
        <f>IF(RIGHT(MIS[[#This Row],[Main/Hedge]],4)="MAIN","MAIN","HEDGE")</f>
        <v>MAIN</v>
      </c>
      <c r="AK3271" t="str" cm="1">
        <f t="array" ref="AK3271">_xlfn._xlws.FILTER(Table4[Column1],ISNUMBER(SEARCH(Table4[Column1],MIS[[#This Row],[OrderUniqueIdentifier]])),"")</f>
        <v>NOTREND</v>
      </c>
    </row>
    <row r="3272" spans="1:37" x14ac:dyDescent="0.25">
      <c r="A3272" t="s">
        <v>1414</v>
      </c>
      <c r="B3272" t="s">
        <v>1415</v>
      </c>
      <c r="C3272" t="s">
        <v>6160</v>
      </c>
      <c r="D3272" t="s">
        <v>72</v>
      </c>
      <c r="E3272" t="s">
        <v>2904</v>
      </c>
      <c r="F3272" t="s">
        <v>73</v>
      </c>
      <c r="G3272" t="s">
        <v>89</v>
      </c>
      <c r="H3272" t="s">
        <v>75</v>
      </c>
      <c r="I3272" t="s">
        <v>76</v>
      </c>
      <c r="J3272" t="s">
        <v>77</v>
      </c>
      <c r="K3272">
        <v>525</v>
      </c>
      <c r="L3272" t="s">
        <v>77</v>
      </c>
      <c r="M3272" t="s">
        <v>78</v>
      </c>
      <c r="N3272" t="s">
        <v>6161</v>
      </c>
      <c r="O3272" t="s">
        <v>3953</v>
      </c>
      <c r="P3272" t="s">
        <v>5923</v>
      </c>
      <c r="Q3272" t="s">
        <v>2907</v>
      </c>
      <c r="R3272" t="s">
        <v>79</v>
      </c>
      <c r="S3272" t="s">
        <v>301</v>
      </c>
      <c r="T3272" t="s">
        <v>2908</v>
      </c>
      <c r="U3272" t="s">
        <v>43</v>
      </c>
      <c r="V3272" t="s">
        <v>80</v>
      </c>
      <c r="W3272">
        <v>25050</v>
      </c>
      <c r="X3272" t="s">
        <v>81</v>
      </c>
      <c r="Y3272">
        <v>-525</v>
      </c>
      <c r="Z3272" t="s">
        <v>3954</v>
      </c>
      <c r="AA3272" t="s">
        <v>5924</v>
      </c>
      <c r="AB3272" t="s">
        <v>90</v>
      </c>
      <c r="AC3272" t="s">
        <v>91</v>
      </c>
      <c r="AD3272">
        <f>_xlfn.XLOOKUP(MIS[[#This Row],[TRADING SYMBOL]],[1]Sheet1!$D:$D,[1]Sheet1!$C:$C)</f>
        <v>160.9</v>
      </c>
      <c r="AE3272">
        <f>MIS[[#This Row],[OrderAverageTradedPrice]]*MIS[[#This Row],[OrderQuantity]]</f>
        <v>105637.49999999964</v>
      </c>
      <c r="AF3272">
        <f>MIS[[#This Row],[LTP]]*MIS[[#This Row],[OrderQuantity]]</f>
        <v>84472.5</v>
      </c>
      <c r="AG3272">
        <f>IF(MIS[[#This Row],[OrderSide]]="SELL",MIS[[#This Row],[VALUE]]-MIS[[#This Row],[LIVE_VALUE]],MIS[[#This Row],[LIVE_VALUE]]-MIS[[#This Row],[VALUE]])</f>
        <v>21164.999999999636</v>
      </c>
      <c r="AH3272" t="str" cm="1">
        <f t="array" ref="AH3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2" t="str">
        <f>MIS[[#This Row],[TRADING SYMBOL]]</f>
        <v>NIFTY2552225050CE</v>
      </c>
      <c r="AJ3272" t="str">
        <f>IF(RIGHT(MIS[[#This Row],[Main/Hedge]],4)="MAIN","MAIN","HEDGE")</f>
        <v>MAIN</v>
      </c>
      <c r="AK3272" t="str" cm="1">
        <f t="array" ref="AK3272">_xlfn._xlws.FILTER(Table4[Column1],ISNUMBER(SEARCH(Table4[Column1],MIS[[#This Row],[OrderUniqueIdentifier]])),"")</f>
        <v>NOTREND</v>
      </c>
    </row>
    <row r="3273" spans="1:37" x14ac:dyDescent="0.25">
      <c r="A3273" t="s">
        <v>71</v>
      </c>
      <c r="B3273" t="s">
        <v>724</v>
      </c>
      <c r="C3273" t="s">
        <v>3951</v>
      </c>
      <c r="D3273" t="s">
        <v>72</v>
      </c>
      <c r="E3273" t="s">
        <v>2904</v>
      </c>
      <c r="F3273" t="s">
        <v>73</v>
      </c>
      <c r="G3273" t="s">
        <v>89</v>
      </c>
      <c r="H3273" t="s">
        <v>75</v>
      </c>
      <c r="I3273" t="s">
        <v>76</v>
      </c>
      <c r="J3273" t="s">
        <v>77</v>
      </c>
      <c r="K3273">
        <v>450</v>
      </c>
      <c r="L3273" t="s">
        <v>77</v>
      </c>
      <c r="M3273" t="s">
        <v>78</v>
      </c>
      <c r="N3273" t="s">
        <v>3952</v>
      </c>
      <c r="O3273" t="s">
        <v>3953</v>
      </c>
      <c r="P3273" t="s">
        <v>3953</v>
      </c>
      <c r="Q3273" t="s">
        <v>2907</v>
      </c>
      <c r="R3273" t="s">
        <v>79</v>
      </c>
      <c r="S3273" t="s">
        <v>3946</v>
      </c>
      <c r="T3273" t="s">
        <v>2908</v>
      </c>
      <c r="U3273" t="s">
        <v>43</v>
      </c>
      <c r="V3273" t="s">
        <v>80</v>
      </c>
      <c r="W3273">
        <v>25050</v>
      </c>
      <c r="X3273" t="s">
        <v>81</v>
      </c>
      <c r="Y3273">
        <v>-450</v>
      </c>
      <c r="Z3273" t="s">
        <v>3954</v>
      </c>
      <c r="AA3273" t="s">
        <v>3954</v>
      </c>
      <c r="AB3273" t="s">
        <v>90</v>
      </c>
      <c r="AC3273" t="s">
        <v>91</v>
      </c>
      <c r="AD3273">
        <f>_xlfn.XLOOKUP(MIS[[#This Row],[TRADING SYMBOL]],[1]Sheet1!$D:$D,[1]Sheet1!$C:$C)</f>
        <v>160.9</v>
      </c>
      <c r="AE3273">
        <f>MIS[[#This Row],[OrderAverageTradedPrice]]*MIS[[#This Row],[OrderQuantity]]</f>
        <v>91031.249999999694</v>
      </c>
      <c r="AF3273">
        <f>MIS[[#This Row],[LTP]]*MIS[[#This Row],[OrderQuantity]]</f>
        <v>72405</v>
      </c>
      <c r="AG3273">
        <f>IF(MIS[[#This Row],[OrderSide]]="SELL",MIS[[#This Row],[VALUE]]-MIS[[#This Row],[LIVE_VALUE]],MIS[[#This Row],[LIVE_VALUE]]-MIS[[#This Row],[VALUE]])</f>
        <v>18626.249999999694</v>
      </c>
      <c r="AH3273" t="str" cm="1">
        <f t="array" ref="AH3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3" t="str">
        <f>MIS[[#This Row],[TRADING SYMBOL]]</f>
        <v>NIFTY2552225050CE</v>
      </c>
      <c r="AJ3273" t="str">
        <f>IF(RIGHT(MIS[[#This Row],[Main/Hedge]],4)="MAIN","MAIN","HEDGE")</f>
        <v>MAIN</v>
      </c>
      <c r="AK3273" t="str" cm="1">
        <f t="array" ref="AK3273">_xlfn._xlws.FILTER(Table4[Column1],ISNUMBER(SEARCH(Table4[Column1],MIS[[#This Row],[OrderUniqueIdentifier]])),"")</f>
        <v>NOTREND</v>
      </c>
    </row>
    <row r="3274" spans="1:37" x14ac:dyDescent="0.25">
      <c r="A3274" t="s">
        <v>71</v>
      </c>
      <c r="B3274" t="s">
        <v>724</v>
      </c>
      <c r="C3274" t="s">
        <v>4004</v>
      </c>
      <c r="D3274" t="s">
        <v>72</v>
      </c>
      <c r="E3274" t="s">
        <v>3186</v>
      </c>
      <c r="F3274" t="s">
        <v>98</v>
      </c>
      <c r="G3274" t="s">
        <v>89</v>
      </c>
      <c r="H3274" t="s">
        <v>75</v>
      </c>
      <c r="I3274" t="s">
        <v>76</v>
      </c>
      <c r="J3274" t="s">
        <v>77</v>
      </c>
      <c r="K3274">
        <v>140</v>
      </c>
      <c r="L3274" t="s">
        <v>77</v>
      </c>
      <c r="M3274" t="s">
        <v>78</v>
      </c>
      <c r="N3274" t="s">
        <v>4005</v>
      </c>
      <c r="O3274" t="s">
        <v>3953</v>
      </c>
      <c r="P3274" t="s">
        <v>3953</v>
      </c>
      <c r="Q3274" t="s">
        <v>3189</v>
      </c>
      <c r="R3274" t="s">
        <v>79</v>
      </c>
      <c r="S3274" t="s">
        <v>3998</v>
      </c>
      <c r="T3274" t="s">
        <v>3190</v>
      </c>
      <c r="U3274" t="s">
        <v>100</v>
      </c>
      <c r="V3274" t="s">
        <v>80</v>
      </c>
      <c r="W3274">
        <v>82400</v>
      </c>
      <c r="X3274" t="s">
        <v>81</v>
      </c>
      <c r="Y3274">
        <v>-140</v>
      </c>
      <c r="Z3274" t="s">
        <v>3954</v>
      </c>
      <c r="AA3274" t="s">
        <v>3954</v>
      </c>
      <c r="AB3274" t="s">
        <v>90</v>
      </c>
      <c r="AC3274" t="s">
        <v>91</v>
      </c>
      <c r="AD3274">
        <f>_xlfn.XLOOKUP(MIS[[#This Row],[TRADING SYMBOL]],[1]Sheet1!$D:$D,[1]Sheet1!$C:$C)</f>
        <v>414.75</v>
      </c>
      <c r="AE3274">
        <f>MIS[[#This Row],[OrderAverageTradedPrice]]*MIS[[#This Row],[OrderQuantity]]</f>
        <v>77495.999999999971</v>
      </c>
      <c r="AF3274">
        <f>MIS[[#This Row],[LTP]]*MIS[[#This Row],[OrderQuantity]]</f>
        <v>58065</v>
      </c>
      <c r="AG3274">
        <f>IF(MIS[[#This Row],[OrderSide]]="SELL",MIS[[#This Row],[VALUE]]-MIS[[#This Row],[LIVE_VALUE]],MIS[[#This Row],[LIVE_VALUE]]-MIS[[#This Row],[VALUE]])</f>
        <v>19430.999999999971</v>
      </c>
      <c r="AH3274" t="str" cm="1">
        <f t="array" ref="AH3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4" t="str">
        <f>MIS[[#This Row],[TRADING SYMBOL]]</f>
        <v>SENSEX2552082400CE</v>
      </c>
      <c r="AJ3274" t="str">
        <f>IF(RIGHT(MIS[[#This Row],[Main/Hedge]],4)="MAIN","MAIN","HEDGE")</f>
        <v>MAIN</v>
      </c>
      <c r="AK3274" t="str" cm="1">
        <f t="array" ref="AK3274">_xlfn._xlws.FILTER(Table4[Column1],ISNUMBER(SEARCH(Table4[Column1],MIS[[#This Row],[OrderUniqueIdentifier]])),"")</f>
        <v>NOTREND</v>
      </c>
    </row>
    <row r="3275" spans="1:37" x14ac:dyDescent="0.25">
      <c r="A3275" t="s">
        <v>71</v>
      </c>
      <c r="B3275" t="s">
        <v>888</v>
      </c>
      <c r="C3275" t="s">
        <v>4424</v>
      </c>
      <c r="D3275" t="s">
        <v>72</v>
      </c>
      <c r="E3275" t="s">
        <v>2904</v>
      </c>
      <c r="F3275" t="s">
        <v>73</v>
      </c>
      <c r="G3275" t="s">
        <v>89</v>
      </c>
      <c r="H3275" t="s">
        <v>75</v>
      </c>
      <c r="I3275" t="s">
        <v>76</v>
      </c>
      <c r="J3275" t="s">
        <v>77</v>
      </c>
      <c r="K3275">
        <v>75</v>
      </c>
      <c r="L3275" t="s">
        <v>77</v>
      </c>
      <c r="M3275" t="s">
        <v>78</v>
      </c>
      <c r="N3275" t="s">
        <v>4425</v>
      </c>
      <c r="O3275" t="s">
        <v>3953</v>
      </c>
      <c r="P3275" t="s">
        <v>3953</v>
      </c>
      <c r="Q3275" t="s">
        <v>2907</v>
      </c>
      <c r="R3275" t="s">
        <v>79</v>
      </c>
      <c r="S3275" t="s">
        <v>3946</v>
      </c>
      <c r="T3275" t="s">
        <v>2908</v>
      </c>
      <c r="U3275" t="s">
        <v>43</v>
      </c>
      <c r="V3275" t="s">
        <v>80</v>
      </c>
      <c r="W3275">
        <v>25050</v>
      </c>
      <c r="X3275" t="s">
        <v>81</v>
      </c>
      <c r="Y3275">
        <v>-75</v>
      </c>
      <c r="Z3275" t="s">
        <v>3954</v>
      </c>
      <c r="AA3275" t="s">
        <v>3954</v>
      </c>
      <c r="AB3275" t="s">
        <v>90</v>
      </c>
      <c r="AC3275" t="s">
        <v>91</v>
      </c>
      <c r="AD3275">
        <f>_xlfn.XLOOKUP(MIS[[#This Row],[TRADING SYMBOL]],[1]Sheet1!$D:$D,[1]Sheet1!$C:$C)</f>
        <v>160.9</v>
      </c>
      <c r="AE3275">
        <f>MIS[[#This Row],[OrderAverageTradedPrice]]*MIS[[#This Row],[OrderQuantity]]</f>
        <v>15277.5</v>
      </c>
      <c r="AF3275">
        <f>MIS[[#This Row],[LTP]]*MIS[[#This Row],[OrderQuantity]]</f>
        <v>12067.5</v>
      </c>
      <c r="AG3275">
        <f>IF(MIS[[#This Row],[OrderSide]]="SELL",MIS[[#This Row],[VALUE]]-MIS[[#This Row],[LIVE_VALUE]],MIS[[#This Row],[LIVE_VALUE]]-MIS[[#This Row],[VALUE]])</f>
        <v>3210</v>
      </c>
      <c r="AH3275" t="str" cm="1">
        <f t="array" ref="AH3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5" t="str">
        <f>MIS[[#This Row],[TRADING SYMBOL]]</f>
        <v>NIFTY2552225050CE</v>
      </c>
      <c r="AJ3275" t="str">
        <f>IF(RIGHT(MIS[[#This Row],[Main/Hedge]],4)="MAIN","MAIN","HEDGE")</f>
        <v>MAIN</v>
      </c>
      <c r="AK3275" t="str" cm="1">
        <f t="array" ref="AK3275">_xlfn._xlws.FILTER(Table4[Column1],ISNUMBER(SEARCH(Table4[Column1],MIS[[#This Row],[OrderUniqueIdentifier]])),"")</f>
        <v>NOTREND</v>
      </c>
    </row>
    <row r="3276" spans="1:37" x14ac:dyDescent="0.25">
      <c r="A3276" t="s">
        <v>71</v>
      </c>
      <c r="B3276" t="s">
        <v>888</v>
      </c>
      <c r="C3276" t="s">
        <v>4467</v>
      </c>
      <c r="D3276" t="s">
        <v>72</v>
      </c>
      <c r="E3276" t="s">
        <v>3186</v>
      </c>
      <c r="F3276" t="s">
        <v>98</v>
      </c>
      <c r="G3276" t="s">
        <v>89</v>
      </c>
      <c r="H3276" t="s">
        <v>75</v>
      </c>
      <c r="I3276" t="s">
        <v>76</v>
      </c>
      <c r="J3276" t="s">
        <v>77</v>
      </c>
      <c r="K3276">
        <v>40</v>
      </c>
      <c r="L3276" t="s">
        <v>77</v>
      </c>
      <c r="M3276" t="s">
        <v>78</v>
      </c>
      <c r="N3276" t="s">
        <v>4468</v>
      </c>
      <c r="O3276" t="s">
        <v>3953</v>
      </c>
      <c r="P3276" t="s">
        <v>3953</v>
      </c>
      <c r="Q3276" t="s">
        <v>3189</v>
      </c>
      <c r="R3276" t="s">
        <v>79</v>
      </c>
      <c r="S3276" t="s">
        <v>3998</v>
      </c>
      <c r="T3276" t="s">
        <v>3190</v>
      </c>
      <c r="U3276" t="s">
        <v>100</v>
      </c>
      <c r="V3276" t="s">
        <v>80</v>
      </c>
      <c r="W3276">
        <v>82400</v>
      </c>
      <c r="X3276" t="s">
        <v>81</v>
      </c>
      <c r="Y3276">
        <v>-40</v>
      </c>
      <c r="Z3276" t="s">
        <v>3954</v>
      </c>
      <c r="AA3276" t="s">
        <v>3954</v>
      </c>
      <c r="AB3276" t="s">
        <v>90</v>
      </c>
      <c r="AC3276" t="s">
        <v>91</v>
      </c>
      <c r="AD3276">
        <f>_xlfn.XLOOKUP(MIS[[#This Row],[TRADING SYMBOL]],[1]Sheet1!$D:$D,[1]Sheet1!$C:$C)</f>
        <v>414.75</v>
      </c>
      <c r="AE3276">
        <f>MIS[[#This Row],[OrderAverageTradedPrice]]*MIS[[#This Row],[OrderQuantity]]</f>
        <v>22354</v>
      </c>
      <c r="AF3276">
        <f>MIS[[#This Row],[LTP]]*MIS[[#This Row],[OrderQuantity]]</f>
        <v>16590</v>
      </c>
      <c r="AG3276">
        <f>IF(MIS[[#This Row],[OrderSide]]="SELL",MIS[[#This Row],[VALUE]]-MIS[[#This Row],[LIVE_VALUE]],MIS[[#This Row],[LIVE_VALUE]]-MIS[[#This Row],[VALUE]])</f>
        <v>5764</v>
      </c>
      <c r="AH3276" t="str" cm="1">
        <f t="array" ref="AH3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6" t="str">
        <f>MIS[[#This Row],[TRADING SYMBOL]]</f>
        <v>SENSEX2552082400CE</v>
      </c>
      <c r="AJ3276" t="str">
        <f>IF(RIGHT(MIS[[#This Row],[Main/Hedge]],4)="MAIN","MAIN","HEDGE")</f>
        <v>MAIN</v>
      </c>
      <c r="AK3276" t="str" cm="1">
        <f t="array" ref="AK3276">_xlfn._xlws.FILTER(Table4[Column1],ISNUMBER(SEARCH(Table4[Column1],MIS[[#This Row],[OrderUniqueIdentifier]])),"")</f>
        <v>NOTREND</v>
      </c>
    </row>
    <row r="3277" spans="1:37" x14ac:dyDescent="0.25">
      <c r="A3277" t="s">
        <v>1374</v>
      </c>
      <c r="B3277" t="s">
        <v>1375</v>
      </c>
      <c r="C3277" t="s">
        <v>6026</v>
      </c>
      <c r="D3277" t="s">
        <v>72</v>
      </c>
      <c r="E3277" t="s">
        <v>5917</v>
      </c>
      <c r="F3277" t="s">
        <v>73</v>
      </c>
      <c r="G3277" t="s">
        <v>74</v>
      </c>
      <c r="H3277" t="s">
        <v>75</v>
      </c>
      <c r="I3277" t="s">
        <v>76</v>
      </c>
      <c r="J3277" t="s">
        <v>77</v>
      </c>
      <c r="K3277">
        <v>375</v>
      </c>
      <c r="L3277" t="s">
        <v>77</v>
      </c>
      <c r="M3277" t="s">
        <v>78</v>
      </c>
      <c r="N3277" t="s">
        <v>6027</v>
      </c>
      <c r="O3277" t="s">
        <v>3953</v>
      </c>
      <c r="P3277" t="s">
        <v>3953</v>
      </c>
      <c r="Q3277" t="s">
        <v>5919</v>
      </c>
      <c r="R3277" t="s">
        <v>79</v>
      </c>
      <c r="S3277" t="s">
        <v>299</v>
      </c>
      <c r="T3277" t="s">
        <v>5920</v>
      </c>
      <c r="U3277" t="s">
        <v>43</v>
      </c>
      <c r="V3277" t="s">
        <v>80</v>
      </c>
      <c r="W3277">
        <v>24550</v>
      </c>
      <c r="X3277" t="s">
        <v>85</v>
      </c>
      <c r="Y3277">
        <v>375</v>
      </c>
      <c r="Z3277" t="s">
        <v>3954</v>
      </c>
      <c r="AA3277" t="s">
        <v>3954</v>
      </c>
      <c r="AB3277" t="s">
        <v>87</v>
      </c>
      <c r="AC3277" t="s">
        <v>84</v>
      </c>
      <c r="AD3277">
        <f>_xlfn.XLOOKUP(MIS[[#This Row],[TRADING SYMBOL]],[1]Sheet1!$D:$D,[1]Sheet1!$C:$C)</f>
        <v>43.15</v>
      </c>
      <c r="AE3277">
        <f>MIS[[#This Row],[OrderAverageTradedPrice]]*MIS[[#This Row],[OrderQuantity]]</f>
        <v>17775</v>
      </c>
      <c r="AF3277">
        <f>MIS[[#This Row],[LTP]]*MIS[[#This Row],[OrderQuantity]]</f>
        <v>16181.25</v>
      </c>
      <c r="AG3277">
        <f>IF(MIS[[#This Row],[OrderSide]]="SELL",MIS[[#This Row],[VALUE]]-MIS[[#This Row],[LIVE_VALUE]],MIS[[#This Row],[LIVE_VALUE]]-MIS[[#This Row],[VALUE]])</f>
        <v>-1593.75</v>
      </c>
      <c r="AH3277" t="str" cm="1">
        <f t="array" ref="AH3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7" t="str">
        <f>MIS[[#This Row],[TRADING SYMBOL]]</f>
        <v>NIFTY2552224550PE</v>
      </c>
      <c r="AJ3277" t="str">
        <f>IF(RIGHT(MIS[[#This Row],[Main/Hedge]],4)="MAIN","MAIN","HEDGE")</f>
        <v>HEDGE</v>
      </c>
      <c r="AK3277" t="str" cm="1">
        <f t="array" ref="AK3277">_xlfn._xlws.FILTER(Table4[Column1],ISNUMBER(SEARCH(Table4[Column1],MIS[[#This Row],[OrderUniqueIdentifier]])),"")</f>
        <v>LONGSHORT</v>
      </c>
    </row>
    <row r="3278" spans="1:37" x14ac:dyDescent="0.25">
      <c r="A3278" t="s">
        <v>1414</v>
      </c>
      <c r="B3278" t="s">
        <v>1415</v>
      </c>
      <c r="C3278" t="s">
        <v>6146</v>
      </c>
      <c r="D3278" t="s">
        <v>72</v>
      </c>
      <c r="E3278" t="s">
        <v>3186</v>
      </c>
      <c r="F3278" t="s">
        <v>98</v>
      </c>
      <c r="G3278" t="s">
        <v>89</v>
      </c>
      <c r="H3278" t="s">
        <v>75</v>
      </c>
      <c r="I3278" t="s">
        <v>76</v>
      </c>
      <c r="J3278" t="s">
        <v>77</v>
      </c>
      <c r="K3278">
        <v>200</v>
      </c>
      <c r="L3278" t="s">
        <v>77</v>
      </c>
      <c r="M3278" t="s">
        <v>78</v>
      </c>
      <c r="N3278" t="s">
        <v>6147</v>
      </c>
      <c r="O3278" t="s">
        <v>3953</v>
      </c>
      <c r="P3278" t="s">
        <v>3953</v>
      </c>
      <c r="Q3278" t="s">
        <v>3189</v>
      </c>
      <c r="R3278" t="s">
        <v>79</v>
      </c>
      <c r="S3278" t="s">
        <v>352</v>
      </c>
      <c r="T3278" t="s">
        <v>3190</v>
      </c>
      <c r="U3278" t="s">
        <v>100</v>
      </c>
      <c r="V3278" t="s">
        <v>80</v>
      </c>
      <c r="W3278">
        <v>82400</v>
      </c>
      <c r="X3278" t="s">
        <v>81</v>
      </c>
      <c r="Y3278">
        <v>-200</v>
      </c>
      <c r="Z3278" t="s">
        <v>3954</v>
      </c>
      <c r="AA3278" t="s">
        <v>3954</v>
      </c>
      <c r="AB3278" t="s">
        <v>90</v>
      </c>
      <c r="AC3278" t="s">
        <v>91</v>
      </c>
      <c r="AD3278">
        <f>_xlfn.XLOOKUP(MIS[[#This Row],[TRADING SYMBOL]],[1]Sheet1!$D:$D,[1]Sheet1!$C:$C)</f>
        <v>414.75</v>
      </c>
      <c r="AE3278">
        <f>MIS[[#This Row],[OrderAverageTradedPrice]]*MIS[[#This Row],[OrderQuantity]]</f>
        <v>110575</v>
      </c>
      <c r="AF3278">
        <f>MIS[[#This Row],[LTP]]*MIS[[#This Row],[OrderQuantity]]</f>
        <v>82950</v>
      </c>
      <c r="AG3278">
        <f>IF(MIS[[#This Row],[OrderSide]]="SELL",MIS[[#This Row],[VALUE]]-MIS[[#This Row],[LIVE_VALUE]],MIS[[#This Row],[LIVE_VALUE]]-MIS[[#This Row],[VALUE]])</f>
        <v>27625</v>
      </c>
      <c r="AH3278" t="str" cm="1">
        <f t="array" ref="AH3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8" t="str">
        <f>MIS[[#This Row],[TRADING SYMBOL]]</f>
        <v>SENSEX2552082400CE</v>
      </c>
      <c r="AJ3278" t="str">
        <f>IF(RIGHT(MIS[[#This Row],[Main/Hedge]],4)="MAIN","MAIN","HEDGE")</f>
        <v>MAIN</v>
      </c>
      <c r="AK3278" t="str" cm="1">
        <f t="array" ref="AK3278">_xlfn._xlws.FILTER(Table4[Column1],ISNUMBER(SEARCH(Table4[Column1],MIS[[#This Row],[OrderUniqueIdentifier]])),"")</f>
        <v>NOTREND</v>
      </c>
    </row>
    <row r="3279" spans="1:37" x14ac:dyDescent="0.25">
      <c r="A3279" t="s">
        <v>1414</v>
      </c>
      <c r="B3279" t="s">
        <v>1415</v>
      </c>
      <c r="C3279" t="s">
        <v>6162</v>
      </c>
      <c r="D3279" t="s">
        <v>72</v>
      </c>
      <c r="E3279" t="s">
        <v>5917</v>
      </c>
      <c r="F3279" t="s">
        <v>73</v>
      </c>
      <c r="G3279" t="s">
        <v>74</v>
      </c>
      <c r="H3279" t="s">
        <v>75</v>
      </c>
      <c r="I3279" t="s">
        <v>76</v>
      </c>
      <c r="J3279" t="s">
        <v>77</v>
      </c>
      <c r="K3279">
        <v>750</v>
      </c>
      <c r="L3279" t="s">
        <v>77</v>
      </c>
      <c r="M3279" t="s">
        <v>78</v>
      </c>
      <c r="N3279" t="s">
        <v>6163</v>
      </c>
      <c r="O3279" t="s">
        <v>3957</v>
      </c>
      <c r="P3279" t="s">
        <v>3953</v>
      </c>
      <c r="Q3279" t="s">
        <v>5919</v>
      </c>
      <c r="R3279" t="s">
        <v>79</v>
      </c>
      <c r="S3279" t="s">
        <v>299</v>
      </c>
      <c r="T3279" t="s">
        <v>5920</v>
      </c>
      <c r="U3279" t="s">
        <v>43</v>
      </c>
      <c r="V3279" t="s">
        <v>80</v>
      </c>
      <c r="W3279">
        <v>24550</v>
      </c>
      <c r="X3279" t="s">
        <v>85</v>
      </c>
      <c r="Y3279">
        <v>750</v>
      </c>
      <c r="Z3279" t="s">
        <v>3958</v>
      </c>
      <c r="AA3279" t="s">
        <v>3954</v>
      </c>
      <c r="AB3279" t="s">
        <v>87</v>
      </c>
      <c r="AC3279" t="s">
        <v>84</v>
      </c>
      <c r="AD3279">
        <f>_xlfn.XLOOKUP(MIS[[#This Row],[TRADING SYMBOL]],[1]Sheet1!$D:$D,[1]Sheet1!$C:$C)</f>
        <v>43.15</v>
      </c>
      <c r="AE3279">
        <f>MIS[[#This Row],[OrderAverageTradedPrice]]*MIS[[#This Row],[OrderQuantity]]</f>
        <v>36000</v>
      </c>
      <c r="AF3279">
        <f>MIS[[#This Row],[LTP]]*MIS[[#This Row],[OrderQuantity]]</f>
        <v>32362.5</v>
      </c>
      <c r="AG3279">
        <f>IF(MIS[[#This Row],[OrderSide]]="SELL",MIS[[#This Row],[VALUE]]-MIS[[#This Row],[LIVE_VALUE]],MIS[[#This Row],[LIVE_VALUE]]-MIS[[#This Row],[VALUE]])</f>
        <v>-3637.5</v>
      </c>
      <c r="AH3279" t="str" cm="1">
        <f t="array" ref="AH3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9" t="str">
        <f>MIS[[#This Row],[TRADING SYMBOL]]</f>
        <v>NIFTY2552224550PE</v>
      </c>
      <c r="AJ3279" t="str">
        <f>IF(RIGHT(MIS[[#This Row],[Main/Hedge]],4)="MAIN","MAIN","HEDGE")</f>
        <v>HEDGE</v>
      </c>
      <c r="AK3279" t="str" cm="1">
        <f t="array" ref="AK3279">_xlfn._xlws.FILTER(Table4[Column1],ISNUMBER(SEARCH(Table4[Column1],MIS[[#This Row],[OrderUniqueIdentifier]])),"")</f>
        <v>LONGSHORT</v>
      </c>
    </row>
    <row r="3280" spans="1:37" x14ac:dyDescent="0.25">
      <c r="A3280" t="s">
        <v>1414</v>
      </c>
      <c r="B3280" t="s">
        <v>1415</v>
      </c>
      <c r="C3280" t="s">
        <v>6164</v>
      </c>
      <c r="D3280" t="s">
        <v>72</v>
      </c>
      <c r="E3280" t="s">
        <v>3562</v>
      </c>
      <c r="F3280" t="s">
        <v>73</v>
      </c>
      <c r="G3280" t="s">
        <v>89</v>
      </c>
      <c r="H3280" t="s">
        <v>75</v>
      </c>
      <c r="I3280" t="s">
        <v>76</v>
      </c>
      <c r="J3280" t="s">
        <v>77</v>
      </c>
      <c r="K3280">
        <v>525</v>
      </c>
      <c r="L3280" t="s">
        <v>77</v>
      </c>
      <c r="M3280" t="s">
        <v>78</v>
      </c>
      <c r="N3280" t="s">
        <v>6165</v>
      </c>
      <c r="O3280" t="s">
        <v>3957</v>
      </c>
      <c r="P3280" t="s">
        <v>3953</v>
      </c>
      <c r="Q3280" t="s">
        <v>3565</v>
      </c>
      <c r="R3280" t="s">
        <v>79</v>
      </c>
      <c r="S3280" t="s">
        <v>301</v>
      </c>
      <c r="T3280" t="s">
        <v>3566</v>
      </c>
      <c r="U3280" t="s">
        <v>43</v>
      </c>
      <c r="V3280" t="s">
        <v>80</v>
      </c>
      <c r="W3280">
        <v>25050</v>
      </c>
      <c r="X3280" t="s">
        <v>85</v>
      </c>
      <c r="Y3280">
        <v>-525</v>
      </c>
      <c r="Z3280" t="s">
        <v>3958</v>
      </c>
      <c r="AA3280" t="s">
        <v>3954</v>
      </c>
      <c r="AB3280" t="s">
        <v>107</v>
      </c>
      <c r="AC3280" t="s">
        <v>91</v>
      </c>
      <c r="AD3280">
        <f>_xlfn.XLOOKUP(MIS[[#This Row],[TRADING SYMBOL]],[1]Sheet1!$D:$D,[1]Sheet1!$C:$C)</f>
        <v>188.9</v>
      </c>
      <c r="AE3280">
        <f>MIS[[#This Row],[OrderAverageTradedPrice]]*MIS[[#This Row],[OrderQuantity]]</f>
        <v>90851.25</v>
      </c>
      <c r="AF3280">
        <f>MIS[[#This Row],[LTP]]*MIS[[#This Row],[OrderQuantity]]</f>
        <v>99172.5</v>
      </c>
      <c r="AG3280">
        <f>IF(MIS[[#This Row],[OrderSide]]="SELL",MIS[[#This Row],[VALUE]]-MIS[[#This Row],[LIVE_VALUE]],MIS[[#This Row],[LIVE_VALUE]]-MIS[[#This Row],[VALUE]])</f>
        <v>-8321.25</v>
      </c>
      <c r="AH3280" t="str" cm="1">
        <f t="array" ref="AH3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0" t="str">
        <f>MIS[[#This Row],[TRADING SYMBOL]]</f>
        <v>NIFTY2552225050PE</v>
      </c>
      <c r="AJ3280" t="str">
        <f>IF(RIGHT(MIS[[#This Row],[Main/Hedge]],4)="MAIN","MAIN","HEDGE")</f>
        <v>MAIN</v>
      </c>
      <c r="AK3280" t="str" cm="1">
        <f t="array" ref="AK3280">_xlfn._xlws.FILTER(Table4[Column1],ISNUMBER(SEARCH(Table4[Column1],MIS[[#This Row],[OrderUniqueIdentifier]])),"")</f>
        <v>NOTREND</v>
      </c>
    </row>
    <row r="3281" spans="1:37" x14ac:dyDescent="0.25">
      <c r="A3281" t="s">
        <v>71</v>
      </c>
      <c r="B3281" t="s">
        <v>724</v>
      </c>
      <c r="C3281" t="s">
        <v>3955</v>
      </c>
      <c r="D3281" t="s">
        <v>72</v>
      </c>
      <c r="E3281" t="s">
        <v>3562</v>
      </c>
      <c r="F3281" t="s">
        <v>73</v>
      </c>
      <c r="G3281" t="s">
        <v>89</v>
      </c>
      <c r="H3281" t="s">
        <v>75</v>
      </c>
      <c r="I3281" t="s">
        <v>76</v>
      </c>
      <c r="J3281" t="s">
        <v>77</v>
      </c>
      <c r="K3281">
        <v>450</v>
      </c>
      <c r="L3281" t="s">
        <v>77</v>
      </c>
      <c r="M3281" t="s">
        <v>78</v>
      </c>
      <c r="N3281" t="s">
        <v>3956</v>
      </c>
      <c r="O3281" t="s">
        <v>3953</v>
      </c>
      <c r="P3281" t="s">
        <v>3957</v>
      </c>
      <c r="Q3281" t="s">
        <v>3565</v>
      </c>
      <c r="R3281" t="s">
        <v>79</v>
      </c>
      <c r="S3281" t="s">
        <v>3946</v>
      </c>
      <c r="T3281" t="s">
        <v>3566</v>
      </c>
      <c r="U3281" t="s">
        <v>43</v>
      </c>
      <c r="V3281" t="s">
        <v>80</v>
      </c>
      <c r="W3281">
        <v>25050</v>
      </c>
      <c r="X3281" t="s">
        <v>85</v>
      </c>
      <c r="Y3281">
        <v>-450</v>
      </c>
      <c r="Z3281" t="s">
        <v>3954</v>
      </c>
      <c r="AA3281" t="s">
        <v>3958</v>
      </c>
      <c r="AB3281" t="s">
        <v>107</v>
      </c>
      <c r="AC3281" t="s">
        <v>91</v>
      </c>
      <c r="AD3281">
        <f>_xlfn.XLOOKUP(MIS[[#This Row],[TRADING SYMBOL]],[1]Sheet1!$D:$D,[1]Sheet1!$C:$C)</f>
        <v>188.9</v>
      </c>
      <c r="AE3281">
        <f>MIS[[#This Row],[OrderAverageTradedPrice]]*MIS[[#This Row],[OrderQuantity]]</f>
        <v>77606.249999999854</v>
      </c>
      <c r="AF3281">
        <f>MIS[[#This Row],[LTP]]*MIS[[#This Row],[OrderQuantity]]</f>
        <v>85005</v>
      </c>
      <c r="AG3281">
        <f>IF(MIS[[#This Row],[OrderSide]]="SELL",MIS[[#This Row],[VALUE]]-MIS[[#This Row],[LIVE_VALUE]],MIS[[#This Row],[LIVE_VALUE]]-MIS[[#This Row],[VALUE]])</f>
        <v>-7398.7500000001455</v>
      </c>
      <c r="AH3281" t="str" cm="1">
        <f t="array" ref="AH3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1" t="str">
        <f>MIS[[#This Row],[TRADING SYMBOL]]</f>
        <v>NIFTY2552225050PE</v>
      </c>
      <c r="AJ3281" t="str">
        <f>IF(RIGHT(MIS[[#This Row],[Main/Hedge]],4)="MAIN","MAIN","HEDGE")</f>
        <v>MAIN</v>
      </c>
      <c r="AK3281" t="str" cm="1">
        <f t="array" ref="AK3281">_xlfn._xlws.FILTER(Table4[Column1],ISNUMBER(SEARCH(Table4[Column1],MIS[[#This Row],[OrderUniqueIdentifier]])),"")</f>
        <v>NOTREND</v>
      </c>
    </row>
    <row r="3282" spans="1:37" x14ac:dyDescent="0.25">
      <c r="A3282" t="s">
        <v>71</v>
      </c>
      <c r="B3282" t="s">
        <v>724</v>
      </c>
      <c r="C3282" t="s">
        <v>4006</v>
      </c>
      <c r="D3282" t="s">
        <v>72</v>
      </c>
      <c r="E3282" t="s">
        <v>4007</v>
      </c>
      <c r="F3282" t="s">
        <v>98</v>
      </c>
      <c r="G3282" t="s">
        <v>89</v>
      </c>
      <c r="H3282" t="s">
        <v>75</v>
      </c>
      <c r="I3282" t="s">
        <v>76</v>
      </c>
      <c r="J3282" t="s">
        <v>77</v>
      </c>
      <c r="K3282">
        <v>140</v>
      </c>
      <c r="L3282" t="s">
        <v>77</v>
      </c>
      <c r="M3282" t="s">
        <v>78</v>
      </c>
      <c r="N3282" t="s">
        <v>4008</v>
      </c>
      <c r="O3282" t="s">
        <v>3953</v>
      </c>
      <c r="P3282" t="s">
        <v>3957</v>
      </c>
      <c r="Q3282" t="s">
        <v>4009</v>
      </c>
      <c r="R3282" t="s">
        <v>79</v>
      </c>
      <c r="S3282" t="s">
        <v>3998</v>
      </c>
      <c r="T3282" t="s">
        <v>4010</v>
      </c>
      <c r="U3282" t="s">
        <v>100</v>
      </c>
      <c r="V3282" t="s">
        <v>80</v>
      </c>
      <c r="W3282">
        <v>82400</v>
      </c>
      <c r="X3282" t="s">
        <v>85</v>
      </c>
      <c r="Y3282">
        <v>-140</v>
      </c>
      <c r="Z3282" t="s">
        <v>3954</v>
      </c>
      <c r="AA3282" t="s">
        <v>3958</v>
      </c>
      <c r="AB3282" t="s">
        <v>107</v>
      </c>
      <c r="AC3282" t="s">
        <v>91</v>
      </c>
      <c r="AD3282">
        <f>_xlfn.XLOOKUP(MIS[[#This Row],[TRADING SYMBOL]],[1]Sheet1!$D:$D,[1]Sheet1!$C:$C)</f>
        <v>439.65</v>
      </c>
      <c r="AE3282">
        <f>MIS[[#This Row],[OrderAverageTradedPrice]]*MIS[[#This Row],[OrderQuantity]]</f>
        <v>62750.99999999992</v>
      </c>
      <c r="AF3282">
        <f>MIS[[#This Row],[LTP]]*MIS[[#This Row],[OrderQuantity]]</f>
        <v>61551</v>
      </c>
      <c r="AG3282">
        <f>IF(MIS[[#This Row],[OrderSide]]="SELL",MIS[[#This Row],[VALUE]]-MIS[[#This Row],[LIVE_VALUE]],MIS[[#This Row],[LIVE_VALUE]]-MIS[[#This Row],[VALUE]])</f>
        <v>1199.99999999992</v>
      </c>
      <c r="AH3282" t="str" cm="1">
        <f t="array" ref="AH3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2" t="str">
        <f>MIS[[#This Row],[TRADING SYMBOL]]</f>
        <v>SENSEX2552082400PE</v>
      </c>
      <c r="AJ3282" t="str">
        <f>IF(RIGHT(MIS[[#This Row],[Main/Hedge]],4)="MAIN","MAIN","HEDGE")</f>
        <v>MAIN</v>
      </c>
      <c r="AK3282" t="str" cm="1">
        <f t="array" ref="AK3282">_xlfn._xlws.FILTER(Table4[Column1],ISNUMBER(SEARCH(Table4[Column1],MIS[[#This Row],[OrderUniqueIdentifier]])),"")</f>
        <v>NOTREND</v>
      </c>
    </row>
    <row r="3283" spans="1:37" x14ac:dyDescent="0.25">
      <c r="A3283" t="s">
        <v>71</v>
      </c>
      <c r="B3283" t="s">
        <v>888</v>
      </c>
      <c r="C3283" t="s">
        <v>4426</v>
      </c>
      <c r="D3283" t="s">
        <v>72</v>
      </c>
      <c r="E3283" t="s">
        <v>3562</v>
      </c>
      <c r="F3283" t="s">
        <v>73</v>
      </c>
      <c r="G3283" t="s">
        <v>89</v>
      </c>
      <c r="H3283" t="s">
        <v>75</v>
      </c>
      <c r="I3283" t="s">
        <v>76</v>
      </c>
      <c r="J3283" t="s">
        <v>77</v>
      </c>
      <c r="K3283">
        <v>75</v>
      </c>
      <c r="L3283" t="s">
        <v>77</v>
      </c>
      <c r="M3283" t="s">
        <v>78</v>
      </c>
      <c r="N3283" t="s">
        <v>4427</v>
      </c>
      <c r="O3283" t="s">
        <v>3957</v>
      </c>
      <c r="P3283" t="s">
        <v>3957</v>
      </c>
      <c r="Q3283" t="s">
        <v>3565</v>
      </c>
      <c r="R3283" t="s">
        <v>79</v>
      </c>
      <c r="S3283" t="s">
        <v>3946</v>
      </c>
      <c r="T3283" t="s">
        <v>3566</v>
      </c>
      <c r="U3283" t="s">
        <v>43</v>
      </c>
      <c r="V3283" t="s">
        <v>80</v>
      </c>
      <c r="W3283">
        <v>25050</v>
      </c>
      <c r="X3283" t="s">
        <v>85</v>
      </c>
      <c r="Y3283">
        <v>-75</v>
      </c>
      <c r="Z3283" t="s">
        <v>3958</v>
      </c>
      <c r="AA3283" t="s">
        <v>3958</v>
      </c>
      <c r="AB3283" t="s">
        <v>107</v>
      </c>
      <c r="AC3283" t="s">
        <v>91</v>
      </c>
      <c r="AD3283">
        <f>_xlfn.XLOOKUP(MIS[[#This Row],[TRADING SYMBOL]],[1]Sheet1!$D:$D,[1]Sheet1!$C:$C)</f>
        <v>188.9</v>
      </c>
      <c r="AE3283">
        <f>MIS[[#This Row],[OrderAverageTradedPrice]]*MIS[[#This Row],[OrderQuantity]]</f>
        <v>12933.75</v>
      </c>
      <c r="AF3283">
        <f>MIS[[#This Row],[LTP]]*MIS[[#This Row],[OrderQuantity]]</f>
        <v>14167.5</v>
      </c>
      <c r="AG3283">
        <f>IF(MIS[[#This Row],[OrderSide]]="SELL",MIS[[#This Row],[VALUE]]-MIS[[#This Row],[LIVE_VALUE]],MIS[[#This Row],[LIVE_VALUE]]-MIS[[#This Row],[VALUE]])</f>
        <v>-1233.75</v>
      </c>
      <c r="AH3283" t="str" cm="1">
        <f t="array" ref="AH3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3" t="str">
        <f>MIS[[#This Row],[TRADING SYMBOL]]</f>
        <v>NIFTY2552225050PE</v>
      </c>
      <c r="AJ3283" t="str">
        <f>IF(RIGHT(MIS[[#This Row],[Main/Hedge]],4)="MAIN","MAIN","HEDGE")</f>
        <v>MAIN</v>
      </c>
      <c r="AK3283" t="str" cm="1">
        <f t="array" ref="AK3283">_xlfn._xlws.FILTER(Table4[Column1],ISNUMBER(SEARCH(Table4[Column1],MIS[[#This Row],[OrderUniqueIdentifier]])),"")</f>
        <v>NOTREND</v>
      </c>
    </row>
    <row r="3284" spans="1:37" x14ac:dyDescent="0.25">
      <c r="A3284" t="s">
        <v>71</v>
      </c>
      <c r="B3284" t="s">
        <v>888</v>
      </c>
      <c r="C3284" t="s">
        <v>4469</v>
      </c>
      <c r="D3284" t="s">
        <v>72</v>
      </c>
      <c r="E3284" t="s">
        <v>4007</v>
      </c>
      <c r="F3284" t="s">
        <v>98</v>
      </c>
      <c r="G3284" t="s">
        <v>89</v>
      </c>
      <c r="H3284" t="s">
        <v>75</v>
      </c>
      <c r="I3284" t="s">
        <v>76</v>
      </c>
      <c r="J3284" t="s">
        <v>77</v>
      </c>
      <c r="K3284">
        <v>40</v>
      </c>
      <c r="L3284" t="s">
        <v>77</v>
      </c>
      <c r="M3284" t="s">
        <v>78</v>
      </c>
      <c r="N3284" t="s">
        <v>4470</v>
      </c>
      <c r="O3284" t="s">
        <v>3957</v>
      </c>
      <c r="P3284" t="s">
        <v>3957</v>
      </c>
      <c r="Q3284" t="s">
        <v>4009</v>
      </c>
      <c r="R3284" t="s">
        <v>79</v>
      </c>
      <c r="S3284" t="s">
        <v>3998</v>
      </c>
      <c r="T3284" t="s">
        <v>4010</v>
      </c>
      <c r="U3284" t="s">
        <v>100</v>
      </c>
      <c r="V3284" t="s">
        <v>80</v>
      </c>
      <c r="W3284">
        <v>82400</v>
      </c>
      <c r="X3284" t="s">
        <v>85</v>
      </c>
      <c r="Y3284">
        <v>-40</v>
      </c>
      <c r="Z3284" t="s">
        <v>3958</v>
      </c>
      <c r="AA3284" t="s">
        <v>3958</v>
      </c>
      <c r="AB3284" t="s">
        <v>107</v>
      </c>
      <c r="AC3284" t="s">
        <v>91</v>
      </c>
      <c r="AD3284">
        <f>_xlfn.XLOOKUP(MIS[[#This Row],[TRADING SYMBOL]],[1]Sheet1!$D:$D,[1]Sheet1!$C:$C)</f>
        <v>439.65</v>
      </c>
      <c r="AE3284">
        <f>MIS[[#This Row],[OrderAverageTradedPrice]]*MIS[[#This Row],[OrderQuantity]]</f>
        <v>18022</v>
      </c>
      <c r="AF3284">
        <f>MIS[[#This Row],[LTP]]*MIS[[#This Row],[OrderQuantity]]</f>
        <v>17586</v>
      </c>
      <c r="AG3284">
        <f>IF(MIS[[#This Row],[OrderSide]]="SELL",MIS[[#This Row],[VALUE]]-MIS[[#This Row],[LIVE_VALUE]],MIS[[#This Row],[LIVE_VALUE]]-MIS[[#This Row],[VALUE]])</f>
        <v>436</v>
      </c>
      <c r="AH3284" t="str" cm="1">
        <f t="array" ref="AH3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4" t="str">
        <f>MIS[[#This Row],[TRADING SYMBOL]]</f>
        <v>SENSEX2552082400PE</v>
      </c>
      <c r="AJ3284" t="str">
        <f>IF(RIGHT(MIS[[#This Row],[Main/Hedge]],4)="MAIN","MAIN","HEDGE")</f>
        <v>MAIN</v>
      </c>
      <c r="AK3284" t="str" cm="1">
        <f t="array" ref="AK3284">_xlfn._xlws.FILTER(Table4[Column1],ISNUMBER(SEARCH(Table4[Column1],MIS[[#This Row],[OrderUniqueIdentifier]])),"")</f>
        <v>NOTREND</v>
      </c>
    </row>
    <row r="3285" spans="1:37" x14ac:dyDescent="0.25">
      <c r="A3285" t="s">
        <v>1374</v>
      </c>
      <c r="B3285" t="s">
        <v>1375</v>
      </c>
      <c r="C3285" t="s">
        <v>6028</v>
      </c>
      <c r="D3285" t="s">
        <v>72</v>
      </c>
      <c r="E3285" t="s">
        <v>2904</v>
      </c>
      <c r="F3285" t="s">
        <v>73</v>
      </c>
      <c r="G3285" t="s">
        <v>89</v>
      </c>
      <c r="H3285" t="s">
        <v>75</v>
      </c>
      <c r="I3285" t="s">
        <v>76</v>
      </c>
      <c r="J3285" t="s">
        <v>77</v>
      </c>
      <c r="K3285">
        <v>300</v>
      </c>
      <c r="L3285" t="s">
        <v>77</v>
      </c>
      <c r="M3285" t="s">
        <v>78</v>
      </c>
      <c r="N3285" t="s">
        <v>6029</v>
      </c>
      <c r="O3285" t="s">
        <v>3957</v>
      </c>
      <c r="P3285" t="s">
        <v>3957</v>
      </c>
      <c r="Q3285" t="s">
        <v>2907</v>
      </c>
      <c r="R3285" t="s">
        <v>79</v>
      </c>
      <c r="S3285" t="s">
        <v>301</v>
      </c>
      <c r="T3285" t="s">
        <v>2908</v>
      </c>
      <c r="U3285" t="s">
        <v>43</v>
      </c>
      <c r="V3285" t="s">
        <v>80</v>
      </c>
      <c r="W3285">
        <v>25050</v>
      </c>
      <c r="X3285" t="s">
        <v>81</v>
      </c>
      <c r="Y3285">
        <v>-300</v>
      </c>
      <c r="Z3285" t="s">
        <v>3958</v>
      </c>
      <c r="AA3285" t="s">
        <v>3958</v>
      </c>
      <c r="AB3285" t="s">
        <v>90</v>
      </c>
      <c r="AC3285" t="s">
        <v>91</v>
      </c>
      <c r="AD3285">
        <f>_xlfn.XLOOKUP(MIS[[#This Row],[TRADING SYMBOL]],[1]Sheet1!$D:$D,[1]Sheet1!$C:$C)</f>
        <v>160.9</v>
      </c>
      <c r="AE3285">
        <f>MIS[[#This Row],[OrderAverageTradedPrice]]*MIS[[#This Row],[OrderQuantity]]</f>
        <v>61421.25</v>
      </c>
      <c r="AF3285">
        <f>MIS[[#This Row],[LTP]]*MIS[[#This Row],[OrderQuantity]]</f>
        <v>48270</v>
      </c>
      <c r="AG3285">
        <f>IF(MIS[[#This Row],[OrderSide]]="SELL",MIS[[#This Row],[VALUE]]-MIS[[#This Row],[LIVE_VALUE]],MIS[[#This Row],[LIVE_VALUE]]-MIS[[#This Row],[VALUE]])</f>
        <v>13151.25</v>
      </c>
      <c r="AH3285" t="str" cm="1">
        <f t="array" ref="AH3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5" t="str">
        <f>MIS[[#This Row],[TRADING SYMBOL]]</f>
        <v>NIFTY2552225050CE</v>
      </c>
      <c r="AJ3285" t="str">
        <f>IF(RIGHT(MIS[[#This Row],[Main/Hedge]],4)="MAIN","MAIN","HEDGE")</f>
        <v>MAIN</v>
      </c>
      <c r="AK3285" t="str" cm="1">
        <f t="array" ref="AK3285">_xlfn._xlws.FILTER(Table4[Column1],ISNUMBER(SEARCH(Table4[Column1],MIS[[#This Row],[OrderUniqueIdentifier]])),"")</f>
        <v>NOTREND</v>
      </c>
    </row>
    <row r="3286" spans="1:37" x14ac:dyDescent="0.25">
      <c r="A3286" t="s">
        <v>1374</v>
      </c>
      <c r="B3286" t="s">
        <v>1375</v>
      </c>
      <c r="C3286" t="s">
        <v>6030</v>
      </c>
      <c r="D3286" t="s">
        <v>72</v>
      </c>
      <c r="E3286" t="s">
        <v>3562</v>
      </c>
      <c r="F3286" t="s">
        <v>73</v>
      </c>
      <c r="G3286" t="s">
        <v>89</v>
      </c>
      <c r="H3286" t="s">
        <v>75</v>
      </c>
      <c r="I3286" t="s">
        <v>76</v>
      </c>
      <c r="J3286" t="s">
        <v>77</v>
      </c>
      <c r="K3286">
        <v>300</v>
      </c>
      <c r="L3286" t="s">
        <v>77</v>
      </c>
      <c r="M3286" t="s">
        <v>78</v>
      </c>
      <c r="N3286" t="s">
        <v>6031</v>
      </c>
      <c r="O3286" t="s">
        <v>3957</v>
      </c>
      <c r="P3286" t="s">
        <v>3957</v>
      </c>
      <c r="Q3286" t="s">
        <v>3565</v>
      </c>
      <c r="R3286" t="s">
        <v>79</v>
      </c>
      <c r="S3286" t="s">
        <v>301</v>
      </c>
      <c r="T3286" t="s">
        <v>3566</v>
      </c>
      <c r="U3286" t="s">
        <v>43</v>
      </c>
      <c r="V3286" t="s">
        <v>80</v>
      </c>
      <c r="W3286">
        <v>25050</v>
      </c>
      <c r="X3286" t="s">
        <v>85</v>
      </c>
      <c r="Y3286">
        <v>-300</v>
      </c>
      <c r="Z3286" t="s">
        <v>3958</v>
      </c>
      <c r="AA3286" t="s">
        <v>3958</v>
      </c>
      <c r="AB3286" t="s">
        <v>107</v>
      </c>
      <c r="AC3286" t="s">
        <v>91</v>
      </c>
      <c r="AD3286">
        <f>_xlfn.XLOOKUP(MIS[[#This Row],[TRADING SYMBOL]],[1]Sheet1!$D:$D,[1]Sheet1!$C:$C)</f>
        <v>188.9</v>
      </c>
      <c r="AE3286">
        <f>MIS[[#This Row],[OrderAverageTradedPrice]]*MIS[[#This Row],[OrderQuantity]]</f>
        <v>51405</v>
      </c>
      <c r="AF3286">
        <f>MIS[[#This Row],[LTP]]*MIS[[#This Row],[OrderQuantity]]</f>
        <v>56670</v>
      </c>
      <c r="AG3286">
        <f>IF(MIS[[#This Row],[OrderSide]]="SELL",MIS[[#This Row],[VALUE]]-MIS[[#This Row],[LIVE_VALUE]],MIS[[#This Row],[LIVE_VALUE]]-MIS[[#This Row],[VALUE]])</f>
        <v>-5265</v>
      </c>
      <c r="AH3286" t="str" cm="1">
        <f t="array" ref="AH3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6" t="str">
        <f>MIS[[#This Row],[TRADING SYMBOL]]</f>
        <v>NIFTY2552225050PE</v>
      </c>
      <c r="AJ3286" t="str">
        <f>IF(RIGHT(MIS[[#This Row],[Main/Hedge]],4)="MAIN","MAIN","HEDGE")</f>
        <v>MAIN</v>
      </c>
      <c r="AK3286" t="str" cm="1">
        <f t="array" ref="AK3286">_xlfn._xlws.FILTER(Table4[Column1],ISNUMBER(SEARCH(Table4[Column1],MIS[[#This Row],[OrderUniqueIdentifier]])),"")</f>
        <v>NOTREND</v>
      </c>
    </row>
    <row r="3287" spans="1:37" x14ac:dyDescent="0.25">
      <c r="A3287" t="s">
        <v>1374</v>
      </c>
      <c r="B3287" t="s">
        <v>1395</v>
      </c>
      <c r="C3287" t="s">
        <v>6074</v>
      </c>
      <c r="D3287" t="s">
        <v>72</v>
      </c>
      <c r="E3287" t="s">
        <v>5917</v>
      </c>
      <c r="F3287" t="s">
        <v>73</v>
      </c>
      <c r="G3287" t="s">
        <v>74</v>
      </c>
      <c r="H3287" t="s">
        <v>75</v>
      </c>
      <c r="I3287" t="s">
        <v>76</v>
      </c>
      <c r="J3287" t="s">
        <v>77</v>
      </c>
      <c r="K3287">
        <v>1725</v>
      </c>
      <c r="L3287" t="s">
        <v>77</v>
      </c>
      <c r="M3287" t="s">
        <v>78</v>
      </c>
      <c r="N3287" t="s">
        <v>6075</v>
      </c>
      <c r="O3287" t="s">
        <v>3957</v>
      </c>
      <c r="P3287" t="s">
        <v>3957</v>
      </c>
      <c r="Q3287" t="s">
        <v>5919</v>
      </c>
      <c r="R3287" t="s">
        <v>79</v>
      </c>
      <c r="S3287" t="s">
        <v>299</v>
      </c>
      <c r="T3287" t="s">
        <v>5920</v>
      </c>
      <c r="U3287" t="s">
        <v>43</v>
      </c>
      <c r="V3287" t="s">
        <v>80</v>
      </c>
      <c r="W3287">
        <v>24550</v>
      </c>
      <c r="X3287" t="s">
        <v>85</v>
      </c>
      <c r="Y3287">
        <v>1725</v>
      </c>
      <c r="Z3287" t="s">
        <v>3958</v>
      </c>
      <c r="AA3287" t="s">
        <v>3958</v>
      </c>
      <c r="AB3287" t="s">
        <v>87</v>
      </c>
      <c r="AC3287" t="s">
        <v>84</v>
      </c>
      <c r="AD3287">
        <f>_xlfn.XLOOKUP(MIS[[#This Row],[TRADING SYMBOL]],[1]Sheet1!$D:$D,[1]Sheet1!$C:$C)</f>
        <v>43.15</v>
      </c>
      <c r="AE3287">
        <f>MIS[[#This Row],[OrderAverageTradedPrice]]*MIS[[#This Row],[OrderQuantity]]</f>
        <v>81528.749999999869</v>
      </c>
      <c r="AF3287">
        <f>MIS[[#This Row],[LTP]]*MIS[[#This Row],[OrderQuantity]]</f>
        <v>74433.75</v>
      </c>
      <c r="AG3287">
        <f>IF(MIS[[#This Row],[OrderSide]]="SELL",MIS[[#This Row],[VALUE]]-MIS[[#This Row],[LIVE_VALUE]],MIS[[#This Row],[LIVE_VALUE]]-MIS[[#This Row],[VALUE]])</f>
        <v>-7094.999999999869</v>
      </c>
      <c r="AH3287" t="str" cm="1">
        <f t="array" ref="AH3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7" t="str">
        <f>MIS[[#This Row],[TRADING SYMBOL]]</f>
        <v>NIFTY2552224550PE</v>
      </c>
      <c r="AJ3287" t="str">
        <f>IF(RIGHT(MIS[[#This Row],[Main/Hedge]],4)="MAIN","MAIN","HEDGE")</f>
        <v>HEDGE</v>
      </c>
      <c r="AK3287" t="str" cm="1">
        <f t="array" ref="AK3287">_xlfn._xlws.FILTER(Table4[Column1],ISNUMBER(SEARCH(Table4[Column1],MIS[[#This Row],[OrderUniqueIdentifier]])),"")</f>
        <v>LONGSHORT</v>
      </c>
    </row>
    <row r="3288" spans="1:37" x14ac:dyDescent="0.25">
      <c r="A3288" t="s">
        <v>1374</v>
      </c>
      <c r="B3288" t="s">
        <v>1395</v>
      </c>
      <c r="C3288" t="s">
        <v>6076</v>
      </c>
      <c r="D3288" t="s">
        <v>72</v>
      </c>
      <c r="E3288" t="s">
        <v>2904</v>
      </c>
      <c r="F3288" t="s">
        <v>73</v>
      </c>
      <c r="G3288" t="s">
        <v>89</v>
      </c>
      <c r="H3288" t="s">
        <v>75</v>
      </c>
      <c r="I3288" t="s">
        <v>76</v>
      </c>
      <c r="J3288" t="s">
        <v>77</v>
      </c>
      <c r="K3288">
        <v>1350</v>
      </c>
      <c r="L3288" t="s">
        <v>77</v>
      </c>
      <c r="M3288" t="s">
        <v>78</v>
      </c>
      <c r="N3288" t="s">
        <v>6077</v>
      </c>
      <c r="O3288" t="s">
        <v>3957</v>
      </c>
      <c r="P3288" t="s">
        <v>3957</v>
      </c>
      <c r="Q3288" t="s">
        <v>2907</v>
      </c>
      <c r="R3288" t="s">
        <v>79</v>
      </c>
      <c r="S3288" t="s">
        <v>301</v>
      </c>
      <c r="T3288" t="s">
        <v>2908</v>
      </c>
      <c r="U3288" t="s">
        <v>43</v>
      </c>
      <c r="V3288" t="s">
        <v>80</v>
      </c>
      <c r="W3288">
        <v>25050</v>
      </c>
      <c r="X3288" t="s">
        <v>81</v>
      </c>
      <c r="Y3288">
        <v>-1350</v>
      </c>
      <c r="Z3288" t="s">
        <v>3958</v>
      </c>
      <c r="AA3288" t="s">
        <v>3958</v>
      </c>
      <c r="AB3288" t="s">
        <v>90</v>
      </c>
      <c r="AC3288" t="s">
        <v>91</v>
      </c>
      <c r="AD3288">
        <f>_xlfn.XLOOKUP(MIS[[#This Row],[TRADING SYMBOL]],[1]Sheet1!$D:$D,[1]Sheet1!$C:$C)</f>
        <v>160.9</v>
      </c>
      <c r="AE3288">
        <f>MIS[[#This Row],[OrderAverageTradedPrice]]*MIS[[#This Row],[OrderQuantity]]</f>
        <v>277001.24999999983</v>
      </c>
      <c r="AF3288">
        <f>MIS[[#This Row],[LTP]]*MIS[[#This Row],[OrderQuantity]]</f>
        <v>217215</v>
      </c>
      <c r="AG3288">
        <f>IF(MIS[[#This Row],[OrderSide]]="SELL",MIS[[#This Row],[VALUE]]-MIS[[#This Row],[LIVE_VALUE]],MIS[[#This Row],[LIVE_VALUE]]-MIS[[#This Row],[VALUE]])</f>
        <v>59786.249999999825</v>
      </c>
      <c r="AH3288" t="str" cm="1">
        <f t="array" ref="AH3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8" t="str">
        <f>MIS[[#This Row],[TRADING SYMBOL]]</f>
        <v>NIFTY2552225050CE</v>
      </c>
      <c r="AJ3288" t="str">
        <f>IF(RIGHT(MIS[[#This Row],[Main/Hedge]],4)="MAIN","MAIN","HEDGE")</f>
        <v>MAIN</v>
      </c>
      <c r="AK3288" t="str" cm="1">
        <f t="array" ref="AK3288">_xlfn._xlws.FILTER(Table4[Column1],ISNUMBER(SEARCH(Table4[Column1],MIS[[#This Row],[OrderUniqueIdentifier]])),"")</f>
        <v>NOTREND</v>
      </c>
    </row>
    <row r="3289" spans="1:37" x14ac:dyDescent="0.25">
      <c r="A3289" t="s">
        <v>1414</v>
      </c>
      <c r="B3289" t="s">
        <v>1415</v>
      </c>
      <c r="C3289" t="s">
        <v>6148</v>
      </c>
      <c r="D3289" t="s">
        <v>72</v>
      </c>
      <c r="E3289" t="s">
        <v>4007</v>
      </c>
      <c r="F3289" t="s">
        <v>98</v>
      </c>
      <c r="G3289" t="s">
        <v>89</v>
      </c>
      <c r="H3289" t="s">
        <v>75</v>
      </c>
      <c r="I3289" t="s">
        <v>76</v>
      </c>
      <c r="J3289" t="s">
        <v>77</v>
      </c>
      <c r="K3289">
        <v>200</v>
      </c>
      <c r="L3289" t="s">
        <v>77</v>
      </c>
      <c r="M3289" t="s">
        <v>78</v>
      </c>
      <c r="N3289" t="s">
        <v>6149</v>
      </c>
      <c r="O3289" t="s">
        <v>3957</v>
      </c>
      <c r="P3289" t="s">
        <v>3957</v>
      </c>
      <c r="Q3289" t="s">
        <v>4009</v>
      </c>
      <c r="R3289" t="s">
        <v>79</v>
      </c>
      <c r="S3289" t="s">
        <v>352</v>
      </c>
      <c r="T3289" t="s">
        <v>4010</v>
      </c>
      <c r="U3289" t="s">
        <v>100</v>
      </c>
      <c r="V3289" t="s">
        <v>80</v>
      </c>
      <c r="W3289">
        <v>82400</v>
      </c>
      <c r="X3289" t="s">
        <v>85</v>
      </c>
      <c r="Y3289">
        <v>-200</v>
      </c>
      <c r="Z3289" t="s">
        <v>3958</v>
      </c>
      <c r="AA3289" t="s">
        <v>3958</v>
      </c>
      <c r="AB3289" t="s">
        <v>107</v>
      </c>
      <c r="AC3289" t="s">
        <v>91</v>
      </c>
      <c r="AD3289">
        <f>_xlfn.XLOOKUP(MIS[[#This Row],[TRADING SYMBOL]],[1]Sheet1!$D:$D,[1]Sheet1!$C:$C)</f>
        <v>439.65</v>
      </c>
      <c r="AE3289">
        <f>MIS[[#This Row],[OrderAverageTradedPrice]]*MIS[[#This Row],[OrderQuantity]]</f>
        <v>89727</v>
      </c>
      <c r="AF3289">
        <f>MIS[[#This Row],[LTP]]*MIS[[#This Row],[OrderQuantity]]</f>
        <v>87930</v>
      </c>
      <c r="AG3289">
        <f>IF(MIS[[#This Row],[OrderSide]]="SELL",MIS[[#This Row],[VALUE]]-MIS[[#This Row],[LIVE_VALUE]],MIS[[#This Row],[LIVE_VALUE]]-MIS[[#This Row],[VALUE]])</f>
        <v>1797</v>
      </c>
      <c r="AH3289" t="str" cm="1">
        <f t="array" ref="AH3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9" t="str">
        <f>MIS[[#This Row],[TRADING SYMBOL]]</f>
        <v>SENSEX2552082400PE</v>
      </c>
      <c r="AJ3289" t="str">
        <f>IF(RIGHT(MIS[[#This Row],[Main/Hedge]],4)="MAIN","MAIN","HEDGE")</f>
        <v>MAIN</v>
      </c>
      <c r="AK3289" t="str" cm="1">
        <f t="array" ref="AK3289">_xlfn._xlws.FILTER(Table4[Column1],ISNUMBER(SEARCH(Table4[Column1],MIS[[#This Row],[OrderUniqueIdentifier]])),"")</f>
        <v>NOTREND</v>
      </c>
    </row>
    <row r="3290" spans="1:37" x14ac:dyDescent="0.25">
      <c r="A3290" t="s">
        <v>292</v>
      </c>
      <c r="B3290" t="s">
        <v>293</v>
      </c>
      <c r="C3290" t="s">
        <v>6570</v>
      </c>
      <c r="D3290" t="s">
        <v>72</v>
      </c>
      <c r="E3290" t="s">
        <v>5917</v>
      </c>
      <c r="F3290" t="s">
        <v>73</v>
      </c>
      <c r="G3290" t="s">
        <v>74</v>
      </c>
      <c r="H3290" t="s">
        <v>75</v>
      </c>
      <c r="I3290" t="s">
        <v>76</v>
      </c>
      <c r="J3290" t="s">
        <v>77</v>
      </c>
      <c r="K3290">
        <v>375</v>
      </c>
      <c r="L3290" t="s">
        <v>77</v>
      </c>
      <c r="M3290" t="s">
        <v>78</v>
      </c>
      <c r="N3290" t="s">
        <v>5913</v>
      </c>
      <c r="O3290" t="s">
        <v>3957</v>
      </c>
      <c r="P3290" t="s">
        <v>3957</v>
      </c>
      <c r="Q3290" t="s">
        <v>5919</v>
      </c>
      <c r="R3290" t="s">
        <v>79</v>
      </c>
      <c r="S3290" t="s">
        <v>299</v>
      </c>
      <c r="T3290" t="s">
        <v>5920</v>
      </c>
      <c r="U3290" t="s">
        <v>43</v>
      </c>
      <c r="V3290" t="s">
        <v>80</v>
      </c>
      <c r="W3290">
        <v>24550</v>
      </c>
      <c r="X3290" t="s">
        <v>85</v>
      </c>
      <c r="Y3290">
        <v>375</v>
      </c>
      <c r="Z3290" t="s">
        <v>3958</v>
      </c>
      <c r="AA3290" t="s">
        <v>3958</v>
      </c>
      <c r="AB3290" t="s">
        <v>87</v>
      </c>
      <c r="AC3290" t="s">
        <v>84</v>
      </c>
      <c r="AD3290">
        <f>_xlfn.XLOOKUP(MIS[[#This Row],[TRADING SYMBOL]],[1]Sheet1!$D:$D,[1]Sheet1!$C:$C)</f>
        <v>43.15</v>
      </c>
      <c r="AE3290">
        <f>MIS[[#This Row],[OrderAverageTradedPrice]]*MIS[[#This Row],[OrderQuantity]]</f>
        <v>17662.5</v>
      </c>
      <c r="AF3290">
        <f>MIS[[#This Row],[LTP]]*MIS[[#This Row],[OrderQuantity]]</f>
        <v>16181.25</v>
      </c>
      <c r="AG3290">
        <f>IF(MIS[[#This Row],[OrderSide]]="SELL",MIS[[#This Row],[VALUE]]-MIS[[#This Row],[LIVE_VALUE]],MIS[[#This Row],[LIVE_VALUE]]-MIS[[#This Row],[VALUE]])</f>
        <v>-1481.25</v>
      </c>
      <c r="AH3290" t="str" cm="1">
        <f t="array" ref="AH3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0" t="str">
        <f>MIS[[#This Row],[TRADING SYMBOL]]</f>
        <v>NIFTY2552224550PE</v>
      </c>
      <c r="AJ3290" t="str">
        <f>IF(RIGHT(MIS[[#This Row],[Main/Hedge]],4)="MAIN","MAIN","HEDGE")</f>
        <v>HEDGE</v>
      </c>
      <c r="AK3290" t="str" cm="1">
        <f t="array" ref="AK3290">_xlfn._xlws.FILTER(Table4[Column1],ISNUMBER(SEARCH(Table4[Column1],MIS[[#This Row],[OrderUniqueIdentifier]])),"")</f>
        <v>LONGSHORT</v>
      </c>
    </row>
    <row r="3291" spans="1:37" x14ac:dyDescent="0.25">
      <c r="A3291" t="s">
        <v>1374</v>
      </c>
      <c r="B3291" t="s">
        <v>1375</v>
      </c>
      <c r="C3291" t="s">
        <v>6061</v>
      </c>
      <c r="D3291" t="s">
        <v>72</v>
      </c>
      <c r="E3291" t="s">
        <v>3186</v>
      </c>
      <c r="F3291" t="s">
        <v>98</v>
      </c>
      <c r="G3291" t="s">
        <v>89</v>
      </c>
      <c r="H3291" t="s">
        <v>75</v>
      </c>
      <c r="I3291" t="s">
        <v>76</v>
      </c>
      <c r="J3291" t="s">
        <v>77</v>
      </c>
      <c r="K3291">
        <v>100</v>
      </c>
      <c r="L3291" t="s">
        <v>77</v>
      </c>
      <c r="M3291" t="s">
        <v>78</v>
      </c>
      <c r="N3291" t="s">
        <v>6062</v>
      </c>
      <c r="O3291" t="s">
        <v>3957</v>
      </c>
      <c r="P3291" t="s">
        <v>6063</v>
      </c>
      <c r="Q3291" t="s">
        <v>3189</v>
      </c>
      <c r="R3291" t="s">
        <v>79</v>
      </c>
      <c r="S3291" t="s">
        <v>352</v>
      </c>
      <c r="T3291" t="s">
        <v>3190</v>
      </c>
      <c r="U3291" t="s">
        <v>100</v>
      </c>
      <c r="V3291" t="s">
        <v>80</v>
      </c>
      <c r="W3291">
        <v>82400</v>
      </c>
      <c r="X3291" t="s">
        <v>81</v>
      </c>
      <c r="Y3291">
        <v>-100</v>
      </c>
      <c r="Z3291" t="s">
        <v>3958</v>
      </c>
      <c r="AA3291" t="s">
        <v>6064</v>
      </c>
      <c r="AB3291" t="s">
        <v>90</v>
      </c>
      <c r="AC3291" t="s">
        <v>91</v>
      </c>
      <c r="AD3291">
        <f>_xlfn.XLOOKUP(MIS[[#This Row],[TRADING SYMBOL]],[1]Sheet1!$D:$D,[1]Sheet1!$C:$C)</f>
        <v>414.75</v>
      </c>
      <c r="AE3291">
        <f>MIS[[#This Row],[OrderAverageTradedPrice]]*MIS[[#This Row],[OrderQuantity]]</f>
        <v>56062</v>
      </c>
      <c r="AF3291">
        <f>MIS[[#This Row],[LTP]]*MIS[[#This Row],[OrderQuantity]]</f>
        <v>41475</v>
      </c>
      <c r="AG3291">
        <f>IF(MIS[[#This Row],[OrderSide]]="SELL",MIS[[#This Row],[VALUE]]-MIS[[#This Row],[LIVE_VALUE]],MIS[[#This Row],[LIVE_VALUE]]-MIS[[#This Row],[VALUE]])</f>
        <v>14587</v>
      </c>
      <c r="AH3291" t="str" cm="1">
        <f t="array" ref="AH3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1" t="str">
        <f>MIS[[#This Row],[TRADING SYMBOL]]</f>
        <v>SENSEX2552082400CE</v>
      </c>
      <c r="AJ3291" t="str">
        <f>IF(RIGHT(MIS[[#This Row],[Main/Hedge]],4)="MAIN","MAIN","HEDGE")</f>
        <v>MAIN</v>
      </c>
      <c r="AK3291" t="str" cm="1">
        <f t="array" ref="AK3291">_xlfn._xlws.FILTER(Table4[Column1],ISNUMBER(SEARCH(Table4[Column1],MIS[[#This Row],[OrderUniqueIdentifier]])),"")</f>
        <v>NOTREND</v>
      </c>
    </row>
    <row r="3292" spans="1:37" x14ac:dyDescent="0.25">
      <c r="A3292" t="s">
        <v>1374</v>
      </c>
      <c r="B3292" t="s">
        <v>1375</v>
      </c>
      <c r="C3292" t="s">
        <v>6065</v>
      </c>
      <c r="D3292" t="s">
        <v>72</v>
      </c>
      <c r="E3292" t="s">
        <v>4007</v>
      </c>
      <c r="F3292" t="s">
        <v>98</v>
      </c>
      <c r="G3292" t="s">
        <v>89</v>
      </c>
      <c r="H3292" t="s">
        <v>75</v>
      </c>
      <c r="I3292" t="s">
        <v>76</v>
      </c>
      <c r="J3292" t="s">
        <v>77</v>
      </c>
      <c r="K3292">
        <v>100</v>
      </c>
      <c r="L3292" t="s">
        <v>77</v>
      </c>
      <c r="M3292" t="s">
        <v>78</v>
      </c>
      <c r="N3292" t="s">
        <v>6066</v>
      </c>
      <c r="O3292" t="s">
        <v>6063</v>
      </c>
      <c r="P3292" t="s">
        <v>6063</v>
      </c>
      <c r="Q3292" t="s">
        <v>4009</v>
      </c>
      <c r="R3292" t="s">
        <v>79</v>
      </c>
      <c r="S3292" t="s">
        <v>352</v>
      </c>
      <c r="T3292" t="s">
        <v>4010</v>
      </c>
      <c r="U3292" t="s">
        <v>100</v>
      </c>
      <c r="V3292" t="s">
        <v>80</v>
      </c>
      <c r="W3292">
        <v>82400</v>
      </c>
      <c r="X3292" t="s">
        <v>85</v>
      </c>
      <c r="Y3292">
        <v>-100</v>
      </c>
      <c r="Z3292" t="s">
        <v>6064</v>
      </c>
      <c r="AA3292" t="s">
        <v>6064</v>
      </c>
      <c r="AB3292" t="s">
        <v>107</v>
      </c>
      <c r="AC3292" t="s">
        <v>91</v>
      </c>
      <c r="AD3292">
        <f>_xlfn.XLOOKUP(MIS[[#This Row],[TRADING SYMBOL]],[1]Sheet1!$D:$D,[1]Sheet1!$C:$C)</f>
        <v>439.65</v>
      </c>
      <c r="AE3292">
        <f>MIS[[#This Row],[OrderAverageTradedPrice]]*MIS[[#This Row],[OrderQuantity]]</f>
        <v>45210</v>
      </c>
      <c r="AF3292">
        <f>MIS[[#This Row],[LTP]]*MIS[[#This Row],[OrderQuantity]]</f>
        <v>43965</v>
      </c>
      <c r="AG3292">
        <f>IF(MIS[[#This Row],[OrderSide]]="SELL",MIS[[#This Row],[VALUE]]-MIS[[#This Row],[LIVE_VALUE]],MIS[[#This Row],[LIVE_VALUE]]-MIS[[#This Row],[VALUE]])</f>
        <v>1245</v>
      </c>
      <c r="AH3292" t="str" cm="1">
        <f t="array" ref="AH3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2" t="str">
        <f>MIS[[#This Row],[TRADING SYMBOL]]</f>
        <v>SENSEX2552082400PE</v>
      </c>
      <c r="AJ3292" t="str">
        <f>IF(RIGHT(MIS[[#This Row],[Main/Hedge]],4)="MAIN","MAIN","HEDGE")</f>
        <v>MAIN</v>
      </c>
      <c r="AK3292" t="str" cm="1">
        <f t="array" ref="AK3292">_xlfn._xlws.FILTER(Table4[Column1],ISNUMBER(SEARCH(Table4[Column1],MIS[[#This Row],[OrderUniqueIdentifier]])),"")</f>
        <v>NOTREND</v>
      </c>
    </row>
    <row r="3293" spans="1:37" x14ac:dyDescent="0.25">
      <c r="A3293" t="s">
        <v>1374</v>
      </c>
      <c r="B3293" t="s">
        <v>1395</v>
      </c>
      <c r="C3293" t="s">
        <v>6078</v>
      </c>
      <c r="D3293" t="s">
        <v>72</v>
      </c>
      <c r="E3293" t="s">
        <v>3562</v>
      </c>
      <c r="F3293" t="s">
        <v>73</v>
      </c>
      <c r="G3293" t="s">
        <v>89</v>
      </c>
      <c r="H3293" t="s">
        <v>75</v>
      </c>
      <c r="I3293" t="s">
        <v>76</v>
      </c>
      <c r="J3293" t="s">
        <v>77</v>
      </c>
      <c r="K3293">
        <v>1350</v>
      </c>
      <c r="L3293" t="s">
        <v>77</v>
      </c>
      <c r="M3293" t="s">
        <v>78</v>
      </c>
      <c r="N3293" t="s">
        <v>6079</v>
      </c>
      <c r="O3293" t="s">
        <v>6063</v>
      </c>
      <c r="P3293" t="s">
        <v>6063</v>
      </c>
      <c r="Q3293" t="s">
        <v>3565</v>
      </c>
      <c r="R3293" t="s">
        <v>79</v>
      </c>
      <c r="S3293" t="s">
        <v>301</v>
      </c>
      <c r="T3293" t="s">
        <v>3566</v>
      </c>
      <c r="U3293" t="s">
        <v>43</v>
      </c>
      <c r="V3293" t="s">
        <v>80</v>
      </c>
      <c r="W3293">
        <v>25050</v>
      </c>
      <c r="X3293" t="s">
        <v>85</v>
      </c>
      <c r="Y3293">
        <v>-1350</v>
      </c>
      <c r="Z3293" t="s">
        <v>6064</v>
      </c>
      <c r="AA3293" t="s">
        <v>6064</v>
      </c>
      <c r="AB3293" t="s">
        <v>107</v>
      </c>
      <c r="AC3293" t="s">
        <v>91</v>
      </c>
      <c r="AD3293">
        <f>_xlfn.XLOOKUP(MIS[[#This Row],[TRADING SYMBOL]],[1]Sheet1!$D:$D,[1]Sheet1!$C:$C)</f>
        <v>188.9</v>
      </c>
      <c r="AE3293">
        <f>MIS[[#This Row],[OrderAverageTradedPrice]]*MIS[[#This Row],[OrderQuantity]]</f>
        <v>232488.74999999878</v>
      </c>
      <c r="AF3293">
        <f>MIS[[#This Row],[LTP]]*MIS[[#This Row],[OrderQuantity]]</f>
        <v>255015</v>
      </c>
      <c r="AG3293">
        <f>IF(MIS[[#This Row],[OrderSide]]="SELL",MIS[[#This Row],[VALUE]]-MIS[[#This Row],[LIVE_VALUE]],MIS[[#This Row],[LIVE_VALUE]]-MIS[[#This Row],[VALUE]])</f>
        <v>-22526.250000001222</v>
      </c>
      <c r="AH3293" t="str" cm="1">
        <f t="array" ref="AH3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3" t="str">
        <f>MIS[[#This Row],[TRADING SYMBOL]]</f>
        <v>NIFTY2552225050PE</v>
      </c>
      <c r="AJ3293" t="str">
        <f>IF(RIGHT(MIS[[#This Row],[Main/Hedge]],4)="MAIN","MAIN","HEDGE")</f>
        <v>MAIN</v>
      </c>
      <c r="AK3293" t="str" cm="1">
        <f t="array" ref="AK3293">_xlfn._xlws.FILTER(Table4[Column1],ISNUMBER(SEARCH(Table4[Column1],MIS[[#This Row],[OrderUniqueIdentifier]])),"")</f>
        <v>NOTREND</v>
      </c>
    </row>
    <row r="3294" spans="1:37" x14ac:dyDescent="0.25">
      <c r="A3294" t="s">
        <v>1374</v>
      </c>
      <c r="B3294" t="s">
        <v>1395</v>
      </c>
      <c r="C3294" t="s">
        <v>6110</v>
      </c>
      <c r="D3294" t="s">
        <v>72</v>
      </c>
      <c r="E3294" t="s">
        <v>3186</v>
      </c>
      <c r="F3294" t="s">
        <v>98</v>
      </c>
      <c r="G3294" t="s">
        <v>89</v>
      </c>
      <c r="H3294" t="s">
        <v>75</v>
      </c>
      <c r="I3294" t="s">
        <v>76</v>
      </c>
      <c r="J3294" t="s">
        <v>77</v>
      </c>
      <c r="K3294">
        <v>480</v>
      </c>
      <c r="L3294" t="s">
        <v>77</v>
      </c>
      <c r="M3294" t="s">
        <v>78</v>
      </c>
      <c r="N3294" t="s">
        <v>6111</v>
      </c>
      <c r="O3294" t="s">
        <v>3957</v>
      </c>
      <c r="P3294" t="s">
        <v>6063</v>
      </c>
      <c r="Q3294" t="s">
        <v>3189</v>
      </c>
      <c r="R3294" t="s">
        <v>79</v>
      </c>
      <c r="S3294" t="s">
        <v>352</v>
      </c>
      <c r="T3294" t="s">
        <v>3190</v>
      </c>
      <c r="U3294" t="s">
        <v>100</v>
      </c>
      <c r="V3294" t="s">
        <v>80</v>
      </c>
      <c r="W3294">
        <v>82400</v>
      </c>
      <c r="X3294" t="s">
        <v>81</v>
      </c>
      <c r="Y3294">
        <v>-480</v>
      </c>
      <c r="Z3294" t="s">
        <v>3958</v>
      </c>
      <c r="AA3294" t="s">
        <v>6064</v>
      </c>
      <c r="AB3294" t="s">
        <v>90</v>
      </c>
      <c r="AC3294" t="s">
        <v>91</v>
      </c>
      <c r="AD3294">
        <f>_xlfn.XLOOKUP(MIS[[#This Row],[TRADING SYMBOL]],[1]Sheet1!$D:$D,[1]Sheet1!$C:$C)</f>
        <v>414.75</v>
      </c>
      <c r="AE3294">
        <f>MIS[[#This Row],[OrderAverageTradedPrice]]*MIS[[#This Row],[OrderQuantity]]</f>
        <v>269449.99999999965</v>
      </c>
      <c r="AF3294">
        <f>MIS[[#This Row],[LTP]]*MIS[[#This Row],[OrderQuantity]]</f>
        <v>199080</v>
      </c>
      <c r="AG3294">
        <f>IF(MIS[[#This Row],[OrderSide]]="SELL",MIS[[#This Row],[VALUE]]-MIS[[#This Row],[LIVE_VALUE]],MIS[[#This Row],[LIVE_VALUE]]-MIS[[#This Row],[VALUE]])</f>
        <v>70369.999999999651</v>
      </c>
      <c r="AH3294" t="str" cm="1">
        <f t="array" ref="AH3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4" t="str">
        <f>MIS[[#This Row],[TRADING SYMBOL]]</f>
        <v>SENSEX2552082400CE</v>
      </c>
      <c r="AJ3294" t="str">
        <f>IF(RIGHT(MIS[[#This Row],[Main/Hedge]],4)="MAIN","MAIN","HEDGE")</f>
        <v>MAIN</v>
      </c>
      <c r="AK3294" t="str" cm="1">
        <f t="array" ref="AK3294">_xlfn._xlws.FILTER(Table4[Column1],ISNUMBER(SEARCH(Table4[Column1],MIS[[#This Row],[OrderUniqueIdentifier]])),"")</f>
        <v>NOTREND</v>
      </c>
    </row>
    <row r="3295" spans="1:37" x14ac:dyDescent="0.25">
      <c r="A3295" t="s">
        <v>1374</v>
      </c>
      <c r="B3295" t="s">
        <v>1395</v>
      </c>
      <c r="C3295" t="s">
        <v>6112</v>
      </c>
      <c r="D3295" t="s">
        <v>72</v>
      </c>
      <c r="E3295" t="s">
        <v>4007</v>
      </c>
      <c r="F3295" t="s">
        <v>98</v>
      </c>
      <c r="G3295" t="s">
        <v>89</v>
      </c>
      <c r="H3295" t="s">
        <v>75</v>
      </c>
      <c r="I3295" t="s">
        <v>76</v>
      </c>
      <c r="J3295" t="s">
        <v>77</v>
      </c>
      <c r="K3295">
        <v>480</v>
      </c>
      <c r="L3295" t="s">
        <v>77</v>
      </c>
      <c r="M3295" t="s">
        <v>78</v>
      </c>
      <c r="N3295" t="s">
        <v>6113</v>
      </c>
      <c r="O3295" t="s">
        <v>3957</v>
      </c>
      <c r="P3295" t="s">
        <v>6063</v>
      </c>
      <c r="Q3295" t="s">
        <v>4009</v>
      </c>
      <c r="R3295" t="s">
        <v>79</v>
      </c>
      <c r="S3295" t="s">
        <v>352</v>
      </c>
      <c r="T3295" t="s">
        <v>4010</v>
      </c>
      <c r="U3295" t="s">
        <v>100</v>
      </c>
      <c r="V3295" t="s">
        <v>80</v>
      </c>
      <c r="W3295">
        <v>82400</v>
      </c>
      <c r="X3295" t="s">
        <v>85</v>
      </c>
      <c r="Y3295">
        <v>-480</v>
      </c>
      <c r="Z3295" t="s">
        <v>3958</v>
      </c>
      <c r="AA3295" t="s">
        <v>6064</v>
      </c>
      <c r="AB3295" t="s">
        <v>107</v>
      </c>
      <c r="AC3295" t="s">
        <v>91</v>
      </c>
      <c r="AD3295">
        <f>_xlfn.XLOOKUP(MIS[[#This Row],[TRADING SYMBOL]],[1]Sheet1!$D:$D,[1]Sheet1!$C:$C)</f>
        <v>439.65</v>
      </c>
      <c r="AE3295">
        <f>MIS[[#This Row],[OrderAverageTradedPrice]]*MIS[[#This Row],[OrderQuantity]]</f>
        <v>215430</v>
      </c>
      <c r="AF3295">
        <f>MIS[[#This Row],[LTP]]*MIS[[#This Row],[OrderQuantity]]</f>
        <v>211032</v>
      </c>
      <c r="AG3295">
        <f>IF(MIS[[#This Row],[OrderSide]]="SELL",MIS[[#This Row],[VALUE]]-MIS[[#This Row],[LIVE_VALUE]],MIS[[#This Row],[LIVE_VALUE]]-MIS[[#This Row],[VALUE]])</f>
        <v>4398</v>
      </c>
      <c r="AH3295" t="str" cm="1">
        <f t="array" ref="AH3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5" t="str">
        <f>MIS[[#This Row],[TRADING SYMBOL]]</f>
        <v>SENSEX2552082400PE</v>
      </c>
      <c r="AJ3295" t="str">
        <f>IF(RIGHT(MIS[[#This Row],[Main/Hedge]],4)="MAIN","MAIN","HEDGE")</f>
        <v>MAIN</v>
      </c>
      <c r="AK3295" t="str" cm="1">
        <f t="array" ref="AK3295">_xlfn._xlws.FILTER(Table4[Column1],ISNUMBER(SEARCH(Table4[Column1],MIS[[#This Row],[OrderUniqueIdentifier]])),"")</f>
        <v>NOTREND</v>
      </c>
    </row>
    <row r="3296" spans="1:37" x14ac:dyDescent="0.25">
      <c r="A3296" t="s">
        <v>1414</v>
      </c>
      <c r="B3296" t="s">
        <v>1431</v>
      </c>
      <c r="C3296" t="s">
        <v>6173</v>
      </c>
      <c r="D3296" t="s">
        <v>72</v>
      </c>
      <c r="E3296" t="s">
        <v>2904</v>
      </c>
      <c r="F3296" t="s">
        <v>73</v>
      </c>
      <c r="G3296" t="s">
        <v>89</v>
      </c>
      <c r="H3296" t="s">
        <v>75</v>
      </c>
      <c r="I3296" t="s">
        <v>76</v>
      </c>
      <c r="J3296" t="s">
        <v>77</v>
      </c>
      <c r="K3296">
        <v>75</v>
      </c>
      <c r="L3296" t="s">
        <v>77</v>
      </c>
      <c r="M3296" t="s">
        <v>78</v>
      </c>
      <c r="N3296" t="s">
        <v>6174</v>
      </c>
      <c r="O3296" t="s">
        <v>6063</v>
      </c>
      <c r="P3296" t="s">
        <v>6063</v>
      </c>
      <c r="Q3296" t="s">
        <v>2907</v>
      </c>
      <c r="R3296" t="s">
        <v>79</v>
      </c>
      <c r="S3296" t="s">
        <v>3946</v>
      </c>
      <c r="T3296" t="s">
        <v>2908</v>
      </c>
      <c r="U3296" t="s">
        <v>43</v>
      </c>
      <c r="V3296" t="s">
        <v>80</v>
      </c>
      <c r="W3296">
        <v>25050</v>
      </c>
      <c r="X3296" t="s">
        <v>81</v>
      </c>
      <c r="Y3296">
        <v>-75</v>
      </c>
      <c r="Z3296" t="s">
        <v>6064</v>
      </c>
      <c r="AA3296" t="s">
        <v>6064</v>
      </c>
      <c r="AB3296" t="s">
        <v>90</v>
      </c>
      <c r="AC3296" t="s">
        <v>91</v>
      </c>
      <c r="AD3296">
        <f>_xlfn.XLOOKUP(MIS[[#This Row],[TRADING SYMBOL]],[1]Sheet1!$D:$D,[1]Sheet1!$C:$C)</f>
        <v>160.9</v>
      </c>
      <c r="AE3296">
        <f>MIS[[#This Row],[OrderAverageTradedPrice]]*MIS[[#This Row],[OrderQuantity]]</f>
        <v>15303.75</v>
      </c>
      <c r="AF3296">
        <f>MIS[[#This Row],[LTP]]*MIS[[#This Row],[OrderQuantity]]</f>
        <v>12067.5</v>
      </c>
      <c r="AG3296">
        <f>IF(MIS[[#This Row],[OrderSide]]="SELL",MIS[[#This Row],[VALUE]]-MIS[[#This Row],[LIVE_VALUE]],MIS[[#This Row],[LIVE_VALUE]]-MIS[[#This Row],[VALUE]])</f>
        <v>3236.25</v>
      </c>
      <c r="AH3296" t="str" cm="1">
        <f t="array" ref="AH3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6" t="str">
        <f>MIS[[#This Row],[TRADING SYMBOL]]</f>
        <v>NIFTY2552225050CE</v>
      </c>
      <c r="AJ3296" t="str">
        <f>IF(RIGHT(MIS[[#This Row],[Main/Hedge]],4)="MAIN","MAIN","HEDGE")</f>
        <v>MAIN</v>
      </c>
      <c r="AK3296" t="str" cm="1">
        <f t="array" ref="AK3296">_xlfn._xlws.FILTER(Table4[Column1],ISNUMBER(SEARCH(Table4[Column1],MIS[[#This Row],[OrderUniqueIdentifier]])),"")</f>
        <v>NOTREND</v>
      </c>
    </row>
    <row r="3297" spans="1:37" x14ac:dyDescent="0.25">
      <c r="A3297" t="s">
        <v>1414</v>
      </c>
      <c r="B3297" t="s">
        <v>1431</v>
      </c>
      <c r="C3297" t="s">
        <v>6198</v>
      </c>
      <c r="D3297" t="s">
        <v>72</v>
      </c>
      <c r="E3297" t="s">
        <v>3186</v>
      </c>
      <c r="F3297" t="s">
        <v>98</v>
      </c>
      <c r="G3297" t="s">
        <v>89</v>
      </c>
      <c r="H3297" t="s">
        <v>75</v>
      </c>
      <c r="I3297" t="s">
        <v>76</v>
      </c>
      <c r="J3297" t="s">
        <v>77</v>
      </c>
      <c r="K3297">
        <v>20</v>
      </c>
      <c r="L3297" t="s">
        <v>77</v>
      </c>
      <c r="M3297" t="s">
        <v>78</v>
      </c>
      <c r="N3297" t="s">
        <v>6199</v>
      </c>
      <c r="O3297" t="s">
        <v>6063</v>
      </c>
      <c r="P3297" t="s">
        <v>6063</v>
      </c>
      <c r="Q3297" t="s">
        <v>3189</v>
      </c>
      <c r="R3297" t="s">
        <v>79</v>
      </c>
      <c r="S3297" t="s">
        <v>3998</v>
      </c>
      <c r="T3297" t="s">
        <v>3190</v>
      </c>
      <c r="U3297" t="s">
        <v>100</v>
      </c>
      <c r="V3297" t="s">
        <v>80</v>
      </c>
      <c r="W3297">
        <v>82400</v>
      </c>
      <c r="X3297" t="s">
        <v>81</v>
      </c>
      <c r="Y3297">
        <v>-20</v>
      </c>
      <c r="Z3297" t="s">
        <v>6064</v>
      </c>
      <c r="AA3297" t="s">
        <v>6064</v>
      </c>
      <c r="AB3297" t="s">
        <v>90</v>
      </c>
      <c r="AC3297" t="s">
        <v>91</v>
      </c>
      <c r="AD3297">
        <f>_xlfn.XLOOKUP(MIS[[#This Row],[TRADING SYMBOL]],[1]Sheet1!$D:$D,[1]Sheet1!$C:$C)</f>
        <v>414.75</v>
      </c>
      <c r="AE3297">
        <f>MIS[[#This Row],[OrderAverageTradedPrice]]*MIS[[#This Row],[OrderQuantity]]</f>
        <v>11224</v>
      </c>
      <c r="AF3297">
        <f>MIS[[#This Row],[LTP]]*MIS[[#This Row],[OrderQuantity]]</f>
        <v>8295</v>
      </c>
      <c r="AG3297">
        <f>IF(MIS[[#This Row],[OrderSide]]="SELL",MIS[[#This Row],[VALUE]]-MIS[[#This Row],[LIVE_VALUE]],MIS[[#This Row],[LIVE_VALUE]]-MIS[[#This Row],[VALUE]])</f>
        <v>2929</v>
      </c>
      <c r="AH3297" t="str" cm="1">
        <f t="array" ref="AH3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7" t="str">
        <f>MIS[[#This Row],[TRADING SYMBOL]]</f>
        <v>SENSEX2552082400CE</v>
      </c>
      <c r="AJ3297" t="str">
        <f>IF(RIGHT(MIS[[#This Row],[Main/Hedge]],4)="MAIN","MAIN","HEDGE")</f>
        <v>MAIN</v>
      </c>
      <c r="AK3297" t="str" cm="1">
        <f t="array" ref="AK3297">_xlfn._xlws.FILTER(Table4[Column1],ISNUMBER(SEARCH(Table4[Column1],MIS[[#This Row],[OrderUniqueIdentifier]])),"")</f>
        <v>NOTREND</v>
      </c>
    </row>
    <row r="3298" spans="1:37" x14ac:dyDescent="0.25">
      <c r="A3298" t="s">
        <v>1414</v>
      </c>
      <c r="B3298" t="s">
        <v>1431</v>
      </c>
      <c r="C3298" t="s">
        <v>6175</v>
      </c>
      <c r="D3298" t="s">
        <v>72</v>
      </c>
      <c r="E3298" t="s">
        <v>3562</v>
      </c>
      <c r="F3298" t="s">
        <v>73</v>
      </c>
      <c r="G3298" t="s">
        <v>89</v>
      </c>
      <c r="H3298" t="s">
        <v>75</v>
      </c>
      <c r="I3298" t="s">
        <v>76</v>
      </c>
      <c r="J3298" t="s">
        <v>77</v>
      </c>
      <c r="K3298">
        <v>75</v>
      </c>
      <c r="L3298" t="s">
        <v>77</v>
      </c>
      <c r="M3298" t="s">
        <v>78</v>
      </c>
      <c r="N3298" t="s">
        <v>6031</v>
      </c>
      <c r="O3298" t="s">
        <v>6176</v>
      </c>
      <c r="P3298" t="s">
        <v>6176</v>
      </c>
      <c r="Q3298" t="s">
        <v>3565</v>
      </c>
      <c r="R3298" t="s">
        <v>79</v>
      </c>
      <c r="S3298" t="s">
        <v>3946</v>
      </c>
      <c r="T3298" t="s">
        <v>3566</v>
      </c>
      <c r="U3298" t="s">
        <v>43</v>
      </c>
      <c r="V3298" t="s">
        <v>80</v>
      </c>
      <c r="W3298">
        <v>25050</v>
      </c>
      <c r="X3298" t="s">
        <v>85</v>
      </c>
      <c r="Y3298">
        <v>-75</v>
      </c>
      <c r="Z3298" t="s">
        <v>300</v>
      </c>
      <c r="AA3298" t="s">
        <v>300</v>
      </c>
      <c r="AB3298" t="s">
        <v>107</v>
      </c>
      <c r="AC3298" t="s">
        <v>91</v>
      </c>
      <c r="AD3298">
        <f>_xlfn.XLOOKUP(MIS[[#This Row],[TRADING SYMBOL]],[1]Sheet1!$D:$D,[1]Sheet1!$C:$C)</f>
        <v>188.9</v>
      </c>
      <c r="AE3298">
        <f>MIS[[#This Row],[OrderAverageTradedPrice]]*MIS[[#This Row],[OrderQuantity]]</f>
        <v>12851.25</v>
      </c>
      <c r="AF3298">
        <f>MIS[[#This Row],[LTP]]*MIS[[#This Row],[OrderQuantity]]</f>
        <v>14167.5</v>
      </c>
      <c r="AG3298">
        <f>IF(MIS[[#This Row],[OrderSide]]="SELL",MIS[[#This Row],[VALUE]]-MIS[[#This Row],[LIVE_VALUE]],MIS[[#This Row],[LIVE_VALUE]]-MIS[[#This Row],[VALUE]])</f>
        <v>-1316.25</v>
      </c>
      <c r="AH3298" t="str" cm="1">
        <f t="array" ref="AH3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8" t="str">
        <f>MIS[[#This Row],[TRADING SYMBOL]]</f>
        <v>NIFTY2552225050PE</v>
      </c>
      <c r="AJ3298" t="str">
        <f>IF(RIGHT(MIS[[#This Row],[Main/Hedge]],4)="MAIN","MAIN","HEDGE")</f>
        <v>MAIN</v>
      </c>
      <c r="AK3298" t="str" cm="1">
        <f t="array" ref="AK3298">_xlfn._xlws.FILTER(Table4[Column1],ISNUMBER(SEARCH(Table4[Column1],MIS[[#This Row],[OrderUniqueIdentifier]])),"")</f>
        <v>NOTREND</v>
      </c>
    </row>
    <row r="3299" spans="1:37" x14ac:dyDescent="0.25">
      <c r="A3299" t="s">
        <v>1414</v>
      </c>
      <c r="B3299" t="s">
        <v>1431</v>
      </c>
      <c r="C3299" t="s">
        <v>6200</v>
      </c>
      <c r="D3299" t="s">
        <v>72</v>
      </c>
      <c r="E3299" t="s">
        <v>4007</v>
      </c>
      <c r="F3299" t="s">
        <v>98</v>
      </c>
      <c r="G3299" t="s">
        <v>89</v>
      </c>
      <c r="H3299" t="s">
        <v>75</v>
      </c>
      <c r="I3299" t="s">
        <v>76</v>
      </c>
      <c r="J3299" t="s">
        <v>77</v>
      </c>
      <c r="K3299">
        <v>20</v>
      </c>
      <c r="L3299" t="s">
        <v>77</v>
      </c>
      <c r="M3299" t="s">
        <v>78</v>
      </c>
      <c r="N3299" t="s">
        <v>6201</v>
      </c>
      <c r="O3299" t="s">
        <v>6176</v>
      </c>
      <c r="P3299" t="s">
        <v>6176</v>
      </c>
      <c r="Q3299" t="s">
        <v>4009</v>
      </c>
      <c r="R3299" t="s">
        <v>79</v>
      </c>
      <c r="S3299" t="s">
        <v>3998</v>
      </c>
      <c r="T3299" t="s">
        <v>4010</v>
      </c>
      <c r="U3299" t="s">
        <v>100</v>
      </c>
      <c r="V3299" t="s">
        <v>80</v>
      </c>
      <c r="W3299">
        <v>82400</v>
      </c>
      <c r="X3299" t="s">
        <v>85</v>
      </c>
      <c r="Y3299">
        <v>-20</v>
      </c>
      <c r="Z3299" t="s">
        <v>300</v>
      </c>
      <c r="AA3299" t="s">
        <v>300</v>
      </c>
      <c r="AB3299" t="s">
        <v>107</v>
      </c>
      <c r="AC3299" t="s">
        <v>91</v>
      </c>
      <c r="AD3299">
        <f>_xlfn.XLOOKUP(MIS[[#This Row],[TRADING SYMBOL]],[1]Sheet1!$D:$D,[1]Sheet1!$C:$C)</f>
        <v>439.65</v>
      </c>
      <c r="AE3299">
        <f>MIS[[#This Row],[OrderAverageTradedPrice]]*MIS[[#This Row],[OrderQuantity]]</f>
        <v>8975</v>
      </c>
      <c r="AF3299">
        <f>MIS[[#This Row],[LTP]]*MIS[[#This Row],[OrderQuantity]]</f>
        <v>8793</v>
      </c>
      <c r="AG3299">
        <f>IF(MIS[[#This Row],[OrderSide]]="SELL",MIS[[#This Row],[VALUE]]-MIS[[#This Row],[LIVE_VALUE]],MIS[[#This Row],[LIVE_VALUE]]-MIS[[#This Row],[VALUE]])</f>
        <v>182</v>
      </c>
      <c r="AH3299" t="str" cm="1">
        <f t="array" ref="AH3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9" t="str">
        <f>MIS[[#This Row],[TRADING SYMBOL]]</f>
        <v>SENSEX2552082400PE</v>
      </c>
      <c r="AJ3299" t="str">
        <f>IF(RIGHT(MIS[[#This Row],[Main/Hedge]],4)="MAIN","MAIN","HEDGE")</f>
        <v>MAIN</v>
      </c>
      <c r="AK3299" t="str" cm="1">
        <f t="array" ref="AK3299">_xlfn._xlws.FILTER(Table4[Column1],ISNUMBER(SEARCH(Table4[Column1],MIS[[#This Row],[OrderUniqueIdentifier]])),"")</f>
        <v>NOTREND</v>
      </c>
    </row>
    <row r="3300" spans="1:37" x14ac:dyDescent="0.25">
      <c r="A3300" t="s">
        <v>292</v>
      </c>
      <c r="B3300" t="s">
        <v>293</v>
      </c>
      <c r="C3300" t="s">
        <v>6559</v>
      </c>
      <c r="D3300" t="s">
        <v>72</v>
      </c>
      <c r="E3300" t="s">
        <v>3186</v>
      </c>
      <c r="F3300" t="s">
        <v>98</v>
      </c>
      <c r="G3300" t="s">
        <v>89</v>
      </c>
      <c r="H3300" t="s">
        <v>93</v>
      </c>
      <c r="I3300" t="s">
        <v>76</v>
      </c>
      <c r="J3300" t="s">
        <v>6560</v>
      </c>
      <c r="K3300">
        <v>100</v>
      </c>
      <c r="L3300" t="s">
        <v>77</v>
      </c>
      <c r="M3300" t="s">
        <v>78</v>
      </c>
      <c r="N3300" t="s">
        <v>6561</v>
      </c>
      <c r="O3300" t="s">
        <v>6063</v>
      </c>
      <c r="P3300" t="s">
        <v>6176</v>
      </c>
      <c r="Q3300" t="s">
        <v>3189</v>
      </c>
      <c r="R3300" t="s">
        <v>79</v>
      </c>
      <c r="S3300" t="s">
        <v>352</v>
      </c>
      <c r="T3300" t="s">
        <v>3190</v>
      </c>
      <c r="U3300" t="s">
        <v>100</v>
      </c>
      <c r="V3300" t="s">
        <v>80</v>
      </c>
      <c r="W3300">
        <v>82400</v>
      </c>
      <c r="X3300" t="s">
        <v>81</v>
      </c>
      <c r="Y3300">
        <v>-100</v>
      </c>
      <c r="Z3300" t="s">
        <v>6064</v>
      </c>
      <c r="AA3300" t="s">
        <v>300</v>
      </c>
      <c r="AB3300" t="s">
        <v>90</v>
      </c>
      <c r="AC3300" t="s">
        <v>91</v>
      </c>
      <c r="AD3300">
        <f>_xlfn.XLOOKUP(MIS[[#This Row],[TRADING SYMBOL]],[1]Sheet1!$D:$D,[1]Sheet1!$C:$C)</f>
        <v>414.75</v>
      </c>
      <c r="AE3300">
        <f>MIS[[#This Row],[OrderAverageTradedPrice]]*MIS[[#This Row],[OrderQuantity]]</f>
        <v>56589</v>
      </c>
      <c r="AF3300">
        <f>MIS[[#This Row],[LTP]]*MIS[[#This Row],[OrderQuantity]]</f>
        <v>41475</v>
      </c>
      <c r="AG3300">
        <f>IF(MIS[[#This Row],[OrderSide]]="SELL",MIS[[#This Row],[VALUE]]-MIS[[#This Row],[LIVE_VALUE]],MIS[[#This Row],[LIVE_VALUE]]-MIS[[#This Row],[VALUE]])</f>
        <v>15114</v>
      </c>
      <c r="AH3300" t="str" cm="1">
        <f t="array" ref="AH3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0" t="str">
        <f>MIS[[#This Row],[TRADING SYMBOL]]</f>
        <v>SENSEX2552082400CE</v>
      </c>
      <c r="AJ3300" t="str">
        <f>IF(RIGHT(MIS[[#This Row],[Main/Hedge]],4)="MAIN","MAIN","HEDGE")</f>
        <v>MAIN</v>
      </c>
      <c r="AK3300" t="str" cm="1">
        <f t="array" ref="AK3300">_xlfn._xlws.FILTER(Table4[Column1],ISNUMBER(SEARCH(Table4[Column1],MIS[[#This Row],[OrderUniqueIdentifier]])),"")</f>
        <v>NOTREND</v>
      </c>
    </row>
    <row r="3301" spans="1:37" x14ac:dyDescent="0.25">
      <c r="A3301" t="s">
        <v>292</v>
      </c>
      <c r="B3301" t="s">
        <v>293</v>
      </c>
      <c r="C3301" t="s">
        <v>6571</v>
      </c>
      <c r="D3301" t="s">
        <v>72</v>
      </c>
      <c r="E3301" t="s">
        <v>2904</v>
      </c>
      <c r="F3301" t="s">
        <v>73</v>
      </c>
      <c r="G3301" t="s">
        <v>89</v>
      </c>
      <c r="H3301" t="s">
        <v>75</v>
      </c>
      <c r="I3301" t="s">
        <v>76</v>
      </c>
      <c r="J3301" t="s">
        <v>77</v>
      </c>
      <c r="K3301">
        <v>300</v>
      </c>
      <c r="L3301" t="s">
        <v>77</v>
      </c>
      <c r="M3301" t="s">
        <v>78</v>
      </c>
      <c r="N3301" t="s">
        <v>6572</v>
      </c>
      <c r="O3301" t="s">
        <v>6176</v>
      </c>
      <c r="P3301" t="s">
        <v>6176</v>
      </c>
      <c r="Q3301" t="s">
        <v>2907</v>
      </c>
      <c r="R3301" t="s">
        <v>79</v>
      </c>
      <c r="S3301" t="s">
        <v>301</v>
      </c>
      <c r="T3301" t="s">
        <v>2908</v>
      </c>
      <c r="U3301" t="s">
        <v>43</v>
      </c>
      <c r="V3301" t="s">
        <v>80</v>
      </c>
      <c r="W3301">
        <v>25050</v>
      </c>
      <c r="X3301" t="s">
        <v>81</v>
      </c>
      <c r="Y3301">
        <v>-300</v>
      </c>
      <c r="Z3301" t="s">
        <v>300</v>
      </c>
      <c r="AA3301" t="s">
        <v>300</v>
      </c>
      <c r="AB3301" t="s">
        <v>90</v>
      </c>
      <c r="AC3301" t="s">
        <v>91</v>
      </c>
      <c r="AD3301">
        <f>_xlfn.XLOOKUP(MIS[[#This Row],[TRADING SYMBOL]],[1]Sheet1!$D:$D,[1]Sheet1!$C:$C)</f>
        <v>160.9</v>
      </c>
      <c r="AE3301">
        <f>MIS[[#This Row],[OrderAverageTradedPrice]]*MIS[[#This Row],[OrderQuantity]]</f>
        <v>61368.75</v>
      </c>
      <c r="AF3301">
        <f>MIS[[#This Row],[LTP]]*MIS[[#This Row],[OrderQuantity]]</f>
        <v>48270</v>
      </c>
      <c r="AG3301">
        <f>IF(MIS[[#This Row],[OrderSide]]="SELL",MIS[[#This Row],[VALUE]]-MIS[[#This Row],[LIVE_VALUE]],MIS[[#This Row],[LIVE_VALUE]]-MIS[[#This Row],[VALUE]])</f>
        <v>13098.75</v>
      </c>
      <c r="AH3301" t="str" cm="1">
        <f t="array" ref="AH3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1" t="str">
        <f>MIS[[#This Row],[TRADING SYMBOL]]</f>
        <v>NIFTY2552225050CE</v>
      </c>
      <c r="AJ3301" t="str">
        <f>IF(RIGHT(MIS[[#This Row],[Main/Hedge]],4)="MAIN","MAIN","HEDGE")</f>
        <v>MAIN</v>
      </c>
      <c r="AK3301" t="str" cm="1">
        <f t="array" ref="AK3301">_xlfn._xlws.FILTER(Table4[Column1],ISNUMBER(SEARCH(Table4[Column1],MIS[[#This Row],[OrderUniqueIdentifier]])),"")</f>
        <v>NOTREND</v>
      </c>
    </row>
    <row r="3302" spans="1:37" x14ac:dyDescent="0.25">
      <c r="A3302" t="s">
        <v>292</v>
      </c>
      <c r="B3302" t="s">
        <v>293</v>
      </c>
      <c r="C3302" t="s">
        <v>6573</v>
      </c>
      <c r="D3302" t="s">
        <v>72</v>
      </c>
      <c r="E3302" t="s">
        <v>3562</v>
      </c>
      <c r="F3302" t="s">
        <v>73</v>
      </c>
      <c r="G3302" t="s">
        <v>89</v>
      </c>
      <c r="H3302" t="s">
        <v>75</v>
      </c>
      <c r="I3302" t="s">
        <v>76</v>
      </c>
      <c r="J3302" t="s">
        <v>77</v>
      </c>
      <c r="K3302">
        <v>300</v>
      </c>
      <c r="L3302" t="s">
        <v>77</v>
      </c>
      <c r="M3302" t="s">
        <v>78</v>
      </c>
      <c r="N3302" t="s">
        <v>6574</v>
      </c>
      <c r="O3302" t="s">
        <v>6176</v>
      </c>
      <c r="P3302" t="s">
        <v>6176</v>
      </c>
      <c r="Q3302" t="s">
        <v>3565</v>
      </c>
      <c r="R3302" t="s">
        <v>79</v>
      </c>
      <c r="S3302" t="s">
        <v>301</v>
      </c>
      <c r="T3302" t="s">
        <v>3566</v>
      </c>
      <c r="U3302" t="s">
        <v>43</v>
      </c>
      <c r="V3302" t="s">
        <v>80</v>
      </c>
      <c r="W3302">
        <v>25050</v>
      </c>
      <c r="X3302" t="s">
        <v>85</v>
      </c>
      <c r="Y3302">
        <v>-300</v>
      </c>
      <c r="Z3302" t="s">
        <v>300</v>
      </c>
      <c r="AA3302" t="s">
        <v>300</v>
      </c>
      <c r="AB3302" t="s">
        <v>107</v>
      </c>
      <c r="AC3302" t="s">
        <v>91</v>
      </c>
      <c r="AD3302">
        <f>_xlfn.XLOOKUP(MIS[[#This Row],[TRADING SYMBOL]],[1]Sheet1!$D:$D,[1]Sheet1!$C:$C)</f>
        <v>188.9</v>
      </c>
      <c r="AE3302">
        <f>MIS[[#This Row],[OrderAverageTradedPrice]]*MIS[[#This Row],[OrderQuantity]]</f>
        <v>51862.5</v>
      </c>
      <c r="AF3302">
        <f>MIS[[#This Row],[LTP]]*MIS[[#This Row],[OrderQuantity]]</f>
        <v>56670</v>
      </c>
      <c r="AG3302">
        <f>IF(MIS[[#This Row],[OrderSide]]="SELL",MIS[[#This Row],[VALUE]]-MIS[[#This Row],[LIVE_VALUE]],MIS[[#This Row],[LIVE_VALUE]]-MIS[[#This Row],[VALUE]])</f>
        <v>-4807.5</v>
      </c>
      <c r="AH3302" t="str" cm="1">
        <f t="array" ref="AH3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2" t="str">
        <f>MIS[[#This Row],[TRADING SYMBOL]]</f>
        <v>NIFTY2552225050PE</v>
      </c>
      <c r="AJ3302" t="str">
        <f>IF(RIGHT(MIS[[#This Row],[Main/Hedge]],4)="MAIN","MAIN","HEDGE")</f>
        <v>MAIN</v>
      </c>
      <c r="AK3302" t="str" cm="1">
        <f t="array" ref="AK3302">_xlfn._xlws.FILTER(Table4[Column1],ISNUMBER(SEARCH(Table4[Column1],MIS[[#This Row],[OrderUniqueIdentifier]])),"")</f>
        <v>NOTREND</v>
      </c>
    </row>
    <row r="3303" spans="1:37" x14ac:dyDescent="0.25">
      <c r="A3303" t="s">
        <v>292</v>
      </c>
      <c r="B3303" t="s">
        <v>293</v>
      </c>
      <c r="C3303" t="s">
        <v>6562</v>
      </c>
      <c r="D3303" t="s">
        <v>72</v>
      </c>
      <c r="E3303" t="s">
        <v>4007</v>
      </c>
      <c r="F3303" t="s">
        <v>98</v>
      </c>
      <c r="G3303" t="s">
        <v>89</v>
      </c>
      <c r="H3303" t="s">
        <v>93</v>
      </c>
      <c r="I3303" t="s">
        <v>76</v>
      </c>
      <c r="J3303" t="s">
        <v>6563</v>
      </c>
      <c r="K3303">
        <v>100</v>
      </c>
      <c r="L3303" t="s">
        <v>77</v>
      </c>
      <c r="M3303" t="s">
        <v>78</v>
      </c>
      <c r="N3303" t="s">
        <v>6563</v>
      </c>
      <c r="O3303" t="s">
        <v>6176</v>
      </c>
      <c r="P3303" t="s">
        <v>6564</v>
      </c>
      <c r="Q3303" t="s">
        <v>4009</v>
      </c>
      <c r="R3303" t="s">
        <v>79</v>
      </c>
      <c r="S3303" t="s">
        <v>352</v>
      </c>
      <c r="T3303" t="s">
        <v>4010</v>
      </c>
      <c r="U3303" t="s">
        <v>100</v>
      </c>
      <c r="V3303" t="s">
        <v>80</v>
      </c>
      <c r="W3303">
        <v>82400</v>
      </c>
      <c r="X3303" t="s">
        <v>85</v>
      </c>
      <c r="Y3303">
        <v>-100</v>
      </c>
      <c r="Z3303" t="s">
        <v>300</v>
      </c>
      <c r="AA3303" t="s">
        <v>6565</v>
      </c>
      <c r="AB3303" t="s">
        <v>107</v>
      </c>
      <c r="AC3303" t="s">
        <v>91</v>
      </c>
      <c r="AD3303">
        <f>_xlfn.XLOOKUP(MIS[[#This Row],[TRADING SYMBOL]],[1]Sheet1!$D:$D,[1]Sheet1!$C:$C)</f>
        <v>439.65</v>
      </c>
      <c r="AE3303">
        <f>MIS[[#This Row],[OrderAverageTradedPrice]]*MIS[[#This Row],[OrderQuantity]]</f>
        <v>45270</v>
      </c>
      <c r="AF3303">
        <f>MIS[[#This Row],[LTP]]*MIS[[#This Row],[OrderQuantity]]</f>
        <v>43965</v>
      </c>
      <c r="AG3303">
        <f>IF(MIS[[#This Row],[OrderSide]]="SELL",MIS[[#This Row],[VALUE]]-MIS[[#This Row],[LIVE_VALUE]],MIS[[#This Row],[LIVE_VALUE]]-MIS[[#This Row],[VALUE]])</f>
        <v>1305</v>
      </c>
      <c r="AH3303" t="str" cm="1">
        <f t="array" ref="AH3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3" t="str">
        <f>MIS[[#This Row],[TRADING SYMBOL]]</f>
        <v>SENSEX2552082400PE</v>
      </c>
      <c r="AJ3303" t="str">
        <f>IF(RIGHT(MIS[[#This Row],[Main/Hedge]],4)="MAIN","MAIN","HEDGE")</f>
        <v>MAIN</v>
      </c>
      <c r="AK3303" t="str" cm="1">
        <f t="array" ref="AK3303">_xlfn._xlws.FILTER(Table4[Column1],ISNUMBER(SEARCH(Table4[Column1],MIS[[#This Row],[OrderUniqueIdentifier]])),"")</f>
        <v>NOTREND</v>
      </c>
    </row>
    <row r="3304" spans="1:37" x14ac:dyDescent="0.25">
      <c r="A3304" t="s">
        <v>71</v>
      </c>
      <c r="B3304" t="s">
        <v>696</v>
      </c>
      <c r="C3304" t="s">
        <v>3868</v>
      </c>
      <c r="D3304" t="s">
        <v>72</v>
      </c>
      <c r="E3304" t="s">
        <v>3164</v>
      </c>
      <c r="F3304" t="s">
        <v>73</v>
      </c>
      <c r="G3304" t="s">
        <v>74</v>
      </c>
      <c r="H3304" t="s">
        <v>75</v>
      </c>
      <c r="I3304" t="s">
        <v>76</v>
      </c>
      <c r="J3304" t="s">
        <v>77</v>
      </c>
      <c r="K3304">
        <v>300</v>
      </c>
      <c r="L3304" t="s">
        <v>77</v>
      </c>
      <c r="M3304" t="s">
        <v>78</v>
      </c>
      <c r="N3304" t="s">
        <v>188</v>
      </c>
      <c r="O3304" t="s">
        <v>3869</v>
      </c>
      <c r="P3304" t="s">
        <v>3869</v>
      </c>
      <c r="Q3304" t="s">
        <v>3166</v>
      </c>
      <c r="R3304" t="s">
        <v>79</v>
      </c>
      <c r="S3304" t="s">
        <v>26</v>
      </c>
      <c r="T3304" t="s">
        <v>3167</v>
      </c>
      <c r="U3304" t="s">
        <v>43</v>
      </c>
      <c r="V3304" t="s">
        <v>80</v>
      </c>
      <c r="W3304">
        <v>26350</v>
      </c>
      <c r="X3304" t="s">
        <v>81</v>
      </c>
      <c r="Y3304">
        <v>300</v>
      </c>
      <c r="Z3304" t="s">
        <v>3870</v>
      </c>
      <c r="AA3304" t="s">
        <v>3870</v>
      </c>
      <c r="AB3304" t="s">
        <v>83</v>
      </c>
      <c r="AC3304" t="s">
        <v>84</v>
      </c>
      <c r="AD3304">
        <f>_xlfn.XLOOKUP(MIS[[#This Row],[TRADING SYMBOL]],[1]Sheet1!$D:$D,[1]Sheet1!$C:$C)</f>
        <v>3.45</v>
      </c>
      <c r="AE3304">
        <f>MIS[[#This Row],[OrderAverageTradedPrice]]*MIS[[#This Row],[OrderQuantity]]</f>
        <v>1050</v>
      </c>
      <c r="AF3304">
        <f>MIS[[#This Row],[LTP]]*MIS[[#This Row],[OrderQuantity]]</f>
        <v>1035</v>
      </c>
      <c r="AG3304">
        <f>IF(MIS[[#This Row],[OrderSide]]="SELL",MIS[[#This Row],[VALUE]]-MIS[[#This Row],[LIVE_VALUE]],MIS[[#This Row],[LIVE_VALUE]]-MIS[[#This Row],[VALUE]])</f>
        <v>-15</v>
      </c>
      <c r="AH3304" t="str" cm="1">
        <f t="array" ref="AH3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4" t="str">
        <f>MIS[[#This Row],[TRADING SYMBOL]]</f>
        <v>NIFTY2552226350CE</v>
      </c>
      <c r="AJ3304" t="str">
        <f>IF(RIGHT(MIS[[#This Row],[Main/Hedge]],4)="MAIN","MAIN","HEDGE")</f>
        <v>HEDGE</v>
      </c>
      <c r="AK3304" t="str" cm="1">
        <f t="array" ref="AK3304">_xlfn._xlws.FILTER(Table4[Column1],ISNUMBER(SEARCH(Table4[Column1],MIS[[#This Row],[OrderUniqueIdentifier]])),"")</f>
        <v>NOTREND</v>
      </c>
    </row>
    <row r="3305" spans="1:37" x14ac:dyDescent="0.25">
      <c r="A3305" t="s">
        <v>71</v>
      </c>
      <c r="B3305" t="s">
        <v>602</v>
      </c>
      <c r="C3305" t="s">
        <v>3552</v>
      </c>
      <c r="D3305" t="s">
        <v>72</v>
      </c>
      <c r="E3305" t="s">
        <v>3164</v>
      </c>
      <c r="F3305" t="s">
        <v>73</v>
      </c>
      <c r="G3305" t="s">
        <v>74</v>
      </c>
      <c r="H3305" t="s">
        <v>75</v>
      </c>
      <c r="I3305" t="s">
        <v>76</v>
      </c>
      <c r="J3305" t="s">
        <v>77</v>
      </c>
      <c r="K3305">
        <v>75</v>
      </c>
      <c r="L3305" t="s">
        <v>77</v>
      </c>
      <c r="M3305" t="s">
        <v>78</v>
      </c>
      <c r="N3305" t="s">
        <v>188</v>
      </c>
      <c r="O3305" t="s">
        <v>3553</v>
      </c>
      <c r="P3305" t="s">
        <v>3553</v>
      </c>
      <c r="Q3305" t="s">
        <v>3166</v>
      </c>
      <c r="R3305" t="s">
        <v>79</v>
      </c>
      <c r="S3305" t="s">
        <v>26</v>
      </c>
      <c r="T3305" t="s">
        <v>3167</v>
      </c>
      <c r="U3305" t="s">
        <v>43</v>
      </c>
      <c r="V3305" t="s">
        <v>80</v>
      </c>
      <c r="W3305">
        <v>26350</v>
      </c>
      <c r="X3305" t="s">
        <v>81</v>
      </c>
      <c r="Y3305">
        <v>75</v>
      </c>
      <c r="Z3305" t="s">
        <v>3554</v>
      </c>
      <c r="AA3305" t="s">
        <v>3554</v>
      </c>
      <c r="AB3305" t="s">
        <v>83</v>
      </c>
      <c r="AC3305" t="s">
        <v>84</v>
      </c>
      <c r="AD3305">
        <f>_xlfn.XLOOKUP(MIS[[#This Row],[TRADING SYMBOL]],[1]Sheet1!$D:$D,[1]Sheet1!$C:$C)</f>
        <v>3.45</v>
      </c>
      <c r="AE3305">
        <f>MIS[[#This Row],[OrderAverageTradedPrice]]*MIS[[#This Row],[OrderQuantity]]</f>
        <v>262.5</v>
      </c>
      <c r="AF3305">
        <f>MIS[[#This Row],[LTP]]*MIS[[#This Row],[OrderQuantity]]</f>
        <v>258.75</v>
      </c>
      <c r="AG3305">
        <f>IF(MIS[[#This Row],[OrderSide]]="SELL",MIS[[#This Row],[VALUE]]-MIS[[#This Row],[LIVE_VALUE]],MIS[[#This Row],[LIVE_VALUE]]-MIS[[#This Row],[VALUE]])</f>
        <v>-3.75</v>
      </c>
      <c r="AH3305" t="str" cm="1">
        <f t="array" ref="AH3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5" t="str">
        <f>MIS[[#This Row],[TRADING SYMBOL]]</f>
        <v>NIFTY2552226350CE</v>
      </c>
      <c r="AJ3305" t="str">
        <f>IF(RIGHT(MIS[[#This Row],[Main/Hedge]],4)="MAIN","MAIN","HEDGE")</f>
        <v>HEDGE</v>
      </c>
      <c r="AK3305" t="str" cm="1">
        <f t="array" ref="AK3305">_xlfn._xlws.FILTER(Table4[Column1],ISNUMBER(SEARCH(Table4[Column1],MIS[[#This Row],[OrderUniqueIdentifier]])),"")</f>
        <v>NOTREND</v>
      </c>
    </row>
    <row r="3306" spans="1:37" x14ac:dyDescent="0.25">
      <c r="A3306" t="s">
        <v>71</v>
      </c>
      <c r="B3306" t="s">
        <v>661</v>
      </c>
      <c r="C3306" t="s">
        <v>3783</v>
      </c>
      <c r="D3306" t="s">
        <v>72</v>
      </c>
      <c r="E3306" t="s">
        <v>3164</v>
      </c>
      <c r="F3306" t="s">
        <v>73</v>
      </c>
      <c r="G3306" t="s">
        <v>74</v>
      </c>
      <c r="H3306" t="s">
        <v>75</v>
      </c>
      <c r="I3306" t="s">
        <v>76</v>
      </c>
      <c r="J3306" t="s">
        <v>77</v>
      </c>
      <c r="K3306">
        <v>75</v>
      </c>
      <c r="L3306" t="s">
        <v>77</v>
      </c>
      <c r="M3306" t="s">
        <v>78</v>
      </c>
      <c r="N3306" t="s">
        <v>188</v>
      </c>
      <c r="O3306" t="s">
        <v>3553</v>
      </c>
      <c r="P3306" t="s">
        <v>3553</v>
      </c>
      <c r="Q3306" t="s">
        <v>3166</v>
      </c>
      <c r="R3306" t="s">
        <v>79</v>
      </c>
      <c r="S3306" t="s">
        <v>26</v>
      </c>
      <c r="T3306" t="s">
        <v>3167</v>
      </c>
      <c r="U3306" t="s">
        <v>43</v>
      </c>
      <c r="V3306" t="s">
        <v>80</v>
      </c>
      <c r="W3306">
        <v>26350</v>
      </c>
      <c r="X3306" t="s">
        <v>81</v>
      </c>
      <c r="Y3306">
        <v>75</v>
      </c>
      <c r="Z3306" t="s">
        <v>3554</v>
      </c>
      <c r="AA3306" t="s">
        <v>3554</v>
      </c>
      <c r="AB3306" t="s">
        <v>83</v>
      </c>
      <c r="AC3306" t="s">
        <v>84</v>
      </c>
      <c r="AD3306">
        <f>_xlfn.XLOOKUP(MIS[[#This Row],[TRADING SYMBOL]],[1]Sheet1!$D:$D,[1]Sheet1!$C:$C)</f>
        <v>3.45</v>
      </c>
      <c r="AE3306">
        <f>MIS[[#This Row],[OrderAverageTradedPrice]]*MIS[[#This Row],[OrderQuantity]]</f>
        <v>262.5</v>
      </c>
      <c r="AF3306">
        <f>MIS[[#This Row],[LTP]]*MIS[[#This Row],[OrderQuantity]]</f>
        <v>258.75</v>
      </c>
      <c r="AG3306">
        <f>IF(MIS[[#This Row],[OrderSide]]="SELL",MIS[[#This Row],[VALUE]]-MIS[[#This Row],[LIVE_VALUE]],MIS[[#This Row],[LIVE_VALUE]]-MIS[[#This Row],[VALUE]])</f>
        <v>-3.75</v>
      </c>
      <c r="AH3306" t="str" cm="1">
        <f t="array" ref="AH3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6" t="str">
        <f>MIS[[#This Row],[TRADING SYMBOL]]</f>
        <v>NIFTY2552226350CE</v>
      </c>
      <c r="AJ3306" t="str">
        <f>IF(RIGHT(MIS[[#This Row],[Main/Hedge]],4)="MAIN","MAIN","HEDGE")</f>
        <v>HEDGE</v>
      </c>
      <c r="AK3306" t="str" cm="1">
        <f t="array" ref="AK3306">_xlfn._xlws.FILTER(Table4[Column1],ISNUMBER(SEARCH(Table4[Column1],MIS[[#This Row],[OrderUniqueIdentifier]])),"")</f>
        <v>NOTREND</v>
      </c>
    </row>
    <row r="3307" spans="1:37" x14ac:dyDescent="0.25">
      <c r="A3307" t="s">
        <v>71</v>
      </c>
      <c r="B3307" t="s">
        <v>669</v>
      </c>
      <c r="C3307" t="s">
        <v>3796</v>
      </c>
      <c r="D3307" t="s">
        <v>72</v>
      </c>
      <c r="E3307" t="s">
        <v>3164</v>
      </c>
      <c r="F3307" t="s">
        <v>73</v>
      </c>
      <c r="G3307" t="s">
        <v>74</v>
      </c>
      <c r="H3307" t="s">
        <v>75</v>
      </c>
      <c r="I3307" t="s">
        <v>76</v>
      </c>
      <c r="J3307" t="s">
        <v>77</v>
      </c>
      <c r="K3307">
        <v>975</v>
      </c>
      <c r="L3307" t="s">
        <v>77</v>
      </c>
      <c r="M3307" t="s">
        <v>78</v>
      </c>
      <c r="N3307" t="s">
        <v>188</v>
      </c>
      <c r="O3307" t="s">
        <v>3553</v>
      </c>
      <c r="P3307" t="s">
        <v>3553</v>
      </c>
      <c r="Q3307" t="s">
        <v>3166</v>
      </c>
      <c r="R3307" t="s">
        <v>79</v>
      </c>
      <c r="S3307" t="s">
        <v>26</v>
      </c>
      <c r="T3307" t="s">
        <v>3167</v>
      </c>
      <c r="U3307" t="s">
        <v>43</v>
      </c>
      <c r="V3307" t="s">
        <v>80</v>
      </c>
      <c r="W3307">
        <v>26350</v>
      </c>
      <c r="X3307" t="s">
        <v>81</v>
      </c>
      <c r="Y3307">
        <v>975</v>
      </c>
      <c r="Z3307" t="s">
        <v>3554</v>
      </c>
      <c r="AA3307" t="s">
        <v>3554</v>
      </c>
      <c r="AB3307" t="s">
        <v>83</v>
      </c>
      <c r="AC3307" t="s">
        <v>84</v>
      </c>
      <c r="AD3307">
        <f>_xlfn.XLOOKUP(MIS[[#This Row],[TRADING SYMBOL]],[1]Sheet1!$D:$D,[1]Sheet1!$C:$C)</f>
        <v>3.45</v>
      </c>
      <c r="AE3307">
        <f>MIS[[#This Row],[OrderAverageTradedPrice]]*MIS[[#This Row],[OrderQuantity]]</f>
        <v>3412.5</v>
      </c>
      <c r="AF3307">
        <f>MIS[[#This Row],[LTP]]*MIS[[#This Row],[OrderQuantity]]</f>
        <v>3363.75</v>
      </c>
      <c r="AG3307">
        <f>IF(MIS[[#This Row],[OrderSide]]="SELL",MIS[[#This Row],[VALUE]]-MIS[[#This Row],[LIVE_VALUE]],MIS[[#This Row],[LIVE_VALUE]]-MIS[[#This Row],[VALUE]])</f>
        <v>-48.75</v>
      </c>
      <c r="AH3307" t="str" cm="1">
        <f t="array" ref="AH3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7" t="str">
        <f>MIS[[#This Row],[TRADING SYMBOL]]</f>
        <v>NIFTY2552226350CE</v>
      </c>
      <c r="AJ3307" t="str">
        <f>IF(RIGHT(MIS[[#This Row],[Main/Hedge]],4)="MAIN","MAIN","HEDGE")</f>
        <v>HEDGE</v>
      </c>
      <c r="AK3307" t="str" cm="1">
        <f t="array" ref="AK3307">_xlfn._xlws.FILTER(Table4[Column1],ISNUMBER(SEARCH(Table4[Column1],MIS[[#This Row],[OrderUniqueIdentifier]])),"")</f>
        <v>NOTREND</v>
      </c>
    </row>
    <row r="3308" spans="1:37" x14ac:dyDescent="0.25">
      <c r="A3308" t="s">
        <v>71</v>
      </c>
      <c r="B3308" t="s">
        <v>813</v>
      </c>
      <c r="C3308" t="s">
        <v>4189</v>
      </c>
      <c r="D3308" t="s">
        <v>72</v>
      </c>
      <c r="E3308" t="s">
        <v>3164</v>
      </c>
      <c r="F3308" t="s">
        <v>73</v>
      </c>
      <c r="G3308" t="s">
        <v>74</v>
      </c>
      <c r="H3308" t="s">
        <v>75</v>
      </c>
      <c r="I3308" t="s">
        <v>76</v>
      </c>
      <c r="J3308" t="s">
        <v>77</v>
      </c>
      <c r="K3308">
        <v>75</v>
      </c>
      <c r="L3308" t="s">
        <v>77</v>
      </c>
      <c r="M3308" t="s">
        <v>78</v>
      </c>
      <c r="N3308" t="s">
        <v>188</v>
      </c>
      <c r="O3308" t="s">
        <v>4190</v>
      </c>
      <c r="P3308" t="s">
        <v>4190</v>
      </c>
      <c r="Q3308" t="s">
        <v>3166</v>
      </c>
      <c r="R3308" t="s">
        <v>79</v>
      </c>
      <c r="S3308" t="s">
        <v>26</v>
      </c>
      <c r="T3308" t="s">
        <v>3167</v>
      </c>
      <c r="U3308" t="s">
        <v>43</v>
      </c>
      <c r="V3308" t="s">
        <v>80</v>
      </c>
      <c r="W3308">
        <v>26350</v>
      </c>
      <c r="X3308" t="s">
        <v>81</v>
      </c>
      <c r="Y3308">
        <v>75</v>
      </c>
      <c r="Z3308" t="s">
        <v>4191</v>
      </c>
      <c r="AA3308" t="s">
        <v>4191</v>
      </c>
      <c r="AB3308" t="s">
        <v>83</v>
      </c>
      <c r="AC3308" t="s">
        <v>84</v>
      </c>
      <c r="AD3308">
        <f>_xlfn.XLOOKUP(MIS[[#This Row],[TRADING SYMBOL]],[1]Sheet1!$D:$D,[1]Sheet1!$C:$C)</f>
        <v>3.45</v>
      </c>
      <c r="AE3308">
        <f>MIS[[#This Row],[OrderAverageTradedPrice]]*MIS[[#This Row],[OrderQuantity]]</f>
        <v>262.5</v>
      </c>
      <c r="AF3308">
        <f>MIS[[#This Row],[LTP]]*MIS[[#This Row],[OrderQuantity]]</f>
        <v>258.75</v>
      </c>
      <c r="AG3308">
        <f>IF(MIS[[#This Row],[OrderSide]]="SELL",MIS[[#This Row],[VALUE]]-MIS[[#This Row],[LIVE_VALUE]],MIS[[#This Row],[LIVE_VALUE]]-MIS[[#This Row],[VALUE]])</f>
        <v>-3.75</v>
      </c>
      <c r="AH3308" t="str" cm="1">
        <f t="array" ref="AH3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8" t="str">
        <f>MIS[[#This Row],[TRADING SYMBOL]]</f>
        <v>NIFTY2552226350CE</v>
      </c>
      <c r="AJ3308" t="str">
        <f>IF(RIGHT(MIS[[#This Row],[Main/Hedge]],4)="MAIN","MAIN","HEDGE")</f>
        <v>HEDGE</v>
      </c>
      <c r="AK3308" t="str" cm="1">
        <f t="array" ref="AK3308">_xlfn._xlws.FILTER(Table4[Column1],ISNUMBER(SEARCH(Table4[Column1],MIS[[#This Row],[OrderUniqueIdentifier]])),"")</f>
        <v>NOTREND</v>
      </c>
    </row>
    <row r="3309" spans="1:37" x14ac:dyDescent="0.25">
      <c r="A3309" t="s">
        <v>71</v>
      </c>
      <c r="B3309" t="s">
        <v>1061</v>
      </c>
      <c r="C3309" t="s">
        <v>4966</v>
      </c>
      <c r="D3309" t="s">
        <v>72</v>
      </c>
      <c r="E3309" t="s">
        <v>3164</v>
      </c>
      <c r="F3309" t="s">
        <v>73</v>
      </c>
      <c r="G3309" t="s">
        <v>74</v>
      </c>
      <c r="H3309" t="s">
        <v>75</v>
      </c>
      <c r="I3309" t="s">
        <v>76</v>
      </c>
      <c r="J3309" t="s">
        <v>77</v>
      </c>
      <c r="K3309">
        <v>150</v>
      </c>
      <c r="L3309" t="s">
        <v>77</v>
      </c>
      <c r="M3309" t="s">
        <v>78</v>
      </c>
      <c r="N3309" t="s">
        <v>188</v>
      </c>
      <c r="O3309" t="s">
        <v>4190</v>
      </c>
      <c r="P3309" t="s">
        <v>4190</v>
      </c>
      <c r="Q3309" t="s">
        <v>3166</v>
      </c>
      <c r="R3309" t="s">
        <v>79</v>
      </c>
      <c r="S3309" t="s">
        <v>26</v>
      </c>
      <c r="T3309" t="s">
        <v>3167</v>
      </c>
      <c r="U3309" t="s">
        <v>43</v>
      </c>
      <c r="V3309" t="s">
        <v>80</v>
      </c>
      <c r="W3309">
        <v>26350</v>
      </c>
      <c r="X3309" t="s">
        <v>81</v>
      </c>
      <c r="Y3309">
        <v>150</v>
      </c>
      <c r="Z3309" t="s">
        <v>4191</v>
      </c>
      <c r="AA3309" t="s">
        <v>4191</v>
      </c>
      <c r="AB3309" t="s">
        <v>83</v>
      </c>
      <c r="AC3309" t="s">
        <v>84</v>
      </c>
      <c r="AD3309">
        <f>_xlfn.XLOOKUP(MIS[[#This Row],[TRADING SYMBOL]],[1]Sheet1!$D:$D,[1]Sheet1!$C:$C)</f>
        <v>3.45</v>
      </c>
      <c r="AE3309">
        <f>MIS[[#This Row],[OrderAverageTradedPrice]]*MIS[[#This Row],[OrderQuantity]]</f>
        <v>525</v>
      </c>
      <c r="AF3309">
        <f>MIS[[#This Row],[LTP]]*MIS[[#This Row],[OrderQuantity]]</f>
        <v>517.5</v>
      </c>
      <c r="AG3309">
        <f>IF(MIS[[#This Row],[OrderSide]]="SELL",MIS[[#This Row],[VALUE]]-MIS[[#This Row],[LIVE_VALUE]],MIS[[#This Row],[LIVE_VALUE]]-MIS[[#This Row],[VALUE]])</f>
        <v>-7.5</v>
      </c>
      <c r="AH3309" t="str" cm="1">
        <f t="array" ref="AH3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9" t="str">
        <f>MIS[[#This Row],[TRADING SYMBOL]]</f>
        <v>NIFTY2552226350CE</v>
      </c>
      <c r="AJ3309" t="str">
        <f>IF(RIGHT(MIS[[#This Row],[Main/Hedge]],4)="MAIN","MAIN","HEDGE")</f>
        <v>HEDGE</v>
      </c>
      <c r="AK3309" t="str" cm="1">
        <f t="array" ref="AK3309">_xlfn._xlws.FILTER(Table4[Column1],ISNUMBER(SEARCH(Table4[Column1],MIS[[#This Row],[OrderUniqueIdentifier]])),"")</f>
        <v>NOTREND</v>
      </c>
    </row>
    <row r="3310" spans="1:37" x14ac:dyDescent="0.25">
      <c r="A3310" t="s">
        <v>71</v>
      </c>
      <c r="B3310" t="s">
        <v>602</v>
      </c>
      <c r="C3310" t="s">
        <v>3555</v>
      </c>
      <c r="D3310" t="s">
        <v>72</v>
      </c>
      <c r="E3310" t="s">
        <v>3170</v>
      </c>
      <c r="F3310" t="s">
        <v>73</v>
      </c>
      <c r="G3310" t="s">
        <v>74</v>
      </c>
      <c r="H3310" t="s">
        <v>75</v>
      </c>
      <c r="I3310" t="s">
        <v>76</v>
      </c>
      <c r="J3310" t="s">
        <v>77</v>
      </c>
      <c r="K3310">
        <v>75</v>
      </c>
      <c r="L3310" t="s">
        <v>77</v>
      </c>
      <c r="M3310" t="s">
        <v>78</v>
      </c>
      <c r="N3310" t="s">
        <v>518</v>
      </c>
      <c r="O3310" t="s">
        <v>3556</v>
      </c>
      <c r="P3310" t="s">
        <v>3556</v>
      </c>
      <c r="Q3310" t="s">
        <v>3172</v>
      </c>
      <c r="R3310" t="s">
        <v>79</v>
      </c>
      <c r="S3310" t="s">
        <v>26</v>
      </c>
      <c r="T3310" t="s">
        <v>3173</v>
      </c>
      <c r="U3310" t="s">
        <v>43</v>
      </c>
      <c r="V3310" t="s">
        <v>80</v>
      </c>
      <c r="W3310">
        <v>23750</v>
      </c>
      <c r="X3310" t="s">
        <v>85</v>
      </c>
      <c r="Y3310">
        <v>75</v>
      </c>
      <c r="Z3310" t="s">
        <v>3557</v>
      </c>
      <c r="AA3310" t="s">
        <v>3557</v>
      </c>
      <c r="AB3310" t="s">
        <v>87</v>
      </c>
      <c r="AC3310" t="s">
        <v>84</v>
      </c>
      <c r="AD3310">
        <f>_xlfn.XLOOKUP(MIS[[#This Row],[TRADING SYMBOL]],[1]Sheet1!$D:$D,[1]Sheet1!$C:$C)</f>
        <v>8.1999999999999993</v>
      </c>
      <c r="AE3310">
        <f>MIS[[#This Row],[OrderAverageTradedPrice]]*MIS[[#This Row],[OrderQuantity]]</f>
        <v>858.75</v>
      </c>
      <c r="AF3310">
        <f>MIS[[#This Row],[LTP]]*MIS[[#This Row],[OrderQuantity]]</f>
        <v>615</v>
      </c>
      <c r="AG3310">
        <f>IF(MIS[[#This Row],[OrderSide]]="SELL",MIS[[#This Row],[VALUE]]-MIS[[#This Row],[LIVE_VALUE]],MIS[[#This Row],[LIVE_VALUE]]-MIS[[#This Row],[VALUE]])</f>
        <v>-243.75</v>
      </c>
      <c r="AH3310" t="str" cm="1">
        <f t="array" ref="AH3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0" t="str">
        <f>MIS[[#This Row],[TRADING SYMBOL]]</f>
        <v>NIFTY2552223750PE</v>
      </c>
      <c r="AJ3310" t="str">
        <f>IF(RIGHT(MIS[[#This Row],[Main/Hedge]],4)="MAIN","MAIN","HEDGE")</f>
        <v>HEDGE</v>
      </c>
      <c r="AK3310" t="str" cm="1">
        <f t="array" ref="AK3310">_xlfn._xlws.FILTER(Table4[Column1],ISNUMBER(SEARCH(Table4[Column1],MIS[[#This Row],[OrderUniqueIdentifier]])),"")</f>
        <v>NOTREND</v>
      </c>
    </row>
    <row r="3311" spans="1:37" x14ac:dyDescent="0.25">
      <c r="A3311" t="s">
        <v>71</v>
      </c>
      <c r="B3311" t="s">
        <v>696</v>
      </c>
      <c r="C3311" t="s">
        <v>3871</v>
      </c>
      <c r="D3311" t="s">
        <v>72</v>
      </c>
      <c r="E3311" t="s">
        <v>3170</v>
      </c>
      <c r="F3311" t="s">
        <v>73</v>
      </c>
      <c r="G3311" t="s">
        <v>74</v>
      </c>
      <c r="H3311" t="s">
        <v>75</v>
      </c>
      <c r="I3311" t="s">
        <v>76</v>
      </c>
      <c r="J3311" t="s">
        <v>77</v>
      </c>
      <c r="K3311">
        <v>300</v>
      </c>
      <c r="L3311" t="s">
        <v>77</v>
      </c>
      <c r="M3311" t="s">
        <v>78</v>
      </c>
      <c r="N3311" t="s">
        <v>518</v>
      </c>
      <c r="O3311" t="s">
        <v>3556</v>
      </c>
      <c r="P3311" t="s">
        <v>3556</v>
      </c>
      <c r="Q3311" t="s">
        <v>3172</v>
      </c>
      <c r="R3311" t="s">
        <v>79</v>
      </c>
      <c r="S3311" t="s">
        <v>26</v>
      </c>
      <c r="T3311" t="s">
        <v>3173</v>
      </c>
      <c r="U3311" t="s">
        <v>43</v>
      </c>
      <c r="V3311" t="s">
        <v>80</v>
      </c>
      <c r="W3311">
        <v>23750</v>
      </c>
      <c r="X3311" t="s">
        <v>85</v>
      </c>
      <c r="Y3311">
        <v>300</v>
      </c>
      <c r="Z3311" t="s">
        <v>3557</v>
      </c>
      <c r="AA3311" t="s">
        <v>3557</v>
      </c>
      <c r="AB3311" t="s">
        <v>87</v>
      </c>
      <c r="AC3311" t="s">
        <v>84</v>
      </c>
      <c r="AD3311">
        <f>_xlfn.XLOOKUP(MIS[[#This Row],[TRADING SYMBOL]],[1]Sheet1!$D:$D,[1]Sheet1!$C:$C)</f>
        <v>8.1999999999999993</v>
      </c>
      <c r="AE3311">
        <f>MIS[[#This Row],[OrderAverageTradedPrice]]*MIS[[#This Row],[OrderQuantity]]</f>
        <v>3435</v>
      </c>
      <c r="AF3311">
        <f>MIS[[#This Row],[LTP]]*MIS[[#This Row],[OrderQuantity]]</f>
        <v>2460</v>
      </c>
      <c r="AG3311">
        <f>IF(MIS[[#This Row],[OrderSide]]="SELL",MIS[[#This Row],[VALUE]]-MIS[[#This Row],[LIVE_VALUE]],MIS[[#This Row],[LIVE_VALUE]]-MIS[[#This Row],[VALUE]])</f>
        <v>-975</v>
      </c>
      <c r="AH3311" t="str" cm="1">
        <f t="array" ref="AH3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1" t="str">
        <f>MIS[[#This Row],[TRADING SYMBOL]]</f>
        <v>NIFTY2552223750PE</v>
      </c>
      <c r="AJ3311" t="str">
        <f>IF(RIGHT(MIS[[#This Row],[Main/Hedge]],4)="MAIN","MAIN","HEDGE")</f>
        <v>HEDGE</v>
      </c>
      <c r="AK3311" t="str" cm="1">
        <f t="array" ref="AK3311">_xlfn._xlws.FILTER(Table4[Column1],ISNUMBER(SEARCH(Table4[Column1],MIS[[#This Row],[OrderUniqueIdentifier]])),"")</f>
        <v>NOTREND</v>
      </c>
    </row>
    <row r="3312" spans="1:37" x14ac:dyDescent="0.25">
      <c r="A3312" t="s">
        <v>71</v>
      </c>
      <c r="B3312" t="s">
        <v>661</v>
      </c>
      <c r="C3312" t="s">
        <v>3784</v>
      </c>
      <c r="D3312" t="s">
        <v>72</v>
      </c>
      <c r="E3312" t="s">
        <v>3170</v>
      </c>
      <c r="F3312" t="s">
        <v>73</v>
      </c>
      <c r="G3312" t="s">
        <v>74</v>
      </c>
      <c r="H3312" t="s">
        <v>75</v>
      </c>
      <c r="I3312" t="s">
        <v>76</v>
      </c>
      <c r="J3312" t="s">
        <v>77</v>
      </c>
      <c r="K3312">
        <v>75</v>
      </c>
      <c r="L3312" t="s">
        <v>77</v>
      </c>
      <c r="M3312" t="s">
        <v>78</v>
      </c>
      <c r="N3312" t="s">
        <v>518</v>
      </c>
      <c r="O3312" t="s">
        <v>3556</v>
      </c>
      <c r="P3312" t="s">
        <v>3785</v>
      </c>
      <c r="Q3312" t="s">
        <v>3172</v>
      </c>
      <c r="R3312" t="s">
        <v>79</v>
      </c>
      <c r="S3312" t="s">
        <v>26</v>
      </c>
      <c r="T3312" t="s">
        <v>3173</v>
      </c>
      <c r="U3312" t="s">
        <v>43</v>
      </c>
      <c r="V3312" t="s">
        <v>80</v>
      </c>
      <c r="W3312">
        <v>23750</v>
      </c>
      <c r="X3312" t="s">
        <v>85</v>
      </c>
      <c r="Y3312">
        <v>75</v>
      </c>
      <c r="Z3312" t="s">
        <v>3557</v>
      </c>
      <c r="AA3312" t="s">
        <v>3786</v>
      </c>
      <c r="AB3312" t="s">
        <v>87</v>
      </c>
      <c r="AC3312" t="s">
        <v>84</v>
      </c>
      <c r="AD3312">
        <f>_xlfn.XLOOKUP(MIS[[#This Row],[TRADING SYMBOL]],[1]Sheet1!$D:$D,[1]Sheet1!$C:$C)</f>
        <v>8.1999999999999993</v>
      </c>
      <c r="AE3312">
        <f>MIS[[#This Row],[OrderAverageTradedPrice]]*MIS[[#This Row],[OrderQuantity]]</f>
        <v>858.75</v>
      </c>
      <c r="AF3312">
        <f>MIS[[#This Row],[LTP]]*MIS[[#This Row],[OrderQuantity]]</f>
        <v>615</v>
      </c>
      <c r="AG3312">
        <f>IF(MIS[[#This Row],[OrderSide]]="SELL",MIS[[#This Row],[VALUE]]-MIS[[#This Row],[LIVE_VALUE]],MIS[[#This Row],[LIVE_VALUE]]-MIS[[#This Row],[VALUE]])</f>
        <v>-243.75</v>
      </c>
      <c r="AH3312" t="str" cm="1">
        <f t="array" ref="AH3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2" t="str">
        <f>MIS[[#This Row],[TRADING SYMBOL]]</f>
        <v>NIFTY2552223750PE</v>
      </c>
      <c r="AJ3312" t="str">
        <f>IF(RIGHT(MIS[[#This Row],[Main/Hedge]],4)="MAIN","MAIN","HEDGE")</f>
        <v>HEDGE</v>
      </c>
      <c r="AK3312" t="str" cm="1">
        <f t="array" ref="AK3312">_xlfn._xlws.FILTER(Table4[Column1],ISNUMBER(SEARCH(Table4[Column1],MIS[[#This Row],[OrderUniqueIdentifier]])),"")</f>
        <v>NOTREND</v>
      </c>
    </row>
    <row r="3313" spans="1:37" x14ac:dyDescent="0.25">
      <c r="A3313" t="s">
        <v>71</v>
      </c>
      <c r="B3313" t="s">
        <v>669</v>
      </c>
      <c r="C3313" t="s">
        <v>3797</v>
      </c>
      <c r="D3313" t="s">
        <v>72</v>
      </c>
      <c r="E3313" t="s">
        <v>3170</v>
      </c>
      <c r="F3313" t="s">
        <v>73</v>
      </c>
      <c r="G3313" t="s">
        <v>74</v>
      </c>
      <c r="H3313" t="s">
        <v>75</v>
      </c>
      <c r="I3313" t="s">
        <v>76</v>
      </c>
      <c r="J3313" t="s">
        <v>77</v>
      </c>
      <c r="K3313">
        <v>975</v>
      </c>
      <c r="L3313" t="s">
        <v>77</v>
      </c>
      <c r="M3313" t="s">
        <v>78</v>
      </c>
      <c r="N3313" t="s">
        <v>518</v>
      </c>
      <c r="O3313" t="s">
        <v>3785</v>
      </c>
      <c r="P3313" t="s">
        <v>3785</v>
      </c>
      <c r="Q3313" t="s">
        <v>3172</v>
      </c>
      <c r="R3313" t="s">
        <v>79</v>
      </c>
      <c r="S3313" t="s">
        <v>26</v>
      </c>
      <c r="T3313" t="s">
        <v>3173</v>
      </c>
      <c r="U3313" t="s">
        <v>43</v>
      </c>
      <c r="V3313" t="s">
        <v>80</v>
      </c>
      <c r="W3313">
        <v>23750</v>
      </c>
      <c r="X3313" t="s">
        <v>85</v>
      </c>
      <c r="Y3313">
        <v>975</v>
      </c>
      <c r="Z3313" t="s">
        <v>3786</v>
      </c>
      <c r="AA3313" t="s">
        <v>3786</v>
      </c>
      <c r="AB3313" t="s">
        <v>87</v>
      </c>
      <c r="AC3313" t="s">
        <v>84</v>
      </c>
      <c r="AD3313">
        <f>_xlfn.XLOOKUP(MIS[[#This Row],[TRADING SYMBOL]],[1]Sheet1!$D:$D,[1]Sheet1!$C:$C)</f>
        <v>8.1999999999999993</v>
      </c>
      <c r="AE3313">
        <f>MIS[[#This Row],[OrderAverageTradedPrice]]*MIS[[#This Row],[OrderQuantity]]</f>
        <v>11163.75</v>
      </c>
      <c r="AF3313">
        <f>MIS[[#This Row],[LTP]]*MIS[[#This Row],[OrderQuantity]]</f>
        <v>7994.9999999999991</v>
      </c>
      <c r="AG3313">
        <f>IF(MIS[[#This Row],[OrderSide]]="SELL",MIS[[#This Row],[VALUE]]-MIS[[#This Row],[LIVE_VALUE]],MIS[[#This Row],[LIVE_VALUE]]-MIS[[#This Row],[VALUE]])</f>
        <v>-3168.7500000000009</v>
      </c>
      <c r="AH3313" t="str" cm="1">
        <f t="array" ref="AH3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3" t="str">
        <f>MIS[[#This Row],[TRADING SYMBOL]]</f>
        <v>NIFTY2552223750PE</v>
      </c>
      <c r="AJ3313" t="str">
        <f>IF(RIGHT(MIS[[#This Row],[Main/Hedge]],4)="MAIN","MAIN","HEDGE")</f>
        <v>HEDGE</v>
      </c>
      <c r="AK3313" t="str" cm="1">
        <f t="array" ref="AK3313">_xlfn._xlws.FILTER(Table4[Column1],ISNUMBER(SEARCH(Table4[Column1],MIS[[#This Row],[OrderUniqueIdentifier]])),"")</f>
        <v>NOTREND</v>
      </c>
    </row>
    <row r="3314" spans="1:37" x14ac:dyDescent="0.25">
      <c r="A3314" t="s">
        <v>71</v>
      </c>
      <c r="B3314" t="s">
        <v>813</v>
      </c>
      <c r="C3314" t="s">
        <v>4192</v>
      </c>
      <c r="D3314" t="s">
        <v>72</v>
      </c>
      <c r="E3314" t="s">
        <v>3170</v>
      </c>
      <c r="F3314" t="s">
        <v>73</v>
      </c>
      <c r="G3314" t="s">
        <v>74</v>
      </c>
      <c r="H3314" t="s">
        <v>75</v>
      </c>
      <c r="I3314" t="s">
        <v>76</v>
      </c>
      <c r="J3314" t="s">
        <v>77</v>
      </c>
      <c r="K3314">
        <v>75</v>
      </c>
      <c r="L3314" t="s">
        <v>77</v>
      </c>
      <c r="M3314" t="s">
        <v>78</v>
      </c>
      <c r="N3314" t="s">
        <v>153</v>
      </c>
      <c r="O3314" t="s">
        <v>4193</v>
      </c>
      <c r="P3314" t="s">
        <v>4193</v>
      </c>
      <c r="Q3314" t="s">
        <v>3172</v>
      </c>
      <c r="R3314" t="s">
        <v>79</v>
      </c>
      <c r="S3314" t="s">
        <v>26</v>
      </c>
      <c r="T3314" t="s">
        <v>3173</v>
      </c>
      <c r="U3314" t="s">
        <v>43</v>
      </c>
      <c r="V3314" t="s">
        <v>80</v>
      </c>
      <c r="W3314">
        <v>23750</v>
      </c>
      <c r="X3314" t="s">
        <v>85</v>
      </c>
      <c r="Y3314">
        <v>75</v>
      </c>
      <c r="Z3314" t="s">
        <v>4194</v>
      </c>
      <c r="AA3314" t="s">
        <v>4194</v>
      </c>
      <c r="AB3314" t="s">
        <v>87</v>
      </c>
      <c r="AC3314" t="s">
        <v>84</v>
      </c>
      <c r="AD3314">
        <f>_xlfn.XLOOKUP(MIS[[#This Row],[TRADING SYMBOL]],[1]Sheet1!$D:$D,[1]Sheet1!$C:$C)</f>
        <v>8.1999999999999993</v>
      </c>
      <c r="AE3314">
        <f>MIS[[#This Row],[OrderAverageTradedPrice]]*MIS[[#This Row],[OrderQuantity]]</f>
        <v>862.5</v>
      </c>
      <c r="AF3314">
        <f>MIS[[#This Row],[LTP]]*MIS[[#This Row],[OrderQuantity]]</f>
        <v>615</v>
      </c>
      <c r="AG3314">
        <f>IF(MIS[[#This Row],[OrderSide]]="SELL",MIS[[#This Row],[VALUE]]-MIS[[#This Row],[LIVE_VALUE]],MIS[[#This Row],[LIVE_VALUE]]-MIS[[#This Row],[VALUE]])</f>
        <v>-247.5</v>
      </c>
      <c r="AH3314" t="str" cm="1">
        <f t="array" ref="AH3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4" t="str">
        <f>MIS[[#This Row],[TRADING SYMBOL]]</f>
        <v>NIFTY2552223750PE</v>
      </c>
      <c r="AJ3314" t="str">
        <f>IF(RIGHT(MIS[[#This Row],[Main/Hedge]],4)="MAIN","MAIN","HEDGE")</f>
        <v>HEDGE</v>
      </c>
      <c r="AK3314" t="str" cm="1">
        <f t="array" ref="AK3314">_xlfn._xlws.FILTER(Table4[Column1],ISNUMBER(SEARCH(Table4[Column1],MIS[[#This Row],[OrderUniqueIdentifier]])),"")</f>
        <v>NOTREND</v>
      </c>
    </row>
    <row r="3315" spans="1:37" x14ac:dyDescent="0.25">
      <c r="A3315" t="s">
        <v>71</v>
      </c>
      <c r="B3315" t="s">
        <v>1061</v>
      </c>
      <c r="C3315" t="s">
        <v>4967</v>
      </c>
      <c r="D3315" t="s">
        <v>72</v>
      </c>
      <c r="E3315" t="s">
        <v>3170</v>
      </c>
      <c r="F3315" t="s">
        <v>73</v>
      </c>
      <c r="G3315" t="s">
        <v>74</v>
      </c>
      <c r="H3315" t="s">
        <v>75</v>
      </c>
      <c r="I3315" t="s">
        <v>76</v>
      </c>
      <c r="J3315" t="s">
        <v>77</v>
      </c>
      <c r="K3315">
        <v>150</v>
      </c>
      <c r="L3315" t="s">
        <v>77</v>
      </c>
      <c r="M3315" t="s">
        <v>78</v>
      </c>
      <c r="N3315" t="s">
        <v>153</v>
      </c>
      <c r="O3315" t="s">
        <v>3785</v>
      </c>
      <c r="P3315" t="s">
        <v>4193</v>
      </c>
      <c r="Q3315" t="s">
        <v>3172</v>
      </c>
      <c r="R3315" t="s">
        <v>79</v>
      </c>
      <c r="S3315" t="s">
        <v>26</v>
      </c>
      <c r="T3315" t="s">
        <v>3173</v>
      </c>
      <c r="U3315" t="s">
        <v>43</v>
      </c>
      <c r="V3315" t="s">
        <v>80</v>
      </c>
      <c r="W3315">
        <v>23750</v>
      </c>
      <c r="X3315" t="s">
        <v>85</v>
      </c>
      <c r="Y3315">
        <v>150</v>
      </c>
      <c r="Z3315" t="s">
        <v>3786</v>
      </c>
      <c r="AA3315" t="s">
        <v>4194</v>
      </c>
      <c r="AB3315" t="s">
        <v>87</v>
      </c>
      <c r="AC3315" t="s">
        <v>84</v>
      </c>
      <c r="AD3315">
        <f>_xlfn.XLOOKUP(MIS[[#This Row],[TRADING SYMBOL]],[1]Sheet1!$D:$D,[1]Sheet1!$C:$C)</f>
        <v>8.1999999999999993</v>
      </c>
      <c r="AE3315">
        <f>MIS[[#This Row],[OrderAverageTradedPrice]]*MIS[[#This Row],[OrderQuantity]]</f>
        <v>1725</v>
      </c>
      <c r="AF3315">
        <f>MIS[[#This Row],[LTP]]*MIS[[#This Row],[OrderQuantity]]</f>
        <v>1230</v>
      </c>
      <c r="AG3315">
        <f>IF(MIS[[#This Row],[OrderSide]]="SELL",MIS[[#This Row],[VALUE]]-MIS[[#This Row],[LIVE_VALUE]],MIS[[#This Row],[LIVE_VALUE]]-MIS[[#This Row],[VALUE]])</f>
        <v>-495</v>
      </c>
      <c r="AH3315" t="str" cm="1">
        <f t="array" ref="AH3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5" t="str">
        <f>MIS[[#This Row],[TRADING SYMBOL]]</f>
        <v>NIFTY2552223750PE</v>
      </c>
      <c r="AJ3315" t="str">
        <f>IF(RIGHT(MIS[[#This Row],[Main/Hedge]],4)="MAIN","MAIN","HEDGE")</f>
        <v>HEDGE</v>
      </c>
      <c r="AK3315" t="str" cm="1">
        <f t="array" ref="AK3315">_xlfn._xlws.FILTER(Table4[Column1],ISNUMBER(SEARCH(Table4[Column1],MIS[[#This Row],[OrderUniqueIdentifier]])),"")</f>
        <v>NOTREND</v>
      </c>
    </row>
    <row r="3316" spans="1:37" x14ac:dyDescent="0.25">
      <c r="A3316" t="s">
        <v>71</v>
      </c>
      <c r="B3316" t="s">
        <v>770</v>
      </c>
      <c r="C3316" t="s">
        <v>4081</v>
      </c>
      <c r="D3316" t="s">
        <v>72</v>
      </c>
      <c r="E3316" t="s">
        <v>3164</v>
      </c>
      <c r="F3316" t="s">
        <v>73</v>
      </c>
      <c r="G3316" t="s">
        <v>74</v>
      </c>
      <c r="H3316" t="s">
        <v>75</v>
      </c>
      <c r="I3316" t="s">
        <v>76</v>
      </c>
      <c r="J3316" t="s">
        <v>77</v>
      </c>
      <c r="K3316">
        <v>300</v>
      </c>
      <c r="L3316" t="s">
        <v>77</v>
      </c>
      <c r="M3316" t="s">
        <v>78</v>
      </c>
      <c r="N3316" t="s">
        <v>335</v>
      </c>
      <c r="O3316" t="s">
        <v>4082</v>
      </c>
      <c r="P3316" t="s">
        <v>4082</v>
      </c>
      <c r="Q3316" t="s">
        <v>3166</v>
      </c>
      <c r="R3316" t="s">
        <v>79</v>
      </c>
      <c r="S3316" t="s">
        <v>26</v>
      </c>
      <c r="T3316" t="s">
        <v>3167</v>
      </c>
      <c r="U3316" t="s">
        <v>43</v>
      </c>
      <c r="V3316" t="s">
        <v>80</v>
      </c>
      <c r="W3316">
        <v>26350</v>
      </c>
      <c r="X3316" t="s">
        <v>81</v>
      </c>
      <c r="Y3316">
        <v>300</v>
      </c>
      <c r="Z3316" t="s">
        <v>4083</v>
      </c>
      <c r="AA3316" t="s">
        <v>4083</v>
      </c>
      <c r="AB3316" t="s">
        <v>83</v>
      </c>
      <c r="AC3316" t="s">
        <v>84</v>
      </c>
      <c r="AD3316">
        <f>_xlfn.XLOOKUP(MIS[[#This Row],[TRADING SYMBOL]],[1]Sheet1!$D:$D,[1]Sheet1!$C:$C)</f>
        <v>3.45</v>
      </c>
      <c r="AE3316">
        <f>MIS[[#This Row],[OrderAverageTradedPrice]]*MIS[[#This Row],[OrderQuantity]]</f>
        <v>1035</v>
      </c>
      <c r="AF3316">
        <f>MIS[[#This Row],[LTP]]*MIS[[#This Row],[OrderQuantity]]</f>
        <v>1035</v>
      </c>
      <c r="AG3316">
        <f>IF(MIS[[#This Row],[OrderSide]]="SELL",MIS[[#This Row],[VALUE]]-MIS[[#This Row],[LIVE_VALUE]],MIS[[#This Row],[LIVE_VALUE]]-MIS[[#This Row],[VALUE]])</f>
        <v>0</v>
      </c>
      <c r="AH3316" t="str" cm="1">
        <f t="array" ref="AH3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6" t="str">
        <f>MIS[[#This Row],[TRADING SYMBOL]]</f>
        <v>NIFTY2552226350CE</v>
      </c>
      <c r="AJ3316" t="str">
        <f>IF(RIGHT(MIS[[#This Row],[Main/Hedge]],4)="MAIN","MAIN","HEDGE")</f>
        <v>HEDGE</v>
      </c>
      <c r="AK3316" t="str" cm="1">
        <f t="array" ref="AK3316">_xlfn._xlws.FILTER(Table4[Column1],ISNUMBER(SEARCH(Table4[Column1],MIS[[#This Row],[OrderUniqueIdentifier]])),"")</f>
        <v>NOTREND</v>
      </c>
    </row>
    <row r="3317" spans="1:37" x14ac:dyDescent="0.25">
      <c r="A3317" t="s">
        <v>71</v>
      </c>
      <c r="B3317" t="s">
        <v>642</v>
      </c>
      <c r="C3317" t="s">
        <v>3717</v>
      </c>
      <c r="D3317" t="s">
        <v>72</v>
      </c>
      <c r="E3317" t="s">
        <v>3164</v>
      </c>
      <c r="F3317" t="s">
        <v>73</v>
      </c>
      <c r="G3317" t="s">
        <v>74</v>
      </c>
      <c r="H3317" t="s">
        <v>75</v>
      </c>
      <c r="I3317" t="s">
        <v>76</v>
      </c>
      <c r="J3317" t="s">
        <v>77</v>
      </c>
      <c r="K3317">
        <v>525</v>
      </c>
      <c r="L3317" t="s">
        <v>77</v>
      </c>
      <c r="M3317" t="s">
        <v>78</v>
      </c>
      <c r="N3317" t="s">
        <v>188</v>
      </c>
      <c r="O3317" t="s">
        <v>3718</v>
      </c>
      <c r="P3317" t="s">
        <v>3718</v>
      </c>
      <c r="Q3317" t="s">
        <v>3166</v>
      </c>
      <c r="R3317" t="s">
        <v>79</v>
      </c>
      <c r="S3317" t="s">
        <v>26</v>
      </c>
      <c r="T3317" t="s">
        <v>3167</v>
      </c>
      <c r="U3317" t="s">
        <v>43</v>
      </c>
      <c r="V3317" t="s">
        <v>80</v>
      </c>
      <c r="W3317">
        <v>26350</v>
      </c>
      <c r="X3317" t="s">
        <v>81</v>
      </c>
      <c r="Y3317">
        <v>525</v>
      </c>
      <c r="Z3317" t="s">
        <v>3719</v>
      </c>
      <c r="AA3317" t="s">
        <v>3719</v>
      </c>
      <c r="AB3317" t="s">
        <v>83</v>
      </c>
      <c r="AC3317" t="s">
        <v>84</v>
      </c>
      <c r="AD3317">
        <f>_xlfn.XLOOKUP(MIS[[#This Row],[TRADING SYMBOL]],[1]Sheet1!$D:$D,[1]Sheet1!$C:$C)</f>
        <v>3.45</v>
      </c>
      <c r="AE3317">
        <f>MIS[[#This Row],[OrderAverageTradedPrice]]*MIS[[#This Row],[OrderQuantity]]</f>
        <v>1837.5</v>
      </c>
      <c r="AF3317">
        <f>MIS[[#This Row],[LTP]]*MIS[[#This Row],[OrderQuantity]]</f>
        <v>1811.25</v>
      </c>
      <c r="AG3317">
        <f>IF(MIS[[#This Row],[OrderSide]]="SELL",MIS[[#This Row],[VALUE]]-MIS[[#This Row],[LIVE_VALUE]],MIS[[#This Row],[LIVE_VALUE]]-MIS[[#This Row],[VALUE]])</f>
        <v>-26.25</v>
      </c>
      <c r="AH3317" t="str" cm="1">
        <f t="array" ref="AH3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7" t="str">
        <f>MIS[[#This Row],[TRADING SYMBOL]]</f>
        <v>NIFTY2552226350CE</v>
      </c>
      <c r="AJ3317" t="str">
        <f>IF(RIGHT(MIS[[#This Row],[Main/Hedge]],4)="MAIN","MAIN","HEDGE")</f>
        <v>HEDGE</v>
      </c>
      <c r="AK3317" t="str" cm="1">
        <f t="array" ref="AK3317">_xlfn._xlws.FILTER(Table4[Column1],ISNUMBER(SEARCH(Table4[Column1],MIS[[#This Row],[OrderUniqueIdentifier]])),"")</f>
        <v>NOTREND</v>
      </c>
    </row>
    <row r="3318" spans="1:37" x14ac:dyDescent="0.25">
      <c r="A3318" t="s">
        <v>71</v>
      </c>
      <c r="B3318" t="s">
        <v>770</v>
      </c>
      <c r="C3318" t="s">
        <v>4084</v>
      </c>
      <c r="D3318" t="s">
        <v>72</v>
      </c>
      <c r="E3318" t="s">
        <v>3170</v>
      </c>
      <c r="F3318" t="s">
        <v>73</v>
      </c>
      <c r="G3318" t="s">
        <v>74</v>
      </c>
      <c r="H3318" t="s">
        <v>75</v>
      </c>
      <c r="I3318" t="s">
        <v>76</v>
      </c>
      <c r="J3318" t="s">
        <v>77</v>
      </c>
      <c r="K3318">
        <v>300</v>
      </c>
      <c r="L3318" t="s">
        <v>77</v>
      </c>
      <c r="M3318" t="s">
        <v>78</v>
      </c>
      <c r="N3318" t="s">
        <v>1481</v>
      </c>
      <c r="O3318" t="s">
        <v>3718</v>
      </c>
      <c r="P3318" t="s">
        <v>3718</v>
      </c>
      <c r="Q3318" t="s">
        <v>3172</v>
      </c>
      <c r="R3318" t="s">
        <v>79</v>
      </c>
      <c r="S3318" t="s">
        <v>26</v>
      </c>
      <c r="T3318" t="s">
        <v>3173</v>
      </c>
      <c r="U3318" t="s">
        <v>43</v>
      </c>
      <c r="V3318" t="s">
        <v>80</v>
      </c>
      <c r="W3318">
        <v>23750</v>
      </c>
      <c r="X3318" t="s">
        <v>85</v>
      </c>
      <c r="Y3318">
        <v>300</v>
      </c>
      <c r="Z3318" t="s">
        <v>3719</v>
      </c>
      <c r="AA3318" t="s">
        <v>3719</v>
      </c>
      <c r="AB3318" t="s">
        <v>87</v>
      </c>
      <c r="AC3318" t="s">
        <v>84</v>
      </c>
      <c r="AD3318">
        <f>_xlfn.XLOOKUP(MIS[[#This Row],[TRADING SYMBOL]],[1]Sheet1!$D:$D,[1]Sheet1!$C:$C)</f>
        <v>8.1999999999999993</v>
      </c>
      <c r="AE3318">
        <f>MIS[[#This Row],[OrderAverageTradedPrice]]*MIS[[#This Row],[OrderQuantity]]</f>
        <v>3405</v>
      </c>
      <c r="AF3318">
        <f>MIS[[#This Row],[LTP]]*MIS[[#This Row],[OrderQuantity]]</f>
        <v>2460</v>
      </c>
      <c r="AG3318">
        <f>IF(MIS[[#This Row],[OrderSide]]="SELL",MIS[[#This Row],[VALUE]]-MIS[[#This Row],[LIVE_VALUE]],MIS[[#This Row],[LIVE_VALUE]]-MIS[[#This Row],[VALUE]])</f>
        <v>-945</v>
      </c>
      <c r="AH3318" t="str" cm="1">
        <f t="array" ref="AH3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8" t="str">
        <f>MIS[[#This Row],[TRADING SYMBOL]]</f>
        <v>NIFTY2552223750PE</v>
      </c>
      <c r="AJ3318" t="str">
        <f>IF(RIGHT(MIS[[#This Row],[Main/Hedge]],4)="MAIN","MAIN","HEDGE")</f>
        <v>HEDGE</v>
      </c>
      <c r="AK3318" t="str" cm="1">
        <f t="array" ref="AK3318">_xlfn._xlws.FILTER(Table4[Column1],ISNUMBER(SEARCH(Table4[Column1],MIS[[#This Row],[OrderUniqueIdentifier]])),"")</f>
        <v>NOTREND</v>
      </c>
    </row>
    <row r="3319" spans="1:37" x14ac:dyDescent="0.25">
      <c r="A3319" t="s">
        <v>71</v>
      </c>
      <c r="B3319" t="s">
        <v>847</v>
      </c>
      <c r="C3319" t="s">
        <v>4287</v>
      </c>
      <c r="D3319" t="s">
        <v>72</v>
      </c>
      <c r="E3319" t="s">
        <v>3164</v>
      </c>
      <c r="F3319" t="s">
        <v>73</v>
      </c>
      <c r="G3319" t="s">
        <v>74</v>
      </c>
      <c r="H3319" t="s">
        <v>75</v>
      </c>
      <c r="I3319" t="s">
        <v>76</v>
      </c>
      <c r="J3319" t="s">
        <v>77</v>
      </c>
      <c r="K3319">
        <v>525</v>
      </c>
      <c r="L3319" t="s">
        <v>77</v>
      </c>
      <c r="M3319" t="s">
        <v>78</v>
      </c>
      <c r="N3319" t="s">
        <v>335</v>
      </c>
      <c r="O3319" t="s">
        <v>3718</v>
      </c>
      <c r="P3319" t="s">
        <v>3718</v>
      </c>
      <c r="Q3319" t="s">
        <v>3166</v>
      </c>
      <c r="R3319" t="s">
        <v>79</v>
      </c>
      <c r="S3319" t="s">
        <v>26</v>
      </c>
      <c r="T3319" t="s">
        <v>3167</v>
      </c>
      <c r="U3319" t="s">
        <v>43</v>
      </c>
      <c r="V3319" t="s">
        <v>80</v>
      </c>
      <c r="W3319">
        <v>26350</v>
      </c>
      <c r="X3319" t="s">
        <v>81</v>
      </c>
      <c r="Y3319">
        <v>525</v>
      </c>
      <c r="Z3319" t="s">
        <v>3719</v>
      </c>
      <c r="AA3319" t="s">
        <v>3719</v>
      </c>
      <c r="AB3319" t="s">
        <v>83</v>
      </c>
      <c r="AC3319" t="s">
        <v>84</v>
      </c>
      <c r="AD3319">
        <f>_xlfn.XLOOKUP(MIS[[#This Row],[TRADING SYMBOL]],[1]Sheet1!$D:$D,[1]Sheet1!$C:$C)</f>
        <v>3.45</v>
      </c>
      <c r="AE3319">
        <f>MIS[[#This Row],[OrderAverageTradedPrice]]*MIS[[#This Row],[OrderQuantity]]</f>
        <v>1811.25</v>
      </c>
      <c r="AF3319">
        <f>MIS[[#This Row],[LTP]]*MIS[[#This Row],[OrderQuantity]]</f>
        <v>1811.25</v>
      </c>
      <c r="AG3319">
        <f>IF(MIS[[#This Row],[OrderSide]]="SELL",MIS[[#This Row],[VALUE]]-MIS[[#This Row],[LIVE_VALUE]],MIS[[#This Row],[LIVE_VALUE]]-MIS[[#This Row],[VALUE]])</f>
        <v>0</v>
      </c>
      <c r="AH3319" t="str" cm="1">
        <f t="array" ref="AH3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9" t="str">
        <f>MIS[[#This Row],[TRADING SYMBOL]]</f>
        <v>NIFTY2552226350CE</v>
      </c>
      <c r="AJ3319" t="str">
        <f>IF(RIGHT(MIS[[#This Row],[Main/Hedge]],4)="MAIN","MAIN","HEDGE")</f>
        <v>HEDGE</v>
      </c>
      <c r="AK3319" t="str" cm="1">
        <f t="array" ref="AK3319">_xlfn._xlws.FILTER(Table4[Column1],ISNUMBER(SEARCH(Table4[Column1],MIS[[#This Row],[OrderUniqueIdentifier]])),"")</f>
        <v>NOTREND</v>
      </c>
    </row>
    <row r="3320" spans="1:37" x14ac:dyDescent="0.25">
      <c r="A3320" t="s">
        <v>71</v>
      </c>
      <c r="B3320" t="s">
        <v>960</v>
      </c>
      <c r="C3320" t="s">
        <v>4659</v>
      </c>
      <c r="D3320" t="s">
        <v>72</v>
      </c>
      <c r="E3320" t="s">
        <v>3164</v>
      </c>
      <c r="F3320" t="s">
        <v>73</v>
      </c>
      <c r="G3320" t="s">
        <v>74</v>
      </c>
      <c r="H3320" t="s">
        <v>75</v>
      </c>
      <c r="I3320" t="s">
        <v>76</v>
      </c>
      <c r="J3320" t="s">
        <v>77</v>
      </c>
      <c r="K3320">
        <v>75</v>
      </c>
      <c r="L3320" t="s">
        <v>77</v>
      </c>
      <c r="M3320" t="s">
        <v>78</v>
      </c>
      <c r="N3320" t="s">
        <v>188</v>
      </c>
      <c r="O3320" t="s">
        <v>3718</v>
      </c>
      <c r="P3320" t="s">
        <v>3718</v>
      </c>
      <c r="Q3320" t="s">
        <v>3166</v>
      </c>
      <c r="R3320" t="s">
        <v>79</v>
      </c>
      <c r="S3320" t="s">
        <v>26</v>
      </c>
      <c r="T3320" t="s">
        <v>3167</v>
      </c>
      <c r="U3320" t="s">
        <v>43</v>
      </c>
      <c r="V3320" t="s">
        <v>80</v>
      </c>
      <c r="W3320">
        <v>26350</v>
      </c>
      <c r="X3320" t="s">
        <v>81</v>
      </c>
      <c r="Y3320">
        <v>75</v>
      </c>
      <c r="Z3320" t="s">
        <v>3719</v>
      </c>
      <c r="AA3320" t="s">
        <v>3719</v>
      </c>
      <c r="AB3320" t="s">
        <v>83</v>
      </c>
      <c r="AC3320" t="s">
        <v>84</v>
      </c>
      <c r="AD3320">
        <f>_xlfn.XLOOKUP(MIS[[#This Row],[TRADING SYMBOL]],[1]Sheet1!$D:$D,[1]Sheet1!$C:$C)</f>
        <v>3.45</v>
      </c>
      <c r="AE3320">
        <f>MIS[[#This Row],[OrderAverageTradedPrice]]*MIS[[#This Row],[OrderQuantity]]</f>
        <v>262.5</v>
      </c>
      <c r="AF3320">
        <f>MIS[[#This Row],[LTP]]*MIS[[#This Row],[OrderQuantity]]</f>
        <v>258.75</v>
      </c>
      <c r="AG3320">
        <f>IF(MIS[[#This Row],[OrderSide]]="SELL",MIS[[#This Row],[VALUE]]-MIS[[#This Row],[LIVE_VALUE]],MIS[[#This Row],[LIVE_VALUE]]-MIS[[#This Row],[VALUE]])</f>
        <v>-3.75</v>
      </c>
      <c r="AH3320" t="str" cm="1">
        <f t="array" ref="AH3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0" t="str">
        <f>MIS[[#This Row],[TRADING SYMBOL]]</f>
        <v>NIFTY2552226350CE</v>
      </c>
      <c r="AJ3320" t="str">
        <f>IF(RIGHT(MIS[[#This Row],[Main/Hedge]],4)="MAIN","MAIN","HEDGE")</f>
        <v>HEDGE</v>
      </c>
      <c r="AK3320" t="str" cm="1">
        <f t="array" ref="AK3320">_xlfn._xlws.FILTER(Table4[Column1],ISNUMBER(SEARCH(Table4[Column1],MIS[[#This Row],[OrderUniqueIdentifier]])),"")</f>
        <v>NOTREND</v>
      </c>
    </row>
    <row r="3321" spans="1:37" x14ac:dyDescent="0.25">
      <c r="A3321" t="s">
        <v>71</v>
      </c>
      <c r="B3321" t="s">
        <v>986</v>
      </c>
      <c r="C3321" t="s">
        <v>4740</v>
      </c>
      <c r="D3321" t="s">
        <v>72</v>
      </c>
      <c r="E3321" t="s">
        <v>3164</v>
      </c>
      <c r="F3321" t="s">
        <v>73</v>
      </c>
      <c r="G3321" t="s">
        <v>74</v>
      </c>
      <c r="H3321" t="s">
        <v>75</v>
      </c>
      <c r="I3321" t="s">
        <v>76</v>
      </c>
      <c r="J3321" t="s">
        <v>77</v>
      </c>
      <c r="K3321">
        <v>75</v>
      </c>
      <c r="L3321" t="s">
        <v>77</v>
      </c>
      <c r="M3321" t="s">
        <v>78</v>
      </c>
      <c r="N3321" t="s">
        <v>188</v>
      </c>
      <c r="O3321" t="s">
        <v>3718</v>
      </c>
      <c r="P3321" t="s">
        <v>3718</v>
      </c>
      <c r="Q3321" t="s">
        <v>3166</v>
      </c>
      <c r="R3321" t="s">
        <v>79</v>
      </c>
      <c r="S3321" t="s">
        <v>26</v>
      </c>
      <c r="T3321" t="s">
        <v>3167</v>
      </c>
      <c r="U3321" t="s">
        <v>43</v>
      </c>
      <c r="V3321" t="s">
        <v>80</v>
      </c>
      <c r="W3321">
        <v>26350</v>
      </c>
      <c r="X3321" t="s">
        <v>81</v>
      </c>
      <c r="Y3321">
        <v>75</v>
      </c>
      <c r="Z3321" t="s">
        <v>3719</v>
      </c>
      <c r="AA3321" t="s">
        <v>3719</v>
      </c>
      <c r="AB3321" t="s">
        <v>83</v>
      </c>
      <c r="AC3321" t="s">
        <v>84</v>
      </c>
      <c r="AD3321">
        <f>_xlfn.XLOOKUP(MIS[[#This Row],[TRADING SYMBOL]],[1]Sheet1!$D:$D,[1]Sheet1!$C:$C)</f>
        <v>3.45</v>
      </c>
      <c r="AE3321">
        <f>MIS[[#This Row],[OrderAverageTradedPrice]]*MIS[[#This Row],[OrderQuantity]]</f>
        <v>262.5</v>
      </c>
      <c r="AF3321">
        <f>MIS[[#This Row],[LTP]]*MIS[[#This Row],[OrderQuantity]]</f>
        <v>258.75</v>
      </c>
      <c r="AG3321">
        <f>IF(MIS[[#This Row],[OrderSide]]="SELL",MIS[[#This Row],[VALUE]]-MIS[[#This Row],[LIVE_VALUE]],MIS[[#This Row],[LIVE_VALUE]]-MIS[[#This Row],[VALUE]])</f>
        <v>-3.75</v>
      </c>
      <c r="AH3321" t="str" cm="1">
        <f t="array" ref="AH3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1" t="str">
        <f>MIS[[#This Row],[TRADING SYMBOL]]</f>
        <v>NIFTY2552226350CE</v>
      </c>
      <c r="AJ3321" t="str">
        <f>IF(RIGHT(MIS[[#This Row],[Main/Hedge]],4)="MAIN","MAIN","HEDGE")</f>
        <v>HEDGE</v>
      </c>
      <c r="AK3321" t="str" cm="1">
        <f t="array" ref="AK3321">_xlfn._xlws.FILTER(Table4[Column1],ISNUMBER(SEARCH(Table4[Column1],MIS[[#This Row],[OrderUniqueIdentifier]])),"")</f>
        <v>NOTREND</v>
      </c>
    </row>
    <row r="3322" spans="1:37" x14ac:dyDescent="0.25">
      <c r="A3322" t="s">
        <v>71</v>
      </c>
      <c r="B3322" t="s">
        <v>1077</v>
      </c>
      <c r="C3322" t="s">
        <v>5016</v>
      </c>
      <c r="D3322" t="s">
        <v>72</v>
      </c>
      <c r="E3322" t="s">
        <v>3164</v>
      </c>
      <c r="F3322" t="s">
        <v>73</v>
      </c>
      <c r="G3322" t="s">
        <v>74</v>
      </c>
      <c r="H3322" t="s">
        <v>75</v>
      </c>
      <c r="I3322" t="s">
        <v>76</v>
      </c>
      <c r="J3322" t="s">
        <v>77</v>
      </c>
      <c r="K3322">
        <v>450</v>
      </c>
      <c r="L3322" t="s">
        <v>77</v>
      </c>
      <c r="M3322" t="s">
        <v>78</v>
      </c>
      <c r="N3322" t="s">
        <v>188</v>
      </c>
      <c r="O3322" t="s">
        <v>3718</v>
      </c>
      <c r="P3322" t="s">
        <v>3718</v>
      </c>
      <c r="Q3322" t="s">
        <v>3166</v>
      </c>
      <c r="R3322" t="s">
        <v>79</v>
      </c>
      <c r="S3322" t="s">
        <v>26</v>
      </c>
      <c r="T3322" t="s">
        <v>3167</v>
      </c>
      <c r="U3322" t="s">
        <v>43</v>
      </c>
      <c r="V3322" t="s">
        <v>80</v>
      </c>
      <c r="W3322">
        <v>26350</v>
      </c>
      <c r="X3322" t="s">
        <v>81</v>
      </c>
      <c r="Y3322">
        <v>450</v>
      </c>
      <c r="Z3322" t="s">
        <v>3719</v>
      </c>
      <c r="AA3322" t="s">
        <v>3719</v>
      </c>
      <c r="AB3322" t="s">
        <v>83</v>
      </c>
      <c r="AC3322" t="s">
        <v>84</v>
      </c>
      <c r="AD3322">
        <f>_xlfn.XLOOKUP(MIS[[#This Row],[TRADING SYMBOL]],[1]Sheet1!$D:$D,[1]Sheet1!$C:$C)</f>
        <v>3.45</v>
      </c>
      <c r="AE3322">
        <f>MIS[[#This Row],[OrderAverageTradedPrice]]*MIS[[#This Row],[OrderQuantity]]</f>
        <v>1575</v>
      </c>
      <c r="AF3322">
        <f>MIS[[#This Row],[LTP]]*MIS[[#This Row],[OrderQuantity]]</f>
        <v>1552.5</v>
      </c>
      <c r="AG3322">
        <f>IF(MIS[[#This Row],[OrderSide]]="SELL",MIS[[#This Row],[VALUE]]-MIS[[#This Row],[LIVE_VALUE]],MIS[[#This Row],[LIVE_VALUE]]-MIS[[#This Row],[VALUE]])</f>
        <v>-22.5</v>
      </c>
      <c r="AH3322" t="str" cm="1">
        <f t="array" ref="AH3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2" t="str">
        <f>MIS[[#This Row],[TRADING SYMBOL]]</f>
        <v>NIFTY2552226350CE</v>
      </c>
      <c r="AJ3322" t="str">
        <f>IF(RIGHT(MIS[[#This Row],[Main/Hedge]],4)="MAIN","MAIN","HEDGE")</f>
        <v>HEDGE</v>
      </c>
      <c r="AK3322" t="str" cm="1">
        <f t="array" ref="AK3322">_xlfn._xlws.FILTER(Table4[Column1],ISNUMBER(SEARCH(Table4[Column1],MIS[[#This Row],[OrderUniqueIdentifier]])),"")</f>
        <v>NOTREND</v>
      </c>
    </row>
    <row r="3323" spans="1:37" x14ac:dyDescent="0.25">
      <c r="A3323" t="s">
        <v>71</v>
      </c>
      <c r="B3323" t="s">
        <v>1093</v>
      </c>
      <c r="C3323" t="s">
        <v>5079</v>
      </c>
      <c r="D3323" t="s">
        <v>72</v>
      </c>
      <c r="E3323" t="s">
        <v>3164</v>
      </c>
      <c r="F3323" t="s">
        <v>73</v>
      </c>
      <c r="G3323" t="s">
        <v>74</v>
      </c>
      <c r="H3323" t="s">
        <v>75</v>
      </c>
      <c r="I3323" t="s">
        <v>76</v>
      </c>
      <c r="J3323" t="s">
        <v>77</v>
      </c>
      <c r="K3323">
        <v>225</v>
      </c>
      <c r="L3323" t="s">
        <v>77</v>
      </c>
      <c r="M3323" t="s">
        <v>78</v>
      </c>
      <c r="N3323" t="s">
        <v>188</v>
      </c>
      <c r="O3323" t="s">
        <v>4082</v>
      </c>
      <c r="P3323" t="s">
        <v>3718</v>
      </c>
      <c r="Q3323" t="s">
        <v>3166</v>
      </c>
      <c r="R3323" t="s">
        <v>79</v>
      </c>
      <c r="S3323" t="s">
        <v>26</v>
      </c>
      <c r="T3323" t="s">
        <v>3167</v>
      </c>
      <c r="U3323" t="s">
        <v>43</v>
      </c>
      <c r="V3323" t="s">
        <v>80</v>
      </c>
      <c r="W3323">
        <v>26350</v>
      </c>
      <c r="X3323" t="s">
        <v>81</v>
      </c>
      <c r="Y3323">
        <v>225</v>
      </c>
      <c r="Z3323" t="s">
        <v>4083</v>
      </c>
      <c r="AA3323" t="s">
        <v>3719</v>
      </c>
      <c r="AB3323" t="s">
        <v>83</v>
      </c>
      <c r="AC3323" t="s">
        <v>84</v>
      </c>
      <c r="AD3323">
        <f>_xlfn.XLOOKUP(MIS[[#This Row],[TRADING SYMBOL]],[1]Sheet1!$D:$D,[1]Sheet1!$C:$C)</f>
        <v>3.45</v>
      </c>
      <c r="AE3323">
        <f>MIS[[#This Row],[OrderAverageTradedPrice]]*MIS[[#This Row],[OrderQuantity]]</f>
        <v>787.5</v>
      </c>
      <c r="AF3323">
        <f>MIS[[#This Row],[LTP]]*MIS[[#This Row],[OrderQuantity]]</f>
        <v>776.25</v>
      </c>
      <c r="AG3323">
        <f>IF(MIS[[#This Row],[OrderSide]]="SELL",MIS[[#This Row],[VALUE]]-MIS[[#This Row],[LIVE_VALUE]],MIS[[#This Row],[LIVE_VALUE]]-MIS[[#This Row],[VALUE]])</f>
        <v>-11.25</v>
      </c>
      <c r="AH3323" t="str" cm="1">
        <f t="array" ref="AH3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3" t="str">
        <f>MIS[[#This Row],[TRADING SYMBOL]]</f>
        <v>NIFTY2552226350CE</v>
      </c>
      <c r="AJ3323" t="str">
        <f>IF(RIGHT(MIS[[#This Row],[Main/Hedge]],4)="MAIN","MAIN","HEDGE")</f>
        <v>HEDGE</v>
      </c>
      <c r="AK3323" t="str" cm="1">
        <f t="array" ref="AK3323">_xlfn._xlws.FILTER(Table4[Column1],ISNUMBER(SEARCH(Table4[Column1],MIS[[#This Row],[OrderUniqueIdentifier]])),"")</f>
        <v>NOTREND</v>
      </c>
    </row>
    <row r="3324" spans="1:37" x14ac:dyDescent="0.25">
      <c r="A3324" t="s">
        <v>71</v>
      </c>
      <c r="B3324" t="s">
        <v>1093</v>
      </c>
      <c r="C3324" t="s">
        <v>5080</v>
      </c>
      <c r="D3324" t="s">
        <v>72</v>
      </c>
      <c r="E3324" t="s">
        <v>3170</v>
      </c>
      <c r="F3324" t="s">
        <v>73</v>
      </c>
      <c r="G3324" t="s">
        <v>74</v>
      </c>
      <c r="H3324" t="s">
        <v>75</v>
      </c>
      <c r="I3324" t="s">
        <v>76</v>
      </c>
      <c r="J3324" t="s">
        <v>77</v>
      </c>
      <c r="K3324">
        <v>225</v>
      </c>
      <c r="L3324" t="s">
        <v>77</v>
      </c>
      <c r="M3324" t="s">
        <v>78</v>
      </c>
      <c r="N3324" t="s">
        <v>1481</v>
      </c>
      <c r="O3324" t="s">
        <v>3718</v>
      </c>
      <c r="P3324" t="s">
        <v>3718</v>
      </c>
      <c r="Q3324" t="s">
        <v>3172</v>
      </c>
      <c r="R3324" t="s">
        <v>79</v>
      </c>
      <c r="S3324" t="s">
        <v>26</v>
      </c>
      <c r="T3324" t="s">
        <v>3173</v>
      </c>
      <c r="U3324" t="s">
        <v>43</v>
      </c>
      <c r="V3324" t="s">
        <v>80</v>
      </c>
      <c r="W3324">
        <v>23750</v>
      </c>
      <c r="X3324" t="s">
        <v>85</v>
      </c>
      <c r="Y3324">
        <v>225</v>
      </c>
      <c r="Z3324" t="s">
        <v>3719</v>
      </c>
      <c r="AA3324" t="s">
        <v>3719</v>
      </c>
      <c r="AB3324" t="s">
        <v>87</v>
      </c>
      <c r="AC3324" t="s">
        <v>84</v>
      </c>
      <c r="AD3324">
        <f>_xlfn.XLOOKUP(MIS[[#This Row],[TRADING SYMBOL]],[1]Sheet1!$D:$D,[1]Sheet1!$C:$C)</f>
        <v>8.1999999999999993</v>
      </c>
      <c r="AE3324">
        <f>MIS[[#This Row],[OrderAverageTradedPrice]]*MIS[[#This Row],[OrderQuantity]]</f>
        <v>2553.75</v>
      </c>
      <c r="AF3324">
        <f>MIS[[#This Row],[LTP]]*MIS[[#This Row],[OrderQuantity]]</f>
        <v>1844.9999999999998</v>
      </c>
      <c r="AG3324">
        <f>IF(MIS[[#This Row],[OrderSide]]="SELL",MIS[[#This Row],[VALUE]]-MIS[[#This Row],[LIVE_VALUE]],MIS[[#This Row],[LIVE_VALUE]]-MIS[[#This Row],[VALUE]])</f>
        <v>-708.75000000000023</v>
      </c>
      <c r="AH3324" t="str" cm="1">
        <f t="array" ref="AH3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4" t="str">
        <f>MIS[[#This Row],[TRADING SYMBOL]]</f>
        <v>NIFTY2552223750PE</v>
      </c>
      <c r="AJ3324" t="str">
        <f>IF(RIGHT(MIS[[#This Row],[Main/Hedge]],4)="MAIN","MAIN","HEDGE")</f>
        <v>HEDGE</v>
      </c>
      <c r="AK3324" t="str" cm="1">
        <f t="array" ref="AK3324">_xlfn._xlws.FILTER(Table4[Column1],ISNUMBER(SEARCH(Table4[Column1],MIS[[#This Row],[OrderUniqueIdentifier]])),"")</f>
        <v>NOTREND</v>
      </c>
    </row>
    <row r="3325" spans="1:37" x14ac:dyDescent="0.25">
      <c r="A3325" t="s">
        <v>71</v>
      </c>
      <c r="B3325" t="s">
        <v>1135</v>
      </c>
      <c r="C3325" t="s">
        <v>5174</v>
      </c>
      <c r="D3325" t="s">
        <v>72</v>
      </c>
      <c r="E3325" t="s">
        <v>3164</v>
      </c>
      <c r="F3325" t="s">
        <v>73</v>
      </c>
      <c r="G3325" t="s">
        <v>74</v>
      </c>
      <c r="H3325" t="s">
        <v>75</v>
      </c>
      <c r="I3325" t="s">
        <v>76</v>
      </c>
      <c r="J3325" t="s">
        <v>77</v>
      </c>
      <c r="K3325">
        <v>450</v>
      </c>
      <c r="L3325" t="s">
        <v>77</v>
      </c>
      <c r="M3325" t="s">
        <v>78</v>
      </c>
      <c r="N3325" t="s">
        <v>188</v>
      </c>
      <c r="O3325" t="s">
        <v>3718</v>
      </c>
      <c r="P3325" t="s">
        <v>3718</v>
      </c>
      <c r="Q3325" t="s">
        <v>3166</v>
      </c>
      <c r="R3325" t="s">
        <v>79</v>
      </c>
      <c r="S3325" t="s">
        <v>26</v>
      </c>
      <c r="T3325" t="s">
        <v>3167</v>
      </c>
      <c r="U3325" t="s">
        <v>43</v>
      </c>
      <c r="V3325" t="s">
        <v>80</v>
      </c>
      <c r="W3325">
        <v>26350</v>
      </c>
      <c r="X3325" t="s">
        <v>81</v>
      </c>
      <c r="Y3325">
        <v>450</v>
      </c>
      <c r="Z3325" t="s">
        <v>3719</v>
      </c>
      <c r="AA3325" t="s">
        <v>3719</v>
      </c>
      <c r="AB3325" t="s">
        <v>83</v>
      </c>
      <c r="AC3325" t="s">
        <v>84</v>
      </c>
      <c r="AD3325">
        <f>_xlfn.XLOOKUP(MIS[[#This Row],[TRADING SYMBOL]],[1]Sheet1!$D:$D,[1]Sheet1!$C:$C)</f>
        <v>3.45</v>
      </c>
      <c r="AE3325">
        <f>MIS[[#This Row],[OrderAverageTradedPrice]]*MIS[[#This Row],[OrderQuantity]]</f>
        <v>1575</v>
      </c>
      <c r="AF3325">
        <f>MIS[[#This Row],[LTP]]*MIS[[#This Row],[OrderQuantity]]</f>
        <v>1552.5</v>
      </c>
      <c r="AG3325">
        <f>IF(MIS[[#This Row],[OrderSide]]="SELL",MIS[[#This Row],[VALUE]]-MIS[[#This Row],[LIVE_VALUE]],MIS[[#This Row],[LIVE_VALUE]]-MIS[[#This Row],[VALUE]])</f>
        <v>-22.5</v>
      </c>
      <c r="AH3325" t="str" cm="1">
        <f t="array" ref="AH3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5" t="str">
        <f>MIS[[#This Row],[TRADING SYMBOL]]</f>
        <v>NIFTY2552226350CE</v>
      </c>
      <c r="AJ3325" t="str">
        <f>IF(RIGHT(MIS[[#This Row],[Main/Hedge]],4)="MAIN","MAIN","HEDGE")</f>
        <v>HEDGE</v>
      </c>
      <c r="AK3325" t="str" cm="1">
        <f t="array" ref="AK3325">_xlfn._xlws.FILTER(Table4[Column1],ISNUMBER(SEARCH(Table4[Column1],MIS[[#This Row],[OrderUniqueIdentifier]])),"")</f>
        <v>NOTREND</v>
      </c>
    </row>
    <row r="3326" spans="1:37" x14ac:dyDescent="0.25">
      <c r="A3326" t="s">
        <v>71</v>
      </c>
      <c r="B3326" t="s">
        <v>1186</v>
      </c>
      <c r="C3326" t="s">
        <v>5318</v>
      </c>
      <c r="D3326" t="s">
        <v>72</v>
      </c>
      <c r="E3326" t="s">
        <v>3164</v>
      </c>
      <c r="F3326" t="s">
        <v>73</v>
      </c>
      <c r="G3326" t="s">
        <v>74</v>
      </c>
      <c r="H3326" t="s">
        <v>75</v>
      </c>
      <c r="I3326" t="s">
        <v>76</v>
      </c>
      <c r="J3326" t="s">
        <v>77</v>
      </c>
      <c r="K3326">
        <v>75</v>
      </c>
      <c r="L3326" t="s">
        <v>77</v>
      </c>
      <c r="M3326" t="s">
        <v>78</v>
      </c>
      <c r="N3326" t="s">
        <v>188</v>
      </c>
      <c r="O3326" t="s">
        <v>3718</v>
      </c>
      <c r="P3326" t="s">
        <v>3718</v>
      </c>
      <c r="Q3326" t="s">
        <v>3166</v>
      </c>
      <c r="R3326" t="s">
        <v>79</v>
      </c>
      <c r="S3326" t="s">
        <v>26</v>
      </c>
      <c r="T3326" t="s">
        <v>3167</v>
      </c>
      <c r="U3326" t="s">
        <v>43</v>
      </c>
      <c r="V3326" t="s">
        <v>80</v>
      </c>
      <c r="W3326">
        <v>26350</v>
      </c>
      <c r="X3326" t="s">
        <v>81</v>
      </c>
      <c r="Y3326">
        <v>75</v>
      </c>
      <c r="Z3326" t="s">
        <v>3719</v>
      </c>
      <c r="AA3326" t="s">
        <v>3719</v>
      </c>
      <c r="AB3326" t="s">
        <v>83</v>
      </c>
      <c r="AC3326" t="s">
        <v>84</v>
      </c>
      <c r="AD3326">
        <f>_xlfn.XLOOKUP(MIS[[#This Row],[TRADING SYMBOL]],[1]Sheet1!$D:$D,[1]Sheet1!$C:$C)</f>
        <v>3.45</v>
      </c>
      <c r="AE3326">
        <f>MIS[[#This Row],[OrderAverageTradedPrice]]*MIS[[#This Row],[OrderQuantity]]</f>
        <v>262.5</v>
      </c>
      <c r="AF3326">
        <f>MIS[[#This Row],[LTP]]*MIS[[#This Row],[OrderQuantity]]</f>
        <v>258.75</v>
      </c>
      <c r="AG3326">
        <f>IF(MIS[[#This Row],[OrderSide]]="SELL",MIS[[#This Row],[VALUE]]-MIS[[#This Row],[LIVE_VALUE]],MIS[[#This Row],[LIVE_VALUE]]-MIS[[#This Row],[VALUE]])</f>
        <v>-3.75</v>
      </c>
      <c r="AH3326" t="str" cm="1">
        <f t="array" ref="AH3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6" t="str">
        <f>MIS[[#This Row],[TRADING SYMBOL]]</f>
        <v>NIFTY2552226350CE</v>
      </c>
      <c r="AJ3326" t="str">
        <f>IF(RIGHT(MIS[[#This Row],[Main/Hedge]],4)="MAIN","MAIN","HEDGE")</f>
        <v>HEDGE</v>
      </c>
      <c r="AK3326" t="str" cm="1">
        <f t="array" ref="AK3326">_xlfn._xlws.FILTER(Table4[Column1],ISNUMBER(SEARCH(Table4[Column1],MIS[[#This Row],[OrderUniqueIdentifier]])),"")</f>
        <v>NOTREND</v>
      </c>
    </row>
    <row r="3327" spans="1:37" x14ac:dyDescent="0.25">
      <c r="A3327" t="s">
        <v>71</v>
      </c>
      <c r="B3327" t="s">
        <v>1326</v>
      </c>
      <c r="C3327" t="s">
        <v>5789</v>
      </c>
      <c r="D3327" t="s">
        <v>72</v>
      </c>
      <c r="E3327" t="s">
        <v>3164</v>
      </c>
      <c r="F3327" t="s">
        <v>73</v>
      </c>
      <c r="G3327" t="s">
        <v>74</v>
      </c>
      <c r="H3327" t="s">
        <v>75</v>
      </c>
      <c r="I3327" t="s">
        <v>76</v>
      </c>
      <c r="J3327" t="s">
        <v>77</v>
      </c>
      <c r="K3327">
        <v>75</v>
      </c>
      <c r="L3327" t="s">
        <v>77</v>
      </c>
      <c r="M3327" t="s">
        <v>78</v>
      </c>
      <c r="N3327" t="s">
        <v>188</v>
      </c>
      <c r="O3327" t="s">
        <v>3718</v>
      </c>
      <c r="P3327" t="s">
        <v>3718</v>
      </c>
      <c r="Q3327" t="s">
        <v>3166</v>
      </c>
      <c r="R3327" t="s">
        <v>79</v>
      </c>
      <c r="S3327" t="s">
        <v>26</v>
      </c>
      <c r="T3327" t="s">
        <v>3167</v>
      </c>
      <c r="U3327" t="s">
        <v>43</v>
      </c>
      <c r="V3327" t="s">
        <v>80</v>
      </c>
      <c r="W3327">
        <v>26350</v>
      </c>
      <c r="X3327" t="s">
        <v>81</v>
      </c>
      <c r="Y3327">
        <v>75</v>
      </c>
      <c r="Z3327" t="s">
        <v>3719</v>
      </c>
      <c r="AA3327" t="s">
        <v>3719</v>
      </c>
      <c r="AB3327" t="s">
        <v>83</v>
      </c>
      <c r="AC3327" t="s">
        <v>84</v>
      </c>
      <c r="AD3327">
        <f>_xlfn.XLOOKUP(MIS[[#This Row],[TRADING SYMBOL]],[1]Sheet1!$D:$D,[1]Sheet1!$C:$C)</f>
        <v>3.45</v>
      </c>
      <c r="AE3327">
        <f>MIS[[#This Row],[OrderAverageTradedPrice]]*MIS[[#This Row],[OrderQuantity]]</f>
        <v>262.5</v>
      </c>
      <c r="AF3327">
        <f>MIS[[#This Row],[LTP]]*MIS[[#This Row],[OrderQuantity]]</f>
        <v>258.75</v>
      </c>
      <c r="AG3327">
        <f>IF(MIS[[#This Row],[OrderSide]]="SELL",MIS[[#This Row],[VALUE]]-MIS[[#This Row],[LIVE_VALUE]],MIS[[#This Row],[LIVE_VALUE]]-MIS[[#This Row],[VALUE]])</f>
        <v>-3.75</v>
      </c>
      <c r="AH3327" t="str" cm="1">
        <f t="array" ref="AH3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7" t="str">
        <f>MIS[[#This Row],[TRADING SYMBOL]]</f>
        <v>NIFTY2552226350CE</v>
      </c>
      <c r="AJ3327" t="str">
        <f>IF(RIGHT(MIS[[#This Row],[Main/Hedge]],4)="MAIN","MAIN","HEDGE")</f>
        <v>HEDGE</v>
      </c>
      <c r="AK3327" t="str" cm="1">
        <f t="array" ref="AK3327">_xlfn._xlws.FILTER(Table4[Column1],ISNUMBER(SEARCH(Table4[Column1],MIS[[#This Row],[OrderUniqueIdentifier]])),"")</f>
        <v>NOTREND</v>
      </c>
    </row>
    <row r="3328" spans="1:37" x14ac:dyDescent="0.25">
      <c r="A3328" t="s">
        <v>71</v>
      </c>
      <c r="B3328" t="s">
        <v>515</v>
      </c>
      <c r="C3328" t="s">
        <v>3302</v>
      </c>
      <c r="D3328" t="s">
        <v>72</v>
      </c>
      <c r="E3328" t="s">
        <v>3164</v>
      </c>
      <c r="F3328" t="s">
        <v>73</v>
      </c>
      <c r="G3328" t="s">
        <v>74</v>
      </c>
      <c r="H3328" t="s">
        <v>75</v>
      </c>
      <c r="I3328" t="s">
        <v>76</v>
      </c>
      <c r="J3328" t="s">
        <v>77</v>
      </c>
      <c r="K3328">
        <v>525</v>
      </c>
      <c r="L3328" t="s">
        <v>77</v>
      </c>
      <c r="M3328" t="s">
        <v>78</v>
      </c>
      <c r="N3328" t="s">
        <v>188</v>
      </c>
      <c r="O3328" t="s">
        <v>3303</v>
      </c>
      <c r="P3328" t="s">
        <v>3303</v>
      </c>
      <c r="Q3328" t="s">
        <v>3166</v>
      </c>
      <c r="R3328" t="s">
        <v>79</v>
      </c>
      <c r="S3328" t="s">
        <v>26</v>
      </c>
      <c r="T3328" t="s">
        <v>3167</v>
      </c>
      <c r="U3328" t="s">
        <v>43</v>
      </c>
      <c r="V3328" t="s">
        <v>80</v>
      </c>
      <c r="W3328">
        <v>26350</v>
      </c>
      <c r="X3328" t="s">
        <v>81</v>
      </c>
      <c r="Y3328">
        <v>525</v>
      </c>
      <c r="Z3328" t="s">
        <v>3304</v>
      </c>
      <c r="AA3328" t="s">
        <v>3304</v>
      </c>
      <c r="AB3328" t="s">
        <v>83</v>
      </c>
      <c r="AC3328" t="s">
        <v>84</v>
      </c>
      <c r="AD3328">
        <f>_xlfn.XLOOKUP(MIS[[#This Row],[TRADING SYMBOL]],[1]Sheet1!$D:$D,[1]Sheet1!$C:$C)</f>
        <v>3.45</v>
      </c>
      <c r="AE3328">
        <f>MIS[[#This Row],[OrderAverageTradedPrice]]*MIS[[#This Row],[OrderQuantity]]</f>
        <v>1837.5</v>
      </c>
      <c r="AF3328">
        <f>MIS[[#This Row],[LTP]]*MIS[[#This Row],[OrderQuantity]]</f>
        <v>1811.25</v>
      </c>
      <c r="AG3328">
        <f>IF(MIS[[#This Row],[OrderSide]]="SELL",MIS[[#This Row],[VALUE]]-MIS[[#This Row],[LIVE_VALUE]],MIS[[#This Row],[LIVE_VALUE]]-MIS[[#This Row],[VALUE]])</f>
        <v>-26.25</v>
      </c>
      <c r="AH3328" t="str" cm="1">
        <f t="array" ref="AH3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8" t="str">
        <f>MIS[[#This Row],[TRADING SYMBOL]]</f>
        <v>NIFTY2552226350CE</v>
      </c>
      <c r="AJ3328" t="str">
        <f>IF(RIGHT(MIS[[#This Row],[Main/Hedge]],4)="MAIN","MAIN","HEDGE")</f>
        <v>HEDGE</v>
      </c>
      <c r="AK3328" t="str" cm="1">
        <f t="array" ref="AK3328">_xlfn._xlws.FILTER(Table4[Column1],ISNUMBER(SEARCH(Table4[Column1],MIS[[#This Row],[OrderUniqueIdentifier]])),"")</f>
        <v>NOTREND</v>
      </c>
    </row>
    <row r="3329" spans="1:37" x14ac:dyDescent="0.25">
      <c r="A3329" t="s">
        <v>71</v>
      </c>
      <c r="B3329" t="s">
        <v>575</v>
      </c>
      <c r="C3329" t="s">
        <v>3488</v>
      </c>
      <c r="D3329" t="s">
        <v>72</v>
      </c>
      <c r="E3329" t="s">
        <v>3164</v>
      </c>
      <c r="F3329" t="s">
        <v>73</v>
      </c>
      <c r="G3329" t="s">
        <v>74</v>
      </c>
      <c r="H3329" t="s">
        <v>75</v>
      </c>
      <c r="I3329" t="s">
        <v>76</v>
      </c>
      <c r="J3329" t="s">
        <v>77</v>
      </c>
      <c r="K3329">
        <v>150</v>
      </c>
      <c r="L3329" t="s">
        <v>77</v>
      </c>
      <c r="M3329" t="s">
        <v>78</v>
      </c>
      <c r="N3329" t="s">
        <v>188</v>
      </c>
      <c r="O3329" t="s">
        <v>3303</v>
      </c>
      <c r="P3329" t="s">
        <v>3303</v>
      </c>
      <c r="Q3329" t="s">
        <v>3166</v>
      </c>
      <c r="R3329" t="s">
        <v>79</v>
      </c>
      <c r="S3329" t="s">
        <v>26</v>
      </c>
      <c r="T3329" t="s">
        <v>3167</v>
      </c>
      <c r="U3329" t="s">
        <v>43</v>
      </c>
      <c r="V3329" t="s">
        <v>80</v>
      </c>
      <c r="W3329">
        <v>26350</v>
      </c>
      <c r="X3329" t="s">
        <v>81</v>
      </c>
      <c r="Y3329">
        <v>150</v>
      </c>
      <c r="Z3329" t="s">
        <v>3304</v>
      </c>
      <c r="AA3329" t="s">
        <v>3304</v>
      </c>
      <c r="AB3329" t="s">
        <v>83</v>
      </c>
      <c r="AC3329" t="s">
        <v>84</v>
      </c>
      <c r="AD3329">
        <f>_xlfn.XLOOKUP(MIS[[#This Row],[TRADING SYMBOL]],[1]Sheet1!$D:$D,[1]Sheet1!$C:$C)</f>
        <v>3.45</v>
      </c>
      <c r="AE3329">
        <f>MIS[[#This Row],[OrderAverageTradedPrice]]*MIS[[#This Row],[OrderQuantity]]</f>
        <v>525</v>
      </c>
      <c r="AF3329">
        <f>MIS[[#This Row],[LTP]]*MIS[[#This Row],[OrderQuantity]]</f>
        <v>517.5</v>
      </c>
      <c r="AG3329">
        <f>IF(MIS[[#This Row],[OrderSide]]="SELL",MIS[[#This Row],[VALUE]]-MIS[[#This Row],[LIVE_VALUE]],MIS[[#This Row],[LIVE_VALUE]]-MIS[[#This Row],[VALUE]])</f>
        <v>-7.5</v>
      </c>
      <c r="AH3329" t="str" cm="1">
        <f t="array" ref="AH3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9" t="str">
        <f>MIS[[#This Row],[TRADING SYMBOL]]</f>
        <v>NIFTY2552226350CE</v>
      </c>
      <c r="AJ3329" t="str">
        <f>IF(RIGHT(MIS[[#This Row],[Main/Hedge]],4)="MAIN","MAIN","HEDGE")</f>
        <v>HEDGE</v>
      </c>
      <c r="AK3329" t="str" cm="1">
        <f t="array" ref="AK3329">_xlfn._xlws.FILTER(Table4[Column1],ISNUMBER(SEARCH(Table4[Column1],MIS[[#This Row],[OrderUniqueIdentifier]])),"")</f>
        <v>NOTREND</v>
      </c>
    </row>
    <row r="3330" spans="1:37" x14ac:dyDescent="0.25">
      <c r="A3330" t="s">
        <v>71</v>
      </c>
      <c r="B3330" t="s">
        <v>584</v>
      </c>
      <c r="C3330" t="s">
        <v>3514</v>
      </c>
      <c r="D3330" t="s">
        <v>72</v>
      </c>
      <c r="E3330" t="s">
        <v>3164</v>
      </c>
      <c r="F3330" t="s">
        <v>73</v>
      </c>
      <c r="G3330" t="s">
        <v>74</v>
      </c>
      <c r="H3330" t="s">
        <v>75</v>
      </c>
      <c r="I3330" t="s">
        <v>76</v>
      </c>
      <c r="J3330" t="s">
        <v>77</v>
      </c>
      <c r="K3330">
        <v>75</v>
      </c>
      <c r="L3330" t="s">
        <v>77</v>
      </c>
      <c r="M3330" t="s">
        <v>78</v>
      </c>
      <c r="N3330" t="s">
        <v>188</v>
      </c>
      <c r="O3330" t="s">
        <v>3303</v>
      </c>
      <c r="P3330" t="s">
        <v>3303</v>
      </c>
      <c r="Q3330" t="s">
        <v>3166</v>
      </c>
      <c r="R3330" t="s">
        <v>79</v>
      </c>
      <c r="S3330" t="s">
        <v>26</v>
      </c>
      <c r="T3330" t="s">
        <v>3167</v>
      </c>
      <c r="U3330" t="s">
        <v>43</v>
      </c>
      <c r="V3330" t="s">
        <v>80</v>
      </c>
      <c r="W3330">
        <v>26350</v>
      </c>
      <c r="X3330" t="s">
        <v>81</v>
      </c>
      <c r="Y3330">
        <v>75</v>
      </c>
      <c r="Z3330" t="s">
        <v>3304</v>
      </c>
      <c r="AA3330" t="s">
        <v>3304</v>
      </c>
      <c r="AB3330" t="s">
        <v>83</v>
      </c>
      <c r="AC3330" t="s">
        <v>84</v>
      </c>
      <c r="AD3330">
        <f>_xlfn.XLOOKUP(MIS[[#This Row],[TRADING SYMBOL]],[1]Sheet1!$D:$D,[1]Sheet1!$C:$C)</f>
        <v>3.45</v>
      </c>
      <c r="AE3330">
        <f>MIS[[#This Row],[OrderAverageTradedPrice]]*MIS[[#This Row],[OrderQuantity]]</f>
        <v>262.5</v>
      </c>
      <c r="AF3330">
        <f>MIS[[#This Row],[LTP]]*MIS[[#This Row],[OrderQuantity]]</f>
        <v>258.75</v>
      </c>
      <c r="AG3330">
        <f>IF(MIS[[#This Row],[OrderSide]]="SELL",MIS[[#This Row],[VALUE]]-MIS[[#This Row],[LIVE_VALUE]],MIS[[#This Row],[LIVE_VALUE]]-MIS[[#This Row],[VALUE]])</f>
        <v>-3.75</v>
      </c>
      <c r="AH3330" t="str" cm="1">
        <f t="array" ref="AH3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0" t="str">
        <f>MIS[[#This Row],[TRADING SYMBOL]]</f>
        <v>NIFTY2552226350CE</v>
      </c>
      <c r="AJ3330" t="str">
        <f>IF(RIGHT(MIS[[#This Row],[Main/Hedge]],4)="MAIN","MAIN","HEDGE")</f>
        <v>HEDGE</v>
      </c>
      <c r="AK3330" t="str" cm="1">
        <f t="array" ref="AK3330">_xlfn._xlws.FILTER(Table4[Column1],ISNUMBER(SEARCH(Table4[Column1],MIS[[#This Row],[OrderUniqueIdentifier]])),"")</f>
        <v>NOTREND</v>
      </c>
    </row>
    <row r="3331" spans="1:37" x14ac:dyDescent="0.25">
      <c r="A3331" t="s">
        <v>71</v>
      </c>
      <c r="B3331" t="s">
        <v>642</v>
      </c>
      <c r="C3331" t="s">
        <v>3720</v>
      </c>
      <c r="D3331" t="s">
        <v>72</v>
      </c>
      <c r="E3331" t="s">
        <v>3170</v>
      </c>
      <c r="F3331" t="s">
        <v>73</v>
      </c>
      <c r="G3331" t="s">
        <v>74</v>
      </c>
      <c r="H3331" t="s">
        <v>75</v>
      </c>
      <c r="I3331" t="s">
        <v>76</v>
      </c>
      <c r="J3331" t="s">
        <v>77</v>
      </c>
      <c r="K3331">
        <v>525</v>
      </c>
      <c r="L3331" t="s">
        <v>77</v>
      </c>
      <c r="M3331" t="s">
        <v>78</v>
      </c>
      <c r="N3331" t="s">
        <v>495</v>
      </c>
      <c r="O3331" t="s">
        <v>3303</v>
      </c>
      <c r="P3331" t="s">
        <v>3303</v>
      </c>
      <c r="Q3331" t="s">
        <v>3172</v>
      </c>
      <c r="R3331" t="s">
        <v>79</v>
      </c>
      <c r="S3331" t="s">
        <v>26</v>
      </c>
      <c r="T3331" t="s">
        <v>3173</v>
      </c>
      <c r="U3331" t="s">
        <v>43</v>
      </c>
      <c r="V3331" t="s">
        <v>80</v>
      </c>
      <c r="W3331">
        <v>23750</v>
      </c>
      <c r="X3331" t="s">
        <v>85</v>
      </c>
      <c r="Y3331">
        <v>525</v>
      </c>
      <c r="Z3331" t="s">
        <v>3304</v>
      </c>
      <c r="AA3331" t="s">
        <v>3304</v>
      </c>
      <c r="AB3331" t="s">
        <v>87</v>
      </c>
      <c r="AC3331" t="s">
        <v>84</v>
      </c>
      <c r="AD3331">
        <f>_xlfn.XLOOKUP(MIS[[#This Row],[TRADING SYMBOL]],[1]Sheet1!$D:$D,[1]Sheet1!$C:$C)</f>
        <v>8.1999999999999993</v>
      </c>
      <c r="AE3331">
        <f>MIS[[#This Row],[OrderAverageTradedPrice]]*MIS[[#This Row],[OrderQuantity]]</f>
        <v>5985</v>
      </c>
      <c r="AF3331">
        <f>MIS[[#This Row],[LTP]]*MIS[[#This Row],[OrderQuantity]]</f>
        <v>4305</v>
      </c>
      <c r="AG3331">
        <f>IF(MIS[[#This Row],[OrderSide]]="SELL",MIS[[#This Row],[VALUE]]-MIS[[#This Row],[LIVE_VALUE]],MIS[[#This Row],[LIVE_VALUE]]-MIS[[#This Row],[VALUE]])</f>
        <v>-1680</v>
      </c>
      <c r="AH3331" t="str" cm="1">
        <f t="array" ref="AH3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1" t="str">
        <f>MIS[[#This Row],[TRADING SYMBOL]]</f>
        <v>NIFTY2552223750PE</v>
      </c>
      <c r="AJ3331" t="str">
        <f>IF(RIGHT(MIS[[#This Row],[Main/Hedge]],4)="MAIN","MAIN","HEDGE")</f>
        <v>HEDGE</v>
      </c>
      <c r="AK3331" t="str" cm="1">
        <f t="array" ref="AK3331">_xlfn._xlws.FILTER(Table4[Column1],ISNUMBER(SEARCH(Table4[Column1],MIS[[#This Row],[OrderUniqueIdentifier]])),"")</f>
        <v>NOTREND</v>
      </c>
    </row>
    <row r="3332" spans="1:37" x14ac:dyDescent="0.25">
      <c r="A3332" t="s">
        <v>71</v>
      </c>
      <c r="B3332" t="s">
        <v>753</v>
      </c>
      <c r="C3332" t="s">
        <v>4018</v>
      </c>
      <c r="D3332" t="s">
        <v>72</v>
      </c>
      <c r="E3332" t="s">
        <v>3164</v>
      </c>
      <c r="F3332" t="s">
        <v>73</v>
      </c>
      <c r="G3332" t="s">
        <v>74</v>
      </c>
      <c r="H3332" t="s">
        <v>75</v>
      </c>
      <c r="I3332" t="s">
        <v>76</v>
      </c>
      <c r="J3332" t="s">
        <v>77</v>
      </c>
      <c r="K3332">
        <v>225</v>
      </c>
      <c r="L3332" t="s">
        <v>77</v>
      </c>
      <c r="M3332" t="s">
        <v>78</v>
      </c>
      <c r="N3332" t="s">
        <v>188</v>
      </c>
      <c r="O3332" t="s">
        <v>3303</v>
      </c>
      <c r="P3332" t="s">
        <v>3303</v>
      </c>
      <c r="Q3332" t="s">
        <v>3166</v>
      </c>
      <c r="R3332" t="s">
        <v>79</v>
      </c>
      <c r="S3332" t="s">
        <v>26</v>
      </c>
      <c r="T3332" t="s">
        <v>3167</v>
      </c>
      <c r="U3332" t="s">
        <v>43</v>
      </c>
      <c r="V3332" t="s">
        <v>80</v>
      </c>
      <c r="W3332">
        <v>26350</v>
      </c>
      <c r="X3332" t="s">
        <v>81</v>
      </c>
      <c r="Y3332">
        <v>225</v>
      </c>
      <c r="Z3332" t="s">
        <v>3304</v>
      </c>
      <c r="AA3332" t="s">
        <v>3304</v>
      </c>
      <c r="AB3332" t="s">
        <v>83</v>
      </c>
      <c r="AC3332" t="s">
        <v>84</v>
      </c>
      <c r="AD3332">
        <f>_xlfn.XLOOKUP(MIS[[#This Row],[TRADING SYMBOL]],[1]Sheet1!$D:$D,[1]Sheet1!$C:$C)</f>
        <v>3.45</v>
      </c>
      <c r="AE3332">
        <f>MIS[[#This Row],[OrderAverageTradedPrice]]*MIS[[#This Row],[OrderQuantity]]</f>
        <v>787.5</v>
      </c>
      <c r="AF3332">
        <f>MIS[[#This Row],[LTP]]*MIS[[#This Row],[OrderQuantity]]</f>
        <v>776.25</v>
      </c>
      <c r="AG3332">
        <f>IF(MIS[[#This Row],[OrderSide]]="SELL",MIS[[#This Row],[VALUE]]-MIS[[#This Row],[LIVE_VALUE]],MIS[[#This Row],[LIVE_VALUE]]-MIS[[#This Row],[VALUE]])</f>
        <v>-11.25</v>
      </c>
      <c r="AH3332" t="str" cm="1">
        <f t="array" ref="AH3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2" t="str">
        <f>MIS[[#This Row],[TRADING SYMBOL]]</f>
        <v>NIFTY2552226350CE</v>
      </c>
      <c r="AJ3332" t="str">
        <f>IF(RIGHT(MIS[[#This Row],[Main/Hedge]],4)="MAIN","MAIN","HEDGE")</f>
        <v>HEDGE</v>
      </c>
      <c r="AK3332" t="str" cm="1">
        <f t="array" ref="AK3332">_xlfn._xlws.FILTER(Table4[Column1],ISNUMBER(SEARCH(Table4[Column1],MIS[[#This Row],[OrderUniqueIdentifier]])),"")</f>
        <v>NOTREND</v>
      </c>
    </row>
    <row r="3333" spans="1:37" x14ac:dyDescent="0.25">
      <c r="A3333" t="s">
        <v>71</v>
      </c>
      <c r="B3333" t="s">
        <v>787</v>
      </c>
      <c r="C3333" t="s">
        <v>4132</v>
      </c>
      <c r="D3333" t="s">
        <v>72</v>
      </c>
      <c r="E3333" t="s">
        <v>3164</v>
      </c>
      <c r="F3333" t="s">
        <v>73</v>
      </c>
      <c r="G3333" t="s">
        <v>74</v>
      </c>
      <c r="H3333" t="s">
        <v>75</v>
      </c>
      <c r="I3333" t="s">
        <v>76</v>
      </c>
      <c r="J3333" t="s">
        <v>77</v>
      </c>
      <c r="K3333">
        <v>75</v>
      </c>
      <c r="L3333" t="s">
        <v>77</v>
      </c>
      <c r="M3333" t="s">
        <v>78</v>
      </c>
      <c r="N3333" t="s">
        <v>188</v>
      </c>
      <c r="O3333" t="s">
        <v>3718</v>
      </c>
      <c r="P3333" t="s">
        <v>3303</v>
      </c>
      <c r="Q3333" t="s">
        <v>3166</v>
      </c>
      <c r="R3333" t="s">
        <v>79</v>
      </c>
      <c r="S3333" t="s">
        <v>26</v>
      </c>
      <c r="T3333" t="s">
        <v>3167</v>
      </c>
      <c r="U3333" t="s">
        <v>43</v>
      </c>
      <c r="V3333" t="s">
        <v>80</v>
      </c>
      <c r="W3333">
        <v>26350</v>
      </c>
      <c r="X3333" t="s">
        <v>81</v>
      </c>
      <c r="Y3333">
        <v>75</v>
      </c>
      <c r="Z3333" t="s">
        <v>3719</v>
      </c>
      <c r="AA3333" t="s">
        <v>3304</v>
      </c>
      <c r="AB3333" t="s">
        <v>83</v>
      </c>
      <c r="AC3333" t="s">
        <v>84</v>
      </c>
      <c r="AD3333">
        <f>_xlfn.XLOOKUP(MIS[[#This Row],[TRADING SYMBOL]],[1]Sheet1!$D:$D,[1]Sheet1!$C:$C)</f>
        <v>3.45</v>
      </c>
      <c r="AE3333">
        <f>MIS[[#This Row],[OrderAverageTradedPrice]]*MIS[[#This Row],[OrderQuantity]]</f>
        <v>262.5</v>
      </c>
      <c r="AF3333">
        <f>MIS[[#This Row],[LTP]]*MIS[[#This Row],[OrderQuantity]]</f>
        <v>258.75</v>
      </c>
      <c r="AG3333">
        <f>IF(MIS[[#This Row],[OrderSide]]="SELL",MIS[[#This Row],[VALUE]]-MIS[[#This Row],[LIVE_VALUE]],MIS[[#This Row],[LIVE_VALUE]]-MIS[[#This Row],[VALUE]])</f>
        <v>-3.75</v>
      </c>
      <c r="AH3333" t="str" cm="1">
        <f t="array" ref="AH3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3" t="str">
        <f>MIS[[#This Row],[TRADING SYMBOL]]</f>
        <v>NIFTY2552226350CE</v>
      </c>
      <c r="AJ3333" t="str">
        <f>IF(RIGHT(MIS[[#This Row],[Main/Hedge]],4)="MAIN","MAIN","HEDGE")</f>
        <v>HEDGE</v>
      </c>
      <c r="AK3333" t="str" cm="1">
        <f t="array" ref="AK3333">_xlfn._xlws.FILTER(Table4[Column1],ISNUMBER(SEARCH(Table4[Column1],MIS[[#This Row],[OrderUniqueIdentifier]])),"")</f>
        <v>NOTREND</v>
      </c>
    </row>
    <row r="3334" spans="1:37" x14ac:dyDescent="0.25">
      <c r="A3334" t="s">
        <v>71</v>
      </c>
      <c r="B3334" t="s">
        <v>787</v>
      </c>
      <c r="C3334" t="s">
        <v>4133</v>
      </c>
      <c r="D3334" t="s">
        <v>72</v>
      </c>
      <c r="E3334" t="s">
        <v>3170</v>
      </c>
      <c r="F3334" t="s">
        <v>73</v>
      </c>
      <c r="G3334" t="s">
        <v>74</v>
      </c>
      <c r="H3334" t="s">
        <v>75</v>
      </c>
      <c r="I3334" t="s">
        <v>76</v>
      </c>
      <c r="J3334" t="s">
        <v>77</v>
      </c>
      <c r="K3334">
        <v>75</v>
      </c>
      <c r="L3334" t="s">
        <v>77</v>
      </c>
      <c r="M3334" t="s">
        <v>78</v>
      </c>
      <c r="N3334" t="s">
        <v>495</v>
      </c>
      <c r="O3334" t="s">
        <v>3303</v>
      </c>
      <c r="P3334" t="s">
        <v>3303</v>
      </c>
      <c r="Q3334" t="s">
        <v>3172</v>
      </c>
      <c r="R3334" t="s">
        <v>79</v>
      </c>
      <c r="S3334" t="s">
        <v>26</v>
      </c>
      <c r="T3334" t="s">
        <v>3173</v>
      </c>
      <c r="U3334" t="s">
        <v>43</v>
      </c>
      <c r="V3334" t="s">
        <v>80</v>
      </c>
      <c r="W3334">
        <v>23750</v>
      </c>
      <c r="X3334" t="s">
        <v>85</v>
      </c>
      <c r="Y3334">
        <v>75</v>
      </c>
      <c r="Z3334" t="s">
        <v>3304</v>
      </c>
      <c r="AA3334" t="s">
        <v>3304</v>
      </c>
      <c r="AB3334" t="s">
        <v>87</v>
      </c>
      <c r="AC3334" t="s">
        <v>84</v>
      </c>
      <c r="AD3334">
        <f>_xlfn.XLOOKUP(MIS[[#This Row],[TRADING SYMBOL]],[1]Sheet1!$D:$D,[1]Sheet1!$C:$C)</f>
        <v>8.1999999999999993</v>
      </c>
      <c r="AE3334">
        <f>MIS[[#This Row],[OrderAverageTradedPrice]]*MIS[[#This Row],[OrderQuantity]]</f>
        <v>855</v>
      </c>
      <c r="AF3334">
        <f>MIS[[#This Row],[LTP]]*MIS[[#This Row],[OrderQuantity]]</f>
        <v>615</v>
      </c>
      <c r="AG3334">
        <f>IF(MIS[[#This Row],[OrderSide]]="SELL",MIS[[#This Row],[VALUE]]-MIS[[#This Row],[LIVE_VALUE]],MIS[[#This Row],[LIVE_VALUE]]-MIS[[#This Row],[VALUE]])</f>
        <v>-240</v>
      </c>
      <c r="AH3334" t="str" cm="1">
        <f t="array" ref="AH3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4" t="str">
        <f>MIS[[#This Row],[TRADING SYMBOL]]</f>
        <v>NIFTY2552223750PE</v>
      </c>
      <c r="AJ3334" t="str">
        <f>IF(RIGHT(MIS[[#This Row],[Main/Hedge]],4)="MAIN","MAIN","HEDGE")</f>
        <v>HEDGE</v>
      </c>
      <c r="AK3334" t="str" cm="1">
        <f t="array" ref="AK3334">_xlfn._xlws.FILTER(Table4[Column1],ISNUMBER(SEARCH(Table4[Column1],MIS[[#This Row],[OrderUniqueIdentifier]])),"")</f>
        <v>NOTREND</v>
      </c>
    </row>
    <row r="3335" spans="1:37" x14ac:dyDescent="0.25">
      <c r="A3335" t="s">
        <v>71</v>
      </c>
      <c r="B3335" t="s">
        <v>847</v>
      </c>
      <c r="C3335" t="s">
        <v>4288</v>
      </c>
      <c r="D3335" t="s">
        <v>72</v>
      </c>
      <c r="E3335" t="s">
        <v>3170</v>
      </c>
      <c r="F3335" t="s">
        <v>73</v>
      </c>
      <c r="G3335" t="s">
        <v>74</v>
      </c>
      <c r="H3335" t="s">
        <v>75</v>
      </c>
      <c r="I3335" t="s">
        <v>76</v>
      </c>
      <c r="J3335" t="s">
        <v>77</v>
      </c>
      <c r="K3335">
        <v>525</v>
      </c>
      <c r="L3335" t="s">
        <v>77</v>
      </c>
      <c r="M3335" t="s">
        <v>78</v>
      </c>
      <c r="N3335" t="s">
        <v>1481</v>
      </c>
      <c r="O3335" t="s">
        <v>3718</v>
      </c>
      <c r="P3335" t="s">
        <v>3303</v>
      </c>
      <c r="Q3335" t="s">
        <v>3172</v>
      </c>
      <c r="R3335" t="s">
        <v>79</v>
      </c>
      <c r="S3335" t="s">
        <v>26</v>
      </c>
      <c r="T3335" t="s">
        <v>3173</v>
      </c>
      <c r="U3335" t="s">
        <v>43</v>
      </c>
      <c r="V3335" t="s">
        <v>80</v>
      </c>
      <c r="W3335">
        <v>23750</v>
      </c>
      <c r="X3335" t="s">
        <v>85</v>
      </c>
      <c r="Y3335">
        <v>525</v>
      </c>
      <c r="Z3335" t="s">
        <v>3719</v>
      </c>
      <c r="AA3335" t="s">
        <v>3304</v>
      </c>
      <c r="AB3335" t="s">
        <v>87</v>
      </c>
      <c r="AC3335" t="s">
        <v>84</v>
      </c>
      <c r="AD3335">
        <f>_xlfn.XLOOKUP(MIS[[#This Row],[TRADING SYMBOL]],[1]Sheet1!$D:$D,[1]Sheet1!$C:$C)</f>
        <v>8.1999999999999993</v>
      </c>
      <c r="AE3335">
        <f>MIS[[#This Row],[OrderAverageTradedPrice]]*MIS[[#This Row],[OrderQuantity]]</f>
        <v>5958.75</v>
      </c>
      <c r="AF3335">
        <f>MIS[[#This Row],[LTP]]*MIS[[#This Row],[OrderQuantity]]</f>
        <v>4305</v>
      </c>
      <c r="AG3335">
        <f>IF(MIS[[#This Row],[OrderSide]]="SELL",MIS[[#This Row],[VALUE]]-MIS[[#This Row],[LIVE_VALUE]],MIS[[#This Row],[LIVE_VALUE]]-MIS[[#This Row],[VALUE]])</f>
        <v>-1653.75</v>
      </c>
      <c r="AH3335" t="str" cm="1">
        <f t="array" ref="AH3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5" t="str">
        <f>MIS[[#This Row],[TRADING SYMBOL]]</f>
        <v>NIFTY2552223750PE</v>
      </c>
      <c r="AJ3335" t="str">
        <f>IF(RIGHT(MIS[[#This Row],[Main/Hedge]],4)="MAIN","MAIN","HEDGE")</f>
        <v>HEDGE</v>
      </c>
      <c r="AK3335" t="str" cm="1">
        <f t="array" ref="AK3335">_xlfn._xlws.FILTER(Table4[Column1],ISNUMBER(SEARCH(Table4[Column1],MIS[[#This Row],[OrderUniqueIdentifier]])),"")</f>
        <v>NOTREND</v>
      </c>
    </row>
    <row r="3336" spans="1:37" x14ac:dyDescent="0.25">
      <c r="A3336" t="s">
        <v>71</v>
      </c>
      <c r="B3336" t="s">
        <v>873</v>
      </c>
      <c r="C3336" t="s">
        <v>4364</v>
      </c>
      <c r="D3336" t="s">
        <v>72</v>
      </c>
      <c r="E3336" t="s">
        <v>3164</v>
      </c>
      <c r="F3336" t="s">
        <v>73</v>
      </c>
      <c r="G3336" t="s">
        <v>74</v>
      </c>
      <c r="H3336" t="s">
        <v>75</v>
      </c>
      <c r="I3336" t="s">
        <v>76</v>
      </c>
      <c r="J3336" t="s">
        <v>77</v>
      </c>
      <c r="K3336">
        <v>75</v>
      </c>
      <c r="L3336" t="s">
        <v>77</v>
      </c>
      <c r="M3336" t="s">
        <v>78</v>
      </c>
      <c r="N3336" t="s">
        <v>188</v>
      </c>
      <c r="O3336" t="s">
        <v>3303</v>
      </c>
      <c r="P3336" t="s">
        <v>3303</v>
      </c>
      <c r="Q3336" t="s">
        <v>3166</v>
      </c>
      <c r="R3336" t="s">
        <v>79</v>
      </c>
      <c r="S3336" t="s">
        <v>26</v>
      </c>
      <c r="T3336" t="s">
        <v>3167</v>
      </c>
      <c r="U3336" t="s">
        <v>43</v>
      </c>
      <c r="V3336" t="s">
        <v>80</v>
      </c>
      <c r="W3336">
        <v>26350</v>
      </c>
      <c r="X3336" t="s">
        <v>81</v>
      </c>
      <c r="Y3336">
        <v>75</v>
      </c>
      <c r="Z3336" t="s">
        <v>3304</v>
      </c>
      <c r="AA3336" t="s">
        <v>3304</v>
      </c>
      <c r="AB3336" t="s">
        <v>83</v>
      </c>
      <c r="AC3336" t="s">
        <v>84</v>
      </c>
      <c r="AD3336">
        <f>_xlfn.XLOOKUP(MIS[[#This Row],[TRADING SYMBOL]],[1]Sheet1!$D:$D,[1]Sheet1!$C:$C)</f>
        <v>3.45</v>
      </c>
      <c r="AE3336">
        <f>MIS[[#This Row],[OrderAverageTradedPrice]]*MIS[[#This Row],[OrderQuantity]]</f>
        <v>262.5</v>
      </c>
      <c r="AF3336">
        <f>MIS[[#This Row],[LTP]]*MIS[[#This Row],[OrderQuantity]]</f>
        <v>258.75</v>
      </c>
      <c r="AG3336">
        <f>IF(MIS[[#This Row],[OrderSide]]="SELL",MIS[[#This Row],[VALUE]]-MIS[[#This Row],[LIVE_VALUE]],MIS[[#This Row],[LIVE_VALUE]]-MIS[[#This Row],[VALUE]])</f>
        <v>-3.75</v>
      </c>
      <c r="AH3336" t="str" cm="1">
        <f t="array" ref="AH3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6" t="str">
        <f>MIS[[#This Row],[TRADING SYMBOL]]</f>
        <v>NIFTY2552226350CE</v>
      </c>
      <c r="AJ3336" t="str">
        <f>IF(RIGHT(MIS[[#This Row],[Main/Hedge]],4)="MAIN","MAIN","HEDGE")</f>
        <v>HEDGE</v>
      </c>
      <c r="AK3336" t="str" cm="1">
        <f t="array" ref="AK3336">_xlfn._xlws.FILTER(Table4[Column1],ISNUMBER(SEARCH(Table4[Column1],MIS[[#This Row],[OrderUniqueIdentifier]])),"")</f>
        <v>NOTREND</v>
      </c>
    </row>
    <row r="3337" spans="1:37" x14ac:dyDescent="0.25">
      <c r="A3337" t="s">
        <v>71</v>
      </c>
      <c r="B3337" t="s">
        <v>873</v>
      </c>
      <c r="C3337" t="s">
        <v>4365</v>
      </c>
      <c r="D3337" t="s">
        <v>72</v>
      </c>
      <c r="E3337" t="s">
        <v>3170</v>
      </c>
      <c r="F3337" t="s">
        <v>73</v>
      </c>
      <c r="G3337" t="s">
        <v>74</v>
      </c>
      <c r="H3337" t="s">
        <v>75</v>
      </c>
      <c r="I3337" t="s">
        <v>76</v>
      </c>
      <c r="J3337" t="s">
        <v>77</v>
      </c>
      <c r="K3337">
        <v>75</v>
      </c>
      <c r="L3337" t="s">
        <v>77</v>
      </c>
      <c r="M3337" t="s">
        <v>78</v>
      </c>
      <c r="N3337" t="s">
        <v>495</v>
      </c>
      <c r="O3337" t="s">
        <v>3303</v>
      </c>
      <c r="P3337" t="s">
        <v>3303</v>
      </c>
      <c r="Q3337" t="s">
        <v>3172</v>
      </c>
      <c r="R3337" t="s">
        <v>79</v>
      </c>
      <c r="S3337" t="s">
        <v>26</v>
      </c>
      <c r="T3337" t="s">
        <v>3173</v>
      </c>
      <c r="U3337" t="s">
        <v>43</v>
      </c>
      <c r="V3337" t="s">
        <v>80</v>
      </c>
      <c r="W3337">
        <v>23750</v>
      </c>
      <c r="X3337" t="s">
        <v>85</v>
      </c>
      <c r="Y3337">
        <v>75</v>
      </c>
      <c r="Z3337" t="s">
        <v>3304</v>
      </c>
      <c r="AA3337" t="s">
        <v>3304</v>
      </c>
      <c r="AB3337" t="s">
        <v>87</v>
      </c>
      <c r="AC3337" t="s">
        <v>84</v>
      </c>
      <c r="AD3337">
        <f>_xlfn.XLOOKUP(MIS[[#This Row],[TRADING SYMBOL]],[1]Sheet1!$D:$D,[1]Sheet1!$C:$C)</f>
        <v>8.1999999999999993</v>
      </c>
      <c r="AE3337">
        <f>MIS[[#This Row],[OrderAverageTradedPrice]]*MIS[[#This Row],[OrderQuantity]]</f>
        <v>855</v>
      </c>
      <c r="AF3337">
        <f>MIS[[#This Row],[LTP]]*MIS[[#This Row],[OrderQuantity]]</f>
        <v>615</v>
      </c>
      <c r="AG3337">
        <f>IF(MIS[[#This Row],[OrderSide]]="SELL",MIS[[#This Row],[VALUE]]-MIS[[#This Row],[LIVE_VALUE]],MIS[[#This Row],[LIVE_VALUE]]-MIS[[#This Row],[VALUE]])</f>
        <v>-240</v>
      </c>
      <c r="AH3337" t="str" cm="1">
        <f t="array" ref="AH3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7" t="str">
        <f>MIS[[#This Row],[TRADING SYMBOL]]</f>
        <v>NIFTY2552223750PE</v>
      </c>
      <c r="AJ3337" t="str">
        <f>IF(RIGHT(MIS[[#This Row],[Main/Hedge]],4)="MAIN","MAIN","HEDGE")</f>
        <v>HEDGE</v>
      </c>
      <c r="AK3337" t="str" cm="1">
        <f t="array" ref="AK3337">_xlfn._xlws.FILTER(Table4[Column1],ISNUMBER(SEARCH(Table4[Column1],MIS[[#This Row],[OrderUniqueIdentifier]])),"")</f>
        <v>NOTREND</v>
      </c>
    </row>
    <row r="3338" spans="1:37" x14ac:dyDescent="0.25">
      <c r="A3338" t="s">
        <v>71</v>
      </c>
      <c r="B3338" t="s">
        <v>908</v>
      </c>
      <c r="C3338" t="s">
        <v>4504</v>
      </c>
      <c r="D3338" t="s">
        <v>72</v>
      </c>
      <c r="E3338" t="s">
        <v>3164</v>
      </c>
      <c r="F3338" t="s">
        <v>73</v>
      </c>
      <c r="G3338" t="s">
        <v>74</v>
      </c>
      <c r="H3338" t="s">
        <v>75</v>
      </c>
      <c r="I3338" t="s">
        <v>76</v>
      </c>
      <c r="J3338" t="s">
        <v>77</v>
      </c>
      <c r="K3338">
        <v>75</v>
      </c>
      <c r="L3338" t="s">
        <v>77</v>
      </c>
      <c r="M3338" t="s">
        <v>78</v>
      </c>
      <c r="N3338" t="s">
        <v>188</v>
      </c>
      <c r="O3338" t="s">
        <v>3303</v>
      </c>
      <c r="P3338" t="s">
        <v>3303</v>
      </c>
      <c r="Q3338" t="s">
        <v>3166</v>
      </c>
      <c r="R3338" t="s">
        <v>79</v>
      </c>
      <c r="S3338" t="s">
        <v>26</v>
      </c>
      <c r="T3338" t="s">
        <v>3167</v>
      </c>
      <c r="U3338" t="s">
        <v>43</v>
      </c>
      <c r="V3338" t="s">
        <v>80</v>
      </c>
      <c r="W3338">
        <v>26350</v>
      </c>
      <c r="X3338" t="s">
        <v>81</v>
      </c>
      <c r="Y3338">
        <v>75</v>
      </c>
      <c r="Z3338" t="s">
        <v>3304</v>
      </c>
      <c r="AA3338" t="s">
        <v>3304</v>
      </c>
      <c r="AB3338" t="s">
        <v>83</v>
      </c>
      <c r="AC3338" t="s">
        <v>84</v>
      </c>
      <c r="AD3338">
        <f>_xlfn.XLOOKUP(MIS[[#This Row],[TRADING SYMBOL]],[1]Sheet1!$D:$D,[1]Sheet1!$C:$C)</f>
        <v>3.45</v>
      </c>
      <c r="AE3338">
        <f>MIS[[#This Row],[OrderAverageTradedPrice]]*MIS[[#This Row],[OrderQuantity]]</f>
        <v>262.5</v>
      </c>
      <c r="AF3338">
        <f>MIS[[#This Row],[LTP]]*MIS[[#This Row],[OrderQuantity]]</f>
        <v>258.75</v>
      </c>
      <c r="AG3338">
        <f>IF(MIS[[#This Row],[OrderSide]]="SELL",MIS[[#This Row],[VALUE]]-MIS[[#This Row],[LIVE_VALUE]],MIS[[#This Row],[LIVE_VALUE]]-MIS[[#This Row],[VALUE]])</f>
        <v>-3.75</v>
      </c>
      <c r="AH3338" t="str" cm="1">
        <f t="array" ref="AH3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8" t="str">
        <f>MIS[[#This Row],[TRADING SYMBOL]]</f>
        <v>NIFTY2552226350CE</v>
      </c>
      <c r="AJ3338" t="str">
        <f>IF(RIGHT(MIS[[#This Row],[Main/Hedge]],4)="MAIN","MAIN","HEDGE")</f>
        <v>HEDGE</v>
      </c>
      <c r="AK3338" t="str" cm="1">
        <f t="array" ref="AK3338">_xlfn._xlws.FILTER(Table4[Column1],ISNUMBER(SEARCH(Table4[Column1],MIS[[#This Row],[OrderUniqueIdentifier]])),"")</f>
        <v>NOTREND</v>
      </c>
    </row>
    <row r="3339" spans="1:37" x14ac:dyDescent="0.25">
      <c r="A3339" t="s">
        <v>71</v>
      </c>
      <c r="B3339" t="s">
        <v>940</v>
      </c>
      <c r="C3339" t="s">
        <v>4607</v>
      </c>
      <c r="D3339" t="s">
        <v>72</v>
      </c>
      <c r="E3339" t="s">
        <v>3164</v>
      </c>
      <c r="F3339" t="s">
        <v>73</v>
      </c>
      <c r="G3339" t="s">
        <v>74</v>
      </c>
      <c r="H3339" t="s">
        <v>75</v>
      </c>
      <c r="I3339" t="s">
        <v>76</v>
      </c>
      <c r="J3339" t="s">
        <v>77</v>
      </c>
      <c r="K3339">
        <v>225</v>
      </c>
      <c r="L3339" t="s">
        <v>77</v>
      </c>
      <c r="M3339" t="s">
        <v>78</v>
      </c>
      <c r="N3339" t="s">
        <v>188</v>
      </c>
      <c r="O3339" t="s">
        <v>3303</v>
      </c>
      <c r="P3339" t="s">
        <v>3303</v>
      </c>
      <c r="Q3339" t="s">
        <v>3166</v>
      </c>
      <c r="R3339" t="s">
        <v>79</v>
      </c>
      <c r="S3339" t="s">
        <v>26</v>
      </c>
      <c r="T3339" t="s">
        <v>3167</v>
      </c>
      <c r="U3339" t="s">
        <v>43</v>
      </c>
      <c r="V3339" t="s">
        <v>80</v>
      </c>
      <c r="W3339">
        <v>26350</v>
      </c>
      <c r="X3339" t="s">
        <v>81</v>
      </c>
      <c r="Y3339">
        <v>225</v>
      </c>
      <c r="Z3339" t="s">
        <v>3304</v>
      </c>
      <c r="AA3339" t="s">
        <v>3304</v>
      </c>
      <c r="AB3339" t="s">
        <v>83</v>
      </c>
      <c r="AC3339" t="s">
        <v>84</v>
      </c>
      <c r="AD3339">
        <f>_xlfn.XLOOKUP(MIS[[#This Row],[TRADING SYMBOL]],[1]Sheet1!$D:$D,[1]Sheet1!$C:$C)</f>
        <v>3.45</v>
      </c>
      <c r="AE3339">
        <f>MIS[[#This Row],[OrderAverageTradedPrice]]*MIS[[#This Row],[OrderQuantity]]</f>
        <v>787.5</v>
      </c>
      <c r="AF3339">
        <f>MIS[[#This Row],[LTP]]*MIS[[#This Row],[OrderQuantity]]</f>
        <v>776.25</v>
      </c>
      <c r="AG3339">
        <f>IF(MIS[[#This Row],[OrderSide]]="SELL",MIS[[#This Row],[VALUE]]-MIS[[#This Row],[LIVE_VALUE]],MIS[[#This Row],[LIVE_VALUE]]-MIS[[#This Row],[VALUE]])</f>
        <v>-11.25</v>
      </c>
      <c r="AH3339" t="str" cm="1">
        <f t="array" ref="AH3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9" t="str">
        <f>MIS[[#This Row],[TRADING SYMBOL]]</f>
        <v>NIFTY2552226350CE</v>
      </c>
      <c r="AJ3339" t="str">
        <f>IF(RIGHT(MIS[[#This Row],[Main/Hedge]],4)="MAIN","MAIN","HEDGE")</f>
        <v>HEDGE</v>
      </c>
      <c r="AK3339" t="str" cm="1">
        <f t="array" ref="AK3339">_xlfn._xlws.FILTER(Table4[Column1],ISNUMBER(SEARCH(Table4[Column1],MIS[[#This Row],[OrderUniqueIdentifier]])),"")</f>
        <v>NOTREND</v>
      </c>
    </row>
    <row r="3340" spans="1:37" x14ac:dyDescent="0.25">
      <c r="A3340" t="s">
        <v>71</v>
      </c>
      <c r="B3340" t="s">
        <v>960</v>
      </c>
      <c r="C3340" t="s">
        <v>4660</v>
      </c>
      <c r="D3340" t="s">
        <v>72</v>
      </c>
      <c r="E3340" t="s">
        <v>3170</v>
      </c>
      <c r="F3340" t="s">
        <v>73</v>
      </c>
      <c r="G3340" t="s">
        <v>74</v>
      </c>
      <c r="H3340" t="s">
        <v>75</v>
      </c>
      <c r="I3340" t="s">
        <v>76</v>
      </c>
      <c r="J3340" t="s">
        <v>77</v>
      </c>
      <c r="K3340">
        <v>75</v>
      </c>
      <c r="L3340" t="s">
        <v>77</v>
      </c>
      <c r="M3340" t="s">
        <v>78</v>
      </c>
      <c r="N3340" t="s">
        <v>495</v>
      </c>
      <c r="O3340" t="s">
        <v>3303</v>
      </c>
      <c r="P3340" t="s">
        <v>3303</v>
      </c>
      <c r="Q3340" t="s">
        <v>3172</v>
      </c>
      <c r="R3340" t="s">
        <v>79</v>
      </c>
      <c r="S3340" t="s">
        <v>26</v>
      </c>
      <c r="T3340" t="s">
        <v>3173</v>
      </c>
      <c r="U3340" t="s">
        <v>43</v>
      </c>
      <c r="V3340" t="s">
        <v>80</v>
      </c>
      <c r="W3340">
        <v>23750</v>
      </c>
      <c r="X3340" t="s">
        <v>85</v>
      </c>
      <c r="Y3340">
        <v>75</v>
      </c>
      <c r="Z3340" t="s">
        <v>3304</v>
      </c>
      <c r="AA3340" t="s">
        <v>3304</v>
      </c>
      <c r="AB3340" t="s">
        <v>87</v>
      </c>
      <c r="AC3340" t="s">
        <v>84</v>
      </c>
      <c r="AD3340">
        <f>_xlfn.XLOOKUP(MIS[[#This Row],[TRADING SYMBOL]],[1]Sheet1!$D:$D,[1]Sheet1!$C:$C)</f>
        <v>8.1999999999999993</v>
      </c>
      <c r="AE3340">
        <f>MIS[[#This Row],[OrderAverageTradedPrice]]*MIS[[#This Row],[OrderQuantity]]</f>
        <v>855</v>
      </c>
      <c r="AF3340">
        <f>MIS[[#This Row],[LTP]]*MIS[[#This Row],[OrderQuantity]]</f>
        <v>615</v>
      </c>
      <c r="AG3340">
        <f>IF(MIS[[#This Row],[OrderSide]]="SELL",MIS[[#This Row],[VALUE]]-MIS[[#This Row],[LIVE_VALUE]],MIS[[#This Row],[LIVE_VALUE]]-MIS[[#This Row],[VALUE]])</f>
        <v>-240</v>
      </c>
      <c r="AH3340" t="str" cm="1">
        <f t="array" ref="AH3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0" t="str">
        <f>MIS[[#This Row],[TRADING SYMBOL]]</f>
        <v>NIFTY2552223750PE</v>
      </c>
      <c r="AJ3340" t="str">
        <f>IF(RIGHT(MIS[[#This Row],[Main/Hedge]],4)="MAIN","MAIN","HEDGE")</f>
        <v>HEDGE</v>
      </c>
      <c r="AK3340" t="str" cm="1">
        <f t="array" ref="AK3340">_xlfn._xlws.FILTER(Table4[Column1],ISNUMBER(SEARCH(Table4[Column1],MIS[[#This Row],[OrderUniqueIdentifier]])),"")</f>
        <v>NOTREND</v>
      </c>
    </row>
    <row r="3341" spans="1:37" x14ac:dyDescent="0.25">
      <c r="A3341" t="s">
        <v>71</v>
      </c>
      <c r="B3341" t="s">
        <v>978</v>
      </c>
      <c r="C3341" t="s">
        <v>4716</v>
      </c>
      <c r="D3341" t="s">
        <v>72</v>
      </c>
      <c r="E3341" t="s">
        <v>3164</v>
      </c>
      <c r="F3341" t="s">
        <v>73</v>
      </c>
      <c r="G3341" t="s">
        <v>74</v>
      </c>
      <c r="H3341" t="s">
        <v>75</v>
      </c>
      <c r="I3341" t="s">
        <v>76</v>
      </c>
      <c r="J3341" t="s">
        <v>77</v>
      </c>
      <c r="K3341">
        <v>75</v>
      </c>
      <c r="L3341" t="s">
        <v>77</v>
      </c>
      <c r="M3341" t="s">
        <v>78</v>
      </c>
      <c r="N3341" t="s">
        <v>188</v>
      </c>
      <c r="O3341" t="s">
        <v>3303</v>
      </c>
      <c r="P3341" t="s">
        <v>3303</v>
      </c>
      <c r="Q3341" t="s">
        <v>3166</v>
      </c>
      <c r="R3341" t="s">
        <v>79</v>
      </c>
      <c r="S3341" t="s">
        <v>26</v>
      </c>
      <c r="T3341" t="s">
        <v>3167</v>
      </c>
      <c r="U3341" t="s">
        <v>43</v>
      </c>
      <c r="V3341" t="s">
        <v>80</v>
      </c>
      <c r="W3341">
        <v>26350</v>
      </c>
      <c r="X3341" t="s">
        <v>81</v>
      </c>
      <c r="Y3341">
        <v>75</v>
      </c>
      <c r="Z3341" t="s">
        <v>3304</v>
      </c>
      <c r="AA3341" t="s">
        <v>3304</v>
      </c>
      <c r="AB3341" t="s">
        <v>83</v>
      </c>
      <c r="AC3341" t="s">
        <v>84</v>
      </c>
      <c r="AD3341">
        <f>_xlfn.XLOOKUP(MIS[[#This Row],[TRADING SYMBOL]],[1]Sheet1!$D:$D,[1]Sheet1!$C:$C)</f>
        <v>3.45</v>
      </c>
      <c r="AE3341">
        <f>MIS[[#This Row],[OrderAverageTradedPrice]]*MIS[[#This Row],[OrderQuantity]]</f>
        <v>262.5</v>
      </c>
      <c r="AF3341">
        <f>MIS[[#This Row],[LTP]]*MIS[[#This Row],[OrderQuantity]]</f>
        <v>258.75</v>
      </c>
      <c r="AG3341">
        <f>IF(MIS[[#This Row],[OrderSide]]="SELL",MIS[[#This Row],[VALUE]]-MIS[[#This Row],[LIVE_VALUE]],MIS[[#This Row],[LIVE_VALUE]]-MIS[[#This Row],[VALUE]])</f>
        <v>-3.75</v>
      </c>
      <c r="AH3341" t="str" cm="1">
        <f t="array" ref="AH3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1" t="str">
        <f>MIS[[#This Row],[TRADING SYMBOL]]</f>
        <v>NIFTY2552226350CE</v>
      </c>
      <c r="AJ3341" t="str">
        <f>IF(RIGHT(MIS[[#This Row],[Main/Hedge]],4)="MAIN","MAIN","HEDGE")</f>
        <v>HEDGE</v>
      </c>
      <c r="AK3341" t="str" cm="1">
        <f t="array" ref="AK3341">_xlfn._xlws.FILTER(Table4[Column1],ISNUMBER(SEARCH(Table4[Column1],MIS[[#This Row],[OrderUniqueIdentifier]])),"")</f>
        <v>NOTREND</v>
      </c>
    </row>
    <row r="3342" spans="1:37" x14ac:dyDescent="0.25">
      <c r="A3342" t="s">
        <v>71</v>
      </c>
      <c r="B3342" t="s">
        <v>986</v>
      </c>
      <c r="C3342" t="s">
        <v>4741</v>
      </c>
      <c r="D3342" t="s">
        <v>72</v>
      </c>
      <c r="E3342" t="s">
        <v>3170</v>
      </c>
      <c r="F3342" t="s">
        <v>73</v>
      </c>
      <c r="G3342" t="s">
        <v>74</v>
      </c>
      <c r="H3342" t="s">
        <v>75</v>
      </c>
      <c r="I3342" t="s">
        <v>76</v>
      </c>
      <c r="J3342" t="s">
        <v>77</v>
      </c>
      <c r="K3342">
        <v>75</v>
      </c>
      <c r="L3342" t="s">
        <v>77</v>
      </c>
      <c r="M3342" t="s">
        <v>78</v>
      </c>
      <c r="N3342" t="s">
        <v>495</v>
      </c>
      <c r="O3342" t="s">
        <v>3303</v>
      </c>
      <c r="P3342" t="s">
        <v>3303</v>
      </c>
      <c r="Q3342" t="s">
        <v>3172</v>
      </c>
      <c r="R3342" t="s">
        <v>79</v>
      </c>
      <c r="S3342" t="s">
        <v>26</v>
      </c>
      <c r="T3342" t="s">
        <v>3173</v>
      </c>
      <c r="U3342" t="s">
        <v>43</v>
      </c>
      <c r="V3342" t="s">
        <v>80</v>
      </c>
      <c r="W3342">
        <v>23750</v>
      </c>
      <c r="X3342" t="s">
        <v>85</v>
      </c>
      <c r="Y3342">
        <v>75</v>
      </c>
      <c r="Z3342" t="s">
        <v>3304</v>
      </c>
      <c r="AA3342" t="s">
        <v>3304</v>
      </c>
      <c r="AB3342" t="s">
        <v>87</v>
      </c>
      <c r="AC3342" t="s">
        <v>84</v>
      </c>
      <c r="AD3342">
        <f>_xlfn.XLOOKUP(MIS[[#This Row],[TRADING SYMBOL]],[1]Sheet1!$D:$D,[1]Sheet1!$C:$C)</f>
        <v>8.1999999999999993</v>
      </c>
      <c r="AE3342">
        <f>MIS[[#This Row],[OrderAverageTradedPrice]]*MIS[[#This Row],[OrderQuantity]]</f>
        <v>855</v>
      </c>
      <c r="AF3342">
        <f>MIS[[#This Row],[LTP]]*MIS[[#This Row],[OrderQuantity]]</f>
        <v>615</v>
      </c>
      <c r="AG3342">
        <f>IF(MIS[[#This Row],[OrderSide]]="SELL",MIS[[#This Row],[VALUE]]-MIS[[#This Row],[LIVE_VALUE]],MIS[[#This Row],[LIVE_VALUE]]-MIS[[#This Row],[VALUE]])</f>
        <v>-240</v>
      </c>
      <c r="AH3342" t="str" cm="1">
        <f t="array" ref="AH3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2" t="str">
        <f>MIS[[#This Row],[TRADING SYMBOL]]</f>
        <v>NIFTY2552223750PE</v>
      </c>
      <c r="AJ3342" t="str">
        <f>IF(RIGHT(MIS[[#This Row],[Main/Hedge]],4)="MAIN","MAIN","HEDGE")</f>
        <v>HEDGE</v>
      </c>
      <c r="AK3342" t="str" cm="1">
        <f t="array" ref="AK3342">_xlfn._xlws.FILTER(Table4[Column1],ISNUMBER(SEARCH(Table4[Column1],MIS[[#This Row],[OrderUniqueIdentifier]])),"")</f>
        <v>NOTREND</v>
      </c>
    </row>
    <row r="3343" spans="1:37" x14ac:dyDescent="0.25">
      <c r="A3343" t="s">
        <v>71</v>
      </c>
      <c r="B3343" t="s">
        <v>1054</v>
      </c>
      <c r="C3343" t="s">
        <v>4937</v>
      </c>
      <c r="D3343" t="s">
        <v>72</v>
      </c>
      <c r="E3343" t="s">
        <v>3164</v>
      </c>
      <c r="F3343" t="s">
        <v>73</v>
      </c>
      <c r="G3343" t="s">
        <v>74</v>
      </c>
      <c r="H3343" t="s">
        <v>75</v>
      </c>
      <c r="I3343" t="s">
        <v>76</v>
      </c>
      <c r="J3343" t="s">
        <v>77</v>
      </c>
      <c r="K3343">
        <v>75</v>
      </c>
      <c r="L3343" t="s">
        <v>77</v>
      </c>
      <c r="M3343" t="s">
        <v>78</v>
      </c>
      <c r="N3343" t="s">
        <v>188</v>
      </c>
      <c r="O3343" t="s">
        <v>3303</v>
      </c>
      <c r="P3343" t="s">
        <v>3303</v>
      </c>
      <c r="Q3343" t="s">
        <v>3166</v>
      </c>
      <c r="R3343" t="s">
        <v>79</v>
      </c>
      <c r="S3343" t="s">
        <v>26</v>
      </c>
      <c r="T3343" t="s">
        <v>3167</v>
      </c>
      <c r="U3343" t="s">
        <v>43</v>
      </c>
      <c r="V3343" t="s">
        <v>80</v>
      </c>
      <c r="W3343">
        <v>26350</v>
      </c>
      <c r="X3343" t="s">
        <v>81</v>
      </c>
      <c r="Y3343">
        <v>75</v>
      </c>
      <c r="Z3343" t="s">
        <v>3304</v>
      </c>
      <c r="AA3343" t="s">
        <v>3304</v>
      </c>
      <c r="AB3343" t="s">
        <v>83</v>
      </c>
      <c r="AC3343" t="s">
        <v>84</v>
      </c>
      <c r="AD3343">
        <f>_xlfn.XLOOKUP(MIS[[#This Row],[TRADING SYMBOL]],[1]Sheet1!$D:$D,[1]Sheet1!$C:$C)</f>
        <v>3.45</v>
      </c>
      <c r="AE3343">
        <f>MIS[[#This Row],[OrderAverageTradedPrice]]*MIS[[#This Row],[OrderQuantity]]</f>
        <v>262.5</v>
      </c>
      <c r="AF3343">
        <f>MIS[[#This Row],[LTP]]*MIS[[#This Row],[OrderQuantity]]</f>
        <v>258.75</v>
      </c>
      <c r="AG3343">
        <f>IF(MIS[[#This Row],[OrderSide]]="SELL",MIS[[#This Row],[VALUE]]-MIS[[#This Row],[LIVE_VALUE]],MIS[[#This Row],[LIVE_VALUE]]-MIS[[#This Row],[VALUE]])</f>
        <v>-3.75</v>
      </c>
      <c r="AH3343" t="str" cm="1">
        <f t="array" ref="AH3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3" t="str">
        <f>MIS[[#This Row],[TRADING SYMBOL]]</f>
        <v>NIFTY2552226350CE</v>
      </c>
      <c r="AJ3343" t="str">
        <f>IF(RIGHT(MIS[[#This Row],[Main/Hedge]],4)="MAIN","MAIN","HEDGE")</f>
        <v>HEDGE</v>
      </c>
      <c r="AK3343" t="str" cm="1">
        <f t="array" ref="AK3343">_xlfn._xlws.FILTER(Table4[Column1],ISNUMBER(SEARCH(Table4[Column1],MIS[[#This Row],[OrderUniqueIdentifier]])),"")</f>
        <v>NOTREND</v>
      </c>
    </row>
    <row r="3344" spans="1:37" x14ac:dyDescent="0.25">
      <c r="A3344" t="s">
        <v>71</v>
      </c>
      <c r="B3344" t="s">
        <v>1077</v>
      </c>
      <c r="C3344" t="s">
        <v>5017</v>
      </c>
      <c r="D3344" t="s">
        <v>72</v>
      </c>
      <c r="E3344" t="s">
        <v>3170</v>
      </c>
      <c r="F3344" t="s">
        <v>73</v>
      </c>
      <c r="G3344" t="s">
        <v>74</v>
      </c>
      <c r="H3344" t="s">
        <v>75</v>
      </c>
      <c r="I3344" t="s">
        <v>76</v>
      </c>
      <c r="J3344" t="s">
        <v>77</v>
      </c>
      <c r="K3344">
        <v>450</v>
      </c>
      <c r="L3344" t="s">
        <v>77</v>
      </c>
      <c r="M3344" t="s">
        <v>78</v>
      </c>
      <c r="N3344" t="s">
        <v>5018</v>
      </c>
      <c r="O3344" t="s">
        <v>3303</v>
      </c>
      <c r="P3344" t="s">
        <v>3303</v>
      </c>
      <c r="Q3344" t="s">
        <v>3172</v>
      </c>
      <c r="R3344" t="s">
        <v>79</v>
      </c>
      <c r="S3344" t="s">
        <v>26</v>
      </c>
      <c r="T3344" t="s">
        <v>3173</v>
      </c>
      <c r="U3344" t="s">
        <v>43</v>
      </c>
      <c r="V3344" t="s">
        <v>80</v>
      </c>
      <c r="W3344">
        <v>23750</v>
      </c>
      <c r="X3344" t="s">
        <v>85</v>
      </c>
      <c r="Y3344">
        <v>450</v>
      </c>
      <c r="Z3344" t="s">
        <v>3304</v>
      </c>
      <c r="AA3344" t="s">
        <v>3304</v>
      </c>
      <c r="AB3344" t="s">
        <v>87</v>
      </c>
      <c r="AC3344" t="s">
        <v>84</v>
      </c>
      <c r="AD3344">
        <f>_xlfn.XLOOKUP(MIS[[#This Row],[TRADING SYMBOL]],[1]Sheet1!$D:$D,[1]Sheet1!$C:$C)</f>
        <v>8.1999999999999993</v>
      </c>
      <c r="AE3344">
        <f>MIS[[#This Row],[OrderAverageTradedPrice]]*MIS[[#This Row],[OrderQuantity]]</f>
        <v>5118.75</v>
      </c>
      <c r="AF3344">
        <f>MIS[[#This Row],[LTP]]*MIS[[#This Row],[OrderQuantity]]</f>
        <v>3689.9999999999995</v>
      </c>
      <c r="AG3344">
        <f>IF(MIS[[#This Row],[OrderSide]]="SELL",MIS[[#This Row],[VALUE]]-MIS[[#This Row],[LIVE_VALUE]],MIS[[#This Row],[LIVE_VALUE]]-MIS[[#This Row],[VALUE]])</f>
        <v>-1428.7500000000005</v>
      </c>
      <c r="AH3344" t="str" cm="1">
        <f t="array" ref="AH3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4" t="str">
        <f>MIS[[#This Row],[TRADING SYMBOL]]</f>
        <v>NIFTY2552223750PE</v>
      </c>
      <c r="AJ3344" t="str">
        <f>IF(RIGHT(MIS[[#This Row],[Main/Hedge]],4)="MAIN","MAIN","HEDGE")</f>
        <v>HEDGE</v>
      </c>
      <c r="AK3344" t="str" cm="1">
        <f t="array" ref="AK3344">_xlfn._xlws.FILTER(Table4[Column1],ISNUMBER(SEARCH(Table4[Column1],MIS[[#This Row],[OrderUniqueIdentifier]])),"")</f>
        <v>NOTREND</v>
      </c>
    </row>
    <row r="3345" spans="1:37" x14ac:dyDescent="0.25">
      <c r="A3345" t="s">
        <v>71</v>
      </c>
      <c r="B3345" t="s">
        <v>1086</v>
      </c>
      <c r="C3345" t="s">
        <v>5040</v>
      </c>
      <c r="D3345" t="s">
        <v>72</v>
      </c>
      <c r="E3345" t="s">
        <v>3164</v>
      </c>
      <c r="F3345" t="s">
        <v>73</v>
      </c>
      <c r="G3345" t="s">
        <v>74</v>
      </c>
      <c r="H3345" t="s">
        <v>75</v>
      </c>
      <c r="I3345" t="s">
        <v>76</v>
      </c>
      <c r="J3345" t="s">
        <v>77</v>
      </c>
      <c r="K3345">
        <v>75</v>
      </c>
      <c r="L3345" t="s">
        <v>77</v>
      </c>
      <c r="M3345" t="s">
        <v>78</v>
      </c>
      <c r="N3345" t="s">
        <v>188</v>
      </c>
      <c r="O3345" t="s">
        <v>3303</v>
      </c>
      <c r="P3345" t="s">
        <v>3303</v>
      </c>
      <c r="Q3345" t="s">
        <v>3166</v>
      </c>
      <c r="R3345" t="s">
        <v>79</v>
      </c>
      <c r="S3345" t="s">
        <v>26</v>
      </c>
      <c r="T3345" t="s">
        <v>3167</v>
      </c>
      <c r="U3345" t="s">
        <v>43</v>
      </c>
      <c r="V3345" t="s">
        <v>80</v>
      </c>
      <c r="W3345">
        <v>26350</v>
      </c>
      <c r="X3345" t="s">
        <v>81</v>
      </c>
      <c r="Y3345">
        <v>75</v>
      </c>
      <c r="Z3345" t="s">
        <v>3304</v>
      </c>
      <c r="AA3345" t="s">
        <v>3304</v>
      </c>
      <c r="AB3345" t="s">
        <v>83</v>
      </c>
      <c r="AC3345" t="s">
        <v>84</v>
      </c>
      <c r="AD3345">
        <f>_xlfn.XLOOKUP(MIS[[#This Row],[TRADING SYMBOL]],[1]Sheet1!$D:$D,[1]Sheet1!$C:$C)</f>
        <v>3.45</v>
      </c>
      <c r="AE3345">
        <f>MIS[[#This Row],[OrderAverageTradedPrice]]*MIS[[#This Row],[OrderQuantity]]</f>
        <v>262.5</v>
      </c>
      <c r="AF3345">
        <f>MIS[[#This Row],[LTP]]*MIS[[#This Row],[OrderQuantity]]</f>
        <v>258.75</v>
      </c>
      <c r="AG3345">
        <f>IF(MIS[[#This Row],[OrderSide]]="SELL",MIS[[#This Row],[VALUE]]-MIS[[#This Row],[LIVE_VALUE]],MIS[[#This Row],[LIVE_VALUE]]-MIS[[#This Row],[VALUE]])</f>
        <v>-3.75</v>
      </c>
      <c r="AH3345" t="str" cm="1">
        <f t="array" ref="AH3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5" t="str">
        <f>MIS[[#This Row],[TRADING SYMBOL]]</f>
        <v>NIFTY2552226350CE</v>
      </c>
      <c r="AJ3345" t="str">
        <f>IF(RIGHT(MIS[[#This Row],[Main/Hedge]],4)="MAIN","MAIN","HEDGE")</f>
        <v>HEDGE</v>
      </c>
      <c r="AK3345" t="str" cm="1">
        <f t="array" ref="AK3345">_xlfn._xlws.FILTER(Table4[Column1],ISNUMBER(SEARCH(Table4[Column1],MIS[[#This Row],[OrderUniqueIdentifier]])),"")</f>
        <v>NOTREND</v>
      </c>
    </row>
    <row r="3346" spans="1:37" x14ac:dyDescent="0.25">
      <c r="A3346" t="s">
        <v>71</v>
      </c>
      <c r="B3346" t="s">
        <v>1100</v>
      </c>
      <c r="C3346" t="s">
        <v>5097</v>
      </c>
      <c r="D3346" t="s">
        <v>72</v>
      </c>
      <c r="E3346" t="s">
        <v>3164</v>
      </c>
      <c r="F3346" t="s">
        <v>73</v>
      </c>
      <c r="G3346" t="s">
        <v>74</v>
      </c>
      <c r="H3346" t="s">
        <v>75</v>
      </c>
      <c r="I3346" t="s">
        <v>76</v>
      </c>
      <c r="J3346" t="s">
        <v>77</v>
      </c>
      <c r="K3346">
        <v>75</v>
      </c>
      <c r="L3346" t="s">
        <v>77</v>
      </c>
      <c r="M3346" t="s">
        <v>78</v>
      </c>
      <c r="N3346" t="s">
        <v>188</v>
      </c>
      <c r="O3346" t="s">
        <v>3303</v>
      </c>
      <c r="P3346" t="s">
        <v>3303</v>
      </c>
      <c r="Q3346" t="s">
        <v>3166</v>
      </c>
      <c r="R3346" t="s">
        <v>79</v>
      </c>
      <c r="S3346" t="s">
        <v>26</v>
      </c>
      <c r="T3346" t="s">
        <v>3167</v>
      </c>
      <c r="U3346" t="s">
        <v>43</v>
      </c>
      <c r="V3346" t="s">
        <v>80</v>
      </c>
      <c r="W3346">
        <v>26350</v>
      </c>
      <c r="X3346" t="s">
        <v>81</v>
      </c>
      <c r="Y3346">
        <v>75</v>
      </c>
      <c r="Z3346" t="s">
        <v>3304</v>
      </c>
      <c r="AA3346" t="s">
        <v>3304</v>
      </c>
      <c r="AB3346" t="s">
        <v>83</v>
      </c>
      <c r="AC3346" t="s">
        <v>84</v>
      </c>
      <c r="AD3346">
        <f>_xlfn.XLOOKUP(MIS[[#This Row],[TRADING SYMBOL]],[1]Sheet1!$D:$D,[1]Sheet1!$C:$C)</f>
        <v>3.45</v>
      </c>
      <c r="AE3346">
        <f>MIS[[#This Row],[OrderAverageTradedPrice]]*MIS[[#This Row],[OrderQuantity]]</f>
        <v>262.5</v>
      </c>
      <c r="AF3346">
        <f>MIS[[#This Row],[LTP]]*MIS[[#This Row],[OrderQuantity]]</f>
        <v>258.75</v>
      </c>
      <c r="AG3346">
        <f>IF(MIS[[#This Row],[OrderSide]]="SELL",MIS[[#This Row],[VALUE]]-MIS[[#This Row],[LIVE_VALUE]],MIS[[#This Row],[LIVE_VALUE]]-MIS[[#This Row],[VALUE]])</f>
        <v>-3.75</v>
      </c>
      <c r="AH3346" t="str" cm="1">
        <f t="array" ref="AH3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6" t="str">
        <f>MIS[[#This Row],[TRADING SYMBOL]]</f>
        <v>NIFTY2552226350CE</v>
      </c>
      <c r="AJ3346" t="str">
        <f>IF(RIGHT(MIS[[#This Row],[Main/Hedge]],4)="MAIN","MAIN","HEDGE")</f>
        <v>HEDGE</v>
      </c>
      <c r="AK3346" t="str" cm="1">
        <f t="array" ref="AK3346">_xlfn._xlws.FILTER(Table4[Column1],ISNUMBER(SEARCH(Table4[Column1],MIS[[#This Row],[OrderUniqueIdentifier]])),"")</f>
        <v>NOTREND</v>
      </c>
    </row>
    <row r="3347" spans="1:37" x14ac:dyDescent="0.25">
      <c r="A3347" t="s">
        <v>71</v>
      </c>
      <c r="B3347" t="s">
        <v>1135</v>
      </c>
      <c r="C3347" t="s">
        <v>5175</v>
      </c>
      <c r="D3347" t="s">
        <v>72</v>
      </c>
      <c r="E3347" t="s">
        <v>3170</v>
      </c>
      <c r="F3347" t="s">
        <v>73</v>
      </c>
      <c r="G3347" t="s">
        <v>74</v>
      </c>
      <c r="H3347" t="s">
        <v>75</v>
      </c>
      <c r="I3347" t="s">
        <v>76</v>
      </c>
      <c r="J3347" t="s">
        <v>77</v>
      </c>
      <c r="K3347">
        <v>450</v>
      </c>
      <c r="L3347" t="s">
        <v>77</v>
      </c>
      <c r="M3347" t="s">
        <v>78</v>
      </c>
      <c r="N3347" t="s">
        <v>495</v>
      </c>
      <c r="O3347" t="s">
        <v>3303</v>
      </c>
      <c r="P3347" t="s">
        <v>3303</v>
      </c>
      <c r="Q3347" t="s">
        <v>3172</v>
      </c>
      <c r="R3347" t="s">
        <v>79</v>
      </c>
      <c r="S3347" t="s">
        <v>26</v>
      </c>
      <c r="T3347" t="s">
        <v>3173</v>
      </c>
      <c r="U3347" t="s">
        <v>43</v>
      </c>
      <c r="V3347" t="s">
        <v>80</v>
      </c>
      <c r="W3347">
        <v>23750</v>
      </c>
      <c r="X3347" t="s">
        <v>85</v>
      </c>
      <c r="Y3347">
        <v>450</v>
      </c>
      <c r="Z3347" t="s">
        <v>3304</v>
      </c>
      <c r="AA3347" t="s">
        <v>3304</v>
      </c>
      <c r="AB3347" t="s">
        <v>87</v>
      </c>
      <c r="AC3347" t="s">
        <v>84</v>
      </c>
      <c r="AD3347">
        <f>_xlfn.XLOOKUP(MIS[[#This Row],[TRADING SYMBOL]],[1]Sheet1!$D:$D,[1]Sheet1!$C:$C)</f>
        <v>8.1999999999999993</v>
      </c>
      <c r="AE3347">
        <f>MIS[[#This Row],[OrderAverageTradedPrice]]*MIS[[#This Row],[OrderQuantity]]</f>
        <v>5130</v>
      </c>
      <c r="AF3347">
        <f>MIS[[#This Row],[LTP]]*MIS[[#This Row],[OrderQuantity]]</f>
        <v>3689.9999999999995</v>
      </c>
      <c r="AG3347">
        <f>IF(MIS[[#This Row],[OrderSide]]="SELL",MIS[[#This Row],[VALUE]]-MIS[[#This Row],[LIVE_VALUE]],MIS[[#This Row],[LIVE_VALUE]]-MIS[[#This Row],[VALUE]])</f>
        <v>-1440.0000000000005</v>
      </c>
      <c r="AH3347" t="str" cm="1">
        <f t="array" ref="AH3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7" t="str">
        <f>MIS[[#This Row],[TRADING SYMBOL]]</f>
        <v>NIFTY2552223750PE</v>
      </c>
      <c r="AJ3347" t="str">
        <f>IF(RIGHT(MIS[[#This Row],[Main/Hedge]],4)="MAIN","MAIN","HEDGE")</f>
        <v>HEDGE</v>
      </c>
      <c r="AK3347" t="str" cm="1">
        <f t="array" ref="AK3347">_xlfn._xlws.FILTER(Table4[Column1],ISNUMBER(SEARCH(Table4[Column1],MIS[[#This Row],[OrderUniqueIdentifier]])),"")</f>
        <v>NOTREND</v>
      </c>
    </row>
    <row r="3348" spans="1:37" x14ac:dyDescent="0.25">
      <c r="A3348" t="s">
        <v>71</v>
      </c>
      <c r="B3348" t="s">
        <v>1178</v>
      </c>
      <c r="C3348" t="s">
        <v>5293</v>
      </c>
      <c r="D3348" t="s">
        <v>72</v>
      </c>
      <c r="E3348" t="s">
        <v>3164</v>
      </c>
      <c r="F3348" t="s">
        <v>73</v>
      </c>
      <c r="G3348" t="s">
        <v>74</v>
      </c>
      <c r="H3348" t="s">
        <v>75</v>
      </c>
      <c r="I3348" t="s">
        <v>76</v>
      </c>
      <c r="J3348" t="s">
        <v>77</v>
      </c>
      <c r="K3348">
        <v>375</v>
      </c>
      <c r="L3348" t="s">
        <v>77</v>
      </c>
      <c r="M3348" t="s">
        <v>78</v>
      </c>
      <c r="N3348" t="s">
        <v>188</v>
      </c>
      <c r="O3348" t="s">
        <v>3303</v>
      </c>
      <c r="P3348" t="s">
        <v>3303</v>
      </c>
      <c r="Q3348" t="s">
        <v>3166</v>
      </c>
      <c r="R3348" t="s">
        <v>79</v>
      </c>
      <c r="S3348" t="s">
        <v>26</v>
      </c>
      <c r="T3348" t="s">
        <v>3167</v>
      </c>
      <c r="U3348" t="s">
        <v>43</v>
      </c>
      <c r="V3348" t="s">
        <v>80</v>
      </c>
      <c r="W3348">
        <v>26350</v>
      </c>
      <c r="X3348" t="s">
        <v>81</v>
      </c>
      <c r="Y3348">
        <v>375</v>
      </c>
      <c r="Z3348" t="s">
        <v>3304</v>
      </c>
      <c r="AA3348" t="s">
        <v>3304</v>
      </c>
      <c r="AB3348" t="s">
        <v>83</v>
      </c>
      <c r="AC3348" t="s">
        <v>84</v>
      </c>
      <c r="AD3348">
        <f>_xlfn.XLOOKUP(MIS[[#This Row],[TRADING SYMBOL]],[1]Sheet1!$D:$D,[1]Sheet1!$C:$C)</f>
        <v>3.45</v>
      </c>
      <c r="AE3348">
        <f>MIS[[#This Row],[OrderAverageTradedPrice]]*MIS[[#This Row],[OrderQuantity]]</f>
        <v>1312.5</v>
      </c>
      <c r="AF3348">
        <f>MIS[[#This Row],[LTP]]*MIS[[#This Row],[OrderQuantity]]</f>
        <v>1293.75</v>
      </c>
      <c r="AG3348">
        <f>IF(MIS[[#This Row],[OrderSide]]="SELL",MIS[[#This Row],[VALUE]]-MIS[[#This Row],[LIVE_VALUE]],MIS[[#This Row],[LIVE_VALUE]]-MIS[[#This Row],[VALUE]])</f>
        <v>-18.75</v>
      </c>
      <c r="AH3348" t="str" cm="1">
        <f t="array" ref="AH3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8" t="str">
        <f>MIS[[#This Row],[TRADING SYMBOL]]</f>
        <v>NIFTY2552226350CE</v>
      </c>
      <c r="AJ3348" t="str">
        <f>IF(RIGHT(MIS[[#This Row],[Main/Hedge]],4)="MAIN","MAIN","HEDGE")</f>
        <v>HEDGE</v>
      </c>
      <c r="AK3348" t="str" cm="1">
        <f t="array" ref="AK3348">_xlfn._xlws.FILTER(Table4[Column1],ISNUMBER(SEARCH(Table4[Column1],MIS[[#This Row],[OrderUniqueIdentifier]])),"")</f>
        <v>NOTREND</v>
      </c>
    </row>
    <row r="3349" spans="1:37" x14ac:dyDescent="0.25">
      <c r="A3349" t="s">
        <v>71</v>
      </c>
      <c r="B3349" t="s">
        <v>1178</v>
      </c>
      <c r="C3349" t="s">
        <v>5294</v>
      </c>
      <c r="D3349" t="s">
        <v>72</v>
      </c>
      <c r="E3349" t="s">
        <v>3170</v>
      </c>
      <c r="F3349" t="s">
        <v>73</v>
      </c>
      <c r="G3349" t="s">
        <v>74</v>
      </c>
      <c r="H3349" t="s">
        <v>75</v>
      </c>
      <c r="I3349" t="s">
        <v>76</v>
      </c>
      <c r="J3349" t="s">
        <v>77</v>
      </c>
      <c r="K3349">
        <v>375</v>
      </c>
      <c r="L3349" t="s">
        <v>77</v>
      </c>
      <c r="M3349" t="s">
        <v>78</v>
      </c>
      <c r="N3349" t="s">
        <v>495</v>
      </c>
      <c r="O3349" t="s">
        <v>3303</v>
      </c>
      <c r="P3349" t="s">
        <v>3303</v>
      </c>
      <c r="Q3349" t="s">
        <v>3172</v>
      </c>
      <c r="R3349" t="s">
        <v>79</v>
      </c>
      <c r="S3349" t="s">
        <v>26</v>
      </c>
      <c r="T3349" t="s">
        <v>3173</v>
      </c>
      <c r="U3349" t="s">
        <v>43</v>
      </c>
      <c r="V3349" t="s">
        <v>80</v>
      </c>
      <c r="W3349">
        <v>23750</v>
      </c>
      <c r="X3349" t="s">
        <v>85</v>
      </c>
      <c r="Y3349">
        <v>375</v>
      </c>
      <c r="Z3349" t="s">
        <v>3304</v>
      </c>
      <c r="AA3349" t="s">
        <v>3304</v>
      </c>
      <c r="AB3349" t="s">
        <v>87</v>
      </c>
      <c r="AC3349" t="s">
        <v>84</v>
      </c>
      <c r="AD3349">
        <f>_xlfn.XLOOKUP(MIS[[#This Row],[TRADING SYMBOL]],[1]Sheet1!$D:$D,[1]Sheet1!$C:$C)</f>
        <v>8.1999999999999993</v>
      </c>
      <c r="AE3349">
        <f>MIS[[#This Row],[OrderAverageTradedPrice]]*MIS[[#This Row],[OrderQuantity]]</f>
        <v>4275</v>
      </c>
      <c r="AF3349">
        <f>MIS[[#This Row],[LTP]]*MIS[[#This Row],[OrderQuantity]]</f>
        <v>3074.9999999999995</v>
      </c>
      <c r="AG3349">
        <f>IF(MIS[[#This Row],[OrderSide]]="SELL",MIS[[#This Row],[VALUE]]-MIS[[#This Row],[LIVE_VALUE]],MIS[[#This Row],[LIVE_VALUE]]-MIS[[#This Row],[VALUE]])</f>
        <v>-1200.0000000000005</v>
      </c>
      <c r="AH3349" t="str" cm="1">
        <f t="array" ref="AH3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9" t="str">
        <f>MIS[[#This Row],[TRADING SYMBOL]]</f>
        <v>NIFTY2552223750PE</v>
      </c>
      <c r="AJ3349" t="str">
        <f>IF(RIGHT(MIS[[#This Row],[Main/Hedge]],4)="MAIN","MAIN","HEDGE")</f>
        <v>HEDGE</v>
      </c>
      <c r="AK3349" t="str" cm="1">
        <f t="array" ref="AK3349">_xlfn._xlws.FILTER(Table4[Column1],ISNUMBER(SEARCH(Table4[Column1],MIS[[#This Row],[OrderUniqueIdentifier]])),"")</f>
        <v>NOTREND</v>
      </c>
    </row>
    <row r="3350" spans="1:37" x14ac:dyDescent="0.25">
      <c r="A3350" t="s">
        <v>71</v>
      </c>
      <c r="B3350" t="s">
        <v>1186</v>
      </c>
      <c r="C3350" t="s">
        <v>5319</v>
      </c>
      <c r="D3350" t="s">
        <v>72</v>
      </c>
      <c r="E3350" t="s">
        <v>3170</v>
      </c>
      <c r="F3350" t="s">
        <v>73</v>
      </c>
      <c r="G3350" t="s">
        <v>74</v>
      </c>
      <c r="H3350" t="s">
        <v>75</v>
      </c>
      <c r="I3350" t="s">
        <v>76</v>
      </c>
      <c r="J3350" t="s">
        <v>77</v>
      </c>
      <c r="K3350">
        <v>75</v>
      </c>
      <c r="L3350" t="s">
        <v>77</v>
      </c>
      <c r="M3350" t="s">
        <v>78</v>
      </c>
      <c r="N3350" t="s">
        <v>1481</v>
      </c>
      <c r="O3350" t="s">
        <v>3303</v>
      </c>
      <c r="P3350" t="s">
        <v>3303</v>
      </c>
      <c r="Q3350" t="s">
        <v>3172</v>
      </c>
      <c r="R3350" t="s">
        <v>79</v>
      </c>
      <c r="S3350" t="s">
        <v>26</v>
      </c>
      <c r="T3350" t="s">
        <v>3173</v>
      </c>
      <c r="U3350" t="s">
        <v>43</v>
      </c>
      <c r="V3350" t="s">
        <v>80</v>
      </c>
      <c r="W3350">
        <v>23750</v>
      </c>
      <c r="X3350" t="s">
        <v>85</v>
      </c>
      <c r="Y3350">
        <v>75</v>
      </c>
      <c r="Z3350" t="s">
        <v>3304</v>
      </c>
      <c r="AA3350" t="s">
        <v>3304</v>
      </c>
      <c r="AB3350" t="s">
        <v>87</v>
      </c>
      <c r="AC3350" t="s">
        <v>84</v>
      </c>
      <c r="AD3350">
        <f>_xlfn.XLOOKUP(MIS[[#This Row],[TRADING SYMBOL]],[1]Sheet1!$D:$D,[1]Sheet1!$C:$C)</f>
        <v>8.1999999999999993</v>
      </c>
      <c r="AE3350">
        <f>MIS[[#This Row],[OrderAverageTradedPrice]]*MIS[[#This Row],[OrderQuantity]]</f>
        <v>851.25</v>
      </c>
      <c r="AF3350">
        <f>MIS[[#This Row],[LTP]]*MIS[[#This Row],[OrderQuantity]]</f>
        <v>615</v>
      </c>
      <c r="AG3350">
        <f>IF(MIS[[#This Row],[OrderSide]]="SELL",MIS[[#This Row],[VALUE]]-MIS[[#This Row],[LIVE_VALUE]],MIS[[#This Row],[LIVE_VALUE]]-MIS[[#This Row],[VALUE]])</f>
        <v>-236.25</v>
      </c>
      <c r="AH3350" t="str" cm="1">
        <f t="array" ref="AH3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0" t="str">
        <f>MIS[[#This Row],[TRADING SYMBOL]]</f>
        <v>NIFTY2552223750PE</v>
      </c>
      <c r="AJ3350" t="str">
        <f>IF(RIGHT(MIS[[#This Row],[Main/Hedge]],4)="MAIN","MAIN","HEDGE")</f>
        <v>HEDGE</v>
      </c>
      <c r="AK3350" t="str" cm="1">
        <f t="array" ref="AK3350">_xlfn._xlws.FILTER(Table4[Column1],ISNUMBER(SEARCH(Table4[Column1],MIS[[#This Row],[OrderUniqueIdentifier]])),"")</f>
        <v>NOTREND</v>
      </c>
    </row>
    <row r="3351" spans="1:37" x14ac:dyDescent="0.25">
      <c r="A3351" t="s">
        <v>71</v>
      </c>
      <c r="B3351" t="s">
        <v>1251</v>
      </c>
      <c r="C3351" t="s">
        <v>5513</v>
      </c>
      <c r="D3351" t="s">
        <v>72</v>
      </c>
      <c r="E3351" t="s">
        <v>3164</v>
      </c>
      <c r="F3351" t="s">
        <v>73</v>
      </c>
      <c r="G3351" t="s">
        <v>74</v>
      </c>
      <c r="H3351" t="s">
        <v>75</v>
      </c>
      <c r="I3351" t="s">
        <v>76</v>
      </c>
      <c r="J3351" t="s">
        <v>77</v>
      </c>
      <c r="K3351">
        <v>75</v>
      </c>
      <c r="L3351" t="s">
        <v>77</v>
      </c>
      <c r="M3351" t="s">
        <v>78</v>
      </c>
      <c r="N3351" t="s">
        <v>188</v>
      </c>
      <c r="O3351" t="s">
        <v>3303</v>
      </c>
      <c r="P3351" t="s">
        <v>3303</v>
      </c>
      <c r="Q3351" t="s">
        <v>3166</v>
      </c>
      <c r="R3351" t="s">
        <v>79</v>
      </c>
      <c r="S3351" t="s">
        <v>26</v>
      </c>
      <c r="T3351" t="s">
        <v>3167</v>
      </c>
      <c r="U3351" t="s">
        <v>43</v>
      </c>
      <c r="V3351" t="s">
        <v>80</v>
      </c>
      <c r="W3351">
        <v>26350</v>
      </c>
      <c r="X3351" t="s">
        <v>81</v>
      </c>
      <c r="Y3351">
        <v>75</v>
      </c>
      <c r="Z3351" t="s">
        <v>3304</v>
      </c>
      <c r="AA3351" t="s">
        <v>3304</v>
      </c>
      <c r="AB3351" t="s">
        <v>83</v>
      </c>
      <c r="AC3351" t="s">
        <v>84</v>
      </c>
      <c r="AD3351">
        <f>_xlfn.XLOOKUP(MIS[[#This Row],[TRADING SYMBOL]],[1]Sheet1!$D:$D,[1]Sheet1!$C:$C)</f>
        <v>3.45</v>
      </c>
      <c r="AE3351">
        <f>MIS[[#This Row],[OrderAverageTradedPrice]]*MIS[[#This Row],[OrderQuantity]]</f>
        <v>262.5</v>
      </c>
      <c r="AF3351">
        <f>MIS[[#This Row],[LTP]]*MIS[[#This Row],[OrderQuantity]]</f>
        <v>258.75</v>
      </c>
      <c r="AG3351">
        <f>IF(MIS[[#This Row],[OrderSide]]="SELL",MIS[[#This Row],[VALUE]]-MIS[[#This Row],[LIVE_VALUE]],MIS[[#This Row],[LIVE_VALUE]]-MIS[[#This Row],[VALUE]])</f>
        <v>-3.75</v>
      </c>
      <c r="AH3351" t="str" cm="1">
        <f t="array" ref="AH3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1" t="str">
        <f>MIS[[#This Row],[TRADING SYMBOL]]</f>
        <v>NIFTY2552226350CE</v>
      </c>
      <c r="AJ3351" t="str">
        <f>IF(RIGHT(MIS[[#This Row],[Main/Hedge]],4)="MAIN","MAIN","HEDGE")</f>
        <v>HEDGE</v>
      </c>
      <c r="AK3351" t="str" cm="1">
        <f t="array" ref="AK3351">_xlfn._xlws.FILTER(Table4[Column1],ISNUMBER(SEARCH(Table4[Column1],MIS[[#This Row],[OrderUniqueIdentifier]])),"")</f>
        <v>NOTREND</v>
      </c>
    </row>
    <row r="3352" spans="1:37" x14ac:dyDescent="0.25">
      <c r="A3352" t="s">
        <v>71</v>
      </c>
      <c r="B3352" t="s">
        <v>1272</v>
      </c>
      <c r="C3352" t="s">
        <v>5584</v>
      </c>
      <c r="D3352" t="s">
        <v>72</v>
      </c>
      <c r="E3352" t="s">
        <v>3164</v>
      </c>
      <c r="F3352" t="s">
        <v>73</v>
      </c>
      <c r="G3352" t="s">
        <v>74</v>
      </c>
      <c r="H3352" t="s">
        <v>75</v>
      </c>
      <c r="I3352" t="s">
        <v>76</v>
      </c>
      <c r="J3352" t="s">
        <v>77</v>
      </c>
      <c r="K3352">
        <v>75</v>
      </c>
      <c r="L3352" t="s">
        <v>77</v>
      </c>
      <c r="M3352" t="s">
        <v>78</v>
      </c>
      <c r="N3352" t="s">
        <v>188</v>
      </c>
      <c r="O3352" t="s">
        <v>3303</v>
      </c>
      <c r="P3352" t="s">
        <v>3303</v>
      </c>
      <c r="Q3352" t="s">
        <v>3166</v>
      </c>
      <c r="R3352" t="s">
        <v>79</v>
      </c>
      <c r="S3352" t="s">
        <v>26</v>
      </c>
      <c r="T3352" t="s">
        <v>3167</v>
      </c>
      <c r="U3352" t="s">
        <v>43</v>
      </c>
      <c r="V3352" t="s">
        <v>80</v>
      </c>
      <c r="W3352">
        <v>26350</v>
      </c>
      <c r="X3352" t="s">
        <v>81</v>
      </c>
      <c r="Y3352">
        <v>75</v>
      </c>
      <c r="Z3352" t="s">
        <v>3304</v>
      </c>
      <c r="AA3352" t="s">
        <v>3304</v>
      </c>
      <c r="AB3352" t="s">
        <v>83</v>
      </c>
      <c r="AC3352" t="s">
        <v>84</v>
      </c>
      <c r="AD3352">
        <f>_xlfn.XLOOKUP(MIS[[#This Row],[TRADING SYMBOL]],[1]Sheet1!$D:$D,[1]Sheet1!$C:$C)</f>
        <v>3.45</v>
      </c>
      <c r="AE3352">
        <f>MIS[[#This Row],[OrderAverageTradedPrice]]*MIS[[#This Row],[OrderQuantity]]</f>
        <v>262.5</v>
      </c>
      <c r="AF3352">
        <f>MIS[[#This Row],[LTP]]*MIS[[#This Row],[OrderQuantity]]</f>
        <v>258.75</v>
      </c>
      <c r="AG3352">
        <f>IF(MIS[[#This Row],[OrderSide]]="SELL",MIS[[#This Row],[VALUE]]-MIS[[#This Row],[LIVE_VALUE]],MIS[[#This Row],[LIVE_VALUE]]-MIS[[#This Row],[VALUE]])</f>
        <v>-3.75</v>
      </c>
      <c r="AH3352" t="str" cm="1">
        <f t="array" ref="AH3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2" t="str">
        <f>MIS[[#This Row],[TRADING SYMBOL]]</f>
        <v>NIFTY2552226350CE</v>
      </c>
      <c r="AJ3352" t="str">
        <f>IF(RIGHT(MIS[[#This Row],[Main/Hedge]],4)="MAIN","MAIN","HEDGE")</f>
        <v>HEDGE</v>
      </c>
      <c r="AK3352" t="str" cm="1">
        <f t="array" ref="AK3352">_xlfn._xlws.FILTER(Table4[Column1],ISNUMBER(SEARCH(Table4[Column1],MIS[[#This Row],[OrderUniqueIdentifier]])),"")</f>
        <v>NOTREND</v>
      </c>
    </row>
    <row r="3353" spans="1:37" x14ac:dyDescent="0.25">
      <c r="A3353" t="s">
        <v>71</v>
      </c>
      <c r="B3353" t="s">
        <v>1295</v>
      </c>
      <c r="C3353" t="s">
        <v>5667</v>
      </c>
      <c r="D3353" t="s">
        <v>72</v>
      </c>
      <c r="E3353" t="s">
        <v>3164</v>
      </c>
      <c r="F3353" t="s">
        <v>73</v>
      </c>
      <c r="G3353" t="s">
        <v>74</v>
      </c>
      <c r="H3353" t="s">
        <v>75</v>
      </c>
      <c r="I3353" t="s">
        <v>76</v>
      </c>
      <c r="J3353" t="s">
        <v>77</v>
      </c>
      <c r="K3353">
        <v>150</v>
      </c>
      <c r="L3353" t="s">
        <v>77</v>
      </c>
      <c r="M3353" t="s">
        <v>78</v>
      </c>
      <c r="N3353" t="s">
        <v>188</v>
      </c>
      <c r="O3353" t="s">
        <v>3303</v>
      </c>
      <c r="P3353" t="s">
        <v>3303</v>
      </c>
      <c r="Q3353" t="s">
        <v>3166</v>
      </c>
      <c r="R3353" t="s">
        <v>79</v>
      </c>
      <c r="S3353" t="s">
        <v>26</v>
      </c>
      <c r="T3353" t="s">
        <v>3167</v>
      </c>
      <c r="U3353" t="s">
        <v>43</v>
      </c>
      <c r="V3353" t="s">
        <v>80</v>
      </c>
      <c r="W3353">
        <v>26350</v>
      </c>
      <c r="X3353" t="s">
        <v>81</v>
      </c>
      <c r="Y3353">
        <v>150</v>
      </c>
      <c r="Z3353" t="s">
        <v>3304</v>
      </c>
      <c r="AA3353" t="s">
        <v>3304</v>
      </c>
      <c r="AB3353" t="s">
        <v>83</v>
      </c>
      <c r="AC3353" t="s">
        <v>84</v>
      </c>
      <c r="AD3353">
        <f>_xlfn.XLOOKUP(MIS[[#This Row],[TRADING SYMBOL]],[1]Sheet1!$D:$D,[1]Sheet1!$C:$C)</f>
        <v>3.45</v>
      </c>
      <c r="AE3353">
        <f>MIS[[#This Row],[OrderAverageTradedPrice]]*MIS[[#This Row],[OrderQuantity]]</f>
        <v>525</v>
      </c>
      <c r="AF3353">
        <f>MIS[[#This Row],[LTP]]*MIS[[#This Row],[OrderQuantity]]</f>
        <v>517.5</v>
      </c>
      <c r="AG3353">
        <f>IF(MIS[[#This Row],[OrderSide]]="SELL",MIS[[#This Row],[VALUE]]-MIS[[#This Row],[LIVE_VALUE]],MIS[[#This Row],[LIVE_VALUE]]-MIS[[#This Row],[VALUE]])</f>
        <v>-7.5</v>
      </c>
      <c r="AH3353" t="str" cm="1">
        <f t="array" ref="AH3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3" t="str">
        <f>MIS[[#This Row],[TRADING SYMBOL]]</f>
        <v>NIFTY2552226350CE</v>
      </c>
      <c r="AJ3353" t="str">
        <f>IF(RIGHT(MIS[[#This Row],[Main/Hedge]],4)="MAIN","MAIN","HEDGE")</f>
        <v>HEDGE</v>
      </c>
      <c r="AK3353" t="str" cm="1">
        <f t="array" ref="AK3353">_xlfn._xlws.FILTER(Table4[Column1],ISNUMBER(SEARCH(Table4[Column1],MIS[[#This Row],[OrderUniqueIdentifier]])),"")</f>
        <v>NOTREND</v>
      </c>
    </row>
    <row r="3354" spans="1:37" x14ac:dyDescent="0.25">
      <c r="A3354" t="s">
        <v>71</v>
      </c>
      <c r="B3354" t="s">
        <v>1316</v>
      </c>
      <c r="C3354" t="s">
        <v>5768</v>
      </c>
      <c r="D3354" t="s">
        <v>72</v>
      </c>
      <c r="E3354" t="s">
        <v>3164</v>
      </c>
      <c r="F3354" t="s">
        <v>73</v>
      </c>
      <c r="G3354" t="s">
        <v>74</v>
      </c>
      <c r="H3354" t="s">
        <v>75</v>
      </c>
      <c r="I3354" t="s">
        <v>76</v>
      </c>
      <c r="J3354" t="s">
        <v>77</v>
      </c>
      <c r="K3354">
        <v>150</v>
      </c>
      <c r="L3354" t="s">
        <v>77</v>
      </c>
      <c r="M3354" t="s">
        <v>78</v>
      </c>
      <c r="N3354" t="s">
        <v>188</v>
      </c>
      <c r="O3354" t="s">
        <v>3303</v>
      </c>
      <c r="P3354" t="s">
        <v>3303</v>
      </c>
      <c r="Q3354" t="s">
        <v>3166</v>
      </c>
      <c r="R3354" t="s">
        <v>79</v>
      </c>
      <c r="S3354" t="s">
        <v>26</v>
      </c>
      <c r="T3354" t="s">
        <v>3167</v>
      </c>
      <c r="U3354" t="s">
        <v>43</v>
      </c>
      <c r="V3354" t="s">
        <v>80</v>
      </c>
      <c r="W3354">
        <v>26350</v>
      </c>
      <c r="X3354" t="s">
        <v>81</v>
      </c>
      <c r="Y3354">
        <v>150</v>
      </c>
      <c r="Z3354" t="s">
        <v>3304</v>
      </c>
      <c r="AA3354" t="s">
        <v>3304</v>
      </c>
      <c r="AB3354" t="s">
        <v>83</v>
      </c>
      <c r="AC3354" t="s">
        <v>84</v>
      </c>
      <c r="AD3354">
        <f>_xlfn.XLOOKUP(MIS[[#This Row],[TRADING SYMBOL]],[1]Sheet1!$D:$D,[1]Sheet1!$C:$C)</f>
        <v>3.45</v>
      </c>
      <c r="AE3354">
        <f>MIS[[#This Row],[OrderAverageTradedPrice]]*MIS[[#This Row],[OrderQuantity]]</f>
        <v>525</v>
      </c>
      <c r="AF3354">
        <f>MIS[[#This Row],[LTP]]*MIS[[#This Row],[OrderQuantity]]</f>
        <v>517.5</v>
      </c>
      <c r="AG3354">
        <f>IF(MIS[[#This Row],[OrderSide]]="SELL",MIS[[#This Row],[VALUE]]-MIS[[#This Row],[LIVE_VALUE]],MIS[[#This Row],[LIVE_VALUE]]-MIS[[#This Row],[VALUE]])</f>
        <v>-7.5</v>
      </c>
      <c r="AH3354" t="str" cm="1">
        <f t="array" ref="AH3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4" t="str">
        <f>MIS[[#This Row],[TRADING SYMBOL]]</f>
        <v>NIFTY2552226350CE</v>
      </c>
      <c r="AJ3354" t="str">
        <f>IF(RIGHT(MIS[[#This Row],[Main/Hedge]],4)="MAIN","MAIN","HEDGE")</f>
        <v>HEDGE</v>
      </c>
      <c r="AK3354" t="str" cm="1">
        <f t="array" ref="AK3354">_xlfn._xlws.FILTER(Table4[Column1],ISNUMBER(SEARCH(Table4[Column1],MIS[[#This Row],[OrderUniqueIdentifier]])),"")</f>
        <v>NOTREND</v>
      </c>
    </row>
    <row r="3355" spans="1:37" x14ac:dyDescent="0.25">
      <c r="A3355" t="s">
        <v>71</v>
      </c>
      <c r="B3355" t="s">
        <v>1326</v>
      </c>
      <c r="C3355" t="s">
        <v>5790</v>
      </c>
      <c r="D3355" t="s">
        <v>72</v>
      </c>
      <c r="E3355" t="s">
        <v>3170</v>
      </c>
      <c r="F3355" t="s">
        <v>73</v>
      </c>
      <c r="G3355" t="s">
        <v>74</v>
      </c>
      <c r="H3355" t="s">
        <v>75</v>
      </c>
      <c r="I3355" t="s">
        <v>76</v>
      </c>
      <c r="J3355" t="s">
        <v>77</v>
      </c>
      <c r="K3355">
        <v>75</v>
      </c>
      <c r="L3355" t="s">
        <v>77</v>
      </c>
      <c r="M3355" t="s">
        <v>78</v>
      </c>
      <c r="N3355" t="s">
        <v>495</v>
      </c>
      <c r="O3355" t="s">
        <v>3303</v>
      </c>
      <c r="P3355" t="s">
        <v>3303</v>
      </c>
      <c r="Q3355" t="s">
        <v>3172</v>
      </c>
      <c r="R3355" t="s">
        <v>79</v>
      </c>
      <c r="S3355" t="s">
        <v>26</v>
      </c>
      <c r="T3355" t="s">
        <v>3173</v>
      </c>
      <c r="U3355" t="s">
        <v>43</v>
      </c>
      <c r="V3355" t="s">
        <v>80</v>
      </c>
      <c r="W3355">
        <v>23750</v>
      </c>
      <c r="X3355" t="s">
        <v>85</v>
      </c>
      <c r="Y3355">
        <v>75</v>
      </c>
      <c r="Z3355" t="s">
        <v>3304</v>
      </c>
      <c r="AA3355" t="s">
        <v>3304</v>
      </c>
      <c r="AB3355" t="s">
        <v>87</v>
      </c>
      <c r="AC3355" t="s">
        <v>84</v>
      </c>
      <c r="AD3355">
        <f>_xlfn.XLOOKUP(MIS[[#This Row],[TRADING SYMBOL]],[1]Sheet1!$D:$D,[1]Sheet1!$C:$C)</f>
        <v>8.1999999999999993</v>
      </c>
      <c r="AE3355">
        <f>MIS[[#This Row],[OrderAverageTradedPrice]]*MIS[[#This Row],[OrderQuantity]]</f>
        <v>855</v>
      </c>
      <c r="AF3355">
        <f>MIS[[#This Row],[LTP]]*MIS[[#This Row],[OrderQuantity]]</f>
        <v>615</v>
      </c>
      <c r="AG3355">
        <f>IF(MIS[[#This Row],[OrderSide]]="SELL",MIS[[#This Row],[VALUE]]-MIS[[#This Row],[LIVE_VALUE]],MIS[[#This Row],[LIVE_VALUE]]-MIS[[#This Row],[VALUE]])</f>
        <v>-240</v>
      </c>
      <c r="AH3355" t="str" cm="1">
        <f t="array" ref="AH3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5" t="str">
        <f>MIS[[#This Row],[TRADING SYMBOL]]</f>
        <v>NIFTY2552223750PE</v>
      </c>
      <c r="AJ3355" t="str">
        <f>IF(RIGHT(MIS[[#This Row],[Main/Hedge]],4)="MAIN","MAIN","HEDGE")</f>
        <v>HEDGE</v>
      </c>
      <c r="AK3355" t="str" cm="1">
        <f t="array" ref="AK3355">_xlfn._xlws.FILTER(Table4[Column1],ISNUMBER(SEARCH(Table4[Column1],MIS[[#This Row],[OrderUniqueIdentifier]])),"")</f>
        <v>NOTREND</v>
      </c>
    </row>
    <row r="3356" spans="1:37" x14ac:dyDescent="0.25">
      <c r="A3356" t="s">
        <v>71</v>
      </c>
      <c r="B3356" t="s">
        <v>491</v>
      </c>
      <c r="C3356" t="s">
        <v>3245</v>
      </c>
      <c r="D3356" t="s">
        <v>72</v>
      </c>
      <c r="E3356" t="s">
        <v>3164</v>
      </c>
      <c r="F3356" t="s">
        <v>73</v>
      </c>
      <c r="G3356" t="s">
        <v>74</v>
      </c>
      <c r="H3356" t="s">
        <v>75</v>
      </c>
      <c r="I3356" t="s">
        <v>76</v>
      </c>
      <c r="J3356" t="s">
        <v>77</v>
      </c>
      <c r="K3356">
        <v>375</v>
      </c>
      <c r="L3356" t="s">
        <v>77</v>
      </c>
      <c r="M3356" t="s">
        <v>78</v>
      </c>
      <c r="N3356" t="s">
        <v>188</v>
      </c>
      <c r="O3356" t="s">
        <v>3246</v>
      </c>
      <c r="P3356" t="s">
        <v>3246</v>
      </c>
      <c r="Q3356" t="s">
        <v>3166</v>
      </c>
      <c r="R3356" t="s">
        <v>79</v>
      </c>
      <c r="S3356" t="s">
        <v>26</v>
      </c>
      <c r="T3356" t="s">
        <v>3167</v>
      </c>
      <c r="U3356" t="s">
        <v>43</v>
      </c>
      <c r="V3356" t="s">
        <v>80</v>
      </c>
      <c r="W3356">
        <v>26350</v>
      </c>
      <c r="X3356" t="s">
        <v>81</v>
      </c>
      <c r="Y3356">
        <v>375</v>
      </c>
      <c r="Z3356" t="s">
        <v>3247</v>
      </c>
      <c r="AA3356" t="s">
        <v>3247</v>
      </c>
      <c r="AB3356" t="s">
        <v>83</v>
      </c>
      <c r="AC3356" t="s">
        <v>84</v>
      </c>
      <c r="AD3356">
        <f>_xlfn.XLOOKUP(MIS[[#This Row],[TRADING SYMBOL]],[1]Sheet1!$D:$D,[1]Sheet1!$C:$C)</f>
        <v>3.45</v>
      </c>
      <c r="AE3356">
        <f>MIS[[#This Row],[OrderAverageTradedPrice]]*MIS[[#This Row],[OrderQuantity]]</f>
        <v>1312.5</v>
      </c>
      <c r="AF3356">
        <f>MIS[[#This Row],[LTP]]*MIS[[#This Row],[OrderQuantity]]</f>
        <v>1293.75</v>
      </c>
      <c r="AG3356">
        <f>IF(MIS[[#This Row],[OrderSide]]="SELL",MIS[[#This Row],[VALUE]]-MIS[[#This Row],[LIVE_VALUE]],MIS[[#This Row],[LIVE_VALUE]]-MIS[[#This Row],[VALUE]])</f>
        <v>-18.75</v>
      </c>
      <c r="AH3356" t="str" cm="1">
        <f t="array" ref="AH3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6" t="str">
        <f>MIS[[#This Row],[TRADING SYMBOL]]</f>
        <v>NIFTY2552226350CE</v>
      </c>
      <c r="AJ3356" t="str">
        <f>IF(RIGHT(MIS[[#This Row],[Main/Hedge]],4)="MAIN","MAIN","HEDGE")</f>
        <v>HEDGE</v>
      </c>
      <c r="AK3356" t="str" cm="1">
        <f t="array" ref="AK3356">_xlfn._xlws.FILTER(Table4[Column1],ISNUMBER(SEARCH(Table4[Column1],MIS[[#This Row],[OrderUniqueIdentifier]])),"")</f>
        <v>NOTREND</v>
      </c>
    </row>
    <row r="3357" spans="1:37" x14ac:dyDescent="0.25">
      <c r="A3357" t="s">
        <v>71</v>
      </c>
      <c r="B3357" t="s">
        <v>515</v>
      </c>
      <c r="C3357" t="s">
        <v>3305</v>
      </c>
      <c r="D3357" t="s">
        <v>72</v>
      </c>
      <c r="E3357" t="s">
        <v>3170</v>
      </c>
      <c r="F3357" t="s">
        <v>73</v>
      </c>
      <c r="G3357" t="s">
        <v>74</v>
      </c>
      <c r="H3357" t="s">
        <v>75</v>
      </c>
      <c r="I3357" t="s">
        <v>76</v>
      </c>
      <c r="J3357" t="s">
        <v>77</v>
      </c>
      <c r="K3357">
        <v>525</v>
      </c>
      <c r="L3357" t="s">
        <v>77</v>
      </c>
      <c r="M3357" t="s">
        <v>78</v>
      </c>
      <c r="N3357" t="s">
        <v>495</v>
      </c>
      <c r="O3357" t="s">
        <v>3303</v>
      </c>
      <c r="P3357" t="s">
        <v>3246</v>
      </c>
      <c r="Q3357" t="s">
        <v>3172</v>
      </c>
      <c r="R3357" t="s">
        <v>79</v>
      </c>
      <c r="S3357" t="s">
        <v>26</v>
      </c>
      <c r="T3357" t="s">
        <v>3173</v>
      </c>
      <c r="U3357" t="s">
        <v>43</v>
      </c>
      <c r="V3357" t="s">
        <v>80</v>
      </c>
      <c r="W3357">
        <v>23750</v>
      </c>
      <c r="X3357" t="s">
        <v>85</v>
      </c>
      <c r="Y3357">
        <v>525</v>
      </c>
      <c r="Z3357" t="s">
        <v>3304</v>
      </c>
      <c r="AA3357" t="s">
        <v>3247</v>
      </c>
      <c r="AB3357" t="s">
        <v>87</v>
      </c>
      <c r="AC3357" t="s">
        <v>84</v>
      </c>
      <c r="AD3357">
        <f>_xlfn.XLOOKUP(MIS[[#This Row],[TRADING SYMBOL]],[1]Sheet1!$D:$D,[1]Sheet1!$C:$C)</f>
        <v>8.1999999999999993</v>
      </c>
      <c r="AE3357">
        <f>MIS[[#This Row],[OrderAverageTradedPrice]]*MIS[[#This Row],[OrderQuantity]]</f>
        <v>5985</v>
      </c>
      <c r="AF3357">
        <f>MIS[[#This Row],[LTP]]*MIS[[#This Row],[OrderQuantity]]</f>
        <v>4305</v>
      </c>
      <c r="AG3357">
        <f>IF(MIS[[#This Row],[OrderSide]]="SELL",MIS[[#This Row],[VALUE]]-MIS[[#This Row],[LIVE_VALUE]],MIS[[#This Row],[LIVE_VALUE]]-MIS[[#This Row],[VALUE]])</f>
        <v>-1680</v>
      </c>
      <c r="AH3357" t="str" cm="1">
        <f t="array" ref="AH3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7" t="str">
        <f>MIS[[#This Row],[TRADING SYMBOL]]</f>
        <v>NIFTY2552223750PE</v>
      </c>
      <c r="AJ3357" t="str">
        <f>IF(RIGHT(MIS[[#This Row],[Main/Hedge]],4)="MAIN","MAIN","HEDGE")</f>
        <v>HEDGE</v>
      </c>
      <c r="AK3357" t="str" cm="1">
        <f t="array" ref="AK3357">_xlfn._xlws.FILTER(Table4[Column1],ISNUMBER(SEARCH(Table4[Column1],MIS[[#This Row],[OrderUniqueIdentifier]])),"")</f>
        <v>NOTREND</v>
      </c>
    </row>
    <row r="3358" spans="1:37" x14ac:dyDescent="0.25">
      <c r="A3358" t="s">
        <v>71</v>
      </c>
      <c r="B3358" t="s">
        <v>575</v>
      </c>
      <c r="C3358" t="s">
        <v>3489</v>
      </c>
      <c r="D3358" t="s">
        <v>72</v>
      </c>
      <c r="E3358" t="s">
        <v>3170</v>
      </c>
      <c r="F3358" t="s">
        <v>73</v>
      </c>
      <c r="G3358" t="s">
        <v>74</v>
      </c>
      <c r="H3358" t="s">
        <v>75</v>
      </c>
      <c r="I3358" t="s">
        <v>76</v>
      </c>
      <c r="J3358" t="s">
        <v>77</v>
      </c>
      <c r="K3358">
        <v>150</v>
      </c>
      <c r="L3358" t="s">
        <v>77</v>
      </c>
      <c r="M3358" t="s">
        <v>78</v>
      </c>
      <c r="N3358" t="s">
        <v>495</v>
      </c>
      <c r="O3358" t="s">
        <v>3246</v>
      </c>
      <c r="P3358" t="s">
        <v>3246</v>
      </c>
      <c r="Q3358" t="s">
        <v>3172</v>
      </c>
      <c r="R3358" t="s">
        <v>79</v>
      </c>
      <c r="S3358" t="s">
        <v>26</v>
      </c>
      <c r="T3358" t="s">
        <v>3173</v>
      </c>
      <c r="U3358" t="s">
        <v>43</v>
      </c>
      <c r="V3358" t="s">
        <v>80</v>
      </c>
      <c r="W3358">
        <v>23750</v>
      </c>
      <c r="X3358" t="s">
        <v>85</v>
      </c>
      <c r="Y3358">
        <v>150</v>
      </c>
      <c r="Z3358" t="s">
        <v>3247</v>
      </c>
      <c r="AA3358" t="s">
        <v>3247</v>
      </c>
      <c r="AB3358" t="s">
        <v>87</v>
      </c>
      <c r="AC3358" t="s">
        <v>84</v>
      </c>
      <c r="AD3358">
        <f>_xlfn.XLOOKUP(MIS[[#This Row],[TRADING SYMBOL]],[1]Sheet1!$D:$D,[1]Sheet1!$C:$C)</f>
        <v>8.1999999999999993</v>
      </c>
      <c r="AE3358">
        <f>MIS[[#This Row],[OrderAverageTradedPrice]]*MIS[[#This Row],[OrderQuantity]]</f>
        <v>1710</v>
      </c>
      <c r="AF3358">
        <f>MIS[[#This Row],[LTP]]*MIS[[#This Row],[OrderQuantity]]</f>
        <v>1230</v>
      </c>
      <c r="AG3358">
        <f>IF(MIS[[#This Row],[OrderSide]]="SELL",MIS[[#This Row],[VALUE]]-MIS[[#This Row],[LIVE_VALUE]],MIS[[#This Row],[LIVE_VALUE]]-MIS[[#This Row],[VALUE]])</f>
        <v>-480</v>
      </c>
      <c r="AH3358" t="str" cm="1">
        <f t="array" ref="AH3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8" t="str">
        <f>MIS[[#This Row],[TRADING SYMBOL]]</f>
        <v>NIFTY2552223750PE</v>
      </c>
      <c r="AJ3358" t="str">
        <f>IF(RIGHT(MIS[[#This Row],[Main/Hedge]],4)="MAIN","MAIN","HEDGE")</f>
        <v>HEDGE</v>
      </c>
      <c r="AK3358" t="str" cm="1">
        <f t="array" ref="AK3358">_xlfn._xlws.FILTER(Table4[Column1],ISNUMBER(SEARCH(Table4[Column1],MIS[[#This Row],[OrderUniqueIdentifier]])),"")</f>
        <v>NOTREND</v>
      </c>
    </row>
    <row r="3359" spans="1:37" x14ac:dyDescent="0.25">
      <c r="A3359" t="s">
        <v>71</v>
      </c>
      <c r="B3359" t="s">
        <v>584</v>
      </c>
      <c r="C3359" t="s">
        <v>3515</v>
      </c>
      <c r="D3359" t="s">
        <v>72</v>
      </c>
      <c r="E3359" t="s">
        <v>3170</v>
      </c>
      <c r="F3359" t="s">
        <v>73</v>
      </c>
      <c r="G3359" t="s">
        <v>74</v>
      </c>
      <c r="H3359" t="s">
        <v>75</v>
      </c>
      <c r="I3359" t="s">
        <v>76</v>
      </c>
      <c r="J3359" t="s">
        <v>77</v>
      </c>
      <c r="K3359">
        <v>75</v>
      </c>
      <c r="L3359" t="s">
        <v>77</v>
      </c>
      <c r="M3359" t="s">
        <v>78</v>
      </c>
      <c r="N3359" t="s">
        <v>518</v>
      </c>
      <c r="O3359" t="s">
        <v>3246</v>
      </c>
      <c r="P3359" t="s">
        <v>3246</v>
      </c>
      <c r="Q3359" t="s">
        <v>3172</v>
      </c>
      <c r="R3359" t="s">
        <v>79</v>
      </c>
      <c r="S3359" t="s">
        <v>26</v>
      </c>
      <c r="T3359" t="s">
        <v>3173</v>
      </c>
      <c r="U3359" t="s">
        <v>43</v>
      </c>
      <c r="V3359" t="s">
        <v>80</v>
      </c>
      <c r="W3359">
        <v>23750</v>
      </c>
      <c r="X3359" t="s">
        <v>85</v>
      </c>
      <c r="Y3359">
        <v>75</v>
      </c>
      <c r="Z3359" t="s">
        <v>3247</v>
      </c>
      <c r="AA3359" t="s">
        <v>3247</v>
      </c>
      <c r="AB3359" t="s">
        <v>87</v>
      </c>
      <c r="AC3359" t="s">
        <v>84</v>
      </c>
      <c r="AD3359">
        <f>_xlfn.XLOOKUP(MIS[[#This Row],[TRADING SYMBOL]],[1]Sheet1!$D:$D,[1]Sheet1!$C:$C)</f>
        <v>8.1999999999999993</v>
      </c>
      <c r="AE3359">
        <f>MIS[[#This Row],[OrderAverageTradedPrice]]*MIS[[#This Row],[OrderQuantity]]</f>
        <v>858.75</v>
      </c>
      <c r="AF3359">
        <f>MIS[[#This Row],[LTP]]*MIS[[#This Row],[OrderQuantity]]</f>
        <v>615</v>
      </c>
      <c r="AG3359">
        <f>IF(MIS[[#This Row],[OrderSide]]="SELL",MIS[[#This Row],[VALUE]]-MIS[[#This Row],[LIVE_VALUE]],MIS[[#This Row],[LIVE_VALUE]]-MIS[[#This Row],[VALUE]])</f>
        <v>-243.75</v>
      </c>
      <c r="AH3359" t="str" cm="1">
        <f t="array" ref="AH3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9" t="str">
        <f>MIS[[#This Row],[TRADING SYMBOL]]</f>
        <v>NIFTY2552223750PE</v>
      </c>
      <c r="AJ3359" t="str">
        <f>IF(RIGHT(MIS[[#This Row],[Main/Hedge]],4)="MAIN","MAIN","HEDGE")</f>
        <v>HEDGE</v>
      </c>
      <c r="AK3359" t="str" cm="1">
        <f t="array" ref="AK3359">_xlfn._xlws.FILTER(Table4[Column1],ISNUMBER(SEARCH(Table4[Column1],MIS[[#This Row],[OrderUniqueIdentifier]])),"")</f>
        <v>NOTREND</v>
      </c>
    </row>
    <row r="3360" spans="1:37" x14ac:dyDescent="0.25">
      <c r="A3360" t="s">
        <v>71</v>
      </c>
      <c r="B3360" t="s">
        <v>714</v>
      </c>
      <c r="C3360" t="s">
        <v>3919</v>
      </c>
      <c r="D3360" t="s">
        <v>72</v>
      </c>
      <c r="E3360" t="s">
        <v>3164</v>
      </c>
      <c r="F3360" t="s">
        <v>73</v>
      </c>
      <c r="G3360" t="s">
        <v>74</v>
      </c>
      <c r="H3360" t="s">
        <v>75</v>
      </c>
      <c r="I3360" t="s">
        <v>76</v>
      </c>
      <c r="J3360" t="s">
        <v>77</v>
      </c>
      <c r="K3360">
        <v>150</v>
      </c>
      <c r="L3360" t="s">
        <v>77</v>
      </c>
      <c r="M3360" t="s">
        <v>78</v>
      </c>
      <c r="N3360" t="s">
        <v>188</v>
      </c>
      <c r="O3360" t="s">
        <v>3246</v>
      </c>
      <c r="P3360" t="s">
        <v>3246</v>
      </c>
      <c r="Q3360" t="s">
        <v>3166</v>
      </c>
      <c r="R3360" t="s">
        <v>79</v>
      </c>
      <c r="S3360" t="s">
        <v>26</v>
      </c>
      <c r="T3360" t="s">
        <v>3167</v>
      </c>
      <c r="U3360" t="s">
        <v>43</v>
      </c>
      <c r="V3360" t="s">
        <v>80</v>
      </c>
      <c r="W3360">
        <v>26350</v>
      </c>
      <c r="X3360" t="s">
        <v>81</v>
      </c>
      <c r="Y3360">
        <v>150</v>
      </c>
      <c r="Z3360" t="s">
        <v>3247</v>
      </c>
      <c r="AA3360" t="s">
        <v>3247</v>
      </c>
      <c r="AB3360" t="s">
        <v>83</v>
      </c>
      <c r="AC3360" t="s">
        <v>84</v>
      </c>
      <c r="AD3360">
        <f>_xlfn.XLOOKUP(MIS[[#This Row],[TRADING SYMBOL]],[1]Sheet1!$D:$D,[1]Sheet1!$C:$C)</f>
        <v>3.45</v>
      </c>
      <c r="AE3360">
        <f>MIS[[#This Row],[OrderAverageTradedPrice]]*MIS[[#This Row],[OrderQuantity]]</f>
        <v>525</v>
      </c>
      <c r="AF3360">
        <f>MIS[[#This Row],[LTP]]*MIS[[#This Row],[OrderQuantity]]</f>
        <v>517.5</v>
      </c>
      <c r="AG3360">
        <f>IF(MIS[[#This Row],[OrderSide]]="SELL",MIS[[#This Row],[VALUE]]-MIS[[#This Row],[LIVE_VALUE]],MIS[[#This Row],[LIVE_VALUE]]-MIS[[#This Row],[VALUE]])</f>
        <v>-7.5</v>
      </c>
      <c r="AH3360" t="str" cm="1">
        <f t="array" ref="AH3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0" t="str">
        <f>MIS[[#This Row],[TRADING SYMBOL]]</f>
        <v>NIFTY2552226350CE</v>
      </c>
      <c r="AJ3360" t="str">
        <f>IF(RIGHT(MIS[[#This Row],[Main/Hedge]],4)="MAIN","MAIN","HEDGE")</f>
        <v>HEDGE</v>
      </c>
      <c r="AK3360" t="str" cm="1">
        <f t="array" ref="AK3360">_xlfn._xlws.FILTER(Table4[Column1],ISNUMBER(SEARCH(Table4[Column1],MIS[[#This Row],[OrderUniqueIdentifier]])),"")</f>
        <v>NOTREND</v>
      </c>
    </row>
    <row r="3361" spans="1:37" x14ac:dyDescent="0.25">
      <c r="A3361" t="s">
        <v>71</v>
      </c>
      <c r="B3361" t="s">
        <v>753</v>
      </c>
      <c r="C3361" t="s">
        <v>4019</v>
      </c>
      <c r="D3361" t="s">
        <v>72</v>
      </c>
      <c r="E3361" t="s">
        <v>3170</v>
      </c>
      <c r="F3361" t="s">
        <v>73</v>
      </c>
      <c r="G3361" t="s">
        <v>74</v>
      </c>
      <c r="H3361" t="s">
        <v>75</v>
      </c>
      <c r="I3361" t="s">
        <v>76</v>
      </c>
      <c r="J3361" t="s">
        <v>77</v>
      </c>
      <c r="K3361">
        <v>225</v>
      </c>
      <c r="L3361" t="s">
        <v>77</v>
      </c>
      <c r="M3361" t="s">
        <v>78</v>
      </c>
      <c r="N3361" t="s">
        <v>518</v>
      </c>
      <c r="O3361" t="s">
        <v>3246</v>
      </c>
      <c r="P3361" t="s">
        <v>3246</v>
      </c>
      <c r="Q3361" t="s">
        <v>3172</v>
      </c>
      <c r="R3361" t="s">
        <v>79</v>
      </c>
      <c r="S3361" t="s">
        <v>26</v>
      </c>
      <c r="T3361" t="s">
        <v>3173</v>
      </c>
      <c r="U3361" t="s">
        <v>43</v>
      </c>
      <c r="V3361" t="s">
        <v>80</v>
      </c>
      <c r="W3361">
        <v>23750</v>
      </c>
      <c r="X3361" t="s">
        <v>85</v>
      </c>
      <c r="Y3361">
        <v>225</v>
      </c>
      <c r="Z3361" t="s">
        <v>3247</v>
      </c>
      <c r="AA3361" t="s">
        <v>3247</v>
      </c>
      <c r="AB3361" t="s">
        <v>87</v>
      </c>
      <c r="AC3361" t="s">
        <v>84</v>
      </c>
      <c r="AD3361">
        <f>_xlfn.XLOOKUP(MIS[[#This Row],[TRADING SYMBOL]],[1]Sheet1!$D:$D,[1]Sheet1!$C:$C)</f>
        <v>8.1999999999999993</v>
      </c>
      <c r="AE3361">
        <f>MIS[[#This Row],[OrderAverageTradedPrice]]*MIS[[#This Row],[OrderQuantity]]</f>
        <v>2576.25</v>
      </c>
      <c r="AF3361">
        <f>MIS[[#This Row],[LTP]]*MIS[[#This Row],[OrderQuantity]]</f>
        <v>1844.9999999999998</v>
      </c>
      <c r="AG3361">
        <f>IF(MIS[[#This Row],[OrderSide]]="SELL",MIS[[#This Row],[VALUE]]-MIS[[#This Row],[LIVE_VALUE]],MIS[[#This Row],[LIVE_VALUE]]-MIS[[#This Row],[VALUE]])</f>
        <v>-731.25000000000023</v>
      </c>
      <c r="AH3361" t="str" cm="1">
        <f t="array" ref="AH3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1" t="str">
        <f>MIS[[#This Row],[TRADING SYMBOL]]</f>
        <v>NIFTY2552223750PE</v>
      </c>
      <c r="AJ3361" t="str">
        <f>IF(RIGHT(MIS[[#This Row],[Main/Hedge]],4)="MAIN","MAIN","HEDGE")</f>
        <v>HEDGE</v>
      </c>
      <c r="AK3361" t="str" cm="1">
        <f t="array" ref="AK3361">_xlfn._xlws.FILTER(Table4[Column1],ISNUMBER(SEARCH(Table4[Column1],MIS[[#This Row],[OrderUniqueIdentifier]])),"")</f>
        <v>NOTREND</v>
      </c>
    </row>
    <row r="3362" spans="1:37" x14ac:dyDescent="0.25">
      <c r="A3362" t="s">
        <v>71</v>
      </c>
      <c r="B3362" t="s">
        <v>830</v>
      </c>
      <c r="C3362" t="s">
        <v>4251</v>
      </c>
      <c r="D3362" t="s">
        <v>72</v>
      </c>
      <c r="E3362" t="s">
        <v>3164</v>
      </c>
      <c r="F3362" t="s">
        <v>73</v>
      </c>
      <c r="G3362" t="s">
        <v>74</v>
      </c>
      <c r="H3362" t="s">
        <v>75</v>
      </c>
      <c r="I3362" t="s">
        <v>76</v>
      </c>
      <c r="J3362" t="s">
        <v>77</v>
      </c>
      <c r="K3362">
        <v>300</v>
      </c>
      <c r="L3362" t="s">
        <v>77</v>
      </c>
      <c r="M3362" t="s">
        <v>78</v>
      </c>
      <c r="N3362" t="s">
        <v>188</v>
      </c>
      <c r="O3362" t="s">
        <v>3246</v>
      </c>
      <c r="P3362" t="s">
        <v>3246</v>
      </c>
      <c r="Q3362" t="s">
        <v>3166</v>
      </c>
      <c r="R3362" t="s">
        <v>79</v>
      </c>
      <c r="S3362" t="s">
        <v>26</v>
      </c>
      <c r="T3362" t="s">
        <v>3167</v>
      </c>
      <c r="U3362" t="s">
        <v>43</v>
      </c>
      <c r="V3362" t="s">
        <v>80</v>
      </c>
      <c r="W3362">
        <v>26350</v>
      </c>
      <c r="X3362" t="s">
        <v>81</v>
      </c>
      <c r="Y3362">
        <v>300</v>
      </c>
      <c r="Z3362" t="s">
        <v>3247</v>
      </c>
      <c r="AA3362" t="s">
        <v>3247</v>
      </c>
      <c r="AB3362" t="s">
        <v>83</v>
      </c>
      <c r="AC3362" t="s">
        <v>84</v>
      </c>
      <c r="AD3362">
        <f>_xlfn.XLOOKUP(MIS[[#This Row],[TRADING SYMBOL]],[1]Sheet1!$D:$D,[1]Sheet1!$C:$C)</f>
        <v>3.45</v>
      </c>
      <c r="AE3362">
        <f>MIS[[#This Row],[OrderAverageTradedPrice]]*MIS[[#This Row],[OrderQuantity]]</f>
        <v>1050</v>
      </c>
      <c r="AF3362">
        <f>MIS[[#This Row],[LTP]]*MIS[[#This Row],[OrderQuantity]]</f>
        <v>1035</v>
      </c>
      <c r="AG3362">
        <f>IF(MIS[[#This Row],[OrderSide]]="SELL",MIS[[#This Row],[VALUE]]-MIS[[#This Row],[LIVE_VALUE]],MIS[[#This Row],[LIVE_VALUE]]-MIS[[#This Row],[VALUE]])</f>
        <v>-15</v>
      </c>
      <c r="AH3362" t="str" cm="1">
        <f t="array" ref="AH3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2" t="str">
        <f>MIS[[#This Row],[TRADING SYMBOL]]</f>
        <v>NIFTY2552226350CE</v>
      </c>
      <c r="AJ3362" t="str">
        <f>IF(RIGHT(MIS[[#This Row],[Main/Hedge]],4)="MAIN","MAIN","HEDGE")</f>
        <v>HEDGE</v>
      </c>
      <c r="AK3362" t="str" cm="1">
        <f t="array" ref="AK3362">_xlfn._xlws.FILTER(Table4[Column1],ISNUMBER(SEARCH(Table4[Column1],MIS[[#This Row],[OrderUniqueIdentifier]])),"")</f>
        <v>NOTREND</v>
      </c>
    </row>
    <row r="3363" spans="1:37" x14ac:dyDescent="0.25">
      <c r="A3363" t="s">
        <v>71</v>
      </c>
      <c r="B3363" t="s">
        <v>864</v>
      </c>
      <c r="C3363" t="s">
        <v>4338</v>
      </c>
      <c r="D3363" t="s">
        <v>72</v>
      </c>
      <c r="E3363" t="s">
        <v>3164</v>
      </c>
      <c r="F3363" t="s">
        <v>73</v>
      </c>
      <c r="G3363" t="s">
        <v>74</v>
      </c>
      <c r="H3363" t="s">
        <v>75</v>
      </c>
      <c r="I3363" t="s">
        <v>76</v>
      </c>
      <c r="J3363" t="s">
        <v>77</v>
      </c>
      <c r="K3363">
        <v>75</v>
      </c>
      <c r="L3363" t="s">
        <v>77</v>
      </c>
      <c r="M3363" t="s">
        <v>78</v>
      </c>
      <c r="N3363" t="s">
        <v>188</v>
      </c>
      <c r="O3363" t="s">
        <v>3246</v>
      </c>
      <c r="P3363" t="s">
        <v>3246</v>
      </c>
      <c r="Q3363" t="s">
        <v>3166</v>
      </c>
      <c r="R3363" t="s">
        <v>79</v>
      </c>
      <c r="S3363" t="s">
        <v>26</v>
      </c>
      <c r="T3363" t="s">
        <v>3167</v>
      </c>
      <c r="U3363" t="s">
        <v>43</v>
      </c>
      <c r="V3363" t="s">
        <v>80</v>
      </c>
      <c r="W3363">
        <v>26350</v>
      </c>
      <c r="X3363" t="s">
        <v>81</v>
      </c>
      <c r="Y3363">
        <v>75</v>
      </c>
      <c r="Z3363" t="s">
        <v>3247</v>
      </c>
      <c r="AA3363" t="s">
        <v>3247</v>
      </c>
      <c r="AB3363" t="s">
        <v>83</v>
      </c>
      <c r="AC3363" t="s">
        <v>84</v>
      </c>
      <c r="AD3363">
        <f>_xlfn.XLOOKUP(MIS[[#This Row],[TRADING SYMBOL]],[1]Sheet1!$D:$D,[1]Sheet1!$C:$C)</f>
        <v>3.45</v>
      </c>
      <c r="AE3363">
        <f>MIS[[#This Row],[OrderAverageTradedPrice]]*MIS[[#This Row],[OrderQuantity]]</f>
        <v>262.5</v>
      </c>
      <c r="AF3363">
        <f>MIS[[#This Row],[LTP]]*MIS[[#This Row],[OrderQuantity]]</f>
        <v>258.75</v>
      </c>
      <c r="AG3363">
        <f>IF(MIS[[#This Row],[OrderSide]]="SELL",MIS[[#This Row],[VALUE]]-MIS[[#This Row],[LIVE_VALUE]],MIS[[#This Row],[LIVE_VALUE]]-MIS[[#This Row],[VALUE]])</f>
        <v>-3.75</v>
      </c>
      <c r="AH3363" t="str" cm="1">
        <f t="array" ref="AH3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3" t="str">
        <f>MIS[[#This Row],[TRADING SYMBOL]]</f>
        <v>NIFTY2552226350CE</v>
      </c>
      <c r="AJ3363" t="str">
        <f>IF(RIGHT(MIS[[#This Row],[Main/Hedge]],4)="MAIN","MAIN","HEDGE")</f>
        <v>HEDGE</v>
      </c>
      <c r="AK3363" t="str" cm="1">
        <f t="array" ref="AK3363">_xlfn._xlws.FILTER(Table4[Column1],ISNUMBER(SEARCH(Table4[Column1],MIS[[#This Row],[OrderUniqueIdentifier]])),"")</f>
        <v>NOTREND</v>
      </c>
    </row>
    <row r="3364" spans="1:37" x14ac:dyDescent="0.25">
      <c r="A3364" t="s">
        <v>71</v>
      </c>
      <c r="B3364" t="s">
        <v>880</v>
      </c>
      <c r="C3364" t="s">
        <v>4392</v>
      </c>
      <c r="D3364" t="s">
        <v>72</v>
      </c>
      <c r="E3364" t="s">
        <v>3164</v>
      </c>
      <c r="F3364" t="s">
        <v>73</v>
      </c>
      <c r="G3364" t="s">
        <v>74</v>
      </c>
      <c r="H3364" t="s">
        <v>75</v>
      </c>
      <c r="I3364" t="s">
        <v>76</v>
      </c>
      <c r="J3364" t="s">
        <v>77</v>
      </c>
      <c r="K3364">
        <v>75</v>
      </c>
      <c r="L3364" t="s">
        <v>77</v>
      </c>
      <c r="M3364" t="s">
        <v>78</v>
      </c>
      <c r="N3364" t="s">
        <v>188</v>
      </c>
      <c r="O3364" t="s">
        <v>3246</v>
      </c>
      <c r="P3364" t="s">
        <v>3246</v>
      </c>
      <c r="Q3364" t="s">
        <v>3166</v>
      </c>
      <c r="R3364" t="s">
        <v>79</v>
      </c>
      <c r="S3364" t="s">
        <v>26</v>
      </c>
      <c r="T3364" t="s">
        <v>3167</v>
      </c>
      <c r="U3364" t="s">
        <v>43</v>
      </c>
      <c r="V3364" t="s">
        <v>80</v>
      </c>
      <c r="W3364">
        <v>26350</v>
      </c>
      <c r="X3364" t="s">
        <v>81</v>
      </c>
      <c r="Y3364">
        <v>75</v>
      </c>
      <c r="Z3364" t="s">
        <v>3247</v>
      </c>
      <c r="AA3364" t="s">
        <v>3247</v>
      </c>
      <c r="AB3364" t="s">
        <v>83</v>
      </c>
      <c r="AC3364" t="s">
        <v>84</v>
      </c>
      <c r="AD3364">
        <f>_xlfn.XLOOKUP(MIS[[#This Row],[TRADING SYMBOL]],[1]Sheet1!$D:$D,[1]Sheet1!$C:$C)</f>
        <v>3.45</v>
      </c>
      <c r="AE3364">
        <f>MIS[[#This Row],[OrderAverageTradedPrice]]*MIS[[#This Row],[OrderQuantity]]</f>
        <v>262.5</v>
      </c>
      <c r="AF3364">
        <f>MIS[[#This Row],[LTP]]*MIS[[#This Row],[OrderQuantity]]</f>
        <v>258.75</v>
      </c>
      <c r="AG3364">
        <f>IF(MIS[[#This Row],[OrderSide]]="SELL",MIS[[#This Row],[VALUE]]-MIS[[#This Row],[LIVE_VALUE]],MIS[[#This Row],[LIVE_VALUE]]-MIS[[#This Row],[VALUE]])</f>
        <v>-3.75</v>
      </c>
      <c r="AH3364" t="str" cm="1">
        <f t="array" ref="AH3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4" t="str">
        <f>MIS[[#This Row],[TRADING SYMBOL]]</f>
        <v>NIFTY2552226350CE</v>
      </c>
      <c r="AJ3364" t="str">
        <f>IF(RIGHT(MIS[[#This Row],[Main/Hedge]],4)="MAIN","MAIN","HEDGE")</f>
        <v>HEDGE</v>
      </c>
      <c r="AK3364" t="str" cm="1">
        <f t="array" ref="AK3364">_xlfn._xlws.FILTER(Table4[Column1],ISNUMBER(SEARCH(Table4[Column1],MIS[[#This Row],[OrderUniqueIdentifier]])),"")</f>
        <v>NOTREND</v>
      </c>
    </row>
    <row r="3365" spans="1:37" x14ac:dyDescent="0.25">
      <c r="A3365" t="s">
        <v>71</v>
      </c>
      <c r="B3365" t="s">
        <v>908</v>
      </c>
      <c r="C3365" t="s">
        <v>4505</v>
      </c>
      <c r="D3365" t="s">
        <v>72</v>
      </c>
      <c r="E3365" t="s">
        <v>3170</v>
      </c>
      <c r="F3365" t="s">
        <v>73</v>
      </c>
      <c r="G3365" t="s">
        <v>74</v>
      </c>
      <c r="H3365" t="s">
        <v>75</v>
      </c>
      <c r="I3365" t="s">
        <v>76</v>
      </c>
      <c r="J3365" t="s">
        <v>77</v>
      </c>
      <c r="K3365">
        <v>75</v>
      </c>
      <c r="L3365" t="s">
        <v>77</v>
      </c>
      <c r="M3365" t="s">
        <v>78</v>
      </c>
      <c r="N3365" t="s">
        <v>495</v>
      </c>
      <c r="O3365" t="s">
        <v>3246</v>
      </c>
      <c r="P3365" t="s">
        <v>3246</v>
      </c>
      <c r="Q3365" t="s">
        <v>3172</v>
      </c>
      <c r="R3365" t="s">
        <v>79</v>
      </c>
      <c r="S3365" t="s">
        <v>26</v>
      </c>
      <c r="T3365" t="s">
        <v>3173</v>
      </c>
      <c r="U3365" t="s">
        <v>43</v>
      </c>
      <c r="V3365" t="s">
        <v>80</v>
      </c>
      <c r="W3365">
        <v>23750</v>
      </c>
      <c r="X3365" t="s">
        <v>85</v>
      </c>
      <c r="Y3365">
        <v>75</v>
      </c>
      <c r="Z3365" t="s">
        <v>3247</v>
      </c>
      <c r="AA3365" t="s">
        <v>3247</v>
      </c>
      <c r="AB3365" t="s">
        <v>87</v>
      </c>
      <c r="AC3365" t="s">
        <v>84</v>
      </c>
      <c r="AD3365">
        <f>_xlfn.XLOOKUP(MIS[[#This Row],[TRADING SYMBOL]],[1]Sheet1!$D:$D,[1]Sheet1!$C:$C)</f>
        <v>8.1999999999999993</v>
      </c>
      <c r="AE3365">
        <f>MIS[[#This Row],[OrderAverageTradedPrice]]*MIS[[#This Row],[OrderQuantity]]</f>
        <v>855</v>
      </c>
      <c r="AF3365">
        <f>MIS[[#This Row],[LTP]]*MIS[[#This Row],[OrderQuantity]]</f>
        <v>615</v>
      </c>
      <c r="AG3365">
        <f>IF(MIS[[#This Row],[OrderSide]]="SELL",MIS[[#This Row],[VALUE]]-MIS[[#This Row],[LIVE_VALUE]],MIS[[#This Row],[LIVE_VALUE]]-MIS[[#This Row],[VALUE]])</f>
        <v>-240</v>
      </c>
      <c r="AH3365" t="str" cm="1">
        <f t="array" ref="AH3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5" t="str">
        <f>MIS[[#This Row],[TRADING SYMBOL]]</f>
        <v>NIFTY2552223750PE</v>
      </c>
      <c r="AJ3365" t="str">
        <f>IF(RIGHT(MIS[[#This Row],[Main/Hedge]],4)="MAIN","MAIN","HEDGE")</f>
        <v>HEDGE</v>
      </c>
      <c r="AK3365" t="str" cm="1">
        <f t="array" ref="AK3365">_xlfn._xlws.FILTER(Table4[Column1],ISNUMBER(SEARCH(Table4[Column1],MIS[[#This Row],[OrderUniqueIdentifier]])),"")</f>
        <v>NOTREND</v>
      </c>
    </row>
    <row r="3366" spans="1:37" x14ac:dyDescent="0.25">
      <c r="A3366" t="s">
        <v>71</v>
      </c>
      <c r="B3366" t="s">
        <v>916</v>
      </c>
      <c r="C3366" t="s">
        <v>4510</v>
      </c>
      <c r="D3366" t="s">
        <v>72</v>
      </c>
      <c r="E3366" t="s">
        <v>3164</v>
      </c>
      <c r="F3366" t="s">
        <v>73</v>
      </c>
      <c r="G3366" t="s">
        <v>74</v>
      </c>
      <c r="H3366" t="s">
        <v>75</v>
      </c>
      <c r="I3366" t="s">
        <v>76</v>
      </c>
      <c r="J3366" t="s">
        <v>77</v>
      </c>
      <c r="K3366">
        <v>75</v>
      </c>
      <c r="L3366" t="s">
        <v>77</v>
      </c>
      <c r="M3366" t="s">
        <v>78</v>
      </c>
      <c r="N3366" t="s">
        <v>188</v>
      </c>
      <c r="O3366" t="s">
        <v>3246</v>
      </c>
      <c r="P3366" t="s">
        <v>3246</v>
      </c>
      <c r="Q3366" t="s">
        <v>3166</v>
      </c>
      <c r="R3366" t="s">
        <v>79</v>
      </c>
      <c r="S3366" t="s">
        <v>26</v>
      </c>
      <c r="T3366" t="s">
        <v>3167</v>
      </c>
      <c r="U3366" t="s">
        <v>43</v>
      </c>
      <c r="V3366" t="s">
        <v>80</v>
      </c>
      <c r="W3366">
        <v>26350</v>
      </c>
      <c r="X3366" t="s">
        <v>81</v>
      </c>
      <c r="Y3366">
        <v>75</v>
      </c>
      <c r="Z3366" t="s">
        <v>3247</v>
      </c>
      <c r="AA3366" t="s">
        <v>3247</v>
      </c>
      <c r="AB3366" t="s">
        <v>83</v>
      </c>
      <c r="AC3366" t="s">
        <v>84</v>
      </c>
      <c r="AD3366">
        <f>_xlfn.XLOOKUP(MIS[[#This Row],[TRADING SYMBOL]],[1]Sheet1!$D:$D,[1]Sheet1!$C:$C)</f>
        <v>3.45</v>
      </c>
      <c r="AE3366">
        <f>MIS[[#This Row],[OrderAverageTradedPrice]]*MIS[[#This Row],[OrderQuantity]]</f>
        <v>262.5</v>
      </c>
      <c r="AF3366">
        <f>MIS[[#This Row],[LTP]]*MIS[[#This Row],[OrderQuantity]]</f>
        <v>258.75</v>
      </c>
      <c r="AG3366">
        <f>IF(MIS[[#This Row],[OrderSide]]="SELL",MIS[[#This Row],[VALUE]]-MIS[[#This Row],[LIVE_VALUE]],MIS[[#This Row],[LIVE_VALUE]]-MIS[[#This Row],[VALUE]])</f>
        <v>-3.75</v>
      </c>
      <c r="AH3366" t="str" cm="1">
        <f t="array" ref="AH3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6" t="str">
        <f>MIS[[#This Row],[TRADING SYMBOL]]</f>
        <v>NIFTY2552226350CE</v>
      </c>
      <c r="AJ3366" t="str">
        <f>IF(RIGHT(MIS[[#This Row],[Main/Hedge]],4)="MAIN","MAIN","HEDGE")</f>
        <v>HEDGE</v>
      </c>
      <c r="AK3366" t="str" cm="1">
        <f t="array" ref="AK3366">_xlfn._xlws.FILTER(Table4[Column1],ISNUMBER(SEARCH(Table4[Column1],MIS[[#This Row],[OrderUniqueIdentifier]])),"")</f>
        <v>NOTREND</v>
      </c>
    </row>
    <row r="3367" spans="1:37" x14ac:dyDescent="0.25">
      <c r="A3367" t="s">
        <v>71</v>
      </c>
      <c r="B3367" t="s">
        <v>931</v>
      </c>
      <c r="C3367" t="s">
        <v>4573</v>
      </c>
      <c r="D3367" t="s">
        <v>72</v>
      </c>
      <c r="E3367" t="s">
        <v>3164</v>
      </c>
      <c r="F3367" t="s">
        <v>73</v>
      </c>
      <c r="G3367" t="s">
        <v>74</v>
      </c>
      <c r="H3367" t="s">
        <v>75</v>
      </c>
      <c r="I3367" t="s">
        <v>76</v>
      </c>
      <c r="J3367" t="s">
        <v>77</v>
      </c>
      <c r="K3367">
        <v>225</v>
      </c>
      <c r="L3367" t="s">
        <v>77</v>
      </c>
      <c r="M3367" t="s">
        <v>78</v>
      </c>
      <c r="N3367" t="s">
        <v>188</v>
      </c>
      <c r="O3367" t="s">
        <v>3246</v>
      </c>
      <c r="P3367" t="s">
        <v>3246</v>
      </c>
      <c r="Q3367" t="s">
        <v>3166</v>
      </c>
      <c r="R3367" t="s">
        <v>79</v>
      </c>
      <c r="S3367" t="s">
        <v>26</v>
      </c>
      <c r="T3367" t="s">
        <v>3167</v>
      </c>
      <c r="U3367" t="s">
        <v>43</v>
      </c>
      <c r="V3367" t="s">
        <v>80</v>
      </c>
      <c r="W3367">
        <v>26350</v>
      </c>
      <c r="X3367" t="s">
        <v>81</v>
      </c>
      <c r="Y3367">
        <v>225</v>
      </c>
      <c r="Z3367" t="s">
        <v>3247</v>
      </c>
      <c r="AA3367" t="s">
        <v>3247</v>
      </c>
      <c r="AB3367" t="s">
        <v>83</v>
      </c>
      <c r="AC3367" t="s">
        <v>84</v>
      </c>
      <c r="AD3367">
        <f>_xlfn.XLOOKUP(MIS[[#This Row],[TRADING SYMBOL]],[1]Sheet1!$D:$D,[1]Sheet1!$C:$C)</f>
        <v>3.45</v>
      </c>
      <c r="AE3367">
        <f>MIS[[#This Row],[OrderAverageTradedPrice]]*MIS[[#This Row],[OrderQuantity]]</f>
        <v>787.5</v>
      </c>
      <c r="AF3367">
        <f>MIS[[#This Row],[LTP]]*MIS[[#This Row],[OrderQuantity]]</f>
        <v>776.25</v>
      </c>
      <c r="AG3367">
        <f>IF(MIS[[#This Row],[OrderSide]]="SELL",MIS[[#This Row],[VALUE]]-MIS[[#This Row],[LIVE_VALUE]],MIS[[#This Row],[LIVE_VALUE]]-MIS[[#This Row],[VALUE]])</f>
        <v>-11.25</v>
      </c>
      <c r="AH3367" t="str" cm="1">
        <f t="array" ref="AH3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7" t="str">
        <f>MIS[[#This Row],[TRADING SYMBOL]]</f>
        <v>NIFTY2552226350CE</v>
      </c>
      <c r="AJ3367" t="str">
        <f>IF(RIGHT(MIS[[#This Row],[Main/Hedge]],4)="MAIN","MAIN","HEDGE")</f>
        <v>HEDGE</v>
      </c>
      <c r="AK3367" t="str" cm="1">
        <f t="array" ref="AK3367">_xlfn._xlws.FILTER(Table4[Column1],ISNUMBER(SEARCH(Table4[Column1],MIS[[#This Row],[OrderUniqueIdentifier]])),"")</f>
        <v>NOTREND</v>
      </c>
    </row>
    <row r="3368" spans="1:37" x14ac:dyDescent="0.25">
      <c r="A3368" t="s">
        <v>71</v>
      </c>
      <c r="B3368" t="s">
        <v>940</v>
      </c>
      <c r="C3368" t="s">
        <v>4608</v>
      </c>
      <c r="D3368" t="s">
        <v>72</v>
      </c>
      <c r="E3368" t="s">
        <v>3170</v>
      </c>
      <c r="F3368" t="s">
        <v>73</v>
      </c>
      <c r="G3368" t="s">
        <v>74</v>
      </c>
      <c r="H3368" t="s">
        <v>75</v>
      </c>
      <c r="I3368" t="s">
        <v>76</v>
      </c>
      <c r="J3368" t="s">
        <v>77</v>
      </c>
      <c r="K3368">
        <v>225</v>
      </c>
      <c r="L3368" t="s">
        <v>77</v>
      </c>
      <c r="M3368" t="s">
        <v>78</v>
      </c>
      <c r="N3368" t="s">
        <v>518</v>
      </c>
      <c r="O3368" t="s">
        <v>3246</v>
      </c>
      <c r="P3368" t="s">
        <v>3246</v>
      </c>
      <c r="Q3368" t="s">
        <v>3172</v>
      </c>
      <c r="R3368" t="s">
        <v>79</v>
      </c>
      <c r="S3368" t="s">
        <v>26</v>
      </c>
      <c r="T3368" t="s">
        <v>3173</v>
      </c>
      <c r="U3368" t="s">
        <v>43</v>
      </c>
      <c r="V3368" t="s">
        <v>80</v>
      </c>
      <c r="W3368">
        <v>23750</v>
      </c>
      <c r="X3368" t="s">
        <v>85</v>
      </c>
      <c r="Y3368">
        <v>225</v>
      </c>
      <c r="Z3368" t="s">
        <v>3247</v>
      </c>
      <c r="AA3368" t="s">
        <v>3247</v>
      </c>
      <c r="AB3368" t="s">
        <v>87</v>
      </c>
      <c r="AC3368" t="s">
        <v>84</v>
      </c>
      <c r="AD3368">
        <f>_xlfn.XLOOKUP(MIS[[#This Row],[TRADING SYMBOL]],[1]Sheet1!$D:$D,[1]Sheet1!$C:$C)</f>
        <v>8.1999999999999993</v>
      </c>
      <c r="AE3368">
        <f>MIS[[#This Row],[OrderAverageTradedPrice]]*MIS[[#This Row],[OrderQuantity]]</f>
        <v>2576.25</v>
      </c>
      <c r="AF3368">
        <f>MIS[[#This Row],[LTP]]*MIS[[#This Row],[OrderQuantity]]</f>
        <v>1844.9999999999998</v>
      </c>
      <c r="AG3368">
        <f>IF(MIS[[#This Row],[OrderSide]]="SELL",MIS[[#This Row],[VALUE]]-MIS[[#This Row],[LIVE_VALUE]],MIS[[#This Row],[LIVE_VALUE]]-MIS[[#This Row],[VALUE]])</f>
        <v>-731.25000000000023</v>
      </c>
      <c r="AH3368" t="str" cm="1">
        <f t="array" ref="AH3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8" t="str">
        <f>MIS[[#This Row],[TRADING SYMBOL]]</f>
        <v>NIFTY2552223750PE</v>
      </c>
      <c r="AJ3368" t="str">
        <f>IF(RIGHT(MIS[[#This Row],[Main/Hedge]],4)="MAIN","MAIN","HEDGE")</f>
        <v>HEDGE</v>
      </c>
      <c r="AK3368" t="str" cm="1">
        <f t="array" ref="AK3368">_xlfn._xlws.FILTER(Table4[Column1],ISNUMBER(SEARCH(Table4[Column1],MIS[[#This Row],[OrderUniqueIdentifier]])),"")</f>
        <v>NOTREND</v>
      </c>
    </row>
    <row r="3369" spans="1:37" x14ac:dyDescent="0.25">
      <c r="A3369" t="s">
        <v>71</v>
      </c>
      <c r="B3369" t="s">
        <v>969</v>
      </c>
      <c r="C3369" t="s">
        <v>4688</v>
      </c>
      <c r="D3369" t="s">
        <v>72</v>
      </c>
      <c r="E3369" t="s">
        <v>3164</v>
      </c>
      <c r="F3369" t="s">
        <v>73</v>
      </c>
      <c r="G3369" t="s">
        <v>74</v>
      </c>
      <c r="H3369" t="s">
        <v>75</v>
      </c>
      <c r="I3369" t="s">
        <v>76</v>
      </c>
      <c r="J3369" t="s">
        <v>77</v>
      </c>
      <c r="K3369">
        <v>600</v>
      </c>
      <c r="L3369" t="s">
        <v>77</v>
      </c>
      <c r="M3369" t="s">
        <v>78</v>
      </c>
      <c r="N3369" t="s">
        <v>188</v>
      </c>
      <c r="O3369" t="s">
        <v>3246</v>
      </c>
      <c r="P3369" t="s">
        <v>3246</v>
      </c>
      <c r="Q3369" t="s">
        <v>3166</v>
      </c>
      <c r="R3369" t="s">
        <v>79</v>
      </c>
      <c r="S3369" t="s">
        <v>26</v>
      </c>
      <c r="T3369" t="s">
        <v>3167</v>
      </c>
      <c r="U3369" t="s">
        <v>43</v>
      </c>
      <c r="V3369" t="s">
        <v>80</v>
      </c>
      <c r="W3369">
        <v>26350</v>
      </c>
      <c r="X3369" t="s">
        <v>81</v>
      </c>
      <c r="Y3369">
        <v>600</v>
      </c>
      <c r="Z3369" t="s">
        <v>3247</v>
      </c>
      <c r="AA3369" t="s">
        <v>3247</v>
      </c>
      <c r="AB3369" t="s">
        <v>83</v>
      </c>
      <c r="AC3369" t="s">
        <v>84</v>
      </c>
      <c r="AD3369">
        <f>_xlfn.XLOOKUP(MIS[[#This Row],[TRADING SYMBOL]],[1]Sheet1!$D:$D,[1]Sheet1!$C:$C)</f>
        <v>3.45</v>
      </c>
      <c r="AE3369">
        <f>MIS[[#This Row],[OrderAverageTradedPrice]]*MIS[[#This Row],[OrderQuantity]]</f>
        <v>2100</v>
      </c>
      <c r="AF3369">
        <f>MIS[[#This Row],[LTP]]*MIS[[#This Row],[OrderQuantity]]</f>
        <v>2070</v>
      </c>
      <c r="AG3369">
        <f>IF(MIS[[#This Row],[OrderSide]]="SELL",MIS[[#This Row],[VALUE]]-MIS[[#This Row],[LIVE_VALUE]],MIS[[#This Row],[LIVE_VALUE]]-MIS[[#This Row],[VALUE]])</f>
        <v>-30</v>
      </c>
      <c r="AH3369" t="str" cm="1">
        <f t="array" ref="AH3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9" t="str">
        <f>MIS[[#This Row],[TRADING SYMBOL]]</f>
        <v>NIFTY2552226350CE</v>
      </c>
      <c r="AJ3369" t="str">
        <f>IF(RIGHT(MIS[[#This Row],[Main/Hedge]],4)="MAIN","MAIN","HEDGE")</f>
        <v>HEDGE</v>
      </c>
      <c r="AK3369" t="str" cm="1">
        <f t="array" ref="AK3369">_xlfn._xlws.FILTER(Table4[Column1],ISNUMBER(SEARCH(Table4[Column1],MIS[[#This Row],[OrderUniqueIdentifier]])),"")</f>
        <v>NOTREND</v>
      </c>
    </row>
    <row r="3370" spans="1:37" x14ac:dyDescent="0.25">
      <c r="A3370" t="s">
        <v>71</v>
      </c>
      <c r="B3370" t="s">
        <v>978</v>
      </c>
      <c r="C3370" t="s">
        <v>4717</v>
      </c>
      <c r="D3370" t="s">
        <v>72</v>
      </c>
      <c r="E3370" t="s">
        <v>3170</v>
      </c>
      <c r="F3370" t="s">
        <v>73</v>
      </c>
      <c r="G3370" t="s">
        <v>74</v>
      </c>
      <c r="H3370" t="s">
        <v>75</v>
      </c>
      <c r="I3370" t="s">
        <v>76</v>
      </c>
      <c r="J3370" t="s">
        <v>77</v>
      </c>
      <c r="K3370">
        <v>75</v>
      </c>
      <c r="L3370" t="s">
        <v>77</v>
      </c>
      <c r="M3370" t="s">
        <v>78</v>
      </c>
      <c r="N3370" t="s">
        <v>518</v>
      </c>
      <c r="O3370" t="s">
        <v>3246</v>
      </c>
      <c r="P3370" t="s">
        <v>3246</v>
      </c>
      <c r="Q3370" t="s">
        <v>3172</v>
      </c>
      <c r="R3370" t="s">
        <v>79</v>
      </c>
      <c r="S3370" t="s">
        <v>26</v>
      </c>
      <c r="T3370" t="s">
        <v>3173</v>
      </c>
      <c r="U3370" t="s">
        <v>43</v>
      </c>
      <c r="V3370" t="s">
        <v>80</v>
      </c>
      <c r="W3370">
        <v>23750</v>
      </c>
      <c r="X3370" t="s">
        <v>85</v>
      </c>
      <c r="Y3370">
        <v>75</v>
      </c>
      <c r="Z3370" t="s">
        <v>3247</v>
      </c>
      <c r="AA3370" t="s">
        <v>3247</v>
      </c>
      <c r="AB3370" t="s">
        <v>87</v>
      </c>
      <c r="AC3370" t="s">
        <v>84</v>
      </c>
      <c r="AD3370">
        <f>_xlfn.XLOOKUP(MIS[[#This Row],[TRADING SYMBOL]],[1]Sheet1!$D:$D,[1]Sheet1!$C:$C)</f>
        <v>8.1999999999999993</v>
      </c>
      <c r="AE3370">
        <f>MIS[[#This Row],[OrderAverageTradedPrice]]*MIS[[#This Row],[OrderQuantity]]</f>
        <v>858.75</v>
      </c>
      <c r="AF3370">
        <f>MIS[[#This Row],[LTP]]*MIS[[#This Row],[OrderQuantity]]</f>
        <v>615</v>
      </c>
      <c r="AG3370">
        <f>IF(MIS[[#This Row],[OrderSide]]="SELL",MIS[[#This Row],[VALUE]]-MIS[[#This Row],[LIVE_VALUE]],MIS[[#This Row],[LIVE_VALUE]]-MIS[[#This Row],[VALUE]])</f>
        <v>-243.75</v>
      </c>
      <c r="AH3370" t="str" cm="1">
        <f t="array" ref="AH3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0" t="str">
        <f>MIS[[#This Row],[TRADING SYMBOL]]</f>
        <v>NIFTY2552223750PE</v>
      </c>
      <c r="AJ3370" t="str">
        <f>IF(RIGHT(MIS[[#This Row],[Main/Hedge]],4)="MAIN","MAIN","HEDGE")</f>
        <v>HEDGE</v>
      </c>
      <c r="AK3370" t="str" cm="1">
        <f t="array" ref="AK3370">_xlfn._xlws.FILTER(Table4[Column1],ISNUMBER(SEARCH(Table4[Column1],MIS[[#This Row],[OrderUniqueIdentifier]])),"")</f>
        <v>NOTREND</v>
      </c>
    </row>
    <row r="3371" spans="1:37" x14ac:dyDescent="0.25">
      <c r="A3371" t="s">
        <v>71</v>
      </c>
      <c r="B3371" t="s">
        <v>1021</v>
      </c>
      <c r="C3371" t="s">
        <v>4832</v>
      </c>
      <c r="D3371" t="s">
        <v>72</v>
      </c>
      <c r="E3371" t="s">
        <v>3164</v>
      </c>
      <c r="F3371" t="s">
        <v>73</v>
      </c>
      <c r="G3371" t="s">
        <v>74</v>
      </c>
      <c r="H3371" t="s">
        <v>75</v>
      </c>
      <c r="I3371" t="s">
        <v>76</v>
      </c>
      <c r="J3371" t="s">
        <v>77</v>
      </c>
      <c r="K3371">
        <v>75</v>
      </c>
      <c r="L3371" t="s">
        <v>77</v>
      </c>
      <c r="M3371" t="s">
        <v>78</v>
      </c>
      <c r="N3371" t="s">
        <v>188</v>
      </c>
      <c r="O3371" t="s">
        <v>3246</v>
      </c>
      <c r="P3371" t="s">
        <v>3246</v>
      </c>
      <c r="Q3371" t="s">
        <v>3166</v>
      </c>
      <c r="R3371" t="s">
        <v>79</v>
      </c>
      <c r="S3371" t="s">
        <v>26</v>
      </c>
      <c r="T3371" t="s">
        <v>3167</v>
      </c>
      <c r="U3371" t="s">
        <v>43</v>
      </c>
      <c r="V3371" t="s">
        <v>80</v>
      </c>
      <c r="W3371">
        <v>26350</v>
      </c>
      <c r="X3371" t="s">
        <v>81</v>
      </c>
      <c r="Y3371">
        <v>75</v>
      </c>
      <c r="Z3371" t="s">
        <v>3247</v>
      </c>
      <c r="AA3371" t="s">
        <v>3247</v>
      </c>
      <c r="AB3371" t="s">
        <v>83</v>
      </c>
      <c r="AC3371" t="s">
        <v>84</v>
      </c>
      <c r="AD3371">
        <f>_xlfn.XLOOKUP(MIS[[#This Row],[TRADING SYMBOL]],[1]Sheet1!$D:$D,[1]Sheet1!$C:$C)</f>
        <v>3.45</v>
      </c>
      <c r="AE3371">
        <f>MIS[[#This Row],[OrderAverageTradedPrice]]*MIS[[#This Row],[OrderQuantity]]</f>
        <v>262.5</v>
      </c>
      <c r="AF3371">
        <f>MIS[[#This Row],[LTP]]*MIS[[#This Row],[OrderQuantity]]</f>
        <v>258.75</v>
      </c>
      <c r="AG3371">
        <f>IF(MIS[[#This Row],[OrderSide]]="SELL",MIS[[#This Row],[VALUE]]-MIS[[#This Row],[LIVE_VALUE]],MIS[[#This Row],[LIVE_VALUE]]-MIS[[#This Row],[VALUE]])</f>
        <v>-3.75</v>
      </c>
      <c r="AH3371" t="str" cm="1">
        <f t="array" ref="AH3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1" t="str">
        <f>MIS[[#This Row],[TRADING SYMBOL]]</f>
        <v>NIFTY2552226350CE</v>
      </c>
      <c r="AJ3371" t="str">
        <f>IF(RIGHT(MIS[[#This Row],[Main/Hedge]],4)="MAIN","MAIN","HEDGE")</f>
        <v>HEDGE</v>
      </c>
      <c r="AK3371" t="str" cm="1">
        <f t="array" ref="AK3371">_xlfn._xlws.FILTER(Table4[Column1],ISNUMBER(SEARCH(Table4[Column1],MIS[[#This Row],[OrderUniqueIdentifier]])),"")</f>
        <v>NOTREND</v>
      </c>
    </row>
    <row r="3372" spans="1:37" x14ac:dyDescent="0.25">
      <c r="A3372" t="s">
        <v>71</v>
      </c>
      <c r="B3372" t="s">
        <v>1045</v>
      </c>
      <c r="C3372" t="s">
        <v>4919</v>
      </c>
      <c r="D3372" t="s">
        <v>72</v>
      </c>
      <c r="E3372" t="s">
        <v>3164</v>
      </c>
      <c r="F3372" t="s">
        <v>73</v>
      </c>
      <c r="G3372" t="s">
        <v>74</v>
      </c>
      <c r="H3372" t="s">
        <v>75</v>
      </c>
      <c r="I3372" t="s">
        <v>76</v>
      </c>
      <c r="J3372" t="s">
        <v>77</v>
      </c>
      <c r="K3372">
        <v>150</v>
      </c>
      <c r="L3372" t="s">
        <v>77</v>
      </c>
      <c r="M3372" t="s">
        <v>78</v>
      </c>
      <c r="N3372" t="s">
        <v>188</v>
      </c>
      <c r="O3372" t="s">
        <v>3246</v>
      </c>
      <c r="P3372" t="s">
        <v>3246</v>
      </c>
      <c r="Q3372" t="s">
        <v>3166</v>
      </c>
      <c r="R3372" t="s">
        <v>79</v>
      </c>
      <c r="S3372" t="s">
        <v>26</v>
      </c>
      <c r="T3372" t="s">
        <v>3167</v>
      </c>
      <c r="U3372" t="s">
        <v>43</v>
      </c>
      <c r="V3372" t="s">
        <v>80</v>
      </c>
      <c r="W3372">
        <v>26350</v>
      </c>
      <c r="X3372" t="s">
        <v>81</v>
      </c>
      <c r="Y3372">
        <v>150</v>
      </c>
      <c r="Z3372" t="s">
        <v>3247</v>
      </c>
      <c r="AA3372" t="s">
        <v>3247</v>
      </c>
      <c r="AB3372" t="s">
        <v>83</v>
      </c>
      <c r="AC3372" t="s">
        <v>84</v>
      </c>
      <c r="AD3372">
        <f>_xlfn.XLOOKUP(MIS[[#This Row],[TRADING SYMBOL]],[1]Sheet1!$D:$D,[1]Sheet1!$C:$C)</f>
        <v>3.45</v>
      </c>
      <c r="AE3372">
        <f>MIS[[#This Row],[OrderAverageTradedPrice]]*MIS[[#This Row],[OrderQuantity]]</f>
        <v>525</v>
      </c>
      <c r="AF3372">
        <f>MIS[[#This Row],[LTP]]*MIS[[#This Row],[OrderQuantity]]</f>
        <v>517.5</v>
      </c>
      <c r="AG3372">
        <f>IF(MIS[[#This Row],[OrderSide]]="SELL",MIS[[#This Row],[VALUE]]-MIS[[#This Row],[LIVE_VALUE]],MIS[[#This Row],[LIVE_VALUE]]-MIS[[#This Row],[VALUE]])</f>
        <v>-7.5</v>
      </c>
      <c r="AH3372" t="str" cm="1">
        <f t="array" ref="AH3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2" t="str">
        <f>MIS[[#This Row],[TRADING SYMBOL]]</f>
        <v>NIFTY2552226350CE</v>
      </c>
      <c r="AJ3372" t="str">
        <f>IF(RIGHT(MIS[[#This Row],[Main/Hedge]],4)="MAIN","MAIN","HEDGE")</f>
        <v>HEDGE</v>
      </c>
      <c r="AK3372" t="str" cm="1">
        <f t="array" ref="AK3372">_xlfn._xlws.FILTER(Table4[Column1],ISNUMBER(SEARCH(Table4[Column1],MIS[[#This Row],[OrderUniqueIdentifier]])),"")</f>
        <v>NOTREND</v>
      </c>
    </row>
    <row r="3373" spans="1:37" x14ac:dyDescent="0.25">
      <c r="A3373" t="s">
        <v>71</v>
      </c>
      <c r="B3373" t="s">
        <v>1054</v>
      </c>
      <c r="C3373" t="s">
        <v>4938</v>
      </c>
      <c r="D3373" t="s">
        <v>72</v>
      </c>
      <c r="E3373" t="s">
        <v>3170</v>
      </c>
      <c r="F3373" t="s">
        <v>73</v>
      </c>
      <c r="G3373" t="s">
        <v>74</v>
      </c>
      <c r="H3373" t="s">
        <v>75</v>
      </c>
      <c r="I3373" t="s">
        <v>76</v>
      </c>
      <c r="J3373" t="s">
        <v>77</v>
      </c>
      <c r="K3373">
        <v>75</v>
      </c>
      <c r="L3373" t="s">
        <v>77</v>
      </c>
      <c r="M3373" t="s">
        <v>78</v>
      </c>
      <c r="N3373" t="s">
        <v>495</v>
      </c>
      <c r="O3373" t="s">
        <v>3246</v>
      </c>
      <c r="P3373" t="s">
        <v>3246</v>
      </c>
      <c r="Q3373" t="s">
        <v>3172</v>
      </c>
      <c r="R3373" t="s">
        <v>79</v>
      </c>
      <c r="S3373" t="s">
        <v>26</v>
      </c>
      <c r="T3373" t="s">
        <v>3173</v>
      </c>
      <c r="U3373" t="s">
        <v>43</v>
      </c>
      <c r="V3373" t="s">
        <v>80</v>
      </c>
      <c r="W3373">
        <v>23750</v>
      </c>
      <c r="X3373" t="s">
        <v>85</v>
      </c>
      <c r="Y3373">
        <v>75</v>
      </c>
      <c r="Z3373" t="s">
        <v>3247</v>
      </c>
      <c r="AA3373" t="s">
        <v>3247</v>
      </c>
      <c r="AB3373" t="s">
        <v>87</v>
      </c>
      <c r="AC3373" t="s">
        <v>84</v>
      </c>
      <c r="AD3373">
        <f>_xlfn.XLOOKUP(MIS[[#This Row],[TRADING SYMBOL]],[1]Sheet1!$D:$D,[1]Sheet1!$C:$C)</f>
        <v>8.1999999999999993</v>
      </c>
      <c r="AE3373">
        <f>MIS[[#This Row],[OrderAverageTradedPrice]]*MIS[[#This Row],[OrderQuantity]]</f>
        <v>855</v>
      </c>
      <c r="AF3373">
        <f>MIS[[#This Row],[LTP]]*MIS[[#This Row],[OrderQuantity]]</f>
        <v>615</v>
      </c>
      <c r="AG3373">
        <f>IF(MIS[[#This Row],[OrderSide]]="SELL",MIS[[#This Row],[VALUE]]-MIS[[#This Row],[LIVE_VALUE]],MIS[[#This Row],[LIVE_VALUE]]-MIS[[#This Row],[VALUE]])</f>
        <v>-240</v>
      </c>
      <c r="AH3373" t="str" cm="1">
        <f t="array" ref="AH3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3" t="str">
        <f>MIS[[#This Row],[TRADING SYMBOL]]</f>
        <v>NIFTY2552223750PE</v>
      </c>
      <c r="AJ3373" t="str">
        <f>IF(RIGHT(MIS[[#This Row],[Main/Hedge]],4)="MAIN","MAIN","HEDGE")</f>
        <v>HEDGE</v>
      </c>
      <c r="AK3373" t="str" cm="1">
        <f t="array" ref="AK3373">_xlfn._xlws.FILTER(Table4[Column1],ISNUMBER(SEARCH(Table4[Column1],MIS[[#This Row],[OrderUniqueIdentifier]])),"")</f>
        <v>NOTREND</v>
      </c>
    </row>
    <row r="3374" spans="1:37" x14ac:dyDescent="0.25">
      <c r="A3374" t="s">
        <v>71</v>
      </c>
      <c r="B3374" t="s">
        <v>1070</v>
      </c>
      <c r="C3374" t="s">
        <v>4979</v>
      </c>
      <c r="D3374" t="s">
        <v>72</v>
      </c>
      <c r="E3374" t="s">
        <v>3164</v>
      </c>
      <c r="F3374" t="s">
        <v>73</v>
      </c>
      <c r="G3374" t="s">
        <v>74</v>
      </c>
      <c r="H3374" t="s">
        <v>75</v>
      </c>
      <c r="I3374" t="s">
        <v>76</v>
      </c>
      <c r="J3374" t="s">
        <v>77</v>
      </c>
      <c r="K3374">
        <v>75</v>
      </c>
      <c r="L3374" t="s">
        <v>77</v>
      </c>
      <c r="M3374" t="s">
        <v>78</v>
      </c>
      <c r="N3374" t="s">
        <v>188</v>
      </c>
      <c r="O3374" t="s">
        <v>3246</v>
      </c>
      <c r="P3374" t="s">
        <v>3246</v>
      </c>
      <c r="Q3374" t="s">
        <v>3166</v>
      </c>
      <c r="R3374" t="s">
        <v>79</v>
      </c>
      <c r="S3374" t="s">
        <v>26</v>
      </c>
      <c r="T3374" t="s">
        <v>3167</v>
      </c>
      <c r="U3374" t="s">
        <v>43</v>
      </c>
      <c r="V3374" t="s">
        <v>80</v>
      </c>
      <c r="W3374">
        <v>26350</v>
      </c>
      <c r="X3374" t="s">
        <v>81</v>
      </c>
      <c r="Y3374">
        <v>75</v>
      </c>
      <c r="Z3374" t="s">
        <v>3247</v>
      </c>
      <c r="AA3374" t="s">
        <v>3247</v>
      </c>
      <c r="AB3374" t="s">
        <v>83</v>
      </c>
      <c r="AC3374" t="s">
        <v>84</v>
      </c>
      <c r="AD3374">
        <f>_xlfn.XLOOKUP(MIS[[#This Row],[TRADING SYMBOL]],[1]Sheet1!$D:$D,[1]Sheet1!$C:$C)</f>
        <v>3.45</v>
      </c>
      <c r="AE3374">
        <f>MIS[[#This Row],[OrderAverageTradedPrice]]*MIS[[#This Row],[OrderQuantity]]</f>
        <v>262.5</v>
      </c>
      <c r="AF3374">
        <f>MIS[[#This Row],[LTP]]*MIS[[#This Row],[OrderQuantity]]</f>
        <v>258.75</v>
      </c>
      <c r="AG3374">
        <f>IF(MIS[[#This Row],[OrderSide]]="SELL",MIS[[#This Row],[VALUE]]-MIS[[#This Row],[LIVE_VALUE]],MIS[[#This Row],[LIVE_VALUE]]-MIS[[#This Row],[VALUE]])</f>
        <v>-3.75</v>
      </c>
      <c r="AH3374" t="str" cm="1">
        <f t="array" ref="AH3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4" t="str">
        <f>MIS[[#This Row],[TRADING SYMBOL]]</f>
        <v>NIFTY2552226350CE</v>
      </c>
      <c r="AJ3374" t="str">
        <f>IF(RIGHT(MIS[[#This Row],[Main/Hedge]],4)="MAIN","MAIN","HEDGE")</f>
        <v>HEDGE</v>
      </c>
      <c r="AK3374" t="str" cm="1">
        <f t="array" ref="AK3374">_xlfn._xlws.FILTER(Table4[Column1],ISNUMBER(SEARCH(Table4[Column1],MIS[[#This Row],[OrderUniqueIdentifier]])),"")</f>
        <v>NOTREND</v>
      </c>
    </row>
    <row r="3375" spans="1:37" x14ac:dyDescent="0.25">
      <c r="A3375" t="s">
        <v>71</v>
      </c>
      <c r="B3375" t="s">
        <v>1070</v>
      </c>
      <c r="C3375" t="s">
        <v>4980</v>
      </c>
      <c r="D3375" t="s">
        <v>72</v>
      </c>
      <c r="E3375" t="s">
        <v>3170</v>
      </c>
      <c r="F3375" t="s">
        <v>73</v>
      </c>
      <c r="G3375" t="s">
        <v>74</v>
      </c>
      <c r="H3375" t="s">
        <v>75</v>
      </c>
      <c r="I3375" t="s">
        <v>76</v>
      </c>
      <c r="J3375" t="s">
        <v>77</v>
      </c>
      <c r="K3375">
        <v>75</v>
      </c>
      <c r="L3375" t="s">
        <v>77</v>
      </c>
      <c r="M3375" t="s">
        <v>78</v>
      </c>
      <c r="N3375" t="s">
        <v>518</v>
      </c>
      <c r="O3375" t="s">
        <v>3246</v>
      </c>
      <c r="P3375" t="s">
        <v>3246</v>
      </c>
      <c r="Q3375" t="s">
        <v>3172</v>
      </c>
      <c r="R3375" t="s">
        <v>79</v>
      </c>
      <c r="S3375" t="s">
        <v>26</v>
      </c>
      <c r="T3375" t="s">
        <v>3173</v>
      </c>
      <c r="U3375" t="s">
        <v>43</v>
      </c>
      <c r="V3375" t="s">
        <v>80</v>
      </c>
      <c r="W3375">
        <v>23750</v>
      </c>
      <c r="X3375" t="s">
        <v>85</v>
      </c>
      <c r="Y3375">
        <v>75</v>
      </c>
      <c r="Z3375" t="s">
        <v>3247</v>
      </c>
      <c r="AA3375" t="s">
        <v>3247</v>
      </c>
      <c r="AB3375" t="s">
        <v>87</v>
      </c>
      <c r="AC3375" t="s">
        <v>84</v>
      </c>
      <c r="AD3375">
        <f>_xlfn.XLOOKUP(MIS[[#This Row],[TRADING SYMBOL]],[1]Sheet1!$D:$D,[1]Sheet1!$C:$C)</f>
        <v>8.1999999999999993</v>
      </c>
      <c r="AE3375">
        <f>MIS[[#This Row],[OrderAverageTradedPrice]]*MIS[[#This Row],[OrderQuantity]]</f>
        <v>858.75</v>
      </c>
      <c r="AF3375">
        <f>MIS[[#This Row],[LTP]]*MIS[[#This Row],[OrderQuantity]]</f>
        <v>615</v>
      </c>
      <c r="AG3375">
        <f>IF(MIS[[#This Row],[OrderSide]]="SELL",MIS[[#This Row],[VALUE]]-MIS[[#This Row],[LIVE_VALUE]],MIS[[#This Row],[LIVE_VALUE]]-MIS[[#This Row],[VALUE]])</f>
        <v>-243.75</v>
      </c>
      <c r="AH3375" t="str" cm="1">
        <f t="array" ref="AH3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5" t="str">
        <f>MIS[[#This Row],[TRADING SYMBOL]]</f>
        <v>NIFTY2552223750PE</v>
      </c>
      <c r="AJ3375" t="str">
        <f>IF(RIGHT(MIS[[#This Row],[Main/Hedge]],4)="MAIN","MAIN","HEDGE")</f>
        <v>HEDGE</v>
      </c>
      <c r="AK3375" t="str" cm="1">
        <f t="array" ref="AK3375">_xlfn._xlws.FILTER(Table4[Column1],ISNUMBER(SEARCH(Table4[Column1],MIS[[#This Row],[OrderUniqueIdentifier]])),"")</f>
        <v>NOTREND</v>
      </c>
    </row>
    <row r="3376" spans="1:37" x14ac:dyDescent="0.25">
      <c r="A3376" t="s">
        <v>71</v>
      </c>
      <c r="B3376" t="s">
        <v>1086</v>
      </c>
      <c r="C3376" t="s">
        <v>5041</v>
      </c>
      <c r="D3376" t="s">
        <v>72</v>
      </c>
      <c r="E3376" t="s">
        <v>3170</v>
      </c>
      <c r="F3376" t="s">
        <v>73</v>
      </c>
      <c r="G3376" t="s">
        <v>74</v>
      </c>
      <c r="H3376" t="s">
        <v>75</v>
      </c>
      <c r="I3376" t="s">
        <v>76</v>
      </c>
      <c r="J3376" t="s">
        <v>77</v>
      </c>
      <c r="K3376">
        <v>75</v>
      </c>
      <c r="L3376" t="s">
        <v>77</v>
      </c>
      <c r="M3376" t="s">
        <v>78</v>
      </c>
      <c r="N3376" t="s">
        <v>495</v>
      </c>
      <c r="O3376" t="s">
        <v>3246</v>
      </c>
      <c r="P3376" t="s">
        <v>3246</v>
      </c>
      <c r="Q3376" t="s">
        <v>3172</v>
      </c>
      <c r="R3376" t="s">
        <v>79</v>
      </c>
      <c r="S3376" t="s">
        <v>26</v>
      </c>
      <c r="T3376" t="s">
        <v>3173</v>
      </c>
      <c r="U3376" t="s">
        <v>43</v>
      </c>
      <c r="V3376" t="s">
        <v>80</v>
      </c>
      <c r="W3376">
        <v>23750</v>
      </c>
      <c r="X3376" t="s">
        <v>85</v>
      </c>
      <c r="Y3376">
        <v>75</v>
      </c>
      <c r="Z3376" t="s">
        <v>3247</v>
      </c>
      <c r="AA3376" t="s">
        <v>3247</v>
      </c>
      <c r="AB3376" t="s">
        <v>87</v>
      </c>
      <c r="AC3376" t="s">
        <v>84</v>
      </c>
      <c r="AD3376">
        <f>_xlfn.XLOOKUP(MIS[[#This Row],[TRADING SYMBOL]],[1]Sheet1!$D:$D,[1]Sheet1!$C:$C)</f>
        <v>8.1999999999999993</v>
      </c>
      <c r="AE3376">
        <f>MIS[[#This Row],[OrderAverageTradedPrice]]*MIS[[#This Row],[OrderQuantity]]</f>
        <v>855</v>
      </c>
      <c r="AF3376">
        <f>MIS[[#This Row],[LTP]]*MIS[[#This Row],[OrderQuantity]]</f>
        <v>615</v>
      </c>
      <c r="AG3376">
        <f>IF(MIS[[#This Row],[OrderSide]]="SELL",MIS[[#This Row],[VALUE]]-MIS[[#This Row],[LIVE_VALUE]],MIS[[#This Row],[LIVE_VALUE]]-MIS[[#This Row],[VALUE]])</f>
        <v>-240</v>
      </c>
      <c r="AH3376" t="str" cm="1">
        <f t="array" ref="AH3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6" t="str">
        <f>MIS[[#This Row],[TRADING SYMBOL]]</f>
        <v>NIFTY2552223750PE</v>
      </c>
      <c r="AJ3376" t="str">
        <f>IF(RIGHT(MIS[[#This Row],[Main/Hedge]],4)="MAIN","MAIN","HEDGE")</f>
        <v>HEDGE</v>
      </c>
      <c r="AK3376" t="str" cm="1">
        <f t="array" ref="AK3376">_xlfn._xlws.FILTER(Table4[Column1],ISNUMBER(SEARCH(Table4[Column1],MIS[[#This Row],[OrderUniqueIdentifier]])),"")</f>
        <v>NOTREND</v>
      </c>
    </row>
    <row r="3377" spans="1:37" x14ac:dyDescent="0.25">
      <c r="A3377" t="s">
        <v>71</v>
      </c>
      <c r="B3377" t="s">
        <v>1100</v>
      </c>
      <c r="C3377" t="s">
        <v>5098</v>
      </c>
      <c r="D3377" t="s">
        <v>72</v>
      </c>
      <c r="E3377" t="s">
        <v>3170</v>
      </c>
      <c r="F3377" t="s">
        <v>73</v>
      </c>
      <c r="G3377" t="s">
        <v>74</v>
      </c>
      <c r="H3377" t="s">
        <v>75</v>
      </c>
      <c r="I3377" t="s">
        <v>76</v>
      </c>
      <c r="J3377" t="s">
        <v>77</v>
      </c>
      <c r="K3377">
        <v>75</v>
      </c>
      <c r="L3377" t="s">
        <v>77</v>
      </c>
      <c r="M3377" t="s">
        <v>78</v>
      </c>
      <c r="N3377" t="s">
        <v>495</v>
      </c>
      <c r="O3377" t="s">
        <v>3246</v>
      </c>
      <c r="P3377" t="s">
        <v>3246</v>
      </c>
      <c r="Q3377" t="s">
        <v>3172</v>
      </c>
      <c r="R3377" t="s">
        <v>79</v>
      </c>
      <c r="S3377" t="s">
        <v>26</v>
      </c>
      <c r="T3377" t="s">
        <v>3173</v>
      </c>
      <c r="U3377" t="s">
        <v>43</v>
      </c>
      <c r="V3377" t="s">
        <v>80</v>
      </c>
      <c r="W3377">
        <v>23750</v>
      </c>
      <c r="X3377" t="s">
        <v>85</v>
      </c>
      <c r="Y3377">
        <v>75</v>
      </c>
      <c r="Z3377" t="s">
        <v>3247</v>
      </c>
      <c r="AA3377" t="s">
        <v>3247</v>
      </c>
      <c r="AB3377" t="s">
        <v>87</v>
      </c>
      <c r="AC3377" t="s">
        <v>84</v>
      </c>
      <c r="AD3377">
        <f>_xlfn.XLOOKUP(MIS[[#This Row],[TRADING SYMBOL]],[1]Sheet1!$D:$D,[1]Sheet1!$C:$C)</f>
        <v>8.1999999999999993</v>
      </c>
      <c r="AE3377">
        <f>MIS[[#This Row],[OrderAverageTradedPrice]]*MIS[[#This Row],[OrderQuantity]]</f>
        <v>855</v>
      </c>
      <c r="AF3377">
        <f>MIS[[#This Row],[LTP]]*MIS[[#This Row],[OrderQuantity]]</f>
        <v>615</v>
      </c>
      <c r="AG3377">
        <f>IF(MIS[[#This Row],[OrderSide]]="SELL",MIS[[#This Row],[VALUE]]-MIS[[#This Row],[LIVE_VALUE]],MIS[[#This Row],[LIVE_VALUE]]-MIS[[#This Row],[VALUE]])</f>
        <v>-240</v>
      </c>
      <c r="AH3377" t="str" cm="1">
        <f t="array" ref="AH3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7" t="str">
        <f>MIS[[#This Row],[TRADING SYMBOL]]</f>
        <v>NIFTY2552223750PE</v>
      </c>
      <c r="AJ3377" t="str">
        <f>IF(RIGHT(MIS[[#This Row],[Main/Hedge]],4)="MAIN","MAIN","HEDGE")</f>
        <v>HEDGE</v>
      </c>
      <c r="AK3377" t="str" cm="1">
        <f t="array" ref="AK3377">_xlfn._xlws.FILTER(Table4[Column1],ISNUMBER(SEARCH(Table4[Column1],MIS[[#This Row],[OrderUniqueIdentifier]])),"")</f>
        <v>NOTREND</v>
      </c>
    </row>
    <row r="3378" spans="1:37" x14ac:dyDescent="0.25">
      <c r="A3378" t="s">
        <v>71</v>
      </c>
      <c r="B3378" t="s">
        <v>1153</v>
      </c>
      <c r="C3378" t="s">
        <v>5230</v>
      </c>
      <c r="D3378" t="s">
        <v>72</v>
      </c>
      <c r="E3378" t="s">
        <v>3164</v>
      </c>
      <c r="F3378" t="s">
        <v>73</v>
      </c>
      <c r="G3378" t="s">
        <v>74</v>
      </c>
      <c r="H3378" t="s">
        <v>75</v>
      </c>
      <c r="I3378" t="s">
        <v>76</v>
      </c>
      <c r="J3378" t="s">
        <v>77</v>
      </c>
      <c r="K3378">
        <v>75</v>
      </c>
      <c r="L3378" t="s">
        <v>77</v>
      </c>
      <c r="M3378" t="s">
        <v>78</v>
      </c>
      <c r="N3378" t="s">
        <v>188</v>
      </c>
      <c r="O3378" t="s">
        <v>3246</v>
      </c>
      <c r="P3378" t="s">
        <v>3246</v>
      </c>
      <c r="Q3378" t="s">
        <v>3166</v>
      </c>
      <c r="R3378" t="s">
        <v>79</v>
      </c>
      <c r="S3378" t="s">
        <v>26</v>
      </c>
      <c r="T3378" t="s">
        <v>3167</v>
      </c>
      <c r="U3378" t="s">
        <v>43</v>
      </c>
      <c r="V3378" t="s">
        <v>80</v>
      </c>
      <c r="W3378">
        <v>26350</v>
      </c>
      <c r="X3378" t="s">
        <v>81</v>
      </c>
      <c r="Y3378">
        <v>75</v>
      </c>
      <c r="Z3378" t="s">
        <v>3247</v>
      </c>
      <c r="AA3378" t="s">
        <v>3247</v>
      </c>
      <c r="AB3378" t="s">
        <v>83</v>
      </c>
      <c r="AC3378" t="s">
        <v>84</v>
      </c>
      <c r="AD3378">
        <f>_xlfn.XLOOKUP(MIS[[#This Row],[TRADING SYMBOL]],[1]Sheet1!$D:$D,[1]Sheet1!$C:$C)</f>
        <v>3.45</v>
      </c>
      <c r="AE3378">
        <f>MIS[[#This Row],[OrderAverageTradedPrice]]*MIS[[#This Row],[OrderQuantity]]</f>
        <v>262.5</v>
      </c>
      <c r="AF3378">
        <f>MIS[[#This Row],[LTP]]*MIS[[#This Row],[OrderQuantity]]</f>
        <v>258.75</v>
      </c>
      <c r="AG3378">
        <f>IF(MIS[[#This Row],[OrderSide]]="SELL",MIS[[#This Row],[VALUE]]-MIS[[#This Row],[LIVE_VALUE]],MIS[[#This Row],[LIVE_VALUE]]-MIS[[#This Row],[VALUE]])</f>
        <v>-3.75</v>
      </c>
      <c r="AH3378" t="str" cm="1">
        <f t="array" ref="AH3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8" t="str">
        <f>MIS[[#This Row],[TRADING SYMBOL]]</f>
        <v>NIFTY2552226350CE</v>
      </c>
      <c r="AJ3378" t="str">
        <f>IF(RIGHT(MIS[[#This Row],[Main/Hedge]],4)="MAIN","MAIN","HEDGE")</f>
        <v>HEDGE</v>
      </c>
      <c r="AK3378" t="str" cm="1">
        <f t="array" ref="AK3378">_xlfn._xlws.FILTER(Table4[Column1],ISNUMBER(SEARCH(Table4[Column1],MIS[[#This Row],[OrderUniqueIdentifier]])),"")</f>
        <v>NOTREND</v>
      </c>
    </row>
    <row r="3379" spans="1:37" x14ac:dyDescent="0.25">
      <c r="A3379" t="s">
        <v>71</v>
      </c>
      <c r="B3379" t="s">
        <v>1163</v>
      </c>
      <c r="C3379" t="s">
        <v>5258</v>
      </c>
      <c r="D3379" t="s">
        <v>72</v>
      </c>
      <c r="E3379" t="s">
        <v>3164</v>
      </c>
      <c r="F3379" t="s">
        <v>73</v>
      </c>
      <c r="G3379" t="s">
        <v>74</v>
      </c>
      <c r="H3379" t="s">
        <v>75</v>
      </c>
      <c r="I3379" t="s">
        <v>76</v>
      </c>
      <c r="J3379" t="s">
        <v>77</v>
      </c>
      <c r="K3379">
        <v>75</v>
      </c>
      <c r="L3379" t="s">
        <v>77</v>
      </c>
      <c r="M3379" t="s">
        <v>78</v>
      </c>
      <c r="N3379" t="s">
        <v>188</v>
      </c>
      <c r="O3379" t="s">
        <v>3246</v>
      </c>
      <c r="P3379" t="s">
        <v>3246</v>
      </c>
      <c r="Q3379" t="s">
        <v>3166</v>
      </c>
      <c r="R3379" t="s">
        <v>79</v>
      </c>
      <c r="S3379" t="s">
        <v>26</v>
      </c>
      <c r="T3379" t="s">
        <v>3167</v>
      </c>
      <c r="U3379" t="s">
        <v>43</v>
      </c>
      <c r="V3379" t="s">
        <v>80</v>
      </c>
      <c r="W3379">
        <v>26350</v>
      </c>
      <c r="X3379" t="s">
        <v>81</v>
      </c>
      <c r="Y3379">
        <v>75</v>
      </c>
      <c r="Z3379" t="s">
        <v>3247</v>
      </c>
      <c r="AA3379" t="s">
        <v>3247</v>
      </c>
      <c r="AB3379" t="s">
        <v>83</v>
      </c>
      <c r="AC3379" t="s">
        <v>84</v>
      </c>
      <c r="AD3379">
        <f>_xlfn.XLOOKUP(MIS[[#This Row],[TRADING SYMBOL]],[1]Sheet1!$D:$D,[1]Sheet1!$C:$C)</f>
        <v>3.45</v>
      </c>
      <c r="AE3379">
        <f>MIS[[#This Row],[OrderAverageTradedPrice]]*MIS[[#This Row],[OrderQuantity]]</f>
        <v>262.5</v>
      </c>
      <c r="AF3379">
        <f>MIS[[#This Row],[LTP]]*MIS[[#This Row],[OrderQuantity]]</f>
        <v>258.75</v>
      </c>
      <c r="AG3379">
        <f>IF(MIS[[#This Row],[OrderSide]]="SELL",MIS[[#This Row],[VALUE]]-MIS[[#This Row],[LIVE_VALUE]],MIS[[#This Row],[LIVE_VALUE]]-MIS[[#This Row],[VALUE]])</f>
        <v>-3.75</v>
      </c>
      <c r="AH3379" t="str" cm="1">
        <f t="array" ref="AH3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9" t="str">
        <f>MIS[[#This Row],[TRADING SYMBOL]]</f>
        <v>NIFTY2552226350CE</v>
      </c>
      <c r="AJ3379" t="str">
        <f>IF(RIGHT(MIS[[#This Row],[Main/Hedge]],4)="MAIN","MAIN","HEDGE")</f>
        <v>HEDGE</v>
      </c>
      <c r="AK3379" t="str" cm="1">
        <f t="array" ref="AK3379">_xlfn._xlws.FILTER(Table4[Column1],ISNUMBER(SEARCH(Table4[Column1],MIS[[#This Row],[OrderUniqueIdentifier]])),"")</f>
        <v>NOTREND</v>
      </c>
    </row>
    <row r="3380" spans="1:37" x14ac:dyDescent="0.25">
      <c r="A3380" t="s">
        <v>71</v>
      </c>
      <c r="B3380" t="s">
        <v>1195</v>
      </c>
      <c r="C3380" t="s">
        <v>5347</v>
      </c>
      <c r="D3380" t="s">
        <v>72</v>
      </c>
      <c r="E3380" t="s">
        <v>3164</v>
      </c>
      <c r="F3380" t="s">
        <v>73</v>
      </c>
      <c r="G3380" t="s">
        <v>74</v>
      </c>
      <c r="H3380" t="s">
        <v>75</v>
      </c>
      <c r="I3380" t="s">
        <v>76</v>
      </c>
      <c r="J3380" t="s">
        <v>77</v>
      </c>
      <c r="K3380">
        <v>75</v>
      </c>
      <c r="L3380" t="s">
        <v>77</v>
      </c>
      <c r="M3380" t="s">
        <v>78</v>
      </c>
      <c r="N3380" t="s">
        <v>188</v>
      </c>
      <c r="O3380" t="s">
        <v>3246</v>
      </c>
      <c r="P3380" t="s">
        <v>3246</v>
      </c>
      <c r="Q3380" t="s">
        <v>3166</v>
      </c>
      <c r="R3380" t="s">
        <v>79</v>
      </c>
      <c r="S3380" t="s">
        <v>26</v>
      </c>
      <c r="T3380" t="s">
        <v>3167</v>
      </c>
      <c r="U3380" t="s">
        <v>43</v>
      </c>
      <c r="V3380" t="s">
        <v>80</v>
      </c>
      <c r="W3380">
        <v>26350</v>
      </c>
      <c r="X3380" t="s">
        <v>81</v>
      </c>
      <c r="Y3380">
        <v>75</v>
      </c>
      <c r="Z3380" t="s">
        <v>3247</v>
      </c>
      <c r="AA3380" t="s">
        <v>3247</v>
      </c>
      <c r="AB3380" t="s">
        <v>83</v>
      </c>
      <c r="AC3380" t="s">
        <v>84</v>
      </c>
      <c r="AD3380">
        <f>_xlfn.XLOOKUP(MIS[[#This Row],[TRADING SYMBOL]],[1]Sheet1!$D:$D,[1]Sheet1!$C:$C)</f>
        <v>3.45</v>
      </c>
      <c r="AE3380">
        <f>MIS[[#This Row],[OrderAverageTradedPrice]]*MIS[[#This Row],[OrderQuantity]]</f>
        <v>262.5</v>
      </c>
      <c r="AF3380">
        <f>MIS[[#This Row],[LTP]]*MIS[[#This Row],[OrderQuantity]]</f>
        <v>258.75</v>
      </c>
      <c r="AG3380">
        <f>IF(MIS[[#This Row],[OrderSide]]="SELL",MIS[[#This Row],[VALUE]]-MIS[[#This Row],[LIVE_VALUE]],MIS[[#This Row],[LIVE_VALUE]]-MIS[[#This Row],[VALUE]])</f>
        <v>-3.75</v>
      </c>
      <c r="AH3380" t="str" cm="1">
        <f t="array" ref="AH3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0" t="str">
        <f>MIS[[#This Row],[TRADING SYMBOL]]</f>
        <v>NIFTY2552226350CE</v>
      </c>
      <c r="AJ3380" t="str">
        <f>IF(RIGHT(MIS[[#This Row],[Main/Hedge]],4)="MAIN","MAIN","HEDGE")</f>
        <v>HEDGE</v>
      </c>
      <c r="AK3380" t="str" cm="1">
        <f t="array" ref="AK3380">_xlfn._xlws.FILTER(Table4[Column1],ISNUMBER(SEARCH(Table4[Column1],MIS[[#This Row],[OrderUniqueIdentifier]])),"")</f>
        <v>NOTREND</v>
      </c>
    </row>
    <row r="3381" spans="1:37" x14ac:dyDescent="0.25">
      <c r="A3381" t="s">
        <v>71</v>
      </c>
      <c r="B3381" t="s">
        <v>1210</v>
      </c>
      <c r="C3381" t="s">
        <v>5393</v>
      </c>
      <c r="D3381" t="s">
        <v>72</v>
      </c>
      <c r="E3381" t="s">
        <v>3164</v>
      </c>
      <c r="F3381" t="s">
        <v>73</v>
      </c>
      <c r="G3381" t="s">
        <v>74</v>
      </c>
      <c r="H3381" t="s">
        <v>75</v>
      </c>
      <c r="I3381" t="s">
        <v>76</v>
      </c>
      <c r="J3381" t="s">
        <v>77</v>
      </c>
      <c r="K3381">
        <v>75</v>
      </c>
      <c r="L3381" t="s">
        <v>77</v>
      </c>
      <c r="M3381" t="s">
        <v>78</v>
      </c>
      <c r="N3381" t="s">
        <v>188</v>
      </c>
      <c r="O3381" t="s">
        <v>3246</v>
      </c>
      <c r="P3381" t="s">
        <v>3246</v>
      </c>
      <c r="Q3381" t="s">
        <v>3166</v>
      </c>
      <c r="R3381" t="s">
        <v>79</v>
      </c>
      <c r="S3381" t="s">
        <v>26</v>
      </c>
      <c r="T3381" t="s">
        <v>3167</v>
      </c>
      <c r="U3381" t="s">
        <v>43</v>
      </c>
      <c r="V3381" t="s">
        <v>80</v>
      </c>
      <c r="W3381">
        <v>26350</v>
      </c>
      <c r="X3381" t="s">
        <v>81</v>
      </c>
      <c r="Y3381">
        <v>75</v>
      </c>
      <c r="Z3381" t="s">
        <v>3247</v>
      </c>
      <c r="AA3381" t="s">
        <v>3247</v>
      </c>
      <c r="AB3381" t="s">
        <v>83</v>
      </c>
      <c r="AC3381" t="s">
        <v>84</v>
      </c>
      <c r="AD3381">
        <f>_xlfn.XLOOKUP(MIS[[#This Row],[TRADING SYMBOL]],[1]Sheet1!$D:$D,[1]Sheet1!$C:$C)</f>
        <v>3.45</v>
      </c>
      <c r="AE3381">
        <f>MIS[[#This Row],[OrderAverageTradedPrice]]*MIS[[#This Row],[OrderQuantity]]</f>
        <v>262.5</v>
      </c>
      <c r="AF3381">
        <f>MIS[[#This Row],[LTP]]*MIS[[#This Row],[OrderQuantity]]</f>
        <v>258.75</v>
      </c>
      <c r="AG3381">
        <f>IF(MIS[[#This Row],[OrderSide]]="SELL",MIS[[#This Row],[VALUE]]-MIS[[#This Row],[LIVE_VALUE]],MIS[[#This Row],[LIVE_VALUE]]-MIS[[#This Row],[VALUE]])</f>
        <v>-3.75</v>
      </c>
      <c r="AH3381" t="str" cm="1">
        <f t="array" ref="AH3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1" t="str">
        <f>MIS[[#This Row],[TRADING SYMBOL]]</f>
        <v>NIFTY2552226350CE</v>
      </c>
      <c r="AJ3381" t="str">
        <f>IF(RIGHT(MIS[[#This Row],[Main/Hedge]],4)="MAIN","MAIN","HEDGE")</f>
        <v>HEDGE</v>
      </c>
      <c r="AK3381" t="str" cm="1">
        <f t="array" ref="AK3381">_xlfn._xlws.FILTER(Table4[Column1],ISNUMBER(SEARCH(Table4[Column1],MIS[[#This Row],[OrderUniqueIdentifier]])),"")</f>
        <v>NOTREND</v>
      </c>
    </row>
    <row r="3382" spans="1:37" x14ac:dyDescent="0.25">
      <c r="A3382" t="s">
        <v>71</v>
      </c>
      <c r="B3382" t="s">
        <v>1217</v>
      </c>
      <c r="C3382" t="s">
        <v>5415</v>
      </c>
      <c r="D3382" t="s">
        <v>72</v>
      </c>
      <c r="E3382" t="s">
        <v>3164</v>
      </c>
      <c r="F3382" t="s">
        <v>73</v>
      </c>
      <c r="G3382" t="s">
        <v>74</v>
      </c>
      <c r="H3382" t="s">
        <v>75</v>
      </c>
      <c r="I3382" t="s">
        <v>76</v>
      </c>
      <c r="J3382" t="s">
        <v>77</v>
      </c>
      <c r="K3382">
        <v>75</v>
      </c>
      <c r="L3382" t="s">
        <v>77</v>
      </c>
      <c r="M3382" t="s">
        <v>78</v>
      </c>
      <c r="N3382" t="s">
        <v>188</v>
      </c>
      <c r="O3382" t="s">
        <v>3246</v>
      </c>
      <c r="P3382" t="s">
        <v>3246</v>
      </c>
      <c r="Q3382" t="s">
        <v>3166</v>
      </c>
      <c r="R3382" t="s">
        <v>79</v>
      </c>
      <c r="S3382" t="s">
        <v>26</v>
      </c>
      <c r="T3382" t="s">
        <v>3167</v>
      </c>
      <c r="U3382" t="s">
        <v>43</v>
      </c>
      <c r="V3382" t="s">
        <v>80</v>
      </c>
      <c r="W3382">
        <v>26350</v>
      </c>
      <c r="X3382" t="s">
        <v>81</v>
      </c>
      <c r="Y3382">
        <v>75</v>
      </c>
      <c r="Z3382" t="s">
        <v>3247</v>
      </c>
      <c r="AA3382" t="s">
        <v>3247</v>
      </c>
      <c r="AB3382" t="s">
        <v>83</v>
      </c>
      <c r="AC3382" t="s">
        <v>84</v>
      </c>
      <c r="AD3382">
        <f>_xlfn.XLOOKUP(MIS[[#This Row],[TRADING SYMBOL]],[1]Sheet1!$D:$D,[1]Sheet1!$C:$C)</f>
        <v>3.45</v>
      </c>
      <c r="AE3382">
        <f>MIS[[#This Row],[OrderAverageTradedPrice]]*MIS[[#This Row],[OrderQuantity]]</f>
        <v>262.5</v>
      </c>
      <c r="AF3382">
        <f>MIS[[#This Row],[LTP]]*MIS[[#This Row],[OrderQuantity]]</f>
        <v>258.75</v>
      </c>
      <c r="AG3382">
        <f>IF(MIS[[#This Row],[OrderSide]]="SELL",MIS[[#This Row],[VALUE]]-MIS[[#This Row],[LIVE_VALUE]],MIS[[#This Row],[LIVE_VALUE]]-MIS[[#This Row],[VALUE]])</f>
        <v>-3.75</v>
      </c>
      <c r="AH3382" t="str" cm="1">
        <f t="array" ref="AH3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2" t="str">
        <f>MIS[[#This Row],[TRADING SYMBOL]]</f>
        <v>NIFTY2552226350CE</v>
      </c>
      <c r="AJ3382" t="str">
        <f>IF(RIGHT(MIS[[#This Row],[Main/Hedge]],4)="MAIN","MAIN","HEDGE")</f>
        <v>HEDGE</v>
      </c>
      <c r="AK3382" t="str" cm="1">
        <f t="array" ref="AK3382">_xlfn._xlws.FILTER(Table4[Column1],ISNUMBER(SEARCH(Table4[Column1],MIS[[#This Row],[OrderUniqueIdentifier]])),"")</f>
        <v>NOTREND</v>
      </c>
    </row>
    <row r="3383" spans="1:37" x14ac:dyDescent="0.25">
      <c r="A3383" t="s">
        <v>71</v>
      </c>
      <c r="B3383" t="s">
        <v>1235</v>
      </c>
      <c r="C3383" t="s">
        <v>5489</v>
      </c>
      <c r="D3383" t="s">
        <v>72</v>
      </c>
      <c r="E3383" t="s">
        <v>3164</v>
      </c>
      <c r="F3383" t="s">
        <v>73</v>
      </c>
      <c r="G3383" t="s">
        <v>74</v>
      </c>
      <c r="H3383" t="s">
        <v>75</v>
      </c>
      <c r="I3383" t="s">
        <v>76</v>
      </c>
      <c r="J3383" t="s">
        <v>77</v>
      </c>
      <c r="K3383">
        <v>225</v>
      </c>
      <c r="L3383" t="s">
        <v>77</v>
      </c>
      <c r="M3383" t="s">
        <v>78</v>
      </c>
      <c r="N3383" t="s">
        <v>188</v>
      </c>
      <c r="O3383" t="s">
        <v>3246</v>
      </c>
      <c r="P3383" t="s">
        <v>3246</v>
      </c>
      <c r="Q3383" t="s">
        <v>3166</v>
      </c>
      <c r="R3383" t="s">
        <v>5490</v>
      </c>
      <c r="S3383" t="s">
        <v>26</v>
      </c>
      <c r="T3383" t="s">
        <v>3167</v>
      </c>
      <c r="U3383" t="s">
        <v>43</v>
      </c>
      <c r="V3383" t="s">
        <v>80</v>
      </c>
      <c r="W3383">
        <v>26350</v>
      </c>
      <c r="X3383" t="s">
        <v>81</v>
      </c>
      <c r="Y3383">
        <v>225</v>
      </c>
      <c r="Z3383" t="s">
        <v>3247</v>
      </c>
      <c r="AA3383" t="s">
        <v>3247</v>
      </c>
      <c r="AB3383" t="s">
        <v>83</v>
      </c>
      <c r="AC3383" t="s">
        <v>84</v>
      </c>
      <c r="AD3383">
        <f>_xlfn.XLOOKUP(MIS[[#This Row],[TRADING SYMBOL]],[1]Sheet1!$D:$D,[1]Sheet1!$C:$C)</f>
        <v>3.45</v>
      </c>
      <c r="AE3383">
        <f>MIS[[#This Row],[OrderAverageTradedPrice]]*MIS[[#This Row],[OrderQuantity]]</f>
        <v>787.5</v>
      </c>
      <c r="AF3383">
        <f>MIS[[#This Row],[LTP]]*MIS[[#This Row],[OrderQuantity]]</f>
        <v>776.25</v>
      </c>
      <c r="AG3383">
        <f>IF(MIS[[#This Row],[OrderSide]]="SELL",MIS[[#This Row],[VALUE]]-MIS[[#This Row],[LIVE_VALUE]],MIS[[#This Row],[LIVE_VALUE]]-MIS[[#This Row],[VALUE]])</f>
        <v>-11.25</v>
      </c>
      <c r="AH3383" t="str" cm="1">
        <f t="array" ref="AH3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3" t="str">
        <f>MIS[[#This Row],[TRADING SYMBOL]]</f>
        <v>NIFTY2552226350CE</v>
      </c>
      <c r="AJ3383" t="str">
        <f>IF(RIGHT(MIS[[#This Row],[Main/Hedge]],4)="MAIN","MAIN","HEDGE")</f>
        <v>HEDGE</v>
      </c>
      <c r="AK3383" t="str" cm="1">
        <f t="array" ref="AK3383">_xlfn._xlws.FILTER(Table4[Column1],ISNUMBER(SEARCH(Table4[Column1],MIS[[#This Row],[OrderUniqueIdentifier]])),"")</f>
        <v>NOTREND</v>
      </c>
    </row>
    <row r="3384" spans="1:37" x14ac:dyDescent="0.25">
      <c r="A3384" t="s">
        <v>71</v>
      </c>
      <c r="B3384" t="s">
        <v>1251</v>
      </c>
      <c r="C3384" t="s">
        <v>5514</v>
      </c>
      <c r="D3384" t="s">
        <v>72</v>
      </c>
      <c r="E3384" t="s">
        <v>3170</v>
      </c>
      <c r="F3384" t="s">
        <v>73</v>
      </c>
      <c r="G3384" t="s">
        <v>74</v>
      </c>
      <c r="H3384" t="s">
        <v>75</v>
      </c>
      <c r="I3384" t="s">
        <v>76</v>
      </c>
      <c r="J3384" t="s">
        <v>77</v>
      </c>
      <c r="K3384">
        <v>75</v>
      </c>
      <c r="L3384" t="s">
        <v>77</v>
      </c>
      <c r="M3384" t="s">
        <v>78</v>
      </c>
      <c r="N3384" t="s">
        <v>495</v>
      </c>
      <c r="O3384" t="s">
        <v>3303</v>
      </c>
      <c r="P3384" t="s">
        <v>3246</v>
      </c>
      <c r="Q3384" t="s">
        <v>3172</v>
      </c>
      <c r="R3384" t="s">
        <v>79</v>
      </c>
      <c r="S3384" t="s">
        <v>26</v>
      </c>
      <c r="T3384" t="s">
        <v>3173</v>
      </c>
      <c r="U3384" t="s">
        <v>43</v>
      </c>
      <c r="V3384" t="s">
        <v>80</v>
      </c>
      <c r="W3384">
        <v>23750</v>
      </c>
      <c r="X3384" t="s">
        <v>85</v>
      </c>
      <c r="Y3384">
        <v>75</v>
      </c>
      <c r="Z3384" t="s">
        <v>3304</v>
      </c>
      <c r="AA3384" t="s">
        <v>3247</v>
      </c>
      <c r="AB3384" t="s">
        <v>87</v>
      </c>
      <c r="AC3384" t="s">
        <v>84</v>
      </c>
      <c r="AD3384">
        <f>_xlfn.XLOOKUP(MIS[[#This Row],[TRADING SYMBOL]],[1]Sheet1!$D:$D,[1]Sheet1!$C:$C)</f>
        <v>8.1999999999999993</v>
      </c>
      <c r="AE3384">
        <f>MIS[[#This Row],[OrderAverageTradedPrice]]*MIS[[#This Row],[OrderQuantity]]</f>
        <v>855</v>
      </c>
      <c r="AF3384">
        <f>MIS[[#This Row],[LTP]]*MIS[[#This Row],[OrderQuantity]]</f>
        <v>615</v>
      </c>
      <c r="AG3384">
        <f>IF(MIS[[#This Row],[OrderSide]]="SELL",MIS[[#This Row],[VALUE]]-MIS[[#This Row],[LIVE_VALUE]],MIS[[#This Row],[LIVE_VALUE]]-MIS[[#This Row],[VALUE]])</f>
        <v>-240</v>
      </c>
      <c r="AH3384" t="str" cm="1">
        <f t="array" ref="AH3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4" t="str">
        <f>MIS[[#This Row],[TRADING SYMBOL]]</f>
        <v>NIFTY2552223750PE</v>
      </c>
      <c r="AJ3384" t="str">
        <f>IF(RIGHT(MIS[[#This Row],[Main/Hedge]],4)="MAIN","MAIN","HEDGE")</f>
        <v>HEDGE</v>
      </c>
      <c r="AK3384" t="str" cm="1">
        <f t="array" ref="AK3384">_xlfn._xlws.FILTER(Table4[Column1],ISNUMBER(SEARCH(Table4[Column1],MIS[[#This Row],[OrderUniqueIdentifier]])),"")</f>
        <v>NOTREND</v>
      </c>
    </row>
    <row r="3385" spans="1:37" x14ac:dyDescent="0.25">
      <c r="A3385" t="s">
        <v>71</v>
      </c>
      <c r="B3385" t="s">
        <v>1265</v>
      </c>
      <c r="C3385" t="s">
        <v>5557</v>
      </c>
      <c r="D3385" t="s">
        <v>72</v>
      </c>
      <c r="E3385" t="s">
        <v>3164</v>
      </c>
      <c r="F3385" t="s">
        <v>73</v>
      </c>
      <c r="G3385" t="s">
        <v>74</v>
      </c>
      <c r="H3385" t="s">
        <v>75</v>
      </c>
      <c r="I3385" t="s">
        <v>76</v>
      </c>
      <c r="J3385" t="s">
        <v>77</v>
      </c>
      <c r="K3385">
        <v>75</v>
      </c>
      <c r="L3385" t="s">
        <v>77</v>
      </c>
      <c r="M3385" t="s">
        <v>78</v>
      </c>
      <c r="N3385" t="s">
        <v>188</v>
      </c>
      <c r="O3385" t="s">
        <v>3246</v>
      </c>
      <c r="P3385" t="s">
        <v>3246</v>
      </c>
      <c r="Q3385" t="s">
        <v>3166</v>
      </c>
      <c r="R3385" t="s">
        <v>79</v>
      </c>
      <c r="S3385" t="s">
        <v>26</v>
      </c>
      <c r="T3385" t="s">
        <v>3167</v>
      </c>
      <c r="U3385" t="s">
        <v>43</v>
      </c>
      <c r="V3385" t="s">
        <v>80</v>
      </c>
      <c r="W3385">
        <v>26350</v>
      </c>
      <c r="X3385" t="s">
        <v>81</v>
      </c>
      <c r="Y3385">
        <v>75</v>
      </c>
      <c r="Z3385" t="s">
        <v>3247</v>
      </c>
      <c r="AA3385" t="s">
        <v>3247</v>
      </c>
      <c r="AB3385" t="s">
        <v>83</v>
      </c>
      <c r="AC3385" t="s">
        <v>84</v>
      </c>
      <c r="AD3385">
        <f>_xlfn.XLOOKUP(MIS[[#This Row],[TRADING SYMBOL]],[1]Sheet1!$D:$D,[1]Sheet1!$C:$C)</f>
        <v>3.45</v>
      </c>
      <c r="AE3385">
        <f>MIS[[#This Row],[OrderAverageTradedPrice]]*MIS[[#This Row],[OrderQuantity]]</f>
        <v>262.5</v>
      </c>
      <c r="AF3385">
        <f>MIS[[#This Row],[LTP]]*MIS[[#This Row],[OrderQuantity]]</f>
        <v>258.75</v>
      </c>
      <c r="AG3385">
        <f>IF(MIS[[#This Row],[OrderSide]]="SELL",MIS[[#This Row],[VALUE]]-MIS[[#This Row],[LIVE_VALUE]],MIS[[#This Row],[LIVE_VALUE]]-MIS[[#This Row],[VALUE]])</f>
        <v>-3.75</v>
      </c>
      <c r="AH3385" t="str" cm="1">
        <f t="array" ref="AH3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5" t="str">
        <f>MIS[[#This Row],[TRADING SYMBOL]]</f>
        <v>NIFTY2552226350CE</v>
      </c>
      <c r="AJ3385" t="str">
        <f>IF(RIGHT(MIS[[#This Row],[Main/Hedge]],4)="MAIN","MAIN","HEDGE")</f>
        <v>HEDGE</v>
      </c>
      <c r="AK3385" t="str" cm="1">
        <f t="array" ref="AK3385">_xlfn._xlws.FILTER(Table4[Column1],ISNUMBER(SEARCH(Table4[Column1],MIS[[#This Row],[OrderUniqueIdentifier]])),"")</f>
        <v>NOTREND</v>
      </c>
    </row>
    <row r="3386" spans="1:37" x14ac:dyDescent="0.25">
      <c r="A3386" t="s">
        <v>71</v>
      </c>
      <c r="B3386" t="s">
        <v>1272</v>
      </c>
      <c r="C3386" t="s">
        <v>5585</v>
      </c>
      <c r="D3386" t="s">
        <v>72</v>
      </c>
      <c r="E3386" t="s">
        <v>3170</v>
      </c>
      <c r="F3386" t="s">
        <v>73</v>
      </c>
      <c r="G3386" t="s">
        <v>74</v>
      </c>
      <c r="H3386" t="s">
        <v>75</v>
      </c>
      <c r="I3386" t="s">
        <v>76</v>
      </c>
      <c r="J3386" t="s">
        <v>77</v>
      </c>
      <c r="K3386">
        <v>75</v>
      </c>
      <c r="L3386" t="s">
        <v>77</v>
      </c>
      <c r="M3386" t="s">
        <v>78</v>
      </c>
      <c r="N3386" t="s">
        <v>495</v>
      </c>
      <c r="O3386" t="s">
        <v>3246</v>
      </c>
      <c r="P3386" t="s">
        <v>3246</v>
      </c>
      <c r="Q3386" t="s">
        <v>3172</v>
      </c>
      <c r="R3386" t="s">
        <v>79</v>
      </c>
      <c r="S3386" t="s">
        <v>26</v>
      </c>
      <c r="T3386" t="s">
        <v>3173</v>
      </c>
      <c r="U3386" t="s">
        <v>43</v>
      </c>
      <c r="V3386" t="s">
        <v>80</v>
      </c>
      <c r="W3386">
        <v>23750</v>
      </c>
      <c r="X3386" t="s">
        <v>85</v>
      </c>
      <c r="Y3386">
        <v>75</v>
      </c>
      <c r="Z3386" t="s">
        <v>3247</v>
      </c>
      <c r="AA3386" t="s">
        <v>3247</v>
      </c>
      <c r="AB3386" t="s">
        <v>87</v>
      </c>
      <c r="AC3386" t="s">
        <v>84</v>
      </c>
      <c r="AD3386">
        <f>_xlfn.XLOOKUP(MIS[[#This Row],[TRADING SYMBOL]],[1]Sheet1!$D:$D,[1]Sheet1!$C:$C)</f>
        <v>8.1999999999999993</v>
      </c>
      <c r="AE3386">
        <f>MIS[[#This Row],[OrderAverageTradedPrice]]*MIS[[#This Row],[OrderQuantity]]</f>
        <v>855</v>
      </c>
      <c r="AF3386">
        <f>MIS[[#This Row],[LTP]]*MIS[[#This Row],[OrderQuantity]]</f>
        <v>615</v>
      </c>
      <c r="AG3386">
        <f>IF(MIS[[#This Row],[OrderSide]]="SELL",MIS[[#This Row],[VALUE]]-MIS[[#This Row],[LIVE_VALUE]],MIS[[#This Row],[LIVE_VALUE]]-MIS[[#This Row],[VALUE]])</f>
        <v>-240</v>
      </c>
      <c r="AH3386" t="str" cm="1">
        <f t="array" ref="AH3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6" t="str">
        <f>MIS[[#This Row],[TRADING SYMBOL]]</f>
        <v>NIFTY2552223750PE</v>
      </c>
      <c r="AJ3386" t="str">
        <f>IF(RIGHT(MIS[[#This Row],[Main/Hedge]],4)="MAIN","MAIN","HEDGE")</f>
        <v>HEDGE</v>
      </c>
      <c r="AK3386" t="str" cm="1">
        <f t="array" ref="AK3386">_xlfn._xlws.FILTER(Table4[Column1],ISNUMBER(SEARCH(Table4[Column1],MIS[[#This Row],[OrderUniqueIdentifier]])),"")</f>
        <v>NOTREND</v>
      </c>
    </row>
    <row r="3387" spans="1:37" x14ac:dyDescent="0.25">
      <c r="A3387" t="s">
        <v>71</v>
      </c>
      <c r="B3387" t="s">
        <v>1280</v>
      </c>
      <c r="C3387" t="s">
        <v>5612</v>
      </c>
      <c r="D3387" t="s">
        <v>72</v>
      </c>
      <c r="E3387" t="s">
        <v>3164</v>
      </c>
      <c r="F3387" t="s">
        <v>73</v>
      </c>
      <c r="G3387" t="s">
        <v>74</v>
      </c>
      <c r="H3387" t="s">
        <v>75</v>
      </c>
      <c r="I3387" t="s">
        <v>76</v>
      </c>
      <c r="J3387" t="s">
        <v>77</v>
      </c>
      <c r="K3387">
        <v>75</v>
      </c>
      <c r="L3387" t="s">
        <v>77</v>
      </c>
      <c r="M3387" t="s">
        <v>78</v>
      </c>
      <c r="N3387" t="s">
        <v>188</v>
      </c>
      <c r="O3387" t="s">
        <v>3246</v>
      </c>
      <c r="P3387" t="s">
        <v>3246</v>
      </c>
      <c r="Q3387" t="s">
        <v>3166</v>
      </c>
      <c r="R3387" t="s">
        <v>79</v>
      </c>
      <c r="S3387" t="s">
        <v>26</v>
      </c>
      <c r="T3387" t="s">
        <v>3167</v>
      </c>
      <c r="U3387" t="s">
        <v>43</v>
      </c>
      <c r="V3387" t="s">
        <v>80</v>
      </c>
      <c r="W3387">
        <v>26350</v>
      </c>
      <c r="X3387" t="s">
        <v>81</v>
      </c>
      <c r="Y3387">
        <v>75</v>
      </c>
      <c r="Z3387" t="s">
        <v>3247</v>
      </c>
      <c r="AA3387" t="s">
        <v>3247</v>
      </c>
      <c r="AB3387" t="s">
        <v>83</v>
      </c>
      <c r="AC3387" t="s">
        <v>84</v>
      </c>
      <c r="AD3387">
        <f>_xlfn.XLOOKUP(MIS[[#This Row],[TRADING SYMBOL]],[1]Sheet1!$D:$D,[1]Sheet1!$C:$C)</f>
        <v>3.45</v>
      </c>
      <c r="AE3387">
        <f>MIS[[#This Row],[OrderAverageTradedPrice]]*MIS[[#This Row],[OrderQuantity]]</f>
        <v>262.5</v>
      </c>
      <c r="AF3387">
        <f>MIS[[#This Row],[LTP]]*MIS[[#This Row],[OrderQuantity]]</f>
        <v>258.75</v>
      </c>
      <c r="AG3387">
        <f>IF(MIS[[#This Row],[OrderSide]]="SELL",MIS[[#This Row],[VALUE]]-MIS[[#This Row],[LIVE_VALUE]],MIS[[#This Row],[LIVE_VALUE]]-MIS[[#This Row],[VALUE]])</f>
        <v>-3.75</v>
      </c>
      <c r="AH3387" t="str" cm="1">
        <f t="array" ref="AH3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7" t="str">
        <f>MIS[[#This Row],[TRADING SYMBOL]]</f>
        <v>NIFTY2552226350CE</v>
      </c>
      <c r="AJ3387" t="str">
        <f>IF(RIGHT(MIS[[#This Row],[Main/Hedge]],4)="MAIN","MAIN","HEDGE")</f>
        <v>HEDGE</v>
      </c>
      <c r="AK3387" t="str" cm="1">
        <f t="array" ref="AK3387">_xlfn._xlws.FILTER(Table4[Column1],ISNUMBER(SEARCH(Table4[Column1],MIS[[#This Row],[OrderUniqueIdentifier]])),"")</f>
        <v>NOTREND</v>
      </c>
    </row>
    <row r="3388" spans="1:37" x14ac:dyDescent="0.25">
      <c r="A3388" t="s">
        <v>71</v>
      </c>
      <c r="B3388" t="s">
        <v>1288</v>
      </c>
      <c r="C3388" t="s">
        <v>5636</v>
      </c>
      <c r="D3388" t="s">
        <v>72</v>
      </c>
      <c r="E3388" t="s">
        <v>3164</v>
      </c>
      <c r="F3388" t="s">
        <v>73</v>
      </c>
      <c r="G3388" t="s">
        <v>74</v>
      </c>
      <c r="H3388" t="s">
        <v>75</v>
      </c>
      <c r="I3388" t="s">
        <v>76</v>
      </c>
      <c r="J3388" t="s">
        <v>77</v>
      </c>
      <c r="K3388">
        <v>225</v>
      </c>
      <c r="L3388" t="s">
        <v>77</v>
      </c>
      <c r="M3388" t="s">
        <v>78</v>
      </c>
      <c r="N3388" t="s">
        <v>188</v>
      </c>
      <c r="O3388" t="s">
        <v>3246</v>
      </c>
      <c r="P3388" t="s">
        <v>3246</v>
      </c>
      <c r="Q3388" t="s">
        <v>3166</v>
      </c>
      <c r="R3388" t="s">
        <v>79</v>
      </c>
      <c r="S3388" t="s">
        <v>26</v>
      </c>
      <c r="T3388" t="s">
        <v>3167</v>
      </c>
      <c r="U3388" t="s">
        <v>43</v>
      </c>
      <c r="V3388" t="s">
        <v>80</v>
      </c>
      <c r="W3388">
        <v>26350</v>
      </c>
      <c r="X3388" t="s">
        <v>81</v>
      </c>
      <c r="Y3388">
        <v>225</v>
      </c>
      <c r="Z3388" t="s">
        <v>3247</v>
      </c>
      <c r="AA3388" t="s">
        <v>3247</v>
      </c>
      <c r="AB3388" t="s">
        <v>83</v>
      </c>
      <c r="AC3388" t="s">
        <v>84</v>
      </c>
      <c r="AD3388">
        <f>_xlfn.XLOOKUP(MIS[[#This Row],[TRADING SYMBOL]],[1]Sheet1!$D:$D,[1]Sheet1!$C:$C)</f>
        <v>3.45</v>
      </c>
      <c r="AE3388">
        <f>MIS[[#This Row],[OrderAverageTradedPrice]]*MIS[[#This Row],[OrderQuantity]]</f>
        <v>787.5</v>
      </c>
      <c r="AF3388">
        <f>MIS[[#This Row],[LTP]]*MIS[[#This Row],[OrderQuantity]]</f>
        <v>776.25</v>
      </c>
      <c r="AG3388">
        <f>IF(MIS[[#This Row],[OrderSide]]="SELL",MIS[[#This Row],[VALUE]]-MIS[[#This Row],[LIVE_VALUE]],MIS[[#This Row],[LIVE_VALUE]]-MIS[[#This Row],[VALUE]])</f>
        <v>-11.25</v>
      </c>
      <c r="AH3388" t="str" cm="1">
        <f t="array" ref="AH3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8" t="str">
        <f>MIS[[#This Row],[TRADING SYMBOL]]</f>
        <v>NIFTY2552226350CE</v>
      </c>
      <c r="AJ3388" t="str">
        <f>IF(RIGHT(MIS[[#This Row],[Main/Hedge]],4)="MAIN","MAIN","HEDGE")</f>
        <v>HEDGE</v>
      </c>
      <c r="AK3388" t="str" cm="1">
        <f t="array" ref="AK3388">_xlfn._xlws.FILTER(Table4[Column1],ISNUMBER(SEARCH(Table4[Column1],MIS[[#This Row],[OrderUniqueIdentifier]])),"")</f>
        <v>NOTREND</v>
      </c>
    </row>
    <row r="3389" spans="1:37" x14ac:dyDescent="0.25">
      <c r="A3389" t="s">
        <v>71</v>
      </c>
      <c r="B3389" t="s">
        <v>1295</v>
      </c>
      <c r="C3389" t="s">
        <v>5668</v>
      </c>
      <c r="D3389" t="s">
        <v>72</v>
      </c>
      <c r="E3389" t="s">
        <v>3170</v>
      </c>
      <c r="F3389" t="s">
        <v>73</v>
      </c>
      <c r="G3389" t="s">
        <v>74</v>
      </c>
      <c r="H3389" t="s">
        <v>75</v>
      </c>
      <c r="I3389" t="s">
        <v>76</v>
      </c>
      <c r="J3389" t="s">
        <v>77</v>
      </c>
      <c r="K3389">
        <v>150</v>
      </c>
      <c r="L3389" t="s">
        <v>77</v>
      </c>
      <c r="M3389" t="s">
        <v>78</v>
      </c>
      <c r="N3389" t="s">
        <v>495</v>
      </c>
      <c r="O3389" t="s">
        <v>3246</v>
      </c>
      <c r="P3389" t="s">
        <v>3246</v>
      </c>
      <c r="Q3389" t="s">
        <v>3172</v>
      </c>
      <c r="R3389" t="s">
        <v>79</v>
      </c>
      <c r="S3389" t="s">
        <v>26</v>
      </c>
      <c r="T3389" t="s">
        <v>3173</v>
      </c>
      <c r="U3389" t="s">
        <v>43</v>
      </c>
      <c r="V3389" t="s">
        <v>80</v>
      </c>
      <c r="W3389">
        <v>23750</v>
      </c>
      <c r="X3389" t="s">
        <v>85</v>
      </c>
      <c r="Y3389">
        <v>150</v>
      </c>
      <c r="Z3389" t="s">
        <v>3247</v>
      </c>
      <c r="AA3389" t="s">
        <v>3247</v>
      </c>
      <c r="AB3389" t="s">
        <v>87</v>
      </c>
      <c r="AC3389" t="s">
        <v>84</v>
      </c>
      <c r="AD3389">
        <f>_xlfn.XLOOKUP(MIS[[#This Row],[TRADING SYMBOL]],[1]Sheet1!$D:$D,[1]Sheet1!$C:$C)</f>
        <v>8.1999999999999993</v>
      </c>
      <c r="AE3389">
        <f>MIS[[#This Row],[OrderAverageTradedPrice]]*MIS[[#This Row],[OrderQuantity]]</f>
        <v>1710</v>
      </c>
      <c r="AF3389">
        <f>MIS[[#This Row],[LTP]]*MIS[[#This Row],[OrderQuantity]]</f>
        <v>1230</v>
      </c>
      <c r="AG3389">
        <f>IF(MIS[[#This Row],[OrderSide]]="SELL",MIS[[#This Row],[VALUE]]-MIS[[#This Row],[LIVE_VALUE]],MIS[[#This Row],[LIVE_VALUE]]-MIS[[#This Row],[VALUE]])</f>
        <v>-480</v>
      </c>
      <c r="AH3389" t="str" cm="1">
        <f t="array" ref="AH3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9" t="str">
        <f>MIS[[#This Row],[TRADING SYMBOL]]</f>
        <v>NIFTY2552223750PE</v>
      </c>
      <c r="AJ3389" t="str">
        <f>IF(RIGHT(MIS[[#This Row],[Main/Hedge]],4)="MAIN","MAIN","HEDGE")</f>
        <v>HEDGE</v>
      </c>
      <c r="AK3389" t="str" cm="1">
        <f t="array" ref="AK3389">_xlfn._xlws.FILTER(Table4[Column1],ISNUMBER(SEARCH(Table4[Column1],MIS[[#This Row],[OrderUniqueIdentifier]])),"")</f>
        <v>NOTREND</v>
      </c>
    </row>
    <row r="3390" spans="1:37" x14ac:dyDescent="0.25">
      <c r="A3390" t="s">
        <v>71</v>
      </c>
      <c r="B3390" t="s">
        <v>1316</v>
      </c>
      <c r="C3390" t="s">
        <v>5769</v>
      </c>
      <c r="D3390" t="s">
        <v>72</v>
      </c>
      <c r="E3390" t="s">
        <v>3170</v>
      </c>
      <c r="F3390" t="s">
        <v>73</v>
      </c>
      <c r="G3390" t="s">
        <v>74</v>
      </c>
      <c r="H3390" t="s">
        <v>75</v>
      </c>
      <c r="I3390" t="s">
        <v>76</v>
      </c>
      <c r="J3390" t="s">
        <v>77</v>
      </c>
      <c r="K3390">
        <v>150</v>
      </c>
      <c r="L3390" t="s">
        <v>77</v>
      </c>
      <c r="M3390" t="s">
        <v>78</v>
      </c>
      <c r="N3390" t="s">
        <v>495</v>
      </c>
      <c r="O3390" t="s">
        <v>3246</v>
      </c>
      <c r="P3390" t="s">
        <v>3246</v>
      </c>
      <c r="Q3390" t="s">
        <v>3172</v>
      </c>
      <c r="R3390" t="s">
        <v>79</v>
      </c>
      <c r="S3390" t="s">
        <v>26</v>
      </c>
      <c r="T3390" t="s">
        <v>3173</v>
      </c>
      <c r="U3390" t="s">
        <v>43</v>
      </c>
      <c r="V3390" t="s">
        <v>80</v>
      </c>
      <c r="W3390">
        <v>23750</v>
      </c>
      <c r="X3390" t="s">
        <v>85</v>
      </c>
      <c r="Y3390">
        <v>150</v>
      </c>
      <c r="Z3390" t="s">
        <v>3247</v>
      </c>
      <c r="AA3390" t="s">
        <v>3247</v>
      </c>
      <c r="AB3390" t="s">
        <v>87</v>
      </c>
      <c r="AC3390" t="s">
        <v>84</v>
      </c>
      <c r="AD3390">
        <f>_xlfn.XLOOKUP(MIS[[#This Row],[TRADING SYMBOL]],[1]Sheet1!$D:$D,[1]Sheet1!$C:$C)</f>
        <v>8.1999999999999993</v>
      </c>
      <c r="AE3390">
        <f>MIS[[#This Row],[OrderAverageTradedPrice]]*MIS[[#This Row],[OrderQuantity]]</f>
        <v>1710</v>
      </c>
      <c r="AF3390">
        <f>MIS[[#This Row],[LTP]]*MIS[[#This Row],[OrderQuantity]]</f>
        <v>1230</v>
      </c>
      <c r="AG3390">
        <f>IF(MIS[[#This Row],[OrderSide]]="SELL",MIS[[#This Row],[VALUE]]-MIS[[#This Row],[LIVE_VALUE]],MIS[[#This Row],[LIVE_VALUE]]-MIS[[#This Row],[VALUE]])</f>
        <v>-480</v>
      </c>
      <c r="AH3390" t="str" cm="1">
        <f t="array" ref="AH3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0" t="str">
        <f>MIS[[#This Row],[TRADING SYMBOL]]</f>
        <v>NIFTY2552223750PE</v>
      </c>
      <c r="AJ3390" t="str">
        <f>IF(RIGHT(MIS[[#This Row],[Main/Hedge]],4)="MAIN","MAIN","HEDGE")</f>
        <v>HEDGE</v>
      </c>
      <c r="AK3390" t="str" cm="1">
        <f t="array" ref="AK3390">_xlfn._xlws.FILTER(Table4[Column1],ISNUMBER(SEARCH(Table4[Column1],MIS[[#This Row],[OrderUniqueIdentifier]])),"")</f>
        <v>NOTREND</v>
      </c>
    </row>
    <row r="3391" spans="1:37" x14ac:dyDescent="0.25">
      <c r="A3391" t="s">
        <v>71</v>
      </c>
      <c r="B3391" t="s">
        <v>454</v>
      </c>
      <c r="C3391" t="s">
        <v>5798</v>
      </c>
      <c r="D3391" t="s">
        <v>72</v>
      </c>
      <c r="E3391" t="s">
        <v>3164</v>
      </c>
      <c r="F3391" t="s">
        <v>73</v>
      </c>
      <c r="G3391" t="s">
        <v>74</v>
      </c>
      <c r="H3391" t="s">
        <v>75</v>
      </c>
      <c r="I3391" t="s">
        <v>76</v>
      </c>
      <c r="J3391" t="s">
        <v>77</v>
      </c>
      <c r="K3391">
        <v>75</v>
      </c>
      <c r="L3391" t="s">
        <v>77</v>
      </c>
      <c r="M3391" t="s">
        <v>78</v>
      </c>
      <c r="N3391" t="s">
        <v>188</v>
      </c>
      <c r="O3391" t="s">
        <v>3165</v>
      </c>
      <c r="P3391" t="s">
        <v>3165</v>
      </c>
      <c r="Q3391" t="s">
        <v>3166</v>
      </c>
      <c r="R3391" t="s">
        <v>79</v>
      </c>
      <c r="S3391" t="s">
        <v>26</v>
      </c>
      <c r="T3391" t="s">
        <v>3167</v>
      </c>
      <c r="U3391" t="s">
        <v>43</v>
      </c>
      <c r="V3391" t="s">
        <v>80</v>
      </c>
      <c r="W3391">
        <v>26350</v>
      </c>
      <c r="X3391" t="s">
        <v>81</v>
      </c>
      <c r="Y3391">
        <v>75</v>
      </c>
      <c r="Z3391" t="s">
        <v>3168</v>
      </c>
      <c r="AA3391" t="s">
        <v>3168</v>
      </c>
      <c r="AB3391" t="s">
        <v>83</v>
      </c>
      <c r="AC3391" t="s">
        <v>84</v>
      </c>
      <c r="AD3391">
        <f>_xlfn.XLOOKUP(MIS[[#This Row],[TRADING SYMBOL]],[1]Sheet1!$D:$D,[1]Sheet1!$C:$C)</f>
        <v>3.45</v>
      </c>
      <c r="AE3391">
        <f>MIS[[#This Row],[OrderAverageTradedPrice]]*MIS[[#This Row],[OrderQuantity]]</f>
        <v>262.5</v>
      </c>
      <c r="AF3391">
        <f>MIS[[#This Row],[LTP]]*MIS[[#This Row],[OrderQuantity]]</f>
        <v>258.75</v>
      </c>
      <c r="AG3391">
        <f>IF(MIS[[#This Row],[OrderSide]]="SELL",MIS[[#This Row],[VALUE]]-MIS[[#This Row],[LIVE_VALUE]],MIS[[#This Row],[LIVE_VALUE]]-MIS[[#This Row],[VALUE]])</f>
        <v>-3.75</v>
      </c>
      <c r="AH3391" t="str" cm="1">
        <f t="array" ref="AH3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1" t="str">
        <f>MIS[[#This Row],[TRADING SYMBOL]]</f>
        <v>NIFTY2552226350CE</v>
      </c>
      <c r="AJ3391" t="str">
        <f>IF(RIGHT(MIS[[#This Row],[Main/Hedge]],4)="MAIN","MAIN","HEDGE")</f>
        <v>HEDGE</v>
      </c>
      <c r="AK3391" t="str" cm="1">
        <f t="array" ref="AK3391">_xlfn._xlws.FILTER(Table4[Column1],ISNUMBER(SEARCH(Table4[Column1],MIS[[#This Row],[OrderUniqueIdentifier]])),"")</f>
        <v>NOTREND</v>
      </c>
    </row>
    <row r="3392" spans="1:37" x14ac:dyDescent="0.25">
      <c r="A3392" t="s">
        <v>71</v>
      </c>
      <c r="B3392" t="s">
        <v>482</v>
      </c>
      <c r="C3392" t="s">
        <v>3163</v>
      </c>
      <c r="D3392" t="s">
        <v>72</v>
      </c>
      <c r="E3392" t="s">
        <v>3164</v>
      </c>
      <c r="F3392" t="s">
        <v>73</v>
      </c>
      <c r="G3392" t="s">
        <v>74</v>
      </c>
      <c r="H3392" t="s">
        <v>75</v>
      </c>
      <c r="I3392" t="s">
        <v>76</v>
      </c>
      <c r="J3392" t="s">
        <v>77</v>
      </c>
      <c r="K3392">
        <v>75</v>
      </c>
      <c r="L3392" t="s">
        <v>77</v>
      </c>
      <c r="M3392" t="s">
        <v>78</v>
      </c>
      <c r="N3392" t="s">
        <v>188</v>
      </c>
      <c r="O3392" t="s">
        <v>3165</v>
      </c>
      <c r="P3392" t="s">
        <v>3165</v>
      </c>
      <c r="Q3392" t="s">
        <v>3166</v>
      </c>
      <c r="R3392" t="s">
        <v>79</v>
      </c>
      <c r="S3392" t="s">
        <v>26</v>
      </c>
      <c r="T3392" t="s">
        <v>3167</v>
      </c>
      <c r="U3392" t="s">
        <v>43</v>
      </c>
      <c r="V3392" t="s">
        <v>80</v>
      </c>
      <c r="W3392">
        <v>26350</v>
      </c>
      <c r="X3392" t="s">
        <v>81</v>
      </c>
      <c r="Y3392">
        <v>75</v>
      </c>
      <c r="Z3392" t="s">
        <v>3168</v>
      </c>
      <c r="AA3392" t="s">
        <v>3168</v>
      </c>
      <c r="AB3392" t="s">
        <v>83</v>
      </c>
      <c r="AC3392" t="s">
        <v>84</v>
      </c>
      <c r="AD3392">
        <f>_xlfn.XLOOKUP(MIS[[#This Row],[TRADING SYMBOL]],[1]Sheet1!$D:$D,[1]Sheet1!$C:$C)</f>
        <v>3.45</v>
      </c>
      <c r="AE3392">
        <f>MIS[[#This Row],[OrderAverageTradedPrice]]*MIS[[#This Row],[OrderQuantity]]</f>
        <v>262.5</v>
      </c>
      <c r="AF3392">
        <f>MIS[[#This Row],[LTP]]*MIS[[#This Row],[OrderQuantity]]</f>
        <v>258.75</v>
      </c>
      <c r="AG3392">
        <f>IF(MIS[[#This Row],[OrderSide]]="SELL",MIS[[#This Row],[VALUE]]-MIS[[#This Row],[LIVE_VALUE]],MIS[[#This Row],[LIVE_VALUE]]-MIS[[#This Row],[VALUE]])</f>
        <v>-3.75</v>
      </c>
      <c r="AH3392" t="str" cm="1">
        <f t="array" ref="AH3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2" t="str">
        <f>MIS[[#This Row],[TRADING SYMBOL]]</f>
        <v>NIFTY2552226350CE</v>
      </c>
      <c r="AJ3392" t="str">
        <f>IF(RIGHT(MIS[[#This Row],[Main/Hedge]],4)="MAIN","MAIN","HEDGE")</f>
        <v>HEDGE</v>
      </c>
      <c r="AK3392" t="str" cm="1">
        <f t="array" ref="AK3392">_xlfn._xlws.FILTER(Table4[Column1],ISNUMBER(SEARCH(Table4[Column1],MIS[[#This Row],[OrderUniqueIdentifier]])),"")</f>
        <v>NOTREND</v>
      </c>
    </row>
    <row r="3393" spans="1:37" x14ac:dyDescent="0.25">
      <c r="A3393" t="s">
        <v>71</v>
      </c>
      <c r="B3393" t="s">
        <v>491</v>
      </c>
      <c r="C3393" t="s">
        <v>3248</v>
      </c>
      <c r="D3393" t="s">
        <v>72</v>
      </c>
      <c r="E3393" t="s">
        <v>3170</v>
      </c>
      <c r="F3393" t="s">
        <v>73</v>
      </c>
      <c r="G3393" t="s">
        <v>74</v>
      </c>
      <c r="H3393" t="s">
        <v>75</v>
      </c>
      <c r="I3393" t="s">
        <v>76</v>
      </c>
      <c r="J3393" t="s">
        <v>77</v>
      </c>
      <c r="K3393">
        <v>375</v>
      </c>
      <c r="L3393" t="s">
        <v>77</v>
      </c>
      <c r="M3393" t="s">
        <v>78</v>
      </c>
      <c r="N3393" t="s">
        <v>495</v>
      </c>
      <c r="O3393" t="s">
        <v>3165</v>
      </c>
      <c r="P3393" t="s">
        <v>3165</v>
      </c>
      <c r="Q3393" t="s">
        <v>3172</v>
      </c>
      <c r="R3393" t="s">
        <v>79</v>
      </c>
      <c r="S3393" t="s">
        <v>26</v>
      </c>
      <c r="T3393" t="s">
        <v>3173</v>
      </c>
      <c r="U3393" t="s">
        <v>43</v>
      </c>
      <c r="V3393" t="s">
        <v>80</v>
      </c>
      <c r="W3393">
        <v>23750</v>
      </c>
      <c r="X3393" t="s">
        <v>85</v>
      </c>
      <c r="Y3393">
        <v>375</v>
      </c>
      <c r="Z3393" t="s">
        <v>3168</v>
      </c>
      <c r="AA3393" t="s">
        <v>3168</v>
      </c>
      <c r="AB3393" t="s">
        <v>87</v>
      </c>
      <c r="AC3393" t="s">
        <v>84</v>
      </c>
      <c r="AD3393">
        <f>_xlfn.XLOOKUP(MIS[[#This Row],[TRADING SYMBOL]],[1]Sheet1!$D:$D,[1]Sheet1!$C:$C)</f>
        <v>8.1999999999999993</v>
      </c>
      <c r="AE3393">
        <f>MIS[[#This Row],[OrderAverageTradedPrice]]*MIS[[#This Row],[OrderQuantity]]</f>
        <v>4275</v>
      </c>
      <c r="AF3393">
        <f>MIS[[#This Row],[LTP]]*MIS[[#This Row],[OrderQuantity]]</f>
        <v>3074.9999999999995</v>
      </c>
      <c r="AG3393">
        <f>IF(MIS[[#This Row],[OrderSide]]="SELL",MIS[[#This Row],[VALUE]]-MIS[[#This Row],[LIVE_VALUE]],MIS[[#This Row],[LIVE_VALUE]]-MIS[[#This Row],[VALUE]])</f>
        <v>-1200.0000000000005</v>
      </c>
      <c r="AH3393" t="str" cm="1">
        <f t="array" ref="AH3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3" t="str">
        <f>MIS[[#This Row],[TRADING SYMBOL]]</f>
        <v>NIFTY2552223750PE</v>
      </c>
      <c r="AJ3393" t="str">
        <f>IF(RIGHT(MIS[[#This Row],[Main/Hedge]],4)="MAIN","MAIN","HEDGE")</f>
        <v>HEDGE</v>
      </c>
      <c r="AK3393" t="str" cm="1">
        <f t="array" ref="AK3393">_xlfn._xlws.FILTER(Table4[Column1],ISNUMBER(SEARCH(Table4[Column1],MIS[[#This Row],[OrderUniqueIdentifier]])),"")</f>
        <v>NOTREND</v>
      </c>
    </row>
    <row r="3394" spans="1:37" x14ac:dyDescent="0.25">
      <c r="A3394" t="s">
        <v>71</v>
      </c>
      <c r="B3394" t="s">
        <v>529</v>
      </c>
      <c r="C3394" t="s">
        <v>3335</v>
      </c>
      <c r="D3394" t="s">
        <v>72</v>
      </c>
      <c r="E3394" t="s">
        <v>3164</v>
      </c>
      <c r="F3394" t="s">
        <v>73</v>
      </c>
      <c r="G3394" t="s">
        <v>74</v>
      </c>
      <c r="H3394" t="s">
        <v>75</v>
      </c>
      <c r="I3394" t="s">
        <v>76</v>
      </c>
      <c r="J3394" t="s">
        <v>77</v>
      </c>
      <c r="K3394">
        <v>225</v>
      </c>
      <c r="L3394" t="s">
        <v>77</v>
      </c>
      <c r="M3394" t="s">
        <v>78</v>
      </c>
      <c r="N3394" t="s">
        <v>188</v>
      </c>
      <c r="O3394" t="s">
        <v>3165</v>
      </c>
      <c r="P3394" t="s">
        <v>3165</v>
      </c>
      <c r="Q3394" t="s">
        <v>3166</v>
      </c>
      <c r="R3394" t="s">
        <v>79</v>
      </c>
      <c r="S3394" t="s">
        <v>26</v>
      </c>
      <c r="T3394" t="s">
        <v>3167</v>
      </c>
      <c r="U3394" t="s">
        <v>43</v>
      </c>
      <c r="V3394" t="s">
        <v>80</v>
      </c>
      <c r="W3394">
        <v>26350</v>
      </c>
      <c r="X3394" t="s">
        <v>81</v>
      </c>
      <c r="Y3394">
        <v>225</v>
      </c>
      <c r="Z3394" t="s">
        <v>3168</v>
      </c>
      <c r="AA3394" t="s">
        <v>3168</v>
      </c>
      <c r="AB3394" t="s">
        <v>83</v>
      </c>
      <c r="AC3394" t="s">
        <v>84</v>
      </c>
      <c r="AD3394">
        <f>_xlfn.XLOOKUP(MIS[[#This Row],[TRADING SYMBOL]],[1]Sheet1!$D:$D,[1]Sheet1!$C:$C)</f>
        <v>3.45</v>
      </c>
      <c r="AE3394">
        <f>MIS[[#This Row],[OrderAverageTradedPrice]]*MIS[[#This Row],[OrderQuantity]]</f>
        <v>787.5</v>
      </c>
      <c r="AF3394">
        <f>MIS[[#This Row],[LTP]]*MIS[[#This Row],[OrderQuantity]]</f>
        <v>776.25</v>
      </c>
      <c r="AG3394">
        <f>IF(MIS[[#This Row],[OrderSide]]="SELL",MIS[[#This Row],[VALUE]]-MIS[[#This Row],[LIVE_VALUE]],MIS[[#This Row],[LIVE_VALUE]]-MIS[[#This Row],[VALUE]])</f>
        <v>-11.25</v>
      </c>
      <c r="AH3394" t="str" cm="1">
        <f t="array" ref="AH3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4" t="str">
        <f>MIS[[#This Row],[TRADING SYMBOL]]</f>
        <v>NIFTY2552226350CE</v>
      </c>
      <c r="AJ3394" t="str">
        <f>IF(RIGHT(MIS[[#This Row],[Main/Hedge]],4)="MAIN","MAIN","HEDGE")</f>
        <v>HEDGE</v>
      </c>
      <c r="AK3394" t="str" cm="1">
        <f t="array" ref="AK3394">_xlfn._xlws.FILTER(Table4[Column1],ISNUMBER(SEARCH(Table4[Column1],MIS[[#This Row],[OrderUniqueIdentifier]])),"")</f>
        <v>NOTREND</v>
      </c>
    </row>
    <row r="3395" spans="1:37" x14ac:dyDescent="0.25">
      <c r="A3395" t="s">
        <v>71</v>
      </c>
      <c r="B3395" t="s">
        <v>550</v>
      </c>
      <c r="C3395" t="s">
        <v>3391</v>
      </c>
      <c r="D3395" t="s">
        <v>72</v>
      </c>
      <c r="E3395" t="s">
        <v>3164</v>
      </c>
      <c r="F3395" t="s">
        <v>73</v>
      </c>
      <c r="G3395" t="s">
        <v>74</v>
      </c>
      <c r="H3395" t="s">
        <v>75</v>
      </c>
      <c r="I3395" t="s">
        <v>76</v>
      </c>
      <c r="J3395" t="s">
        <v>77</v>
      </c>
      <c r="K3395">
        <v>75</v>
      </c>
      <c r="L3395" t="s">
        <v>77</v>
      </c>
      <c r="M3395" t="s">
        <v>78</v>
      </c>
      <c r="N3395" t="s">
        <v>188</v>
      </c>
      <c r="O3395" t="s">
        <v>3165</v>
      </c>
      <c r="P3395" t="s">
        <v>3165</v>
      </c>
      <c r="Q3395" t="s">
        <v>3166</v>
      </c>
      <c r="R3395" t="s">
        <v>79</v>
      </c>
      <c r="S3395" t="s">
        <v>26</v>
      </c>
      <c r="T3395" t="s">
        <v>3167</v>
      </c>
      <c r="U3395" t="s">
        <v>43</v>
      </c>
      <c r="V3395" t="s">
        <v>80</v>
      </c>
      <c r="W3395">
        <v>26350</v>
      </c>
      <c r="X3395" t="s">
        <v>81</v>
      </c>
      <c r="Y3395">
        <v>75</v>
      </c>
      <c r="Z3395" t="s">
        <v>3168</v>
      </c>
      <c r="AA3395" t="s">
        <v>3168</v>
      </c>
      <c r="AB3395" t="s">
        <v>83</v>
      </c>
      <c r="AC3395" t="s">
        <v>84</v>
      </c>
      <c r="AD3395">
        <f>_xlfn.XLOOKUP(MIS[[#This Row],[TRADING SYMBOL]],[1]Sheet1!$D:$D,[1]Sheet1!$C:$C)</f>
        <v>3.45</v>
      </c>
      <c r="AE3395">
        <f>MIS[[#This Row],[OrderAverageTradedPrice]]*MIS[[#This Row],[OrderQuantity]]</f>
        <v>262.5</v>
      </c>
      <c r="AF3395">
        <f>MIS[[#This Row],[LTP]]*MIS[[#This Row],[OrderQuantity]]</f>
        <v>258.75</v>
      </c>
      <c r="AG3395">
        <f>IF(MIS[[#This Row],[OrderSide]]="SELL",MIS[[#This Row],[VALUE]]-MIS[[#This Row],[LIVE_VALUE]],MIS[[#This Row],[LIVE_VALUE]]-MIS[[#This Row],[VALUE]])</f>
        <v>-3.75</v>
      </c>
      <c r="AH3395" t="str" cm="1">
        <f t="array" ref="AH3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5" t="str">
        <f>MIS[[#This Row],[TRADING SYMBOL]]</f>
        <v>NIFTY2552226350CE</v>
      </c>
      <c r="AJ3395" t="str">
        <f>IF(RIGHT(MIS[[#This Row],[Main/Hedge]],4)="MAIN","MAIN","HEDGE")</f>
        <v>HEDGE</v>
      </c>
      <c r="AK3395" t="str" cm="1">
        <f t="array" ref="AK3395">_xlfn._xlws.FILTER(Table4[Column1],ISNUMBER(SEARCH(Table4[Column1],MIS[[#This Row],[OrderUniqueIdentifier]])),"")</f>
        <v>NOTREND</v>
      </c>
    </row>
    <row r="3396" spans="1:37" x14ac:dyDescent="0.25">
      <c r="A3396" t="s">
        <v>71</v>
      </c>
      <c r="B3396" t="s">
        <v>558</v>
      </c>
      <c r="C3396" t="s">
        <v>3422</v>
      </c>
      <c r="D3396" t="s">
        <v>72</v>
      </c>
      <c r="E3396" t="s">
        <v>3164</v>
      </c>
      <c r="F3396" t="s">
        <v>73</v>
      </c>
      <c r="G3396" t="s">
        <v>74</v>
      </c>
      <c r="H3396" t="s">
        <v>75</v>
      </c>
      <c r="I3396" t="s">
        <v>76</v>
      </c>
      <c r="J3396" t="s">
        <v>77</v>
      </c>
      <c r="K3396">
        <v>150</v>
      </c>
      <c r="L3396" t="s">
        <v>77</v>
      </c>
      <c r="M3396" t="s">
        <v>78</v>
      </c>
      <c r="N3396" t="s">
        <v>188</v>
      </c>
      <c r="O3396" t="s">
        <v>3246</v>
      </c>
      <c r="P3396" t="s">
        <v>3165</v>
      </c>
      <c r="Q3396" t="s">
        <v>3166</v>
      </c>
      <c r="R3396" t="s">
        <v>79</v>
      </c>
      <c r="S3396" t="s">
        <v>26</v>
      </c>
      <c r="T3396" t="s">
        <v>3167</v>
      </c>
      <c r="U3396" t="s">
        <v>43</v>
      </c>
      <c r="V3396" t="s">
        <v>80</v>
      </c>
      <c r="W3396">
        <v>26350</v>
      </c>
      <c r="X3396" t="s">
        <v>81</v>
      </c>
      <c r="Y3396">
        <v>150</v>
      </c>
      <c r="Z3396" t="s">
        <v>3247</v>
      </c>
      <c r="AA3396" t="s">
        <v>3168</v>
      </c>
      <c r="AB3396" t="s">
        <v>83</v>
      </c>
      <c r="AC3396" t="s">
        <v>84</v>
      </c>
      <c r="AD3396">
        <f>_xlfn.XLOOKUP(MIS[[#This Row],[TRADING SYMBOL]],[1]Sheet1!$D:$D,[1]Sheet1!$C:$C)</f>
        <v>3.45</v>
      </c>
      <c r="AE3396">
        <f>MIS[[#This Row],[OrderAverageTradedPrice]]*MIS[[#This Row],[OrderQuantity]]</f>
        <v>525</v>
      </c>
      <c r="AF3396">
        <f>MIS[[#This Row],[LTP]]*MIS[[#This Row],[OrderQuantity]]</f>
        <v>517.5</v>
      </c>
      <c r="AG3396">
        <f>IF(MIS[[#This Row],[OrderSide]]="SELL",MIS[[#This Row],[VALUE]]-MIS[[#This Row],[LIVE_VALUE]],MIS[[#This Row],[LIVE_VALUE]]-MIS[[#This Row],[VALUE]])</f>
        <v>-7.5</v>
      </c>
      <c r="AH3396" t="str" cm="1">
        <f t="array" ref="AH3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6" t="str">
        <f>MIS[[#This Row],[TRADING SYMBOL]]</f>
        <v>NIFTY2552226350CE</v>
      </c>
      <c r="AJ3396" t="str">
        <f>IF(RIGHT(MIS[[#This Row],[Main/Hedge]],4)="MAIN","MAIN","HEDGE")</f>
        <v>HEDGE</v>
      </c>
      <c r="AK3396" t="str" cm="1">
        <f t="array" ref="AK3396">_xlfn._xlws.FILTER(Table4[Column1],ISNUMBER(SEARCH(Table4[Column1],MIS[[#This Row],[OrderUniqueIdentifier]])),"")</f>
        <v>NOTREND</v>
      </c>
    </row>
    <row r="3397" spans="1:37" x14ac:dyDescent="0.25">
      <c r="A3397" t="s">
        <v>71</v>
      </c>
      <c r="B3397" t="s">
        <v>558</v>
      </c>
      <c r="C3397" t="s">
        <v>3423</v>
      </c>
      <c r="D3397" t="s">
        <v>72</v>
      </c>
      <c r="E3397" t="s">
        <v>3170</v>
      </c>
      <c r="F3397" t="s">
        <v>73</v>
      </c>
      <c r="G3397" t="s">
        <v>74</v>
      </c>
      <c r="H3397" t="s">
        <v>75</v>
      </c>
      <c r="I3397" t="s">
        <v>76</v>
      </c>
      <c r="J3397" t="s">
        <v>77</v>
      </c>
      <c r="K3397">
        <v>150</v>
      </c>
      <c r="L3397" t="s">
        <v>77</v>
      </c>
      <c r="M3397" t="s">
        <v>78</v>
      </c>
      <c r="N3397" t="s">
        <v>1481</v>
      </c>
      <c r="O3397" t="s">
        <v>3165</v>
      </c>
      <c r="P3397" t="s">
        <v>3165</v>
      </c>
      <c r="Q3397" t="s">
        <v>3172</v>
      </c>
      <c r="R3397" t="s">
        <v>79</v>
      </c>
      <c r="S3397" t="s">
        <v>26</v>
      </c>
      <c r="T3397" t="s">
        <v>3173</v>
      </c>
      <c r="U3397" t="s">
        <v>43</v>
      </c>
      <c r="V3397" t="s">
        <v>80</v>
      </c>
      <c r="W3397">
        <v>23750</v>
      </c>
      <c r="X3397" t="s">
        <v>85</v>
      </c>
      <c r="Y3397">
        <v>150</v>
      </c>
      <c r="Z3397" t="s">
        <v>3168</v>
      </c>
      <c r="AA3397" t="s">
        <v>3168</v>
      </c>
      <c r="AB3397" t="s">
        <v>87</v>
      </c>
      <c r="AC3397" t="s">
        <v>84</v>
      </c>
      <c r="AD3397">
        <f>_xlfn.XLOOKUP(MIS[[#This Row],[TRADING SYMBOL]],[1]Sheet1!$D:$D,[1]Sheet1!$C:$C)</f>
        <v>8.1999999999999993</v>
      </c>
      <c r="AE3397">
        <f>MIS[[#This Row],[OrderAverageTradedPrice]]*MIS[[#This Row],[OrderQuantity]]</f>
        <v>1702.5</v>
      </c>
      <c r="AF3397">
        <f>MIS[[#This Row],[LTP]]*MIS[[#This Row],[OrderQuantity]]</f>
        <v>1230</v>
      </c>
      <c r="AG3397">
        <f>IF(MIS[[#This Row],[OrderSide]]="SELL",MIS[[#This Row],[VALUE]]-MIS[[#This Row],[LIVE_VALUE]],MIS[[#This Row],[LIVE_VALUE]]-MIS[[#This Row],[VALUE]])</f>
        <v>-472.5</v>
      </c>
      <c r="AH3397" t="str" cm="1">
        <f t="array" ref="AH3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7" t="str">
        <f>MIS[[#This Row],[TRADING SYMBOL]]</f>
        <v>NIFTY2552223750PE</v>
      </c>
      <c r="AJ3397" t="str">
        <f>IF(RIGHT(MIS[[#This Row],[Main/Hedge]],4)="MAIN","MAIN","HEDGE")</f>
        <v>HEDGE</v>
      </c>
      <c r="AK3397" t="str" cm="1">
        <f t="array" ref="AK3397">_xlfn._xlws.FILTER(Table4[Column1],ISNUMBER(SEARCH(Table4[Column1],MIS[[#This Row],[OrderUniqueIdentifier]])),"")</f>
        <v>NOTREND</v>
      </c>
    </row>
    <row r="3398" spans="1:37" x14ac:dyDescent="0.25">
      <c r="A3398" t="s">
        <v>71</v>
      </c>
      <c r="B3398" t="s">
        <v>632</v>
      </c>
      <c r="C3398" t="s">
        <v>3676</v>
      </c>
      <c r="D3398" t="s">
        <v>72</v>
      </c>
      <c r="E3398" t="s">
        <v>3164</v>
      </c>
      <c r="F3398" t="s">
        <v>73</v>
      </c>
      <c r="G3398" t="s">
        <v>74</v>
      </c>
      <c r="H3398" t="s">
        <v>75</v>
      </c>
      <c r="I3398" t="s">
        <v>76</v>
      </c>
      <c r="J3398" t="s">
        <v>77</v>
      </c>
      <c r="K3398">
        <v>225</v>
      </c>
      <c r="L3398" t="s">
        <v>77</v>
      </c>
      <c r="M3398" t="s">
        <v>78</v>
      </c>
      <c r="N3398" t="s">
        <v>188</v>
      </c>
      <c r="O3398" t="s">
        <v>3246</v>
      </c>
      <c r="P3398" t="s">
        <v>3165</v>
      </c>
      <c r="Q3398" t="s">
        <v>3166</v>
      </c>
      <c r="R3398" t="s">
        <v>79</v>
      </c>
      <c r="S3398" t="s">
        <v>26</v>
      </c>
      <c r="T3398" t="s">
        <v>3167</v>
      </c>
      <c r="U3398" t="s">
        <v>43</v>
      </c>
      <c r="V3398" t="s">
        <v>80</v>
      </c>
      <c r="W3398">
        <v>26350</v>
      </c>
      <c r="X3398" t="s">
        <v>81</v>
      </c>
      <c r="Y3398">
        <v>225</v>
      </c>
      <c r="Z3398" t="s">
        <v>3247</v>
      </c>
      <c r="AA3398" t="s">
        <v>3168</v>
      </c>
      <c r="AB3398" t="s">
        <v>83</v>
      </c>
      <c r="AC3398" t="s">
        <v>84</v>
      </c>
      <c r="AD3398">
        <f>_xlfn.XLOOKUP(MIS[[#This Row],[TRADING SYMBOL]],[1]Sheet1!$D:$D,[1]Sheet1!$C:$C)</f>
        <v>3.45</v>
      </c>
      <c r="AE3398">
        <f>MIS[[#This Row],[OrderAverageTradedPrice]]*MIS[[#This Row],[OrderQuantity]]</f>
        <v>787.5</v>
      </c>
      <c r="AF3398">
        <f>MIS[[#This Row],[LTP]]*MIS[[#This Row],[OrderQuantity]]</f>
        <v>776.25</v>
      </c>
      <c r="AG3398">
        <f>IF(MIS[[#This Row],[OrderSide]]="SELL",MIS[[#This Row],[VALUE]]-MIS[[#This Row],[LIVE_VALUE]],MIS[[#This Row],[LIVE_VALUE]]-MIS[[#This Row],[VALUE]])</f>
        <v>-11.25</v>
      </c>
      <c r="AH3398" t="str" cm="1">
        <f t="array" ref="AH3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8" t="str">
        <f>MIS[[#This Row],[TRADING SYMBOL]]</f>
        <v>NIFTY2552226350CE</v>
      </c>
      <c r="AJ3398" t="str">
        <f>IF(RIGHT(MIS[[#This Row],[Main/Hedge]],4)="MAIN","MAIN","HEDGE")</f>
        <v>HEDGE</v>
      </c>
      <c r="AK3398" t="str" cm="1">
        <f t="array" ref="AK3398">_xlfn._xlws.FILTER(Table4[Column1],ISNUMBER(SEARCH(Table4[Column1],MIS[[#This Row],[OrderUniqueIdentifier]])),"")</f>
        <v>NOTREND</v>
      </c>
    </row>
    <row r="3399" spans="1:37" x14ac:dyDescent="0.25">
      <c r="A3399" t="s">
        <v>71</v>
      </c>
      <c r="B3399" t="s">
        <v>632</v>
      </c>
      <c r="C3399" t="s">
        <v>3677</v>
      </c>
      <c r="D3399" t="s">
        <v>72</v>
      </c>
      <c r="E3399" t="s">
        <v>3170</v>
      </c>
      <c r="F3399" t="s">
        <v>73</v>
      </c>
      <c r="G3399" t="s">
        <v>74</v>
      </c>
      <c r="H3399" t="s">
        <v>75</v>
      </c>
      <c r="I3399" t="s">
        <v>76</v>
      </c>
      <c r="J3399" t="s">
        <v>77</v>
      </c>
      <c r="K3399">
        <v>225</v>
      </c>
      <c r="L3399" t="s">
        <v>77</v>
      </c>
      <c r="M3399" t="s">
        <v>78</v>
      </c>
      <c r="N3399" t="s">
        <v>495</v>
      </c>
      <c r="O3399" t="s">
        <v>3165</v>
      </c>
      <c r="P3399" t="s">
        <v>3165</v>
      </c>
      <c r="Q3399" t="s">
        <v>3172</v>
      </c>
      <c r="R3399" t="s">
        <v>79</v>
      </c>
      <c r="S3399" t="s">
        <v>26</v>
      </c>
      <c r="T3399" t="s">
        <v>3173</v>
      </c>
      <c r="U3399" t="s">
        <v>43</v>
      </c>
      <c r="V3399" t="s">
        <v>80</v>
      </c>
      <c r="W3399">
        <v>23750</v>
      </c>
      <c r="X3399" t="s">
        <v>85</v>
      </c>
      <c r="Y3399">
        <v>225</v>
      </c>
      <c r="Z3399" t="s">
        <v>3168</v>
      </c>
      <c r="AA3399" t="s">
        <v>3168</v>
      </c>
      <c r="AB3399" t="s">
        <v>87</v>
      </c>
      <c r="AC3399" t="s">
        <v>84</v>
      </c>
      <c r="AD3399">
        <f>_xlfn.XLOOKUP(MIS[[#This Row],[TRADING SYMBOL]],[1]Sheet1!$D:$D,[1]Sheet1!$C:$C)</f>
        <v>8.1999999999999993</v>
      </c>
      <c r="AE3399">
        <f>MIS[[#This Row],[OrderAverageTradedPrice]]*MIS[[#This Row],[OrderQuantity]]</f>
        <v>2565</v>
      </c>
      <c r="AF3399">
        <f>MIS[[#This Row],[LTP]]*MIS[[#This Row],[OrderQuantity]]</f>
        <v>1844.9999999999998</v>
      </c>
      <c r="AG3399">
        <f>IF(MIS[[#This Row],[OrderSide]]="SELL",MIS[[#This Row],[VALUE]]-MIS[[#This Row],[LIVE_VALUE]],MIS[[#This Row],[LIVE_VALUE]]-MIS[[#This Row],[VALUE]])</f>
        <v>-720.00000000000023</v>
      </c>
      <c r="AH3399" t="str" cm="1">
        <f t="array" ref="AH3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9" t="str">
        <f>MIS[[#This Row],[TRADING SYMBOL]]</f>
        <v>NIFTY2552223750PE</v>
      </c>
      <c r="AJ3399" t="str">
        <f>IF(RIGHT(MIS[[#This Row],[Main/Hedge]],4)="MAIN","MAIN","HEDGE")</f>
        <v>HEDGE</v>
      </c>
      <c r="AK3399" t="str" cm="1">
        <f t="array" ref="AK3399">_xlfn._xlws.FILTER(Table4[Column1],ISNUMBER(SEARCH(Table4[Column1],MIS[[#This Row],[OrderUniqueIdentifier]])),"")</f>
        <v>NOTREND</v>
      </c>
    </row>
    <row r="3400" spans="1:37" x14ac:dyDescent="0.25">
      <c r="A3400" t="s">
        <v>71</v>
      </c>
      <c r="B3400" t="s">
        <v>714</v>
      </c>
      <c r="C3400" t="s">
        <v>3920</v>
      </c>
      <c r="D3400" t="s">
        <v>72</v>
      </c>
      <c r="E3400" t="s">
        <v>3170</v>
      </c>
      <c r="F3400" t="s">
        <v>73</v>
      </c>
      <c r="G3400" t="s">
        <v>74</v>
      </c>
      <c r="H3400" t="s">
        <v>75</v>
      </c>
      <c r="I3400" t="s">
        <v>76</v>
      </c>
      <c r="J3400" t="s">
        <v>77</v>
      </c>
      <c r="K3400">
        <v>150</v>
      </c>
      <c r="L3400" t="s">
        <v>77</v>
      </c>
      <c r="M3400" t="s">
        <v>78</v>
      </c>
      <c r="N3400" t="s">
        <v>1481</v>
      </c>
      <c r="O3400" t="s">
        <v>3165</v>
      </c>
      <c r="P3400" t="s">
        <v>3165</v>
      </c>
      <c r="Q3400" t="s">
        <v>3172</v>
      </c>
      <c r="R3400" t="s">
        <v>79</v>
      </c>
      <c r="S3400" t="s">
        <v>26</v>
      </c>
      <c r="T3400" t="s">
        <v>3173</v>
      </c>
      <c r="U3400" t="s">
        <v>43</v>
      </c>
      <c r="V3400" t="s">
        <v>80</v>
      </c>
      <c r="W3400">
        <v>23750</v>
      </c>
      <c r="X3400" t="s">
        <v>85</v>
      </c>
      <c r="Y3400">
        <v>150</v>
      </c>
      <c r="Z3400" t="s">
        <v>3168</v>
      </c>
      <c r="AA3400" t="s">
        <v>3168</v>
      </c>
      <c r="AB3400" t="s">
        <v>87</v>
      </c>
      <c r="AC3400" t="s">
        <v>84</v>
      </c>
      <c r="AD3400">
        <f>_xlfn.XLOOKUP(MIS[[#This Row],[TRADING SYMBOL]],[1]Sheet1!$D:$D,[1]Sheet1!$C:$C)</f>
        <v>8.1999999999999993</v>
      </c>
      <c r="AE3400">
        <f>MIS[[#This Row],[OrderAverageTradedPrice]]*MIS[[#This Row],[OrderQuantity]]</f>
        <v>1702.5</v>
      </c>
      <c r="AF3400">
        <f>MIS[[#This Row],[LTP]]*MIS[[#This Row],[OrderQuantity]]</f>
        <v>1230</v>
      </c>
      <c r="AG3400">
        <f>IF(MIS[[#This Row],[OrderSide]]="SELL",MIS[[#This Row],[VALUE]]-MIS[[#This Row],[LIVE_VALUE]],MIS[[#This Row],[LIVE_VALUE]]-MIS[[#This Row],[VALUE]])</f>
        <v>-472.5</v>
      </c>
      <c r="AH3400" t="str" cm="1">
        <f t="array" ref="AH3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0" t="str">
        <f>MIS[[#This Row],[TRADING SYMBOL]]</f>
        <v>NIFTY2552223750PE</v>
      </c>
      <c r="AJ3400" t="str">
        <f>IF(RIGHT(MIS[[#This Row],[Main/Hedge]],4)="MAIN","MAIN","HEDGE")</f>
        <v>HEDGE</v>
      </c>
      <c r="AK3400" t="str" cm="1">
        <f t="array" ref="AK3400">_xlfn._xlws.FILTER(Table4[Column1],ISNUMBER(SEARCH(Table4[Column1],MIS[[#This Row],[OrderUniqueIdentifier]])),"")</f>
        <v>NOTREND</v>
      </c>
    </row>
    <row r="3401" spans="1:37" x14ac:dyDescent="0.25">
      <c r="A3401" t="s">
        <v>71</v>
      </c>
      <c r="B3401" t="s">
        <v>761</v>
      </c>
      <c r="C3401" t="s">
        <v>4045</v>
      </c>
      <c r="D3401" t="s">
        <v>72</v>
      </c>
      <c r="E3401" t="s">
        <v>3164</v>
      </c>
      <c r="F3401" t="s">
        <v>73</v>
      </c>
      <c r="G3401" t="s">
        <v>74</v>
      </c>
      <c r="H3401" t="s">
        <v>75</v>
      </c>
      <c r="I3401" t="s">
        <v>76</v>
      </c>
      <c r="J3401" t="s">
        <v>77</v>
      </c>
      <c r="K3401">
        <v>75</v>
      </c>
      <c r="L3401" t="s">
        <v>77</v>
      </c>
      <c r="M3401" t="s">
        <v>78</v>
      </c>
      <c r="N3401" t="s">
        <v>188</v>
      </c>
      <c r="O3401" t="s">
        <v>3165</v>
      </c>
      <c r="P3401" t="s">
        <v>3165</v>
      </c>
      <c r="Q3401" t="s">
        <v>3166</v>
      </c>
      <c r="R3401" t="s">
        <v>79</v>
      </c>
      <c r="S3401" t="s">
        <v>26</v>
      </c>
      <c r="T3401" t="s">
        <v>3167</v>
      </c>
      <c r="U3401" t="s">
        <v>43</v>
      </c>
      <c r="V3401" t="s">
        <v>80</v>
      </c>
      <c r="W3401">
        <v>26350</v>
      </c>
      <c r="X3401" t="s">
        <v>81</v>
      </c>
      <c r="Y3401">
        <v>75</v>
      </c>
      <c r="Z3401" t="s">
        <v>3168</v>
      </c>
      <c r="AA3401" t="s">
        <v>3168</v>
      </c>
      <c r="AB3401" t="s">
        <v>83</v>
      </c>
      <c r="AC3401" t="s">
        <v>84</v>
      </c>
      <c r="AD3401">
        <f>_xlfn.XLOOKUP(MIS[[#This Row],[TRADING SYMBOL]],[1]Sheet1!$D:$D,[1]Sheet1!$C:$C)</f>
        <v>3.45</v>
      </c>
      <c r="AE3401">
        <f>MIS[[#This Row],[OrderAverageTradedPrice]]*MIS[[#This Row],[OrderQuantity]]</f>
        <v>262.5</v>
      </c>
      <c r="AF3401">
        <f>MIS[[#This Row],[LTP]]*MIS[[#This Row],[OrderQuantity]]</f>
        <v>258.75</v>
      </c>
      <c r="AG3401">
        <f>IF(MIS[[#This Row],[OrderSide]]="SELL",MIS[[#This Row],[VALUE]]-MIS[[#This Row],[LIVE_VALUE]],MIS[[#This Row],[LIVE_VALUE]]-MIS[[#This Row],[VALUE]])</f>
        <v>-3.75</v>
      </c>
      <c r="AH3401" t="str" cm="1">
        <f t="array" ref="AH3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1" t="str">
        <f>MIS[[#This Row],[TRADING SYMBOL]]</f>
        <v>NIFTY2552226350CE</v>
      </c>
      <c r="AJ3401" t="str">
        <f>IF(RIGHT(MIS[[#This Row],[Main/Hedge]],4)="MAIN","MAIN","HEDGE")</f>
        <v>HEDGE</v>
      </c>
      <c r="AK3401" t="str" cm="1">
        <f t="array" ref="AK3401">_xlfn._xlws.FILTER(Table4[Column1],ISNUMBER(SEARCH(Table4[Column1],MIS[[#This Row],[OrderUniqueIdentifier]])),"")</f>
        <v>NOTREND</v>
      </c>
    </row>
    <row r="3402" spans="1:37" x14ac:dyDescent="0.25">
      <c r="A3402" t="s">
        <v>71</v>
      </c>
      <c r="B3402" t="s">
        <v>795</v>
      </c>
      <c r="C3402" t="s">
        <v>4137</v>
      </c>
      <c r="D3402" t="s">
        <v>72</v>
      </c>
      <c r="E3402" t="s">
        <v>3164</v>
      </c>
      <c r="F3402" t="s">
        <v>73</v>
      </c>
      <c r="G3402" t="s">
        <v>74</v>
      </c>
      <c r="H3402" t="s">
        <v>75</v>
      </c>
      <c r="I3402" t="s">
        <v>76</v>
      </c>
      <c r="J3402" t="s">
        <v>77</v>
      </c>
      <c r="K3402">
        <v>75</v>
      </c>
      <c r="L3402" t="s">
        <v>77</v>
      </c>
      <c r="M3402" t="s">
        <v>78</v>
      </c>
      <c r="N3402" t="s">
        <v>188</v>
      </c>
      <c r="O3402" t="s">
        <v>3165</v>
      </c>
      <c r="P3402" t="s">
        <v>3165</v>
      </c>
      <c r="Q3402" t="s">
        <v>3166</v>
      </c>
      <c r="R3402" t="s">
        <v>79</v>
      </c>
      <c r="S3402" t="s">
        <v>26</v>
      </c>
      <c r="T3402" t="s">
        <v>3167</v>
      </c>
      <c r="U3402" t="s">
        <v>43</v>
      </c>
      <c r="V3402" t="s">
        <v>80</v>
      </c>
      <c r="W3402">
        <v>26350</v>
      </c>
      <c r="X3402" t="s">
        <v>81</v>
      </c>
      <c r="Y3402">
        <v>75</v>
      </c>
      <c r="Z3402" t="s">
        <v>3168</v>
      </c>
      <c r="AA3402" t="s">
        <v>3168</v>
      </c>
      <c r="AB3402" t="s">
        <v>83</v>
      </c>
      <c r="AC3402" t="s">
        <v>84</v>
      </c>
      <c r="AD3402">
        <f>_xlfn.XLOOKUP(MIS[[#This Row],[TRADING SYMBOL]],[1]Sheet1!$D:$D,[1]Sheet1!$C:$C)</f>
        <v>3.45</v>
      </c>
      <c r="AE3402">
        <f>MIS[[#This Row],[OrderAverageTradedPrice]]*MIS[[#This Row],[OrderQuantity]]</f>
        <v>262.5</v>
      </c>
      <c r="AF3402">
        <f>MIS[[#This Row],[LTP]]*MIS[[#This Row],[OrderQuantity]]</f>
        <v>258.75</v>
      </c>
      <c r="AG3402">
        <f>IF(MIS[[#This Row],[OrderSide]]="SELL",MIS[[#This Row],[VALUE]]-MIS[[#This Row],[LIVE_VALUE]],MIS[[#This Row],[LIVE_VALUE]]-MIS[[#This Row],[VALUE]])</f>
        <v>-3.75</v>
      </c>
      <c r="AH3402" t="str" cm="1">
        <f t="array" ref="AH3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2" t="str">
        <f>MIS[[#This Row],[TRADING SYMBOL]]</f>
        <v>NIFTY2552226350CE</v>
      </c>
      <c r="AJ3402" t="str">
        <f>IF(RIGHT(MIS[[#This Row],[Main/Hedge]],4)="MAIN","MAIN","HEDGE")</f>
        <v>HEDGE</v>
      </c>
      <c r="AK3402" t="str" cm="1">
        <f t="array" ref="AK3402">_xlfn._xlws.FILTER(Table4[Column1],ISNUMBER(SEARCH(Table4[Column1],MIS[[#This Row],[OrderUniqueIdentifier]])),"")</f>
        <v>NOTREND</v>
      </c>
    </row>
    <row r="3403" spans="1:37" x14ac:dyDescent="0.25">
      <c r="A3403" t="s">
        <v>71</v>
      </c>
      <c r="B3403" t="s">
        <v>830</v>
      </c>
      <c r="C3403" t="s">
        <v>4252</v>
      </c>
      <c r="D3403" t="s">
        <v>72</v>
      </c>
      <c r="E3403" t="s">
        <v>3170</v>
      </c>
      <c r="F3403" t="s">
        <v>73</v>
      </c>
      <c r="G3403" t="s">
        <v>74</v>
      </c>
      <c r="H3403" t="s">
        <v>75</v>
      </c>
      <c r="I3403" t="s">
        <v>76</v>
      </c>
      <c r="J3403" t="s">
        <v>77</v>
      </c>
      <c r="K3403">
        <v>300</v>
      </c>
      <c r="L3403" t="s">
        <v>77</v>
      </c>
      <c r="M3403" t="s">
        <v>78</v>
      </c>
      <c r="N3403" t="s">
        <v>518</v>
      </c>
      <c r="O3403" t="s">
        <v>3246</v>
      </c>
      <c r="P3403" t="s">
        <v>3165</v>
      </c>
      <c r="Q3403" t="s">
        <v>3172</v>
      </c>
      <c r="R3403" t="s">
        <v>79</v>
      </c>
      <c r="S3403" t="s">
        <v>26</v>
      </c>
      <c r="T3403" t="s">
        <v>3173</v>
      </c>
      <c r="U3403" t="s">
        <v>43</v>
      </c>
      <c r="V3403" t="s">
        <v>80</v>
      </c>
      <c r="W3403">
        <v>23750</v>
      </c>
      <c r="X3403" t="s">
        <v>85</v>
      </c>
      <c r="Y3403">
        <v>300</v>
      </c>
      <c r="Z3403" t="s">
        <v>3247</v>
      </c>
      <c r="AA3403" t="s">
        <v>3168</v>
      </c>
      <c r="AB3403" t="s">
        <v>87</v>
      </c>
      <c r="AC3403" t="s">
        <v>84</v>
      </c>
      <c r="AD3403">
        <f>_xlfn.XLOOKUP(MIS[[#This Row],[TRADING SYMBOL]],[1]Sheet1!$D:$D,[1]Sheet1!$C:$C)</f>
        <v>8.1999999999999993</v>
      </c>
      <c r="AE3403">
        <f>MIS[[#This Row],[OrderAverageTradedPrice]]*MIS[[#This Row],[OrderQuantity]]</f>
        <v>3435</v>
      </c>
      <c r="AF3403">
        <f>MIS[[#This Row],[LTP]]*MIS[[#This Row],[OrderQuantity]]</f>
        <v>2460</v>
      </c>
      <c r="AG3403">
        <f>IF(MIS[[#This Row],[OrderSide]]="SELL",MIS[[#This Row],[VALUE]]-MIS[[#This Row],[LIVE_VALUE]],MIS[[#This Row],[LIVE_VALUE]]-MIS[[#This Row],[VALUE]])</f>
        <v>-975</v>
      </c>
      <c r="AH3403" t="str" cm="1">
        <f t="array" ref="AH3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3" t="str">
        <f>MIS[[#This Row],[TRADING SYMBOL]]</f>
        <v>NIFTY2552223750PE</v>
      </c>
      <c r="AJ3403" t="str">
        <f>IF(RIGHT(MIS[[#This Row],[Main/Hedge]],4)="MAIN","MAIN","HEDGE")</f>
        <v>HEDGE</v>
      </c>
      <c r="AK3403" t="str" cm="1">
        <f t="array" ref="AK3403">_xlfn._xlws.FILTER(Table4[Column1],ISNUMBER(SEARCH(Table4[Column1],MIS[[#This Row],[OrderUniqueIdentifier]])),"")</f>
        <v>NOTREND</v>
      </c>
    </row>
    <row r="3404" spans="1:37" x14ac:dyDescent="0.25">
      <c r="A3404" t="s">
        <v>71</v>
      </c>
      <c r="B3404" t="s">
        <v>864</v>
      </c>
      <c r="C3404" t="s">
        <v>4339</v>
      </c>
      <c r="D3404" t="s">
        <v>72</v>
      </c>
      <c r="E3404" t="s">
        <v>3170</v>
      </c>
      <c r="F3404" t="s">
        <v>73</v>
      </c>
      <c r="G3404" t="s">
        <v>74</v>
      </c>
      <c r="H3404" t="s">
        <v>75</v>
      </c>
      <c r="I3404" t="s">
        <v>76</v>
      </c>
      <c r="J3404" t="s">
        <v>77</v>
      </c>
      <c r="K3404">
        <v>75</v>
      </c>
      <c r="L3404" t="s">
        <v>77</v>
      </c>
      <c r="M3404" t="s">
        <v>78</v>
      </c>
      <c r="N3404" t="s">
        <v>518</v>
      </c>
      <c r="O3404" t="s">
        <v>3165</v>
      </c>
      <c r="P3404" t="s">
        <v>3165</v>
      </c>
      <c r="Q3404" t="s">
        <v>3172</v>
      </c>
      <c r="R3404" t="s">
        <v>79</v>
      </c>
      <c r="S3404" t="s">
        <v>26</v>
      </c>
      <c r="T3404" t="s">
        <v>3173</v>
      </c>
      <c r="U3404" t="s">
        <v>43</v>
      </c>
      <c r="V3404" t="s">
        <v>80</v>
      </c>
      <c r="W3404">
        <v>23750</v>
      </c>
      <c r="X3404" t="s">
        <v>85</v>
      </c>
      <c r="Y3404">
        <v>75</v>
      </c>
      <c r="Z3404" t="s">
        <v>3168</v>
      </c>
      <c r="AA3404" t="s">
        <v>3168</v>
      </c>
      <c r="AB3404" t="s">
        <v>87</v>
      </c>
      <c r="AC3404" t="s">
        <v>84</v>
      </c>
      <c r="AD3404">
        <f>_xlfn.XLOOKUP(MIS[[#This Row],[TRADING SYMBOL]],[1]Sheet1!$D:$D,[1]Sheet1!$C:$C)</f>
        <v>8.1999999999999993</v>
      </c>
      <c r="AE3404">
        <f>MIS[[#This Row],[OrderAverageTradedPrice]]*MIS[[#This Row],[OrderQuantity]]</f>
        <v>858.75</v>
      </c>
      <c r="AF3404">
        <f>MIS[[#This Row],[LTP]]*MIS[[#This Row],[OrderQuantity]]</f>
        <v>615</v>
      </c>
      <c r="AG3404">
        <f>IF(MIS[[#This Row],[OrderSide]]="SELL",MIS[[#This Row],[VALUE]]-MIS[[#This Row],[LIVE_VALUE]],MIS[[#This Row],[LIVE_VALUE]]-MIS[[#This Row],[VALUE]])</f>
        <v>-243.75</v>
      </c>
      <c r="AH3404" t="str" cm="1">
        <f t="array" ref="AH3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4" t="str">
        <f>MIS[[#This Row],[TRADING SYMBOL]]</f>
        <v>NIFTY2552223750PE</v>
      </c>
      <c r="AJ3404" t="str">
        <f>IF(RIGHT(MIS[[#This Row],[Main/Hedge]],4)="MAIN","MAIN","HEDGE")</f>
        <v>HEDGE</v>
      </c>
      <c r="AK3404" t="str" cm="1">
        <f t="array" ref="AK3404">_xlfn._xlws.FILTER(Table4[Column1],ISNUMBER(SEARCH(Table4[Column1],MIS[[#This Row],[OrderUniqueIdentifier]])),"")</f>
        <v>NOTREND</v>
      </c>
    </row>
    <row r="3405" spans="1:37" x14ac:dyDescent="0.25">
      <c r="A3405" t="s">
        <v>71</v>
      </c>
      <c r="B3405" t="s">
        <v>880</v>
      </c>
      <c r="C3405" t="s">
        <v>4393</v>
      </c>
      <c r="D3405" t="s">
        <v>72</v>
      </c>
      <c r="E3405" t="s">
        <v>3170</v>
      </c>
      <c r="F3405" t="s">
        <v>73</v>
      </c>
      <c r="G3405" t="s">
        <v>74</v>
      </c>
      <c r="H3405" t="s">
        <v>75</v>
      </c>
      <c r="I3405" t="s">
        <v>76</v>
      </c>
      <c r="J3405" t="s">
        <v>77</v>
      </c>
      <c r="K3405">
        <v>75</v>
      </c>
      <c r="L3405" t="s">
        <v>77</v>
      </c>
      <c r="M3405" t="s">
        <v>78</v>
      </c>
      <c r="N3405" t="s">
        <v>1481</v>
      </c>
      <c r="O3405" t="s">
        <v>3165</v>
      </c>
      <c r="P3405" t="s">
        <v>3165</v>
      </c>
      <c r="Q3405" t="s">
        <v>3172</v>
      </c>
      <c r="R3405" t="s">
        <v>79</v>
      </c>
      <c r="S3405" t="s">
        <v>26</v>
      </c>
      <c r="T3405" t="s">
        <v>3173</v>
      </c>
      <c r="U3405" t="s">
        <v>43</v>
      </c>
      <c r="V3405" t="s">
        <v>80</v>
      </c>
      <c r="W3405">
        <v>23750</v>
      </c>
      <c r="X3405" t="s">
        <v>85</v>
      </c>
      <c r="Y3405">
        <v>75</v>
      </c>
      <c r="Z3405" t="s">
        <v>3168</v>
      </c>
      <c r="AA3405" t="s">
        <v>3168</v>
      </c>
      <c r="AB3405" t="s">
        <v>87</v>
      </c>
      <c r="AC3405" t="s">
        <v>84</v>
      </c>
      <c r="AD3405">
        <f>_xlfn.XLOOKUP(MIS[[#This Row],[TRADING SYMBOL]],[1]Sheet1!$D:$D,[1]Sheet1!$C:$C)</f>
        <v>8.1999999999999993</v>
      </c>
      <c r="AE3405">
        <f>MIS[[#This Row],[OrderAverageTradedPrice]]*MIS[[#This Row],[OrderQuantity]]</f>
        <v>851.25</v>
      </c>
      <c r="AF3405">
        <f>MIS[[#This Row],[LTP]]*MIS[[#This Row],[OrderQuantity]]</f>
        <v>615</v>
      </c>
      <c r="AG3405">
        <f>IF(MIS[[#This Row],[OrderSide]]="SELL",MIS[[#This Row],[VALUE]]-MIS[[#This Row],[LIVE_VALUE]],MIS[[#This Row],[LIVE_VALUE]]-MIS[[#This Row],[VALUE]])</f>
        <v>-236.25</v>
      </c>
      <c r="AH3405" t="str" cm="1">
        <f t="array" ref="AH3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5" t="str">
        <f>MIS[[#This Row],[TRADING SYMBOL]]</f>
        <v>NIFTY2552223750PE</v>
      </c>
      <c r="AJ3405" t="str">
        <f>IF(RIGHT(MIS[[#This Row],[Main/Hedge]],4)="MAIN","MAIN","HEDGE")</f>
        <v>HEDGE</v>
      </c>
      <c r="AK3405" t="str" cm="1">
        <f t="array" ref="AK3405">_xlfn._xlws.FILTER(Table4[Column1],ISNUMBER(SEARCH(Table4[Column1],MIS[[#This Row],[OrderUniqueIdentifier]])),"")</f>
        <v>NOTREND</v>
      </c>
    </row>
    <row r="3406" spans="1:37" x14ac:dyDescent="0.25">
      <c r="A3406" t="s">
        <v>71</v>
      </c>
      <c r="B3406" t="s">
        <v>901</v>
      </c>
      <c r="C3406" t="s">
        <v>4472</v>
      </c>
      <c r="D3406" t="s">
        <v>72</v>
      </c>
      <c r="E3406" t="s">
        <v>3164</v>
      </c>
      <c r="F3406" t="s">
        <v>73</v>
      </c>
      <c r="G3406" t="s">
        <v>74</v>
      </c>
      <c r="H3406" t="s">
        <v>75</v>
      </c>
      <c r="I3406" t="s">
        <v>76</v>
      </c>
      <c r="J3406" t="s">
        <v>77</v>
      </c>
      <c r="K3406">
        <v>75</v>
      </c>
      <c r="L3406" t="s">
        <v>77</v>
      </c>
      <c r="M3406" t="s">
        <v>78</v>
      </c>
      <c r="N3406" t="s">
        <v>188</v>
      </c>
      <c r="O3406" t="s">
        <v>3165</v>
      </c>
      <c r="P3406" t="s">
        <v>3165</v>
      </c>
      <c r="Q3406" t="s">
        <v>3166</v>
      </c>
      <c r="R3406" t="s">
        <v>79</v>
      </c>
      <c r="S3406" t="s">
        <v>26</v>
      </c>
      <c r="T3406" t="s">
        <v>3167</v>
      </c>
      <c r="U3406" t="s">
        <v>43</v>
      </c>
      <c r="V3406" t="s">
        <v>80</v>
      </c>
      <c r="W3406">
        <v>26350</v>
      </c>
      <c r="X3406" t="s">
        <v>81</v>
      </c>
      <c r="Y3406">
        <v>75</v>
      </c>
      <c r="Z3406" t="s">
        <v>3168</v>
      </c>
      <c r="AA3406" t="s">
        <v>3168</v>
      </c>
      <c r="AB3406" t="s">
        <v>83</v>
      </c>
      <c r="AC3406" t="s">
        <v>84</v>
      </c>
      <c r="AD3406">
        <f>_xlfn.XLOOKUP(MIS[[#This Row],[TRADING SYMBOL]],[1]Sheet1!$D:$D,[1]Sheet1!$C:$C)</f>
        <v>3.45</v>
      </c>
      <c r="AE3406">
        <f>MIS[[#This Row],[OrderAverageTradedPrice]]*MIS[[#This Row],[OrderQuantity]]</f>
        <v>262.5</v>
      </c>
      <c r="AF3406">
        <f>MIS[[#This Row],[LTP]]*MIS[[#This Row],[OrderQuantity]]</f>
        <v>258.75</v>
      </c>
      <c r="AG3406">
        <f>IF(MIS[[#This Row],[OrderSide]]="SELL",MIS[[#This Row],[VALUE]]-MIS[[#This Row],[LIVE_VALUE]],MIS[[#This Row],[LIVE_VALUE]]-MIS[[#This Row],[VALUE]])</f>
        <v>-3.75</v>
      </c>
      <c r="AH3406" t="str" cm="1">
        <f t="array" ref="AH3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6" t="str">
        <f>MIS[[#This Row],[TRADING SYMBOL]]</f>
        <v>NIFTY2552226350CE</v>
      </c>
      <c r="AJ3406" t="str">
        <f>IF(RIGHT(MIS[[#This Row],[Main/Hedge]],4)="MAIN","MAIN","HEDGE")</f>
        <v>HEDGE</v>
      </c>
      <c r="AK3406" t="str" cm="1">
        <f t="array" ref="AK3406">_xlfn._xlws.FILTER(Table4[Column1],ISNUMBER(SEARCH(Table4[Column1],MIS[[#This Row],[OrderUniqueIdentifier]])),"")</f>
        <v>NOTREND</v>
      </c>
    </row>
    <row r="3407" spans="1:37" x14ac:dyDescent="0.25">
      <c r="A3407" t="s">
        <v>71</v>
      </c>
      <c r="B3407" t="s">
        <v>916</v>
      </c>
      <c r="C3407" t="s">
        <v>4511</v>
      </c>
      <c r="D3407" t="s">
        <v>72</v>
      </c>
      <c r="E3407" t="s">
        <v>3170</v>
      </c>
      <c r="F3407" t="s">
        <v>73</v>
      </c>
      <c r="G3407" t="s">
        <v>74</v>
      </c>
      <c r="H3407" t="s">
        <v>75</v>
      </c>
      <c r="I3407" t="s">
        <v>76</v>
      </c>
      <c r="J3407" t="s">
        <v>77</v>
      </c>
      <c r="K3407">
        <v>75</v>
      </c>
      <c r="L3407" t="s">
        <v>77</v>
      </c>
      <c r="M3407" t="s">
        <v>78</v>
      </c>
      <c r="N3407" t="s">
        <v>518</v>
      </c>
      <c r="O3407" t="s">
        <v>3246</v>
      </c>
      <c r="P3407" t="s">
        <v>3165</v>
      </c>
      <c r="Q3407" t="s">
        <v>3172</v>
      </c>
      <c r="R3407" t="s">
        <v>79</v>
      </c>
      <c r="S3407" t="s">
        <v>26</v>
      </c>
      <c r="T3407" t="s">
        <v>3173</v>
      </c>
      <c r="U3407" t="s">
        <v>43</v>
      </c>
      <c r="V3407" t="s">
        <v>80</v>
      </c>
      <c r="W3407">
        <v>23750</v>
      </c>
      <c r="X3407" t="s">
        <v>85</v>
      </c>
      <c r="Y3407">
        <v>75</v>
      </c>
      <c r="Z3407" t="s">
        <v>3247</v>
      </c>
      <c r="AA3407" t="s">
        <v>3168</v>
      </c>
      <c r="AB3407" t="s">
        <v>87</v>
      </c>
      <c r="AC3407" t="s">
        <v>84</v>
      </c>
      <c r="AD3407">
        <f>_xlfn.XLOOKUP(MIS[[#This Row],[TRADING SYMBOL]],[1]Sheet1!$D:$D,[1]Sheet1!$C:$C)</f>
        <v>8.1999999999999993</v>
      </c>
      <c r="AE3407">
        <f>MIS[[#This Row],[OrderAverageTradedPrice]]*MIS[[#This Row],[OrderQuantity]]</f>
        <v>858.75</v>
      </c>
      <c r="AF3407">
        <f>MIS[[#This Row],[LTP]]*MIS[[#This Row],[OrderQuantity]]</f>
        <v>615</v>
      </c>
      <c r="AG3407">
        <f>IF(MIS[[#This Row],[OrderSide]]="SELL",MIS[[#This Row],[VALUE]]-MIS[[#This Row],[LIVE_VALUE]],MIS[[#This Row],[LIVE_VALUE]]-MIS[[#This Row],[VALUE]])</f>
        <v>-243.75</v>
      </c>
      <c r="AH3407" t="str" cm="1">
        <f t="array" ref="AH3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7" t="str">
        <f>MIS[[#This Row],[TRADING SYMBOL]]</f>
        <v>NIFTY2552223750PE</v>
      </c>
      <c r="AJ3407" t="str">
        <f>IF(RIGHT(MIS[[#This Row],[Main/Hedge]],4)="MAIN","MAIN","HEDGE")</f>
        <v>HEDGE</v>
      </c>
      <c r="AK3407" t="str" cm="1">
        <f t="array" ref="AK3407">_xlfn._xlws.FILTER(Table4[Column1],ISNUMBER(SEARCH(Table4[Column1],MIS[[#This Row],[OrderUniqueIdentifier]])),"")</f>
        <v>NOTREND</v>
      </c>
    </row>
    <row r="3408" spans="1:37" x14ac:dyDescent="0.25">
      <c r="A3408" t="s">
        <v>71</v>
      </c>
      <c r="B3408" t="s">
        <v>923</v>
      </c>
      <c r="C3408" t="s">
        <v>4536</v>
      </c>
      <c r="D3408" t="s">
        <v>72</v>
      </c>
      <c r="E3408" t="s">
        <v>3164</v>
      </c>
      <c r="F3408" t="s">
        <v>73</v>
      </c>
      <c r="G3408" t="s">
        <v>74</v>
      </c>
      <c r="H3408" t="s">
        <v>75</v>
      </c>
      <c r="I3408" t="s">
        <v>76</v>
      </c>
      <c r="J3408" t="s">
        <v>77</v>
      </c>
      <c r="K3408">
        <v>300</v>
      </c>
      <c r="L3408" t="s">
        <v>77</v>
      </c>
      <c r="M3408" t="s">
        <v>78</v>
      </c>
      <c r="N3408" t="s">
        <v>188</v>
      </c>
      <c r="O3408" t="s">
        <v>3165</v>
      </c>
      <c r="P3408" t="s">
        <v>3165</v>
      </c>
      <c r="Q3408" t="s">
        <v>3166</v>
      </c>
      <c r="R3408" t="s">
        <v>79</v>
      </c>
      <c r="S3408" t="s">
        <v>26</v>
      </c>
      <c r="T3408" t="s">
        <v>3167</v>
      </c>
      <c r="U3408" t="s">
        <v>43</v>
      </c>
      <c r="V3408" t="s">
        <v>80</v>
      </c>
      <c r="W3408">
        <v>26350</v>
      </c>
      <c r="X3408" t="s">
        <v>81</v>
      </c>
      <c r="Y3408">
        <v>300</v>
      </c>
      <c r="Z3408" t="s">
        <v>3168</v>
      </c>
      <c r="AA3408" t="s">
        <v>3168</v>
      </c>
      <c r="AB3408" t="s">
        <v>83</v>
      </c>
      <c r="AC3408" t="s">
        <v>84</v>
      </c>
      <c r="AD3408">
        <f>_xlfn.XLOOKUP(MIS[[#This Row],[TRADING SYMBOL]],[1]Sheet1!$D:$D,[1]Sheet1!$C:$C)</f>
        <v>3.45</v>
      </c>
      <c r="AE3408">
        <f>MIS[[#This Row],[OrderAverageTradedPrice]]*MIS[[#This Row],[OrderQuantity]]</f>
        <v>1050</v>
      </c>
      <c r="AF3408">
        <f>MIS[[#This Row],[LTP]]*MIS[[#This Row],[OrderQuantity]]</f>
        <v>1035</v>
      </c>
      <c r="AG3408">
        <f>IF(MIS[[#This Row],[OrderSide]]="SELL",MIS[[#This Row],[VALUE]]-MIS[[#This Row],[LIVE_VALUE]],MIS[[#This Row],[LIVE_VALUE]]-MIS[[#This Row],[VALUE]])</f>
        <v>-15</v>
      </c>
      <c r="AH3408" t="str" cm="1">
        <f t="array" ref="AH3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8" t="str">
        <f>MIS[[#This Row],[TRADING SYMBOL]]</f>
        <v>NIFTY2552226350CE</v>
      </c>
      <c r="AJ3408" t="str">
        <f>IF(RIGHT(MIS[[#This Row],[Main/Hedge]],4)="MAIN","MAIN","HEDGE")</f>
        <v>HEDGE</v>
      </c>
      <c r="AK3408" t="str" cm="1">
        <f t="array" ref="AK3408">_xlfn._xlws.FILTER(Table4[Column1],ISNUMBER(SEARCH(Table4[Column1],MIS[[#This Row],[OrderUniqueIdentifier]])),"")</f>
        <v>NOTREND</v>
      </c>
    </row>
    <row r="3409" spans="1:37" x14ac:dyDescent="0.25">
      <c r="A3409" t="s">
        <v>71</v>
      </c>
      <c r="B3409" t="s">
        <v>931</v>
      </c>
      <c r="C3409" t="s">
        <v>4574</v>
      </c>
      <c r="D3409" t="s">
        <v>72</v>
      </c>
      <c r="E3409" t="s">
        <v>3170</v>
      </c>
      <c r="F3409" t="s">
        <v>73</v>
      </c>
      <c r="G3409" t="s">
        <v>74</v>
      </c>
      <c r="H3409" t="s">
        <v>75</v>
      </c>
      <c r="I3409" t="s">
        <v>76</v>
      </c>
      <c r="J3409" t="s">
        <v>77</v>
      </c>
      <c r="K3409">
        <v>225</v>
      </c>
      <c r="L3409" t="s">
        <v>77</v>
      </c>
      <c r="M3409" t="s">
        <v>78</v>
      </c>
      <c r="N3409" t="s">
        <v>1481</v>
      </c>
      <c r="O3409" t="s">
        <v>3165</v>
      </c>
      <c r="P3409" t="s">
        <v>3165</v>
      </c>
      <c r="Q3409" t="s">
        <v>3172</v>
      </c>
      <c r="R3409" t="s">
        <v>79</v>
      </c>
      <c r="S3409" t="s">
        <v>26</v>
      </c>
      <c r="T3409" t="s">
        <v>3173</v>
      </c>
      <c r="U3409" t="s">
        <v>43</v>
      </c>
      <c r="V3409" t="s">
        <v>80</v>
      </c>
      <c r="W3409">
        <v>23750</v>
      </c>
      <c r="X3409" t="s">
        <v>85</v>
      </c>
      <c r="Y3409">
        <v>225</v>
      </c>
      <c r="Z3409" t="s">
        <v>3168</v>
      </c>
      <c r="AA3409" t="s">
        <v>3168</v>
      </c>
      <c r="AB3409" t="s">
        <v>87</v>
      </c>
      <c r="AC3409" t="s">
        <v>84</v>
      </c>
      <c r="AD3409">
        <f>_xlfn.XLOOKUP(MIS[[#This Row],[TRADING SYMBOL]],[1]Sheet1!$D:$D,[1]Sheet1!$C:$C)</f>
        <v>8.1999999999999993</v>
      </c>
      <c r="AE3409">
        <f>MIS[[#This Row],[OrderAverageTradedPrice]]*MIS[[#This Row],[OrderQuantity]]</f>
        <v>2553.75</v>
      </c>
      <c r="AF3409">
        <f>MIS[[#This Row],[LTP]]*MIS[[#This Row],[OrderQuantity]]</f>
        <v>1844.9999999999998</v>
      </c>
      <c r="AG3409">
        <f>IF(MIS[[#This Row],[OrderSide]]="SELL",MIS[[#This Row],[VALUE]]-MIS[[#This Row],[LIVE_VALUE]],MIS[[#This Row],[LIVE_VALUE]]-MIS[[#This Row],[VALUE]])</f>
        <v>-708.75000000000023</v>
      </c>
      <c r="AH3409" t="str" cm="1">
        <f t="array" ref="AH3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9" t="str">
        <f>MIS[[#This Row],[TRADING SYMBOL]]</f>
        <v>NIFTY2552223750PE</v>
      </c>
      <c r="AJ3409" t="str">
        <f>IF(RIGHT(MIS[[#This Row],[Main/Hedge]],4)="MAIN","MAIN","HEDGE")</f>
        <v>HEDGE</v>
      </c>
      <c r="AK3409" t="str" cm="1">
        <f t="array" ref="AK3409">_xlfn._xlws.FILTER(Table4[Column1],ISNUMBER(SEARCH(Table4[Column1],MIS[[#This Row],[OrderUniqueIdentifier]])),"")</f>
        <v>NOTREND</v>
      </c>
    </row>
    <row r="3410" spans="1:37" x14ac:dyDescent="0.25">
      <c r="A3410" t="s">
        <v>71</v>
      </c>
      <c r="B3410" t="s">
        <v>969</v>
      </c>
      <c r="C3410" t="s">
        <v>4689</v>
      </c>
      <c r="D3410" t="s">
        <v>72</v>
      </c>
      <c r="E3410" t="s">
        <v>3170</v>
      </c>
      <c r="F3410" t="s">
        <v>73</v>
      </c>
      <c r="G3410" t="s">
        <v>74</v>
      </c>
      <c r="H3410" t="s">
        <v>75</v>
      </c>
      <c r="I3410" t="s">
        <v>76</v>
      </c>
      <c r="J3410" t="s">
        <v>77</v>
      </c>
      <c r="K3410">
        <v>600</v>
      </c>
      <c r="L3410" t="s">
        <v>77</v>
      </c>
      <c r="M3410" t="s">
        <v>78</v>
      </c>
      <c r="N3410" t="s">
        <v>495</v>
      </c>
      <c r="O3410" t="s">
        <v>3165</v>
      </c>
      <c r="P3410" t="s">
        <v>3165</v>
      </c>
      <c r="Q3410" t="s">
        <v>3172</v>
      </c>
      <c r="R3410" t="s">
        <v>79</v>
      </c>
      <c r="S3410" t="s">
        <v>26</v>
      </c>
      <c r="T3410" t="s">
        <v>3173</v>
      </c>
      <c r="U3410" t="s">
        <v>43</v>
      </c>
      <c r="V3410" t="s">
        <v>80</v>
      </c>
      <c r="W3410">
        <v>23750</v>
      </c>
      <c r="X3410" t="s">
        <v>85</v>
      </c>
      <c r="Y3410">
        <v>600</v>
      </c>
      <c r="Z3410" t="s">
        <v>3168</v>
      </c>
      <c r="AA3410" t="s">
        <v>3168</v>
      </c>
      <c r="AB3410" t="s">
        <v>87</v>
      </c>
      <c r="AC3410" t="s">
        <v>84</v>
      </c>
      <c r="AD3410">
        <f>_xlfn.XLOOKUP(MIS[[#This Row],[TRADING SYMBOL]],[1]Sheet1!$D:$D,[1]Sheet1!$C:$C)</f>
        <v>8.1999999999999993</v>
      </c>
      <c r="AE3410">
        <f>MIS[[#This Row],[OrderAverageTradedPrice]]*MIS[[#This Row],[OrderQuantity]]</f>
        <v>6840</v>
      </c>
      <c r="AF3410">
        <f>MIS[[#This Row],[LTP]]*MIS[[#This Row],[OrderQuantity]]</f>
        <v>4920</v>
      </c>
      <c r="AG3410">
        <f>IF(MIS[[#This Row],[OrderSide]]="SELL",MIS[[#This Row],[VALUE]]-MIS[[#This Row],[LIVE_VALUE]],MIS[[#This Row],[LIVE_VALUE]]-MIS[[#This Row],[VALUE]])</f>
        <v>-1920</v>
      </c>
      <c r="AH3410" t="str" cm="1">
        <f t="array" ref="AH3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0" t="str">
        <f>MIS[[#This Row],[TRADING SYMBOL]]</f>
        <v>NIFTY2552223750PE</v>
      </c>
      <c r="AJ3410" t="str">
        <f>IF(RIGHT(MIS[[#This Row],[Main/Hedge]],4)="MAIN","MAIN","HEDGE")</f>
        <v>HEDGE</v>
      </c>
      <c r="AK3410" t="str" cm="1">
        <f t="array" ref="AK3410">_xlfn._xlws.FILTER(Table4[Column1],ISNUMBER(SEARCH(Table4[Column1],MIS[[#This Row],[OrderUniqueIdentifier]])),"")</f>
        <v>NOTREND</v>
      </c>
    </row>
    <row r="3411" spans="1:37" x14ac:dyDescent="0.25">
      <c r="A3411" t="s">
        <v>71</v>
      </c>
      <c r="B3411" t="s">
        <v>1001</v>
      </c>
      <c r="C3411" t="s">
        <v>4770</v>
      </c>
      <c r="D3411" t="s">
        <v>72</v>
      </c>
      <c r="E3411" t="s">
        <v>3164</v>
      </c>
      <c r="F3411" t="s">
        <v>73</v>
      </c>
      <c r="G3411" t="s">
        <v>74</v>
      </c>
      <c r="H3411" t="s">
        <v>75</v>
      </c>
      <c r="I3411" t="s">
        <v>76</v>
      </c>
      <c r="J3411" t="s">
        <v>77</v>
      </c>
      <c r="K3411">
        <v>75</v>
      </c>
      <c r="L3411" t="s">
        <v>77</v>
      </c>
      <c r="M3411" t="s">
        <v>78</v>
      </c>
      <c r="N3411" t="s">
        <v>188</v>
      </c>
      <c r="O3411" t="s">
        <v>3246</v>
      </c>
      <c r="P3411" t="s">
        <v>3165</v>
      </c>
      <c r="Q3411" t="s">
        <v>3166</v>
      </c>
      <c r="R3411" t="s">
        <v>79</v>
      </c>
      <c r="S3411" t="s">
        <v>26</v>
      </c>
      <c r="T3411" t="s">
        <v>3167</v>
      </c>
      <c r="U3411" t="s">
        <v>43</v>
      </c>
      <c r="V3411" t="s">
        <v>80</v>
      </c>
      <c r="W3411">
        <v>26350</v>
      </c>
      <c r="X3411" t="s">
        <v>81</v>
      </c>
      <c r="Y3411">
        <v>75</v>
      </c>
      <c r="Z3411" t="s">
        <v>3247</v>
      </c>
      <c r="AA3411" t="s">
        <v>3168</v>
      </c>
      <c r="AB3411" t="s">
        <v>83</v>
      </c>
      <c r="AC3411" t="s">
        <v>84</v>
      </c>
      <c r="AD3411">
        <f>_xlfn.XLOOKUP(MIS[[#This Row],[TRADING SYMBOL]],[1]Sheet1!$D:$D,[1]Sheet1!$C:$C)</f>
        <v>3.45</v>
      </c>
      <c r="AE3411">
        <f>MIS[[#This Row],[OrderAverageTradedPrice]]*MIS[[#This Row],[OrderQuantity]]</f>
        <v>262.5</v>
      </c>
      <c r="AF3411">
        <f>MIS[[#This Row],[LTP]]*MIS[[#This Row],[OrderQuantity]]</f>
        <v>258.75</v>
      </c>
      <c r="AG3411">
        <f>IF(MIS[[#This Row],[OrderSide]]="SELL",MIS[[#This Row],[VALUE]]-MIS[[#This Row],[LIVE_VALUE]],MIS[[#This Row],[LIVE_VALUE]]-MIS[[#This Row],[VALUE]])</f>
        <v>-3.75</v>
      </c>
      <c r="AH3411" t="str" cm="1">
        <f t="array" ref="AH3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1" t="str">
        <f>MIS[[#This Row],[TRADING SYMBOL]]</f>
        <v>NIFTY2552226350CE</v>
      </c>
      <c r="AJ3411" t="str">
        <f>IF(RIGHT(MIS[[#This Row],[Main/Hedge]],4)="MAIN","MAIN","HEDGE")</f>
        <v>HEDGE</v>
      </c>
      <c r="AK3411" t="str" cm="1">
        <f t="array" ref="AK3411">_xlfn._xlws.FILTER(Table4[Column1],ISNUMBER(SEARCH(Table4[Column1],MIS[[#This Row],[OrderUniqueIdentifier]])),"")</f>
        <v>NOTREND</v>
      </c>
    </row>
    <row r="3412" spans="1:37" x14ac:dyDescent="0.25">
      <c r="A3412" t="s">
        <v>71</v>
      </c>
      <c r="B3412" t="s">
        <v>1001</v>
      </c>
      <c r="C3412" t="s">
        <v>4771</v>
      </c>
      <c r="D3412" t="s">
        <v>72</v>
      </c>
      <c r="E3412" t="s">
        <v>3170</v>
      </c>
      <c r="F3412" t="s">
        <v>73</v>
      </c>
      <c r="G3412" t="s">
        <v>74</v>
      </c>
      <c r="H3412" t="s">
        <v>75</v>
      </c>
      <c r="I3412" t="s">
        <v>76</v>
      </c>
      <c r="J3412" t="s">
        <v>77</v>
      </c>
      <c r="K3412">
        <v>75</v>
      </c>
      <c r="L3412" t="s">
        <v>77</v>
      </c>
      <c r="M3412" t="s">
        <v>78</v>
      </c>
      <c r="N3412" t="s">
        <v>1481</v>
      </c>
      <c r="O3412" t="s">
        <v>3165</v>
      </c>
      <c r="P3412" t="s">
        <v>3165</v>
      </c>
      <c r="Q3412" t="s">
        <v>3172</v>
      </c>
      <c r="R3412" t="s">
        <v>79</v>
      </c>
      <c r="S3412" t="s">
        <v>26</v>
      </c>
      <c r="T3412" t="s">
        <v>3173</v>
      </c>
      <c r="U3412" t="s">
        <v>43</v>
      </c>
      <c r="V3412" t="s">
        <v>80</v>
      </c>
      <c r="W3412">
        <v>23750</v>
      </c>
      <c r="X3412" t="s">
        <v>85</v>
      </c>
      <c r="Y3412">
        <v>75</v>
      </c>
      <c r="Z3412" t="s">
        <v>3168</v>
      </c>
      <c r="AA3412" t="s">
        <v>3168</v>
      </c>
      <c r="AB3412" t="s">
        <v>87</v>
      </c>
      <c r="AC3412" t="s">
        <v>84</v>
      </c>
      <c r="AD3412">
        <f>_xlfn.XLOOKUP(MIS[[#This Row],[TRADING SYMBOL]],[1]Sheet1!$D:$D,[1]Sheet1!$C:$C)</f>
        <v>8.1999999999999993</v>
      </c>
      <c r="AE3412">
        <f>MIS[[#This Row],[OrderAverageTradedPrice]]*MIS[[#This Row],[OrderQuantity]]</f>
        <v>851.25</v>
      </c>
      <c r="AF3412">
        <f>MIS[[#This Row],[LTP]]*MIS[[#This Row],[OrderQuantity]]</f>
        <v>615</v>
      </c>
      <c r="AG3412">
        <f>IF(MIS[[#This Row],[OrderSide]]="SELL",MIS[[#This Row],[VALUE]]-MIS[[#This Row],[LIVE_VALUE]],MIS[[#This Row],[LIVE_VALUE]]-MIS[[#This Row],[VALUE]])</f>
        <v>-236.25</v>
      </c>
      <c r="AH3412" t="str" cm="1">
        <f t="array" ref="AH3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2" t="str">
        <f>MIS[[#This Row],[TRADING SYMBOL]]</f>
        <v>NIFTY2552223750PE</v>
      </c>
      <c r="AJ3412" t="str">
        <f>IF(RIGHT(MIS[[#This Row],[Main/Hedge]],4)="MAIN","MAIN","HEDGE")</f>
        <v>HEDGE</v>
      </c>
      <c r="AK3412" t="str" cm="1">
        <f t="array" ref="AK3412">_xlfn._xlws.FILTER(Table4[Column1],ISNUMBER(SEARCH(Table4[Column1],MIS[[#This Row],[OrderUniqueIdentifier]])),"")</f>
        <v>NOTREND</v>
      </c>
    </row>
    <row r="3413" spans="1:37" x14ac:dyDescent="0.25">
      <c r="A3413" t="s">
        <v>71</v>
      </c>
      <c r="B3413" t="s">
        <v>1013</v>
      </c>
      <c r="C3413" t="s">
        <v>4809</v>
      </c>
      <c r="D3413" t="s">
        <v>72</v>
      </c>
      <c r="E3413" t="s">
        <v>3164</v>
      </c>
      <c r="F3413" t="s">
        <v>73</v>
      </c>
      <c r="G3413" t="s">
        <v>74</v>
      </c>
      <c r="H3413" t="s">
        <v>75</v>
      </c>
      <c r="I3413" t="s">
        <v>76</v>
      </c>
      <c r="J3413" t="s">
        <v>77</v>
      </c>
      <c r="K3413">
        <v>225</v>
      </c>
      <c r="L3413" t="s">
        <v>77</v>
      </c>
      <c r="M3413" t="s">
        <v>78</v>
      </c>
      <c r="N3413" t="s">
        <v>188</v>
      </c>
      <c r="O3413" t="s">
        <v>3165</v>
      </c>
      <c r="P3413" t="s">
        <v>3165</v>
      </c>
      <c r="Q3413" t="s">
        <v>3166</v>
      </c>
      <c r="R3413" t="s">
        <v>79</v>
      </c>
      <c r="S3413" t="s">
        <v>26</v>
      </c>
      <c r="T3413" t="s">
        <v>3167</v>
      </c>
      <c r="U3413" t="s">
        <v>43</v>
      </c>
      <c r="V3413" t="s">
        <v>80</v>
      </c>
      <c r="W3413">
        <v>26350</v>
      </c>
      <c r="X3413" t="s">
        <v>81</v>
      </c>
      <c r="Y3413">
        <v>225</v>
      </c>
      <c r="Z3413" t="s">
        <v>3168</v>
      </c>
      <c r="AA3413" t="s">
        <v>3168</v>
      </c>
      <c r="AB3413" t="s">
        <v>83</v>
      </c>
      <c r="AC3413" t="s">
        <v>84</v>
      </c>
      <c r="AD3413">
        <f>_xlfn.XLOOKUP(MIS[[#This Row],[TRADING SYMBOL]],[1]Sheet1!$D:$D,[1]Sheet1!$C:$C)</f>
        <v>3.45</v>
      </c>
      <c r="AE3413">
        <f>MIS[[#This Row],[OrderAverageTradedPrice]]*MIS[[#This Row],[OrderQuantity]]</f>
        <v>787.5</v>
      </c>
      <c r="AF3413">
        <f>MIS[[#This Row],[LTP]]*MIS[[#This Row],[OrderQuantity]]</f>
        <v>776.25</v>
      </c>
      <c r="AG3413">
        <f>IF(MIS[[#This Row],[OrderSide]]="SELL",MIS[[#This Row],[VALUE]]-MIS[[#This Row],[LIVE_VALUE]],MIS[[#This Row],[LIVE_VALUE]]-MIS[[#This Row],[VALUE]])</f>
        <v>-11.25</v>
      </c>
      <c r="AH3413" t="str" cm="1">
        <f t="array" ref="AH3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3" t="str">
        <f>MIS[[#This Row],[TRADING SYMBOL]]</f>
        <v>NIFTY2552226350CE</v>
      </c>
      <c r="AJ3413" t="str">
        <f>IF(RIGHT(MIS[[#This Row],[Main/Hedge]],4)="MAIN","MAIN","HEDGE")</f>
        <v>HEDGE</v>
      </c>
      <c r="AK3413" t="str" cm="1">
        <f t="array" ref="AK3413">_xlfn._xlws.FILTER(Table4[Column1],ISNUMBER(SEARCH(Table4[Column1],MIS[[#This Row],[OrderUniqueIdentifier]])),"")</f>
        <v>NOTREND</v>
      </c>
    </row>
    <row r="3414" spans="1:37" x14ac:dyDescent="0.25">
      <c r="A3414" t="s">
        <v>71</v>
      </c>
      <c r="B3414" t="s">
        <v>1021</v>
      </c>
      <c r="C3414" t="s">
        <v>4833</v>
      </c>
      <c r="D3414" t="s">
        <v>72</v>
      </c>
      <c r="E3414" t="s">
        <v>3170</v>
      </c>
      <c r="F3414" t="s">
        <v>73</v>
      </c>
      <c r="G3414" t="s">
        <v>74</v>
      </c>
      <c r="H3414" t="s">
        <v>75</v>
      </c>
      <c r="I3414" t="s">
        <v>76</v>
      </c>
      <c r="J3414" t="s">
        <v>77</v>
      </c>
      <c r="K3414">
        <v>75</v>
      </c>
      <c r="L3414" t="s">
        <v>77</v>
      </c>
      <c r="M3414" t="s">
        <v>78</v>
      </c>
      <c r="N3414" t="s">
        <v>518</v>
      </c>
      <c r="O3414" t="s">
        <v>3165</v>
      </c>
      <c r="P3414" t="s">
        <v>3165</v>
      </c>
      <c r="Q3414" t="s">
        <v>3172</v>
      </c>
      <c r="R3414" t="s">
        <v>79</v>
      </c>
      <c r="S3414" t="s">
        <v>26</v>
      </c>
      <c r="T3414" t="s">
        <v>3173</v>
      </c>
      <c r="U3414" t="s">
        <v>43</v>
      </c>
      <c r="V3414" t="s">
        <v>80</v>
      </c>
      <c r="W3414">
        <v>23750</v>
      </c>
      <c r="X3414" t="s">
        <v>85</v>
      </c>
      <c r="Y3414">
        <v>75</v>
      </c>
      <c r="Z3414" t="s">
        <v>3168</v>
      </c>
      <c r="AA3414" t="s">
        <v>3168</v>
      </c>
      <c r="AB3414" t="s">
        <v>87</v>
      </c>
      <c r="AC3414" t="s">
        <v>84</v>
      </c>
      <c r="AD3414">
        <f>_xlfn.XLOOKUP(MIS[[#This Row],[TRADING SYMBOL]],[1]Sheet1!$D:$D,[1]Sheet1!$C:$C)</f>
        <v>8.1999999999999993</v>
      </c>
      <c r="AE3414">
        <f>MIS[[#This Row],[OrderAverageTradedPrice]]*MIS[[#This Row],[OrderQuantity]]</f>
        <v>858.75</v>
      </c>
      <c r="AF3414">
        <f>MIS[[#This Row],[LTP]]*MIS[[#This Row],[OrderQuantity]]</f>
        <v>615</v>
      </c>
      <c r="AG3414">
        <f>IF(MIS[[#This Row],[OrderSide]]="SELL",MIS[[#This Row],[VALUE]]-MIS[[#This Row],[LIVE_VALUE]],MIS[[#This Row],[LIVE_VALUE]]-MIS[[#This Row],[VALUE]])</f>
        <v>-243.75</v>
      </c>
      <c r="AH3414" t="str" cm="1">
        <f t="array" ref="AH3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4" t="str">
        <f>MIS[[#This Row],[TRADING SYMBOL]]</f>
        <v>NIFTY2552223750PE</v>
      </c>
      <c r="AJ3414" t="str">
        <f>IF(RIGHT(MIS[[#This Row],[Main/Hedge]],4)="MAIN","MAIN","HEDGE")</f>
        <v>HEDGE</v>
      </c>
      <c r="AK3414" t="str" cm="1">
        <f t="array" ref="AK3414">_xlfn._xlws.FILTER(Table4[Column1],ISNUMBER(SEARCH(Table4[Column1],MIS[[#This Row],[OrderUniqueIdentifier]])),"")</f>
        <v>NOTREND</v>
      </c>
    </row>
    <row r="3415" spans="1:37" x14ac:dyDescent="0.25">
      <c r="A3415" t="s">
        <v>71</v>
      </c>
      <c r="B3415" t="s">
        <v>1029</v>
      </c>
      <c r="C3415" t="s">
        <v>4863</v>
      </c>
      <c r="D3415" t="s">
        <v>72</v>
      </c>
      <c r="E3415" t="s">
        <v>3164</v>
      </c>
      <c r="F3415" t="s">
        <v>73</v>
      </c>
      <c r="G3415" t="s">
        <v>74</v>
      </c>
      <c r="H3415" t="s">
        <v>75</v>
      </c>
      <c r="I3415" t="s">
        <v>76</v>
      </c>
      <c r="J3415" t="s">
        <v>77</v>
      </c>
      <c r="K3415">
        <v>150</v>
      </c>
      <c r="L3415" t="s">
        <v>77</v>
      </c>
      <c r="M3415" t="s">
        <v>78</v>
      </c>
      <c r="N3415" t="s">
        <v>188</v>
      </c>
      <c r="O3415" t="s">
        <v>3165</v>
      </c>
      <c r="P3415" t="s">
        <v>3165</v>
      </c>
      <c r="Q3415" t="s">
        <v>3166</v>
      </c>
      <c r="R3415" t="s">
        <v>79</v>
      </c>
      <c r="S3415" t="s">
        <v>26</v>
      </c>
      <c r="T3415" t="s">
        <v>3167</v>
      </c>
      <c r="U3415" t="s">
        <v>43</v>
      </c>
      <c r="V3415" t="s">
        <v>80</v>
      </c>
      <c r="W3415">
        <v>26350</v>
      </c>
      <c r="X3415" t="s">
        <v>81</v>
      </c>
      <c r="Y3415">
        <v>150</v>
      </c>
      <c r="Z3415" t="s">
        <v>3168</v>
      </c>
      <c r="AA3415" t="s">
        <v>3168</v>
      </c>
      <c r="AB3415" t="s">
        <v>83</v>
      </c>
      <c r="AC3415" t="s">
        <v>84</v>
      </c>
      <c r="AD3415">
        <f>_xlfn.XLOOKUP(MIS[[#This Row],[TRADING SYMBOL]],[1]Sheet1!$D:$D,[1]Sheet1!$C:$C)</f>
        <v>3.45</v>
      </c>
      <c r="AE3415">
        <f>MIS[[#This Row],[OrderAverageTradedPrice]]*MIS[[#This Row],[OrderQuantity]]</f>
        <v>525</v>
      </c>
      <c r="AF3415">
        <f>MIS[[#This Row],[LTP]]*MIS[[#This Row],[OrderQuantity]]</f>
        <v>517.5</v>
      </c>
      <c r="AG3415">
        <f>IF(MIS[[#This Row],[OrderSide]]="SELL",MIS[[#This Row],[VALUE]]-MIS[[#This Row],[LIVE_VALUE]],MIS[[#This Row],[LIVE_VALUE]]-MIS[[#This Row],[VALUE]])</f>
        <v>-7.5</v>
      </c>
      <c r="AH3415" t="str" cm="1">
        <f t="array" ref="AH3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5" t="str">
        <f>MIS[[#This Row],[TRADING SYMBOL]]</f>
        <v>NIFTY2552226350CE</v>
      </c>
      <c r="AJ3415" t="str">
        <f>IF(RIGHT(MIS[[#This Row],[Main/Hedge]],4)="MAIN","MAIN","HEDGE")</f>
        <v>HEDGE</v>
      </c>
      <c r="AK3415" t="str" cm="1">
        <f t="array" ref="AK3415">_xlfn._xlws.FILTER(Table4[Column1],ISNUMBER(SEARCH(Table4[Column1],MIS[[#This Row],[OrderUniqueIdentifier]])),"")</f>
        <v>NOTREND</v>
      </c>
    </row>
    <row r="3416" spans="1:37" x14ac:dyDescent="0.25">
      <c r="A3416" t="s">
        <v>71</v>
      </c>
      <c r="B3416" t="s">
        <v>1037</v>
      </c>
      <c r="C3416" t="s">
        <v>4885</v>
      </c>
      <c r="D3416" t="s">
        <v>72</v>
      </c>
      <c r="E3416" t="s">
        <v>3164</v>
      </c>
      <c r="F3416" t="s">
        <v>73</v>
      </c>
      <c r="G3416" t="s">
        <v>74</v>
      </c>
      <c r="H3416" t="s">
        <v>75</v>
      </c>
      <c r="I3416" t="s">
        <v>76</v>
      </c>
      <c r="J3416" t="s">
        <v>77</v>
      </c>
      <c r="K3416">
        <v>75</v>
      </c>
      <c r="L3416" t="s">
        <v>77</v>
      </c>
      <c r="M3416" t="s">
        <v>78</v>
      </c>
      <c r="N3416" t="s">
        <v>188</v>
      </c>
      <c r="O3416" t="s">
        <v>3165</v>
      </c>
      <c r="P3416" t="s">
        <v>3165</v>
      </c>
      <c r="Q3416" t="s">
        <v>3166</v>
      </c>
      <c r="R3416" t="s">
        <v>79</v>
      </c>
      <c r="S3416" t="s">
        <v>26</v>
      </c>
      <c r="T3416" t="s">
        <v>3167</v>
      </c>
      <c r="U3416" t="s">
        <v>43</v>
      </c>
      <c r="V3416" t="s">
        <v>80</v>
      </c>
      <c r="W3416">
        <v>26350</v>
      </c>
      <c r="X3416" t="s">
        <v>81</v>
      </c>
      <c r="Y3416">
        <v>75</v>
      </c>
      <c r="Z3416" t="s">
        <v>3168</v>
      </c>
      <c r="AA3416" t="s">
        <v>3168</v>
      </c>
      <c r="AB3416" t="s">
        <v>83</v>
      </c>
      <c r="AC3416" t="s">
        <v>84</v>
      </c>
      <c r="AD3416">
        <f>_xlfn.XLOOKUP(MIS[[#This Row],[TRADING SYMBOL]],[1]Sheet1!$D:$D,[1]Sheet1!$C:$C)</f>
        <v>3.45</v>
      </c>
      <c r="AE3416">
        <f>MIS[[#This Row],[OrderAverageTradedPrice]]*MIS[[#This Row],[OrderQuantity]]</f>
        <v>262.5</v>
      </c>
      <c r="AF3416">
        <f>MIS[[#This Row],[LTP]]*MIS[[#This Row],[OrderQuantity]]</f>
        <v>258.75</v>
      </c>
      <c r="AG3416">
        <f>IF(MIS[[#This Row],[OrderSide]]="SELL",MIS[[#This Row],[VALUE]]-MIS[[#This Row],[LIVE_VALUE]],MIS[[#This Row],[LIVE_VALUE]]-MIS[[#This Row],[VALUE]])</f>
        <v>-3.75</v>
      </c>
      <c r="AH3416" t="str" cm="1">
        <f t="array" ref="AH3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6" t="str">
        <f>MIS[[#This Row],[TRADING SYMBOL]]</f>
        <v>NIFTY2552226350CE</v>
      </c>
      <c r="AJ3416" t="str">
        <f>IF(RIGHT(MIS[[#This Row],[Main/Hedge]],4)="MAIN","MAIN","HEDGE")</f>
        <v>HEDGE</v>
      </c>
      <c r="AK3416" t="str" cm="1">
        <f t="array" ref="AK3416">_xlfn._xlws.FILTER(Table4[Column1],ISNUMBER(SEARCH(Table4[Column1],MIS[[#This Row],[OrderUniqueIdentifier]])),"")</f>
        <v>NOTREND</v>
      </c>
    </row>
    <row r="3417" spans="1:37" x14ac:dyDescent="0.25">
      <c r="A3417" t="s">
        <v>71</v>
      </c>
      <c r="B3417" t="s">
        <v>1045</v>
      </c>
      <c r="C3417" t="s">
        <v>4920</v>
      </c>
      <c r="D3417" t="s">
        <v>72</v>
      </c>
      <c r="E3417" t="s">
        <v>3170</v>
      </c>
      <c r="F3417" t="s">
        <v>73</v>
      </c>
      <c r="G3417" t="s">
        <v>74</v>
      </c>
      <c r="H3417" t="s">
        <v>75</v>
      </c>
      <c r="I3417" t="s">
        <v>76</v>
      </c>
      <c r="J3417" t="s">
        <v>77</v>
      </c>
      <c r="K3417">
        <v>150</v>
      </c>
      <c r="L3417" t="s">
        <v>77</v>
      </c>
      <c r="M3417" t="s">
        <v>78</v>
      </c>
      <c r="N3417" t="s">
        <v>518</v>
      </c>
      <c r="O3417" t="s">
        <v>3246</v>
      </c>
      <c r="P3417" t="s">
        <v>3165</v>
      </c>
      <c r="Q3417" t="s">
        <v>3172</v>
      </c>
      <c r="R3417" t="s">
        <v>79</v>
      </c>
      <c r="S3417" t="s">
        <v>26</v>
      </c>
      <c r="T3417" t="s">
        <v>3173</v>
      </c>
      <c r="U3417" t="s">
        <v>43</v>
      </c>
      <c r="V3417" t="s">
        <v>80</v>
      </c>
      <c r="W3417">
        <v>23750</v>
      </c>
      <c r="X3417" t="s">
        <v>85</v>
      </c>
      <c r="Y3417">
        <v>150</v>
      </c>
      <c r="Z3417" t="s">
        <v>3247</v>
      </c>
      <c r="AA3417" t="s">
        <v>3168</v>
      </c>
      <c r="AB3417" t="s">
        <v>87</v>
      </c>
      <c r="AC3417" t="s">
        <v>84</v>
      </c>
      <c r="AD3417">
        <f>_xlfn.XLOOKUP(MIS[[#This Row],[TRADING SYMBOL]],[1]Sheet1!$D:$D,[1]Sheet1!$C:$C)</f>
        <v>8.1999999999999993</v>
      </c>
      <c r="AE3417">
        <f>MIS[[#This Row],[OrderAverageTradedPrice]]*MIS[[#This Row],[OrderQuantity]]</f>
        <v>1717.5</v>
      </c>
      <c r="AF3417">
        <f>MIS[[#This Row],[LTP]]*MIS[[#This Row],[OrderQuantity]]</f>
        <v>1230</v>
      </c>
      <c r="AG3417">
        <f>IF(MIS[[#This Row],[OrderSide]]="SELL",MIS[[#This Row],[VALUE]]-MIS[[#This Row],[LIVE_VALUE]],MIS[[#This Row],[LIVE_VALUE]]-MIS[[#This Row],[VALUE]])</f>
        <v>-487.5</v>
      </c>
      <c r="AH3417" t="str" cm="1">
        <f t="array" ref="AH3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7" t="str">
        <f>MIS[[#This Row],[TRADING SYMBOL]]</f>
        <v>NIFTY2552223750PE</v>
      </c>
      <c r="AJ3417" t="str">
        <f>IF(RIGHT(MIS[[#This Row],[Main/Hedge]],4)="MAIN","MAIN","HEDGE")</f>
        <v>HEDGE</v>
      </c>
      <c r="AK3417" t="str" cm="1">
        <f t="array" ref="AK3417">_xlfn._xlws.FILTER(Table4[Column1],ISNUMBER(SEARCH(Table4[Column1],MIS[[#This Row],[OrderUniqueIdentifier]])),"")</f>
        <v>NOTREND</v>
      </c>
    </row>
    <row r="3418" spans="1:37" x14ac:dyDescent="0.25">
      <c r="A3418" t="s">
        <v>71</v>
      </c>
      <c r="B3418" t="s">
        <v>1108</v>
      </c>
      <c r="C3418" t="s">
        <v>5104</v>
      </c>
      <c r="D3418" t="s">
        <v>72</v>
      </c>
      <c r="E3418" t="s">
        <v>3164</v>
      </c>
      <c r="F3418" t="s">
        <v>73</v>
      </c>
      <c r="G3418" t="s">
        <v>74</v>
      </c>
      <c r="H3418" t="s">
        <v>75</v>
      </c>
      <c r="I3418" t="s">
        <v>76</v>
      </c>
      <c r="J3418" t="s">
        <v>77</v>
      </c>
      <c r="K3418">
        <v>75</v>
      </c>
      <c r="L3418" t="s">
        <v>77</v>
      </c>
      <c r="M3418" t="s">
        <v>78</v>
      </c>
      <c r="N3418" t="s">
        <v>188</v>
      </c>
      <c r="O3418" t="s">
        <v>3165</v>
      </c>
      <c r="P3418" t="s">
        <v>3165</v>
      </c>
      <c r="Q3418" t="s">
        <v>3166</v>
      </c>
      <c r="R3418" t="s">
        <v>79</v>
      </c>
      <c r="S3418" t="s">
        <v>26</v>
      </c>
      <c r="T3418" t="s">
        <v>3167</v>
      </c>
      <c r="U3418" t="s">
        <v>43</v>
      </c>
      <c r="V3418" t="s">
        <v>80</v>
      </c>
      <c r="W3418">
        <v>26350</v>
      </c>
      <c r="X3418" t="s">
        <v>81</v>
      </c>
      <c r="Y3418">
        <v>75</v>
      </c>
      <c r="Z3418" t="s">
        <v>3168</v>
      </c>
      <c r="AA3418" t="s">
        <v>3168</v>
      </c>
      <c r="AB3418" t="s">
        <v>83</v>
      </c>
      <c r="AC3418" t="s">
        <v>84</v>
      </c>
      <c r="AD3418">
        <f>_xlfn.XLOOKUP(MIS[[#This Row],[TRADING SYMBOL]],[1]Sheet1!$D:$D,[1]Sheet1!$C:$C)</f>
        <v>3.45</v>
      </c>
      <c r="AE3418">
        <f>MIS[[#This Row],[OrderAverageTradedPrice]]*MIS[[#This Row],[OrderQuantity]]</f>
        <v>262.5</v>
      </c>
      <c r="AF3418">
        <f>MIS[[#This Row],[LTP]]*MIS[[#This Row],[OrderQuantity]]</f>
        <v>258.75</v>
      </c>
      <c r="AG3418">
        <f>IF(MIS[[#This Row],[OrderSide]]="SELL",MIS[[#This Row],[VALUE]]-MIS[[#This Row],[LIVE_VALUE]],MIS[[#This Row],[LIVE_VALUE]]-MIS[[#This Row],[VALUE]])</f>
        <v>-3.75</v>
      </c>
      <c r="AH3418" t="str" cm="1">
        <f t="array" ref="AH3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8" t="str">
        <f>MIS[[#This Row],[TRADING SYMBOL]]</f>
        <v>NIFTY2552226350CE</v>
      </c>
      <c r="AJ3418" t="str">
        <f>IF(RIGHT(MIS[[#This Row],[Main/Hedge]],4)="MAIN","MAIN","HEDGE")</f>
        <v>HEDGE</v>
      </c>
      <c r="AK3418" t="str" cm="1">
        <f t="array" ref="AK3418">_xlfn._xlws.FILTER(Table4[Column1],ISNUMBER(SEARCH(Table4[Column1],MIS[[#This Row],[OrderUniqueIdentifier]])),"")</f>
        <v>NOTREND</v>
      </c>
    </row>
    <row r="3419" spans="1:37" x14ac:dyDescent="0.25">
      <c r="A3419" t="s">
        <v>71</v>
      </c>
      <c r="B3419" t="s">
        <v>1153</v>
      </c>
      <c r="C3419" t="s">
        <v>5231</v>
      </c>
      <c r="D3419" t="s">
        <v>72</v>
      </c>
      <c r="E3419" t="s">
        <v>3170</v>
      </c>
      <c r="F3419" t="s">
        <v>73</v>
      </c>
      <c r="G3419" t="s">
        <v>74</v>
      </c>
      <c r="H3419" t="s">
        <v>75</v>
      </c>
      <c r="I3419" t="s">
        <v>76</v>
      </c>
      <c r="J3419" t="s">
        <v>77</v>
      </c>
      <c r="K3419">
        <v>75</v>
      </c>
      <c r="L3419" t="s">
        <v>77</v>
      </c>
      <c r="M3419" t="s">
        <v>78</v>
      </c>
      <c r="N3419" t="s">
        <v>518</v>
      </c>
      <c r="O3419" t="s">
        <v>3165</v>
      </c>
      <c r="P3419" t="s">
        <v>3165</v>
      </c>
      <c r="Q3419" t="s">
        <v>3172</v>
      </c>
      <c r="R3419" t="s">
        <v>79</v>
      </c>
      <c r="S3419" t="s">
        <v>26</v>
      </c>
      <c r="T3419" t="s">
        <v>3173</v>
      </c>
      <c r="U3419" t="s">
        <v>43</v>
      </c>
      <c r="V3419" t="s">
        <v>80</v>
      </c>
      <c r="W3419">
        <v>23750</v>
      </c>
      <c r="X3419" t="s">
        <v>85</v>
      </c>
      <c r="Y3419">
        <v>75</v>
      </c>
      <c r="Z3419" t="s">
        <v>3168</v>
      </c>
      <c r="AA3419" t="s">
        <v>3168</v>
      </c>
      <c r="AB3419" t="s">
        <v>87</v>
      </c>
      <c r="AC3419" t="s">
        <v>84</v>
      </c>
      <c r="AD3419">
        <f>_xlfn.XLOOKUP(MIS[[#This Row],[TRADING SYMBOL]],[1]Sheet1!$D:$D,[1]Sheet1!$C:$C)</f>
        <v>8.1999999999999993</v>
      </c>
      <c r="AE3419">
        <f>MIS[[#This Row],[OrderAverageTradedPrice]]*MIS[[#This Row],[OrderQuantity]]</f>
        <v>858.75</v>
      </c>
      <c r="AF3419">
        <f>MIS[[#This Row],[LTP]]*MIS[[#This Row],[OrderQuantity]]</f>
        <v>615</v>
      </c>
      <c r="AG3419">
        <f>IF(MIS[[#This Row],[OrderSide]]="SELL",MIS[[#This Row],[VALUE]]-MIS[[#This Row],[LIVE_VALUE]],MIS[[#This Row],[LIVE_VALUE]]-MIS[[#This Row],[VALUE]])</f>
        <v>-243.75</v>
      </c>
      <c r="AH3419" t="str" cm="1">
        <f t="array" ref="AH3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9" t="str">
        <f>MIS[[#This Row],[TRADING SYMBOL]]</f>
        <v>NIFTY2552223750PE</v>
      </c>
      <c r="AJ3419" t="str">
        <f>IF(RIGHT(MIS[[#This Row],[Main/Hedge]],4)="MAIN","MAIN","HEDGE")</f>
        <v>HEDGE</v>
      </c>
      <c r="AK3419" t="str" cm="1">
        <f t="array" ref="AK3419">_xlfn._xlws.FILTER(Table4[Column1],ISNUMBER(SEARCH(Table4[Column1],MIS[[#This Row],[OrderUniqueIdentifier]])),"")</f>
        <v>NOTREND</v>
      </c>
    </row>
    <row r="3420" spans="1:37" x14ac:dyDescent="0.25">
      <c r="A3420" t="s">
        <v>71</v>
      </c>
      <c r="B3420" t="s">
        <v>1163</v>
      </c>
      <c r="C3420" t="s">
        <v>5259</v>
      </c>
      <c r="D3420" t="s">
        <v>72</v>
      </c>
      <c r="E3420" t="s">
        <v>3170</v>
      </c>
      <c r="F3420" t="s">
        <v>73</v>
      </c>
      <c r="G3420" t="s">
        <v>74</v>
      </c>
      <c r="H3420" t="s">
        <v>75</v>
      </c>
      <c r="I3420" t="s">
        <v>76</v>
      </c>
      <c r="J3420" t="s">
        <v>77</v>
      </c>
      <c r="K3420">
        <v>75</v>
      </c>
      <c r="L3420" t="s">
        <v>77</v>
      </c>
      <c r="M3420" t="s">
        <v>78</v>
      </c>
      <c r="N3420" t="s">
        <v>518</v>
      </c>
      <c r="O3420" t="s">
        <v>3165</v>
      </c>
      <c r="P3420" t="s">
        <v>3165</v>
      </c>
      <c r="Q3420" t="s">
        <v>3172</v>
      </c>
      <c r="R3420" t="s">
        <v>79</v>
      </c>
      <c r="S3420" t="s">
        <v>26</v>
      </c>
      <c r="T3420" t="s">
        <v>3173</v>
      </c>
      <c r="U3420" t="s">
        <v>43</v>
      </c>
      <c r="V3420" t="s">
        <v>80</v>
      </c>
      <c r="W3420">
        <v>23750</v>
      </c>
      <c r="X3420" t="s">
        <v>85</v>
      </c>
      <c r="Y3420">
        <v>75</v>
      </c>
      <c r="Z3420" t="s">
        <v>3168</v>
      </c>
      <c r="AA3420" t="s">
        <v>3168</v>
      </c>
      <c r="AB3420" t="s">
        <v>87</v>
      </c>
      <c r="AC3420" t="s">
        <v>84</v>
      </c>
      <c r="AD3420">
        <f>_xlfn.XLOOKUP(MIS[[#This Row],[TRADING SYMBOL]],[1]Sheet1!$D:$D,[1]Sheet1!$C:$C)</f>
        <v>8.1999999999999993</v>
      </c>
      <c r="AE3420">
        <f>MIS[[#This Row],[OrderAverageTradedPrice]]*MIS[[#This Row],[OrderQuantity]]</f>
        <v>858.75</v>
      </c>
      <c r="AF3420">
        <f>MIS[[#This Row],[LTP]]*MIS[[#This Row],[OrderQuantity]]</f>
        <v>615</v>
      </c>
      <c r="AG3420">
        <f>IF(MIS[[#This Row],[OrderSide]]="SELL",MIS[[#This Row],[VALUE]]-MIS[[#This Row],[LIVE_VALUE]],MIS[[#This Row],[LIVE_VALUE]]-MIS[[#This Row],[VALUE]])</f>
        <v>-243.75</v>
      </c>
      <c r="AH3420" t="str" cm="1">
        <f t="array" ref="AH3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0" t="str">
        <f>MIS[[#This Row],[TRADING SYMBOL]]</f>
        <v>NIFTY2552223750PE</v>
      </c>
      <c r="AJ3420" t="str">
        <f>IF(RIGHT(MIS[[#This Row],[Main/Hedge]],4)="MAIN","MAIN","HEDGE")</f>
        <v>HEDGE</v>
      </c>
      <c r="AK3420" t="str" cm="1">
        <f t="array" ref="AK3420">_xlfn._xlws.FILTER(Table4[Column1],ISNUMBER(SEARCH(Table4[Column1],MIS[[#This Row],[OrderUniqueIdentifier]])),"")</f>
        <v>NOTREND</v>
      </c>
    </row>
    <row r="3421" spans="1:37" x14ac:dyDescent="0.25">
      <c r="A3421" t="s">
        <v>71</v>
      </c>
      <c r="B3421" t="s">
        <v>1195</v>
      </c>
      <c r="C3421" t="s">
        <v>5348</v>
      </c>
      <c r="D3421" t="s">
        <v>72</v>
      </c>
      <c r="E3421" t="s">
        <v>3170</v>
      </c>
      <c r="F3421" t="s">
        <v>73</v>
      </c>
      <c r="G3421" t="s">
        <v>74</v>
      </c>
      <c r="H3421" t="s">
        <v>75</v>
      </c>
      <c r="I3421" t="s">
        <v>76</v>
      </c>
      <c r="J3421" t="s">
        <v>77</v>
      </c>
      <c r="K3421">
        <v>75</v>
      </c>
      <c r="L3421" t="s">
        <v>77</v>
      </c>
      <c r="M3421" t="s">
        <v>78</v>
      </c>
      <c r="N3421" t="s">
        <v>1481</v>
      </c>
      <c r="O3421" t="s">
        <v>3165</v>
      </c>
      <c r="P3421" t="s">
        <v>3165</v>
      </c>
      <c r="Q3421" t="s">
        <v>3172</v>
      </c>
      <c r="R3421" t="s">
        <v>79</v>
      </c>
      <c r="S3421" t="s">
        <v>26</v>
      </c>
      <c r="T3421" t="s">
        <v>3173</v>
      </c>
      <c r="U3421" t="s">
        <v>43</v>
      </c>
      <c r="V3421" t="s">
        <v>80</v>
      </c>
      <c r="W3421">
        <v>23750</v>
      </c>
      <c r="X3421" t="s">
        <v>85</v>
      </c>
      <c r="Y3421">
        <v>75</v>
      </c>
      <c r="Z3421" t="s">
        <v>3168</v>
      </c>
      <c r="AA3421" t="s">
        <v>3168</v>
      </c>
      <c r="AB3421" t="s">
        <v>87</v>
      </c>
      <c r="AC3421" t="s">
        <v>84</v>
      </c>
      <c r="AD3421">
        <f>_xlfn.XLOOKUP(MIS[[#This Row],[TRADING SYMBOL]],[1]Sheet1!$D:$D,[1]Sheet1!$C:$C)</f>
        <v>8.1999999999999993</v>
      </c>
      <c r="AE3421">
        <f>MIS[[#This Row],[OrderAverageTradedPrice]]*MIS[[#This Row],[OrderQuantity]]</f>
        <v>851.25</v>
      </c>
      <c r="AF3421">
        <f>MIS[[#This Row],[LTP]]*MIS[[#This Row],[OrderQuantity]]</f>
        <v>615</v>
      </c>
      <c r="AG3421">
        <f>IF(MIS[[#This Row],[OrderSide]]="SELL",MIS[[#This Row],[VALUE]]-MIS[[#This Row],[LIVE_VALUE]],MIS[[#This Row],[LIVE_VALUE]]-MIS[[#This Row],[VALUE]])</f>
        <v>-236.25</v>
      </c>
      <c r="AH3421" t="str" cm="1">
        <f t="array" ref="AH3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1" t="str">
        <f>MIS[[#This Row],[TRADING SYMBOL]]</f>
        <v>NIFTY2552223750PE</v>
      </c>
      <c r="AJ3421" t="str">
        <f>IF(RIGHT(MIS[[#This Row],[Main/Hedge]],4)="MAIN","MAIN","HEDGE")</f>
        <v>HEDGE</v>
      </c>
      <c r="AK3421" t="str" cm="1">
        <f t="array" ref="AK3421">_xlfn._xlws.FILTER(Table4[Column1],ISNUMBER(SEARCH(Table4[Column1],MIS[[#This Row],[OrderUniqueIdentifier]])),"")</f>
        <v>NOTREND</v>
      </c>
    </row>
    <row r="3422" spans="1:37" x14ac:dyDescent="0.25">
      <c r="A3422" t="s">
        <v>71</v>
      </c>
      <c r="B3422" t="s">
        <v>1210</v>
      </c>
      <c r="C3422" t="s">
        <v>5394</v>
      </c>
      <c r="D3422" t="s">
        <v>72</v>
      </c>
      <c r="E3422" t="s">
        <v>3170</v>
      </c>
      <c r="F3422" t="s">
        <v>73</v>
      </c>
      <c r="G3422" t="s">
        <v>74</v>
      </c>
      <c r="H3422" t="s">
        <v>75</v>
      </c>
      <c r="I3422" t="s">
        <v>76</v>
      </c>
      <c r="J3422" t="s">
        <v>77</v>
      </c>
      <c r="K3422">
        <v>75</v>
      </c>
      <c r="L3422" t="s">
        <v>77</v>
      </c>
      <c r="M3422" t="s">
        <v>78</v>
      </c>
      <c r="N3422" t="s">
        <v>518</v>
      </c>
      <c r="O3422" t="s">
        <v>3246</v>
      </c>
      <c r="P3422" t="s">
        <v>3165</v>
      </c>
      <c r="Q3422" t="s">
        <v>3172</v>
      </c>
      <c r="R3422" t="s">
        <v>79</v>
      </c>
      <c r="S3422" t="s">
        <v>26</v>
      </c>
      <c r="T3422" t="s">
        <v>3173</v>
      </c>
      <c r="U3422" t="s">
        <v>43</v>
      </c>
      <c r="V3422" t="s">
        <v>80</v>
      </c>
      <c r="W3422">
        <v>23750</v>
      </c>
      <c r="X3422" t="s">
        <v>85</v>
      </c>
      <c r="Y3422">
        <v>75</v>
      </c>
      <c r="Z3422" t="s">
        <v>3247</v>
      </c>
      <c r="AA3422" t="s">
        <v>3168</v>
      </c>
      <c r="AB3422" t="s">
        <v>87</v>
      </c>
      <c r="AC3422" t="s">
        <v>84</v>
      </c>
      <c r="AD3422">
        <f>_xlfn.XLOOKUP(MIS[[#This Row],[TRADING SYMBOL]],[1]Sheet1!$D:$D,[1]Sheet1!$C:$C)</f>
        <v>8.1999999999999993</v>
      </c>
      <c r="AE3422">
        <f>MIS[[#This Row],[OrderAverageTradedPrice]]*MIS[[#This Row],[OrderQuantity]]</f>
        <v>858.75</v>
      </c>
      <c r="AF3422">
        <f>MIS[[#This Row],[LTP]]*MIS[[#This Row],[OrderQuantity]]</f>
        <v>615</v>
      </c>
      <c r="AG3422">
        <f>IF(MIS[[#This Row],[OrderSide]]="SELL",MIS[[#This Row],[VALUE]]-MIS[[#This Row],[LIVE_VALUE]],MIS[[#This Row],[LIVE_VALUE]]-MIS[[#This Row],[VALUE]])</f>
        <v>-243.75</v>
      </c>
      <c r="AH3422" t="str" cm="1">
        <f t="array" ref="AH3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2" t="str">
        <f>MIS[[#This Row],[TRADING SYMBOL]]</f>
        <v>NIFTY2552223750PE</v>
      </c>
      <c r="AJ3422" t="str">
        <f>IF(RIGHT(MIS[[#This Row],[Main/Hedge]],4)="MAIN","MAIN","HEDGE")</f>
        <v>HEDGE</v>
      </c>
      <c r="AK3422" t="str" cm="1">
        <f t="array" ref="AK3422">_xlfn._xlws.FILTER(Table4[Column1],ISNUMBER(SEARCH(Table4[Column1],MIS[[#This Row],[OrderUniqueIdentifier]])),"")</f>
        <v>NOTREND</v>
      </c>
    </row>
    <row r="3423" spans="1:37" x14ac:dyDescent="0.25">
      <c r="A3423" t="s">
        <v>71</v>
      </c>
      <c r="B3423" t="s">
        <v>1217</v>
      </c>
      <c r="C3423" t="s">
        <v>5416</v>
      </c>
      <c r="D3423" t="s">
        <v>72</v>
      </c>
      <c r="E3423" t="s">
        <v>3170</v>
      </c>
      <c r="F3423" t="s">
        <v>73</v>
      </c>
      <c r="G3423" t="s">
        <v>74</v>
      </c>
      <c r="H3423" t="s">
        <v>75</v>
      </c>
      <c r="I3423" t="s">
        <v>76</v>
      </c>
      <c r="J3423" t="s">
        <v>77</v>
      </c>
      <c r="K3423">
        <v>75</v>
      </c>
      <c r="L3423" t="s">
        <v>77</v>
      </c>
      <c r="M3423" t="s">
        <v>78</v>
      </c>
      <c r="N3423" t="s">
        <v>1481</v>
      </c>
      <c r="O3423" t="s">
        <v>3165</v>
      </c>
      <c r="P3423" t="s">
        <v>3165</v>
      </c>
      <c r="Q3423" t="s">
        <v>3172</v>
      </c>
      <c r="R3423" t="s">
        <v>79</v>
      </c>
      <c r="S3423" t="s">
        <v>26</v>
      </c>
      <c r="T3423" t="s">
        <v>3173</v>
      </c>
      <c r="U3423" t="s">
        <v>43</v>
      </c>
      <c r="V3423" t="s">
        <v>80</v>
      </c>
      <c r="W3423">
        <v>23750</v>
      </c>
      <c r="X3423" t="s">
        <v>85</v>
      </c>
      <c r="Y3423">
        <v>75</v>
      </c>
      <c r="Z3423" t="s">
        <v>3168</v>
      </c>
      <c r="AA3423" t="s">
        <v>3168</v>
      </c>
      <c r="AB3423" t="s">
        <v>87</v>
      </c>
      <c r="AC3423" t="s">
        <v>84</v>
      </c>
      <c r="AD3423">
        <f>_xlfn.XLOOKUP(MIS[[#This Row],[TRADING SYMBOL]],[1]Sheet1!$D:$D,[1]Sheet1!$C:$C)</f>
        <v>8.1999999999999993</v>
      </c>
      <c r="AE3423">
        <f>MIS[[#This Row],[OrderAverageTradedPrice]]*MIS[[#This Row],[OrderQuantity]]</f>
        <v>851.25</v>
      </c>
      <c r="AF3423">
        <f>MIS[[#This Row],[LTP]]*MIS[[#This Row],[OrderQuantity]]</f>
        <v>615</v>
      </c>
      <c r="AG3423">
        <f>IF(MIS[[#This Row],[OrderSide]]="SELL",MIS[[#This Row],[VALUE]]-MIS[[#This Row],[LIVE_VALUE]],MIS[[#This Row],[LIVE_VALUE]]-MIS[[#This Row],[VALUE]])</f>
        <v>-236.25</v>
      </c>
      <c r="AH3423" t="str" cm="1">
        <f t="array" ref="AH3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3" t="str">
        <f>MIS[[#This Row],[TRADING SYMBOL]]</f>
        <v>NIFTY2552223750PE</v>
      </c>
      <c r="AJ3423" t="str">
        <f>IF(RIGHT(MIS[[#This Row],[Main/Hedge]],4)="MAIN","MAIN","HEDGE")</f>
        <v>HEDGE</v>
      </c>
      <c r="AK3423" t="str" cm="1">
        <f t="array" ref="AK3423">_xlfn._xlws.FILTER(Table4[Column1],ISNUMBER(SEARCH(Table4[Column1],MIS[[#This Row],[OrderUniqueIdentifier]])),"")</f>
        <v>NOTREND</v>
      </c>
    </row>
    <row r="3424" spans="1:37" x14ac:dyDescent="0.25">
      <c r="A3424" t="s">
        <v>71</v>
      </c>
      <c r="B3424" t="s">
        <v>1235</v>
      </c>
      <c r="C3424" t="s">
        <v>5491</v>
      </c>
      <c r="D3424" t="s">
        <v>72</v>
      </c>
      <c r="E3424" t="s">
        <v>3170</v>
      </c>
      <c r="F3424" t="s">
        <v>73</v>
      </c>
      <c r="G3424" t="s">
        <v>74</v>
      </c>
      <c r="H3424" t="s">
        <v>75</v>
      </c>
      <c r="I3424" t="s">
        <v>76</v>
      </c>
      <c r="J3424" t="s">
        <v>77</v>
      </c>
      <c r="K3424">
        <v>225</v>
      </c>
      <c r="L3424" t="s">
        <v>77</v>
      </c>
      <c r="M3424" t="s">
        <v>78</v>
      </c>
      <c r="N3424" t="s">
        <v>518</v>
      </c>
      <c r="O3424" t="s">
        <v>3246</v>
      </c>
      <c r="P3424" t="s">
        <v>3165</v>
      </c>
      <c r="Q3424" t="s">
        <v>3172</v>
      </c>
      <c r="R3424" t="s">
        <v>79</v>
      </c>
      <c r="S3424" t="s">
        <v>26</v>
      </c>
      <c r="T3424" t="s">
        <v>3173</v>
      </c>
      <c r="U3424" t="s">
        <v>43</v>
      </c>
      <c r="V3424" t="s">
        <v>80</v>
      </c>
      <c r="W3424">
        <v>23750</v>
      </c>
      <c r="X3424" t="s">
        <v>85</v>
      </c>
      <c r="Y3424">
        <v>225</v>
      </c>
      <c r="Z3424" t="s">
        <v>3247</v>
      </c>
      <c r="AA3424" t="s">
        <v>3168</v>
      </c>
      <c r="AB3424" t="s">
        <v>87</v>
      </c>
      <c r="AC3424" t="s">
        <v>84</v>
      </c>
      <c r="AD3424">
        <f>_xlfn.XLOOKUP(MIS[[#This Row],[TRADING SYMBOL]],[1]Sheet1!$D:$D,[1]Sheet1!$C:$C)</f>
        <v>8.1999999999999993</v>
      </c>
      <c r="AE3424">
        <f>MIS[[#This Row],[OrderAverageTradedPrice]]*MIS[[#This Row],[OrderQuantity]]</f>
        <v>2576.25</v>
      </c>
      <c r="AF3424">
        <f>MIS[[#This Row],[LTP]]*MIS[[#This Row],[OrderQuantity]]</f>
        <v>1844.9999999999998</v>
      </c>
      <c r="AG3424">
        <f>IF(MIS[[#This Row],[OrderSide]]="SELL",MIS[[#This Row],[VALUE]]-MIS[[#This Row],[LIVE_VALUE]],MIS[[#This Row],[LIVE_VALUE]]-MIS[[#This Row],[VALUE]])</f>
        <v>-731.25000000000023</v>
      </c>
      <c r="AH3424" t="str" cm="1">
        <f t="array" ref="AH3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4" t="str">
        <f>MIS[[#This Row],[TRADING SYMBOL]]</f>
        <v>NIFTY2552223750PE</v>
      </c>
      <c r="AJ3424" t="str">
        <f>IF(RIGHT(MIS[[#This Row],[Main/Hedge]],4)="MAIN","MAIN","HEDGE")</f>
        <v>HEDGE</v>
      </c>
      <c r="AK3424" t="str" cm="1">
        <f t="array" ref="AK3424">_xlfn._xlws.FILTER(Table4[Column1],ISNUMBER(SEARCH(Table4[Column1],MIS[[#This Row],[OrderUniqueIdentifier]])),"")</f>
        <v>NOTREND</v>
      </c>
    </row>
    <row r="3425" spans="1:37" x14ac:dyDescent="0.25">
      <c r="A3425" t="s">
        <v>71</v>
      </c>
      <c r="B3425" t="s">
        <v>1265</v>
      </c>
      <c r="C3425" t="s">
        <v>5558</v>
      </c>
      <c r="D3425" t="s">
        <v>72</v>
      </c>
      <c r="E3425" t="s">
        <v>3170</v>
      </c>
      <c r="F3425" t="s">
        <v>73</v>
      </c>
      <c r="G3425" t="s">
        <v>74</v>
      </c>
      <c r="H3425" t="s">
        <v>75</v>
      </c>
      <c r="I3425" t="s">
        <v>76</v>
      </c>
      <c r="J3425" t="s">
        <v>77</v>
      </c>
      <c r="K3425">
        <v>75</v>
      </c>
      <c r="L3425" t="s">
        <v>77</v>
      </c>
      <c r="M3425" t="s">
        <v>78</v>
      </c>
      <c r="N3425" t="s">
        <v>518</v>
      </c>
      <c r="O3425" t="s">
        <v>3165</v>
      </c>
      <c r="P3425" t="s">
        <v>3165</v>
      </c>
      <c r="Q3425" t="s">
        <v>3172</v>
      </c>
      <c r="R3425" t="s">
        <v>79</v>
      </c>
      <c r="S3425" t="s">
        <v>26</v>
      </c>
      <c r="T3425" t="s">
        <v>3173</v>
      </c>
      <c r="U3425" t="s">
        <v>43</v>
      </c>
      <c r="V3425" t="s">
        <v>80</v>
      </c>
      <c r="W3425">
        <v>23750</v>
      </c>
      <c r="X3425" t="s">
        <v>85</v>
      </c>
      <c r="Y3425">
        <v>75</v>
      </c>
      <c r="Z3425" t="s">
        <v>3168</v>
      </c>
      <c r="AA3425" t="s">
        <v>3168</v>
      </c>
      <c r="AB3425" t="s">
        <v>87</v>
      </c>
      <c r="AC3425" t="s">
        <v>84</v>
      </c>
      <c r="AD3425">
        <f>_xlfn.XLOOKUP(MIS[[#This Row],[TRADING SYMBOL]],[1]Sheet1!$D:$D,[1]Sheet1!$C:$C)</f>
        <v>8.1999999999999993</v>
      </c>
      <c r="AE3425">
        <f>MIS[[#This Row],[OrderAverageTradedPrice]]*MIS[[#This Row],[OrderQuantity]]</f>
        <v>858.75</v>
      </c>
      <c r="AF3425">
        <f>MIS[[#This Row],[LTP]]*MIS[[#This Row],[OrderQuantity]]</f>
        <v>615</v>
      </c>
      <c r="AG3425">
        <f>IF(MIS[[#This Row],[OrderSide]]="SELL",MIS[[#This Row],[VALUE]]-MIS[[#This Row],[LIVE_VALUE]],MIS[[#This Row],[LIVE_VALUE]]-MIS[[#This Row],[VALUE]])</f>
        <v>-243.75</v>
      </c>
      <c r="AH3425" t="str" cm="1">
        <f t="array" ref="AH3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5" t="str">
        <f>MIS[[#This Row],[TRADING SYMBOL]]</f>
        <v>NIFTY2552223750PE</v>
      </c>
      <c r="AJ3425" t="str">
        <f>IF(RIGHT(MIS[[#This Row],[Main/Hedge]],4)="MAIN","MAIN","HEDGE")</f>
        <v>HEDGE</v>
      </c>
      <c r="AK3425" t="str" cm="1">
        <f t="array" ref="AK3425">_xlfn._xlws.FILTER(Table4[Column1],ISNUMBER(SEARCH(Table4[Column1],MIS[[#This Row],[OrderUniqueIdentifier]])),"")</f>
        <v>NOTREND</v>
      </c>
    </row>
    <row r="3426" spans="1:37" x14ac:dyDescent="0.25">
      <c r="A3426" t="s">
        <v>71</v>
      </c>
      <c r="B3426" t="s">
        <v>1280</v>
      </c>
      <c r="C3426" t="s">
        <v>5613</v>
      </c>
      <c r="D3426" t="s">
        <v>72</v>
      </c>
      <c r="E3426" t="s">
        <v>3170</v>
      </c>
      <c r="F3426" t="s">
        <v>73</v>
      </c>
      <c r="G3426" t="s">
        <v>74</v>
      </c>
      <c r="H3426" t="s">
        <v>75</v>
      </c>
      <c r="I3426" t="s">
        <v>76</v>
      </c>
      <c r="J3426" t="s">
        <v>77</v>
      </c>
      <c r="K3426">
        <v>75</v>
      </c>
      <c r="L3426" t="s">
        <v>77</v>
      </c>
      <c r="M3426" t="s">
        <v>78</v>
      </c>
      <c r="N3426" t="s">
        <v>1481</v>
      </c>
      <c r="O3426" t="s">
        <v>3165</v>
      </c>
      <c r="P3426" t="s">
        <v>3165</v>
      </c>
      <c r="Q3426" t="s">
        <v>3172</v>
      </c>
      <c r="R3426" t="s">
        <v>79</v>
      </c>
      <c r="S3426" t="s">
        <v>26</v>
      </c>
      <c r="T3426" t="s">
        <v>3173</v>
      </c>
      <c r="U3426" t="s">
        <v>43</v>
      </c>
      <c r="V3426" t="s">
        <v>80</v>
      </c>
      <c r="W3426">
        <v>23750</v>
      </c>
      <c r="X3426" t="s">
        <v>85</v>
      </c>
      <c r="Y3426">
        <v>75</v>
      </c>
      <c r="Z3426" t="s">
        <v>3168</v>
      </c>
      <c r="AA3426" t="s">
        <v>3168</v>
      </c>
      <c r="AB3426" t="s">
        <v>87</v>
      </c>
      <c r="AC3426" t="s">
        <v>84</v>
      </c>
      <c r="AD3426">
        <f>_xlfn.XLOOKUP(MIS[[#This Row],[TRADING SYMBOL]],[1]Sheet1!$D:$D,[1]Sheet1!$C:$C)</f>
        <v>8.1999999999999993</v>
      </c>
      <c r="AE3426">
        <f>MIS[[#This Row],[OrderAverageTradedPrice]]*MIS[[#This Row],[OrderQuantity]]</f>
        <v>851.25</v>
      </c>
      <c r="AF3426">
        <f>MIS[[#This Row],[LTP]]*MIS[[#This Row],[OrderQuantity]]</f>
        <v>615</v>
      </c>
      <c r="AG3426">
        <f>IF(MIS[[#This Row],[OrderSide]]="SELL",MIS[[#This Row],[VALUE]]-MIS[[#This Row],[LIVE_VALUE]],MIS[[#This Row],[LIVE_VALUE]]-MIS[[#This Row],[VALUE]])</f>
        <v>-236.25</v>
      </c>
      <c r="AH3426" t="str" cm="1">
        <f t="array" ref="AH3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6" t="str">
        <f>MIS[[#This Row],[TRADING SYMBOL]]</f>
        <v>NIFTY2552223750PE</v>
      </c>
      <c r="AJ3426" t="str">
        <f>IF(RIGHT(MIS[[#This Row],[Main/Hedge]],4)="MAIN","MAIN","HEDGE")</f>
        <v>HEDGE</v>
      </c>
      <c r="AK3426" t="str" cm="1">
        <f t="array" ref="AK3426">_xlfn._xlws.FILTER(Table4[Column1],ISNUMBER(SEARCH(Table4[Column1],MIS[[#This Row],[OrderUniqueIdentifier]])),"")</f>
        <v>NOTREND</v>
      </c>
    </row>
    <row r="3427" spans="1:37" x14ac:dyDescent="0.25">
      <c r="A3427" t="s">
        <v>71</v>
      </c>
      <c r="B3427" t="s">
        <v>1288</v>
      </c>
      <c r="C3427" t="s">
        <v>5637</v>
      </c>
      <c r="D3427" t="s">
        <v>72</v>
      </c>
      <c r="E3427" t="s">
        <v>3170</v>
      </c>
      <c r="F3427" t="s">
        <v>73</v>
      </c>
      <c r="G3427" t="s">
        <v>74</v>
      </c>
      <c r="H3427" t="s">
        <v>75</v>
      </c>
      <c r="I3427" t="s">
        <v>76</v>
      </c>
      <c r="J3427" t="s">
        <v>77</v>
      </c>
      <c r="K3427">
        <v>225</v>
      </c>
      <c r="L3427" t="s">
        <v>77</v>
      </c>
      <c r="M3427" t="s">
        <v>78</v>
      </c>
      <c r="N3427" t="s">
        <v>518</v>
      </c>
      <c r="O3427" t="s">
        <v>3165</v>
      </c>
      <c r="P3427" t="s">
        <v>3165</v>
      </c>
      <c r="Q3427" t="s">
        <v>3172</v>
      </c>
      <c r="R3427" t="s">
        <v>79</v>
      </c>
      <c r="S3427" t="s">
        <v>26</v>
      </c>
      <c r="T3427" t="s">
        <v>3173</v>
      </c>
      <c r="U3427" t="s">
        <v>43</v>
      </c>
      <c r="V3427" t="s">
        <v>80</v>
      </c>
      <c r="W3427">
        <v>23750</v>
      </c>
      <c r="X3427" t="s">
        <v>85</v>
      </c>
      <c r="Y3427">
        <v>225</v>
      </c>
      <c r="Z3427" t="s">
        <v>3168</v>
      </c>
      <c r="AA3427" t="s">
        <v>3168</v>
      </c>
      <c r="AB3427" t="s">
        <v>87</v>
      </c>
      <c r="AC3427" t="s">
        <v>84</v>
      </c>
      <c r="AD3427">
        <f>_xlfn.XLOOKUP(MIS[[#This Row],[TRADING SYMBOL]],[1]Sheet1!$D:$D,[1]Sheet1!$C:$C)</f>
        <v>8.1999999999999993</v>
      </c>
      <c r="AE3427">
        <f>MIS[[#This Row],[OrderAverageTradedPrice]]*MIS[[#This Row],[OrderQuantity]]</f>
        <v>2576.25</v>
      </c>
      <c r="AF3427">
        <f>MIS[[#This Row],[LTP]]*MIS[[#This Row],[OrderQuantity]]</f>
        <v>1844.9999999999998</v>
      </c>
      <c r="AG3427">
        <f>IF(MIS[[#This Row],[OrderSide]]="SELL",MIS[[#This Row],[VALUE]]-MIS[[#This Row],[LIVE_VALUE]],MIS[[#This Row],[LIVE_VALUE]]-MIS[[#This Row],[VALUE]])</f>
        <v>-731.25000000000023</v>
      </c>
      <c r="AH3427" t="str" cm="1">
        <f t="array" ref="AH3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7" t="str">
        <f>MIS[[#This Row],[TRADING SYMBOL]]</f>
        <v>NIFTY2552223750PE</v>
      </c>
      <c r="AJ3427" t="str">
        <f>IF(RIGHT(MIS[[#This Row],[Main/Hedge]],4)="MAIN","MAIN","HEDGE")</f>
        <v>HEDGE</v>
      </c>
      <c r="AK3427" t="str" cm="1">
        <f t="array" ref="AK3427">_xlfn._xlws.FILTER(Table4[Column1],ISNUMBER(SEARCH(Table4[Column1],MIS[[#This Row],[OrderUniqueIdentifier]])),"")</f>
        <v>NOTREND</v>
      </c>
    </row>
    <row r="3428" spans="1:37" x14ac:dyDescent="0.25">
      <c r="A3428" t="s">
        <v>71</v>
      </c>
      <c r="B3428" t="s">
        <v>1308</v>
      </c>
      <c r="C3428" t="s">
        <v>5732</v>
      </c>
      <c r="D3428" t="s">
        <v>72</v>
      </c>
      <c r="E3428" t="s">
        <v>3164</v>
      </c>
      <c r="F3428" t="s">
        <v>73</v>
      </c>
      <c r="G3428" t="s">
        <v>74</v>
      </c>
      <c r="H3428" t="s">
        <v>75</v>
      </c>
      <c r="I3428" t="s">
        <v>76</v>
      </c>
      <c r="J3428" t="s">
        <v>77</v>
      </c>
      <c r="K3428">
        <v>225</v>
      </c>
      <c r="L3428" t="s">
        <v>77</v>
      </c>
      <c r="M3428" t="s">
        <v>78</v>
      </c>
      <c r="N3428" t="s">
        <v>188</v>
      </c>
      <c r="O3428" t="s">
        <v>3165</v>
      </c>
      <c r="P3428" t="s">
        <v>3165</v>
      </c>
      <c r="Q3428" t="s">
        <v>3166</v>
      </c>
      <c r="R3428" t="s">
        <v>79</v>
      </c>
      <c r="S3428" t="s">
        <v>26</v>
      </c>
      <c r="T3428" t="s">
        <v>3167</v>
      </c>
      <c r="U3428" t="s">
        <v>43</v>
      </c>
      <c r="V3428" t="s">
        <v>80</v>
      </c>
      <c r="W3428">
        <v>26350</v>
      </c>
      <c r="X3428" t="s">
        <v>81</v>
      </c>
      <c r="Y3428">
        <v>225</v>
      </c>
      <c r="Z3428" t="s">
        <v>3168</v>
      </c>
      <c r="AA3428" t="s">
        <v>3168</v>
      </c>
      <c r="AB3428" t="s">
        <v>83</v>
      </c>
      <c r="AC3428" t="s">
        <v>84</v>
      </c>
      <c r="AD3428">
        <f>_xlfn.XLOOKUP(MIS[[#This Row],[TRADING SYMBOL]],[1]Sheet1!$D:$D,[1]Sheet1!$C:$C)</f>
        <v>3.45</v>
      </c>
      <c r="AE3428">
        <f>MIS[[#This Row],[OrderAverageTradedPrice]]*MIS[[#This Row],[OrderQuantity]]</f>
        <v>787.5</v>
      </c>
      <c r="AF3428">
        <f>MIS[[#This Row],[LTP]]*MIS[[#This Row],[OrderQuantity]]</f>
        <v>776.25</v>
      </c>
      <c r="AG3428">
        <f>IF(MIS[[#This Row],[OrderSide]]="SELL",MIS[[#This Row],[VALUE]]-MIS[[#This Row],[LIVE_VALUE]],MIS[[#This Row],[LIVE_VALUE]]-MIS[[#This Row],[VALUE]])</f>
        <v>-11.25</v>
      </c>
      <c r="AH3428" t="str" cm="1">
        <f t="array" ref="AH3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8" t="str">
        <f>MIS[[#This Row],[TRADING SYMBOL]]</f>
        <v>NIFTY2552226350CE</v>
      </c>
      <c r="AJ3428" t="str">
        <f>IF(RIGHT(MIS[[#This Row],[Main/Hedge]],4)="MAIN","MAIN","HEDGE")</f>
        <v>HEDGE</v>
      </c>
      <c r="AK3428" t="str" cm="1">
        <f t="array" ref="AK3428">_xlfn._xlws.FILTER(Table4[Column1],ISNUMBER(SEARCH(Table4[Column1],MIS[[#This Row],[OrderUniqueIdentifier]])),"")</f>
        <v>NOTREND</v>
      </c>
    </row>
    <row r="3429" spans="1:37" x14ac:dyDescent="0.25">
      <c r="A3429" t="s">
        <v>179</v>
      </c>
      <c r="B3429" t="s">
        <v>1488</v>
      </c>
      <c r="C3429" t="s">
        <v>6365</v>
      </c>
      <c r="D3429" t="s">
        <v>72</v>
      </c>
      <c r="E3429" t="s">
        <v>3164</v>
      </c>
      <c r="F3429" t="s">
        <v>73</v>
      </c>
      <c r="G3429" t="s">
        <v>74</v>
      </c>
      <c r="H3429" t="s">
        <v>75</v>
      </c>
      <c r="I3429" t="s">
        <v>76</v>
      </c>
      <c r="J3429" t="s">
        <v>77</v>
      </c>
      <c r="K3429">
        <v>75</v>
      </c>
      <c r="L3429" t="s">
        <v>77</v>
      </c>
      <c r="M3429" t="s">
        <v>78</v>
      </c>
      <c r="N3429" t="s">
        <v>188</v>
      </c>
      <c r="O3429" t="s">
        <v>3165</v>
      </c>
      <c r="P3429" t="s">
        <v>3165</v>
      </c>
      <c r="Q3429" t="s">
        <v>3166</v>
      </c>
      <c r="R3429" t="s">
        <v>79</v>
      </c>
      <c r="S3429" t="s">
        <v>26</v>
      </c>
      <c r="T3429" t="s">
        <v>3167</v>
      </c>
      <c r="U3429" t="s">
        <v>43</v>
      </c>
      <c r="V3429" t="s">
        <v>80</v>
      </c>
      <c r="W3429">
        <v>26350</v>
      </c>
      <c r="X3429" t="s">
        <v>81</v>
      </c>
      <c r="Y3429">
        <v>75</v>
      </c>
      <c r="Z3429" t="s">
        <v>3168</v>
      </c>
      <c r="AA3429" t="s">
        <v>3168</v>
      </c>
      <c r="AB3429" t="s">
        <v>83</v>
      </c>
      <c r="AC3429" t="s">
        <v>84</v>
      </c>
      <c r="AD3429">
        <f>_xlfn.XLOOKUP(MIS[[#This Row],[TRADING SYMBOL]],[1]Sheet1!$D:$D,[1]Sheet1!$C:$C)</f>
        <v>3.45</v>
      </c>
      <c r="AE3429">
        <f>MIS[[#This Row],[OrderAverageTradedPrice]]*MIS[[#This Row],[OrderQuantity]]</f>
        <v>262.5</v>
      </c>
      <c r="AF3429">
        <f>MIS[[#This Row],[LTP]]*MIS[[#This Row],[OrderQuantity]]</f>
        <v>258.75</v>
      </c>
      <c r="AG3429">
        <f>IF(MIS[[#This Row],[OrderSide]]="SELL",MIS[[#This Row],[VALUE]]-MIS[[#This Row],[LIVE_VALUE]],MIS[[#This Row],[LIVE_VALUE]]-MIS[[#This Row],[VALUE]])</f>
        <v>-3.75</v>
      </c>
      <c r="AH3429" t="str" cm="1">
        <f t="array" ref="AH3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9" t="str">
        <f>MIS[[#This Row],[TRADING SYMBOL]]</f>
        <v>NIFTY2552226350CE</v>
      </c>
      <c r="AJ3429" t="str">
        <f>IF(RIGHT(MIS[[#This Row],[Main/Hedge]],4)="MAIN","MAIN","HEDGE")</f>
        <v>HEDGE</v>
      </c>
      <c r="AK3429" t="str" cm="1">
        <f t="array" ref="AK3429">_xlfn._xlws.FILTER(Table4[Column1],ISNUMBER(SEARCH(Table4[Column1],MIS[[#This Row],[OrderUniqueIdentifier]])),"")</f>
        <v>NOTREND</v>
      </c>
    </row>
    <row r="3430" spans="1:37" x14ac:dyDescent="0.25">
      <c r="A3430" t="s">
        <v>179</v>
      </c>
      <c r="B3430" t="s">
        <v>1488</v>
      </c>
      <c r="C3430" t="s">
        <v>6366</v>
      </c>
      <c r="D3430" t="s">
        <v>72</v>
      </c>
      <c r="E3430" t="s">
        <v>3170</v>
      </c>
      <c r="F3430" t="s">
        <v>73</v>
      </c>
      <c r="G3430" t="s">
        <v>74</v>
      </c>
      <c r="H3430" t="s">
        <v>75</v>
      </c>
      <c r="I3430" t="s">
        <v>76</v>
      </c>
      <c r="J3430" t="s">
        <v>77</v>
      </c>
      <c r="K3430">
        <v>75</v>
      </c>
      <c r="L3430" t="s">
        <v>77</v>
      </c>
      <c r="M3430" t="s">
        <v>78</v>
      </c>
      <c r="N3430" t="s">
        <v>495</v>
      </c>
      <c r="O3430" t="s">
        <v>3165</v>
      </c>
      <c r="P3430" t="s">
        <v>3165</v>
      </c>
      <c r="Q3430" t="s">
        <v>3172</v>
      </c>
      <c r="R3430" t="s">
        <v>79</v>
      </c>
      <c r="S3430" t="s">
        <v>26</v>
      </c>
      <c r="T3430" t="s">
        <v>3173</v>
      </c>
      <c r="U3430" t="s">
        <v>43</v>
      </c>
      <c r="V3430" t="s">
        <v>80</v>
      </c>
      <c r="W3430">
        <v>23750</v>
      </c>
      <c r="X3430" t="s">
        <v>85</v>
      </c>
      <c r="Y3430">
        <v>75</v>
      </c>
      <c r="Z3430" t="s">
        <v>3168</v>
      </c>
      <c r="AA3430" t="s">
        <v>3168</v>
      </c>
      <c r="AB3430" t="s">
        <v>87</v>
      </c>
      <c r="AC3430" t="s">
        <v>84</v>
      </c>
      <c r="AD3430">
        <f>_xlfn.XLOOKUP(MIS[[#This Row],[TRADING SYMBOL]],[1]Sheet1!$D:$D,[1]Sheet1!$C:$C)</f>
        <v>8.1999999999999993</v>
      </c>
      <c r="AE3430">
        <f>MIS[[#This Row],[OrderAverageTradedPrice]]*MIS[[#This Row],[OrderQuantity]]</f>
        <v>855</v>
      </c>
      <c r="AF3430">
        <f>MIS[[#This Row],[LTP]]*MIS[[#This Row],[OrderQuantity]]</f>
        <v>615</v>
      </c>
      <c r="AG3430">
        <f>IF(MIS[[#This Row],[OrderSide]]="SELL",MIS[[#This Row],[VALUE]]-MIS[[#This Row],[LIVE_VALUE]],MIS[[#This Row],[LIVE_VALUE]]-MIS[[#This Row],[VALUE]])</f>
        <v>-240</v>
      </c>
      <c r="AH3430" t="str" cm="1">
        <f t="array" ref="AH3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0" t="str">
        <f>MIS[[#This Row],[TRADING SYMBOL]]</f>
        <v>NIFTY2552223750PE</v>
      </c>
      <c r="AJ3430" t="str">
        <f>IF(RIGHT(MIS[[#This Row],[Main/Hedge]],4)="MAIN","MAIN","HEDGE")</f>
        <v>HEDGE</v>
      </c>
      <c r="AK3430" t="str" cm="1">
        <f t="array" ref="AK3430">_xlfn._xlws.FILTER(Table4[Column1],ISNUMBER(SEARCH(Table4[Column1],MIS[[#This Row],[OrderUniqueIdentifier]])),"")</f>
        <v>NOTREND</v>
      </c>
    </row>
    <row r="3431" spans="1:37" x14ac:dyDescent="0.25">
      <c r="A3431" t="s">
        <v>1555</v>
      </c>
      <c r="B3431" t="s">
        <v>1676</v>
      </c>
      <c r="C3431" t="s">
        <v>7010</v>
      </c>
      <c r="D3431" t="s">
        <v>72</v>
      </c>
      <c r="E3431" t="s">
        <v>3164</v>
      </c>
      <c r="F3431" t="s">
        <v>73</v>
      </c>
      <c r="G3431" t="s">
        <v>74</v>
      </c>
      <c r="H3431" t="s">
        <v>75</v>
      </c>
      <c r="I3431" t="s">
        <v>76</v>
      </c>
      <c r="J3431" t="s">
        <v>77</v>
      </c>
      <c r="K3431">
        <v>75</v>
      </c>
      <c r="L3431" t="s">
        <v>77</v>
      </c>
      <c r="M3431" t="s">
        <v>78</v>
      </c>
      <c r="N3431" t="s">
        <v>188</v>
      </c>
      <c r="O3431" t="s">
        <v>3165</v>
      </c>
      <c r="P3431" t="s">
        <v>3165</v>
      </c>
      <c r="Q3431" t="s">
        <v>3166</v>
      </c>
      <c r="R3431" t="s">
        <v>79</v>
      </c>
      <c r="S3431" t="s">
        <v>26</v>
      </c>
      <c r="T3431" t="s">
        <v>3167</v>
      </c>
      <c r="U3431" t="s">
        <v>43</v>
      </c>
      <c r="V3431" t="s">
        <v>80</v>
      </c>
      <c r="W3431">
        <v>26350</v>
      </c>
      <c r="X3431" t="s">
        <v>81</v>
      </c>
      <c r="Y3431">
        <v>75</v>
      </c>
      <c r="Z3431" t="s">
        <v>3168</v>
      </c>
      <c r="AA3431" t="s">
        <v>3168</v>
      </c>
      <c r="AB3431" t="s">
        <v>83</v>
      </c>
      <c r="AC3431" t="s">
        <v>84</v>
      </c>
      <c r="AD3431">
        <f>_xlfn.XLOOKUP(MIS[[#This Row],[TRADING SYMBOL]],[1]Sheet1!$D:$D,[1]Sheet1!$C:$C)</f>
        <v>3.45</v>
      </c>
      <c r="AE3431">
        <f>MIS[[#This Row],[OrderAverageTradedPrice]]*MIS[[#This Row],[OrderQuantity]]</f>
        <v>262.5</v>
      </c>
      <c r="AF3431">
        <f>MIS[[#This Row],[LTP]]*MIS[[#This Row],[OrderQuantity]]</f>
        <v>258.75</v>
      </c>
      <c r="AG3431">
        <f>IF(MIS[[#This Row],[OrderSide]]="SELL",MIS[[#This Row],[VALUE]]-MIS[[#This Row],[LIVE_VALUE]],MIS[[#This Row],[LIVE_VALUE]]-MIS[[#This Row],[VALUE]])</f>
        <v>-3.75</v>
      </c>
      <c r="AH3431" t="str" cm="1">
        <f t="array" ref="AH3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1" t="str">
        <f>MIS[[#This Row],[TRADING SYMBOL]]</f>
        <v>NIFTY2552226350CE</v>
      </c>
      <c r="AJ3431" t="str">
        <f>IF(RIGHT(MIS[[#This Row],[Main/Hedge]],4)="MAIN","MAIN","HEDGE")</f>
        <v>HEDGE</v>
      </c>
      <c r="AK3431" t="str" cm="1">
        <f t="array" ref="AK3431">_xlfn._xlws.FILTER(Table4[Column1],ISNUMBER(SEARCH(Table4[Column1],MIS[[#This Row],[OrderUniqueIdentifier]])),"")</f>
        <v>NOTREND</v>
      </c>
    </row>
    <row r="3432" spans="1:37" x14ac:dyDescent="0.25">
      <c r="A3432" t="s">
        <v>1555</v>
      </c>
      <c r="B3432" t="s">
        <v>1676</v>
      </c>
      <c r="C3432" t="s">
        <v>7011</v>
      </c>
      <c r="D3432" t="s">
        <v>72</v>
      </c>
      <c r="E3432" t="s">
        <v>3170</v>
      </c>
      <c r="F3432" t="s">
        <v>73</v>
      </c>
      <c r="G3432" t="s">
        <v>74</v>
      </c>
      <c r="H3432" t="s">
        <v>75</v>
      </c>
      <c r="I3432" t="s">
        <v>76</v>
      </c>
      <c r="J3432" t="s">
        <v>77</v>
      </c>
      <c r="K3432">
        <v>75</v>
      </c>
      <c r="L3432" t="s">
        <v>77</v>
      </c>
      <c r="M3432" t="s">
        <v>78</v>
      </c>
      <c r="N3432" t="s">
        <v>518</v>
      </c>
      <c r="O3432" t="s">
        <v>3165</v>
      </c>
      <c r="P3432" t="s">
        <v>3165</v>
      </c>
      <c r="Q3432" t="s">
        <v>3172</v>
      </c>
      <c r="R3432" t="s">
        <v>79</v>
      </c>
      <c r="S3432" t="s">
        <v>26</v>
      </c>
      <c r="T3432" t="s">
        <v>3173</v>
      </c>
      <c r="U3432" t="s">
        <v>43</v>
      </c>
      <c r="V3432" t="s">
        <v>80</v>
      </c>
      <c r="W3432">
        <v>23750</v>
      </c>
      <c r="X3432" t="s">
        <v>85</v>
      </c>
      <c r="Y3432">
        <v>75</v>
      </c>
      <c r="Z3432" t="s">
        <v>3168</v>
      </c>
      <c r="AA3432" t="s">
        <v>3168</v>
      </c>
      <c r="AB3432" t="s">
        <v>87</v>
      </c>
      <c r="AC3432" t="s">
        <v>84</v>
      </c>
      <c r="AD3432">
        <f>_xlfn.XLOOKUP(MIS[[#This Row],[TRADING SYMBOL]],[1]Sheet1!$D:$D,[1]Sheet1!$C:$C)</f>
        <v>8.1999999999999993</v>
      </c>
      <c r="AE3432">
        <f>MIS[[#This Row],[OrderAverageTradedPrice]]*MIS[[#This Row],[OrderQuantity]]</f>
        <v>858.75</v>
      </c>
      <c r="AF3432">
        <f>MIS[[#This Row],[LTP]]*MIS[[#This Row],[OrderQuantity]]</f>
        <v>615</v>
      </c>
      <c r="AG3432">
        <f>IF(MIS[[#This Row],[OrderSide]]="SELL",MIS[[#This Row],[VALUE]]-MIS[[#This Row],[LIVE_VALUE]],MIS[[#This Row],[LIVE_VALUE]]-MIS[[#This Row],[VALUE]])</f>
        <v>-243.75</v>
      </c>
      <c r="AH3432" t="str" cm="1">
        <f t="array" ref="AH3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2" t="str">
        <f>MIS[[#This Row],[TRADING SYMBOL]]</f>
        <v>NIFTY2552223750PE</v>
      </c>
      <c r="AJ3432" t="str">
        <f>IF(RIGHT(MIS[[#This Row],[Main/Hedge]],4)="MAIN","MAIN","HEDGE")</f>
        <v>HEDGE</v>
      </c>
      <c r="AK3432" t="str" cm="1">
        <f t="array" ref="AK3432">_xlfn._xlws.FILTER(Table4[Column1],ISNUMBER(SEARCH(Table4[Column1],MIS[[#This Row],[OrderUniqueIdentifier]])),"")</f>
        <v>NOTREND</v>
      </c>
    </row>
    <row r="3433" spans="1:37" x14ac:dyDescent="0.25">
      <c r="A3433" t="s">
        <v>71</v>
      </c>
      <c r="B3433" t="s">
        <v>454</v>
      </c>
      <c r="C3433" t="s">
        <v>5799</v>
      </c>
      <c r="D3433" t="s">
        <v>72</v>
      </c>
      <c r="E3433" t="s">
        <v>3170</v>
      </c>
      <c r="F3433" t="s">
        <v>73</v>
      </c>
      <c r="G3433" t="s">
        <v>74</v>
      </c>
      <c r="H3433" t="s">
        <v>75</v>
      </c>
      <c r="I3433" t="s">
        <v>76</v>
      </c>
      <c r="J3433" t="s">
        <v>77</v>
      </c>
      <c r="K3433">
        <v>75</v>
      </c>
      <c r="L3433" t="s">
        <v>77</v>
      </c>
      <c r="M3433" t="s">
        <v>78</v>
      </c>
      <c r="N3433" t="s">
        <v>1481</v>
      </c>
      <c r="O3433" t="s">
        <v>3171</v>
      </c>
      <c r="P3433" t="s">
        <v>3171</v>
      </c>
      <c r="Q3433" t="s">
        <v>3172</v>
      </c>
      <c r="R3433" t="s">
        <v>79</v>
      </c>
      <c r="S3433" t="s">
        <v>26</v>
      </c>
      <c r="T3433" t="s">
        <v>3173</v>
      </c>
      <c r="U3433" t="s">
        <v>43</v>
      </c>
      <c r="V3433" t="s">
        <v>80</v>
      </c>
      <c r="W3433">
        <v>23750</v>
      </c>
      <c r="X3433" t="s">
        <v>85</v>
      </c>
      <c r="Y3433">
        <v>75</v>
      </c>
      <c r="Z3433" t="s">
        <v>3174</v>
      </c>
      <c r="AA3433" t="s">
        <v>3174</v>
      </c>
      <c r="AB3433" t="s">
        <v>87</v>
      </c>
      <c r="AC3433" t="s">
        <v>84</v>
      </c>
      <c r="AD3433">
        <f>_xlfn.XLOOKUP(MIS[[#This Row],[TRADING SYMBOL]],[1]Sheet1!$D:$D,[1]Sheet1!$C:$C)</f>
        <v>8.1999999999999993</v>
      </c>
      <c r="AE3433">
        <f>MIS[[#This Row],[OrderAverageTradedPrice]]*MIS[[#This Row],[OrderQuantity]]</f>
        <v>851.25</v>
      </c>
      <c r="AF3433">
        <f>MIS[[#This Row],[LTP]]*MIS[[#This Row],[OrderQuantity]]</f>
        <v>615</v>
      </c>
      <c r="AG3433">
        <f>IF(MIS[[#This Row],[OrderSide]]="SELL",MIS[[#This Row],[VALUE]]-MIS[[#This Row],[LIVE_VALUE]],MIS[[#This Row],[LIVE_VALUE]]-MIS[[#This Row],[VALUE]])</f>
        <v>-236.25</v>
      </c>
      <c r="AH3433" t="str" cm="1">
        <f t="array" ref="AH3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3" t="str">
        <f>MIS[[#This Row],[TRADING SYMBOL]]</f>
        <v>NIFTY2552223750PE</v>
      </c>
      <c r="AJ3433" t="str">
        <f>IF(RIGHT(MIS[[#This Row],[Main/Hedge]],4)="MAIN","MAIN","HEDGE")</f>
        <v>HEDGE</v>
      </c>
      <c r="AK3433" t="str" cm="1">
        <f t="array" ref="AK3433">_xlfn._xlws.FILTER(Table4[Column1],ISNUMBER(SEARCH(Table4[Column1],MIS[[#This Row],[OrderUniqueIdentifier]])),"")</f>
        <v>NOTREND</v>
      </c>
    </row>
    <row r="3434" spans="1:37" x14ac:dyDescent="0.25">
      <c r="A3434" t="s">
        <v>71</v>
      </c>
      <c r="B3434" t="s">
        <v>482</v>
      </c>
      <c r="C3434" t="s">
        <v>3169</v>
      </c>
      <c r="D3434" t="s">
        <v>72</v>
      </c>
      <c r="E3434" t="s">
        <v>3170</v>
      </c>
      <c r="F3434" t="s">
        <v>73</v>
      </c>
      <c r="G3434" t="s">
        <v>74</v>
      </c>
      <c r="H3434" t="s">
        <v>75</v>
      </c>
      <c r="I3434" t="s">
        <v>76</v>
      </c>
      <c r="J3434" t="s">
        <v>77</v>
      </c>
      <c r="K3434">
        <v>75</v>
      </c>
      <c r="L3434" t="s">
        <v>77</v>
      </c>
      <c r="M3434" t="s">
        <v>78</v>
      </c>
      <c r="N3434" t="s">
        <v>1481</v>
      </c>
      <c r="O3434" t="s">
        <v>3171</v>
      </c>
      <c r="P3434" t="s">
        <v>3171</v>
      </c>
      <c r="Q3434" t="s">
        <v>3172</v>
      </c>
      <c r="R3434" t="s">
        <v>79</v>
      </c>
      <c r="S3434" t="s">
        <v>26</v>
      </c>
      <c r="T3434" t="s">
        <v>3173</v>
      </c>
      <c r="U3434" t="s">
        <v>43</v>
      </c>
      <c r="V3434" t="s">
        <v>80</v>
      </c>
      <c r="W3434">
        <v>23750</v>
      </c>
      <c r="X3434" t="s">
        <v>85</v>
      </c>
      <c r="Y3434">
        <v>75</v>
      </c>
      <c r="Z3434" t="s">
        <v>3174</v>
      </c>
      <c r="AA3434" t="s">
        <v>3174</v>
      </c>
      <c r="AB3434" t="s">
        <v>87</v>
      </c>
      <c r="AC3434" t="s">
        <v>84</v>
      </c>
      <c r="AD3434">
        <f>_xlfn.XLOOKUP(MIS[[#This Row],[TRADING SYMBOL]],[1]Sheet1!$D:$D,[1]Sheet1!$C:$C)</f>
        <v>8.1999999999999993</v>
      </c>
      <c r="AE3434">
        <f>MIS[[#This Row],[OrderAverageTradedPrice]]*MIS[[#This Row],[OrderQuantity]]</f>
        <v>851.25</v>
      </c>
      <c r="AF3434">
        <f>MIS[[#This Row],[LTP]]*MIS[[#This Row],[OrderQuantity]]</f>
        <v>615</v>
      </c>
      <c r="AG3434">
        <f>IF(MIS[[#This Row],[OrderSide]]="SELL",MIS[[#This Row],[VALUE]]-MIS[[#This Row],[LIVE_VALUE]],MIS[[#This Row],[LIVE_VALUE]]-MIS[[#This Row],[VALUE]])</f>
        <v>-236.25</v>
      </c>
      <c r="AH3434" t="str" cm="1">
        <f t="array" ref="AH3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4" t="str">
        <f>MIS[[#This Row],[TRADING SYMBOL]]</f>
        <v>NIFTY2552223750PE</v>
      </c>
      <c r="AJ3434" t="str">
        <f>IF(RIGHT(MIS[[#This Row],[Main/Hedge]],4)="MAIN","MAIN","HEDGE")</f>
        <v>HEDGE</v>
      </c>
      <c r="AK3434" t="str" cm="1">
        <f t="array" ref="AK3434">_xlfn._xlws.FILTER(Table4[Column1],ISNUMBER(SEARCH(Table4[Column1],MIS[[#This Row],[OrderUniqueIdentifier]])),"")</f>
        <v>NOTREND</v>
      </c>
    </row>
    <row r="3435" spans="1:37" x14ac:dyDescent="0.25">
      <c r="A3435" t="s">
        <v>71</v>
      </c>
      <c r="B3435" t="s">
        <v>529</v>
      </c>
      <c r="C3435" t="s">
        <v>3336</v>
      </c>
      <c r="D3435" t="s">
        <v>72</v>
      </c>
      <c r="E3435" t="s">
        <v>3170</v>
      </c>
      <c r="F3435" t="s">
        <v>73</v>
      </c>
      <c r="G3435" t="s">
        <v>74</v>
      </c>
      <c r="H3435" t="s">
        <v>75</v>
      </c>
      <c r="I3435" t="s">
        <v>76</v>
      </c>
      <c r="J3435" t="s">
        <v>77</v>
      </c>
      <c r="K3435">
        <v>225</v>
      </c>
      <c r="L3435" t="s">
        <v>77</v>
      </c>
      <c r="M3435" t="s">
        <v>78</v>
      </c>
      <c r="N3435" t="s">
        <v>495</v>
      </c>
      <c r="O3435" t="s">
        <v>3171</v>
      </c>
      <c r="P3435" t="s">
        <v>3171</v>
      </c>
      <c r="Q3435" t="s">
        <v>3172</v>
      </c>
      <c r="R3435" t="s">
        <v>79</v>
      </c>
      <c r="S3435" t="s">
        <v>26</v>
      </c>
      <c r="T3435" t="s">
        <v>3173</v>
      </c>
      <c r="U3435" t="s">
        <v>43</v>
      </c>
      <c r="V3435" t="s">
        <v>80</v>
      </c>
      <c r="W3435">
        <v>23750</v>
      </c>
      <c r="X3435" t="s">
        <v>85</v>
      </c>
      <c r="Y3435">
        <v>225</v>
      </c>
      <c r="Z3435" t="s">
        <v>3174</v>
      </c>
      <c r="AA3435" t="s">
        <v>3174</v>
      </c>
      <c r="AB3435" t="s">
        <v>87</v>
      </c>
      <c r="AC3435" t="s">
        <v>84</v>
      </c>
      <c r="AD3435">
        <f>_xlfn.XLOOKUP(MIS[[#This Row],[TRADING SYMBOL]],[1]Sheet1!$D:$D,[1]Sheet1!$C:$C)</f>
        <v>8.1999999999999993</v>
      </c>
      <c r="AE3435">
        <f>MIS[[#This Row],[OrderAverageTradedPrice]]*MIS[[#This Row],[OrderQuantity]]</f>
        <v>2565</v>
      </c>
      <c r="AF3435">
        <f>MIS[[#This Row],[LTP]]*MIS[[#This Row],[OrderQuantity]]</f>
        <v>1844.9999999999998</v>
      </c>
      <c r="AG3435">
        <f>IF(MIS[[#This Row],[OrderSide]]="SELL",MIS[[#This Row],[VALUE]]-MIS[[#This Row],[LIVE_VALUE]],MIS[[#This Row],[LIVE_VALUE]]-MIS[[#This Row],[VALUE]])</f>
        <v>-720.00000000000023</v>
      </c>
      <c r="AH3435" t="str" cm="1">
        <f t="array" ref="AH3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5" t="str">
        <f>MIS[[#This Row],[TRADING SYMBOL]]</f>
        <v>NIFTY2552223750PE</v>
      </c>
      <c r="AJ3435" t="str">
        <f>IF(RIGHT(MIS[[#This Row],[Main/Hedge]],4)="MAIN","MAIN","HEDGE")</f>
        <v>HEDGE</v>
      </c>
      <c r="AK3435" t="str" cm="1">
        <f t="array" ref="AK3435">_xlfn._xlws.FILTER(Table4[Column1],ISNUMBER(SEARCH(Table4[Column1],MIS[[#This Row],[OrderUniqueIdentifier]])),"")</f>
        <v>NOTREND</v>
      </c>
    </row>
    <row r="3436" spans="1:37" x14ac:dyDescent="0.25">
      <c r="A3436" t="s">
        <v>71</v>
      </c>
      <c r="B3436" t="s">
        <v>540</v>
      </c>
      <c r="C3436" t="s">
        <v>3358</v>
      </c>
      <c r="D3436" t="s">
        <v>72</v>
      </c>
      <c r="E3436" t="s">
        <v>3164</v>
      </c>
      <c r="F3436" t="s">
        <v>73</v>
      </c>
      <c r="G3436" t="s">
        <v>74</v>
      </c>
      <c r="H3436" t="s">
        <v>75</v>
      </c>
      <c r="I3436" t="s">
        <v>76</v>
      </c>
      <c r="J3436" t="s">
        <v>77</v>
      </c>
      <c r="K3436">
        <v>75</v>
      </c>
      <c r="L3436" t="s">
        <v>77</v>
      </c>
      <c r="M3436" t="s">
        <v>78</v>
      </c>
      <c r="N3436" t="s">
        <v>188</v>
      </c>
      <c r="O3436" t="s">
        <v>3165</v>
      </c>
      <c r="P3436" t="s">
        <v>3171</v>
      </c>
      <c r="Q3436" t="s">
        <v>3166</v>
      </c>
      <c r="R3436" t="s">
        <v>79</v>
      </c>
      <c r="S3436" t="s">
        <v>26</v>
      </c>
      <c r="T3436" t="s">
        <v>3167</v>
      </c>
      <c r="U3436" t="s">
        <v>43</v>
      </c>
      <c r="V3436" t="s">
        <v>80</v>
      </c>
      <c r="W3436">
        <v>26350</v>
      </c>
      <c r="X3436" t="s">
        <v>81</v>
      </c>
      <c r="Y3436">
        <v>75</v>
      </c>
      <c r="Z3436" t="s">
        <v>3168</v>
      </c>
      <c r="AA3436" t="s">
        <v>3174</v>
      </c>
      <c r="AB3436" t="s">
        <v>83</v>
      </c>
      <c r="AC3436" t="s">
        <v>84</v>
      </c>
      <c r="AD3436">
        <f>_xlfn.XLOOKUP(MIS[[#This Row],[TRADING SYMBOL]],[1]Sheet1!$D:$D,[1]Sheet1!$C:$C)</f>
        <v>3.45</v>
      </c>
      <c r="AE3436">
        <f>MIS[[#This Row],[OrderAverageTradedPrice]]*MIS[[#This Row],[OrderQuantity]]</f>
        <v>262.5</v>
      </c>
      <c r="AF3436">
        <f>MIS[[#This Row],[LTP]]*MIS[[#This Row],[OrderQuantity]]</f>
        <v>258.75</v>
      </c>
      <c r="AG3436">
        <f>IF(MIS[[#This Row],[OrderSide]]="SELL",MIS[[#This Row],[VALUE]]-MIS[[#This Row],[LIVE_VALUE]],MIS[[#This Row],[LIVE_VALUE]]-MIS[[#This Row],[VALUE]])</f>
        <v>-3.75</v>
      </c>
      <c r="AH3436" t="str" cm="1">
        <f t="array" ref="AH3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6" t="str">
        <f>MIS[[#This Row],[TRADING SYMBOL]]</f>
        <v>NIFTY2552226350CE</v>
      </c>
      <c r="AJ3436" t="str">
        <f>IF(RIGHT(MIS[[#This Row],[Main/Hedge]],4)="MAIN","MAIN","HEDGE")</f>
        <v>HEDGE</v>
      </c>
      <c r="AK3436" t="str" cm="1">
        <f t="array" ref="AK3436">_xlfn._xlws.FILTER(Table4[Column1],ISNUMBER(SEARCH(Table4[Column1],MIS[[#This Row],[OrderUniqueIdentifier]])),"")</f>
        <v>NOTREND</v>
      </c>
    </row>
    <row r="3437" spans="1:37" x14ac:dyDescent="0.25">
      <c r="A3437" t="s">
        <v>71</v>
      </c>
      <c r="B3437" t="s">
        <v>540</v>
      </c>
      <c r="C3437" t="s">
        <v>3359</v>
      </c>
      <c r="D3437" t="s">
        <v>72</v>
      </c>
      <c r="E3437" t="s">
        <v>3170</v>
      </c>
      <c r="F3437" t="s">
        <v>73</v>
      </c>
      <c r="G3437" t="s">
        <v>74</v>
      </c>
      <c r="H3437" t="s">
        <v>75</v>
      </c>
      <c r="I3437" t="s">
        <v>76</v>
      </c>
      <c r="J3437" t="s">
        <v>77</v>
      </c>
      <c r="K3437">
        <v>75</v>
      </c>
      <c r="L3437" t="s">
        <v>77</v>
      </c>
      <c r="M3437" t="s">
        <v>78</v>
      </c>
      <c r="N3437" t="s">
        <v>1481</v>
      </c>
      <c r="O3437" t="s">
        <v>3171</v>
      </c>
      <c r="P3437" t="s">
        <v>3171</v>
      </c>
      <c r="Q3437" t="s">
        <v>3172</v>
      </c>
      <c r="R3437" t="s">
        <v>79</v>
      </c>
      <c r="S3437" t="s">
        <v>26</v>
      </c>
      <c r="T3437" t="s">
        <v>3173</v>
      </c>
      <c r="U3437" t="s">
        <v>43</v>
      </c>
      <c r="V3437" t="s">
        <v>80</v>
      </c>
      <c r="W3437">
        <v>23750</v>
      </c>
      <c r="X3437" t="s">
        <v>85</v>
      </c>
      <c r="Y3437">
        <v>75</v>
      </c>
      <c r="Z3437" t="s">
        <v>3174</v>
      </c>
      <c r="AA3437" t="s">
        <v>3174</v>
      </c>
      <c r="AB3437" t="s">
        <v>87</v>
      </c>
      <c r="AC3437" t="s">
        <v>84</v>
      </c>
      <c r="AD3437">
        <f>_xlfn.XLOOKUP(MIS[[#This Row],[TRADING SYMBOL]],[1]Sheet1!$D:$D,[1]Sheet1!$C:$C)</f>
        <v>8.1999999999999993</v>
      </c>
      <c r="AE3437">
        <f>MIS[[#This Row],[OrderAverageTradedPrice]]*MIS[[#This Row],[OrderQuantity]]</f>
        <v>851.25</v>
      </c>
      <c r="AF3437">
        <f>MIS[[#This Row],[LTP]]*MIS[[#This Row],[OrderQuantity]]</f>
        <v>615</v>
      </c>
      <c r="AG3437">
        <f>IF(MIS[[#This Row],[OrderSide]]="SELL",MIS[[#This Row],[VALUE]]-MIS[[#This Row],[LIVE_VALUE]],MIS[[#This Row],[LIVE_VALUE]]-MIS[[#This Row],[VALUE]])</f>
        <v>-236.25</v>
      </c>
      <c r="AH3437" t="str" cm="1">
        <f t="array" ref="AH3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7" t="str">
        <f>MIS[[#This Row],[TRADING SYMBOL]]</f>
        <v>NIFTY2552223750PE</v>
      </c>
      <c r="AJ3437" t="str">
        <f>IF(RIGHT(MIS[[#This Row],[Main/Hedge]],4)="MAIN","MAIN","HEDGE")</f>
        <v>HEDGE</v>
      </c>
      <c r="AK3437" t="str" cm="1">
        <f t="array" ref="AK3437">_xlfn._xlws.FILTER(Table4[Column1],ISNUMBER(SEARCH(Table4[Column1],MIS[[#This Row],[OrderUniqueIdentifier]])),"")</f>
        <v>NOTREND</v>
      </c>
    </row>
    <row r="3438" spans="1:37" x14ac:dyDescent="0.25">
      <c r="A3438" t="s">
        <v>71</v>
      </c>
      <c r="B3438" t="s">
        <v>550</v>
      </c>
      <c r="C3438" t="s">
        <v>3392</v>
      </c>
      <c r="D3438" t="s">
        <v>72</v>
      </c>
      <c r="E3438" t="s">
        <v>3170</v>
      </c>
      <c r="F3438" t="s">
        <v>73</v>
      </c>
      <c r="G3438" t="s">
        <v>74</v>
      </c>
      <c r="H3438" t="s">
        <v>75</v>
      </c>
      <c r="I3438" t="s">
        <v>76</v>
      </c>
      <c r="J3438" t="s">
        <v>77</v>
      </c>
      <c r="K3438">
        <v>75</v>
      </c>
      <c r="L3438" t="s">
        <v>77</v>
      </c>
      <c r="M3438" t="s">
        <v>78</v>
      </c>
      <c r="N3438" t="s">
        <v>495</v>
      </c>
      <c r="O3438" t="s">
        <v>3171</v>
      </c>
      <c r="P3438" t="s">
        <v>3171</v>
      </c>
      <c r="Q3438" t="s">
        <v>3172</v>
      </c>
      <c r="R3438" t="s">
        <v>79</v>
      </c>
      <c r="S3438" t="s">
        <v>26</v>
      </c>
      <c r="T3438" t="s">
        <v>3173</v>
      </c>
      <c r="U3438" t="s">
        <v>43</v>
      </c>
      <c r="V3438" t="s">
        <v>80</v>
      </c>
      <c r="W3438">
        <v>23750</v>
      </c>
      <c r="X3438" t="s">
        <v>85</v>
      </c>
      <c r="Y3438">
        <v>75</v>
      </c>
      <c r="Z3438" t="s">
        <v>3174</v>
      </c>
      <c r="AA3438" t="s">
        <v>3174</v>
      </c>
      <c r="AB3438" t="s">
        <v>87</v>
      </c>
      <c r="AC3438" t="s">
        <v>84</v>
      </c>
      <c r="AD3438">
        <f>_xlfn.XLOOKUP(MIS[[#This Row],[TRADING SYMBOL]],[1]Sheet1!$D:$D,[1]Sheet1!$C:$C)</f>
        <v>8.1999999999999993</v>
      </c>
      <c r="AE3438">
        <f>MIS[[#This Row],[OrderAverageTradedPrice]]*MIS[[#This Row],[OrderQuantity]]</f>
        <v>855</v>
      </c>
      <c r="AF3438">
        <f>MIS[[#This Row],[LTP]]*MIS[[#This Row],[OrderQuantity]]</f>
        <v>615</v>
      </c>
      <c r="AG3438">
        <f>IF(MIS[[#This Row],[OrderSide]]="SELL",MIS[[#This Row],[VALUE]]-MIS[[#This Row],[LIVE_VALUE]],MIS[[#This Row],[LIVE_VALUE]]-MIS[[#This Row],[VALUE]])</f>
        <v>-240</v>
      </c>
      <c r="AH3438" t="str" cm="1">
        <f t="array" ref="AH3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8" t="str">
        <f>MIS[[#This Row],[TRADING SYMBOL]]</f>
        <v>NIFTY2552223750PE</v>
      </c>
      <c r="AJ3438" t="str">
        <f>IF(RIGHT(MIS[[#This Row],[Main/Hedge]],4)="MAIN","MAIN","HEDGE")</f>
        <v>HEDGE</v>
      </c>
      <c r="AK3438" t="str" cm="1">
        <f t="array" ref="AK3438">_xlfn._xlws.FILTER(Table4[Column1],ISNUMBER(SEARCH(Table4[Column1],MIS[[#This Row],[OrderUniqueIdentifier]])),"")</f>
        <v>NOTREND</v>
      </c>
    </row>
    <row r="3439" spans="1:37" x14ac:dyDescent="0.25">
      <c r="A3439" t="s">
        <v>71</v>
      </c>
      <c r="B3439" t="s">
        <v>619</v>
      </c>
      <c r="C3439" t="s">
        <v>3618</v>
      </c>
      <c r="D3439" t="s">
        <v>72</v>
      </c>
      <c r="E3439" t="s">
        <v>3164</v>
      </c>
      <c r="F3439" t="s">
        <v>73</v>
      </c>
      <c r="G3439" t="s">
        <v>74</v>
      </c>
      <c r="H3439" t="s">
        <v>75</v>
      </c>
      <c r="I3439" t="s">
        <v>76</v>
      </c>
      <c r="J3439" t="s">
        <v>77</v>
      </c>
      <c r="K3439">
        <v>150</v>
      </c>
      <c r="L3439" t="s">
        <v>77</v>
      </c>
      <c r="M3439" t="s">
        <v>78</v>
      </c>
      <c r="N3439" t="s">
        <v>188</v>
      </c>
      <c r="O3439" t="s">
        <v>3171</v>
      </c>
      <c r="P3439" t="s">
        <v>3171</v>
      </c>
      <c r="Q3439" t="s">
        <v>3166</v>
      </c>
      <c r="R3439" t="s">
        <v>79</v>
      </c>
      <c r="S3439" t="s">
        <v>26</v>
      </c>
      <c r="T3439" t="s">
        <v>3167</v>
      </c>
      <c r="U3439" t="s">
        <v>43</v>
      </c>
      <c r="V3439" t="s">
        <v>80</v>
      </c>
      <c r="W3439">
        <v>26350</v>
      </c>
      <c r="X3439" t="s">
        <v>81</v>
      </c>
      <c r="Y3439">
        <v>150</v>
      </c>
      <c r="Z3439" t="s">
        <v>3174</v>
      </c>
      <c r="AA3439" t="s">
        <v>3174</v>
      </c>
      <c r="AB3439" t="s">
        <v>83</v>
      </c>
      <c r="AC3439" t="s">
        <v>84</v>
      </c>
      <c r="AD3439">
        <f>_xlfn.XLOOKUP(MIS[[#This Row],[TRADING SYMBOL]],[1]Sheet1!$D:$D,[1]Sheet1!$C:$C)</f>
        <v>3.45</v>
      </c>
      <c r="AE3439">
        <f>MIS[[#This Row],[OrderAverageTradedPrice]]*MIS[[#This Row],[OrderQuantity]]</f>
        <v>525</v>
      </c>
      <c r="AF3439">
        <f>MIS[[#This Row],[LTP]]*MIS[[#This Row],[OrderQuantity]]</f>
        <v>517.5</v>
      </c>
      <c r="AG3439">
        <f>IF(MIS[[#This Row],[OrderSide]]="SELL",MIS[[#This Row],[VALUE]]-MIS[[#This Row],[LIVE_VALUE]],MIS[[#This Row],[LIVE_VALUE]]-MIS[[#This Row],[VALUE]])</f>
        <v>-7.5</v>
      </c>
      <c r="AH3439" t="str" cm="1">
        <f t="array" ref="AH3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9" t="str">
        <f>MIS[[#This Row],[TRADING SYMBOL]]</f>
        <v>NIFTY2552226350CE</v>
      </c>
      <c r="AJ3439" t="str">
        <f>IF(RIGHT(MIS[[#This Row],[Main/Hedge]],4)="MAIN","MAIN","HEDGE")</f>
        <v>HEDGE</v>
      </c>
      <c r="AK3439" t="str" cm="1">
        <f t="array" ref="AK3439">_xlfn._xlws.FILTER(Table4[Column1],ISNUMBER(SEARCH(Table4[Column1],MIS[[#This Row],[OrderUniqueIdentifier]])),"")</f>
        <v>NOTREND</v>
      </c>
    </row>
    <row r="3440" spans="1:37" x14ac:dyDescent="0.25">
      <c r="A3440" t="s">
        <v>71</v>
      </c>
      <c r="B3440" t="s">
        <v>652</v>
      </c>
      <c r="C3440" t="s">
        <v>3748</v>
      </c>
      <c r="D3440" t="s">
        <v>72</v>
      </c>
      <c r="E3440" t="s">
        <v>3164</v>
      </c>
      <c r="F3440" t="s">
        <v>73</v>
      </c>
      <c r="G3440" t="s">
        <v>74</v>
      </c>
      <c r="H3440" t="s">
        <v>75</v>
      </c>
      <c r="I3440" t="s">
        <v>76</v>
      </c>
      <c r="J3440" t="s">
        <v>77</v>
      </c>
      <c r="K3440">
        <v>75</v>
      </c>
      <c r="L3440" t="s">
        <v>77</v>
      </c>
      <c r="M3440" t="s">
        <v>78</v>
      </c>
      <c r="N3440" t="s">
        <v>188</v>
      </c>
      <c r="O3440" t="s">
        <v>3171</v>
      </c>
      <c r="P3440" t="s">
        <v>3171</v>
      </c>
      <c r="Q3440" t="s">
        <v>3166</v>
      </c>
      <c r="R3440" t="s">
        <v>79</v>
      </c>
      <c r="S3440" t="s">
        <v>26</v>
      </c>
      <c r="T3440" t="s">
        <v>3167</v>
      </c>
      <c r="U3440" t="s">
        <v>43</v>
      </c>
      <c r="V3440" t="s">
        <v>80</v>
      </c>
      <c r="W3440">
        <v>26350</v>
      </c>
      <c r="X3440" t="s">
        <v>81</v>
      </c>
      <c r="Y3440">
        <v>75</v>
      </c>
      <c r="Z3440" t="s">
        <v>3174</v>
      </c>
      <c r="AA3440" t="s">
        <v>3174</v>
      </c>
      <c r="AB3440" t="s">
        <v>83</v>
      </c>
      <c r="AC3440" t="s">
        <v>84</v>
      </c>
      <c r="AD3440">
        <f>_xlfn.XLOOKUP(MIS[[#This Row],[TRADING SYMBOL]],[1]Sheet1!$D:$D,[1]Sheet1!$C:$C)</f>
        <v>3.45</v>
      </c>
      <c r="AE3440">
        <f>MIS[[#This Row],[OrderAverageTradedPrice]]*MIS[[#This Row],[OrderQuantity]]</f>
        <v>262.5</v>
      </c>
      <c r="AF3440">
        <f>MIS[[#This Row],[LTP]]*MIS[[#This Row],[OrderQuantity]]</f>
        <v>258.75</v>
      </c>
      <c r="AG3440">
        <f>IF(MIS[[#This Row],[OrderSide]]="SELL",MIS[[#This Row],[VALUE]]-MIS[[#This Row],[LIVE_VALUE]],MIS[[#This Row],[LIVE_VALUE]]-MIS[[#This Row],[VALUE]])</f>
        <v>-3.75</v>
      </c>
      <c r="AH3440" t="str" cm="1">
        <f t="array" ref="AH3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0" t="str">
        <f>MIS[[#This Row],[TRADING SYMBOL]]</f>
        <v>NIFTY2552226350CE</v>
      </c>
      <c r="AJ3440" t="str">
        <f>IF(RIGHT(MIS[[#This Row],[Main/Hedge]],4)="MAIN","MAIN","HEDGE")</f>
        <v>HEDGE</v>
      </c>
      <c r="AK3440" t="str" cm="1">
        <f t="array" ref="AK3440">_xlfn._xlws.FILTER(Table4[Column1],ISNUMBER(SEARCH(Table4[Column1],MIS[[#This Row],[OrderUniqueIdentifier]])),"")</f>
        <v>NOTREND</v>
      </c>
    </row>
    <row r="3441" spans="1:37" x14ac:dyDescent="0.25">
      <c r="A3441" t="s">
        <v>71</v>
      </c>
      <c r="B3441" t="s">
        <v>705</v>
      </c>
      <c r="C3441" t="s">
        <v>3884</v>
      </c>
      <c r="D3441" t="s">
        <v>72</v>
      </c>
      <c r="E3441" t="s">
        <v>3164</v>
      </c>
      <c r="F3441" t="s">
        <v>73</v>
      </c>
      <c r="G3441" t="s">
        <v>74</v>
      </c>
      <c r="H3441" t="s">
        <v>75</v>
      </c>
      <c r="I3441" t="s">
        <v>76</v>
      </c>
      <c r="J3441" t="s">
        <v>77</v>
      </c>
      <c r="K3441">
        <v>75</v>
      </c>
      <c r="L3441" t="s">
        <v>77</v>
      </c>
      <c r="M3441" t="s">
        <v>78</v>
      </c>
      <c r="N3441" t="s">
        <v>188</v>
      </c>
      <c r="O3441" t="s">
        <v>3165</v>
      </c>
      <c r="P3441" t="s">
        <v>3171</v>
      </c>
      <c r="Q3441" t="s">
        <v>3166</v>
      </c>
      <c r="R3441" t="s">
        <v>79</v>
      </c>
      <c r="S3441" t="s">
        <v>26</v>
      </c>
      <c r="T3441" t="s">
        <v>3167</v>
      </c>
      <c r="U3441" t="s">
        <v>43</v>
      </c>
      <c r="V3441" t="s">
        <v>80</v>
      </c>
      <c r="W3441">
        <v>26350</v>
      </c>
      <c r="X3441" t="s">
        <v>81</v>
      </c>
      <c r="Y3441">
        <v>75</v>
      </c>
      <c r="Z3441" t="s">
        <v>3168</v>
      </c>
      <c r="AA3441" t="s">
        <v>3174</v>
      </c>
      <c r="AB3441" t="s">
        <v>83</v>
      </c>
      <c r="AC3441" t="s">
        <v>84</v>
      </c>
      <c r="AD3441">
        <f>_xlfn.XLOOKUP(MIS[[#This Row],[TRADING SYMBOL]],[1]Sheet1!$D:$D,[1]Sheet1!$C:$C)</f>
        <v>3.45</v>
      </c>
      <c r="AE3441">
        <f>MIS[[#This Row],[OrderAverageTradedPrice]]*MIS[[#This Row],[OrderQuantity]]</f>
        <v>262.5</v>
      </c>
      <c r="AF3441">
        <f>MIS[[#This Row],[LTP]]*MIS[[#This Row],[OrderQuantity]]</f>
        <v>258.75</v>
      </c>
      <c r="AG3441">
        <f>IF(MIS[[#This Row],[OrderSide]]="SELL",MIS[[#This Row],[VALUE]]-MIS[[#This Row],[LIVE_VALUE]],MIS[[#This Row],[LIVE_VALUE]]-MIS[[#This Row],[VALUE]])</f>
        <v>-3.75</v>
      </c>
      <c r="AH3441" t="str" cm="1">
        <f t="array" ref="AH3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1" t="str">
        <f>MIS[[#This Row],[TRADING SYMBOL]]</f>
        <v>NIFTY2552226350CE</v>
      </c>
      <c r="AJ3441" t="str">
        <f>IF(RIGHT(MIS[[#This Row],[Main/Hedge]],4)="MAIN","MAIN","HEDGE")</f>
        <v>HEDGE</v>
      </c>
      <c r="AK3441" t="str" cm="1">
        <f t="array" ref="AK3441">_xlfn._xlws.FILTER(Table4[Column1],ISNUMBER(SEARCH(Table4[Column1],MIS[[#This Row],[OrderUniqueIdentifier]])),"")</f>
        <v>NOTREND</v>
      </c>
    </row>
    <row r="3442" spans="1:37" x14ac:dyDescent="0.25">
      <c r="A3442" t="s">
        <v>71</v>
      </c>
      <c r="B3442" t="s">
        <v>705</v>
      </c>
      <c r="C3442" t="s">
        <v>3885</v>
      </c>
      <c r="D3442" t="s">
        <v>72</v>
      </c>
      <c r="E3442" t="s">
        <v>3170</v>
      </c>
      <c r="F3442" t="s">
        <v>73</v>
      </c>
      <c r="G3442" t="s">
        <v>74</v>
      </c>
      <c r="H3442" t="s">
        <v>75</v>
      </c>
      <c r="I3442" t="s">
        <v>76</v>
      </c>
      <c r="J3442" t="s">
        <v>77</v>
      </c>
      <c r="K3442">
        <v>75</v>
      </c>
      <c r="L3442" t="s">
        <v>77</v>
      </c>
      <c r="M3442" t="s">
        <v>78</v>
      </c>
      <c r="N3442" t="s">
        <v>1481</v>
      </c>
      <c r="O3442" t="s">
        <v>3171</v>
      </c>
      <c r="P3442" t="s">
        <v>3171</v>
      </c>
      <c r="Q3442" t="s">
        <v>3172</v>
      </c>
      <c r="R3442" t="s">
        <v>79</v>
      </c>
      <c r="S3442" t="s">
        <v>26</v>
      </c>
      <c r="T3442" t="s">
        <v>3173</v>
      </c>
      <c r="U3442" t="s">
        <v>43</v>
      </c>
      <c r="V3442" t="s">
        <v>80</v>
      </c>
      <c r="W3442">
        <v>23750</v>
      </c>
      <c r="X3442" t="s">
        <v>85</v>
      </c>
      <c r="Y3442">
        <v>75</v>
      </c>
      <c r="Z3442" t="s">
        <v>3174</v>
      </c>
      <c r="AA3442" t="s">
        <v>3174</v>
      </c>
      <c r="AB3442" t="s">
        <v>87</v>
      </c>
      <c r="AC3442" t="s">
        <v>84</v>
      </c>
      <c r="AD3442">
        <f>_xlfn.XLOOKUP(MIS[[#This Row],[TRADING SYMBOL]],[1]Sheet1!$D:$D,[1]Sheet1!$C:$C)</f>
        <v>8.1999999999999993</v>
      </c>
      <c r="AE3442">
        <f>MIS[[#This Row],[OrderAverageTradedPrice]]*MIS[[#This Row],[OrderQuantity]]</f>
        <v>851.25</v>
      </c>
      <c r="AF3442">
        <f>MIS[[#This Row],[LTP]]*MIS[[#This Row],[OrderQuantity]]</f>
        <v>615</v>
      </c>
      <c r="AG3442">
        <f>IF(MIS[[#This Row],[OrderSide]]="SELL",MIS[[#This Row],[VALUE]]-MIS[[#This Row],[LIVE_VALUE]],MIS[[#This Row],[LIVE_VALUE]]-MIS[[#This Row],[VALUE]])</f>
        <v>-236.25</v>
      </c>
      <c r="AH3442" t="str" cm="1">
        <f t="array" ref="AH3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2" t="str">
        <f>MIS[[#This Row],[TRADING SYMBOL]]</f>
        <v>NIFTY2552223750PE</v>
      </c>
      <c r="AJ3442" t="str">
        <f>IF(RIGHT(MIS[[#This Row],[Main/Hedge]],4)="MAIN","MAIN","HEDGE")</f>
        <v>HEDGE</v>
      </c>
      <c r="AK3442" t="str" cm="1">
        <f t="array" ref="AK3442">_xlfn._xlws.FILTER(Table4[Column1],ISNUMBER(SEARCH(Table4[Column1],MIS[[#This Row],[OrderUniqueIdentifier]])),"")</f>
        <v>NOTREND</v>
      </c>
    </row>
    <row r="3443" spans="1:37" x14ac:dyDescent="0.25">
      <c r="A3443" t="s">
        <v>71</v>
      </c>
      <c r="B3443" t="s">
        <v>761</v>
      </c>
      <c r="C3443" t="s">
        <v>4046</v>
      </c>
      <c r="D3443" t="s">
        <v>72</v>
      </c>
      <c r="E3443" t="s">
        <v>3170</v>
      </c>
      <c r="F3443" t="s">
        <v>73</v>
      </c>
      <c r="G3443" t="s">
        <v>74</v>
      </c>
      <c r="H3443" t="s">
        <v>75</v>
      </c>
      <c r="I3443" t="s">
        <v>76</v>
      </c>
      <c r="J3443" t="s">
        <v>77</v>
      </c>
      <c r="K3443">
        <v>75</v>
      </c>
      <c r="L3443" t="s">
        <v>77</v>
      </c>
      <c r="M3443" t="s">
        <v>78</v>
      </c>
      <c r="N3443" t="s">
        <v>495</v>
      </c>
      <c r="O3443" t="s">
        <v>3171</v>
      </c>
      <c r="P3443" t="s">
        <v>3171</v>
      </c>
      <c r="Q3443" t="s">
        <v>3172</v>
      </c>
      <c r="R3443" t="s">
        <v>79</v>
      </c>
      <c r="S3443" t="s">
        <v>26</v>
      </c>
      <c r="T3443" t="s">
        <v>3173</v>
      </c>
      <c r="U3443" t="s">
        <v>43</v>
      </c>
      <c r="V3443" t="s">
        <v>80</v>
      </c>
      <c r="W3443">
        <v>23750</v>
      </c>
      <c r="X3443" t="s">
        <v>85</v>
      </c>
      <c r="Y3443">
        <v>75</v>
      </c>
      <c r="Z3443" t="s">
        <v>3174</v>
      </c>
      <c r="AA3443" t="s">
        <v>3174</v>
      </c>
      <c r="AB3443" t="s">
        <v>87</v>
      </c>
      <c r="AC3443" t="s">
        <v>84</v>
      </c>
      <c r="AD3443">
        <f>_xlfn.XLOOKUP(MIS[[#This Row],[TRADING SYMBOL]],[1]Sheet1!$D:$D,[1]Sheet1!$C:$C)</f>
        <v>8.1999999999999993</v>
      </c>
      <c r="AE3443">
        <f>MIS[[#This Row],[OrderAverageTradedPrice]]*MIS[[#This Row],[OrderQuantity]]</f>
        <v>855</v>
      </c>
      <c r="AF3443">
        <f>MIS[[#This Row],[LTP]]*MIS[[#This Row],[OrderQuantity]]</f>
        <v>615</v>
      </c>
      <c r="AG3443">
        <f>IF(MIS[[#This Row],[OrderSide]]="SELL",MIS[[#This Row],[VALUE]]-MIS[[#This Row],[LIVE_VALUE]],MIS[[#This Row],[LIVE_VALUE]]-MIS[[#This Row],[VALUE]])</f>
        <v>-240</v>
      </c>
      <c r="AH3443" t="str" cm="1">
        <f t="array" ref="AH3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3" t="str">
        <f>MIS[[#This Row],[TRADING SYMBOL]]</f>
        <v>NIFTY2552223750PE</v>
      </c>
      <c r="AJ3443" t="str">
        <f>IF(RIGHT(MIS[[#This Row],[Main/Hedge]],4)="MAIN","MAIN","HEDGE")</f>
        <v>HEDGE</v>
      </c>
      <c r="AK3443" t="str" cm="1">
        <f t="array" ref="AK3443">_xlfn._xlws.FILTER(Table4[Column1],ISNUMBER(SEARCH(Table4[Column1],MIS[[#This Row],[OrderUniqueIdentifier]])),"")</f>
        <v>NOTREND</v>
      </c>
    </row>
    <row r="3444" spans="1:37" x14ac:dyDescent="0.25">
      <c r="A3444" t="s">
        <v>71</v>
      </c>
      <c r="B3444" t="s">
        <v>779</v>
      </c>
      <c r="C3444" t="s">
        <v>97</v>
      </c>
      <c r="D3444" t="s">
        <v>72</v>
      </c>
      <c r="E3444" t="s">
        <v>3164</v>
      </c>
      <c r="F3444" t="s">
        <v>73</v>
      </c>
      <c r="G3444" t="s">
        <v>74</v>
      </c>
      <c r="H3444" t="s">
        <v>75</v>
      </c>
      <c r="I3444" t="s">
        <v>76</v>
      </c>
      <c r="J3444" t="s">
        <v>77</v>
      </c>
      <c r="K3444">
        <v>75</v>
      </c>
      <c r="L3444" t="s">
        <v>77</v>
      </c>
      <c r="M3444" t="s">
        <v>78</v>
      </c>
      <c r="N3444" t="s">
        <v>188</v>
      </c>
      <c r="O3444" t="s">
        <v>3171</v>
      </c>
      <c r="P3444" t="s">
        <v>3171</v>
      </c>
      <c r="Q3444" t="s">
        <v>3166</v>
      </c>
      <c r="R3444" t="s">
        <v>79</v>
      </c>
      <c r="S3444" t="s">
        <v>26</v>
      </c>
      <c r="T3444" t="s">
        <v>3167</v>
      </c>
      <c r="U3444" t="s">
        <v>43</v>
      </c>
      <c r="V3444" t="s">
        <v>80</v>
      </c>
      <c r="W3444">
        <v>26350</v>
      </c>
      <c r="X3444" t="s">
        <v>81</v>
      </c>
      <c r="Y3444">
        <v>75</v>
      </c>
      <c r="Z3444" t="s">
        <v>3174</v>
      </c>
      <c r="AA3444" t="s">
        <v>3174</v>
      </c>
      <c r="AB3444" t="s">
        <v>83</v>
      </c>
      <c r="AC3444" t="s">
        <v>84</v>
      </c>
      <c r="AD3444">
        <f>_xlfn.XLOOKUP(MIS[[#This Row],[TRADING SYMBOL]],[1]Sheet1!$D:$D,[1]Sheet1!$C:$C)</f>
        <v>3.45</v>
      </c>
      <c r="AE3444">
        <f>MIS[[#This Row],[OrderAverageTradedPrice]]*MIS[[#This Row],[OrderQuantity]]</f>
        <v>262.5</v>
      </c>
      <c r="AF3444">
        <f>MIS[[#This Row],[LTP]]*MIS[[#This Row],[OrderQuantity]]</f>
        <v>258.75</v>
      </c>
      <c r="AG3444">
        <f>IF(MIS[[#This Row],[OrderSide]]="SELL",MIS[[#This Row],[VALUE]]-MIS[[#This Row],[LIVE_VALUE]],MIS[[#This Row],[LIVE_VALUE]]-MIS[[#This Row],[VALUE]])</f>
        <v>-3.75</v>
      </c>
      <c r="AH3444" t="str" cm="1">
        <f t="array" ref="AH3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4" t="str">
        <f>MIS[[#This Row],[TRADING SYMBOL]]</f>
        <v>NIFTY2552226350CE</v>
      </c>
      <c r="AJ3444" t="str">
        <f>IF(RIGHT(MIS[[#This Row],[Main/Hedge]],4)="MAIN","MAIN","HEDGE")</f>
        <v>HEDGE</v>
      </c>
      <c r="AK3444" t="str" cm="1">
        <f t="array" ref="AK3444">_xlfn._xlws.FILTER(Table4[Column1],ISNUMBER(SEARCH(Table4[Column1],MIS[[#This Row],[OrderUniqueIdentifier]])),"")</f>
        <v>NOTREND</v>
      </c>
    </row>
    <row r="3445" spans="1:37" x14ac:dyDescent="0.25">
      <c r="A3445" t="s">
        <v>71</v>
      </c>
      <c r="B3445" t="s">
        <v>779</v>
      </c>
      <c r="C3445" t="s">
        <v>4108</v>
      </c>
      <c r="D3445" t="s">
        <v>72</v>
      </c>
      <c r="E3445" t="s">
        <v>3170</v>
      </c>
      <c r="F3445" t="s">
        <v>73</v>
      </c>
      <c r="G3445" t="s">
        <v>74</v>
      </c>
      <c r="H3445" t="s">
        <v>75</v>
      </c>
      <c r="I3445" t="s">
        <v>76</v>
      </c>
      <c r="J3445" t="s">
        <v>77</v>
      </c>
      <c r="K3445">
        <v>75</v>
      </c>
      <c r="L3445" t="s">
        <v>77</v>
      </c>
      <c r="M3445" t="s">
        <v>78</v>
      </c>
      <c r="N3445" t="s">
        <v>1481</v>
      </c>
      <c r="O3445" t="s">
        <v>3171</v>
      </c>
      <c r="P3445" t="s">
        <v>3171</v>
      </c>
      <c r="Q3445" t="s">
        <v>3172</v>
      </c>
      <c r="R3445" t="s">
        <v>79</v>
      </c>
      <c r="S3445" t="s">
        <v>26</v>
      </c>
      <c r="T3445" t="s">
        <v>3173</v>
      </c>
      <c r="U3445" t="s">
        <v>43</v>
      </c>
      <c r="V3445" t="s">
        <v>80</v>
      </c>
      <c r="W3445">
        <v>23750</v>
      </c>
      <c r="X3445" t="s">
        <v>85</v>
      </c>
      <c r="Y3445">
        <v>75</v>
      </c>
      <c r="Z3445" t="s">
        <v>3174</v>
      </c>
      <c r="AA3445" t="s">
        <v>3174</v>
      </c>
      <c r="AB3445" t="s">
        <v>87</v>
      </c>
      <c r="AC3445" t="s">
        <v>84</v>
      </c>
      <c r="AD3445">
        <f>_xlfn.XLOOKUP(MIS[[#This Row],[TRADING SYMBOL]],[1]Sheet1!$D:$D,[1]Sheet1!$C:$C)</f>
        <v>8.1999999999999993</v>
      </c>
      <c r="AE3445">
        <f>MIS[[#This Row],[OrderAverageTradedPrice]]*MIS[[#This Row],[OrderQuantity]]</f>
        <v>851.25</v>
      </c>
      <c r="AF3445">
        <f>MIS[[#This Row],[LTP]]*MIS[[#This Row],[OrderQuantity]]</f>
        <v>615</v>
      </c>
      <c r="AG3445">
        <f>IF(MIS[[#This Row],[OrderSide]]="SELL",MIS[[#This Row],[VALUE]]-MIS[[#This Row],[LIVE_VALUE]],MIS[[#This Row],[LIVE_VALUE]]-MIS[[#This Row],[VALUE]])</f>
        <v>-236.25</v>
      </c>
      <c r="AH3445" t="str" cm="1">
        <f t="array" ref="AH3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5" t="str">
        <f>MIS[[#This Row],[TRADING SYMBOL]]</f>
        <v>NIFTY2552223750PE</v>
      </c>
      <c r="AJ3445" t="str">
        <f>IF(RIGHT(MIS[[#This Row],[Main/Hedge]],4)="MAIN","MAIN","HEDGE")</f>
        <v>HEDGE</v>
      </c>
      <c r="AK3445" t="str" cm="1">
        <f t="array" ref="AK3445">_xlfn._xlws.FILTER(Table4[Column1],ISNUMBER(SEARCH(Table4[Column1],MIS[[#This Row],[OrderUniqueIdentifier]])),"")</f>
        <v>NOTREND</v>
      </c>
    </row>
    <row r="3446" spans="1:37" x14ac:dyDescent="0.25">
      <c r="A3446" t="s">
        <v>71</v>
      </c>
      <c r="B3446" t="s">
        <v>795</v>
      </c>
      <c r="C3446" t="s">
        <v>4138</v>
      </c>
      <c r="D3446" t="s">
        <v>72</v>
      </c>
      <c r="E3446" t="s">
        <v>3170</v>
      </c>
      <c r="F3446" t="s">
        <v>73</v>
      </c>
      <c r="G3446" t="s">
        <v>74</v>
      </c>
      <c r="H3446" t="s">
        <v>75</v>
      </c>
      <c r="I3446" t="s">
        <v>76</v>
      </c>
      <c r="J3446" t="s">
        <v>77</v>
      </c>
      <c r="K3446">
        <v>75</v>
      </c>
      <c r="L3446" t="s">
        <v>77</v>
      </c>
      <c r="M3446" t="s">
        <v>78</v>
      </c>
      <c r="N3446" t="s">
        <v>1481</v>
      </c>
      <c r="O3446" t="s">
        <v>3171</v>
      </c>
      <c r="P3446" t="s">
        <v>3171</v>
      </c>
      <c r="Q3446" t="s">
        <v>3172</v>
      </c>
      <c r="R3446" t="s">
        <v>79</v>
      </c>
      <c r="S3446" t="s">
        <v>26</v>
      </c>
      <c r="T3446" t="s">
        <v>3173</v>
      </c>
      <c r="U3446" t="s">
        <v>43</v>
      </c>
      <c r="V3446" t="s">
        <v>80</v>
      </c>
      <c r="W3446">
        <v>23750</v>
      </c>
      <c r="X3446" t="s">
        <v>85</v>
      </c>
      <c r="Y3446">
        <v>75</v>
      </c>
      <c r="Z3446" t="s">
        <v>3174</v>
      </c>
      <c r="AA3446" t="s">
        <v>3174</v>
      </c>
      <c r="AB3446" t="s">
        <v>87</v>
      </c>
      <c r="AC3446" t="s">
        <v>84</v>
      </c>
      <c r="AD3446">
        <f>_xlfn.XLOOKUP(MIS[[#This Row],[TRADING SYMBOL]],[1]Sheet1!$D:$D,[1]Sheet1!$C:$C)</f>
        <v>8.1999999999999993</v>
      </c>
      <c r="AE3446">
        <f>MIS[[#This Row],[OrderAverageTradedPrice]]*MIS[[#This Row],[OrderQuantity]]</f>
        <v>851.25</v>
      </c>
      <c r="AF3446">
        <f>MIS[[#This Row],[LTP]]*MIS[[#This Row],[OrderQuantity]]</f>
        <v>615</v>
      </c>
      <c r="AG3446">
        <f>IF(MIS[[#This Row],[OrderSide]]="SELL",MIS[[#This Row],[VALUE]]-MIS[[#This Row],[LIVE_VALUE]],MIS[[#This Row],[LIVE_VALUE]]-MIS[[#This Row],[VALUE]])</f>
        <v>-236.25</v>
      </c>
      <c r="AH3446" t="str" cm="1">
        <f t="array" ref="AH3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6" t="str">
        <f>MIS[[#This Row],[TRADING SYMBOL]]</f>
        <v>NIFTY2552223750PE</v>
      </c>
      <c r="AJ3446" t="str">
        <f>IF(RIGHT(MIS[[#This Row],[Main/Hedge]],4)="MAIN","MAIN","HEDGE")</f>
        <v>HEDGE</v>
      </c>
      <c r="AK3446" t="str" cm="1">
        <f t="array" ref="AK3446">_xlfn._xlws.FILTER(Table4[Column1],ISNUMBER(SEARCH(Table4[Column1],MIS[[#This Row],[OrderUniqueIdentifier]])),"")</f>
        <v>NOTREND</v>
      </c>
    </row>
    <row r="3447" spans="1:37" x14ac:dyDescent="0.25">
      <c r="A3447" t="s">
        <v>71</v>
      </c>
      <c r="B3447" t="s">
        <v>901</v>
      </c>
      <c r="C3447" t="s">
        <v>4473</v>
      </c>
      <c r="D3447" t="s">
        <v>72</v>
      </c>
      <c r="E3447" t="s">
        <v>3170</v>
      </c>
      <c r="F3447" t="s">
        <v>73</v>
      </c>
      <c r="G3447" t="s">
        <v>74</v>
      </c>
      <c r="H3447" t="s">
        <v>75</v>
      </c>
      <c r="I3447" t="s">
        <v>76</v>
      </c>
      <c r="J3447" t="s">
        <v>77</v>
      </c>
      <c r="K3447">
        <v>75</v>
      </c>
      <c r="L3447" t="s">
        <v>77</v>
      </c>
      <c r="M3447" t="s">
        <v>78</v>
      </c>
      <c r="N3447" t="s">
        <v>495</v>
      </c>
      <c r="O3447" t="s">
        <v>3171</v>
      </c>
      <c r="P3447" t="s">
        <v>3171</v>
      </c>
      <c r="Q3447" t="s">
        <v>3172</v>
      </c>
      <c r="R3447" t="s">
        <v>79</v>
      </c>
      <c r="S3447" t="s">
        <v>26</v>
      </c>
      <c r="T3447" t="s">
        <v>3173</v>
      </c>
      <c r="U3447" t="s">
        <v>43</v>
      </c>
      <c r="V3447" t="s">
        <v>80</v>
      </c>
      <c r="W3447">
        <v>23750</v>
      </c>
      <c r="X3447" t="s">
        <v>85</v>
      </c>
      <c r="Y3447">
        <v>75</v>
      </c>
      <c r="Z3447" t="s">
        <v>3174</v>
      </c>
      <c r="AA3447" t="s">
        <v>3174</v>
      </c>
      <c r="AB3447" t="s">
        <v>87</v>
      </c>
      <c r="AC3447" t="s">
        <v>84</v>
      </c>
      <c r="AD3447">
        <f>_xlfn.XLOOKUP(MIS[[#This Row],[TRADING SYMBOL]],[1]Sheet1!$D:$D,[1]Sheet1!$C:$C)</f>
        <v>8.1999999999999993</v>
      </c>
      <c r="AE3447">
        <f>MIS[[#This Row],[OrderAverageTradedPrice]]*MIS[[#This Row],[OrderQuantity]]</f>
        <v>855</v>
      </c>
      <c r="AF3447">
        <f>MIS[[#This Row],[LTP]]*MIS[[#This Row],[OrderQuantity]]</f>
        <v>615</v>
      </c>
      <c r="AG3447">
        <f>IF(MIS[[#This Row],[OrderSide]]="SELL",MIS[[#This Row],[VALUE]]-MIS[[#This Row],[LIVE_VALUE]],MIS[[#This Row],[LIVE_VALUE]]-MIS[[#This Row],[VALUE]])</f>
        <v>-240</v>
      </c>
      <c r="AH3447" t="str" cm="1">
        <f t="array" ref="AH3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7" t="str">
        <f>MIS[[#This Row],[TRADING SYMBOL]]</f>
        <v>NIFTY2552223750PE</v>
      </c>
      <c r="AJ3447" t="str">
        <f>IF(RIGHT(MIS[[#This Row],[Main/Hedge]],4)="MAIN","MAIN","HEDGE")</f>
        <v>HEDGE</v>
      </c>
      <c r="AK3447" t="str" cm="1">
        <f t="array" ref="AK3447">_xlfn._xlws.FILTER(Table4[Column1],ISNUMBER(SEARCH(Table4[Column1],MIS[[#This Row],[OrderUniqueIdentifier]])),"")</f>
        <v>NOTREND</v>
      </c>
    </row>
    <row r="3448" spans="1:37" x14ac:dyDescent="0.25">
      <c r="A3448" t="s">
        <v>71</v>
      </c>
      <c r="B3448" t="s">
        <v>923</v>
      </c>
      <c r="C3448" t="s">
        <v>4537</v>
      </c>
      <c r="D3448" t="s">
        <v>72</v>
      </c>
      <c r="E3448" t="s">
        <v>3170</v>
      </c>
      <c r="F3448" t="s">
        <v>73</v>
      </c>
      <c r="G3448" t="s">
        <v>74</v>
      </c>
      <c r="H3448" t="s">
        <v>75</v>
      </c>
      <c r="I3448" t="s">
        <v>76</v>
      </c>
      <c r="J3448" t="s">
        <v>77</v>
      </c>
      <c r="K3448">
        <v>300</v>
      </c>
      <c r="L3448" t="s">
        <v>77</v>
      </c>
      <c r="M3448" t="s">
        <v>78</v>
      </c>
      <c r="N3448" t="s">
        <v>495</v>
      </c>
      <c r="O3448" t="s">
        <v>3165</v>
      </c>
      <c r="P3448" t="s">
        <v>3171</v>
      </c>
      <c r="Q3448" t="s">
        <v>3172</v>
      </c>
      <c r="R3448" t="s">
        <v>79</v>
      </c>
      <c r="S3448" t="s">
        <v>26</v>
      </c>
      <c r="T3448" t="s">
        <v>3173</v>
      </c>
      <c r="U3448" t="s">
        <v>43</v>
      </c>
      <c r="V3448" t="s">
        <v>80</v>
      </c>
      <c r="W3448">
        <v>23750</v>
      </c>
      <c r="X3448" t="s">
        <v>85</v>
      </c>
      <c r="Y3448">
        <v>300</v>
      </c>
      <c r="Z3448" t="s">
        <v>3168</v>
      </c>
      <c r="AA3448" t="s">
        <v>3174</v>
      </c>
      <c r="AB3448" t="s">
        <v>87</v>
      </c>
      <c r="AC3448" t="s">
        <v>84</v>
      </c>
      <c r="AD3448">
        <f>_xlfn.XLOOKUP(MIS[[#This Row],[TRADING SYMBOL]],[1]Sheet1!$D:$D,[1]Sheet1!$C:$C)</f>
        <v>8.1999999999999993</v>
      </c>
      <c r="AE3448">
        <f>MIS[[#This Row],[OrderAverageTradedPrice]]*MIS[[#This Row],[OrderQuantity]]</f>
        <v>3420</v>
      </c>
      <c r="AF3448">
        <f>MIS[[#This Row],[LTP]]*MIS[[#This Row],[OrderQuantity]]</f>
        <v>2460</v>
      </c>
      <c r="AG3448">
        <f>IF(MIS[[#This Row],[OrderSide]]="SELL",MIS[[#This Row],[VALUE]]-MIS[[#This Row],[LIVE_VALUE]],MIS[[#This Row],[LIVE_VALUE]]-MIS[[#This Row],[VALUE]])</f>
        <v>-960</v>
      </c>
      <c r="AH3448" t="str" cm="1">
        <f t="array" ref="AH3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8" t="str">
        <f>MIS[[#This Row],[TRADING SYMBOL]]</f>
        <v>NIFTY2552223750PE</v>
      </c>
      <c r="AJ3448" t="str">
        <f>IF(RIGHT(MIS[[#This Row],[Main/Hedge]],4)="MAIN","MAIN","HEDGE")</f>
        <v>HEDGE</v>
      </c>
      <c r="AK3448" t="str" cm="1">
        <f t="array" ref="AK3448">_xlfn._xlws.FILTER(Table4[Column1],ISNUMBER(SEARCH(Table4[Column1],MIS[[#This Row],[OrderUniqueIdentifier]])),"")</f>
        <v>NOTREND</v>
      </c>
    </row>
    <row r="3449" spans="1:37" x14ac:dyDescent="0.25">
      <c r="A3449" t="s">
        <v>71</v>
      </c>
      <c r="B3449" t="s">
        <v>1013</v>
      </c>
      <c r="C3449" t="s">
        <v>4810</v>
      </c>
      <c r="D3449" t="s">
        <v>72</v>
      </c>
      <c r="E3449" t="s">
        <v>3170</v>
      </c>
      <c r="F3449" t="s">
        <v>73</v>
      </c>
      <c r="G3449" t="s">
        <v>74</v>
      </c>
      <c r="H3449" t="s">
        <v>75</v>
      </c>
      <c r="I3449" t="s">
        <v>76</v>
      </c>
      <c r="J3449" t="s">
        <v>77</v>
      </c>
      <c r="K3449">
        <v>225</v>
      </c>
      <c r="L3449" t="s">
        <v>77</v>
      </c>
      <c r="M3449" t="s">
        <v>78</v>
      </c>
      <c r="N3449" t="s">
        <v>495</v>
      </c>
      <c r="O3449" t="s">
        <v>3171</v>
      </c>
      <c r="P3449" t="s">
        <v>3171</v>
      </c>
      <c r="Q3449" t="s">
        <v>3172</v>
      </c>
      <c r="R3449" t="s">
        <v>79</v>
      </c>
      <c r="S3449" t="s">
        <v>26</v>
      </c>
      <c r="T3449" t="s">
        <v>3173</v>
      </c>
      <c r="U3449" t="s">
        <v>43</v>
      </c>
      <c r="V3449" t="s">
        <v>80</v>
      </c>
      <c r="W3449">
        <v>23750</v>
      </c>
      <c r="X3449" t="s">
        <v>85</v>
      </c>
      <c r="Y3449">
        <v>225</v>
      </c>
      <c r="Z3449" t="s">
        <v>3174</v>
      </c>
      <c r="AA3449" t="s">
        <v>3174</v>
      </c>
      <c r="AB3449" t="s">
        <v>87</v>
      </c>
      <c r="AC3449" t="s">
        <v>84</v>
      </c>
      <c r="AD3449">
        <f>_xlfn.XLOOKUP(MIS[[#This Row],[TRADING SYMBOL]],[1]Sheet1!$D:$D,[1]Sheet1!$C:$C)</f>
        <v>8.1999999999999993</v>
      </c>
      <c r="AE3449">
        <f>MIS[[#This Row],[OrderAverageTradedPrice]]*MIS[[#This Row],[OrderQuantity]]</f>
        <v>2565</v>
      </c>
      <c r="AF3449">
        <f>MIS[[#This Row],[LTP]]*MIS[[#This Row],[OrderQuantity]]</f>
        <v>1844.9999999999998</v>
      </c>
      <c r="AG3449">
        <f>IF(MIS[[#This Row],[OrderSide]]="SELL",MIS[[#This Row],[VALUE]]-MIS[[#This Row],[LIVE_VALUE]],MIS[[#This Row],[LIVE_VALUE]]-MIS[[#This Row],[VALUE]])</f>
        <v>-720.00000000000023</v>
      </c>
      <c r="AH3449" t="str" cm="1">
        <f t="array" ref="AH3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9" t="str">
        <f>MIS[[#This Row],[TRADING SYMBOL]]</f>
        <v>NIFTY2552223750PE</v>
      </c>
      <c r="AJ3449" t="str">
        <f>IF(RIGHT(MIS[[#This Row],[Main/Hedge]],4)="MAIN","MAIN","HEDGE")</f>
        <v>HEDGE</v>
      </c>
      <c r="AK3449" t="str" cm="1">
        <f t="array" ref="AK3449">_xlfn._xlws.FILTER(Table4[Column1],ISNUMBER(SEARCH(Table4[Column1],MIS[[#This Row],[OrderUniqueIdentifier]])),"")</f>
        <v>NOTREND</v>
      </c>
    </row>
    <row r="3450" spans="1:37" x14ac:dyDescent="0.25">
      <c r="A3450" t="s">
        <v>71</v>
      </c>
      <c r="B3450" t="s">
        <v>1029</v>
      </c>
      <c r="C3450" t="s">
        <v>4864</v>
      </c>
      <c r="D3450" t="s">
        <v>72</v>
      </c>
      <c r="E3450" t="s">
        <v>3170</v>
      </c>
      <c r="F3450" t="s">
        <v>73</v>
      </c>
      <c r="G3450" t="s">
        <v>74</v>
      </c>
      <c r="H3450" t="s">
        <v>75</v>
      </c>
      <c r="I3450" t="s">
        <v>76</v>
      </c>
      <c r="J3450" t="s">
        <v>77</v>
      </c>
      <c r="K3450">
        <v>150</v>
      </c>
      <c r="L3450" t="s">
        <v>77</v>
      </c>
      <c r="M3450" t="s">
        <v>78</v>
      </c>
      <c r="N3450" t="s">
        <v>1481</v>
      </c>
      <c r="O3450" t="s">
        <v>3171</v>
      </c>
      <c r="P3450" t="s">
        <v>3171</v>
      </c>
      <c r="Q3450" t="s">
        <v>3172</v>
      </c>
      <c r="R3450" t="s">
        <v>79</v>
      </c>
      <c r="S3450" t="s">
        <v>26</v>
      </c>
      <c r="T3450" t="s">
        <v>3173</v>
      </c>
      <c r="U3450" t="s">
        <v>43</v>
      </c>
      <c r="V3450" t="s">
        <v>80</v>
      </c>
      <c r="W3450">
        <v>23750</v>
      </c>
      <c r="X3450" t="s">
        <v>85</v>
      </c>
      <c r="Y3450">
        <v>150</v>
      </c>
      <c r="Z3450" t="s">
        <v>3174</v>
      </c>
      <c r="AA3450" t="s">
        <v>3174</v>
      </c>
      <c r="AB3450" t="s">
        <v>87</v>
      </c>
      <c r="AC3450" t="s">
        <v>84</v>
      </c>
      <c r="AD3450">
        <f>_xlfn.XLOOKUP(MIS[[#This Row],[TRADING SYMBOL]],[1]Sheet1!$D:$D,[1]Sheet1!$C:$C)</f>
        <v>8.1999999999999993</v>
      </c>
      <c r="AE3450">
        <f>MIS[[#This Row],[OrderAverageTradedPrice]]*MIS[[#This Row],[OrderQuantity]]</f>
        <v>1702.5</v>
      </c>
      <c r="AF3450">
        <f>MIS[[#This Row],[LTP]]*MIS[[#This Row],[OrderQuantity]]</f>
        <v>1230</v>
      </c>
      <c r="AG3450">
        <f>IF(MIS[[#This Row],[OrderSide]]="SELL",MIS[[#This Row],[VALUE]]-MIS[[#This Row],[LIVE_VALUE]],MIS[[#This Row],[LIVE_VALUE]]-MIS[[#This Row],[VALUE]])</f>
        <v>-472.5</v>
      </c>
      <c r="AH3450" t="str" cm="1">
        <f t="array" ref="AH3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0" t="str">
        <f>MIS[[#This Row],[TRADING SYMBOL]]</f>
        <v>NIFTY2552223750PE</v>
      </c>
      <c r="AJ3450" t="str">
        <f>IF(RIGHT(MIS[[#This Row],[Main/Hedge]],4)="MAIN","MAIN","HEDGE")</f>
        <v>HEDGE</v>
      </c>
      <c r="AK3450" t="str" cm="1">
        <f t="array" ref="AK3450">_xlfn._xlws.FILTER(Table4[Column1],ISNUMBER(SEARCH(Table4[Column1],MIS[[#This Row],[OrderUniqueIdentifier]])),"")</f>
        <v>NOTREND</v>
      </c>
    </row>
    <row r="3451" spans="1:37" x14ac:dyDescent="0.25">
      <c r="A3451" t="s">
        <v>71</v>
      </c>
      <c r="B3451" t="s">
        <v>1037</v>
      </c>
      <c r="C3451" t="s">
        <v>4886</v>
      </c>
      <c r="D3451" t="s">
        <v>72</v>
      </c>
      <c r="E3451" t="s">
        <v>3170</v>
      </c>
      <c r="F3451" t="s">
        <v>73</v>
      </c>
      <c r="G3451" t="s">
        <v>74</v>
      </c>
      <c r="H3451" t="s">
        <v>75</v>
      </c>
      <c r="I3451" t="s">
        <v>76</v>
      </c>
      <c r="J3451" t="s">
        <v>77</v>
      </c>
      <c r="K3451">
        <v>75</v>
      </c>
      <c r="L3451" t="s">
        <v>77</v>
      </c>
      <c r="M3451" t="s">
        <v>78</v>
      </c>
      <c r="N3451" t="s">
        <v>1481</v>
      </c>
      <c r="O3451" t="s">
        <v>3171</v>
      </c>
      <c r="P3451" t="s">
        <v>3171</v>
      </c>
      <c r="Q3451" t="s">
        <v>3172</v>
      </c>
      <c r="R3451" t="s">
        <v>79</v>
      </c>
      <c r="S3451" t="s">
        <v>26</v>
      </c>
      <c r="T3451" t="s">
        <v>3173</v>
      </c>
      <c r="U3451" t="s">
        <v>43</v>
      </c>
      <c r="V3451" t="s">
        <v>80</v>
      </c>
      <c r="W3451">
        <v>23750</v>
      </c>
      <c r="X3451" t="s">
        <v>85</v>
      </c>
      <c r="Y3451">
        <v>75</v>
      </c>
      <c r="Z3451" t="s">
        <v>3174</v>
      </c>
      <c r="AA3451" t="s">
        <v>3174</v>
      </c>
      <c r="AB3451" t="s">
        <v>87</v>
      </c>
      <c r="AC3451" t="s">
        <v>84</v>
      </c>
      <c r="AD3451">
        <f>_xlfn.XLOOKUP(MIS[[#This Row],[TRADING SYMBOL]],[1]Sheet1!$D:$D,[1]Sheet1!$C:$C)</f>
        <v>8.1999999999999993</v>
      </c>
      <c r="AE3451">
        <f>MIS[[#This Row],[OrderAverageTradedPrice]]*MIS[[#This Row],[OrderQuantity]]</f>
        <v>851.25</v>
      </c>
      <c r="AF3451">
        <f>MIS[[#This Row],[LTP]]*MIS[[#This Row],[OrderQuantity]]</f>
        <v>615</v>
      </c>
      <c r="AG3451">
        <f>IF(MIS[[#This Row],[OrderSide]]="SELL",MIS[[#This Row],[VALUE]]-MIS[[#This Row],[LIVE_VALUE]],MIS[[#This Row],[LIVE_VALUE]]-MIS[[#This Row],[VALUE]])</f>
        <v>-236.25</v>
      </c>
      <c r="AH3451" t="str" cm="1">
        <f t="array" ref="AH3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1" t="str">
        <f>MIS[[#This Row],[TRADING SYMBOL]]</f>
        <v>NIFTY2552223750PE</v>
      </c>
      <c r="AJ3451" t="str">
        <f>IF(RIGHT(MIS[[#This Row],[Main/Hedge]],4)="MAIN","MAIN","HEDGE")</f>
        <v>HEDGE</v>
      </c>
      <c r="AK3451" t="str" cm="1">
        <f t="array" ref="AK3451">_xlfn._xlws.FILTER(Table4[Column1],ISNUMBER(SEARCH(Table4[Column1],MIS[[#This Row],[OrderUniqueIdentifier]])),"")</f>
        <v>NOTREND</v>
      </c>
    </row>
    <row r="3452" spans="1:37" x14ac:dyDescent="0.25">
      <c r="A3452" t="s">
        <v>71</v>
      </c>
      <c r="B3452" t="s">
        <v>1108</v>
      </c>
      <c r="C3452" t="s">
        <v>5105</v>
      </c>
      <c r="D3452" t="s">
        <v>72</v>
      </c>
      <c r="E3452" t="s">
        <v>3170</v>
      </c>
      <c r="F3452" t="s">
        <v>73</v>
      </c>
      <c r="G3452" t="s">
        <v>74</v>
      </c>
      <c r="H3452" t="s">
        <v>75</v>
      </c>
      <c r="I3452" t="s">
        <v>76</v>
      </c>
      <c r="J3452" t="s">
        <v>77</v>
      </c>
      <c r="K3452">
        <v>75</v>
      </c>
      <c r="L3452" t="s">
        <v>77</v>
      </c>
      <c r="M3452" t="s">
        <v>78</v>
      </c>
      <c r="N3452" t="s">
        <v>495</v>
      </c>
      <c r="O3452" t="s">
        <v>3165</v>
      </c>
      <c r="P3452" t="s">
        <v>3171</v>
      </c>
      <c r="Q3452" t="s">
        <v>3172</v>
      </c>
      <c r="R3452" t="s">
        <v>79</v>
      </c>
      <c r="S3452" t="s">
        <v>26</v>
      </c>
      <c r="T3452" t="s">
        <v>3173</v>
      </c>
      <c r="U3452" t="s">
        <v>43</v>
      </c>
      <c r="V3452" t="s">
        <v>80</v>
      </c>
      <c r="W3452">
        <v>23750</v>
      </c>
      <c r="X3452" t="s">
        <v>85</v>
      </c>
      <c r="Y3452">
        <v>75</v>
      </c>
      <c r="Z3452" t="s">
        <v>3168</v>
      </c>
      <c r="AA3452" t="s">
        <v>3174</v>
      </c>
      <c r="AB3452" t="s">
        <v>87</v>
      </c>
      <c r="AC3452" t="s">
        <v>84</v>
      </c>
      <c r="AD3452">
        <f>_xlfn.XLOOKUP(MIS[[#This Row],[TRADING SYMBOL]],[1]Sheet1!$D:$D,[1]Sheet1!$C:$C)</f>
        <v>8.1999999999999993</v>
      </c>
      <c r="AE3452">
        <f>MIS[[#This Row],[OrderAverageTradedPrice]]*MIS[[#This Row],[OrderQuantity]]</f>
        <v>855</v>
      </c>
      <c r="AF3452">
        <f>MIS[[#This Row],[LTP]]*MIS[[#This Row],[OrderQuantity]]</f>
        <v>615</v>
      </c>
      <c r="AG3452">
        <f>IF(MIS[[#This Row],[OrderSide]]="SELL",MIS[[#This Row],[VALUE]]-MIS[[#This Row],[LIVE_VALUE]],MIS[[#This Row],[LIVE_VALUE]]-MIS[[#This Row],[VALUE]])</f>
        <v>-240</v>
      </c>
      <c r="AH3452" t="str" cm="1">
        <f t="array" ref="AH3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2" t="str">
        <f>MIS[[#This Row],[TRADING SYMBOL]]</f>
        <v>NIFTY2552223750PE</v>
      </c>
      <c r="AJ3452" t="str">
        <f>IF(RIGHT(MIS[[#This Row],[Main/Hedge]],4)="MAIN","MAIN","HEDGE")</f>
        <v>HEDGE</v>
      </c>
      <c r="AK3452" t="str" cm="1">
        <f t="array" ref="AK3452">_xlfn._xlws.FILTER(Table4[Column1],ISNUMBER(SEARCH(Table4[Column1],MIS[[#This Row],[OrderUniqueIdentifier]])),"")</f>
        <v>NOTREND</v>
      </c>
    </row>
    <row r="3453" spans="1:37" x14ac:dyDescent="0.25">
      <c r="A3453" t="s">
        <v>71</v>
      </c>
      <c r="B3453" t="s">
        <v>1117</v>
      </c>
      <c r="C3453" t="s">
        <v>5132</v>
      </c>
      <c r="D3453" t="s">
        <v>72</v>
      </c>
      <c r="E3453" t="s">
        <v>3164</v>
      </c>
      <c r="F3453" t="s">
        <v>73</v>
      </c>
      <c r="G3453" t="s">
        <v>74</v>
      </c>
      <c r="H3453" t="s">
        <v>75</v>
      </c>
      <c r="I3453" t="s">
        <v>76</v>
      </c>
      <c r="J3453" t="s">
        <v>77</v>
      </c>
      <c r="K3453">
        <v>75</v>
      </c>
      <c r="L3453" t="s">
        <v>77</v>
      </c>
      <c r="M3453" t="s">
        <v>78</v>
      </c>
      <c r="N3453" t="s">
        <v>188</v>
      </c>
      <c r="O3453" t="s">
        <v>3171</v>
      </c>
      <c r="P3453" t="s">
        <v>3171</v>
      </c>
      <c r="Q3453" t="s">
        <v>3166</v>
      </c>
      <c r="R3453" t="s">
        <v>79</v>
      </c>
      <c r="S3453" t="s">
        <v>26</v>
      </c>
      <c r="T3453" t="s">
        <v>3167</v>
      </c>
      <c r="U3453" t="s">
        <v>43</v>
      </c>
      <c r="V3453" t="s">
        <v>80</v>
      </c>
      <c r="W3453">
        <v>26350</v>
      </c>
      <c r="X3453" t="s">
        <v>81</v>
      </c>
      <c r="Y3453">
        <v>75</v>
      </c>
      <c r="Z3453" t="s">
        <v>3174</v>
      </c>
      <c r="AA3453" t="s">
        <v>3174</v>
      </c>
      <c r="AB3453" t="s">
        <v>83</v>
      </c>
      <c r="AC3453" t="s">
        <v>84</v>
      </c>
      <c r="AD3453">
        <f>_xlfn.XLOOKUP(MIS[[#This Row],[TRADING SYMBOL]],[1]Sheet1!$D:$D,[1]Sheet1!$C:$C)</f>
        <v>3.45</v>
      </c>
      <c r="AE3453">
        <f>MIS[[#This Row],[OrderAverageTradedPrice]]*MIS[[#This Row],[OrderQuantity]]</f>
        <v>262.5</v>
      </c>
      <c r="AF3453">
        <f>MIS[[#This Row],[LTP]]*MIS[[#This Row],[OrderQuantity]]</f>
        <v>258.75</v>
      </c>
      <c r="AG3453">
        <f>IF(MIS[[#This Row],[OrderSide]]="SELL",MIS[[#This Row],[VALUE]]-MIS[[#This Row],[LIVE_VALUE]],MIS[[#This Row],[LIVE_VALUE]]-MIS[[#This Row],[VALUE]])</f>
        <v>-3.75</v>
      </c>
      <c r="AH3453" t="str" cm="1">
        <f t="array" ref="AH3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3" t="str">
        <f>MIS[[#This Row],[TRADING SYMBOL]]</f>
        <v>NIFTY2552226350CE</v>
      </c>
      <c r="AJ3453" t="str">
        <f>IF(RIGHT(MIS[[#This Row],[Main/Hedge]],4)="MAIN","MAIN","HEDGE")</f>
        <v>HEDGE</v>
      </c>
      <c r="AK3453" t="str" cm="1">
        <f t="array" ref="AK3453">_xlfn._xlws.FILTER(Table4[Column1],ISNUMBER(SEARCH(Table4[Column1],MIS[[#This Row],[OrderUniqueIdentifier]])),"")</f>
        <v>NOTREND</v>
      </c>
    </row>
    <row r="3454" spans="1:37" x14ac:dyDescent="0.25">
      <c r="A3454" t="s">
        <v>71</v>
      </c>
      <c r="B3454" t="s">
        <v>1202</v>
      </c>
      <c r="C3454" t="s">
        <v>5373</v>
      </c>
      <c r="D3454" t="s">
        <v>72</v>
      </c>
      <c r="E3454" t="s">
        <v>3164</v>
      </c>
      <c r="F3454" t="s">
        <v>73</v>
      </c>
      <c r="G3454" t="s">
        <v>74</v>
      </c>
      <c r="H3454" t="s">
        <v>75</v>
      </c>
      <c r="I3454" t="s">
        <v>76</v>
      </c>
      <c r="J3454" t="s">
        <v>77</v>
      </c>
      <c r="K3454">
        <v>75</v>
      </c>
      <c r="L3454" t="s">
        <v>77</v>
      </c>
      <c r="M3454" t="s">
        <v>78</v>
      </c>
      <c r="N3454" t="s">
        <v>188</v>
      </c>
      <c r="O3454" t="s">
        <v>3171</v>
      </c>
      <c r="P3454" t="s">
        <v>3171</v>
      </c>
      <c r="Q3454" t="s">
        <v>3166</v>
      </c>
      <c r="R3454" t="s">
        <v>79</v>
      </c>
      <c r="S3454" t="s">
        <v>26</v>
      </c>
      <c r="T3454" t="s">
        <v>3167</v>
      </c>
      <c r="U3454" t="s">
        <v>43</v>
      </c>
      <c r="V3454" t="s">
        <v>80</v>
      </c>
      <c r="W3454">
        <v>26350</v>
      </c>
      <c r="X3454" t="s">
        <v>81</v>
      </c>
      <c r="Y3454">
        <v>75</v>
      </c>
      <c r="Z3454" t="s">
        <v>3174</v>
      </c>
      <c r="AA3454" t="s">
        <v>3174</v>
      </c>
      <c r="AB3454" t="s">
        <v>83</v>
      </c>
      <c r="AC3454" t="s">
        <v>84</v>
      </c>
      <c r="AD3454">
        <f>_xlfn.XLOOKUP(MIS[[#This Row],[TRADING SYMBOL]],[1]Sheet1!$D:$D,[1]Sheet1!$C:$C)</f>
        <v>3.45</v>
      </c>
      <c r="AE3454">
        <f>MIS[[#This Row],[OrderAverageTradedPrice]]*MIS[[#This Row],[OrderQuantity]]</f>
        <v>262.5</v>
      </c>
      <c r="AF3454">
        <f>MIS[[#This Row],[LTP]]*MIS[[#This Row],[OrderQuantity]]</f>
        <v>258.75</v>
      </c>
      <c r="AG3454">
        <f>IF(MIS[[#This Row],[OrderSide]]="SELL",MIS[[#This Row],[VALUE]]-MIS[[#This Row],[LIVE_VALUE]],MIS[[#This Row],[LIVE_VALUE]]-MIS[[#This Row],[VALUE]])</f>
        <v>-3.75</v>
      </c>
      <c r="AH3454" t="str" cm="1">
        <f t="array" ref="AH3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4" t="str">
        <f>MIS[[#This Row],[TRADING SYMBOL]]</f>
        <v>NIFTY2552226350CE</v>
      </c>
      <c r="AJ3454" t="str">
        <f>IF(RIGHT(MIS[[#This Row],[Main/Hedge]],4)="MAIN","MAIN","HEDGE")</f>
        <v>HEDGE</v>
      </c>
      <c r="AK3454" t="str" cm="1">
        <f t="array" ref="AK3454">_xlfn._xlws.FILTER(Table4[Column1],ISNUMBER(SEARCH(Table4[Column1],MIS[[#This Row],[OrderUniqueIdentifier]])),"")</f>
        <v>NOTREND</v>
      </c>
    </row>
    <row r="3455" spans="1:37" x14ac:dyDescent="0.25">
      <c r="A3455" t="s">
        <v>71</v>
      </c>
      <c r="B3455" t="s">
        <v>1227</v>
      </c>
      <c r="C3455" t="s">
        <v>5459</v>
      </c>
      <c r="D3455" t="s">
        <v>72</v>
      </c>
      <c r="E3455" t="s">
        <v>3164</v>
      </c>
      <c r="F3455" t="s">
        <v>73</v>
      </c>
      <c r="G3455" t="s">
        <v>74</v>
      </c>
      <c r="H3455" t="s">
        <v>75</v>
      </c>
      <c r="I3455" t="s">
        <v>76</v>
      </c>
      <c r="J3455" t="s">
        <v>77</v>
      </c>
      <c r="K3455">
        <v>75</v>
      </c>
      <c r="L3455" t="s">
        <v>77</v>
      </c>
      <c r="M3455" t="s">
        <v>78</v>
      </c>
      <c r="N3455" t="s">
        <v>188</v>
      </c>
      <c r="O3455" t="s">
        <v>3171</v>
      </c>
      <c r="P3455" t="s">
        <v>3171</v>
      </c>
      <c r="Q3455" t="s">
        <v>3166</v>
      </c>
      <c r="R3455" t="s">
        <v>79</v>
      </c>
      <c r="S3455" t="s">
        <v>26</v>
      </c>
      <c r="T3455" t="s">
        <v>3167</v>
      </c>
      <c r="U3455" t="s">
        <v>43</v>
      </c>
      <c r="V3455" t="s">
        <v>80</v>
      </c>
      <c r="W3455">
        <v>26350</v>
      </c>
      <c r="X3455" t="s">
        <v>81</v>
      </c>
      <c r="Y3455">
        <v>75</v>
      </c>
      <c r="Z3455" t="s">
        <v>3174</v>
      </c>
      <c r="AA3455" t="s">
        <v>3174</v>
      </c>
      <c r="AB3455" t="s">
        <v>83</v>
      </c>
      <c r="AC3455" t="s">
        <v>84</v>
      </c>
      <c r="AD3455">
        <f>_xlfn.XLOOKUP(MIS[[#This Row],[TRADING SYMBOL]],[1]Sheet1!$D:$D,[1]Sheet1!$C:$C)</f>
        <v>3.45</v>
      </c>
      <c r="AE3455">
        <f>MIS[[#This Row],[OrderAverageTradedPrice]]*MIS[[#This Row],[OrderQuantity]]</f>
        <v>262.5</v>
      </c>
      <c r="AF3455">
        <f>MIS[[#This Row],[LTP]]*MIS[[#This Row],[OrderQuantity]]</f>
        <v>258.75</v>
      </c>
      <c r="AG3455">
        <f>IF(MIS[[#This Row],[OrderSide]]="SELL",MIS[[#This Row],[VALUE]]-MIS[[#This Row],[LIVE_VALUE]],MIS[[#This Row],[LIVE_VALUE]]-MIS[[#This Row],[VALUE]])</f>
        <v>-3.75</v>
      </c>
      <c r="AH3455" t="str" cm="1">
        <f t="array" ref="AH3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5" t="str">
        <f>MIS[[#This Row],[TRADING SYMBOL]]</f>
        <v>NIFTY2552226350CE</v>
      </c>
      <c r="AJ3455" t="str">
        <f>IF(RIGHT(MIS[[#This Row],[Main/Hedge]],4)="MAIN","MAIN","HEDGE")</f>
        <v>HEDGE</v>
      </c>
      <c r="AK3455" t="str" cm="1">
        <f t="array" ref="AK3455">_xlfn._xlws.FILTER(Table4[Column1],ISNUMBER(SEARCH(Table4[Column1],MIS[[#This Row],[OrderUniqueIdentifier]])),"")</f>
        <v>NOTREND</v>
      </c>
    </row>
    <row r="3456" spans="1:37" x14ac:dyDescent="0.25">
      <c r="A3456" t="s">
        <v>71</v>
      </c>
      <c r="B3456" t="s">
        <v>1258</v>
      </c>
      <c r="C3456" t="s">
        <v>5536</v>
      </c>
      <c r="D3456" t="s">
        <v>72</v>
      </c>
      <c r="E3456" t="s">
        <v>3164</v>
      </c>
      <c r="F3456" t="s">
        <v>73</v>
      </c>
      <c r="G3456" t="s">
        <v>74</v>
      </c>
      <c r="H3456" t="s">
        <v>75</v>
      </c>
      <c r="I3456" t="s">
        <v>76</v>
      </c>
      <c r="J3456" t="s">
        <v>77</v>
      </c>
      <c r="K3456">
        <v>75</v>
      </c>
      <c r="L3456" t="s">
        <v>77</v>
      </c>
      <c r="M3456" t="s">
        <v>78</v>
      </c>
      <c r="N3456" t="s">
        <v>188</v>
      </c>
      <c r="O3456" t="s">
        <v>3171</v>
      </c>
      <c r="P3456" t="s">
        <v>3171</v>
      </c>
      <c r="Q3456" t="s">
        <v>3166</v>
      </c>
      <c r="R3456" t="s">
        <v>79</v>
      </c>
      <c r="S3456" t="s">
        <v>26</v>
      </c>
      <c r="T3456" t="s">
        <v>3167</v>
      </c>
      <c r="U3456" t="s">
        <v>43</v>
      </c>
      <c r="V3456" t="s">
        <v>80</v>
      </c>
      <c r="W3456">
        <v>26350</v>
      </c>
      <c r="X3456" t="s">
        <v>81</v>
      </c>
      <c r="Y3456">
        <v>75</v>
      </c>
      <c r="Z3456" t="s">
        <v>3174</v>
      </c>
      <c r="AA3456" t="s">
        <v>3174</v>
      </c>
      <c r="AB3456" t="s">
        <v>83</v>
      </c>
      <c r="AC3456" t="s">
        <v>84</v>
      </c>
      <c r="AD3456">
        <f>_xlfn.XLOOKUP(MIS[[#This Row],[TRADING SYMBOL]],[1]Sheet1!$D:$D,[1]Sheet1!$C:$C)</f>
        <v>3.45</v>
      </c>
      <c r="AE3456">
        <f>MIS[[#This Row],[OrderAverageTradedPrice]]*MIS[[#This Row],[OrderQuantity]]</f>
        <v>262.5</v>
      </c>
      <c r="AF3456">
        <f>MIS[[#This Row],[LTP]]*MIS[[#This Row],[OrderQuantity]]</f>
        <v>258.75</v>
      </c>
      <c r="AG3456">
        <f>IF(MIS[[#This Row],[OrderSide]]="SELL",MIS[[#This Row],[VALUE]]-MIS[[#This Row],[LIVE_VALUE]],MIS[[#This Row],[LIVE_VALUE]]-MIS[[#This Row],[VALUE]])</f>
        <v>-3.75</v>
      </c>
      <c r="AH3456" t="str" cm="1">
        <f t="array" ref="AH3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6" t="str">
        <f>MIS[[#This Row],[TRADING SYMBOL]]</f>
        <v>NIFTY2552226350CE</v>
      </c>
      <c r="AJ3456" t="str">
        <f>IF(RIGHT(MIS[[#This Row],[Main/Hedge]],4)="MAIN","MAIN","HEDGE")</f>
        <v>HEDGE</v>
      </c>
      <c r="AK3456" t="str" cm="1">
        <f t="array" ref="AK3456">_xlfn._xlws.FILTER(Table4[Column1],ISNUMBER(SEARCH(Table4[Column1],MIS[[#This Row],[OrderUniqueIdentifier]])),"")</f>
        <v>NOTREND</v>
      </c>
    </row>
    <row r="3457" spans="1:37" x14ac:dyDescent="0.25">
      <c r="A3457" t="s">
        <v>71</v>
      </c>
      <c r="B3457" t="s">
        <v>1302</v>
      </c>
      <c r="C3457" t="s">
        <v>5686</v>
      </c>
      <c r="D3457" t="s">
        <v>72</v>
      </c>
      <c r="E3457" t="s">
        <v>3164</v>
      </c>
      <c r="F3457" t="s">
        <v>73</v>
      </c>
      <c r="G3457" t="s">
        <v>74</v>
      </c>
      <c r="H3457" t="s">
        <v>75</v>
      </c>
      <c r="I3457" t="s">
        <v>76</v>
      </c>
      <c r="J3457" t="s">
        <v>77</v>
      </c>
      <c r="K3457">
        <v>75</v>
      </c>
      <c r="L3457" t="s">
        <v>77</v>
      </c>
      <c r="M3457" t="s">
        <v>78</v>
      </c>
      <c r="N3457" t="s">
        <v>188</v>
      </c>
      <c r="O3457" t="s">
        <v>3171</v>
      </c>
      <c r="P3457" t="s">
        <v>3171</v>
      </c>
      <c r="Q3457" t="s">
        <v>3166</v>
      </c>
      <c r="R3457" t="s">
        <v>79</v>
      </c>
      <c r="S3457" t="s">
        <v>26</v>
      </c>
      <c r="T3457" t="s">
        <v>3167</v>
      </c>
      <c r="U3457" t="s">
        <v>43</v>
      </c>
      <c r="V3457" t="s">
        <v>80</v>
      </c>
      <c r="W3457">
        <v>26350</v>
      </c>
      <c r="X3457" t="s">
        <v>81</v>
      </c>
      <c r="Y3457">
        <v>75</v>
      </c>
      <c r="Z3457" t="s">
        <v>3174</v>
      </c>
      <c r="AA3457" t="s">
        <v>3174</v>
      </c>
      <c r="AB3457" t="s">
        <v>83</v>
      </c>
      <c r="AC3457" t="s">
        <v>84</v>
      </c>
      <c r="AD3457">
        <f>_xlfn.XLOOKUP(MIS[[#This Row],[TRADING SYMBOL]],[1]Sheet1!$D:$D,[1]Sheet1!$C:$C)</f>
        <v>3.45</v>
      </c>
      <c r="AE3457">
        <f>MIS[[#This Row],[OrderAverageTradedPrice]]*MIS[[#This Row],[OrderQuantity]]</f>
        <v>262.5</v>
      </c>
      <c r="AF3457">
        <f>MIS[[#This Row],[LTP]]*MIS[[#This Row],[OrderQuantity]]</f>
        <v>258.75</v>
      </c>
      <c r="AG3457">
        <f>IF(MIS[[#This Row],[OrderSide]]="SELL",MIS[[#This Row],[VALUE]]-MIS[[#This Row],[LIVE_VALUE]],MIS[[#This Row],[LIVE_VALUE]]-MIS[[#This Row],[VALUE]])</f>
        <v>-3.75</v>
      </c>
      <c r="AH3457" t="str" cm="1">
        <f t="array" ref="AH3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7" t="str">
        <f>MIS[[#This Row],[TRADING SYMBOL]]</f>
        <v>NIFTY2552226350CE</v>
      </c>
      <c r="AJ3457" t="str">
        <f>IF(RIGHT(MIS[[#This Row],[Main/Hedge]],4)="MAIN","MAIN","HEDGE")</f>
        <v>HEDGE</v>
      </c>
      <c r="AK3457" t="str" cm="1">
        <f t="array" ref="AK3457">_xlfn._xlws.FILTER(Table4[Column1],ISNUMBER(SEARCH(Table4[Column1],MIS[[#This Row],[OrderUniqueIdentifier]])),"")</f>
        <v>NOTREND</v>
      </c>
    </row>
    <row r="3458" spans="1:37" x14ac:dyDescent="0.25">
      <c r="A3458" t="s">
        <v>71</v>
      </c>
      <c r="B3458" t="s">
        <v>1308</v>
      </c>
      <c r="C3458" t="s">
        <v>5733</v>
      </c>
      <c r="D3458" t="s">
        <v>72</v>
      </c>
      <c r="E3458" t="s">
        <v>3170</v>
      </c>
      <c r="F3458" t="s">
        <v>73</v>
      </c>
      <c r="G3458" t="s">
        <v>74</v>
      </c>
      <c r="H3458" t="s">
        <v>75</v>
      </c>
      <c r="I3458" t="s">
        <v>76</v>
      </c>
      <c r="J3458" t="s">
        <v>77</v>
      </c>
      <c r="K3458">
        <v>225</v>
      </c>
      <c r="L3458" t="s">
        <v>77</v>
      </c>
      <c r="M3458" t="s">
        <v>78</v>
      </c>
      <c r="N3458" t="s">
        <v>495</v>
      </c>
      <c r="O3458" t="s">
        <v>3171</v>
      </c>
      <c r="P3458" t="s">
        <v>3171</v>
      </c>
      <c r="Q3458" t="s">
        <v>3172</v>
      </c>
      <c r="R3458" t="s">
        <v>79</v>
      </c>
      <c r="S3458" t="s">
        <v>26</v>
      </c>
      <c r="T3458" t="s">
        <v>3173</v>
      </c>
      <c r="U3458" t="s">
        <v>43</v>
      </c>
      <c r="V3458" t="s">
        <v>80</v>
      </c>
      <c r="W3458">
        <v>23750</v>
      </c>
      <c r="X3458" t="s">
        <v>85</v>
      </c>
      <c r="Y3458">
        <v>225</v>
      </c>
      <c r="Z3458" t="s">
        <v>3174</v>
      </c>
      <c r="AA3458" t="s">
        <v>3174</v>
      </c>
      <c r="AB3458" t="s">
        <v>87</v>
      </c>
      <c r="AC3458" t="s">
        <v>84</v>
      </c>
      <c r="AD3458">
        <f>_xlfn.XLOOKUP(MIS[[#This Row],[TRADING SYMBOL]],[1]Sheet1!$D:$D,[1]Sheet1!$C:$C)</f>
        <v>8.1999999999999993</v>
      </c>
      <c r="AE3458">
        <f>MIS[[#This Row],[OrderAverageTradedPrice]]*MIS[[#This Row],[OrderQuantity]]</f>
        <v>2565</v>
      </c>
      <c r="AF3458">
        <f>MIS[[#This Row],[LTP]]*MIS[[#This Row],[OrderQuantity]]</f>
        <v>1844.9999999999998</v>
      </c>
      <c r="AG3458">
        <f>IF(MIS[[#This Row],[OrderSide]]="SELL",MIS[[#This Row],[VALUE]]-MIS[[#This Row],[LIVE_VALUE]],MIS[[#This Row],[LIVE_VALUE]]-MIS[[#This Row],[VALUE]])</f>
        <v>-720.00000000000023</v>
      </c>
      <c r="AH3458" t="str" cm="1">
        <f t="array" ref="AH3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8" t="str">
        <f>MIS[[#This Row],[TRADING SYMBOL]]</f>
        <v>NIFTY2552223750PE</v>
      </c>
      <c r="AJ3458" t="str">
        <f>IF(RIGHT(MIS[[#This Row],[Main/Hedge]],4)="MAIN","MAIN","HEDGE")</f>
        <v>HEDGE</v>
      </c>
      <c r="AK3458" t="str" cm="1">
        <f t="array" ref="AK3458">_xlfn._xlws.FILTER(Table4[Column1],ISNUMBER(SEARCH(Table4[Column1],MIS[[#This Row],[OrderUniqueIdentifier]])),"")</f>
        <v>NOTREND</v>
      </c>
    </row>
    <row r="3459" spans="1:37" x14ac:dyDescent="0.25">
      <c r="A3459" t="s">
        <v>71</v>
      </c>
      <c r="B3459" t="s">
        <v>566</v>
      </c>
      <c r="C3459" t="s">
        <v>3450</v>
      </c>
      <c r="D3459" t="s">
        <v>72</v>
      </c>
      <c r="E3459" t="s">
        <v>3164</v>
      </c>
      <c r="F3459" t="s">
        <v>73</v>
      </c>
      <c r="G3459" t="s">
        <v>74</v>
      </c>
      <c r="H3459" t="s">
        <v>75</v>
      </c>
      <c r="I3459" t="s">
        <v>76</v>
      </c>
      <c r="J3459" t="s">
        <v>77</v>
      </c>
      <c r="K3459">
        <v>75</v>
      </c>
      <c r="L3459" t="s">
        <v>77</v>
      </c>
      <c r="M3459" t="s">
        <v>78</v>
      </c>
      <c r="N3459" t="s">
        <v>188</v>
      </c>
      <c r="O3459" t="s">
        <v>3451</v>
      </c>
      <c r="P3459" t="s">
        <v>3451</v>
      </c>
      <c r="Q3459" t="s">
        <v>3166</v>
      </c>
      <c r="R3459" t="s">
        <v>79</v>
      </c>
      <c r="S3459" t="s">
        <v>26</v>
      </c>
      <c r="T3459" t="s">
        <v>3167</v>
      </c>
      <c r="U3459" t="s">
        <v>43</v>
      </c>
      <c r="V3459" t="s">
        <v>80</v>
      </c>
      <c r="W3459">
        <v>26350</v>
      </c>
      <c r="X3459" t="s">
        <v>81</v>
      </c>
      <c r="Y3459">
        <v>75</v>
      </c>
      <c r="Z3459" t="s">
        <v>3452</v>
      </c>
      <c r="AA3459" t="s">
        <v>3452</v>
      </c>
      <c r="AB3459" t="s">
        <v>83</v>
      </c>
      <c r="AC3459" t="s">
        <v>84</v>
      </c>
      <c r="AD3459">
        <f>_xlfn.XLOOKUP(MIS[[#This Row],[TRADING SYMBOL]],[1]Sheet1!$D:$D,[1]Sheet1!$C:$C)</f>
        <v>3.45</v>
      </c>
      <c r="AE3459">
        <f>MIS[[#This Row],[OrderAverageTradedPrice]]*MIS[[#This Row],[OrderQuantity]]</f>
        <v>262.5</v>
      </c>
      <c r="AF3459">
        <f>MIS[[#This Row],[LTP]]*MIS[[#This Row],[OrderQuantity]]</f>
        <v>258.75</v>
      </c>
      <c r="AG3459">
        <f>IF(MIS[[#This Row],[OrderSide]]="SELL",MIS[[#This Row],[VALUE]]-MIS[[#This Row],[LIVE_VALUE]],MIS[[#This Row],[LIVE_VALUE]]-MIS[[#This Row],[VALUE]])</f>
        <v>-3.75</v>
      </c>
      <c r="AH3459" t="str" cm="1">
        <f t="array" ref="AH3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9" t="str">
        <f>MIS[[#This Row],[TRADING SYMBOL]]</f>
        <v>NIFTY2552226350CE</v>
      </c>
      <c r="AJ3459" t="str">
        <f>IF(RIGHT(MIS[[#This Row],[Main/Hedge]],4)="MAIN","MAIN","HEDGE")</f>
        <v>HEDGE</v>
      </c>
      <c r="AK3459" t="str" cm="1">
        <f t="array" ref="AK3459">_xlfn._xlws.FILTER(Table4[Column1],ISNUMBER(SEARCH(Table4[Column1],MIS[[#This Row],[OrderUniqueIdentifier]])),"")</f>
        <v>NOTREND</v>
      </c>
    </row>
    <row r="3460" spans="1:37" x14ac:dyDescent="0.25">
      <c r="A3460" t="s">
        <v>71</v>
      </c>
      <c r="B3460" t="s">
        <v>619</v>
      </c>
      <c r="C3460" t="s">
        <v>3619</v>
      </c>
      <c r="D3460" t="s">
        <v>72</v>
      </c>
      <c r="E3460" t="s">
        <v>3170</v>
      </c>
      <c r="F3460" t="s">
        <v>73</v>
      </c>
      <c r="G3460" t="s">
        <v>74</v>
      </c>
      <c r="H3460" t="s">
        <v>75</v>
      </c>
      <c r="I3460" t="s">
        <v>76</v>
      </c>
      <c r="J3460" t="s">
        <v>77</v>
      </c>
      <c r="K3460">
        <v>150</v>
      </c>
      <c r="L3460" t="s">
        <v>77</v>
      </c>
      <c r="M3460" t="s">
        <v>78</v>
      </c>
      <c r="N3460" t="s">
        <v>495</v>
      </c>
      <c r="O3460" t="s">
        <v>3171</v>
      </c>
      <c r="P3460" t="s">
        <v>3451</v>
      </c>
      <c r="Q3460" t="s">
        <v>3172</v>
      </c>
      <c r="R3460" t="s">
        <v>79</v>
      </c>
      <c r="S3460" t="s">
        <v>26</v>
      </c>
      <c r="T3460" t="s">
        <v>3173</v>
      </c>
      <c r="U3460" t="s">
        <v>43</v>
      </c>
      <c r="V3460" t="s">
        <v>80</v>
      </c>
      <c r="W3460">
        <v>23750</v>
      </c>
      <c r="X3460" t="s">
        <v>85</v>
      </c>
      <c r="Y3460">
        <v>150</v>
      </c>
      <c r="Z3460" t="s">
        <v>3174</v>
      </c>
      <c r="AA3460" t="s">
        <v>3452</v>
      </c>
      <c r="AB3460" t="s">
        <v>87</v>
      </c>
      <c r="AC3460" t="s">
        <v>84</v>
      </c>
      <c r="AD3460">
        <f>_xlfn.XLOOKUP(MIS[[#This Row],[TRADING SYMBOL]],[1]Sheet1!$D:$D,[1]Sheet1!$C:$C)</f>
        <v>8.1999999999999993</v>
      </c>
      <c r="AE3460">
        <f>MIS[[#This Row],[OrderAverageTradedPrice]]*MIS[[#This Row],[OrderQuantity]]</f>
        <v>1710</v>
      </c>
      <c r="AF3460">
        <f>MIS[[#This Row],[LTP]]*MIS[[#This Row],[OrderQuantity]]</f>
        <v>1230</v>
      </c>
      <c r="AG3460">
        <f>IF(MIS[[#This Row],[OrderSide]]="SELL",MIS[[#This Row],[VALUE]]-MIS[[#This Row],[LIVE_VALUE]],MIS[[#This Row],[LIVE_VALUE]]-MIS[[#This Row],[VALUE]])</f>
        <v>-480</v>
      </c>
      <c r="AH3460" t="str" cm="1">
        <f t="array" ref="AH34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0" t="str">
        <f>MIS[[#This Row],[TRADING SYMBOL]]</f>
        <v>NIFTY2552223750PE</v>
      </c>
      <c r="AJ3460" t="str">
        <f>IF(RIGHT(MIS[[#This Row],[Main/Hedge]],4)="MAIN","MAIN","HEDGE")</f>
        <v>HEDGE</v>
      </c>
      <c r="AK3460" t="str" cm="1">
        <f t="array" ref="AK3460">_xlfn._xlws.FILTER(Table4[Column1],ISNUMBER(SEARCH(Table4[Column1],MIS[[#This Row],[OrderUniqueIdentifier]])),"")</f>
        <v>NOTREND</v>
      </c>
    </row>
    <row r="3461" spans="1:37" x14ac:dyDescent="0.25">
      <c r="A3461" t="s">
        <v>71</v>
      </c>
      <c r="B3461" t="s">
        <v>652</v>
      </c>
      <c r="C3461" t="s">
        <v>3749</v>
      </c>
      <c r="D3461" t="s">
        <v>72</v>
      </c>
      <c r="E3461" t="s">
        <v>3170</v>
      </c>
      <c r="F3461" t="s">
        <v>73</v>
      </c>
      <c r="G3461" t="s">
        <v>74</v>
      </c>
      <c r="H3461" t="s">
        <v>75</v>
      </c>
      <c r="I3461" t="s">
        <v>76</v>
      </c>
      <c r="J3461" t="s">
        <v>77</v>
      </c>
      <c r="K3461">
        <v>75</v>
      </c>
      <c r="L3461" t="s">
        <v>77</v>
      </c>
      <c r="M3461" t="s">
        <v>78</v>
      </c>
      <c r="N3461" t="s">
        <v>495</v>
      </c>
      <c r="O3461" t="s">
        <v>3451</v>
      </c>
      <c r="P3461" t="s">
        <v>3451</v>
      </c>
      <c r="Q3461" t="s">
        <v>3172</v>
      </c>
      <c r="R3461" t="s">
        <v>79</v>
      </c>
      <c r="S3461" t="s">
        <v>26</v>
      </c>
      <c r="T3461" t="s">
        <v>3173</v>
      </c>
      <c r="U3461" t="s">
        <v>43</v>
      </c>
      <c r="V3461" t="s">
        <v>80</v>
      </c>
      <c r="W3461">
        <v>23750</v>
      </c>
      <c r="X3461" t="s">
        <v>85</v>
      </c>
      <c r="Y3461">
        <v>75</v>
      </c>
      <c r="Z3461" t="s">
        <v>3452</v>
      </c>
      <c r="AA3461" t="s">
        <v>3452</v>
      </c>
      <c r="AB3461" t="s">
        <v>87</v>
      </c>
      <c r="AC3461" t="s">
        <v>84</v>
      </c>
      <c r="AD3461">
        <f>_xlfn.XLOOKUP(MIS[[#This Row],[TRADING SYMBOL]],[1]Sheet1!$D:$D,[1]Sheet1!$C:$C)</f>
        <v>8.1999999999999993</v>
      </c>
      <c r="AE3461">
        <f>MIS[[#This Row],[OrderAverageTradedPrice]]*MIS[[#This Row],[OrderQuantity]]</f>
        <v>855</v>
      </c>
      <c r="AF3461">
        <f>MIS[[#This Row],[LTP]]*MIS[[#This Row],[OrderQuantity]]</f>
        <v>615</v>
      </c>
      <c r="AG3461">
        <f>IF(MIS[[#This Row],[OrderSide]]="SELL",MIS[[#This Row],[VALUE]]-MIS[[#This Row],[LIVE_VALUE]],MIS[[#This Row],[LIVE_VALUE]]-MIS[[#This Row],[VALUE]])</f>
        <v>-240</v>
      </c>
      <c r="AH3461" t="str" cm="1">
        <f t="array" ref="AH34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1" t="str">
        <f>MIS[[#This Row],[TRADING SYMBOL]]</f>
        <v>NIFTY2552223750PE</v>
      </c>
      <c r="AJ3461" t="str">
        <f>IF(RIGHT(MIS[[#This Row],[Main/Hedge]],4)="MAIN","MAIN","HEDGE")</f>
        <v>HEDGE</v>
      </c>
      <c r="AK3461" t="str" cm="1">
        <f t="array" ref="AK3461">_xlfn._xlws.FILTER(Table4[Column1],ISNUMBER(SEARCH(Table4[Column1],MIS[[#This Row],[OrderUniqueIdentifier]])),"")</f>
        <v>NOTREND</v>
      </c>
    </row>
    <row r="3462" spans="1:37" x14ac:dyDescent="0.25">
      <c r="A3462" t="s">
        <v>71</v>
      </c>
      <c r="B3462" t="s">
        <v>804</v>
      </c>
      <c r="C3462" t="s">
        <v>4162</v>
      </c>
      <c r="D3462" t="s">
        <v>72</v>
      </c>
      <c r="E3462" t="s">
        <v>3164</v>
      </c>
      <c r="F3462" t="s">
        <v>73</v>
      </c>
      <c r="G3462" t="s">
        <v>74</v>
      </c>
      <c r="H3462" t="s">
        <v>75</v>
      </c>
      <c r="I3462" t="s">
        <v>76</v>
      </c>
      <c r="J3462" t="s">
        <v>77</v>
      </c>
      <c r="K3462">
        <v>75</v>
      </c>
      <c r="L3462" t="s">
        <v>77</v>
      </c>
      <c r="M3462" t="s">
        <v>78</v>
      </c>
      <c r="N3462" t="s">
        <v>188</v>
      </c>
      <c r="O3462" t="s">
        <v>3451</v>
      </c>
      <c r="P3462" t="s">
        <v>3451</v>
      </c>
      <c r="Q3462" t="s">
        <v>3166</v>
      </c>
      <c r="R3462" t="s">
        <v>79</v>
      </c>
      <c r="S3462" t="s">
        <v>26</v>
      </c>
      <c r="T3462" t="s">
        <v>3167</v>
      </c>
      <c r="U3462" t="s">
        <v>43</v>
      </c>
      <c r="V3462" t="s">
        <v>80</v>
      </c>
      <c r="W3462">
        <v>26350</v>
      </c>
      <c r="X3462" t="s">
        <v>81</v>
      </c>
      <c r="Y3462">
        <v>75</v>
      </c>
      <c r="Z3462" t="s">
        <v>3452</v>
      </c>
      <c r="AA3462" t="s">
        <v>3452</v>
      </c>
      <c r="AB3462" t="s">
        <v>83</v>
      </c>
      <c r="AC3462" t="s">
        <v>84</v>
      </c>
      <c r="AD3462">
        <f>_xlfn.XLOOKUP(MIS[[#This Row],[TRADING SYMBOL]],[1]Sheet1!$D:$D,[1]Sheet1!$C:$C)</f>
        <v>3.45</v>
      </c>
      <c r="AE3462">
        <f>MIS[[#This Row],[OrderAverageTradedPrice]]*MIS[[#This Row],[OrderQuantity]]</f>
        <v>262.5</v>
      </c>
      <c r="AF3462">
        <f>MIS[[#This Row],[LTP]]*MIS[[#This Row],[OrderQuantity]]</f>
        <v>258.75</v>
      </c>
      <c r="AG3462">
        <f>IF(MIS[[#This Row],[OrderSide]]="SELL",MIS[[#This Row],[VALUE]]-MIS[[#This Row],[LIVE_VALUE]],MIS[[#This Row],[LIVE_VALUE]]-MIS[[#This Row],[VALUE]])</f>
        <v>-3.75</v>
      </c>
      <c r="AH3462" t="str" cm="1">
        <f t="array" ref="AH34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2" t="str">
        <f>MIS[[#This Row],[TRADING SYMBOL]]</f>
        <v>NIFTY2552226350CE</v>
      </c>
      <c r="AJ3462" t="str">
        <f>IF(RIGHT(MIS[[#This Row],[Main/Hedge]],4)="MAIN","MAIN","HEDGE")</f>
        <v>HEDGE</v>
      </c>
      <c r="AK3462" t="str" cm="1">
        <f t="array" ref="AK3462">_xlfn._xlws.FILTER(Table4[Column1],ISNUMBER(SEARCH(Table4[Column1],MIS[[#This Row],[OrderUniqueIdentifier]])),"")</f>
        <v>NOTREND</v>
      </c>
    </row>
    <row r="3463" spans="1:37" x14ac:dyDescent="0.25">
      <c r="A3463" t="s">
        <v>71</v>
      </c>
      <c r="B3463" t="s">
        <v>822</v>
      </c>
      <c r="C3463" t="s">
        <v>4219</v>
      </c>
      <c r="D3463" t="s">
        <v>72</v>
      </c>
      <c r="E3463" t="s">
        <v>3164</v>
      </c>
      <c r="F3463" t="s">
        <v>73</v>
      </c>
      <c r="G3463" t="s">
        <v>74</v>
      </c>
      <c r="H3463" t="s">
        <v>75</v>
      </c>
      <c r="I3463" t="s">
        <v>76</v>
      </c>
      <c r="J3463" t="s">
        <v>77</v>
      </c>
      <c r="K3463">
        <v>75</v>
      </c>
      <c r="L3463" t="s">
        <v>77</v>
      </c>
      <c r="M3463" t="s">
        <v>78</v>
      </c>
      <c r="N3463" t="s">
        <v>188</v>
      </c>
      <c r="O3463" t="s">
        <v>3171</v>
      </c>
      <c r="P3463" t="s">
        <v>3451</v>
      </c>
      <c r="Q3463" t="s">
        <v>3166</v>
      </c>
      <c r="R3463" t="s">
        <v>79</v>
      </c>
      <c r="S3463" t="s">
        <v>26</v>
      </c>
      <c r="T3463" t="s">
        <v>3167</v>
      </c>
      <c r="U3463" t="s">
        <v>43</v>
      </c>
      <c r="V3463" t="s">
        <v>80</v>
      </c>
      <c r="W3463">
        <v>26350</v>
      </c>
      <c r="X3463" t="s">
        <v>81</v>
      </c>
      <c r="Y3463">
        <v>75</v>
      </c>
      <c r="Z3463" t="s">
        <v>3174</v>
      </c>
      <c r="AA3463" t="s">
        <v>3452</v>
      </c>
      <c r="AB3463" t="s">
        <v>83</v>
      </c>
      <c r="AC3463" t="s">
        <v>84</v>
      </c>
      <c r="AD3463">
        <f>_xlfn.XLOOKUP(MIS[[#This Row],[TRADING SYMBOL]],[1]Sheet1!$D:$D,[1]Sheet1!$C:$C)</f>
        <v>3.45</v>
      </c>
      <c r="AE3463">
        <f>MIS[[#This Row],[OrderAverageTradedPrice]]*MIS[[#This Row],[OrderQuantity]]</f>
        <v>262.5</v>
      </c>
      <c r="AF3463">
        <f>MIS[[#This Row],[LTP]]*MIS[[#This Row],[OrderQuantity]]</f>
        <v>258.75</v>
      </c>
      <c r="AG3463">
        <f>IF(MIS[[#This Row],[OrderSide]]="SELL",MIS[[#This Row],[VALUE]]-MIS[[#This Row],[LIVE_VALUE]],MIS[[#This Row],[LIVE_VALUE]]-MIS[[#This Row],[VALUE]])</f>
        <v>-3.75</v>
      </c>
      <c r="AH3463" t="str" cm="1">
        <f t="array" ref="AH34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3" t="str">
        <f>MIS[[#This Row],[TRADING SYMBOL]]</f>
        <v>NIFTY2552226350CE</v>
      </c>
      <c r="AJ3463" t="str">
        <f>IF(RIGHT(MIS[[#This Row],[Main/Hedge]],4)="MAIN","MAIN","HEDGE")</f>
        <v>HEDGE</v>
      </c>
      <c r="AK3463" t="str" cm="1">
        <f t="array" ref="AK3463">_xlfn._xlws.FILTER(Table4[Column1],ISNUMBER(SEARCH(Table4[Column1],MIS[[#This Row],[OrderUniqueIdentifier]])),"")</f>
        <v>NOTREND</v>
      </c>
    </row>
    <row r="3464" spans="1:37" x14ac:dyDescent="0.25">
      <c r="A3464" t="s">
        <v>71</v>
      </c>
      <c r="B3464" t="s">
        <v>822</v>
      </c>
      <c r="C3464" t="s">
        <v>4220</v>
      </c>
      <c r="D3464" t="s">
        <v>72</v>
      </c>
      <c r="E3464" t="s">
        <v>3170</v>
      </c>
      <c r="F3464" t="s">
        <v>73</v>
      </c>
      <c r="G3464" t="s">
        <v>74</v>
      </c>
      <c r="H3464" t="s">
        <v>75</v>
      </c>
      <c r="I3464" t="s">
        <v>76</v>
      </c>
      <c r="J3464" t="s">
        <v>77</v>
      </c>
      <c r="K3464">
        <v>75</v>
      </c>
      <c r="L3464" t="s">
        <v>77</v>
      </c>
      <c r="M3464" t="s">
        <v>78</v>
      </c>
      <c r="N3464" t="s">
        <v>495</v>
      </c>
      <c r="O3464" t="s">
        <v>3451</v>
      </c>
      <c r="P3464" t="s">
        <v>3451</v>
      </c>
      <c r="Q3464" t="s">
        <v>3172</v>
      </c>
      <c r="R3464" t="s">
        <v>79</v>
      </c>
      <c r="S3464" t="s">
        <v>26</v>
      </c>
      <c r="T3464" t="s">
        <v>3173</v>
      </c>
      <c r="U3464" t="s">
        <v>43</v>
      </c>
      <c r="V3464" t="s">
        <v>80</v>
      </c>
      <c r="W3464">
        <v>23750</v>
      </c>
      <c r="X3464" t="s">
        <v>85</v>
      </c>
      <c r="Y3464">
        <v>75</v>
      </c>
      <c r="Z3464" t="s">
        <v>3452</v>
      </c>
      <c r="AA3464" t="s">
        <v>3452</v>
      </c>
      <c r="AB3464" t="s">
        <v>87</v>
      </c>
      <c r="AC3464" t="s">
        <v>84</v>
      </c>
      <c r="AD3464">
        <f>_xlfn.XLOOKUP(MIS[[#This Row],[TRADING SYMBOL]],[1]Sheet1!$D:$D,[1]Sheet1!$C:$C)</f>
        <v>8.1999999999999993</v>
      </c>
      <c r="AE3464">
        <f>MIS[[#This Row],[OrderAverageTradedPrice]]*MIS[[#This Row],[OrderQuantity]]</f>
        <v>855</v>
      </c>
      <c r="AF3464">
        <f>MIS[[#This Row],[LTP]]*MIS[[#This Row],[OrderQuantity]]</f>
        <v>615</v>
      </c>
      <c r="AG3464">
        <f>IF(MIS[[#This Row],[OrderSide]]="SELL",MIS[[#This Row],[VALUE]]-MIS[[#This Row],[LIVE_VALUE]],MIS[[#This Row],[LIVE_VALUE]]-MIS[[#This Row],[VALUE]])</f>
        <v>-240</v>
      </c>
      <c r="AH3464" t="str" cm="1">
        <f t="array" ref="AH34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4" t="str">
        <f>MIS[[#This Row],[TRADING SYMBOL]]</f>
        <v>NIFTY2552223750PE</v>
      </c>
      <c r="AJ3464" t="str">
        <f>IF(RIGHT(MIS[[#This Row],[Main/Hedge]],4)="MAIN","MAIN","HEDGE")</f>
        <v>HEDGE</v>
      </c>
      <c r="AK3464" t="str" cm="1">
        <f t="array" ref="AK3464">_xlfn._xlws.FILTER(Table4[Column1],ISNUMBER(SEARCH(Table4[Column1],MIS[[#This Row],[OrderUniqueIdentifier]])),"")</f>
        <v>NOTREND</v>
      </c>
    </row>
    <row r="3465" spans="1:37" x14ac:dyDescent="0.25">
      <c r="A3465" t="s">
        <v>71</v>
      </c>
      <c r="B3465" t="s">
        <v>1010</v>
      </c>
      <c r="C3465" t="s">
        <v>4797</v>
      </c>
      <c r="D3465" t="s">
        <v>72</v>
      </c>
      <c r="E3465" t="s">
        <v>3164</v>
      </c>
      <c r="F3465" t="s">
        <v>73</v>
      </c>
      <c r="G3465" t="s">
        <v>74</v>
      </c>
      <c r="H3465" t="s">
        <v>75</v>
      </c>
      <c r="I3465" t="s">
        <v>76</v>
      </c>
      <c r="J3465" t="s">
        <v>77</v>
      </c>
      <c r="K3465">
        <v>75</v>
      </c>
      <c r="L3465" t="s">
        <v>77</v>
      </c>
      <c r="M3465" t="s">
        <v>78</v>
      </c>
      <c r="N3465" t="s">
        <v>188</v>
      </c>
      <c r="O3465" t="s">
        <v>3171</v>
      </c>
      <c r="P3465" t="s">
        <v>3451</v>
      </c>
      <c r="Q3465" t="s">
        <v>3166</v>
      </c>
      <c r="R3465" t="s">
        <v>79</v>
      </c>
      <c r="S3465" t="s">
        <v>26</v>
      </c>
      <c r="T3465" t="s">
        <v>3167</v>
      </c>
      <c r="U3465" t="s">
        <v>43</v>
      </c>
      <c r="V3465" t="s">
        <v>80</v>
      </c>
      <c r="W3465">
        <v>26350</v>
      </c>
      <c r="X3465" t="s">
        <v>81</v>
      </c>
      <c r="Y3465">
        <v>75</v>
      </c>
      <c r="Z3465" t="s">
        <v>3174</v>
      </c>
      <c r="AA3465" t="s">
        <v>3452</v>
      </c>
      <c r="AB3465" t="s">
        <v>83</v>
      </c>
      <c r="AC3465" t="s">
        <v>84</v>
      </c>
      <c r="AD3465">
        <f>_xlfn.XLOOKUP(MIS[[#This Row],[TRADING SYMBOL]],[1]Sheet1!$D:$D,[1]Sheet1!$C:$C)</f>
        <v>3.45</v>
      </c>
      <c r="AE3465">
        <f>MIS[[#This Row],[OrderAverageTradedPrice]]*MIS[[#This Row],[OrderQuantity]]</f>
        <v>262.5</v>
      </c>
      <c r="AF3465">
        <f>MIS[[#This Row],[LTP]]*MIS[[#This Row],[OrderQuantity]]</f>
        <v>258.75</v>
      </c>
      <c r="AG3465">
        <f>IF(MIS[[#This Row],[OrderSide]]="SELL",MIS[[#This Row],[VALUE]]-MIS[[#This Row],[LIVE_VALUE]],MIS[[#This Row],[LIVE_VALUE]]-MIS[[#This Row],[VALUE]])</f>
        <v>-3.75</v>
      </c>
      <c r="AH3465" t="str" cm="1">
        <f t="array" ref="AH34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5" t="str">
        <f>MIS[[#This Row],[TRADING SYMBOL]]</f>
        <v>NIFTY2552226350CE</v>
      </c>
      <c r="AJ3465" t="str">
        <f>IF(RIGHT(MIS[[#This Row],[Main/Hedge]],4)="MAIN","MAIN","HEDGE")</f>
        <v>HEDGE</v>
      </c>
      <c r="AK3465" t="str" cm="1">
        <f t="array" ref="AK3465">_xlfn._xlws.FILTER(Table4[Column1],ISNUMBER(SEARCH(Table4[Column1],MIS[[#This Row],[OrderUniqueIdentifier]])),"")</f>
        <v>NOTREND</v>
      </c>
    </row>
    <row r="3466" spans="1:37" x14ac:dyDescent="0.25">
      <c r="A3466" t="s">
        <v>71</v>
      </c>
      <c r="B3466" t="s">
        <v>1010</v>
      </c>
      <c r="C3466" t="s">
        <v>4798</v>
      </c>
      <c r="D3466" t="s">
        <v>72</v>
      </c>
      <c r="E3466" t="s">
        <v>3170</v>
      </c>
      <c r="F3466" t="s">
        <v>73</v>
      </c>
      <c r="G3466" t="s">
        <v>74</v>
      </c>
      <c r="H3466" t="s">
        <v>75</v>
      </c>
      <c r="I3466" t="s">
        <v>76</v>
      </c>
      <c r="J3466" t="s">
        <v>77</v>
      </c>
      <c r="K3466">
        <v>75</v>
      </c>
      <c r="L3466" t="s">
        <v>77</v>
      </c>
      <c r="M3466" t="s">
        <v>78</v>
      </c>
      <c r="N3466" t="s">
        <v>495</v>
      </c>
      <c r="O3466" t="s">
        <v>3451</v>
      </c>
      <c r="P3466" t="s">
        <v>3451</v>
      </c>
      <c r="Q3466" t="s">
        <v>3172</v>
      </c>
      <c r="R3466" t="s">
        <v>79</v>
      </c>
      <c r="S3466" t="s">
        <v>26</v>
      </c>
      <c r="T3466" t="s">
        <v>3173</v>
      </c>
      <c r="U3466" t="s">
        <v>43</v>
      </c>
      <c r="V3466" t="s">
        <v>80</v>
      </c>
      <c r="W3466">
        <v>23750</v>
      </c>
      <c r="X3466" t="s">
        <v>85</v>
      </c>
      <c r="Y3466">
        <v>75</v>
      </c>
      <c r="Z3466" t="s">
        <v>3452</v>
      </c>
      <c r="AA3466" t="s">
        <v>3452</v>
      </c>
      <c r="AB3466" t="s">
        <v>87</v>
      </c>
      <c r="AC3466" t="s">
        <v>84</v>
      </c>
      <c r="AD3466">
        <f>_xlfn.XLOOKUP(MIS[[#This Row],[TRADING SYMBOL]],[1]Sheet1!$D:$D,[1]Sheet1!$C:$C)</f>
        <v>8.1999999999999993</v>
      </c>
      <c r="AE3466">
        <f>MIS[[#This Row],[OrderAverageTradedPrice]]*MIS[[#This Row],[OrderQuantity]]</f>
        <v>855</v>
      </c>
      <c r="AF3466">
        <f>MIS[[#This Row],[LTP]]*MIS[[#This Row],[OrderQuantity]]</f>
        <v>615</v>
      </c>
      <c r="AG3466">
        <f>IF(MIS[[#This Row],[OrderSide]]="SELL",MIS[[#This Row],[VALUE]]-MIS[[#This Row],[LIVE_VALUE]],MIS[[#This Row],[LIVE_VALUE]]-MIS[[#This Row],[VALUE]])</f>
        <v>-240</v>
      </c>
      <c r="AH3466" t="str" cm="1">
        <f t="array" ref="AH34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6" t="str">
        <f>MIS[[#This Row],[TRADING SYMBOL]]</f>
        <v>NIFTY2552223750PE</v>
      </c>
      <c r="AJ3466" t="str">
        <f>IF(RIGHT(MIS[[#This Row],[Main/Hedge]],4)="MAIN","MAIN","HEDGE")</f>
        <v>HEDGE</v>
      </c>
      <c r="AK3466" t="str" cm="1">
        <f t="array" ref="AK3466">_xlfn._xlws.FILTER(Table4[Column1],ISNUMBER(SEARCH(Table4[Column1],MIS[[#This Row],[OrderUniqueIdentifier]])),"")</f>
        <v>NOTREND</v>
      </c>
    </row>
    <row r="3467" spans="1:37" x14ac:dyDescent="0.25">
      <c r="A3467" t="s">
        <v>71</v>
      </c>
      <c r="B3467" t="s">
        <v>1117</v>
      </c>
      <c r="C3467" t="s">
        <v>5133</v>
      </c>
      <c r="D3467" t="s">
        <v>72</v>
      </c>
      <c r="E3467" t="s">
        <v>3170</v>
      </c>
      <c r="F3467" t="s">
        <v>73</v>
      </c>
      <c r="G3467" t="s">
        <v>74</v>
      </c>
      <c r="H3467" t="s">
        <v>75</v>
      </c>
      <c r="I3467" t="s">
        <v>76</v>
      </c>
      <c r="J3467" t="s">
        <v>77</v>
      </c>
      <c r="K3467">
        <v>75</v>
      </c>
      <c r="L3467" t="s">
        <v>77</v>
      </c>
      <c r="M3467" t="s">
        <v>78</v>
      </c>
      <c r="N3467" t="s">
        <v>495</v>
      </c>
      <c r="O3467" t="s">
        <v>3451</v>
      </c>
      <c r="P3467" t="s">
        <v>3451</v>
      </c>
      <c r="Q3467" t="s">
        <v>3172</v>
      </c>
      <c r="R3467" t="s">
        <v>79</v>
      </c>
      <c r="S3467" t="s">
        <v>26</v>
      </c>
      <c r="T3467" t="s">
        <v>3173</v>
      </c>
      <c r="U3467" t="s">
        <v>43</v>
      </c>
      <c r="V3467" t="s">
        <v>80</v>
      </c>
      <c r="W3467">
        <v>23750</v>
      </c>
      <c r="X3467" t="s">
        <v>85</v>
      </c>
      <c r="Y3467">
        <v>75</v>
      </c>
      <c r="Z3467" t="s">
        <v>3452</v>
      </c>
      <c r="AA3467" t="s">
        <v>3452</v>
      </c>
      <c r="AB3467" t="s">
        <v>87</v>
      </c>
      <c r="AC3467" t="s">
        <v>84</v>
      </c>
      <c r="AD3467">
        <f>_xlfn.XLOOKUP(MIS[[#This Row],[TRADING SYMBOL]],[1]Sheet1!$D:$D,[1]Sheet1!$C:$C)</f>
        <v>8.1999999999999993</v>
      </c>
      <c r="AE3467">
        <f>MIS[[#This Row],[OrderAverageTradedPrice]]*MIS[[#This Row],[OrderQuantity]]</f>
        <v>855</v>
      </c>
      <c r="AF3467">
        <f>MIS[[#This Row],[LTP]]*MIS[[#This Row],[OrderQuantity]]</f>
        <v>615</v>
      </c>
      <c r="AG3467">
        <f>IF(MIS[[#This Row],[OrderSide]]="SELL",MIS[[#This Row],[VALUE]]-MIS[[#This Row],[LIVE_VALUE]],MIS[[#This Row],[LIVE_VALUE]]-MIS[[#This Row],[VALUE]])</f>
        <v>-240</v>
      </c>
      <c r="AH3467" t="str" cm="1">
        <f t="array" ref="AH34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7" t="str">
        <f>MIS[[#This Row],[TRADING SYMBOL]]</f>
        <v>NIFTY2552223750PE</v>
      </c>
      <c r="AJ3467" t="str">
        <f>IF(RIGHT(MIS[[#This Row],[Main/Hedge]],4)="MAIN","MAIN","HEDGE")</f>
        <v>HEDGE</v>
      </c>
      <c r="AK3467" t="str" cm="1">
        <f t="array" ref="AK3467">_xlfn._xlws.FILTER(Table4[Column1],ISNUMBER(SEARCH(Table4[Column1],MIS[[#This Row],[OrderUniqueIdentifier]])),"")</f>
        <v>NOTREND</v>
      </c>
    </row>
    <row r="3468" spans="1:37" x14ac:dyDescent="0.25">
      <c r="A3468" t="s">
        <v>71</v>
      </c>
      <c r="B3468" t="s">
        <v>1143</v>
      </c>
      <c r="C3468" t="s">
        <v>5198</v>
      </c>
      <c r="D3468" t="s">
        <v>72</v>
      </c>
      <c r="E3468" t="s">
        <v>3164</v>
      </c>
      <c r="F3468" t="s">
        <v>73</v>
      </c>
      <c r="G3468" t="s">
        <v>74</v>
      </c>
      <c r="H3468" t="s">
        <v>75</v>
      </c>
      <c r="I3468" t="s">
        <v>76</v>
      </c>
      <c r="J3468" t="s">
        <v>77</v>
      </c>
      <c r="K3468">
        <v>75</v>
      </c>
      <c r="L3468" t="s">
        <v>77</v>
      </c>
      <c r="M3468" t="s">
        <v>78</v>
      </c>
      <c r="N3468" t="s">
        <v>188</v>
      </c>
      <c r="O3468" t="s">
        <v>3451</v>
      </c>
      <c r="P3468" t="s">
        <v>3451</v>
      </c>
      <c r="Q3468" t="s">
        <v>3166</v>
      </c>
      <c r="R3468" t="s">
        <v>79</v>
      </c>
      <c r="S3468" t="s">
        <v>26</v>
      </c>
      <c r="T3468" t="s">
        <v>3167</v>
      </c>
      <c r="U3468" t="s">
        <v>43</v>
      </c>
      <c r="V3468" t="s">
        <v>80</v>
      </c>
      <c r="W3468">
        <v>26350</v>
      </c>
      <c r="X3468" t="s">
        <v>81</v>
      </c>
      <c r="Y3468">
        <v>75</v>
      </c>
      <c r="Z3468" t="s">
        <v>3452</v>
      </c>
      <c r="AA3468" t="s">
        <v>3452</v>
      </c>
      <c r="AB3468" t="s">
        <v>83</v>
      </c>
      <c r="AC3468" t="s">
        <v>84</v>
      </c>
      <c r="AD3468">
        <f>_xlfn.XLOOKUP(MIS[[#This Row],[TRADING SYMBOL]],[1]Sheet1!$D:$D,[1]Sheet1!$C:$C)</f>
        <v>3.45</v>
      </c>
      <c r="AE3468">
        <f>MIS[[#This Row],[OrderAverageTradedPrice]]*MIS[[#This Row],[OrderQuantity]]</f>
        <v>262.5</v>
      </c>
      <c r="AF3468">
        <f>MIS[[#This Row],[LTP]]*MIS[[#This Row],[OrderQuantity]]</f>
        <v>258.75</v>
      </c>
      <c r="AG3468">
        <f>IF(MIS[[#This Row],[OrderSide]]="SELL",MIS[[#This Row],[VALUE]]-MIS[[#This Row],[LIVE_VALUE]],MIS[[#This Row],[LIVE_VALUE]]-MIS[[#This Row],[VALUE]])</f>
        <v>-3.75</v>
      </c>
      <c r="AH3468" t="str" cm="1">
        <f t="array" ref="AH34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8" t="str">
        <f>MIS[[#This Row],[TRADING SYMBOL]]</f>
        <v>NIFTY2552226350CE</v>
      </c>
      <c r="AJ3468" t="str">
        <f>IF(RIGHT(MIS[[#This Row],[Main/Hedge]],4)="MAIN","MAIN","HEDGE")</f>
        <v>HEDGE</v>
      </c>
      <c r="AK3468" t="str" cm="1">
        <f t="array" ref="AK3468">_xlfn._xlws.FILTER(Table4[Column1],ISNUMBER(SEARCH(Table4[Column1],MIS[[#This Row],[OrderUniqueIdentifier]])),"")</f>
        <v>NOTREND</v>
      </c>
    </row>
    <row r="3469" spans="1:37" x14ac:dyDescent="0.25">
      <c r="A3469" t="s">
        <v>71</v>
      </c>
      <c r="B3469" t="s">
        <v>1202</v>
      </c>
      <c r="C3469" t="s">
        <v>5374</v>
      </c>
      <c r="D3469" t="s">
        <v>72</v>
      </c>
      <c r="E3469" t="s">
        <v>3170</v>
      </c>
      <c r="F3469" t="s">
        <v>73</v>
      </c>
      <c r="G3469" t="s">
        <v>74</v>
      </c>
      <c r="H3469" t="s">
        <v>75</v>
      </c>
      <c r="I3469" t="s">
        <v>76</v>
      </c>
      <c r="J3469" t="s">
        <v>77</v>
      </c>
      <c r="K3469">
        <v>75</v>
      </c>
      <c r="L3469" t="s">
        <v>77</v>
      </c>
      <c r="M3469" t="s">
        <v>78</v>
      </c>
      <c r="N3469" t="s">
        <v>495</v>
      </c>
      <c r="O3469" t="s">
        <v>3451</v>
      </c>
      <c r="P3469" t="s">
        <v>3451</v>
      </c>
      <c r="Q3469" t="s">
        <v>3172</v>
      </c>
      <c r="R3469" t="s">
        <v>79</v>
      </c>
      <c r="S3469" t="s">
        <v>26</v>
      </c>
      <c r="T3469" t="s">
        <v>3173</v>
      </c>
      <c r="U3469" t="s">
        <v>43</v>
      </c>
      <c r="V3469" t="s">
        <v>80</v>
      </c>
      <c r="W3469">
        <v>23750</v>
      </c>
      <c r="X3469" t="s">
        <v>85</v>
      </c>
      <c r="Y3469">
        <v>75</v>
      </c>
      <c r="Z3469" t="s">
        <v>3452</v>
      </c>
      <c r="AA3469" t="s">
        <v>3452</v>
      </c>
      <c r="AB3469" t="s">
        <v>87</v>
      </c>
      <c r="AC3469" t="s">
        <v>84</v>
      </c>
      <c r="AD3469">
        <f>_xlfn.XLOOKUP(MIS[[#This Row],[TRADING SYMBOL]],[1]Sheet1!$D:$D,[1]Sheet1!$C:$C)</f>
        <v>8.1999999999999993</v>
      </c>
      <c r="AE3469">
        <f>MIS[[#This Row],[OrderAverageTradedPrice]]*MIS[[#This Row],[OrderQuantity]]</f>
        <v>855</v>
      </c>
      <c r="AF3469">
        <f>MIS[[#This Row],[LTP]]*MIS[[#This Row],[OrderQuantity]]</f>
        <v>615</v>
      </c>
      <c r="AG3469">
        <f>IF(MIS[[#This Row],[OrderSide]]="SELL",MIS[[#This Row],[VALUE]]-MIS[[#This Row],[LIVE_VALUE]],MIS[[#This Row],[LIVE_VALUE]]-MIS[[#This Row],[VALUE]])</f>
        <v>-240</v>
      </c>
      <c r="AH3469" t="str" cm="1">
        <f t="array" ref="AH3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9" t="str">
        <f>MIS[[#This Row],[TRADING SYMBOL]]</f>
        <v>NIFTY2552223750PE</v>
      </c>
      <c r="AJ3469" t="str">
        <f>IF(RIGHT(MIS[[#This Row],[Main/Hedge]],4)="MAIN","MAIN","HEDGE")</f>
        <v>HEDGE</v>
      </c>
      <c r="AK3469" t="str" cm="1">
        <f t="array" ref="AK3469">_xlfn._xlws.FILTER(Table4[Column1],ISNUMBER(SEARCH(Table4[Column1],MIS[[#This Row],[OrderUniqueIdentifier]])),"")</f>
        <v>NOTREND</v>
      </c>
    </row>
    <row r="3470" spans="1:37" x14ac:dyDescent="0.25">
      <c r="A3470" t="s">
        <v>71</v>
      </c>
      <c r="B3470" t="s">
        <v>1227</v>
      </c>
      <c r="C3470" t="s">
        <v>5460</v>
      </c>
      <c r="D3470" t="s">
        <v>72</v>
      </c>
      <c r="E3470" t="s">
        <v>3170</v>
      </c>
      <c r="F3470" t="s">
        <v>73</v>
      </c>
      <c r="G3470" t="s">
        <v>74</v>
      </c>
      <c r="H3470" t="s">
        <v>75</v>
      </c>
      <c r="I3470" t="s">
        <v>76</v>
      </c>
      <c r="J3470" t="s">
        <v>77</v>
      </c>
      <c r="K3470">
        <v>75</v>
      </c>
      <c r="L3470" t="s">
        <v>77</v>
      </c>
      <c r="M3470" t="s">
        <v>78</v>
      </c>
      <c r="N3470" t="s">
        <v>495</v>
      </c>
      <c r="O3470" t="s">
        <v>3451</v>
      </c>
      <c r="P3470" t="s">
        <v>3451</v>
      </c>
      <c r="Q3470" t="s">
        <v>3172</v>
      </c>
      <c r="R3470" t="s">
        <v>79</v>
      </c>
      <c r="S3470" t="s">
        <v>26</v>
      </c>
      <c r="T3470" t="s">
        <v>3173</v>
      </c>
      <c r="U3470" t="s">
        <v>43</v>
      </c>
      <c r="V3470" t="s">
        <v>80</v>
      </c>
      <c r="W3470">
        <v>23750</v>
      </c>
      <c r="X3470" t="s">
        <v>85</v>
      </c>
      <c r="Y3470">
        <v>75</v>
      </c>
      <c r="Z3470" t="s">
        <v>3452</v>
      </c>
      <c r="AA3470" t="s">
        <v>3452</v>
      </c>
      <c r="AB3470" t="s">
        <v>87</v>
      </c>
      <c r="AC3470" t="s">
        <v>84</v>
      </c>
      <c r="AD3470">
        <f>_xlfn.XLOOKUP(MIS[[#This Row],[TRADING SYMBOL]],[1]Sheet1!$D:$D,[1]Sheet1!$C:$C)</f>
        <v>8.1999999999999993</v>
      </c>
      <c r="AE3470">
        <f>MIS[[#This Row],[OrderAverageTradedPrice]]*MIS[[#This Row],[OrderQuantity]]</f>
        <v>855</v>
      </c>
      <c r="AF3470">
        <f>MIS[[#This Row],[LTP]]*MIS[[#This Row],[OrderQuantity]]</f>
        <v>615</v>
      </c>
      <c r="AG3470">
        <f>IF(MIS[[#This Row],[OrderSide]]="SELL",MIS[[#This Row],[VALUE]]-MIS[[#This Row],[LIVE_VALUE]],MIS[[#This Row],[LIVE_VALUE]]-MIS[[#This Row],[VALUE]])</f>
        <v>-240</v>
      </c>
      <c r="AH3470" t="str" cm="1">
        <f t="array" ref="AH34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0" t="str">
        <f>MIS[[#This Row],[TRADING SYMBOL]]</f>
        <v>NIFTY2552223750PE</v>
      </c>
      <c r="AJ3470" t="str">
        <f>IF(RIGHT(MIS[[#This Row],[Main/Hedge]],4)="MAIN","MAIN","HEDGE")</f>
        <v>HEDGE</v>
      </c>
      <c r="AK3470" t="str" cm="1">
        <f t="array" ref="AK3470">_xlfn._xlws.FILTER(Table4[Column1],ISNUMBER(SEARCH(Table4[Column1],MIS[[#This Row],[OrderUniqueIdentifier]])),"")</f>
        <v>NOTREND</v>
      </c>
    </row>
    <row r="3471" spans="1:37" x14ac:dyDescent="0.25">
      <c r="A3471" t="s">
        <v>71</v>
      </c>
      <c r="B3471" t="s">
        <v>1258</v>
      </c>
      <c r="C3471" t="s">
        <v>5537</v>
      </c>
      <c r="D3471" t="s">
        <v>72</v>
      </c>
      <c r="E3471" t="s">
        <v>3170</v>
      </c>
      <c r="F3471" t="s">
        <v>73</v>
      </c>
      <c r="G3471" t="s">
        <v>74</v>
      </c>
      <c r="H3471" t="s">
        <v>75</v>
      </c>
      <c r="I3471" t="s">
        <v>76</v>
      </c>
      <c r="J3471" t="s">
        <v>77</v>
      </c>
      <c r="K3471">
        <v>75</v>
      </c>
      <c r="L3471" t="s">
        <v>77</v>
      </c>
      <c r="M3471" t="s">
        <v>78</v>
      </c>
      <c r="N3471" t="s">
        <v>495</v>
      </c>
      <c r="O3471" t="s">
        <v>3451</v>
      </c>
      <c r="P3471" t="s">
        <v>3451</v>
      </c>
      <c r="Q3471" t="s">
        <v>3172</v>
      </c>
      <c r="R3471" t="s">
        <v>79</v>
      </c>
      <c r="S3471" t="s">
        <v>26</v>
      </c>
      <c r="T3471" t="s">
        <v>3173</v>
      </c>
      <c r="U3471" t="s">
        <v>43</v>
      </c>
      <c r="V3471" t="s">
        <v>80</v>
      </c>
      <c r="W3471">
        <v>23750</v>
      </c>
      <c r="X3471" t="s">
        <v>85</v>
      </c>
      <c r="Y3471">
        <v>75</v>
      </c>
      <c r="Z3471" t="s">
        <v>3452</v>
      </c>
      <c r="AA3471" t="s">
        <v>3452</v>
      </c>
      <c r="AB3471" t="s">
        <v>87</v>
      </c>
      <c r="AC3471" t="s">
        <v>84</v>
      </c>
      <c r="AD3471">
        <f>_xlfn.XLOOKUP(MIS[[#This Row],[TRADING SYMBOL]],[1]Sheet1!$D:$D,[1]Sheet1!$C:$C)</f>
        <v>8.1999999999999993</v>
      </c>
      <c r="AE3471">
        <f>MIS[[#This Row],[OrderAverageTradedPrice]]*MIS[[#This Row],[OrderQuantity]]</f>
        <v>855</v>
      </c>
      <c r="AF3471">
        <f>MIS[[#This Row],[LTP]]*MIS[[#This Row],[OrderQuantity]]</f>
        <v>615</v>
      </c>
      <c r="AG3471">
        <f>IF(MIS[[#This Row],[OrderSide]]="SELL",MIS[[#This Row],[VALUE]]-MIS[[#This Row],[LIVE_VALUE]],MIS[[#This Row],[LIVE_VALUE]]-MIS[[#This Row],[VALUE]])</f>
        <v>-240</v>
      </c>
      <c r="AH3471" t="str" cm="1">
        <f t="array" ref="AH3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1" t="str">
        <f>MIS[[#This Row],[TRADING SYMBOL]]</f>
        <v>NIFTY2552223750PE</v>
      </c>
      <c r="AJ3471" t="str">
        <f>IF(RIGHT(MIS[[#This Row],[Main/Hedge]],4)="MAIN","MAIN","HEDGE")</f>
        <v>HEDGE</v>
      </c>
      <c r="AK3471" t="str" cm="1">
        <f t="array" ref="AK3471">_xlfn._xlws.FILTER(Table4[Column1],ISNUMBER(SEARCH(Table4[Column1],MIS[[#This Row],[OrderUniqueIdentifier]])),"")</f>
        <v>NOTREND</v>
      </c>
    </row>
    <row r="3472" spans="1:37" x14ac:dyDescent="0.25">
      <c r="A3472" t="s">
        <v>71</v>
      </c>
      <c r="B3472" t="s">
        <v>1302</v>
      </c>
      <c r="C3472" t="s">
        <v>5687</v>
      </c>
      <c r="D3472" t="s">
        <v>72</v>
      </c>
      <c r="E3472" t="s">
        <v>3170</v>
      </c>
      <c r="F3472" t="s">
        <v>73</v>
      </c>
      <c r="G3472" t="s">
        <v>74</v>
      </c>
      <c r="H3472" t="s">
        <v>75</v>
      </c>
      <c r="I3472" t="s">
        <v>76</v>
      </c>
      <c r="J3472" t="s">
        <v>77</v>
      </c>
      <c r="K3472">
        <v>75</v>
      </c>
      <c r="L3472" t="s">
        <v>77</v>
      </c>
      <c r="M3472" t="s">
        <v>78</v>
      </c>
      <c r="N3472" t="s">
        <v>1481</v>
      </c>
      <c r="O3472" t="s">
        <v>3171</v>
      </c>
      <c r="P3472" t="s">
        <v>3451</v>
      </c>
      <c r="Q3472" t="s">
        <v>3172</v>
      </c>
      <c r="R3472" t="s">
        <v>79</v>
      </c>
      <c r="S3472" t="s">
        <v>26</v>
      </c>
      <c r="T3472" t="s">
        <v>3173</v>
      </c>
      <c r="U3472" t="s">
        <v>43</v>
      </c>
      <c r="V3472" t="s">
        <v>80</v>
      </c>
      <c r="W3472">
        <v>23750</v>
      </c>
      <c r="X3472" t="s">
        <v>85</v>
      </c>
      <c r="Y3472">
        <v>75</v>
      </c>
      <c r="Z3472" t="s">
        <v>3174</v>
      </c>
      <c r="AA3472" t="s">
        <v>3452</v>
      </c>
      <c r="AB3472" t="s">
        <v>87</v>
      </c>
      <c r="AC3472" t="s">
        <v>84</v>
      </c>
      <c r="AD3472">
        <f>_xlfn.XLOOKUP(MIS[[#This Row],[TRADING SYMBOL]],[1]Sheet1!$D:$D,[1]Sheet1!$C:$C)</f>
        <v>8.1999999999999993</v>
      </c>
      <c r="AE3472">
        <f>MIS[[#This Row],[OrderAverageTradedPrice]]*MIS[[#This Row],[OrderQuantity]]</f>
        <v>851.25</v>
      </c>
      <c r="AF3472">
        <f>MIS[[#This Row],[LTP]]*MIS[[#This Row],[OrderQuantity]]</f>
        <v>615</v>
      </c>
      <c r="AG3472">
        <f>IF(MIS[[#This Row],[OrderSide]]="SELL",MIS[[#This Row],[VALUE]]-MIS[[#This Row],[LIVE_VALUE]],MIS[[#This Row],[LIVE_VALUE]]-MIS[[#This Row],[VALUE]])</f>
        <v>-236.25</v>
      </c>
      <c r="AH3472" t="str" cm="1">
        <f t="array" ref="AH34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2" t="str">
        <f>MIS[[#This Row],[TRADING SYMBOL]]</f>
        <v>NIFTY2552223750PE</v>
      </c>
      <c r="AJ3472" t="str">
        <f>IF(RIGHT(MIS[[#This Row],[Main/Hedge]],4)="MAIN","MAIN","HEDGE")</f>
        <v>HEDGE</v>
      </c>
      <c r="AK3472" t="str" cm="1">
        <f t="array" ref="AK3472">_xlfn._xlws.FILTER(Table4[Column1],ISNUMBER(SEARCH(Table4[Column1],MIS[[#This Row],[OrderUniqueIdentifier]])),"")</f>
        <v>NOTREND</v>
      </c>
    </row>
    <row r="3473" spans="1:37" x14ac:dyDescent="0.25">
      <c r="A3473" t="s">
        <v>1357</v>
      </c>
      <c r="B3473" t="s">
        <v>1366</v>
      </c>
      <c r="C3473" t="s">
        <v>5987</v>
      </c>
      <c r="D3473" t="s">
        <v>72</v>
      </c>
      <c r="E3473" t="s">
        <v>3164</v>
      </c>
      <c r="F3473" t="s">
        <v>73</v>
      </c>
      <c r="G3473" t="s">
        <v>74</v>
      </c>
      <c r="H3473" t="s">
        <v>75</v>
      </c>
      <c r="I3473" t="s">
        <v>76</v>
      </c>
      <c r="J3473" t="s">
        <v>77</v>
      </c>
      <c r="K3473">
        <v>75</v>
      </c>
      <c r="L3473" t="s">
        <v>77</v>
      </c>
      <c r="M3473" t="s">
        <v>78</v>
      </c>
      <c r="N3473" t="s">
        <v>188</v>
      </c>
      <c r="O3473" t="s">
        <v>3451</v>
      </c>
      <c r="P3473" t="s">
        <v>3451</v>
      </c>
      <c r="Q3473" t="s">
        <v>3166</v>
      </c>
      <c r="R3473" t="s">
        <v>79</v>
      </c>
      <c r="S3473" t="s">
        <v>26</v>
      </c>
      <c r="T3473" t="s">
        <v>3167</v>
      </c>
      <c r="U3473" t="s">
        <v>43</v>
      </c>
      <c r="V3473" t="s">
        <v>80</v>
      </c>
      <c r="W3473">
        <v>26350</v>
      </c>
      <c r="X3473" t="s">
        <v>81</v>
      </c>
      <c r="Y3473">
        <v>75</v>
      </c>
      <c r="Z3473" t="s">
        <v>3452</v>
      </c>
      <c r="AA3473" t="s">
        <v>3452</v>
      </c>
      <c r="AB3473" t="s">
        <v>83</v>
      </c>
      <c r="AC3473" t="s">
        <v>84</v>
      </c>
      <c r="AD3473">
        <f>_xlfn.XLOOKUP(MIS[[#This Row],[TRADING SYMBOL]],[1]Sheet1!$D:$D,[1]Sheet1!$C:$C)</f>
        <v>3.45</v>
      </c>
      <c r="AE3473">
        <f>MIS[[#This Row],[OrderAverageTradedPrice]]*MIS[[#This Row],[OrderQuantity]]</f>
        <v>262.5</v>
      </c>
      <c r="AF3473">
        <f>MIS[[#This Row],[LTP]]*MIS[[#This Row],[OrderQuantity]]</f>
        <v>258.75</v>
      </c>
      <c r="AG3473">
        <f>IF(MIS[[#This Row],[OrderSide]]="SELL",MIS[[#This Row],[VALUE]]-MIS[[#This Row],[LIVE_VALUE]],MIS[[#This Row],[LIVE_VALUE]]-MIS[[#This Row],[VALUE]])</f>
        <v>-3.75</v>
      </c>
      <c r="AH3473" t="str" cm="1">
        <f t="array" ref="AH34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3" t="str">
        <f>MIS[[#This Row],[TRADING SYMBOL]]</f>
        <v>NIFTY2552226350CE</v>
      </c>
      <c r="AJ3473" t="str">
        <f>IF(RIGHT(MIS[[#This Row],[Main/Hedge]],4)="MAIN","MAIN","HEDGE")</f>
        <v>HEDGE</v>
      </c>
      <c r="AK3473" t="str" cm="1">
        <f t="array" ref="AK3473">_xlfn._xlws.FILTER(Table4[Column1],ISNUMBER(SEARCH(Table4[Column1],MIS[[#This Row],[OrderUniqueIdentifier]])),"")</f>
        <v>NOTREND</v>
      </c>
    </row>
    <row r="3474" spans="1:37" x14ac:dyDescent="0.25">
      <c r="A3474" t="s">
        <v>1555</v>
      </c>
      <c r="B3474" t="s">
        <v>1556</v>
      </c>
      <c r="C3474" t="s">
        <v>6575</v>
      </c>
      <c r="D3474" t="s">
        <v>72</v>
      </c>
      <c r="E3474" t="s">
        <v>3164</v>
      </c>
      <c r="F3474" t="s">
        <v>73</v>
      </c>
      <c r="G3474" t="s">
        <v>74</v>
      </c>
      <c r="H3474" t="s">
        <v>75</v>
      </c>
      <c r="I3474" t="s">
        <v>76</v>
      </c>
      <c r="J3474" t="s">
        <v>77</v>
      </c>
      <c r="K3474">
        <v>1200</v>
      </c>
      <c r="L3474" t="s">
        <v>77</v>
      </c>
      <c r="M3474" t="s">
        <v>78</v>
      </c>
      <c r="N3474" t="s">
        <v>188</v>
      </c>
      <c r="O3474" t="s">
        <v>3451</v>
      </c>
      <c r="P3474" t="s">
        <v>3451</v>
      </c>
      <c r="Q3474" t="s">
        <v>3166</v>
      </c>
      <c r="R3474" t="s">
        <v>79</v>
      </c>
      <c r="S3474" t="s">
        <v>26</v>
      </c>
      <c r="T3474" t="s">
        <v>3167</v>
      </c>
      <c r="U3474" t="s">
        <v>43</v>
      </c>
      <c r="V3474" t="s">
        <v>80</v>
      </c>
      <c r="W3474">
        <v>26350</v>
      </c>
      <c r="X3474" t="s">
        <v>81</v>
      </c>
      <c r="Y3474">
        <v>1200</v>
      </c>
      <c r="Z3474" t="s">
        <v>3452</v>
      </c>
      <c r="AA3474" t="s">
        <v>3452</v>
      </c>
      <c r="AB3474" t="s">
        <v>83</v>
      </c>
      <c r="AC3474" t="s">
        <v>84</v>
      </c>
      <c r="AD3474">
        <f>_xlfn.XLOOKUP(MIS[[#This Row],[TRADING SYMBOL]],[1]Sheet1!$D:$D,[1]Sheet1!$C:$C)</f>
        <v>3.45</v>
      </c>
      <c r="AE3474">
        <f>MIS[[#This Row],[OrderAverageTradedPrice]]*MIS[[#This Row],[OrderQuantity]]</f>
        <v>4200</v>
      </c>
      <c r="AF3474">
        <f>MIS[[#This Row],[LTP]]*MIS[[#This Row],[OrderQuantity]]</f>
        <v>4140</v>
      </c>
      <c r="AG3474">
        <f>IF(MIS[[#This Row],[OrderSide]]="SELL",MIS[[#This Row],[VALUE]]-MIS[[#This Row],[LIVE_VALUE]],MIS[[#This Row],[LIVE_VALUE]]-MIS[[#This Row],[VALUE]])</f>
        <v>-60</v>
      </c>
      <c r="AH3474" t="str" cm="1">
        <f t="array" ref="AH34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4" t="str">
        <f>MIS[[#This Row],[TRADING SYMBOL]]</f>
        <v>NIFTY2552226350CE</v>
      </c>
      <c r="AJ3474" t="str">
        <f>IF(RIGHT(MIS[[#This Row],[Main/Hedge]],4)="MAIN","MAIN","HEDGE")</f>
        <v>HEDGE</v>
      </c>
      <c r="AK3474" t="str" cm="1">
        <f t="array" ref="AK3474">_xlfn._xlws.FILTER(Table4[Column1],ISNUMBER(SEARCH(Table4[Column1],MIS[[#This Row],[OrderUniqueIdentifier]])),"")</f>
        <v>NOTREND</v>
      </c>
    </row>
    <row r="3475" spans="1:37" x14ac:dyDescent="0.25">
      <c r="A3475" t="s">
        <v>1555</v>
      </c>
      <c r="B3475" t="s">
        <v>1556</v>
      </c>
      <c r="C3475" t="s">
        <v>6576</v>
      </c>
      <c r="D3475" t="s">
        <v>72</v>
      </c>
      <c r="E3475" t="s">
        <v>3170</v>
      </c>
      <c r="F3475" t="s">
        <v>73</v>
      </c>
      <c r="G3475" t="s">
        <v>74</v>
      </c>
      <c r="H3475" t="s">
        <v>75</v>
      </c>
      <c r="I3475" t="s">
        <v>76</v>
      </c>
      <c r="J3475" t="s">
        <v>77</v>
      </c>
      <c r="K3475">
        <v>1200</v>
      </c>
      <c r="L3475" t="s">
        <v>77</v>
      </c>
      <c r="M3475" t="s">
        <v>78</v>
      </c>
      <c r="N3475" t="s">
        <v>495</v>
      </c>
      <c r="O3475" t="s">
        <v>3451</v>
      </c>
      <c r="P3475" t="s">
        <v>3451</v>
      </c>
      <c r="Q3475" t="s">
        <v>3172</v>
      </c>
      <c r="R3475" t="s">
        <v>79</v>
      </c>
      <c r="S3475" t="s">
        <v>26</v>
      </c>
      <c r="T3475" t="s">
        <v>3173</v>
      </c>
      <c r="U3475" t="s">
        <v>43</v>
      </c>
      <c r="V3475" t="s">
        <v>80</v>
      </c>
      <c r="W3475">
        <v>23750</v>
      </c>
      <c r="X3475" t="s">
        <v>85</v>
      </c>
      <c r="Y3475">
        <v>1200</v>
      </c>
      <c r="Z3475" t="s">
        <v>3452</v>
      </c>
      <c r="AA3475" t="s">
        <v>3452</v>
      </c>
      <c r="AB3475" t="s">
        <v>87</v>
      </c>
      <c r="AC3475" t="s">
        <v>84</v>
      </c>
      <c r="AD3475">
        <f>_xlfn.XLOOKUP(MIS[[#This Row],[TRADING SYMBOL]],[1]Sheet1!$D:$D,[1]Sheet1!$C:$C)</f>
        <v>8.1999999999999993</v>
      </c>
      <c r="AE3475">
        <f>MIS[[#This Row],[OrderAverageTradedPrice]]*MIS[[#This Row],[OrderQuantity]]</f>
        <v>13680</v>
      </c>
      <c r="AF3475">
        <f>MIS[[#This Row],[LTP]]*MIS[[#This Row],[OrderQuantity]]</f>
        <v>9840</v>
      </c>
      <c r="AG3475">
        <f>IF(MIS[[#This Row],[OrderSide]]="SELL",MIS[[#This Row],[VALUE]]-MIS[[#This Row],[LIVE_VALUE]],MIS[[#This Row],[LIVE_VALUE]]-MIS[[#This Row],[VALUE]])</f>
        <v>-3840</v>
      </c>
      <c r="AH3475" t="str" cm="1">
        <f t="array" ref="AH3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5" t="str">
        <f>MIS[[#This Row],[TRADING SYMBOL]]</f>
        <v>NIFTY2552223750PE</v>
      </c>
      <c r="AJ3475" t="str">
        <f>IF(RIGHT(MIS[[#This Row],[Main/Hedge]],4)="MAIN","MAIN","HEDGE")</f>
        <v>HEDGE</v>
      </c>
      <c r="AK3475" t="str" cm="1">
        <f t="array" ref="AK3475">_xlfn._xlws.FILTER(Table4[Column1],ISNUMBER(SEARCH(Table4[Column1],MIS[[#This Row],[OrderUniqueIdentifier]])),"")</f>
        <v>NOTREND</v>
      </c>
    </row>
    <row r="3476" spans="1:37" x14ac:dyDescent="0.25">
      <c r="A3476" t="s">
        <v>1555</v>
      </c>
      <c r="B3476" t="s">
        <v>1577</v>
      </c>
      <c r="C3476" t="s">
        <v>6659</v>
      </c>
      <c r="D3476" t="s">
        <v>72</v>
      </c>
      <c r="E3476" t="s">
        <v>3164</v>
      </c>
      <c r="F3476" t="s">
        <v>73</v>
      </c>
      <c r="G3476" t="s">
        <v>74</v>
      </c>
      <c r="H3476" t="s">
        <v>75</v>
      </c>
      <c r="I3476" t="s">
        <v>76</v>
      </c>
      <c r="J3476" t="s">
        <v>77</v>
      </c>
      <c r="K3476">
        <v>1050</v>
      </c>
      <c r="L3476" t="s">
        <v>77</v>
      </c>
      <c r="M3476" t="s">
        <v>78</v>
      </c>
      <c r="N3476" t="s">
        <v>188</v>
      </c>
      <c r="O3476" t="s">
        <v>3451</v>
      </c>
      <c r="P3476" t="s">
        <v>3451</v>
      </c>
      <c r="Q3476" t="s">
        <v>3166</v>
      </c>
      <c r="R3476" t="s">
        <v>79</v>
      </c>
      <c r="S3476" t="s">
        <v>26</v>
      </c>
      <c r="T3476" t="s">
        <v>3167</v>
      </c>
      <c r="U3476" t="s">
        <v>43</v>
      </c>
      <c r="V3476" t="s">
        <v>80</v>
      </c>
      <c r="W3476">
        <v>26350</v>
      </c>
      <c r="X3476" t="s">
        <v>81</v>
      </c>
      <c r="Y3476">
        <v>1050</v>
      </c>
      <c r="Z3476" t="s">
        <v>3452</v>
      </c>
      <c r="AA3476" t="s">
        <v>3452</v>
      </c>
      <c r="AB3476" t="s">
        <v>83</v>
      </c>
      <c r="AC3476" t="s">
        <v>84</v>
      </c>
      <c r="AD3476">
        <f>_xlfn.XLOOKUP(MIS[[#This Row],[TRADING SYMBOL]],[1]Sheet1!$D:$D,[1]Sheet1!$C:$C)</f>
        <v>3.45</v>
      </c>
      <c r="AE3476">
        <f>MIS[[#This Row],[OrderAverageTradedPrice]]*MIS[[#This Row],[OrderQuantity]]</f>
        <v>3675</v>
      </c>
      <c r="AF3476">
        <f>MIS[[#This Row],[LTP]]*MIS[[#This Row],[OrderQuantity]]</f>
        <v>3622.5</v>
      </c>
      <c r="AG3476">
        <f>IF(MIS[[#This Row],[OrderSide]]="SELL",MIS[[#This Row],[VALUE]]-MIS[[#This Row],[LIVE_VALUE]],MIS[[#This Row],[LIVE_VALUE]]-MIS[[#This Row],[VALUE]])</f>
        <v>-52.5</v>
      </c>
      <c r="AH3476" t="str" cm="1">
        <f t="array" ref="AH34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6" t="str">
        <f>MIS[[#This Row],[TRADING SYMBOL]]</f>
        <v>NIFTY2552226350CE</v>
      </c>
      <c r="AJ3476" t="str">
        <f>IF(RIGHT(MIS[[#This Row],[Main/Hedge]],4)="MAIN","MAIN","HEDGE")</f>
        <v>HEDGE</v>
      </c>
      <c r="AK3476" t="str" cm="1">
        <f t="array" ref="AK3476">_xlfn._xlws.FILTER(Table4[Column1],ISNUMBER(SEARCH(Table4[Column1],MIS[[#This Row],[OrderUniqueIdentifier]])),"")</f>
        <v>NOTREND</v>
      </c>
    </row>
    <row r="3477" spans="1:37" x14ac:dyDescent="0.25">
      <c r="A3477" t="s">
        <v>1555</v>
      </c>
      <c r="B3477" t="s">
        <v>1577</v>
      </c>
      <c r="C3477" t="s">
        <v>6660</v>
      </c>
      <c r="D3477" t="s">
        <v>72</v>
      </c>
      <c r="E3477" t="s">
        <v>3170</v>
      </c>
      <c r="F3477" t="s">
        <v>73</v>
      </c>
      <c r="G3477" t="s">
        <v>74</v>
      </c>
      <c r="H3477" t="s">
        <v>75</v>
      </c>
      <c r="I3477" t="s">
        <v>76</v>
      </c>
      <c r="J3477" t="s">
        <v>77</v>
      </c>
      <c r="K3477">
        <v>1050</v>
      </c>
      <c r="L3477" t="s">
        <v>77</v>
      </c>
      <c r="M3477" t="s">
        <v>78</v>
      </c>
      <c r="N3477" t="s">
        <v>495</v>
      </c>
      <c r="O3477" t="s">
        <v>3451</v>
      </c>
      <c r="P3477" t="s">
        <v>3451</v>
      </c>
      <c r="Q3477" t="s">
        <v>3172</v>
      </c>
      <c r="R3477" t="s">
        <v>79</v>
      </c>
      <c r="S3477" t="s">
        <v>26</v>
      </c>
      <c r="T3477" t="s">
        <v>3173</v>
      </c>
      <c r="U3477" t="s">
        <v>43</v>
      </c>
      <c r="V3477" t="s">
        <v>80</v>
      </c>
      <c r="W3477">
        <v>23750</v>
      </c>
      <c r="X3477" t="s">
        <v>85</v>
      </c>
      <c r="Y3477">
        <v>1050</v>
      </c>
      <c r="Z3477" t="s">
        <v>3452</v>
      </c>
      <c r="AA3477" t="s">
        <v>3452</v>
      </c>
      <c r="AB3477" t="s">
        <v>87</v>
      </c>
      <c r="AC3477" t="s">
        <v>84</v>
      </c>
      <c r="AD3477">
        <f>_xlfn.XLOOKUP(MIS[[#This Row],[TRADING SYMBOL]],[1]Sheet1!$D:$D,[1]Sheet1!$C:$C)</f>
        <v>8.1999999999999993</v>
      </c>
      <c r="AE3477">
        <f>MIS[[#This Row],[OrderAverageTradedPrice]]*MIS[[#This Row],[OrderQuantity]]</f>
        <v>11970</v>
      </c>
      <c r="AF3477">
        <f>MIS[[#This Row],[LTP]]*MIS[[#This Row],[OrderQuantity]]</f>
        <v>8610</v>
      </c>
      <c r="AG3477">
        <f>IF(MIS[[#This Row],[OrderSide]]="SELL",MIS[[#This Row],[VALUE]]-MIS[[#This Row],[LIVE_VALUE]],MIS[[#This Row],[LIVE_VALUE]]-MIS[[#This Row],[VALUE]])</f>
        <v>-3360</v>
      </c>
      <c r="AH3477" t="str" cm="1">
        <f t="array" ref="AH3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7" t="str">
        <f>MIS[[#This Row],[TRADING SYMBOL]]</f>
        <v>NIFTY2552223750PE</v>
      </c>
      <c r="AJ3477" t="str">
        <f>IF(RIGHT(MIS[[#This Row],[Main/Hedge]],4)="MAIN","MAIN","HEDGE")</f>
        <v>HEDGE</v>
      </c>
      <c r="AK3477" t="str" cm="1">
        <f t="array" ref="AK3477">_xlfn._xlws.FILTER(Table4[Column1],ISNUMBER(SEARCH(Table4[Column1],MIS[[#This Row],[OrderUniqueIdentifier]])),"")</f>
        <v>NOTREND</v>
      </c>
    </row>
    <row r="3478" spans="1:37" x14ac:dyDescent="0.25">
      <c r="A3478" t="s">
        <v>1555</v>
      </c>
      <c r="B3478" t="s">
        <v>1589</v>
      </c>
      <c r="C3478" t="s">
        <v>6706</v>
      </c>
      <c r="D3478" t="s">
        <v>72</v>
      </c>
      <c r="E3478" t="s">
        <v>3164</v>
      </c>
      <c r="F3478" t="s">
        <v>73</v>
      </c>
      <c r="G3478" t="s">
        <v>74</v>
      </c>
      <c r="H3478" t="s">
        <v>75</v>
      </c>
      <c r="I3478" t="s">
        <v>76</v>
      </c>
      <c r="J3478" t="s">
        <v>77</v>
      </c>
      <c r="K3478">
        <v>225</v>
      </c>
      <c r="L3478" t="s">
        <v>77</v>
      </c>
      <c r="M3478" t="s">
        <v>78</v>
      </c>
      <c r="N3478" t="s">
        <v>188</v>
      </c>
      <c r="O3478" t="s">
        <v>3451</v>
      </c>
      <c r="P3478" t="s">
        <v>3451</v>
      </c>
      <c r="Q3478" t="s">
        <v>3166</v>
      </c>
      <c r="R3478" t="s">
        <v>79</v>
      </c>
      <c r="S3478" t="s">
        <v>26</v>
      </c>
      <c r="T3478" t="s">
        <v>3167</v>
      </c>
      <c r="U3478" t="s">
        <v>43</v>
      </c>
      <c r="V3478" t="s">
        <v>80</v>
      </c>
      <c r="W3478">
        <v>26350</v>
      </c>
      <c r="X3478" t="s">
        <v>81</v>
      </c>
      <c r="Y3478">
        <v>225</v>
      </c>
      <c r="Z3478" t="s">
        <v>3452</v>
      </c>
      <c r="AA3478" t="s">
        <v>3452</v>
      </c>
      <c r="AB3478" t="s">
        <v>83</v>
      </c>
      <c r="AC3478" t="s">
        <v>84</v>
      </c>
      <c r="AD3478">
        <f>_xlfn.XLOOKUP(MIS[[#This Row],[TRADING SYMBOL]],[1]Sheet1!$D:$D,[1]Sheet1!$C:$C)</f>
        <v>3.45</v>
      </c>
      <c r="AE3478">
        <f>MIS[[#This Row],[OrderAverageTradedPrice]]*MIS[[#This Row],[OrderQuantity]]</f>
        <v>787.5</v>
      </c>
      <c r="AF3478">
        <f>MIS[[#This Row],[LTP]]*MIS[[#This Row],[OrderQuantity]]</f>
        <v>776.25</v>
      </c>
      <c r="AG3478">
        <f>IF(MIS[[#This Row],[OrderSide]]="SELL",MIS[[#This Row],[VALUE]]-MIS[[#This Row],[LIVE_VALUE]],MIS[[#This Row],[LIVE_VALUE]]-MIS[[#This Row],[VALUE]])</f>
        <v>-11.25</v>
      </c>
      <c r="AH3478" t="str" cm="1">
        <f t="array" ref="AH34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8" t="str">
        <f>MIS[[#This Row],[TRADING SYMBOL]]</f>
        <v>NIFTY2552226350CE</v>
      </c>
      <c r="AJ3478" t="str">
        <f>IF(RIGHT(MIS[[#This Row],[Main/Hedge]],4)="MAIN","MAIN","HEDGE")</f>
        <v>HEDGE</v>
      </c>
      <c r="AK3478" t="str" cm="1">
        <f t="array" ref="AK3478">_xlfn._xlws.FILTER(Table4[Column1],ISNUMBER(SEARCH(Table4[Column1],MIS[[#This Row],[OrderUniqueIdentifier]])),"")</f>
        <v>NOTREND</v>
      </c>
    </row>
    <row r="3479" spans="1:37" x14ac:dyDescent="0.25">
      <c r="A3479" t="s">
        <v>1555</v>
      </c>
      <c r="B3479" t="s">
        <v>1589</v>
      </c>
      <c r="C3479" t="s">
        <v>6707</v>
      </c>
      <c r="D3479" t="s">
        <v>72</v>
      </c>
      <c r="E3479" t="s">
        <v>3170</v>
      </c>
      <c r="F3479" t="s">
        <v>73</v>
      </c>
      <c r="G3479" t="s">
        <v>74</v>
      </c>
      <c r="H3479" t="s">
        <v>75</v>
      </c>
      <c r="I3479" t="s">
        <v>76</v>
      </c>
      <c r="J3479" t="s">
        <v>77</v>
      </c>
      <c r="K3479">
        <v>225</v>
      </c>
      <c r="L3479" t="s">
        <v>77</v>
      </c>
      <c r="M3479" t="s">
        <v>78</v>
      </c>
      <c r="N3479" t="s">
        <v>495</v>
      </c>
      <c r="O3479" t="s">
        <v>3451</v>
      </c>
      <c r="P3479" t="s">
        <v>3451</v>
      </c>
      <c r="Q3479" t="s">
        <v>3172</v>
      </c>
      <c r="R3479" t="s">
        <v>79</v>
      </c>
      <c r="S3479" t="s">
        <v>26</v>
      </c>
      <c r="T3479" t="s">
        <v>3173</v>
      </c>
      <c r="U3479" t="s">
        <v>43</v>
      </c>
      <c r="V3479" t="s">
        <v>80</v>
      </c>
      <c r="W3479">
        <v>23750</v>
      </c>
      <c r="X3479" t="s">
        <v>85</v>
      </c>
      <c r="Y3479">
        <v>225</v>
      </c>
      <c r="Z3479" t="s">
        <v>3452</v>
      </c>
      <c r="AA3479" t="s">
        <v>3452</v>
      </c>
      <c r="AB3479" t="s">
        <v>87</v>
      </c>
      <c r="AC3479" t="s">
        <v>84</v>
      </c>
      <c r="AD3479">
        <f>_xlfn.XLOOKUP(MIS[[#This Row],[TRADING SYMBOL]],[1]Sheet1!$D:$D,[1]Sheet1!$C:$C)</f>
        <v>8.1999999999999993</v>
      </c>
      <c r="AE3479">
        <f>MIS[[#This Row],[OrderAverageTradedPrice]]*MIS[[#This Row],[OrderQuantity]]</f>
        <v>2565</v>
      </c>
      <c r="AF3479">
        <f>MIS[[#This Row],[LTP]]*MIS[[#This Row],[OrderQuantity]]</f>
        <v>1844.9999999999998</v>
      </c>
      <c r="AG3479">
        <f>IF(MIS[[#This Row],[OrderSide]]="SELL",MIS[[#This Row],[VALUE]]-MIS[[#This Row],[LIVE_VALUE]],MIS[[#This Row],[LIVE_VALUE]]-MIS[[#This Row],[VALUE]])</f>
        <v>-720.00000000000023</v>
      </c>
      <c r="AH3479" t="str" cm="1">
        <f t="array" ref="AH34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9" t="str">
        <f>MIS[[#This Row],[TRADING SYMBOL]]</f>
        <v>NIFTY2552223750PE</v>
      </c>
      <c r="AJ3479" t="str">
        <f>IF(RIGHT(MIS[[#This Row],[Main/Hedge]],4)="MAIN","MAIN","HEDGE")</f>
        <v>HEDGE</v>
      </c>
      <c r="AK3479" t="str" cm="1">
        <f t="array" ref="AK3479">_xlfn._xlws.FILTER(Table4[Column1],ISNUMBER(SEARCH(Table4[Column1],MIS[[#This Row],[OrderUniqueIdentifier]])),"")</f>
        <v>NOTREND</v>
      </c>
    </row>
    <row r="3480" spans="1:37" x14ac:dyDescent="0.25">
      <c r="A3480" t="s">
        <v>1555</v>
      </c>
      <c r="B3480" t="s">
        <v>1597</v>
      </c>
      <c r="C3480" t="s">
        <v>6741</v>
      </c>
      <c r="D3480" t="s">
        <v>72</v>
      </c>
      <c r="E3480" t="s">
        <v>3164</v>
      </c>
      <c r="F3480" t="s">
        <v>73</v>
      </c>
      <c r="G3480" t="s">
        <v>74</v>
      </c>
      <c r="H3480" t="s">
        <v>75</v>
      </c>
      <c r="I3480" t="s">
        <v>76</v>
      </c>
      <c r="J3480" t="s">
        <v>77</v>
      </c>
      <c r="K3480">
        <v>225</v>
      </c>
      <c r="L3480" t="s">
        <v>77</v>
      </c>
      <c r="M3480" t="s">
        <v>78</v>
      </c>
      <c r="N3480" t="s">
        <v>188</v>
      </c>
      <c r="O3480" t="s">
        <v>3451</v>
      </c>
      <c r="P3480" t="s">
        <v>3451</v>
      </c>
      <c r="Q3480" t="s">
        <v>3166</v>
      </c>
      <c r="R3480" t="s">
        <v>79</v>
      </c>
      <c r="S3480" t="s">
        <v>26</v>
      </c>
      <c r="T3480" t="s">
        <v>3167</v>
      </c>
      <c r="U3480" t="s">
        <v>43</v>
      </c>
      <c r="V3480" t="s">
        <v>80</v>
      </c>
      <c r="W3480">
        <v>26350</v>
      </c>
      <c r="X3480" t="s">
        <v>81</v>
      </c>
      <c r="Y3480">
        <v>225</v>
      </c>
      <c r="Z3480" t="s">
        <v>3452</v>
      </c>
      <c r="AA3480" t="s">
        <v>3452</v>
      </c>
      <c r="AB3480" t="s">
        <v>83</v>
      </c>
      <c r="AC3480" t="s">
        <v>84</v>
      </c>
      <c r="AD3480">
        <f>_xlfn.XLOOKUP(MIS[[#This Row],[TRADING SYMBOL]],[1]Sheet1!$D:$D,[1]Sheet1!$C:$C)</f>
        <v>3.45</v>
      </c>
      <c r="AE3480">
        <f>MIS[[#This Row],[OrderAverageTradedPrice]]*MIS[[#This Row],[OrderQuantity]]</f>
        <v>787.5</v>
      </c>
      <c r="AF3480">
        <f>MIS[[#This Row],[LTP]]*MIS[[#This Row],[OrderQuantity]]</f>
        <v>776.25</v>
      </c>
      <c r="AG3480">
        <f>IF(MIS[[#This Row],[OrderSide]]="SELL",MIS[[#This Row],[VALUE]]-MIS[[#This Row],[LIVE_VALUE]],MIS[[#This Row],[LIVE_VALUE]]-MIS[[#This Row],[VALUE]])</f>
        <v>-11.25</v>
      </c>
      <c r="AH3480" t="str" cm="1">
        <f t="array" ref="AH34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0" t="str">
        <f>MIS[[#This Row],[TRADING SYMBOL]]</f>
        <v>NIFTY2552226350CE</v>
      </c>
      <c r="AJ3480" t="str">
        <f>IF(RIGHT(MIS[[#This Row],[Main/Hedge]],4)="MAIN","MAIN","HEDGE")</f>
        <v>HEDGE</v>
      </c>
      <c r="AK3480" t="str" cm="1">
        <f t="array" ref="AK3480">_xlfn._xlws.FILTER(Table4[Column1],ISNUMBER(SEARCH(Table4[Column1],MIS[[#This Row],[OrderUniqueIdentifier]])),"")</f>
        <v>NOTREND</v>
      </c>
    </row>
    <row r="3481" spans="1:37" x14ac:dyDescent="0.25">
      <c r="A3481" t="s">
        <v>1555</v>
      </c>
      <c r="B3481" t="s">
        <v>1640</v>
      </c>
      <c r="C3481" t="s">
        <v>6859</v>
      </c>
      <c r="D3481" t="s">
        <v>72</v>
      </c>
      <c r="E3481" t="s">
        <v>3164</v>
      </c>
      <c r="F3481" t="s">
        <v>73</v>
      </c>
      <c r="G3481" t="s">
        <v>74</v>
      </c>
      <c r="H3481" t="s">
        <v>75</v>
      </c>
      <c r="I3481" t="s">
        <v>76</v>
      </c>
      <c r="J3481" t="s">
        <v>77</v>
      </c>
      <c r="K3481">
        <v>300</v>
      </c>
      <c r="L3481" t="s">
        <v>77</v>
      </c>
      <c r="M3481" t="s">
        <v>78</v>
      </c>
      <c r="N3481" t="s">
        <v>188</v>
      </c>
      <c r="O3481" t="s">
        <v>3451</v>
      </c>
      <c r="P3481" t="s">
        <v>3451</v>
      </c>
      <c r="Q3481" t="s">
        <v>3166</v>
      </c>
      <c r="R3481" t="s">
        <v>79</v>
      </c>
      <c r="S3481" t="s">
        <v>26</v>
      </c>
      <c r="T3481" t="s">
        <v>3167</v>
      </c>
      <c r="U3481" t="s">
        <v>43</v>
      </c>
      <c r="V3481" t="s">
        <v>80</v>
      </c>
      <c r="W3481">
        <v>26350</v>
      </c>
      <c r="X3481" t="s">
        <v>81</v>
      </c>
      <c r="Y3481">
        <v>300</v>
      </c>
      <c r="Z3481" t="s">
        <v>3452</v>
      </c>
      <c r="AA3481" t="s">
        <v>3452</v>
      </c>
      <c r="AB3481" t="s">
        <v>83</v>
      </c>
      <c r="AC3481" t="s">
        <v>84</v>
      </c>
      <c r="AD3481">
        <f>_xlfn.XLOOKUP(MIS[[#This Row],[TRADING SYMBOL]],[1]Sheet1!$D:$D,[1]Sheet1!$C:$C)</f>
        <v>3.45</v>
      </c>
      <c r="AE3481">
        <f>MIS[[#This Row],[OrderAverageTradedPrice]]*MIS[[#This Row],[OrderQuantity]]</f>
        <v>1050</v>
      </c>
      <c r="AF3481">
        <f>MIS[[#This Row],[LTP]]*MIS[[#This Row],[OrderQuantity]]</f>
        <v>1035</v>
      </c>
      <c r="AG3481">
        <f>IF(MIS[[#This Row],[OrderSide]]="SELL",MIS[[#This Row],[VALUE]]-MIS[[#This Row],[LIVE_VALUE]],MIS[[#This Row],[LIVE_VALUE]]-MIS[[#This Row],[VALUE]])</f>
        <v>-15</v>
      </c>
      <c r="AH3481" t="str" cm="1">
        <f t="array" ref="AH34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1" t="str">
        <f>MIS[[#This Row],[TRADING SYMBOL]]</f>
        <v>NIFTY2552226350CE</v>
      </c>
      <c r="AJ3481" t="str">
        <f>IF(RIGHT(MIS[[#This Row],[Main/Hedge]],4)="MAIN","MAIN","HEDGE")</f>
        <v>HEDGE</v>
      </c>
      <c r="AK3481" t="str" cm="1">
        <f t="array" ref="AK3481">_xlfn._xlws.FILTER(Table4[Column1],ISNUMBER(SEARCH(Table4[Column1],MIS[[#This Row],[OrderUniqueIdentifier]])),"")</f>
        <v>NOTREND</v>
      </c>
    </row>
    <row r="3482" spans="1:37" x14ac:dyDescent="0.25">
      <c r="A3482" t="s">
        <v>1555</v>
      </c>
      <c r="B3482" t="s">
        <v>1648</v>
      </c>
      <c r="C3482" t="s">
        <v>6894</v>
      </c>
      <c r="D3482" t="s">
        <v>72</v>
      </c>
      <c r="E3482" t="s">
        <v>3164</v>
      </c>
      <c r="F3482" t="s">
        <v>73</v>
      </c>
      <c r="G3482" t="s">
        <v>74</v>
      </c>
      <c r="H3482" t="s">
        <v>75</v>
      </c>
      <c r="I3482" t="s">
        <v>76</v>
      </c>
      <c r="J3482" t="s">
        <v>77</v>
      </c>
      <c r="K3482">
        <v>225</v>
      </c>
      <c r="L3482" t="s">
        <v>77</v>
      </c>
      <c r="M3482" t="s">
        <v>78</v>
      </c>
      <c r="N3482" t="s">
        <v>188</v>
      </c>
      <c r="O3482" t="s">
        <v>3451</v>
      </c>
      <c r="P3482" t="s">
        <v>3451</v>
      </c>
      <c r="Q3482" t="s">
        <v>3166</v>
      </c>
      <c r="R3482" t="s">
        <v>79</v>
      </c>
      <c r="S3482" t="s">
        <v>26</v>
      </c>
      <c r="T3482" t="s">
        <v>3167</v>
      </c>
      <c r="U3482" t="s">
        <v>43</v>
      </c>
      <c r="V3482" t="s">
        <v>80</v>
      </c>
      <c r="W3482">
        <v>26350</v>
      </c>
      <c r="X3482" t="s">
        <v>81</v>
      </c>
      <c r="Y3482">
        <v>225</v>
      </c>
      <c r="Z3482" t="s">
        <v>3452</v>
      </c>
      <c r="AA3482" t="s">
        <v>3452</v>
      </c>
      <c r="AB3482" t="s">
        <v>83</v>
      </c>
      <c r="AC3482" t="s">
        <v>84</v>
      </c>
      <c r="AD3482">
        <f>_xlfn.XLOOKUP(MIS[[#This Row],[TRADING SYMBOL]],[1]Sheet1!$D:$D,[1]Sheet1!$C:$C)</f>
        <v>3.45</v>
      </c>
      <c r="AE3482">
        <f>MIS[[#This Row],[OrderAverageTradedPrice]]*MIS[[#This Row],[OrderQuantity]]</f>
        <v>787.5</v>
      </c>
      <c r="AF3482">
        <f>MIS[[#This Row],[LTP]]*MIS[[#This Row],[OrderQuantity]]</f>
        <v>776.25</v>
      </c>
      <c r="AG3482">
        <f>IF(MIS[[#This Row],[OrderSide]]="SELL",MIS[[#This Row],[VALUE]]-MIS[[#This Row],[LIVE_VALUE]],MIS[[#This Row],[LIVE_VALUE]]-MIS[[#This Row],[VALUE]])</f>
        <v>-11.25</v>
      </c>
      <c r="AH3482" t="str" cm="1">
        <f t="array" ref="AH34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2" t="str">
        <f>MIS[[#This Row],[TRADING SYMBOL]]</f>
        <v>NIFTY2552226350CE</v>
      </c>
      <c r="AJ3482" t="str">
        <f>IF(RIGHT(MIS[[#This Row],[Main/Hedge]],4)="MAIN","MAIN","HEDGE")</f>
        <v>HEDGE</v>
      </c>
      <c r="AK3482" t="str" cm="1">
        <f t="array" ref="AK3482">_xlfn._xlws.FILTER(Table4[Column1],ISNUMBER(SEARCH(Table4[Column1],MIS[[#This Row],[OrderUniqueIdentifier]])),"")</f>
        <v>NOTREND</v>
      </c>
    </row>
    <row r="3483" spans="1:37" x14ac:dyDescent="0.25">
      <c r="A3483" t="s">
        <v>1555</v>
      </c>
      <c r="B3483" t="s">
        <v>1648</v>
      </c>
      <c r="C3483" t="s">
        <v>6895</v>
      </c>
      <c r="D3483" t="s">
        <v>72</v>
      </c>
      <c r="E3483" t="s">
        <v>3170</v>
      </c>
      <c r="F3483" t="s">
        <v>73</v>
      </c>
      <c r="G3483" t="s">
        <v>74</v>
      </c>
      <c r="H3483" t="s">
        <v>75</v>
      </c>
      <c r="I3483" t="s">
        <v>76</v>
      </c>
      <c r="J3483" t="s">
        <v>77</v>
      </c>
      <c r="K3483">
        <v>225</v>
      </c>
      <c r="L3483" t="s">
        <v>77</v>
      </c>
      <c r="M3483" t="s">
        <v>78</v>
      </c>
      <c r="N3483" t="s">
        <v>495</v>
      </c>
      <c r="O3483" t="s">
        <v>3451</v>
      </c>
      <c r="P3483" t="s">
        <v>3451</v>
      </c>
      <c r="Q3483" t="s">
        <v>3172</v>
      </c>
      <c r="R3483" t="s">
        <v>79</v>
      </c>
      <c r="S3483" t="s">
        <v>26</v>
      </c>
      <c r="T3483" t="s">
        <v>3173</v>
      </c>
      <c r="U3483" t="s">
        <v>43</v>
      </c>
      <c r="V3483" t="s">
        <v>80</v>
      </c>
      <c r="W3483">
        <v>23750</v>
      </c>
      <c r="X3483" t="s">
        <v>85</v>
      </c>
      <c r="Y3483">
        <v>225</v>
      </c>
      <c r="Z3483" t="s">
        <v>3452</v>
      </c>
      <c r="AA3483" t="s">
        <v>3452</v>
      </c>
      <c r="AB3483" t="s">
        <v>87</v>
      </c>
      <c r="AC3483" t="s">
        <v>84</v>
      </c>
      <c r="AD3483">
        <f>_xlfn.XLOOKUP(MIS[[#This Row],[TRADING SYMBOL]],[1]Sheet1!$D:$D,[1]Sheet1!$C:$C)</f>
        <v>8.1999999999999993</v>
      </c>
      <c r="AE3483">
        <f>MIS[[#This Row],[OrderAverageTradedPrice]]*MIS[[#This Row],[OrderQuantity]]</f>
        <v>2565</v>
      </c>
      <c r="AF3483">
        <f>MIS[[#This Row],[LTP]]*MIS[[#This Row],[OrderQuantity]]</f>
        <v>1844.9999999999998</v>
      </c>
      <c r="AG3483">
        <f>IF(MIS[[#This Row],[OrderSide]]="SELL",MIS[[#This Row],[VALUE]]-MIS[[#This Row],[LIVE_VALUE]],MIS[[#This Row],[LIVE_VALUE]]-MIS[[#This Row],[VALUE]])</f>
        <v>-720.00000000000023</v>
      </c>
      <c r="AH3483" t="str" cm="1">
        <f t="array" ref="AH34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3" t="str">
        <f>MIS[[#This Row],[TRADING SYMBOL]]</f>
        <v>NIFTY2552223750PE</v>
      </c>
      <c r="AJ3483" t="str">
        <f>IF(RIGHT(MIS[[#This Row],[Main/Hedge]],4)="MAIN","MAIN","HEDGE")</f>
        <v>HEDGE</v>
      </c>
      <c r="AK3483" t="str" cm="1">
        <f t="array" ref="AK3483">_xlfn._xlws.FILTER(Table4[Column1],ISNUMBER(SEARCH(Table4[Column1],MIS[[#This Row],[OrderUniqueIdentifier]])),"")</f>
        <v>NOTREND</v>
      </c>
    </row>
    <row r="3484" spans="1:37" x14ac:dyDescent="0.25">
      <c r="A3484" t="s">
        <v>1555</v>
      </c>
      <c r="B3484" t="s">
        <v>1684</v>
      </c>
      <c r="C3484" t="s">
        <v>7020</v>
      </c>
      <c r="D3484" t="s">
        <v>72</v>
      </c>
      <c r="E3484" t="s">
        <v>3164</v>
      </c>
      <c r="F3484" t="s">
        <v>73</v>
      </c>
      <c r="G3484" t="s">
        <v>74</v>
      </c>
      <c r="H3484" t="s">
        <v>75</v>
      </c>
      <c r="I3484" t="s">
        <v>76</v>
      </c>
      <c r="J3484" t="s">
        <v>77</v>
      </c>
      <c r="K3484">
        <v>375</v>
      </c>
      <c r="L3484" t="s">
        <v>77</v>
      </c>
      <c r="M3484" t="s">
        <v>78</v>
      </c>
      <c r="N3484" t="s">
        <v>188</v>
      </c>
      <c r="O3484" t="s">
        <v>3451</v>
      </c>
      <c r="P3484" t="s">
        <v>3451</v>
      </c>
      <c r="Q3484" t="s">
        <v>3166</v>
      </c>
      <c r="R3484" t="s">
        <v>79</v>
      </c>
      <c r="S3484" t="s">
        <v>26</v>
      </c>
      <c r="T3484" t="s">
        <v>3167</v>
      </c>
      <c r="U3484" t="s">
        <v>43</v>
      </c>
      <c r="V3484" t="s">
        <v>80</v>
      </c>
      <c r="W3484">
        <v>26350</v>
      </c>
      <c r="X3484" t="s">
        <v>81</v>
      </c>
      <c r="Y3484">
        <v>375</v>
      </c>
      <c r="Z3484" t="s">
        <v>3452</v>
      </c>
      <c r="AA3484" t="s">
        <v>3452</v>
      </c>
      <c r="AB3484" t="s">
        <v>83</v>
      </c>
      <c r="AC3484" t="s">
        <v>84</v>
      </c>
      <c r="AD3484">
        <f>_xlfn.XLOOKUP(MIS[[#This Row],[TRADING SYMBOL]],[1]Sheet1!$D:$D,[1]Sheet1!$C:$C)</f>
        <v>3.45</v>
      </c>
      <c r="AE3484">
        <f>MIS[[#This Row],[OrderAverageTradedPrice]]*MIS[[#This Row],[OrderQuantity]]</f>
        <v>1312.5</v>
      </c>
      <c r="AF3484">
        <f>MIS[[#This Row],[LTP]]*MIS[[#This Row],[OrderQuantity]]</f>
        <v>1293.75</v>
      </c>
      <c r="AG3484">
        <f>IF(MIS[[#This Row],[OrderSide]]="SELL",MIS[[#This Row],[VALUE]]-MIS[[#This Row],[LIVE_VALUE]],MIS[[#This Row],[LIVE_VALUE]]-MIS[[#This Row],[VALUE]])</f>
        <v>-18.75</v>
      </c>
      <c r="AH3484" t="str" cm="1">
        <f t="array" ref="AH3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4" t="str">
        <f>MIS[[#This Row],[TRADING SYMBOL]]</f>
        <v>NIFTY2552226350CE</v>
      </c>
      <c r="AJ3484" t="str">
        <f>IF(RIGHT(MIS[[#This Row],[Main/Hedge]],4)="MAIN","MAIN","HEDGE")</f>
        <v>HEDGE</v>
      </c>
      <c r="AK3484" t="str" cm="1">
        <f t="array" ref="AK3484">_xlfn._xlws.FILTER(Table4[Column1],ISNUMBER(SEARCH(Table4[Column1],MIS[[#This Row],[OrderUniqueIdentifier]])),"")</f>
        <v>NOTREND</v>
      </c>
    </row>
    <row r="3485" spans="1:37" x14ac:dyDescent="0.25">
      <c r="A3485" t="s">
        <v>1555</v>
      </c>
      <c r="B3485" t="s">
        <v>1684</v>
      </c>
      <c r="C3485" t="s">
        <v>7021</v>
      </c>
      <c r="D3485" t="s">
        <v>72</v>
      </c>
      <c r="E3485" t="s">
        <v>3170</v>
      </c>
      <c r="F3485" t="s">
        <v>73</v>
      </c>
      <c r="G3485" t="s">
        <v>74</v>
      </c>
      <c r="H3485" t="s">
        <v>75</v>
      </c>
      <c r="I3485" t="s">
        <v>76</v>
      </c>
      <c r="J3485" t="s">
        <v>77</v>
      </c>
      <c r="K3485">
        <v>375</v>
      </c>
      <c r="L3485" t="s">
        <v>77</v>
      </c>
      <c r="M3485" t="s">
        <v>78</v>
      </c>
      <c r="N3485" t="s">
        <v>495</v>
      </c>
      <c r="O3485" t="s">
        <v>3451</v>
      </c>
      <c r="P3485" t="s">
        <v>3451</v>
      </c>
      <c r="Q3485" t="s">
        <v>3172</v>
      </c>
      <c r="R3485" t="s">
        <v>79</v>
      </c>
      <c r="S3485" t="s">
        <v>26</v>
      </c>
      <c r="T3485" t="s">
        <v>3173</v>
      </c>
      <c r="U3485" t="s">
        <v>43</v>
      </c>
      <c r="V3485" t="s">
        <v>80</v>
      </c>
      <c r="W3485">
        <v>23750</v>
      </c>
      <c r="X3485" t="s">
        <v>85</v>
      </c>
      <c r="Y3485">
        <v>375</v>
      </c>
      <c r="Z3485" t="s">
        <v>3452</v>
      </c>
      <c r="AA3485" t="s">
        <v>3452</v>
      </c>
      <c r="AB3485" t="s">
        <v>87</v>
      </c>
      <c r="AC3485" t="s">
        <v>84</v>
      </c>
      <c r="AD3485">
        <f>_xlfn.XLOOKUP(MIS[[#This Row],[TRADING SYMBOL]],[1]Sheet1!$D:$D,[1]Sheet1!$C:$C)</f>
        <v>8.1999999999999993</v>
      </c>
      <c r="AE3485">
        <f>MIS[[#This Row],[OrderAverageTradedPrice]]*MIS[[#This Row],[OrderQuantity]]</f>
        <v>4275</v>
      </c>
      <c r="AF3485">
        <f>MIS[[#This Row],[LTP]]*MIS[[#This Row],[OrderQuantity]]</f>
        <v>3074.9999999999995</v>
      </c>
      <c r="AG3485">
        <f>IF(MIS[[#This Row],[OrderSide]]="SELL",MIS[[#This Row],[VALUE]]-MIS[[#This Row],[LIVE_VALUE]],MIS[[#This Row],[LIVE_VALUE]]-MIS[[#This Row],[VALUE]])</f>
        <v>-1200.0000000000005</v>
      </c>
      <c r="AH3485" t="str" cm="1">
        <f t="array" ref="AH34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5" t="str">
        <f>MIS[[#This Row],[TRADING SYMBOL]]</f>
        <v>NIFTY2552223750PE</v>
      </c>
      <c r="AJ3485" t="str">
        <f>IF(RIGHT(MIS[[#This Row],[Main/Hedge]],4)="MAIN","MAIN","HEDGE")</f>
        <v>HEDGE</v>
      </c>
      <c r="AK3485" t="str" cm="1">
        <f t="array" ref="AK3485">_xlfn._xlws.FILTER(Table4[Column1],ISNUMBER(SEARCH(Table4[Column1],MIS[[#This Row],[OrderUniqueIdentifier]])),"")</f>
        <v>NOTREND</v>
      </c>
    </row>
    <row r="3486" spans="1:37" x14ac:dyDescent="0.25">
      <c r="A3486" t="s">
        <v>71</v>
      </c>
      <c r="B3486" t="s">
        <v>566</v>
      </c>
      <c r="C3486" t="s">
        <v>3453</v>
      </c>
      <c r="D3486" t="s">
        <v>72</v>
      </c>
      <c r="E3486" t="s">
        <v>3170</v>
      </c>
      <c r="F3486" t="s">
        <v>73</v>
      </c>
      <c r="G3486" t="s">
        <v>74</v>
      </c>
      <c r="H3486" t="s">
        <v>75</v>
      </c>
      <c r="I3486" t="s">
        <v>76</v>
      </c>
      <c r="J3486" t="s">
        <v>77</v>
      </c>
      <c r="K3486">
        <v>75</v>
      </c>
      <c r="L3486" t="s">
        <v>77</v>
      </c>
      <c r="M3486" t="s">
        <v>78</v>
      </c>
      <c r="N3486" t="s">
        <v>518</v>
      </c>
      <c r="O3486" t="s">
        <v>3451</v>
      </c>
      <c r="P3486" t="s">
        <v>3454</v>
      </c>
      <c r="Q3486" t="s">
        <v>3172</v>
      </c>
      <c r="R3486" t="s">
        <v>79</v>
      </c>
      <c r="S3486" t="s">
        <v>26</v>
      </c>
      <c r="T3486" t="s">
        <v>3173</v>
      </c>
      <c r="U3486" t="s">
        <v>43</v>
      </c>
      <c r="V3486" t="s">
        <v>80</v>
      </c>
      <c r="W3486">
        <v>23750</v>
      </c>
      <c r="X3486" t="s">
        <v>85</v>
      </c>
      <c r="Y3486">
        <v>75</v>
      </c>
      <c r="Z3486" t="s">
        <v>3452</v>
      </c>
      <c r="AA3486" t="s">
        <v>3455</v>
      </c>
      <c r="AB3486" t="s">
        <v>87</v>
      </c>
      <c r="AC3486" t="s">
        <v>84</v>
      </c>
      <c r="AD3486">
        <f>_xlfn.XLOOKUP(MIS[[#This Row],[TRADING SYMBOL]],[1]Sheet1!$D:$D,[1]Sheet1!$C:$C)</f>
        <v>8.1999999999999993</v>
      </c>
      <c r="AE3486">
        <f>MIS[[#This Row],[OrderAverageTradedPrice]]*MIS[[#This Row],[OrderQuantity]]</f>
        <v>858.75</v>
      </c>
      <c r="AF3486">
        <f>MIS[[#This Row],[LTP]]*MIS[[#This Row],[OrderQuantity]]</f>
        <v>615</v>
      </c>
      <c r="AG3486">
        <f>IF(MIS[[#This Row],[OrderSide]]="SELL",MIS[[#This Row],[VALUE]]-MIS[[#This Row],[LIVE_VALUE]],MIS[[#This Row],[LIVE_VALUE]]-MIS[[#This Row],[VALUE]])</f>
        <v>-243.75</v>
      </c>
      <c r="AH3486" t="str" cm="1">
        <f t="array" ref="AH34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6" t="str">
        <f>MIS[[#This Row],[TRADING SYMBOL]]</f>
        <v>NIFTY2552223750PE</v>
      </c>
      <c r="AJ3486" t="str">
        <f>IF(RIGHT(MIS[[#This Row],[Main/Hedge]],4)="MAIN","MAIN","HEDGE")</f>
        <v>HEDGE</v>
      </c>
      <c r="AK3486" t="str" cm="1">
        <f t="array" ref="AK3486">_xlfn._xlws.FILTER(Table4[Column1],ISNUMBER(SEARCH(Table4[Column1],MIS[[#This Row],[OrderUniqueIdentifier]])),"")</f>
        <v>NOTREND</v>
      </c>
    </row>
    <row r="3487" spans="1:37" x14ac:dyDescent="0.25">
      <c r="A3487" t="s">
        <v>71</v>
      </c>
      <c r="B3487" t="s">
        <v>804</v>
      </c>
      <c r="C3487" t="s">
        <v>4163</v>
      </c>
      <c r="D3487" t="s">
        <v>72</v>
      </c>
      <c r="E3487" t="s">
        <v>3170</v>
      </c>
      <c r="F3487" t="s">
        <v>73</v>
      </c>
      <c r="G3487" t="s">
        <v>74</v>
      </c>
      <c r="H3487" t="s">
        <v>75</v>
      </c>
      <c r="I3487" t="s">
        <v>76</v>
      </c>
      <c r="J3487" t="s">
        <v>77</v>
      </c>
      <c r="K3487">
        <v>75</v>
      </c>
      <c r="L3487" t="s">
        <v>77</v>
      </c>
      <c r="M3487" t="s">
        <v>78</v>
      </c>
      <c r="N3487" t="s">
        <v>518</v>
      </c>
      <c r="O3487" t="s">
        <v>3454</v>
      </c>
      <c r="P3487" t="s">
        <v>3454</v>
      </c>
      <c r="Q3487" t="s">
        <v>3172</v>
      </c>
      <c r="R3487" t="s">
        <v>79</v>
      </c>
      <c r="S3487" t="s">
        <v>26</v>
      </c>
      <c r="T3487" t="s">
        <v>3173</v>
      </c>
      <c r="U3487" t="s">
        <v>43</v>
      </c>
      <c r="V3487" t="s">
        <v>80</v>
      </c>
      <c r="W3487">
        <v>23750</v>
      </c>
      <c r="X3487" t="s">
        <v>85</v>
      </c>
      <c r="Y3487">
        <v>75</v>
      </c>
      <c r="Z3487" t="s">
        <v>3455</v>
      </c>
      <c r="AA3487" t="s">
        <v>3455</v>
      </c>
      <c r="AB3487" t="s">
        <v>87</v>
      </c>
      <c r="AC3487" t="s">
        <v>84</v>
      </c>
      <c r="AD3487">
        <f>_xlfn.XLOOKUP(MIS[[#This Row],[TRADING SYMBOL]],[1]Sheet1!$D:$D,[1]Sheet1!$C:$C)</f>
        <v>8.1999999999999993</v>
      </c>
      <c r="AE3487">
        <f>MIS[[#This Row],[OrderAverageTradedPrice]]*MIS[[#This Row],[OrderQuantity]]</f>
        <v>858.75</v>
      </c>
      <c r="AF3487">
        <f>MIS[[#This Row],[LTP]]*MIS[[#This Row],[OrderQuantity]]</f>
        <v>615</v>
      </c>
      <c r="AG3487">
        <f>IF(MIS[[#This Row],[OrderSide]]="SELL",MIS[[#This Row],[VALUE]]-MIS[[#This Row],[LIVE_VALUE]],MIS[[#This Row],[LIVE_VALUE]]-MIS[[#This Row],[VALUE]])</f>
        <v>-243.75</v>
      </c>
      <c r="AH3487" t="str" cm="1">
        <f t="array" ref="AH34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7" t="str">
        <f>MIS[[#This Row],[TRADING SYMBOL]]</f>
        <v>NIFTY2552223750PE</v>
      </c>
      <c r="AJ3487" t="str">
        <f>IF(RIGHT(MIS[[#This Row],[Main/Hedge]],4)="MAIN","MAIN","HEDGE")</f>
        <v>HEDGE</v>
      </c>
      <c r="AK3487" t="str" cm="1">
        <f t="array" ref="AK3487">_xlfn._xlws.FILTER(Table4[Column1],ISNUMBER(SEARCH(Table4[Column1],MIS[[#This Row],[OrderUniqueIdentifier]])),"")</f>
        <v>NOTREND</v>
      </c>
    </row>
    <row r="3488" spans="1:37" x14ac:dyDescent="0.25">
      <c r="A3488" t="s">
        <v>71</v>
      </c>
      <c r="B3488" t="s">
        <v>1143</v>
      </c>
      <c r="C3488" t="s">
        <v>5199</v>
      </c>
      <c r="D3488" t="s">
        <v>72</v>
      </c>
      <c r="E3488" t="s">
        <v>3170</v>
      </c>
      <c r="F3488" t="s">
        <v>73</v>
      </c>
      <c r="G3488" t="s">
        <v>74</v>
      </c>
      <c r="H3488" t="s">
        <v>75</v>
      </c>
      <c r="I3488" t="s">
        <v>76</v>
      </c>
      <c r="J3488" t="s">
        <v>77</v>
      </c>
      <c r="K3488">
        <v>75</v>
      </c>
      <c r="L3488" t="s">
        <v>77</v>
      </c>
      <c r="M3488" t="s">
        <v>78</v>
      </c>
      <c r="N3488" t="s">
        <v>518</v>
      </c>
      <c r="O3488" t="s">
        <v>3454</v>
      </c>
      <c r="P3488" t="s">
        <v>3454</v>
      </c>
      <c r="Q3488" t="s">
        <v>3172</v>
      </c>
      <c r="R3488" t="s">
        <v>79</v>
      </c>
      <c r="S3488" t="s">
        <v>26</v>
      </c>
      <c r="T3488" t="s">
        <v>3173</v>
      </c>
      <c r="U3488" t="s">
        <v>43</v>
      </c>
      <c r="V3488" t="s">
        <v>80</v>
      </c>
      <c r="W3488">
        <v>23750</v>
      </c>
      <c r="X3488" t="s">
        <v>85</v>
      </c>
      <c r="Y3488">
        <v>75</v>
      </c>
      <c r="Z3488" t="s">
        <v>3455</v>
      </c>
      <c r="AA3488" t="s">
        <v>3455</v>
      </c>
      <c r="AB3488" t="s">
        <v>87</v>
      </c>
      <c r="AC3488" t="s">
        <v>84</v>
      </c>
      <c r="AD3488">
        <f>_xlfn.XLOOKUP(MIS[[#This Row],[TRADING SYMBOL]],[1]Sheet1!$D:$D,[1]Sheet1!$C:$C)</f>
        <v>8.1999999999999993</v>
      </c>
      <c r="AE3488">
        <f>MIS[[#This Row],[OrderAverageTradedPrice]]*MIS[[#This Row],[OrderQuantity]]</f>
        <v>858.75</v>
      </c>
      <c r="AF3488">
        <f>MIS[[#This Row],[LTP]]*MIS[[#This Row],[OrderQuantity]]</f>
        <v>615</v>
      </c>
      <c r="AG3488">
        <f>IF(MIS[[#This Row],[OrderSide]]="SELL",MIS[[#This Row],[VALUE]]-MIS[[#This Row],[LIVE_VALUE]],MIS[[#This Row],[LIVE_VALUE]]-MIS[[#This Row],[VALUE]])</f>
        <v>-243.75</v>
      </c>
      <c r="AH3488" t="str" cm="1">
        <f t="array" ref="AH34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8" t="str">
        <f>MIS[[#This Row],[TRADING SYMBOL]]</f>
        <v>NIFTY2552223750PE</v>
      </c>
      <c r="AJ3488" t="str">
        <f>IF(RIGHT(MIS[[#This Row],[Main/Hedge]],4)="MAIN","MAIN","HEDGE")</f>
        <v>HEDGE</v>
      </c>
      <c r="AK3488" t="str" cm="1">
        <f t="array" ref="AK3488">_xlfn._xlws.FILTER(Table4[Column1],ISNUMBER(SEARCH(Table4[Column1],MIS[[#This Row],[OrderUniqueIdentifier]])),"")</f>
        <v>NOTREND</v>
      </c>
    </row>
    <row r="3489" spans="1:37" x14ac:dyDescent="0.25">
      <c r="A3489" t="s">
        <v>1357</v>
      </c>
      <c r="B3489" t="s">
        <v>1366</v>
      </c>
      <c r="C3489" t="s">
        <v>5988</v>
      </c>
      <c r="D3489" t="s">
        <v>72</v>
      </c>
      <c r="E3489" t="s">
        <v>3170</v>
      </c>
      <c r="F3489" t="s">
        <v>73</v>
      </c>
      <c r="G3489" t="s">
        <v>74</v>
      </c>
      <c r="H3489" t="s">
        <v>75</v>
      </c>
      <c r="I3489" t="s">
        <v>76</v>
      </c>
      <c r="J3489" t="s">
        <v>77</v>
      </c>
      <c r="K3489">
        <v>75</v>
      </c>
      <c r="L3489" t="s">
        <v>77</v>
      </c>
      <c r="M3489" t="s">
        <v>78</v>
      </c>
      <c r="N3489" t="s">
        <v>518</v>
      </c>
      <c r="O3489" t="s">
        <v>3454</v>
      </c>
      <c r="P3489" t="s">
        <v>3454</v>
      </c>
      <c r="Q3489" t="s">
        <v>3172</v>
      </c>
      <c r="R3489" t="s">
        <v>79</v>
      </c>
      <c r="S3489" t="s">
        <v>26</v>
      </c>
      <c r="T3489" t="s">
        <v>3173</v>
      </c>
      <c r="U3489" t="s">
        <v>43</v>
      </c>
      <c r="V3489" t="s">
        <v>80</v>
      </c>
      <c r="W3489">
        <v>23750</v>
      </c>
      <c r="X3489" t="s">
        <v>85</v>
      </c>
      <c r="Y3489">
        <v>75</v>
      </c>
      <c r="Z3489" t="s">
        <v>3455</v>
      </c>
      <c r="AA3489" t="s">
        <v>3455</v>
      </c>
      <c r="AB3489" t="s">
        <v>87</v>
      </c>
      <c r="AC3489" t="s">
        <v>84</v>
      </c>
      <c r="AD3489">
        <f>_xlfn.XLOOKUP(MIS[[#This Row],[TRADING SYMBOL]],[1]Sheet1!$D:$D,[1]Sheet1!$C:$C)</f>
        <v>8.1999999999999993</v>
      </c>
      <c r="AE3489">
        <f>MIS[[#This Row],[OrderAverageTradedPrice]]*MIS[[#This Row],[OrderQuantity]]</f>
        <v>858.75</v>
      </c>
      <c r="AF3489">
        <f>MIS[[#This Row],[LTP]]*MIS[[#This Row],[OrderQuantity]]</f>
        <v>615</v>
      </c>
      <c r="AG3489">
        <f>IF(MIS[[#This Row],[OrderSide]]="SELL",MIS[[#This Row],[VALUE]]-MIS[[#This Row],[LIVE_VALUE]],MIS[[#This Row],[LIVE_VALUE]]-MIS[[#This Row],[VALUE]])</f>
        <v>-243.75</v>
      </c>
      <c r="AH3489" t="str" cm="1">
        <f t="array" ref="AH34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9" t="str">
        <f>MIS[[#This Row],[TRADING SYMBOL]]</f>
        <v>NIFTY2552223750PE</v>
      </c>
      <c r="AJ3489" t="str">
        <f>IF(RIGHT(MIS[[#This Row],[Main/Hedge]],4)="MAIN","MAIN","HEDGE")</f>
        <v>HEDGE</v>
      </c>
      <c r="AK3489" t="str" cm="1">
        <f t="array" ref="AK3489">_xlfn._xlws.FILTER(Table4[Column1],ISNUMBER(SEARCH(Table4[Column1],MIS[[#This Row],[OrderUniqueIdentifier]])),"")</f>
        <v>NOTREND</v>
      </c>
    </row>
    <row r="3490" spans="1:37" x14ac:dyDescent="0.25">
      <c r="A3490" t="s">
        <v>179</v>
      </c>
      <c r="B3490" t="s">
        <v>1456</v>
      </c>
      <c r="C3490" t="s">
        <v>6262</v>
      </c>
      <c r="D3490" t="s">
        <v>72</v>
      </c>
      <c r="E3490" t="s">
        <v>3164</v>
      </c>
      <c r="F3490" t="s">
        <v>73</v>
      </c>
      <c r="G3490" t="s">
        <v>74</v>
      </c>
      <c r="H3490" t="s">
        <v>75</v>
      </c>
      <c r="I3490" t="s">
        <v>76</v>
      </c>
      <c r="J3490" t="s">
        <v>77</v>
      </c>
      <c r="K3490">
        <v>75</v>
      </c>
      <c r="L3490" t="s">
        <v>77</v>
      </c>
      <c r="M3490" t="s">
        <v>78</v>
      </c>
      <c r="N3490" t="s">
        <v>188</v>
      </c>
      <c r="O3490" t="s">
        <v>3454</v>
      </c>
      <c r="P3490" t="s">
        <v>3454</v>
      </c>
      <c r="Q3490" t="s">
        <v>3166</v>
      </c>
      <c r="R3490" t="s">
        <v>79</v>
      </c>
      <c r="S3490" t="s">
        <v>26</v>
      </c>
      <c r="T3490" t="s">
        <v>3167</v>
      </c>
      <c r="U3490" t="s">
        <v>43</v>
      </c>
      <c r="V3490" t="s">
        <v>80</v>
      </c>
      <c r="W3490">
        <v>26350</v>
      </c>
      <c r="X3490" t="s">
        <v>81</v>
      </c>
      <c r="Y3490">
        <v>75</v>
      </c>
      <c r="Z3490" t="s">
        <v>3455</v>
      </c>
      <c r="AA3490" t="s">
        <v>3455</v>
      </c>
      <c r="AB3490" t="s">
        <v>83</v>
      </c>
      <c r="AC3490" t="s">
        <v>84</v>
      </c>
      <c r="AD3490">
        <f>_xlfn.XLOOKUP(MIS[[#This Row],[TRADING SYMBOL]],[1]Sheet1!$D:$D,[1]Sheet1!$C:$C)</f>
        <v>3.45</v>
      </c>
      <c r="AE3490">
        <f>MIS[[#This Row],[OrderAverageTradedPrice]]*MIS[[#This Row],[OrderQuantity]]</f>
        <v>262.5</v>
      </c>
      <c r="AF3490">
        <f>MIS[[#This Row],[LTP]]*MIS[[#This Row],[OrderQuantity]]</f>
        <v>258.75</v>
      </c>
      <c r="AG3490">
        <f>IF(MIS[[#This Row],[OrderSide]]="SELL",MIS[[#This Row],[VALUE]]-MIS[[#This Row],[LIVE_VALUE]],MIS[[#This Row],[LIVE_VALUE]]-MIS[[#This Row],[VALUE]])</f>
        <v>-3.75</v>
      </c>
      <c r="AH3490" t="str" cm="1">
        <f t="array" ref="AH34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0" t="str">
        <f>MIS[[#This Row],[TRADING SYMBOL]]</f>
        <v>NIFTY2552226350CE</v>
      </c>
      <c r="AJ3490" t="str">
        <f>IF(RIGHT(MIS[[#This Row],[Main/Hedge]],4)="MAIN","MAIN","HEDGE")</f>
        <v>HEDGE</v>
      </c>
      <c r="AK3490" t="str" cm="1">
        <f t="array" ref="AK3490">_xlfn._xlws.FILTER(Table4[Column1],ISNUMBER(SEARCH(Table4[Column1],MIS[[#This Row],[OrderUniqueIdentifier]])),"")</f>
        <v>NOTREND</v>
      </c>
    </row>
    <row r="3491" spans="1:37" x14ac:dyDescent="0.25">
      <c r="A3491" t="s">
        <v>179</v>
      </c>
      <c r="B3491" t="s">
        <v>1456</v>
      </c>
      <c r="C3491" t="s">
        <v>6263</v>
      </c>
      <c r="D3491" t="s">
        <v>72</v>
      </c>
      <c r="E3491" t="s">
        <v>3170</v>
      </c>
      <c r="F3491" t="s">
        <v>73</v>
      </c>
      <c r="G3491" t="s">
        <v>74</v>
      </c>
      <c r="H3491" t="s">
        <v>75</v>
      </c>
      <c r="I3491" t="s">
        <v>76</v>
      </c>
      <c r="J3491" t="s">
        <v>77</v>
      </c>
      <c r="K3491">
        <v>75</v>
      </c>
      <c r="L3491" t="s">
        <v>77</v>
      </c>
      <c r="M3491" t="s">
        <v>78</v>
      </c>
      <c r="N3491" t="s">
        <v>518</v>
      </c>
      <c r="O3491" t="s">
        <v>3454</v>
      </c>
      <c r="P3491" t="s">
        <v>3454</v>
      </c>
      <c r="Q3491" t="s">
        <v>3172</v>
      </c>
      <c r="R3491" t="s">
        <v>79</v>
      </c>
      <c r="S3491" t="s">
        <v>26</v>
      </c>
      <c r="T3491" t="s">
        <v>3173</v>
      </c>
      <c r="U3491" t="s">
        <v>43</v>
      </c>
      <c r="V3491" t="s">
        <v>80</v>
      </c>
      <c r="W3491">
        <v>23750</v>
      </c>
      <c r="X3491" t="s">
        <v>85</v>
      </c>
      <c r="Y3491">
        <v>75</v>
      </c>
      <c r="Z3491" t="s">
        <v>3455</v>
      </c>
      <c r="AA3491" t="s">
        <v>3455</v>
      </c>
      <c r="AB3491" t="s">
        <v>87</v>
      </c>
      <c r="AC3491" t="s">
        <v>84</v>
      </c>
      <c r="AD3491">
        <f>_xlfn.XLOOKUP(MIS[[#This Row],[TRADING SYMBOL]],[1]Sheet1!$D:$D,[1]Sheet1!$C:$C)</f>
        <v>8.1999999999999993</v>
      </c>
      <c r="AE3491">
        <f>MIS[[#This Row],[OrderAverageTradedPrice]]*MIS[[#This Row],[OrderQuantity]]</f>
        <v>858.75</v>
      </c>
      <c r="AF3491">
        <f>MIS[[#This Row],[LTP]]*MIS[[#This Row],[OrderQuantity]]</f>
        <v>615</v>
      </c>
      <c r="AG3491">
        <f>IF(MIS[[#This Row],[OrderSide]]="SELL",MIS[[#This Row],[VALUE]]-MIS[[#This Row],[LIVE_VALUE]],MIS[[#This Row],[LIVE_VALUE]]-MIS[[#This Row],[VALUE]])</f>
        <v>-243.75</v>
      </c>
      <c r="AH3491" t="str" cm="1">
        <f t="array" ref="AH34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1" t="str">
        <f>MIS[[#This Row],[TRADING SYMBOL]]</f>
        <v>NIFTY2552223750PE</v>
      </c>
      <c r="AJ3491" t="str">
        <f>IF(RIGHT(MIS[[#This Row],[Main/Hedge]],4)="MAIN","MAIN","HEDGE")</f>
        <v>HEDGE</v>
      </c>
      <c r="AK3491" t="str" cm="1">
        <f t="array" ref="AK3491">_xlfn._xlws.FILTER(Table4[Column1],ISNUMBER(SEARCH(Table4[Column1],MIS[[#This Row],[OrderUniqueIdentifier]])),"")</f>
        <v>NOTREND</v>
      </c>
    </row>
    <row r="3492" spans="1:37" x14ac:dyDescent="0.25">
      <c r="A3492" t="s">
        <v>179</v>
      </c>
      <c r="B3492" t="s">
        <v>1478</v>
      </c>
      <c r="C3492" t="s">
        <v>6338</v>
      </c>
      <c r="D3492" t="s">
        <v>72</v>
      </c>
      <c r="E3492" t="s">
        <v>3164</v>
      </c>
      <c r="F3492" t="s">
        <v>73</v>
      </c>
      <c r="G3492" t="s">
        <v>74</v>
      </c>
      <c r="H3492" t="s">
        <v>75</v>
      </c>
      <c r="I3492" t="s">
        <v>76</v>
      </c>
      <c r="J3492" t="s">
        <v>77</v>
      </c>
      <c r="K3492">
        <v>75</v>
      </c>
      <c r="L3492" t="s">
        <v>77</v>
      </c>
      <c r="M3492" t="s">
        <v>78</v>
      </c>
      <c r="N3492" t="s">
        <v>188</v>
      </c>
      <c r="O3492" t="s">
        <v>3454</v>
      </c>
      <c r="P3492" t="s">
        <v>3454</v>
      </c>
      <c r="Q3492" t="s">
        <v>3166</v>
      </c>
      <c r="R3492" t="s">
        <v>79</v>
      </c>
      <c r="S3492" t="s">
        <v>26</v>
      </c>
      <c r="T3492" t="s">
        <v>3167</v>
      </c>
      <c r="U3492" t="s">
        <v>43</v>
      </c>
      <c r="V3492" t="s">
        <v>80</v>
      </c>
      <c r="W3492">
        <v>26350</v>
      </c>
      <c r="X3492" t="s">
        <v>81</v>
      </c>
      <c r="Y3492">
        <v>75</v>
      </c>
      <c r="Z3492" t="s">
        <v>3455</v>
      </c>
      <c r="AA3492" t="s">
        <v>3455</v>
      </c>
      <c r="AB3492" t="s">
        <v>83</v>
      </c>
      <c r="AC3492" t="s">
        <v>84</v>
      </c>
      <c r="AD3492">
        <f>_xlfn.XLOOKUP(MIS[[#This Row],[TRADING SYMBOL]],[1]Sheet1!$D:$D,[1]Sheet1!$C:$C)</f>
        <v>3.45</v>
      </c>
      <c r="AE3492">
        <f>MIS[[#This Row],[OrderAverageTradedPrice]]*MIS[[#This Row],[OrderQuantity]]</f>
        <v>262.5</v>
      </c>
      <c r="AF3492">
        <f>MIS[[#This Row],[LTP]]*MIS[[#This Row],[OrderQuantity]]</f>
        <v>258.75</v>
      </c>
      <c r="AG3492">
        <f>IF(MIS[[#This Row],[OrderSide]]="SELL",MIS[[#This Row],[VALUE]]-MIS[[#This Row],[LIVE_VALUE]],MIS[[#This Row],[LIVE_VALUE]]-MIS[[#This Row],[VALUE]])</f>
        <v>-3.75</v>
      </c>
      <c r="AH3492" t="str" cm="1">
        <f t="array" ref="AH34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2" t="str">
        <f>MIS[[#This Row],[TRADING SYMBOL]]</f>
        <v>NIFTY2552226350CE</v>
      </c>
      <c r="AJ3492" t="str">
        <f>IF(RIGHT(MIS[[#This Row],[Main/Hedge]],4)="MAIN","MAIN","HEDGE")</f>
        <v>HEDGE</v>
      </c>
      <c r="AK3492" t="str" cm="1">
        <f t="array" ref="AK3492">_xlfn._xlws.FILTER(Table4[Column1],ISNUMBER(SEARCH(Table4[Column1],MIS[[#This Row],[OrderUniqueIdentifier]])),"")</f>
        <v>NOTREND</v>
      </c>
    </row>
    <row r="3493" spans="1:37" x14ac:dyDescent="0.25">
      <c r="A3493" t="s">
        <v>179</v>
      </c>
      <c r="B3493" t="s">
        <v>1478</v>
      </c>
      <c r="C3493" t="s">
        <v>6339</v>
      </c>
      <c r="D3493" t="s">
        <v>72</v>
      </c>
      <c r="E3493" t="s">
        <v>3170</v>
      </c>
      <c r="F3493" t="s">
        <v>73</v>
      </c>
      <c r="G3493" t="s">
        <v>74</v>
      </c>
      <c r="H3493" t="s">
        <v>75</v>
      </c>
      <c r="I3493" t="s">
        <v>76</v>
      </c>
      <c r="J3493" t="s">
        <v>77</v>
      </c>
      <c r="K3493">
        <v>75</v>
      </c>
      <c r="L3493" t="s">
        <v>77</v>
      </c>
      <c r="M3493" t="s">
        <v>78</v>
      </c>
      <c r="N3493" t="s">
        <v>495</v>
      </c>
      <c r="O3493" t="s">
        <v>3454</v>
      </c>
      <c r="P3493" t="s">
        <v>3454</v>
      </c>
      <c r="Q3493" t="s">
        <v>3172</v>
      </c>
      <c r="R3493" t="s">
        <v>79</v>
      </c>
      <c r="S3493" t="s">
        <v>26</v>
      </c>
      <c r="T3493" t="s">
        <v>3173</v>
      </c>
      <c r="U3493" t="s">
        <v>43</v>
      </c>
      <c r="V3493" t="s">
        <v>80</v>
      </c>
      <c r="W3493">
        <v>23750</v>
      </c>
      <c r="X3493" t="s">
        <v>85</v>
      </c>
      <c r="Y3493">
        <v>75</v>
      </c>
      <c r="Z3493" t="s">
        <v>3455</v>
      </c>
      <c r="AA3493" t="s">
        <v>3455</v>
      </c>
      <c r="AB3493" t="s">
        <v>87</v>
      </c>
      <c r="AC3493" t="s">
        <v>84</v>
      </c>
      <c r="AD3493">
        <f>_xlfn.XLOOKUP(MIS[[#This Row],[TRADING SYMBOL]],[1]Sheet1!$D:$D,[1]Sheet1!$C:$C)</f>
        <v>8.1999999999999993</v>
      </c>
      <c r="AE3493">
        <f>MIS[[#This Row],[OrderAverageTradedPrice]]*MIS[[#This Row],[OrderQuantity]]</f>
        <v>855</v>
      </c>
      <c r="AF3493">
        <f>MIS[[#This Row],[LTP]]*MIS[[#This Row],[OrderQuantity]]</f>
        <v>615</v>
      </c>
      <c r="AG3493">
        <f>IF(MIS[[#This Row],[OrderSide]]="SELL",MIS[[#This Row],[VALUE]]-MIS[[#This Row],[LIVE_VALUE]],MIS[[#This Row],[LIVE_VALUE]]-MIS[[#This Row],[VALUE]])</f>
        <v>-240</v>
      </c>
      <c r="AH3493" t="str" cm="1">
        <f t="array" ref="AH3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3" t="str">
        <f>MIS[[#This Row],[TRADING SYMBOL]]</f>
        <v>NIFTY2552223750PE</v>
      </c>
      <c r="AJ3493" t="str">
        <f>IF(RIGHT(MIS[[#This Row],[Main/Hedge]],4)="MAIN","MAIN","HEDGE")</f>
        <v>HEDGE</v>
      </c>
      <c r="AK3493" t="str" cm="1">
        <f t="array" ref="AK3493">_xlfn._xlws.FILTER(Table4[Column1],ISNUMBER(SEARCH(Table4[Column1],MIS[[#This Row],[OrderUniqueIdentifier]])),"")</f>
        <v>NOTREND</v>
      </c>
    </row>
    <row r="3494" spans="1:37" x14ac:dyDescent="0.25">
      <c r="A3494" t="s">
        <v>179</v>
      </c>
      <c r="B3494" t="s">
        <v>1497</v>
      </c>
      <c r="C3494" t="s">
        <v>6371</v>
      </c>
      <c r="D3494" t="s">
        <v>72</v>
      </c>
      <c r="E3494" t="s">
        <v>3164</v>
      </c>
      <c r="F3494" t="s">
        <v>73</v>
      </c>
      <c r="G3494" t="s">
        <v>74</v>
      </c>
      <c r="H3494" t="s">
        <v>75</v>
      </c>
      <c r="I3494" t="s">
        <v>76</v>
      </c>
      <c r="J3494" t="s">
        <v>77</v>
      </c>
      <c r="K3494">
        <v>75</v>
      </c>
      <c r="L3494" t="s">
        <v>77</v>
      </c>
      <c r="M3494" t="s">
        <v>78</v>
      </c>
      <c r="N3494" t="s">
        <v>188</v>
      </c>
      <c r="O3494" t="s">
        <v>3454</v>
      </c>
      <c r="P3494" t="s">
        <v>3454</v>
      </c>
      <c r="Q3494" t="s">
        <v>3166</v>
      </c>
      <c r="R3494" t="s">
        <v>79</v>
      </c>
      <c r="S3494" t="s">
        <v>26</v>
      </c>
      <c r="T3494" t="s">
        <v>3167</v>
      </c>
      <c r="U3494" t="s">
        <v>43</v>
      </c>
      <c r="V3494" t="s">
        <v>80</v>
      </c>
      <c r="W3494">
        <v>26350</v>
      </c>
      <c r="X3494" t="s">
        <v>81</v>
      </c>
      <c r="Y3494">
        <v>75</v>
      </c>
      <c r="Z3494" t="s">
        <v>3455</v>
      </c>
      <c r="AA3494" t="s">
        <v>3455</v>
      </c>
      <c r="AB3494" t="s">
        <v>83</v>
      </c>
      <c r="AC3494" t="s">
        <v>84</v>
      </c>
      <c r="AD3494">
        <f>_xlfn.XLOOKUP(MIS[[#This Row],[TRADING SYMBOL]],[1]Sheet1!$D:$D,[1]Sheet1!$C:$C)</f>
        <v>3.45</v>
      </c>
      <c r="AE3494">
        <f>MIS[[#This Row],[OrderAverageTradedPrice]]*MIS[[#This Row],[OrderQuantity]]</f>
        <v>262.5</v>
      </c>
      <c r="AF3494">
        <f>MIS[[#This Row],[LTP]]*MIS[[#This Row],[OrderQuantity]]</f>
        <v>258.75</v>
      </c>
      <c r="AG3494">
        <f>IF(MIS[[#This Row],[OrderSide]]="SELL",MIS[[#This Row],[VALUE]]-MIS[[#This Row],[LIVE_VALUE]],MIS[[#This Row],[LIVE_VALUE]]-MIS[[#This Row],[VALUE]])</f>
        <v>-3.75</v>
      </c>
      <c r="AH3494" t="str" cm="1">
        <f t="array" ref="AH34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4" t="str">
        <f>MIS[[#This Row],[TRADING SYMBOL]]</f>
        <v>NIFTY2552226350CE</v>
      </c>
      <c r="AJ3494" t="str">
        <f>IF(RIGHT(MIS[[#This Row],[Main/Hedge]],4)="MAIN","MAIN","HEDGE")</f>
        <v>HEDGE</v>
      </c>
      <c r="AK3494" t="str" cm="1">
        <f t="array" ref="AK3494">_xlfn._xlws.FILTER(Table4[Column1],ISNUMBER(SEARCH(Table4[Column1],MIS[[#This Row],[OrderUniqueIdentifier]])),"")</f>
        <v>NOTREND</v>
      </c>
    </row>
    <row r="3495" spans="1:37" x14ac:dyDescent="0.25">
      <c r="A3495" t="s">
        <v>179</v>
      </c>
      <c r="B3495" t="s">
        <v>229</v>
      </c>
      <c r="C3495" t="s">
        <v>6458</v>
      </c>
      <c r="D3495" t="s">
        <v>72</v>
      </c>
      <c r="E3495" t="s">
        <v>3164</v>
      </c>
      <c r="F3495" t="s">
        <v>73</v>
      </c>
      <c r="G3495" t="s">
        <v>74</v>
      </c>
      <c r="H3495" t="s">
        <v>75</v>
      </c>
      <c r="I3495" t="s">
        <v>76</v>
      </c>
      <c r="J3495" t="s">
        <v>77</v>
      </c>
      <c r="K3495">
        <v>300</v>
      </c>
      <c r="L3495" t="s">
        <v>77</v>
      </c>
      <c r="M3495" t="s">
        <v>78</v>
      </c>
      <c r="N3495" t="s">
        <v>188</v>
      </c>
      <c r="O3495" t="s">
        <v>3454</v>
      </c>
      <c r="P3495" t="s">
        <v>3454</v>
      </c>
      <c r="Q3495" t="s">
        <v>3166</v>
      </c>
      <c r="R3495" t="s">
        <v>79</v>
      </c>
      <c r="S3495" t="s">
        <v>26</v>
      </c>
      <c r="T3495" t="s">
        <v>3167</v>
      </c>
      <c r="U3495" t="s">
        <v>43</v>
      </c>
      <c r="V3495" t="s">
        <v>80</v>
      </c>
      <c r="W3495">
        <v>26350</v>
      </c>
      <c r="X3495" t="s">
        <v>81</v>
      </c>
      <c r="Y3495">
        <v>300</v>
      </c>
      <c r="Z3495" t="s">
        <v>3455</v>
      </c>
      <c r="AA3495" t="s">
        <v>3455</v>
      </c>
      <c r="AB3495" t="s">
        <v>83</v>
      </c>
      <c r="AC3495" t="s">
        <v>84</v>
      </c>
      <c r="AD3495">
        <f>_xlfn.XLOOKUP(MIS[[#This Row],[TRADING SYMBOL]],[1]Sheet1!$D:$D,[1]Sheet1!$C:$C)</f>
        <v>3.45</v>
      </c>
      <c r="AE3495">
        <f>MIS[[#This Row],[OrderAverageTradedPrice]]*MIS[[#This Row],[OrderQuantity]]</f>
        <v>1050</v>
      </c>
      <c r="AF3495">
        <f>MIS[[#This Row],[LTP]]*MIS[[#This Row],[OrderQuantity]]</f>
        <v>1035</v>
      </c>
      <c r="AG3495">
        <f>IF(MIS[[#This Row],[OrderSide]]="SELL",MIS[[#This Row],[VALUE]]-MIS[[#This Row],[LIVE_VALUE]],MIS[[#This Row],[LIVE_VALUE]]-MIS[[#This Row],[VALUE]])</f>
        <v>-15</v>
      </c>
      <c r="AH3495" t="str" cm="1">
        <f t="array" ref="AH34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5" t="str">
        <f>MIS[[#This Row],[TRADING SYMBOL]]</f>
        <v>NIFTY2552226350CE</v>
      </c>
      <c r="AJ3495" t="str">
        <f>IF(RIGHT(MIS[[#This Row],[Main/Hedge]],4)="MAIN","MAIN","HEDGE")</f>
        <v>HEDGE</v>
      </c>
      <c r="AK3495" t="str" cm="1">
        <f t="array" ref="AK3495">_xlfn._xlws.FILTER(Table4[Column1],ISNUMBER(SEARCH(Table4[Column1],MIS[[#This Row],[OrderUniqueIdentifier]])),"")</f>
        <v>NOTREND</v>
      </c>
    </row>
    <row r="3496" spans="1:37" x14ac:dyDescent="0.25">
      <c r="A3496" t="s">
        <v>179</v>
      </c>
      <c r="B3496" t="s">
        <v>229</v>
      </c>
      <c r="C3496" t="s">
        <v>6459</v>
      </c>
      <c r="D3496" t="s">
        <v>72</v>
      </c>
      <c r="E3496" t="s">
        <v>3170</v>
      </c>
      <c r="F3496" t="s">
        <v>73</v>
      </c>
      <c r="G3496" t="s">
        <v>74</v>
      </c>
      <c r="H3496" t="s">
        <v>75</v>
      </c>
      <c r="I3496" t="s">
        <v>76</v>
      </c>
      <c r="J3496" t="s">
        <v>77</v>
      </c>
      <c r="K3496">
        <v>300</v>
      </c>
      <c r="L3496" t="s">
        <v>77</v>
      </c>
      <c r="M3496" t="s">
        <v>78</v>
      </c>
      <c r="N3496" t="s">
        <v>518</v>
      </c>
      <c r="O3496" t="s">
        <v>3454</v>
      </c>
      <c r="P3496" t="s">
        <v>3454</v>
      </c>
      <c r="Q3496" t="s">
        <v>3172</v>
      </c>
      <c r="R3496" t="s">
        <v>79</v>
      </c>
      <c r="S3496" t="s">
        <v>26</v>
      </c>
      <c r="T3496" t="s">
        <v>3173</v>
      </c>
      <c r="U3496" t="s">
        <v>43</v>
      </c>
      <c r="V3496" t="s">
        <v>80</v>
      </c>
      <c r="W3496">
        <v>23750</v>
      </c>
      <c r="X3496" t="s">
        <v>85</v>
      </c>
      <c r="Y3496">
        <v>300</v>
      </c>
      <c r="Z3496" t="s">
        <v>3455</v>
      </c>
      <c r="AA3496" t="s">
        <v>3455</v>
      </c>
      <c r="AB3496" t="s">
        <v>87</v>
      </c>
      <c r="AC3496" t="s">
        <v>84</v>
      </c>
      <c r="AD3496">
        <f>_xlfn.XLOOKUP(MIS[[#This Row],[TRADING SYMBOL]],[1]Sheet1!$D:$D,[1]Sheet1!$C:$C)</f>
        <v>8.1999999999999993</v>
      </c>
      <c r="AE3496">
        <f>MIS[[#This Row],[OrderAverageTradedPrice]]*MIS[[#This Row],[OrderQuantity]]</f>
        <v>3435</v>
      </c>
      <c r="AF3496">
        <f>MIS[[#This Row],[LTP]]*MIS[[#This Row],[OrderQuantity]]</f>
        <v>2460</v>
      </c>
      <c r="AG3496">
        <f>IF(MIS[[#This Row],[OrderSide]]="SELL",MIS[[#This Row],[VALUE]]-MIS[[#This Row],[LIVE_VALUE]],MIS[[#This Row],[LIVE_VALUE]]-MIS[[#This Row],[VALUE]])</f>
        <v>-975</v>
      </c>
      <c r="AH3496" t="str" cm="1">
        <f t="array" ref="AH34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6" t="str">
        <f>MIS[[#This Row],[TRADING SYMBOL]]</f>
        <v>NIFTY2552223750PE</v>
      </c>
      <c r="AJ3496" t="str">
        <f>IF(RIGHT(MIS[[#This Row],[Main/Hedge]],4)="MAIN","MAIN","HEDGE")</f>
        <v>HEDGE</v>
      </c>
      <c r="AK3496" t="str" cm="1">
        <f t="array" ref="AK3496">_xlfn._xlws.FILTER(Table4[Column1],ISNUMBER(SEARCH(Table4[Column1],MIS[[#This Row],[OrderUniqueIdentifier]])),"")</f>
        <v>NOTREND</v>
      </c>
    </row>
    <row r="3497" spans="1:37" x14ac:dyDescent="0.25">
      <c r="A3497" t="s">
        <v>1555</v>
      </c>
      <c r="B3497" t="s">
        <v>1570</v>
      </c>
      <c r="C3497" t="s">
        <v>6623</v>
      </c>
      <c r="D3497" t="s">
        <v>72</v>
      </c>
      <c r="E3497" t="s">
        <v>3164</v>
      </c>
      <c r="F3497" t="s">
        <v>73</v>
      </c>
      <c r="G3497" t="s">
        <v>74</v>
      </c>
      <c r="H3497" t="s">
        <v>75</v>
      </c>
      <c r="I3497" t="s">
        <v>76</v>
      </c>
      <c r="J3497" t="s">
        <v>77</v>
      </c>
      <c r="K3497">
        <v>225</v>
      </c>
      <c r="L3497" t="s">
        <v>77</v>
      </c>
      <c r="M3497" t="s">
        <v>78</v>
      </c>
      <c r="N3497" t="s">
        <v>188</v>
      </c>
      <c r="O3497" t="s">
        <v>3454</v>
      </c>
      <c r="P3497" t="s">
        <v>3454</v>
      </c>
      <c r="Q3497" t="s">
        <v>3166</v>
      </c>
      <c r="R3497" t="s">
        <v>79</v>
      </c>
      <c r="S3497" t="s">
        <v>26</v>
      </c>
      <c r="T3497" t="s">
        <v>3167</v>
      </c>
      <c r="U3497" t="s">
        <v>43</v>
      </c>
      <c r="V3497" t="s">
        <v>80</v>
      </c>
      <c r="W3497">
        <v>26350</v>
      </c>
      <c r="X3497" t="s">
        <v>81</v>
      </c>
      <c r="Y3497">
        <v>225</v>
      </c>
      <c r="Z3497" t="s">
        <v>3455</v>
      </c>
      <c r="AA3497" t="s">
        <v>3455</v>
      </c>
      <c r="AB3497" t="s">
        <v>83</v>
      </c>
      <c r="AC3497" t="s">
        <v>84</v>
      </c>
      <c r="AD3497">
        <f>_xlfn.XLOOKUP(MIS[[#This Row],[TRADING SYMBOL]],[1]Sheet1!$D:$D,[1]Sheet1!$C:$C)</f>
        <v>3.45</v>
      </c>
      <c r="AE3497">
        <f>MIS[[#This Row],[OrderAverageTradedPrice]]*MIS[[#This Row],[OrderQuantity]]</f>
        <v>787.5</v>
      </c>
      <c r="AF3497">
        <f>MIS[[#This Row],[LTP]]*MIS[[#This Row],[OrderQuantity]]</f>
        <v>776.25</v>
      </c>
      <c r="AG3497">
        <f>IF(MIS[[#This Row],[OrderSide]]="SELL",MIS[[#This Row],[VALUE]]-MIS[[#This Row],[LIVE_VALUE]],MIS[[#This Row],[LIVE_VALUE]]-MIS[[#This Row],[VALUE]])</f>
        <v>-11.25</v>
      </c>
      <c r="AH3497" t="str" cm="1">
        <f t="array" ref="AH34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7" t="str">
        <f>MIS[[#This Row],[TRADING SYMBOL]]</f>
        <v>NIFTY2552226350CE</v>
      </c>
      <c r="AJ3497" t="str">
        <f>IF(RIGHT(MIS[[#This Row],[Main/Hedge]],4)="MAIN","MAIN","HEDGE")</f>
        <v>HEDGE</v>
      </c>
      <c r="AK3497" t="str" cm="1">
        <f t="array" ref="AK3497">_xlfn._xlws.FILTER(Table4[Column1],ISNUMBER(SEARCH(Table4[Column1],MIS[[#This Row],[OrderUniqueIdentifier]])),"")</f>
        <v>NOTREND</v>
      </c>
    </row>
    <row r="3498" spans="1:37" x14ac:dyDescent="0.25">
      <c r="A3498" t="s">
        <v>1555</v>
      </c>
      <c r="B3498" t="s">
        <v>1570</v>
      </c>
      <c r="C3498" t="s">
        <v>6624</v>
      </c>
      <c r="D3498" t="s">
        <v>72</v>
      </c>
      <c r="E3498" t="s">
        <v>3170</v>
      </c>
      <c r="F3498" t="s">
        <v>73</v>
      </c>
      <c r="G3498" t="s">
        <v>74</v>
      </c>
      <c r="H3498" t="s">
        <v>75</v>
      </c>
      <c r="I3498" t="s">
        <v>76</v>
      </c>
      <c r="J3498" t="s">
        <v>77</v>
      </c>
      <c r="K3498">
        <v>225</v>
      </c>
      <c r="L3498" t="s">
        <v>77</v>
      </c>
      <c r="M3498" t="s">
        <v>78</v>
      </c>
      <c r="N3498" t="s">
        <v>518</v>
      </c>
      <c r="O3498" t="s">
        <v>3454</v>
      </c>
      <c r="P3498" t="s">
        <v>3454</v>
      </c>
      <c r="Q3498" t="s">
        <v>3172</v>
      </c>
      <c r="R3498" t="s">
        <v>79</v>
      </c>
      <c r="S3498" t="s">
        <v>26</v>
      </c>
      <c r="T3498" t="s">
        <v>3173</v>
      </c>
      <c r="U3498" t="s">
        <v>43</v>
      </c>
      <c r="V3498" t="s">
        <v>80</v>
      </c>
      <c r="W3498">
        <v>23750</v>
      </c>
      <c r="X3498" t="s">
        <v>85</v>
      </c>
      <c r="Y3498">
        <v>225</v>
      </c>
      <c r="Z3498" t="s">
        <v>3455</v>
      </c>
      <c r="AA3498" t="s">
        <v>3455</v>
      </c>
      <c r="AB3498" t="s">
        <v>87</v>
      </c>
      <c r="AC3498" t="s">
        <v>84</v>
      </c>
      <c r="AD3498">
        <f>_xlfn.XLOOKUP(MIS[[#This Row],[TRADING SYMBOL]],[1]Sheet1!$D:$D,[1]Sheet1!$C:$C)</f>
        <v>8.1999999999999993</v>
      </c>
      <c r="AE3498">
        <f>MIS[[#This Row],[OrderAverageTradedPrice]]*MIS[[#This Row],[OrderQuantity]]</f>
        <v>2576.25</v>
      </c>
      <c r="AF3498">
        <f>MIS[[#This Row],[LTP]]*MIS[[#This Row],[OrderQuantity]]</f>
        <v>1844.9999999999998</v>
      </c>
      <c r="AG3498">
        <f>IF(MIS[[#This Row],[OrderSide]]="SELL",MIS[[#This Row],[VALUE]]-MIS[[#This Row],[LIVE_VALUE]],MIS[[#This Row],[LIVE_VALUE]]-MIS[[#This Row],[VALUE]])</f>
        <v>-731.25000000000023</v>
      </c>
      <c r="AH3498" t="str" cm="1">
        <f t="array" ref="AH34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8" t="str">
        <f>MIS[[#This Row],[TRADING SYMBOL]]</f>
        <v>NIFTY2552223750PE</v>
      </c>
      <c r="AJ3498" t="str">
        <f>IF(RIGHT(MIS[[#This Row],[Main/Hedge]],4)="MAIN","MAIN","HEDGE")</f>
        <v>HEDGE</v>
      </c>
      <c r="AK3498" t="str" cm="1">
        <f t="array" ref="AK3498">_xlfn._xlws.FILTER(Table4[Column1],ISNUMBER(SEARCH(Table4[Column1],MIS[[#This Row],[OrderUniqueIdentifier]])),"")</f>
        <v>NOTREND</v>
      </c>
    </row>
    <row r="3499" spans="1:37" x14ac:dyDescent="0.25">
      <c r="A3499" t="s">
        <v>1555</v>
      </c>
      <c r="B3499" t="s">
        <v>1597</v>
      </c>
      <c r="C3499" t="s">
        <v>6742</v>
      </c>
      <c r="D3499" t="s">
        <v>72</v>
      </c>
      <c r="E3499" t="s">
        <v>3170</v>
      </c>
      <c r="F3499" t="s">
        <v>73</v>
      </c>
      <c r="G3499" t="s">
        <v>74</v>
      </c>
      <c r="H3499" t="s">
        <v>75</v>
      </c>
      <c r="I3499" t="s">
        <v>76</v>
      </c>
      <c r="J3499" t="s">
        <v>77</v>
      </c>
      <c r="K3499">
        <v>225</v>
      </c>
      <c r="L3499" t="s">
        <v>77</v>
      </c>
      <c r="M3499" t="s">
        <v>78</v>
      </c>
      <c r="N3499" t="s">
        <v>518</v>
      </c>
      <c r="O3499" t="s">
        <v>3454</v>
      </c>
      <c r="P3499" t="s">
        <v>3454</v>
      </c>
      <c r="Q3499" t="s">
        <v>3172</v>
      </c>
      <c r="R3499" t="s">
        <v>79</v>
      </c>
      <c r="S3499" t="s">
        <v>26</v>
      </c>
      <c r="T3499" t="s">
        <v>3173</v>
      </c>
      <c r="U3499" t="s">
        <v>43</v>
      </c>
      <c r="V3499" t="s">
        <v>80</v>
      </c>
      <c r="W3499">
        <v>23750</v>
      </c>
      <c r="X3499" t="s">
        <v>85</v>
      </c>
      <c r="Y3499">
        <v>225</v>
      </c>
      <c r="Z3499" t="s">
        <v>3455</v>
      </c>
      <c r="AA3499" t="s">
        <v>3455</v>
      </c>
      <c r="AB3499" t="s">
        <v>87</v>
      </c>
      <c r="AC3499" t="s">
        <v>84</v>
      </c>
      <c r="AD3499">
        <f>_xlfn.XLOOKUP(MIS[[#This Row],[TRADING SYMBOL]],[1]Sheet1!$D:$D,[1]Sheet1!$C:$C)</f>
        <v>8.1999999999999993</v>
      </c>
      <c r="AE3499">
        <f>MIS[[#This Row],[OrderAverageTradedPrice]]*MIS[[#This Row],[OrderQuantity]]</f>
        <v>2576.25</v>
      </c>
      <c r="AF3499">
        <f>MIS[[#This Row],[LTP]]*MIS[[#This Row],[OrderQuantity]]</f>
        <v>1844.9999999999998</v>
      </c>
      <c r="AG3499">
        <f>IF(MIS[[#This Row],[OrderSide]]="SELL",MIS[[#This Row],[VALUE]]-MIS[[#This Row],[LIVE_VALUE]],MIS[[#This Row],[LIVE_VALUE]]-MIS[[#This Row],[VALUE]])</f>
        <v>-731.25000000000023</v>
      </c>
      <c r="AH3499" t="str" cm="1">
        <f t="array" ref="AH34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9" t="str">
        <f>MIS[[#This Row],[TRADING SYMBOL]]</f>
        <v>NIFTY2552223750PE</v>
      </c>
      <c r="AJ3499" t="str">
        <f>IF(RIGHT(MIS[[#This Row],[Main/Hedge]],4)="MAIN","MAIN","HEDGE")</f>
        <v>HEDGE</v>
      </c>
      <c r="AK3499" t="str" cm="1">
        <f t="array" ref="AK3499">_xlfn._xlws.FILTER(Table4[Column1],ISNUMBER(SEARCH(Table4[Column1],MIS[[#This Row],[OrderUniqueIdentifier]])),"")</f>
        <v>NOTREND</v>
      </c>
    </row>
    <row r="3500" spans="1:37" x14ac:dyDescent="0.25">
      <c r="A3500" t="s">
        <v>1555</v>
      </c>
      <c r="B3500" t="s">
        <v>1623</v>
      </c>
      <c r="C3500" t="s">
        <v>6801</v>
      </c>
      <c r="D3500" t="s">
        <v>72</v>
      </c>
      <c r="E3500" t="s">
        <v>3164</v>
      </c>
      <c r="F3500" t="s">
        <v>73</v>
      </c>
      <c r="G3500" t="s">
        <v>74</v>
      </c>
      <c r="H3500" t="s">
        <v>75</v>
      </c>
      <c r="I3500" t="s">
        <v>76</v>
      </c>
      <c r="J3500" t="s">
        <v>77</v>
      </c>
      <c r="K3500">
        <v>150</v>
      </c>
      <c r="L3500" t="s">
        <v>77</v>
      </c>
      <c r="M3500" t="s">
        <v>78</v>
      </c>
      <c r="N3500" t="s">
        <v>188</v>
      </c>
      <c r="O3500" t="s">
        <v>3454</v>
      </c>
      <c r="P3500" t="s">
        <v>3454</v>
      </c>
      <c r="Q3500" t="s">
        <v>3166</v>
      </c>
      <c r="R3500" t="s">
        <v>79</v>
      </c>
      <c r="S3500" t="s">
        <v>26</v>
      </c>
      <c r="T3500" t="s">
        <v>3167</v>
      </c>
      <c r="U3500" t="s">
        <v>43</v>
      </c>
      <c r="V3500" t="s">
        <v>80</v>
      </c>
      <c r="W3500">
        <v>26350</v>
      </c>
      <c r="X3500" t="s">
        <v>81</v>
      </c>
      <c r="Y3500">
        <v>150</v>
      </c>
      <c r="Z3500" t="s">
        <v>3455</v>
      </c>
      <c r="AA3500" t="s">
        <v>3455</v>
      </c>
      <c r="AB3500" t="s">
        <v>83</v>
      </c>
      <c r="AC3500" t="s">
        <v>84</v>
      </c>
      <c r="AD3500">
        <f>_xlfn.XLOOKUP(MIS[[#This Row],[TRADING SYMBOL]],[1]Sheet1!$D:$D,[1]Sheet1!$C:$C)</f>
        <v>3.45</v>
      </c>
      <c r="AE3500">
        <f>MIS[[#This Row],[OrderAverageTradedPrice]]*MIS[[#This Row],[OrderQuantity]]</f>
        <v>525</v>
      </c>
      <c r="AF3500">
        <f>MIS[[#This Row],[LTP]]*MIS[[#This Row],[OrderQuantity]]</f>
        <v>517.5</v>
      </c>
      <c r="AG3500">
        <f>IF(MIS[[#This Row],[OrderSide]]="SELL",MIS[[#This Row],[VALUE]]-MIS[[#This Row],[LIVE_VALUE]],MIS[[#This Row],[LIVE_VALUE]]-MIS[[#This Row],[VALUE]])</f>
        <v>-7.5</v>
      </c>
      <c r="AH3500" t="str" cm="1">
        <f t="array" ref="AH35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0" t="str">
        <f>MIS[[#This Row],[TRADING SYMBOL]]</f>
        <v>NIFTY2552226350CE</v>
      </c>
      <c r="AJ3500" t="str">
        <f>IF(RIGHT(MIS[[#This Row],[Main/Hedge]],4)="MAIN","MAIN","HEDGE")</f>
        <v>HEDGE</v>
      </c>
      <c r="AK3500" t="str" cm="1">
        <f t="array" ref="AK3500">_xlfn._xlws.FILTER(Table4[Column1],ISNUMBER(SEARCH(Table4[Column1],MIS[[#This Row],[OrderUniqueIdentifier]])),"")</f>
        <v>NOTREND</v>
      </c>
    </row>
    <row r="3501" spans="1:37" x14ac:dyDescent="0.25">
      <c r="A3501" t="s">
        <v>1555</v>
      </c>
      <c r="B3501" t="s">
        <v>1623</v>
      </c>
      <c r="C3501" t="s">
        <v>6802</v>
      </c>
      <c r="D3501" t="s">
        <v>72</v>
      </c>
      <c r="E3501" t="s">
        <v>3170</v>
      </c>
      <c r="F3501" t="s">
        <v>73</v>
      </c>
      <c r="G3501" t="s">
        <v>74</v>
      </c>
      <c r="H3501" t="s">
        <v>75</v>
      </c>
      <c r="I3501" t="s">
        <v>76</v>
      </c>
      <c r="J3501" t="s">
        <v>77</v>
      </c>
      <c r="K3501">
        <v>150</v>
      </c>
      <c r="L3501" t="s">
        <v>77</v>
      </c>
      <c r="M3501" t="s">
        <v>78</v>
      </c>
      <c r="N3501" t="s">
        <v>518</v>
      </c>
      <c r="O3501" t="s">
        <v>3454</v>
      </c>
      <c r="P3501" t="s">
        <v>3454</v>
      </c>
      <c r="Q3501" t="s">
        <v>3172</v>
      </c>
      <c r="R3501" t="s">
        <v>79</v>
      </c>
      <c r="S3501" t="s">
        <v>26</v>
      </c>
      <c r="T3501" t="s">
        <v>3173</v>
      </c>
      <c r="U3501" t="s">
        <v>43</v>
      </c>
      <c r="V3501" t="s">
        <v>80</v>
      </c>
      <c r="W3501">
        <v>23750</v>
      </c>
      <c r="X3501" t="s">
        <v>85</v>
      </c>
      <c r="Y3501">
        <v>150</v>
      </c>
      <c r="Z3501" t="s">
        <v>3455</v>
      </c>
      <c r="AA3501" t="s">
        <v>3455</v>
      </c>
      <c r="AB3501" t="s">
        <v>87</v>
      </c>
      <c r="AC3501" t="s">
        <v>84</v>
      </c>
      <c r="AD3501">
        <f>_xlfn.XLOOKUP(MIS[[#This Row],[TRADING SYMBOL]],[1]Sheet1!$D:$D,[1]Sheet1!$C:$C)</f>
        <v>8.1999999999999993</v>
      </c>
      <c r="AE3501">
        <f>MIS[[#This Row],[OrderAverageTradedPrice]]*MIS[[#This Row],[OrderQuantity]]</f>
        <v>1717.5</v>
      </c>
      <c r="AF3501">
        <f>MIS[[#This Row],[LTP]]*MIS[[#This Row],[OrderQuantity]]</f>
        <v>1230</v>
      </c>
      <c r="AG3501">
        <f>IF(MIS[[#This Row],[OrderSide]]="SELL",MIS[[#This Row],[VALUE]]-MIS[[#This Row],[LIVE_VALUE]],MIS[[#This Row],[LIVE_VALUE]]-MIS[[#This Row],[VALUE]])</f>
        <v>-487.5</v>
      </c>
      <c r="AH3501" t="str" cm="1">
        <f t="array" ref="AH35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1" t="str">
        <f>MIS[[#This Row],[TRADING SYMBOL]]</f>
        <v>NIFTY2552223750PE</v>
      </c>
      <c r="AJ3501" t="str">
        <f>IF(RIGHT(MIS[[#This Row],[Main/Hedge]],4)="MAIN","MAIN","HEDGE")</f>
        <v>HEDGE</v>
      </c>
      <c r="AK3501" t="str" cm="1">
        <f t="array" ref="AK3501">_xlfn._xlws.FILTER(Table4[Column1],ISNUMBER(SEARCH(Table4[Column1],MIS[[#This Row],[OrderUniqueIdentifier]])),"")</f>
        <v>NOTREND</v>
      </c>
    </row>
    <row r="3502" spans="1:37" x14ac:dyDescent="0.25">
      <c r="A3502" t="s">
        <v>1555</v>
      </c>
      <c r="B3502" t="s">
        <v>1631</v>
      </c>
      <c r="C3502" t="s">
        <v>6825</v>
      </c>
      <c r="D3502" t="s">
        <v>72</v>
      </c>
      <c r="E3502" t="s">
        <v>3164</v>
      </c>
      <c r="F3502" t="s">
        <v>73</v>
      </c>
      <c r="G3502" t="s">
        <v>74</v>
      </c>
      <c r="H3502" t="s">
        <v>75</v>
      </c>
      <c r="I3502" t="s">
        <v>76</v>
      </c>
      <c r="J3502" t="s">
        <v>77</v>
      </c>
      <c r="K3502">
        <v>300</v>
      </c>
      <c r="L3502" t="s">
        <v>77</v>
      </c>
      <c r="M3502" t="s">
        <v>78</v>
      </c>
      <c r="N3502" t="s">
        <v>188</v>
      </c>
      <c r="O3502" t="s">
        <v>3454</v>
      </c>
      <c r="P3502" t="s">
        <v>3454</v>
      </c>
      <c r="Q3502" t="s">
        <v>3166</v>
      </c>
      <c r="R3502" t="s">
        <v>79</v>
      </c>
      <c r="S3502" t="s">
        <v>26</v>
      </c>
      <c r="T3502" t="s">
        <v>3167</v>
      </c>
      <c r="U3502" t="s">
        <v>43</v>
      </c>
      <c r="V3502" t="s">
        <v>80</v>
      </c>
      <c r="W3502">
        <v>26350</v>
      </c>
      <c r="X3502" t="s">
        <v>81</v>
      </c>
      <c r="Y3502">
        <v>300</v>
      </c>
      <c r="Z3502" t="s">
        <v>3455</v>
      </c>
      <c r="AA3502" t="s">
        <v>3455</v>
      </c>
      <c r="AB3502" t="s">
        <v>83</v>
      </c>
      <c r="AC3502" t="s">
        <v>84</v>
      </c>
      <c r="AD3502">
        <f>_xlfn.XLOOKUP(MIS[[#This Row],[TRADING SYMBOL]],[1]Sheet1!$D:$D,[1]Sheet1!$C:$C)</f>
        <v>3.45</v>
      </c>
      <c r="AE3502">
        <f>MIS[[#This Row],[OrderAverageTradedPrice]]*MIS[[#This Row],[OrderQuantity]]</f>
        <v>1050</v>
      </c>
      <c r="AF3502">
        <f>MIS[[#This Row],[LTP]]*MIS[[#This Row],[OrderQuantity]]</f>
        <v>1035</v>
      </c>
      <c r="AG3502">
        <f>IF(MIS[[#This Row],[OrderSide]]="SELL",MIS[[#This Row],[VALUE]]-MIS[[#This Row],[LIVE_VALUE]],MIS[[#This Row],[LIVE_VALUE]]-MIS[[#This Row],[VALUE]])</f>
        <v>-15</v>
      </c>
      <c r="AH3502" t="str" cm="1">
        <f t="array" ref="AH35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2" t="str">
        <f>MIS[[#This Row],[TRADING SYMBOL]]</f>
        <v>NIFTY2552226350CE</v>
      </c>
      <c r="AJ3502" t="str">
        <f>IF(RIGHT(MIS[[#This Row],[Main/Hedge]],4)="MAIN","MAIN","HEDGE")</f>
        <v>HEDGE</v>
      </c>
      <c r="AK3502" t="str" cm="1">
        <f t="array" ref="AK3502">_xlfn._xlws.FILTER(Table4[Column1],ISNUMBER(SEARCH(Table4[Column1],MIS[[#This Row],[OrderUniqueIdentifier]])),"")</f>
        <v>NOTREND</v>
      </c>
    </row>
    <row r="3503" spans="1:37" x14ac:dyDescent="0.25">
      <c r="A3503" t="s">
        <v>1555</v>
      </c>
      <c r="B3503" t="s">
        <v>1631</v>
      </c>
      <c r="C3503" t="s">
        <v>6826</v>
      </c>
      <c r="D3503" t="s">
        <v>72</v>
      </c>
      <c r="E3503" t="s">
        <v>3170</v>
      </c>
      <c r="F3503" t="s">
        <v>73</v>
      </c>
      <c r="G3503" t="s">
        <v>74</v>
      </c>
      <c r="H3503" t="s">
        <v>75</v>
      </c>
      <c r="I3503" t="s">
        <v>76</v>
      </c>
      <c r="J3503" t="s">
        <v>77</v>
      </c>
      <c r="K3503">
        <v>300</v>
      </c>
      <c r="L3503" t="s">
        <v>77</v>
      </c>
      <c r="M3503" t="s">
        <v>78</v>
      </c>
      <c r="N3503" t="s">
        <v>518</v>
      </c>
      <c r="O3503" t="s">
        <v>3454</v>
      </c>
      <c r="P3503" t="s">
        <v>3454</v>
      </c>
      <c r="Q3503" t="s">
        <v>3172</v>
      </c>
      <c r="R3503" t="s">
        <v>79</v>
      </c>
      <c r="S3503" t="s">
        <v>26</v>
      </c>
      <c r="T3503" t="s">
        <v>3173</v>
      </c>
      <c r="U3503" t="s">
        <v>43</v>
      </c>
      <c r="V3503" t="s">
        <v>80</v>
      </c>
      <c r="W3503">
        <v>23750</v>
      </c>
      <c r="X3503" t="s">
        <v>85</v>
      </c>
      <c r="Y3503">
        <v>300</v>
      </c>
      <c r="Z3503" t="s">
        <v>3455</v>
      </c>
      <c r="AA3503" t="s">
        <v>3455</v>
      </c>
      <c r="AB3503" t="s">
        <v>87</v>
      </c>
      <c r="AC3503" t="s">
        <v>84</v>
      </c>
      <c r="AD3503">
        <f>_xlfn.XLOOKUP(MIS[[#This Row],[TRADING SYMBOL]],[1]Sheet1!$D:$D,[1]Sheet1!$C:$C)</f>
        <v>8.1999999999999993</v>
      </c>
      <c r="AE3503">
        <f>MIS[[#This Row],[OrderAverageTradedPrice]]*MIS[[#This Row],[OrderQuantity]]</f>
        <v>3435</v>
      </c>
      <c r="AF3503">
        <f>MIS[[#This Row],[LTP]]*MIS[[#This Row],[OrderQuantity]]</f>
        <v>2460</v>
      </c>
      <c r="AG3503">
        <f>IF(MIS[[#This Row],[OrderSide]]="SELL",MIS[[#This Row],[VALUE]]-MIS[[#This Row],[LIVE_VALUE]],MIS[[#This Row],[LIVE_VALUE]]-MIS[[#This Row],[VALUE]])</f>
        <v>-975</v>
      </c>
      <c r="AH3503" t="str" cm="1">
        <f t="array" ref="AH35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3" t="str">
        <f>MIS[[#This Row],[TRADING SYMBOL]]</f>
        <v>NIFTY2552223750PE</v>
      </c>
      <c r="AJ3503" t="str">
        <f>IF(RIGHT(MIS[[#This Row],[Main/Hedge]],4)="MAIN","MAIN","HEDGE")</f>
        <v>HEDGE</v>
      </c>
      <c r="AK3503" t="str" cm="1">
        <f t="array" ref="AK3503">_xlfn._xlws.FILTER(Table4[Column1],ISNUMBER(SEARCH(Table4[Column1],MIS[[#This Row],[OrderUniqueIdentifier]])),"")</f>
        <v>NOTREND</v>
      </c>
    </row>
    <row r="3504" spans="1:37" x14ac:dyDescent="0.25">
      <c r="A3504" t="s">
        <v>1555</v>
      </c>
      <c r="B3504" t="s">
        <v>1640</v>
      </c>
      <c r="C3504" t="s">
        <v>6860</v>
      </c>
      <c r="D3504" t="s">
        <v>72</v>
      </c>
      <c r="E3504" t="s">
        <v>3170</v>
      </c>
      <c r="F3504" t="s">
        <v>73</v>
      </c>
      <c r="G3504" t="s">
        <v>74</v>
      </c>
      <c r="H3504" t="s">
        <v>75</v>
      </c>
      <c r="I3504" t="s">
        <v>76</v>
      </c>
      <c r="J3504" t="s">
        <v>77</v>
      </c>
      <c r="K3504">
        <v>300</v>
      </c>
      <c r="L3504" t="s">
        <v>77</v>
      </c>
      <c r="M3504" t="s">
        <v>78</v>
      </c>
      <c r="N3504" t="s">
        <v>518</v>
      </c>
      <c r="O3504" t="s">
        <v>3454</v>
      </c>
      <c r="P3504" t="s">
        <v>3454</v>
      </c>
      <c r="Q3504" t="s">
        <v>3172</v>
      </c>
      <c r="R3504" t="s">
        <v>79</v>
      </c>
      <c r="S3504" t="s">
        <v>26</v>
      </c>
      <c r="T3504" t="s">
        <v>3173</v>
      </c>
      <c r="U3504" t="s">
        <v>43</v>
      </c>
      <c r="V3504" t="s">
        <v>80</v>
      </c>
      <c r="W3504">
        <v>23750</v>
      </c>
      <c r="X3504" t="s">
        <v>85</v>
      </c>
      <c r="Y3504">
        <v>300</v>
      </c>
      <c r="Z3504" t="s">
        <v>3455</v>
      </c>
      <c r="AA3504" t="s">
        <v>3455</v>
      </c>
      <c r="AB3504" t="s">
        <v>87</v>
      </c>
      <c r="AC3504" t="s">
        <v>84</v>
      </c>
      <c r="AD3504">
        <f>_xlfn.XLOOKUP(MIS[[#This Row],[TRADING SYMBOL]],[1]Sheet1!$D:$D,[1]Sheet1!$C:$C)</f>
        <v>8.1999999999999993</v>
      </c>
      <c r="AE3504">
        <f>MIS[[#This Row],[OrderAverageTradedPrice]]*MIS[[#This Row],[OrderQuantity]]</f>
        <v>3435</v>
      </c>
      <c r="AF3504">
        <f>MIS[[#This Row],[LTP]]*MIS[[#This Row],[OrderQuantity]]</f>
        <v>2460</v>
      </c>
      <c r="AG3504">
        <f>IF(MIS[[#This Row],[OrderSide]]="SELL",MIS[[#This Row],[VALUE]]-MIS[[#This Row],[LIVE_VALUE]],MIS[[#This Row],[LIVE_VALUE]]-MIS[[#This Row],[VALUE]])</f>
        <v>-975</v>
      </c>
      <c r="AH3504" t="str" cm="1">
        <f t="array" ref="AH35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4" t="str">
        <f>MIS[[#This Row],[TRADING SYMBOL]]</f>
        <v>NIFTY2552223750PE</v>
      </c>
      <c r="AJ3504" t="str">
        <f>IF(RIGHT(MIS[[#This Row],[Main/Hedge]],4)="MAIN","MAIN","HEDGE")</f>
        <v>HEDGE</v>
      </c>
      <c r="AK3504" t="str" cm="1">
        <f t="array" ref="AK3504">_xlfn._xlws.FILTER(Table4[Column1],ISNUMBER(SEARCH(Table4[Column1],MIS[[#This Row],[OrderUniqueIdentifier]])),"")</f>
        <v>NOTREND</v>
      </c>
    </row>
    <row r="3505" spans="1:37" x14ac:dyDescent="0.25">
      <c r="A3505" t="s">
        <v>1555</v>
      </c>
      <c r="B3505" t="s">
        <v>1657</v>
      </c>
      <c r="C3505" t="s">
        <v>6925</v>
      </c>
      <c r="D3505" t="s">
        <v>72</v>
      </c>
      <c r="E3505" t="s">
        <v>3164</v>
      </c>
      <c r="F3505" t="s">
        <v>73</v>
      </c>
      <c r="G3505" t="s">
        <v>74</v>
      </c>
      <c r="H3505" t="s">
        <v>75</v>
      </c>
      <c r="I3505" t="s">
        <v>76</v>
      </c>
      <c r="J3505" t="s">
        <v>77</v>
      </c>
      <c r="K3505">
        <v>450</v>
      </c>
      <c r="L3505" t="s">
        <v>77</v>
      </c>
      <c r="M3505" t="s">
        <v>78</v>
      </c>
      <c r="N3505" t="s">
        <v>188</v>
      </c>
      <c r="O3505" t="s">
        <v>3454</v>
      </c>
      <c r="P3505" t="s">
        <v>3454</v>
      </c>
      <c r="Q3505" t="s">
        <v>3166</v>
      </c>
      <c r="R3505" t="s">
        <v>79</v>
      </c>
      <c r="S3505" t="s">
        <v>26</v>
      </c>
      <c r="T3505" t="s">
        <v>3167</v>
      </c>
      <c r="U3505" t="s">
        <v>43</v>
      </c>
      <c r="V3505" t="s">
        <v>80</v>
      </c>
      <c r="W3505">
        <v>26350</v>
      </c>
      <c r="X3505" t="s">
        <v>81</v>
      </c>
      <c r="Y3505">
        <v>450</v>
      </c>
      <c r="Z3505" t="s">
        <v>3455</v>
      </c>
      <c r="AA3505" t="s">
        <v>3455</v>
      </c>
      <c r="AB3505" t="s">
        <v>83</v>
      </c>
      <c r="AC3505" t="s">
        <v>84</v>
      </c>
      <c r="AD3505">
        <f>_xlfn.XLOOKUP(MIS[[#This Row],[TRADING SYMBOL]],[1]Sheet1!$D:$D,[1]Sheet1!$C:$C)</f>
        <v>3.45</v>
      </c>
      <c r="AE3505">
        <f>MIS[[#This Row],[OrderAverageTradedPrice]]*MIS[[#This Row],[OrderQuantity]]</f>
        <v>1575</v>
      </c>
      <c r="AF3505">
        <f>MIS[[#This Row],[LTP]]*MIS[[#This Row],[OrderQuantity]]</f>
        <v>1552.5</v>
      </c>
      <c r="AG3505">
        <f>IF(MIS[[#This Row],[OrderSide]]="SELL",MIS[[#This Row],[VALUE]]-MIS[[#This Row],[LIVE_VALUE]],MIS[[#This Row],[LIVE_VALUE]]-MIS[[#This Row],[VALUE]])</f>
        <v>-22.5</v>
      </c>
      <c r="AH3505" t="str" cm="1">
        <f t="array" ref="AH35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5" t="str">
        <f>MIS[[#This Row],[TRADING SYMBOL]]</f>
        <v>NIFTY2552226350CE</v>
      </c>
      <c r="AJ3505" t="str">
        <f>IF(RIGHT(MIS[[#This Row],[Main/Hedge]],4)="MAIN","MAIN","HEDGE")</f>
        <v>HEDGE</v>
      </c>
      <c r="AK3505" t="str" cm="1">
        <f t="array" ref="AK3505">_xlfn._xlws.FILTER(Table4[Column1],ISNUMBER(SEARCH(Table4[Column1],MIS[[#This Row],[OrderUniqueIdentifier]])),"")</f>
        <v>NOTREND</v>
      </c>
    </row>
    <row r="3506" spans="1:37" x14ac:dyDescent="0.25">
      <c r="A3506" t="s">
        <v>1555</v>
      </c>
      <c r="B3506" t="s">
        <v>1657</v>
      </c>
      <c r="C3506" t="s">
        <v>6926</v>
      </c>
      <c r="D3506" t="s">
        <v>72</v>
      </c>
      <c r="E3506" t="s">
        <v>3170</v>
      </c>
      <c r="F3506" t="s">
        <v>73</v>
      </c>
      <c r="G3506" t="s">
        <v>74</v>
      </c>
      <c r="H3506" t="s">
        <v>75</v>
      </c>
      <c r="I3506" t="s">
        <v>76</v>
      </c>
      <c r="J3506" t="s">
        <v>77</v>
      </c>
      <c r="K3506">
        <v>450</v>
      </c>
      <c r="L3506" t="s">
        <v>77</v>
      </c>
      <c r="M3506" t="s">
        <v>78</v>
      </c>
      <c r="N3506" t="s">
        <v>518</v>
      </c>
      <c r="O3506" t="s">
        <v>3454</v>
      </c>
      <c r="P3506" t="s">
        <v>3454</v>
      </c>
      <c r="Q3506" t="s">
        <v>3172</v>
      </c>
      <c r="R3506" t="s">
        <v>79</v>
      </c>
      <c r="S3506" t="s">
        <v>26</v>
      </c>
      <c r="T3506" t="s">
        <v>3173</v>
      </c>
      <c r="U3506" t="s">
        <v>43</v>
      </c>
      <c r="V3506" t="s">
        <v>80</v>
      </c>
      <c r="W3506">
        <v>23750</v>
      </c>
      <c r="X3506" t="s">
        <v>85</v>
      </c>
      <c r="Y3506">
        <v>450</v>
      </c>
      <c r="Z3506" t="s">
        <v>3455</v>
      </c>
      <c r="AA3506" t="s">
        <v>3455</v>
      </c>
      <c r="AB3506" t="s">
        <v>87</v>
      </c>
      <c r="AC3506" t="s">
        <v>84</v>
      </c>
      <c r="AD3506">
        <f>_xlfn.XLOOKUP(MIS[[#This Row],[TRADING SYMBOL]],[1]Sheet1!$D:$D,[1]Sheet1!$C:$C)</f>
        <v>8.1999999999999993</v>
      </c>
      <c r="AE3506">
        <f>MIS[[#This Row],[OrderAverageTradedPrice]]*MIS[[#This Row],[OrderQuantity]]</f>
        <v>5152.5</v>
      </c>
      <c r="AF3506">
        <f>MIS[[#This Row],[LTP]]*MIS[[#This Row],[OrderQuantity]]</f>
        <v>3689.9999999999995</v>
      </c>
      <c r="AG3506">
        <f>IF(MIS[[#This Row],[OrderSide]]="SELL",MIS[[#This Row],[VALUE]]-MIS[[#This Row],[LIVE_VALUE]],MIS[[#This Row],[LIVE_VALUE]]-MIS[[#This Row],[VALUE]])</f>
        <v>-1462.5000000000005</v>
      </c>
      <c r="AH3506" t="str" cm="1">
        <f t="array" ref="AH35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6" t="str">
        <f>MIS[[#This Row],[TRADING SYMBOL]]</f>
        <v>NIFTY2552223750PE</v>
      </c>
      <c r="AJ3506" t="str">
        <f>IF(RIGHT(MIS[[#This Row],[Main/Hedge]],4)="MAIN","MAIN","HEDGE")</f>
        <v>HEDGE</v>
      </c>
      <c r="AK3506" t="str" cm="1">
        <f t="array" ref="AK3506">_xlfn._xlws.FILTER(Table4[Column1],ISNUMBER(SEARCH(Table4[Column1],MIS[[#This Row],[OrderUniqueIdentifier]])),"")</f>
        <v>NOTREND</v>
      </c>
    </row>
    <row r="3507" spans="1:37" x14ac:dyDescent="0.25">
      <c r="A3507" t="s">
        <v>1555</v>
      </c>
      <c r="B3507" t="s">
        <v>1665</v>
      </c>
      <c r="C3507" t="s">
        <v>6964</v>
      </c>
      <c r="D3507" t="s">
        <v>72</v>
      </c>
      <c r="E3507" t="s">
        <v>3164</v>
      </c>
      <c r="F3507" t="s">
        <v>73</v>
      </c>
      <c r="G3507" t="s">
        <v>74</v>
      </c>
      <c r="H3507" t="s">
        <v>75</v>
      </c>
      <c r="I3507" t="s">
        <v>76</v>
      </c>
      <c r="J3507" t="s">
        <v>77</v>
      </c>
      <c r="K3507">
        <v>75</v>
      </c>
      <c r="L3507" t="s">
        <v>77</v>
      </c>
      <c r="M3507" t="s">
        <v>78</v>
      </c>
      <c r="N3507" t="s">
        <v>188</v>
      </c>
      <c r="O3507" t="s">
        <v>3454</v>
      </c>
      <c r="P3507" t="s">
        <v>3454</v>
      </c>
      <c r="Q3507" t="s">
        <v>3166</v>
      </c>
      <c r="R3507" t="s">
        <v>79</v>
      </c>
      <c r="S3507" t="s">
        <v>26</v>
      </c>
      <c r="T3507" t="s">
        <v>3167</v>
      </c>
      <c r="U3507" t="s">
        <v>43</v>
      </c>
      <c r="V3507" t="s">
        <v>80</v>
      </c>
      <c r="W3507">
        <v>26350</v>
      </c>
      <c r="X3507" t="s">
        <v>81</v>
      </c>
      <c r="Y3507">
        <v>75</v>
      </c>
      <c r="Z3507" t="s">
        <v>3455</v>
      </c>
      <c r="AA3507" t="s">
        <v>3455</v>
      </c>
      <c r="AB3507" t="s">
        <v>83</v>
      </c>
      <c r="AC3507" t="s">
        <v>84</v>
      </c>
      <c r="AD3507">
        <f>_xlfn.XLOOKUP(MIS[[#This Row],[TRADING SYMBOL]],[1]Sheet1!$D:$D,[1]Sheet1!$C:$C)</f>
        <v>3.45</v>
      </c>
      <c r="AE3507">
        <f>MIS[[#This Row],[OrderAverageTradedPrice]]*MIS[[#This Row],[OrderQuantity]]</f>
        <v>262.5</v>
      </c>
      <c r="AF3507">
        <f>MIS[[#This Row],[LTP]]*MIS[[#This Row],[OrderQuantity]]</f>
        <v>258.75</v>
      </c>
      <c r="AG3507">
        <f>IF(MIS[[#This Row],[OrderSide]]="SELL",MIS[[#This Row],[VALUE]]-MIS[[#This Row],[LIVE_VALUE]],MIS[[#This Row],[LIVE_VALUE]]-MIS[[#This Row],[VALUE]])</f>
        <v>-3.75</v>
      </c>
      <c r="AH3507" t="str" cm="1">
        <f t="array" ref="AH35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7" t="str">
        <f>MIS[[#This Row],[TRADING SYMBOL]]</f>
        <v>NIFTY2552226350CE</v>
      </c>
      <c r="AJ3507" t="str">
        <f>IF(RIGHT(MIS[[#This Row],[Main/Hedge]],4)="MAIN","MAIN","HEDGE")</f>
        <v>HEDGE</v>
      </c>
      <c r="AK3507" t="str" cm="1">
        <f t="array" ref="AK3507">_xlfn._xlws.FILTER(Table4[Column1],ISNUMBER(SEARCH(Table4[Column1],MIS[[#This Row],[OrderUniqueIdentifier]])),"")</f>
        <v>NOTREND</v>
      </c>
    </row>
    <row r="3508" spans="1:37" x14ac:dyDescent="0.25">
      <c r="A3508" t="s">
        <v>1555</v>
      </c>
      <c r="B3508" t="s">
        <v>1665</v>
      </c>
      <c r="C3508" t="s">
        <v>6965</v>
      </c>
      <c r="D3508" t="s">
        <v>72</v>
      </c>
      <c r="E3508" t="s">
        <v>3170</v>
      </c>
      <c r="F3508" t="s">
        <v>73</v>
      </c>
      <c r="G3508" t="s">
        <v>74</v>
      </c>
      <c r="H3508" t="s">
        <v>75</v>
      </c>
      <c r="I3508" t="s">
        <v>76</v>
      </c>
      <c r="J3508" t="s">
        <v>77</v>
      </c>
      <c r="K3508">
        <v>75</v>
      </c>
      <c r="L3508" t="s">
        <v>77</v>
      </c>
      <c r="M3508" t="s">
        <v>78</v>
      </c>
      <c r="N3508" t="s">
        <v>518</v>
      </c>
      <c r="O3508" t="s">
        <v>3454</v>
      </c>
      <c r="P3508" t="s">
        <v>3454</v>
      </c>
      <c r="Q3508" t="s">
        <v>3172</v>
      </c>
      <c r="R3508" t="s">
        <v>79</v>
      </c>
      <c r="S3508" t="s">
        <v>26</v>
      </c>
      <c r="T3508" t="s">
        <v>3173</v>
      </c>
      <c r="U3508" t="s">
        <v>43</v>
      </c>
      <c r="V3508" t="s">
        <v>80</v>
      </c>
      <c r="W3508">
        <v>23750</v>
      </c>
      <c r="X3508" t="s">
        <v>85</v>
      </c>
      <c r="Y3508">
        <v>75</v>
      </c>
      <c r="Z3508" t="s">
        <v>3455</v>
      </c>
      <c r="AA3508" t="s">
        <v>3455</v>
      </c>
      <c r="AB3508" t="s">
        <v>87</v>
      </c>
      <c r="AC3508" t="s">
        <v>84</v>
      </c>
      <c r="AD3508">
        <f>_xlfn.XLOOKUP(MIS[[#This Row],[TRADING SYMBOL]],[1]Sheet1!$D:$D,[1]Sheet1!$C:$C)</f>
        <v>8.1999999999999993</v>
      </c>
      <c r="AE3508">
        <f>MIS[[#This Row],[OrderAverageTradedPrice]]*MIS[[#This Row],[OrderQuantity]]</f>
        <v>858.75</v>
      </c>
      <c r="AF3508">
        <f>MIS[[#This Row],[LTP]]*MIS[[#This Row],[OrderQuantity]]</f>
        <v>615</v>
      </c>
      <c r="AG3508">
        <f>IF(MIS[[#This Row],[OrderSide]]="SELL",MIS[[#This Row],[VALUE]]-MIS[[#This Row],[LIVE_VALUE]],MIS[[#This Row],[LIVE_VALUE]]-MIS[[#This Row],[VALUE]])</f>
        <v>-243.75</v>
      </c>
      <c r="AH3508" t="str" cm="1">
        <f t="array" ref="AH35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8" t="str">
        <f>MIS[[#This Row],[TRADING SYMBOL]]</f>
        <v>NIFTY2552223750PE</v>
      </c>
      <c r="AJ3508" t="str">
        <f>IF(RIGHT(MIS[[#This Row],[Main/Hedge]],4)="MAIN","MAIN","HEDGE")</f>
        <v>HEDGE</v>
      </c>
      <c r="AK3508" t="str" cm="1">
        <f t="array" ref="AK3508">_xlfn._xlws.FILTER(Table4[Column1],ISNUMBER(SEARCH(Table4[Column1],MIS[[#This Row],[OrderUniqueIdentifier]])),"")</f>
        <v>NOTREND</v>
      </c>
    </row>
    <row r="3509" spans="1:37" x14ac:dyDescent="0.25">
      <c r="A3509" t="s">
        <v>1702</v>
      </c>
      <c r="B3509" t="s">
        <v>1703</v>
      </c>
      <c r="C3509" t="s">
        <v>7096</v>
      </c>
      <c r="D3509" t="s">
        <v>72</v>
      </c>
      <c r="E3509" t="s">
        <v>3164</v>
      </c>
      <c r="F3509" t="s">
        <v>73</v>
      </c>
      <c r="G3509" t="s">
        <v>74</v>
      </c>
      <c r="H3509" t="s">
        <v>75</v>
      </c>
      <c r="I3509" t="s">
        <v>76</v>
      </c>
      <c r="J3509" t="s">
        <v>77</v>
      </c>
      <c r="K3509">
        <v>600</v>
      </c>
      <c r="L3509" t="s">
        <v>77</v>
      </c>
      <c r="M3509" t="s">
        <v>78</v>
      </c>
      <c r="N3509" t="s">
        <v>188</v>
      </c>
      <c r="O3509" t="s">
        <v>3454</v>
      </c>
      <c r="P3509" t="s">
        <v>3454</v>
      </c>
      <c r="Q3509" t="s">
        <v>3166</v>
      </c>
      <c r="R3509" t="s">
        <v>79</v>
      </c>
      <c r="S3509" t="s">
        <v>26</v>
      </c>
      <c r="T3509" t="s">
        <v>3167</v>
      </c>
      <c r="U3509" t="s">
        <v>43</v>
      </c>
      <c r="V3509" t="s">
        <v>80</v>
      </c>
      <c r="W3509">
        <v>26350</v>
      </c>
      <c r="X3509" t="s">
        <v>81</v>
      </c>
      <c r="Y3509">
        <v>600</v>
      </c>
      <c r="Z3509" t="s">
        <v>3455</v>
      </c>
      <c r="AA3509" t="s">
        <v>3455</v>
      </c>
      <c r="AB3509" t="s">
        <v>83</v>
      </c>
      <c r="AC3509" t="s">
        <v>84</v>
      </c>
      <c r="AD3509">
        <f>_xlfn.XLOOKUP(MIS[[#This Row],[TRADING SYMBOL]],[1]Sheet1!$D:$D,[1]Sheet1!$C:$C)</f>
        <v>3.45</v>
      </c>
      <c r="AE3509">
        <f>MIS[[#This Row],[OrderAverageTradedPrice]]*MIS[[#This Row],[OrderQuantity]]</f>
        <v>2100</v>
      </c>
      <c r="AF3509">
        <f>MIS[[#This Row],[LTP]]*MIS[[#This Row],[OrderQuantity]]</f>
        <v>2070</v>
      </c>
      <c r="AG3509">
        <f>IF(MIS[[#This Row],[OrderSide]]="SELL",MIS[[#This Row],[VALUE]]-MIS[[#This Row],[LIVE_VALUE]],MIS[[#This Row],[LIVE_VALUE]]-MIS[[#This Row],[VALUE]])</f>
        <v>-30</v>
      </c>
      <c r="AH3509" t="str" cm="1">
        <f t="array" ref="AH35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9" t="str">
        <f>MIS[[#This Row],[TRADING SYMBOL]]</f>
        <v>NIFTY2552226350CE</v>
      </c>
      <c r="AJ3509" t="str">
        <f>IF(RIGHT(MIS[[#This Row],[Main/Hedge]],4)="MAIN","MAIN","HEDGE")</f>
        <v>HEDGE</v>
      </c>
      <c r="AK3509" t="str" cm="1">
        <f t="array" ref="AK3509">_xlfn._xlws.FILTER(Table4[Column1],ISNUMBER(SEARCH(Table4[Column1],MIS[[#This Row],[OrderUniqueIdentifier]])),"")</f>
        <v>NOTREND</v>
      </c>
    </row>
    <row r="3510" spans="1:37" x14ac:dyDescent="0.25">
      <c r="A3510" t="s">
        <v>179</v>
      </c>
      <c r="B3510" t="s">
        <v>1446</v>
      </c>
      <c r="C3510" t="s">
        <v>6202</v>
      </c>
      <c r="D3510" t="s">
        <v>72</v>
      </c>
      <c r="E3510" t="s">
        <v>3164</v>
      </c>
      <c r="F3510" t="s">
        <v>73</v>
      </c>
      <c r="G3510" t="s">
        <v>74</v>
      </c>
      <c r="H3510" t="s">
        <v>75</v>
      </c>
      <c r="I3510" t="s">
        <v>76</v>
      </c>
      <c r="J3510" t="s">
        <v>77</v>
      </c>
      <c r="K3510">
        <v>300</v>
      </c>
      <c r="L3510" t="s">
        <v>77</v>
      </c>
      <c r="M3510" t="s">
        <v>78</v>
      </c>
      <c r="N3510" t="s">
        <v>188</v>
      </c>
      <c r="O3510" t="s">
        <v>6203</v>
      </c>
      <c r="P3510" t="s">
        <v>6203</v>
      </c>
      <c r="Q3510" t="s">
        <v>3166</v>
      </c>
      <c r="R3510" t="s">
        <v>79</v>
      </c>
      <c r="S3510" t="s">
        <v>26</v>
      </c>
      <c r="T3510" t="s">
        <v>3167</v>
      </c>
      <c r="U3510" t="s">
        <v>43</v>
      </c>
      <c r="V3510" t="s">
        <v>80</v>
      </c>
      <c r="W3510">
        <v>26350</v>
      </c>
      <c r="X3510" t="s">
        <v>81</v>
      </c>
      <c r="Y3510">
        <v>300</v>
      </c>
      <c r="Z3510" t="s">
        <v>6204</v>
      </c>
      <c r="AA3510" t="s">
        <v>6204</v>
      </c>
      <c r="AB3510" t="s">
        <v>83</v>
      </c>
      <c r="AC3510" t="s">
        <v>84</v>
      </c>
      <c r="AD3510">
        <f>_xlfn.XLOOKUP(MIS[[#This Row],[TRADING SYMBOL]],[1]Sheet1!$D:$D,[1]Sheet1!$C:$C)</f>
        <v>3.45</v>
      </c>
      <c r="AE3510">
        <f>MIS[[#This Row],[OrderAverageTradedPrice]]*MIS[[#This Row],[OrderQuantity]]</f>
        <v>1050</v>
      </c>
      <c r="AF3510">
        <f>MIS[[#This Row],[LTP]]*MIS[[#This Row],[OrderQuantity]]</f>
        <v>1035</v>
      </c>
      <c r="AG3510">
        <f>IF(MIS[[#This Row],[OrderSide]]="SELL",MIS[[#This Row],[VALUE]]-MIS[[#This Row],[LIVE_VALUE]],MIS[[#This Row],[LIVE_VALUE]]-MIS[[#This Row],[VALUE]])</f>
        <v>-15</v>
      </c>
      <c r="AH3510" t="str" cm="1">
        <f t="array" ref="AH35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0" t="str">
        <f>MIS[[#This Row],[TRADING SYMBOL]]</f>
        <v>NIFTY2552226350CE</v>
      </c>
      <c r="AJ3510" t="str">
        <f>IF(RIGHT(MIS[[#This Row],[Main/Hedge]],4)="MAIN","MAIN","HEDGE")</f>
        <v>HEDGE</v>
      </c>
      <c r="AK3510" t="str" cm="1">
        <f t="array" ref="AK3510">_xlfn._xlws.FILTER(Table4[Column1],ISNUMBER(SEARCH(Table4[Column1],MIS[[#This Row],[OrderUniqueIdentifier]])),"")</f>
        <v>NOTREND</v>
      </c>
    </row>
    <row r="3511" spans="1:37" x14ac:dyDescent="0.25">
      <c r="A3511" t="s">
        <v>179</v>
      </c>
      <c r="B3511" t="s">
        <v>1467</v>
      </c>
      <c r="C3511" t="s">
        <v>6292</v>
      </c>
      <c r="D3511" t="s">
        <v>72</v>
      </c>
      <c r="E3511" t="s">
        <v>3164</v>
      </c>
      <c r="F3511" t="s">
        <v>73</v>
      </c>
      <c r="G3511" t="s">
        <v>74</v>
      </c>
      <c r="H3511" t="s">
        <v>75</v>
      </c>
      <c r="I3511" t="s">
        <v>76</v>
      </c>
      <c r="J3511" t="s">
        <v>77</v>
      </c>
      <c r="K3511">
        <v>750</v>
      </c>
      <c r="L3511" t="s">
        <v>77</v>
      </c>
      <c r="M3511" t="s">
        <v>78</v>
      </c>
      <c r="N3511" t="s">
        <v>188</v>
      </c>
      <c r="O3511" t="s">
        <v>6203</v>
      </c>
      <c r="P3511" t="s">
        <v>6203</v>
      </c>
      <c r="Q3511" t="s">
        <v>3166</v>
      </c>
      <c r="R3511" t="s">
        <v>79</v>
      </c>
      <c r="S3511" t="s">
        <v>26</v>
      </c>
      <c r="T3511" t="s">
        <v>3167</v>
      </c>
      <c r="U3511" t="s">
        <v>43</v>
      </c>
      <c r="V3511" t="s">
        <v>80</v>
      </c>
      <c r="W3511">
        <v>26350</v>
      </c>
      <c r="X3511" t="s">
        <v>81</v>
      </c>
      <c r="Y3511">
        <v>750</v>
      </c>
      <c r="Z3511" t="s">
        <v>6204</v>
      </c>
      <c r="AA3511" t="s">
        <v>6204</v>
      </c>
      <c r="AB3511" t="s">
        <v>83</v>
      </c>
      <c r="AC3511" t="s">
        <v>84</v>
      </c>
      <c r="AD3511">
        <f>_xlfn.XLOOKUP(MIS[[#This Row],[TRADING SYMBOL]],[1]Sheet1!$D:$D,[1]Sheet1!$C:$C)</f>
        <v>3.45</v>
      </c>
      <c r="AE3511">
        <f>MIS[[#This Row],[OrderAverageTradedPrice]]*MIS[[#This Row],[OrderQuantity]]</f>
        <v>2625</v>
      </c>
      <c r="AF3511">
        <f>MIS[[#This Row],[LTP]]*MIS[[#This Row],[OrderQuantity]]</f>
        <v>2587.5</v>
      </c>
      <c r="AG3511">
        <f>IF(MIS[[#This Row],[OrderSide]]="SELL",MIS[[#This Row],[VALUE]]-MIS[[#This Row],[LIVE_VALUE]],MIS[[#This Row],[LIVE_VALUE]]-MIS[[#This Row],[VALUE]])</f>
        <v>-37.5</v>
      </c>
      <c r="AH3511" t="str" cm="1">
        <f t="array" ref="AH35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1" t="str">
        <f>MIS[[#This Row],[TRADING SYMBOL]]</f>
        <v>NIFTY2552226350CE</v>
      </c>
      <c r="AJ3511" t="str">
        <f>IF(RIGHT(MIS[[#This Row],[Main/Hedge]],4)="MAIN","MAIN","HEDGE")</f>
        <v>HEDGE</v>
      </c>
      <c r="AK3511" t="str" cm="1">
        <f t="array" ref="AK3511">_xlfn._xlws.FILTER(Table4[Column1],ISNUMBER(SEARCH(Table4[Column1],MIS[[#This Row],[OrderUniqueIdentifier]])),"")</f>
        <v>NOTREND</v>
      </c>
    </row>
    <row r="3512" spans="1:37" x14ac:dyDescent="0.25">
      <c r="A3512" t="s">
        <v>179</v>
      </c>
      <c r="B3512" t="s">
        <v>1467</v>
      </c>
      <c r="C3512" t="s">
        <v>6293</v>
      </c>
      <c r="D3512" t="s">
        <v>72</v>
      </c>
      <c r="E3512" t="s">
        <v>3170</v>
      </c>
      <c r="F3512" t="s">
        <v>73</v>
      </c>
      <c r="G3512" t="s">
        <v>74</v>
      </c>
      <c r="H3512" t="s">
        <v>75</v>
      </c>
      <c r="I3512" t="s">
        <v>76</v>
      </c>
      <c r="J3512" t="s">
        <v>77</v>
      </c>
      <c r="K3512">
        <v>750</v>
      </c>
      <c r="L3512" t="s">
        <v>77</v>
      </c>
      <c r="M3512" t="s">
        <v>78</v>
      </c>
      <c r="N3512" t="s">
        <v>495</v>
      </c>
      <c r="O3512" t="s">
        <v>6203</v>
      </c>
      <c r="P3512" t="s">
        <v>6203</v>
      </c>
      <c r="Q3512" t="s">
        <v>3172</v>
      </c>
      <c r="R3512" t="s">
        <v>79</v>
      </c>
      <c r="S3512" t="s">
        <v>26</v>
      </c>
      <c r="T3512" t="s">
        <v>3173</v>
      </c>
      <c r="U3512" t="s">
        <v>43</v>
      </c>
      <c r="V3512" t="s">
        <v>80</v>
      </c>
      <c r="W3512">
        <v>23750</v>
      </c>
      <c r="X3512" t="s">
        <v>85</v>
      </c>
      <c r="Y3512">
        <v>750</v>
      </c>
      <c r="Z3512" t="s">
        <v>6204</v>
      </c>
      <c r="AA3512" t="s">
        <v>6204</v>
      </c>
      <c r="AB3512" t="s">
        <v>87</v>
      </c>
      <c r="AC3512" t="s">
        <v>84</v>
      </c>
      <c r="AD3512">
        <f>_xlfn.XLOOKUP(MIS[[#This Row],[TRADING SYMBOL]],[1]Sheet1!$D:$D,[1]Sheet1!$C:$C)</f>
        <v>8.1999999999999993</v>
      </c>
      <c r="AE3512">
        <f>MIS[[#This Row],[OrderAverageTradedPrice]]*MIS[[#This Row],[OrderQuantity]]</f>
        <v>8550</v>
      </c>
      <c r="AF3512">
        <f>MIS[[#This Row],[LTP]]*MIS[[#This Row],[OrderQuantity]]</f>
        <v>6149.9999999999991</v>
      </c>
      <c r="AG3512">
        <f>IF(MIS[[#This Row],[OrderSide]]="SELL",MIS[[#This Row],[VALUE]]-MIS[[#This Row],[LIVE_VALUE]],MIS[[#This Row],[LIVE_VALUE]]-MIS[[#This Row],[VALUE]])</f>
        <v>-2400.0000000000009</v>
      </c>
      <c r="AH3512" t="str" cm="1">
        <f t="array" ref="AH35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2" t="str">
        <f>MIS[[#This Row],[TRADING SYMBOL]]</f>
        <v>NIFTY2552223750PE</v>
      </c>
      <c r="AJ3512" t="str">
        <f>IF(RIGHT(MIS[[#This Row],[Main/Hedge]],4)="MAIN","MAIN","HEDGE")</f>
        <v>HEDGE</v>
      </c>
      <c r="AK3512" t="str" cm="1">
        <f t="array" ref="AK3512">_xlfn._xlws.FILTER(Table4[Column1],ISNUMBER(SEARCH(Table4[Column1],MIS[[#This Row],[OrderUniqueIdentifier]])),"")</f>
        <v>NOTREND</v>
      </c>
    </row>
    <row r="3513" spans="1:37" x14ac:dyDescent="0.25">
      <c r="A3513" t="s">
        <v>179</v>
      </c>
      <c r="B3513" t="s">
        <v>1497</v>
      </c>
      <c r="C3513" t="s">
        <v>6372</v>
      </c>
      <c r="D3513" t="s">
        <v>72</v>
      </c>
      <c r="E3513" t="s">
        <v>3170</v>
      </c>
      <c r="F3513" t="s">
        <v>73</v>
      </c>
      <c r="G3513" t="s">
        <v>74</v>
      </c>
      <c r="H3513" t="s">
        <v>75</v>
      </c>
      <c r="I3513" t="s">
        <v>76</v>
      </c>
      <c r="J3513" t="s">
        <v>77</v>
      </c>
      <c r="K3513">
        <v>75</v>
      </c>
      <c r="L3513" t="s">
        <v>77</v>
      </c>
      <c r="M3513" t="s">
        <v>78</v>
      </c>
      <c r="N3513" t="s">
        <v>495</v>
      </c>
      <c r="O3513" t="s">
        <v>6203</v>
      </c>
      <c r="P3513" t="s">
        <v>6203</v>
      </c>
      <c r="Q3513" t="s">
        <v>3172</v>
      </c>
      <c r="R3513" t="s">
        <v>79</v>
      </c>
      <c r="S3513" t="s">
        <v>26</v>
      </c>
      <c r="T3513" t="s">
        <v>3173</v>
      </c>
      <c r="U3513" t="s">
        <v>43</v>
      </c>
      <c r="V3513" t="s">
        <v>80</v>
      </c>
      <c r="W3513">
        <v>23750</v>
      </c>
      <c r="X3513" t="s">
        <v>85</v>
      </c>
      <c r="Y3513">
        <v>75</v>
      </c>
      <c r="Z3513" t="s">
        <v>6204</v>
      </c>
      <c r="AA3513" t="s">
        <v>6204</v>
      </c>
      <c r="AB3513" t="s">
        <v>87</v>
      </c>
      <c r="AC3513" t="s">
        <v>84</v>
      </c>
      <c r="AD3513">
        <f>_xlfn.XLOOKUP(MIS[[#This Row],[TRADING SYMBOL]],[1]Sheet1!$D:$D,[1]Sheet1!$C:$C)</f>
        <v>8.1999999999999993</v>
      </c>
      <c r="AE3513">
        <f>MIS[[#This Row],[OrderAverageTradedPrice]]*MIS[[#This Row],[OrderQuantity]]</f>
        <v>855</v>
      </c>
      <c r="AF3513">
        <f>MIS[[#This Row],[LTP]]*MIS[[#This Row],[OrderQuantity]]</f>
        <v>615</v>
      </c>
      <c r="AG3513">
        <f>IF(MIS[[#This Row],[OrderSide]]="SELL",MIS[[#This Row],[VALUE]]-MIS[[#This Row],[LIVE_VALUE]],MIS[[#This Row],[LIVE_VALUE]]-MIS[[#This Row],[VALUE]])</f>
        <v>-240</v>
      </c>
      <c r="AH3513" t="str" cm="1">
        <f t="array" ref="AH35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3" t="str">
        <f>MIS[[#This Row],[TRADING SYMBOL]]</f>
        <v>NIFTY2552223750PE</v>
      </c>
      <c r="AJ3513" t="str">
        <f>IF(RIGHT(MIS[[#This Row],[Main/Hedge]],4)="MAIN","MAIN","HEDGE")</f>
        <v>HEDGE</v>
      </c>
      <c r="AK3513" t="str" cm="1">
        <f t="array" ref="AK3513">_xlfn._xlws.FILTER(Table4[Column1],ISNUMBER(SEARCH(Table4[Column1],MIS[[#This Row],[OrderUniqueIdentifier]])),"")</f>
        <v>NOTREND</v>
      </c>
    </row>
    <row r="3514" spans="1:37" x14ac:dyDescent="0.25">
      <c r="A3514" t="s">
        <v>179</v>
      </c>
      <c r="B3514" t="s">
        <v>180</v>
      </c>
      <c r="C3514" t="s">
        <v>6401</v>
      </c>
      <c r="D3514" t="s">
        <v>72</v>
      </c>
      <c r="E3514" t="s">
        <v>3164</v>
      </c>
      <c r="F3514" t="s">
        <v>73</v>
      </c>
      <c r="G3514" t="s">
        <v>74</v>
      </c>
      <c r="H3514" t="s">
        <v>75</v>
      </c>
      <c r="I3514" t="s">
        <v>76</v>
      </c>
      <c r="J3514" t="s">
        <v>77</v>
      </c>
      <c r="K3514">
        <v>75</v>
      </c>
      <c r="L3514" t="s">
        <v>77</v>
      </c>
      <c r="M3514" t="s">
        <v>78</v>
      </c>
      <c r="N3514" t="s">
        <v>188</v>
      </c>
      <c r="O3514" t="s">
        <v>6203</v>
      </c>
      <c r="P3514" t="s">
        <v>6203</v>
      </c>
      <c r="Q3514" t="s">
        <v>3166</v>
      </c>
      <c r="R3514" t="s">
        <v>79</v>
      </c>
      <c r="S3514" t="s">
        <v>26</v>
      </c>
      <c r="T3514" t="s">
        <v>3167</v>
      </c>
      <c r="U3514" t="s">
        <v>43</v>
      </c>
      <c r="V3514" t="s">
        <v>80</v>
      </c>
      <c r="W3514">
        <v>26350</v>
      </c>
      <c r="X3514" t="s">
        <v>81</v>
      </c>
      <c r="Y3514">
        <v>75</v>
      </c>
      <c r="Z3514" t="s">
        <v>6204</v>
      </c>
      <c r="AA3514" t="s">
        <v>6204</v>
      </c>
      <c r="AB3514" t="s">
        <v>83</v>
      </c>
      <c r="AC3514" t="s">
        <v>84</v>
      </c>
      <c r="AD3514">
        <f>_xlfn.XLOOKUP(MIS[[#This Row],[TRADING SYMBOL]],[1]Sheet1!$D:$D,[1]Sheet1!$C:$C)</f>
        <v>3.45</v>
      </c>
      <c r="AE3514">
        <f>MIS[[#This Row],[OrderAverageTradedPrice]]*MIS[[#This Row],[OrderQuantity]]</f>
        <v>262.5</v>
      </c>
      <c r="AF3514">
        <f>MIS[[#This Row],[LTP]]*MIS[[#This Row],[OrderQuantity]]</f>
        <v>258.75</v>
      </c>
      <c r="AG3514">
        <f>IF(MIS[[#This Row],[OrderSide]]="SELL",MIS[[#This Row],[VALUE]]-MIS[[#This Row],[LIVE_VALUE]],MIS[[#This Row],[LIVE_VALUE]]-MIS[[#This Row],[VALUE]])</f>
        <v>-3.75</v>
      </c>
      <c r="AH3514" t="str" cm="1">
        <f t="array" ref="AH35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4" t="str">
        <f>MIS[[#This Row],[TRADING SYMBOL]]</f>
        <v>NIFTY2552226350CE</v>
      </c>
      <c r="AJ3514" t="str">
        <f>IF(RIGHT(MIS[[#This Row],[Main/Hedge]],4)="MAIN","MAIN","HEDGE")</f>
        <v>HEDGE</v>
      </c>
      <c r="AK3514" t="str" cm="1">
        <f t="array" ref="AK3514">_xlfn._xlws.FILTER(Table4[Column1],ISNUMBER(SEARCH(Table4[Column1],MIS[[#This Row],[OrderUniqueIdentifier]])),"")</f>
        <v>NOTREND</v>
      </c>
    </row>
    <row r="3515" spans="1:37" x14ac:dyDescent="0.25">
      <c r="A3515" t="s">
        <v>179</v>
      </c>
      <c r="B3515" t="s">
        <v>266</v>
      </c>
      <c r="C3515" t="s">
        <v>6495</v>
      </c>
      <c r="D3515" t="s">
        <v>72</v>
      </c>
      <c r="E3515" t="s">
        <v>3164</v>
      </c>
      <c r="F3515" t="s">
        <v>73</v>
      </c>
      <c r="G3515" t="s">
        <v>74</v>
      </c>
      <c r="H3515" t="s">
        <v>75</v>
      </c>
      <c r="I3515" t="s">
        <v>76</v>
      </c>
      <c r="J3515" t="s">
        <v>77</v>
      </c>
      <c r="K3515">
        <v>1050</v>
      </c>
      <c r="L3515" t="s">
        <v>77</v>
      </c>
      <c r="M3515" t="s">
        <v>78</v>
      </c>
      <c r="N3515" t="s">
        <v>188</v>
      </c>
      <c r="O3515" t="s">
        <v>6203</v>
      </c>
      <c r="P3515" t="s">
        <v>6203</v>
      </c>
      <c r="Q3515" t="s">
        <v>3166</v>
      </c>
      <c r="R3515" t="s">
        <v>79</v>
      </c>
      <c r="S3515" t="s">
        <v>26</v>
      </c>
      <c r="T3515" t="s">
        <v>3167</v>
      </c>
      <c r="U3515" t="s">
        <v>43</v>
      </c>
      <c r="V3515" t="s">
        <v>80</v>
      </c>
      <c r="W3515">
        <v>26350</v>
      </c>
      <c r="X3515" t="s">
        <v>81</v>
      </c>
      <c r="Y3515">
        <v>1050</v>
      </c>
      <c r="Z3515" t="s">
        <v>6204</v>
      </c>
      <c r="AA3515" t="s">
        <v>6204</v>
      </c>
      <c r="AB3515" t="s">
        <v>83</v>
      </c>
      <c r="AC3515" t="s">
        <v>84</v>
      </c>
      <c r="AD3515">
        <f>_xlfn.XLOOKUP(MIS[[#This Row],[TRADING SYMBOL]],[1]Sheet1!$D:$D,[1]Sheet1!$C:$C)</f>
        <v>3.45</v>
      </c>
      <c r="AE3515">
        <f>MIS[[#This Row],[OrderAverageTradedPrice]]*MIS[[#This Row],[OrderQuantity]]</f>
        <v>3675</v>
      </c>
      <c r="AF3515">
        <f>MIS[[#This Row],[LTP]]*MIS[[#This Row],[OrderQuantity]]</f>
        <v>3622.5</v>
      </c>
      <c r="AG3515">
        <f>IF(MIS[[#This Row],[OrderSide]]="SELL",MIS[[#This Row],[VALUE]]-MIS[[#This Row],[LIVE_VALUE]],MIS[[#This Row],[LIVE_VALUE]]-MIS[[#This Row],[VALUE]])</f>
        <v>-52.5</v>
      </c>
      <c r="AH3515" t="str" cm="1">
        <f t="array" ref="AH35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5" t="str">
        <f>MIS[[#This Row],[TRADING SYMBOL]]</f>
        <v>NIFTY2552226350CE</v>
      </c>
      <c r="AJ3515" t="str">
        <f>IF(RIGHT(MIS[[#This Row],[Main/Hedge]],4)="MAIN","MAIN","HEDGE")</f>
        <v>HEDGE</v>
      </c>
      <c r="AK3515" t="str" cm="1">
        <f t="array" ref="AK3515">_xlfn._xlws.FILTER(Table4[Column1],ISNUMBER(SEARCH(Table4[Column1],MIS[[#This Row],[OrderUniqueIdentifier]])),"")</f>
        <v>NOTREND</v>
      </c>
    </row>
    <row r="3516" spans="1:37" x14ac:dyDescent="0.25">
      <c r="A3516" t="s">
        <v>179</v>
      </c>
      <c r="B3516" t="s">
        <v>266</v>
      </c>
      <c r="C3516" t="s">
        <v>6496</v>
      </c>
      <c r="D3516" t="s">
        <v>72</v>
      </c>
      <c r="E3516" t="s">
        <v>3170</v>
      </c>
      <c r="F3516" t="s">
        <v>73</v>
      </c>
      <c r="G3516" t="s">
        <v>74</v>
      </c>
      <c r="H3516" t="s">
        <v>75</v>
      </c>
      <c r="I3516" t="s">
        <v>76</v>
      </c>
      <c r="J3516" t="s">
        <v>77</v>
      </c>
      <c r="K3516">
        <v>1050</v>
      </c>
      <c r="L3516" t="s">
        <v>77</v>
      </c>
      <c r="M3516" t="s">
        <v>78</v>
      </c>
      <c r="N3516" t="s">
        <v>495</v>
      </c>
      <c r="O3516" t="s">
        <v>6203</v>
      </c>
      <c r="P3516" t="s">
        <v>6203</v>
      </c>
      <c r="Q3516" t="s">
        <v>3172</v>
      </c>
      <c r="R3516" t="s">
        <v>79</v>
      </c>
      <c r="S3516" t="s">
        <v>26</v>
      </c>
      <c r="T3516" t="s">
        <v>3173</v>
      </c>
      <c r="U3516" t="s">
        <v>43</v>
      </c>
      <c r="V3516" t="s">
        <v>80</v>
      </c>
      <c r="W3516">
        <v>23750</v>
      </c>
      <c r="X3516" t="s">
        <v>85</v>
      </c>
      <c r="Y3516">
        <v>1050</v>
      </c>
      <c r="Z3516" t="s">
        <v>6204</v>
      </c>
      <c r="AA3516" t="s">
        <v>6204</v>
      </c>
      <c r="AB3516" t="s">
        <v>87</v>
      </c>
      <c r="AC3516" t="s">
        <v>84</v>
      </c>
      <c r="AD3516">
        <f>_xlfn.XLOOKUP(MIS[[#This Row],[TRADING SYMBOL]],[1]Sheet1!$D:$D,[1]Sheet1!$C:$C)</f>
        <v>8.1999999999999993</v>
      </c>
      <c r="AE3516">
        <f>MIS[[#This Row],[OrderAverageTradedPrice]]*MIS[[#This Row],[OrderQuantity]]</f>
        <v>11970</v>
      </c>
      <c r="AF3516">
        <f>MIS[[#This Row],[LTP]]*MIS[[#This Row],[OrderQuantity]]</f>
        <v>8610</v>
      </c>
      <c r="AG3516">
        <f>IF(MIS[[#This Row],[OrderSide]]="SELL",MIS[[#This Row],[VALUE]]-MIS[[#This Row],[LIVE_VALUE]],MIS[[#This Row],[LIVE_VALUE]]-MIS[[#This Row],[VALUE]])</f>
        <v>-3360</v>
      </c>
      <c r="AH3516" t="str" cm="1">
        <f t="array" ref="AH3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6" t="str">
        <f>MIS[[#This Row],[TRADING SYMBOL]]</f>
        <v>NIFTY2552223750PE</v>
      </c>
      <c r="AJ3516" t="str">
        <f>IF(RIGHT(MIS[[#This Row],[Main/Hedge]],4)="MAIN","MAIN","HEDGE")</f>
        <v>HEDGE</v>
      </c>
      <c r="AK3516" t="str" cm="1">
        <f t="array" ref="AK3516">_xlfn._xlws.FILTER(Table4[Column1],ISNUMBER(SEARCH(Table4[Column1],MIS[[#This Row],[OrderUniqueIdentifier]])),"")</f>
        <v>NOTREND</v>
      </c>
    </row>
    <row r="3517" spans="1:37" x14ac:dyDescent="0.25">
      <c r="A3517" t="s">
        <v>1555</v>
      </c>
      <c r="B3517" t="s">
        <v>1614</v>
      </c>
      <c r="C3517" t="s">
        <v>6779</v>
      </c>
      <c r="D3517" t="s">
        <v>72</v>
      </c>
      <c r="E3517" t="s">
        <v>3164</v>
      </c>
      <c r="F3517" t="s">
        <v>73</v>
      </c>
      <c r="G3517" t="s">
        <v>74</v>
      </c>
      <c r="H3517" t="s">
        <v>75</v>
      </c>
      <c r="I3517" t="s">
        <v>76</v>
      </c>
      <c r="J3517" t="s">
        <v>77</v>
      </c>
      <c r="K3517">
        <v>75</v>
      </c>
      <c r="L3517" t="s">
        <v>77</v>
      </c>
      <c r="M3517" t="s">
        <v>78</v>
      </c>
      <c r="N3517" t="s">
        <v>188</v>
      </c>
      <c r="O3517" t="s">
        <v>6203</v>
      </c>
      <c r="P3517" t="s">
        <v>6203</v>
      </c>
      <c r="Q3517" t="s">
        <v>3166</v>
      </c>
      <c r="R3517" t="s">
        <v>79</v>
      </c>
      <c r="S3517" t="s">
        <v>26</v>
      </c>
      <c r="T3517" t="s">
        <v>3167</v>
      </c>
      <c r="U3517" t="s">
        <v>43</v>
      </c>
      <c r="V3517" t="s">
        <v>80</v>
      </c>
      <c r="W3517">
        <v>26350</v>
      </c>
      <c r="X3517" t="s">
        <v>81</v>
      </c>
      <c r="Y3517">
        <v>75</v>
      </c>
      <c r="Z3517" t="s">
        <v>6204</v>
      </c>
      <c r="AA3517" t="s">
        <v>6204</v>
      </c>
      <c r="AB3517" t="s">
        <v>83</v>
      </c>
      <c r="AC3517" t="s">
        <v>84</v>
      </c>
      <c r="AD3517">
        <f>_xlfn.XLOOKUP(MIS[[#This Row],[TRADING SYMBOL]],[1]Sheet1!$D:$D,[1]Sheet1!$C:$C)</f>
        <v>3.45</v>
      </c>
      <c r="AE3517">
        <f>MIS[[#This Row],[OrderAverageTradedPrice]]*MIS[[#This Row],[OrderQuantity]]</f>
        <v>262.5</v>
      </c>
      <c r="AF3517">
        <f>MIS[[#This Row],[LTP]]*MIS[[#This Row],[OrderQuantity]]</f>
        <v>258.75</v>
      </c>
      <c r="AG3517">
        <f>IF(MIS[[#This Row],[OrderSide]]="SELL",MIS[[#This Row],[VALUE]]-MIS[[#This Row],[LIVE_VALUE]],MIS[[#This Row],[LIVE_VALUE]]-MIS[[#This Row],[VALUE]])</f>
        <v>-3.75</v>
      </c>
      <c r="AH3517" t="str" cm="1">
        <f t="array" ref="AH35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7" t="str">
        <f>MIS[[#This Row],[TRADING SYMBOL]]</f>
        <v>NIFTY2552226350CE</v>
      </c>
      <c r="AJ3517" t="str">
        <f>IF(RIGHT(MIS[[#This Row],[Main/Hedge]],4)="MAIN","MAIN","HEDGE")</f>
        <v>HEDGE</v>
      </c>
      <c r="AK3517" t="str" cm="1">
        <f t="array" ref="AK3517">_xlfn._xlws.FILTER(Table4[Column1],ISNUMBER(SEARCH(Table4[Column1],MIS[[#This Row],[OrderUniqueIdentifier]])),"")</f>
        <v>NOTREND</v>
      </c>
    </row>
    <row r="3518" spans="1:37" x14ac:dyDescent="0.25">
      <c r="A3518" t="s">
        <v>1555</v>
      </c>
      <c r="B3518" t="s">
        <v>1614</v>
      </c>
      <c r="C3518" t="s">
        <v>6780</v>
      </c>
      <c r="D3518" t="s">
        <v>72</v>
      </c>
      <c r="E3518" t="s">
        <v>3170</v>
      </c>
      <c r="F3518" t="s">
        <v>73</v>
      </c>
      <c r="G3518" t="s">
        <v>74</v>
      </c>
      <c r="H3518" t="s">
        <v>75</v>
      </c>
      <c r="I3518" t="s">
        <v>76</v>
      </c>
      <c r="J3518" t="s">
        <v>77</v>
      </c>
      <c r="K3518">
        <v>75</v>
      </c>
      <c r="L3518" t="s">
        <v>77</v>
      </c>
      <c r="M3518" t="s">
        <v>78</v>
      </c>
      <c r="N3518" t="s">
        <v>495</v>
      </c>
      <c r="O3518" t="s">
        <v>6203</v>
      </c>
      <c r="P3518" t="s">
        <v>6203</v>
      </c>
      <c r="Q3518" t="s">
        <v>3172</v>
      </c>
      <c r="R3518" t="s">
        <v>79</v>
      </c>
      <c r="S3518" t="s">
        <v>26</v>
      </c>
      <c r="T3518" t="s">
        <v>3173</v>
      </c>
      <c r="U3518" t="s">
        <v>43</v>
      </c>
      <c r="V3518" t="s">
        <v>80</v>
      </c>
      <c r="W3518">
        <v>23750</v>
      </c>
      <c r="X3518" t="s">
        <v>85</v>
      </c>
      <c r="Y3518">
        <v>75</v>
      </c>
      <c r="Z3518" t="s">
        <v>6204</v>
      </c>
      <c r="AA3518" t="s">
        <v>6204</v>
      </c>
      <c r="AB3518" t="s">
        <v>87</v>
      </c>
      <c r="AC3518" t="s">
        <v>84</v>
      </c>
      <c r="AD3518">
        <f>_xlfn.XLOOKUP(MIS[[#This Row],[TRADING SYMBOL]],[1]Sheet1!$D:$D,[1]Sheet1!$C:$C)</f>
        <v>8.1999999999999993</v>
      </c>
      <c r="AE3518">
        <f>MIS[[#This Row],[OrderAverageTradedPrice]]*MIS[[#This Row],[OrderQuantity]]</f>
        <v>855</v>
      </c>
      <c r="AF3518">
        <f>MIS[[#This Row],[LTP]]*MIS[[#This Row],[OrderQuantity]]</f>
        <v>615</v>
      </c>
      <c r="AG3518">
        <f>IF(MIS[[#This Row],[OrderSide]]="SELL",MIS[[#This Row],[VALUE]]-MIS[[#This Row],[LIVE_VALUE]],MIS[[#This Row],[LIVE_VALUE]]-MIS[[#This Row],[VALUE]])</f>
        <v>-240</v>
      </c>
      <c r="AH3518" t="str" cm="1">
        <f t="array" ref="AH35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8" t="str">
        <f>MIS[[#This Row],[TRADING SYMBOL]]</f>
        <v>NIFTY2552223750PE</v>
      </c>
      <c r="AJ3518" t="str">
        <f>IF(RIGHT(MIS[[#This Row],[Main/Hedge]],4)="MAIN","MAIN","HEDGE")</f>
        <v>HEDGE</v>
      </c>
      <c r="AK3518" t="str" cm="1">
        <f t="array" ref="AK3518">_xlfn._xlws.FILTER(Table4[Column1],ISNUMBER(SEARCH(Table4[Column1],MIS[[#This Row],[OrderUniqueIdentifier]])),"")</f>
        <v>NOTREND</v>
      </c>
    </row>
    <row r="3519" spans="1:37" x14ac:dyDescent="0.25">
      <c r="A3519" t="s">
        <v>1702</v>
      </c>
      <c r="B3519" t="s">
        <v>1703</v>
      </c>
      <c r="C3519" t="s">
        <v>7097</v>
      </c>
      <c r="D3519" t="s">
        <v>72</v>
      </c>
      <c r="E3519" t="s">
        <v>3170</v>
      </c>
      <c r="F3519" t="s">
        <v>73</v>
      </c>
      <c r="G3519" t="s">
        <v>74</v>
      </c>
      <c r="H3519" t="s">
        <v>75</v>
      </c>
      <c r="I3519" t="s">
        <v>76</v>
      </c>
      <c r="J3519" t="s">
        <v>77</v>
      </c>
      <c r="K3519">
        <v>600</v>
      </c>
      <c r="L3519" t="s">
        <v>77</v>
      </c>
      <c r="M3519" t="s">
        <v>78</v>
      </c>
      <c r="N3519" t="s">
        <v>495</v>
      </c>
      <c r="O3519" t="s">
        <v>6203</v>
      </c>
      <c r="P3519" t="s">
        <v>6203</v>
      </c>
      <c r="Q3519" t="s">
        <v>3172</v>
      </c>
      <c r="R3519" t="s">
        <v>79</v>
      </c>
      <c r="S3519" t="s">
        <v>26</v>
      </c>
      <c r="T3519" t="s">
        <v>3173</v>
      </c>
      <c r="U3519" t="s">
        <v>43</v>
      </c>
      <c r="V3519" t="s">
        <v>80</v>
      </c>
      <c r="W3519">
        <v>23750</v>
      </c>
      <c r="X3519" t="s">
        <v>85</v>
      </c>
      <c r="Y3519">
        <v>600</v>
      </c>
      <c r="Z3519" t="s">
        <v>6204</v>
      </c>
      <c r="AA3519" t="s">
        <v>6204</v>
      </c>
      <c r="AB3519" t="s">
        <v>87</v>
      </c>
      <c r="AC3519" t="s">
        <v>84</v>
      </c>
      <c r="AD3519">
        <f>_xlfn.XLOOKUP(MIS[[#This Row],[TRADING SYMBOL]],[1]Sheet1!$D:$D,[1]Sheet1!$C:$C)</f>
        <v>8.1999999999999993</v>
      </c>
      <c r="AE3519">
        <f>MIS[[#This Row],[OrderAverageTradedPrice]]*MIS[[#This Row],[OrderQuantity]]</f>
        <v>6840</v>
      </c>
      <c r="AF3519">
        <f>MIS[[#This Row],[LTP]]*MIS[[#This Row],[OrderQuantity]]</f>
        <v>4920</v>
      </c>
      <c r="AG3519">
        <f>IF(MIS[[#This Row],[OrderSide]]="SELL",MIS[[#This Row],[VALUE]]-MIS[[#This Row],[LIVE_VALUE]],MIS[[#This Row],[LIVE_VALUE]]-MIS[[#This Row],[VALUE]])</f>
        <v>-1920</v>
      </c>
      <c r="AH3519" t="str" cm="1">
        <f t="array" ref="AH35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9" t="str">
        <f>MIS[[#This Row],[TRADING SYMBOL]]</f>
        <v>NIFTY2552223750PE</v>
      </c>
      <c r="AJ3519" t="str">
        <f>IF(RIGHT(MIS[[#This Row],[Main/Hedge]],4)="MAIN","MAIN","HEDGE")</f>
        <v>HEDGE</v>
      </c>
      <c r="AK3519" t="str" cm="1">
        <f t="array" ref="AK3519">_xlfn._xlws.FILTER(Table4[Column1],ISNUMBER(SEARCH(Table4[Column1],MIS[[#This Row],[OrderUniqueIdentifier]])),"")</f>
        <v>NOTREND</v>
      </c>
    </row>
    <row r="3520" spans="1:37" x14ac:dyDescent="0.25">
      <c r="A3520" t="s">
        <v>179</v>
      </c>
      <c r="B3520" t="s">
        <v>1446</v>
      </c>
      <c r="C3520" t="s">
        <v>6205</v>
      </c>
      <c r="D3520" t="s">
        <v>72</v>
      </c>
      <c r="E3520" t="s">
        <v>3170</v>
      </c>
      <c r="F3520" t="s">
        <v>73</v>
      </c>
      <c r="G3520" t="s">
        <v>74</v>
      </c>
      <c r="H3520" t="s">
        <v>75</v>
      </c>
      <c r="I3520" t="s">
        <v>76</v>
      </c>
      <c r="J3520" t="s">
        <v>77</v>
      </c>
      <c r="K3520">
        <v>300</v>
      </c>
      <c r="L3520" t="s">
        <v>77</v>
      </c>
      <c r="M3520" t="s">
        <v>78</v>
      </c>
      <c r="N3520" t="s">
        <v>495</v>
      </c>
      <c r="O3520" t="s">
        <v>6206</v>
      </c>
      <c r="P3520" t="s">
        <v>6206</v>
      </c>
      <c r="Q3520" t="s">
        <v>3172</v>
      </c>
      <c r="R3520" t="s">
        <v>79</v>
      </c>
      <c r="S3520" t="s">
        <v>26</v>
      </c>
      <c r="T3520" t="s">
        <v>3173</v>
      </c>
      <c r="U3520" t="s">
        <v>43</v>
      </c>
      <c r="V3520" t="s">
        <v>80</v>
      </c>
      <c r="W3520">
        <v>23750</v>
      </c>
      <c r="X3520" t="s">
        <v>85</v>
      </c>
      <c r="Y3520">
        <v>300</v>
      </c>
      <c r="Z3520" t="s">
        <v>6207</v>
      </c>
      <c r="AA3520" t="s">
        <v>6207</v>
      </c>
      <c r="AB3520" t="s">
        <v>87</v>
      </c>
      <c r="AC3520" t="s">
        <v>84</v>
      </c>
      <c r="AD3520">
        <f>_xlfn.XLOOKUP(MIS[[#This Row],[TRADING SYMBOL]],[1]Sheet1!$D:$D,[1]Sheet1!$C:$C)</f>
        <v>8.1999999999999993</v>
      </c>
      <c r="AE3520">
        <f>MIS[[#This Row],[OrderAverageTradedPrice]]*MIS[[#This Row],[OrderQuantity]]</f>
        <v>3420</v>
      </c>
      <c r="AF3520">
        <f>MIS[[#This Row],[LTP]]*MIS[[#This Row],[OrderQuantity]]</f>
        <v>2460</v>
      </c>
      <c r="AG3520">
        <f>IF(MIS[[#This Row],[OrderSide]]="SELL",MIS[[#This Row],[VALUE]]-MIS[[#This Row],[LIVE_VALUE]],MIS[[#This Row],[LIVE_VALUE]]-MIS[[#This Row],[VALUE]])</f>
        <v>-960</v>
      </c>
      <c r="AH3520" t="str" cm="1">
        <f t="array" ref="AH35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0" t="str">
        <f>MIS[[#This Row],[TRADING SYMBOL]]</f>
        <v>NIFTY2552223750PE</v>
      </c>
      <c r="AJ3520" t="str">
        <f>IF(RIGHT(MIS[[#This Row],[Main/Hedge]],4)="MAIN","MAIN","HEDGE")</f>
        <v>HEDGE</v>
      </c>
      <c r="AK3520" t="str" cm="1">
        <f t="array" ref="AK3520">_xlfn._xlws.FILTER(Table4[Column1],ISNUMBER(SEARCH(Table4[Column1],MIS[[#This Row],[OrderUniqueIdentifier]])),"")</f>
        <v>NOTREND</v>
      </c>
    </row>
    <row r="3521" spans="1:37" x14ac:dyDescent="0.25">
      <c r="A3521" t="s">
        <v>179</v>
      </c>
      <c r="B3521" t="s">
        <v>180</v>
      </c>
      <c r="C3521" t="s">
        <v>6402</v>
      </c>
      <c r="D3521" t="s">
        <v>72</v>
      </c>
      <c r="E3521" t="s">
        <v>3170</v>
      </c>
      <c r="F3521" t="s">
        <v>73</v>
      </c>
      <c r="G3521" t="s">
        <v>74</v>
      </c>
      <c r="H3521" t="s">
        <v>75</v>
      </c>
      <c r="I3521" t="s">
        <v>76</v>
      </c>
      <c r="J3521" t="s">
        <v>77</v>
      </c>
      <c r="K3521">
        <v>75</v>
      </c>
      <c r="L3521" t="s">
        <v>77</v>
      </c>
      <c r="M3521" t="s">
        <v>78</v>
      </c>
      <c r="N3521" t="s">
        <v>495</v>
      </c>
      <c r="O3521" t="s">
        <v>6206</v>
      </c>
      <c r="P3521" t="s">
        <v>6206</v>
      </c>
      <c r="Q3521" t="s">
        <v>3172</v>
      </c>
      <c r="R3521" t="s">
        <v>79</v>
      </c>
      <c r="S3521" t="s">
        <v>26</v>
      </c>
      <c r="T3521" t="s">
        <v>3173</v>
      </c>
      <c r="U3521" t="s">
        <v>43</v>
      </c>
      <c r="V3521" t="s">
        <v>80</v>
      </c>
      <c r="W3521">
        <v>23750</v>
      </c>
      <c r="X3521" t="s">
        <v>85</v>
      </c>
      <c r="Y3521">
        <v>75</v>
      </c>
      <c r="Z3521" t="s">
        <v>6207</v>
      </c>
      <c r="AA3521" t="s">
        <v>6207</v>
      </c>
      <c r="AB3521" t="s">
        <v>87</v>
      </c>
      <c r="AC3521" t="s">
        <v>84</v>
      </c>
      <c r="AD3521">
        <f>_xlfn.XLOOKUP(MIS[[#This Row],[TRADING SYMBOL]],[1]Sheet1!$D:$D,[1]Sheet1!$C:$C)</f>
        <v>8.1999999999999993</v>
      </c>
      <c r="AE3521">
        <f>MIS[[#This Row],[OrderAverageTradedPrice]]*MIS[[#This Row],[OrderQuantity]]</f>
        <v>855</v>
      </c>
      <c r="AF3521">
        <f>MIS[[#This Row],[LTP]]*MIS[[#This Row],[OrderQuantity]]</f>
        <v>615</v>
      </c>
      <c r="AG3521">
        <f>IF(MIS[[#This Row],[OrderSide]]="SELL",MIS[[#This Row],[VALUE]]-MIS[[#This Row],[LIVE_VALUE]],MIS[[#This Row],[LIVE_VALUE]]-MIS[[#This Row],[VALUE]])</f>
        <v>-240</v>
      </c>
      <c r="AH3521" t="str" cm="1">
        <f t="array" ref="AH3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1" t="str">
        <f>MIS[[#This Row],[TRADING SYMBOL]]</f>
        <v>NIFTY2552223750PE</v>
      </c>
      <c r="AJ3521" t="str">
        <f>IF(RIGHT(MIS[[#This Row],[Main/Hedge]],4)="MAIN","MAIN","HEDGE")</f>
        <v>HEDGE</v>
      </c>
      <c r="AK3521" t="str" cm="1">
        <f t="array" ref="AK3521">_xlfn._xlws.FILTER(Table4[Column1],ISNUMBER(SEARCH(Table4[Column1],MIS[[#This Row],[OrderUniqueIdentifier]])),"")</f>
        <v>NOTREND</v>
      </c>
    </row>
    <row r="3522" spans="1:37" x14ac:dyDescent="0.25">
      <c r="A3522" t="s">
        <v>179</v>
      </c>
      <c r="B3522" t="s">
        <v>219</v>
      </c>
      <c r="C3522" t="s">
        <v>6435</v>
      </c>
      <c r="D3522" t="s">
        <v>72</v>
      </c>
      <c r="E3522" t="s">
        <v>3164</v>
      </c>
      <c r="F3522" t="s">
        <v>73</v>
      </c>
      <c r="G3522" t="s">
        <v>74</v>
      </c>
      <c r="H3522" t="s">
        <v>75</v>
      </c>
      <c r="I3522" t="s">
        <v>76</v>
      </c>
      <c r="J3522" t="s">
        <v>77</v>
      </c>
      <c r="K3522">
        <v>75</v>
      </c>
      <c r="L3522" t="s">
        <v>77</v>
      </c>
      <c r="M3522" t="s">
        <v>78</v>
      </c>
      <c r="N3522" t="s">
        <v>188</v>
      </c>
      <c r="O3522" t="s">
        <v>6203</v>
      </c>
      <c r="P3522" t="s">
        <v>6206</v>
      </c>
      <c r="Q3522" t="s">
        <v>3166</v>
      </c>
      <c r="R3522" t="s">
        <v>79</v>
      </c>
      <c r="S3522" t="s">
        <v>26</v>
      </c>
      <c r="T3522" t="s">
        <v>3167</v>
      </c>
      <c r="U3522" t="s">
        <v>43</v>
      </c>
      <c r="V3522" t="s">
        <v>80</v>
      </c>
      <c r="W3522">
        <v>26350</v>
      </c>
      <c r="X3522" t="s">
        <v>81</v>
      </c>
      <c r="Y3522">
        <v>75</v>
      </c>
      <c r="Z3522" t="s">
        <v>6204</v>
      </c>
      <c r="AA3522" t="s">
        <v>6207</v>
      </c>
      <c r="AB3522" t="s">
        <v>83</v>
      </c>
      <c r="AC3522" t="s">
        <v>84</v>
      </c>
      <c r="AD3522">
        <f>_xlfn.XLOOKUP(MIS[[#This Row],[TRADING SYMBOL]],[1]Sheet1!$D:$D,[1]Sheet1!$C:$C)</f>
        <v>3.45</v>
      </c>
      <c r="AE3522">
        <f>MIS[[#This Row],[OrderAverageTradedPrice]]*MIS[[#This Row],[OrderQuantity]]</f>
        <v>262.5</v>
      </c>
      <c r="AF3522">
        <f>MIS[[#This Row],[LTP]]*MIS[[#This Row],[OrderQuantity]]</f>
        <v>258.75</v>
      </c>
      <c r="AG3522">
        <f>IF(MIS[[#This Row],[OrderSide]]="SELL",MIS[[#This Row],[VALUE]]-MIS[[#This Row],[LIVE_VALUE]],MIS[[#This Row],[LIVE_VALUE]]-MIS[[#This Row],[VALUE]])</f>
        <v>-3.75</v>
      </c>
      <c r="AH3522" t="str" cm="1">
        <f t="array" ref="AH35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2" t="str">
        <f>MIS[[#This Row],[TRADING SYMBOL]]</f>
        <v>NIFTY2552226350CE</v>
      </c>
      <c r="AJ3522" t="str">
        <f>IF(RIGHT(MIS[[#This Row],[Main/Hedge]],4)="MAIN","MAIN","HEDGE")</f>
        <v>HEDGE</v>
      </c>
      <c r="AK3522" t="str" cm="1">
        <f t="array" ref="AK3522">_xlfn._xlws.FILTER(Table4[Column1],ISNUMBER(SEARCH(Table4[Column1],MIS[[#This Row],[OrderUniqueIdentifier]])),"")</f>
        <v>NOTREND</v>
      </c>
    </row>
    <row r="3523" spans="1:37" x14ac:dyDescent="0.25">
      <c r="A3523" t="s">
        <v>179</v>
      </c>
      <c r="B3523" t="s">
        <v>219</v>
      </c>
      <c r="C3523" t="s">
        <v>6436</v>
      </c>
      <c r="D3523" t="s">
        <v>72</v>
      </c>
      <c r="E3523" t="s">
        <v>3170</v>
      </c>
      <c r="F3523" t="s">
        <v>73</v>
      </c>
      <c r="G3523" t="s">
        <v>74</v>
      </c>
      <c r="H3523" t="s">
        <v>75</v>
      </c>
      <c r="I3523" t="s">
        <v>76</v>
      </c>
      <c r="J3523" t="s">
        <v>77</v>
      </c>
      <c r="K3523">
        <v>75</v>
      </c>
      <c r="L3523" t="s">
        <v>77</v>
      </c>
      <c r="M3523" t="s">
        <v>78</v>
      </c>
      <c r="N3523" t="s">
        <v>495</v>
      </c>
      <c r="O3523" t="s">
        <v>6206</v>
      </c>
      <c r="P3523" t="s">
        <v>6206</v>
      </c>
      <c r="Q3523" t="s">
        <v>3172</v>
      </c>
      <c r="R3523" t="s">
        <v>79</v>
      </c>
      <c r="S3523" t="s">
        <v>26</v>
      </c>
      <c r="T3523" t="s">
        <v>3173</v>
      </c>
      <c r="U3523" t="s">
        <v>43</v>
      </c>
      <c r="V3523" t="s">
        <v>80</v>
      </c>
      <c r="W3523">
        <v>23750</v>
      </c>
      <c r="X3523" t="s">
        <v>85</v>
      </c>
      <c r="Y3523">
        <v>75</v>
      </c>
      <c r="Z3523" t="s">
        <v>6207</v>
      </c>
      <c r="AA3523" t="s">
        <v>6207</v>
      </c>
      <c r="AB3523" t="s">
        <v>87</v>
      </c>
      <c r="AC3523" t="s">
        <v>84</v>
      </c>
      <c r="AD3523">
        <f>_xlfn.XLOOKUP(MIS[[#This Row],[TRADING SYMBOL]],[1]Sheet1!$D:$D,[1]Sheet1!$C:$C)</f>
        <v>8.1999999999999993</v>
      </c>
      <c r="AE3523">
        <f>MIS[[#This Row],[OrderAverageTradedPrice]]*MIS[[#This Row],[OrderQuantity]]</f>
        <v>855</v>
      </c>
      <c r="AF3523">
        <f>MIS[[#This Row],[LTP]]*MIS[[#This Row],[OrderQuantity]]</f>
        <v>615</v>
      </c>
      <c r="AG3523">
        <f>IF(MIS[[#This Row],[OrderSide]]="SELL",MIS[[#This Row],[VALUE]]-MIS[[#This Row],[LIVE_VALUE]],MIS[[#This Row],[LIVE_VALUE]]-MIS[[#This Row],[VALUE]])</f>
        <v>-240</v>
      </c>
      <c r="AH3523" t="str" cm="1">
        <f t="array" ref="AH35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3" t="str">
        <f>MIS[[#This Row],[TRADING SYMBOL]]</f>
        <v>NIFTY2552223750PE</v>
      </c>
      <c r="AJ3523" t="str">
        <f>IF(RIGHT(MIS[[#This Row],[Main/Hedge]],4)="MAIN","MAIN","HEDGE")</f>
        <v>HEDGE</v>
      </c>
      <c r="AK3523" t="str" cm="1">
        <f t="array" ref="AK3523">_xlfn._xlws.FILTER(Table4[Column1],ISNUMBER(SEARCH(Table4[Column1],MIS[[#This Row],[OrderUniqueIdentifier]])),"")</f>
        <v>NOTREND</v>
      </c>
    </row>
    <row r="3524" spans="1:37" x14ac:dyDescent="0.25">
      <c r="A3524" t="s">
        <v>71</v>
      </c>
      <c r="B3524" t="s">
        <v>602</v>
      </c>
      <c r="C3524" t="s">
        <v>3607</v>
      </c>
      <c r="D3524" t="s">
        <v>72</v>
      </c>
      <c r="E3524" t="s">
        <v>3170</v>
      </c>
      <c r="F3524" t="s">
        <v>73</v>
      </c>
      <c r="G3524" t="s">
        <v>74</v>
      </c>
      <c r="H3524" t="s">
        <v>75</v>
      </c>
      <c r="I3524" t="s">
        <v>76</v>
      </c>
      <c r="J3524" t="s">
        <v>77</v>
      </c>
      <c r="K3524">
        <v>150</v>
      </c>
      <c r="L3524" t="s">
        <v>77</v>
      </c>
      <c r="M3524" t="s">
        <v>78</v>
      </c>
      <c r="N3524" t="s">
        <v>495</v>
      </c>
      <c r="O3524" t="s">
        <v>3608</v>
      </c>
      <c r="P3524" t="s">
        <v>3608</v>
      </c>
      <c r="Q3524" t="s">
        <v>3172</v>
      </c>
      <c r="R3524" t="s">
        <v>79</v>
      </c>
      <c r="S3524" t="s">
        <v>25</v>
      </c>
      <c r="T3524" t="s">
        <v>3173</v>
      </c>
      <c r="U3524" t="s">
        <v>43</v>
      </c>
      <c r="V3524" t="s">
        <v>80</v>
      </c>
      <c r="W3524">
        <v>23750</v>
      </c>
      <c r="X3524" t="s">
        <v>85</v>
      </c>
      <c r="Y3524">
        <v>150</v>
      </c>
      <c r="Z3524" t="s">
        <v>384</v>
      </c>
      <c r="AA3524" t="s">
        <v>384</v>
      </c>
      <c r="AB3524" t="s">
        <v>87</v>
      </c>
      <c r="AC3524" t="s">
        <v>84</v>
      </c>
      <c r="AD3524">
        <f>_xlfn.XLOOKUP(MIS[[#This Row],[TRADING SYMBOL]],[1]Sheet1!$D:$D,[1]Sheet1!$C:$C)</f>
        <v>8.1999999999999993</v>
      </c>
      <c r="AE3524">
        <f>MIS[[#This Row],[OrderAverageTradedPrice]]*MIS[[#This Row],[OrderQuantity]]</f>
        <v>1710</v>
      </c>
      <c r="AF3524">
        <f>MIS[[#This Row],[LTP]]*MIS[[#This Row],[OrderQuantity]]</f>
        <v>1230</v>
      </c>
      <c r="AG3524">
        <f>IF(MIS[[#This Row],[OrderSide]]="SELL",MIS[[#This Row],[VALUE]]-MIS[[#This Row],[LIVE_VALUE]],MIS[[#This Row],[LIVE_VALUE]]-MIS[[#This Row],[VALUE]])</f>
        <v>-480</v>
      </c>
      <c r="AH3524" t="str" cm="1">
        <f t="array" ref="AH3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4" t="str">
        <f>MIS[[#This Row],[TRADING SYMBOL]]</f>
        <v>NIFTY2552223750PE</v>
      </c>
      <c r="AJ3524" t="str">
        <f>IF(RIGHT(MIS[[#This Row],[Main/Hedge]],4)="MAIN","MAIN","HEDGE")</f>
        <v>HEDGE</v>
      </c>
      <c r="AK3524" t="str" cm="1">
        <f t="array" ref="AK3524">_xlfn._xlws.FILTER(Table4[Column1],ISNUMBER(SEARCH(Table4[Column1],MIS[[#This Row],[OrderUniqueIdentifier]])),"")</f>
        <v>LONGSHORT</v>
      </c>
    </row>
    <row r="3525" spans="1:37" x14ac:dyDescent="0.25">
      <c r="A3525" t="s">
        <v>71</v>
      </c>
      <c r="B3525" t="s">
        <v>661</v>
      </c>
      <c r="C3525" t="s">
        <v>3787</v>
      </c>
      <c r="D3525" t="s">
        <v>72</v>
      </c>
      <c r="E3525" t="s">
        <v>3170</v>
      </c>
      <c r="F3525" t="s">
        <v>73</v>
      </c>
      <c r="G3525" t="s">
        <v>74</v>
      </c>
      <c r="H3525" t="s">
        <v>75</v>
      </c>
      <c r="I3525" t="s">
        <v>76</v>
      </c>
      <c r="J3525" t="s">
        <v>77</v>
      </c>
      <c r="K3525">
        <v>75</v>
      </c>
      <c r="L3525" t="s">
        <v>77</v>
      </c>
      <c r="M3525" t="s">
        <v>78</v>
      </c>
      <c r="N3525" t="s">
        <v>518</v>
      </c>
      <c r="O3525" t="s">
        <v>3608</v>
      </c>
      <c r="P3525" t="s">
        <v>3608</v>
      </c>
      <c r="Q3525" t="s">
        <v>3172</v>
      </c>
      <c r="R3525" t="s">
        <v>79</v>
      </c>
      <c r="S3525" t="s">
        <v>25</v>
      </c>
      <c r="T3525" t="s">
        <v>3173</v>
      </c>
      <c r="U3525" t="s">
        <v>43</v>
      </c>
      <c r="V3525" t="s">
        <v>80</v>
      </c>
      <c r="W3525">
        <v>23750</v>
      </c>
      <c r="X3525" t="s">
        <v>85</v>
      </c>
      <c r="Y3525">
        <v>75</v>
      </c>
      <c r="Z3525" t="s">
        <v>384</v>
      </c>
      <c r="AA3525" t="s">
        <v>384</v>
      </c>
      <c r="AB3525" t="s">
        <v>87</v>
      </c>
      <c r="AC3525" t="s">
        <v>84</v>
      </c>
      <c r="AD3525">
        <f>_xlfn.XLOOKUP(MIS[[#This Row],[TRADING SYMBOL]],[1]Sheet1!$D:$D,[1]Sheet1!$C:$C)</f>
        <v>8.1999999999999993</v>
      </c>
      <c r="AE3525">
        <f>MIS[[#This Row],[OrderAverageTradedPrice]]*MIS[[#This Row],[OrderQuantity]]</f>
        <v>858.75</v>
      </c>
      <c r="AF3525">
        <f>MIS[[#This Row],[LTP]]*MIS[[#This Row],[OrderQuantity]]</f>
        <v>615</v>
      </c>
      <c r="AG3525">
        <f>IF(MIS[[#This Row],[OrderSide]]="SELL",MIS[[#This Row],[VALUE]]-MIS[[#This Row],[LIVE_VALUE]],MIS[[#This Row],[LIVE_VALUE]]-MIS[[#This Row],[VALUE]])</f>
        <v>-243.75</v>
      </c>
      <c r="AH3525" t="str" cm="1">
        <f t="array" ref="AH3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5" t="str">
        <f>MIS[[#This Row],[TRADING SYMBOL]]</f>
        <v>NIFTY2552223750PE</v>
      </c>
      <c r="AJ3525" t="str">
        <f>IF(RIGHT(MIS[[#This Row],[Main/Hedge]],4)="MAIN","MAIN","HEDGE")</f>
        <v>HEDGE</v>
      </c>
      <c r="AK3525" t="str" cm="1">
        <f t="array" ref="AK3525">_xlfn._xlws.FILTER(Table4[Column1],ISNUMBER(SEARCH(Table4[Column1],MIS[[#This Row],[OrderUniqueIdentifier]])),"")</f>
        <v>LONGSHORT</v>
      </c>
    </row>
    <row r="3526" spans="1:37" x14ac:dyDescent="0.25">
      <c r="A3526" t="s">
        <v>71</v>
      </c>
      <c r="B3526" t="s">
        <v>724</v>
      </c>
      <c r="C3526" t="s">
        <v>3959</v>
      </c>
      <c r="D3526" t="s">
        <v>72</v>
      </c>
      <c r="E3526" t="s">
        <v>3170</v>
      </c>
      <c r="F3526" t="s">
        <v>73</v>
      </c>
      <c r="G3526" t="s">
        <v>74</v>
      </c>
      <c r="H3526" t="s">
        <v>75</v>
      </c>
      <c r="I3526" t="s">
        <v>76</v>
      </c>
      <c r="J3526" t="s">
        <v>77</v>
      </c>
      <c r="K3526">
        <v>600</v>
      </c>
      <c r="L3526" t="s">
        <v>77</v>
      </c>
      <c r="M3526" t="s">
        <v>78</v>
      </c>
      <c r="N3526" t="s">
        <v>1567</v>
      </c>
      <c r="O3526" t="s">
        <v>3608</v>
      </c>
      <c r="P3526" t="s">
        <v>3608</v>
      </c>
      <c r="Q3526" t="s">
        <v>3172</v>
      </c>
      <c r="R3526" t="s">
        <v>79</v>
      </c>
      <c r="S3526" t="s">
        <v>3960</v>
      </c>
      <c r="T3526" t="s">
        <v>3173</v>
      </c>
      <c r="U3526" t="s">
        <v>43</v>
      </c>
      <c r="V3526" t="s">
        <v>80</v>
      </c>
      <c r="W3526">
        <v>23750</v>
      </c>
      <c r="X3526" t="s">
        <v>85</v>
      </c>
      <c r="Y3526">
        <v>600</v>
      </c>
      <c r="Z3526" t="s">
        <v>384</v>
      </c>
      <c r="AA3526" t="s">
        <v>384</v>
      </c>
      <c r="AB3526" t="s">
        <v>87</v>
      </c>
      <c r="AC3526" t="s">
        <v>84</v>
      </c>
      <c r="AD3526">
        <f>_xlfn.XLOOKUP(MIS[[#This Row],[TRADING SYMBOL]],[1]Sheet1!$D:$D,[1]Sheet1!$C:$C)</f>
        <v>8.1999999999999993</v>
      </c>
      <c r="AE3526">
        <f>MIS[[#This Row],[OrderAverageTradedPrice]]*MIS[[#This Row],[OrderQuantity]]</f>
        <v>6847.5</v>
      </c>
      <c r="AF3526">
        <f>MIS[[#This Row],[LTP]]*MIS[[#This Row],[OrderQuantity]]</f>
        <v>4920</v>
      </c>
      <c r="AG3526">
        <f>IF(MIS[[#This Row],[OrderSide]]="SELL",MIS[[#This Row],[VALUE]]-MIS[[#This Row],[LIVE_VALUE]],MIS[[#This Row],[LIVE_VALUE]]-MIS[[#This Row],[VALUE]])</f>
        <v>-1927.5</v>
      </c>
      <c r="AH3526" t="str" cm="1">
        <f t="array" ref="AH3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6" t="str">
        <f>MIS[[#This Row],[TRADING SYMBOL]]</f>
        <v>NIFTY2552223750PE</v>
      </c>
      <c r="AJ3526" t="str">
        <f>IF(RIGHT(MIS[[#This Row],[Main/Hedge]],4)="MAIN","MAIN","HEDGE")</f>
        <v>HEDGE</v>
      </c>
      <c r="AK3526" t="str" cm="1">
        <f t="array" ref="AK3526">_xlfn._xlws.FILTER(Table4[Column1],ISNUMBER(SEARCH(Table4[Column1],MIS[[#This Row],[OrderUniqueIdentifier]])),"")</f>
        <v>LONGSHORT</v>
      </c>
    </row>
    <row r="3527" spans="1:37" x14ac:dyDescent="0.25">
      <c r="A3527" t="s">
        <v>71</v>
      </c>
      <c r="B3527" t="s">
        <v>1061</v>
      </c>
      <c r="C3527" t="s">
        <v>4945</v>
      </c>
      <c r="D3527" t="s">
        <v>72</v>
      </c>
      <c r="E3527" t="s">
        <v>3170</v>
      </c>
      <c r="F3527" t="s">
        <v>73</v>
      </c>
      <c r="G3527" t="s">
        <v>74</v>
      </c>
      <c r="H3527" t="s">
        <v>75</v>
      </c>
      <c r="I3527" t="s">
        <v>76</v>
      </c>
      <c r="J3527" t="s">
        <v>77</v>
      </c>
      <c r="K3527">
        <v>150</v>
      </c>
      <c r="L3527" t="s">
        <v>77</v>
      </c>
      <c r="M3527" t="s">
        <v>78</v>
      </c>
      <c r="N3527" t="s">
        <v>495</v>
      </c>
      <c r="O3527" t="s">
        <v>3608</v>
      </c>
      <c r="P3527" t="s">
        <v>3608</v>
      </c>
      <c r="Q3527" t="s">
        <v>3172</v>
      </c>
      <c r="R3527" t="s">
        <v>79</v>
      </c>
      <c r="S3527" t="s">
        <v>25</v>
      </c>
      <c r="T3527" t="s">
        <v>3173</v>
      </c>
      <c r="U3527" t="s">
        <v>43</v>
      </c>
      <c r="V3527" t="s">
        <v>80</v>
      </c>
      <c r="W3527">
        <v>23750</v>
      </c>
      <c r="X3527" t="s">
        <v>85</v>
      </c>
      <c r="Y3527">
        <v>150</v>
      </c>
      <c r="Z3527" t="s">
        <v>384</v>
      </c>
      <c r="AA3527" t="s">
        <v>384</v>
      </c>
      <c r="AB3527" t="s">
        <v>87</v>
      </c>
      <c r="AC3527" t="s">
        <v>84</v>
      </c>
      <c r="AD3527">
        <f>_xlfn.XLOOKUP(MIS[[#This Row],[TRADING SYMBOL]],[1]Sheet1!$D:$D,[1]Sheet1!$C:$C)</f>
        <v>8.1999999999999993</v>
      </c>
      <c r="AE3527">
        <f>MIS[[#This Row],[OrderAverageTradedPrice]]*MIS[[#This Row],[OrderQuantity]]</f>
        <v>1710</v>
      </c>
      <c r="AF3527">
        <f>MIS[[#This Row],[LTP]]*MIS[[#This Row],[OrderQuantity]]</f>
        <v>1230</v>
      </c>
      <c r="AG3527">
        <f>IF(MIS[[#This Row],[OrderSide]]="SELL",MIS[[#This Row],[VALUE]]-MIS[[#This Row],[LIVE_VALUE]],MIS[[#This Row],[LIVE_VALUE]]-MIS[[#This Row],[VALUE]])</f>
        <v>-480</v>
      </c>
      <c r="AH3527" t="str" cm="1">
        <f t="array" ref="AH3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7" t="str">
        <f>MIS[[#This Row],[TRADING SYMBOL]]</f>
        <v>NIFTY2552223750PE</v>
      </c>
      <c r="AJ3527" t="str">
        <f>IF(RIGHT(MIS[[#This Row],[Main/Hedge]],4)="MAIN","MAIN","HEDGE")</f>
        <v>HEDGE</v>
      </c>
      <c r="AK3527" t="str" cm="1">
        <f t="array" ref="AK3527">_xlfn._xlws.FILTER(Table4[Column1],ISNUMBER(SEARCH(Table4[Column1],MIS[[#This Row],[OrderUniqueIdentifier]])),"")</f>
        <v>LONGSHORT</v>
      </c>
    </row>
    <row r="3528" spans="1:37" x14ac:dyDescent="0.25">
      <c r="A3528" t="s">
        <v>71</v>
      </c>
      <c r="B3528" t="s">
        <v>602</v>
      </c>
      <c r="C3528" t="s">
        <v>3609</v>
      </c>
      <c r="D3528" t="s">
        <v>72</v>
      </c>
      <c r="E3528" t="s">
        <v>3238</v>
      </c>
      <c r="F3528" t="s">
        <v>98</v>
      </c>
      <c r="G3528" t="s">
        <v>74</v>
      </c>
      <c r="H3528" t="s">
        <v>75</v>
      </c>
      <c r="I3528" t="s">
        <v>76</v>
      </c>
      <c r="J3528" t="s">
        <v>77</v>
      </c>
      <c r="K3528">
        <v>60</v>
      </c>
      <c r="L3528" t="s">
        <v>77</v>
      </c>
      <c r="M3528" t="s">
        <v>78</v>
      </c>
      <c r="N3528" t="s">
        <v>3610</v>
      </c>
      <c r="O3528" t="s">
        <v>3608</v>
      </c>
      <c r="P3528" t="s">
        <v>3611</v>
      </c>
      <c r="Q3528" t="s">
        <v>3241</v>
      </c>
      <c r="R3528" t="s">
        <v>79</v>
      </c>
      <c r="S3528" t="s">
        <v>25</v>
      </c>
      <c r="T3528" t="s">
        <v>3242</v>
      </c>
      <c r="U3528" t="s">
        <v>100</v>
      </c>
      <c r="V3528" t="s">
        <v>80</v>
      </c>
      <c r="W3528">
        <v>84900</v>
      </c>
      <c r="X3528" t="s">
        <v>81</v>
      </c>
      <c r="Y3528">
        <v>60</v>
      </c>
      <c r="Z3528" t="s">
        <v>384</v>
      </c>
      <c r="AA3528" t="s">
        <v>3612</v>
      </c>
      <c r="AB3528" t="s">
        <v>83</v>
      </c>
      <c r="AC3528" t="s">
        <v>84</v>
      </c>
      <c r="AD3528">
        <f>_xlfn.XLOOKUP(MIS[[#This Row],[TRADING SYMBOL]],[1]Sheet1!$D:$D,[1]Sheet1!$C:$C)</f>
        <v>15.9</v>
      </c>
      <c r="AE3528">
        <f>MIS[[#This Row],[OrderAverageTradedPrice]]*MIS[[#This Row],[OrderQuantity]]</f>
        <v>1650</v>
      </c>
      <c r="AF3528">
        <f>MIS[[#This Row],[LTP]]*MIS[[#This Row],[OrderQuantity]]</f>
        <v>954</v>
      </c>
      <c r="AG3528">
        <f>IF(MIS[[#This Row],[OrderSide]]="SELL",MIS[[#This Row],[VALUE]]-MIS[[#This Row],[LIVE_VALUE]],MIS[[#This Row],[LIVE_VALUE]]-MIS[[#This Row],[VALUE]])</f>
        <v>-696</v>
      </c>
      <c r="AH3528" t="str" cm="1">
        <f t="array" ref="AH3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8" t="str">
        <f>MIS[[#This Row],[TRADING SYMBOL]]</f>
        <v>SENSEX2552084900CE</v>
      </c>
      <c r="AJ3528" t="str">
        <f>IF(RIGHT(MIS[[#This Row],[Main/Hedge]],4)="MAIN","MAIN","HEDGE")</f>
        <v>HEDGE</v>
      </c>
      <c r="AK3528" t="str" cm="1">
        <f t="array" ref="AK3528">_xlfn._xlws.FILTER(Table4[Column1],ISNUMBER(SEARCH(Table4[Column1],MIS[[#This Row],[OrderUniqueIdentifier]])),"")</f>
        <v>LONGSHORT</v>
      </c>
    </row>
    <row r="3529" spans="1:37" x14ac:dyDescent="0.25">
      <c r="A3529" t="s">
        <v>71</v>
      </c>
      <c r="B3529" t="s">
        <v>1061</v>
      </c>
      <c r="C3529" t="s">
        <v>4977</v>
      </c>
      <c r="D3529" t="s">
        <v>72</v>
      </c>
      <c r="E3529" t="s">
        <v>3238</v>
      </c>
      <c r="F3529" t="s">
        <v>98</v>
      </c>
      <c r="G3529" t="s">
        <v>74</v>
      </c>
      <c r="H3529" t="s">
        <v>75</v>
      </c>
      <c r="I3529" t="s">
        <v>76</v>
      </c>
      <c r="J3529" t="s">
        <v>77</v>
      </c>
      <c r="K3529">
        <v>60</v>
      </c>
      <c r="L3529" t="s">
        <v>77</v>
      </c>
      <c r="M3529" t="s">
        <v>78</v>
      </c>
      <c r="N3529" t="s">
        <v>3610</v>
      </c>
      <c r="O3529" t="s">
        <v>3608</v>
      </c>
      <c r="P3529" t="s">
        <v>3611</v>
      </c>
      <c r="Q3529" t="s">
        <v>3241</v>
      </c>
      <c r="R3529" t="s">
        <v>79</v>
      </c>
      <c r="S3529" t="s">
        <v>25</v>
      </c>
      <c r="T3529" t="s">
        <v>3242</v>
      </c>
      <c r="U3529" t="s">
        <v>100</v>
      </c>
      <c r="V3529" t="s">
        <v>80</v>
      </c>
      <c r="W3529">
        <v>84900</v>
      </c>
      <c r="X3529" t="s">
        <v>81</v>
      </c>
      <c r="Y3529">
        <v>60</v>
      </c>
      <c r="Z3529" t="s">
        <v>384</v>
      </c>
      <c r="AA3529" t="s">
        <v>3612</v>
      </c>
      <c r="AB3529" t="s">
        <v>83</v>
      </c>
      <c r="AC3529" t="s">
        <v>84</v>
      </c>
      <c r="AD3529">
        <f>_xlfn.XLOOKUP(MIS[[#This Row],[TRADING SYMBOL]],[1]Sheet1!$D:$D,[1]Sheet1!$C:$C)</f>
        <v>15.9</v>
      </c>
      <c r="AE3529">
        <f>MIS[[#This Row],[OrderAverageTradedPrice]]*MIS[[#This Row],[OrderQuantity]]</f>
        <v>1650</v>
      </c>
      <c r="AF3529">
        <f>MIS[[#This Row],[LTP]]*MIS[[#This Row],[OrderQuantity]]</f>
        <v>954</v>
      </c>
      <c r="AG3529">
        <f>IF(MIS[[#This Row],[OrderSide]]="SELL",MIS[[#This Row],[VALUE]]-MIS[[#This Row],[LIVE_VALUE]],MIS[[#This Row],[LIVE_VALUE]]-MIS[[#This Row],[VALUE]])</f>
        <v>-696</v>
      </c>
      <c r="AH3529" t="str" cm="1">
        <f t="array" ref="AH3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9" t="str">
        <f>MIS[[#This Row],[TRADING SYMBOL]]</f>
        <v>SENSEX2552084900CE</v>
      </c>
      <c r="AJ3529" t="str">
        <f>IF(RIGHT(MIS[[#This Row],[Main/Hedge]],4)="MAIN","MAIN","HEDGE")</f>
        <v>HEDGE</v>
      </c>
      <c r="AK3529" t="str" cm="1">
        <f t="array" ref="AK3529">_xlfn._xlws.FILTER(Table4[Column1],ISNUMBER(SEARCH(Table4[Column1],MIS[[#This Row],[OrderUniqueIdentifier]])),"")</f>
        <v>LONGSHORT</v>
      </c>
    </row>
    <row r="3530" spans="1:37" x14ac:dyDescent="0.25">
      <c r="A3530" t="s">
        <v>71</v>
      </c>
      <c r="B3530" t="s">
        <v>1127</v>
      </c>
      <c r="C3530" t="s">
        <v>5163</v>
      </c>
      <c r="D3530" t="s">
        <v>72</v>
      </c>
      <c r="E3530" t="s">
        <v>3238</v>
      </c>
      <c r="F3530" t="s">
        <v>98</v>
      </c>
      <c r="G3530" t="s">
        <v>74</v>
      </c>
      <c r="H3530" t="s">
        <v>75</v>
      </c>
      <c r="I3530" t="s">
        <v>76</v>
      </c>
      <c r="J3530" t="s">
        <v>77</v>
      </c>
      <c r="K3530">
        <v>20</v>
      </c>
      <c r="L3530" t="s">
        <v>77</v>
      </c>
      <c r="M3530" t="s">
        <v>78</v>
      </c>
      <c r="N3530" t="s">
        <v>3610</v>
      </c>
      <c r="O3530" t="s">
        <v>3608</v>
      </c>
      <c r="P3530" t="s">
        <v>3611</v>
      </c>
      <c r="Q3530" t="s">
        <v>3241</v>
      </c>
      <c r="R3530" t="s">
        <v>79</v>
      </c>
      <c r="S3530" t="s">
        <v>25</v>
      </c>
      <c r="T3530" t="s">
        <v>3242</v>
      </c>
      <c r="U3530" t="s">
        <v>100</v>
      </c>
      <c r="V3530" t="s">
        <v>80</v>
      </c>
      <c r="W3530">
        <v>84900</v>
      </c>
      <c r="X3530" t="s">
        <v>81</v>
      </c>
      <c r="Y3530">
        <v>20</v>
      </c>
      <c r="Z3530" t="s">
        <v>384</v>
      </c>
      <c r="AA3530" t="s">
        <v>3612</v>
      </c>
      <c r="AB3530" t="s">
        <v>83</v>
      </c>
      <c r="AC3530" t="s">
        <v>84</v>
      </c>
      <c r="AD3530">
        <f>_xlfn.XLOOKUP(MIS[[#This Row],[TRADING SYMBOL]],[1]Sheet1!$D:$D,[1]Sheet1!$C:$C)</f>
        <v>15.9</v>
      </c>
      <c r="AE3530">
        <f>MIS[[#This Row],[OrderAverageTradedPrice]]*MIS[[#This Row],[OrderQuantity]]</f>
        <v>550</v>
      </c>
      <c r="AF3530">
        <f>MIS[[#This Row],[LTP]]*MIS[[#This Row],[OrderQuantity]]</f>
        <v>318</v>
      </c>
      <c r="AG3530">
        <f>IF(MIS[[#This Row],[OrderSide]]="SELL",MIS[[#This Row],[VALUE]]-MIS[[#This Row],[LIVE_VALUE]],MIS[[#This Row],[LIVE_VALUE]]-MIS[[#This Row],[VALUE]])</f>
        <v>-232</v>
      </c>
      <c r="AH3530" t="str" cm="1">
        <f t="array" ref="AH3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0" t="str">
        <f>MIS[[#This Row],[TRADING SYMBOL]]</f>
        <v>SENSEX2552084900CE</v>
      </c>
      <c r="AJ3530" t="str">
        <f>IF(RIGHT(MIS[[#This Row],[Main/Hedge]],4)="MAIN","MAIN","HEDGE")</f>
        <v>HEDGE</v>
      </c>
      <c r="AK3530" t="str" cm="1">
        <f t="array" ref="AK3530">_xlfn._xlws.FILTER(Table4[Column1],ISNUMBER(SEARCH(Table4[Column1],MIS[[#This Row],[OrderUniqueIdentifier]])),"")</f>
        <v>LONGSHORT</v>
      </c>
    </row>
    <row r="3531" spans="1:37" x14ac:dyDescent="0.25">
      <c r="A3531" t="s">
        <v>71</v>
      </c>
      <c r="B3531" t="s">
        <v>669</v>
      </c>
      <c r="C3531" t="s">
        <v>3798</v>
      </c>
      <c r="D3531" t="s">
        <v>72</v>
      </c>
      <c r="E3531" t="s">
        <v>3170</v>
      </c>
      <c r="F3531" t="s">
        <v>73</v>
      </c>
      <c r="G3531" t="s">
        <v>74</v>
      </c>
      <c r="H3531" t="s">
        <v>75</v>
      </c>
      <c r="I3531" t="s">
        <v>76</v>
      </c>
      <c r="J3531" t="s">
        <v>77</v>
      </c>
      <c r="K3531">
        <v>1275</v>
      </c>
      <c r="L3531" t="s">
        <v>77</v>
      </c>
      <c r="M3531" t="s">
        <v>78</v>
      </c>
      <c r="N3531" t="s">
        <v>518</v>
      </c>
      <c r="O3531" t="s">
        <v>3799</v>
      </c>
      <c r="P3531" t="s">
        <v>3799</v>
      </c>
      <c r="Q3531" t="s">
        <v>3172</v>
      </c>
      <c r="R3531" t="s">
        <v>79</v>
      </c>
      <c r="S3531" t="s">
        <v>25</v>
      </c>
      <c r="T3531" t="s">
        <v>3173</v>
      </c>
      <c r="U3531" t="s">
        <v>43</v>
      </c>
      <c r="V3531" t="s">
        <v>80</v>
      </c>
      <c r="W3531">
        <v>23750</v>
      </c>
      <c r="X3531" t="s">
        <v>85</v>
      </c>
      <c r="Y3531">
        <v>1275</v>
      </c>
      <c r="Z3531" t="s">
        <v>275</v>
      </c>
      <c r="AA3531" t="s">
        <v>275</v>
      </c>
      <c r="AB3531" t="s">
        <v>87</v>
      </c>
      <c r="AC3531" t="s">
        <v>84</v>
      </c>
      <c r="AD3531">
        <f>_xlfn.XLOOKUP(MIS[[#This Row],[TRADING SYMBOL]],[1]Sheet1!$D:$D,[1]Sheet1!$C:$C)</f>
        <v>8.1999999999999993</v>
      </c>
      <c r="AE3531">
        <f>MIS[[#This Row],[OrderAverageTradedPrice]]*MIS[[#This Row],[OrderQuantity]]</f>
        <v>14598.75</v>
      </c>
      <c r="AF3531">
        <f>MIS[[#This Row],[LTP]]*MIS[[#This Row],[OrderQuantity]]</f>
        <v>10455</v>
      </c>
      <c r="AG3531">
        <f>IF(MIS[[#This Row],[OrderSide]]="SELL",MIS[[#This Row],[VALUE]]-MIS[[#This Row],[LIVE_VALUE]],MIS[[#This Row],[LIVE_VALUE]]-MIS[[#This Row],[VALUE]])</f>
        <v>-4143.75</v>
      </c>
      <c r="AH3531" t="str" cm="1">
        <f t="array" ref="AH3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1" t="str">
        <f>MIS[[#This Row],[TRADING SYMBOL]]</f>
        <v>NIFTY2552223750PE</v>
      </c>
      <c r="AJ3531" t="str">
        <f>IF(RIGHT(MIS[[#This Row],[Main/Hedge]],4)="MAIN","MAIN","HEDGE")</f>
        <v>HEDGE</v>
      </c>
      <c r="AK3531" t="str" cm="1">
        <f t="array" ref="AK3531">_xlfn._xlws.FILTER(Table4[Column1],ISNUMBER(SEARCH(Table4[Column1],MIS[[#This Row],[OrderUniqueIdentifier]])),"")</f>
        <v>LONGSHORT</v>
      </c>
    </row>
    <row r="3532" spans="1:37" x14ac:dyDescent="0.25">
      <c r="A3532" t="s">
        <v>71</v>
      </c>
      <c r="B3532" t="s">
        <v>669</v>
      </c>
      <c r="C3532" t="s">
        <v>3830</v>
      </c>
      <c r="D3532" t="s">
        <v>72</v>
      </c>
      <c r="E3532" t="s">
        <v>3238</v>
      </c>
      <c r="F3532" t="s">
        <v>98</v>
      </c>
      <c r="G3532" t="s">
        <v>74</v>
      </c>
      <c r="H3532" t="s">
        <v>75</v>
      </c>
      <c r="I3532" t="s">
        <v>76</v>
      </c>
      <c r="J3532" t="s">
        <v>77</v>
      </c>
      <c r="K3532">
        <v>500</v>
      </c>
      <c r="L3532" t="s">
        <v>77</v>
      </c>
      <c r="M3532" t="s">
        <v>78</v>
      </c>
      <c r="N3532" t="s">
        <v>3831</v>
      </c>
      <c r="O3532" t="s">
        <v>3799</v>
      </c>
      <c r="P3532" t="s">
        <v>3799</v>
      </c>
      <c r="Q3532" t="s">
        <v>3241</v>
      </c>
      <c r="R3532" t="s">
        <v>79</v>
      </c>
      <c r="S3532" t="s">
        <v>25</v>
      </c>
      <c r="T3532" t="s">
        <v>3242</v>
      </c>
      <c r="U3532" t="s">
        <v>100</v>
      </c>
      <c r="V3532" t="s">
        <v>80</v>
      </c>
      <c r="W3532">
        <v>84900</v>
      </c>
      <c r="X3532" t="s">
        <v>81</v>
      </c>
      <c r="Y3532">
        <v>500</v>
      </c>
      <c r="Z3532" t="s">
        <v>275</v>
      </c>
      <c r="AA3532" t="s">
        <v>275</v>
      </c>
      <c r="AB3532" t="s">
        <v>83</v>
      </c>
      <c r="AC3532" t="s">
        <v>84</v>
      </c>
      <c r="AD3532">
        <f>_xlfn.XLOOKUP(MIS[[#This Row],[TRADING SYMBOL]],[1]Sheet1!$D:$D,[1]Sheet1!$C:$C)</f>
        <v>15.9</v>
      </c>
      <c r="AE3532">
        <f>MIS[[#This Row],[OrderAverageTradedPrice]]*MIS[[#This Row],[OrderQuantity]]</f>
        <v>13717</v>
      </c>
      <c r="AF3532">
        <f>MIS[[#This Row],[LTP]]*MIS[[#This Row],[OrderQuantity]]</f>
        <v>7950</v>
      </c>
      <c r="AG3532">
        <f>IF(MIS[[#This Row],[OrderSide]]="SELL",MIS[[#This Row],[VALUE]]-MIS[[#This Row],[LIVE_VALUE]],MIS[[#This Row],[LIVE_VALUE]]-MIS[[#This Row],[VALUE]])</f>
        <v>-5767</v>
      </c>
      <c r="AH3532" t="str" cm="1">
        <f t="array" ref="AH3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2" t="str">
        <f>MIS[[#This Row],[TRADING SYMBOL]]</f>
        <v>SENSEX2552084900CE</v>
      </c>
      <c r="AJ3532" t="str">
        <f>IF(RIGHT(MIS[[#This Row],[Main/Hedge]],4)="MAIN","MAIN","HEDGE")</f>
        <v>HEDGE</v>
      </c>
      <c r="AK3532" t="str" cm="1">
        <f t="array" ref="AK3532">_xlfn._xlws.FILTER(Table4[Column1],ISNUMBER(SEARCH(Table4[Column1],MIS[[#This Row],[OrderUniqueIdentifier]])),"")</f>
        <v>LONGSHORT</v>
      </c>
    </row>
    <row r="3533" spans="1:37" x14ac:dyDescent="0.25">
      <c r="A3533" t="s">
        <v>71</v>
      </c>
      <c r="B3533" t="s">
        <v>687</v>
      </c>
      <c r="C3533" t="s">
        <v>3836</v>
      </c>
      <c r="D3533" t="s">
        <v>72</v>
      </c>
      <c r="E3533" t="s">
        <v>3238</v>
      </c>
      <c r="F3533" t="s">
        <v>98</v>
      </c>
      <c r="G3533" t="s">
        <v>74</v>
      </c>
      <c r="H3533" t="s">
        <v>75</v>
      </c>
      <c r="I3533" t="s">
        <v>76</v>
      </c>
      <c r="J3533" t="s">
        <v>77</v>
      </c>
      <c r="K3533">
        <v>20</v>
      </c>
      <c r="L3533" t="s">
        <v>77</v>
      </c>
      <c r="M3533" t="s">
        <v>78</v>
      </c>
      <c r="N3533" t="s">
        <v>3837</v>
      </c>
      <c r="O3533" t="s">
        <v>3549</v>
      </c>
      <c r="P3533" t="s">
        <v>3549</v>
      </c>
      <c r="Q3533" t="s">
        <v>3241</v>
      </c>
      <c r="R3533" t="s">
        <v>79</v>
      </c>
      <c r="S3533" t="s">
        <v>25</v>
      </c>
      <c r="T3533" t="s">
        <v>3242</v>
      </c>
      <c r="U3533" t="s">
        <v>100</v>
      </c>
      <c r="V3533" t="s">
        <v>80</v>
      </c>
      <c r="W3533">
        <v>84900</v>
      </c>
      <c r="X3533" t="s">
        <v>81</v>
      </c>
      <c r="Y3533">
        <v>20</v>
      </c>
      <c r="Z3533" t="s">
        <v>276</v>
      </c>
      <c r="AA3533" t="s">
        <v>276</v>
      </c>
      <c r="AB3533" t="s">
        <v>83</v>
      </c>
      <c r="AC3533" t="s">
        <v>84</v>
      </c>
      <c r="AD3533">
        <f>_xlfn.XLOOKUP(MIS[[#This Row],[TRADING SYMBOL]],[1]Sheet1!$D:$D,[1]Sheet1!$C:$C)</f>
        <v>15.9</v>
      </c>
      <c r="AE3533">
        <f>MIS[[#This Row],[OrderAverageTradedPrice]]*MIS[[#This Row],[OrderQuantity]]</f>
        <v>536</v>
      </c>
      <c r="AF3533">
        <f>MIS[[#This Row],[LTP]]*MIS[[#This Row],[OrderQuantity]]</f>
        <v>318</v>
      </c>
      <c r="AG3533">
        <f>IF(MIS[[#This Row],[OrderSide]]="SELL",MIS[[#This Row],[VALUE]]-MIS[[#This Row],[LIVE_VALUE]],MIS[[#This Row],[LIVE_VALUE]]-MIS[[#This Row],[VALUE]])</f>
        <v>-218</v>
      </c>
      <c r="AH3533" t="str" cm="1">
        <f t="array" ref="AH3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3" t="str">
        <f>MIS[[#This Row],[TRADING SYMBOL]]</f>
        <v>SENSEX2552084900CE</v>
      </c>
      <c r="AJ3533" t="str">
        <f>IF(RIGHT(MIS[[#This Row],[Main/Hedge]],4)="MAIN","MAIN","HEDGE")</f>
        <v>HEDGE</v>
      </c>
      <c r="AK3533" t="str" cm="1">
        <f t="array" ref="AK3533">_xlfn._xlws.FILTER(Table4[Column1],ISNUMBER(SEARCH(Table4[Column1],MIS[[#This Row],[OrderUniqueIdentifier]])),"")</f>
        <v>LONGSHORT</v>
      </c>
    </row>
    <row r="3534" spans="1:37" x14ac:dyDescent="0.25">
      <c r="A3534" t="s">
        <v>71</v>
      </c>
      <c r="B3534" t="s">
        <v>787</v>
      </c>
      <c r="C3534" t="s">
        <v>4134</v>
      </c>
      <c r="D3534" t="s">
        <v>72</v>
      </c>
      <c r="E3534" t="s">
        <v>3170</v>
      </c>
      <c r="F3534" t="s">
        <v>73</v>
      </c>
      <c r="G3534" t="s">
        <v>74</v>
      </c>
      <c r="H3534" t="s">
        <v>75</v>
      </c>
      <c r="I3534" t="s">
        <v>76</v>
      </c>
      <c r="J3534" t="s">
        <v>77</v>
      </c>
      <c r="K3534">
        <v>75</v>
      </c>
      <c r="L3534" t="s">
        <v>77</v>
      </c>
      <c r="M3534" t="s">
        <v>78</v>
      </c>
      <c r="N3534" t="s">
        <v>153</v>
      </c>
      <c r="O3534" t="s">
        <v>3549</v>
      </c>
      <c r="P3534" t="s">
        <v>3549</v>
      </c>
      <c r="Q3534" t="s">
        <v>3172</v>
      </c>
      <c r="R3534" t="s">
        <v>79</v>
      </c>
      <c r="S3534" t="s">
        <v>25</v>
      </c>
      <c r="T3534" t="s">
        <v>3173</v>
      </c>
      <c r="U3534" t="s">
        <v>43</v>
      </c>
      <c r="V3534" t="s">
        <v>80</v>
      </c>
      <c r="W3534">
        <v>23750</v>
      </c>
      <c r="X3534" t="s">
        <v>85</v>
      </c>
      <c r="Y3534">
        <v>75</v>
      </c>
      <c r="Z3534" t="s">
        <v>276</v>
      </c>
      <c r="AA3534" t="s">
        <v>276</v>
      </c>
      <c r="AB3534" t="s">
        <v>87</v>
      </c>
      <c r="AC3534" t="s">
        <v>84</v>
      </c>
      <c r="AD3534">
        <f>_xlfn.XLOOKUP(MIS[[#This Row],[TRADING SYMBOL]],[1]Sheet1!$D:$D,[1]Sheet1!$C:$C)</f>
        <v>8.1999999999999993</v>
      </c>
      <c r="AE3534">
        <f>MIS[[#This Row],[OrderAverageTradedPrice]]*MIS[[#This Row],[OrderQuantity]]</f>
        <v>862.5</v>
      </c>
      <c r="AF3534">
        <f>MIS[[#This Row],[LTP]]*MIS[[#This Row],[OrderQuantity]]</f>
        <v>615</v>
      </c>
      <c r="AG3534">
        <f>IF(MIS[[#This Row],[OrderSide]]="SELL",MIS[[#This Row],[VALUE]]-MIS[[#This Row],[LIVE_VALUE]],MIS[[#This Row],[LIVE_VALUE]]-MIS[[#This Row],[VALUE]])</f>
        <v>-247.5</v>
      </c>
      <c r="AH3534" t="str" cm="1">
        <f t="array" ref="AH3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4" t="str">
        <f>MIS[[#This Row],[TRADING SYMBOL]]</f>
        <v>NIFTY2552223750PE</v>
      </c>
      <c r="AJ3534" t="str">
        <f>IF(RIGHT(MIS[[#This Row],[Main/Hedge]],4)="MAIN","MAIN","HEDGE")</f>
        <v>HEDGE</v>
      </c>
      <c r="AK3534" t="str" cm="1">
        <f t="array" ref="AK3534">_xlfn._xlws.FILTER(Table4[Column1],ISNUMBER(SEARCH(Table4[Column1],MIS[[#This Row],[OrderUniqueIdentifier]])),"")</f>
        <v>LONGSHORT</v>
      </c>
    </row>
    <row r="3535" spans="1:37" x14ac:dyDescent="0.25">
      <c r="A3535" t="s">
        <v>71</v>
      </c>
      <c r="B3535" t="s">
        <v>839</v>
      </c>
      <c r="C3535" t="s">
        <v>4275</v>
      </c>
      <c r="D3535" t="s">
        <v>72</v>
      </c>
      <c r="E3535" t="s">
        <v>3170</v>
      </c>
      <c r="F3535" t="s">
        <v>73</v>
      </c>
      <c r="G3535" t="s">
        <v>74</v>
      </c>
      <c r="H3535" t="s">
        <v>75</v>
      </c>
      <c r="I3535" t="s">
        <v>76</v>
      </c>
      <c r="J3535" t="s">
        <v>77</v>
      </c>
      <c r="K3535">
        <v>75</v>
      </c>
      <c r="L3535" t="s">
        <v>77</v>
      </c>
      <c r="M3535" t="s">
        <v>78</v>
      </c>
      <c r="N3535" t="s">
        <v>153</v>
      </c>
      <c r="O3535" t="s">
        <v>3549</v>
      </c>
      <c r="P3535" t="s">
        <v>3549</v>
      </c>
      <c r="Q3535" t="s">
        <v>3172</v>
      </c>
      <c r="R3535" t="s">
        <v>79</v>
      </c>
      <c r="S3535" t="s">
        <v>25</v>
      </c>
      <c r="T3535" t="s">
        <v>3173</v>
      </c>
      <c r="U3535" t="s">
        <v>43</v>
      </c>
      <c r="V3535" t="s">
        <v>80</v>
      </c>
      <c r="W3535">
        <v>23750</v>
      </c>
      <c r="X3535" t="s">
        <v>85</v>
      </c>
      <c r="Y3535">
        <v>75</v>
      </c>
      <c r="Z3535" t="s">
        <v>276</v>
      </c>
      <c r="AA3535" t="s">
        <v>276</v>
      </c>
      <c r="AB3535" t="s">
        <v>87</v>
      </c>
      <c r="AC3535" t="s">
        <v>84</v>
      </c>
      <c r="AD3535">
        <f>_xlfn.XLOOKUP(MIS[[#This Row],[TRADING SYMBOL]],[1]Sheet1!$D:$D,[1]Sheet1!$C:$C)</f>
        <v>8.1999999999999993</v>
      </c>
      <c r="AE3535">
        <f>MIS[[#This Row],[OrderAverageTradedPrice]]*MIS[[#This Row],[OrderQuantity]]</f>
        <v>862.5</v>
      </c>
      <c r="AF3535">
        <f>MIS[[#This Row],[LTP]]*MIS[[#This Row],[OrderQuantity]]</f>
        <v>615</v>
      </c>
      <c r="AG3535">
        <f>IF(MIS[[#This Row],[OrderSide]]="SELL",MIS[[#This Row],[VALUE]]-MIS[[#This Row],[LIVE_VALUE]],MIS[[#This Row],[LIVE_VALUE]]-MIS[[#This Row],[VALUE]])</f>
        <v>-247.5</v>
      </c>
      <c r="AH3535" t="str" cm="1">
        <f t="array" ref="AH3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5" t="str">
        <f>MIS[[#This Row],[TRADING SYMBOL]]</f>
        <v>NIFTY2552223750PE</v>
      </c>
      <c r="AJ3535" t="str">
        <f>IF(RIGHT(MIS[[#This Row],[Main/Hedge]],4)="MAIN","MAIN","HEDGE")</f>
        <v>HEDGE</v>
      </c>
      <c r="AK3535" t="str" cm="1">
        <f t="array" ref="AK3535">_xlfn._xlws.FILTER(Table4[Column1],ISNUMBER(SEARCH(Table4[Column1],MIS[[#This Row],[OrderUniqueIdentifier]])),"")</f>
        <v>LONGSHORT</v>
      </c>
    </row>
    <row r="3536" spans="1:37" x14ac:dyDescent="0.25">
      <c r="A3536" t="s">
        <v>71</v>
      </c>
      <c r="B3536" t="s">
        <v>873</v>
      </c>
      <c r="C3536" t="s">
        <v>4385</v>
      </c>
      <c r="D3536" t="s">
        <v>72</v>
      </c>
      <c r="E3536" t="s">
        <v>3170</v>
      </c>
      <c r="F3536" t="s">
        <v>73</v>
      </c>
      <c r="G3536" t="s">
        <v>74</v>
      </c>
      <c r="H3536" t="s">
        <v>75</v>
      </c>
      <c r="I3536" t="s">
        <v>76</v>
      </c>
      <c r="J3536" t="s">
        <v>77</v>
      </c>
      <c r="K3536">
        <v>75</v>
      </c>
      <c r="L3536" t="s">
        <v>77</v>
      </c>
      <c r="M3536" t="s">
        <v>78</v>
      </c>
      <c r="N3536" t="s">
        <v>153</v>
      </c>
      <c r="O3536" t="s">
        <v>3549</v>
      </c>
      <c r="P3536" t="s">
        <v>3549</v>
      </c>
      <c r="Q3536" t="s">
        <v>3172</v>
      </c>
      <c r="R3536" t="s">
        <v>79</v>
      </c>
      <c r="S3536" t="s">
        <v>25</v>
      </c>
      <c r="T3536" t="s">
        <v>3173</v>
      </c>
      <c r="U3536" t="s">
        <v>43</v>
      </c>
      <c r="V3536" t="s">
        <v>80</v>
      </c>
      <c r="W3536">
        <v>23750</v>
      </c>
      <c r="X3536" t="s">
        <v>85</v>
      </c>
      <c r="Y3536">
        <v>75</v>
      </c>
      <c r="Z3536" t="s">
        <v>276</v>
      </c>
      <c r="AA3536" t="s">
        <v>276</v>
      </c>
      <c r="AB3536" t="s">
        <v>87</v>
      </c>
      <c r="AC3536" t="s">
        <v>84</v>
      </c>
      <c r="AD3536">
        <f>_xlfn.XLOOKUP(MIS[[#This Row],[TRADING SYMBOL]],[1]Sheet1!$D:$D,[1]Sheet1!$C:$C)</f>
        <v>8.1999999999999993</v>
      </c>
      <c r="AE3536">
        <f>MIS[[#This Row],[OrderAverageTradedPrice]]*MIS[[#This Row],[OrderQuantity]]</f>
        <v>862.5</v>
      </c>
      <c r="AF3536">
        <f>MIS[[#This Row],[LTP]]*MIS[[#This Row],[OrderQuantity]]</f>
        <v>615</v>
      </c>
      <c r="AG3536">
        <f>IF(MIS[[#This Row],[OrderSide]]="SELL",MIS[[#This Row],[VALUE]]-MIS[[#This Row],[LIVE_VALUE]],MIS[[#This Row],[LIVE_VALUE]]-MIS[[#This Row],[VALUE]])</f>
        <v>-247.5</v>
      </c>
      <c r="AH3536" t="str" cm="1">
        <f t="array" ref="AH3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6" t="str">
        <f>MIS[[#This Row],[TRADING SYMBOL]]</f>
        <v>NIFTY2552223750PE</v>
      </c>
      <c r="AJ3536" t="str">
        <f>IF(RIGHT(MIS[[#This Row],[Main/Hedge]],4)="MAIN","MAIN","HEDGE")</f>
        <v>HEDGE</v>
      </c>
      <c r="AK3536" t="str" cm="1">
        <f t="array" ref="AK3536">_xlfn._xlws.FILTER(Table4[Column1],ISNUMBER(SEARCH(Table4[Column1],MIS[[#This Row],[OrderUniqueIdentifier]])),"")</f>
        <v>LONGSHORT</v>
      </c>
    </row>
    <row r="3537" spans="1:37" x14ac:dyDescent="0.25">
      <c r="A3537" t="s">
        <v>71</v>
      </c>
      <c r="B3537" t="s">
        <v>888</v>
      </c>
      <c r="C3537" t="s">
        <v>4428</v>
      </c>
      <c r="D3537" t="s">
        <v>72</v>
      </c>
      <c r="E3537" t="s">
        <v>3170</v>
      </c>
      <c r="F3537" t="s">
        <v>73</v>
      </c>
      <c r="G3537" t="s">
        <v>74</v>
      </c>
      <c r="H3537" t="s">
        <v>75</v>
      </c>
      <c r="I3537" t="s">
        <v>76</v>
      </c>
      <c r="J3537" t="s">
        <v>77</v>
      </c>
      <c r="K3537">
        <v>75</v>
      </c>
      <c r="L3537" t="s">
        <v>77</v>
      </c>
      <c r="M3537" t="s">
        <v>78</v>
      </c>
      <c r="N3537" t="s">
        <v>153</v>
      </c>
      <c r="O3537" t="s">
        <v>3549</v>
      </c>
      <c r="P3537" t="s">
        <v>3549</v>
      </c>
      <c r="Q3537" t="s">
        <v>3172</v>
      </c>
      <c r="R3537" t="s">
        <v>79</v>
      </c>
      <c r="S3537" t="s">
        <v>3960</v>
      </c>
      <c r="T3537" t="s">
        <v>3173</v>
      </c>
      <c r="U3537" t="s">
        <v>43</v>
      </c>
      <c r="V3537" t="s">
        <v>80</v>
      </c>
      <c r="W3537">
        <v>23750</v>
      </c>
      <c r="X3537" t="s">
        <v>85</v>
      </c>
      <c r="Y3537">
        <v>75</v>
      </c>
      <c r="Z3537" t="s">
        <v>276</v>
      </c>
      <c r="AA3537" t="s">
        <v>276</v>
      </c>
      <c r="AB3537" t="s">
        <v>87</v>
      </c>
      <c r="AC3537" t="s">
        <v>84</v>
      </c>
      <c r="AD3537">
        <f>_xlfn.XLOOKUP(MIS[[#This Row],[TRADING SYMBOL]],[1]Sheet1!$D:$D,[1]Sheet1!$C:$C)</f>
        <v>8.1999999999999993</v>
      </c>
      <c r="AE3537">
        <f>MIS[[#This Row],[OrderAverageTradedPrice]]*MIS[[#This Row],[OrderQuantity]]</f>
        <v>862.5</v>
      </c>
      <c r="AF3537">
        <f>MIS[[#This Row],[LTP]]*MIS[[#This Row],[OrderQuantity]]</f>
        <v>615</v>
      </c>
      <c r="AG3537">
        <f>IF(MIS[[#This Row],[OrderSide]]="SELL",MIS[[#This Row],[VALUE]]-MIS[[#This Row],[LIVE_VALUE]],MIS[[#This Row],[LIVE_VALUE]]-MIS[[#This Row],[VALUE]])</f>
        <v>-247.5</v>
      </c>
      <c r="AH3537" t="str" cm="1">
        <f t="array" ref="AH3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7" t="str">
        <f>MIS[[#This Row],[TRADING SYMBOL]]</f>
        <v>NIFTY2552223750PE</v>
      </c>
      <c r="AJ3537" t="str">
        <f>IF(RIGHT(MIS[[#This Row],[Main/Hedge]],4)="MAIN","MAIN","HEDGE")</f>
        <v>HEDGE</v>
      </c>
      <c r="AK3537" t="str" cm="1">
        <f t="array" ref="AK3537">_xlfn._xlws.FILTER(Table4[Column1],ISNUMBER(SEARCH(Table4[Column1],MIS[[#This Row],[OrderUniqueIdentifier]])),"")</f>
        <v>LONGSHORT</v>
      </c>
    </row>
    <row r="3538" spans="1:37" x14ac:dyDescent="0.25">
      <c r="A3538" t="s">
        <v>71</v>
      </c>
      <c r="B3538" t="s">
        <v>940</v>
      </c>
      <c r="C3538" t="s">
        <v>4598</v>
      </c>
      <c r="D3538" t="s">
        <v>72</v>
      </c>
      <c r="E3538" t="s">
        <v>3170</v>
      </c>
      <c r="F3538" t="s">
        <v>73</v>
      </c>
      <c r="G3538" t="s">
        <v>74</v>
      </c>
      <c r="H3538" t="s">
        <v>75</v>
      </c>
      <c r="I3538" t="s">
        <v>76</v>
      </c>
      <c r="J3538" t="s">
        <v>77</v>
      </c>
      <c r="K3538">
        <v>300</v>
      </c>
      <c r="L3538" t="s">
        <v>77</v>
      </c>
      <c r="M3538" t="s">
        <v>78</v>
      </c>
      <c r="N3538" t="s">
        <v>153</v>
      </c>
      <c r="O3538" t="s">
        <v>3549</v>
      </c>
      <c r="P3538" t="s">
        <v>3549</v>
      </c>
      <c r="Q3538" t="s">
        <v>3172</v>
      </c>
      <c r="R3538" t="s">
        <v>79</v>
      </c>
      <c r="S3538" t="s">
        <v>25</v>
      </c>
      <c r="T3538" t="s">
        <v>3173</v>
      </c>
      <c r="U3538" t="s">
        <v>43</v>
      </c>
      <c r="V3538" t="s">
        <v>80</v>
      </c>
      <c r="W3538">
        <v>23750</v>
      </c>
      <c r="X3538" t="s">
        <v>85</v>
      </c>
      <c r="Y3538">
        <v>300</v>
      </c>
      <c r="Z3538" t="s">
        <v>276</v>
      </c>
      <c r="AA3538" t="s">
        <v>276</v>
      </c>
      <c r="AB3538" t="s">
        <v>87</v>
      </c>
      <c r="AC3538" t="s">
        <v>84</v>
      </c>
      <c r="AD3538">
        <f>_xlfn.XLOOKUP(MIS[[#This Row],[TRADING SYMBOL]],[1]Sheet1!$D:$D,[1]Sheet1!$C:$C)</f>
        <v>8.1999999999999993</v>
      </c>
      <c r="AE3538">
        <f>MIS[[#This Row],[OrderAverageTradedPrice]]*MIS[[#This Row],[OrderQuantity]]</f>
        <v>3450</v>
      </c>
      <c r="AF3538">
        <f>MIS[[#This Row],[LTP]]*MIS[[#This Row],[OrderQuantity]]</f>
        <v>2460</v>
      </c>
      <c r="AG3538">
        <f>IF(MIS[[#This Row],[OrderSide]]="SELL",MIS[[#This Row],[VALUE]]-MIS[[#This Row],[LIVE_VALUE]],MIS[[#This Row],[LIVE_VALUE]]-MIS[[#This Row],[VALUE]])</f>
        <v>-990</v>
      </c>
      <c r="AH3538" t="str" cm="1">
        <f t="array" ref="AH3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8" t="str">
        <f>MIS[[#This Row],[TRADING SYMBOL]]</f>
        <v>NIFTY2552223750PE</v>
      </c>
      <c r="AJ3538" t="str">
        <f>IF(RIGHT(MIS[[#This Row],[Main/Hedge]],4)="MAIN","MAIN","HEDGE")</f>
        <v>HEDGE</v>
      </c>
      <c r="AK3538" t="str" cm="1">
        <f t="array" ref="AK3538">_xlfn._xlws.FILTER(Table4[Column1],ISNUMBER(SEARCH(Table4[Column1],MIS[[#This Row],[OrderUniqueIdentifier]])),"")</f>
        <v>LONGSHORT</v>
      </c>
    </row>
    <row r="3539" spans="1:37" x14ac:dyDescent="0.25">
      <c r="A3539" t="s">
        <v>71</v>
      </c>
      <c r="B3539" t="s">
        <v>960</v>
      </c>
      <c r="C3539" t="s">
        <v>4681</v>
      </c>
      <c r="D3539" t="s">
        <v>72</v>
      </c>
      <c r="E3539" t="s">
        <v>3170</v>
      </c>
      <c r="F3539" t="s">
        <v>73</v>
      </c>
      <c r="G3539" t="s">
        <v>74</v>
      </c>
      <c r="H3539" t="s">
        <v>75</v>
      </c>
      <c r="I3539" t="s">
        <v>76</v>
      </c>
      <c r="J3539" t="s">
        <v>77</v>
      </c>
      <c r="K3539">
        <v>150</v>
      </c>
      <c r="L3539" t="s">
        <v>77</v>
      </c>
      <c r="M3539" t="s">
        <v>78</v>
      </c>
      <c r="N3539" t="s">
        <v>153</v>
      </c>
      <c r="O3539" t="s">
        <v>3549</v>
      </c>
      <c r="P3539" t="s">
        <v>3549</v>
      </c>
      <c r="Q3539" t="s">
        <v>3172</v>
      </c>
      <c r="R3539" t="s">
        <v>79</v>
      </c>
      <c r="S3539" t="s">
        <v>25</v>
      </c>
      <c r="T3539" t="s">
        <v>3173</v>
      </c>
      <c r="U3539" t="s">
        <v>43</v>
      </c>
      <c r="V3539" t="s">
        <v>80</v>
      </c>
      <c r="W3539">
        <v>23750</v>
      </c>
      <c r="X3539" t="s">
        <v>85</v>
      </c>
      <c r="Y3539">
        <v>150</v>
      </c>
      <c r="Z3539" t="s">
        <v>276</v>
      </c>
      <c r="AA3539" t="s">
        <v>276</v>
      </c>
      <c r="AB3539" t="s">
        <v>87</v>
      </c>
      <c r="AC3539" t="s">
        <v>84</v>
      </c>
      <c r="AD3539">
        <f>_xlfn.XLOOKUP(MIS[[#This Row],[TRADING SYMBOL]],[1]Sheet1!$D:$D,[1]Sheet1!$C:$C)</f>
        <v>8.1999999999999993</v>
      </c>
      <c r="AE3539">
        <f>MIS[[#This Row],[OrderAverageTradedPrice]]*MIS[[#This Row],[OrderQuantity]]</f>
        <v>1725</v>
      </c>
      <c r="AF3539">
        <f>MIS[[#This Row],[LTP]]*MIS[[#This Row],[OrderQuantity]]</f>
        <v>1230</v>
      </c>
      <c r="AG3539">
        <f>IF(MIS[[#This Row],[OrderSide]]="SELL",MIS[[#This Row],[VALUE]]-MIS[[#This Row],[LIVE_VALUE]],MIS[[#This Row],[LIVE_VALUE]]-MIS[[#This Row],[VALUE]])</f>
        <v>-495</v>
      </c>
      <c r="AH3539" t="str" cm="1">
        <f t="array" ref="AH3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9" t="str">
        <f>MIS[[#This Row],[TRADING SYMBOL]]</f>
        <v>NIFTY2552223750PE</v>
      </c>
      <c r="AJ3539" t="str">
        <f>IF(RIGHT(MIS[[#This Row],[Main/Hedge]],4)="MAIN","MAIN","HEDGE")</f>
        <v>HEDGE</v>
      </c>
      <c r="AK3539" t="str" cm="1">
        <f t="array" ref="AK3539">_xlfn._xlws.FILTER(Table4[Column1],ISNUMBER(SEARCH(Table4[Column1],MIS[[#This Row],[OrderUniqueIdentifier]])),"")</f>
        <v>LONGSHORT</v>
      </c>
    </row>
    <row r="3540" spans="1:37" x14ac:dyDescent="0.25">
      <c r="A3540" t="s">
        <v>71</v>
      </c>
      <c r="B3540" t="s">
        <v>986</v>
      </c>
      <c r="C3540" t="s">
        <v>4760</v>
      </c>
      <c r="D3540" t="s">
        <v>72</v>
      </c>
      <c r="E3540" t="s">
        <v>3170</v>
      </c>
      <c r="F3540" t="s">
        <v>73</v>
      </c>
      <c r="G3540" t="s">
        <v>74</v>
      </c>
      <c r="H3540" t="s">
        <v>75</v>
      </c>
      <c r="I3540" t="s">
        <v>76</v>
      </c>
      <c r="J3540" t="s">
        <v>77</v>
      </c>
      <c r="K3540">
        <v>75</v>
      </c>
      <c r="L3540" t="s">
        <v>77</v>
      </c>
      <c r="M3540" t="s">
        <v>78</v>
      </c>
      <c r="N3540" t="s">
        <v>153</v>
      </c>
      <c r="O3540" t="s">
        <v>3549</v>
      </c>
      <c r="P3540" t="s">
        <v>3549</v>
      </c>
      <c r="Q3540" t="s">
        <v>3172</v>
      </c>
      <c r="R3540" t="s">
        <v>79</v>
      </c>
      <c r="S3540" t="s">
        <v>25</v>
      </c>
      <c r="T3540" t="s">
        <v>3173</v>
      </c>
      <c r="U3540" t="s">
        <v>43</v>
      </c>
      <c r="V3540" t="s">
        <v>80</v>
      </c>
      <c r="W3540">
        <v>23750</v>
      </c>
      <c r="X3540" t="s">
        <v>85</v>
      </c>
      <c r="Y3540">
        <v>75</v>
      </c>
      <c r="Z3540" t="s">
        <v>276</v>
      </c>
      <c r="AA3540" t="s">
        <v>276</v>
      </c>
      <c r="AB3540" t="s">
        <v>87</v>
      </c>
      <c r="AC3540" t="s">
        <v>84</v>
      </c>
      <c r="AD3540">
        <f>_xlfn.XLOOKUP(MIS[[#This Row],[TRADING SYMBOL]],[1]Sheet1!$D:$D,[1]Sheet1!$C:$C)</f>
        <v>8.1999999999999993</v>
      </c>
      <c r="AE3540">
        <f>MIS[[#This Row],[OrderAverageTradedPrice]]*MIS[[#This Row],[OrderQuantity]]</f>
        <v>862.5</v>
      </c>
      <c r="AF3540">
        <f>MIS[[#This Row],[LTP]]*MIS[[#This Row],[OrderQuantity]]</f>
        <v>615</v>
      </c>
      <c r="AG3540">
        <f>IF(MIS[[#This Row],[OrderSide]]="SELL",MIS[[#This Row],[VALUE]]-MIS[[#This Row],[LIVE_VALUE]],MIS[[#This Row],[LIVE_VALUE]]-MIS[[#This Row],[VALUE]])</f>
        <v>-247.5</v>
      </c>
      <c r="AH3540" t="str" cm="1">
        <f t="array" ref="AH3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0" t="str">
        <f>MIS[[#This Row],[TRADING SYMBOL]]</f>
        <v>NIFTY2552223750PE</v>
      </c>
      <c r="AJ3540" t="str">
        <f>IF(RIGHT(MIS[[#This Row],[Main/Hedge]],4)="MAIN","MAIN","HEDGE")</f>
        <v>HEDGE</v>
      </c>
      <c r="AK3540" t="str" cm="1">
        <f t="array" ref="AK3540">_xlfn._xlws.FILTER(Table4[Column1],ISNUMBER(SEARCH(Table4[Column1],MIS[[#This Row],[OrderUniqueIdentifier]])),"")</f>
        <v>LONGSHORT</v>
      </c>
    </row>
    <row r="3541" spans="1:37" x14ac:dyDescent="0.25">
      <c r="A3541" t="s">
        <v>71</v>
      </c>
      <c r="B3541" t="s">
        <v>986</v>
      </c>
      <c r="C3541" t="s">
        <v>4764</v>
      </c>
      <c r="D3541" t="s">
        <v>72</v>
      </c>
      <c r="E3541" t="s">
        <v>3238</v>
      </c>
      <c r="F3541" t="s">
        <v>98</v>
      </c>
      <c r="G3541" t="s">
        <v>74</v>
      </c>
      <c r="H3541" t="s">
        <v>75</v>
      </c>
      <c r="I3541" t="s">
        <v>76</v>
      </c>
      <c r="J3541" t="s">
        <v>77</v>
      </c>
      <c r="K3541">
        <v>40</v>
      </c>
      <c r="L3541" t="s">
        <v>77</v>
      </c>
      <c r="M3541" t="s">
        <v>78</v>
      </c>
      <c r="N3541" t="s">
        <v>3837</v>
      </c>
      <c r="O3541" t="s">
        <v>3549</v>
      </c>
      <c r="P3541" t="s">
        <v>3549</v>
      </c>
      <c r="Q3541" t="s">
        <v>3241</v>
      </c>
      <c r="R3541" t="s">
        <v>79</v>
      </c>
      <c r="S3541" t="s">
        <v>25</v>
      </c>
      <c r="T3541" t="s">
        <v>3242</v>
      </c>
      <c r="U3541" t="s">
        <v>100</v>
      </c>
      <c r="V3541" t="s">
        <v>80</v>
      </c>
      <c r="W3541">
        <v>84900</v>
      </c>
      <c r="X3541" t="s">
        <v>81</v>
      </c>
      <c r="Y3541">
        <v>40</v>
      </c>
      <c r="Z3541" t="s">
        <v>276</v>
      </c>
      <c r="AA3541" t="s">
        <v>276</v>
      </c>
      <c r="AB3541" t="s">
        <v>83</v>
      </c>
      <c r="AC3541" t="s">
        <v>84</v>
      </c>
      <c r="AD3541">
        <f>_xlfn.XLOOKUP(MIS[[#This Row],[TRADING SYMBOL]],[1]Sheet1!$D:$D,[1]Sheet1!$C:$C)</f>
        <v>15.9</v>
      </c>
      <c r="AE3541">
        <f>MIS[[#This Row],[OrderAverageTradedPrice]]*MIS[[#This Row],[OrderQuantity]]</f>
        <v>1072</v>
      </c>
      <c r="AF3541">
        <f>MIS[[#This Row],[LTP]]*MIS[[#This Row],[OrderQuantity]]</f>
        <v>636</v>
      </c>
      <c r="AG3541">
        <f>IF(MIS[[#This Row],[OrderSide]]="SELL",MIS[[#This Row],[VALUE]]-MIS[[#This Row],[LIVE_VALUE]],MIS[[#This Row],[LIVE_VALUE]]-MIS[[#This Row],[VALUE]])</f>
        <v>-436</v>
      </c>
      <c r="AH3541" t="str" cm="1">
        <f t="array" ref="AH3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1" t="str">
        <f>MIS[[#This Row],[TRADING SYMBOL]]</f>
        <v>SENSEX2552084900CE</v>
      </c>
      <c r="AJ3541" t="str">
        <f>IF(RIGHT(MIS[[#This Row],[Main/Hedge]],4)="MAIN","MAIN","HEDGE")</f>
        <v>HEDGE</v>
      </c>
      <c r="AK3541" t="str" cm="1">
        <f t="array" ref="AK3541">_xlfn._xlws.FILTER(Table4[Column1],ISNUMBER(SEARCH(Table4[Column1],MIS[[#This Row],[OrderUniqueIdentifier]])),"")</f>
        <v>LONGSHORT</v>
      </c>
    </row>
    <row r="3542" spans="1:37" x14ac:dyDescent="0.25">
      <c r="A3542" t="s">
        <v>71</v>
      </c>
      <c r="B3542" t="s">
        <v>1045</v>
      </c>
      <c r="C3542" t="s">
        <v>4911</v>
      </c>
      <c r="D3542" t="s">
        <v>72</v>
      </c>
      <c r="E3542" t="s">
        <v>3170</v>
      </c>
      <c r="F3542" t="s">
        <v>73</v>
      </c>
      <c r="G3542" t="s">
        <v>74</v>
      </c>
      <c r="H3542" t="s">
        <v>75</v>
      </c>
      <c r="I3542" t="s">
        <v>76</v>
      </c>
      <c r="J3542" t="s">
        <v>77</v>
      </c>
      <c r="K3542">
        <v>225</v>
      </c>
      <c r="L3542" t="s">
        <v>77</v>
      </c>
      <c r="M3542" t="s">
        <v>78</v>
      </c>
      <c r="N3542" t="s">
        <v>153</v>
      </c>
      <c r="O3542" t="s">
        <v>3549</v>
      </c>
      <c r="P3542" t="s">
        <v>3549</v>
      </c>
      <c r="Q3542" t="s">
        <v>3172</v>
      </c>
      <c r="R3542" t="s">
        <v>79</v>
      </c>
      <c r="S3542" t="s">
        <v>25</v>
      </c>
      <c r="T3542" t="s">
        <v>3173</v>
      </c>
      <c r="U3542" t="s">
        <v>43</v>
      </c>
      <c r="V3542" t="s">
        <v>80</v>
      </c>
      <c r="W3542">
        <v>23750</v>
      </c>
      <c r="X3542" t="s">
        <v>85</v>
      </c>
      <c r="Y3542">
        <v>225</v>
      </c>
      <c r="Z3542" t="s">
        <v>276</v>
      </c>
      <c r="AA3542" t="s">
        <v>276</v>
      </c>
      <c r="AB3542" t="s">
        <v>87</v>
      </c>
      <c r="AC3542" t="s">
        <v>84</v>
      </c>
      <c r="AD3542">
        <f>_xlfn.XLOOKUP(MIS[[#This Row],[TRADING SYMBOL]],[1]Sheet1!$D:$D,[1]Sheet1!$C:$C)</f>
        <v>8.1999999999999993</v>
      </c>
      <c r="AE3542">
        <f>MIS[[#This Row],[OrderAverageTradedPrice]]*MIS[[#This Row],[OrderQuantity]]</f>
        <v>2587.5</v>
      </c>
      <c r="AF3542">
        <f>MIS[[#This Row],[LTP]]*MIS[[#This Row],[OrderQuantity]]</f>
        <v>1844.9999999999998</v>
      </c>
      <c r="AG3542">
        <f>IF(MIS[[#This Row],[OrderSide]]="SELL",MIS[[#This Row],[VALUE]]-MIS[[#This Row],[LIVE_VALUE]],MIS[[#This Row],[LIVE_VALUE]]-MIS[[#This Row],[VALUE]])</f>
        <v>-742.50000000000023</v>
      </c>
      <c r="AH3542" t="str" cm="1">
        <f t="array" ref="AH3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2" t="str">
        <f>MIS[[#This Row],[TRADING SYMBOL]]</f>
        <v>NIFTY2552223750PE</v>
      </c>
      <c r="AJ3542" t="str">
        <f>IF(RIGHT(MIS[[#This Row],[Main/Hedge]],4)="MAIN","MAIN","HEDGE")</f>
        <v>HEDGE</v>
      </c>
      <c r="AK3542" t="str" cm="1">
        <f t="array" ref="AK3542">_xlfn._xlws.FILTER(Table4[Column1],ISNUMBER(SEARCH(Table4[Column1],MIS[[#This Row],[OrderUniqueIdentifier]])),"")</f>
        <v>LONGSHORT</v>
      </c>
    </row>
    <row r="3543" spans="1:37" x14ac:dyDescent="0.25">
      <c r="A3543" t="s">
        <v>71</v>
      </c>
      <c r="B3543" t="s">
        <v>1186</v>
      </c>
      <c r="C3543" t="s">
        <v>5340</v>
      </c>
      <c r="D3543" t="s">
        <v>72</v>
      </c>
      <c r="E3543" t="s">
        <v>3170</v>
      </c>
      <c r="F3543" t="s">
        <v>73</v>
      </c>
      <c r="G3543" t="s">
        <v>74</v>
      </c>
      <c r="H3543" t="s">
        <v>75</v>
      </c>
      <c r="I3543" t="s">
        <v>76</v>
      </c>
      <c r="J3543" t="s">
        <v>77</v>
      </c>
      <c r="K3543">
        <v>75</v>
      </c>
      <c r="L3543" t="s">
        <v>77</v>
      </c>
      <c r="M3543" t="s">
        <v>78</v>
      </c>
      <c r="N3543" t="s">
        <v>153</v>
      </c>
      <c r="O3543" t="s">
        <v>3549</v>
      </c>
      <c r="P3543" t="s">
        <v>3549</v>
      </c>
      <c r="Q3543" t="s">
        <v>3172</v>
      </c>
      <c r="R3543" t="s">
        <v>79</v>
      </c>
      <c r="S3543" t="s">
        <v>25</v>
      </c>
      <c r="T3543" t="s">
        <v>3173</v>
      </c>
      <c r="U3543" t="s">
        <v>43</v>
      </c>
      <c r="V3543" t="s">
        <v>80</v>
      </c>
      <c r="W3543">
        <v>23750</v>
      </c>
      <c r="X3543" t="s">
        <v>85</v>
      </c>
      <c r="Y3543">
        <v>75</v>
      </c>
      <c r="Z3543" t="s">
        <v>276</v>
      </c>
      <c r="AA3543" t="s">
        <v>276</v>
      </c>
      <c r="AB3543" t="s">
        <v>87</v>
      </c>
      <c r="AC3543" t="s">
        <v>84</v>
      </c>
      <c r="AD3543">
        <f>_xlfn.XLOOKUP(MIS[[#This Row],[TRADING SYMBOL]],[1]Sheet1!$D:$D,[1]Sheet1!$C:$C)</f>
        <v>8.1999999999999993</v>
      </c>
      <c r="AE3543">
        <f>MIS[[#This Row],[OrderAverageTradedPrice]]*MIS[[#This Row],[OrderQuantity]]</f>
        <v>862.5</v>
      </c>
      <c r="AF3543">
        <f>MIS[[#This Row],[LTP]]*MIS[[#This Row],[OrderQuantity]]</f>
        <v>615</v>
      </c>
      <c r="AG3543">
        <f>IF(MIS[[#This Row],[OrderSide]]="SELL",MIS[[#This Row],[VALUE]]-MIS[[#This Row],[LIVE_VALUE]],MIS[[#This Row],[LIVE_VALUE]]-MIS[[#This Row],[VALUE]])</f>
        <v>-247.5</v>
      </c>
      <c r="AH3543" t="str" cm="1">
        <f t="array" ref="AH3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3" t="str">
        <f>MIS[[#This Row],[TRADING SYMBOL]]</f>
        <v>NIFTY2552223750PE</v>
      </c>
      <c r="AJ3543" t="str">
        <f>IF(RIGHT(MIS[[#This Row],[Main/Hedge]],4)="MAIN","MAIN","HEDGE")</f>
        <v>HEDGE</v>
      </c>
      <c r="AK3543" t="str" cm="1">
        <f t="array" ref="AK3543">_xlfn._xlws.FILTER(Table4[Column1],ISNUMBER(SEARCH(Table4[Column1],MIS[[#This Row],[OrderUniqueIdentifier]])),"")</f>
        <v>LONGSHORT</v>
      </c>
    </row>
    <row r="3544" spans="1:37" x14ac:dyDescent="0.25">
      <c r="A3544" t="s">
        <v>71</v>
      </c>
      <c r="B3544" t="s">
        <v>1186</v>
      </c>
      <c r="C3544" t="s">
        <v>5345</v>
      </c>
      <c r="D3544" t="s">
        <v>72</v>
      </c>
      <c r="E3544" t="s">
        <v>3238</v>
      </c>
      <c r="F3544" t="s">
        <v>98</v>
      </c>
      <c r="G3544" t="s">
        <v>74</v>
      </c>
      <c r="H3544" t="s">
        <v>75</v>
      </c>
      <c r="I3544" t="s">
        <v>76</v>
      </c>
      <c r="J3544" t="s">
        <v>77</v>
      </c>
      <c r="K3544">
        <v>40</v>
      </c>
      <c r="L3544" t="s">
        <v>77</v>
      </c>
      <c r="M3544" t="s">
        <v>78</v>
      </c>
      <c r="N3544" t="s">
        <v>3239</v>
      </c>
      <c r="O3544" t="s">
        <v>3549</v>
      </c>
      <c r="P3544" t="s">
        <v>3549</v>
      </c>
      <c r="Q3544" t="s">
        <v>3241</v>
      </c>
      <c r="R3544" t="s">
        <v>79</v>
      </c>
      <c r="S3544" t="s">
        <v>25</v>
      </c>
      <c r="T3544" t="s">
        <v>3242</v>
      </c>
      <c r="U3544" t="s">
        <v>100</v>
      </c>
      <c r="V3544" t="s">
        <v>80</v>
      </c>
      <c r="W3544">
        <v>84900</v>
      </c>
      <c r="X3544" t="s">
        <v>81</v>
      </c>
      <c r="Y3544">
        <v>40</v>
      </c>
      <c r="Z3544" t="s">
        <v>276</v>
      </c>
      <c r="AA3544" t="s">
        <v>276</v>
      </c>
      <c r="AB3544" t="s">
        <v>83</v>
      </c>
      <c r="AC3544" t="s">
        <v>84</v>
      </c>
      <c r="AD3544">
        <f>_xlfn.XLOOKUP(MIS[[#This Row],[TRADING SYMBOL]],[1]Sheet1!$D:$D,[1]Sheet1!$C:$C)</f>
        <v>15.9</v>
      </c>
      <c r="AE3544">
        <f>MIS[[#This Row],[OrderAverageTradedPrice]]*MIS[[#This Row],[OrderQuantity]]</f>
        <v>1074</v>
      </c>
      <c r="AF3544">
        <f>MIS[[#This Row],[LTP]]*MIS[[#This Row],[OrderQuantity]]</f>
        <v>636</v>
      </c>
      <c r="AG3544">
        <f>IF(MIS[[#This Row],[OrderSide]]="SELL",MIS[[#This Row],[VALUE]]-MIS[[#This Row],[LIVE_VALUE]],MIS[[#This Row],[LIVE_VALUE]]-MIS[[#This Row],[VALUE]])</f>
        <v>-438</v>
      </c>
      <c r="AH3544" t="str" cm="1">
        <f t="array" ref="AH3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4" t="str">
        <f>MIS[[#This Row],[TRADING SYMBOL]]</f>
        <v>SENSEX2552084900CE</v>
      </c>
      <c r="AJ3544" t="str">
        <f>IF(RIGHT(MIS[[#This Row],[Main/Hedge]],4)="MAIN","MAIN","HEDGE")</f>
        <v>HEDGE</v>
      </c>
      <c r="AK3544" t="str" cm="1">
        <f t="array" ref="AK3544">_xlfn._xlws.FILTER(Table4[Column1],ISNUMBER(SEARCH(Table4[Column1],MIS[[#This Row],[OrderUniqueIdentifier]])),"")</f>
        <v>LONGSHORT</v>
      </c>
    </row>
    <row r="3545" spans="1:37" x14ac:dyDescent="0.25">
      <c r="A3545" t="s">
        <v>71</v>
      </c>
      <c r="B3545" t="s">
        <v>1316</v>
      </c>
      <c r="C3545" t="s">
        <v>5760</v>
      </c>
      <c r="D3545" t="s">
        <v>72</v>
      </c>
      <c r="E3545" t="s">
        <v>3170</v>
      </c>
      <c r="F3545" t="s">
        <v>73</v>
      </c>
      <c r="G3545" t="s">
        <v>74</v>
      </c>
      <c r="H3545" t="s">
        <v>75</v>
      </c>
      <c r="I3545" t="s">
        <v>76</v>
      </c>
      <c r="J3545" t="s">
        <v>77</v>
      </c>
      <c r="K3545">
        <v>225</v>
      </c>
      <c r="L3545" t="s">
        <v>77</v>
      </c>
      <c r="M3545" t="s">
        <v>78</v>
      </c>
      <c r="N3545" t="s">
        <v>153</v>
      </c>
      <c r="O3545" t="s">
        <v>3549</v>
      </c>
      <c r="P3545" t="s">
        <v>3549</v>
      </c>
      <c r="Q3545" t="s">
        <v>3172</v>
      </c>
      <c r="R3545" t="s">
        <v>79</v>
      </c>
      <c r="S3545" t="s">
        <v>25</v>
      </c>
      <c r="T3545" t="s">
        <v>3173</v>
      </c>
      <c r="U3545" t="s">
        <v>43</v>
      </c>
      <c r="V3545" t="s">
        <v>80</v>
      </c>
      <c r="W3545">
        <v>23750</v>
      </c>
      <c r="X3545" t="s">
        <v>85</v>
      </c>
      <c r="Y3545">
        <v>225</v>
      </c>
      <c r="Z3545" t="s">
        <v>276</v>
      </c>
      <c r="AA3545" t="s">
        <v>276</v>
      </c>
      <c r="AB3545" t="s">
        <v>87</v>
      </c>
      <c r="AC3545" t="s">
        <v>84</v>
      </c>
      <c r="AD3545">
        <f>_xlfn.XLOOKUP(MIS[[#This Row],[TRADING SYMBOL]],[1]Sheet1!$D:$D,[1]Sheet1!$C:$C)</f>
        <v>8.1999999999999993</v>
      </c>
      <c r="AE3545">
        <f>MIS[[#This Row],[OrderAverageTradedPrice]]*MIS[[#This Row],[OrderQuantity]]</f>
        <v>2587.5</v>
      </c>
      <c r="AF3545">
        <f>MIS[[#This Row],[LTP]]*MIS[[#This Row],[OrderQuantity]]</f>
        <v>1844.9999999999998</v>
      </c>
      <c r="AG3545">
        <f>IF(MIS[[#This Row],[OrderSide]]="SELL",MIS[[#This Row],[VALUE]]-MIS[[#This Row],[LIVE_VALUE]],MIS[[#This Row],[LIVE_VALUE]]-MIS[[#This Row],[VALUE]])</f>
        <v>-742.50000000000023</v>
      </c>
      <c r="AH3545" t="str" cm="1">
        <f t="array" ref="AH3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5" t="str">
        <f>MIS[[#This Row],[TRADING SYMBOL]]</f>
        <v>NIFTY2552223750PE</v>
      </c>
      <c r="AJ3545" t="str">
        <f>IF(RIGHT(MIS[[#This Row],[Main/Hedge]],4)="MAIN","MAIN","HEDGE")</f>
        <v>HEDGE</v>
      </c>
      <c r="AK3545" t="str" cm="1">
        <f t="array" ref="AK3545">_xlfn._xlws.FILTER(Table4[Column1],ISNUMBER(SEARCH(Table4[Column1],MIS[[#This Row],[OrderUniqueIdentifier]])),"")</f>
        <v>LONGSHORT</v>
      </c>
    </row>
    <row r="3546" spans="1:37" x14ac:dyDescent="0.25">
      <c r="A3546" t="s">
        <v>71</v>
      </c>
      <c r="B3546" t="s">
        <v>1316</v>
      </c>
      <c r="C3546" t="s">
        <v>5787</v>
      </c>
      <c r="D3546" t="s">
        <v>72</v>
      </c>
      <c r="E3546" t="s">
        <v>3238</v>
      </c>
      <c r="F3546" t="s">
        <v>98</v>
      </c>
      <c r="G3546" t="s">
        <v>74</v>
      </c>
      <c r="H3546" t="s">
        <v>75</v>
      </c>
      <c r="I3546" t="s">
        <v>76</v>
      </c>
      <c r="J3546" t="s">
        <v>77</v>
      </c>
      <c r="K3546">
        <v>100</v>
      </c>
      <c r="L3546" t="s">
        <v>77</v>
      </c>
      <c r="M3546" t="s">
        <v>78</v>
      </c>
      <c r="N3546" t="s">
        <v>3837</v>
      </c>
      <c r="O3546" t="s">
        <v>3549</v>
      </c>
      <c r="P3546" t="s">
        <v>3549</v>
      </c>
      <c r="Q3546" t="s">
        <v>3241</v>
      </c>
      <c r="R3546" t="s">
        <v>79</v>
      </c>
      <c r="S3546" t="s">
        <v>25</v>
      </c>
      <c r="T3546" t="s">
        <v>3242</v>
      </c>
      <c r="U3546" t="s">
        <v>100</v>
      </c>
      <c r="V3546" t="s">
        <v>80</v>
      </c>
      <c r="W3546">
        <v>84900</v>
      </c>
      <c r="X3546" t="s">
        <v>81</v>
      </c>
      <c r="Y3546">
        <v>100</v>
      </c>
      <c r="Z3546" t="s">
        <v>276</v>
      </c>
      <c r="AA3546" t="s">
        <v>276</v>
      </c>
      <c r="AB3546" t="s">
        <v>83</v>
      </c>
      <c r="AC3546" t="s">
        <v>84</v>
      </c>
      <c r="AD3546">
        <f>_xlfn.XLOOKUP(MIS[[#This Row],[TRADING SYMBOL]],[1]Sheet1!$D:$D,[1]Sheet1!$C:$C)</f>
        <v>15.9</v>
      </c>
      <c r="AE3546">
        <f>MIS[[#This Row],[OrderAverageTradedPrice]]*MIS[[#This Row],[OrderQuantity]]</f>
        <v>2680</v>
      </c>
      <c r="AF3546">
        <f>MIS[[#This Row],[LTP]]*MIS[[#This Row],[OrderQuantity]]</f>
        <v>1590</v>
      </c>
      <c r="AG3546">
        <f>IF(MIS[[#This Row],[OrderSide]]="SELL",MIS[[#This Row],[VALUE]]-MIS[[#This Row],[LIVE_VALUE]],MIS[[#This Row],[LIVE_VALUE]]-MIS[[#This Row],[VALUE]])</f>
        <v>-1090</v>
      </c>
      <c r="AH3546" t="str" cm="1">
        <f t="array" ref="AH3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6" t="str">
        <f>MIS[[#This Row],[TRADING SYMBOL]]</f>
        <v>SENSEX2552084900CE</v>
      </c>
      <c r="AJ3546" t="str">
        <f>IF(RIGHT(MIS[[#This Row],[Main/Hedge]],4)="MAIN","MAIN","HEDGE")</f>
        <v>HEDGE</v>
      </c>
      <c r="AK3546" t="str" cm="1">
        <f t="array" ref="AK3546">_xlfn._xlws.FILTER(Table4[Column1],ISNUMBER(SEARCH(Table4[Column1],MIS[[#This Row],[OrderUniqueIdentifier]])),"")</f>
        <v>LONGSHORT</v>
      </c>
    </row>
    <row r="3547" spans="1:37" x14ac:dyDescent="0.25">
      <c r="A3547" t="s">
        <v>71</v>
      </c>
      <c r="B3547" t="s">
        <v>1326</v>
      </c>
      <c r="C3547" t="s">
        <v>5791</v>
      </c>
      <c r="D3547" t="s">
        <v>72</v>
      </c>
      <c r="E3547" t="s">
        <v>3170</v>
      </c>
      <c r="F3547" t="s">
        <v>73</v>
      </c>
      <c r="G3547" t="s">
        <v>74</v>
      </c>
      <c r="H3547" t="s">
        <v>75</v>
      </c>
      <c r="I3547" t="s">
        <v>76</v>
      </c>
      <c r="J3547" t="s">
        <v>77</v>
      </c>
      <c r="K3547">
        <v>75</v>
      </c>
      <c r="L3547" t="s">
        <v>77</v>
      </c>
      <c r="M3547" t="s">
        <v>78</v>
      </c>
      <c r="N3547" t="s">
        <v>153</v>
      </c>
      <c r="O3547" t="s">
        <v>3549</v>
      </c>
      <c r="P3547" t="s">
        <v>3549</v>
      </c>
      <c r="Q3547" t="s">
        <v>3172</v>
      </c>
      <c r="R3547" t="s">
        <v>79</v>
      </c>
      <c r="S3547" t="s">
        <v>25</v>
      </c>
      <c r="T3547" t="s">
        <v>3173</v>
      </c>
      <c r="U3547" t="s">
        <v>43</v>
      </c>
      <c r="V3547" t="s">
        <v>80</v>
      </c>
      <c r="W3547">
        <v>23750</v>
      </c>
      <c r="X3547" t="s">
        <v>85</v>
      </c>
      <c r="Y3547">
        <v>75</v>
      </c>
      <c r="Z3547" t="s">
        <v>276</v>
      </c>
      <c r="AA3547" t="s">
        <v>276</v>
      </c>
      <c r="AB3547" t="s">
        <v>87</v>
      </c>
      <c r="AC3547" t="s">
        <v>84</v>
      </c>
      <c r="AD3547">
        <f>_xlfn.XLOOKUP(MIS[[#This Row],[TRADING SYMBOL]],[1]Sheet1!$D:$D,[1]Sheet1!$C:$C)</f>
        <v>8.1999999999999993</v>
      </c>
      <c r="AE3547">
        <f>MIS[[#This Row],[OrderAverageTradedPrice]]*MIS[[#This Row],[OrderQuantity]]</f>
        <v>862.5</v>
      </c>
      <c r="AF3547">
        <f>MIS[[#This Row],[LTP]]*MIS[[#This Row],[OrderQuantity]]</f>
        <v>615</v>
      </c>
      <c r="AG3547">
        <f>IF(MIS[[#This Row],[OrderSide]]="SELL",MIS[[#This Row],[VALUE]]-MIS[[#This Row],[LIVE_VALUE]],MIS[[#This Row],[LIVE_VALUE]]-MIS[[#This Row],[VALUE]])</f>
        <v>-247.5</v>
      </c>
      <c r="AH3547" t="str" cm="1">
        <f t="array" ref="AH3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7" t="str">
        <f>MIS[[#This Row],[TRADING SYMBOL]]</f>
        <v>NIFTY2552223750PE</v>
      </c>
      <c r="AJ3547" t="str">
        <f>IF(RIGHT(MIS[[#This Row],[Main/Hedge]],4)="MAIN","MAIN","HEDGE")</f>
        <v>HEDGE</v>
      </c>
      <c r="AK3547" t="str" cm="1">
        <f t="array" ref="AK3547">_xlfn._xlws.FILTER(Table4[Column1],ISNUMBER(SEARCH(Table4[Column1],MIS[[#This Row],[OrderUniqueIdentifier]])),"")</f>
        <v>LONGSHORT</v>
      </c>
    </row>
    <row r="3548" spans="1:37" x14ac:dyDescent="0.25">
      <c r="A3548" t="s">
        <v>71</v>
      </c>
      <c r="B3548" t="s">
        <v>593</v>
      </c>
      <c r="C3548" t="s">
        <v>3547</v>
      </c>
      <c r="D3548" t="s">
        <v>72</v>
      </c>
      <c r="E3548" t="s">
        <v>3238</v>
      </c>
      <c r="F3548" t="s">
        <v>98</v>
      </c>
      <c r="G3548" t="s">
        <v>74</v>
      </c>
      <c r="H3548" t="s">
        <v>75</v>
      </c>
      <c r="I3548" t="s">
        <v>76</v>
      </c>
      <c r="J3548" t="s">
        <v>77</v>
      </c>
      <c r="K3548">
        <v>20</v>
      </c>
      <c r="L3548" t="s">
        <v>77</v>
      </c>
      <c r="M3548" t="s">
        <v>78</v>
      </c>
      <c r="N3548" t="s">
        <v>3548</v>
      </c>
      <c r="O3548" t="s">
        <v>3549</v>
      </c>
      <c r="P3548" t="s">
        <v>3330</v>
      </c>
      <c r="Q3548" t="s">
        <v>3241</v>
      </c>
      <c r="R3548" t="s">
        <v>79</v>
      </c>
      <c r="S3548" t="s">
        <v>25</v>
      </c>
      <c r="T3548" t="s">
        <v>3242</v>
      </c>
      <c r="U3548" t="s">
        <v>100</v>
      </c>
      <c r="V3548" t="s">
        <v>80</v>
      </c>
      <c r="W3548">
        <v>84900</v>
      </c>
      <c r="X3548" t="s">
        <v>81</v>
      </c>
      <c r="Y3548">
        <v>20</v>
      </c>
      <c r="Z3548" t="s">
        <v>276</v>
      </c>
      <c r="AA3548" t="s">
        <v>142</v>
      </c>
      <c r="AB3548" t="s">
        <v>83</v>
      </c>
      <c r="AC3548" t="s">
        <v>84</v>
      </c>
      <c r="AD3548">
        <f>_xlfn.XLOOKUP(MIS[[#This Row],[TRADING SYMBOL]],[1]Sheet1!$D:$D,[1]Sheet1!$C:$C)</f>
        <v>15.9</v>
      </c>
      <c r="AE3548">
        <f>MIS[[#This Row],[OrderAverageTradedPrice]]*MIS[[#This Row],[OrderQuantity]]</f>
        <v>539</v>
      </c>
      <c r="AF3548">
        <f>MIS[[#This Row],[LTP]]*MIS[[#This Row],[OrderQuantity]]</f>
        <v>318</v>
      </c>
      <c r="AG3548">
        <f>IF(MIS[[#This Row],[OrderSide]]="SELL",MIS[[#This Row],[VALUE]]-MIS[[#This Row],[LIVE_VALUE]],MIS[[#This Row],[LIVE_VALUE]]-MIS[[#This Row],[VALUE]])</f>
        <v>-221</v>
      </c>
      <c r="AH3548" t="str" cm="1">
        <f t="array" ref="AH3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8" t="str">
        <f>MIS[[#This Row],[TRADING SYMBOL]]</f>
        <v>SENSEX2552084900CE</v>
      </c>
      <c r="AJ3548" t="str">
        <f>IF(RIGHT(MIS[[#This Row],[Main/Hedge]],4)="MAIN","MAIN","HEDGE")</f>
        <v>HEDGE</v>
      </c>
      <c r="AK3548" t="str" cm="1">
        <f t="array" ref="AK3548">_xlfn._xlws.FILTER(Table4[Column1],ISNUMBER(SEARCH(Table4[Column1],MIS[[#This Row],[OrderUniqueIdentifier]])),"")</f>
        <v>LONGSHORT</v>
      </c>
    </row>
    <row r="3549" spans="1:37" x14ac:dyDescent="0.25">
      <c r="A3549" t="s">
        <v>71</v>
      </c>
      <c r="B3549" t="s">
        <v>632</v>
      </c>
      <c r="C3549" t="s">
        <v>3669</v>
      </c>
      <c r="D3549" t="s">
        <v>72</v>
      </c>
      <c r="E3549" t="s">
        <v>3170</v>
      </c>
      <c r="F3549" t="s">
        <v>73</v>
      </c>
      <c r="G3549" t="s">
        <v>74</v>
      </c>
      <c r="H3549" t="s">
        <v>75</v>
      </c>
      <c r="I3549" t="s">
        <v>76</v>
      </c>
      <c r="J3549" t="s">
        <v>77</v>
      </c>
      <c r="K3549">
        <v>300</v>
      </c>
      <c r="L3549" t="s">
        <v>77</v>
      </c>
      <c r="M3549" t="s">
        <v>78</v>
      </c>
      <c r="N3549" t="s">
        <v>153</v>
      </c>
      <c r="O3549" t="s">
        <v>3330</v>
      </c>
      <c r="P3549" t="s">
        <v>3330</v>
      </c>
      <c r="Q3549" t="s">
        <v>3172</v>
      </c>
      <c r="R3549" t="s">
        <v>79</v>
      </c>
      <c r="S3549" t="s">
        <v>25</v>
      </c>
      <c r="T3549" t="s">
        <v>3173</v>
      </c>
      <c r="U3549" t="s">
        <v>43</v>
      </c>
      <c r="V3549" t="s">
        <v>80</v>
      </c>
      <c r="W3549">
        <v>23750</v>
      </c>
      <c r="X3549" t="s">
        <v>85</v>
      </c>
      <c r="Y3549">
        <v>300</v>
      </c>
      <c r="Z3549" t="s">
        <v>142</v>
      </c>
      <c r="AA3549" t="s">
        <v>142</v>
      </c>
      <c r="AB3549" t="s">
        <v>87</v>
      </c>
      <c r="AC3549" t="s">
        <v>84</v>
      </c>
      <c r="AD3549">
        <f>_xlfn.XLOOKUP(MIS[[#This Row],[TRADING SYMBOL]],[1]Sheet1!$D:$D,[1]Sheet1!$C:$C)</f>
        <v>8.1999999999999993</v>
      </c>
      <c r="AE3549">
        <f>MIS[[#This Row],[OrderAverageTradedPrice]]*MIS[[#This Row],[OrderQuantity]]</f>
        <v>3450</v>
      </c>
      <c r="AF3549">
        <f>MIS[[#This Row],[LTP]]*MIS[[#This Row],[OrderQuantity]]</f>
        <v>2460</v>
      </c>
      <c r="AG3549">
        <f>IF(MIS[[#This Row],[OrderSide]]="SELL",MIS[[#This Row],[VALUE]]-MIS[[#This Row],[LIVE_VALUE]],MIS[[#This Row],[LIVE_VALUE]]-MIS[[#This Row],[VALUE]])</f>
        <v>-990</v>
      </c>
      <c r="AH3549" t="str" cm="1">
        <f t="array" ref="AH3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9" t="str">
        <f>MIS[[#This Row],[TRADING SYMBOL]]</f>
        <v>NIFTY2552223750PE</v>
      </c>
      <c r="AJ3549" t="str">
        <f>IF(RIGHT(MIS[[#This Row],[Main/Hedge]],4)="MAIN","MAIN","HEDGE")</f>
        <v>HEDGE</v>
      </c>
      <c r="AK3549" t="str" cm="1">
        <f t="array" ref="AK3549">_xlfn._xlws.FILTER(Table4[Column1],ISNUMBER(SEARCH(Table4[Column1],MIS[[#This Row],[OrderUniqueIdentifier]])),"")</f>
        <v>LONGSHORT</v>
      </c>
    </row>
    <row r="3550" spans="1:37" x14ac:dyDescent="0.25">
      <c r="A3550" t="s">
        <v>71</v>
      </c>
      <c r="B3550" t="s">
        <v>661</v>
      </c>
      <c r="C3550" t="s">
        <v>3791</v>
      </c>
      <c r="D3550" t="s">
        <v>72</v>
      </c>
      <c r="E3550" t="s">
        <v>3238</v>
      </c>
      <c r="F3550" t="s">
        <v>98</v>
      </c>
      <c r="G3550" t="s">
        <v>74</v>
      </c>
      <c r="H3550" t="s">
        <v>75</v>
      </c>
      <c r="I3550" t="s">
        <v>76</v>
      </c>
      <c r="J3550" t="s">
        <v>77</v>
      </c>
      <c r="K3550">
        <v>20</v>
      </c>
      <c r="L3550" t="s">
        <v>77</v>
      </c>
      <c r="M3550" t="s">
        <v>78</v>
      </c>
      <c r="N3550" t="s">
        <v>3792</v>
      </c>
      <c r="O3550" t="s">
        <v>3330</v>
      </c>
      <c r="P3550" t="s">
        <v>3330</v>
      </c>
      <c r="Q3550" t="s">
        <v>3241</v>
      </c>
      <c r="R3550" t="s">
        <v>79</v>
      </c>
      <c r="S3550" t="s">
        <v>25</v>
      </c>
      <c r="T3550" t="s">
        <v>3242</v>
      </c>
      <c r="U3550" t="s">
        <v>100</v>
      </c>
      <c r="V3550" t="s">
        <v>80</v>
      </c>
      <c r="W3550">
        <v>84900</v>
      </c>
      <c r="X3550" t="s">
        <v>81</v>
      </c>
      <c r="Y3550">
        <v>20</v>
      </c>
      <c r="Z3550" t="s">
        <v>142</v>
      </c>
      <c r="AA3550" t="s">
        <v>142</v>
      </c>
      <c r="AB3550" t="s">
        <v>83</v>
      </c>
      <c r="AC3550" t="s">
        <v>84</v>
      </c>
      <c r="AD3550">
        <f>_xlfn.XLOOKUP(MIS[[#This Row],[TRADING SYMBOL]],[1]Sheet1!$D:$D,[1]Sheet1!$C:$C)</f>
        <v>15.9</v>
      </c>
      <c r="AE3550">
        <f>MIS[[#This Row],[OrderAverageTradedPrice]]*MIS[[#This Row],[OrderQuantity]]</f>
        <v>538</v>
      </c>
      <c r="AF3550">
        <f>MIS[[#This Row],[LTP]]*MIS[[#This Row],[OrderQuantity]]</f>
        <v>318</v>
      </c>
      <c r="AG3550">
        <f>IF(MIS[[#This Row],[OrderSide]]="SELL",MIS[[#This Row],[VALUE]]-MIS[[#This Row],[LIVE_VALUE]],MIS[[#This Row],[LIVE_VALUE]]-MIS[[#This Row],[VALUE]])</f>
        <v>-220</v>
      </c>
      <c r="AH3550" t="str" cm="1">
        <f t="array" ref="AH3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0" t="str">
        <f>MIS[[#This Row],[TRADING SYMBOL]]</f>
        <v>SENSEX2552084900CE</v>
      </c>
      <c r="AJ3550" t="str">
        <f>IF(RIGHT(MIS[[#This Row],[Main/Hedge]],4)="MAIN","MAIN","HEDGE")</f>
        <v>HEDGE</v>
      </c>
      <c r="AK3550" t="str" cm="1">
        <f t="array" ref="AK3550">_xlfn._xlws.FILTER(Table4[Column1],ISNUMBER(SEARCH(Table4[Column1],MIS[[#This Row],[OrderUniqueIdentifier]])),"")</f>
        <v>LONGSHORT</v>
      </c>
    </row>
    <row r="3551" spans="1:37" x14ac:dyDescent="0.25">
      <c r="A3551" t="s">
        <v>71</v>
      </c>
      <c r="B3551" t="s">
        <v>714</v>
      </c>
      <c r="C3551" t="s">
        <v>3912</v>
      </c>
      <c r="D3551" t="s">
        <v>72</v>
      </c>
      <c r="E3551" t="s">
        <v>3170</v>
      </c>
      <c r="F3551" t="s">
        <v>73</v>
      </c>
      <c r="G3551" t="s">
        <v>74</v>
      </c>
      <c r="H3551" t="s">
        <v>75</v>
      </c>
      <c r="I3551" t="s">
        <v>76</v>
      </c>
      <c r="J3551" t="s">
        <v>77</v>
      </c>
      <c r="K3551">
        <v>225</v>
      </c>
      <c r="L3551" t="s">
        <v>77</v>
      </c>
      <c r="M3551" t="s">
        <v>78</v>
      </c>
      <c r="N3551" t="s">
        <v>518</v>
      </c>
      <c r="O3551" t="s">
        <v>3330</v>
      </c>
      <c r="P3551" t="s">
        <v>3330</v>
      </c>
      <c r="Q3551" t="s">
        <v>3172</v>
      </c>
      <c r="R3551" t="s">
        <v>79</v>
      </c>
      <c r="S3551" t="s">
        <v>25</v>
      </c>
      <c r="T3551" t="s">
        <v>3173</v>
      </c>
      <c r="U3551" t="s">
        <v>43</v>
      </c>
      <c r="V3551" t="s">
        <v>80</v>
      </c>
      <c r="W3551">
        <v>23750</v>
      </c>
      <c r="X3551" t="s">
        <v>85</v>
      </c>
      <c r="Y3551">
        <v>225</v>
      </c>
      <c r="Z3551" t="s">
        <v>142</v>
      </c>
      <c r="AA3551" t="s">
        <v>142</v>
      </c>
      <c r="AB3551" t="s">
        <v>87</v>
      </c>
      <c r="AC3551" t="s">
        <v>84</v>
      </c>
      <c r="AD3551">
        <f>_xlfn.XLOOKUP(MIS[[#This Row],[TRADING SYMBOL]],[1]Sheet1!$D:$D,[1]Sheet1!$C:$C)</f>
        <v>8.1999999999999993</v>
      </c>
      <c r="AE3551">
        <f>MIS[[#This Row],[OrderAverageTradedPrice]]*MIS[[#This Row],[OrderQuantity]]</f>
        <v>2576.25</v>
      </c>
      <c r="AF3551">
        <f>MIS[[#This Row],[LTP]]*MIS[[#This Row],[OrderQuantity]]</f>
        <v>1844.9999999999998</v>
      </c>
      <c r="AG3551">
        <f>IF(MIS[[#This Row],[OrderSide]]="SELL",MIS[[#This Row],[VALUE]]-MIS[[#This Row],[LIVE_VALUE]],MIS[[#This Row],[LIVE_VALUE]]-MIS[[#This Row],[VALUE]])</f>
        <v>-731.25000000000023</v>
      </c>
      <c r="AH3551" t="str" cm="1">
        <f t="array" ref="AH3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1" t="str">
        <f>MIS[[#This Row],[TRADING SYMBOL]]</f>
        <v>NIFTY2552223750PE</v>
      </c>
      <c r="AJ3551" t="str">
        <f>IF(RIGHT(MIS[[#This Row],[Main/Hedge]],4)="MAIN","MAIN","HEDGE")</f>
        <v>HEDGE</v>
      </c>
      <c r="AK3551" t="str" cm="1">
        <f t="array" ref="AK3551">_xlfn._xlws.FILTER(Table4[Column1],ISNUMBER(SEARCH(Table4[Column1],MIS[[#This Row],[OrderUniqueIdentifier]])),"")</f>
        <v>LONGSHORT</v>
      </c>
    </row>
    <row r="3552" spans="1:37" x14ac:dyDescent="0.25">
      <c r="A3552" t="s">
        <v>71</v>
      </c>
      <c r="B3552" t="s">
        <v>714</v>
      </c>
      <c r="C3552" t="s">
        <v>3940</v>
      </c>
      <c r="D3552" t="s">
        <v>72</v>
      </c>
      <c r="E3552" t="s">
        <v>3238</v>
      </c>
      <c r="F3552" t="s">
        <v>98</v>
      </c>
      <c r="G3552" t="s">
        <v>74</v>
      </c>
      <c r="H3552" t="s">
        <v>75</v>
      </c>
      <c r="I3552" t="s">
        <v>76</v>
      </c>
      <c r="J3552" t="s">
        <v>77</v>
      </c>
      <c r="K3552">
        <v>80</v>
      </c>
      <c r="L3552" t="s">
        <v>77</v>
      </c>
      <c r="M3552" t="s">
        <v>78</v>
      </c>
      <c r="N3552" t="s">
        <v>3941</v>
      </c>
      <c r="O3552" t="s">
        <v>3330</v>
      </c>
      <c r="P3552" t="s">
        <v>3330</v>
      </c>
      <c r="Q3552" t="s">
        <v>3241</v>
      </c>
      <c r="R3552" t="s">
        <v>79</v>
      </c>
      <c r="S3552" t="s">
        <v>25</v>
      </c>
      <c r="T3552" t="s">
        <v>3242</v>
      </c>
      <c r="U3552" t="s">
        <v>100</v>
      </c>
      <c r="V3552" t="s">
        <v>80</v>
      </c>
      <c r="W3552">
        <v>84900</v>
      </c>
      <c r="X3552" t="s">
        <v>81</v>
      </c>
      <c r="Y3552">
        <v>80</v>
      </c>
      <c r="Z3552" t="s">
        <v>142</v>
      </c>
      <c r="AA3552" t="s">
        <v>142</v>
      </c>
      <c r="AB3552" t="s">
        <v>83</v>
      </c>
      <c r="AC3552" t="s">
        <v>84</v>
      </c>
      <c r="AD3552">
        <f>_xlfn.XLOOKUP(MIS[[#This Row],[TRADING SYMBOL]],[1]Sheet1!$D:$D,[1]Sheet1!$C:$C)</f>
        <v>15.9</v>
      </c>
      <c r="AE3552">
        <f>MIS[[#This Row],[OrderAverageTradedPrice]]*MIS[[#This Row],[OrderQuantity]]</f>
        <v>2149</v>
      </c>
      <c r="AF3552">
        <f>MIS[[#This Row],[LTP]]*MIS[[#This Row],[OrderQuantity]]</f>
        <v>1272</v>
      </c>
      <c r="AG3552">
        <f>IF(MIS[[#This Row],[OrderSide]]="SELL",MIS[[#This Row],[VALUE]]-MIS[[#This Row],[LIVE_VALUE]],MIS[[#This Row],[LIVE_VALUE]]-MIS[[#This Row],[VALUE]])</f>
        <v>-877</v>
      </c>
      <c r="AH3552" t="str" cm="1">
        <f t="array" ref="AH3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2" t="str">
        <f>MIS[[#This Row],[TRADING SYMBOL]]</f>
        <v>SENSEX2552084900CE</v>
      </c>
      <c r="AJ3552" t="str">
        <f>IF(RIGHT(MIS[[#This Row],[Main/Hedge]],4)="MAIN","MAIN","HEDGE")</f>
        <v>HEDGE</v>
      </c>
      <c r="AK3552" t="str" cm="1">
        <f t="array" ref="AK3552">_xlfn._xlws.FILTER(Table4[Column1],ISNUMBER(SEARCH(Table4[Column1],MIS[[#This Row],[OrderUniqueIdentifier]])),"")</f>
        <v>LONGSHORT</v>
      </c>
    </row>
    <row r="3553" spans="1:37" x14ac:dyDescent="0.25">
      <c r="A3553" t="s">
        <v>71</v>
      </c>
      <c r="B3553" t="s">
        <v>873</v>
      </c>
      <c r="C3553" t="s">
        <v>4390</v>
      </c>
      <c r="D3553" t="s">
        <v>72</v>
      </c>
      <c r="E3553" t="s">
        <v>3238</v>
      </c>
      <c r="F3553" t="s">
        <v>98</v>
      </c>
      <c r="G3553" t="s">
        <v>74</v>
      </c>
      <c r="H3553" t="s">
        <v>75</v>
      </c>
      <c r="I3553" t="s">
        <v>76</v>
      </c>
      <c r="J3553" t="s">
        <v>77</v>
      </c>
      <c r="K3553">
        <v>40</v>
      </c>
      <c r="L3553" t="s">
        <v>77</v>
      </c>
      <c r="M3553" t="s">
        <v>78</v>
      </c>
      <c r="N3553" t="s">
        <v>3388</v>
      </c>
      <c r="O3553" t="s">
        <v>3549</v>
      </c>
      <c r="P3553" t="s">
        <v>3330</v>
      </c>
      <c r="Q3553" t="s">
        <v>3241</v>
      </c>
      <c r="R3553" t="s">
        <v>79</v>
      </c>
      <c r="S3553" t="s">
        <v>25</v>
      </c>
      <c r="T3553" t="s">
        <v>3242</v>
      </c>
      <c r="U3553" t="s">
        <v>100</v>
      </c>
      <c r="V3553" t="s">
        <v>80</v>
      </c>
      <c r="W3553">
        <v>84900</v>
      </c>
      <c r="X3553" t="s">
        <v>81</v>
      </c>
      <c r="Y3553">
        <v>40</v>
      </c>
      <c r="Z3553" t="s">
        <v>276</v>
      </c>
      <c r="AA3553" t="s">
        <v>142</v>
      </c>
      <c r="AB3553" t="s">
        <v>83</v>
      </c>
      <c r="AC3553" t="s">
        <v>84</v>
      </c>
      <c r="AD3553">
        <f>_xlfn.XLOOKUP(MIS[[#This Row],[TRADING SYMBOL]],[1]Sheet1!$D:$D,[1]Sheet1!$C:$C)</f>
        <v>15.9</v>
      </c>
      <c r="AE3553">
        <f>MIS[[#This Row],[OrderAverageTradedPrice]]*MIS[[#This Row],[OrderQuantity]]</f>
        <v>1080</v>
      </c>
      <c r="AF3553">
        <f>MIS[[#This Row],[LTP]]*MIS[[#This Row],[OrderQuantity]]</f>
        <v>636</v>
      </c>
      <c r="AG3553">
        <f>IF(MIS[[#This Row],[OrderSide]]="SELL",MIS[[#This Row],[VALUE]]-MIS[[#This Row],[LIVE_VALUE]],MIS[[#This Row],[LIVE_VALUE]]-MIS[[#This Row],[VALUE]])</f>
        <v>-444</v>
      </c>
      <c r="AH3553" t="str" cm="1">
        <f t="array" ref="AH3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3" t="str">
        <f>MIS[[#This Row],[TRADING SYMBOL]]</f>
        <v>SENSEX2552084900CE</v>
      </c>
      <c r="AJ3553" t="str">
        <f>IF(RIGHT(MIS[[#This Row],[Main/Hedge]],4)="MAIN","MAIN","HEDGE")</f>
        <v>HEDGE</v>
      </c>
      <c r="AK3553" t="str" cm="1">
        <f t="array" ref="AK3553">_xlfn._xlws.FILTER(Table4[Column1],ISNUMBER(SEARCH(Table4[Column1],MIS[[#This Row],[OrderUniqueIdentifier]])),"")</f>
        <v>LONGSHORT</v>
      </c>
    </row>
    <row r="3554" spans="1:37" x14ac:dyDescent="0.25">
      <c r="A3554" t="s">
        <v>71</v>
      </c>
      <c r="B3554" t="s">
        <v>908</v>
      </c>
      <c r="C3554" t="s">
        <v>4506</v>
      </c>
      <c r="D3554" t="s">
        <v>72</v>
      </c>
      <c r="E3554" t="s">
        <v>3170</v>
      </c>
      <c r="F3554" t="s">
        <v>73</v>
      </c>
      <c r="G3554" t="s">
        <v>74</v>
      </c>
      <c r="H3554" t="s">
        <v>75</v>
      </c>
      <c r="I3554" t="s">
        <v>76</v>
      </c>
      <c r="J3554" t="s">
        <v>77</v>
      </c>
      <c r="K3554">
        <v>75</v>
      </c>
      <c r="L3554" t="s">
        <v>77</v>
      </c>
      <c r="M3554" t="s">
        <v>78</v>
      </c>
      <c r="N3554" t="s">
        <v>153</v>
      </c>
      <c r="O3554" t="s">
        <v>3330</v>
      </c>
      <c r="P3554" t="s">
        <v>3330</v>
      </c>
      <c r="Q3554" t="s">
        <v>3172</v>
      </c>
      <c r="R3554" t="s">
        <v>79</v>
      </c>
      <c r="S3554" t="s">
        <v>25</v>
      </c>
      <c r="T3554" t="s">
        <v>3173</v>
      </c>
      <c r="U3554" t="s">
        <v>43</v>
      </c>
      <c r="V3554" t="s">
        <v>80</v>
      </c>
      <c r="W3554">
        <v>23750</v>
      </c>
      <c r="X3554" t="s">
        <v>85</v>
      </c>
      <c r="Y3554">
        <v>75</v>
      </c>
      <c r="Z3554" t="s">
        <v>142</v>
      </c>
      <c r="AA3554" t="s">
        <v>142</v>
      </c>
      <c r="AB3554" t="s">
        <v>87</v>
      </c>
      <c r="AC3554" t="s">
        <v>84</v>
      </c>
      <c r="AD3554">
        <f>_xlfn.XLOOKUP(MIS[[#This Row],[TRADING SYMBOL]],[1]Sheet1!$D:$D,[1]Sheet1!$C:$C)</f>
        <v>8.1999999999999993</v>
      </c>
      <c r="AE3554">
        <f>MIS[[#This Row],[OrderAverageTradedPrice]]*MIS[[#This Row],[OrderQuantity]]</f>
        <v>862.5</v>
      </c>
      <c r="AF3554">
        <f>MIS[[#This Row],[LTP]]*MIS[[#This Row],[OrderQuantity]]</f>
        <v>615</v>
      </c>
      <c r="AG3554">
        <f>IF(MIS[[#This Row],[OrderSide]]="SELL",MIS[[#This Row],[VALUE]]-MIS[[#This Row],[LIVE_VALUE]],MIS[[#This Row],[LIVE_VALUE]]-MIS[[#This Row],[VALUE]])</f>
        <v>-247.5</v>
      </c>
      <c r="AH3554" t="str" cm="1">
        <f t="array" ref="AH3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4" t="str">
        <f>MIS[[#This Row],[TRADING SYMBOL]]</f>
        <v>NIFTY2552223750PE</v>
      </c>
      <c r="AJ3554" t="str">
        <f>IF(RIGHT(MIS[[#This Row],[Main/Hedge]],4)="MAIN","MAIN","HEDGE")</f>
        <v>HEDGE</v>
      </c>
      <c r="AK3554" t="str" cm="1">
        <f t="array" ref="AK3554">_xlfn._xlws.FILTER(Table4[Column1],ISNUMBER(SEARCH(Table4[Column1],MIS[[#This Row],[OrderUniqueIdentifier]])),"")</f>
        <v>LONGSHORT</v>
      </c>
    </row>
    <row r="3555" spans="1:37" x14ac:dyDescent="0.25">
      <c r="A3555" t="s">
        <v>71</v>
      </c>
      <c r="B3555" t="s">
        <v>931</v>
      </c>
      <c r="C3555" t="s">
        <v>4567</v>
      </c>
      <c r="D3555" t="s">
        <v>72</v>
      </c>
      <c r="E3555" t="s">
        <v>3170</v>
      </c>
      <c r="F3555" t="s">
        <v>73</v>
      </c>
      <c r="G3555" t="s">
        <v>74</v>
      </c>
      <c r="H3555" t="s">
        <v>75</v>
      </c>
      <c r="I3555" t="s">
        <v>76</v>
      </c>
      <c r="J3555" t="s">
        <v>77</v>
      </c>
      <c r="K3555">
        <v>300</v>
      </c>
      <c r="L3555" t="s">
        <v>77</v>
      </c>
      <c r="M3555" t="s">
        <v>78</v>
      </c>
      <c r="N3555" t="s">
        <v>518</v>
      </c>
      <c r="O3555" t="s">
        <v>3330</v>
      </c>
      <c r="P3555" t="s">
        <v>3330</v>
      </c>
      <c r="Q3555" t="s">
        <v>3172</v>
      </c>
      <c r="R3555" t="s">
        <v>79</v>
      </c>
      <c r="S3555" t="s">
        <v>25</v>
      </c>
      <c r="T3555" t="s">
        <v>3173</v>
      </c>
      <c r="U3555" t="s">
        <v>43</v>
      </c>
      <c r="V3555" t="s">
        <v>80</v>
      </c>
      <c r="W3555">
        <v>23750</v>
      </c>
      <c r="X3555" t="s">
        <v>85</v>
      </c>
      <c r="Y3555">
        <v>300</v>
      </c>
      <c r="Z3555" t="s">
        <v>142</v>
      </c>
      <c r="AA3555" t="s">
        <v>142</v>
      </c>
      <c r="AB3555" t="s">
        <v>87</v>
      </c>
      <c r="AC3555" t="s">
        <v>84</v>
      </c>
      <c r="AD3555">
        <f>_xlfn.XLOOKUP(MIS[[#This Row],[TRADING SYMBOL]],[1]Sheet1!$D:$D,[1]Sheet1!$C:$C)</f>
        <v>8.1999999999999993</v>
      </c>
      <c r="AE3555">
        <f>MIS[[#This Row],[OrderAverageTradedPrice]]*MIS[[#This Row],[OrderQuantity]]</f>
        <v>3435</v>
      </c>
      <c r="AF3555">
        <f>MIS[[#This Row],[LTP]]*MIS[[#This Row],[OrderQuantity]]</f>
        <v>2460</v>
      </c>
      <c r="AG3555">
        <f>IF(MIS[[#This Row],[OrderSide]]="SELL",MIS[[#This Row],[VALUE]]-MIS[[#This Row],[LIVE_VALUE]],MIS[[#This Row],[LIVE_VALUE]]-MIS[[#This Row],[VALUE]])</f>
        <v>-975</v>
      </c>
      <c r="AH3555" t="str" cm="1">
        <f t="array" ref="AH3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5" t="str">
        <f>MIS[[#This Row],[TRADING SYMBOL]]</f>
        <v>NIFTY2552223750PE</v>
      </c>
      <c r="AJ3555" t="str">
        <f>IF(RIGHT(MIS[[#This Row],[Main/Hedge]],4)="MAIN","MAIN","HEDGE")</f>
        <v>HEDGE</v>
      </c>
      <c r="AK3555" t="str" cm="1">
        <f t="array" ref="AK3555">_xlfn._xlws.FILTER(Table4[Column1],ISNUMBER(SEARCH(Table4[Column1],MIS[[#This Row],[OrderUniqueIdentifier]])),"")</f>
        <v>LONGSHORT</v>
      </c>
    </row>
    <row r="3556" spans="1:37" x14ac:dyDescent="0.25">
      <c r="A3556" t="s">
        <v>71</v>
      </c>
      <c r="B3556" t="s">
        <v>931</v>
      </c>
      <c r="C3556" t="s">
        <v>4596</v>
      </c>
      <c r="D3556" t="s">
        <v>72</v>
      </c>
      <c r="E3556" t="s">
        <v>3238</v>
      </c>
      <c r="F3556" t="s">
        <v>98</v>
      </c>
      <c r="G3556" t="s">
        <v>74</v>
      </c>
      <c r="H3556" t="s">
        <v>75</v>
      </c>
      <c r="I3556" t="s">
        <v>76</v>
      </c>
      <c r="J3556" t="s">
        <v>77</v>
      </c>
      <c r="K3556">
        <v>120</v>
      </c>
      <c r="L3556" t="s">
        <v>77</v>
      </c>
      <c r="M3556" t="s">
        <v>78</v>
      </c>
      <c r="N3556" t="s">
        <v>3792</v>
      </c>
      <c r="O3556" t="s">
        <v>3330</v>
      </c>
      <c r="P3556" t="s">
        <v>3330</v>
      </c>
      <c r="Q3556" t="s">
        <v>3241</v>
      </c>
      <c r="R3556" t="s">
        <v>79</v>
      </c>
      <c r="S3556" t="s">
        <v>25</v>
      </c>
      <c r="T3556" t="s">
        <v>3242</v>
      </c>
      <c r="U3556" t="s">
        <v>100</v>
      </c>
      <c r="V3556" t="s">
        <v>80</v>
      </c>
      <c r="W3556">
        <v>84900</v>
      </c>
      <c r="X3556" t="s">
        <v>81</v>
      </c>
      <c r="Y3556">
        <v>120</v>
      </c>
      <c r="Z3556" t="s">
        <v>142</v>
      </c>
      <c r="AA3556" t="s">
        <v>142</v>
      </c>
      <c r="AB3556" t="s">
        <v>83</v>
      </c>
      <c r="AC3556" t="s">
        <v>84</v>
      </c>
      <c r="AD3556">
        <f>_xlfn.XLOOKUP(MIS[[#This Row],[TRADING SYMBOL]],[1]Sheet1!$D:$D,[1]Sheet1!$C:$C)</f>
        <v>15.9</v>
      </c>
      <c r="AE3556">
        <f>MIS[[#This Row],[OrderAverageTradedPrice]]*MIS[[#This Row],[OrderQuantity]]</f>
        <v>3228</v>
      </c>
      <c r="AF3556">
        <f>MIS[[#This Row],[LTP]]*MIS[[#This Row],[OrderQuantity]]</f>
        <v>1908</v>
      </c>
      <c r="AG3556">
        <f>IF(MIS[[#This Row],[OrderSide]]="SELL",MIS[[#This Row],[VALUE]]-MIS[[#This Row],[LIVE_VALUE]],MIS[[#This Row],[LIVE_VALUE]]-MIS[[#This Row],[VALUE]])</f>
        <v>-1320</v>
      </c>
      <c r="AH3556" t="str" cm="1">
        <f t="array" ref="AH3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6" t="str">
        <f>MIS[[#This Row],[TRADING SYMBOL]]</f>
        <v>SENSEX2552084900CE</v>
      </c>
      <c r="AJ3556" t="str">
        <f>IF(RIGHT(MIS[[#This Row],[Main/Hedge]],4)="MAIN","MAIN","HEDGE")</f>
        <v>HEDGE</v>
      </c>
      <c r="AK3556" t="str" cm="1">
        <f t="array" ref="AK3556">_xlfn._xlws.FILTER(Table4[Column1],ISNUMBER(SEARCH(Table4[Column1],MIS[[#This Row],[OrderUniqueIdentifier]])),"")</f>
        <v>LONGSHORT</v>
      </c>
    </row>
    <row r="3557" spans="1:37" x14ac:dyDescent="0.25">
      <c r="A3557" t="s">
        <v>71</v>
      </c>
      <c r="B3557" t="s">
        <v>940</v>
      </c>
      <c r="C3557" t="s">
        <v>4627</v>
      </c>
      <c r="D3557" t="s">
        <v>72</v>
      </c>
      <c r="E3557" t="s">
        <v>3238</v>
      </c>
      <c r="F3557" t="s">
        <v>98</v>
      </c>
      <c r="G3557" t="s">
        <v>74</v>
      </c>
      <c r="H3557" t="s">
        <v>75</v>
      </c>
      <c r="I3557" t="s">
        <v>76</v>
      </c>
      <c r="J3557" t="s">
        <v>77</v>
      </c>
      <c r="K3557">
        <v>120</v>
      </c>
      <c r="L3557" t="s">
        <v>77</v>
      </c>
      <c r="M3557" t="s">
        <v>78</v>
      </c>
      <c r="N3557" t="s">
        <v>3792</v>
      </c>
      <c r="O3557" t="s">
        <v>3549</v>
      </c>
      <c r="P3557" t="s">
        <v>3330</v>
      </c>
      <c r="Q3557" t="s">
        <v>3241</v>
      </c>
      <c r="R3557" t="s">
        <v>79</v>
      </c>
      <c r="S3557" t="s">
        <v>25</v>
      </c>
      <c r="T3557" t="s">
        <v>3242</v>
      </c>
      <c r="U3557" t="s">
        <v>100</v>
      </c>
      <c r="V3557" t="s">
        <v>80</v>
      </c>
      <c r="W3557">
        <v>84900</v>
      </c>
      <c r="X3557" t="s">
        <v>81</v>
      </c>
      <c r="Y3557">
        <v>120</v>
      </c>
      <c r="Z3557" t="s">
        <v>276</v>
      </c>
      <c r="AA3557" t="s">
        <v>142</v>
      </c>
      <c r="AB3557" t="s">
        <v>83</v>
      </c>
      <c r="AC3557" t="s">
        <v>84</v>
      </c>
      <c r="AD3557">
        <f>_xlfn.XLOOKUP(MIS[[#This Row],[TRADING SYMBOL]],[1]Sheet1!$D:$D,[1]Sheet1!$C:$C)</f>
        <v>15.9</v>
      </c>
      <c r="AE3557">
        <f>MIS[[#This Row],[OrderAverageTradedPrice]]*MIS[[#This Row],[OrderQuantity]]</f>
        <v>3228</v>
      </c>
      <c r="AF3557">
        <f>MIS[[#This Row],[LTP]]*MIS[[#This Row],[OrderQuantity]]</f>
        <v>1908</v>
      </c>
      <c r="AG3557">
        <f>IF(MIS[[#This Row],[OrderSide]]="SELL",MIS[[#This Row],[VALUE]]-MIS[[#This Row],[LIVE_VALUE]],MIS[[#This Row],[LIVE_VALUE]]-MIS[[#This Row],[VALUE]])</f>
        <v>-1320</v>
      </c>
      <c r="AH3557" t="str" cm="1">
        <f t="array" ref="AH3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7" t="str">
        <f>MIS[[#This Row],[TRADING SYMBOL]]</f>
        <v>SENSEX2552084900CE</v>
      </c>
      <c r="AJ3557" t="str">
        <f>IF(RIGHT(MIS[[#This Row],[Main/Hedge]],4)="MAIN","MAIN","HEDGE")</f>
        <v>HEDGE</v>
      </c>
      <c r="AK3557" t="str" cm="1">
        <f t="array" ref="AK3557">_xlfn._xlws.FILTER(Table4[Column1],ISNUMBER(SEARCH(Table4[Column1],MIS[[#This Row],[OrderUniqueIdentifier]])),"")</f>
        <v>LONGSHORT</v>
      </c>
    </row>
    <row r="3558" spans="1:37" x14ac:dyDescent="0.25">
      <c r="A3558" t="s">
        <v>71</v>
      </c>
      <c r="B3558" t="s">
        <v>960</v>
      </c>
      <c r="C3558" t="s">
        <v>4686</v>
      </c>
      <c r="D3558" t="s">
        <v>72</v>
      </c>
      <c r="E3558" t="s">
        <v>3238</v>
      </c>
      <c r="F3558" t="s">
        <v>98</v>
      </c>
      <c r="G3558" t="s">
        <v>74</v>
      </c>
      <c r="H3558" t="s">
        <v>75</v>
      </c>
      <c r="I3558" t="s">
        <v>76</v>
      </c>
      <c r="J3558" t="s">
        <v>77</v>
      </c>
      <c r="K3558">
        <v>60</v>
      </c>
      <c r="L3558" t="s">
        <v>77</v>
      </c>
      <c r="M3558" t="s">
        <v>78</v>
      </c>
      <c r="N3558" t="s">
        <v>3792</v>
      </c>
      <c r="O3558" t="s">
        <v>3549</v>
      </c>
      <c r="P3558" t="s">
        <v>3330</v>
      </c>
      <c r="Q3558" t="s">
        <v>3241</v>
      </c>
      <c r="R3558" t="s">
        <v>79</v>
      </c>
      <c r="S3558" t="s">
        <v>25</v>
      </c>
      <c r="T3558" t="s">
        <v>3242</v>
      </c>
      <c r="U3558" t="s">
        <v>100</v>
      </c>
      <c r="V3558" t="s">
        <v>80</v>
      </c>
      <c r="W3558">
        <v>84900</v>
      </c>
      <c r="X3558" t="s">
        <v>81</v>
      </c>
      <c r="Y3558">
        <v>60</v>
      </c>
      <c r="Z3558" t="s">
        <v>276</v>
      </c>
      <c r="AA3558" t="s">
        <v>142</v>
      </c>
      <c r="AB3558" t="s">
        <v>83</v>
      </c>
      <c r="AC3558" t="s">
        <v>84</v>
      </c>
      <c r="AD3558">
        <f>_xlfn.XLOOKUP(MIS[[#This Row],[TRADING SYMBOL]],[1]Sheet1!$D:$D,[1]Sheet1!$C:$C)</f>
        <v>15.9</v>
      </c>
      <c r="AE3558">
        <f>MIS[[#This Row],[OrderAverageTradedPrice]]*MIS[[#This Row],[OrderQuantity]]</f>
        <v>1614</v>
      </c>
      <c r="AF3558">
        <f>MIS[[#This Row],[LTP]]*MIS[[#This Row],[OrderQuantity]]</f>
        <v>954</v>
      </c>
      <c r="AG3558">
        <f>IF(MIS[[#This Row],[OrderSide]]="SELL",MIS[[#This Row],[VALUE]]-MIS[[#This Row],[LIVE_VALUE]],MIS[[#This Row],[LIVE_VALUE]]-MIS[[#This Row],[VALUE]])</f>
        <v>-660</v>
      </c>
      <c r="AH3558" t="str" cm="1">
        <f t="array" ref="AH3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8" t="str">
        <f>MIS[[#This Row],[TRADING SYMBOL]]</f>
        <v>SENSEX2552084900CE</v>
      </c>
      <c r="AJ3558" t="str">
        <f>IF(RIGHT(MIS[[#This Row],[Main/Hedge]],4)="MAIN","MAIN","HEDGE")</f>
        <v>HEDGE</v>
      </c>
      <c r="AK3558" t="str" cm="1">
        <f t="array" ref="AK3558">_xlfn._xlws.FILTER(Table4[Column1],ISNUMBER(SEARCH(Table4[Column1],MIS[[#This Row],[OrderUniqueIdentifier]])),"")</f>
        <v>LONGSHORT</v>
      </c>
    </row>
    <row r="3559" spans="1:37" x14ac:dyDescent="0.25">
      <c r="A3559" t="s">
        <v>71</v>
      </c>
      <c r="B3559" t="s">
        <v>978</v>
      </c>
      <c r="C3559" t="s">
        <v>4732</v>
      </c>
      <c r="D3559" t="s">
        <v>72</v>
      </c>
      <c r="E3559" t="s">
        <v>3170</v>
      </c>
      <c r="F3559" t="s">
        <v>73</v>
      </c>
      <c r="G3559" t="s">
        <v>74</v>
      </c>
      <c r="H3559" t="s">
        <v>75</v>
      </c>
      <c r="I3559" t="s">
        <v>76</v>
      </c>
      <c r="J3559" t="s">
        <v>77</v>
      </c>
      <c r="K3559">
        <v>75</v>
      </c>
      <c r="L3559" t="s">
        <v>77</v>
      </c>
      <c r="M3559" t="s">
        <v>78</v>
      </c>
      <c r="N3559" t="s">
        <v>153</v>
      </c>
      <c r="O3559" t="s">
        <v>3330</v>
      </c>
      <c r="P3559" t="s">
        <v>3330</v>
      </c>
      <c r="Q3559" t="s">
        <v>3172</v>
      </c>
      <c r="R3559" t="s">
        <v>79</v>
      </c>
      <c r="S3559" t="s">
        <v>25</v>
      </c>
      <c r="T3559" t="s">
        <v>3173</v>
      </c>
      <c r="U3559" t="s">
        <v>43</v>
      </c>
      <c r="V3559" t="s">
        <v>80</v>
      </c>
      <c r="W3559">
        <v>23750</v>
      </c>
      <c r="X3559" t="s">
        <v>85</v>
      </c>
      <c r="Y3559">
        <v>75</v>
      </c>
      <c r="Z3559" t="s">
        <v>142</v>
      </c>
      <c r="AA3559" t="s">
        <v>142</v>
      </c>
      <c r="AB3559" t="s">
        <v>87</v>
      </c>
      <c r="AC3559" t="s">
        <v>84</v>
      </c>
      <c r="AD3559">
        <f>_xlfn.XLOOKUP(MIS[[#This Row],[TRADING SYMBOL]],[1]Sheet1!$D:$D,[1]Sheet1!$C:$C)</f>
        <v>8.1999999999999993</v>
      </c>
      <c r="AE3559">
        <f>MIS[[#This Row],[OrderAverageTradedPrice]]*MIS[[#This Row],[OrderQuantity]]</f>
        <v>862.5</v>
      </c>
      <c r="AF3559">
        <f>MIS[[#This Row],[LTP]]*MIS[[#This Row],[OrderQuantity]]</f>
        <v>615</v>
      </c>
      <c r="AG3559">
        <f>IF(MIS[[#This Row],[OrderSide]]="SELL",MIS[[#This Row],[VALUE]]-MIS[[#This Row],[LIVE_VALUE]],MIS[[#This Row],[LIVE_VALUE]]-MIS[[#This Row],[VALUE]])</f>
        <v>-247.5</v>
      </c>
      <c r="AH3559" t="str" cm="1">
        <f t="array" ref="AH3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9" t="str">
        <f>MIS[[#This Row],[TRADING SYMBOL]]</f>
        <v>NIFTY2552223750PE</v>
      </c>
      <c r="AJ3559" t="str">
        <f>IF(RIGHT(MIS[[#This Row],[Main/Hedge]],4)="MAIN","MAIN","HEDGE")</f>
        <v>HEDGE</v>
      </c>
      <c r="AK3559" t="str" cm="1">
        <f t="array" ref="AK3559">_xlfn._xlws.FILTER(Table4[Column1],ISNUMBER(SEARCH(Table4[Column1],MIS[[#This Row],[OrderUniqueIdentifier]])),"")</f>
        <v>LONGSHORT</v>
      </c>
    </row>
    <row r="3560" spans="1:37" x14ac:dyDescent="0.25">
      <c r="A3560" t="s">
        <v>71</v>
      </c>
      <c r="B3560" t="s">
        <v>994</v>
      </c>
      <c r="C3560" t="s">
        <v>4766</v>
      </c>
      <c r="D3560" t="s">
        <v>72</v>
      </c>
      <c r="E3560" t="s">
        <v>3170</v>
      </c>
      <c r="F3560" t="s">
        <v>73</v>
      </c>
      <c r="G3560" t="s">
        <v>74</v>
      </c>
      <c r="H3560" t="s">
        <v>75</v>
      </c>
      <c r="I3560" t="s">
        <v>76</v>
      </c>
      <c r="J3560" t="s">
        <v>77</v>
      </c>
      <c r="K3560">
        <v>75</v>
      </c>
      <c r="L3560" t="s">
        <v>77</v>
      </c>
      <c r="M3560" t="s">
        <v>78</v>
      </c>
      <c r="N3560" t="s">
        <v>518</v>
      </c>
      <c r="O3560" t="s">
        <v>3330</v>
      </c>
      <c r="P3560" t="s">
        <v>3330</v>
      </c>
      <c r="Q3560" t="s">
        <v>3172</v>
      </c>
      <c r="R3560" t="s">
        <v>79</v>
      </c>
      <c r="S3560" t="s">
        <v>25</v>
      </c>
      <c r="T3560" t="s">
        <v>3173</v>
      </c>
      <c r="U3560" t="s">
        <v>43</v>
      </c>
      <c r="V3560" t="s">
        <v>80</v>
      </c>
      <c r="W3560">
        <v>23750</v>
      </c>
      <c r="X3560" t="s">
        <v>85</v>
      </c>
      <c r="Y3560">
        <v>75</v>
      </c>
      <c r="Z3560" t="s">
        <v>142</v>
      </c>
      <c r="AA3560" t="s">
        <v>142</v>
      </c>
      <c r="AB3560" t="s">
        <v>87</v>
      </c>
      <c r="AC3560" t="s">
        <v>84</v>
      </c>
      <c r="AD3560">
        <f>_xlfn.XLOOKUP(MIS[[#This Row],[TRADING SYMBOL]],[1]Sheet1!$D:$D,[1]Sheet1!$C:$C)</f>
        <v>8.1999999999999993</v>
      </c>
      <c r="AE3560">
        <f>MIS[[#This Row],[OrderAverageTradedPrice]]*MIS[[#This Row],[OrderQuantity]]</f>
        <v>858.75</v>
      </c>
      <c r="AF3560">
        <f>MIS[[#This Row],[LTP]]*MIS[[#This Row],[OrderQuantity]]</f>
        <v>615</v>
      </c>
      <c r="AG3560">
        <f>IF(MIS[[#This Row],[OrderSide]]="SELL",MIS[[#This Row],[VALUE]]-MIS[[#This Row],[LIVE_VALUE]],MIS[[#This Row],[LIVE_VALUE]]-MIS[[#This Row],[VALUE]])</f>
        <v>-243.75</v>
      </c>
      <c r="AH3560" t="str" cm="1">
        <f t="array" ref="AH3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0" t="str">
        <f>MIS[[#This Row],[TRADING SYMBOL]]</f>
        <v>NIFTY2552223750PE</v>
      </c>
      <c r="AJ3560" t="str">
        <f>IF(RIGHT(MIS[[#This Row],[Main/Hedge]],4)="MAIN","MAIN","HEDGE")</f>
        <v>HEDGE</v>
      </c>
      <c r="AK3560" t="str" cm="1">
        <f t="array" ref="AK3560">_xlfn._xlws.FILTER(Table4[Column1],ISNUMBER(SEARCH(Table4[Column1],MIS[[#This Row],[OrderUniqueIdentifier]])),"")</f>
        <v>LONGSHORT</v>
      </c>
    </row>
    <row r="3561" spans="1:37" x14ac:dyDescent="0.25">
      <c r="A3561" t="s">
        <v>71</v>
      </c>
      <c r="B3561" t="s">
        <v>1013</v>
      </c>
      <c r="C3561" t="s">
        <v>4803</v>
      </c>
      <c r="D3561" t="s">
        <v>72</v>
      </c>
      <c r="E3561" t="s">
        <v>3170</v>
      </c>
      <c r="F3561" t="s">
        <v>73</v>
      </c>
      <c r="G3561" t="s">
        <v>74</v>
      </c>
      <c r="H3561" t="s">
        <v>75</v>
      </c>
      <c r="I3561" t="s">
        <v>76</v>
      </c>
      <c r="J3561" t="s">
        <v>77</v>
      </c>
      <c r="K3561">
        <v>300</v>
      </c>
      <c r="L3561" t="s">
        <v>77</v>
      </c>
      <c r="M3561" t="s">
        <v>78</v>
      </c>
      <c r="N3561" t="s">
        <v>518</v>
      </c>
      <c r="O3561" t="s">
        <v>3330</v>
      </c>
      <c r="P3561" t="s">
        <v>3330</v>
      </c>
      <c r="Q3561" t="s">
        <v>3172</v>
      </c>
      <c r="R3561" t="s">
        <v>79</v>
      </c>
      <c r="S3561" t="s">
        <v>25</v>
      </c>
      <c r="T3561" t="s">
        <v>3173</v>
      </c>
      <c r="U3561" t="s">
        <v>43</v>
      </c>
      <c r="V3561" t="s">
        <v>80</v>
      </c>
      <c r="W3561">
        <v>23750</v>
      </c>
      <c r="X3561" t="s">
        <v>85</v>
      </c>
      <c r="Y3561">
        <v>300</v>
      </c>
      <c r="Z3561" t="s">
        <v>142</v>
      </c>
      <c r="AA3561" t="s">
        <v>142</v>
      </c>
      <c r="AB3561" t="s">
        <v>87</v>
      </c>
      <c r="AC3561" t="s">
        <v>84</v>
      </c>
      <c r="AD3561">
        <f>_xlfn.XLOOKUP(MIS[[#This Row],[TRADING SYMBOL]],[1]Sheet1!$D:$D,[1]Sheet1!$C:$C)</f>
        <v>8.1999999999999993</v>
      </c>
      <c r="AE3561">
        <f>MIS[[#This Row],[OrderAverageTradedPrice]]*MIS[[#This Row],[OrderQuantity]]</f>
        <v>3435</v>
      </c>
      <c r="AF3561">
        <f>MIS[[#This Row],[LTP]]*MIS[[#This Row],[OrderQuantity]]</f>
        <v>2460</v>
      </c>
      <c r="AG3561">
        <f>IF(MIS[[#This Row],[OrderSide]]="SELL",MIS[[#This Row],[VALUE]]-MIS[[#This Row],[LIVE_VALUE]],MIS[[#This Row],[LIVE_VALUE]]-MIS[[#This Row],[VALUE]])</f>
        <v>-975</v>
      </c>
      <c r="AH3561" t="str" cm="1">
        <f t="array" ref="AH3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1" t="str">
        <f>MIS[[#This Row],[TRADING SYMBOL]]</f>
        <v>NIFTY2552223750PE</v>
      </c>
      <c r="AJ3561" t="str">
        <f>IF(RIGHT(MIS[[#This Row],[Main/Hedge]],4)="MAIN","MAIN","HEDGE")</f>
        <v>HEDGE</v>
      </c>
      <c r="AK3561" t="str" cm="1">
        <f t="array" ref="AK3561">_xlfn._xlws.FILTER(Table4[Column1],ISNUMBER(SEARCH(Table4[Column1],MIS[[#This Row],[OrderUniqueIdentifier]])),"")</f>
        <v>LONGSHORT</v>
      </c>
    </row>
    <row r="3562" spans="1:37" x14ac:dyDescent="0.25">
      <c r="A3562" t="s">
        <v>71</v>
      </c>
      <c r="B3562" t="s">
        <v>1045</v>
      </c>
      <c r="C3562" t="s">
        <v>4934</v>
      </c>
      <c r="D3562" t="s">
        <v>72</v>
      </c>
      <c r="E3562" t="s">
        <v>3238</v>
      </c>
      <c r="F3562" t="s">
        <v>98</v>
      </c>
      <c r="G3562" t="s">
        <v>74</v>
      </c>
      <c r="H3562" t="s">
        <v>75</v>
      </c>
      <c r="I3562" t="s">
        <v>76</v>
      </c>
      <c r="J3562" t="s">
        <v>77</v>
      </c>
      <c r="K3562">
        <v>80</v>
      </c>
      <c r="L3562" t="s">
        <v>77</v>
      </c>
      <c r="M3562" t="s">
        <v>78</v>
      </c>
      <c r="N3562" t="s">
        <v>4935</v>
      </c>
      <c r="O3562" t="s">
        <v>3549</v>
      </c>
      <c r="P3562" t="s">
        <v>3330</v>
      </c>
      <c r="Q3562" t="s">
        <v>3241</v>
      </c>
      <c r="R3562" t="s">
        <v>79</v>
      </c>
      <c r="S3562" t="s">
        <v>25</v>
      </c>
      <c r="T3562" t="s">
        <v>3242</v>
      </c>
      <c r="U3562" t="s">
        <v>100</v>
      </c>
      <c r="V3562" t="s">
        <v>80</v>
      </c>
      <c r="W3562">
        <v>84900</v>
      </c>
      <c r="X3562" t="s">
        <v>81</v>
      </c>
      <c r="Y3562">
        <v>80</v>
      </c>
      <c r="Z3562" t="s">
        <v>276</v>
      </c>
      <c r="AA3562" t="s">
        <v>142</v>
      </c>
      <c r="AB3562" t="s">
        <v>83</v>
      </c>
      <c r="AC3562" t="s">
        <v>84</v>
      </c>
      <c r="AD3562">
        <f>_xlfn.XLOOKUP(MIS[[#This Row],[TRADING SYMBOL]],[1]Sheet1!$D:$D,[1]Sheet1!$C:$C)</f>
        <v>15.9</v>
      </c>
      <c r="AE3562">
        <f>MIS[[#This Row],[OrderAverageTradedPrice]]*MIS[[#This Row],[OrderQuantity]]</f>
        <v>2158</v>
      </c>
      <c r="AF3562">
        <f>MIS[[#This Row],[LTP]]*MIS[[#This Row],[OrderQuantity]]</f>
        <v>1272</v>
      </c>
      <c r="AG3562">
        <f>IF(MIS[[#This Row],[OrderSide]]="SELL",MIS[[#This Row],[VALUE]]-MIS[[#This Row],[LIVE_VALUE]],MIS[[#This Row],[LIVE_VALUE]]-MIS[[#This Row],[VALUE]])</f>
        <v>-886</v>
      </c>
      <c r="AH3562" t="str" cm="1">
        <f t="array" ref="AH3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2" t="str">
        <f>MIS[[#This Row],[TRADING SYMBOL]]</f>
        <v>SENSEX2552084900CE</v>
      </c>
      <c r="AJ3562" t="str">
        <f>IF(RIGHT(MIS[[#This Row],[Main/Hedge]],4)="MAIN","MAIN","HEDGE")</f>
        <v>HEDGE</v>
      </c>
      <c r="AK3562" t="str" cm="1">
        <f t="array" ref="AK3562">_xlfn._xlws.FILTER(Table4[Column1],ISNUMBER(SEARCH(Table4[Column1],MIS[[#This Row],[OrderUniqueIdentifier]])),"")</f>
        <v>LONGSHORT</v>
      </c>
    </row>
    <row r="3563" spans="1:37" x14ac:dyDescent="0.25">
      <c r="A3563" t="s">
        <v>71</v>
      </c>
      <c r="B3563" t="s">
        <v>1054</v>
      </c>
      <c r="C3563" t="s">
        <v>4939</v>
      </c>
      <c r="D3563" t="s">
        <v>72</v>
      </c>
      <c r="E3563" t="s">
        <v>3170</v>
      </c>
      <c r="F3563" t="s">
        <v>73</v>
      </c>
      <c r="G3563" t="s">
        <v>74</v>
      </c>
      <c r="H3563" t="s">
        <v>75</v>
      </c>
      <c r="I3563" t="s">
        <v>76</v>
      </c>
      <c r="J3563" t="s">
        <v>77</v>
      </c>
      <c r="K3563">
        <v>75</v>
      </c>
      <c r="L3563" t="s">
        <v>77</v>
      </c>
      <c r="M3563" t="s">
        <v>78</v>
      </c>
      <c r="N3563" t="s">
        <v>153</v>
      </c>
      <c r="O3563" t="s">
        <v>3330</v>
      </c>
      <c r="P3563" t="s">
        <v>3330</v>
      </c>
      <c r="Q3563" t="s">
        <v>3172</v>
      </c>
      <c r="R3563" t="s">
        <v>79</v>
      </c>
      <c r="S3563" t="s">
        <v>25</v>
      </c>
      <c r="T3563" t="s">
        <v>3173</v>
      </c>
      <c r="U3563" t="s">
        <v>43</v>
      </c>
      <c r="V3563" t="s">
        <v>80</v>
      </c>
      <c r="W3563">
        <v>23750</v>
      </c>
      <c r="X3563" t="s">
        <v>85</v>
      </c>
      <c r="Y3563">
        <v>75</v>
      </c>
      <c r="Z3563" t="s">
        <v>142</v>
      </c>
      <c r="AA3563" t="s">
        <v>142</v>
      </c>
      <c r="AB3563" t="s">
        <v>87</v>
      </c>
      <c r="AC3563" t="s">
        <v>84</v>
      </c>
      <c r="AD3563">
        <f>_xlfn.XLOOKUP(MIS[[#This Row],[TRADING SYMBOL]],[1]Sheet1!$D:$D,[1]Sheet1!$C:$C)</f>
        <v>8.1999999999999993</v>
      </c>
      <c r="AE3563">
        <f>MIS[[#This Row],[OrderAverageTradedPrice]]*MIS[[#This Row],[OrderQuantity]]</f>
        <v>862.5</v>
      </c>
      <c r="AF3563">
        <f>MIS[[#This Row],[LTP]]*MIS[[#This Row],[OrderQuantity]]</f>
        <v>615</v>
      </c>
      <c r="AG3563">
        <f>IF(MIS[[#This Row],[OrderSide]]="SELL",MIS[[#This Row],[VALUE]]-MIS[[#This Row],[LIVE_VALUE]],MIS[[#This Row],[LIVE_VALUE]]-MIS[[#This Row],[VALUE]])</f>
        <v>-247.5</v>
      </c>
      <c r="AH3563" t="str" cm="1">
        <f t="array" ref="AH3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3" t="str">
        <f>MIS[[#This Row],[TRADING SYMBOL]]</f>
        <v>NIFTY2552223750PE</v>
      </c>
      <c r="AJ3563" t="str">
        <f>IF(RIGHT(MIS[[#This Row],[Main/Hedge]],4)="MAIN","MAIN","HEDGE")</f>
        <v>HEDGE</v>
      </c>
      <c r="AK3563" t="str" cm="1">
        <f t="array" ref="AK3563">_xlfn._xlws.FILTER(Table4[Column1],ISNUMBER(SEARCH(Table4[Column1],MIS[[#This Row],[OrderUniqueIdentifier]])),"")</f>
        <v>LONGSHORT</v>
      </c>
    </row>
    <row r="3564" spans="1:37" x14ac:dyDescent="0.25">
      <c r="A3564" t="s">
        <v>71</v>
      </c>
      <c r="B3564" t="s">
        <v>1086</v>
      </c>
      <c r="C3564" t="s">
        <v>102</v>
      </c>
      <c r="D3564" t="s">
        <v>72</v>
      </c>
      <c r="E3564" t="s">
        <v>3170</v>
      </c>
      <c r="F3564" t="s">
        <v>73</v>
      </c>
      <c r="G3564" t="s">
        <v>74</v>
      </c>
      <c r="H3564" t="s">
        <v>75</v>
      </c>
      <c r="I3564" t="s">
        <v>76</v>
      </c>
      <c r="J3564" t="s">
        <v>77</v>
      </c>
      <c r="K3564">
        <v>150</v>
      </c>
      <c r="L3564" t="s">
        <v>77</v>
      </c>
      <c r="M3564" t="s">
        <v>78</v>
      </c>
      <c r="N3564" t="s">
        <v>518</v>
      </c>
      <c r="O3564" t="s">
        <v>3330</v>
      </c>
      <c r="P3564" t="s">
        <v>3330</v>
      </c>
      <c r="Q3564" t="s">
        <v>3172</v>
      </c>
      <c r="R3564" t="s">
        <v>79</v>
      </c>
      <c r="S3564" t="s">
        <v>25</v>
      </c>
      <c r="T3564" t="s">
        <v>3173</v>
      </c>
      <c r="U3564" t="s">
        <v>43</v>
      </c>
      <c r="V3564" t="s">
        <v>80</v>
      </c>
      <c r="W3564">
        <v>23750</v>
      </c>
      <c r="X3564" t="s">
        <v>85</v>
      </c>
      <c r="Y3564">
        <v>150</v>
      </c>
      <c r="Z3564" t="s">
        <v>142</v>
      </c>
      <c r="AA3564" t="s">
        <v>142</v>
      </c>
      <c r="AB3564" t="s">
        <v>87</v>
      </c>
      <c r="AC3564" t="s">
        <v>84</v>
      </c>
      <c r="AD3564">
        <f>_xlfn.XLOOKUP(MIS[[#This Row],[TRADING SYMBOL]],[1]Sheet1!$D:$D,[1]Sheet1!$C:$C)</f>
        <v>8.1999999999999993</v>
      </c>
      <c r="AE3564">
        <f>MIS[[#This Row],[OrderAverageTradedPrice]]*MIS[[#This Row],[OrderQuantity]]</f>
        <v>1717.5</v>
      </c>
      <c r="AF3564">
        <f>MIS[[#This Row],[LTP]]*MIS[[#This Row],[OrderQuantity]]</f>
        <v>1230</v>
      </c>
      <c r="AG3564">
        <f>IF(MIS[[#This Row],[OrderSide]]="SELL",MIS[[#This Row],[VALUE]]-MIS[[#This Row],[LIVE_VALUE]],MIS[[#This Row],[LIVE_VALUE]]-MIS[[#This Row],[VALUE]])</f>
        <v>-487.5</v>
      </c>
      <c r="AH3564" t="str" cm="1">
        <f t="array" ref="AH3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4" t="str">
        <f>MIS[[#This Row],[TRADING SYMBOL]]</f>
        <v>NIFTY2552223750PE</v>
      </c>
      <c r="AJ3564" t="str">
        <f>IF(RIGHT(MIS[[#This Row],[Main/Hedge]],4)="MAIN","MAIN","HEDGE")</f>
        <v>HEDGE</v>
      </c>
      <c r="AK3564" t="str" cm="1">
        <f t="array" ref="AK3564">_xlfn._xlws.FILTER(Table4[Column1],ISNUMBER(SEARCH(Table4[Column1],MIS[[#This Row],[OrderUniqueIdentifier]])),"")</f>
        <v>LONGSHORT</v>
      </c>
    </row>
    <row r="3565" spans="1:37" x14ac:dyDescent="0.25">
      <c r="A3565" t="s">
        <v>71</v>
      </c>
      <c r="B3565" t="s">
        <v>1086</v>
      </c>
      <c r="C3565" t="s">
        <v>5066</v>
      </c>
      <c r="D3565" t="s">
        <v>72</v>
      </c>
      <c r="E3565" t="s">
        <v>3238</v>
      </c>
      <c r="F3565" t="s">
        <v>98</v>
      </c>
      <c r="G3565" t="s">
        <v>74</v>
      </c>
      <c r="H3565" t="s">
        <v>75</v>
      </c>
      <c r="I3565" t="s">
        <v>76</v>
      </c>
      <c r="J3565" t="s">
        <v>77</v>
      </c>
      <c r="K3565">
        <v>60</v>
      </c>
      <c r="L3565" t="s">
        <v>77</v>
      </c>
      <c r="M3565" t="s">
        <v>78</v>
      </c>
      <c r="N3565" t="s">
        <v>3792</v>
      </c>
      <c r="O3565" t="s">
        <v>3330</v>
      </c>
      <c r="P3565" t="s">
        <v>3330</v>
      </c>
      <c r="Q3565" t="s">
        <v>3241</v>
      </c>
      <c r="R3565" t="s">
        <v>79</v>
      </c>
      <c r="S3565" t="s">
        <v>25</v>
      </c>
      <c r="T3565" t="s">
        <v>3242</v>
      </c>
      <c r="U3565" t="s">
        <v>100</v>
      </c>
      <c r="V3565" t="s">
        <v>80</v>
      </c>
      <c r="W3565">
        <v>84900</v>
      </c>
      <c r="X3565" t="s">
        <v>81</v>
      </c>
      <c r="Y3565">
        <v>60</v>
      </c>
      <c r="Z3565" t="s">
        <v>142</v>
      </c>
      <c r="AA3565" t="s">
        <v>142</v>
      </c>
      <c r="AB3565" t="s">
        <v>83</v>
      </c>
      <c r="AC3565" t="s">
        <v>84</v>
      </c>
      <c r="AD3565">
        <f>_xlfn.XLOOKUP(MIS[[#This Row],[TRADING SYMBOL]],[1]Sheet1!$D:$D,[1]Sheet1!$C:$C)</f>
        <v>15.9</v>
      </c>
      <c r="AE3565">
        <f>MIS[[#This Row],[OrderAverageTradedPrice]]*MIS[[#This Row],[OrderQuantity]]</f>
        <v>1614</v>
      </c>
      <c r="AF3565">
        <f>MIS[[#This Row],[LTP]]*MIS[[#This Row],[OrderQuantity]]</f>
        <v>954</v>
      </c>
      <c r="AG3565">
        <f>IF(MIS[[#This Row],[OrderSide]]="SELL",MIS[[#This Row],[VALUE]]-MIS[[#This Row],[LIVE_VALUE]],MIS[[#This Row],[LIVE_VALUE]]-MIS[[#This Row],[VALUE]])</f>
        <v>-660</v>
      </c>
      <c r="AH3565" t="str" cm="1">
        <f t="array" ref="AH3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5" t="str">
        <f>MIS[[#This Row],[TRADING SYMBOL]]</f>
        <v>SENSEX2552084900CE</v>
      </c>
      <c r="AJ3565" t="str">
        <f>IF(RIGHT(MIS[[#This Row],[Main/Hedge]],4)="MAIN","MAIN","HEDGE")</f>
        <v>HEDGE</v>
      </c>
      <c r="AK3565" t="str" cm="1">
        <f t="array" ref="AK3565">_xlfn._xlws.FILTER(Table4[Column1],ISNUMBER(SEARCH(Table4[Column1],MIS[[#This Row],[OrderUniqueIdentifier]])),"")</f>
        <v>LONGSHORT</v>
      </c>
    </row>
    <row r="3566" spans="1:37" x14ac:dyDescent="0.25">
      <c r="A3566" t="s">
        <v>71</v>
      </c>
      <c r="B3566" t="s">
        <v>1100</v>
      </c>
      <c r="C3566" t="s">
        <v>5099</v>
      </c>
      <c r="D3566" t="s">
        <v>72</v>
      </c>
      <c r="E3566" t="s">
        <v>3170</v>
      </c>
      <c r="F3566" t="s">
        <v>73</v>
      </c>
      <c r="G3566" t="s">
        <v>74</v>
      </c>
      <c r="H3566" t="s">
        <v>75</v>
      </c>
      <c r="I3566" t="s">
        <v>76</v>
      </c>
      <c r="J3566" t="s">
        <v>77</v>
      </c>
      <c r="K3566">
        <v>75</v>
      </c>
      <c r="L3566" t="s">
        <v>77</v>
      </c>
      <c r="M3566" t="s">
        <v>78</v>
      </c>
      <c r="N3566" t="s">
        <v>518</v>
      </c>
      <c r="O3566" t="s">
        <v>3330</v>
      </c>
      <c r="P3566" t="s">
        <v>3330</v>
      </c>
      <c r="Q3566" t="s">
        <v>3172</v>
      </c>
      <c r="R3566" t="s">
        <v>79</v>
      </c>
      <c r="S3566" t="s">
        <v>25</v>
      </c>
      <c r="T3566" t="s">
        <v>3173</v>
      </c>
      <c r="U3566" t="s">
        <v>43</v>
      </c>
      <c r="V3566" t="s">
        <v>80</v>
      </c>
      <c r="W3566">
        <v>23750</v>
      </c>
      <c r="X3566" t="s">
        <v>85</v>
      </c>
      <c r="Y3566">
        <v>75</v>
      </c>
      <c r="Z3566" t="s">
        <v>142</v>
      </c>
      <c r="AA3566" t="s">
        <v>142</v>
      </c>
      <c r="AB3566" t="s">
        <v>87</v>
      </c>
      <c r="AC3566" t="s">
        <v>84</v>
      </c>
      <c r="AD3566">
        <f>_xlfn.XLOOKUP(MIS[[#This Row],[TRADING SYMBOL]],[1]Sheet1!$D:$D,[1]Sheet1!$C:$C)</f>
        <v>8.1999999999999993</v>
      </c>
      <c r="AE3566">
        <f>MIS[[#This Row],[OrderAverageTradedPrice]]*MIS[[#This Row],[OrderQuantity]]</f>
        <v>858.75</v>
      </c>
      <c r="AF3566">
        <f>MIS[[#This Row],[LTP]]*MIS[[#This Row],[OrderQuantity]]</f>
        <v>615</v>
      </c>
      <c r="AG3566">
        <f>IF(MIS[[#This Row],[OrderSide]]="SELL",MIS[[#This Row],[VALUE]]-MIS[[#This Row],[LIVE_VALUE]],MIS[[#This Row],[LIVE_VALUE]]-MIS[[#This Row],[VALUE]])</f>
        <v>-243.75</v>
      </c>
      <c r="AH3566" t="str" cm="1">
        <f t="array" ref="AH3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6" t="str">
        <f>MIS[[#This Row],[TRADING SYMBOL]]</f>
        <v>NIFTY2552223750PE</v>
      </c>
      <c r="AJ3566" t="str">
        <f>IF(RIGHT(MIS[[#This Row],[Main/Hedge]],4)="MAIN","MAIN","HEDGE")</f>
        <v>HEDGE</v>
      </c>
      <c r="AK3566" t="str" cm="1">
        <f t="array" ref="AK3566">_xlfn._xlws.FILTER(Table4[Column1],ISNUMBER(SEARCH(Table4[Column1],MIS[[#This Row],[OrderUniqueIdentifier]])),"")</f>
        <v>LONGSHORT</v>
      </c>
    </row>
    <row r="3567" spans="1:37" x14ac:dyDescent="0.25">
      <c r="A3567" t="s">
        <v>71</v>
      </c>
      <c r="B3567" t="s">
        <v>1171</v>
      </c>
      <c r="C3567" t="s">
        <v>5283</v>
      </c>
      <c r="D3567" t="s">
        <v>72</v>
      </c>
      <c r="E3567" t="s">
        <v>3238</v>
      </c>
      <c r="F3567" t="s">
        <v>98</v>
      </c>
      <c r="G3567" t="s">
        <v>74</v>
      </c>
      <c r="H3567" t="s">
        <v>75</v>
      </c>
      <c r="I3567" t="s">
        <v>76</v>
      </c>
      <c r="J3567" t="s">
        <v>77</v>
      </c>
      <c r="K3567">
        <v>20</v>
      </c>
      <c r="L3567" t="s">
        <v>77</v>
      </c>
      <c r="M3567" t="s">
        <v>78</v>
      </c>
      <c r="N3567" t="s">
        <v>3239</v>
      </c>
      <c r="O3567" t="s">
        <v>3330</v>
      </c>
      <c r="P3567" t="s">
        <v>3330</v>
      </c>
      <c r="Q3567" t="s">
        <v>3241</v>
      </c>
      <c r="R3567" t="s">
        <v>79</v>
      </c>
      <c r="S3567" t="s">
        <v>25</v>
      </c>
      <c r="T3567" t="s">
        <v>3242</v>
      </c>
      <c r="U3567" t="s">
        <v>100</v>
      </c>
      <c r="V3567" t="s">
        <v>80</v>
      </c>
      <c r="W3567">
        <v>84900</v>
      </c>
      <c r="X3567" t="s">
        <v>81</v>
      </c>
      <c r="Y3567">
        <v>20</v>
      </c>
      <c r="Z3567" t="s">
        <v>142</v>
      </c>
      <c r="AA3567" t="s">
        <v>142</v>
      </c>
      <c r="AB3567" t="s">
        <v>83</v>
      </c>
      <c r="AC3567" t="s">
        <v>84</v>
      </c>
      <c r="AD3567">
        <f>_xlfn.XLOOKUP(MIS[[#This Row],[TRADING SYMBOL]],[1]Sheet1!$D:$D,[1]Sheet1!$C:$C)</f>
        <v>15.9</v>
      </c>
      <c r="AE3567">
        <f>MIS[[#This Row],[OrderAverageTradedPrice]]*MIS[[#This Row],[OrderQuantity]]</f>
        <v>537</v>
      </c>
      <c r="AF3567">
        <f>MIS[[#This Row],[LTP]]*MIS[[#This Row],[OrderQuantity]]</f>
        <v>318</v>
      </c>
      <c r="AG3567">
        <f>IF(MIS[[#This Row],[OrderSide]]="SELL",MIS[[#This Row],[VALUE]]-MIS[[#This Row],[LIVE_VALUE]],MIS[[#This Row],[LIVE_VALUE]]-MIS[[#This Row],[VALUE]])</f>
        <v>-219</v>
      </c>
      <c r="AH3567" t="str" cm="1">
        <f t="array" ref="AH3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7" t="str">
        <f>MIS[[#This Row],[TRADING SYMBOL]]</f>
        <v>SENSEX2552084900CE</v>
      </c>
      <c r="AJ3567" t="str">
        <f>IF(RIGHT(MIS[[#This Row],[Main/Hedge]],4)="MAIN","MAIN","HEDGE")</f>
        <v>HEDGE</v>
      </c>
      <c r="AK3567" t="str" cm="1">
        <f t="array" ref="AK3567">_xlfn._xlws.FILTER(Table4[Column1],ISNUMBER(SEARCH(Table4[Column1],MIS[[#This Row],[OrderUniqueIdentifier]])),"")</f>
        <v>LONGSHORT</v>
      </c>
    </row>
    <row r="3568" spans="1:37" x14ac:dyDescent="0.25">
      <c r="A3568" t="s">
        <v>71</v>
      </c>
      <c r="B3568" t="s">
        <v>1210</v>
      </c>
      <c r="C3568" t="s">
        <v>5407</v>
      </c>
      <c r="D3568" t="s">
        <v>72</v>
      </c>
      <c r="E3568" t="s">
        <v>3170</v>
      </c>
      <c r="F3568" t="s">
        <v>73</v>
      </c>
      <c r="G3568" t="s">
        <v>74</v>
      </c>
      <c r="H3568" t="s">
        <v>75</v>
      </c>
      <c r="I3568" t="s">
        <v>76</v>
      </c>
      <c r="J3568" t="s">
        <v>77</v>
      </c>
      <c r="K3568">
        <v>75</v>
      </c>
      <c r="L3568" t="s">
        <v>77</v>
      </c>
      <c r="M3568" t="s">
        <v>78</v>
      </c>
      <c r="N3568" t="s">
        <v>518</v>
      </c>
      <c r="O3568" t="s">
        <v>3330</v>
      </c>
      <c r="P3568" t="s">
        <v>3330</v>
      </c>
      <c r="Q3568" t="s">
        <v>3172</v>
      </c>
      <c r="R3568" t="s">
        <v>79</v>
      </c>
      <c r="S3568" t="s">
        <v>25</v>
      </c>
      <c r="T3568" t="s">
        <v>3173</v>
      </c>
      <c r="U3568" t="s">
        <v>43</v>
      </c>
      <c r="V3568" t="s">
        <v>80</v>
      </c>
      <c r="W3568">
        <v>23750</v>
      </c>
      <c r="X3568" t="s">
        <v>85</v>
      </c>
      <c r="Y3568">
        <v>75</v>
      </c>
      <c r="Z3568" t="s">
        <v>142</v>
      </c>
      <c r="AA3568" t="s">
        <v>142</v>
      </c>
      <c r="AB3568" t="s">
        <v>87</v>
      </c>
      <c r="AC3568" t="s">
        <v>84</v>
      </c>
      <c r="AD3568">
        <f>_xlfn.XLOOKUP(MIS[[#This Row],[TRADING SYMBOL]],[1]Sheet1!$D:$D,[1]Sheet1!$C:$C)</f>
        <v>8.1999999999999993</v>
      </c>
      <c r="AE3568">
        <f>MIS[[#This Row],[OrderAverageTradedPrice]]*MIS[[#This Row],[OrderQuantity]]</f>
        <v>858.75</v>
      </c>
      <c r="AF3568">
        <f>MIS[[#This Row],[LTP]]*MIS[[#This Row],[OrderQuantity]]</f>
        <v>615</v>
      </c>
      <c r="AG3568">
        <f>IF(MIS[[#This Row],[OrderSide]]="SELL",MIS[[#This Row],[VALUE]]-MIS[[#This Row],[LIVE_VALUE]],MIS[[#This Row],[LIVE_VALUE]]-MIS[[#This Row],[VALUE]])</f>
        <v>-243.75</v>
      </c>
      <c r="AH3568" t="str" cm="1">
        <f t="array" ref="AH3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8" t="str">
        <f>MIS[[#This Row],[TRADING SYMBOL]]</f>
        <v>NIFTY2552223750PE</v>
      </c>
      <c r="AJ3568" t="str">
        <f>IF(RIGHT(MIS[[#This Row],[Main/Hedge]],4)="MAIN","MAIN","HEDGE")</f>
        <v>HEDGE</v>
      </c>
      <c r="AK3568" t="str" cm="1">
        <f t="array" ref="AK3568">_xlfn._xlws.FILTER(Table4[Column1],ISNUMBER(SEARCH(Table4[Column1],MIS[[#This Row],[OrderUniqueIdentifier]])),"")</f>
        <v>LONGSHORT</v>
      </c>
    </row>
    <row r="3569" spans="1:37" x14ac:dyDescent="0.25">
      <c r="A3569" t="s">
        <v>71</v>
      </c>
      <c r="B3569" t="s">
        <v>1235</v>
      </c>
      <c r="C3569" t="s">
        <v>5482</v>
      </c>
      <c r="D3569" t="s">
        <v>72</v>
      </c>
      <c r="E3569" t="s">
        <v>3170</v>
      </c>
      <c r="F3569" t="s">
        <v>73</v>
      </c>
      <c r="G3569" t="s">
        <v>74</v>
      </c>
      <c r="H3569" t="s">
        <v>75</v>
      </c>
      <c r="I3569" t="s">
        <v>76</v>
      </c>
      <c r="J3569" t="s">
        <v>77</v>
      </c>
      <c r="K3569">
        <v>300</v>
      </c>
      <c r="L3569" t="s">
        <v>77</v>
      </c>
      <c r="M3569" t="s">
        <v>78</v>
      </c>
      <c r="N3569" t="s">
        <v>153</v>
      </c>
      <c r="O3569" t="s">
        <v>3330</v>
      </c>
      <c r="P3569" t="s">
        <v>3330</v>
      </c>
      <c r="Q3569" t="s">
        <v>3172</v>
      </c>
      <c r="R3569" t="s">
        <v>79</v>
      </c>
      <c r="S3569" t="s">
        <v>25</v>
      </c>
      <c r="T3569" t="s">
        <v>3173</v>
      </c>
      <c r="U3569" t="s">
        <v>43</v>
      </c>
      <c r="V3569" t="s">
        <v>80</v>
      </c>
      <c r="W3569">
        <v>23750</v>
      </c>
      <c r="X3569" t="s">
        <v>85</v>
      </c>
      <c r="Y3569">
        <v>300</v>
      </c>
      <c r="Z3569" t="s">
        <v>142</v>
      </c>
      <c r="AA3569" t="s">
        <v>142</v>
      </c>
      <c r="AB3569" t="s">
        <v>87</v>
      </c>
      <c r="AC3569" t="s">
        <v>84</v>
      </c>
      <c r="AD3569">
        <f>_xlfn.XLOOKUP(MIS[[#This Row],[TRADING SYMBOL]],[1]Sheet1!$D:$D,[1]Sheet1!$C:$C)</f>
        <v>8.1999999999999993</v>
      </c>
      <c r="AE3569">
        <f>MIS[[#This Row],[OrderAverageTradedPrice]]*MIS[[#This Row],[OrderQuantity]]</f>
        <v>3450</v>
      </c>
      <c r="AF3569">
        <f>MIS[[#This Row],[LTP]]*MIS[[#This Row],[OrderQuantity]]</f>
        <v>2460</v>
      </c>
      <c r="AG3569">
        <f>IF(MIS[[#This Row],[OrderSide]]="SELL",MIS[[#This Row],[VALUE]]-MIS[[#This Row],[LIVE_VALUE]],MIS[[#This Row],[LIVE_VALUE]]-MIS[[#This Row],[VALUE]])</f>
        <v>-990</v>
      </c>
      <c r="AH3569" t="str" cm="1">
        <f t="array" ref="AH3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9" t="str">
        <f>MIS[[#This Row],[TRADING SYMBOL]]</f>
        <v>NIFTY2552223750PE</v>
      </c>
      <c r="AJ3569" t="str">
        <f>IF(RIGHT(MIS[[#This Row],[Main/Hedge]],4)="MAIN","MAIN","HEDGE")</f>
        <v>HEDGE</v>
      </c>
      <c r="AK3569" t="str" cm="1">
        <f t="array" ref="AK3569">_xlfn._xlws.FILTER(Table4[Column1],ISNUMBER(SEARCH(Table4[Column1],MIS[[#This Row],[OrderUniqueIdentifier]])),"")</f>
        <v>LONGSHORT</v>
      </c>
    </row>
    <row r="3570" spans="1:37" x14ac:dyDescent="0.25">
      <c r="A3570" t="s">
        <v>71</v>
      </c>
      <c r="B3570" t="s">
        <v>1235</v>
      </c>
      <c r="C3570" t="s">
        <v>5509</v>
      </c>
      <c r="D3570" t="s">
        <v>72</v>
      </c>
      <c r="E3570" t="s">
        <v>3238</v>
      </c>
      <c r="F3570" t="s">
        <v>98</v>
      </c>
      <c r="G3570" t="s">
        <v>74</v>
      </c>
      <c r="H3570" t="s">
        <v>75</v>
      </c>
      <c r="I3570" t="s">
        <v>76</v>
      </c>
      <c r="J3570" t="s">
        <v>77</v>
      </c>
      <c r="K3570">
        <v>120</v>
      </c>
      <c r="L3570" t="s">
        <v>77</v>
      </c>
      <c r="M3570" t="s">
        <v>78</v>
      </c>
      <c r="N3570" t="s">
        <v>3239</v>
      </c>
      <c r="O3570" t="s">
        <v>3549</v>
      </c>
      <c r="P3570" t="s">
        <v>3330</v>
      </c>
      <c r="Q3570" t="s">
        <v>3241</v>
      </c>
      <c r="R3570" t="s">
        <v>79</v>
      </c>
      <c r="S3570" t="s">
        <v>25</v>
      </c>
      <c r="T3570" t="s">
        <v>3242</v>
      </c>
      <c r="U3570" t="s">
        <v>100</v>
      </c>
      <c r="V3570" t="s">
        <v>80</v>
      </c>
      <c r="W3570">
        <v>84900</v>
      </c>
      <c r="X3570" t="s">
        <v>81</v>
      </c>
      <c r="Y3570">
        <v>120</v>
      </c>
      <c r="Z3570" t="s">
        <v>276</v>
      </c>
      <c r="AA3570" t="s">
        <v>142</v>
      </c>
      <c r="AB3570" t="s">
        <v>83</v>
      </c>
      <c r="AC3570" t="s">
        <v>84</v>
      </c>
      <c r="AD3570">
        <f>_xlfn.XLOOKUP(MIS[[#This Row],[TRADING SYMBOL]],[1]Sheet1!$D:$D,[1]Sheet1!$C:$C)</f>
        <v>15.9</v>
      </c>
      <c r="AE3570">
        <f>MIS[[#This Row],[OrderAverageTradedPrice]]*MIS[[#This Row],[OrderQuantity]]</f>
        <v>3222</v>
      </c>
      <c r="AF3570">
        <f>MIS[[#This Row],[LTP]]*MIS[[#This Row],[OrderQuantity]]</f>
        <v>1908</v>
      </c>
      <c r="AG3570">
        <f>IF(MIS[[#This Row],[OrderSide]]="SELL",MIS[[#This Row],[VALUE]]-MIS[[#This Row],[LIVE_VALUE]],MIS[[#This Row],[LIVE_VALUE]]-MIS[[#This Row],[VALUE]])</f>
        <v>-1314</v>
      </c>
      <c r="AH3570" t="str" cm="1">
        <f t="array" ref="AH3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0" t="str">
        <f>MIS[[#This Row],[TRADING SYMBOL]]</f>
        <v>SENSEX2552084900CE</v>
      </c>
      <c r="AJ3570" t="str">
        <f>IF(RIGHT(MIS[[#This Row],[Main/Hedge]],4)="MAIN","MAIN","HEDGE")</f>
        <v>HEDGE</v>
      </c>
      <c r="AK3570" t="str" cm="1">
        <f t="array" ref="AK3570">_xlfn._xlws.FILTER(Table4[Column1],ISNUMBER(SEARCH(Table4[Column1],MIS[[#This Row],[OrderUniqueIdentifier]])),"")</f>
        <v>LONGSHORT</v>
      </c>
    </row>
    <row r="3571" spans="1:37" x14ac:dyDescent="0.25">
      <c r="A3571" t="s">
        <v>71</v>
      </c>
      <c r="B3571" t="s">
        <v>1244</v>
      </c>
      <c r="C3571" t="s">
        <v>5511</v>
      </c>
      <c r="D3571" t="s">
        <v>72</v>
      </c>
      <c r="E3571" t="s">
        <v>3238</v>
      </c>
      <c r="F3571" t="s">
        <v>98</v>
      </c>
      <c r="G3571" t="s">
        <v>74</v>
      </c>
      <c r="H3571" t="s">
        <v>75</v>
      </c>
      <c r="I3571" t="s">
        <v>76</v>
      </c>
      <c r="J3571" t="s">
        <v>77</v>
      </c>
      <c r="K3571">
        <v>20</v>
      </c>
      <c r="L3571" t="s">
        <v>77</v>
      </c>
      <c r="M3571" t="s">
        <v>78</v>
      </c>
      <c r="N3571" t="s">
        <v>3239</v>
      </c>
      <c r="O3571" t="s">
        <v>3549</v>
      </c>
      <c r="P3571" t="s">
        <v>3330</v>
      </c>
      <c r="Q3571" t="s">
        <v>3241</v>
      </c>
      <c r="R3571" t="s">
        <v>79</v>
      </c>
      <c r="S3571" t="s">
        <v>25</v>
      </c>
      <c r="T3571" t="s">
        <v>3242</v>
      </c>
      <c r="U3571" t="s">
        <v>100</v>
      </c>
      <c r="V3571" t="s">
        <v>80</v>
      </c>
      <c r="W3571">
        <v>84900</v>
      </c>
      <c r="X3571" t="s">
        <v>81</v>
      </c>
      <c r="Y3571">
        <v>20</v>
      </c>
      <c r="Z3571" t="s">
        <v>276</v>
      </c>
      <c r="AA3571" t="s">
        <v>142</v>
      </c>
      <c r="AB3571" t="s">
        <v>83</v>
      </c>
      <c r="AC3571" t="s">
        <v>84</v>
      </c>
      <c r="AD3571">
        <f>_xlfn.XLOOKUP(MIS[[#This Row],[TRADING SYMBOL]],[1]Sheet1!$D:$D,[1]Sheet1!$C:$C)</f>
        <v>15.9</v>
      </c>
      <c r="AE3571">
        <f>MIS[[#This Row],[OrderAverageTradedPrice]]*MIS[[#This Row],[OrderQuantity]]</f>
        <v>537</v>
      </c>
      <c r="AF3571">
        <f>MIS[[#This Row],[LTP]]*MIS[[#This Row],[OrderQuantity]]</f>
        <v>318</v>
      </c>
      <c r="AG3571">
        <f>IF(MIS[[#This Row],[OrderSide]]="SELL",MIS[[#This Row],[VALUE]]-MIS[[#This Row],[LIVE_VALUE]],MIS[[#This Row],[LIVE_VALUE]]-MIS[[#This Row],[VALUE]])</f>
        <v>-219</v>
      </c>
      <c r="AH3571" t="str" cm="1">
        <f t="array" ref="AH3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1" t="str">
        <f>MIS[[#This Row],[TRADING SYMBOL]]</f>
        <v>SENSEX2552084900CE</v>
      </c>
      <c r="AJ3571" t="str">
        <f>IF(RIGHT(MIS[[#This Row],[Main/Hedge]],4)="MAIN","MAIN","HEDGE")</f>
        <v>HEDGE</v>
      </c>
      <c r="AK3571" t="str" cm="1">
        <f t="array" ref="AK3571">_xlfn._xlws.FILTER(Table4[Column1],ISNUMBER(SEARCH(Table4[Column1],MIS[[#This Row],[OrderUniqueIdentifier]])),"")</f>
        <v>LONGSHORT</v>
      </c>
    </row>
    <row r="3572" spans="1:37" x14ac:dyDescent="0.25">
      <c r="A3572" t="s">
        <v>71</v>
      </c>
      <c r="B3572" t="s">
        <v>1251</v>
      </c>
      <c r="C3572" t="s">
        <v>5528</v>
      </c>
      <c r="D3572" t="s">
        <v>72</v>
      </c>
      <c r="E3572" t="s">
        <v>3170</v>
      </c>
      <c r="F3572" t="s">
        <v>73</v>
      </c>
      <c r="G3572" t="s">
        <v>74</v>
      </c>
      <c r="H3572" t="s">
        <v>75</v>
      </c>
      <c r="I3572" t="s">
        <v>76</v>
      </c>
      <c r="J3572" t="s">
        <v>77</v>
      </c>
      <c r="K3572">
        <v>75</v>
      </c>
      <c r="L3572" t="s">
        <v>77</v>
      </c>
      <c r="M3572" t="s">
        <v>78</v>
      </c>
      <c r="N3572" t="s">
        <v>153</v>
      </c>
      <c r="O3572" t="s">
        <v>3549</v>
      </c>
      <c r="P3572" t="s">
        <v>3330</v>
      </c>
      <c r="Q3572" t="s">
        <v>3172</v>
      </c>
      <c r="R3572" t="s">
        <v>79</v>
      </c>
      <c r="S3572" t="s">
        <v>25</v>
      </c>
      <c r="T3572" t="s">
        <v>3173</v>
      </c>
      <c r="U3572" t="s">
        <v>43</v>
      </c>
      <c r="V3572" t="s">
        <v>80</v>
      </c>
      <c r="W3572">
        <v>23750</v>
      </c>
      <c r="X3572" t="s">
        <v>85</v>
      </c>
      <c r="Y3572">
        <v>75</v>
      </c>
      <c r="Z3572" t="s">
        <v>276</v>
      </c>
      <c r="AA3572" t="s">
        <v>142</v>
      </c>
      <c r="AB3572" t="s">
        <v>87</v>
      </c>
      <c r="AC3572" t="s">
        <v>84</v>
      </c>
      <c r="AD3572">
        <f>_xlfn.XLOOKUP(MIS[[#This Row],[TRADING SYMBOL]],[1]Sheet1!$D:$D,[1]Sheet1!$C:$C)</f>
        <v>8.1999999999999993</v>
      </c>
      <c r="AE3572">
        <f>MIS[[#This Row],[OrderAverageTradedPrice]]*MIS[[#This Row],[OrderQuantity]]</f>
        <v>862.5</v>
      </c>
      <c r="AF3572">
        <f>MIS[[#This Row],[LTP]]*MIS[[#This Row],[OrderQuantity]]</f>
        <v>615</v>
      </c>
      <c r="AG3572">
        <f>IF(MIS[[#This Row],[OrderSide]]="SELL",MIS[[#This Row],[VALUE]]-MIS[[#This Row],[LIVE_VALUE]],MIS[[#This Row],[LIVE_VALUE]]-MIS[[#This Row],[VALUE]])</f>
        <v>-247.5</v>
      </c>
      <c r="AH3572" t="str" cm="1">
        <f t="array" ref="AH3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2" t="str">
        <f>MIS[[#This Row],[TRADING SYMBOL]]</f>
        <v>NIFTY2552223750PE</v>
      </c>
      <c r="AJ3572" t="str">
        <f>IF(RIGHT(MIS[[#This Row],[Main/Hedge]],4)="MAIN","MAIN","HEDGE")</f>
        <v>HEDGE</v>
      </c>
      <c r="AK3572" t="str" cm="1">
        <f t="array" ref="AK3572">_xlfn._xlws.FILTER(Table4[Column1],ISNUMBER(SEARCH(Table4[Column1],MIS[[#This Row],[OrderUniqueIdentifier]])),"")</f>
        <v>LONGSHORT</v>
      </c>
    </row>
    <row r="3573" spans="1:37" x14ac:dyDescent="0.25">
      <c r="A3573" t="s">
        <v>71</v>
      </c>
      <c r="B3573" t="s">
        <v>1251</v>
      </c>
      <c r="C3573" t="s">
        <v>5534</v>
      </c>
      <c r="D3573" t="s">
        <v>72</v>
      </c>
      <c r="E3573" t="s">
        <v>3238</v>
      </c>
      <c r="F3573" t="s">
        <v>98</v>
      </c>
      <c r="G3573" t="s">
        <v>74</v>
      </c>
      <c r="H3573" t="s">
        <v>75</v>
      </c>
      <c r="I3573" t="s">
        <v>76</v>
      </c>
      <c r="J3573" t="s">
        <v>77</v>
      </c>
      <c r="K3573">
        <v>40</v>
      </c>
      <c r="L3573" t="s">
        <v>77</v>
      </c>
      <c r="M3573" t="s">
        <v>78</v>
      </c>
      <c r="N3573" t="s">
        <v>3239</v>
      </c>
      <c r="O3573" t="s">
        <v>3549</v>
      </c>
      <c r="P3573" t="s">
        <v>3330</v>
      </c>
      <c r="Q3573" t="s">
        <v>3241</v>
      </c>
      <c r="R3573" t="s">
        <v>79</v>
      </c>
      <c r="S3573" t="s">
        <v>25</v>
      </c>
      <c r="T3573" t="s">
        <v>3242</v>
      </c>
      <c r="U3573" t="s">
        <v>100</v>
      </c>
      <c r="V3573" t="s">
        <v>80</v>
      </c>
      <c r="W3573">
        <v>84900</v>
      </c>
      <c r="X3573" t="s">
        <v>81</v>
      </c>
      <c r="Y3573">
        <v>40</v>
      </c>
      <c r="Z3573" t="s">
        <v>276</v>
      </c>
      <c r="AA3573" t="s">
        <v>142</v>
      </c>
      <c r="AB3573" t="s">
        <v>83</v>
      </c>
      <c r="AC3573" t="s">
        <v>84</v>
      </c>
      <c r="AD3573">
        <f>_xlfn.XLOOKUP(MIS[[#This Row],[TRADING SYMBOL]],[1]Sheet1!$D:$D,[1]Sheet1!$C:$C)</f>
        <v>15.9</v>
      </c>
      <c r="AE3573">
        <f>MIS[[#This Row],[OrderAverageTradedPrice]]*MIS[[#This Row],[OrderQuantity]]</f>
        <v>1074</v>
      </c>
      <c r="AF3573">
        <f>MIS[[#This Row],[LTP]]*MIS[[#This Row],[OrderQuantity]]</f>
        <v>636</v>
      </c>
      <c r="AG3573">
        <f>IF(MIS[[#This Row],[OrderSide]]="SELL",MIS[[#This Row],[VALUE]]-MIS[[#This Row],[LIVE_VALUE]],MIS[[#This Row],[LIVE_VALUE]]-MIS[[#This Row],[VALUE]])</f>
        <v>-438</v>
      </c>
      <c r="AH3573" t="str" cm="1">
        <f t="array" ref="AH3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3" t="str">
        <f>MIS[[#This Row],[TRADING SYMBOL]]</f>
        <v>SENSEX2552084900CE</v>
      </c>
      <c r="AJ3573" t="str">
        <f>IF(RIGHT(MIS[[#This Row],[Main/Hedge]],4)="MAIN","MAIN","HEDGE")</f>
        <v>HEDGE</v>
      </c>
      <c r="AK3573" t="str" cm="1">
        <f t="array" ref="AK3573">_xlfn._xlws.FILTER(Table4[Column1],ISNUMBER(SEARCH(Table4[Column1],MIS[[#This Row],[OrderUniqueIdentifier]])),"")</f>
        <v>LONGSHORT</v>
      </c>
    </row>
    <row r="3574" spans="1:37" x14ac:dyDescent="0.25">
      <c r="A3574" t="s">
        <v>71</v>
      </c>
      <c r="B3574" t="s">
        <v>1272</v>
      </c>
      <c r="C3574" t="s">
        <v>5602</v>
      </c>
      <c r="D3574" t="s">
        <v>72</v>
      </c>
      <c r="E3574" t="s">
        <v>3170</v>
      </c>
      <c r="F3574" t="s">
        <v>73</v>
      </c>
      <c r="G3574" t="s">
        <v>74</v>
      </c>
      <c r="H3574" t="s">
        <v>75</v>
      </c>
      <c r="I3574" t="s">
        <v>76</v>
      </c>
      <c r="J3574" t="s">
        <v>77</v>
      </c>
      <c r="K3574">
        <v>150</v>
      </c>
      <c r="L3574" t="s">
        <v>77</v>
      </c>
      <c r="M3574" t="s">
        <v>78</v>
      </c>
      <c r="N3574" t="s">
        <v>518</v>
      </c>
      <c r="O3574" t="s">
        <v>3330</v>
      </c>
      <c r="P3574" t="s">
        <v>3330</v>
      </c>
      <c r="Q3574" t="s">
        <v>3172</v>
      </c>
      <c r="R3574" t="s">
        <v>79</v>
      </c>
      <c r="S3574" t="s">
        <v>25</v>
      </c>
      <c r="T3574" t="s">
        <v>3173</v>
      </c>
      <c r="U3574" t="s">
        <v>43</v>
      </c>
      <c r="V3574" t="s">
        <v>80</v>
      </c>
      <c r="W3574">
        <v>23750</v>
      </c>
      <c r="X3574" t="s">
        <v>85</v>
      </c>
      <c r="Y3574">
        <v>150</v>
      </c>
      <c r="Z3574" t="s">
        <v>142</v>
      </c>
      <c r="AA3574" t="s">
        <v>142</v>
      </c>
      <c r="AB3574" t="s">
        <v>87</v>
      </c>
      <c r="AC3574" t="s">
        <v>84</v>
      </c>
      <c r="AD3574">
        <f>_xlfn.XLOOKUP(MIS[[#This Row],[TRADING SYMBOL]],[1]Sheet1!$D:$D,[1]Sheet1!$C:$C)</f>
        <v>8.1999999999999993</v>
      </c>
      <c r="AE3574">
        <f>MIS[[#This Row],[OrderAverageTradedPrice]]*MIS[[#This Row],[OrderQuantity]]</f>
        <v>1717.5</v>
      </c>
      <c r="AF3574">
        <f>MIS[[#This Row],[LTP]]*MIS[[#This Row],[OrderQuantity]]</f>
        <v>1230</v>
      </c>
      <c r="AG3574">
        <f>IF(MIS[[#This Row],[OrderSide]]="SELL",MIS[[#This Row],[VALUE]]-MIS[[#This Row],[LIVE_VALUE]],MIS[[#This Row],[LIVE_VALUE]]-MIS[[#This Row],[VALUE]])</f>
        <v>-487.5</v>
      </c>
      <c r="AH3574" t="str" cm="1">
        <f t="array" ref="AH3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4" t="str">
        <f>MIS[[#This Row],[TRADING SYMBOL]]</f>
        <v>NIFTY2552223750PE</v>
      </c>
      <c r="AJ3574" t="str">
        <f>IF(RIGHT(MIS[[#This Row],[Main/Hedge]],4)="MAIN","MAIN","HEDGE")</f>
        <v>HEDGE</v>
      </c>
      <c r="AK3574" t="str" cm="1">
        <f t="array" ref="AK3574">_xlfn._xlws.FILTER(Table4[Column1],ISNUMBER(SEARCH(Table4[Column1],MIS[[#This Row],[OrderUniqueIdentifier]])),"")</f>
        <v>LONGSHORT</v>
      </c>
    </row>
    <row r="3575" spans="1:37" x14ac:dyDescent="0.25">
      <c r="A3575" t="s">
        <v>71</v>
      </c>
      <c r="B3575" t="s">
        <v>1272</v>
      </c>
      <c r="C3575" t="s">
        <v>5608</v>
      </c>
      <c r="D3575" t="s">
        <v>72</v>
      </c>
      <c r="E3575" t="s">
        <v>3238</v>
      </c>
      <c r="F3575" t="s">
        <v>98</v>
      </c>
      <c r="G3575" t="s">
        <v>74</v>
      </c>
      <c r="H3575" t="s">
        <v>75</v>
      </c>
      <c r="I3575" t="s">
        <v>76</v>
      </c>
      <c r="J3575" t="s">
        <v>77</v>
      </c>
      <c r="K3575">
        <v>60</v>
      </c>
      <c r="L3575" t="s">
        <v>77</v>
      </c>
      <c r="M3575" t="s">
        <v>78</v>
      </c>
      <c r="N3575" t="s">
        <v>3792</v>
      </c>
      <c r="O3575" t="s">
        <v>3330</v>
      </c>
      <c r="P3575" t="s">
        <v>3330</v>
      </c>
      <c r="Q3575" t="s">
        <v>3241</v>
      </c>
      <c r="R3575" t="s">
        <v>79</v>
      </c>
      <c r="S3575" t="s">
        <v>25</v>
      </c>
      <c r="T3575" t="s">
        <v>3242</v>
      </c>
      <c r="U3575" t="s">
        <v>100</v>
      </c>
      <c r="V3575" t="s">
        <v>80</v>
      </c>
      <c r="W3575">
        <v>84900</v>
      </c>
      <c r="X3575" t="s">
        <v>81</v>
      </c>
      <c r="Y3575">
        <v>60</v>
      </c>
      <c r="Z3575" t="s">
        <v>142</v>
      </c>
      <c r="AA3575" t="s">
        <v>142</v>
      </c>
      <c r="AB3575" t="s">
        <v>83</v>
      </c>
      <c r="AC3575" t="s">
        <v>84</v>
      </c>
      <c r="AD3575">
        <f>_xlfn.XLOOKUP(MIS[[#This Row],[TRADING SYMBOL]],[1]Sheet1!$D:$D,[1]Sheet1!$C:$C)</f>
        <v>15.9</v>
      </c>
      <c r="AE3575">
        <f>MIS[[#This Row],[OrderAverageTradedPrice]]*MIS[[#This Row],[OrderQuantity]]</f>
        <v>1614</v>
      </c>
      <c r="AF3575">
        <f>MIS[[#This Row],[LTP]]*MIS[[#This Row],[OrderQuantity]]</f>
        <v>954</v>
      </c>
      <c r="AG3575">
        <f>IF(MIS[[#This Row],[OrderSide]]="SELL",MIS[[#This Row],[VALUE]]-MIS[[#This Row],[LIVE_VALUE]],MIS[[#This Row],[LIVE_VALUE]]-MIS[[#This Row],[VALUE]])</f>
        <v>-660</v>
      </c>
      <c r="AH3575" t="str" cm="1">
        <f t="array" ref="AH3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5" t="str">
        <f>MIS[[#This Row],[TRADING SYMBOL]]</f>
        <v>SENSEX2552084900CE</v>
      </c>
      <c r="AJ3575" t="str">
        <f>IF(RIGHT(MIS[[#This Row],[Main/Hedge]],4)="MAIN","MAIN","HEDGE")</f>
        <v>HEDGE</v>
      </c>
      <c r="AK3575" t="str" cm="1">
        <f t="array" ref="AK3575">_xlfn._xlws.FILTER(Table4[Column1],ISNUMBER(SEARCH(Table4[Column1],MIS[[#This Row],[OrderUniqueIdentifier]])),"")</f>
        <v>LONGSHORT</v>
      </c>
    </row>
    <row r="3576" spans="1:37" x14ac:dyDescent="0.25">
      <c r="A3576" t="s">
        <v>1414</v>
      </c>
      <c r="B3576" t="s">
        <v>1431</v>
      </c>
      <c r="C3576" t="s">
        <v>6177</v>
      </c>
      <c r="D3576" t="s">
        <v>72</v>
      </c>
      <c r="E3576" t="s">
        <v>3170</v>
      </c>
      <c r="F3576" t="s">
        <v>73</v>
      </c>
      <c r="G3576" t="s">
        <v>74</v>
      </c>
      <c r="H3576" t="s">
        <v>75</v>
      </c>
      <c r="I3576" t="s">
        <v>76</v>
      </c>
      <c r="J3576" t="s">
        <v>77</v>
      </c>
      <c r="K3576">
        <v>75</v>
      </c>
      <c r="L3576" t="s">
        <v>77</v>
      </c>
      <c r="M3576" t="s">
        <v>78</v>
      </c>
      <c r="N3576" t="s">
        <v>518</v>
      </c>
      <c r="O3576" t="s">
        <v>3250</v>
      </c>
      <c r="P3576" t="s">
        <v>3330</v>
      </c>
      <c r="Q3576" t="s">
        <v>3172</v>
      </c>
      <c r="R3576" t="s">
        <v>79</v>
      </c>
      <c r="S3576" t="s">
        <v>3960</v>
      </c>
      <c r="T3576" t="s">
        <v>3173</v>
      </c>
      <c r="U3576" t="s">
        <v>43</v>
      </c>
      <c r="V3576" t="s">
        <v>80</v>
      </c>
      <c r="W3576">
        <v>23750</v>
      </c>
      <c r="X3576" t="s">
        <v>85</v>
      </c>
      <c r="Y3576">
        <v>75</v>
      </c>
      <c r="Z3576" t="s">
        <v>143</v>
      </c>
      <c r="AA3576" t="s">
        <v>142</v>
      </c>
      <c r="AB3576" t="s">
        <v>87</v>
      </c>
      <c r="AC3576" t="s">
        <v>84</v>
      </c>
      <c r="AD3576">
        <f>_xlfn.XLOOKUP(MIS[[#This Row],[TRADING SYMBOL]],[1]Sheet1!$D:$D,[1]Sheet1!$C:$C)</f>
        <v>8.1999999999999993</v>
      </c>
      <c r="AE3576">
        <f>MIS[[#This Row],[OrderAverageTradedPrice]]*MIS[[#This Row],[OrderQuantity]]</f>
        <v>858.75</v>
      </c>
      <c r="AF3576">
        <f>MIS[[#This Row],[LTP]]*MIS[[#This Row],[OrderQuantity]]</f>
        <v>615</v>
      </c>
      <c r="AG3576">
        <f>IF(MIS[[#This Row],[OrderSide]]="SELL",MIS[[#This Row],[VALUE]]-MIS[[#This Row],[LIVE_VALUE]],MIS[[#This Row],[LIVE_VALUE]]-MIS[[#This Row],[VALUE]])</f>
        <v>-243.75</v>
      </c>
      <c r="AH3576" t="str" cm="1">
        <f t="array" ref="AH3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6" t="str">
        <f>MIS[[#This Row],[TRADING SYMBOL]]</f>
        <v>NIFTY2552223750PE</v>
      </c>
      <c r="AJ3576" t="str">
        <f>IF(RIGHT(MIS[[#This Row],[Main/Hedge]],4)="MAIN","MAIN","HEDGE")</f>
        <v>HEDGE</v>
      </c>
      <c r="AK3576" t="str" cm="1">
        <f t="array" ref="AK3576">_xlfn._xlws.FILTER(Table4[Column1],ISNUMBER(SEARCH(Table4[Column1],MIS[[#This Row],[OrderUniqueIdentifier]])),"")</f>
        <v>LONGSHORT</v>
      </c>
    </row>
    <row r="3577" spans="1:37" x14ac:dyDescent="0.25">
      <c r="A3577" t="s">
        <v>71</v>
      </c>
      <c r="B3577" t="s">
        <v>491</v>
      </c>
      <c r="C3577" t="s">
        <v>3249</v>
      </c>
      <c r="D3577" t="s">
        <v>72</v>
      </c>
      <c r="E3577" t="s">
        <v>3170</v>
      </c>
      <c r="F3577" t="s">
        <v>73</v>
      </c>
      <c r="G3577" t="s">
        <v>74</v>
      </c>
      <c r="H3577" t="s">
        <v>75</v>
      </c>
      <c r="I3577" t="s">
        <v>76</v>
      </c>
      <c r="J3577" t="s">
        <v>77</v>
      </c>
      <c r="K3577">
        <v>450</v>
      </c>
      <c r="L3577" t="s">
        <v>77</v>
      </c>
      <c r="M3577" t="s">
        <v>78</v>
      </c>
      <c r="N3577" t="s">
        <v>518</v>
      </c>
      <c r="O3577" t="s">
        <v>3250</v>
      </c>
      <c r="P3577" t="s">
        <v>3250</v>
      </c>
      <c r="Q3577" t="s">
        <v>3172</v>
      </c>
      <c r="R3577" t="s">
        <v>79</v>
      </c>
      <c r="S3577" t="s">
        <v>25</v>
      </c>
      <c r="T3577" t="s">
        <v>3173</v>
      </c>
      <c r="U3577" t="s">
        <v>43</v>
      </c>
      <c r="V3577" t="s">
        <v>80</v>
      </c>
      <c r="W3577">
        <v>23750</v>
      </c>
      <c r="X3577" t="s">
        <v>85</v>
      </c>
      <c r="Y3577">
        <v>450</v>
      </c>
      <c r="Z3577" t="s">
        <v>143</v>
      </c>
      <c r="AA3577" t="s">
        <v>143</v>
      </c>
      <c r="AB3577" t="s">
        <v>87</v>
      </c>
      <c r="AC3577" t="s">
        <v>84</v>
      </c>
      <c r="AD3577">
        <f>_xlfn.XLOOKUP(MIS[[#This Row],[TRADING SYMBOL]],[1]Sheet1!$D:$D,[1]Sheet1!$C:$C)</f>
        <v>8.1999999999999993</v>
      </c>
      <c r="AE3577">
        <f>MIS[[#This Row],[OrderAverageTradedPrice]]*MIS[[#This Row],[OrderQuantity]]</f>
        <v>5152.5</v>
      </c>
      <c r="AF3577">
        <f>MIS[[#This Row],[LTP]]*MIS[[#This Row],[OrderQuantity]]</f>
        <v>3689.9999999999995</v>
      </c>
      <c r="AG3577">
        <f>IF(MIS[[#This Row],[OrderSide]]="SELL",MIS[[#This Row],[VALUE]]-MIS[[#This Row],[LIVE_VALUE]],MIS[[#This Row],[LIVE_VALUE]]-MIS[[#This Row],[VALUE]])</f>
        <v>-1462.5000000000005</v>
      </c>
      <c r="AH3577" t="str" cm="1">
        <f t="array" ref="AH3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7" t="str">
        <f>MIS[[#This Row],[TRADING SYMBOL]]</f>
        <v>NIFTY2552223750PE</v>
      </c>
      <c r="AJ3577" t="str">
        <f>IF(RIGHT(MIS[[#This Row],[Main/Hedge]],4)="MAIN","MAIN","HEDGE")</f>
        <v>HEDGE</v>
      </c>
      <c r="AK3577" t="str" cm="1">
        <f t="array" ref="AK3577">_xlfn._xlws.FILTER(Table4[Column1],ISNUMBER(SEARCH(Table4[Column1],MIS[[#This Row],[OrderUniqueIdentifier]])),"")</f>
        <v>LONGSHORT</v>
      </c>
    </row>
    <row r="3578" spans="1:37" x14ac:dyDescent="0.25">
      <c r="A3578" t="s">
        <v>71</v>
      </c>
      <c r="B3578" t="s">
        <v>529</v>
      </c>
      <c r="C3578" t="s">
        <v>3329</v>
      </c>
      <c r="D3578" t="s">
        <v>72</v>
      </c>
      <c r="E3578" t="s">
        <v>3170</v>
      </c>
      <c r="F3578" t="s">
        <v>73</v>
      </c>
      <c r="G3578" t="s">
        <v>74</v>
      </c>
      <c r="H3578" t="s">
        <v>75</v>
      </c>
      <c r="I3578" t="s">
        <v>76</v>
      </c>
      <c r="J3578" t="s">
        <v>77</v>
      </c>
      <c r="K3578">
        <v>300</v>
      </c>
      <c r="L3578" t="s">
        <v>77</v>
      </c>
      <c r="M3578" t="s">
        <v>78</v>
      </c>
      <c r="N3578" t="s">
        <v>518</v>
      </c>
      <c r="O3578" t="s">
        <v>3330</v>
      </c>
      <c r="P3578" t="s">
        <v>3250</v>
      </c>
      <c r="Q3578" t="s">
        <v>3172</v>
      </c>
      <c r="R3578" t="s">
        <v>79</v>
      </c>
      <c r="S3578" t="s">
        <v>25</v>
      </c>
      <c r="T3578" t="s">
        <v>3173</v>
      </c>
      <c r="U3578" t="s">
        <v>43</v>
      </c>
      <c r="V3578" t="s">
        <v>80</v>
      </c>
      <c r="W3578">
        <v>23750</v>
      </c>
      <c r="X3578" t="s">
        <v>85</v>
      </c>
      <c r="Y3578">
        <v>300</v>
      </c>
      <c r="Z3578" t="s">
        <v>142</v>
      </c>
      <c r="AA3578" t="s">
        <v>143</v>
      </c>
      <c r="AB3578" t="s">
        <v>87</v>
      </c>
      <c r="AC3578" t="s">
        <v>84</v>
      </c>
      <c r="AD3578">
        <f>_xlfn.XLOOKUP(MIS[[#This Row],[TRADING SYMBOL]],[1]Sheet1!$D:$D,[1]Sheet1!$C:$C)</f>
        <v>8.1999999999999993</v>
      </c>
      <c r="AE3578">
        <f>MIS[[#This Row],[OrderAverageTradedPrice]]*MIS[[#This Row],[OrderQuantity]]</f>
        <v>3435</v>
      </c>
      <c r="AF3578">
        <f>MIS[[#This Row],[LTP]]*MIS[[#This Row],[OrderQuantity]]</f>
        <v>2460</v>
      </c>
      <c r="AG3578">
        <f>IF(MIS[[#This Row],[OrderSide]]="SELL",MIS[[#This Row],[VALUE]]-MIS[[#This Row],[LIVE_VALUE]],MIS[[#This Row],[LIVE_VALUE]]-MIS[[#This Row],[VALUE]])</f>
        <v>-975</v>
      </c>
      <c r="AH3578" t="str" cm="1">
        <f t="array" ref="AH3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8" t="str">
        <f>MIS[[#This Row],[TRADING SYMBOL]]</f>
        <v>NIFTY2552223750PE</v>
      </c>
      <c r="AJ3578" t="str">
        <f>IF(RIGHT(MIS[[#This Row],[Main/Hedge]],4)="MAIN","MAIN","HEDGE")</f>
        <v>HEDGE</v>
      </c>
      <c r="AK3578" t="str" cm="1">
        <f t="array" ref="AK3578">_xlfn._xlws.FILTER(Table4[Column1],ISNUMBER(SEARCH(Table4[Column1],MIS[[#This Row],[OrderUniqueIdentifier]])),"")</f>
        <v>LONGSHORT</v>
      </c>
    </row>
    <row r="3579" spans="1:37" x14ac:dyDescent="0.25">
      <c r="A3579" t="s">
        <v>71</v>
      </c>
      <c r="B3579" t="s">
        <v>529</v>
      </c>
      <c r="C3579" t="s">
        <v>3355</v>
      </c>
      <c r="D3579" t="s">
        <v>72</v>
      </c>
      <c r="E3579" t="s">
        <v>3238</v>
      </c>
      <c r="F3579" t="s">
        <v>98</v>
      </c>
      <c r="G3579" t="s">
        <v>74</v>
      </c>
      <c r="H3579" t="s">
        <v>75</v>
      </c>
      <c r="I3579" t="s">
        <v>76</v>
      </c>
      <c r="J3579" t="s">
        <v>77</v>
      </c>
      <c r="K3579">
        <v>120</v>
      </c>
      <c r="L3579" t="s">
        <v>77</v>
      </c>
      <c r="M3579" t="s">
        <v>78</v>
      </c>
      <c r="N3579" t="s">
        <v>452</v>
      </c>
      <c r="O3579" t="s">
        <v>3330</v>
      </c>
      <c r="P3579" t="s">
        <v>3250</v>
      </c>
      <c r="Q3579" t="s">
        <v>3241</v>
      </c>
      <c r="R3579" t="s">
        <v>79</v>
      </c>
      <c r="S3579" t="s">
        <v>25</v>
      </c>
      <c r="T3579" t="s">
        <v>3242</v>
      </c>
      <c r="U3579" t="s">
        <v>100</v>
      </c>
      <c r="V3579" t="s">
        <v>80</v>
      </c>
      <c r="W3579">
        <v>84900</v>
      </c>
      <c r="X3579" t="s">
        <v>81</v>
      </c>
      <c r="Y3579">
        <v>120</v>
      </c>
      <c r="Z3579" t="s">
        <v>142</v>
      </c>
      <c r="AA3579" t="s">
        <v>143</v>
      </c>
      <c r="AB3579" t="s">
        <v>83</v>
      </c>
      <c r="AC3579" t="s">
        <v>84</v>
      </c>
      <c r="AD3579">
        <f>_xlfn.XLOOKUP(MIS[[#This Row],[TRADING SYMBOL]],[1]Sheet1!$D:$D,[1]Sheet1!$C:$C)</f>
        <v>15.9</v>
      </c>
      <c r="AE3579">
        <f>MIS[[#This Row],[OrderAverageTradedPrice]]*MIS[[#This Row],[OrderQuantity]]</f>
        <v>3264</v>
      </c>
      <c r="AF3579">
        <f>MIS[[#This Row],[LTP]]*MIS[[#This Row],[OrderQuantity]]</f>
        <v>1908</v>
      </c>
      <c r="AG3579">
        <f>IF(MIS[[#This Row],[OrderSide]]="SELL",MIS[[#This Row],[VALUE]]-MIS[[#This Row],[LIVE_VALUE]],MIS[[#This Row],[LIVE_VALUE]]-MIS[[#This Row],[VALUE]])</f>
        <v>-1356</v>
      </c>
      <c r="AH3579" t="str" cm="1">
        <f t="array" ref="AH3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9" t="str">
        <f>MIS[[#This Row],[TRADING SYMBOL]]</f>
        <v>SENSEX2552084900CE</v>
      </c>
      <c r="AJ3579" t="str">
        <f>IF(RIGHT(MIS[[#This Row],[Main/Hedge]],4)="MAIN","MAIN","HEDGE")</f>
        <v>HEDGE</v>
      </c>
      <c r="AK3579" t="str" cm="1">
        <f t="array" ref="AK3579">_xlfn._xlws.FILTER(Table4[Column1],ISNUMBER(SEARCH(Table4[Column1],MIS[[#This Row],[OrderUniqueIdentifier]])),"")</f>
        <v>LONGSHORT</v>
      </c>
    </row>
    <row r="3580" spans="1:37" x14ac:dyDescent="0.25">
      <c r="A3580" t="s">
        <v>71</v>
      </c>
      <c r="B3580" t="s">
        <v>619</v>
      </c>
      <c r="C3580" t="s">
        <v>3615</v>
      </c>
      <c r="D3580" t="s">
        <v>72</v>
      </c>
      <c r="E3580" t="s">
        <v>3170</v>
      </c>
      <c r="F3580" t="s">
        <v>73</v>
      </c>
      <c r="G3580" t="s">
        <v>74</v>
      </c>
      <c r="H3580" t="s">
        <v>75</v>
      </c>
      <c r="I3580" t="s">
        <v>76</v>
      </c>
      <c r="J3580" t="s">
        <v>77</v>
      </c>
      <c r="K3580">
        <v>150</v>
      </c>
      <c r="L3580" t="s">
        <v>77</v>
      </c>
      <c r="M3580" t="s">
        <v>78</v>
      </c>
      <c r="N3580" t="s">
        <v>518</v>
      </c>
      <c r="O3580" t="s">
        <v>3250</v>
      </c>
      <c r="P3580" t="s">
        <v>3250</v>
      </c>
      <c r="Q3580" t="s">
        <v>3172</v>
      </c>
      <c r="R3580" t="s">
        <v>79</v>
      </c>
      <c r="S3580" t="s">
        <v>25</v>
      </c>
      <c r="T3580" t="s">
        <v>3173</v>
      </c>
      <c r="U3580" t="s">
        <v>43</v>
      </c>
      <c r="V3580" t="s">
        <v>80</v>
      </c>
      <c r="W3580">
        <v>23750</v>
      </c>
      <c r="X3580" t="s">
        <v>85</v>
      </c>
      <c r="Y3580">
        <v>150</v>
      </c>
      <c r="Z3580" t="s">
        <v>143</v>
      </c>
      <c r="AA3580" t="s">
        <v>143</v>
      </c>
      <c r="AB3580" t="s">
        <v>87</v>
      </c>
      <c r="AC3580" t="s">
        <v>84</v>
      </c>
      <c r="AD3580">
        <f>_xlfn.XLOOKUP(MIS[[#This Row],[TRADING SYMBOL]],[1]Sheet1!$D:$D,[1]Sheet1!$C:$C)</f>
        <v>8.1999999999999993</v>
      </c>
      <c r="AE3580">
        <f>MIS[[#This Row],[OrderAverageTradedPrice]]*MIS[[#This Row],[OrderQuantity]]</f>
        <v>1717.5</v>
      </c>
      <c r="AF3580">
        <f>MIS[[#This Row],[LTP]]*MIS[[#This Row],[OrderQuantity]]</f>
        <v>1230</v>
      </c>
      <c r="AG3580">
        <f>IF(MIS[[#This Row],[OrderSide]]="SELL",MIS[[#This Row],[VALUE]]-MIS[[#This Row],[LIVE_VALUE]],MIS[[#This Row],[LIVE_VALUE]]-MIS[[#This Row],[VALUE]])</f>
        <v>-487.5</v>
      </c>
      <c r="AH3580" t="str" cm="1">
        <f t="array" ref="AH3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0" t="str">
        <f>MIS[[#This Row],[TRADING SYMBOL]]</f>
        <v>NIFTY2552223750PE</v>
      </c>
      <c r="AJ3580" t="str">
        <f>IF(RIGHT(MIS[[#This Row],[Main/Hedge]],4)="MAIN","MAIN","HEDGE")</f>
        <v>HEDGE</v>
      </c>
      <c r="AK3580" t="str" cm="1">
        <f t="array" ref="AK3580">_xlfn._xlws.FILTER(Table4[Column1],ISNUMBER(SEARCH(Table4[Column1],MIS[[#This Row],[OrderUniqueIdentifier]])),"")</f>
        <v>LONGSHORT</v>
      </c>
    </row>
    <row r="3581" spans="1:37" x14ac:dyDescent="0.25">
      <c r="A3581" t="s">
        <v>71</v>
      </c>
      <c r="B3581" t="s">
        <v>629</v>
      </c>
      <c r="C3581" t="s">
        <v>3643</v>
      </c>
      <c r="D3581" t="s">
        <v>72</v>
      </c>
      <c r="E3581" t="s">
        <v>3170</v>
      </c>
      <c r="F3581" t="s">
        <v>73</v>
      </c>
      <c r="G3581" t="s">
        <v>74</v>
      </c>
      <c r="H3581" t="s">
        <v>75</v>
      </c>
      <c r="I3581" t="s">
        <v>76</v>
      </c>
      <c r="J3581" t="s">
        <v>77</v>
      </c>
      <c r="K3581">
        <v>75</v>
      </c>
      <c r="L3581" t="s">
        <v>77</v>
      </c>
      <c r="M3581" t="s">
        <v>78</v>
      </c>
      <c r="N3581" t="s">
        <v>518</v>
      </c>
      <c r="O3581" t="s">
        <v>3250</v>
      </c>
      <c r="P3581" t="s">
        <v>3250</v>
      </c>
      <c r="Q3581" t="s">
        <v>3172</v>
      </c>
      <c r="R3581" t="s">
        <v>79</v>
      </c>
      <c r="S3581" t="s">
        <v>25</v>
      </c>
      <c r="T3581" t="s">
        <v>3173</v>
      </c>
      <c r="U3581" t="s">
        <v>43</v>
      </c>
      <c r="V3581" t="s">
        <v>80</v>
      </c>
      <c r="W3581">
        <v>23750</v>
      </c>
      <c r="X3581" t="s">
        <v>85</v>
      </c>
      <c r="Y3581">
        <v>75</v>
      </c>
      <c r="Z3581" t="s">
        <v>143</v>
      </c>
      <c r="AA3581" t="s">
        <v>143</v>
      </c>
      <c r="AB3581" t="s">
        <v>87</v>
      </c>
      <c r="AC3581" t="s">
        <v>84</v>
      </c>
      <c r="AD3581">
        <f>_xlfn.XLOOKUP(MIS[[#This Row],[TRADING SYMBOL]],[1]Sheet1!$D:$D,[1]Sheet1!$C:$C)</f>
        <v>8.1999999999999993</v>
      </c>
      <c r="AE3581">
        <f>MIS[[#This Row],[OrderAverageTradedPrice]]*MIS[[#This Row],[OrderQuantity]]</f>
        <v>858.75</v>
      </c>
      <c r="AF3581">
        <f>MIS[[#This Row],[LTP]]*MIS[[#This Row],[OrderQuantity]]</f>
        <v>615</v>
      </c>
      <c r="AG3581">
        <f>IF(MIS[[#This Row],[OrderSide]]="SELL",MIS[[#This Row],[VALUE]]-MIS[[#This Row],[LIVE_VALUE]],MIS[[#This Row],[LIVE_VALUE]]-MIS[[#This Row],[VALUE]])</f>
        <v>-243.75</v>
      </c>
      <c r="AH3581" t="str" cm="1">
        <f t="array" ref="AH3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1" t="str">
        <f>MIS[[#This Row],[TRADING SYMBOL]]</f>
        <v>NIFTY2552223750PE</v>
      </c>
      <c r="AJ3581" t="str">
        <f>IF(RIGHT(MIS[[#This Row],[Main/Hedge]],4)="MAIN","MAIN","HEDGE")</f>
        <v>HEDGE</v>
      </c>
      <c r="AK3581" t="str" cm="1">
        <f t="array" ref="AK3581">_xlfn._xlws.FILTER(Table4[Column1],ISNUMBER(SEARCH(Table4[Column1],MIS[[#This Row],[OrderUniqueIdentifier]])),"")</f>
        <v>LONGSHORT</v>
      </c>
    </row>
    <row r="3582" spans="1:37" x14ac:dyDescent="0.25">
      <c r="A3582" t="s">
        <v>71</v>
      </c>
      <c r="B3582" t="s">
        <v>632</v>
      </c>
      <c r="C3582" t="s">
        <v>3704</v>
      </c>
      <c r="D3582" t="s">
        <v>72</v>
      </c>
      <c r="E3582" t="s">
        <v>3238</v>
      </c>
      <c r="F3582" t="s">
        <v>98</v>
      </c>
      <c r="G3582" t="s">
        <v>74</v>
      </c>
      <c r="H3582" t="s">
        <v>75</v>
      </c>
      <c r="I3582" t="s">
        <v>76</v>
      </c>
      <c r="J3582" t="s">
        <v>77</v>
      </c>
      <c r="K3582">
        <v>120</v>
      </c>
      <c r="L3582" t="s">
        <v>77</v>
      </c>
      <c r="M3582" t="s">
        <v>78</v>
      </c>
      <c r="N3582" t="s">
        <v>3705</v>
      </c>
      <c r="O3582" t="s">
        <v>3330</v>
      </c>
      <c r="P3582" t="s">
        <v>3250</v>
      </c>
      <c r="Q3582" t="s">
        <v>3241</v>
      </c>
      <c r="R3582" t="s">
        <v>79</v>
      </c>
      <c r="S3582" t="s">
        <v>25</v>
      </c>
      <c r="T3582" t="s">
        <v>3242</v>
      </c>
      <c r="U3582" t="s">
        <v>100</v>
      </c>
      <c r="V3582" t="s">
        <v>80</v>
      </c>
      <c r="W3582">
        <v>84900</v>
      </c>
      <c r="X3582" t="s">
        <v>81</v>
      </c>
      <c r="Y3582">
        <v>120</v>
      </c>
      <c r="Z3582" t="s">
        <v>142</v>
      </c>
      <c r="AA3582" t="s">
        <v>143</v>
      </c>
      <c r="AB3582" t="s">
        <v>83</v>
      </c>
      <c r="AC3582" t="s">
        <v>84</v>
      </c>
      <c r="AD3582">
        <f>_xlfn.XLOOKUP(MIS[[#This Row],[TRADING SYMBOL]],[1]Sheet1!$D:$D,[1]Sheet1!$C:$C)</f>
        <v>15.9</v>
      </c>
      <c r="AE3582">
        <f>MIS[[#This Row],[OrderAverageTradedPrice]]*MIS[[#This Row],[OrderQuantity]]</f>
        <v>3261</v>
      </c>
      <c r="AF3582">
        <f>MIS[[#This Row],[LTP]]*MIS[[#This Row],[OrderQuantity]]</f>
        <v>1908</v>
      </c>
      <c r="AG3582">
        <f>IF(MIS[[#This Row],[OrderSide]]="SELL",MIS[[#This Row],[VALUE]]-MIS[[#This Row],[LIVE_VALUE]],MIS[[#This Row],[LIVE_VALUE]]-MIS[[#This Row],[VALUE]])</f>
        <v>-1353</v>
      </c>
      <c r="AH3582" t="str" cm="1">
        <f t="array" ref="AH3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2" t="str">
        <f>MIS[[#This Row],[TRADING SYMBOL]]</f>
        <v>SENSEX2552084900CE</v>
      </c>
      <c r="AJ3582" t="str">
        <f>IF(RIGHT(MIS[[#This Row],[Main/Hedge]],4)="MAIN","MAIN","HEDGE")</f>
        <v>HEDGE</v>
      </c>
      <c r="AK3582" t="str" cm="1">
        <f t="array" ref="AK3582">_xlfn._xlws.FILTER(Table4[Column1],ISNUMBER(SEARCH(Table4[Column1],MIS[[#This Row],[OrderUniqueIdentifier]])),"")</f>
        <v>LONGSHORT</v>
      </c>
    </row>
    <row r="3583" spans="1:37" x14ac:dyDescent="0.25">
      <c r="A3583" t="s">
        <v>71</v>
      </c>
      <c r="B3583" t="s">
        <v>669</v>
      </c>
      <c r="C3583" t="s">
        <v>3832</v>
      </c>
      <c r="D3583" t="s">
        <v>72</v>
      </c>
      <c r="E3583" t="s">
        <v>3238</v>
      </c>
      <c r="F3583" t="s">
        <v>98</v>
      </c>
      <c r="G3583" t="s">
        <v>74</v>
      </c>
      <c r="H3583" t="s">
        <v>75</v>
      </c>
      <c r="I3583" t="s">
        <v>76</v>
      </c>
      <c r="J3583" t="s">
        <v>77</v>
      </c>
      <c r="K3583">
        <v>20</v>
      </c>
      <c r="L3583" t="s">
        <v>77</v>
      </c>
      <c r="M3583" t="s">
        <v>78</v>
      </c>
      <c r="N3583" t="s">
        <v>3833</v>
      </c>
      <c r="O3583" t="s">
        <v>3330</v>
      </c>
      <c r="P3583" t="s">
        <v>3250</v>
      </c>
      <c r="Q3583" t="s">
        <v>3241</v>
      </c>
      <c r="R3583" t="s">
        <v>79</v>
      </c>
      <c r="S3583" t="s">
        <v>25</v>
      </c>
      <c r="T3583" t="s">
        <v>3242</v>
      </c>
      <c r="U3583" t="s">
        <v>100</v>
      </c>
      <c r="V3583" t="s">
        <v>80</v>
      </c>
      <c r="W3583">
        <v>84900</v>
      </c>
      <c r="X3583" t="s">
        <v>81</v>
      </c>
      <c r="Y3583">
        <v>20</v>
      </c>
      <c r="Z3583" t="s">
        <v>142</v>
      </c>
      <c r="AA3583" t="s">
        <v>143</v>
      </c>
      <c r="AB3583" t="s">
        <v>83</v>
      </c>
      <c r="AC3583" t="s">
        <v>84</v>
      </c>
      <c r="AD3583">
        <f>_xlfn.XLOOKUP(MIS[[#This Row],[TRADING SYMBOL]],[1]Sheet1!$D:$D,[1]Sheet1!$C:$C)</f>
        <v>15.9</v>
      </c>
      <c r="AE3583">
        <f>MIS[[#This Row],[OrderAverageTradedPrice]]*MIS[[#This Row],[OrderQuantity]]</f>
        <v>543</v>
      </c>
      <c r="AF3583">
        <f>MIS[[#This Row],[LTP]]*MIS[[#This Row],[OrderQuantity]]</f>
        <v>318</v>
      </c>
      <c r="AG3583">
        <f>IF(MIS[[#This Row],[OrderSide]]="SELL",MIS[[#This Row],[VALUE]]-MIS[[#This Row],[LIVE_VALUE]],MIS[[#This Row],[LIVE_VALUE]]-MIS[[#This Row],[VALUE]])</f>
        <v>-225</v>
      </c>
      <c r="AH3583" t="str" cm="1">
        <f t="array" ref="AH3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3" t="str">
        <f>MIS[[#This Row],[TRADING SYMBOL]]</f>
        <v>SENSEX2552084900CE</v>
      </c>
      <c r="AJ3583" t="str">
        <f>IF(RIGHT(MIS[[#This Row],[Main/Hedge]],4)="MAIN","MAIN","HEDGE")</f>
        <v>HEDGE</v>
      </c>
      <c r="AK3583" t="str" cm="1">
        <f t="array" ref="AK3583">_xlfn._xlws.FILTER(Table4[Column1],ISNUMBER(SEARCH(Table4[Column1],MIS[[#This Row],[OrderUniqueIdentifier]])),"")</f>
        <v>LONGSHORT</v>
      </c>
    </row>
    <row r="3584" spans="1:37" x14ac:dyDescent="0.25">
      <c r="A3584" t="s">
        <v>71</v>
      </c>
      <c r="B3584" t="s">
        <v>787</v>
      </c>
      <c r="C3584" t="s">
        <v>4135</v>
      </c>
      <c r="D3584" t="s">
        <v>72</v>
      </c>
      <c r="E3584" t="s">
        <v>3238</v>
      </c>
      <c r="F3584" t="s">
        <v>98</v>
      </c>
      <c r="G3584" t="s">
        <v>74</v>
      </c>
      <c r="H3584" t="s">
        <v>75</v>
      </c>
      <c r="I3584" t="s">
        <v>76</v>
      </c>
      <c r="J3584" t="s">
        <v>77</v>
      </c>
      <c r="K3584">
        <v>20</v>
      </c>
      <c r="L3584" t="s">
        <v>77</v>
      </c>
      <c r="M3584" t="s">
        <v>78</v>
      </c>
      <c r="N3584" t="s">
        <v>452</v>
      </c>
      <c r="O3584" t="s">
        <v>3330</v>
      </c>
      <c r="P3584" t="s">
        <v>3250</v>
      </c>
      <c r="Q3584" t="s">
        <v>3241</v>
      </c>
      <c r="R3584" t="s">
        <v>79</v>
      </c>
      <c r="S3584" t="s">
        <v>25</v>
      </c>
      <c r="T3584" t="s">
        <v>3242</v>
      </c>
      <c r="U3584" t="s">
        <v>100</v>
      </c>
      <c r="V3584" t="s">
        <v>80</v>
      </c>
      <c r="W3584">
        <v>84900</v>
      </c>
      <c r="X3584" t="s">
        <v>81</v>
      </c>
      <c r="Y3584">
        <v>20</v>
      </c>
      <c r="Z3584" t="s">
        <v>142</v>
      </c>
      <c r="AA3584" t="s">
        <v>143</v>
      </c>
      <c r="AB3584" t="s">
        <v>83</v>
      </c>
      <c r="AC3584" t="s">
        <v>84</v>
      </c>
      <c r="AD3584">
        <f>_xlfn.XLOOKUP(MIS[[#This Row],[TRADING SYMBOL]],[1]Sheet1!$D:$D,[1]Sheet1!$C:$C)</f>
        <v>15.9</v>
      </c>
      <c r="AE3584">
        <f>MIS[[#This Row],[OrderAverageTradedPrice]]*MIS[[#This Row],[OrderQuantity]]</f>
        <v>544</v>
      </c>
      <c r="AF3584">
        <f>MIS[[#This Row],[LTP]]*MIS[[#This Row],[OrderQuantity]]</f>
        <v>318</v>
      </c>
      <c r="AG3584">
        <f>IF(MIS[[#This Row],[OrderSide]]="SELL",MIS[[#This Row],[VALUE]]-MIS[[#This Row],[LIVE_VALUE]],MIS[[#This Row],[LIVE_VALUE]]-MIS[[#This Row],[VALUE]])</f>
        <v>-226</v>
      </c>
      <c r="AH3584" t="str" cm="1">
        <f t="array" ref="AH3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4" t="str">
        <f>MIS[[#This Row],[TRADING SYMBOL]]</f>
        <v>SENSEX2552084900CE</v>
      </c>
      <c r="AJ3584" t="str">
        <f>IF(RIGHT(MIS[[#This Row],[Main/Hedge]],4)="MAIN","MAIN","HEDGE")</f>
        <v>HEDGE</v>
      </c>
      <c r="AK3584" t="str" cm="1">
        <f t="array" ref="AK3584">_xlfn._xlws.FILTER(Table4[Column1],ISNUMBER(SEARCH(Table4[Column1],MIS[[#This Row],[OrderUniqueIdentifier]])),"")</f>
        <v>LONGSHORT</v>
      </c>
    </row>
    <row r="3585" spans="1:37" x14ac:dyDescent="0.25">
      <c r="A3585" t="s">
        <v>71</v>
      </c>
      <c r="B3585" t="s">
        <v>839</v>
      </c>
      <c r="C3585" t="s">
        <v>4276</v>
      </c>
      <c r="D3585" t="s">
        <v>72</v>
      </c>
      <c r="E3585" t="s">
        <v>3238</v>
      </c>
      <c r="F3585" t="s">
        <v>98</v>
      </c>
      <c r="G3585" t="s">
        <v>74</v>
      </c>
      <c r="H3585" t="s">
        <v>75</v>
      </c>
      <c r="I3585" t="s">
        <v>76</v>
      </c>
      <c r="J3585" t="s">
        <v>77</v>
      </c>
      <c r="K3585">
        <v>20</v>
      </c>
      <c r="L3585" t="s">
        <v>77</v>
      </c>
      <c r="M3585" t="s">
        <v>78</v>
      </c>
      <c r="N3585" t="s">
        <v>4277</v>
      </c>
      <c r="O3585" t="s">
        <v>3330</v>
      </c>
      <c r="P3585" t="s">
        <v>3250</v>
      </c>
      <c r="Q3585" t="s">
        <v>3241</v>
      </c>
      <c r="R3585" t="s">
        <v>79</v>
      </c>
      <c r="S3585" t="s">
        <v>25</v>
      </c>
      <c r="T3585" t="s">
        <v>3242</v>
      </c>
      <c r="U3585" t="s">
        <v>100</v>
      </c>
      <c r="V3585" t="s">
        <v>80</v>
      </c>
      <c r="W3585">
        <v>84900</v>
      </c>
      <c r="X3585" t="s">
        <v>81</v>
      </c>
      <c r="Y3585">
        <v>20</v>
      </c>
      <c r="Z3585" t="s">
        <v>142</v>
      </c>
      <c r="AA3585" t="s">
        <v>143</v>
      </c>
      <c r="AB3585" t="s">
        <v>83</v>
      </c>
      <c r="AC3585" t="s">
        <v>84</v>
      </c>
      <c r="AD3585">
        <f>_xlfn.XLOOKUP(MIS[[#This Row],[TRADING SYMBOL]],[1]Sheet1!$D:$D,[1]Sheet1!$C:$C)</f>
        <v>15.9</v>
      </c>
      <c r="AE3585">
        <f>MIS[[#This Row],[OrderAverageTradedPrice]]*MIS[[#This Row],[OrderQuantity]]</f>
        <v>545</v>
      </c>
      <c r="AF3585">
        <f>MIS[[#This Row],[LTP]]*MIS[[#This Row],[OrderQuantity]]</f>
        <v>318</v>
      </c>
      <c r="AG3585">
        <f>IF(MIS[[#This Row],[OrderSide]]="SELL",MIS[[#This Row],[VALUE]]-MIS[[#This Row],[LIVE_VALUE]],MIS[[#This Row],[LIVE_VALUE]]-MIS[[#This Row],[VALUE]])</f>
        <v>-227</v>
      </c>
      <c r="AH3585" t="str" cm="1">
        <f t="array" ref="AH3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5" t="str">
        <f>MIS[[#This Row],[TRADING SYMBOL]]</f>
        <v>SENSEX2552084900CE</v>
      </c>
      <c r="AJ3585" t="str">
        <f>IF(RIGHT(MIS[[#This Row],[Main/Hedge]],4)="MAIN","MAIN","HEDGE")</f>
        <v>HEDGE</v>
      </c>
      <c r="AK3585" t="str" cm="1">
        <f t="array" ref="AK3585">_xlfn._xlws.FILTER(Table4[Column1],ISNUMBER(SEARCH(Table4[Column1],MIS[[#This Row],[OrderUniqueIdentifier]])),"")</f>
        <v>LONGSHORT</v>
      </c>
    </row>
    <row r="3586" spans="1:37" x14ac:dyDescent="0.25">
      <c r="A3586" t="s">
        <v>71</v>
      </c>
      <c r="B3586" t="s">
        <v>880</v>
      </c>
      <c r="C3586" t="s">
        <v>4409</v>
      </c>
      <c r="D3586" t="s">
        <v>72</v>
      </c>
      <c r="E3586" t="s">
        <v>3170</v>
      </c>
      <c r="F3586" t="s">
        <v>73</v>
      </c>
      <c r="G3586" t="s">
        <v>74</v>
      </c>
      <c r="H3586" t="s">
        <v>75</v>
      </c>
      <c r="I3586" t="s">
        <v>76</v>
      </c>
      <c r="J3586" t="s">
        <v>77</v>
      </c>
      <c r="K3586">
        <v>150</v>
      </c>
      <c r="L3586" t="s">
        <v>77</v>
      </c>
      <c r="M3586" t="s">
        <v>78</v>
      </c>
      <c r="N3586" t="s">
        <v>518</v>
      </c>
      <c r="O3586" t="s">
        <v>3250</v>
      </c>
      <c r="P3586" t="s">
        <v>3250</v>
      </c>
      <c r="Q3586" t="s">
        <v>3172</v>
      </c>
      <c r="R3586" t="s">
        <v>79</v>
      </c>
      <c r="S3586" t="s">
        <v>25</v>
      </c>
      <c r="T3586" t="s">
        <v>3173</v>
      </c>
      <c r="U3586" t="s">
        <v>43</v>
      </c>
      <c r="V3586" t="s">
        <v>80</v>
      </c>
      <c r="W3586">
        <v>23750</v>
      </c>
      <c r="X3586" t="s">
        <v>85</v>
      </c>
      <c r="Y3586">
        <v>150</v>
      </c>
      <c r="Z3586" t="s">
        <v>143</v>
      </c>
      <c r="AA3586" t="s">
        <v>143</v>
      </c>
      <c r="AB3586" t="s">
        <v>87</v>
      </c>
      <c r="AC3586" t="s">
        <v>84</v>
      </c>
      <c r="AD3586">
        <f>_xlfn.XLOOKUP(MIS[[#This Row],[TRADING SYMBOL]],[1]Sheet1!$D:$D,[1]Sheet1!$C:$C)</f>
        <v>8.1999999999999993</v>
      </c>
      <c r="AE3586">
        <f>MIS[[#This Row],[OrderAverageTradedPrice]]*MIS[[#This Row],[OrderQuantity]]</f>
        <v>1717.5</v>
      </c>
      <c r="AF3586">
        <f>MIS[[#This Row],[LTP]]*MIS[[#This Row],[OrderQuantity]]</f>
        <v>1230</v>
      </c>
      <c r="AG3586">
        <f>IF(MIS[[#This Row],[OrderSide]]="SELL",MIS[[#This Row],[VALUE]]-MIS[[#This Row],[LIVE_VALUE]],MIS[[#This Row],[LIVE_VALUE]]-MIS[[#This Row],[VALUE]])</f>
        <v>-487.5</v>
      </c>
      <c r="AH3586" t="str" cm="1">
        <f t="array" ref="AH3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6" t="str">
        <f>MIS[[#This Row],[TRADING SYMBOL]]</f>
        <v>NIFTY2552223750PE</v>
      </c>
      <c r="AJ3586" t="str">
        <f>IF(RIGHT(MIS[[#This Row],[Main/Hedge]],4)="MAIN","MAIN","HEDGE")</f>
        <v>HEDGE</v>
      </c>
      <c r="AK3586" t="str" cm="1">
        <f t="array" ref="AK3586">_xlfn._xlws.FILTER(Table4[Column1],ISNUMBER(SEARCH(Table4[Column1],MIS[[#This Row],[OrderUniqueIdentifier]])),"")</f>
        <v>LONGSHORT</v>
      </c>
    </row>
    <row r="3587" spans="1:37" x14ac:dyDescent="0.25">
      <c r="A3587" t="s">
        <v>71</v>
      </c>
      <c r="B3587" t="s">
        <v>923</v>
      </c>
      <c r="C3587" t="s">
        <v>4538</v>
      </c>
      <c r="D3587" t="s">
        <v>72</v>
      </c>
      <c r="E3587" t="s">
        <v>3170</v>
      </c>
      <c r="F3587" t="s">
        <v>73</v>
      </c>
      <c r="G3587" t="s">
        <v>74</v>
      </c>
      <c r="H3587" t="s">
        <v>75</v>
      </c>
      <c r="I3587" t="s">
        <v>76</v>
      </c>
      <c r="J3587" t="s">
        <v>77</v>
      </c>
      <c r="K3587">
        <v>375</v>
      </c>
      <c r="L3587" t="s">
        <v>77</v>
      </c>
      <c r="M3587" t="s">
        <v>78</v>
      </c>
      <c r="N3587" t="s">
        <v>518</v>
      </c>
      <c r="O3587" t="s">
        <v>3250</v>
      </c>
      <c r="P3587" t="s">
        <v>3250</v>
      </c>
      <c r="Q3587" t="s">
        <v>3172</v>
      </c>
      <c r="R3587" t="s">
        <v>79</v>
      </c>
      <c r="S3587" t="s">
        <v>25</v>
      </c>
      <c r="T3587" t="s">
        <v>3173</v>
      </c>
      <c r="U3587" t="s">
        <v>43</v>
      </c>
      <c r="V3587" t="s">
        <v>80</v>
      </c>
      <c r="W3587">
        <v>23750</v>
      </c>
      <c r="X3587" t="s">
        <v>85</v>
      </c>
      <c r="Y3587">
        <v>375</v>
      </c>
      <c r="Z3587" t="s">
        <v>143</v>
      </c>
      <c r="AA3587" t="s">
        <v>143</v>
      </c>
      <c r="AB3587" t="s">
        <v>87</v>
      </c>
      <c r="AC3587" t="s">
        <v>84</v>
      </c>
      <c r="AD3587">
        <f>_xlfn.XLOOKUP(MIS[[#This Row],[TRADING SYMBOL]],[1]Sheet1!$D:$D,[1]Sheet1!$C:$C)</f>
        <v>8.1999999999999993</v>
      </c>
      <c r="AE3587">
        <f>MIS[[#This Row],[OrderAverageTradedPrice]]*MIS[[#This Row],[OrderQuantity]]</f>
        <v>4293.75</v>
      </c>
      <c r="AF3587">
        <f>MIS[[#This Row],[LTP]]*MIS[[#This Row],[OrderQuantity]]</f>
        <v>3074.9999999999995</v>
      </c>
      <c r="AG3587">
        <f>IF(MIS[[#This Row],[OrderSide]]="SELL",MIS[[#This Row],[VALUE]]-MIS[[#This Row],[LIVE_VALUE]],MIS[[#This Row],[LIVE_VALUE]]-MIS[[#This Row],[VALUE]])</f>
        <v>-1218.7500000000005</v>
      </c>
      <c r="AH3587" t="str" cm="1">
        <f t="array" ref="AH3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7" t="str">
        <f>MIS[[#This Row],[TRADING SYMBOL]]</f>
        <v>NIFTY2552223750PE</v>
      </c>
      <c r="AJ3587" t="str">
        <f>IF(RIGHT(MIS[[#This Row],[Main/Hedge]],4)="MAIN","MAIN","HEDGE")</f>
        <v>HEDGE</v>
      </c>
      <c r="AK3587" t="str" cm="1">
        <f t="array" ref="AK3587">_xlfn._xlws.FILTER(Table4[Column1],ISNUMBER(SEARCH(Table4[Column1],MIS[[#This Row],[OrderUniqueIdentifier]])),"")</f>
        <v>LONGSHORT</v>
      </c>
    </row>
    <row r="3588" spans="1:37" x14ac:dyDescent="0.25">
      <c r="A3588" t="s">
        <v>71</v>
      </c>
      <c r="B3588" t="s">
        <v>969</v>
      </c>
      <c r="C3588" t="s">
        <v>4690</v>
      </c>
      <c r="D3588" t="s">
        <v>72</v>
      </c>
      <c r="E3588" t="s">
        <v>3170</v>
      </c>
      <c r="F3588" t="s">
        <v>73</v>
      </c>
      <c r="G3588" t="s">
        <v>74</v>
      </c>
      <c r="H3588" t="s">
        <v>75</v>
      </c>
      <c r="I3588" t="s">
        <v>76</v>
      </c>
      <c r="J3588" t="s">
        <v>77</v>
      </c>
      <c r="K3588">
        <v>750</v>
      </c>
      <c r="L3588" t="s">
        <v>77</v>
      </c>
      <c r="M3588" t="s">
        <v>78</v>
      </c>
      <c r="N3588" t="s">
        <v>518</v>
      </c>
      <c r="O3588" t="s">
        <v>3250</v>
      </c>
      <c r="P3588" t="s">
        <v>3250</v>
      </c>
      <c r="Q3588" t="s">
        <v>3172</v>
      </c>
      <c r="R3588" t="s">
        <v>79</v>
      </c>
      <c r="S3588" t="s">
        <v>25</v>
      </c>
      <c r="T3588" t="s">
        <v>3173</v>
      </c>
      <c r="U3588" t="s">
        <v>43</v>
      </c>
      <c r="V3588" t="s">
        <v>80</v>
      </c>
      <c r="W3588">
        <v>23750</v>
      </c>
      <c r="X3588" t="s">
        <v>85</v>
      </c>
      <c r="Y3588">
        <v>750</v>
      </c>
      <c r="Z3588" t="s">
        <v>143</v>
      </c>
      <c r="AA3588" t="s">
        <v>143</v>
      </c>
      <c r="AB3588" t="s">
        <v>87</v>
      </c>
      <c r="AC3588" t="s">
        <v>84</v>
      </c>
      <c r="AD3588">
        <f>_xlfn.XLOOKUP(MIS[[#This Row],[TRADING SYMBOL]],[1]Sheet1!$D:$D,[1]Sheet1!$C:$C)</f>
        <v>8.1999999999999993</v>
      </c>
      <c r="AE3588">
        <f>MIS[[#This Row],[OrderAverageTradedPrice]]*MIS[[#This Row],[OrderQuantity]]</f>
        <v>8587.5</v>
      </c>
      <c r="AF3588">
        <f>MIS[[#This Row],[LTP]]*MIS[[#This Row],[OrderQuantity]]</f>
        <v>6149.9999999999991</v>
      </c>
      <c r="AG3588">
        <f>IF(MIS[[#This Row],[OrderSide]]="SELL",MIS[[#This Row],[VALUE]]-MIS[[#This Row],[LIVE_VALUE]],MIS[[#This Row],[LIVE_VALUE]]-MIS[[#This Row],[VALUE]])</f>
        <v>-2437.5000000000009</v>
      </c>
      <c r="AH3588" t="str" cm="1">
        <f t="array" ref="AH3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8" t="str">
        <f>MIS[[#This Row],[TRADING SYMBOL]]</f>
        <v>NIFTY2552223750PE</v>
      </c>
      <c r="AJ3588" t="str">
        <f>IF(RIGHT(MIS[[#This Row],[Main/Hedge]],4)="MAIN","MAIN","HEDGE")</f>
        <v>HEDGE</v>
      </c>
      <c r="AK3588" t="str" cm="1">
        <f t="array" ref="AK3588">_xlfn._xlws.FILTER(Table4[Column1],ISNUMBER(SEARCH(Table4[Column1],MIS[[#This Row],[OrderUniqueIdentifier]])),"")</f>
        <v>LONGSHORT</v>
      </c>
    </row>
    <row r="3589" spans="1:37" x14ac:dyDescent="0.25">
      <c r="A3589" t="s">
        <v>71</v>
      </c>
      <c r="B3589" t="s">
        <v>978</v>
      </c>
      <c r="C3589" t="s">
        <v>4738</v>
      </c>
      <c r="D3589" t="s">
        <v>72</v>
      </c>
      <c r="E3589" t="s">
        <v>3238</v>
      </c>
      <c r="F3589" t="s">
        <v>98</v>
      </c>
      <c r="G3589" t="s">
        <v>74</v>
      </c>
      <c r="H3589" t="s">
        <v>75</v>
      </c>
      <c r="I3589" t="s">
        <v>76</v>
      </c>
      <c r="J3589" t="s">
        <v>77</v>
      </c>
      <c r="K3589">
        <v>40</v>
      </c>
      <c r="L3589" t="s">
        <v>77</v>
      </c>
      <c r="M3589" t="s">
        <v>78</v>
      </c>
      <c r="N3589" t="s">
        <v>452</v>
      </c>
      <c r="O3589" t="s">
        <v>3330</v>
      </c>
      <c r="P3589" t="s">
        <v>3250</v>
      </c>
      <c r="Q3589" t="s">
        <v>3241</v>
      </c>
      <c r="R3589" t="s">
        <v>79</v>
      </c>
      <c r="S3589" t="s">
        <v>25</v>
      </c>
      <c r="T3589" t="s">
        <v>3242</v>
      </c>
      <c r="U3589" t="s">
        <v>100</v>
      </c>
      <c r="V3589" t="s">
        <v>80</v>
      </c>
      <c r="W3589">
        <v>84900</v>
      </c>
      <c r="X3589" t="s">
        <v>81</v>
      </c>
      <c r="Y3589">
        <v>40</v>
      </c>
      <c r="Z3589" t="s">
        <v>142</v>
      </c>
      <c r="AA3589" t="s">
        <v>143</v>
      </c>
      <c r="AB3589" t="s">
        <v>83</v>
      </c>
      <c r="AC3589" t="s">
        <v>84</v>
      </c>
      <c r="AD3589">
        <f>_xlfn.XLOOKUP(MIS[[#This Row],[TRADING SYMBOL]],[1]Sheet1!$D:$D,[1]Sheet1!$C:$C)</f>
        <v>15.9</v>
      </c>
      <c r="AE3589">
        <f>MIS[[#This Row],[OrderAverageTradedPrice]]*MIS[[#This Row],[OrderQuantity]]</f>
        <v>1088</v>
      </c>
      <c r="AF3589">
        <f>MIS[[#This Row],[LTP]]*MIS[[#This Row],[OrderQuantity]]</f>
        <v>636</v>
      </c>
      <c r="AG3589">
        <f>IF(MIS[[#This Row],[OrderSide]]="SELL",MIS[[#This Row],[VALUE]]-MIS[[#This Row],[LIVE_VALUE]],MIS[[#This Row],[LIVE_VALUE]]-MIS[[#This Row],[VALUE]])</f>
        <v>-452</v>
      </c>
      <c r="AH3589" t="str" cm="1">
        <f t="array" ref="AH3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9" t="str">
        <f>MIS[[#This Row],[TRADING SYMBOL]]</f>
        <v>SENSEX2552084900CE</v>
      </c>
      <c r="AJ3589" t="str">
        <f>IF(RIGHT(MIS[[#This Row],[Main/Hedge]],4)="MAIN","MAIN","HEDGE")</f>
        <v>HEDGE</v>
      </c>
      <c r="AK3589" t="str" cm="1">
        <f t="array" ref="AK3589">_xlfn._xlws.FILTER(Table4[Column1],ISNUMBER(SEARCH(Table4[Column1],MIS[[#This Row],[OrderUniqueIdentifier]])),"")</f>
        <v>LONGSHORT</v>
      </c>
    </row>
    <row r="3590" spans="1:37" x14ac:dyDescent="0.25">
      <c r="A3590" t="s">
        <v>71</v>
      </c>
      <c r="B3590" t="s">
        <v>994</v>
      </c>
      <c r="C3590" t="s">
        <v>4767</v>
      </c>
      <c r="D3590" t="s">
        <v>72</v>
      </c>
      <c r="E3590" t="s">
        <v>3238</v>
      </c>
      <c r="F3590" t="s">
        <v>98</v>
      </c>
      <c r="G3590" t="s">
        <v>74</v>
      </c>
      <c r="H3590" t="s">
        <v>75</v>
      </c>
      <c r="I3590" t="s">
        <v>76</v>
      </c>
      <c r="J3590" t="s">
        <v>77</v>
      </c>
      <c r="K3590">
        <v>20</v>
      </c>
      <c r="L3590" t="s">
        <v>77</v>
      </c>
      <c r="M3590" t="s">
        <v>78</v>
      </c>
      <c r="N3590" t="s">
        <v>452</v>
      </c>
      <c r="O3590" t="s">
        <v>3250</v>
      </c>
      <c r="P3590" t="s">
        <v>3250</v>
      </c>
      <c r="Q3590" t="s">
        <v>3241</v>
      </c>
      <c r="R3590" t="s">
        <v>79</v>
      </c>
      <c r="S3590" t="s">
        <v>25</v>
      </c>
      <c r="T3590" t="s">
        <v>3242</v>
      </c>
      <c r="U3590" t="s">
        <v>100</v>
      </c>
      <c r="V3590" t="s">
        <v>80</v>
      </c>
      <c r="W3590">
        <v>84900</v>
      </c>
      <c r="X3590" t="s">
        <v>81</v>
      </c>
      <c r="Y3590">
        <v>20</v>
      </c>
      <c r="Z3590" t="s">
        <v>143</v>
      </c>
      <c r="AA3590" t="s">
        <v>143</v>
      </c>
      <c r="AB3590" t="s">
        <v>83</v>
      </c>
      <c r="AC3590" t="s">
        <v>84</v>
      </c>
      <c r="AD3590">
        <f>_xlfn.XLOOKUP(MIS[[#This Row],[TRADING SYMBOL]],[1]Sheet1!$D:$D,[1]Sheet1!$C:$C)</f>
        <v>15.9</v>
      </c>
      <c r="AE3590">
        <f>MIS[[#This Row],[OrderAverageTradedPrice]]*MIS[[#This Row],[OrderQuantity]]</f>
        <v>544</v>
      </c>
      <c r="AF3590">
        <f>MIS[[#This Row],[LTP]]*MIS[[#This Row],[OrderQuantity]]</f>
        <v>318</v>
      </c>
      <c r="AG3590">
        <f>IF(MIS[[#This Row],[OrderSide]]="SELL",MIS[[#This Row],[VALUE]]-MIS[[#This Row],[LIVE_VALUE]],MIS[[#This Row],[LIVE_VALUE]]-MIS[[#This Row],[VALUE]])</f>
        <v>-226</v>
      </c>
      <c r="AH3590" t="str" cm="1">
        <f t="array" ref="AH3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0" t="str">
        <f>MIS[[#This Row],[TRADING SYMBOL]]</f>
        <v>SENSEX2552084900CE</v>
      </c>
      <c r="AJ3590" t="str">
        <f>IF(RIGHT(MIS[[#This Row],[Main/Hedge]],4)="MAIN","MAIN","HEDGE")</f>
        <v>HEDGE</v>
      </c>
      <c r="AK3590" t="str" cm="1">
        <f t="array" ref="AK3590">_xlfn._xlws.FILTER(Table4[Column1],ISNUMBER(SEARCH(Table4[Column1],MIS[[#This Row],[OrderUniqueIdentifier]])),"")</f>
        <v>LONGSHORT</v>
      </c>
    </row>
    <row r="3591" spans="1:37" x14ac:dyDescent="0.25">
      <c r="A3591" t="s">
        <v>71</v>
      </c>
      <c r="B3591" t="s">
        <v>1013</v>
      </c>
      <c r="C3591" t="s">
        <v>4829</v>
      </c>
      <c r="D3591" t="s">
        <v>72</v>
      </c>
      <c r="E3591" t="s">
        <v>3238</v>
      </c>
      <c r="F3591" t="s">
        <v>98</v>
      </c>
      <c r="G3591" t="s">
        <v>74</v>
      </c>
      <c r="H3591" t="s">
        <v>75</v>
      </c>
      <c r="I3591" t="s">
        <v>76</v>
      </c>
      <c r="J3591" t="s">
        <v>77</v>
      </c>
      <c r="K3591">
        <v>120</v>
      </c>
      <c r="L3591" t="s">
        <v>77</v>
      </c>
      <c r="M3591" t="s">
        <v>78</v>
      </c>
      <c r="N3591" t="s">
        <v>3833</v>
      </c>
      <c r="O3591" t="s">
        <v>3330</v>
      </c>
      <c r="P3591" t="s">
        <v>3250</v>
      </c>
      <c r="Q3591" t="s">
        <v>3241</v>
      </c>
      <c r="R3591" t="s">
        <v>79</v>
      </c>
      <c r="S3591" t="s">
        <v>25</v>
      </c>
      <c r="T3591" t="s">
        <v>3242</v>
      </c>
      <c r="U3591" t="s">
        <v>100</v>
      </c>
      <c r="V3591" t="s">
        <v>80</v>
      </c>
      <c r="W3591">
        <v>84900</v>
      </c>
      <c r="X3591" t="s">
        <v>81</v>
      </c>
      <c r="Y3591">
        <v>120</v>
      </c>
      <c r="Z3591" t="s">
        <v>142</v>
      </c>
      <c r="AA3591" t="s">
        <v>143</v>
      </c>
      <c r="AB3591" t="s">
        <v>83</v>
      </c>
      <c r="AC3591" t="s">
        <v>84</v>
      </c>
      <c r="AD3591">
        <f>_xlfn.XLOOKUP(MIS[[#This Row],[TRADING SYMBOL]],[1]Sheet1!$D:$D,[1]Sheet1!$C:$C)</f>
        <v>15.9</v>
      </c>
      <c r="AE3591">
        <f>MIS[[#This Row],[OrderAverageTradedPrice]]*MIS[[#This Row],[OrderQuantity]]</f>
        <v>3258</v>
      </c>
      <c r="AF3591">
        <f>MIS[[#This Row],[LTP]]*MIS[[#This Row],[OrderQuantity]]</f>
        <v>1908</v>
      </c>
      <c r="AG3591">
        <f>IF(MIS[[#This Row],[OrderSide]]="SELL",MIS[[#This Row],[VALUE]]-MIS[[#This Row],[LIVE_VALUE]],MIS[[#This Row],[LIVE_VALUE]]-MIS[[#This Row],[VALUE]])</f>
        <v>-1350</v>
      </c>
      <c r="AH3591" t="str" cm="1">
        <f t="array" ref="AH3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1" t="str">
        <f>MIS[[#This Row],[TRADING SYMBOL]]</f>
        <v>SENSEX2552084900CE</v>
      </c>
      <c r="AJ3591" t="str">
        <f>IF(RIGHT(MIS[[#This Row],[Main/Hedge]],4)="MAIN","MAIN","HEDGE")</f>
        <v>HEDGE</v>
      </c>
      <c r="AK3591" t="str" cm="1">
        <f t="array" ref="AK3591">_xlfn._xlws.FILTER(Table4[Column1],ISNUMBER(SEARCH(Table4[Column1],MIS[[#This Row],[OrderUniqueIdentifier]])),"")</f>
        <v>LONGSHORT</v>
      </c>
    </row>
    <row r="3592" spans="1:37" x14ac:dyDescent="0.25">
      <c r="A3592" t="s">
        <v>71</v>
      </c>
      <c r="B3592" t="s">
        <v>1021</v>
      </c>
      <c r="C3592" t="s">
        <v>4847</v>
      </c>
      <c r="D3592" t="s">
        <v>72</v>
      </c>
      <c r="E3592" t="s">
        <v>3170</v>
      </c>
      <c r="F3592" t="s">
        <v>73</v>
      </c>
      <c r="G3592" t="s">
        <v>74</v>
      </c>
      <c r="H3592" t="s">
        <v>75</v>
      </c>
      <c r="I3592" t="s">
        <v>76</v>
      </c>
      <c r="J3592" t="s">
        <v>77</v>
      </c>
      <c r="K3592">
        <v>150</v>
      </c>
      <c r="L3592" t="s">
        <v>77</v>
      </c>
      <c r="M3592" t="s">
        <v>78</v>
      </c>
      <c r="N3592" t="s">
        <v>518</v>
      </c>
      <c r="O3592" t="s">
        <v>3330</v>
      </c>
      <c r="P3592" t="s">
        <v>3250</v>
      </c>
      <c r="Q3592" t="s">
        <v>3172</v>
      </c>
      <c r="R3592" t="s">
        <v>79</v>
      </c>
      <c r="S3592" t="s">
        <v>25</v>
      </c>
      <c r="T3592" t="s">
        <v>3173</v>
      </c>
      <c r="U3592" t="s">
        <v>43</v>
      </c>
      <c r="V3592" t="s">
        <v>80</v>
      </c>
      <c r="W3592">
        <v>23750</v>
      </c>
      <c r="X3592" t="s">
        <v>85</v>
      </c>
      <c r="Y3592">
        <v>150</v>
      </c>
      <c r="Z3592" t="s">
        <v>142</v>
      </c>
      <c r="AA3592" t="s">
        <v>143</v>
      </c>
      <c r="AB3592" t="s">
        <v>87</v>
      </c>
      <c r="AC3592" t="s">
        <v>84</v>
      </c>
      <c r="AD3592">
        <f>_xlfn.XLOOKUP(MIS[[#This Row],[TRADING SYMBOL]],[1]Sheet1!$D:$D,[1]Sheet1!$C:$C)</f>
        <v>8.1999999999999993</v>
      </c>
      <c r="AE3592">
        <f>MIS[[#This Row],[OrderAverageTradedPrice]]*MIS[[#This Row],[OrderQuantity]]</f>
        <v>1717.5</v>
      </c>
      <c r="AF3592">
        <f>MIS[[#This Row],[LTP]]*MIS[[#This Row],[OrderQuantity]]</f>
        <v>1230</v>
      </c>
      <c r="AG3592">
        <f>IF(MIS[[#This Row],[OrderSide]]="SELL",MIS[[#This Row],[VALUE]]-MIS[[#This Row],[LIVE_VALUE]],MIS[[#This Row],[LIVE_VALUE]]-MIS[[#This Row],[VALUE]])</f>
        <v>-487.5</v>
      </c>
      <c r="AH3592" t="str" cm="1">
        <f t="array" ref="AH3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2" t="str">
        <f>MIS[[#This Row],[TRADING SYMBOL]]</f>
        <v>NIFTY2552223750PE</v>
      </c>
      <c r="AJ3592" t="str">
        <f>IF(RIGHT(MIS[[#This Row],[Main/Hedge]],4)="MAIN","MAIN","HEDGE")</f>
        <v>HEDGE</v>
      </c>
      <c r="AK3592" t="str" cm="1">
        <f t="array" ref="AK3592">_xlfn._xlws.FILTER(Table4[Column1],ISNUMBER(SEARCH(Table4[Column1],MIS[[#This Row],[OrderUniqueIdentifier]])),"")</f>
        <v>LONGSHORT</v>
      </c>
    </row>
    <row r="3593" spans="1:37" x14ac:dyDescent="0.25">
      <c r="A3593" t="s">
        <v>71</v>
      </c>
      <c r="B3593" t="s">
        <v>1021</v>
      </c>
      <c r="C3593" t="s">
        <v>4856</v>
      </c>
      <c r="D3593" t="s">
        <v>72</v>
      </c>
      <c r="E3593" t="s">
        <v>3238</v>
      </c>
      <c r="F3593" t="s">
        <v>98</v>
      </c>
      <c r="G3593" t="s">
        <v>74</v>
      </c>
      <c r="H3593" t="s">
        <v>75</v>
      </c>
      <c r="I3593" t="s">
        <v>76</v>
      </c>
      <c r="J3593" t="s">
        <v>77</v>
      </c>
      <c r="K3593">
        <v>60</v>
      </c>
      <c r="L3593" t="s">
        <v>77</v>
      </c>
      <c r="M3593" t="s">
        <v>78</v>
      </c>
      <c r="N3593" t="s">
        <v>4277</v>
      </c>
      <c r="O3593" t="s">
        <v>3330</v>
      </c>
      <c r="P3593" t="s">
        <v>3250</v>
      </c>
      <c r="Q3593" t="s">
        <v>3241</v>
      </c>
      <c r="R3593" t="s">
        <v>79</v>
      </c>
      <c r="S3593" t="s">
        <v>25</v>
      </c>
      <c r="T3593" t="s">
        <v>3242</v>
      </c>
      <c r="U3593" t="s">
        <v>100</v>
      </c>
      <c r="V3593" t="s">
        <v>80</v>
      </c>
      <c r="W3593">
        <v>84900</v>
      </c>
      <c r="X3593" t="s">
        <v>81</v>
      </c>
      <c r="Y3593">
        <v>60</v>
      </c>
      <c r="Z3593" t="s">
        <v>142</v>
      </c>
      <c r="AA3593" t="s">
        <v>143</v>
      </c>
      <c r="AB3593" t="s">
        <v>83</v>
      </c>
      <c r="AC3593" t="s">
        <v>84</v>
      </c>
      <c r="AD3593">
        <f>_xlfn.XLOOKUP(MIS[[#This Row],[TRADING SYMBOL]],[1]Sheet1!$D:$D,[1]Sheet1!$C:$C)</f>
        <v>15.9</v>
      </c>
      <c r="AE3593">
        <f>MIS[[#This Row],[OrderAverageTradedPrice]]*MIS[[#This Row],[OrderQuantity]]</f>
        <v>1635</v>
      </c>
      <c r="AF3593">
        <f>MIS[[#This Row],[LTP]]*MIS[[#This Row],[OrderQuantity]]</f>
        <v>954</v>
      </c>
      <c r="AG3593">
        <f>IF(MIS[[#This Row],[OrderSide]]="SELL",MIS[[#This Row],[VALUE]]-MIS[[#This Row],[LIVE_VALUE]],MIS[[#This Row],[LIVE_VALUE]]-MIS[[#This Row],[VALUE]])</f>
        <v>-681</v>
      </c>
      <c r="AH3593" t="str" cm="1">
        <f t="array" ref="AH3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3" t="str">
        <f>MIS[[#This Row],[TRADING SYMBOL]]</f>
        <v>SENSEX2552084900CE</v>
      </c>
      <c r="AJ3593" t="str">
        <f>IF(RIGHT(MIS[[#This Row],[Main/Hedge]],4)="MAIN","MAIN","HEDGE")</f>
        <v>HEDGE</v>
      </c>
      <c r="AK3593" t="str" cm="1">
        <f t="array" ref="AK3593">_xlfn._xlws.FILTER(Table4[Column1],ISNUMBER(SEARCH(Table4[Column1],MIS[[#This Row],[OrderUniqueIdentifier]])),"")</f>
        <v>LONGSHORT</v>
      </c>
    </row>
    <row r="3594" spans="1:37" x14ac:dyDescent="0.25">
      <c r="A3594" t="s">
        <v>71</v>
      </c>
      <c r="B3594" t="s">
        <v>1029</v>
      </c>
      <c r="C3594" t="s">
        <v>4858</v>
      </c>
      <c r="D3594" t="s">
        <v>72</v>
      </c>
      <c r="E3594" t="s">
        <v>3170</v>
      </c>
      <c r="F3594" t="s">
        <v>73</v>
      </c>
      <c r="G3594" t="s">
        <v>74</v>
      </c>
      <c r="H3594" t="s">
        <v>75</v>
      </c>
      <c r="I3594" t="s">
        <v>76</v>
      </c>
      <c r="J3594" t="s">
        <v>77</v>
      </c>
      <c r="K3594">
        <v>150</v>
      </c>
      <c r="L3594" t="s">
        <v>77</v>
      </c>
      <c r="M3594" t="s">
        <v>78</v>
      </c>
      <c r="N3594" t="s">
        <v>518</v>
      </c>
      <c r="O3594" t="s">
        <v>3250</v>
      </c>
      <c r="P3594" t="s">
        <v>3250</v>
      </c>
      <c r="Q3594" t="s">
        <v>3172</v>
      </c>
      <c r="R3594" t="s">
        <v>79</v>
      </c>
      <c r="S3594" t="s">
        <v>25</v>
      </c>
      <c r="T3594" t="s">
        <v>3173</v>
      </c>
      <c r="U3594" t="s">
        <v>43</v>
      </c>
      <c r="V3594" t="s">
        <v>80</v>
      </c>
      <c r="W3594">
        <v>23750</v>
      </c>
      <c r="X3594" t="s">
        <v>85</v>
      </c>
      <c r="Y3594">
        <v>150</v>
      </c>
      <c r="Z3594" t="s">
        <v>143</v>
      </c>
      <c r="AA3594" t="s">
        <v>143</v>
      </c>
      <c r="AB3594" t="s">
        <v>87</v>
      </c>
      <c r="AC3594" t="s">
        <v>84</v>
      </c>
      <c r="AD3594">
        <f>_xlfn.XLOOKUP(MIS[[#This Row],[TRADING SYMBOL]],[1]Sheet1!$D:$D,[1]Sheet1!$C:$C)</f>
        <v>8.1999999999999993</v>
      </c>
      <c r="AE3594">
        <f>MIS[[#This Row],[OrderAverageTradedPrice]]*MIS[[#This Row],[OrderQuantity]]</f>
        <v>1717.5</v>
      </c>
      <c r="AF3594">
        <f>MIS[[#This Row],[LTP]]*MIS[[#This Row],[OrderQuantity]]</f>
        <v>1230</v>
      </c>
      <c r="AG3594">
        <f>IF(MIS[[#This Row],[OrderSide]]="SELL",MIS[[#This Row],[VALUE]]-MIS[[#This Row],[LIVE_VALUE]],MIS[[#This Row],[LIVE_VALUE]]-MIS[[#This Row],[VALUE]])</f>
        <v>-487.5</v>
      </c>
      <c r="AH3594" t="str" cm="1">
        <f t="array" ref="AH3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4" t="str">
        <f>MIS[[#This Row],[TRADING SYMBOL]]</f>
        <v>NIFTY2552223750PE</v>
      </c>
      <c r="AJ3594" t="str">
        <f>IF(RIGHT(MIS[[#This Row],[Main/Hedge]],4)="MAIN","MAIN","HEDGE")</f>
        <v>HEDGE</v>
      </c>
      <c r="AK3594" t="str" cm="1">
        <f t="array" ref="AK3594">_xlfn._xlws.FILTER(Table4[Column1],ISNUMBER(SEARCH(Table4[Column1],MIS[[#This Row],[OrderUniqueIdentifier]])),"")</f>
        <v>LONGSHORT</v>
      </c>
    </row>
    <row r="3595" spans="1:37" x14ac:dyDescent="0.25">
      <c r="A3595" t="s">
        <v>71</v>
      </c>
      <c r="B3595" t="s">
        <v>1029</v>
      </c>
      <c r="C3595" t="s">
        <v>4883</v>
      </c>
      <c r="D3595" t="s">
        <v>72</v>
      </c>
      <c r="E3595" t="s">
        <v>3238</v>
      </c>
      <c r="F3595" t="s">
        <v>98</v>
      </c>
      <c r="G3595" t="s">
        <v>74</v>
      </c>
      <c r="H3595" t="s">
        <v>75</v>
      </c>
      <c r="I3595" t="s">
        <v>76</v>
      </c>
      <c r="J3595" t="s">
        <v>77</v>
      </c>
      <c r="K3595">
        <v>60</v>
      </c>
      <c r="L3595" t="s">
        <v>77</v>
      </c>
      <c r="M3595" t="s">
        <v>78</v>
      </c>
      <c r="N3595" t="s">
        <v>452</v>
      </c>
      <c r="O3595" t="s">
        <v>3250</v>
      </c>
      <c r="P3595" t="s">
        <v>3250</v>
      </c>
      <c r="Q3595" t="s">
        <v>3241</v>
      </c>
      <c r="R3595" t="s">
        <v>79</v>
      </c>
      <c r="S3595" t="s">
        <v>25</v>
      </c>
      <c r="T3595" t="s">
        <v>3242</v>
      </c>
      <c r="U3595" t="s">
        <v>100</v>
      </c>
      <c r="V3595" t="s">
        <v>80</v>
      </c>
      <c r="W3595">
        <v>84900</v>
      </c>
      <c r="X3595" t="s">
        <v>81</v>
      </c>
      <c r="Y3595">
        <v>60</v>
      </c>
      <c r="Z3595" t="s">
        <v>143</v>
      </c>
      <c r="AA3595" t="s">
        <v>143</v>
      </c>
      <c r="AB3595" t="s">
        <v>83</v>
      </c>
      <c r="AC3595" t="s">
        <v>84</v>
      </c>
      <c r="AD3595">
        <f>_xlfn.XLOOKUP(MIS[[#This Row],[TRADING SYMBOL]],[1]Sheet1!$D:$D,[1]Sheet1!$C:$C)</f>
        <v>15.9</v>
      </c>
      <c r="AE3595">
        <f>MIS[[#This Row],[OrderAverageTradedPrice]]*MIS[[#This Row],[OrderQuantity]]</f>
        <v>1632</v>
      </c>
      <c r="AF3595">
        <f>MIS[[#This Row],[LTP]]*MIS[[#This Row],[OrderQuantity]]</f>
        <v>954</v>
      </c>
      <c r="AG3595">
        <f>IF(MIS[[#This Row],[OrderSide]]="SELL",MIS[[#This Row],[VALUE]]-MIS[[#This Row],[LIVE_VALUE]],MIS[[#This Row],[LIVE_VALUE]]-MIS[[#This Row],[VALUE]])</f>
        <v>-678</v>
      </c>
      <c r="AH3595" t="str" cm="1">
        <f t="array" ref="AH3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5" t="str">
        <f>MIS[[#This Row],[TRADING SYMBOL]]</f>
        <v>SENSEX2552084900CE</v>
      </c>
      <c r="AJ3595" t="str">
        <f>IF(RIGHT(MIS[[#This Row],[Main/Hedge]],4)="MAIN","MAIN","HEDGE")</f>
        <v>HEDGE</v>
      </c>
      <c r="AK3595" t="str" cm="1">
        <f t="array" ref="AK3595">_xlfn._xlws.FILTER(Table4[Column1],ISNUMBER(SEARCH(Table4[Column1],MIS[[#This Row],[OrderUniqueIdentifier]])),"")</f>
        <v>LONGSHORT</v>
      </c>
    </row>
    <row r="3596" spans="1:37" x14ac:dyDescent="0.25">
      <c r="A3596" t="s">
        <v>71</v>
      </c>
      <c r="B3596" t="s">
        <v>1054</v>
      </c>
      <c r="C3596" t="s">
        <v>4941</v>
      </c>
      <c r="D3596" t="s">
        <v>72</v>
      </c>
      <c r="E3596" t="s">
        <v>3238</v>
      </c>
      <c r="F3596" t="s">
        <v>98</v>
      </c>
      <c r="G3596" t="s">
        <v>74</v>
      </c>
      <c r="H3596" t="s">
        <v>75</v>
      </c>
      <c r="I3596" t="s">
        <v>76</v>
      </c>
      <c r="J3596" t="s">
        <v>77</v>
      </c>
      <c r="K3596">
        <v>20</v>
      </c>
      <c r="L3596" t="s">
        <v>77</v>
      </c>
      <c r="M3596" t="s">
        <v>78</v>
      </c>
      <c r="N3596" t="s">
        <v>3833</v>
      </c>
      <c r="O3596" t="s">
        <v>3250</v>
      </c>
      <c r="P3596" t="s">
        <v>3250</v>
      </c>
      <c r="Q3596" t="s">
        <v>3241</v>
      </c>
      <c r="R3596" t="s">
        <v>4942</v>
      </c>
      <c r="S3596" t="s">
        <v>25</v>
      </c>
      <c r="T3596" t="s">
        <v>3242</v>
      </c>
      <c r="U3596" t="s">
        <v>100</v>
      </c>
      <c r="V3596" t="s">
        <v>80</v>
      </c>
      <c r="W3596">
        <v>84900</v>
      </c>
      <c r="X3596" t="s">
        <v>81</v>
      </c>
      <c r="Y3596">
        <v>20</v>
      </c>
      <c r="Z3596" t="s">
        <v>143</v>
      </c>
      <c r="AA3596" t="s">
        <v>143</v>
      </c>
      <c r="AB3596" t="s">
        <v>83</v>
      </c>
      <c r="AC3596" t="s">
        <v>84</v>
      </c>
      <c r="AD3596">
        <f>_xlfn.XLOOKUP(MIS[[#This Row],[TRADING SYMBOL]],[1]Sheet1!$D:$D,[1]Sheet1!$C:$C)</f>
        <v>15.9</v>
      </c>
      <c r="AE3596">
        <f>MIS[[#This Row],[OrderAverageTradedPrice]]*MIS[[#This Row],[OrderQuantity]]</f>
        <v>543</v>
      </c>
      <c r="AF3596">
        <f>MIS[[#This Row],[LTP]]*MIS[[#This Row],[OrderQuantity]]</f>
        <v>318</v>
      </c>
      <c r="AG3596">
        <f>IF(MIS[[#This Row],[OrderSide]]="SELL",MIS[[#This Row],[VALUE]]-MIS[[#This Row],[LIVE_VALUE]],MIS[[#This Row],[LIVE_VALUE]]-MIS[[#This Row],[VALUE]])</f>
        <v>-225</v>
      </c>
      <c r="AH3596" t="str" cm="1">
        <f t="array" ref="AH3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6" t="str">
        <f>MIS[[#This Row],[TRADING SYMBOL]]</f>
        <v>SENSEX2552084900CE</v>
      </c>
      <c r="AJ3596" t="str">
        <f>IF(RIGHT(MIS[[#This Row],[Main/Hedge]],4)="MAIN","MAIN","HEDGE")</f>
        <v>HEDGE</v>
      </c>
      <c r="AK3596" t="str" cm="1">
        <f t="array" ref="AK3596">_xlfn._xlws.FILTER(Table4[Column1],ISNUMBER(SEARCH(Table4[Column1],MIS[[#This Row],[OrderUniqueIdentifier]])),"")</f>
        <v>LONGSHORT</v>
      </c>
    </row>
    <row r="3597" spans="1:37" x14ac:dyDescent="0.25">
      <c r="A3597" t="s">
        <v>71</v>
      </c>
      <c r="B3597" t="s">
        <v>1108</v>
      </c>
      <c r="C3597" t="s">
        <v>5119</v>
      </c>
      <c r="D3597" t="s">
        <v>72</v>
      </c>
      <c r="E3597" t="s">
        <v>3170</v>
      </c>
      <c r="F3597" t="s">
        <v>73</v>
      </c>
      <c r="G3597" t="s">
        <v>74</v>
      </c>
      <c r="H3597" t="s">
        <v>75</v>
      </c>
      <c r="I3597" t="s">
        <v>76</v>
      </c>
      <c r="J3597" t="s">
        <v>77</v>
      </c>
      <c r="K3597">
        <v>150</v>
      </c>
      <c r="L3597" t="s">
        <v>77</v>
      </c>
      <c r="M3597" t="s">
        <v>78</v>
      </c>
      <c r="N3597" t="s">
        <v>518</v>
      </c>
      <c r="O3597" t="s">
        <v>3250</v>
      </c>
      <c r="P3597" t="s">
        <v>3250</v>
      </c>
      <c r="Q3597" t="s">
        <v>3172</v>
      </c>
      <c r="R3597" t="s">
        <v>79</v>
      </c>
      <c r="S3597" t="s">
        <v>25</v>
      </c>
      <c r="T3597" t="s">
        <v>3173</v>
      </c>
      <c r="U3597" t="s">
        <v>43</v>
      </c>
      <c r="V3597" t="s">
        <v>80</v>
      </c>
      <c r="W3597">
        <v>23750</v>
      </c>
      <c r="X3597" t="s">
        <v>85</v>
      </c>
      <c r="Y3597">
        <v>150</v>
      </c>
      <c r="Z3597" t="s">
        <v>143</v>
      </c>
      <c r="AA3597" t="s">
        <v>143</v>
      </c>
      <c r="AB3597" t="s">
        <v>87</v>
      </c>
      <c r="AC3597" t="s">
        <v>84</v>
      </c>
      <c r="AD3597">
        <f>_xlfn.XLOOKUP(MIS[[#This Row],[TRADING SYMBOL]],[1]Sheet1!$D:$D,[1]Sheet1!$C:$C)</f>
        <v>8.1999999999999993</v>
      </c>
      <c r="AE3597">
        <f>MIS[[#This Row],[OrderAverageTradedPrice]]*MIS[[#This Row],[OrderQuantity]]</f>
        <v>1717.5</v>
      </c>
      <c r="AF3597">
        <f>MIS[[#This Row],[LTP]]*MIS[[#This Row],[OrderQuantity]]</f>
        <v>1230</v>
      </c>
      <c r="AG3597">
        <f>IF(MIS[[#This Row],[OrderSide]]="SELL",MIS[[#This Row],[VALUE]]-MIS[[#This Row],[LIVE_VALUE]],MIS[[#This Row],[LIVE_VALUE]]-MIS[[#This Row],[VALUE]])</f>
        <v>-487.5</v>
      </c>
      <c r="AH3597" t="str" cm="1">
        <f t="array" ref="AH3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7" t="str">
        <f>MIS[[#This Row],[TRADING SYMBOL]]</f>
        <v>NIFTY2552223750PE</v>
      </c>
      <c r="AJ3597" t="str">
        <f>IF(RIGHT(MIS[[#This Row],[Main/Hedge]],4)="MAIN","MAIN","HEDGE")</f>
        <v>HEDGE</v>
      </c>
      <c r="AK3597" t="str" cm="1">
        <f t="array" ref="AK3597">_xlfn._xlws.FILTER(Table4[Column1],ISNUMBER(SEARCH(Table4[Column1],MIS[[#This Row],[OrderUniqueIdentifier]])),"")</f>
        <v>LONGSHORT</v>
      </c>
    </row>
    <row r="3598" spans="1:37" x14ac:dyDescent="0.25">
      <c r="A3598" t="s">
        <v>71</v>
      </c>
      <c r="B3598" t="s">
        <v>1153</v>
      </c>
      <c r="C3598" t="s">
        <v>5232</v>
      </c>
      <c r="D3598" t="s">
        <v>72</v>
      </c>
      <c r="E3598" t="s">
        <v>3170</v>
      </c>
      <c r="F3598" t="s">
        <v>73</v>
      </c>
      <c r="G3598" t="s">
        <v>74</v>
      </c>
      <c r="H3598" t="s">
        <v>75</v>
      </c>
      <c r="I3598" t="s">
        <v>76</v>
      </c>
      <c r="J3598" t="s">
        <v>77</v>
      </c>
      <c r="K3598">
        <v>150</v>
      </c>
      <c r="L3598" t="s">
        <v>77</v>
      </c>
      <c r="M3598" t="s">
        <v>78</v>
      </c>
      <c r="N3598" t="s">
        <v>518</v>
      </c>
      <c r="O3598" t="s">
        <v>3330</v>
      </c>
      <c r="P3598" t="s">
        <v>3250</v>
      </c>
      <c r="Q3598" t="s">
        <v>3172</v>
      </c>
      <c r="R3598" t="s">
        <v>79</v>
      </c>
      <c r="S3598" t="s">
        <v>25</v>
      </c>
      <c r="T3598" t="s">
        <v>3173</v>
      </c>
      <c r="U3598" t="s">
        <v>43</v>
      </c>
      <c r="V3598" t="s">
        <v>80</v>
      </c>
      <c r="W3598">
        <v>23750</v>
      </c>
      <c r="X3598" t="s">
        <v>85</v>
      </c>
      <c r="Y3598">
        <v>150</v>
      </c>
      <c r="Z3598" t="s">
        <v>142</v>
      </c>
      <c r="AA3598" t="s">
        <v>143</v>
      </c>
      <c r="AB3598" t="s">
        <v>87</v>
      </c>
      <c r="AC3598" t="s">
        <v>84</v>
      </c>
      <c r="AD3598">
        <f>_xlfn.XLOOKUP(MIS[[#This Row],[TRADING SYMBOL]],[1]Sheet1!$D:$D,[1]Sheet1!$C:$C)</f>
        <v>8.1999999999999993</v>
      </c>
      <c r="AE3598">
        <f>MIS[[#This Row],[OrderAverageTradedPrice]]*MIS[[#This Row],[OrderQuantity]]</f>
        <v>1717.5</v>
      </c>
      <c r="AF3598">
        <f>MIS[[#This Row],[LTP]]*MIS[[#This Row],[OrderQuantity]]</f>
        <v>1230</v>
      </c>
      <c r="AG3598">
        <f>IF(MIS[[#This Row],[OrderSide]]="SELL",MIS[[#This Row],[VALUE]]-MIS[[#This Row],[LIVE_VALUE]],MIS[[#This Row],[LIVE_VALUE]]-MIS[[#This Row],[VALUE]])</f>
        <v>-487.5</v>
      </c>
      <c r="AH3598" t="str" cm="1">
        <f t="array" ref="AH3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8" t="str">
        <f>MIS[[#This Row],[TRADING SYMBOL]]</f>
        <v>NIFTY2552223750PE</v>
      </c>
      <c r="AJ3598" t="str">
        <f>IF(RIGHT(MIS[[#This Row],[Main/Hedge]],4)="MAIN","MAIN","HEDGE")</f>
        <v>HEDGE</v>
      </c>
      <c r="AK3598" t="str" cm="1">
        <f t="array" ref="AK3598">_xlfn._xlws.FILTER(Table4[Column1],ISNUMBER(SEARCH(Table4[Column1],MIS[[#This Row],[OrderUniqueIdentifier]])),"")</f>
        <v>LONGSHORT</v>
      </c>
    </row>
    <row r="3599" spans="1:37" x14ac:dyDescent="0.25">
      <c r="A3599" t="s">
        <v>71</v>
      </c>
      <c r="B3599" t="s">
        <v>1202</v>
      </c>
      <c r="C3599" t="s">
        <v>5371</v>
      </c>
      <c r="D3599" t="s">
        <v>72</v>
      </c>
      <c r="E3599" t="s">
        <v>3170</v>
      </c>
      <c r="F3599" t="s">
        <v>73</v>
      </c>
      <c r="G3599" t="s">
        <v>74</v>
      </c>
      <c r="H3599" t="s">
        <v>75</v>
      </c>
      <c r="I3599" t="s">
        <v>76</v>
      </c>
      <c r="J3599" t="s">
        <v>77</v>
      </c>
      <c r="K3599">
        <v>75</v>
      </c>
      <c r="L3599" t="s">
        <v>77</v>
      </c>
      <c r="M3599" t="s">
        <v>78</v>
      </c>
      <c r="N3599" t="s">
        <v>518</v>
      </c>
      <c r="O3599" t="s">
        <v>3250</v>
      </c>
      <c r="P3599" t="s">
        <v>3250</v>
      </c>
      <c r="Q3599" t="s">
        <v>3172</v>
      </c>
      <c r="R3599" t="s">
        <v>79</v>
      </c>
      <c r="S3599" t="s">
        <v>25</v>
      </c>
      <c r="T3599" t="s">
        <v>3173</v>
      </c>
      <c r="U3599" t="s">
        <v>43</v>
      </c>
      <c r="V3599" t="s">
        <v>80</v>
      </c>
      <c r="W3599">
        <v>23750</v>
      </c>
      <c r="X3599" t="s">
        <v>85</v>
      </c>
      <c r="Y3599">
        <v>75</v>
      </c>
      <c r="Z3599" t="s">
        <v>143</v>
      </c>
      <c r="AA3599" t="s">
        <v>143</v>
      </c>
      <c r="AB3599" t="s">
        <v>87</v>
      </c>
      <c r="AC3599" t="s">
        <v>84</v>
      </c>
      <c r="AD3599">
        <f>_xlfn.XLOOKUP(MIS[[#This Row],[TRADING SYMBOL]],[1]Sheet1!$D:$D,[1]Sheet1!$C:$C)</f>
        <v>8.1999999999999993</v>
      </c>
      <c r="AE3599">
        <f>MIS[[#This Row],[OrderAverageTradedPrice]]*MIS[[#This Row],[OrderQuantity]]</f>
        <v>858.75</v>
      </c>
      <c r="AF3599">
        <f>MIS[[#This Row],[LTP]]*MIS[[#This Row],[OrderQuantity]]</f>
        <v>615</v>
      </c>
      <c r="AG3599">
        <f>IF(MIS[[#This Row],[OrderSide]]="SELL",MIS[[#This Row],[VALUE]]-MIS[[#This Row],[LIVE_VALUE]],MIS[[#This Row],[LIVE_VALUE]]-MIS[[#This Row],[VALUE]])</f>
        <v>-243.75</v>
      </c>
      <c r="AH3599" t="str" cm="1">
        <f t="array" ref="AH3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9" t="str">
        <f>MIS[[#This Row],[TRADING SYMBOL]]</f>
        <v>NIFTY2552223750PE</v>
      </c>
      <c r="AJ3599" t="str">
        <f>IF(RIGHT(MIS[[#This Row],[Main/Hedge]],4)="MAIN","MAIN","HEDGE")</f>
        <v>HEDGE</v>
      </c>
      <c r="AK3599" t="str" cm="1">
        <f t="array" ref="AK3599">_xlfn._xlws.FILTER(Table4[Column1],ISNUMBER(SEARCH(Table4[Column1],MIS[[#This Row],[OrderUniqueIdentifier]])),"")</f>
        <v>LONGSHORT</v>
      </c>
    </row>
    <row r="3600" spans="1:37" x14ac:dyDescent="0.25">
      <c r="A3600" t="s">
        <v>71</v>
      </c>
      <c r="B3600" t="s">
        <v>1210</v>
      </c>
      <c r="C3600" t="s">
        <v>5413</v>
      </c>
      <c r="D3600" t="s">
        <v>72</v>
      </c>
      <c r="E3600" t="s">
        <v>3238</v>
      </c>
      <c r="F3600" t="s">
        <v>98</v>
      </c>
      <c r="G3600" t="s">
        <v>74</v>
      </c>
      <c r="H3600" t="s">
        <v>75</v>
      </c>
      <c r="I3600" t="s">
        <v>76</v>
      </c>
      <c r="J3600" t="s">
        <v>77</v>
      </c>
      <c r="K3600">
        <v>40</v>
      </c>
      <c r="L3600" t="s">
        <v>77</v>
      </c>
      <c r="M3600" t="s">
        <v>78</v>
      </c>
      <c r="N3600" t="s">
        <v>3833</v>
      </c>
      <c r="O3600" t="s">
        <v>3330</v>
      </c>
      <c r="P3600" t="s">
        <v>3250</v>
      </c>
      <c r="Q3600" t="s">
        <v>3241</v>
      </c>
      <c r="R3600" t="s">
        <v>79</v>
      </c>
      <c r="S3600" t="s">
        <v>25</v>
      </c>
      <c r="T3600" t="s">
        <v>3242</v>
      </c>
      <c r="U3600" t="s">
        <v>100</v>
      </c>
      <c r="V3600" t="s">
        <v>80</v>
      </c>
      <c r="W3600">
        <v>84900</v>
      </c>
      <c r="X3600" t="s">
        <v>81</v>
      </c>
      <c r="Y3600">
        <v>40</v>
      </c>
      <c r="Z3600" t="s">
        <v>142</v>
      </c>
      <c r="AA3600" t="s">
        <v>143</v>
      </c>
      <c r="AB3600" t="s">
        <v>83</v>
      </c>
      <c r="AC3600" t="s">
        <v>84</v>
      </c>
      <c r="AD3600">
        <f>_xlfn.XLOOKUP(MIS[[#This Row],[TRADING SYMBOL]],[1]Sheet1!$D:$D,[1]Sheet1!$C:$C)</f>
        <v>15.9</v>
      </c>
      <c r="AE3600">
        <f>MIS[[#This Row],[OrderAverageTradedPrice]]*MIS[[#This Row],[OrderQuantity]]</f>
        <v>1086</v>
      </c>
      <c r="AF3600">
        <f>MIS[[#This Row],[LTP]]*MIS[[#This Row],[OrderQuantity]]</f>
        <v>636</v>
      </c>
      <c r="AG3600">
        <f>IF(MIS[[#This Row],[OrderSide]]="SELL",MIS[[#This Row],[VALUE]]-MIS[[#This Row],[LIVE_VALUE]],MIS[[#This Row],[LIVE_VALUE]]-MIS[[#This Row],[VALUE]])</f>
        <v>-450</v>
      </c>
      <c r="AH3600" t="str" cm="1">
        <f t="array" ref="AH3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0" t="str">
        <f>MIS[[#This Row],[TRADING SYMBOL]]</f>
        <v>SENSEX2552084900CE</v>
      </c>
      <c r="AJ3600" t="str">
        <f>IF(RIGHT(MIS[[#This Row],[Main/Hedge]],4)="MAIN","MAIN","HEDGE")</f>
        <v>HEDGE</v>
      </c>
      <c r="AK3600" t="str" cm="1">
        <f t="array" ref="AK3600">_xlfn._xlws.FILTER(Table4[Column1],ISNUMBER(SEARCH(Table4[Column1],MIS[[#This Row],[OrderUniqueIdentifier]])),"")</f>
        <v>LONGSHORT</v>
      </c>
    </row>
    <row r="3601" spans="1:37" x14ac:dyDescent="0.25">
      <c r="A3601" t="s">
        <v>71</v>
      </c>
      <c r="B3601" t="s">
        <v>1217</v>
      </c>
      <c r="C3601" t="s">
        <v>5431</v>
      </c>
      <c r="D3601" t="s">
        <v>72</v>
      </c>
      <c r="E3601" t="s">
        <v>3170</v>
      </c>
      <c r="F3601" t="s">
        <v>73</v>
      </c>
      <c r="G3601" t="s">
        <v>74</v>
      </c>
      <c r="H3601" t="s">
        <v>75</v>
      </c>
      <c r="I3601" t="s">
        <v>76</v>
      </c>
      <c r="J3601" t="s">
        <v>77</v>
      </c>
      <c r="K3601">
        <v>150</v>
      </c>
      <c r="L3601" t="s">
        <v>77</v>
      </c>
      <c r="M3601" t="s">
        <v>78</v>
      </c>
      <c r="N3601" t="s">
        <v>518</v>
      </c>
      <c r="O3601" t="s">
        <v>3250</v>
      </c>
      <c r="P3601" t="s">
        <v>3250</v>
      </c>
      <c r="Q3601" t="s">
        <v>3172</v>
      </c>
      <c r="R3601" t="s">
        <v>79</v>
      </c>
      <c r="S3601" t="s">
        <v>25</v>
      </c>
      <c r="T3601" t="s">
        <v>3173</v>
      </c>
      <c r="U3601" t="s">
        <v>43</v>
      </c>
      <c r="V3601" t="s">
        <v>80</v>
      </c>
      <c r="W3601">
        <v>23750</v>
      </c>
      <c r="X3601" t="s">
        <v>85</v>
      </c>
      <c r="Y3601">
        <v>150</v>
      </c>
      <c r="Z3601" t="s">
        <v>143</v>
      </c>
      <c r="AA3601" t="s">
        <v>143</v>
      </c>
      <c r="AB3601" t="s">
        <v>87</v>
      </c>
      <c r="AC3601" t="s">
        <v>84</v>
      </c>
      <c r="AD3601">
        <f>_xlfn.XLOOKUP(MIS[[#This Row],[TRADING SYMBOL]],[1]Sheet1!$D:$D,[1]Sheet1!$C:$C)</f>
        <v>8.1999999999999993</v>
      </c>
      <c r="AE3601">
        <f>MIS[[#This Row],[OrderAverageTradedPrice]]*MIS[[#This Row],[OrderQuantity]]</f>
        <v>1717.5</v>
      </c>
      <c r="AF3601">
        <f>MIS[[#This Row],[LTP]]*MIS[[#This Row],[OrderQuantity]]</f>
        <v>1230</v>
      </c>
      <c r="AG3601">
        <f>IF(MIS[[#This Row],[OrderSide]]="SELL",MIS[[#This Row],[VALUE]]-MIS[[#This Row],[LIVE_VALUE]],MIS[[#This Row],[LIVE_VALUE]]-MIS[[#This Row],[VALUE]])</f>
        <v>-487.5</v>
      </c>
      <c r="AH3601" t="str" cm="1">
        <f t="array" ref="AH3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1" t="str">
        <f>MIS[[#This Row],[TRADING SYMBOL]]</f>
        <v>NIFTY2552223750PE</v>
      </c>
      <c r="AJ3601" t="str">
        <f>IF(RIGHT(MIS[[#This Row],[Main/Hedge]],4)="MAIN","MAIN","HEDGE")</f>
        <v>HEDGE</v>
      </c>
      <c r="AK3601" t="str" cm="1">
        <f t="array" ref="AK3601">_xlfn._xlws.FILTER(Table4[Column1],ISNUMBER(SEARCH(Table4[Column1],MIS[[#This Row],[OrderUniqueIdentifier]])),"")</f>
        <v>LONGSHORT</v>
      </c>
    </row>
    <row r="3602" spans="1:37" x14ac:dyDescent="0.25">
      <c r="A3602" t="s">
        <v>71</v>
      </c>
      <c r="B3602" t="s">
        <v>1224</v>
      </c>
      <c r="C3602" t="s">
        <v>5457</v>
      </c>
      <c r="D3602" t="s">
        <v>72</v>
      </c>
      <c r="E3602" t="s">
        <v>3238</v>
      </c>
      <c r="F3602" t="s">
        <v>98</v>
      </c>
      <c r="G3602" t="s">
        <v>74</v>
      </c>
      <c r="H3602" t="s">
        <v>75</v>
      </c>
      <c r="I3602" t="s">
        <v>76</v>
      </c>
      <c r="J3602" t="s">
        <v>77</v>
      </c>
      <c r="K3602">
        <v>20</v>
      </c>
      <c r="L3602" t="s">
        <v>77</v>
      </c>
      <c r="M3602" t="s">
        <v>78</v>
      </c>
      <c r="N3602" t="s">
        <v>3833</v>
      </c>
      <c r="O3602" t="s">
        <v>3250</v>
      </c>
      <c r="P3602" t="s">
        <v>3250</v>
      </c>
      <c r="Q3602" t="s">
        <v>3241</v>
      </c>
      <c r="R3602" t="s">
        <v>79</v>
      </c>
      <c r="S3602" t="s">
        <v>25</v>
      </c>
      <c r="T3602" t="s">
        <v>3242</v>
      </c>
      <c r="U3602" t="s">
        <v>100</v>
      </c>
      <c r="V3602" t="s">
        <v>80</v>
      </c>
      <c r="W3602">
        <v>84900</v>
      </c>
      <c r="X3602" t="s">
        <v>81</v>
      </c>
      <c r="Y3602">
        <v>20</v>
      </c>
      <c r="Z3602" t="s">
        <v>143</v>
      </c>
      <c r="AA3602" t="s">
        <v>143</v>
      </c>
      <c r="AB3602" t="s">
        <v>83</v>
      </c>
      <c r="AC3602" t="s">
        <v>84</v>
      </c>
      <c r="AD3602">
        <f>_xlfn.XLOOKUP(MIS[[#This Row],[TRADING SYMBOL]],[1]Sheet1!$D:$D,[1]Sheet1!$C:$C)</f>
        <v>15.9</v>
      </c>
      <c r="AE3602">
        <f>MIS[[#This Row],[OrderAverageTradedPrice]]*MIS[[#This Row],[OrderQuantity]]</f>
        <v>543</v>
      </c>
      <c r="AF3602">
        <f>MIS[[#This Row],[LTP]]*MIS[[#This Row],[OrderQuantity]]</f>
        <v>318</v>
      </c>
      <c r="AG3602">
        <f>IF(MIS[[#This Row],[OrderSide]]="SELL",MIS[[#This Row],[VALUE]]-MIS[[#This Row],[LIVE_VALUE]],MIS[[#This Row],[LIVE_VALUE]]-MIS[[#This Row],[VALUE]])</f>
        <v>-225</v>
      </c>
      <c r="AH3602" t="str" cm="1">
        <f t="array" ref="AH3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2" t="str">
        <f>MIS[[#This Row],[TRADING SYMBOL]]</f>
        <v>SENSEX2552084900CE</v>
      </c>
      <c r="AJ3602" t="str">
        <f>IF(RIGHT(MIS[[#This Row],[Main/Hedge]],4)="MAIN","MAIN","HEDGE")</f>
        <v>HEDGE</v>
      </c>
      <c r="AK3602" t="str" cm="1">
        <f t="array" ref="AK3602">_xlfn._xlws.FILTER(Table4[Column1],ISNUMBER(SEARCH(Table4[Column1],MIS[[#This Row],[OrderUniqueIdentifier]])),"")</f>
        <v>LONGSHORT</v>
      </c>
    </row>
    <row r="3603" spans="1:37" x14ac:dyDescent="0.25">
      <c r="A3603" t="s">
        <v>71</v>
      </c>
      <c r="B3603" t="s">
        <v>1265</v>
      </c>
      <c r="C3603" t="s">
        <v>5575</v>
      </c>
      <c r="D3603" t="s">
        <v>72</v>
      </c>
      <c r="E3603" t="s">
        <v>3170</v>
      </c>
      <c r="F3603" t="s">
        <v>73</v>
      </c>
      <c r="G3603" t="s">
        <v>74</v>
      </c>
      <c r="H3603" t="s">
        <v>75</v>
      </c>
      <c r="I3603" t="s">
        <v>76</v>
      </c>
      <c r="J3603" t="s">
        <v>77</v>
      </c>
      <c r="K3603">
        <v>150</v>
      </c>
      <c r="L3603" t="s">
        <v>77</v>
      </c>
      <c r="M3603" t="s">
        <v>78</v>
      </c>
      <c r="N3603" t="s">
        <v>518</v>
      </c>
      <c r="O3603" t="s">
        <v>3250</v>
      </c>
      <c r="P3603" t="s">
        <v>3250</v>
      </c>
      <c r="Q3603" t="s">
        <v>3172</v>
      </c>
      <c r="R3603" t="s">
        <v>79</v>
      </c>
      <c r="S3603" t="s">
        <v>25</v>
      </c>
      <c r="T3603" t="s">
        <v>3173</v>
      </c>
      <c r="U3603" t="s">
        <v>43</v>
      </c>
      <c r="V3603" t="s">
        <v>80</v>
      </c>
      <c r="W3603">
        <v>23750</v>
      </c>
      <c r="X3603" t="s">
        <v>85</v>
      </c>
      <c r="Y3603">
        <v>150</v>
      </c>
      <c r="Z3603" t="s">
        <v>143</v>
      </c>
      <c r="AA3603" t="s">
        <v>143</v>
      </c>
      <c r="AB3603" t="s">
        <v>87</v>
      </c>
      <c r="AC3603" t="s">
        <v>84</v>
      </c>
      <c r="AD3603">
        <f>_xlfn.XLOOKUP(MIS[[#This Row],[TRADING SYMBOL]],[1]Sheet1!$D:$D,[1]Sheet1!$C:$C)</f>
        <v>8.1999999999999993</v>
      </c>
      <c r="AE3603">
        <f>MIS[[#This Row],[OrderAverageTradedPrice]]*MIS[[#This Row],[OrderQuantity]]</f>
        <v>1717.5</v>
      </c>
      <c r="AF3603">
        <f>MIS[[#This Row],[LTP]]*MIS[[#This Row],[OrderQuantity]]</f>
        <v>1230</v>
      </c>
      <c r="AG3603">
        <f>IF(MIS[[#This Row],[OrderSide]]="SELL",MIS[[#This Row],[VALUE]]-MIS[[#This Row],[LIVE_VALUE]],MIS[[#This Row],[LIVE_VALUE]]-MIS[[#This Row],[VALUE]])</f>
        <v>-487.5</v>
      </c>
      <c r="AH3603" t="str" cm="1">
        <f t="array" ref="AH3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3" t="str">
        <f>MIS[[#This Row],[TRADING SYMBOL]]</f>
        <v>NIFTY2552223750PE</v>
      </c>
      <c r="AJ3603" t="str">
        <f>IF(RIGHT(MIS[[#This Row],[Main/Hedge]],4)="MAIN","MAIN","HEDGE")</f>
        <v>HEDGE</v>
      </c>
      <c r="AK3603" t="str" cm="1">
        <f t="array" ref="AK3603">_xlfn._xlws.FILTER(Table4[Column1],ISNUMBER(SEARCH(Table4[Column1],MIS[[#This Row],[OrderUniqueIdentifier]])),"")</f>
        <v>LONGSHORT</v>
      </c>
    </row>
    <row r="3604" spans="1:37" x14ac:dyDescent="0.25">
      <c r="A3604" t="s">
        <v>71</v>
      </c>
      <c r="B3604" t="s">
        <v>1265</v>
      </c>
      <c r="C3604" t="s">
        <v>5582</v>
      </c>
      <c r="D3604" t="s">
        <v>72</v>
      </c>
      <c r="E3604" t="s">
        <v>3238</v>
      </c>
      <c r="F3604" t="s">
        <v>98</v>
      </c>
      <c r="G3604" t="s">
        <v>74</v>
      </c>
      <c r="H3604" t="s">
        <v>75</v>
      </c>
      <c r="I3604" t="s">
        <v>76</v>
      </c>
      <c r="J3604" t="s">
        <v>77</v>
      </c>
      <c r="K3604">
        <v>60</v>
      </c>
      <c r="L3604" t="s">
        <v>77</v>
      </c>
      <c r="M3604" t="s">
        <v>78</v>
      </c>
      <c r="N3604" t="s">
        <v>3833</v>
      </c>
      <c r="O3604" t="s">
        <v>3250</v>
      </c>
      <c r="P3604" t="s">
        <v>3250</v>
      </c>
      <c r="Q3604" t="s">
        <v>3241</v>
      </c>
      <c r="R3604" t="s">
        <v>79</v>
      </c>
      <c r="S3604" t="s">
        <v>25</v>
      </c>
      <c r="T3604" t="s">
        <v>3242</v>
      </c>
      <c r="U3604" t="s">
        <v>100</v>
      </c>
      <c r="V3604" t="s">
        <v>80</v>
      </c>
      <c r="W3604">
        <v>84900</v>
      </c>
      <c r="X3604" t="s">
        <v>81</v>
      </c>
      <c r="Y3604">
        <v>60</v>
      </c>
      <c r="Z3604" t="s">
        <v>143</v>
      </c>
      <c r="AA3604" t="s">
        <v>143</v>
      </c>
      <c r="AB3604" t="s">
        <v>83</v>
      </c>
      <c r="AC3604" t="s">
        <v>84</v>
      </c>
      <c r="AD3604">
        <f>_xlfn.XLOOKUP(MIS[[#This Row],[TRADING SYMBOL]],[1]Sheet1!$D:$D,[1]Sheet1!$C:$C)</f>
        <v>15.9</v>
      </c>
      <c r="AE3604">
        <f>MIS[[#This Row],[OrderAverageTradedPrice]]*MIS[[#This Row],[OrderQuantity]]</f>
        <v>1629</v>
      </c>
      <c r="AF3604">
        <f>MIS[[#This Row],[LTP]]*MIS[[#This Row],[OrderQuantity]]</f>
        <v>954</v>
      </c>
      <c r="AG3604">
        <f>IF(MIS[[#This Row],[OrderSide]]="SELL",MIS[[#This Row],[VALUE]]-MIS[[#This Row],[LIVE_VALUE]],MIS[[#This Row],[LIVE_VALUE]]-MIS[[#This Row],[VALUE]])</f>
        <v>-675</v>
      </c>
      <c r="AH3604" t="str" cm="1">
        <f t="array" ref="AH3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4" t="str">
        <f>MIS[[#This Row],[TRADING SYMBOL]]</f>
        <v>SENSEX2552084900CE</v>
      </c>
      <c r="AJ3604" t="str">
        <f>IF(RIGHT(MIS[[#This Row],[Main/Hedge]],4)="MAIN","MAIN","HEDGE")</f>
        <v>HEDGE</v>
      </c>
      <c r="AK3604" t="str" cm="1">
        <f t="array" ref="AK3604">_xlfn._xlws.FILTER(Table4[Column1],ISNUMBER(SEARCH(Table4[Column1],MIS[[#This Row],[OrderUniqueIdentifier]])),"")</f>
        <v>LONGSHORT</v>
      </c>
    </row>
    <row r="3605" spans="1:37" x14ac:dyDescent="0.25">
      <c r="A3605" t="s">
        <v>71</v>
      </c>
      <c r="B3605" t="s">
        <v>1326</v>
      </c>
      <c r="C3605" t="s">
        <v>5796</v>
      </c>
      <c r="D3605" t="s">
        <v>72</v>
      </c>
      <c r="E3605" t="s">
        <v>3238</v>
      </c>
      <c r="F3605" t="s">
        <v>98</v>
      </c>
      <c r="G3605" t="s">
        <v>74</v>
      </c>
      <c r="H3605" t="s">
        <v>75</v>
      </c>
      <c r="I3605" t="s">
        <v>76</v>
      </c>
      <c r="J3605" t="s">
        <v>77</v>
      </c>
      <c r="K3605">
        <v>20</v>
      </c>
      <c r="L3605" t="s">
        <v>77</v>
      </c>
      <c r="M3605" t="s">
        <v>78</v>
      </c>
      <c r="N3605" t="s">
        <v>4657</v>
      </c>
      <c r="O3605" t="s">
        <v>3330</v>
      </c>
      <c r="P3605" t="s">
        <v>3250</v>
      </c>
      <c r="Q3605" t="s">
        <v>3241</v>
      </c>
      <c r="R3605" t="s">
        <v>79</v>
      </c>
      <c r="S3605" t="s">
        <v>25</v>
      </c>
      <c r="T3605" t="s">
        <v>3242</v>
      </c>
      <c r="U3605" t="s">
        <v>100</v>
      </c>
      <c r="V3605" t="s">
        <v>80</v>
      </c>
      <c r="W3605">
        <v>84900</v>
      </c>
      <c r="X3605" t="s">
        <v>81</v>
      </c>
      <c r="Y3605">
        <v>20</v>
      </c>
      <c r="Z3605" t="s">
        <v>142</v>
      </c>
      <c r="AA3605" t="s">
        <v>143</v>
      </c>
      <c r="AB3605" t="s">
        <v>83</v>
      </c>
      <c r="AC3605" t="s">
        <v>84</v>
      </c>
      <c r="AD3605">
        <f>_xlfn.XLOOKUP(MIS[[#This Row],[TRADING SYMBOL]],[1]Sheet1!$D:$D,[1]Sheet1!$C:$C)</f>
        <v>15.9</v>
      </c>
      <c r="AE3605">
        <f>MIS[[#This Row],[OrderAverageTradedPrice]]*MIS[[#This Row],[OrderQuantity]]</f>
        <v>541</v>
      </c>
      <c r="AF3605">
        <f>MIS[[#This Row],[LTP]]*MIS[[#This Row],[OrderQuantity]]</f>
        <v>318</v>
      </c>
      <c r="AG3605">
        <f>IF(MIS[[#This Row],[OrderSide]]="SELL",MIS[[#This Row],[VALUE]]-MIS[[#This Row],[LIVE_VALUE]],MIS[[#This Row],[LIVE_VALUE]]-MIS[[#This Row],[VALUE]])</f>
        <v>-223</v>
      </c>
      <c r="AH3605" t="str" cm="1">
        <f t="array" ref="AH3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5" t="str">
        <f>MIS[[#This Row],[TRADING SYMBOL]]</f>
        <v>SENSEX2552084900CE</v>
      </c>
      <c r="AJ3605" t="str">
        <f>IF(RIGHT(MIS[[#This Row],[Main/Hedge]],4)="MAIN","MAIN","HEDGE")</f>
        <v>HEDGE</v>
      </c>
      <c r="AK3605" t="str" cm="1">
        <f t="array" ref="AK3605">_xlfn._xlws.FILTER(Table4[Column1],ISNUMBER(SEARCH(Table4[Column1],MIS[[#This Row],[OrderUniqueIdentifier]])),"")</f>
        <v>LONGSHORT</v>
      </c>
    </row>
    <row r="3606" spans="1:37" x14ac:dyDescent="0.25">
      <c r="A3606" t="s">
        <v>179</v>
      </c>
      <c r="B3606" t="s">
        <v>1488</v>
      </c>
      <c r="C3606" t="s">
        <v>6367</v>
      </c>
      <c r="D3606" t="s">
        <v>72</v>
      </c>
      <c r="E3606" t="s">
        <v>3170</v>
      </c>
      <c r="F3606" t="s">
        <v>73</v>
      </c>
      <c r="G3606" t="s">
        <v>74</v>
      </c>
      <c r="H3606" t="s">
        <v>75</v>
      </c>
      <c r="I3606" t="s">
        <v>76</v>
      </c>
      <c r="J3606" t="s">
        <v>77</v>
      </c>
      <c r="K3606">
        <v>75</v>
      </c>
      <c r="L3606" t="s">
        <v>77</v>
      </c>
      <c r="M3606" t="s">
        <v>78</v>
      </c>
      <c r="N3606" t="s">
        <v>518</v>
      </c>
      <c r="O3606" t="s">
        <v>3250</v>
      </c>
      <c r="P3606" t="s">
        <v>3250</v>
      </c>
      <c r="Q3606" t="s">
        <v>3172</v>
      </c>
      <c r="R3606" t="s">
        <v>79</v>
      </c>
      <c r="S3606" t="s">
        <v>25</v>
      </c>
      <c r="T3606" t="s">
        <v>3173</v>
      </c>
      <c r="U3606" t="s">
        <v>43</v>
      </c>
      <c r="V3606" t="s">
        <v>80</v>
      </c>
      <c r="W3606">
        <v>23750</v>
      </c>
      <c r="X3606" t="s">
        <v>85</v>
      </c>
      <c r="Y3606">
        <v>75</v>
      </c>
      <c r="Z3606" t="s">
        <v>143</v>
      </c>
      <c r="AA3606" t="s">
        <v>143</v>
      </c>
      <c r="AB3606" t="s">
        <v>87</v>
      </c>
      <c r="AC3606" t="s">
        <v>84</v>
      </c>
      <c r="AD3606">
        <f>_xlfn.XLOOKUP(MIS[[#This Row],[TRADING SYMBOL]],[1]Sheet1!$D:$D,[1]Sheet1!$C:$C)</f>
        <v>8.1999999999999993</v>
      </c>
      <c r="AE3606">
        <f>MIS[[#This Row],[OrderAverageTradedPrice]]*MIS[[#This Row],[OrderQuantity]]</f>
        <v>858.75</v>
      </c>
      <c r="AF3606">
        <f>MIS[[#This Row],[LTP]]*MIS[[#This Row],[OrderQuantity]]</f>
        <v>615</v>
      </c>
      <c r="AG3606">
        <f>IF(MIS[[#This Row],[OrderSide]]="SELL",MIS[[#This Row],[VALUE]]-MIS[[#This Row],[LIVE_VALUE]],MIS[[#This Row],[LIVE_VALUE]]-MIS[[#This Row],[VALUE]])</f>
        <v>-243.75</v>
      </c>
      <c r="AH3606" t="str" cm="1">
        <f t="array" ref="AH3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6" t="str">
        <f>MIS[[#This Row],[TRADING SYMBOL]]</f>
        <v>NIFTY2552223750PE</v>
      </c>
      <c r="AJ3606" t="str">
        <f>IF(RIGHT(MIS[[#This Row],[Main/Hedge]],4)="MAIN","MAIN","HEDGE")</f>
        <v>HEDGE</v>
      </c>
      <c r="AK3606" t="str" cm="1">
        <f t="array" ref="AK3606">_xlfn._xlws.FILTER(Table4[Column1],ISNUMBER(SEARCH(Table4[Column1],MIS[[#This Row],[OrderUniqueIdentifier]])),"")</f>
        <v>LONGSHORT</v>
      </c>
    </row>
    <row r="3607" spans="1:37" x14ac:dyDescent="0.25">
      <c r="A3607" t="s">
        <v>1555</v>
      </c>
      <c r="B3607" t="s">
        <v>1607</v>
      </c>
      <c r="C3607" t="s">
        <v>6776</v>
      </c>
      <c r="D3607" t="s">
        <v>72</v>
      </c>
      <c r="E3607" t="s">
        <v>3170</v>
      </c>
      <c r="F3607" t="s">
        <v>73</v>
      </c>
      <c r="G3607" t="s">
        <v>74</v>
      </c>
      <c r="H3607" t="s">
        <v>75</v>
      </c>
      <c r="I3607" t="s">
        <v>76</v>
      </c>
      <c r="J3607" t="s">
        <v>77</v>
      </c>
      <c r="K3607">
        <v>75</v>
      </c>
      <c r="L3607" t="s">
        <v>77</v>
      </c>
      <c r="M3607" t="s">
        <v>78</v>
      </c>
      <c r="N3607" t="s">
        <v>518</v>
      </c>
      <c r="O3607" t="s">
        <v>3250</v>
      </c>
      <c r="P3607" t="s">
        <v>3250</v>
      </c>
      <c r="Q3607" t="s">
        <v>3172</v>
      </c>
      <c r="R3607" t="s">
        <v>79</v>
      </c>
      <c r="S3607" t="s">
        <v>25</v>
      </c>
      <c r="T3607" t="s">
        <v>3173</v>
      </c>
      <c r="U3607" t="s">
        <v>43</v>
      </c>
      <c r="V3607" t="s">
        <v>80</v>
      </c>
      <c r="W3607">
        <v>23750</v>
      </c>
      <c r="X3607" t="s">
        <v>85</v>
      </c>
      <c r="Y3607">
        <v>75</v>
      </c>
      <c r="Z3607" t="s">
        <v>143</v>
      </c>
      <c r="AA3607" t="s">
        <v>143</v>
      </c>
      <c r="AB3607" t="s">
        <v>87</v>
      </c>
      <c r="AC3607" t="s">
        <v>84</v>
      </c>
      <c r="AD3607">
        <f>_xlfn.XLOOKUP(MIS[[#This Row],[TRADING SYMBOL]],[1]Sheet1!$D:$D,[1]Sheet1!$C:$C)</f>
        <v>8.1999999999999993</v>
      </c>
      <c r="AE3607">
        <f>MIS[[#This Row],[OrderAverageTradedPrice]]*MIS[[#This Row],[OrderQuantity]]</f>
        <v>858.75</v>
      </c>
      <c r="AF3607">
        <f>MIS[[#This Row],[LTP]]*MIS[[#This Row],[OrderQuantity]]</f>
        <v>615</v>
      </c>
      <c r="AG3607">
        <f>IF(MIS[[#This Row],[OrderSide]]="SELL",MIS[[#This Row],[VALUE]]-MIS[[#This Row],[LIVE_VALUE]],MIS[[#This Row],[LIVE_VALUE]]-MIS[[#This Row],[VALUE]])</f>
        <v>-243.75</v>
      </c>
      <c r="AH3607" t="str" cm="1">
        <f t="array" ref="AH3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7" t="str">
        <f>MIS[[#This Row],[TRADING SYMBOL]]</f>
        <v>NIFTY2552223750PE</v>
      </c>
      <c r="AJ3607" t="str">
        <f>IF(RIGHT(MIS[[#This Row],[Main/Hedge]],4)="MAIN","MAIN","HEDGE")</f>
        <v>HEDGE</v>
      </c>
      <c r="AK3607" t="str" cm="1">
        <f t="array" ref="AK3607">_xlfn._xlws.FILTER(Table4[Column1],ISNUMBER(SEARCH(Table4[Column1],MIS[[#This Row],[OrderUniqueIdentifier]])),"")</f>
        <v>LONGSHORT</v>
      </c>
    </row>
    <row r="3608" spans="1:37" x14ac:dyDescent="0.25">
      <c r="A3608" t="s">
        <v>1555</v>
      </c>
      <c r="B3608" t="s">
        <v>1676</v>
      </c>
      <c r="C3608" t="s">
        <v>7012</v>
      </c>
      <c r="D3608" t="s">
        <v>72</v>
      </c>
      <c r="E3608" t="s">
        <v>3170</v>
      </c>
      <c r="F3608" t="s">
        <v>73</v>
      </c>
      <c r="G3608" t="s">
        <v>74</v>
      </c>
      <c r="H3608" t="s">
        <v>75</v>
      </c>
      <c r="I3608" t="s">
        <v>76</v>
      </c>
      <c r="J3608" t="s">
        <v>77</v>
      </c>
      <c r="K3608">
        <v>75</v>
      </c>
      <c r="L3608" t="s">
        <v>77</v>
      </c>
      <c r="M3608" t="s">
        <v>78</v>
      </c>
      <c r="N3608" t="s">
        <v>518</v>
      </c>
      <c r="O3608" t="s">
        <v>3250</v>
      </c>
      <c r="P3608" t="s">
        <v>3250</v>
      </c>
      <c r="Q3608" t="s">
        <v>3172</v>
      </c>
      <c r="R3608" t="s">
        <v>79</v>
      </c>
      <c r="S3608" t="s">
        <v>25</v>
      </c>
      <c r="T3608" t="s">
        <v>3173</v>
      </c>
      <c r="U3608" t="s">
        <v>43</v>
      </c>
      <c r="V3608" t="s">
        <v>80</v>
      </c>
      <c r="W3608">
        <v>23750</v>
      </c>
      <c r="X3608" t="s">
        <v>85</v>
      </c>
      <c r="Y3608">
        <v>75</v>
      </c>
      <c r="Z3608" t="s">
        <v>143</v>
      </c>
      <c r="AA3608" t="s">
        <v>143</v>
      </c>
      <c r="AB3608" t="s">
        <v>87</v>
      </c>
      <c r="AC3608" t="s">
        <v>84</v>
      </c>
      <c r="AD3608">
        <f>_xlfn.XLOOKUP(MIS[[#This Row],[TRADING SYMBOL]],[1]Sheet1!$D:$D,[1]Sheet1!$C:$C)</f>
        <v>8.1999999999999993</v>
      </c>
      <c r="AE3608">
        <f>MIS[[#This Row],[OrderAverageTradedPrice]]*MIS[[#This Row],[OrderQuantity]]</f>
        <v>858.75</v>
      </c>
      <c r="AF3608">
        <f>MIS[[#This Row],[LTP]]*MIS[[#This Row],[OrderQuantity]]</f>
        <v>615</v>
      </c>
      <c r="AG3608">
        <f>IF(MIS[[#This Row],[OrderSide]]="SELL",MIS[[#This Row],[VALUE]]-MIS[[#This Row],[LIVE_VALUE]],MIS[[#This Row],[LIVE_VALUE]]-MIS[[#This Row],[VALUE]])</f>
        <v>-243.75</v>
      </c>
      <c r="AH3608" t="str" cm="1">
        <f t="array" ref="AH3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8" t="str">
        <f>MIS[[#This Row],[TRADING SYMBOL]]</f>
        <v>NIFTY2552223750PE</v>
      </c>
      <c r="AJ3608" t="str">
        <f>IF(RIGHT(MIS[[#This Row],[Main/Hedge]],4)="MAIN","MAIN","HEDGE")</f>
        <v>HEDGE</v>
      </c>
      <c r="AK3608" t="str" cm="1">
        <f t="array" ref="AK3608">_xlfn._xlws.FILTER(Table4[Column1],ISNUMBER(SEARCH(Table4[Column1],MIS[[#This Row],[OrderUniqueIdentifier]])),"")</f>
        <v>LONGSHORT</v>
      </c>
    </row>
    <row r="3609" spans="1:37" x14ac:dyDescent="0.25">
      <c r="A3609" t="s">
        <v>71</v>
      </c>
      <c r="B3609" t="s">
        <v>454</v>
      </c>
      <c r="C3609" t="s">
        <v>5810</v>
      </c>
      <c r="D3609" t="s">
        <v>72</v>
      </c>
      <c r="E3609" t="s">
        <v>3170</v>
      </c>
      <c r="F3609" t="s">
        <v>73</v>
      </c>
      <c r="G3609" t="s">
        <v>74</v>
      </c>
      <c r="H3609" t="s">
        <v>75</v>
      </c>
      <c r="I3609" t="s">
        <v>76</v>
      </c>
      <c r="J3609" t="s">
        <v>77</v>
      </c>
      <c r="K3609">
        <v>150</v>
      </c>
      <c r="L3609" t="s">
        <v>77</v>
      </c>
      <c r="M3609" t="s">
        <v>78</v>
      </c>
      <c r="N3609" t="s">
        <v>518</v>
      </c>
      <c r="O3609" t="s">
        <v>3209</v>
      </c>
      <c r="P3609" t="s">
        <v>3209</v>
      </c>
      <c r="Q3609" t="s">
        <v>3172</v>
      </c>
      <c r="R3609" t="s">
        <v>79</v>
      </c>
      <c r="S3609" t="s">
        <v>25</v>
      </c>
      <c r="T3609" t="s">
        <v>3173</v>
      </c>
      <c r="U3609" t="s">
        <v>43</v>
      </c>
      <c r="V3609" t="s">
        <v>80</v>
      </c>
      <c r="W3609">
        <v>23750</v>
      </c>
      <c r="X3609" t="s">
        <v>85</v>
      </c>
      <c r="Y3609">
        <v>150</v>
      </c>
      <c r="Z3609" t="s">
        <v>3210</v>
      </c>
      <c r="AA3609" t="s">
        <v>3210</v>
      </c>
      <c r="AB3609" t="s">
        <v>87</v>
      </c>
      <c r="AC3609" t="s">
        <v>84</v>
      </c>
      <c r="AD3609">
        <f>_xlfn.XLOOKUP(MIS[[#This Row],[TRADING SYMBOL]],[1]Sheet1!$D:$D,[1]Sheet1!$C:$C)</f>
        <v>8.1999999999999993</v>
      </c>
      <c r="AE3609">
        <f>MIS[[#This Row],[OrderAverageTradedPrice]]*MIS[[#This Row],[OrderQuantity]]</f>
        <v>1717.5</v>
      </c>
      <c r="AF3609">
        <f>MIS[[#This Row],[LTP]]*MIS[[#This Row],[OrderQuantity]]</f>
        <v>1230</v>
      </c>
      <c r="AG3609">
        <f>IF(MIS[[#This Row],[OrderSide]]="SELL",MIS[[#This Row],[VALUE]]-MIS[[#This Row],[LIVE_VALUE]],MIS[[#This Row],[LIVE_VALUE]]-MIS[[#This Row],[VALUE]])</f>
        <v>-487.5</v>
      </c>
      <c r="AH3609" t="str" cm="1">
        <f t="array" ref="AH3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9" t="str">
        <f>MIS[[#This Row],[TRADING SYMBOL]]</f>
        <v>NIFTY2552223750PE</v>
      </c>
      <c r="AJ3609" t="str">
        <f>IF(RIGHT(MIS[[#This Row],[Main/Hedge]],4)="MAIN","MAIN","HEDGE")</f>
        <v>HEDGE</v>
      </c>
      <c r="AK3609" t="str" cm="1">
        <f t="array" ref="AK3609">_xlfn._xlws.FILTER(Table4[Column1],ISNUMBER(SEARCH(Table4[Column1],MIS[[#This Row],[OrderUniqueIdentifier]])),"")</f>
        <v>LONGSHORT</v>
      </c>
    </row>
    <row r="3610" spans="1:37" x14ac:dyDescent="0.25">
      <c r="A3610" t="s">
        <v>71</v>
      </c>
      <c r="B3610" t="s">
        <v>454</v>
      </c>
      <c r="C3610" t="s">
        <v>5818</v>
      </c>
      <c r="D3610" t="s">
        <v>72</v>
      </c>
      <c r="E3610" t="s">
        <v>3238</v>
      </c>
      <c r="F3610" t="s">
        <v>98</v>
      </c>
      <c r="G3610" t="s">
        <v>74</v>
      </c>
      <c r="H3610" t="s">
        <v>75</v>
      </c>
      <c r="I3610" t="s">
        <v>76</v>
      </c>
      <c r="J3610" t="s">
        <v>77</v>
      </c>
      <c r="K3610">
        <v>60</v>
      </c>
      <c r="L3610" t="s">
        <v>77</v>
      </c>
      <c r="M3610" t="s">
        <v>78</v>
      </c>
      <c r="N3610" t="s">
        <v>3239</v>
      </c>
      <c r="O3610" t="s">
        <v>3209</v>
      </c>
      <c r="P3610" t="s">
        <v>3209</v>
      </c>
      <c r="Q3610" t="s">
        <v>3241</v>
      </c>
      <c r="R3610" t="s">
        <v>79</v>
      </c>
      <c r="S3610" t="s">
        <v>25</v>
      </c>
      <c r="T3610" t="s">
        <v>3242</v>
      </c>
      <c r="U3610" t="s">
        <v>100</v>
      </c>
      <c r="V3610" t="s">
        <v>80</v>
      </c>
      <c r="W3610">
        <v>84900</v>
      </c>
      <c r="X3610" t="s">
        <v>81</v>
      </c>
      <c r="Y3610">
        <v>60</v>
      </c>
      <c r="Z3610" t="s">
        <v>3210</v>
      </c>
      <c r="AA3610" t="s">
        <v>3210</v>
      </c>
      <c r="AB3610" t="s">
        <v>83</v>
      </c>
      <c r="AC3610" t="s">
        <v>84</v>
      </c>
      <c r="AD3610">
        <f>_xlfn.XLOOKUP(MIS[[#This Row],[TRADING SYMBOL]],[1]Sheet1!$D:$D,[1]Sheet1!$C:$C)</f>
        <v>15.9</v>
      </c>
      <c r="AE3610">
        <f>MIS[[#This Row],[OrderAverageTradedPrice]]*MIS[[#This Row],[OrderQuantity]]</f>
        <v>1611</v>
      </c>
      <c r="AF3610">
        <f>MIS[[#This Row],[LTP]]*MIS[[#This Row],[OrderQuantity]]</f>
        <v>954</v>
      </c>
      <c r="AG3610">
        <f>IF(MIS[[#This Row],[OrderSide]]="SELL",MIS[[#This Row],[VALUE]]-MIS[[#This Row],[LIVE_VALUE]],MIS[[#This Row],[LIVE_VALUE]]-MIS[[#This Row],[VALUE]])</f>
        <v>-657</v>
      </c>
      <c r="AH3610" t="str" cm="1">
        <f t="array" ref="AH3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0" t="str">
        <f>MIS[[#This Row],[TRADING SYMBOL]]</f>
        <v>SENSEX2552084900CE</v>
      </c>
      <c r="AJ3610" t="str">
        <f>IF(RIGHT(MIS[[#This Row],[Main/Hedge]],4)="MAIN","MAIN","HEDGE")</f>
        <v>HEDGE</v>
      </c>
      <c r="AK3610" t="str" cm="1">
        <f t="array" ref="AK3610">_xlfn._xlws.FILTER(Table4[Column1],ISNUMBER(SEARCH(Table4[Column1],MIS[[#This Row],[OrderUniqueIdentifier]])),"")</f>
        <v>LONGSHORT</v>
      </c>
    </row>
    <row r="3611" spans="1:37" x14ac:dyDescent="0.25">
      <c r="A3611" t="s">
        <v>71</v>
      </c>
      <c r="B3611" t="s">
        <v>482</v>
      </c>
      <c r="C3611" t="s">
        <v>3208</v>
      </c>
      <c r="D3611" t="s">
        <v>72</v>
      </c>
      <c r="E3611" t="s">
        <v>3170</v>
      </c>
      <c r="F3611" t="s">
        <v>73</v>
      </c>
      <c r="G3611" t="s">
        <v>74</v>
      </c>
      <c r="H3611" t="s">
        <v>75</v>
      </c>
      <c r="I3611" t="s">
        <v>76</v>
      </c>
      <c r="J3611" t="s">
        <v>77</v>
      </c>
      <c r="K3611">
        <v>150</v>
      </c>
      <c r="L3611" t="s">
        <v>77</v>
      </c>
      <c r="M3611" t="s">
        <v>78</v>
      </c>
      <c r="N3611" t="s">
        <v>518</v>
      </c>
      <c r="O3611" t="s">
        <v>3209</v>
      </c>
      <c r="P3611" t="s">
        <v>3209</v>
      </c>
      <c r="Q3611" t="s">
        <v>3172</v>
      </c>
      <c r="R3611" t="s">
        <v>79</v>
      </c>
      <c r="S3611" t="s">
        <v>25</v>
      </c>
      <c r="T3611" t="s">
        <v>3173</v>
      </c>
      <c r="U3611" t="s">
        <v>43</v>
      </c>
      <c r="V3611" t="s">
        <v>80</v>
      </c>
      <c r="W3611">
        <v>23750</v>
      </c>
      <c r="X3611" t="s">
        <v>85</v>
      </c>
      <c r="Y3611">
        <v>150</v>
      </c>
      <c r="Z3611" t="s">
        <v>3210</v>
      </c>
      <c r="AA3611" t="s">
        <v>3210</v>
      </c>
      <c r="AB3611" t="s">
        <v>87</v>
      </c>
      <c r="AC3611" t="s">
        <v>84</v>
      </c>
      <c r="AD3611">
        <f>_xlfn.XLOOKUP(MIS[[#This Row],[TRADING SYMBOL]],[1]Sheet1!$D:$D,[1]Sheet1!$C:$C)</f>
        <v>8.1999999999999993</v>
      </c>
      <c r="AE3611">
        <f>MIS[[#This Row],[OrderAverageTradedPrice]]*MIS[[#This Row],[OrderQuantity]]</f>
        <v>1717.5</v>
      </c>
      <c r="AF3611">
        <f>MIS[[#This Row],[LTP]]*MIS[[#This Row],[OrderQuantity]]</f>
        <v>1230</v>
      </c>
      <c r="AG3611">
        <f>IF(MIS[[#This Row],[OrderSide]]="SELL",MIS[[#This Row],[VALUE]]-MIS[[#This Row],[LIVE_VALUE]],MIS[[#This Row],[LIVE_VALUE]]-MIS[[#This Row],[VALUE]])</f>
        <v>-487.5</v>
      </c>
      <c r="AH3611" t="str" cm="1">
        <f t="array" ref="AH3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1" t="str">
        <f>MIS[[#This Row],[TRADING SYMBOL]]</f>
        <v>NIFTY2552223750PE</v>
      </c>
      <c r="AJ3611" t="str">
        <f>IF(RIGHT(MIS[[#This Row],[Main/Hedge]],4)="MAIN","MAIN","HEDGE")</f>
        <v>HEDGE</v>
      </c>
      <c r="AK3611" t="str" cm="1">
        <f t="array" ref="AK3611">_xlfn._xlws.FILTER(Table4[Column1],ISNUMBER(SEARCH(Table4[Column1],MIS[[#This Row],[OrderUniqueIdentifier]])),"")</f>
        <v>LONGSHORT</v>
      </c>
    </row>
    <row r="3612" spans="1:37" x14ac:dyDescent="0.25">
      <c r="A3612" t="s">
        <v>71</v>
      </c>
      <c r="B3612" t="s">
        <v>540</v>
      </c>
      <c r="C3612" t="s">
        <v>3374</v>
      </c>
      <c r="D3612" t="s">
        <v>72</v>
      </c>
      <c r="E3612" t="s">
        <v>3170</v>
      </c>
      <c r="F3612" t="s">
        <v>73</v>
      </c>
      <c r="G3612" t="s">
        <v>74</v>
      </c>
      <c r="H3612" t="s">
        <v>75</v>
      </c>
      <c r="I3612" t="s">
        <v>76</v>
      </c>
      <c r="J3612" t="s">
        <v>77</v>
      </c>
      <c r="K3612">
        <v>150</v>
      </c>
      <c r="L3612" t="s">
        <v>77</v>
      </c>
      <c r="M3612" t="s">
        <v>78</v>
      </c>
      <c r="N3612" t="s">
        <v>518</v>
      </c>
      <c r="O3612" t="s">
        <v>3209</v>
      </c>
      <c r="P3612" t="s">
        <v>3209</v>
      </c>
      <c r="Q3612" t="s">
        <v>3172</v>
      </c>
      <c r="R3612" t="s">
        <v>79</v>
      </c>
      <c r="S3612" t="s">
        <v>25</v>
      </c>
      <c r="T3612" t="s">
        <v>3173</v>
      </c>
      <c r="U3612" t="s">
        <v>43</v>
      </c>
      <c r="V3612" t="s">
        <v>80</v>
      </c>
      <c r="W3612">
        <v>23750</v>
      </c>
      <c r="X3612" t="s">
        <v>85</v>
      </c>
      <c r="Y3612">
        <v>150</v>
      </c>
      <c r="Z3612" t="s">
        <v>3210</v>
      </c>
      <c r="AA3612" t="s">
        <v>3210</v>
      </c>
      <c r="AB3612" t="s">
        <v>87</v>
      </c>
      <c r="AC3612" t="s">
        <v>84</v>
      </c>
      <c r="AD3612">
        <f>_xlfn.XLOOKUP(MIS[[#This Row],[TRADING SYMBOL]],[1]Sheet1!$D:$D,[1]Sheet1!$C:$C)</f>
        <v>8.1999999999999993</v>
      </c>
      <c r="AE3612">
        <f>MIS[[#This Row],[OrderAverageTradedPrice]]*MIS[[#This Row],[OrderQuantity]]</f>
        <v>1717.5</v>
      </c>
      <c r="AF3612">
        <f>MIS[[#This Row],[LTP]]*MIS[[#This Row],[OrderQuantity]]</f>
        <v>1230</v>
      </c>
      <c r="AG3612">
        <f>IF(MIS[[#This Row],[OrderSide]]="SELL",MIS[[#This Row],[VALUE]]-MIS[[#This Row],[LIVE_VALUE]],MIS[[#This Row],[LIVE_VALUE]]-MIS[[#This Row],[VALUE]])</f>
        <v>-487.5</v>
      </c>
      <c r="AH3612" t="str" cm="1">
        <f t="array" ref="AH3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2" t="str">
        <f>MIS[[#This Row],[TRADING SYMBOL]]</f>
        <v>NIFTY2552223750PE</v>
      </c>
      <c r="AJ3612" t="str">
        <f>IF(RIGHT(MIS[[#This Row],[Main/Hedge]],4)="MAIN","MAIN","HEDGE")</f>
        <v>HEDGE</v>
      </c>
      <c r="AK3612" t="str" cm="1">
        <f t="array" ref="AK3612">_xlfn._xlws.FILTER(Table4[Column1],ISNUMBER(SEARCH(Table4[Column1],MIS[[#This Row],[OrderUniqueIdentifier]])),"")</f>
        <v>LONGSHORT</v>
      </c>
    </row>
    <row r="3613" spans="1:37" x14ac:dyDescent="0.25">
      <c r="A3613" t="s">
        <v>71</v>
      </c>
      <c r="B3613" t="s">
        <v>550</v>
      </c>
      <c r="C3613" t="s">
        <v>3406</v>
      </c>
      <c r="D3613" t="s">
        <v>72</v>
      </c>
      <c r="E3613" t="s">
        <v>3170</v>
      </c>
      <c r="F3613" t="s">
        <v>73</v>
      </c>
      <c r="G3613" t="s">
        <v>74</v>
      </c>
      <c r="H3613" t="s">
        <v>75</v>
      </c>
      <c r="I3613" t="s">
        <v>76</v>
      </c>
      <c r="J3613" t="s">
        <v>77</v>
      </c>
      <c r="K3613">
        <v>150</v>
      </c>
      <c r="L3613" t="s">
        <v>77</v>
      </c>
      <c r="M3613" t="s">
        <v>78</v>
      </c>
      <c r="N3613" t="s">
        <v>518</v>
      </c>
      <c r="O3613" t="s">
        <v>3250</v>
      </c>
      <c r="P3613" t="s">
        <v>3209</v>
      </c>
      <c r="Q3613" t="s">
        <v>3172</v>
      </c>
      <c r="R3613" t="s">
        <v>79</v>
      </c>
      <c r="S3613" t="s">
        <v>25</v>
      </c>
      <c r="T3613" t="s">
        <v>3173</v>
      </c>
      <c r="U3613" t="s">
        <v>43</v>
      </c>
      <c r="V3613" t="s">
        <v>80</v>
      </c>
      <c r="W3613">
        <v>23750</v>
      </c>
      <c r="X3613" t="s">
        <v>85</v>
      </c>
      <c r="Y3613">
        <v>150</v>
      </c>
      <c r="Z3613" t="s">
        <v>143</v>
      </c>
      <c r="AA3613" t="s">
        <v>3210</v>
      </c>
      <c r="AB3613" t="s">
        <v>87</v>
      </c>
      <c r="AC3613" t="s">
        <v>84</v>
      </c>
      <c r="AD3613">
        <f>_xlfn.XLOOKUP(MIS[[#This Row],[TRADING SYMBOL]],[1]Sheet1!$D:$D,[1]Sheet1!$C:$C)</f>
        <v>8.1999999999999993</v>
      </c>
      <c r="AE3613">
        <f>MIS[[#This Row],[OrderAverageTradedPrice]]*MIS[[#This Row],[OrderQuantity]]</f>
        <v>1717.5</v>
      </c>
      <c r="AF3613">
        <f>MIS[[#This Row],[LTP]]*MIS[[#This Row],[OrderQuantity]]</f>
        <v>1230</v>
      </c>
      <c r="AG3613">
        <f>IF(MIS[[#This Row],[OrderSide]]="SELL",MIS[[#This Row],[VALUE]]-MIS[[#This Row],[LIVE_VALUE]],MIS[[#This Row],[LIVE_VALUE]]-MIS[[#This Row],[VALUE]])</f>
        <v>-487.5</v>
      </c>
      <c r="AH3613" t="str" cm="1">
        <f t="array" ref="AH3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3" t="str">
        <f>MIS[[#This Row],[TRADING SYMBOL]]</f>
        <v>NIFTY2552223750PE</v>
      </c>
      <c r="AJ3613" t="str">
        <f>IF(RIGHT(MIS[[#This Row],[Main/Hedge]],4)="MAIN","MAIN","HEDGE")</f>
        <v>HEDGE</v>
      </c>
      <c r="AK3613" t="str" cm="1">
        <f t="array" ref="AK3613">_xlfn._xlws.FILTER(Table4[Column1],ISNUMBER(SEARCH(Table4[Column1],MIS[[#This Row],[OrderUniqueIdentifier]])),"")</f>
        <v>LONGSHORT</v>
      </c>
    </row>
    <row r="3614" spans="1:37" x14ac:dyDescent="0.25">
      <c r="A3614" t="s">
        <v>71</v>
      </c>
      <c r="B3614" t="s">
        <v>550</v>
      </c>
      <c r="C3614" t="s">
        <v>3417</v>
      </c>
      <c r="D3614" t="s">
        <v>72</v>
      </c>
      <c r="E3614" t="s">
        <v>3238</v>
      </c>
      <c r="F3614" t="s">
        <v>98</v>
      </c>
      <c r="G3614" t="s">
        <v>74</v>
      </c>
      <c r="H3614" t="s">
        <v>75</v>
      </c>
      <c r="I3614" t="s">
        <v>76</v>
      </c>
      <c r="J3614" t="s">
        <v>77</v>
      </c>
      <c r="K3614">
        <v>40</v>
      </c>
      <c r="L3614" t="s">
        <v>77</v>
      </c>
      <c r="M3614" t="s">
        <v>78</v>
      </c>
      <c r="N3614" t="s">
        <v>3388</v>
      </c>
      <c r="O3614" t="s">
        <v>3250</v>
      </c>
      <c r="P3614" t="s">
        <v>3209</v>
      </c>
      <c r="Q3614" t="s">
        <v>3241</v>
      </c>
      <c r="R3614" t="s">
        <v>79</v>
      </c>
      <c r="S3614" t="s">
        <v>25</v>
      </c>
      <c r="T3614" t="s">
        <v>3242</v>
      </c>
      <c r="U3614" t="s">
        <v>100</v>
      </c>
      <c r="V3614" t="s">
        <v>80</v>
      </c>
      <c r="W3614">
        <v>84900</v>
      </c>
      <c r="X3614" t="s">
        <v>81</v>
      </c>
      <c r="Y3614">
        <v>40</v>
      </c>
      <c r="Z3614" t="s">
        <v>143</v>
      </c>
      <c r="AA3614" t="s">
        <v>3210</v>
      </c>
      <c r="AB3614" t="s">
        <v>83</v>
      </c>
      <c r="AC3614" t="s">
        <v>84</v>
      </c>
      <c r="AD3614">
        <f>_xlfn.XLOOKUP(MIS[[#This Row],[TRADING SYMBOL]],[1]Sheet1!$D:$D,[1]Sheet1!$C:$C)</f>
        <v>15.9</v>
      </c>
      <c r="AE3614">
        <f>MIS[[#This Row],[OrderAverageTradedPrice]]*MIS[[#This Row],[OrderQuantity]]</f>
        <v>1080</v>
      </c>
      <c r="AF3614">
        <f>MIS[[#This Row],[LTP]]*MIS[[#This Row],[OrderQuantity]]</f>
        <v>636</v>
      </c>
      <c r="AG3614">
        <f>IF(MIS[[#This Row],[OrderSide]]="SELL",MIS[[#This Row],[VALUE]]-MIS[[#This Row],[LIVE_VALUE]],MIS[[#This Row],[LIVE_VALUE]]-MIS[[#This Row],[VALUE]])</f>
        <v>-444</v>
      </c>
      <c r="AH3614" t="str" cm="1">
        <f t="array" ref="AH3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4" t="str">
        <f>MIS[[#This Row],[TRADING SYMBOL]]</f>
        <v>SENSEX2552084900CE</v>
      </c>
      <c r="AJ3614" t="str">
        <f>IF(RIGHT(MIS[[#This Row],[Main/Hedge]],4)="MAIN","MAIN","HEDGE")</f>
        <v>HEDGE</v>
      </c>
      <c r="AK3614" t="str" cm="1">
        <f t="array" ref="AK3614">_xlfn._xlws.FILTER(Table4[Column1],ISNUMBER(SEARCH(Table4[Column1],MIS[[#This Row],[OrderUniqueIdentifier]])),"")</f>
        <v>LONGSHORT</v>
      </c>
    </row>
    <row r="3615" spans="1:37" x14ac:dyDescent="0.25">
      <c r="A3615" t="s">
        <v>71</v>
      </c>
      <c r="B3615" t="s">
        <v>619</v>
      </c>
      <c r="C3615" t="s">
        <v>3640</v>
      </c>
      <c r="D3615" t="s">
        <v>72</v>
      </c>
      <c r="E3615" t="s">
        <v>3238</v>
      </c>
      <c r="F3615" t="s">
        <v>98</v>
      </c>
      <c r="G3615" t="s">
        <v>74</v>
      </c>
      <c r="H3615" t="s">
        <v>75</v>
      </c>
      <c r="I3615" t="s">
        <v>76</v>
      </c>
      <c r="J3615" t="s">
        <v>77</v>
      </c>
      <c r="K3615">
        <v>80</v>
      </c>
      <c r="L3615" t="s">
        <v>77</v>
      </c>
      <c r="M3615" t="s">
        <v>78</v>
      </c>
      <c r="N3615" t="s">
        <v>3641</v>
      </c>
      <c r="O3615" t="s">
        <v>3250</v>
      </c>
      <c r="P3615" t="s">
        <v>3209</v>
      </c>
      <c r="Q3615" t="s">
        <v>3241</v>
      </c>
      <c r="R3615" t="s">
        <v>79</v>
      </c>
      <c r="S3615" t="s">
        <v>25</v>
      </c>
      <c r="T3615" t="s">
        <v>3242</v>
      </c>
      <c r="U3615" t="s">
        <v>100</v>
      </c>
      <c r="V3615" t="s">
        <v>80</v>
      </c>
      <c r="W3615">
        <v>84900</v>
      </c>
      <c r="X3615" t="s">
        <v>81</v>
      </c>
      <c r="Y3615">
        <v>80</v>
      </c>
      <c r="Z3615" t="s">
        <v>143</v>
      </c>
      <c r="AA3615" t="s">
        <v>3210</v>
      </c>
      <c r="AB3615" t="s">
        <v>83</v>
      </c>
      <c r="AC3615" t="s">
        <v>84</v>
      </c>
      <c r="AD3615">
        <f>_xlfn.XLOOKUP(MIS[[#This Row],[TRADING SYMBOL]],[1]Sheet1!$D:$D,[1]Sheet1!$C:$C)</f>
        <v>15.9</v>
      </c>
      <c r="AE3615">
        <f>MIS[[#This Row],[OrderAverageTradedPrice]]*MIS[[#This Row],[OrderQuantity]]</f>
        <v>2168</v>
      </c>
      <c r="AF3615">
        <f>MIS[[#This Row],[LTP]]*MIS[[#This Row],[OrderQuantity]]</f>
        <v>1272</v>
      </c>
      <c r="AG3615">
        <f>IF(MIS[[#This Row],[OrderSide]]="SELL",MIS[[#This Row],[VALUE]]-MIS[[#This Row],[LIVE_VALUE]],MIS[[#This Row],[LIVE_VALUE]]-MIS[[#This Row],[VALUE]])</f>
        <v>-896</v>
      </c>
      <c r="AH3615" t="str" cm="1">
        <f t="array" ref="AH3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5" t="str">
        <f>MIS[[#This Row],[TRADING SYMBOL]]</f>
        <v>SENSEX2552084900CE</v>
      </c>
      <c r="AJ3615" t="str">
        <f>IF(RIGHT(MIS[[#This Row],[Main/Hedge]],4)="MAIN","MAIN","HEDGE")</f>
        <v>HEDGE</v>
      </c>
      <c r="AK3615" t="str" cm="1">
        <f t="array" ref="AK3615">_xlfn._xlws.FILTER(Table4[Column1],ISNUMBER(SEARCH(Table4[Column1],MIS[[#This Row],[OrderUniqueIdentifier]])),"")</f>
        <v>LONGSHORT</v>
      </c>
    </row>
    <row r="3616" spans="1:37" x14ac:dyDescent="0.25">
      <c r="A3616" t="s">
        <v>71</v>
      </c>
      <c r="B3616" t="s">
        <v>629</v>
      </c>
      <c r="C3616" t="s">
        <v>3666</v>
      </c>
      <c r="D3616" t="s">
        <v>72</v>
      </c>
      <c r="E3616" t="s">
        <v>3238</v>
      </c>
      <c r="F3616" t="s">
        <v>98</v>
      </c>
      <c r="G3616" t="s">
        <v>74</v>
      </c>
      <c r="H3616" t="s">
        <v>75</v>
      </c>
      <c r="I3616" t="s">
        <v>76</v>
      </c>
      <c r="J3616" t="s">
        <v>77</v>
      </c>
      <c r="K3616">
        <v>20</v>
      </c>
      <c r="L3616" t="s">
        <v>77</v>
      </c>
      <c r="M3616" t="s">
        <v>78</v>
      </c>
      <c r="N3616" t="s">
        <v>452</v>
      </c>
      <c r="O3616" t="s">
        <v>3250</v>
      </c>
      <c r="P3616" t="s">
        <v>3209</v>
      </c>
      <c r="Q3616" t="s">
        <v>3241</v>
      </c>
      <c r="R3616" t="s">
        <v>79</v>
      </c>
      <c r="S3616" t="s">
        <v>25</v>
      </c>
      <c r="T3616" t="s">
        <v>3242</v>
      </c>
      <c r="U3616" t="s">
        <v>100</v>
      </c>
      <c r="V3616" t="s">
        <v>80</v>
      </c>
      <c r="W3616">
        <v>84900</v>
      </c>
      <c r="X3616" t="s">
        <v>81</v>
      </c>
      <c r="Y3616">
        <v>20</v>
      </c>
      <c r="Z3616" t="s">
        <v>143</v>
      </c>
      <c r="AA3616" t="s">
        <v>3210</v>
      </c>
      <c r="AB3616" t="s">
        <v>83</v>
      </c>
      <c r="AC3616" t="s">
        <v>84</v>
      </c>
      <c r="AD3616">
        <f>_xlfn.XLOOKUP(MIS[[#This Row],[TRADING SYMBOL]],[1]Sheet1!$D:$D,[1]Sheet1!$C:$C)</f>
        <v>15.9</v>
      </c>
      <c r="AE3616">
        <f>MIS[[#This Row],[OrderAverageTradedPrice]]*MIS[[#This Row],[OrderQuantity]]</f>
        <v>544</v>
      </c>
      <c r="AF3616">
        <f>MIS[[#This Row],[LTP]]*MIS[[#This Row],[OrderQuantity]]</f>
        <v>318</v>
      </c>
      <c r="AG3616">
        <f>IF(MIS[[#This Row],[OrderSide]]="SELL",MIS[[#This Row],[VALUE]]-MIS[[#This Row],[LIVE_VALUE]],MIS[[#This Row],[LIVE_VALUE]]-MIS[[#This Row],[VALUE]])</f>
        <v>-226</v>
      </c>
      <c r="AH3616" t="str" cm="1">
        <f t="array" ref="AH3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6" t="str">
        <f>MIS[[#This Row],[TRADING SYMBOL]]</f>
        <v>SENSEX2552084900CE</v>
      </c>
      <c r="AJ3616" t="str">
        <f>IF(RIGHT(MIS[[#This Row],[Main/Hedge]],4)="MAIN","MAIN","HEDGE")</f>
        <v>HEDGE</v>
      </c>
      <c r="AK3616" t="str" cm="1">
        <f t="array" ref="AK3616">_xlfn._xlws.FILTER(Table4[Column1],ISNUMBER(SEARCH(Table4[Column1],MIS[[#This Row],[OrderUniqueIdentifier]])),"")</f>
        <v>LONGSHORT</v>
      </c>
    </row>
    <row r="3617" spans="1:37" x14ac:dyDescent="0.25">
      <c r="A3617" t="s">
        <v>71</v>
      </c>
      <c r="B3617" t="s">
        <v>779</v>
      </c>
      <c r="C3617" t="s">
        <v>4105</v>
      </c>
      <c r="D3617" t="s">
        <v>72</v>
      </c>
      <c r="E3617" t="s">
        <v>3170</v>
      </c>
      <c r="F3617" t="s">
        <v>73</v>
      </c>
      <c r="G3617" t="s">
        <v>74</v>
      </c>
      <c r="H3617" t="s">
        <v>75</v>
      </c>
      <c r="I3617" t="s">
        <v>76</v>
      </c>
      <c r="J3617" t="s">
        <v>77</v>
      </c>
      <c r="K3617">
        <v>150</v>
      </c>
      <c r="L3617" t="s">
        <v>77</v>
      </c>
      <c r="M3617" t="s">
        <v>78</v>
      </c>
      <c r="N3617" t="s">
        <v>518</v>
      </c>
      <c r="O3617" t="s">
        <v>3250</v>
      </c>
      <c r="P3617" t="s">
        <v>3209</v>
      </c>
      <c r="Q3617" t="s">
        <v>3172</v>
      </c>
      <c r="R3617" t="s">
        <v>79</v>
      </c>
      <c r="S3617" t="s">
        <v>25</v>
      </c>
      <c r="T3617" t="s">
        <v>3173</v>
      </c>
      <c r="U3617" t="s">
        <v>43</v>
      </c>
      <c r="V3617" t="s">
        <v>80</v>
      </c>
      <c r="W3617">
        <v>23750</v>
      </c>
      <c r="X3617" t="s">
        <v>85</v>
      </c>
      <c r="Y3617">
        <v>150</v>
      </c>
      <c r="Z3617" t="s">
        <v>143</v>
      </c>
      <c r="AA3617" t="s">
        <v>3210</v>
      </c>
      <c r="AB3617" t="s">
        <v>87</v>
      </c>
      <c r="AC3617" t="s">
        <v>84</v>
      </c>
      <c r="AD3617">
        <f>_xlfn.XLOOKUP(MIS[[#This Row],[TRADING SYMBOL]],[1]Sheet1!$D:$D,[1]Sheet1!$C:$C)</f>
        <v>8.1999999999999993</v>
      </c>
      <c r="AE3617">
        <f>MIS[[#This Row],[OrderAverageTradedPrice]]*MIS[[#This Row],[OrderQuantity]]</f>
        <v>1717.5</v>
      </c>
      <c r="AF3617">
        <f>MIS[[#This Row],[LTP]]*MIS[[#This Row],[OrderQuantity]]</f>
        <v>1230</v>
      </c>
      <c r="AG3617">
        <f>IF(MIS[[#This Row],[OrderSide]]="SELL",MIS[[#This Row],[VALUE]]-MIS[[#This Row],[LIVE_VALUE]],MIS[[#This Row],[LIVE_VALUE]]-MIS[[#This Row],[VALUE]])</f>
        <v>-487.5</v>
      </c>
      <c r="AH3617" t="str" cm="1">
        <f t="array" ref="AH3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7" t="str">
        <f>MIS[[#This Row],[TRADING SYMBOL]]</f>
        <v>NIFTY2552223750PE</v>
      </c>
      <c r="AJ3617" t="str">
        <f>IF(RIGHT(MIS[[#This Row],[Main/Hedge]],4)="MAIN","MAIN","HEDGE")</f>
        <v>HEDGE</v>
      </c>
      <c r="AK3617" t="str" cm="1">
        <f t="array" ref="AK3617">_xlfn._xlws.FILTER(Table4[Column1],ISNUMBER(SEARCH(Table4[Column1],MIS[[#This Row],[OrderUniqueIdentifier]])),"")</f>
        <v>LONGSHORT</v>
      </c>
    </row>
    <row r="3618" spans="1:37" x14ac:dyDescent="0.25">
      <c r="A3618" t="s">
        <v>71</v>
      </c>
      <c r="B3618" t="s">
        <v>779</v>
      </c>
      <c r="C3618" t="s">
        <v>4130</v>
      </c>
      <c r="D3618" t="s">
        <v>72</v>
      </c>
      <c r="E3618" t="s">
        <v>3238</v>
      </c>
      <c r="F3618" t="s">
        <v>98</v>
      </c>
      <c r="G3618" t="s">
        <v>74</v>
      </c>
      <c r="H3618" t="s">
        <v>75</v>
      </c>
      <c r="I3618" t="s">
        <v>76</v>
      </c>
      <c r="J3618" t="s">
        <v>77</v>
      </c>
      <c r="K3618">
        <v>40</v>
      </c>
      <c r="L3618" t="s">
        <v>77</v>
      </c>
      <c r="M3618" t="s">
        <v>78</v>
      </c>
      <c r="N3618" t="s">
        <v>3837</v>
      </c>
      <c r="O3618" t="s">
        <v>3209</v>
      </c>
      <c r="P3618" t="s">
        <v>3209</v>
      </c>
      <c r="Q3618" t="s">
        <v>3241</v>
      </c>
      <c r="R3618" t="s">
        <v>79</v>
      </c>
      <c r="S3618" t="s">
        <v>25</v>
      </c>
      <c r="T3618" t="s">
        <v>3242</v>
      </c>
      <c r="U3618" t="s">
        <v>100</v>
      </c>
      <c r="V3618" t="s">
        <v>80</v>
      </c>
      <c r="W3618">
        <v>84900</v>
      </c>
      <c r="X3618" t="s">
        <v>81</v>
      </c>
      <c r="Y3618">
        <v>40</v>
      </c>
      <c r="Z3618" t="s">
        <v>3210</v>
      </c>
      <c r="AA3618" t="s">
        <v>3210</v>
      </c>
      <c r="AB3618" t="s">
        <v>83</v>
      </c>
      <c r="AC3618" t="s">
        <v>84</v>
      </c>
      <c r="AD3618">
        <f>_xlfn.XLOOKUP(MIS[[#This Row],[TRADING SYMBOL]],[1]Sheet1!$D:$D,[1]Sheet1!$C:$C)</f>
        <v>15.9</v>
      </c>
      <c r="AE3618">
        <f>MIS[[#This Row],[OrderAverageTradedPrice]]*MIS[[#This Row],[OrderQuantity]]</f>
        <v>1072</v>
      </c>
      <c r="AF3618">
        <f>MIS[[#This Row],[LTP]]*MIS[[#This Row],[OrderQuantity]]</f>
        <v>636</v>
      </c>
      <c r="AG3618">
        <f>IF(MIS[[#This Row],[OrderSide]]="SELL",MIS[[#This Row],[VALUE]]-MIS[[#This Row],[LIVE_VALUE]],MIS[[#This Row],[LIVE_VALUE]]-MIS[[#This Row],[VALUE]])</f>
        <v>-436</v>
      </c>
      <c r="AH3618" t="str" cm="1">
        <f t="array" ref="AH3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8" t="str">
        <f>MIS[[#This Row],[TRADING SYMBOL]]</f>
        <v>SENSEX2552084900CE</v>
      </c>
      <c r="AJ3618" t="str">
        <f>IF(RIGHT(MIS[[#This Row],[Main/Hedge]],4)="MAIN","MAIN","HEDGE")</f>
        <v>HEDGE</v>
      </c>
      <c r="AK3618" t="str" cm="1">
        <f t="array" ref="AK3618">_xlfn._xlws.FILTER(Table4[Column1],ISNUMBER(SEARCH(Table4[Column1],MIS[[#This Row],[OrderUniqueIdentifier]])),"")</f>
        <v>LONGSHORT</v>
      </c>
    </row>
    <row r="3619" spans="1:37" x14ac:dyDescent="0.25">
      <c r="A3619" t="s">
        <v>71</v>
      </c>
      <c r="B3619" t="s">
        <v>880</v>
      </c>
      <c r="C3619" t="s">
        <v>4416</v>
      </c>
      <c r="D3619" t="s">
        <v>72</v>
      </c>
      <c r="E3619" t="s">
        <v>3238</v>
      </c>
      <c r="F3619" t="s">
        <v>98</v>
      </c>
      <c r="G3619" t="s">
        <v>74</v>
      </c>
      <c r="H3619" t="s">
        <v>75</v>
      </c>
      <c r="I3619" t="s">
        <v>76</v>
      </c>
      <c r="J3619" t="s">
        <v>77</v>
      </c>
      <c r="K3619">
        <v>60</v>
      </c>
      <c r="L3619" t="s">
        <v>77</v>
      </c>
      <c r="M3619" t="s">
        <v>78</v>
      </c>
      <c r="N3619" t="s">
        <v>452</v>
      </c>
      <c r="O3619" t="s">
        <v>3250</v>
      </c>
      <c r="P3619" t="s">
        <v>3209</v>
      </c>
      <c r="Q3619" t="s">
        <v>3241</v>
      </c>
      <c r="R3619" t="s">
        <v>79</v>
      </c>
      <c r="S3619" t="s">
        <v>25</v>
      </c>
      <c r="T3619" t="s">
        <v>3242</v>
      </c>
      <c r="U3619" t="s">
        <v>100</v>
      </c>
      <c r="V3619" t="s">
        <v>80</v>
      </c>
      <c r="W3619">
        <v>84900</v>
      </c>
      <c r="X3619" t="s">
        <v>81</v>
      </c>
      <c r="Y3619">
        <v>60</v>
      </c>
      <c r="Z3619" t="s">
        <v>143</v>
      </c>
      <c r="AA3619" t="s">
        <v>3210</v>
      </c>
      <c r="AB3619" t="s">
        <v>83</v>
      </c>
      <c r="AC3619" t="s">
        <v>84</v>
      </c>
      <c r="AD3619">
        <f>_xlfn.XLOOKUP(MIS[[#This Row],[TRADING SYMBOL]],[1]Sheet1!$D:$D,[1]Sheet1!$C:$C)</f>
        <v>15.9</v>
      </c>
      <c r="AE3619">
        <f>MIS[[#This Row],[OrderAverageTradedPrice]]*MIS[[#This Row],[OrderQuantity]]</f>
        <v>1632</v>
      </c>
      <c r="AF3619">
        <f>MIS[[#This Row],[LTP]]*MIS[[#This Row],[OrderQuantity]]</f>
        <v>954</v>
      </c>
      <c r="AG3619">
        <f>IF(MIS[[#This Row],[OrderSide]]="SELL",MIS[[#This Row],[VALUE]]-MIS[[#This Row],[LIVE_VALUE]],MIS[[#This Row],[LIVE_VALUE]]-MIS[[#This Row],[VALUE]])</f>
        <v>-678</v>
      </c>
      <c r="AH3619" t="str" cm="1">
        <f t="array" ref="AH3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9" t="str">
        <f>MIS[[#This Row],[TRADING SYMBOL]]</f>
        <v>SENSEX2552084900CE</v>
      </c>
      <c r="AJ3619" t="str">
        <f>IF(RIGHT(MIS[[#This Row],[Main/Hedge]],4)="MAIN","MAIN","HEDGE")</f>
        <v>HEDGE</v>
      </c>
      <c r="AK3619" t="str" cm="1">
        <f t="array" ref="AK3619">_xlfn._xlws.FILTER(Table4[Column1],ISNUMBER(SEARCH(Table4[Column1],MIS[[#This Row],[OrderUniqueIdentifier]])),"")</f>
        <v>LONGSHORT</v>
      </c>
    </row>
    <row r="3620" spans="1:37" x14ac:dyDescent="0.25">
      <c r="A3620" t="s">
        <v>71</v>
      </c>
      <c r="B3620" t="s">
        <v>908</v>
      </c>
      <c r="C3620" t="s">
        <v>4508</v>
      </c>
      <c r="D3620" t="s">
        <v>72</v>
      </c>
      <c r="E3620" t="s">
        <v>3238</v>
      </c>
      <c r="F3620" t="s">
        <v>98</v>
      </c>
      <c r="G3620" t="s">
        <v>74</v>
      </c>
      <c r="H3620" t="s">
        <v>75</v>
      </c>
      <c r="I3620" t="s">
        <v>76</v>
      </c>
      <c r="J3620" t="s">
        <v>77</v>
      </c>
      <c r="K3620">
        <v>20</v>
      </c>
      <c r="L3620" t="s">
        <v>77</v>
      </c>
      <c r="M3620" t="s">
        <v>78</v>
      </c>
      <c r="N3620" t="s">
        <v>452</v>
      </c>
      <c r="O3620" t="s">
        <v>3250</v>
      </c>
      <c r="P3620" t="s">
        <v>3209</v>
      </c>
      <c r="Q3620" t="s">
        <v>3241</v>
      </c>
      <c r="R3620" t="s">
        <v>79</v>
      </c>
      <c r="S3620" t="s">
        <v>25</v>
      </c>
      <c r="T3620" t="s">
        <v>3242</v>
      </c>
      <c r="U3620" t="s">
        <v>100</v>
      </c>
      <c r="V3620" t="s">
        <v>80</v>
      </c>
      <c r="W3620">
        <v>84900</v>
      </c>
      <c r="X3620" t="s">
        <v>81</v>
      </c>
      <c r="Y3620">
        <v>20</v>
      </c>
      <c r="Z3620" t="s">
        <v>143</v>
      </c>
      <c r="AA3620" t="s">
        <v>3210</v>
      </c>
      <c r="AB3620" t="s">
        <v>83</v>
      </c>
      <c r="AC3620" t="s">
        <v>84</v>
      </c>
      <c r="AD3620">
        <f>_xlfn.XLOOKUP(MIS[[#This Row],[TRADING SYMBOL]],[1]Sheet1!$D:$D,[1]Sheet1!$C:$C)</f>
        <v>15.9</v>
      </c>
      <c r="AE3620">
        <f>MIS[[#This Row],[OrderAverageTradedPrice]]*MIS[[#This Row],[OrderQuantity]]</f>
        <v>544</v>
      </c>
      <c r="AF3620">
        <f>MIS[[#This Row],[LTP]]*MIS[[#This Row],[OrderQuantity]]</f>
        <v>318</v>
      </c>
      <c r="AG3620">
        <f>IF(MIS[[#This Row],[OrderSide]]="SELL",MIS[[#This Row],[VALUE]]-MIS[[#This Row],[LIVE_VALUE]],MIS[[#This Row],[LIVE_VALUE]]-MIS[[#This Row],[VALUE]])</f>
        <v>-226</v>
      </c>
      <c r="AH3620" t="str" cm="1">
        <f t="array" ref="AH3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0" t="str">
        <f>MIS[[#This Row],[TRADING SYMBOL]]</f>
        <v>SENSEX2552084900CE</v>
      </c>
      <c r="AJ3620" t="str">
        <f>IF(RIGHT(MIS[[#This Row],[Main/Hedge]],4)="MAIN","MAIN","HEDGE")</f>
        <v>HEDGE</v>
      </c>
      <c r="AK3620" t="str" cm="1">
        <f t="array" ref="AK3620">_xlfn._xlws.FILTER(Table4[Column1],ISNUMBER(SEARCH(Table4[Column1],MIS[[#This Row],[OrderUniqueIdentifier]])),"")</f>
        <v>LONGSHORT</v>
      </c>
    </row>
    <row r="3621" spans="1:37" x14ac:dyDescent="0.25">
      <c r="A3621" t="s">
        <v>71</v>
      </c>
      <c r="B3621" t="s">
        <v>1100</v>
      </c>
      <c r="C3621" t="s">
        <v>5102</v>
      </c>
      <c r="D3621" t="s">
        <v>72</v>
      </c>
      <c r="E3621" t="s">
        <v>3238</v>
      </c>
      <c r="F3621" t="s">
        <v>98</v>
      </c>
      <c r="G3621" t="s">
        <v>74</v>
      </c>
      <c r="H3621" t="s">
        <v>75</v>
      </c>
      <c r="I3621" t="s">
        <v>76</v>
      </c>
      <c r="J3621" t="s">
        <v>77</v>
      </c>
      <c r="K3621">
        <v>20</v>
      </c>
      <c r="L3621" t="s">
        <v>77</v>
      </c>
      <c r="M3621" t="s">
        <v>78</v>
      </c>
      <c r="N3621" t="s">
        <v>452</v>
      </c>
      <c r="O3621" t="s">
        <v>3250</v>
      </c>
      <c r="P3621" t="s">
        <v>3209</v>
      </c>
      <c r="Q3621" t="s">
        <v>3241</v>
      </c>
      <c r="R3621" t="s">
        <v>79</v>
      </c>
      <c r="S3621" t="s">
        <v>25</v>
      </c>
      <c r="T3621" t="s">
        <v>3242</v>
      </c>
      <c r="U3621" t="s">
        <v>100</v>
      </c>
      <c r="V3621" t="s">
        <v>80</v>
      </c>
      <c r="W3621">
        <v>84900</v>
      </c>
      <c r="X3621" t="s">
        <v>81</v>
      </c>
      <c r="Y3621">
        <v>20</v>
      </c>
      <c r="Z3621" t="s">
        <v>143</v>
      </c>
      <c r="AA3621" t="s">
        <v>3210</v>
      </c>
      <c r="AB3621" t="s">
        <v>83</v>
      </c>
      <c r="AC3621" t="s">
        <v>84</v>
      </c>
      <c r="AD3621">
        <f>_xlfn.XLOOKUP(MIS[[#This Row],[TRADING SYMBOL]],[1]Sheet1!$D:$D,[1]Sheet1!$C:$C)</f>
        <v>15.9</v>
      </c>
      <c r="AE3621">
        <f>MIS[[#This Row],[OrderAverageTradedPrice]]*MIS[[#This Row],[OrderQuantity]]</f>
        <v>544</v>
      </c>
      <c r="AF3621">
        <f>MIS[[#This Row],[LTP]]*MIS[[#This Row],[OrderQuantity]]</f>
        <v>318</v>
      </c>
      <c r="AG3621">
        <f>IF(MIS[[#This Row],[OrderSide]]="SELL",MIS[[#This Row],[VALUE]]-MIS[[#This Row],[LIVE_VALUE]],MIS[[#This Row],[LIVE_VALUE]]-MIS[[#This Row],[VALUE]])</f>
        <v>-226</v>
      </c>
      <c r="AH3621" t="str" cm="1">
        <f t="array" ref="AH3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1" t="str">
        <f>MIS[[#This Row],[TRADING SYMBOL]]</f>
        <v>SENSEX2552084900CE</v>
      </c>
      <c r="AJ3621" t="str">
        <f>IF(RIGHT(MIS[[#This Row],[Main/Hedge]],4)="MAIN","MAIN","HEDGE")</f>
        <v>HEDGE</v>
      </c>
      <c r="AK3621" t="str" cm="1">
        <f t="array" ref="AK3621">_xlfn._xlws.FILTER(Table4[Column1],ISNUMBER(SEARCH(Table4[Column1],MIS[[#This Row],[OrderUniqueIdentifier]])),"")</f>
        <v>LONGSHORT</v>
      </c>
    </row>
    <row r="3622" spans="1:37" x14ac:dyDescent="0.25">
      <c r="A3622" t="s">
        <v>71</v>
      </c>
      <c r="B3622" t="s">
        <v>1108</v>
      </c>
      <c r="C3622" t="s">
        <v>5130</v>
      </c>
      <c r="D3622" t="s">
        <v>72</v>
      </c>
      <c r="E3622" t="s">
        <v>3238</v>
      </c>
      <c r="F3622" t="s">
        <v>98</v>
      </c>
      <c r="G3622" t="s">
        <v>74</v>
      </c>
      <c r="H3622" t="s">
        <v>75</v>
      </c>
      <c r="I3622" t="s">
        <v>76</v>
      </c>
      <c r="J3622" t="s">
        <v>77</v>
      </c>
      <c r="K3622">
        <v>60</v>
      </c>
      <c r="L3622" t="s">
        <v>77</v>
      </c>
      <c r="M3622" t="s">
        <v>78</v>
      </c>
      <c r="N3622" t="s">
        <v>3641</v>
      </c>
      <c r="O3622" t="s">
        <v>3250</v>
      </c>
      <c r="P3622" t="s">
        <v>3209</v>
      </c>
      <c r="Q3622" t="s">
        <v>3241</v>
      </c>
      <c r="R3622" t="s">
        <v>79</v>
      </c>
      <c r="S3622" t="s">
        <v>25</v>
      </c>
      <c r="T3622" t="s">
        <v>3242</v>
      </c>
      <c r="U3622" t="s">
        <v>100</v>
      </c>
      <c r="V3622" t="s">
        <v>80</v>
      </c>
      <c r="W3622">
        <v>84900</v>
      </c>
      <c r="X3622" t="s">
        <v>81</v>
      </c>
      <c r="Y3622">
        <v>60</v>
      </c>
      <c r="Z3622" t="s">
        <v>143</v>
      </c>
      <c r="AA3622" t="s">
        <v>3210</v>
      </c>
      <c r="AB3622" t="s">
        <v>83</v>
      </c>
      <c r="AC3622" t="s">
        <v>84</v>
      </c>
      <c r="AD3622">
        <f>_xlfn.XLOOKUP(MIS[[#This Row],[TRADING SYMBOL]],[1]Sheet1!$D:$D,[1]Sheet1!$C:$C)</f>
        <v>15.9</v>
      </c>
      <c r="AE3622">
        <f>MIS[[#This Row],[OrderAverageTradedPrice]]*MIS[[#This Row],[OrderQuantity]]</f>
        <v>1626</v>
      </c>
      <c r="AF3622">
        <f>MIS[[#This Row],[LTP]]*MIS[[#This Row],[OrderQuantity]]</f>
        <v>954</v>
      </c>
      <c r="AG3622">
        <f>IF(MIS[[#This Row],[OrderSide]]="SELL",MIS[[#This Row],[VALUE]]-MIS[[#This Row],[LIVE_VALUE]],MIS[[#This Row],[LIVE_VALUE]]-MIS[[#This Row],[VALUE]])</f>
        <v>-672</v>
      </c>
      <c r="AH3622" t="str" cm="1">
        <f t="array" ref="AH3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2" t="str">
        <f>MIS[[#This Row],[TRADING SYMBOL]]</f>
        <v>SENSEX2552084900CE</v>
      </c>
      <c r="AJ3622" t="str">
        <f>IF(RIGHT(MIS[[#This Row],[Main/Hedge]],4)="MAIN","MAIN","HEDGE")</f>
        <v>HEDGE</v>
      </c>
      <c r="AK3622" t="str" cm="1">
        <f t="array" ref="AK3622">_xlfn._xlws.FILTER(Table4[Column1],ISNUMBER(SEARCH(Table4[Column1],MIS[[#This Row],[OrderUniqueIdentifier]])),"")</f>
        <v>LONGSHORT</v>
      </c>
    </row>
    <row r="3623" spans="1:37" x14ac:dyDescent="0.25">
      <c r="A3623" t="s">
        <v>71</v>
      </c>
      <c r="B3623" t="s">
        <v>1202</v>
      </c>
      <c r="C3623" t="s">
        <v>5391</v>
      </c>
      <c r="D3623" t="s">
        <v>72</v>
      </c>
      <c r="E3623" t="s">
        <v>3238</v>
      </c>
      <c r="F3623" t="s">
        <v>98</v>
      </c>
      <c r="G3623" t="s">
        <v>74</v>
      </c>
      <c r="H3623" t="s">
        <v>75</v>
      </c>
      <c r="I3623" t="s">
        <v>76</v>
      </c>
      <c r="J3623" t="s">
        <v>77</v>
      </c>
      <c r="K3623">
        <v>40</v>
      </c>
      <c r="L3623" t="s">
        <v>77</v>
      </c>
      <c r="M3623" t="s">
        <v>78</v>
      </c>
      <c r="N3623" t="s">
        <v>3239</v>
      </c>
      <c r="O3623" t="s">
        <v>3209</v>
      </c>
      <c r="P3623" t="s">
        <v>3209</v>
      </c>
      <c r="Q3623" t="s">
        <v>3241</v>
      </c>
      <c r="R3623" t="s">
        <v>79</v>
      </c>
      <c r="S3623" t="s">
        <v>25</v>
      </c>
      <c r="T3623" t="s">
        <v>3242</v>
      </c>
      <c r="U3623" t="s">
        <v>100</v>
      </c>
      <c r="V3623" t="s">
        <v>80</v>
      </c>
      <c r="W3623">
        <v>84900</v>
      </c>
      <c r="X3623" t="s">
        <v>81</v>
      </c>
      <c r="Y3623">
        <v>40</v>
      </c>
      <c r="Z3623" t="s">
        <v>3210</v>
      </c>
      <c r="AA3623" t="s">
        <v>3210</v>
      </c>
      <c r="AB3623" t="s">
        <v>83</v>
      </c>
      <c r="AC3623" t="s">
        <v>84</v>
      </c>
      <c r="AD3623">
        <f>_xlfn.XLOOKUP(MIS[[#This Row],[TRADING SYMBOL]],[1]Sheet1!$D:$D,[1]Sheet1!$C:$C)</f>
        <v>15.9</v>
      </c>
      <c r="AE3623">
        <f>MIS[[#This Row],[OrderAverageTradedPrice]]*MIS[[#This Row],[OrderQuantity]]</f>
        <v>1074</v>
      </c>
      <c r="AF3623">
        <f>MIS[[#This Row],[LTP]]*MIS[[#This Row],[OrderQuantity]]</f>
        <v>636</v>
      </c>
      <c r="AG3623">
        <f>IF(MIS[[#This Row],[OrderSide]]="SELL",MIS[[#This Row],[VALUE]]-MIS[[#This Row],[LIVE_VALUE]],MIS[[#This Row],[LIVE_VALUE]]-MIS[[#This Row],[VALUE]])</f>
        <v>-438</v>
      </c>
      <c r="AH3623" t="str" cm="1">
        <f t="array" ref="AH3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3" t="str">
        <f>MIS[[#This Row],[TRADING SYMBOL]]</f>
        <v>SENSEX2552084900CE</v>
      </c>
      <c r="AJ3623" t="str">
        <f>IF(RIGHT(MIS[[#This Row],[Main/Hedge]],4)="MAIN","MAIN","HEDGE")</f>
        <v>HEDGE</v>
      </c>
      <c r="AK3623" t="str" cm="1">
        <f t="array" ref="AK3623">_xlfn._xlws.FILTER(Table4[Column1],ISNUMBER(SEARCH(Table4[Column1],MIS[[#This Row],[OrderUniqueIdentifier]])),"")</f>
        <v>LONGSHORT</v>
      </c>
    </row>
    <row r="3624" spans="1:37" x14ac:dyDescent="0.25">
      <c r="A3624" t="s">
        <v>71</v>
      </c>
      <c r="B3624" t="s">
        <v>1217</v>
      </c>
      <c r="C3624" t="s">
        <v>5438</v>
      </c>
      <c r="D3624" t="s">
        <v>72</v>
      </c>
      <c r="E3624" t="s">
        <v>3238</v>
      </c>
      <c r="F3624" t="s">
        <v>98</v>
      </c>
      <c r="G3624" t="s">
        <v>74</v>
      </c>
      <c r="H3624" t="s">
        <v>75</v>
      </c>
      <c r="I3624" t="s">
        <v>76</v>
      </c>
      <c r="J3624" t="s">
        <v>77</v>
      </c>
      <c r="K3624">
        <v>40</v>
      </c>
      <c r="L3624" t="s">
        <v>77</v>
      </c>
      <c r="M3624" t="s">
        <v>78</v>
      </c>
      <c r="N3624" t="s">
        <v>452</v>
      </c>
      <c r="O3624" t="s">
        <v>3250</v>
      </c>
      <c r="P3624" t="s">
        <v>3209</v>
      </c>
      <c r="Q3624" t="s">
        <v>3241</v>
      </c>
      <c r="R3624" t="s">
        <v>79</v>
      </c>
      <c r="S3624" t="s">
        <v>25</v>
      </c>
      <c r="T3624" t="s">
        <v>3242</v>
      </c>
      <c r="U3624" t="s">
        <v>100</v>
      </c>
      <c r="V3624" t="s">
        <v>80</v>
      </c>
      <c r="W3624">
        <v>84900</v>
      </c>
      <c r="X3624" t="s">
        <v>81</v>
      </c>
      <c r="Y3624">
        <v>40</v>
      </c>
      <c r="Z3624" t="s">
        <v>143</v>
      </c>
      <c r="AA3624" t="s">
        <v>3210</v>
      </c>
      <c r="AB3624" t="s">
        <v>83</v>
      </c>
      <c r="AC3624" t="s">
        <v>84</v>
      </c>
      <c r="AD3624">
        <f>_xlfn.XLOOKUP(MIS[[#This Row],[TRADING SYMBOL]],[1]Sheet1!$D:$D,[1]Sheet1!$C:$C)</f>
        <v>15.9</v>
      </c>
      <c r="AE3624">
        <f>MIS[[#This Row],[OrderAverageTradedPrice]]*MIS[[#This Row],[OrderQuantity]]</f>
        <v>1088</v>
      </c>
      <c r="AF3624">
        <f>MIS[[#This Row],[LTP]]*MIS[[#This Row],[OrderQuantity]]</f>
        <v>636</v>
      </c>
      <c r="AG3624">
        <f>IF(MIS[[#This Row],[OrderSide]]="SELL",MIS[[#This Row],[VALUE]]-MIS[[#This Row],[LIVE_VALUE]],MIS[[#This Row],[LIVE_VALUE]]-MIS[[#This Row],[VALUE]])</f>
        <v>-452</v>
      </c>
      <c r="AH3624" t="str" cm="1">
        <f t="array" ref="AH3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4" t="str">
        <f>MIS[[#This Row],[TRADING SYMBOL]]</f>
        <v>SENSEX2552084900CE</v>
      </c>
      <c r="AJ3624" t="str">
        <f>IF(RIGHT(MIS[[#This Row],[Main/Hedge]],4)="MAIN","MAIN","HEDGE")</f>
        <v>HEDGE</v>
      </c>
      <c r="AK3624" t="str" cm="1">
        <f t="array" ref="AK3624">_xlfn._xlws.FILTER(Table4[Column1],ISNUMBER(SEARCH(Table4[Column1],MIS[[#This Row],[OrderUniqueIdentifier]])),"")</f>
        <v>LONGSHORT</v>
      </c>
    </row>
    <row r="3625" spans="1:37" x14ac:dyDescent="0.25">
      <c r="A3625" t="s">
        <v>71</v>
      </c>
      <c r="B3625" t="s">
        <v>1302</v>
      </c>
      <c r="C3625" t="s">
        <v>5700</v>
      </c>
      <c r="D3625" t="s">
        <v>72</v>
      </c>
      <c r="E3625" t="s">
        <v>3170</v>
      </c>
      <c r="F3625" t="s">
        <v>73</v>
      </c>
      <c r="G3625" t="s">
        <v>74</v>
      </c>
      <c r="H3625" t="s">
        <v>75</v>
      </c>
      <c r="I3625" t="s">
        <v>76</v>
      </c>
      <c r="J3625" t="s">
        <v>77</v>
      </c>
      <c r="K3625">
        <v>75</v>
      </c>
      <c r="L3625" t="s">
        <v>77</v>
      </c>
      <c r="M3625" t="s">
        <v>78</v>
      </c>
      <c r="N3625" t="s">
        <v>518</v>
      </c>
      <c r="O3625" t="s">
        <v>3209</v>
      </c>
      <c r="P3625" t="s">
        <v>3209</v>
      </c>
      <c r="Q3625" t="s">
        <v>3172</v>
      </c>
      <c r="R3625" t="s">
        <v>79</v>
      </c>
      <c r="S3625" t="s">
        <v>25</v>
      </c>
      <c r="T3625" t="s">
        <v>3173</v>
      </c>
      <c r="U3625" t="s">
        <v>43</v>
      </c>
      <c r="V3625" t="s">
        <v>80</v>
      </c>
      <c r="W3625">
        <v>23750</v>
      </c>
      <c r="X3625" t="s">
        <v>85</v>
      </c>
      <c r="Y3625">
        <v>75</v>
      </c>
      <c r="Z3625" t="s">
        <v>3210</v>
      </c>
      <c r="AA3625" t="s">
        <v>3210</v>
      </c>
      <c r="AB3625" t="s">
        <v>87</v>
      </c>
      <c r="AC3625" t="s">
        <v>84</v>
      </c>
      <c r="AD3625">
        <f>_xlfn.XLOOKUP(MIS[[#This Row],[TRADING SYMBOL]],[1]Sheet1!$D:$D,[1]Sheet1!$C:$C)</f>
        <v>8.1999999999999993</v>
      </c>
      <c r="AE3625">
        <f>MIS[[#This Row],[OrderAverageTradedPrice]]*MIS[[#This Row],[OrderQuantity]]</f>
        <v>858.75</v>
      </c>
      <c r="AF3625">
        <f>MIS[[#This Row],[LTP]]*MIS[[#This Row],[OrderQuantity]]</f>
        <v>615</v>
      </c>
      <c r="AG3625">
        <f>IF(MIS[[#This Row],[OrderSide]]="SELL",MIS[[#This Row],[VALUE]]-MIS[[#This Row],[LIVE_VALUE]],MIS[[#This Row],[LIVE_VALUE]]-MIS[[#This Row],[VALUE]])</f>
        <v>-243.75</v>
      </c>
      <c r="AH3625" t="str" cm="1">
        <f t="array" ref="AH3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5" t="str">
        <f>MIS[[#This Row],[TRADING SYMBOL]]</f>
        <v>NIFTY2552223750PE</v>
      </c>
      <c r="AJ3625" t="str">
        <f>IF(RIGHT(MIS[[#This Row],[Main/Hedge]],4)="MAIN","MAIN","HEDGE")</f>
        <v>HEDGE</v>
      </c>
      <c r="AK3625" t="str" cm="1">
        <f t="array" ref="AK3625">_xlfn._xlws.FILTER(Table4[Column1],ISNUMBER(SEARCH(Table4[Column1],MIS[[#This Row],[OrderUniqueIdentifier]])),"")</f>
        <v>LONGSHORT</v>
      </c>
    </row>
    <row r="3626" spans="1:37" x14ac:dyDescent="0.25">
      <c r="A3626" t="s">
        <v>1357</v>
      </c>
      <c r="B3626" t="s">
        <v>1358</v>
      </c>
      <c r="C3626" t="s">
        <v>5985</v>
      </c>
      <c r="D3626" t="s">
        <v>72</v>
      </c>
      <c r="E3626" t="s">
        <v>3238</v>
      </c>
      <c r="F3626" t="s">
        <v>98</v>
      </c>
      <c r="G3626" t="s">
        <v>74</v>
      </c>
      <c r="H3626" t="s">
        <v>93</v>
      </c>
      <c r="I3626" t="s">
        <v>76</v>
      </c>
      <c r="J3626" t="s">
        <v>3239</v>
      </c>
      <c r="K3626">
        <v>20</v>
      </c>
      <c r="L3626" t="s">
        <v>77</v>
      </c>
      <c r="M3626" t="s">
        <v>78</v>
      </c>
      <c r="N3626" t="s">
        <v>3239</v>
      </c>
      <c r="O3626" t="s">
        <v>3209</v>
      </c>
      <c r="P3626" t="s">
        <v>3209</v>
      </c>
      <c r="Q3626" t="s">
        <v>3241</v>
      </c>
      <c r="R3626" t="s">
        <v>79</v>
      </c>
      <c r="S3626" t="s">
        <v>25</v>
      </c>
      <c r="T3626" t="s">
        <v>3242</v>
      </c>
      <c r="U3626" t="s">
        <v>100</v>
      </c>
      <c r="V3626" t="s">
        <v>80</v>
      </c>
      <c r="W3626">
        <v>84900</v>
      </c>
      <c r="X3626" t="s">
        <v>81</v>
      </c>
      <c r="Y3626">
        <v>20</v>
      </c>
      <c r="Z3626" t="s">
        <v>3210</v>
      </c>
      <c r="AA3626" t="s">
        <v>3210</v>
      </c>
      <c r="AB3626" t="s">
        <v>83</v>
      </c>
      <c r="AC3626" t="s">
        <v>84</v>
      </c>
      <c r="AD3626">
        <f>_xlfn.XLOOKUP(MIS[[#This Row],[TRADING SYMBOL]],[1]Sheet1!$D:$D,[1]Sheet1!$C:$C)</f>
        <v>15.9</v>
      </c>
      <c r="AE3626">
        <f>MIS[[#This Row],[OrderAverageTradedPrice]]*MIS[[#This Row],[OrderQuantity]]</f>
        <v>537</v>
      </c>
      <c r="AF3626">
        <f>MIS[[#This Row],[LTP]]*MIS[[#This Row],[OrderQuantity]]</f>
        <v>318</v>
      </c>
      <c r="AG3626">
        <f>IF(MIS[[#This Row],[OrderSide]]="SELL",MIS[[#This Row],[VALUE]]-MIS[[#This Row],[LIVE_VALUE]],MIS[[#This Row],[LIVE_VALUE]]-MIS[[#This Row],[VALUE]])</f>
        <v>-219</v>
      </c>
      <c r="AH3626" t="str" cm="1">
        <f t="array" ref="AH3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6" t="str">
        <f>MIS[[#This Row],[TRADING SYMBOL]]</f>
        <v>SENSEX2552084900CE</v>
      </c>
      <c r="AJ3626" t="str">
        <f>IF(RIGHT(MIS[[#This Row],[Main/Hedge]],4)="MAIN","MAIN","HEDGE")</f>
        <v>HEDGE</v>
      </c>
      <c r="AK3626" t="str" cm="1">
        <f t="array" ref="AK3626">_xlfn._xlws.FILTER(Table4[Column1],ISNUMBER(SEARCH(Table4[Column1],MIS[[#This Row],[OrderUniqueIdentifier]])),"")</f>
        <v>LONGSHORT</v>
      </c>
    </row>
    <row r="3627" spans="1:37" x14ac:dyDescent="0.25">
      <c r="A3627" t="s">
        <v>1555</v>
      </c>
      <c r="B3627" t="s">
        <v>1556</v>
      </c>
      <c r="C3627" t="s">
        <v>6619</v>
      </c>
      <c r="D3627" t="s">
        <v>72</v>
      </c>
      <c r="E3627" t="s">
        <v>3170</v>
      </c>
      <c r="F3627" t="s">
        <v>73</v>
      </c>
      <c r="G3627" t="s">
        <v>74</v>
      </c>
      <c r="H3627" t="s">
        <v>75</v>
      </c>
      <c r="I3627" t="s">
        <v>76</v>
      </c>
      <c r="J3627" t="s">
        <v>77</v>
      </c>
      <c r="K3627">
        <v>1575</v>
      </c>
      <c r="L3627" t="s">
        <v>77</v>
      </c>
      <c r="M3627" t="s">
        <v>78</v>
      </c>
      <c r="N3627" t="s">
        <v>6620</v>
      </c>
      <c r="O3627" t="s">
        <v>3209</v>
      </c>
      <c r="P3627" t="s">
        <v>3209</v>
      </c>
      <c r="Q3627" t="s">
        <v>3172</v>
      </c>
      <c r="R3627" t="s">
        <v>79</v>
      </c>
      <c r="S3627" t="s">
        <v>25</v>
      </c>
      <c r="T3627" t="s">
        <v>3173</v>
      </c>
      <c r="U3627" t="s">
        <v>43</v>
      </c>
      <c r="V3627" t="s">
        <v>80</v>
      </c>
      <c r="W3627">
        <v>23750</v>
      </c>
      <c r="X3627" t="s">
        <v>85</v>
      </c>
      <c r="Y3627">
        <v>1575</v>
      </c>
      <c r="Z3627" t="s">
        <v>3210</v>
      </c>
      <c r="AA3627" t="s">
        <v>3210</v>
      </c>
      <c r="AB3627" t="s">
        <v>87</v>
      </c>
      <c r="AC3627" t="s">
        <v>84</v>
      </c>
      <c r="AD3627">
        <f>_xlfn.XLOOKUP(MIS[[#This Row],[TRADING SYMBOL]],[1]Sheet1!$D:$D,[1]Sheet1!$C:$C)</f>
        <v>8.1999999999999993</v>
      </c>
      <c r="AE3627">
        <f>MIS[[#This Row],[OrderAverageTradedPrice]]*MIS[[#This Row],[OrderQuantity]]</f>
        <v>17984.999999999971</v>
      </c>
      <c r="AF3627">
        <f>MIS[[#This Row],[LTP]]*MIS[[#This Row],[OrderQuantity]]</f>
        <v>12914.999999999998</v>
      </c>
      <c r="AG3627">
        <f>IF(MIS[[#This Row],[OrderSide]]="SELL",MIS[[#This Row],[VALUE]]-MIS[[#This Row],[LIVE_VALUE]],MIS[[#This Row],[LIVE_VALUE]]-MIS[[#This Row],[VALUE]])</f>
        <v>-5069.9999999999727</v>
      </c>
      <c r="AH3627" t="str" cm="1">
        <f t="array" ref="AH3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7" t="str">
        <f>MIS[[#This Row],[TRADING SYMBOL]]</f>
        <v>NIFTY2552223750PE</v>
      </c>
      <c r="AJ3627" t="str">
        <f>IF(RIGHT(MIS[[#This Row],[Main/Hedge]],4)="MAIN","MAIN","HEDGE")</f>
        <v>HEDGE</v>
      </c>
      <c r="AK3627" t="str" cm="1">
        <f t="array" ref="AK3627">_xlfn._xlws.FILTER(Table4[Column1],ISNUMBER(SEARCH(Table4[Column1],MIS[[#This Row],[OrderUniqueIdentifier]])),"")</f>
        <v>LONGSHORT</v>
      </c>
    </row>
    <row r="3628" spans="1:37" x14ac:dyDescent="0.25">
      <c r="A3628" t="s">
        <v>1555</v>
      </c>
      <c r="B3628" t="s">
        <v>1570</v>
      </c>
      <c r="C3628" t="s">
        <v>6625</v>
      </c>
      <c r="D3628" t="s">
        <v>72</v>
      </c>
      <c r="E3628" t="s">
        <v>3170</v>
      </c>
      <c r="F3628" t="s">
        <v>73</v>
      </c>
      <c r="G3628" t="s">
        <v>74</v>
      </c>
      <c r="H3628" t="s">
        <v>75</v>
      </c>
      <c r="I3628" t="s">
        <v>76</v>
      </c>
      <c r="J3628" t="s">
        <v>77</v>
      </c>
      <c r="K3628">
        <v>225</v>
      </c>
      <c r="L3628" t="s">
        <v>77</v>
      </c>
      <c r="M3628" t="s">
        <v>78</v>
      </c>
      <c r="N3628" t="s">
        <v>518</v>
      </c>
      <c r="O3628" t="s">
        <v>3209</v>
      </c>
      <c r="P3628" t="s">
        <v>3209</v>
      </c>
      <c r="Q3628" t="s">
        <v>3172</v>
      </c>
      <c r="R3628" t="s">
        <v>79</v>
      </c>
      <c r="S3628" t="s">
        <v>25</v>
      </c>
      <c r="T3628" t="s">
        <v>3173</v>
      </c>
      <c r="U3628" t="s">
        <v>43</v>
      </c>
      <c r="V3628" t="s">
        <v>80</v>
      </c>
      <c r="W3628">
        <v>23750</v>
      </c>
      <c r="X3628" t="s">
        <v>85</v>
      </c>
      <c r="Y3628">
        <v>225</v>
      </c>
      <c r="Z3628" t="s">
        <v>3210</v>
      </c>
      <c r="AA3628" t="s">
        <v>3210</v>
      </c>
      <c r="AB3628" t="s">
        <v>87</v>
      </c>
      <c r="AC3628" t="s">
        <v>84</v>
      </c>
      <c r="AD3628">
        <f>_xlfn.XLOOKUP(MIS[[#This Row],[TRADING SYMBOL]],[1]Sheet1!$D:$D,[1]Sheet1!$C:$C)</f>
        <v>8.1999999999999993</v>
      </c>
      <c r="AE3628">
        <f>MIS[[#This Row],[OrderAverageTradedPrice]]*MIS[[#This Row],[OrderQuantity]]</f>
        <v>2576.25</v>
      </c>
      <c r="AF3628">
        <f>MIS[[#This Row],[LTP]]*MIS[[#This Row],[OrderQuantity]]</f>
        <v>1844.9999999999998</v>
      </c>
      <c r="AG3628">
        <f>IF(MIS[[#This Row],[OrderSide]]="SELL",MIS[[#This Row],[VALUE]]-MIS[[#This Row],[LIVE_VALUE]],MIS[[#This Row],[LIVE_VALUE]]-MIS[[#This Row],[VALUE]])</f>
        <v>-731.25000000000023</v>
      </c>
      <c r="AH3628" t="str" cm="1">
        <f t="array" ref="AH3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8" t="str">
        <f>MIS[[#This Row],[TRADING SYMBOL]]</f>
        <v>NIFTY2552223750PE</v>
      </c>
      <c r="AJ3628" t="str">
        <f>IF(RIGHT(MIS[[#This Row],[Main/Hedge]],4)="MAIN","MAIN","HEDGE")</f>
        <v>HEDGE</v>
      </c>
      <c r="AK3628" t="str" cm="1">
        <f t="array" ref="AK3628">_xlfn._xlws.FILTER(Table4[Column1],ISNUMBER(SEARCH(Table4[Column1],MIS[[#This Row],[OrderUniqueIdentifier]])),"")</f>
        <v>LONGSHORT</v>
      </c>
    </row>
    <row r="3629" spans="1:37" x14ac:dyDescent="0.25">
      <c r="A3629" t="s">
        <v>1555</v>
      </c>
      <c r="B3629" t="s">
        <v>1577</v>
      </c>
      <c r="C3629" t="s">
        <v>6705</v>
      </c>
      <c r="D3629" t="s">
        <v>72</v>
      </c>
      <c r="E3629" t="s">
        <v>3170</v>
      </c>
      <c r="F3629" t="s">
        <v>73</v>
      </c>
      <c r="G3629" t="s">
        <v>74</v>
      </c>
      <c r="H3629" t="s">
        <v>75</v>
      </c>
      <c r="I3629" t="s">
        <v>76</v>
      </c>
      <c r="J3629" t="s">
        <v>77</v>
      </c>
      <c r="K3629">
        <v>1350</v>
      </c>
      <c r="L3629" t="s">
        <v>77</v>
      </c>
      <c r="M3629" t="s">
        <v>78</v>
      </c>
      <c r="N3629" t="s">
        <v>518</v>
      </c>
      <c r="O3629" t="s">
        <v>3209</v>
      </c>
      <c r="P3629" t="s">
        <v>3209</v>
      </c>
      <c r="Q3629" t="s">
        <v>3172</v>
      </c>
      <c r="R3629" t="s">
        <v>79</v>
      </c>
      <c r="S3629" t="s">
        <v>25</v>
      </c>
      <c r="T3629" t="s">
        <v>3173</v>
      </c>
      <c r="U3629" t="s">
        <v>43</v>
      </c>
      <c r="V3629" t="s">
        <v>80</v>
      </c>
      <c r="W3629">
        <v>23750</v>
      </c>
      <c r="X3629" t="s">
        <v>85</v>
      </c>
      <c r="Y3629">
        <v>1350</v>
      </c>
      <c r="Z3629" t="s">
        <v>3210</v>
      </c>
      <c r="AA3629" t="s">
        <v>3210</v>
      </c>
      <c r="AB3629" t="s">
        <v>87</v>
      </c>
      <c r="AC3629" t="s">
        <v>84</v>
      </c>
      <c r="AD3629">
        <f>_xlfn.XLOOKUP(MIS[[#This Row],[TRADING SYMBOL]],[1]Sheet1!$D:$D,[1]Sheet1!$C:$C)</f>
        <v>8.1999999999999993</v>
      </c>
      <c r="AE3629">
        <f>MIS[[#This Row],[OrderAverageTradedPrice]]*MIS[[#This Row],[OrderQuantity]]</f>
        <v>15457.499999999998</v>
      </c>
      <c r="AF3629">
        <f>MIS[[#This Row],[LTP]]*MIS[[#This Row],[OrderQuantity]]</f>
        <v>11069.999999999998</v>
      </c>
      <c r="AG3629">
        <f>IF(MIS[[#This Row],[OrderSide]]="SELL",MIS[[#This Row],[VALUE]]-MIS[[#This Row],[LIVE_VALUE]],MIS[[#This Row],[LIVE_VALUE]]-MIS[[#This Row],[VALUE]])</f>
        <v>-4387.5</v>
      </c>
      <c r="AH3629" t="str" cm="1">
        <f t="array" ref="AH3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9" t="str">
        <f>MIS[[#This Row],[TRADING SYMBOL]]</f>
        <v>NIFTY2552223750PE</v>
      </c>
      <c r="AJ3629" t="str">
        <f>IF(RIGHT(MIS[[#This Row],[Main/Hedge]],4)="MAIN","MAIN","HEDGE")</f>
        <v>HEDGE</v>
      </c>
      <c r="AK3629" t="str" cm="1">
        <f t="array" ref="AK3629">_xlfn._xlws.FILTER(Table4[Column1],ISNUMBER(SEARCH(Table4[Column1],MIS[[#This Row],[OrderUniqueIdentifier]])),"")</f>
        <v>LONGSHORT</v>
      </c>
    </row>
    <row r="3630" spans="1:37" x14ac:dyDescent="0.25">
      <c r="A3630" t="s">
        <v>1555</v>
      </c>
      <c r="B3630" t="s">
        <v>1589</v>
      </c>
      <c r="C3630" t="s">
        <v>6739</v>
      </c>
      <c r="D3630" t="s">
        <v>72</v>
      </c>
      <c r="E3630" t="s">
        <v>3170</v>
      </c>
      <c r="F3630" t="s">
        <v>73</v>
      </c>
      <c r="G3630" t="s">
        <v>74</v>
      </c>
      <c r="H3630" t="s">
        <v>75</v>
      </c>
      <c r="I3630" t="s">
        <v>76</v>
      </c>
      <c r="J3630" t="s">
        <v>77</v>
      </c>
      <c r="K3630">
        <v>300</v>
      </c>
      <c r="L3630" t="s">
        <v>77</v>
      </c>
      <c r="M3630" t="s">
        <v>78</v>
      </c>
      <c r="N3630" t="s">
        <v>518</v>
      </c>
      <c r="O3630" t="s">
        <v>3209</v>
      </c>
      <c r="P3630" t="s">
        <v>3209</v>
      </c>
      <c r="Q3630" t="s">
        <v>3172</v>
      </c>
      <c r="R3630" t="s">
        <v>79</v>
      </c>
      <c r="S3630" t="s">
        <v>25</v>
      </c>
      <c r="T3630" t="s">
        <v>3173</v>
      </c>
      <c r="U3630" t="s">
        <v>43</v>
      </c>
      <c r="V3630" t="s">
        <v>80</v>
      </c>
      <c r="W3630">
        <v>23750</v>
      </c>
      <c r="X3630" t="s">
        <v>85</v>
      </c>
      <c r="Y3630">
        <v>300</v>
      </c>
      <c r="Z3630" t="s">
        <v>3210</v>
      </c>
      <c r="AA3630" t="s">
        <v>3210</v>
      </c>
      <c r="AB3630" t="s">
        <v>87</v>
      </c>
      <c r="AC3630" t="s">
        <v>84</v>
      </c>
      <c r="AD3630">
        <f>_xlfn.XLOOKUP(MIS[[#This Row],[TRADING SYMBOL]],[1]Sheet1!$D:$D,[1]Sheet1!$C:$C)</f>
        <v>8.1999999999999993</v>
      </c>
      <c r="AE3630">
        <f>MIS[[#This Row],[OrderAverageTradedPrice]]*MIS[[#This Row],[OrderQuantity]]</f>
        <v>3435</v>
      </c>
      <c r="AF3630">
        <f>MIS[[#This Row],[LTP]]*MIS[[#This Row],[OrderQuantity]]</f>
        <v>2460</v>
      </c>
      <c r="AG3630">
        <f>IF(MIS[[#This Row],[OrderSide]]="SELL",MIS[[#This Row],[VALUE]]-MIS[[#This Row],[LIVE_VALUE]],MIS[[#This Row],[LIVE_VALUE]]-MIS[[#This Row],[VALUE]])</f>
        <v>-975</v>
      </c>
      <c r="AH3630" t="str" cm="1">
        <f t="array" ref="AH3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0" t="str">
        <f>MIS[[#This Row],[TRADING SYMBOL]]</f>
        <v>NIFTY2552223750PE</v>
      </c>
      <c r="AJ3630" t="str">
        <f>IF(RIGHT(MIS[[#This Row],[Main/Hedge]],4)="MAIN","MAIN","HEDGE")</f>
        <v>HEDGE</v>
      </c>
      <c r="AK3630" t="str" cm="1">
        <f t="array" ref="AK3630">_xlfn._xlws.FILTER(Table4[Column1],ISNUMBER(SEARCH(Table4[Column1],MIS[[#This Row],[OrderUniqueIdentifier]])),"")</f>
        <v>LONGSHORT</v>
      </c>
    </row>
    <row r="3631" spans="1:37" x14ac:dyDescent="0.25">
      <c r="A3631" t="s">
        <v>1555</v>
      </c>
      <c r="B3631" t="s">
        <v>1597</v>
      </c>
      <c r="C3631" t="s">
        <v>6743</v>
      </c>
      <c r="D3631" t="s">
        <v>72</v>
      </c>
      <c r="E3631" t="s">
        <v>3170</v>
      </c>
      <c r="F3631" t="s">
        <v>73</v>
      </c>
      <c r="G3631" t="s">
        <v>74</v>
      </c>
      <c r="H3631" t="s">
        <v>75</v>
      </c>
      <c r="I3631" t="s">
        <v>76</v>
      </c>
      <c r="J3631" t="s">
        <v>77</v>
      </c>
      <c r="K3631">
        <v>300</v>
      </c>
      <c r="L3631" t="s">
        <v>77</v>
      </c>
      <c r="M3631" t="s">
        <v>78</v>
      </c>
      <c r="N3631" t="s">
        <v>495</v>
      </c>
      <c r="O3631" t="s">
        <v>3209</v>
      </c>
      <c r="P3631" t="s">
        <v>3209</v>
      </c>
      <c r="Q3631" t="s">
        <v>3172</v>
      </c>
      <c r="R3631" t="s">
        <v>79</v>
      </c>
      <c r="S3631" t="s">
        <v>25</v>
      </c>
      <c r="T3631" t="s">
        <v>3173</v>
      </c>
      <c r="U3631" t="s">
        <v>43</v>
      </c>
      <c r="V3631" t="s">
        <v>80</v>
      </c>
      <c r="W3631">
        <v>23750</v>
      </c>
      <c r="X3631" t="s">
        <v>85</v>
      </c>
      <c r="Y3631">
        <v>300</v>
      </c>
      <c r="Z3631" t="s">
        <v>3210</v>
      </c>
      <c r="AA3631" t="s">
        <v>3210</v>
      </c>
      <c r="AB3631" t="s">
        <v>87</v>
      </c>
      <c r="AC3631" t="s">
        <v>84</v>
      </c>
      <c r="AD3631">
        <f>_xlfn.XLOOKUP(MIS[[#This Row],[TRADING SYMBOL]],[1]Sheet1!$D:$D,[1]Sheet1!$C:$C)</f>
        <v>8.1999999999999993</v>
      </c>
      <c r="AE3631">
        <f>MIS[[#This Row],[OrderAverageTradedPrice]]*MIS[[#This Row],[OrderQuantity]]</f>
        <v>3420</v>
      </c>
      <c r="AF3631">
        <f>MIS[[#This Row],[LTP]]*MIS[[#This Row],[OrderQuantity]]</f>
        <v>2460</v>
      </c>
      <c r="AG3631">
        <f>IF(MIS[[#This Row],[OrderSide]]="SELL",MIS[[#This Row],[VALUE]]-MIS[[#This Row],[LIVE_VALUE]],MIS[[#This Row],[LIVE_VALUE]]-MIS[[#This Row],[VALUE]])</f>
        <v>-960</v>
      </c>
      <c r="AH3631" t="str" cm="1">
        <f t="array" ref="AH3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1" t="str">
        <f>MIS[[#This Row],[TRADING SYMBOL]]</f>
        <v>NIFTY2552223750PE</v>
      </c>
      <c r="AJ3631" t="str">
        <f>IF(RIGHT(MIS[[#This Row],[Main/Hedge]],4)="MAIN","MAIN","HEDGE")</f>
        <v>HEDGE</v>
      </c>
      <c r="AK3631" t="str" cm="1">
        <f t="array" ref="AK3631">_xlfn._xlws.FILTER(Table4[Column1],ISNUMBER(SEARCH(Table4[Column1],MIS[[#This Row],[OrderUniqueIdentifier]])),"")</f>
        <v>LONGSHORT</v>
      </c>
    </row>
    <row r="3632" spans="1:37" x14ac:dyDescent="0.25">
      <c r="A3632" t="s">
        <v>1555</v>
      </c>
      <c r="B3632" t="s">
        <v>1648</v>
      </c>
      <c r="C3632" t="s">
        <v>6924</v>
      </c>
      <c r="D3632" t="s">
        <v>72</v>
      </c>
      <c r="E3632" t="s">
        <v>3170</v>
      </c>
      <c r="F3632" t="s">
        <v>73</v>
      </c>
      <c r="G3632" t="s">
        <v>74</v>
      </c>
      <c r="H3632" t="s">
        <v>75</v>
      </c>
      <c r="I3632" t="s">
        <v>76</v>
      </c>
      <c r="J3632" t="s">
        <v>77</v>
      </c>
      <c r="K3632">
        <v>300</v>
      </c>
      <c r="L3632" t="s">
        <v>77</v>
      </c>
      <c r="M3632" t="s">
        <v>78</v>
      </c>
      <c r="N3632" t="s">
        <v>518</v>
      </c>
      <c r="O3632" t="s">
        <v>3209</v>
      </c>
      <c r="P3632" t="s">
        <v>3209</v>
      </c>
      <c r="Q3632" t="s">
        <v>3172</v>
      </c>
      <c r="R3632" t="s">
        <v>79</v>
      </c>
      <c r="S3632" t="s">
        <v>25</v>
      </c>
      <c r="T3632" t="s">
        <v>3173</v>
      </c>
      <c r="U3632" t="s">
        <v>43</v>
      </c>
      <c r="V3632" t="s">
        <v>80</v>
      </c>
      <c r="W3632">
        <v>23750</v>
      </c>
      <c r="X3632" t="s">
        <v>85</v>
      </c>
      <c r="Y3632">
        <v>300</v>
      </c>
      <c r="Z3632" t="s">
        <v>3210</v>
      </c>
      <c r="AA3632" t="s">
        <v>3210</v>
      </c>
      <c r="AB3632" t="s">
        <v>87</v>
      </c>
      <c r="AC3632" t="s">
        <v>84</v>
      </c>
      <c r="AD3632">
        <f>_xlfn.XLOOKUP(MIS[[#This Row],[TRADING SYMBOL]],[1]Sheet1!$D:$D,[1]Sheet1!$C:$C)</f>
        <v>8.1999999999999993</v>
      </c>
      <c r="AE3632">
        <f>MIS[[#This Row],[OrderAverageTradedPrice]]*MIS[[#This Row],[OrderQuantity]]</f>
        <v>3435</v>
      </c>
      <c r="AF3632">
        <f>MIS[[#This Row],[LTP]]*MIS[[#This Row],[OrderQuantity]]</f>
        <v>2460</v>
      </c>
      <c r="AG3632">
        <f>IF(MIS[[#This Row],[OrderSide]]="SELL",MIS[[#This Row],[VALUE]]-MIS[[#This Row],[LIVE_VALUE]],MIS[[#This Row],[LIVE_VALUE]]-MIS[[#This Row],[VALUE]])</f>
        <v>-975</v>
      </c>
      <c r="AH3632" t="str" cm="1">
        <f t="array" ref="AH3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2" t="str">
        <f>MIS[[#This Row],[TRADING SYMBOL]]</f>
        <v>NIFTY2552223750PE</v>
      </c>
      <c r="AJ3632" t="str">
        <f>IF(RIGHT(MIS[[#This Row],[Main/Hedge]],4)="MAIN","MAIN","HEDGE")</f>
        <v>HEDGE</v>
      </c>
      <c r="AK3632" t="str" cm="1">
        <f t="array" ref="AK3632">_xlfn._xlws.FILTER(Table4[Column1],ISNUMBER(SEARCH(Table4[Column1],MIS[[#This Row],[OrderUniqueIdentifier]])),"")</f>
        <v>LONGSHORT</v>
      </c>
    </row>
    <row r="3633" spans="1:37" x14ac:dyDescent="0.25">
      <c r="A3633" t="s">
        <v>71</v>
      </c>
      <c r="B3633" t="s">
        <v>482</v>
      </c>
      <c r="C3633" t="s">
        <v>3237</v>
      </c>
      <c r="D3633" t="s">
        <v>72</v>
      </c>
      <c r="E3633" t="s">
        <v>3238</v>
      </c>
      <c r="F3633" t="s">
        <v>98</v>
      </c>
      <c r="G3633" t="s">
        <v>74</v>
      </c>
      <c r="H3633" t="s">
        <v>75</v>
      </c>
      <c r="I3633" t="s">
        <v>76</v>
      </c>
      <c r="J3633" t="s">
        <v>77</v>
      </c>
      <c r="K3633">
        <v>60</v>
      </c>
      <c r="L3633" t="s">
        <v>77</v>
      </c>
      <c r="M3633" t="s">
        <v>78</v>
      </c>
      <c r="N3633" t="s">
        <v>3239</v>
      </c>
      <c r="O3633" t="s">
        <v>3209</v>
      </c>
      <c r="P3633" t="s">
        <v>3240</v>
      </c>
      <c r="Q3633" t="s">
        <v>3241</v>
      </c>
      <c r="R3633" t="s">
        <v>79</v>
      </c>
      <c r="S3633" t="s">
        <v>25</v>
      </c>
      <c r="T3633" t="s">
        <v>3242</v>
      </c>
      <c r="U3633" t="s">
        <v>100</v>
      </c>
      <c r="V3633" t="s">
        <v>80</v>
      </c>
      <c r="W3633">
        <v>84900</v>
      </c>
      <c r="X3633" t="s">
        <v>81</v>
      </c>
      <c r="Y3633">
        <v>60</v>
      </c>
      <c r="Z3633" t="s">
        <v>3210</v>
      </c>
      <c r="AA3633" t="s">
        <v>186</v>
      </c>
      <c r="AB3633" t="s">
        <v>83</v>
      </c>
      <c r="AC3633" t="s">
        <v>84</v>
      </c>
      <c r="AD3633">
        <f>_xlfn.XLOOKUP(MIS[[#This Row],[TRADING SYMBOL]],[1]Sheet1!$D:$D,[1]Sheet1!$C:$C)</f>
        <v>15.9</v>
      </c>
      <c r="AE3633">
        <f>MIS[[#This Row],[OrderAverageTradedPrice]]*MIS[[#This Row],[OrderQuantity]]</f>
        <v>1611</v>
      </c>
      <c r="AF3633">
        <f>MIS[[#This Row],[LTP]]*MIS[[#This Row],[OrderQuantity]]</f>
        <v>954</v>
      </c>
      <c r="AG3633">
        <f>IF(MIS[[#This Row],[OrderSide]]="SELL",MIS[[#This Row],[VALUE]]-MIS[[#This Row],[LIVE_VALUE]],MIS[[#This Row],[LIVE_VALUE]]-MIS[[#This Row],[VALUE]])</f>
        <v>-657</v>
      </c>
      <c r="AH3633" t="str" cm="1">
        <f t="array" ref="AH3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3" t="str">
        <f>MIS[[#This Row],[TRADING SYMBOL]]</f>
        <v>SENSEX2552084900CE</v>
      </c>
      <c r="AJ3633" t="str">
        <f>IF(RIGHT(MIS[[#This Row],[Main/Hedge]],4)="MAIN","MAIN","HEDGE")</f>
        <v>HEDGE</v>
      </c>
      <c r="AK3633" t="str" cm="1">
        <f t="array" ref="AK3633">_xlfn._xlws.FILTER(Table4[Column1],ISNUMBER(SEARCH(Table4[Column1],MIS[[#This Row],[OrderUniqueIdentifier]])),"")</f>
        <v>LONGSHORT</v>
      </c>
    </row>
    <row r="3634" spans="1:37" x14ac:dyDescent="0.25">
      <c r="A3634" t="s">
        <v>71</v>
      </c>
      <c r="B3634" t="s">
        <v>540</v>
      </c>
      <c r="C3634" t="s">
        <v>3387</v>
      </c>
      <c r="D3634" t="s">
        <v>72</v>
      </c>
      <c r="E3634" t="s">
        <v>3238</v>
      </c>
      <c r="F3634" t="s">
        <v>98</v>
      </c>
      <c r="G3634" t="s">
        <v>74</v>
      </c>
      <c r="H3634" t="s">
        <v>75</v>
      </c>
      <c r="I3634" t="s">
        <v>76</v>
      </c>
      <c r="J3634" t="s">
        <v>77</v>
      </c>
      <c r="K3634">
        <v>60</v>
      </c>
      <c r="L3634" t="s">
        <v>77</v>
      </c>
      <c r="M3634" t="s">
        <v>78</v>
      </c>
      <c r="N3634" t="s">
        <v>3388</v>
      </c>
      <c r="O3634" t="s">
        <v>3209</v>
      </c>
      <c r="P3634" t="s">
        <v>3240</v>
      </c>
      <c r="Q3634" t="s">
        <v>3241</v>
      </c>
      <c r="R3634" t="s">
        <v>79</v>
      </c>
      <c r="S3634" t="s">
        <v>25</v>
      </c>
      <c r="T3634" t="s">
        <v>3242</v>
      </c>
      <c r="U3634" t="s">
        <v>100</v>
      </c>
      <c r="V3634" t="s">
        <v>80</v>
      </c>
      <c r="W3634">
        <v>84900</v>
      </c>
      <c r="X3634" t="s">
        <v>81</v>
      </c>
      <c r="Y3634">
        <v>60</v>
      </c>
      <c r="Z3634" t="s">
        <v>3210</v>
      </c>
      <c r="AA3634" t="s">
        <v>186</v>
      </c>
      <c r="AB3634" t="s">
        <v>83</v>
      </c>
      <c r="AC3634" t="s">
        <v>84</v>
      </c>
      <c r="AD3634">
        <f>_xlfn.XLOOKUP(MIS[[#This Row],[TRADING SYMBOL]],[1]Sheet1!$D:$D,[1]Sheet1!$C:$C)</f>
        <v>15.9</v>
      </c>
      <c r="AE3634">
        <f>MIS[[#This Row],[OrderAverageTradedPrice]]*MIS[[#This Row],[OrderQuantity]]</f>
        <v>1620</v>
      </c>
      <c r="AF3634">
        <f>MIS[[#This Row],[LTP]]*MIS[[#This Row],[OrderQuantity]]</f>
        <v>954</v>
      </c>
      <c r="AG3634">
        <f>IF(MIS[[#This Row],[OrderSide]]="SELL",MIS[[#This Row],[VALUE]]-MIS[[#This Row],[LIVE_VALUE]],MIS[[#This Row],[LIVE_VALUE]]-MIS[[#This Row],[VALUE]])</f>
        <v>-666</v>
      </c>
      <c r="AH3634" t="str" cm="1">
        <f t="array" ref="AH3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4" t="str">
        <f>MIS[[#This Row],[TRADING SYMBOL]]</f>
        <v>SENSEX2552084900CE</v>
      </c>
      <c r="AJ3634" t="str">
        <f>IF(RIGHT(MIS[[#This Row],[Main/Hedge]],4)="MAIN","MAIN","HEDGE")</f>
        <v>HEDGE</v>
      </c>
      <c r="AK3634" t="str" cm="1">
        <f t="array" ref="AK3634">_xlfn._xlws.FILTER(Table4[Column1],ISNUMBER(SEARCH(Table4[Column1],MIS[[#This Row],[OrderUniqueIdentifier]])),"")</f>
        <v>LONGSHORT</v>
      </c>
    </row>
    <row r="3635" spans="1:37" x14ac:dyDescent="0.25">
      <c r="A3635" t="s">
        <v>71</v>
      </c>
      <c r="B3635" t="s">
        <v>951</v>
      </c>
      <c r="C3635" t="s">
        <v>4644</v>
      </c>
      <c r="D3635" t="s">
        <v>72</v>
      </c>
      <c r="E3635" t="s">
        <v>3170</v>
      </c>
      <c r="F3635" t="s">
        <v>73</v>
      </c>
      <c r="G3635" t="s">
        <v>74</v>
      </c>
      <c r="H3635" t="s">
        <v>75</v>
      </c>
      <c r="I3635" t="s">
        <v>76</v>
      </c>
      <c r="J3635" t="s">
        <v>77</v>
      </c>
      <c r="K3635">
        <v>75</v>
      </c>
      <c r="L3635" t="s">
        <v>77</v>
      </c>
      <c r="M3635" t="s">
        <v>78</v>
      </c>
      <c r="N3635" t="s">
        <v>518</v>
      </c>
      <c r="O3635" t="s">
        <v>3209</v>
      </c>
      <c r="P3635" t="s">
        <v>3240</v>
      </c>
      <c r="Q3635" t="s">
        <v>3172</v>
      </c>
      <c r="R3635" t="s">
        <v>79</v>
      </c>
      <c r="S3635" t="s">
        <v>25</v>
      </c>
      <c r="T3635" t="s">
        <v>3173</v>
      </c>
      <c r="U3635" t="s">
        <v>43</v>
      </c>
      <c r="V3635" t="s">
        <v>80</v>
      </c>
      <c r="W3635">
        <v>23750</v>
      </c>
      <c r="X3635" t="s">
        <v>85</v>
      </c>
      <c r="Y3635">
        <v>75</v>
      </c>
      <c r="Z3635" t="s">
        <v>3210</v>
      </c>
      <c r="AA3635" t="s">
        <v>186</v>
      </c>
      <c r="AB3635" t="s">
        <v>87</v>
      </c>
      <c r="AC3635" t="s">
        <v>84</v>
      </c>
      <c r="AD3635">
        <f>_xlfn.XLOOKUP(MIS[[#This Row],[TRADING SYMBOL]],[1]Sheet1!$D:$D,[1]Sheet1!$C:$C)</f>
        <v>8.1999999999999993</v>
      </c>
      <c r="AE3635">
        <f>MIS[[#This Row],[OrderAverageTradedPrice]]*MIS[[#This Row],[OrderQuantity]]</f>
        <v>858.75</v>
      </c>
      <c r="AF3635">
        <f>MIS[[#This Row],[LTP]]*MIS[[#This Row],[OrderQuantity]]</f>
        <v>615</v>
      </c>
      <c r="AG3635">
        <f>IF(MIS[[#This Row],[OrderSide]]="SELL",MIS[[#This Row],[VALUE]]-MIS[[#This Row],[LIVE_VALUE]],MIS[[#This Row],[LIVE_VALUE]]-MIS[[#This Row],[VALUE]])</f>
        <v>-243.75</v>
      </c>
      <c r="AH3635" t="str" cm="1">
        <f t="array" ref="AH3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5" t="str">
        <f>MIS[[#This Row],[TRADING SYMBOL]]</f>
        <v>NIFTY2552223750PE</v>
      </c>
      <c r="AJ3635" t="str">
        <f>IF(RIGHT(MIS[[#This Row],[Main/Hedge]],4)="MAIN","MAIN","HEDGE")</f>
        <v>HEDGE</v>
      </c>
      <c r="AK3635" t="str" cm="1">
        <f t="array" ref="AK3635">_xlfn._xlws.FILTER(Table4[Column1],ISNUMBER(SEARCH(Table4[Column1],MIS[[#This Row],[OrderUniqueIdentifier]])),"")</f>
        <v>LONGSHORT</v>
      </c>
    </row>
    <row r="3636" spans="1:37" x14ac:dyDescent="0.25">
      <c r="A3636" t="s">
        <v>71</v>
      </c>
      <c r="B3636" t="s">
        <v>951</v>
      </c>
      <c r="C3636" t="s">
        <v>4656</v>
      </c>
      <c r="D3636" t="s">
        <v>72</v>
      </c>
      <c r="E3636" t="s">
        <v>3238</v>
      </c>
      <c r="F3636" t="s">
        <v>98</v>
      </c>
      <c r="G3636" t="s">
        <v>74</v>
      </c>
      <c r="H3636" t="s">
        <v>75</v>
      </c>
      <c r="I3636" t="s">
        <v>76</v>
      </c>
      <c r="J3636" t="s">
        <v>77</v>
      </c>
      <c r="K3636">
        <v>40</v>
      </c>
      <c r="L3636" t="s">
        <v>77</v>
      </c>
      <c r="M3636" t="s">
        <v>78</v>
      </c>
      <c r="N3636" t="s">
        <v>4657</v>
      </c>
      <c r="O3636" t="s">
        <v>3240</v>
      </c>
      <c r="P3636" t="s">
        <v>3240</v>
      </c>
      <c r="Q3636" t="s">
        <v>3241</v>
      </c>
      <c r="R3636" t="s">
        <v>79</v>
      </c>
      <c r="S3636" t="s">
        <v>25</v>
      </c>
      <c r="T3636" t="s">
        <v>3242</v>
      </c>
      <c r="U3636" t="s">
        <v>100</v>
      </c>
      <c r="V3636" t="s">
        <v>80</v>
      </c>
      <c r="W3636">
        <v>84900</v>
      </c>
      <c r="X3636" t="s">
        <v>81</v>
      </c>
      <c r="Y3636">
        <v>40</v>
      </c>
      <c r="Z3636" t="s">
        <v>186</v>
      </c>
      <c r="AA3636" t="s">
        <v>186</v>
      </c>
      <c r="AB3636" t="s">
        <v>83</v>
      </c>
      <c r="AC3636" t="s">
        <v>84</v>
      </c>
      <c r="AD3636">
        <f>_xlfn.XLOOKUP(MIS[[#This Row],[TRADING SYMBOL]],[1]Sheet1!$D:$D,[1]Sheet1!$C:$C)</f>
        <v>15.9</v>
      </c>
      <c r="AE3636">
        <f>MIS[[#This Row],[OrderAverageTradedPrice]]*MIS[[#This Row],[OrderQuantity]]</f>
        <v>1082</v>
      </c>
      <c r="AF3636">
        <f>MIS[[#This Row],[LTP]]*MIS[[#This Row],[OrderQuantity]]</f>
        <v>636</v>
      </c>
      <c r="AG3636">
        <f>IF(MIS[[#This Row],[OrderSide]]="SELL",MIS[[#This Row],[VALUE]]-MIS[[#This Row],[LIVE_VALUE]],MIS[[#This Row],[LIVE_VALUE]]-MIS[[#This Row],[VALUE]])</f>
        <v>-446</v>
      </c>
      <c r="AH3636" t="str" cm="1">
        <f t="array" ref="AH3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6" t="str">
        <f>MIS[[#This Row],[TRADING SYMBOL]]</f>
        <v>SENSEX2552084900CE</v>
      </c>
      <c r="AJ3636" t="str">
        <f>IF(RIGHT(MIS[[#This Row],[Main/Hedge]],4)="MAIN","MAIN","HEDGE")</f>
        <v>HEDGE</v>
      </c>
      <c r="AK3636" t="str" cm="1">
        <f t="array" ref="AK3636">_xlfn._xlws.FILTER(Table4[Column1],ISNUMBER(SEARCH(Table4[Column1],MIS[[#This Row],[OrderUniqueIdentifier]])),"")</f>
        <v>LONGSHORT</v>
      </c>
    </row>
    <row r="3637" spans="1:37" x14ac:dyDescent="0.25">
      <c r="A3637" t="s">
        <v>71</v>
      </c>
      <c r="B3637" t="s">
        <v>1117</v>
      </c>
      <c r="C3637" t="s">
        <v>5146</v>
      </c>
      <c r="D3637" t="s">
        <v>72</v>
      </c>
      <c r="E3637" t="s">
        <v>3170</v>
      </c>
      <c r="F3637" t="s">
        <v>73</v>
      </c>
      <c r="G3637" t="s">
        <v>74</v>
      </c>
      <c r="H3637" t="s">
        <v>75</v>
      </c>
      <c r="I3637" t="s">
        <v>76</v>
      </c>
      <c r="J3637" t="s">
        <v>77</v>
      </c>
      <c r="K3637">
        <v>75</v>
      </c>
      <c r="L3637" t="s">
        <v>77</v>
      </c>
      <c r="M3637" t="s">
        <v>78</v>
      </c>
      <c r="N3637" t="s">
        <v>495</v>
      </c>
      <c r="O3637" t="s">
        <v>3240</v>
      </c>
      <c r="P3637" t="s">
        <v>3240</v>
      </c>
      <c r="Q3637" t="s">
        <v>3172</v>
      </c>
      <c r="R3637" t="s">
        <v>79</v>
      </c>
      <c r="S3637" t="s">
        <v>25</v>
      </c>
      <c r="T3637" t="s">
        <v>3173</v>
      </c>
      <c r="U3637" t="s">
        <v>43</v>
      </c>
      <c r="V3637" t="s">
        <v>80</v>
      </c>
      <c r="W3637">
        <v>23750</v>
      </c>
      <c r="X3637" t="s">
        <v>85</v>
      </c>
      <c r="Y3637">
        <v>75</v>
      </c>
      <c r="Z3637" t="s">
        <v>186</v>
      </c>
      <c r="AA3637" t="s">
        <v>186</v>
      </c>
      <c r="AB3637" t="s">
        <v>87</v>
      </c>
      <c r="AC3637" t="s">
        <v>84</v>
      </c>
      <c r="AD3637">
        <f>_xlfn.XLOOKUP(MIS[[#This Row],[TRADING SYMBOL]],[1]Sheet1!$D:$D,[1]Sheet1!$C:$C)</f>
        <v>8.1999999999999993</v>
      </c>
      <c r="AE3637">
        <f>MIS[[#This Row],[OrderAverageTradedPrice]]*MIS[[#This Row],[OrderQuantity]]</f>
        <v>855</v>
      </c>
      <c r="AF3637">
        <f>MIS[[#This Row],[LTP]]*MIS[[#This Row],[OrderQuantity]]</f>
        <v>615</v>
      </c>
      <c r="AG3637">
        <f>IF(MIS[[#This Row],[OrderSide]]="SELL",MIS[[#This Row],[VALUE]]-MIS[[#This Row],[LIVE_VALUE]],MIS[[#This Row],[LIVE_VALUE]]-MIS[[#This Row],[VALUE]])</f>
        <v>-240</v>
      </c>
      <c r="AH3637" t="str" cm="1">
        <f t="array" ref="AH3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7" t="str">
        <f>MIS[[#This Row],[TRADING SYMBOL]]</f>
        <v>NIFTY2552223750PE</v>
      </c>
      <c r="AJ3637" t="str">
        <f>IF(RIGHT(MIS[[#This Row],[Main/Hedge]],4)="MAIN","MAIN","HEDGE")</f>
        <v>HEDGE</v>
      </c>
      <c r="AK3637" t="str" cm="1">
        <f t="array" ref="AK3637">_xlfn._xlws.FILTER(Table4[Column1],ISNUMBER(SEARCH(Table4[Column1],MIS[[#This Row],[OrderUniqueIdentifier]])),"")</f>
        <v>LONGSHORT</v>
      </c>
    </row>
    <row r="3638" spans="1:37" x14ac:dyDescent="0.25">
      <c r="A3638" t="s">
        <v>71</v>
      </c>
      <c r="B3638" t="s">
        <v>1117</v>
      </c>
      <c r="C3638" t="s">
        <v>5158</v>
      </c>
      <c r="D3638" t="s">
        <v>72</v>
      </c>
      <c r="E3638" t="s">
        <v>3238</v>
      </c>
      <c r="F3638" t="s">
        <v>98</v>
      </c>
      <c r="G3638" t="s">
        <v>74</v>
      </c>
      <c r="H3638" t="s">
        <v>75</v>
      </c>
      <c r="I3638" t="s">
        <v>76</v>
      </c>
      <c r="J3638" t="s">
        <v>77</v>
      </c>
      <c r="K3638">
        <v>20</v>
      </c>
      <c r="L3638" t="s">
        <v>77</v>
      </c>
      <c r="M3638" t="s">
        <v>78</v>
      </c>
      <c r="N3638" t="s">
        <v>3388</v>
      </c>
      <c r="O3638" t="s">
        <v>3240</v>
      </c>
      <c r="P3638" t="s">
        <v>3240</v>
      </c>
      <c r="Q3638" t="s">
        <v>3241</v>
      </c>
      <c r="R3638" t="s">
        <v>79</v>
      </c>
      <c r="S3638" t="s">
        <v>25</v>
      </c>
      <c r="T3638" t="s">
        <v>3242</v>
      </c>
      <c r="U3638" t="s">
        <v>100</v>
      </c>
      <c r="V3638" t="s">
        <v>80</v>
      </c>
      <c r="W3638">
        <v>84900</v>
      </c>
      <c r="X3638" t="s">
        <v>81</v>
      </c>
      <c r="Y3638">
        <v>20</v>
      </c>
      <c r="Z3638" t="s">
        <v>186</v>
      </c>
      <c r="AA3638" t="s">
        <v>186</v>
      </c>
      <c r="AB3638" t="s">
        <v>83</v>
      </c>
      <c r="AC3638" t="s">
        <v>84</v>
      </c>
      <c r="AD3638">
        <f>_xlfn.XLOOKUP(MIS[[#This Row],[TRADING SYMBOL]],[1]Sheet1!$D:$D,[1]Sheet1!$C:$C)</f>
        <v>15.9</v>
      </c>
      <c r="AE3638">
        <f>MIS[[#This Row],[OrderAverageTradedPrice]]*MIS[[#This Row],[OrderQuantity]]</f>
        <v>540</v>
      </c>
      <c r="AF3638">
        <f>MIS[[#This Row],[LTP]]*MIS[[#This Row],[OrderQuantity]]</f>
        <v>318</v>
      </c>
      <c r="AG3638">
        <f>IF(MIS[[#This Row],[OrderSide]]="SELL",MIS[[#This Row],[VALUE]]-MIS[[#This Row],[LIVE_VALUE]],MIS[[#This Row],[LIVE_VALUE]]-MIS[[#This Row],[VALUE]])</f>
        <v>-222</v>
      </c>
      <c r="AH3638" t="str" cm="1">
        <f t="array" ref="AH3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8" t="str">
        <f>MIS[[#This Row],[TRADING SYMBOL]]</f>
        <v>SENSEX2552084900CE</v>
      </c>
      <c r="AJ3638" t="str">
        <f>IF(RIGHT(MIS[[#This Row],[Main/Hedge]],4)="MAIN","MAIN","HEDGE")</f>
        <v>HEDGE</v>
      </c>
      <c r="AK3638" t="str" cm="1">
        <f t="array" ref="AK3638">_xlfn._xlws.FILTER(Table4[Column1],ISNUMBER(SEARCH(Table4[Column1],MIS[[#This Row],[OrderUniqueIdentifier]])),"")</f>
        <v>LONGSHORT</v>
      </c>
    </row>
    <row r="3639" spans="1:37" x14ac:dyDescent="0.25">
      <c r="A3639" t="s">
        <v>71</v>
      </c>
      <c r="B3639" t="s">
        <v>1302</v>
      </c>
      <c r="C3639" t="s">
        <v>5707</v>
      </c>
      <c r="D3639" t="s">
        <v>72</v>
      </c>
      <c r="E3639" t="s">
        <v>3238</v>
      </c>
      <c r="F3639" t="s">
        <v>98</v>
      </c>
      <c r="G3639" t="s">
        <v>74</v>
      </c>
      <c r="H3639" t="s">
        <v>75</v>
      </c>
      <c r="I3639" t="s">
        <v>76</v>
      </c>
      <c r="J3639" t="s">
        <v>77</v>
      </c>
      <c r="K3639">
        <v>20</v>
      </c>
      <c r="L3639" t="s">
        <v>77</v>
      </c>
      <c r="M3639" t="s">
        <v>78</v>
      </c>
      <c r="N3639" t="s">
        <v>3388</v>
      </c>
      <c r="O3639" t="s">
        <v>3209</v>
      </c>
      <c r="P3639" t="s">
        <v>3240</v>
      </c>
      <c r="Q3639" t="s">
        <v>3241</v>
      </c>
      <c r="R3639" t="s">
        <v>79</v>
      </c>
      <c r="S3639" t="s">
        <v>25</v>
      </c>
      <c r="T3639" t="s">
        <v>3242</v>
      </c>
      <c r="U3639" t="s">
        <v>100</v>
      </c>
      <c r="V3639" t="s">
        <v>80</v>
      </c>
      <c r="W3639">
        <v>84900</v>
      </c>
      <c r="X3639" t="s">
        <v>81</v>
      </c>
      <c r="Y3639">
        <v>20</v>
      </c>
      <c r="Z3639" t="s">
        <v>3210</v>
      </c>
      <c r="AA3639" t="s">
        <v>186</v>
      </c>
      <c r="AB3639" t="s">
        <v>83</v>
      </c>
      <c r="AC3639" t="s">
        <v>84</v>
      </c>
      <c r="AD3639">
        <f>_xlfn.XLOOKUP(MIS[[#This Row],[TRADING SYMBOL]],[1]Sheet1!$D:$D,[1]Sheet1!$C:$C)</f>
        <v>15.9</v>
      </c>
      <c r="AE3639">
        <f>MIS[[#This Row],[OrderAverageTradedPrice]]*MIS[[#This Row],[OrderQuantity]]</f>
        <v>540</v>
      </c>
      <c r="AF3639">
        <f>MIS[[#This Row],[LTP]]*MIS[[#This Row],[OrderQuantity]]</f>
        <v>318</v>
      </c>
      <c r="AG3639">
        <f>IF(MIS[[#This Row],[OrderSide]]="SELL",MIS[[#This Row],[VALUE]]-MIS[[#This Row],[LIVE_VALUE]],MIS[[#This Row],[LIVE_VALUE]]-MIS[[#This Row],[VALUE]])</f>
        <v>-222</v>
      </c>
      <c r="AH3639" t="str" cm="1">
        <f t="array" ref="AH3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9" t="str">
        <f>MIS[[#This Row],[TRADING SYMBOL]]</f>
        <v>SENSEX2552084900CE</v>
      </c>
      <c r="AJ3639" t="str">
        <f>IF(RIGHT(MIS[[#This Row],[Main/Hedge]],4)="MAIN","MAIN","HEDGE")</f>
        <v>HEDGE</v>
      </c>
      <c r="AK3639" t="str" cm="1">
        <f t="array" ref="AK3639">_xlfn._xlws.FILTER(Table4[Column1],ISNUMBER(SEARCH(Table4[Column1],MIS[[#This Row],[OrderUniqueIdentifier]])),"")</f>
        <v>LONGSHORT</v>
      </c>
    </row>
    <row r="3640" spans="1:37" x14ac:dyDescent="0.25">
      <c r="A3640" t="s">
        <v>71</v>
      </c>
      <c r="B3640" t="s">
        <v>1305</v>
      </c>
      <c r="C3640" t="s">
        <v>5719</v>
      </c>
      <c r="D3640" t="s">
        <v>72</v>
      </c>
      <c r="E3640" t="s">
        <v>3170</v>
      </c>
      <c r="F3640" t="s">
        <v>73</v>
      </c>
      <c r="G3640" t="s">
        <v>74</v>
      </c>
      <c r="H3640" t="s">
        <v>75</v>
      </c>
      <c r="I3640" t="s">
        <v>76</v>
      </c>
      <c r="J3640" t="s">
        <v>77</v>
      </c>
      <c r="K3640">
        <v>75</v>
      </c>
      <c r="L3640" t="s">
        <v>77</v>
      </c>
      <c r="M3640" t="s">
        <v>78</v>
      </c>
      <c r="N3640" t="s">
        <v>518</v>
      </c>
      <c r="O3640" t="s">
        <v>3240</v>
      </c>
      <c r="P3640" t="s">
        <v>3240</v>
      </c>
      <c r="Q3640" t="s">
        <v>3172</v>
      </c>
      <c r="R3640" t="s">
        <v>79</v>
      </c>
      <c r="S3640" t="s">
        <v>25</v>
      </c>
      <c r="T3640" t="s">
        <v>3173</v>
      </c>
      <c r="U3640" t="s">
        <v>43</v>
      </c>
      <c r="V3640" t="s">
        <v>80</v>
      </c>
      <c r="W3640">
        <v>23750</v>
      </c>
      <c r="X3640" t="s">
        <v>85</v>
      </c>
      <c r="Y3640">
        <v>75</v>
      </c>
      <c r="Z3640" t="s">
        <v>186</v>
      </c>
      <c r="AA3640" t="s">
        <v>186</v>
      </c>
      <c r="AB3640" t="s">
        <v>87</v>
      </c>
      <c r="AC3640" t="s">
        <v>84</v>
      </c>
      <c r="AD3640">
        <f>_xlfn.XLOOKUP(MIS[[#This Row],[TRADING SYMBOL]],[1]Sheet1!$D:$D,[1]Sheet1!$C:$C)</f>
        <v>8.1999999999999993</v>
      </c>
      <c r="AE3640">
        <f>MIS[[#This Row],[OrderAverageTradedPrice]]*MIS[[#This Row],[OrderQuantity]]</f>
        <v>858.75</v>
      </c>
      <c r="AF3640">
        <f>MIS[[#This Row],[LTP]]*MIS[[#This Row],[OrderQuantity]]</f>
        <v>615</v>
      </c>
      <c r="AG3640">
        <f>IF(MIS[[#This Row],[OrderSide]]="SELL",MIS[[#This Row],[VALUE]]-MIS[[#This Row],[LIVE_VALUE]],MIS[[#This Row],[LIVE_VALUE]]-MIS[[#This Row],[VALUE]])</f>
        <v>-243.75</v>
      </c>
      <c r="AH3640" t="str" cm="1">
        <f t="array" ref="AH3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0" t="str">
        <f>MIS[[#This Row],[TRADING SYMBOL]]</f>
        <v>NIFTY2552223750PE</v>
      </c>
      <c r="AJ3640" t="str">
        <f>IF(RIGHT(MIS[[#This Row],[Main/Hedge]],4)="MAIN","MAIN","HEDGE")</f>
        <v>HEDGE</v>
      </c>
      <c r="AK3640" t="str" cm="1">
        <f t="array" ref="AK3640">_xlfn._xlws.FILTER(Table4[Column1],ISNUMBER(SEARCH(Table4[Column1],MIS[[#This Row],[OrderUniqueIdentifier]])),"")</f>
        <v>LONGSHORT</v>
      </c>
    </row>
    <row r="3641" spans="1:37" x14ac:dyDescent="0.25">
      <c r="A3641" t="s">
        <v>179</v>
      </c>
      <c r="B3641" t="s">
        <v>1488</v>
      </c>
      <c r="C3641" t="s">
        <v>6364</v>
      </c>
      <c r="D3641" t="s">
        <v>72</v>
      </c>
      <c r="E3641" t="s">
        <v>3238</v>
      </c>
      <c r="F3641" t="s">
        <v>98</v>
      </c>
      <c r="G3641" t="s">
        <v>74</v>
      </c>
      <c r="H3641" t="s">
        <v>93</v>
      </c>
      <c r="I3641" t="s">
        <v>76</v>
      </c>
      <c r="J3641" t="s">
        <v>3548</v>
      </c>
      <c r="K3641">
        <v>20</v>
      </c>
      <c r="L3641" t="s">
        <v>77</v>
      </c>
      <c r="M3641" t="s">
        <v>78</v>
      </c>
      <c r="N3641" t="s">
        <v>3548</v>
      </c>
      <c r="O3641" t="s">
        <v>3240</v>
      </c>
      <c r="P3641" t="s">
        <v>3240</v>
      </c>
      <c r="Q3641" t="s">
        <v>3241</v>
      </c>
      <c r="R3641" t="s">
        <v>79</v>
      </c>
      <c r="S3641" t="s">
        <v>25</v>
      </c>
      <c r="T3641" t="s">
        <v>3242</v>
      </c>
      <c r="U3641" t="s">
        <v>100</v>
      </c>
      <c r="V3641" t="s">
        <v>80</v>
      </c>
      <c r="W3641">
        <v>84900</v>
      </c>
      <c r="X3641" t="s">
        <v>81</v>
      </c>
      <c r="Y3641">
        <v>20</v>
      </c>
      <c r="Z3641" t="s">
        <v>186</v>
      </c>
      <c r="AA3641" t="s">
        <v>186</v>
      </c>
      <c r="AB3641" t="s">
        <v>83</v>
      </c>
      <c r="AC3641" t="s">
        <v>84</v>
      </c>
      <c r="AD3641">
        <f>_xlfn.XLOOKUP(MIS[[#This Row],[TRADING SYMBOL]],[1]Sheet1!$D:$D,[1]Sheet1!$C:$C)</f>
        <v>15.9</v>
      </c>
      <c r="AE3641">
        <f>MIS[[#This Row],[OrderAverageTradedPrice]]*MIS[[#This Row],[OrderQuantity]]</f>
        <v>539</v>
      </c>
      <c r="AF3641">
        <f>MIS[[#This Row],[LTP]]*MIS[[#This Row],[OrderQuantity]]</f>
        <v>318</v>
      </c>
      <c r="AG3641">
        <f>IF(MIS[[#This Row],[OrderSide]]="SELL",MIS[[#This Row],[VALUE]]-MIS[[#This Row],[LIVE_VALUE]],MIS[[#This Row],[LIVE_VALUE]]-MIS[[#This Row],[VALUE]])</f>
        <v>-221</v>
      </c>
      <c r="AH3641" t="str" cm="1">
        <f t="array" ref="AH3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1" t="str">
        <f>MIS[[#This Row],[TRADING SYMBOL]]</f>
        <v>SENSEX2552084900CE</v>
      </c>
      <c r="AJ3641" t="str">
        <f>IF(RIGHT(MIS[[#This Row],[Main/Hedge]],4)="MAIN","MAIN","HEDGE")</f>
        <v>HEDGE</v>
      </c>
      <c r="AK3641" t="str" cm="1">
        <f t="array" ref="AK3641">_xlfn._xlws.FILTER(Table4[Column1],ISNUMBER(SEARCH(Table4[Column1],MIS[[#This Row],[OrderUniqueIdentifier]])),"")</f>
        <v>LONGSHORT</v>
      </c>
    </row>
    <row r="3642" spans="1:37" x14ac:dyDescent="0.25">
      <c r="A3642" t="s">
        <v>1555</v>
      </c>
      <c r="B3642" t="s">
        <v>1570</v>
      </c>
      <c r="C3642" t="s">
        <v>6658</v>
      </c>
      <c r="D3642" t="s">
        <v>72</v>
      </c>
      <c r="E3642" t="s">
        <v>3238</v>
      </c>
      <c r="F3642" t="s">
        <v>98</v>
      </c>
      <c r="G3642" t="s">
        <v>74</v>
      </c>
      <c r="H3642" t="s">
        <v>93</v>
      </c>
      <c r="I3642" t="s">
        <v>76</v>
      </c>
      <c r="J3642" t="s">
        <v>3388</v>
      </c>
      <c r="K3642">
        <v>100</v>
      </c>
      <c r="L3642" t="s">
        <v>77</v>
      </c>
      <c r="M3642" t="s">
        <v>78</v>
      </c>
      <c r="N3642" t="s">
        <v>3388</v>
      </c>
      <c r="O3642" t="s">
        <v>3209</v>
      </c>
      <c r="P3642" t="s">
        <v>3240</v>
      </c>
      <c r="Q3642" t="s">
        <v>3241</v>
      </c>
      <c r="R3642" t="s">
        <v>79</v>
      </c>
      <c r="S3642" t="s">
        <v>25</v>
      </c>
      <c r="T3642" t="s">
        <v>3242</v>
      </c>
      <c r="U3642" t="s">
        <v>100</v>
      </c>
      <c r="V3642" t="s">
        <v>80</v>
      </c>
      <c r="W3642">
        <v>84900</v>
      </c>
      <c r="X3642" t="s">
        <v>81</v>
      </c>
      <c r="Y3642">
        <v>100</v>
      </c>
      <c r="Z3642" t="s">
        <v>3210</v>
      </c>
      <c r="AA3642" t="s">
        <v>186</v>
      </c>
      <c r="AB3642" t="s">
        <v>83</v>
      </c>
      <c r="AC3642" t="s">
        <v>84</v>
      </c>
      <c r="AD3642">
        <f>_xlfn.XLOOKUP(MIS[[#This Row],[TRADING SYMBOL]],[1]Sheet1!$D:$D,[1]Sheet1!$C:$C)</f>
        <v>15.9</v>
      </c>
      <c r="AE3642">
        <f>MIS[[#This Row],[OrderAverageTradedPrice]]*MIS[[#This Row],[OrderQuantity]]</f>
        <v>2700</v>
      </c>
      <c r="AF3642">
        <f>MIS[[#This Row],[LTP]]*MIS[[#This Row],[OrderQuantity]]</f>
        <v>1590</v>
      </c>
      <c r="AG3642">
        <f>IF(MIS[[#This Row],[OrderSide]]="SELL",MIS[[#This Row],[VALUE]]-MIS[[#This Row],[LIVE_VALUE]],MIS[[#This Row],[LIVE_VALUE]]-MIS[[#This Row],[VALUE]])</f>
        <v>-1110</v>
      </c>
      <c r="AH3642" t="str" cm="1">
        <f t="array" ref="AH3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2" t="str">
        <f>MIS[[#This Row],[TRADING SYMBOL]]</f>
        <v>SENSEX2552084900CE</v>
      </c>
      <c r="AJ3642" t="str">
        <f>IF(RIGHT(MIS[[#This Row],[Main/Hedge]],4)="MAIN","MAIN","HEDGE")</f>
        <v>HEDGE</v>
      </c>
      <c r="AK3642" t="str" cm="1">
        <f t="array" ref="AK3642">_xlfn._xlws.FILTER(Table4[Column1],ISNUMBER(SEARCH(Table4[Column1],MIS[[#This Row],[OrderUniqueIdentifier]])),"")</f>
        <v>LONGSHORT</v>
      </c>
    </row>
    <row r="3643" spans="1:37" x14ac:dyDescent="0.25">
      <c r="A3643" t="s">
        <v>1555</v>
      </c>
      <c r="B3643" t="s">
        <v>1597</v>
      </c>
      <c r="C3643" t="s">
        <v>6773</v>
      </c>
      <c r="D3643" t="s">
        <v>72</v>
      </c>
      <c r="E3643" t="s">
        <v>3238</v>
      </c>
      <c r="F3643" t="s">
        <v>98</v>
      </c>
      <c r="G3643" t="s">
        <v>74</v>
      </c>
      <c r="H3643" t="s">
        <v>93</v>
      </c>
      <c r="I3643" t="s">
        <v>76</v>
      </c>
      <c r="J3643" t="s">
        <v>4657</v>
      </c>
      <c r="K3643">
        <v>120</v>
      </c>
      <c r="L3643" t="s">
        <v>77</v>
      </c>
      <c r="M3643" t="s">
        <v>78</v>
      </c>
      <c r="N3643" t="s">
        <v>4657</v>
      </c>
      <c r="O3643" t="s">
        <v>3209</v>
      </c>
      <c r="P3643" t="s">
        <v>3240</v>
      </c>
      <c r="Q3643" t="s">
        <v>3241</v>
      </c>
      <c r="R3643" t="s">
        <v>79</v>
      </c>
      <c r="S3643" t="s">
        <v>25</v>
      </c>
      <c r="T3643" t="s">
        <v>3242</v>
      </c>
      <c r="U3643" t="s">
        <v>100</v>
      </c>
      <c r="V3643" t="s">
        <v>80</v>
      </c>
      <c r="W3643">
        <v>84900</v>
      </c>
      <c r="X3643" t="s">
        <v>81</v>
      </c>
      <c r="Y3643">
        <v>120</v>
      </c>
      <c r="Z3643" t="s">
        <v>3210</v>
      </c>
      <c r="AA3643" t="s">
        <v>186</v>
      </c>
      <c r="AB3643" t="s">
        <v>83</v>
      </c>
      <c r="AC3643" t="s">
        <v>84</v>
      </c>
      <c r="AD3643">
        <f>_xlfn.XLOOKUP(MIS[[#This Row],[TRADING SYMBOL]],[1]Sheet1!$D:$D,[1]Sheet1!$C:$C)</f>
        <v>15.9</v>
      </c>
      <c r="AE3643">
        <f>MIS[[#This Row],[OrderAverageTradedPrice]]*MIS[[#This Row],[OrderQuantity]]</f>
        <v>3246</v>
      </c>
      <c r="AF3643">
        <f>MIS[[#This Row],[LTP]]*MIS[[#This Row],[OrderQuantity]]</f>
        <v>1908</v>
      </c>
      <c r="AG3643">
        <f>IF(MIS[[#This Row],[OrderSide]]="SELL",MIS[[#This Row],[VALUE]]-MIS[[#This Row],[LIVE_VALUE]],MIS[[#This Row],[LIVE_VALUE]]-MIS[[#This Row],[VALUE]])</f>
        <v>-1338</v>
      </c>
      <c r="AH3643" t="str" cm="1">
        <f t="array" ref="AH3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3" t="str">
        <f>MIS[[#This Row],[TRADING SYMBOL]]</f>
        <v>SENSEX2552084900CE</v>
      </c>
      <c r="AJ3643" t="str">
        <f>IF(RIGHT(MIS[[#This Row],[Main/Hedge]],4)="MAIN","MAIN","HEDGE")</f>
        <v>HEDGE</v>
      </c>
      <c r="AK3643" t="str" cm="1">
        <f t="array" ref="AK3643">_xlfn._xlws.FILTER(Table4[Column1],ISNUMBER(SEARCH(Table4[Column1],MIS[[#This Row],[OrderUniqueIdentifier]])),"")</f>
        <v>LONGSHORT</v>
      </c>
    </row>
    <row r="3644" spans="1:37" x14ac:dyDescent="0.25">
      <c r="A3644" t="s">
        <v>1555</v>
      </c>
      <c r="B3644" t="s">
        <v>1607</v>
      </c>
      <c r="C3644" t="s">
        <v>6775</v>
      </c>
      <c r="D3644" t="s">
        <v>72</v>
      </c>
      <c r="E3644" t="s">
        <v>3238</v>
      </c>
      <c r="F3644" t="s">
        <v>98</v>
      </c>
      <c r="G3644" t="s">
        <v>74</v>
      </c>
      <c r="H3644" t="s">
        <v>93</v>
      </c>
      <c r="I3644" t="s">
        <v>76</v>
      </c>
      <c r="J3644" t="s">
        <v>4657</v>
      </c>
      <c r="K3644">
        <v>20</v>
      </c>
      <c r="L3644" t="s">
        <v>77</v>
      </c>
      <c r="M3644" t="s">
        <v>78</v>
      </c>
      <c r="N3644" t="s">
        <v>4657</v>
      </c>
      <c r="O3644" t="s">
        <v>3209</v>
      </c>
      <c r="P3644" t="s">
        <v>3240</v>
      </c>
      <c r="Q3644" t="s">
        <v>3241</v>
      </c>
      <c r="R3644" t="s">
        <v>79</v>
      </c>
      <c r="S3644" t="s">
        <v>25</v>
      </c>
      <c r="T3644" t="s">
        <v>3242</v>
      </c>
      <c r="U3644" t="s">
        <v>100</v>
      </c>
      <c r="V3644" t="s">
        <v>80</v>
      </c>
      <c r="W3644">
        <v>84900</v>
      </c>
      <c r="X3644" t="s">
        <v>81</v>
      </c>
      <c r="Y3644">
        <v>20</v>
      </c>
      <c r="Z3644" t="s">
        <v>3210</v>
      </c>
      <c r="AA3644" t="s">
        <v>186</v>
      </c>
      <c r="AB3644" t="s">
        <v>83</v>
      </c>
      <c r="AC3644" t="s">
        <v>84</v>
      </c>
      <c r="AD3644">
        <f>_xlfn.XLOOKUP(MIS[[#This Row],[TRADING SYMBOL]],[1]Sheet1!$D:$D,[1]Sheet1!$C:$C)</f>
        <v>15.9</v>
      </c>
      <c r="AE3644">
        <f>MIS[[#This Row],[OrderAverageTradedPrice]]*MIS[[#This Row],[OrderQuantity]]</f>
        <v>541</v>
      </c>
      <c r="AF3644">
        <f>MIS[[#This Row],[LTP]]*MIS[[#This Row],[OrderQuantity]]</f>
        <v>318</v>
      </c>
      <c r="AG3644">
        <f>IF(MIS[[#This Row],[OrderSide]]="SELL",MIS[[#This Row],[VALUE]]-MIS[[#This Row],[LIVE_VALUE]],MIS[[#This Row],[LIVE_VALUE]]-MIS[[#This Row],[VALUE]])</f>
        <v>-223</v>
      </c>
      <c r="AH3644" t="str" cm="1">
        <f t="array" ref="AH3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4" t="str">
        <f>MIS[[#This Row],[TRADING SYMBOL]]</f>
        <v>SENSEX2552084900CE</v>
      </c>
      <c r="AJ3644" t="str">
        <f>IF(RIGHT(MIS[[#This Row],[Main/Hedge]],4)="MAIN","MAIN","HEDGE")</f>
        <v>HEDGE</v>
      </c>
      <c r="AK3644" t="str" cm="1">
        <f t="array" ref="AK3644">_xlfn._xlws.FILTER(Table4[Column1],ISNUMBER(SEARCH(Table4[Column1],MIS[[#This Row],[OrderUniqueIdentifier]])),"")</f>
        <v>LONGSHORT</v>
      </c>
    </row>
    <row r="3645" spans="1:37" x14ac:dyDescent="0.25">
      <c r="A3645" t="s">
        <v>1555</v>
      </c>
      <c r="B3645" t="s">
        <v>1623</v>
      </c>
      <c r="C3645" t="s">
        <v>6803</v>
      </c>
      <c r="D3645" t="s">
        <v>72</v>
      </c>
      <c r="E3645" t="s">
        <v>3170</v>
      </c>
      <c r="F3645" t="s">
        <v>73</v>
      </c>
      <c r="G3645" t="s">
        <v>74</v>
      </c>
      <c r="H3645" t="s">
        <v>75</v>
      </c>
      <c r="I3645" t="s">
        <v>76</v>
      </c>
      <c r="J3645" t="s">
        <v>77</v>
      </c>
      <c r="K3645">
        <v>225</v>
      </c>
      <c r="L3645" t="s">
        <v>77</v>
      </c>
      <c r="M3645" t="s">
        <v>78</v>
      </c>
      <c r="N3645" t="s">
        <v>518</v>
      </c>
      <c r="O3645" t="s">
        <v>3240</v>
      </c>
      <c r="P3645" t="s">
        <v>3240</v>
      </c>
      <c r="Q3645" t="s">
        <v>3172</v>
      </c>
      <c r="R3645" t="s">
        <v>79</v>
      </c>
      <c r="S3645" t="s">
        <v>25</v>
      </c>
      <c r="T3645" t="s">
        <v>3173</v>
      </c>
      <c r="U3645" t="s">
        <v>43</v>
      </c>
      <c r="V3645" t="s">
        <v>80</v>
      </c>
      <c r="W3645">
        <v>23750</v>
      </c>
      <c r="X3645" t="s">
        <v>85</v>
      </c>
      <c r="Y3645">
        <v>225</v>
      </c>
      <c r="Z3645" t="s">
        <v>186</v>
      </c>
      <c r="AA3645" t="s">
        <v>186</v>
      </c>
      <c r="AB3645" t="s">
        <v>87</v>
      </c>
      <c r="AC3645" t="s">
        <v>84</v>
      </c>
      <c r="AD3645">
        <f>_xlfn.XLOOKUP(MIS[[#This Row],[TRADING SYMBOL]],[1]Sheet1!$D:$D,[1]Sheet1!$C:$C)</f>
        <v>8.1999999999999993</v>
      </c>
      <c r="AE3645">
        <f>MIS[[#This Row],[OrderAverageTradedPrice]]*MIS[[#This Row],[OrderQuantity]]</f>
        <v>2576.25</v>
      </c>
      <c r="AF3645">
        <f>MIS[[#This Row],[LTP]]*MIS[[#This Row],[OrderQuantity]]</f>
        <v>1844.9999999999998</v>
      </c>
      <c r="AG3645">
        <f>IF(MIS[[#This Row],[OrderSide]]="SELL",MIS[[#This Row],[VALUE]]-MIS[[#This Row],[LIVE_VALUE]],MIS[[#This Row],[LIVE_VALUE]]-MIS[[#This Row],[VALUE]])</f>
        <v>-731.25000000000023</v>
      </c>
      <c r="AH3645" t="str" cm="1">
        <f t="array" ref="AH3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5" t="str">
        <f>MIS[[#This Row],[TRADING SYMBOL]]</f>
        <v>NIFTY2552223750PE</v>
      </c>
      <c r="AJ3645" t="str">
        <f>IF(RIGHT(MIS[[#This Row],[Main/Hedge]],4)="MAIN","MAIN","HEDGE")</f>
        <v>HEDGE</v>
      </c>
      <c r="AK3645" t="str" cm="1">
        <f t="array" ref="AK3645">_xlfn._xlws.FILTER(Table4[Column1],ISNUMBER(SEARCH(Table4[Column1],MIS[[#This Row],[OrderUniqueIdentifier]])),"")</f>
        <v>LONGSHORT</v>
      </c>
    </row>
    <row r="3646" spans="1:37" x14ac:dyDescent="0.25">
      <c r="A3646" t="s">
        <v>1555</v>
      </c>
      <c r="B3646" t="s">
        <v>1631</v>
      </c>
      <c r="C3646" t="s">
        <v>6858</v>
      </c>
      <c r="D3646" t="s">
        <v>72</v>
      </c>
      <c r="E3646" t="s">
        <v>3170</v>
      </c>
      <c r="F3646" t="s">
        <v>73</v>
      </c>
      <c r="G3646" t="s">
        <v>74</v>
      </c>
      <c r="H3646" t="s">
        <v>75</v>
      </c>
      <c r="I3646" t="s">
        <v>76</v>
      </c>
      <c r="J3646" t="s">
        <v>77</v>
      </c>
      <c r="K3646">
        <v>450</v>
      </c>
      <c r="L3646" t="s">
        <v>77</v>
      </c>
      <c r="M3646" t="s">
        <v>78</v>
      </c>
      <c r="N3646" t="s">
        <v>518</v>
      </c>
      <c r="O3646" t="s">
        <v>3240</v>
      </c>
      <c r="P3646" t="s">
        <v>3240</v>
      </c>
      <c r="Q3646" t="s">
        <v>3172</v>
      </c>
      <c r="R3646" t="s">
        <v>79</v>
      </c>
      <c r="S3646" t="s">
        <v>25</v>
      </c>
      <c r="T3646" t="s">
        <v>3173</v>
      </c>
      <c r="U3646" t="s">
        <v>43</v>
      </c>
      <c r="V3646" t="s">
        <v>80</v>
      </c>
      <c r="W3646">
        <v>23750</v>
      </c>
      <c r="X3646" t="s">
        <v>85</v>
      </c>
      <c r="Y3646">
        <v>450</v>
      </c>
      <c r="Z3646" t="s">
        <v>186</v>
      </c>
      <c r="AA3646" t="s">
        <v>186</v>
      </c>
      <c r="AB3646" t="s">
        <v>87</v>
      </c>
      <c r="AC3646" t="s">
        <v>84</v>
      </c>
      <c r="AD3646">
        <f>_xlfn.XLOOKUP(MIS[[#This Row],[TRADING SYMBOL]],[1]Sheet1!$D:$D,[1]Sheet1!$C:$C)</f>
        <v>8.1999999999999993</v>
      </c>
      <c r="AE3646">
        <f>MIS[[#This Row],[OrderAverageTradedPrice]]*MIS[[#This Row],[OrderQuantity]]</f>
        <v>5152.5</v>
      </c>
      <c r="AF3646">
        <f>MIS[[#This Row],[LTP]]*MIS[[#This Row],[OrderQuantity]]</f>
        <v>3689.9999999999995</v>
      </c>
      <c r="AG3646">
        <f>IF(MIS[[#This Row],[OrderSide]]="SELL",MIS[[#This Row],[VALUE]]-MIS[[#This Row],[LIVE_VALUE]],MIS[[#This Row],[LIVE_VALUE]]-MIS[[#This Row],[VALUE]])</f>
        <v>-1462.5000000000005</v>
      </c>
      <c r="AH3646" t="str" cm="1">
        <f t="array" ref="AH3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6" t="str">
        <f>MIS[[#This Row],[TRADING SYMBOL]]</f>
        <v>NIFTY2552223750PE</v>
      </c>
      <c r="AJ3646" t="str">
        <f>IF(RIGHT(MIS[[#This Row],[Main/Hedge]],4)="MAIN","MAIN","HEDGE")</f>
        <v>HEDGE</v>
      </c>
      <c r="AK3646" t="str" cm="1">
        <f t="array" ref="AK3646">_xlfn._xlws.FILTER(Table4[Column1],ISNUMBER(SEARCH(Table4[Column1],MIS[[#This Row],[OrderUniqueIdentifier]])),"")</f>
        <v>LONGSHORT</v>
      </c>
    </row>
    <row r="3647" spans="1:37" x14ac:dyDescent="0.25">
      <c r="A3647" t="s">
        <v>1555</v>
      </c>
      <c r="B3647" t="s">
        <v>1640</v>
      </c>
      <c r="C3647" t="s">
        <v>6893</v>
      </c>
      <c r="D3647" t="s">
        <v>72</v>
      </c>
      <c r="E3647" t="s">
        <v>3170</v>
      </c>
      <c r="F3647" t="s">
        <v>73</v>
      </c>
      <c r="G3647" t="s">
        <v>74</v>
      </c>
      <c r="H3647" t="s">
        <v>75</v>
      </c>
      <c r="I3647" t="s">
        <v>76</v>
      </c>
      <c r="J3647" t="s">
        <v>77</v>
      </c>
      <c r="K3647">
        <v>375</v>
      </c>
      <c r="L3647" t="s">
        <v>77</v>
      </c>
      <c r="M3647" t="s">
        <v>78</v>
      </c>
      <c r="N3647" t="s">
        <v>518</v>
      </c>
      <c r="O3647" t="s">
        <v>3240</v>
      </c>
      <c r="P3647" t="s">
        <v>3240</v>
      </c>
      <c r="Q3647" t="s">
        <v>3172</v>
      </c>
      <c r="R3647" t="s">
        <v>79</v>
      </c>
      <c r="S3647" t="s">
        <v>25</v>
      </c>
      <c r="T3647" t="s">
        <v>3173</v>
      </c>
      <c r="U3647" t="s">
        <v>43</v>
      </c>
      <c r="V3647" t="s">
        <v>80</v>
      </c>
      <c r="W3647">
        <v>23750</v>
      </c>
      <c r="X3647" t="s">
        <v>85</v>
      </c>
      <c r="Y3647">
        <v>375</v>
      </c>
      <c r="Z3647" t="s">
        <v>186</v>
      </c>
      <c r="AA3647" t="s">
        <v>186</v>
      </c>
      <c r="AB3647" t="s">
        <v>87</v>
      </c>
      <c r="AC3647" t="s">
        <v>84</v>
      </c>
      <c r="AD3647">
        <f>_xlfn.XLOOKUP(MIS[[#This Row],[TRADING SYMBOL]],[1]Sheet1!$D:$D,[1]Sheet1!$C:$C)</f>
        <v>8.1999999999999993</v>
      </c>
      <c r="AE3647">
        <f>MIS[[#This Row],[OrderAverageTradedPrice]]*MIS[[#This Row],[OrderQuantity]]</f>
        <v>4293.75</v>
      </c>
      <c r="AF3647">
        <f>MIS[[#This Row],[LTP]]*MIS[[#This Row],[OrderQuantity]]</f>
        <v>3074.9999999999995</v>
      </c>
      <c r="AG3647">
        <f>IF(MIS[[#This Row],[OrderSide]]="SELL",MIS[[#This Row],[VALUE]]-MIS[[#This Row],[LIVE_VALUE]],MIS[[#This Row],[LIVE_VALUE]]-MIS[[#This Row],[VALUE]])</f>
        <v>-1218.7500000000005</v>
      </c>
      <c r="AH3647" t="str" cm="1">
        <f t="array" ref="AH3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7" t="str">
        <f>MIS[[#This Row],[TRADING SYMBOL]]</f>
        <v>NIFTY2552223750PE</v>
      </c>
      <c r="AJ3647" t="str">
        <f>IF(RIGHT(MIS[[#This Row],[Main/Hedge]],4)="MAIN","MAIN","HEDGE")</f>
        <v>HEDGE</v>
      </c>
      <c r="AK3647" t="str" cm="1">
        <f t="array" ref="AK3647">_xlfn._xlws.FILTER(Table4[Column1],ISNUMBER(SEARCH(Table4[Column1],MIS[[#This Row],[OrderUniqueIdentifier]])),"")</f>
        <v>LONGSHORT</v>
      </c>
    </row>
    <row r="3648" spans="1:37" x14ac:dyDescent="0.25">
      <c r="A3648" t="s">
        <v>1555</v>
      </c>
      <c r="B3648" t="s">
        <v>1657</v>
      </c>
      <c r="C3648" t="s">
        <v>6961</v>
      </c>
      <c r="D3648" t="s">
        <v>72</v>
      </c>
      <c r="E3648" t="s">
        <v>3170</v>
      </c>
      <c r="F3648" t="s">
        <v>73</v>
      </c>
      <c r="G3648" t="s">
        <v>74</v>
      </c>
      <c r="H3648" t="s">
        <v>75</v>
      </c>
      <c r="I3648" t="s">
        <v>76</v>
      </c>
      <c r="J3648" t="s">
        <v>77</v>
      </c>
      <c r="K3648">
        <v>525</v>
      </c>
      <c r="L3648" t="s">
        <v>77</v>
      </c>
      <c r="M3648" t="s">
        <v>78</v>
      </c>
      <c r="N3648" t="s">
        <v>518</v>
      </c>
      <c r="O3648" t="s">
        <v>3240</v>
      </c>
      <c r="P3648" t="s">
        <v>3240</v>
      </c>
      <c r="Q3648" t="s">
        <v>3172</v>
      </c>
      <c r="R3648" t="s">
        <v>79</v>
      </c>
      <c r="S3648" t="s">
        <v>25</v>
      </c>
      <c r="T3648" t="s">
        <v>3173</v>
      </c>
      <c r="U3648" t="s">
        <v>43</v>
      </c>
      <c r="V3648" t="s">
        <v>80</v>
      </c>
      <c r="W3648">
        <v>23750</v>
      </c>
      <c r="X3648" t="s">
        <v>85</v>
      </c>
      <c r="Y3648">
        <v>525</v>
      </c>
      <c r="Z3648" t="s">
        <v>186</v>
      </c>
      <c r="AA3648" t="s">
        <v>186</v>
      </c>
      <c r="AB3648" t="s">
        <v>87</v>
      </c>
      <c r="AC3648" t="s">
        <v>84</v>
      </c>
      <c r="AD3648">
        <f>_xlfn.XLOOKUP(MIS[[#This Row],[TRADING SYMBOL]],[1]Sheet1!$D:$D,[1]Sheet1!$C:$C)</f>
        <v>8.1999999999999993</v>
      </c>
      <c r="AE3648">
        <f>MIS[[#This Row],[OrderAverageTradedPrice]]*MIS[[#This Row],[OrderQuantity]]</f>
        <v>6011.25</v>
      </c>
      <c r="AF3648">
        <f>MIS[[#This Row],[LTP]]*MIS[[#This Row],[OrderQuantity]]</f>
        <v>4305</v>
      </c>
      <c r="AG3648">
        <f>IF(MIS[[#This Row],[OrderSide]]="SELL",MIS[[#This Row],[VALUE]]-MIS[[#This Row],[LIVE_VALUE]],MIS[[#This Row],[LIVE_VALUE]]-MIS[[#This Row],[VALUE]])</f>
        <v>-1706.25</v>
      </c>
      <c r="AH3648" t="str" cm="1">
        <f t="array" ref="AH3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8" t="str">
        <f>MIS[[#This Row],[TRADING SYMBOL]]</f>
        <v>NIFTY2552223750PE</v>
      </c>
      <c r="AJ3648" t="str">
        <f>IF(RIGHT(MIS[[#This Row],[Main/Hedge]],4)="MAIN","MAIN","HEDGE")</f>
        <v>HEDGE</v>
      </c>
      <c r="AK3648" t="str" cm="1">
        <f t="array" ref="AK3648">_xlfn._xlws.FILTER(Table4[Column1],ISNUMBER(SEARCH(Table4[Column1],MIS[[#This Row],[OrderUniqueIdentifier]])),"")</f>
        <v>LONGSHORT</v>
      </c>
    </row>
    <row r="3649" spans="1:37" x14ac:dyDescent="0.25">
      <c r="A3649" t="s">
        <v>1555</v>
      </c>
      <c r="B3649" t="s">
        <v>1665</v>
      </c>
      <c r="C3649" t="s">
        <v>6966</v>
      </c>
      <c r="D3649" t="s">
        <v>72</v>
      </c>
      <c r="E3649" t="s">
        <v>3170</v>
      </c>
      <c r="F3649" t="s">
        <v>73</v>
      </c>
      <c r="G3649" t="s">
        <v>74</v>
      </c>
      <c r="H3649" t="s">
        <v>75</v>
      </c>
      <c r="I3649" t="s">
        <v>76</v>
      </c>
      <c r="J3649" t="s">
        <v>77</v>
      </c>
      <c r="K3649">
        <v>75</v>
      </c>
      <c r="L3649" t="s">
        <v>77</v>
      </c>
      <c r="M3649" t="s">
        <v>78</v>
      </c>
      <c r="N3649" t="s">
        <v>518</v>
      </c>
      <c r="O3649" t="s">
        <v>3240</v>
      </c>
      <c r="P3649" t="s">
        <v>3240</v>
      </c>
      <c r="Q3649" t="s">
        <v>3172</v>
      </c>
      <c r="R3649" t="s">
        <v>79</v>
      </c>
      <c r="S3649" t="s">
        <v>25</v>
      </c>
      <c r="T3649" t="s">
        <v>3173</v>
      </c>
      <c r="U3649" t="s">
        <v>43</v>
      </c>
      <c r="V3649" t="s">
        <v>80</v>
      </c>
      <c r="W3649">
        <v>23750</v>
      </c>
      <c r="X3649" t="s">
        <v>85</v>
      </c>
      <c r="Y3649">
        <v>75</v>
      </c>
      <c r="Z3649" t="s">
        <v>186</v>
      </c>
      <c r="AA3649" t="s">
        <v>186</v>
      </c>
      <c r="AB3649" t="s">
        <v>87</v>
      </c>
      <c r="AC3649" t="s">
        <v>84</v>
      </c>
      <c r="AD3649">
        <f>_xlfn.XLOOKUP(MIS[[#This Row],[TRADING SYMBOL]],[1]Sheet1!$D:$D,[1]Sheet1!$C:$C)</f>
        <v>8.1999999999999993</v>
      </c>
      <c r="AE3649">
        <f>MIS[[#This Row],[OrderAverageTradedPrice]]*MIS[[#This Row],[OrderQuantity]]</f>
        <v>858.75</v>
      </c>
      <c r="AF3649">
        <f>MIS[[#This Row],[LTP]]*MIS[[#This Row],[OrderQuantity]]</f>
        <v>615</v>
      </c>
      <c r="AG3649">
        <f>IF(MIS[[#This Row],[OrderSide]]="SELL",MIS[[#This Row],[VALUE]]-MIS[[#This Row],[LIVE_VALUE]],MIS[[#This Row],[LIVE_VALUE]]-MIS[[#This Row],[VALUE]])</f>
        <v>-243.75</v>
      </c>
      <c r="AH3649" t="str" cm="1">
        <f t="array" ref="AH36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9" t="str">
        <f>MIS[[#This Row],[TRADING SYMBOL]]</f>
        <v>NIFTY2552223750PE</v>
      </c>
      <c r="AJ3649" t="str">
        <f>IF(RIGHT(MIS[[#This Row],[Main/Hedge]],4)="MAIN","MAIN","HEDGE")</f>
        <v>HEDGE</v>
      </c>
      <c r="AK3649" t="str" cm="1">
        <f t="array" ref="AK3649">_xlfn._xlws.FILTER(Table4[Column1],ISNUMBER(SEARCH(Table4[Column1],MIS[[#This Row],[OrderUniqueIdentifier]])),"")</f>
        <v>LONGSHORT</v>
      </c>
    </row>
    <row r="3650" spans="1:37" x14ac:dyDescent="0.25">
      <c r="A3650" t="s">
        <v>1555</v>
      </c>
      <c r="B3650" t="s">
        <v>1665</v>
      </c>
      <c r="C3650" t="s">
        <v>6988</v>
      </c>
      <c r="D3650" t="s">
        <v>72</v>
      </c>
      <c r="E3650" t="s">
        <v>3238</v>
      </c>
      <c r="F3650" t="s">
        <v>98</v>
      </c>
      <c r="G3650" t="s">
        <v>74</v>
      </c>
      <c r="H3650" t="s">
        <v>93</v>
      </c>
      <c r="I3650" t="s">
        <v>76</v>
      </c>
      <c r="J3650" t="s">
        <v>3548</v>
      </c>
      <c r="K3650">
        <v>40</v>
      </c>
      <c r="L3650" t="s">
        <v>77</v>
      </c>
      <c r="M3650" t="s">
        <v>78</v>
      </c>
      <c r="N3650" t="s">
        <v>3548</v>
      </c>
      <c r="O3650" t="s">
        <v>3240</v>
      </c>
      <c r="P3650" t="s">
        <v>3240</v>
      </c>
      <c r="Q3650" t="s">
        <v>3241</v>
      </c>
      <c r="R3650" t="s">
        <v>79</v>
      </c>
      <c r="S3650" t="s">
        <v>25</v>
      </c>
      <c r="T3650" t="s">
        <v>3242</v>
      </c>
      <c r="U3650" t="s">
        <v>100</v>
      </c>
      <c r="V3650" t="s">
        <v>80</v>
      </c>
      <c r="W3650">
        <v>84900</v>
      </c>
      <c r="X3650" t="s">
        <v>81</v>
      </c>
      <c r="Y3650">
        <v>40</v>
      </c>
      <c r="Z3650" t="s">
        <v>186</v>
      </c>
      <c r="AA3650" t="s">
        <v>186</v>
      </c>
      <c r="AB3650" t="s">
        <v>83</v>
      </c>
      <c r="AC3650" t="s">
        <v>84</v>
      </c>
      <c r="AD3650">
        <f>_xlfn.XLOOKUP(MIS[[#This Row],[TRADING SYMBOL]],[1]Sheet1!$D:$D,[1]Sheet1!$C:$C)</f>
        <v>15.9</v>
      </c>
      <c r="AE3650">
        <f>MIS[[#This Row],[OrderAverageTradedPrice]]*MIS[[#This Row],[OrderQuantity]]</f>
        <v>1078</v>
      </c>
      <c r="AF3650">
        <f>MIS[[#This Row],[LTP]]*MIS[[#This Row],[OrderQuantity]]</f>
        <v>636</v>
      </c>
      <c r="AG3650">
        <f>IF(MIS[[#This Row],[OrderSide]]="SELL",MIS[[#This Row],[VALUE]]-MIS[[#This Row],[LIVE_VALUE]],MIS[[#This Row],[LIVE_VALUE]]-MIS[[#This Row],[VALUE]])</f>
        <v>-442</v>
      </c>
      <c r="AH3650" t="str" cm="1">
        <f t="array" ref="AH36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0" t="str">
        <f>MIS[[#This Row],[TRADING SYMBOL]]</f>
        <v>SENSEX2552084900CE</v>
      </c>
      <c r="AJ3650" t="str">
        <f>IF(RIGHT(MIS[[#This Row],[Main/Hedge]],4)="MAIN","MAIN","HEDGE")</f>
        <v>HEDGE</v>
      </c>
      <c r="AK3650" t="str" cm="1">
        <f t="array" ref="AK3650">_xlfn._xlws.FILTER(Table4[Column1],ISNUMBER(SEARCH(Table4[Column1],MIS[[#This Row],[OrderUniqueIdentifier]])),"")</f>
        <v>LONGSHORT</v>
      </c>
    </row>
    <row r="3651" spans="1:37" x14ac:dyDescent="0.25">
      <c r="A3651" t="s">
        <v>1555</v>
      </c>
      <c r="B3651" t="s">
        <v>1673</v>
      </c>
      <c r="C3651" t="s">
        <v>7009</v>
      </c>
      <c r="D3651" t="s">
        <v>72</v>
      </c>
      <c r="E3651" t="s">
        <v>3238</v>
      </c>
      <c r="F3651" t="s">
        <v>98</v>
      </c>
      <c r="G3651" t="s">
        <v>74</v>
      </c>
      <c r="H3651" t="s">
        <v>93</v>
      </c>
      <c r="I3651" t="s">
        <v>76</v>
      </c>
      <c r="J3651" t="s">
        <v>3388</v>
      </c>
      <c r="K3651">
        <v>20</v>
      </c>
      <c r="L3651" t="s">
        <v>77</v>
      </c>
      <c r="M3651" t="s">
        <v>78</v>
      </c>
      <c r="N3651" t="s">
        <v>3388</v>
      </c>
      <c r="O3651" t="s">
        <v>3240</v>
      </c>
      <c r="P3651" t="s">
        <v>3240</v>
      </c>
      <c r="Q3651" t="s">
        <v>3241</v>
      </c>
      <c r="R3651" t="s">
        <v>79</v>
      </c>
      <c r="S3651" t="s">
        <v>25</v>
      </c>
      <c r="T3651" t="s">
        <v>3242</v>
      </c>
      <c r="U3651" t="s">
        <v>100</v>
      </c>
      <c r="V3651" t="s">
        <v>80</v>
      </c>
      <c r="W3651">
        <v>84900</v>
      </c>
      <c r="X3651" t="s">
        <v>81</v>
      </c>
      <c r="Y3651">
        <v>20</v>
      </c>
      <c r="Z3651" t="s">
        <v>186</v>
      </c>
      <c r="AA3651" t="s">
        <v>186</v>
      </c>
      <c r="AB3651" t="s">
        <v>83</v>
      </c>
      <c r="AC3651" t="s">
        <v>84</v>
      </c>
      <c r="AD3651">
        <f>_xlfn.XLOOKUP(MIS[[#This Row],[TRADING SYMBOL]],[1]Sheet1!$D:$D,[1]Sheet1!$C:$C)</f>
        <v>15.9</v>
      </c>
      <c r="AE3651">
        <f>MIS[[#This Row],[OrderAverageTradedPrice]]*MIS[[#This Row],[OrderQuantity]]</f>
        <v>540</v>
      </c>
      <c r="AF3651">
        <f>MIS[[#This Row],[LTP]]*MIS[[#This Row],[OrderQuantity]]</f>
        <v>318</v>
      </c>
      <c r="AG3651">
        <f>IF(MIS[[#This Row],[OrderSide]]="SELL",MIS[[#This Row],[VALUE]]-MIS[[#This Row],[LIVE_VALUE]],MIS[[#This Row],[LIVE_VALUE]]-MIS[[#This Row],[VALUE]])</f>
        <v>-222</v>
      </c>
      <c r="AH3651" t="str" cm="1">
        <f t="array" ref="AH3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1" t="str">
        <f>MIS[[#This Row],[TRADING SYMBOL]]</f>
        <v>SENSEX2552084900CE</v>
      </c>
      <c r="AJ3651" t="str">
        <f>IF(RIGHT(MIS[[#This Row],[Main/Hedge]],4)="MAIN","MAIN","HEDGE")</f>
        <v>HEDGE</v>
      </c>
      <c r="AK3651" t="str" cm="1">
        <f t="array" ref="AK3651">_xlfn._xlws.FILTER(Table4[Column1],ISNUMBER(SEARCH(Table4[Column1],MIS[[#This Row],[OrderUniqueIdentifier]])),"")</f>
        <v>LONGSHORT</v>
      </c>
    </row>
    <row r="3652" spans="1:37" x14ac:dyDescent="0.25">
      <c r="A3652" t="s">
        <v>1555</v>
      </c>
      <c r="B3652" t="s">
        <v>1681</v>
      </c>
      <c r="C3652" t="s">
        <v>7017</v>
      </c>
      <c r="D3652" t="s">
        <v>72</v>
      </c>
      <c r="E3652" t="s">
        <v>3238</v>
      </c>
      <c r="F3652" t="s">
        <v>98</v>
      </c>
      <c r="G3652" t="s">
        <v>74</v>
      </c>
      <c r="H3652" t="s">
        <v>93</v>
      </c>
      <c r="I3652" t="s">
        <v>76</v>
      </c>
      <c r="J3652" t="s">
        <v>3388</v>
      </c>
      <c r="K3652">
        <v>20</v>
      </c>
      <c r="L3652" t="s">
        <v>77</v>
      </c>
      <c r="M3652" t="s">
        <v>78</v>
      </c>
      <c r="N3652" t="s">
        <v>3388</v>
      </c>
      <c r="O3652" t="s">
        <v>3209</v>
      </c>
      <c r="P3652" t="s">
        <v>3240</v>
      </c>
      <c r="Q3652" t="s">
        <v>3241</v>
      </c>
      <c r="R3652" t="s">
        <v>79</v>
      </c>
      <c r="S3652" t="s">
        <v>25</v>
      </c>
      <c r="T3652" t="s">
        <v>3242</v>
      </c>
      <c r="U3652" t="s">
        <v>100</v>
      </c>
      <c r="V3652" t="s">
        <v>80</v>
      </c>
      <c r="W3652">
        <v>84900</v>
      </c>
      <c r="X3652" t="s">
        <v>81</v>
      </c>
      <c r="Y3652">
        <v>20</v>
      </c>
      <c r="Z3652" t="s">
        <v>3210</v>
      </c>
      <c r="AA3652" t="s">
        <v>186</v>
      </c>
      <c r="AB3652" t="s">
        <v>83</v>
      </c>
      <c r="AC3652" t="s">
        <v>84</v>
      </c>
      <c r="AD3652">
        <f>_xlfn.XLOOKUP(MIS[[#This Row],[TRADING SYMBOL]],[1]Sheet1!$D:$D,[1]Sheet1!$C:$C)</f>
        <v>15.9</v>
      </c>
      <c r="AE3652">
        <f>MIS[[#This Row],[OrderAverageTradedPrice]]*MIS[[#This Row],[OrderQuantity]]</f>
        <v>540</v>
      </c>
      <c r="AF3652">
        <f>MIS[[#This Row],[LTP]]*MIS[[#This Row],[OrderQuantity]]</f>
        <v>318</v>
      </c>
      <c r="AG3652">
        <f>IF(MIS[[#This Row],[OrderSide]]="SELL",MIS[[#This Row],[VALUE]]-MIS[[#This Row],[LIVE_VALUE]],MIS[[#This Row],[LIVE_VALUE]]-MIS[[#This Row],[VALUE]])</f>
        <v>-222</v>
      </c>
      <c r="AH3652" t="str" cm="1">
        <f t="array" ref="AH36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2" t="str">
        <f>MIS[[#This Row],[TRADING SYMBOL]]</f>
        <v>SENSEX2552084900CE</v>
      </c>
      <c r="AJ3652" t="str">
        <f>IF(RIGHT(MIS[[#This Row],[Main/Hedge]],4)="MAIN","MAIN","HEDGE")</f>
        <v>HEDGE</v>
      </c>
      <c r="AK3652" t="str" cm="1">
        <f t="array" ref="AK3652">_xlfn._xlws.FILTER(Table4[Column1],ISNUMBER(SEARCH(Table4[Column1],MIS[[#This Row],[OrderUniqueIdentifier]])),"")</f>
        <v>LONGSHORT</v>
      </c>
    </row>
    <row r="3653" spans="1:37" x14ac:dyDescent="0.25">
      <c r="A3653" t="s">
        <v>1702</v>
      </c>
      <c r="B3653" t="s">
        <v>1703</v>
      </c>
      <c r="C3653" t="s">
        <v>7098</v>
      </c>
      <c r="D3653" t="s">
        <v>72</v>
      </c>
      <c r="E3653" t="s">
        <v>3170</v>
      </c>
      <c r="F3653" t="s">
        <v>73</v>
      </c>
      <c r="G3653" t="s">
        <v>74</v>
      </c>
      <c r="H3653" t="s">
        <v>75</v>
      </c>
      <c r="I3653" t="s">
        <v>76</v>
      </c>
      <c r="J3653" t="s">
        <v>77</v>
      </c>
      <c r="K3653">
        <v>825</v>
      </c>
      <c r="L3653" t="s">
        <v>77</v>
      </c>
      <c r="M3653" t="s">
        <v>78</v>
      </c>
      <c r="N3653" t="s">
        <v>7099</v>
      </c>
      <c r="O3653" t="s">
        <v>3240</v>
      </c>
      <c r="P3653" t="s">
        <v>3240</v>
      </c>
      <c r="Q3653" t="s">
        <v>3172</v>
      </c>
      <c r="R3653" t="s">
        <v>79</v>
      </c>
      <c r="S3653" t="s">
        <v>25</v>
      </c>
      <c r="T3653" t="s">
        <v>3173</v>
      </c>
      <c r="U3653" t="s">
        <v>43</v>
      </c>
      <c r="V3653" t="s">
        <v>80</v>
      </c>
      <c r="W3653">
        <v>23750</v>
      </c>
      <c r="X3653" t="s">
        <v>85</v>
      </c>
      <c r="Y3653">
        <v>825</v>
      </c>
      <c r="Z3653" t="s">
        <v>186</v>
      </c>
      <c r="AA3653" t="s">
        <v>186</v>
      </c>
      <c r="AB3653" t="s">
        <v>87</v>
      </c>
      <c r="AC3653" t="s">
        <v>84</v>
      </c>
      <c r="AD3653">
        <f>_xlfn.XLOOKUP(MIS[[#This Row],[TRADING SYMBOL]],[1]Sheet1!$D:$D,[1]Sheet1!$C:$C)</f>
        <v>8.1999999999999993</v>
      </c>
      <c r="AE3653">
        <f>MIS[[#This Row],[OrderAverageTradedPrice]]*MIS[[#This Row],[OrderQuantity]]</f>
        <v>9419.9999999999854</v>
      </c>
      <c r="AF3653">
        <f>MIS[[#This Row],[LTP]]*MIS[[#This Row],[OrderQuantity]]</f>
        <v>6764.9999999999991</v>
      </c>
      <c r="AG3653">
        <f>IF(MIS[[#This Row],[OrderSide]]="SELL",MIS[[#This Row],[VALUE]]-MIS[[#This Row],[LIVE_VALUE]],MIS[[#This Row],[LIVE_VALUE]]-MIS[[#This Row],[VALUE]])</f>
        <v>-2654.9999999999864</v>
      </c>
      <c r="AH3653" t="str" cm="1">
        <f t="array" ref="AH36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3" t="str">
        <f>MIS[[#This Row],[TRADING SYMBOL]]</f>
        <v>NIFTY2552223750PE</v>
      </c>
      <c r="AJ3653" t="str">
        <f>IF(RIGHT(MIS[[#This Row],[Main/Hedge]],4)="MAIN","MAIN","HEDGE")</f>
        <v>HEDGE</v>
      </c>
      <c r="AK3653" t="str" cm="1">
        <f t="array" ref="AK3653">_xlfn._xlws.FILTER(Table4[Column1],ISNUMBER(SEARCH(Table4[Column1],MIS[[#This Row],[OrderUniqueIdentifier]])),"")</f>
        <v>LONGSHORT</v>
      </c>
    </row>
    <row r="3654" spans="1:37" x14ac:dyDescent="0.25">
      <c r="A3654" t="s">
        <v>71</v>
      </c>
      <c r="B3654" t="s">
        <v>1305</v>
      </c>
      <c r="C3654" t="s">
        <v>5727</v>
      </c>
      <c r="D3654" t="s">
        <v>72</v>
      </c>
      <c r="E3654" t="s">
        <v>3238</v>
      </c>
      <c r="F3654" t="s">
        <v>98</v>
      </c>
      <c r="G3654" t="s">
        <v>74</v>
      </c>
      <c r="H3654" t="s">
        <v>75</v>
      </c>
      <c r="I3654" t="s">
        <v>76</v>
      </c>
      <c r="J3654" t="s">
        <v>77</v>
      </c>
      <c r="K3654">
        <v>40</v>
      </c>
      <c r="L3654" t="s">
        <v>77</v>
      </c>
      <c r="M3654" t="s">
        <v>78</v>
      </c>
      <c r="N3654" t="s">
        <v>3792</v>
      </c>
      <c r="O3654" t="s">
        <v>3240</v>
      </c>
      <c r="P3654" t="s">
        <v>3288</v>
      </c>
      <c r="Q3654" t="s">
        <v>3241</v>
      </c>
      <c r="R3654" t="s">
        <v>79</v>
      </c>
      <c r="S3654" t="s">
        <v>25</v>
      </c>
      <c r="T3654" t="s">
        <v>3242</v>
      </c>
      <c r="U3654" t="s">
        <v>100</v>
      </c>
      <c r="V3654" t="s">
        <v>80</v>
      </c>
      <c r="W3654">
        <v>84900</v>
      </c>
      <c r="X3654" t="s">
        <v>81</v>
      </c>
      <c r="Y3654">
        <v>40</v>
      </c>
      <c r="Z3654" t="s">
        <v>186</v>
      </c>
      <c r="AA3654" t="s">
        <v>187</v>
      </c>
      <c r="AB3654" t="s">
        <v>83</v>
      </c>
      <c r="AC3654" t="s">
        <v>84</v>
      </c>
      <c r="AD3654">
        <f>_xlfn.XLOOKUP(MIS[[#This Row],[TRADING SYMBOL]],[1]Sheet1!$D:$D,[1]Sheet1!$C:$C)</f>
        <v>15.9</v>
      </c>
      <c r="AE3654">
        <f>MIS[[#This Row],[OrderAverageTradedPrice]]*MIS[[#This Row],[OrderQuantity]]</f>
        <v>1076</v>
      </c>
      <c r="AF3654">
        <f>MIS[[#This Row],[LTP]]*MIS[[#This Row],[OrderQuantity]]</f>
        <v>636</v>
      </c>
      <c r="AG3654">
        <f>IF(MIS[[#This Row],[OrderSide]]="SELL",MIS[[#This Row],[VALUE]]-MIS[[#This Row],[LIVE_VALUE]],MIS[[#This Row],[LIVE_VALUE]]-MIS[[#This Row],[VALUE]])</f>
        <v>-440</v>
      </c>
      <c r="AH3654" t="str" cm="1">
        <f t="array" ref="AH3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4" t="str">
        <f>MIS[[#This Row],[TRADING SYMBOL]]</f>
        <v>SENSEX2552084900CE</v>
      </c>
      <c r="AJ3654" t="str">
        <f>IF(RIGHT(MIS[[#This Row],[Main/Hedge]],4)="MAIN","MAIN","HEDGE")</f>
        <v>HEDGE</v>
      </c>
      <c r="AK3654" t="str" cm="1">
        <f t="array" ref="AK3654">_xlfn._xlws.FILTER(Table4[Column1],ISNUMBER(SEARCH(Table4[Column1],MIS[[#This Row],[OrderUniqueIdentifier]])),"")</f>
        <v>LONGSHORT</v>
      </c>
    </row>
    <row r="3655" spans="1:37" x14ac:dyDescent="0.25">
      <c r="A3655" t="s">
        <v>1357</v>
      </c>
      <c r="B3655" t="s">
        <v>1366</v>
      </c>
      <c r="C3655" t="s">
        <v>5989</v>
      </c>
      <c r="D3655" t="s">
        <v>72</v>
      </c>
      <c r="E3655" t="s">
        <v>3170</v>
      </c>
      <c r="F3655" t="s">
        <v>73</v>
      </c>
      <c r="G3655" t="s">
        <v>74</v>
      </c>
      <c r="H3655" t="s">
        <v>75</v>
      </c>
      <c r="I3655" t="s">
        <v>76</v>
      </c>
      <c r="J3655" t="s">
        <v>77</v>
      </c>
      <c r="K3655">
        <v>75</v>
      </c>
      <c r="L3655" t="s">
        <v>77</v>
      </c>
      <c r="M3655" t="s">
        <v>78</v>
      </c>
      <c r="N3655" t="s">
        <v>518</v>
      </c>
      <c r="O3655" t="s">
        <v>3288</v>
      </c>
      <c r="P3655" t="s">
        <v>3288</v>
      </c>
      <c r="Q3655" t="s">
        <v>3172</v>
      </c>
      <c r="R3655" t="s">
        <v>79</v>
      </c>
      <c r="S3655" t="s">
        <v>25</v>
      </c>
      <c r="T3655" t="s">
        <v>3173</v>
      </c>
      <c r="U3655" t="s">
        <v>43</v>
      </c>
      <c r="V3655" t="s">
        <v>80</v>
      </c>
      <c r="W3655">
        <v>23750</v>
      </c>
      <c r="X3655" t="s">
        <v>85</v>
      </c>
      <c r="Y3655">
        <v>75</v>
      </c>
      <c r="Z3655" t="s">
        <v>187</v>
      </c>
      <c r="AA3655" t="s">
        <v>187</v>
      </c>
      <c r="AB3655" t="s">
        <v>87</v>
      </c>
      <c r="AC3655" t="s">
        <v>84</v>
      </c>
      <c r="AD3655">
        <f>_xlfn.XLOOKUP(MIS[[#This Row],[TRADING SYMBOL]],[1]Sheet1!$D:$D,[1]Sheet1!$C:$C)</f>
        <v>8.1999999999999993</v>
      </c>
      <c r="AE3655">
        <f>MIS[[#This Row],[OrderAverageTradedPrice]]*MIS[[#This Row],[OrderQuantity]]</f>
        <v>858.75</v>
      </c>
      <c r="AF3655">
        <f>MIS[[#This Row],[LTP]]*MIS[[#This Row],[OrderQuantity]]</f>
        <v>615</v>
      </c>
      <c r="AG3655">
        <f>IF(MIS[[#This Row],[OrderSide]]="SELL",MIS[[#This Row],[VALUE]]-MIS[[#This Row],[LIVE_VALUE]],MIS[[#This Row],[LIVE_VALUE]]-MIS[[#This Row],[VALUE]])</f>
        <v>-243.75</v>
      </c>
      <c r="AH3655" t="str" cm="1">
        <f t="array" ref="AH3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5" t="str">
        <f>MIS[[#This Row],[TRADING SYMBOL]]</f>
        <v>NIFTY2552223750PE</v>
      </c>
      <c r="AJ3655" t="str">
        <f>IF(RIGHT(MIS[[#This Row],[Main/Hedge]],4)="MAIN","MAIN","HEDGE")</f>
        <v>HEDGE</v>
      </c>
      <c r="AK3655" t="str" cm="1">
        <f t="array" ref="AK3655">_xlfn._xlws.FILTER(Table4[Column1],ISNUMBER(SEARCH(Table4[Column1],MIS[[#This Row],[OrderUniqueIdentifier]])),"")</f>
        <v>LONGSHORT</v>
      </c>
    </row>
    <row r="3656" spans="1:37" x14ac:dyDescent="0.25">
      <c r="A3656" t="s">
        <v>1357</v>
      </c>
      <c r="B3656" t="s">
        <v>1366</v>
      </c>
      <c r="C3656" t="s">
        <v>6015</v>
      </c>
      <c r="D3656" t="s">
        <v>72</v>
      </c>
      <c r="E3656" t="s">
        <v>3238</v>
      </c>
      <c r="F3656" t="s">
        <v>98</v>
      </c>
      <c r="G3656" t="s">
        <v>74</v>
      </c>
      <c r="H3656" t="s">
        <v>93</v>
      </c>
      <c r="I3656" t="s">
        <v>76</v>
      </c>
      <c r="J3656" t="s">
        <v>3641</v>
      </c>
      <c r="K3656">
        <v>40</v>
      </c>
      <c r="L3656" t="s">
        <v>77</v>
      </c>
      <c r="M3656" t="s">
        <v>78</v>
      </c>
      <c r="N3656" t="s">
        <v>3641</v>
      </c>
      <c r="O3656" t="s">
        <v>3288</v>
      </c>
      <c r="P3656" t="s">
        <v>3288</v>
      </c>
      <c r="Q3656" t="s">
        <v>3241</v>
      </c>
      <c r="R3656" t="s">
        <v>79</v>
      </c>
      <c r="S3656" t="s">
        <v>25</v>
      </c>
      <c r="T3656" t="s">
        <v>3242</v>
      </c>
      <c r="U3656" t="s">
        <v>100</v>
      </c>
      <c r="V3656" t="s">
        <v>80</v>
      </c>
      <c r="W3656">
        <v>84900</v>
      </c>
      <c r="X3656" t="s">
        <v>81</v>
      </c>
      <c r="Y3656">
        <v>40</v>
      </c>
      <c r="Z3656" t="s">
        <v>187</v>
      </c>
      <c r="AA3656" t="s">
        <v>187</v>
      </c>
      <c r="AB3656" t="s">
        <v>83</v>
      </c>
      <c r="AC3656" t="s">
        <v>84</v>
      </c>
      <c r="AD3656">
        <f>_xlfn.XLOOKUP(MIS[[#This Row],[TRADING SYMBOL]],[1]Sheet1!$D:$D,[1]Sheet1!$C:$C)</f>
        <v>15.9</v>
      </c>
      <c r="AE3656">
        <f>MIS[[#This Row],[OrderAverageTradedPrice]]*MIS[[#This Row],[OrderQuantity]]</f>
        <v>1084</v>
      </c>
      <c r="AF3656">
        <f>MIS[[#This Row],[LTP]]*MIS[[#This Row],[OrderQuantity]]</f>
        <v>636</v>
      </c>
      <c r="AG3656">
        <f>IF(MIS[[#This Row],[OrderSide]]="SELL",MIS[[#This Row],[VALUE]]-MIS[[#This Row],[LIVE_VALUE]],MIS[[#This Row],[LIVE_VALUE]]-MIS[[#This Row],[VALUE]])</f>
        <v>-448</v>
      </c>
      <c r="AH3656" t="str" cm="1">
        <f t="array" ref="AH36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6" t="str">
        <f>MIS[[#This Row],[TRADING SYMBOL]]</f>
        <v>SENSEX2552084900CE</v>
      </c>
      <c r="AJ3656" t="str">
        <f>IF(RIGHT(MIS[[#This Row],[Main/Hedge]],4)="MAIN","MAIN","HEDGE")</f>
        <v>HEDGE</v>
      </c>
      <c r="AK3656" t="str" cm="1">
        <f t="array" ref="AK3656">_xlfn._xlws.FILTER(Table4[Column1],ISNUMBER(SEARCH(Table4[Column1],MIS[[#This Row],[OrderUniqueIdentifier]])),"")</f>
        <v>LONGSHORT</v>
      </c>
    </row>
    <row r="3657" spans="1:37" x14ac:dyDescent="0.25">
      <c r="A3657" t="s">
        <v>179</v>
      </c>
      <c r="B3657" t="s">
        <v>1446</v>
      </c>
      <c r="C3657" t="s">
        <v>6260</v>
      </c>
      <c r="D3657" t="s">
        <v>72</v>
      </c>
      <c r="E3657" t="s">
        <v>3170</v>
      </c>
      <c r="F3657" t="s">
        <v>73</v>
      </c>
      <c r="G3657" t="s">
        <v>74</v>
      </c>
      <c r="H3657" t="s">
        <v>75</v>
      </c>
      <c r="I3657" t="s">
        <v>76</v>
      </c>
      <c r="J3657" t="s">
        <v>77</v>
      </c>
      <c r="K3657">
        <v>450</v>
      </c>
      <c r="L3657" t="s">
        <v>77</v>
      </c>
      <c r="M3657" t="s">
        <v>78</v>
      </c>
      <c r="N3657" t="s">
        <v>518</v>
      </c>
      <c r="O3657" t="s">
        <v>3288</v>
      </c>
      <c r="P3657" t="s">
        <v>3288</v>
      </c>
      <c r="Q3657" t="s">
        <v>3172</v>
      </c>
      <c r="R3657" t="s">
        <v>79</v>
      </c>
      <c r="S3657" t="s">
        <v>25</v>
      </c>
      <c r="T3657" t="s">
        <v>3173</v>
      </c>
      <c r="U3657" t="s">
        <v>43</v>
      </c>
      <c r="V3657" t="s">
        <v>80</v>
      </c>
      <c r="W3657">
        <v>23750</v>
      </c>
      <c r="X3657" t="s">
        <v>85</v>
      </c>
      <c r="Y3657">
        <v>450</v>
      </c>
      <c r="Z3657" t="s">
        <v>187</v>
      </c>
      <c r="AA3657" t="s">
        <v>187</v>
      </c>
      <c r="AB3657" t="s">
        <v>87</v>
      </c>
      <c r="AC3657" t="s">
        <v>84</v>
      </c>
      <c r="AD3657">
        <f>_xlfn.XLOOKUP(MIS[[#This Row],[TRADING SYMBOL]],[1]Sheet1!$D:$D,[1]Sheet1!$C:$C)</f>
        <v>8.1999999999999993</v>
      </c>
      <c r="AE3657">
        <f>MIS[[#This Row],[OrderAverageTradedPrice]]*MIS[[#This Row],[OrderQuantity]]</f>
        <v>5152.5</v>
      </c>
      <c r="AF3657">
        <f>MIS[[#This Row],[LTP]]*MIS[[#This Row],[OrderQuantity]]</f>
        <v>3689.9999999999995</v>
      </c>
      <c r="AG3657">
        <f>IF(MIS[[#This Row],[OrderSide]]="SELL",MIS[[#This Row],[VALUE]]-MIS[[#This Row],[LIVE_VALUE]],MIS[[#This Row],[LIVE_VALUE]]-MIS[[#This Row],[VALUE]])</f>
        <v>-1462.5000000000005</v>
      </c>
      <c r="AH3657" t="str" cm="1">
        <f t="array" ref="AH36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7" t="str">
        <f>MIS[[#This Row],[TRADING SYMBOL]]</f>
        <v>NIFTY2552223750PE</v>
      </c>
      <c r="AJ3657" t="str">
        <f>IF(RIGHT(MIS[[#This Row],[Main/Hedge]],4)="MAIN","MAIN","HEDGE")</f>
        <v>HEDGE</v>
      </c>
      <c r="AK3657" t="str" cm="1">
        <f t="array" ref="AK3657">_xlfn._xlws.FILTER(Table4[Column1],ISNUMBER(SEARCH(Table4[Column1],MIS[[#This Row],[OrderUniqueIdentifier]])),"")</f>
        <v>LONGSHORT</v>
      </c>
    </row>
    <row r="3658" spans="1:37" x14ac:dyDescent="0.25">
      <c r="A3658" t="s">
        <v>179</v>
      </c>
      <c r="B3658" t="s">
        <v>1456</v>
      </c>
      <c r="C3658" t="s">
        <v>6264</v>
      </c>
      <c r="D3658" t="s">
        <v>72</v>
      </c>
      <c r="E3658" t="s">
        <v>3170</v>
      </c>
      <c r="F3658" t="s">
        <v>73</v>
      </c>
      <c r="G3658" t="s">
        <v>74</v>
      </c>
      <c r="H3658" t="s">
        <v>75</v>
      </c>
      <c r="I3658" t="s">
        <v>76</v>
      </c>
      <c r="J3658" t="s">
        <v>77</v>
      </c>
      <c r="K3658">
        <v>150</v>
      </c>
      <c r="L3658" t="s">
        <v>77</v>
      </c>
      <c r="M3658" t="s">
        <v>78</v>
      </c>
      <c r="N3658" t="s">
        <v>518</v>
      </c>
      <c r="O3658" t="s">
        <v>3288</v>
      </c>
      <c r="P3658" t="s">
        <v>3288</v>
      </c>
      <c r="Q3658" t="s">
        <v>3172</v>
      </c>
      <c r="R3658" t="s">
        <v>79</v>
      </c>
      <c r="S3658" t="s">
        <v>25</v>
      </c>
      <c r="T3658" t="s">
        <v>3173</v>
      </c>
      <c r="U3658" t="s">
        <v>43</v>
      </c>
      <c r="V3658" t="s">
        <v>80</v>
      </c>
      <c r="W3658">
        <v>23750</v>
      </c>
      <c r="X3658" t="s">
        <v>85</v>
      </c>
      <c r="Y3658">
        <v>150</v>
      </c>
      <c r="Z3658" t="s">
        <v>187</v>
      </c>
      <c r="AA3658" t="s">
        <v>187</v>
      </c>
      <c r="AB3658" t="s">
        <v>87</v>
      </c>
      <c r="AC3658" t="s">
        <v>84</v>
      </c>
      <c r="AD3658">
        <f>_xlfn.XLOOKUP(MIS[[#This Row],[TRADING SYMBOL]],[1]Sheet1!$D:$D,[1]Sheet1!$C:$C)</f>
        <v>8.1999999999999993</v>
      </c>
      <c r="AE3658">
        <f>MIS[[#This Row],[OrderAverageTradedPrice]]*MIS[[#This Row],[OrderQuantity]]</f>
        <v>1717.5</v>
      </c>
      <c r="AF3658">
        <f>MIS[[#This Row],[LTP]]*MIS[[#This Row],[OrderQuantity]]</f>
        <v>1230</v>
      </c>
      <c r="AG3658">
        <f>IF(MIS[[#This Row],[OrderSide]]="SELL",MIS[[#This Row],[VALUE]]-MIS[[#This Row],[LIVE_VALUE]],MIS[[#This Row],[LIVE_VALUE]]-MIS[[#This Row],[VALUE]])</f>
        <v>-487.5</v>
      </c>
      <c r="AH3658" t="str" cm="1">
        <f t="array" ref="AH36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8" t="str">
        <f>MIS[[#This Row],[TRADING SYMBOL]]</f>
        <v>NIFTY2552223750PE</v>
      </c>
      <c r="AJ3658" t="str">
        <f>IF(RIGHT(MIS[[#This Row],[Main/Hedge]],4)="MAIN","MAIN","HEDGE")</f>
        <v>HEDGE</v>
      </c>
      <c r="AK3658" t="str" cm="1">
        <f t="array" ref="AK3658">_xlfn._xlws.FILTER(Table4[Column1],ISNUMBER(SEARCH(Table4[Column1],MIS[[#This Row],[OrderUniqueIdentifier]])),"")</f>
        <v>LONGSHORT</v>
      </c>
    </row>
    <row r="3659" spans="1:37" x14ac:dyDescent="0.25">
      <c r="A3659" t="s">
        <v>179</v>
      </c>
      <c r="B3659" t="s">
        <v>1467</v>
      </c>
      <c r="C3659" t="s">
        <v>6336</v>
      </c>
      <c r="D3659" t="s">
        <v>72</v>
      </c>
      <c r="E3659" t="s">
        <v>3170</v>
      </c>
      <c r="F3659" t="s">
        <v>73</v>
      </c>
      <c r="G3659" t="s">
        <v>74</v>
      </c>
      <c r="H3659" t="s">
        <v>75</v>
      </c>
      <c r="I3659" t="s">
        <v>76</v>
      </c>
      <c r="J3659" t="s">
        <v>77</v>
      </c>
      <c r="K3659">
        <v>975</v>
      </c>
      <c r="L3659" t="s">
        <v>77</v>
      </c>
      <c r="M3659" t="s">
        <v>78</v>
      </c>
      <c r="N3659" t="s">
        <v>518</v>
      </c>
      <c r="O3659" t="s">
        <v>3288</v>
      </c>
      <c r="P3659" t="s">
        <v>3288</v>
      </c>
      <c r="Q3659" t="s">
        <v>3172</v>
      </c>
      <c r="R3659" t="s">
        <v>79</v>
      </c>
      <c r="S3659" t="s">
        <v>25</v>
      </c>
      <c r="T3659" t="s">
        <v>3173</v>
      </c>
      <c r="U3659" t="s">
        <v>43</v>
      </c>
      <c r="V3659" t="s">
        <v>80</v>
      </c>
      <c r="W3659">
        <v>23750</v>
      </c>
      <c r="X3659" t="s">
        <v>85</v>
      </c>
      <c r="Y3659">
        <v>975</v>
      </c>
      <c r="Z3659" t="s">
        <v>187</v>
      </c>
      <c r="AA3659" t="s">
        <v>187</v>
      </c>
      <c r="AB3659" t="s">
        <v>87</v>
      </c>
      <c r="AC3659" t="s">
        <v>84</v>
      </c>
      <c r="AD3659">
        <f>_xlfn.XLOOKUP(MIS[[#This Row],[TRADING SYMBOL]],[1]Sheet1!$D:$D,[1]Sheet1!$C:$C)</f>
        <v>8.1999999999999993</v>
      </c>
      <c r="AE3659">
        <f>MIS[[#This Row],[OrderAverageTradedPrice]]*MIS[[#This Row],[OrderQuantity]]</f>
        <v>11163.75</v>
      </c>
      <c r="AF3659">
        <f>MIS[[#This Row],[LTP]]*MIS[[#This Row],[OrderQuantity]]</f>
        <v>7994.9999999999991</v>
      </c>
      <c r="AG3659">
        <f>IF(MIS[[#This Row],[OrderSide]]="SELL",MIS[[#This Row],[VALUE]]-MIS[[#This Row],[LIVE_VALUE]],MIS[[#This Row],[LIVE_VALUE]]-MIS[[#This Row],[VALUE]])</f>
        <v>-3168.7500000000009</v>
      </c>
      <c r="AH3659" t="str" cm="1">
        <f t="array" ref="AH36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9" t="str">
        <f>MIS[[#This Row],[TRADING SYMBOL]]</f>
        <v>NIFTY2552223750PE</v>
      </c>
      <c r="AJ3659" t="str">
        <f>IF(RIGHT(MIS[[#This Row],[Main/Hedge]],4)="MAIN","MAIN","HEDGE")</f>
        <v>HEDGE</v>
      </c>
      <c r="AK3659" t="str" cm="1">
        <f t="array" ref="AK3659">_xlfn._xlws.FILTER(Table4[Column1],ISNUMBER(SEARCH(Table4[Column1],MIS[[#This Row],[OrderUniqueIdentifier]])),"")</f>
        <v>LONGSHORT</v>
      </c>
    </row>
    <row r="3660" spans="1:37" x14ac:dyDescent="0.25">
      <c r="A3660" t="s">
        <v>179</v>
      </c>
      <c r="B3660" t="s">
        <v>1478</v>
      </c>
      <c r="C3660" t="s">
        <v>6340</v>
      </c>
      <c r="D3660" t="s">
        <v>72</v>
      </c>
      <c r="E3660" t="s">
        <v>3170</v>
      </c>
      <c r="F3660" t="s">
        <v>73</v>
      </c>
      <c r="G3660" t="s">
        <v>74</v>
      </c>
      <c r="H3660" t="s">
        <v>75</v>
      </c>
      <c r="I3660" t="s">
        <v>76</v>
      </c>
      <c r="J3660" t="s">
        <v>77</v>
      </c>
      <c r="K3660">
        <v>150</v>
      </c>
      <c r="L3660" t="s">
        <v>77</v>
      </c>
      <c r="M3660" t="s">
        <v>78</v>
      </c>
      <c r="N3660" t="s">
        <v>495</v>
      </c>
      <c r="O3660" t="s">
        <v>3288</v>
      </c>
      <c r="P3660" t="s">
        <v>3288</v>
      </c>
      <c r="Q3660" t="s">
        <v>3172</v>
      </c>
      <c r="R3660" t="s">
        <v>79</v>
      </c>
      <c r="S3660" t="s">
        <v>25</v>
      </c>
      <c r="T3660" t="s">
        <v>3173</v>
      </c>
      <c r="U3660" t="s">
        <v>43</v>
      </c>
      <c r="V3660" t="s">
        <v>80</v>
      </c>
      <c r="W3660">
        <v>23750</v>
      </c>
      <c r="X3660" t="s">
        <v>85</v>
      </c>
      <c r="Y3660">
        <v>150</v>
      </c>
      <c r="Z3660" t="s">
        <v>187</v>
      </c>
      <c r="AA3660" t="s">
        <v>187</v>
      </c>
      <c r="AB3660" t="s">
        <v>87</v>
      </c>
      <c r="AC3660" t="s">
        <v>84</v>
      </c>
      <c r="AD3660">
        <f>_xlfn.XLOOKUP(MIS[[#This Row],[TRADING SYMBOL]],[1]Sheet1!$D:$D,[1]Sheet1!$C:$C)</f>
        <v>8.1999999999999993</v>
      </c>
      <c r="AE3660">
        <f>MIS[[#This Row],[OrderAverageTradedPrice]]*MIS[[#This Row],[OrderQuantity]]</f>
        <v>1710</v>
      </c>
      <c r="AF3660">
        <f>MIS[[#This Row],[LTP]]*MIS[[#This Row],[OrderQuantity]]</f>
        <v>1230</v>
      </c>
      <c r="AG3660">
        <f>IF(MIS[[#This Row],[OrderSide]]="SELL",MIS[[#This Row],[VALUE]]-MIS[[#This Row],[LIVE_VALUE]],MIS[[#This Row],[LIVE_VALUE]]-MIS[[#This Row],[VALUE]])</f>
        <v>-480</v>
      </c>
      <c r="AH3660" t="str" cm="1">
        <f t="array" ref="AH36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0" t="str">
        <f>MIS[[#This Row],[TRADING SYMBOL]]</f>
        <v>NIFTY2552223750PE</v>
      </c>
      <c r="AJ3660" t="str">
        <f>IF(RIGHT(MIS[[#This Row],[Main/Hedge]],4)="MAIN","MAIN","HEDGE")</f>
        <v>HEDGE</v>
      </c>
      <c r="AK3660" t="str" cm="1">
        <f t="array" ref="AK3660">_xlfn._xlws.FILTER(Table4[Column1],ISNUMBER(SEARCH(Table4[Column1],MIS[[#This Row],[OrderUniqueIdentifier]])),"")</f>
        <v>LONGSHORT</v>
      </c>
    </row>
    <row r="3661" spans="1:37" x14ac:dyDescent="0.25">
      <c r="A3661" t="s">
        <v>179</v>
      </c>
      <c r="B3661" t="s">
        <v>1497</v>
      </c>
      <c r="C3661" t="s">
        <v>6373</v>
      </c>
      <c r="D3661" t="s">
        <v>72</v>
      </c>
      <c r="E3661" t="s">
        <v>3170</v>
      </c>
      <c r="F3661" t="s">
        <v>73</v>
      </c>
      <c r="G3661" t="s">
        <v>74</v>
      </c>
      <c r="H3661" t="s">
        <v>75</v>
      </c>
      <c r="I3661" t="s">
        <v>76</v>
      </c>
      <c r="J3661" t="s">
        <v>77</v>
      </c>
      <c r="K3661">
        <v>150</v>
      </c>
      <c r="L3661" t="s">
        <v>77</v>
      </c>
      <c r="M3661" t="s">
        <v>78</v>
      </c>
      <c r="N3661" t="s">
        <v>518</v>
      </c>
      <c r="O3661" t="s">
        <v>3288</v>
      </c>
      <c r="P3661" t="s">
        <v>3288</v>
      </c>
      <c r="Q3661" t="s">
        <v>3172</v>
      </c>
      <c r="R3661" t="s">
        <v>79</v>
      </c>
      <c r="S3661" t="s">
        <v>25</v>
      </c>
      <c r="T3661" t="s">
        <v>3173</v>
      </c>
      <c r="U3661" t="s">
        <v>43</v>
      </c>
      <c r="V3661" t="s">
        <v>80</v>
      </c>
      <c r="W3661">
        <v>23750</v>
      </c>
      <c r="X3661" t="s">
        <v>85</v>
      </c>
      <c r="Y3661">
        <v>150</v>
      </c>
      <c r="Z3661" t="s">
        <v>187</v>
      </c>
      <c r="AA3661" t="s">
        <v>187</v>
      </c>
      <c r="AB3661" t="s">
        <v>87</v>
      </c>
      <c r="AC3661" t="s">
        <v>84</v>
      </c>
      <c r="AD3661">
        <f>_xlfn.XLOOKUP(MIS[[#This Row],[TRADING SYMBOL]],[1]Sheet1!$D:$D,[1]Sheet1!$C:$C)</f>
        <v>8.1999999999999993</v>
      </c>
      <c r="AE3661">
        <f>MIS[[#This Row],[OrderAverageTradedPrice]]*MIS[[#This Row],[OrderQuantity]]</f>
        <v>1717.5</v>
      </c>
      <c r="AF3661">
        <f>MIS[[#This Row],[LTP]]*MIS[[#This Row],[OrderQuantity]]</f>
        <v>1230</v>
      </c>
      <c r="AG3661">
        <f>IF(MIS[[#This Row],[OrderSide]]="SELL",MIS[[#This Row],[VALUE]]-MIS[[#This Row],[LIVE_VALUE]],MIS[[#This Row],[LIVE_VALUE]]-MIS[[#This Row],[VALUE]])</f>
        <v>-487.5</v>
      </c>
      <c r="AH3661" t="str" cm="1">
        <f t="array" ref="AH36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1" t="str">
        <f>MIS[[#This Row],[TRADING SYMBOL]]</f>
        <v>NIFTY2552223750PE</v>
      </c>
      <c r="AJ3661" t="str">
        <f>IF(RIGHT(MIS[[#This Row],[Main/Hedge]],4)="MAIN","MAIN","HEDGE")</f>
        <v>HEDGE</v>
      </c>
      <c r="AK3661" t="str" cm="1">
        <f t="array" ref="AK3661">_xlfn._xlws.FILTER(Table4[Column1],ISNUMBER(SEARCH(Table4[Column1],MIS[[#This Row],[OrderUniqueIdentifier]])),"")</f>
        <v>LONGSHORT</v>
      </c>
    </row>
    <row r="3662" spans="1:37" x14ac:dyDescent="0.25">
      <c r="A3662" t="s">
        <v>179</v>
      </c>
      <c r="B3662" t="s">
        <v>266</v>
      </c>
      <c r="C3662" t="s">
        <v>6534</v>
      </c>
      <c r="D3662" t="s">
        <v>72</v>
      </c>
      <c r="E3662" t="s">
        <v>3170</v>
      </c>
      <c r="F3662" t="s">
        <v>73</v>
      </c>
      <c r="G3662" t="s">
        <v>74</v>
      </c>
      <c r="H3662" t="s">
        <v>75</v>
      </c>
      <c r="I3662" t="s">
        <v>76</v>
      </c>
      <c r="J3662" t="s">
        <v>77</v>
      </c>
      <c r="K3662">
        <v>1350</v>
      </c>
      <c r="L3662" t="s">
        <v>77</v>
      </c>
      <c r="M3662" t="s">
        <v>78</v>
      </c>
      <c r="N3662" t="s">
        <v>518</v>
      </c>
      <c r="O3662" t="s">
        <v>3288</v>
      </c>
      <c r="P3662" t="s">
        <v>3288</v>
      </c>
      <c r="Q3662" t="s">
        <v>3172</v>
      </c>
      <c r="R3662" t="s">
        <v>79</v>
      </c>
      <c r="S3662" t="s">
        <v>25</v>
      </c>
      <c r="T3662" t="s">
        <v>3173</v>
      </c>
      <c r="U3662" t="s">
        <v>43</v>
      </c>
      <c r="V3662" t="s">
        <v>80</v>
      </c>
      <c r="W3662">
        <v>23750</v>
      </c>
      <c r="X3662" t="s">
        <v>85</v>
      </c>
      <c r="Y3662">
        <v>1350</v>
      </c>
      <c r="Z3662" t="s">
        <v>187</v>
      </c>
      <c r="AA3662" t="s">
        <v>187</v>
      </c>
      <c r="AB3662" t="s">
        <v>87</v>
      </c>
      <c r="AC3662" t="s">
        <v>84</v>
      </c>
      <c r="AD3662">
        <f>_xlfn.XLOOKUP(MIS[[#This Row],[TRADING SYMBOL]],[1]Sheet1!$D:$D,[1]Sheet1!$C:$C)</f>
        <v>8.1999999999999993</v>
      </c>
      <c r="AE3662">
        <f>MIS[[#This Row],[OrderAverageTradedPrice]]*MIS[[#This Row],[OrderQuantity]]</f>
        <v>15457.499999999998</v>
      </c>
      <c r="AF3662">
        <f>MIS[[#This Row],[LTP]]*MIS[[#This Row],[OrderQuantity]]</f>
        <v>11069.999999999998</v>
      </c>
      <c r="AG3662">
        <f>IF(MIS[[#This Row],[OrderSide]]="SELL",MIS[[#This Row],[VALUE]]-MIS[[#This Row],[LIVE_VALUE]],MIS[[#This Row],[LIVE_VALUE]]-MIS[[#This Row],[VALUE]])</f>
        <v>-4387.5</v>
      </c>
      <c r="AH3662" t="str" cm="1">
        <f t="array" ref="AH3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2" t="str">
        <f>MIS[[#This Row],[TRADING SYMBOL]]</f>
        <v>NIFTY2552223750PE</v>
      </c>
      <c r="AJ3662" t="str">
        <f>IF(RIGHT(MIS[[#This Row],[Main/Hedge]],4)="MAIN","MAIN","HEDGE")</f>
        <v>HEDGE</v>
      </c>
      <c r="AK3662" t="str" cm="1">
        <f t="array" ref="AK3662">_xlfn._xlws.FILTER(Table4[Column1],ISNUMBER(SEARCH(Table4[Column1],MIS[[#This Row],[OrderUniqueIdentifier]])),"")</f>
        <v>LONGSHORT</v>
      </c>
    </row>
    <row r="3663" spans="1:37" x14ac:dyDescent="0.25">
      <c r="A3663" t="s">
        <v>1555</v>
      </c>
      <c r="B3663" t="s">
        <v>1623</v>
      </c>
      <c r="C3663" t="s">
        <v>6824</v>
      </c>
      <c r="D3663" t="s">
        <v>72</v>
      </c>
      <c r="E3663" t="s">
        <v>3238</v>
      </c>
      <c r="F3663" t="s">
        <v>98</v>
      </c>
      <c r="G3663" t="s">
        <v>74</v>
      </c>
      <c r="H3663" t="s">
        <v>93</v>
      </c>
      <c r="I3663" t="s">
        <v>76</v>
      </c>
      <c r="J3663" t="s">
        <v>3792</v>
      </c>
      <c r="K3663">
        <v>40</v>
      </c>
      <c r="L3663" t="s">
        <v>77</v>
      </c>
      <c r="M3663" t="s">
        <v>78</v>
      </c>
      <c r="N3663" t="s">
        <v>3792</v>
      </c>
      <c r="O3663" t="s">
        <v>3240</v>
      </c>
      <c r="P3663" t="s">
        <v>3288</v>
      </c>
      <c r="Q3663" t="s">
        <v>3241</v>
      </c>
      <c r="R3663" t="s">
        <v>79</v>
      </c>
      <c r="S3663" t="s">
        <v>25</v>
      </c>
      <c r="T3663" t="s">
        <v>3242</v>
      </c>
      <c r="U3663" t="s">
        <v>100</v>
      </c>
      <c r="V3663" t="s">
        <v>80</v>
      </c>
      <c r="W3663">
        <v>84900</v>
      </c>
      <c r="X3663" t="s">
        <v>81</v>
      </c>
      <c r="Y3663">
        <v>40</v>
      </c>
      <c r="Z3663" t="s">
        <v>186</v>
      </c>
      <c r="AA3663" t="s">
        <v>187</v>
      </c>
      <c r="AB3663" t="s">
        <v>83</v>
      </c>
      <c r="AC3663" t="s">
        <v>84</v>
      </c>
      <c r="AD3663">
        <f>_xlfn.XLOOKUP(MIS[[#This Row],[TRADING SYMBOL]],[1]Sheet1!$D:$D,[1]Sheet1!$C:$C)</f>
        <v>15.9</v>
      </c>
      <c r="AE3663">
        <f>MIS[[#This Row],[OrderAverageTradedPrice]]*MIS[[#This Row],[OrderQuantity]]</f>
        <v>1076</v>
      </c>
      <c r="AF3663">
        <f>MIS[[#This Row],[LTP]]*MIS[[#This Row],[OrderQuantity]]</f>
        <v>636</v>
      </c>
      <c r="AG3663">
        <f>IF(MIS[[#This Row],[OrderSide]]="SELL",MIS[[#This Row],[VALUE]]-MIS[[#This Row],[LIVE_VALUE]],MIS[[#This Row],[LIVE_VALUE]]-MIS[[#This Row],[VALUE]])</f>
        <v>-440</v>
      </c>
      <c r="AH3663" t="str" cm="1">
        <f t="array" ref="AH3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3" t="str">
        <f>MIS[[#This Row],[TRADING SYMBOL]]</f>
        <v>SENSEX2552084900CE</v>
      </c>
      <c r="AJ3663" t="str">
        <f>IF(RIGHT(MIS[[#This Row],[Main/Hedge]],4)="MAIN","MAIN","HEDGE")</f>
        <v>HEDGE</v>
      </c>
      <c r="AK3663" t="str" cm="1">
        <f t="array" ref="AK3663">_xlfn._xlws.FILTER(Table4[Column1],ISNUMBER(SEARCH(Table4[Column1],MIS[[#This Row],[OrderUniqueIdentifier]])),"")</f>
        <v>LONGSHORT</v>
      </c>
    </row>
    <row r="3664" spans="1:37" x14ac:dyDescent="0.25">
      <c r="A3664" t="s">
        <v>71</v>
      </c>
      <c r="B3664" t="s">
        <v>491</v>
      </c>
      <c r="C3664" t="s">
        <v>3286</v>
      </c>
      <c r="D3664" t="s">
        <v>72</v>
      </c>
      <c r="E3664" t="s">
        <v>3238</v>
      </c>
      <c r="F3664" t="s">
        <v>98</v>
      </c>
      <c r="G3664" t="s">
        <v>74</v>
      </c>
      <c r="H3664" t="s">
        <v>75</v>
      </c>
      <c r="I3664" t="s">
        <v>76</v>
      </c>
      <c r="J3664" t="s">
        <v>77</v>
      </c>
      <c r="K3664">
        <v>180</v>
      </c>
      <c r="L3664" t="s">
        <v>77</v>
      </c>
      <c r="M3664" t="s">
        <v>78</v>
      </c>
      <c r="N3664" t="s">
        <v>3287</v>
      </c>
      <c r="O3664" t="s">
        <v>3288</v>
      </c>
      <c r="P3664" t="s">
        <v>3289</v>
      </c>
      <c r="Q3664" t="s">
        <v>3241</v>
      </c>
      <c r="R3664" t="s">
        <v>79</v>
      </c>
      <c r="S3664" t="s">
        <v>25</v>
      </c>
      <c r="T3664" t="s">
        <v>3242</v>
      </c>
      <c r="U3664" t="s">
        <v>100</v>
      </c>
      <c r="V3664" t="s">
        <v>80</v>
      </c>
      <c r="W3664">
        <v>84900</v>
      </c>
      <c r="X3664" t="s">
        <v>81</v>
      </c>
      <c r="Y3664">
        <v>180</v>
      </c>
      <c r="Z3664" t="s">
        <v>187</v>
      </c>
      <c r="AA3664" t="s">
        <v>3290</v>
      </c>
      <c r="AB3664" t="s">
        <v>83</v>
      </c>
      <c r="AC3664" t="s">
        <v>84</v>
      </c>
      <c r="AD3664">
        <f>_xlfn.XLOOKUP(MIS[[#This Row],[TRADING SYMBOL]],[1]Sheet1!$D:$D,[1]Sheet1!$C:$C)</f>
        <v>15.9</v>
      </c>
      <c r="AE3664">
        <f>MIS[[#This Row],[OrderAverageTradedPrice]]*MIS[[#This Row],[OrderQuantity]]</f>
        <v>4914</v>
      </c>
      <c r="AF3664">
        <f>MIS[[#This Row],[LTP]]*MIS[[#This Row],[OrderQuantity]]</f>
        <v>2862</v>
      </c>
      <c r="AG3664">
        <f>IF(MIS[[#This Row],[OrderSide]]="SELL",MIS[[#This Row],[VALUE]]-MIS[[#This Row],[LIVE_VALUE]],MIS[[#This Row],[LIVE_VALUE]]-MIS[[#This Row],[VALUE]])</f>
        <v>-2052</v>
      </c>
      <c r="AH3664" t="str" cm="1">
        <f t="array" ref="AH3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4" t="str">
        <f>MIS[[#This Row],[TRADING SYMBOL]]</f>
        <v>SENSEX2552084900CE</v>
      </c>
      <c r="AJ3664" t="str">
        <f>IF(RIGHT(MIS[[#This Row],[Main/Hedge]],4)="MAIN","MAIN","HEDGE")</f>
        <v>HEDGE</v>
      </c>
      <c r="AK3664" t="str" cm="1">
        <f t="array" ref="AK3664">_xlfn._xlws.FILTER(Table4[Column1],ISNUMBER(SEARCH(Table4[Column1],MIS[[#This Row],[OrderUniqueIdentifier]])),"")</f>
        <v>LONGSHORT</v>
      </c>
    </row>
    <row r="3665" spans="1:37" x14ac:dyDescent="0.25">
      <c r="A3665" t="s">
        <v>71</v>
      </c>
      <c r="B3665" t="s">
        <v>923</v>
      </c>
      <c r="C3665" t="s">
        <v>4564</v>
      </c>
      <c r="D3665" t="s">
        <v>72</v>
      </c>
      <c r="E3665" t="s">
        <v>3238</v>
      </c>
      <c r="F3665" t="s">
        <v>98</v>
      </c>
      <c r="G3665" t="s">
        <v>74</v>
      </c>
      <c r="H3665" t="s">
        <v>75</v>
      </c>
      <c r="I3665" t="s">
        <v>76</v>
      </c>
      <c r="J3665" t="s">
        <v>77</v>
      </c>
      <c r="K3665">
        <v>140</v>
      </c>
      <c r="L3665" t="s">
        <v>77</v>
      </c>
      <c r="M3665" t="s">
        <v>78</v>
      </c>
      <c r="N3665" t="s">
        <v>4277</v>
      </c>
      <c r="O3665" t="s">
        <v>3289</v>
      </c>
      <c r="P3665" t="s">
        <v>3289</v>
      </c>
      <c r="Q3665" t="s">
        <v>3241</v>
      </c>
      <c r="R3665" t="s">
        <v>79</v>
      </c>
      <c r="S3665" t="s">
        <v>25</v>
      </c>
      <c r="T3665" t="s">
        <v>3242</v>
      </c>
      <c r="U3665" t="s">
        <v>100</v>
      </c>
      <c r="V3665" t="s">
        <v>80</v>
      </c>
      <c r="W3665">
        <v>84900</v>
      </c>
      <c r="X3665" t="s">
        <v>81</v>
      </c>
      <c r="Y3665">
        <v>140</v>
      </c>
      <c r="Z3665" t="s">
        <v>3290</v>
      </c>
      <c r="AA3665" t="s">
        <v>3290</v>
      </c>
      <c r="AB3665" t="s">
        <v>83</v>
      </c>
      <c r="AC3665" t="s">
        <v>84</v>
      </c>
      <c r="AD3665">
        <f>_xlfn.XLOOKUP(MIS[[#This Row],[TRADING SYMBOL]],[1]Sheet1!$D:$D,[1]Sheet1!$C:$C)</f>
        <v>15.9</v>
      </c>
      <c r="AE3665">
        <f>MIS[[#This Row],[OrderAverageTradedPrice]]*MIS[[#This Row],[OrderQuantity]]</f>
        <v>3815</v>
      </c>
      <c r="AF3665">
        <f>MIS[[#This Row],[LTP]]*MIS[[#This Row],[OrderQuantity]]</f>
        <v>2226</v>
      </c>
      <c r="AG3665">
        <f>IF(MIS[[#This Row],[OrderSide]]="SELL",MIS[[#This Row],[VALUE]]-MIS[[#This Row],[LIVE_VALUE]],MIS[[#This Row],[LIVE_VALUE]]-MIS[[#This Row],[VALUE]])</f>
        <v>-1589</v>
      </c>
      <c r="AH3665" t="str" cm="1">
        <f t="array" ref="AH36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5" t="str">
        <f>MIS[[#This Row],[TRADING SYMBOL]]</f>
        <v>SENSEX2552084900CE</v>
      </c>
      <c r="AJ3665" t="str">
        <f>IF(RIGHT(MIS[[#This Row],[Main/Hedge]],4)="MAIN","MAIN","HEDGE")</f>
        <v>HEDGE</v>
      </c>
      <c r="AK3665" t="str" cm="1">
        <f t="array" ref="AK3665">_xlfn._xlws.FILTER(Table4[Column1],ISNUMBER(SEARCH(Table4[Column1],MIS[[#This Row],[OrderUniqueIdentifier]])),"")</f>
        <v>LONGSHORT</v>
      </c>
    </row>
    <row r="3666" spans="1:37" x14ac:dyDescent="0.25">
      <c r="A3666" t="s">
        <v>71</v>
      </c>
      <c r="B3666" t="s">
        <v>969</v>
      </c>
      <c r="C3666" t="s">
        <v>4714</v>
      </c>
      <c r="D3666" t="s">
        <v>72</v>
      </c>
      <c r="E3666" t="s">
        <v>3238</v>
      </c>
      <c r="F3666" t="s">
        <v>98</v>
      </c>
      <c r="G3666" t="s">
        <v>74</v>
      </c>
      <c r="H3666" t="s">
        <v>75</v>
      </c>
      <c r="I3666" t="s">
        <v>76</v>
      </c>
      <c r="J3666" t="s">
        <v>77</v>
      </c>
      <c r="K3666">
        <v>320</v>
      </c>
      <c r="L3666" t="s">
        <v>77</v>
      </c>
      <c r="M3666" t="s">
        <v>78</v>
      </c>
      <c r="N3666" t="s">
        <v>4277</v>
      </c>
      <c r="O3666" t="s">
        <v>3288</v>
      </c>
      <c r="P3666" t="s">
        <v>3289</v>
      </c>
      <c r="Q3666" t="s">
        <v>3241</v>
      </c>
      <c r="R3666" t="s">
        <v>79</v>
      </c>
      <c r="S3666" t="s">
        <v>25</v>
      </c>
      <c r="T3666" t="s">
        <v>3242</v>
      </c>
      <c r="U3666" t="s">
        <v>100</v>
      </c>
      <c r="V3666" t="s">
        <v>80</v>
      </c>
      <c r="W3666">
        <v>84900</v>
      </c>
      <c r="X3666" t="s">
        <v>81</v>
      </c>
      <c r="Y3666">
        <v>320</v>
      </c>
      <c r="Z3666" t="s">
        <v>187</v>
      </c>
      <c r="AA3666" t="s">
        <v>3290</v>
      </c>
      <c r="AB3666" t="s">
        <v>83</v>
      </c>
      <c r="AC3666" t="s">
        <v>84</v>
      </c>
      <c r="AD3666">
        <f>_xlfn.XLOOKUP(MIS[[#This Row],[TRADING SYMBOL]],[1]Sheet1!$D:$D,[1]Sheet1!$C:$C)</f>
        <v>15.9</v>
      </c>
      <c r="AE3666">
        <f>MIS[[#This Row],[OrderAverageTradedPrice]]*MIS[[#This Row],[OrderQuantity]]</f>
        <v>8720</v>
      </c>
      <c r="AF3666">
        <f>MIS[[#This Row],[LTP]]*MIS[[#This Row],[OrderQuantity]]</f>
        <v>5088</v>
      </c>
      <c r="AG3666">
        <f>IF(MIS[[#This Row],[OrderSide]]="SELL",MIS[[#This Row],[VALUE]]-MIS[[#This Row],[LIVE_VALUE]],MIS[[#This Row],[LIVE_VALUE]]-MIS[[#This Row],[VALUE]])</f>
        <v>-3632</v>
      </c>
      <c r="AH3666" t="str" cm="1">
        <f t="array" ref="AH36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6" t="str">
        <f>MIS[[#This Row],[TRADING SYMBOL]]</f>
        <v>SENSEX2552084900CE</v>
      </c>
      <c r="AJ3666" t="str">
        <f>IF(RIGHT(MIS[[#This Row],[Main/Hedge]],4)="MAIN","MAIN","HEDGE")</f>
        <v>HEDGE</v>
      </c>
      <c r="AK3666" t="str" cm="1">
        <f t="array" ref="AK3666">_xlfn._xlws.FILTER(Table4[Column1],ISNUMBER(SEARCH(Table4[Column1],MIS[[#This Row],[OrderUniqueIdentifier]])),"")</f>
        <v>LONGSHORT</v>
      </c>
    </row>
    <row r="3667" spans="1:37" x14ac:dyDescent="0.25">
      <c r="A3667" t="s">
        <v>71</v>
      </c>
      <c r="B3667" t="s">
        <v>1153</v>
      </c>
      <c r="C3667" t="s">
        <v>5256</v>
      </c>
      <c r="D3667" t="s">
        <v>72</v>
      </c>
      <c r="E3667" t="s">
        <v>3238</v>
      </c>
      <c r="F3667" t="s">
        <v>98</v>
      </c>
      <c r="G3667" t="s">
        <v>74</v>
      </c>
      <c r="H3667" t="s">
        <v>75</v>
      </c>
      <c r="I3667" t="s">
        <v>76</v>
      </c>
      <c r="J3667" t="s">
        <v>77</v>
      </c>
      <c r="K3667">
        <v>60</v>
      </c>
      <c r="L3667" t="s">
        <v>77</v>
      </c>
      <c r="M3667" t="s">
        <v>78</v>
      </c>
      <c r="N3667" t="s">
        <v>3287</v>
      </c>
      <c r="O3667" t="s">
        <v>3288</v>
      </c>
      <c r="P3667" t="s">
        <v>3289</v>
      </c>
      <c r="Q3667" t="s">
        <v>3241</v>
      </c>
      <c r="R3667" t="s">
        <v>79</v>
      </c>
      <c r="S3667" t="s">
        <v>25</v>
      </c>
      <c r="T3667" t="s">
        <v>3242</v>
      </c>
      <c r="U3667" t="s">
        <v>100</v>
      </c>
      <c r="V3667" t="s">
        <v>80</v>
      </c>
      <c r="W3667">
        <v>84900</v>
      </c>
      <c r="X3667" t="s">
        <v>81</v>
      </c>
      <c r="Y3667">
        <v>60</v>
      </c>
      <c r="Z3667" t="s">
        <v>187</v>
      </c>
      <c r="AA3667" t="s">
        <v>3290</v>
      </c>
      <c r="AB3667" t="s">
        <v>83</v>
      </c>
      <c r="AC3667" t="s">
        <v>84</v>
      </c>
      <c r="AD3667">
        <f>_xlfn.XLOOKUP(MIS[[#This Row],[TRADING SYMBOL]],[1]Sheet1!$D:$D,[1]Sheet1!$C:$C)</f>
        <v>15.9</v>
      </c>
      <c r="AE3667">
        <f>MIS[[#This Row],[OrderAverageTradedPrice]]*MIS[[#This Row],[OrderQuantity]]</f>
        <v>1638</v>
      </c>
      <c r="AF3667">
        <f>MIS[[#This Row],[LTP]]*MIS[[#This Row],[OrderQuantity]]</f>
        <v>954</v>
      </c>
      <c r="AG3667">
        <f>IF(MIS[[#This Row],[OrderSide]]="SELL",MIS[[#This Row],[VALUE]]-MIS[[#This Row],[LIVE_VALUE]],MIS[[#This Row],[LIVE_VALUE]]-MIS[[#This Row],[VALUE]])</f>
        <v>-684</v>
      </c>
      <c r="AH3667" t="str" cm="1">
        <f t="array" ref="AH3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7" t="str">
        <f>MIS[[#This Row],[TRADING SYMBOL]]</f>
        <v>SENSEX2552084900CE</v>
      </c>
      <c r="AJ3667" t="str">
        <f>IF(RIGHT(MIS[[#This Row],[Main/Hedge]],4)="MAIN","MAIN","HEDGE")</f>
        <v>HEDGE</v>
      </c>
      <c r="AK3667" t="str" cm="1">
        <f t="array" ref="AK3667">_xlfn._xlws.FILTER(Table4[Column1],ISNUMBER(SEARCH(Table4[Column1],MIS[[#This Row],[OrderUniqueIdentifier]])),"")</f>
        <v>LONGSHORT</v>
      </c>
    </row>
    <row r="3668" spans="1:37" x14ac:dyDescent="0.25">
      <c r="A3668" t="s">
        <v>179</v>
      </c>
      <c r="B3668" t="s">
        <v>1456</v>
      </c>
      <c r="C3668" t="s">
        <v>6291</v>
      </c>
      <c r="D3668" t="s">
        <v>72</v>
      </c>
      <c r="E3668" t="s">
        <v>3238</v>
      </c>
      <c r="F3668" t="s">
        <v>98</v>
      </c>
      <c r="G3668" t="s">
        <v>74</v>
      </c>
      <c r="H3668" t="s">
        <v>93</v>
      </c>
      <c r="I3668" t="s">
        <v>76</v>
      </c>
      <c r="J3668" t="s">
        <v>4277</v>
      </c>
      <c r="K3668">
        <v>60</v>
      </c>
      <c r="L3668" t="s">
        <v>77</v>
      </c>
      <c r="M3668" t="s">
        <v>78</v>
      </c>
      <c r="N3668" t="s">
        <v>4277</v>
      </c>
      <c r="O3668" t="s">
        <v>3288</v>
      </c>
      <c r="P3668" t="s">
        <v>3289</v>
      </c>
      <c r="Q3668" t="s">
        <v>3241</v>
      </c>
      <c r="R3668" t="s">
        <v>79</v>
      </c>
      <c r="S3668" t="s">
        <v>25</v>
      </c>
      <c r="T3668" t="s">
        <v>3242</v>
      </c>
      <c r="U3668" t="s">
        <v>100</v>
      </c>
      <c r="V3668" t="s">
        <v>80</v>
      </c>
      <c r="W3668">
        <v>84900</v>
      </c>
      <c r="X3668" t="s">
        <v>81</v>
      </c>
      <c r="Y3668">
        <v>60</v>
      </c>
      <c r="Z3668" t="s">
        <v>187</v>
      </c>
      <c r="AA3668" t="s">
        <v>3290</v>
      </c>
      <c r="AB3668" t="s">
        <v>83</v>
      </c>
      <c r="AC3668" t="s">
        <v>84</v>
      </c>
      <c r="AD3668">
        <f>_xlfn.XLOOKUP(MIS[[#This Row],[TRADING SYMBOL]],[1]Sheet1!$D:$D,[1]Sheet1!$C:$C)</f>
        <v>15.9</v>
      </c>
      <c r="AE3668">
        <f>MIS[[#This Row],[OrderAverageTradedPrice]]*MIS[[#This Row],[OrderQuantity]]</f>
        <v>1635</v>
      </c>
      <c r="AF3668">
        <f>MIS[[#This Row],[LTP]]*MIS[[#This Row],[OrderQuantity]]</f>
        <v>954</v>
      </c>
      <c r="AG3668">
        <f>IF(MIS[[#This Row],[OrderSide]]="SELL",MIS[[#This Row],[VALUE]]-MIS[[#This Row],[LIVE_VALUE]],MIS[[#This Row],[LIVE_VALUE]]-MIS[[#This Row],[VALUE]])</f>
        <v>-681</v>
      </c>
      <c r="AH3668" t="str" cm="1">
        <f t="array" ref="AH36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8" t="str">
        <f>MIS[[#This Row],[TRADING SYMBOL]]</f>
        <v>SENSEX2552084900CE</v>
      </c>
      <c r="AJ3668" t="str">
        <f>IF(RIGHT(MIS[[#This Row],[Main/Hedge]],4)="MAIN","MAIN","HEDGE")</f>
        <v>HEDGE</v>
      </c>
      <c r="AK3668" t="str" cm="1">
        <f t="array" ref="AK3668">_xlfn._xlws.FILTER(Table4[Column1],ISNUMBER(SEARCH(Table4[Column1],MIS[[#This Row],[OrderUniqueIdentifier]])),"")</f>
        <v>LONGSHORT</v>
      </c>
    </row>
    <row r="3669" spans="1:37" x14ac:dyDescent="0.25">
      <c r="A3669" t="s">
        <v>179</v>
      </c>
      <c r="B3669" t="s">
        <v>1478</v>
      </c>
      <c r="C3669" t="s">
        <v>6362</v>
      </c>
      <c r="D3669" t="s">
        <v>72</v>
      </c>
      <c r="E3669" t="s">
        <v>3238</v>
      </c>
      <c r="F3669" t="s">
        <v>98</v>
      </c>
      <c r="G3669" t="s">
        <v>74</v>
      </c>
      <c r="H3669" t="s">
        <v>93</v>
      </c>
      <c r="I3669" t="s">
        <v>76</v>
      </c>
      <c r="J3669" t="s">
        <v>3287</v>
      </c>
      <c r="K3669">
        <v>40</v>
      </c>
      <c r="L3669" t="s">
        <v>77</v>
      </c>
      <c r="M3669" t="s">
        <v>78</v>
      </c>
      <c r="N3669" t="s">
        <v>3287</v>
      </c>
      <c r="O3669" t="s">
        <v>3288</v>
      </c>
      <c r="P3669" t="s">
        <v>3289</v>
      </c>
      <c r="Q3669" t="s">
        <v>3241</v>
      </c>
      <c r="R3669" t="s">
        <v>79</v>
      </c>
      <c r="S3669" t="s">
        <v>25</v>
      </c>
      <c r="T3669" t="s">
        <v>3242</v>
      </c>
      <c r="U3669" t="s">
        <v>100</v>
      </c>
      <c r="V3669" t="s">
        <v>80</v>
      </c>
      <c r="W3669">
        <v>84900</v>
      </c>
      <c r="X3669" t="s">
        <v>81</v>
      </c>
      <c r="Y3669">
        <v>40</v>
      </c>
      <c r="Z3669" t="s">
        <v>187</v>
      </c>
      <c r="AA3669" t="s">
        <v>3290</v>
      </c>
      <c r="AB3669" t="s">
        <v>83</v>
      </c>
      <c r="AC3669" t="s">
        <v>84</v>
      </c>
      <c r="AD3669">
        <f>_xlfn.XLOOKUP(MIS[[#This Row],[TRADING SYMBOL]],[1]Sheet1!$D:$D,[1]Sheet1!$C:$C)</f>
        <v>15.9</v>
      </c>
      <c r="AE3669">
        <f>MIS[[#This Row],[OrderAverageTradedPrice]]*MIS[[#This Row],[OrderQuantity]]</f>
        <v>1092</v>
      </c>
      <c r="AF3669">
        <f>MIS[[#This Row],[LTP]]*MIS[[#This Row],[OrderQuantity]]</f>
        <v>636</v>
      </c>
      <c r="AG3669">
        <f>IF(MIS[[#This Row],[OrderSide]]="SELL",MIS[[#This Row],[VALUE]]-MIS[[#This Row],[LIVE_VALUE]],MIS[[#This Row],[LIVE_VALUE]]-MIS[[#This Row],[VALUE]])</f>
        <v>-456</v>
      </c>
      <c r="AH3669" t="str" cm="1">
        <f t="array" ref="AH36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9" t="str">
        <f>MIS[[#This Row],[TRADING SYMBOL]]</f>
        <v>SENSEX2552084900CE</v>
      </c>
      <c r="AJ3669" t="str">
        <f>IF(RIGHT(MIS[[#This Row],[Main/Hedge]],4)="MAIN","MAIN","HEDGE")</f>
        <v>HEDGE</v>
      </c>
      <c r="AK3669" t="str" cm="1">
        <f t="array" ref="AK3669">_xlfn._xlws.FILTER(Table4[Column1],ISNUMBER(SEARCH(Table4[Column1],MIS[[#This Row],[OrderUniqueIdentifier]])),"")</f>
        <v>LONGSHORT</v>
      </c>
    </row>
    <row r="3670" spans="1:37" x14ac:dyDescent="0.25">
      <c r="A3670" t="s">
        <v>179</v>
      </c>
      <c r="B3670" t="s">
        <v>1497</v>
      </c>
      <c r="C3670" t="s">
        <v>6398</v>
      </c>
      <c r="D3670" t="s">
        <v>72</v>
      </c>
      <c r="E3670" t="s">
        <v>3238</v>
      </c>
      <c r="F3670" t="s">
        <v>98</v>
      </c>
      <c r="G3670" t="s">
        <v>74</v>
      </c>
      <c r="H3670" t="s">
        <v>93</v>
      </c>
      <c r="I3670" t="s">
        <v>76</v>
      </c>
      <c r="J3670" t="s">
        <v>452</v>
      </c>
      <c r="K3670">
        <v>60</v>
      </c>
      <c r="L3670" t="s">
        <v>77</v>
      </c>
      <c r="M3670" t="s">
        <v>78</v>
      </c>
      <c r="N3670" t="s">
        <v>452</v>
      </c>
      <c r="O3670" t="s">
        <v>3288</v>
      </c>
      <c r="P3670" t="s">
        <v>3289</v>
      </c>
      <c r="Q3670" t="s">
        <v>3241</v>
      </c>
      <c r="R3670" t="s">
        <v>79</v>
      </c>
      <c r="S3670" t="s">
        <v>25</v>
      </c>
      <c r="T3670" t="s">
        <v>3242</v>
      </c>
      <c r="U3670" t="s">
        <v>100</v>
      </c>
      <c r="V3670" t="s">
        <v>80</v>
      </c>
      <c r="W3670">
        <v>84900</v>
      </c>
      <c r="X3670" t="s">
        <v>81</v>
      </c>
      <c r="Y3670">
        <v>60</v>
      </c>
      <c r="Z3670" t="s">
        <v>187</v>
      </c>
      <c r="AA3670" t="s">
        <v>3290</v>
      </c>
      <c r="AB3670" t="s">
        <v>83</v>
      </c>
      <c r="AC3670" t="s">
        <v>84</v>
      </c>
      <c r="AD3670">
        <f>_xlfn.XLOOKUP(MIS[[#This Row],[TRADING SYMBOL]],[1]Sheet1!$D:$D,[1]Sheet1!$C:$C)</f>
        <v>15.9</v>
      </c>
      <c r="AE3670">
        <f>MIS[[#This Row],[OrderAverageTradedPrice]]*MIS[[#This Row],[OrderQuantity]]</f>
        <v>1632</v>
      </c>
      <c r="AF3670">
        <f>MIS[[#This Row],[LTP]]*MIS[[#This Row],[OrderQuantity]]</f>
        <v>954</v>
      </c>
      <c r="AG3670">
        <f>IF(MIS[[#This Row],[OrderSide]]="SELL",MIS[[#This Row],[VALUE]]-MIS[[#This Row],[LIVE_VALUE]],MIS[[#This Row],[LIVE_VALUE]]-MIS[[#This Row],[VALUE]])</f>
        <v>-678</v>
      </c>
      <c r="AH3670" t="str" cm="1">
        <f t="array" ref="AH36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0" t="str">
        <f>MIS[[#This Row],[TRADING SYMBOL]]</f>
        <v>SENSEX2552084900CE</v>
      </c>
      <c r="AJ3670" t="str">
        <f>IF(RIGHT(MIS[[#This Row],[Main/Hedge]],4)="MAIN","MAIN","HEDGE")</f>
        <v>HEDGE</v>
      </c>
      <c r="AK3670" t="str" cm="1">
        <f t="array" ref="AK3670">_xlfn._xlws.FILTER(Table4[Column1],ISNUMBER(SEARCH(Table4[Column1],MIS[[#This Row],[OrderUniqueIdentifier]])),"")</f>
        <v>LONGSHORT</v>
      </c>
    </row>
    <row r="3671" spans="1:37" x14ac:dyDescent="0.25">
      <c r="A3671" t="s">
        <v>1555</v>
      </c>
      <c r="B3671" t="s">
        <v>1556</v>
      </c>
      <c r="C3671" t="s">
        <v>6612</v>
      </c>
      <c r="D3671" t="s">
        <v>72</v>
      </c>
      <c r="E3671" t="s">
        <v>3238</v>
      </c>
      <c r="F3671" t="s">
        <v>98</v>
      </c>
      <c r="G3671" t="s">
        <v>74</v>
      </c>
      <c r="H3671" t="s">
        <v>93</v>
      </c>
      <c r="I3671" t="s">
        <v>76</v>
      </c>
      <c r="J3671" t="s">
        <v>3287</v>
      </c>
      <c r="K3671">
        <v>500</v>
      </c>
      <c r="L3671" t="s">
        <v>77</v>
      </c>
      <c r="M3671" t="s">
        <v>78</v>
      </c>
      <c r="N3671" t="s">
        <v>3287</v>
      </c>
      <c r="O3671" t="s">
        <v>6613</v>
      </c>
      <c r="P3671" t="s">
        <v>6613</v>
      </c>
      <c r="Q3671" t="s">
        <v>3241</v>
      </c>
      <c r="R3671" t="s">
        <v>79</v>
      </c>
      <c r="S3671" t="s">
        <v>25</v>
      </c>
      <c r="T3671" t="s">
        <v>3242</v>
      </c>
      <c r="U3671" t="s">
        <v>100</v>
      </c>
      <c r="V3671" t="s">
        <v>80</v>
      </c>
      <c r="W3671">
        <v>84900</v>
      </c>
      <c r="X3671" t="s">
        <v>81</v>
      </c>
      <c r="Y3671">
        <v>500</v>
      </c>
      <c r="Z3671" t="s">
        <v>6614</v>
      </c>
      <c r="AA3671" t="s">
        <v>6614</v>
      </c>
      <c r="AB3671" t="s">
        <v>83</v>
      </c>
      <c r="AC3671" t="s">
        <v>84</v>
      </c>
      <c r="AD3671">
        <f>_xlfn.XLOOKUP(MIS[[#This Row],[TRADING SYMBOL]],[1]Sheet1!$D:$D,[1]Sheet1!$C:$C)</f>
        <v>15.9</v>
      </c>
      <c r="AE3671">
        <f>MIS[[#This Row],[OrderAverageTradedPrice]]*MIS[[#This Row],[OrderQuantity]]</f>
        <v>13650</v>
      </c>
      <c r="AF3671">
        <f>MIS[[#This Row],[LTP]]*MIS[[#This Row],[OrderQuantity]]</f>
        <v>7950</v>
      </c>
      <c r="AG3671">
        <f>IF(MIS[[#This Row],[OrderSide]]="SELL",MIS[[#This Row],[VALUE]]-MIS[[#This Row],[LIVE_VALUE]],MIS[[#This Row],[LIVE_VALUE]]-MIS[[#This Row],[VALUE]])</f>
        <v>-5700</v>
      </c>
      <c r="AH3671" t="str" cm="1">
        <f t="array" ref="AH36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1" t="str">
        <f>MIS[[#This Row],[TRADING SYMBOL]]</f>
        <v>SENSEX2552084900CE</v>
      </c>
      <c r="AJ3671" t="str">
        <f>IF(RIGHT(MIS[[#This Row],[Main/Hedge]],4)="MAIN","MAIN","HEDGE")</f>
        <v>HEDGE</v>
      </c>
      <c r="AK3671" t="str" cm="1">
        <f t="array" ref="AK3671">_xlfn._xlws.FILTER(Table4[Column1],ISNUMBER(SEARCH(Table4[Column1],MIS[[#This Row],[OrderUniqueIdentifier]])),"")</f>
        <v>LONGSHORT</v>
      </c>
    </row>
    <row r="3672" spans="1:37" x14ac:dyDescent="0.25">
      <c r="A3672" t="s">
        <v>1555</v>
      </c>
      <c r="B3672" t="s">
        <v>1556</v>
      </c>
      <c r="C3672" t="s">
        <v>6615</v>
      </c>
      <c r="D3672" t="s">
        <v>72</v>
      </c>
      <c r="E3672" t="s">
        <v>3238</v>
      </c>
      <c r="F3672" t="s">
        <v>98</v>
      </c>
      <c r="G3672" t="s">
        <v>74</v>
      </c>
      <c r="H3672" t="s">
        <v>93</v>
      </c>
      <c r="I3672" t="s">
        <v>76</v>
      </c>
      <c r="J3672" t="s">
        <v>4657</v>
      </c>
      <c r="K3672">
        <v>120</v>
      </c>
      <c r="L3672" t="s">
        <v>77</v>
      </c>
      <c r="M3672" t="s">
        <v>78</v>
      </c>
      <c r="N3672" t="s">
        <v>6616</v>
      </c>
      <c r="O3672" t="s">
        <v>6613</v>
      </c>
      <c r="P3672" t="s">
        <v>6613</v>
      </c>
      <c r="Q3672" t="s">
        <v>3241</v>
      </c>
      <c r="R3672" t="s">
        <v>79</v>
      </c>
      <c r="S3672" t="s">
        <v>25</v>
      </c>
      <c r="T3672" t="s">
        <v>3242</v>
      </c>
      <c r="U3672" t="s">
        <v>100</v>
      </c>
      <c r="V3672" t="s">
        <v>80</v>
      </c>
      <c r="W3672">
        <v>84900</v>
      </c>
      <c r="X3672" t="s">
        <v>81</v>
      </c>
      <c r="Y3672">
        <v>120</v>
      </c>
      <c r="Z3672" t="s">
        <v>6614</v>
      </c>
      <c r="AA3672" t="s">
        <v>6614</v>
      </c>
      <c r="AB3672" t="s">
        <v>83</v>
      </c>
      <c r="AC3672" t="s">
        <v>84</v>
      </c>
      <c r="AD3672">
        <f>_xlfn.XLOOKUP(MIS[[#This Row],[TRADING SYMBOL]],[1]Sheet1!$D:$D,[1]Sheet1!$C:$C)</f>
        <v>15.9</v>
      </c>
      <c r="AE3672">
        <f>MIS[[#This Row],[OrderAverageTradedPrice]]*MIS[[#This Row],[OrderQuantity]]</f>
        <v>3250.9999999999923</v>
      </c>
      <c r="AF3672">
        <f>MIS[[#This Row],[LTP]]*MIS[[#This Row],[OrderQuantity]]</f>
        <v>1908</v>
      </c>
      <c r="AG3672">
        <f>IF(MIS[[#This Row],[OrderSide]]="SELL",MIS[[#This Row],[VALUE]]-MIS[[#This Row],[LIVE_VALUE]],MIS[[#This Row],[LIVE_VALUE]]-MIS[[#This Row],[VALUE]])</f>
        <v>-1342.9999999999923</v>
      </c>
      <c r="AH3672" t="str" cm="1">
        <f t="array" ref="AH36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2" t="str">
        <f>MIS[[#This Row],[TRADING SYMBOL]]</f>
        <v>SENSEX2552084900CE</v>
      </c>
      <c r="AJ3672" t="str">
        <f>IF(RIGHT(MIS[[#This Row],[Main/Hedge]],4)="MAIN","MAIN","HEDGE")</f>
        <v>HEDGE</v>
      </c>
      <c r="AK3672" t="str" cm="1">
        <f t="array" ref="AK3672">_xlfn._xlws.FILTER(Table4[Column1],ISNUMBER(SEARCH(Table4[Column1],MIS[[#This Row],[OrderUniqueIdentifier]])),"")</f>
        <v>LONGSHORT</v>
      </c>
    </row>
    <row r="3673" spans="1:37" x14ac:dyDescent="0.25">
      <c r="A3673" t="s">
        <v>1555</v>
      </c>
      <c r="B3673" t="s">
        <v>1577</v>
      </c>
      <c r="C3673" t="s">
        <v>6699</v>
      </c>
      <c r="D3673" t="s">
        <v>72</v>
      </c>
      <c r="E3673" t="s">
        <v>3238</v>
      </c>
      <c r="F3673" t="s">
        <v>98</v>
      </c>
      <c r="G3673" t="s">
        <v>74</v>
      </c>
      <c r="H3673" t="s">
        <v>93</v>
      </c>
      <c r="I3673" t="s">
        <v>76</v>
      </c>
      <c r="J3673" t="s">
        <v>4277</v>
      </c>
      <c r="K3673">
        <v>500</v>
      </c>
      <c r="L3673" t="s">
        <v>77</v>
      </c>
      <c r="M3673" t="s">
        <v>78</v>
      </c>
      <c r="N3673" t="s">
        <v>6700</v>
      </c>
      <c r="O3673" t="s">
        <v>3289</v>
      </c>
      <c r="P3673" t="s">
        <v>6613</v>
      </c>
      <c r="Q3673" t="s">
        <v>3241</v>
      </c>
      <c r="R3673" t="s">
        <v>79</v>
      </c>
      <c r="S3673" t="s">
        <v>25</v>
      </c>
      <c r="T3673" t="s">
        <v>3242</v>
      </c>
      <c r="U3673" t="s">
        <v>100</v>
      </c>
      <c r="V3673" t="s">
        <v>80</v>
      </c>
      <c r="W3673">
        <v>84900</v>
      </c>
      <c r="X3673" t="s">
        <v>81</v>
      </c>
      <c r="Y3673">
        <v>500</v>
      </c>
      <c r="Z3673" t="s">
        <v>3290</v>
      </c>
      <c r="AA3673" t="s">
        <v>6614</v>
      </c>
      <c r="AB3673" t="s">
        <v>83</v>
      </c>
      <c r="AC3673" t="s">
        <v>84</v>
      </c>
      <c r="AD3673">
        <f>_xlfn.XLOOKUP(MIS[[#This Row],[TRADING SYMBOL]],[1]Sheet1!$D:$D,[1]Sheet1!$C:$C)</f>
        <v>15.9</v>
      </c>
      <c r="AE3673">
        <f>MIS[[#This Row],[OrderAverageTradedPrice]]*MIS[[#This Row],[OrderQuantity]]</f>
        <v>13638</v>
      </c>
      <c r="AF3673">
        <f>MIS[[#This Row],[LTP]]*MIS[[#This Row],[OrderQuantity]]</f>
        <v>7950</v>
      </c>
      <c r="AG3673">
        <f>IF(MIS[[#This Row],[OrderSide]]="SELL",MIS[[#This Row],[VALUE]]-MIS[[#This Row],[LIVE_VALUE]],MIS[[#This Row],[LIVE_VALUE]]-MIS[[#This Row],[VALUE]])</f>
        <v>-5688</v>
      </c>
      <c r="AH3673" t="str" cm="1">
        <f t="array" ref="AH36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3" t="str">
        <f>MIS[[#This Row],[TRADING SYMBOL]]</f>
        <v>SENSEX2552084900CE</v>
      </c>
      <c r="AJ3673" t="str">
        <f>IF(RIGHT(MIS[[#This Row],[Main/Hedge]],4)="MAIN","MAIN","HEDGE")</f>
        <v>HEDGE</v>
      </c>
      <c r="AK3673" t="str" cm="1">
        <f t="array" ref="AK3673">_xlfn._xlws.FILTER(Table4[Column1],ISNUMBER(SEARCH(Table4[Column1],MIS[[#This Row],[OrderUniqueIdentifier]])),"")</f>
        <v>LONGSHORT</v>
      </c>
    </row>
    <row r="3674" spans="1:37" x14ac:dyDescent="0.25">
      <c r="A3674" t="s">
        <v>1555</v>
      </c>
      <c r="B3674" t="s">
        <v>1577</v>
      </c>
      <c r="C3674" t="s">
        <v>6701</v>
      </c>
      <c r="D3674" t="s">
        <v>72</v>
      </c>
      <c r="E3674" t="s">
        <v>3238</v>
      </c>
      <c r="F3674" t="s">
        <v>98</v>
      </c>
      <c r="G3674" t="s">
        <v>74</v>
      </c>
      <c r="H3674" t="s">
        <v>93</v>
      </c>
      <c r="I3674" t="s">
        <v>76</v>
      </c>
      <c r="J3674" t="s">
        <v>452</v>
      </c>
      <c r="K3674">
        <v>60</v>
      </c>
      <c r="L3674" t="s">
        <v>77</v>
      </c>
      <c r="M3674" t="s">
        <v>78</v>
      </c>
      <c r="N3674" t="s">
        <v>452</v>
      </c>
      <c r="O3674" t="s">
        <v>6613</v>
      </c>
      <c r="P3674" t="s">
        <v>6613</v>
      </c>
      <c r="Q3674" t="s">
        <v>3241</v>
      </c>
      <c r="R3674" t="s">
        <v>79</v>
      </c>
      <c r="S3674" t="s">
        <v>25</v>
      </c>
      <c r="T3674" t="s">
        <v>3242</v>
      </c>
      <c r="U3674" t="s">
        <v>100</v>
      </c>
      <c r="V3674" t="s">
        <v>80</v>
      </c>
      <c r="W3674">
        <v>84900</v>
      </c>
      <c r="X3674" t="s">
        <v>81</v>
      </c>
      <c r="Y3674">
        <v>60</v>
      </c>
      <c r="Z3674" t="s">
        <v>6614</v>
      </c>
      <c r="AA3674" t="s">
        <v>6614</v>
      </c>
      <c r="AB3674" t="s">
        <v>83</v>
      </c>
      <c r="AC3674" t="s">
        <v>84</v>
      </c>
      <c r="AD3674">
        <f>_xlfn.XLOOKUP(MIS[[#This Row],[TRADING SYMBOL]],[1]Sheet1!$D:$D,[1]Sheet1!$C:$C)</f>
        <v>15.9</v>
      </c>
      <c r="AE3674">
        <f>MIS[[#This Row],[OrderAverageTradedPrice]]*MIS[[#This Row],[OrderQuantity]]</f>
        <v>1632</v>
      </c>
      <c r="AF3674">
        <f>MIS[[#This Row],[LTP]]*MIS[[#This Row],[OrderQuantity]]</f>
        <v>954</v>
      </c>
      <c r="AG3674">
        <f>IF(MIS[[#This Row],[OrderSide]]="SELL",MIS[[#This Row],[VALUE]]-MIS[[#This Row],[LIVE_VALUE]],MIS[[#This Row],[LIVE_VALUE]]-MIS[[#This Row],[VALUE]])</f>
        <v>-678</v>
      </c>
      <c r="AH3674" t="str" cm="1">
        <f t="array" ref="AH3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4" t="str">
        <f>MIS[[#This Row],[TRADING SYMBOL]]</f>
        <v>SENSEX2552084900CE</v>
      </c>
      <c r="AJ3674" t="str">
        <f>IF(RIGHT(MIS[[#This Row],[Main/Hedge]],4)="MAIN","MAIN","HEDGE")</f>
        <v>HEDGE</v>
      </c>
      <c r="AK3674" t="str" cm="1">
        <f t="array" ref="AK3674">_xlfn._xlws.FILTER(Table4[Column1],ISNUMBER(SEARCH(Table4[Column1],MIS[[#This Row],[OrderUniqueIdentifier]])),"")</f>
        <v>LONGSHORT</v>
      </c>
    </row>
    <row r="3675" spans="1:37" x14ac:dyDescent="0.25">
      <c r="A3675" t="s">
        <v>1555</v>
      </c>
      <c r="B3675" t="s">
        <v>1589</v>
      </c>
      <c r="C3675" t="s">
        <v>6736</v>
      </c>
      <c r="D3675" t="s">
        <v>72</v>
      </c>
      <c r="E3675" t="s">
        <v>3238</v>
      </c>
      <c r="F3675" t="s">
        <v>98</v>
      </c>
      <c r="G3675" t="s">
        <v>74</v>
      </c>
      <c r="H3675" t="s">
        <v>93</v>
      </c>
      <c r="I3675" t="s">
        <v>76</v>
      </c>
      <c r="J3675" t="s">
        <v>6737</v>
      </c>
      <c r="K3675">
        <v>140</v>
      </c>
      <c r="L3675" t="s">
        <v>77</v>
      </c>
      <c r="M3675" t="s">
        <v>78</v>
      </c>
      <c r="N3675" t="s">
        <v>6737</v>
      </c>
      <c r="O3675" t="s">
        <v>6613</v>
      </c>
      <c r="P3675" t="s">
        <v>6613</v>
      </c>
      <c r="Q3675" t="s">
        <v>3241</v>
      </c>
      <c r="R3675" t="s">
        <v>79</v>
      </c>
      <c r="S3675" t="s">
        <v>25</v>
      </c>
      <c r="T3675" t="s">
        <v>3242</v>
      </c>
      <c r="U3675" t="s">
        <v>100</v>
      </c>
      <c r="V3675" t="s">
        <v>80</v>
      </c>
      <c r="W3675">
        <v>84900</v>
      </c>
      <c r="X3675" t="s">
        <v>81</v>
      </c>
      <c r="Y3675">
        <v>140</v>
      </c>
      <c r="Z3675" t="s">
        <v>6614</v>
      </c>
      <c r="AA3675" t="s">
        <v>6614</v>
      </c>
      <c r="AB3675" t="s">
        <v>83</v>
      </c>
      <c r="AC3675" t="s">
        <v>84</v>
      </c>
      <c r="AD3675">
        <f>_xlfn.XLOOKUP(MIS[[#This Row],[TRADING SYMBOL]],[1]Sheet1!$D:$D,[1]Sheet1!$C:$C)</f>
        <v>15.9</v>
      </c>
      <c r="AE3675">
        <f>MIS[[#This Row],[OrderAverageTradedPrice]]*MIS[[#This Row],[OrderQuantity]]</f>
        <v>3829</v>
      </c>
      <c r="AF3675">
        <f>MIS[[#This Row],[LTP]]*MIS[[#This Row],[OrderQuantity]]</f>
        <v>2226</v>
      </c>
      <c r="AG3675">
        <f>IF(MIS[[#This Row],[OrderSide]]="SELL",MIS[[#This Row],[VALUE]]-MIS[[#This Row],[LIVE_VALUE]],MIS[[#This Row],[LIVE_VALUE]]-MIS[[#This Row],[VALUE]])</f>
        <v>-1603</v>
      </c>
      <c r="AH3675" t="str" cm="1">
        <f t="array" ref="AH36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5" t="str">
        <f>MIS[[#This Row],[TRADING SYMBOL]]</f>
        <v>SENSEX2552084900CE</v>
      </c>
      <c r="AJ3675" t="str">
        <f>IF(RIGHT(MIS[[#This Row],[Main/Hedge]],4)="MAIN","MAIN","HEDGE")</f>
        <v>HEDGE</v>
      </c>
      <c r="AK3675" t="str" cm="1">
        <f t="array" ref="AK3675">_xlfn._xlws.FILTER(Table4[Column1],ISNUMBER(SEARCH(Table4[Column1],MIS[[#This Row],[OrderUniqueIdentifier]])),"")</f>
        <v>LONGSHORT</v>
      </c>
    </row>
    <row r="3676" spans="1:37" x14ac:dyDescent="0.25">
      <c r="A3676" t="s">
        <v>1555</v>
      </c>
      <c r="B3676" t="s">
        <v>1648</v>
      </c>
      <c r="C3676" t="s">
        <v>6921</v>
      </c>
      <c r="D3676" t="s">
        <v>72</v>
      </c>
      <c r="E3676" t="s">
        <v>3238</v>
      </c>
      <c r="F3676" t="s">
        <v>98</v>
      </c>
      <c r="G3676" t="s">
        <v>74</v>
      </c>
      <c r="H3676" t="s">
        <v>93</v>
      </c>
      <c r="I3676" t="s">
        <v>76</v>
      </c>
      <c r="J3676" t="s">
        <v>4657</v>
      </c>
      <c r="K3676">
        <v>120</v>
      </c>
      <c r="L3676" t="s">
        <v>77</v>
      </c>
      <c r="M3676" t="s">
        <v>78</v>
      </c>
      <c r="N3676" t="s">
        <v>4657</v>
      </c>
      <c r="O3676" t="s">
        <v>6613</v>
      </c>
      <c r="P3676" t="s">
        <v>6613</v>
      </c>
      <c r="Q3676" t="s">
        <v>3241</v>
      </c>
      <c r="R3676" t="s">
        <v>79</v>
      </c>
      <c r="S3676" t="s">
        <v>25</v>
      </c>
      <c r="T3676" t="s">
        <v>3242</v>
      </c>
      <c r="U3676" t="s">
        <v>100</v>
      </c>
      <c r="V3676" t="s">
        <v>80</v>
      </c>
      <c r="W3676">
        <v>84900</v>
      </c>
      <c r="X3676" t="s">
        <v>81</v>
      </c>
      <c r="Y3676">
        <v>120</v>
      </c>
      <c r="Z3676" t="s">
        <v>6614</v>
      </c>
      <c r="AA3676" t="s">
        <v>6614</v>
      </c>
      <c r="AB3676" t="s">
        <v>83</v>
      </c>
      <c r="AC3676" t="s">
        <v>84</v>
      </c>
      <c r="AD3676">
        <f>_xlfn.XLOOKUP(MIS[[#This Row],[TRADING SYMBOL]],[1]Sheet1!$D:$D,[1]Sheet1!$C:$C)</f>
        <v>15.9</v>
      </c>
      <c r="AE3676">
        <f>MIS[[#This Row],[OrderAverageTradedPrice]]*MIS[[#This Row],[OrderQuantity]]</f>
        <v>3246</v>
      </c>
      <c r="AF3676">
        <f>MIS[[#This Row],[LTP]]*MIS[[#This Row],[OrderQuantity]]</f>
        <v>1908</v>
      </c>
      <c r="AG3676">
        <f>IF(MIS[[#This Row],[OrderSide]]="SELL",MIS[[#This Row],[VALUE]]-MIS[[#This Row],[LIVE_VALUE]],MIS[[#This Row],[LIVE_VALUE]]-MIS[[#This Row],[VALUE]])</f>
        <v>-1338</v>
      </c>
      <c r="AH3676" t="str" cm="1">
        <f t="array" ref="AH36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6" t="str">
        <f>MIS[[#This Row],[TRADING SYMBOL]]</f>
        <v>SENSEX2552084900CE</v>
      </c>
      <c r="AJ3676" t="str">
        <f>IF(RIGHT(MIS[[#This Row],[Main/Hedge]],4)="MAIN","MAIN","HEDGE")</f>
        <v>HEDGE</v>
      </c>
      <c r="AK3676" t="str" cm="1">
        <f t="array" ref="AK3676">_xlfn._xlws.FILTER(Table4[Column1],ISNUMBER(SEARCH(Table4[Column1],MIS[[#This Row],[OrderUniqueIdentifier]])),"")</f>
        <v>LONGSHORT</v>
      </c>
    </row>
    <row r="3677" spans="1:37" x14ac:dyDescent="0.25">
      <c r="A3677" t="s">
        <v>1555</v>
      </c>
      <c r="B3677" t="s">
        <v>1631</v>
      </c>
      <c r="C3677" t="s">
        <v>6855</v>
      </c>
      <c r="D3677" t="s">
        <v>72</v>
      </c>
      <c r="E3677" t="s">
        <v>3238</v>
      </c>
      <c r="F3677" t="s">
        <v>98</v>
      </c>
      <c r="G3677" t="s">
        <v>74</v>
      </c>
      <c r="H3677" t="s">
        <v>93</v>
      </c>
      <c r="I3677" t="s">
        <v>76</v>
      </c>
      <c r="J3677" t="s">
        <v>264</v>
      </c>
      <c r="K3677">
        <v>160</v>
      </c>
      <c r="L3677" t="s">
        <v>77</v>
      </c>
      <c r="M3677" t="s">
        <v>78</v>
      </c>
      <c r="N3677" t="s">
        <v>264</v>
      </c>
      <c r="O3677" t="s">
        <v>6613</v>
      </c>
      <c r="P3677" t="s">
        <v>6332</v>
      </c>
      <c r="Q3677" t="s">
        <v>3241</v>
      </c>
      <c r="R3677" t="s">
        <v>79</v>
      </c>
      <c r="S3677" t="s">
        <v>25</v>
      </c>
      <c r="T3677" t="s">
        <v>3242</v>
      </c>
      <c r="U3677" t="s">
        <v>100</v>
      </c>
      <c r="V3677" t="s">
        <v>80</v>
      </c>
      <c r="W3677">
        <v>84900</v>
      </c>
      <c r="X3677" t="s">
        <v>81</v>
      </c>
      <c r="Y3677">
        <v>160</v>
      </c>
      <c r="Z3677" t="s">
        <v>6614</v>
      </c>
      <c r="AA3677" t="s">
        <v>6333</v>
      </c>
      <c r="AB3677" t="s">
        <v>83</v>
      </c>
      <c r="AC3677" t="s">
        <v>84</v>
      </c>
      <c r="AD3677">
        <f>_xlfn.XLOOKUP(MIS[[#This Row],[TRADING SYMBOL]],[1]Sheet1!$D:$D,[1]Sheet1!$C:$C)</f>
        <v>15.9</v>
      </c>
      <c r="AE3677">
        <f>MIS[[#This Row],[OrderAverageTradedPrice]]*MIS[[#This Row],[OrderQuantity]]</f>
        <v>4392</v>
      </c>
      <c r="AF3677">
        <f>MIS[[#This Row],[LTP]]*MIS[[#This Row],[OrderQuantity]]</f>
        <v>2544</v>
      </c>
      <c r="AG3677">
        <f>IF(MIS[[#This Row],[OrderSide]]="SELL",MIS[[#This Row],[VALUE]]-MIS[[#This Row],[LIVE_VALUE]],MIS[[#This Row],[LIVE_VALUE]]-MIS[[#This Row],[VALUE]])</f>
        <v>-1848</v>
      </c>
      <c r="AH3677" t="str" cm="1">
        <f t="array" ref="AH36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7" t="str">
        <f>MIS[[#This Row],[TRADING SYMBOL]]</f>
        <v>SENSEX2552084900CE</v>
      </c>
      <c r="AJ3677" t="str">
        <f>IF(RIGHT(MIS[[#This Row],[Main/Hedge]],4)="MAIN","MAIN","HEDGE")</f>
        <v>HEDGE</v>
      </c>
      <c r="AK3677" t="str" cm="1">
        <f t="array" ref="AK3677">_xlfn._xlws.FILTER(Table4[Column1],ISNUMBER(SEARCH(Table4[Column1],MIS[[#This Row],[OrderUniqueIdentifier]])),"")</f>
        <v>LONGSHORT</v>
      </c>
    </row>
    <row r="3678" spans="1:37" x14ac:dyDescent="0.25">
      <c r="A3678" t="s">
        <v>1555</v>
      </c>
      <c r="B3678" t="s">
        <v>1640</v>
      </c>
      <c r="C3678" t="s">
        <v>6891</v>
      </c>
      <c r="D3678" t="s">
        <v>72</v>
      </c>
      <c r="E3678" t="s">
        <v>3238</v>
      </c>
      <c r="F3678" t="s">
        <v>98</v>
      </c>
      <c r="G3678" t="s">
        <v>74</v>
      </c>
      <c r="H3678" t="s">
        <v>93</v>
      </c>
      <c r="I3678" t="s">
        <v>76</v>
      </c>
      <c r="J3678" t="s">
        <v>306</v>
      </c>
      <c r="K3678">
        <v>160</v>
      </c>
      <c r="L3678" t="s">
        <v>77</v>
      </c>
      <c r="M3678" t="s">
        <v>78</v>
      </c>
      <c r="N3678" t="s">
        <v>306</v>
      </c>
      <c r="O3678" t="s">
        <v>6613</v>
      </c>
      <c r="P3678" t="s">
        <v>6332</v>
      </c>
      <c r="Q3678" t="s">
        <v>3241</v>
      </c>
      <c r="R3678" t="s">
        <v>79</v>
      </c>
      <c r="S3678" t="s">
        <v>25</v>
      </c>
      <c r="T3678" t="s">
        <v>3242</v>
      </c>
      <c r="U3678" t="s">
        <v>100</v>
      </c>
      <c r="V3678" t="s">
        <v>80</v>
      </c>
      <c r="W3678">
        <v>84900</v>
      </c>
      <c r="X3678" t="s">
        <v>81</v>
      </c>
      <c r="Y3678">
        <v>160</v>
      </c>
      <c r="Z3678" t="s">
        <v>6614</v>
      </c>
      <c r="AA3678" t="s">
        <v>6333</v>
      </c>
      <c r="AB3678" t="s">
        <v>83</v>
      </c>
      <c r="AC3678" t="s">
        <v>84</v>
      </c>
      <c r="AD3678">
        <f>_xlfn.XLOOKUP(MIS[[#This Row],[TRADING SYMBOL]],[1]Sheet1!$D:$D,[1]Sheet1!$C:$C)</f>
        <v>15.9</v>
      </c>
      <c r="AE3678">
        <f>MIS[[#This Row],[OrderAverageTradedPrice]]*MIS[[#This Row],[OrderQuantity]]</f>
        <v>4384</v>
      </c>
      <c r="AF3678">
        <f>MIS[[#This Row],[LTP]]*MIS[[#This Row],[OrderQuantity]]</f>
        <v>2544</v>
      </c>
      <c r="AG3678">
        <f>IF(MIS[[#This Row],[OrderSide]]="SELL",MIS[[#This Row],[VALUE]]-MIS[[#This Row],[LIVE_VALUE]],MIS[[#This Row],[LIVE_VALUE]]-MIS[[#This Row],[VALUE]])</f>
        <v>-1840</v>
      </c>
      <c r="AH3678" t="str" cm="1">
        <f t="array" ref="AH3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8" t="str">
        <f>MIS[[#This Row],[TRADING SYMBOL]]</f>
        <v>SENSEX2552084900CE</v>
      </c>
      <c r="AJ3678" t="str">
        <f>IF(RIGHT(MIS[[#This Row],[Main/Hedge]],4)="MAIN","MAIN","HEDGE")</f>
        <v>HEDGE</v>
      </c>
      <c r="AK3678" t="str" cm="1">
        <f t="array" ref="AK3678">_xlfn._xlws.FILTER(Table4[Column1],ISNUMBER(SEARCH(Table4[Column1],MIS[[#This Row],[OrderUniqueIdentifier]])),"")</f>
        <v>LONGSHORT</v>
      </c>
    </row>
    <row r="3679" spans="1:37" x14ac:dyDescent="0.25">
      <c r="A3679" t="s">
        <v>1555</v>
      </c>
      <c r="B3679" t="s">
        <v>1657</v>
      </c>
      <c r="C3679" t="s">
        <v>6959</v>
      </c>
      <c r="D3679" t="s">
        <v>72</v>
      </c>
      <c r="E3679" t="s">
        <v>3238</v>
      </c>
      <c r="F3679" t="s">
        <v>98</v>
      </c>
      <c r="G3679" t="s">
        <v>74</v>
      </c>
      <c r="H3679" t="s">
        <v>93</v>
      </c>
      <c r="I3679" t="s">
        <v>76</v>
      </c>
      <c r="J3679" t="s">
        <v>4277</v>
      </c>
      <c r="K3679">
        <v>220</v>
      </c>
      <c r="L3679" t="s">
        <v>77</v>
      </c>
      <c r="M3679" t="s">
        <v>78</v>
      </c>
      <c r="N3679" t="s">
        <v>4277</v>
      </c>
      <c r="O3679" t="s">
        <v>6332</v>
      </c>
      <c r="P3679" t="s">
        <v>6332</v>
      </c>
      <c r="Q3679" t="s">
        <v>3241</v>
      </c>
      <c r="R3679" t="s">
        <v>79</v>
      </c>
      <c r="S3679" t="s">
        <v>25</v>
      </c>
      <c r="T3679" t="s">
        <v>3242</v>
      </c>
      <c r="U3679" t="s">
        <v>100</v>
      </c>
      <c r="V3679" t="s">
        <v>80</v>
      </c>
      <c r="W3679">
        <v>84900</v>
      </c>
      <c r="X3679" t="s">
        <v>81</v>
      </c>
      <c r="Y3679">
        <v>220</v>
      </c>
      <c r="Z3679" t="s">
        <v>6333</v>
      </c>
      <c r="AA3679" t="s">
        <v>6333</v>
      </c>
      <c r="AB3679" t="s">
        <v>83</v>
      </c>
      <c r="AC3679" t="s">
        <v>84</v>
      </c>
      <c r="AD3679">
        <f>_xlfn.XLOOKUP(MIS[[#This Row],[TRADING SYMBOL]],[1]Sheet1!$D:$D,[1]Sheet1!$C:$C)</f>
        <v>15.9</v>
      </c>
      <c r="AE3679">
        <f>MIS[[#This Row],[OrderAverageTradedPrice]]*MIS[[#This Row],[OrderQuantity]]</f>
        <v>5995</v>
      </c>
      <c r="AF3679">
        <f>MIS[[#This Row],[LTP]]*MIS[[#This Row],[OrderQuantity]]</f>
        <v>3498</v>
      </c>
      <c r="AG3679">
        <f>IF(MIS[[#This Row],[OrderSide]]="SELL",MIS[[#This Row],[VALUE]]-MIS[[#This Row],[LIVE_VALUE]],MIS[[#This Row],[LIVE_VALUE]]-MIS[[#This Row],[VALUE]])</f>
        <v>-2497</v>
      </c>
      <c r="AH3679" t="str" cm="1">
        <f t="array" ref="AH3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9" t="str">
        <f>MIS[[#This Row],[TRADING SYMBOL]]</f>
        <v>SENSEX2552084900CE</v>
      </c>
      <c r="AJ3679" t="str">
        <f>IF(RIGHT(MIS[[#This Row],[Main/Hedge]],4)="MAIN","MAIN","HEDGE")</f>
        <v>HEDGE</v>
      </c>
      <c r="AK3679" t="str" cm="1">
        <f t="array" ref="AK3679">_xlfn._xlws.FILTER(Table4[Column1],ISNUMBER(SEARCH(Table4[Column1],MIS[[#This Row],[OrderUniqueIdentifier]])),"")</f>
        <v>LONGSHORT</v>
      </c>
    </row>
    <row r="3680" spans="1:37" x14ac:dyDescent="0.25">
      <c r="A3680" t="s">
        <v>1702</v>
      </c>
      <c r="B3680" t="s">
        <v>1703</v>
      </c>
      <c r="C3680" t="s">
        <v>7133</v>
      </c>
      <c r="D3680" t="s">
        <v>72</v>
      </c>
      <c r="E3680" t="s">
        <v>3238</v>
      </c>
      <c r="F3680" t="s">
        <v>98</v>
      </c>
      <c r="G3680" t="s">
        <v>74</v>
      </c>
      <c r="H3680" t="s">
        <v>93</v>
      </c>
      <c r="I3680" t="s">
        <v>76</v>
      </c>
      <c r="J3680" t="s">
        <v>6737</v>
      </c>
      <c r="K3680">
        <v>340</v>
      </c>
      <c r="L3680" t="s">
        <v>77</v>
      </c>
      <c r="M3680" t="s">
        <v>78</v>
      </c>
      <c r="N3680" t="s">
        <v>6737</v>
      </c>
      <c r="O3680" t="s">
        <v>6332</v>
      </c>
      <c r="P3680" t="s">
        <v>6332</v>
      </c>
      <c r="Q3680" t="s">
        <v>3241</v>
      </c>
      <c r="R3680" t="s">
        <v>79</v>
      </c>
      <c r="S3680" t="s">
        <v>25</v>
      </c>
      <c r="T3680" t="s">
        <v>3242</v>
      </c>
      <c r="U3680" t="s">
        <v>100</v>
      </c>
      <c r="V3680" t="s">
        <v>80</v>
      </c>
      <c r="W3680">
        <v>84900</v>
      </c>
      <c r="X3680" t="s">
        <v>81</v>
      </c>
      <c r="Y3680">
        <v>340</v>
      </c>
      <c r="Z3680" t="s">
        <v>6333</v>
      </c>
      <c r="AA3680" t="s">
        <v>6333</v>
      </c>
      <c r="AB3680" t="s">
        <v>83</v>
      </c>
      <c r="AC3680" t="s">
        <v>84</v>
      </c>
      <c r="AD3680">
        <f>_xlfn.XLOOKUP(MIS[[#This Row],[TRADING SYMBOL]],[1]Sheet1!$D:$D,[1]Sheet1!$C:$C)</f>
        <v>15.9</v>
      </c>
      <c r="AE3680">
        <f>MIS[[#This Row],[OrderAverageTradedPrice]]*MIS[[#This Row],[OrderQuantity]]</f>
        <v>9299</v>
      </c>
      <c r="AF3680">
        <f>MIS[[#This Row],[LTP]]*MIS[[#This Row],[OrderQuantity]]</f>
        <v>5406</v>
      </c>
      <c r="AG3680">
        <f>IF(MIS[[#This Row],[OrderSide]]="SELL",MIS[[#This Row],[VALUE]]-MIS[[#This Row],[LIVE_VALUE]],MIS[[#This Row],[LIVE_VALUE]]-MIS[[#This Row],[VALUE]])</f>
        <v>-3893</v>
      </c>
      <c r="AH3680" t="str" cm="1">
        <f t="array" ref="AH36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0" t="str">
        <f>MIS[[#This Row],[TRADING SYMBOL]]</f>
        <v>SENSEX2552084900CE</v>
      </c>
      <c r="AJ3680" t="str">
        <f>IF(RIGHT(MIS[[#This Row],[Main/Hedge]],4)="MAIN","MAIN","HEDGE")</f>
        <v>HEDGE</v>
      </c>
      <c r="AK3680" t="str" cm="1">
        <f t="array" ref="AK3680">_xlfn._xlws.FILTER(Table4[Column1],ISNUMBER(SEARCH(Table4[Column1],MIS[[#This Row],[OrderUniqueIdentifier]])),"")</f>
        <v>LONGSHORT</v>
      </c>
    </row>
    <row r="3681" spans="1:37" x14ac:dyDescent="0.25">
      <c r="A3681" t="s">
        <v>179</v>
      </c>
      <c r="B3681" t="s">
        <v>1446</v>
      </c>
      <c r="C3681" t="s">
        <v>6256</v>
      </c>
      <c r="D3681" t="s">
        <v>72</v>
      </c>
      <c r="E3681" t="s">
        <v>3238</v>
      </c>
      <c r="F3681" t="s">
        <v>98</v>
      </c>
      <c r="G3681" t="s">
        <v>74</v>
      </c>
      <c r="H3681" t="s">
        <v>93</v>
      </c>
      <c r="I3681" t="s">
        <v>76</v>
      </c>
      <c r="J3681" t="s">
        <v>3792</v>
      </c>
      <c r="K3681">
        <v>200</v>
      </c>
      <c r="L3681" t="s">
        <v>77</v>
      </c>
      <c r="M3681" t="s">
        <v>78</v>
      </c>
      <c r="N3681" t="s">
        <v>3792</v>
      </c>
      <c r="O3681" t="s">
        <v>6257</v>
      </c>
      <c r="P3681" t="s">
        <v>6257</v>
      </c>
      <c r="Q3681" t="s">
        <v>3241</v>
      </c>
      <c r="R3681" t="s">
        <v>79</v>
      </c>
      <c r="S3681" t="s">
        <v>25</v>
      </c>
      <c r="T3681" t="s">
        <v>3242</v>
      </c>
      <c r="U3681" t="s">
        <v>100</v>
      </c>
      <c r="V3681" t="s">
        <v>80</v>
      </c>
      <c r="W3681">
        <v>84900</v>
      </c>
      <c r="X3681" t="s">
        <v>81</v>
      </c>
      <c r="Y3681">
        <v>200</v>
      </c>
      <c r="Z3681" t="s">
        <v>6258</v>
      </c>
      <c r="AA3681" t="s">
        <v>6258</v>
      </c>
      <c r="AB3681" t="s">
        <v>83</v>
      </c>
      <c r="AC3681" t="s">
        <v>84</v>
      </c>
      <c r="AD3681">
        <f>_xlfn.XLOOKUP(MIS[[#This Row],[TRADING SYMBOL]],[1]Sheet1!$D:$D,[1]Sheet1!$C:$C)</f>
        <v>15.9</v>
      </c>
      <c r="AE3681">
        <f>MIS[[#This Row],[OrderAverageTradedPrice]]*MIS[[#This Row],[OrderQuantity]]</f>
        <v>5380</v>
      </c>
      <c r="AF3681">
        <f>MIS[[#This Row],[LTP]]*MIS[[#This Row],[OrderQuantity]]</f>
        <v>3180</v>
      </c>
      <c r="AG3681">
        <f>IF(MIS[[#This Row],[OrderSide]]="SELL",MIS[[#This Row],[VALUE]]-MIS[[#This Row],[LIVE_VALUE]],MIS[[#This Row],[LIVE_VALUE]]-MIS[[#This Row],[VALUE]])</f>
        <v>-2200</v>
      </c>
      <c r="AH3681" t="str" cm="1">
        <f t="array" ref="AH36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1" t="str">
        <f>MIS[[#This Row],[TRADING SYMBOL]]</f>
        <v>SENSEX2552084900CE</v>
      </c>
      <c r="AJ3681" t="str">
        <f>IF(RIGHT(MIS[[#This Row],[Main/Hedge]],4)="MAIN","MAIN","HEDGE")</f>
        <v>HEDGE</v>
      </c>
      <c r="AK3681" t="str" cm="1">
        <f t="array" ref="AK3681">_xlfn._xlws.FILTER(Table4[Column1],ISNUMBER(SEARCH(Table4[Column1],MIS[[#This Row],[OrderUniqueIdentifier]])),"")</f>
        <v>LONGSHORT</v>
      </c>
    </row>
    <row r="3682" spans="1:37" x14ac:dyDescent="0.25">
      <c r="A3682" t="s">
        <v>179</v>
      </c>
      <c r="B3682" t="s">
        <v>1467</v>
      </c>
      <c r="C3682" t="s">
        <v>6331</v>
      </c>
      <c r="D3682" t="s">
        <v>72</v>
      </c>
      <c r="E3682" t="s">
        <v>3238</v>
      </c>
      <c r="F3682" t="s">
        <v>98</v>
      </c>
      <c r="G3682" t="s">
        <v>74</v>
      </c>
      <c r="H3682" t="s">
        <v>93</v>
      </c>
      <c r="I3682" t="s">
        <v>76</v>
      </c>
      <c r="J3682" t="s">
        <v>3641</v>
      </c>
      <c r="K3682">
        <v>380</v>
      </c>
      <c r="L3682" t="s">
        <v>77</v>
      </c>
      <c r="M3682" t="s">
        <v>78</v>
      </c>
      <c r="N3682" t="s">
        <v>3641</v>
      </c>
      <c r="O3682" t="s">
        <v>6332</v>
      </c>
      <c r="P3682" t="s">
        <v>6257</v>
      </c>
      <c r="Q3682" t="s">
        <v>3241</v>
      </c>
      <c r="R3682" t="s">
        <v>79</v>
      </c>
      <c r="S3682" t="s">
        <v>25</v>
      </c>
      <c r="T3682" t="s">
        <v>3242</v>
      </c>
      <c r="U3682" t="s">
        <v>100</v>
      </c>
      <c r="V3682" t="s">
        <v>80</v>
      </c>
      <c r="W3682">
        <v>84900</v>
      </c>
      <c r="X3682" t="s">
        <v>81</v>
      </c>
      <c r="Y3682">
        <v>380</v>
      </c>
      <c r="Z3682" t="s">
        <v>6333</v>
      </c>
      <c r="AA3682" t="s">
        <v>6258</v>
      </c>
      <c r="AB3682" t="s">
        <v>83</v>
      </c>
      <c r="AC3682" t="s">
        <v>84</v>
      </c>
      <c r="AD3682">
        <f>_xlfn.XLOOKUP(MIS[[#This Row],[TRADING SYMBOL]],[1]Sheet1!$D:$D,[1]Sheet1!$C:$C)</f>
        <v>15.9</v>
      </c>
      <c r="AE3682">
        <f>MIS[[#This Row],[OrderAverageTradedPrice]]*MIS[[#This Row],[OrderQuantity]]</f>
        <v>10298</v>
      </c>
      <c r="AF3682">
        <f>MIS[[#This Row],[LTP]]*MIS[[#This Row],[OrderQuantity]]</f>
        <v>6042</v>
      </c>
      <c r="AG3682">
        <f>IF(MIS[[#This Row],[OrderSide]]="SELL",MIS[[#This Row],[VALUE]]-MIS[[#This Row],[LIVE_VALUE]],MIS[[#This Row],[LIVE_VALUE]]-MIS[[#This Row],[VALUE]])</f>
        <v>-4256</v>
      </c>
      <c r="AH3682" t="str" cm="1">
        <f t="array" ref="AH36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2" t="str">
        <f>MIS[[#This Row],[TRADING SYMBOL]]</f>
        <v>SENSEX2552084900CE</v>
      </c>
      <c r="AJ3682" t="str">
        <f>IF(RIGHT(MIS[[#This Row],[Main/Hedge]],4)="MAIN","MAIN","HEDGE")</f>
        <v>HEDGE</v>
      </c>
      <c r="AK3682" t="str" cm="1">
        <f t="array" ref="AK3682">_xlfn._xlws.FILTER(Table4[Column1],ISNUMBER(SEARCH(Table4[Column1],MIS[[#This Row],[OrderUniqueIdentifier]])),"")</f>
        <v>LONGSHORT</v>
      </c>
    </row>
    <row r="3683" spans="1:37" x14ac:dyDescent="0.25">
      <c r="A3683" t="s">
        <v>179</v>
      </c>
      <c r="B3683" t="s">
        <v>266</v>
      </c>
      <c r="C3683" t="s">
        <v>6528</v>
      </c>
      <c r="D3683" t="s">
        <v>72</v>
      </c>
      <c r="E3683" t="s">
        <v>3238</v>
      </c>
      <c r="F3683" t="s">
        <v>98</v>
      </c>
      <c r="G3683" t="s">
        <v>74</v>
      </c>
      <c r="H3683" t="s">
        <v>93</v>
      </c>
      <c r="I3683" t="s">
        <v>76</v>
      </c>
      <c r="J3683" t="s">
        <v>3833</v>
      </c>
      <c r="K3683">
        <v>500</v>
      </c>
      <c r="L3683" t="s">
        <v>77</v>
      </c>
      <c r="M3683" t="s">
        <v>78</v>
      </c>
      <c r="N3683" t="s">
        <v>6529</v>
      </c>
      <c r="O3683" t="s">
        <v>6332</v>
      </c>
      <c r="P3683" t="s">
        <v>6257</v>
      </c>
      <c r="Q3683" t="s">
        <v>3241</v>
      </c>
      <c r="R3683" t="s">
        <v>79</v>
      </c>
      <c r="S3683" t="s">
        <v>25</v>
      </c>
      <c r="T3683" t="s">
        <v>3242</v>
      </c>
      <c r="U3683" t="s">
        <v>100</v>
      </c>
      <c r="V3683" t="s">
        <v>80</v>
      </c>
      <c r="W3683">
        <v>84900</v>
      </c>
      <c r="X3683" t="s">
        <v>81</v>
      </c>
      <c r="Y3683">
        <v>500</v>
      </c>
      <c r="Z3683" t="s">
        <v>6333</v>
      </c>
      <c r="AA3683" t="s">
        <v>6258</v>
      </c>
      <c r="AB3683" t="s">
        <v>83</v>
      </c>
      <c r="AC3683" t="s">
        <v>84</v>
      </c>
      <c r="AD3683">
        <f>_xlfn.XLOOKUP(MIS[[#This Row],[TRADING SYMBOL]],[1]Sheet1!$D:$D,[1]Sheet1!$C:$C)</f>
        <v>15.9</v>
      </c>
      <c r="AE3683">
        <f>MIS[[#This Row],[OrderAverageTradedPrice]]*MIS[[#This Row],[OrderQuantity]]</f>
        <v>13592</v>
      </c>
      <c r="AF3683">
        <f>MIS[[#This Row],[LTP]]*MIS[[#This Row],[OrderQuantity]]</f>
        <v>7950</v>
      </c>
      <c r="AG3683">
        <f>IF(MIS[[#This Row],[OrderSide]]="SELL",MIS[[#This Row],[VALUE]]-MIS[[#This Row],[LIVE_VALUE]],MIS[[#This Row],[LIVE_VALUE]]-MIS[[#This Row],[VALUE]])</f>
        <v>-5642</v>
      </c>
      <c r="AH3683" t="str" cm="1">
        <f t="array" ref="AH3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3" t="str">
        <f>MIS[[#This Row],[TRADING SYMBOL]]</f>
        <v>SENSEX2552084900CE</v>
      </c>
      <c r="AJ3683" t="str">
        <f>IF(RIGHT(MIS[[#This Row],[Main/Hedge]],4)="MAIN","MAIN","HEDGE")</f>
        <v>HEDGE</v>
      </c>
      <c r="AK3683" t="str" cm="1">
        <f t="array" ref="AK3683">_xlfn._xlws.FILTER(Table4[Column1],ISNUMBER(SEARCH(Table4[Column1],MIS[[#This Row],[OrderUniqueIdentifier]])),"")</f>
        <v>LONGSHORT</v>
      </c>
    </row>
    <row r="3684" spans="1:37" x14ac:dyDescent="0.25">
      <c r="A3684" t="s">
        <v>179</v>
      </c>
      <c r="B3684" t="s">
        <v>266</v>
      </c>
      <c r="C3684" t="s">
        <v>6530</v>
      </c>
      <c r="D3684" t="s">
        <v>72</v>
      </c>
      <c r="E3684" t="s">
        <v>3238</v>
      </c>
      <c r="F3684" t="s">
        <v>98</v>
      </c>
      <c r="G3684" t="s">
        <v>74</v>
      </c>
      <c r="H3684" t="s">
        <v>93</v>
      </c>
      <c r="I3684" t="s">
        <v>76</v>
      </c>
      <c r="J3684" t="s">
        <v>3792</v>
      </c>
      <c r="K3684">
        <v>60</v>
      </c>
      <c r="L3684" t="s">
        <v>77</v>
      </c>
      <c r="M3684" t="s">
        <v>78</v>
      </c>
      <c r="N3684" t="s">
        <v>3792</v>
      </c>
      <c r="O3684" t="s">
        <v>6257</v>
      </c>
      <c r="P3684" t="s">
        <v>6257</v>
      </c>
      <c r="Q3684" t="s">
        <v>3241</v>
      </c>
      <c r="R3684" t="s">
        <v>79</v>
      </c>
      <c r="S3684" t="s">
        <v>25</v>
      </c>
      <c r="T3684" t="s">
        <v>3242</v>
      </c>
      <c r="U3684" t="s">
        <v>100</v>
      </c>
      <c r="V3684" t="s">
        <v>80</v>
      </c>
      <c r="W3684">
        <v>84900</v>
      </c>
      <c r="X3684" t="s">
        <v>81</v>
      </c>
      <c r="Y3684">
        <v>60</v>
      </c>
      <c r="Z3684" t="s">
        <v>6258</v>
      </c>
      <c r="AA3684" t="s">
        <v>6258</v>
      </c>
      <c r="AB3684" t="s">
        <v>83</v>
      </c>
      <c r="AC3684" t="s">
        <v>84</v>
      </c>
      <c r="AD3684">
        <f>_xlfn.XLOOKUP(MIS[[#This Row],[TRADING SYMBOL]],[1]Sheet1!$D:$D,[1]Sheet1!$C:$C)</f>
        <v>15.9</v>
      </c>
      <c r="AE3684">
        <f>MIS[[#This Row],[OrderAverageTradedPrice]]*MIS[[#This Row],[OrderQuantity]]</f>
        <v>1614</v>
      </c>
      <c r="AF3684">
        <f>MIS[[#This Row],[LTP]]*MIS[[#This Row],[OrderQuantity]]</f>
        <v>954</v>
      </c>
      <c r="AG3684">
        <f>IF(MIS[[#This Row],[OrderSide]]="SELL",MIS[[#This Row],[VALUE]]-MIS[[#This Row],[LIVE_VALUE]],MIS[[#This Row],[LIVE_VALUE]]-MIS[[#This Row],[VALUE]])</f>
        <v>-660</v>
      </c>
      <c r="AH3684" t="str" cm="1">
        <f t="array" ref="AH3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4" t="str">
        <f>MIS[[#This Row],[TRADING SYMBOL]]</f>
        <v>SENSEX2552084900CE</v>
      </c>
      <c r="AJ3684" t="str">
        <f>IF(RIGHT(MIS[[#This Row],[Main/Hedge]],4)="MAIN","MAIN","HEDGE")</f>
        <v>HEDGE</v>
      </c>
      <c r="AK3684" t="str" cm="1">
        <f t="array" ref="AK3684">_xlfn._xlws.FILTER(Table4[Column1],ISNUMBER(SEARCH(Table4[Column1],MIS[[#This Row],[OrderUniqueIdentifier]])),"")</f>
        <v>LONGSHORT</v>
      </c>
    </row>
    <row r="3685" spans="1:37" x14ac:dyDescent="0.25">
      <c r="A3685" t="s">
        <v>71</v>
      </c>
      <c r="B3685" t="s">
        <v>602</v>
      </c>
      <c r="C3685" t="s">
        <v>3558</v>
      </c>
      <c r="D3685" t="s">
        <v>72</v>
      </c>
      <c r="E3685" t="s">
        <v>2904</v>
      </c>
      <c r="F3685" t="s">
        <v>73</v>
      </c>
      <c r="G3685" t="s">
        <v>89</v>
      </c>
      <c r="H3685" t="s">
        <v>75</v>
      </c>
      <c r="I3685" t="s">
        <v>76</v>
      </c>
      <c r="J3685" t="s">
        <v>77</v>
      </c>
      <c r="K3685">
        <v>75</v>
      </c>
      <c r="L3685" t="s">
        <v>77</v>
      </c>
      <c r="M3685" t="s">
        <v>78</v>
      </c>
      <c r="N3685" t="s">
        <v>3559</v>
      </c>
      <c r="O3685" t="s">
        <v>3560</v>
      </c>
      <c r="P3685" t="s">
        <v>3560</v>
      </c>
      <c r="Q3685" t="s">
        <v>2907</v>
      </c>
      <c r="R3685" t="s">
        <v>79</v>
      </c>
      <c r="S3685" t="s">
        <v>26</v>
      </c>
      <c r="T3685" t="s">
        <v>2908</v>
      </c>
      <c r="U3685" t="s">
        <v>43</v>
      </c>
      <c r="V3685" t="s">
        <v>80</v>
      </c>
      <c r="W3685">
        <v>25050</v>
      </c>
      <c r="X3685" t="s">
        <v>81</v>
      </c>
      <c r="Y3685">
        <v>-75</v>
      </c>
      <c r="Z3685" t="s">
        <v>302</v>
      </c>
      <c r="AA3685" t="s">
        <v>302</v>
      </c>
      <c r="AB3685" t="s">
        <v>90</v>
      </c>
      <c r="AC3685" t="s">
        <v>91</v>
      </c>
      <c r="AD3685">
        <f>_xlfn.XLOOKUP(MIS[[#This Row],[TRADING SYMBOL]],[1]Sheet1!$D:$D,[1]Sheet1!$C:$C)</f>
        <v>160.9</v>
      </c>
      <c r="AE3685">
        <f>MIS[[#This Row],[OrderAverageTradedPrice]]*MIS[[#This Row],[OrderQuantity]]</f>
        <v>15517.5</v>
      </c>
      <c r="AF3685">
        <f>MIS[[#This Row],[LTP]]*MIS[[#This Row],[OrderQuantity]]</f>
        <v>12067.5</v>
      </c>
      <c r="AG3685">
        <f>IF(MIS[[#This Row],[OrderSide]]="SELL",MIS[[#This Row],[VALUE]]-MIS[[#This Row],[LIVE_VALUE]],MIS[[#This Row],[LIVE_VALUE]]-MIS[[#This Row],[VALUE]])</f>
        <v>3450</v>
      </c>
      <c r="AH3685" t="str" cm="1">
        <f t="array" ref="AH3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5" t="str">
        <f>MIS[[#This Row],[TRADING SYMBOL]]</f>
        <v>NIFTY2552225050CE</v>
      </c>
      <c r="AJ3685" t="str">
        <f>IF(RIGHT(MIS[[#This Row],[Main/Hedge]],4)="MAIN","MAIN","HEDGE")</f>
        <v>MAIN</v>
      </c>
      <c r="AK3685" t="str" cm="1">
        <f t="array" ref="AK3685">_xlfn._xlws.FILTER(Table4[Column1],ISNUMBER(SEARCH(Table4[Column1],MIS[[#This Row],[OrderUniqueIdentifier]])),"")</f>
        <v>NOTREND</v>
      </c>
    </row>
    <row r="3686" spans="1:37" x14ac:dyDescent="0.25">
      <c r="A3686" t="s">
        <v>71</v>
      </c>
      <c r="B3686" t="s">
        <v>696</v>
      </c>
      <c r="C3686" t="s">
        <v>3872</v>
      </c>
      <c r="D3686" t="s">
        <v>72</v>
      </c>
      <c r="E3686" t="s">
        <v>2904</v>
      </c>
      <c r="F3686" t="s">
        <v>73</v>
      </c>
      <c r="G3686" t="s">
        <v>89</v>
      </c>
      <c r="H3686" t="s">
        <v>75</v>
      </c>
      <c r="I3686" t="s">
        <v>76</v>
      </c>
      <c r="J3686" t="s">
        <v>77</v>
      </c>
      <c r="K3686">
        <v>300</v>
      </c>
      <c r="L3686" t="s">
        <v>77</v>
      </c>
      <c r="M3686" t="s">
        <v>78</v>
      </c>
      <c r="N3686" t="s">
        <v>3873</v>
      </c>
      <c r="O3686" t="s">
        <v>3560</v>
      </c>
      <c r="P3686" t="s">
        <v>3560</v>
      </c>
      <c r="Q3686" t="s">
        <v>2907</v>
      </c>
      <c r="R3686" t="s">
        <v>79</v>
      </c>
      <c r="S3686" t="s">
        <v>26</v>
      </c>
      <c r="T3686" t="s">
        <v>2908</v>
      </c>
      <c r="U3686" t="s">
        <v>43</v>
      </c>
      <c r="V3686" t="s">
        <v>80</v>
      </c>
      <c r="W3686">
        <v>25050</v>
      </c>
      <c r="X3686" t="s">
        <v>81</v>
      </c>
      <c r="Y3686">
        <v>-300</v>
      </c>
      <c r="Z3686" t="s">
        <v>302</v>
      </c>
      <c r="AA3686" t="s">
        <v>302</v>
      </c>
      <c r="AB3686" t="s">
        <v>90</v>
      </c>
      <c r="AC3686" t="s">
        <v>91</v>
      </c>
      <c r="AD3686">
        <f>_xlfn.XLOOKUP(MIS[[#This Row],[TRADING SYMBOL]],[1]Sheet1!$D:$D,[1]Sheet1!$C:$C)</f>
        <v>160.9</v>
      </c>
      <c r="AE3686">
        <f>MIS[[#This Row],[OrderAverageTradedPrice]]*MIS[[#This Row],[OrderQuantity]]</f>
        <v>62152.5</v>
      </c>
      <c r="AF3686">
        <f>MIS[[#This Row],[LTP]]*MIS[[#This Row],[OrderQuantity]]</f>
        <v>48270</v>
      </c>
      <c r="AG3686">
        <f>IF(MIS[[#This Row],[OrderSide]]="SELL",MIS[[#This Row],[VALUE]]-MIS[[#This Row],[LIVE_VALUE]],MIS[[#This Row],[LIVE_VALUE]]-MIS[[#This Row],[VALUE]])</f>
        <v>13882.5</v>
      </c>
      <c r="AH3686" t="str" cm="1">
        <f t="array" ref="AH3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6" t="str">
        <f>MIS[[#This Row],[TRADING SYMBOL]]</f>
        <v>NIFTY2552225050CE</v>
      </c>
      <c r="AJ3686" t="str">
        <f>IF(RIGHT(MIS[[#This Row],[Main/Hedge]],4)="MAIN","MAIN","HEDGE")</f>
        <v>MAIN</v>
      </c>
      <c r="AK3686" t="str" cm="1">
        <f t="array" ref="AK3686">_xlfn._xlws.FILTER(Table4[Column1],ISNUMBER(SEARCH(Table4[Column1],MIS[[#This Row],[OrderUniqueIdentifier]])),"")</f>
        <v>NOTREND</v>
      </c>
    </row>
    <row r="3687" spans="1:37" x14ac:dyDescent="0.25">
      <c r="A3687" t="s">
        <v>71</v>
      </c>
      <c r="B3687" t="s">
        <v>770</v>
      </c>
      <c r="C3687" t="s">
        <v>5850</v>
      </c>
      <c r="D3687" t="s">
        <v>72</v>
      </c>
      <c r="E3687" t="s">
        <v>2904</v>
      </c>
      <c r="F3687" t="s">
        <v>73</v>
      </c>
      <c r="G3687" t="s">
        <v>89</v>
      </c>
      <c r="H3687" t="s">
        <v>75</v>
      </c>
      <c r="I3687" t="s">
        <v>76</v>
      </c>
      <c r="J3687" t="s">
        <v>77</v>
      </c>
      <c r="K3687">
        <v>300</v>
      </c>
      <c r="L3687" t="s">
        <v>77</v>
      </c>
      <c r="M3687" t="s">
        <v>78</v>
      </c>
      <c r="N3687" t="s">
        <v>5851</v>
      </c>
      <c r="O3687" t="s">
        <v>3560</v>
      </c>
      <c r="P3687" t="s">
        <v>3560</v>
      </c>
      <c r="Q3687" t="s">
        <v>2907</v>
      </c>
      <c r="R3687" t="s">
        <v>79</v>
      </c>
      <c r="S3687" t="s">
        <v>26</v>
      </c>
      <c r="T3687" t="s">
        <v>2908</v>
      </c>
      <c r="U3687" t="s">
        <v>43</v>
      </c>
      <c r="V3687" t="s">
        <v>80</v>
      </c>
      <c r="W3687">
        <v>25050</v>
      </c>
      <c r="X3687" t="s">
        <v>81</v>
      </c>
      <c r="Y3687">
        <v>-300</v>
      </c>
      <c r="Z3687" t="s">
        <v>302</v>
      </c>
      <c r="AA3687" t="s">
        <v>302</v>
      </c>
      <c r="AB3687" t="s">
        <v>90</v>
      </c>
      <c r="AC3687" t="s">
        <v>91</v>
      </c>
      <c r="AD3687">
        <f>_xlfn.XLOOKUP(MIS[[#This Row],[TRADING SYMBOL]],[1]Sheet1!$D:$D,[1]Sheet1!$C:$C)</f>
        <v>160.9</v>
      </c>
      <c r="AE3687">
        <f>MIS[[#This Row],[OrderAverageTradedPrice]]*MIS[[#This Row],[OrderQuantity]]</f>
        <v>62175</v>
      </c>
      <c r="AF3687">
        <f>MIS[[#This Row],[LTP]]*MIS[[#This Row],[OrderQuantity]]</f>
        <v>48270</v>
      </c>
      <c r="AG3687">
        <f>IF(MIS[[#This Row],[OrderSide]]="SELL",MIS[[#This Row],[VALUE]]-MIS[[#This Row],[LIVE_VALUE]],MIS[[#This Row],[LIVE_VALUE]]-MIS[[#This Row],[VALUE]])</f>
        <v>13905</v>
      </c>
      <c r="AH3687" t="str" cm="1">
        <f t="array" ref="AH36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7" t="str">
        <f>MIS[[#This Row],[TRADING SYMBOL]]</f>
        <v>NIFTY2552225050CE</v>
      </c>
      <c r="AJ3687" t="str">
        <f>IF(RIGHT(MIS[[#This Row],[Main/Hedge]],4)="MAIN","MAIN","HEDGE")</f>
        <v>MAIN</v>
      </c>
      <c r="AK3687" t="str" cm="1">
        <f t="array" ref="AK3687">_xlfn._xlws.FILTER(Table4[Column1],ISNUMBER(SEARCH(Table4[Column1],MIS[[#This Row],[OrderUniqueIdentifier]])),"")</f>
        <v>NOTREND</v>
      </c>
    </row>
    <row r="3688" spans="1:37" x14ac:dyDescent="0.25">
      <c r="A3688" t="s">
        <v>71</v>
      </c>
      <c r="B3688" t="s">
        <v>847</v>
      </c>
      <c r="C3688" t="s">
        <v>4289</v>
      </c>
      <c r="D3688" t="s">
        <v>72</v>
      </c>
      <c r="E3688" t="s">
        <v>2904</v>
      </c>
      <c r="F3688" t="s">
        <v>73</v>
      </c>
      <c r="G3688" t="s">
        <v>89</v>
      </c>
      <c r="H3688" t="s">
        <v>75</v>
      </c>
      <c r="I3688" t="s">
        <v>76</v>
      </c>
      <c r="J3688" t="s">
        <v>77</v>
      </c>
      <c r="K3688">
        <v>525</v>
      </c>
      <c r="L3688" t="s">
        <v>77</v>
      </c>
      <c r="M3688" t="s">
        <v>78</v>
      </c>
      <c r="N3688" t="s">
        <v>4290</v>
      </c>
      <c r="O3688" t="s">
        <v>3560</v>
      </c>
      <c r="P3688" t="s">
        <v>3560</v>
      </c>
      <c r="Q3688" t="s">
        <v>2907</v>
      </c>
      <c r="R3688" t="s">
        <v>79</v>
      </c>
      <c r="S3688" t="s">
        <v>26</v>
      </c>
      <c r="T3688" t="s">
        <v>2908</v>
      </c>
      <c r="U3688" t="s">
        <v>43</v>
      </c>
      <c r="V3688" t="s">
        <v>80</v>
      </c>
      <c r="W3688">
        <v>25050</v>
      </c>
      <c r="X3688" t="s">
        <v>81</v>
      </c>
      <c r="Y3688">
        <v>-525</v>
      </c>
      <c r="Z3688" t="s">
        <v>302</v>
      </c>
      <c r="AA3688" t="s">
        <v>302</v>
      </c>
      <c r="AB3688" t="s">
        <v>90</v>
      </c>
      <c r="AC3688" t="s">
        <v>91</v>
      </c>
      <c r="AD3688">
        <f>_xlfn.XLOOKUP(MIS[[#This Row],[TRADING SYMBOL]],[1]Sheet1!$D:$D,[1]Sheet1!$C:$C)</f>
        <v>160.9</v>
      </c>
      <c r="AE3688">
        <f>MIS[[#This Row],[OrderAverageTradedPrice]]*MIS[[#This Row],[OrderQuantity]]</f>
        <v>107932.49999999985</v>
      </c>
      <c r="AF3688">
        <f>MIS[[#This Row],[LTP]]*MIS[[#This Row],[OrderQuantity]]</f>
        <v>84472.5</v>
      </c>
      <c r="AG3688">
        <f>IF(MIS[[#This Row],[OrderSide]]="SELL",MIS[[#This Row],[VALUE]]-MIS[[#This Row],[LIVE_VALUE]],MIS[[#This Row],[LIVE_VALUE]]-MIS[[#This Row],[VALUE]])</f>
        <v>23459.999999999854</v>
      </c>
      <c r="AH3688" t="str" cm="1">
        <f t="array" ref="AH3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8" t="str">
        <f>MIS[[#This Row],[TRADING SYMBOL]]</f>
        <v>NIFTY2552225050CE</v>
      </c>
      <c r="AJ3688" t="str">
        <f>IF(RIGHT(MIS[[#This Row],[Main/Hedge]],4)="MAIN","MAIN","HEDGE")</f>
        <v>MAIN</v>
      </c>
      <c r="AK3688" t="str" cm="1">
        <f t="array" ref="AK3688">_xlfn._xlws.FILTER(Table4[Column1],ISNUMBER(SEARCH(Table4[Column1],MIS[[#This Row],[OrderUniqueIdentifier]])),"")</f>
        <v>NOTREND</v>
      </c>
    </row>
    <row r="3689" spans="1:37" x14ac:dyDescent="0.25">
      <c r="A3689" t="s">
        <v>71</v>
      </c>
      <c r="B3689" t="s">
        <v>873</v>
      </c>
      <c r="C3689" t="s">
        <v>4366</v>
      </c>
      <c r="D3689" t="s">
        <v>72</v>
      </c>
      <c r="E3689" t="s">
        <v>2904</v>
      </c>
      <c r="F3689" t="s">
        <v>73</v>
      </c>
      <c r="G3689" t="s">
        <v>89</v>
      </c>
      <c r="H3689" t="s">
        <v>75</v>
      </c>
      <c r="I3689" t="s">
        <v>76</v>
      </c>
      <c r="J3689" t="s">
        <v>77</v>
      </c>
      <c r="K3689">
        <v>75</v>
      </c>
      <c r="L3689" t="s">
        <v>77</v>
      </c>
      <c r="M3689" t="s">
        <v>78</v>
      </c>
      <c r="N3689" t="s">
        <v>4367</v>
      </c>
      <c r="O3689" t="s">
        <v>3560</v>
      </c>
      <c r="P3689" t="s">
        <v>3560</v>
      </c>
      <c r="Q3689" t="s">
        <v>2907</v>
      </c>
      <c r="R3689" t="s">
        <v>79</v>
      </c>
      <c r="S3689" t="s">
        <v>26</v>
      </c>
      <c r="T3689" t="s">
        <v>2908</v>
      </c>
      <c r="U3689" t="s">
        <v>43</v>
      </c>
      <c r="V3689" t="s">
        <v>80</v>
      </c>
      <c r="W3689">
        <v>25050</v>
      </c>
      <c r="X3689" t="s">
        <v>81</v>
      </c>
      <c r="Y3689">
        <v>-75</v>
      </c>
      <c r="Z3689" t="s">
        <v>302</v>
      </c>
      <c r="AA3689" t="s">
        <v>302</v>
      </c>
      <c r="AB3689" t="s">
        <v>90</v>
      </c>
      <c r="AC3689" t="s">
        <v>91</v>
      </c>
      <c r="AD3689">
        <f>_xlfn.XLOOKUP(MIS[[#This Row],[TRADING SYMBOL]],[1]Sheet1!$D:$D,[1]Sheet1!$C:$C)</f>
        <v>160.9</v>
      </c>
      <c r="AE3689">
        <f>MIS[[#This Row],[OrderAverageTradedPrice]]*MIS[[#This Row],[OrderQuantity]]</f>
        <v>15408.75</v>
      </c>
      <c r="AF3689">
        <f>MIS[[#This Row],[LTP]]*MIS[[#This Row],[OrderQuantity]]</f>
        <v>12067.5</v>
      </c>
      <c r="AG3689">
        <f>IF(MIS[[#This Row],[OrderSide]]="SELL",MIS[[#This Row],[VALUE]]-MIS[[#This Row],[LIVE_VALUE]],MIS[[#This Row],[LIVE_VALUE]]-MIS[[#This Row],[VALUE]])</f>
        <v>3341.25</v>
      </c>
      <c r="AH3689" t="str" cm="1">
        <f t="array" ref="AH3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9" t="str">
        <f>MIS[[#This Row],[TRADING SYMBOL]]</f>
        <v>NIFTY2552225050CE</v>
      </c>
      <c r="AJ3689" t="str">
        <f>IF(RIGHT(MIS[[#This Row],[Main/Hedge]],4)="MAIN","MAIN","HEDGE")</f>
        <v>MAIN</v>
      </c>
      <c r="AK3689" t="str" cm="1">
        <f t="array" ref="AK3689">_xlfn._xlws.FILTER(Table4[Column1],ISNUMBER(SEARCH(Table4[Column1],MIS[[#This Row],[OrderUniqueIdentifier]])),"")</f>
        <v>NOTREND</v>
      </c>
    </row>
    <row r="3690" spans="1:37" x14ac:dyDescent="0.25">
      <c r="A3690" t="s">
        <v>71</v>
      </c>
      <c r="B3690" t="s">
        <v>960</v>
      </c>
      <c r="C3690" t="s">
        <v>4661</v>
      </c>
      <c r="D3690" t="s">
        <v>72</v>
      </c>
      <c r="E3690" t="s">
        <v>2904</v>
      </c>
      <c r="F3690" t="s">
        <v>73</v>
      </c>
      <c r="G3690" t="s">
        <v>89</v>
      </c>
      <c r="H3690" t="s">
        <v>75</v>
      </c>
      <c r="I3690" t="s">
        <v>76</v>
      </c>
      <c r="J3690" t="s">
        <v>77</v>
      </c>
      <c r="K3690">
        <v>75</v>
      </c>
      <c r="L3690" t="s">
        <v>77</v>
      </c>
      <c r="M3690" t="s">
        <v>78</v>
      </c>
      <c r="N3690" t="s">
        <v>4662</v>
      </c>
      <c r="O3690" t="s">
        <v>3560</v>
      </c>
      <c r="P3690" t="s">
        <v>3560</v>
      </c>
      <c r="Q3690" t="s">
        <v>2907</v>
      </c>
      <c r="R3690" t="s">
        <v>79</v>
      </c>
      <c r="S3690" t="s">
        <v>26</v>
      </c>
      <c r="T3690" t="s">
        <v>2908</v>
      </c>
      <c r="U3690" t="s">
        <v>43</v>
      </c>
      <c r="V3690" t="s">
        <v>80</v>
      </c>
      <c r="W3690">
        <v>25050</v>
      </c>
      <c r="X3690" t="s">
        <v>81</v>
      </c>
      <c r="Y3690">
        <v>-75</v>
      </c>
      <c r="Z3690" t="s">
        <v>302</v>
      </c>
      <c r="AA3690" t="s">
        <v>302</v>
      </c>
      <c r="AB3690" t="s">
        <v>90</v>
      </c>
      <c r="AC3690" t="s">
        <v>91</v>
      </c>
      <c r="AD3690">
        <f>_xlfn.XLOOKUP(MIS[[#This Row],[TRADING SYMBOL]],[1]Sheet1!$D:$D,[1]Sheet1!$C:$C)</f>
        <v>160.9</v>
      </c>
      <c r="AE3690">
        <f>MIS[[#This Row],[OrderAverageTradedPrice]]*MIS[[#This Row],[OrderQuantity]]</f>
        <v>15461.25</v>
      </c>
      <c r="AF3690">
        <f>MIS[[#This Row],[LTP]]*MIS[[#This Row],[OrderQuantity]]</f>
        <v>12067.5</v>
      </c>
      <c r="AG3690">
        <f>IF(MIS[[#This Row],[OrderSide]]="SELL",MIS[[#This Row],[VALUE]]-MIS[[#This Row],[LIVE_VALUE]],MIS[[#This Row],[LIVE_VALUE]]-MIS[[#This Row],[VALUE]])</f>
        <v>3393.75</v>
      </c>
      <c r="AH3690" t="str" cm="1">
        <f t="array" ref="AH3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0" t="str">
        <f>MIS[[#This Row],[TRADING SYMBOL]]</f>
        <v>NIFTY2552225050CE</v>
      </c>
      <c r="AJ3690" t="str">
        <f>IF(RIGHT(MIS[[#This Row],[Main/Hedge]],4)="MAIN","MAIN","HEDGE")</f>
        <v>MAIN</v>
      </c>
      <c r="AK3690" t="str" cm="1">
        <f t="array" ref="AK3690">_xlfn._xlws.FILTER(Table4[Column1],ISNUMBER(SEARCH(Table4[Column1],MIS[[#This Row],[OrderUniqueIdentifier]])),"")</f>
        <v>NOTREND</v>
      </c>
    </row>
    <row r="3691" spans="1:37" x14ac:dyDescent="0.25">
      <c r="A3691" t="s">
        <v>71</v>
      </c>
      <c r="B3691" t="s">
        <v>986</v>
      </c>
      <c r="C3691" t="s">
        <v>5873</v>
      </c>
      <c r="D3691" t="s">
        <v>72</v>
      </c>
      <c r="E3691" t="s">
        <v>2904</v>
      </c>
      <c r="F3691" t="s">
        <v>73</v>
      </c>
      <c r="G3691" t="s">
        <v>89</v>
      </c>
      <c r="H3691" t="s">
        <v>75</v>
      </c>
      <c r="I3691" t="s">
        <v>76</v>
      </c>
      <c r="J3691" t="s">
        <v>77</v>
      </c>
      <c r="K3691">
        <v>75</v>
      </c>
      <c r="L3691" t="s">
        <v>77</v>
      </c>
      <c r="M3691" t="s">
        <v>78</v>
      </c>
      <c r="N3691" t="s">
        <v>5851</v>
      </c>
      <c r="O3691" t="s">
        <v>3560</v>
      </c>
      <c r="P3691" t="s">
        <v>3560</v>
      </c>
      <c r="Q3691" t="s">
        <v>2907</v>
      </c>
      <c r="R3691" t="s">
        <v>79</v>
      </c>
      <c r="S3691" t="s">
        <v>26</v>
      </c>
      <c r="T3691" t="s">
        <v>2908</v>
      </c>
      <c r="U3691" t="s">
        <v>43</v>
      </c>
      <c r="V3691" t="s">
        <v>80</v>
      </c>
      <c r="W3691">
        <v>25050</v>
      </c>
      <c r="X3691" t="s">
        <v>81</v>
      </c>
      <c r="Y3691">
        <v>-75</v>
      </c>
      <c r="Z3691" t="s">
        <v>302</v>
      </c>
      <c r="AA3691" t="s">
        <v>302</v>
      </c>
      <c r="AB3691" t="s">
        <v>90</v>
      </c>
      <c r="AC3691" t="s">
        <v>91</v>
      </c>
      <c r="AD3691">
        <f>_xlfn.XLOOKUP(MIS[[#This Row],[TRADING SYMBOL]],[1]Sheet1!$D:$D,[1]Sheet1!$C:$C)</f>
        <v>160.9</v>
      </c>
      <c r="AE3691">
        <f>MIS[[#This Row],[OrderAverageTradedPrice]]*MIS[[#This Row],[OrderQuantity]]</f>
        <v>15543.75</v>
      </c>
      <c r="AF3691">
        <f>MIS[[#This Row],[LTP]]*MIS[[#This Row],[OrderQuantity]]</f>
        <v>12067.5</v>
      </c>
      <c r="AG3691">
        <f>IF(MIS[[#This Row],[OrderSide]]="SELL",MIS[[#This Row],[VALUE]]-MIS[[#This Row],[LIVE_VALUE]],MIS[[#This Row],[LIVE_VALUE]]-MIS[[#This Row],[VALUE]])</f>
        <v>3476.25</v>
      </c>
      <c r="AH3691" t="str" cm="1">
        <f t="array" ref="AH3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1" t="str">
        <f>MIS[[#This Row],[TRADING SYMBOL]]</f>
        <v>NIFTY2552225050CE</v>
      </c>
      <c r="AJ3691" t="str">
        <f>IF(RIGHT(MIS[[#This Row],[Main/Hedge]],4)="MAIN","MAIN","HEDGE")</f>
        <v>MAIN</v>
      </c>
      <c r="AK3691" t="str" cm="1">
        <f t="array" ref="AK3691">_xlfn._xlws.FILTER(Table4[Column1],ISNUMBER(SEARCH(Table4[Column1],MIS[[#This Row],[OrderUniqueIdentifier]])),"")</f>
        <v>NOTREND</v>
      </c>
    </row>
    <row r="3692" spans="1:37" x14ac:dyDescent="0.25">
      <c r="A3692" t="s">
        <v>71</v>
      </c>
      <c r="B3692" t="s">
        <v>1093</v>
      </c>
      <c r="C3692" t="s">
        <v>5081</v>
      </c>
      <c r="D3692" t="s">
        <v>72</v>
      </c>
      <c r="E3692" t="s">
        <v>2904</v>
      </c>
      <c r="F3692" t="s">
        <v>73</v>
      </c>
      <c r="G3692" t="s">
        <v>89</v>
      </c>
      <c r="H3692" t="s">
        <v>75</v>
      </c>
      <c r="I3692" t="s">
        <v>76</v>
      </c>
      <c r="J3692" t="s">
        <v>77</v>
      </c>
      <c r="K3692">
        <v>225</v>
      </c>
      <c r="L3692" t="s">
        <v>77</v>
      </c>
      <c r="M3692" t="s">
        <v>78</v>
      </c>
      <c r="N3692" t="s">
        <v>3722</v>
      </c>
      <c r="O3692" t="s">
        <v>3560</v>
      </c>
      <c r="P3692" t="s">
        <v>3560</v>
      </c>
      <c r="Q3692" t="s">
        <v>2907</v>
      </c>
      <c r="R3692" t="s">
        <v>79</v>
      </c>
      <c r="S3692" t="s">
        <v>26</v>
      </c>
      <c r="T3692" t="s">
        <v>2908</v>
      </c>
      <c r="U3692" t="s">
        <v>43</v>
      </c>
      <c r="V3692" t="s">
        <v>80</v>
      </c>
      <c r="W3692">
        <v>25050</v>
      </c>
      <c r="X3692" t="s">
        <v>81</v>
      </c>
      <c r="Y3692">
        <v>-225</v>
      </c>
      <c r="Z3692" t="s">
        <v>302</v>
      </c>
      <c r="AA3692" t="s">
        <v>302</v>
      </c>
      <c r="AB3692" t="s">
        <v>90</v>
      </c>
      <c r="AC3692" t="s">
        <v>91</v>
      </c>
      <c r="AD3692">
        <f>_xlfn.XLOOKUP(MIS[[#This Row],[TRADING SYMBOL]],[1]Sheet1!$D:$D,[1]Sheet1!$C:$C)</f>
        <v>160.9</v>
      </c>
      <c r="AE3692">
        <f>MIS[[#This Row],[OrderAverageTradedPrice]]*MIS[[#This Row],[OrderQuantity]]</f>
        <v>46372.5</v>
      </c>
      <c r="AF3692">
        <f>MIS[[#This Row],[LTP]]*MIS[[#This Row],[OrderQuantity]]</f>
        <v>36202.5</v>
      </c>
      <c r="AG3692">
        <f>IF(MIS[[#This Row],[OrderSide]]="SELL",MIS[[#This Row],[VALUE]]-MIS[[#This Row],[LIVE_VALUE]],MIS[[#This Row],[LIVE_VALUE]]-MIS[[#This Row],[VALUE]])</f>
        <v>10170</v>
      </c>
      <c r="AH3692" t="str" cm="1">
        <f t="array" ref="AH3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2" t="str">
        <f>MIS[[#This Row],[TRADING SYMBOL]]</f>
        <v>NIFTY2552225050CE</v>
      </c>
      <c r="AJ3692" t="str">
        <f>IF(RIGHT(MIS[[#This Row],[Main/Hedge]],4)="MAIN","MAIN","HEDGE")</f>
        <v>MAIN</v>
      </c>
      <c r="AK3692" t="str" cm="1">
        <f t="array" ref="AK3692">_xlfn._xlws.FILTER(Table4[Column1],ISNUMBER(SEARCH(Table4[Column1],MIS[[#This Row],[OrderUniqueIdentifier]])),"")</f>
        <v>NOTREND</v>
      </c>
    </row>
    <row r="3693" spans="1:37" x14ac:dyDescent="0.25">
      <c r="A3693" t="s">
        <v>71</v>
      </c>
      <c r="B3693" t="s">
        <v>1186</v>
      </c>
      <c r="C3693" t="s">
        <v>5320</v>
      </c>
      <c r="D3693" t="s">
        <v>72</v>
      </c>
      <c r="E3693" t="s">
        <v>2904</v>
      </c>
      <c r="F3693" t="s">
        <v>73</v>
      </c>
      <c r="G3693" t="s">
        <v>89</v>
      </c>
      <c r="H3693" t="s">
        <v>75</v>
      </c>
      <c r="I3693" t="s">
        <v>76</v>
      </c>
      <c r="J3693" t="s">
        <v>77</v>
      </c>
      <c r="K3693">
        <v>75</v>
      </c>
      <c r="L3693" t="s">
        <v>77</v>
      </c>
      <c r="M3693" t="s">
        <v>78</v>
      </c>
      <c r="N3693" t="s">
        <v>3559</v>
      </c>
      <c r="O3693" t="s">
        <v>3560</v>
      </c>
      <c r="P3693" t="s">
        <v>3560</v>
      </c>
      <c r="Q3693" t="s">
        <v>2907</v>
      </c>
      <c r="R3693" t="s">
        <v>79</v>
      </c>
      <c r="S3693" t="s">
        <v>26</v>
      </c>
      <c r="T3693" t="s">
        <v>2908</v>
      </c>
      <c r="U3693" t="s">
        <v>43</v>
      </c>
      <c r="V3693" t="s">
        <v>80</v>
      </c>
      <c r="W3693">
        <v>25050</v>
      </c>
      <c r="X3693" t="s">
        <v>81</v>
      </c>
      <c r="Y3693">
        <v>-75</v>
      </c>
      <c r="Z3693" t="s">
        <v>302</v>
      </c>
      <c r="AA3693" t="s">
        <v>302</v>
      </c>
      <c r="AB3693" t="s">
        <v>90</v>
      </c>
      <c r="AC3693" t="s">
        <v>91</v>
      </c>
      <c r="AD3693">
        <f>_xlfn.XLOOKUP(MIS[[#This Row],[TRADING SYMBOL]],[1]Sheet1!$D:$D,[1]Sheet1!$C:$C)</f>
        <v>160.9</v>
      </c>
      <c r="AE3693">
        <f>MIS[[#This Row],[OrderAverageTradedPrice]]*MIS[[#This Row],[OrderQuantity]]</f>
        <v>15517.5</v>
      </c>
      <c r="AF3693">
        <f>MIS[[#This Row],[LTP]]*MIS[[#This Row],[OrderQuantity]]</f>
        <v>12067.5</v>
      </c>
      <c r="AG3693">
        <f>IF(MIS[[#This Row],[OrderSide]]="SELL",MIS[[#This Row],[VALUE]]-MIS[[#This Row],[LIVE_VALUE]],MIS[[#This Row],[LIVE_VALUE]]-MIS[[#This Row],[VALUE]])</f>
        <v>3450</v>
      </c>
      <c r="AH3693" t="str" cm="1">
        <f t="array" ref="AH3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3" t="str">
        <f>MIS[[#This Row],[TRADING SYMBOL]]</f>
        <v>NIFTY2552225050CE</v>
      </c>
      <c r="AJ3693" t="str">
        <f>IF(RIGHT(MIS[[#This Row],[Main/Hedge]],4)="MAIN","MAIN","HEDGE")</f>
        <v>MAIN</v>
      </c>
      <c r="AK3693" t="str" cm="1">
        <f t="array" ref="AK3693">_xlfn._xlws.FILTER(Table4[Column1],ISNUMBER(SEARCH(Table4[Column1],MIS[[#This Row],[OrderUniqueIdentifier]])),"")</f>
        <v>NOTREND</v>
      </c>
    </row>
    <row r="3694" spans="1:37" x14ac:dyDescent="0.25">
      <c r="A3694" t="s">
        <v>71</v>
      </c>
      <c r="B3694" t="s">
        <v>491</v>
      </c>
      <c r="C3694" t="s">
        <v>5821</v>
      </c>
      <c r="D3694" t="s">
        <v>72</v>
      </c>
      <c r="E3694" t="s">
        <v>2904</v>
      </c>
      <c r="F3694" t="s">
        <v>73</v>
      </c>
      <c r="G3694" t="s">
        <v>89</v>
      </c>
      <c r="H3694" t="s">
        <v>75</v>
      </c>
      <c r="I3694" t="s">
        <v>76</v>
      </c>
      <c r="J3694" t="s">
        <v>77</v>
      </c>
      <c r="K3694">
        <v>375</v>
      </c>
      <c r="L3694" t="s">
        <v>77</v>
      </c>
      <c r="M3694" t="s">
        <v>78</v>
      </c>
      <c r="N3694" t="s">
        <v>5822</v>
      </c>
      <c r="O3694" t="s">
        <v>3564</v>
      </c>
      <c r="P3694" t="s">
        <v>3564</v>
      </c>
      <c r="Q3694" t="s">
        <v>2907</v>
      </c>
      <c r="R3694" t="s">
        <v>79</v>
      </c>
      <c r="S3694" t="s">
        <v>26</v>
      </c>
      <c r="T3694" t="s">
        <v>2908</v>
      </c>
      <c r="U3694" t="s">
        <v>43</v>
      </c>
      <c r="V3694" t="s">
        <v>80</v>
      </c>
      <c r="W3694">
        <v>25050</v>
      </c>
      <c r="X3694" t="s">
        <v>81</v>
      </c>
      <c r="Y3694">
        <v>-375</v>
      </c>
      <c r="Z3694" t="s">
        <v>3567</v>
      </c>
      <c r="AA3694" t="s">
        <v>3567</v>
      </c>
      <c r="AB3694" t="s">
        <v>90</v>
      </c>
      <c r="AC3694" t="s">
        <v>91</v>
      </c>
      <c r="AD3694">
        <f>_xlfn.XLOOKUP(MIS[[#This Row],[TRADING SYMBOL]],[1]Sheet1!$D:$D,[1]Sheet1!$C:$C)</f>
        <v>160.9</v>
      </c>
      <c r="AE3694">
        <f>MIS[[#This Row],[OrderAverageTradedPrice]]*MIS[[#This Row],[OrderQuantity]]</f>
        <v>77231.25</v>
      </c>
      <c r="AF3694">
        <f>MIS[[#This Row],[LTP]]*MIS[[#This Row],[OrderQuantity]]</f>
        <v>60337.5</v>
      </c>
      <c r="AG3694">
        <f>IF(MIS[[#This Row],[OrderSide]]="SELL",MIS[[#This Row],[VALUE]]-MIS[[#This Row],[LIVE_VALUE]],MIS[[#This Row],[LIVE_VALUE]]-MIS[[#This Row],[VALUE]])</f>
        <v>16893.75</v>
      </c>
      <c r="AH3694" t="str" cm="1">
        <f t="array" ref="AH3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4" t="str">
        <f>MIS[[#This Row],[TRADING SYMBOL]]</f>
        <v>NIFTY2552225050CE</v>
      </c>
      <c r="AJ3694" t="str">
        <f>IF(RIGHT(MIS[[#This Row],[Main/Hedge]],4)="MAIN","MAIN","HEDGE")</f>
        <v>MAIN</v>
      </c>
      <c r="AK3694" t="str" cm="1">
        <f t="array" ref="AK3694">_xlfn._xlws.FILTER(Table4[Column1],ISNUMBER(SEARCH(Table4[Column1],MIS[[#This Row],[OrderUniqueIdentifier]])),"")</f>
        <v>NOTREND</v>
      </c>
    </row>
    <row r="3695" spans="1:37" x14ac:dyDescent="0.25">
      <c r="A3695" t="s">
        <v>71</v>
      </c>
      <c r="B3695" t="s">
        <v>602</v>
      </c>
      <c r="C3695" t="s">
        <v>3561</v>
      </c>
      <c r="D3695" t="s">
        <v>72</v>
      </c>
      <c r="E3695" t="s">
        <v>3562</v>
      </c>
      <c r="F3695" t="s">
        <v>73</v>
      </c>
      <c r="G3695" t="s">
        <v>89</v>
      </c>
      <c r="H3695" t="s">
        <v>75</v>
      </c>
      <c r="I3695" t="s">
        <v>76</v>
      </c>
      <c r="J3695" t="s">
        <v>77</v>
      </c>
      <c r="K3695">
        <v>75</v>
      </c>
      <c r="L3695" t="s">
        <v>77</v>
      </c>
      <c r="M3695" t="s">
        <v>78</v>
      </c>
      <c r="N3695" t="s">
        <v>3563</v>
      </c>
      <c r="O3695" t="s">
        <v>3564</v>
      </c>
      <c r="P3695" t="s">
        <v>3564</v>
      </c>
      <c r="Q3695" t="s">
        <v>3565</v>
      </c>
      <c r="R3695" t="s">
        <v>79</v>
      </c>
      <c r="S3695" t="s">
        <v>26</v>
      </c>
      <c r="T3695" t="s">
        <v>3566</v>
      </c>
      <c r="U3695" t="s">
        <v>43</v>
      </c>
      <c r="V3695" t="s">
        <v>80</v>
      </c>
      <c r="W3695">
        <v>25050</v>
      </c>
      <c r="X3695" t="s">
        <v>85</v>
      </c>
      <c r="Y3695">
        <v>-75</v>
      </c>
      <c r="Z3695" t="s">
        <v>3567</v>
      </c>
      <c r="AA3695" t="s">
        <v>3567</v>
      </c>
      <c r="AB3695" t="s">
        <v>107</v>
      </c>
      <c r="AC3695" t="s">
        <v>91</v>
      </c>
      <c r="AD3695">
        <f>_xlfn.XLOOKUP(MIS[[#This Row],[TRADING SYMBOL]],[1]Sheet1!$D:$D,[1]Sheet1!$C:$C)</f>
        <v>188.9</v>
      </c>
      <c r="AE3695">
        <f>MIS[[#This Row],[OrderAverageTradedPrice]]*MIS[[#This Row],[OrderQuantity]]</f>
        <v>13207.5</v>
      </c>
      <c r="AF3695">
        <f>MIS[[#This Row],[LTP]]*MIS[[#This Row],[OrderQuantity]]</f>
        <v>14167.5</v>
      </c>
      <c r="AG3695">
        <f>IF(MIS[[#This Row],[OrderSide]]="SELL",MIS[[#This Row],[VALUE]]-MIS[[#This Row],[LIVE_VALUE]],MIS[[#This Row],[LIVE_VALUE]]-MIS[[#This Row],[VALUE]])</f>
        <v>-960</v>
      </c>
      <c r="AH3695" t="str" cm="1">
        <f t="array" ref="AH3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5" t="str">
        <f>MIS[[#This Row],[TRADING SYMBOL]]</f>
        <v>NIFTY2552225050PE</v>
      </c>
      <c r="AJ3695" t="str">
        <f>IF(RIGHT(MIS[[#This Row],[Main/Hedge]],4)="MAIN","MAIN","HEDGE")</f>
        <v>MAIN</v>
      </c>
      <c r="AK3695" t="str" cm="1">
        <f t="array" ref="AK3695">_xlfn._xlws.FILTER(Table4[Column1],ISNUMBER(SEARCH(Table4[Column1],MIS[[#This Row],[OrderUniqueIdentifier]])),"")</f>
        <v>NOTREND</v>
      </c>
    </row>
    <row r="3696" spans="1:37" x14ac:dyDescent="0.25">
      <c r="A3696" t="s">
        <v>71</v>
      </c>
      <c r="B3696" t="s">
        <v>642</v>
      </c>
      <c r="C3696" t="s">
        <v>3721</v>
      </c>
      <c r="D3696" t="s">
        <v>72</v>
      </c>
      <c r="E3696" t="s">
        <v>2904</v>
      </c>
      <c r="F3696" t="s">
        <v>73</v>
      </c>
      <c r="G3696" t="s">
        <v>89</v>
      </c>
      <c r="H3696" t="s">
        <v>75</v>
      </c>
      <c r="I3696" t="s">
        <v>76</v>
      </c>
      <c r="J3696" t="s">
        <v>77</v>
      </c>
      <c r="K3696">
        <v>525</v>
      </c>
      <c r="L3696" t="s">
        <v>77</v>
      </c>
      <c r="M3696" t="s">
        <v>78</v>
      </c>
      <c r="N3696" t="s">
        <v>3722</v>
      </c>
      <c r="O3696" t="s">
        <v>3564</v>
      </c>
      <c r="P3696" t="s">
        <v>3564</v>
      </c>
      <c r="Q3696" t="s">
        <v>2907</v>
      </c>
      <c r="R3696" t="s">
        <v>79</v>
      </c>
      <c r="S3696" t="s">
        <v>26</v>
      </c>
      <c r="T3696" t="s">
        <v>2908</v>
      </c>
      <c r="U3696" t="s">
        <v>43</v>
      </c>
      <c r="V3696" t="s">
        <v>80</v>
      </c>
      <c r="W3696">
        <v>25050</v>
      </c>
      <c r="X3696" t="s">
        <v>81</v>
      </c>
      <c r="Y3696">
        <v>-525</v>
      </c>
      <c r="Z3696" t="s">
        <v>3567</v>
      </c>
      <c r="AA3696" t="s">
        <v>3567</v>
      </c>
      <c r="AB3696" t="s">
        <v>90</v>
      </c>
      <c r="AC3696" t="s">
        <v>91</v>
      </c>
      <c r="AD3696">
        <f>_xlfn.XLOOKUP(MIS[[#This Row],[TRADING SYMBOL]],[1]Sheet1!$D:$D,[1]Sheet1!$C:$C)</f>
        <v>160.9</v>
      </c>
      <c r="AE3696">
        <f>MIS[[#This Row],[OrderAverageTradedPrice]]*MIS[[#This Row],[OrderQuantity]]</f>
        <v>108202.5</v>
      </c>
      <c r="AF3696">
        <f>MIS[[#This Row],[LTP]]*MIS[[#This Row],[OrderQuantity]]</f>
        <v>84472.5</v>
      </c>
      <c r="AG3696">
        <f>IF(MIS[[#This Row],[OrderSide]]="SELL",MIS[[#This Row],[VALUE]]-MIS[[#This Row],[LIVE_VALUE]],MIS[[#This Row],[LIVE_VALUE]]-MIS[[#This Row],[VALUE]])</f>
        <v>23730</v>
      </c>
      <c r="AH3696" t="str" cm="1">
        <f t="array" ref="AH3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6" t="str">
        <f>MIS[[#This Row],[TRADING SYMBOL]]</f>
        <v>NIFTY2552225050CE</v>
      </c>
      <c r="AJ3696" t="str">
        <f>IF(RIGHT(MIS[[#This Row],[Main/Hedge]],4)="MAIN","MAIN","HEDGE")</f>
        <v>MAIN</v>
      </c>
      <c r="AK3696" t="str" cm="1">
        <f t="array" ref="AK3696">_xlfn._xlws.FILTER(Table4[Column1],ISNUMBER(SEARCH(Table4[Column1],MIS[[#This Row],[OrderUniqueIdentifier]])),"")</f>
        <v>NOTREND</v>
      </c>
    </row>
    <row r="3697" spans="1:37" x14ac:dyDescent="0.25">
      <c r="A3697" t="s">
        <v>71</v>
      </c>
      <c r="B3697" t="s">
        <v>661</v>
      </c>
      <c r="C3697" t="s">
        <v>3788</v>
      </c>
      <c r="D3697" t="s">
        <v>72</v>
      </c>
      <c r="E3697" t="s">
        <v>2904</v>
      </c>
      <c r="F3697" t="s">
        <v>73</v>
      </c>
      <c r="G3697" t="s">
        <v>89</v>
      </c>
      <c r="H3697" t="s">
        <v>75</v>
      </c>
      <c r="I3697" t="s">
        <v>76</v>
      </c>
      <c r="J3697" t="s">
        <v>77</v>
      </c>
      <c r="K3697">
        <v>75</v>
      </c>
      <c r="L3697" t="s">
        <v>77</v>
      </c>
      <c r="M3697" t="s">
        <v>78</v>
      </c>
      <c r="N3697" t="s">
        <v>3751</v>
      </c>
      <c r="O3697" t="s">
        <v>3564</v>
      </c>
      <c r="P3697" t="s">
        <v>3564</v>
      </c>
      <c r="Q3697" t="s">
        <v>2907</v>
      </c>
      <c r="R3697" t="s">
        <v>79</v>
      </c>
      <c r="S3697" t="s">
        <v>26</v>
      </c>
      <c r="T3697" t="s">
        <v>2908</v>
      </c>
      <c r="U3697" t="s">
        <v>43</v>
      </c>
      <c r="V3697" t="s">
        <v>80</v>
      </c>
      <c r="W3697">
        <v>25050</v>
      </c>
      <c r="X3697" t="s">
        <v>81</v>
      </c>
      <c r="Y3697">
        <v>-75</v>
      </c>
      <c r="Z3697" t="s">
        <v>3567</v>
      </c>
      <c r="AA3697" t="s">
        <v>3567</v>
      </c>
      <c r="AB3697" t="s">
        <v>90</v>
      </c>
      <c r="AC3697" t="s">
        <v>91</v>
      </c>
      <c r="AD3697">
        <f>_xlfn.XLOOKUP(MIS[[#This Row],[TRADING SYMBOL]],[1]Sheet1!$D:$D,[1]Sheet1!$C:$C)</f>
        <v>160.9</v>
      </c>
      <c r="AE3697">
        <f>MIS[[#This Row],[OrderAverageTradedPrice]]*MIS[[#This Row],[OrderQuantity]]</f>
        <v>15405</v>
      </c>
      <c r="AF3697">
        <f>MIS[[#This Row],[LTP]]*MIS[[#This Row],[OrderQuantity]]</f>
        <v>12067.5</v>
      </c>
      <c r="AG3697">
        <f>IF(MIS[[#This Row],[OrderSide]]="SELL",MIS[[#This Row],[VALUE]]-MIS[[#This Row],[LIVE_VALUE]],MIS[[#This Row],[LIVE_VALUE]]-MIS[[#This Row],[VALUE]])</f>
        <v>3337.5</v>
      </c>
      <c r="AH3697" t="str" cm="1">
        <f t="array" ref="AH3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7" t="str">
        <f>MIS[[#This Row],[TRADING SYMBOL]]</f>
        <v>NIFTY2552225050CE</v>
      </c>
      <c r="AJ3697" t="str">
        <f>IF(RIGHT(MIS[[#This Row],[Main/Hedge]],4)="MAIN","MAIN","HEDGE")</f>
        <v>MAIN</v>
      </c>
      <c r="AK3697" t="str" cm="1">
        <f t="array" ref="AK3697">_xlfn._xlws.FILTER(Table4[Column1],ISNUMBER(SEARCH(Table4[Column1],MIS[[#This Row],[OrderUniqueIdentifier]])),"")</f>
        <v>NOTREND</v>
      </c>
    </row>
    <row r="3698" spans="1:37" x14ac:dyDescent="0.25">
      <c r="A3698" t="s">
        <v>71</v>
      </c>
      <c r="B3698" t="s">
        <v>669</v>
      </c>
      <c r="C3698" t="s">
        <v>3800</v>
      </c>
      <c r="D3698" t="s">
        <v>72</v>
      </c>
      <c r="E3698" t="s">
        <v>2904</v>
      </c>
      <c r="F3698" t="s">
        <v>73</v>
      </c>
      <c r="G3698" t="s">
        <v>89</v>
      </c>
      <c r="H3698" t="s">
        <v>75</v>
      </c>
      <c r="I3698" t="s">
        <v>76</v>
      </c>
      <c r="J3698" t="s">
        <v>77</v>
      </c>
      <c r="K3698">
        <v>975</v>
      </c>
      <c r="L3698" t="s">
        <v>77</v>
      </c>
      <c r="M3698" t="s">
        <v>78</v>
      </c>
      <c r="N3698" t="s">
        <v>3801</v>
      </c>
      <c r="O3698" t="s">
        <v>3560</v>
      </c>
      <c r="P3698" t="s">
        <v>3564</v>
      </c>
      <c r="Q3698" t="s">
        <v>2907</v>
      </c>
      <c r="R3698" t="s">
        <v>79</v>
      </c>
      <c r="S3698" t="s">
        <v>26</v>
      </c>
      <c r="T3698" t="s">
        <v>2908</v>
      </c>
      <c r="U3698" t="s">
        <v>43</v>
      </c>
      <c r="V3698" t="s">
        <v>80</v>
      </c>
      <c r="W3698">
        <v>25050</v>
      </c>
      <c r="X3698" t="s">
        <v>81</v>
      </c>
      <c r="Y3698">
        <v>-975</v>
      </c>
      <c r="Z3698" t="s">
        <v>302</v>
      </c>
      <c r="AA3698" t="s">
        <v>3567</v>
      </c>
      <c r="AB3698" t="s">
        <v>90</v>
      </c>
      <c r="AC3698" t="s">
        <v>91</v>
      </c>
      <c r="AD3698">
        <f>_xlfn.XLOOKUP(MIS[[#This Row],[TRADING SYMBOL]],[1]Sheet1!$D:$D,[1]Sheet1!$C:$C)</f>
        <v>160.9</v>
      </c>
      <c r="AE3698">
        <f>MIS[[#This Row],[OrderAverageTradedPrice]]*MIS[[#This Row],[OrderQuantity]]</f>
        <v>201011.24999999939</v>
      </c>
      <c r="AF3698">
        <f>MIS[[#This Row],[LTP]]*MIS[[#This Row],[OrderQuantity]]</f>
        <v>156877.5</v>
      </c>
      <c r="AG3698">
        <f>IF(MIS[[#This Row],[OrderSide]]="SELL",MIS[[#This Row],[VALUE]]-MIS[[#This Row],[LIVE_VALUE]],MIS[[#This Row],[LIVE_VALUE]]-MIS[[#This Row],[VALUE]])</f>
        <v>44133.749999999389</v>
      </c>
      <c r="AH3698" t="str" cm="1">
        <f t="array" ref="AH3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8" t="str">
        <f>MIS[[#This Row],[TRADING SYMBOL]]</f>
        <v>NIFTY2552225050CE</v>
      </c>
      <c r="AJ3698" t="str">
        <f>IF(RIGHT(MIS[[#This Row],[Main/Hedge]],4)="MAIN","MAIN","HEDGE")</f>
        <v>MAIN</v>
      </c>
      <c r="AK3698" t="str" cm="1">
        <f t="array" ref="AK3698">_xlfn._xlws.FILTER(Table4[Column1],ISNUMBER(SEARCH(Table4[Column1],MIS[[#This Row],[OrderUniqueIdentifier]])),"")</f>
        <v>NOTREND</v>
      </c>
    </row>
    <row r="3699" spans="1:37" x14ac:dyDescent="0.25">
      <c r="A3699" t="s">
        <v>71</v>
      </c>
      <c r="B3699" t="s">
        <v>669</v>
      </c>
      <c r="C3699" t="s">
        <v>3802</v>
      </c>
      <c r="D3699" t="s">
        <v>72</v>
      </c>
      <c r="E3699" t="s">
        <v>3562</v>
      </c>
      <c r="F3699" t="s">
        <v>73</v>
      </c>
      <c r="G3699" t="s">
        <v>89</v>
      </c>
      <c r="H3699" t="s">
        <v>75</v>
      </c>
      <c r="I3699" t="s">
        <v>76</v>
      </c>
      <c r="J3699" t="s">
        <v>77</v>
      </c>
      <c r="K3699">
        <v>975</v>
      </c>
      <c r="L3699" t="s">
        <v>77</v>
      </c>
      <c r="M3699" t="s">
        <v>78</v>
      </c>
      <c r="N3699" t="s">
        <v>3803</v>
      </c>
      <c r="O3699" t="s">
        <v>3564</v>
      </c>
      <c r="P3699" t="s">
        <v>3564</v>
      </c>
      <c r="Q3699" t="s">
        <v>3565</v>
      </c>
      <c r="R3699" t="s">
        <v>79</v>
      </c>
      <c r="S3699" t="s">
        <v>26</v>
      </c>
      <c r="T3699" t="s">
        <v>3566</v>
      </c>
      <c r="U3699" t="s">
        <v>43</v>
      </c>
      <c r="V3699" t="s">
        <v>80</v>
      </c>
      <c r="W3699">
        <v>25050</v>
      </c>
      <c r="X3699" t="s">
        <v>85</v>
      </c>
      <c r="Y3699">
        <v>-975</v>
      </c>
      <c r="Z3699" t="s">
        <v>3567</v>
      </c>
      <c r="AA3699" t="s">
        <v>3567</v>
      </c>
      <c r="AB3699" t="s">
        <v>107</v>
      </c>
      <c r="AC3699" t="s">
        <v>91</v>
      </c>
      <c r="AD3699">
        <f>_xlfn.XLOOKUP(MIS[[#This Row],[TRADING SYMBOL]],[1]Sheet1!$D:$D,[1]Sheet1!$C:$C)</f>
        <v>188.9</v>
      </c>
      <c r="AE3699">
        <f>MIS[[#This Row],[OrderAverageTradedPrice]]*MIS[[#This Row],[OrderQuantity]]</f>
        <v>170786.24999999939</v>
      </c>
      <c r="AF3699">
        <f>MIS[[#This Row],[LTP]]*MIS[[#This Row],[OrderQuantity]]</f>
        <v>184177.5</v>
      </c>
      <c r="AG3699">
        <f>IF(MIS[[#This Row],[OrderSide]]="SELL",MIS[[#This Row],[VALUE]]-MIS[[#This Row],[LIVE_VALUE]],MIS[[#This Row],[LIVE_VALUE]]-MIS[[#This Row],[VALUE]])</f>
        <v>-13391.250000000611</v>
      </c>
      <c r="AH3699" t="str" cm="1">
        <f t="array" ref="AH3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9" t="str">
        <f>MIS[[#This Row],[TRADING SYMBOL]]</f>
        <v>NIFTY2552225050PE</v>
      </c>
      <c r="AJ3699" t="str">
        <f>IF(RIGHT(MIS[[#This Row],[Main/Hedge]],4)="MAIN","MAIN","HEDGE")</f>
        <v>MAIN</v>
      </c>
      <c r="AK3699" t="str" cm="1">
        <f t="array" ref="AK3699">_xlfn._xlws.FILTER(Table4[Column1],ISNUMBER(SEARCH(Table4[Column1],MIS[[#This Row],[OrderUniqueIdentifier]])),"")</f>
        <v>NOTREND</v>
      </c>
    </row>
    <row r="3700" spans="1:37" x14ac:dyDescent="0.25">
      <c r="A3700" t="s">
        <v>71</v>
      </c>
      <c r="B3700" t="s">
        <v>696</v>
      </c>
      <c r="C3700" t="s">
        <v>3874</v>
      </c>
      <c r="D3700" t="s">
        <v>72</v>
      </c>
      <c r="E3700" t="s">
        <v>3562</v>
      </c>
      <c r="F3700" t="s">
        <v>73</v>
      </c>
      <c r="G3700" t="s">
        <v>89</v>
      </c>
      <c r="H3700" t="s">
        <v>75</v>
      </c>
      <c r="I3700" t="s">
        <v>76</v>
      </c>
      <c r="J3700" t="s">
        <v>77</v>
      </c>
      <c r="K3700">
        <v>300</v>
      </c>
      <c r="L3700" t="s">
        <v>77</v>
      </c>
      <c r="M3700" t="s">
        <v>78</v>
      </c>
      <c r="N3700" t="s">
        <v>3875</v>
      </c>
      <c r="O3700" t="s">
        <v>3564</v>
      </c>
      <c r="P3700" t="s">
        <v>3564</v>
      </c>
      <c r="Q3700" t="s">
        <v>3565</v>
      </c>
      <c r="R3700" t="s">
        <v>79</v>
      </c>
      <c r="S3700" t="s">
        <v>26</v>
      </c>
      <c r="T3700" t="s">
        <v>3566</v>
      </c>
      <c r="U3700" t="s">
        <v>43</v>
      </c>
      <c r="V3700" t="s">
        <v>80</v>
      </c>
      <c r="W3700">
        <v>25050</v>
      </c>
      <c r="X3700" t="s">
        <v>85</v>
      </c>
      <c r="Y3700">
        <v>-300</v>
      </c>
      <c r="Z3700" t="s">
        <v>3567</v>
      </c>
      <c r="AA3700" t="s">
        <v>3567</v>
      </c>
      <c r="AB3700" t="s">
        <v>107</v>
      </c>
      <c r="AC3700" t="s">
        <v>91</v>
      </c>
      <c r="AD3700">
        <f>_xlfn.XLOOKUP(MIS[[#This Row],[TRADING SYMBOL]],[1]Sheet1!$D:$D,[1]Sheet1!$C:$C)</f>
        <v>188.9</v>
      </c>
      <c r="AE3700">
        <f>MIS[[#This Row],[OrderAverageTradedPrice]]*MIS[[#This Row],[OrderQuantity]]</f>
        <v>52653.75</v>
      </c>
      <c r="AF3700">
        <f>MIS[[#This Row],[LTP]]*MIS[[#This Row],[OrderQuantity]]</f>
        <v>56670</v>
      </c>
      <c r="AG3700">
        <f>IF(MIS[[#This Row],[OrderSide]]="SELL",MIS[[#This Row],[VALUE]]-MIS[[#This Row],[LIVE_VALUE]],MIS[[#This Row],[LIVE_VALUE]]-MIS[[#This Row],[VALUE]])</f>
        <v>-4016.25</v>
      </c>
      <c r="AH3700" t="str" cm="1">
        <f t="array" ref="AH3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0" t="str">
        <f>MIS[[#This Row],[TRADING SYMBOL]]</f>
        <v>NIFTY2552225050PE</v>
      </c>
      <c r="AJ3700" t="str">
        <f>IF(RIGHT(MIS[[#This Row],[Main/Hedge]],4)="MAIN","MAIN","HEDGE")</f>
        <v>MAIN</v>
      </c>
      <c r="AK3700" t="str" cm="1">
        <f t="array" ref="AK3700">_xlfn._xlws.FILTER(Table4[Column1],ISNUMBER(SEARCH(Table4[Column1],MIS[[#This Row],[OrderUniqueIdentifier]])),"")</f>
        <v>NOTREND</v>
      </c>
    </row>
    <row r="3701" spans="1:37" x14ac:dyDescent="0.25">
      <c r="A3701" t="s">
        <v>71</v>
      </c>
      <c r="B3701" t="s">
        <v>770</v>
      </c>
      <c r="C3701" t="s">
        <v>5852</v>
      </c>
      <c r="D3701" t="s">
        <v>72</v>
      </c>
      <c r="E3701" t="s">
        <v>3562</v>
      </c>
      <c r="F3701" t="s">
        <v>73</v>
      </c>
      <c r="G3701" t="s">
        <v>89</v>
      </c>
      <c r="H3701" t="s">
        <v>75</v>
      </c>
      <c r="I3701" t="s">
        <v>76</v>
      </c>
      <c r="J3701" t="s">
        <v>77</v>
      </c>
      <c r="K3701">
        <v>300</v>
      </c>
      <c r="L3701" t="s">
        <v>77</v>
      </c>
      <c r="M3701" t="s">
        <v>78</v>
      </c>
      <c r="N3701" t="s">
        <v>5853</v>
      </c>
      <c r="O3701" t="s">
        <v>3564</v>
      </c>
      <c r="P3701" t="s">
        <v>3564</v>
      </c>
      <c r="Q3701" t="s">
        <v>3565</v>
      </c>
      <c r="R3701" t="s">
        <v>79</v>
      </c>
      <c r="S3701" t="s">
        <v>26</v>
      </c>
      <c r="T3701" t="s">
        <v>3566</v>
      </c>
      <c r="U3701" t="s">
        <v>43</v>
      </c>
      <c r="V3701" t="s">
        <v>80</v>
      </c>
      <c r="W3701">
        <v>25050</v>
      </c>
      <c r="X3701" t="s">
        <v>85</v>
      </c>
      <c r="Y3701">
        <v>-300</v>
      </c>
      <c r="Z3701" t="s">
        <v>3567</v>
      </c>
      <c r="AA3701" t="s">
        <v>3567</v>
      </c>
      <c r="AB3701" t="s">
        <v>107</v>
      </c>
      <c r="AC3701" t="s">
        <v>91</v>
      </c>
      <c r="AD3701">
        <f>_xlfn.XLOOKUP(MIS[[#This Row],[TRADING SYMBOL]],[1]Sheet1!$D:$D,[1]Sheet1!$C:$C)</f>
        <v>188.9</v>
      </c>
      <c r="AE3701">
        <f>MIS[[#This Row],[OrderAverageTradedPrice]]*MIS[[#This Row],[OrderQuantity]]</f>
        <v>52578.75</v>
      </c>
      <c r="AF3701">
        <f>MIS[[#This Row],[LTP]]*MIS[[#This Row],[OrderQuantity]]</f>
        <v>56670</v>
      </c>
      <c r="AG3701">
        <f>IF(MIS[[#This Row],[OrderSide]]="SELL",MIS[[#This Row],[VALUE]]-MIS[[#This Row],[LIVE_VALUE]],MIS[[#This Row],[LIVE_VALUE]]-MIS[[#This Row],[VALUE]])</f>
        <v>-4091.25</v>
      </c>
      <c r="AH3701" t="str" cm="1">
        <f t="array" ref="AH3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1" t="str">
        <f>MIS[[#This Row],[TRADING SYMBOL]]</f>
        <v>NIFTY2552225050PE</v>
      </c>
      <c r="AJ3701" t="str">
        <f>IF(RIGHT(MIS[[#This Row],[Main/Hedge]],4)="MAIN","MAIN","HEDGE")</f>
        <v>MAIN</v>
      </c>
      <c r="AK3701" t="str" cm="1">
        <f t="array" ref="AK3701">_xlfn._xlws.FILTER(Table4[Column1],ISNUMBER(SEARCH(Table4[Column1],MIS[[#This Row],[OrderUniqueIdentifier]])),"")</f>
        <v>NOTREND</v>
      </c>
    </row>
    <row r="3702" spans="1:37" x14ac:dyDescent="0.25">
      <c r="A3702" t="s">
        <v>71</v>
      </c>
      <c r="B3702" t="s">
        <v>787</v>
      </c>
      <c r="C3702" t="s">
        <v>5857</v>
      </c>
      <c r="D3702" t="s">
        <v>72</v>
      </c>
      <c r="E3702" t="s">
        <v>2904</v>
      </c>
      <c r="F3702" t="s">
        <v>73</v>
      </c>
      <c r="G3702" t="s">
        <v>89</v>
      </c>
      <c r="H3702" t="s">
        <v>75</v>
      </c>
      <c r="I3702" t="s">
        <v>76</v>
      </c>
      <c r="J3702" t="s">
        <v>77</v>
      </c>
      <c r="K3702">
        <v>75</v>
      </c>
      <c r="L3702" t="s">
        <v>77</v>
      </c>
      <c r="M3702" t="s">
        <v>78</v>
      </c>
      <c r="N3702" t="s">
        <v>447</v>
      </c>
      <c r="O3702" t="s">
        <v>3564</v>
      </c>
      <c r="P3702" t="s">
        <v>3564</v>
      </c>
      <c r="Q3702" t="s">
        <v>2907</v>
      </c>
      <c r="R3702" t="s">
        <v>79</v>
      </c>
      <c r="S3702" t="s">
        <v>26</v>
      </c>
      <c r="T3702" t="s">
        <v>2908</v>
      </c>
      <c r="U3702" t="s">
        <v>43</v>
      </c>
      <c r="V3702" t="s">
        <v>80</v>
      </c>
      <c r="W3702">
        <v>25050</v>
      </c>
      <c r="X3702" t="s">
        <v>81</v>
      </c>
      <c r="Y3702">
        <v>-75</v>
      </c>
      <c r="Z3702" t="s">
        <v>3567</v>
      </c>
      <c r="AA3702" t="s">
        <v>3567</v>
      </c>
      <c r="AB3702" t="s">
        <v>90</v>
      </c>
      <c r="AC3702" t="s">
        <v>91</v>
      </c>
      <c r="AD3702">
        <f>_xlfn.XLOOKUP(MIS[[#This Row],[TRADING SYMBOL]],[1]Sheet1!$D:$D,[1]Sheet1!$C:$C)</f>
        <v>160.9</v>
      </c>
      <c r="AE3702">
        <f>MIS[[#This Row],[OrderAverageTradedPrice]]*MIS[[#This Row],[OrderQuantity]]</f>
        <v>15483.75</v>
      </c>
      <c r="AF3702">
        <f>MIS[[#This Row],[LTP]]*MIS[[#This Row],[OrderQuantity]]</f>
        <v>12067.5</v>
      </c>
      <c r="AG3702">
        <f>IF(MIS[[#This Row],[OrderSide]]="SELL",MIS[[#This Row],[VALUE]]-MIS[[#This Row],[LIVE_VALUE]],MIS[[#This Row],[LIVE_VALUE]]-MIS[[#This Row],[VALUE]])</f>
        <v>3416.25</v>
      </c>
      <c r="AH3702" t="str" cm="1">
        <f t="array" ref="AH3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2" t="str">
        <f>MIS[[#This Row],[TRADING SYMBOL]]</f>
        <v>NIFTY2552225050CE</v>
      </c>
      <c r="AJ3702" t="str">
        <f>IF(RIGHT(MIS[[#This Row],[Main/Hedge]],4)="MAIN","MAIN","HEDGE")</f>
        <v>MAIN</v>
      </c>
      <c r="AK3702" t="str" cm="1">
        <f t="array" ref="AK3702">_xlfn._xlws.FILTER(Table4[Column1],ISNUMBER(SEARCH(Table4[Column1],MIS[[#This Row],[OrderUniqueIdentifier]])),"")</f>
        <v>NOTREND</v>
      </c>
    </row>
    <row r="3703" spans="1:37" x14ac:dyDescent="0.25">
      <c r="A3703" t="s">
        <v>71</v>
      </c>
      <c r="B3703" t="s">
        <v>847</v>
      </c>
      <c r="C3703" t="s">
        <v>4291</v>
      </c>
      <c r="D3703" t="s">
        <v>72</v>
      </c>
      <c r="E3703" t="s">
        <v>3562</v>
      </c>
      <c r="F3703" t="s">
        <v>73</v>
      </c>
      <c r="G3703" t="s">
        <v>89</v>
      </c>
      <c r="H3703" t="s">
        <v>75</v>
      </c>
      <c r="I3703" t="s">
        <v>76</v>
      </c>
      <c r="J3703" t="s">
        <v>77</v>
      </c>
      <c r="K3703">
        <v>525</v>
      </c>
      <c r="L3703" t="s">
        <v>77</v>
      </c>
      <c r="M3703" t="s">
        <v>78</v>
      </c>
      <c r="N3703" t="s">
        <v>4292</v>
      </c>
      <c r="O3703" t="s">
        <v>3564</v>
      </c>
      <c r="P3703" t="s">
        <v>3564</v>
      </c>
      <c r="Q3703" t="s">
        <v>3565</v>
      </c>
      <c r="R3703" t="s">
        <v>79</v>
      </c>
      <c r="S3703" t="s">
        <v>26</v>
      </c>
      <c r="T3703" t="s">
        <v>3566</v>
      </c>
      <c r="U3703" t="s">
        <v>43</v>
      </c>
      <c r="V3703" t="s">
        <v>80</v>
      </c>
      <c r="W3703">
        <v>25050</v>
      </c>
      <c r="X3703" t="s">
        <v>85</v>
      </c>
      <c r="Y3703">
        <v>-525</v>
      </c>
      <c r="Z3703" t="s">
        <v>3567</v>
      </c>
      <c r="AA3703" t="s">
        <v>3567</v>
      </c>
      <c r="AB3703" t="s">
        <v>107</v>
      </c>
      <c r="AC3703" t="s">
        <v>91</v>
      </c>
      <c r="AD3703">
        <f>_xlfn.XLOOKUP(MIS[[#This Row],[TRADING SYMBOL]],[1]Sheet1!$D:$D,[1]Sheet1!$C:$C)</f>
        <v>188.9</v>
      </c>
      <c r="AE3703">
        <f>MIS[[#This Row],[OrderAverageTradedPrice]]*MIS[[#This Row],[OrderQuantity]]</f>
        <v>91901.25</v>
      </c>
      <c r="AF3703">
        <f>MIS[[#This Row],[LTP]]*MIS[[#This Row],[OrderQuantity]]</f>
        <v>99172.5</v>
      </c>
      <c r="AG3703">
        <f>IF(MIS[[#This Row],[OrderSide]]="SELL",MIS[[#This Row],[VALUE]]-MIS[[#This Row],[LIVE_VALUE]],MIS[[#This Row],[LIVE_VALUE]]-MIS[[#This Row],[VALUE]])</f>
        <v>-7271.25</v>
      </c>
      <c r="AH3703" t="str" cm="1">
        <f t="array" ref="AH3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3" t="str">
        <f>MIS[[#This Row],[TRADING SYMBOL]]</f>
        <v>NIFTY2552225050PE</v>
      </c>
      <c r="AJ3703" t="str">
        <f>IF(RIGHT(MIS[[#This Row],[Main/Hedge]],4)="MAIN","MAIN","HEDGE")</f>
        <v>MAIN</v>
      </c>
      <c r="AK3703" t="str" cm="1">
        <f t="array" ref="AK3703">_xlfn._xlws.FILTER(Table4[Column1],ISNUMBER(SEARCH(Table4[Column1],MIS[[#This Row],[OrderUniqueIdentifier]])),"")</f>
        <v>NOTREND</v>
      </c>
    </row>
    <row r="3704" spans="1:37" x14ac:dyDescent="0.25">
      <c r="A3704" t="s">
        <v>71</v>
      </c>
      <c r="B3704" t="s">
        <v>873</v>
      </c>
      <c r="C3704" t="s">
        <v>4368</v>
      </c>
      <c r="D3704" t="s">
        <v>72</v>
      </c>
      <c r="E3704" t="s">
        <v>3562</v>
      </c>
      <c r="F3704" t="s">
        <v>73</v>
      </c>
      <c r="G3704" t="s">
        <v>89</v>
      </c>
      <c r="H3704" t="s">
        <v>75</v>
      </c>
      <c r="I3704" t="s">
        <v>76</v>
      </c>
      <c r="J3704" t="s">
        <v>77</v>
      </c>
      <c r="K3704">
        <v>75</v>
      </c>
      <c r="L3704" t="s">
        <v>77</v>
      </c>
      <c r="M3704" t="s">
        <v>78</v>
      </c>
      <c r="N3704" t="s">
        <v>4369</v>
      </c>
      <c r="O3704" t="s">
        <v>3564</v>
      </c>
      <c r="P3704" t="s">
        <v>3564</v>
      </c>
      <c r="Q3704" t="s">
        <v>3565</v>
      </c>
      <c r="R3704" t="s">
        <v>79</v>
      </c>
      <c r="S3704" t="s">
        <v>26</v>
      </c>
      <c r="T3704" t="s">
        <v>3566</v>
      </c>
      <c r="U3704" t="s">
        <v>43</v>
      </c>
      <c r="V3704" t="s">
        <v>80</v>
      </c>
      <c r="W3704">
        <v>25050</v>
      </c>
      <c r="X3704" t="s">
        <v>85</v>
      </c>
      <c r="Y3704">
        <v>-75</v>
      </c>
      <c r="Z3704" t="s">
        <v>3567</v>
      </c>
      <c r="AA3704" t="s">
        <v>3567</v>
      </c>
      <c r="AB3704" t="s">
        <v>107</v>
      </c>
      <c r="AC3704" t="s">
        <v>91</v>
      </c>
      <c r="AD3704">
        <f>_xlfn.XLOOKUP(MIS[[#This Row],[TRADING SYMBOL]],[1]Sheet1!$D:$D,[1]Sheet1!$C:$C)</f>
        <v>188.9</v>
      </c>
      <c r="AE3704">
        <f>MIS[[#This Row],[OrderAverageTradedPrice]]*MIS[[#This Row],[OrderQuantity]]</f>
        <v>13147.5</v>
      </c>
      <c r="AF3704">
        <f>MIS[[#This Row],[LTP]]*MIS[[#This Row],[OrderQuantity]]</f>
        <v>14167.5</v>
      </c>
      <c r="AG3704">
        <f>IF(MIS[[#This Row],[OrderSide]]="SELL",MIS[[#This Row],[VALUE]]-MIS[[#This Row],[LIVE_VALUE]],MIS[[#This Row],[LIVE_VALUE]]-MIS[[#This Row],[VALUE]])</f>
        <v>-1020</v>
      </c>
      <c r="AH3704" t="str" cm="1">
        <f t="array" ref="AH3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4" t="str">
        <f>MIS[[#This Row],[TRADING SYMBOL]]</f>
        <v>NIFTY2552225050PE</v>
      </c>
      <c r="AJ3704" t="str">
        <f>IF(RIGHT(MIS[[#This Row],[Main/Hedge]],4)="MAIN","MAIN","HEDGE")</f>
        <v>MAIN</v>
      </c>
      <c r="AK3704" t="str" cm="1">
        <f t="array" ref="AK3704">_xlfn._xlws.FILTER(Table4[Column1],ISNUMBER(SEARCH(Table4[Column1],MIS[[#This Row],[OrderUniqueIdentifier]])),"")</f>
        <v>NOTREND</v>
      </c>
    </row>
    <row r="3705" spans="1:37" x14ac:dyDescent="0.25">
      <c r="A3705" t="s">
        <v>71</v>
      </c>
      <c r="B3705" t="s">
        <v>923</v>
      </c>
      <c r="C3705" t="s">
        <v>4539</v>
      </c>
      <c r="D3705" t="s">
        <v>72</v>
      </c>
      <c r="E3705" t="s">
        <v>2904</v>
      </c>
      <c r="F3705" t="s">
        <v>73</v>
      </c>
      <c r="G3705" t="s">
        <v>89</v>
      </c>
      <c r="H3705" t="s">
        <v>75</v>
      </c>
      <c r="I3705" t="s">
        <v>76</v>
      </c>
      <c r="J3705" t="s">
        <v>77</v>
      </c>
      <c r="K3705">
        <v>300</v>
      </c>
      <c r="L3705" t="s">
        <v>77</v>
      </c>
      <c r="M3705" t="s">
        <v>78</v>
      </c>
      <c r="N3705" t="s">
        <v>3722</v>
      </c>
      <c r="O3705" t="s">
        <v>3564</v>
      </c>
      <c r="P3705" t="s">
        <v>3564</v>
      </c>
      <c r="Q3705" t="s">
        <v>2907</v>
      </c>
      <c r="R3705" t="s">
        <v>79</v>
      </c>
      <c r="S3705" t="s">
        <v>26</v>
      </c>
      <c r="T3705" t="s">
        <v>2908</v>
      </c>
      <c r="U3705" t="s">
        <v>43</v>
      </c>
      <c r="V3705" t="s">
        <v>80</v>
      </c>
      <c r="W3705">
        <v>25050</v>
      </c>
      <c r="X3705" t="s">
        <v>81</v>
      </c>
      <c r="Y3705">
        <v>-300</v>
      </c>
      <c r="Z3705" t="s">
        <v>3567</v>
      </c>
      <c r="AA3705" t="s">
        <v>3567</v>
      </c>
      <c r="AB3705" t="s">
        <v>90</v>
      </c>
      <c r="AC3705" t="s">
        <v>91</v>
      </c>
      <c r="AD3705">
        <f>_xlfn.XLOOKUP(MIS[[#This Row],[TRADING SYMBOL]],[1]Sheet1!$D:$D,[1]Sheet1!$C:$C)</f>
        <v>160.9</v>
      </c>
      <c r="AE3705">
        <f>MIS[[#This Row],[OrderAverageTradedPrice]]*MIS[[#This Row],[OrderQuantity]]</f>
        <v>61830</v>
      </c>
      <c r="AF3705">
        <f>MIS[[#This Row],[LTP]]*MIS[[#This Row],[OrderQuantity]]</f>
        <v>48270</v>
      </c>
      <c r="AG3705">
        <f>IF(MIS[[#This Row],[OrderSide]]="SELL",MIS[[#This Row],[VALUE]]-MIS[[#This Row],[LIVE_VALUE]],MIS[[#This Row],[LIVE_VALUE]]-MIS[[#This Row],[VALUE]])</f>
        <v>13560</v>
      </c>
      <c r="AH3705" t="str" cm="1">
        <f t="array" ref="AH3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5" t="str">
        <f>MIS[[#This Row],[TRADING SYMBOL]]</f>
        <v>NIFTY2552225050CE</v>
      </c>
      <c r="AJ3705" t="str">
        <f>IF(RIGHT(MIS[[#This Row],[Main/Hedge]],4)="MAIN","MAIN","HEDGE")</f>
        <v>MAIN</v>
      </c>
      <c r="AK3705" t="str" cm="1">
        <f t="array" ref="AK3705">_xlfn._xlws.FILTER(Table4[Column1],ISNUMBER(SEARCH(Table4[Column1],MIS[[#This Row],[OrderUniqueIdentifier]])),"")</f>
        <v>NOTREND</v>
      </c>
    </row>
    <row r="3706" spans="1:37" x14ac:dyDescent="0.25">
      <c r="A3706" t="s">
        <v>71</v>
      </c>
      <c r="B3706" t="s">
        <v>960</v>
      </c>
      <c r="C3706" t="s">
        <v>4663</v>
      </c>
      <c r="D3706" t="s">
        <v>72</v>
      </c>
      <c r="E3706" t="s">
        <v>3562</v>
      </c>
      <c r="F3706" t="s">
        <v>73</v>
      </c>
      <c r="G3706" t="s">
        <v>89</v>
      </c>
      <c r="H3706" t="s">
        <v>75</v>
      </c>
      <c r="I3706" t="s">
        <v>76</v>
      </c>
      <c r="J3706" t="s">
        <v>77</v>
      </c>
      <c r="K3706">
        <v>75</v>
      </c>
      <c r="L3706" t="s">
        <v>77</v>
      </c>
      <c r="M3706" t="s">
        <v>78</v>
      </c>
      <c r="N3706" t="s">
        <v>4395</v>
      </c>
      <c r="O3706" t="s">
        <v>3564</v>
      </c>
      <c r="P3706" t="s">
        <v>3564</v>
      </c>
      <c r="Q3706" t="s">
        <v>3565</v>
      </c>
      <c r="R3706" t="s">
        <v>79</v>
      </c>
      <c r="S3706" t="s">
        <v>26</v>
      </c>
      <c r="T3706" t="s">
        <v>3566</v>
      </c>
      <c r="U3706" t="s">
        <v>43</v>
      </c>
      <c r="V3706" t="s">
        <v>80</v>
      </c>
      <c r="W3706">
        <v>25050</v>
      </c>
      <c r="X3706" t="s">
        <v>85</v>
      </c>
      <c r="Y3706">
        <v>-75</v>
      </c>
      <c r="Z3706" t="s">
        <v>3567</v>
      </c>
      <c r="AA3706" t="s">
        <v>3567</v>
      </c>
      <c r="AB3706" t="s">
        <v>107</v>
      </c>
      <c r="AC3706" t="s">
        <v>91</v>
      </c>
      <c r="AD3706">
        <f>_xlfn.XLOOKUP(MIS[[#This Row],[TRADING SYMBOL]],[1]Sheet1!$D:$D,[1]Sheet1!$C:$C)</f>
        <v>188.9</v>
      </c>
      <c r="AE3706">
        <f>MIS[[#This Row],[OrderAverageTradedPrice]]*MIS[[#This Row],[OrderQuantity]]</f>
        <v>13140</v>
      </c>
      <c r="AF3706">
        <f>MIS[[#This Row],[LTP]]*MIS[[#This Row],[OrderQuantity]]</f>
        <v>14167.5</v>
      </c>
      <c r="AG3706">
        <f>IF(MIS[[#This Row],[OrderSide]]="SELL",MIS[[#This Row],[VALUE]]-MIS[[#This Row],[LIVE_VALUE]],MIS[[#This Row],[LIVE_VALUE]]-MIS[[#This Row],[VALUE]])</f>
        <v>-1027.5</v>
      </c>
      <c r="AH3706" t="str" cm="1">
        <f t="array" ref="AH3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6" t="str">
        <f>MIS[[#This Row],[TRADING SYMBOL]]</f>
        <v>NIFTY2552225050PE</v>
      </c>
      <c r="AJ3706" t="str">
        <f>IF(RIGHT(MIS[[#This Row],[Main/Hedge]],4)="MAIN","MAIN","HEDGE")</f>
        <v>MAIN</v>
      </c>
      <c r="AK3706" t="str" cm="1">
        <f t="array" ref="AK3706">_xlfn._xlws.FILTER(Table4[Column1],ISNUMBER(SEARCH(Table4[Column1],MIS[[#This Row],[OrderUniqueIdentifier]])),"")</f>
        <v>NOTREND</v>
      </c>
    </row>
    <row r="3707" spans="1:37" x14ac:dyDescent="0.25">
      <c r="A3707" t="s">
        <v>71</v>
      </c>
      <c r="B3707" t="s">
        <v>969</v>
      </c>
      <c r="C3707" t="s">
        <v>5868</v>
      </c>
      <c r="D3707" t="s">
        <v>72</v>
      </c>
      <c r="E3707" t="s">
        <v>2904</v>
      </c>
      <c r="F3707" t="s">
        <v>73</v>
      </c>
      <c r="G3707" t="s">
        <v>89</v>
      </c>
      <c r="H3707" t="s">
        <v>75</v>
      </c>
      <c r="I3707" t="s">
        <v>76</v>
      </c>
      <c r="J3707" t="s">
        <v>77</v>
      </c>
      <c r="K3707">
        <v>600</v>
      </c>
      <c r="L3707" t="s">
        <v>77</v>
      </c>
      <c r="M3707" t="s">
        <v>78</v>
      </c>
      <c r="N3707" t="s">
        <v>5869</v>
      </c>
      <c r="O3707" t="s">
        <v>3564</v>
      </c>
      <c r="P3707" t="s">
        <v>3564</v>
      </c>
      <c r="Q3707" t="s">
        <v>2907</v>
      </c>
      <c r="R3707" t="s">
        <v>79</v>
      </c>
      <c r="S3707" t="s">
        <v>26</v>
      </c>
      <c r="T3707" t="s">
        <v>2908</v>
      </c>
      <c r="U3707" t="s">
        <v>43</v>
      </c>
      <c r="V3707" t="s">
        <v>80</v>
      </c>
      <c r="W3707">
        <v>25050</v>
      </c>
      <c r="X3707" t="s">
        <v>81</v>
      </c>
      <c r="Y3707">
        <v>-600</v>
      </c>
      <c r="Z3707" t="s">
        <v>3567</v>
      </c>
      <c r="AA3707" t="s">
        <v>3567</v>
      </c>
      <c r="AB3707" t="s">
        <v>90</v>
      </c>
      <c r="AC3707" t="s">
        <v>91</v>
      </c>
      <c r="AD3707">
        <f>_xlfn.XLOOKUP(MIS[[#This Row],[TRADING SYMBOL]],[1]Sheet1!$D:$D,[1]Sheet1!$C:$C)</f>
        <v>160.9</v>
      </c>
      <c r="AE3707">
        <f>MIS[[#This Row],[OrderAverageTradedPrice]]*MIS[[#This Row],[OrderQuantity]]</f>
        <v>124027.5</v>
      </c>
      <c r="AF3707">
        <f>MIS[[#This Row],[LTP]]*MIS[[#This Row],[OrderQuantity]]</f>
        <v>96540</v>
      </c>
      <c r="AG3707">
        <f>IF(MIS[[#This Row],[OrderSide]]="SELL",MIS[[#This Row],[VALUE]]-MIS[[#This Row],[LIVE_VALUE]],MIS[[#This Row],[LIVE_VALUE]]-MIS[[#This Row],[VALUE]])</f>
        <v>27487.5</v>
      </c>
      <c r="AH3707" t="str" cm="1">
        <f t="array" ref="AH3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7" t="str">
        <f>MIS[[#This Row],[TRADING SYMBOL]]</f>
        <v>NIFTY2552225050CE</v>
      </c>
      <c r="AJ3707" t="str">
        <f>IF(RIGHT(MIS[[#This Row],[Main/Hedge]],4)="MAIN","MAIN","HEDGE")</f>
        <v>MAIN</v>
      </c>
      <c r="AK3707" t="str" cm="1">
        <f t="array" ref="AK3707">_xlfn._xlws.FILTER(Table4[Column1],ISNUMBER(SEARCH(Table4[Column1],MIS[[#This Row],[OrderUniqueIdentifier]])),"")</f>
        <v>NOTREND</v>
      </c>
    </row>
    <row r="3708" spans="1:37" x14ac:dyDescent="0.25">
      <c r="A3708" t="s">
        <v>71</v>
      </c>
      <c r="B3708" t="s">
        <v>978</v>
      </c>
      <c r="C3708" t="s">
        <v>5872</v>
      </c>
      <c r="D3708" t="s">
        <v>72</v>
      </c>
      <c r="E3708" t="s">
        <v>2904</v>
      </c>
      <c r="F3708" t="s">
        <v>73</v>
      </c>
      <c r="G3708" t="s">
        <v>89</v>
      </c>
      <c r="H3708" t="s">
        <v>75</v>
      </c>
      <c r="I3708" t="s">
        <v>76</v>
      </c>
      <c r="J3708" t="s">
        <v>77</v>
      </c>
      <c r="K3708">
        <v>75</v>
      </c>
      <c r="L3708" t="s">
        <v>77</v>
      </c>
      <c r="M3708" t="s">
        <v>78</v>
      </c>
      <c r="N3708" t="s">
        <v>3722</v>
      </c>
      <c r="O3708" t="s">
        <v>3564</v>
      </c>
      <c r="P3708" t="s">
        <v>3564</v>
      </c>
      <c r="Q3708" t="s">
        <v>2907</v>
      </c>
      <c r="R3708" t="s">
        <v>79</v>
      </c>
      <c r="S3708" t="s">
        <v>26</v>
      </c>
      <c r="T3708" t="s">
        <v>2908</v>
      </c>
      <c r="U3708" t="s">
        <v>43</v>
      </c>
      <c r="V3708" t="s">
        <v>80</v>
      </c>
      <c r="W3708">
        <v>25050</v>
      </c>
      <c r="X3708" t="s">
        <v>81</v>
      </c>
      <c r="Y3708">
        <v>-75</v>
      </c>
      <c r="Z3708" t="s">
        <v>3567</v>
      </c>
      <c r="AA3708" t="s">
        <v>3567</v>
      </c>
      <c r="AB3708" t="s">
        <v>90</v>
      </c>
      <c r="AC3708" t="s">
        <v>91</v>
      </c>
      <c r="AD3708">
        <f>_xlfn.XLOOKUP(MIS[[#This Row],[TRADING SYMBOL]],[1]Sheet1!$D:$D,[1]Sheet1!$C:$C)</f>
        <v>160.9</v>
      </c>
      <c r="AE3708">
        <f>MIS[[#This Row],[OrderAverageTradedPrice]]*MIS[[#This Row],[OrderQuantity]]</f>
        <v>15457.5</v>
      </c>
      <c r="AF3708">
        <f>MIS[[#This Row],[LTP]]*MIS[[#This Row],[OrderQuantity]]</f>
        <v>12067.5</v>
      </c>
      <c r="AG3708">
        <f>IF(MIS[[#This Row],[OrderSide]]="SELL",MIS[[#This Row],[VALUE]]-MIS[[#This Row],[LIVE_VALUE]],MIS[[#This Row],[LIVE_VALUE]]-MIS[[#This Row],[VALUE]])</f>
        <v>3390</v>
      </c>
      <c r="AH3708" t="str" cm="1">
        <f t="array" ref="AH3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8" t="str">
        <f>MIS[[#This Row],[TRADING SYMBOL]]</f>
        <v>NIFTY2552225050CE</v>
      </c>
      <c r="AJ3708" t="str">
        <f>IF(RIGHT(MIS[[#This Row],[Main/Hedge]],4)="MAIN","MAIN","HEDGE")</f>
        <v>MAIN</v>
      </c>
      <c r="AK3708" t="str" cm="1">
        <f t="array" ref="AK3708">_xlfn._xlws.FILTER(Table4[Column1],ISNUMBER(SEARCH(Table4[Column1],MIS[[#This Row],[OrderUniqueIdentifier]])),"")</f>
        <v>NOTREND</v>
      </c>
    </row>
    <row r="3709" spans="1:37" x14ac:dyDescent="0.25">
      <c r="A3709" t="s">
        <v>71</v>
      </c>
      <c r="B3709" t="s">
        <v>986</v>
      </c>
      <c r="C3709" t="s">
        <v>5874</v>
      </c>
      <c r="D3709" t="s">
        <v>72</v>
      </c>
      <c r="E3709" t="s">
        <v>3562</v>
      </c>
      <c r="F3709" t="s">
        <v>73</v>
      </c>
      <c r="G3709" t="s">
        <v>89</v>
      </c>
      <c r="H3709" t="s">
        <v>75</v>
      </c>
      <c r="I3709" t="s">
        <v>76</v>
      </c>
      <c r="J3709" t="s">
        <v>77</v>
      </c>
      <c r="K3709">
        <v>75</v>
      </c>
      <c r="L3709" t="s">
        <v>77</v>
      </c>
      <c r="M3709" t="s">
        <v>78</v>
      </c>
      <c r="N3709" t="s">
        <v>4369</v>
      </c>
      <c r="O3709" t="s">
        <v>3564</v>
      </c>
      <c r="P3709" t="s">
        <v>3564</v>
      </c>
      <c r="Q3709" t="s">
        <v>3565</v>
      </c>
      <c r="R3709" t="s">
        <v>79</v>
      </c>
      <c r="S3709" t="s">
        <v>26</v>
      </c>
      <c r="T3709" t="s">
        <v>3566</v>
      </c>
      <c r="U3709" t="s">
        <v>43</v>
      </c>
      <c r="V3709" t="s">
        <v>80</v>
      </c>
      <c r="W3709">
        <v>25050</v>
      </c>
      <c r="X3709" t="s">
        <v>85</v>
      </c>
      <c r="Y3709">
        <v>-75</v>
      </c>
      <c r="Z3709" t="s">
        <v>3567</v>
      </c>
      <c r="AA3709" t="s">
        <v>3567</v>
      </c>
      <c r="AB3709" t="s">
        <v>107</v>
      </c>
      <c r="AC3709" t="s">
        <v>91</v>
      </c>
      <c r="AD3709">
        <f>_xlfn.XLOOKUP(MIS[[#This Row],[TRADING SYMBOL]],[1]Sheet1!$D:$D,[1]Sheet1!$C:$C)</f>
        <v>188.9</v>
      </c>
      <c r="AE3709">
        <f>MIS[[#This Row],[OrderAverageTradedPrice]]*MIS[[#This Row],[OrderQuantity]]</f>
        <v>13147.5</v>
      </c>
      <c r="AF3709">
        <f>MIS[[#This Row],[LTP]]*MIS[[#This Row],[OrderQuantity]]</f>
        <v>14167.5</v>
      </c>
      <c r="AG3709">
        <f>IF(MIS[[#This Row],[OrderSide]]="SELL",MIS[[#This Row],[VALUE]]-MIS[[#This Row],[LIVE_VALUE]],MIS[[#This Row],[LIVE_VALUE]]-MIS[[#This Row],[VALUE]])</f>
        <v>-1020</v>
      </c>
      <c r="AH3709" t="str" cm="1">
        <f t="array" ref="AH3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9" t="str">
        <f>MIS[[#This Row],[TRADING SYMBOL]]</f>
        <v>NIFTY2552225050PE</v>
      </c>
      <c r="AJ3709" t="str">
        <f>IF(RIGHT(MIS[[#This Row],[Main/Hedge]],4)="MAIN","MAIN","HEDGE")</f>
        <v>MAIN</v>
      </c>
      <c r="AK3709" t="str" cm="1">
        <f t="array" ref="AK3709">_xlfn._xlws.FILTER(Table4[Column1],ISNUMBER(SEARCH(Table4[Column1],MIS[[#This Row],[OrderUniqueIdentifier]])),"")</f>
        <v>NOTREND</v>
      </c>
    </row>
    <row r="3710" spans="1:37" x14ac:dyDescent="0.25">
      <c r="A3710" t="s">
        <v>71</v>
      </c>
      <c r="B3710" t="s">
        <v>1054</v>
      </c>
      <c r="C3710" t="s">
        <v>4940</v>
      </c>
      <c r="D3710" t="s">
        <v>72</v>
      </c>
      <c r="E3710" t="s">
        <v>2904</v>
      </c>
      <c r="F3710" t="s">
        <v>73</v>
      </c>
      <c r="G3710" t="s">
        <v>89</v>
      </c>
      <c r="H3710" t="s">
        <v>75</v>
      </c>
      <c r="I3710" t="s">
        <v>76</v>
      </c>
      <c r="J3710" t="s">
        <v>77</v>
      </c>
      <c r="K3710">
        <v>75</v>
      </c>
      <c r="L3710" t="s">
        <v>77</v>
      </c>
      <c r="M3710" t="s">
        <v>78</v>
      </c>
      <c r="N3710" t="s">
        <v>3722</v>
      </c>
      <c r="O3710" t="s">
        <v>3564</v>
      </c>
      <c r="P3710" t="s">
        <v>3564</v>
      </c>
      <c r="Q3710" t="s">
        <v>2907</v>
      </c>
      <c r="R3710" t="s">
        <v>79</v>
      </c>
      <c r="S3710" t="s">
        <v>26</v>
      </c>
      <c r="T3710" t="s">
        <v>2908</v>
      </c>
      <c r="U3710" t="s">
        <v>43</v>
      </c>
      <c r="V3710" t="s">
        <v>80</v>
      </c>
      <c r="W3710">
        <v>25050</v>
      </c>
      <c r="X3710" t="s">
        <v>81</v>
      </c>
      <c r="Y3710">
        <v>-75</v>
      </c>
      <c r="Z3710" t="s">
        <v>3567</v>
      </c>
      <c r="AA3710" t="s">
        <v>3567</v>
      </c>
      <c r="AB3710" t="s">
        <v>90</v>
      </c>
      <c r="AC3710" t="s">
        <v>91</v>
      </c>
      <c r="AD3710">
        <f>_xlfn.XLOOKUP(MIS[[#This Row],[TRADING SYMBOL]],[1]Sheet1!$D:$D,[1]Sheet1!$C:$C)</f>
        <v>160.9</v>
      </c>
      <c r="AE3710">
        <f>MIS[[#This Row],[OrderAverageTradedPrice]]*MIS[[#This Row],[OrderQuantity]]</f>
        <v>15457.5</v>
      </c>
      <c r="AF3710">
        <f>MIS[[#This Row],[LTP]]*MIS[[#This Row],[OrderQuantity]]</f>
        <v>12067.5</v>
      </c>
      <c r="AG3710">
        <f>IF(MIS[[#This Row],[OrderSide]]="SELL",MIS[[#This Row],[VALUE]]-MIS[[#This Row],[LIVE_VALUE]],MIS[[#This Row],[LIVE_VALUE]]-MIS[[#This Row],[VALUE]])</f>
        <v>3390</v>
      </c>
      <c r="AH3710" t="str" cm="1">
        <f t="array" ref="AH3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0" t="str">
        <f>MIS[[#This Row],[TRADING SYMBOL]]</f>
        <v>NIFTY2552225050CE</v>
      </c>
      <c r="AJ3710" t="str">
        <f>IF(RIGHT(MIS[[#This Row],[Main/Hedge]],4)="MAIN","MAIN","HEDGE")</f>
        <v>MAIN</v>
      </c>
      <c r="AK3710" t="str" cm="1">
        <f t="array" ref="AK3710">_xlfn._xlws.FILTER(Table4[Column1],ISNUMBER(SEARCH(Table4[Column1],MIS[[#This Row],[OrderUniqueIdentifier]])),"")</f>
        <v>NOTREND</v>
      </c>
    </row>
    <row r="3711" spans="1:37" x14ac:dyDescent="0.25">
      <c r="A3711" t="s">
        <v>71</v>
      </c>
      <c r="B3711" t="s">
        <v>1077</v>
      </c>
      <c r="C3711" t="s">
        <v>5019</v>
      </c>
      <c r="D3711" t="s">
        <v>72</v>
      </c>
      <c r="E3711" t="s">
        <v>2904</v>
      </c>
      <c r="F3711" t="s">
        <v>73</v>
      </c>
      <c r="G3711" t="s">
        <v>89</v>
      </c>
      <c r="H3711" t="s">
        <v>75</v>
      </c>
      <c r="I3711" t="s">
        <v>76</v>
      </c>
      <c r="J3711" t="s">
        <v>77</v>
      </c>
      <c r="K3711">
        <v>450</v>
      </c>
      <c r="L3711" t="s">
        <v>77</v>
      </c>
      <c r="M3711" t="s">
        <v>78</v>
      </c>
      <c r="N3711" t="s">
        <v>5020</v>
      </c>
      <c r="O3711" t="s">
        <v>3564</v>
      </c>
      <c r="P3711" t="s">
        <v>3564</v>
      </c>
      <c r="Q3711" t="s">
        <v>2907</v>
      </c>
      <c r="R3711" t="s">
        <v>79</v>
      </c>
      <c r="S3711" t="s">
        <v>26</v>
      </c>
      <c r="T3711" t="s">
        <v>2908</v>
      </c>
      <c r="U3711" t="s">
        <v>43</v>
      </c>
      <c r="V3711" t="s">
        <v>80</v>
      </c>
      <c r="W3711">
        <v>25050</v>
      </c>
      <c r="X3711" t="s">
        <v>81</v>
      </c>
      <c r="Y3711">
        <v>-450</v>
      </c>
      <c r="Z3711" t="s">
        <v>3567</v>
      </c>
      <c r="AA3711" t="s">
        <v>3567</v>
      </c>
      <c r="AB3711" t="s">
        <v>90</v>
      </c>
      <c r="AC3711" t="s">
        <v>91</v>
      </c>
      <c r="AD3711">
        <f>_xlfn.XLOOKUP(MIS[[#This Row],[TRADING SYMBOL]],[1]Sheet1!$D:$D,[1]Sheet1!$C:$C)</f>
        <v>160.9</v>
      </c>
      <c r="AE3711">
        <f>MIS[[#This Row],[OrderAverageTradedPrice]]*MIS[[#This Row],[OrderQuantity]]</f>
        <v>92328.75</v>
      </c>
      <c r="AF3711">
        <f>MIS[[#This Row],[LTP]]*MIS[[#This Row],[OrderQuantity]]</f>
        <v>72405</v>
      </c>
      <c r="AG3711">
        <f>IF(MIS[[#This Row],[OrderSide]]="SELL",MIS[[#This Row],[VALUE]]-MIS[[#This Row],[LIVE_VALUE]],MIS[[#This Row],[LIVE_VALUE]]-MIS[[#This Row],[VALUE]])</f>
        <v>19923.75</v>
      </c>
      <c r="AH3711" t="str" cm="1">
        <f t="array" ref="AH3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1" t="str">
        <f>MIS[[#This Row],[TRADING SYMBOL]]</f>
        <v>NIFTY2552225050CE</v>
      </c>
      <c r="AJ3711" t="str">
        <f>IF(RIGHT(MIS[[#This Row],[Main/Hedge]],4)="MAIN","MAIN","HEDGE")</f>
        <v>MAIN</v>
      </c>
      <c r="AK3711" t="str" cm="1">
        <f t="array" ref="AK3711">_xlfn._xlws.FILTER(Table4[Column1],ISNUMBER(SEARCH(Table4[Column1],MIS[[#This Row],[OrderUniqueIdentifier]])),"")</f>
        <v>NOTREND</v>
      </c>
    </row>
    <row r="3712" spans="1:37" x14ac:dyDescent="0.25">
      <c r="A3712" t="s">
        <v>71</v>
      </c>
      <c r="B3712" t="s">
        <v>1086</v>
      </c>
      <c r="C3712" t="s">
        <v>5042</v>
      </c>
      <c r="D3712" t="s">
        <v>72</v>
      </c>
      <c r="E3712" t="s">
        <v>2904</v>
      </c>
      <c r="F3712" t="s">
        <v>73</v>
      </c>
      <c r="G3712" t="s">
        <v>89</v>
      </c>
      <c r="H3712" t="s">
        <v>75</v>
      </c>
      <c r="I3712" t="s">
        <v>76</v>
      </c>
      <c r="J3712" t="s">
        <v>77</v>
      </c>
      <c r="K3712">
        <v>75</v>
      </c>
      <c r="L3712" t="s">
        <v>77</v>
      </c>
      <c r="M3712" t="s">
        <v>78</v>
      </c>
      <c r="N3712" t="s">
        <v>4950</v>
      </c>
      <c r="O3712" t="s">
        <v>3564</v>
      </c>
      <c r="P3712" t="s">
        <v>3564</v>
      </c>
      <c r="Q3712" t="s">
        <v>2907</v>
      </c>
      <c r="R3712" t="s">
        <v>79</v>
      </c>
      <c r="S3712" t="s">
        <v>26</v>
      </c>
      <c r="T3712" t="s">
        <v>2908</v>
      </c>
      <c r="U3712" t="s">
        <v>43</v>
      </c>
      <c r="V3712" t="s">
        <v>80</v>
      </c>
      <c r="W3712">
        <v>25050</v>
      </c>
      <c r="X3712" t="s">
        <v>81</v>
      </c>
      <c r="Y3712">
        <v>-75</v>
      </c>
      <c r="Z3712" t="s">
        <v>3567</v>
      </c>
      <c r="AA3712" t="s">
        <v>3567</v>
      </c>
      <c r="AB3712" t="s">
        <v>90</v>
      </c>
      <c r="AC3712" t="s">
        <v>91</v>
      </c>
      <c r="AD3712">
        <f>_xlfn.XLOOKUP(MIS[[#This Row],[TRADING SYMBOL]],[1]Sheet1!$D:$D,[1]Sheet1!$C:$C)</f>
        <v>160.9</v>
      </c>
      <c r="AE3712">
        <f>MIS[[#This Row],[OrderAverageTradedPrice]]*MIS[[#This Row],[OrderQuantity]]</f>
        <v>15487.5</v>
      </c>
      <c r="AF3712">
        <f>MIS[[#This Row],[LTP]]*MIS[[#This Row],[OrderQuantity]]</f>
        <v>12067.5</v>
      </c>
      <c r="AG3712">
        <f>IF(MIS[[#This Row],[OrderSide]]="SELL",MIS[[#This Row],[VALUE]]-MIS[[#This Row],[LIVE_VALUE]],MIS[[#This Row],[LIVE_VALUE]]-MIS[[#This Row],[VALUE]])</f>
        <v>3420</v>
      </c>
      <c r="AH3712" t="str" cm="1">
        <f t="array" ref="AH37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2" t="str">
        <f>MIS[[#This Row],[TRADING SYMBOL]]</f>
        <v>NIFTY2552225050CE</v>
      </c>
      <c r="AJ3712" t="str">
        <f>IF(RIGHT(MIS[[#This Row],[Main/Hedge]],4)="MAIN","MAIN","HEDGE")</f>
        <v>MAIN</v>
      </c>
      <c r="AK3712" t="str" cm="1">
        <f t="array" ref="AK3712">_xlfn._xlws.FILTER(Table4[Column1],ISNUMBER(SEARCH(Table4[Column1],MIS[[#This Row],[OrderUniqueIdentifier]])),"")</f>
        <v>NOTREND</v>
      </c>
    </row>
    <row r="3713" spans="1:37" x14ac:dyDescent="0.25">
      <c r="A3713" t="s">
        <v>71</v>
      </c>
      <c r="B3713" t="s">
        <v>1093</v>
      </c>
      <c r="C3713" t="s">
        <v>5082</v>
      </c>
      <c r="D3713" t="s">
        <v>72</v>
      </c>
      <c r="E3713" t="s">
        <v>3562</v>
      </c>
      <c r="F3713" t="s">
        <v>73</v>
      </c>
      <c r="G3713" t="s">
        <v>89</v>
      </c>
      <c r="H3713" t="s">
        <v>75</v>
      </c>
      <c r="I3713" t="s">
        <v>76</v>
      </c>
      <c r="J3713" t="s">
        <v>77</v>
      </c>
      <c r="K3713">
        <v>225</v>
      </c>
      <c r="L3713" t="s">
        <v>77</v>
      </c>
      <c r="M3713" t="s">
        <v>78</v>
      </c>
      <c r="N3713" t="s">
        <v>5083</v>
      </c>
      <c r="O3713" t="s">
        <v>3564</v>
      </c>
      <c r="P3713" t="s">
        <v>3564</v>
      </c>
      <c r="Q3713" t="s">
        <v>3565</v>
      </c>
      <c r="R3713" t="s">
        <v>79</v>
      </c>
      <c r="S3713" t="s">
        <v>26</v>
      </c>
      <c r="T3713" t="s">
        <v>3566</v>
      </c>
      <c r="U3713" t="s">
        <v>43</v>
      </c>
      <c r="V3713" t="s">
        <v>80</v>
      </c>
      <c r="W3713">
        <v>25050</v>
      </c>
      <c r="X3713" t="s">
        <v>85</v>
      </c>
      <c r="Y3713">
        <v>-225</v>
      </c>
      <c r="Z3713" t="s">
        <v>3567</v>
      </c>
      <c r="AA3713" t="s">
        <v>3567</v>
      </c>
      <c r="AB3713" t="s">
        <v>107</v>
      </c>
      <c r="AC3713" t="s">
        <v>91</v>
      </c>
      <c r="AD3713">
        <f>_xlfn.XLOOKUP(MIS[[#This Row],[TRADING SYMBOL]],[1]Sheet1!$D:$D,[1]Sheet1!$C:$C)</f>
        <v>188.9</v>
      </c>
      <c r="AE3713">
        <f>MIS[[#This Row],[OrderAverageTradedPrice]]*MIS[[#This Row],[OrderQuantity]]</f>
        <v>39412.499999999847</v>
      </c>
      <c r="AF3713">
        <f>MIS[[#This Row],[LTP]]*MIS[[#This Row],[OrderQuantity]]</f>
        <v>42502.5</v>
      </c>
      <c r="AG3713">
        <f>IF(MIS[[#This Row],[OrderSide]]="SELL",MIS[[#This Row],[VALUE]]-MIS[[#This Row],[LIVE_VALUE]],MIS[[#This Row],[LIVE_VALUE]]-MIS[[#This Row],[VALUE]])</f>
        <v>-3090.0000000001528</v>
      </c>
      <c r="AH3713" t="str" cm="1">
        <f t="array" ref="AH3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3" t="str">
        <f>MIS[[#This Row],[TRADING SYMBOL]]</f>
        <v>NIFTY2552225050PE</v>
      </c>
      <c r="AJ3713" t="str">
        <f>IF(RIGHT(MIS[[#This Row],[Main/Hedge]],4)="MAIN","MAIN","HEDGE")</f>
        <v>MAIN</v>
      </c>
      <c r="AK3713" t="str" cm="1">
        <f t="array" ref="AK3713">_xlfn._xlws.FILTER(Table4[Column1],ISNUMBER(SEARCH(Table4[Column1],MIS[[#This Row],[OrderUniqueIdentifier]])),"")</f>
        <v>NOTREND</v>
      </c>
    </row>
    <row r="3714" spans="1:37" x14ac:dyDescent="0.25">
      <c r="A3714" t="s">
        <v>71</v>
      </c>
      <c r="B3714" t="s">
        <v>1135</v>
      </c>
      <c r="C3714" t="s">
        <v>5176</v>
      </c>
      <c r="D3714" t="s">
        <v>72</v>
      </c>
      <c r="E3714" t="s">
        <v>2904</v>
      </c>
      <c r="F3714" t="s">
        <v>73</v>
      </c>
      <c r="G3714" t="s">
        <v>89</v>
      </c>
      <c r="H3714" t="s">
        <v>75</v>
      </c>
      <c r="I3714" t="s">
        <v>76</v>
      </c>
      <c r="J3714" t="s">
        <v>77</v>
      </c>
      <c r="K3714">
        <v>450</v>
      </c>
      <c r="L3714" t="s">
        <v>77</v>
      </c>
      <c r="M3714" t="s">
        <v>78</v>
      </c>
      <c r="N3714" t="s">
        <v>5177</v>
      </c>
      <c r="O3714" t="s">
        <v>3564</v>
      </c>
      <c r="P3714" t="s">
        <v>3564</v>
      </c>
      <c r="Q3714" t="s">
        <v>2907</v>
      </c>
      <c r="R3714" t="s">
        <v>79</v>
      </c>
      <c r="S3714" t="s">
        <v>26</v>
      </c>
      <c r="T3714" t="s">
        <v>2908</v>
      </c>
      <c r="U3714" t="s">
        <v>43</v>
      </c>
      <c r="V3714" t="s">
        <v>80</v>
      </c>
      <c r="W3714">
        <v>25050</v>
      </c>
      <c r="X3714" t="s">
        <v>81</v>
      </c>
      <c r="Y3714">
        <v>-450</v>
      </c>
      <c r="Z3714" t="s">
        <v>3567</v>
      </c>
      <c r="AA3714" t="s">
        <v>3567</v>
      </c>
      <c r="AB3714" t="s">
        <v>90</v>
      </c>
      <c r="AC3714" t="s">
        <v>91</v>
      </c>
      <c r="AD3714">
        <f>_xlfn.XLOOKUP(MIS[[#This Row],[TRADING SYMBOL]],[1]Sheet1!$D:$D,[1]Sheet1!$C:$C)</f>
        <v>160.9</v>
      </c>
      <c r="AE3714">
        <f>MIS[[#This Row],[OrderAverageTradedPrice]]*MIS[[#This Row],[OrderQuantity]]</f>
        <v>93029.999999999854</v>
      </c>
      <c r="AF3714">
        <f>MIS[[#This Row],[LTP]]*MIS[[#This Row],[OrderQuantity]]</f>
        <v>72405</v>
      </c>
      <c r="AG3714">
        <f>IF(MIS[[#This Row],[OrderSide]]="SELL",MIS[[#This Row],[VALUE]]-MIS[[#This Row],[LIVE_VALUE]],MIS[[#This Row],[LIVE_VALUE]]-MIS[[#This Row],[VALUE]])</f>
        <v>20624.999999999854</v>
      </c>
      <c r="AH3714" t="str" cm="1">
        <f t="array" ref="AH3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4" t="str">
        <f>MIS[[#This Row],[TRADING SYMBOL]]</f>
        <v>NIFTY2552225050CE</v>
      </c>
      <c r="AJ3714" t="str">
        <f>IF(RIGHT(MIS[[#This Row],[Main/Hedge]],4)="MAIN","MAIN","HEDGE")</f>
        <v>MAIN</v>
      </c>
      <c r="AK3714" t="str" cm="1">
        <f t="array" ref="AK3714">_xlfn._xlws.FILTER(Table4[Column1],ISNUMBER(SEARCH(Table4[Column1],MIS[[#This Row],[OrderUniqueIdentifier]])),"")</f>
        <v>NOTREND</v>
      </c>
    </row>
    <row r="3715" spans="1:37" x14ac:dyDescent="0.25">
      <c r="A3715" t="s">
        <v>71</v>
      </c>
      <c r="B3715" t="s">
        <v>1153</v>
      </c>
      <c r="C3715" t="s">
        <v>5233</v>
      </c>
      <c r="D3715" t="s">
        <v>72</v>
      </c>
      <c r="E3715" t="s">
        <v>2904</v>
      </c>
      <c r="F3715" t="s">
        <v>73</v>
      </c>
      <c r="G3715" t="s">
        <v>89</v>
      </c>
      <c r="H3715" t="s">
        <v>75</v>
      </c>
      <c r="I3715" t="s">
        <v>76</v>
      </c>
      <c r="J3715" t="s">
        <v>77</v>
      </c>
      <c r="K3715">
        <v>75</v>
      </c>
      <c r="L3715" t="s">
        <v>77</v>
      </c>
      <c r="M3715" t="s">
        <v>78</v>
      </c>
      <c r="N3715" t="s">
        <v>5153</v>
      </c>
      <c r="O3715" t="s">
        <v>3564</v>
      </c>
      <c r="P3715" t="s">
        <v>3564</v>
      </c>
      <c r="Q3715" t="s">
        <v>2907</v>
      </c>
      <c r="R3715" t="s">
        <v>79</v>
      </c>
      <c r="S3715" t="s">
        <v>26</v>
      </c>
      <c r="T3715" t="s">
        <v>2908</v>
      </c>
      <c r="U3715" t="s">
        <v>43</v>
      </c>
      <c r="V3715" t="s">
        <v>80</v>
      </c>
      <c r="W3715">
        <v>25050</v>
      </c>
      <c r="X3715" t="s">
        <v>81</v>
      </c>
      <c r="Y3715">
        <v>-75</v>
      </c>
      <c r="Z3715" t="s">
        <v>3567</v>
      </c>
      <c r="AA3715" t="s">
        <v>3567</v>
      </c>
      <c r="AB3715" t="s">
        <v>90</v>
      </c>
      <c r="AC3715" t="s">
        <v>91</v>
      </c>
      <c r="AD3715">
        <f>_xlfn.XLOOKUP(MIS[[#This Row],[TRADING SYMBOL]],[1]Sheet1!$D:$D,[1]Sheet1!$C:$C)</f>
        <v>160.9</v>
      </c>
      <c r="AE3715">
        <f>MIS[[#This Row],[OrderAverageTradedPrice]]*MIS[[#This Row],[OrderQuantity]]</f>
        <v>15386.25</v>
      </c>
      <c r="AF3715">
        <f>MIS[[#This Row],[LTP]]*MIS[[#This Row],[OrderQuantity]]</f>
        <v>12067.5</v>
      </c>
      <c r="AG3715">
        <f>IF(MIS[[#This Row],[OrderSide]]="SELL",MIS[[#This Row],[VALUE]]-MIS[[#This Row],[LIVE_VALUE]],MIS[[#This Row],[LIVE_VALUE]]-MIS[[#This Row],[VALUE]])</f>
        <v>3318.75</v>
      </c>
      <c r="AH3715" t="str" cm="1">
        <f t="array" ref="AH3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5" t="str">
        <f>MIS[[#This Row],[TRADING SYMBOL]]</f>
        <v>NIFTY2552225050CE</v>
      </c>
      <c r="AJ3715" t="str">
        <f>IF(RIGHT(MIS[[#This Row],[Main/Hedge]],4)="MAIN","MAIN","HEDGE")</f>
        <v>MAIN</v>
      </c>
      <c r="AK3715" t="str" cm="1">
        <f t="array" ref="AK3715">_xlfn._xlws.FILTER(Table4[Column1],ISNUMBER(SEARCH(Table4[Column1],MIS[[#This Row],[OrderUniqueIdentifier]])),"")</f>
        <v>NOTREND</v>
      </c>
    </row>
    <row r="3716" spans="1:37" x14ac:dyDescent="0.25">
      <c r="A3716" t="s">
        <v>71</v>
      </c>
      <c r="B3716" t="s">
        <v>1178</v>
      </c>
      <c r="C3716" t="s">
        <v>5295</v>
      </c>
      <c r="D3716" t="s">
        <v>72</v>
      </c>
      <c r="E3716" t="s">
        <v>2904</v>
      </c>
      <c r="F3716" t="s">
        <v>73</v>
      </c>
      <c r="G3716" t="s">
        <v>89</v>
      </c>
      <c r="H3716" t="s">
        <v>75</v>
      </c>
      <c r="I3716" t="s">
        <v>76</v>
      </c>
      <c r="J3716" t="s">
        <v>77</v>
      </c>
      <c r="K3716">
        <v>375</v>
      </c>
      <c r="L3716" t="s">
        <v>77</v>
      </c>
      <c r="M3716" t="s">
        <v>78</v>
      </c>
      <c r="N3716" t="s">
        <v>5296</v>
      </c>
      <c r="O3716" t="s">
        <v>3564</v>
      </c>
      <c r="P3716" t="s">
        <v>3564</v>
      </c>
      <c r="Q3716" t="s">
        <v>2907</v>
      </c>
      <c r="R3716" t="s">
        <v>79</v>
      </c>
      <c r="S3716" t="s">
        <v>26</v>
      </c>
      <c r="T3716" t="s">
        <v>2908</v>
      </c>
      <c r="U3716" t="s">
        <v>43</v>
      </c>
      <c r="V3716" t="s">
        <v>80</v>
      </c>
      <c r="W3716">
        <v>25050</v>
      </c>
      <c r="X3716" t="s">
        <v>81</v>
      </c>
      <c r="Y3716">
        <v>-375</v>
      </c>
      <c r="Z3716" t="s">
        <v>3567</v>
      </c>
      <c r="AA3716" t="s">
        <v>3567</v>
      </c>
      <c r="AB3716" t="s">
        <v>90</v>
      </c>
      <c r="AC3716" t="s">
        <v>91</v>
      </c>
      <c r="AD3716">
        <f>_xlfn.XLOOKUP(MIS[[#This Row],[TRADING SYMBOL]],[1]Sheet1!$D:$D,[1]Sheet1!$C:$C)</f>
        <v>160.9</v>
      </c>
      <c r="AE3716">
        <f>MIS[[#This Row],[OrderAverageTradedPrice]]*MIS[[#This Row],[OrderQuantity]]</f>
        <v>77171.25</v>
      </c>
      <c r="AF3716">
        <f>MIS[[#This Row],[LTP]]*MIS[[#This Row],[OrderQuantity]]</f>
        <v>60337.5</v>
      </c>
      <c r="AG3716">
        <f>IF(MIS[[#This Row],[OrderSide]]="SELL",MIS[[#This Row],[VALUE]]-MIS[[#This Row],[LIVE_VALUE]],MIS[[#This Row],[LIVE_VALUE]]-MIS[[#This Row],[VALUE]])</f>
        <v>16833.75</v>
      </c>
      <c r="AH3716" t="str" cm="1">
        <f t="array" ref="AH3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6" t="str">
        <f>MIS[[#This Row],[TRADING SYMBOL]]</f>
        <v>NIFTY2552225050CE</v>
      </c>
      <c r="AJ3716" t="str">
        <f>IF(RIGHT(MIS[[#This Row],[Main/Hedge]],4)="MAIN","MAIN","HEDGE")</f>
        <v>MAIN</v>
      </c>
      <c r="AK3716" t="str" cm="1">
        <f t="array" ref="AK3716">_xlfn._xlws.FILTER(Table4[Column1],ISNUMBER(SEARCH(Table4[Column1],MIS[[#This Row],[OrderUniqueIdentifier]])),"")</f>
        <v>NOTREND</v>
      </c>
    </row>
    <row r="3717" spans="1:37" x14ac:dyDescent="0.25">
      <c r="A3717" t="s">
        <v>71</v>
      </c>
      <c r="B3717" t="s">
        <v>1186</v>
      </c>
      <c r="C3717" t="s">
        <v>5321</v>
      </c>
      <c r="D3717" t="s">
        <v>72</v>
      </c>
      <c r="E3717" t="s">
        <v>3562</v>
      </c>
      <c r="F3717" t="s">
        <v>73</v>
      </c>
      <c r="G3717" t="s">
        <v>89</v>
      </c>
      <c r="H3717" t="s">
        <v>75</v>
      </c>
      <c r="I3717" t="s">
        <v>76</v>
      </c>
      <c r="J3717" t="s">
        <v>77</v>
      </c>
      <c r="K3717">
        <v>75</v>
      </c>
      <c r="L3717" t="s">
        <v>77</v>
      </c>
      <c r="M3717" t="s">
        <v>78</v>
      </c>
      <c r="N3717" t="s">
        <v>3563</v>
      </c>
      <c r="O3717" t="s">
        <v>3564</v>
      </c>
      <c r="P3717" t="s">
        <v>3564</v>
      </c>
      <c r="Q3717" t="s">
        <v>3565</v>
      </c>
      <c r="R3717" t="s">
        <v>79</v>
      </c>
      <c r="S3717" t="s">
        <v>26</v>
      </c>
      <c r="T3717" t="s">
        <v>3566</v>
      </c>
      <c r="U3717" t="s">
        <v>43</v>
      </c>
      <c r="V3717" t="s">
        <v>80</v>
      </c>
      <c r="W3717">
        <v>25050</v>
      </c>
      <c r="X3717" t="s">
        <v>85</v>
      </c>
      <c r="Y3717">
        <v>-75</v>
      </c>
      <c r="Z3717" t="s">
        <v>3567</v>
      </c>
      <c r="AA3717" t="s">
        <v>3567</v>
      </c>
      <c r="AB3717" t="s">
        <v>107</v>
      </c>
      <c r="AC3717" t="s">
        <v>91</v>
      </c>
      <c r="AD3717">
        <f>_xlfn.XLOOKUP(MIS[[#This Row],[TRADING SYMBOL]],[1]Sheet1!$D:$D,[1]Sheet1!$C:$C)</f>
        <v>188.9</v>
      </c>
      <c r="AE3717">
        <f>MIS[[#This Row],[OrderAverageTradedPrice]]*MIS[[#This Row],[OrderQuantity]]</f>
        <v>13207.5</v>
      </c>
      <c r="AF3717">
        <f>MIS[[#This Row],[LTP]]*MIS[[#This Row],[OrderQuantity]]</f>
        <v>14167.5</v>
      </c>
      <c r="AG3717">
        <f>IF(MIS[[#This Row],[OrderSide]]="SELL",MIS[[#This Row],[VALUE]]-MIS[[#This Row],[LIVE_VALUE]],MIS[[#This Row],[LIVE_VALUE]]-MIS[[#This Row],[VALUE]])</f>
        <v>-960</v>
      </c>
      <c r="AH3717" t="str" cm="1">
        <f t="array" ref="AH3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7" t="str">
        <f>MIS[[#This Row],[TRADING SYMBOL]]</f>
        <v>NIFTY2552225050PE</v>
      </c>
      <c r="AJ3717" t="str">
        <f>IF(RIGHT(MIS[[#This Row],[Main/Hedge]],4)="MAIN","MAIN","HEDGE")</f>
        <v>MAIN</v>
      </c>
      <c r="AK3717" t="str" cm="1">
        <f t="array" ref="AK3717">_xlfn._xlws.FILTER(Table4[Column1],ISNUMBER(SEARCH(Table4[Column1],MIS[[#This Row],[OrderUniqueIdentifier]])),"")</f>
        <v>NOTREND</v>
      </c>
    </row>
    <row r="3718" spans="1:37" x14ac:dyDescent="0.25">
      <c r="A3718" t="s">
        <v>71</v>
      </c>
      <c r="B3718" t="s">
        <v>1251</v>
      </c>
      <c r="C3718" t="s">
        <v>5898</v>
      </c>
      <c r="D3718" t="s">
        <v>72</v>
      </c>
      <c r="E3718" t="s">
        <v>2904</v>
      </c>
      <c r="F3718" t="s">
        <v>73</v>
      </c>
      <c r="G3718" t="s">
        <v>89</v>
      </c>
      <c r="H3718" t="s">
        <v>75</v>
      </c>
      <c r="I3718" t="s">
        <v>76</v>
      </c>
      <c r="J3718" t="s">
        <v>77</v>
      </c>
      <c r="K3718">
        <v>75</v>
      </c>
      <c r="L3718" t="s">
        <v>77</v>
      </c>
      <c r="M3718" t="s">
        <v>78</v>
      </c>
      <c r="N3718" t="s">
        <v>4367</v>
      </c>
      <c r="O3718" t="s">
        <v>3564</v>
      </c>
      <c r="P3718" t="s">
        <v>3564</v>
      </c>
      <c r="Q3718" t="s">
        <v>2907</v>
      </c>
      <c r="R3718" t="s">
        <v>79</v>
      </c>
      <c r="S3718" t="s">
        <v>26</v>
      </c>
      <c r="T3718" t="s">
        <v>2908</v>
      </c>
      <c r="U3718" t="s">
        <v>43</v>
      </c>
      <c r="V3718" t="s">
        <v>80</v>
      </c>
      <c r="W3718">
        <v>25050</v>
      </c>
      <c r="X3718" t="s">
        <v>81</v>
      </c>
      <c r="Y3718">
        <v>-75</v>
      </c>
      <c r="Z3718" t="s">
        <v>3567</v>
      </c>
      <c r="AA3718" t="s">
        <v>3567</v>
      </c>
      <c r="AB3718" t="s">
        <v>90</v>
      </c>
      <c r="AC3718" t="s">
        <v>91</v>
      </c>
      <c r="AD3718">
        <f>_xlfn.XLOOKUP(MIS[[#This Row],[TRADING SYMBOL]],[1]Sheet1!$D:$D,[1]Sheet1!$C:$C)</f>
        <v>160.9</v>
      </c>
      <c r="AE3718">
        <f>MIS[[#This Row],[OrderAverageTradedPrice]]*MIS[[#This Row],[OrderQuantity]]</f>
        <v>15408.75</v>
      </c>
      <c r="AF3718">
        <f>MIS[[#This Row],[LTP]]*MIS[[#This Row],[OrderQuantity]]</f>
        <v>12067.5</v>
      </c>
      <c r="AG3718">
        <f>IF(MIS[[#This Row],[OrderSide]]="SELL",MIS[[#This Row],[VALUE]]-MIS[[#This Row],[LIVE_VALUE]],MIS[[#This Row],[LIVE_VALUE]]-MIS[[#This Row],[VALUE]])</f>
        <v>3341.25</v>
      </c>
      <c r="AH3718" t="str" cm="1">
        <f t="array" ref="AH3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8" t="str">
        <f>MIS[[#This Row],[TRADING SYMBOL]]</f>
        <v>NIFTY2552225050CE</v>
      </c>
      <c r="AJ3718" t="str">
        <f>IF(RIGHT(MIS[[#This Row],[Main/Hedge]],4)="MAIN","MAIN","HEDGE")</f>
        <v>MAIN</v>
      </c>
      <c r="AK3718" t="str" cm="1">
        <f t="array" ref="AK3718">_xlfn._xlws.FILTER(Table4[Column1],ISNUMBER(SEARCH(Table4[Column1],MIS[[#This Row],[OrderUniqueIdentifier]])),"")</f>
        <v>NOTREND</v>
      </c>
    </row>
    <row r="3719" spans="1:37" x14ac:dyDescent="0.25">
      <c r="A3719" t="s">
        <v>71</v>
      </c>
      <c r="B3719" t="s">
        <v>1272</v>
      </c>
      <c r="C3719" t="s">
        <v>5586</v>
      </c>
      <c r="D3719" t="s">
        <v>72</v>
      </c>
      <c r="E3719" t="s">
        <v>2904</v>
      </c>
      <c r="F3719" t="s">
        <v>73</v>
      </c>
      <c r="G3719" t="s">
        <v>89</v>
      </c>
      <c r="H3719" t="s">
        <v>75</v>
      </c>
      <c r="I3719" t="s">
        <v>76</v>
      </c>
      <c r="J3719" t="s">
        <v>77</v>
      </c>
      <c r="K3719">
        <v>75</v>
      </c>
      <c r="L3719" t="s">
        <v>77</v>
      </c>
      <c r="M3719" t="s">
        <v>78</v>
      </c>
      <c r="N3719" t="s">
        <v>4576</v>
      </c>
      <c r="O3719" t="s">
        <v>3564</v>
      </c>
      <c r="P3719" t="s">
        <v>3564</v>
      </c>
      <c r="Q3719" t="s">
        <v>2907</v>
      </c>
      <c r="R3719" t="s">
        <v>79</v>
      </c>
      <c r="S3719" t="s">
        <v>26</v>
      </c>
      <c r="T3719" t="s">
        <v>2908</v>
      </c>
      <c r="U3719" t="s">
        <v>43</v>
      </c>
      <c r="V3719" t="s">
        <v>80</v>
      </c>
      <c r="W3719">
        <v>25050</v>
      </c>
      <c r="X3719" t="s">
        <v>81</v>
      </c>
      <c r="Y3719">
        <v>-75</v>
      </c>
      <c r="Z3719" t="s">
        <v>3567</v>
      </c>
      <c r="AA3719" t="s">
        <v>3567</v>
      </c>
      <c r="AB3719" t="s">
        <v>90</v>
      </c>
      <c r="AC3719" t="s">
        <v>91</v>
      </c>
      <c r="AD3719">
        <f>_xlfn.XLOOKUP(MIS[[#This Row],[TRADING SYMBOL]],[1]Sheet1!$D:$D,[1]Sheet1!$C:$C)</f>
        <v>160.9</v>
      </c>
      <c r="AE3719">
        <f>MIS[[#This Row],[OrderAverageTradedPrice]]*MIS[[#This Row],[OrderQuantity]]</f>
        <v>15431.25</v>
      </c>
      <c r="AF3719">
        <f>MIS[[#This Row],[LTP]]*MIS[[#This Row],[OrderQuantity]]</f>
        <v>12067.5</v>
      </c>
      <c r="AG3719">
        <f>IF(MIS[[#This Row],[OrderSide]]="SELL",MIS[[#This Row],[VALUE]]-MIS[[#This Row],[LIVE_VALUE]],MIS[[#This Row],[LIVE_VALUE]]-MIS[[#This Row],[VALUE]])</f>
        <v>3363.75</v>
      </c>
      <c r="AH3719" t="str" cm="1">
        <f t="array" ref="AH3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9" t="str">
        <f>MIS[[#This Row],[TRADING SYMBOL]]</f>
        <v>NIFTY2552225050CE</v>
      </c>
      <c r="AJ3719" t="str">
        <f>IF(RIGHT(MIS[[#This Row],[Main/Hedge]],4)="MAIN","MAIN","HEDGE")</f>
        <v>MAIN</v>
      </c>
      <c r="AK3719" t="str" cm="1">
        <f t="array" ref="AK3719">_xlfn._xlws.FILTER(Table4[Column1],ISNUMBER(SEARCH(Table4[Column1],MIS[[#This Row],[OrderUniqueIdentifier]])),"")</f>
        <v>NOTREND</v>
      </c>
    </row>
    <row r="3720" spans="1:37" x14ac:dyDescent="0.25">
      <c r="A3720" t="s">
        <v>71</v>
      </c>
      <c r="B3720" t="s">
        <v>1326</v>
      </c>
      <c r="C3720" t="s">
        <v>5792</v>
      </c>
      <c r="D3720" t="s">
        <v>72</v>
      </c>
      <c r="E3720" t="s">
        <v>2904</v>
      </c>
      <c r="F3720" t="s">
        <v>73</v>
      </c>
      <c r="G3720" t="s">
        <v>89</v>
      </c>
      <c r="H3720" t="s">
        <v>75</v>
      </c>
      <c r="I3720" t="s">
        <v>76</v>
      </c>
      <c r="J3720" t="s">
        <v>77</v>
      </c>
      <c r="K3720">
        <v>75</v>
      </c>
      <c r="L3720" t="s">
        <v>77</v>
      </c>
      <c r="M3720" t="s">
        <v>78</v>
      </c>
      <c r="N3720" t="s">
        <v>5793</v>
      </c>
      <c r="O3720" t="s">
        <v>3564</v>
      </c>
      <c r="P3720" t="s">
        <v>3564</v>
      </c>
      <c r="Q3720" t="s">
        <v>2907</v>
      </c>
      <c r="R3720" t="s">
        <v>79</v>
      </c>
      <c r="S3720" t="s">
        <v>26</v>
      </c>
      <c r="T3720" t="s">
        <v>2908</v>
      </c>
      <c r="U3720" t="s">
        <v>43</v>
      </c>
      <c r="V3720" t="s">
        <v>80</v>
      </c>
      <c r="W3720">
        <v>25050</v>
      </c>
      <c r="X3720" t="s">
        <v>81</v>
      </c>
      <c r="Y3720">
        <v>-75</v>
      </c>
      <c r="Z3720" t="s">
        <v>3567</v>
      </c>
      <c r="AA3720" t="s">
        <v>3567</v>
      </c>
      <c r="AB3720" t="s">
        <v>90</v>
      </c>
      <c r="AC3720" t="s">
        <v>91</v>
      </c>
      <c r="AD3720">
        <f>_xlfn.XLOOKUP(MIS[[#This Row],[TRADING SYMBOL]],[1]Sheet1!$D:$D,[1]Sheet1!$C:$C)</f>
        <v>160.9</v>
      </c>
      <c r="AE3720">
        <f>MIS[[#This Row],[OrderAverageTradedPrice]]*MIS[[#This Row],[OrderQuantity]]</f>
        <v>15442.5</v>
      </c>
      <c r="AF3720">
        <f>MIS[[#This Row],[LTP]]*MIS[[#This Row],[OrderQuantity]]</f>
        <v>12067.5</v>
      </c>
      <c r="AG3720">
        <f>IF(MIS[[#This Row],[OrderSide]]="SELL",MIS[[#This Row],[VALUE]]-MIS[[#This Row],[LIVE_VALUE]],MIS[[#This Row],[LIVE_VALUE]]-MIS[[#This Row],[VALUE]])</f>
        <v>3375</v>
      </c>
      <c r="AH3720" t="str" cm="1">
        <f t="array" ref="AH3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0" t="str">
        <f>MIS[[#This Row],[TRADING SYMBOL]]</f>
        <v>NIFTY2552225050CE</v>
      </c>
      <c r="AJ3720" t="str">
        <f>IF(RIGHT(MIS[[#This Row],[Main/Hedge]],4)="MAIN","MAIN","HEDGE")</f>
        <v>MAIN</v>
      </c>
      <c r="AK3720" t="str" cm="1">
        <f t="array" ref="AK3720">_xlfn._xlws.FILTER(Table4[Column1],ISNUMBER(SEARCH(Table4[Column1],MIS[[#This Row],[OrderUniqueIdentifier]])),"")</f>
        <v>NOTREND</v>
      </c>
    </row>
    <row r="3721" spans="1:37" x14ac:dyDescent="0.25">
      <c r="A3721" t="s">
        <v>71</v>
      </c>
      <c r="B3721" t="s">
        <v>491</v>
      </c>
      <c r="C3721" t="s">
        <v>5823</v>
      </c>
      <c r="D3721" t="s">
        <v>72</v>
      </c>
      <c r="E3721" t="s">
        <v>3562</v>
      </c>
      <c r="F3721" t="s">
        <v>73</v>
      </c>
      <c r="G3721" t="s">
        <v>89</v>
      </c>
      <c r="H3721" t="s">
        <v>75</v>
      </c>
      <c r="I3721" t="s">
        <v>76</v>
      </c>
      <c r="J3721" t="s">
        <v>77</v>
      </c>
      <c r="K3721">
        <v>375</v>
      </c>
      <c r="L3721" t="s">
        <v>77</v>
      </c>
      <c r="M3721" t="s">
        <v>78</v>
      </c>
      <c r="N3721" t="s">
        <v>3113</v>
      </c>
      <c r="O3721" t="s">
        <v>3725</v>
      </c>
      <c r="P3721" t="s">
        <v>3725</v>
      </c>
      <c r="Q3721" t="s">
        <v>3565</v>
      </c>
      <c r="R3721" t="s">
        <v>79</v>
      </c>
      <c r="S3721" t="s">
        <v>26</v>
      </c>
      <c r="T3721" t="s">
        <v>3566</v>
      </c>
      <c r="U3721" t="s">
        <v>43</v>
      </c>
      <c r="V3721" t="s">
        <v>80</v>
      </c>
      <c r="W3721">
        <v>25050</v>
      </c>
      <c r="X3721" t="s">
        <v>85</v>
      </c>
      <c r="Y3721">
        <v>-375</v>
      </c>
      <c r="Z3721" t="s">
        <v>3726</v>
      </c>
      <c r="AA3721" t="s">
        <v>3726</v>
      </c>
      <c r="AB3721" t="s">
        <v>107</v>
      </c>
      <c r="AC3721" t="s">
        <v>91</v>
      </c>
      <c r="AD3721">
        <f>_xlfn.XLOOKUP(MIS[[#This Row],[TRADING SYMBOL]],[1]Sheet1!$D:$D,[1]Sheet1!$C:$C)</f>
        <v>188.9</v>
      </c>
      <c r="AE3721">
        <f>MIS[[#This Row],[OrderAverageTradedPrice]]*MIS[[#This Row],[OrderQuantity]]</f>
        <v>65550</v>
      </c>
      <c r="AF3721">
        <f>MIS[[#This Row],[LTP]]*MIS[[#This Row],[OrderQuantity]]</f>
        <v>70837.5</v>
      </c>
      <c r="AG3721">
        <f>IF(MIS[[#This Row],[OrderSide]]="SELL",MIS[[#This Row],[VALUE]]-MIS[[#This Row],[LIVE_VALUE]],MIS[[#This Row],[LIVE_VALUE]]-MIS[[#This Row],[VALUE]])</f>
        <v>-5287.5</v>
      </c>
      <c r="AH3721" t="str" cm="1">
        <f t="array" ref="AH3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1" t="str">
        <f>MIS[[#This Row],[TRADING SYMBOL]]</f>
        <v>NIFTY2552225050PE</v>
      </c>
      <c r="AJ3721" t="str">
        <f>IF(RIGHT(MIS[[#This Row],[Main/Hedge]],4)="MAIN","MAIN","HEDGE")</f>
        <v>MAIN</v>
      </c>
      <c r="AK3721" t="str" cm="1">
        <f t="array" ref="AK3721">_xlfn._xlws.FILTER(Table4[Column1],ISNUMBER(SEARCH(Table4[Column1],MIS[[#This Row],[OrderUniqueIdentifier]])),"")</f>
        <v>NOTREND</v>
      </c>
    </row>
    <row r="3722" spans="1:37" x14ac:dyDescent="0.25">
      <c r="A3722" t="s">
        <v>71</v>
      </c>
      <c r="B3722" t="s">
        <v>515</v>
      </c>
      <c r="C3722" t="s">
        <v>5824</v>
      </c>
      <c r="D3722" t="s">
        <v>72</v>
      </c>
      <c r="E3722" t="s">
        <v>2904</v>
      </c>
      <c r="F3722" t="s">
        <v>73</v>
      </c>
      <c r="G3722" t="s">
        <v>89</v>
      </c>
      <c r="H3722" t="s">
        <v>75</v>
      </c>
      <c r="I3722" t="s">
        <v>76</v>
      </c>
      <c r="J3722" t="s">
        <v>77</v>
      </c>
      <c r="K3722">
        <v>525</v>
      </c>
      <c r="L3722" t="s">
        <v>77</v>
      </c>
      <c r="M3722" t="s">
        <v>78</v>
      </c>
      <c r="N3722" t="s">
        <v>5825</v>
      </c>
      <c r="O3722" t="s">
        <v>3725</v>
      </c>
      <c r="P3722" t="s">
        <v>3725</v>
      </c>
      <c r="Q3722" t="s">
        <v>2907</v>
      </c>
      <c r="R3722" t="s">
        <v>79</v>
      </c>
      <c r="S3722" t="s">
        <v>26</v>
      </c>
      <c r="T3722" t="s">
        <v>2908</v>
      </c>
      <c r="U3722" t="s">
        <v>43</v>
      </c>
      <c r="V3722" t="s">
        <v>80</v>
      </c>
      <c r="W3722">
        <v>25050</v>
      </c>
      <c r="X3722" t="s">
        <v>81</v>
      </c>
      <c r="Y3722">
        <v>-525</v>
      </c>
      <c r="Z3722" t="s">
        <v>3726</v>
      </c>
      <c r="AA3722" t="s">
        <v>3726</v>
      </c>
      <c r="AB3722" t="s">
        <v>90</v>
      </c>
      <c r="AC3722" t="s">
        <v>91</v>
      </c>
      <c r="AD3722">
        <f>_xlfn.XLOOKUP(MIS[[#This Row],[TRADING SYMBOL]],[1]Sheet1!$D:$D,[1]Sheet1!$C:$C)</f>
        <v>160.9</v>
      </c>
      <c r="AE3722">
        <f>MIS[[#This Row],[OrderAverageTradedPrice]]*MIS[[#This Row],[OrderQuantity]]</f>
        <v>108468.74999999955</v>
      </c>
      <c r="AF3722">
        <f>MIS[[#This Row],[LTP]]*MIS[[#This Row],[OrderQuantity]]</f>
        <v>84472.5</v>
      </c>
      <c r="AG3722">
        <f>IF(MIS[[#This Row],[OrderSide]]="SELL",MIS[[#This Row],[VALUE]]-MIS[[#This Row],[LIVE_VALUE]],MIS[[#This Row],[LIVE_VALUE]]-MIS[[#This Row],[VALUE]])</f>
        <v>23996.249999999549</v>
      </c>
      <c r="AH3722" t="str" cm="1">
        <f t="array" ref="AH3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2" t="str">
        <f>MIS[[#This Row],[TRADING SYMBOL]]</f>
        <v>NIFTY2552225050CE</v>
      </c>
      <c r="AJ3722" t="str">
        <f>IF(RIGHT(MIS[[#This Row],[Main/Hedge]],4)="MAIN","MAIN","HEDGE")</f>
        <v>MAIN</v>
      </c>
      <c r="AK3722" t="str" cm="1">
        <f t="array" ref="AK3722">_xlfn._xlws.FILTER(Table4[Column1],ISNUMBER(SEARCH(Table4[Column1],MIS[[#This Row],[OrderUniqueIdentifier]])),"")</f>
        <v>NOTREND</v>
      </c>
    </row>
    <row r="3723" spans="1:37" x14ac:dyDescent="0.25">
      <c r="A3723" t="s">
        <v>71</v>
      </c>
      <c r="B3723" t="s">
        <v>515</v>
      </c>
      <c r="C3723" t="s">
        <v>5826</v>
      </c>
      <c r="D3723" t="s">
        <v>72</v>
      </c>
      <c r="E3723" t="s">
        <v>3562</v>
      </c>
      <c r="F3723" t="s">
        <v>73</v>
      </c>
      <c r="G3723" t="s">
        <v>89</v>
      </c>
      <c r="H3723" t="s">
        <v>75</v>
      </c>
      <c r="I3723" t="s">
        <v>76</v>
      </c>
      <c r="J3723" t="s">
        <v>77</v>
      </c>
      <c r="K3723">
        <v>525</v>
      </c>
      <c r="L3723" t="s">
        <v>77</v>
      </c>
      <c r="M3723" t="s">
        <v>78</v>
      </c>
      <c r="N3723" t="s">
        <v>5827</v>
      </c>
      <c r="O3723" t="s">
        <v>3725</v>
      </c>
      <c r="P3723" t="s">
        <v>3725</v>
      </c>
      <c r="Q3723" t="s">
        <v>3565</v>
      </c>
      <c r="R3723" t="s">
        <v>79</v>
      </c>
      <c r="S3723" t="s">
        <v>26</v>
      </c>
      <c r="T3723" t="s">
        <v>3566</v>
      </c>
      <c r="U3723" t="s">
        <v>43</v>
      </c>
      <c r="V3723" t="s">
        <v>80</v>
      </c>
      <c r="W3723">
        <v>25050</v>
      </c>
      <c r="X3723" t="s">
        <v>85</v>
      </c>
      <c r="Y3723">
        <v>-525</v>
      </c>
      <c r="Z3723" t="s">
        <v>3726</v>
      </c>
      <c r="AA3723" t="s">
        <v>3726</v>
      </c>
      <c r="AB3723" t="s">
        <v>107</v>
      </c>
      <c r="AC3723" t="s">
        <v>91</v>
      </c>
      <c r="AD3723">
        <f>_xlfn.XLOOKUP(MIS[[#This Row],[TRADING SYMBOL]],[1]Sheet1!$D:$D,[1]Sheet1!$C:$C)</f>
        <v>188.9</v>
      </c>
      <c r="AE3723">
        <f>MIS[[#This Row],[OrderAverageTradedPrice]]*MIS[[#This Row],[OrderQuantity]]</f>
        <v>91706.249999999767</v>
      </c>
      <c r="AF3723">
        <f>MIS[[#This Row],[LTP]]*MIS[[#This Row],[OrderQuantity]]</f>
        <v>99172.5</v>
      </c>
      <c r="AG3723">
        <f>IF(MIS[[#This Row],[OrderSide]]="SELL",MIS[[#This Row],[VALUE]]-MIS[[#This Row],[LIVE_VALUE]],MIS[[#This Row],[LIVE_VALUE]]-MIS[[#This Row],[VALUE]])</f>
        <v>-7466.2500000002328</v>
      </c>
      <c r="AH3723" t="str" cm="1">
        <f t="array" ref="AH3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3" t="str">
        <f>MIS[[#This Row],[TRADING SYMBOL]]</f>
        <v>NIFTY2552225050PE</v>
      </c>
      <c r="AJ3723" t="str">
        <f>IF(RIGHT(MIS[[#This Row],[Main/Hedge]],4)="MAIN","MAIN","HEDGE")</f>
        <v>MAIN</v>
      </c>
      <c r="AK3723" t="str" cm="1">
        <f t="array" ref="AK3723">_xlfn._xlws.FILTER(Table4[Column1],ISNUMBER(SEARCH(Table4[Column1],MIS[[#This Row],[OrderUniqueIdentifier]])),"")</f>
        <v>NOTREND</v>
      </c>
    </row>
    <row r="3724" spans="1:37" x14ac:dyDescent="0.25">
      <c r="A3724" t="s">
        <v>71</v>
      </c>
      <c r="B3724" t="s">
        <v>575</v>
      </c>
      <c r="C3724" t="s">
        <v>5841</v>
      </c>
      <c r="D3724" t="s">
        <v>72</v>
      </c>
      <c r="E3724" t="s">
        <v>2904</v>
      </c>
      <c r="F3724" t="s">
        <v>73</v>
      </c>
      <c r="G3724" t="s">
        <v>89</v>
      </c>
      <c r="H3724" t="s">
        <v>75</v>
      </c>
      <c r="I3724" t="s">
        <v>76</v>
      </c>
      <c r="J3724" t="s">
        <v>77</v>
      </c>
      <c r="K3724">
        <v>150</v>
      </c>
      <c r="L3724" t="s">
        <v>77</v>
      </c>
      <c r="M3724" t="s">
        <v>78</v>
      </c>
      <c r="N3724" t="s">
        <v>4950</v>
      </c>
      <c r="O3724" t="s">
        <v>3725</v>
      </c>
      <c r="P3724" t="s">
        <v>3725</v>
      </c>
      <c r="Q3724" t="s">
        <v>2907</v>
      </c>
      <c r="R3724" t="s">
        <v>79</v>
      </c>
      <c r="S3724" t="s">
        <v>26</v>
      </c>
      <c r="T3724" t="s">
        <v>2908</v>
      </c>
      <c r="U3724" t="s">
        <v>43</v>
      </c>
      <c r="V3724" t="s">
        <v>80</v>
      </c>
      <c r="W3724">
        <v>25050</v>
      </c>
      <c r="X3724" t="s">
        <v>81</v>
      </c>
      <c r="Y3724">
        <v>-150</v>
      </c>
      <c r="Z3724" t="s">
        <v>3726</v>
      </c>
      <c r="AA3724" t="s">
        <v>3726</v>
      </c>
      <c r="AB3724" t="s">
        <v>90</v>
      </c>
      <c r="AC3724" t="s">
        <v>91</v>
      </c>
      <c r="AD3724">
        <f>_xlfn.XLOOKUP(MIS[[#This Row],[TRADING SYMBOL]],[1]Sheet1!$D:$D,[1]Sheet1!$C:$C)</f>
        <v>160.9</v>
      </c>
      <c r="AE3724">
        <f>MIS[[#This Row],[OrderAverageTradedPrice]]*MIS[[#This Row],[OrderQuantity]]</f>
        <v>30975</v>
      </c>
      <c r="AF3724">
        <f>MIS[[#This Row],[LTP]]*MIS[[#This Row],[OrderQuantity]]</f>
        <v>24135</v>
      </c>
      <c r="AG3724">
        <f>IF(MIS[[#This Row],[OrderSide]]="SELL",MIS[[#This Row],[VALUE]]-MIS[[#This Row],[LIVE_VALUE]],MIS[[#This Row],[LIVE_VALUE]]-MIS[[#This Row],[VALUE]])</f>
        <v>6840</v>
      </c>
      <c r="AH3724" t="str" cm="1">
        <f t="array" ref="AH3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4" t="str">
        <f>MIS[[#This Row],[TRADING SYMBOL]]</f>
        <v>NIFTY2552225050CE</v>
      </c>
      <c r="AJ3724" t="str">
        <f>IF(RIGHT(MIS[[#This Row],[Main/Hedge]],4)="MAIN","MAIN","HEDGE")</f>
        <v>MAIN</v>
      </c>
      <c r="AK3724" t="str" cm="1">
        <f t="array" ref="AK3724">_xlfn._xlws.FILTER(Table4[Column1],ISNUMBER(SEARCH(Table4[Column1],MIS[[#This Row],[OrderUniqueIdentifier]])),"")</f>
        <v>NOTREND</v>
      </c>
    </row>
    <row r="3725" spans="1:37" x14ac:dyDescent="0.25">
      <c r="A3725" t="s">
        <v>71</v>
      </c>
      <c r="B3725" t="s">
        <v>584</v>
      </c>
      <c r="C3725" t="s">
        <v>399</v>
      </c>
      <c r="D3725" t="s">
        <v>72</v>
      </c>
      <c r="E3725" t="s">
        <v>2904</v>
      </c>
      <c r="F3725" t="s">
        <v>73</v>
      </c>
      <c r="G3725" t="s">
        <v>89</v>
      </c>
      <c r="H3725" t="s">
        <v>75</v>
      </c>
      <c r="I3725" t="s">
        <v>76</v>
      </c>
      <c r="J3725" t="s">
        <v>77</v>
      </c>
      <c r="K3725">
        <v>75</v>
      </c>
      <c r="L3725" t="s">
        <v>77</v>
      </c>
      <c r="M3725" t="s">
        <v>78</v>
      </c>
      <c r="N3725" t="s">
        <v>5843</v>
      </c>
      <c r="O3725" t="s">
        <v>3725</v>
      </c>
      <c r="P3725" t="s">
        <v>3725</v>
      </c>
      <c r="Q3725" t="s">
        <v>2907</v>
      </c>
      <c r="R3725" t="s">
        <v>79</v>
      </c>
      <c r="S3725" t="s">
        <v>26</v>
      </c>
      <c r="T3725" t="s">
        <v>2908</v>
      </c>
      <c r="U3725" t="s">
        <v>43</v>
      </c>
      <c r="V3725" t="s">
        <v>80</v>
      </c>
      <c r="W3725">
        <v>25050</v>
      </c>
      <c r="X3725" t="s">
        <v>81</v>
      </c>
      <c r="Y3725">
        <v>-75</v>
      </c>
      <c r="Z3725" t="s">
        <v>3726</v>
      </c>
      <c r="AA3725" t="s">
        <v>3726</v>
      </c>
      <c r="AB3725" t="s">
        <v>90</v>
      </c>
      <c r="AC3725" t="s">
        <v>91</v>
      </c>
      <c r="AD3725">
        <f>_xlfn.XLOOKUP(MIS[[#This Row],[TRADING SYMBOL]],[1]Sheet1!$D:$D,[1]Sheet1!$C:$C)</f>
        <v>160.9</v>
      </c>
      <c r="AE3725">
        <f>MIS[[#This Row],[OrderAverageTradedPrice]]*MIS[[#This Row],[OrderQuantity]]</f>
        <v>15525</v>
      </c>
      <c r="AF3725">
        <f>MIS[[#This Row],[LTP]]*MIS[[#This Row],[OrderQuantity]]</f>
        <v>12067.5</v>
      </c>
      <c r="AG3725">
        <f>IF(MIS[[#This Row],[OrderSide]]="SELL",MIS[[#This Row],[VALUE]]-MIS[[#This Row],[LIVE_VALUE]],MIS[[#This Row],[LIVE_VALUE]]-MIS[[#This Row],[VALUE]])</f>
        <v>3457.5</v>
      </c>
      <c r="AH3725" t="str" cm="1">
        <f t="array" ref="AH3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5" t="str">
        <f>MIS[[#This Row],[TRADING SYMBOL]]</f>
        <v>NIFTY2552225050CE</v>
      </c>
      <c r="AJ3725" t="str">
        <f>IF(RIGHT(MIS[[#This Row],[Main/Hedge]],4)="MAIN","MAIN","HEDGE")</f>
        <v>MAIN</v>
      </c>
      <c r="AK3725" t="str" cm="1">
        <f t="array" ref="AK3725">_xlfn._xlws.FILTER(Table4[Column1],ISNUMBER(SEARCH(Table4[Column1],MIS[[#This Row],[OrderUniqueIdentifier]])),"")</f>
        <v>NOTREND</v>
      </c>
    </row>
    <row r="3726" spans="1:37" x14ac:dyDescent="0.25">
      <c r="A3726" t="s">
        <v>71</v>
      </c>
      <c r="B3726" t="s">
        <v>642</v>
      </c>
      <c r="C3726" t="s">
        <v>3723</v>
      </c>
      <c r="D3726" t="s">
        <v>72</v>
      </c>
      <c r="E3726" t="s">
        <v>3562</v>
      </c>
      <c r="F3726" t="s">
        <v>73</v>
      </c>
      <c r="G3726" t="s">
        <v>89</v>
      </c>
      <c r="H3726" t="s">
        <v>75</v>
      </c>
      <c r="I3726" t="s">
        <v>76</v>
      </c>
      <c r="J3726" t="s">
        <v>77</v>
      </c>
      <c r="K3726">
        <v>525</v>
      </c>
      <c r="L3726" t="s">
        <v>77</v>
      </c>
      <c r="M3726" t="s">
        <v>78</v>
      </c>
      <c r="N3726" t="s">
        <v>3724</v>
      </c>
      <c r="O3726" t="s">
        <v>3725</v>
      </c>
      <c r="P3726" t="s">
        <v>3725</v>
      </c>
      <c r="Q3726" t="s">
        <v>3565</v>
      </c>
      <c r="R3726" t="s">
        <v>79</v>
      </c>
      <c r="S3726" t="s">
        <v>26</v>
      </c>
      <c r="T3726" t="s">
        <v>3566</v>
      </c>
      <c r="U3726" t="s">
        <v>43</v>
      </c>
      <c r="V3726" t="s">
        <v>80</v>
      </c>
      <c r="W3726">
        <v>25050</v>
      </c>
      <c r="X3726" t="s">
        <v>85</v>
      </c>
      <c r="Y3726">
        <v>-525</v>
      </c>
      <c r="Z3726" t="s">
        <v>3726</v>
      </c>
      <c r="AA3726" t="s">
        <v>3726</v>
      </c>
      <c r="AB3726" t="s">
        <v>107</v>
      </c>
      <c r="AC3726" t="s">
        <v>91</v>
      </c>
      <c r="AD3726">
        <f>_xlfn.XLOOKUP(MIS[[#This Row],[TRADING SYMBOL]],[1]Sheet1!$D:$D,[1]Sheet1!$C:$C)</f>
        <v>188.9</v>
      </c>
      <c r="AE3726">
        <f>MIS[[#This Row],[OrderAverageTradedPrice]]*MIS[[#This Row],[OrderQuantity]]</f>
        <v>91781.249999999694</v>
      </c>
      <c r="AF3726">
        <f>MIS[[#This Row],[LTP]]*MIS[[#This Row],[OrderQuantity]]</f>
        <v>99172.5</v>
      </c>
      <c r="AG3726">
        <f>IF(MIS[[#This Row],[OrderSide]]="SELL",MIS[[#This Row],[VALUE]]-MIS[[#This Row],[LIVE_VALUE]],MIS[[#This Row],[LIVE_VALUE]]-MIS[[#This Row],[VALUE]])</f>
        <v>-7391.2500000003056</v>
      </c>
      <c r="AH3726" t="str" cm="1">
        <f t="array" ref="AH3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6" t="str">
        <f>MIS[[#This Row],[TRADING SYMBOL]]</f>
        <v>NIFTY2552225050PE</v>
      </c>
      <c r="AJ3726" t="str">
        <f>IF(RIGHT(MIS[[#This Row],[Main/Hedge]],4)="MAIN","MAIN","HEDGE")</f>
        <v>MAIN</v>
      </c>
      <c r="AK3726" t="str" cm="1">
        <f t="array" ref="AK3726">_xlfn._xlws.FILTER(Table4[Column1],ISNUMBER(SEARCH(Table4[Column1],MIS[[#This Row],[OrderUniqueIdentifier]])),"")</f>
        <v>NOTREND</v>
      </c>
    </row>
    <row r="3727" spans="1:37" x14ac:dyDescent="0.25">
      <c r="A3727" t="s">
        <v>71</v>
      </c>
      <c r="B3727" t="s">
        <v>661</v>
      </c>
      <c r="C3727" t="s">
        <v>3789</v>
      </c>
      <c r="D3727" t="s">
        <v>72</v>
      </c>
      <c r="E3727" t="s">
        <v>3562</v>
      </c>
      <c r="F3727" t="s">
        <v>73</v>
      </c>
      <c r="G3727" t="s">
        <v>89</v>
      </c>
      <c r="H3727" t="s">
        <v>75</v>
      </c>
      <c r="I3727" t="s">
        <v>76</v>
      </c>
      <c r="J3727" t="s">
        <v>77</v>
      </c>
      <c r="K3727">
        <v>75</v>
      </c>
      <c r="L3727" t="s">
        <v>77</v>
      </c>
      <c r="M3727" t="s">
        <v>78</v>
      </c>
      <c r="N3727" t="s">
        <v>3790</v>
      </c>
      <c r="O3727" t="s">
        <v>3725</v>
      </c>
      <c r="P3727" t="s">
        <v>3725</v>
      </c>
      <c r="Q3727" t="s">
        <v>3565</v>
      </c>
      <c r="R3727" t="s">
        <v>79</v>
      </c>
      <c r="S3727" t="s">
        <v>26</v>
      </c>
      <c r="T3727" t="s">
        <v>3566</v>
      </c>
      <c r="U3727" t="s">
        <v>43</v>
      </c>
      <c r="V3727" t="s">
        <v>80</v>
      </c>
      <c r="W3727">
        <v>25050</v>
      </c>
      <c r="X3727" t="s">
        <v>85</v>
      </c>
      <c r="Y3727">
        <v>-75</v>
      </c>
      <c r="Z3727" t="s">
        <v>3726</v>
      </c>
      <c r="AA3727" t="s">
        <v>3726</v>
      </c>
      <c r="AB3727" t="s">
        <v>107</v>
      </c>
      <c r="AC3727" t="s">
        <v>91</v>
      </c>
      <c r="AD3727">
        <f>_xlfn.XLOOKUP(MIS[[#This Row],[TRADING SYMBOL]],[1]Sheet1!$D:$D,[1]Sheet1!$C:$C)</f>
        <v>188.9</v>
      </c>
      <c r="AE3727">
        <f>MIS[[#This Row],[OrderAverageTradedPrice]]*MIS[[#This Row],[OrderQuantity]]</f>
        <v>13121.25</v>
      </c>
      <c r="AF3727">
        <f>MIS[[#This Row],[LTP]]*MIS[[#This Row],[OrderQuantity]]</f>
        <v>14167.5</v>
      </c>
      <c r="AG3727">
        <f>IF(MIS[[#This Row],[OrderSide]]="SELL",MIS[[#This Row],[VALUE]]-MIS[[#This Row],[LIVE_VALUE]],MIS[[#This Row],[LIVE_VALUE]]-MIS[[#This Row],[VALUE]])</f>
        <v>-1046.25</v>
      </c>
      <c r="AH3727" t="str" cm="1">
        <f t="array" ref="AH3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7" t="str">
        <f>MIS[[#This Row],[TRADING SYMBOL]]</f>
        <v>NIFTY2552225050PE</v>
      </c>
      <c r="AJ3727" t="str">
        <f>IF(RIGHT(MIS[[#This Row],[Main/Hedge]],4)="MAIN","MAIN","HEDGE")</f>
        <v>MAIN</v>
      </c>
      <c r="AK3727" t="str" cm="1">
        <f t="array" ref="AK3727">_xlfn._xlws.FILTER(Table4[Column1],ISNUMBER(SEARCH(Table4[Column1],MIS[[#This Row],[OrderUniqueIdentifier]])),"")</f>
        <v>NOTREND</v>
      </c>
    </row>
    <row r="3728" spans="1:37" x14ac:dyDescent="0.25">
      <c r="A3728" t="s">
        <v>71</v>
      </c>
      <c r="B3728" t="s">
        <v>753</v>
      </c>
      <c r="C3728" t="s">
        <v>5847</v>
      </c>
      <c r="D3728" t="s">
        <v>72</v>
      </c>
      <c r="E3728" t="s">
        <v>2904</v>
      </c>
      <c r="F3728" t="s">
        <v>73</v>
      </c>
      <c r="G3728" t="s">
        <v>89</v>
      </c>
      <c r="H3728" t="s">
        <v>75</v>
      </c>
      <c r="I3728" t="s">
        <v>76</v>
      </c>
      <c r="J3728" t="s">
        <v>77</v>
      </c>
      <c r="K3728">
        <v>225</v>
      </c>
      <c r="L3728" t="s">
        <v>77</v>
      </c>
      <c r="M3728" t="s">
        <v>78</v>
      </c>
      <c r="N3728" t="s">
        <v>5848</v>
      </c>
      <c r="O3728" t="s">
        <v>3725</v>
      </c>
      <c r="P3728" t="s">
        <v>3725</v>
      </c>
      <c r="Q3728" t="s">
        <v>2907</v>
      </c>
      <c r="R3728" t="s">
        <v>79</v>
      </c>
      <c r="S3728" t="s">
        <v>26</v>
      </c>
      <c r="T3728" t="s">
        <v>2908</v>
      </c>
      <c r="U3728" t="s">
        <v>43</v>
      </c>
      <c r="V3728" t="s">
        <v>80</v>
      </c>
      <c r="W3728">
        <v>25050</v>
      </c>
      <c r="X3728" t="s">
        <v>81</v>
      </c>
      <c r="Y3728">
        <v>-225</v>
      </c>
      <c r="Z3728" t="s">
        <v>3726</v>
      </c>
      <c r="AA3728" t="s">
        <v>3726</v>
      </c>
      <c r="AB3728" t="s">
        <v>90</v>
      </c>
      <c r="AC3728" t="s">
        <v>91</v>
      </c>
      <c r="AD3728">
        <f>_xlfn.XLOOKUP(MIS[[#This Row],[TRADING SYMBOL]],[1]Sheet1!$D:$D,[1]Sheet1!$C:$C)</f>
        <v>160.9</v>
      </c>
      <c r="AE3728">
        <f>MIS[[#This Row],[OrderAverageTradedPrice]]*MIS[[#This Row],[OrderQuantity]]</f>
        <v>46530</v>
      </c>
      <c r="AF3728">
        <f>MIS[[#This Row],[LTP]]*MIS[[#This Row],[OrderQuantity]]</f>
        <v>36202.5</v>
      </c>
      <c r="AG3728">
        <f>IF(MIS[[#This Row],[OrderSide]]="SELL",MIS[[#This Row],[VALUE]]-MIS[[#This Row],[LIVE_VALUE]],MIS[[#This Row],[LIVE_VALUE]]-MIS[[#This Row],[VALUE]])</f>
        <v>10327.5</v>
      </c>
      <c r="AH3728" t="str" cm="1">
        <f t="array" ref="AH3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8" t="str">
        <f>MIS[[#This Row],[TRADING SYMBOL]]</f>
        <v>NIFTY2552225050CE</v>
      </c>
      <c r="AJ3728" t="str">
        <f>IF(RIGHT(MIS[[#This Row],[Main/Hedge]],4)="MAIN","MAIN","HEDGE")</f>
        <v>MAIN</v>
      </c>
      <c r="AK3728" t="str" cm="1">
        <f t="array" ref="AK3728">_xlfn._xlws.FILTER(Table4[Column1],ISNUMBER(SEARCH(Table4[Column1],MIS[[#This Row],[OrderUniqueIdentifier]])),"")</f>
        <v>NOTREND</v>
      </c>
    </row>
    <row r="3729" spans="1:37" x14ac:dyDescent="0.25">
      <c r="A3729" t="s">
        <v>71</v>
      </c>
      <c r="B3729" t="s">
        <v>787</v>
      </c>
      <c r="C3729" t="s">
        <v>5858</v>
      </c>
      <c r="D3729" t="s">
        <v>72</v>
      </c>
      <c r="E3729" t="s">
        <v>3562</v>
      </c>
      <c r="F3729" t="s">
        <v>73</v>
      </c>
      <c r="G3729" t="s">
        <v>89</v>
      </c>
      <c r="H3729" t="s">
        <v>75</v>
      </c>
      <c r="I3729" t="s">
        <v>76</v>
      </c>
      <c r="J3729" t="s">
        <v>77</v>
      </c>
      <c r="K3729">
        <v>75</v>
      </c>
      <c r="L3729" t="s">
        <v>77</v>
      </c>
      <c r="M3729" t="s">
        <v>78</v>
      </c>
      <c r="N3729" t="s">
        <v>5349</v>
      </c>
      <c r="O3729" t="s">
        <v>3725</v>
      </c>
      <c r="P3729" t="s">
        <v>3725</v>
      </c>
      <c r="Q3729" t="s">
        <v>3565</v>
      </c>
      <c r="R3729" t="s">
        <v>79</v>
      </c>
      <c r="S3729" t="s">
        <v>26</v>
      </c>
      <c r="T3729" t="s">
        <v>3566</v>
      </c>
      <c r="U3729" t="s">
        <v>43</v>
      </c>
      <c r="V3729" t="s">
        <v>80</v>
      </c>
      <c r="W3729">
        <v>25050</v>
      </c>
      <c r="X3729" t="s">
        <v>85</v>
      </c>
      <c r="Y3729">
        <v>-75</v>
      </c>
      <c r="Z3729" t="s">
        <v>3726</v>
      </c>
      <c r="AA3729" t="s">
        <v>3726</v>
      </c>
      <c r="AB3729" t="s">
        <v>107</v>
      </c>
      <c r="AC3729" t="s">
        <v>91</v>
      </c>
      <c r="AD3729">
        <f>_xlfn.XLOOKUP(MIS[[#This Row],[TRADING SYMBOL]],[1]Sheet1!$D:$D,[1]Sheet1!$C:$C)</f>
        <v>188.9</v>
      </c>
      <c r="AE3729">
        <f>MIS[[#This Row],[OrderAverageTradedPrice]]*MIS[[#This Row],[OrderQuantity]]</f>
        <v>13113.75</v>
      </c>
      <c r="AF3729">
        <f>MIS[[#This Row],[LTP]]*MIS[[#This Row],[OrderQuantity]]</f>
        <v>14167.5</v>
      </c>
      <c r="AG3729">
        <f>IF(MIS[[#This Row],[OrderSide]]="SELL",MIS[[#This Row],[VALUE]]-MIS[[#This Row],[LIVE_VALUE]],MIS[[#This Row],[LIVE_VALUE]]-MIS[[#This Row],[VALUE]])</f>
        <v>-1053.75</v>
      </c>
      <c r="AH3729" t="str" cm="1">
        <f t="array" ref="AH3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9" t="str">
        <f>MIS[[#This Row],[TRADING SYMBOL]]</f>
        <v>NIFTY2552225050PE</v>
      </c>
      <c r="AJ3729" t="str">
        <f>IF(RIGHT(MIS[[#This Row],[Main/Hedge]],4)="MAIN","MAIN","HEDGE")</f>
        <v>MAIN</v>
      </c>
      <c r="AK3729" t="str" cm="1">
        <f t="array" ref="AK3729">_xlfn._xlws.FILTER(Table4[Column1],ISNUMBER(SEARCH(Table4[Column1],MIS[[#This Row],[OrderUniqueIdentifier]])),"")</f>
        <v>NOTREND</v>
      </c>
    </row>
    <row r="3730" spans="1:37" x14ac:dyDescent="0.25">
      <c r="A3730" t="s">
        <v>71</v>
      </c>
      <c r="B3730" t="s">
        <v>813</v>
      </c>
      <c r="C3730" t="s">
        <v>5862</v>
      </c>
      <c r="D3730" t="s">
        <v>72</v>
      </c>
      <c r="E3730" t="s">
        <v>2904</v>
      </c>
      <c r="F3730" t="s">
        <v>73</v>
      </c>
      <c r="G3730" t="s">
        <v>89</v>
      </c>
      <c r="H3730" t="s">
        <v>75</v>
      </c>
      <c r="I3730" t="s">
        <v>76</v>
      </c>
      <c r="J3730" t="s">
        <v>77</v>
      </c>
      <c r="K3730">
        <v>75</v>
      </c>
      <c r="L3730" t="s">
        <v>77</v>
      </c>
      <c r="M3730" t="s">
        <v>78</v>
      </c>
      <c r="N3730" t="s">
        <v>5863</v>
      </c>
      <c r="O3730" t="s">
        <v>3725</v>
      </c>
      <c r="P3730" t="s">
        <v>3725</v>
      </c>
      <c r="Q3730" t="s">
        <v>2907</v>
      </c>
      <c r="R3730" t="s">
        <v>79</v>
      </c>
      <c r="S3730" t="s">
        <v>26</v>
      </c>
      <c r="T3730" t="s">
        <v>2908</v>
      </c>
      <c r="U3730" t="s">
        <v>43</v>
      </c>
      <c r="V3730" t="s">
        <v>80</v>
      </c>
      <c r="W3730">
        <v>25050</v>
      </c>
      <c r="X3730" t="s">
        <v>81</v>
      </c>
      <c r="Y3730">
        <v>-75</v>
      </c>
      <c r="Z3730" t="s">
        <v>3726</v>
      </c>
      <c r="AA3730" t="s">
        <v>3726</v>
      </c>
      <c r="AB3730" t="s">
        <v>90</v>
      </c>
      <c r="AC3730" t="s">
        <v>91</v>
      </c>
      <c r="AD3730">
        <f>_xlfn.XLOOKUP(MIS[[#This Row],[TRADING SYMBOL]],[1]Sheet1!$D:$D,[1]Sheet1!$C:$C)</f>
        <v>160.9</v>
      </c>
      <c r="AE3730">
        <f>MIS[[#This Row],[OrderAverageTradedPrice]]*MIS[[#This Row],[OrderQuantity]]</f>
        <v>15491.25</v>
      </c>
      <c r="AF3730">
        <f>MIS[[#This Row],[LTP]]*MIS[[#This Row],[OrderQuantity]]</f>
        <v>12067.5</v>
      </c>
      <c r="AG3730">
        <f>IF(MIS[[#This Row],[OrderSide]]="SELL",MIS[[#This Row],[VALUE]]-MIS[[#This Row],[LIVE_VALUE]],MIS[[#This Row],[LIVE_VALUE]]-MIS[[#This Row],[VALUE]])</f>
        <v>3423.75</v>
      </c>
      <c r="AH3730" t="str" cm="1">
        <f t="array" ref="AH37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0" t="str">
        <f>MIS[[#This Row],[TRADING SYMBOL]]</f>
        <v>NIFTY2552225050CE</v>
      </c>
      <c r="AJ3730" t="str">
        <f>IF(RIGHT(MIS[[#This Row],[Main/Hedge]],4)="MAIN","MAIN","HEDGE")</f>
        <v>MAIN</v>
      </c>
      <c r="AK3730" t="str" cm="1">
        <f t="array" ref="AK3730">_xlfn._xlws.FILTER(Table4[Column1],ISNUMBER(SEARCH(Table4[Column1],MIS[[#This Row],[OrderUniqueIdentifier]])),"")</f>
        <v>NOTREND</v>
      </c>
    </row>
    <row r="3731" spans="1:37" x14ac:dyDescent="0.25">
      <c r="A3731" t="s">
        <v>71</v>
      </c>
      <c r="B3731" t="s">
        <v>830</v>
      </c>
      <c r="C3731" t="s">
        <v>5866</v>
      </c>
      <c r="D3731" t="s">
        <v>72</v>
      </c>
      <c r="E3731" t="s">
        <v>2904</v>
      </c>
      <c r="F3731" t="s">
        <v>73</v>
      </c>
      <c r="G3731" t="s">
        <v>89</v>
      </c>
      <c r="H3731" t="s">
        <v>75</v>
      </c>
      <c r="I3731" t="s">
        <v>76</v>
      </c>
      <c r="J3731" t="s">
        <v>77</v>
      </c>
      <c r="K3731">
        <v>300</v>
      </c>
      <c r="L3731" t="s">
        <v>77</v>
      </c>
      <c r="M3731" t="s">
        <v>78</v>
      </c>
      <c r="N3731" t="s">
        <v>4662</v>
      </c>
      <c r="O3731" t="s">
        <v>3725</v>
      </c>
      <c r="P3731" t="s">
        <v>3725</v>
      </c>
      <c r="Q3731" t="s">
        <v>2907</v>
      </c>
      <c r="R3731" t="s">
        <v>79</v>
      </c>
      <c r="S3731" t="s">
        <v>26</v>
      </c>
      <c r="T3731" t="s">
        <v>2908</v>
      </c>
      <c r="U3731" t="s">
        <v>43</v>
      </c>
      <c r="V3731" t="s">
        <v>80</v>
      </c>
      <c r="W3731">
        <v>25050</v>
      </c>
      <c r="X3731" t="s">
        <v>81</v>
      </c>
      <c r="Y3731">
        <v>-300</v>
      </c>
      <c r="Z3731" t="s">
        <v>3726</v>
      </c>
      <c r="AA3731" t="s">
        <v>3726</v>
      </c>
      <c r="AB3731" t="s">
        <v>90</v>
      </c>
      <c r="AC3731" t="s">
        <v>91</v>
      </c>
      <c r="AD3731">
        <f>_xlfn.XLOOKUP(MIS[[#This Row],[TRADING SYMBOL]],[1]Sheet1!$D:$D,[1]Sheet1!$C:$C)</f>
        <v>160.9</v>
      </c>
      <c r="AE3731">
        <f>MIS[[#This Row],[OrderAverageTradedPrice]]*MIS[[#This Row],[OrderQuantity]]</f>
        <v>61845</v>
      </c>
      <c r="AF3731">
        <f>MIS[[#This Row],[LTP]]*MIS[[#This Row],[OrderQuantity]]</f>
        <v>48270</v>
      </c>
      <c r="AG3731">
        <f>IF(MIS[[#This Row],[OrderSide]]="SELL",MIS[[#This Row],[VALUE]]-MIS[[#This Row],[LIVE_VALUE]],MIS[[#This Row],[LIVE_VALUE]]-MIS[[#This Row],[VALUE]])</f>
        <v>13575</v>
      </c>
      <c r="AH3731" t="str" cm="1">
        <f t="array" ref="AH37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1" t="str">
        <f>MIS[[#This Row],[TRADING SYMBOL]]</f>
        <v>NIFTY2552225050CE</v>
      </c>
      <c r="AJ3731" t="str">
        <f>IF(RIGHT(MIS[[#This Row],[Main/Hedge]],4)="MAIN","MAIN","HEDGE")</f>
        <v>MAIN</v>
      </c>
      <c r="AK3731" t="str" cm="1">
        <f t="array" ref="AK3731">_xlfn._xlws.FILTER(Table4[Column1],ISNUMBER(SEARCH(Table4[Column1],MIS[[#This Row],[OrderUniqueIdentifier]])),"")</f>
        <v>NOTREND</v>
      </c>
    </row>
    <row r="3732" spans="1:37" x14ac:dyDescent="0.25">
      <c r="A3732" t="s">
        <v>71</v>
      </c>
      <c r="B3732" t="s">
        <v>880</v>
      </c>
      <c r="C3732" t="s">
        <v>400</v>
      </c>
      <c r="D3732" t="s">
        <v>72</v>
      </c>
      <c r="E3732" t="s">
        <v>2904</v>
      </c>
      <c r="F3732" t="s">
        <v>73</v>
      </c>
      <c r="G3732" t="s">
        <v>89</v>
      </c>
      <c r="H3732" t="s">
        <v>75</v>
      </c>
      <c r="I3732" t="s">
        <v>76</v>
      </c>
      <c r="J3732" t="s">
        <v>77</v>
      </c>
      <c r="K3732">
        <v>75</v>
      </c>
      <c r="L3732" t="s">
        <v>77</v>
      </c>
      <c r="M3732" t="s">
        <v>78</v>
      </c>
      <c r="N3732" t="s">
        <v>4394</v>
      </c>
      <c r="O3732" t="s">
        <v>3725</v>
      </c>
      <c r="P3732" t="s">
        <v>3725</v>
      </c>
      <c r="Q3732" t="s">
        <v>2907</v>
      </c>
      <c r="R3732" t="s">
        <v>79</v>
      </c>
      <c r="S3732" t="s">
        <v>26</v>
      </c>
      <c r="T3732" t="s">
        <v>2908</v>
      </c>
      <c r="U3732" t="s">
        <v>43</v>
      </c>
      <c r="V3732" t="s">
        <v>80</v>
      </c>
      <c r="W3732">
        <v>25050</v>
      </c>
      <c r="X3732" t="s">
        <v>81</v>
      </c>
      <c r="Y3732">
        <v>-75</v>
      </c>
      <c r="Z3732" t="s">
        <v>3726</v>
      </c>
      <c r="AA3732" t="s">
        <v>3726</v>
      </c>
      <c r="AB3732" t="s">
        <v>90</v>
      </c>
      <c r="AC3732" t="s">
        <v>91</v>
      </c>
      <c r="AD3732">
        <f>_xlfn.XLOOKUP(MIS[[#This Row],[TRADING SYMBOL]],[1]Sheet1!$D:$D,[1]Sheet1!$C:$C)</f>
        <v>160.9</v>
      </c>
      <c r="AE3732">
        <f>MIS[[#This Row],[OrderAverageTradedPrice]]*MIS[[#This Row],[OrderQuantity]]</f>
        <v>15521.25</v>
      </c>
      <c r="AF3732">
        <f>MIS[[#This Row],[LTP]]*MIS[[#This Row],[OrderQuantity]]</f>
        <v>12067.5</v>
      </c>
      <c r="AG3732">
        <f>IF(MIS[[#This Row],[OrderSide]]="SELL",MIS[[#This Row],[VALUE]]-MIS[[#This Row],[LIVE_VALUE]],MIS[[#This Row],[LIVE_VALUE]]-MIS[[#This Row],[VALUE]])</f>
        <v>3453.75</v>
      </c>
      <c r="AH3732" t="str" cm="1">
        <f t="array" ref="AH3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2" t="str">
        <f>MIS[[#This Row],[TRADING SYMBOL]]</f>
        <v>NIFTY2552225050CE</v>
      </c>
      <c r="AJ3732" t="str">
        <f>IF(RIGHT(MIS[[#This Row],[Main/Hedge]],4)="MAIN","MAIN","HEDGE")</f>
        <v>MAIN</v>
      </c>
      <c r="AK3732" t="str" cm="1">
        <f t="array" ref="AK3732">_xlfn._xlws.FILTER(Table4[Column1],ISNUMBER(SEARCH(Table4[Column1],MIS[[#This Row],[OrderUniqueIdentifier]])),"")</f>
        <v>NOTREND</v>
      </c>
    </row>
    <row r="3733" spans="1:37" x14ac:dyDescent="0.25">
      <c r="A3733" t="s">
        <v>71</v>
      </c>
      <c r="B3733" t="s">
        <v>908</v>
      </c>
      <c r="C3733" t="s">
        <v>4507</v>
      </c>
      <c r="D3733" t="s">
        <v>72</v>
      </c>
      <c r="E3733" t="s">
        <v>2904</v>
      </c>
      <c r="F3733" t="s">
        <v>73</v>
      </c>
      <c r="G3733" t="s">
        <v>89</v>
      </c>
      <c r="H3733" t="s">
        <v>75</v>
      </c>
      <c r="I3733" t="s">
        <v>76</v>
      </c>
      <c r="J3733" t="s">
        <v>77</v>
      </c>
      <c r="K3733">
        <v>75</v>
      </c>
      <c r="L3733" t="s">
        <v>77</v>
      </c>
      <c r="M3733" t="s">
        <v>78</v>
      </c>
      <c r="N3733" t="s">
        <v>4394</v>
      </c>
      <c r="O3733" t="s">
        <v>3564</v>
      </c>
      <c r="P3733" t="s">
        <v>3725</v>
      </c>
      <c r="Q3733" t="s">
        <v>2907</v>
      </c>
      <c r="R3733" t="s">
        <v>79</v>
      </c>
      <c r="S3733" t="s">
        <v>26</v>
      </c>
      <c r="T3733" t="s">
        <v>2908</v>
      </c>
      <c r="U3733" t="s">
        <v>43</v>
      </c>
      <c r="V3733" t="s">
        <v>80</v>
      </c>
      <c r="W3733">
        <v>25050</v>
      </c>
      <c r="X3733" t="s">
        <v>81</v>
      </c>
      <c r="Y3733">
        <v>-75</v>
      </c>
      <c r="Z3733" t="s">
        <v>3567</v>
      </c>
      <c r="AA3733" t="s">
        <v>3726</v>
      </c>
      <c r="AB3733" t="s">
        <v>90</v>
      </c>
      <c r="AC3733" t="s">
        <v>91</v>
      </c>
      <c r="AD3733">
        <f>_xlfn.XLOOKUP(MIS[[#This Row],[TRADING SYMBOL]],[1]Sheet1!$D:$D,[1]Sheet1!$C:$C)</f>
        <v>160.9</v>
      </c>
      <c r="AE3733">
        <f>MIS[[#This Row],[OrderAverageTradedPrice]]*MIS[[#This Row],[OrderQuantity]]</f>
        <v>15521.25</v>
      </c>
      <c r="AF3733">
        <f>MIS[[#This Row],[LTP]]*MIS[[#This Row],[OrderQuantity]]</f>
        <v>12067.5</v>
      </c>
      <c r="AG3733">
        <f>IF(MIS[[#This Row],[OrderSide]]="SELL",MIS[[#This Row],[VALUE]]-MIS[[#This Row],[LIVE_VALUE]],MIS[[#This Row],[LIVE_VALUE]]-MIS[[#This Row],[VALUE]])</f>
        <v>3453.75</v>
      </c>
      <c r="AH3733" t="str" cm="1">
        <f t="array" ref="AH3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3" t="str">
        <f>MIS[[#This Row],[TRADING SYMBOL]]</f>
        <v>NIFTY2552225050CE</v>
      </c>
      <c r="AJ3733" t="str">
        <f>IF(RIGHT(MIS[[#This Row],[Main/Hedge]],4)="MAIN","MAIN","HEDGE")</f>
        <v>MAIN</v>
      </c>
      <c r="AK3733" t="str" cm="1">
        <f t="array" ref="AK3733">_xlfn._xlws.FILTER(Table4[Column1],ISNUMBER(SEARCH(Table4[Column1],MIS[[#This Row],[OrderUniqueIdentifier]])),"")</f>
        <v>NOTREND</v>
      </c>
    </row>
    <row r="3734" spans="1:37" x14ac:dyDescent="0.25">
      <c r="A3734" t="s">
        <v>71</v>
      </c>
      <c r="B3734" t="s">
        <v>908</v>
      </c>
      <c r="C3734" t="s">
        <v>401</v>
      </c>
      <c r="D3734" t="s">
        <v>72</v>
      </c>
      <c r="E3734" t="s">
        <v>3562</v>
      </c>
      <c r="F3734" t="s">
        <v>73</v>
      </c>
      <c r="G3734" t="s">
        <v>89</v>
      </c>
      <c r="H3734" t="s">
        <v>75</v>
      </c>
      <c r="I3734" t="s">
        <v>76</v>
      </c>
      <c r="J3734" t="s">
        <v>77</v>
      </c>
      <c r="K3734">
        <v>75</v>
      </c>
      <c r="L3734" t="s">
        <v>77</v>
      </c>
      <c r="M3734" t="s">
        <v>78</v>
      </c>
      <c r="N3734" t="s">
        <v>3683</v>
      </c>
      <c r="O3734" t="s">
        <v>3725</v>
      </c>
      <c r="P3734" t="s">
        <v>3725</v>
      </c>
      <c r="Q3734" t="s">
        <v>3565</v>
      </c>
      <c r="R3734" t="s">
        <v>79</v>
      </c>
      <c r="S3734" t="s">
        <v>26</v>
      </c>
      <c r="T3734" t="s">
        <v>3566</v>
      </c>
      <c r="U3734" t="s">
        <v>43</v>
      </c>
      <c r="V3734" t="s">
        <v>80</v>
      </c>
      <c r="W3734">
        <v>25050</v>
      </c>
      <c r="X3734" t="s">
        <v>85</v>
      </c>
      <c r="Y3734">
        <v>-75</v>
      </c>
      <c r="Z3734" t="s">
        <v>3726</v>
      </c>
      <c r="AA3734" t="s">
        <v>3726</v>
      </c>
      <c r="AB3734" t="s">
        <v>107</v>
      </c>
      <c r="AC3734" t="s">
        <v>91</v>
      </c>
      <c r="AD3734">
        <f>_xlfn.XLOOKUP(MIS[[#This Row],[TRADING SYMBOL]],[1]Sheet1!$D:$D,[1]Sheet1!$C:$C)</f>
        <v>188.9</v>
      </c>
      <c r="AE3734">
        <f>MIS[[#This Row],[OrderAverageTradedPrice]]*MIS[[#This Row],[OrderQuantity]]</f>
        <v>13106.25</v>
      </c>
      <c r="AF3734">
        <f>MIS[[#This Row],[LTP]]*MIS[[#This Row],[OrderQuantity]]</f>
        <v>14167.5</v>
      </c>
      <c r="AG3734">
        <f>IF(MIS[[#This Row],[OrderSide]]="SELL",MIS[[#This Row],[VALUE]]-MIS[[#This Row],[LIVE_VALUE]],MIS[[#This Row],[LIVE_VALUE]]-MIS[[#This Row],[VALUE]])</f>
        <v>-1061.25</v>
      </c>
      <c r="AH3734" t="str" cm="1">
        <f t="array" ref="AH3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4" t="str">
        <f>MIS[[#This Row],[TRADING SYMBOL]]</f>
        <v>NIFTY2552225050PE</v>
      </c>
      <c r="AJ3734" t="str">
        <f>IF(RIGHT(MIS[[#This Row],[Main/Hedge]],4)="MAIN","MAIN","HEDGE")</f>
        <v>MAIN</v>
      </c>
      <c r="AK3734" t="str" cm="1">
        <f t="array" ref="AK3734">_xlfn._xlws.FILTER(Table4[Column1],ISNUMBER(SEARCH(Table4[Column1],MIS[[#This Row],[OrderUniqueIdentifier]])),"")</f>
        <v>NOTREND</v>
      </c>
    </row>
    <row r="3735" spans="1:37" x14ac:dyDescent="0.25">
      <c r="A3735" t="s">
        <v>71</v>
      </c>
      <c r="B3735" t="s">
        <v>923</v>
      </c>
      <c r="C3735" t="s">
        <v>4540</v>
      </c>
      <c r="D3735" t="s">
        <v>72</v>
      </c>
      <c r="E3735" t="s">
        <v>3562</v>
      </c>
      <c r="F3735" t="s">
        <v>73</v>
      </c>
      <c r="G3735" t="s">
        <v>89</v>
      </c>
      <c r="H3735" t="s">
        <v>75</v>
      </c>
      <c r="I3735" t="s">
        <v>76</v>
      </c>
      <c r="J3735" t="s">
        <v>77</v>
      </c>
      <c r="K3735">
        <v>300</v>
      </c>
      <c r="L3735" t="s">
        <v>77</v>
      </c>
      <c r="M3735" t="s">
        <v>78</v>
      </c>
      <c r="N3735" t="s">
        <v>4541</v>
      </c>
      <c r="O3735" t="s">
        <v>3725</v>
      </c>
      <c r="P3735" t="s">
        <v>3725</v>
      </c>
      <c r="Q3735" t="s">
        <v>3565</v>
      </c>
      <c r="R3735" t="s">
        <v>79</v>
      </c>
      <c r="S3735" t="s">
        <v>26</v>
      </c>
      <c r="T3735" t="s">
        <v>3566</v>
      </c>
      <c r="U3735" t="s">
        <v>43</v>
      </c>
      <c r="V3735" t="s">
        <v>80</v>
      </c>
      <c r="W3735">
        <v>25050</v>
      </c>
      <c r="X3735" t="s">
        <v>85</v>
      </c>
      <c r="Y3735">
        <v>-300</v>
      </c>
      <c r="Z3735" t="s">
        <v>3726</v>
      </c>
      <c r="AA3735" t="s">
        <v>3726</v>
      </c>
      <c r="AB3735" t="s">
        <v>107</v>
      </c>
      <c r="AC3735" t="s">
        <v>91</v>
      </c>
      <c r="AD3735">
        <f>_xlfn.XLOOKUP(MIS[[#This Row],[TRADING SYMBOL]],[1]Sheet1!$D:$D,[1]Sheet1!$C:$C)</f>
        <v>188.9</v>
      </c>
      <c r="AE3735">
        <f>MIS[[#This Row],[OrderAverageTradedPrice]]*MIS[[#This Row],[OrderQuantity]]</f>
        <v>52301.25</v>
      </c>
      <c r="AF3735">
        <f>MIS[[#This Row],[LTP]]*MIS[[#This Row],[OrderQuantity]]</f>
        <v>56670</v>
      </c>
      <c r="AG3735">
        <f>IF(MIS[[#This Row],[OrderSide]]="SELL",MIS[[#This Row],[VALUE]]-MIS[[#This Row],[LIVE_VALUE]],MIS[[#This Row],[LIVE_VALUE]]-MIS[[#This Row],[VALUE]])</f>
        <v>-4368.75</v>
      </c>
      <c r="AH3735" t="str" cm="1">
        <f t="array" ref="AH3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5" t="str">
        <f>MIS[[#This Row],[TRADING SYMBOL]]</f>
        <v>NIFTY2552225050PE</v>
      </c>
      <c r="AJ3735" t="str">
        <f>IF(RIGHT(MIS[[#This Row],[Main/Hedge]],4)="MAIN","MAIN","HEDGE")</f>
        <v>MAIN</v>
      </c>
      <c r="AK3735" t="str" cm="1">
        <f t="array" ref="AK3735">_xlfn._xlws.FILTER(Table4[Column1],ISNUMBER(SEARCH(Table4[Column1],MIS[[#This Row],[OrderUniqueIdentifier]])),"")</f>
        <v>NOTREND</v>
      </c>
    </row>
    <row r="3736" spans="1:37" x14ac:dyDescent="0.25">
      <c r="A3736" t="s">
        <v>71</v>
      </c>
      <c r="B3736" t="s">
        <v>940</v>
      </c>
      <c r="C3736" t="s">
        <v>4609</v>
      </c>
      <c r="D3736" t="s">
        <v>72</v>
      </c>
      <c r="E3736" t="s">
        <v>2904</v>
      </c>
      <c r="F3736" t="s">
        <v>73</v>
      </c>
      <c r="G3736" t="s">
        <v>89</v>
      </c>
      <c r="H3736" t="s">
        <v>75</v>
      </c>
      <c r="I3736" t="s">
        <v>76</v>
      </c>
      <c r="J3736" t="s">
        <v>77</v>
      </c>
      <c r="K3736">
        <v>225</v>
      </c>
      <c r="L3736" t="s">
        <v>77</v>
      </c>
      <c r="M3736" t="s">
        <v>78</v>
      </c>
      <c r="N3736" t="s">
        <v>4610</v>
      </c>
      <c r="O3736" t="s">
        <v>3725</v>
      </c>
      <c r="P3736" t="s">
        <v>3725</v>
      </c>
      <c r="Q3736" t="s">
        <v>2907</v>
      </c>
      <c r="R3736" t="s">
        <v>79</v>
      </c>
      <c r="S3736" t="s">
        <v>26</v>
      </c>
      <c r="T3736" t="s">
        <v>2908</v>
      </c>
      <c r="U3736" t="s">
        <v>43</v>
      </c>
      <c r="V3736" t="s">
        <v>80</v>
      </c>
      <c r="W3736">
        <v>25050</v>
      </c>
      <c r="X3736" t="s">
        <v>81</v>
      </c>
      <c r="Y3736">
        <v>-225</v>
      </c>
      <c r="Z3736" t="s">
        <v>3726</v>
      </c>
      <c r="AA3736" t="s">
        <v>3726</v>
      </c>
      <c r="AB3736" t="s">
        <v>90</v>
      </c>
      <c r="AC3736" t="s">
        <v>91</v>
      </c>
      <c r="AD3736">
        <f>_xlfn.XLOOKUP(MIS[[#This Row],[TRADING SYMBOL]],[1]Sheet1!$D:$D,[1]Sheet1!$C:$C)</f>
        <v>160.9</v>
      </c>
      <c r="AE3736">
        <f>MIS[[#This Row],[OrderAverageTradedPrice]]*MIS[[#This Row],[OrderQuantity]]</f>
        <v>46353.749999999847</v>
      </c>
      <c r="AF3736">
        <f>MIS[[#This Row],[LTP]]*MIS[[#This Row],[OrderQuantity]]</f>
        <v>36202.5</v>
      </c>
      <c r="AG3736">
        <f>IF(MIS[[#This Row],[OrderSide]]="SELL",MIS[[#This Row],[VALUE]]-MIS[[#This Row],[LIVE_VALUE]],MIS[[#This Row],[LIVE_VALUE]]-MIS[[#This Row],[VALUE]])</f>
        <v>10151.249999999847</v>
      </c>
      <c r="AH3736" t="str" cm="1">
        <f t="array" ref="AH3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6" t="str">
        <f>MIS[[#This Row],[TRADING SYMBOL]]</f>
        <v>NIFTY2552225050CE</v>
      </c>
      <c r="AJ3736" t="str">
        <f>IF(RIGHT(MIS[[#This Row],[Main/Hedge]],4)="MAIN","MAIN","HEDGE")</f>
        <v>MAIN</v>
      </c>
      <c r="AK3736" t="str" cm="1">
        <f t="array" ref="AK3736">_xlfn._xlws.FILTER(Table4[Column1],ISNUMBER(SEARCH(Table4[Column1],MIS[[#This Row],[OrderUniqueIdentifier]])),"")</f>
        <v>NOTREND</v>
      </c>
    </row>
    <row r="3737" spans="1:37" x14ac:dyDescent="0.25">
      <c r="A3737" t="s">
        <v>71</v>
      </c>
      <c r="B3737" t="s">
        <v>969</v>
      </c>
      <c r="C3737" t="s">
        <v>5870</v>
      </c>
      <c r="D3737" t="s">
        <v>72</v>
      </c>
      <c r="E3737" t="s">
        <v>3562</v>
      </c>
      <c r="F3737" t="s">
        <v>73</v>
      </c>
      <c r="G3737" t="s">
        <v>89</v>
      </c>
      <c r="H3737" t="s">
        <v>75</v>
      </c>
      <c r="I3737" t="s">
        <v>76</v>
      </c>
      <c r="J3737" t="s">
        <v>77</v>
      </c>
      <c r="K3737">
        <v>600</v>
      </c>
      <c r="L3737" t="s">
        <v>77</v>
      </c>
      <c r="M3737" t="s">
        <v>78</v>
      </c>
      <c r="N3737" t="s">
        <v>5871</v>
      </c>
      <c r="O3737" t="s">
        <v>3725</v>
      </c>
      <c r="P3737" t="s">
        <v>3725</v>
      </c>
      <c r="Q3737" t="s">
        <v>3565</v>
      </c>
      <c r="R3737" t="s">
        <v>79</v>
      </c>
      <c r="S3737" t="s">
        <v>26</v>
      </c>
      <c r="T3737" t="s">
        <v>3566</v>
      </c>
      <c r="U3737" t="s">
        <v>43</v>
      </c>
      <c r="V3737" t="s">
        <v>80</v>
      </c>
      <c r="W3737">
        <v>25050</v>
      </c>
      <c r="X3737" t="s">
        <v>85</v>
      </c>
      <c r="Y3737">
        <v>-600</v>
      </c>
      <c r="Z3737" t="s">
        <v>3726</v>
      </c>
      <c r="AA3737" t="s">
        <v>3726</v>
      </c>
      <c r="AB3737" t="s">
        <v>107</v>
      </c>
      <c r="AC3737" t="s">
        <v>91</v>
      </c>
      <c r="AD3737">
        <f>_xlfn.XLOOKUP(MIS[[#This Row],[TRADING SYMBOL]],[1]Sheet1!$D:$D,[1]Sheet1!$C:$C)</f>
        <v>188.9</v>
      </c>
      <c r="AE3737">
        <f>MIS[[#This Row],[OrderAverageTradedPrice]]*MIS[[#This Row],[OrderQuantity]]</f>
        <v>104700</v>
      </c>
      <c r="AF3737">
        <f>MIS[[#This Row],[LTP]]*MIS[[#This Row],[OrderQuantity]]</f>
        <v>113340</v>
      </c>
      <c r="AG3737">
        <f>IF(MIS[[#This Row],[OrderSide]]="SELL",MIS[[#This Row],[VALUE]]-MIS[[#This Row],[LIVE_VALUE]],MIS[[#This Row],[LIVE_VALUE]]-MIS[[#This Row],[VALUE]])</f>
        <v>-8640</v>
      </c>
      <c r="AH3737" t="str" cm="1">
        <f t="array" ref="AH3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7" t="str">
        <f>MIS[[#This Row],[TRADING SYMBOL]]</f>
        <v>NIFTY2552225050PE</v>
      </c>
      <c r="AJ3737" t="str">
        <f>IF(RIGHT(MIS[[#This Row],[Main/Hedge]],4)="MAIN","MAIN","HEDGE")</f>
        <v>MAIN</v>
      </c>
      <c r="AK3737" t="str" cm="1">
        <f t="array" ref="AK3737">_xlfn._xlws.FILTER(Table4[Column1],ISNUMBER(SEARCH(Table4[Column1],MIS[[#This Row],[OrderUniqueIdentifier]])),"")</f>
        <v>NOTREND</v>
      </c>
    </row>
    <row r="3738" spans="1:37" x14ac:dyDescent="0.25">
      <c r="A3738" t="s">
        <v>71</v>
      </c>
      <c r="B3738" t="s">
        <v>978</v>
      </c>
      <c r="C3738" t="s">
        <v>397</v>
      </c>
      <c r="D3738" t="s">
        <v>72</v>
      </c>
      <c r="E3738" t="s">
        <v>3562</v>
      </c>
      <c r="F3738" t="s">
        <v>73</v>
      </c>
      <c r="G3738" t="s">
        <v>89</v>
      </c>
      <c r="H3738" t="s">
        <v>75</v>
      </c>
      <c r="I3738" t="s">
        <v>76</v>
      </c>
      <c r="J3738" t="s">
        <v>77</v>
      </c>
      <c r="K3738">
        <v>75</v>
      </c>
      <c r="L3738" t="s">
        <v>77</v>
      </c>
      <c r="M3738" t="s">
        <v>78</v>
      </c>
      <c r="N3738" t="s">
        <v>5101</v>
      </c>
      <c r="O3738" t="s">
        <v>3725</v>
      </c>
      <c r="P3738" t="s">
        <v>3725</v>
      </c>
      <c r="Q3738" t="s">
        <v>3565</v>
      </c>
      <c r="R3738" t="s">
        <v>79</v>
      </c>
      <c r="S3738" t="s">
        <v>26</v>
      </c>
      <c r="T3738" t="s">
        <v>3566</v>
      </c>
      <c r="U3738" t="s">
        <v>43</v>
      </c>
      <c r="V3738" t="s">
        <v>80</v>
      </c>
      <c r="W3738">
        <v>25050</v>
      </c>
      <c r="X3738" t="s">
        <v>85</v>
      </c>
      <c r="Y3738">
        <v>-75</v>
      </c>
      <c r="Z3738" t="s">
        <v>3726</v>
      </c>
      <c r="AA3738" t="s">
        <v>3726</v>
      </c>
      <c r="AB3738" t="s">
        <v>107</v>
      </c>
      <c r="AC3738" t="s">
        <v>91</v>
      </c>
      <c r="AD3738">
        <f>_xlfn.XLOOKUP(MIS[[#This Row],[TRADING SYMBOL]],[1]Sheet1!$D:$D,[1]Sheet1!$C:$C)</f>
        <v>188.9</v>
      </c>
      <c r="AE3738">
        <f>MIS[[#This Row],[OrderAverageTradedPrice]]*MIS[[#This Row],[OrderQuantity]]</f>
        <v>13102.5</v>
      </c>
      <c r="AF3738">
        <f>MIS[[#This Row],[LTP]]*MIS[[#This Row],[OrderQuantity]]</f>
        <v>14167.5</v>
      </c>
      <c r="AG3738">
        <f>IF(MIS[[#This Row],[OrderSide]]="SELL",MIS[[#This Row],[VALUE]]-MIS[[#This Row],[LIVE_VALUE]],MIS[[#This Row],[LIVE_VALUE]]-MIS[[#This Row],[VALUE]])</f>
        <v>-1065</v>
      </c>
      <c r="AH3738" t="str" cm="1">
        <f t="array" ref="AH3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8" t="str">
        <f>MIS[[#This Row],[TRADING SYMBOL]]</f>
        <v>NIFTY2552225050PE</v>
      </c>
      <c r="AJ3738" t="str">
        <f>IF(RIGHT(MIS[[#This Row],[Main/Hedge]],4)="MAIN","MAIN","HEDGE")</f>
        <v>MAIN</v>
      </c>
      <c r="AK3738" t="str" cm="1">
        <f t="array" ref="AK3738">_xlfn._xlws.FILTER(Table4[Column1],ISNUMBER(SEARCH(Table4[Column1],MIS[[#This Row],[OrderUniqueIdentifier]])),"")</f>
        <v>NOTREND</v>
      </c>
    </row>
    <row r="3739" spans="1:37" x14ac:dyDescent="0.25">
      <c r="A3739" t="s">
        <v>71</v>
      </c>
      <c r="B3739" t="s">
        <v>1021</v>
      </c>
      <c r="C3739" t="s">
        <v>5883</v>
      </c>
      <c r="D3739" t="s">
        <v>72</v>
      </c>
      <c r="E3739" t="s">
        <v>2904</v>
      </c>
      <c r="F3739" t="s">
        <v>73</v>
      </c>
      <c r="G3739" t="s">
        <v>89</v>
      </c>
      <c r="H3739" t="s">
        <v>75</v>
      </c>
      <c r="I3739" t="s">
        <v>76</v>
      </c>
      <c r="J3739" t="s">
        <v>77</v>
      </c>
      <c r="K3739">
        <v>75</v>
      </c>
      <c r="L3739" t="s">
        <v>77</v>
      </c>
      <c r="M3739" t="s">
        <v>78</v>
      </c>
      <c r="N3739" t="s">
        <v>5838</v>
      </c>
      <c r="O3739" t="s">
        <v>3725</v>
      </c>
      <c r="P3739" t="s">
        <v>3725</v>
      </c>
      <c r="Q3739" t="s">
        <v>2907</v>
      </c>
      <c r="R3739" t="s">
        <v>79</v>
      </c>
      <c r="S3739" t="s">
        <v>26</v>
      </c>
      <c r="T3739" t="s">
        <v>2908</v>
      </c>
      <c r="U3739" t="s">
        <v>43</v>
      </c>
      <c r="V3739" t="s">
        <v>80</v>
      </c>
      <c r="W3739">
        <v>25050</v>
      </c>
      <c r="X3739" t="s">
        <v>81</v>
      </c>
      <c r="Y3739">
        <v>-75</v>
      </c>
      <c r="Z3739" t="s">
        <v>3726</v>
      </c>
      <c r="AA3739" t="s">
        <v>3726</v>
      </c>
      <c r="AB3739" t="s">
        <v>90</v>
      </c>
      <c r="AC3739" t="s">
        <v>91</v>
      </c>
      <c r="AD3739">
        <f>_xlfn.XLOOKUP(MIS[[#This Row],[TRADING SYMBOL]],[1]Sheet1!$D:$D,[1]Sheet1!$C:$C)</f>
        <v>160.9</v>
      </c>
      <c r="AE3739">
        <f>MIS[[#This Row],[OrderAverageTradedPrice]]*MIS[[#This Row],[OrderQuantity]]</f>
        <v>15495</v>
      </c>
      <c r="AF3739">
        <f>MIS[[#This Row],[LTP]]*MIS[[#This Row],[OrderQuantity]]</f>
        <v>12067.5</v>
      </c>
      <c r="AG3739">
        <f>IF(MIS[[#This Row],[OrderSide]]="SELL",MIS[[#This Row],[VALUE]]-MIS[[#This Row],[LIVE_VALUE]],MIS[[#This Row],[LIVE_VALUE]]-MIS[[#This Row],[VALUE]])</f>
        <v>3427.5</v>
      </c>
      <c r="AH3739" t="str" cm="1">
        <f t="array" ref="AH3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9" t="str">
        <f>MIS[[#This Row],[TRADING SYMBOL]]</f>
        <v>NIFTY2552225050CE</v>
      </c>
      <c r="AJ3739" t="str">
        <f>IF(RIGHT(MIS[[#This Row],[Main/Hedge]],4)="MAIN","MAIN","HEDGE")</f>
        <v>MAIN</v>
      </c>
      <c r="AK3739" t="str" cm="1">
        <f t="array" ref="AK3739">_xlfn._xlws.FILTER(Table4[Column1],ISNUMBER(SEARCH(Table4[Column1],MIS[[#This Row],[OrderUniqueIdentifier]])),"")</f>
        <v>NOTREND</v>
      </c>
    </row>
    <row r="3740" spans="1:37" x14ac:dyDescent="0.25">
      <c r="A3740" t="s">
        <v>71</v>
      </c>
      <c r="B3740" t="s">
        <v>1054</v>
      </c>
      <c r="C3740" t="s">
        <v>394</v>
      </c>
      <c r="D3740" t="s">
        <v>72</v>
      </c>
      <c r="E3740" t="s">
        <v>3562</v>
      </c>
      <c r="F3740" t="s">
        <v>73</v>
      </c>
      <c r="G3740" t="s">
        <v>89</v>
      </c>
      <c r="H3740" t="s">
        <v>75</v>
      </c>
      <c r="I3740" t="s">
        <v>76</v>
      </c>
      <c r="J3740" t="s">
        <v>77</v>
      </c>
      <c r="K3740">
        <v>75</v>
      </c>
      <c r="L3740" t="s">
        <v>77</v>
      </c>
      <c r="M3740" t="s">
        <v>78</v>
      </c>
      <c r="N3740" t="s">
        <v>5349</v>
      </c>
      <c r="O3740" t="s">
        <v>3725</v>
      </c>
      <c r="P3740" t="s">
        <v>3725</v>
      </c>
      <c r="Q3740" t="s">
        <v>3565</v>
      </c>
      <c r="R3740" t="s">
        <v>79</v>
      </c>
      <c r="S3740" t="s">
        <v>26</v>
      </c>
      <c r="T3740" t="s">
        <v>3566</v>
      </c>
      <c r="U3740" t="s">
        <v>43</v>
      </c>
      <c r="V3740" t="s">
        <v>80</v>
      </c>
      <c r="W3740">
        <v>25050</v>
      </c>
      <c r="X3740" t="s">
        <v>85</v>
      </c>
      <c r="Y3740">
        <v>-75</v>
      </c>
      <c r="Z3740" t="s">
        <v>3726</v>
      </c>
      <c r="AA3740" t="s">
        <v>3726</v>
      </c>
      <c r="AB3740" t="s">
        <v>107</v>
      </c>
      <c r="AC3740" t="s">
        <v>91</v>
      </c>
      <c r="AD3740">
        <f>_xlfn.XLOOKUP(MIS[[#This Row],[TRADING SYMBOL]],[1]Sheet1!$D:$D,[1]Sheet1!$C:$C)</f>
        <v>188.9</v>
      </c>
      <c r="AE3740">
        <f>MIS[[#This Row],[OrderAverageTradedPrice]]*MIS[[#This Row],[OrderQuantity]]</f>
        <v>13113.75</v>
      </c>
      <c r="AF3740">
        <f>MIS[[#This Row],[LTP]]*MIS[[#This Row],[OrderQuantity]]</f>
        <v>14167.5</v>
      </c>
      <c r="AG3740">
        <f>IF(MIS[[#This Row],[OrderSide]]="SELL",MIS[[#This Row],[VALUE]]-MIS[[#This Row],[LIVE_VALUE]],MIS[[#This Row],[LIVE_VALUE]]-MIS[[#This Row],[VALUE]])</f>
        <v>-1053.75</v>
      </c>
      <c r="AH3740" t="str" cm="1">
        <f t="array" ref="AH3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0" t="str">
        <f>MIS[[#This Row],[TRADING SYMBOL]]</f>
        <v>NIFTY2552225050PE</v>
      </c>
      <c r="AJ3740" t="str">
        <f>IF(RIGHT(MIS[[#This Row],[Main/Hedge]],4)="MAIN","MAIN","HEDGE")</f>
        <v>MAIN</v>
      </c>
      <c r="AK3740" t="str" cm="1">
        <f t="array" ref="AK3740">_xlfn._xlws.FILTER(Table4[Column1],ISNUMBER(SEARCH(Table4[Column1],MIS[[#This Row],[OrderUniqueIdentifier]])),"")</f>
        <v>NOTREND</v>
      </c>
    </row>
    <row r="3741" spans="1:37" x14ac:dyDescent="0.25">
      <c r="A3741" t="s">
        <v>71</v>
      </c>
      <c r="B3741" t="s">
        <v>1061</v>
      </c>
      <c r="C3741" t="s">
        <v>4968</v>
      </c>
      <c r="D3741" t="s">
        <v>72</v>
      </c>
      <c r="E3741" t="s">
        <v>2904</v>
      </c>
      <c r="F3741" t="s">
        <v>73</v>
      </c>
      <c r="G3741" t="s">
        <v>89</v>
      </c>
      <c r="H3741" t="s">
        <v>75</v>
      </c>
      <c r="I3741" t="s">
        <v>76</v>
      </c>
      <c r="J3741" t="s">
        <v>77</v>
      </c>
      <c r="K3741">
        <v>150</v>
      </c>
      <c r="L3741" t="s">
        <v>77</v>
      </c>
      <c r="M3741" t="s">
        <v>78</v>
      </c>
      <c r="N3741" t="s">
        <v>4969</v>
      </c>
      <c r="O3741" t="s">
        <v>3725</v>
      </c>
      <c r="P3741" t="s">
        <v>3725</v>
      </c>
      <c r="Q3741" t="s">
        <v>2907</v>
      </c>
      <c r="R3741" t="s">
        <v>79</v>
      </c>
      <c r="S3741" t="s">
        <v>26</v>
      </c>
      <c r="T3741" t="s">
        <v>2908</v>
      </c>
      <c r="U3741" t="s">
        <v>43</v>
      </c>
      <c r="V3741" t="s">
        <v>80</v>
      </c>
      <c r="W3741">
        <v>25050</v>
      </c>
      <c r="X3741" t="s">
        <v>81</v>
      </c>
      <c r="Y3741">
        <v>-150</v>
      </c>
      <c r="Z3741" t="s">
        <v>3726</v>
      </c>
      <c r="AA3741" t="s">
        <v>3726</v>
      </c>
      <c r="AB3741" t="s">
        <v>90</v>
      </c>
      <c r="AC3741" t="s">
        <v>91</v>
      </c>
      <c r="AD3741">
        <f>_xlfn.XLOOKUP(MIS[[#This Row],[TRADING SYMBOL]],[1]Sheet1!$D:$D,[1]Sheet1!$C:$C)</f>
        <v>160.9</v>
      </c>
      <c r="AE3741">
        <f>MIS[[#This Row],[OrderAverageTradedPrice]]*MIS[[#This Row],[OrderQuantity]]</f>
        <v>30997.5</v>
      </c>
      <c r="AF3741">
        <f>MIS[[#This Row],[LTP]]*MIS[[#This Row],[OrderQuantity]]</f>
        <v>24135</v>
      </c>
      <c r="AG3741">
        <f>IF(MIS[[#This Row],[OrderSide]]="SELL",MIS[[#This Row],[VALUE]]-MIS[[#This Row],[LIVE_VALUE]],MIS[[#This Row],[LIVE_VALUE]]-MIS[[#This Row],[VALUE]])</f>
        <v>6862.5</v>
      </c>
      <c r="AH3741" t="str" cm="1">
        <f t="array" ref="AH3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1" t="str">
        <f>MIS[[#This Row],[TRADING SYMBOL]]</f>
        <v>NIFTY2552225050CE</v>
      </c>
      <c r="AJ3741" t="str">
        <f>IF(RIGHT(MIS[[#This Row],[Main/Hedge]],4)="MAIN","MAIN","HEDGE")</f>
        <v>MAIN</v>
      </c>
      <c r="AK3741" t="str" cm="1">
        <f t="array" ref="AK3741">_xlfn._xlws.FILTER(Table4[Column1],ISNUMBER(SEARCH(Table4[Column1],MIS[[#This Row],[OrderUniqueIdentifier]])),"")</f>
        <v>NOTREND</v>
      </c>
    </row>
    <row r="3742" spans="1:37" x14ac:dyDescent="0.25">
      <c r="A3742" t="s">
        <v>71</v>
      </c>
      <c r="B3742" t="s">
        <v>1070</v>
      </c>
      <c r="C3742" t="s">
        <v>406</v>
      </c>
      <c r="D3742" t="s">
        <v>72</v>
      </c>
      <c r="E3742" t="s">
        <v>2904</v>
      </c>
      <c r="F3742" t="s">
        <v>73</v>
      </c>
      <c r="G3742" t="s">
        <v>89</v>
      </c>
      <c r="H3742" t="s">
        <v>75</v>
      </c>
      <c r="I3742" t="s">
        <v>76</v>
      </c>
      <c r="J3742" t="s">
        <v>77</v>
      </c>
      <c r="K3742">
        <v>75</v>
      </c>
      <c r="L3742" t="s">
        <v>77</v>
      </c>
      <c r="M3742" t="s">
        <v>78</v>
      </c>
      <c r="N3742" t="s">
        <v>3722</v>
      </c>
      <c r="O3742" t="s">
        <v>3725</v>
      </c>
      <c r="P3742" t="s">
        <v>3725</v>
      </c>
      <c r="Q3742" t="s">
        <v>2907</v>
      </c>
      <c r="R3742" t="s">
        <v>79</v>
      </c>
      <c r="S3742" t="s">
        <v>26</v>
      </c>
      <c r="T3742" t="s">
        <v>2908</v>
      </c>
      <c r="U3742" t="s">
        <v>43</v>
      </c>
      <c r="V3742" t="s">
        <v>80</v>
      </c>
      <c r="W3742">
        <v>25050</v>
      </c>
      <c r="X3742" t="s">
        <v>81</v>
      </c>
      <c r="Y3742">
        <v>-75</v>
      </c>
      <c r="Z3742" t="s">
        <v>3726</v>
      </c>
      <c r="AA3742" t="s">
        <v>3726</v>
      </c>
      <c r="AB3742" t="s">
        <v>90</v>
      </c>
      <c r="AC3742" t="s">
        <v>91</v>
      </c>
      <c r="AD3742">
        <f>_xlfn.XLOOKUP(MIS[[#This Row],[TRADING SYMBOL]],[1]Sheet1!$D:$D,[1]Sheet1!$C:$C)</f>
        <v>160.9</v>
      </c>
      <c r="AE3742">
        <f>MIS[[#This Row],[OrderAverageTradedPrice]]*MIS[[#This Row],[OrderQuantity]]</f>
        <v>15457.5</v>
      </c>
      <c r="AF3742">
        <f>MIS[[#This Row],[LTP]]*MIS[[#This Row],[OrderQuantity]]</f>
        <v>12067.5</v>
      </c>
      <c r="AG3742">
        <f>IF(MIS[[#This Row],[OrderSide]]="SELL",MIS[[#This Row],[VALUE]]-MIS[[#This Row],[LIVE_VALUE]],MIS[[#This Row],[LIVE_VALUE]]-MIS[[#This Row],[VALUE]])</f>
        <v>3390</v>
      </c>
      <c r="AH3742" t="str" cm="1">
        <f t="array" ref="AH3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2" t="str">
        <f>MIS[[#This Row],[TRADING SYMBOL]]</f>
        <v>NIFTY2552225050CE</v>
      </c>
      <c r="AJ3742" t="str">
        <f>IF(RIGHT(MIS[[#This Row],[Main/Hedge]],4)="MAIN","MAIN","HEDGE")</f>
        <v>MAIN</v>
      </c>
      <c r="AK3742" t="str" cm="1">
        <f t="array" ref="AK3742">_xlfn._xlws.FILTER(Table4[Column1],ISNUMBER(SEARCH(Table4[Column1],MIS[[#This Row],[OrderUniqueIdentifier]])),"")</f>
        <v>NOTREND</v>
      </c>
    </row>
    <row r="3743" spans="1:37" x14ac:dyDescent="0.25">
      <c r="A3743" t="s">
        <v>71</v>
      </c>
      <c r="B3743" t="s">
        <v>1077</v>
      </c>
      <c r="C3743" t="s">
        <v>5021</v>
      </c>
      <c r="D3743" t="s">
        <v>72</v>
      </c>
      <c r="E3743" t="s">
        <v>3562</v>
      </c>
      <c r="F3743" t="s">
        <v>73</v>
      </c>
      <c r="G3743" t="s">
        <v>89</v>
      </c>
      <c r="H3743" t="s">
        <v>75</v>
      </c>
      <c r="I3743" t="s">
        <v>76</v>
      </c>
      <c r="J3743" t="s">
        <v>77</v>
      </c>
      <c r="K3743">
        <v>450</v>
      </c>
      <c r="L3743" t="s">
        <v>77</v>
      </c>
      <c r="M3743" t="s">
        <v>78</v>
      </c>
      <c r="N3743" t="s">
        <v>5022</v>
      </c>
      <c r="O3743" t="s">
        <v>3564</v>
      </c>
      <c r="P3743" t="s">
        <v>3725</v>
      </c>
      <c r="Q3743" t="s">
        <v>3565</v>
      </c>
      <c r="R3743" t="s">
        <v>79</v>
      </c>
      <c r="S3743" t="s">
        <v>26</v>
      </c>
      <c r="T3743" t="s">
        <v>3566</v>
      </c>
      <c r="U3743" t="s">
        <v>43</v>
      </c>
      <c r="V3743" t="s">
        <v>80</v>
      </c>
      <c r="W3743">
        <v>25050</v>
      </c>
      <c r="X3743" t="s">
        <v>85</v>
      </c>
      <c r="Y3743">
        <v>-450</v>
      </c>
      <c r="Z3743" t="s">
        <v>3567</v>
      </c>
      <c r="AA3743" t="s">
        <v>3726</v>
      </c>
      <c r="AB3743" t="s">
        <v>107</v>
      </c>
      <c r="AC3743" t="s">
        <v>91</v>
      </c>
      <c r="AD3743">
        <f>_xlfn.XLOOKUP(MIS[[#This Row],[TRADING SYMBOL]],[1]Sheet1!$D:$D,[1]Sheet1!$C:$C)</f>
        <v>188.9</v>
      </c>
      <c r="AE3743">
        <f>MIS[[#This Row],[OrderAverageTradedPrice]]*MIS[[#This Row],[OrderQuantity]]</f>
        <v>78554.999999999709</v>
      </c>
      <c r="AF3743">
        <f>MIS[[#This Row],[LTP]]*MIS[[#This Row],[OrderQuantity]]</f>
        <v>85005</v>
      </c>
      <c r="AG3743">
        <f>IF(MIS[[#This Row],[OrderSide]]="SELL",MIS[[#This Row],[VALUE]]-MIS[[#This Row],[LIVE_VALUE]],MIS[[#This Row],[LIVE_VALUE]]-MIS[[#This Row],[VALUE]])</f>
        <v>-6450.000000000291</v>
      </c>
      <c r="AH3743" t="str" cm="1">
        <f t="array" ref="AH3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3" t="str">
        <f>MIS[[#This Row],[TRADING SYMBOL]]</f>
        <v>NIFTY2552225050PE</v>
      </c>
      <c r="AJ3743" t="str">
        <f>IF(RIGHT(MIS[[#This Row],[Main/Hedge]],4)="MAIN","MAIN","HEDGE")</f>
        <v>MAIN</v>
      </c>
      <c r="AK3743" t="str" cm="1">
        <f t="array" ref="AK3743">_xlfn._xlws.FILTER(Table4[Column1],ISNUMBER(SEARCH(Table4[Column1],MIS[[#This Row],[OrderUniqueIdentifier]])),"")</f>
        <v>NOTREND</v>
      </c>
    </row>
    <row r="3744" spans="1:37" x14ac:dyDescent="0.25">
      <c r="A3744" t="s">
        <v>71</v>
      </c>
      <c r="B3744" t="s">
        <v>1086</v>
      </c>
      <c r="C3744" t="s">
        <v>5043</v>
      </c>
      <c r="D3744" t="s">
        <v>72</v>
      </c>
      <c r="E3744" t="s">
        <v>3562</v>
      </c>
      <c r="F3744" t="s">
        <v>73</v>
      </c>
      <c r="G3744" t="s">
        <v>89</v>
      </c>
      <c r="H3744" t="s">
        <v>75</v>
      </c>
      <c r="I3744" t="s">
        <v>76</v>
      </c>
      <c r="J3744" t="s">
        <v>77</v>
      </c>
      <c r="K3744">
        <v>75</v>
      </c>
      <c r="L3744" t="s">
        <v>77</v>
      </c>
      <c r="M3744" t="s">
        <v>78</v>
      </c>
      <c r="N3744" t="s">
        <v>5044</v>
      </c>
      <c r="O3744" t="s">
        <v>3725</v>
      </c>
      <c r="P3744" t="s">
        <v>3725</v>
      </c>
      <c r="Q3744" t="s">
        <v>3565</v>
      </c>
      <c r="R3744" t="s">
        <v>79</v>
      </c>
      <c r="S3744" t="s">
        <v>26</v>
      </c>
      <c r="T3744" t="s">
        <v>3566</v>
      </c>
      <c r="U3744" t="s">
        <v>43</v>
      </c>
      <c r="V3744" t="s">
        <v>80</v>
      </c>
      <c r="W3744">
        <v>25050</v>
      </c>
      <c r="X3744" t="s">
        <v>85</v>
      </c>
      <c r="Y3744">
        <v>-75</v>
      </c>
      <c r="Z3744" t="s">
        <v>3726</v>
      </c>
      <c r="AA3744" t="s">
        <v>3726</v>
      </c>
      <c r="AB3744" t="s">
        <v>107</v>
      </c>
      <c r="AC3744" t="s">
        <v>91</v>
      </c>
      <c r="AD3744">
        <f>_xlfn.XLOOKUP(MIS[[#This Row],[TRADING SYMBOL]],[1]Sheet1!$D:$D,[1]Sheet1!$C:$C)</f>
        <v>188.9</v>
      </c>
      <c r="AE3744">
        <f>MIS[[#This Row],[OrderAverageTradedPrice]]*MIS[[#This Row],[OrderQuantity]]</f>
        <v>13091.25</v>
      </c>
      <c r="AF3744">
        <f>MIS[[#This Row],[LTP]]*MIS[[#This Row],[OrderQuantity]]</f>
        <v>14167.5</v>
      </c>
      <c r="AG3744">
        <f>IF(MIS[[#This Row],[OrderSide]]="SELL",MIS[[#This Row],[VALUE]]-MIS[[#This Row],[LIVE_VALUE]],MIS[[#This Row],[LIVE_VALUE]]-MIS[[#This Row],[VALUE]])</f>
        <v>-1076.25</v>
      </c>
      <c r="AH3744" t="str" cm="1">
        <f t="array" ref="AH3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4" t="str">
        <f>MIS[[#This Row],[TRADING SYMBOL]]</f>
        <v>NIFTY2552225050PE</v>
      </c>
      <c r="AJ3744" t="str">
        <f>IF(RIGHT(MIS[[#This Row],[Main/Hedge]],4)="MAIN","MAIN","HEDGE")</f>
        <v>MAIN</v>
      </c>
      <c r="AK3744" t="str" cm="1">
        <f t="array" ref="AK3744">_xlfn._xlws.FILTER(Table4[Column1],ISNUMBER(SEARCH(Table4[Column1],MIS[[#This Row],[OrderUniqueIdentifier]])),"")</f>
        <v>NOTREND</v>
      </c>
    </row>
    <row r="3745" spans="1:37" x14ac:dyDescent="0.25">
      <c r="A3745" t="s">
        <v>71</v>
      </c>
      <c r="B3745" t="s">
        <v>1100</v>
      </c>
      <c r="C3745" t="s">
        <v>5100</v>
      </c>
      <c r="D3745" t="s">
        <v>72</v>
      </c>
      <c r="E3745" t="s">
        <v>2904</v>
      </c>
      <c r="F3745" t="s">
        <v>73</v>
      </c>
      <c r="G3745" t="s">
        <v>89</v>
      </c>
      <c r="H3745" t="s">
        <v>75</v>
      </c>
      <c r="I3745" t="s">
        <v>76</v>
      </c>
      <c r="J3745" t="s">
        <v>77</v>
      </c>
      <c r="K3745">
        <v>75</v>
      </c>
      <c r="L3745" t="s">
        <v>77</v>
      </c>
      <c r="M3745" t="s">
        <v>78</v>
      </c>
      <c r="N3745" t="s">
        <v>4969</v>
      </c>
      <c r="O3745" t="s">
        <v>3725</v>
      </c>
      <c r="P3745" t="s">
        <v>3725</v>
      </c>
      <c r="Q3745" t="s">
        <v>2907</v>
      </c>
      <c r="R3745" t="s">
        <v>79</v>
      </c>
      <c r="S3745" t="s">
        <v>26</v>
      </c>
      <c r="T3745" t="s">
        <v>2908</v>
      </c>
      <c r="U3745" t="s">
        <v>43</v>
      </c>
      <c r="V3745" t="s">
        <v>80</v>
      </c>
      <c r="W3745">
        <v>25050</v>
      </c>
      <c r="X3745" t="s">
        <v>81</v>
      </c>
      <c r="Y3745">
        <v>-75</v>
      </c>
      <c r="Z3745" t="s">
        <v>3726</v>
      </c>
      <c r="AA3745" t="s">
        <v>3726</v>
      </c>
      <c r="AB3745" t="s">
        <v>90</v>
      </c>
      <c r="AC3745" t="s">
        <v>91</v>
      </c>
      <c r="AD3745">
        <f>_xlfn.XLOOKUP(MIS[[#This Row],[TRADING SYMBOL]],[1]Sheet1!$D:$D,[1]Sheet1!$C:$C)</f>
        <v>160.9</v>
      </c>
      <c r="AE3745">
        <f>MIS[[#This Row],[OrderAverageTradedPrice]]*MIS[[#This Row],[OrderQuantity]]</f>
        <v>15498.75</v>
      </c>
      <c r="AF3745">
        <f>MIS[[#This Row],[LTP]]*MIS[[#This Row],[OrderQuantity]]</f>
        <v>12067.5</v>
      </c>
      <c r="AG3745">
        <f>IF(MIS[[#This Row],[OrderSide]]="SELL",MIS[[#This Row],[VALUE]]-MIS[[#This Row],[LIVE_VALUE]],MIS[[#This Row],[LIVE_VALUE]]-MIS[[#This Row],[VALUE]])</f>
        <v>3431.25</v>
      </c>
      <c r="AH3745" t="str" cm="1">
        <f t="array" ref="AH3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5" t="str">
        <f>MIS[[#This Row],[TRADING SYMBOL]]</f>
        <v>NIFTY2552225050CE</v>
      </c>
      <c r="AJ3745" t="str">
        <f>IF(RIGHT(MIS[[#This Row],[Main/Hedge]],4)="MAIN","MAIN","HEDGE")</f>
        <v>MAIN</v>
      </c>
      <c r="AK3745" t="str" cm="1">
        <f t="array" ref="AK3745">_xlfn._xlws.FILTER(Table4[Column1],ISNUMBER(SEARCH(Table4[Column1],MIS[[#This Row],[OrderUniqueIdentifier]])),"")</f>
        <v>NOTREND</v>
      </c>
    </row>
    <row r="3746" spans="1:37" x14ac:dyDescent="0.25">
      <c r="A3746" t="s">
        <v>71</v>
      </c>
      <c r="B3746" t="s">
        <v>1135</v>
      </c>
      <c r="C3746" t="s">
        <v>5178</v>
      </c>
      <c r="D3746" t="s">
        <v>72</v>
      </c>
      <c r="E3746" t="s">
        <v>3562</v>
      </c>
      <c r="F3746" t="s">
        <v>73</v>
      </c>
      <c r="G3746" t="s">
        <v>89</v>
      </c>
      <c r="H3746" t="s">
        <v>75</v>
      </c>
      <c r="I3746" t="s">
        <v>76</v>
      </c>
      <c r="J3746" t="s">
        <v>77</v>
      </c>
      <c r="K3746">
        <v>450</v>
      </c>
      <c r="L3746" t="s">
        <v>77</v>
      </c>
      <c r="M3746" t="s">
        <v>78</v>
      </c>
      <c r="N3746" t="s">
        <v>5044</v>
      </c>
      <c r="O3746" t="s">
        <v>3725</v>
      </c>
      <c r="P3746" t="s">
        <v>3725</v>
      </c>
      <c r="Q3746" t="s">
        <v>3565</v>
      </c>
      <c r="R3746" t="s">
        <v>79</v>
      </c>
      <c r="S3746" t="s">
        <v>26</v>
      </c>
      <c r="T3746" t="s">
        <v>3566</v>
      </c>
      <c r="U3746" t="s">
        <v>43</v>
      </c>
      <c r="V3746" t="s">
        <v>80</v>
      </c>
      <c r="W3746">
        <v>25050</v>
      </c>
      <c r="X3746" t="s">
        <v>85</v>
      </c>
      <c r="Y3746">
        <v>-450</v>
      </c>
      <c r="Z3746" t="s">
        <v>3726</v>
      </c>
      <c r="AA3746" t="s">
        <v>3726</v>
      </c>
      <c r="AB3746" t="s">
        <v>107</v>
      </c>
      <c r="AC3746" t="s">
        <v>91</v>
      </c>
      <c r="AD3746">
        <f>_xlfn.XLOOKUP(MIS[[#This Row],[TRADING SYMBOL]],[1]Sheet1!$D:$D,[1]Sheet1!$C:$C)</f>
        <v>188.9</v>
      </c>
      <c r="AE3746">
        <f>MIS[[#This Row],[OrderAverageTradedPrice]]*MIS[[#This Row],[OrderQuantity]]</f>
        <v>78547.5</v>
      </c>
      <c r="AF3746">
        <f>MIS[[#This Row],[LTP]]*MIS[[#This Row],[OrderQuantity]]</f>
        <v>85005</v>
      </c>
      <c r="AG3746">
        <f>IF(MIS[[#This Row],[OrderSide]]="SELL",MIS[[#This Row],[VALUE]]-MIS[[#This Row],[LIVE_VALUE]],MIS[[#This Row],[LIVE_VALUE]]-MIS[[#This Row],[VALUE]])</f>
        <v>-6457.5</v>
      </c>
      <c r="AH3746" t="str" cm="1">
        <f t="array" ref="AH3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6" t="str">
        <f>MIS[[#This Row],[TRADING SYMBOL]]</f>
        <v>NIFTY2552225050PE</v>
      </c>
      <c r="AJ3746" t="str">
        <f>IF(RIGHT(MIS[[#This Row],[Main/Hedge]],4)="MAIN","MAIN","HEDGE")</f>
        <v>MAIN</v>
      </c>
      <c r="AK3746" t="str" cm="1">
        <f t="array" ref="AK3746">_xlfn._xlws.FILTER(Table4[Column1],ISNUMBER(SEARCH(Table4[Column1],MIS[[#This Row],[OrderUniqueIdentifier]])),"")</f>
        <v>NOTREND</v>
      </c>
    </row>
    <row r="3747" spans="1:37" x14ac:dyDescent="0.25">
      <c r="A3747" t="s">
        <v>71</v>
      </c>
      <c r="B3747" t="s">
        <v>1153</v>
      </c>
      <c r="C3747" t="s">
        <v>5234</v>
      </c>
      <c r="D3747" t="s">
        <v>72</v>
      </c>
      <c r="E3747" t="s">
        <v>3562</v>
      </c>
      <c r="F3747" t="s">
        <v>73</v>
      </c>
      <c r="G3747" t="s">
        <v>89</v>
      </c>
      <c r="H3747" t="s">
        <v>75</v>
      </c>
      <c r="I3747" t="s">
        <v>76</v>
      </c>
      <c r="J3747" t="s">
        <v>77</v>
      </c>
      <c r="K3747">
        <v>75</v>
      </c>
      <c r="L3747" t="s">
        <v>77</v>
      </c>
      <c r="M3747" t="s">
        <v>78</v>
      </c>
      <c r="N3747" t="s">
        <v>3139</v>
      </c>
      <c r="O3747" t="s">
        <v>3564</v>
      </c>
      <c r="P3747" t="s">
        <v>3725</v>
      </c>
      <c r="Q3747" t="s">
        <v>3565</v>
      </c>
      <c r="R3747" t="s">
        <v>79</v>
      </c>
      <c r="S3747" t="s">
        <v>26</v>
      </c>
      <c r="T3747" t="s">
        <v>3566</v>
      </c>
      <c r="U3747" t="s">
        <v>43</v>
      </c>
      <c r="V3747" t="s">
        <v>80</v>
      </c>
      <c r="W3747">
        <v>25050</v>
      </c>
      <c r="X3747" t="s">
        <v>85</v>
      </c>
      <c r="Y3747">
        <v>-75</v>
      </c>
      <c r="Z3747" t="s">
        <v>3567</v>
      </c>
      <c r="AA3747" t="s">
        <v>3726</v>
      </c>
      <c r="AB3747" t="s">
        <v>107</v>
      </c>
      <c r="AC3747" t="s">
        <v>91</v>
      </c>
      <c r="AD3747">
        <f>_xlfn.XLOOKUP(MIS[[#This Row],[TRADING SYMBOL]],[1]Sheet1!$D:$D,[1]Sheet1!$C:$C)</f>
        <v>188.9</v>
      </c>
      <c r="AE3747">
        <f>MIS[[#This Row],[OrderAverageTradedPrice]]*MIS[[#This Row],[OrderQuantity]]</f>
        <v>13125</v>
      </c>
      <c r="AF3747">
        <f>MIS[[#This Row],[LTP]]*MIS[[#This Row],[OrderQuantity]]</f>
        <v>14167.5</v>
      </c>
      <c r="AG3747">
        <f>IF(MIS[[#This Row],[OrderSide]]="SELL",MIS[[#This Row],[VALUE]]-MIS[[#This Row],[LIVE_VALUE]],MIS[[#This Row],[LIVE_VALUE]]-MIS[[#This Row],[VALUE]])</f>
        <v>-1042.5</v>
      </c>
      <c r="AH3747" t="str" cm="1">
        <f t="array" ref="AH3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7" t="str">
        <f>MIS[[#This Row],[TRADING SYMBOL]]</f>
        <v>NIFTY2552225050PE</v>
      </c>
      <c r="AJ3747" t="str">
        <f>IF(RIGHT(MIS[[#This Row],[Main/Hedge]],4)="MAIN","MAIN","HEDGE")</f>
        <v>MAIN</v>
      </c>
      <c r="AK3747" t="str" cm="1">
        <f t="array" ref="AK3747">_xlfn._xlws.FILTER(Table4[Column1],ISNUMBER(SEARCH(Table4[Column1],MIS[[#This Row],[OrderUniqueIdentifier]])),"")</f>
        <v>NOTREND</v>
      </c>
    </row>
    <row r="3748" spans="1:37" x14ac:dyDescent="0.25">
      <c r="A3748" t="s">
        <v>71</v>
      </c>
      <c r="B3748" t="s">
        <v>1178</v>
      </c>
      <c r="C3748" t="s">
        <v>5297</v>
      </c>
      <c r="D3748" t="s">
        <v>72</v>
      </c>
      <c r="E3748" t="s">
        <v>3562</v>
      </c>
      <c r="F3748" t="s">
        <v>73</v>
      </c>
      <c r="G3748" t="s">
        <v>89</v>
      </c>
      <c r="H3748" t="s">
        <v>75</v>
      </c>
      <c r="I3748" t="s">
        <v>76</v>
      </c>
      <c r="J3748" t="s">
        <v>77</v>
      </c>
      <c r="K3748">
        <v>375</v>
      </c>
      <c r="L3748" t="s">
        <v>77</v>
      </c>
      <c r="M3748" t="s">
        <v>78</v>
      </c>
      <c r="N3748" t="s">
        <v>5298</v>
      </c>
      <c r="O3748" t="s">
        <v>3725</v>
      </c>
      <c r="P3748" t="s">
        <v>3725</v>
      </c>
      <c r="Q3748" t="s">
        <v>3565</v>
      </c>
      <c r="R3748" t="s">
        <v>79</v>
      </c>
      <c r="S3748" t="s">
        <v>26</v>
      </c>
      <c r="T3748" t="s">
        <v>3566</v>
      </c>
      <c r="U3748" t="s">
        <v>43</v>
      </c>
      <c r="V3748" t="s">
        <v>80</v>
      </c>
      <c r="W3748">
        <v>25050</v>
      </c>
      <c r="X3748" t="s">
        <v>85</v>
      </c>
      <c r="Y3748">
        <v>-375</v>
      </c>
      <c r="Z3748" t="s">
        <v>3726</v>
      </c>
      <c r="AA3748" t="s">
        <v>3726</v>
      </c>
      <c r="AB3748" t="s">
        <v>107</v>
      </c>
      <c r="AC3748" t="s">
        <v>91</v>
      </c>
      <c r="AD3748">
        <f>_xlfn.XLOOKUP(MIS[[#This Row],[TRADING SYMBOL]],[1]Sheet1!$D:$D,[1]Sheet1!$C:$C)</f>
        <v>188.9</v>
      </c>
      <c r="AE3748">
        <f>MIS[[#This Row],[OrderAverageTradedPrice]]*MIS[[#This Row],[OrderQuantity]]</f>
        <v>65572.5</v>
      </c>
      <c r="AF3748">
        <f>MIS[[#This Row],[LTP]]*MIS[[#This Row],[OrderQuantity]]</f>
        <v>70837.5</v>
      </c>
      <c r="AG3748">
        <f>IF(MIS[[#This Row],[OrderSide]]="SELL",MIS[[#This Row],[VALUE]]-MIS[[#This Row],[LIVE_VALUE]],MIS[[#This Row],[LIVE_VALUE]]-MIS[[#This Row],[VALUE]])</f>
        <v>-5265</v>
      </c>
      <c r="AH3748" t="str" cm="1">
        <f t="array" ref="AH3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8" t="str">
        <f>MIS[[#This Row],[TRADING SYMBOL]]</f>
        <v>NIFTY2552225050PE</v>
      </c>
      <c r="AJ3748" t="str">
        <f>IF(RIGHT(MIS[[#This Row],[Main/Hedge]],4)="MAIN","MAIN","HEDGE")</f>
        <v>MAIN</v>
      </c>
      <c r="AK3748" t="str" cm="1">
        <f t="array" ref="AK3748">_xlfn._xlws.FILTER(Table4[Column1],ISNUMBER(SEARCH(Table4[Column1],MIS[[#This Row],[OrderUniqueIdentifier]])),"")</f>
        <v>NOTREND</v>
      </c>
    </row>
    <row r="3749" spans="1:37" x14ac:dyDescent="0.25">
      <c r="A3749" t="s">
        <v>71</v>
      </c>
      <c r="B3749" t="s">
        <v>1210</v>
      </c>
      <c r="C3749" t="s">
        <v>5395</v>
      </c>
      <c r="D3749" t="s">
        <v>72</v>
      </c>
      <c r="E3749" t="s">
        <v>2904</v>
      </c>
      <c r="F3749" t="s">
        <v>73</v>
      </c>
      <c r="G3749" t="s">
        <v>89</v>
      </c>
      <c r="H3749" t="s">
        <v>75</v>
      </c>
      <c r="I3749" t="s">
        <v>76</v>
      </c>
      <c r="J3749" t="s">
        <v>77</v>
      </c>
      <c r="K3749">
        <v>75</v>
      </c>
      <c r="L3749" t="s">
        <v>77</v>
      </c>
      <c r="M3749" t="s">
        <v>78</v>
      </c>
      <c r="N3749" t="s">
        <v>4394</v>
      </c>
      <c r="O3749" t="s">
        <v>3564</v>
      </c>
      <c r="P3749" t="s">
        <v>3725</v>
      </c>
      <c r="Q3749" t="s">
        <v>2907</v>
      </c>
      <c r="R3749" t="s">
        <v>79</v>
      </c>
      <c r="S3749" t="s">
        <v>26</v>
      </c>
      <c r="T3749" t="s">
        <v>2908</v>
      </c>
      <c r="U3749" t="s">
        <v>43</v>
      </c>
      <c r="V3749" t="s">
        <v>80</v>
      </c>
      <c r="W3749">
        <v>25050</v>
      </c>
      <c r="X3749" t="s">
        <v>81</v>
      </c>
      <c r="Y3749">
        <v>-75</v>
      </c>
      <c r="Z3749" t="s">
        <v>3567</v>
      </c>
      <c r="AA3749" t="s">
        <v>3726</v>
      </c>
      <c r="AB3749" t="s">
        <v>90</v>
      </c>
      <c r="AC3749" t="s">
        <v>91</v>
      </c>
      <c r="AD3749">
        <f>_xlfn.XLOOKUP(MIS[[#This Row],[TRADING SYMBOL]],[1]Sheet1!$D:$D,[1]Sheet1!$C:$C)</f>
        <v>160.9</v>
      </c>
      <c r="AE3749">
        <f>MIS[[#This Row],[OrderAverageTradedPrice]]*MIS[[#This Row],[OrderQuantity]]</f>
        <v>15521.25</v>
      </c>
      <c r="AF3749">
        <f>MIS[[#This Row],[LTP]]*MIS[[#This Row],[OrderQuantity]]</f>
        <v>12067.5</v>
      </c>
      <c r="AG3749">
        <f>IF(MIS[[#This Row],[OrderSide]]="SELL",MIS[[#This Row],[VALUE]]-MIS[[#This Row],[LIVE_VALUE]],MIS[[#This Row],[LIVE_VALUE]]-MIS[[#This Row],[VALUE]])</f>
        <v>3453.75</v>
      </c>
      <c r="AH3749" t="str" cm="1">
        <f t="array" ref="AH37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9" t="str">
        <f>MIS[[#This Row],[TRADING SYMBOL]]</f>
        <v>NIFTY2552225050CE</v>
      </c>
      <c r="AJ3749" t="str">
        <f>IF(RIGHT(MIS[[#This Row],[Main/Hedge]],4)="MAIN","MAIN","HEDGE")</f>
        <v>MAIN</v>
      </c>
      <c r="AK3749" t="str" cm="1">
        <f t="array" ref="AK3749">_xlfn._xlws.FILTER(Table4[Column1],ISNUMBER(SEARCH(Table4[Column1],MIS[[#This Row],[OrderUniqueIdentifier]])),"")</f>
        <v>NOTREND</v>
      </c>
    </row>
    <row r="3750" spans="1:37" x14ac:dyDescent="0.25">
      <c r="A3750" t="s">
        <v>71</v>
      </c>
      <c r="B3750" t="s">
        <v>1210</v>
      </c>
      <c r="C3750" t="s">
        <v>404</v>
      </c>
      <c r="D3750" t="s">
        <v>72</v>
      </c>
      <c r="E3750" t="s">
        <v>3562</v>
      </c>
      <c r="F3750" t="s">
        <v>73</v>
      </c>
      <c r="G3750" t="s">
        <v>89</v>
      </c>
      <c r="H3750" t="s">
        <v>75</v>
      </c>
      <c r="I3750" t="s">
        <v>76</v>
      </c>
      <c r="J3750" t="s">
        <v>77</v>
      </c>
      <c r="K3750">
        <v>75</v>
      </c>
      <c r="L3750" t="s">
        <v>77</v>
      </c>
      <c r="M3750" t="s">
        <v>78</v>
      </c>
      <c r="N3750" t="s">
        <v>5101</v>
      </c>
      <c r="O3750" t="s">
        <v>3725</v>
      </c>
      <c r="P3750" t="s">
        <v>3725</v>
      </c>
      <c r="Q3750" t="s">
        <v>3565</v>
      </c>
      <c r="R3750" t="s">
        <v>79</v>
      </c>
      <c r="S3750" t="s">
        <v>26</v>
      </c>
      <c r="T3750" t="s">
        <v>3566</v>
      </c>
      <c r="U3750" t="s">
        <v>43</v>
      </c>
      <c r="V3750" t="s">
        <v>80</v>
      </c>
      <c r="W3750">
        <v>25050</v>
      </c>
      <c r="X3750" t="s">
        <v>85</v>
      </c>
      <c r="Y3750">
        <v>-75</v>
      </c>
      <c r="Z3750" t="s">
        <v>3726</v>
      </c>
      <c r="AA3750" t="s">
        <v>3726</v>
      </c>
      <c r="AB3750" t="s">
        <v>107</v>
      </c>
      <c r="AC3750" t="s">
        <v>91</v>
      </c>
      <c r="AD3750">
        <f>_xlfn.XLOOKUP(MIS[[#This Row],[TRADING SYMBOL]],[1]Sheet1!$D:$D,[1]Sheet1!$C:$C)</f>
        <v>188.9</v>
      </c>
      <c r="AE3750">
        <f>MIS[[#This Row],[OrderAverageTradedPrice]]*MIS[[#This Row],[OrderQuantity]]</f>
        <v>13102.5</v>
      </c>
      <c r="AF3750">
        <f>MIS[[#This Row],[LTP]]*MIS[[#This Row],[OrderQuantity]]</f>
        <v>14167.5</v>
      </c>
      <c r="AG3750">
        <f>IF(MIS[[#This Row],[OrderSide]]="SELL",MIS[[#This Row],[VALUE]]-MIS[[#This Row],[LIVE_VALUE]],MIS[[#This Row],[LIVE_VALUE]]-MIS[[#This Row],[VALUE]])</f>
        <v>-1065</v>
      </c>
      <c r="AH3750" t="str" cm="1">
        <f t="array" ref="AH3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0" t="str">
        <f>MIS[[#This Row],[TRADING SYMBOL]]</f>
        <v>NIFTY2552225050PE</v>
      </c>
      <c r="AJ3750" t="str">
        <f>IF(RIGHT(MIS[[#This Row],[Main/Hedge]],4)="MAIN","MAIN","HEDGE")</f>
        <v>MAIN</v>
      </c>
      <c r="AK3750" t="str" cm="1">
        <f t="array" ref="AK3750">_xlfn._xlws.FILTER(Table4[Column1],ISNUMBER(SEARCH(Table4[Column1],MIS[[#This Row],[OrderUniqueIdentifier]])),"")</f>
        <v>NOTREND</v>
      </c>
    </row>
    <row r="3751" spans="1:37" x14ac:dyDescent="0.25">
      <c r="A3751" t="s">
        <v>71</v>
      </c>
      <c r="B3751" t="s">
        <v>1217</v>
      </c>
      <c r="C3751" t="s">
        <v>407</v>
      </c>
      <c r="D3751" t="s">
        <v>72</v>
      </c>
      <c r="E3751" t="s">
        <v>2904</v>
      </c>
      <c r="F3751" t="s">
        <v>73</v>
      </c>
      <c r="G3751" t="s">
        <v>89</v>
      </c>
      <c r="H3751" t="s">
        <v>75</v>
      </c>
      <c r="I3751" t="s">
        <v>76</v>
      </c>
      <c r="J3751" t="s">
        <v>77</v>
      </c>
      <c r="K3751">
        <v>75</v>
      </c>
      <c r="L3751" t="s">
        <v>77</v>
      </c>
      <c r="M3751" t="s">
        <v>78</v>
      </c>
      <c r="N3751" t="s">
        <v>5891</v>
      </c>
      <c r="O3751" t="s">
        <v>3725</v>
      </c>
      <c r="P3751" t="s">
        <v>3725</v>
      </c>
      <c r="Q3751" t="s">
        <v>2907</v>
      </c>
      <c r="R3751" t="s">
        <v>79</v>
      </c>
      <c r="S3751" t="s">
        <v>26</v>
      </c>
      <c r="T3751" t="s">
        <v>2908</v>
      </c>
      <c r="U3751" t="s">
        <v>43</v>
      </c>
      <c r="V3751" t="s">
        <v>80</v>
      </c>
      <c r="W3751">
        <v>25050</v>
      </c>
      <c r="X3751" t="s">
        <v>81</v>
      </c>
      <c r="Y3751">
        <v>-75</v>
      </c>
      <c r="Z3751" t="s">
        <v>3726</v>
      </c>
      <c r="AA3751" t="s">
        <v>3726</v>
      </c>
      <c r="AB3751" t="s">
        <v>90</v>
      </c>
      <c r="AC3751" t="s">
        <v>91</v>
      </c>
      <c r="AD3751">
        <f>_xlfn.XLOOKUP(MIS[[#This Row],[TRADING SYMBOL]],[1]Sheet1!$D:$D,[1]Sheet1!$C:$C)</f>
        <v>160.9</v>
      </c>
      <c r="AE3751">
        <f>MIS[[#This Row],[OrderAverageTradedPrice]]*MIS[[#This Row],[OrderQuantity]]</f>
        <v>15453.75</v>
      </c>
      <c r="AF3751">
        <f>MIS[[#This Row],[LTP]]*MIS[[#This Row],[OrderQuantity]]</f>
        <v>12067.5</v>
      </c>
      <c r="AG3751">
        <f>IF(MIS[[#This Row],[OrderSide]]="SELL",MIS[[#This Row],[VALUE]]-MIS[[#This Row],[LIVE_VALUE]],MIS[[#This Row],[LIVE_VALUE]]-MIS[[#This Row],[VALUE]])</f>
        <v>3386.25</v>
      </c>
      <c r="AH3751" t="str" cm="1">
        <f t="array" ref="AH3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1" t="str">
        <f>MIS[[#This Row],[TRADING SYMBOL]]</f>
        <v>NIFTY2552225050CE</v>
      </c>
      <c r="AJ3751" t="str">
        <f>IF(RIGHT(MIS[[#This Row],[Main/Hedge]],4)="MAIN","MAIN","HEDGE")</f>
        <v>MAIN</v>
      </c>
      <c r="AK3751" t="str" cm="1">
        <f t="array" ref="AK3751">_xlfn._xlws.FILTER(Table4[Column1],ISNUMBER(SEARCH(Table4[Column1],MIS[[#This Row],[OrderUniqueIdentifier]])),"")</f>
        <v>NOTREND</v>
      </c>
    </row>
    <row r="3752" spans="1:37" x14ac:dyDescent="0.25">
      <c r="A3752" t="s">
        <v>71</v>
      </c>
      <c r="B3752" t="s">
        <v>1251</v>
      </c>
      <c r="C3752" t="s">
        <v>5899</v>
      </c>
      <c r="D3752" t="s">
        <v>72</v>
      </c>
      <c r="E3752" t="s">
        <v>3562</v>
      </c>
      <c r="F3752" t="s">
        <v>73</v>
      </c>
      <c r="G3752" t="s">
        <v>89</v>
      </c>
      <c r="H3752" t="s">
        <v>75</v>
      </c>
      <c r="I3752" t="s">
        <v>76</v>
      </c>
      <c r="J3752" t="s">
        <v>77</v>
      </c>
      <c r="K3752">
        <v>75</v>
      </c>
      <c r="L3752" t="s">
        <v>77</v>
      </c>
      <c r="M3752" t="s">
        <v>78</v>
      </c>
      <c r="N3752" t="s">
        <v>3139</v>
      </c>
      <c r="O3752" t="s">
        <v>3564</v>
      </c>
      <c r="P3752" t="s">
        <v>3725</v>
      </c>
      <c r="Q3752" t="s">
        <v>3565</v>
      </c>
      <c r="R3752" t="s">
        <v>79</v>
      </c>
      <c r="S3752" t="s">
        <v>26</v>
      </c>
      <c r="T3752" t="s">
        <v>3566</v>
      </c>
      <c r="U3752" t="s">
        <v>43</v>
      </c>
      <c r="V3752" t="s">
        <v>80</v>
      </c>
      <c r="W3752">
        <v>25050</v>
      </c>
      <c r="X3752" t="s">
        <v>85</v>
      </c>
      <c r="Y3752">
        <v>-75</v>
      </c>
      <c r="Z3752" t="s">
        <v>3567</v>
      </c>
      <c r="AA3752" t="s">
        <v>3726</v>
      </c>
      <c r="AB3752" t="s">
        <v>107</v>
      </c>
      <c r="AC3752" t="s">
        <v>91</v>
      </c>
      <c r="AD3752">
        <f>_xlfn.XLOOKUP(MIS[[#This Row],[TRADING SYMBOL]],[1]Sheet1!$D:$D,[1]Sheet1!$C:$C)</f>
        <v>188.9</v>
      </c>
      <c r="AE3752">
        <f>MIS[[#This Row],[OrderAverageTradedPrice]]*MIS[[#This Row],[OrderQuantity]]</f>
        <v>13125</v>
      </c>
      <c r="AF3752">
        <f>MIS[[#This Row],[LTP]]*MIS[[#This Row],[OrderQuantity]]</f>
        <v>14167.5</v>
      </c>
      <c r="AG3752">
        <f>IF(MIS[[#This Row],[OrderSide]]="SELL",MIS[[#This Row],[VALUE]]-MIS[[#This Row],[LIVE_VALUE]],MIS[[#This Row],[LIVE_VALUE]]-MIS[[#This Row],[VALUE]])</f>
        <v>-1042.5</v>
      </c>
      <c r="AH3752" t="str" cm="1">
        <f t="array" ref="AH37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2" t="str">
        <f>MIS[[#This Row],[TRADING SYMBOL]]</f>
        <v>NIFTY2552225050PE</v>
      </c>
      <c r="AJ3752" t="str">
        <f>IF(RIGHT(MIS[[#This Row],[Main/Hedge]],4)="MAIN","MAIN","HEDGE")</f>
        <v>MAIN</v>
      </c>
      <c r="AK3752" t="str" cm="1">
        <f t="array" ref="AK3752">_xlfn._xlws.FILTER(Table4[Column1],ISNUMBER(SEARCH(Table4[Column1],MIS[[#This Row],[OrderUniqueIdentifier]])),"")</f>
        <v>NOTREND</v>
      </c>
    </row>
    <row r="3753" spans="1:37" x14ac:dyDescent="0.25">
      <c r="A3753" t="s">
        <v>71</v>
      </c>
      <c r="B3753" t="s">
        <v>1265</v>
      </c>
      <c r="C3753" t="s">
        <v>5901</v>
      </c>
      <c r="D3753" t="s">
        <v>72</v>
      </c>
      <c r="E3753" t="s">
        <v>2904</v>
      </c>
      <c r="F3753" t="s">
        <v>73</v>
      </c>
      <c r="G3753" t="s">
        <v>89</v>
      </c>
      <c r="H3753" t="s">
        <v>75</v>
      </c>
      <c r="I3753" t="s">
        <v>76</v>
      </c>
      <c r="J3753" t="s">
        <v>77</v>
      </c>
      <c r="K3753">
        <v>75</v>
      </c>
      <c r="L3753" t="s">
        <v>77</v>
      </c>
      <c r="M3753" t="s">
        <v>78</v>
      </c>
      <c r="N3753" t="s">
        <v>3559</v>
      </c>
      <c r="O3753" t="s">
        <v>3725</v>
      </c>
      <c r="P3753" t="s">
        <v>3725</v>
      </c>
      <c r="Q3753" t="s">
        <v>2907</v>
      </c>
      <c r="R3753" t="s">
        <v>79</v>
      </c>
      <c r="S3753" t="s">
        <v>26</v>
      </c>
      <c r="T3753" t="s">
        <v>2908</v>
      </c>
      <c r="U3753" t="s">
        <v>43</v>
      </c>
      <c r="V3753" t="s">
        <v>80</v>
      </c>
      <c r="W3753">
        <v>25050</v>
      </c>
      <c r="X3753" t="s">
        <v>81</v>
      </c>
      <c r="Y3753">
        <v>-75</v>
      </c>
      <c r="Z3753" t="s">
        <v>3726</v>
      </c>
      <c r="AA3753" t="s">
        <v>3726</v>
      </c>
      <c r="AB3753" t="s">
        <v>90</v>
      </c>
      <c r="AC3753" t="s">
        <v>91</v>
      </c>
      <c r="AD3753">
        <f>_xlfn.XLOOKUP(MIS[[#This Row],[TRADING SYMBOL]],[1]Sheet1!$D:$D,[1]Sheet1!$C:$C)</f>
        <v>160.9</v>
      </c>
      <c r="AE3753">
        <f>MIS[[#This Row],[OrderAverageTradedPrice]]*MIS[[#This Row],[OrderQuantity]]</f>
        <v>15517.5</v>
      </c>
      <c r="AF3753">
        <f>MIS[[#This Row],[LTP]]*MIS[[#This Row],[OrderQuantity]]</f>
        <v>12067.5</v>
      </c>
      <c r="AG3753">
        <f>IF(MIS[[#This Row],[OrderSide]]="SELL",MIS[[#This Row],[VALUE]]-MIS[[#This Row],[LIVE_VALUE]],MIS[[#This Row],[LIVE_VALUE]]-MIS[[#This Row],[VALUE]])</f>
        <v>3450</v>
      </c>
      <c r="AH3753" t="str" cm="1">
        <f t="array" ref="AH3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3" t="str">
        <f>MIS[[#This Row],[TRADING SYMBOL]]</f>
        <v>NIFTY2552225050CE</v>
      </c>
      <c r="AJ3753" t="str">
        <f>IF(RIGHT(MIS[[#This Row],[Main/Hedge]],4)="MAIN","MAIN","HEDGE")</f>
        <v>MAIN</v>
      </c>
      <c r="AK3753" t="str" cm="1">
        <f t="array" ref="AK3753">_xlfn._xlws.FILTER(Table4[Column1],ISNUMBER(SEARCH(Table4[Column1],MIS[[#This Row],[OrderUniqueIdentifier]])),"")</f>
        <v>NOTREND</v>
      </c>
    </row>
    <row r="3754" spans="1:37" x14ac:dyDescent="0.25">
      <c r="A3754" t="s">
        <v>71</v>
      </c>
      <c r="B3754" t="s">
        <v>1272</v>
      </c>
      <c r="C3754" t="s">
        <v>5587</v>
      </c>
      <c r="D3754" t="s">
        <v>72</v>
      </c>
      <c r="E3754" t="s">
        <v>3562</v>
      </c>
      <c r="F3754" t="s">
        <v>73</v>
      </c>
      <c r="G3754" t="s">
        <v>89</v>
      </c>
      <c r="H3754" t="s">
        <v>75</v>
      </c>
      <c r="I3754" t="s">
        <v>76</v>
      </c>
      <c r="J3754" t="s">
        <v>77</v>
      </c>
      <c r="K3754">
        <v>75</v>
      </c>
      <c r="L3754" t="s">
        <v>77</v>
      </c>
      <c r="M3754" t="s">
        <v>78</v>
      </c>
      <c r="N3754" t="s">
        <v>3113</v>
      </c>
      <c r="O3754" t="s">
        <v>3725</v>
      </c>
      <c r="P3754" t="s">
        <v>3725</v>
      </c>
      <c r="Q3754" t="s">
        <v>3565</v>
      </c>
      <c r="R3754" t="s">
        <v>79</v>
      </c>
      <c r="S3754" t="s">
        <v>26</v>
      </c>
      <c r="T3754" t="s">
        <v>3566</v>
      </c>
      <c r="U3754" t="s">
        <v>43</v>
      </c>
      <c r="V3754" t="s">
        <v>80</v>
      </c>
      <c r="W3754">
        <v>25050</v>
      </c>
      <c r="X3754" t="s">
        <v>85</v>
      </c>
      <c r="Y3754">
        <v>-75</v>
      </c>
      <c r="Z3754" t="s">
        <v>3726</v>
      </c>
      <c r="AA3754" t="s">
        <v>3726</v>
      </c>
      <c r="AB3754" t="s">
        <v>107</v>
      </c>
      <c r="AC3754" t="s">
        <v>91</v>
      </c>
      <c r="AD3754">
        <f>_xlfn.XLOOKUP(MIS[[#This Row],[TRADING SYMBOL]],[1]Sheet1!$D:$D,[1]Sheet1!$C:$C)</f>
        <v>188.9</v>
      </c>
      <c r="AE3754">
        <f>MIS[[#This Row],[OrderAverageTradedPrice]]*MIS[[#This Row],[OrderQuantity]]</f>
        <v>13110</v>
      </c>
      <c r="AF3754">
        <f>MIS[[#This Row],[LTP]]*MIS[[#This Row],[OrderQuantity]]</f>
        <v>14167.5</v>
      </c>
      <c r="AG3754">
        <f>IF(MIS[[#This Row],[OrderSide]]="SELL",MIS[[#This Row],[VALUE]]-MIS[[#This Row],[LIVE_VALUE]],MIS[[#This Row],[LIVE_VALUE]]-MIS[[#This Row],[VALUE]])</f>
        <v>-1057.5</v>
      </c>
      <c r="AH3754" t="str" cm="1">
        <f t="array" ref="AH37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4" t="str">
        <f>MIS[[#This Row],[TRADING SYMBOL]]</f>
        <v>NIFTY2552225050PE</v>
      </c>
      <c r="AJ3754" t="str">
        <f>IF(RIGHT(MIS[[#This Row],[Main/Hedge]],4)="MAIN","MAIN","HEDGE")</f>
        <v>MAIN</v>
      </c>
      <c r="AK3754" t="str" cm="1">
        <f t="array" ref="AK3754">_xlfn._xlws.FILTER(Table4[Column1],ISNUMBER(SEARCH(Table4[Column1],MIS[[#This Row],[OrderUniqueIdentifier]])),"")</f>
        <v>NOTREND</v>
      </c>
    </row>
    <row r="3755" spans="1:37" x14ac:dyDescent="0.25">
      <c r="A3755" t="s">
        <v>71</v>
      </c>
      <c r="B3755" t="s">
        <v>1295</v>
      </c>
      <c r="C3755" t="s">
        <v>5669</v>
      </c>
      <c r="D3755" t="s">
        <v>72</v>
      </c>
      <c r="E3755" t="s">
        <v>2904</v>
      </c>
      <c r="F3755" t="s">
        <v>73</v>
      </c>
      <c r="G3755" t="s">
        <v>89</v>
      </c>
      <c r="H3755" t="s">
        <v>75</v>
      </c>
      <c r="I3755" t="s">
        <v>76</v>
      </c>
      <c r="J3755" t="s">
        <v>77</v>
      </c>
      <c r="K3755">
        <v>150</v>
      </c>
      <c r="L3755" t="s">
        <v>77</v>
      </c>
      <c r="M3755" t="s">
        <v>78</v>
      </c>
      <c r="N3755" t="s">
        <v>3559</v>
      </c>
      <c r="O3755" t="s">
        <v>3725</v>
      </c>
      <c r="P3755" t="s">
        <v>3725</v>
      </c>
      <c r="Q3755" t="s">
        <v>2907</v>
      </c>
      <c r="R3755" t="s">
        <v>79</v>
      </c>
      <c r="S3755" t="s">
        <v>26</v>
      </c>
      <c r="T3755" t="s">
        <v>2908</v>
      </c>
      <c r="U3755" t="s">
        <v>43</v>
      </c>
      <c r="V3755" t="s">
        <v>80</v>
      </c>
      <c r="W3755">
        <v>25050</v>
      </c>
      <c r="X3755" t="s">
        <v>81</v>
      </c>
      <c r="Y3755">
        <v>-150</v>
      </c>
      <c r="Z3755" t="s">
        <v>3726</v>
      </c>
      <c r="AA3755" t="s">
        <v>3726</v>
      </c>
      <c r="AB3755" t="s">
        <v>90</v>
      </c>
      <c r="AC3755" t="s">
        <v>91</v>
      </c>
      <c r="AD3755">
        <f>_xlfn.XLOOKUP(MIS[[#This Row],[TRADING SYMBOL]],[1]Sheet1!$D:$D,[1]Sheet1!$C:$C)</f>
        <v>160.9</v>
      </c>
      <c r="AE3755">
        <f>MIS[[#This Row],[OrderAverageTradedPrice]]*MIS[[#This Row],[OrderQuantity]]</f>
        <v>31035</v>
      </c>
      <c r="AF3755">
        <f>MIS[[#This Row],[LTP]]*MIS[[#This Row],[OrderQuantity]]</f>
        <v>24135</v>
      </c>
      <c r="AG3755">
        <f>IF(MIS[[#This Row],[OrderSide]]="SELL",MIS[[#This Row],[VALUE]]-MIS[[#This Row],[LIVE_VALUE]],MIS[[#This Row],[LIVE_VALUE]]-MIS[[#This Row],[VALUE]])</f>
        <v>6900</v>
      </c>
      <c r="AH3755" t="str" cm="1">
        <f t="array" ref="AH3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5" t="str">
        <f>MIS[[#This Row],[TRADING SYMBOL]]</f>
        <v>NIFTY2552225050CE</v>
      </c>
      <c r="AJ3755" t="str">
        <f>IF(RIGHT(MIS[[#This Row],[Main/Hedge]],4)="MAIN","MAIN","HEDGE")</f>
        <v>MAIN</v>
      </c>
      <c r="AK3755" t="str" cm="1">
        <f t="array" ref="AK3755">_xlfn._xlws.FILTER(Table4[Column1],ISNUMBER(SEARCH(Table4[Column1],MIS[[#This Row],[OrderUniqueIdentifier]])),"")</f>
        <v>NOTREND</v>
      </c>
    </row>
    <row r="3756" spans="1:37" x14ac:dyDescent="0.25">
      <c r="A3756" t="s">
        <v>71</v>
      </c>
      <c r="B3756" t="s">
        <v>1316</v>
      </c>
      <c r="C3756" t="s">
        <v>5770</v>
      </c>
      <c r="D3756" t="s">
        <v>72</v>
      </c>
      <c r="E3756" t="s">
        <v>2904</v>
      </c>
      <c r="F3756" t="s">
        <v>73</v>
      </c>
      <c r="G3756" t="s">
        <v>89</v>
      </c>
      <c r="H3756" t="s">
        <v>75</v>
      </c>
      <c r="I3756" t="s">
        <v>76</v>
      </c>
      <c r="J3756" t="s">
        <v>77</v>
      </c>
      <c r="K3756">
        <v>150</v>
      </c>
      <c r="L3756" t="s">
        <v>77</v>
      </c>
      <c r="M3756" t="s">
        <v>78</v>
      </c>
      <c r="N3756" t="s">
        <v>4394</v>
      </c>
      <c r="O3756" t="s">
        <v>3725</v>
      </c>
      <c r="P3756" t="s">
        <v>3725</v>
      </c>
      <c r="Q3756" t="s">
        <v>2907</v>
      </c>
      <c r="R3756" t="s">
        <v>79</v>
      </c>
      <c r="S3756" t="s">
        <v>26</v>
      </c>
      <c r="T3756" t="s">
        <v>2908</v>
      </c>
      <c r="U3756" t="s">
        <v>43</v>
      </c>
      <c r="V3756" t="s">
        <v>80</v>
      </c>
      <c r="W3756">
        <v>25050</v>
      </c>
      <c r="X3756" t="s">
        <v>81</v>
      </c>
      <c r="Y3756">
        <v>-150</v>
      </c>
      <c r="Z3756" t="s">
        <v>3726</v>
      </c>
      <c r="AA3756" t="s">
        <v>3726</v>
      </c>
      <c r="AB3756" t="s">
        <v>90</v>
      </c>
      <c r="AC3756" t="s">
        <v>91</v>
      </c>
      <c r="AD3756">
        <f>_xlfn.XLOOKUP(MIS[[#This Row],[TRADING SYMBOL]],[1]Sheet1!$D:$D,[1]Sheet1!$C:$C)</f>
        <v>160.9</v>
      </c>
      <c r="AE3756">
        <f>MIS[[#This Row],[OrderAverageTradedPrice]]*MIS[[#This Row],[OrderQuantity]]</f>
        <v>31042.5</v>
      </c>
      <c r="AF3756">
        <f>MIS[[#This Row],[LTP]]*MIS[[#This Row],[OrderQuantity]]</f>
        <v>24135</v>
      </c>
      <c r="AG3756">
        <f>IF(MIS[[#This Row],[OrderSide]]="SELL",MIS[[#This Row],[VALUE]]-MIS[[#This Row],[LIVE_VALUE]],MIS[[#This Row],[LIVE_VALUE]]-MIS[[#This Row],[VALUE]])</f>
        <v>6907.5</v>
      </c>
      <c r="AH3756" t="str" cm="1">
        <f t="array" ref="AH3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6" t="str">
        <f>MIS[[#This Row],[TRADING SYMBOL]]</f>
        <v>NIFTY2552225050CE</v>
      </c>
      <c r="AJ3756" t="str">
        <f>IF(RIGHT(MIS[[#This Row],[Main/Hedge]],4)="MAIN","MAIN","HEDGE")</f>
        <v>MAIN</v>
      </c>
      <c r="AK3756" t="str" cm="1">
        <f t="array" ref="AK3756">_xlfn._xlws.FILTER(Table4[Column1],ISNUMBER(SEARCH(Table4[Column1],MIS[[#This Row],[OrderUniqueIdentifier]])),"")</f>
        <v>NOTREND</v>
      </c>
    </row>
    <row r="3757" spans="1:37" x14ac:dyDescent="0.25">
      <c r="A3757" t="s">
        <v>71</v>
      </c>
      <c r="B3757" t="s">
        <v>1326</v>
      </c>
      <c r="C3757" t="s">
        <v>5794</v>
      </c>
      <c r="D3757" t="s">
        <v>72</v>
      </c>
      <c r="E3757" t="s">
        <v>3562</v>
      </c>
      <c r="F3757" t="s">
        <v>73</v>
      </c>
      <c r="G3757" t="s">
        <v>89</v>
      </c>
      <c r="H3757" t="s">
        <v>75</v>
      </c>
      <c r="I3757" t="s">
        <v>76</v>
      </c>
      <c r="J3757" t="s">
        <v>77</v>
      </c>
      <c r="K3757">
        <v>75</v>
      </c>
      <c r="L3757" t="s">
        <v>77</v>
      </c>
      <c r="M3757" t="s">
        <v>78</v>
      </c>
      <c r="N3757" t="s">
        <v>5795</v>
      </c>
      <c r="O3757" t="s">
        <v>3725</v>
      </c>
      <c r="P3757" t="s">
        <v>3725</v>
      </c>
      <c r="Q3757" t="s">
        <v>3565</v>
      </c>
      <c r="R3757" t="s">
        <v>79</v>
      </c>
      <c r="S3757" t="s">
        <v>26</v>
      </c>
      <c r="T3757" t="s">
        <v>3566</v>
      </c>
      <c r="U3757" t="s">
        <v>43</v>
      </c>
      <c r="V3757" t="s">
        <v>80</v>
      </c>
      <c r="W3757">
        <v>25050</v>
      </c>
      <c r="X3757" t="s">
        <v>85</v>
      </c>
      <c r="Y3757">
        <v>-75</v>
      </c>
      <c r="Z3757" t="s">
        <v>3726</v>
      </c>
      <c r="AA3757" t="s">
        <v>3726</v>
      </c>
      <c r="AB3757" t="s">
        <v>107</v>
      </c>
      <c r="AC3757" t="s">
        <v>91</v>
      </c>
      <c r="AD3757">
        <f>_xlfn.XLOOKUP(MIS[[#This Row],[TRADING SYMBOL]],[1]Sheet1!$D:$D,[1]Sheet1!$C:$C)</f>
        <v>188.9</v>
      </c>
      <c r="AE3757">
        <f>MIS[[#This Row],[OrderAverageTradedPrice]]*MIS[[#This Row],[OrderQuantity]]</f>
        <v>13117.5</v>
      </c>
      <c r="AF3757">
        <f>MIS[[#This Row],[LTP]]*MIS[[#This Row],[OrderQuantity]]</f>
        <v>14167.5</v>
      </c>
      <c r="AG3757">
        <f>IF(MIS[[#This Row],[OrderSide]]="SELL",MIS[[#This Row],[VALUE]]-MIS[[#This Row],[LIVE_VALUE]],MIS[[#This Row],[LIVE_VALUE]]-MIS[[#This Row],[VALUE]])</f>
        <v>-1050</v>
      </c>
      <c r="AH3757" t="str" cm="1">
        <f t="array" ref="AH3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7" t="str">
        <f>MIS[[#This Row],[TRADING SYMBOL]]</f>
        <v>NIFTY2552225050PE</v>
      </c>
      <c r="AJ3757" t="str">
        <f>IF(RIGHT(MIS[[#This Row],[Main/Hedge]],4)="MAIN","MAIN","HEDGE")</f>
        <v>MAIN</v>
      </c>
      <c r="AK3757" t="str" cm="1">
        <f t="array" ref="AK3757">_xlfn._xlws.FILTER(Table4[Column1],ISNUMBER(SEARCH(Table4[Column1],MIS[[#This Row],[OrderUniqueIdentifier]])),"")</f>
        <v>NOTREND</v>
      </c>
    </row>
    <row r="3758" spans="1:37" x14ac:dyDescent="0.25">
      <c r="A3758" t="s">
        <v>71</v>
      </c>
      <c r="B3758" t="s">
        <v>454</v>
      </c>
      <c r="C3758" t="s">
        <v>420</v>
      </c>
      <c r="D3758" t="s">
        <v>72</v>
      </c>
      <c r="E3758" t="s">
        <v>2904</v>
      </c>
      <c r="F3758" t="s">
        <v>73</v>
      </c>
      <c r="G3758" t="s">
        <v>89</v>
      </c>
      <c r="H3758" t="s">
        <v>75</v>
      </c>
      <c r="I3758" t="s">
        <v>76</v>
      </c>
      <c r="J3758" t="s">
        <v>77</v>
      </c>
      <c r="K3758">
        <v>75</v>
      </c>
      <c r="L3758" t="s">
        <v>77</v>
      </c>
      <c r="M3758" t="s">
        <v>78</v>
      </c>
      <c r="N3758" t="s">
        <v>5800</v>
      </c>
      <c r="O3758" t="s">
        <v>3680</v>
      </c>
      <c r="P3758" t="s">
        <v>3680</v>
      </c>
      <c r="Q3758" t="s">
        <v>2907</v>
      </c>
      <c r="R3758" t="s">
        <v>79</v>
      </c>
      <c r="S3758" t="s">
        <v>26</v>
      </c>
      <c r="T3758" t="s">
        <v>2908</v>
      </c>
      <c r="U3758" t="s">
        <v>43</v>
      </c>
      <c r="V3758" t="s">
        <v>80</v>
      </c>
      <c r="W3758">
        <v>25050</v>
      </c>
      <c r="X3758" t="s">
        <v>81</v>
      </c>
      <c r="Y3758">
        <v>-75</v>
      </c>
      <c r="Z3758" t="s">
        <v>3681</v>
      </c>
      <c r="AA3758" t="s">
        <v>3681</v>
      </c>
      <c r="AB3758" t="s">
        <v>90</v>
      </c>
      <c r="AC3758" t="s">
        <v>91</v>
      </c>
      <c r="AD3758">
        <f>_xlfn.XLOOKUP(MIS[[#This Row],[TRADING SYMBOL]],[1]Sheet1!$D:$D,[1]Sheet1!$C:$C)</f>
        <v>160.9</v>
      </c>
      <c r="AE3758">
        <f>MIS[[#This Row],[OrderAverageTradedPrice]]*MIS[[#This Row],[OrderQuantity]]</f>
        <v>15427.5</v>
      </c>
      <c r="AF3758">
        <f>MIS[[#This Row],[LTP]]*MIS[[#This Row],[OrderQuantity]]</f>
        <v>12067.5</v>
      </c>
      <c r="AG3758">
        <f>IF(MIS[[#This Row],[OrderSide]]="SELL",MIS[[#This Row],[VALUE]]-MIS[[#This Row],[LIVE_VALUE]],MIS[[#This Row],[LIVE_VALUE]]-MIS[[#This Row],[VALUE]])</f>
        <v>3360</v>
      </c>
      <c r="AH3758" t="str" cm="1">
        <f t="array" ref="AH3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8" t="str">
        <f>MIS[[#This Row],[TRADING SYMBOL]]</f>
        <v>NIFTY2552225050CE</v>
      </c>
      <c r="AJ3758" t="str">
        <f>IF(RIGHT(MIS[[#This Row],[Main/Hedge]],4)="MAIN","MAIN","HEDGE")</f>
        <v>MAIN</v>
      </c>
      <c r="AK3758" t="str" cm="1">
        <f t="array" ref="AK3758">_xlfn._xlws.FILTER(Table4[Column1],ISNUMBER(SEARCH(Table4[Column1],MIS[[#This Row],[OrderUniqueIdentifier]])),"")</f>
        <v>NOTREND</v>
      </c>
    </row>
    <row r="3759" spans="1:37" x14ac:dyDescent="0.25">
      <c r="A3759" t="s">
        <v>71</v>
      </c>
      <c r="B3759" t="s">
        <v>482</v>
      </c>
      <c r="C3759" t="s">
        <v>423</v>
      </c>
      <c r="D3759" t="s">
        <v>72</v>
      </c>
      <c r="E3759" t="s">
        <v>2904</v>
      </c>
      <c r="F3759" t="s">
        <v>73</v>
      </c>
      <c r="G3759" t="s">
        <v>89</v>
      </c>
      <c r="H3759" t="s">
        <v>75</v>
      </c>
      <c r="I3759" t="s">
        <v>76</v>
      </c>
      <c r="J3759" t="s">
        <v>77</v>
      </c>
      <c r="K3759">
        <v>75</v>
      </c>
      <c r="L3759" t="s">
        <v>77</v>
      </c>
      <c r="M3759" t="s">
        <v>78</v>
      </c>
      <c r="N3759" t="s">
        <v>5819</v>
      </c>
      <c r="O3759" t="s">
        <v>3680</v>
      </c>
      <c r="P3759" t="s">
        <v>3680</v>
      </c>
      <c r="Q3759" t="s">
        <v>2907</v>
      </c>
      <c r="R3759" t="s">
        <v>79</v>
      </c>
      <c r="S3759" t="s">
        <v>26</v>
      </c>
      <c r="T3759" t="s">
        <v>2908</v>
      </c>
      <c r="U3759" t="s">
        <v>43</v>
      </c>
      <c r="V3759" t="s">
        <v>80</v>
      </c>
      <c r="W3759">
        <v>25050</v>
      </c>
      <c r="X3759" t="s">
        <v>81</v>
      </c>
      <c r="Y3759">
        <v>-75</v>
      </c>
      <c r="Z3759" t="s">
        <v>3681</v>
      </c>
      <c r="AA3759" t="s">
        <v>3681</v>
      </c>
      <c r="AB3759" t="s">
        <v>90</v>
      </c>
      <c r="AC3759" t="s">
        <v>91</v>
      </c>
      <c r="AD3759">
        <f>_xlfn.XLOOKUP(MIS[[#This Row],[TRADING SYMBOL]],[1]Sheet1!$D:$D,[1]Sheet1!$C:$C)</f>
        <v>160.9</v>
      </c>
      <c r="AE3759">
        <f>MIS[[#This Row],[OrderAverageTradedPrice]]*MIS[[#This Row],[OrderQuantity]]</f>
        <v>15416.25</v>
      </c>
      <c r="AF3759">
        <f>MIS[[#This Row],[LTP]]*MIS[[#This Row],[OrderQuantity]]</f>
        <v>12067.5</v>
      </c>
      <c r="AG3759">
        <f>IF(MIS[[#This Row],[OrderSide]]="SELL",MIS[[#This Row],[VALUE]]-MIS[[#This Row],[LIVE_VALUE]],MIS[[#This Row],[LIVE_VALUE]]-MIS[[#This Row],[VALUE]])</f>
        <v>3348.75</v>
      </c>
      <c r="AH3759" t="str" cm="1">
        <f t="array" ref="AH3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9" t="str">
        <f>MIS[[#This Row],[TRADING SYMBOL]]</f>
        <v>NIFTY2552225050CE</v>
      </c>
      <c r="AJ3759" t="str">
        <f>IF(RIGHT(MIS[[#This Row],[Main/Hedge]],4)="MAIN","MAIN","HEDGE")</f>
        <v>MAIN</v>
      </c>
      <c r="AK3759" t="str" cm="1">
        <f t="array" ref="AK3759">_xlfn._xlws.FILTER(Table4[Column1],ISNUMBER(SEARCH(Table4[Column1],MIS[[#This Row],[OrderUniqueIdentifier]])),"")</f>
        <v>NOTREND</v>
      </c>
    </row>
    <row r="3760" spans="1:37" x14ac:dyDescent="0.25">
      <c r="A3760" t="s">
        <v>71</v>
      </c>
      <c r="B3760" t="s">
        <v>540</v>
      </c>
      <c r="C3760" t="s">
        <v>426</v>
      </c>
      <c r="D3760" t="s">
        <v>72</v>
      </c>
      <c r="E3760" t="s">
        <v>2904</v>
      </c>
      <c r="F3760" t="s">
        <v>73</v>
      </c>
      <c r="G3760" t="s">
        <v>89</v>
      </c>
      <c r="H3760" t="s">
        <v>75</v>
      </c>
      <c r="I3760" t="s">
        <v>76</v>
      </c>
      <c r="J3760" t="s">
        <v>77</v>
      </c>
      <c r="K3760">
        <v>75</v>
      </c>
      <c r="L3760" t="s">
        <v>77</v>
      </c>
      <c r="M3760" t="s">
        <v>78</v>
      </c>
      <c r="N3760" t="s">
        <v>3751</v>
      </c>
      <c r="O3760" t="s">
        <v>3680</v>
      </c>
      <c r="P3760" t="s">
        <v>3680</v>
      </c>
      <c r="Q3760" t="s">
        <v>2907</v>
      </c>
      <c r="R3760" t="s">
        <v>79</v>
      </c>
      <c r="S3760" t="s">
        <v>26</v>
      </c>
      <c r="T3760" t="s">
        <v>2908</v>
      </c>
      <c r="U3760" t="s">
        <v>43</v>
      </c>
      <c r="V3760" t="s">
        <v>80</v>
      </c>
      <c r="W3760">
        <v>25050</v>
      </c>
      <c r="X3760" t="s">
        <v>81</v>
      </c>
      <c r="Y3760">
        <v>-75</v>
      </c>
      <c r="Z3760" t="s">
        <v>3681</v>
      </c>
      <c r="AA3760" t="s">
        <v>3681</v>
      </c>
      <c r="AB3760" t="s">
        <v>90</v>
      </c>
      <c r="AC3760" t="s">
        <v>91</v>
      </c>
      <c r="AD3760">
        <f>_xlfn.XLOOKUP(MIS[[#This Row],[TRADING SYMBOL]],[1]Sheet1!$D:$D,[1]Sheet1!$C:$C)</f>
        <v>160.9</v>
      </c>
      <c r="AE3760">
        <f>MIS[[#This Row],[OrderAverageTradedPrice]]*MIS[[#This Row],[OrderQuantity]]</f>
        <v>15405</v>
      </c>
      <c r="AF3760">
        <f>MIS[[#This Row],[LTP]]*MIS[[#This Row],[OrderQuantity]]</f>
        <v>12067.5</v>
      </c>
      <c r="AG3760">
        <f>IF(MIS[[#This Row],[OrderSide]]="SELL",MIS[[#This Row],[VALUE]]-MIS[[#This Row],[LIVE_VALUE]],MIS[[#This Row],[LIVE_VALUE]]-MIS[[#This Row],[VALUE]])</f>
        <v>3337.5</v>
      </c>
      <c r="AH3760" t="str" cm="1">
        <f t="array" ref="AH3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0" t="str">
        <f>MIS[[#This Row],[TRADING SYMBOL]]</f>
        <v>NIFTY2552225050CE</v>
      </c>
      <c r="AJ3760" t="str">
        <f>IF(RIGHT(MIS[[#This Row],[Main/Hedge]],4)="MAIN","MAIN","HEDGE")</f>
        <v>MAIN</v>
      </c>
      <c r="AK3760" t="str" cm="1">
        <f t="array" ref="AK3760">_xlfn._xlws.FILTER(Table4[Column1],ISNUMBER(SEARCH(Table4[Column1],MIS[[#This Row],[OrderUniqueIdentifier]])),"")</f>
        <v>NOTREND</v>
      </c>
    </row>
    <row r="3761" spans="1:37" x14ac:dyDescent="0.25">
      <c r="A3761" t="s">
        <v>71</v>
      </c>
      <c r="B3761" t="s">
        <v>550</v>
      </c>
      <c r="C3761" t="s">
        <v>5832</v>
      </c>
      <c r="D3761" t="s">
        <v>72</v>
      </c>
      <c r="E3761" t="s">
        <v>2904</v>
      </c>
      <c r="F3761" t="s">
        <v>73</v>
      </c>
      <c r="G3761" t="s">
        <v>89</v>
      </c>
      <c r="H3761" t="s">
        <v>75</v>
      </c>
      <c r="I3761" t="s">
        <v>76</v>
      </c>
      <c r="J3761" t="s">
        <v>77</v>
      </c>
      <c r="K3761">
        <v>75</v>
      </c>
      <c r="L3761" t="s">
        <v>77</v>
      </c>
      <c r="M3761" t="s">
        <v>78</v>
      </c>
      <c r="N3761" t="s">
        <v>4367</v>
      </c>
      <c r="O3761" t="s">
        <v>3680</v>
      </c>
      <c r="P3761" t="s">
        <v>3680</v>
      </c>
      <c r="Q3761" t="s">
        <v>2907</v>
      </c>
      <c r="R3761" t="s">
        <v>79</v>
      </c>
      <c r="S3761" t="s">
        <v>26</v>
      </c>
      <c r="T3761" t="s">
        <v>2908</v>
      </c>
      <c r="U3761" t="s">
        <v>43</v>
      </c>
      <c r="V3761" t="s">
        <v>80</v>
      </c>
      <c r="W3761">
        <v>25050</v>
      </c>
      <c r="X3761" t="s">
        <v>81</v>
      </c>
      <c r="Y3761">
        <v>-75</v>
      </c>
      <c r="Z3761" t="s">
        <v>3681</v>
      </c>
      <c r="AA3761" t="s">
        <v>3681</v>
      </c>
      <c r="AB3761" t="s">
        <v>90</v>
      </c>
      <c r="AC3761" t="s">
        <v>91</v>
      </c>
      <c r="AD3761">
        <f>_xlfn.XLOOKUP(MIS[[#This Row],[TRADING SYMBOL]],[1]Sheet1!$D:$D,[1]Sheet1!$C:$C)</f>
        <v>160.9</v>
      </c>
      <c r="AE3761">
        <f>MIS[[#This Row],[OrderAverageTradedPrice]]*MIS[[#This Row],[OrderQuantity]]</f>
        <v>15408.75</v>
      </c>
      <c r="AF3761">
        <f>MIS[[#This Row],[LTP]]*MIS[[#This Row],[OrderQuantity]]</f>
        <v>12067.5</v>
      </c>
      <c r="AG3761">
        <f>IF(MIS[[#This Row],[OrderSide]]="SELL",MIS[[#This Row],[VALUE]]-MIS[[#This Row],[LIVE_VALUE]],MIS[[#This Row],[LIVE_VALUE]]-MIS[[#This Row],[VALUE]])</f>
        <v>3341.25</v>
      </c>
      <c r="AH3761" t="str" cm="1">
        <f t="array" ref="AH3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1" t="str">
        <f>MIS[[#This Row],[TRADING SYMBOL]]</f>
        <v>NIFTY2552225050CE</v>
      </c>
      <c r="AJ3761" t="str">
        <f>IF(RIGHT(MIS[[#This Row],[Main/Hedge]],4)="MAIN","MAIN","HEDGE")</f>
        <v>MAIN</v>
      </c>
      <c r="AK3761" t="str" cm="1">
        <f t="array" ref="AK3761">_xlfn._xlws.FILTER(Table4[Column1],ISNUMBER(SEARCH(Table4[Column1],MIS[[#This Row],[OrderUniqueIdentifier]])),"")</f>
        <v>NOTREND</v>
      </c>
    </row>
    <row r="3762" spans="1:37" x14ac:dyDescent="0.25">
      <c r="A3762" t="s">
        <v>71</v>
      </c>
      <c r="B3762" t="s">
        <v>558</v>
      </c>
      <c r="C3762" t="s">
        <v>5834</v>
      </c>
      <c r="D3762" t="s">
        <v>72</v>
      </c>
      <c r="E3762" t="s">
        <v>2904</v>
      </c>
      <c r="F3762" t="s">
        <v>73</v>
      </c>
      <c r="G3762" t="s">
        <v>89</v>
      </c>
      <c r="H3762" t="s">
        <v>75</v>
      </c>
      <c r="I3762" t="s">
        <v>76</v>
      </c>
      <c r="J3762" t="s">
        <v>77</v>
      </c>
      <c r="K3762">
        <v>150</v>
      </c>
      <c r="L3762" t="s">
        <v>77</v>
      </c>
      <c r="M3762" t="s">
        <v>78</v>
      </c>
      <c r="N3762" t="s">
        <v>5835</v>
      </c>
      <c r="O3762" t="s">
        <v>3680</v>
      </c>
      <c r="P3762" t="s">
        <v>3680</v>
      </c>
      <c r="Q3762" t="s">
        <v>2907</v>
      </c>
      <c r="R3762" t="s">
        <v>79</v>
      </c>
      <c r="S3762" t="s">
        <v>26</v>
      </c>
      <c r="T3762" t="s">
        <v>2908</v>
      </c>
      <c r="U3762" t="s">
        <v>43</v>
      </c>
      <c r="V3762" t="s">
        <v>80</v>
      </c>
      <c r="W3762">
        <v>25050</v>
      </c>
      <c r="X3762" t="s">
        <v>81</v>
      </c>
      <c r="Y3762">
        <v>-150</v>
      </c>
      <c r="Z3762" t="s">
        <v>3681</v>
      </c>
      <c r="AA3762" t="s">
        <v>3681</v>
      </c>
      <c r="AB3762" t="s">
        <v>90</v>
      </c>
      <c r="AC3762" t="s">
        <v>91</v>
      </c>
      <c r="AD3762">
        <f>_xlfn.XLOOKUP(MIS[[#This Row],[TRADING SYMBOL]],[1]Sheet1!$D:$D,[1]Sheet1!$C:$C)</f>
        <v>160.9</v>
      </c>
      <c r="AE3762">
        <f>MIS[[#This Row],[OrderAverageTradedPrice]]*MIS[[#This Row],[OrderQuantity]]</f>
        <v>30836.25</v>
      </c>
      <c r="AF3762">
        <f>MIS[[#This Row],[LTP]]*MIS[[#This Row],[OrderQuantity]]</f>
        <v>24135</v>
      </c>
      <c r="AG3762">
        <f>IF(MIS[[#This Row],[OrderSide]]="SELL",MIS[[#This Row],[VALUE]]-MIS[[#This Row],[LIVE_VALUE]],MIS[[#This Row],[LIVE_VALUE]]-MIS[[#This Row],[VALUE]])</f>
        <v>6701.25</v>
      </c>
      <c r="AH3762" t="str" cm="1">
        <f t="array" ref="AH37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2" t="str">
        <f>MIS[[#This Row],[TRADING SYMBOL]]</f>
        <v>NIFTY2552225050CE</v>
      </c>
      <c r="AJ3762" t="str">
        <f>IF(RIGHT(MIS[[#This Row],[Main/Hedge]],4)="MAIN","MAIN","HEDGE")</f>
        <v>MAIN</v>
      </c>
      <c r="AK3762" t="str" cm="1">
        <f t="array" ref="AK3762">_xlfn._xlws.FILTER(Table4[Column1],ISNUMBER(SEARCH(Table4[Column1],MIS[[#This Row],[OrderUniqueIdentifier]])),"")</f>
        <v>NOTREND</v>
      </c>
    </row>
    <row r="3763" spans="1:37" x14ac:dyDescent="0.25">
      <c r="A3763" t="s">
        <v>71</v>
      </c>
      <c r="B3763" t="s">
        <v>575</v>
      </c>
      <c r="C3763" t="s">
        <v>5842</v>
      </c>
      <c r="D3763" t="s">
        <v>72</v>
      </c>
      <c r="E3763" t="s">
        <v>3562</v>
      </c>
      <c r="F3763" t="s">
        <v>73</v>
      </c>
      <c r="G3763" t="s">
        <v>89</v>
      </c>
      <c r="H3763" t="s">
        <v>75</v>
      </c>
      <c r="I3763" t="s">
        <v>76</v>
      </c>
      <c r="J3763" t="s">
        <v>77</v>
      </c>
      <c r="K3763">
        <v>150</v>
      </c>
      <c r="L3763" t="s">
        <v>77</v>
      </c>
      <c r="M3763" t="s">
        <v>78</v>
      </c>
      <c r="N3763" t="s">
        <v>4476</v>
      </c>
      <c r="O3763" t="s">
        <v>3725</v>
      </c>
      <c r="P3763" t="s">
        <v>3680</v>
      </c>
      <c r="Q3763" t="s">
        <v>3565</v>
      </c>
      <c r="R3763" t="s">
        <v>79</v>
      </c>
      <c r="S3763" t="s">
        <v>26</v>
      </c>
      <c r="T3763" t="s">
        <v>3566</v>
      </c>
      <c r="U3763" t="s">
        <v>43</v>
      </c>
      <c r="V3763" t="s">
        <v>80</v>
      </c>
      <c r="W3763">
        <v>25050</v>
      </c>
      <c r="X3763" t="s">
        <v>85</v>
      </c>
      <c r="Y3763">
        <v>-150</v>
      </c>
      <c r="Z3763" t="s">
        <v>3726</v>
      </c>
      <c r="AA3763" t="s">
        <v>3681</v>
      </c>
      <c r="AB3763" t="s">
        <v>107</v>
      </c>
      <c r="AC3763" t="s">
        <v>91</v>
      </c>
      <c r="AD3763">
        <f>_xlfn.XLOOKUP(MIS[[#This Row],[TRADING SYMBOL]],[1]Sheet1!$D:$D,[1]Sheet1!$C:$C)</f>
        <v>188.9</v>
      </c>
      <c r="AE3763">
        <f>MIS[[#This Row],[OrderAverageTradedPrice]]*MIS[[#This Row],[OrderQuantity]]</f>
        <v>26190</v>
      </c>
      <c r="AF3763">
        <f>MIS[[#This Row],[LTP]]*MIS[[#This Row],[OrderQuantity]]</f>
        <v>28335</v>
      </c>
      <c r="AG3763">
        <f>IF(MIS[[#This Row],[OrderSide]]="SELL",MIS[[#This Row],[VALUE]]-MIS[[#This Row],[LIVE_VALUE]],MIS[[#This Row],[LIVE_VALUE]]-MIS[[#This Row],[VALUE]])</f>
        <v>-2145</v>
      </c>
      <c r="AH3763" t="str" cm="1">
        <f t="array" ref="AH3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3" t="str">
        <f>MIS[[#This Row],[TRADING SYMBOL]]</f>
        <v>NIFTY2552225050PE</v>
      </c>
      <c r="AJ3763" t="str">
        <f>IF(RIGHT(MIS[[#This Row],[Main/Hedge]],4)="MAIN","MAIN","HEDGE")</f>
        <v>MAIN</v>
      </c>
      <c r="AK3763" t="str" cm="1">
        <f t="array" ref="AK3763">_xlfn._xlws.FILTER(Table4[Column1],ISNUMBER(SEARCH(Table4[Column1],MIS[[#This Row],[OrderUniqueIdentifier]])),"")</f>
        <v>NOTREND</v>
      </c>
    </row>
    <row r="3764" spans="1:37" x14ac:dyDescent="0.25">
      <c r="A3764" t="s">
        <v>71</v>
      </c>
      <c r="B3764" t="s">
        <v>584</v>
      </c>
      <c r="C3764" t="s">
        <v>415</v>
      </c>
      <c r="D3764" t="s">
        <v>72</v>
      </c>
      <c r="E3764" t="s">
        <v>3562</v>
      </c>
      <c r="F3764" t="s">
        <v>73</v>
      </c>
      <c r="G3764" t="s">
        <v>89</v>
      </c>
      <c r="H3764" t="s">
        <v>75</v>
      </c>
      <c r="I3764" t="s">
        <v>76</v>
      </c>
      <c r="J3764" t="s">
        <v>77</v>
      </c>
      <c r="K3764">
        <v>75</v>
      </c>
      <c r="L3764" t="s">
        <v>77</v>
      </c>
      <c r="M3764" t="s">
        <v>78</v>
      </c>
      <c r="N3764" t="s">
        <v>4395</v>
      </c>
      <c r="O3764" t="s">
        <v>3680</v>
      </c>
      <c r="P3764" t="s">
        <v>3680</v>
      </c>
      <c r="Q3764" t="s">
        <v>3565</v>
      </c>
      <c r="R3764" t="s">
        <v>79</v>
      </c>
      <c r="S3764" t="s">
        <v>26</v>
      </c>
      <c r="T3764" t="s">
        <v>3566</v>
      </c>
      <c r="U3764" t="s">
        <v>43</v>
      </c>
      <c r="V3764" t="s">
        <v>80</v>
      </c>
      <c r="W3764">
        <v>25050</v>
      </c>
      <c r="X3764" t="s">
        <v>85</v>
      </c>
      <c r="Y3764">
        <v>-75</v>
      </c>
      <c r="Z3764" t="s">
        <v>3681</v>
      </c>
      <c r="AA3764" t="s">
        <v>3681</v>
      </c>
      <c r="AB3764" t="s">
        <v>107</v>
      </c>
      <c r="AC3764" t="s">
        <v>91</v>
      </c>
      <c r="AD3764">
        <f>_xlfn.XLOOKUP(MIS[[#This Row],[TRADING SYMBOL]],[1]Sheet1!$D:$D,[1]Sheet1!$C:$C)</f>
        <v>188.9</v>
      </c>
      <c r="AE3764">
        <f>MIS[[#This Row],[OrderAverageTradedPrice]]*MIS[[#This Row],[OrderQuantity]]</f>
        <v>13140</v>
      </c>
      <c r="AF3764">
        <f>MIS[[#This Row],[LTP]]*MIS[[#This Row],[OrderQuantity]]</f>
        <v>14167.5</v>
      </c>
      <c r="AG3764">
        <f>IF(MIS[[#This Row],[OrderSide]]="SELL",MIS[[#This Row],[VALUE]]-MIS[[#This Row],[LIVE_VALUE]],MIS[[#This Row],[LIVE_VALUE]]-MIS[[#This Row],[VALUE]])</f>
        <v>-1027.5</v>
      </c>
      <c r="AH3764" t="str" cm="1">
        <f t="array" ref="AH3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4" t="str">
        <f>MIS[[#This Row],[TRADING SYMBOL]]</f>
        <v>NIFTY2552225050PE</v>
      </c>
      <c r="AJ3764" t="str">
        <f>IF(RIGHT(MIS[[#This Row],[Main/Hedge]],4)="MAIN","MAIN","HEDGE")</f>
        <v>MAIN</v>
      </c>
      <c r="AK3764" t="str" cm="1">
        <f t="array" ref="AK3764">_xlfn._xlws.FILTER(Table4[Column1],ISNUMBER(SEARCH(Table4[Column1],MIS[[#This Row],[OrderUniqueIdentifier]])),"")</f>
        <v>NOTREND</v>
      </c>
    </row>
    <row r="3765" spans="1:37" x14ac:dyDescent="0.25">
      <c r="A3765" t="s">
        <v>71</v>
      </c>
      <c r="B3765" t="s">
        <v>632</v>
      </c>
      <c r="C3765" t="s">
        <v>3678</v>
      </c>
      <c r="D3765" t="s">
        <v>72</v>
      </c>
      <c r="E3765" t="s">
        <v>2904</v>
      </c>
      <c r="F3765" t="s">
        <v>73</v>
      </c>
      <c r="G3765" t="s">
        <v>89</v>
      </c>
      <c r="H3765" t="s">
        <v>75</v>
      </c>
      <c r="I3765" t="s">
        <v>76</v>
      </c>
      <c r="J3765" t="s">
        <v>77</v>
      </c>
      <c r="K3765">
        <v>225</v>
      </c>
      <c r="L3765" t="s">
        <v>77</v>
      </c>
      <c r="M3765" t="s">
        <v>78</v>
      </c>
      <c r="N3765" t="s">
        <v>3679</v>
      </c>
      <c r="O3765" t="s">
        <v>3680</v>
      </c>
      <c r="P3765" t="s">
        <v>3680</v>
      </c>
      <c r="Q3765" t="s">
        <v>2907</v>
      </c>
      <c r="R3765" t="s">
        <v>79</v>
      </c>
      <c r="S3765" t="s">
        <v>26</v>
      </c>
      <c r="T3765" t="s">
        <v>2908</v>
      </c>
      <c r="U3765" t="s">
        <v>43</v>
      </c>
      <c r="V3765" t="s">
        <v>80</v>
      </c>
      <c r="W3765">
        <v>25050</v>
      </c>
      <c r="X3765" t="s">
        <v>81</v>
      </c>
      <c r="Y3765">
        <v>-225</v>
      </c>
      <c r="Z3765" t="s">
        <v>3681</v>
      </c>
      <c r="AA3765" t="s">
        <v>3681</v>
      </c>
      <c r="AB3765" t="s">
        <v>90</v>
      </c>
      <c r="AC3765" t="s">
        <v>91</v>
      </c>
      <c r="AD3765">
        <f>_xlfn.XLOOKUP(MIS[[#This Row],[TRADING SYMBOL]],[1]Sheet1!$D:$D,[1]Sheet1!$C:$C)</f>
        <v>160.9</v>
      </c>
      <c r="AE3765">
        <f>MIS[[#This Row],[OrderAverageTradedPrice]]*MIS[[#This Row],[OrderQuantity]]</f>
        <v>46263.749999999847</v>
      </c>
      <c r="AF3765">
        <f>MIS[[#This Row],[LTP]]*MIS[[#This Row],[OrderQuantity]]</f>
        <v>36202.5</v>
      </c>
      <c r="AG3765">
        <f>IF(MIS[[#This Row],[OrderSide]]="SELL",MIS[[#This Row],[VALUE]]-MIS[[#This Row],[LIVE_VALUE]],MIS[[#This Row],[LIVE_VALUE]]-MIS[[#This Row],[VALUE]])</f>
        <v>10061.249999999847</v>
      </c>
      <c r="AH3765" t="str" cm="1">
        <f t="array" ref="AH3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5" t="str">
        <f>MIS[[#This Row],[TRADING SYMBOL]]</f>
        <v>NIFTY2552225050CE</v>
      </c>
      <c r="AJ3765" t="str">
        <f>IF(RIGHT(MIS[[#This Row],[Main/Hedge]],4)="MAIN","MAIN","HEDGE")</f>
        <v>MAIN</v>
      </c>
      <c r="AK3765" t="str" cm="1">
        <f t="array" ref="AK3765">_xlfn._xlws.FILTER(Table4[Column1],ISNUMBER(SEARCH(Table4[Column1],MIS[[#This Row],[OrderUniqueIdentifier]])),"")</f>
        <v>NOTREND</v>
      </c>
    </row>
    <row r="3766" spans="1:37" x14ac:dyDescent="0.25">
      <c r="A3766" t="s">
        <v>71</v>
      </c>
      <c r="B3766" t="s">
        <v>714</v>
      </c>
      <c r="C3766" t="s">
        <v>3921</v>
      </c>
      <c r="D3766" t="s">
        <v>72</v>
      </c>
      <c r="E3766" t="s">
        <v>2904</v>
      </c>
      <c r="F3766" t="s">
        <v>73</v>
      </c>
      <c r="G3766" t="s">
        <v>89</v>
      </c>
      <c r="H3766" t="s">
        <v>75</v>
      </c>
      <c r="I3766" t="s">
        <v>76</v>
      </c>
      <c r="J3766" t="s">
        <v>77</v>
      </c>
      <c r="K3766">
        <v>150</v>
      </c>
      <c r="L3766" t="s">
        <v>77</v>
      </c>
      <c r="M3766" t="s">
        <v>78</v>
      </c>
      <c r="N3766" t="s">
        <v>3922</v>
      </c>
      <c r="O3766" t="s">
        <v>3680</v>
      </c>
      <c r="P3766" t="s">
        <v>3680</v>
      </c>
      <c r="Q3766" t="s">
        <v>2907</v>
      </c>
      <c r="R3766" t="s">
        <v>79</v>
      </c>
      <c r="S3766" t="s">
        <v>26</v>
      </c>
      <c r="T3766" t="s">
        <v>2908</v>
      </c>
      <c r="U3766" t="s">
        <v>43</v>
      </c>
      <c r="V3766" t="s">
        <v>80</v>
      </c>
      <c r="W3766">
        <v>25050</v>
      </c>
      <c r="X3766" t="s">
        <v>81</v>
      </c>
      <c r="Y3766">
        <v>-150</v>
      </c>
      <c r="Z3766" t="s">
        <v>3681</v>
      </c>
      <c r="AA3766" t="s">
        <v>3681</v>
      </c>
      <c r="AB3766" t="s">
        <v>90</v>
      </c>
      <c r="AC3766" t="s">
        <v>91</v>
      </c>
      <c r="AD3766">
        <f>_xlfn.XLOOKUP(MIS[[#This Row],[TRADING SYMBOL]],[1]Sheet1!$D:$D,[1]Sheet1!$C:$C)</f>
        <v>160.9</v>
      </c>
      <c r="AE3766">
        <f>MIS[[#This Row],[OrderAverageTradedPrice]]*MIS[[#This Row],[OrderQuantity]]</f>
        <v>30877.5</v>
      </c>
      <c r="AF3766">
        <f>MIS[[#This Row],[LTP]]*MIS[[#This Row],[OrderQuantity]]</f>
        <v>24135</v>
      </c>
      <c r="AG3766">
        <f>IF(MIS[[#This Row],[OrderSide]]="SELL",MIS[[#This Row],[VALUE]]-MIS[[#This Row],[LIVE_VALUE]],MIS[[#This Row],[LIVE_VALUE]]-MIS[[#This Row],[VALUE]])</f>
        <v>6742.5</v>
      </c>
      <c r="AH3766" t="str" cm="1">
        <f t="array" ref="AH3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6" t="str">
        <f>MIS[[#This Row],[TRADING SYMBOL]]</f>
        <v>NIFTY2552225050CE</v>
      </c>
      <c r="AJ3766" t="str">
        <f>IF(RIGHT(MIS[[#This Row],[Main/Hedge]],4)="MAIN","MAIN","HEDGE")</f>
        <v>MAIN</v>
      </c>
      <c r="AK3766" t="str" cm="1">
        <f t="array" ref="AK3766">_xlfn._xlws.FILTER(Table4[Column1],ISNUMBER(SEARCH(Table4[Column1],MIS[[#This Row],[OrderUniqueIdentifier]])),"")</f>
        <v>NOTREND</v>
      </c>
    </row>
    <row r="3767" spans="1:37" x14ac:dyDescent="0.25">
      <c r="A3767" t="s">
        <v>71</v>
      </c>
      <c r="B3767" t="s">
        <v>753</v>
      </c>
      <c r="C3767" t="s">
        <v>5849</v>
      </c>
      <c r="D3767" t="s">
        <v>72</v>
      </c>
      <c r="E3767" t="s">
        <v>3562</v>
      </c>
      <c r="F3767" t="s">
        <v>73</v>
      </c>
      <c r="G3767" t="s">
        <v>89</v>
      </c>
      <c r="H3767" t="s">
        <v>75</v>
      </c>
      <c r="I3767" t="s">
        <v>76</v>
      </c>
      <c r="J3767" t="s">
        <v>77</v>
      </c>
      <c r="K3767">
        <v>225</v>
      </c>
      <c r="L3767" t="s">
        <v>77</v>
      </c>
      <c r="M3767" t="s">
        <v>78</v>
      </c>
      <c r="N3767" t="s">
        <v>3148</v>
      </c>
      <c r="O3767" t="s">
        <v>3680</v>
      </c>
      <c r="P3767" t="s">
        <v>3680</v>
      </c>
      <c r="Q3767" t="s">
        <v>3565</v>
      </c>
      <c r="R3767" t="s">
        <v>79</v>
      </c>
      <c r="S3767" t="s">
        <v>26</v>
      </c>
      <c r="T3767" t="s">
        <v>3566</v>
      </c>
      <c r="U3767" t="s">
        <v>43</v>
      </c>
      <c r="V3767" t="s">
        <v>80</v>
      </c>
      <c r="W3767">
        <v>25050</v>
      </c>
      <c r="X3767" t="s">
        <v>85</v>
      </c>
      <c r="Y3767">
        <v>-225</v>
      </c>
      <c r="Z3767" t="s">
        <v>3681</v>
      </c>
      <c r="AA3767" t="s">
        <v>3681</v>
      </c>
      <c r="AB3767" t="s">
        <v>107</v>
      </c>
      <c r="AC3767" t="s">
        <v>91</v>
      </c>
      <c r="AD3767">
        <f>_xlfn.XLOOKUP(MIS[[#This Row],[TRADING SYMBOL]],[1]Sheet1!$D:$D,[1]Sheet1!$C:$C)</f>
        <v>188.9</v>
      </c>
      <c r="AE3767">
        <f>MIS[[#This Row],[OrderAverageTradedPrice]]*MIS[[#This Row],[OrderQuantity]]</f>
        <v>39431.25</v>
      </c>
      <c r="AF3767">
        <f>MIS[[#This Row],[LTP]]*MIS[[#This Row],[OrderQuantity]]</f>
        <v>42502.5</v>
      </c>
      <c r="AG3767">
        <f>IF(MIS[[#This Row],[OrderSide]]="SELL",MIS[[#This Row],[VALUE]]-MIS[[#This Row],[LIVE_VALUE]],MIS[[#This Row],[LIVE_VALUE]]-MIS[[#This Row],[VALUE]])</f>
        <v>-3071.25</v>
      </c>
      <c r="AH3767" t="str" cm="1">
        <f t="array" ref="AH3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7" t="str">
        <f>MIS[[#This Row],[TRADING SYMBOL]]</f>
        <v>NIFTY2552225050PE</v>
      </c>
      <c r="AJ3767" t="str">
        <f>IF(RIGHT(MIS[[#This Row],[Main/Hedge]],4)="MAIN","MAIN","HEDGE")</f>
        <v>MAIN</v>
      </c>
      <c r="AK3767" t="str" cm="1">
        <f t="array" ref="AK3767">_xlfn._xlws.FILTER(Table4[Column1],ISNUMBER(SEARCH(Table4[Column1],MIS[[#This Row],[OrderUniqueIdentifier]])),"")</f>
        <v>NOTREND</v>
      </c>
    </row>
    <row r="3768" spans="1:37" x14ac:dyDescent="0.25">
      <c r="A3768" t="s">
        <v>71</v>
      </c>
      <c r="B3768" t="s">
        <v>813</v>
      </c>
      <c r="C3768" t="s">
        <v>413</v>
      </c>
      <c r="D3768" t="s">
        <v>72</v>
      </c>
      <c r="E3768" t="s">
        <v>3562</v>
      </c>
      <c r="F3768" t="s">
        <v>73</v>
      </c>
      <c r="G3768" t="s">
        <v>89</v>
      </c>
      <c r="H3768" t="s">
        <v>75</v>
      </c>
      <c r="I3768" t="s">
        <v>76</v>
      </c>
      <c r="J3768" t="s">
        <v>77</v>
      </c>
      <c r="K3768">
        <v>75</v>
      </c>
      <c r="L3768" t="s">
        <v>77</v>
      </c>
      <c r="M3768" t="s">
        <v>78</v>
      </c>
      <c r="N3768" t="s">
        <v>3041</v>
      </c>
      <c r="O3768" t="s">
        <v>3680</v>
      </c>
      <c r="P3768" t="s">
        <v>3680</v>
      </c>
      <c r="Q3768" t="s">
        <v>3565</v>
      </c>
      <c r="R3768" t="s">
        <v>79</v>
      </c>
      <c r="S3768" t="s">
        <v>26</v>
      </c>
      <c r="T3768" t="s">
        <v>3566</v>
      </c>
      <c r="U3768" t="s">
        <v>43</v>
      </c>
      <c r="V3768" t="s">
        <v>80</v>
      </c>
      <c r="W3768">
        <v>25050</v>
      </c>
      <c r="X3768" t="s">
        <v>85</v>
      </c>
      <c r="Y3768">
        <v>-75</v>
      </c>
      <c r="Z3768" t="s">
        <v>3681</v>
      </c>
      <c r="AA3768" t="s">
        <v>3681</v>
      </c>
      <c r="AB3768" t="s">
        <v>107</v>
      </c>
      <c r="AC3768" t="s">
        <v>91</v>
      </c>
      <c r="AD3768">
        <f>_xlfn.XLOOKUP(MIS[[#This Row],[TRADING SYMBOL]],[1]Sheet1!$D:$D,[1]Sheet1!$C:$C)</f>
        <v>188.9</v>
      </c>
      <c r="AE3768">
        <f>MIS[[#This Row],[OrderAverageTradedPrice]]*MIS[[#This Row],[OrderQuantity]]</f>
        <v>13158.75</v>
      </c>
      <c r="AF3768">
        <f>MIS[[#This Row],[LTP]]*MIS[[#This Row],[OrderQuantity]]</f>
        <v>14167.5</v>
      </c>
      <c r="AG3768">
        <f>IF(MIS[[#This Row],[OrderSide]]="SELL",MIS[[#This Row],[VALUE]]-MIS[[#This Row],[LIVE_VALUE]],MIS[[#This Row],[LIVE_VALUE]]-MIS[[#This Row],[VALUE]])</f>
        <v>-1008.75</v>
      </c>
      <c r="AH3768" t="str" cm="1">
        <f t="array" ref="AH37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8" t="str">
        <f>MIS[[#This Row],[TRADING SYMBOL]]</f>
        <v>NIFTY2552225050PE</v>
      </c>
      <c r="AJ3768" t="str">
        <f>IF(RIGHT(MIS[[#This Row],[Main/Hedge]],4)="MAIN","MAIN","HEDGE")</f>
        <v>MAIN</v>
      </c>
      <c r="AK3768" t="str" cm="1">
        <f t="array" ref="AK3768">_xlfn._xlws.FILTER(Table4[Column1],ISNUMBER(SEARCH(Table4[Column1],MIS[[#This Row],[OrderUniqueIdentifier]])),"")</f>
        <v>NOTREND</v>
      </c>
    </row>
    <row r="3769" spans="1:37" x14ac:dyDescent="0.25">
      <c r="A3769" t="s">
        <v>71</v>
      </c>
      <c r="B3769" t="s">
        <v>830</v>
      </c>
      <c r="C3769" t="s">
        <v>5867</v>
      </c>
      <c r="D3769" t="s">
        <v>72</v>
      </c>
      <c r="E3769" t="s">
        <v>3562</v>
      </c>
      <c r="F3769" t="s">
        <v>73</v>
      </c>
      <c r="G3769" t="s">
        <v>89</v>
      </c>
      <c r="H3769" t="s">
        <v>75</v>
      </c>
      <c r="I3769" t="s">
        <v>76</v>
      </c>
      <c r="J3769" t="s">
        <v>77</v>
      </c>
      <c r="K3769">
        <v>300</v>
      </c>
      <c r="L3769" t="s">
        <v>77</v>
      </c>
      <c r="M3769" t="s">
        <v>78</v>
      </c>
      <c r="N3769" t="s">
        <v>4612</v>
      </c>
      <c r="O3769" t="s">
        <v>3680</v>
      </c>
      <c r="P3769" t="s">
        <v>3680</v>
      </c>
      <c r="Q3769" t="s">
        <v>3565</v>
      </c>
      <c r="R3769" t="s">
        <v>79</v>
      </c>
      <c r="S3769" t="s">
        <v>26</v>
      </c>
      <c r="T3769" t="s">
        <v>3566</v>
      </c>
      <c r="U3769" t="s">
        <v>43</v>
      </c>
      <c r="V3769" t="s">
        <v>80</v>
      </c>
      <c r="W3769">
        <v>25050</v>
      </c>
      <c r="X3769" t="s">
        <v>85</v>
      </c>
      <c r="Y3769">
        <v>-300</v>
      </c>
      <c r="Z3769" t="s">
        <v>3681</v>
      </c>
      <c r="AA3769" t="s">
        <v>3681</v>
      </c>
      <c r="AB3769" t="s">
        <v>107</v>
      </c>
      <c r="AC3769" t="s">
        <v>91</v>
      </c>
      <c r="AD3769">
        <f>_xlfn.XLOOKUP(MIS[[#This Row],[TRADING SYMBOL]],[1]Sheet1!$D:$D,[1]Sheet1!$C:$C)</f>
        <v>188.9</v>
      </c>
      <c r="AE3769">
        <f>MIS[[#This Row],[OrderAverageTradedPrice]]*MIS[[#This Row],[OrderQuantity]]</f>
        <v>52620</v>
      </c>
      <c r="AF3769">
        <f>MIS[[#This Row],[LTP]]*MIS[[#This Row],[OrderQuantity]]</f>
        <v>56670</v>
      </c>
      <c r="AG3769">
        <f>IF(MIS[[#This Row],[OrderSide]]="SELL",MIS[[#This Row],[VALUE]]-MIS[[#This Row],[LIVE_VALUE]],MIS[[#This Row],[LIVE_VALUE]]-MIS[[#This Row],[VALUE]])</f>
        <v>-4050</v>
      </c>
      <c r="AH3769" t="str" cm="1">
        <f t="array" ref="AH3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9" t="str">
        <f>MIS[[#This Row],[TRADING SYMBOL]]</f>
        <v>NIFTY2552225050PE</v>
      </c>
      <c r="AJ3769" t="str">
        <f>IF(RIGHT(MIS[[#This Row],[Main/Hedge]],4)="MAIN","MAIN","HEDGE")</f>
        <v>MAIN</v>
      </c>
      <c r="AK3769" t="str" cm="1">
        <f t="array" ref="AK3769">_xlfn._xlws.FILTER(Table4[Column1],ISNUMBER(SEARCH(Table4[Column1],MIS[[#This Row],[OrderUniqueIdentifier]])),"")</f>
        <v>NOTREND</v>
      </c>
    </row>
    <row r="3770" spans="1:37" x14ac:dyDescent="0.25">
      <c r="A3770" t="s">
        <v>71</v>
      </c>
      <c r="B3770" t="s">
        <v>864</v>
      </c>
      <c r="C3770" t="s">
        <v>4340</v>
      </c>
      <c r="D3770" t="s">
        <v>72</v>
      </c>
      <c r="E3770" t="s">
        <v>2904</v>
      </c>
      <c r="F3770" t="s">
        <v>73</v>
      </c>
      <c r="G3770" t="s">
        <v>89</v>
      </c>
      <c r="H3770" t="s">
        <v>75</v>
      </c>
      <c r="I3770" t="s">
        <v>76</v>
      </c>
      <c r="J3770" t="s">
        <v>77</v>
      </c>
      <c r="K3770">
        <v>75</v>
      </c>
      <c r="L3770" t="s">
        <v>77</v>
      </c>
      <c r="M3770" t="s">
        <v>78</v>
      </c>
      <c r="N3770" t="s">
        <v>4341</v>
      </c>
      <c r="O3770" t="s">
        <v>3680</v>
      </c>
      <c r="P3770" t="s">
        <v>3680</v>
      </c>
      <c r="Q3770" t="s">
        <v>2907</v>
      </c>
      <c r="R3770" t="s">
        <v>79</v>
      </c>
      <c r="S3770" t="s">
        <v>26</v>
      </c>
      <c r="T3770" t="s">
        <v>2908</v>
      </c>
      <c r="U3770" t="s">
        <v>43</v>
      </c>
      <c r="V3770" t="s">
        <v>80</v>
      </c>
      <c r="W3770">
        <v>25050</v>
      </c>
      <c r="X3770" t="s">
        <v>81</v>
      </c>
      <c r="Y3770">
        <v>-75</v>
      </c>
      <c r="Z3770" t="s">
        <v>3681</v>
      </c>
      <c r="AA3770" t="s">
        <v>3681</v>
      </c>
      <c r="AB3770" t="s">
        <v>90</v>
      </c>
      <c r="AC3770" t="s">
        <v>91</v>
      </c>
      <c r="AD3770">
        <f>_xlfn.XLOOKUP(MIS[[#This Row],[TRADING SYMBOL]],[1]Sheet1!$D:$D,[1]Sheet1!$C:$C)</f>
        <v>160.9</v>
      </c>
      <c r="AE3770">
        <f>MIS[[#This Row],[OrderAverageTradedPrice]]*MIS[[#This Row],[OrderQuantity]]</f>
        <v>15476.25</v>
      </c>
      <c r="AF3770">
        <f>MIS[[#This Row],[LTP]]*MIS[[#This Row],[OrderQuantity]]</f>
        <v>12067.5</v>
      </c>
      <c r="AG3770">
        <f>IF(MIS[[#This Row],[OrderSide]]="SELL",MIS[[#This Row],[VALUE]]-MIS[[#This Row],[LIVE_VALUE]],MIS[[#This Row],[LIVE_VALUE]]-MIS[[#This Row],[VALUE]])</f>
        <v>3408.75</v>
      </c>
      <c r="AH3770" t="str" cm="1">
        <f t="array" ref="AH37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0" t="str">
        <f>MIS[[#This Row],[TRADING SYMBOL]]</f>
        <v>NIFTY2552225050CE</v>
      </c>
      <c r="AJ3770" t="str">
        <f>IF(RIGHT(MIS[[#This Row],[Main/Hedge]],4)="MAIN","MAIN","HEDGE")</f>
        <v>MAIN</v>
      </c>
      <c r="AK3770" t="str" cm="1">
        <f t="array" ref="AK3770">_xlfn._xlws.FILTER(Table4[Column1],ISNUMBER(SEARCH(Table4[Column1],MIS[[#This Row],[OrderUniqueIdentifier]])),"")</f>
        <v>NOTREND</v>
      </c>
    </row>
    <row r="3771" spans="1:37" x14ac:dyDescent="0.25">
      <c r="A3771" t="s">
        <v>71</v>
      </c>
      <c r="B3771" t="s">
        <v>864</v>
      </c>
      <c r="C3771" t="s">
        <v>4342</v>
      </c>
      <c r="D3771" t="s">
        <v>72</v>
      </c>
      <c r="E3771" t="s">
        <v>3562</v>
      </c>
      <c r="F3771" t="s">
        <v>73</v>
      </c>
      <c r="G3771" t="s">
        <v>89</v>
      </c>
      <c r="H3771" t="s">
        <v>75</v>
      </c>
      <c r="I3771" t="s">
        <v>76</v>
      </c>
      <c r="J3771" t="s">
        <v>77</v>
      </c>
      <c r="K3771">
        <v>75</v>
      </c>
      <c r="L3771" t="s">
        <v>77</v>
      </c>
      <c r="M3771" t="s">
        <v>78</v>
      </c>
      <c r="N3771" t="s">
        <v>4292</v>
      </c>
      <c r="O3771" t="s">
        <v>3680</v>
      </c>
      <c r="P3771" t="s">
        <v>3680</v>
      </c>
      <c r="Q3771" t="s">
        <v>3565</v>
      </c>
      <c r="R3771" t="s">
        <v>79</v>
      </c>
      <c r="S3771" t="s">
        <v>26</v>
      </c>
      <c r="T3771" t="s">
        <v>3566</v>
      </c>
      <c r="U3771" t="s">
        <v>43</v>
      </c>
      <c r="V3771" t="s">
        <v>80</v>
      </c>
      <c r="W3771">
        <v>25050</v>
      </c>
      <c r="X3771" t="s">
        <v>85</v>
      </c>
      <c r="Y3771">
        <v>-75</v>
      </c>
      <c r="Z3771" t="s">
        <v>3681</v>
      </c>
      <c r="AA3771" t="s">
        <v>3681</v>
      </c>
      <c r="AB3771" t="s">
        <v>107</v>
      </c>
      <c r="AC3771" t="s">
        <v>91</v>
      </c>
      <c r="AD3771">
        <f>_xlfn.XLOOKUP(MIS[[#This Row],[TRADING SYMBOL]],[1]Sheet1!$D:$D,[1]Sheet1!$C:$C)</f>
        <v>188.9</v>
      </c>
      <c r="AE3771">
        <f>MIS[[#This Row],[OrderAverageTradedPrice]]*MIS[[#This Row],[OrderQuantity]]</f>
        <v>13128.75</v>
      </c>
      <c r="AF3771">
        <f>MIS[[#This Row],[LTP]]*MIS[[#This Row],[OrderQuantity]]</f>
        <v>14167.5</v>
      </c>
      <c r="AG3771">
        <f>IF(MIS[[#This Row],[OrderSide]]="SELL",MIS[[#This Row],[VALUE]]-MIS[[#This Row],[LIVE_VALUE]],MIS[[#This Row],[LIVE_VALUE]]-MIS[[#This Row],[VALUE]])</f>
        <v>-1038.75</v>
      </c>
      <c r="AH3771" t="str" cm="1">
        <f t="array" ref="AH3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1" t="str">
        <f>MIS[[#This Row],[TRADING SYMBOL]]</f>
        <v>NIFTY2552225050PE</v>
      </c>
      <c r="AJ3771" t="str">
        <f>IF(RIGHT(MIS[[#This Row],[Main/Hedge]],4)="MAIN","MAIN","HEDGE")</f>
        <v>MAIN</v>
      </c>
      <c r="AK3771" t="str" cm="1">
        <f t="array" ref="AK3771">_xlfn._xlws.FILTER(Table4[Column1],ISNUMBER(SEARCH(Table4[Column1],MIS[[#This Row],[OrderUniqueIdentifier]])),"")</f>
        <v>NOTREND</v>
      </c>
    </row>
    <row r="3772" spans="1:37" x14ac:dyDescent="0.25">
      <c r="A3772" t="s">
        <v>71</v>
      </c>
      <c r="B3772" t="s">
        <v>880</v>
      </c>
      <c r="C3772" t="s">
        <v>416</v>
      </c>
      <c r="D3772" t="s">
        <v>72</v>
      </c>
      <c r="E3772" t="s">
        <v>3562</v>
      </c>
      <c r="F3772" t="s">
        <v>73</v>
      </c>
      <c r="G3772" t="s">
        <v>89</v>
      </c>
      <c r="H3772" t="s">
        <v>75</v>
      </c>
      <c r="I3772" t="s">
        <v>76</v>
      </c>
      <c r="J3772" t="s">
        <v>77</v>
      </c>
      <c r="K3772">
        <v>75</v>
      </c>
      <c r="L3772" t="s">
        <v>77</v>
      </c>
      <c r="M3772" t="s">
        <v>78</v>
      </c>
      <c r="N3772" t="s">
        <v>4395</v>
      </c>
      <c r="O3772" t="s">
        <v>3680</v>
      </c>
      <c r="P3772" t="s">
        <v>3680</v>
      </c>
      <c r="Q3772" t="s">
        <v>3565</v>
      </c>
      <c r="R3772" t="s">
        <v>79</v>
      </c>
      <c r="S3772" t="s">
        <v>26</v>
      </c>
      <c r="T3772" t="s">
        <v>3566</v>
      </c>
      <c r="U3772" t="s">
        <v>43</v>
      </c>
      <c r="V3772" t="s">
        <v>80</v>
      </c>
      <c r="W3772">
        <v>25050</v>
      </c>
      <c r="X3772" t="s">
        <v>85</v>
      </c>
      <c r="Y3772">
        <v>-75</v>
      </c>
      <c r="Z3772" t="s">
        <v>3681</v>
      </c>
      <c r="AA3772" t="s">
        <v>3681</v>
      </c>
      <c r="AB3772" t="s">
        <v>107</v>
      </c>
      <c r="AC3772" t="s">
        <v>91</v>
      </c>
      <c r="AD3772">
        <f>_xlfn.XLOOKUP(MIS[[#This Row],[TRADING SYMBOL]],[1]Sheet1!$D:$D,[1]Sheet1!$C:$C)</f>
        <v>188.9</v>
      </c>
      <c r="AE3772">
        <f>MIS[[#This Row],[OrderAverageTradedPrice]]*MIS[[#This Row],[OrderQuantity]]</f>
        <v>13140</v>
      </c>
      <c r="AF3772">
        <f>MIS[[#This Row],[LTP]]*MIS[[#This Row],[OrderQuantity]]</f>
        <v>14167.5</v>
      </c>
      <c r="AG3772">
        <f>IF(MIS[[#This Row],[OrderSide]]="SELL",MIS[[#This Row],[VALUE]]-MIS[[#This Row],[LIVE_VALUE]],MIS[[#This Row],[LIVE_VALUE]]-MIS[[#This Row],[VALUE]])</f>
        <v>-1027.5</v>
      </c>
      <c r="AH3772" t="str" cm="1">
        <f t="array" ref="AH3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2" t="str">
        <f>MIS[[#This Row],[TRADING SYMBOL]]</f>
        <v>NIFTY2552225050PE</v>
      </c>
      <c r="AJ3772" t="str">
        <f>IF(RIGHT(MIS[[#This Row],[Main/Hedge]],4)="MAIN","MAIN","HEDGE")</f>
        <v>MAIN</v>
      </c>
      <c r="AK3772" t="str" cm="1">
        <f t="array" ref="AK3772">_xlfn._xlws.FILTER(Table4[Column1],ISNUMBER(SEARCH(Table4[Column1],MIS[[#This Row],[OrderUniqueIdentifier]])),"")</f>
        <v>NOTREND</v>
      </c>
    </row>
    <row r="3773" spans="1:37" x14ac:dyDescent="0.25">
      <c r="A3773" t="s">
        <v>71</v>
      </c>
      <c r="B3773" t="s">
        <v>901</v>
      </c>
      <c r="C3773" t="s">
        <v>428</v>
      </c>
      <c r="D3773" t="s">
        <v>72</v>
      </c>
      <c r="E3773" t="s">
        <v>2904</v>
      </c>
      <c r="F3773" t="s">
        <v>73</v>
      </c>
      <c r="G3773" t="s">
        <v>89</v>
      </c>
      <c r="H3773" t="s">
        <v>75</v>
      </c>
      <c r="I3773" t="s">
        <v>76</v>
      </c>
      <c r="J3773" t="s">
        <v>77</v>
      </c>
      <c r="K3773">
        <v>75</v>
      </c>
      <c r="L3773" t="s">
        <v>77</v>
      </c>
      <c r="M3773" t="s">
        <v>78</v>
      </c>
      <c r="N3773" t="s">
        <v>4474</v>
      </c>
      <c r="O3773" t="s">
        <v>3680</v>
      </c>
      <c r="P3773" t="s">
        <v>3680</v>
      </c>
      <c r="Q3773" t="s">
        <v>2907</v>
      </c>
      <c r="R3773" t="s">
        <v>79</v>
      </c>
      <c r="S3773" t="s">
        <v>26</v>
      </c>
      <c r="T3773" t="s">
        <v>2908</v>
      </c>
      <c r="U3773" t="s">
        <v>43</v>
      </c>
      <c r="V3773" t="s">
        <v>80</v>
      </c>
      <c r="W3773">
        <v>25050</v>
      </c>
      <c r="X3773" t="s">
        <v>81</v>
      </c>
      <c r="Y3773">
        <v>-75</v>
      </c>
      <c r="Z3773" t="s">
        <v>3681</v>
      </c>
      <c r="AA3773" t="s">
        <v>3681</v>
      </c>
      <c r="AB3773" t="s">
        <v>90</v>
      </c>
      <c r="AC3773" t="s">
        <v>91</v>
      </c>
      <c r="AD3773">
        <f>_xlfn.XLOOKUP(MIS[[#This Row],[TRADING SYMBOL]],[1]Sheet1!$D:$D,[1]Sheet1!$C:$C)</f>
        <v>160.9</v>
      </c>
      <c r="AE3773">
        <f>MIS[[#This Row],[OrderAverageTradedPrice]]*MIS[[#This Row],[OrderQuantity]]</f>
        <v>15423.75</v>
      </c>
      <c r="AF3773">
        <f>MIS[[#This Row],[LTP]]*MIS[[#This Row],[OrderQuantity]]</f>
        <v>12067.5</v>
      </c>
      <c r="AG3773">
        <f>IF(MIS[[#This Row],[OrderSide]]="SELL",MIS[[#This Row],[VALUE]]-MIS[[#This Row],[LIVE_VALUE]],MIS[[#This Row],[LIVE_VALUE]]-MIS[[#This Row],[VALUE]])</f>
        <v>3356.25</v>
      </c>
      <c r="AH3773" t="str" cm="1">
        <f t="array" ref="AH3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3" t="str">
        <f>MIS[[#This Row],[TRADING SYMBOL]]</f>
        <v>NIFTY2552225050CE</v>
      </c>
      <c r="AJ3773" t="str">
        <f>IF(RIGHT(MIS[[#This Row],[Main/Hedge]],4)="MAIN","MAIN","HEDGE")</f>
        <v>MAIN</v>
      </c>
      <c r="AK3773" t="str" cm="1">
        <f t="array" ref="AK3773">_xlfn._xlws.FILTER(Table4[Column1],ISNUMBER(SEARCH(Table4[Column1],MIS[[#This Row],[OrderUniqueIdentifier]])),"")</f>
        <v>NOTREND</v>
      </c>
    </row>
    <row r="3774" spans="1:37" x14ac:dyDescent="0.25">
      <c r="A3774" t="s">
        <v>71</v>
      </c>
      <c r="B3774" t="s">
        <v>916</v>
      </c>
      <c r="C3774" t="s">
        <v>411</v>
      </c>
      <c r="D3774" t="s">
        <v>72</v>
      </c>
      <c r="E3774" t="s">
        <v>2904</v>
      </c>
      <c r="F3774" t="s">
        <v>73</v>
      </c>
      <c r="G3774" t="s">
        <v>89</v>
      </c>
      <c r="H3774" t="s">
        <v>75</v>
      </c>
      <c r="I3774" t="s">
        <v>76</v>
      </c>
      <c r="J3774" t="s">
        <v>77</v>
      </c>
      <c r="K3774">
        <v>75</v>
      </c>
      <c r="L3774" t="s">
        <v>77</v>
      </c>
      <c r="M3774" t="s">
        <v>78</v>
      </c>
      <c r="N3774" t="s">
        <v>4341</v>
      </c>
      <c r="O3774" t="s">
        <v>3680</v>
      </c>
      <c r="P3774" t="s">
        <v>3680</v>
      </c>
      <c r="Q3774" t="s">
        <v>2907</v>
      </c>
      <c r="R3774" t="s">
        <v>79</v>
      </c>
      <c r="S3774" t="s">
        <v>26</v>
      </c>
      <c r="T3774" t="s">
        <v>2908</v>
      </c>
      <c r="U3774" t="s">
        <v>43</v>
      </c>
      <c r="V3774" t="s">
        <v>80</v>
      </c>
      <c r="W3774">
        <v>25050</v>
      </c>
      <c r="X3774" t="s">
        <v>81</v>
      </c>
      <c r="Y3774">
        <v>-75</v>
      </c>
      <c r="Z3774" t="s">
        <v>3681</v>
      </c>
      <c r="AA3774" t="s">
        <v>3681</v>
      </c>
      <c r="AB3774" t="s">
        <v>90</v>
      </c>
      <c r="AC3774" t="s">
        <v>91</v>
      </c>
      <c r="AD3774">
        <f>_xlfn.XLOOKUP(MIS[[#This Row],[TRADING SYMBOL]],[1]Sheet1!$D:$D,[1]Sheet1!$C:$C)</f>
        <v>160.9</v>
      </c>
      <c r="AE3774">
        <f>MIS[[#This Row],[OrderAverageTradedPrice]]*MIS[[#This Row],[OrderQuantity]]</f>
        <v>15476.25</v>
      </c>
      <c r="AF3774">
        <f>MIS[[#This Row],[LTP]]*MIS[[#This Row],[OrderQuantity]]</f>
        <v>12067.5</v>
      </c>
      <c r="AG3774">
        <f>IF(MIS[[#This Row],[OrderSide]]="SELL",MIS[[#This Row],[VALUE]]-MIS[[#This Row],[LIVE_VALUE]],MIS[[#This Row],[LIVE_VALUE]]-MIS[[#This Row],[VALUE]])</f>
        <v>3408.75</v>
      </c>
      <c r="AH3774" t="str" cm="1">
        <f t="array" ref="AH3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4" t="str">
        <f>MIS[[#This Row],[TRADING SYMBOL]]</f>
        <v>NIFTY2552225050CE</v>
      </c>
      <c r="AJ3774" t="str">
        <f>IF(RIGHT(MIS[[#This Row],[Main/Hedge]],4)="MAIN","MAIN","HEDGE")</f>
        <v>MAIN</v>
      </c>
      <c r="AK3774" t="str" cm="1">
        <f t="array" ref="AK3774">_xlfn._xlws.FILTER(Table4[Column1],ISNUMBER(SEARCH(Table4[Column1],MIS[[#This Row],[OrderUniqueIdentifier]])),"")</f>
        <v>NOTREND</v>
      </c>
    </row>
    <row r="3775" spans="1:37" x14ac:dyDescent="0.25">
      <c r="A3775" t="s">
        <v>71</v>
      </c>
      <c r="B3775" t="s">
        <v>916</v>
      </c>
      <c r="C3775" t="s">
        <v>424</v>
      </c>
      <c r="D3775" t="s">
        <v>72</v>
      </c>
      <c r="E3775" t="s">
        <v>3562</v>
      </c>
      <c r="F3775" t="s">
        <v>73</v>
      </c>
      <c r="G3775" t="s">
        <v>89</v>
      </c>
      <c r="H3775" t="s">
        <v>75</v>
      </c>
      <c r="I3775" t="s">
        <v>76</v>
      </c>
      <c r="J3775" t="s">
        <v>77</v>
      </c>
      <c r="K3775">
        <v>75</v>
      </c>
      <c r="L3775" t="s">
        <v>77</v>
      </c>
      <c r="M3775" t="s">
        <v>78</v>
      </c>
      <c r="N3775" t="s">
        <v>4292</v>
      </c>
      <c r="O3775" t="s">
        <v>3680</v>
      </c>
      <c r="P3775" t="s">
        <v>3680</v>
      </c>
      <c r="Q3775" t="s">
        <v>3565</v>
      </c>
      <c r="R3775" t="s">
        <v>79</v>
      </c>
      <c r="S3775" t="s">
        <v>26</v>
      </c>
      <c r="T3775" t="s">
        <v>3566</v>
      </c>
      <c r="U3775" t="s">
        <v>43</v>
      </c>
      <c r="V3775" t="s">
        <v>80</v>
      </c>
      <c r="W3775">
        <v>25050</v>
      </c>
      <c r="X3775" t="s">
        <v>85</v>
      </c>
      <c r="Y3775">
        <v>-75</v>
      </c>
      <c r="Z3775" t="s">
        <v>3681</v>
      </c>
      <c r="AA3775" t="s">
        <v>3681</v>
      </c>
      <c r="AB3775" t="s">
        <v>107</v>
      </c>
      <c r="AC3775" t="s">
        <v>91</v>
      </c>
      <c r="AD3775">
        <f>_xlfn.XLOOKUP(MIS[[#This Row],[TRADING SYMBOL]],[1]Sheet1!$D:$D,[1]Sheet1!$C:$C)</f>
        <v>188.9</v>
      </c>
      <c r="AE3775">
        <f>MIS[[#This Row],[OrderAverageTradedPrice]]*MIS[[#This Row],[OrderQuantity]]</f>
        <v>13128.75</v>
      </c>
      <c r="AF3775">
        <f>MIS[[#This Row],[LTP]]*MIS[[#This Row],[OrderQuantity]]</f>
        <v>14167.5</v>
      </c>
      <c r="AG3775">
        <f>IF(MIS[[#This Row],[OrderSide]]="SELL",MIS[[#This Row],[VALUE]]-MIS[[#This Row],[LIVE_VALUE]],MIS[[#This Row],[LIVE_VALUE]]-MIS[[#This Row],[VALUE]])</f>
        <v>-1038.75</v>
      </c>
      <c r="AH3775" t="str" cm="1">
        <f t="array" ref="AH3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5" t="str">
        <f>MIS[[#This Row],[TRADING SYMBOL]]</f>
        <v>NIFTY2552225050PE</v>
      </c>
      <c r="AJ3775" t="str">
        <f>IF(RIGHT(MIS[[#This Row],[Main/Hedge]],4)="MAIN","MAIN","HEDGE")</f>
        <v>MAIN</v>
      </c>
      <c r="AK3775" t="str" cm="1">
        <f t="array" ref="AK3775">_xlfn._xlws.FILTER(Table4[Column1],ISNUMBER(SEARCH(Table4[Column1],MIS[[#This Row],[OrderUniqueIdentifier]])),"")</f>
        <v>NOTREND</v>
      </c>
    </row>
    <row r="3776" spans="1:37" x14ac:dyDescent="0.25">
      <c r="A3776" t="s">
        <v>71</v>
      </c>
      <c r="B3776" t="s">
        <v>931</v>
      </c>
      <c r="C3776" t="s">
        <v>4575</v>
      </c>
      <c r="D3776" t="s">
        <v>72</v>
      </c>
      <c r="E3776" t="s">
        <v>2904</v>
      </c>
      <c r="F3776" t="s">
        <v>73</v>
      </c>
      <c r="G3776" t="s">
        <v>89</v>
      </c>
      <c r="H3776" t="s">
        <v>75</v>
      </c>
      <c r="I3776" t="s">
        <v>76</v>
      </c>
      <c r="J3776" t="s">
        <v>77</v>
      </c>
      <c r="K3776">
        <v>225</v>
      </c>
      <c r="L3776" t="s">
        <v>77</v>
      </c>
      <c r="M3776" t="s">
        <v>78</v>
      </c>
      <c r="N3776" t="s">
        <v>4576</v>
      </c>
      <c r="O3776" t="s">
        <v>3680</v>
      </c>
      <c r="P3776" t="s">
        <v>3680</v>
      </c>
      <c r="Q3776" t="s">
        <v>2907</v>
      </c>
      <c r="R3776" t="s">
        <v>79</v>
      </c>
      <c r="S3776" t="s">
        <v>26</v>
      </c>
      <c r="T3776" t="s">
        <v>2908</v>
      </c>
      <c r="U3776" t="s">
        <v>43</v>
      </c>
      <c r="V3776" t="s">
        <v>80</v>
      </c>
      <c r="W3776">
        <v>25050</v>
      </c>
      <c r="X3776" t="s">
        <v>81</v>
      </c>
      <c r="Y3776">
        <v>-225</v>
      </c>
      <c r="Z3776" t="s">
        <v>3681</v>
      </c>
      <c r="AA3776" t="s">
        <v>3681</v>
      </c>
      <c r="AB3776" t="s">
        <v>90</v>
      </c>
      <c r="AC3776" t="s">
        <v>91</v>
      </c>
      <c r="AD3776">
        <f>_xlfn.XLOOKUP(MIS[[#This Row],[TRADING SYMBOL]],[1]Sheet1!$D:$D,[1]Sheet1!$C:$C)</f>
        <v>160.9</v>
      </c>
      <c r="AE3776">
        <f>MIS[[#This Row],[OrderAverageTradedPrice]]*MIS[[#This Row],[OrderQuantity]]</f>
        <v>46293.75</v>
      </c>
      <c r="AF3776">
        <f>MIS[[#This Row],[LTP]]*MIS[[#This Row],[OrderQuantity]]</f>
        <v>36202.5</v>
      </c>
      <c r="AG3776">
        <f>IF(MIS[[#This Row],[OrderSide]]="SELL",MIS[[#This Row],[VALUE]]-MIS[[#This Row],[LIVE_VALUE]],MIS[[#This Row],[LIVE_VALUE]]-MIS[[#This Row],[VALUE]])</f>
        <v>10091.25</v>
      </c>
      <c r="AH3776" t="str" cm="1">
        <f t="array" ref="AH3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6" t="str">
        <f>MIS[[#This Row],[TRADING SYMBOL]]</f>
        <v>NIFTY2552225050CE</v>
      </c>
      <c r="AJ3776" t="str">
        <f>IF(RIGHT(MIS[[#This Row],[Main/Hedge]],4)="MAIN","MAIN","HEDGE")</f>
        <v>MAIN</v>
      </c>
      <c r="AK3776" t="str" cm="1">
        <f t="array" ref="AK3776">_xlfn._xlws.FILTER(Table4[Column1],ISNUMBER(SEARCH(Table4[Column1],MIS[[#This Row],[OrderUniqueIdentifier]])),"")</f>
        <v>NOTREND</v>
      </c>
    </row>
    <row r="3777" spans="1:37" x14ac:dyDescent="0.25">
      <c r="A3777" t="s">
        <v>71</v>
      </c>
      <c r="B3777" t="s">
        <v>940</v>
      </c>
      <c r="C3777" t="s">
        <v>4611</v>
      </c>
      <c r="D3777" t="s">
        <v>72</v>
      </c>
      <c r="E3777" t="s">
        <v>3562</v>
      </c>
      <c r="F3777" t="s">
        <v>73</v>
      </c>
      <c r="G3777" t="s">
        <v>89</v>
      </c>
      <c r="H3777" t="s">
        <v>75</v>
      </c>
      <c r="I3777" t="s">
        <v>76</v>
      </c>
      <c r="J3777" t="s">
        <v>77</v>
      </c>
      <c r="K3777">
        <v>225</v>
      </c>
      <c r="L3777" t="s">
        <v>77</v>
      </c>
      <c r="M3777" t="s">
        <v>78</v>
      </c>
      <c r="N3777" t="s">
        <v>4612</v>
      </c>
      <c r="O3777" t="s">
        <v>3680</v>
      </c>
      <c r="P3777" t="s">
        <v>3680</v>
      </c>
      <c r="Q3777" t="s">
        <v>3565</v>
      </c>
      <c r="R3777" t="s">
        <v>79</v>
      </c>
      <c r="S3777" t="s">
        <v>26</v>
      </c>
      <c r="T3777" t="s">
        <v>3566</v>
      </c>
      <c r="U3777" t="s">
        <v>43</v>
      </c>
      <c r="V3777" t="s">
        <v>80</v>
      </c>
      <c r="W3777">
        <v>25050</v>
      </c>
      <c r="X3777" t="s">
        <v>85</v>
      </c>
      <c r="Y3777">
        <v>-225</v>
      </c>
      <c r="Z3777" t="s">
        <v>3681</v>
      </c>
      <c r="AA3777" t="s">
        <v>3681</v>
      </c>
      <c r="AB3777" t="s">
        <v>107</v>
      </c>
      <c r="AC3777" t="s">
        <v>91</v>
      </c>
      <c r="AD3777">
        <f>_xlfn.XLOOKUP(MIS[[#This Row],[TRADING SYMBOL]],[1]Sheet1!$D:$D,[1]Sheet1!$C:$C)</f>
        <v>188.9</v>
      </c>
      <c r="AE3777">
        <f>MIS[[#This Row],[OrderAverageTradedPrice]]*MIS[[#This Row],[OrderQuantity]]</f>
        <v>39465</v>
      </c>
      <c r="AF3777">
        <f>MIS[[#This Row],[LTP]]*MIS[[#This Row],[OrderQuantity]]</f>
        <v>42502.5</v>
      </c>
      <c r="AG3777">
        <f>IF(MIS[[#This Row],[OrderSide]]="SELL",MIS[[#This Row],[VALUE]]-MIS[[#This Row],[LIVE_VALUE]],MIS[[#This Row],[LIVE_VALUE]]-MIS[[#This Row],[VALUE]])</f>
        <v>-3037.5</v>
      </c>
      <c r="AH3777" t="str" cm="1">
        <f t="array" ref="AH3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7" t="str">
        <f>MIS[[#This Row],[TRADING SYMBOL]]</f>
        <v>NIFTY2552225050PE</v>
      </c>
      <c r="AJ3777" t="str">
        <f>IF(RIGHT(MIS[[#This Row],[Main/Hedge]],4)="MAIN","MAIN","HEDGE")</f>
        <v>MAIN</v>
      </c>
      <c r="AK3777" t="str" cm="1">
        <f t="array" ref="AK3777">_xlfn._xlws.FILTER(Table4[Column1],ISNUMBER(SEARCH(Table4[Column1],MIS[[#This Row],[OrderUniqueIdentifier]])),"")</f>
        <v>NOTREND</v>
      </c>
    </row>
    <row r="3778" spans="1:37" x14ac:dyDescent="0.25">
      <c r="A3778" t="s">
        <v>71</v>
      </c>
      <c r="B3778" t="s">
        <v>1001</v>
      </c>
      <c r="C3778" t="s">
        <v>5875</v>
      </c>
      <c r="D3778" t="s">
        <v>72</v>
      </c>
      <c r="E3778" t="s">
        <v>2904</v>
      </c>
      <c r="F3778" t="s">
        <v>73</v>
      </c>
      <c r="G3778" t="s">
        <v>89</v>
      </c>
      <c r="H3778" t="s">
        <v>75</v>
      </c>
      <c r="I3778" t="s">
        <v>76</v>
      </c>
      <c r="J3778" t="s">
        <v>77</v>
      </c>
      <c r="K3778">
        <v>75</v>
      </c>
      <c r="L3778" t="s">
        <v>77</v>
      </c>
      <c r="M3778" t="s">
        <v>78</v>
      </c>
      <c r="N3778" t="s">
        <v>5876</v>
      </c>
      <c r="O3778" t="s">
        <v>3680</v>
      </c>
      <c r="P3778" t="s">
        <v>3680</v>
      </c>
      <c r="Q3778" t="s">
        <v>2907</v>
      </c>
      <c r="R3778" t="s">
        <v>79</v>
      </c>
      <c r="S3778" t="s">
        <v>26</v>
      </c>
      <c r="T3778" t="s">
        <v>2908</v>
      </c>
      <c r="U3778" t="s">
        <v>43</v>
      </c>
      <c r="V3778" t="s">
        <v>80</v>
      </c>
      <c r="W3778">
        <v>25050</v>
      </c>
      <c r="X3778" t="s">
        <v>81</v>
      </c>
      <c r="Y3778">
        <v>-75</v>
      </c>
      <c r="Z3778" t="s">
        <v>3681</v>
      </c>
      <c r="AA3778" t="s">
        <v>3681</v>
      </c>
      <c r="AB3778" t="s">
        <v>90</v>
      </c>
      <c r="AC3778" t="s">
        <v>91</v>
      </c>
      <c r="AD3778">
        <f>_xlfn.XLOOKUP(MIS[[#This Row],[TRADING SYMBOL]],[1]Sheet1!$D:$D,[1]Sheet1!$C:$C)</f>
        <v>160.9</v>
      </c>
      <c r="AE3778">
        <f>MIS[[#This Row],[OrderAverageTradedPrice]]*MIS[[#This Row],[OrderQuantity]]</f>
        <v>15420</v>
      </c>
      <c r="AF3778">
        <f>MIS[[#This Row],[LTP]]*MIS[[#This Row],[OrderQuantity]]</f>
        <v>12067.5</v>
      </c>
      <c r="AG3778">
        <f>IF(MIS[[#This Row],[OrderSide]]="SELL",MIS[[#This Row],[VALUE]]-MIS[[#This Row],[LIVE_VALUE]],MIS[[#This Row],[LIVE_VALUE]]-MIS[[#This Row],[VALUE]])</f>
        <v>3352.5</v>
      </c>
      <c r="AH3778" t="str" cm="1">
        <f t="array" ref="AH3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8" t="str">
        <f>MIS[[#This Row],[TRADING SYMBOL]]</f>
        <v>NIFTY2552225050CE</v>
      </c>
      <c r="AJ3778" t="str">
        <f>IF(RIGHT(MIS[[#This Row],[Main/Hedge]],4)="MAIN","MAIN","HEDGE")</f>
        <v>MAIN</v>
      </c>
      <c r="AK3778" t="str" cm="1">
        <f t="array" ref="AK3778">_xlfn._xlws.FILTER(Table4[Column1],ISNUMBER(SEARCH(Table4[Column1],MIS[[#This Row],[OrderUniqueIdentifier]])),"")</f>
        <v>NOTREND</v>
      </c>
    </row>
    <row r="3779" spans="1:37" x14ac:dyDescent="0.25">
      <c r="A3779" t="s">
        <v>71</v>
      </c>
      <c r="B3779" t="s">
        <v>1021</v>
      </c>
      <c r="C3779" t="s">
        <v>410</v>
      </c>
      <c r="D3779" t="s">
        <v>72</v>
      </c>
      <c r="E3779" t="s">
        <v>3562</v>
      </c>
      <c r="F3779" t="s">
        <v>73</v>
      </c>
      <c r="G3779" t="s">
        <v>89</v>
      </c>
      <c r="H3779" t="s">
        <v>75</v>
      </c>
      <c r="I3779" t="s">
        <v>76</v>
      </c>
      <c r="J3779" t="s">
        <v>77</v>
      </c>
      <c r="K3779">
        <v>75</v>
      </c>
      <c r="L3779" t="s">
        <v>77</v>
      </c>
      <c r="M3779" t="s">
        <v>78</v>
      </c>
      <c r="N3779" t="s">
        <v>5101</v>
      </c>
      <c r="O3779" t="s">
        <v>3725</v>
      </c>
      <c r="P3779" t="s">
        <v>3680</v>
      </c>
      <c r="Q3779" t="s">
        <v>3565</v>
      </c>
      <c r="R3779" t="s">
        <v>79</v>
      </c>
      <c r="S3779" t="s">
        <v>26</v>
      </c>
      <c r="T3779" t="s">
        <v>3566</v>
      </c>
      <c r="U3779" t="s">
        <v>43</v>
      </c>
      <c r="V3779" t="s">
        <v>80</v>
      </c>
      <c r="W3779">
        <v>25050</v>
      </c>
      <c r="X3779" t="s">
        <v>85</v>
      </c>
      <c r="Y3779">
        <v>-75</v>
      </c>
      <c r="Z3779" t="s">
        <v>3726</v>
      </c>
      <c r="AA3779" t="s">
        <v>3681</v>
      </c>
      <c r="AB3779" t="s">
        <v>107</v>
      </c>
      <c r="AC3779" t="s">
        <v>91</v>
      </c>
      <c r="AD3779">
        <f>_xlfn.XLOOKUP(MIS[[#This Row],[TRADING SYMBOL]],[1]Sheet1!$D:$D,[1]Sheet1!$C:$C)</f>
        <v>188.9</v>
      </c>
      <c r="AE3779">
        <f>MIS[[#This Row],[OrderAverageTradedPrice]]*MIS[[#This Row],[OrderQuantity]]</f>
        <v>13102.5</v>
      </c>
      <c r="AF3779">
        <f>MIS[[#This Row],[LTP]]*MIS[[#This Row],[OrderQuantity]]</f>
        <v>14167.5</v>
      </c>
      <c r="AG3779">
        <f>IF(MIS[[#This Row],[OrderSide]]="SELL",MIS[[#This Row],[VALUE]]-MIS[[#This Row],[LIVE_VALUE]],MIS[[#This Row],[LIVE_VALUE]]-MIS[[#This Row],[VALUE]])</f>
        <v>-1065</v>
      </c>
      <c r="AH3779" t="str" cm="1">
        <f t="array" ref="AH37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9" t="str">
        <f>MIS[[#This Row],[TRADING SYMBOL]]</f>
        <v>NIFTY2552225050PE</v>
      </c>
      <c r="AJ3779" t="str">
        <f>IF(RIGHT(MIS[[#This Row],[Main/Hedge]],4)="MAIN","MAIN","HEDGE")</f>
        <v>MAIN</v>
      </c>
      <c r="AK3779" t="str" cm="1">
        <f t="array" ref="AK3779">_xlfn._xlws.FILTER(Table4[Column1],ISNUMBER(SEARCH(Table4[Column1],MIS[[#This Row],[OrderUniqueIdentifier]])),"")</f>
        <v>NOTREND</v>
      </c>
    </row>
    <row r="3780" spans="1:37" x14ac:dyDescent="0.25">
      <c r="A3780" t="s">
        <v>71</v>
      </c>
      <c r="B3780" t="s">
        <v>1045</v>
      </c>
      <c r="C3780" t="s">
        <v>5887</v>
      </c>
      <c r="D3780" t="s">
        <v>72</v>
      </c>
      <c r="E3780" t="s">
        <v>2904</v>
      </c>
      <c r="F3780" t="s">
        <v>73</v>
      </c>
      <c r="G3780" t="s">
        <v>89</v>
      </c>
      <c r="H3780" t="s">
        <v>75</v>
      </c>
      <c r="I3780" t="s">
        <v>76</v>
      </c>
      <c r="J3780" t="s">
        <v>77</v>
      </c>
      <c r="K3780">
        <v>150</v>
      </c>
      <c r="L3780" t="s">
        <v>77</v>
      </c>
      <c r="M3780" t="s">
        <v>78</v>
      </c>
      <c r="N3780" t="s">
        <v>5888</v>
      </c>
      <c r="O3780" t="s">
        <v>3680</v>
      </c>
      <c r="P3780" t="s">
        <v>3680</v>
      </c>
      <c r="Q3780" t="s">
        <v>2907</v>
      </c>
      <c r="R3780" t="s">
        <v>79</v>
      </c>
      <c r="S3780" t="s">
        <v>26</v>
      </c>
      <c r="T3780" t="s">
        <v>2908</v>
      </c>
      <c r="U3780" t="s">
        <v>43</v>
      </c>
      <c r="V3780" t="s">
        <v>80</v>
      </c>
      <c r="W3780">
        <v>25050</v>
      </c>
      <c r="X3780" t="s">
        <v>81</v>
      </c>
      <c r="Y3780">
        <v>-150</v>
      </c>
      <c r="Z3780" t="s">
        <v>3681</v>
      </c>
      <c r="AA3780" t="s">
        <v>3681</v>
      </c>
      <c r="AB3780" t="s">
        <v>90</v>
      </c>
      <c r="AC3780" t="s">
        <v>91</v>
      </c>
      <c r="AD3780">
        <f>_xlfn.XLOOKUP(MIS[[#This Row],[TRADING SYMBOL]],[1]Sheet1!$D:$D,[1]Sheet1!$C:$C)</f>
        <v>160.9</v>
      </c>
      <c r="AE3780">
        <f>MIS[[#This Row],[OrderAverageTradedPrice]]*MIS[[#This Row],[OrderQuantity]]</f>
        <v>30937.5</v>
      </c>
      <c r="AF3780">
        <f>MIS[[#This Row],[LTP]]*MIS[[#This Row],[OrderQuantity]]</f>
        <v>24135</v>
      </c>
      <c r="AG3780">
        <f>IF(MIS[[#This Row],[OrderSide]]="SELL",MIS[[#This Row],[VALUE]]-MIS[[#This Row],[LIVE_VALUE]],MIS[[#This Row],[LIVE_VALUE]]-MIS[[#This Row],[VALUE]])</f>
        <v>6802.5</v>
      </c>
      <c r="AH3780" t="str" cm="1">
        <f t="array" ref="AH3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0" t="str">
        <f>MIS[[#This Row],[TRADING SYMBOL]]</f>
        <v>NIFTY2552225050CE</v>
      </c>
      <c r="AJ3780" t="str">
        <f>IF(RIGHT(MIS[[#This Row],[Main/Hedge]],4)="MAIN","MAIN","HEDGE")</f>
        <v>MAIN</v>
      </c>
      <c r="AK3780" t="str" cm="1">
        <f t="array" ref="AK3780">_xlfn._xlws.FILTER(Table4[Column1],ISNUMBER(SEARCH(Table4[Column1],MIS[[#This Row],[OrderUniqueIdentifier]])),"")</f>
        <v>NOTREND</v>
      </c>
    </row>
    <row r="3781" spans="1:37" x14ac:dyDescent="0.25">
      <c r="A3781" t="s">
        <v>71</v>
      </c>
      <c r="B3781" t="s">
        <v>1045</v>
      </c>
      <c r="C3781" t="s">
        <v>5889</v>
      </c>
      <c r="D3781" t="s">
        <v>72</v>
      </c>
      <c r="E3781" t="s">
        <v>3562</v>
      </c>
      <c r="F3781" t="s">
        <v>73</v>
      </c>
      <c r="G3781" t="s">
        <v>89</v>
      </c>
      <c r="H3781" t="s">
        <v>75</v>
      </c>
      <c r="I3781" t="s">
        <v>76</v>
      </c>
      <c r="J3781" t="s">
        <v>77</v>
      </c>
      <c r="K3781">
        <v>150</v>
      </c>
      <c r="L3781" t="s">
        <v>77</v>
      </c>
      <c r="M3781" t="s">
        <v>78</v>
      </c>
      <c r="N3781" t="s">
        <v>3139</v>
      </c>
      <c r="O3781" t="s">
        <v>3680</v>
      </c>
      <c r="P3781" t="s">
        <v>3680</v>
      </c>
      <c r="Q3781" t="s">
        <v>3565</v>
      </c>
      <c r="R3781" t="s">
        <v>79</v>
      </c>
      <c r="S3781" t="s">
        <v>26</v>
      </c>
      <c r="T3781" t="s">
        <v>3566</v>
      </c>
      <c r="U3781" t="s">
        <v>43</v>
      </c>
      <c r="V3781" t="s">
        <v>80</v>
      </c>
      <c r="W3781">
        <v>25050</v>
      </c>
      <c r="X3781" t="s">
        <v>85</v>
      </c>
      <c r="Y3781">
        <v>-150</v>
      </c>
      <c r="Z3781" t="s">
        <v>3681</v>
      </c>
      <c r="AA3781" t="s">
        <v>3681</v>
      </c>
      <c r="AB3781" t="s">
        <v>107</v>
      </c>
      <c r="AC3781" t="s">
        <v>91</v>
      </c>
      <c r="AD3781">
        <f>_xlfn.XLOOKUP(MIS[[#This Row],[TRADING SYMBOL]],[1]Sheet1!$D:$D,[1]Sheet1!$C:$C)</f>
        <v>188.9</v>
      </c>
      <c r="AE3781">
        <f>MIS[[#This Row],[OrderAverageTradedPrice]]*MIS[[#This Row],[OrderQuantity]]</f>
        <v>26250</v>
      </c>
      <c r="AF3781">
        <f>MIS[[#This Row],[LTP]]*MIS[[#This Row],[OrderQuantity]]</f>
        <v>28335</v>
      </c>
      <c r="AG3781">
        <f>IF(MIS[[#This Row],[OrderSide]]="SELL",MIS[[#This Row],[VALUE]]-MIS[[#This Row],[LIVE_VALUE]],MIS[[#This Row],[LIVE_VALUE]]-MIS[[#This Row],[VALUE]])</f>
        <v>-2085</v>
      </c>
      <c r="AH3781" t="str" cm="1">
        <f t="array" ref="AH3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1" t="str">
        <f>MIS[[#This Row],[TRADING SYMBOL]]</f>
        <v>NIFTY2552225050PE</v>
      </c>
      <c r="AJ3781" t="str">
        <f>IF(RIGHT(MIS[[#This Row],[Main/Hedge]],4)="MAIN","MAIN","HEDGE")</f>
        <v>MAIN</v>
      </c>
      <c r="AK3781" t="str" cm="1">
        <f t="array" ref="AK3781">_xlfn._xlws.FILTER(Table4[Column1],ISNUMBER(SEARCH(Table4[Column1],MIS[[#This Row],[OrderUniqueIdentifier]])),"")</f>
        <v>NOTREND</v>
      </c>
    </row>
    <row r="3782" spans="1:37" x14ac:dyDescent="0.25">
      <c r="A3782" t="s">
        <v>71</v>
      </c>
      <c r="B3782" t="s">
        <v>1061</v>
      </c>
      <c r="C3782" t="s">
        <v>5890</v>
      </c>
      <c r="D3782" t="s">
        <v>72</v>
      </c>
      <c r="E3782" t="s">
        <v>3562</v>
      </c>
      <c r="F3782" t="s">
        <v>73</v>
      </c>
      <c r="G3782" t="s">
        <v>89</v>
      </c>
      <c r="H3782" t="s">
        <v>75</v>
      </c>
      <c r="I3782" t="s">
        <v>76</v>
      </c>
      <c r="J3782" t="s">
        <v>77</v>
      </c>
      <c r="K3782">
        <v>150</v>
      </c>
      <c r="L3782" t="s">
        <v>77</v>
      </c>
      <c r="M3782" t="s">
        <v>78</v>
      </c>
      <c r="N3782" t="s">
        <v>3041</v>
      </c>
      <c r="O3782" t="s">
        <v>3680</v>
      </c>
      <c r="P3782" t="s">
        <v>3680</v>
      </c>
      <c r="Q3782" t="s">
        <v>3565</v>
      </c>
      <c r="R3782" t="s">
        <v>79</v>
      </c>
      <c r="S3782" t="s">
        <v>26</v>
      </c>
      <c r="T3782" t="s">
        <v>3566</v>
      </c>
      <c r="U3782" t="s">
        <v>43</v>
      </c>
      <c r="V3782" t="s">
        <v>80</v>
      </c>
      <c r="W3782">
        <v>25050</v>
      </c>
      <c r="X3782" t="s">
        <v>85</v>
      </c>
      <c r="Y3782">
        <v>-150</v>
      </c>
      <c r="Z3782" t="s">
        <v>3681</v>
      </c>
      <c r="AA3782" t="s">
        <v>3681</v>
      </c>
      <c r="AB3782" t="s">
        <v>107</v>
      </c>
      <c r="AC3782" t="s">
        <v>91</v>
      </c>
      <c r="AD3782">
        <f>_xlfn.XLOOKUP(MIS[[#This Row],[TRADING SYMBOL]],[1]Sheet1!$D:$D,[1]Sheet1!$C:$C)</f>
        <v>188.9</v>
      </c>
      <c r="AE3782">
        <f>MIS[[#This Row],[OrderAverageTradedPrice]]*MIS[[#This Row],[OrderQuantity]]</f>
        <v>26317.5</v>
      </c>
      <c r="AF3782">
        <f>MIS[[#This Row],[LTP]]*MIS[[#This Row],[OrderQuantity]]</f>
        <v>28335</v>
      </c>
      <c r="AG3782">
        <f>IF(MIS[[#This Row],[OrderSide]]="SELL",MIS[[#This Row],[VALUE]]-MIS[[#This Row],[LIVE_VALUE]],MIS[[#This Row],[LIVE_VALUE]]-MIS[[#This Row],[VALUE]])</f>
        <v>-2017.5</v>
      </c>
      <c r="AH3782" t="str" cm="1">
        <f t="array" ref="AH3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2" t="str">
        <f>MIS[[#This Row],[TRADING SYMBOL]]</f>
        <v>NIFTY2552225050PE</v>
      </c>
      <c r="AJ3782" t="str">
        <f>IF(RIGHT(MIS[[#This Row],[Main/Hedge]],4)="MAIN","MAIN","HEDGE")</f>
        <v>MAIN</v>
      </c>
      <c r="AK3782" t="str" cm="1">
        <f t="array" ref="AK3782">_xlfn._xlws.FILTER(Table4[Column1],ISNUMBER(SEARCH(Table4[Column1],MIS[[#This Row],[OrderUniqueIdentifier]])),"")</f>
        <v>NOTREND</v>
      </c>
    </row>
    <row r="3783" spans="1:37" x14ac:dyDescent="0.25">
      <c r="A3783" t="s">
        <v>71</v>
      </c>
      <c r="B3783" t="s">
        <v>1070</v>
      </c>
      <c r="C3783" t="s">
        <v>422</v>
      </c>
      <c r="D3783" t="s">
        <v>72</v>
      </c>
      <c r="E3783" t="s">
        <v>3562</v>
      </c>
      <c r="F3783" t="s">
        <v>73</v>
      </c>
      <c r="G3783" t="s">
        <v>89</v>
      </c>
      <c r="H3783" t="s">
        <v>75</v>
      </c>
      <c r="I3783" t="s">
        <v>76</v>
      </c>
      <c r="J3783" t="s">
        <v>77</v>
      </c>
      <c r="K3783">
        <v>75</v>
      </c>
      <c r="L3783" t="s">
        <v>77</v>
      </c>
      <c r="M3783" t="s">
        <v>78</v>
      </c>
      <c r="N3783" t="s">
        <v>4369</v>
      </c>
      <c r="O3783" t="s">
        <v>3680</v>
      </c>
      <c r="P3783" t="s">
        <v>3680</v>
      </c>
      <c r="Q3783" t="s">
        <v>3565</v>
      </c>
      <c r="R3783" t="s">
        <v>79</v>
      </c>
      <c r="S3783" t="s">
        <v>26</v>
      </c>
      <c r="T3783" t="s">
        <v>3566</v>
      </c>
      <c r="U3783" t="s">
        <v>43</v>
      </c>
      <c r="V3783" t="s">
        <v>80</v>
      </c>
      <c r="W3783">
        <v>25050</v>
      </c>
      <c r="X3783" t="s">
        <v>85</v>
      </c>
      <c r="Y3783">
        <v>-75</v>
      </c>
      <c r="Z3783" t="s">
        <v>3681</v>
      </c>
      <c r="AA3783" t="s">
        <v>3681</v>
      </c>
      <c r="AB3783" t="s">
        <v>107</v>
      </c>
      <c r="AC3783" t="s">
        <v>91</v>
      </c>
      <c r="AD3783">
        <f>_xlfn.XLOOKUP(MIS[[#This Row],[TRADING SYMBOL]],[1]Sheet1!$D:$D,[1]Sheet1!$C:$C)</f>
        <v>188.9</v>
      </c>
      <c r="AE3783">
        <f>MIS[[#This Row],[OrderAverageTradedPrice]]*MIS[[#This Row],[OrderQuantity]]</f>
        <v>13147.5</v>
      </c>
      <c r="AF3783">
        <f>MIS[[#This Row],[LTP]]*MIS[[#This Row],[OrderQuantity]]</f>
        <v>14167.5</v>
      </c>
      <c r="AG3783">
        <f>IF(MIS[[#This Row],[OrderSide]]="SELL",MIS[[#This Row],[VALUE]]-MIS[[#This Row],[LIVE_VALUE]],MIS[[#This Row],[LIVE_VALUE]]-MIS[[#This Row],[VALUE]])</f>
        <v>-1020</v>
      </c>
      <c r="AH3783" t="str" cm="1">
        <f t="array" ref="AH3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3" t="str">
        <f>MIS[[#This Row],[TRADING SYMBOL]]</f>
        <v>NIFTY2552225050PE</v>
      </c>
      <c r="AJ3783" t="str">
        <f>IF(RIGHT(MIS[[#This Row],[Main/Hedge]],4)="MAIN","MAIN","HEDGE")</f>
        <v>MAIN</v>
      </c>
      <c r="AK3783" t="str" cm="1">
        <f t="array" ref="AK3783">_xlfn._xlws.FILTER(Table4[Column1],ISNUMBER(SEARCH(Table4[Column1],MIS[[#This Row],[OrderUniqueIdentifier]])),"")</f>
        <v>NOTREND</v>
      </c>
    </row>
    <row r="3784" spans="1:37" x14ac:dyDescent="0.25">
      <c r="A3784" t="s">
        <v>71</v>
      </c>
      <c r="B3784" t="s">
        <v>1100</v>
      </c>
      <c r="C3784" t="s">
        <v>409</v>
      </c>
      <c r="D3784" t="s">
        <v>72</v>
      </c>
      <c r="E3784" t="s">
        <v>3562</v>
      </c>
      <c r="F3784" t="s">
        <v>73</v>
      </c>
      <c r="G3784" t="s">
        <v>89</v>
      </c>
      <c r="H3784" t="s">
        <v>75</v>
      </c>
      <c r="I3784" t="s">
        <v>76</v>
      </c>
      <c r="J3784" t="s">
        <v>77</v>
      </c>
      <c r="K3784">
        <v>75</v>
      </c>
      <c r="L3784" t="s">
        <v>77</v>
      </c>
      <c r="M3784" t="s">
        <v>78</v>
      </c>
      <c r="N3784" t="s">
        <v>5101</v>
      </c>
      <c r="O3784" t="s">
        <v>3725</v>
      </c>
      <c r="P3784" t="s">
        <v>3680</v>
      </c>
      <c r="Q3784" t="s">
        <v>3565</v>
      </c>
      <c r="R3784" t="s">
        <v>79</v>
      </c>
      <c r="S3784" t="s">
        <v>26</v>
      </c>
      <c r="T3784" t="s">
        <v>3566</v>
      </c>
      <c r="U3784" t="s">
        <v>43</v>
      </c>
      <c r="V3784" t="s">
        <v>80</v>
      </c>
      <c r="W3784">
        <v>25050</v>
      </c>
      <c r="X3784" t="s">
        <v>85</v>
      </c>
      <c r="Y3784">
        <v>-75</v>
      </c>
      <c r="Z3784" t="s">
        <v>3726</v>
      </c>
      <c r="AA3784" t="s">
        <v>3681</v>
      </c>
      <c r="AB3784" t="s">
        <v>107</v>
      </c>
      <c r="AC3784" t="s">
        <v>91</v>
      </c>
      <c r="AD3784">
        <f>_xlfn.XLOOKUP(MIS[[#This Row],[TRADING SYMBOL]],[1]Sheet1!$D:$D,[1]Sheet1!$C:$C)</f>
        <v>188.9</v>
      </c>
      <c r="AE3784">
        <f>MIS[[#This Row],[OrderAverageTradedPrice]]*MIS[[#This Row],[OrderQuantity]]</f>
        <v>13102.5</v>
      </c>
      <c r="AF3784">
        <f>MIS[[#This Row],[LTP]]*MIS[[#This Row],[OrderQuantity]]</f>
        <v>14167.5</v>
      </c>
      <c r="AG3784">
        <f>IF(MIS[[#This Row],[OrderSide]]="SELL",MIS[[#This Row],[VALUE]]-MIS[[#This Row],[LIVE_VALUE]],MIS[[#This Row],[LIVE_VALUE]]-MIS[[#This Row],[VALUE]])</f>
        <v>-1065</v>
      </c>
      <c r="AH3784" t="str" cm="1">
        <f t="array" ref="AH3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4" t="str">
        <f>MIS[[#This Row],[TRADING SYMBOL]]</f>
        <v>NIFTY2552225050PE</v>
      </c>
      <c r="AJ3784" t="str">
        <f>IF(RIGHT(MIS[[#This Row],[Main/Hedge]],4)="MAIN","MAIN","HEDGE")</f>
        <v>MAIN</v>
      </c>
      <c r="AK3784" t="str" cm="1">
        <f t="array" ref="AK3784">_xlfn._xlws.FILTER(Table4[Column1],ISNUMBER(SEARCH(Table4[Column1],MIS[[#This Row],[OrderUniqueIdentifier]])),"")</f>
        <v>NOTREND</v>
      </c>
    </row>
    <row r="3785" spans="1:37" x14ac:dyDescent="0.25">
      <c r="A3785" t="s">
        <v>71</v>
      </c>
      <c r="B3785" t="s">
        <v>1108</v>
      </c>
      <c r="C3785" t="s">
        <v>412</v>
      </c>
      <c r="D3785" t="s">
        <v>72</v>
      </c>
      <c r="E3785" t="s">
        <v>2904</v>
      </c>
      <c r="F3785" t="s">
        <v>73</v>
      </c>
      <c r="G3785" t="s">
        <v>89</v>
      </c>
      <c r="H3785" t="s">
        <v>75</v>
      </c>
      <c r="I3785" t="s">
        <v>76</v>
      </c>
      <c r="J3785" t="s">
        <v>77</v>
      </c>
      <c r="K3785">
        <v>75</v>
      </c>
      <c r="L3785" t="s">
        <v>77</v>
      </c>
      <c r="M3785" t="s">
        <v>78</v>
      </c>
      <c r="N3785" t="s">
        <v>4341</v>
      </c>
      <c r="O3785" t="s">
        <v>3680</v>
      </c>
      <c r="P3785" t="s">
        <v>3680</v>
      </c>
      <c r="Q3785" t="s">
        <v>2907</v>
      </c>
      <c r="R3785" t="s">
        <v>79</v>
      </c>
      <c r="S3785" t="s">
        <v>26</v>
      </c>
      <c r="T3785" t="s">
        <v>2908</v>
      </c>
      <c r="U3785" t="s">
        <v>43</v>
      </c>
      <c r="V3785" t="s">
        <v>80</v>
      </c>
      <c r="W3785">
        <v>25050</v>
      </c>
      <c r="X3785" t="s">
        <v>81</v>
      </c>
      <c r="Y3785">
        <v>-75</v>
      </c>
      <c r="Z3785" t="s">
        <v>3681</v>
      </c>
      <c r="AA3785" t="s">
        <v>3681</v>
      </c>
      <c r="AB3785" t="s">
        <v>90</v>
      </c>
      <c r="AC3785" t="s">
        <v>91</v>
      </c>
      <c r="AD3785">
        <f>_xlfn.XLOOKUP(MIS[[#This Row],[TRADING SYMBOL]],[1]Sheet1!$D:$D,[1]Sheet1!$C:$C)</f>
        <v>160.9</v>
      </c>
      <c r="AE3785">
        <f>MIS[[#This Row],[OrderAverageTradedPrice]]*MIS[[#This Row],[OrderQuantity]]</f>
        <v>15476.25</v>
      </c>
      <c r="AF3785">
        <f>MIS[[#This Row],[LTP]]*MIS[[#This Row],[OrderQuantity]]</f>
        <v>12067.5</v>
      </c>
      <c r="AG3785">
        <f>IF(MIS[[#This Row],[OrderSide]]="SELL",MIS[[#This Row],[VALUE]]-MIS[[#This Row],[LIVE_VALUE]],MIS[[#This Row],[LIVE_VALUE]]-MIS[[#This Row],[VALUE]])</f>
        <v>3408.75</v>
      </c>
      <c r="AH3785" t="str" cm="1">
        <f t="array" ref="AH3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5" t="str">
        <f>MIS[[#This Row],[TRADING SYMBOL]]</f>
        <v>NIFTY2552225050CE</v>
      </c>
      <c r="AJ3785" t="str">
        <f>IF(RIGHT(MIS[[#This Row],[Main/Hedge]],4)="MAIN","MAIN","HEDGE")</f>
        <v>MAIN</v>
      </c>
      <c r="AK3785" t="str" cm="1">
        <f t="array" ref="AK3785">_xlfn._xlws.FILTER(Table4[Column1],ISNUMBER(SEARCH(Table4[Column1],MIS[[#This Row],[OrderUniqueIdentifier]])),"")</f>
        <v>NOTREND</v>
      </c>
    </row>
    <row r="3786" spans="1:37" x14ac:dyDescent="0.25">
      <c r="A3786" t="s">
        <v>71</v>
      </c>
      <c r="B3786" t="s">
        <v>1108</v>
      </c>
      <c r="C3786" t="s">
        <v>425</v>
      </c>
      <c r="D3786" t="s">
        <v>72</v>
      </c>
      <c r="E3786" t="s">
        <v>3562</v>
      </c>
      <c r="F3786" t="s">
        <v>73</v>
      </c>
      <c r="G3786" t="s">
        <v>89</v>
      </c>
      <c r="H3786" t="s">
        <v>75</v>
      </c>
      <c r="I3786" t="s">
        <v>76</v>
      </c>
      <c r="J3786" t="s">
        <v>77</v>
      </c>
      <c r="K3786">
        <v>75</v>
      </c>
      <c r="L3786" t="s">
        <v>77</v>
      </c>
      <c r="M3786" t="s">
        <v>78</v>
      </c>
      <c r="N3786" t="s">
        <v>4369</v>
      </c>
      <c r="O3786" t="s">
        <v>3680</v>
      </c>
      <c r="P3786" t="s">
        <v>3680</v>
      </c>
      <c r="Q3786" t="s">
        <v>3565</v>
      </c>
      <c r="R3786" t="s">
        <v>79</v>
      </c>
      <c r="S3786" t="s">
        <v>26</v>
      </c>
      <c r="T3786" t="s">
        <v>3566</v>
      </c>
      <c r="U3786" t="s">
        <v>43</v>
      </c>
      <c r="V3786" t="s">
        <v>80</v>
      </c>
      <c r="W3786">
        <v>25050</v>
      </c>
      <c r="X3786" t="s">
        <v>85</v>
      </c>
      <c r="Y3786">
        <v>-75</v>
      </c>
      <c r="Z3786" t="s">
        <v>3681</v>
      </c>
      <c r="AA3786" t="s">
        <v>3681</v>
      </c>
      <c r="AB3786" t="s">
        <v>107</v>
      </c>
      <c r="AC3786" t="s">
        <v>91</v>
      </c>
      <c r="AD3786">
        <f>_xlfn.XLOOKUP(MIS[[#This Row],[TRADING SYMBOL]],[1]Sheet1!$D:$D,[1]Sheet1!$C:$C)</f>
        <v>188.9</v>
      </c>
      <c r="AE3786">
        <f>MIS[[#This Row],[OrderAverageTradedPrice]]*MIS[[#This Row],[OrderQuantity]]</f>
        <v>13147.5</v>
      </c>
      <c r="AF3786">
        <f>MIS[[#This Row],[LTP]]*MIS[[#This Row],[OrderQuantity]]</f>
        <v>14167.5</v>
      </c>
      <c r="AG3786">
        <f>IF(MIS[[#This Row],[OrderSide]]="SELL",MIS[[#This Row],[VALUE]]-MIS[[#This Row],[LIVE_VALUE]],MIS[[#This Row],[LIVE_VALUE]]-MIS[[#This Row],[VALUE]])</f>
        <v>-1020</v>
      </c>
      <c r="AH3786" t="str" cm="1">
        <f t="array" ref="AH3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6" t="str">
        <f>MIS[[#This Row],[TRADING SYMBOL]]</f>
        <v>NIFTY2552225050PE</v>
      </c>
      <c r="AJ3786" t="str">
        <f>IF(RIGHT(MIS[[#This Row],[Main/Hedge]],4)="MAIN","MAIN","HEDGE")</f>
        <v>MAIN</v>
      </c>
      <c r="AK3786" t="str" cm="1">
        <f t="array" ref="AK3786">_xlfn._xlws.FILTER(Table4[Column1],ISNUMBER(SEARCH(Table4[Column1],MIS[[#This Row],[OrderUniqueIdentifier]])),"")</f>
        <v>NOTREND</v>
      </c>
    </row>
    <row r="3787" spans="1:37" x14ac:dyDescent="0.25">
      <c r="A3787" t="s">
        <v>71</v>
      </c>
      <c r="B3787" t="s">
        <v>1163</v>
      </c>
      <c r="C3787" t="s">
        <v>5260</v>
      </c>
      <c r="D3787" t="s">
        <v>72</v>
      </c>
      <c r="E3787" t="s">
        <v>2904</v>
      </c>
      <c r="F3787" t="s">
        <v>73</v>
      </c>
      <c r="G3787" t="s">
        <v>89</v>
      </c>
      <c r="H3787" t="s">
        <v>75</v>
      </c>
      <c r="I3787" t="s">
        <v>76</v>
      </c>
      <c r="J3787" t="s">
        <v>77</v>
      </c>
      <c r="K3787">
        <v>75</v>
      </c>
      <c r="L3787" t="s">
        <v>77</v>
      </c>
      <c r="M3787" t="s">
        <v>78</v>
      </c>
      <c r="N3787" t="s">
        <v>4367</v>
      </c>
      <c r="O3787" t="s">
        <v>3680</v>
      </c>
      <c r="P3787" t="s">
        <v>3680</v>
      </c>
      <c r="Q3787" t="s">
        <v>2907</v>
      </c>
      <c r="R3787" t="s">
        <v>79</v>
      </c>
      <c r="S3787" t="s">
        <v>26</v>
      </c>
      <c r="T3787" t="s">
        <v>2908</v>
      </c>
      <c r="U3787" t="s">
        <v>43</v>
      </c>
      <c r="V3787" t="s">
        <v>80</v>
      </c>
      <c r="W3787">
        <v>25050</v>
      </c>
      <c r="X3787" t="s">
        <v>81</v>
      </c>
      <c r="Y3787">
        <v>-75</v>
      </c>
      <c r="Z3787" t="s">
        <v>3681</v>
      </c>
      <c r="AA3787" t="s">
        <v>3681</v>
      </c>
      <c r="AB3787" t="s">
        <v>90</v>
      </c>
      <c r="AC3787" t="s">
        <v>91</v>
      </c>
      <c r="AD3787">
        <f>_xlfn.XLOOKUP(MIS[[#This Row],[TRADING SYMBOL]],[1]Sheet1!$D:$D,[1]Sheet1!$C:$C)</f>
        <v>160.9</v>
      </c>
      <c r="AE3787">
        <f>MIS[[#This Row],[OrderAverageTradedPrice]]*MIS[[#This Row],[OrderQuantity]]</f>
        <v>15408.75</v>
      </c>
      <c r="AF3787">
        <f>MIS[[#This Row],[LTP]]*MIS[[#This Row],[OrderQuantity]]</f>
        <v>12067.5</v>
      </c>
      <c r="AG3787">
        <f>IF(MIS[[#This Row],[OrderSide]]="SELL",MIS[[#This Row],[VALUE]]-MIS[[#This Row],[LIVE_VALUE]],MIS[[#This Row],[LIVE_VALUE]]-MIS[[#This Row],[VALUE]])</f>
        <v>3341.25</v>
      </c>
      <c r="AH3787" t="str" cm="1">
        <f t="array" ref="AH3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7" t="str">
        <f>MIS[[#This Row],[TRADING SYMBOL]]</f>
        <v>NIFTY2552225050CE</v>
      </c>
      <c r="AJ3787" t="str">
        <f>IF(RIGHT(MIS[[#This Row],[Main/Hedge]],4)="MAIN","MAIN","HEDGE")</f>
        <v>MAIN</v>
      </c>
      <c r="AK3787" t="str" cm="1">
        <f t="array" ref="AK3787">_xlfn._xlws.FILTER(Table4[Column1],ISNUMBER(SEARCH(Table4[Column1],MIS[[#This Row],[OrderUniqueIdentifier]])),"")</f>
        <v>NOTREND</v>
      </c>
    </row>
    <row r="3788" spans="1:37" x14ac:dyDescent="0.25">
      <c r="A3788" t="s">
        <v>71</v>
      </c>
      <c r="B3788" t="s">
        <v>1195</v>
      </c>
      <c r="C3788" t="s">
        <v>417</v>
      </c>
      <c r="D3788" t="s">
        <v>72</v>
      </c>
      <c r="E3788" t="s">
        <v>2904</v>
      </c>
      <c r="F3788" t="s">
        <v>73</v>
      </c>
      <c r="G3788" t="s">
        <v>89</v>
      </c>
      <c r="H3788" t="s">
        <v>75</v>
      </c>
      <c r="I3788" t="s">
        <v>76</v>
      </c>
      <c r="J3788" t="s">
        <v>77</v>
      </c>
      <c r="K3788">
        <v>75</v>
      </c>
      <c r="L3788" t="s">
        <v>77</v>
      </c>
      <c r="M3788" t="s">
        <v>78</v>
      </c>
      <c r="N3788" t="s">
        <v>5224</v>
      </c>
      <c r="O3788" t="s">
        <v>3680</v>
      </c>
      <c r="P3788" t="s">
        <v>3680</v>
      </c>
      <c r="Q3788" t="s">
        <v>2907</v>
      </c>
      <c r="R3788" t="s">
        <v>79</v>
      </c>
      <c r="S3788" t="s">
        <v>26</v>
      </c>
      <c r="T3788" t="s">
        <v>2908</v>
      </c>
      <c r="U3788" t="s">
        <v>43</v>
      </c>
      <c r="V3788" t="s">
        <v>80</v>
      </c>
      <c r="W3788">
        <v>25050</v>
      </c>
      <c r="X3788" t="s">
        <v>81</v>
      </c>
      <c r="Y3788">
        <v>-75</v>
      </c>
      <c r="Z3788" t="s">
        <v>3681</v>
      </c>
      <c r="AA3788" t="s">
        <v>3681</v>
      </c>
      <c r="AB3788" t="s">
        <v>90</v>
      </c>
      <c r="AC3788" t="s">
        <v>91</v>
      </c>
      <c r="AD3788">
        <f>_xlfn.XLOOKUP(MIS[[#This Row],[TRADING SYMBOL]],[1]Sheet1!$D:$D,[1]Sheet1!$C:$C)</f>
        <v>160.9</v>
      </c>
      <c r="AE3788">
        <f>MIS[[#This Row],[OrderAverageTradedPrice]]*MIS[[#This Row],[OrderQuantity]]</f>
        <v>15412.5</v>
      </c>
      <c r="AF3788">
        <f>MIS[[#This Row],[LTP]]*MIS[[#This Row],[OrderQuantity]]</f>
        <v>12067.5</v>
      </c>
      <c r="AG3788">
        <f>IF(MIS[[#This Row],[OrderSide]]="SELL",MIS[[#This Row],[VALUE]]-MIS[[#This Row],[LIVE_VALUE]],MIS[[#This Row],[LIVE_VALUE]]-MIS[[#This Row],[VALUE]])</f>
        <v>3345</v>
      </c>
      <c r="AH3788" t="str" cm="1">
        <f t="array" ref="AH3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8" t="str">
        <f>MIS[[#This Row],[TRADING SYMBOL]]</f>
        <v>NIFTY2552225050CE</v>
      </c>
      <c r="AJ3788" t="str">
        <f>IF(RIGHT(MIS[[#This Row],[Main/Hedge]],4)="MAIN","MAIN","HEDGE")</f>
        <v>MAIN</v>
      </c>
      <c r="AK3788" t="str" cm="1">
        <f t="array" ref="AK3788">_xlfn._xlws.FILTER(Table4[Column1],ISNUMBER(SEARCH(Table4[Column1],MIS[[#This Row],[OrderUniqueIdentifier]])),"")</f>
        <v>NOTREND</v>
      </c>
    </row>
    <row r="3789" spans="1:37" x14ac:dyDescent="0.25">
      <c r="A3789" t="s">
        <v>71</v>
      </c>
      <c r="B3789" t="s">
        <v>1217</v>
      </c>
      <c r="C3789" t="s">
        <v>5892</v>
      </c>
      <c r="D3789" t="s">
        <v>72</v>
      </c>
      <c r="E3789" t="s">
        <v>3562</v>
      </c>
      <c r="F3789" t="s">
        <v>73</v>
      </c>
      <c r="G3789" t="s">
        <v>89</v>
      </c>
      <c r="H3789" t="s">
        <v>75</v>
      </c>
      <c r="I3789" t="s">
        <v>76</v>
      </c>
      <c r="J3789" t="s">
        <v>77</v>
      </c>
      <c r="K3789">
        <v>75</v>
      </c>
      <c r="L3789" t="s">
        <v>77</v>
      </c>
      <c r="M3789" t="s">
        <v>78</v>
      </c>
      <c r="N3789" t="s">
        <v>3148</v>
      </c>
      <c r="O3789" t="s">
        <v>3680</v>
      </c>
      <c r="P3789" t="s">
        <v>3680</v>
      </c>
      <c r="Q3789" t="s">
        <v>3565</v>
      </c>
      <c r="R3789" t="s">
        <v>79</v>
      </c>
      <c r="S3789" t="s">
        <v>26</v>
      </c>
      <c r="T3789" t="s">
        <v>3566</v>
      </c>
      <c r="U3789" t="s">
        <v>43</v>
      </c>
      <c r="V3789" t="s">
        <v>80</v>
      </c>
      <c r="W3789">
        <v>25050</v>
      </c>
      <c r="X3789" t="s">
        <v>85</v>
      </c>
      <c r="Y3789">
        <v>-75</v>
      </c>
      <c r="Z3789" t="s">
        <v>3681</v>
      </c>
      <c r="AA3789" t="s">
        <v>3681</v>
      </c>
      <c r="AB3789" t="s">
        <v>107</v>
      </c>
      <c r="AC3789" t="s">
        <v>91</v>
      </c>
      <c r="AD3789">
        <f>_xlfn.XLOOKUP(MIS[[#This Row],[TRADING SYMBOL]],[1]Sheet1!$D:$D,[1]Sheet1!$C:$C)</f>
        <v>188.9</v>
      </c>
      <c r="AE3789">
        <f>MIS[[#This Row],[OrderAverageTradedPrice]]*MIS[[#This Row],[OrderQuantity]]</f>
        <v>13143.75</v>
      </c>
      <c r="AF3789">
        <f>MIS[[#This Row],[LTP]]*MIS[[#This Row],[OrderQuantity]]</f>
        <v>14167.5</v>
      </c>
      <c r="AG3789">
        <f>IF(MIS[[#This Row],[OrderSide]]="SELL",MIS[[#This Row],[VALUE]]-MIS[[#This Row],[LIVE_VALUE]],MIS[[#This Row],[LIVE_VALUE]]-MIS[[#This Row],[VALUE]])</f>
        <v>-1023.75</v>
      </c>
      <c r="AH3789" t="str" cm="1">
        <f t="array" ref="AH37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9" t="str">
        <f>MIS[[#This Row],[TRADING SYMBOL]]</f>
        <v>NIFTY2552225050PE</v>
      </c>
      <c r="AJ3789" t="str">
        <f>IF(RIGHT(MIS[[#This Row],[Main/Hedge]],4)="MAIN","MAIN","HEDGE")</f>
        <v>MAIN</v>
      </c>
      <c r="AK3789" t="str" cm="1">
        <f t="array" ref="AK3789">_xlfn._xlws.FILTER(Table4[Column1],ISNUMBER(SEARCH(Table4[Column1],MIS[[#This Row],[OrderUniqueIdentifier]])),"")</f>
        <v>NOTREND</v>
      </c>
    </row>
    <row r="3790" spans="1:37" x14ac:dyDescent="0.25">
      <c r="A3790" t="s">
        <v>71</v>
      </c>
      <c r="B3790" t="s">
        <v>1235</v>
      </c>
      <c r="C3790" t="s">
        <v>5895</v>
      </c>
      <c r="D3790" t="s">
        <v>72</v>
      </c>
      <c r="E3790" t="s">
        <v>2904</v>
      </c>
      <c r="F3790" t="s">
        <v>73</v>
      </c>
      <c r="G3790" t="s">
        <v>89</v>
      </c>
      <c r="H3790" t="s">
        <v>75</v>
      </c>
      <c r="I3790" t="s">
        <v>76</v>
      </c>
      <c r="J3790" t="s">
        <v>77</v>
      </c>
      <c r="K3790">
        <v>225</v>
      </c>
      <c r="L3790" t="s">
        <v>77</v>
      </c>
      <c r="M3790" t="s">
        <v>78</v>
      </c>
      <c r="N3790" t="s">
        <v>5896</v>
      </c>
      <c r="O3790" t="s">
        <v>3680</v>
      </c>
      <c r="P3790" t="s">
        <v>3680</v>
      </c>
      <c r="Q3790" t="s">
        <v>2907</v>
      </c>
      <c r="R3790" t="s">
        <v>79</v>
      </c>
      <c r="S3790" t="s">
        <v>26</v>
      </c>
      <c r="T3790" t="s">
        <v>2908</v>
      </c>
      <c r="U3790" t="s">
        <v>43</v>
      </c>
      <c r="V3790" t="s">
        <v>80</v>
      </c>
      <c r="W3790">
        <v>25050</v>
      </c>
      <c r="X3790" t="s">
        <v>81</v>
      </c>
      <c r="Y3790">
        <v>-225</v>
      </c>
      <c r="Z3790" t="s">
        <v>3681</v>
      </c>
      <c r="AA3790" t="s">
        <v>3681</v>
      </c>
      <c r="AB3790" t="s">
        <v>90</v>
      </c>
      <c r="AC3790" t="s">
        <v>91</v>
      </c>
      <c r="AD3790">
        <f>_xlfn.XLOOKUP(MIS[[#This Row],[TRADING SYMBOL]],[1]Sheet1!$D:$D,[1]Sheet1!$C:$C)</f>
        <v>160.9</v>
      </c>
      <c r="AE3790">
        <f>MIS[[#This Row],[OrderAverageTradedPrice]]*MIS[[#This Row],[OrderQuantity]]</f>
        <v>46207.499999999847</v>
      </c>
      <c r="AF3790">
        <f>MIS[[#This Row],[LTP]]*MIS[[#This Row],[OrderQuantity]]</f>
        <v>36202.5</v>
      </c>
      <c r="AG3790">
        <f>IF(MIS[[#This Row],[OrderSide]]="SELL",MIS[[#This Row],[VALUE]]-MIS[[#This Row],[LIVE_VALUE]],MIS[[#This Row],[LIVE_VALUE]]-MIS[[#This Row],[VALUE]])</f>
        <v>10004.999999999847</v>
      </c>
      <c r="AH3790" t="str" cm="1">
        <f t="array" ref="AH3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0" t="str">
        <f>MIS[[#This Row],[TRADING SYMBOL]]</f>
        <v>NIFTY2552225050CE</v>
      </c>
      <c r="AJ3790" t="str">
        <f>IF(RIGHT(MIS[[#This Row],[Main/Hedge]],4)="MAIN","MAIN","HEDGE")</f>
        <v>MAIN</v>
      </c>
      <c r="AK3790" t="str" cm="1">
        <f t="array" ref="AK3790">_xlfn._xlws.FILTER(Table4[Column1],ISNUMBER(SEARCH(Table4[Column1],MIS[[#This Row],[OrderUniqueIdentifier]])),"")</f>
        <v>NOTREND</v>
      </c>
    </row>
    <row r="3791" spans="1:37" x14ac:dyDescent="0.25">
      <c r="A3791" t="s">
        <v>71</v>
      </c>
      <c r="B3791" t="s">
        <v>1265</v>
      </c>
      <c r="C3791" t="s">
        <v>5902</v>
      </c>
      <c r="D3791" t="s">
        <v>72</v>
      </c>
      <c r="E3791" t="s">
        <v>3562</v>
      </c>
      <c r="F3791" t="s">
        <v>73</v>
      </c>
      <c r="G3791" t="s">
        <v>89</v>
      </c>
      <c r="H3791" t="s">
        <v>75</v>
      </c>
      <c r="I3791" t="s">
        <v>76</v>
      </c>
      <c r="J3791" t="s">
        <v>77</v>
      </c>
      <c r="K3791">
        <v>75</v>
      </c>
      <c r="L3791" t="s">
        <v>77</v>
      </c>
      <c r="M3791" t="s">
        <v>78</v>
      </c>
      <c r="N3791" t="s">
        <v>4476</v>
      </c>
      <c r="O3791" t="s">
        <v>3680</v>
      </c>
      <c r="P3791" t="s">
        <v>3680</v>
      </c>
      <c r="Q3791" t="s">
        <v>3565</v>
      </c>
      <c r="R3791" t="s">
        <v>79</v>
      </c>
      <c r="S3791" t="s">
        <v>26</v>
      </c>
      <c r="T3791" t="s">
        <v>3566</v>
      </c>
      <c r="U3791" t="s">
        <v>43</v>
      </c>
      <c r="V3791" t="s">
        <v>80</v>
      </c>
      <c r="W3791">
        <v>25050</v>
      </c>
      <c r="X3791" t="s">
        <v>85</v>
      </c>
      <c r="Y3791">
        <v>-75</v>
      </c>
      <c r="Z3791" t="s">
        <v>3681</v>
      </c>
      <c r="AA3791" t="s">
        <v>3681</v>
      </c>
      <c r="AB3791" t="s">
        <v>107</v>
      </c>
      <c r="AC3791" t="s">
        <v>91</v>
      </c>
      <c r="AD3791">
        <f>_xlfn.XLOOKUP(MIS[[#This Row],[TRADING SYMBOL]],[1]Sheet1!$D:$D,[1]Sheet1!$C:$C)</f>
        <v>188.9</v>
      </c>
      <c r="AE3791">
        <f>MIS[[#This Row],[OrderAverageTradedPrice]]*MIS[[#This Row],[OrderQuantity]]</f>
        <v>13095</v>
      </c>
      <c r="AF3791">
        <f>MIS[[#This Row],[LTP]]*MIS[[#This Row],[OrderQuantity]]</f>
        <v>14167.5</v>
      </c>
      <c r="AG3791">
        <f>IF(MIS[[#This Row],[OrderSide]]="SELL",MIS[[#This Row],[VALUE]]-MIS[[#This Row],[LIVE_VALUE]],MIS[[#This Row],[LIVE_VALUE]]-MIS[[#This Row],[VALUE]])</f>
        <v>-1072.5</v>
      </c>
      <c r="AH3791" t="str" cm="1">
        <f t="array" ref="AH3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1" t="str">
        <f>MIS[[#This Row],[TRADING SYMBOL]]</f>
        <v>NIFTY2552225050PE</v>
      </c>
      <c r="AJ3791" t="str">
        <f>IF(RIGHT(MIS[[#This Row],[Main/Hedge]],4)="MAIN","MAIN","HEDGE")</f>
        <v>MAIN</v>
      </c>
      <c r="AK3791" t="str" cm="1">
        <f t="array" ref="AK3791">_xlfn._xlws.FILTER(Table4[Column1],ISNUMBER(SEARCH(Table4[Column1],MIS[[#This Row],[OrderUniqueIdentifier]])),"")</f>
        <v>NOTREND</v>
      </c>
    </row>
    <row r="3792" spans="1:37" x14ac:dyDescent="0.25">
      <c r="A3792" t="s">
        <v>71</v>
      </c>
      <c r="B3792" t="s">
        <v>1280</v>
      </c>
      <c r="C3792" t="s">
        <v>5903</v>
      </c>
      <c r="D3792" t="s">
        <v>72</v>
      </c>
      <c r="E3792" t="s">
        <v>2904</v>
      </c>
      <c r="F3792" t="s">
        <v>73</v>
      </c>
      <c r="G3792" t="s">
        <v>89</v>
      </c>
      <c r="H3792" t="s">
        <v>75</v>
      </c>
      <c r="I3792" t="s">
        <v>76</v>
      </c>
      <c r="J3792" t="s">
        <v>77</v>
      </c>
      <c r="K3792">
        <v>75</v>
      </c>
      <c r="L3792" t="s">
        <v>77</v>
      </c>
      <c r="M3792" t="s">
        <v>78</v>
      </c>
      <c r="N3792" t="s">
        <v>5904</v>
      </c>
      <c r="O3792" t="s">
        <v>3680</v>
      </c>
      <c r="P3792" t="s">
        <v>3680</v>
      </c>
      <c r="Q3792" t="s">
        <v>2907</v>
      </c>
      <c r="R3792" t="s">
        <v>79</v>
      </c>
      <c r="S3792" t="s">
        <v>26</v>
      </c>
      <c r="T3792" t="s">
        <v>2908</v>
      </c>
      <c r="U3792" t="s">
        <v>43</v>
      </c>
      <c r="V3792" t="s">
        <v>80</v>
      </c>
      <c r="W3792">
        <v>25050</v>
      </c>
      <c r="X3792" t="s">
        <v>81</v>
      </c>
      <c r="Y3792">
        <v>-75</v>
      </c>
      <c r="Z3792" t="s">
        <v>3681</v>
      </c>
      <c r="AA3792" t="s">
        <v>3681</v>
      </c>
      <c r="AB3792" t="s">
        <v>90</v>
      </c>
      <c r="AC3792" t="s">
        <v>91</v>
      </c>
      <c r="AD3792">
        <f>_xlfn.XLOOKUP(MIS[[#This Row],[TRADING SYMBOL]],[1]Sheet1!$D:$D,[1]Sheet1!$C:$C)</f>
        <v>160.9</v>
      </c>
      <c r="AE3792">
        <f>MIS[[#This Row],[OrderAverageTradedPrice]]*MIS[[#This Row],[OrderQuantity]]</f>
        <v>15397.5</v>
      </c>
      <c r="AF3792">
        <f>MIS[[#This Row],[LTP]]*MIS[[#This Row],[OrderQuantity]]</f>
        <v>12067.5</v>
      </c>
      <c r="AG3792">
        <f>IF(MIS[[#This Row],[OrderSide]]="SELL",MIS[[#This Row],[VALUE]]-MIS[[#This Row],[LIVE_VALUE]],MIS[[#This Row],[LIVE_VALUE]]-MIS[[#This Row],[VALUE]])</f>
        <v>3330</v>
      </c>
      <c r="AH3792" t="str" cm="1">
        <f t="array" ref="AH3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2" t="str">
        <f>MIS[[#This Row],[TRADING SYMBOL]]</f>
        <v>NIFTY2552225050CE</v>
      </c>
      <c r="AJ3792" t="str">
        <f>IF(RIGHT(MIS[[#This Row],[Main/Hedge]],4)="MAIN","MAIN","HEDGE")</f>
        <v>MAIN</v>
      </c>
      <c r="AK3792" t="str" cm="1">
        <f t="array" ref="AK3792">_xlfn._xlws.FILTER(Table4[Column1],ISNUMBER(SEARCH(Table4[Column1],MIS[[#This Row],[OrderUniqueIdentifier]])),"")</f>
        <v>NOTREND</v>
      </c>
    </row>
    <row r="3793" spans="1:37" x14ac:dyDescent="0.25">
      <c r="A3793" t="s">
        <v>71</v>
      </c>
      <c r="B3793" t="s">
        <v>1288</v>
      </c>
      <c r="C3793" t="s">
        <v>5638</v>
      </c>
      <c r="D3793" t="s">
        <v>72</v>
      </c>
      <c r="E3793" t="s">
        <v>2904</v>
      </c>
      <c r="F3793" t="s">
        <v>73</v>
      </c>
      <c r="G3793" t="s">
        <v>89</v>
      </c>
      <c r="H3793" t="s">
        <v>75</v>
      </c>
      <c r="I3793" t="s">
        <v>76</v>
      </c>
      <c r="J3793" t="s">
        <v>77</v>
      </c>
      <c r="K3793">
        <v>225</v>
      </c>
      <c r="L3793" t="s">
        <v>77</v>
      </c>
      <c r="M3793" t="s">
        <v>78</v>
      </c>
      <c r="N3793" t="s">
        <v>4651</v>
      </c>
      <c r="O3793" t="s">
        <v>3680</v>
      </c>
      <c r="P3793" t="s">
        <v>3680</v>
      </c>
      <c r="Q3793" t="s">
        <v>2907</v>
      </c>
      <c r="R3793" t="s">
        <v>79</v>
      </c>
      <c r="S3793" t="s">
        <v>26</v>
      </c>
      <c r="T3793" t="s">
        <v>2908</v>
      </c>
      <c r="U3793" t="s">
        <v>43</v>
      </c>
      <c r="V3793" t="s">
        <v>80</v>
      </c>
      <c r="W3793">
        <v>25050</v>
      </c>
      <c r="X3793" t="s">
        <v>81</v>
      </c>
      <c r="Y3793">
        <v>-225</v>
      </c>
      <c r="Z3793" t="s">
        <v>3681</v>
      </c>
      <c r="AA3793" t="s">
        <v>3681</v>
      </c>
      <c r="AB3793" t="s">
        <v>90</v>
      </c>
      <c r="AC3793" t="s">
        <v>91</v>
      </c>
      <c r="AD3793">
        <f>_xlfn.XLOOKUP(MIS[[#This Row],[TRADING SYMBOL]],[1]Sheet1!$D:$D,[1]Sheet1!$C:$C)</f>
        <v>160.9</v>
      </c>
      <c r="AE3793">
        <f>MIS[[#This Row],[OrderAverageTradedPrice]]*MIS[[#This Row],[OrderQuantity]]</f>
        <v>46203.75</v>
      </c>
      <c r="AF3793">
        <f>MIS[[#This Row],[LTP]]*MIS[[#This Row],[OrderQuantity]]</f>
        <v>36202.5</v>
      </c>
      <c r="AG3793">
        <f>IF(MIS[[#This Row],[OrderSide]]="SELL",MIS[[#This Row],[VALUE]]-MIS[[#This Row],[LIVE_VALUE]],MIS[[#This Row],[LIVE_VALUE]]-MIS[[#This Row],[VALUE]])</f>
        <v>10001.25</v>
      </c>
      <c r="AH3793" t="str" cm="1">
        <f t="array" ref="AH3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3" t="str">
        <f>MIS[[#This Row],[TRADING SYMBOL]]</f>
        <v>NIFTY2552225050CE</v>
      </c>
      <c r="AJ3793" t="str">
        <f>IF(RIGHT(MIS[[#This Row],[Main/Hedge]],4)="MAIN","MAIN","HEDGE")</f>
        <v>MAIN</v>
      </c>
      <c r="AK3793" t="str" cm="1">
        <f t="array" ref="AK3793">_xlfn._xlws.FILTER(Table4[Column1],ISNUMBER(SEARCH(Table4[Column1],MIS[[#This Row],[OrderUniqueIdentifier]])),"")</f>
        <v>NOTREND</v>
      </c>
    </row>
    <row r="3794" spans="1:37" x14ac:dyDescent="0.25">
      <c r="A3794" t="s">
        <v>71</v>
      </c>
      <c r="B3794" t="s">
        <v>1295</v>
      </c>
      <c r="C3794" t="s">
        <v>5670</v>
      </c>
      <c r="D3794" t="s">
        <v>72</v>
      </c>
      <c r="E3794" t="s">
        <v>3562</v>
      </c>
      <c r="F3794" t="s">
        <v>73</v>
      </c>
      <c r="G3794" t="s">
        <v>89</v>
      </c>
      <c r="H3794" t="s">
        <v>75</v>
      </c>
      <c r="I3794" t="s">
        <v>76</v>
      </c>
      <c r="J3794" t="s">
        <v>77</v>
      </c>
      <c r="K3794">
        <v>150</v>
      </c>
      <c r="L3794" t="s">
        <v>77</v>
      </c>
      <c r="M3794" t="s">
        <v>78</v>
      </c>
      <c r="N3794" t="s">
        <v>3150</v>
      </c>
      <c r="O3794" t="s">
        <v>3680</v>
      </c>
      <c r="P3794" t="s">
        <v>3680</v>
      </c>
      <c r="Q3794" t="s">
        <v>3565</v>
      </c>
      <c r="R3794" t="s">
        <v>79</v>
      </c>
      <c r="S3794" t="s">
        <v>26</v>
      </c>
      <c r="T3794" t="s">
        <v>3566</v>
      </c>
      <c r="U3794" t="s">
        <v>43</v>
      </c>
      <c r="V3794" t="s">
        <v>80</v>
      </c>
      <c r="W3794">
        <v>25050</v>
      </c>
      <c r="X3794" t="s">
        <v>85</v>
      </c>
      <c r="Y3794">
        <v>-150</v>
      </c>
      <c r="Z3794" t="s">
        <v>3681</v>
      </c>
      <c r="AA3794" t="s">
        <v>3681</v>
      </c>
      <c r="AB3794" t="s">
        <v>107</v>
      </c>
      <c r="AC3794" t="s">
        <v>91</v>
      </c>
      <c r="AD3794">
        <f>_xlfn.XLOOKUP(MIS[[#This Row],[TRADING SYMBOL]],[1]Sheet1!$D:$D,[1]Sheet1!$C:$C)</f>
        <v>188.9</v>
      </c>
      <c r="AE3794">
        <f>MIS[[#This Row],[OrderAverageTradedPrice]]*MIS[[#This Row],[OrderQuantity]]</f>
        <v>26332.5</v>
      </c>
      <c r="AF3794">
        <f>MIS[[#This Row],[LTP]]*MIS[[#This Row],[OrderQuantity]]</f>
        <v>28335</v>
      </c>
      <c r="AG3794">
        <f>IF(MIS[[#This Row],[OrderSide]]="SELL",MIS[[#This Row],[VALUE]]-MIS[[#This Row],[LIVE_VALUE]],MIS[[#This Row],[LIVE_VALUE]]-MIS[[#This Row],[VALUE]])</f>
        <v>-2002.5</v>
      </c>
      <c r="AH3794" t="str" cm="1">
        <f t="array" ref="AH3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4" t="str">
        <f>MIS[[#This Row],[TRADING SYMBOL]]</f>
        <v>NIFTY2552225050PE</v>
      </c>
      <c r="AJ3794" t="str">
        <f>IF(RIGHT(MIS[[#This Row],[Main/Hedge]],4)="MAIN","MAIN","HEDGE")</f>
        <v>MAIN</v>
      </c>
      <c r="AK3794" t="str" cm="1">
        <f t="array" ref="AK3794">_xlfn._xlws.FILTER(Table4[Column1],ISNUMBER(SEARCH(Table4[Column1],MIS[[#This Row],[OrderUniqueIdentifier]])),"")</f>
        <v>NOTREND</v>
      </c>
    </row>
    <row r="3795" spans="1:37" x14ac:dyDescent="0.25">
      <c r="A3795" t="s">
        <v>71</v>
      </c>
      <c r="B3795" t="s">
        <v>1308</v>
      </c>
      <c r="C3795" t="s">
        <v>5734</v>
      </c>
      <c r="D3795" t="s">
        <v>72</v>
      </c>
      <c r="E3795" t="s">
        <v>2904</v>
      </c>
      <c r="F3795" t="s">
        <v>73</v>
      </c>
      <c r="G3795" t="s">
        <v>89</v>
      </c>
      <c r="H3795" t="s">
        <v>75</v>
      </c>
      <c r="I3795" t="s">
        <v>76</v>
      </c>
      <c r="J3795" t="s">
        <v>77</v>
      </c>
      <c r="K3795">
        <v>225</v>
      </c>
      <c r="L3795" t="s">
        <v>77</v>
      </c>
      <c r="M3795" t="s">
        <v>78</v>
      </c>
      <c r="N3795" t="s">
        <v>3679</v>
      </c>
      <c r="O3795" t="s">
        <v>3680</v>
      </c>
      <c r="P3795" t="s">
        <v>3680</v>
      </c>
      <c r="Q3795" t="s">
        <v>2907</v>
      </c>
      <c r="R3795" t="s">
        <v>79</v>
      </c>
      <c r="S3795" t="s">
        <v>26</v>
      </c>
      <c r="T3795" t="s">
        <v>2908</v>
      </c>
      <c r="U3795" t="s">
        <v>43</v>
      </c>
      <c r="V3795" t="s">
        <v>80</v>
      </c>
      <c r="W3795">
        <v>25050</v>
      </c>
      <c r="X3795" t="s">
        <v>81</v>
      </c>
      <c r="Y3795">
        <v>-225</v>
      </c>
      <c r="Z3795" t="s">
        <v>3681</v>
      </c>
      <c r="AA3795" t="s">
        <v>3681</v>
      </c>
      <c r="AB3795" t="s">
        <v>90</v>
      </c>
      <c r="AC3795" t="s">
        <v>91</v>
      </c>
      <c r="AD3795">
        <f>_xlfn.XLOOKUP(MIS[[#This Row],[TRADING SYMBOL]],[1]Sheet1!$D:$D,[1]Sheet1!$C:$C)</f>
        <v>160.9</v>
      </c>
      <c r="AE3795">
        <f>MIS[[#This Row],[OrderAverageTradedPrice]]*MIS[[#This Row],[OrderQuantity]]</f>
        <v>46263.749999999847</v>
      </c>
      <c r="AF3795">
        <f>MIS[[#This Row],[LTP]]*MIS[[#This Row],[OrderQuantity]]</f>
        <v>36202.5</v>
      </c>
      <c r="AG3795">
        <f>IF(MIS[[#This Row],[OrderSide]]="SELL",MIS[[#This Row],[VALUE]]-MIS[[#This Row],[LIVE_VALUE]],MIS[[#This Row],[LIVE_VALUE]]-MIS[[#This Row],[VALUE]])</f>
        <v>10061.249999999847</v>
      </c>
      <c r="AH3795" t="str" cm="1">
        <f t="array" ref="AH3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5" t="str">
        <f>MIS[[#This Row],[TRADING SYMBOL]]</f>
        <v>NIFTY2552225050CE</v>
      </c>
      <c r="AJ3795" t="str">
        <f>IF(RIGHT(MIS[[#This Row],[Main/Hedge]],4)="MAIN","MAIN","HEDGE")</f>
        <v>MAIN</v>
      </c>
      <c r="AK3795" t="str" cm="1">
        <f t="array" ref="AK3795">_xlfn._xlws.FILTER(Table4[Column1],ISNUMBER(SEARCH(Table4[Column1],MIS[[#This Row],[OrderUniqueIdentifier]])),"")</f>
        <v>NOTREND</v>
      </c>
    </row>
    <row r="3796" spans="1:37" x14ac:dyDescent="0.25">
      <c r="A3796" t="s">
        <v>71</v>
      </c>
      <c r="B3796" t="s">
        <v>1316</v>
      </c>
      <c r="C3796" t="s">
        <v>5771</v>
      </c>
      <c r="D3796" t="s">
        <v>72</v>
      </c>
      <c r="E3796" t="s">
        <v>3562</v>
      </c>
      <c r="F3796" t="s">
        <v>73</v>
      </c>
      <c r="G3796" t="s">
        <v>89</v>
      </c>
      <c r="H3796" t="s">
        <v>75</v>
      </c>
      <c r="I3796" t="s">
        <v>76</v>
      </c>
      <c r="J3796" t="s">
        <v>77</v>
      </c>
      <c r="K3796">
        <v>150</v>
      </c>
      <c r="L3796" t="s">
        <v>77</v>
      </c>
      <c r="M3796" t="s">
        <v>78</v>
      </c>
      <c r="N3796" t="s">
        <v>4395</v>
      </c>
      <c r="O3796" t="s">
        <v>3680</v>
      </c>
      <c r="P3796" t="s">
        <v>3680</v>
      </c>
      <c r="Q3796" t="s">
        <v>3565</v>
      </c>
      <c r="R3796" t="s">
        <v>79</v>
      </c>
      <c r="S3796" t="s">
        <v>26</v>
      </c>
      <c r="T3796" t="s">
        <v>3566</v>
      </c>
      <c r="U3796" t="s">
        <v>43</v>
      </c>
      <c r="V3796" t="s">
        <v>80</v>
      </c>
      <c r="W3796">
        <v>25050</v>
      </c>
      <c r="X3796" t="s">
        <v>85</v>
      </c>
      <c r="Y3796">
        <v>-150</v>
      </c>
      <c r="Z3796" t="s">
        <v>3681</v>
      </c>
      <c r="AA3796" t="s">
        <v>3681</v>
      </c>
      <c r="AB3796" t="s">
        <v>107</v>
      </c>
      <c r="AC3796" t="s">
        <v>91</v>
      </c>
      <c r="AD3796">
        <f>_xlfn.XLOOKUP(MIS[[#This Row],[TRADING SYMBOL]],[1]Sheet1!$D:$D,[1]Sheet1!$C:$C)</f>
        <v>188.9</v>
      </c>
      <c r="AE3796">
        <f>MIS[[#This Row],[OrderAverageTradedPrice]]*MIS[[#This Row],[OrderQuantity]]</f>
        <v>26280</v>
      </c>
      <c r="AF3796">
        <f>MIS[[#This Row],[LTP]]*MIS[[#This Row],[OrderQuantity]]</f>
        <v>28335</v>
      </c>
      <c r="AG3796">
        <f>IF(MIS[[#This Row],[OrderSide]]="SELL",MIS[[#This Row],[VALUE]]-MIS[[#This Row],[LIVE_VALUE]],MIS[[#This Row],[LIVE_VALUE]]-MIS[[#This Row],[VALUE]])</f>
        <v>-2055</v>
      </c>
      <c r="AH3796" t="str" cm="1">
        <f t="array" ref="AH3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6" t="str">
        <f>MIS[[#This Row],[TRADING SYMBOL]]</f>
        <v>NIFTY2552225050PE</v>
      </c>
      <c r="AJ3796" t="str">
        <f>IF(RIGHT(MIS[[#This Row],[Main/Hedge]],4)="MAIN","MAIN","HEDGE")</f>
        <v>MAIN</v>
      </c>
      <c r="AK3796" t="str" cm="1">
        <f t="array" ref="AK3796">_xlfn._xlws.FILTER(Table4[Column1],ISNUMBER(SEARCH(Table4[Column1],MIS[[#This Row],[OrderUniqueIdentifier]])),"")</f>
        <v>NOTREND</v>
      </c>
    </row>
    <row r="3797" spans="1:37" x14ac:dyDescent="0.25">
      <c r="A3797" t="s">
        <v>1555</v>
      </c>
      <c r="B3797" t="s">
        <v>1556</v>
      </c>
      <c r="C3797" t="s">
        <v>6577</v>
      </c>
      <c r="D3797" t="s">
        <v>72</v>
      </c>
      <c r="E3797" t="s">
        <v>2904</v>
      </c>
      <c r="F3797" t="s">
        <v>73</v>
      </c>
      <c r="G3797" t="s">
        <v>89</v>
      </c>
      <c r="H3797" t="s">
        <v>75</v>
      </c>
      <c r="I3797" t="s">
        <v>76</v>
      </c>
      <c r="J3797" t="s">
        <v>77</v>
      </c>
      <c r="K3797">
        <v>1200</v>
      </c>
      <c r="L3797" t="s">
        <v>77</v>
      </c>
      <c r="M3797" t="s">
        <v>78</v>
      </c>
      <c r="N3797" t="s">
        <v>6578</v>
      </c>
      <c r="O3797" t="s">
        <v>3680</v>
      </c>
      <c r="P3797" t="s">
        <v>3680</v>
      </c>
      <c r="Q3797" t="s">
        <v>2907</v>
      </c>
      <c r="R3797" t="s">
        <v>79</v>
      </c>
      <c r="S3797" t="s">
        <v>26</v>
      </c>
      <c r="T3797" t="s">
        <v>2908</v>
      </c>
      <c r="U3797" t="s">
        <v>43</v>
      </c>
      <c r="V3797" t="s">
        <v>80</v>
      </c>
      <c r="W3797">
        <v>25050</v>
      </c>
      <c r="X3797" t="s">
        <v>81</v>
      </c>
      <c r="Y3797">
        <v>-1200</v>
      </c>
      <c r="Z3797" t="s">
        <v>3681</v>
      </c>
      <c r="AA3797" t="s">
        <v>3681</v>
      </c>
      <c r="AB3797" t="s">
        <v>90</v>
      </c>
      <c r="AC3797" t="s">
        <v>91</v>
      </c>
      <c r="AD3797">
        <f>_xlfn.XLOOKUP(MIS[[#This Row],[TRADING SYMBOL]],[1]Sheet1!$D:$D,[1]Sheet1!$C:$C)</f>
        <v>160.9</v>
      </c>
      <c r="AE3797">
        <f>MIS[[#This Row],[OrderAverageTradedPrice]]*MIS[[#This Row],[OrderQuantity]]</f>
        <v>246641.25</v>
      </c>
      <c r="AF3797">
        <f>MIS[[#This Row],[LTP]]*MIS[[#This Row],[OrderQuantity]]</f>
        <v>193080</v>
      </c>
      <c r="AG3797">
        <f>IF(MIS[[#This Row],[OrderSide]]="SELL",MIS[[#This Row],[VALUE]]-MIS[[#This Row],[LIVE_VALUE]],MIS[[#This Row],[LIVE_VALUE]]-MIS[[#This Row],[VALUE]])</f>
        <v>53561.25</v>
      </c>
      <c r="AH3797" t="str" cm="1">
        <f t="array" ref="AH3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7" t="str">
        <f>MIS[[#This Row],[TRADING SYMBOL]]</f>
        <v>NIFTY2552225050CE</v>
      </c>
      <c r="AJ3797" t="str">
        <f>IF(RIGHT(MIS[[#This Row],[Main/Hedge]],4)="MAIN","MAIN","HEDGE")</f>
        <v>MAIN</v>
      </c>
      <c r="AK3797" t="str" cm="1">
        <f t="array" ref="AK3797">_xlfn._xlws.FILTER(Table4[Column1],ISNUMBER(SEARCH(Table4[Column1],MIS[[#This Row],[OrderUniqueIdentifier]])),"")</f>
        <v>NOTREND</v>
      </c>
    </row>
    <row r="3798" spans="1:37" x14ac:dyDescent="0.25">
      <c r="A3798" t="s">
        <v>1555</v>
      </c>
      <c r="B3798" t="s">
        <v>1577</v>
      </c>
      <c r="C3798" t="s">
        <v>6661</v>
      </c>
      <c r="D3798" t="s">
        <v>72</v>
      </c>
      <c r="E3798" t="s">
        <v>2904</v>
      </c>
      <c r="F3798" t="s">
        <v>73</v>
      </c>
      <c r="G3798" t="s">
        <v>89</v>
      </c>
      <c r="H3798" t="s">
        <v>75</v>
      </c>
      <c r="I3798" t="s">
        <v>76</v>
      </c>
      <c r="J3798" t="s">
        <v>77</v>
      </c>
      <c r="K3798">
        <v>1050</v>
      </c>
      <c r="L3798" t="s">
        <v>77</v>
      </c>
      <c r="M3798" t="s">
        <v>78</v>
      </c>
      <c r="N3798" t="s">
        <v>6662</v>
      </c>
      <c r="O3798" t="s">
        <v>3680</v>
      </c>
      <c r="P3798" t="s">
        <v>3680</v>
      </c>
      <c r="Q3798" t="s">
        <v>2907</v>
      </c>
      <c r="R3798" t="s">
        <v>79</v>
      </c>
      <c r="S3798" t="s">
        <v>26</v>
      </c>
      <c r="T3798" t="s">
        <v>2908</v>
      </c>
      <c r="U3798" t="s">
        <v>43</v>
      </c>
      <c r="V3798" t="s">
        <v>80</v>
      </c>
      <c r="W3798">
        <v>25050</v>
      </c>
      <c r="X3798" t="s">
        <v>81</v>
      </c>
      <c r="Y3798">
        <v>-1050</v>
      </c>
      <c r="Z3798" t="s">
        <v>3681</v>
      </c>
      <c r="AA3798" t="s">
        <v>3681</v>
      </c>
      <c r="AB3798" t="s">
        <v>90</v>
      </c>
      <c r="AC3798" t="s">
        <v>91</v>
      </c>
      <c r="AD3798">
        <f>_xlfn.XLOOKUP(MIS[[#This Row],[TRADING SYMBOL]],[1]Sheet1!$D:$D,[1]Sheet1!$C:$C)</f>
        <v>160.9</v>
      </c>
      <c r="AE3798">
        <f>MIS[[#This Row],[OrderAverageTradedPrice]]*MIS[[#This Row],[OrderQuantity]]</f>
        <v>215497.49999999971</v>
      </c>
      <c r="AF3798">
        <f>MIS[[#This Row],[LTP]]*MIS[[#This Row],[OrderQuantity]]</f>
        <v>168945</v>
      </c>
      <c r="AG3798">
        <f>IF(MIS[[#This Row],[OrderSide]]="SELL",MIS[[#This Row],[VALUE]]-MIS[[#This Row],[LIVE_VALUE]],MIS[[#This Row],[LIVE_VALUE]]-MIS[[#This Row],[VALUE]])</f>
        <v>46552.499999999709</v>
      </c>
      <c r="AH3798" t="str" cm="1">
        <f t="array" ref="AH3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8" t="str">
        <f>MIS[[#This Row],[TRADING SYMBOL]]</f>
        <v>NIFTY2552225050CE</v>
      </c>
      <c r="AJ3798" t="str">
        <f>IF(RIGHT(MIS[[#This Row],[Main/Hedge]],4)="MAIN","MAIN","HEDGE")</f>
        <v>MAIN</v>
      </c>
      <c r="AK3798" t="str" cm="1">
        <f t="array" ref="AK3798">_xlfn._xlws.FILTER(Table4[Column1],ISNUMBER(SEARCH(Table4[Column1],MIS[[#This Row],[OrderUniqueIdentifier]])),"")</f>
        <v>NOTREND</v>
      </c>
    </row>
    <row r="3799" spans="1:37" x14ac:dyDescent="0.25">
      <c r="A3799" t="s">
        <v>1555</v>
      </c>
      <c r="B3799" t="s">
        <v>1577</v>
      </c>
      <c r="C3799" t="s">
        <v>6663</v>
      </c>
      <c r="D3799" t="s">
        <v>72</v>
      </c>
      <c r="E3799" t="s">
        <v>3562</v>
      </c>
      <c r="F3799" t="s">
        <v>73</v>
      </c>
      <c r="G3799" t="s">
        <v>89</v>
      </c>
      <c r="H3799" t="s">
        <v>75</v>
      </c>
      <c r="I3799" t="s">
        <v>76</v>
      </c>
      <c r="J3799" t="s">
        <v>77</v>
      </c>
      <c r="K3799">
        <v>1050</v>
      </c>
      <c r="L3799" t="s">
        <v>77</v>
      </c>
      <c r="M3799" t="s">
        <v>78</v>
      </c>
      <c r="N3799" t="s">
        <v>6664</v>
      </c>
      <c r="O3799" t="s">
        <v>3680</v>
      </c>
      <c r="P3799" t="s">
        <v>3680</v>
      </c>
      <c r="Q3799" t="s">
        <v>3565</v>
      </c>
      <c r="R3799" t="s">
        <v>79</v>
      </c>
      <c r="S3799" t="s">
        <v>26</v>
      </c>
      <c r="T3799" t="s">
        <v>3566</v>
      </c>
      <c r="U3799" t="s">
        <v>43</v>
      </c>
      <c r="V3799" t="s">
        <v>80</v>
      </c>
      <c r="W3799">
        <v>25050</v>
      </c>
      <c r="X3799" t="s">
        <v>85</v>
      </c>
      <c r="Y3799">
        <v>-1050</v>
      </c>
      <c r="Z3799" t="s">
        <v>3681</v>
      </c>
      <c r="AA3799" t="s">
        <v>3681</v>
      </c>
      <c r="AB3799" t="s">
        <v>107</v>
      </c>
      <c r="AC3799" t="s">
        <v>91</v>
      </c>
      <c r="AD3799">
        <f>_xlfn.XLOOKUP(MIS[[#This Row],[TRADING SYMBOL]],[1]Sheet1!$D:$D,[1]Sheet1!$C:$C)</f>
        <v>188.9</v>
      </c>
      <c r="AE3799">
        <f>MIS[[#This Row],[OrderAverageTradedPrice]]*MIS[[#This Row],[OrderQuantity]]</f>
        <v>183944.99999999971</v>
      </c>
      <c r="AF3799">
        <f>MIS[[#This Row],[LTP]]*MIS[[#This Row],[OrderQuantity]]</f>
        <v>198345</v>
      </c>
      <c r="AG3799">
        <f>IF(MIS[[#This Row],[OrderSide]]="SELL",MIS[[#This Row],[VALUE]]-MIS[[#This Row],[LIVE_VALUE]],MIS[[#This Row],[LIVE_VALUE]]-MIS[[#This Row],[VALUE]])</f>
        <v>-14400.000000000291</v>
      </c>
      <c r="AH3799" t="str" cm="1">
        <f t="array" ref="AH3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9" t="str">
        <f>MIS[[#This Row],[TRADING SYMBOL]]</f>
        <v>NIFTY2552225050PE</v>
      </c>
      <c r="AJ3799" t="str">
        <f>IF(RIGHT(MIS[[#This Row],[Main/Hedge]],4)="MAIN","MAIN","HEDGE")</f>
        <v>MAIN</v>
      </c>
      <c r="AK3799" t="str" cm="1">
        <f t="array" ref="AK3799">_xlfn._xlws.FILTER(Table4[Column1],ISNUMBER(SEARCH(Table4[Column1],MIS[[#This Row],[OrderUniqueIdentifier]])),"")</f>
        <v>NOTREND</v>
      </c>
    </row>
    <row r="3800" spans="1:37" x14ac:dyDescent="0.25">
      <c r="A3800" t="s">
        <v>1555</v>
      </c>
      <c r="B3800" t="s">
        <v>1589</v>
      </c>
      <c r="C3800" t="s">
        <v>6708</v>
      </c>
      <c r="D3800" t="s">
        <v>72</v>
      </c>
      <c r="E3800" t="s">
        <v>2904</v>
      </c>
      <c r="F3800" t="s">
        <v>73</v>
      </c>
      <c r="G3800" t="s">
        <v>89</v>
      </c>
      <c r="H3800" t="s">
        <v>75</v>
      </c>
      <c r="I3800" t="s">
        <v>76</v>
      </c>
      <c r="J3800" t="s">
        <v>77</v>
      </c>
      <c r="K3800">
        <v>225</v>
      </c>
      <c r="L3800" t="s">
        <v>77</v>
      </c>
      <c r="M3800" t="s">
        <v>78</v>
      </c>
      <c r="N3800" t="s">
        <v>4651</v>
      </c>
      <c r="O3800" t="s">
        <v>3680</v>
      </c>
      <c r="P3800" t="s">
        <v>3680</v>
      </c>
      <c r="Q3800" t="s">
        <v>2907</v>
      </c>
      <c r="R3800" t="s">
        <v>79</v>
      </c>
      <c r="S3800" t="s">
        <v>26</v>
      </c>
      <c r="T3800" t="s">
        <v>2908</v>
      </c>
      <c r="U3800" t="s">
        <v>43</v>
      </c>
      <c r="V3800" t="s">
        <v>80</v>
      </c>
      <c r="W3800">
        <v>25050</v>
      </c>
      <c r="X3800" t="s">
        <v>81</v>
      </c>
      <c r="Y3800">
        <v>-225</v>
      </c>
      <c r="Z3800" t="s">
        <v>3681</v>
      </c>
      <c r="AA3800" t="s">
        <v>3681</v>
      </c>
      <c r="AB3800" t="s">
        <v>90</v>
      </c>
      <c r="AC3800" t="s">
        <v>91</v>
      </c>
      <c r="AD3800">
        <f>_xlfn.XLOOKUP(MIS[[#This Row],[TRADING SYMBOL]],[1]Sheet1!$D:$D,[1]Sheet1!$C:$C)</f>
        <v>160.9</v>
      </c>
      <c r="AE3800">
        <f>MIS[[#This Row],[OrderAverageTradedPrice]]*MIS[[#This Row],[OrderQuantity]]</f>
        <v>46203.75</v>
      </c>
      <c r="AF3800">
        <f>MIS[[#This Row],[LTP]]*MIS[[#This Row],[OrderQuantity]]</f>
        <v>36202.5</v>
      </c>
      <c r="AG3800">
        <f>IF(MIS[[#This Row],[OrderSide]]="SELL",MIS[[#This Row],[VALUE]]-MIS[[#This Row],[LIVE_VALUE]],MIS[[#This Row],[LIVE_VALUE]]-MIS[[#This Row],[VALUE]])</f>
        <v>10001.25</v>
      </c>
      <c r="AH3800" t="str" cm="1">
        <f t="array" ref="AH3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0" t="str">
        <f>MIS[[#This Row],[TRADING SYMBOL]]</f>
        <v>NIFTY2552225050CE</v>
      </c>
      <c r="AJ3800" t="str">
        <f>IF(RIGHT(MIS[[#This Row],[Main/Hedge]],4)="MAIN","MAIN","HEDGE")</f>
        <v>MAIN</v>
      </c>
      <c r="AK3800" t="str" cm="1">
        <f t="array" ref="AK3800">_xlfn._xlws.FILTER(Table4[Column1],ISNUMBER(SEARCH(Table4[Column1],MIS[[#This Row],[OrderUniqueIdentifier]])),"")</f>
        <v>NOTREND</v>
      </c>
    </row>
    <row r="3801" spans="1:37" x14ac:dyDescent="0.25">
      <c r="A3801" t="s">
        <v>1555</v>
      </c>
      <c r="B3801" t="s">
        <v>1589</v>
      </c>
      <c r="C3801" t="s">
        <v>6709</v>
      </c>
      <c r="D3801" t="s">
        <v>72</v>
      </c>
      <c r="E3801" t="s">
        <v>3562</v>
      </c>
      <c r="F3801" t="s">
        <v>73</v>
      </c>
      <c r="G3801" t="s">
        <v>89</v>
      </c>
      <c r="H3801" t="s">
        <v>75</v>
      </c>
      <c r="I3801" t="s">
        <v>76</v>
      </c>
      <c r="J3801" t="s">
        <v>77</v>
      </c>
      <c r="K3801">
        <v>225</v>
      </c>
      <c r="L3801" t="s">
        <v>77</v>
      </c>
      <c r="M3801" t="s">
        <v>78</v>
      </c>
      <c r="N3801" t="s">
        <v>4369</v>
      </c>
      <c r="O3801" t="s">
        <v>3680</v>
      </c>
      <c r="P3801" t="s">
        <v>3680</v>
      </c>
      <c r="Q3801" t="s">
        <v>3565</v>
      </c>
      <c r="R3801" t="s">
        <v>79</v>
      </c>
      <c r="S3801" t="s">
        <v>26</v>
      </c>
      <c r="T3801" t="s">
        <v>3566</v>
      </c>
      <c r="U3801" t="s">
        <v>43</v>
      </c>
      <c r="V3801" t="s">
        <v>80</v>
      </c>
      <c r="W3801">
        <v>25050</v>
      </c>
      <c r="X3801" t="s">
        <v>85</v>
      </c>
      <c r="Y3801">
        <v>-225</v>
      </c>
      <c r="Z3801" t="s">
        <v>3681</v>
      </c>
      <c r="AA3801" t="s">
        <v>3681</v>
      </c>
      <c r="AB3801" t="s">
        <v>107</v>
      </c>
      <c r="AC3801" t="s">
        <v>91</v>
      </c>
      <c r="AD3801">
        <f>_xlfn.XLOOKUP(MIS[[#This Row],[TRADING SYMBOL]],[1]Sheet1!$D:$D,[1]Sheet1!$C:$C)</f>
        <v>188.9</v>
      </c>
      <c r="AE3801">
        <f>MIS[[#This Row],[OrderAverageTradedPrice]]*MIS[[#This Row],[OrderQuantity]]</f>
        <v>39442.5</v>
      </c>
      <c r="AF3801">
        <f>MIS[[#This Row],[LTP]]*MIS[[#This Row],[OrderQuantity]]</f>
        <v>42502.5</v>
      </c>
      <c r="AG3801">
        <f>IF(MIS[[#This Row],[OrderSide]]="SELL",MIS[[#This Row],[VALUE]]-MIS[[#This Row],[LIVE_VALUE]],MIS[[#This Row],[LIVE_VALUE]]-MIS[[#This Row],[VALUE]])</f>
        <v>-3060</v>
      </c>
      <c r="AH3801" t="str" cm="1">
        <f t="array" ref="AH3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1" t="str">
        <f>MIS[[#This Row],[TRADING SYMBOL]]</f>
        <v>NIFTY2552225050PE</v>
      </c>
      <c r="AJ3801" t="str">
        <f>IF(RIGHT(MIS[[#This Row],[Main/Hedge]],4)="MAIN","MAIN","HEDGE")</f>
        <v>MAIN</v>
      </c>
      <c r="AK3801" t="str" cm="1">
        <f t="array" ref="AK3801">_xlfn._xlws.FILTER(Table4[Column1],ISNUMBER(SEARCH(Table4[Column1],MIS[[#This Row],[OrderUniqueIdentifier]])),"")</f>
        <v>NOTREND</v>
      </c>
    </row>
    <row r="3802" spans="1:37" x14ac:dyDescent="0.25">
      <c r="A3802" t="s">
        <v>1555</v>
      </c>
      <c r="B3802" t="s">
        <v>1648</v>
      </c>
      <c r="C3802" t="s">
        <v>6896</v>
      </c>
      <c r="D3802" t="s">
        <v>72</v>
      </c>
      <c r="E3802" t="s">
        <v>2904</v>
      </c>
      <c r="F3802" t="s">
        <v>73</v>
      </c>
      <c r="G3802" t="s">
        <v>89</v>
      </c>
      <c r="H3802" t="s">
        <v>75</v>
      </c>
      <c r="I3802" t="s">
        <v>76</v>
      </c>
      <c r="J3802" t="s">
        <v>77</v>
      </c>
      <c r="K3802">
        <v>225</v>
      </c>
      <c r="L3802" t="s">
        <v>77</v>
      </c>
      <c r="M3802" t="s">
        <v>78</v>
      </c>
      <c r="N3802" t="s">
        <v>4651</v>
      </c>
      <c r="O3802" t="s">
        <v>3680</v>
      </c>
      <c r="P3802" t="s">
        <v>3680</v>
      </c>
      <c r="Q3802" t="s">
        <v>2907</v>
      </c>
      <c r="R3802" t="s">
        <v>79</v>
      </c>
      <c r="S3802" t="s">
        <v>26</v>
      </c>
      <c r="T3802" t="s">
        <v>2908</v>
      </c>
      <c r="U3802" t="s">
        <v>43</v>
      </c>
      <c r="V3802" t="s">
        <v>80</v>
      </c>
      <c r="W3802">
        <v>25050</v>
      </c>
      <c r="X3802" t="s">
        <v>81</v>
      </c>
      <c r="Y3802">
        <v>-225</v>
      </c>
      <c r="Z3802" t="s">
        <v>3681</v>
      </c>
      <c r="AA3802" t="s">
        <v>3681</v>
      </c>
      <c r="AB3802" t="s">
        <v>90</v>
      </c>
      <c r="AC3802" t="s">
        <v>91</v>
      </c>
      <c r="AD3802">
        <f>_xlfn.XLOOKUP(MIS[[#This Row],[TRADING SYMBOL]],[1]Sheet1!$D:$D,[1]Sheet1!$C:$C)</f>
        <v>160.9</v>
      </c>
      <c r="AE3802">
        <f>MIS[[#This Row],[OrderAverageTradedPrice]]*MIS[[#This Row],[OrderQuantity]]</f>
        <v>46203.75</v>
      </c>
      <c r="AF3802">
        <f>MIS[[#This Row],[LTP]]*MIS[[#This Row],[OrderQuantity]]</f>
        <v>36202.5</v>
      </c>
      <c r="AG3802">
        <f>IF(MIS[[#This Row],[OrderSide]]="SELL",MIS[[#This Row],[VALUE]]-MIS[[#This Row],[LIVE_VALUE]],MIS[[#This Row],[LIVE_VALUE]]-MIS[[#This Row],[VALUE]])</f>
        <v>10001.25</v>
      </c>
      <c r="AH3802" t="str" cm="1">
        <f t="array" ref="AH3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2" t="str">
        <f>MIS[[#This Row],[TRADING SYMBOL]]</f>
        <v>NIFTY2552225050CE</v>
      </c>
      <c r="AJ3802" t="str">
        <f>IF(RIGHT(MIS[[#This Row],[Main/Hedge]],4)="MAIN","MAIN","HEDGE")</f>
        <v>MAIN</v>
      </c>
      <c r="AK3802" t="str" cm="1">
        <f t="array" ref="AK3802">_xlfn._xlws.FILTER(Table4[Column1],ISNUMBER(SEARCH(Table4[Column1],MIS[[#This Row],[OrderUniqueIdentifier]])),"")</f>
        <v>NOTREND</v>
      </c>
    </row>
    <row r="3803" spans="1:37" x14ac:dyDescent="0.25">
      <c r="A3803" t="s">
        <v>1555</v>
      </c>
      <c r="B3803" t="s">
        <v>1676</v>
      </c>
      <c r="C3803" t="s">
        <v>7013</v>
      </c>
      <c r="D3803" t="s">
        <v>72</v>
      </c>
      <c r="E3803" t="s">
        <v>2904</v>
      </c>
      <c r="F3803" t="s">
        <v>73</v>
      </c>
      <c r="G3803" t="s">
        <v>89</v>
      </c>
      <c r="H3803" t="s">
        <v>75</v>
      </c>
      <c r="I3803" t="s">
        <v>76</v>
      </c>
      <c r="J3803" t="s">
        <v>77</v>
      </c>
      <c r="K3803">
        <v>75</v>
      </c>
      <c r="L3803" t="s">
        <v>77</v>
      </c>
      <c r="M3803" t="s">
        <v>78</v>
      </c>
      <c r="N3803" t="s">
        <v>7014</v>
      </c>
      <c r="O3803" t="s">
        <v>3680</v>
      </c>
      <c r="P3803" t="s">
        <v>3680</v>
      </c>
      <c r="Q3803" t="s">
        <v>2907</v>
      </c>
      <c r="R3803" t="s">
        <v>79</v>
      </c>
      <c r="S3803" t="s">
        <v>26</v>
      </c>
      <c r="T3803" t="s">
        <v>2908</v>
      </c>
      <c r="U3803" t="s">
        <v>43</v>
      </c>
      <c r="V3803" t="s">
        <v>80</v>
      </c>
      <c r="W3803">
        <v>25050</v>
      </c>
      <c r="X3803" t="s">
        <v>81</v>
      </c>
      <c r="Y3803">
        <v>-75</v>
      </c>
      <c r="Z3803" t="s">
        <v>3681</v>
      </c>
      <c r="AA3803" t="s">
        <v>3681</v>
      </c>
      <c r="AB3803" t="s">
        <v>90</v>
      </c>
      <c r="AC3803" t="s">
        <v>91</v>
      </c>
      <c r="AD3803">
        <f>_xlfn.XLOOKUP(MIS[[#This Row],[TRADING SYMBOL]],[1]Sheet1!$D:$D,[1]Sheet1!$C:$C)</f>
        <v>160.9</v>
      </c>
      <c r="AE3803">
        <f>MIS[[#This Row],[OrderAverageTradedPrice]]*MIS[[#This Row],[OrderQuantity]]</f>
        <v>15435</v>
      </c>
      <c r="AF3803">
        <f>MIS[[#This Row],[LTP]]*MIS[[#This Row],[OrderQuantity]]</f>
        <v>12067.5</v>
      </c>
      <c r="AG3803">
        <f>IF(MIS[[#This Row],[OrderSide]]="SELL",MIS[[#This Row],[VALUE]]-MIS[[#This Row],[LIVE_VALUE]],MIS[[#This Row],[LIVE_VALUE]]-MIS[[#This Row],[VALUE]])</f>
        <v>3367.5</v>
      </c>
      <c r="AH3803" t="str" cm="1">
        <f t="array" ref="AH3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3" t="str">
        <f>MIS[[#This Row],[TRADING SYMBOL]]</f>
        <v>NIFTY2552225050CE</v>
      </c>
      <c r="AJ3803" t="str">
        <f>IF(RIGHT(MIS[[#This Row],[Main/Hedge]],4)="MAIN","MAIN","HEDGE")</f>
        <v>MAIN</v>
      </c>
      <c r="AK3803" t="str" cm="1">
        <f t="array" ref="AK3803">_xlfn._xlws.FILTER(Table4[Column1],ISNUMBER(SEARCH(Table4[Column1],MIS[[#This Row],[OrderUniqueIdentifier]])),"")</f>
        <v>NOTREND</v>
      </c>
    </row>
    <row r="3804" spans="1:37" x14ac:dyDescent="0.25">
      <c r="A3804" t="s">
        <v>71</v>
      </c>
      <c r="B3804" t="s">
        <v>454</v>
      </c>
      <c r="C3804" t="s">
        <v>434</v>
      </c>
      <c r="D3804" t="s">
        <v>72</v>
      </c>
      <c r="E3804" t="s">
        <v>3562</v>
      </c>
      <c r="F3804" t="s">
        <v>73</v>
      </c>
      <c r="G3804" t="s">
        <v>89</v>
      </c>
      <c r="H3804" t="s">
        <v>75</v>
      </c>
      <c r="I3804" t="s">
        <v>76</v>
      </c>
      <c r="J3804" t="s">
        <v>77</v>
      </c>
      <c r="K3804">
        <v>75</v>
      </c>
      <c r="L3804" t="s">
        <v>77</v>
      </c>
      <c r="M3804" t="s">
        <v>78</v>
      </c>
      <c r="N3804" t="s">
        <v>3790</v>
      </c>
      <c r="O3804" t="s">
        <v>3684</v>
      </c>
      <c r="P3804" t="s">
        <v>3684</v>
      </c>
      <c r="Q3804" t="s">
        <v>3565</v>
      </c>
      <c r="R3804" t="s">
        <v>79</v>
      </c>
      <c r="S3804" t="s">
        <v>26</v>
      </c>
      <c r="T3804" t="s">
        <v>3566</v>
      </c>
      <c r="U3804" t="s">
        <v>43</v>
      </c>
      <c r="V3804" t="s">
        <v>80</v>
      </c>
      <c r="W3804">
        <v>25050</v>
      </c>
      <c r="X3804" t="s">
        <v>85</v>
      </c>
      <c r="Y3804">
        <v>-75</v>
      </c>
      <c r="Z3804" t="s">
        <v>3685</v>
      </c>
      <c r="AA3804" t="s">
        <v>3685</v>
      </c>
      <c r="AB3804" t="s">
        <v>107</v>
      </c>
      <c r="AC3804" t="s">
        <v>91</v>
      </c>
      <c r="AD3804">
        <f>_xlfn.XLOOKUP(MIS[[#This Row],[TRADING SYMBOL]],[1]Sheet1!$D:$D,[1]Sheet1!$C:$C)</f>
        <v>188.9</v>
      </c>
      <c r="AE3804">
        <f>MIS[[#This Row],[OrderAverageTradedPrice]]*MIS[[#This Row],[OrderQuantity]]</f>
        <v>13121.25</v>
      </c>
      <c r="AF3804">
        <f>MIS[[#This Row],[LTP]]*MIS[[#This Row],[OrderQuantity]]</f>
        <v>14167.5</v>
      </c>
      <c r="AG3804">
        <f>IF(MIS[[#This Row],[OrderSide]]="SELL",MIS[[#This Row],[VALUE]]-MIS[[#This Row],[LIVE_VALUE]],MIS[[#This Row],[LIVE_VALUE]]-MIS[[#This Row],[VALUE]])</f>
        <v>-1046.25</v>
      </c>
      <c r="AH3804" t="str" cm="1">
        <f t="array" ref="AH3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4" t="str">
        <f>MIS[[#This Row],[TRADING SYMBOL]]</f>
        <v>NIFTY2552225050PE</v>
      </c>
      <c r="AJ3804" t="str">
        <f>IF(RIGHT(MIS[[#This Row],[Main/Hedge]],4)="MAIN","MAIN","HEDGE")</f>
        <v>MAIN</v>
      </c>
      <c r="AK3804" t="str" cm="1">
        <f t="array" ref="AK3804">_xlfn._xlws.FILTER(Table4[Column1],ISNUMBER(SEARCH(Table4[Column1],MIS[[#This Row],[OrderUniqueIdentifier]])),"")</f>
        <v>NOTREND</v>
      </c>
    </row>
    <row r="3805" spans="1:37" x14ac:dyDescent="0.25">
      <c r="A3805" t="s">
        <v>71</v>
      </c>
      <c r="B3805" t="s">
        <v>482</v>
      </c>
      <c r="C3805" t="s">
        <v>5820</v>
      </c>
      <c r="D3805" t="s">
        <v>72</v>
      </c>
      <c r="E3805" t="s">
        <v>3562</v>
      </c>
      <c r="F3805" t="s">
        <v>73</v>
      </c>
      <c r="G3805" t="s">
        <v>89</v>
      </c>
      <c r="H3805" t="s">
        <v>75</v>
      </c>
      <c r="I3805" t="s">
        <v>76</v>
      </c>
      <c r="J3805" t="s">
        <v>77</v>
      </c>
      <c r="K3805">
        <v>75</v>
      </c>
      <c r="L3805" t="s">
        <v>77</v>
      </c>
      <c r="M3805" t="s">
        <v>78</v>
      </c>
      <c r="N3805" t="s">
        <v>4292</v>
      </c>
      <c r="O3805" t="s">
        <v>3684</v>
      </c>
      <c r="P3805" t="s">
        <v>3684</v>
      </c>
      <c r="Q3805" t="s">
        <v>3565</v>
      </c>
      <c r="R3805" t="s">
        <v>79</v>
      </c>
      <c r="S3805" t="s">
        <v>26</v>
      </c>
      <c r="T3805" t="s">
        <v>3566</v>
      </c>
      <c r="U3805" t="s">
        <v>43</v>
      </c>
      <c r="V3805" t="s">
        <v>80</v>
      </c>
      <c r="W3805">
        <v>25050</v>
      </c>
      <c r="X3805" t="s">
        <v>85</v>
      </c>
      <c r="Y3805">
        <v>-75</v>
      </c>
      <c r="Z3805" t="s">
        <v>3685</v>
      </c>
      <c r="AA3805" t="s">
        <v>3685</v>
      </c>
      <c r="AB3805" t="s">
        <v>107</v>
      </c>
      <c r="AC3805" t="s">
        <v>91</v>
      </c>
      <c r="AD3805">
        <f>_xlfn.XLOOKUP(MIS[[#This Row],[TRADING SYMBOL]],[1]Sheet1!$D:$D,[1]Sheet1!$C:$C)</f>
        <v>188.9</v>
      </c>
      <c r="AE3805">
        <f>MIS[[#This Row],[OrderAverageTradedPrice]]*MIS[[#This Row],[OrderQuantity]]</f>
        <v>13128.75</v>
      </c>
      <c r="AF3805">
        <f>MIS[[#This Row],[LTP]]*MIS[[#This Row],[OrderQuantity]]</f>
        <v>14167.5</v>
      </c>
      <c r="AG3805">
        <f>IF(MIS[[#This Row],[OrderSide]]="SELL",MIS[[#This Row],[VALUE]]-MIS[[#This Row],[LIVE_VALUE]],MIS[[#This Row],[LIVE_VALUE]]-MIS[[#This Row],[VALUE]])</f>
        <v>-1038.75</v>
      </c>
      <c r="AH3805" t="str" cm="1">
        <f t="array" ref="AH3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5" t="str">
        <f>MIS[[#This Row],[TRADING SYMBOL]]</f>
        <v>NIFTY2552225050PE</v>
      </c>
      <c r="AJ3805" t="str">
        <f>IF(RIGHT(MIS[[#This Row],[Main/Hedge]],4)="MAIN","MAIN","HEDGE")</f>
        <v>MAIN</v>
      </c>
      <c r="AK3805" t="str" cm="1">
        <f t="array" ref="AK3805">_xlfn._xlws.FILTER(Table4[Column1],ISNUMBER(SEARCH(Table4[Column1],MIS[[#This Row],[OrderUniqueIdentifier]])),"")</f>
        <v>NOTREND</v>
      </c>
    </row>
    <row r="3806" spans="1:37" x14ac:dyDescent="0.25">
      <c r="A3806" t="s">
        <v>71</v>
      </c>
      <c r="B3806" t="s">
        <v>529</v>
      </c>
      <c r="C3806" t="s">
        <v>5828</v>
      </c>
      <c r="D3806" t="s">
        <v>72</v>
      </c>
      <c r="E3806" t="s">
        <v>2904</v>
      </c>
      <c r="F3806" t="s">
        <v>73</v>
      </c>
      <c r="G3806" t="s">
        <v>89</v>
      </c>
      <c r="H3806" t="s">
        <v>75</v>
      </c>
      <c r="I3806" t="s">
        <v>76</v>
      </c>
      <c r="J3806" t="s">
        <v>77</v>
      </c>
      <c r="K3806">
        <v>225</v>
      </c>
      <c r="L3806" t="s">
        <v>77</v>
      </c>
      <c r="M3806" t="s">
        <v>78</v>
      </c>
      <c r="N3806" t="s">
        <v>5829</v>
      </c>
      <c r="O3806" t="s">
        <v>3684</v>
      </c>
      <c r="P3806" t="s">
        <v>3684</v>
      </c>
      <c r="Q3806" t="s">
        <v>2907</v>
      </c>
      <c r="R3806" t="s">
        <v>79</v>
      </c>
      <c r="S3806" t="s">
        <v>26</v>
      </c>
      <c r="T3806" t="s">
        <v>2908</v>
      </c>
      <c r="U3806" t="s">
        <v>43</v>
      </c>
      <c r="V3806" t="s">
        <v>80</v>
      </c>
      <c r="W3806">
        <v>25050</v>
      </c>
      <c r="X3806" t="s">
        <v>81</v>
      </c>
      <c r="Y3806">
        <v>-225</v>
      </c>
      <c r="Z3806" t="s">
        <v>3685</v>
      </c>
      <c r="AA3806" t="s">
        <v>3685</v>
      </c>
      <c r="AB3806" t="s">
        <v>90</v>
      </c>
      <c r="AC3806" t="s">
        <v>91</v>
      </c>
      <c r="AD3806">
        <f>_xlfn.XLOOKUP(MIS[[#This Row],[TRADING SYMBOL]],[1]Sheet1!$D:$D,[1]Sheet1!$C:$C)</f>
        <v>160.9</v>
      </c>
      <c r="AE3806">
        <f>MIS[[#This Row],[OrderAverageTradedPrice]]*MIS[[#This Row],[OrderQuantity]]</f>
        <v>46109.999999999927</v>
      </c>
      <c r="AF3806">
        <f>MIS[[#This Row],[LTP]]*MIS[[#This Row],[OrderQuantity]]</f>
        <v>36202.5</v>
      </c>
      <c r="AG3806">
        <f>IF(MIS[[#This Row],[OrderSide]]="SELL",MIS[[#This Row],[VALUE]]-MIS[[#This Row],[LIVE_VALUE]],MIS[[#This Row],[LIVE_VALUE]]-MIS[[#This Row],[VALUE]])</f>
        <v>9907.4999999999272</v>
      </c>
      <c r="AH3806" t="str" cm="1">
        <f t="array" ref="AH3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6" t="str">
        <f>MIS[[#This Row],[TRADING SYMBOL]]</f>
        <v>NIFTY2552225050CE</v>
      </c>
      <c r="AJ3806" t="str">
        <f>IF(RIGHT(MIS[[#This Row],[Main/Hedge]],4)="MAIN","MAIN","HEDGE")</f>
        <v>MAIN</v>
      </c>
      <c r="AK3806" t="str" cm="1">
        <f t="array" ref="AK3806">_xlfn._xlws.FILTER(Table4[Column1],ISNUMBER(SEARCH(Table4[Column1],MIS[[#This Row],[OrderUniqueIdentifier]])),"")</f>
        <v>NOTREND</v>
      </c>
    </row>
    <row r="3807" spans="1:37" x14ac:dyDescent="0.25">
      <c r="A3807" t="s">
        <v>71</v>
      </c>
      <c r="B3807" t="s">
        <v>540</v>
      </c>
      <c r="C3807" t="s">
        <v>5831</v>
      </c>
      <c r="D3807" t="s">
        <v>72</v>
      </c>
      <c r="E3807" t="s">
        <v>3562</v>
      </c>
      <c r="F3807" t="s">
        <v>73</v>
      </c>
      <c r="G3807" t="s">
        <v>89</v>
      </c>
      <c r="H3807" t="s">
        <v>75</v>
      </c>
      <c r="I3807" t="s">
        <v>76</v>
      </c>
      <c r="J3807" t="s">
        <v>77</v>
      </c>
      <c r="K3807">
        <v>75</v>
      </c>
      <c r="L3807" t="s">
        <v>77</v>
      </c>
      <c r="M3807" t="s">
        <v>78</v>
      </c>
      <c r="N3807" t="s">
        <v>3887</v>
      </c>
      <c r="O3807" t="s">
        <v>3684</v>
      </c>
      <c r="P3807" t="s">
        <v>3684</v>
      </c>
      <c r="Q3807" t="s">
        <v>3565</v>
      </c>
      <c r="R3807" t="s">
        <v>79</v>
      </c>
      <c r="S3807" t="s">
        <v>26</v>
      </c>
      <c r="T3807" t="s">
        <v>3566</v>
      </c>
      <c r="U3807" t="s">
        <v>43</v>
      </c>
      <c r="V3807" t="s">
        <v>80</v>
      </c>
      <c r="W3807">
        <v>25050</v>
      </c>
      <c r="X3807" t="s">
        <v>85</v>
      </c>
      <c r="Y3807">
        <v>-75</v>
      </c>
      <c r="Z3807" t="s">
        <v>3685</v>
      </c>
      <c r="AA3807" t="s">
        <v>3685</v>
      </c>
      <c r="AB3807" t="s">
        <v>107</v>
      </c>
      <c r="AC3807" t="s">
        <v>91</v>
      </c>
      <c r="AD3807">
        <f>_xlfn.XLOOKUP(MIS[[#This Row],[TRADING SYMBOL]],[1]Sheet1!$D:$D,[1]Sheet1!$C:$C)</f>
        <v>188.9</v>
      </c>
      <c r="AE3807">
        <f>MIS[[#This Row],[OrderAverageTradedPrice]]*MIS[[#This Row],[OrderQuantity]]</f>
        <v>13098.75</v>
      </c>
      <c r="AF3807">
        <f>MIS[[#This Row],[LTP]]*MIS[[#This Row],[OrderQuantity]]</f>
        <v>14167.5</v>
      </c>
      <c r="AG3807">
        <f>IF(MIS[[#This Row],[OrderSide]]="SELL",MIS[[#This Row],[VALUE]]-MIS[[#This Row],[LIVE_VALUE]],MIS[[#This Row],[LIVE_VALUE]]-MIS[[#This Row],[VALUE]])</f>
        <v>-1068.75</v>
      </c>
      <c r="AH3807" t="str" cm="1">
        <f t="array" ref="AH3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7" t="str">
        <f>MIS[[#This Row],[TRADING SYMBOL]]</f>
        <v>NIFTY2552225050PE</v>
      </c>
      <c r="AJ3807" t="str">
        <f>IF(RIGHT(MIS[[#This Row],[Main/Hedge]],4)="MAIN","MAIN","HEDGE")</f>
        <v>MAIN</v>
      </c>
      <c r="AK3807" t="str" cm="1">
        <f t="array" ref="AK3807">_xlfn._xlws.FILTER(Table4[Column1],ISNUMBER(SEARCH(Table4[Column1],MIS[[#This Row],[OrderUniqueIdentifier]])),"")</f>
        <v>NOTREND</v>
      </c>
    </row>
    <row r="3808" spans="1:37" x14ac:dyDescent="0.25">
      <c r="A3808" t="s">
        <v>71</v>
      </c>
      <c r="B3808" t="s">
        <v>550</v>
      </c>
      <c r="C3808" t="s">
        <v>5833</v>
      </c>
      <c r="D3808" t="s">
        <v>72</v>
      </c>
      <c r="E3808" t="s">
        <v>3562</v>
      </c>
      <c r="F3808" t="s">
        <v>73</v>
      </c>
      <c r="G3808" t="s">
        <v>89</v>
      </c>
      <c r="H3808" t="s">
        <v>75</v>
      </c>
      <c r="I3808" t="s">
        <v>76</v>
      </c>
      <c r="J3808" t="s">
        <v>77</v>
      </c>
      <c r="K3808">
        <v>75</v>
      </c>
      <c r="L3808" t="s">
        <v>77</v>
      </c>
      <c r="M3808" t="s">
        <v>78</v>
      </c>
      <c r="N3808" t="s">
        <v>3139</v>
      </c>
      <c r="O3808" t="s">
        <v>3680</v>
      </c>
      <c r="P3808" t="s">
        <v>3684</v>
      </c>
      <c r="Q3808" t="s">
        <v>3565</v>
      </c>
      <c r="R3808" t="s">
        <v>79</v>
      </c>
      <c r="S3808" t="s">
        <v>26</v>
      </c>
      <c r="T3808" t="s">
        <v>3566</v>
      </c>
      <c r="U3808" t="s">
        <v>43</v>
      </c>
      <c r="V3808" t="s">
        <v>80</v>
      </c>
      <c r="W3808">
        <v>25050</v>
      </c>
      <c r="X3808" t="s">
        <v>85</v>
      </c>
      <c r="Y3808">
        <v>-75</v>
      </c>
      <c r="Z3808" t="s">
        <v>3681</v>
      </c>
      <c r="AA3808" t="s">
        <v>3685</v>
      </c>
      <c r="AB3808" t="s">
        <v>107</v>
      </c>
      <c r="AC3808" t="s">
        <v>91</v>
      </c>
      <c r="AD3808">
        <f>_xlfn.XLOOKUP(MIS[[#This Row],[TRADING SYMBOL]],[1]Sheet1!$D:$D,[1]Sheet1!$C:$C)</f>
        <v>188.9</v>
      </c>
      <c r="AE3808">
        <f>MIS[[#This Row],[OrderAverageTradedPrice]]*MIS[[#This Row],[OrderQuantity]]</f>
        <v>13125</v>
      </c>
      <c r="AF3808">
        <f>MIS[[#This Row],[LTP]]*MIS[[#This Row],[OrderQuantity]]</f>
        <v>14167.5</v>
      </c>
      <c r="AG3808">
        <f>IF(MIS[[#This Row],[OrderSide]]="SELL",MIS[[#This Row],[VALUE]]-MIS[[#This Row],[LIVE_VALUE]],MIS[[#This Row],[LIVE_VALUE]]-MIS[[#This Row],[VALUE]])</f>
        <v>-1042.5</v>
      </c>
      <c r="AH3808" t="str" cm="1">
        <f t="array" ref="AH3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8" t="str">
        <f>MIS[[#This Row],[TRADING SYMBOL]]</f>
        <v>NIFTY2552225050PE</v>
      </c>
      <c r="AJ3808" t="str">
        <f>IF(RIGHT(MIS[[#This Row],[Main/Hedge]],4)="MAIN","MAIN","HEDGE")</f>
        <v>MAIN</v>
      </c>
      <c r="AK3808" t="str" cm="1">
        <f t="array" ref="AK3808">_xlfn._xlws.FILTER(Table4[Column1],ISNUMBER(SEARCH(Table4[Column1],MIS[[#This Row],[OrderUniqueIdentifier]])),"")</f>
        <v>NOTREND</v>
      </c>
    </row>
    <row r="3809" spans="1:37" x14ac:dyDescent="0.25">
      <c r="A3809" t="s">
        <v>71</v>
      </c>
      <c r="B3809" t="s">
        <v>558</v>
      </c>
      <c r="C3809" t="s">
        <v>5836</v>
      </c>
      <c r="D3809" t="s">
        <v>72</v>
      </c>
      <c r="E3809" t="s">
        <v>3562</v>
      </c>
      <c r="F3809" t="s">
        <v>73</v>
      </c>
      <c r="G3809" t="s">
        <v>89</v>
      </c>
      <c r="H3809" t="s">
        <v>75</v>
      </c>
      <c r="I3809" t="s">
        <v>76</v>
      </c>
      <c r="J3809" t="s">
        <v>77</v>
      </c>
      <c r="K3809">
        <v>150</v>
      </c>
      <c r="L3809" t="s">
        <v>77</v>
      </c>
      <c r="M3809" t="s">
        <v>78</v>
      </c>
      <c r="N3809" t="s">
        <v>5795</v>
      </c>
      <c r="O3809" t="s">
        <v>3684</v>
      </c>
      <c r="P3809" t="s">
        <v>3684</v>
      </c>
      <c r="Q3809" t="s">
        <v>3565</v>
      </c>
      <c r="R3809" t="s">
        <v>79</v>
      </c>
      <c r="S3809" t="s">
        <v>26</v>
      </c>
      <c r="T3809" t="s">
        <v>3566</v>
      </c>
      <c r="U3809" t="s">
        <v>43</v>
      </c>
      <c r="V3809" t="s">
        <v>80</v>
      </c>
      <c r="W3809">
        <v>25050</v>
      </c>
      <c r="X3809" t="s">
        <v>85</v>
      </c>
      <c r="Y3809">
        <v>-150</v>
      </c>
      <c r="Z3809" t="s">
        <v>3685</v>
      </c>
      <c r="AA3809" t="s">
        <v>3685</v>
      </c>
      <c r="AB3809" t="s">
        <v>107</v>
      </c>
      <c r="AC3809" t="s">
        <v>91</v>
      </c>
      <c r="AD3809">
        <f>_xlfn.XLOOKUP(MIS[[#This Row],[TRADING SYMBOL]],[1]Sheet1!$D:$D,[1]Sheet1!$C:$C)</f>
        <v>188.9</v>
      </c>
      <c r="AE3809">
        <f>MIS[[#This Row],[OrderAverageTradedPrice]]*MIS[[#This Row],[OrderQuantity]]</f>
        <v>26235</v>
      </c>
      <c r="AF3809">
        <f>MIS[[#This Row],[LTP]]*MIS[[#This Row],[OrderQuantity]]</f>
        <v>28335</v>
      </c>
      <c r="AG3809">
        <f>IF(MIS[[#This Row],[OrderSide]]="SELL",MIS[[#This Row],[VALUE]]-MIS[[#This Row],[LIVE_VALUE]],MIS[[#This Row],[LIVE_VALUE]]-MIS[[#This Row],[VALUE]])</f>
        <v>-2100</v>
      </c>
      <c r="AH3809" t="str" cm="1">
        <f t="array" ref="AH3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9" t="str">
        <f>MIS[[#This Row],[TRADING SYMBOL]]</f>
        <v>NIFTY2552225050PE</v>
      </c>
      <c r="AJ3809" t="str">
        <f>IF(RIGHT(MIS[[#This Row],[Main/Hedge]],4)="MAIN","MAIN","HEDGE")</f>
        <v>MAIN</v>
      </c>
      <c r="AK3809" t="str" cm="1">
        <f t="array" ref="AK3809">_xlfn._xlws.FILTER(Table4[Column1],ISNUMBER(SEARCH(Table4[Column1],MIS[[#This Row],[OrderUniqueIdentifier]])),"")</f>
        <v>NOTREND</v>
      </c>
    </row>
    <row r="3810" spans="1:37" x14ac:dyDescent="0.25">
      <c r="A3810" t="s">
        <v>71</v>
      </c>
      <c r="B3810" t="s">
        <v>619</v>
      </c>
      <c r="C3810" t="s">
        <v>5844</v>
      </c>
      <c r="D3810" t="s">
        <v>72</v>
      </c>
      <c r="E3810" t="s">
        <v>2904</v>
      </c>
      <c r="F3810" t="s">
        <v>73</v>
      </c>
      <c r="G3810" t="s">
        <v>89</v>
      </c>
      <c r="H3810" t="s">
        <v>75</v>
      </c>
      <c r="I3810" t="s">
        <v>76</v>
      </c>
      <c r="J3810" t="s">
        <v>77</v>
      </c>
      <c r="K3810">
        <v>150</v>
      </c>
      <c r="L3810" t="s">
        <v>77</v>
      </c>
      <c r="M3810" t="s">
        <v>78</v>
      </c>
      <c r="N3810" t="s">
        <v>5845</v>
      </c>
      <c r="O3810" t="s">
        <v>3684</v>
      </c>
      <c r="P3810" t="s">
        <v>3684</v>
      </c>
      <c r="Q3810" t="s">
        <v>2907</v>
      </c>
      <c r="R3810" t="s">
        <v>79</v>
      </c>
      <c r="S3810" t="s">
        <v>26</v>
      </c>
      <c r="T3810" t="s">
        <v>2908</v>
      </c>
      <c r="U3810" t="s">
        <v>43</v>
      </c>
      <c r="V3810" t="s">
        <v>80</v>
      </c>
      <c r="W3810">
        <v>25050</v>
      </c>
      <c r="X3810" t="s">
        <v>81</v>
      </c>
      <c r="Y3810">
        <v>-150</v>
      </c>
      <c r="Z3810" t="s">
        <v>3685</v>
      </c>
      <c r="AA3810" t="s">
        <v>3685</v>
      </c>
      <c r="AB3810" t="s">
        <v>90</v>
      </c>
      <c r="AC3810" t="s">
        <v>91</v>
      </c>
      <c r="AD3810">
        <f>_xlfn.XLOOKUP(MIS[[#This Row],[TRADING SYMBOL]],[1]Sheet1!$D:$D,[1]Sheet1!$C:$C)</f>
        <v>160.9</v>
      </c>
      <c r="AE3810">
        <f>MIS[[#This Row],[OrderAverageTradedPrice]]*MIS[[#This Row],[OrderQuantity]]</f>
        <v>30813.75</v>
      </c>
      <c r="AF3810">
        <f>MIS[[#This Row],[LTP]]*MIS[[#This Row],[OrderQuantity]]</f>
        <v>24135</v>
      </c>
      <c r="AG3810">
        <f>IF(MIS[[#This Row],[OrderSide]]="SELL",MIS[[#This Row],[VALUE]]-MIS[[#This Row],[LIVE_VALUE]],MIS[[#This Row],[LIVE_VALUE]]-MIS[[#This Row],[VALUE]])</f>
        <v>6678.75</v>
      </c>
      <c r="AH3810" t="str" cm="1">
        <f t="array" ref="AH3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0" t="str">
        <f>MIS[[#This Row],[TRADING SYMBOL]]</f>
        <v>NIFTY2552225050CE</v>
      </c>
      <c r="AJ3810" t="str">
        <f>IF(RIGHT(MIS[[#This Row],[Main/Hedge]],4)="MAIN","MAIN","HEDGE")</f>
        <v>MAIN</v>
      </c>
      <c r="AK3810" t="str" cm="1">
        <f t="array" ref="AK3810">_xlfn._xlws.FILTER(Table4[Column1],ISNUMBER(SEARCH(Table4[Column1],MIS[[#This Row],[OrderUniqueIdentifier]])),"")</f>
        <v>NOTREND</v>
      </c>
    </row>
    <row r="3811" spans="1:37" x14ac:dyDescent="0.25">
      <c r="A3811" t="s">
        <v>71</v>
      </c>
      <c r="B3811" t="s">
        <v>632</v>
      </c>
      <c r="C3811" t="s">
        <v>3682</v>
      </c>
      <c r="D3811" t="s">
        <v>72</v>
      </c>
      <c r="E3811" t="s">
        <v>3562</v>
      </c>
      <c r="F3811" t="s">
        <v>73</v>
      </c>
      <c r="G3811" t="s">
        <v>89</v>
      </c>
      <c r="H3811" t="s">
        <v>75</v>
      </c>
      <c r="I3811" t="s">
        <v>76</v>
      </c>
      <c r="J3811" t="s">
        <v>77</v>
      </c>
      <c r="K3811">
        <v>225</v>
      </c>
      <c r="L3811" t="s">
        <v>77</v>
      </c>
      <c r="M3811" t="s">
        <v>78</v>
      </c>
      <c r="N3811" t="s">
        <v>3683</v>
      </c>
      <c r="O3811" t="s">
        <v>3684</v>
      </c>
      <c r="P3811" t="s">
        <v>3684</v>
      </c>
      <c r="Q3811" t="s">
        <v>3565</v>
      </c>
      <c r="R3811" t="s">
        <v>79</v>
      </c>
      <c r="S3811" t="s">
        <v>26</v>
      </c>
      <c r="T3811" t="s">
        <v>3566</v>
      </c>
      <c r="U3811" t="s">
        <v>43</v>
      </c>
      <c r="V3811" t="s">
        <v>80</v>
      </c>
      <c r="W3811">
        <v>25050</v>
      </c>
      <c r="X3811" t="s">
        <v>85</v>
      </c>
      <c r="Y3811">
        <v>-225</v>
      </c>
      <c r="Z3811" t="s">
        <v>3685</v>
      </c>
      <c r="AA3811" t="s">
        <v>3685</v>
      </c>
      <c r="AB3811" t="s">
        <v>107</v>
      </c>
      <c r="AC3811" t="s">
        <v>91</v>
      </c>
      <c r="AD3811">
        <f>_xlfn.XLOOKUP(MIS[[#This Row],[TRADING SYMBOL]],[1]Sheet1!$D:$D,[1]Sheet1!$C:$C)</f>
        <v>188.9</v>
      </c>
      <c r="AE3811">
        <f>MIS[[#This Row],[OrderAverageTradedPrice]]*MIS[[#This Row],[OrderQuantity]]</f>
        <v>39318.75</v>
      </c>
      <c r="AF3811">
        <f>MIS[[#This Row],[LTP]]*MIS[[#This Row],[OrderQuantity]]</f>
        <v>42502.5</v>
      </c>
      <c r="AG3811">
        <f>IF(MIS[[#This Row],[OrderSide]]="SELL",MIS[[#This Row],[VALUE]]-MIS[[#This Row],[LIVE_VALUE]],MIS[[#This Row],[LIVE_VALUE]]-MIS[[#This Row],[VALUE]])</f>
        <v>-3183.75</v>
      </c>
      <c r="AH3811" t="str" cm="1">
        <f t="array" ref="AH3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1" t="str">
        <f>MIS[[#This Row],[TRADING SYMBOL]]</f>
        <v>NIFTY2552225050PE</v>
      </c>
      <c r="AJ3811" t="str">
        <f>IF(RIGHT(MIS[[#This Row],[Main/Hedge]],4)="MAIN","MAIN","HEDGE")</f>
        <v>MAIN</v>
      </c>
      <c r="AK3811" t="str" cm="1">
        <f t="array" ref="AK3811">_xlfn._xlws.FILTER(Table4[Column1],ISNUMBER(SEARCH(Table4[Column1],MIS[[#This Row],[OrderUniqueIdentifier]])),"")</f>
        <v>NOTREND</v>
      </c>
    </row>
    <row r="3812" spans="1:37" x14ac:dyDescent="0.25">
      <c r="A3812" t="s">
        <v>71</v>
      </c>
      <c r="B3812" t="s">
        <v>705</v>
      </c>
      <c r="C3812" t="s">
        <v>440</v>
      </c>
      <c r="D3812" t="s">
        <v>72</v>
      </c>
      <c r="E3812" t="s">
        <v>2904</v>
      </c>
      <c r="F3812" t="s">
        <v>73</v>
      </c>
      <c r="G3812" t="s">
        <v>89</v>
      </c>
      <c r="H3812" t="s">
        <v>75</v>
      </c>
      <c r="I3812" t="s">
        <v>76</v>
      </c>
      <c r="J3812" t="s">
        <v>77</v>
      </c>
      <c r="K3812">
        <v>75</v>
      </c>
      <c r="L3812" t="s">
        <v>77</v>
      </c>
      <c r="M3812" t="s">
        <v>78</v>
      </c>
      <c r="N3812" t="s">
        <v>3751</v>
      </c>
      <c r="O3812" t="s">
        <v>3684</v>
      </c>
      <c r="P3812" t="s">
        <v>3684</v>
      </c>
      <c r="Q3812" t="s">
        <v>2907</v>
      </c>
      <c r="R3812" t="s">
        <v>79</v>
      </c>
      <c r="S3812" t="s">
        <v>26</v>
      </c>
      <c r="T3812" t="s">
        <v>2908</v>
      </c>
      <c r="U3812" t="s">
        <v>43</v>
      </c>
      <c r="V3812" t="s">
        <v>80</v>
      </c>
      <c r="W3812">
        <v>25050</v>
      </c>
      <c r="X3812" t="s">
        <v>81</v>
      </c>
      <c r="Y3812">
        <v>-75</v>
      </c>
      <c r="Z3812" t="s">
        <v>3685</v>
      </c>
      <c r="AA3812" t="s">
        <v>3685</v>
      </c>
      <c r="AB3812" t="s">
        <v>90</v>
      </c>
      <c r="AC3812" t="s">
        <v>91</v>
      </c>
      <c r="AD3812">
        <f>_xlfn.XLOOKUP(MIS[[#This Row],[TRADING SYMBOL]],[1]Sheet1!$D:$D,[1]Sheet1!$C:$C)</f>
        <v>160.9</v>
      </c>
      <c r="AE3812">
        <f>MIS[[#This Row],[OrderAverageTradedPrice]]*MIS[[#This Row],[OrderQuantity]]</f>
        <v>15405</v>
      </c>
      <c r="AF3812">
        <f>MIS[[#This Row],[LTP]]*MIS[[#This Row],[OrderQuantity]]</f>
        <v>12067.5</v>
      </c>
      <c r="AG3812">
        <f>IF(MIS[[#This Row],[OrderSide]]="SELL",MIS[[#This Row],[VALUE]]-MIS[[#This Row],[LIVE_VALUE]],MIS[[#This Row],[LIVE_VALUE]]-MIS[[#This Row],[VALUE]])</f>
        <v>3337.5</v>
      </c>
      <c r="AH3812" t="str" cm="1">
        <f t="array" ref="AH3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2" t="str">
        <f>MIS[[#This Row],[TRADING SYMBOL]]</f>
        <v>NIFTY2552225050CE</v>
      </c>
      <c r="AJ3812" t="str">
        <f>IF(RIGHT(MIS[[#This Row],[Main/Hedge]],4)="MAIN","MAIN","HEDGE")</f>
        <v>MAIN</v>
      </c>
      <c r="AK3812" t="str" cm="1">
        <f t="array" ref="AK3812">_xlfn._xlws.FILTER(Table4[Column1],ISNUMBER(SEARCH(Table4[Column1],MIS[[#This Row],[OrderUniqueIdentifier]])),"")</f>
        <v>NOTREND</v>
      </c>
    </row>
    <row r="3813" spans="1:37" x14ac:dyDescent="0.25">
      <c r="A3813" t="s">
        <v>71</v>
      </c>
      <c r="B3813" t="s">
        <v>714</v>
      </c>
      <c r="C3813" t="s">
        <v>3923</v>
      </c>
      <c r="D3813" t="s">
        <v>72</v>
      </c>
      <c r="E3813" t="s">
        <v>3562</v>
      </c>
      <c r="F3813" t="s">
        <v>73</v>
      </c>
      <c r="G3813" t="s">
        <v>89</v>
      </c>
      <c r="H3813" t="s">
        <v>75</v>
      </c>
      <c r="I3813" t="s">
        <v>76</v>
      </c>
      <c r="J3813" t="s">
        <v>77</v>
      </c>
      <c r="K3813">
        <v>150</v>
      </c>
      <c r="L3813" t="s">
        <v>77</v>
      </c>
      <c r="M3813" t="s">
        <v>78</v>
      </c>
      <c r="N3813" t="s">
        <v>3790</v>
      </c>
      <c r="O3813" t="s">
        <v>3684</v>
      </c>
      <c r="P3813" t="s">
        <v>3684</v>
      </c>
      <c r="Q3813" t="s">
        <v>3565</v>
      </c>
      <c r="R3813" t="s">
        <v>79</v>
      </c>
      <c r="S3813" t="s">
        <v>26</v>
      </c>
      <c r="T3813" t="s">
        <v>3566</v>
      </c>
      <c r="U3813" t="s">
        <v>43</v>
      </c>
      <c r="V3813" t="s">
        <v>80</v>
      </c>
      <c r="W3813">
        <v>25050</v>
      </c>
      <c r="X3813" t="s">
        <v>85</v>
      </c>
      <c r="Y3813">
        <v>-150</v>
      </c>
      <c r="Z3813" t="s">
        <v>3685</v>
      </c>
      <c r="AA3813" t="s">
        <v>3685</v>
      </c>
      <c r="AB3813" t="s">
        <v>107</v>
      </c>
      <c r="AC3813" t="s">
        <v>91</v>
      </c>
      <c r="AD3813">
        <f>_xlfn.XLOOKUP(MIS[[#This Row],[TRADING SYMBOL]],[1]Sheet1!$D:$D,[1]Sheet1!$C:$C)</f>
        <v>188.9</v>
      </c>
      <c r="AE3813">
        <f>MIS[[#This Row],[OrderAverageTradedPrice]]*MIS[[#This Row],[OrderQuantity]]</f>
        <v>26242.5</v>
      </c>
      <c r="AF3813">
        <f>MIS[[#This Row],[LTP]]*MIS[[#This Row],[OrderQuantity]]</f>
        <v>28335</v>
      </c>
      <c r="AG3813">
        <f>IF(MIS[[#This Row],[OrderSide]]="SELL",MIS[[#This Row],[VALUE]]-MIS[[#This Row],[LIVE_VALUE]],MIS[[#This Row],[LIVE_VALUE]]-MIS[[#This Row],[VALUE]])</f>
        <v>-2092.5</v>
      </c>
      <c r="AH3813" t="str" cm="1">
        <f t="array" ref="AH3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3" t="str">
        <f>MIS[[#This Row],[TRADING SYMBOL]]</f>
        <v>NIFTY2552225050PE</v>
      </c>
      <c r="AJ3813" t="str">
        <f>IF(RIGHT(MIS[[#This Row],[Main/Hedge]],4)="MAIN","MAIN","HEDGE")</f>
        <v>MAIN</v>
      </c>
      <c r="AK3813" t="str" cm="1">
        <f t="array" ref="AK3813">_xlfn._xlws.FILTER(Table4[Column1],ISNUMBER(SEARCH(Table4[Column1],MIS[[#This Row],[OrderUniqueIdentifier]])),"")</f>
        <v>NOTREND</v>
      </c>
    </row>
    <row r="3814" spans="1:37" x14ac:dyDescent="0.25">
      <c r="A3814" t="s">
        <v>71</v>
      </c>
      <c r="B3814" t="s">
        <v>761</v>
      </c>
      <c r="C3814" t="s">
        <v>432</v>
      </c>
      <c r="D3814" t="s">
        <v>72</v>
      </c>
      <c r="E3814" t="s">
        <v>2904</v>
      </c>
      <c r="F3814" t="s">
        <v>73</v>
      </c>
      <c r="G3814" t="s">
        <v>89</v>
      </c>
      <c r="H3814" t="s">
        <v>75</v>
      </c>
      <c r="I3814" t="s">
        <v>76</v>
      </c>
      <c r="J3814" t="s">
        <v>77</v>
      </c>
      <c r="K3814">
        <v>75</v>
      </c>
      <c r="L3814" t="s">
        <v>77</v>
      </c>
      <c r="M3814" t="s">
        <v>78</v>
      </c>
      <c r="N3814" t="s">
        <v>4367</v>
      </c>
      <c r="O3814" t="s">
        <v>3684</v>
      </c>
      <c r="P3814" t="s">
        <v>3684</v>
      </c>
      <c r="Q3814" t="s">
        <v>2907</v>
      </c>
      <c r="R3814" t="s">
        <v>79</v>
      </c>
      <c r="S3814" t="s">
        <v>26</v>
      </c>
      <c r="T3814" t="s">
        <v>2908</v>
      </c>
      <c r="U3814" t="s">
        <v>43</v>
      </c>
      <c r="V3814" t="s">
        <v>80</v>
      </c>
      <c r="W3814">
        <v>25050</v>
      </c>
      <c r="X3814" t="s">
        <v>81</v>
      </c>
      <c r="Y3814">
        <v>-75</v>
      </c>
      <c r="Z3814" t="s">
        <v>3685</v>
      </c>
      <c r="AA3814" t="s">
        <v>3685</v>
      </c>
      <c r="AB3814" t="s">
        <v>90</v>
      </c>
      <c r="AC3814" t="s">
        <v>91</v>
      </c>
      <c r="AD3814">
        <f>_xlfn.XLOOKUP(MIS[[#This Row],[TRADING SYMBOL]],[1]Sheet1!$D:$D,[1]Sheet1!$C:$C)</f>
        <v>160.9</v>
      </c>
      <c r="AE3814">
        <f>MIS[[#This Row],[OrderAverageTradedPrice]]*MIS[[#This Row],[OrderQuantity]]</f>
        <v>15408.75</v>
      </c>
      <c r="AF3814">
        <f>MIS[[#This Row],[LTP]]*MIS[[#This Row],[OrderQuantity]]</f>
        <v>12067.5</v>
      </c>
      <c r="AG3814">
        <f>IF(MIS[[#This Row],[OrderSide]]="SELL",MIS[[#This Row],[VALUE]]-MIS[[#This Row],[LIVE_VALUE]],MIS[[#This Row],[LIVE_VALUE]]-MIS[[#This Row],[VALUE]])</f>
        <v>3341.25</v>
      </c>
      <c r="AH3814" t="str" cm="1">
        <f t="array" ref="AH3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4" t="str">
        <f>MIS[[#This Row],[TRADING SYMBOL]]</f>
        <v>NIFTY2552225050CE</v>
      </c>
      <c r="AJ3814" t="str">
        <f>IF(RIGHT(MIS[[#This Row],[Main/Hedge]],4)="MAIN","MAIN","HEDGE")</f>
        <v>MAIN</v>
      </c>
      <c r="AK3814" t="str" cm="1">
        <f t="array" ref="AK3814">_xlfn._xlws.FILTER(Table4[Column1],ISNUMBER(SEARCH(Table4[Column1],MIS[[#This Row],[OrderUniqueIdentifier]])),"")</f>
        <v>NOTREND</v>
      </c>
    </row>
    <row r="3815" spans="1:37" x14ac:dyDescent="0.25">
      <c r="A3815" t="s">
        <v>71</v>
      </c>
      <c r="B3815" t="s">
        <v>761</v>
      </c>
      <c r="C3815" t="s">
        <v>444</v>
      </c>
      <c r="D3815" t="s">
        <v>72</v>
      </c>
      <c r="E3815" t="s">
        <v>3562</v>
      </c>
      <c r="F3815" t="s">
        <v>73</v>
      </c>
      <c r="G3815" t="s">
        <v>89</v>
      </c>
      <c r="H3815" t="s">
        <v>75</v>
      </c>
      <c r="I3815" t="s">
        <v>76</v>
      </c>
      <c r="J3815" t="s">
        <v>77</v>
      </c>
      <c r="K3815">
        <v>75</v>
      </c>
      <c r="L3815" t="s">
        <v>77</v>
      </c>
      <c r="M3815" t="s">
        <v>78</v>
      </c>
      <c r="N3815" t="s">
        <v>5688</v>
      </c>
      <c r="O3815" t="s">
        <v>3684</v>
      </c>
      <c r="P3815" t="s">
        <v>3684</v>
      </c>
      <c r="Q3815" t="s">
        <v>3565</v>
      </c>
      <c r="R3815" t="s">
        <v>79</v>
      </c>
      <c r="S3815" t="s">
        <v>26</v>
      </c>
      <c r="T3815" t="s">
        <v>3566</v>
      </c>
      <c r="U3815" t="s">
        <v>43</v>
      </c>
      <c r="V3815" t="s">
        <v>80</v>
      </c>
      <c r="W3815">
        <v>25050</v>
      </c>
      <c r="X3815" t="s">
        <v>85</v>
      </c>
      <c r="Y3815">
        <v>-75</v>
      </c>
      <c r="Z3815" t="s">
        <v>3685</v>
      </c>
      <c r="AA3815" t="s">
        <v>3685</v>
      </c>
      <c r="AB3815" t="s">
        <v>107</v>
      </c>
      <c r="AC3815" t="s">
        <v>91</v>
      </c>
      <c r="AD3815">
        <f>_xlfn.XLOOKUP(MIS[[#This Row],[TRADING SYMBOL]],[1]Sheet1!$D:$D,[1]Sheet1!$C:$C)</f>
        <v>188.9</v>
      </c>
      <c r="AE3815">
        <f>MIS[[#This Row],[OrderAverageTradedPrice]]*MIS[[#This Row],[OrderQuantity]]</f>
        <v>13132.5</v>
      </c>
      <c r="AF3815">
        <f>MIS[[#This Row],[LTP]]*MIS[[#This Row],[OrderQuantity]]</f>
        <v>14167.5</v>
      </c>
      <c r="AG3815">
        <f>IF(MIS[[#This Row],[OrderSide]]="SELL",MIS[[#This Row],[VALUE]]-MIS[[#This Row],[LIVE_VALUE]],MIS[[#This Row],[LIVE_VALUE]]-MIS[[#This Row],[VALUE]])</f>
        <v>-1035</v>
      </c>
      <c r="AH3815" t="str" cm="1">
        <f t="array" ref="AH38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5" t="str">
        <f>MIS[[#This Row],[TRADING SYMBOL]]</f>
        <v>NIFTY2552225050PE</v>
      </c>
      <c r="AJ3815" t="str">
        <f>IF(RIGHT(MIS[[#This Row],[Main/Hedge]],4)="MAIN","MAIN","HEDGE")</f>
        <v>MAIN</v>
      </c>
      <c r="AK3815" t="str" cm="1">
        <f t="array" ref="AK3815">_xlfn._xlws.FILTER(Table4[Column1],ISNUMBER(SEARCH(Table4[Column1],MIS[[#This Row],[OrderUniqueIdentifier]])),"")</f>
        <v>NOTREND</v>
      </c>
    </row>
    <row r="3816" spans="1:37" x14ac:dyDescent="0.25">
      <c r="A3816" t="s">
        <v>71</v>
      </c>
      <c r="B3816" t="s">
        <v>795</v>
      </c>
      <c r="C3816" t="s">
        <v>439</v>
      </c>
      <c r="D3816" t="s">
        <v>72</v>
      </c>
      <c r="E3816" t="s">
        <v>2904</v>
      </c>
      <c r="F3816" t="s">
        <v>73</v>
      </c>
      <c r="G3816" t="s">
        <v>89</v>
      </c>
      <c r="H3816" t="s">
        <v>75</v>
      </c>
      <c r="I3816" t="s">
        <v>76</v>
      </c>
      <c r="J3816" t="s">
        <v>77</v>
      </c>
      <c r="K3816">
        <v>75</v>
      </c>
      <c r="L3816" t="s">
        <v>77</v>
      </c>
      <c r="M3816" t="s">
        <v>78</v>
      </c>
      <c r="N3816" t="s">
        <v>4183</v>
      </c>
      <c r="O3816" t="s">
        <v>3684</v>
      </c>
      <c r="P3816" t="s">
        <v>3684</v>
      </c>
      <c r="Q3816" t="s">
        <v>2907</v>
      </c>
      <c r="R3816" t="s">
        <v>79</v>
      </c>
      <c r="S3816" t="s">
        <v>26</v>
      </c>
      <c r="T3816" t="s">
        <v>2908</v>
      </c>
      <c r="U3816" t="s">
        <v>43</v>
      </c>
      <c r="V3816" t="s">
        <v>80</v>
      </c>
      <c r="W3816">
        <v>25050</v>
      </c>
      <c r="X3816" t="s">
        <v>81</v>
      </c>
      <c r="Y3816">
        <v>-75</v>
      </c>
      <c r="Z3816" t="s">
        <v>3685</v>
      </c>
      <c r="AA3816" t="s">
        <v>3685</v>
      </c>
      <c r="AB3816" t="s">
        <v>90</v>
      </c>
      <c r="AC3816" t="s">
        <v>91</v>
      </c>
      <c r="AD3816">
        <f>_xlfn.XLOOKUP(MIS[[#This Row],[TRADING SYMBOL]],[1]Sheet1!$D:$D,[1]Sheet1!$C:$C)</f>
        <v>160.9</v>
      </c>
      <c r="AE3816">
        <f>MIS[[#This Row],[OrderAverageTradedPrice]]*MIS[[#This Row],[OrderQuantity]]</f>
        <v>15382.5</v>
      </c>
      <c r="AF3816">
        <f>MIS[[#This Row],[LTP]]*MIS[[#This Row],[OrderQuantity]]</f>
        <v>12067.5</v>
      </c>
      <c r="AG3816">
        <f>IF(MIS[[#This Row],[OrderSide]]="SELL",MIS[[#This Row],[VALUE]]-MIS[[#This Row],[LIVE_VALUE]],MIS[[#This Row],[LIVE_VALUE]]-MIS[[#This Row],[VALUE]])</f>
        <v>3315</v>
      </c>
      <c r="AH3816" t="str" cm="1">
        <f t="array" ref="AH3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6" t="str">
        <f>MIS[[#This Row],[TRADING SYMBOL]]</f>
        <v>NIFTY2552225050CE</v>
      </c>
      <c r="AJ3816" t="str">
        <f>IF(RIGHT(MIS[[#This Row],[Main/Hedge]],4)="MAIN","MAIN","HEDGE")</f>
        <v>MAIN</v>
      </c>
      <c r="AK3816" t="str" cm="1">
        <f t="array" ref="AK3816">_xlfn._xlws.FILTER(Table4[Column1],ISNUMBER(SEARCH(Table4[Column1],MIS[[#This Row],[OrderUniqueIdentifier]])),"")</f>
        <v>NOTREND</v>
      </c>
    </row>
    <row r="3817" spans="1:37" x14ac:dyDescent="0.25">
      <c r="A3817" t="s">
        <v>71</v>
      </c>
      <c r="B3817" t="s">
        <v>901</v>
      </c>
      <c r="C3817" t="s">
        <v>4475</v>
      </c>
      <c r="D3817" t="s">
        <v>72</v>
      </c>
      <c r="E3817" t="s">
        <v>3562</v>
      </c>
      <c r="F3817" t="s">
        <v>73</v>
      </c>
      <c r="G3817" t="s">
        <v>89</v>
      </c>
      <c r="H3817" t="s">
        <v>75</v>
      </c>
      <c r="I3817" t="s">
        <v>76</v>
      </c>
      <c r="J3817" t="s">
        <v>77</v>
      </c>
      <c r="K3817">
        <v>75</v>
      </c>
      <c r="L3817" t="s">
        <v>77</v>
      </c>
      <c r="M3817" t="s">
        <v>78</v>
      </c>
      <c r="N3817" t="s">
        <v>4476</v>
      </c>
      <c r="O3817" t="s">
        <v>3684</v>
      </c>
      <c r="P3817" t="s">
        <v>3684</v>
      </c>
      <c r="Q3817" t="s">
        <v>3565</v>
      </c>
      <c r="R3817" t="s">
        <v>79</v>
      </c>
      <c r="S3817" t="s">
        <v>26</v>
      </c>
      <c r="T3817" t="s">
        <v>3566</v>
      </c>
      <c r="U3817" t="s">
        <v>43</v>
      </c>
      <c r="V3817" t="s">
        <v>80</v>
      </c>
      <c r="W3817">
        <v>25050</v>
      </c>
      <c r="X3817" t="s">
        <v>85</v>
      </c>
      <c r="Y3817">
        <v>-75</v>
      </c>
      <c r="Z3817" t="s">
        <v>3685</v>
      </c>
      <c r="AA3817" t="s">
        <v>3685</v>
      </c>
      <c r="AB3817" t="s">
        <v>107</v>
      </c>
      <c r="AC3817" t="s">
        <v>91</v>
      </c>
      <c r="AD3817">
        <f>_xlfn.XLOOKUP(MIS[[#This Row],[TRADING SYMBOL]],[1]Sheet1!$D:$D,[1]Sheet1!$C:$C)</f>
        <v>188.9</v>
      </c>
      <c r="AE3817">
        <f>MIS[[#This Row],[OrderAverageTradedPrice]]*MIS[[#This Row],[OrderQuantity]]</f>
        <v>13095</v>
      </c>
      <c r="AF3817">
        <f>MIS[[#This Row],[LTP]]*MIS[[#This Row],[OrderQuantity]]</f>
        <v>14167.5</v>
      </c>
      <c r="AG3817">
        <f>IF(MIS[[#This Row],[OrderSide]]="SELL",MIS[[#This Row],[VALUE]]-MIS[[#This Row],[LIVE_VALUE]],MIS[[#This Row],[LIVE_VALUE]]-MIS[[#This Row],[VALUE]])</f>
        <v>-1072.5</v>
      </c>
      <c r="AH3817" t="str" cm="1">
        <f t="array" ref="AH3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7" t="str">
        <f>MIS[[#This Row],[TRADING SYMBOL]]</f>
        <v>NIFTY2552225050PE</v>
      </c>
      <c r="AJ3817" t="str">
        <f>IF(RIGHT(MIS[[#This Row],[Main/Hedge]],4)="MAIN","MAIN","HEDGE")</f>
        <v>MAIN</v>
      </c>
      <c r="AK3817" t="str" cm="1">
        <f t="array" ref="AK3817">_xlfn._xlws.FILTER(Table4[Column1],ISNUMBER(SEARCH(Table4[Column1],MIS[[#This Row],[OrderUniqueIdentifier]])),"")</f>
        <v>NOTREND</v>
      </c>
    </row>
    <row r="3818" spans="1:37" x14ac:dyDescent="0.25">
      <c r="A3818" t="s">
        <v>71</v>
      </c>
      <c r="B3818" t="s">
        <v>931</v>
      </c>
      <c r="C3818" t="s">
        <v>4577</v>
      </c>
      <c r="D3818" t="s">
        <v>72</v>
      </c>
      <c r="E3818" t="s">
        <v>3562</v>
      </c>
      <c r="F3818" t="s">
        <v>73</v>
      </c>
      <c r="G3818" t="s">
        <v>89</v>
      </c>
      <c r="H3818" t="s">
        <v>75</v>
      </c>
      <c r="I3818" t="s">
        <v>76</v>
      </c>
      <c r="J3818" t="s">
        <v>77</v>
      </c>
      <c r="K3818">
        <v>225</v>
      </c>
      <c r="L3818" t="s">
        <v>77</v>
      </c>
      <c r="M3818" t="s">
        <v>78</v>
      </c>
      <c r="N3818" t="s">
        <v>4578</v>
      </c>
      <c r="O3818" t="s">
        <v>3684</v>
      </c>
      <c r="P3818" t="s">
        <v>3684</v>
      </c>
      <c r="Q3818" t="s">
        <v>3565</v>
      </c>
      <c r="R3818" t="s">
        <v>79</v>
      </c>
      <c r="S3818" t="s">
        <v>26</v>
      </c>
      <c r="T3818" t="s">
        <v>3566</v>
      </c>
      <c r="U3818" t="s">
        <v>43</v>
      </c>
      <c r="V3818" t="s">
        <v>80</v>
      </c>
      <c r="W3818">
        <v>25050</v>
      </c>
      <c r="X3818" t="s">
        <v>85</v>
      </c>
      <c r="Y3818">
        <v>-225</v>
      </c>
      <c r="Z3818" t="s">
        <v>3685</v>
      </c>
      <c r="AA3818" t="s">
        <v>3685</v>
      </c>
      <c r="AB3818" t="s">
        <v>107</v>
      </c>
      <c r="AC3818" t="s">
        <v>91</v>
      </c>
      <c r="AD3818">
        <f>_xlfn.XLOOKUP(MIS[[#This Row],[TRADING SYMBOL]],[1]Sheet1!$D:$D,[1]Sheet1!$C:$C)</f>
        <v>188.9</v>
      </c>
      <c r="AE3818">
        <f>MIS[[#This Row],[OrderAverageTradedPrice]]*MIS[[#This Row],[OrderQuantity]]</f>
        <v>39314.999999999927</v>
      </c>
      <c r="AF3818">
        <f>MIS[[#This Row],[LTP]]*MIS[[#This Row],[OrderQuantity]]</f>
        <v>42502.5</v>
      </c>
      <c r="AG3818">
        <f>IF(MIS[[#This Row],[OrderSide]]="SELL",MIS[[#This Row],[VALUE]]-MIS[[#This Row],[LIVE_VALUE]],MIS[[#This Row],[LIVE_VALUE]]-MIS[[#This Row],[VALUE]])</f>
        <v>-3187.5000000000728</v>
      </c>
      <c r="AH3818" t="str" cm="1">
        <f t="array" ref="AH3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8" t="str">
        <f>MIS[[#This Row],[TRADING SYMBOL]]</f>
        <v>NIFTY2552225050PE</v>
      </c>
      <c r="AJ3818" t="str">
        <f>IF(RIGHT(MIS[[#This Row],[Main/Hedge]],4)="MAIN","MAIN","HEDGE")</f>
        <v>MAIN</v>
      </c>
      <c r="AK3818" t="str" cm="1">
        <f t="array" ref="AK3818">_xlfn._xlws.FILTER(Table4[Column1],ISNUMBER(SEARCH(Table4[Column1],MIS[[#This Row],[OrderUniqueIdentifier]])),"")</f>
        <v>NOTREND</v>
      </c>
    </row>
    <row r="3819" spans="1:37" x14ac:dyDescent="0.25">
      <c r="A3819" t="s">
        <v>71</v>
      </c>
      <c r="B3819" t="s">
        <v>1001</v>
      </c>
      <c r="C3819" t="s">
        <v>5877</v>
      </c>
      <c r="D3819" t="s">
        <v>72</v>
      </c>
      <c r="E3819" t="s">
        <v>3562</v>
      </c>
      <c r="F3819" t="s">
        <v>73</v>
      </c>
      <c r="G3819" t="s">
        <v>89</v>
      </c>
      <c r="H3819" t="s">
        <v>75</v>
      </c>
      <c r="I3819" t="s">
        <v>76</v>
      </c>
      <c r="J3819" t="s">
        <v>77</v>
      </c>
      <c r="K3819">
        <v>75</v>
      </c>
      <c r="L3819" t="s">
        <v>77</v>
      </c>
      <c r="M3819" t="s">
        <v>78</v>
      </c>
      <c r="N3819" t="s">
        <v>4292</v>
      </c>
      <c r="O3819" t="s">
        <v>3684</v>
      </c>
      <c r="P3819" t="s">
        <v>3684</v>
      </c>
      <c r="Q3819" t="s">
        <v>3565</v>
      </c>
      <c r="R3819" t="s">
        <v>79</v>
      </c>
      <c r="S3819" t="s">
        <v>26</v>
      </c>
      <c r="T3819" t="s">
        <v>3566</v>
      </c>
      <c r="U3819" t="s">
        <v>43</v>
      </c>
      <c r="V3819" t="s">
        <v>80</v>
      </c>
      <c r="W3819">
        <v>25050</v>
      </c>
      <c r="X3819" t="s">
        <v>85</v>
      </c>
      <c r="Y3819">
        <v>-75</v>
      </c>
      <c r="Z3819" t="s">
        <v>3685</v>
      </c>
      <c r="AA3819" t="s">
        <v>3685</v>
      </c>
      <c r="AB3819" t="s">
        <v>107</v>
      </c>
      <c r="AC3819" t="s">
        <v>91</v>
      </c>
      <c r="AD3819">
        <f>_xlfn.XLOOKUP(MIS[[#This Row],[TRADING SYMBOL]],[1]Sheet1!$D:$D,[1]Sheet1!$C:$C)</f>
        <v>188.9</v>
      </c>
      <c r="AE3819">
        <f>MIS[[#This Row],[OrderAverageTradedPrice]]*MIS[[#This Row],[OrderQuantity]]</f>
        <v>13128.75</v>
      </c>
      <c r="AF3819">
        <f>MIS[[#This Row],[LTP]]*MIS[[#This Row],[OrderQuantity]]</f>
        <v>14167.5</v>
      </c>
      <c r="AG3819">
        <f>IF(MIS[[#This Row],[OrderSide]]="SELL",MIS[[#This Row],[VALUE]]-MIS[[#This Row],[LIVE_VALUE]],MIS[[#This Row],[LIVE_VALUE]]-MIS[[#This Row],[VALUE]])</f>
        <v>-1038.75</v>
      </c>
      <c r="AH3819" t="str" cm="1">
        <f t="array" ref="AH3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9" t="str">
        <f>MIS[[#This Row],[TRADING SYMBOL]]</f>
        <v>NIFTY2552225050PE</v>
      </c>
      <c r="AJ3819" t="str">
        <f>IF(RIGHT(MIS[[#This Row],[Main/Hedge]],4)="MAIN","MAIN","HEDGE")</f>
        <v>MAIN</v>
      </c>
      <c r="AK3819" t="str" cm="1">
        <f t="array" ref="AK3819">_xlfn._xlws.FILTER(Table4[Column1],ISNUMBER(SEARCH(Table4[Column1],MIS[[#This Row],[OrderUniqueIdentifier]])),"")</f>
        <v>NOTREND</v>
      </c>
    </row>
    <row r="3820" spans="1:37" x14ac:dyDescent="0.25">
      <c r="A3820" t="s">
        <v>71</v>
      </c>
      <c r="B3820" t="s">
        <v>1013</v>
      </c>
      <c r="C3820" t="s">
        <v>5880</v>
      </c>
      <c r="D3820" t="s">
        <v>72</v>
      </c>
      <c r="E3820" t="s">
        <v>2904</v>
      </c>
      <c r="F3820" t="s">
        <v>73</v>
      </c>
      <c r="G3820" t="s">
        <v>89</v>
      </c>
      <c r="H3820" t="s">
        <v>75</v>
      </c>
      <c r="I3820" t="s">
        <v>76</v>
      </c>
      <c r="J3820" t="s">
        <v>77</v>
      </c>
      <c r="K3820">
        <v>225</v>
      </c>
      <c r="L3820" t="s">
        <v>77</v>
      </c>
      <c r="M3820" t="s">
        <v>78</v>
      </c>
      <c r="N3820" t="s">
        <v>4367</v>
      </c>
      <c r="O3820" t="s">
        <v>3684</v>
      </c>
      <c r="P3820" t="s">
        <v>3684</v>
      </c>
      <c r="Q3820" t="s">
        <v>2907</v>
      </c>
      <c r="R3820" t="s">
        <v>79</v>
      </c>
      <c r="S3820" t="s">
        <v>26</v>
      </c>
      <c r="T3820" t="s">
        <v>2908</v>
      </c>
      <c r="U3820" t="s">
        <v>43</v>
      </c>
      <c r="V3820" t="s">
        <v>80</v>
      </c>
      <c r="W3820">
        <v>25050</v>
      </c>
      <c r="X3820" t="s">
        <v>81</v>
      </c>
      <c r="Y3820">
        <v>-225</v>
      </c>
      <c r="Z3820" t="s">
        <v>3685</v>
      </c>
      <c r="AA3820" t="s">
        <v>3685</v>
      </c>
      <c r="AB3820" t="s">
        <v>90</v>
      </c>
      <c r="AC3820" t="s">
        <v>91</v>
      </c>
      <c r="AD3820">
        <f>_xlfn.XLOOKUP(MIS[[#This Row],[TRADING SYMBOL]],[1]Sheet1!$D:$D,[1]Sheet1!$C:$C)</f>
        <v>160.9</v>
      </c>
      <c r="AE3820">
        <f>MIS[[#This Row],[OrderAverageTradedPrice]]*MIS[[#This Row],[OrderQuantity]]</f>
        <v>46226.25</v>
      </c>
      <c r="AF3820">
        <f>MIS[[#This Row],[LTP]]*MIS[[#This Row],[OrderQuantity]]</f>
        <v>36202.5</v>
      </c>
      <c r="AG3820">
        <f>IF(MIS[[#This Row],[OrderSide]]="SELL",MIS[[#This Row],[VALUE]]-MIS[[#This Row],[LIVE_VALUE]],MIS[[#This Row],[LIVE_VALUE]]-MIS[[#This Row],[VALUE]])</f>
        <v>10023.75</v>
      </c>
      <c r="AH3820" t="str" cm="1">
        <f t="array" ref="AH3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0" t="str">
        <f>MIS[[#This Row],[TRADING SYMBOL]]</f>
        <v>NIFTY2552225050CE</v>
      </c>
      <c r="AJ3820" t="str">
        <f>IF(RIGHT(MIS[[#This Row],[Main/Hedge]],4)="MAIN","MAIN","HEDGE")</f>
        <v>MAIN</v>
      </c>
      <c r="AK3820" t="str" cm="1">
        <f t="array" ref="AK3820">_xlfn._xlws.FILTER(Table4[Column1],ISNUMBER(SEARCH(Table4[Column1],MIS[[#This Row],[OrderUniqueIdentifier]])),"")</f>
        <v>NOTREND</v>
      </c>
    </row>
    <row r="3821" spans="1:37" x14ac:dyDescent="0.25">
      <c r="A3821" t="s">
        <v>71</v>
      </c>
      <c r="B3821" t="s">
        <v>1029</v>
      </c>
      <c r="C3821" t="s">
        <v>5884</v>
      </c>
      <c r="D3821" t="s">
        <v>72</v>
      </c>
      <c r="E3821" t="s">
        <v>2904</v>
      </c>
      <c r="F3821" t="s">
        <v>73</v>
      </c>
      <c r="G3821" t="s">
        <v>89</v>
      </c>
      <c r="H3821" t="s">
        <v>75</v>
      </c>
      <c r="I3821" t="s">
        <v>76</v>
      </c>
      <c r="J3821" t="s">
        <v>77</v>
      </c>
      <c r="K3821">
        <v>150</v>
      </c>
      <c r="L3821" t="s">
        <v>77</v>
      </c>
      <c r="M3821" t="s">
        <v>78</v>
      </c>
      <c r="N3821" t="s">
        <v>5819</v>
      </c>
      <c r="O3821" t="s">
        <v>3684</v>
      </c>
      <c r="P3821" t="s">
        <v>3684</v>
      </c>
      <c r="Q3821" t="s">
        <v>2907</v>
      </c>
      <c r="R3821" t="s">
        <v>79</v>
      </c>
      <c r="S3821" t="s">
        <v>26</v>
      </c>
      <c r="T3821" t="s">
        <v>2908</v>
      </c>
      <c r="U3821" t="s">
        <v>43</v>
      </c>
      <c r="V3821" t="s">
        <v>80</v>
      </c>
      <c r="W3821">
        <v>25050</v>
      </c>
      <c r="X3821" t="s">
        <v>81</v>
      </c>
      <c r="Y3821">
        <v>-150</v>
      </c>
      <c r="Z3821" t="s">
        <v>3685</v>
      </c>
      <c r="AA3821" t="s">
        <v>3685</v>
      </c>
      <c r="AB3821" t="s">
        <v>90</v>
      </c>
      <c r="AC3821" t="s">
        <v>91</v>
      </c>
      <c r="AD3821">
        <f>_xlfn.XLOOKUP(MIS[[#This Row],[TRADING SYMBOL]],[1]Sheet1!$D:$D,[1]Sheet1!$C:$C)</f>
        <v>160.9</v>
      </c>
      <c r="AE3821">
        <f>MIS[[#This Row],[OrderAverageTradedPrice]]*MIS[[#This Row],[OrderQuantity]]</f>
        <v>30832.5</v>
      </c>
      <c r="AF3821">
        <f>MIS[[#This Row],[LTP]]*MIS[[#This Row],[OrderQuantity]]</f>
        <v>24135</v>
      </c>
      <c r="AG3821">
        <f>IF(MIS[[#This Row],[OrderSide]]="SELL",MIS[[#This Row],[VALUE]]-MIS[[#This Row],[LIVE_VALUE]],MIS[[#This Row],[LIVE_VALUE]]-MIS[[#This Row],[VALUE]])</f>
        <v>6697.5</v>
      </c>
      <c r="AH3821" t="str" cm="1">
        <f t="array" ref="AH3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1" t="str">
        <f>MIS[[#This Row],[TRADING SYMBOL]]</f>
        <v>NIFTY2552225050CE</v>
      </c>
      <c r="AJ3821" t="str">
        <f>IF(RIGHT(MIS[[#This Row],[Main/Hedge]],4)="MAIN","MAIN","HEDGE")</f>
        <v>MAIN</v>
      </c>
      <c r="AK3821" t="str" cm="1">
        <f t="array" ref="AK3821">_xlfn._xlws.FILTER(Table4[Column1],ISNUMBER(SEARCH(Table4[Column1],MIS[[#This Row],[OrderUniqueIdentifier]])),"")</f>
        <v>NOTREND</v>
      </c>
    </row>
    <row r="3822" spans="1:37" x14ac:dyDescent="0.25">
      <c r="A3822" t="s">
        <v>71</v>
      </c>
      <c r="B3822" t="s">
        <v>1037</v>
      </c>
      <c r="C3822" t="s">
        <v>5886</v>
      </c>
      <c r="D3822" t="s">
        <v>72</v>
      </c>
      <c r="E3822" t="s">
        <v>2904</v>
      </c>
      <c r="F3822" t="s">
        <v>73</v>
      </c>
      <c r="G3822" t="s">
        <v>89</v>
      </c>
      <c r="H3822" t="s">
        <v>75</v>
      </c>
      <c r="I3822" t="s">
        <v>76</v>
      </c>
      <c r="J3822" t="s">
        <v>77</v>
      </c>
      <c r="K3822">
        <v>75</v>
      </c>
      <c r="L3822" t="s">
        <v>77</v>
      </c>
      <c r="M3822" t="s">
        <v>78</v>
      </c>
      <c r="N3822" t="s">
        <v>4183</v>
      </c>
      <c r="O3822" t="s">
        <v>3684</v>
      </c>
      <c r="P3822" t="s">
        <v>3684</v>
      </c>
      <c r="Q3822" t="s">
        <v>2907</v>
      </c>
      <c r="R3822" t="s">
        <v>79</v>
      </c>
      <c r="S3822" t="s">
        <v>26</v>
      </c>
      <c r="T3822" t="s">
        <v>2908</v>
      </c>
      <c r="U3822" t="s">
        <v>43</v>
      </c>
      <c r="V3822" t="s">
        <v>80</v>
      </c>
      <c r="W3822">
        <v>25050</v>
      </c>
      <c r="X3822" t="s">
        <v>81</v>
      </c>
      <c r="Y3822">
        <v>-75</v>
      </c>
      <c r="Z3822" t="s">
        <v>3685</v>
      </c>
      <c r="AA3822" t="s">
        <v>3685</v>
      </c>
      <c r="AB3822" t="s">
        <v>90</v>
      </c>
      <c r="AC3822" t="s">
        <v>91</v>
      </c>
      <c r="AD3822">
        <f>_xlfn.XLOOKUP(MIS[[#This Row],[TRADING SYMBOL]],[1]Sheet1!$D:$D,[1]Sheet1!$C:$C)</f>
        <v>160.9</v>
      </c>
      <c r="AE3822">
        <f>MIS[[#This Row],[OrderAverageTradedPrice]]*MIS[[#This Row],[OrderQuantity]]</f>
        <v>15382.5</v>
      </c>
      <c r="AF3822">
        <f>MIS[[#This Row],[LTP]]*MIS[[#This Row],[OrderQuantity]]</f>
        <v>12067.5</v>
      </c>
      <c r="AG3822">
        <f>IF(MIS[[#This Row],[OrderSide]]="SELL",MIS[[#This Row],[VALUE]]-MIS[[#This Row],[LIVE_VALUE]],MIS[[#This Row],[LIVE_VALUE]]-MIS[[#This Row],[VALUE]])</f>
        <v>3315</v>
      </c>
      <c r="AH3822" t="str" cm="1">
        <f t="array" ref="AH3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2" t="str">
        <f>MIS[[#This Row],[TRADING SYMBOL]]</f>
        <v>NIFTY2552225050CE</v>
      </c>
      <c r="AJ3822" t="str">
        <f>IF(RIGHT(MIS[[#This Row],[Main/Hedge]],4)="MAIN","MAIN","HEDGE")</f>
        <v>MAIN</v>
      </c>
      <c r="AK3822" t="str" cm="1">
        <f t="array" ref="AK3822">_xlfn._xlws.FILTER(Table4[Column1],ISNUMBER(SEARCH(Table4[Column1],MIS[[#This Row],[OrderUniqueIdentifier]])),"")</f>
        <v>NOTREND</v>
      </c>
    </row>
    <row r="3823" spans="1:37" x14ac:dyDescent="0.25">
      <c r="A3823" t="s">
        <v>71</v>
      </c>
      <c r="B3823" t="s">
        <v>1117</v>
      </c>
      <c r="C3823" t="s">
        <v>438</v>
      </c>
      <c r="D3823" t="s">
        <v>72</v>
      </c>
      <c r="E3823" t="s">
        <v>2904</v>
      </c>
      <c r="F3823" t="s">
        <v>73</v>
      </c>
      <c r="G3823" t="s">
        <v>89</v>
      </c>
      <c r="H3823" t="s">
        <v>75</v>
      </c>
      <c r="I3823" t="s">
        <v>76</v>
      </c>
      <c r="J3823" t="s">
        <v>77</v>
      </c>
      <c r="K3823">
        <v>75</v>
      </c>
      <c r="L3823" t="s">
        <v>77</v>
      </c>
      <c r="M3823" t="s">
        <v>78</v>
      </c>
      <c r="N3823" t="s">
        <v>4413</v>
      </c>
      <c r="O3823" t="s">
        <v>3684</v>
      </c>
      <c r="P3823" t="s">
        <v>3684</v>
      </c>
      <c r="Q3823" t="s">
        <v>2907</v>
      </c>
      <c r="R3823" t="s">
        <v>79</v>
      </c>
      <c r="S3823" t="s">
        <v>26</v>
      </c>
      <c r="T3823" t="s">
        <v>2908</v>
      </c>
      <c r="U3823" t="s">
        <v>43</v>
      </c>
      <c r="V3823" t="s">
        <v>80</v>
      </c>
      <c r="W3823">
        <v>25050</v>
      </c>
      <c r="X3823" t="s">
        <v>81</v>
      </c>
      <c r="Y3823">
        <v>-75</v>
      </c>
      <c r="Z3823" t="s">
        <v>3685</v>
      </c>
      <c r="AA3823" t="s">
        <v>3685</v>
      </c>
      <c r="AB3823" t="s">
        <v>90</v>
      </c>
      <c r="AC3823" t="s">
        <v>91</v>
      </c>
      <c r="AD3823">
        <f>_xlfn.XLOOKUP(MIS[[#This Row],[TRADING SYMBOL]],[1]Sheet1!$D:$D,[1]Sheet1!$C:$C)</f>
        <v>160.9</v>
      </c>
      <c r="AE3823">
        <f>MIS[[#This Row],[OrderAverageTradedPrice]]*MIS[[#This Row],[OrderQuantity]]</f>
        <v>15352.5</v>
      </c>
      <c r="AF3823">
        <f>MIS[[#This Row],[LTP]]*MIS[[#This Row],[OrderQuantity]]</f>
        <v>12067.5</v>
      </c>
      <c r="AG3823">
        <f>IF(MIS[[#This Row],[OrderSide]]="SELL",MIS[[#This Row],[VALUE]]-MIS[[#This Row],[LIVE_VALUE]],MIS[[#This Row],[LIVE_VALUE]]-MIS[[#This Row],[VALUE]])</f>
        <v>3285</v>
      </c>
      <c r="AH3823" t="str" cm="1">
        <f t="array" ref="AH3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3" t="str">
        <f>MIS[[#This Row],[TRADING SYMBOL]]</f>
        <v>NIFTY2552225050CE</v>
      </c>
      <c r="AJ3823" t="str">
        <f>IF(RIGHT(MIS[[#This Row],[Main/Hedge]],4)="MAIN","MAIN","HEDGE")</f>
        <v>MAIN</v>
      </c>
      <c r="AK3823" t="str" cm="1">
        <f t="array" ref="AK3823">_xlfn._xlws.FILTER(Table4[Column1],ISNUMBER(SEARCH(Table4[Column1],MIS[[#This Row],[OrderUniqueIdentifier]])),"")</f>
        <v>NOTREND</v>
      </c>
    </row>
    <row r="3824" spans="1:37" x14ac:dyDescent="0.25">
      <c r="A3824" t="s">
        <v>71</v>
      </c>
      <c r="B3824" t="s">
        <v>1163</v>
      </c>
      <c r="C3824" t="s">
        <v>429</v>
      </c>
      <c r="D3824" t="s">
        <v>72</v>
      </c>
      <c r="E3824" t="s">
        <v>3562</v>
      </c>
      <c r="F3824" t="s">
        <v>73</v>
      </c>
      <c r="G3824" t="s">
        <v>89</v>
      </c>
      <c r="H3824" t="s">
        <v>75</v>
      </c>
      <c r="I3824" t="s">
        <v>76</v>
      </c>
      <c r="J3824" t="s">
        <v>77</v>
      </c>
      <c r="K3824">
        <v>75</v>
      </c>
      <c r="L3824" t="s">
        <v>77</v>
      </c>
      <c r="M3824" t="s">
        <v>78</v>
      </c>
      <c r="N3824" t="s">
        <v>3139</v>
      </c>
      <c r="O3824" t="s">
        <v>3680</v>
      </c>
      <c r="P3824" t="s">
        <v>3684</v>
      </c>
      <c r="Q3824" t="s">
        <v>3565</v>
      </c>
      <c r="R3824" t="s">
        <v>79</v>
      </c>
      <c r="S3824" t="s">
        <v>26</v>
      </c>
      <c r="T3824" t="s">
        <v>3566</v>
      </c>
      <c r="U3824" t="s">
        <v>43</v>
      </c>
      <c r="V3824" t="s">
        <v>80</v>
      </c>
      <c r="W3824">
        <v>25050</v>
      </c>
      <c r="X3824" t="s">
        <v>85</v>
      </c>
      <c r="Y3824">
        <v>-75</v>
      </c>
      <c r="Z3824" t="s">
        <v>3681</v>
      </c>
      <c r="AA3824" t="s">
        <v>3685</v>
      </c>
      <c r="AB3824" t="s">
        <v>107</v>
      </c>
      <c r="AC3824" t="s">
        <v>91</v>
      </c>
      <c r="AD3824">
        <f>_xlfn.XLOOKUP(MIS[[#This Row],[TRADING SYMBOL]],[1]Sheet1!$D:$D,[1]Sheet1!$C:$C)</f>
        <v>188.9</v>
      </c>
      <c r="AE3824">
        <f>MIS[[#This Row],[OrderAverageTradedPrice]]*MIS[[#This Row],[OrderQuantity]]</f>
        <v>13125</v>
      </c>
      <c r="AF3824">
        <f>MIS[[#This Row],[LTP]]*MIS[[#This Row],[OrderQuantity]]</f>
        <v>14167.5</v>
      </c>
      <c r="AG3824">
        <f>IF(MIS[[#This Row],[OrderSide]]="SELL",MIS[[#This Row],[VALUE]]-MIS[[#This Row],[LIVE_VALUE]],MIS[[#This Row],[LIVE_VALUE]]-MIS[[#This Row],[VALUE]])</f>
        <v>-1042.5</v>
      </c>
      <c r="AH3824" t="str" cm="1">
        <f t="array" ref="AH3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4" t="str">
        <f>MIS[[#This Row],[TRADING SYMBOL]]</f>
        <v>NIFTY2552225050PE</v>
      </c>
      <c r="AJ3824" t="str">
        <f>IF(RIGHT(MIS[[#This Row],[Main/Hedge]],4)="MAIN","MAIN","HEDGE")</f>
        <v>MAIN</v>
      </c>
      <c r="AK3824" t="str" cm="1">
        <f t="array" ref="AK3824">_xlfn._xlws.FILTER(Table4[Column1],ISNUMBER(SEARCH(Table4[Column1],MIS[[#This Row],[OrderUniqueIdentifier]])),"")</f>
        <v>NOTREND</v>
      </c>
    </row>
    <row r="3825" spans="1:37" x14ac:dyDescent="0.25">
      <c r="A3825" t="s">
        <v>71</v>
      </c>
      <c r="B3825" t="s">
        <v>1195</v>
      </c>
      <c r="C3825" t="s">
        <v>435</v>
      </c>
      <c r="D3825" t="s">
        <v>72</v>
      </c>
      <c r="E3825" t="s">
        <v>3562</v>
      </c>
      <c r="F3825" t="s">
        <v>73</v>
      </c>
      <c r="G3825" t="s">
        <v>89</v>
      </c>
      <c r="H3825" t="s">
        <v>75</v>
      </c>
      <c r="I3825" t="s">
        <v>76</v>
      </c>
      <c r="J3825" t="s">
        <v>77</v>
      </c>
      <c r="K3825">
        <v>75</v>
      </c>
      <c r="L3825" t="s">
        <v>77</v>
      </c>
      <c r="M3825" t="s">
        <v>78</v>
      </c>
      <c r="N3825" t="s">
        <v>5349</v>
      </c>
      <c r="O3825" t="s">
        <v>3684</v>
      </c>
      <c r="P3825" t="s">
        <v>3684</v>
      </c>
      <c r="Q3825" t="s">
        <v>3565</v>
      </c>
      <c r="R3825" t="s">
        <v>79</v>
      </c>
      <c r="S3825" t="s">
        <v>26</v>
      </c>
      <c r="T3825" t="s">
        <v>3566</v>
      </c>
      <c r="U3825" t="s">
        <v>43</v>
      </c>
      <c r="V3825" t="s">
        <v>80</v>
      </c>
      <c r="W3825">
        <v>25050</v>
      </c>
      <c r="X3825" t="s">
        <v>85</v>
      </c>
      <c r="Y3825">
        <v>-75</v>
      </c>
      <c r="Z3825" t="s">
        <v>3685</v>
      </c>
      <c r="AA3825" t="s">
        <v>3685</v>
      </c>
      <c r="AB3825" t="s">
        <v>107</v>
      </c>
      <c r="AC3825" t="s">
        <v>91</v>
      </c>
      <c r="AD3825">
        <f>_xlfn.XLOOKUP(MIS[[#This Row],[TRADING SYMBOL]],[1]Sheet1!$D:$D,[1]Sheet1!$C:$C)</f>
        <v>188.9</v>
      </c>
      <c r="AE3825">
        <f>MIS[[#This Row],[OrderAverageTradedPrice]]*MIS[[#This Row],[OrderQuantity]]</f>
        <v>13113.75</v>
      </c>
      <c r="AF3825">
        <f>MIS[[#This Row],[LTP]]*MIS[[#This Row],[OrderQuantity]]</f>
        <v>14167.5</v>
      </c>
      <c r="AG3825">
        <f>IF(MIS[[#This Row],[OrderSide]]="SELL",MIS[[#This Row],[VALUE]]-MIS[[#This Row],[LIVE_VALUE]],MIS[[#This Row],[LIVE_VALUE]]-MIS[[#This Row],[VALUE]])</f>
        <v>-1053.75</v>
      </c>
      <c r="AH3825" t="str" cm="1">
        <f t="array" ref="AH3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5" t="str">
        <f>MIS[[#This Row],[TRADING SYMBOL]]</f>
        <v>NIFTY2552225050PE</v>
      </c>
      <c r="AJ3825" t="str">
        <f>IF(RIGHT(MIS[[#This Row],[Main/Hedge]],4)="MAIN","MAIN","HEDGE")</f>
        <v>MAIN</v>
      </c>
      <c r="AK3825" t="str" cm="1">
        <f t="array" ref="AK3825">_xlfn._xlws.FILTER(Table4[Column1],ISNUMBER(SEARCH(Table4[Column1],MIS[[#This Row],[OrderUniqueIdentifier]])),"")</f>
        <v>NOTREND</v>
      </c>
    </row>
    <row r="3826" spans="1:37" x14ac:dyDescent="0.25">
      <c r="A3826" t="s">
        <v>71</v>
      </c>
      <c r="B3826" t="s">
        <v>1227</v>
      </c>
      <c r="C3826" t="s">
        <v>446</v>
      </c>
      <c r="D3826" t="s">
        <v>72</v>
      </c>
      <c r="E3826" t="s">
        <v>2904</v>
      </c>
      <c r="F3826" t="s">
        <v>73</v>
      </c>
      <c r="G3826" t="s">
        <v>89</v>
      </c>
      <c r="H3826" t="s">
        <v>75</v>
      </c>
      <c r="I3826" t="s">
        <v>76</v>
      </c>
      <c r="J3826" t="s">
        <v>77</v>
      </c>
      <c r="K3826">
        <v>75</v>
      </c>
      <c r="L3826" t="s">
        <v>77</v>
      </c>
      <c r="M3826" t="s">
        <v>78</v>
      </c>
      <c r="N3826" t="s">
        <v>5893</v>
      </c>
      <c r="O3826" t="s">
        <v>3684</v>
      </c>
      <c r="P3826" t="s">
        <v>3684</v>
      </c>
      <c r="Q3826" t="s">
        <v>2907</v>
      </c>
      <c r="R3826" t="s">
        <v>79</v>
      </c>
      <c r="S3826" t="s">
        <v>26</v>
      </c>
      <c r="T3826" t="s">
        <v>2908</v>
      </c>
      <c r="U3826" t="s">
        <v>43</v>
      </c>
      <c r="V3826" t="s">
        <v>80</v>
      </c>
      <c r="W3826">
        <v>25050</v>
      </c>
      <c r="X3826" t="s">
        <v>81</v>
      </c>
      <c r="Y3826">
        <v>-75</v>
      </c>
      <c r="Z3826" t="s">
        <v>3685</v>
      </c>
      <c r="AA3826" t="s">
        <v>3685</v>
      </c>
      <c r="AB3826" t="s">
        <v>90</v>
      </c>
      <c r="AC3826" t="s">
        <v>91</v>
      </c>
      <c r="AD3826">
        <f>_xlfn.XLOOKUP(MIS[[#This Row],[TRADING SYMBOL]],[1]Sheet1!$D:$D,[1]Sheet1!$C:$C)</f>
        <v>160.9</v>
      </c>
      <c r="AE3826">
        <f>MIS[[#This Row],[OrderAverageTradedPrice]]*MIS[[#This Row],[OrderQuantity]]</f>
        <v>15450</v>
      </c>
      <c r="AF3826">
        <f>MIS[[#This Row],[LTP]]*MIS[[#This Row],[OrderQuantity]]</f>
        <v>12067.5</v>
      </c>
      <c r="AG3826">
        <f>IF(MIS[[#This Row],[OrderSide]]="SELL",MIS[[#This Row],[VALUE]]-MIS[[#This Row],[LIVE_VALUE]],MIS[[#This Row],[LIVE_VALUE]]-MIS[[#This Row],[VALUE]])</f>
        <v>3382.5</v>
      </c>
      <c r="AH3826" t="str" cm="1">
        <f t="array" ref="AH3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6" t="str">
        <f>MIS[[#This Row],[TRADING SYMBOL]]</f>
        <v>NIFTY2552225050CE</v>
      </c>
      <c r="AJ3826" t="str">
        <f>IF(RIGHT(MIS[[#This Row],[Main/Hedge]],4)="MAIN","MAIN","HEDGE")</f>
        <v>MAIN</v>
      </c>
      <c r="AK3826" t="str" cm="1">
        <f t="array" ref="AK3826">_xlfn._xlws.FILTER(Table4[Column1],ISNUMBER(SEARCH(Table4[Column1],MIS[[#This Row],[OrderUniqueIdentifier]])),"")</f>
        <v>NOTREND</v>
      </c>
    </row>
    <row r="3827" spans="1:37" x14ac:dyDescent="0.25">
      <c r="A3827" t="s">
        <v>71</v>
      </c>
      <c r="B3827" t="s">
        <v>1235</v>
      </c>
      <c r="C3827" t="s">
        <v>5897</v>
      </c>
      <c r="D3827" t="s">
        <v>72</v>
      </c>
      <c r="E3827" t="s">
        <v>3562</v>
      </c>
      <c r="F3827" t="s">
        <v>73</v>
      </c>
      <c r="G3827" t="s">
        <v>89</v>
      </c>
      <c r="H3827" t="s">
        <v>75</v>
      </c>
      <c r="I3827" t="s">
        <v>76</v>
      </c>
      <c r="J3827" t="s">
        <v>77</v>
      </c>
      <c r="K3827">
        <v>225</v>
      </c>
      <c r="L3827" t="s">
        <v>77</v>
      </c>
      <c r="M3827" t="s">
        <v>78</v>
      </c>
      <c r="N3827" t="s">
        <v>3790</v>
      </c>
      <c r="O3827" t="s">
        <v>3684</v>
      </c>
      <c r="P3827" t="s">
        <v>3684</v>
      </c>
      <c r="Q3827" t="s">
        <v>3565</v>
      </c>
      <c r="R3827" t="s">
        <v>79</v>
      </c>
      <c r="S3827" t="s">
        <v>26</v>
      </c>
      <c r="T3827" t="s">
        <v>3566</v>
      </c>
      <c r="U3827" t="s">
        <v>43</v>
      </c>
      <c r="V3827" t="s">
        <v>80</v>
      </c>
      <c r="W3827">
        <v>25050</v>
      </c>
      <c r="X3827" t="s">
        <v>85</v>
      </c>
      <c r="Y3827">
        <v>-225</v>
      </c>
      <c r="Z3827" t="s">
        <v>3685</v>
      </c>
      <c r="AA3827" t="s">
        <v>3685</v>
      </c>
      <c r="AB3827" t="s">
        <v>107</v>
      </c>
      <c r="AC3827" t="s">
        <v>91</v>
      </c>
      <c r="AD3827">
        <f>_xlfn.XLOOKUP(MIS[[#This Row],[TRADING SYMBOL]],[1]Sheet1!$D:$D,[1]Sheet1!$C:$C)</f>
        <v>188.9</v>
      </c>
      <c r="AE3827">
        <f>MIS[[#This Row],[OrderAverageTradedPrice]]*MIS[[#This Row],[OrderQuantity]]</f>
        <v>39363.75</v>
      </c>
      <c r="AF3827">
        <f>MIS[[#This Row],[LTP]]*MIS[[#This Row],[OrderQuantity]]</f>
        <v>42502.5</v>
      </c>
      <c r="AG3827">
        <f>IF(MIS[[#This Row],[OrderSide]]="SELL",MIS[[#This Row],[VALUE]]-MIS[[#This Row],[LIVE_VALUE]],MIS[[#This Row],[LIVE_VALUE]]-MIS[[#This Row],[VALUE]])</f>
        <v>-3138.75</v>
      </c>
      <c r="AH3827" t="str" cm="1">
        <f t="array" ref="AH3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7" t="str">
        <f>MIS[[#This Row],[TRADING SYMBOL]]</f>
        <v>NIFTY2552225050PE</v>
      </c>
      <c r="AJ3827" t="str">
        <f>IF(RIGHT(MIS[[#This Row],[Main/Hedge]],4)="MAIN","MAIN","HEDGE")</f>
        <v>MAIN</v>
      </c>
      <c r="AK3827" t="str" cm="1">
        <f t="array" ref="AK3827">_xlfn._xlws.FILTER(Table4[Column1],ISNUMBER(SEARCH(Table4[Column1],MIS[[#This Row],[OrderUniqueIdentifier]])),"")</f>
        <v>NOTREND</v>
      </c>
    </row>
    <row r="3828" spans="1:37" x14ac:dyDescent="0.25">
      <c r="A3828" t="s">
        <v>71</v>
      </c>
      <c r="B3828" t="s">
        <v>1280</v>
      </c>
      <c r="C3828" t="s">
        <v>5905</v>
      </c>
      <c r="D3828" t="s">
        <v>72</v>
      </c>
      <c r="E3828" t="s">
        <v>3562</v>
      </c>
      <c r="F3828" t="s">
        <v>73</v>
      </c>
      <c r="G3828" t="s">
        <v>89</v>
      </c>
      <c r="H3828" t="s">
        <v>75</v>
      </c>
      <c r="I3828" t="s">
        <v>76</v>
      </c>
      <c r="J3828" t="s">
        <v>77</v>
      </c>
      <c r="K3828">
        <v>75</v>
      </c>
      <c r="L3828" t="s">
        <v>77</v>
      </c>
      <c r="M3828" t="s">
        <v>78</v>
      </c>
      <c r="N3828" t="s">
        <v>3139</v>
      </c>
      <c r="O3828" t="s">
        <v>3684</v>
      </c>
      <c r="P3828" t="s">
        <v>3684</v>
      </c>
      <c r="Q3828" t="s">
        <v>3565</v>
      </c>
      <c r="R3828" t="s">
        <v>79</v>
      </c>
      <c r="S3828" t="s">
        <v>26</v>
      </c>
      <c r="T3828" t="s">
        <v>3566</v>
      </c>
      <c r="U3828" t="s">
        <v>43</v>
      </c>
      <c r="V3828" t="s">
        <v>80</v>
      </c>
      <c r="W3828">
        <v>25050</v>
      </c>
      <c r="X3828" t="s">
        <v>85</v>
      </c>
      <c r="Y3828">
        <v>-75</v>
      </c>
      <c r="Z3828" t="s">
        <v>3685</v>
      </c>
      <c r="AA3828" t="s">
        <v>3685</v>
      </c>
      <c r="AB3828" t="s">
        <v>107</v>
      </c>
      <c r="AC3828" t="s">
        <v>91</v>
      </c>
      <c r="AD3828">
        <f>_xlfn.XLOOKUP(MIS[[#This Row],[TRADING SYMBOL]],[1]Sheet1!$D:$D,[1]Sheet1!$C:$C)</f>
        <v>188.9</v>
      </c>
      <c r="AE3828">
        <f>MIS[[#This Row],[OrderAverageTradedPrice]]*MIS[[#This Row],[OrderQuantity]]</f>
        <v>13125</v>
      </c>
      <c r="AF3828">
        <f>MIS[[#This Row],[LTP]]*MIS[[#This Row],[OrderQuantity]]</f>
        <v>14167.5</v>
      </c>
      <c r="AG3828">
        <f>IF(MIS[[#This Row],[OrderSide]]="SELL",MIS[[#This Row],[VALUE]]-MIS[[#This Row],[LIVE_VALUE]],MIS[[#This Row],[LIVE_VALUE]]-MIS[[#This Row],[VALUE]])</f>
        <v>-1042.5</v>
      </c>
      <c r="AH3828" t="str" cm="1">
        <f t="array" ref="AH3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8" t="str">
        <f>MIS[[#This Row],[TRADING SYMBOL]]</f>
        <v>NIFTY2552225050PE</v>
      </c>
      <c r="AJ3828" t="str">
        <f>IF(RIGHT(MIS[[#This Row],[Main/Hedge]],4)="MAIN","MAIN","HEDGE")</f>
        <v>MAIN</v>
      </c>
      <c r="AK3828" t="str" cm="1">
        <f t="array" ref="AK3828">_xlfn._xlws.FILTER(Table4[Column1],ISNUMBER(SEARCH(Table4[Column1],MIS[[#This Row],[OrderUniqueIdentifier]])),"")</f>
        <v>NOTREND</v>
      </c>
    </row>
    <row r="3829" spans="1:37" x14ac:dyDescent="0.25">
      <c r="A3829" t="s">
        <v>71</v>
      </c>
      <c r="B3829" t="s">
        <v>1288</v>
      </c>
      <c r="C3829" t="s">
        <v>5906</v>
      </c>
      <c r="D3829" t="s">
        <v>72</v>
      </c>
      <c r="E3829" t="s">
        <v>3562</v>
      </c>
      <c r="F3829" t="s">
        <v>73</v>
      </c>
      <c r="G3829" t="s">
        <v>89</v>
      </c>
      <c r="H3829" t="s">
        <v>75</v>
      </c>
      <c r="I3829" t="s">
        <v>76</v>
      </c>
      <c r="J3829" t="s">
        <v>77</v>
      </c>
      <c r="K3829">
        <v>225</v>
      </c>
      <c r="L3829" t="s">
        <v>77</v>
      </c>
      <c r="M3829" t="s">
        <v>78</v>
      </c>
      <c r="N3829" t="s">
        <v>3139</v>
      </c>
      <c r="O3829" t="s">
        <v>3680</v>
      </c>
      <c r="P3829" t="s">
        <v>3684</v>
      </c>
      <c r="Q3829" t="s">
        <v>3565</v>
      </c>
      <c r="R3829" t="s">
        <v>79</v>
      </c>
      <c r="S3829" t="s">
        <v>26</v>
      </c>
      <c r="T3829" t="s">
        <v>3566</v>
      </c>
      <c r="U3829" t="s">
        <v>43</v>
      </c>
      <c r="V3829" t="s">
        <v>80</v>
      </c>
      <c r="W3829">
        <v>25050</v>
      </c>
      <c r="X3829" t="s">
        <v>85</v>
      </c>
      <c r="Y3829">
        <v>-225</v>
      </c>
      <c r="Z3829" t="s">
        <v>3681</v>
      </c>
      <c r="AA3829" t="s">
        <v>3685</v>
      </c>
      <c r="AB3829" t="s">
        <v>107</v>
      </c>
      <c r="AC3829" t="s">
        <v>91</v>
      </c>
      <c r="AD3829">
        <f>_xlfn.XLOOKUP(MIS[[#This Row],[TRADING SYMBOL]],[1]Sheet1!$D:$D,[1]Sheet1!$C:$C)</f>
        <v>188.9</v>
      </c>
      <c r="AE3829">
        <f>MIS[[#This Row],[OrderAverageTradedPrice]]*MIS[[#This Row],[OrderQuantity]]</f>
        <v>39375</v>
      </c>
      <c r="AF3829">
        <f>MIS[[#This Row],[LTP]]*MIS[[#This Row],[OrderQuantity]]</f>
        <v>42502.5</v>
      </c>
      <c r="AG3829">
        <f>IF(MIS[[#This Row],[OrderSide]]="SELL",MIS[[#This Row],[VALUE]]-MIS[[#This Row],[LIVE_VALUE]],MIS[[#This Row],[LIVE_VALUE]]-MIS[[#This Row],[VALUE]])</f>
        <v>-3127.5</v>
      </c>
      <c r="AH3829" t="str" cm="1">
        <f t="array" ref="AH3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9" t="str">
        <f>MIS[[#This Row],[TRADING SYMBOL]]</f>
        <v>NIFTY2552225050PE</v>
      </c>
      <c r="AJ3829" t="str">
        <f>IF(RIGHT(MIS[[#This Row],[Main/Hedge]],4)="MAIN","MAIN","HEDGE")</f>
        <v>MAIN</v>
      </c>
      <c r="AK3829" t="str" cm="1">
        <f t="array" ref="AK3829">_xlfn._xlws.FILTER(Table4[Column1],ISNUMBER(SEARCH(Table4[Column1],MIS[[#This Row],[OrderUniqueIdentifier]])),"")</f>
        <v>NOTREND</v>
      </c>
    </row>
    <row r="3830" spans="1:37" x14ac:dyDescent="0.25">
      <c r="A3830" t="s">
        <v>71</v>
      </c>
      <c r="B3830" t="s">
        <v>1302</v>
      </c>
      <c r="C3830" t="s">
        <v>430</v>
      </c>
      <c r="D3830" t="s">
        <v>72</v>
      </c>
      <c r="E3830" t="s">
        <v>2904</v>
      </c>
      <c r="F3830" t="s">
        <v>73</v>
      </c>
      <c r="G3830" t="s">
        <v>89</v>
      </c>
      <c r="H3830" t="s">
        <v>75</v>
      </c>
      <c r="I3830" t="s">
        <v>76</v>
      </c>
      <c r="J3830" t="s">
        <v>77</v>
      </c>
      <c r="K3830">
        <v>75</v>
      </c>
      <c r="L3830" t="s">
        <v>77</v>
      </c>
      <c r="M3830" t="s">
        <v>78</v>
      </c>
      <c r="N3830" t="s">
        <v>4367</v>
      </c>
      <c r="O3830" t="s">
        <v>3684</v>
      </c>
      <c r="P3830" t="s">
        <v>3684</v>
      </c>
      <c r="Q3830" t="s">
        <v>2907</v>
      </c>
      <c r="R3830" t="s">
        <v>79</v>
      </c>
      <c r="S3830" t="s">
        <v>26</v>
      </c>
      <c r="T3830" t="s">
        <v>2908</v>
      </c>
      <c r="U3830" t="s">
        <v>43</v>
      </c>
      <c r="V3830" t="s">
        <v>80</v>
      </c>
      <c r="W3830">
        <v>25050</v>
      </c>
      <c r="X3830" t="s">
        <v>81</v>
      </c>
      <c r="Y3830">
        <v>-75</v>
      </c>
      <c r="Z3830" t="s">
        <v>3685</v>
      </c>
      <c r="AA3830" t="s">
        <v>3685</v>
      </c>
      <c r="AB3830" t="s">
        <v>90</v>
      </c>
      <c r="AC3830" t="s">
        <v>91</v>
      </c>
      <c r="AD3830">
        <f>_xlfn.XLOOKUP(MIS[[#This Row],[TRADING SYMBOL]],[1]Sheet1!$D:$D,[1]Sheet1!$C:$C)</f>
        <v>160.9</v>
      </c>
      <c r="AE3830">
        <f>MIS[[#This Row],[OrderAverageTradedPrice]]*MIS[[#This Row],[OrderQuantity]]</f>
        <v>15408.75</v>
      </c>
      <c r="AF3830">
        <f>MIS[[#This Row],[LTP]]*MIS[[#This Row],[OrderQuantity]]</f>
        <v>12067.5</v>
      </c>
      <c r="AG3830">
        <f>IF(MIS[[#This Row],[OrderSide]]="SELL",MIS[[#This Row],[VALUE]]-MIS[[#This Row],[LIVE_VALUE]],MIS[[#This Row],[LIVE_VALUE]]-MIS[[#This Row],[VALUE]])</f>
        <v>3341.25</v>
      </c>
      <c r="AH3830" t="str" cm="1">
        <f t="array" ref="AH3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0" t="str">
        <f>MIS[[#This Row],[TRADING SYMBOL]]</f>
        <v>NIFTY2552225050CE</v>
      </c>
      <c r="AJ3830" t="str">
        <f>IF(RIGHT(MIS[[#This Row],[Main/Hedge]],4)="MAIN","MAIN","HEDGE")</f>
        <v>MAIN</v>
      </c>
      <c r="AK3830" t="str" cm="1">
        <f t="array" ref="AK3830">_xlfn._xlws.FILTER(Table4[Column1],ISNUMBER(SEARCH(Table4[Column1],MIS[[#This Row],[OrderUniqueIdentifier]])),"")</f>
        <v>NOTREND</v>
      </c>
    </row>
    <row r="3831" spans="1:37" x14ac:dyDescent="0.25">
      <c r="A3831" t="s">
        <v>71</v>
      </c>
      <c r="B3831" t="s">
        <v>1302</v>
      </c>
      <c r="C3831" t="s">
        <v>441</v>
      </c>
      <c r="D3831" t="s">
        <v>72</v>
      </c>
      <c r="E3831" t="s">
        <v>3562</v>
      </c>
      <c r="F3831" t="s">
        <v>73</v>
      </c>
      <c r="G3831" t="s">
        <v>89</v>
      </c>
      <c r="H3831" t="s">
        <v>75</v>
      </c>
      <c r="I3831" t="s">
        <v>76</v>
      </c>
      <c r="J3831" t="s">
        <v>77</v>
      </c>
      <c r="K3831">
        <v>75</v>
      </c>
      <c r="L3831" t="s">
        <v>77</v>
      </c>
      <c r="M3831" t="s">
        <v>78</v>
      </c>
      <c r="N3831" t="s">
        <v>5688</v>
      </c>
      <c r="O3831" t="s">
        <v>3684</v>
      </c>
      <c r="P3831" t="s">
        <v>3684</v>
      </c>
      <c r="Q3831" t="s">
        <v>3565</v>
      </c>
      <c r="R3831" t="s">
        <v>79</v>
      </c>
      <c r="S3831" t="s">
        <v>26</v>
      </c>
      <c r="T3831" t="s">
        <v>3566</v>
      </c>
      <c r="U3831" t="s">
        <v>43</v>
      </c>
      <c r="V3831" t="s">
        <v>80</v>
      </c>
      <c r="W3831">
        <v>25050</v>
      </c>
      <c r="X3831" t="s">
        <v>85</v>
      </c>
      <c r="Y3831">
        <v>-75</v>
      </c>
      <c r="Z3831" t="s">
        <v>3685</v>
      </c>
      <c r="AA3831" t="s">
        <v>3685</v>
      </c>
      <c r="AB3831" t="s">
        <v>107</v>
      </c>
      <c r="AC3831" t="s">
        <v>91</v>
      </c>
      <c r="AD3831">
        <f>_xlfn.XLOOKUP(MIS[[#This Row],[TRADING SYMBOL]],[1]Sheet1!$D:$D,[1]Sheet1!$C:$C)</f>
        <v>188.9</v>
      </c>
      <c r="AE3831">
        <f>MIS[[#This Row],[OrderAverageTradedPrice]]*MIS[[#This Row],[OrderQuantity]]</f>
        <v>13132.5</v>
      </c>
      <c r="AF3831">
        <f>MIS[[#This Row],[LTP]]*MIS[[#This Row],[OrderQuantity]]</f>
        <v>14167.5</v>
      </c>
      <c r="AG3831">
        <f>IF(MIS[[#This Row],[OrderSide]]="SELL",MIS[[#This Row],[VALUE]]-MIS[[#This Row],[LIVE_VALUE]],MIS[[#This Row],[LIVE_VALUE]]-MIS[[#This Row],[VALUE]])</f>
        <v>-1035</v>
      </c>
      <c r="AH3831" t="str" cm="1">
        <f t="array" ref="AH3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1" t="str">
        <f>MIS[[#This Row],[TRADING SYMBOL]]</f>
        <v>NIFTY2552225050PE</v>
      </c>
      <c r="AJ3831" t="str">
        <f>IF(RIGHT(MIS[[#This Row],[Main/Hedge]],4)="MAIN","MAIN","HEDGE")</f>
        <v>MAIN</v>
      </c>
      <c r="AK3831" t="str" cm="1">
        <f t="array" ref="AK3831">_xlfn._xlws.FILTER(Table4[Column1],ISNUMBER(SEARCH(Table4[Column1],MIS[[#This Row],[OrderUniqueIdentifier]])),"")</f>
        <v>NOTREND</v>
      </c>
    </row>
    <row r="3832" spans="1:37" x14ac:dyDescent="0.25">
      <c r="A3832" t="s">
        <v>71</v>
      </c>
      <c r="B3832" t="s">
        <v>1308</v>
      </c>
      <c r="C3832" t="s">
        <v>5735</v>
      </c>
      <c r="D3832" t="s">
        <v>72</v>
      </c>
      <c r="E3832" t="s">
        <v>3562</v>
      </c>
      <c r="F3832" t="s">
        <v>73</v>
      </c>
      <c r="G3832" t="s">
        <v>89</v>
      </c>
      <c r="H3832" t="s">
        <v>75</v>
      </c>
      <c r="I3832" t="s">
        <v>76</v>
      </c>
      <c r="J3832" t="s">
        <v>77</v>
      </c>
      <c r="K3832">
        <v>225</v>
      </c>
      <c r="L3832" t="s">
        <v>77</v>
      </c>
      <c r="M3832" t="s">
        <v>78</v>
      </c>
      <c r="N3832" t="s">
        <v>5736</v>
      </c>
      <c r="O3832" t="s">
        <v>3684</v>
      </c>
      <c r="P3832" t="s">
        <v>3684</v>
      </c>
      <c r="Q3832" t="s">
        <v>3565</v>
      </c>
      <c r="R3832" t="s">
        <v>79</v>
      </c>
      <c r="S3832" t="s">
        <v>26</v>
      </c>
      <c r="T3832" t="s">
        <v>3566</v>
      </c>
      <c r="U3832" t="s">
        <v>43</v>
      </c>
      <c r="V3832" t="s">
        <v>80</v>
      </c>
      <c r="W3832">
        <v>25050</v>
      </c>
      <c r="X3832" t="s">
        <v>85</v>
      </c>
      <c r="Y3832">
        <v>-225</v>
      </c>
      <c r="Z3832" t="s">
        <v>3685</v>
      </c>
      <c r="AA3832" t="s">
        <v>3685</v>
      </c>
      <c r="AB3832" t="s">
        <v>107</v>
      </c>
      <c r="AC3832" t="s">
        <v>91</v>
      </c>
      <c r="AD3832">
        <f>_xlfn.XLOOKUP(MIS[[#This Row],[TRADING SYMBOL]],[1]Sheet1!$D:$D,[1]Sheet1!$C:$C)</f>
        <v>188.9</v>
      </c>
      <c r="AE3832">
        <f>MIS[[#This Row],[OrderAverageTradedPrice]]*MIS[[#This Row],[OrderQuantity]]</f>
        <v>39382.49999999992</v>
      </c>
      <c r="AF3832">
        <f>MIS[[#This Row],[LTP]]*MIS[[#This Row],[OrderQuantity]]</f>
        <v>42502.5</v>
      </c>
      <c r="AG3832">
        <f>IF(MIS[[#This Row],[OrderSide]]="SELL",MIS[[#This Row],[VALUE]]-MIS[[#This Row],[LIVE_VALUE]],MIS[[#This Row],[LIVE_VALUE]]-MIS[[#This Row],[VALUE]])</f>
        <v>-3120.00000000008</v>
      </c>
      <c r="AH3832" t="str" cm="1">
        <f t="array" ref="AH3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2" t="str">
        <f>MIS[[#This Row],[TRADING SYMBOL]]</f>
        <v>NIFTY2552225050PE</v>
      </c>
      <c r="AJ3832" t="str">
        <f>IF(RIGHT(MIS[[#This Row],[Main/Hedge]],4)="MAIN","MAIN","HEDGE")</f>
        <v>MAIN</v>
      </c>
      <c r="AK3832" t="str" cm="1">
        <f t="array" ref="AK3832">_xlfn._xlws.FILTER(Table4[Column1],ISNUMBER(SEARCH(Table4[Column1],MIS[[#This Row],[OrderUniqueIdentifier]])),"")</f>
        <v>NOTREND</v>
      </c>
    </row>
    <row r="3833" spans="1:37" x14ac:dyDescent="0.25">
      <c r="A3833" t="s">
        <v>179</v>
      </c>
      <c r="B3833" t="s">
        <v>1488</v>
      </c>
      <c r="C3833" t="s">
        <v>6368</v>
      </c>
      <c r="D3833" t="s">
        <v>72</v>
      </c>
      <c r="E3833" t="s">
        <v>2904</v>
      </c>
      <c r="F3833" t="s">
        <v>73</v>
      </c>
      <c r="G3833" t="s">
        <v>89</v>
      </c>
      <c r="H3833" t="s">
        <v>75</v>
      </c>
      <c r="I3833" t="s">
        <v>76</v>
      </c>
      <c r="J3833" t="s">
        <v>77</v>
      </c>
      <c r="K3833">
        <v>75</v>
      </c>
      <c r="L3833" t="s">
        <v>77</v>
      </c>
      <c r="M3833" t="s">
        <v>78</v>
      </c>
      <c r="N3833" t="s">
        <v>5819</v>
      </c>
      <c r="O3833" t="s">
        <v>3684</v>
      </c>
      <c r="P3833" t="s">
        <v>3684</v>
      </c>
      <c r="Q3833" t="s">
        <v>2907</v>
      </c>
      <c r="R3833" t="s">
        <v>79</v>
      </c>
      <c r="S3833" t="s">
        <v>26</v>
      </c>
      <c r="T3833" t="s">
        <v>2908</v>
      </c>
      <c r="U3833" t="s">
        <v>43</v>
      </c>
      <c r="V3833" t="s">
        <v>80</v>
      </c>
      <c r="W3833">
        <v>25050</v>
      </c>
      <c r="X3833" t="s">
        <v>81</v>
      </c>
      <c r="Y3833">
        <v>-75</v>
      </c>
      <c r="Z3833" t="s">
        <v>3685</v>
      </c>
      <c r="AA3833" t="s">
        <v>3685</v>
      </c>
      <c r="AB3833" t="s">
        <v>90</v>
      </c>
      <c r="AC3833" t="s">
        <v>91</v>
      </c>
      <c r="AD3833">
        <f>_xlfn.XLOOKUP(MIS[[#This Row],[TRADING SYMBOL]],[1]Sheet1!$D:$D,[1]Sheet1!$C:$C)</f>
        <v>160.9</v>
      </c>
      <c r="AE3833">
        <f>MIS[[#This Row],[OrderAverageTradedPrice]]*MIS[[#This Row],[OrderQuantity]]</f>
        <v>15416.25</v>
      </c>
      <c r="AF3833">
        <f>MIS[[#This Row],[LTP]]*MIS[[#This Row],[OrderQuantity]]</f>
        <v>12067.5</v>
      </c>
      <c r="AG3833">
        <f>IF(MIS[[#This Row],[OrderSide]]="SELL",MIS[[#This Row],[VALUE]]-MIS[[#This Row],[LIVE_VALUE]],MIS[[#This Row],[LIVE_VALUE]]-MIS[[#This Row],[VALUE]])</f>
        <v>3348.75</v>
      </c>
      <c r="AH3833" t="str" cm="1">
        <f t="array" ref="AH3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3" t="str">
        <f>MIS[[#This Row],[TRADING SYMBOL]]</f>
        <v>NIFTY2552225050CE</v>
      </c>
      <c r="AJ3833" t="str">
        <f>IF(RIGHT(MIS[[#This Row],[Main/Hedge]],4)="MAIN","MAIN","HEDGE")</f>
        <v>MAIN</v>
      </c>
      <c r="AK3833" t="str" cm="1">
        <f t="array" ref="AK3833">_xlfn._xlws.FILTER(Table4[Column1],ISNUMBER(SEARCH(Table4[Column1],MIS[[#This Row],[OrderUniqueIdentifier]])),"")</f>
        <v>NOTREND</v>
      </c>
    </row>
    <row r="3834" spans="1:37" x14ac:dyDescent="0.25">
      <c r="A3834" t="s">
        <v>179</v>
      </c>
      <c r="B3834" t="s">
        <v>1488</v>
      </c>
      <c r="C3834" t="s">
        <v>6369</v>
      </c>
      <c r="D3834" t="s">
        <v>72</v>
      </c>
      <c r="E3834" t="s">
        <v>3562</v>
      </c>
      <c r="F3834" t="s">
        <v>73</v>
      </c>
      <c r="G3834" t="s">
        <v>89</v>
      </c>
      <c r="H3834" t="s">
        <v>75</v>
      </c>
      <c r="I3834" t="s">
        <v>76</v>
      </c>
      <c r="J3834" t="s">
        <v>77</v>
      </c>
      <c r="K3834">
        <v>75</v>
      </c>
      <c r="L3834" t="s">
        <v>77</v>
      </c>
      <c r="M3834" t="s">
        <v>78</v>
      </c>
      <c r="N3834" t="s">
        <v>3887</v>
      </c>
      <c r="O3834" t="s">
        <v>3684</v>
      </c>
      <c r="P3834" t="s">
        <v>3684</v>
      </c>
      <c r="Q3834" t="s">
        <v>3565</v>
      </c>
      <c r="R3834" t="s">
        <v>79</v>
      </c>
      <c r="S3834" t="s">
        <v>26</v>
      </c>
      <c r="T3834" t="s">
        <v>3566</v>
      </c>
      <c r="U3834" t="s">
        <v>43</v>
      </c>
      <c r="V3834" t="s">
        <v>80</v>
      </c>
      <c r="W3834">
        <v>25050</v>
      </c>
      <c r="X3834" t="s">
        <v>85</v>
      </c>
      <c r="Y3834">
        <v>-75</v>
      </c>
      <c r="Z3834" t="s">
        <v>3685</v>
      </c>
      <c r="AA3834" t="s">
        <v>3685</v>
      </c>
      <c r="AB3834" t="s">
        <v>107</v>
      </c>
      <c r="AC3834" t="s">
        <v>91</v>
      </c>
      <c r="AD3834">
        <f>_xlfn.XLOOKUP(MIS[[#This Row],[TRADING SYMBOL]],[1]Sheet1!$D:$D,[1]Sheet1!$C:$C)</f>
        <v>188.9</v>
      </c>
      <c r="AE3834">
        <f>MIS[[#This Row],[OrderAverageTradedPrice]]*MIS[[#This Row],[OrderQuantity]]</f>
        <v>13098.75</v>
      </c>
      <c r="AF3834">
        <f>MIS[[#This Row],[LTP]]*MIS[[#This Row],[OrderQuantity]]</f>
        <v>14167.5</v>
      </c>
      <c r="AG3834">
        <f>IF(MIS[[#This Row],[OrderSide]]="SELL",MIS[[#This Row],[VALUE]]-MIS[[#This Row],[LIVE_VALUE]],MIS[[#This Row],[LIVE_VALUE]]-MIS[[#This Row],[VALUE]])</f>
        <v>-1068.75</v>
      </c>
      <c r="AH3834" t="str" cm="1">
        <f t="array" ref="AH3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4" t="str">
        <f>MIS[[#This Row],[TRADING SYMBOL]]</f>
        <v>NIFTY2552225050PE</v>
      </c>
      <c r="AJ3834" t="str">
        <f>IF(RIGHT(MIS[[#This Row],[Main/Hedge]],4)="MAIN","MAIN","HEDGE")</f>
        <v>MAIN</v>
      </c>
      <c r="AK3834" t="str" cm="1">
        <f t="array" ref="AK3834">_xlfn._xlws.FILTER(Table4[Column1],ISNUMBER(SEARCH(Table4[Column1],MIS[[#This Row],[OrderUniqueIdentifier]])),"")</f>
        <v>NOTREND</v>
      </c>
    </row>
    <row r="3835" spans="1:37" x14ac:dyDescent="0.25">
      <c r="A3835" t="s">
        <v>1555</v>
      </c>
      <c r="B3835" t="s">
        <v>1556</v>
      </c>
      <c r="C3835" t="s">
        <v>6579</v>
      </c>
      <c r="D3835" t="s">
        <v>72</v>
      </c>
      <c r="E3835" t="s">
        <v>3562</v>
      </c>
      <c r="F3835" t="s">
        <v>73</v>
      </c>
      <c r="G3835" t="s">
        <v>89</v>
      </c>
      <c r="H3835" t="s">
        <v>75</v>
      </c>
      <c r="I3835" t="s">
        <v>76</v>
      </c>
      <c r="J3835" t="s">
        <v>77</v>
      </c>
      <c r="K3835">
        <v>1200</v>
      </c>
      <c r="L3835" t="s">
        <v>77</v>
      </c>
      <c r="M3835" t="s">
        <v>78</v>
      </c>
      <c r="N3835" t="s">
        <v>6580</v>
      </c>
      <c r="O3835" t="s">
        <v>3684</v>
      </c>
      <c r="P3835" t="s">
        <v>3684</v>
      </c>
      <c r="Q3835" t="s">
        <v>3565</v>
      </c>
      <c r="R3835" t="s">
        <v>79</v>
      </c>
      <c r="S3835" t="s">
        <v>26</v>
      </c>
      <c r="T3835" t="s">
        <v>3566</v>
      </c>
      <c r="U3835" t="s">
        <v>43</v>
      </c>
      <c r="V3835" t="s">
        <v>80</v>
      </c>
      <c r="W3835">
        <v>25050</v>
      </c>
      <c r="X3835" t="s">
        <v>85</v>
      </c>
      <c r="Y3835">
        <v>-1200</v>
      </c>
      <c r="Z3835" t="s">
        <v>3685</v>
      </c>
      <c r="AA3835" t="s">
        <v>3685</v>
      </c>
      <c r="AB3835" t="s">
        <v>107</v>
      </c>
      <c r="AC3835" t="s">
        <v>91</v>
      </c>
      <c r="AD3835">
        <f>_xlfn.XLOOKUP(MIS[[#This Row],[TRADING SYMBOL]],[1]Sheet1!$D:$D,[1]Sheet1!$C:$C)</f>
        <v>188.9</v>
      </c>
      <c r="AE3835">
        <f>MIS[[#This Row],[OrderAverageTradedPrice]]*MIS[[#This Row],[OrderQuantity]]</f>
        <v>209868.75</v>
      </c>
      <c r="AF3835">
        <f>MIS[[#This Row],[LTP]]*MIS[[#This Row],[OrderQuantity]]</f>
        <v>226680</v>
      </c>
      <c r="AG3835">
        <f>IF(MIS[[#This Row],[OrderSide]]="SELL",MIS[[#This Row],[VALUE]]-MIS[[#This Row],[LIVE_VALUE]],MIS[[#This Row],[LIVE_VALUE]]-MIS[[#This Row],[VALUE]])</f>
        <v>-16811.25</v>
      </c>
      <c r="AH3835" t="str" cm="1">
        <f t="array" ref="AH3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5" t="str">
        <f>MIS[[#This Row],[TRADING SYMBOL]]</f>
        <v>NIFTY2552225050PE</v>
      </c>
      <c r="AJ3835" t="str">
        <f>IF(RIGHT(MIS[[#This Row],[Main/Hedge]],4)="MAIN","MAIN","HEDGE")</f>
        <v>MAIN</v>
      </c>
      <c r="AK3835" t="str" cm="1">
        <f t="array" ref="AK3835">_xlfn._xlws.FILTER(Table4[Column1],ISNUMBER(SEARCH(Table4[Column1],MIS[[#This Row],[OrderUniqueIdentifier]])),"")</f>
        <v>NOTREND</v>
      </c>
    </row>
    <row r="3836" spans="1:37" x14ac:dyDescent="0.25">
      <c r="A3836" t="s">
        <v>1555</v>
      </c>
      <c r="B3836" t="s">
        <v>1631</v>
      </c>
      <c r="C3836" t="s">
        <v>6827</v>
      </c>
      <c r="D3836" t="s">
        <v>72</v>
      </c>
      <c r="E3836" t="s">
        <v>2904</v>
      </c>
      <c r="F3836" t="s">
        <v>73</v>
      </c>
      <c r="G3836" t="s">
        <v>89</v>
      </c>
      <c r="H3836" t="s">
        <v>75</v>
      </c>
      <c r="I3836" t="s">
        <v>76</v>
      </c>
      <c r="J3836" t="s">
        <v>77</v>
      </c>
      <c r="K3836">
        <v>300</v>
      </c>
      <c r="L3836" t="s">
        <v>77</v>
      </c>
      <c r="M3836" t="s">
        <v>78</v>
      </c>
      <c r="N3836" t="s">
        <v>4474</v>
      </c>
      <c r="O3836" t="s">
        <v>3684</v>
      </c>
      <c r="P3836" t="s">
        <v>3684</v>
      </c>
      <c r="Q3836" t="s">
        <v>2907</v>
      </c>
      <c r="R3836" t="s">
        <v>79</v>
      </c>
      <c r="S3836" t="s">
        <v>26</v>
      </c>
      <c r="T3836" t="s">
        <v>2908</v>
      </c>
      <c r="U3836" t="s">
        <v>43</v>
      </c>
      <c r="V3836" t="s">
        <v>80</v>
      </c>
      <c r="W3836">
        <v>25050</v>
      </c>
      <c r="X3836" t="s">
        <v>81</v>
      </c>
      <c r="Y3836">
        <v>-300</v>
      </c>
      <c r="Z3836" t="s">
        <v>3685</v>
      </c>
      <c r="AA3836" t="s">
        <v>3685</v>
      </c>
      <c r="AB3836" t="s">
        <v>90</v>
      </c>
      <c r="AC3836" t="s">
        <v>91</v>
      </c>
      <c r="AD3836">
        <f>_xlfn.XLOOKUP(MIS[[#This Row],[TRADING SYMBOL]],[1]Sheet1!$D:$D,[1]Sheet1!$C:$C)</f>
        <v>160.9</v>
      </c>
      <c r="AE3836">
        <f>MIS[[#This Row],[OrderAverageTradedPrice]]*MIS[[#This Row],[OrderQuantity]]</f>
        <v>61695</v>
      </c>
      <c r="AF3836">
        <f>MIS[[#This Row],[LTP]]*MIS[[#This Row],[OrderQuantity]]</f>
        <v>48270</v>
      </c>
      <c r="AG3836">
        <f>IF(MIS[[#This Row],[OrderSide]]="SELL",MIS[[#This Row],[VALUE]]-MIS[[#This Row],[LIVE_VALUE]],MIS[[#This Row],[LIVE_VALUE]]-MIS[[#This Row],[VALUE]])</f>
        <v>13425</v>
      </c>
      <c r="AH3836" t="str" cm="1">
        <f t="array" ref="AH3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6" t="str">
        <f>MIS[[#This Row],[TRADING SYMBOL]]</f>
        <v>NIFTY2552225050CE</v>
      </c>
      <c r="AJ3836" t="str">
        <f>IF(RIGHT(MIS[[#This Row],[Main/Hedge]],4)="MAIN","MAIN","HEDGE")</f>
        <v>MAIN</v>
      </c>
      <c r="AK3836" t="str" cm="1">
        <f t="array" ref="AK3836">_xlfn._xlws.FILTER(Table4[Column1],ISNUMBER(SEARCH(Table4[Column1],MIS[[#This Row],[OrderUniqueIdentifier]])),"")</f>
        <v>NOTREND</v>
      </c>
    </row>
    <row r="3837" spans="1:37" x14ac:dyDescent="0.25">
      <c r="A3837" t="s">
        <v>1555</v>
      </c>
      <c r="B3837" t="s">
        <v>1631</v>
      </c>
      <c r="C3837" t="s">
        <v>6828</v>
      </c>
      <c r="D3837" t="s">
        <v>72</v>
      </c>
      <c r="E3837" t="s">
        <v>3562</v>
      </c>
      <c r="F3837" t="s">
        <v>73</v>
      </c>
      <c r="G3837" t="s">
        <v>89</v>
      </c>
      <c r="H3837" t="s">
        <v>75</v>
      </c>
      <c r="I3837" t="s">
        <v>76</v>
      </c>
      <c r="J3837" t="s">
        <v>77</v>
      </c>
      <c r="K3837">
        <v>300</v>
      </c>
      <c r="L3837" t="s">
        <v>77</v>
      </c>
      <c r="M3837" t="s">
        <v>78</v>
      </c>
      <c r="N3837" t="s">
        <v>3887</v>
      </c>
      <c r="O3837" t="s">
        <v>3684</v>
      </c>
      <c r="P3837" t="s">
        <v>3684</v>
      </c>
      <c r="Q3837" t="s">
        <v>3565</v>
      </c>
      <c r="R3837" t="s">
        <v>79</v>
      </c>
      <c r="S3837" t="s">
        <v>26</v>
      </c>
      <c r="T3837" t="s">
        <v>3566</v>
      </c>
      <c r="U3837" t="s">
        <v>43</v>
      </c>
      <c r="V3837" t="s">
        <v>80</v>
      </c>
      <c r="W3837">
        <v>25050</v>
      </c>
      <c r="X3837" t="s">
        <v>85</v>
      </c>
      <c r="Y3837">
        <v>-300</v>
      </c>
      <c r="Z3837" t="s">
        <v>3685</v>
      </c>
      <c r="AA3837" t="s">
        <v>3685</v>
      </c>
      <c r="AB3837" t="s">
        <v>107</v>
      </c>
      <c r="AC3837" t="s">
        <v>91</v>
      </c>
      <c r="AD3837">
        <f>_xlfn.XLOOKUP(MIS[[#This Row],[TRADING SYMBOL]],[1]Sheet1!$D:$D,[1]Sheet1!$C:$C)</f>
        <v>188.9</v>
      </c>
      <c r="AE3837">
        <f>MIS[[#This Row],[OrderAverageTradedPrice]]*MIS[[#This Row],[OrderQuantity]]</f>
        <v>52395</v>
      </c>
      <c r="AF3837">
        <f>MIS[[#This Row],[LTP]]*MIS[[#This Row],[OrderQuantity]]</f>
        <v>56670</v>
      </c>
      <c r="AG3837">
        <f>IF(MIS[[#This Row],[OrderSide]]="SELL",MIS[[#This Row],[VALUE]]-MIS[[#This Row],[LIVE_VALUE]],MIS[[#This Row],[LIVE_VALUE]]-MIS[[#This Row],[VALUE]])</f>
        <v>-4275</v>
      </c>
      <c r="AH3837" t="str" cm="1">
        <f t="array" ref="AH3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7" t="str">
        <f>MIS[[#This Row],[TRADING SYMBOL]]</f>
        <v>NIFTY2552225050PE</v>
      </c>
      <c r="AJ3837" t="str">
        <f>IF(RIGHT(MIS[[#This Row],[Main/Hedge]],4)="MAIN","MAIN","HEDGE")</f>
        <v>MAIN</v>
      </c>
      <c r="AK3837" t="str" cm="1">
        <f t="array" ref="AK3837">_xlfn._xlws.FILTER(Table4[Column1],ISNUMBER(SEARCH(Table4[Column1],MIS[[#This Row],[OrderUniqueIdentifier]])),"")</f>
        <v>NOTREND</v>
      </c>
    </row>
    <row r="3838" spans="1:37" x14ac:dyDescent="0.25">
      <c r="A3838" t="s">
        <v>1555</v>
      </c>
      <c r="B3838" t="s">
        <v>1640</v>
      </c>
      <c r="C3838" t="s">
        <v>6861</v>
      </c>
      <c r="D3838" t="s">
        <v>72</v>
      </c>
      <c r="E3838" t="s">
        <v>2904</v>
      </c>
      <c r="F3838" t="s">
        <v>73</v>
      </c>
      <c r="G3838" t="s">
        <v>89</v>
      </c>
      <c r="H3838" t="s">
        <v>75</v>
      </c>
      <c r="I3838" t="s">
        <v>76</v>
      </c>
      <c r="J3838" t="s">
        <v>77</v>
      </c>
      <c r="K3838">
        <v>300</v>
      </c>
      <c r="L3838" t="s">
        <v>77</v>
      </c>
      <c r="M3838" t="s">
        <v>78</v>
      </c>
      <c r="N3838" t="s">
        <v>6862</v>
      </c>
      <c r="O3838" t="s">
        <v>3684</v>
      </c>
      <c r="P3838" t="s">
        <v>3684</v>
      </c>
      <c r="Q3838" t="s">
        <v>2907</v>
      </c>
      <c r="R3838" t="s">
        <v>79</v>
      </c>
      <c r="S3838" t="s">
        <v>26</v>
      </c>
      <c r="T3838" t="s">
        <v>2908</v>
      </c>
      <c r="U3838" t="s">
        <v>43</v>
      </c>
      <c r="V3838" t="s">
        <v>80</v>
      </c>
      <c r="W3838">
        <v>25050</v>
      </c>
      <c r="X3838" t="s">
        <v>81</v>
      </c>
      <c r="Y3838">
        <v>-300</v>
      </c>
      <c r="Z3838" t="s">
        <v>3685</v>
      </c>
      <c r="AA3838" t="s">
        <v>3685</v>
      </c>
      <c r="AB3838" t="s">
        <v>90</v>
      </c>
      <c r="AC3838" t="s">
        <v>91</v>
      </c>
      <c r="AD3838">
        <f>_xlfn.XLOOKUP(MIS[[#This Row],[TRADING SYMBOL]],[1]Sheet1!$D:$D,[1]Sheet1!$C:$C)</f>
        <v>160.9</v>
      </c>
      <c r="AE3838">
        <f>MIS[[#This Row],[OrderAverageTradedPrice]]*MIS[[#This Row],[OrderQuantity]]</f>
        <v>61593.75</v>
      </c>
      <c r="AF3838">
        <f>MIS[[#This Row],[LTP]]*MIS[[#This Row],[OrderQuantity]]</f>
        <v>48270</v>
      </c>
      <c r="AG3838">
        <f>IF(MIS[[#This Row],[OrderSide]]="SELL",MIS[[#This Row],[VALUE]]-MIS[[#This Row],[LIVE_VALUE]],MIS[[#This Row],[LIVE_VALUE]]-MIS[[#This Row],[VALUE]])</f>
        <v>13323.75</v>
      </c>
      <c r="AH3838" t="str" cm="1">
        <f t="array" ref="AH3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8" t="str">
        <f>MIS[[#This Row],[TRADING SYMBOL]]</f>
        <v>NIFTY2552225050CE</v>
      </c>
      <c r="AJ3838" t="str">
        <f>IF(RIGHT(MIS[[#This Row],[Main/Hedge]],4)="MAIN","MAIN","HEDGE")</f>
        <v>MAIN</v>
      </c>
      <c r="AK3838" t="str" cm="1">
        <f t="array" ref="AK3838">_xlfn._xlws.FILTER(Table4[Column1],ISNUMBER(SEARCH(Table4[Column1],MIS[[#This Row],[OrderUniqueIdentifier]])),"")</f>
        <v>NOTREND</v>
      </c>
    </row>
    <row r="3839" spans="1:37" x14ac:dyDescent="0.25">
      <c r="A3839" t="s">
        <v>1555</v>
      </c>
      <c r="B3839" t="s">
        <v>1640</v>
      </c>
      <c r="C3839" t="s">
        <v>6863</v>
      </c>
      <c r="D3839" t="s">
        <v>72</v>
      </c>
      <c r="E3839" t="s">
        <v>3562</v>
      </c>
      <c r="F3839" t="s">
        <v>73</v>
      </c>
      <c r="G3839" t="s">
        <v>89</v>
      </c>
      <c r="H3839" t="s">
        <v>75</v>
      </c>
      <c r="I3839" t="s">
        <v>76</v>
      </c>
      <c r="J3839" t="s">
        <v>77</v>
      </c>
      <c r="K3839">
        <v>300</v>
      </c>
      <c r="L3839" t="s">
        <v>77</v>
      </c>
      <c r="M3839" t="s">
        <v>78</v>
      </c>
      <c r="N3839" t="s">
        <v>6864</v>
      </c>
      <c r="O3839" t="s">
        <v>3684</v>
      </c>
      <c r="P3839" t="s">
        <v>3684</v>
      </c>
      <c r="Q3839" t="s">
        <v>3565</v>
      </c>
      <c r="R3839" t="s">
        <v>79</v>
      </c>
      <c r="S3839" t="s">
        <v>26</v>
      </c>
      <c r="T3839" t="s">
        <v>3566</v>
      </c>
      <c r="U3839" t="s">
        <v>43</v>
      </c>
      <c r="V3839" t="s">
        <v>80</v>
      </c>
      <c r="W3839">
        <v>25050</v>
      </c>
      <c r="X3839" t="s">
        <v>85</v>
      </c>
      <c r="Y3839">
        <v>-300</v>
      </c>
      <c r="Z3839" t="s">
        <v>3685</v>
      </c>
      <c r="AA3839" t="s">
        <v>3685</v>
      </c>
      <c r="AB3839" t="s">
        <v>107</v>
      </c>
      <c r="AC3839" t="s">
        <v>91</v>
      </c>
      <c r="AD3839">
        <f>_xlfn.XLOOKUP(MIS[[#This Row],[TRADING SYMBOL]],[1]Sheet1!$D:$D,[1]Sheet1!$C:$C)</f>
        <v>188.9</v>
      </c>
      <c r="AE3839">
        <f>MIS[[#This Row],[OrderAverageTradedPrice]]*MIS[[#This Row],[OrderQuantity]]</f>
        <v>52747.5</v>
      </c>
      <c r="AF3839">
        <f>MIS[[#This Row],[LTP]]*MIS[[#This Row],[OrderQuantity]]</f>
        <v>56670</v>
      </c>
      <c r="AG3839">
        <f>IF(MIS[[#This Row],[OrderSide]]="SELL",MIS[[#This Row],[VALUE]]-MIS[[#This Row],[LIVE_VALUE]],MIS[[#This Row],[LIVE_VALUE]]-MIS[[#This Row],[VALUE]])</f>
        <v>-3922.5</v>
      </c>
      <c r="AH3839" t="str" cm="1">
        <f t="array" ref="AH3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9" t="str">
        <f>MIS[[#This Row],[TRADING SYMBOL]]</f>
        <v>NIFTY2552225050PE</v>
      </c>
      <c r="AJ3839" t="str">
        <f>IF(RIGHT(MIS[[#This Row],[Main/Hedge]],4)="MAIN","MAIN","HEDGE")</f>
        <v>MAIN</v>
      </c>
      <c r="AK3839" t="str" cm="1">
        <f t="array" ref="AK3839">_xlfn._xlws.FILTER(Table4[Column1],ISNUMBER(SEARCH(Table4[Column1],MIS[[#This Row],[OrderUniqueIdentifier]])),"")</f>
        <v>NOTREND</v>
      </c>
    </row>
    <row r="3840" spans="1:37" x14ac:dyDescent="0.25">
      <c r="A3840" t="s">
        <v>1555</v>
      </c>
      <c r="B3840" t="s">
        <v>1648</v>
      </c>
      <c r="C3840" t="s">
        <v>6897</v>
      </c>
      <c r="D3840" t="s">
        <v>72</v>
      </c>
      <c r="E3840" t="s">
        <v>3562</v>
      </c>
      <c r="F3840" t="s">
        <v>73</v>
      </c>
      <c r="G3840" t="s">
        <v>89</v>
      </c>
      <c r="H3840" t="s">
        <v>75</v>
      </c>
      <c r="I3840" t="s">
        <v>76</v>
      </c>
      <c r="J3840" t="s">
        <v>77</v>
      </c>
      <c r="K3840">
        <v>225</v>
      </c>
      <c r="L3840" t="s">
        <v>77</v>
      </c>
      <c r="M3840" t="s">
        <v>78</v>
      </c>
      <c r="N3840" t="s">
        <v>5349</v>
      </c>
      <c r="O3840" t="s">
        <v>3684</v>
      </c>
      <c r="P3840" t="s">
        <v>3684</v>
      </c>
      <c r="Q3840" t="s">
        <v>3565</v>
      </c>
      <c r="R3840" t="s">
        <v>79</v>
      </c>
      <c r="S3840" t="s">
        <v>26</v>
      </c>
      <c r="T3840" t="s">
        <v>3566</v>
      </c>
      <c r="U3840" t="s">
        <v>43</v>
      </c>
      <c r="V3840" t="s">
        <v>80</v>
      </c>
      <c r="W3840">
        <v>25050</v>
      </c>
      <c r="X3840" t="s">
        <v>85</v>
      </c>
      <c r="Y3840">
        <v>-225</v>
      </c>
      <c r="Z3840" t="s">
        <v>3685</v>
      </c>
      <c r="AA3840" t="s">
        <v>3685</v>
      </c>
      <c r="AB3840" t="s">
        <v>107</v>
      </c>
      <c r="AC3840" t="s">
        <v>91</v>
      </c>
      <c r="AD3840">
        <f>_xlfn.XLOOKUP(MIS[[#This Row],[TRADING SYMBOL]],[1]Sheet1!$D:$D,[1]Sheet1!$C:$C)</f>
        <v>188.9</v>
      </c>
      <c r="AE3840">
        <f>MIS[[#This Row],[OrderAverageTradedPrice]]*MIS[[#This Row],[OrderQuantity]]</f>
        <v>39341.25</v>
      </c>
      <c r="AF3840">
        <f>MIS[[#This Row],[LTP]]*MIS[[#This Row],[OrderQuantity]]</f>
        <v>42502.5</v>
      </c>
      <c r="AG3840">
        <f>IF(MIS[[#This Row],[OrderSide]]="SELL",MIS[[#This Row],[VALUE]]-MIS[[#This Row],[LIVE_VALUE]],MIS[[#This Row],[LIVE_VALUE]]-MIS[[#This Row],[VALUE]])</f>
        <v>-3161.25</v>
      </c>
      <c r="AH3840" t="str" cm="1">
        <f t="array" ref="AH3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0" t="str">
        <f>MIS[[#This Row],[TRADING SYMBOL]]</f>
        <v>NIFTY2552225050PE</v>
      </c>
      <c r="AJ3840" t="str">
        <f>IF(RIGHT(MIS[[#This Row],[Main/Hedge]],4)="MAIN","MAIN","HEDGE")</f>
        <v>MAIN</v>
      </c>
      <c r="AK3840" t="str" cm="1">
        <f t="array" ref="AK3840">_xlfn._xlws.FILTER(Table4[Column1],ISNUMBER(SEARCH(Table4[Column1],MIS[[#This Row],[OrderUniqueIdentifier]])),"")</f>
        <v>NOTREND</v>
      </c>
    </row>
    <row r="3841" spans="1:37" x14ac:dyDescent="0.25">
      <c r="A3841" t="s">
        <v>1555</v>
      </c>
      <c r="B3841" t="s">
        <v>1657</v>
      </c>
      <c r="C3841" t="s">
        <v>6927</v>
      </c>
      <c r="D3841" t="s">
        <v>72</v>
      </c>
      <c r="E3841" t="s">
        <v>2904</v>
      </c>
      <c r="F3841" t="s">
        <v>73</v>
      </c>
      <c r="G3841" t="s">
        <v>89</v>
      </c>
      <c r="H3841" t="s">
        <v>75</v>
      </c>
      <c r="I3841" t="s">
        <v>76</v>
      </c>
      <c r="J3841" t="s">
        <v>77</v>
      </c>
      <c r="K3841">
        <v>450</v>
      </c>
      <c r="L3841" t="s">
        <v>77</v>
      </c>
      <c r="M3841" t="s">
        <v>78</v>
      </c>
      <c r="N3841" t="s">
        <v>6286</v>
      </c>
      <c r="O3841" t="s">
        <v>3684</v>
      </c>
      <c r="P3841" t="s">
        <v>3684</v>
      </c>
      <c r="Q3841" t="s">
        <v>2907</v>
      </c>
      <c r="R3841" t="s">
        <v>79</v>
      </c>
      <c r="S3841" t="s">
        <v>26</v>
      </c>
      <c r="T3841" t="s">
        <v>2908</v>
      </c>
      <c r="U3841" t="s">
        <v>43</v>
      </c>
      <c r="V3841" t="s">
        <v>80</v>
      </c>
      <c r="W3841">
        <v>25050</v>
      </c>
      <c r="X3841" t="s">
        <v>81</v>
      </c>
      <c r="Y3841">
        <v>-450</v>
      </c>
      <c r="Z3841" t="s">
        <v>3685</v>
      </c>
      <c r="AA3841" t="s">
        <v>3685</v>
      </c>
      <c r="AB3841" t="s">
        <v>90</v>
      </c>
      <c r="AC3841" t="s">
        <v>91</v>
      </c>
      <c r="AD3841">
        <f>_xlfn.XLOOKUP(MIS[[#This Row],[TRADING SYMBOL]],[1]Sheet1!$D:$D,[1]Sheet1!$C:$C)</f>
        <v>160.9</v>
      </c>
      <c r="AE3841">
        <f>MIS[[#This Row],[OrderAverageTradedPrice]]*MIS[[#This Row],[OrderQuantity]]</f>
        <v>92340</v>
      </c>
      <c r="AF3841">
        <f>MIS[[#This Row],[LTP]]*MIS[[#This Row],[OrderQuantity]]</f>
        <v>72405</v>
      </c>
      <c r="AG3841">
        <f>IF(MIS[[#This Row],[OrderSide]]="SELL",MIS[[#This Row],[VALUE]]-MIS[[#This Row],[LIVE_VALUE]],MIS[[#This Row],[LIVE_VALUE]]-MIS[[#This Row],[VALUE]])</f>
        <v>19935</v>
      </c>
      <c r="AH3841" t="str" cm="1">
        <f t="array" ref="AH3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1" t="str">
        <f>MIS[[#This Row],[TRADING SYMBOL]]</f>
        <v>NIFTY2552225050CE</v>
      </c>
      <c r="AJ3841" t="str">
        <f>IF(RIGHT(MIS[[#This Row],[Main/Hedge]],4)="MAIN","MAIN","HEDGE")</f>
        <v>MAIN</v>
      </c>
      <c r="AK3841" t="str" cm="1">
        <f t="array" ref="AK3841">_xlfn._xlws.FILTER(Table4[Column1],ISNUMBER(SEARCH(Table4[Column1],MIS[[#This Row],[OrderUniqueIdentifier]])),"")</f>
        <v>NOTREND</v>
      </c>
    </row>
    <row r="3842" spans="1:37" x14ac:dyDescent="0.25">
      <c r="A3842" t="s">
        <v>1555</v>
      </c>
      <c r="B3842" t="s">
        <v>1657</v>
      </c>
      <c r="C3842" t="s">
        <v>6928</v>
      </c>
      <c r="D3842" t="s">
        <v>72</v>
      </c>
      <c r="E3842" t="s">
        <v>3562</v>
      </c>
      <c r="F3842" t="s">
        <v>73</v>
      </c>
      <c r="G3842" t="s">
        <v>89</v>
      </c>
      <c r="H3842" t="s">
        <v>75</v>
      </c>
      <c r="I3842" t="s">
        <v>76</v>
      </c>
      <c r="J3842" t="s">
        <v>77</v>
      </c>
      <c r="K3842">
        <v>450</v>
      </c>
      <c r="L3842" t="s">
        <v>77</v>
      </c>
      <c r="M3842" t="s">
        <v>78</v>
      </c>
      <c r="N3842" t="s">
        <v>4476</v>
      </c>
      <c r="O3842" t="s">
        <v>3684</v>
      </c>
      <c r="P3842" t="s">
        <v>3684</v>
      </c>
      <c r="Q3842" t="s">
        <v>3565</v>
      </c>
      <c r="R3842" t="s">
        <v>79</v>
      </c>
      <c r="S3842" t="s">
        <v>26</v>
      </c>
      <c r="T3842" t="s">
        <v>3566</v>
      </c>
      <c r="U3842" t="s">
        <v>43</v>
      </c>
      <c r="V3842" t="s">
        <v>80</v>
      </c>
      <c r="W3842">
        <v>25050</v>
      </c>
      <c r="X3842" t="s">
        <v>85</v>
      </c>
      <c r="Y3842">
        <v>-450</v>
      </c>
      <c r="Z3842" t="s">
        <v>3685</v>
      </c>
      <c r="AA3842" t="s">
        <v>3685</v>
      </c>
      <c r="AB3842" t="s">
        <v>107</v>
      </c>
      <c r="AC3842" t="s">
        <v>91</v>
      </c>
      <c r="AD3842">
        <f>_xlfn.XLOOKUP(MIS[[#This Row],[TRADING SYMBOL]],[1]Sheet1!$D:$D,[1]Sheet1!$C:$C)</f>
        <v>188.9</v>
      </c>
      <c r="AE3842">
        <f>MIS[[#This Row],[OrderAverageTradedPrice]]*MIS[[#This Row],[OrderQuantity]]</f>
        <v>78570</v>
      </c>
      <c r="AF3842">
        <f>MIS[[#This Row],[LTP]]*MIS[[#This Row],[OrderQuantity]]</f>
        <v>85005</v>
      </c>
      <c r="AG3842">
        <f>IF(MIS[[#This Row],[OrderSide]]="SELL",MIS[[#This Row],[VALUE]]-MIS[[#This Row],[LIVE_VALUE]],MIS[[#This Row],[LIVE_VALUE]]-MIS[[#This Row],[VALUE]])</f>
        <v>-6435</v>
      </c>
      <c r="AH3842" t="str" cm="1">
        <f t="array" ref="AH38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2" t="str">
        <f>MIS[[#This Row],[TRADING SYMBOL]]</f>
        <v>NIFTY2552225050PE</v>
      </c>
      <c r="AJ3842" t="str">
        <f>IF(RIGHT(MIS[[#This Row],[Main/Hedge]],4)="MAIN","MAIN","HEDGE")</f>
        <v>MAIN</v>
      </c>
      <c r="AK3842" t="str" cm="1">
        <f t="array" ref="AK3842">_xlfn._xlws.FILTER(Table4[Column1],ISNUMBER(SEARCH(Table4[Column1],MIS[[#This Row],[OrderUniqueIdentifier]])),"")</f>
        <v>NOTREND</v>
      </c>
    </row>
    <row r="3843" spans="1:37" x14ac:dyDescent="0.25">
      <c r="A3843" t="s">
        <v>1555</v>
      </c>
      <c r="B3843" t="s">
        <v>1676</v>
      </c>
      <c r="C3843" t="s">
        <v>7015</v>
      </c>
      <c r="D3843" t="s">
        <v>72</v>
      </c>
      <c r="E3843" t="s">
        <v>3562</v>
      </c>
      <c r="F3843" t="s">
        <v>73</v>
      </c>
      <c r="G3843" t="s">
        <v>89</v>
      </c>
      <c r="H3843" t="s">
        <v>75</v>
      </c>
      <c r="I3843" t="s">
        <v>76</v>
      </c>
      <c r="J3843" t="s">
        <v>77</v>
      </c>
      <c r="K3843">
        <v>75</v>
      </c>
      <c r="L3843" t="s">
        <v>77</v>
      </c>
      <c r="M3843" t="s">
        <v>78</v>
      </c>
      <c r="N3843" t="s">
        <v>5688</v>
      </c>
      <c r="O3843" t="s">
        <v>3684</v>
      </c>
      <c r="P3843" t="s">
        <v>3684</v>
      </c>
      <c r="Q3843" t="s">
        <v>3565</v>
      </c>
      <c r="R3843" t="s">
        <v>79</v>
      </c>
      <c r="S3843" t="s">
        <v>26</v>
      </c>
      <c r="T3843" t="s">
        <v>3566</v>
      </c>
      <c r="U3843" t="s">
        <v>43</v>
      </c>
      <c r="V3843" t="s">
        <v>80</v>
      </c>
      <c r="W3843">
        <v>25050</v>
      </c>
      <c r="X3843" t="s">
        <v>85</v>
      </c>
      <c r="Y3843">
        <v>-75</v>
      </c>
      <c r="Z3843" t="s">
        <v>3685</v>
      </c>
      <c r="AA3843" t="s">
        <v>3685</v>
      </c>
      <c r="AB3843" t="s">
        <v>107</v>
      </c>
      <c r="AC3843" t="s">
        <v>91</v>
      </c>
      <c r="AD3843">
        <f>_xlfn.XLOOKUP(MIS[[#This Row],[TRADING SYMBOL]],[1]Sheet1!$D:$D,[1]Sheet1!$C:$C)</f>
        <v>188.9</v>
      </c>
      <c r="AE3843">
        <f>MIS[[#This Row],[OrderAverageTradedPrice]]*MIS[[#This Row],[OrderQuantity]]</f>
        <v>13132.5</v>
      </c>
      <c r="AF3843">
        <f>MIS[[#This Row],[LTP]]*MIS[[#This Row],[OrderQuantity]]</f>
        <v>14167.5</v>
      </c>
      <c r="AG3843">
        <f>IF(MIS[[#This Row],[OrderSide]]="SELL",MIS[[#This Row],[VALUE]]-MIS[[#This Row],[LIVE_VALUE]],MIS[[#This Row],[LIVE_VALUE]]-MIS[[#This Row],[VALUE]])</f>
        <v>-1035</v>
      </c>
      <c r="AH3843" t="str" cm="1">
        <f t="array" ref="AH3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3" t="str">
        <f>MIS[[#This Row],[TRADING SYMBOL]]</f>
        <v>NIFTY2552225050PE</v>
      </c>
      <c r="AJ3843" t="str">
        <f>IF(RIGHT(MIS[[#This Row],[Main/Hedge]],4)="MAIN","MAIN","HEDGE")</f>
        <v>MAIN</v>
      </c>
      <c r="AK3843" t="str" cm="1">
        <f t="array" ref="AK3843">_xlfn._xlws.FILTER(Table4[Column1],ISNUMBER(SEARCH(Table4[Column1],MIS[[#This Row],[OrderUniqueIdentifier]])),"")</f>
        <v>NOTREND</v>
      </c>
    </row>
    <row r="3844" spans="1:37" x14ac:dyDescent="0.25">
      <c r="A3844" t="s">
        <v>71</v>
      </c>
      <c r="B3844" t="s">
        <v>529</v>
      </c>
      <c r="C3844" t="s">
        <v>5830</v>
      </c>
      <c r="D3844" t="s">
        <v>72</v>
      </c>
      <c r="E3844" t="s">
        <v>3562</v>
      </c>
      <c r="F3844" t="s">
        <v>73</v>
      </c>
      <c r="G3844" t="s">
        <v>89</v>
      </c>
      <c r="H3844" t="s">
        <v>75</v>
      </c>
      <c r="I3844" t="s">
        <v>76</v>
      </c>
      <c r="J3844" t="s">
        <v>77</v>
      </c>
      <c r="K3844">
        <v>225</v>
      </c>
      <c r="L3844" t="s">
        <v>77</v>
      </c>
      <c r="M3844" t="s">
        <v>78</v>
      </c>
      <c r="N3844" t="s">
        <v>3098</v>
      </c>
      <c r="O3844" t="s">
        <v>3752</v>
      </c>
      <c r="P3844" t="s">
        <v>3752</v>
      </c>
      <c r="Q3844" t="s">
        <v>3565</v>
      </c>
      <c r="R3844" t="s">
        <v>79</v>
      </c>
      <c r="S3844" t="s">
        <v>26</v>
      </c>
      <c r="T3844" t="s">
        <v>3566</v>
      </c>
      <c r="U3844" t="s">
        <v>43</v>
      </c>
      <c r="V3844" t="s">
        <v>80</v>
      </c>
      <c r="W3844">
        <v>25050</v>
      </c>
      <c r="X3844" t="s">
        <v>85</v>
      </c>
      <c r="Y3844">
        <v>-225</v>
      </c>
      <c r="Z3844" t="s">
        <v>3753</v>
      </c>
      <c r="AA3844" t="s">
        <v>3753</v>
      </c>
      <c r="AB3844" t="s">
        <v>107</v>
      </c>
      <c r="AC3844" t="s">
        <v>91</v>
      </c>
      <c r="AD3844">
        <f>_xlfn.XLOOKUP(MIS[[#This Row],[TRADING SYMBOL]],[1]Sheet1!$D:$D,[1]Sheet1!$C:$C)</f>
        <v>188.9</v>
      </c>
      <c r="AE3844">
        <f>MIS[[#This Row],[OrderAverageTradedPrice]]*MIS[[#This Row],[OrderQuantity]]</f>
        <v>39217.5</v>
      </c>
      <c r="AF3844">
        <f>MIS[[#This Row],[LTP]]*MIS[[#This Row],[OrderQuantity]]</f>
        <v>42502.5</v>
      </c>
      <c r="AG3844">
        <f>IF(MIS[[#This Row],[OrderSide]]="SELL",MIS[[#This Row],[VALUE]]-MIS[[#This Row],[LIVE_VALUE]],MIS[[#This Row],[LIVE_VALUE]]-MIS[[#This Row],[VALUE]])</f>
        <v>-3285</v>
      </c>
      <c r="AH3844" t="str" cm="1">
        <f t="array" ref="AH3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4" t="str">
        <f>MIS[[#This Row],[TRADING SYMBOL]]</f>
        <v>NIFTY2552225050PE</v>
      </c>
      <c r="AJ3844" t="str">
        <f>IF(RIGHT(MIS[[#This Row],[Main/Hedge]],4)="MAIN","MAIN","HEDGE")</f>
        <v>MAIN</v>
      </c>
      <c r="AK3844" t="str" cm="1">
        <f t="array" ref="AK3844">_xlfn._xlws.FILTER(Table4[Column1],ISNUMBER(SEARCH(Table4[Column1],MIS[[#This Row],[OrderUniqueIdentifier]])),"")</f>
        <v>NOTREND</v>
      </c>
    </row>
    <row r="3845" spans="1:37" x14ac:dyDescent="0.25">
      <c r="A3845" t="s">
        <v>71</v>
      </c>
      <c r="B3845" t="s">
        <v>619</v>
      </c>
      <c r="C3845" t="s">
        <v>5846</v>
      </c>
      <c r="D3845" t="s">
        <v>72</v>
      </c>
      <c r="E3845" t="s">
        <v>3562</v>
      </c>
      <c r="F3845" t="s">
        <v>73</v>
      </c>
      <c r="G3845" t="s">
        <v>89</v>
      </c>
      <c r="H3845" t="s">
        <v>75</v>
      </c>
      <c r="I3845" t="s">
        <v>76</v>
      </c>
      <c r="J3845" t="s">
        <v>77</v>
      </c>
      <c r="K3845">
        <v>150</v>
      </c>
      <c r="L3845" t="s">
        <v>77</v>
      </c>
      <c r="M3845" t="s">
        <v>78</v>
      </c>
      <c r="N3845" t="s">
        <v>5349</v>
      </c>
      <c r="O3845" t="s">
        <v>3752</v>
      </c>
      <c r="P3845" t="s">
        <v>3752</v>
      </c>
      <c r="Q3845" t="s">
        <v>3565</v>
      </c>
      <c r="R3845" t="s">
        <v>79</v>
      </c>
      <c r="S3845" t="s">
        <v>26</v>
      </c>
      <c r="T3845" t="s">
        <v>3566</v>
      </c>
      <c r="U3845" t="s">
        <v>43</v>
      </c>
      <c r="V3845" t="s">
        <v>80</v>
      </c>
      <c r="W3845">
        <v>25050</v>
      </c>
      <c r="X3845" t="s">
        <v>85</v>
      </c>
      <c r="Y3845">
        <v>-150</v>
      </c>
      <c r="Z3845" t="s">
        <v>3753</v>
      </c>
      <c r="AA3845" t="s">
        <v>3753</v>
      </c>
      <c r="AB3845" t="s">
        <v>107</v>
      </c>
      <c r="AC3845" t="s">
        <v>91</v>
      </c>
      <c r="AD3845">
        <f>_xlfn.XLOOKUP(MIS[[#This Row],[TRADING SYMBOL]],[1]Sheet1!$D:$D,[1]Sheet1!$C:$C)</f>
        <v>188.9</v>
      </c>
      <c r="AE3845">
        <f>MIS[[#This Row],[OrderAverageTradedPrice]]*MIS[[#This Row],[OrderQuantity]]</f>
        <v>26227.5</v>
      </c>
      <c r="AF3845">
        <f>MIS[[#This Row],[LTP]]*MIS[[#This Row],[OrderQuantity]]</f>
        <v>28335</v>
      </c>
      <c r="AG3845">
        <f>IF(MIS[[#This Row],[OrderSide]]="SELL",MIS[[#This Row],[VALUE]]-MIS[[#This Row],[LIVE_VALUE]],MIS[[#This Row],[LIVE_VALUE]]-MIS[[#This Row],[VALUE]])</f>
        <v>-2107.5</v>
      </c>
      <c r="AH3845" t="str" cm="1">
        <f t="array" ref="AH3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5" t="str">
        <f>MIS[[#This Row],[TRADING SYMBOL]]</f>
        <v>NIFTY2552225050PE</v>
      </c>
      <c r="AJ3845" t="str">
        <f>IF(RIGHT(MIS[[#This Row],[Main/Hedge]],4)="MAIN","MAIN","HEDGE")</f>
        <v>MAIN</v>
      </c>
      <c r="AK3845" t="str" cm="1">
        <f t="array" ref="AK3845">_xlfn._xlws.FILTER(Table4[Column1],ISNUMBER(SEARCH(Table4[Column1],MIS[[#This Row],[OrderUniqueIdentifier]])),"")</f>
        <v>NOTREND</v>
      </c>
    </row>
    <row r="3846" spans="1:37" x14ac:dyDescent="0.25">
      <c r="A3846" t="s">
        <v>71</v>
      </c>
      <c r="B3846" t="s">
        <v>652</v>
      </c>
      <c r="C3846" t="s">
        <v>3750</v>
      </c>
      <c r="D3846" t="s">
        <v>72</v>
      </c>
      <c r="E3846" t="s">
        <v>2904</v>
      </c>
      <c r="F3846" t="s">
        <v>73</v>
      </c>
      <c r="G3846" t="s">
        <v>89</v>
      </c>
      <c r="H3846" t="s">
        <v>75</v>
      </c>
      <c r="I3846" t="s">
        <v>76</v>
      </c>
      <c r="J3846" t="s">
        <v>77</v>
      </c>
      <c r="K3846">
        <v>75</v>
      </c>
      <c r="L3846" t="s">
        <v>77</v>
      </c>
      <c r="M3846" t="s">
        <v>78</v>
      </c>
      <c r="N3846" t="s">
        <v>3751</v>
      </c>
      <c r="O3846" t="s">
        <v>3752</v>
      </c>
      <c r="P3846" t="s">
        <v>3752</v>
      </c>
      <c r="Q3846" t="s">
        <v>2907</v>
      </c>
      <c r="R3846" t="s">
        <v>79</v>
      </c>
      <c r="S3846" t="s">
        <v>26</v>
      </c>
      <c r="T3846" t="s">
        <v>2908</v>
      </c>
      <c r="U3846" t="s">
        <v>43</v>
      </c>
      <c r="V3846" t="s">
        <v>80</v>
      </c>
      <c r="W3846">
        <v>25050</v>
      </c>
      <c r="X3846" t="s">
        <v>81</v>
      </c>
      <c r="Y3846">
        <v>-75</v>
      </c>
      <c r="Z3846" t="s">
        <v>3753</v>
      </c>
      <c r="AA3846" t="s">
        <v>3753</v>
      </c>
      <c r="AB3846" t="s">
        <v>90</v>
      </c>
      <c r="AC3846" t="s">
        <v>91</v>
      </c>
      <c r="AD3846">
        <f>_xlfn.XLOOKUP(MIS[[#This Row],[TRADING SYMBOL]],[1]Sheet1!$D:$D,[1]Sheet1!$C:$C)</f>
        <v>160.9</v>
      </c>
      <c r="AE3846">
        <f>MIS[[#This Row],[OrderAverageTradedPrice]]*MIS[[#This Row],[OrderQuantity]]</f>
        <v>15405</v>
      </c>
      <c r="AF3846">
        <f>MIS[[#This Row],[LTP]]*MIS[[#This Row],[OrderQuantity]]</f>
        <v>12067.5</v>
      </c>
      <c r="AG3846">
        <f>IF(MIS[[#This Row],[OrderSide]]="SELL",MIS[[#This Row],[VALUE]]-MIS[[#This Row],[LIVE_VALUE]],MIS[[#This Row],[LIVE_VALUE]]-MIS[[#This Row],[VALUE]])</f>
        <v>3337.5</v>
      </c>
      <c r="AH3846" t="str" cm="1">
        <f t="array" ref="AH3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6" t="str">
        <f>MIS[[#This Row],[TRADING SYMBOL]]</f>
        <v>NIFTY2552225050CE</v>
      </c>
      <c r="AJ3846" t="str">
        <f>IF(RIGHT(MIS[[#This Row],[Main/Hedge]],4)="MAIN","MAIN","HEDGE")</f>
        <v>MAIN</v>
      </c>
      <c r="AK3846" t="str" cm="1">
        <f t="array" ref="AK3846">_xlfn._xlws.FILTER(Table4[Column1],ISNUMBER(SEARCH(Table4[Column1],MIS[[#This Row],[OrderUniqueIdentifier]])),"")</f>
        <v>NOTREND</v>
      </c>
    </row>
    <row r="3847" spans="1:37" x14ac:dyDescent="0.25">
      <c r="A3847" t="s">
        <v>71</v>
      </c>
      <c r="B3847" t="s">
        <v>705</v>
      </c>
      <c r="C3847" t="s">
        <v>3886</v>
      </c>
      <c r="D3847" t="s">
        <v>72</v>
      </c>
      <c r="E3847" t="s">
        <v>3562</v>
      </c>
      <c r="F3847" t="s">
        <v>73</v>
      </c>
      <c r="G3847" t="s">
        <v>89</v>
      </c>
      <c r="H3847" t="s">
        <v>75</v>
      </c>
      <c r="I3847" t="s">
        <v>76</v>
      </c>
      <c r="J3847" t="s">
        <v>77</v>
      </c>
      <c r="K3847">
        <v>75</v>
      </c>
      <c r="L3847" t="s">
        <v>77</v>
      </c>
      <c r="M3847" t="s">
        <v>78</v>
      </c>
      <c r="N3847" t="s">
        <v>3887</v>
      </c>
      <c r="O3847" t="s">
        <v>3752</v>
      </c>
      <c r="P3847" t="s">
        <v>3752</v>
      </c>
      <c r="Q3847" t="s">
        <v>3565</v>
      </c>
      <c r="R3847" t="s">
        <v>79</v>
      </c>
      <c r="S3847" t="s">
        <v>26</v>
      </c>
      <c r="T3847" t="s">
        <v>3566</v>
      </c>
      <c r="U3847" t="s">
        <v>43</v>
      </c>
      <c r="V3847" t="s">
        <v>80</v>
      </c>
      <c r="W3847">
        <v>25050</v>
      </c>
      <c r="X3847" t="s">
        <v>85</v>
      </c>
      <c r="Y3847">
        <v>-75</v>
      </c>
      <c r="Z3847" t="s">
        <v>3753</v>
      </c>
      <c r="AA3847" t="s">
        <v>3753</v>
      </c>
      <c r="AB3847" t="s">
        <v>107</v>
      </c>
      <c r="AC3847" t="s">
        <v>91</v>
      </c>
      <c r="AD3847">
        <f>_xlfn.XLOOKUP(MIS[[#This Row],[TRADING SYMBOL]],[1]Sheet1!$D:$D,[1]Sheet1!$C:$C)</f>
        <v>188.9</v>
      </c>
      <c r="AE3847">
        <f>MIS[[#This Row],[OrderAverageTradedPrice]]*MIS[[#This Row],[OrderQuantity]]</f>
        <v>13098.75</v>
      </c>
      <c r="AF3847">
        <f>MIS[[#This Row],[LTP]]*MIS[[#This Row],[OrderQuantity]]</f>
        <v>14167.5</v>
      </c>
      <c r="AG3847">
        <f>IF(MIS[[#This Row],[OrderSide]]="SELL",MIS[[#This Row],[VALUE]]-MIS[[#This Row],[LIVE_VALUE]],MIS[[#This Row],[LIVE_VALUE]]-MIS[[#This Row],[VALUE]])</f>
        <v>-1068.75</v>
      </c>
      <c r="AH3847" t="str" cm="1">
        <f t="array" ref="AH3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7" t="str">
        <f>MIS[[#This Row],[TRADING SYMBOL]]</f>
        <v>NIFTY2552225050PE</v>
      </c>
      <c r="AJ3847" t="str">
        <f>IF(RIGHT(MIS[[#This Row],[Main/Hedge]],4)="MAIN","MAIN","HEDGE")</f>
        <v>MAIN</v>
      </c>
      <c r="AK3847" t="str" cm="1">
        <f t="array" ref="AK3847">_xlfn._xlws.FILTER(Table4[Column1],ISNUMBER(SEARCH(Table4[Column1],MIS[[#This Row],[OrderUniqueIdentifier]])),"")</f>
        <v>NOTREND</v>
      </c>
    </row>
    <row r="3848" spans="1:37" x14ac:dyDescent="0.25">
      <c r="A3848" t="s">
        <v>71</v>
      </c>
      <c r="B3848" t="s">
        <v>779</v>
      </c>
      <c r="C3848" t="s">
        <v>5854</v>
      </c>
      <c r="D3848" t="s">
        <v>72</v>
      </c>
      <c r="E3848" t="s">
        <v>2904</v>
      </c>
      <c r="F3848" t="s">
        <v>73</v>
      </c>
      <c r="G3848" t="s">
        <v>89</v>
      </c>
      <c r="H3848" t="s">
        <v>75</v>
      </c>
      <c r="I3848" t="s">
        <v>76</v>
      </c>
      <c r="J3848" t="s">
        <v>77</v>
      </c>
      <c r="K3848">
        <v>75</v>
      </c>
      <c r="L3848" t="s">
        <v>77</v>
      </c>
      <c r="M3848" t="s">
        <v>78</v>
      </c>
      <c r="N3848" t="s">
        <v>3722</v>
      </c>
      <c r="O3848" t="s">
        <v>3684</v>
      </c>
      <c r="P3848" t="s">
        <v>3752</v>
      </c>
      <c r="Q3848" t="s">
        <v>2907</v>
      </c>
      <c r="R3848" t="s">
        <v>79</v>
      </c>
      <c r="S3848" t="s">
        <v>26</v>
      </c>
      <c r="T3848" t="s">
        <v>2908</v>
      </c>
      <c r="U3848" t="s">
        <v>43</v>
      </c>
      <c r="V3848" t="s">
        <v>80</v>
      </c>
      <c r="W3848">
        <v>25050</v>
      </c>
      <c r="X3848" t="s">
        <v>81</v>
      </c>
      <c r="Y3848">
        <v>-75</v>
      </c>
      <c r="Z3848" t="s">
        <v>3685</v>
      </c>
      <c r="AA3848" t="s">
        <v>3753</v>
      </c>
      <c r="AB3848" t="s">
        <v>90</v>
      </c>
      <c r="AC3848" t="s">
        <v>91</v>
      </c>
      <c r="AD3848">
        <f>_xlfn.XLOOKUP(MIS[[#This Row],[TRADING SYMBOL]],[1]Sheet1!$D:$D,[1]Sheet1!$C:$C)</f>
        <v>160.9</v>
      </c>
      <c r="AE3848">
        <f>MIS[[#This Row],[OrderAverageTradedPrice]]*MIS[[#This Row],[OrderQuantity]]</f>
        <v>15457.5</v>
      </c>
      <c r="AF3848">
        <f>MIS[[#This Row],[LTP]]*MIS[[#This Row],[OrderQuantity]]</f>
        <v>12067.5</v>
      </c>
      <c r="AG3848">
        <f>IF(MIS[[#This Row],[OrderSide]]="SELL",MIS[[#This Row],[VALUE]]-MIS[[#This Row],[LIVE_VALUE]],MIS[[#This Row],[LIVE_VALUE]]-MIS[[#This Row],[VALUE]])</f>
        <v>3390</v>
      </c>
      <c r="AH3848" t="str" cm="1">
        <f t="array" ref="AH38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8" t="str">
        <f>MIS[[#This Row],[TRADING SYMBOL]]</f>
        <v>NIFTY2552225050CE</v>
      </c>
      <c r="AJ3848" t="str">
        <f>IF(RIGHT(MIS[[#This Row],[Main/Hedge]],4)="MAIN","MAIN","HEDGE")</f>
        <v>MAIN</v>
      </c>
      <c r="AK3848" t="str" cm="1">
        <f t="array" ref="AK3848">_xlfn._xlws.FILTER(Table4[Column1],ISNUMBER(SEARCH(Table4[Column1],MIS[[#This Row],[OrderUniqueIdentifier]])),"")</f>
        <v>NOTREND</v>
      </c>
    </row>
    <row r="3849" spans="1:37" x14ac:dyDescent="0.25">
      <c r="A3849" t="s">
        <v>71</v>
      </c>
      <c r="B3849" t="s">
        <v>779</v>
      </c>
      <c r="C3849" t="s">
        <v>5855</v>
      </c>
      <c r="D3849" t="s">
        <v>72</v>
      </c>
      <c r="E3849" t="s">
        <v>3562</v>
      </c>
      <c r="F3849" t="s">
        <v>73</v>
      </c>
      <c r="G3849" t="s">
        <v>89</v>
      </c>
      <c r="H3849" t="s">
        <v>75</v>
      </c>
      <c r="I3849" t="s">
        <v>76</v>
      </c>
      <c r="J3849" t="s">
        <v>77</v>
      </c>
      <c r="K3849">
        <v>75</v>
      </c>
      <c r="L3849" t="s">
        <v>77</v>
      </c>
      <c r="M3849" t="s">
        <v>78</v>
      </c>
      <c r="N3849" t="s">
        <v>5856</v>
      </c>
      <c r="O3849" t="s">
        <v>3752</v>
      </c>
      <c r="P3849" t="s">
        <v>3752</v>
      </c>
      <c r="Q3849" t="s">
        <v>3565</v>
      </c>
      <c r="R3849" t="s">
        <v>79</v>
      </c>
      <c r="S3849" t="s">
        <v>26</v>
      </c>
      <c r="T3849" t="s">
        <v>3566</v>
      </c>
      <c r="U3849" t="s">
        <v>43</v>
      </c>
      <c r="V3849" t="s">
        <v>80</v>
      </c>
      <c r="W3849">
        <v>25050</v>
      </c>
      <c r="X3849" t="s">
        <v>85</v>
      </c>
      <c r="Y3849">
        <v>-75</v>
      </c>
      <c r="Z3849" t="s">
        <v>3753</v>
      </c>
      <c r="AA3849" t="s">
        <v>3753</v>
      </c>
      <c r="AB3849" t="s">
        <v>107</v>
      </c>
      <c r="AC3849" t="s">
        <v>91</v>
      </c>
      <c r="AD3849">
        <f>_xlfn.XLOOKUP(MIS[[#This Row],[TRADING SYMBOL]],[1]Sheet1!$D:$D,[1]Sheet1!$C:$C)</f>
        <v>188.9</v>
      </c>
      <c r="AE3849">
        <f>MIS[[#This Row],[OrderAverageTradedPrice]]*MIS[[#This Row],[OrderQuantity]]</f>
        <v>13038.75</v>
      </c>
      <c r="AF3849">
        <f>MIS[[#This Row],[LTP]]*MIS[[#This Row],[OrderQuantity]]</f>
        <v>14167.5</v>
      </c>
      <c r="AG3849">
        <f>IF(MIS[[#This Row],[OrderSide]]="SELL",MIS[[#This Row],[VALUE]]-MIS[[#This Row],[LIVE_VALUE]],MIS[[#This Row],[LIVE_VALUE]]-MIS[[#This Row],[VALUE]])</f>
        <v>-1128.75</v>
      </c>
      <c r="AH3849" t="str" cm="1">
        <f t="array" ref="AH3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9" t="str">
        <f>MIS[[#This Row],[TRADING SYMBOL]]</f>
        <v>NIFTY2552225050PE</v>
      </c>
      <c r="AJ3849" t="str">
        <f>IF(RIGHT(MIS[[#This Row],[Main/Hedge]],4)="MAIN","MAIN","HEDGE")</f>
        <v>MAIN</v>
      </c>
      <c r="AK3849" t="str" cm="1">
        <f t="array" ref="AK3849">_xlfn._xlws.FILTER(Table4[Column1],ISNUMBER(SEARCH(Table4[Column1],MIS[[#This Row],[OrderUniqueIdentifier]])),"")</f>
        <v>NOTREND</v>
      </c>
    </row>
    <row r="3850" spans="1:37" x14ac:dyDescent="0.25">
      <c r="A3850" t="s">
        <v>71</v>
      </c>
      <c r="B3850" t="s">
        <v>795</v>
      </c>
      <c r="C3850" t="s">
        <v>450</v>
      </c>
      <c r="D3850" t="s">
        <v>72</v>
      </c>
      <c r="E3850" t="s">
        <v>3562</v>
      </c>
      <c r="F3850" t="s">
        <v>73</v>
      </c>
      <c r="G3850" t="s">
        <v>89</v>
      </c>
      <c r="H3850" t="s">
        <v>75</v>
      </c>
      <c r="I3850" t="s">
        <v>76</v>
      </c>
      <c r="J3850" t="s">
        <v>77</v>
      </c>
      <c r="K3850">
        <v>75</v>
      </c>
      <c r="L3850" t="s">
        <v>77</v>
      </c>
      <c r="M3850" t="s">
        <v>78</v>
      </c>
      <c r="N3850" t="s">
        <v>3098</v>
      </c>
      <c r="O3850" t="s">
        <v>3684</v>
      </c>
      <c r="P3850" t="s">
        <v>3752</v>
      </c>
      <c r="Q3850" t="s">
        <v>3565</v>
      </c>
      <c r="R3850" t="s">
        <v>79</v>
      </c>
      <c r="S3850" t="s">
        <v>26</v>
      </c>
      <c r="T3850" t="s">
        <v>3566</v>
      </c>
      <c r="U3850" t="s">
        <v>43</v>
      </c>
      <c r="V3850" t="s">
        <v>80</v>
      </c>
      <c r="W3850">
        <v>25050</v>
      </c>
      <c r="X3850" t="s">
        <v>85</v>
      </c>
      <c r="Y3850">
        <v>-75</v>
      </c>
      <c r="Z3850" t="s">
        <v>3685</v>
      </c>
      <c r="AA3850" t="s">
        <v>3753</v>
      </c>
      <c r="AB3850" t="s">
        <v>107</v>
      </c>
      <c r="AC3850" t="s">
        <v>91</v>
      </c>
      <c r="AD3850">
        <f>_xlfn.XLOOKUP(MIS[[#This Row],[TRADING SYMBOL]],[1]Sheet1!$D:$D,[1]Sheet1!$C:$C)</f>
        <v>188.9</v>
      </c>
      <c r="AE3850">
        <f>MIS[[#This Row],[OrderAverageTradedPrice]]*MIS[[#This Row],[OrderQuantity]]</f>
        <v>13072.5</v>
      </c>
      <c r="AF3850">
        <f>MIS[[#This Row],[LTP]]*MIS[[#This Row],[OrderQuantity]]</f>
        <v>14167.5</v>
      </c>
      <c r="AG3850">
        <f>IF(MIS[[#This Row],[OrderSide]]="SELL",MIS[[#This Row],[VALUE]]-MIS[[#This Row],[LIVE_VALUE]],MIS[[#This Row],[LIVE_VALUE]]-MIS[[#This Row],[VALUE]])</f>
        <v>-1095</v>
      </c>
      <c r="AH3850" t="str" cm="1">
        <f t="array" ref="AH3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0" t="str">
        <f>MIS[[#This Row],[TRADING SYMBOL]]</f>
        <v>NIFTY2552225050PE</v>
      </c>
      <c r="AJ3850" t="str">
        <f>IF(RIGHT(MIS[[#This Row],[Main/Hedge]],4)="MAIN","MAIN","HEDGE")</f>
        <v>MAIN</v>
      </c>
      <c r="AK3850" t="str" cm="1">
        <f t="array" ref="AK3850">_xlfn._xlws.FILTER(Table4[Column1],ISNUMBER(SEARCH(Table4[Column1],MIS[[#This Row],[OrderUniqueIdentifier]])),"")</f>
        <v>NOTREND</v>
      </c>
    </row>
    <row r="3851" spans="1:37" x14ac:dyDescent="0.25">
      <c r="A3851" t="s">
        <v>71</v>
      </c>
      <c r="B3851" t="s">
        <v>822</v>
      </c>
      <c r="C3851" t="s">
        <v>5864</v>
      </c>
      <c r="D3851" t="s">
        <v>72</v>
      </c>
      <c r="E3851" t="s">
        <v>2904</v>
      </c>
      <c r="F3851" t="s">
        <v>73</v>
      </c>
      <c r="G3851" t="s">
        <v>89</v>
      </c>
      <c r="H3851" t="s">
        <v>75</v>
      </c>
      <c r="I3851" t="s">
        <v>76</v>
      </c>
      <c r="J3851" t="s">
        <v>77</v>
      </c>
      <c r="K3851">
        <v>75</v>
      </c>
      <c r="L3851" t="s">
        <v>77</v>
      </c>
      <c r="M3851" t="s">
        <v>78</v>
      </c>
      <c r="N3851" t="s">
        <v>3722</v>
      </c>
      <c r="O3851" t="s">
        <v>3752</v>
      </c>
      <c r="P3851" t="s">
        <v>3752</v>
      </c>
      <c r="Q3851" t="s">
        <v>2907</v>
      </c>
      <c r="R3851" t="s">
        <v>79</v>
      </c>
      <c r="S3851" t="s">
        <v>26</v>
      </c>
      <c r="T3851" t="s">
        <v>2908</v>
      </c>
      <c r="U3851" t="s">
        <v>43</v>
      </c>
      <c r="V3851" t="s">
        <v>80</v>
      </c>
      <c r="W3851">
        <v>25050</v>
      </c>
      <c r="X3851" t="s">
        <v>81</v>
      </c>
      <c r="Y3851">
        <v>-75</v>
      </c>
      <c r="Z3851" t="s">
        <v>3753</v>
      </c>
      <c r="AA3851" t="s">
        <v>3753</v>
      </c>
      <c r="AB3851" t="s">
        <v>90</v>
      </c>
      <c r="AC3851" t="s">
        <v>91</v>
      </c>
      <c r="AD3851">
        <f>_xlfn.XLOOKUP(MIS[[#This Row],[TRADING SYMBOL]],[1]Sheet1!$D:$D,[1]Sheet1!$C:$C)</f>
        <v>160.9</v>
      </c>
      <c r="AE3851">
        <f>MIS[[#This Row],[OrderAverageTradedPrice]]*MIS[[#This Row],[OrderQuantity]]</f>
        <v>15457.5</v>
      </c>
      <c r="AF3851">
        <f>MIS[[#This Row],[LTP]]*MIS[[#This Row],[OrderQuantity]]</f>
        <v>12067.5</v>
      </c>
      <c r="AG3851">
        <f>IF(MIS[[#This Row],[OrderSide]]="SELL",MIS[[#This Row],[VALUE]]-MIS[[#This Row],[LIVE_VALUE]],MIS[[#This Row],[LIVE_VALUE]]-MIS[[#This Row],[VALUE]])</f>
        <v>3390</v>
      </c>
      <c r="AH3851" t="str" cm="1">
        <f t="array" ref="AH3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1" t="str">
        <f>MIS[[#This Row],[TRADING SYMBOL]]</f>
        <v>NIFTY2552225050CE</v>
      </c>
      <c r="AJ3851" t="str">
        <f>IF(RIGHT(MIS[[#This Row],[Main/Hedge]],4)="MAIN","MAIN","HEDGE")</f>
        <v>MAIN</v>
      </c>
      <c r="AK3851" t="str" cm="1">
        <f t="array" ref="AK3851">_xlfn._xlws.FILTER(Table4[Column1],ISNUMBER(SEARCH(Table4[Column1],MIS[[#This Row],[OrderUniqueIdentifier]])),"")</f>
        <v>NOTREND</v>
      </c>
    </row>
    <row r="3852" spans="1:37" x14ac:dyDescent="0.25">
      <c r="A3852" t="s">
        <v>71</v>
      </c>
      <c r="B3852" t="s">
        <v>1010</v>
      </c>
      <c r="C3852" t="s">
        <v>5878</v>
      </c>
      <c r="D3852" t="s">
        <v>72</v>
      </c>
      <c r="E3852" t="s">
        <v>2904</v>
      </c>
      <c r="F3852" t="s">
        <v>73</v>
      </c>
      <c r="G3852" t="s">
        <v>89</v>
      </c>
      <c r="H3852" t="s">
        <v>75</v>
      </c>
      <c r="I3852" t="s">
        <v>76</v>
      </c>
      <c r="J3852" t="s">
        <v>77</v>
      </c>
      <c r="K3852">
        <v>75</v>
      </c>
      <c r="L3852" t="s">
        <v>77</v>
      </c>
      <c r="M3852" t="s">
        <v>78</v>
      </c>
      <c r="N3852" t="s">
        <v>4394</v>
      </c>
      <c r="O3852" t="s">
        <v>3752</v>
      </c>
      <c r="P3852" t="s">
        <v>3752</v>
      </c>
      <c r="Q3852" t="s">
        <v>2907</v>
      </c>
      <c r="R3852" t="s">
        <v>79</v>
      </c>
      <c r="S3852" t="s">
        <v>26</v>
      </c>
      <c r="T3852" t="s">
        <v>2908</v>
      </c>
      <c r="U3852" t="s">
        <v>43</v>
      </c>
      <c r="V3852" t="s">
        <v>80</v>
      </c>
      <c r="W3852">
        <v>25050</v>
      </c>
      <c r="X3852" t="s">
        <v>81</v>
      </c>
      <c r="Y3852">
        <v>-75</v>
      </c>
      <c r="Z3852" t="s">
        <v>3753</v>
      </c>
      <c r="AA3852" t="s">
        <v>3753</v>
      </c>
      <c r="AB3852" t="s">
        <v>90</v>
      </c>
      <c r="AC3852" t="s">
        <v>91</v>
      </c>
      <c r="AD3852">
        <f>_xlfn.XLOOKUP(MIS[[#This Row],[TRADING SYMBOL]],[1]Sheet1!$D:$D,[1]Sheet1!$C:$C)</f>
        <v>160.9</v>
      </c>
      <c r="AE3852">
        <f>MIS[[#This Row],[OrderAverageTradedPrice]]*MIS[[#This Row],[OrderQuantity]]</f>
        <v>15521.25</v>
      </c>
      <c r="AF3852">
        <f>MIS[[#This Row],[LTP]]*MIS[[#This Row],[OrderQuantity]]</f>
        <v>12067.5</v>
      </c>
      <c r="AG3852">
        <f>IF(MIS[[#This Row],[OrderSide]]="SELL",MIS[[#This Row],[VALUE]]-MIS[[#This Row],[LIVE_VALUE]],MIS[[#This Row],[LIVE_VALUE]]-MIS[[#This Row],[VALUE]])</f>
        <v>3453.75</v>
      </c>
      <c r="AH3852" t="str" cm="1">
        <f t="array" ref="AH3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2" t="str">
        <f>MIS[[#This Row],[TRADING SYMBOL]]</f>
        <v>NIFTY2552225050CE</v>
      </c>
      <c r="AJ3852" t="str">
        <f>IF(RIGHT(MIS[[#This Row],[Main/Hedge]],4)="MAIN","MAIN","HEDGE")</f>
        <v>MAIN</v>
      </c>
      <c r="AK3852" t="str" cm="1">
        <f t="array" ref="AK3852">_xlfn._xlws.FILTER(Table4[Column1],ISNUMBER(SEARCH(Table4[Column1],MIS[[#This Row],[OrderUniqueIdentifier]])),"")</f>
        <v>NOTREND</v>
      </c>
    </row>
    <row r="3853" spans="1:37" x14ac:dyDescent="0.25">
      <c r="A3853" t="s">
        <v>71</v>
      </c>
      <c r="B3853" t="s">
        <v>1013</v>
      </c>
      <c r="C3853" t="s">
        <v>5881</v>
      </c>
      <c r="D3853" t="s">
        <v>72</v>
      </c>
      <c r="E3853" t="s">
        <v>3562</v>
      </c>
      <c r="F3853" t="s">
        <v>73</v>
      </c>
      <c r="G3853" t="s">
        <v>89</v>
      </c>
      <c r="H3853" t="s">
        <v>75</v>
      </c>
      <c r="I3853" t="s">
        <v>76</v>
      </c>
      <c r="J3853" t="s">
        <v>77</v>
      </c>
      <c r="K3853">
        <v>225</v>
      </c>
      <c r="L3853" t="s">
        <v>77</v>
      </c>
      <c r="M3853" t="s">
        <v>78</v>
      </c>
      <c r="N3853" t="s">
        <v>5882</v>
      </c>
      <c r="O3853" t="s">
        <v>3684</v>
      </c>
      <c r="P3853" t="s">
        <v>3752</v>
      </c>
      <c r="Q3853" t="s">
        <v>3565</v>
      </c>
      <c r="R3853" t="s">
        <v>79</v>
      </c>
      <c r="S3853" t="s">
        <v>26</v>
      </c>
      <c r="T3853" t="s">
        <v>3566</v>
      </c>
      <c r="U3853" t="s">
        <v>43</v>
      </c>
      <c r="V3853" t="s">
        <v>80</v>
      </c>
      <c r="W3853">
        <v>25050</v>
      </c>
      <c r="X3853" t="s">
        <v>85</v>
      </c>
      <c r="Y3853">
        <v>-225</v>
      </c>
      <c r="Z3853" t="s">
        <v>3685</v>
      </c>
      <c r="AA3853" t="s">
        <v>3753</v>
      </c>
      <c r="AB3853" t="s">
        <v>107</v>
      </c>
      <c r="AC3853" t="s">
        <v>91</v>
      </c>
      <c r="AD3853">
        <f>_xlfn.XLOOKUP(MIS[[#This Row],[TRADING SYMBOL]],[1]Sheet1!$D:$D,[1]Sheet1!$C:$C)</f>
        <v>188.9</v>
      </c>
      <c r="AE3853">
        <f>MIS[[#This Row],[OrderAverageTradedPrice]]*MIS[[#This Row],[OrderQuantity]]</f>
        <v>39224.999999999927</v>
      </c>
      <c r="AF3853">
        <f>MIS[[#This Row],[LTP]]*MIS[[#This Row],[OrderQuantity]]</f>
        <v>42502.5</v>
      </c>
      <c r="AG3853">
        <f>IF(MIS[[#This Row],[OrderSide]]="SELL",MIS[[#This Row],[VALUE]]-MIS[[#This Row],[LIVE_VALUE]],MIS[[#This Row],[LIVE_VALUE]]-MIS[[#This Row],[VALUE]])</f>
        <v>-3277.5000000000728</v>
      </c>
      <c r="AH3853" t="str" cm="1">
        <f t="array" ref="AH3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3" t="str">
        <f>MIS[[#This Row],[TRADING SYMBOL]]</f>
        <v>NIFTY2552225050PE</v>
      </c>
      <c r="AJ3853" t="str">
        <f>IF(RIGHT(MIS[[#This Row],[Main/Hedge]],4)="MAIN","MAIN","HEDGE")</f>
        <v>MAIN</v>
      </c>
      <c r="AK3853" t="str" cm="1">
        <f t="array" ref="AK3853">_xlfn._xlws.FILTER(Table4[Column1],ISNUMBER(SEARCH(Table4[Column1],MIS[[#This Row],[OrderUniqueIdentifier]])),"")</f>
        <v>NOTREND</v>
      </c>
    </row>
    <row r="3854" spans="1:37" x14ac:dyDescent="0.25">
      <c r="A3854" t="s">
        <v>71</v>
      </c>
      <c r="B3854" t="s">
        <v>1029</v>
      </c>
      <c r="C3854" t="s">
        <v>5885</v>
      </c>
      <c r="D3854" t="s">
        <v>72</v>
      </c>
      <c r="E3854" t="s">
        <v>3562</v>
      </c>
      <c r="F3854" t="s">
        <v>73</v>
      </c>
      <c r="G3854" t="s">
        <v>89</v>
      </c>
      <c r="H3854" t="s">
        <v>75</v>
      </c>
      <c r="I3854" t="s">
        <v>76</v>
      </c>
      <c r="J3854" t="s">
        <v>77</v>
      </c>
      <c r="K3854">
        <v>150</v>
      </c>
      <c r="L3854" t="s">
        <v>77</v>
      </c>
      <c r="M3854" t="s">
        <v>78</v>
      </c>
      <c r="N3854" t="s">
        <v>4292</v>
      </c>
      <c r="O3854" t="s">
        <v>3752</v>
      </c>
      <c r="P3854" t="s">
        <v>3752</v>
      </c>
      <c r="Q3854" t="s">
        <v>3565</v>
      </c>
      <c r="R3854" t="s">
        <v>79</v>
      </c>
      <c r="S3854" t="s">
        <v>26</v>
      </c>
      <c r="T3854" t="s">
        <v>3566</v>
      </c>
      <c r="U3854" t="s">
        <v>43</v>
      </c>
      <c r="V3854" t="s">
        <v>80</v>
      </c>
      <c r="W3854">
        <v>25050</v>
      </c>
      <c r="X3854" t="s">
        <v>85</v>
      </c>
      <c r="Y3854">
        <v>-150</v>
      </c>
      <c r="Z3854" t="s">
        <v>3753</v>
      </c>
      <c r="AA3854" t="s">
        <v>3753</v>
      </c>
      <c r="AB3854" t="s">
        <v>107</v>
      </c>
      <c r="AC3854" t="s">
        <v>91</v>
      </c>
      <c r="AD3854">
        <f>_xlfn.XLOOKUP(MIS[[#This Row],[TRADING SYMBOL]],[1]Sheet1!$D:$D,[1]Sheet1!$C:$C)</f>
        <v>188.9</v>
      </c>
      <c r="AE3854">
        <f>MIS[[#This Row],[OrderAverageTradedPrice]]*MIS[[#This Row],[OrderQuantity]]</f>
        <v>26257.5</v>
      </c>
      <c r="AF3854">
        <f>MIS[[#This Row],[LTP]]*MIS[[#This Row],[OrderQuantity]]</f>
        <v>28335</v>
      </c>
      <c r="AG3854">
        <f>IF(MIS[[#This Row],[OrderSide]]="SELL",MIS[[#This Row],[VALUE]]-MIS[[#This Row],[LIVE_VALUE]],MIS[[#This Row],[LIVE_VALUE]]-MIS[[#This Row],[VALUE]])</f>
        <v>-2077.5</v>
      </c>
      <c r="AH3854" t="str" cm="1">
        <f t="array" ref="AH38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4" t="str">
        <f>MIS[[#This Row],[TRADING SYMBOL]]</f>
        <v>NIFTY2552225050PE</v>
      </c>
      <c r="AJ3854" t="str">
        <f>IF(RIGHT(MIS[[#This Row],[Main/Hedge]],4)="MAIN","MAIN","HEDGE")</f>
        <v>MAIN</v>
      </c>
      <c r="AK3854" t="str" cm="1">
        <f t="array" ref="AK3854">_xlfn._xlws.FILTER(Table4[Column1],ISNUMBER(SEARCH(Table4[Column1],MIS[[#This Row],[OrderUniqueIdentifier]])),"")</f>
        <v>NOTREND</v>
      </c>
    </row>
    <row r="3855" spans="1:37" x14ac:dyDescent="0.25">
      <c r="A3855" t="s">
        <v>71</v>
      </c>
      <c r="B3855" t="s">
        <v>1037</v>
      </c>
      <c r="C3855" t="s">
        <v>453</v>
      </c>
      <c r="D3855" t="s">
        <v>72</v>
      </c>
      <c r="E3855" t="s">
        <v>3562</v>
      </c>
      <c r="F3855" t="s">
        <v>73</v>
      </c>
      <c r="G3855" t="s">
        <v>89</v>
      </c>
      <c r="H3855" t="s">
        <v>75</v>
      </c>
      <c r="I3855" t="s">
        <v>76</v>
      </c>
      <c r="J3855" t="s">
        <v>77</v>
      </c>
      <c r="K3855">
        <v>75</v>
      </c>
      <c r="L3855" t="s">
        <v>77</v>
      </c>
      <c r="M3855" t="s">
        <v>78</v>
      </c>
      <c r="N3855" t="s">
        <v>3104</v>
      </c>
      <c r="O3855" t="s">
        <v>3752</v>
      </c>
      <c r="P3855" t="s">
        <v>3752</v>
      </c>
      <c r="Q3855" t="s">
        <v>3565</v>
      </c>
      <c r="R3855" t="s">
        <v>79</v>
      </c>
      <c r="S3855" t="s">
        <v>26</v>
      </c>
      <c r="T3855" t="s">
        <v>3566</v>
      </c>
      <c r="U3855" t="s">
        <v>43</v>
      </c>
      <c r="V3855" t="s">
        <v>80</v>
      </c>
      <c r="W3855">
        <v>25050</v>
      </c>
      <c r="X3855" t="s">
        <v>85</v>
      </c>
      <c r="Y3855">
        <v>-75</v>
      </c>
      <c r="Z3855" t="s">
        <v>3753</v>
      </c>
      <c r="AA3855" t="s">
        <v>3753</v>
      </c>
      <c r="AB3855" t="s">
        <v>107</v>
      </c>
      <c r="AC3855" t="s">
        <v>91</v>
      </c>
      <c r="AD3855">
        <f>_xlfn.XLOOKUP(MIS[[#This Row],[TRADING SYMBOL]],[1]Sheet1!$D:$D,[1]Sheet1!$C:$C)</f>
        <v>188.9</v>
      </c>
      <c r="AE3855">
        <f>MIS[[#This Row],[OrderAverageTradedPrice]]*MIS[[#This Row],[OrderQuantity]]</f>
        <v>13068.75</v>
      </c>
      <c r="AF3855">
        <f>MIS[[#This Row],[LTP]]*MIS[[#This Row],[OrderQuantity]]</f>
        <v>14167.5</v>
      </c>
      <c r="AG3855">
        <f>IF(MIS[[#This Row],[OrderSide]]="SELL",MIS[[#This Row],[VALUE]]-MIS[[#This Row],[LIVE_VALUE]],MIS[[#This Row],[LIVE_VALUE]]-MIS[[#This Row],[VALUE]])</f>
        <v>-1098.75</v>
      </c>
      <c r="AH3855" t="str" cm="1">
        <f t="array" ref="AH3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5" t="str">
        <f>MIS[[#This Row],[TRADING SYMBOL]]</f>
        <v>NIFTY2552225050PE</v>
      </c>
      <c r="AJ3855" t="str">
        <f>IF(RIGHT(MIS[[#This Row],[Main/Hedge]],4)="MAIN","MAIN","HEDGE")</f>
        <v>MAIN</v>
      </c>
      <c r="AK3855" t="str" cm="1">
        <f t="array" ref="AK3855">_xlfn._xlws.FILTER(Table4[Column1],ISNUMBER(SEARCH(Table4[Column1],MIS[[#This Row],[OrderUniqueIdentifier]])),"")</f>
        <v>NOTREND</v>
      </c>
    </row>
    <row r="3856" spans="1:37" x14ac:dyDescent="0.25">
      <c r="A3856" t="s">
        <v>71</v>
      </c>
      <c r="B3856" t="s">
        <v>1117</v>
      </c>
      <c r="C3856" t="s">
        <v>448</v>
      </c>
      <c r="D3856" t="s">
        <v>72</v>
      </c>
      <c r="E3856" t="s">
        <v>3562</v>
      </c>
      <c r="F3856" t="s">
        <v>73</v>
      </c>
      <c r="G3856" t="s">
        <v>89</v>
      </c>
      <c r="H3856" t="s">
        <v>75</v>
      </c>
      <c r="I3856" t="s">
        <v>76</v>
      </c>
      <c r="J3856" t="s">
        <v>77</v>
      </c>
      <c r="K3856">
        <v>75</v>
      </c>
      <c r="L3856" t="s">
        <v>77</v>
      </c>
      <c r="M3856" t="s">
        <v>78</v>
      </c>
      <c r="N3856" t="s">
        <v>3098</v>
      </c>
      <c r="O3856" t="s">
        <v>3684</v>
      </c>
      <c r="P3856" t="s">
        <v>3752</v>
      </c>
      <c r="Q3856" t="s">
        <v>3565</v>
      </c>
      <c r="R3856" t="s">
        <v>79</v>
      </c>
      <c r="S3856" t="s">
        <v>26</v>
      </c>
      <c r="T3856" t="s">
        <v>3566</v>
      </c>
      <c r="U3856" t="s">
        <v>43</v>
      </c>
      <c r="V3856" t="s">
        <v>80</v>
      </c>
      <c r="W3856">
        <v>25050</v>
      </c>
      <c r="X3856" t="s">
        <v>85</v>
      </c>
      <c r="Y3856">
        <v>-75</v>
      </c>
      <c r="Z3856" t="s">
        <v>3685</v>
      </c>
      <c r="AA3856" t="s">
        <v>3753</v>
      </c>
      <c r="AB3856" t="s">
        <v>107</v>
      </c>
      <c r="AC3856" t="s">
        <v>91</v>
      </c>
      <c r="AD3856">
        <f>_xlfn.XLOOKUP(MIS[[#This Row],[TRADING SYMBOL]],[1]Sheet1!$D:$D,[1]Sheet1!$C:$C)</f>
        <v>188.9</v>
      </c>
      <c r="AE3856">
        <f>MIS[[#This Row],[OrderAverageTradedPrice]]*MIS[[#This Row],[OrderQuantity]]</f>
        <v>13072.5</v>
      </c>
      <c r="AF3856">
        <f>MIS[[#This Row],[LTP]]*MIS[[#This Row],[OrderQuantity]]</f>
        <v>14167.5</v>
      </c>
      <c r="AG3856">
        <f>IF(MIS[[#This Row],[OrderSide]]="SELL",MIS[[#This Row],[VALUE]]-MIS[[#This Row],[LIVE_VALUE]],MIS[[#This Row],[LIVE_VALUE]]-MIS[[#This Row],[VALUE]])</f>
        <v>-1095</v>
      </c>
      <c r="AH3856" t="str" cm="1">
        <f t="array" ref="AH3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6" t="str">
        <f>MIS[[#This Row],[TRADING SYMBOL]]</f>
        <v>NIFTY2552225050PE</v>
      </c>
      <c r="AJ3856" t="str">
        <f>IF(RIGHT(MIS[[#This Row],[Main/Hedge]],4)="MAIN","MAIN","HEDGE")</f>
        <v>MAIN</v>
      </c>
      <c r="AK3856" t="str" cm="1">
        <f t="array" ref="AK3856">_xlfn._xlws.FILTER(Table4[Column1],ISNUMBER(SEARCH(Table4[Column1],MIS[[#This Row],[OrderUniqueIdentifier]])),"")</f>
        <v>NOTREND</v>
      </c>
    </row>
    <row r="3857" spans="1:37" x14ac:dyDescent="0.25">
      <c r="A3857" t="s">
        <v>71</v>
      </c>
      <c r="B3857" t="s">
        <v>1202</v>
      </c>
      <c r="C3857" t="s">
        <v>5375</v>
      </c>
      <c r="D3857" t="s">
        <v>72</v>
      </c>
      <c r="E3857" t="s">
        <v>2904</v>
      </c>
      <c r="F3857" t="s">
        <v>73</v>
      </c>
      <c r="G3857" t="s">
        <v>89</v>
      </c>
      <c r="H3857" t="s">
        <v>75</v>
      </c>
      <c r="I3857" t="s">
        <v>76</v>
      </c>
      <c r="J3857" t="s">
        <v>77</v>
      </c>
      <c r="K3857">
        <v>75</v>
      </c>
      <c r="L3857" t="s">
        <v>77</v>
      </c>
      <c r="M3857" t="s">
        <v>78</v>
      </c>
      <c r="N3857" t="s">
        <v>4950</v>
      </c>
      <c r="O3857" t="s">
        <v>3752</v>
      </c>
      <c r="P3857" t="s">
        <v>3752</v>
      </c>
      <c r="Q3857" t="s">
        <v>2907</v>
      </c>
      <c r="R3857" t="s">
        <v>79</v>
      </c>
      <c r="S3857" t="s">
        <v>26</v>
      </c>
      <c r="T3857" t="s">
        <v>2908</v>
      </c>
      <c r="U3857" t="s">
        <v>43</v>
      </c>
      <c r="V3857" t="s">
        <v>80</v>
      </c>
      <c r="W3857">
        <v>25050</v>
      </c>
      <c r="X3857" t="s">
        <v>81</v>
      </c>
      <c r="Y3857">
        <v>-75</v>
      </c>
      <c r="Z3857" t="s">
        <v>3753</v>
      </c>
      <c r="AA3857" t="s">
        <v>3753</v>
      </c>
      <c r="AB3857" t="s">
        <v>90</v>
      </c>
      <c r="AC3857" t="s">
        <v>91</v>
      </c>
      <c r="AD3857">
        <f>_xlfn.XLOOKUP(MIS[[#This Row],[TRADING SYMBOL]],[1]Sheet1!$D:$D,[1]Sheet1!$C:$C)</f>
        <v>160.9</v>
      </c>
      <c r="AE3857">
        <f>MIS[[#This Row],[OrderAverageTradedPrice]]*MIS[[#This Row],[OrderQuantity]]</f>
        <v>15487.5</v>
      </c>
      <c r="AF3857">
        <f>MIS[[#This Row],[LTP]]*MIS[[#This Row],[OrderQuantity]]</f>
        <v>12067.5</v>
      </c>
      <c r="AG3857">
        <f>IF(MIS[[#This Row],[OrderSide]]="SELL",MIS[[#This Row],[VALUE]]-MIS[[#This Row],[LIVE_VALUE]],MIS[[#This Row],[LIVE_VALUE]]-MIS[[#This Row],[VALUE]])</f>
        <v>3420</v>
      </c>
      <c r="AH3857" t="str" cm="1">
        <f t="array" ref="AH38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7" t="str">
        <f>MIS[[#This Row],[TRADING SYMBOL]]</f>
        <v>NIFTY2552225050CE</v>
      </c>
      <c r="AJ3857" t="str">
        <f>IF(RIGHT(MIS[[#This Row],[Main/Hedge]],4)="MAIN","MAIN","HEDGE")</f>
        <v>MAIN</v>
      </c>
      <c r="AK3857" t="str" cm="1">
        <f t="array" ref="AK3857">_xlfn._xlws.FILTER(Table4[Column1],ISNUMBER(SEARCH(Table4[Column1],MIS[[#This Row],[OrderUniqueIdentifier]])),"")</f>
        <v>NOTREND</v>
      </c>
    </row>
    <row r="3858" spans="1:37" x14ac:dyDescent="0.25">
      <c r="A3858" t="s">
        <v>71</v>
      </c>
      <c r="B3858" t="s">
        <v>1227</v>
      </c>
      <c r="C3858" t="s">
        <v>5894</v>
      </c>
      <c r="D3858" t="s">
        <v>72</v>
      </c>
      <c r="E3858" t="s">
        <v>3562</v>
      </c>
      <c r="F3858" t="s">
        <v>73</v>
      </c>
      <c r="G3858" t="s">
        <v>89</v>
      </c>
      <c r="H3858" t="s">
        <v>75</v>
      </c>
      <c r="I3858" t="s">
        <v>76</v>
      </c>
      <c r="J3858" t="s">
        <v>77</v>
      </c>
      <c r="K3858">
        <v>75</v>
      </c>
      <c r="L3858" t="s">
        <v>77</v>
      </c>
      <c r="M3858" t="s">
        <v>78</v>
      </c>
      <c r="N3858" t="s">
        <v>4196</v>
      </c>
      <c r="O3858" t="s">
        <v>3752</v>
      </c>
      <c r="P3858" t="s">
        <v>3752</v>
      </c>
      <c r="Q3858" t="s">
        <v>3565</v>
      </c>
      <c r="R3858" t="s">
        <v>79</v>
      </c>
      <c r="S3858" t="s">
        <v>26</v>
      </c>
      <c r="T3858" t="s">
        <v>3566</v>
      </c>
      <c r="U3858" t="s">
        <v>43</v>
      </c>
      <c r="V3858" t="s">
        <v>80</v>
      </c>
      <c r="W3858">
        <v>25050</v>
      </c>
      <c r="X3858" t="s">
        <v>85</v>
      </c>
      <c r="Y3858">
        <v>-75</v>
      </c>
      <c r="Z3858" t="s">
        <v>3753</v>
      </c>
      <c r="AA3858" t="s">
        <v>3753</v>
      </c>
      <c r="AB3858" t="s">
        <v>107</v>
      </c>
      <c r="AC3858" t="s">
        <v>91</v>
      </c>
      <c r="AD3858">
        <f>_xlfn.XLOOKUP(MIS[[#This Row],[TRADING SYMBOL]],[1]Sheet1!$D:$D,[1]Sheet1!$C:$C)</f>
        <v>188.9</v>
      </c>
      <c r="AE3858">
        <f>MIS[[#This Row],[OrderAverageTradedPrice]]*MIS[[#This Row],[OrderQuantity]]</f>
        <v>13042.5</v>
      </c>
      <c r="AF3858">
        <f>MIS[[#This Row],[LTP]]*MIS[[#This Row],[OrderQuantity]]</f>
        <v>14167.5</v>
      </c>
      <c r="AG3858">
        <f>IF(MIS[[#This Row],[OrderSide]]="SELL",MIS[[#This Row],[VALUE]]-MIS[[#This Row],[LIVE_VALUE]],MIS[[#This Row],[LIVE_VALUE]]-MIS[[#This Row],[VALUE]])</f>
        <v>-1125</v>
      </c>
      <c r="AH3858" t="str" cm="1">
        <f t="array" ref="AH38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8" t="str">
        <f>MIS[[#This Row],[TRADING SYMBOL]]</f>
        <v>NIFTY2552225050PE</v>
      </c>
      <c r="AJ3858" t="str">
        <f>IF(RIGHT(MIS[[#This Row],[Main/Hedge]],4)="MAIN","MAIN","HEDGE")</f>
        <v>MAIN</v>
      </c>
      <c r="AK3858" t="str" cm="1">
        <f t="array" ref="AK3858">_xlfn._xlws.FILTER(Table4[Column1],ISNUMBER(SEARCH(Table4[Column1],MIS[[#This Row],[OrderUniqueIdentifier]])),"")</f>
        <v>NOTREND</v>
      </c>
    </row>
    <row r="3859" spans="1:37" x14ac:dyDescent="0.25">
      <c r="A3859" t="s">
        <v>71</v>
      </c>
      <c r="B3859" t="s">
        <v>1258</v>
      </c>
      <c r="C3859" t="s">
        <v>451</v>
      </c>
      <c r="D3859" t="s">
        <v>72</v>
      </c>
      <c r="E3859" t="s">
        <v>2904</v>
      </c>
      <c r="F3859" t="s">
        <v>73</v>
      </c>
      <c r="G3859" t="s">
        <v>89</v>
      </c>
      <c r="H3859" t="s">
        <v>75</v>
      </c>
      <c r="I3859" t="s">
        <v>76</v>
      </c>
      <c r="J3859" t="s">
        <v>77</v>
      </c>
      <c r="K3859">
        <v>75</v>
      </c>
      <c r="L3859" t="s">
        <v>77</v>
      </c>
      <c r="M3859" t="s">
        <v>78</v>
      </c>
      <c r="N3859" t="s">
        <v>5888</v>
      </c>
      <c r="O3859" t="s">
        <v>3752</v>
      </c>
      <c r="P3859" t="s">
        <v>3752</v>
      </c>
      <c r="Q3859" t="s">
        <v>2907</v>
      </c>
      <c r="R3859" t="s">
        <v>79</v>
      </c>
      <c r="S3859" t="s">
        <v>26</v>
      </c>
      <c r="T3859" t="s">
        <v>2908</v>
      </c>
      <c r="U3859" t="s">
        <v>43</v>
      </c>
      <c r="V3859" t="s">
        <v>80</v>
      </c>
      <c r="W3859">
        <v>25050</v>
      </c>
      <c r="X3859" t="s">
        <v>81</v>
      </c>
      <c r="Y3859">
        <v>-75</v>
      </c>
      <c r="Z3859" t="s">
        <v>3753</v>
      </c>
      <c r="AA3859" t="s">
        <v>3753</v>
      </c>
      <c r="AB3859" t="s">
        <v>90</v>
      </c>
      <c r="AC3859" t="s">
        <v>91</v>
      </c>
      <c r="AD3859">
        <f>_xlfn.XLOOKUP(MIS[[#This Row],[TRADING SYMBOL]],[1]Sheet1!$D:$D,[1]Sheet1!$C:$C)</f>
        <v>160.9</v>
      </c>
      <c r="AE3859">
        <f>MIS[[#This Row],[OrderAverageTradedPrice]]*MIS[[#This Row],[OrderQuantity]]</f>
        <v>15468.75</v>
      </c>
      <c r="AF3859">
        <f>MIS[[#This Row],[LTP]]*MIS[[#This Row],[OrderQuantity]]</f>
        <v>12067.5</v>
      </c>
      <c r="AG3859">
        <f>IF(MIS[[#This Row],[OrderSide]]="SELL",MIS[[#This Row],[VALUE]]-MIS[[#This Row],[LIVE_VALUE]],MIS[[#This Row],[LIVE_VALUE]]-MIS[[#This Row],[VALUE]])</f>
        <v>3401.25</v>
      </c>
      <c r="AH3859" t="str" cm="1">
        <f t="array" ref="AH3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9" t="str">
        <f>MIS[[#This Row],[TRADING SYMBOL]]</f>
        <v>NIFTY2552225050CE</v>
      </c>
      <c r="AJ3859" t="str">
        <f>IF(RIGHT(MIS[[#This Row],[Main/Hedge]],4)="MAIN","MAIN","HEDGE")</f>
        <v>MAIN</v>
      </c>
      <c r="AK3859" t="str" cm="1">
        <f t="array" ref="AK3859">_xlfn._xlws.FILTER(Table4[Column1],ISNUMBER(SEARCH(Table4[Column1],MIS[[#This Row],[OrderUniqueIdentifier]])),"")</f>
        <v>NOTREND</v>
      </c>
    </row>
    <row r="3860" spans="1:37" x14ac:dyDescent="0.25">
      <c r="A3860" t="s">
        <v>71</v>
      </c>
      <c r="B3860" t="s">
        <v>1258</v>
      </c>
      <c r="C3860" t="s">
        <v>5900</v>
      </c>
      <c r="D3860" t="s">
        <v>72</v>
      </c>
      <c r="E3860" t="s">
        <v>3562</v>
      </c>
      <c r="F3860" t="s">
        <v>73</v>
      </c>
      <c r="G3860" t="s">
        <v>89</v>
      </c>
      <c r="H3860" t="s">
        <v>75</v>
      </c>
      <c r="I3860" t="s">
        <v>76</v>
      </c>
      <c r="J3860" t="s">
        <v>77</v>
      </c>
      <c r="K3860">
        <v>75</v>
      </c>
      <c r="L3860" t="s">
        <v>77</v>
      </c>
      <c r="M3860" t="s">
        <v>78</v>
      </c>
      <c r="N3860" t="s">
        <v>3115</v>
      </c>
      <c r="O3860" t="s">
        <v>3752</v>
      </c>
      <c r="P3860" t="s">
        <v>3752</v>
      </c>
      <c r="Q3860" t="s">
        <v>3565</v>
      </c>
      <c r="R3860" t="s">
        <v>79</v>
      </c>
      <c r="S3860" t="s">
        <v>26</v>
      </c>
      <c r="T3860" t="s">
        <v>3566</v>
      </c>
      <c r="U3860" t="s">
        <v>43</v>
      </c>
      <c r="V3860" t="s">
        <v>80</v>
      </c>
      <c r="W3860">
        <v>25050</v>
      </c>
      <c r="X3860" t="s">
        <v>85</v>
      </c>
      <c r="Y3860">
        <v>-75</v>
      </c>
      <c r="Z3860" t="s">
        <v>3753</v>
      </c>
      <c r="AA3860" t="s">
        <v>3753</v>
      </c>
      <c r="AB3860" t="s">
        <v>107</v>
      </c>
      <c r="AC3860" t="s">
        <v>91</v>
      </c>
      <c r="AD3860">
        <f>_xlfn.XLOOKUP(MIS[[#This Row],[TRADING SYMBOL]],[1]Sheet1!$D:$D,[1]Sheet1!$C:$C)</f>
        <v>188.9</v>
      </c>
      <c r="AE3860">
        <f>MIS[[#This Row],[OrderAverageTradedPrice]]*MIS[[#This Row],[OrderQuantity]]</f>
        <v>13065</v>
      </c>
      <c r="AF3860">
        <f>MIS[[#This Row],[LTP]]*MIS[[#This Row],[OrderQuantity]]</f>
        <v>14167.5</v>
      </c>
      <c r="AG3860">
        <f>IF(MIS[[#This Row],[OrderSide]]="SELL",MIS[[#This Row],[VALUE]]-MIS[[#This Row],[LIVE_VALUE]],MIS[[#This Row],[LIVE_VALUE]]-MIS[[#This Row],[VALUE]])</f>
        <v>-1102.5</v>
      </c>
      <c r="AH3860" t="str" cm="1">
        <f t="array" ref="AH3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0" t="str">
        <f>MIS[[#This Row],[TRADING SYMBOL]]</f>
        <v>NIFTY2552225050PE</v>
      </c>
      <c r="AJ3860" t="str">
        <f>IF(RIGHT(MIS[[#This Row],[Main/Hedge]],4)="MAIN","MAIN","HEDGE")</f>
        <v>MAIN</v>
      </c>
      <c r="AK3860" t="str" cm="1">
        <f t="array" ref="AK3860">_xlfn._xlws.FILTER(Table4[Column1],ISNUMBER(SEARCH(Table4[Column1],MIS[[#This Row],[OrderUniqueIdentifier]])),"")</f>
        <v>NOTREND</v>
      </c>
    </row>
    <row r="3861" spans="1:37" x14ac:dyDescent="0.25">
      <c r="A3861" t="s">
        <v>1357</v>
      </c>
      <c r="B3861" t="s">
        <v>1366</v>
      </c>
      <c r="C3861" t="s">
        <v>5990</v>
      </c>
      <c r="D3861" t="s">
        <v>72</v>
      </c>
      <c r="E3861" t="s">
        <v>2904</v>
      </c>
      <c r="F3861" t="s">
        <v>73</v>
      </c>
      <c r="G3861" t="s">
        <v>89</v>
      </c>
      <c r="H3861" t="s">
        <v>75</v>
      </c>
      <c r="I3861" t="s">
        <v>76</v>
      </c>
      <c r="J3861" t="s">
        <v>77</v>
      </c>
      <c r="K3861">
        <v>75</v>
      </c>
      <c r="L3861" t="s">
        <v>77</v>
      </c>
      <c r="M3861" t="s">
        <v>78</v>
      </c>
      <c r="N3861" t="s">
        <v>5991</v>
      </c>
      <c r="O3861" t="s">
        <v>3752</v>
      </c>
      <c r="P3861" t="s">
        <v>3752</v>
      </c>
      <c r="Q3861" t="s">
        <v>2907</v>
      </c>
      <c r="R3861" t="s">
        <v>79</v>
      </c>
      <c r="S3861" t="s">
        <v>26</v>
      </c>
      <c r="T3861" t="s">
        <v>2908</v>
      </c>
      <c r="U3861" t="s">
        <v>43</v>
      </c>
      <c r="V3861" t="s">
        <v>80</v>
      </c>
      <c r="W3861">
        <v>25050</v>
      </c>
      <c r="X3861" t="s">
        <v>81</v>
      </c>
      <c r="Y3861">
        <v>-75</v>
      </c>
      <c r="Z3861" t="s">
        <v>3753</v>
      </c>
      <c r="AA3861" t="s">
        <v>3753</v>
      </c>
      <c r="AB3861" t="s">
        <v>90</v>
      </c>
      <c r="AC3861" t="s">
        <v>91</v>
      </c>
      <c r="AD3861">
        <f>_xlfn.XLOOKUP(MIS[[#This Row],[TRADING SYMBOL]],[1]Sheet1!$D:$D,[1]Sheet1!$C:$C)</f>
        <v>160.9</v>
      </c>
      <c r="AE3861">
        <f>MIS[[#This Row],[OrderAverageTradedPrice]]*MIS[[#This Row],[OrderQuantity]]</f>
        <v>15540</v>
      </c>
      <c r="AF3861">
        <f>MIS[[#This Row],[LTP]]*MIS[[#This Row],[OrderQuantity]]</f>
        <v>12067.5</v>
      </c>
      <c r="AG3861">
        <f>IF(MIS[[#This Row],[OrderSide]]="SELL",MIS[[#This Row],[VALUE]]-MIS[[#This Row],[LIVE_VALUE]],MIS[[#This Row],[LIVE_VALUE]]-MIS[[#This Row],[VALUE]])</f>
        <v>3472.5</v>
      </c>
      <c r="AH3861" t="str" cm="1">
        <f t="array" ref="AH3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1" t="str">
        <f>MIS[[#This Row],[TRADING SYMBOL]]</f>
        <v>NIFTY2552225050CE</v>
      </c>
      <c r="AJ3861" t="str">
        <f>IF(RIGHT(MIS[[#This Row],[Main/Hedge]],4)="MAIN","MAIN","HEDGE")</f>
        <v>MAIN</v>
      </c>
      <c r="AK3861" t="str" cm="1">
        <f t="array" ref="AK3861">_xlfn._xlws.FILTER(Table4[Column1],ISNUMBER(SEARCH(Table4[Column1],MIS[[#This Row],[OrderUniqueIdentifier]])),"")</f>
        <v>NOTREND</v>
      </c>
    </row>
    <row r="3862" spans="1:37" x14ac:dyDescent="0.25">
      <c r="A3862" t="s">
        <v>1357</v>
      </c>
      <c r="B3862" t="s">
        <v>1366</v>
      </c>
      <c r="C3862" t="s">
        <v>5992</v>
      </c>
      <c r="D3862" t="s">
        <v>72</v>
      </c>
      <c r="E3862" t="s">
        <v>3562</v>
      </c>
      <c r="F3862" t="s">
        <v>73</v>
      </c>
      <c r="G3862" t="s">
        <v>89</v>
      </c>
      <c r="H3862" t="s">
        <v>75</v>
      </c>
      <c r="I3862" t="s">
        <v>76</v>
      </c>
      <c r="J3862" t="s">
        <v>77</v>
      </c>
      <c r="K3862">
        <v>75</v>
      </c>
      <c r="L3862" t="s">
        <v>77</v>
      </c>
      <c r="M3862" t="s">
        <v>78</v>
      </c>
      <c r="N3862" t="s">
        <v>3755</v>
      </c>
      <c r="O3862" t="s">
        <v>3752</v>
      </c>
      <c r="P3862" t="s">
        <v>3752</v>
      </c>
      <c r="Q3862" t="s">
        <v>3565</v>
      </c>
      <c r="R3862" t="s">
        <v>79</v>
      </c>
      <c r="S3862" t="s">
        <v>26</v>
      </c>
      <c r="T3862" t="s">
        <v>3566</v>
      </c>
      <c r="U3862" t="s">
        <v>43</v>
      </c>
      <c r="V3862" t="s">
        <v>80</v>
      </c>
      <c r="W3862">
        <v>25050</v>
      </c>
      <c r="X3862" t="s">
        <v>85</v>
      </c>
      <c r="Y3862">
        <v>-75</v>
      </c>
      <c r="Z3862" t="s">
        <v>3753</v>
      </c>
      <c r="AA3862" t="s">
        <v>3753</v>
      </c>
      <c r="AB3862" t="s">
        <v>107</v>
      </c>
      <c r="AC3862" t="s">
        <v>91</v>
      </c>
      <c r="AD3862">
        <f>_xlfn.XLOOKUP(MIS[[#This Row],[TRADING SYMBOL]],[1]Sheet1!$D:$D,[1]Sheet1!$C:$C)</f>
        <v>188.9</v>
      </c>
      <c r="AE3862">
        <f>MIS[[#This Row],[OrderAverageTradedPrice]]*MIS[[#This Row],[OrderQuantity]]</f>
        <v>13076.25</v>
      </c>
      <c r="AF3862">
        <f>MIS[[#This Row],[LTP]]*MIS[[#This Row],[OrderQuantity]]</f>
        <v>14167.5</v>
      </c>
      <c r="AG3862">
        <f>IF(MIS[[#This Row],[OrderSide]]="SELL",MIS[[#This Row],[VALUE]]-MIS[[#This Row],[LIVE_VALUE]],MIS[[#This Row],[LIVE_VALUE]]-MIS[[#This Row],[VALUE]])</f>
        <v>-1091.25</v>
      </c>
      <c r="AH3862" t="str" cm="1">
        <f t="array" ref="AH38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2" t="str">
        <f>MIS[[#This Row],[TRADING SYMBOL]]</f>
        <v>NIFTY2552225050PE</v>
      </c>
      <c r="AJ3862" t="str">
        <f>IF(RIGHT(MIS[[#This Row],[Main/Hedge]],4)="MAIN","MAIN","HEDGE")</f>
        <v>MAIN</v>
      </c>
      <c r="AK3862" t="str" cm="1">
        <f t="array" ref="AK3862">_xlfn._xlws.FILTER(Table4[Column1],ISNUMBER(SEARCH(Table4[Column1],MIS[[#This Row],[OrderUniqueIdentifier]])),"")</f>
        <v>NOTREND</v>
      </c>
    </row>
    <row r="3863" spans="1:37" x14ac:dyDescent="0.25">
      <c r="A3863" t="s">
        <v>179</v>
      </c>
      <c r="B3863" t="s">
        <v>1467</v>
      </c>
      <c r="C3863" t="s">
        <v>6294</v>
      </c>
      <c r="D3863" t="s">
        <v>72</v>
      </c>
      <c r="E3863" t="s">
        <v>2904</v>
      </c>
      <c r="F3863" t="s">
        <v>73</v>
      </c>
      <c r="G3863" t="s">
        <v>89</v>
      </c>
      <c r="H3863" t="s">
        <v>75</v>
      </c>
      <c r="I3863" t="s">
        <v>76</v>
      </c>
      <c r="J3863" t="s">
        <v>77</v>
      </c>
      <c r="K3863">
        <v>750</v>
      </c>
      <c r="L3863" t="s">
        <v>77</v>
      </c>
      <c r="M3863" t="s">
        <v>78</v>
      </c>
      <c r="N3863" t="s">
        <v>6295</v>
      </c>
      <c r="O3863" t="s">
        <v>3752</v>
      </c>
      <c r="P3863" t="s">
        <v>3752</v>
      </c>
      <c r="Q3863" t="s">
        <v>2907</v>
      </c>
      <c r="R3863" t="s">
        <v>79</v>
      </c>
      <c r="S3863" t="s">
        <v>26</v>
      </c>
      <c r="T3863" t="s">
        <v>2908</v>
      </c>
      <c r="U3863" t="s">
        <v>43</v>
      </c>
      <c r="V3863" t="s">
        <v>80</v>
      </c>
      <c r="W3863">
        <v>25050</v>
      </c>
      <c r="X3863" t="s">
        <v>81</v>
      </c>
      <c r="Y3863">
        <v>-750</v>
      </c>
      <c r="Z3863" t="s">
        <v>3753</v>
      </c>
      <c r="AA3863" t="s">
        <v>3753</v>
      </c>
      <c r="AB3863" t="s">
        <v>90</v>
      </c>
      <c r="AC3863" t="s">
        <v>91</v>
      </c>
      <c r="AD3863">
        <f>_xlfn.XLOOKUP(MIS[[#This Row],[TRADING SYMBOL]],[1]Sheet1!$D:$D,[1]Sheet1!$C:$C)</f>
        <v>160.9</v>
      </c>
      <c r="AE3863">
        <f>MIS[[#This Row],[OrderAverageTradedPrice]]*MIS[[#This Row],[OrderQuantity]]</f>
        <v>154897.5</v>
      </c>
      <c r="AF3863">
        <f>MIS[[#This Row],[LTP]]*MIS[[#This Row],[OrderQuantity]]</f>
        <v>120675</v>
      </c>
      <c r="AG3863">
        <f>IF(MIS[[#This Row],[OrderSide]]="SELL",MIS[[#This Row],[VALUE]]-MIS[[#This Row],[LIVE_VALUE]],MIS[[#This Row],[LIVE_VALUE]]-MIS[[#This Row],[VALUE]])</f>
        <v>34222.5</v>
      </c>
      <c r="AH3863" t="str" cm="1">
        <f t="array" ref="AH3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3" t="str">
        <f>MIS[[#This Row],[TRADING SYMBOL]]</f>
        <v>NIFTY2552225050CE</v>
      </c>
      <c r="AJ3863" t="str">
        <f>IF(RIGHT(MIS[[#This Row],[Main/Hedge]],4)="MAIN","MAIN","HEDGE")</f>
        <v>MAIN</v>
      </c>
      <c r="AK3863" t="str" cm="1">
        <f t="array" ref="AK3863">_xlfn._xlws.FILTER(Table4[Column1],ISNUMBER(SEARCH(Table4[Column1],MIS[[#This Row],[OrderUniqueIdentifier]])),"")</f>
        <v>NOTREND</v>
      </c>
    </row>
    <row r="3864" spans="1:37" x14ac:dyDescent="0.25">
      <c r="A3864" t="s">
        <v>1555</v>
      </c>
      <c r="B3864" t="s">
        <v>1684</v>
      </c>
      <c r="C3864" t="s">
        <v>7022</v>
      </c>
      <c r="D3864" t="s">
        <v>72</v>
      </c>
      <c r="E3864" t="s">
        <v>2904</v>
      </c>
      <c r="F3864" t="s">
        <v>73</v>
      </c>
      <c r="G3864" t="s">
        <v>89</v>
      </c>
      <c r="H3864" t="s">
        <v>75</v>
      </c>
      <c r="I3864" t="s">
        <v>76</v>
      </c>
      <c r="J3864" t="s">
        <v>77</v>
      </c>
      <c r="K3864">
        <v>375</v>
      </c>
      <c r="L3864" t="s">
        <v>77</v>
      </c>
      <c r="M3864" t="s">
        <v>78</v>
      </c>
      <c r="N3864" t="s">
        <v>4662</v>
      </c>
      <c r="O3864" t="s">
        <v>3752</v>
      </c>
      <c r="P3864" t="s">
        <v>3752</v>
      </c>
      <c r="Q3864" t="s">
        <v>2907</v>
      </c>
      <c r="R3864" t="s">
        <v>79</v>
      </c>
      <c r="S3864" t="s">
        <v>26</v>
      </c>
      <c r="T3864" t="s">
        <v>2908</v>
      </c>
      <c r="U3864" t="s">
        <v>43</v>
      </c>
      <c r="V3864" t="s">
        <v>80</v>
      </c>
      <c r="W3864">
        <v>25050</v>
      </c>
      <c r="X3864" t="s">
        <v>81</v>
      </c>
      <c r="Y3864">
        <v>-375</v>
      </c>
      <c r="Z3864" t="s">
        <v>3753</v>
      </c>
      <c r="AA3864" t="s">
        <v>3753</v>
      </c>
      <c r="AB3864" t="s">
        <v>90</v>
      </c>
      <c r="AC3864" t="s">
        <v>91</v>
      </c>
      <c r="AD3864">
        <f>_xlfn.XLOOKUP(MIS[[#This Row],[TRADING SYMBOL]],[1]Sheet1!$D:$D,[1]Sheet1!$C:$C)</f>
        <v>160.9</v>
      </c>
      <c r="AE3864">
        <f>MIS[[#This Row],[OrderAverageTradedPrice]]*MIS[[#This Row],[OrderQuantity]]</f>
        <v>77306.25</v>
      </c>
      <c r="AF3864">
        <f>MIS[[#This Row],[LTP]]*MIS[[#This Row],[OrderQuantity]]</f>
        <v>60337.5</v>
      </c>
      <c r="AG3864">
        <f>IF(MIS[[#This Row],[OrderSide]]="SELL",MIS[[#This Row],[VALUE]]-MIS[[#This Row],[LIVE_VALUE]],MIS[[#This Row],[LIVE_VALUE]]-MIS[[#This Row],[VALUE]])</f>
        <v>16968.75</v>
      </c>
      <c r="AH3864" t="str" cm="1">
        <f t="array" ref="AH3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4" t="str">
        <f>MIS[[#This Row],[TRADING SYMBOL]]</f>
        <v>NIFTY2552225050CE</v>
      </c>
      <c r="AJ3864" t="str">
        <f>IF(RIGHT(MIS[[#This Row],[Main/Hedge]],4)="MAIN","MAIN","HEDGE")</f>
        <v>MAIN</v>
      </c>
      <c r="AK3864" t="str" cm="1">
        <f t="array" ref="AK3864">_xlfn._xlws.FILTER(Table4[Column1],ISNUMBER(SEARCH(Table4[Column1],MIS[[#This Row],[OrderUniqueIdentifier]])),"")</f>
        <v>NOTREND</v>
      </c>
    </row>
    <row r="3865" spans="1:37" x14ac:dyDescent="0.25">
      <c r="A3865" t="s">
        <v>1555</v>
      </c>
      <c r="B3865" t="s">
        <v>1684</v>
      </c>
      <c r="C3865" t="s">
        <v>7023</v>
      </c>
      <c r="D3865" t="s">
        <v>72</v>
      </c>
      <c r="E3865" t="s">
        <v>3562</v>
      </c>
      <c r="F3865" t="s">
        <v>73</v>
      </c>
      <c r="G3865" t="s">
        <v>89</v>
      </c>
      <c r="H3865" t="s">
        <v>75</v>
      </c>
      <c r="I3865" t="s">
        <v>76</v>
      </c>
      <c r="J3865" t="s">
        <v>77</v>
      </c>
      <c r="K3865">
        <v>375</v>
      </c>
      <c r="L3865" t="s">
        <v>77</v>
      </c>
      <c r="M3865" t="s">
        <v>78</v>
      </c>
      <c r="N3865" t="s">
        <v>7024</v>
      </c>
      <c r="O3865" t="s">
        <v>3752</v>
      </c>
      <c r="P3865" t="s">
        <v>3752</v>
      </c>
      <c r="Q3865" t="s">
        <v>3565</v>
      </c>
      <c r="R3865" t="s">
        <v>79</v>
      </c>
      <c r="S3865" t="s">
        <v>26</v>
      </c>
      <c r="T3865" t="s">
        <v>3566</v>
      </c>
      <c r="U3865" t="s">
        <v>43</v>
      </c>
      <c r="V3865" t="s">
        <v>80</v>
      </c>
      <c r="W3865">
        <v>25050</v>
      </c>
      <c r="X3865" t="s">
        <v>85</v>
      </c>
      <c r="Y3865">
        <v>-375</v>
      </c>
      <c r="Z3865" t="s">
        <v>3753</v>
      </c>
      <c r="AA3865" t="s">
        <v>3753</v>
      </c>
      <c r="AB3865" t="s">
        <v>107</v>
      </c>
      <c r="AC3865" t="s">
        <v>91</v>
      </c>
      <c r="AD3865">
        <f>_xlfn.XLOOKUP(MIS[[#This Row],[TRADING SYMBOL]],[1]Sheet1!$D:$D,[1]Sheet1!$C:$C)</f>
        <v>188.9</v>
      </c>
      <c r="AE3865">
        <f>MIS[[#This Row],[OrderAverageTradedPrice]]*MIS[[#This Row],[OrderQuantity]]</f>
        <v>65227.5</v>
      </c>
      <c r="AF3865">
        <f>MIS[[#This Row],[LTP]]*MIS[[#This Row],[OrderQuantity]]</f>
        <v>70837.5</v>
      </c>
      <c r="AG3865">
        <f>IF(MIS[[#This Row],[OrderSide]]="SELL",MIS[[#This Row],[VALUE]]-MIS[[#This Row],[LIVE_VALUE]],MIS[[#This Row],[LIVE_VALUE]]-MIS[[#This Row],[VALUE]])</f>
        <v>-5610</v>
      </c>
      <c r="AH3865" t="str" cm="1">
        <f t="array" ref="AH3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5" t="str">
        <f>MIS[[#This Row],[TRADING SYMBOL]]</f>
        <v>NIFTY2552225050PE</v>
      </c>
      <c r="AJ3865" t="str">
        <f>IF(RIGHT(MIS[[#This Row],[Main/Hedge]],4)="MAIN","MAIN","HEDGE")</f>
        <v>MAIN</v>
      </c>
      <c r="AK3865" t="str" cm="1">
        <f t="array" ref="AK3865">_xlfn._xlws.FILTER(Table4[Column1],ISNUMBER(SEARCH(Table4[Column1],MIS[[#This Row],[OrderUniqueIdentifier]])),"")</f>
        <v>NOTREND</v>
      </c>
    </row>
    <row r="3866" spans="1:37" x14ac:dyDescent="0.25">
      <c r="A3866" t="s">
        <v>1702</v>
      </c>
      <c r="B3866" t="s">
        <v>1703</v>
      </c>
      <c r="C3866" t="s">
        <v>7100</v>
      </c>
      <c r="D3866" t="s">
        <v>72</v>
      </c>
      <c r="E3866" t="s">
        <v>2904</v>
      </c>
      <c r="F3866" t="s">
        <v>73</v>
      </c>
      <c r="G3866" t="s">
        <v>89</v>
      </c>
      <c r="H3866" t="s">
        <v>75</v>
      </c>
      <c r="I3866" t="s">
        <v>76</v>
      </c>
      <c r="J3866" t="s">
        <v>77</v>
      </c>
      <c r="K3866">
        <v>600</v>
      </c>
      <c r="L3866" t="s">
        <v>77</v>
      </c>
      <c r="M3866" t="s">
        <v>78</v>
      </c>
      <c r="N3866" t="s">
        <v>7101</v>
      </c>
      <c r="O3866" t="s">
        <v>3752</v>
      </c>
      <c r="P3866" t="s">
        <v>3752</v>
      </c>
      <c r="Q3866" t="s">
        <v>2907</v>
      </c>
      <c r="R3866" t="s">
        <v>79</v>
      </c>
      <c r="S3866" t="s">
        <v>26</v>
      </c>
      <c r="T3866" t="s">
        <v>2908</v>
      </c>
      <c r="U3866" t="s">
        <v>43</v>
      </c>
      <c r="V3866" t="s">
        <v>80</v>
      </c>
      <c r="W3866">
        <v>25050</v>
      </c>
      <c r="X3866" t="s">
        <v>81</v>
      </c>
      <c r="Y3866">
        <v>-600</v>
      </c>
      <c r="Z3866" t="s">
        <v>3753</v>
      </c>
      <c r="AA3866" t="s">
        <v>3753</v>
      </c>
      <c r="AB3866" t="s">
        <v>90</v>
      </c>
      <c r="AC3866" t="s">
        <v>91</v>
      </c>
      <c r="AD3866">
        <f>_xlfn.XLOOKUP(MIS[[#This Row],[TRADING SYMBOL]],[1]Sheet1!$D:$D,[1]Sheet1!$C:$C)</f>
        <v>160.9</v>
      </c>
      <c r="AE3866">
        <f>MIS[[#This Row],[OrderAverageTradedPrice]]*MIS[[#This Row],[OrderQuantity]]</f>
        <v>123825</v>
      </c>
      <c r="AF3866">
        <f>MIS[[#This Row],[LTP]]*MIS[[#This Row],[OrderQuantity]]</f>
        <v>96540</v>
      </c>
      <c r="AG3866">
        <f>IF(MIS[[#This Row],[OrderSide]]="SELL",MIS[[#This Row],[VALUE]]-MIS[[#This Row],[LIVE_VALUE]],MIS[[#This Row],[LIVE_VALUE]]-MIS[[#This Row],[VALUE]])</f>
        <v>27285</v>
      </c>
      <c r="AH3866" t="str" cm="1">
        <f t="array" ref="AH3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6" t="str">
        <f>MIS[[#This Row],[TRADING SYMBOL]]</f>
        <v>NIFTY2552225050CE</v>
      </c>
      <c r="AJ3866" t="str">
        <f>IF(RIGHT(MIS[[#This Row],[Main/Hedge]],4)="MAIN","MAIN","HEDGE")</f>
        <v>MAIN</v>
      </c>
      <c r="AK3866" t="str" cm="1">
        <f t="array" ref="AK3866">_xlfn._xlws.FILTER(Table4[Column1],ISNUMBER(SEARCH(Table4[Column1],MIS[[#This Row],[OrderUniqueIdentifier]])),"")</f>
        <v>NOTREND</v>
      </c>
    </row>
    <row r="3867" spans="1:37" x14ac:dyDescent="0.25">
      <c r="A3867" t="s">
        <v>1702</v>
      </c>
      <c r="B3867" t="s">
        <v>1703</v>
      </c>
      <c r="C3867" t="s">
        <v>7102</v>
      </c>
      <c r="D3867" t="s">
        <v>72</v>
      </c>
      <c r="E3867" t="s">
        <v>3562</v>
      </c>
      <c r="F3867" t="s">
        <v>73</v>
      </c>
      <c r="G3867" t="s">
        <v>89</v>
      </c>
      <c r="H3867" t="s">
        <v>75</v>
      </c>
      <c r="I3867" t="s">
        <v>76</v>
      </c>
      <c r="J3867" t="s">
        <v>77</v>
      </c>
      <c r="K3867">
        <v>600</v>
      </c>
      <c r="L3867" t="s">
        <v>77</v>
      </c>
      <c r="M3867" t="s">
        <v>78</v>
      </c>
      <c r="N3867" t="s">
        <v>7103</v>
      </c>
      <c r="O3867" t="s">
        <v>3752</v>
      </c>
      <c r="P3867" t="s">
        <v>3752</v>
      </c>
      <c r="Q3867" t="s">
        <v>3565</v>
      </c>
      <c r="R3867" t="s">
        <v>79</v>
      </c>
      <c r="S3867" t="s">
        <v>26</v>
      </c>
      <c r="T3867" t="s">
        <v>3566</v>
      </c>
      <c r="U3867" t="s">
        <v>43</v>
      </c>
      <c r="V3867" t="s">
        <v>80</v>
      </c>
      <c r="W3867">
        <v>25050</v>
      </c>
      <c r="X3867" t="s">
        <v>85</v>
      </c>
      <c r="Y3867">
        <v>-600</v>
      </c>
      <c r="Z3867" t="s">
        <v>3753</v>
      </c>
      <c r="AA3867" t="s">
        <v>3753</v>
      </c>
      <c r="AB3867" t="s">
        <v>107</v>
      </c>
      <c r="AC3867" t="s">
        <v>91</v>
      </c>
      <c r="AD3867">
        <f>_xlfn.XLOOKUP(MIS[[#This Row],[TRADING SYMBOL]],[1]Sheet1!$D:$D,[1]Sheet1!$C:$C)</f>
        <v>188.9</v>
      </c>
      <c r="AE3867">
        <f>MIS[[#This Row],[OrderAverageTradedPrice]]*MIS[[#This Row],[OrderQuantity]]</f>
        <v>104823.75</v>
      </c>
      <c r="AF3867">
        <f>MIS[[#This Row],[LTP]]*MIS[[#This Row],[OrderQuantity]]</f>
        <v>113340</v>
      </c>
      <c r="AG3867">
        <f>IF(MIS[[#This Row],[OrderSide]]="SELL",MIS[[#This Row],[VALUE]]-MIS[[#This Row],[LIVE_VALUE]],MIS[[#This Row],[LIVE_VALUE]]-MIS[[#This Row],[VALUE]])</f>
        <v>-8516.25</v>
      </c>
      <c r="AH3867" t="str" cm="1">
        <f t="array" ref="AH3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7" t="str">
        <f>MIS[[#This Row],[TRADING SYMBOL]]</f>
        <v>NIFTY2552225050PE</v>
      </c>
      <c r="AJ3867" t="str">
        <f>IF(RIGHT(MIS[[#This Row],[Main/Hedge]],4)="MAIN","MAIN","HEDGE")</f>
        <v>MAIN</v>
      </c>
      <c r="AK3867" t="str" cm="1">
        <f t="array" ref="AK3867">_xlfn._xlws.FILTER(Table4[Column1],ISNUMBER(SEARCH(Table4[Column1],MIS[[#This Row],[OrderUniqueIdentifier]])),"")</f>
        <v>NOTREND</v>
      </c>
    </row>
    <row r="3868" spans="1:37" x14ac:dyDescent="0.25">
      <c r="A3868" t="s">
        <v>71</v>
      </c>
      <c r="B3868" t="s">
        <v>566</v>
      </c>
      <c r="C3868" t="s">
        <v>5837</v>
      </c>
      <c r="D3868" t="s">
        <v>72</v>
      </c>
      <c r="E3868" t="s">
        <v>2904</v>
      </c>
      <c r="F3868" t="s">
        <v>73</v>
      </c>
      <c r="G3868" t="s">
        <v>89</v>
      </c>
      <c r="H3868" t="s">
        <v>75</v>
      </c>
      <c r="I3868" t="s">
        <v>76</v>
      </c>
      <c r="J3868" t="s">
        <v>77</v>
      </c>
      <c r="K3868">
        <v>75</v>
      </c>
      <c r="L3868" t="s">
        <v>77</v>
      </c>
      <c r="M3868" t="s">
        <v>78</v>
      </c>
      <c r="N3868" t="s">
        <v>5838</v>
      </c>
      <c r="O3868" t="s">
        <v>3752</v>
      </c>
      <c r="P3868" t="s">
        <v>3756</v>
      </c>
      <c r="Q3868" t="s">
        <v>2907</v>
      </c>
      <c r="R3868" t="s">
        <v>79</v>
      </c>
      <c r="S3868" t="s">
        <v>26</v>
      </c>
      <c r="T3868" t="s">
        <v>2908</v>
      </c>
      <c r="U3868" t="s">
        <v>43</v>
      </c>
      <c r="V3868" t="s">
        <v>80</v>
      </c>
      <c r="W3868">
        <v>25050</v>
      </c>
      <c r="X3868" t="s">
        <v>81</v>
      </c>
      <c r="Y3868">
        <v>-75</v>
      </c>
      <c r="Z3868" t="s">
        <v>3753</v>
      </c>
      <c r="AA3868" t="s">
        <v>3757</v>
      </c>
      <c r="AB3868" t="s">
        <v>90</v>
      </c>
      <c r="AC3868" t="s">
        <v>91</v>
      </c>
      <c r="AD3868">
        <f>_xlfn.XLOOKUP(MIS[[#This Row],[TRADING SYMBOL]],[1]Sheet1!$D:$D,[1]Sheet1!$C:$C)</f>
        <v>160.9</v>
      </c>
      <c r="AE3868">
        <f>MIS[[#This Row],[OrderAverageTradedPrice]]*MIS[[#This Row],[OrderQuantity]]</f>
        <v>15495</v>
      </c>
      <c r="AF3868">
        <f>MIS[[#This Row],[LTP]]*MIS[[#This Row],[OrderQuantity]]</f>
        <v>12067.5</v>
      </c>
      <c r="AG3868">
        <f>IF(MIS[[#This Row],[OrderSide]]="SELL",MIS[[#This Row],[VALUE]]-MIS[[#This Row],[LIVE_VALUE]],MIS[[#This Row],[LIVE_VALUE]]-MIS[[#This Row],[VALUE]])</f>
        <v>3427.5</v>
      </c>
      <c r="AH3868" t="str" cm="1">
        <f t="array" ref="AH3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8" t="str">
        <f>MIS[[#This Row],[TRADING SYMBOL]]</f>
        <v>NIFTY2552225050CE</v>
      </c>
      <c r="AJ3868" t="str">
        <f>IF(RIGHT(MIS[[#This Row],[Main/Hedge]],4)="MAIN","MAIN","HEDGE")</f>
        <v>MAIN</v>
      </c>
      <c r="AK3868" t="str" cm="1">
        <f t="array" ref="AK3868">_xlfn._xlws.FILTER(Table4[Column1],ISNUMBER(SEARCH(Table4[Column1],MIS[[#This Row],[OrderUniqueIdentifier]])),"")</f>
        <v>NOTREND</v>
      </c>
    </row>
    <row r="3869" spans="1:37" x14ac:dyDescent="0.25">
      <c r="A3869" t="s">
        <v>71</v>
      </c>
      <c r="B3869" t="s">
        <v>566</v>
      </c>
      <c r="C3869" t="s">
        <v>5839</v>
      </c>
      <c r="D3869" t="s">
        <v>72</v>
      </c>
      <c r="E3869" t="s">
        <v>3562</v>
      </c>
      <c r="F3869" t="s">
        <v>73</v>
      </c>
      <c r="G3869" t="s">
        <v>89</v>
      </c>
      <c r="H3869" t="s">
        <v>75</v>
      </c>
      <c r="I3869" t="s">
        <v>76</v>
      </c>
      <c r="J3869" t="s">
        <v>77</v>
      </c>
      <c r="K3869">
        <v>75</v>
      </c>
      <c r="L3869" t="s">
        <v>77</v>
      </c>
      <c r="M3869" t="s">
        <v>78</v>
      </c>
      <c r="N3869" t="s">
        <v>5840</v>
      </c>
      <c r="O3869" t="s">
        <v>3756</v>
      </c>
      <c r="P3869" t="s">
        <v>3756</v>
      </c>
      <c r="Q3869" t="s">
        <v>3565</v>
      </c>
      <c r="R3869" t="s">
        <v>79</v>
      </c>
      <c r="S3869" t="s">
        <v>26</v>
      </c>
      <c r="T3869" t="s">
        <v>3566</v>
      </c>
      <c r="U3869" t="s">
        <v>43</v>
      </c>
      <c r="V3869" t="s">
        <v>80</v>
      </c>
      <c r="W3869">
        <v>25050</v>
      </c>
      <c r="X3869" t="s">
        <v>85</v>
      </c>
      <c r="Y3869">
        <v>-75</v>
      </c>
      <c r="Z3869" t="s">
        <v>3757</v>
      </c>
      <c r="AA3869" t="s">
        <v>3757</v>
      </c>
      <c r="AB3869" t="s">
        <v>107</v>
      </c>
      <c r="AC3869" t="s">
        <v>91</v>
      </c>
      <c r="AD3869">
        <f>_xlfn.XLOOKUP(MIS[[#This Row],[TRADING SYMBOL]],[1]Sheet1!$D:$D,[1]Sheet1!$C:$C)</f>
        <v>188.9</v>
      </c>
      <c r="AE3869">
        <f>MIS[[#This Row],[OrderAverageTradedPrice]]*MIS[[#This Row],[OrderQuantity]]</f>
        <v>13083.75</v>
      </c>
      <c r="AF3869">
        <f>MIS[[#This Row],[LTP]]*MIS[[#This Row],[OrderQuantity]]</f>
        <v>14167.5</v>
      </c>
      <c r="AG3869">
        <f>IF(MIS[[#This Row],[OrderSide]]="SELL",MIS[[#This Row],[VALUE]]-MIS[[#This Row],[LIVE_VALUE]],MIS[[#This Row],[LIVE_VALUE]]-MIS[[#This Row],[VALUE]])</f>
        <v>-1083.75</v>
      </c>
      <c r="AH3869" t="str" cm="1">
        <f t="array" ref="AH38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9" t="str">
        <f>MIS[[#This Row],[TRADING SYMBOL]]</f>
        <v>NIFTY2552225050PE</v>
      </c>
      <c r="AJ3869" t="str">
        <f>IF(RIGHT(MIS[[#This Row],[Main/Hedge]],4)="MAIN","MAIN","HEDGE")</f>
        <v>MAIN</v>
      </c>
      <c r="AK3869" t="str" cm="1">
        <f t="array" ref="AK3869">_xlfn._xlws.FILTER(Table4[Column1],ISNUMBER(SEARCH(Table4[Column1],MIS[[#This Row],[OrderUniqueIdentifier]])),"")</f>
        <v>NOTREND</v>
      </c>
    </row>
    <row r="3870" spans="1:37" x14ac:dyDescent="0.25">
      <c r="A3870" t="s">
        <v>71</v>
      </c>
      <c r="B3870" t="s">
        <v>652</v>
      </c>
      <c r="C3870" t="s">
        <v>3754</v>
      </c>
      <c r="D3870" t="s">
        <v>72</v>
      </c>
      <c r="E3870" t="s">
        <v>3562</v>
      </c>
      <c r="F3870" t="s">
        <v>73</v>
      </c>
      <c r="G3870" t="s">
        <v>89</v>
      </c>
      <c r="H3870" t="s">
        <v>75</v>
      </c>
      <c r="I3870" t="s">
        <v>76</v>
      </c>
      <c r="J3870" t="s">
        <v>77</v>
      </c>
      <c r="K3870">
        <v>75</v>
      </c>
      <c r="L3870" t="s">
        <v>77</v>
      </c>
      <c r="M3870" t="s">
        <v>78</v>
      </c>
      <c r="N3870" t="s">
        <v>3755</v>
      </c>
      <c r="O3870" t="s">
        <v>3752</v>
      </c>
      <c r="P3870" t="s">
        <v>3756</v>
      </c>
      <c r="Q3870" t="s">
        <v>3565</v>
      </c>
      <c r="R3870" t="s">
        <v>79</v>
      </c>
      <c r="S3870" t="s">
        <v>26</v>
      </c>
      <c r="T3870" t="s">
        <v>3566</v>
      </c>
      <c r="U3870" t="s">
        <v>43</v>
      </c>
      <c r="V3870" t="s">
        <v>80</v>
      </c>
      <c r="W3870">
        <v>25050</v>
      </c>
      <c r="X3870" t="s">
        <v>85</v>
      </c>
      <c r="Y3870">
        <v>-75</v>
      </c>
      <c r="Z3870" t="s">
        <v>3753</v>
      </c>
      <c r="AA3870" t="s">
        <v>3757</v>
      </c>
      <c r="AB3870" t="s">
        <v>107</v>
      </c>
      <c r="AC3870" t="s">
        <v>91</v>
      </c>
      <c r="AD3870">
        <f>_xlfn.XLOOKUP(MIS[[#This Row],[TRADING SYMBOL]],[1]Sheet1!$D:$D,[1]Sheet1!$C:$C)</f>
        <v>188.9</v>
      </c>
      <c r="AE3870">
        <f>MIS[[#This Row],[OrderAverageTradedPrice]]*MIS[[#This Row],[OrderQuantity]]</f>
        <v>13076.25</v>
      </c>
      <c r="AF3870">
        <f>MIS[[#This Row],[LTP]]*MIS[[#This Row],[OrderQuantity]]</f>
        <v>14167.5</v>
      </c>
      <c r="AG3870">
        <f>IF(MIS[[#This Row],[OrderSide]]="SELL",MIS[[#This Row],[VALUE]]-MIS[[#This Row],[LIVE_VALUE]],MIS[[#This Row],[LIVE_VALUE]]-MIS[[#This Row],[VALUE]])</f>
        <v>-1091.25</v>
      </c>
      <c r="AH3870" t="str" cm="1">
        <f t="array" ref="AH38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0" t="str">
        <f>MIS[[#This Row],[TRADING SYMBOL]]</f>
        <v>NIFTY2552225050PE</v>
      </c>
      <c r="AJ3870" t="str">
        <f>IF(RIGHT(MIS[[#This Row],[Main/Hedge]],4)="MAIN","MAIN","HEDGE")</f>
        <v>MAIN</v>
      </c>
      <c r="AK3870" t="str" cm="1">
        <f t="array" ref="AK3870">_xlfn._xlws.FILTER(Table4[Column1],ISNUMBER(SEARCH(Table4[Column1],MIS[[#This Row],[OrderUniqueIdentifier]])),"")</f>
        <v>NOTREND</v>
      </c>
    </row>
    <row r="3871" spans="1:37" x14ac:dyDescent="0.25">
      <c r="A3871" t="s">
        <v>71</v>
      </c>
      <c r="B3871" t="s">
        <v>804</v>
      </c>
      <c r="C3871" t="s">
        <v>5859</v>
      </c>
      <c r="D3871" t="s">
        <v>72</v>
      </c>
      <c r="E3871" t="s">
        <v>2904</v>
      </c>
      <c r="F3871" t="s">
        <v>73</v>
      </c>
      <c r="G3871" t="s">
        <v>89</v>
      </c>
      <c r="H3871" t="s">
        <v>75</v>
      </c>
      <c r="I3871" t="s">
        <v>76</v>
      </c>
      <c r="J3871" t="s">
        <v>77</v>
      </c>
      <c r="K3871">
        <v>75</v>
      </c>
      <c r="L3871" t="s">
        <v>77</v>
      </c>
      <c r="M3871" t="s">
        <v>78</v>
      </c>
      <c r="N3871" t="s">
        <v>5860</v>
      </c>
      <c r="O3871" t="s">
        <v>3756</v>
      </c>
      <c r="P3871" t="s">
        <v>3756</v>
      </c>
      <c r="Q3871" t="s">
        <v>2907</v>
      </c>
      <c r="R3871" t="s">
        <v>79</v>
      </c>
      <c r="S3871" t="s">
        <v>26</v>
      </c>
      <c r="T3871" t="s">
        <v>2908</v>
      </c>
      <c r="U3871" t="s">
        <v>43</v>
      </c>
      <c r="V3871" t="s">
        <v>80</v>
      </c>
      <c r="W3871">
        <v>25050</v>
      </c>
      <c r="X3871" t="s">
        <v>81</v>
      </c>
      <c r="Y3871">
        <v>-75</v>
      </c>
      <c r="Z3871" t="s">
        <v>3757</v>
      </c>
      <c r="AA3871" t="s">
        <v>3757</v>
      </c>
      <c r="AB3871" t="s">
        <v>90</v>
      </c>
      <c r="AC3871" t="s">
        <v>91</v>
      </c>
      <c r="AD3871">
        <f>_xlfn.XLOOKUP(MIS[[#This Row],[TRADING SYMBOL]],[1]Sheet1!$D:$D,[1]Sheet1!$C:$C)</f>
        <v>160.9</v>
      </c>
      <c r="AE3871">
        <f>MIS[[#This Row],[OrderAverageTradedPrice]]*MIS[[#This Row],[OrderQuantity]]</f>
        <v>15547.5</v>
      </c>
      <c r="AF3871">
        <f>MIS[[#This Row],[LTP]]*MIS[[#This Row],[OrderQuantity]]</f>
        <v>12067.5</v>
      </c>
      <c r="AG3871">
        <f>IF(MIS[[#This Row],[OrderSide]]="SELL",MIS[[#This Row],[VALUE]]-MIS[[#This Row],[LIVE_VALUE]],MIS[[#This Row],[LIVE_VALUE]]-MIS[[#This Row],[VALUE]])</f>
        <v>3480</v>
      </c>
      <c r="AH3871" t="str" cm="1">
        <f t="array" ref="AH3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1" t="str">
        <f>MIS[[#This Row],[TRADING SYMBOL]]</f>
        <v>NIFTY2552225050CE</v>
      </c>
      <c r="AJ3871" t="str">
        <f>IF(RIGHT(MIS[[#This Row],[Main/Hedge]],4)="MAIN","MAIN","HEDGE")</f>
        <v>MAIN</v>
      </c>
      <c r="AK3871" t="str" cm="1">
        <f t="array" ref="AK3871">_xlfn._xlws.FILTER(Table4[Column1],ISNUMBER(SEARCH(Table4[Column1],MIS[[#This Row],[OrderUniqueIdentifier]])),"")</f>
        <v>NOTREND</v>
      </c>
    </row>
    <row r="3872" spans="1:37" x14ac:dyDescent="0.25">
      <c r="A3872" t="s">
        <v>71</v>
      </c>
      <c r="B3872" t="s">
        <v>822</v>
      </c>
      <c r="C3872" t="s">
        <v>5865</v>
      </c>
      <c r="D3872" t="s">
        <v>72</v>
      </c>
      <c r="E3872" t="s">
        <v>3562</v>
      </c>
      <c r="F3872" t="s">
        <v>73</v>
      </c>
      <c r="G3872" t="s">
        <v>89</v>
      </c>
      <c r="H3872" t="s">
        <v>75</v>
      </c>
      <c r="I3872" t="s">
        <v>76</v>
      </c>
      <c r="J3872" t="s">
        <v>77</v>
      </c>
      <c r="K3872">
        <v>75</v>
      </c>
      <c r="L3872" t="s">
        <v>77</v>
      </c>
      <c r="M3872" t="s">
        <v>78</v>
      </c>
      <c r="N3872" t="s">
        <v>3755</v>
      </c>
      <c r="O3872" t="s">
        <v>3756</v>
      </c>
      <c r="P3872" t="s">
        <v>3756</v>
      </c>
      <c r="Q3872" t="s">
        <v>3565</v>
      </c>
      <c r="R3872" t="s">
        <v>79</v>
      </c>
      <c r="S3872" t="s">
        <v>26</v>
      </c>
      <c r="T3872" t="s">
        <v>3566</v>
      </c>
      <c r="U3872" t="s">
        <v>43</v>
      </c>
      <c r="V3872" t="s">
        <v>80</v>
      </c>
      <c r="W3872">
        <v>25050</v>
      </c>
      <c r="X3872" t="s">
        <v>85</v>
      </c>
      <c r="Y3872">
        <v>-75</v>
      </c>
      <c r="Z3872" t="s">
        <v>3757</v>
      </c>
      <c r="AA3872" t="s">
        <v>3757</v>
      </c>
      <c r="AB3872" t="s">
        <v>107</v>
      </c>
      <c r="AC3872" t="s">
        <v>91</v>
      </c>
      <c r="AD3872">
        <f>_xlfn.XLOOKUP(MIS[[#This Row],[TRADING SYMBOL]],[1]Sheet1!$D:$D,[1]Sheet1!$C:$C)</f>
        <v>188.9</v>
      </c>
      <c r="AE3872">
        <f>MIS[[#This Row],[OrderAverageTradedPrice]]*MIS[[#This Row],[OrderQuantity]]</f>
        <v>13076.25</v>
      </c>
      <c r="AF3872">
        <f>MIS[[#This Row],[LTP]]*MIS[[#This Row],[OrderQuantity]]</f>
        <v>14167.5</v>
      </c>
      <c r="AG3872">
        <f>IF(MIS[[#This Row],[OrderSide]]="SELL",MIS[[#This Row],[VALUE]]-MIS[[#This Row],[LIVE_VALUE]],MIS[[#This Row],[LIVE_VALUE]]-MIS[[#This Row],[VALUE]])</f>
        <v>-1091.25</v>
      </c>
      <c r="AH3872" t="str" cm="1">
        <f t="array" ref="AH3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2" t="str">
        <f>MIS[[#This Row],[TRADING SYMBOL]]</f>
        <v>NIFTY2552225050PE</v>
      </c>
      <c r="AJ3872" t="str">
        <f>IF(RIGHT(MIS[[#This Row],[Main/Hedge]],4)="MAIN","MAIN","HEDGE")</f>
        <v>MAIN</v>
      </c>
      <c r="AK3872" t="str" cm="1">
        <f t="array" ref="AK3872">_xlfn._xlws.FILTER(Table4[Column1],ISNUMBER(SEARCH(Table4[Column1],MIS[[#This Row],[OrderUniqueIdentifier]])),"")</f>
        <v>NOTREND</v>
      </c>
    </row>
    <row r="3873" spans="1:37" x14ac:dyDescent="0.25">
      <c r="A3873" t="s">
        <v>71</v>
      </c>
      <c r="B3873" t="s">
        <v>1010</v>
      </c>
      <c r="C3873" t="s">
        <v>5879</v>
      </c>
      <c r="D3873" t="s">
        <v>72</v>
      </c>
      <c r="E3873" t="s">
        <v>3562</v>
      </c>
      <c r="F3873" t="s">
        <v>73</v>
      </c>
      <c r="G3873" t="s">
        <v>89</v>
      </c>
      <c r="H3873" t="s">
        <v>75</v>
      </c>
      <c r="I3873" t="s">
        <v>76</v>
      </c>
      <c r="J3873" t="s">
        <v>77</v>
      </c>
      <c r="K3873">
        <v>75</v>
      </c>
      <c r="L3873" t="s">
        <v>77</v>
      </c>
      <c r="M3873" t="s">
        <v>78</v>
      </c>
      <c r="N3873" t="s">
        <v>3569</v>
      </c>
      <c r="O3873" t="s">
        <v>3756</v>
      </c>
      <c r="P3873" t="s">
        <v>3756</v>
      </c>
      <c r="Q3873" t="s">
        <v>3565</v>
      </c>
      <c r="R3873" t="s">
        <v>79</v>
      </c>
      <c r="S3873" t="s">
        <v>26</v>
      </c>
      <c r="T3873" t="s">
        <v>3566</v>
      </c>
      <c r="U3873" t="s">
        <v>43</v>
      </c>
      <c r="V3873" t="s">
        <v>80</v>
      </c>
      <c r="W3873">
        <v>25050</v>
      </c>
      <c r="X3873" t="s">
        <v>85</v>
      </c>
      <c r="Y3873">
        <v>-75</v>
      </c>
      <c r="Z3873" t="s">
        <v>3757</v>
      </c>
      <c r="AA3873" t="s">
        <v>3757</v>
      </c>
      <c r="AB3873" t="s">
        <v>107</v>
      </c>
      <c r="AC3873" t="s">
        <v>91</v>
      </c>
      <c r="AD3873">
        <f>_xlfn.XLOOKUP(MIS[[#This Row],[TRADING SYMBOL]],[1]Sheet1!$D:$D,[1]Sheet1!$C:$C)</f>
        <v>188.9</v>
      </c>
      <c r="AE3873">
        <f>MIS[[#This Row],[OrderAverageTradedPrice]]*MIS[[#This Row],[OrderQuantity]]</f>
        <v>13046.25</v>
      </c>
      <c r="AF3873">
        <f>MIS[[#This Row],[LTP]]*MIS[[#This Row],[OrderQuantity]]</f>
        <v>14167.5</v>
      </c>
      <c r="AG3873">
        <f>IF(MIS[[#This Row],[OrderSide]]="SELL",MIS[[#This Row],[VALUE]]-MIS[[#This Row],[LIVE_VALUE]],MIS[[#This Row],[LIVE_VALUE]]-MIS[[#This Row],[VALUE]])</f>
        <v>-1121.25</v>
      </c>
      <c r="AH3873" t="str" cm="1">
        <f t="array" ref="AH3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3" t="str">
        <f>MIS[[#This Row],[TRADING SYMBOL]]</f>
        <v>NIFTY2552225050PE</v>
      </c>
      <c r="AJ3873" t="str">
        <f>IF(RIGHT(MIS[[#This Row],[Main/Hedge]],4)="MAIN","MAIN","HEDGE")</f>
        <v>MAIN</v>
      </c>
      <c r="AK3873" t="str" cm="1">
        <f t="array" ref="AK3873">_xlfn._xlws.FILTER(Table4[Column1],ISNUMBER(SEARCH(Table4[Column1],MIS[[#This Row],[OrderUniqueIdentifier]])),"")</f>
        <v>NOTREND</v>
      </c>
    </row>
    <row r="3874" spans="1:37" x14ac:dyDescent="0.25">
      <c r="A3874" t="s">
        <v>71</v>
      </c>
      <c r="B3874" t="s">
        <v>1143</v>
      </c>
      <c r="C3874" t="s">
        <v>5200</v>
      </c>
      <c r="D3874" t="s">
        <v>72</v>
      </c>
      <c r="E3874" t="s">
        <v>2904</v>
      </c>
      <c r="F3874" t="s">
        <v>73</v>
      </c>
      <c r="G3874" t="s">
        <v>89</v>
      </c>
      <c r="H3874" t="s">
        <v>75</v>
      </c>
      <c r="I3874" t="s">
        <v>76</v>
      </c>
      <c r="J3874" t="s">
        <v>77</v>
      </c>
      <c r="K3874">
        <v>75</v>
      </c>
      <c r="L3874" t="s">
        <v>77</v>
      </c>
      <c r="M3874" t="s">
        <v>78</v>
      </c>
      <c r="N3874" t="s">
        <v>5201</v>
      </c>
      <c r="O3874" t="s">
        <v>3756</v>
      </c>
      <c r="P3874" t="s">
        <v>3756</v>
      </c>
      <c r="Q3874" t="s">
        <v>2907</v>
      </c>
      <c r="R3874" t="s">
        <v>79</v>
      </c>
      <c r="S3874" t="s">
        <v>26</v>
      </c>
      <c r="T3874" t="s">
        <v>2908</v>
      </c>
      <c r="U3874" t="s">
        <v>43</v>
      </c>
      <c r="V3874" t="s">
        <v>80</v>
      </c>
      <c r="W3874">
        <v>25050</v>
      </c>
      <c r="X3874" t="s">
        <v>81</v>
      </c>
      <c r="Y3874">
        <v>-75</v>
      </c>
      <c r="Z3874" t="s">
        <v>3757</v>
      </c>
      <c r="AA3874" t="s">
        <v>3757</v>
      </c>
      <c r="AB3874" t="s">
        <v>90</v>
      </c>
      <c r="AC3874" t="s">
        <v>91</v>
      </c>
      <c r="AD3874">
        <f>_xlfn.XLOOKUP(MIS[[#This Row],[TRADING SYMBOL]],[1]Sheet1!$D:$D,[1]Sheet1!$C:$C)</f>
        <v>160.9</v>
      </c>
      <c r="AE3874">
        <f>MIS[[#This Row],[OrderAverageTradedPrice]]*MIS[[#This Row],[OrderQuantity]]</f>
        <v>15532.5</v>
      </c>
      <c r="AF3874">
        <f>MIS[[#This Row],[LTP]]*MIS[[#This Row],[OrderQuantity]]</f>
        <v>12067.5</v>
      </c>
      <c r="AG3874">
        <f>IF(MIS[[#This Row],[OrderSide]]="SELL",MIS[[#This Row],[VALUE]]-MIS[[#This Row],[LIVE_VALUE]],MIS[[#This Row],[LIVE_VALUE]]-MIS[[#This Row],[VALUE]])</f>
        <v>3465</v>
      </c>
      <c r="AH3874" t="str" cm="1">
        <f t="array" ref="AH38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4" t="str">
        <f>MIS[[#This Row],[TRADING SYMBOL]]</f>
        <v>NIFTY2552225050CE</v>
      </c>
      <c r="AJ3874" t="str">
        <f>IF(RIGHT(MIS[[#This Row],[Main/Hedge]],4)="MAIN","MAIN","HEDGE")</f>
        <v>MAIN</v>
      </c>
      <c r="AK3874" t="str" cm="1">
        <f t="array" ref="AK3874">_xlfn._xlws.FILTER(Table4[Column1],ISNUMBER(SEARCH(Table4[Column1],MIS[[#This Row],[OrderUniqueIdentifier]])),"")</f>
        <v>NOTREND</v>
      </c>
    </row>
    <row r="3875" spans="1:37" x14ac:dyDescent="0.25">
      <c r="A3875" t="s">
        <v>71</v>
      </c>
      <c r="B3875" t="s">
        <v>1202</v>
      </c>
      <c r="C3875" t="s">
        <v>5376</v>
      </c>
      <c r="D3875" t="s">
        <v>72</v>
      </c>
      <c r="E3875" t="s">
        <v>3562</v>
      </c>
      <c r="F3875" t="s">
        <v>73</v>
      </c>
      <c r="G3875" t="s">
        <v>89</v>
      </c>
      <c r="H3875" t="s">
        <v>75</v>
      </c>
      <c r="I3875" t="s">
        <v>76</v>
      </c>
      <c r="J3875" t="s">
        <v>77</v>
      </c>
      <c r="K3875">
        <v>75</v>
      </c>
      <c r="L3875" t="s">
        <v>77</v>
      </c>
      <c r="M3875" t="s">
        <v>78</v>
      </c>
      <c r="N3875" t="s">
        <v>3755</v>
      </c>
      <c r="O3875" t="s">
        <v>3752</v>
      </c>
      <c r="P3875" t="s">
        <v>3756</v>
      </c>
      <c r="Q3875" t="s">
        <v>3565</v>
      </c>
      <c r="R3875" t="s">
        <v>79</v>
      </c>
      <c r="S3875" t="s">
        <v>26</v>
      </c>
      <c r="T3875" t="s">
        <v>3566</v>
      </c>
      <c r="U3875" t="s">
        <v>43</v>
      </c>
      <c r="V3875" t="s">
        <v>80</v>
      </c>
      <c r="W3875">
        <v>25050</v>
      </c>
      <c r="X3875" t="s">
        <v>85</v>
      </c>
      <c r="Y3875">
        <v>-75</v>
      </c>
      <c r="Z3875" t="s">
        <v>3753</v>
      </c>
      <c r="AA3875" t="s">
        <v>3757</v>
      </c>
      <c r="AB3875" t="s">
        <v>107</v>
      </c>
      <c r="AC3875" t="s">
        <v>91</v>
      </c>
      <c r="AD3875">
        <f>_xlfn.XLOOKUP(MIS[[#This Row],[TRADING SYMBOL]],[1]Sheet1!$D:$D,[1]Sheet1!$C:$C)</f>
        <v>188.9</v>
      </c>
      <c r="AE3875">
        <f>MIS[[#This Row],[OrderAverageTradedPrice]]*MIS[[#This Row],[OrderQuantity]]</f>
        <v>13076.25</v>
      </c>
      <c r="AF3875">
        <f>MIS[[#This Row],[LTP]]*MIS[[#This Row],[OrderQuantity]]</f>
        <v>14167.5</v>
      </c>
      <c r="AG3875">
        <f>IF(MIS[[#This Row],[OrderSide]]="SELL",MIS[[#This Row],[VALUE]]-MIS[[#This Row],[LIVE_VALUE]],MIS[[#This Row],[LIVE_VALUE]]-MIS[[#This Row],[VALUE]])</f>
        <v>-1091.25</v>
      </c>
      <c r="AH3875" t="str" cm="1">
        <f t="array" ref="AH3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5" t="str">
        <f>MIS[[#This Row],[TRADING SYMBOL]]</f>
        <v>NIFTY2552225050PE</v>
      </c>
      <c r="AJ3875" t="str">
        <f>IF(RIGHT(MIS[[#This Row],[Main/Hedge]],4)="MAIN","MAIN","HEDGE")</f>
        <v>MAIN</v>
      </c>
      <c r="AK3875" t="str" cm="1">
        <f t="array" ref="AK3875">_xlfn._xlws.FILTER(Table4[Column1],ISNUMBER(SEARCH(Table4[Column1],MIS[[#This Row],[OrderUniqueIdentifier]])),"")</f>
        <v>NOTREND</v>
      </c>
    </row>
    <row r="3876" spans="1:37" x14ac:dyDescent="0.25">
      <c r="A3876" t="s">
        <v>179</v>
      </c>
      <c r="B3876" t="s">
        <v>1446</v>
      </c>
      <c r="C3876" t="s">
        <v>6208</v>
      </c>
      <c r="D3876" t="s">
        <v>72</v>
      </c>
      <c r="E3876" t="s">
        <v>2904</v>
      </c>
      <c r="F3876" t="s">
        <v>73</v>
      </c>
      <c r="G3876" t="s">
        <v>89</v>
      </c>
      <c r="H3876" t="s">
        <v>75</v>
      </c>
      <c r="I3876" t="s">
        <v>76</v>
      </c>
      <c r="J3876" t="s">
        <v>77</v>
      </c>
      <c r="K3876">
        <v>300</v>
      </c>
      <c r="L3876" t="s">
        <v>77</v>
      </c>
      <c r="M3876" t="s">
        <v>78</v>
      </c>
      <c r="N3876" t="s">
        <v>6209</v>
      </c>
      <c r="O3876" t="s">
        <v>3756</v>
      </c>
      <c r="P3876" t="s">
        <v>3756</v>
      </c>
      <c r="Q3876" t="s">
        <v>2907</v>
      </c>
      <c r="R3876" t="s">
        <v>79</v>
      </c>
      <c r="S3876" t="s">
        <v>26</v>
      </c>
      <c r="T3876" t="s">
        <v>2908</v>
      </c>
      <c r="U3876" t="s">
        <v>43</v>
      </c>
      <c r="V3876" t="s">
        <v>80</v>
      </c>
      <c r="W3876">
        <v>25050</v>
      </c>
      <c r="X3876" t="s">
        <v>81</v>
      </c>
      <c r="Y3876">
        <v>-300</v>
      </c>
      <c r="Z3876" t="s">
        <v>3757</v>
      </c>
      <c r="AA3876" t="s">
        <v>3757</v>
      </c>
      <c r="AB3876" t="s">
        <v>90</v>
      </c>
      <c r="AC3876" t="s">
        <v>91</v>
      </c>
      <c r="AD3876">
        <f>_xlfn.XLOOKUP(MIS[[#This Row],[TRADING SYMBOL]],[1]Sheet1!$D:$D,[1]Sheet1!$C:$C)</f>
        <v>160.9</v>
      </c>
      <c r="AE3876">
        <f>MIS[[#This Row],[OrderAverageTradedPrice]]*MIS[[#This Row],[OrderQuantity]]</f>
        <v>62302.5</v>
      </c>
      <c r="AF3876">
        <f>MIS[[#This Row],[LTP]]*MIS[[#This Row],[OrderQuantity]]</f>
        <v>48270</v>
      </c>
      <c r="AG3876">
        <f>IF(MIS[[#This Row],[OrderSide]]="SELL",MIS[[#This Row],[VALUE]]-MIS[[#This Row],[LIVE_VALUE]],MIS[[#This Row],[LIVE_VALUE]]-MIS[[#This Row],[VALUE]])</f>
        <v>14032.5</v>
      </c>
      <c r="AH3876" t="str" cm="1">
        <f t="array" ref="AH3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6" t="str">
        <f>MIS[[#This Row],[TRADING SYMBOL]]</f>
        <v>NIFTY2552225050CE</v>
      </c>
      <c r="AJ3876" t="str">
        <f>IF(RIGHT(MIS[[#This Row],[Main/Hedge]],4)="MAIN","MAIN","HEDGE")</f>
        <v>MAIN</v>
      </c>
      <c r="AK3876" t="str" cm="1">
        <f t="array" ref="AK3876">_xlfn._xlws.FILTER(Table4[Column1],ISNUMBER(SEARCH(Table4[Column1],MIS[[#This Row],[OrderUniqueIdentifier]])),"")</f>
        <v>NOTREND</v>
      </c>
    </row>
    <row r="3877" spans="1:37" x14ac:dyDescent="0.25">
      <c r="A3877" t="s">
        <v>179</v>
      </c>
      <c r="B3877" t="s">
        <v>1446</v>
      </c>
      <c r="C3877" t="s">
        <v>6210</v>
      </c>
      <c r="D3877" t="s">
        <v>72</v>
      </c>
      <c r="E3877" t="s">
        <v>3562</v>
      </c>
      <c r="F3877" t="s">
        <v>73</v>
      </c>
      <c r="G3877" t="s">
        <v>89</v>
      </c>
      <c r="H3877" t="s">
        <v>75</v>
      </c>
      <c r="I3877" t="s">
        <v>76</v>
      </c>
      <c r="J3877" t="s">
        <v>77</v>
      </c>
      <c r="K3877">
        <v>300</v>
      </c>
      <c r="L3877" t="s">
        <v>77</v>
      </c>
      <c r="M3877" t="s">
        <v>78</v>
      </c>
      <c r="N3877" t="s">
        <v>6211</v>
      </c>
      <c r="O3877" t="s">
        <v>3756</v>
      </c>
      <c r="P3877" t="s">
        <v>3756</v>
      </c>
      <c r="Q3877" t="s">
        <v>3565</v>
      </c>
      <c r="R3877" t="s">
        <v>79</v>
      </c>
      <c r="S3877" t="s">
        <v>26</v>
      </c>
      <c r="T3877" t="s">
        <v>3566</v>
      </c>
      <c r="U3877" t="s">
        <v>43</v>
      </c>
      <c r="V3877" t="s">
        <v>80</v>
      </c>
      <c r="W3877">
        <v>25050</v>
      </c>
      <c r="X3877" t="s">
        <v>85</v>
      </c>
      <c r="Y3877">
        <v>-300</v>
      </c>
      <c r="Z3877" t="s">
        <v>3757</v>
      </c>
      <c r="AA3877" t="s">
        <v>3757</v>
      </c>
      <c r="AB3877" t="s">
        <v>107</v>
      </c>
      <c r="AC3877" t="s">
        <v>91</v>
      </c>
      <c r="AD3877">
        <f>_xlfn.XLOOKUP(MIS[[#This Row],[TRADING SYMBOL]],[1]Sheet1!$D:$D,[1]Sheet1!$C:$C)</f>
        <v>188.9</v>
      </c>
      <c r="AE3877">
        <f>MIS[[#This Row],[OrderAverageTradedPrice]]*MIS[[#This Row],[OrderQuantity]]</f>
        <v>52192.5</v>
      </c>
      <c r="AF3877">
        <f>MIS[[#This Row],[LTP]]*MIS[[#This Row],[OrderQuantity]]</f>
        <v>56670</v>
      </c>
      <c r="AG3877">
        <f>IF(MIS[[#This Row],[OrderSide]]="SELL",MIS[[#This Row],[VALUE]]-MIS[[#This Row],[LIVE_VALUE]],MIS[[#This Row],[LIVE_VALUE]]-MIS[[#This Row],[VALUE]])</f>
        <v>-4477.5</v>
      </c>
      <c r="AH3877" t="str" cm="1">
        <f t="array" ref="AH3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7" t="str">
        <f>MIS[[#This Row],[TRADING SYMBOL]]</f>
        <v>NIFTY2552225050PE</v>
      </c>
      <c r="AJ3877" t="str">
        <f>IF(RIGHT(MIS[[#This Row],[Main/Hedge]],4)="MAIN","MAIN","HEDGE")</f>
        <v>MAIN</v>
      </c>
      <c r="AK3877" t="str" cm="1">
        <f t="array" ref="AK3877">_xlfn._xlws.FILTER(Table4[Column1],ISNUMBER(SEARCH(Table4[Column1],MIS[[#This Row],[OrderUniqueIdentifier]])),"")</f>
        <v>NOTREND</v>
      </c>
    </row>
    <row r="3878" spans="1:37" x14ac:dyDescent="0.25">
      <c r="A3878" t="s">
        <v>179</v>
      </c>
      <c r="B3878" t="s">
        <v>1456</v>
      </c>
      <c r="C3878" t="s">
        <v>6265</v>
      </c>
      <c r="D3878" t="s">
        <v>72</v>
      </c>
      <c r="E3878" t="s">
        <v>2904</v>
      </c>
      <c r="F3878" t="s">
        <v>73</v>
      </c>
      <c r="G3878" t="s">
        <v>89</v>
      </c>
      <c r="H3878" t="s">
        <v>75</v>
      </c>
      <c r="I3878" t="s">
        <v>76</v>
      </c>
      <c r="J3878" t="s">
        <v>77</v>
      </c>
      <c r="K3878">
        <v>75</v>
      </c>
      <c r="L3878" t="s">
        <v>77</v>
      </c>
      <c r="M3878" t="s">
        <v>78</v>
      </c>
      <c r="N3878" t="s">
        <v>5843</v>
      </c>
      <c r="O3878" t="s">
        <v>3756</v>
      </c>
      <c r="P3878" t="s">
        <v>3756</v>
      </c>
      <c r="Q3878" t="s">
        <v>2907</v>
      </c>
      <c r="R3878" t="s">
        <v>79</v>
      </c>
      <c r="S3878" t="s">
        <v>26</v>
      </c>
      <c r="T3878" t="s">
        <v>2908</v>
      </c>
      <c r="U3878" t="s">
        <v>43</v>
      </c>
      <c r="V3878" t="s">
        <v>80</v>
      </c>
      <c r="W3878">
        <v>25050</v>
      </c>
      <c r="X3878" t="s">
        <v>81</v>
      </c>
      <c r="Y3878">
        <v>-75</v>
      </c>
      <c r="Z3878" t="s">
        <v>3757</v>
      </c>
      <c r="AA3878" t="s">
        <v>3757</v>
      </c>
      <c r="AB3878" t="s">
        <v>90</v>
      </c>
      <c r="AC3878" t="s">
        <v>91</v>
      </c>
      <c r="AD3878">
        <f>_xlfn.XLOOKUP(MIS[[#This Row],[TRADING SYMBOL]],[1]Sheet1!$D:$D,[1]Sheet1!$C:$C)</f>
        <v>160.9</v>
      </c>
      <c r="AE3878">
        <f>MIS[[#This Row],[OrderAverageTradedPrice]]*MIS[[#This Row],[OrderQuantity]]</f>
        <v>15525</v>
      </c>
      <c r="AF3878">
        <f>MIS[[#This Row],[LTP]]*MIS[[#This Row],[OrderQuantity]]</f>
        <v>12067.5</v>
      </c>
      <c r="AG3878">
        <f>IF(MIS[[#This Row],[OrderSide]]="SELL",MIS[[#This Row],[VALUE]]-MIS[[#This Row],[LIVE_VALUE]],MIS[[#This Row],[LIVE_VALUE]]-MIS[[#This Row],[VALUE]])</f>
        <v>3457.5</v>
      </c>
      <c r="AH3878" t="str" cm="1">
        <f t="array" ref="AH3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8" t="str">
        <f>MIS[[#This Row],[TRADING SYMBOL]]</f>
        <v>NIFTY2552225050CE</v>
      </c>
      <c r="AJ3878" t="str">
        <f>IF(RIGHT(MIS[[#This Row],[Main/Hedge]],4)="MAIN","MAIN","HEDGE")</f>
        <v>MAIN</v>
      </c>
      <c r="AK3878" t="str" cm="1">
        <f t="array" ref="AK3878">_xlfn._xlws.FILTER(Table4[Column1],ISNUMBER(SEARCH(Table4[Column1],MIS[[#This Row],[OrderUniqueIdentifier]])),"")</f>
        <v>NOTREND</v>
      </c>
    </row>
    <row r="3879" spans="1:37" x14ac:dyDescent="0.25">
      <c r="A3879" t="s">
        <v>179</v>
      </c>
      <c r="B3879" t="s">
        <v>1456</v>
      </c>
      <c r="C3879" t="s">
        <v>6266</v>
      </c>
      <c r="D3879" t="s">
        <v>72</v>
      </c>
      <c r="E3879" t="s">
        <v>3562</v>
      </c>
      <c r="F3879" t="s">
        <v>73</v>
      </c>
      <c r="G3879" t="s">
        <v>89</v>
      </c>
      <c r="H3879" t="s">
        <v>75</v>
      </c>
      <c r="I3879" t="s">
        <v>76</v>
      </c>
      <c r="J3879" t="s">
        <v>77</v>
      </c>
      <c r="K3879">
        <v>75</v>
      </c>
      <c r="L3879" t="s">
        <v>77</v>
      </c>
      <c r="M3879" t="s">
        <v>78</v>
      </c>
      <c r="N3879" t="s">
        <v>3115</v>
      </c>
      <c r="O3879" t="s">
        <v>3756</v>
      </c>
      <c r="P3879" t="s">
        <v>3756</v>
      </c>
      <c r="Q3879" t="s">
        <v>3565</v>
      </c>
      <c r="R3879" t="s">
        <v>79</v>
      </c>
      <c r="S3879" t="s">
        <v>26</v>
      </c>
      <c r="T3879" t="s">
        <v>3566</v>
      </c>
      <c r="U3879" t="s">
        <v>43</v>
      </c>
      <c r="V3879" t="s">
        <v>80</v>
      </c>
      <c r="W3879">
        <v>25050</v>
      </c>
      <c r="X3879" t="s">
        <v>85</v>
      </c>
      <c r="Y3879">
        <v>-75</v>
      </c>
      <c r="Z3879" t="s">
        <v>3757</v>
      </c>
      <c r="AA3879" t="s">
        <v>3757</v>
      </c>
      <c r="AB3879" t="s">
        <v>107</v>
      </c>
      <c r="AC3879" t="s">
        <v>91</v>
      </c>
      <c r="AD3879">
        <f>_xlfn.XLOOKUP(MIS[[#This Row],[TRADING SYMBOL]],[1]Sheet1!$D:$D,[1]Sheet1!$C:$C)</f>
        <v>188.9</v>
      </c>
      <c r="AE3879">
        <f>MIS[[#This Row],[OrderAverageTradedPrice]]*MIS[[#This Row],[OrderQuantity]]</f>
        <v>13065</v>
      </c>
      <c r="AF3879">
        <f>MIS[[#This Row],[LTP]]*MIS[[#This Row],[OrderQuantity]]</f>
        <v>14167.5</v>
      </c>
      <c r="AG3879">
        <f>IF(MIS[[#This Row],[OrderSide]]="SELL",MIS[[#This Row],[VALUE]]-MIS[[#This Row],[LIVE_VALUE]],MIS[[#This Row],[LIVE_VALUE]]-MIS[[#This Row],[VALUE]])</f>
        <v>-1102.5</v>
      </c>
      <c r="AH3879" t="str" cm="1">
        <f t="array" ref="AH3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9" t="str">
        <f>MIS[[#This Row],[TRADING SYMBOL]]</f>
        <v>NIFTY2552225050PE</v>
      </c>
      <c r="AJ3879" t="str">
        <f>IF(RIGHT(MIS[[#This Row],[Main/Hedge]],4)="MAIN","MAIN","HEDGE")</f>
        <v>MAIN</v>
      </c>
      <c r="AK3879" t="str" cm="1">
        <f t="array" ref="AK3879">_xlfn._xlws.FILTER(Table4[Column1],ISNUMBER(SEARCH(Table4[Column1],MIS[[#This Row],[OrderUniqueIdentifier]])),"")</f>
        <v>NOTREND</v>
      </c>
    </row>
    <row r="3880" spans="1:37" x14ac:dyDescent="0.25">
      <c r="A3880" t="s">
        <v>179</v>
      </c>
      <c r="B3880" t="s">
        <v>1467</v>
      </c>
      <c r="C3880" t="s">
        <v>6296</v>
      </c>
      <c r="D3880" t="s">
        <v>72</v>
      </c>
      <c r="E3880" t="s">
        <v>3562</v>
      </c>
      <c r="F3880" t="s">
        <v>73</v>
      </c>
      <c r="G3880" t="s">
        <v>89</v>
      </c>
      <c r="H3880" t="s">
        <v>75</v>
      </c>
      <c r="I3880" t="s">
        <v>76</v>
      </c>
      <c r="J3880" t="s">
        <v>77</v>
      </c>
      <c r="K3880">
        <v>750</v>
      </c>
      <c r="L3880" t="s">
        <v>77</v>
      </c>
      <c r="M3880" t="s">
        <v>78</v>
      </c>
      <c r="N3880" t="s">
        <v>6297</v>
      </c>
      <c r="O3880" t="s">
        <v>3756</v>
      </c>
      <c r="P3880" t="s">
        <v>3756</v>
      </c>
      <c r="Q3880" t="s">
        <v>3565</v>
      </c>
      <c r="R3880" t="s">
        <v>79</v>
      </c>
      <c r="S3880" t="s">
        <v>26</v>
      </c>
      <c r="T3880" t="s">
        <v>3566</v>
      </c>
      <c r="U3880" t="s">
        <v>43</v>
      </c>
      <c r="V3880" t="s">
        <v>80</v>
      </c>
      <c r="W3880">
        <v>25050</v>
      </c>
      <c r="X3880" t="s">
        <v>85</v>
      </c>
      <c r="Y3880">
        <v>-750</v>
      </c>
      <c r="Z3880" t="s">
        <v>3757</v>
      </c>
      <c r="AA3880" t="s">
        <v>3757</v>
      </c>
      <c r="AB3880" t="s">
        <v>107</v>
      </c>
      <c r="AC3880" t="s">
        <v>91</v>
      </c>
      <c r="AD3880">
        <f>_xlfn.XLOOKUP(MIS[[#This Row],[TRADING SYMBOL]],[1]Sheet1!$D:$D,[1]Sheet1!$C:$C)</f>
        <v>188.9</v>
      </c>
      <c r="AE3880">
        <f>MIS[[#This Row],[OrderAverageTradedPrice]]*MIS[[#This Row],[OrderQuantity]]</f>
        <v>130500</v>
      </c>
      <c r="AF3880">
        <f>MIS[[#This Row],[LTP]]*MIS[[#This Row],[OrderQuantity]]</f>
        <v>141675</v>
      </c>
      <c r="AG3880">
        <f>IF(MIS[[#This Row],[OrderSide]]="SELL",MIS[[#This Row],[VALUE]]-MIS[[#This Row],[LIVE_VALUE]],MIS[[#This Row],[LIVE_VALUE]]-MIS[[#This Row],[VALUE]])</f>
        <v>-11175</v>
      </c>
      <c r="AH3880" t="str" cm="1">
        <f t="array" ref="AH3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0" t="str">
        <f>MIS[[#This Row],[TRADING SYMBOL]]</f>
        <v>NIFTY2552225050PE</v>
      </c>
      <c r="AJ3880" t="str">
        <f>IF(RIGHT(MIS[[#This Row],[Main/Hedge]],4)="MAIN","MAIN","HEDGE")</f>
        <v>MAIN</v>
      </c>
      <c r="AK3880" t="str" cm="1">
        <f t="array" ref="AK3880">_xlfn._xlws.FILTER(Table4[Column1],ISNUMBER(SEARCH(Table4[Column1],MIS[[#This Row],[OrderUniqueIdentifier]])),"")</f>
        <v>NOTREND</v>
      </c>
    </row>
    <row r="3881" spans="1:37" x14ac:dyDescent="0.25">
      <c r="A3881" t="s">
        <v>179</v>
      </c>
      <c r="B3881" t="s">
        <v>1478</v>
      </c>
      <c r="C3881" t="s">
        <v>6341</v>
      </c>
      <c r="D3881" t="s">
        <v>72</v>
      </c>
      <c r="E3881" t="s">
        <v>2904</v>
      </c>
      <c r="F3881" t="s">
        <v>73</v>
      </c>
      <c r="G3881" t="s">
        <v>89</v>
      </c>
      <c r="H3881" t="s">
        <v>75</v>
      </c>
      <c r="I3881" t="s">
        <v>76</v>
      </c>
      <c r="J3881" t="s">
        <v>77</v>
      </c>
      <c r="K3881">
        <v>75</v>
      </c>
      <c r="L3881" t="s">
        <v>77</v>
      </c>
      <c r="M3881" t="s">
        <v>78</v>
      </c>
      <c r="N3881" t="s">
        <v>5201</v>
      </c>
      <c r="O3881" t="s">
        <v>3756</v>
      </c>
      <c r="P3881" t="s">
        <v>3756</v>
      </c>
      <c r="Q3881" t="s">
        <v>2907</v>
      </c>
      <c r="R3881" t="s">
        <v>79</v>
      </c>
      <c r="S3881" t="s">
        <v>26</v>
      </c>
      <c r="T3881" t="s">
        <v>2908</v>
      </c>
      <c r="U3881" t="s">
        <v>43</v>
      </c>
      <c r="V3881" t="s">
        <v>80</v>
      </c>
      <c r="W3881">
        <v>25050</v>
      </c>
      <c r="X3881" t="s">
        <v>81</v>
      </c>
      <c r="Y3881">
        <v>-75</v>
      </c>
      <c r="Z3881" t="s">
        <v>3757</v>
      </c>
      <c r="AA3881" t="s">
        <v>3757</v>
      </c>
      <c r="AB3881" t="s">
        <v>90</v>
      </c>
      <c r="AC3881" t="s">
        <v>91</v>
      </c>
      <c r="AD3881">
        <f>_xlfn.XLOOKUP(MIS[[#This Row],[TRADING SYMBOL]],[1]Sheet1!$D:$D,[1]Sheet1!$C:$C)</f>
        <v>160.9</v>
      </c>
      <c r="AE3881">
        <f>MIS[[#This Row],[OrderAverageTradedPrice]]*MIS[[#This Row],[OrderQuantity]]</f>
        <v>15532.5</v>
      </c>
      <c r="AF3881">
        <f>MIS[[#This Row],[LTP]]*MIS[[#This Row],[OrderQuantity]]</f>
        <v>12067.5</v>
      </c>
      <c r="AG3881">
        <f>IF(MIS[[#This Row],[OrderSide]]="SELL",MIS[[#This Row],[VALUE]]-MIS[[#This Row],[LIVE_VALUE]],MIS[[#This Row],[LIVE_VALUE]]-MIS[[#This Row],[VALUE]])</f>
        <v>3465</v>
      </c>
      <c r="AH3881" t="str" cm="1">
        <f t="array" ref="AH38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1" t="str">
        <f>MIS[[#This Row],[TRADING SYMBOL]]</f>
        <v>NIFTY2552225050CE</v>
      </c>
      <c r="AJ3881" t="str">
        <f>IF(RIGHT(MIS[[#This Row],[Main/Hedge]],4)="MAIN","MAIN","HEDGE")</f>
        <v>MAIN</v>
      </c>
      <c r="AK3881" t="str" cm="1">
        <f t="array" ref="AK3881">_xlfn._xlws.FILTER(Table4[Column1],ISNUMBER(SEARCH(Table4[Column1],MIS[[#This Row],[OrderUniqueIdentifier]])),"")</f>
        <v>NOTREND</v>
      </c>
    </row>
    <row r="3882" spans="1:37" x14ac:dyDescent="0.25">
      <c r="A3882" t="s">
        <v>179</v>
      </c>
      <c r="B3882" t="s">
        <v>1478</v>
      </c>
      <c r="C3882" t="s">
        <v>6342</v>
      </c>
      <c r="D3882" t="s">
        <v>72</v>
      </c>
      <c r="E3882" t="s">
        <v>3562</v>
      </c>
      <c r="F3882" t="s">
        <v>73</v>
      </c>
      <c r="G3882" t="s">
        <v>89</v>
      </c>
      <c r="H3882" t="s">
        <v>75</v>
      </c>
      <c r="I3882" t="s">
        <v>76</v>
      </c>
      <c r="J3882" t="s">
        <v>77</v>
      </c>
      <c r="K3882">
        <v>75</v>
      </c>
      <c r="L3882" t="s">
        <v>77</v>
      </c>
      <c r="M3882" t="s">
        <v>78</v>
      </c>
      <c r="N3882" t="s">
        <v>5871</v>
      </c>
      <c r="O3882" t="s">
        <v>3756</v>
      </c>
      <c r="P3882" t="s">
        <v>3756</v>
      </c>
      <c r="Q3882" t="s">
        <v>3565</v>
      </c>
      <c r="R3882" t="s">
        <v>79</v>
      </c>
      <c r="S3882" t="s">
        <v>26</v>
      </c>
      <c r="T3882" t="s">
        <v>3566</v>
      </c>
      <c r="U3882" t="s">
        <v>43</v>
      </c>
      <c r="V3882" t="s">
        <v>80</v>
      </c>
      <c r="W3882">
        <v>25050</v>
      </c>
      <c r="X3882" t="s">
        <v>85</v>
      </c>
      <c r="Y3882">
        <v>-75</v>
      </c>
      <c r="Z3882" t="s">
        <v>3757</v>
      </c>
      <c r="AA3882" t="s">
        <v>3757</v>
      </c>
      <c r="AB3882" t="s">
        <v>107</v>
      </c>
      <c r="AC3882" t="s">
        <v>91</v>
      </c>
      <c r="AD3882">
        <f>_xlfn.XLOOKUP(MIS[[#This Row],[TRADING SYMBOL]],[1]Sheet1!$D:$D,[1]Sheet1!$C:$C)</f>
        <v>188.9</v>
      </c>
      <c r="AE3882">
        <f>MIS[[#This Row],[OrderAverageTradedPrice]]*MIS[[#This Row],[OrderQuantity]]</f>
        <v>13087.5</v>
      </c>
      <c r="AF3882">
        <f>MIS[[#This Row],[LTP]]*MIS[[#This Row],[OrderQuantity]]</f>
        <v>14167.5</v>
      </c>
      <c r="AG3882">
        <f>IF(MIS[[#This Row],[OrderSide]]="SELL",MIS[[#This Row],[VALUE]]-MIS[[#This Row],[LIVE_VALUE]],MIS[[#This Row],[LIVE_VALUE]]-MIS[[#This Row],[VALUE]])</f>
        <v>-1080</v>
      </c>
      <c r="AH3882" t="str" cm="1">
        <f t="array" ref="AH3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2" t="str">
        <f>MIS[[#This Row],[TRADING SYMBOL]]</f>
        <v>NIFTY2552225050PE</v>
      </c>
      <c r="AJ3882" t="str">
        <f>IF(RIGHT(MIS[[#This Row],[Main/Hedge]],4)="MAIN","MAIN","HEDGE")</f>
        <v>MAIN</v>
      </c>
      <c r="AK3882" t="str" cm="1">
        <f t="array" ref="AK3882">_xlfn._xlws.FILTER(Table4[Column1],ISNUMBER(SEARCH(Table4[Column1],MIS[[#This Row],[OrderUniqueIdentifier]])),"")</f>
        <v>NOTREND</v>
      </c>
    </row>
    <row r="3883" spans="1:37" x14ac:dyDescent="0.25">
      <c r="A3883" t="s">
        <v>179</v>
      </c>
      <c r="B3883" t="s">
        <v>1497</v>
      </c>
      <c r="C3883" t="s">
        <v>6374</v>
      </c>
      <c r="D3883" t="s">
        <v>72</v>
      </c>
      <c r="E3883" t="s">
        <v>2904</v>
      </c>
      <c r="F3883" t="s">
        <v>73</v>
      </c>
      <c r="G3883" t="s">
        <v>89</v>
      </c>
      <c r="H3883" t="s">
        <v>75</v>
      </c>
      <c r="I3883" t="s">
        <v>76</v>
      </c>
      <c r="J3883" t="s">
        <v>77</v>
      </c>
      <c r="K3883">
        <v>75</v>
      </c>
      <c r="L3883" t="s">
        <v>77</v>
      </c>
      <c r="M3883" t="s">
        <v>78</v>
      </c>
      <c r="N3883" t="s">
        <v>3159</v>
      </c>
      <c r="O3883" t="s">
        <v>3756</v>
      </c>
      <c r="P3883" t="s">
        <v>3756</v>
      </c>
      <c r="Q3883" t="s">
        <v>2907</v>
      </c>
      <c r="R3883" t="s">
        <v>79</v>
      </c>
      <c r="S3883" t="s">
        <v>26</v>
      </c>
      <c r="T3883" t="s">
        <v>2908</v>
      </c>
      <c r="U3883" t="s">
        <v>43</v>
      </c>
      <c r="V3883" t="s">
        <v>80</v>
      </c>
      <c r="W3883">
        <v>25050</v>
      </c>
      <c r="X3883" t="s">
        <v>81</v>
      </c>
      <c r="Y3883">
        <v>-75</v>
      </c>
      <c r="Z3883" t="s">
        <v>3757</v>
      </c>
      <c r="AA3883" t="s">
        <v>3757</v>
      </c>
      <c r="AB3883" t="s">
        <v>90</v>
      </c>
      <c r="AC3883" t="s">
        <v>91</v>
      </c>
      <c r="AD3883">
        <f>_xlfn.XLOOKUP(MIS[[#This Row],[TRADING SYMBOL]],[1]Sheet1!$D:$D,[1]Sheet1!$C:$C)</f>
        <v>160.9</v>
      </c>
      <c r="AE3883">
        <f>MIS[[#This Row],[OrderAverageTradedPrice]]*MIS[[#This Row],[OrderQuantity]]</f>
        <v>15480</v>
      </c>
      <c r="AF3883">
        <f>MIS[[#This Row],[LTP]]*MIS[[#This Row],[OrderQuantity]]</f>
        <v>12067.5</v>
      </c>
      <c r="AG3883">
        <f>IF(MIS[[#This Row],[OrderSide]]="SELL",MIS[[#This Row],[VALUE]]-MIS[[#This Row],[LIVE_VALUE]],MIS[[#This Row],[LIVE_VALUE]]-MIS[[#This Row],[VALUE]])</f>
        <v>3412.5</v>
      </c>
      <c r="AH3883" t="str" cm="1">
        <f t="array" ref="AH3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3" t="str">
        <f>MIS[[#This Row],[TRADING SYMBOL]]</f>
        <v>NIFTY2552225050CE</v>
      </c>
      <c r="AJ3883" t="str">
        <f>IF(RIGHT(MIS[[#This Row],[Main/Hedge]],4)="MAIN","MAIN","HEDGE")</f>
        <v>MAIN</v>
      </c>
      <c r="AK3883" t="str" cm="1">
        <f t="array" ref="AK3883">_xlfn._xlws.FILTER(Table4[Column1],ISNUMBER(SEARCH(Table4[Column1],MIS[[#This Row],[OrderUniqueIdentifier]])),"")</f>
        <v>NOTREND</v>
      </c>
    </row>
    <row r="3884" spans="1:37" x14ac:dyDescent="0.25">
      <c r="A3884" t="s">
        <v>179</v>
      </c>
      <c r="B3884" t="s">
        <v>1497</v>
      </c>
      <c r="C3884" t="s">
        <v>6375</v>
      </c>
      <c r="D3884" t="s">
        <v>72</v>
      </c>
      <c r="E3884" t="s">
        <v>3562</v>
      </c>
      <c r="F3884" t="s">
        <v>73</v>
      </c>
      <c r="G3884" t="s">
        <v>89</v>
      </c>
      <c r="H3884" t="s">
        <v>75</v>
      </c>
      <c r="I3884" t="s">
        <v>76</v>
      </c>
      <c r="J3884" t="s">
        <v>77</v>
      </c>
      <c r="K3884">
        <v>75</v>
      </c>
      <c r="L3884" t="s">
        <v>77</v>
      </c>
      <c r="M3884" t="s">
        <v>78</v>
      </c>
      <c r="N3884" t="s">
        <v>3098</v>
      </c>
      <c r="O3884" t="s">
        <v>3756</v>
      </c>
      <c r="P3884" t="s">
        <v>3756</v>
      </c>
      <c r="Q3884" t="s">
        <v>3565</v>
      </c>
      <c r="R3884" t="s">
        <v>79</v>
      </c>
      <c r="S3884" t="s">
        <v>26</v>
      </c>
      <c r="T3884" t="s">
        <v>3566</v>
      </c>
      <c r="U3884" t="s">
        <v>43</v>
      </c>
      <c r="V3884" t="s">
        <v>80</v>
      </c>
      <c r="W3884">
        <v>25050</v>
      </c>
      <c r="X3884" t="s">
        <v>85</v>
      </c>
      <c r="Y3884">
        <v>-75</v>
      </c>
      <c r="Z3884" t="s">
        <v>3757</v>
      </c>
      <c r="AA3884" t="s">
        <v>3757</v>
      </c>
      <c r="AB3884" t="s">
        <v>107</v>
      </c>
      <c r="AC3884" t="s">
        <v>91</v>
      </c>
      <c r="AD3884">
        <f>_xlfn.XLOOKUP(MIS[[#This Row],[TRADING SYMBOL]],[1]Sheet1!$D:$D,[1]Sheet1!$C:$C)</f>
        <v>188.9</v>
      </c>
      <c r="AE3884">
        <f>MIS[[#This Row],[OrderAverageTradedPrice]]*MIS[[#This Row],[OrderQuantity]]</f>
        <v>13072.5</v>
      </c>
      <c r="AF3884">
        <f>MIS[[#This Row],[LTP]]*MIS[[#This Row],[OrderQuantity]]</f>
        <v>14167.5</v>
      </c>
      <c r="AG3884">
        <f>IF(MIS[[#This Row],[OrderSide]]="SELL",MIS[[#This Row],[VALUE]]-MIS[[#This Row],[LIVE_VALUE]],MIS[[#This Row],[LIVE_VALUE]]-MIS[[#This Row],[VALUE]])</f>
        <v>-1095</v>
      </c>
      <c r="AH3884" t="str" cm="1">
        <f t="array" ref="AH38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4" t="str">
        <f>MIS[[#This Row],[TRADING SYMBOL]]</f>
        <v>NIFTY2552225050PE</v>
      </c>
      <c r="AJ3884" t="str">
        <f>IF(RIGHT(MIS[[#This Row],[Main/Hedge]],4)="MAIN","MAIN","HEDGE")</f>
        <v>MAIN</v>
      </c>
      <c r="AK3884" t="str" cm="1">
        <f t="array" ref="AK3884">_xlfn._xlws.FILTER(Table4[Column1],ISNUMBER(SEARCH(Table4[Column1],MIS[[#This Row],[OrderUniqueIdentifier]])),"")</f>
        <v>NOTREND</v>
      </c>
    </row>
    <row r="3885" spans="1:37" x14ac:dyDescent="0.25">
      <c r="A3885" t="s">
        <v>179</v>
      </c>
      <c r="B3885" t="s">
        <v>229</v>
      </c>
      <c r="C3885" t="s">
        <v>6460</v>
      </c>
      <c r="D3885" t="s">
        <v>72</v>
      </c>
      <c r="E3885" t="s">
        <v>2904</v>
      </c>
      <c r="F3885" t="s">
        <v>73</v>
      </c>
      <c r="G3885" t="s">
        <v>89</v>
      </c>
      <c r="H3885" t="s">
        <v>75</v>
      </c>
      <c r="I3885" t="s">
        <v>76</v>
      </c>
      <c r="J3885" t="s">
        <v>77</v>
      </c>
      <c r="K3885">
        <v>300</v>
      </c>
      <c r="L3885" t="s">
        <v>77</v>
      </c>
      <c r="M3885" t="s">
        <v>78</v>
      </c>
      <c r="N3885" t="s">
        <v>3873</v>
      </c>
      <c r="O3885" t="s">
        <v>3756</v>
      </c>
      <c r="P3885" t="s">
        <v>3756</v>
      </c>
      <c r="Q3885" t="s">
        <v>2907</v>
      </c>
      <c r="R3885" t="s">
        <v>79</v>
      </c>
      <c r="S3885" t="s">
        <v>26</v>
      </c>
      <c r="T3885" t="s">
        <v>2908</v>
      </c>
      <c r="U3885" t="s">
        <v>43</v>
      </c>
      <c r="V3885" t="s">
        <v>80</v>
      </c>
      <c r="W3885">
        <v>25050</v>
      </c>
      <c r="X3885" t="s">
        <v>81</v>
      </c>
      <c r="Y3885">
        <v>-300</v>
      </c>
      <c r="Z3885" t="s">
        <v>3757</v>
      </c>
      <c r="AA3885" t="s">
        <v>3757</v>
      </c>
      <c r="AB3885" t="s">
        <v>90</v>
      </c>
      <c r="AC3885" t="s">
        <v>91</v>
      </c>
      <c r="AD3885">
        <f>_xlfn.XLOOKUP(MIS[[#This Row],[TRADING SYMBOL]],[1]Sheet1!$D:$D,[1]Sheet1!$C:$C)</f>
        <v>160.9</v>
      </c>
      <c r="AE3885">
        <f>MIS[[#This Row],[OrderAverageTradedPrice]]*MIS[[#This Row],[OrderQuantity]]</f>
        <v>62152.5</v>
      </c>
      <c r="AF3885">
        <f>MIS[[#This Row],[LTP]]*MIS[[#This Row],[OrderQuantity]]</f>
        <v>48270</v>
      </c>
      <c r="AG3885">
        <f>IF(MIS[[#This Row],[OrderSide]]="SELL",MIS[[#This Row],[VALUE]]-MIS[[#This Row],[LIVE_VALUE]],MIS[[#This Row],[LIVE_VALUE]]-MIS[[#This Row],[VALUE]])</f>
        <v>13882.5</v>
      </c>
      <c r="AH3885" t="str" cm="1">
        <f t="array" ref="AH3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5" t="str">
        <f>MIS[[#This Row],[TRADING SYMBOL]]</f>
        <v>NIFTY2552225050CE</v>
      </c>
      <c r="AJ3885" t="str">
        <f>IF(RIGHT(MIS[[#This Row],[Main/Hedge]],4)="MAIN","MAIN","HEDGE")</f>
        <v>MAIN</v>
      </c>
      <c r="AK3885" t="str" cm="1">
        <f t="array" ref="AK3885">_xlfn._xlws.FILTER(Table4[Column1],ISNUMBER(SEARCH(Table4[Column1],MIS[[#This Row],[OrderUniqueIdentifier]])),"")</f>
        <v>NOTREND</v>
      </c>
    </row>
    <row r="3886" spans="1:37" x14ac:dyDescent="0.25">
      <c r="A3886" t="s">
        <v>179</v>
      </c>
      <c r="B3886" t="s">
        <v>229</v>
      </c>
      <c r="C3886" t="s">
        <v>6461</v>
      </c>
      <c r="D3886" t="s">
        <v>72</v>
      </c>
      <c r="E3886" t="s">
        <v>3562</v>
      </c>
      <c r="F3886" t="s">
        <v>73</v>
      </c>
      <c r="G3886" t="s">
        <v>89</v>
      </c>
      <c r="H3886" t="s">
        <v>75</v>
      </c>
      <c r="I3886" t="s">
        <v>76</v>
      </c>
      <c r="J3886" t="s">
        <v>77</v>
      </c>
      <c r="K3886">
        <v>300</v>
      </c>
      <c r="L3886" t="s">
        <v>77</v>
      </c>
      <c r="M3886" t="s">
        <v>78</v>
      </c>
      <c r="N3886" t="s">
        <v>6462</v>
      </c>
      <c r="O3886" t="s">
        <v>3756</v>
      </c>
      <c r="P3886" t="s">
        <v>3756</v>
      </c>
      <c r="Q3886" t="s">
        <v>3565</v>
      </c>
      <c r="R3886" t="s">
        <v>79</v>
      </c>
      <c r="S3886" t="s">
        <v>26</v>
      </c>
      <c r="T3886" t="s">
        <v>3566</v>
      </c>
      <c r="U3886" t="s">
        <v>43</v>
      </c>
      <c r="V3886" t="s">
        <v>80</v>
      </c>
      <c r="W3886">
        <v>25050</v>
      </c>
      <c r="X3886" t="s">
        <v>85</v>
      </c>
      <c r="Y3886">
        <v>-300</v>
      </c>
      <c r="Z3886" t="s">
        <v>3757</v>
      </c>
      <c r="AA3886" t="s">
        <v>3757</v>
      </c>
      <c r="AB3886" t="s">
        <v>107</v>
      </c>
      <c r="AC3886" t="s">
        <v>91</v>
      </c>
      <c r="AD3886">
        <f>_xlfn.XLOOKUP(MIS[[#This Row],[TRADING SYMBOL]],[1]Sheet1!$D:$D,[1]Sheet1!$C:$C)</f>
        <v>188.9</v>
      </c>
      <c r="AE3886">
        <f>MIS[[#This Row],[OrderAverageTradedPrice]]*MIS[[#This Row],[OrderQuantity]]</f>
        <v>52320</v>
      </c>
      <c r="AF3886">
        <f>MIS[[#This Row],[LTP]]*MIS[[#This Row],[OrderQuantity]]</f>
        <v>56670</v>
      </c>
      <c r="AG3886">
        <f>IF(MIS[[#This Row],[OrderSide]]="SELL",MIS[[#This Row],[VALUE]]-MIS[[#This Row],[LIVE_VALUE]],MIS[[#This Row],[LIVE_VALUE]]-MIS[[#This Row],[VALUE]])</f>
        <v>-4350</v>
      </c>
      <c r="AH3886" t="str" cm="1">
        <f t="array" ref="AH3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6" t="str">
        <f>MIS[[#This Row],[TRADING SYMBOL]]</f>
        <v>NIFTY2552225050PE</v>
      </c>
      <c r="AJ3886" t="str">
        <f>IF(RIGHT(MIS[[#This Row],[Main/Hedge]],4)="MAIN","MAIN","HEDGE")</f>
        <v>MAIN</v>
      </c>
      <c r="AK3886" t="str" cm="1">
        <f t="array" ref="AK3886">_xlfn._xlws.FILTER(Table4[Column1],ISNUMBER(SEARCH(Table4[Column1],MIS[[#This Row],[OrderUniqueIdentifier]])),"")</f>
        <v>NOTREND</v>
      </c>
    </row>
    <row r="3887" spans="1:37" x14ac:dyDescent="0.25">
      <c r="A3887" t="s">
        <v>179</v>
      </c>
      <c r="B3887" t="s">
        <v>266</v>
      </c>
      <c r="C3887" t="s">
        <v>6497</v>
      </c>
      <c r="D3887" t="s">
        <v>72</v>
      </c>
      <c r="E3887" t="s">
        <v>2904</v>
      </c>
      <c r="F3887" t="s">
        <v>73</v>
      </c>
      <c r="G3887" t="s">
        <v>89</v>
      </c>
      <c r="H3887" t="s">
        <v>75</v>
      </c>
      <c r="I3887" t="s">
        <v>76</v>
      </c>
      <c r="J3887" t="s">
        <v>77</v>
      </c>
      <c r="K3887">
        <v>1050</v>
      </c>
      <c r="L3887" t="s">
        <v>77</v>
      </c>
      <c r="M3887" t="s">
        <v>78</v>
      </c>
      <c r="N3887" t="s">
        <v>6498</v>
      </c>
      <c r="O3887" t="s">
        <v>3756</v>
      </c>
      <c r="P3887" t="s">
        <v>3756</v>
      </c>
      <c r="Q3887" t="s">
        <v>2907</v>
      </c>
      <c r="R3887" t="s">
        <v>79</v>
      </c>
      <c r="S3887" t="s">
        <v>26</v>
      </c>
      <c r="T3887" t="s">
        <v>2908</v>
      </c>
      <c r="U3887" t="s">
        <v>43</v>
      </c>
      <c r="V3887" t="s">
        <v>80</v>
      </c>
      <c r="W3887">
        <v>25050</v>
      </c>
      <c r="X3887" t="s">
        <v>81</v>
      </c>
      <c r="Y3887">
        <v>-1050</v>
      </c>
      <c r="Z3887" t="s">
        <v>3757</v>
      </c>
      <c r="AA3887" t="s">
        <v>3757</v>
      </c>
      <c r="AB3887" t="s">
        <v>90</v>
      </c>
      <c r="AC3887" t="s">
        <v>91</v>
      </c>
      <c r="AD3887">
        <f>_xlfn.XLOOKUP(MIS[[#This Row],[TRADING SYMBOL]],[1]Sheet1!$D:$D,[1]Sheet1!$C:$C)</f>
        <v>160.9</v>
      </c>
      <c r="AE3887">
        <f>MIS[[#This Row],[OrderAverageTradedPrice]]*MIS[[#This Row],[OrderQuantity]]</f>
        <v>217109.99999999942</v>
      </c>
      <c r="AF3887">
        <f>MIS[[#This Row],[LTP]]*MIS[[#This Row],[OrderQuantity]]</f>
        <v>168945</v>
      </c>
      <c r="AG3887">
        <f>IF(MIS[[#This Row],[OrderSide]]="SELL",MIS[[#This Row],[VALUE]]-MIS[[#This Row],[LIVE_VALUE]],MIS[[#This Row],[LIVE_VALUE]]-MIS[[#This Row],[VALUE]])</f>
        <v>48164.999999999418</v>
      </c>
      <c r="AH3887" t="str" cm="1">
        <f t="array" ref="AH38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7" t="str">
        <f>MIS[[#This Row],[TRADING SYMBOL]]</f>
        <v>NIFTY2552225050CE</v>
      </c>
      <c r="AJ3887" t="str">
        <f>IF(RIGHT(MIS[[#This Row],[Main/Hedge]],4)="MAIN","MAIN","HEDGE")</f>
        <v>MAIN</v>
      </c>
      <c r="AK3887" t="str" cm="1">
        <f t="array" ref="AK3887">_xlfn._xlws.FILTER(Table4[Column1],ISNUMBER(SEARCH(Table4[Column1],MIS[[#This Row],[OrderUniqueIdentifier]])),"")</f>
        <v>NOTREND</v>
      </c>
    </row>
    <row r="3888" spans="1:37" x14ac:dyDescent="0.25">
      <c r="A3888" t="s">
        <v>179</v>
      </c>
      <c r="B3888" t="s">
        <v>266</v>
      </c>
      <c r="C3888" t="s">
        <v>6499</v>
      </c>
      <c r="D3888" t="s">
        <v>72</v>
      </c>
      <c r="E3888" t="s">
        <v>3562</v>
      </c>
      <c r="F3888" t="s">
        <v>73</v>
      </c>
      <c r="G3888" t="s">
        <v>89</v>
      </c>
      <c r="H3888" t="s">
        <v>75</v>
      </c>
      <c r="I3888" t="s">
        <v>76</v>
      </c>
      <c r="J3888" t="s">
        <v>77</v>
      </c>
      <c r="K3888">
        <v>1050</v>
      </c>
      <c r="L3888" t="s">
        <v>77</v>
      </c>
      <c r="M3888" t="s">
        <v>78</v>
      </c>
      <c r="N3888" t="s">
        <v>6500</v>
      </c>
      <c r="O3888" t="s">
        <v>3756</v>
      </c>
      <c r="P3888" t="s">
        <v>3756</v>
      </c>
      <c r="Q3888" t="s">
        <v>3565</v>
      </c>
      <c r="R3888" t="s">
        <v>79</v>
      </c>
      <c r="S3888" t="s">
        <v>26</v>
      </c>
      <c r="T3888" t="s">
        <v>3566</v>
      </c>
      <c r="U3888" t="s">
        <v>43</v>
      </c>
      <c r="V3888" t="s">
        <v>80</v>
      </c>
      <c r="W3888">
        <v>25050</v>
      </c>
      <c r="X3888" t="s">
        <v>85</v>
      </c>
      <c r="Y3888">
        <v>-1050</v>
      </c>
      <c r="Z3888" t="s">
        <v>3757</v>
      </c>
      <c r="AA3888" t="s">
        <v>3757</v>
      </c>
      <c r="AB3888" t="s">
        <v>107</v>
      </c>
      <c r="AC3888" t="s">
        <v>91</v>
      </c>
      <c r="AD3888">
        <f>_xlfn.XLOOKUP(MIS[[#This Row],[TRADING SYMBOL]],[1]Sheet1!$D:$D,[1]Sheet1!$C:$C)</f>
        <v>188.9</v>
      </c>
      <c r="AE3888">
        <f>MIS[[#This Row],[OrderAverageTradedPrice]]*MIS[[#This Row],[OrderQuantity]]</f>
        <v>182827.49999999939</v>
      </c>
      <c r="AF3888">
        <f>MIS[[#This Row],[LTP]]*MIS[[#This Row],[OrderQuantity]]</f>
        <v>198345</v>
      </c>
      <c r="AG3888">
        <f>IF(MIS[[#This Row],[OrderSide]]="SELL",MIS[[#This Row],[VALUE]]-MIS[[#This Row],[LIVE_VALUE]],MIS[[#This Row],[LIVE_VALUE]]-MIS[[#This Row],[VALUE]])</f>
        <v>-15517.500000000611</v>
      </c>
      <c r="AH3888" t="str" cm="1">
        <f t="array" ref="AH3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8" t="str">
        <f>MIS[[#This Row],[TRADING SYMBOL]]</f>
        <v>NIFTY2552225050PE</v>
      </c>
      <c r="AJ3888" t="str">
        <f>IF(RIGHT(MIS[[#This Row],[Main/Hedge]],4)="MAIN","MAIN","HEDGE")</f>
        <v>MAIN</v>
      </c>
      <c r="AK3888" t="str" cm="1">
        <f t="array" ref="AK3888">_xlfn._xlws.FILTER(Table4[Column1],ISNUMBER(SEARCH(Table4[Column1],MIS[[#This Row],[OrderUniqueIdentifier]])),"")</f>
        <v>NOTREND</v>
      </c>
    </row>
    <row r="3889" spans="1:37" x14ac:dyDescent="0.25">
      <c r="A3889" t="s">
        <v>1555</v>
      </c>
      <c r="B3889" t="s">
        <v>1570</v>
      </c>
      <c r="C3889" t="s">
        <v>6626</v>
      </c>
      <c r="D3889" t="s">
        <v>72</v>
      </c>
      <c r="E3889" t="s">
        <v>2904</v>
      </c>
      <c r="F3889" t="s">
        <v>73</v>
      </c>
      <c r="G3889" t="s">
        <v>89</v>
      </c>
      <c r="H3889" t="s">
        <v>75</v>
      </c>
      <c r="I3889" t="s">
        <v>76</v>
      </c>
      <c r="J3889" t="s">
        <v>77</v>
      </c>
      <c r="K3889">
        <v>225</v>
      </c>
      <c r="L3889" t="s">
        <v>77</v>
      </c>
      <c r="M3889" t="s">
        <v>78</v>
      </c>
      <c r="N3889" t="s">
        <v>4950</v>
      </c>
      <c r="O3889" t="s">
        <v>3756</v>
      </c>
      <c r="P3889" t="s">
        <v>3756</v>
      </c>
      <c r="Q3889" t="s">
        <v>2907</v>
      </c>
      <c r="R3889" t="s">
        <v>79</v>
      </c>
      <c r="S3889" t="s">
        <v>26</v>
      </c>
      <c r="T3889" t="s">
        <v>2908</v>
      </c>
      <c r="U3889" t="s">
        <v>43</v>
      </c>
      <c r="V3889" t="s">
        <v>80</v>
      </c>
      <c r="W3889">
        <v>25050</v>
      </c>
      <c r="X3889" t="s">
        <v>81</v>
      </c>
      <c r="Y3889">
        <v>-225</v>
      </c>
      <c r="Z3889" t="s">
        <v>3757</v>
      </c>
      <c r="AA3889" t="s">
        <v>3757</v>
      </c>
      <c r="AB3889" t="s">
        <v>90</v>
      </c>
      <c r="AC3889" t="s">
        <v>91</v>
      </c>
      <c r="AD3889">
        <f>_xlfn.XLOOKUP(MIS[[#This Row],[TRADING SYMBOL]],[1]Sheet1!$D:$D,[1]Sheet1!$C:$C)</f>
        <v>160.9</v>
      </c>
      <c r="AE3889">
        <f>MIS[[#This Row],[OrderAverageTradedPrice]]*MIS[[#This Row],[OrderQuantity]]</f>
        <v>46462.5</v>
      </c>
      <c r="AF3889">
        <f>MIS[[#This Row],[LTP]]*MIS[[#This Row],[OrderQuantity]]</f>
        <v>36202.5</v>
      </c>
      <c r="AG3889">
        <f>IF(MIS[[#This Row],[OrderSide]]="SELL",MIS[[#This Row],[VALUE]]-MIS[[#This Row],[LIVE_VALUE]],MIS[[#This Row],[LIVE_VALUE]]-MIS[[#This Row],[VALUE]])</f>
        <v>10260</v>
      </c>
      <c r="AH3889" t="str" cm="1">
        <f t="array" ref="AH3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9" t="str">
        <f>MIS[[#This Row],[TRADING SYMBOL]]</f>
        <v>NIFTY2552225050CE</v>
      </c>
      <c r="AJ3889" t="str">
        <f>IF(RIGHT(MIS[[#This Row],[Main/Hedge]],4)="MAIN","MAIN","HEDGE")</f>
        <v>MAIN</v>
      </c>
      <c r="AK3889" t="str" cm="1">
        <f t="array" ref="AK3889">_xlfn._xlws.FILTER(Table4[Column1],ISNUMBER(SEARCH(Table4[Column1],MIS[[#This Row],[OrderUniqueIdentifier]])),"")</f>
        <v>NOTREND</v>
      </c>
    </row>
    <row r="3890" spans="1:37" x14ac:dyDescent="0.25">
      <c r="A3890" t="s">
        <v>1555</v>
      </c>
      <c r="B3890" t="s">
        <v>1597</v>
      </c>
      <c r="C3890" t="s">
        <v>6744</v>
      </c>
      <c r="D3890" t="s">
        <v>72</v>
      </c>
      <c r="E3890" t="s">
        <v>2904</v>
      </c>
      <c r="F3890" t="s">
        <v>73</v>
      </c>
      <c r="G3890" t="s">
        <v>89</v>
      </c>
      <c r="H3890" t="s">
        <v>75</v>
      </c>
      <c r="I3890" t="s">
        <v>76</v>
      </c>
      <c r="J3890" t="s">
        <v>77</v>
      </c>
      <c r="K3890">
        <v>225</v>
      </c>
      <c r="L3890" t="s">
        <v>77</v>
      </c>
      <c r="M3890" t="s">
        <v>78</v>
      </c>
      <c r="N3890" t="s">
        <v>6745</v>
      </c>
      <c r="O3890" t="s">
        <v>3756</v>
      </c>
      <c r="P3890" t="s">
        <v>3756</v>
      </c>
      <c r="Q3890" t="s">
        <v>2907</v>
      </c>
      <c r="R3890" t="s">
        <v>79</v>
      </c>
      <c r="S3890" t="s">
        <v>26</v>
      </c>
      <c r="T3890" t="s">
        <v>2908</v>
      </c>
      <c r="U3890" t="s">
        <v>43</v>
      </c>
      <c r="V3890" t="s">
        <v>80</v>
      </c>
      <c r="W3890">
        <v>25050</v>
      </c>
      <c r="X3890" t="s">
        <v>81</v>
      </c>
      <c r="Y3890">
        <v>-225</v>
      </c>
      <c r="Z3890" t="s">
        <v>3757</v>
      </c>
      <c r="AA3890" t="s">
        <v>3757</v>
      </c>
      <c r="AB3890" t="s">
        <v>90</v>
      </c>
      <c r="AC3890" t="s">
        <v>91</v>
      </c>
      <c r="AD3890">
        <f>_xlfn.XLOOKUP(MIS[[#This Row],[TRADING SYMBOL]],[1]Sheet1!$D:$D,[1]Sheet1!$C:$C)</f>
        <v>160.9</v>
      </c>
      <c r="AE3890">
        <f>MIS[[#This Row],[OrderAverageTradedPrice]]*MIS[[#This Row],[OrderQuantity]]</f>
        <v>46469.99999999992</v>
      </c>
      <c r="AF3890">
        <f>MIS[[#This Row],[LTP]]*MIS[[#This Row],[OrderQuantity]]</f>
        <v>36202.5</v>
      </c>
      <c r="AG3890">
        <f>IF(MIS[[#This Row],[OrderSide]]="SELL",MIS[[#This Row],[VALUE]]-MIS[[#This Row],[LIVE_VALUE]],MIS[[#This Row],[LIVE_VALUE]]-MIS[[#This Row],[VALUE]])</f>
        <v>10267.49999999992</v>
      </c>
      <c r="AH3890" t="str" cm="1">
        <f t="array" ref="AH3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0" t="str">
        <f>MIS[[#This Row],[TRADING SYMBOL]]</f>
        <v>NIFTY2552225050CE</v>
      </c>
      <c r="AJ3890" t="str">
        <f>IF(RIGHT(MIS[[#This Row],[Main/Hedge]],4)="MAIN","MAIN","HEDGE")</f>
        <v>MAIN</v>
      </c>
      <c r="AK3890" t="str" cm="1">
        <f t="array" ref="AK3890">_xlfn._xlws.FILTER(Table4[Column1],ISNUMBER(SEARCH(Table4[Column1],MIS[[#This Row],[OrderUniqueIdentifier]])),"")</f>
        <v>NOTREND</v>
      </c>
    </row>
    <row r="3891" spans="1:37" x14ac:dyDescent="0.25">
      <c r="A3891" t="s">
        <v>1555</v>
      </c>
      <c r="B3891" t="s">
        <v>1597</v>
      </c>
      <c r="C3891" t="s">
        <v>6746</v>
      </c>
      <c r="D3891" t="s">
        <v>72</v>
      </c>
      <c r="E3891" t="s">
        <v>3562</v>
      </c>
      <c r="F3891" t="s">
        <v>73</v>
      </c>
      <c r="G3891" t="s">
        <v>89</v>
      </c>
      <c r="H3891" t="s">
        <v>75</v>
      </c>
      <c r="I3891" t="s">
        <v>76</v>
      </c>
      <c r="J3891" t="s">
        <v>77</v>
      </c>
      <c r="K3891">
        <v>225</v>
      </c>
      <c r="L3891" t="s">
        <v>77</v>
      </c>
      <c r="M3891" t="s">
        <v>78</v>
      </c>
      <c r="N3891" t="s">
        <v>6747</v>
      </c>
      <c r="O3891" t="s">
        <v>3756</v>
      </c>
      <c r="P3891" t="s">
        <v>3756</v>
      </c>
      <c r="Q3891" t="s">
        <v>3565</v>
      </c>
      <c r="R3891" t="s">
        <v>79</v>
      </c>
      <c r="S3891" t="s">
        <v>26</v>
      </c>
      <c r="T3891" t="s">
        <v>3566</v>
      </c>
      <c r="U3891" t="s">
        <v>43</v>
      </c>
      <c r="V3891" t="s">
        <v>80</v>
      </c>
      <c r="W3891">
        <v>25050</v>
      </c>
      <c r="X3891" t="s">
        <v>85</v>
      </c>
      <c r="Y3891">
        <v>-225</v>
      </c>
      <c r="Z3891" t="s">
        <v>3757</v>
      </c>
      <c r="AA3891" t="s">
        <v>3757</v>
      </c>
      <c r="AB3891" t="s">
        <v>107</v>
      </c>
      <c r="AC3891" t="s">
        <v>91</v>
      </c>
      <c r="AD3891">
        <f>_xlfn.XLOOKUP(MIS[[#This Row],[TRADING SYMBOL]],[1]Sheet1!$D:$D,[1]Sheet1!$C:$C)</f>
        <v>188.9</v>
      </c>
      <c r="AE3891">
        <f>MIS[[#This Row],[OrderAverageTradedPrice]]*MIS[[#This Row],[OrderQuantity]]</f>
        <v>39108.749999999854</v>
      </c>
      <c r="AF3891">
        <f>MIS[[#This Row],[LTP]]*MIS[[#This Row],[OrderQuantity]]</f>
        <v>42502.5</v>
      </c>
      <c r="AG3891">
        <f>IF(MIS[[#This Row],[OrderSide]]="SELL",MIS[[#This Row],[VALUE]]-MIS[[#This Row],[LIVE_VALUE]],MIS[[#This Row],[LIVE_VALUE]]-MIS[[#This Row],[VALUE]])</f>
        <v>-3393.7500000001455</v>
      </c>
      <c r="AH3891" t="str" cm="1">
        <f t="array" ref="AH3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1" t="str">
        <f>MIS[[#This Row],[TRADING SYMBOL]]</f>
        <v>NIFTY2552225050PE</v>
      </c>
      <c r="AJ3891" t="str">
        <f>IF(RIGHT(MIS[[#This Row],[Main/Hedge]],4)="MAIN","MAIN","HEDGE")</f>
        <v>MAIN</v>
      </c>
      <c r="AK3891" t="str" cm="1">
        <f t="array" ref="AK3891">_xlfn._xlws.FILTER(Table4[Column1],ISNUMBER(SEARCH(Table4[Column1],MIS[[#This Row],[OrderUniqueIdentifier]])),"")</f>
        <v>NOTREND</v>
      </c>
    </row>
    <row r="3892" spans="1:37" x14ac:dyDescent="0.25">
      <c r="A3892" t="s">
        <v>1555</v>
      </c>
      <c r="B3892" t="s">
        <v>1665</v>
      </c>
      <c r="C3892" t="s">
        <v>6967</v>
      </c>
      <c r="D3892" t="s">
        <v>72</v>
      </c>
      <c r="E3892" t="s">
        <v>2904</v>
      </c>
      <c r="F3892" t="s">
        <v>73</v>
      </c>
      <c r="G3892" t="s">
        <v>89</v>
      </c>
      <c r="H3892" t="s">
        <v>75</v>
      </c>
      <c r="I3892" t="s">
        <v>76</v>
      </c>
      <c r="J3892" t="s">
        <v>77</v>
      </c>
      <c r="K3892">
        <v>75</v>
      </c>
      <c r="L3892" t="s">
        <v>77</v>
      </c>
      <c r="M3892" t="s">
        <v>78</v>
      </c>
      <c r="N3892" t="s">
        <v>5201</v>
      </c>
      <c r="O3892" t="s">
        <v>3756</v>
      </c>
      <c r="P3892" t="s">
        <v>3756</v>
      </c>
      <c r="Q3892" t="s">
        <v>2907</v>
      </c>
      <c r="R3892" t="s">
        <v>79</v>
      </c>
      <c r="S3892" t="s">
        <v>26</v>
      </c>
      <c r="T3892" t="s">
        <v>2908</v>
      </c>
      <c r="U3892" t="s">
        <v>43</v>
      </c>
      <c r="V3892" t="s">
        <v>80</v>
      </c>
      <c r="W3892">
        <v>25050</v>
      </c>
      <c r="X3892" t="s">
        <v>81</v>
      </c>
      <c r="Y3892">
        <v>-75</v>
      </c>
      <c r="Z3892" t="s">
        <v>3757</v>
      </c>
      <c r="AA3892" t="s">
        <v>3757</v>
      </c>
      <c r="AB3892" t="s">
        <v>90</v>
      </c>
      <c r="AC3892" t="s">
        <v>91</v>
      </c>
      <c r="AD3892">
        <f>_xlfn.XLOOKUP(MIS[[#This Row],[TRADING SYMBOL]],[1]Sheet1!$D:$D,[1]Sheet1!$C:$C)</f>
        <v>160.9</v>
      </c>
      <c r="AE3892">
        <f>MIS[[#This Row],[OrderAverageTradedPrice]]*MIS[[#This Row],[OrderQuantity]]</f>
        <v>15532.5</v>
      </c>
      <c r="AF3892">
        <f>MIS[[#This Row],[LTP]]*MIS[[#This Row],[OrderQuantity]]</f>
        <v>12067.5</v>
      </c>
      <c r="AG3892">
        <f>IF(MIS[[#This Row],[OrderSide]]="SELL",MIS[[#This Row],[VALUE]]-MIS[[#This Row],[LIVE_VALUE]],MIS[[#This Row],[LIVE_VALUE]]-MIS[[#This Row],[VALUE]])</f>
        <v>3465</v>
      </c>
      <c r="AH3892" t="str" cm="1">
        <f t="array" ref="AH3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2" t="str">
        <f>MIS[[#This Row],[TRADING SYMBOL]]</f>
        <v>NIFTY2552225050CE</v>
      </c>
      <c r="AJ3892" t="str">
        <f>IF(RIGHT(MIS[[#This Row],[Main/Hedge]],4)="MAIN","MAIN","HEDGE")</f>
        <v>MAIN</v>
      </c>
      <c r="AK3892" t="str" cm="1">
        <f t="array" ref="AK3892">_xlfn._xlws.FILTER(Table4[Column1],ISNUMBER(SEARCH(Table4[Column1],MIS[[#This Row],[OrderUniqueIdentifier]])),"")</f>
        <v>NOTREND</v>
      </c>
    </row>
    <row r="3893" spans="1:37" x14ac:dyDescent="0.25">
      <c r="A3893" t="s">
        <v>71</v>
      </c>
      <c r="B3893" t="s">
        <v>804</v>
      </c>
      <c r="C3893" t="s">
        <v>5861</v>
      </c>
      <c r="D3893" t="s">
        <v>72</v>
      </c>
      <c r="E3893" t="s">
        <v>3562</v>
      </c>
      <c r="F3893" t="s">
        <v>73</v>
      </c>
      <c r="G3893" t="s">
        <v>89</v>
      </c>
      <c r="H3893" t="s">
        <v>75</v>
      </c>
      <c r="I3893" t="s">
        <v>76</v>
      </c>
      <c r="J3893" t="s">
        <v>77</v>
      </c>
      <c r="K3893">
        <v>75</v>
      </c>
      <c r="L3893" t="s">
        <v>77</v>
      </c>
      <c r="M3893" t="s">
        <v>78</v>
      </c>
      <c r="N3893" t="s">
        <v>3109</v>
      </c>
      <c r="O3893" t="s">
        <v>3756</v>
      </c>
      <c r="P3893" t="s">
        <v>5203</v>
      </c>
      <c r="Q3893" t="s">
        <v>3565</v>
      </c>
      <c r="R3893" t="s">
        <v>79</v>
      </c>
      <c r="S3893" t="s">
        <v>26</v>
      </c>
      <c r="T3893" t="s">
        <v>3566</v>
      </c>
      <c r="U3893" t="s">
        <v>43</v>
      </c>
      <c r="V3893" t="s">
        <v>80</v>
      </c>
      <c r="W3893">
        <v>25050</v>
      </c>
      <c r="X3893" t="s">
        <v>85</v>
      </c>
      <c r="Y3893">
        <v>-75</v>
      </c>
      <c r="Z3893" t="s">
        <v>3757</v>
      </c>
      <c r="AA3893" t="s">
        <v>5204</v>
      </c>
      <c r="AB3893" t="s">
        <v>107</v>
      </c>
      <c r="AC3893" t="s">
        <v>91</v>
      </c>
      <c r="AD3893">
        <f>_xlfn.XLOOKUP(MIS[[#This Row],[TRADING SYMBOL]],[1]Sheet1!$D:$D,[1]Sheet1!$C:$C)</f>
        <v>188.9</v>
      </c>
      <c r="AE3893">
        <f>MIS[[#This Row],[OrderAverageTradedPrice]]*MIS[[#This Row],[OrderQuantity]]</f>
        <v>13061.25</v>
      </c>
      <c r="AF3893">
        <f>MIS[[#This Row],[LTP]]*MIS[[#This Row],[OrderQuantity]]</f>
        <v>14167.5</v>
      </c>
      <c r="AG3893">
        <f>IF(MIS[[#This Row],[OrderSide]]="SELL",MIS[[#This Row],[VALUE]]-MIS[[#This Row],[LIVE_VALUE]],MIS[[#This Row],[LIVE_VALUE]]-MIS[[#This Row],[VALUE]])</f>
        <v>-1106.25</v>
      </c>
      <c r="AH3893" t="str" cm="1">
        <f t="array" ref="AH3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3" t="str">
        <f>MIS[[#This Row],[TRADING SYMBOL]]</f>
        <v>NIFTY2552225050PE</v>
      </c>
      <c r="AJ3893" t="str">
        <f>IF(RIGHT(MIS[[#This Row],[Main/Hedge]],4)="MAIN","MAIN","HEDGE")</f>
        <v>MAIN</v>
      </c>
      <c r="AK3893" t="str" cm="1">
        <f t="array" ref="AK3893">_xlfn._xlws.FILTER(Table4[Column1],ISNUMBER(SEARCH(Table4[Column1],MIS[[#This Row],[OrderUniqueIdentifier]])),"")</f>
        <v>NOTREND</v>
      </c>
    </row>
    <row r="3894" spans="1:37" x14ac:dyDescent="0.25">
      <c r="A3894" t="s">
        <v>71</v>
      </c>
      <c r="B3894" t="s">
        <v>1143</v>
      </c>
      <c r="C3894" t="s">
        <v>5202</v>
      </c>
      <c r="D3894" t="s">
        <v>72</v>
      </c>
      <c r="E3894" t="s">
        <v>3562</v>
      </c>
      <c r="F3894" t="s">
        <v>73</v>
      </c>
      <c r="G3894" t="s">
        <v>89</v>
      </c>
      <c r="H3894" t="s">
        <v>75</v>
      </c>
      <c r="I3894" t="s">
        <v>76</v>
      </c>
      <c r="J3894" t="s">
        <v>77</v>
      </c>
      <c r="K3894">
        <v>75</v>
      </c>
      <c r="L3894" t="s">
        <v>77</v>
      </c>
      <c r="M3894" t="s">
        <v>78</v>
      </c>
      <c r="N3894" t="s">
        <v>3115</v>
      </c>
      <c r="O3894" t="s">
        <v>5203</v>
      </c>
      <c r="P3894" t="s">
        <v>5203</v>
      </c>
      <c r="Q3894" t="s">
        <v>3565</v>
      </c>
      <c r="R3894" t="s">
        <v>79</v>
      </c>
      <c r="S3894" t="s">
        <v>26</v>
      </c>
      <c r="T3894" t="s">
        <v>3566</v>
      </c>
      <c r="U3894" t="s">
        <v>43</v>
      </c>
      <c r="V3894" t="s">
        <v>80</v>
      </c>
      <c r="W3894">
        <v>25050</v>
      </c>
      <c r="X3894" t="s">
        <v>85</v>
      </c>
      <c r="Y3894">
        <v>-75</v>
      </c>
      <c r="Z3894" t="s">
        <v>5204</v>
      </c>
      <c r="AA3894" t="s">
        <v>5204</v>
      </c>
      <c r="AB3894" t="s">
        <v>107</v>
      </c>
      <c r="AC3894" t="s">
        <v>91</v>
      </c>
      <c r="AD3894">
        <f>_xlfn.XLOOKUP(MIS[[#This Row],[TRADING SYMBOL]],[1]Sheet1!$D:$D,[1]Sheet1!$C:$C)</f>
        <v>188.9</v>
      </c>
      <c r="AE3894">
        <f>MIS[[#This Row],[OrderAverageTradedPrice]]*MIS[[#This Row],[OrderQuantity]]</f>
        <v>13065</v>
      </c>
      <c r="AF3894">
        <f>MIS[[#This Row],[LTP]]*MIS[[#This Row],[OrderQuantity]]</f>
        <v>14167.5</v>
      </c>
      <c r="AG3894">
        <f>IF(MIS[[#This Row],[OrderSide]]="SELL",MIS[[#This Row],[VALUE]]-MIS[[#This Row],[LIVE_VALUE]],MIS[[#This Row],[LIVE_VALUE]]-MIS[[#This Row],[VALUE]])</f>
        <v>-1102.5</v>
      </c>
      <c r="AH3894" t="str" cm="1">
        <f t="array" ref="AH38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4" t="str">
        <f>MIS[[#This Row],[TRADING SYMBOL]]</f>
        <v>NIFTY2552225050PE</v>
      </c>
      <c r="AJ3894" t="str">
        <f>IF(RIGHT(MIS[[#This Row],[Main/Hedge]],4)="MAIN","MAIN","HEDGE")</f>
        <v>MAIN</v>
      </c>
      <c r="AK3894" t="str" cm="1">
        <f t="array" ref="AK3894">_xlfn._xlws.FILTER(Table4[Column1],ISNUMBER(SEARCH(Table4[Column1],MIS[[#This Row],[OrderUniqueIdentifier]])),"")</f>
        <v>NOTREND</v>
      </c>
    </row>
    <row r="3895" spans="1:37" x14ac:dyDescent="0.25">
      <c r="A3895" t="s">
        <v>1555</v>
      </c>
      <c r="B3895" t="s">
        <v>1570</v>
      </c>
      <c r="C3895" t="s">
        <v>6627</v>
      </c>
      <c r="D3895" t="s">
        <v>72</v>
      </c>
      <c r="E3895" t="s">
        <v>3562</v>
      </c>
      <c r="F3895" t="s">
        <v>73</v>
      </c>
      <c r="G3895" t="s">
        <v>89</v>
      </c>
      <c r="H3895" t="s">
        <v>75</v>
      </c>
      <c r="I3895" t="s">
        <v>76</v>
      </c>
      <c r="J3895" t="s">
        <v>77</v>
      </c>
      <c r="K3895">
        <v>225</v>
      </c>
      <c r="L3895" t="s">
        <v>77</v>
      </c>
      <c r="M3895" t="s">
        <v>78</v>
      </c>
      <c r="N3895" t="s">
        <v>6628</v>
      </c>
      <c r="O3895" t="s">
        <v>3756</v>
      </c>
      <c r="P3895" t="s">
        <v>5203</v>
      </c>
      <c r="Q3895" t="s">
        <v>3565</v>
      </c>
      <c r="R3895" t="s">
        <v>79</v>
      </c>
      <c r="S3895" t="s">
        <v>26</v>
      </c>
      <c r="T3895" t="s">
        <v>3566</v>
      </c>
      <c r="U3895" t="s">
        <v>43</v>
      </c>
      <c r="V3895" t="s">
        <v>80</v>
      </c>
      <c r="W3895">
        <v>25050</v>
      </c>
      <c r="X3895" t="s">
        <v>85</v>
      </c>
      <c r="Y3895">
        <v>-225</v>
      </c>
      <c r="Z3895" t="s">
        <v>3757</v>
      </c>
      <c r="AA3895" t="s">
        <v>5204</v>
      </c>
      <c r="AB3895" t="s">
        <v>107</v>
      </c>
      <c r="AC3895" t="s">
        <v>91</v>
      </c>
      <c r="AD3895">
        <f>_xlfn.XLOOKUP(MIS[[#This Row],[TRADING SYMBOL]],[1]Sheet1!$D:$D,[1]Sheet1!$C:$C)</f>
        <v>188.9</v>
      </c>
      <c r="AE3895">
        <f>MIS[[#This Row],[OrderAverageTradedPrice]]*MIS[[#This Row],[OrderQuantity]]</f>
        <v>39179.999999999927</v>
      </c>
      <c r="AF3895">
        <f>MIS[[#This Row],[LTP]]*MIS[[#This Row],[OrderQuantity]]</f>
        <v>42502.5</v>
      </c>
      <c r="AG3895">
        <f>IF(MIS[[#This Row],[OrderSide]]="SELL",MIS[[#This Row],[VALUE]]-MIS[[#This Row],[LIVE_VALUE]],MIS[[#This Row],[LIVE_VALUE]]-MIS[[#This Row],[VALUE]])</f>
        <v>-3322.5000000000728</v>
      </c>
      <c r="AH3895" t="str" cm="1">
        <f t="array" ref="AH3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5" t="str">
        <f>MIS[[#This Row],[TRADING SYMBOL]]</f>
        <v>NIFTY2552225050PE</v>
      </c>
      <c r="AJ3895" t="str">
        <f>IF(RIGHT(MIS[[#This Row],[Main/Hedge]],4)="MAIN","MAIN","HEDGE")</f>
        <v>MAIN</v>
      </c>
      <c r="AK3895" t="str" cm="1">
        <f t="array" ref="AK3895">_xlfn._xlws.FILTER(Table4[Column1],ISNUMBER(SEARCH(Table4[Column1],MIS[[#This Row],[OrderUniqueIdentifier]])),"")</f>
        <v>NOTREND</v>
      </c>
    </row>
    <row r="3896" spans="1:37" x14ac:dyDescent="0.25">
      <c r="A3896" t="s">
        <v>1555</v>
      </c>
      <c r="B3896" t="s">
        <v>1614</v>
      </c>
      <c r="C3896" t="s">
        <v>6781</v>
      </c>
      <c r="D3896" t="s">
        <v>72</v>
      </c>
      <c r="E3896" t="s">
        <v>2904</v>
      </c>
      <c r="F3896" t="s">
        <v>73</v>
      </c>
      <c r="G3896" t="s">
        <v>89</v>
      </c>
      <c r="H3896" t="s">
        <v>75</v>
      </c>
      <c r="I3896" t="s">
        <v>76</v>
      </c>
      <c r="J3896" t="s">
        <v>77</v>
      </c>
      <c r="K3896">
        <v>75</v>
      </c>
      <c r="L3896" t="s">
        <v>77</v>
      </c>
      <c r="M3896" t="s">
        <v>78</v>
      </c>
      <c r="N3896" t="s">
        <v>3966</v>
      </c>
      <c r="O3896" t="s">
        <v>5203</v>
      </c>
      <c r="P3896" t="s">
        <v>5203</v>
      </c>
      <c r="Q3896" t="s">
        <v>2907</v>
      </c>
      <c r="R3896" t="s">
        <v>79</v>
      </c>
      <c r="S3896" t="s">
        <v>26</v>
      </c>
      <c r="T3896" t="s">
        <v>2908</v>
      </c>
      <c r="U3896" t="s">
        <v>43</v>
      </c>
      <c r="V3896" t="s">
        <v>80</v>
      </c>
      <c r="W3896">
        <v>25050</v>
      </c>
      <c r="X3896" t="s">
        <v>81</v>
      </c>
      <c r="Y3896">
        <v>-75</v>
      </c>
      <c r="Z3896" t="s">
        <v>5204</v>
      </c>
      <c r="AA3896" t="s">
        <v>5204</v>
      </c>
      <c r="AB3896" t="s">
        <v>90</v>
      </c>
      <c r="AC3896" t="s">
        <v>91</v>
      </c>
      <c r="AD3896">
        <f>_xlfn.XLOOKUP(MIS[[#This Row],[TRADING SYMBOL]],[1]Sheet1!$D:$D,[1]Sheet1!$C:$C)</f>
        <v>160.9</v>
      </c>
      <c r="AE3896">
        <f>MIS[[#This Row],[OrderAverageTradedPrice]]*MIS[[#This Row],[OrderQuantity]]</f>
        <v>15558.75</v>
      </c>
      <c r="AF3896">
        <f>MIS[[#This Row],[LTP]]*MIS[[#This Row],[OrderQuantity]]</f>
        <v>12067.5</v>
      </c>
      <c r="AG3896">
        <f>IF(MIS[[#This Row],[OrderSide]]="SELL",MIS[[#This Row],[VALUE]]-MIS[[#This Row],[LIVE_VALUE]],MIS[[#This Row],[LIVE_VALUE]]-MIS[[#This Row],[VALUE]])</f>
        <v>3491.25</v>
      </c>
      <c r="AH3896" t="str" cm="1">
        <f t="array" ref="AH3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6" t="str">
        <f>MIS[[#This Row],[TRADING SYMBOL]]</f>
        <v>NIFTY2552225050CE</v>
      </c>
      <c r="AJ3896" t="str">
        <f>IF(RIGHT(MIS[[#This Row],[Main/Hedge]],4)="MAIN","MAIN","HEDGE")</f>
        <v>MAIN</v>
      </c>
      <c r="AK3896" t="str" cm="1">
        <f t="array" ref="AK3896">_xlfn._xlws.FILTER(Table4[Column1],ISNUMBER(SEARCH(Table4[Column1],MIS[[#This Row],[OrderUniqueIdentifier]])),"")</f>
        <v>NOTREND</v>
      </c>
    </row>
    <row r="3897" spans="1:37" x14ac:dyDescent="0.25">
      <c r="A3897" t="s">
        <v>1555</v>
      </c>
      <c r="B3897" t="s">
        <v>1623</v>
      </c>
      <c r="C3897" t="s">
        <v>6804</v>
      </c>
      <c r="D3897" t="s">
        <v>72</v>
      </c>
      <c r="E3897" t="s">
        <v>2904</v>
      </c>
      <c r="F3897" t="s">
        <v>73</v>
      </c>
      <c r="G3897" t="s">
        <v>89</v>
      </c>
      <c r="H3897" t="s">
        <v>75</v>
      </c>
      <c r="I3897" t="s">
        <v>76</v>
      </c>
      <c r="J3897" t="s">
        <v>77</v>
      </c>
      <c r="K3897">
        <v>150</v>
      </c>
      <c r="L3897" t="s">
        <v>77</v>
      </c>
      <c r="M3897" t="s">
        <v>78</v>
      </c>
      <c r="N3897" t="s">
        <v>6805</v>
      </c>
      <c r="O3897" t="s">
        <v>5203</v>
      </c>
      <c r="P3897" t="s">
        <v>5203</v>
      </c>
      <c r="Q3897" t="s">
        <v>2907</v>
      </c>
      <c r="R3897" t="s">
        <v>79</v>
      </c>
      <c r="S3897" t="s">
        <v>26</v>
      </c>
      <c r="T3897" t="s">
        <v>2908</v>
      </c>
      <c r="U3897" t="s">
        <v>43</v>
      </c>
      <c r="V3897" t="s">
        <v>80</v>
      </c>
      <c r="W3897">
        <v>25050</v>
      </c>
      <c r="X3897" t="s">
        <v>81</v>
      </c>
      <c r="Y3897">
        <v>-150</v>
      </c>
      <c r="Z3897" t="s">
        <v>5204</v>
      </c>
      <c r="AA3897" t="s">
        <v>5204</v>
      </c>
      <c r="AB3897" t="s">
        <v>90</v>
      </c>
      <c r="AC3897" t="s">
        <v>91</v>
      </c>
      <c r="AD3897">
        <f>_xlfn.XLOOKUP(MIS[[#This Row],[TRADING SYMBOL]],[1]Sheet1!$D:$D,[1]Sheet1!$C:$C)</f>
        <v>160.9</v>
      </c>
      <c r="AE3897">
        <f>MIS[[#This Row],[OrderAverageTradedPrice]]*MIS[[#This Row],[OrderQuantity]]</f>
        <v>31125</v>
      </c>
      <c r="AF3897">
        <f>MIS[[#This Row],[LTP]]*MIS[[#This Row],[OrderQuantity]]</f>
        <v>24135</v>
      </c>
      <c r="AG3897">
        <f>IF(MIS[[#This Row],[OrderSide]]="SELL",MIS[[#This Row],[VALUE]]-MIS[[#This Row],[LIVE_VALUE]],MIS[[#This Row],[LIVE_VALUE]]-MIS[[#This Row],[VALUE]])</f>
        <v>6990</v>
      </c>
      <c r="AH3897" t="str" cm="1">
        <f t="array" ref="AH3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7" t="str">
        <f>MIS[[#This Row],[TRADING SYMBOL]]</f>
        <v>NIFTY2552225050CE</v>
      </c>
      <c r="AJ3897" t="str">
        <f>IF(RIGHT(MIS[[#This Row],[Main/Hedge]],4)="MAIN","MAIN","HEDGE")</f>
        <v>MAIN</v>
      </c>
      <c r="AK3897" t="str" cm="1">
        <f t="array" ref="AK3897">_xlfn._xlws.FILTER(Table4[Column1],ISNUMBER(SEARCH(Table4[Column1],MIS[[#This Row],[OrderUniqueIdentifier]])),"")</f>
        <v>NOTREND</v>
      </c>
    </row>
    <row r="3898" spans="1:37" x14ac:dyDescent="0.25">
      <c r="A3898" t="s">
        <v>1555</v>
      </c>
      <c r="B3898" t="s">
        <v>1623</v>
      </c>
      <c r="C3898" t="s">
        <v>6806</v>
      </c>
      <c r="D3898" t="s">
        <v>72</v>
      </c>
      <c r="E3898" t="s">
        <v>3562</v>
      </c>
      <c r="F3898" t="s">
        <v>73</v>
      </c>
      <c r="G3898" t="s">
        <v>89</v>
      </c>
      <c r="H3898" t="s">
        <v>75</v>
      </c>
      <c r="I3898" t="s">
        <v>76</v>
      </c>
      <c r="J3898" t="s">
        <v>77</v>
      </c>
      <c r="K3898">
        <v>150</v>
      </c>
      <c r="L3898" t="s">
        <v>77</v>
      </c>
      <c r="M3898" t="s">
        <v>78</v>
      </c>
      <c r="N3898" t="s">
        <v>3098</v>
      </c>
      <c r="O3898" t="s">
        <v>5203</v>
      </c>
      <c r="P3898" t="s">
        <v>5203</v>
      </c>
      <c r="Q3898" t="s">
        <v>3565</v>
      </c>
      <c r="R3898" t="s">
        <v>79</v>
      </c>
      <c r="S3898" t="s">
        <v>26</v>
      </c>
      <c r="T3898" t="s">
        <v>3566</v>
      </c>
      <c r="U3898" t="s">
        <v>43</v>
      </c>
      <c r="V3898" t="s">
        <v>80</v>
      </c>
      <c r="W3898">
        <v>25050</v>
      </c>
      <c r="X3898" t="s">
        <v>85</v>
      </c>
      <c r="Y3898">
        <v>-150</v>
      </c>
      <c r="Z3898" t="s">
        <v>5204</v>
      </c>
      <c r="AA3898" t="s">
        <v>5204</v>
      </c>
      <c r="AB3898" t="s">
        <v>107</v>
      </c>
      <c r="AC3898" t="s">
        <v>91</v>
      </c>
      <c r="AD3898">
        <f>_xlfn.XLOOKUP(MIS[[#This Row],[TRADING SYMBOL]],[1]Sheet1!$D:$D,[1]Sheet1!$C:$C)</f>
        <v>188.9</v>
      </c>
      <c r="AE3898">
        <f>MIS[[#This Row],[OrderAverageTradedPrice]]*MIS[[#This Row],[OrderQuantity]]</f>
        <v>26145</v>
      </c>
      <c r="AF3898">
        <f>MIS[[#This Row],[LTP]]*MIS[[#This Row],[OrderQuantity]]</f>
        <v>28335</v>
      </c>
      <c r="AG3898">
        <f>IF(MIS[[#This Row],[OrderSide]]="SELL",MIS[[#This Row],[VALUE]]-MIS[[#This Row],[LIVE_VALUE]],MIS[[#This Row],[LIVE_VALUE]]-MIS[[#This Row],[VALUE]])</f>
        <v>-2190</v>
      </c>
      <c r="AH3898" t="str" cm="1">
        <f t="array" ref="AH3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8" t="str">
        <f>MIS[[#This Row],[TRADING SYMBOL]]</f>
        <v>NIFTY2552225050PE</v>
      </c>
      <c r="AJ3898" t="str">
        <f>IF(RIGHT(MIS[[#This Row],[Main/Hedge]],4)="MAIN","MAIN","HEDGE")</f>
        <v>MAIN</v>
      </c>
      <c r="AK3898" t="str" cm="1">
        <f t="array" ref="AK3898">_xlfn._xlws.FILTER(Table4[Column1],ISNUMBER(SEARCH(Table4[Column1],MIS[[#This Row],[OrderUniqueIdentifier]])),"")</f>
        <v>NOTREND</v>
      </c>
    </row>
    <row r="3899" spans="1:37" x14ac:dyDescent="0.25">
      <c r="A3899" t="s">
        <v>1555</v>
      </c>
      <c r="B3899" t="s">
        <v>1665</v>
      </c>
      <c r="C3899" t="s">
        <v>6968</v>
      </c>
      <c r="D3899" t="s">
        <v>72</v>
      </c>
      <c r="E3899" t="s">
        <v>3562</v>
      </c>
      <c r="F3899" t="s">
        <v>73</v>
      </c>
      <c r="G3899" t="s">
        <v>89</v>
      </c>
      <c r="H3899" t="s">
        <v>75</v>
      </c>
      <c r="I3899" t="s">
        <v>76</v>
      </c>
      <c r="J3899" t="s">
        <v>77</v>
      </c>
      <c r="K3899">
        <v>75</v>
      </c>
      <c r="L3899" t="s">
        <v>77</v>
      </c>
      <c r="M3899" t="s">
        <v>78</v>
      </c>
      <c r="N3899" t="s">
        <v>5101</v>
      </c>
      <c r="O3899" t="s">
        <v>5203</v>
      </c>
      <c r="P3899" t="s">
        <v>5203</v>
      </c>
      <c r="Q3899" t="s">
        <v>3565</v>
      </c>
      <c r="R3899" t="s">
        <v>79</v>
      </c>
      <c r="S3899" t="s">
        <v>26</v>
      </c>
      <c r="T3899" t="s">
        <v>3566</v>
      </c>
      <c r="U3899" t="s">
        <v>43</v>
      </c>
      <c r="V3899" t="s">
        <v>80</v>
      </c>
      <c r="W3899">
        <v>25050</v>
      </c>
      <c r="X3899" t="s">
        <v>85</v>
      </c>
      <c r="Y3899">
        <v>-75</v>
      </c>
      <c r="Z3899" t="s">
        <v>5204</v>
      </c>
      <c r="AA3899" t="s">
        <v>5204</v>
      </c>
      <c r="AB3899" t="s">
        <v>107</v>
      </c>
      <c r="AC3899" t="s">
        <v>91</v>
      </c>
      <c r="AD3899">
        <f>_xlfn.XLOOKUP(MIS[[#This Row],[TRADING SYMBOL]],[1]Sheet1!$D:$D,[1]Sheet1!$C:$C)</f>
        <v>188.9</v>
      </c>
      <c r="AE3899">
        <f>MIS[[#This Row],[OrderAverageTradedPrice]]*MIS[[#This Row],[OrderQuantity]]</f>
        <v>13102.5</v>
      </c>
      <c r="AF3899">
        <f>MIS[[#This Row],[LTP]]*MIS[[#This Row],[OrderQuantity]]</f>
        <v>14167.5</v>
      </c>
      <c r="AG3899">
        <f>IF(MIS[[#This Row],[OrderSide]]="SELL",MIS[[#This Row],[VALUE]]-MIS[[#This Row],[LIVE_VALUE]],MIS[[#This Row],[LIVE_VALUE]]-MIS[[#This Row],[VALUE]])</f>
        <v>-1065</v>
      </c>
      <c r="AH3899" t="str" cm="1">
        <f t="array" ref="AH38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9" t="str">
        <f>MIS[[#This Row],[TRADING SYMBOL]]</f>
        <v>NIFTY2552225050PE</v>
      </c>
      <c r="AJ3899" t="str">
        <f>IF(RIGHT(MIS[[#This Row],[Main/Hedge]],4)="MAIN","MAIN","HEDGE")</f>
        <v>MAIN</v>
      </c>
      <c r="AK3899" t="str" cm="1">
        <f t="array" ref="AK3899">_xlfn._xlws.FILTER(Table4[Column1],ISNUMBER(SEARCH(Table4[Column1],MIS[[#This Row],[OrderUniqueIdentifier]])),"")</f>
        <v>NOTREND</v>
      </c>
    </row>
    <row r="3900" spans="1:37" x14ac:dyDescent="0.25">
      <c r="A3900" t="s">
        <v>179</v>
      </c>
      <c r="B3900" t="s">
        <v>180</v>
      </c>
      <c r="C3900" t="s">
        <v>6403</v>
      </c>
      <c r="D3900" t="s">
        <v>72</v>
      </c>
      <c r="E3900" t="s">
        <v>2904</v>
      </c>
      <c r="F3900" t="s">
        <v>73</v>
      </c>
      <c r="G3900" t="s">
        <v>89</v>
      </c>
      <c r="H3900" t="s">
        <v>75</v>
      </c>
      <c r="I3900" t="s">
        <v>76</v>
      </c>
      <c r="J3900" t="s">
        <v>77</v>
      </c>
      <c r="K3900">
        <v>75</v>
      </c>
      <c r="L3900" t="s">
        <v>77</v>
      </c>
      <c r="M3900" t="s">
        <v>78</v>
      </c>
      <c r="N3900" t="s">
        <v>3572</v>
      </c>
      <c r="O3900" t="s">
        <v>6404</v>
      </c>
      <c r="P3900" t="s">
        <v>6404</v>
      </c>
      <c r="Q3900" t="s">
        <v>2907</v>
      </c>
      <c r="R3900" t="s">
        <v>79</v>
      </c>
      <c r="S3900" t="s">
        <v>26</v>
      </c>
      <c r="T3900" t="s">
        <v>2908</v>
      </c>
      <c r="U3900" t="s">
        <v>43</v>
      </c>
      <c r="V3900" t="s">
        <v>80</v>
      </c>
      <c r="W3900">
        <v>25050</v>
      </c>
      <c r="X3900" t="s">
        <v>81</v>
      </c>
      <c r="Y3900">
        <v>-75</v>
      </c>
      <c r="Z3900" t="s">
        <v>303</v>
      </c>
      <c r="AA3900" t="s">
        <v>303</v>
      </c>
      <c r="AB3900" t="s">
        <v>90</v>
      </c>
      <c r="AC3900" t="s">
        <v>91</v>
      </c>
      <c r="AD3900">
        <f>_xlfn.XLOOKUP(MIS[[#This Row],[TRADING SYMBOL]],[1]Sheet1!$D:$D,[1]Sheet1!$C:$C)</f>
        <v>160.9</v>
      </c>
      <c r="AE3900">
        <f>MIS[[#This Row],[OrderAverageTradedPrice]]*MIS[[#This Row],[OrderQuantity]]</f>
        <v>15600</v>
      </c>
      <c r="AF3900">
        <f>MIS[[#This Row],[LTP]]*MIS[[#This Row],[OrderQuantity]]</f>
        <v>12067.5</v>
      </c>
      <c r="AG3900">
        <f>IF(MIS[[#This Row],[OrderSide]]="SELL",MIS[[#This Row],[VALUE]]-MIS[[#This Row],[LIVE_VALUE]],MIS[[#This Row],[LIVE_VALUE]]-MIS[[#This Row],[VALUE]])</f>
        <v>3532.5</v>
      </c>
      <c r="AH3900" t="str" cm="1">
        <f t="array" ref="AH39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0" t="str">
        <f>MIS[[#This Row],[TRADING SYMBOL]]</f>
        <v>NIFTY2552225050CE</v>
      </c>
      <c r="AJ3900" t="str">
        <f>IF(RIGHT(MIS[[#This Row],[Main/Hedge]],4)="MAIN","MAIN","HEDGE")</f>
        <v>MAIN</v>
      </c>
      <c r="AK3900" t="str" cm="1">
        <f t="array" ref="AK3900">_xlfn._xlws.FILTER(Table4[Column1],ISNUMBER(SEARCH(Table4[Column1],MIS[[#This Row],[OrderUniqueIdentifier]])),"")</f>
        <v>NOTREND</v>
      </c>
    </row>
    <row r="3901" spans="1:37" x14ac:dyDescent="0.25">
      <c r="A3901" t="s">
        <v>179</v>
      </c>
      <c r="B3901" t="s">
        <v>219</v>
      </c>
      <c r="C3901" t="s">
        <v>6437</v>
      </c>
      <c r="D3901" t="s">
        <v>72</v>
      </c>
      <c r="E3901" t="s">
        <v>2904</v>
      </c>
      <c r="F3901" t="s">
        <v>73</v>
      </c>
      <c r="G3901" t="s">
        <v>89</v>
      </c>
      <c r="H3901" t="s">
        <v>75</v>
      </c>
      <c r="I3901" t="s">
        <v>76</v>
      </c>
      <c r="J3901" t="s">
        <v>77</v>
      </c>
      <c r="K3901">
        <v>75</v>
      </c>
      <c r="L3901" t="s">
        <v>77</v>
      </c>
      <c r="M3901" t="s">
        <v>78</v>
      </c>
      <c r="N3901" t="s">
        <v>6438</v>
      </c>
      <c r="O3901" t="s">
        <v>6404</v>
      </c>
      <c r="P3901" t="s">
        <v>6404</v>
      </c>
      <c r="Q3901" t="s">
        <v>2907</v>
      </c>
      <c r="R3901" t="s">
        <v>79</v>
      </c>
      <c r="S3901" t="s">
        <v>26</v>
      </c>
      <c r="T3901" t="s">
        <v>2908</v>
      </c>
      <c r="U3901" t="s">
        <v>43</v>
      </c>
      <c r="V3901" t="s">
        <v>80</v>
      </c>
      <c r="W3901">
        <v>25050</v>
      </c>
      <c r="X3901" t="s">
        <v>81</v>
      </c>
      <c r="Y3901">
        <v>-75</v>
      </c>
      <c r="Z3901" t="s">
        <v>303</v>
      </c>
      <c r="AA3901" t="s">
        <v>303</v>
      </c>
      <c r="AB3901" t="s">
        <v>90</v>
      </c>
      <c r="AC3901" t="s">
        <v>91</v>
      </c>
      <c r="AD3901">
        <f>_xlfn.XLOOKUP(MIS[[#This Row],[TRADING SYMBOL]],[1]Sheet1!$D:$D,[1]Sheet1!$C:$C)</f>
        <v>160.9</v>
      </c>
      <c r="AE3901">
        <f>MIS[[#This Row],[OrderAverageTradedPrice]]*MIS[[#This Row],[OrderQuantity]]</f>
        <v>15603.75</v>
      </c>
      <c r="AF3901">
        <f>MIS[[#This Row],[LTP]]*MIS[[#This Row],[OrderQuantity]]</f>
        <v>12067.5</v>
      </c>
      <c r="AG3901">
        <f>IF(MIS[[#This Row],[OrderSide]]="SELL",MIS[[#This Row],[VALUE]]-MIS[[#This Row],[LIVE_VALUE]],MIS[[#This Row],[LIVE_VALUE]]-MIS[[#This Row],[VALUE]])</f>
        <v>3536.25</v>
      </c>
      <c r="AH3901" t="str" cm="1">
        <f t="array" ref="AH39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1" t="str">
        <f>MIS[[#This Row],[TRADING SYMBOL]]</f>
        <v>NIFTY2552225050CE</v>
      </c>
      <c r="AJ3901" t="str">
        <f>IF(RIGHT(MIS[[#This Row],[Main/Hedge]],4)="MAIN","MAIN","HEDGE")</f>
        <v>MAIN</v>
      </c>
      <c r="AK3901" t="str" cm="1">
        <f t="array" ref="AK3901">_xlfn._xlws.FILTER(Table4[Column1],ISNUMBER(SEARCH(Table4[Column1],MIS[[#This Row],[OrderUniqueIdentifier]])),"")</f>
        <v>NOTREND</v>
      </c>
    </row>
    <row r="3902" spans="1:37" x14ac:dyDescent="0.25">
      <c r="A3902" t="s">
        <v>1555</v>
      </c>
      <c r="B3902" t="s">
        <v>1614</v>
      </c>
      <c r="C3902" t="s">
        <v>6782</v>
      </c>
      <c r="D3902" t="s">
        <v>72</v>
      </c>
      <c r="E3902" t="s">
        <v>3562</v>
      </c>
      <c r="F3902" t="s">
        <v>73</v>
      </c>
      <c r="G3902" t="s">
        <v>89</v>
      </c>
      <c r="H3902" t="s">
        <v>75</v>
      </c>
      <c r="I3902" t="s">
        <v>76</v>
      </c>
      <c r="J3902" t="s">
        <v>77</v>
      </c>
      <c r="K3902">
        <v>75</v>
      </c>
      <c r="L3902" t="s">
        <v>77</v>
      </c>
      <c r="M3902" t="s">
        <v>78</v>
      </c>
      <c r="N3902" t="s">
        <v>3569</v>
      </c>
      <c r="O3902" t="s">
        <v>6404</v>
      </c>
      <c r="P3902" t="s">
        <v>6404</v>
      </c>
      <c r="Q3902" t="s">
        <v>3565</v>
      </c>
      <c r="R3902" t="s">
        <v>79</v>
      </c>
      <c r="S3902" t="s">
        <v>26</v>
      </c>
      <c r="T3902" t="s">
        <v>3566</v>
      </c>
      <c r="U3902" t="s">
        <v>43</v>
      </c>
      <c r="V3902" t="s">
        <v>80</v>
      </c>
      <c r="W3902">
        <v>25050</v>
      </c>
      <c r="X3902" t="s">
        <v>85</v>
      </c>
      <c r="Y3902">
        <v>-75</v>
      </c>
      <c r="Z3902" t="s">
        <v>303</v>
      </c>
      <c r="AA3902" t="s">
        <v>303</v>
      </c>
      <c r="AB3902" t="s">
        <v>107</v>
      </c>
      <c r="AC3902" t="s">
        <v>91</v>
      </c>
      <c r="AD3902">
        <f>_xlfn.XLOOKUP(MIS[[#This Row],[TRADING SYMBOL]],[1]Sheet1!$D:$D,[1]Sheet1!$C:$C)</f>
        <v>188.9</v>
      </c>
      <c r="AE3902">
        <f>MIS[[#This Row],[OrderAverageTradedPrice]]*MIS[[#This Row],[OrderQuantity]]</f>
        <v>13046.25</v>
      </c>
      <c r="AF3902">
        <f>MIS[[#This Row],[LTP]]*MIS[[#This Row],[OrderQuantity]]</f>
        <v>14167.5</v>
      </c>
      <c r="AG3902">
        <f>IF(MIS[[#This Row],[OrderSide]]="SELL",MIS[[#This Row],[VALUE]]-MIS[[#This Row],[LIVE_VALUE]],MIS[[#This Row],[LIVE_VALUE]]-MIS[[#This Row],[VALUE]])</f>
        <v>-1121.25</v>
      </c>
      <c r="AH3902" t="str" cm="1">
        <f t="array" ref="AH3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2" t="str">
        <f>MIS[[#This Row],[TRADING SYMBOL]]</f>
        <v>NIFTY2552225050PE</v>
      </c>
      <c r="AJ3902" t="str">
        <f>IF(RIGHT(MIS[[#This Row],[Main/Hedge]],4)="MAIN","MAIN","HEDGE")</f>
        <v>MAIN</v>
      </c>
      <c r="AK3902" t="str" cm="1">
        <f t="array" ref="AK3902">_xlfn._xlws.FILTER(Table4[Column1],ISNUMBER(SEARCH(Table4[Column1],MIS[[#This Row],[OrderUniqueIdentifier]])),"")</f>
        <v>NOTREND</v>
      </c>
    </row>
    <row r="3903" spans="1:37" x14ac:dyDescent="0.25">
      <c r="A3903" t="s">
        <v>179</v>
      </c>
      <c r="B3903" t="s">
        <v>180</v>
      </c>
      <c r="C3903" t="s">
        <v>6405</v>
      </c>
      <c r="D3903" t="s">
        <v>72</v>
      </c>
      <c r="E3903" t="s">
        <v>3562</v>
      </c>
      <c r="F3903" t="s">
        <v>73</v>
      </c>
      <c r="G3903" t="s">
        <v>89</v>
      </c>
      <c r="H3903" t="s">
        <v>75</v>
      </c>
      <c r="I3903" t="s">
        <v>76</v>
      </c>
      <c r="J3903" t="s">
        <v>77</v>
      </c>
      <c r="K3903">
        <v>75</v>
      </c>
      <c r="L3903" t="s">
        <v>77</v>
      </c>
      <c r="M3903" t="s">
        <v>78</v>
      </c>
      <c r="N3903" t="s">
        <v>6406</v>
      </c>
      <c r="O3903" t="s">
        <v>6407</v>
      </c>
      <c r="P3903" t="s">
        <v>6407</v>
      </c>
      <c r="Q3903" t="s">
        <v>3565</v>
      </c>
      <c r="R3903" t="s">
        <v>79</v>
      </c>
      <c r="S3903" t="s">
        <v>26</v>
      </c>
      <c r="T3903" t="s">
        <v>3566</v>
      </c>
      <c r="U3903" t="s">
        <v>43</v>
      </c>
      <c r="V3903" t="s">
        <v>80</v>
      </c>
      <c r="W3903">
        <v>25050</v>
      </c>
      <c r="X3903" t="s">
        <v>85</v>
      </c>
      <c r="Y3903">
        <v>-75</v>
      </c>
      <c r="Z3903" t="s">
        <v>6408</v>
      </c>
      <c r="AA3903" t="s">
        <v>6408</v>
      </c>
      <c r="AB3903" t="s">
        <v>107</v>
      </c>
      <c r="AC3903" t="s">
        <v>91</v>
      </c>
      <c r="AD3903">
        <f>_xlfn.XLOOKUP(MIS[[#This Row],[TRADING SYMBOL]],[1]Sheet1!$D:$D,[1]Sheet1!$C:$C)</f>
        <v>188.9</v>
      </c>
      <c r="AE3903">
        <f>MIS[[#This Row],[OrderAverageTradedPrice]]*MIS[[#This Row],[OrderQuantity]]</f>
        <v>13012.5</v>
      </c>
      <c r="AF3903">
        <f>MIS[[#This Row],[LTP]]*MIS[[#This Row],[OrderQuantity]]</f>
        <v>14167.5</v>
      </c>
      <c r="AG3903">
        <f>IF(MIS[[#This Row],[OrderSide]]="SELL",MIS[[#This Row],[VALUE]]-MIS[[#This Row],[LIVE_VALUE]],MIS[[#This Row],[LIVE_VALUE]]-MIS[[#This Row],[VALUE]])</f>
        <v>-1155</v>
      </c>
      <c r="AH3903" t="str" cm="1">
        <f t="array" ref="AH3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3" t="str">
        <f>MIS[[#This Row],[TRADING SYMBOL]]</f>
        <v>NIFTY2552225050PE</v>
      </c>
      <c r="AJ3903" t="str">
        <f>IF(RIGHT(MIS[[#This Row],[Main/Hedge]],4)="MAIN","MAIN","HEDGE")</f>
        <v>MAIN</v>
      </c>
      <c r="AK3903" t="str" cm="1">
        <f t="array" ref="AK3903">_xlfn._xlws.FILTER(Table4[Column1],ISNUMBER(SEARCH(Table4[Column1],MIS[[#This Row],[OrderUniqueIdentifier]])),"")</f>
        <v>NOTREND</v>
      </c>
    </row>
    <row r="3904" spans="1:37" x14ac:dyDescent="0.25">
      <c r="A3904" t="s">
        <v>179</v>
      </c>
      <c r="B3904" t="s">
        <v>219</v>
      </c>
      <c r="C3904" t="s">
        <v>6439</v>
      </c>
      <c r="D3904" t="s">
        <v>72</v>
      </c>
      <c r="E3904" t="s">
        <v>3562</v>
      </c>
      <c r="F3904" t="s">
        <v>73</v>
      </c>
      <c r="G3904" t="s">
        <v>89</v>
      </c>
      <c r="H3904" t="s">
        <v>75</v>
      </c>
      <c r="I3904" t="s">
        <v>76</v>
      </c>
      <c r="J3904" t="s">
        <v>77</v>
      </c>
      <c r="K3904">
        <v>75</v>
      </c>
      <c r="L3904" t="s">
        <v>77</v>
      </c>
      <c r="M3904" t="s">
        <v>78</v>
      </c>
      <c r="N3904" t="s">
        <v>6406</v>
      </c>
      <c r="O3904" t="s">
        <v>6407</v>
      </c>
      <c r="P3904" t="s">
        <v>6407</v>
      </c>
      <c r="Q3904" t="s">
        <v>3565</v>
      </c>
      <c r="R3904" t="s">
        <v>79</v>
      </c>
      <c r="S3904" t="s">
        <v>26</v>
      </c>
      <c r="T3904" t="s">
        <v>3566</v>
      </c>
      <c r="U3904" t="s">
        <v>43</v>
      </c>
      <c r="V3904" t="s">
        <v>80</v>
      </c>
      <c r="W3904">
        <v>25050</v>
      </c>
      <c r="X3904" t="s">
        <v>85</v>
      </c>
      <c r="Y3904">
        <v>-75</v>
      </c>
      <c r="Z3904" t="s">
        <v>6408</v>
      </c>
      <c r="AA3904" t="s">
        <v>6408</v>
      </c>
      <c r="AB3904" t="s">
        <v>107</v>
      </c>
      <c r="AC3904" t="s">
        <v>91</v>
      </c>
      <c r="AD3904">
        <f>_xlfn.XLOOKUP(MIS[[#This Row],[TRADING SYMBOL]],[1]Sheet1!$D:$D,[1]Sheet1!$C:$C)</f>
        <v>188.9</v>
      </c>
      <c r="AE3904">
        <f>MIS[[#This Row],[OrderAverageTradedPrice]]*MIS[[#This Row],[OrderQuantity]]</f>
        <v>13012.5</v>
      </c>
      <c r="AF3904">
        <f>MIS[[#This Row],[LTP]]*MIS[[#This Row],[OrderQuantity]]</f>
        <v>14167.5</v>
      </c>
      <c r="AG3904">
        <f>IF(MIS[[#This Row],[OrderSide]]="SELL",MIS[[#This Row],[VALUE]]-MIS[[#This Row],[LIVE_VALUE]],MIS[[#This Row],[LIVE_VALUE]]-MIS[[#This Row],[VALUE]])</f>
        <v>-1155</v>
      </c>
      <c r="AH3904" t="str" cm="1">
        <f t="array" ref="AH39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4" t="str">
        <f>MIS[[#This Row],[TRADING SYMBOL]]</f>
        <v>NIFTY2552225050PE</v>
      </c>
      <c r="AJ3904" t="str">
        <f>IF(RIGHT(MIS[[#This Row],[Main/Hedge]],4)="MAIN","MAIN","HEDGE")</f>
        <v>MAIN</v>
      </c>
      <c r="AK3904" t="str" cm="1">
        <f t="array" ref="AK3904">_xlfn._xlws.FILTER(Table4[Column1],ISNUMBER(SEARCH(Table4[Column1],MIS[[#This Row],[OrderUniqueIdentifier]])),"")</f>
        <v>NOTREND</v>
      </c>
    </row>
    <row r="3905" spans="1:37" x14ac:dyDescent="0.25">
      <c r="A3905" t="s">
        <v>71</v>
      </c>
      <c r="B3905" t="s">
        <v>491</v>
      </c>
      <c r="C3905" t="s">
        <v>7141</v>
      </c>
      <c r="D3905" t="s">
        <v>72</v>
      </c>
      <c r="E3905" t="s">
        <v>2044</v>
      </c>
      <c r="F3905" t="s">
        <v>98</v>
      </c>
      <c r="G3905" t="s">
        <v>89</v>
      </c>
      <c r="H3905" t="s">
        <v>75</v>
      </c>
      <c r="I3905" t="s">
        <v>76</v>
      </c>
      <c r="J3905" t="s">
        <v>77</v>
      </c>
      <c r="K3905">
        <v>80</v>
      </c>
      <c r="L3905" t="s">
        <v>77</v>
      </c>
      <c r="M3905" t="s">
        <v>78</v>
      </c>
      <c r="N3905" t="s">
        <v>7142</v>
      </c>
      <c r="O3905" t="s">
        <v>7143</v>
      </c>
      <c r="P3905" t="s">
        <v>7143</v>
      </c>
      <c r="Q3905" t="s">
        <v>2048</v>
      </c>
      <c r="R3905" t="s">
        <v>79</v>
      </c>
      <c r="S3905" t="s">
        <v>112</v>
      </c>
      <c r="T3905" t="s">
        <v>2049</v>
      </c>
      <c r="U3905" t="s">
        <v>100</v>
      </c>
      <c r="V3905" t="s">
        <v>80</v>
      </c>
      <c r="W3905">
        <v>82300</v>
      </c>
      <c r="X3905" t="s">
        <v>81</v>
      </c>
      <c r="Y3905">
        <v>-80</v>
      </c>
      <c r="Z3905" t="s">
        <v>7144</v>
      </c>
      <c r="AA3905" t="s">
        <v>7144</v>
      </c>
      <c r="AB3905" t="s">
        <v>90</v>
      </c>
      <c r="AC3905" t="s">
        <v>91</v>
      </c>
      <c r="AD3905">
        <f>_xlfn.XLOOKUP(MIS[[#This Row],[TRADING SYMBOL]],[1]Sheet1!$D:$D,[1]Sheet1!$C:$C)</f>
        <v>464.4</v>
      </c>
      <c r="AE3905">
        <f>MIS[[#This Row],[OrderAverageTradedPrice]]*MIS[[#This Row],[OrderQuantity]]</f>
        <v>41816</v>
      </c>
      <c r="AF3905">
        <f>MIS[[#This Row],[LTP]]*MIS[[#This Row],[OrderQuantity]]</f>
        <v>37152</v>
      </c>
      <c r="AG3905">
        <f>IF(MIS[[#This Row],[OrderSide]]="SELL",MIS[[#This Row],[VALUE]]-MIS[[#This Row],[LIVE_VALUE]],MIS[[#This Row],[LIVE_VALUE]]-MIS[[#This Row],[VALUE]])</f>
        <v>4664</v>
      </c>
      <c r="AH3905" t="str" cm="1">
        <f t="array" ref="AH3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5" t="str">
        <f>MIS[[#This Row],[TRADING SYMBOL]]</f>
        <v>SENSEX2552082300CE</v>
      </c>
      <c r="AJ3905" t="str">
        <f>IF(RIGHT(MIS[[#This Row],[Main/Hedge]],4)="MAIN","MAIN","HEDGE")</f>
        <v>MAIN</v>
      </c>
      <c r="AK3905" t="str" cm="1">
        <f t="array" ref="AK3905">_xlfn._xlws.FILTER(Table4[Column1],ISNUMBER(SEARCH(Table4[Column1],MIS[[#This Row],[OrderUniqueIdentifier]])),"")</f>
        <v>XYT</v>
      </c>
    </row>
    <row r="3906" spans="1:37" x14ac:dyDescent="0.25">
      <c r="A3906" t="s">
        <v>71</v>
      </c>
      <c r="B3906" t="s">
        <v>669</v>
      </c>
      <c r="C3906" t="s">
        <v>7170</v>
      </c>
      <c r="D3906" t="s">
        <v>72</v>
      </c>
      <c r="E3906" t="s">
        <v>2044</v>
      </c>
      <c r="F3906" t="s">
        <v>98</v>
      </c>
      <c r="G3906" t="s">
        <v>89</v>
      </c>
      <c r="H3906" t="s">
        <v>75</v>
      </c>
      <c r="I3906" t="s">
        <v>76</v>
      </c>
      <c r="J3906" t="s">
        <v>77</v>
      </c>
      <c r="K3906">
        <v>220</v>
      </c>
      <c r="L3906" t="s">
        <v>77</v>
      </c>
      <c r="M3906" t="s">
        <v>78</v>
      </c>
      <c r="N3906" t="s">
        <v>7171</v>
      </c>
      <c r="O3906" t="s">
        <v>7143</v>
      </c>
      <c r="P3906" t="s">
        <v>7143</v>
      </c>
      <c r="Q3906" t="s">
        <v>2048</v>
      </c>
      <c r="R3906" t="s">
        <v>79</v>
      </c>
      <c r="S3906" t="s">
        <v>112</v>
      </c>
      <c r="T3906" t="s">
        <v>2049</v>
      </c>
      <c r="U3906" t="s">
        <v>100</v>
      </c>
      <c r="V3906" t="s">
        <v>80</v>
      </c>
      <c r="W3906">
        <v>82300</v>
      </c>
      <c r="X3906" t="s">
        <v>81</v>
      </c>
      <c r="Y3906">
        <v>-220</v>
      </c>
      <c r="Z3906" t="s">
        <v>7144</v>
      </c>
      <c r="AA3906" t="s">
        <v>7144</v>
      </c>
      <c r="AB3906" t="s">
        <v>90</v>
      </c>
      <c r="AC3906" t="s">
        <v>91</v>
      </c>
      <c r="AD3906">
        <f>_xlfn.XLOOKUP(MIS[[#This Row],[TRADING SYMBOL]],[1]Sheet1!$D:$D,[1]Sheet1!$C:$C)</f>
        <v>464.4</v>
      </c>
      <c r="AE3906">
        <f>MIS[[#This Row],[OrderAverageTradedPrice]]*MIS[[#This Row],[OrderQuantity]]</f>
        <v>114464.99999999988</v>
      </c>
      <c r="AF3906">
        <f>MIS[[#This Row],[LTP]]*MIS[[#This Row],[OrderQuantity]]</f>
        <v>102168</v>
      </c>
      <c r="AG3906">
        <f>IF(MIS[[#This Row],[OrderSide]]="SELL",MIS[[#This Row],[VALUE]]-MIS[[#This Row],[LIVE_VALUE]],MIS[[#This Row],[LIVE_VALUE]]-MIS[[#This Row],[VALUE]])</f>
        <v>12296.999999999884</v>
      </c>
      <c r="AH3906" t="str" cm="1">
        <f t="array" ref="AH3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6" t="str">
        <f>MIS[[#This Row],[TRADING SYMBOL]]</f>
        <v>SENSEX2552082300CE</v>
      </c>
      <c r="AJ3906" t="str">
        <f>IF(RIGHT(MIS[[#This Row],[Main/Hedge]],4)="MAIN","MAIN","HEDGE")</f>
        <v>MAIN</v>
      </c>
      <c r="AK3906" t="str" cm="1">
        <f t="array" ref="AK3906">_xlfn._xlws.FILTER(Table4[Column1],ISNUMBER(SEARCH(Table4[Column1],MIS[[#This Row],[OrderUniqueIdentifier]])),"")</f>
        <v>XYT</v>
      </c>
    </row>
    <row r="3907" spans="1:37" x14ac:dyDescent="0.25">
      <c r="A3907" t="s">
        <v>71</v>
      </c>
      <c r="B3907" t="s">
        <v>1153</v>
      </c>
      <c r="C3907" t="s">
        <v>7231</v>
      </c>
      <c r="D3907" t="s">
        <v>72</v>
      </c>
      <c r="E3907" t="s">
        <v>2044</v>
      </c>
      <c r="F3907" t="s">
        <v>98</v>
      </c>
      <c r="G3907" t="s">
        <v>89</v>
      </c>
      <c r="H3907" t="s">
        <v>75</v>
      </c>
      <c r="I3907" t="s">
        <v>76</v>
      </c>
      <c r="J3907" t="s">
        <v>77</v>
      </c>
      <c r="K3907">
        <v>40</v>
      </c>
      <c r="L3907" t="s">
        <v>77</v>
      </c>
      <c r="M3907" t="s">
        <v>78</v>
      </c>
      <c r="N3907" t="s">
        <v>7232</v>
      </c>
      <c r="O3907" t="s">
        <v>7143</v>
      </c>
      <c r="P3907" t="s">
        <v>7143</v>
      </c>
      <c r="Q3907" t="s">
        <v>2048</v>
      </c>
      <c r="R3907" t="s">
        <v>79</v>
      </c>
      <c r="S3907" t="s">
        <v>112</v>
      </c>
      <c r="T3907" t="s">
        <v>2049</v>
      </c>
      <c r="U3907" t="s">
        <v>100</v>
      </c>
      <c r="V3907" t="s">
        <v>80</v>
      </c>
      <c r="W3907">
        <v>82300</v>
      </c>
      <c r="X3907" t="s">
        <v>81</v>
      </c>
      <c r="Y3907">
        <v>-40</v>
      </c>
      <c r="Z3907" t="s">
        <v>7144</v>
      </c>
      <c r="AA3907" t="s">
        <v>7144</v>
      </c>
      <c r="AB3907" t="s">
        <v>90</v>
      </c>
      <c r="AC3907" t="s">
        <v>91</v>
      </c>
      <c r="AD3907">
        <f>_xlfn.XLOOKUP(MIS[[#This Row],[TRADING SYMBOL]],[1]Sheet1!$D:$D,[1]Sheet1!$C:$C)</f>
        <v>464.4</v>
      </c>
      <c r="AE3907">
        <f>MIS[[#This Row],[OrderAverageTradedPrice]]*MIS[[#This Row],[OrderQuantity]]</f>
        <v>20814</v>
      </c>
      <c r="AF3907">
        <f>MIS[[#This Row],[LTP]]*MIS[[#This Row],[OrderQuantity]]</f>
        <v>18576</v>
      </c>
      <c r="AG3907">
        <f>IF(MIS[[#This Row],[OrderSide]]="SELL",MIS[[#This Row],[VALUE]]-MIS[[#This Row],[LIVE_VALUE]],MIS[[#This Row],[LIVE_VALUE]]-MIS[[#This Row],[VALUE]])</f>
        <v>2238</v>
      </c>
      <c r="AH3907" t="str" cm="1">
        <f t="array" ref="AH3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7" t="str">
        <f>MIS[[#This Row],[TRADING SYMBOL]]</f>
        <v>SENSEX2552082300CE</v>
      </c>
      <c r="AJ3907" t="str">
        <f>IF(RIGHT(MIS[[#This Row],[Main/Hedge]],4)="MAIN","MAIN","HEDGE")</f>
        <v>MAIN</v>
      </c>
      <c r="AK3907" t="str" cm="1">
        <f t="array" ref="AK3907">_xlfn._xlws.FILTER(Table4[Column1],ISNUMBER(SEARCH(Table4[Column1],MIS[[#This Row],[OrderUniqueIdentifier]])),"")</f>
        <v>XYT</v>
      </c>
    </row>
    <row r="3908" spans="1:37" x14ac:dyDescent="0.25">
      <c r="A3908" t="s">
        <v>71</v>
      </c>
      <c r="B3908" t="s">
        <v>602</v>
      </c>
      <c r="C3908" t="s">
        <v>7161</v>
      </c>
      <c r="D3908" t="s">
        <v>72</v>
      </c>
      <c r="E3908" t="s">
        <v>2044</v>
      </c>
      <c r="F3908" t="s">
        <v>98</v>
      </c>
      <c r="G3908" t="s">
        <v>89</v>
      </c>
      <c r="H3908" t="s">
        <v>75</v>
      </c>
      <c r="I3908" t="s">
        <v>76</v>
      </c>
      <c r="J3908" t="s">
        <v>77</v>
      </c>
      <c r="K3908">
        <v>20</v>
      </c>
      <c r="L3908" t="s">
        <v>77</v>
      </c>
      <c r="M3908" t="s">
        <v>78</v>
      </c>
      <c r="N3908" t="s">
        <v>7162</v>
      </c>
      <c r="O3908" t="s">
        <v>7143</v>
      </c>
      <c r="P3908" t="s">
        <v>7163</v>
      </c>
      <c r="Q3908" t="s">
        <v>2048</v>
      </c>
      <c r="R3908" t="s">
        <v>79</v>
      </c>
      <c r="S3908" t="s">
        <v>112</v>
      </c>
      <c r="T3908" t="s">
        <v>2049</v>
      </c>
      <c r="U3908" t="s">
        <v>100</v>
      </c>
      <c r="V3908" t="s">
        <v>80</v>
      </c>
      <c r="W3908">
        <v>82300</v>
      </c>
      <c r="X3908" t="s">
        <v>81</v>
      </c>
      <c r="Y3908">
        <v>-20</v>
      </c>
      <c r="Z3908" t="s">
        <v>7144</v>
      </c>
      <c r="AA3908" t="s">
        <v>7164</v>
      </c>
      <c r="AB3908" t="s">
        <v>90</v>
      </c>
      <c r="AC3908" t="s">
        <v>91</v>
      </c>
      <c r="AD3908">
        <f>_xlfn.XLOOKUP(MIS[[#This Row],[TRADING SYMBOL]],[1]Sheet1!$D:$D,[1]Sheet1!$C:$C)</f>
        <v>464.4</v>
      </c>
      <c r="AE3908">
        <f>MIS[[#This Row],[OrderAverageTradedPrice]]*MIS[[#This Row],[OrderQuantity]]</f>
        <v>10640</v>
      </c>
      <c r="AF3908">
        <f>MIS[[#This Row],[LTP]]*MIS[[#This Row],[OrderQuantity]]</f>
        <v>9288</v>
      </c>
      <c r="AG3908">
        <f>IF(MIS[[#This Row],[OrderSide]]="SELL",MIS[[#This Row],[VALUE]]-MIS[[#This Row],[LIVE_VALUE]],MIS[[#This Row],[LIVE_VALUE]]-MIS[[#This Row],[VALUE]])</f>
        <v>1352</v>
      </c>
      <c r="AH3908" t="str" cm="1">
        <f t="array" ref="AH3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8" t="str">
        <f>MIS[[#This Row],[TRADING SYMBOL]]</f>
        <v>SENSEX2552082300CE</v>
      </c>
      <c r="AJ3908" t="str">
        <f>IF(RIGHT(MIS[[#This Row],[Main/Hedge]],4)="MAIN","MAIN","HEDGE")</f>
        <v>MAIN</v>
      </c>
      <c r="AK3908" t="str" cm="1">
        <f t="array" ref="AK3908">_xlfn._xlws.FILTER(Table4[Column1],ISNUMBER(SEARCH(Table4[Column1],MIS[[#This Row],[OrderUniqueIdentifier]])),"")</f>
        <v>XYT</v>
      </c>
    </row>
    <row r="3909" spans="1:37" x14ac:dyDescent="0.25">
      <c r="A3909" t="s">
        <v>71</v>
      </c>
      <c r="B3909" t="s">
        <v>696</v>
      </c>
      <c r="C3909" t="s">
        <v>7172</v>
      </c>
      <c r="D3909" t="s">
        <v>72</v>
      </c>
      <c r="E3909" t="s">
        <v>2044</v>
      </c>
      <c r="F3909" t="s">
        <v>98</v>
      </c>
      <c r="G3909" t="s">
        <v>89</v>
      </c>
      <c r="H3909" t="s">
        <v>75</v>
      </c>
      <c r="I3909" t="s">
        <v>76</v>
      </c>
      <c r="J3909" t="s">
        <v>77</v>
      </c>
      <c r="K3909">
        <v>80</v>
      </c>
      <c r="L3909" t="s">
        <v>77</v>
      </c>
      <c r="M3909" t="s">
        <v>78</v>
      </c>
      <c r="N3909" t="s">
        <v>7173</v>
      </c>
      <c r="O3909" t="s">
        <v>7163</v>
      </c>
      <c r="P3909" t="s">
        <v>7163</v>
      </c>
      <c r="Q3909" t="s">
        <v>2048</v>
      </c>
      <c r="R3909" t="s">
        <v>79</v>
      </c>
      <c r="S3909" t="s">
        <v>112</v>
      </c>
      <c r="T3909" t="s">
        <v>2049</v>
      </c>
      <c r="U3909" t="s">
        <v>100</v>
      </c>
      <c r="V3909" t="s">
        <v>80</v>
      </c>
      <c r="W3909">
        <v>82300</v>
      </c>
      <c r="X3909" t="s">
        <v>81</v>
      </c>
      <c r="Y3909">
        <v>-80</v>
      </c>
      <c r="Z3909" t="s">
        <v>7164</v>
      </c>
      <c r="AA3909" t="s">
        <v>7164</v>
      </c>
      <c r="AB3909" t="s">
        <v>90</v>
      </c>
      <c r="AC3909" t="s">
        <v>91</v>
      </c>
      <c r="AD3909">
        <f>_xlfn.XLOOKUP(MIS[[#This Row],[TRADING SYMBOL]],[1]Sheet1!$D:$D,[1]Sheet1!$C:$C)</f>
        <v>464.4</v>
      </c>
      <c r="AE3909">
        <f>MIS[[#This Row],[OrderAverageTradedPrice]]*MIS[[#This Row],[OrderQuantity]]</f>
        <v>42860</v>
      </c>
      <c r="AF3909">
        <f>MIS[[#This Row],[LTP]]*MIS[[#This Row],[OrderQuantity]]</f>
        <v>37152</v>
      </c>
      <c r="AG3909">
        <f>IF(MIS[[#This Row],[OrderSide]]="SELL",MIS[[#This Row],[VALUE]]-MIS[[#This Row],[LIVE_VALUE]],MIS[[#This Row],[LIVE_VALUE]]-MIS[[#This Row],[VALUE]])</f>
        <v>5708</v>
      </c>
      <c r="AH3909" t="str" cm="1">
        <f t="array" ref="AH3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9" t="str">
        <f>MIS[[#This Row],[TRADING SYMBOL]]</f>
        <v>SENSEX2552082300CE</v>
      </c>
      <c r="AJ3909" t="str">
        <f>IF(RIGHT(MIS[[#This Row],[Main/Hedge]],4)="MAIN","MAIN","HEDGE")</f>
        <v>MAIN</v>
      </c>
      <c r="AK3909" t="str" cm="1">
        <f t="array" ref="AK3909">_xlfn._xlws.FILTER(Table4[Column1],ISNUMBER(SEARCH(Table4[Column1],MIS[[#This Row],[OrderUniqueIdentifier]])),"")</f>
        <v>XYT</v>
      </c>
    </row>
    <row r="3910" spans="1:37" x14ac:dyDescent="0.25">
      <c r="A3910" t="s">
        <v>71</v>
      </c>
      <c r="B3910" t="s">
        <v>770</v>
      </c>
      <c r="C3910" t="s">
        <v>7182</v>
      </c>
      <c r="D3910" t="s">
        <v>72</v>
      </c>
      <c r="E3910" t="s">
        <v>2044</v>
      </c>
      <c r="F3910" t="s">
        <v>98</v>
      </c>
      <c r="G3910" t="s">
        <v>89</v>
      </c>
      <c r="H3910" t="s">
        <v>75</v>
      </c>
      <c r="I3910" t="s">
        <v>76</v>
      </c>
      <c r="J3910" t="s">
        <v>77</v>
      </c>
      <c r="K3910">
        <v>60</v>
      </c>
      <c r="L3910" t="s">
        <v>77</v>
      </c>
      <c r="M3910" t="s">
        <v>78</v>
      </c>
      <c r="N3910" t="s">
        <v>7173</v>
      </c>
      <c r="O3910" t="s">
        <v>7163</v>
      </c>
      <c r="P3910" t="s">
        <v>7163</v>
      </c>
      <c r="Q3910" t="s">
        <v>2048</v>
      </c>
      <c r="R3910" t="s">
        <v>79</v>
      </c>
      <c r="S3910" t="s">
        <v>112</v>
      </c>
      <c r="T3910" t="s">
        <v>2049</v>
      </c>
      <c r="U3910" t="s">
        <v>100</v>
      </c>
      <c r="V3910" t="s">
        <v>80</v>
      </c>
      <c r="W3910">
        <v>82300</v>
      </c>
      <c r="X3910" t="s">
        <v>81</v>
      </c>
      <c r="Y3910">
        <v>-60</v>
      </c>
      <c r="Z3910" t="s">
        <v>7164</v>
      </c>
      <c r="AA3910" t="s">
        <v>7164</v>
      </c>
      <c r="AB3910" t="s">
        <v>90</v>
      </c>
      <c r="AC3910" t="s">
        <v>91</v>
      </c>
      <c r="AD3910">
        <f>_xlfn.XLOOKUP(MIS[[#This Row],[TRADING SYMBOL]],[1]Sheet1!$D:$D,[1]Sheet1!$C:$C)</f>
        <v>464.4</v>
      </c>
      <c r="AE3910">
        <f>MIS[[#This Row],[OrderAverageTradedPrice]]*MIS[[#This Row],[OrderQuantity]]</f>
        <v>32145</v>
      </c>
      <c r="AF3910">
        <f>MIS[[#This Row],[LTP]]*MIS[[#This Row],[OrderQuantity]]</f>
        <v>27864</v>
      </c>
      <c r="AG3910">
        <f>IF(MIS[[#This Row],[OrderSide]]="SELL",MIS[[#This Row],[VALUE]]-MIS[[#This Row],[LIVE_VALUE]],MIS[[#This Row],[LIVE_VALUE]]-MIS[[#This Row],[VALUE]])</f>
        <v>4281</v>
      </c>
      <c r="AH3910" t="str" cm="1">
        <f t="array" ref="AH3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0" t="str">
        <f>MIS[[#This Row],[TRADING SYMBOL]]</f>
        <v>SENSEX2552082300CE</v>
      </c>
      <c r="AJ3910" t="str">
        <f>IF(RIGHT(MIS[[#This Row],[Main/Hedge]],4)="MAIN","MAIN","HEDGE")</f>
        <v>MAIN</v>
      </c>
      <c r="AK3910" t="str" cm="1">
        <f t="array" ref="AK3910">_xlfn._xlws.FILTER(Table4[Column1],ISNUMBER(SEARCH(Table4[Column1],MIS[[#This Row],[OrderUniqueIdentifier]])),"")</f>
        <v>XYT</v>
      </c>
    </row>
    <row r="3911" spans="1:37" x14ac:dyDescent="0.25">
      <c r="A3911" t="s">
        <v>71</v>
      </c>
      <c r="B3911" t="s">
        <v>813</v>
      </c>
      <c r="C3911" t="s">
        <v>7184</v>
      </c>
      <c r="D3911" t="s">
        <v>72</v>
      </c>
      <c r="E3911" t="s">
        <v>2044</v>
      </c>
      <c r="F3911" t="s">
        <v>98</v>
      </c>
      <c r="G3911" t="s">
        <v>89</v>
      </c>
      <c r="H3911" t="s">
        <v>75</v>
      </c>
      <c r="I3911" t="s">
        <v>76</v>
      </c>
      <c r="J3911" t="s">
        <v>77</v>
      </c>
      <c r="K3911">
        <v>20</v>
      </c>
      <c r="L3911" t="s">
        <v>77</v>
      </c>
      <c r="M3911" t="s">
        <v>78</v>
      </c>
      <c r="N3911" t="s">
        <v>7185</v>
      </c>
      <c r="O3911" t="s">
        <v>7163</v>
      </c>
      <c r="P3911" t="s">
        <v>7163</v>
      </c>
      <c r="Q3911" t="s">
        <v>2048</v>
      </c>
      <c r="R3911" t="s">
        <v>79</v>
      </c>
      <c r="S3911" t="s">
        <v>112</v>
      </c>
      <c r="T3911" t="s">
        <v>2049</v>
      </c>
      <c r="U3911" t="s">
        <v>100</v>
      </c>
      <c r="V3911" t="s">
        <v>80</v>
      </c>
      <c r="W3911">
        <v>82300</v>
      </c>
      <c r="X3911" t="s">
        <v>81</v>
      </c>
      <c r="Y3911">
        <v>-20</v>
      </c>
      <c r="Z3911" t="s">
        <v>7164</v>
      </c>
      <c r="AA3911" t="s">
        <v>7164</v>
      </c>
      <c r="AB3911" t="s">
        <v>90</v>
      </c>
      <c r="AC3911" t="s">
        <v>91</v>
      </c>
      <c r="AD3911">
        <f>_xlfn.XLOOKUP(MIS[[#This Row],[TRADING SYMBOL]],[1]Sheet1!$D:$D,[1]Sheet1!$C:$C)</f>
        <v>464.4</v>
      </c>
      <c r="AE3911">
        <f>MIS[[#This Row],[OrderAverageTradedPrice]]*MIS[[#This Row],[OrderQuantity]]</f>
        <v>10752</v>
      </c>
      <c r="AF3911">
        <f>MIS[[#This Row],[LTP]]*MIS[[#This Row],[OrderQuantity]]</f>
        <v>9288</v>
      </c>
      <c r="AG3911">
        <f>IF(MIS[[#This Row],[OrderSide]]="SELL",MIS[[#This Row],[VALUE]]-MIS[[#This Row],[LIVE_VALUE]],MIS[[#This Row],[LIVE_VALUE]]-MIS[[#This Row],[VALUE]])</f>
        <v>1464</v>
      </c>
      <c r="AH3911" t="str" cm="1">
        <f t="array" ref="AH3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1" t="str">
        <f>MIS[[#This Row],[TRADING SYMBOL]]</f>
        <v>SENSEX2552082300CE</v>
      </c>
      <c r="AJ3911" t="str">
        <f>IF(RIGHT(MIS[[#This Row],[Main/Hedge]],4)="MAIN","MAIN","HEDGE")</f>
        <v>MAIN</v>
      </c>
      <c r="AK3911" t="str" cm="1">
        <f t="array" ref="AK3911">_xlfn._xlws.FILTER(Table4[Column1],ISNUMBER(SEARCH(Table4[Column1],MIS[[#This Row],[OrderUniqueIdentifier]])),"")</f>
        <v>XYT</v>
      </c>
    </row>
    <row r="3912" spans="1:37" x14ac:dyDescent="0.25">
      <c r="A3912" t="s">
        <v>71</v>
      </c>
      <c r="B3912" t="s">
        <v>923</v>
      </c>
      <c r="C3912" t="s">
        <v>7199</v>
      </c>
      <c r="D3912" t="s">
        <v>72</v>
      </c>
      <c r="E3912" t="s">
        <v>2044</v>
      </c>
      <c r="F3912" t="s">
        <v>98</v>
      </c>
      <c r="G3912" t="s">
        <v>89</v>
      </c>
      <c r="H3912" t="s">
        <v>75</v>
      </c>
      <c r="I3912" t="s">
        <v>76</v>
      </c>
      <c r="J3912" t="s">
        <v>77</v>
      </c>
      <c r="K3912">
        <v>80</v>
      </c>
      <c r="L3912" t="s">
        <v>77</v>
      </c>
      <c r="M3912" t="s">
        <v>78</v>
      </c>
      <c r="N3912" t="s">
        <v>7200</v>
      </c>
      <c r="O3912" t="s">
        <v>7143</v>
      </c>
      <c r="P3912" t="s">
        <v>7163</v>
      </c>
      <c r="Q3912" t="s">
        <v>2048</v>
      </c>
      <c r="R3912" t="s">
        <v>79</v>
      </c>
      <c r="S3912" t="s">
        <v>112</v>
      </c>
      <c r="T3912" t="s">
        <v>2049</v>
      </c>
      <c r="U3912" t="s">
        <v>100</v>
      </c>
      <c r="V3912" t="s">
        <v>80</v>
      </c>
      <c r="W3912">
        <v>82300</v>
      </c>
      <c r="X3912" t="s">
        <v>81</v>
      </c>
      <c r="Y3912">
        <v>-80</v>
      </c>
      <c r="Z3912" t="s">
        <v>7144</v>
      </c>
      <c r="AA3912" t="s">
        <v>7164</v>
      </c>
      <c r="AB3912" t="s">
        <v>90</v>
      </c>
      <c r="AC3912" t="s">
        <v>91</v>
      </c>
      <c r="AD3912">
        <f>_xlfn.XLOOKUP(MIS[[#This Row],[TRADING SYMBOL]],[1]Sheet1!$D:$D,[1]Sheet1!$C:$C)</f>
        <v>464.4</v>
      </c>
      <c r="AE3912">
        <f>MIS[[#This Row],[OrderAverageTradedPrice]]*MIS[[#This Row],[OrderQuantity]]</f>
        <v>42568</v>
      </c>
      <c r="AF3912">
        <f>MIS[[#This Row],[LTP]]*MIS[[#This Row],[OrderQuantity]]</f>
        <v>37152</v>
      </c>
      <c r="AG3912">
        <f>IF(MIS[[#This Row],[OrderSide]]="SELL",MIS[[#This Row],[VALUE]]-MIS[[#This Row],[LIVE_VALUE]],MIS[[#This Row],[LIVE_VALUE]]-MIS[[#This Row],[VALUE]])</f>
        <v>5416</v>
      </c>
      <c r="AH3912" t="str" cm="1">
        <f t="array" ref="AH3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2" t="str">
        <f>MIS[[#This Row],[TRADING SYMBOL]]</f>
        <v>SENSEX2552082300CE</v>
      </c>
      <c r="AJ3912" t="str">
        <f>IF(RIGHT(MIS[[#This Row],[Main/Hedge]],4)="MAIN","MAIN","HEDGE")</f>
        <v>MAIN</v>
      </c>
      <c r="AK3912" t="str" cm="1">
        <f t="array" ref="AK3912">_xlfn._xlws.FILTER(Table4[Column1],ISNUMBER(SEARCH(Table4[Column1],MIS[[#This Row],[OrderUniqueIdentifier]])),"")</f>
        <v>XYT</v>
      </c>
    </row>
    <row r="3913" spans="1:37" x14ac:dyDescent="0.25">
      <c r="A3913" t="s">
        <v>71</v>
      </c>
      <c r="B3913" t="s">
        <v>960</v>
      </c>
      <c r="C3913" t="s">
        <v>7205</v>
      </c>
      <c r="D3913" t="s">
        <v>72</v>
      </c>
      <c r="E3913" t="s">
        <v>2044</v>
      </c>
      <c r="F3913" t="s">
        <v>98</v>
      </c>
      <c r="G3913" t="s">
        <v>89</v>
      </c>
      <c r="H3913" t="s">
        <v>75</v>
      </c>
      <c r="I3913" t="s">
        <v>76</v>
      </c>
      <c r="J3913" t="s">
        <v>77</v>
      </c>
      <c r="K3913">
        <v>20</v>
      </c>
      <c r="L3913" t="s">
        <v>77</v>
      </c>
      <c r="M3913" t="s">
        <v>78</v>
      </c>
      <c r="N3913" t="s">
        <v>7173</v>
      </c>
      <c r="O3913" t="s">
        <v>7163</v>
      </c>
      <c r="P3913" t="s">
        <v>7163</v>
      </c>
      <c r="Q3913" t="s">
        <v>2048</v>
      </c>
      <c r="R3913" t="s">
        <v>79</v>
      </c>
      <c r="S3913" t="s">
        <v>112</v>
      </c>
      <c r="T3913" t="s">
        <v>2049</v>
      </c>
      <c r="U3913" t="s">
        <v>100</v>
      </c>
      <c r="V3913" t="s">
        <v>80</v>
      </c>
      <c r="W3913">
        <v>82300</v>
      </c>
      <c r="X3913" t="s">
        <v>81</v>
      </c>
      <c r="Y3913">
        <v>-20</v>
      </c>
      <c r="Z3913" t="s">
        <v>7164</v>
      </c>
      <c r="AA3913" t="s">
        <v>7164</v>
      </c>
      <c r="AB3913" t="s">
        <v>90</v>
      </c>
      <c r="AC3913" t="s">
        <v>91</v>
      </c>
      <c r="AD3913">
        <f>_xlfn.XLOOKUP(MIS[[#This Row],[TRADING SYMBOL]],[1]Sheet1!$D:$D,[1]Sheet1!$C:$C)</f>
        <v>464.4</v>
      </c>
      <c r="AE3913">
        <f>MIS[[#This Row],[OrderAverageTradedPrice]]*MIS[[#This Row],[OrderQuantity]]</f>
        <v>10715</v>
      </c>
      <c r="AF3913">
        <f>MIS[[#This Row],[LTP]]*MIS[[#This Row],[OrderQuantity]]</f>
        <v>9288</v>
      </c>
      <c r="AG3913">
        <f>IF(MIS[[#This Row],[OrderSide]]="SELL",MIS[[#This Row],[VALUE]]-MIS[[#This Row],[LIVE_VALUE]],MIS[[#This Row],[LIVE_VALUE]]-MIS[[#This Row],[VALUE]])</f>
        <v>1427</v>
      </c>
      <c r="AH3913" t="str" cm="1">
        <f t="array" ref="AH3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3" t="str">
        <f>MIS[[#This Row],[TRADING SYMBOL]]</f>
        <v>SENSEX2552082300CE</v>
      </c>
      <c r="AJ3913" t="str">
        <f>IF(RIGHT(MIS[[#This Row],[Main/Hedge]],4)="MAIN","MAIN","HEDGE")</f>
        <v>MAIN</v>
      </c>
      <c r="AK3913" t="str" cm="1">
        <f t="array" ref="AK3913">_xlfn._xlws.FILTER(Table4[Column1],ISNUMBER(SEARCH(Table4[Column1],MIS[[#This Row],[OrderUniqueIdentifier]])),"")</f>
        <v>XYT</v>
      </c>
    </row>
    <row r="3914" spans="1:37" x14ac:dyDescent="0.25">
      <c r="A3914" t="s">
        <v>71</v>
      </c>
      <c r="B3914" t="s">
        <v>969</v>
      </c>
      <c r="C3914" t="s">
        <v>7206</v>
      </c>
      <c r="D3914" t="s">
        <v>72</v>
      </c>
      <c r="E3914" t="s">
        <v>2044</v>
      </c>
      <c r="F3914" t="s">
        <v>98</v>
      </c>
      <c r="G3914" t="s">
        <v>89</v>
      </c>
      <c r="H3914" t="s">
        <v>75</v>
      </c>
      <c r="I3914" t="s">
        <v>76</v>
      </c>
      <c r="J3914" t="s">
        <v>77</v>
      </c>
      <c r="K3914">
        <v>120</v>
      </c>
      <c r="L3914" t="s">
        <v>77</v>
      </c>
      <c r="M3914" t="s">
        <v>78</v>
      </c>
      <c r="N3914" t="s">
        <v>7207</v>
      </c>
      <c r="O3914" t="s">
        <v>7143</v>
      </c>
      <c r="P3914" t="s">
        <v>7163</v>
      </c>
      <c r="Q3914" t="s">
        <v>2048</v>
      </c>
      <c r="R3914" t="s">
        <v>79</v>
      </c>
      <c r="S3914" t="s">
        <v>112</v>
      </c>
      <c r="T3914" t="s">
        <v>2049</v>
      </c>
      <c r="U3914" t="s">
        <v>100</v>
      </c>
      <c r="V3914" t="s">
        <v>80</v>
      </c>
      <c r="W3914">
        <v>82300</v>
      </c>
      <c r="X3914" t="s">
        <v>81</v>
      </c>
      <c r="Y3914">
        <v>-120</v>
      </c>
      <c r="Z3914" t="s">
        <v>7144</v>
      </c>
      <c r="AA3914" t="s">
        <v>7164</v>
      </c>
      <c r="AB3914" t="s">
        <v>90</v>
      </c>
      <c r="AC3914" t="s">
        <v>91</v>
      </c>
      <c r="AD3914">
        <f>_xlfn.XLOOKUP(MIS[[#This Row],[TRADING SYMBOL]],[1]Sheet1!$D:$D,[1]Sheet1!$C:$C)</f>
        <v>464.4</v>
      </c>
      <c r="AE3914">
        <f>MIS[[#This Row],[OrderAverageTradedPrice]]*MIS[[#This Row],[OrderQuantity]]</f>
        <v>63264.000000000007</v>
      </c>
      <c r="AF3914">
        <f>MIS[[#This Row],[LTP]]*MIS[[#This Row],[OrderQuantity]]</f>
        <v>55728</v>
      </c>
      <c r="AG3914">
        <f>IF(MIS[[#This Row],[OrderSide]]="SELL",MIS[[#This Row],[VALUE]]-MIS[[#This Row],[LIVE_VALUE]],MIS[[#This Row],[LIVE_VALUE]]-MIS[[#This Row],[VALUE]])</f>
        <v>7536.0000000000073</v>
      </c>
      <c r="AH3914" t="str" cm="1">
        <f t="array" ref="AH3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4" t="str">
        <f>MIS[[#This Row],[TRADING SYMBOL]]</f>
        <v>SENSEX2552082300CE</v>
      </c>
      <c r="AJ3914" t="str">
        <f>IF(RIGHT(MIS[[#This Row],[Main/Hedge]],4)="MAIN","MAIN","HEDGE")</f>
        <v>MAIN</v>
      </c>
      <c r="AK3914" t="str" cm="1">
        <f t="array" ref="AK3914">_xlfn._xlws.FILTER(Table4[Column1],ISNUMBER(SEARCH(Table4[Column1],MIS[[#This Row],[OrderUniqueIdentifier]])),"")</f>
        <v>XYT</v>
      </c>
    </row>
    <row r="3915" spans="1:37" x14ac:dyDescent="0.25">
      <c r="A3915" t="s">
        <v>71</v>
      </c>
      <c r="B3915" t="s">
        <v>986</v>
      </c>
      <c r="C3915" t="s">
        <v>7210</v>
      </c>
      <c r="D3915" t="s">
        <v>72</v>
      </c>
      <c r="E3915" t="s">
        <v>2044</v>
      </c>
      <c r="F3915" t="s">
        <v>98</v>
      </c>
      <c r="G3915" t="s">
        <v>89</v>
      </c>
      <c r="H3915" t="s">
        <v>75</v>
      </c>
      <c r="I3915" t="s">
        <v>76</v>
      </c>
      <c r="J3915" t="s">
        <v>77</v>
      </c>
      <c r="K3915">
        <v>20</v>
      </c>
      <c r="L3915" t="s">
        <v>77</v>
      </c>
      <c r="M3915" t="s">
        <v>78</v>
      </c>
      <c r="N3915" t="s">
        <v>7211</v>
      </c>
      <c r="O3915" t="s">
        <v>7163</v>
      </c>
      <c r="P3915" t="s">
        <v>7163</v>
      </c>
      <c r="Q3915" t="s">
        <v>2048</v>
      </c>
      <c r="R3915" t="s">
        <v>79</v>
      </c>
      <c r="S3915" t="s">
        <v>112</v>
      </c>
      <c r="T3915" t="s">
        <v>2049</v>
      </c>
      <c r="U3915" t="s">
        <v>100</v>
      </c>
      <c r="V3915" t="s">
        <v>80</v>
      </c>
      <c r="W3915">
        <v>82300</v>
      </c>
      <c r="X3915" t="s">
        <v>81</v>
      </c>
      <c r="Y3915">
        <v>-20</v>
      </c>
      <c r="Z3915" t="s">
        <v>7164</v>
      </c>
      <c r="AA3915" t="s">
        <v>7164</v>
      </c>
      <c r="AB3915" t="s">
        <v>90</v>
      </c>
      <c r="AC3915" t="s">
        <v>91</v>
      </c>
      <c r="AD3915">
        <f>_xlfn.XLOOKUP(MIS[[#This Row],[TRADING SYMBOL]],[1]Sheet1!$D:$D,[1]Sheet1!$C:$C)</f>
        <v>464.4</v>
      </c>
      <c r="AE3915">
        <f>MIS[[#This Row],[OrderAverageTradedPrice]]*MIS[[#This Row],[OrderQuantity]]</f>
        <v>10757</v>
      </c>
      <c r="AF3915">
        <f>MIS[[#This Row],[LTP]]*MIS[[#This Row],[OrderQuantity]]</f>
        <v>9288</v>
      </c>
      <c r="AG3915">
        <f>IF(MIS[[#This Row],[OrderSide]]="SELL",MIS[[#This Row],[VALUE]]-MIS[[#This Row],[LIVE_VALUE]],MIS[[#This Row],[LIVE_VALUE]]-MIS[[#This Row],[VALUE]])</f>
        <v>1469</v>
      </c>
      <c r="AH3915" t="str" cm="1">
        <f t="array" ref="AH3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5" t="str">
        <f>MIS[[#This Row],[TRADING SYMBOL]]</f>
        <v>SENSEX2552082300CE</v>
      </c>
      <c r="AJ3915" t="str">
        <f>IF(RIGHT(MIS[[#This Row],[Main/Hedge]],4)="MAIN","MAIN","HEDGE")</f>
        <v>MAIN</v>
      </c>
      <c r="AK3915" t="str" cm="1">
        <f t="array" ref="AK3915">_xlfn._xlws.FILTER(Table4[Column1],ISNUMBER(SEARCH(Table4[Column1],MIS[[#This Row],[OrderUniqueIdentifier]])),"")</f>
        <v>XYT</v>
      </c>
    </row>
    <row r="3916" spans="1:37" x14ac:dyDescent="0.25">
      <c r="A3916" t="s">
        <v>71</v>
      </c>
      <c r="B3916" t="s">
        <v>1186</v>
      </c>
      <c r="C3916" t="s">
        <v>7235</v>
      </c>
      <c r="D3916" t="s">
        <v>72</v>
      </c>
      <c r="E3916" t="s">
        <v>2044</v>
      </c>
      <c r="F3916" t="s">
        <v>98</v>
      </c>
      <c r="G3916" t="s">
        <v>89</v>
      </c>
      <c r="H3916" t="s">
        <v>75</v>
      </c>
      <c r="I3916" t="s">
        <v>76</v>
      </c>
      <c r="J3916" t="s">
        <v>77</v>
      </c>
      <c r="K3916">
        <v>20</v>
      </c>
      <c r="L3916" t="s">
        <v>77</v>
      </c>
      <c r="M3916" t="s">
        <v>78</v>
      </c>
      <c r="N3916" t="s">
        <v>7236</v>
      </c>
      <c r="O3916" t="s">
        <v>7143</v>
      </c>
      <c r="P3916" t="s">
        <v>7163</v>
      </c>
      <c r="Q3916" t="s">
        <v>2048</v>
      </c>
      <c r="R3916" t="s">
        <v>79</v>
      </c>
      <c r="S3916" t="s">
        <v>112</v>
      </c>
      <c r="T3916" t="s">
        <v>2049</v>
      </c>
      <c r="U3916" t="s">
        <v>100</v>
      </c>
      <c r="V3916" t="s">
        <v>80</v>
      </c>
      <c r="W3916">
        <v>82300</v>
      </c>
      <c r="X3916" t="s">
        <v>81</v>
      </c>
      <c r="Y3916">
        <v>-20</v>
      </c>
      <c r="Z3916" t="s">
        <v>7144</v>
      </c>
      <c r="AA3916" t="s">
        <v>7164</v>
      </c>
      <c r="AB3916" t="s">
        <v>90</v>
      </c>
      <c r="AC3916" t="s">
        <v>91</v>
      </c>
      <c r="AD3916">
        <f>_xlfn.XLOOKUP(MIS[[#This Row],[TRADING SYMBOL]],[1]Sheet1!$D:$D,[1]Sheet1!$C:$C)</f>
        <v>464.4</v>
      </c>
      <c r="AE3916">
        <f>MIS[[#This Row],[OrderAverageTradedPrice]]*MIS[[#This Row],[OrderQuantity]]</f>
        <v>10656</v>
      </c>
      <c r="AF3916">
        <f>MIS[[#This Row],[LTP]]*MIS[[#This Row],[OrderQuantity]]</f>
        <v>9288</v>
      </c>
      <c r="AG3916">
        <f>IF(MIS[[#This Row],[OrderSide]]="SELL",MIS[[#This Row],[VALUE]]-MIS[[#This Row],[LIVE_VALUE]],MIS[[#This Row],[LIVE_VALUE]]-MIS[[#This Row],[VALUE]])</f>
        <v>1368</v>
      </c>
      <c r="AH3916" t="str" cm="1">
        <f t="array" ref="AH3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6" t="str">
        <f>MIS[[#This Row],[TRADING SYMBOL]]</f>
        <v>SENSEX2552082300CE</v>
      </c>
      <c r="AJ3916" t="str">
        <f>IF(RIGHT(MIS[[#This Row],[Main/Hedge]],4)="MAIN","MAIN","HEDGE")</f>
        <v>MAIN</v>
      </c>
      <c r="AK3916" t="str" cm="1">
        <f t="array" ref="AK3916">_xlfn._xlws.FILTER(Table4[Column1],ISNUMBER(SEARCH(Table4[Column1],MIS[[#This Row],[OrderUniqueIdentifier]])),"")</f>
        <v>XYT</v>
      </c>
    </row>
    <row r="3917" spans="1:37" x14ac:dyDescent="0.25">
      <c r="A3917" t="s">
        <v>71</v>
      </c>
      <c r="B3917" t="s">
        <v>1195</v>
      </c>
      <c r="C3917" t="s">
        <v>7237</v>
      </c>
      <c r="D3917" t="s">
        <v>72</v>
      </c>
      <c r="E3917" t="s">
        <v>2044</v>
      </c>
      <c r="F3917" t="s">
        <v>98</v>
      </c>
      <c r="G3917" t="s">
        <v>89</v>
      </c>
      <c r="H3917" t="s">
        <v>75</v>
      </c>
      <c r="I3917" t="s">
        <v>76</v>
      </c>
      <c r="J3917" t="s">
        <v>77</v>
      </c>
      <c r="K3917">
        <v>20</v>
      </c>
      <c r="L3917" t="s">
        <v>77</v>
      </c>
      <c r="M3917" t="s">
        <v>78</v>
      </c>
      <c r="N3917" t="s">
        <v>7238</v>
      </c>
      <c r="O3917" t="s">
        <v>7163</v>
      </c>
      <c r="P3917" t="s">
        <v>7163</v>
      </c>
      <c r="Q3917" t="s">
        <v>2048</v>
      </c>
      <c r="R3917" t="s">
        <v>79</v>
      </c>
      <c r="S3917" t="s">
        <v>112</v>
      </c>
      <c r="T3917" t="s">
        <v>2049</v>
      </c>
      <c r="U3917" t="s">
        <v>100</v>
      </c>
      <c r="V3917" t="s">
        <v>80</v>
      </c>
      <c r="W3917">
        <v>82300</v>
      </c>
      <c r="X3917" t="s">
        <v>81</v>
      </c>
      <c r="Y3917">
        <v>-20</v>
      </c>
      <c r="Z3917" t="s">
        <v>7164</v>
      </c>
      <c r="AA3917" t="s">
        <v>7164</v>
      </c>
      <c r="AB3917" t="s">
        <v>90</v>
      </c>
      <c r="AC3917" t="s">
        <v>91</v>
      </c>
      <c r="AD3917">
        <f>_xlfn.XLOOKUP(MIS[[#This Row],[TRADING SYMBOL]],[1]Sheet1!$D:$D,[1]Sheet1!$C:$C)</f>
        <v>464.4</v>
      </c>
      <c r="AE3917">
        <f>MIS[[#This Row],[OrderAverageTradedPrice]]*MIS[[#This Row],[OrderQuantity]]</f>
        <v>10743</v>
      </c>
      <c r="AF3917">
        <f>MIS[[#This Row],[LTP]]*MIS[[#This Row],[OrderQuantity]]</f>
        <v>9288</v>
      </c>
      <c r="AG3917">
        <f>IF(MIS[[#This Row],[OrderSide]]="SELL",MIS[[#This Row],[VALUE]]-MIS[[#This Row],[LIVE_VALUE]],MIS[[#This Row],[LIVE_VALUE]]-MIS[[#This Row],[VALUE]])</f>
        <v>1455</v>
      </c>
      <c r="AH3917" t="str" cm="1">
        <f t="array" ref="AH3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7" t="str">
        <f>MIS[[#This Row],[TRADING SYMBOL]]</f>
        <v>SENSEX2552082300CE</v>
      </c>
      <c r="AJ3917" t="str">
        <f>IF(RIGHT(MIS[[#This Row],[Main/Hedge]],4)="MAIN","MAIN","HEDGE")</f>
        <v>MAIN</v>
      </c>
      <c r="AK3917" t="str" cm="1">
        <f t="array" ref="AK3917">_xlfn._xlws.FILTER(Table4[Column1],ISNUMBER(SEARCH(Table4[Column1],MIS[[#This Row],[OrderUniqueIdentifier]])),"")</f>
        <v>XYT</v>
      </c>
    </row>
    <row r="3918" spans="1:37" x14ac:dyDescent="0.25">
      <c r="A3918" t="s">
        <v>1333</v>
      </c>
      <c r="B3918" t="s">
        <v>1334</v>
      </c>
      <c r="C3918" t="s">
        <v>7265</v>
      </c>
      <c r="D3918" t="s">
        <v>72</v>
      </c>
      <c r="E3918" t="s">
        <v>2044</v>
      </c>
      <c r="F3918" t="s">
        <v>98</v>
      </c>
      <c r="G3918" t="s">
        <v>89</v>
      </c>
      <c r="H3918" t="s">
        <v>93</v>
      </c>
      <c r="I3918" t="s">
        <v>76</v>
      </c>
      <c r="J3918" t="s">
        <v>7266</v>
      </c>
      <c r="K3918">
        <v>40</v>
      </c>
      <c r="L3918" t="s">
        <v>77</v>
      </c>
      <c r="M3918" t="s">
        <v>78</v>
      </c>
      <c r="N3918" t="s">
        <v>7267</v>
      </c>
      <c r="O3918" t="s">
        <v>7163</v>
      </c>
      <c r="P3918" t="s">
        <v>7163</v>
      </c>
      <c r="Q3918" t="s">
        <v>2048</v>
      </c>
      <c r="R3918" t="s">
        <v>79</v>
      </c>
      <c r="S3918" t="s">
        <v>361</v>
      </c>
      <c r="T3918" t="s">
        <v>2049</v>
      </c>
      <c r="U3918" t="s">
        <v>100</v>
      </c>
      <c r="V3918" t="s">
        <v>80</v>
      </c>
      <c r="W3918">
        <v>82300</v>
      </c>
      <c r="X3918" t="s">
        <v>81</v>
      </c>
      <c r="Y3918">
        <v>-40</v>
      </c>
      <c r="Z3918" t="s">
        <v>7164</v>
      </c>
      <c r="AA3918" t="s">
        <v>7164</v>
      </c>
      <c r="AB3918" t="s">
        <v>90</v>
      </c>
      <c r="AC3918" t="s">
        <v>91</v>
      </c>
      <c r="AD3918">
        <f>_xlfn.XLOOKUP(MIS[[#This Row],[TRADING SYMBOL]],[1]Sheet1!$D:$D,[1]Sheet1!$C:$C)</f>
        <v>464.4</v>
      </c>
      <c r="AE3918">
        <f>MIS[[#This Row],[OrderAverageTradedPrice]]*MIS[[#This Row],[OrderQuantity]]</f>
        <v>21499</v>
      </c>
      <c r="AF3918">
        <f>MIS[[#This Row],[LTP]]*MIS[[#This Row],[OrderQuantity]]</f>
        <v>18576</v>
      </c>
      <c r="AG3918">
        <f>IF(MIS[[#This Row],[OrderSide]]="SELL",MIS[[#This Row],[VALUE]]-MIS[[#This Row],[LIVE_VALUE]],MIS[[#This Row],[LIVE_VALUE]]-MIS[[#This Row],[VALUE]])</f>
        <v>2923</v>
      </c>
      <c r="AH3918" t="str" cm="1">
        <f t="array" ref="AH3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8" t="str">
        <f>MIS[[#This Row],[TRADING SYMBOL]]</f>
        <v>SENSEX2552082300CE</v>
      </c>
      <c r="AJ3918" t="str">
        <f>IF(RIGHT(MIS[[#This Row],[Main/Hedge]],4)="MAIN","MAIN","HEDGE")</f>
        <v>MAIN</v>
      </c>
      <c r="AK3918" t="str" cm="1">
        <f t="array" ref="AK3918">_xlfn._xlws.FILTER(Table4[Column1],ISNUMBER(SEARCH(Table4[Column1],MIS[[#This Row],[OrderUniqueIdentifier]])),"")</f>
        <v>XYT</v>
      </c>
    </row>
    <row r="3919" spans="1:37" x14ac:dyDescent="0.25">
      <c r="A3919" t="s">
        <v>71</v>
      </c>
      <c r="B3919" t="s">
        <v>642</v>
      </c>
      <c r="C3919" t="s">
        <v>7168</v>
      </c>
      <c r="D3919" t="s">
        <v>72</v>
      </c>
      <c r="E3919" t="s">
        <v>2044</v>
      </c>
      <c r="F3919" t="s">
        <v>98</v>
      </c>
      <c r="G3919" t="s">
        <v>89</v>
      </c>
      <c r="H3919" t="s">
        <v>75</v>
      </c>
      <c r="I3919" t="s">
        <v>76</v>
      </c>
      <c r="J3919" t="s">
        <v>77</v>
      </c>
      <c r="K3919">
        <v>120</v>
      </c>
      <c r="L3919" t="s">
        <v>77</v>
      </c>
      <c r="M3919" t="s">
        <v>78</v>
      </c>
      <c r="N3919" t="s">
        <v>7169</v>
      </c>
      <c r="O3919" t="s">
        <v>7147</v>
      </c>
      <c r="P3919" t="s">
        <v>7147</v>
      </c>
      <c r="Q3919" t="s">
        <v>2048</v>
      </c>
      <c r="R3919" t="s">
        <v>79</v>
      </c>
      <c r="S3919" t="s">
        <v>112</v>
      </c>
      <c r="T3919" t="s">
        <v>2049</v>
      </c>
      <c r="U3919" t="s">
        <v>100</v>
      </c>
      <c r="V3919" t="s">
        <v>80</v>
      </c>
      <c r="W3919">
        <v>82300</v>
      </c>
      <c r="X3919" t="s">
        <v>81</v>
      </c>
      <c r="Y3919">
        <v>-120</v>
      </c>
      <c r="Z3919" t="s">
        <v>7149</v>
      </c>
      <c r="AA3919" t="s">
        <v>7149</v>
      </c>
      <c r="AB3919" t="s">
        <v>90</v>
      </c>
      <c r="AC3919" t="s">
        <v>91</v>
      </c>
      <c r="AD3919">
        <f>_xlfn.XLOOKUP(MIS[[#This Row],[TRADING SYMBOL]],[1]Sheet1!$D:$D,[1]Sheet1!$C:$C)</f>
        <v>464.4</v>
      </c>
      <c r="AE3919">
        <f>MIS[[#This Row],[OrderAverageTradedPrice]]*MIS[[#This Row],[OrderQuantity]]</f>
        <v>64317</v>
      </c>
      <c r="AF3919">
        <f>MIS[[#This Row],[LTP]]*MIS[[#This Row],[OrderQuantity]]</f>
        <v>55728</v>
      </c>
      <c r="AG3919">
        <f>IF(MIS[[#This Row],[OrderSide]]="SELL",MIS[[#This Row],[VALUE]]-MIS[[#This Row],[LIVE_VALUE]],MIS[[#This Row],[LIVE_VALUE]]-MIS[[#This Row],[VALUE]])</f>
        <v>8589</v>
      </c>
      <c r="AH3919" t="str" cm="1">
        <f t="array" ref="AH3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9" t="str">
        <f>MIS[[#This Row],[TRADING SYMBOL]]</f>
        <v>SENSEX2552082300CE</v>
      </c>
      <c r="AJ3919" t="str">
        <f>IF(RIGHT(MIS[[#This Row],[Main/Hedge]],4)="MAIN","MAIN","HEDGE")</f>
        <v>MAIN</v>
      </c>
      <c r="AK3919" t="str" cm="1">
        <f t="array" ref="AK3919">_xlfn._xlws.FILTER(Table4[Column1],ISNUMBER(SEARCH(Table4[Column1],MIS[[#This Row],[OrderUniqueIdentifier]])),"")</f>
        <v>XYT</v>
      </c>
    </row>
    <row r="3920" spans="1:37" x14ac:dyDescent="0.25">
      <c r="A3920" t="s">
        <v>71</v>
      </c>
      <c r="B3920" t="s">
        <v>724</v>
      </c>
      <c r="C3920" t="s">
        <v>7176</v>
      </c>
      <c r="D3920" t="s">
        <v>72</v>
      </c>
      <c r="E3920" t="s">
        <v>2044</v>
      </c>
      <c r="F3920" t="s">
        <v>98</v>
      </c>
      <c r="G3920" t="s">
        <v>89</v>
      </c>
      <c r="H3920" t="s">
        <v>75</v>
      </c>
      <c r="I3920" t="s">
        <v>76</v>
      </c>
      <c r="J3920" t="s">
        <v>77</v>
      </c>
      <c r="K3920">
        <v>100</v>
      </c>
      <c r="L3920" t="s">
        <v>77</v>
      </c>
      <c r="M3920" t="s">
        <v>78</v>
      </c>
      <c r="N3920" t="s">
        <v>7177</v>
      </c>
      <c r="O3920" t="s">
        <v>7163</v>
      </c>
      <c r="P3920" t="s">
        <v>7147</v>
      </c>
      <c r="Q3920" t="s">
        <v>2048</v>
      </c>
      <c r="R3920" t="s">
        <v>79</v>
      </c>
      <c r="S3920" t="s">
        <v>1825</v>
      </c>
      <c r="T3920" t="s">
        <v>2049</v>
      </c>
      <c r="U3920" t="s">
        <v>100</v>
      </c>
      <c r="V3920" t="s">
        <v>80</v>
      </c>
      <c r="W3920">
        <v>82300</v>
      </c>
      <c r="X3920" t="s">
        <v>81</v>
      </c>
      <c r="Y3920">
        <v>-100</v>
      </c>
      <c r="Z3920" t="s">
        <v>7164</v>
      </c>
      <c r="AA3920" t="s">
        <v>7149</v>
      </c>
      <c r="AB3920" t="s">
        <v>90</v>
      </c>
      <c r="AC3920" t="s">
        <v>91</v>
      </c>
      <c r="AD3920">
        <f>_xlfn.XLOOKUP(MIS[[#This Row],[TRADING SYMBOL]],[1]Sheet1!$D:$D,[1]Sheet1!$C:$C)</f>
        <v>464.4</v>
      </c>
      <c r="AE3920">
        <f>MIS[[#This Row],[OrderAverageTradedPrice]]*MIS[[#This Row],[OrderQuantity]]</f>
        <v>53538</v>
      </c>
      <c r="AF3920">
        <f>MIS[[#This Row],[LTP]]*MIS[[#This Row],[OrderQuantity]]</f>
        <v>46440</v>
      </c>
      <c r="AG3920">
        <f>IF(MIS[[#This Row],[OrderSide]]="SELL",MIS[[#This Row],[VALUE]]-MIS[[#This Row],[LIVE_VALUE]],MIS[[#This Row],[LIVE_VALUE]]-MIS[[#This Row],[VALUE]])</f>
        <v>7098</v>
      </c>
      <c r="AH3920" t="str" cm="1">
        <f t="array" ref="AH3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0" t="str">
        <f>MIS[[#This Row],[TRADING SYMBOL]]</f>
        <v>SENSEX2552082300CE</v>
      </c>
      <c r="AJ3920" t="str">
        <f>IF(RIGHT(MIS[[#This Row],[Main/Hedge]],4)="MAIN","MAIN","HEDGE")</f>
        <v>MAIN</v>
      </c>
      <c r="AK3920" t="str" cm="1">
        <f t="array" ref="AK3920">_xlfn._xlws.FILTER(Table4[Column1],ISNUMBER(SEARCH(Table4[Column1],MIS[[#This Row],[OrderUniqueIdentifier]])),"")</f>
        <v>XYT</v>
      </c>
    </row>
    <row r="3921" spans="1:37" x14ac:dyDescent="0.25">
      <c r="A3921" t="s">
        <v>71</v>
      </c>
      <c r="B3921" t="s">
        <v>761</v>
      </c>
      <c r="C3921" t="s">
        <v>7180</v>
      </c>
      <c r="D3921" t="s">
        <v>72</v>
      </c>
      <c r="E3921" t="s">
        <v>2044</v>
      </c>
      <c r="F3921" t="s">
        <v>98</v>
      </c>
      <c r="G3921" t="s">
        <v>89</v>
      </c>
      <c r="H3921" t="s">
        <v>75</v>
      </c>
      <c r="I3921" t="s">
        <v>76</v>
      </c>
      <c r="J3921" t="s">
        <v>77</v>
      </c>
      <c r="K3921">
        <v>20</v>
      </c>
      <c r="L3921" t="s">
        <v>77</v>
      </c>
      <c r="M3921" t="s">
        <v>78</v>
      </c>
      <c r="N3921" t="s">
        <v>7181</v>
      </c>
      <c r="O3921" t="s">
        <v>7163</v>
      </c>
      <c r="P3921" t="s">
        <v>7147</v>
      </c>
      <c r="Q3921" t="s">
        <v>2048</v>
      </c>
      <c r="R3921" t="s">
        <v>79</v>
      </c>
      <c r="S3921" t="s">
        <v>112</v>
      </c>
      <c r="T3921" t="s">
        <v>2049</v>
      </c>
      <c r="U3921" t="s">
        <v>100</v>
      </c>
      <c r="V3921" t="s">
        <v>80</v>
      </c>
      <c r="W3921">
        <v>82300</v>
      </c>
      <c r="X3921" t="s">
        <v>81</v>
      </c>
      <c r="Y3921">
        <v>-20</v>
      </c>
      <c r="Z3921" t="s">
        <v>7164</v>
      </c>
      <c r="AA3921" t="s">
        <v>7149</v>
      </c>
      <c r="AB3921" t="s">
        <v>90</v>
      </c>
      <c r="AC3921" t="s">
        <v>91</v>
      </c>
      <c r="AD3921">
        <f>_xlfn.XLOOKUP(MIS[[#This Row],[TRADING SYMBOL]],[1]Sheet1!$D:$D,[1]Sheet1!$C:$C)</f>
        <v>464.4</v>
      </c>
      <c r="AE3921">
        <f>MIS[[#This Row],[OrderAverageTradedPrice]]*MIS[[#This Row],[OrderQuantity]]</f>
        <v>10671</v>
      </c>
      <c r="AF3921">
        <f>MIS[[#This Row],[LTP]]*MIS[[#This Row],[OrderQuantity]]</f>
        <v>9288</v>
      </c>
      <c r="AG3921">
        <f>IF(MIS[[#This Row],[OrderSide]]="SELL",MIS[[#This Row],[VALUE]]-MIS[[#This Row],[LIVE_VALUE]],MIS[[#This Row],[LIVE_VALUE]]-MIS[[#This Row],[VALUE]])</f>
        <v>1383</v>
      </c>
      <c r="AH3921" t="str" cm="1">
        <f t="array" ref="AH3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1" t="str">
        <f>MIS[[#This Row],[TRADING SYMBOL]]</f>
        <v>SENSEX2552082300CE</v>
      </c>
      <c r="AJ3921" t="str">
        <f>IF(RIGHT(MIS[[#This Row],[Main/Hedge]],4)="MAIN","MAIN","HEDGE")</f>
        <v>MAIN</v>
      </c>
      <c r="AK3921" t="str" cm="1">
        <f t="array" ref="AK3921">_xlfn._xlws.FILTER(Table4[Column1],ISNUMBER(SEARCH(Table4[Column1],MIS[[#This Row],[OrderUniqueIdentifier]])),"")</f>
        <v>XYT</v>
      </c>
    </row>
    <row r="3922" spans="1:37" x14ac:dyDescent="0.25">
      <c r="A3922" t="s">
        <v>71</v>
      </c>
      <c r="B3922" t="s">
        <v>822</v>
      </c>
      <c r="C3922" t="s">
        <v>7186</v>
      </c>
      <c r="D3922" t="s">
        <v>72</v>
      </c>
      <c r="E3922" t="s">
        <v>2044</v>
      </c>
      <c r="F3922" t="s">
        <v>98</v>
      </c>
      <c r="G3922" t="s">
        <v>89</v>
      </c>
      <c r="H3922" t="s">
        <v>75</v>
      </c>
      <c r="I3922" t="s">
        <v>76</v>
      </c>
      <c r="J3922" t="s">
        <v>77</v>
      </c>
      <c r="K3922">
        <v>20</v>
      </c>
      <c r="L3922" t="s">
        <v>77</v>
      </c>
      <c r="M3922" t="s">
        <v>78</v>
      </c>
      <c r="N3922" t="s">
        <v>7187</v>
      </c>
      <c r="O3922" t="s">
        <v>7147</v>
      </c>
      <c r="P3922" t="s">
        <v>7147</v>
      </c>
      <c r="Q3922" t="s">
        <v>2048</v>
      </c>
      <c r="R3922" t="s">
        <v>79</v>
      </c>
      <c r="S3922" t="s">
        <v>112</v>
      </c>
      <c r="T3922" t="s">
        <v>2049</v>
      </c>
      <c r="U3922" t="s">
        <v>100</v>
      </c>
      <c r="V3922" t="s">
        <v>80</v>
      </c>
      <c r="W3922">
        <v>82300</v>
      </c>
      <c r="X3922" t="s">
        <v>81</v>
      </c>
      <c r="Y3922">
        <v>-20</v>
      </c>
      <c r="Z3922" t="s">
        <v>7149</v>
      </c>
      <c r="AA3922" t="s">
        <v>7149</v>
      </c>
      <c r="AB3922" t="s">
        <v>90</v>
      </c>
      <c r="AC3922" t="s">
        <v>91</v>
      </c>
      <c r="AD3922">
        <f>_xlfn.XLOOKUP(MIS[[#This Row],[TRADING SYMBOL]],[1]Sheet1!$D:$D,[1]Sheet1!$C:$C)</f>
        <v>464.4</v>
      </c>
      <c r="AE3922">
        <f>MIS[[#This Row],[OrderAverageTradedPrice]]*MIS[[#This Row],[OrderQuantity]]</f>
        <v>10717</v>
      </c>
      <c r="AF3922">
        <f>MIS[[#This Row],[LTP]]*MIS[[#This Row],[OrderQuantity]]</f>
        <v>9288</v>
      </c>
      <c r="AG3922">
        <f>IF(MIS[[#This Row],[OrderSide]]="SELL",MIS[[#This Row],[VALUE]]-MIS[[#This Row],[LIVE_VALUE]],MIS[[#This Row],[LIVE_VALUE]]-MIS[[#This Row],[VALUE]])</f>
        <v>1429</v>
      </c>
      <c r="AH3922" t="str" cm="1">
        <f t="array" ref="AH3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2" t="str">
        <f>MIS[[#This Row],[TRADING SYMBOL]]</f>
        <v>SENSEX2552082300CE</v>
      </c>
      <c r="AJ3922" t="str">
        <f>IF(RIGHT(MIS[[#This Row],[Main/Hedge]],4)="MAIN","MAIN","HEDGE")</f>
        <v>MAIN</v>
      </c>
      <c r="AK3922" t="str" cm="1">
        <f t="array" ref="AK3922">_xlfn._xlws.FILTER(Table4[Column1],ISNUMBER(SEARCH(Table4[Column1],MIS[[#This Row],[OrderUniqueIdentifier]])),"")</f>
        <v>XYT</v>
      </c>
    </row>
    <row r="3923" spans="1:37" x14ac:dyDescent="0.25">
      <c r="A3923" t="s">
        <v>71</v>
      </c>
      <c r="B3923" t="s">
        <v>847</v>
      </c>
      <c r="C3923" t="s">
        <v>7190</v>
      </c>
      <c r="D3923" t="s">
        <v>72</v>
      </c>
      <c r="E3923" t="s">
        <v>2044</v>
      </c>
      <c r="F3923" t="s">
        <v>98</v>
      </c>
      <c r="G3923" t="s">
        <v>89</v>
      </c>
      <c r="H3923" t="s">
        <v>75</v>
      </c>
      <c r="I3923" t="s">
        <v>76</v>
      </c>
      <c r="J3923" t="s">
        <v>77</v>
      </c>
      <c r="K3923">
        <v>120</v>
      </c>
      <c r="L3923" t="s">
        <v>77</v>
      </c>
      <c r="M3923" t="s">
        <v>78</v>
      </c>
      <c r="N3923" t="s">
        <v>7191</v>
      </c>
      <c r="O3923" t="s">
        <v>7163</v>
      </c>
      <c r="P3923" t="s">
        <v>7147</v>
      </c>
      <c r="Q3923" t="s">
        <v>2048</v>
      </c>
      <c r="R3923" t="s">
        <v>79</v>
      </c>
      <c r="S3923" t="s">
        <v>112</v>
      </c>
      <c r="T3923" t="s">
        <v>2049</v>
      </c>
      <c r="U3923" t="s">
        <v>100</v>
      </c>
      <c r="V3923" t="s">
        <v>80</v>
      </c>
      <c r="W3923">
        <v>82300</v>
      </c>
      <c r="X3923" t="s">
        <v>81</v>
      </c>
      <c r="Y3923">
        <v>-120</v>
      </c>
      <c r="Z3923" t="s">
        <v>7164</v>
      </c>
      <c r="AA3923" t="s">
        <v>7149</v>
      </c>
      <c r="AB3923" t="s">
        <v>90</v>
      </c>
      <c r="AC3923" t="s">
        <v>91</v>
      </c>
      <c r="AD3923">
        <f>_xlfn.XLOOKUP(MIS[[#This Row],[TRADING SYMBOL]],[1]Sheet1!$D:$D,[1]Sheet1!$C:$C)</f>
        <v>464.4</v>
      </c>
      <c r="AE3923">
        <f>MIS[[#This Row],[OrderAverageTradedPrice]]*MIS[[#This Row],[OrderQuantity]]</f>
        <v>64254.999999999964</v>
      </c>
      <c r="AF3923">
        <f>MIS[[#This Row],[LTP]]*MIS[[#This Row],[OrderQuantity]]</f>
        <v>55728</v>
      </c>
      <c r="AG3923">
        <f>IF(MIS[[#This Row],[OrderSide]]="SELL",MIS[[#This Row],[VALUE]]-MIS[[#This Row],[LIVE_VALUE]],MIS[[#This Row],[LIVE_VALUE]]-MIS[[#This Row],[VALUE]])</f>
        <v>8526.9999999999636</v>
      </c>
      <c r="AH3923" t="str" cm="1">
        <f t="array" ref="AH3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3" t="str">
        <f>MIS[[#This Row],[TRADING SYMBOL]]</f>
        <v>SENSEX2552082300CE</v>
      </c>
      <c r="AJ3923" t="str">
        <f>IF(RIGHT(MIS[[#This Row],[Main/Hedge]],4)="MAIN","MAIN","HEDGE")</f>
        <v>MAIN</v>
      </c>
      <c r="AK3923" t="str" cm="1">
        <f t="array" ref="AK3923">_xlfn._xlws.FILTER(Table4[Column1],ISNUMBER(SEARCH(Table4[Column1],MIS[[#This Row],[OrderUniqueIdentifier]])),"")</f>
        <v>XYT</v>
      </c>
    </row>
    <row r="3924" spans="1:37" x14ac:dyDescent="0.25">
      <c r="A3924" t="s">
        <v>71</v>
      </c>
      <c r="B3924" t="s">
        <v>873</v>
      </c>
      <c r="C3924" t="s">
        <v>7193</v>
      </c>
      <c r="D3924" t="s">
        <v>72</v>
      </c>
      <c r="E3924" t="s">
        <v>2044</v>
      </c>
      <c r="F3924" t="s">
        <v>98</v>
      </c>
      <c r="G3924" t="s">
        <v>89</v>
      </c>
      <c r="H3924" t="s">
        <v>75</v>
      </c>
      <c r="I3924" t="s">
        <v>76</v>
      </c>
      <c r="J3924" t="s">
        <v>77</v>
      </c>
      <c r="K3924">
        <v>20</v>
      </c>
      <c r="L3924" t="s">
        <v>77</v>
      </c>
      <c r="M3924" t="s">
        <v>78</v>
      </c>
      <c r="N3924" t="s">
        <v>7194</v>
      </c>
      <c r="O3924" t="s">
        <v>7163</v>
      </c>
      <c r="P3924" t="s">
        <v>7147</v>
      </c>
      <c r="Q3924" t="s">
        <v>2048</v>
      </c>
      <c r="R3924" t="s">
        <v>79</v>
      </c>
      <c r="S3924" t="s">
        <v>112</v>
      </c>
      <c r="T3924" t="s">
        <v>2049</v>
      </c>
      <c r="U3924" t="s">
        <v>100</v>
      </c>
      <c r="V3924" t="s">
        <v>80</v>
      </c>
      <c r="W3924">
        <v>82300</v>
      </c>
      <c r="X3924" t="s">
        <v>81</v>
      </c>
      <c r="Y3924">
        <v>-20</v>
      </c>
      <c r="Z3924" t="s">
        <v>7164</v>
      </c>
      <c r="AA3924" t="s">
        <v>7149</v>
      </c>
      <c r="AB3924" t="s">
        <v>90</v>
      </c>
      <c r="AC3924" t="s">
        <v>91</v>
      </c>
      <c r="AD3924">
        <f>_xlfn.XLOOKUP(MIS[[#This Row],[TRADING SYMBOL]],[1]Sheet1!$D:$D,[1]Sheet1!$C:$C)</f>
        <v>464.4</v>
      </c>
      <c r="AE3924">
        <f>MIS[[#This Row],[OrderAverageTradedPrice]]*MIS[[#This Row],[OrderQuantity]]</f>
        <v>10701</v>
      </c>
      <c r="AF3924">
        <f>MIS[[#This Row],[LTP]]*MIS[[#This Row],[OrderQuantity]]</f>
        <v>9288</v>
      </c>
      <c r="AG3924">
        <f>IF(MIS[[#This Row],[OrderSide]]="SELL",MIS[[#This Row],[VALUE]]-MIS[[#This Row],[LIVE_VALUE]],MIS[[#This Row],[LIVE_VALUE]]-MIS[[#This Row],[VALUE]])</f>
        <v>1413</v>
      </c>
      <c r="AH3924" t="str" cm="1">
        <f t="array" ref="AH3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4" t="str">
        <f>MIS[[#This Row],[TRADING SYMBOL]]</f>
        <v>SENSEX2552082300CE</v>
      </c>
      <c r="AJ3924" t="str">
        <f>IF(RIGHT(MIS[[#This Row],[Main/Hedge]],4)="MAIN","MAIN","HEDGE")</f>
        <v>MAIN</v>
      </c>
      <c r="AK3924" t="str" cm="1">
        <f t="array" ref="AK3924">_xlfn._xlws.FILTER(Table4[Column1],ISNUMBER(SEARCH(Table4[Column1],MIS[[#This Row],[OrderUniqueIdentifier]])),"")</f>
        <v>XYT</v>
      </c>
    </row>
    <row r="3925" spans="1:37" x14ac:dyDescent="0.25">
      <c r="A3925" t="s">
        <v>71</v>
      </c>
      <c r="B3925" t="s">
        <v>888</v>
      </c>
      <c r="C3925" t="s">
        <v>7197</v>
      </c>
      <c r="D3925" t="s">
        <v>72</v>
      </c>
      <c r="E3925" t="s">
        <v>2044</v>
      </c>
      <c r="F3925" t="s">
        <v>98</v>
      </c>
      <c r="G3925" t="s">
        <v>89</v>
      </c>
      <c r="H3925" t="s">
        <v>75</v>
      </c>
      <c r="I3925" t="s">
        <v>76</v>
      </c>
      <c r="J3925" t="s">
        <v>77</v>
      </c>
      <c r="K3925">
        <v>20</v>
      </c>
      <c r="L3925" t="s">
        <v>77</v>
      </c>
      <c r="M3925" t="s">
        <v>78</v>
      </c>
      <c r="N3925" t="s">
        <v>7198</v>
      </c>
      <c r="O3925" t="s">
        <v>7163</v>
      </c>
      <c r="P3925" t="s">
        <v>7147</v>
      </c>
      <c r="Q3925" t="s">
        <v>2048</v>
      </c>
      <c r="R3925" t="s">
        <v>79</v>
      </c>
      <c r="S3925" t="s">
        <v>1825</v>
      </c>
      <c r="T3925" t="s">
        <v>2049</v>
      </c>
      <c r="U3925" t="s">
        <v>100</v>
      </c>
      <c r="V3925" t="s">
        <v>80</v>
      </c>
      <c r="W3925">
        <v>82300</v>
      </c>
      <c r="X3925" t="s">
        <v>81</v>
      </c>
      <c r="Y3925">
        <v>-20</v>
      </c>
      <c r="Z3925" t="s">
        <v>7164</v>
      </c>
      <c r="AA3925" t="s">
        <v>7149</v>
      </c>
      <c r="AB3925" t="s">
        <v>90</v>
      </c>
      <c r="AC3925" t="s">
        <v>91</v>
      </c>
      <c r="AD3925">
        <f>_xlfn.XLOOKUP(MIS[[#This Row],[TRADING SYMBOL]],[1]Sheet1!$D:$D,[1]Sheet1!$C:$C)</f>
        <v>464.4</v>
      </c>
      <c r="AE3925">
        <f>MIS[[#This Row],[OrderAverageTradedPrice]]*MIS[[#This Row],[OrderQuantity]]</f>
        <v>10704</v>
      </c>
      <c r="AF3925">
        <f>MIS[[#This Row],[LTP]]*MIS[[#This Row],[OrderQuantity]]</f>
        <v>9288</v>
      </c>
      <c r="AG3925">
        <f>IF(MIS[[#This Row],[OrderSide]]="SELL",MIS[[#This Row],[VALUE]]-MIS[[#This Row],[LIVE_VALUE]],MIS[[#This Row],[LIVE_VALUE]]-MIS[[#This Row],[VALUE]])</f>
        <v>1416</v>
      </c>
      <c r="AH3925" t="str" cm="1">
        <f t="array" ref="AH3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5" t="str">
        <f>MIS[[#This Row],[TRADING SYMBOL]]</f>
        <v>SENSEX2552082300CE</v>
      </c>
      <c r="AJ3925" t="str">
        <f>IF(RIGHT(MIS[[#This Row],[Main/Hedge]],4)="MAIN","MAIN","HEDGE")</f>
        <v>MAIN</v>
      </c>
      <c r="AK3925" t="str" cm="1">
        <f t="array" ref="AK3925">_xlfn._xlws.FILTER(Table4[Column1],ISNUMBER(SEARCH(Table4[Column1],MIS[[#This Row],[OrderUniqueIdentifier]])),"")</f>
        <v>XYT</v>
      </c>
    </row>
    <row r="3926" spans="1:37" x14ac:dyDescent="0.25">
      <c r="A3926" t="s">
        <v>71</v>
      </c>
      <c r="B3926" t="s">
        <v>940</v>
      </c>
      <c r="C3926" t="s">
        <v>7203</v>
      </c>
      <c r="D3926" t="s">
        <v>72</v>
      </c>
      <c r="E3926" t="s">
        <v>2044</v>
      </c>
      <c r="F3926" t="s">
        <v>98</v>
      </c>
      <c r="G3926" t="s">
        <v>89</v>
      </c>
      <c r="H3926" t="s">
        <v>75</v>
      </c>
      <c r="I3926" t="s">
        <v>76</v>
      </c>
      <c r="J3926" t="s">
        <v>77</v>
      </c>
      <c r="K3926">
        <v>40</v>
      </c>
      <c r="L3926" t="s">
        <v>77</v>
      </c>
      <c r="M3926" t="s">
        <v>78</v>
      </c>
      <c r="N3926" t="s">
        <v>7204</v>
      </c>
      <c r="O3926" t="s">
        <v>7163</v>
      </c>
      <c r="P3926" t="s">
        <v>7147</v>
      </c>
      <c r="Q3926" t="s">
        <v>2048</v>
      </c>
      <c r="R3926" t="s">
        <v>79</v>
      </c>
      <c r="S3926" t="s">
        <v>112</v>
      </c>
      <c r="T3926" t="s">
        <v>2049</v>
      </c>
      <c r="U3926" t="s">
        <v>100</v>
      </c>
      <c r="V3926" t="s">
        <v>80</v>
      </c>
      <c r="W3926">
        <v>82300</v>
      </c>
      <c r="X3926" t="s">
        <v>81</v>
      </c>
      <c r="Y3926">
        <v>-40</v>
      </c>
      <c r="Z3926" t="s">
        <v>7164</v>
      </c>
      <c r="AA3926" t="s">
        <v>7149</v>
      </c>
      <c r="AB3926" t="s">
        <v>90</v>
      </c>
      <c r="AC3926" t="s">
        <v>91</v>
      </c>
      <c r="AD3926">
        <f>_xlfn.XLOOKUP(MIS[[#This Row],[TRADING SYMBOL]],[1]Sheet1!$D:$D,[1]Sheet1!$C:$C)</f>
        <v>464.4</v>
      </c>
      <c r="AE3926">
        <f>MIS[[#This Row],[OrderAverageTradedPrice]]*MIS[[#This Row],[OrderQuantity]]</f>
        <v>21396</v>
      </c>
      <c r="AF3926">
        <f>MIS[[#This Row],[LTP]]*MIS[[#This Row],[OrderQuantity]]</f>
        <v>18576</v>
      </c>
      <c r="AG3926">
        <f>IF(MIS[[#This Row],[OrderSide]]="SELL",MIS[[#This Row],[VALUE]]-MIS[[#This Row],[LIVE_VALUE]],MIS[[#This Row],[LIVE_VALUE]]-MIS[[#This Row],[VALUE]])</f>
        <v>2820</v>
      </c>
      <c r="AH3926" t="str" cm="1">
        <f t="array" ref="AH3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6" t="str">
        <f>MIS[[#This Row],[TRADING SYMBOL]]</f>
        <v>SENSEX2552082300CE</v>
      </c>
      <c r="AJ3926" t="str">
        <f>IF(RIGHT(MIS[[#This Row],[Main/Hedge]],4)="MAIN","MAIN","HEDGE")</f>
        <v>MAIN</v>
      </c>
      <c r="AK3926" t="str" cm="1">
        <f t="array" ref="AK3926">_xlfn._xlws.FILTER(Table4[Column1],ISNUMBER(SEARCH(Table4[Column1],MIS[[#This Row],[OrderUniqueIdentifier]])),"")</f>
        <v>XYT</v>
      </c>
    </row>
    <row r="3927" spans="1:37" x14ac:dyDescent="0.25">
      <c r="A3927" t="s">
        <v>71</v>
      </c>
      <c r="B3927" t="s">
        <v>978</v>
      </c>
      <c r="C3927" t="s">
        <v>7208</v>
      </c>
      <c r="D3927" t="s">
        <v>72</v>
      </c>
      <c r="E3927" t="s">
        <v>2044</v>
      </c>
      <c r="F3927" t="s">
        <v>98</v>
      </c>
      <c r="G3927" t="s">
        <v>89</v>
      </c>
      <c r="H3927" t="s">
        <v>75</v>
      </c>
      <c r="I3927" t="s">
        <v>76</v>
      </c>
      <c r="J3927" t="s">
        <v>77</v>
      </c>
      <c r="K3927">
        <v>20</v>
      </c>
      <c r="L3927" t="s">
        <v>77</v>
      </c>
      <c r="M3927" t="s">
        <v>78</v>
      </c>
      <c r="N3927" t="s">
        <v>7209</v>
      </c>
      <c r="O3927" t="s">
        <v>7147</v>
      </c>
      <c r="P3927" t="s">
        <v>7147</v>
      </c>
      <c r="Q3927" t="s">
        <v>2048</v>
      </c>
      <c r="R3927" t="s">
        <v>79</v>
      </c>
      <c r="S3927" t="s">
        <v>112</v>
      </c>
      <c r="T3927" t="s">
        <v>2049</v>
      </c>
      <c r="U3927" t="s">
        <v>100</v>
      </c>
      <c r="V3927" t="s">
        <v>80</v>
      </c>
      <c r="W3927">
        <v>82300</v>
      </c>
      <c r="X3927" t="s">
        <v>81</v>
      </c>
      <c r="Y3927">
        <v>-20</v>
      </c>
      <c r="Z3927" t="s">
        <v>7149</v>
      </c>
      <c r="AA3927" t="s">
        <v>7149</v>
      </c>
      <c r="AB3927" t="s">
        <v>90</v>
      </c>
      <c r="AC3927" t="s">
        <v>91</v>
      </c>
      <c r="AD3927">
        <f>_xlfn.XLOOKUP(MIS[[#This Row],[TRADING SYMBOL]],[1]Sheet1!$D:$D,[1]Sheet1!$C:$C)</f>
        <v>464.4</v>
      </c>
      <c r="AE3927">
        <f>MIS[[#This Row],[OrderAverageTradedPrice]]*MIS[[#This Row],[OrderQuantity]]</f>
        <v>10713</v>
      </c>
      <c r="AF3927">
        <f>MIS[[#This Row],[LTP]]*MIS[[#This Row],[OrderQuantity]]</f>
        <v>9288</v>
      </c>
      <c r="AG3927">
        <f>IF(MIS[[#This Row],[OrderSide]]="SELL",MIS[[#This Row],[VALUE]]-MIS[[#This Row],[LIVE_VALUE]],MIS[[#This Row],[LIVE_VALUE]]-MIS[[#This Row],[VALUE]])</f>
        <v>1425</v>
      </c>
      <c r="AH3927" t="str" cm="1">
        <f t="array" ref="AH3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7" t="str">
        <f>MIS[[#This Row],[TRADING SYMBOL]]</f>
        <v>SENSEX2552082300CE</v>
      </c>
      <c r="AJ3927" t="str">
        <f>IF(RIGHT(MIS[[#This Row],[Main/Hedge]],4)="MAIN","MAIN","HEDGE")</f>
        <v>MAIN</v>
      </c>
      <c r="AK3927" t="str" cm="1">
        <f t="array" ref="AK3927">_xlfn._xlws.FILTER(Table4[Column1],ISNUMBER(SEARCH(Table4[Column1],MIS[[#This Row],[OrderUniqueIdentifier]])),"")</f>
        <v>XYT</v>
      </c>
    </row>
    <row r="3928" spans="1:37" x14ac:dyDescent="0.25">
      <c r="A3928" t="s">
        <v>71</v>
      </c>
      <c r="B3928" t="s">
        <v>1001</v>
      </c>
      <c r="C3928" t="s">
        <v>7212</v>
      </c>
      <c r="D3928" t="s">
        <v>72</v>
      </c>
      <c r="E3928" t="s">
        <v>2044</v>
      </c>
      <c r="F3928" t="s">
        <v>98</v>
      </c>
      <c r="G3928" t="s">
        <v>89</v>
      </c>
      <c r="H3928" t="s">
        <v>75</v>
      </c>
      <c r="I3928" t="s">
        <v>76</v>
      </c>
      <c r="J3928" t="s">
        <v>77</v>
      </c>
      <c r="K3928">
        <v>20</v>
      </c>
      <c r="L3928" t="s">
        <v>77</v>
      </c>
      <c r="M3928" t="s">
        <v>78</v>
      </c>
      <c r="N3928" t="s">
        <v>7213</v>
      </c>
      <c r="O3928" t="s">
        <v>7163</v>
      </c>
      <c r="P3928" t="s">
        <v>7147</v>
      </c>
      <c r="Q3928" t="s">
        <v>2048</v>
      </c>
      <c r="R3928" t="s">
        <v>79</v>
      </c>
      <c r="S3928" t="s">
        <v>112</v>
      </c>
      <c r="T3928" t="s">
        <v>2049</v>
      </c>
      <c r="U3928" t="s">
        <v>100</v>
      </c>
      <c r="V3928" t="s">
        <v>80</v>
      </c>
      <c r="W3928">
        <v>82300</v>
      </c>
      <c r="X3928" t="s">
        <v>81</v>
      </c>
      <c r="Y3928">
        <v>-20</v>
      </c>
      <c r="Z3928" t="s">
        <v>7164</v>
      </c>
      <c r="AA3928" t="s">
        <v>7149</v>
      </c>
      <c r="AB3928" t="s">
        <v>90</v>
      </c>
      <c r="AC3928" t="s">
        <v>91</v>
      </c>
      <c r="AD3928">
        <f>_xlfn.XLOOKUP(MIS[[#This Row],[TRADING SYMBOL]],[1]Sheet1!$D:$D,[1]Sheet1!$C:$C)</f>
        <v>464.4</v>
      </c>
      <c r="AE3928">
        <f>MIS[[#This Row],[OrderAverageTradedPrice]]*MIS[[#This Row],[OrderQuantity]]</f>
        <v>10686</v>
      </c>
      <c r="AF3928">
        <f>MIS[[#This Row],[LTP]]*MIS[[#This Row],[OrderQuantity]]</f>
        <v>9288</v>
      </c>
      <c r="AG3928">
        <f>IF(MIS[[#This Row],[OrderSide]]="SELL",MIS[[#This Row],[VALUE]]-MIS[[#This Row],[LIVE_VALUE]],MIS[[#This Row],[LIVE_VALUE]]-MIS[[#This Row],[VALUE]])</f>
        <v>1398</v>
      </c>
      <c r="AH3928" t="str" cm="1">
        <f t="array" ref="AH3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8" t="str">
        <f>MIS[[#This Row],[TRADING SYMBOL]]</f>
        <v>SENSEX2552082300CE</v>
      </c>
      <c r="AJ3928" t="str">
        <f>IF(RIGHT(MIS[[#This Row],[Main/Hedge]],4)="MAIN","MAIN","HEDGE")</f>
        <v>MAIN</v>
      </c>
      <c r="AK3928" t="str" cm="1">
        <f t="array" ref="AK3928">_xlfn._xlws.FILTER(Table4[Column1],ISNUMBER(SEARCH(Table4[Column1],MIS[[#This Row],[OrderUniqueIdentifier]])),"")</f>
        <v>XYT</v>
      </c>
    </row>
    <row r="3929" spans="1:37" x14ac:dyDescent="0.25">
      <c r="A3929" t="s">
        <v>71</v>
      </c>
      <c r="B3929" t="s">
        <v>1010</v>
      </c>
      <c r="C3929" t="s">
        <v>7214</v>
      </c>
      <c r="D3929" t="s">
        <v>72</v>
      </c>
      <c r="E3929" t="s">
        <v>2044</v>
      </c>
      <c r="F3929" t="s">
        <v>98</v>
      </c>
      <c r="G3929" t="s">
        <v>89</v>
      </c>
      <c r="H3929" t="s">
        <v>75</v>
      </c>
      <c r="I3929" t="s">
        <v>76</v>
      </c>
      <c r="J3929" t="s">
        <v>77</v>
      </c>
      <c r="K3929">
        <v>20</v>
      </c>
      <c r="L3929" t="s">
        <v>77</v>
      </c>
      <c r="M3929" t="s">
        <v>78</v>
      </c>
      <c r="N3929" t="s">
        <v>7209</v>
      </c>
      <c r="O3929" t="s">
        <v>7147</v>
      </c>
      <c r="P3929" t="s">
        <v>7147</v>
      </c>
      <c r="Q3929" t="s">
        <v>2048</v>
      </c>
      <c r="R3929" t="s">
        <v>79</v>
      </c>
      <c r="S3929" t="s">
        <v>112</v>
      </c>
      <c r="T3929" t="s">
        <v>2049</v>
      </c>
      <c r="U3929" t="s">
        <v>100</v>
      </c>
      <c r="V3929" t="s">
        <v>80</v>
      </c>
      <c r="W3929">
        <v>82300</v>
      </c>
      <c r="X3929" t="s">
        <v>81</v>
      </c>
      <c r="Y3929">
        <v>-20</v>
      </c>
      <c r="Z3929" t="s">
        <v>7149</v>
      </c>
      <c r="AA3929" t="s">
        <v>7149</v>
      </c>
      <c r="AB3929" t="s">
        <v>90</v>
      </c>
      <c r="AC3929" t="s">
        <v>91</v>
      </c>
      <c r="AD3929">
        <f>_xlfn.XLOOKUP(MIS[[#This Row],[TRADING SYMBOL]],[1]Sheet1!$D:$D,[1]Sheet1!$C:$C)</f>
        <v>464.4</v>
      </c>
      <c r="AE3929">
        <f>MIS[[#This Row],[OrderAverageTradedPrice]]*MIS[[#This Row],[OrderQuantity]]</f>
        <v>10713</v>
      </c>
      <c r="AF3929">
        <f>MIS[[#This Row],[LTP]]*MIS[[#This Row],[OrderQuantity]]</f>
        <v>9288</v>
      </c>
      <c r="AG3929">
        <f>IF(MIS[[#This Row],[OrderSide]]="SELL",MIS[[#This Row],[VALUE]]-MIS[[#This Row],[LIVE_VALUE]],MIS[[#This Row],[LIVE_VALUE]]-MIS[[#This Row],[VALUE]])</f>
        <v>1425</v>
      </c>
      <c r="AH3929" t="str" cm="1">
        <f t="array" ref="AH3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9" t="str">
        <f>MIS[[#This Row],[TRADING SYMBOL]]</f>
        <v>SENSEX2552082300CE</v>
      </c>
      <c r="AJ3929" t="str">
        <f>IF(RIGHT(MIS[[#This Row],[Main/Hedge]],4)="MAIN","MAIN","HEDGE")</f>
        <v>MAIN</v>
      </c>
      <c r="AK3929" t="str" cm="1">
        <f t="array" ref="AK3929">_xlfn._xlws.FILTER(Table4[Column1],ISNUMBER(SEARCH(Table4[Column1],MIS[[#This Row],[OrderUniqueIdentifier]])),"")</f>
        <v>XYT</v>
      </c>
    </row>
    <row r="3930" spans="1:37" x14ac:dyDescent="0.25">
      <c r="A3930" t="s">
        <v>71</v>
      </c>
      <c r="B3930" t="s">
        <v>1045</v>
      </c>
      <c r="C3930" t="s">
        <v>7220</v>
      </c>
      <c r="D3930" t="s">
        <v>72</v>
      </c>
      <c r="E3930" t="s">
        <v>2044</v>
      </c>
      <c r="F3930" t="s">
        <v>98</v>
      </c>
      <c r="G3930" t="s">
        <v>89</v>
      </c>
      <c r="H3930" t="s">
        <v>75</v>
      </c>
      <c r="I3930" t="s">
        <v>76</v>
      </c>
      <c r="J3930" t="s">
        <v>77</v>
      </c>
      <c r="K3930">
        <v>40</v>
      </c>
      <c r="L3930" t="s">
        <v>77</v>
      </c>
      <c r="M3930" t="s">
        <v>78</v>
      </c>
      <c r="N3930" t="s">
        <v>7221</v>
      </c>
      <c r="O3930" t="s">
        <v>7147</v>
      </c>
      <c r="P3930" t="s">
        <v>7147</v>
      </c>
      <c r="Q3930" t="s">
        <v>2048</v>
      </c>
      <c r="R3930" t="s">
        <v>79</v>
      </c>
      <c r="S3930" t="s">
        <v>112</v>
      </c>
      <c r="T3930" t="s">
        <v>2049</v>
      </c>
      <c r="U3930" t="s">
        <v>100</v>
      </c>
      <c r="V3930" t="s">
        <v>80</v>
      </c>
      <c r="W3930">
        <v>82300</v>
      </c>
      <c r="X3930" t="s">
        <v>81</v>
      </c>
      <c r="Y3930">
        <v>-40</v>
      </c>
      <c r="Z3930" t="s">
        <v>7149</v>
      </c>
      <c r="AA3930" t="s">
        <v>7149</v>
      </c>
      <c r="AB3930" t="s">
        <v>90</v>
      </c>
      <c r="AC3930" t="s">
        <v>91</v>
      </c>
      <c r="AD3930">
        <f>_xlfn.XLOOKUP(MIS[[#This Row],[TRADING SYMBOL]],[1]Sheet1!$D:$D,[1]Sheet1!$C:$C)</f>
        <v>464.4</v>
      </c>
      <c r="AE3930">
        <f>MIS[[#This Row],[OrderAverageTradedPrice]]*MIS[[#This Row],[OrderQuantity]]</f>
        <v>21418</v>
      </c>
      <c r="AF3930">
        <f>MIS[[#This Row],[LTP]]*MIS[[#This Row],[OrderQuantity]]</f>
        <v>18576</v>
      </c>
      <c r="AG3930">
        <f>IF(MIS[[#This Row],[OrderSide]]="SELL",MIS[[#This Row],[VALUE]]-MIS[[#This Row],[LIVE_VALUE]],MIS[[#This Row],[LIVE_VALUE]]-MIS[[#This Row],[VALUE]])</f>
        <v>2842</v>
      </c>
      <c r="AH3930" t="str" cm="1">
        <f t="array" ref="AH3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0" t="str">
        <f>MIS[[#This Row],[TRADING SYMBOL]]</f>
        <v>SENSEX2552082300CE</v>
      </c>
      <c r="AJ3930" t="str">
        <f>IF(RIGHT(MIS[[#This Row],[Main/Hedge]],4)="MAIN","MAIN","HEDGE")</f>
        <v>MAIN</v>
      </c>
      <c r="AK3930" t="str" cm="1">
        <f t="array" ref="AK3930">_xlfn._xlws.FILTER(Table4[Column1],ISNUMBER(SEARCH(Table4[Column1],MIS[[#This Row],[OrderUniqueIdentifier]])),"")</f>
        <v>XYT</v>
      </c>
    </row>
    <row r="3931" spans="1:37" x14ac:dyDescent="0.25">
      <c r="A3931" t="s">
        <v>71</v>
      </c>
      <c r="B3931" t="s">
        <v>1061</v>
      </c>
      <c r="C3931" t="s">
        <v>7222</v>
      </c>
      <c r="D3931" t="s">
        <v>72</v>
      </c>
      <c r="E3931" t="s">
        <v>2044</v>
      </c>
      <c r="F3931" t="s">
        <v>98</v>
      </c>
      <c r="G3931" t="s">
        <v>89</v>
      </c>
      <c r="H3931" t="s">
        <v>75</v>
      </c>
      <c r="I3931" t="s">
        <v>76</v>
      </c>
      <c r="J3931" t="s">
        <v>77</v>
      </c>
      <c r="K3931">
        <v>20</v>
      </c>
      <c r="L3931" t="s">
        <v>77</v>
      </c>
      <c r="M3931" t="s">
        <v>78</v>
      </c>
      <c r="N3931" t="s">
        <v>7196</v>
      </c>
      <c r="O3931" t="s">
        <v>7163</v>
      </c>
      <c r="P3931" t="s">
        <v>7147</v>
      </c>
      <c r="Q3931" t="s">
        <v>2048</v>
      </c>
      <c r="R3931" t="s">
        <v>79</v>
      </c>
      <c r="S3931" t="s">
        <v>112</v>
      </c>
      <c r="T3931" t="s">
        <v>2049</v>
      </c>
      <c r="U3931" t="s">
        <v>100</v>
      </c>
      <c r="V3931" t="s">
        <v>80</v>
      </c>
      <c r="W3931">
        <v>82300</v>
      </c>
      <c r="X3931" t="s">
        <v>81</v>
      </c>
      <c r="Y3931">
        <v>-20</v>
      </c>
      <c r="Z3931" t="s">
        <v>7164</v>
      </c>
      <c r="AA3931" t="s">
        <v>7149</v>
      </c>
      <c r="AB3931" t="s">
        <v>90</v>
      </c>
      <c r="AC3931" t="s">
        <v>91</v>
      </c>
      <c r="AD3931">
        <f>_xlfn.XLOOKUP(MIS[[#This Row],[TRADING SYMBOL]],[1]Sheet1!$D:$D,[1]Sheet1!$C:$C)</f>
        <v>464.4</v>
      </c>
      <c r="AE3931">
        <f>MIS[[#This Row],[OrderAverageTradedPrice]]*MIS[[#This Row],[OrderQuantity]]</f>
        <v>10696</v>
      </c>
      <c r="AF3931">
        <f>MIS[[#This Row],[LTP]]*MIS[[#This Row],[OrderQuantity]]</f>
        <v>9288</v>
      </c>
      <c r="AG3931">
        <f>IF(MIS[[#This Row],[OrderSide]]="SELL",MIS[[#This Row],[VALUE]]-MIS[[#This Row],[LIVE_VALUE]],MIS[[#This Row],[LIVE_VALUE]]-MIS[[#This Row],[VALUE]])</f>
        <v>1408</v>
      </c>
      <c r="AH3931" t="str" cm="1">
        <f t="array" ref="AH3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1" t="str">
        <f>MIS[[#This Row],[TRADING SYMBOL]]</f>
        <v>SENSEX2552082300CE</v>
      </c>
      <c r="AJ3931" t="str">
        <f>IF(RIGHT(MIS[[#This Row],[Main/Hedge]],4)="MAIN","MAIN","HEDGE")</f>
        <v>MAIN</v>
      </c>
      <c r="AK3931" t="str" cm="1">
        <f t="array" ref="AK3931">_xlfn._xlws.FILTER(Table4[Column1],ISNUMBER(SEARCH(Table4[Column1],MIS[[#This Row],[OrderUniqueIdentifier]])),"")</f>
        <v>XYT</v>
      </c>
    </row>
    <row r="3932" spans="1:37" x14ac:dyDescent="0.25">
      <c r="A3932" t="s">
        <v>71</v>
      </c>
      <c r="B3932" t="s">
        <v>1077</v>
      </c>
      <c r="C3932" t="s">
        <v>7223</v>
      </c>
      <c r="D3932" t="s">
        <v>72</v>
      </c>
      <c r="E3932" t="s">
        <v>2044</v>
      </c>
      <c r="F3932" t="s">
        <v>98</v>
      </c>
      <c r="G3932" t="s">
        <v>89</v>
      </c>
      <c r="H3932" t="s">
        <v>75</v>
      </c>
      <c r="I3932" t="s">
        <v>76</v>
      </c>
      <c r="J3932" t="s">
        <v>77</v>
      </c>
      <c r="K3932">
        <v>100</v>
      </c>
      <c r="L3932" t="s">
        <v>77</v>
      </c>
      <c r="M3932" t="s">
        <v>78</v>
      </c>
      <c r="N3932" t="s">
        <v>7198</v>
      </c>
      <c r="O3932" t="s">
        <v>7147</v>
      </c>
      <c r="P3932" t="s">
        <v>7147</v>
      </c>
      <c r="Q3932" t="s">
        <v>2048</v>
      </c>
      <c r="R3932" t="s">
        <v>79</v>
      </c>
      <c r="S3932" t="s">
        <v>112</v>
      </c>
      <c r="T3932" t="s">
        <v>2049</v>
      </c>
      <c r="U3932" t="s">
        <v>100</v>
      </c>
      <c r="V3932" t="s">
        <v>80</v>
      </c>
      <c r="W3932">
        <v>82300</v>
      </c>
      <c r="X3932" t="s">
        <v>81</v>
      </c>
      <c r="Y3932">
        <v>-100</v>
      </c>
      <c r="Z3932" t="s">
        <v>7149</v>
      </c>
      <c r="AA3932" t="s">
        <v>7149</v>
      </c>
      <c r="AB3932" t="s">
        <v>90</v>
      </c>
      <c r="AC3932" t="s">
        <v>91</v>
      </c>
      <c r="AD3932">
        <f>_xlfn.XLOOKUP(MIS[[#This Row],[TRADING SYMBOL]],[1]Sheet1!$D:$D,[1]Sheet1!$C:$C)</f>
        <v>464.4</v>
      </c>
      <c r="AE3932">
        <f>MIS[[#This Row],[OrderAverageTradedPrice]]*MIS[[#This Row],[OrderQuantity]]</f>
        <v>53520.000000000007</v>
      </c>
      <c r="AF3932">
        <f>MIS[[#This Row],[LTP]]*MIS[[#This Row],[OrderQuantity]]</f>
        <v>46440</v>
      </c>
      <c r="AG3932">
        <f>IF(MIS[[#This Row],[OrderSide]]="SELL",MIS[[#This Row],[VALUE]]-MIS[[#This Row],[LIVE_VALUE]],MIS[[#This Row],[LIVE_VALUE]]-MIS[[#This Row],[VALUE]])</f>
        <v>7080.0000000000073</v>
      </c>
      <c r="AH3932" t="str" cm="1">
        <f t="array" ref="AH3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2" t="str">
        <f>MIS[[#This Row],[TRADING SYMBOL]]</f>
        <v>SENSEX2552082300CE</v>
      </c>
      <c r="AJ3932" t="str">
        <f>IF(RIGHT(MIS[[#This Row],[Main/Hedge]],4)="MAIN","MAIN","HEDGE")</f>
        <v>MAIN</v>
      </c>
      <c r="AK3932" t="str" cm="1">
        <f t="array" ref="AK3932">_xlfn._xlws.FILTER(Table4[Column1],ISNUMBER(SEARCH(Table4[Column1],MIS[[#This Row],[OrderUniqueIdentifier]])),"")</f>
        <v>XYT</v>
      </c>
    </row>
    <row r="3933" spans="1:37" x14ac:dyDescent="0.25">
      <c r="A3933" t="s">
        <v>71</v>
      </c>
      <c r="B3933" t="s">
        <v>1086</v>
      </c>
      <c r="C3933" t="s">
        <v>7224</v>
      </c>
      <c r="D3933" t="s">
        <v>72</v>
      </c>
      <c r="E3933" t="s">
        <v>2044</v>
      </c>
      <c r="F3933" t="s">
        <v>98</v>
      </c>
      <c r="G3933" t="s">
        <v>89</v>
      </c>
      <c r="H3933" t="s">
        <v>75</v>
      </c>
      <c r="I3933" t="s">
        <v>76</v>
      </c>
      <c r="J3933" t="s">
        <v>77</v>
      </c>
      <c r="K3933">
        <v>20</v>
      </c>
      <c r="L3933" t="s">
        <v>77</v>
      </c>
      <c r="M3933" t="s">
        <v>78</v>
      </c>
      <c r="N3933" t="s">
        <v>7225</v>
      </c>
      <c r="O3933" t="s">
        <v>7147</v>
      </c>
      <c r="P3933" t="s">
        <v>7147</v>
      </c>
      <c r="Q3933" t="s">
        <v>2048</v>
      </c>
      <c r="R3933" t="s">
        <v>79</v>
      </c>
      <c r="S3933" t="s">
        <v>112</v>
      </c>
      <c r="T3933" t="s">
        <v>2049</v>
      </c>
      <c r="U3933" t="s">
        <v>100</v>
      </c>
      <c r="V3933" t="s">
        <v>80</v>
      </c>
      <c r="W3933">
        <v>82300</v>
      </c>
      <c r="X3933" t="s">
        <v>81</v>
      </c>
      <c r="Y3933">
        <v>-20</v>
      </c>
      <c r="Z3933" t="s">
        <v>7149</v>
      </c>
      <c r="AA3933" t="s">
        <v>7149</v>
      </c>
      <c r="AB3933" t="s">
        <v>90</v>
      </c>
      <c r="AC3933" t="s">
        <v>91</v>
      </c>
      <c r="AD3933">
        <f>_xlfn.XLOOKUP(MIS[[#This Row],[TRADING SYMBOL]],[1]Sheet1!$D:$D,[1]Sheet1!$C:$C)</f>
        <v>464.4</v>
      </c>
      <c r="AE3933">
        <f>MIS[[#This Row],[OrderAverageTradedPrice]]*MIS[[#This Row],[OrderQuantity]]</f>
        <v>10722</v>
      </c>
      <c r="AF3933">
        <f>MIS[[#This Row],[LTP]]*MIS[[#This Row],[OrderQuantity]]</f>
        <v>9288</v>
      </c>
      <c r="AG3933">
        <f>IF(MIS[[#This Row],[OrderSide]]="SELL",MIS[[#This Row],[VALUE]]-MIS[[#This Row],[LIVE_VALUE]],MIS[[#This Row],[LIVE_VALUE]]-MIS[[#This Row],[VALUE]])</f>
        <v>1434</v>
      </c>
      <c r="AH3933" t="str" cm="1">
        <f t="array" ref="AH3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3" t="str">
        <f>MIS[[#This Row],[TRADING SYMBOL]]</f>
        <v>SENSEX2552082300CE</v>
      </c>
      <c r="AJ3933" t="str">
        <f>IF(RIGHT(MIS[[#This Row],[Main/Hedge]],4)="MAIN","MAIN","HEDGE")</f>
        <v>MAIN</v>
      </c>
      <c r="AK3933" t="str" cm="1">
        <f t="array" ref="AK3933">_xlfn._xlws.FILTER(Table4[Column1],ISNUMBER(SEARCH(Table4[Column1],MIS[[#This Row],[OrderUniqueIdentifier]])),"")</f>
        <v>XYT</v>
      </c>
    </row>
    <row r="3934" spans="1:37" x14ac:dyDescent="0.25">
      <c r="A3934" t="s">
        <v>71</v>
      </c>
      <c r="B3934" t="s">
        <v>1093</v>
      </c>
      <c r="C3934" t="s">
        <v>7226</v>
      </c>
      <c r="D3934" t="s">
        <v>72</v>
      </c>
      <c r="E3934" t="s">
        <v>2044</v>
      </c>
      <c r="F3934" t="s">
        <v>98</v>
      </c>
      <c r="G3934" t="s">
        <v>89</v>
      </c>
      <c r="H3934" t="s">
        <v>75</v>
      </c>
      <c r="I3934" t="s">
        <v>76</v>
      </c>
      <c r="J3934" t="s">
        <v>77</v>
      </c>
      <c r="K3934">
        <v>60</v>
      </c>
      <c r="L3934" t="s">
        <v>77</v>
      </c>
      <c r="M3934" t="s">
        <v>78</v>
      </c>
      <c r="N3934" t="s">
        <v>7213</v>
      </c>
      <c r="O3934" t="s">
        <v>7163</v>
      </c>
      <c r="P3934" t="s">
        <v>7147</v>
      </c>
      <c r="Q3934" t="s">
        <v>2048</v>
      </c>
      <c r="R3934" t="s">
        <v>79</v>
      </c>
      <c r="S3934" t="s">
        <v>112</v>
      </c>
      <c r="T3934" t="s">
        <v>2049</v>
      </c>
      <c r="U3934" t="s">
        <v>100</v>
      </c>
      <c r="V3934" t="s">
        <v>80</v>
      </c>
      <c r="W3934">
        <v>82300</v>
      </c>
      <c r="X3934" t="s">
        <v>81</v>
      </c>
      <c r="Y3934">
        <v>-60</v>
      </c>
      <c r="Z3934" t="s">
        <v>7164</v>
      </c>
      <c r="AA3934" t="s">
        <v>7149</v>
      </c>
      <c r="AB3934" t="s">
        <v>90</v>
      </c>
      <c r="AC3934" t="s">
        <v>91</v>
      </c>
      <c r="AD3934">
        <f>_xlfn.XLOOKUP(MIS[[#This Row],[TRADING SYMBOL]],[1]Sheet1!$D:$D,[1]Sheet1!$C:$C)</f>
        <v>464.4</v>
      </c>
      <c r="AE3934">
        <f>MIS[[#This Row],[OrderAverageTradedPrice]]*MIS[[#This Row],[OrderQuantity]]</f>
        <v>32057.999999999996</v>
      </c>
      <c r="AF3934">
        <f>MIS[[#This Row],[LTP]]*MIS[[#This Row],[OrderQuantity]]</f>
        <v>27864</v>
      </c>
      <c r="AG3934">
        <f>IF(MIS[[#This Row],[OrderSide]]="SELL",MIS[[#This Row],[VALUE]]-MIS[[#This Row],[LIVE_VALUE]],MIS[[#This Row],[LIVE_VALUE]]-MIS[[#This Row],[VALUE]])</f>
        <v>4193.9999999999964</v>
      </c>
      <c r="AH3934" t="str" cm="1">
        <f t="array" ref="AH3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4" t="str">
        <f>MIS[[#This Row],[TRADING SYMBOL]]</f>
        <v>SENSEX2552082300CE</v>
      </c>
      <c r="AJ3934" t="str">
        <f>IF(RIGHT(MIS[[#This Row],[Main/Hedge]],4)="MAIN","MAIN","HEDGE")</f>
        <v>MAIN</v>
      </c>
      <c r="AK3934" t="str" cm="1">
        <f t="array" ref="AK3934">_xlfn._xlws.FILTER(Table4[Column1],ISNUMBER(SEARCH(Table4[Column1],MIS[[#This Row],[OrderUniqueIdentifier]])),"")</f>
        <v>XYT</v>
      </c>
    </row>
    <row r="3935" spans="1:37" x14ac:dyDescent="0.25">
      <c r="A3935" t="s">
        <v>71</v>
      </c>
      <c r="B3935" t="s">
        <v>1135</v>
      </c>
      <c r="C3935" t="s">
        <v>7229</v>
      </c>
      <c r="D3935" t="s">
        <v>72</v>
      </c>
      <c r="E3935" t="s">
        <v>2044</v>
      </c>
      <c r="F3935" t="s">
        <v>98</v>
      </c>
      <c r="G3935" t="s">
        <v>89</v>
      </c>
      <c r="H3935" t="s">
        <v>75</v>
      </c>
      <c r="I3935" t="s">
        <v>76</v>
      </c>
      <c r="J3935" t="s">
        <v>77</v>
      </c>
      <c r="K3935">
        <v>100</v>
      </c>
      <c r="L3935" t="s">
        <v>77</v>
      </c>
      <c r="M3935" t="s">
        <v>78</v>
      </c>
      <c r="N3935" t="s">
        <v>7230</v>
      </c>
      <c r="O3935" t="s">
        <v>7147</v>
      </c>
      <c r="P3935" t="s">
        <v>7147</v>
      </c>
      <c r="Q3935" t="s">
        <v>2048</v>
      </c>
      <c r="R3935" t="s">
        <v>79</v>
      </c>
      <c r="S3935" t="s">
        <v>112</v>
      </c>
      <c r="T3935" t="s">
        <v>2049</v>
      </c>
      <c r="U3935" t="s">
        <v>100</v>
      </c>
      <c r="V3935" t="s">
        <v>80</v>
      </c>
      <c r="W3935">
        <v>82300</v>
      </c>
      <c r="X3935" t="s">
        <v>81</v>
      </c>
      <c r="Y3935">
        <v>-100</v>
      </c>
      <c r="Z3935" t="s">
        <v>7149</v>
      </c>
      <c r="AA3935" t="s">
        <v>7149</v>
      </c>
      <c r="AB3935" t="s">
        <v>90</v>
      </c>
      <c r="AC3935" t="s">
        <v>91</v>
      </c>
      <c r="AD3935">
        <f>_xlfn.XLOOKUP(MIS[[#This Row],[TRADING SYMBOL]],[1]Sheet1!$D:$D,[1]Sheet1!$C:$C)</f>
        <v>464.4</v>
      </c>
      <c r="AE3935">
        <f>MIS[[#This Row],[OrderAverageTradedPrice]]*MIS[[#This Row],[OrderQuantity]]</f>
        <v>53525</v>
      </c>
      <c r="AF3935">
        <f>MIS[[#This Row],[LTP]]*MIS[[#This Row],[OrderQuantity]]</f>
        <v>46440</v>
      </c>
      <c r="AG3935">
        <f>IF(MIS[[#This Row],[OrderSide]]="SELL",MIS[[#This Row],[VALUE]]-MIS[[#This Row],[LIVE_VALUE]],MIS[[#This Row],[LIVE_VALUE]]-MIS[[#This Row],[VALUE]])</f>
        <v>7085</v>
      </c>
      <c r="AH3935" t="str" cm="1">
        <f t="array" ref="AH3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5" t="str">
        <f>MIS[[#This Row],[TRADING SYMBOL]]</f>
        <v>SENSEX2552082300CE</v>
      </c>
      <c r="AJ3935" t="str">
        <f>IF(RIGHT(MIS[[#This Row],[Main/Hedge]],4)="MAIN","MAIN","HEDGE")</f>
        <v>MAIN</v>
      </c>
      <c r="AK3935" t="str" cm="1">
        <f t="array" ref="AK3935">_xlfn._xlws.FILTER(Table4[Column1],ISNUMBER(SEARCH(Table4[Column1],MIS[[#This Row],[OrderUniqueIdentifier]])),"")</f>
        <v>XYT</v>
      </c>
    </row>
    <row r="3936" spans="1:37" x14ac:dyDescent="0.25">
      <c r="A3936" t="s">
        <v>71</v>
      </c>
      <c r="B3936" t="s">
        <v>1227</v>
      </c>
      <c r="C3936" t="s">
        <v>7246</v>
      </c>
      <c r="D3936" t="s">
        <v>72</v>
      </c>
      <c r="E3936" t="s">
        <v>2044</v>
      </c>
      <c r="F3936" t="s">
        <v>98</v>
      </c>
      <c r="G3936" t="s">
        <v>89</v>
      </c>
      <c r="H3936" t="s">
        <v>75</v>
      </c>
      <c r="I3936" t="s">
        <v>76</v>
      </c>
      <c r="J3936" t="s">
        <v>77</v>
      </c>
      <c r="K3936">
        <v>20</v>
      </c>
      <c r="L3936" t="s">
        <v>77</v>
      </c>
      <c r="M3936" t="s">
        <v>78</v>
      </c>
      <c r="N3936" t="s">
        <v>7152</v>
      </c>
      <c r="O3936" t="s">
        <v>7147</v>
      </c>
      <c r="P3936" t="s">
        <v>7147</v>
      </c>
      <c r="Q3936" t="s">
        <v>2048</v>
      </c>
      <c r="R3936" t="s">
        <v>79</v>
      </c>
      <c r="S3936" t="s">
        <v>112</v>
      </c>
      <c r="T3936" t="s">
        <v>2049</v>
      </c>
      <c r="U3936" t="s">
        <v>100</v>
      </c>
      <c r="V3936" t="s">
        <v>80</v>
      </c>
      <c r="W3936">
        <v>82300</v>
      </c>
      <c r="X3936" t="s">
        <v>81</v>
      </c>
      <c r="Y3936">
        <v>-20</v>
      </c>
      <c r="Z3936" t="s">
        <v>7149</v>
      </c>
      <c r="AA3936" t="s">
        <v>7149</v>
      </c>
      <c r="AB3936" t="s">
        <v>90</v>
      </c>
      <c r="AC3936" t="s">
        <v>91</v>
      </c>
      <c r="AD3936">
        <f>_xlfn.XLOOKUP(MIS[[#This Row],[TRADING SYMBOL]],[1]Sheet1!$D:$D,[1]Sheet1!$C:$C)</f>
        <v>464.4</v>
      </c>
      <c r="AE3936">
        <f>MIS[[#This Row],[OrderAverageTradedPrice]]*MIS[[#This Row],[OrderQuantity]]</f>
        <v>10699</v>
      </c>
      <c r="AF3936">
        <f>MIS[[#This Row],[LTP]]*MIS[[#This Row],[OrderQuantity]]</f>
        <v>9288</v>
      </c>
      <c r="AG3936">
        <f>IF(MIS[[#This Row],[OrderSide]]="SELL",MIS[[#This Row],[VALUE]]-MIS[[#This Row],[LIVE_VALUE]],MIS[[#This Row],[LIVE_VALUE]]-MIS[[#This Row],[VALUE]])</f>
        <v>1411</v>
      </c>
      <c r="AH3936" t="str" cm="1">
        <f t="array" ref="AH3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6" t="str">
        <f>MIS[[#This Row],[TRADING SYMBOL]]</f>
        <v>SENSEX2552082300CE</v>
      </c>
      <c r="AJ3936" t="str">
        <f>IF(RIGHT(MIS[[#This Row],[Main/Hedge]],4)="MAIN","MAIN","HEDGE")</f>
        <v>MAIN</v>
      </c>
      <c r="AK3936" t="str" cm="1">
        <f t="array" ref="AK3936">_xlfn._xlws.FILTER(Table4[Column1],ISNUMBER(SEARCH(Table4[Column1],MIS[[#This Row],[OrderUniqueIdentifier]])),"")</f>
        <v>XYT</v>
      </c>
    </row>
    <row r="3937" spans="1:37" x14ac:dyDescent="0.25">
      <c r="A3937" t="s">
        <v>71</v>
      </c>
      <c r="B3937" t="s">
        <v>1235</v>
      </c>
      <c r="C3937" t="s">
        <v>7247</v>
      </c>
      <c r="D3937" t="s">
        <v>72</v>
      </c>
      <c r="E3937" t="s">
        <v>2044</v>
      </c>
      <c r="F3937" t="s">
        <v>98</v>
      </c>
      <c r="G3937" t="s">
        <v>89</v>
      </c>
      <c r="H3937" t="s">
        <v>75</v>
      </c>
      <c r="I3937" t="s">
        <v>76</v>
      </c>
      <c r="J3937" t="s">
        <v>77</v>
      </c>
      <c r="K3937">
        <v>40</v>
      </c>
      <c r="L3937" t="s">
        <v>77</v>
      </c>
      <c r="M3937" t="s">
        <v>78</v>
      </c>
      <c r="N3937" t="s">
        <v>7230</v>
      </c>
      <c r="O3937" t="s">
        <v>7147</v>
      </c>
      <c r="P3937" t="s">
        <v>7147</v>
      </c>
      <c r="Q3937" t="s">
        <v>2048</v>
      </c>
      <c r="R3937" t="s">
        <v>79</v>
      </c>
      <c r="S3937" t="s">
        <v>112</v>
      </c>
      <c r="T3937" t="s">
        <v>2049</v>
      </c>
      <c r="U3937" t="s">
        <v>100</v>
      </c>
      <c r="V3937" t="s">
        <v>80</v>
      </c>
      <c r="W3937">
        <v>82300</v>
      </c>
      <c r="X3937" t="s">
        <v>81</v>
      </c>
      <c r="Y3937">
        <v>-40</v>
      </c>
      <c r="Z3937" t="s">
        <v>7149</v>
      </c>
      <c r="AA3937" t="s">
        <v>7149</v>
      </c>
      <c r="AB3937" t="s">
        <v>90</v>
      </c>
      <c r="AC3937" t="s">
        <v>91</v>
      </c>
      <c r="AD3937">
        <f>_xlfn.XLOOKUP(MIS[[#This Row],[TRADING SYMBOL]],[1]Sheet1!$D:$D,[1]Sheet1!$C:$C)</f>
        <v>464.4</v>
      </c>
      <c r="AE3937">
        <f>MIS[[#This Row],[OrderAverageTradedPrice]]*MIS[[#This Row],[OrderQuantity]]</f>
        <v>21410</v>
      </c>
      <c r="AF3937">
        <f>MIS[[#This Row],[LTP]]*MIS[[#This Row],[OrderQuantity]]</f>
        <v>18576</v>
      </c>
      <c r="AG3937">
        <f>IF(MIS[[#This Row],[OrderSide]]="SELL",MIS[[#This Row],[VALUE]]-MIS[[#This Row],[LIVE_VALUE]],MIS[[#This Row],[LIVE_VALUE]]-MIS[[#This Row],[VALUE]])</f>
        <v>2834</v>
      </c>
      <c r="AH3937" t="str" cm="1">
        <f t="array" ref="AH3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7" t="str">
        <f>MIS[[#This Row],[TRADING SYMBOL]]</f>
        <v>SENSEX2552082300CE</v>
      </c>
      <c r="AJ3937" t="str">
        <f>IF(RIGHT(MIS[[#This Row],[Main/Hedge]],4)="MAIN","MAIN","HEDGE")</f>
        <v>MAIN</v>
      </c>
      <c r="AK3937" t="str" cm="1">
        <f t="array" ref="AK3937">_xlfn._xlws.FILTER(Table4[Column1],ISNUMBER(SEARCH(Table4[Column1],MIS[[#This Row],[OrderUniqueIdentifier]])),"")</f>
        <v>XYT</v>
      </c>
    </row>
    <row r="3938" spans="1:37" x14ac:dyDescent="0.25">
      <c r="A3938" t="s">
        <v>71</v>
      </c>
      <c r="B3938" t="s">
        <v>1251</v>
      </c>
      <c r="C3938" t="s">
        <v>7248</v>
      </c>
      <c r="D3938" t="s">
        <v>72</v>
      </c>
      <c r="E3938" t="s">
        <v>2044</v>
      </c>
      <c r="F3938" t="s">
        <v>98</v>
      </c>
      <c r="G3938" t="s">
        <v>89</v>
      </c>
      <c r="H3938" t="s">
        <v>75</v>
      </c>
      <c r="I3938" t="s">
        <v>76</v>
      </c>
      <c r="J3938" t="s">
        <v>77</v>
      </c>
      <c r="K3938">
        <v>20</v>
      </c>
      <c r="L3938" t="s">
        <v>77</v>
      </c>
      <c r="M3938" t="s">
        <v>78</v>
      </c>
      <c r="N3938" t="s">
        <v>7249</v>
      </c>
      <c r="O3938" t="s">
        <v>7163</v>
      </c>
      <c r="P3938" t="s">
        <v>7147</v>
      </c>
      <c r="Q3938" t="s">
        <v>2048</v>
      </c>
      <c r="R3938" t="s">
        <v>79</v>
      </c>
      <c r="S3938" t="s">
        <v>112</v>
      </c>
      <c r="T3938" t="s">
        <v>2049</v>
      </c>
      <c r="U3938" t="s">
        <v>100</v>
      </c>
      <c r="V3938" t="s">
        <v>80</v>
      </c>
      <c r="W3938">
        <v>82300</v>
      </c>
      <c r="X3938" t="s">
        <v>81</v>
      </c>
      <c r="Y3938">
        <v>-20</v>
      </c>
      <c r="Z3938" t="s">
        <v>7164</v>
      </c>
      <c r="AA3938" t="s">
        <v>7149</v>
      </c>
      <c r="AB3938" t="s">
        <v>90</v>
      </c>
      <c r="AC3938" t="s">
        <v>91</v>
      </c>
      <c r="AD3938">
        <f>_xlfn.XLOOKUP(MIS[[#This Row],[TRADING SYMBOL]],[1]Sheet1!$D:$D,[1]Sheet1!$C:$C)</f>
        <v>464.4</v>
      </c>
      <c r="AE3938">
        <f>MIS[[#This Row],[OrderAverageTradedPrice]]*MIS[[#This Row],[OrderQuantity]]</f>
        <v>10710</v>
      </c>
      <c r="AF3938">
        <f>MIS[[#This Row],[LTP]]*MIS[[#This Row],[OrderQuantity]]</f>
        <v>9288</v>
      </c>
      <c r="AG3938">
        <f>IF(MIS[[#This Row],[OrderSide]]="SELL",MIS[[#This Row],[VALUE]]-MIS[[#This Row],[LIVE_VALUE]],MIS[[#This Row],[LIVE_VALUE]]-MIS[[#This Row],[VALUE]])</f>
        <v>1422</v>
      </c>
      <c r="AH3938" t="str" cm="1">
        <f t="array" ref="AH3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8" t="str">
        <f>MIS[[#This Row],[TRADING SYMBOL]]</f>
        <v>SENSEX2552082300CE</v>
      </c>
      <c r="AJ3938" t="str">
        <f>IF(RIGHT(MIS[[#This Row],[Main/Hedge]],4)="MAIN","MAIN","HEDGE")</f>
        <v>MAIN</v>
      </c>
      <c r="AK3938" t="str" cm="1">
        <f t="array" ref="AK3938">_xlfn._xlws.FILTER(Table4[Column1],ISNUMBER(SEARCH(Table4[Column1],MIS[[#This Row],[OrderUniqueIdentifier]])),"")</f>
        <v>XYT</v>
      </c>
    </row>
    <row r="3939" spans="1:37" x14ac:dyDescent="0.25">
      <c r="A3939" t="s">
        <v>71</v>
      </c>
      <c r="B3939" t="s">
        <v>1272</v>
      </c>
      <c r="C3939" t="s">
        <v>7251</v>
      </c>
      <c r="D3939" t="s">
        <v>72</v>
      </c>
      <c r="E3939" t="s">
        <v>2044</v>
      </c>
      <c r="F3939" t="s">
        <v>98</v>
      </c>
      <c r="G3939" t="s">
        <v>89</v>
      </c>
      <c r="H3939" t="s">
        <v>75</v>
      </c>
      <c r="I3939" t="s">
        <v>76</v>
      </c>
      <c r="J3939" t="s">
        <v>77</v>
      </c>
      <c r="K3939">
        <v>20</v>
      </c>
      <c r="L3939" t="s">
        <v>77</v>
      </c>
      <c r="M3939" t="s">
        <v>78</v>
      </c>
      <c r="N3939" t="s">
        <v>7204</v>
      </c>
      <c r="O3939" t="s">
        <v>7147</v>
      </c>
      <c r="P3939" t="s">
        <v>7147</v>
      </c>
      <c r="Q3939" t="s">
        <v>2048</v>
      </c>
      <c r="R3939" t="s">
        <v>79</v>
      </c>
      <c r="S3939" t="s">
        <v>112</v>
      </c>
      <c r="T3939" t="s">
        <v>2049</v>
      </c>
      <c r="U3939" t="s">
        <v>100</v>
      </c>
      <c r="V3939" t="s">
        <v>80</v>
      </c>
      <c r="W3939">
        <v>82300</v>
      </c>
      <c r="X3939" t="s">
        <v>81</v>
      </c>
      <c r="Y3939">
        <v>-20</v>
      </c>
      <c r="Z3939" t="s">
        <v>7149</v>
      </c>
      <c r="AA3939" t="s">
        <v>7149</v>
      </c>
      <c r="AB3939" t="s">
        <v>90</v>
      </c>
      <c r="AC3939" t="s">
        <v>91</v>
      </c>
      <c r="AD3939">
        <f>_xlfn.XLOOKUP(MIS[[#This Row],[TRADING SYMBOL]],[1]Sheet1!$D:$D,[1]Sheet1!$C:$C)</f>
        <v>464.4</v>
      </c>
      <c r="AE3939">
        <f>MIS[[#This Row],[OrderAverageTradedPrice]]*MIS[[#This Row],[OrderQuantity]]</f>
        <v>10698</v>
      </c>
      <c r="AF3939">
        <f>MIS[[#This Row],[LTP]]*MIS[[#This Row],[OrderQuantity]]</f>
        <v>9288</v>
      </c>
      <c r="AG3939">
        <f>IF(MIS[[#This Row],[OrderSide]]="SELL",MIS[[#This Row],[VALUE]]-MIS[[#This Row],[LIVE_VALUE]],MIS[[#This Row],[LIVE_VALUE]]-MIS[[#This Row],[VALUE]])</f>
        <v>1410</v>
      </c>
      <c r="AH3939" t="str" cm="1">
        <f t="array" ref="AH3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9" t="str">
        <f>MIS[[#This Row],[TRADING SYMBOL]]</f>
        <v>SENSEX2552082300CE</v>
      </c>
      <c r="AJ3939" t="str">
        <f>IF(RIGHT(MIS[[#This Row],[Main/Hedge]],4)="MAIN","MAIN","HEDGE")</f>
        <v>MAIN</v>
      </c>
      <c r="AK3939" t="str" cm="1">
        <f t="array" ref="AK3939">_xlfn._xlws.FILTER(Table4[Column1],ISNUMBER(SEARCH(Table4[Column1],MIS[[#This Row],[OrderUniqueIdentifier]])),"")</f>
        <v>XYT</v>
      </c>
    </row>
    <row r="3940" spans="1:37" x14ac:dyDescent="0.25">
      <c r="A3940" t="s">
        <v>71</v>
      </c>
      <c r="B3940" t="s">
        <v>1316</v>
      </c>
      <c r="C3940" t="s">
        <v>7263</v>
      </c>
      <c r="D3940" t="s">
        <v>72</v>
      </c>
      <c r="E3940" t="s">
        <v>2044</v>
      </c>
      <c r="F3940" t="s">
        <v>98</v>
      </c>
      <c r="G3940" t="s">
        <v>89</v>
      </c>
      <c r="H3940" t="s">
        <v>75</v>
      </c>
      <c r="I3940" t="s">
        <v>76</v>
      </c>
      <c r="J3940" t="s">
        <v>77</v>
      </c>
      <c r="K3940">
        <v>40</v>
      </c>
      <c r="L3940" t="s">
        <v>77</v>
      </c>
      <c r="M3940" t="s">
        <v>78</v>
      </c>
      <c r="N3940" t="s">
        <v>7264</v>
      </c>
      <c r="O3940" t="s">
        <v>7163</v>
      </c>
      <c r="P3940" t="s">
        <v>7147</v>
      </c>
      <c r="Q3940" t="s">
        <v>2048</v>
      </c>
      <c r="R3940" t="s">
        <v>79</v>
      </c>
      <c r="S3940" t="s">
        <v>112</v>
      </c>
      <c r="T3940" t="s">
        <v>2049</v>
      </c>
      <c r="U3940" t="s">
        <v>100</v>
      </c>
      <c r="V3940" t="s">
        <v>80</v>
      </c>
      <c r="W3940">
        <v>82300</v>
      </c>
      <c r="X3940" t="s">
        <v>81</v>
      </c>
      <c r="Y3940">
        <v>-40</v>
      </c>
      <c r="Z3940" t="s">
        <v>7164</v>
      </c>
      <c r="AA3940" t="s">
        <v>7149</v>
      </c>
      <c r="AB3940" t="s">
        <v>90</v>
      </c>
      <c r="AC3940" t="s">
        <v>91</v>
      </c>
      <c r="AD3940">
        <f>_xlfn.XLOOKUP(MIS[[#This Row],[TRADING SYMBOL]],[1]Sheet1!$D:$D,[1]Sheet1!$C:$C)</f>
        <v>464.4</v>
      </c>
      <c r="AE3940">
        <f>MIS[[#This Row],[OrderAverageTradedPrice]]*MIS[[#This Row],[OrderQuantity]]</f>
        <v>21344</v>
      </c>
      <c r="AF3940">
        <f>MIS[[#This Row],[LTP]]*MIS[[#This Row],[OrderQuantity]]</f>
        <v>18576</v>
      </c>
      <c r="AG3940">
        <f>IF(MIS[[#This Row],[OrderSide]]="SELL",MIS[[#This Row],[VALUE]]-MIS[[#This Row],[LIVE_VALUE]],MIS[[#This Row],[LIVE_VALUE]]-MIS[[#This Row],[VALUE]])</f>
        <v>2768</v>
      </c>
      <c r="AH3940" t="str" cm="1">
        <f t="array" ref="AH3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0" t="str">
        <f>MIS[[#This Row],[TRADING SYMBOL]]</f>
        <v>SENSEX2552082300CE</v>
      </c>
      <c r="AJ3940" t="str">
        <f>IF(RIGHT(MIS[[#This Row],[Main/Hedge]],4)="MAIN","MAIN","HEDGE")</f>
        <v>MAIN</v>
      </c>
      <c r="AK3940" t="str" cm="1">
        <f t="array" ref="AK3940">_xlfn._xlws.FILTER(Table4[Column1],ISNUMBER(SEARCH(Table4[Column1],MIS[[#This Row],[OrderUniqueIdentifier]])),"")</f>
        <v>XYT</v>
      </c>
    </row>
    <row r="3941" spans="1:37" x14ac:dyDescent="0.25">
      <c r="A3941" t="s">
        <v>1414</v>
      </c>
      <c r="B3941" t="s">
        <v>1415</v>
      </c>
      <c r="C3941" t="s">
        <v>7274</v>
      </c>
      <c r="D3941" t="s">
        <v>72</v>
      </c>
      <c r="E3941" t="s">
        <v>2044</v>
      </c>
      <c r="F3941" t="s">
        <v>98</v>
      </c>
      <c r="G3941" t="s">
        <v>89</v>
      </c>
      <c r="H3941" t="s">
        <v>75</v>
      </c>
      <c r="I3941" t="s">
        <v>76</v>
      </c>
      <c r="J3941" t="s">
        <v>77</v>
      </c>
      <c r="K3941">
        <v>120</v>
      </c>
      <c r="L3941" t="s">
        <v>77</v>
      </c>
      <c r="M3941" t="s">
        <v>78</v>
      </c>
      <c r="N3941" t="s">
        <v>7275</v>
      </c>
      <c r="O3941" t="s">
        <v>7148</v>
      </c>
      <c r="P3941" t="s">
        <v>7147</v>
      </c>
      <c r="Q3941" t="s">
        <v>2048</v>
      </c>
      <c r="R3941" t="s">
        <v>79</v>
      </c>
      <c r="S3941" t="s">
        <v>361</v>
      </c>
      <c r="T3941" t="s">
        <v>2049</v>
      </c>
      <c r="U3941" t="s">
        <v>100</v>
      </c>
      <c r="V3941" t="s">
        <v>80</v>
      </c>
      <c r="W3941">
        <v>82300</v>
      </c>
      <c r="X3941" t="s">
        <v>81</v>
      </c>
      <c r="Y3941">
        <v>-120</v>
      </c>
      <c r="Z3941" t="s">
        <v>7150</v>
      </c>
      <c r="AA3941" t="s">
        <v>7149</v>
      </c>
      <c r="AB3941" t="s">
        <v>90</v>
      </c>
      <c r="AC3941" t="s">
        <v>91</v>
      </c>
      <c r="AD3941">
        <f>_xlfn.XLOOKUP(MIS[[#This Row],[TRADING SYMBOL]],[1]Sheet1!$D:$D,[1]Sheet1!$C:$C)</f>
        <v>464.4</v>
      </c>
      <c r="AE3941">
        <f>MIS[[#This Row],[OrderAverageTradedPrice]]*MIS[[#This Row],[OrderQuantity]]</f>
        <v>64126.999999999913</v>
      </c>
      <c r="AF3941">
        <f>MIS[[#This Row],[LTP]]*MIS[[#This Row],[OrderQuantity]]</f>
        <v>55728</v>
      </c>
      <c r="AG3941">
        <f>IF(MIS[[#This Row],[OrderSide]]="SELL",MIS[[#This Row],[VALUE]]-MIS[[#This Row],[LIVE_VALUE]],MIS[[#This Row],[LIVE_VALUE]]-MIS[[#This Row],[VALUE]])</f>
        <v>8398.9999999999127</v>
      </c>
      <c r="AH3941" t="str" cm="1">
        <f t="array" ref="AH3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1" t="str">
        <f>MIS[[#This Row],[TRADING SYMBOL]]</f>
        <v>SENSEX2552082300CE</v>
      </c>
      <c r="AJ3941" t="str">
        <f>IF(RIGHT(MIS[[#This Row],[Main/Hedge]],4)="MAIN","MAIN","HEDGE")</f>
        <v>MAIN</v>
      </c>
      <c r="AK3941" t="str" cm="1">
        <f t="array" ref="AK3941">_xlfn._xlws.FILTER(Table4[Column1],ISNUMBER(SEARCH(Table4[Column1],MIS[[#This Row],[OrderUniqueIdentifier]])),"")</f>
        <v>XYT</v>
      </c>
    </row>
    <row r="3942" spans="1:37" x14ac:dyDescent="0.25">
      <c r="A3942" t="s">
        <v>1555</v>
      </c>
      <c r="B3942" t="s">
        <v>1556</v>
      </c>
      <c r="C3942" t="s">
        <v>7296</v>
      </c>
      <c r="D3942" t="s">
        <v>72</v>
      </c>
      <c r="E3942" t="s">
        <v>2044</v>
      </c>
      <c r="F3942" t="s">
        <v>98</v>
      </c>
      <c r="G3942" t="s">
        <v>89</v>
      </c>
      <c r="H3942" t="s">
        <v>93</v>
      </c>
      <c r="I3942" t="s">
        <v>76</v>
      </c>
      <c r="J3942" t="s">
        <v>7198</v>
      </c>
      <c r="K3942">
        <v>280</v>
      </c>
      <c r="L3942" t="s">
        <v>77</v>
      </c>
      <c r="M3942" t="s">
        <v>78</v>
      </c>
      <c r="N3942" t="s">
        <v>7297</v>
      </c>
      <c r="O3942" t="s">
        <v>7163</v>
      </c>
      <c r="P3942" t="s">
        <v>7147</v>
      </c>
      <c r="Q3942" t="s">
        <v>2048</v>
      </c>
      <c r="R3942" t="s">
        <v>79</v>
      </c>
      <c r="S3942" t="s">
        <v>112</v>
      </c>
      <c r="T3942" t="s">
        <v>2049</v>
      </c>
      <c r="U3942" t="s">
        <v>100</v>
      </c>
      <c r="V3942" t="s">
        <v>80</v>
      </c>
      <c r="W3942">
        <v>82300</v>
      </c>
      <c r="X3942" t="s">
        <v>81</v>
      </c>
      <c r="Y3942">
        <v>-280</v>
      </c>
      <c r="Z3942" t="s">
        <v>7164</v>
      </c>
      <c r="AA3942" t="s">
        <v>7149</v>
      </c>
      <c r="AB3942" t="s">
        <v>90</v>
      </c>
      <c r="AC3942" t="s">
        <v>91</v>
      </c>
      <c r="AD3942">
        <f>_xlfn.XLOOKUP(MIS[[#This Row],[TRADING SYMBOL]],[1]Sheet1!$D:$D,[1]Sheet1!$C:$C)</f>
        <v>464.4</v>
      </c>
      <c r="AE3942">
        <f>MIS[[#This Row],[OrderAverageTradedPrice]]*MIS[[#This Row],[OrderQuantity]]</f>
        <v>149767.99999999991</v>
      </c>
      <c r="AF3942">
        <f>MIS[[#This Row],[LTP]]*MIS[[#This Row],[OrderQuantity]]</f>
        <v>130032</v>
      </c>
      <c r="AG3942">
        <f>IF(MIS[[#This Row],[OrderSide]]="SELL",MIS[[#This Row],[VALUE]]-MIS[[#This Row],[LIVE_VALUE]],MIS[[#This Row],[LIVE_VALUE]]-MIS[[#This Row],[VALUE]])</f>
        <v>19735.999999999913</v>
      </c>
      <c r="AH3942" t="str" cm="1">
        <f t="array" ref="AH3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2" t="str">
        <f>MIS[[#This Row],[TRADING SYMBOL]]</f>
        <v>SENSEX2552082300CE</v>
      </c>
      <c r="AJ3942" t="str">
        <f>IF(RIGHT(MIS[[#This Row],[Main/Hedge]],4)="MAIN","MAIN","HEDGE")</f>
        <v>MAIN</v>
      </c>
      <c r="AK3942" t="str" cm="1">
        <f t="array" ref="AK3942">_xlfn._xlws.FILTER(Table4[Column1],ISNUMBER(SEARCH(Table4[Column1],MIS[[#This Row],[OrderUniqueIdentifier]])),"")</f>
        <v>XYT</v>
      </c>
    </row>
    <row r="3943" spans="1:37" x14ac:dyDescent="0.25">
      <c r="A3943" t="s">
        <v>1555</v>
      </c>
      <c r="B3943" t="s">
        <v>1577</v>
      </c>
      <c r="C3943" t="s">
        <v>7299</v>
      </c>
      <c r="D3943" t="s">
        <v>72</v>
      </c>
      <c r="E3943" t="s">
        <v>2044</v>
      </c>
      <c r="F3943" t="s">
        <v>98</v>
      </c>
      <c r="G3943" t="s">
        <v>89</v>
      </c>
      <c r="H3943" t="s">
        <v>93</v>
      </c>
      <c r="I3943" t="s">
        <v>76</v>
      </c>
      <c r="J3943" t="s">
        <v>7198</v>
      </c>
      <c r="K3943">
        <v>240</v>
      </c>
      <c r="L3943" t="s">
        <v>77</v>
      </c>
      <c r="M3943" t="s">
        <v>78</v>
      </c>
      <c r="N3943" t="s">
        <v>7300</v>
      </c>
      <c r="O3943" t="s">
        <v>7163</v>
      </c>
      <c r="P3943" t="s">
        <v>7147</v>
      </c>
      <c r="Q3943" t="s">
        <v>2048</v>
      </c>
      <c r="R3943" t="s">
        <v>79</v>
      </c>
      <c r="S3943" t="s">
        <v>112</v>
      </c>
      <c r="T3943" t="s">
        <v>2049</v>
      </c>
      <c r="U3943" t="s">
        <v>100</v>
      </c>
      <c r="V3943" t="s">
        <v>80</v>
      </c>
      <c r="W3943">
        <v>82300</v>
      </c>
      <c r="X3943" t="s">
        <v>81</v>
      </c>
      <c r="Y3943">
        <v>-240</v>
      </c>
      <c r="Z3943" t="s">
        <v>7164</v>
      </c>
      <c r="AA3943" t="s">
        <v>7149</v>
      </c>
      <c r="AB3943" t="s">
        <v>90</v>
      </c>
      <c r="AC3943" t="s">
        <v>91</v>
      </c>
      <c r="AD3943">
        <f>_xlfn.XLOOKUP(MIS[[#This Row],[TRADING SYMBOL]],[1]Sheet1!$D:$D,[1]Sheet1!$C:$C)</f>
        <v>464.4</v>
      </c>
      <c r="AE3943">
        <f>MIS[[#This Row],[OrderAverageTradedPrice]]*MIS[[#This Row],[OrderQuantity]]</f>
        <v>128430</v>
      </c>
      <c r="AF3943">
        <f>MIS[[#This Row],[LTP]]*MIS[[#This Row],[OrderQuantity]]</f>
        <v>111456</v>
      </c>
      <c r="AG3943">
        <f>IF(MIS[[#This Row],[OrderSide]]="SELL",MIS[[#This Row],[VALUE]]-MIS[[#This Row],[LIVE_VALUE]],MIS[[#This Row],[LIVE_VALUE]]-MIS[[#This Row],[VALUE]])</f>
        <v>16974</v>
      </c>
      <c r="AH3943" t="str" cm="1">
        <f t="array" ref="AH3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3" t="str">
        <f>MIS[[#This Row],[TRADING SYMBOL]]</f>
        <v>SENSEX2552082300CE</v>
      </c>
      <c r="AJ3943" t="str">
        <f>IF(RIGHT(MIS[[#This Row],[Main/Hedge]],4)="MAIN","MAIN","HEDGE")</f>
        <v>MAIN</v>
      </c>
      <c r="AK3943" t="str" cm="1">
        <f t="array" ref="AK3943">_xlfn._xlws.FILTER(Table4[Column1],ISNUMBER(SEARCH(Table4[Column1],MIS[[#This Row],[OrderUniqueIdentifier]])),"")</f>
        <v>XYT</v>
      </c>
    </row>
    <row r="3944" spans="1:37" x14ac:dyDescent="0.25">
      <c r="A3944" t="s">
        <v>1555</v>
      </c>
      <c r="B3944" t="s">
        <v>1589</v>
      </c>
      <c r="C3944" t="s">
        <v>7301</v>
      </c>
      <c r="D3944" t="s">
        <v>72</v>
      </c>
      <c r="E3944" t="s">
        <v>2044</v>
      </c>
      <c r="F3944" t="s">
        <v>98</v>
      </c>
      <c r="G3944" t="s">
        <v>89</v>
      </c>
      <c r="H3944" t="s">
        <v>93</v>
      </c>
      <c r="I3944" t="s">
        <v>76</v>
      </c>
      <c r="J3944" t="s">
        <v>7213</v>
      </c>
      <c r="K3944">
        <v>60</v>
      </c>
      <c r="L3944" t="s">
        <v>77</v>
      </c>
      <c r="M3944" t="s">
        <v>78</v>
      </c>
      <c r="N3944" t="s">
        <v>7213</v>
      </c>
      <c r="O3944" t="s">
        <v>7163</v>
      </c>
      <c r="P3944" t="s">
        <v>7147</v>
      </c>
      <c r="Q3944" t="s">
        <v>2048</v>
      </c>
      <c r="R3944" t="s">
        <v>79</v>
      </c>
      <c r="S3944" t="s">
        <v>112</v>
      </c>
      <c r="T3944" t="s">
        <v>2049</v>
      </c>
      <c r="U3944" t="s">
        <v>100</v>
      </c>
      <c r="V3944" t="s">
        <v>80</v>
      </c>
      <c r="W3944">
        <v>82300</v>
      </c>
      <c r="X3944" t="s">
        <v>81</v>
      </c>
      <c r="Y3944">
        <v>-60</v>
      </c>
      <c r="Z3944" t="s">
        <v>7164</v>
      </c>
      <c r="AA3944" t="s">
        <v>7149</v>
      </c>
      <c r="AB3944" t="s">
        <v>90</v>
      </c>
      <c r="AC3944" t="s">
        <v>91</v>
      </c>
      <c r="AD3944">
        <f>_xlfn.XLOOKUP(MIS[[#This Row],[TRADING SYMBOL]],[1]Sheet1!$D:$D,[1]Sheet1!$C:$C)</f>
        <v>464.4</v>
      </c>
      <c r="AE3944">
        <f>MIS[[#This Row],[OrderAverageTradedPrice]]*MIS[[#This Row],[OrderQuantity]]</f>
        <v>32057.999999999996</v>
      </c>
      <c r="AF3944">
        <f>MIS[[#This Row],[LTP]]*MIS[[#This Row],[OrderQuantity]]</f>
        <v>27864</v>
      </c>
      <c r="AG3944">
        <f>IF(MIS[[#This Row],[OrderSide]]="SELL",MIS[[#This Row],[VALUE]]-MIS[[#This Row],[LIVE_VALUE]],MIS[[#This Row],[LIVE_VALUE]]-MIS[[#This Row],[VALUE]])</f>
        <v>4193.9999999999964</v>
      </c>
      <c r="AH3944" t="str" cm="1">
        <f t="array" ref="AH3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4" t="str">
        <f>MIS[[#This Row],[TRADING SYMBOL]]</f>
        <v>SENSEX2552082300CE</v>
      </c>
      <c r="AJ3944" t="str">
        <f>IF(RIGHT(MIS[[#This Row],[Main/Hedge]],4)="MAIN","MAIN","HEDGE")</f>
        <v>MAIN</v>
      </c>
      <c r="AK3944" t="str" cm="1">
        <f t="array" ref="AK3944">_xlfn._xlws.FILTER(Table4[Column1],ISNUMBER(SEARCH(Table4[Column1],MIS[[#This Row],[OrderUniqueIdentifier]])),"")</f>
        <v>XYT</v>
      </c>
    </row>
    <row r="3945" spans="1:37" x14ac:dyDescent="0.25">
      <c r="A3945" t="s">
        <v>1555</v>
      </c>
      <c r="B3945" t="s">
        <v>1631</v>
      </c>
      <c r="C3945" t="s">
        <v>7306</v>
      </c>
      <c r="D3945" t="s">
        <v>72</v>
      </c>
      <c r="E3945" t="s">
        <v>2044</v>
      </c>
      <c r="F3945" t="s">
        <v>98</v>
      </c>
      <c r="G3945" t="s">
        <v>89</v>
      </c>
      <c r="H3945" t="s">
        <v>93</v>
      </c>
      <c r="I3945" t="s">
        <v>76</v>
      </c>
      <c r="J3945" t="s">
        <v>7307</v>
      </c>
      <c r="K3945">
        <v>80</v>
      </c>
      <c r="L3945" t="s">
        <v>77</v>
      </c>
      <c r="M3945" t="s">
        <v>78</v>
      </c>
      <c r="N3945" t="s">
        <v>7307</v>
      </c>
      <c r="O3945" t="s">
        <v>7147</v>
      </c>
      <c r="P3945" t="s">
        <v>7147</v>
      </c>
      <c r="Q3945" t="s">
        <v>2048</v>
      </c>
      <c r="R3945" t="s">
        <v>79</v>
      </c>
      <c r="S3945" t="s">
        <v>112</v>
      </c>
      <c r="T3945" t="s">
        <v>2049</v>
      </c>
      <c r="U3945" t="s">
        <v>100</v>
      </c>
      <c r="V3945" t="s">
        <v>80</v>
      </c>
      <c r="W3945">
        <v>82300</v>
      </c>
      <c r="X3945" t="s">
        <v>81</v>
      </c>
      <c r="Y3945">
        <v>-80</v>
      </c>
      <c r="Z3945" t="s">
        <v>7149</v>
      </c>
      <c r="AA3945" t="s">
        <v>7149</v>
      </c>
      <c r="AB3945" t="s">
        <v>90</v>
      </c>
      <c r="AC3945" t="s">
        <v>91</v>
      </c>
      <c r="AD3945">
        <f>_xlfn.XLOOKUP(MIS[[#This Row],[TRADING SYMBOL]],[1]Sheet1!$D:$D,[1]Sheet1!$C:$C)</f>
        <v>464.4</v>
      </c>
      <c r="AE3945">
        <f>MIS[[#This Row],[OrderAverageTradedPrice]]*MIS[[#This Row],[OrderQuantity]]</f>
        <v>42848</v>
      </c>
      <c r="AF3945">
        <f>MIS[[#This Row],[LTP]]*MIS[[#This Row],[OrderQuantity]]</f>
        <v>37152</v>
      </c>
      <c r="AG3945">
        <f>IF(MIS[[#This Row],[OrderSide]]="SELL",MIS[[#This Row],[VALUE]]-MIS[[#This Row],[LIVE_VALUE]],MIS[[#This Row],[LIVE_VALUE]]-MIS[[#This Row],[VALUE]])</f>
        <v>5696</v>
      </c>
      <c r="AH3945" t="str" cm="1">
        <f t="array" ref="AH3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5" t="str">
        <f>MIS[[#This Row],[TRADING SYMBOL]]</f>
        <v>SENSEX2552082300CE</v>
      </c>
      <c r="AJ3945" t="str">
        <f>IF(RIGHT(MIS[[#This Row],[Main/Hedge]],4)="MAIN","MAIN","HEDGE")</f>
        <v>MAIN</v>
      </c>
      <c r="AK3945" t="str" cm="1">
        <f t="array" ref="AK3945">_xlfn._xlws.FILTER(Table4[Column1],ISNUMBER(SEARCH(Table4[Column1],MIS[[#This Row],[OrderUniqueIdentifier]])),"")</f>
        <v>XYT</v>
      </c>
    </row>
    <row r="3946" spans="1:37" x14ac:dyDescent="0.25">
      <c r="A3946" t="s">
        <v>1555</v>
      </c>
      <c r="B3946" t="s">
        <v>1640</v>
      </c>
      <c r="C3946" t="s">
        <v>7308</v>
      </c>
      <c r="D3946" t="s">
        <v>72</v>
      </c>
      <c r="E3946" t="s">
        <v>2044</v>
      </c>
      <c r="F3946" t="s">
        <v>98</v>
      </c>
      <c r="G3946" t="s">
        <v>89</v>
      </c>
      <c r="H3946" t="s">
        <v>93</v>
      </c>
      <c r="I3946" t="s">
        <v>76</v>
      </c>
      <c r="J3946" t="s">
        <v>7194</v>
      </c>
      <c r="K3946">
        <v>60</v>
      </c>
      <c r="L3946" t="s">
        <v>77</v>
      </c>
      <c r="M3946" t="s">
        <v>78</v>
      </c>
      <c r="N3946" t="s">
        <v>7194</v>
      </c>
      <c r="O3946" t="s">
        <v>7147</v>
      </c>
      <c r="P3946" t="s">
        <v>7147</v>
      </c>
      <c r="Q3946" t="s">
        <v>2048</v>
      </c>
      <c r="R3946" t="s">
        <v>79</v>
      </c>
      <c r="S3946" t="s">
        <v>112</v>
      </c>
      <c r="T3946" t="s">
        <v>2049</v>
      </c>
      <c r="U3946" t="s">
        <v>100</v>
      </c>
      <c r="V3946" t="s">
        <v>80</v>
      </c>
      <c r="W3946">
        <v>82300</v>
      </c>
      <c r="X3946" t="s">
        <v>81</v>
      </c>
      <c r="Y3946">
        <v>-60</v>
      </c>
      <c r="Z3946" t="s">
        <v>7149</v>
      </c>
      <c r="AA3946" t="s">
        <v>7149</v>
      </c>
      <c r="AB3946" t="s">
        <v>90</v>
      </c>
      <c r="AC3946" t="s">
        <v>91</v>
      </c>
      <c r="AD3946">
        <f>_xlfn.XLOOKUP(MIS[[#This Row],[TRADING SYMBOL]],[1]Sheet1!$D:$D,[1]Sheet1!$C:$C)</f>
        <v>464.4</v>
      </c>
      <c r="AE3946">
        <f>MIS[[#This Row],[OrderAverageTradedPrice]]*MIS[[#This Row],[OrderQuantity]]</f>
        <v>32102.999999999996</v>
      </c>
      <c r="AF3946">
        <f>MIS[[#This Row],[LTP]]*MIS[[#This Row],[OrderQuantity]]</f>
        <v>27864</v>
      </c>
      <c r="AG3946">
        <f>IF(MIS[[#This Row],[OrderSide]]="SELL",MIS[[#This Row],[VALUE]]-MIS[[#This Row],[LIVE_VALUE]],MIS[[#This Row],[LIVE_VALUE]]-MIS[[#This Row],[VALUE]])</f>
        <v>4238.9999999999964</v>
      </c>
      <c r="AH3946" t="str" cm="1">
        <f t="array" ref="AH3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6" t="str">
        <f>MIS[[#This Row],[TRADING SYMBOL]]</f>
        <v>SENSEX2552082300CE</v>
      </c>
      <c r="AJ3946" t="str">
        <f>IF(RIGHT(MIS[[#This Row],[Main/Hedge]],4)="MAIN","MAIN","HEDGE")</f>
        <v>MAIN</v>
      </c>
      <c r="AK3946" t="str" cm="1">
        <f t="array" ref="AK3946">_xlfn._xlws.FILTER(Table4[Column1],ISNUMBER(SEARCH(Table4[Column1],MIS[[#This Row],[OrderUniqueIdentifier]])),"")</f>
        <v>XYT</v>
      </c>
    </row>
    <row r="3947" spans="1:37" x14ac:dyDescent="0.25">
      <c r="A3947" t="s">
        <v>1555</v>
      </c>
      <c r="B3947" t="s">
        <v>1648</v>
      </c>
      <c r="C3947" t="s">
        <v>7309</v>
      </c>
      <c r="D3947" t="s">
        <v>72</v>
      </c>
      <c r="E3947" t="s">
        <v>2044</v>
      </c>
      <c r="F3947" t="s">
        <v>98</v>
      </c>
      <c r="G3947" t="s">
        <v>89</v>
      </c>
      <c r="H3947" t="s">
        <v>93</v>
      </c>
      <c r="I3947" t="s">
        <v>76</v>
      </c>
      <c r="J3947" t="s">
        <v>7179</v>
      </c>
      <c r="K3947">
        <v>60</v>
      </c>
      <c r="L3947" t="s">
        <v>77</v>
      </c>
      <c r="M3947" t="s">
        <v>78</v>
      </c>
      <c r="N3947" t="s">
        <v>7179</v>
      </c>
      <c r="O3947" t="s">
        <v>7147</v>
      </c>
      <c r="P3947" t="s">
        <v>7147</v>
      </c>
      <c r="Q3947" t="s">
        <v>2048</v>
      </c>
      <c r="R3947" t="s">
        <v>79</v>
      </c>
      <c r="S3947" t="s">
        <v>112</v>
      </c>
      <c r="T3947" t="s">
        <v>2049</v>
      </c>
      <c r="U3947" t="s">
        <v>100</v>
      </c>
      <c r="V3947" t="s">
        <v>80</v>
      </c>
      <c r="W3947">
        <v>82300</v>
      </c>
      <c r="X3947" t="s">
        <v>81</v>
      </c>
      <c r="Y3947">
        <v>-60</v>
      </c>
      <c r="Z3947" t="s">
        <v>7149</v>
      </c>
      <c r="AA3947" t="s">
        <v>7149</v>
      </c>
      <c r="AB3947" t="s">
        <v>90</v>
      </c>
      <c r="AC3947" t="s">
        <v>91</v>
      </c>
      <c r="AD3947">
        <f>_xlfn.XLOOKUP(MIS[[#This Row],[TRADING SYMBOL]],[1]Sheet1!$D:$D,[1]Sheet1!$C:$C)</f>
        <v>464.4</v>
      </c>
      <c r="AE3947">
        <f>MIS[[#This Row],[OrderAverageTradedPrice]]*MIS[[#This Row],[OrderQuantity]]</f>
        <v>32031</v>
      </c>
      <c r="AF3947">
        <f>MIS[[#This Row],[LTP]]*MIS[[#This Row],[OrderQuantity]]</f>
        <v>27864</v>
      </c>
      <c r="AG3947">
        <f>IF(MIS[[#This Row],[OrderSide]]="SELL",MIS[[#This Row],[VALUE]]-MIS[[#This Row],[LIVE_VALUE]],MIS[[#This Row],[LIVE_VALUE]]-MIS[[#This Row],[VALUE]])</f>
        <v>4167</v>
      </c>
      <c r="AH3947" t="str" cm="1">
        <f t="array" ref="AH3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7" t="str">
        <f>MIS[[#This Row],[TRADING SYMBOL]]</f>
        <v>SENSEX2552082300CE</v>
      </c>
      <c r="AJ3947" t="str">
        <f>IF(RIGHT(MIS[[#This Row],[Main/Hedge]],4)="MAIN","MAIN","HEDGE")</f>
        <v>MAIN</v>
      </c>
      <c r="AK3947" t="str" cm="1">
        <f t="array" ref="AK3947">_xlfn._xlws.FILTER(Table4[Column1],ISNUMBER(SEARCH(Table4[Column1],MIS[[#This Row],[OrderUniqueIdentifier]])),"")</f>
        <v>XYT</v>
      </c>
    </row>
    <row r="3948" spans="1:37" x14ac:dyDescent="0.25">
      <c r="A3948" t="s">
        <v>378</v>
      </c>
      <c r="B3948" t="s">
        <v>379</v>
      </c>
      <c r="C3948" t="s">
        <v>7316</v>
      </c>
      <c r="D3948" t="s">
        <v>72</v>
      </c>
      <c r="E3948" t="s">
        <v>2044</v>
      </c>
      <c r="F3948" t="s">
        <v>98</v>
      </c>
      <c r="G3948" t="s">
        <v>89</v>
      </c>
      <c r="H3948" t="s">
        <v>93</v>
      </c>
      <c r="I3948" t="s">
        <v>76</v>
      </c>
      <c r="J3948" t="s">
        <v>7317</v>
      </c>
      <c r="K3948">
        <v>20</v>
      </c>
      <c r="L3948" t="s">
        <v>77</v>
      </c>
      <c r="M3948" t="s">
        <v>78</v>
      </c>
      <c r="N3948" t="s">
        <v>7318</v>
      </c>
      <c r="O3948" t="s">
        <v>7163</v>
      </c>
      <c r="P3948" t="s">
        <v>7147</v>
      </c>
      <c r="Q3948" t="s">
        <v>2048</v>
      </c>
      <c r="R3948" t="s">
        <v>79</v>
      </c>
      <c r="S3948" t="s">
        <v>112</v>
      </c>
      <c r="T3948" t="s">
        <v>2049</v>
      </c>
      <c r="U3948" t="s">
        <v>100</v>
      </c>
      <c r="V3948" t="s">
        <v>80</v>
      </c>
      <c r="W3948">
        <v>82300</v>
      </c>
      <c r="X3948" t="s">
        <v>81</v>
      </c>
      <c r="Y3948">
        <v>-20</v>
      </c>
      <c r="Z3948" t="s">
        <v>7164</v>
      </c>
      <c r="AA3948" t="s">
        <v>7149</v>
      </c>
      <c r="AB3948" t="s">
        <v>90</v>
      </c>
      <c r="AC3948" t="s">
        <v>91</v>
      </c>
      <c r="AD3948">
        <f>_xlfn.XLOOKUP(MIS[[#This Row],[TRADING SYMBOL]],[1]Sheet1!$D:$D,[1]Sheet1!$C:$C)</f>
        <v>464.4</v>
      </c>
      <c r="AE3948">
        <f>MIS[[#This Row],[OrderAverageTradedPrice]]*MIS[[#This Row],[OrderQuantity]]</f>
        <v>10711</v>
      </c>
      <c r="AF3948">
        <f>MIS[[#This Row],[LTP]]*MIS[[#This Row],[OrderQuantity]]</f>
        <v>9288</v>
      </c>
      <c r="AG3948">
        <f>IF(MIS[[#This Row],[OrderSide]]="SELL",MIS[[#This Row],[VALUE]]-MIS[[#This Row],[LIVE_VALUE]],MIS[[#This Row],[LIVE_VALUE]]-MIS[[#This Row],[VALUE]])</f>
        <v>1423</v>
      </c>
      <c r="AH3948" t="str" cm="1">
        <f t="array" ref="AH3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8" t="str">
        <f>MIS[[#This Row],[TRADING SYMBOL]]</f>
        <v>SENSEX2552082300CE</v>
      </c>
      <c r="AJ3948" t="str">
        <f>IF(RIGHT(MIS[[#This Row],[Main/Hedge]],4)="MAIN","MAIN","HEDGE")</f>
        <v>MAIN</v>
      </c>
      <c r="AK3948" t="str" cm="1">
        <f t="array" ref="AK3948">_xlfn._xlws.FILTER(Table4[Column1],ISNUMBER(SEARCH(Table4[Column1],MIS[[#This Row],[OrderUniqueIdentifier]])),"")</f>
        <v>XYT</v>
      </c>
    </row>
    <row r="3949" spans="1:37" x14ac:dyDescent="0.25">
      <c r="A3949" t="s">
        <v>71</v>
      </c>
      <c r="B3949" t="s">
        <v>515</v>
      </c>
      <c r="C3949" t="s">
        <v>7145</v>
      </c>
      <c r="D3949" t="s">
        <v>72</v>
      </c>
      <c r="E3949" t="s">
        <v>2044</v>
      </c>
      <c r="F3949" t="s">
        <v>98</v>
      </c>
      <c r="G3949" t="s">
        <v>89</v>
      </c>
      <c r="H3949" t="s">
        <v>75</v>
      </c>
      <c r="I3949" t="s">
        <v>76</v>
      </c>
      <c r="J3949" t="s">
        <v>77</v>
      </c>
      <c r="K3949">
        <v>120</v>
      </c>
      <c r="L3949" t="s">
        <v>77</v>
      </c>
      <c r="M3949" t="s">
        <v>78</v>
      </c>
      <c r="N3949" t="s">
        <v>7146</v>
      </c>
      <c r="O3949" t="s">
        <v>7147</v>
      </c>
      <c r="P3949" t="s">
        <v>7148</v>
      </c>
      <c r="Q3949" t="s">
        <v>2048</v>
      </c>
      <c r="R3949" t="s">
        <v>79</v>
      </c>
      <c r="S3949" t="s">
        <v>112</v>
      </c>
      <c r="T3949" t="s">
        <v>2049</v>
      </c>
      <c r="U3949" t="s">
        <v>100</v>
      </c>
      <c r="V3949" t="s">
        <v>80</v>
      </c>
      <c r="W3949">
        <v>82300</v>
      </c>
      <c r="X3949" t="s">
        <v>81</v>
      </c>
      <c r="Y3949">
        <v>-120</v>
      </c>
      <c r="Z3949" t="s">
        <v>7149</v>
      </c>
      <c r="AA3949" t="s">
        <v>7150</v>
      </c>
      <c r="AB3949" t="s">
        <v>90</v>
      </c>
      <c r="AC3949" t="s">
        <v>91</v>
      </c>
      <c r="AD3949">
        <f>_xlfn.XLOOKUP(MIS[[#This Row],[TRADING SYMBOL]],[1]Sheet1!$D:$D,[1]Sheet1!$C:$C)</f>
        <v>464.4</v>
      </c>
      <c r="AE3949">
        <f>MIS[[#This Row],[OrderAverageTradedPrice]]*MIS[[#This Row],[OrderQuantity]]</f>
        <v>64057.999999999927</v>
      </c>
      <c r="AF3949">
        <f>MIS[[#This Row],[LTP]]*MIS[[#This Row],[OrderQuantity]]</f>
        <v>55728</v>
      </c>
      <c r="AG3949">
        <f>IF(MIS[[#This Row],[OrderSide]]="SELL",MIS[[#This Row],[VALUE]]-MIS[[#This Row],[LIVE_VALUE]],MIS[[#This Row],[LIVE_VALUE]]-MIS[[#This Row],[VALUE]])</f>
        <v>8329.9999999999272</v>
      </c>
      <c r="AH3949" t="str" cm="1">
        <f t="array" ref="AH3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9" t="str">
        <f>MIS[[#This Row],[TRADING SYMBOL]]</f>
        <v>SENSEX2552082300CE</v>
      </c>
      <c r="AJ3949" t="str">
        <f>IF(RIGHT(MIS[[#This Row],[Main/Hedge]],4)="MAIN","MAIN","HEDGE")</f>
        <v>MAIN</v>
      </c>
      <c r="AK3949" t="str" cm="1">
        <f t="array" ref="AK3949">_xlfn._xlws.FILTER(Table4[Column1],ISNUMBER(SEARCH(Table4[Column1],MIS[[#This Row],[OrderUniqueIdentifier]])),"")</f>
        <v>XYT</v>
      </c>
    </row>
    <row r="3950" spans="1:37" x14ac:dyDescent="0.25">
      <c r="A3950" t="s">
        <v>71</v>
      </c>
      <c r="B3950" t="s">
        <v>575</v>
      </c>
      <c r="C3950" t="s">
        <v>7159</v>
      </c>
      <c r="D3950" t="s">
        <v>72</v>
      </c>
      <c r="E3950" t="s">
        <v>2044</v>
      </c>
      <c r="F3950" t="s">
        <v>98</v>
      </c>
      <c r="G3950" t="s">
        <v>89</v>
      </c>
      <c r="H3950" t="s">
        <v>75</v>
      </c>
      <c r="I3950" t="s">
        <v>76</v>
      </c>
      <c r="J3950" t="s">
        <v>77</v>
      </c>
      <c r="K3950">
        <v>20</v>
      </c>
      <c r="L3950" t="s">
        <v>77</v>
      </c>
      <c r="M3950" t="s">
        <v>78</v>
      </c>
      <c r="N3950" t="s">
        <v>7160</v>
      </c>
      <c r="O3950" t="s">
        <v>7148</v>
      </c>
      <c r="P3950" t="s">
        <v>7148</v>
      </c>
      <c r="Q3950" t="s">
        <v>2048</v>
      </c>
      <c r="R3950" t="s">
        <v>79</v>
      </c>
      <c r="S3950" t="s">
        <v>112</v>
      </c>
      <c r="T3950" t="s">
        <v>2049</v>
      </c>
      <c r="U3950" t="s">
        <v>100</v>
      </c>
      <c r="V3950" t="s">
        <v>80</v>
      </c>
      <c r="W3950">
        <v>82300</v>
      </c>
      <c r="X3950" t="s">
        <v>81</v>
      </c>
      <c r="Y3950">
        <v>-20</v>
      </c>
      <c r="Z3950" t="s">
        <v>7150</v>
      </c>
      <c r="AA3950" t="s">
        <v>7150</v>
      </c>
      <c r="AB3950" t="s">
        <v>90</v>
      </c>
      <c r="AC3950" t="s">
        <v>91</v>
      </c>
      <c r="AD3950">
        <f>_xlfn.XLOOKUP(MIS[[#This Row],[TRADING SYMBOL]],[1]Sheet1!$D:$D,[1]Sheet1!$C:$C)</f>
        <v>464.4</v>
      </c>
      <c r="AE3950">
        <f>MIS[[#This Row],[OrderAverageTradedPrice]]*MIS[[#This Row],[OrderQuantity]]</f>
        <v>10631</v>
      </c>
      <c r="AF3950">
        <f>MIS[[#This Row],[LTP]]*MIS[[#This Row],[OrderQuantity]]</f>
        <v>9288</v>
      </c>
      <c r="AG3950">
        <f>IF(MIS[[#This Row],[OrderSide]]="SELL",MIS[[#This Row],[VALUE]]-MIS[[#This Row],[LIVE_VALUE]],MIS[[#This Row],[LIVE_VALUE]]-MIS[[#This Row],[VALUE]])</f>
        <v>1343</v>
      </c>
      <c r="AH3950" t="str" cm="1">
        <f t="array" ref="AH3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0" t="str">
        <f>MIS[[#This Row],[TRADING SYMBOL]]</f>
        <v>SENSEX2552082300CE</v>
      </c>
      <c r="AJ3950" t="str">
        <f>IF(RIGHT(MIS[[#This Row],[Main/Hedge]],4)="MAIN","MAIN","HEDGE")</f>
        <v>MAIN</v>
      </c>
      <c r="AK3950" t="str" cm="1">
        <f t="array" ref="AK3950">_xlfn._xlws.FILTER(Table4[Column1],ISNUMBER(SEARCH(Table4[Column1],MIS[[#This Row],[OrderUniqueIdentifier]])),"")</f>
        <v>XYT</v>
      </c>
    </row>
    <row r="3951" spans="1:37" x14ac:dyDescent="0.25">
      <c r="A3951" t="s">
        <v>71</v>
      </c>
      <c r="B3951" t="s">
        <v>632</v>
      </c>
      <c r="C3951" t="s">
        <v>7166</v>
      </c>
      <c r="D3951" t="s">
        <v>72</v>
      </c>
      <c r="E3951" t="s">
        <v>2044</v>
      </c>
      <c r="F3951" t="s">
        <v>98</v>
      </c>
      <c r="G3951" t="s">
        <v>89</v>
      </c>
      <c r="H3951" t="s">
        <v>75</v>
      </c>
      <c r="I3951" t="s">
        <v>76</v>
      </c>
      <c r="J3951" t="s">
        <v>77</v>
      </c>
      <c r="K3951">
        <v>40</v>
      </c>
      <c r="L3951" t="s">
        <v>77</v>
      </c>
      <c r="M3951" t="s">
        <v>78</v>
      </c>
      <c r="N3951" t="s">
        <v>7167</v>
      </c>
      <c r="O3951" t="s">
        <v>7147</v>
      </c>
      <c r="P3951" t="s">
        <v>7148</v>
      </c>
      <c r="Q3951" t="s">
        <v>2048</v>
      </c>
      <c r="R3951" t="s">
        <v>79</v>
      </c>
      <c r="S3951" t="s">
        <v>112</v>
      </c>
      <c r="T3951" t="s">
        <v>2049</v>
      </c>
      <c r="U3951" t="s">
        <v>100</v>
      </c>
      <c r="V3951" t="s">
        <v>80</v>
      </c>
      <c r="W3951">
        <v>82300</v>
      </c>
      <c r="X3951" t="s">
        <v>81</v>
      </c>
      <c r="Y3951">
        <v>-40</v>
      </c>
      <c r="Z3951" t="s">
        <v>7149</v>
      </c>
      <c r="AA3951" t="s">
        <v>7150</v>
      </c>
      <c r="AB3951" t="s">
        <v>90</v>
      </c>
      <c r="AC3951" t="s">
        <v>91</v>
      </c>
      <c r="AD3951">
        <f>_xlfn.XLOOKUP(MIS[[#This Row],[TRADING SYMBOL]],[1]Sheet1!$D:$D,[1]Sheet1!$C:$C)</f>
        <v>464.4</v>
      </c>
      <c r="AE3951">
        <f>MIS[[#This Row],[OrderAverageTradedPrice]]*MIS[[#This Row],[OrderQuantity]]</f>
        <v>21346</v>
      </c>
      <c r="AF3951">
        <f>MIS[[#This Row],[LTP]]*MIS[[#This Row],[OrderQuantity]]</f>
        <v>18576</v>
      </c>
      <c r="AG3951">
        <f>IF(MIS[[#This Row],[OrderSide]]="SELL",MIS[[#This Row],[VALUE]]-MIS[[#This Row],[LIVE_VALUE]],MIS[[#This Row],[LIVE_VALUE]]-MIS[[#This Row],[VALUE]])</f>
        <v>2770</v>
      </c>
      <c r="AH3951" t="str" cm="1">
        <f t="array" ref="AH3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1" t="str">
        <f>MIS[[#This Row],[TRADING SYMBOL]]</f>
        <v>SENSEX2552082300CE</v>
      </c>
      <c r="AJ3951" t="str">
        <f>IF(RIGHT(MIS[[#This Row],[Main/Hedge]],4)="MAIN","MAIN","HEDGE")</f>
        <v>MAIN</v>
      </c>
      <c r="AK3951" t="str" cm="1">
        <f t="array" ref="AK3951">_xlfn._xlws.FILTER(Table4[Column1],ISNUMBER(SEARCH(Table4[Column1],MIS[[#This Row],[OrderUniqueIdentifier]])),"")</f>
        <v>XYT</v>
      </c>
    </row>
    <row r="3952" spans="1:37" x14ac:dyDescent="0.25">
      <c r="A3952" t="s">
        <v>71</v>
      </c>
      <c r="B3952" t="s">
        <v>714</v>
      </c>
      <c r="C3952" t="s">
        <v>7174</v>
      </c>
      <c r="D3952" t="s">
        <v>72</v>
      </c>
      <c r="E3952" t="s">
        <v>2044</v>
      </c>
      <c r="F3952" t="s">
        <v>98</v>
      </c>
      <c r="G3952" t="s">
        <v>89</v>
      </c>
      <c r="H3952" t="s">
        <v>75</v>
      </c>
      <c r="I3952" t="s">
        <v>76</v>
      </c>
      <c r="J3952" t="s">
        <v>77</v>
      </c>
      <c r="K3952">
        <v>40</v>
      </c>
      <c r="L3952" t="s">
        <v>77</v>
      </c>
      <c r="M3952" t="s">
        <v>78</v>
      </c>
      <c r="N3952" t="s">
        <v>7175</v>
      </c>
      <c r="O3952" t="s">
        <v>7147</v>
      </c>
      <c r="P3952" t="s">
        <v>7148</v>
      </c>
      <c r="Q3952" t="s">
        <v>2048</v>
      </c>
      <c r="R3952" t="s">
        <v>79</v>
      </c>
      <c r="S3952" t="s">
        <v>112</v>
      </c>
      <c r="T3952" t="s">
        <v>2049</v>
      </c>
      <c r="U3952" t="s">
        <v>100</v>
      </c>
      <c r="V3952" t="s">
        <v>80</v>
      </c>
      <c r="W3952">
        <v>82300</v>
      </c>
      <c r="X3952" t="s">
        <v>81</v>
      </c>
      <c r="Y3952">
        <v>-40</v>
      </c>
      <c r="Z3952" t="s">
        <v>7149</v>
      </c>
      <c r="AA3952" t="s">
        <v>7150</v>
      </c>
      <c r="AB3952" t="s">
        <v>90</v>
      </c>
      <c r="AC3952" t="s">
        <v>91</v>
      </c>
      <c r="AD3952">
        <f>_xlfn.XLOOKUP(MIS[[#This Row],[TRADING SYMBOL]],[1]Sheet1!$D:$D,[1]Sheet1!$C:$C)</f>
        <v>464.4</v>
      </c>
      <c r="AE3952">
        <f>MIS[[#This Row],[OrderAverageTradedPrice]]*MIS[[#This Row],[OrderQuantity]]</f>
        <v>21445</v>
      </c>
      <c r="AF3952">
        <f>MIS[[#This Row],[LTP]]*MIS[[#This Row],[OrderQuantity]]</f>
        <v>18576</v>
      </c>
      <c r="AG3952">
        <f>IF(MIS[[#This Row],[OrderSide]]="SELL",MIS[[#This Row],[VALUE]]-MIS[[#This Row],[LIVE_VALUE]],MIS[[#This Row],[LIVE_VALUE]]-MIS[[#This Row],[VALUE]])</f>
        <v>2869</v>
      </c>
      <c r="AH3952" t="str" cm="1">
        <f t="array" ref="AH3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2" t="str">
        <f>MIS[[#This Row],[TRADING SYMBOL]]</f>
        <v>SENSEX2552082300CE</v>
      </c>
      <c r="AJ3952" t="str">
        <f>IF(RIGHT(MIS[[#This Row],[Main/Hedge]],4)="MAIN","MAIN","HEDGE")</f>
        <v>MAIN</v>
      </c>
      <c r="AK3952" t="str" cm="1">
        <f t="array" ref="AK3952">_xlfn._xlws.FILTER(Table4[Column1],ISNUMBER(SEARCH(Table4[Column1],MIS[[#This Row],[OrderUniqueIdentifier]])),"")</f>
        <v>XYT</v>
      </c>
    </row>
    <row r="3953" spans="1:37" x14ac:dyDescent="0.25">
      <c r="A3953" t="s">
        <v>71</v>
      </c>
      <c r="B3953" t="s">
        <v>880</v>
      </c>
      <c r="C3953" t="s">
        <v>7195</v>
      </c>
      <c r="D3953" t="s">
        <v>72</v>
      </c>
      <c r="E3953" t="s">
        <v>2044</v>
      </c>
      <c r="F3953" t="s">
        <v>98</v>
      </c>
      <c r="G3953" t="s">
        <v>89</v>
      </c>
      <c r="H3953" t="s">
        <v>75</v>
      </c>
      <c r="I3953" t="s">
        <v>76</v>
      </c>
      <c r="J3953" t="s">
        <v>77</v>
      </c>
      <c r="K3953">
        <v>20</v>
      </c>
      <c r="L3953" t="s">
        <v>77</v>
      </c>
      <c r="M3953" t="s">
        <v>78</v>
      </c>
      <c r="N3953" t="s">
        <v>7196</v>
      </c>
      <c r="O3953" t="s">
        <v>7148</v>
      </c>
      <c r="P3953" t="s">
        <v>7148</v>
      </c>
      <c r="Q3953" t="s">
        <v>2048</v>
      </c>
      <c r="R3953" t="s">
        <v>79</v>
      </c>
      <c r="S3953" t="s">
        <v>112</v>
      </c>
      <c r="T3953" t="s">
        <v>2049</v>
      </c>
      <c r="U3953" t="s">
        <v>100</v>
      </c>
      <c r="V3953" t="s">
        <v>80</v>
      </c>
      <c r="W3953">
        <v>82300</v>
      </c>
      <c r="X3953" t="s">
        <v>81</v>
      </c>
      <c r="Y3953">
        <v>-20</v>
      </c>
      <c r="Z3953" t="s">
        <v>7150</v>
      </c>
      <c r="AA3953" t="s">
        <v>7150</v>
      </c>
      <c r="AB3953" t="s">
        <v>90</v>
      </c>
      <c r="AC3953" t="s">
        <v>91</v>
      </c>
      <c r="AD3953">
        <f>_xlfn.XLOOKUP(MIS[[#This Row],[TRADING SYMBOL]],[1]Sheet1!$D:$D,[1]Sheet1!$C:$C)</f>
        <v>464.4</v>
      </c>
      <c r="AE3953">
        <f>MIS[[#This Row],[OrderAverageTradedPrice]]*MIS[[#This Row],[OrderQuantity]]</f>
        <v>10696</v>
      </c>
      <c r="AF3953">
        <f>MIS[[#This Row],[LTP]]*MIS[[#This Row],[OrderQuantity]]</f>
        <v>9288</v>
      </c>
      <c r="AG3953">
        <f>IF(MIS[[#This Row],[OrderSide]]="SELL",MIS[[#This Row],[VALUE]]-MIS[[#This Row],[LIVE_VALUE]],MIS[[#This Row],[LIVE_VALUE]]-MIS[[#This Row],[VALUE]])</f>
        <v>1408</v>
      </c>
      <c r="AH3953" t="str" cm="1">
        <f t="array" ref="AH3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3" t="str">
        <f>MIS[[#This Row],[TRADING SYMBOL]]</f>
        <v>SENSEX2552082300CE</v>
      </c>
      <c r="AJ3953" t="str">
        <f>IF(RIGHT(MIS[[#This Row],[Main/Hedge]],4)="MAIN","MAIN","HEDGE")</f>
        <v>MAIN</v>
      </c>
      <c r="AK3953" t="str" cm="1">
        <f t="array" ref="AK3953">_xlfn._xlws.FILTER(Table4[Column1],ISNUMBER(SEARCH(Table4[Column1],MIS[[#This Row],[OrderUniqueIdentifier]])),"")</f>
        <v>XYT</v>
      </c>
    </row>
    <row r="3954" spans="1:37" x14ac:dyDescent="0.25">
      <c r="A3954" t="s">
        <v>71</v>
      </c>
      <c r="B3954" t="s">
        <v>931</v>
      </c>
      <c r="C3954" t="s">
        <v>7201</v>
      </c>
      <c r="D3954" t="s">
        <v>72</v>
      </c>
      <c r="E3954" t="s">
        <v>2044</v>
      </c>
      <c r="F3954" t="s">
        <v>98</v>
      </c>
      <c r="G3954" t="s">
        <v>89</v>
      </c>
      <c r="H3954" t="s">
        <v>75</v>
      </c>
      <c r="I3954" t="s">
        <v>76</v>
      </c>
      <c r="J3954" t="s">
        <v>77</v>
      </c>
      <c r="K3954">
        <v>40</v>
      </c>
      <c r="L3954" t="s">
        <v>77</v>
      </c>
      <c r="M3954" t="s">
        <v>78</v>
      </c>
      <c r="N3954" t="s">
        <v>7202</v>
      </c>
      <c r="O3954" t="s">
        <v>7147</v>
      </c>
      <c r="P3954" t="s">
        <v>7148</v>
      </c>
      <c r="Q3954" t="s">
        <v>2048</v>
      </c>
      <c r="R3954" t="s">
        <v>79</v>
      </c>
      <c r="S3954" t="s">
        <v>112</v>
      </c>
      <c r="T3954" t="s">
        <v>2049</v>
      </c>
      <c r="U3954" t="s">
        <v>100</v>
      </c>
      <c r="V3954" t="s">
        <v>80</v>
      </c>
      <c r="W3954">
        <v>82300</v>
      </c>
      <c r="X3954" t="s">
        <v>81</v>
      </c>
      <c r="Y3954">
        <v>-40</v>
      </c>
      <c r="Z3954" t="s">
        <v>7149</v>
      </c>
      <c r="AA3954" t="s">
        <v>7150</v>
      </c>
      <c r="AB3954" t="s">
        <v>90</v>
      </c>
      <c r="AC3954" t="s">
        <v>91</v>
      </c>
      <c r="AD3954">
        <f>_xlfn.XLOOKUP(MIS[[#This Row],[TRADING SYMBOL]],[1]Sheet1!$D:$D,[1]Sheet1!$C:$C)</f>
        <v>464.4</v>
      </c>
      <c r="AE3954">
        <f>MIS[[#This Row],[OrderAverageTradedPrice]]*MIS[[#This Row],[OrderQuantity]]</f>
        <v>21355</v>
      </c>
      <c r="AF3954">
        <f>MIS[[#This Row],[LTP]]*MIS[[#This Row],[OrderQuantity]]</f>
        <v>18576</v>
      </c>
      <c r="AG3954">
        <f>IF(MIS[[#This Row],[OrderSide]]="SELL",MIS[[#This Row],[VALUE]]-MIS[[#This Row],[LIVE_VALUE]],MIS[[#This Row],[LIVE_VALUE]]-MIS[[#This Row],[VALUE]])</f>
        <v>2779</v>
      </c>
      <c r="AH3954" t="str" cm="1">
        <f t="array" ref="AH3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4" t="str">
        <f>MIS[[#This Row],[TRADING SYMBOL]]</f>
        <v>SENSEX2552082300CE</v>
      </c>
      <c r="AJ3954" t="str">
        <f>IF(RIGHT(MIS[[#This Row],[Main/Hedge]],4)="MAIN","MAIN","HEDGE")</f>
        <v>MAIN</v>
      </c>
      <c r="AK3954" t="str" cm="1">
        <f t="array" ref="AK3954">_xlfn._xlws.FILTER(Table4[Column1],ISNUMBER(SEARCH(Table4[Column1],MIS[[#This Row],[OrderUniqueIdentifier]])),"")</f>
        <v>XYT</v>
      </c>
    </row>
    <row r="3955" spans="1:37" x14ac:dyDescent="0.25">
      <c r="A3955" t="s">
        <v>71</v>
      </c>
      <c r="B3955" t="s">
        <v>1013</v>
      </c>
      <c r="C3955" t="s">
        <v>7215</v>
      </c>
      <c r="D3955" t="s">
        <v>72</v>
      </c>
      <c r="E3955" t="s">
        <v>2044</v>
      </c>
      <c r="F3955" t="s">
        <v>98</v>
      </c>
      <c r="G3955" t="s">
        <v>89</v>
      </c>
      <c r="H3955" t="s">
        <v>75</v>
      </c>
      <c r="I3955" t="s">
        <v>76</v>
      </c>
      <c r="J3955" t="s">
        <v>77</v>
      </c>
      <c r="K3955">
        <v>40</v>
      </c>
      <c r="L3955" t="s">
        <v>77</v>
      </c>
      <c r="M3955" t="s">
        <v>78</v>
      </c>
      <c r="N3955" t="s">
        <v>7216</v>
      </c>
      <c r="O3955" t="s">
        <v>7148</v>
      </c>
      <c r="P3955" t="s">
        <v>7148</v>
      </c>
      <c r="Q3955" t="s">
        <v>2048</v>
      </c>
      <c r="R3955" t="s">
        <v>79</v>
      </c>
      <c r="S3955" t="s">
        <v>112</v>
      </c>
      <c r="T3955" t="s">
        <v>2049</v>
      </c>
      <c r="U3955" t="s">
        <v>100</v>
      </c>
      <c r="V3955" t="s">
        <v>80</v>
      </c>
      <c r="W3955">
        <v>82300</v>
      </c>
      <c r="X3955" t="s">
        <v>81</v>
      </c>
      <c r="Y3955">
        <v>-40</v>
      </c>
      <c r="Z3955" t="s">
        <v>7150</v>
      </c>
      <c r="AA3955" t="s">
        <v>7150</v>
      </c>
      <c r="AB3955" t="s">
        <v>90</v>
      </c>
      <c r="AC3955" t="s">
        <v>91</v>
      </c>
      <c r="AD3955">
        <f>_xlfn.XLOOKUP(MIS[[#This Row],[TRADING SYMBOL]],[1]Sheet1!$D:$D,[1]Sheet1!$C:$C)</f>
        <v>464.4</v>
      </c>
      <c r="AE3955">
        <f>MIS[[#This Row],[OrderAverageTradedPrice]]*MIS[[#This Row],[OrderQuantity]]</f>
        <v>21306</v>
      </c>
      <c r="AF3955">
        <f>MIS[[#This Row],[LTP]]*MIS[[#This Row],[OrderQuantity]]</f>
        <v>18576</v>
      </c>
      <c r="AG3955">
        <f>IF(MIS[[#This Row],[OrderSide]]="SELL",MIS[[#This Row],[VALUE]]-MIS[[#This Row],[LIVE_VALUE]],MIS[[#This Row],[LIVE_VALUE]]-MIS[[#This Row],[VALUE]])</f>
        <v>2730</v>
      </c>
      <c r="AH3955" t="str" cm="1">
        <f t="array" ref="AH3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5" t="str">
        <f>MIS[[#This Row],[TRADING SYMBOL]]</f>
        <v>SENSEX2552082300CE</v>
      </c>
      <c r="AJ3955" t="str">
        <f>IF(RIGHT(MIS[[#This Row],[Main/Hedge]],4)="MAIN","MAIN","HEDGE")</f>
        <v>MAIN</v>
      </c>
      <c r="AK3955" t="str" cm="1">
        <f t="array" ref="AK3955">_xlfn._xlws.FILTER(Table4[Column1],ISNUMBER(SEARCH(Table4[Column1],MIS[[#This Row],[OrderUniqueIdentifier]])),"")</f>
        <v>XYT</v>
      </c>
    </row>
    <row r="3956" spans="1:37" x14ac:dyDescent="0.25">
      <c r="A3956" t="s">
        <v>71</v>
      </c>
      <c r="B3956" t="s">
        <v>1021</v>
      </c>
      <c r="C3956" t="s">
        <v>7217</v>
      </c>
      <c r="D3956" t="s">
        <v>72</v>
      </c>
      <c r="E3956" t="s">
        <v>2044</v>
      </c>
      <c r="F3956" t="s">
        <v>98</v>
      </c>
      <c r="G3956" t="s">
        <v>89</v>
      </c>
      <c r="H3956" t="s">
        <v>75</v>
      </c>
      <c r="I3956" t="s">
        <v>76</v>
      </c>
      <c r="J3956" t="s">
        <v>77</v>
      </c>
      <c r="K3956">
        <v>20</v>
      </c>
      <c r="L3956" t="s">
        <v>77</v>
      </c>
      <c r="M3956" t="s">
        <v>78</v>
      </c>
      <c r="N3956" t="s">
        <v>7196</v>
      </c>
      <c r="O3956" t="s">
        <v>7147</v>
      </c>
      <c r="P3956" t="s">
        <v>7148</v>
      </c>
      <c r="Q3956" t="s">
        <v>2048</v>
      </c>
      <c r="R3956" t="s">
        <v>79</v>
      </c>
      <c r="S3956" t="s">
        <v>112</v>
      </c>
      <c r="T3956" t="s">
        <v>2049</v>
      </c>
      <c r="U3956" t="s">
        <v>100</v>
      </c>
      <c r="V3956" t="s">
        <v>80</v>
      </c>
      <c r="W3956">
        <v>82300</v>
      </c>
      <c r="X3956" t="s">
        <v>81</v>
      </c>
      <c r="Y3956">
        <v>-20</v>
      </c>
      <c r="Z3956" t="s">
        <v>7149</v>
      </c>
      <c r="AA3956" t="s">
        <v>7150</v>
      </c>
      <c r="AB3956" t="s">
        <v>90</v>
      </c>
      <c r="AC3956" t="s">
        <v>91</v>
      </c>
      <c r="AD3956">
        <f>_xlfn.XLOOKUP(MIS[[#This Row],[TRADING SYMBOL]],[1]Sheet1!$D:$D,[1]Sheet1!$C:$C)</f>
        <v>464.4</v>
      </c>
      <c r="AE3956">
        <f>MIS[[#This Row],[OrderAverageTradedPrice]]*MIS[[#This Row],[OrderQuantity]]</f>
        <v>10696</v>
      </c>
      <c r="AF3956">
        <f>MIS[[#This Row],[LTP]]*MIS[[#This Row],[OrderQuantity]]</f>
        <v>9288</v>
      </c>
      <c r="AG3956">
        <f>IF(MIS[[#This Row],[OrderSide]]="SELL",MIS[[#This Row],[VALUE]]-MIS[[#This Row],[LIVE_VALUE]],MIS[[#This Row],[LIVE_VALUE]]-MIS[[#This Row],[VALUE]])</f>
        <v>1408</v>
      </c>
      <c r="AH3956" t="str" cm="1">
        <f t="array" ref="AH3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6" t="str">
        <f>MIS[[#This Row],[TRADING SYMBOL]]</f>
        <v>SENSEX2552082300CE</v>
      </c>
      <c r="AJ3956" t="str">
        <f>IF(RIGHT(MIS[[#This Row],[Main/Hedge]],4)="MAIN","MAIN","HEDGE")</f>
        <v>MAIN</v>
      </c>
      <c r="AK3956" t="str" cm="1">
        <f t="array" ref="AK3956">_xlfn._xlws.FILTER(Table4[Column1],ISNUMBER(SEARCH(Table4[Column1],MIS[[#This Row],[OrderUniqueIdentifier]])),"")</f>
        <v>XYT</v>
      </c>
    </row>
    <row r="3957" spans="1:37" x14ac:dyDescent="0.25">
      <c r="A3957" t="s">
        <v>71</v>
      </c>
      <c r="B3957" t="s">
        <v>1178</v>
      </c>
      <c r="C3957" t="s">
        <v>7233</v>
      </c>
      <c r="D3957" t="s">
        <v>72</v>
      </c>
      <c r="E3957" t="s">
        <v>2044</v>
      </c>
      <c r="F3957" t="s">
        <v>98</v>
      </c>
      <c r="G3957" t="s">
        <v>89</v>
      </c>
      <c r="H3957" t="s">
        <v>75</v>
      </c>
      <c r="I3957" t="s">
        <v>76</v>
      </c>
      <c r="J3957" t="s">
        <v>77</v>
      </c>
      <c r="K3957">
        <v>80</v>
      </c>
      <c r="L3957" t="s">
        <v>77</v>
      </c>
      <c r="M3957" t="s">
        <v>78</v>
      </c>
      <c r="N3957" t="s">
        <v>7234</v>
      </c>
      <c r="O3957" t="s">
        <v>7147</v>
      </c>
      <c r="P3957" t="s">
        <v>7148</v>
      </c>
      <c r="Q3957" t="s">
        <v>2048</v>
      </c>
      <c r="R3957" t="s">
        <v>79</v>
      </c>
      <c r="S3957" t="s">
        <v>112</v>
      </c>
      <c r="T3957" t="s">
        <v>2049</v>
      </c>
      <c r="U3957" t="s">
        <v>100</v>
      </c>
      <c r="V3957" t="s">
        <v>80</v>
      </c>
      <c r="W3957">
        <v>82300</v>
      </c>
      <c r="X3957" t="s">
        <v>81</v>
      </c>
      <c r="Y3957">
        <v>-80</v>
      </c>
      <c r="Z3957" t="s">
        <v>7149</v>
      </c>
      <c r="AA3957" t="s">
        <v>7150</v>
      </c>
      <c r="AB3957" t="s">
        <v>90</v>
      </c>
      <c r="AC3957" t="s">
        <v>91</v>
      </c>
      <c r="AD3957">
        <f>_xlfn.XLOOKUP(MIS[[#This Row],[TRADING SYMBOL]],[1]Sheet1!$D:$D,[1]Sheet1!$C:$C)</f>
        <v>464.4</v>
      </c>
      <c r="AE3957">
        <f>MIS[[#This Row],[OrderAverageTradedPrice]]*MIS[[#This Row],[OrderQuantity]]</f>
        <v>42895</v>
      </c>
      <c r="AF3957">
        <f>MIS[[#This Row],[LTP]]*MIS[[#This Row],[OrderQuantity]]</f>
        <v>37152</v>
      </c>
      <c r="AG3957">
        <f>IF(MIS[[#This Row],[OrderSide]]="SELL",MIS[[#This Row],[VALUE]]-MIS[[#This Row],[LIVE_VALUE]],MIS[[#This Row],[LIVE_VALUE]]-MIS[[#This Row],[VALUE]])</f>
        <v>5743</v>
      </c>
      <c r="AH3957" t="str" cm="1">
        <f t="array" ref="AH3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7" t="str">
        <f>MIS[[#This Row],[TRADING SYMBOL]]</f>
        <v>SENSEX2552082300CE</v>
      </c>
      <c r="AJ3957" t="str">
        <f>IF(RIGHT(MIS[[#This Row],[Main/Hedge]],4)="MAIN","MAIN","HEDGE")</f>
        <v>MAIN</v>
      </c>
      <c r="AK3957" t="str" cm="1">
        <f t="array" ref="AK3957">_xlfn._xlws.FILTER(Table4[Column1],ISNUMBER(SEARCH(Table4[Column1],MIS[[#This Row],[OrderUniqueIdentifier]])),"")</f>
        <v>XYT</v>
      </c>
    </row>
    <row r="3958" spans="1:37" x14ac:dyDescent="0.25">
      <c r="A3958" t="s">
        <v>71</v>
      </c>
      <c r="B3958" t="s">
        <v>1210</v>
      </c>
      <c r="C3958" t="s">
        <v>7241</v>
      </c>
      <c r="D3958" t="s">
        <v>72</v>
      </c>
      <c r="E3958" t="s">
        <v>2044</v>
      </c>
      <c r="F3958" t="s">
        <v>98</v>
      </c>
      <c r="G3958" t="s">
        <v>89</v>
      </c>
      <c r="H3958" t="s">
        <v>75</v>
      </c>
      <c r="I3958" t="s">
        <v>76</v>
      </c>
      <c r="J3958" t="s">
        <v>77</v>
      </c>
      <c r="K3958">
        <v>20</v>
      </c>
      <c r="L3958" t="s">
        <v>77</v>
      </c>
      <c r="M3958" t="s">
        <v>78</v>
      </c>
      <c r="N3958" t="s">
        <v>7242</v>
      </c>
      <c r="O3958" t="s">
        <v>7147</v>
      </c>
      <c r="P3958" t="s">
        <v>7148</v>
      </c>
      <c r="Q3958" t="s">
        <v>2048</v>
      </c>
      <c r="R3958" t="s">
        <v>79</v>
      </c>
      <c r="S3958" t="s">
        <v>112</v>
      </c>
      <c r="T3958" t="s">
        <v>2049</v>
      </c>
      <c r="U3958" t="s">
        <v>100</v>
      </c>
      <c r="V3958" t="s">
        <v>80</v>
      </c>
      <c r="W3958">
        <v>82300</v>
      </c>
      <c r="X3958" t="s">
        <v>81</v>
      </c>
      <c r="Y3958">
        <v>-20</v>
      </c>
      <c r="Z3958" t="s">
        <v>7149</v>
      </c>
      <c r="AA3958" t="s">
        <v>7150</v>
      </c>
      <c r="AB3958" t="s">
        <v>90</v>
      </c>
      <c r="AC3958" t="s">
        <v>91</v>
      </c>
      <c r="AD3958">
        <f>_xlfn.XLOOKUP(MIS[[#This Row],[TRADING SYMBOL]],[1]Sheet1!$D:$D,[1]Sheet1!$C:$C)</f>
        <v>464.4</v>
      </c>
      <c r="AE3958">
        <f>MIS[[#This Row],[OrderAverageTradedPrice]]*MIS[[#This Row],[OrderQuantity]]</f>
        <v>10731</v>
      </c>
      <c r="AF3958">
        <f>MIS[[#This Row],[LTP]]*MIS[[#This Row],[OrderQuantity]]</f>
        <v>9288</v>
      </c>
      <c r="AG3958">
        <f>IF(MIS[[#This Row],[OrderSide]]="SELL",MIS[[#This Row],[VALUE]]-MIS[[#This Row],[LIVE_VALUE]],MIS[[#This Row],[LIVE_VALUE]]-MIS[[#This Row],[VALUE]])</f>
        <v>1443</v>
      </c>
      <c r="AH3958" t="str" cm="1">
        <f t="array" ref="AH3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8" t="str">
        <f>MIS[[#This Row],[TRADING SYMBOL]]</f>
        <v>SENSEX2552082300CE</v>
      </c>
      <c r="AJ3958" t="str">
        <f>IF(RIGHT(MIS[[#This Row],[Main/Hedge]],4)="MAIN","MAIN","HEDGE")</f>
        <v>MAIN</v>
      </c>
      <c r="AK3958" t="str" cm="1">
        <f t="array" ref="AK3958">_xlfn._xlws.FILTER(Table4[Column1],ISNUMBER(SEARCH(Table4[Column1],MIS[[#This Row],[OrderUniqueIdentifier]])),"")</f>
        <v>XYT</v>
      </c>
    </row>
    <row r="3959" spans="1:37" x14ac:dyDescent="0.25">
      <c r="A3959" t="s">
        <v>71</v>
      </c>
      <c r="B3959" t="s">
        <v>1265</v>
      </c>
      <c r="C3959" t="s">
        <v>7250</v>
      </c>
      <c r="D3959" t="s">
        <v>72</v>
      </c>
      <c r="E3959" t="s">
        <v>2044</v>
      </c>
      <c r="F3959" t="s">
        <v>98</v>
      </c>
      <c r="G3959" t="s">
        <v>89</v>
      </c>
      <c r="H3959" t="s">
        <v>75</v>
      </c>
      <c r="I3959" t="s">
        <v>76</v>
      </c>
      <c r="J3959" t="s">
        <v>77</v>
      </c>
      <c r="K3959">
        <v>20</v>
      </c>
      <c r="L3959" t="s">
        <v>77</v>
      </c>
      <c r="M3959" t="s">
        <v>78</v>
      </c>
      <c r="N3959" t="s">
        <v>7160</v>
      </c>
      <c r="O3959" t="s">
        <v>7148</v>
      </c>
      <c r="P3959" t="s">
        <v>7148</v>
      </c>
      <c r="Q3959" t="s">
        <v>2048</v>
      </c>
      <c r="R3959" t="s">
        <v>79</v>
      </c>
      <c r="S3959" t="s">
        <v>112</v>
      </c>
      <c r="T3959" t="s">
        <v>2049</v>
      </c>
      <c r="U3959" t="s">
        <v>100</v>
      </c>
      <c r="V3959" t="s">
        <v>80</v>
      </c>
      <c r="W3959">
        <v>82300</v>
      </c>
      <c r="X3959" t="s">
        <v>81</v>
      </c>
      <c r="Y3959">
        <v>-20</v>
      </c>
      <c r="Z3959" t="s">
        <v>7150</v>
      </c>
      <c r="AA3959" t="s">
        <v>7150</v>
      </c>
      <c r="AB3959" t="s">
        <v>90</v>
      </c>
      <c r="AC3959" t="s">
        <v>91</v>
      </c>
      <c r="AD3959">
        <f>_xlfn.XLOOKUP(MIS[[#This Row],[TRADING SYMBOL]],[1]Sheet1!$D:$D,[1]Sheet1!$C:$C)</f>
        <v>464.4</v>
      </c>
      <c r="AE3959">
        <f>MIS[[#This Row],[OrderAverageTradedPrice]]*MIS[[#This Row],[OrderQuantity]]</f>
        <v>10631</v>
      </c>
      <c r="AF3959">
        <f>MIS[[#This Row],[LTP]]*MIS[[#This Row],[OrderQuantity]]</f>
        <v>9288</v>
      </c>
      <c r="AG3959">
        <f>IF(MIS[[#This Row],[OrderSide]]="SELL",MIS[[#This Row],[VALUE]]-MIS[[#This Row],[LIVE_VALUE]],MIS[[#This Row],[LIVE_VALUE]]-MIS[[#This Row],[VALUE]])</f>
        <v>1343</v>
      </c>
      <c r="AH3959" t="str" cm="1">
        <f t="array" ref="AH3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9" t="str">
        <f>MIS[[#This Row],[TRADING SYMBOL]]</f>
        <v>SENSEX2552082300CE</v>
      </c>
      <c r="AJ3959" t="str">
        <f>IF(RIGHT(MIS[[#This Row],[Main/Hedge]],4)="MAIN","MAIN","HEDGE")</f>
        <v>MAIN</v>
      </c>
      <c r="AK3959" t="str" cm="1">
        <f t="array" ref="AK3959">_xlfn._xlws.FILTER(Table4[Column1],ISNUMBER(SEARCH(Table4[Column1],MIS[[#This Row],[OrderUniqueIdentifier]])),"")</f>
        <v>XYT</v>
      </c>
    </row>
    <row r="3960" spans="1:37" x14ac:dyDescent="0.25">
      <c r="A3960" t="s">
        <v>71</v>
      </c>
      <c r="B3960" t="s">
        <v>1295</v>
      </c>
      <c r="C3960" t="s">
        <v>7256</v>
      </c>
      <c r="D3960" t="s">
        <v>72</v>
      </c>
      <c r="E3960" t="s">
        <v>2044</v>
      </c>
      <c r="F3960" t="s">
        <v>98</v>
      </c>
      <c r="G3960" t="s">
        <v>89</v>
      </c>
      <c r="H3960" t="s">
        <v>75</v>
      </c>
      <c r="I3960" t="s">
        <v>76</v>
      </c>
      <c r="J3960" t="s">
        <v>77</v>
      </c>
      <c r="K3960">
        <v>60</v>
      </c>
      <c r="L3960" t="s">
        <v>77</v>
      </c>
      <c r="M3960" t="s">
        <v>78</v>
      </c>
      <c r="N3960" t="s">
        <v>7257</v>
      </c>
      <c r="O3960" t="s">
        <v>7148</v>
      </c>
      <c r="P3960" t="s">
        <v>7148</v>
      </c>
      <c r="Q3960" t="s">
        <v>2048</v>
      </c>
      <c r="R3960" t="s">
        <v>79</v>
      </c>
      <c r="S3960" t="s">
        <v>112</v>
      </c>
      <c r="T3960" t="s">
        <v>2049</v>
      </c>
      <c r="U3960" t="s">
        <v>100</v>
      </c>
      <c r="V3960" t="s">
        <v>80</v>
      </c>
      <c r="W3960">
        <v>82300</v>
      </c>
      <c r="X3960" t="s">
        <v>81</v>
      </c>
      <c r="Y3960">
        <v>-60</v>
      </c>
      <c r="Z3960" t="s">
        <v>7150</v>
      </c>
      <c r="AA3960" t="s">
        <v>7150</v>
      </c>
      <c r="AB3960" t="s">
        <v>90</v>
      </c>
      <c r="AC3960" t="s">
        <v>91</v>
      </c>
      <c r="AD3960">
        <f>_xlfn.XLOOKUP(MIS[[#This Row],[TRADING SYMBOL]],[1]Sheet1!$D:$D,[1]Sheet1!$C:$C)</f>
        <v>464.4</v>
      </c>
      <c r="AE3960">
        <f>MIS[[#This Row],[OrderAverageTradedPrice]]*MIS[[#This Row],[OrderQuantity]]</f>
        <v>32004</v>
      </c>
      <c r="AF3960">
        <f>MIS[[#This Row],[LTP]]*MIS[[#This Row],[OrderQuantity]]</f>
        <v>27864</v>
      </c>
      <c r="AG3960">
        <f>IF(MIS[[#This Row],[OrderSide]]="SELL",MIS[[#This Row],[VALUE]]-MIS[[#This Row],[LIVE_VALUE]],MIS[[#This Row],[LIVE_VALUE]]-MIS[[#This Row],[VALUE]])</f>
        <v>4140</v>
      </c>
      <c r="AH3960" t="str" cm="1">
        <f t="array" ref="AH3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0" t="str">
        <f>MIS[[#This Row],[TRADING SYMBOL]]</f>
        <v>SENSEX2552082300CE</v>
      </c>
      <c r="AJ3960" t="str">
        <f>IF(RIGHT(MIS[[#This Row],[Main/Hedge]],4)="MAIN","MAIN","HEDGE")</f>
        <v>MAIN</v>
      </c>
      <c r="AK3960" t="str" cm="1">
        <f t="array" ref="AK3960">_xlfn._xlws.FILTER(Table4[Column1],ISNUMBER(SEARCH(Table4[Column1],MIS[[#This Row],[OrderUniqueIdentifier]])),"")</f>
        <v>XYT</v>
      </c>
    </row>
    <row r="3961" spans="1:37" x14ac:dyDescent="0.25">
      <c r="A3961" t="s">
        <v>1374</v>
      </c>
      <c r="B3961" t="s">
        <v>1375</v>
      </c>
      <c r="C3961" t="s">
        <v>7270</v>
      </c>
      <c r="D3961" t="s">
        <v>72</v>
      </c>
      <c r="E3961" t="s">
        <v>2044</v>
      </c>
      <c r="F3961" t="s">
        <v>98</v>
      </c>
      <c r="G3961" t="s">
        <v>89</v>
      </c>
      <c r="H3961" t="s">
        <v>75</v>
      </c>
      <c r="I3961" t="s">
        <v>76</v>
      </c>
      <c r="J3961" t="s">
        <v>77</v>
      </c>
      <c r="K3961">
        <v>60</v>
      </c>
      <c r="L3961" t="s">
        <v>77</v>
      </c>
      <c r="M3961" t="s">
        <v>78</v>
      </c>
      <c r="N3961" t="s">
        <v>7271</v>
      </c>
      <c r="O3961" t="s">
        <v>7147</v>
      </c>
      <c r="P3961" t="s">
        <v>7148</v>
      </c>
      <c r="Q3961" t="s">
        <v>2048</v>
      </c>
      <c r="R3961" t="s">
        <v>79</v>
      </c>
      <c r="S3961" t="s">
        <v>361</v>
      </c>
      <c r="T3961" t="s">
        <v>2049</v>
      </c>
      <c r="U3961" t="s">
        <v>100</v>
      </c>
      <c r="V3961" t="s">
        <v>80</v>
      </c>
      <c r="W3961">
        <v>82300</v>
      </c>
      <c r="X3961" t="s">
        <v>81</v>
      </c>
      <c r="Y3961">
        <v>-60</v>
      </c>
      <c r="Z3961" t="s">
        <v>7149</v>
      </c>
      <c r="AA3961" t="s">
        <v>7150</v>
      </c>
      <c r="AB3961" t="s">
        <v>90</v>
      </c>
      <c r="AC3961" t="s">
        <v>91</v>
      </c>
      <c r="AD3961">
        <f>_xlfn.XLOOKUP(MIS[[#This Row],[TRADING SYMBOL]],[1]Sheet1!$D:$D,[1]Sheet1!$C:$C)</f>
        <v>464.4</v>
      </c>
      <c r="AE3961">
        <f>MIS[[#This Row],[OrderAverageTradedPrice]]*MIS[[#This Row],[OrderQuantity]]</f>
        <v>32154</v>
      </c>
      <c r="AF3961">
        <f>MIS[[#This Row],[LTP]]*MIS[[#This Row],[OrderQuantity]]</f>
        <v>27864</v>
      </c>
      <c r="AG3961">
        <f>IF(MIS[[#This Row],[OrderSide]]="SELL",MIS[[#This Row],[VALUE]]-MIS[[#This Row],[LIVE_VALUE]],MIS[[#This Row],[LIVE_VALUE]]-MIS[[#This Row],[VALUE]])</f>
        <v>4290</v>
      </c>
      <c r="AH3961" t="str" cm="1">
        <f t="array" ref="AH3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1" t="str">
        <f>MIS[[#This Row],[TRADING SYMBOL]]</f>
        <v>SENSEX2552082300CE</v>
      </c>
      <c r="AJ3961" t="str">
        <f>IF(RIGHT(MIS[[#This Row],[Main/Hedge]],4)="MAIN","MAIN","HEDGE")</f>
        <v>MAIN</v>
      </c>
      <c r="AK3961" t="str" cm="1">
        <f t="array" ref="AK3961">_xlfn._xlws.FILTER(Table4[Column1],ISNUMBER(SEARCH(Table4[Column1],MIS[[#This Row],[OrderUniqueIdentifier]])),"")</f>
        <v>XYT</v>
      </c>
    </row>
    <row r="3962" spans="1:37" x14ac:dyDescent="0.25">
      <c r="A3962" t="s">
        <v>1374</v>
      </c>
      <c r="B3962" t="s">
        <v>1395</v>
      </c>
      <c r="C3962" t="s">
        <v>7272</v>
      </c>
      <c r="D3962" t="s">
        <v>72</v>
      </c>
      <c r="E3962" t="s">
        <v>2044</v>
      </c>
      <c r="F3962" t="s">
        <v>98</v>
      </c>
      <c r="G3962" t="s">
        <v>89</v>
      </c>
      <c r="H3962" t="s">
        <v>75</v>
      </c>
      <c r="I3962" t="s">
        <v>76</v>
      </c>
      <c r="J3962" t="s">
        <v>77</v>
      </c>
      <c r="K3962">
        <v>320</v>
      </c>
      <c r="L3962" t="s">
        <v>77</v>
      </c>
      <c r="M3962" t="s">
        <v>78</v>
      </c>
      <c r="N3962" t="s">
        <v>7273</v>
      </c>
      <c r="O3962" t="s">
        <v>7147</v>
      </c>
      <c r="P3962" t="s">
        <v>7148</v>
      </c>
      <c r="Q3962" t="s">
        <v>2048</v>
      </c>
      <c r="R3962" t="s">
        <v>79</v>
      </c>
      <c r="S3962" t="s">
        <v>361</v>
      </c>
      <c r="T3962" t="s">
        <v>2049</v>
      </c>
      <c r="U3962" t="s">
        <v>100</v>
      </c>
      <c r="V3962" t="s">
        <v>80</v>
      </c>
      <c r="W3962">
        <v>82300</v>
      </c>
      <c r="X3962" t="s">
        <v>81</v>
      </c>
      <c r="Y3962">
        <v>-320</v>
      </c>
      <c r="Z3962" t="s">
        <v>7149</v>
      </c>
      <c r="AA3962" t="s">
        <v>7150</v>
      </c>
      <c r="AB3962" t="s">
        <v>90</v>
      </c>
      <c r="AC3962" t="s">
        <v>91</v>
      </c>
      <c r="AD3962">
        <f>_xlfn.XLOOKUP(MIS[[#This Row],[TRADING SYMBOL]],[1]Sheet1!$D:$D,[1]Sheet1!$C:$C)</f>
        <v>464.4</v>
      </c>
      <c r="AE3962">
        <f>MIS[[#This Row],[OrderAverageTradedPrice]]*MIS[[#This Row],[OrderQuantity]]</f>
        <v>170642</v>
      </c>
      <c r="AF3962">
        <f>MIS[[#This Row],[LTP]]*MIS[[#This Row],[OrderQuantity]]</f>
        <v>148608</v>
      </c>
      <c r="AG3962">
        <f>IF(MIS[[#This Row],[OrderSide]]="SELL",MIS[[#This Row],[VALUE]]-MIS[[#This Row],[LIVE_VALUE]],MIS[[#This Row],[LIVE_VALUE]]-MIS[[#This Row],[VALUE]])</f>
        <v>22034</v>
      </c>
      <c r="AH3962" t="str" cm="1">
        <f t="array" ref="AH3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2" t="str">
        <f>MIS[[#This Row],[TRADING SYMBOL]]</f>
        <v>SENSEX2552082300CE</v>
      </c>
      <c r="AJ3962" t="str">
        <f>IF(RIGHT(MIS[[#This Row],[Main/Hedge]],4)="MAIN","MAIN","HEDGE")</f>
        <v>MAIN</v>
      </c>
      <c r="AK3962" t="str" cm="1">
        <f t="array" ref="AK3962">_xlfn._xlws.FILTER(Table4[Column1],ISNUMBER(SEARCH(Table4[Column1],MIS[[#This Row],[OrderUniqueIdentifier]])),"")</f>
        <v>XYT</v>
      </c>
    </row>
    <row r="3963" spans="1:37" x14ac:dyDescent="0.25">
      <c r="A3963" t="s">
        <v>1414</v>
      </c>
      <c r="B3963" t="s">
        <v>1431</v>
      </c>
      <c r="C3963" t="s">
        <v>7276</v>
      </c>
      <c r="D3963" t="s">
        <v>72</v>
      </c>
      <c r="E3963" t="s">
        <v>2044</v>
      </c>
      <c r="F3963" t="s">
        <v>98</v>
      </c>
      <c r="G3963" t="s">
        <v>89</v>
      </c>
      <c r="H3963" t="s">
        <v>75</v>
      </c>
      <c r="I3963" t="s">
        <v>76</v>
      </c>
      <c r="J3963" t="s">
        <v>77</v>
      </c>
      <c r="K3963">
        <v>20</v>
      </c>
      <c r="L3963" t="s">
        <v>77</v>
      </c>
      <c r="M3963" t="s">
        <v>78</v>
      </c>
      <c r="N3963" t="s">
        <v>7277</v>
      </c>
      <c r="O3963" t="s">
        <v>7148</v>
      </c>
      <c r="P3963" t="s">
        <v>7148</v>
      </c>
      <c r="Q3963" t="s">
        <v>2048</v>
      </c>
      <c r="R3963" t="s">
        <v>79</v>
      </c>
      <c r="S3963" t="s">
        <v>1825</v>
      </c>
      <c r="T3963" t="s">
        <v>2049</v>
      </c>
      <c r="U3963" t="s">
        <v>100</v>
      </c>
      <c r="V3963" t="s">
        <v>80</v>
      </c>
      <c r="W3963">
        <v>82300</v>
      </c>
      <c r="X3963" t="s">
        <v>81</v>
      </c>
      <c r="Y3963">
        <v>-20</v>
      </c>
      <c r="Z3963" t="s">
        <v>7150</v>
      </c>
      <c r="AA3963" t="s">
        <v>7150</v>
      </c>
      <c r="AB3963" t="s">
        <v>90</v>
      </c>
      <c r="AC3963" t="s">
        <v>91</v>
      </c>
      <c r="AD3963">
        <f>_xlfn.XLOOKUP(MIS[[#This Row],[TRADING SYMBOL]],[1]Sheet1!$D:$D,[1]Sheet1!$C:$C)</f>
        <v>464.4</v>
      </c>
      <c r="AE3963">
        <f>MIS[[#This Row],[OrderAverageTradedPrice]]*MIS[[#This Row],[OrderQuantity]]</f>
        <v>10723</v>
      </c>
      <c r="AF3963">
        <f>MIS[[#This Row],[LTP]]*MIS[[#This Row],[OrderQuantity]]</f>
        <v>9288</v>
      </c>
      <c r="AG3963">
        <f>IF(MIS[[#This Row],[OrderSide]]="SELL",MIS[[#This Row],[VALUE]]-MIS[[#This Row],[LIVE_VALUE]],MIS[[#This Row],[LIVE_VALUE]]-MIS[[#This Row],[VALUE]])</f>
        <v>1435</v>
      </c>
      <c r="AH3963" t="str" cm="1">
        <f t="array" ref="AH3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3" t="str">
        <f>MIS[[#This Row],[TRADING SYMBOL]]</f>
        <v>SENSEX2552082300CE</v>
      </c>
      <c r="AJ3963" t="str">
        <f>IF(RIGHT(MIS[[#This Row],[Main/Hedge]],4)="MAIN","MAIN","HEDGE")</f>
        <v>MAIN</v>
      </c>
      <c r="AK3963" t="str" cm="1">
        <f t="array" ref="AK3963">_xlfn._xlws.FILTER(Table4[Column1],ISNUMBER(SEARCH(Table4[Column1],MIS[[#This Row],[OrderUniqueIdentifier]])),"")</f>
        <v>XYT</v>
      </c>
    </row>
    <row r="3964" spans="1:37" x14ac:dyDescent="0.25">
      <c r="A3964" t="s">
        <v>292</v>
      </c>
      <c r="B3964" t="s">
        <v>293</v>
      </c>
      <c r="C3964" t="s">
        <v>7294</v>
      </c>
      <c r="D3964" t="s">
        <v>72</v>
      </c>
      <c r="E3964" t="s">
        <v>2044</v>
      </c>
      <c r="F3964" t="s">
        <v>98</v>
      </c>
      <c r="G3964" t="s">
        <v>89</v>
      </c>
      <c r="H3964" t="s">
        <v>93</v>
      </c>
      <c r="I3964" t="s">
        <v>76</v>
      </c>
      <c r="J3964" t="s">
        <v>7295</v>
      </c>
      <c r="K3964">
        <v>60</v>
      </c>
      <c r="L3964" t="s">
        <v>77</v>
      </c>
      <c r="M3964" t="s">
        <v>78</v>
      </c>
      <c r="N3964" t="s">
        <v>7295</v>
      </c>
      <c r="O3964" t="s">
        <v>7148</v>
      </c>
      <c r="P3964" t="s">
        <v>7148</v>
      </c>
      <c r="Q3964" t="s">
        <v>2048</v>
      </c>
      <c r="R3964" t="s">
        <v>79</v>
      </c>
      <c r="S3964" t="s">
        <v>361</v>
      </c>
      <c r="T3964" t="s">
        <v>2049</v>
      </c>
      <c r="U3964" t="s">
        <v>100</v>
      </c>
      <c r="V3964" t="s">
        <v>80</v>
      </c>
      <c r="W3964">
        <v>82300</v>
      </c>
      <c r="X3964" t="s">
        <v>81</v>
      </c>
      <c r="Y3964">
        <v>-60</v>
      </c>
      <c r="Z3964" t="s">
        <v>7150</v>
      </c>
      <c r="AA3964" t="s">
        <v>7150</v>
      </c>
      <c r="AB3964" t="s">
        <v>90</v>
      </c>
      <c r="AC3964" t="s">
        <v>91</v>
      </c>
      <c r="AD3964">
        <f>_xlfn.XLOOKUP(MIS[[#This Row],[TRADING SYMBOL]],[1]Sheet1!$D:$D,[1]Sheet1!$C:$C)</f>
        <v>464.4</v>
      </c>
      <c r="AE3964">
        <f>MIS[[#This Row],[OrderAverageTradedPrice]]*MIS[[#This Row],[OrderQuantity]]</f>
        <v>32022.000000000004</v>
      </c>
      <c r="AF3964">
        <f>MIS[[#This Row],[LTP]]*MIS[[#This Row],[OrderQuantity]]</f>
        <v>27864</v>
      </c>
      <c r="AG3964">
        <f>IF(MIS[[#This Row],[OrderSide]]="SELL",MIS[[#This Row],[VALUE]]-MIS[[#This Row],[LIVE_VALUE]],MIS[[#This Row],[LIVE_VALUE]]-MIS[[#This Row],[VALUE]])</f>
        <v>4158.0000000000036</v>
      </c>
      <c r="AH3964" t="str" cm="1">
        <f t="array" ref="AH3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4" t="str">
        <f>MIS[[#This Row],[TRADING SYMBOL]]</f>
        <v>SENSEX2552082300CE</v>
      </c>
      <c r="AJ3964" t="str">
        <f>IF(RIGHT(MIS[[#This Row],[Main/Hedge]],4)="MAIN","MAIN","HEDGE")</f>
        <v>MAIN</v>
      </c>
      <c r="AK3964" t="str" cm="1">
        <f t="array" ref="AK3964">_xlfn._xlws.FILTER(Table4[Column1],ISNUMBER(SEARCH(Table4[Column1],MIS[[#This Row],[OrderUniqueIdentifier]])),"")</f>
        <v>XYT</v>
      </c>
    </row>
    <row r="3965" spans="1:37" x14ac:dyDescent="0.25">
      <c r="A3965" t="s">
        <v>1555</v>
      </c>
      <c r="B3965" t="s">
        <v>1614</v>
      </c>
      <c r="C3965" t="s">
        <v>7304</v>
      </c>
      <c r="D3965" t="s">
        <v>72</v>
      </c>
      <c r="E3965" t="s">
        <v>2044</v>
      </c>
      <c r="F3965" t="s">
        <v>98</v>
      </c>
      <c r="G3965" t="s">
        <v>89</v>
      </c>
      <c r="H3965" t="s">
        <v>93</v>
      </c>
      <c r="I3965" t="s">
        <v>76</v>
      </c>
      <c r="J3965" t="s">
        <v>7305</v>
      </c>
      <c r="K3965">
        <v>20</v>
      </c>
      <c r="L3965" t="s">
        <v>77</v>
      </c>
      <c r="M3965" t="s">
        <v>78</v>
      </c>
      <c r="N3965" t="s">
        <v>7305</v>
      </c>
      <c r="O3965" t="s">
        <v>7148</v>
      </c>
      <c r="P3965" t="s">
        <v>7148</v>
      </c>
      <c r="Q3965" t="s">
        <v>2048</v>
      </c>
      <c r="R3965" t="s">
        <v>79</v>
      </c>
      <c r="S3965" t="s">
        <v>112</v>
      </c>
      <c r="T3965" t="s">
        <v>2049</v>
      </c>
      <c r="U3965" t="s">
        <v>100</v>
      </c>
      <c r="V3965" t="s">
        <v>80</v>
      </c>
      <c r="W3965">
        <v>82300</v>
      </c>
      <c r="X3965" t="s">
        <v>81</v>
      </c>
      <c r="Y3965">
        <v>-20</v>
      </c>
      <c r="Z3965" t="s">
        <v>7150</v>
      </c>
      <c r="AA3965" t="s">
        <v>7150</v>
      </c>
      <c r="AB3965" t="s">
        <v>90</v>
      </c>
      <c r="AC3965" t="s">
        <v>91</v>
      </c>
      <c r="AD3965">
        <f>_xlfn.XLOOKUP(MIS[[#This Row],[TRADING SYMBOL]],[1]Sheet1!$D:$D,[1]Sheet1!$C:$C)</f>
        <v>464.4</v>
      </c>
      <c r="AE3965">
        <f>MIS[[#This Row],[OrderAverageTradedPrice]]*MIS[[#This Row],[OrderQuantity]]</f>
        <v>10648</v>
      </c>
      <c r="AF3965">
        <f>MIS[[#This Row],[LTP]]*MIS[[#This Row],[OrderQuantity]]</f>
        <v>9288</v>
      </c>
      <c r="AG3965">
        <f>IF(MIS[[#This Row],[OrderSide]]="SELL",MIS[[#This Row],[VALUE]]-MIS[[#This Row],[LIVE_VALUE]],MIS[[#This Row],[LIVE_VALUE]]-MIS[[#This Row],[VALUE]])</f>
        <v>1360</v>
      </c>
      <c r="AH3965" t="str" cm="1">
        <f t="array" ref="AH3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5" t="str">
        <f>MIS[[#This Row],[TRADING SYMBOL]]</f>
        <v>SENSEX2552082300CE</v>
      </c>
      <c r="AJ3965" t="str">
        <f>IF(RIGHT(MIS[[#This Row],[Main/Hedge]],4)="MAIN","MAIN","HEDGE")</f>
        <v>MAIN</v>
      </c>
      <c r="AK3965" t="str" cm="1">
        <f t="array" ref="AK3965">_xlfn._xlws.FILTER(Table4[Column1],ISNUMBER(SEARCH(Table4[Column1],MIS[[#This Row],[OrderUniqueIdentifier]])),"")</f>
        <v>XYT</v>
      </c>
    </row>
    <row r="3966" spans="1:37" x14ac:dyDescent="0.25">
      <c r="A3966" t="s">
        <v>1555</v>
      </c>
      <c r="B3966" t="s">
        <v>1657</v>
      </c>
      <c r="C3966" t="s">
        <v>7310</v>
      </c>
      <c r="D3966" t="s">
        <v>72</v>
      </c>
      <c r="E3966" t="s">
        <v>2044</v>
      </c>
      <c r="F3966" t="s">
        <v>98</v>
      </c>
      <c r="G3966" t="s">
        <v>89</v>
      </c>
      <c r="H3966" t="s">
        <v>93</v>
      </c>
      <c r="I3966" t="s">
        <v>76</v>
      </c>
      <c r="J3966" t="s">
        <v>7311</v>
      </c>
      <c r="K3966">
        <v>100</v>
      </c>
      <c r="L3966" t="s">
        <v>77</v>
      </c>
      <c r="M3966" t="s">
        <v>78</v>
      </c>
      <c r="N3966" t="s">
        <v>7312</v>
      </c>
      <c r="O3966" t="s">
        <v>7147</v>
      </c>
      <c r="P3966" t="s">
        <v>7148</v>
      </c>
      <c r="Q3966" t="s">
        <v>2048</v>
      </c>
      <c r="R3966" t="s">
        <v>79</v>
      </c>
      <c r="S3966" t="s">
        <v>112</v>
      </c>
      <c r="T3966" t="s">
        <v>2049</v>
      </c>
      <c r="U3966" t="s">
        <v>100</v>
      </c>
      <c r="V3966" t="s">
        <v>80</v>
      </c>
      <c r="W3966">
        <v>82300</v>
      </c>
      <c r="X3966" t="s">
        <v>81</v>
      </c>
      <c r="Y3966">
        <v>-100</v>
      </c>
      <c r="Z3966" t="s">
        <v>7149</v>
      </c>
      <c r="AA3966" t="s">
        <v>7150</v>
      </c>
      <c r="AB3966" t="s">
        <v>90</v>
      </c>
      <c r="AC3966" t="s">
        <v>91</v>
      </c>
      <c r="AD3966">
        <f>_xlfn.XLOOKUP(MIS[[#This Row],[TRADING SYMBOL]],[1]Sheet1!$D:$D,[1]Sheet1!$C:$C)</f>
        <v>464.4</v>
      </c>
      <c r="AE3966">
        <f>MIS[[#This Row],[OrderAverageTradedPrice]]*MIS[[#This Row],[OrderQuantity]]</f>
        <v>53644.000000000007</v>
      </c>
      <c r="AF3966">
        <f>MIS[[#This Row],[LTP]]*MIS[[#This Row],[OrderQuantity]]</f>
        <v>46440</v>
      </c>
      <c r="AG3966">
        <f>IF(MIS[[#This Row],[OrderSide]]="SELL",MIS[[#This Row],[VALUE]]-MIS[[#This Row],[LIVE_VALUE]],MIS[[#This Row],[LIVE_VALUE]]-MIS[[#This Row],[VALUE]])</f>
        <v>7204.0000000000073</v>
      </c>
      <c r="AH3966" t="str" cm="1">
        <f t="array" ref="AH3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6" t="str">
        <f>MIS[[#This Row],[TRADING SYMBOL]]</f>
        <v>SENSEX2552082300CE</v>
      </c>
      <c r="AJ3966" t="str">
        <f>IF(RIGHT(MIS[[#This Row],[Main/Hedge]],4)="MAIN","MAIN","HEDGE")</f>
        <v>MAIN</v>
      </c>
      <c r="AK3966" t="str" cm="1">
        <f t="array" ref="AK3966">_xlfn._xlws.FILTER(Table4[Column1],ISNUMBER(SEARCH(Table4[Column1],MIS[[#This Row],[OrderUniqueIdentifier]])),"")</f>
        <v>XYT</v>
      </c>
    </row>
    <row r="3967" spans="1:37" x14ac:dyDescent="0.25">
      <c r="A3967" t="s">
        <v>1702</v>
      </c>
      <c r="B3967" t="s">
        <v>1703</v>
      </c>
      <c r="C3967" t="s">
        <v>7319</v>
      </c>
      <c r="D3967" t="s">
        <v>72</v>
      </c>
      <c r="E3967" t="s">
        <v>2044</v>
      </c>
      <c r="F3967" t="s">
        <v>98</v>
      </c>
      <c r="G3967" t="s">
        <v>89</v>
      </c>
      <c r="H3967" t="s">
        <v>93</v>
      </c>
      <c r="I3967" t="s">
        <v>76</v>
      </c>
      <c r="J3967" t="s">
        <v>7320</v>
      </c>
      <c r="K3967">
        <v>140</v>
      </c>
      <c r="L3967" t="s">
        <v>77</v>
      </c>
      <c r="M3967" t="s">
        <v>78</v>
      </c>
      <c r="N3967" t="s">
        <v>7321</v>
      </c>
      <c r="O3967" t="s">
        <v>7147</v>
      </c>
      <c r="P3967" t="s">
        <v>7148</v>
      </c>
      <c r="Q3967" t="s">
        <v>2048</v>
      </c>
      <c r="R3967" t="s">
        <v>79</v>
      </c>
      <c r="S3967" t="s">
        <v>112</v>
      </c>
      <c r="T3967" t="s">
        <v>2049</v>
      </c>
      <c r="U3967" t="s">
        <v>100</v>
      </c>
      <c r="V3967" t="s">
        <v>80</v>
      </c>
      <c r="W3967">
        <v>82300</v>
      </c>
      <c r="X3967" t="s">
        <v>81</v>
      </c>
      <c r="Y3967">
        <v>-140</v>
      </c>
      <c r="Z3967" t="s">
        <v>7149</v>
      </c>
      <c r="AA3967" t="s">
        <v>7150</v>
      </c>
      <c r="AB3967" t="s">
        <v>90</v>
      </c>
      <c r="AC3967" t="s">
        <v>91</v>
      </c>
      <c r="AD3967">
        <f>_xlfn.XLOOKUP(MIS[[#This Row],[TRADING SYMBOL]],[1]Sheet1!$D:$D,[1]Sheet1!$C:$C)</f>
        <v>464.4</v>
      </c>
      <c r="AE3967">
        <f>MIS[[#This Row],[OrderAverageTradedPrice]]*MIS[[#This Row],[OrderQuantity]]</f>
        <v>74580.999999999913</v>
      </c>
      <c r="AF3967">
        <f>MIS[[#This Row],[LTP]]*MIS[[#This Row],[OrderQuantity]]</f>
        <v>65016</v>
      </c>
      <c r="AG3967">
        <f>IF(MIS[[#This Row],[OrderSide]]="SELL",MIS[[#This Row],[VALUE]]-MIS[[#This Row],[LIVE_VALUE]],MIS[[#This Row],[LIVE_VALUE]]-MIS[[#This Row],[VALUE]])</f>
        <v>9564.9999999999127</v>
      </c>
      <c r="AH3967" t="str" cm="1">
        <f t="array" ref="AH3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7" t="str">
        <f>MIS[[#This Row],[TRADING SYMBOL]]</f>
        <v>SENSEX2552082300CE</v>
      </c>
      <c r="AJ3967" t="str">
        <f>IF(RIGHT(MIS[[#This Row],[Main/Hedge]],4)="MAIN","MAIN","HEDGE")</f>
        <v>MAIN</v>
      </c>
      <c r="AK3967" t="str" cm="1">
        <f t="array" ref="AK3967">_xlfn._xlws.FILTER(Table4[Column1],ISNUMBER(SEARCH(Table4[Column1],MIS[[#This Row],[OrderUniqueIdentifier]])),"")</f>
        <v>XYT</v>
      </c>
    </row>
    <row r="3968" spans="1:37" x14ac:dyDescent="0.25">
      <c r="A3968" t="s">
        <v>71</v>
      </c>
      <c r="B3968" t="s">
        <v>454</v>
      </c>
      <c r="C3968" t="s">
        <v>7134</v>
      </c>
      <c r="D3968" t="s">
        <v>72</v>
      </c>
      <c r="E3968" t="s">
        <v>2044</v>
      </c>
      <c r="F3968" t="s">
        <v>98</v>
      </c>
      <c r="G3968" t="s">
        <v>89</v>
      </c>
      <c r="H3968" t="s">
        <v>75</v>
      </c>
      <c r="I3968" t="s">
        <v>76</v>
      </c>
      <c r="J3968" t="s">
        <v>77</v>
      </c>
      <c r="K3968">
        <v>20</v>
      </c>
      <c r="L3968" t="s">
        <v>77</v>
      </c>
      <c r="M3968" t="s">
        <v>78</v>
      </c>
      <c r="N3968" t="s">
        <v>7135</v>
      </c>
      <c r="O3968" t="s">
        <v>7136</v>
      </c>
      <c r="P3968" t="s">
        <v>7136</v>
      </c>
      <c r="Q3968" t="s">
        <v>2048</v>
      </c>
      <c r="R3968" t="s">
        <v>79</v>
      </c>
      <c r="S3968" t="s">
        <v>112</v>
      </c>
      <c r="T3968" t="s">
        <v>2049</v>
      </c>
      <c r="U3968" t="s">
        <v>100</v>
      </c>
      <c r="V3968" t="s">
        <v>80</v>
      </c>
      <c r="W3968">
        <v>82300</v>
      </c>
      <c r="X3968" t="s">
        <v>81</v>
      </c>
      <c r="Y3968">
        <v>-20</v>
      </c>
      <c r="Z3968" t="s">
        <v>238</v>
      </c>
      <c r="AA3968" t="s">
        <v>238</v>
      </c>
      <c r="AB3968" t="s">
        <v>90</v>
      </c>
      <c r="AC3968" t="s">
        <v>91</v>
      </c>
      <c r="AD3968">
        <f>_xlfn.XLOOKUP(MIS[[#This Row],[TRADING SYMBOL]],[1]Sheet1!$D:$D,[1]Sheet1!$C:$C)</f>
        <v>464.4</v>
      </c>
      <c r="AE3968">
        <f>MIS[[#This Row],[OrderAverageTradedPrice]]*MIS[[#This Row],[OrderQuantity]]</f>
        <v>10689</v>
      </c>
      <c r="AF3968">
        <f>MIS[[#This Row],[LTP]]*MIS[[#This Row],[OrderQuantity]]</f>
        <v>9288</v>
      </c>
      <c r="AG3968">
        <f>IF(MIS[[#This Row],[OrderSide]]="SELL",MIS[[#This Row],[VALUE]]-MIS[[#This Row],[LIVE_VALUE]],MIS[[#This Row],[LIVE_VALUE]]-MIS[[#This Row],[VALUE]])</f>
        <v>1401</v>
      </c>
      <c r="AH3968" t="str" cm="1">
        <f t="array" ref="AH3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8" t="str">
        <f>MIS[[#This Row],[TRADING SYMBOL]]</f>
        <v>SENSEX2552082300CE</v>
      </c>
      <c r="AJ3968" t="str">
        <f>IF(RIGHT(MIS[[#This Row],[Main/Hedge]],4)="MAIN","MAIN","HEDGE")</f>
        <v>MAIN</v>
      </c>
      <c r="AK3968" t="str" cm="1">
        <f t="array" ref="AK3968">_xlfn._xlws.FILTER(Table4[Column1],ISNUMBER(SEARCH(Table4[Column1],MIS[[#This Row],[OrderUniqueIdentifier]])),"")</f>
        <v>XYT</v>
      </c>
    </row>
    <row r="3969" spans="1:37" x14ac:dyDescent="0.25">
      <c r="A3969" t="s">
        <v>71</v>
      </c>
      <c r="B3969" t="s">
        <v>529</v>
      </c>
      <c r="C3969" t="s">
        <v>7151</v>
      </c>
      <c r="D3969" t="s">
        <v>72</v>
      </c>
      <c r="E3969" t="s">
        <v>2044</v>
      </c>
      <c r="F3969" t="s">
        <v>98</v>
      </c>
      <c r="G3969" t="s">
        <v>89</v>
      </c>
      <c r="H3969" t="s">
        <v>75</v>
      </c>
      <c r="I3969" t="s">
        <v>76</v>
      </c>
      <c r="J3969" t="s">
        <v>77</v>
      </c>
      <c r="K3969">
        <v>40</v>
      </c>
      <c r="L3969" t="s">
        <v>77</v>
      </c>
      <c r="M3969" t="s">
        <v>78</v>
      </c>
      <c r="N3969" t="s">
        <v>7152</v>
      </c>
      <c r="O3969" t="s">
        <v>7148</v>
      </c>
      <c r="P3969" t="s">
        <v>7136</v>
      </c>
      <c r="Q3969" t="s">
        <v>2048</v>
      </c>
      <c r="R3969" t="s">
        <v>79</v>
      </c>
      <c r="S3969" t="s">
        <v>112</v>
      </c>
      <c r="T3969" t="s">
        <v>2049</v>
      </c>
      <c r="U3969" t="s">
        <v>100</v>
      </c>
      <c r="V3969" t="s">
        <v>80</v>
      </c>
      <c r="W3969">
        <v>82300</v>
      </c>
      <c r="X3969" t="s">
        <v>81</v>
      </c>
      <c r="Y3969">
        <v>-40</v>
      </c>
      <c r="Z3969" t="s">
        <v>7150</v>
      </c>
      <c r="AA3969" t="s">
        <v>238</v>
      </c>
      <c r="AB3969" t="s">
        <v>90</v>
      </c>
      <c r="AC3969" t="s">
        <v>91</v>
      </c>
      <c r="AD3969">
        <f>_xlfn.XLOOKUP(MIS[[#This Row],[TRADING SYMBOL]],[1]Sheet1!$D:$D,[1]Sheet1!$C:$C)</f>
        <v>464.4</v>
      </c>
      <c r="AE3969">
        <f>MIS[[#This Row],[OrderAverageTradedPrice]]*MIS[[#This Row],[OrderQuantity]]</f>
        <v>21398</v>
      </c>
      <c r="AF3969">
        <f>MIS[[#This Row],[LTP]]*MIS[[#This Row],[OrderQuantity]]</f>
        <v>18576</v>
      </c>
      <c r="AG3969">
        <f>IF(MIS[[#This Row],[OrderSide]]="SELL",MIS[[#This Row],[VALUE]]-MIS[[#This Row],[LIVE_VALUE]],MIS[[#This Row],[LIVE_VALUE]]-MIS[[#This Row],[VALUE]])</f>
        <v>2822</v>
      </c>
      <c r="AH3969" t="str" cm="1">
        <f t="array" ref="AH3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9" t="str">
        <f>MIS[[#This Row],[TRADING SYMBOL]]</f>
        <v>SENSEX2552082300CE</v>
      </c>
      <c r="AJ3969" t="str">
        <f>IF(RIGHT(MIS[[#This Row],[Main/Hedge]],4)="MAIN","MAIN","HEDGE")</f>
        <v>MAIN</v>
      </c>
      <c r="AK3969" t="str" cm="1">
        <f t="array" ref="AK3969">_xlfn._xlws.FILTER(Table4[Column1],ISNUMBER(SEARCH(Table4[Column1],MIS[[#This Row],[OrderUniqueIdentifier]])),"")</f>
        <v>XYT</v>
      </c>
    </row>
    <row r="3970" spans="1:37" x14ac:dyDescent="0.25">
      <c r="A3970" t="s">
        <v>71</v>
      </c>
      <c r="B3970" t="s">
        <v>550</v>
      </c>
      <c r="C3970" t="s">
        <v>7155</v>
      </c>
      <c r="D3970" t="s">
        <v>72</v>
      </c>
      <c r="E3970" t="s">
        <v>2044</v>
      </c>
      <c r="F3970" t="s">
        <v>98</v>
      </c>
      <c r="G3970" t="s">
        <v>89</v>
      </c>
      <c r="H3970" t="s">
        <v>75</v>
      </c>
      <c r="I3970" t="s">
        <v>76</v>
      </c>
      <c r="J3970" t="s">
        <v>77</v>
      </c>
      <c r="K3970">
        <v>20</v>
      </c>
      <c r="L3970" t="s">
        <v>77</v>
      </c>
      <c r="M3970" t="s">
        <v>78</v>
      </c>
      <c r="N3970" t="s">
        <v>7156</v>
      </c>
      <c r="O3970" t="s">
        <v>7148</v>
      </c>
      <c r="P3970" t="s">
        <v>7136</v>
      </c>
      <c r="Q3970" t="s">
        <v>2048</v>
      </c>
      <c r="R3970" t="s">
        <v>79</v>
      </c>
      <c r="S3970" t="s">
        <v>112</v>
      </c>
      <c r="T3970" t="s">
        <v>2049</v>
      </c>
      <c r="U3970" t="s">
        <v>100</v>
      </c>
      <c r="V3970" t="s">
        <v>80</v>
      </c>
      <c r="W3970">
        <v>82300</v>
      </c>
      <c r="X3970" t="s">
        <v>81</v>
      </c>
      <c r="Y3970">
        <v>-20</v>
      </c>
      <c r="Z3970" t="s">
        <v>7150</v>
      </c>
      <c r="AA3970" t="s">
        <v>238</v>
      </c>
      <c r="AB3970" t="s">
        <v>90</v>
      </c>
      <c r="AC3970" t="s">
        <v>91</v>
      </c>
      <c r="AD3970">
        <f>_xlfn.XLOOKUP(MIS[[#This Row],[TRADING SYMBOL]],[1]Sheet1!$D:$D,[1]Sheet1!$C:$C)</f>
        <v>464.4</v>
      </c>
      <c r="AE3970">
        <f>MIS[[#This Row],[OrderAverageTradedPrice]]*MIS[[#This Row],[OrderQuantity]]</f>
        <v>10638</v>
      </c>
      <c r="AF3970">
        <f>MIS[[#This Row],[LTP]]*MIS[[#This Row],[OrderQuantity]]</f>
        <v>9288</v>
      </c>
      <c r="AG3970">
        <f>IF(MIS[[#This Row],[OrderSide]]="SELL",MIS[[#This Row],[VALUE]]-MIS[[#This Row],[LIVE_VALUE]],MIS[[#This Row],[LIVE_VALUE]]-MIS[[#This Row],[VALUE]])</f>
        <v>1350</v>
      </c>
      <c r="AH3970" t="str" cm="1">
        <f t="array" ref="AH3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0" t="str">
        <f>MIS[[#This Row],[TRADING SYMBOL]]</f>
        <v>SENSEX2552082300CE</v>
      </c>
      <c r="AJ3970" t="str">
        <f>IF(RIGHT(MIS[[#This Row],[Main/Hedge]],4)="MAIN","MAIN","HEDGE")</f>
        <v>MAIN</v>
      </c>
      <c r="AK3970" t="str" cm="1">
        <f t="array" ref="AK3970">_xlfn._xlws.FILTER(Table4[Column1],ISNUMBER(SEARCH(Table4[Column1],MIS[[#This Row],[OrderUniqueIdentifier]])),"")</f>
        <v>XYT</v>
      </c>
    </row>
    <row r="3971" spans="1:37" x14ac:dyDescent="0.25">
      <c r="A3971" t="s">
        <v>71</v>
      </c>
      <c r="B3971" t="s">
        <v>558</v>
      </c>
      <c r="C3971" t="s">
        <v>7157</v>
      </c>
      <c r="D3971" t="s">
        <v>72</v>
      </c>
      <c r="E3971" t="s">
        <v>2044</v>
      </c>
      <c r="F3971" t="s">
        <v>98</v>
      </c>
      <c r="G3971" t="s">
        <v>89</v>
      </c>
      <c r="H3971" t="s">
        <v>75</v>
      </c>
      <c r="I3971" t="s">
        <v>76</v>
      </c>
      <c r="J3971" t="s">
        <v>77</v>
      </c>
      <c r="K3971">
        <v>40</v>
      </c>
      <c r="L3971" t="s">
        <v>77</v>
      </c>
      <c r="M3971" t="s">
        <v>78</v>
      </c>
      <c r="N3971" t="s">
        <v>7158</v>
      </c>
      <c r="O3971" t="s">
        <v>7136</v>
      </c>
      <c r="P3971" t="s">
        <v>7136</v>
      </c>
      <c r="Q3971" t="s">
        <v>2048</v>
      </c>
      <c r="R3971" t="s">
        <v>79</v>
      </c>
      <c r="S3971" t="s">
        <v>112</v>
      </c>
      <c r="T3971" t="s">
        <v>2049</v>
      </c>
      <c r="U3971" t="s">
        <v>100</v>
      </c>
      <c r="V3971" t="s">
        <v>80</v>
      </c>
      <c r="W3971">
        <v>82300</v>
      </c>
      <c r="X3971" t="s">
        <v>81</v>
      </c>
      <c r="Y3971">
        <v>-40</v>
      </c>
      <c r="Z3971" t="s">
        <v>238</v>
      </c>
      <c r="AA3971" t="s">
        <v>238</v>
      </c>
      <c r="AB3971" t="s">
        <v>90</v>
      </c>
      <c r="AC3971" t="s">
        <v>91</v>
      </c>
      <c r="AD3971">
        <f>_xlfn.XLOOKUP(MIS[[#This Row],[TRADING SYMBOL]],[1]Sheet1!$D:$D,[1]Sheet1!$C:$C)</f>
        <v>464.4</v>
      </c>
      <c r="AE3971">
        <f>MIS[[#This Row],[OrderAverageTradedPrice]]*MIS[[#This Row],[OrderQuantity]]</f>
        <v>21350</v>
      </c>
      <c r="AF3971">
        <f>MIS[[#This Row],[LTP]]*MIS[[#This Row],[OrderQuantity]]</f>
        <v>18576</v>
      </c>
      <c r="AG3971">
        <f>IF(MIS[[#This Row],[OrderSide]]="SELL",MIS[[#This Row],[VALUE]]-MIS[[#This Row],[LIVE_VALUE]],MIS[[#This Row],[LIVE_VALUE]]-MIS[[#This Row],[VALUE]])</f>
        <v>2774</v>
      </c>
      <c r="AH3971" t="str" cm="1">
        <f t="array" ref="AH3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1" t="str">
        <f>MIS[[#This Row],[TRADING SYMBOL]]</f>
        <v>SENSEX2552082300CE</v>
      </c>
      <c r="AJ3971" t="str">
        <f>IF(RIGHT(MIS[[#This Row],[Main/Hedge]],4)="MAIN","MAIN","HEDGE")</f>
        <v>MAIN</v>
      </c>
      <c r="AK3971" t="str" cm="1">
        <f t="array" ref="AK3971">_xlfn._xlws.FILTER(Table4[Column1],ISNUMBER(SEARCH(Table4[Column1],MIS[[#This Row],[OrderUniqueIdentifier]])),"")</f>
        <v>XYT</v>
      </c>
    </row>
    <row r="3972" spans="1:37" x14ac:dyDescent="0.25">
      <c r="A3972" t="s">
        <v>71</v>
      </c>
      <c r="B3972" t="s">
        <v>619</v>
      </c>
      <c r="C3972" t="s">
        <v>7165</v>
      </c>
      <c r="D3972" t="s">
        <v>72</v>
      </c>
      <c r="E3972" t="s">
        <v>2044</v>
      </c>
      <c r="F3972" t="s">
        <v>98</v>
      </c>
      <c r="G3972" t="s">
        <v>89</v>
      </c>
      <c r="H3972" t="s">
        <v>75</v>
      </c>
      <c r="I3972" t="s">
        <v>76</v>
      </c>
      <c r="J3972" t="s">
        <v>77</v>
      </c>
      <c r="K3972">
        <v>40</v>
      </c>
      <c r="L3972" t="s">
        <v>77</v>
      </c>
      <c r="M3972" t="s">
        <v>78</v>
      </c>
      <c r="N3972" t="s">
        <v>7135</v>
      </c>
      <c r="O3972" t="s">
        <v>7136</v>
      </c>
      <c r="P3972" t="s">
        <v>7136</v>
      </c>
      <c r="Q3972" t="s">
        <v>2048</v>
      </c>
      <c r="R3972" t="s">
        <v>79</v>
      </c>
      <c r="S3972" t="s">
        <v>112</v>
      </c>
      <c r="T3972" t="s">
        <v>2049</v>
      </c>
      <c r="U3972" t="s">
        <v>100</v>
      </c>
      <c r="V3972" t="s">
        <v>80</v>
      </c>
      <c r="W3972">
        <v>82300</v>
      </c>
      <c r="X3972" t="s">
        <v>81</v>
      </c>
      <c r="Y3972">
        <v>-40</v>
      </c>
      <c r="Z3972" t="s">
        <v>238</v>
      </c>
      <c r="AA3972" t="s">
        <v>238</v>
      </c>
      <c r="AB3972" t="s">
        <v>90</v>
      </c>
      <c r="AC3972" t="s">
        <v>91</v>
      </c>
      <c r="AD3972">
        <f>_xlfn.XLOOKUP(MIS[[#This Row],[TRADING SYMBOL]],[1]Sheet1!$D:$D,[1]Sheet1!$C:$C)</f>
        <v>464.4</v>
      </c>
      <c r="AE3972">
        <f>MIS[[#This Row],[OrderAverageTradedPrice]]*MIS[[#This Row],[OrderQuantity]]</f>
        <v>21378</v>
      </c>
      <c r="AF3972">
        <f>MIS[[#This Row],[LTP]]*MIS[[#This Row],[OrderQuantity]]</f>
        <v>18576</v>
      </c>
      <c r="AG3972">
        <f>IF(MIS[[#This Row],[OrderSide]]="SELL",MIS[[#This Row],[VALUE]]-MIS[[#This Row],[LIVE_VALUE]],MIS[[#This Row],[LIVE_VALUE]]-MIS[[#This Row],[VALUE]])</f>
        <v>2802</v>
      </c>
      <c r="AH3972" t="str" cm="1">
        <f t="array" ref="AH3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2" t="str">
        <f>MIS[[#This Row],[TRADING SYMBOL]]</f>
        <v>SENSEX2552082300CE</v>
      </c>
      <c r="AJ3972" t="str">
        <f>IF(RIGHT(MIS[[#This Row],[Main/Hedge]],4)="MAIN","MAIN","HEDGE")</f>
        <v>MAIN</v>
      </c>
      <c r="AK3972" t="str" cm="1">
        <f t="array" ref="AK3972">_xlfn._xlws.FILTER(Table4[Column1],ISNUMBER(SEARCH(Table4[Column1],MIS[[#This Row],[OrderUniqueIdentifier]])),"")</f>
        <v>XYT</v>
      </c>
    </row>
    <row r="3973" spans="1:37" x14ac:dyDescent="0.25">
      <c r="A3973" t="s">
        <v>71</v>
      </c>
      <c r="B3973" t="s">
        <v>753</v>
      </c>
      <c r="C3973" t="s">
        <v>7178</v>
      </c>
      <c r="D3973" t="s">
        <v>72</v>
      </c>
      <c r="E3973" t="s">
        <v>2044</v>
      </c>
      <c r="F3973" t="s">
        <v>98</v>
      </c>
      <c r="G3973" t="s">
        <v>89</v>
      </c>
      <c r="H3973" t="s">
        <v>75</v>
      </c>
      <c r="I3973" t="s">
        <v>76</v>
      </c>
      <c r="J3973" t="s">
        <v>77</v>
      </c>
      <c r="K3973">
        <v>60</v>
      </c>
      <c r="L3973" t="s">
        <v>77</v>
      </c>
      <c r="M3973" t="s">
        <v>78</v>
      </c>
      <c r="N3973" t="s">
        <v>7179</v>
      </c>
      <c r="O3973" t="s">
        <v>7148</v>
      </c>
      <c r="P3973" t="s">
        <v>7136</v>
      </c>
      <c r="Q3973" t="s">
        <v>2048</v>
      </c>
      <c r="R3973" t="s">
        <v>79</v>
      </c>
      <c r="S3973" t="s">
        <v>112</v>
      </c>
      <c r="T3973" t="s">
        <v>2049</v>
      </c>
      <c r="U3973" t="s">
        <v>100</v>
      </c>
      <c r="V3973" t="s">
        <v>80</v>
      </c>
      <c r="W3973">
        <v>82300</v>
      </c>
      <c r="X3973" t="s">
        <v>81</v>
      </c>
      <c r="Y3973">
        <v>-60</v>
      </c>
      <c r="Z3973" t="s">
        <v>7150</v>
      </c>
      <c r="AA3973" t="s">
        <v>238</v>
      </c>
      <c r="AB3973" t="s">
        <v>90</v>
      </c>
      <c r="AC3973" t="s">
        <v>91</v>
      </c>
      <c r="AD3973">
        <f>_xlfn.XLOOKUP(MIS[[#This Row],[TRADING SYMBOL]],[1]Sheet1!$D:$D,[1]Sheet1!$C:$C)</f>
        <v>464.4</v>
      </c>
      <c r="AE3973">
        <f>MIS[[#This Row],[OrderAverageTradedPrice]]*MIS[[#This Row],[OrderQuantity]]</f>
        <v>32031</v>
      </c>
      <c r="AF3973">
        <f>MIS[[#This Row],[LTP]]*MIS[[#This Row],[OrderQuantity]]</f>
        <v>27864</v>
      </c>
      <c r="AG3973">
        <f>IF(MIS[[#This Row],[OrderSide]]="SELL",MIS[[#This Row],[VALUE]]-MIS[[#This Row],[LIVE_VALUE]],MIS[[#This Row],[LIVE_VALUE]]-MIS[[#This Row],[VALUE]])</f>
        <v>4167</v>
      </c>
      <c r="AH3973" t="str" cm="1">
        <f t="array" ref="AH3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3" t="str">
        <f>MIS[[#This Row],[TRADING SYMBOL]]</f>
        <v>SENSEX2552082300CE</v>
      </c>
      <c r="AJ3973" t="str">
        <f>IF(RIGHT(MIS[[#This Row],[Main/Hedge]],4)="MAIN","MAIN","HEDGE")</f>
        <v>MAIN</v>
      </c>
      <c r="AK3973" t="str" cm="1">
        <f t="array" ref="AK3973">_xlfn._xlws.FILTER(Table4[Column1],ISNUMBER(SEARCH(Table4[Column1],MIS[[#This Row],[OrderUniqueIdentifier]])),"")</f>
        <v>XYT</v>
      </c>
    </row>
    <row r="3974" spans="1:37" x14ac:dyDescent="0.25">
      <c r="A3974" t="s">
        <v>71</v>
      </c>
      <c r="B3974" t="s">
        <v>779</v>
      </c>
      <c r="C3974" t="s">
        <v>7183</v>
      </c>
      <c r="D3974" t="s">
        <v>72</v>
      </c>
      <c r="E3974" t="s">
        <v>2044</v>
      </c>
      <c r="F3974" t="s">
        <v>98</v>
      </c>
      <c r="G3974" t="s">
        <v>89</v>
      </c>
      <c r="H3974" t="s">
        <v>75</v>
      </c>
      <c r="I3974" t="s">
        <v>76</v>
      </c>
      <c r="J3974" t="s">
        <v>77</v>
      </c>
      <c r="K3974">
        <v>20</v>
      </c>
      <c r="L3974" t="s">
        <v>77</v>
      </c>
      <c r="M3974" t="s">
        <v>78</v>
      </c>
      <c r="N3974" t="s">
        <v>7156</v>
      </c>
      <c r="O3974" t="s">
        <v>7136</v>
      </c>
      <c r="P3974" t="s">
        <v>7136</v>
      </c>
      <c r="Q3974" t="s">
        <v>2048</v>
      </c>
      <c r="R3974" t="s">
        <v>79</v>
      </c>
      <c r="S3974" t="s">
        <v>112</v>
      </c>
      <c r="T3974" t="s">
        <v>2049</v>
      </c>
      <c r="U3974" t="s">
        <v>100</v>
      </c>
      <c r="V3974" t="s">
        <v>80</v>
      </c>
      <c r="W3974">
        <v>82300</v>
      </c>
      <c r="X3974" t="s">
        <v>81</v>
      </c>
      <c r="Y3974">
        <v>-20</v>
      </c>
      <c r="Z3974" t="s">
        <v>238</v>
      </c>
      <c r="AA3974" t="s">
        <v>238</v>
      </c>
      <c r="AB3974" t="s">
        <v>90</v>
      </c>
      <c r="AC3974" t="s">
        <v>91</v>
      </c>
      <c r="AD3974">
        <f>_xlfn.XLOOKUP(MIS[[#This Row],[TRADING SYMBOL]],[1]Sheet1!$D:$D,[1]Sheet1!$C:$C)</f>
        <v>464.4</v>
      </c>
      <c r="AE3974">
        <f>MIS[[#This Row],[OrderAverageTradedPrice]]*MIS[[#This Row],[OrderQuantity]]</f>
        <v>10638</v>
      </c>
      <c r="AF3974">
        <f>MIS[[#This Row],[LTP]]*MIS[[#This Row],[OrderQuantity]]</f>
        <v>9288</v>
      </c>
      <c r="AG3974">
        <f>IF(MIS[[#This Row],[OrderSide]]="SELL",MIS[[#This Row],[VALUE]]-MIS[[#This Row],[LIVE_VALUE]],MIS[[#This Row],[LIVE_VALUE]]-MIS[[#This Row],[VALUE]])</f>
        <v>1350</v>
      </c>
      <c r="AH3974" t="str" cm="1">
        <f t="array" ref="AH3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4" t="str">
        <f>MIS[[#This Row],[TRADING SYMBOL]]</f>
        <v>SENSEX2552082300CE</v>
      </c>
      <c r="AJ3974" t="str">
        <f>IF(RIGHT(MIS[[#This Row],[Main/Hedge]],4)="MAIN","MAIN","HEDGE")</f>
        <v>MAIN</v>
      </c>
      <c r="AK3974" t="str" cm="1">
        <f t="array" ref="AK3974">_xlfn._xlws.FILTER(Table4[Column1],ISNUMBER(SEARCH(Table4[Column1],MIS[[#This Row],[OrderUniqueIdentifier]])),"")</f>
        <v>XYT</v>
      </c>
    </row>
    <row r="3975" spans="1:37" x14ac:dyDescent="0.25">
      <c r="A3975" t="s">
        <v>71</v>
      </c>
      <c r="B3975" t="s">
        <v>830</v>
      </c>
      <c r="C3975" t="s">
        <v>7188</v>
      </c>
      <c r="D3975" t="s">
        <v>72</v>
      </c>
      <c r="E3975" t="s">
        <v>2044</v>
      </c>
      <c r="F3975" t="s">
        <v>98</v>
      </c>
      <c r="G3975" t="s">
        <v>89</v>
      </c>
      <c r="H3975" t="s">
        <v>75</v>
      </c>
      <c r="I3975" t="s">
        <v>76</v>
      </c>
      <c r="J3975" t="s">
        <v>77</v>
      </c>
      <c r="K3975">
        <v>60</v>
      </c>
      <c r="L3975" t="s">
        <v>77</v>
      </c>
      <c r="M3975" t="s">
        <v>78</v>
      </c>
      <c r="N3975" t="s">
        <v>7189</v>
      </c>
      <c r="O3975" t="s">
        <v>7148</v>
      </c>
      <c r="P3975" t="s">
        <v>7136</v>
      </c>
      <c r="Q3975" t="s">
        <v>2048</v>
      </c>
      <c r="R3975" t="s">
        <v>79</v>
      </c>
      <c r="S3975" t="s">
        <v>112</v>
      </c>
      <c r="T3975" t="s">
        <v>2049</v>
      </c>
      <c r="U3975" t="s">
        <v>100</v>
      </c>
      <c r="V3975" t="s">
        <v>80</v>
      </c>
      <c r="W3975">
        <v>82300</v>
      </c>
      <c r="X3975" t="s">
        <v>81</v>
      </c>
      <c r="Y3975">
        <v>-60</v>
      </c>
      <c r="Z3975" t="s">
        <v>7150</v>
      </c>
      <c r="AA3975" t="s">
        <v>238</v>
      </c>
      <c r="AB3975" t="s">
        <v>90</v>
      </c>
      <c r="AC3975" t="s">
        <v>91</v>
      </c>
      <c r="AD3975">
        <f>_xlfn.XLOOKUP(MIS[[#This Row],[TRADING SYMBOL]],[1]Sheet1!$D:$D,[1]Sheet1!$C:$C)</f>
        <v>464.4</v>
      </c>
      <c r="AE3975">
        <f>MIS[[#This Row],[OrderAverageTradedPrice]]*MIS[[#This Row],[OrderQuantity]]</f>
        <v>31980</v>
      </c>
      <c r="AF3975">
        <f>MIS[[#This Row],[LTP]]*MIS[[#This Row],[OrderQuantity]]</f>
        <v>27864</v>
      </c>
      <c r="AG3975">
        <f>IF(MIS[[#This Row],[OrderSide]]="SELL",MIS[[#This Row],[VALUE]]-MIS[[#This Row],[LIVE_VALUE]],MIS[[#This Row],[LIVE_VALUE]]-MIS[[#This Row],[VALUE]])</f>
        <v>4116</v>
      </c>
      <c r="AH3975" t="str" cm="1">
        <f t="array" ref="AH3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5" t="str">
        <f>MIS[[#This Row],[TRADING SYMBOL]]</f>
        <v>SENSEX2552082300CE</v>
      </c>
      <c r="AJ3975" t="str">
        <f>IF(RIGHT(MIS[[#This Row],[Main/Hedge]],4)="MAIN","MAIN","HEDGE")</f>
        <v>MAIN</v>
      </c>
      <c r="AK3975" t="str" cm="1">
        <f t="array" ref="AK3975">_xlfn._xlws.FILTER(Table4[Column1],ISNUMBER(SEARCH(Table4[Column1],MIS[[#This Row],[OrderUniqueIdentifier]])),"")</f>
        <v>XYT</v>
      </c>
    </row>
    <row r="3976" spans="1:37" x14ac:dyDescent="0.25">
      <c r="A3976" t="s">
        <v>71</v>
      </c>
      <c r="B3976" t="s">
        <v>864</v>
      </c>
      <c r="C3976" t="s">
        <v>7192</v>
      </c>
      <c r="D3976" t="s">
        <v>72</v>
      </c>
      <c r="E3976" t="s">
        <v>2044</v>
      </c>
      <c r="F3976" t="s">
        <v>98</v>
      </c>
      <c r="G3976" t="s">
        <v>89</v>
      </c>
      <c r="H3976" t="s">
        <v>75</v>
      </c>
      <c r="I3976" t="s">
        <v>76</v>
      </c>
      <c r="J3976" t="s">
        <v>77</v>
      </c>
      <c r="K3976">
        <v>20</v>
      </c>
      <c r="L3976" t="s">
        <v>77</v>
      </c>
      <c r="M3976" t="s">
        <v>78</v>
      </c>
      <c r="N3976" t="s">
        <v>7156</v>
      </c>
      <c r="O3976" t="s">
        <v>7148</v>
      </c>
      <c r="P3976" t="s">
        <v>7136</v>
      </c>
      <c r="Q3976" t="s">
        <v>2048</v>
      </c>
      <c r="R3976" t="s">
        <v>79</v>
      </c>
      <c r="S3976" t="s">
        <v>112</v>
      </c>
      <c r="T3976" t="s">
        <v>2049</v>
      </c>
      <c r="U3976" t="s">
        <v>100</v>
      </c>
      <c r="V3976" t="s">
        <v>80</v>
      </c>
      <c r="W3976">
        <v>82300</v>
      </c>
      <c r="X3976" t="s">
        <v>81</v>
      </c>
      <c r="Y3976">
        <v>-20</v>
      </c>
      <c r="Z3976" t="s">
        <v>7150</v>
      </c>
      <c r="AA3976" t="s">
        <v>238</v>
      </c>
      <c r="AB3976" t="s">
        <v>90</v>
      </c>
      <c r="AC3976" t="s">
        <v>91</v>
      </c>
      <c r="AD3976">
        <f>_xlfn.XLOOKUP(MIS[[#This Row],[TRADING SYMBOL]],[1]Sheet1!$D:$D,[1]Sheet1!$C:$C)</f>
        <v>464.4</v>
      </c>
      <c r="AE3976">
        <f>MIS[[#This Row],[OrderAverageTradedPrice]]*MIS[[#This Row],[OrderQuantity]]</f>
        <v>10638</v>
      </c>
      <c r="AF3976">
        <f>MIS[[#This Row],[LTP]]*MIS[[#This Row],[OrderQuantity]]</f>
        <v>9288</v>
      </c>
      <c r="AG3976">
        <f>IF(MIS[[#This Row],[OrderSide]]="SELL",MIS[[#This Row],[VALUE]]-MIS[[#This Row],[LIVE_VALUE]],MIS[[#This Row],[LIVE_VALUE]]-MIS[[#This Row],[VALUE]])</f>
        <v>1350</v>
      </c>
      <c r="AH3976" t="str" cm="1">
        <f t="array" ref="AH3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6" t="str">
        <f>MIS[[#This Row],[TRADING SYMBOL]]</f>
        <v>SENSEX2552082300CE</v>
      </c>
      <c r="AJ3976" t="str">
        <f>IF(RIGHT(MIS[[#This Row],[Main/Hedge]],4)="MAIN","MAIN","HEDGE")</f>
        <v>MAIN</v>
      </c>
      <c r="AK3976" t="str" cm="1">
        <f t="array" ref="AK3976">_xlfn._xlws.FILTER(Table4[Column1],ISNUMBER(SEARCH(Table4[Column1],MIS[[#This Row],[OrderUniqueIdentifier]])),"")</f>
        <v>XYT</v>
      </c>
    </row>
    <row r="3977" spans="1:37" x14ac:dyDescent="0.25">
      <c r="A3977" t="s">
        <v>71</v>
      </c>
      <c r="B3977" t="s">
        <v>1029</v>
      </c>
      <c r="C3977" t="s">
        <v>7218</v>
      </c>
      <c r="D3977" t="s">
        <v>72</v>
      </c>
      <c r="E3977" t="s">
        <v>2044</v>
      </c>
      <c r="F3977" t="s">
        <v>98</v>
      </c>
      <c r="G3977" t="s">
        <v>89</v>
      </c>
      <c r="H3977" t="s">
        <v>75</v>
      </c>
      <c r="I3977" t="s">
        <v>76</v>
      </c>
      <c r="J3977" t="s">
        <v>77</v>
      </c>
      <c r="K3977">
        <v>20</v>
      </c>
      <c r="L3977" t="s">
        <v>77</v>
      </c>
      <c r="M3977" t="s">
        <v>78</v>
      </c>
      <c r="N3977" t="s">
        <v>7219</v>
      </c>
      <c r="O3977" t="s">
        <v>7148</v>
      </c>
      <c r="P3977" t="s">
        <v>7136</v>
      </c>
      <c r="Q3977" t="s">
        <v>2048</v>
      </c>
      <c r="R3977" t="s">
        <v>79</v>
      </c>
      <c r="S3977" t="s">
        <v>112</v>
      </c>
      <c r="T3977" t="s">
        <v>2049</v>
      </c>
      <c r="U3977" t="s">
        <v>100</v>
      </c>
      <c r="V3977" t="s">
        <v>80</v>
      </c>
      <c r="W3977">
        <v>82300</v>
      </c>
      <c r="X3977" t="s">
        <v>81</v>
      </c>
      <c r="Y3977">
        <v>-20</v>
      </c>
      <c r="Z3977" t="s">
        <v>7150</v>
      </c>
      <c r="AA3977" t="s">
        <v>238</v>
      </c>
      <c r="AB3977" t="s">
        <v>90</v>
      </c>
      <c r="AC3977" t="s">
        <v>91</v>
      </c>
      <c r="AD3977">
        <f>_xlfn.XLOOKUP(MIS[[#This Row],[TRADING SYMBOL]],[1]Sheet1!$D:$D,[1]Sheet1!$C:$C)</f>
        <v>464.4</v>
      </c>
      <c r="AE3977">
        <f>MIS[[#This Row],[OrderAverageTradedPrice]]*MIS[[#This Row],[OrderQuantity]]</f>
        <v>10657</v>
      </c>
      <c r="AF3977">
        <f>MIS[[#This Row],[LTP]]*MIS[[#This Row],[OrderQuantity]]</f>
        <v>9288</v>
      </c>
      <c r="AG3977">
        <f>IF(MIS[[#This Row],[OrderSide]]="SELL",MIS[[#This Row],[VALUE]]-MIS[[#This Row],[LIVE_VALUE]],MIS[[#This Row],[LIVE_VALUE]]-MIS[[#This Row],[VALUE]])</f>
        <v>1369</v>
      </c>
      <c r="AH3977" t="str" cm="1">
        <f t="array" ref="AH3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7" t="str">
        <f>MIS[[#This Row],[TRADING SYMBOL]]</f>
        <v>SENSEX2552082300CE</v>
      </c>
      <c r="AJ3977" t="str">
        <f>IF(RIGHT(MIS[[#This Row],[Main/Hedge]],4)="MAIN","MAIN","HEDGE")</f>
        <v>MAIN</v>
      </c>
      <c r="AK3977" t="str" cm="1">
        <f t="array" ref="AK3977">_xlfn._xlws.FILTER(Table4[Column1],ISNUMBER(SEARCH(Table4[Column1],MIS[[#This Row],[OrderUniqueIdentifier]])),"")</f>
        <v>XYT</v>
      </c>
    </row>
    <row r="3978" spans="1:37" x14ac:dyDescent="0.25">
      <c r="A3978" t="s">
        <v>71</v>
      </c>
      <c r="B3978" t="s">
        <v>1108</v>
      </c>
      <c r="C3978" t="s">
        <v>7227</v>
      </c>
      <c r="D3978" t="s">
        <v>72</v>
      </c>
      <c r="E3978" t="s">
        <v>2044</v>
      </c>
      <c r="F3978" t="s">
        <v>98</v>
      </c>
      <c r="G3978" t="s">
        <v>89</v>
      </c>
      <c r="H3978" t="s">
        <v>75</v>
      </c>
      <c r="I3978" t="s">
        <v>76</v>
      </c>
      <c r="J3978" t="s">
        <v>77</v>
      </c>
      <c r="K3978">
        <v>20</v>
      </c>
      <c r="L3978" t="s">
        <v>77</v>
      </c>
      <c r="M3978" t="s">
        <v>78</v>
      </c>
      <c r="N3978" t="s">
        <v>7228</v>
      </c>
      <c r="O3978" t="s">
        <v>7148</v>
      </c>
      <c r="P3978" t="s">
        <v>7136</v>
      </c>
      <c r="Q3978" t="s">
        <v>2048</v>
      </c>
      <c r="R3978" t="s">
        <v>79</v>
      </c>
      <c r="S3978" t="s">
        <v>112</v>
      </c>
      <c r="T3978" t="s">
        <v>2049</v>
      </c>
      <c r="U3978" t="s">
        <v>100</v>
      </c>
      <c r="V3978" t="s">
        <v>80</v>
      </c>
      <c r="W3978">
        <v>82300</v>
      </c>
      <c r="X3978" t="s">
        <v>81</v>
      </c>
      <c r="Y3978">
        <v>-20</v>
      </c>
      <c r="Z3978" t="s">
        <v>7150</v>
      </c>
      <c r="AA3978" t="s">
        <v>238</v>
      </c>
      <c r="AB3978" t="s">
        <v>90</v>
      </c>
      <c r="AC3978" t="s">
        <v>91</v>
      </c>
      <c r="AD3978">
        <f>_xlfn.XLOOKUP(MIS[[#This Row],[TRADING SYMBOL]],[1]Sheet1!$D:$D,[1]Sheet1!$C:$C)</f>
        <v>464.4</v>
      </c>
      <c r="AE3978">
        <f>MIS[[#This Row],[OrderAverageTradedPrice]]*MIS[[#This Row],[OrderQuantity]]</f>
        <v>10652</v>
      </c>
      <c r="AF3978">
        <f>MIS[[#This Row],[LTP]]*MIS[[#This Row],[OrderQuantity]]</f>
        <v>9288</v>
      </c>
      <c r="AG3978">
        <f>IF(MIS[[#This Row],[OrderSide]]="SELL",MIS[[#This Row],[VALUE]]-MIS[[#This Row],[LIVE_VALUE]],MIS[[#This Row],[LIVE_VALUE]]-MIS[[#This Row],[VALUE]])</f>
        <v>1364</v>
      </c>
      <c r="AH3978" t="str" cm="1">
        <f t="array" ref="AH3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8" t="str">
        <f>MIS[[#This Row],[TRADING SYMBOL]]</f>
        <v>SENSEX2552082300CE</v>
      </c>
      <c r="AJ3978" t="str">
        <f>IF(RIGHT(MIS[[#This Row],[Main/Hedge]],4)="MAIN","MAIN","HEDGE")</f>
        <v>MAIN</v>
      </c>
      <c r="AK3978" t="str" cm="1">
        <f t="array" ref="AK3978">_xlfn._xlws.FILTER(Table4[Column1],ISNUMBER(SEARCH(Table4[Column1],MIS[[#This Row],[OrderUniqueIdentifier]])),"")</f>
        <v>XYT</v>
      </c>
    </row>
    <row r="3979" spans="1:37" x14ac:dyDescent="0.25">
      <c r="A3979" t="s">
        <v>71</v>
      </c>
      <c r="B3979" t="s">
        <v>1217</v>
      </c>
      <c r="C3979" t="s">
        <v>7243</v>
      </c>
      <c r="D3979" t="s">
        <v>72</v>
      </c>
      <c r="E3979" t="s">
        <v>2044</v>
      </c>
      <c r="F3979" t="s">
        <v>98</v>
      </c>
      <c r="G3979" t="s">
        <v>89</v>
      </c>
      <c r="H3979" t="s">
        <v>75</v>
      </c>
      <c r="I3979" t="s">
        <v>76</v>
      </c>
      <c r="J3979" t="s">
        <v>77</v>
      </c>
      <c r="K3979">
        <v>20</v>
      </c>
      <c r="L3979" t="s">
        <v>77</v>
      </c>
      <c r="M3979" t="s">
        <v>78</v>
      </c>
      <c r="N3979" t="s">
        <v>7244</v>
      </c>
      <c r="O3979" t="s">
        <v>7148</v>
      </c>
      <c r="P3979" t="s">
        <v>7136</v>
      </c>
      <c r="Q3979" t="s">
        <v>2048</v>
      </c>
      <c r="R3979" t="s">
        <v>79</v>
      </c>
      <c r="S3979" t="s">
        <v>112</v>
      </c>
      <c r="T3979" t="s">
        <v>2049</v>
      </c>
      <c r="U3979" t="s">
        <v>100</v>
      </c>
      <c r="V3979" t="s">
        <v>80</v>
      </c>
      <c r="W3979">
        <v>82300</v>
      </c>
      <c r="X3979" t="s">
        <v>81</v>
      </c>
      <c r="Y3979">
        <v>-20</v>
      </c>
      <c r="Z3979" t="s">
        <v>7150</v>
      </c>
      <c r="AA3979" t="s">
        <v>238</v>
      </c>
      <c r="AB3979" t="s">
        <v>90</v>
      </c>
      <c r="AC3979" t="s">
        <v>91</v>
      </c>
      <c r="AD3979">
        <f>_xlfn.XLOOKUP(MIS[[#This Row],[TRADING SYMBOL]],[1]Sheet1!$D:$D,[1]Sheet1!$C:$C)</f>
        <v>464.4</v>
      </c>
      <c r="AE3979">
        <f>MIS[[#This Row],[OrderAverageTradedPrice]]*MIS[[#This Row],[OrderQuantity]]</f>
        <v>10680</v>
      </c>
      <c r="AF3979">
        <f>MIS[[#This Row],[LTP]]*MIS[[#This Row],[OrderQuantity]]</f>
        <v>9288</v>
      </c>
      <c r="AG3979">
        <f>IF(MIS[[#This Row],[OrderSide]]="SELL",MIS[[#This Row],[VALUE]]-MIS[[#This Row],[LIVE_VALUE]],MIS[[#This Row],[LIVE_VALUE]]-MIS[[#This Row],[VALUE]])</f>
        <v>1392</v>
      </c>
      <c r="AH3979" t="str" cm="1">
        <f t="array" ref="AH3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9" t="str">
        <f>MIS[[#This Row],[TRADING SYMBOL]]</f>
        <v>SENSEX2552082300CE</v>
      </c>
      <c r="AJ3979" t="str">
        <f>IF(RIGHT(MIS[[#This Row],[Main/Hedge]],4)="MAIN","MAIN","HEDGE")</f>
        <v>MAIN</v>
      </c>
      <c r="AK3979" t="str" cm="1">
        <f t="array" ref="AK3979">_xlfn._xlws.FILTER(Table4[Column1],ISNUMBER(SEARCH(Table4[Column1],MIS[[#This Row],[OrderUniqueIdentifier]])),"")</f>
        <v>XYT</v>
      </c>
    </row>
    <row r="3980" spans="1:37" x14ac:dyDescent="0.25">
      <c r="A3980" t="s">
        <v>71</v>
      </c>
      <c r="B3980" t="s">
        <v>1224</v>
      </c>
      <c r="C3980" t="s">
        <v>7245</v>
      </c>
      <c r="D3980" t="s">
        <v>72</v>
      </c>
      <c r="E3980" t="s">
        <v>2044</v>
      </c>
      <c r="F3980" t="s">
        <v>98</v>
      </c>
      <c r="G3980" t="s">
        <v>89</v>
      </c>
      <c r="H3980" t="s">
        <v>75</v>
      </c>
      <c r="I3980" t="s">
        <v>76</v>
      </c>
      <c r="J3980" t="s">
        <v>77</v>
      </c>
      <c r="K3980">
        <v>20</v>
      </c>
      <c r="L3980" t="s">
        <v>77</v>
      </c>
      <c r="M3980" t="s">
        <v>78</v>
      </c>
      <c r="N3980" t="s">
        <v>7200</v>
      </c>
      <c r="O3980" t="s">
        <v>7148</v>
      </c>
      <c r="P3980" t="s">
        <v>7136</v>
      </c>
      <c r="Q3980" t="s">
        <v>2048</v>
      </c>
      <c r="R3980" t="s">
        <v>79</v>
      </c>
      <c r="S3980" t="s">
        <v>112</v>
      </c>
      <c r="T3980" t="s">
        <v>2049</v>
      </c>
      <c r="U3980" t="s">
        <v>100</v>
      </c>
      <c r="V3980" t="s">
        <v>80</v>
      </c>
      <c r="W3980">
        <v>82300</v>
      </c>
      <c r="X3980" t="s">
        <v>81</v>
      </c>
      <c r="Y3980">
        <v>-20</v>
      </c>
      <c r="Z3980" t="s">
        <v>7150</v>
      </c>
      <c r="AA3980" t="s">
        <v>238</v>
      </c>
      <c r="AB3980" t="s">
        <v>90</v>
      </c>
      <c r="AC3980" t="s">
        <v>91</v>
      </c>
      <c r="AD3980">
        <f>_xlfn.XLOOKUP(MIS[[#This Row],[TRADING SYMBOL]],[1]Sheet1!$D:$D,[1]Sheet1!$C:$C)</f>
        <v>464.4</v>
      </c>
      <c r="AE3980">
        <f>MIS[[#This Row],[OrderAverageTradedPrice]]*MIS[[#This Row],[OrderQuantity]]</f>
        <v>10642</v>
      </c>
      <c r="AF3980">
        <f>MIS[[#This Row],[LTP]]*MIS[[#This Row],[OrderQuantity]]</f>
        <v>9288</v>
      </c>
      <c r="AG3980">
        <f>IF(MIS[[#This Row],[OrderSide]]="SELL",MIS[[#This Row],[VALUE]]-MIS[[#This Row],[LIVE_VALUE]],MIS[[#This Row],[LIVE_VALUE]]-MIS[[#This Row],[VALUE]])</f>
        <v>1354</v>
      </c>
      <c r="AH3980" t="str" cm="1">
        <f t="array" ref="AH3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0" t="str">
        <f>MIS[[#This Row],[TRADING SYMBOL]]</f>
        <v>SENSEX2552082300CE</v>
      </c>
      <c r="AJ3980" t="str">
        <f>IF(RIGHT(MIS[[#This Row],[Main/Hedge]],4)="MAIN","MAIN","HEDGE")</f>
        <v>MAIN</v>
      </c>
      <c r="AK3980" t="str" cm="1">
        <f t="array" ref="AK3980">_xlfn._xlws.FILTER(Table4[Column1],ISNUMBER(SEARCH(Table4[Column1],MIS[[#This Row],[OrderUniqueIdentifier]])),"")</f>
        <v>XYT</v>
      </c>
    </row>
    <row r="3981" spans="1:37" x14ac:dyDescent="0.25">
      <c r="A3981" t="s">
        <v>71</v>
      </c>
      <c r="B3981" t="s">
        <v>1288</v>
      </c>
      <c r="C3981" t="s">
        <v>7254</v>
      </c>
      <c r="D3981" t="s">
        <v>72</v>
      </c>
      <c r="E3981" t="s">
        <v>2044</v>
      </c>
      <c r="F3981" t="s">
        <v>98</v>
      </c>
      <c r="G3981" t="s">
        <v>89</v>
      </c>
      <c r="H3981" t="s">
        <v>75</v>
      </c>
      <c r="I3981" t="s">
        <v>76</v>
      </c>
      <c r="J3981" t="s">
        <v>77</v>
      </c>
      <c r="K3981">
        <v>40</v>
      </c>
      <c r="L3981" t="s">
        <v>77</v>
      </c>
      <c r="M3981" t="s">
        <v>78</v>
      </c>
      <c r="N3981" t="s">
        <v>7255</v>
      </c>
      <c r="O3981" t="s">
        <v>7136</v>
      </c>
      <c r="P3981" t="s">
        <v>7136</v>
      </c>
      <c r="Q3981" t="s">
        <v>2048</v>
      </c>
      <c r="R3981" t="s">
        <v>79</v>
      </c>
      <c r="S3981" t="s">
        <v>112</v>
      </c>
      <c r="T3981" t="s">
        <v>2049</v>
      </c>
      <c r="U3981" t="s">
        <v>100</v>
      </c>
      <c r="V3981" t="s">
        <v>80</v>
      </c>
      <c r="W3981">
        <v>82300</v>
      </c>
      <c r="X3981" t="s">
        <v>81</v>
      </c>
      <c r="Y3981">
        <v>-40</v>
      </c>
      <c r="Z3981" t="s">
        <v>238</v>
      </c>
      <c r="AA3981" t="s">
        <v>238</v>
      </c>
      <c r="AB3981" t="s">
        <v>90</v>
      </c>
      <c r="AC3981" t="s">
        <v>91</v>
      </c>
      <c r="AD3981">
        <f>_xlfn.XLOOKUP(MIS[[#This Row],[TRADING SYMBOL]],[1]Sheet1!$D:$D,[1]Sheet1!$C:$C)</f>
        <v>464.4</v>
      </c>
      <c r="AE3981">
        <f>MIS[[#This Row],[OrderAverageTradedPrice]]*MIS[[#This Row],[OrderQuantity]]</f>
        <v>21400</v>
      </c>
      <c r="AF3981">
        <f>MIS[[#This Row],[LTP]]*MIS[[#This Row],[OrderQuantity]]</f>
        <v>18576</v>
      </c>
      <c r="AG3981">
        <f>IF(MIS[[#This Row],[OrderSide]]="SELL",MIS[[#This Row],[VALUE]]-MIS[[#This Row],[LIVE_VALUE]],MIS[[#This Row],[LIVE_VALUE]]-MIS[[#This Row],[VALUE]])</f>
        <v>2824</v>
      </c>
      <c r="AH3981" t="str" cm="1">
        <f t="array" ref="AH3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1" t="str">
        <f>MIS[[#This Row],[TRADING SYMBOL]]</f>
        <v>SENSEX2552082300CE</v>
      </c>
      <c r="AJ3981" t="str">
        <f>IF(RIGHT(MIS[[#This Row],[Main/Hedge]],4)="MAIN","MAIN","HEDGE")</f>
        <v>MAIN</v>
      </c>
      <c r="AK3981" t="str" cm="1">
        <f t="array" ref="AK3981">_xlfn._xlws.FILTER(Table4[Column1],ISNUMBER(SEARCH(Table4[Column1],MIS[[#This Row],[OrderUniqueIdentifier]])),"")</f>
        <v>XYT</v>
      </c>
    </row>
    <row r="3982" spans="1:37" x14ac:dyDescent="0.25">
      <c r="A3982" t="s">
        <v>179</v>
      </c>
      <c r="B3982" t="s">
        <v>1446</v>
      </c>
      <c r="C3982" t="s">
        <v>7278</v>
      </c>
      <c r="D3982" t="s">
        <v>72</v>
      </c>
      <c r="E3982" t="s">
        <v>2044</v>
      </c>
      <c r="F3982" t="s">
        <v>98</v>
      </c>
      <c r="G3982" t="s">
        <v>89</v>
      </c>
      <c r="H3982" t="s">
        <v>93</v>
      </c>
      <c r="I3982" t="s">
        <v>76</v>
      </c>
      <c r="J3982" t="s">
        <v>7279</v>
      </c>
      <c r="K3982">
        <v>60</v>
      </c>
      <c r="L3982" t="s">
        <v>77</v>
      </c>
      <c r="M3982" t="s">
        <v>78</v>
      </c>
      <c r="N3982" t="s">
        <v>7280</v>
      </c>
      <c r="O3982" t="s">
        <v>7148</v>
      </c>
      <c r="P3982" t="s">
        <v>7136</v>
      </c>
      <c r="Q3982" t="s">
        <v>2048</v>
      </c>
      <c r="R3982" t="s">
        <v>79</v>
      </c>
      <c r="S3982" t="s">
        <v>112</v>
      </c>
      <c r="T3982" t="s">
        <v>2049</v>
      </c>
      <c r="U3982" t="s">
        <v>100</v>
      </c>
      <c r="V3982" t="s">
        <v>80</v>
      </c>
      <c r="W3982">
        <v>82300</v>
      </c>
      <c r="X3982" t="s">
        <v>81</v>
      </c>
      <c r="Y3982">
        <v>-60</v>
      </c>
      <c r="Z3982" t="s">
        <v>7150</v>
      </c>
      <c r="AA3982" t="s">
        <v>238</v>
      </c>
      <c r="AB3982" t="s">
        <v>90</v>
      </c>
      <c r="AC3982" t="s">
        <v>91</v>
      </c>
      <c r="AD3982">
        <f>_xlfn.XLOOKUP(MIS[[#This Row],[TRADING SYMBOL]],[1]Sheet1!$D:$D,[1]Sheet1!$C:$C)</f>
        <v>464.4</v>
      </c>
      <c r="AE3982">
        <f>MIS[[#This Row],[OrderAverageTradedPrice]]*MIS[[#This Row],[OrderQuantity]]</f>
        <v>32017.999999999978</v>
      </c>
      <c r="AF3982">
        <f>MIS[[#This Row],[LTP]]*MIS[[#This Row],[OrderQuantity]]</f>
        <v>27864</v>
      </c>
      <c r="AG3982">
        <f>IF(MIS[[#This Row],[OrderSide]]="SELL",MIS[[#This Row],[VALUE]]-MIS[[#This Row],[LIVE_VALUE]],MIS[[#This Row],[LIVE_VALUE]]-MIS[[#This Row],[VALUE]])</f>
        <v>4153.9999999999782</v>
      </c>
      <c r="AH3982" t="str" cm="1">
        <f t="array" ref="AH3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2" t="str">
        <f>MIS[[#This Row],[TRADING SYMBOL]]</f>
        <v>SENSEX2552082300CE</v>
      </c>
      <c r="AJ3982" t="str">
        <f>IF(RIGHT(MIS[[#This Row],[Main/Hedge]],4)="MAIN","MAIN","HEDGE")</f>
        <v>MAIN</v>
      </c>
      <c r="AK3982" t="str" cm="1">
        <f t="array" ref="AK3982">_xlfn._xlws.FILTER(Table4[Column1],ISNUMBER(SEARCH(Table4[Column1],MIS[[#This Row],[OrderUniqueIdentifier]])),"")</f>
        <v>XYT</v>
      </c>
    </row>
    <row r="3983" spans="1:37" x14ac:dyDescent="0.25">
      <c r="A3983" t="s">
        <v>179</v>
      </c>
      <c r="B3983" t="s">
        <v>1467</v>
      </c>
      <c r="C3983" t="s">
        <v>7283</v>
      </c>
      <c r="D3983" t="s">
        <v>72</v>
      </c>
      <c r="E3983" t="s">
        <v>2044</v>
      </c>
      <c r="F3983" t="s">
        <v>98</v>
      </c>
      <c r="G3983" t="s">
        <v>89</v>
      </c>
      <c r="H3983" t="s">
        <v>93</v>
      </c>
      <c r="I3983" t="s">
        <v>76</v>
      </c>
      <c r="J3983" t="s">
        <v>7181</v>
      </c>
      <c r="K3983">
        <v>160</v>
      </c>
      <c r="L3983" t="s">
        <v>77</v>
      </c>
      <c r="M3983" t="s">
        <v>78</v>
      </c>
      <c r="N3983" t="s">
        <v>7284</v>
      </c>
      <c r="O3983" t="s">
        <v>7148</v>
      </c>
      <c r="P3983" t="s">
        <v>7136</v>
      </c>
      <c r="Q3983" t="s">
        <v>2048</v>
      </c>
      <c r="R3983" t="s">
        <v>79</v>
      </c>
      <c r="S3983" t="s">
        <v>112</v>
      </c>
      <c r="T3983" t="s">
        <v>2049</v>
      </c>
      <c r="U3983" t="s">
        <v>100</v>
      </c>
      <c r="V3983" t="s">
        <v>80</v>
      </c>
      <c r="W3983">
        <v>82300</v>
      </c>
      <c r="X3983" t="s">
        <v>81</v>
      </c>
      <c r="Y3983">
        <v>-160</v>
      </c>
      <c r="Z3983" t="s">
        <v>7150</v>
      </c>
      <c r="AA3983" t="s">
        <v>238</v>
      </c>
      <c r="AB3983" t="s">
        <v>90</v>
      </c>
      <c r="AC3983" t="s">
        <v>91</v>
      </c>
      <c r="AD3983">
        <f>_xlfn.XLOOKUP(MIS[[#This Row],[TRADING SYMBOL]],[1]Sheet1!$D:$D,[1]Sheet1!$C:$C)</f>
        <v>464.4</v>
      </c>
      <c r="AE3983">
        <f>MIS[[#This Row],[OrderAverageTradedPrice]]*MIS[[#This Row],[OrderQuantity]]</f>
        <v>85363</v>
      </c>
      <c r="AF3983">
        <f>MIS[[#This Row],[LTP]]*MIS[[#This Row],[OrderQuantity]]</f>
        <v>74304</v>
      </c>
      <c r="AG3983">
        <f>IF(MIS[[#This Row],[OrderSide]]="SELL",MIS[[#This Row],[VALUE]]-MIS[[#This Row],[LIVE_VALUE]],MIS[[#This Row],[LIVE_VALUE]]-MIS[[#This Row],[VALUE]])</f>
        <v>11059</v>
      </c>
      <c r="AH3983" t="str" cm="1">
        <f t="array" ref="AH3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3" t="str">
        <f>MIS[[#This Row],[TRADING SYMBOL]]</f>
        <v>SENSEX2552082300CE</v>
      </c>
      <c r="AJ3983" t="str">
        <f>IF(RIGHT(MIS[[#This Row],[Main/Hedge]],4)="MAIN","MAIN","HEDGE")</f>
        <v>MAIN</v>
      </c>
      <c r="AK3983" t="str" cm="1">
        <f t="array" ref="AK3983">_xlfn._xlws.FILTER(Table4[Column1],ISNUMBER(SEARCH(Table4[Column1],MIS[[#This Row],[OrderUniqueIdentifier]])),"")</f>
        <v>XYT</v>
      </c>
    </row>
    <row r="3984" spans="1:37" x14ac:dyDescent="0.25">
      <c r="A3984" t="s">
        <v>179</v>
      </c>
      <c r="B3984" t="s">
        <v>180</v>
      </c>
      <c r="C3984" t="s">
        <v>7288</v>
      </c>
      <c r="D3984" t="s">
        <v>72</v>
      </c>
      <c r="E3984" t="s">
        <v>2044</v>
      </c>
      <c r="F3984" t="s">
        <v>98</v>
      </c>
      <c r="G3984" t="s">
        <v>89</v>
      </c>
      <c r="H3984" t="s">
        <v>93</v>
      </c>
      <c r="I3984" t="s">
        <v>76</v>
      </c>
      <c r="J3984" t="s">
        <v>7181</v>
      </c>
      <c r="K3984">
        <v>20</v>
      </c>
      <c r="L3984" t="s">
        <v>77</v>
      </c>
      <c r="M3984" t="s">
        <v>78</v>
      </c>
      <c r="N3984" t="s">
        <v>7181</v>
      </c>
      <c r="O3984" t="s">
        <v>7148</v>
      </c>
      <c r="P3984" t="s">
        <v>7136</v>
      </c>
      <c r="Q3984" t="s">
        <v>2048</v>
      </c>
      <c r="R3984" t="s">
        <v>79</v>
      </c>
      <c r="S3984" t="s">
        <v>112</v>
      </c>
      <c r="T3984" t="s">
        <v>2049</v>
      </c>
      <c r="U3984" t="s">
        <v>100</v>
      </c>
      <c r="V3984" t="s">
        <v>80</v>
      </c>
      <c r="W3984">
        <v>82300</v>
      </c>
      <c r="X3984" t="s">
        <v>81</v>
      </c>
      <c r="Y3984">
        <v>-20</v>
      </c>
      <c r="Z3984" t="s">
        <v>7150</v>
      </c>
      <c r="AA3984" t="s">
        <v>238</v>
      </c>
      <c r="AB3984" t="s">
        <v>90</v>
      </c>
      <c r="AC3984" t="s">
        <v>91</v>
      </c>
      <c r="AD3984">
        <f>_xlfn.XLOOKUP(MIS[[#This Row],[TRADING SYMBOL]],[1]Sheet1!$D:$D,[1]Sheet1!$C:$C)</f>
        <v>464.4</v>
      </c>
      <c r="AE3984">
        <f>MIS[[#This Row],[OrderAverageTradedPrice]]*MIS[[#This Row],[OrderQuantity]]</f>
        <v>10671</v>
      </c>
      <c r="AF3984">
        <f>MIS[[#This Row],[LTP]]*MIS[[#This Row],[OrderQuantity]]</f>
        <v>9288</v>
      </c>
      <c r="AG3984">
        <f>IF(MIS[[#This Row],[OrderSide]]="SELL",MIS[[#This Row],[VALUE]]-MIS[[#This Row],[LIVE_VALUE]],MIS[[#This Row],[LIVE_VALUE]]-MIS[[#This Row],[VALUE]])</f>
        <v>1383</v>
      </c>
      <c r="AH3984" t="str" cm="1">
        <f t="array" ref="AH3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4" t="str">
        <f>MIS[[#This Row],[TRADING SYMBOL]]</f>
        <v>SENSEX2552082300CE</v>
      </c>
      <c r="AJ3984" t="str">
        <f>IF(RIGHT(MIS[[#This Row],[Main/Hedge]],4)="MAIN","MAIN","HEDGE")</f>
        <v>MAIN</v>
      </c>
      <c r="AK3984" t="str" cm="1">
        <f t="array" ref="AK3984">_xlfn._xlws.FILTER(Table4[Column1],ISNUMBER(SEARCH(Table4[Column1],MIS[[#This Row],[OrderUniqueIdentifier]])),"")</f>
        <v>XYT</v>
      </c>
    </row>
    <row r="3985" spans="1:37" x14ac:dyDescent="0.25">
      <c r="A3985" t="s">
        <v>179</v>
      </c>
      <c r="B3985" t="s">
        <v>266</v>
      </c>
      <c r="C3985" t="s">
        <v>7291</v>
      </c>
      <c r="D3985" t="s">
        <v>72</v>
      </c>
      <c r="E3985" t="s">
        <v>2044</v>
      </c>
      <c r="F3985" t="s">
        <v>98</v>
      </c>
      <c r="G3985" t="s">
        <v>89</v>
      </c>
      <c r="H3985" t="s">
        <v>93</v>
      </c>
      <c r="I3985" t="s">
        <v>76</v>
      </c>
      <c r="J3985" t="s">
        <v>7292</v>
      </c>
      <c r="K3985">
        <v>240</v>
      </c>
      <c r="L3985" t="s">
        <v>77</v>
      </c>
      <c r="M3985" t="s">
        <v>78</v>
      </c>
      <c r="N3985" t="s">
        <v>7293</v>
      </c>
      <c r="O3985" t="s">
        <v>7148</v>
      </c>
      <c r="P3985" t="s">
        <v>7136</v>
      </c>
      <c r="Q3985" t="s">
        <v>2048</v>
      </c>
      <c r="R3985" t="s">
        <v>79</v>
      </c>
      <c r="S3985" t="s">
        <v>112</v>
      </c>
      <c r="T3985" t="s">
        <v>2049</v>
      </c>
      <c r="U3985" t="s">
        <v>100</v>
      </c>
      <c r="V3985" t="s">
        <v>80</v>
      </c>
      <c r="W3985">
        <v>82300</v>
      </c>
      <c r="X3985" t="s">
        <v>81</v>
      </c>
      <c r="Y3985">
        <v>-240</v>
      </c>
      <c r="Z3985" t="s">
        <v>7150</v>
      </c>
      <c r="AA3985" t="s">
        <v>238</v>
      </c>
      <c r="AB3985" t="s">
        <v>90</v>
      </c>
      <c r="AC3985" t="s">
        <v>91</v>
      </c>
      <c r="AD3985">
        <f>_xlfn.XLOOKUP(MIS[[#This Row],[TRADING SYMBOL]],[1]Sheet1!$D:$D,[1]Sheet1!$C:$C)</f>
        <v>464.4</v>
      </c>
      <c r="AE3985">
        <f>MIS[[#This Row],[OrderAverageTradedPrice]]*MIS[[#This Row],[OrderQuantity]]</f>
        <v>128163.00000000001</v>
      </c>
      <c r="AF3985">
        <f>MIS[[#This Row],[LTP]]*MIS[[#This Row],[OrderQuantity]]</f>
        <v>111456</v>
      </c>
      <c r="AG3985">
        <f>IF(MIS[[#This Row],[OrderSide]]="SELL",MIS[[#This Row],[VALUE]]-MIS[[#This Row],[LIVE_VALUE]],MIS[[#This Row],[LIVE_VALUE]]-MIS[[#This Row],[VALUE]])</f>
        <v>16707.000000000015</v>
      </c>
      <c r="AH3985" t="str" cm="1">
        <f t="array" ref="AH3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5" t="str">
        <f>MIS[[#This Row],[TRADING SYMBOL]]</f>
        <v>SENSEX2552082300CE</v>
      </c>
      <c r="AJ3985" t="str">
        <f>IF(RIGHT(MIS[[#This Row],[Main/Hedge]],4)="MAIN","MAIN","HEDGE")</f>
        <v>MAIN</v>
      </c>
      <c r="AK3985" t="str" cm="1">
        <f t="array" ref="AK3985">_xlfn._xlws.FILTER(Table4[Column1],ISNUMBER(SEARCH(Table4[Column1],MIS[[#This Row],[OrderUniqueIdentifier]])),"")</f>
        <v>XYT</v>
      </c>
    </row>
    <row r="3986" spans="1:37" x14ac:dyDescent="0.25">
      <c r="A3986" t="s">
        <v>71</v>
      </c>
      <c r="B3986" t="s">
        <v>482</v>
      </c>
      <c r="C3986" t="s">
        <v>7137</v>
      </c>
      <c r="D3986" t="s">
        <v>72</v>
      </c>
      <c r="E3986" t="s">
        <v>2044</v>
      </c>
      <c r="F3986" t="s">
        <v>98</v>
      </c>
      <c r="G3986" t="s">
        <v>89</v>
      </c>
      <c r="H3986" t="s">
        <v>75</v>
      </c>
      <c r="I3986" t="s">
        <v>76</v>
      </c>
      <c r="J3986" t="s">
        <v>77</v>
      </c>
      <c r="K3986">
        <v>20</v>
      </c>
      <c r="L3986" t="s">
        <v>77</v>
      </c>
      <c r="M3986" t="s">
        <v>78</v>
      </c>
      <c r="N3986" t="s">
        <v>7138</v>
      </c>
      <c r="O3986" t="s">
        <v>7136</v>
      </c>
      <c r="P3986" t="s">
        <v>7139</v>
      </c>
      <c r="Q3986" t="s">
        <v>2048</v>
      </c>
      <c r="R3986" t="s">
        <v>79</v>
      </c>
      <c r="S3986" t="s">
        <v>112</v>
      </c>
      <c r="T3986" t="s">
        <v>2049</v>
      </c>
      <c r="U3986" t="s">
        <v>100</v>
      </c>
      <c r="V3986" t="s">
        <v>80</v>
      </c>
      <c r="W3986">
        <v>82300</v>
      </c>
      <c r="X3986" t="s">
        <v>81</v>
      </c>
      <c r="Y3986">
        <v>-20</v>
      </c>
      <c r="Z3986" t="s">
        <v>238</v>
      </c>
      <c r="AA3986" t="s">
        <v>7140</v>
      </c>
      <c r="AB3986" t="s">
        <v>90</v>
      </c>
      <c r="AC3986" t="s">
        <v>91</v>
      </c>
      <c r="AD3986">
        <f>_xlfn.XLOOKUP(MIS[[#This Row],[TRADING SYMBOL]],[1]Sheet1!$D:$D,[1]Sheet1!$C:$C)</f>
        <v>464.4</v>
      </c>
      <c r="AE3986">
        <f>MIS[[#This Row],[OrderAverageTradedPrice]]*MIS[[#This Row],[OrderQuantity]]</f>
        <v>10637</v>
      </c>
      <c r="AF3986">
        <f>MIS[[#This Row],[LTP]]*MIS[[#This Row],[OrderQuantity]]</f>
        <v>9288</v>
      </c>
      <c r="AG3986">
        <f>IF(MIS[[#This Row],[OrderSide]]="SELL",MIS[[#This Row],[VALUE]]-MIS[[#This Row],[LIVE_VALUE]],MIS[[#This Row],[LIVE_VALUE]]-MIS[[#This Row],[VALUE]])</f>
        <v>1349</v>
      </c>
      <c r="AH3986" t="str" cm="1">
        <f t="array" ref="AH3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6" t="str">
        <f>MIS[[#This Row],[TRADING SYMBOL]]</f>
        <v>SENSEX2552082300CE</v>
      </c>
      <c r="AJ3986" t="str">
        <f>IF(RIGHT(MIS[[#This Row],[Main/Hedge]],4)="MAIN","MAIN","HEDGE")</f>
        <v>MAIN</v>
      </c>
      <c r="AK3986" t="str" cm="1">
        <f t="array" ref="AK3986">_xlfn._xlws.FILTER(Table4[Column1],ISNUMBER(SEARCH(Table4[Column1],MIS[[#This Row],[OrderUniqueIdentifier]])),"")</f>
        <v>XYT</v>
      </c>
    </row>
    <row r="3987" spans="1:37" x14ac:dyDescent="0.25">
      <c r="A3987" t="s">
        <v>71</v>
      </c>
      <c r="B3987" t="s">
        <v>540</v>
      </c>
      <c r="C3987" t="s">
        <v>7153</v>
      </c>
      <c r="D3987" t="s">
        <v>72</v>
      </c>
      <c r="E3987" t="s">
        <v>2044</v>
      </c>
      <c r="F3987" t="s">
        <v>98</v>
      </c>
      <c r="G3987" t="s">
        <v>89</v>
      </c>
      <c r="H3987" t="s">
        <v>75</v>
      </c>
      <c r="I3987" t="s">
        <v>76</v>
      </c>
      <c r="J3987" t="s">
        <v>77</v>
      </c>
      <c r="K3987">
        <v>20</v>
      </c>
      <c r="L3987" t="s">
        <v>77</v>
      </c>
      <c r="M3987" t="s">
        <v>78</v>
      </c>
      <c r="N3987" t="s">
        <v>7154</v>
      </c>
      <c r="O3987" t="s">
        <v>7136</v>
      </c>
      <c r="P3987" t="s">
        <v>7139</v>
      </c>
      <c r="Q3987" t="s">
        <v>2048</v>
      </c>
      <c r="R3987" t="s">
        <v>79</v>
      </c>
      <c r="S3987" t="s">
        <v>112</v>
      </c>
      <c r="T3987" t="s">
        <v>2049</v>
      </c>
      <c r="U3987" t="s">
        <v>100</v>
      </c>
      <c r="V3987" t="s">
        <v>80</v>
      </c>
      <c r="W3987">
        <v>82300</v>
      </c>
      <c r="X3987" t="s">
        <v>81</v>
      </c>
      <c r="Y3987">
        <v>-20</v>
      </c>
      <c r="Z3987" t="s">
        <v>238</v>
      </c>
      <c r="AA3987" t="s">
        <v>7140</v>
      </c>
      <c r="AB3987" t="s">
        <v>90</v>
      </c>
      <c r="AC3987" t="s">
        <v>91</v>
      </c>
      <c r="AD3987">
        <f>_xlfn.XLOOKUP(MIS[[#This Row],[TRADING SYMBOL]],[1]Sheet1!$D:$D,[1]Sheet1!$C:$C)</f>
        <v>464.4</v>
      </c>
      <c r="AE3987">
        <f>MIS[[#This Row],[OrderAverageTradedPrice]]*MIS[[#This Row],[OrderQuantity]]</f>
        <v>10621</v>
      </c>
      <c r="AF3987">
        <f>MIS[[#This Row],[LTP]]*MIS[[#This Row],[OrderQuantity]]</f>
        <v>9288</v>
      </c>
      <c r="AG3987">
        <f>IF(MIS[[#This Row],[OrderSide]]="SELL",MIS[[#This Row],[VALUE]]-MIS[[#This Row],[LIVE_VALUE]],MIS[[#This Row],[LIVE_VALUE]]-MIS[[#This Row],[VALUE]])</f>
        <v>1333</v>
      </c>
      <c r="AH3987" t="str" cm="1">
        <f t="array" ref="AH3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7" t="str">
        <f>MIS[[#This Row],[TRADING SYMBOL]]</f>
        <v>SENSEX2552082300CE</v>
      </c>
      <c r="AJ3987" t="str">
        <f>IF(RIGHT(MIS[[#This Row],[Main/Hedge]],4)="MAIN","MAIN","HEDGE")</f>
        <v>MAIN</v>
      </c>
      <c r="AK3987" t="str" cm="1">
        <f t="array" ref="AK3987">_xlfn._xlws.FILTER(Table4[Column1],ISNUMBER(SEARCH(Table4[Column1],MIS[[#This Row],[OrderUniqueIdentifier]])),"")</f>
        <v>XYT</v>
      </c>
    </row>
    <row r="3988" spans="1:37" x14ac:dyDescent="0.25">
      <c r="A3988" t="s">
        <v>71</v>
      </c>
      <c r="B3988" t="s">
        <v>1202</v>
      </c>
      <c r="C3988" t="s">
        <v>7239</v>
      </c>
      <c r="D3988" t="s">
        <v>72</v>
      </c>
      <c r="E3988" t="s">
        <v>2044</v>
      </c>
      <c r="F3988" t="s">
        <v>98</v>
      </c>
      <c r="G3988" t="s">
        <v>89</v>
      </c>
      <c r="H3988" t="s">
        <v>75</v>
      </c>
      <c r="I3988" t="s">
        <v>76</v>
      </c>
      <c r="J3988" t="s">
        <v>77</v>
      </c>
      <c r="K3988">
        <v>20</v>
      </c>
      <c r="L3988" t="s">
        <v>77</v>
      </c>
      <c r="M3988" t="s">
        <v>78</v>
      </c>
      <c r="N3988" t="s">
        <v>7240</v>
      </c>
      <c r="O3988" t="s">
        <v>7136</v>
      </c>
      <c r="P3988" t="s">
        <v>7139</v>
      </c>
      <c r="Q3988" t="s">
        <v>2048</v>
      </c>
      <c r="R3988" t="s">
        <v>79</v>
      </c>
      <c r="S3988" t="s">
        <v>112</v>
      </c>
      <c r="T3988" t="s">
        <v>2049</v>
      </c>
      <c r="U3988" t="s">
        <v>100</v>
      </c>
      <c r="V3988" t="s">
        <v>80</v>
      </c>
      <c r="W3988">
        <v>82300</v>
      </c>
      <c r="X3988" t="s">
        <v>81</v>
      </c>
      <c r="Y3988">
        <v>-20</v>
      </c>
      <c r="Z3988" t="s">
        <v>238</v>
      </c>
      <c r="AA3988" t="s">
        <v>7140</v>
      </c>
      <c r="AB3988" t="s">
        <v>90</v>
      </c>
      <c r="AC3988" t="s">
        <v>91</v>
      </c>
      <c r="AD3988">
        <f>_xlfn.XLOOKUP(MIS[[#This Row],[TRADING SYMBOL]],[1]Sheet1!$D:$D,[1]Sheet1!$C:$C)</f>
        <v>464.4</v>
      </c>
      <c r="AE3988">
        <f>MIS[[#This Row],[OrderAverageTradedPrice]]*MIS[[#This Row],[OrderQuantity]]</f>
        <v>10615</v>
      </c>
      <c r="AF3988">
        <f>MIS[[#This Row],[LTP]]*MIS[[#This Row],[OrderQuantity]]</f>
        <v>9288</v>
      </c>
      <c r="AG3988">
        <f>IF(MIS[[#This Row],[OrderSide]]="SELL",MIS[[#This Row],[VALUE]]-MIS[[#This Row],[LIVE_VALUE]],MIS[[#This Row],[LIVE_VALUE]]-MIS[[#This Row],[VALUE]])</f>
        <v>1327</v>
      </c>
      <c r="AH3988" t="str" cm="1">
        <f t="array" ref="AH39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8" t="str">
        <f>MIS[[#This Row],[TRADING SYMBOL]]</f>
        <v>SENSEX2552082300CE</v>
      </c>
      <c r="AJ3988" t="str">
        <f>IF(RIGHT(MIS[[#This Row],[Main/Hedge]],4)="MAIN","MAIN","HEDGE")</f>
        <v>MAIN</v>
      </c>
      <c r="AK3988" t="str" cm="1">
        <f t="array" ref="AK3988">_xlfn._xlws.FILTER(Table4[Column1],ISNUMBER(SEARCH(Table4[Column1],MIS[[#This Row],[OrderUniqueIdentifier]])),"")</f>
        <v>XYT</v>
      </c>
    </row>
    <row r="3989" spans="1:37" x14ac:dyDescent="0.25">
      <c r="A3989" t="s">
        <v>71</v>
      </c>
      <c r="B3989" t="s">
        <v>1280</v>
      </c>
      <c r="C3989" t="s">
        <v>7252</v>
      </c>
      <c r="D3989" t="s">
        <v>72</v>
      </c>
      <c r="E3989" t="s">
        <v>2044</v>
      </c>
      <c r="F3989" t="s">
        <v>98</v>
      </c>
      <c r="G3989" t="s">
        <v>89</v>
      </c>
      <c r="H3989" t="s">
        <v>75</v>
      </c>
      <c r="I3989" t="s">
        <v>76</v>
      </c>
      <c r="J3989" t="s">
        <v>77</v>
      </c>
      <c r="K3989">
        <v>40</v>
      </c>
      <c r="L3989" t="s">
        <v>77</v>
      </c>
      <c r="M3989" t="s">
        <v>78</v>
      </c>
      <c r="N3989" t="s">
        <v>7253</v>
      </c>
      <c r="O3989" t="s">
        <v>7136</v>
      </c>
      <c r="P3989" t="s">
        <v>7139</v>
      </c>
      <c r="Q3989" t="s">
        <v>2048</v>
      </c>
      <c r="R3989" t="s">
        <v>79</v>
      </c>
      <c r="S3989" t="s">
        <v>112</v>
      </c>
      <c r="T3989" t="s">
        <v>2049</v>
      </c>
      <c r="U3989" t="s">
        <v>100</v>
      </c>
      <c r="V3989" t="s">
        <v>80</v>
      </c>
      <c r="W3989">
        <v>82300</v>
      </c>
      <c r="X3989" t="s">
        <v>81</v>
      </c>
      <c r="Y3989">
        <v>-40</v>
      </c>
      <c r="Z3989" t="s">
        <v>238</v>
      </c>
      <c r="AA3989" t="s">
        <v>7140</v>
      </c>
      <c r="AB3989" t="s">
        <v>90</v>
      </c>
      <c r="AC3989" t="s">
        <v>91</v>
      </c>
      <c r="AD3989">
        <f>_xlfn.XLOOKUP(MIS[[#This Row],[TRADING SYMBOL]],[1]Sheet1!$D:$D,[1]Sheet1!$C:$C)</f>
        <v>464.4</v>
      </c>
      <c r="AE3989">
        <f>MIS[[#This Row],[OrderAverageTradedPrice]]*MIS[[#This Row],[OrderQuantity]]</f>
        <v>21243</v>
      </c>
      <c r="AF3989">
        <f>MIS[[#This Row],[LTP]]*MIS[[#This Row],[OrderQuantity]]</f>
        <v>18576</v>
      </c>
      <c r="AG3989">
        <f>IF(MIS[[#This Row],[OrderSide]]="SELL",MIS[[#This Row],[VALUE]]-MIS[[#This Row],[LIVE_VALUE]],MIS[[#This Row],[LIVE_VALUE]]-MIS[[#This Row],[VALUE]])</f>
        <v>2667</v>
      </c>
      <c r="AH3989" t="str" cm="1">
        <f t="array" ref="AH39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9" t="str">
        <f>MIS[[#This Row],[TRADING SYMBOL]]</f>
        <v>SENSEX2552082300CE</v>
      </c>
      <c r="AJ3989" t="str">
        <f>IF(RIGHT(MIS[[#This Row],[Main/Hedge]],4)="MAIN","MAIN","HEDGE")</f>
        <v>MAIN</v>
      </c>
      <c r="AK3989" t="str" cm="1">
        <f t="array" ref="AK3989">_xlfn._xlws.FILTER(Table4[Column1],ISNUMBER(SEARCH(Table4[Column1],MIS[[#This Row],[OrderUniqueIdentifier]])),"")</f>
        <v>XYT</v>
      </c>
    </row>
    <row r="3990" spans="1:37" x14ac:dyDescent="0.25">
      <c r="A3990" t="s">
        <v>71</v>
      </c>
      <c r="B3990" t="s">
        <v>1302</v>
      </c>
      <c r="C3990" t="s">
        <v>7258</v>
      </c>
      <c r="D3990" t="s">
        <v>72</v>
      </c>
      <c r="E3990" t="s">
        <v>2044</v>
      </c>
      <c r="F3990" t="s">
        <v>98</v>
      </c>
      <c r="G3990" t="s">
        <v>89</v>
      </c>
      <c r="H3990" t="s">
        <v>75</v>
      </c>
      <c r="I3990" t="s">
        <v>76</v>
      </c>
      <c r="J3990" t="s">
        <v>77</v>
      </c>
      <c r="K3990">
        <v>20</v>
      </c>
      <c r="L3990" t="s">
        <v>77</v>
      </c>
      <c r="M3990" t="s">
        <v>78</v>
      </c>
      <c r="N3990" t="s">
        <v>7259</v>
      </c>
      <c r="O3990" t="s">
        <v>7136</v>
      </c>
      <c r="P3990" t="s">
        <v>7139</v>
      </c>
      <c r="Q3990" t="s">
        <v>2048</v>
      </c>
      <c r="R3990" t="s">
        <v>79</v>
      </c>
      <c r="S3990" t="s">
        <v>112</v>
      </c>
      <c r="T3990" t="s">
        <v>2049</v>
      </c>
      <c r="U3990" t="s">
        <v>100</v>
      </c>
      <c r="V3990" t="s">
        <v>80</v>
      </c>
      <c r="W3990">
        <v>82300</v>
      </c>
      <c r="X3990" t="s">
        <v>81</v>
      </c>
      <c r="Y3990">
        <v>-20</v>
      </c>
      <c r="Z3990" t="s">
        <v>238</v>
      </c>
      <c r="AA3990" t="s">
        <v>7140</v>
      </c>
      <c r="AB3990" t="s">
        <v>90</v>
      </c>
      <c r="AC3990" t="s">
        <v>91</v>
      </c>
      <c r="AD3990">
        <f>_xlfn.XLOOKUP(MIS[[#This Row],[TRADING SYMBOL]],[1]Sheet1!$D:$D,[1]Sheet1!$C:$C)</f>
        <v>464.4</v>
      </c>
      <c r="AE3990">
        <f>MIS[[#This Row],[OrderAverageTradedPrice]]*MIS[[#This Row],[OrderQuantity]]</f>
        <v>10654</v>
      </c>
      <c r="AF3990">
        <f>MIS[[#This Row],[LTP]]*MIS[[#This Row],[OrderQuantity]]</f>
        <v>9288</v>
      </c>
      <c r="AG3990">
        <f>IF(MIS[[#This Row],[OrderSide]]="SELL",MIS[[#This Row],[VALUE]]-MIS[[#This Row],[LIVE_VALUE]],MIS[[#This Row],[LIVE_VALUE]]-MIS[[#This Row],[VALUE]])</f>
        <v>1366</v>
      </c>
      <c r="AH3990" t="str" cm="1">
        <f t="array" ref="AH39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0" t="str">
        <f>MIS[[#This Row],[TRADING SYMBOL]]</f>
        <v>SENSEX2552082300CE</v>
      </c>
      <c r="AJ3990" t="str">
        <f>IF(RIGHT(MIS[[#This Row],[Main/Hedge]],4)="MAIN","MAIN","HEDGE")</f>
        <v>MAIN</v>
      </c>
      <c r="AK3990" t="str" cm="1">
        <f t="array" ref="AK3990">_xlfn._xlws.FILTER(Table4[Column1],ISNUMBER(SEARCH(Table4[Column1],MIS[[#This Row],[OrderUniqueIdentifier]])),"")</f>
        <v>XYT</v>
      </c>
    </row>
    <row r="3991" spans="1:37" x14ac:dyDescent="0.25">
      <c r="A3991" t="s">
        <v>71</v>
      </c>
      <c r="B3991" t="s">
        <v>1305</v>
      </c>
      <c r="C3991" t="s">
        <v>7260</v>
      </c>
      <c r="D3991" t="s">
        <v>72</v>
      </c>
      <c r="E3991" t="s">
        <v>2044</v>
      </c>
      <c r="F3991" t="s">
        <v>98</v>
      </c>
      <c r="G3991" t="s">
        <v>89</v>
      </c>
      <c r="H3991" t="s">
        <v>75</v>
      </c>
      <c r="I3991" t="s">
        <v>76</v>
      </c>
      <c r="J3991" t="s">
        <v>77</v>
      </c>
      <c r="K3991">
        <v>20</v>
      </c>
      <c r="L3991" t="s">
        <v>77</v>
      </c>
      <c r="M3991" t="s">
        <v>78</v>
      </c>
      <c r="N3991" t="s">
        <v>7261</v>
      </c>
      <c r="O3991" t="s">
        <v>7136</v>
      </c>
      <c r="P3991" t="s">
        <v>7139</v>
      </c>
      <c r="Q3991" t="s">
        <v>2048</v>
      </c>
      <c r="R3991" t="s">
        <v>79</v>
      </c>
      <c r="S3991" t="s">
        <v>112</v>
      </c>
      <c r="T3991" t="s">
        <v>2049</v>
      </c>
      <c r="U3991" t="s">
        <v>100</v>
      </c>
      <c r="V3991" t="s">
        <v>80</v>
      </c>
      <c r="W3991">
        <v>82300</v>
      </c>
      <c r="X3991" t="s">
        <v>81</v>
      </c>
      <c r="Y3991">
        <v>-20</v>
      </c>
      <c r="Z3991" t="s">
        <v>238</v>
      </c>
      <c r="AA3991" t="s">
        <v>7140</v>
      </c>
      <c r="AB3991" t="s">
        <v>90</v>
      </c>
      <c r="AC3991" t="s">
        <v>91</v>
      </c>
      <c r="AD3991">
        <f>_xlfn.XLOOKUP(MIS[[#This Row],[TRADING SYMBOL]],[1]Sheet1!$D:$D,[1]Sheet1!$C:$C)</f>
        <v>464.4</v>
      </c>
      <c r="AE3991">
        <f>MIS[[#This Row],[OrderAverageTradedPrice]]*MIS[[#This Row],[OrderQuantity]]</f>
        <v>10647</v>
      </c>
      <c r="AF3991">
        <f>MIS[[#This Row],[LTP]]*MIS[[#This Row],[OrderQuantity]]</f>
        <v>9288</v>
      </c>
      <c r="AG3991">
        <f>IF(MIS[[#This Row],[OrderSide]]="SELL",MIS[[#This Row],[VALUE]]-MIS[[#This Row],[LIVE_VALUE]],MIS[[#This Row],[LIVE_VALUE]]-MIS[[#This Row],[VALUE]])</f>
        <v>1359</v>
      </c>
      <c r="AH3991" t="str" cm="1">
        <f t="array" ref="AH39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1" t="str">
        <f>MIS[[#This Row],[TRADING SYMBOL]]</f>
        <v>SENSEX2552082300CE</v>
      </c>
      <c r="AJ3991" t="str">
        <f>IF(RIGHT(MIS[[#This Row],[Main/Hedge]],4)="MAIN","MAIN","HEDGE")</f>
        <v>MAIN</v>
      </c>
      <c r="AK3991" t="str" cm="1">
        <f t="array" ref="AK3991">_xlfn._xlws.FILTER(Table4[Column1],ISNUMBER(SEARCH(Table4[Column1],MIS[[#This Row],[OrderUniqueIdentifier]])),"")</f>
        <v>XYT</v>
      </c>
    </row>
    <row r="3992" spans="1:37" x14ac:dyDescent="0.25">
      <c r="A3992" t="s">
        <v>71</v>
      </c>
      <c r="B3992" t="s">
        <v>1308</v>
      </c>
      <c r="C3992" t="s">
        <v>7262</v>
      </c>
      <c r="D3992" t="s">
        <v>72</v>
      </c>
      <c r="E3992" t="s">
        <v>2044</v>
      </c>
      <c r="F3992" t="s">
        <v>98</v>
      </c>
      <c r="G3992" t="s">
        <v>89</v>
      </c>
      <c r="H3992" t="s">
        <v>75</v>
      </c>
      <c r="I3992" t="s">
        <v>76</v>
      </c>
      <c r="J3992" t="s">
        <v>77</v>
      </c>
      <c r="K3992">
        <v>20</v>
      </c>
      <c r="L3992" t="s">
        <v>77</v>
      </c>
      <c r="M3992" t="s">
        <v>78</v>
      </c>
      <c r="N3992" t="s">
        <v>7138</v>
      </c>
      <c r="O3992" t="s">
        <v>7136</v>
      </c>
      <c r="P3992" t="s">
        <v>7139</v>
      </c>
      <c r="Q3992" t="s">
        <v>2048</v>
      </c>
      <c r="R3992" t="s">
        <v>79</v>
      </c>
      <c r="S3992" t="s">
        <v>112</v>
      </c>
      <c r="T3992" t="s">
        <v>2049</v>
      </c>
      <c r="U3992" t="s">
        <v>100</v>
      </c>
      <c r="V3992" t="s">
        <v>80</v>
      </c>
      <c r="W3992">
        <v>82300</v>
      </c>
      <c r="X3992" t="s">
        <v>81</v>
      </c>
      <c r="Y3992">
        <v>-20</v>
      </c>
      <c r="Z3992" t="s">
        <v>238</v>
      </c>
      <c r="AA3992" t="s">
        <v>7140</v>
      </c>
      <c r="AB3992" t="s">
        <v>90</v>
      </c>
      <c r="AC3992" t="s">
        <v>91</v>
      </c>
      <c r="AD3992">
        <f>_xlfn.XLOOKUP(MIS[[#This Row],[TRADING SYMBOL]],[1]Sheet1!$D:$D,[1]Sheet1!$C:$C)</f>
        <v>464.4</v>
      </c>
      <c r="AE3992">
        <f>MIS[[#This Row],[OrderAverageTradedPrice]]*MIS[[#This Row],[OrderQuantity]]</f>
        <v>10637</v>
      </c>
      <c r="AF3992">
        <f>MIS[[#This Row],[LTP]]*MIS[[#This Row],[OrderQuantity]]</f>
        <v>9288</v>
      </c>
      <c r="AG3992">
        <f>IF(MIS[[#This Row],[OrderSide]]="SELL",MIS[[#This Row],[VALUE]]-MIS[[#This Row],[LIVE_VALUE]],MIS[[#This Row],[LIVE_VALUE]]-MIS[[#This Row],[VALUE]])</f>
        <v>1349</v>
      </c>
      <c r="AH3992" t="str" cm="1">
        <f t="array" ref="AH39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2" t="str">
        <f>MIS[[#This Row],[TRADING SYMBOL]]</f>
        <v>SENSEX2552082300CE</v>
      </c>
      <c r="AJ3992" t="str">
        <f>IF(RIGHT(MIS[[#This Row],[Main/Hedge]],4)="MAIN","MAIN","HEDGE")</f>
        <v>MAIN</v>
      </c>
      <c r="AK3992" t="str" cm="1">
        <f t="array" ref="AK3992">_xlfn._xlws.FILTER(Table4[Column1],ISNUMBER(SEARCH(Table4[Column1],MIS[[#This Row],[OrderUniqueIdentifier]])),"")</f>
        <v>XYT</v>
      </c>
    </row>
    <row r="3993" spans="1:37" x14ac:dyDescent="0.25">
      <c r="A3993" t="s">
        <v>1555</v>
      </c>
      <c r="B3993" t="s">
        <v>1597</v>
      </c>
      <c r="C3993" t="s">
        <v>7302</v>
      </c>
      <c r="D3993" t="s">
        <v>72</v>
      </c>
      <c r="E3993" t="s">
        <v>2044</v>
      </c>
      <c r="F3993" t="s">
        <v>98</v>
      </c>
      <c r="G3993" t="s">
        <v>89</v>
      </c>
      <c r="H3993" t="s">
        <v>93</v>
      </c>
      <c r="I3993" t="s">
        <v>76</v>
      </c>
      <c r="J3993" t="s">
        <v>7303</v>
      </c>
      <c r="K3993">
        <v>40</v>
      </c>
      <c r="L3993" t="s">
        <v>77</v>
      </c>
      <c r="M3993" t="s">
        <v>78</v>
      </c>
      <c r="N3993" t="s">
        <v>7303</v>
      </c>
      <c r="O3993" t="s">
        <v>7139</v>
      </c>
      <c r="P3993" t="s">
        <v>7139</v>
      </c>
      <c r="Q3993" t="s">
        <v>2048</v>
      </c>
      <c r="R3993" t="s">
        <v>79</v>
      </c>
      <c r="S3993" t="s">
        <v>112</v>
      </c>
      <c r="T3993" t="s">
        <v>2049</v>
      </c>
      <c r="U3993" t="s">
        <v>100</v>
      </c>
      <c r="V3993" t="s">
        <v>80</v>
      </c>
      <c r="W3993">
        <v>82300</v>
      </c>
      <c r="X3993" t="s">
        <v>81</v>
      </c>
      <c r="Y3993">
        <v>-40</v>
      </c>
      <c r="Z3993" t="s">
        <v>7140</v>
      </c>
      <c r="AA3993" t="s">
        <v>7140</v>
      </c>
      <c r="AB3993" t="s">
        <v>90</v>
      </c>
      <c r="AC3993" t="s">
        <v>91</v>
      </c>
      <c r="AD3993">
        <f>_xlfn.XLOOKUP(MIS[[#This Row],[TRADING SYMBOL]],[1]Sheet1!$D:$D,[1]Sheet1!$C:$C)</f>
        <v>464.4</v>
      </c>
      <c r="AE3993">
        <f>MIS[[#This Row],[OrderAverageTradedPrice]]*MIS[[#This Row],[OrderQuantity]]</f>
        <v>21278</v>
      </c>
      <c r="AF3993">
        <f>MIS[[#This Row],[LTP]]*MIS[[#This Row],[OrderQuantity]]</f>
        <v>18576</v>
      </c>
      <c r="AG3993">
        <f>IF(MIS[[#This Row],[OrderSide]]="SELL",MIS[[#This Row],[VALUE]]-MIS[[#This Row],[LIVE_VALUE]],MIS[[#This Row],[LIVE_VALUE]]-MIS[[#This Row],[VALUE]])</f>
        <v>2702</v>
      </c>
      <c r="AH3993" t="str" cm="1">
        <f t="array" ref="AH39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3" t="str">
        <f>MIS[[#This Row],[TRADING SYMBOL]]</f>
        <v>SENSEX2552082300CE</v>
      </c>
      <c r="AJ3993" t="str">
        <f>IF(RIGHT(MIS[[#This Row],[Main/Hedge]],4)="MAIN","MAIN","HEDGE")</f>
        <v>MAIN</v>
      </c>
      <c r="AK3993" t="str" cm="1">
        <f t="array" ref="AK3993">_xlfn._xlws.FILTER(Table4[Column1],ISNUMBER(SEARCH(Table4[Column1],MIS[[#This Row],[OrderUniqueIdentifier]])),"")</f>
        <v>XYT</v>
      </c>
    </row>
    <row r="3994" spans="1:37" x14ac:dyDescent="0.25">
      <c r="A3994" t="s">
        <v>1357</v>
      </c>
      <c r="B3994" t="s">
        <v>1366</v>
      </c>
      <c r="C3994" t="s">
        <v>7268</v>
      </c>
      <c r="D3994" t="s">
        <v>72</v>
      </c>
      <c r="E3994" t="s">
        <v>2044</v>
      </c>
      <c r="F3994" t="s">
        <v>98</v>
      </c>
      <c r="G3994" t="s">
        <v>89</v>
      </c>
      <c r="H3994" t="s">
        <v>93</v>
      </c>
      <c r="I3994" t="s">
        <v>76</v>
      </c>
      <c r="J3994" t="s">
        <v>7216</v>
      </c>
      <c r="K3994">
        <v>20</v>
      </c>
      <c r="L3994" t="s">
        <v>77</v>
      </c>
      <c r="M3994" t="s">
        <v>78</v>
      </c>
      <c r="N3994" t="s">
        <v>7216</v>
      </c>
      <c r="O3994" t="s">
        <v>7139</v>
      </c>
      <c r="P3994" t="s">
        <v>7269</v>
      </c>
      <c r="Q3994" t="s">
        <v>2048</v>
      </c>
      <c r="R3994" t="s">
        <v>79</v>
      </c>
      <c r="S3994" t="s">
        <v>112</v>
      </c>
      <c r="T3994" t="s">
        <v>2049</v>
      </c>
      <c r="U3994" t="s">
        <v>100</v>
      </c>
      <c r="V3994" t="s">
        <v>80</v>
      </c>
      <c r="W3994">
        <v>82300</v>
      </c>
      <c r="X3994" t="s">
        <v>81</v>
      </c>
      <c r="Y3994">
        <v>-20</v>
      </c>
      <c r="Z3994" t="s">
        <v>7140</v>
      </c>
      <c r="AA3994" t="s">
        <v>239</v>
      </c>
      <c r="AB3994" t="s">
        <v>90</v>
      </c>
      <c r="AC3994" t="s">
        <v>91</v>
      </c>
      <c r="AD3994">
        <f>_xlfn.XLOOKUP(MIS[[#This Row],[TRADING SYMBOL]],[1]Sheet1!$D:$D,[1]Sheet1!$C:$C)</f>
        <v>464.4</v>
      </c>
      <c r="AE3994">
        <f>MIS[[#This Row],[OrderAverageTradedPrice]]*MIS[[#This Row],[OrderQuantity]]</f>
        <v>10653</v>
      </c>
      <c r="AF3994">
        <f>MIS[[#This Row],[LTP]]*MIS[[#This Row],[OrderQuantity]]</f>
        <v>9288</v>
      </c>
      <c r="AG3994">
        <f>IF(MIS[[#This Row],[OrderSide]]="SELL",MIS[[#This Row],[VALUE]]-MIS[[#This Row],[LIVE_VALUE]],MIS[[#This Row],[LIVE_VALUE]]-MIS[[#This Row],[VALUE]])</f>
        <v>1365</v>
      </c>
      <c r="AH3994" t="str" cm="1">
        <f t="array" ref="AH39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4" t="str">
        <f>MIS[[#This Row],[TRADING SYMBOL]]</f>
        <v>SENSEX2552082300CE</v>
      </c>
      <c r="AJ3994" t="str">
        <f>IF(RIGHT(MIS[[#This Row],[Main/Hedge]],4)="MAIN","MAIN","HEDGE")</f>
        <v>MAIN</v>
      </c>
      <c r="AK3994" t="str" cm="1">
        <f t="array" ref="AK3994">_xlfn._xlws.FILTER(Table4[Column1],ISNUMBER(SEARCH(Table4[Column1],MIS[[#This Row],[OrderUniqueIdentifier]])),"")</f>
        <v>XYT</v>
      </c>
    </row>
    <row r="3995" spans="1:37" x14ac:dyDescent="0.25">
      <c r="A3995" t="s">
        <v>179</v>
      </c>
      <c r="B3995" t="s">
        <v>1456</v>
      </c>
      <c r="C3995" t="s">
        <v>7281</v>
      </c>
      <c r="D3995" t="s">
        <v>72</v>
      </c>
      <c r="E3995" t="s">
        <v>2044</v>
      </c>
      <c r="F3995" t="s">
        <v>98</v>
      </c>
      <c r="G3995" t="s">
        <v>89</v>
      </c>
      <c r="H3995" t="s">
        <v>93</v>
      </c>
      <c r="I3995" t="s">
        <v>76</v>
      </c>
      <c r="J3995" t="s">
        <v>7282</v>
      </c>
      <c r="K3995">
        <v>20</v>
      </c>
      <c r="L3995" t="s">
        <v>77</v>
      </c>
      <c r="M3995" t="s">
        <v>78</v>
      </c>
      <c r="N3995" t="s">
        <v>7282</v>
      </c>
      <c r="O3995" t="s">
        <v>7269</v>
      </c>
      <c r="P3995" t="s">
        <v>7269</v>
      </c>
      <c r="Q3995" t="s">
        <v>2048</v>
      </c>
      <c r="R3995" t="s">
        <v>79</v>
      </c>
      <c r="S3995" t="s">
        <v>112</v>
      </c>
      <c r="T3995" t="s">
        <v>2049</v>
      </c>
      <c r="U3995" t="s">
        <v>100</v>
      </c>
      <c r="V3995" t="s">
        <v>80</v>
      </c>
      <c r="W3995">
        <v>82300</v>
      </c>
      <c r="X3995" t="s">
        <v>81</v>
      </c>
      <c r="Y3995">
        <v>-20</v>
      </c>
      <c r="Z3995" t="s">
        <v>239</v>
      </c>
      <c r="AA3995" t="s">
        <v>239</v>
      </c>
      <c r="AB3995" t="s">
        <v>90</v>
      </c>
      <c r="AC3995" t="s">
        <v>91</v>
      </c>
      <c r="AD3995">
        <f>_xlfn.XLOOKUP(MIS[[#This Row],[TRADING SYMBOL]],[1]Sheet1!$D:$D,[1]Sheet1!$C:$C)</f>
        <v>464.4</v>
      </c>
      <c r="AE3995">
        <f>MIS[[#This Row],[OrderAverageTradedPrice]]*MIS[[#This Row],[OrderQuantity]]</f>
        <v>10633</v>
      </c>
      <c r="AF3995">
        <f>MIS[[#This Row],[LTP]]*MIS[[#This Row],[OrderQuantity]]</f>
        <v>9288</v>
      </c>
      <c r="AG3995">
        <f>IF(MIS[[#This Row],[OrderSide]]="SELL",MIS[[#This Row],[VALUE]]-MIS[[#This Row],[LIVE_VALUE]],MIS[[#This Row],[LIVE_VALUE]]-MIS[[#This Row],[VALUE]])</f>
        <v>1345</v>
      </c>
      <c r="AH3995" t="str" cm="1">
        <f t="array" ref="AH39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5" t="str">
        <f>MIS[[#This Row],[TRADING SYMBOL]]</f>
        <v>SENSEX2552082300CE</v>
      </c>
      <c r="AJ3995" t="str">
        <f>IF(RIGHT(MIS[[#This Row],[Main/Hedge]],4)="MAIN","MAIN","HEDGE")</f>
        <v>MAIN</v>
      </c>
      <c r="AK3995" t="str" cm="1">
        <f t="array" ref="AK3995">_xlfn._xlws.FILTER(Table4[Column1],ISNUMBER(SEARCH(Table4[Column1],MIS[[#This Row],[OrderUniqueIdentifier]])),"")</f>
        <v>XYT</v>
      </c>
    </row>
    <row r="3996" spans="1:37" x14ac:dyDescent="0.25">
      <c r="A3996" t="s">
        <v>179</v>
      </c>
      <c r="B3996" t="s">
        <v>1478</v>
      </c>
      <c r="C3996" t="s">
        <v>7285</v>
      </c>
      <c r="D3996" t="s">
        <v>72</v>
      </c>
      <c r="E3996" t="s">
        <v>2044</v>
      </c>
      <c r="F3996" t="s">
        <v>98</v>
      </c>
      <c r="G3996" t="s">
        <v>89</v>
      </c>
      <c r="H3996" t="s">
        <v>93</v>
      </c>
      <c r="I3996" t="s">
        <v>76</v>
      </c>
      <c r="J3996" t="s">
        <v>7282</v>
      </c>
      <c r="K3996">
        <v>20</v>
      </c>
      <c r="L3996" t="s">
        <v>77</v>
      </c>
      <c r="M3996" t="s">
        <v>78</v>
      </c>
      <c r="N3996" t="s">
        <v>7282</v>
      </c>
      <c r="O3996" t="s">
        <v>7269</v>
      </c>
      <c r="P3996" t="s">
        <v>7269</v>
      </c>
      <c r="Q3996" t="s">
        <v>2048</v>
      </c>
      <c r="R3996" t="s">
        <v>79</v>
      </c>
      <c r="S3996" t="s">
        <v>112</v>
      </c>
      <c r="T3996" t="s">
        <v>2049</v>
      </c>
      <c r="U3996" t="s">
        <v>100</v>
      </c>
      <c r="V3996" t="s">
        <v>80</v>
      </c>
      <c r="W3996">
        <v>82300</v>
      </c>
      <c r="X3996" t="s">
        <v>81</v>
      </c>
      <c r="Y3996">
        <v>-20</v>
      </c>
      <c r="Z3996" t="s">
        <v>239</v>
      </c>
      <c r="AA3996" t="s">
        <v>239</v>
      </c>
      <c r="AB3996" t="s">
        <v>90</v>
      </c>
      <c r="AC3996" t="s">
        <v>91</v>
      </c>
      <c r="AD3996">
        <f>_xlfn.XLOOKUP(MIS[[#This Row],[TRADING SYMBOL]],[1]Sheet1!$D:$D,[1]Sheet1!$C:$C)</f>
        <v>464.4</v>
      </c>
      <c r="AE3996">
        <f>MIS[[#This Row],[OrderAverageTradedPrice]]*MIS[[#This Row],[OrderQuantity]]</f>
        <v>10633</v>
      </c>
      <c r="AF3996">
        <f>MIS[[#This Row],[LTP]]*MIS[[#This Row],[OrderQuantity]]</f>
        <v>9288</v>
      </c>
      <c r="AG3996">
        <f>IF(MIS[[#This Row],[OrderSide]]="SELL",MIS[[#This Row],[VALUE]]-MIS[[#This Row],[LIVE_VALUE]],MIS[[#This Row],[LIVE_VALUE]]-MIS[[#This Row],[VALUE]])</f>
        <v>1345</v>
      </c>
      <c r="AH3996" t="str" cm="1">
        <f t="array" ref="AH39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6" t="str">
        <f>MIS[[#This Row],[TRADING SYMBOL]]</f>
        <v>SENSEX2552082300CE</v>
      </c>
      <c r="AJ3996" t="str">
        <f>IF(RIGHT(MIS[[#This Row],[Main/Hedge]],4)="MAIN","MAIN","HEDGE")</f>
        <v>MAIN</v>
      </c>
      <c r="AK3996" t="str" cm="1">
        <f t="array" ref="AK3996">_xlfn._xlws.FILTER(Table4[Column1],ISNUMBER(SEARCH(Table4[Column1],MIS[[#This Row],[OrderUniqueIdentifier]])),"")</f>
        <v>XYT</v>
      </c>
    </row>
    <row r="3997" spans="1:37" x14ac:dyDescent="0.25">
      <c r="A3997" t="s">
        <v>179</v>
      </c>
      <c r="B3997" t="s">
        <v>1497</v>
      </c>
      <c r="C3997" t="s">
        <v>7286</v>
      </c>
      <c r="D3997" t="s">
        <v>72</v>
      </c>
      <c r="E3997" t="s">
        <v>2044</v>
      </c>
      <c r="F3997" t="s">
        <v>98</v>
      </c>
      <c r="G3997" t="s">
        <v>89</v>
      </c>
      <c r="H3997" t="s">
        <v>93</v>
      </c>
      <c r="I3997" t="s">
        <v>76</v>
      </c>
      <c r="J3997" t="s">
        <v>7287</v>
      </c>
      <c r="K3997">
        <v>20</v>
      </c>
      <c r="L3997" t="s">
        <v>77</v>
      </c>
      <c r="M3997" t="s">
        <v>78</v>
      </c>
      <c r="N3997" t="s">
        <v>7287</v>
      </c>
      <c r="O3997" t="s">
        <v>7269</v>
      </c>
      <c r="P3997" t="s">
        <v>7269</v>
      </c>
      <c r="Q3997" t="s">
        <v>2048</v>
      </c>
      <c r="R3997" t="s">
        <v>79</v>
      </c>
      <c r="S3997" t="s">
        <v>112</v>
      </c>
      <c r="T3997" t="s">
        <v>2049</v>
      </c>
      <c r="U3997" t="s">
        <v>100</v>
      </c>
      <c r="V3997" t="s">
        <v>80</v>
      </c>
      <c r="W3997">
        <v>82300</v>
      </c>
      <c r="X3997" t="s">
        <v>81</v>
      </c>
      <c r="Y3997">
        <v>-20</v>
      </c>
      <c r="Z3997" t="s">
        <v>239</v>
      </c>
      <c r="AA3997" t="s">
        <v>239</v>
      </c>
      <c r="AB3997" t="s">
        <v>90</v>
      </c>
      <c r="AC3997" t="s">
        <v>91</v>
      </c>
      <c r="AD3997">
        <f>_xlfn.XLOOKUP(MIS[[#This Row],[TRADING SYMBOL]],[1]Sheet1!$D:$D,[1]Sheet1!$C:$C)</f>
        <v>464.4</v>
      </c>
      <c r="AE3997">
        <f>MIS[[#This Row],[OrderAverageTradedPrice]]*MIS[[#This Row],[OrderQuantity]]</f>
        <v>10619</v>
      </c>
      <c r="AF3997">
        <f>MIS[[#This Row],[LTP]]*MIS[[#This Row],[OrderQuantity]]</f>
        <v>9288</v>
      </c>
      <c r="AG3997">
        <f>IF(MIS[[#This Row],[OrderSide]]="SELL",MIS[[#This Row],[VALUE]]-MIS[[#This Row],[LIVE_VALUE]],MIS[[#This Row],[LIVE_VALUE]]-MIS[[#This Row],[VALUE]])</f>
        <v>1331</v>
      </c>
      <c r="AH3997" t="str" cm="1">
        <f t="array" ref="AH39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7" t="str">
        <f>MIS[[#This Row],[TRADING SYMBOL]]</f>
        <v>SENSEX2552082300CE</v>
      </c>
      <c r="AJ3997" t="str">
        <f>IF(RIGHT(MIS[[#This Row],[Main/Hedge]],4)="MAIN","MAIN","HEDGE")</f>
        <v>MAIN</v>
      </c>
      <c r="AK3997" t="str" cm="1">
        <f t="array" ref="AK3997">_xlfn._xlws.FILTER(Table4[Column1],ISNUMBER(SEARCH(Table4[Column1],MIS[[#This Row],[OrderUniqueIdentifier]])),"")</f>
        <v>XYT</v>
      </c>
    </row>
    <row r="3998" spans="1:37" x14ac:dyDescent="0.25">
      <c r="A3998" t="s">
        <v>179</v>
      </c>
      <c r="B3998" t="s">
        <v>229</v>
      </c>
      <c r="C3998" t="s">
        <v>7289</v>
      </c>
      <c r="D3998" t="s">
        <v>72</v>
      </c>
      <c r="E3998" t="s">
        <v>2044</v>
      </c>
      <c r="F3998" t="s">
        <v>98</v>
      </c>
      <c r="G3998" t="s">
        <v>89</v>
      </c>
      <c r="H3998" t="s">
        <v>93</v>
      </c>
      <c r="I3998" t="s">
        <v>76</v>
      </c>
      <c r="J3998" t="s">
        <v>7200</v>
      </c>
      <c r="K3998">
        <v>60</v>
      </c>
      <c r="L3998" t="s">
        <v>77</v>
      </c>
      <c r="M3998" t="s">
        <v>78</v>
      </c>
      <c r="N3998" t="s">
        <v>7290</v>
      </c>
      <c r="O3998" t="s">
        <v>7139</v>
      </c>
      <c r="P3998" t="s">
        <v>7269</v>
      </c>
      <c r="Q3998" t="s">
        <v>2048</v>
      </c>
      <c r="R3998" t="s">
        <v>79</v>
      </c>
      <c r="S3998" t="s">
        <v>112</v>
      </c>
      <c r="T3998" t="s">
        <v>2049</v>
      </c>
      <c r="U3998" t="s">
        <v>100</v>
      </c>
      <c r="V3998" t="s">
        <v>80</v>
      </c>
      <c r="W3998">
        <v>82300</v>
      </c>
      <c r="X3998" t="s">
        <v>81</v>
      </c>
      <c r="Y3998">
        <v>-60</v>
      </c>
      <c r="Z3998" t="s">
        <v>7140</v>
      </c>
      <c r="AA3998" t="s">
        <v>239</v>
      </c>
      <c r="AB3998" t="s">
        <v>90</v>
      </c>
      <c r="AC3998" t="s">
        <v>91</v>
      </c>
      <c r="AD3998">
        <f>_xlfn.XLOOKUP(MIS[[#This Row],[TRADING SYMBOL]],[1]Sheet1!$D:$D,[1]Sheet1!$C:$C)</f>
        <v>464.4</v>
      </c>
      <c r="AE3998">
        <f>MIS[[#This Row],[OrderAverageTradedPrice]]*MIS[[#This Row],[OrderQuantity]]</f>
        <v>31923.999999999964</v>
      </c>
      <c r="AF3998">
        <f>MIS[[#This Row],[LTP]]*MIS[[#This Row],[OrderQuantity]]</f>
        <v>27864</v>
      </c>
      <c r="AG3998">
        <f>IF(MIS[[#This Row],[OrderSide]]="SELL",MIS[[#This Row],[VALUE]]-MIS[[#This Row],[LIVE_VALUE]],MIS[[#This Row],[LIVE_VALUE]]-MIS[[#This Row],[VALUE]])</f>
        <v>4059.9999999999636</v>
      </c>
      <c r="AH3998" t="str" cm="1">
        <f t="array" ref="AH39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8" t="str">
        <f>MIS[[#This Row],[TRADING SYMBOL]]</f>
        <v>SENSEX2552082300CE</v>
      </c>
      <c r="AJ3998" t="str">
        <f>IF(RIGHT(MIS[[#This Row],[Main/Hedge]],4)="MAIN","MAIN","HEDGE")</f>
        <v>MAIN</v>
      </c>
      <c r="AK3998" t="str" cm="1">
        <f t="array" ref="AK3998">_xlfn._xlws.FILTER(Table4[Column1],ISNUMBER(SEARCH(Table4[Column1],MIS[[#This Row],[OrderUniqueIdentifier]])),"")</f>
        <v>XYT</v>
      </c>
    </row>
    <row r="3999" spans="1:37" x14ac:dyDescent="0.25">
      <c r="A3999" t="s">
        <v>1555</v>
      </c>
      <c r="B3999" t="s">
        <v>1570</v>
      </c>
      <c r="C3999" t="s">
        <v>7298</v>
      </c>
      <c r="D3999" t="s">
        <v>72</v>
      </c>
      <c r="E3999" t="s">
        <v>2044</v>
      </c>
      <c r="F3999" t="s">
        <v>98</v>
      </c>
      <c r="G3999" t="s">
        <v>89</v>
      </c>
      <c r="H3999" t="s">
        <v>93</v>
      </c>
      <c r="I3999" t="s">
        <v>76</v>
      </c>
      <c r="J3999" t="s">
        <v>7162</v>
      </c>
      <c r="K3999">
        <v>40</v>
      </c>
      <c r="L3999" t="s">
        <v>77</v>
      </c>
      <c r="M3999" t="s">
        <v>78</v>
      </c>
      <c r="N3999" t="s">
        <v>7162</v>
      </c>
      <c r="O3999" t="s">
        <v>7139</v>
      </c>
      <c r="P3999" t="s">
        <v>7269</v>
      </c>
      <c r="Q3999" t="s">
        <v>2048</v>
      </c>
      <c r="R3999" t="s">
        <v>79</v>
      </c>
      <c r="S3999" t="s">
        <v>112</v>
      </c>
      <c r="T3999" t="s">
        <v>2049</v>
      </c>
      <c r="U3999" t="s">
        <v>100</v>
      </c>
      <c r="V3999" t="s">
        <v>80</v>
      </c>
      <c r="W3999">
        <v>82300</v>
      </c>
      <c r="X3999" t="s">
        <v>81</v>
      </c>
      <c r="Y3999">
        <v>-40</v>
      </c>
      <c r="Z3999" t="s">
        <v>7140</v>
      </c>
      <c r="AA3999" t="s">
        <v>239</v>
      </c>
      <c r="AB3999" t="s">
        <v>90</v>
      </c>
      <c r="AC3999" t="s">
        <v>91</v>
      </c>
      <c r="AD3999">
        <f>_xlfn.XLOOKUP(MIS[[#This Row],[TRADING SYMBOL]],[1]Sheet1!$D:$D,[1]Sheet1!$C:$C)</f>
        <v>464.4</v>
      </c>
      <c r="AE3999">
        <f>MIS[[#This Row],[OrderAverageTradedPrice]]*MIS[[#This Row],[OrderQuantity]]</f>
        <v>21280</v>
      </c>
      <c r="AF3999">
        <f>MIS[[#This Row],[LTP]]*MIS[[#This Row],[OrderQuantity]]</f>
        <v>18576</v>
      </c>
      <c r="AG3999">
        <f>IF(MIS[[#This Row],[OrderSide]]="SELL",MIS[[#This Row],[VALUE]]-MIS[[#This Row],[LIVE_VALUE]],MIS[[#This Row],[LIVE_VALUE]]-MIS[[#This Row],[VALUE]])</f>
        <v>2704</v>
      </c>
      <c r="AH3999" t="str" cm="1">
        <f t="array" ref="AH39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9" t="str">
        <f>MIS[[#This Row],[TRADING SYMBOL]]</f>
        <v>SENSEX2552082300CE</v>
      </c>
      <c r="AJ3999" t="str">
        <f>IF(RIGHT(MIS[[#This Row],[Main/Hedge]],4)="MAIN","MAIN","HEDGE")</f>
        <v>MAIN</v>
      </c>
      <c r="AK3999" t="str" cm="1">
        <f t="array" ref="AK3999">_xlfn._xlws.FILTER(Table4[Column1],ISNUMBER(SEARCH(Table4[Column1],MIS[[#This Row],[OrderUniqueIdentifier]])),"")</f>
        <v>XYT</v>
      </c>
    </row>
    <row r="4000" spans="1:37" x14ac:dyDescent="0.25">
      <c r="A4000" t="s">
        <v>1555</v>
      </c>
      <c r="B4000" t="s">
        <v>1673</v>
      </c>
      <c r="C4000" t="s">
        <v>7313</v>
      </c>
      <c r="D4000" t="s">
        <v>72</v>
      </c>
      <c r="E4000" t="s">
        <v>2044</v>
      </c>
      <c r="F4000" t="s">
        <v>98</v>
      </c>
      <c r="G4000" t="s">
        <v>89</v>
      </c>
      <c r="H4000" t="s">
        <v>93</v>
      </c>
      <c r="I4000" t="s">
        <v>76</v>
      </c>
      <c r="J4000" t="s">
        <v>7314</v>
      </c>
      <c r="K4000">
        <v>20</v>
      </c>
      <c r="L4000" t="s">
        <v>77</v>
      </c>
      <c r="M4000" t="s">
        <v>78</v>
      </c>
      <c r="N4000" t="s">
        <v>7314</v>
      </c>
      <c r="O4000" t="s">
        <v>7139</v>
      </c>
      <c r="P4000" t="s">
        <v>7269</v>
      </c>
      <c r="Q4000" t="s">
        <v>2048</v>
      </c>
      <c r="R4000" t="s">
        <v>79</v>
      </c>
      <c r="S4000" t="s">
        <v>112</v>
      </c>
      <c r="T4000" t="s">
        <v>2049</v>
      </c>
      <c r="U4000" t="s">
        <v>100</v>
      </c>
      <c r="V4000" t="s">
        <v>80</v>
      </c>
      <c r="W4000">
        <v>82300</v>
      </c>
      <c r="X4000" t="s">
        <v>81</v>
      </c>
      <c r="Y4000">
        <v>-20</v>
      </c>
      <c r="Z4000" t="s">
        <v>7140</v>
      </c>
      <c r="AA4000" t="s">
        <v>239</v>
      </c>
      <c r="AB4000" t="s">
        <v>90</v>
      </c>
      <c r="AC4000" t="s">
        <v>91</v>
      </c>
      <c r="AD4000">
        <f>_xlfn.XLOOKUP(MIS[[#This Row],[TRADING SYMBOL]],[1]Sheet1!$D:$D,[1]Sheet1!$C:$C)</f>
        <v>464.4</v>
      </c>
      <c r="AE4000">
        <f>MIS[[#This Row],[OrderAverageTradedPrice]]*MIS[[#This Row],[OrderQuantity]]</f>
        <v>10658</v>
      </c>
      <c r="AF4000">
        <f>MIS[[#This Row],[LTP]]*MIS[[#This Row],[OrderQuantity]]</f>
        <v>9288</v>
      </c>
      <c r="AG4000">
        <f>IF(MIS[[#This Row],[OrderSide]]="SELL",MIS[[#This Row],[VALUE]]-MIS[[#This Row],[LIVE_VALUE]],MIS[[#This Row],[LIVE_VALUE]]-MIS[[#This Row],[VALUE]])</f>
        <v>1370</v>
      </c>
      <c r="AH4000" t="str" cm="1">
        <f t="array" ref="AH40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0" t="str">
        <f>MIS[[#This Row],[TRADING SYMBOL]]</f>
        <v>SENSEX2552082300CE</v>
      </c>
      <c r="AJ4000" t="str">
        <f>IF(RIGHT(MIS[[#This Row],[Main/Hedge]],4)="MAIN","MAIN","HEDGE")</f>
        <v>MAIN</v>
      </c>
      <c r="AK4000" t="str" cm="1">
        <f t="array" ref="AK4000">_xlfn._xlws.FILTER(Table4[Column1],ISNUMBER(SEARCH(Table4[Column1],MIS[[#This Row],[OrderUniqueIdentifier]])),"")</f>
        <v>XYT</v>
      </c>
    </row>
    <row r="4001" spans="1:37" x14ac:dyDescent="0.25">
      <c r="A4001" t="s">
        <v>1555</v>
      </c>
      <c r="B4001" t="s">
        <v>1684</v>
      </c>
      <c r="C4001" t="s">
        <v>7315</v>
      </c>
      <c r="D4001" t="s">
        <v>72</v>
      </c>
      <c r="E4001" t="s">
        <v>2044</v>
      </c>
      <c r="F4001" t="s">
        <v>98</v>
      </c>
      <c r="G4001" t="s">
        <v>89</v>
      </c>
      <c r="H4001" t="s">
        <v>93</v>
      </c>
      <c r="I4001" t="s">
        <v>76</v>
      </c>
      <c r="J4001" t="s">
        <v>7216</v>
      </c>
      <c r="K4001">
        <v>80</v>
      </c>
      <c r="L4001" t="s">
        <v>77</v>
      </c>
      <c r="M4001" t="s">
        <v>78</v>
      </c>
      <c r="N4001" t="s">
        <v>7216</v>
      </c>
      <c r="O4001" t="s">
        <v>7139</v>
      </c>
      <c r="P4001" t="s">
        <v>7269</v>
      </c>
      <c r="Q4001" t="s">
        <v>2048</v>
      </c>
      <c r="R4001" t="s">
        <v>79</v>
      </c>
      <c r="S4001" t="s">
        <v>112</v>
      </c>
      <c r="T4001" t="s">
        <v>2049</v>
      </c>
      <c r="U4001" t="s">
        <v>100</v>
      </c>
      <c r="V4001" t="s">
        <v>80</v>
      </c>
      <c r="W4001">
        <v>82300</v>
      </c>
      <c r="X4001" t="s">
        <v>81</v>
      </c>
      <c r="Y4001">
        <v>-80</v>
      </c>
      <c r="Z4001" t="s">
        <v>7140</v>
      </c>
      <c r="AA4001" t="s">
        <v>239</v>
      </c>
      <c r="AB4001" t="s">
        <v>90</v>
      </c>
      <c r="AC4001" t="s">
        <v>91</v>
      </c>
      <c r="AD4001">
        <f>_xlfn.XLOOKUP(MIS[[#This Row],[TRADING SYMBOL]],[1]Sheet1!$D:$D,[1]Sheet1!$C:$C)</f>
        <v>464.4</v>
      </c>
      <c r="AE4001">
        <f>MIS[[#This Row],[OrderAverageTradedPrice]]*MIS[[#This Row],[OrderQuantity]]</f>
        <v>42612</v>
      </c>
      <c r="AF4001">
        <f>MIS[[#This Row],[LTP]]*MIS[[#This Row],[OrderQuantity]]</f>
        <v>37152</v>
      </c>
      <c r="AG4001">
        <f>IF(MIS[[#This Row],[OrderSide]]="SELL",MIS[[#This Row],[VALUE]]-MIS[[#This Row],[LIVE_VALUE]],MIS[[#This Row],[LIVE_VALUE]]-MIS[[#This Row],[VALUE]])</f>
        <v>5460</v>
      </c>
      <c r="AH4001" t="str" cm="1">
        <f t="array" ref="AH40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1" t="str">
        <f>MIS[[#This Row],[TRADING SYMBOL]]</f>
        <v>SENSEX2552082300CE</v>
      </c>
      <c r="AJ4001" t="str">
        <f>IF(RIGHT(MIS[[#This Row],[Main/Hedge]],4)="MAIN","MAIN","HEDGE")</f>
        <v>MAIN</v>
      </c>
      <c r="AK4001" t="str" cm="1">
        <f t="array" ref="AK4001">_xlfn._xlws.FILTER(Table4[Column1],ISNUMBER(SEARCH(Table4[Column1],MIS[[#This Row],[OrderUniqueIdentifier]])),"")</f>
        <v>XYT</v>
      </c>
    </row>
    <row r="4002" spans="1:37" x14ac:dyDescent="0.25">
      <c r="A4002" t="s">
        <v>71</v>
      </c>
      <c r="B4002" t="s">
        <v>661</v>
      </c>
      <c r="C4002" t="s">
        <v>7322</v>
      </c>
      <c r="D4002" t="s">
        <v>72</v>
      </c>
      <c r="E4002" t="s">
        <v>126</v>
      </c>
      <c r="F4002" t="s">
        <v>98</v>
      </c>
      <c r="G4002" t="s">
        <v>74</v>
      </c>
      <c r="H4002" t="s">
        <v>75</v>
      </c>
      <c r="I4002" t="s">
        <v>76</v>
      </c>
      <c r="J4002" t="s">
        <v>77</v>
      </c>
      <c r="K4002">
        <v>20</v>
      </c>
      <c r="L4002" t="s">
        <v>77</v>
      </c>
      <c r="M4002" t="s">
        <v>78</v>
      </c>
      <c r="N4002" t="s">
        <v>2980</v>
      </c>
      <c r="O4002" t="s">
        <v>7323</v>
      </c>
      <c r="P4002" t="s">
        <v>7323</v>
      </c>
      <c r="Q4002" t="s">
        <v>127</v>
      </c>
      <c r="R4002" t="s">
        <v>79</v>
      </c>
      <c r="S4002" t="s">
        <v>40</v>
      </c>
      <c r="T4002" t="s">
        <v>128</v>
      </c>
      <c r="U4002" t="s">
        <v>100</v>
      </c>
      <c r="V4002" t="s">
        <v>80</v>
      </c>
      <c r="W4002">
        <v>83300</v>
      </c>
      <c r="X4002" t="s">
        <v>81</v>
      </c>
      <c r="Y4002">
        <v>20</v>
      </c>
      <c r="Z4002" t="s">
        <v>7324</v>
      </c>
      <c r="AA4002" t="s">
        <v>7324</v>
      </c>
      <c r="AB4002" t="s">
        <v>90</v>
      </c>
      <c r="AC4002" t="s">
        <v>84</v>
      </c>
      <c r="AD4002">
        <f>_xlfn.XLOOKUP(MIS[[#This Row],[TRADING SYMBOL]],[1]Sheet1!$D:$D,[1]Sheet1!$C:$C)</f>
        <v>130.19999999999999</v>
      </c>
      <c r="AE4002">
        <f>MIS[[#This Row],[OrderAverageTradedPrice]]*MIS[[#This Row],[OrderQuantity]]</f>
        <v>3550</v>
      </c>
      <c r="AF4002">
        <f>MIS[[#This Row],[LTP]]*MIS[[#This Row],[OrderQuantity]]</f>
        <v>2604</v>
      </c>
      <c r="AG4002">
        <f>IF(MIS[[#This Row],[OrderSide]]="SELL",MIS[[#This Row],[VALUE]]-MIS[[#This Row],[LIVE_VALUE]],MIS[[#This Row],[LIVE_VALUE]]-MIS[[#This Row],[VALUE]])</f>
        <v>-946</v>
      </c>
      <c r="AH4002" t="str" cm="1">
        <f t="array" ref="AH4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2" t="str">
        <f>MIS[[#This Row],[TRADING SYMBOL]]</f>
        <v>SENSEX2552083300CE</v>
      </c>
      <c r="AJ4002" t="str">
        <f>IF(RIGHT(MIS[[#This Row],[Main/Hedge]],4)="MAIN","MAIN","HEDGE")</f>
        <v>MAIN</v>
      </c>
      <c r="AK4002" t="str" cm="1">
        <f t="array" ref="AK4002">_xlfn._xlws.FILTER(Table4[Column1],ISNUMBER(SEARCH(Table4[Column1],MIS[[#This Row],[OrderUniqueIdentifier]])),"")</f>
        <v>MS</v>
      </c>
    </row>
    <row r="4003" spans="1:37" x14ac:dyDescent="0.25">
      <c r="A4003" t="s">
        <v>71</v>
      </c>
      <c r="B4003" t="s">
        <v>661</v>
      </c>
      <c r="C4003" t="s">
        <v>7325</v>
      </c>
      <c r="D4003" t="s">
        <v>72</v>
      </c>
      <c r="E4003" t="s">
        <v>3226</v>
      </c>
      <c r="F4003" t="s">
        <v>98</v>
      </c>
      <c r="G4003" t="s">
        <v>74</v>
      </c>
      <c r="H4003" t="s">
        <v>75</v>
      </c>
      <c r="I4003" t="s">
        <v>76</v>
      </c>
      <c r="J4003" t="s">
        <v>77</v>
      </c>
      <c r="K4003">
        <v>20</v>
      </c>
      <c r="L4003" t="s">
        <v>77</v>
      </c>
      <c r="M4003" t="s">
        <v>78</v>
      </c>
      <c r="N4003" t="s">
        <v>3057</v>
      </c>
      <c r="O4003" t="s">
        <v>7326</v>
      </c>
      <c r="P4003" t="s">
        <v>7327</v>
      </c>
      <c r="Q4003" t="s">
        <v>3229</v>
      </c>
      <c r="R4003" t="s">
        <v>79</v>
      </c>
      <c r="S4003" t="s">
        <v>40</v>
      </c>
      <c r="T4003" t="s">
        <v>3230</v>
      </c>
      <c r="U4003" t="s">
        <v>100</v>
      </c>
      <c r="V4003" t="s">
        <v>80</v>
      </c>
      <c r="W4003">
        <v>81300</v>
      </c>
      <c r="X4003" t="s">
        <v>85</v>
      </c>
      <c r="Y4003">
        <v>20</v>
      </c>
      <c r="Z4003" t="s">
        <v>7328</v>
      </c>
      <c r="AA4003" t="s">
        <v>7329</v>
      </c>
      <c r="AB4003" t="s">
        <v>107</v>
      </c>
      <c r="AC4003" t="s">
        <v>84</v>
      </c>
      <c r="AD4003">
        <f>_xlfn.XLOOKUP(MIS[[#This Row],[TRADING SYMBOL]],[1]Sheet1!$D:$D,[1]Sheet1!$C:$C)</f>
        <v>124</v>
      </c>
      <c r="AE4003">
        <f>MIS[[#This Row],[OrderAverageTradedPrice]]*MIS[[#This Row],[OrderQuantity]]</f>
        <v>3553</v>
      </c>
      <c r="AF4003">
        <f>MIS[[#This Row],[LTP]]*MIS[[#This Row],[OrderQuantity]]</f>
        <v>2480</v>
      </c>
      <c r="AG4003">
        <f>IF(MIS[[#This Row],[OrderSide]]="SELL",MIS[[#This Row],[VALUE]]-MIS[[#This Row],[LIVE_VALUE]],MIS[[#This Row],[LIVE_VALUE]]-MIS[[#This Row],[VALUE]])</f>
        <v>-1073</v>
      </c>
      <c r="AH4003" t="str" cm="1">
        <f t="array" ref="AH4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3" t="str">
        <f>MIS[[#This Row],[TRADING SYMBOL]]</f>
        <v>SENSEX2552081300PE</v>
      </c>
      <c r="AJ4003" t="str">
        <f>IF(RIGHT(MIS[[#This Row],[Main/Hedge]],4)="MAIN","MAIN","HEDGE")</f>
        <v>MAIN</v>
      </c>
      <c r="AK4003" t="str" cm="1">
        <f t="array" ref="AK4003">_xlfn._xlws.FILTER(Table4[Column1],ISNUMBER(SEARCH(Table4[Column1],MIS[[#This Row],[OrderUniqueIdentifier]])),"")</f>
        <v>MS</v>
      </c>
    </row>
    <row r="4004" spans="1:37" x14ac:dyDescent="0.25">
      <c r="A4004" t="s">
        <v>71</v>
      </c>
      <c r="B4004" t="s">
        <v>661</v>
      </c>
      <c r="C4004" t="s">
        <v>7330</v>
      </c>
      <c r="D4004" t="s">
        <v>72</v>
      </c>
      <c r="E4004" t="s">
        <v>211</v>
      </c>
      <c r="F4004" t="s">
        <v>98</v>
      </c>
      <c r="G4004" t="s">
        <v>74</v>
      </c>
      <c r="H4004" t="s">
        <v>75</v>
      </c>
      <c r="I4004" t="s">
        <v>76</v>
      </c>
      <c r="J4004" t="s">
        <v>77</v>
      </c>
      <c r="K4004">
        <v>20</v>
      </c>
      <c r="L4004" t="s">
        <v>77</v>
      </c>
      <c r="M4004" t="s">
        <v>78</v>
      </c>
      <c r="N4004" t="s">
        <v>7331</v>
      </c>
      <c r="O4004" t="s">
        <v>7332</v>
      </c>
      <c r="P4004" t="s">
        <v>7333</v>
      </c>
      <c r="Q4004" t="s">
        <v>213</v>
      </c>
      <c r="R4004" t="s">
        <v>79</v>
      </c>
      <c r="S4004" t="s">
        <v>40</v>
      </c>
      <c r="T4004" t="s">
        <v>214</v>
      </c>
      <c r="U4004" t="s">
        <v>100</v>
      </c>
      <c r="V4004" t="s">
        <v>80</v>
      </c>
      <c r="W4004">
        <v>83400</v>
      </c>
      <c r="X4004" t="s">
        <v>81</v>
      </c>
      <c r="Y4004">
        <v>20</v>
      </c>
      <c r="Z4004" t="s">
        <v>7334</v>
      </c>
      <c r="AA4004" t="s">
        <v>7335</v>
      </c>
      <c r="AB4004" t="s">
        <v>90</v>
      </c>
      <c r="AC4004" t="s">
        <v>84</v>
      </c>
      <c r="AD4004">
        <f>_xlfn.XLOOKUP(MIS[[#This Row],[TRADING SYMBOL]],[1]Sheet1!$D:$D,[1]Sheet1!$C:$C)</f>
        <v>114.3</v>
      </c>
      <c r="AE4004">
        <f>MIS[[#This Row],[OrderAverageTradedPrice]]*MIS[[#This Row],[OrderQuantity]]</f>
        <v>3091</v>
      </c>
      <c r="AF4004">
        <f>MIS[[#This Row],[LTP]]*MIS[[#This Row],[OrderQuantity]]</f>
        <v>2286</v>
      </c>
      <c r="AG4004">
        <f>IF(MIS[[#This Row],[OrderSide]]="SELL",MIS[[#This Row],[VALUE]]-MIS[[#This Row],[LIVE_VALUE]],MIS[[#This Row],[LIVE_VALUE]]-MIS[[#This Row],[VALUE]])</f>
        <v>-805</v>
      </c>
      <c r="AH4004" t="str" cm="1">
        <f t="array" ref="AH4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4" t="str">
        <f>MIS[[#This Row],[TRADING SYMBOL]]</f>
        <v>SENSEX2552083400CE</v>
      </c>
      <c r="AJ4004" t="str">
        <f>IF(RIGHT(MIS[[#This Row],[Main/Hedge]],4)="MAIN","MAIN","HEDGE")</f>
        <v>MAIN</v>
      </c>
      <c r="AK4004" t="str" cm="1">
        <f t="array" ref="AK4004">_xlfn._xlws.FILTER(Table4[Column1],ISNUMBER(SEARCH(Table4[Column1],MIS[[#This Row],[OrderUniqueIdentifier]])),"")</f>
        <v>MS</v>
      </c>
    </row>
    <row r="4005" spans="1:37" x14ac:dyDescent="0.25">
      <c r="A4005" t="s">
        <v>71</v>
      </c>
      <c r="B4005" t="s">
        <v>661</v>
      </c>
      <c r="C4005" t="s">
        <v>7336</v>
      </c>
      <c r="D4005" t="s">
        <v>72</v>
      </c>
      <c r="E4005" t="s">
        <v>172</v>
      </c>
      <c r="F4005" t="s">
        <v>98</v>
      </c>
      <c r="G4005" t="s">
        <v>74</v>
      </c>
      <c r="H4005" t="s">
        <v>75</v>
      </c>
      <c r="I4005" t="s">
        <v>76</v>
      </c>
      <c r="J4005" t="s">
        <v>77</v>
      </c>
      <c r="K4005">
        <v>20</v>
      </c>
      <c r="L4005" t="s">
        <v>77</v>
      </c>
      <c r="M4005" t="s">
        <v>78</v>
      </c>
      <c r="N4005" t="s">
        <v>4380</v>
      </c>
      <c r="O4005" t="s">
        <v>7337</v>
      </c>
      <c r="P4005" t="s">
        <v>7337</v>
      </c>
      <c r="Q4005" t="s">
        <v>173</v>
      </c>
      <c r="R4005" t="s">
        <v>79</v>
      </c>
      <c r="S4005" t="s">
        <v>40</v>
      </c>
      <c r="T4005" t="s">
        <v>174</v>
      </c>
      <c r="U4005" t="s">
        <v>100</v>
      </c>
      <c r="V4005" t="s">
        <v>80</v>
      </c>
      <c r="W4005">
        <v>81200</v>
      </c>
      <c r="X4005" t="s">
        <v>85</v>
      </c>
      <c r="Y4005">
        <v>20</v>
      </c>
      <c r="Z4005" t="s">
        <v>150</v>
      </c>
      <c r="AA4005" t="s">
        <v>150</v>
      </c>
      <c r="AB4005" t="s">
        <v>107</v>
      </c>
      <c r="AC4005" t="s">
        <v>84</v>
      </c>
      <c r="AD4005">
        <f>_xlfn.XLOOKUP(MIS[[#This Row],[TRADING SYMBOL]],[1]Sheet1!$D:$D,[1]Sheet1!$C:$C)</f>
        <v>110.75</v>
      </c>
      <c r="AE4005">
        <f>MIS[[#This Row],[OrderAverageTradedPrice]]*MIS[[#This Row],[OrderQuantity]]</f>
        <v>3331</v>
      </c>
      <c r="AF4005">
        <f>MIS[[#This Row],[LTP]]*MIS[[#This Row],[OrderQuantity]]</f>
        <v>2215</v>
      </c>
      <c r="AG4005">
        <f>IF(MIS[[#This Row],[OrderSide]]="SELL",MIS[[#This Row],[VALUE]]-MIS[[#This Row],[LIVE_VALUE]],MIS[[#This Row],[LIVE_VALUE]]-MIS[[#This Row],[VALUE]])</f>
        <v>-1116</v>
      </c>
      <c r="AH4005" t="str" cm="1">
        <f t="array" ref="AH4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5" t="str">
        <f>MIS[[#This Row],[TRADING SYMBOL]]</f>
        <v>SENSEX2552081200PE</v>
      </c>
      <c r="AJ4005" t="str">
        <f>IF(RIGHT(MIS[[#This Row],[Main/Hedge]],4)="MAIN","MAIN","HEDGE")</f>
        <v>MAIN</v>
      </c>
      <c r="AK4005" t="str" cm="1">
        <f t="array" ref="AK4005">_xlfn._xlws.FILTER(Table4[Column1],ISNUMBER(SEARCH(Table4[Column1],MIS[[#This Row],[OrderUniqueIdentifier]])),"")</f>
        <v>MS</v>
      </c>
    </row>
    <row r="4006" spans="1:37" x14ac:dyDescent="0.25">
      <c r="A4006" t="s">
        <v>378</v>
      </c>
      <c r="B4006" t="s">
        <v>379</v>
      </c>
      <c r="C4006" t="s">
        <v>7349</v>
      </c>
      <c r="D4006" t="s">
        <v>72</v>
      </c>
      <c r="E4006" t="s">
        <v>165</v>
      </c>
      <c r="F4006" t="s">
        <v>98</v>
      </c>
      <c r="G4006" t="s">
        <v>74</v>
      </c>
      <c r="H4006" t="s">
        <v>93</v>
      </c>
      <c r="I4006" t="s">
        <v>76</v>
      </c>
      <c r="J4006" t="s">
        <v>427</v>
      </c>
      <c r="K4006">
        <v>40</v>
      </c>
      <c r="L4006" t="s">
        <v>77</v>
      </c>
      <c r="M4006" t="s">
        <v>78</v>
      </c>
      <c r="N4006" t="s">
        <v>7350</v>
      </c>
      <c r="O4006" t="s">
        <v>7351</v>
      </c>
      <c r="P4006" t="s">
        <v>7352</v>
      </c>
      <c r="Q4006" t="s">
        <v>167</v>
      </c>
      <c r="R4006" t="s">
        <v>79</v>
      </c>
      <c r="S4006" t="s">
        <v>99</v>
      </c>
      <c r="T4006" t="s">
        <v>168</v>
      </c>
      <c r="U4006" t="s">
        <v>100</v>
      </c>
      <c r="V4006" t="s">
        <v>80</v>
      </c>
      <c r="W4006">
        <v>79600</v>
      </c>
      <c r="X4006" t="s">
        <v>85</v>
      </c>
      <c r="Y4006">
        <v>40</v>
      </c>
      <c r="Z4006" t="s">
        <v>7353</v>
      </c>
      <c r="AA4006" t="s">
        <v>7354</v>
      </c>
      <c r="AB4006" t="s">
        <v>87</v>
      </c>
      <c r="AC4006" t="s">
        <v>84</v>
      </c>
      <c r="AD4006">
        <f>_xlfn.XLOOKUP(MIS[[#This Row],[TRADING SYMBOL]],[1]Sheet1!$D:$D,[1]Sheet1!$C:$C)</f>
        <v>24.85</v>
      </c>
      <c r="AE4006">
        <f>MIS[[#This Row],[OrderAverageTradedPrice]]*MIS[[#This Row],[OrderQuantity]]</f>
        <v>1843</v>
      </c>
      <c r="AF4006">
        <f>MIS[[#This Row],[LTP]]*MIS[[#This Row],[OrderQuantity]]</f>
        <v>994</v>
      </c>
      <c r="AG4006">
        <f>IF(MIS[[#This Row],[OrderSide]]="SELL",MIS[[#This Row],[VALUE]]-MIS[[#This Row],[LIVE_VALUE]],MIS[[#This Row],[LIVE_VALUE]]-MIS[[#This Row],[VALUE]])</f>
        <v>-849</v>
      </c>
      <c r="AH4006" t="str" cm="1">
        <f t="array" ref="AH40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6" t="str">
        <f>MIS[[#This Row],[TRADING SYMBOL]]</f>
        <v>SENSEX2552079600PE</v>
      </c>
      <c r="AJ4006" t="str">
        <f>IF(RIGHT(MIS[[#This Row],[Main/Hedge]],4)="MAIN","MAIN","HEDGE")</f>
        <v>HEDGE</v>
      </c>
      <c r="AK4006" t="str" cm="1">
        <f t="array" ref="AK4006">_xlfn._xlws.FILTER(Table4[Column1],ISNUMBER(SEARCH(Table4[Column1],MIS[[#This Row],[OrderUniqueIdentifier]])),"")</f>
        <v>XYT</v>
      </c>
    </row>
    <row r="4007" spans="1:37" x14ac:dyDescent="0.25">
      <c r="A4007" t="s">
        <v>378</v>
      </c>
      <c r="B4007" t="s">
        <v>379</v>
      </c>
      <c r="C4007" t="s">
        <v>7355</v>
      </c>
      <c r="D4007" t="s">
        <v>72</v>
      </c>
      <c r="E4007" t="s">
        <v>7356</v>
      </c>
      <c r="F4007" t="s">
        <v>98</v>
      </c>
      <c r="G4007" t="s">
        <v>74</v>
      </c>
      <c r="H4007" t="s">
        <v>93</v>
      </c>
      <c r="I4007" t="s">
        <v>76</v>
      </c>
      <c r="J4007" t="s">
        <v>1502</v>
      </c>
      <c r="K4007">
        <v>40</v>
      </c>
      <c r="L4007" t="s">
        <v>77</v>
      </c>
      <c r="M4007" t="s">
        <v>78</v>
      </c>
      <c r="N4007" t="s">
        <v>7357</v>
      </c>
      <c r="O4007" t="s">
        <v>7352</v>
      </c>
      <c r="P4007" t="s">
        <v>7358</v>
      </c>
      <c r="Q4007" t="s">
        <v>7359</v>
      </c>
      <c r="R4007" t="s">
        <v>79</v>
      </c>
      <c r="S4007" t="s">
        <v>99</v>
      </c>
      <c r="T4007" t="s">
        <v>7360</v>
      </c>
      <c r="U4007" t="s">
        <v>100</v>
      </c>
      <c r="V4007" t="s">
        <v>80</v>
      </c>
      <c r="W4007">
        <v>85100</v>
      </c>
      <c r="X4007" t="s">
        <v>81</v>
      </c>
      <c r="Y4007">
        <v>40</v>
      </c>
      <c r="Z4007" t="s">
        <v>7354</v>
      </c>
      <c r="AA4007" t="s">
        <v>247</v>
      </c>
      <c r="AB4007" t="s">
        <v>83</v>
      </c>
      <c r="AC4007" t="s">
        <v>84</v>
      </c>
      <c r="AD4007">
        <f>_xlfn.XLOOKUP(MIS[[#This Row],[TRADING SYMBOL]],[1]Sheet1!$D:$D,[1]Sheet1!$C:$C)</f>
        <v>12.75</v>
      </c>
      <c r="AE4007">
        <f>MIS[[#This Row],[OrderAverageTradedPrice]]*MIS[[#This Row],[OrderQuantity]]</f>
        <v>729</v>
      </c>
      <c r="AF4007">
        <f>MIS[[#This Row],[LTP]]*MIS[[#This Row],[OrderQuantity]]</f>
        <v>510</v>
      </c>
      <c r="AG4007">
        <f>IF(MIS[[#This Row],[OrderSide]]="SELL",MIS[[#This Row],[VALUE]]-MIS[[#This Row],[LIVE_VALUE]],MIS[[#This Row],[LIVE_VALUE]]-MIS[[#This Row],[VALUE]])</f>
        <v>-219</v>
      </c>
      <c r="AH4007" t="str" cm="1">
        <f t="array" ref="AH40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7" t="str">
        <f>MIS[[#This Row],[TRADING SYMBOL]]</f>
        <v>SENSEX2552085100CE</v>
      </c>
      <c r="AJ4007" t="str">
        <f>IF(RIGHT(MIS[[#This Row],[Main/Hedge]],4)="MAIN","MAIN","HEDGE")</f>
        <v>HEDGE</v>
      </c>
      <c r="AK4007" t="str" cm="1">
        <f t="array" ref="AK4007">_xlfn._xlws.FILTER(Table4[Column1],ISNUMBER(SEARCH(Table4[Column1],MIS[[#This Row],[OrderUniqueIdentifier]])),"")</f>
        <v>XYT</v>
      </c>
    </row>
    <row r="4008" spans="1:37" x14ac:dyDescent="0.25">
      <c r="A4008" t="s">
        <v>71</v>
      </c>
      <c r="B4008" t="s">
        <v>661</v>
      </c>
      <c r="C4008" t="s">
        <v>7361</v>
      </c>
      <c r="D4008" t="s">
        <v>72</v>
      </c>
      <c r="E4008" t="s">
        <v>744</v>
      </c>
      <c r="F4008" t="s">
        <v>98</v>
      </c>
      <c r="G4008" t="s">
        <v>74</v>
      </c>
      <c r="H4008" t="s">
        <v>75</v>
      </c>
      <c r="I4008" t="s">
        <v>76</v>
      </c>
      <c r="J4008" t="s">
        <v>77</v>
      </c>
      <c r="K4008">
        <v>20</v>
      </c>
      <c r="L4008" t="s">
        <v>77</v>
      </c>
      <c r="M4008" t="s">
        <v>78</v>
      </c>
      <c r="N4008" t="s">
        <v>7362</v>
      </c>
      <c r="O4008" t="s">
        <v>7363</v>
      </c>
      <c r="P4008" t="s">
        <v>7364</v>
      </c>
      <c r="Q4008" t="s">
        <v>747</v>
      </c>
      <c r="R4008" t="s">
        <v>79</v>
      </c>
      <c r="S4008" t="s">
        <v>40</v>
      </c>
      <c r="T4008" t="s">
        <v>748</v>
      </c>
      <c r="U4008" t="s">
        <v>100</v>
      </c>
      <c r="V4008" t="s">
        <v>80</v>
      </c>
      <c r="W4008">
        <v>83500</v>
      </c>
      <c r="X4008" t="s">
        <v>81</v>
      </c>
      <c r="Y4008">
        <v>20</v>
      </c>
      <c r="Z4008" t="s">
        <v>7365</v>
      </c>
      <c r="AA4008" t="s">
        <v>7366</v>
      </c>
      <c r="AB4008" t="s">
        <v>90</v>
      </c>
      <c r="AC4008" t="s">
        <v>84</v>
      </c>
      <c r="AD4008">
        <f>_xlfn.XLOOKUP(MIS[[#This Row],[TRADING SYMBOL]],[1]Sheet1!$D:$D,[1]Sheet1!$C:$C)</f>
        <v>99.8</v>
      </c>
      <c r="AE4008">
        <f>MIS[[#This Row],[OrderAverageTradedPrice]]*MIS[[#This Row],[OrderQuantity]]</f>
        <v>2667</v>
      </c>
      <c r="AF4008">
        <f>MIS[[#This Row],[LTP]]*MIS[[#This Row],[OrderQuantity]]</f>
        <v>1996</v>
      </c>
      <c r="AG4008">
        <f>IF(MIS[[#This Row],[OrderSide]]="SELL",MIS[[#This Row],[VALUE]]-MIS[[#This Row],[LIVE_VALUE]],MIS[[#This Row],[LIVE_VALUE]]-MIS[[#This Row],[VALUE]])</f>
        <v>-671</v>
      </c>
      <c r="AH4008" t="str" cm="1">
        <f t="array" ref="AH4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8" t="str">
        <f>MIS[[#This Row],[TRADING SYMBOL]]</f>
        <v>SENSEX2552083500CE</v>
      </c>
      <c r="AJ4008" t="str">
        <f>IF(RIGHT(MIS[[#This Row],[Main/Hedge]],4)="MAIN","MAIN","HEDGE")</f>
        <v>MAIN</v>
      </c>
      <c r="AK4008" t="str" cm="1">
        <f t="array" ref="AK4008">_xlfn._xlws.FILTER(Table4[Column1],ISNUMBER(SEARCH(Table4[Column1],MIS[[#This Row],[OrderUniqueIdentifier]])),"")</f>
        <v>MS</v>
      </c>
    </row>
    <row r="4009" spans="1:37" x14ac:dyDescent="0.25">
      <c r="A4009" t="s">
        <v>71</v>
      </c>
      <c r="B4009" t="s">
        <v>661</v>
      </c>
      <c r="C4009" t="s">
        <v>7367</v>
      </c>
      <c r="D4009" t="s">
        <v>72</v>
      </c>
      <c r="E4009" t="s">
        <v>3186</v>
      </c>
      <c r="F4009" t="s">
        <v>98</v>
      </c>
      <c r="G4009" t="s">
        <v>89</v>
      </c>
      <c r="H4009" t="s">
        <v>75</v>
      </c>
      <c r="I4009" t="s">
        <v>76</v>
      </c>
      <c r="J4009" t="s">
        <v>77</v>
      </c>
      <c r="K4009">
        <v>20</v>
      </c>
      <c r="L4009" t="s">
        <v>77</v>
      </c>
      <c r="M4009" t="s">
        <v>78</v>
      </c>
      <c r="N4009" t="s">
        <v>7368</v>
      </c>
      <c r="O4009" t="s">
        <v>7369</v>
      </c>
      <c r="P4009" t="s">
        <v>7340</v>
      </c>
      <c r="Q4009" t="s">
        <v>3189</v>
      </c>
      <c r="R4009" t="s">
        <v>79</v>
      </c>
      <c r="S4009" t="s">
        <v>40</v>
      </c>
      <c r="T4009" t="s">
        <v>3190</v>
      </c>
      <c r="U4009" t="s">
        <v>100</v>
      </c>
      <c r="V4009" t="s">
        <v>80</v>
      </c>
      <c r="W4009">
        <v>82400</v>
      </c>
      <c r="X4009" t="s">
        <v>81</v>
      </c>
      <c r="Y4009">
        <v>-20</v>
      </c>
      <c r="Z4009" t="s">
        <v>7370</v>
      </c>
      <c r="AA4009" t="s">
        <v>7341</v>
      </c>
      <c r="AB4009" t="s">
        <v>90</v>
      </c>
      <c r="AC4009" t="s">
        <v>91</v>
      </c>
      <c r="AD4009">
        <f>_xlfn.XLOOKUP(MIS[[#This Row],[TRADING SYMBOL]],[1]Sheet1!$D:$D,[1]Sheet1!$C:$C)</f>
        <v>414.75</v>
      </c>
      <c r="AE4009">
        <f>MIS[[#This Row],[OrderAverageTradedPrice]]*MIS[[#This Row],[OrderQuantity]]</f>
        <v>9453</v>
      </c>
      <c r="AF4009">
        <f>MIS[[#This Row],[LTP]]*MIS[[#This Row],[OrderQuantity]]</f>
        <v>8295</v>
      </c>
      <c r="AG4009">
        <f>IF(MIS[[#This Row],[OrderSide]]="SELL",MIS[[#This Row],[VALUE]]-MIS[[#This Row],[LIVE_VALUE]],MIS[[#This Row],[LIVE_VALUE]]-MIS[[#This Row],[VALUE]])</f>
        <v>1158</v>
      </c>
      <c r="AH4009" t="str" cm="1">
        <f t="array" ref="AH4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9" t="str">
        <f>MIS[[#This Row],[TRADING SYMBOL]]</f>
        <v>SENSEX2552082400CE</v>
      </c>
      <c r="AJ4009" t="str">
        <f>IF(RIGHT(MIS[[#This Row],[Main/Hedge]],4)="MAIN","MAIN","HEDGE")</f>
        <v>MAIN</v>
      </c>
      <c r="AK4009" t="str" cm="1">
        <f t="array" ref="AK4009">_xlfn._xlws.FILTER(Table4[Column1],ISNUMBER(SEARCH(Table4[Column1],MIS[[#This Row],[OrderUniqueIdentifier]])),"")</f>
        <v>MS</v>
      </c>
    </row>
    <row r="4010" spans="1:37" x14ac:dyDescent="0.25">
      <c r="A4010" t="s">
        <v>71</v>
      </c>
      <c r="B4010" t="s">
        <v>787</v>
      </c>
      <c r="C4010" t="s">
        <v>7338</v>
      </c>
      <c r="D4010" t="s">
        <v>72</v>
      </c>
      <c r="E4010" t="s">
        <v>3186</v>
      </c>
      <c r="F4010" t="s">
        <v>98</v>
      </c>
      <c r="G4010" t="s">
        <v>89</v>
      </c>
      <c r="H4010" t="s">
        <v>75</v>
      </c>
      <c r="I4010" t="s">
        <v>76</v>
      </c>
      <c r="J4010" t="s">
        <v>77</v>
      </c>
      <c r="K4010">
        <v>20</v>
      </c>
      <c r="L4010" t="s">
        <v>77</v>
      </c>
      <c r="M4010" t="s">
        <v>78</v>
      </c>
      <c r="N4010" t="s">
        <v>7339</v>
      </c>
      <c r="O4010" t="s">
        <v>7340</v>
      </c>
      <c r="P4010" t="s">
        <v>7340</v>
      </c>
      <c r="Q4010" t="s">
        <v>3189</v>
      </c>
      <c r="R4010" t="s">
        <v>79</v>
      </c>
      <c r="S4010" t="s">
        <v>40</v>
      </c>
      <c r="T4010" t="s">
        <v>3190</v>
      </c>
      <c r="U4010" t="s">
        <v>100</v>
      </c>
      <c r="V4010" t="s">
        <v>80</v>
      </c>
      <c r="W4010">
        <v>82400</v>
      </c>
      <c r="X4010" t="s">
        <v>81</v>
      </c>
      <c r="Y4010">
        <v>-20</v>
      </c>
      <c r="Z4010" t="s">
        <v>7341</v>
      </c>
      <c r="AA4010" t="s">
        <v>7341</v>
      </c>
      <c r="AB4010" t="s">
        <v>90</v>
      </c>
      <c r="AC4010" t="s">
        <v>91</v>
      </c>
      <c r="AD4010">
        <f>_xlfn.XLOOKUP(MIS[[#This Row],[TRADING SYMBOL]],[1]Sheet1!$D:$D,[1]Sheet1!$C:$C)</f>
        <v>414.75</v>
      </c>
      <c r="AE4010">
        <f>MIS[[#This Row],[OrderAverageTradedPrice]]*MIS[[#This Row],[OrderQuantity]]</f>
        <v>9502</v>
      </c>
      <c r="AF4010">
        <f>MIS[[#This Row],[LTP]]*MIS[[#This Row],[OrderQuantity]]</f>
        <v>8295</v>
      </c>
      <c r="AG4010">
        <f>IF(MIS[[#This Row],[OrderSide]]="SELL",MIS[[#This Row],[VALUE]]-MIS[[#This Row],[LIVE_VALUE]],MIS[[#This Row],[LIVE_VALUE]]-MIS[[#This Row],[VALUE]])</f>
        <v>1207</v>
      </c>
      <c r="AH4010" t="str" cm="1">
        <f t="array" ref="AH4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0" t="str">
        <f>MIS[[#This Row],[TRADING SYMBOL]]</f>
        <v>SENSEX2552082400CE</v>
      </c>
      <c r="AJ4010" t="str">
        <f>IF(RIGHT(MIS[[#This Row],[Main/Hedge]],4)="MAIN","MAIN","HEDGE")</f>
        <v>MAIN</v>
      </c>
      <c r="AK4010" t="str" cm="1">
        <f t="array" ref="AK4010">_xlfn._xlws.FILTER(Table4[Column1],ISNUMBER(SEARCH(Table4[Column1],MIS[[#This Row],[OrderUniqueIdentifier]])),"")</f>
        <v>MS</v>
      </c>
    </row>
    <row r="4011" spans="1:37" x14ac:dyDescent="0.25">
      <c r="A4011" t="s">
        <v>71</v>
      </c>
      <c r="B4011" t="s">
        <v>1326</v>
      </c>
      <c r="C4011" t="s">
        <v>7515</v>
      </c>
      <c r="D4011" t="s">
        <v>72</v>
      </c>
      <c r="E4011" t="s">
        <v>3186</v>
      </c>
      <c r="F4011" t="s">
        <v>98</v>
      </c>
      <c r="G4011" t="s">
        <v>89</v>
      </c>
      <c r="H4011" t="s">
        <v>75</v>
      </c>
      <c r="I4011" t="s">
        <v>76</v>
      </c>
      <c r="J4011" t="s">
        <v>77</v>
      </c>
      <c r="K4011">
        <v>20</v>
      </c>
      <c r="L4011" t="s">
        <v>77</v>
      </c>
      <c r="M4011" t="s">
        <v>78</v>
      </c>
      <c r="N4011" t="s">
        <v>7516</v>
      </c>
      <c r="O4011" t="s">
        <v>7340</v>
      </c>
      <c r="P4011" t="s">
        <v>7340</v>
      </c>
      <c r="Q4011" t="s">
        <v>3189</v>
      </c>
      <c r="R4011" t="s">
        <v>79</v>
      </c>
      <c r="S4011" t="s">
        <v>40</v>
      </c>
      <c r="T4011" t="s">
        <v>3190</v>
      </c>
      <c r="U4011" t="s">
        <v>100</v>
      </c>
      <c r="V4011" t="s">
        <v>80</v>
      </c>
      <c r="W4011">
        <v>82400</v>
      </c>
      <c r="X4011" t="s">
        <v>81</v>
      </c>
      <c r="Y4011">
        <v>-20</v>
      </c>
      <c r="Z4011" t="s">
        <v>7341</v>
      </c>
      <c r="AA4011" t="s">
        <v>7341</v>
      </c>
      <c r="AB4011" t="s">
        <v>90</v>
      </c>
      <c r="AC4011" t="s">
        <v>91</v>
      </c>
      <c r="AD4011">
        <f>_xlfn.XLOOKUP(MIS[[#This Row],[TRADING SYMBOL]],[1]Sheet1!$D:$D,[1]Sheet1!$C:$C)</f>
        <v>414.75</v>
      </c>
      <c r="AE4011">
        <f>MIS[[#This Row],[OrderAverageTradedPrice]]*MIS[[#This Row],[OrderQuantity]]</f>
        <v>9452</v>
      </c>
      <c r="AF4011">
        <f>MIS[[#This Row],[LTP]]*MIS[[#This Row],[OrderQuantity]]</f>
        <v>8295</v>
      </c>
      <c r="AG4011">
        <f>IF(MIS[[#This Row],[OrderSide]]="SELL",MIS[[#This Row],[VALUE]]-MIS[[#This Row],[LIVE_VALUE]],MIS[[#This Row],[LIVE_VALUE]]-MIS[[#This Row],[VALUE]])</f>
        <v>1157</v>
      </c>
      <c r="AH4011" t="str" cm="1">
        <f t="array" ref="AH4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1" t="str">
        <f>MIS[[#This Row],[TRADING SYMBOL]]</f>
        <v>SENSEX2552082400CE</v>
      </c>
      <c r="AJ4011" t="str">
        <f>IF(RIGHT(MIS[[#This Row],[Main/Hedge]],4)="MAIN","MAIN","HEDGE")</f>
        <v>MAIN</v>
      </c>
      <c r="AK4011" t="str" cm="1">
        <f t="array" ref="AK4011">_xlfn._xlws.FILTER(Table4[Column1],ISNUMBER(SEARCH(Table4[Column1],MIS[[#This Row],[OrderUniqueIdentifier]])),"")</f>
        <v>MS</v>
      </c>
    </row>
    <row r="4012" spans="1:37" x14ac:dyDescent="0.25">
      <c r="A4012" t="s">
        <v>71</v>
      </c>
      <c r="B4012" t="s">
        <v>661</v>
      </c>
      <c r="C4012" t="s">
        <v>7371</v>
      </c>
      <c r="D4012" t="s">
        <v>72</v>
      </c>
      <c r="E4012" t="s">
        <v>4007</v>
      </c>
      <c r="F4012" t="s">
        <v>98</v>
      </c>
      <c r="G4012" t="s">
        <v>89</v>
      </c>
      <c r="H4012" t="s">
        <v>75</v>
      </c>
      <c r="I4012" t="s">
        <v>76</v>
      </c>
      <c r="J4012" t="s">
        <v>77</v>
      </c>
      <c r="K4012">
        <v>20</v>
      </c>
      <c r="L4012" t="s">
        <v>77</v>
      </c>
      <c r="M4012" t="s">
        <v>78</v>
      </c>
      <c r="N4012" t="s">
        <v>7372</v>
      </c>
      <c r="O4012" t="s">
        <v>7340</v>
      </c>
      <c r="P4012" t="s">
        <v>7343</v>
      </c>
      <c r="Q4012" t="s">
        <v>4009</v>
      </c>
      <c r="R4012" t="s">
        <v>79</v>
      </c>
      <c r="S4012" t="s">
        <v>40</v>
      </c>
      <c r="T4012" t="s">
        <v>4010</v>
      </c>
      <c r="U4012" t="s">
        <v>100</v>
      </c>
      <c r="V4012" t="s">
        <v>80</v>
      </c>
      <c r="W4012">
        <v>82400</v>
      </c>
      <c r="X4012" t="s">
        <v>85</v>
      </c>
      <c r="Y4012">
        <v>-20</v>
      </c>
      <c r="Z4012" t="s">
        <v>7341</v>
      </c>
      <c r="AA4012" t="s">
        <v>7344</v>
      </c>
      <c r="AB4012" t="s">
        <v>107</v>
      </c>
      <c r="AC4012" t="s">
        <v>91</v>
      </c>
      <c r="AD4012">
        <f>_xlfn.XLOOKUP(MIS[[#This Row],[TRADING SYMBOL]],[1]Sheet1!$D:$D,[1]Sheet1!$C:$C)</f>
        <v>439.65</v>
      </c>
      <c r="AE4012">
        <f>MIS[[#This Row],[OrderAverageTradedPrice]]*MIS[[#This Row],[OrderQuantity]]</f>
        <v>10601</v>
      </c>
      <c r="AF4012">
        <f>MIS[[#This Row],[LTP]]*MIS[[#This Row],[OrderQuantity]]</f>
        <v>8793</v>
      </c>
      <c r="AG4012">
        <f>IF(MIS[[#This Row],[OrderSide]]="SELL",MIS[[#This Row],[VALUE]]-MIS[[#This Row],[LIVE_VALUE]],MIS[[#This Row],[LIVE_VALUE]]-MIS[[#This Row],[VALUE]])</f>
        <v>1808</v>
      </c>
      <c r="AH4012" t="str" cm="1">
        <f t="array" ref="AH4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2" t="str">
        <f>MIS[[#This Row],[TRADING SYMBOL]]</f>
        <v>SENSEX2552082400PE</v>
      </c>
      <c r="AJ4012" t="str">
        <f>IF(RIGHT(MIS[[#This Row],[Main/Hedge]],4)="MAIN","MAIN","HEDGE")</f>
        <v>MAIN</v>
      </c>
      <c r="AK4012" t="str" cm="1">
        <f t="array" ref="AK4012">_xlfn._xlws.FILTER(Table4[Column1],ISNUMBER(SEARCH(Table4[Column1],MIS[[#This Row],[OrderUniqueIdentifier]])),"")</f>
        <v>MS</v>
      </c>
    </row>
    <row r="4013" spans="1:37" x14ac:dyDescent="0.25">
      <c r="A4013" t="s">
        <v>71</v>
      </c>
      <c r="B4013" t="s">
        <v>787</v>
      </c>
      <c r="C4013" t="s">
        <v>7342</v>
      </c>
      <c r="D4013" t="s">
        <v>72</v>
      </c>
      <c r="E4013" t="s">
        <v>4007</v>
      </c>
      <c r="F4013" t="s">
        <v>98</v>
      </c>
      <c r="G4013" t="s">
        <v>89</v>
      </c>
      <c r="H4013" t="s">
        <v>75</v>
      </c>
      <c r="I4013" t="s">
        <v>76</v>
      </c>
      <c r="J4013" t="s">
        <v>77</v>
      </c>
      <c r="K4013">
        <v>20</v>
      </c>
      <c r="L4013" t="s">
        <v>77</v>
      </c>
      <c r="M4013" t="s">
        <v>78</v>
      </c>
      <c r="N4013" t="s">
        <v>7303</v>
      </c>
      <c r="O4013" t="s">
        <v>7343</v>
      </c>
      <c r="P4013" t="s">
        <v>7343</v>
      </c>
      <c r="Q4013" t="s">
        <v>4009</v>
      </c>
      <c r="R4013" t="s">
        <v>79</v>
      </c>
      <c r="S4013" t="s">
        <v>40</v>
      </c>
      <c r="T4013" t="s">
        <v>4010</v>
      </c>
      <c r="U4013" t="s">
        <v>100</v>
      </c>
      <c r="V4013" t="s">
        <v>80</v>
      </c>
      <c r="W4013">
        <v>82400</v>
      </c>
      <c r="X4013" t="s">
        <v>85</v>
      </c>
      <c r="Y4013">
        <v>-20</v>
      </c>
      <c r="Z4013" t="s">
        <v>7344</v>
      </c>
      <c r="AA4013" t="s">
        <v>7344</v>
      </c>
      <c r="AB4013" t="s">
        <v>107</v>
      </c>
      <c r="AC4013" t="s">
        <v>91</v>
      </c>
      <c r="AD4013">
        <f>_xlfn.XLOOKUP(MIS[[#This Row],[TRADING SYMBOL]],[1]Sheet1!$D:$D,[1]Sheet1!$C:$C)</f>
        <v>439.65</v>
      </c>
      <c r="AE4013">
        <f>MIS[[#This Row],[OrderAverageTradedPrice]]*MIS[[#This Row],[OrderQuantity]]</f>
        <v>10639</v>
      </c>
      <c r="AF4013">
        <f>MIS[[#This Row],[LTP]]*MIS[[#This Row],[OrderQuantity]]</f>
        <v>8793</v>
      </c>
      <c r="AG4013">
        <f>IF(MIS[[#This Row],[OrderSide]]="SELL",MIS[[#This Row],[VALUE]]-MIS[[#This Row],[LIVE_VALUE]],MIS[[#This Row],[LIVE_VALUE]]-MIS[[#This Row],[VALUE]])</f>
        <v>1846</v>
      </c>
      <c r="AH4013" t="str" cm="1">
        <f t="array" ref="AH4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3" t="str">
        <f>MIS[[#This Row],[TRADING SYMBOL]]</f>
        <v>SENSEX2552082400PE</v>
      </c>
      <c r="AJ4013" t="str">
        <f>IF(RIGHT(MIS[[#This Row],[Main/Hedge]],4)="MAIN","MAIN","HEDGE")</f>
        <v>MAIN</v>
      </c>
      <c r="AK4013" t="str" cm="1">
        <f t="array" ref="AK4013">_xlfn._xlws.FILTER(Table4[Column1],ISNUMBER(SEARCH(Table4[Column1],MIS[[#This Row],[OrderUniqueIdentifier]])),"")</f>
        <v>MS</v>
      </c>
    </row>
    <row r="4014" spans="1:37" x14ac:dyDescent="0.25">
      <c r="A4014" t="s">
        <v>71</v>
      </c>
      <c r="B4014" t="s">
        <v>839</v>
      </c>
      <c r="C4014" t="s">
        <v>7416</v>
      </c>
      <c r="D4014" t="s">
        <v>72</v>
      </c>
      <c r="E4014" t="s">
        <v>3186</v>
      </c>
      <c r="F4014" t="s">
        <v>98</v>
      </c>
      <c r="G4014" t="s">
        <v>89</v>
      </c>
      <c r="H4014" t="s">
        <v>75</v>
      </c>
      <c r="I4014" t="s">
        <v>76</v>
      </c>
      <c r="J4014" t="s">
        <v>77</v>
      </c>
      <c r="K4014">
        <v>20</v>
      </c>
      <c r="L4014" t="s">
        <v>77</v>
      </c>
      <c r="M4014" t="s">
        <v>78</v>
      </c>
      <c r="N4014" t="s">
        <v>7417</v>
      </c>
      <c r="O4014" t="s">
        <v>7340</v>
      </c>
      <c r="P4014" t="s">
        <v>7343</v>
      </c>
      <c r="Q4014" t="s">
        <v>3189</v>
      </c>
      <c r="R4014" t="s">
        <v>79</v>
      </c>
      <c r="S4014" t="s">
        <v>40</v>
      </c>
      <c r="T4014" t="s">
        <v>3190</v>
      </c>
      <c r="U4014" t="s">
        <v>100</v>
      </c>
      <c r="V4014" t="s">
        <v>80</v>
      </c>
      <c r="W4014">
        <v>82400</v>
      </c>
      <c r="X4014" t="s">
        <v>81</v>
      </c>
      <c r="Y4014">
        <v>-20</v>
      </c>
      <c r="Z4014" t="s">
        <v>7341</v>
      </c>
      <c r="AA4014" t="s">
        <v>7344</v>
      </c>
      <c r="AB4014" t="s">
        <v>90</v>
      </c>
      <c r="AC4014" t="s">
        <v>91</v>
      </c>
      <c r="AD4014">
        <f>_xlfn.XLOOKUP(MIS[[#This Row],[TRADING SYMBOL]],[1]Sheet1!$D:$D,[1]Sheet1!$C:$C)</f>
        <v>414.75</v>
      </c>
      <c r="AE4014">
        <f>MIS[[#This Row],[OrderAverageTradedPrice]]*MIS[[#This Row],[OrderQuantity]]</f>
        <v>9505</v>
      </c>
      <c r="AF4014">
        <f>MIS[[#This Row],[LTP]]*MIS[[#This Row],[OrderQuantity]]</f>
        <v>8295</v>
      </c>
      <c r="AG4014">
        <f>IF(MIS[[#This Row],[OrderSide]]="SELL",MIS[[#This Row],[VALUE]]-MIS[[#This Row],[LIVE_VALUE]],MIS[[#This Row],[LIVE_VALUE]]-MIS[[#This Row],[VALUE]])</f>
        <v>1210</v>
      </c>
      <c r="AH4014" t="str" cm="1">
        <f t="array" ref="AH4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4" t="str">
        <f>MIS[[#This Row],[TRADING SYMBOL]]</f>
        <v>SENSEX2552082400CE</v>
      </c>
      <c r="AJ4014" t="str">
        <f>IF(RIGHT(MIS[[#This Row],[Main/Hedge]],4)="MAIN","MAIN","HEDGE")</f>
        <v>MAIN</v>
      </c>
      <c r="AK4014" t="str" cm="1">
        <f t="array" ref="AK4014">_xlfn._xlws.FILTER(Table4[Column1],ISNUMBER(SEARCH(Table4[Column1],MIS[[#This Row],[OrderUniqueIdentifier]])),"")</f>
        <v>MS</v>
      </c>
    </row>
    <row r="4015" spans="1:37" x14ac:dyDescent="0.25">
      <c r="A4015" t="s">
        <v>71</v>
      </c>
      <c r="B4015" t="s">
        <v>839</v>
      </c>
      <c r="C4015" t="s">
        <v>7418</v>
      </c>
      <c r="D4015" t="s">
        <v>72</v>
      </c>
      <c r="E4015" t="s">
        <v>4007</v>
      </c>
      <c r="F4015" t="s">
        <v>98</v>
      </c>
      <c r="G4015" t="s">
        <v>89</v>
      </c>
      <c r="H4015" t="s">
        <v>75</v>
      </c>
      <c r="I4015" t="s">
        <v>76</v>
      </c>
      <c r="J4015" t="s">
        <v>77</v>
      </c>
      <c r="K4015">
        <v>20</v>
      </c>
      <c r="L4015" t="s">
        <v>77</v>
      </c>
      <c r="M4015" t="s">
        <v>78</v>
      </c>
      <c r="N4015" t="s">
        <v>7264</v>
      </c>
      <c r="O4015" t="s">
        <v>7343</v>
      </c>
      <c r="P4015" t="s">
        <v>7343</v>
      </c>
      <c r="Q4015" t="s">
        <v>4009</v>
      </c>
      <c r="R4015" t="s">
        <v>79</v>
      </c>
      <c r="S4015" t="s">
        <v>40</v>
      </c>
      <c r="T4015" t="s">
        <v>4010</v>
      </c>
      <c r="U4015" t="s">
        <v>100</v>
      </c>
      <c r="V4015" t="s">
        <v>80</v>
      </c>
      <c r="W4015">
        <v>82400</v>
      </c>
      <c r="X4015" t="s">
        <v>85</v>
      </c>
      <c r="Y4015">
        <v>-20</v>
      </c>
      <c r="Z4015" t="s">
        <v>7344</v>
      </c>
      <c r="AA4015" t="s">
        <v>7344</v>
      </c>
      <c r="AB4015" t="s">
        <v>107</v>
      </c>
      <c r="AC4015" t="s">
        <v>91</v>
      </c>
      <c r="AD4015">
        <f>_xlfn.XLOOKUP(MIS[[#This Row],[TRADING SYMBOL]],[1]Sheet1!$D:$D,[1]Sheet1!$C:$C)</f>
        <v>439.65</v>
      </c>
      <c r="AE4015">
        <f>MIS[[#This Row],[OrderAverageTradedPrice]]*MIS[[#This Row],[OrderQuantity]]</f>
        <v>10672</v>
      </c>
      <c r="AF4015">
        <f>MIS[[#This Row],[LTP]]*MIS[[#This Row],[OrderQuantity]]</f>
        <v>8793</v>
      </c>
      <c r="AG4015">
        <f>IF(MIS[[#This Row],[OrderSide]]="SELL",MIS[[#This Row],[VALUE]]-MIS[[#This Row],[LIVE_VALUE]],MIS[[#This Row],[LIVE_VALUE]]-MIS[[#This Row],[VALUE]])</f>
        <v>1879</v>
      </c>
      <c r="AH4015" t="str" cm="1">
        <f t="array" ref="AH4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5" t="str">
        <f>MIS[[#This Row],[TRADING SYMBOL]]</f>
        <v>SENSEX2552082400PE</v>
      </c>
      <c r="AJ4015" t="str">
        <f>IF(RIGHT(MIS[[#This Row],[Main/Hedge]],4)="MAIN","MAIN","HEDGE")</f>
        <v>MAIN</v>
      </c>
      <c r="AK4015" t="str" cm="1">
        <f t="array" ref="AK4015">_xlfn._xlws.FILTER(Table4[Column1],ISNUMBER(SEARCH(Table4[Column1],MIS[[#This Row],[OrderUniqueIdentifier]])),"")</f>
        <v>MS</v>
      </c>
    </row>
    <row r="4016" spans="1:37" x14ac:dyDescent="0.25">
      <c r="A4016" t="s">
        <v>71</v>
      </c>
      <c r="B4016" t="s">
        <v>908</v>
      </c>
      <c r="C4016" t="s">
        <v>7435</v>
      </c>
      <c r="D4016" t="s">
        <v>72</v>
      </c>
      <c r="E4016" t="s">
        <v>3186</v>
      </c>
      <c r="F4016" t="s">
        <v>98</v>
      </c>
      <c r="G4016" t="s">
        <v>89</v>
      </c>
      <c r="H4016" t="s">
        <v>75</v>
      </c>
      <c r="I4016" t="s">
        <v>76</v>
      </c>
      <c r="J4016" t="s">
        <v>77</v>
      </c>
      <c r="K4016">
        <v>20</v>
      </c>
      <c r="L4016" t="s">
        <v>77</v>
      </c>
      <c r="M4016" t="s">
        <v>78</v>
      </c>
      <c r="N4016" t="s">
        <v>7436</v>
      </c>
      <c r="O4016" t="s">
        <v>7343</v>
      </c>
      <c r="P4016" t="s">
        <v>7343</v>
      </c>
      <c r="Q4016" t="s">
        <v>3189</v>
      </c>
      <c r="R4016" t="s">
        <v>79</v>
      </c>
      <c r="S4016" t="s">
        <v>40</v>
      </c>
      <c r="T4016" t="s">
        <v>3190</v>
      </c>
      <c r="U4016" t="s">
        <v>100</v>
      </c>
      <c r="V4016" t="s">
        <v>80</v>
      </c>
      <c r="W4016">
        <v>82400</v>
      </c>
      <c r="X4016" t="s">
        <v>81</v>
      </c>
      <c r="Y4016">
        <v>-20</v>
      </c>
      <c r="Z4016" t="s">
        <v>7344</v>
      </c>
      <c r="AA4016" t="s">
        <v>7344</v>
      </c>
      <c r="AB4016" t="s">
        <v>90</v>
      </c>
      <c r="AC4016" t="s">
        <v>91</v>
      </c>
      <c r="AD4016">
        <f>_xlfn.XLOOKUP(MIS[[#This Row],[TRADING SYMBOL]],[1]Sheet1!$D:$D,[1]Sheet1!$C:$C)</f>
        <v>414.75</v>
      </c>
      <c r="AE4016">
        <f>MIS[[#This Row],[OrderAverageTradedPrice]]*MIS[[#This Row],[OrderQuantity]]</f>
        <v>9564</v>
      </c>
      <c r="AF4016">
        <f>MIS[[#This Row],[LTP]]*MIS[[#This Row],[OrderQuantity]]</f>
        <v>8295</v>
      </c>
      <c r="AG4016">
        <f>IF(MIS[[#This Row],[OrderSide]]="SELL",MIS[[#This Row],[VALUE]]-MIS[[#This Row],[LIVE_VALUE]],MIS[[#This Row],[LIVE_VALUE]]-MIS[[#This Row],[VALUE]])</f>
        <v>1269</v>
      </c>
      <c r="AH4016" t="str" cm="1">
        <f t="array" ref="AH4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6" t="str">
        <f>MIS[[#This Row],[TRADING SYMBOL]]</f>
        <v>SENSEX2552082400CE</v>
      </c>
      <c r="AJ4016" t="str">
        <f>IF(RIGHT(MIS[[#This Row],[Main/Hedge]],4)="MAIN","MAIN","HEDGE")</f>
        <v>MAIN</v>
      </c>
      <c r="AK4016" t="str" cm="1">
        <f t="array" ref="AK4016">_xlfn._xlws.FILTER(Table4[Column1],ISNUMBER(SEARCH(Table4[Column1],MIS[[#This Row],[OrderUniqueIdentifier]])),"")</f>
        <v>MS</v>
      </c>
    </row>
    <row r="4017" spans="1:37" x14ac:dyDescent="0.25">
      <c r="A4017" t="s">
        <v>71</v>
      </c>
      <c r="B4017" t="s">
        <v>994</v>
      </c>
      <c r="C4017" t="s">
        <v>7456</v>
      </c>
      <c r="D4017" t="s">
        <v>72</v>
      </c>
      <c r="E4017" t="s">
        <v>3186</v>
      </c>
      <c r="F4017" t="s">
        <v>98</v>
      </c>
      <c r="G4017" t="s">
        <v>89</v>
      </c>
      <c r="H4017" t="s">
        <v>75</v>
      </c>
      <c r="I4017" t="s">
        <v>76</v>
      </c>
      <c r="J4017" t="s">
        <v>77</v>
      </c>
      <c r="K4017">
        <v>20</v>
      </c>
      <c r="L4017" t="s">
        <v>77</v>
      </c>
      <c r="M4017" t="s">
        <v>78</v>
      </c>
      <c r="N4017" t="s">
        <v>5329</v>
      </c>
      <c r="O4017" t="s">
        <v>7340</v>
      </c>
      <c r="P4017" t="s">
        <v>7343</v>
      </c>
      <c r="Q4017" t="s">
        <v>3189</v>
      </c>
      <c r="R4017" t="s">
        <v>79</v>
      </c>
      <c r="S4017" t="s">
        <v>40</v>
      </c>
      <c r="T4017" t="s">
        <v>3190</v>
      </c>
      <c r="U4017" t="s">
        <v>100</v>
      </c>
      <c r="V4017" t="s">
        <v>80</v>
      </c>
      <c r="W4017">
        <v>82400</v>
      </c>
      <c r="X4017" t="s">
        <v>81</v>
      </c>
      <c r="Y4017">
        <v>-20</v>
      </c>
      <c r="Z4017" t="s">
        <v>7341</v>
      </c>
      <c r="AA4017" t="s">
        <v>7344</v>
      </c>
      <c r="AB4017" t="s">
        <v>90</v>
      </c>
      <c r="AC4017" t="s">
        <v>91</v>
      </c>
      <c r="AD4017">
        <f>_xlfn.XLOOKUP(MIS[[#This Row],[TRADING SYMBOL]],[1]Sheet1!$D:$D,[1]Sheet1!$C:$C)</f>
        <v>414.75</v>
      </c>
      <c r="AE4017">
        <f>MIS[[#This Row],[OrderAverageTradedPrice]]*MIS[[#This Row],[OrderQuantity]]</f>
        <v>9516</v>
      </c>
      <c r="AF4017">
        <f>MIS[[#This Row],[LTP]]*MIS[[#This Row],[OrderQuantity]]</f>
        <v>8295</v>
      </c>
      <c r="AG4017">
        <f>IF(MIS[[#This Row],[OrderSide]]="SELL",MIS[[#This Row],[VALUE]]-MIS[[#This Row],[LIVE_VALUE]],MIS[[#This Row],[LIVE_VALUE]]-MIS[[#This Row],[VALUE]])</f>
        <v>1221</v>
      </c>
      <c r="AH4017" t="str" cm="1">
        <f t="array" ref="AH4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7" t="str">
        <f>MIS[[#This Row],[TRADING SYMBOL]]</f>
        <v>SENSEX2552082400CE</v>
      </c>
      <c r="AJ4017" t="str">
        <f>IF(RIGHT(MIS[[#This Row],[Main/Hedge]],4)="MAIN","MAIN","HEDGE")</f>
        <v>MAIN</v>
      </c>
      <c r="AK4017" t="str" cm="1">
        <f t="array" ref="AK4017">_xlfn._xlws.FILTER(Table4[Column1],ISNUMBER(SEARCH(Table4[Column1],MIS[[#This Row],[OrderUniqueIdentifier]])),"")</f>
        <v>MS</v>
      </c>
    </row>
    <row r="4018" spans="1:37" x14ac:dyDescent="0.25">
      <c r="A4018" t="s">
        <v>71</v>
      </c>
      <c r="B4018" t="s">
        <v>1054</v>
      </c>
      <c r="C4018" t="s">
        <v>7475</v>
      </c>
      <c r="D4018" t="s">
        <v>72</v>
      </c>
      <c r="E4018" t="s">
        <v>3186</v>
      </c>
      <c r="F4018" t="s">
        <v>98</v>
      </c>
      <c r="G4018" t="s">
        <v>89</v>
      </c>
      <c r="H4018" t="s">
        <v>75</v>
      </c>
      <c r="I4018" t="s">
        <v>76</v>
      </c>
      <c r="J4018" t="s">
        <v>77</v>
      </c>
      <c r="K4018">
        <v>20</v>
      </c>
      <c r="L4018" t="s">
        <v>77</v>
      </c>
      <c r="M4018" t="s">
        <v>78</v>
      </c>
      <c r="N4018" t="s">
        <v>7476</v>
      </c>
      <c r="O4018" t="s">
        <v>7340</v>
      </c>
      <c r="P4018" t="s">
        <v>7343</v>
      </c>
      <c r="Q4018" t="s">
        <v>3189</v>
      </c>
      <c r="R4018" t="s">
        <v>79</v>
      </c>
      <c r="S4018" t="s">
        <v>40</v>
      </c>
      <c r="T4018" t="s">
        <v>3190</v>
      </c>
      <c r="U4018" t="s">
        <v>100</v>
      </c>
      <c r="V4018" t="s">
        <v>80</v>
      </c>
      <c r="W4018">
        <v>82400</v>
      </c>
      <c r="X4018" t="s">
        <v>81</v>
      </c>
      <c r="Y4018">
        <v>-20</v>
      </c>
      <c r="Z4018" t="s">
        <v>7341</v>
      </c>
      <c r="AA4018" t="s">
        <v>7344</v>
      </c>
      <c r="AB4018" t="s">
        <v>90</v>
      </c>
      <c r="AC4018" t="s">
        <v>91</v>
      </c>
      <c r="AD4018">
        <f>_xlfn.XLOOKUP(MIS[[#This Row],[TRADING SYMBOL]],[1]Sheet1!$D:$D,[1]Sheet1!$C:$C)</f>
        <v>414.75</v>
      </c>
      <c r="AE4018">
        <f>MIS[[#This Row],[OrderAverageTradedPrice]]*MIS[[#This Row],[OrderQuantity]]</f>
        <v>9529</v>
      </c>
      <c r="AF4018">
        <f>MIS[[#This Row],[LTP]]*MIS[[#This Row],[OrderQuantity]]</f>
        <v>8295</v>
      </c>
      <c r="AG4018">
        <f>IF(MIS[[#This Row],[OrderSide]]="SELL",MIS[[#This Row],[VALUE]]-MIS[[#This Row],[LIVE_VALUE]],MIS[[#This Row],[LIVE_VALUE]]-MIS[[#This Row],[VALUE]])</f>
        <v>1234</v>
      </c>
      <c r="AH4018" t="str" cm="1">
        <f t="array" ref="AH4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8" t="str">
        <f>MIS[[#This Row],[TRADING SYMBOL]]</f>
        <v>SENSEX2552082400CE</v>
      </c>
      <c r="AJ4018" t="str">
        <f>IF(RIGHT(MIS[[#This Row],[Main/Hedge]],4)="MAIN","MAIN","HEDGE")</f>
        <v>MAIN</v>
      </c>
      <c r="AK4018" t="str" cm="1">
        <f t="array" ref="AK4018">_xlfn._xlws.FILTER(Table4[Column1],ISNUMBER(SEARCH(Table4[Column1],MIS[[#This Row],[OrderUniqueIdentifier]])),"")</f>
        <v>MS</v>
      </c>
    </row>
    <row r="4019" spans="1:37" x14ac:dyDescent="0.25">
      <c r="A4019" t="s">
        <v>71</v>
      </c>
      <c r="B4019" t="s">
        <v>1100</v>
      </c>
      <c r="C4019" t="s">
        <v>7495</v>
      </c>
      <c r="D4019" t="s">
        <v>72</v>
      </c>
      <c r="E4019" t="s">
        <v>3186</v>
      </c>
      <c r="F4019" t="s">
        <v>98</v>
      </c>
      <c r="G4019" t="s">
        <v>89</v>
      </c>
      <c r="H4019" t="s">
        <v>75</v>
      </c>
      <c r="I4019" t="s">
        <v>76</v>
      </c>
      <c r="J4019" t="s">
        <v>77</v>
      </c>
      <c r="K4019">
        <v>20</v>
      </c>
      <c r="L4019" t="s">
        <v>77</v>
      </c>
      <c r="M4019" t="s">
        <v>78</v>
      </c>
      <c r="N4019" t="s">
        <v>7033</v>
      </c>
      <c r="O4019" t="s">
        <v>7343</v>
      </c>
      <c r="P4019" t="s">
        <v>7343</v>
      </c>
      <c r="Q4019" t="s">
        <v>3189</v>
      </c>
      <c r="R4019" t="s">
        <v>79</v>
      </c>
      <c r="S4019" t="s">
        <v>40</v>
      </c>
      <c r="T4019" t="s">
        <v>3190</v>
      </c>
      <c r="U4019" t="s">
        <v>100</v>
      </c>
      <c r="V4019" t="s">
        <v>80</v>
      </c>
      <c r="W4019">
        <v>82400</v>
      </c>
      <c r="X4019" t="s">
        <v>81</v>
      </c>
      <c r="Y4019">
        <v>-20</v>
      </c>
      <c r="Z4019" t="s">
        <v>7344</v>
      </c>
      <c r="AA4019" t="s">
        <v>7344</v>
      </c>
      <c r="AB4019" t="s">
        <v>90</v>
      </c>
      <c r="AC4019" t="s">
        <v>91</v>
      </c>
      <c r="AD4019">
        <f>_xlfn.XLOOKUP(MIS[[#This Row],[TRADING SYMBOL]],[1]Sheet1!$D:$D,[1]Sheet1!$C:$C)</f>
        <v>414.75</v>
      </c>
      <c r="AE4019">
        <f>MIS[[#This Row],[OrderAverageTradedPrice]]*MIS[[#This Row],[OrderQuantity]]</f>
        <v>9557</v>
      </c>
      <c r="AF4019">
        <f>MIS[[#This Row],[LTP]]*MIS[[#This Row],[OrderQuantity]]</f>
        <v>8295</v>
      </c>
      <c r="AG4019">
        <f>IF(MIS[[#This Row],[OrderSide]]="SELL",MIS[[#This Row],[VALUE]]-MIS[[#This Row],[LIVE_VALUE]],MIS[[#This Row],[LIVE_VALUE]]-MIS[[#This Row],[VALUE]])</f>
        <v>1262</v>
      </c>
      <c r="AH4019" t="str" cm="1">
        <f t="array" ref="AH4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9" t="str">
        <f>MIS[[#This Row],[TRADING SYMBOL]]</f>
        <v>SENSEX2552082400CE</v>
      </c>
      <c r="AJ4019" t="str">
        <f>IF(RIGHT(MIS[[#This Row],[Main/Hedge]],4)="MAIN","MAIN","HEDGE")</f>
        <v>MAIN</v>
      </c>
      <c r="AK4019" t="str" cm="1">
        <f t="array" ref="AK4019">_xlfn._xlws.FILTER(Table4[Column1],ISNUMBER(SEARCH(Table4[Column1],MIS[[#This Row],[OrderUniqueIdentifier]])),"")</f>
        <v>MS</v>
      </c>
    </row>
    <row r="4020" spans="1:37" x14ac:dyDescent="0.25">
      <c r="A4020" t="s">
        <v>71</v>
      </c>
      <c r="B4020" t="s">
        <v>1326</v>
      </c>
      <c r="C4020" t="s">
        <v>7517</v>
      </c>
      <c r="D4020" t="s">
        <v>72</v>
      </c>
      <c r="E4020" t="s">
        <v>4007</v>
      </c>
      <c r="F4020" t="s">
        <v>98</v>
      </c>
      <c r="G4020" t="s">
        <v>89</v>
      </c>
      <c r="H4020" t="s">
        <v>75</v>
      </c>
      <c r="I4020" t="s">
        <v>76</v>
      </c>
      <c r="J4020" t="s">
        <v>77</v>
      </c>
      <c r="K4020">
        <v>20</v>
      </c>
      <c r="L4020" t="s">
        <v>77</v>
      </c>
      <c r="M4020" t="s">
        <v>78</v>
      </c>
      <c r="N4020" t="s">
        <v>7518</v>
      </c>
      <c r="O4020" t="s">
        <v>7340</v>
      </c>
      <c r="P4020" t="s">
        <v>7343</v>
      </c>
      <c r="Q4020" t="s">
        <v>4009</v>
      </c>
      <c r="R4020" t="s">
        <v>79</v>
      </c>
      <c r="S4020" t="s">
        <v>40</v>
      </c>
      <c r="T4020" t="s">
        <v>4010</v>
      </c>
      <c r="U4020" t="s">
        <v>100</v>
      </c>
      <c r="V4020" t="s">
        <v>80</v>
      </c>
      <c r="W4020">
        <v>82400</v>
      </c>
      <c r="X4020" t="s">
        <v>85</v>
      </c>
      <c r="Y4020">
        <v>-20</v>
      </c>
      <c r="Z4020" t="s">
        <v>7341</v>
      </c>
      <c r="AA4020" t="s">
        <v>7344</v>
      </c>
      <c r="AB4020" t="s">
        <v>107</v>
      </c>
      <c r="AC4020" t="s">
        <v>91</v>
      </c>
      <c r="AD4020">
        <f>_xlfn.XLOOKUP(MIS[[#This Row],[TRADING SYMBOL]],[1]Sheet1!$D:$D,[1]Sheet1!$C:$C)</f>
        <v>439.65</v>
      </c>
      <c r="AE4020">
        <f>MIS[[#This Row],[OrderAverageTradedPrice]]*MIS[[#This Row],[OrderQuantity]]</f>
        <v>10610</v>
      </c>
      <c r="AF4020">
        <f>MIS[[#This Row],[LTP]]*MIS[[#This Row],[OrderQuantity]]</f>
        <v>8793</v>
      </c>
      <c r="AG4020">
        <f>IF(MIS[[#This Row],[OrderSide]]="SELL",MIS[[#This Row],[VALUE]]-MIS[[#This Row],[LIVE_VALUE]],MIS[[#This Row],[LIVE_VALUE]]-MIS[[#This Row],[VALUE]])</f>
        <v>1817</v>
      </c>
      <c r="AH4020" t="str" cm="1">
        <f t="array" ref="AH4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0" t="str">
        <f>MIS[[#This Row],[TRADING SYMBOL]]</f>
        <v>SENSEX2552082400PE</v>
      </c>
      <c r="AJ4020" t="str">
        <f>IF(RIGHT(MIS[[#This Row],[Main/Hedge]],4)="MAIN","MAIN","HEDGE")</f>
        <v>MAIN</v>
      </c>
      <c r="AK4020" t="str" cm="1">
        <f t="array" ref="AK4020">_xlfn._xlws.FILTER(Table4[Column1],ISNUMBER(SEARCH(Table4[Column1],MIS[[#This Row],[OrderUniqueIdentifier]])),"")</f>
        <v>MS</v>
      </c>
    </row>
    <row r="4021" spans="1:37" x14ac:dyDescent="0.25">
      <c r="A4021" t="s">
        <v>71</v>
      </c>
      <c r="B4021" t="s">
        <v>661</v>
      </c>
      <c r="C4021" t="s">
        <v>7373</v>
      </c>
      <c r="D4021" t="s">
        <v>72</v>
      </c>
      <c r="E4021" t="s">
        <v>160</v>
      </c>
      <c r="F4021" t="s">
        <v>98</v>
      </c>
      <c r="G4021" t="s">
        <v>89</v>
      </c>
      <c r="H4021" t="s">
        <v>75</v>
      </c>
      <c r="I4021" t="s">
        <v>76</v>
      </c>
      <c r="J4021" t="s">
        <v>77</v>
      </c>
      <c r="K4021">
        <v>20</v>
      </c>
      <c r="L4021" t="s">
        <v>77</v>
      </c>
      <c r="M4021" t="s">
        <v>78</v>
      </c>
      <c r="N4021" t="s">
        <v>7374</v>
      </c>
      <c r="O4021" t="s">
        <v>7343</v>
      </c>
      <c r="P4021" t="s">
        <v>7347</v>
      </c>
      <c r="Q4021" t="s">
        <v>162</v>
      </c>
      <c r="R4021" t="s">
        <v>79</v>
      </c>
      <c r="S4021" t="s">
        <v>40</v>
      </c>
      <c r="T4021" t="s">
        <v>163</v>
      </c>
      <c r="U4021" t="s">
        <v>100</v>
      </c>
      <c r="V4021" t="s">
        <v>80</v>
      </c>
      <c r="W4021">
        <v>82500</v>
      </c>
      <c r="X4021" t="s">
        <v>81</v>
      </c>
      <c r="Y4021">
        <v>-20</v>
      </c>
      <c r="Z4021" t="s">
        <v>7344</v>
      </c>
      <c r="AA4021" t="s">
        <v>7348</v>
      </c>
      <c r="AB4021" t="s">
        <v>90</v>
      </c>
      <c r="AC4021" t="s">
        <v>91</v>
      </c>
      <c r="AD4021">
        <f>_xlfn.XLOOKUP(MIS[[#This Row],[TRADING SYMBOL]],[1]Sheet1!$D:$D,[1]Sheet1!$C:$C)</f>
        <v>367.2</v>
      </c>
      <c r="AE4021">
        <f>MIS[[#This Row],[OrderAverageTradedPrice]]*MIS[[#This Row],[OrderQuantity]]</f>
        <v>8610</v>
      </c>
      <c r="AF4021">
        <f>MIS[[#This Row],[LTP]]*MIS[[#This Row],[OrderQuantity]]</f>
        <v>7344</v>
      </c>
      <c r="AG4021">
        <f>IF(MIS[[#This Row],[OrderSide]]="SELL",MIS[[#This Row],[VALUE]]-MIS[[#This Row],[LIVE_VALUE]],MIS[[#This Row],[LIVE_VALUE]]-MIS[[#This Row],[VALUE]])</f>
        <v>1266</v>
      </c>
      <c r="AH4021" t="str" cm="1">
        <f t="array" ref="AH4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1" t="str">
        <f>MIS[[#This Row],[TRADING SYMBOL]]</f>
        <v>SENSEX2552082500CE</v>
      </c>
      <c r="AJ4021" t="str">
        <f>IF(RIGHT(MIS[[#This Row],[Main/Hedge]],4)="MAIN","MAIN","HEDGE")</f>
        <v>MAIN</v>
      </c>
      <c r="AK4021" t="str" cm="1">
        <f t="array" ref="AK4021">_xlfn._xlws.FILTER(Table4[Column1],ISNUMBER(SEARCH(Table4[Column1],MIS[[#This Row],[OrderUniqueIdentifier]])),"")</f>
        <v>MS</v>
      </c>
    </row>
    <row r="4022" spans="1:37" x14ac:dyDescent="0.25">
      <c r="A4022" t="s">
        <v>71</v>
      </c>
      <c r="B4022" t="s">
        <v>787</v>
      </c>
      <c r="C4022" t="s">
        <v>7345</v>
      </c>
      <c r="D4022" t="s">
        <v>72</v>
      </c>
      <c r="E4022" t="s">
        <v>160</v>
      </c>
      <c r="F4022" t="s">
        <v>98</v>
      </c>
      <c r="G4022" t="s">
        <v>89</v>
      </c>
      <c r="H4022" t="s">
        <v>75</v>
      </c>
      <c r="I4022" t="s">
        <v>76</v>
      </c>
      <c r="J4022" t="s">
        <v>77</v>
      </c>
      <c r="K4022">
        <v>20</v>
      </c>
      <c r="L4022" t="s">
        <v>77</v>
      </c>
      <c r="M4022" t="s">
        <v>78</v>
      </c>
      <c r="N4022" t="s">
        <v>7346</v>
      </c>
      <c r="O4022" t="s">
        <v>7343</v>
      </c>
      <c r="P4022" t="s">
        <v>7347</v>
      </c>
      <c r="Q4022" t="s">
        <v>162</v>
      </c>
      <c r="R4022" t="s">
        <v>79</v>
      </c>
      <c r="S4022" t="s">
        <v>40</v>
      </c>
      <c r="T4022" t="s">
        <v>163</v>
      </c>
      <c r="U4022" t="s">
        <v>100</v>
      </c>
      <c r="V4022" t="s">
        <v>80</v>
      </c>
      <c r="W4022">
        <v>82500</v>
      </c>
      <c r="X4022" t="s">
        <v>81</v>
      </c>
      <c r="Y4022">
        <v>-20</v>
      </c>
      <c r="Z4022" t="s">
        <v>7344</v>
      </c>
      <c r="AA4022" t="s">
        <v>7348</v>
      </c>
      <c r="AB4022" t="s">
        <v>90</v>
      </c>
      <c r="AC4022" t="s">
        <v>91</v>
      </c>
      <c r="AD4022">
        <f>_xlfn.XLOOKUP(MIS[[#This Row],[TRADING SYMBOL]],[1]Sheet1!$D:$D,[1]Sheet1!$C:$C)</f>
        <v>367.2</v>
      </c>
      <c r="AE4022">
        <f>MIS[[#This Row],[OrderAverageTradedPrice]]*MIS[[#This Row],[OrderQuantity]]</f>
        <v>8570</v>
      </c>
      <c r="AF4022">
        <f>MIS[[#This Row],[LTP]]*MIS[[#This Row],[OrderQuantity]]</f>
        <v>7344</v>
      </c>
      <c r="AG4022">
        <f>IF(MIS[[#This Row],[OrderSide]]="SELL",MIS[[#This Row],[VALUE]]-MIS[[#This Row],[LIVE_VALUE]],MIS[[#This Row],[LIVE_VALUE]]-MIS[[#This Row],[VALUE]])</f>
        <v>1226</v>
      </c>
      <c r="AH4022" t="str" cm="1">
        <f t="array" ref="AH4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2" t="str">
        <f>MIS[[#This Row],[TRADING SYMBOL]]</f>
        <v>SENSEX2552082500CE</v>
      </c>
      <c r="AJ4022" t="str">
        <f>IF(RIGHT(MIS[[#This Row],[Main/Hedge]],4)="MAIN","MAIN","HEDGE")</f>
        <v>MAIN</v>
      </c>
      <c r="AK4022" t="str" cm="1">
        <f t="array" ref="AK4022">_xlfn._xlws.FILTER(Table4[Column1],ISNUMBER(SEARCH(Table4[Column1],MIS[[#This Row],[OrderUniqueIdentifier]])),"")</f>
        <v>MS</v>
      </c>
    </row>
    <row r="4023" spans="1:37" x14ac:dyDescent="0.25">
      <c r="A4023" t="s">
        <v>71</v>
      </c>
      <c r="B4023" t="s">
        <v>839</v>
      </c>
      <c r="C4023" t="s">
        <v>7419</v>
      </c>
      <c r="D4023" t="s">
        <v>72</v>
      </c>
      <c r="E4023" t="s">
        <v>160</v>
      </c>
      <c r="F4023" t="s">
        <v>98</v>
      </c>
      <c r="G4023" t="s">
        <v>89</v>
      </c>
      <c r="H4023" t="s">
        <v>75</v>
      </c>
      <c r="I4023" t="s">
        <v>76</v>
      </c>
      <c r="J4023" t="s">
        <v>77</v>
      </c>
      <c r="K4023">
        <v>20</v>
      </c>
      <c r="L4023" t="s">
        <v>77</v>
      </c>
      <c r="M4023" t="s">
        <v>78</v>
      </c>
      <c r="N4023" t="s">
        <v>7420</v>
      </c>
      <c r="O4023" t="s">
        <v>7347</v>
      </c>
      <c r="P4023" t="s">
        <v>7347</v>
      </c>
      <c r="Q4023" t="s">
        <v>162</v>
      </c>
      <c r="R4023" t="s">
        <v>79</v>
      </c>
      <c r="S4023" t="s">
        <v>40</v>
      </c>
      <c r="T4023" t="s">
        <v>163</v>
      </c>
      <c r="U4023" t="s">
        <v>100</v>
      </c>
      <c r="V4023" t="s">
        <v>80</v>
      </c>
      <c r="W4023">
        <v>82500</v>
      </c>
      <c r="X4023" t="s">
        <v>81</v>
      </c>
      <c r="Y4023">
        <v>-20</v>
      </c>
      <c r="Z4023" t="s">
        <v>7348</v>
      </c>
      <c r="AA4023" t="s">
        <v>7348</v>
      </c>
      <c r="AB4023" t="s">
        <v>90</v>
      </c>
      <c r="AC4023" t="s">
        <v>91</v>
      </c>
      <c r="AD4023">
        <f>_xlfn.XLOOKUP(MIS[[#This Row],[TRADING SYMBOL]],[1]Sheet1!$D:$D,[1]Sheet1!$C:$C)</f>
        <v>367.2</v>
      </c>
      <c r="AE4023">
        <f>MIS[[#This Row],[OrderAverageTradedPrice]]*MIS[[#This Row],[OrderQuantity]]</f>
        <v>8573</v>
      </c>
      <c r="AF4023">
        <f>MIS[[#This Row],[LTP]]*MIS[[#This Row],[OrderQuantity]]</f>
        <v>7344</v>
      </c>
      <c r="AG4023">
        <f>IF(MIS[[#This Row],[OrderSide]]="SELL",MIS[[#This Row],[VALUE]]-MIS[[#This Row],[LIVE_VALUE]],MIS[[#This Row],[LIVE_VALUE]]-MIS[[#This Row],[VALUE]])</f>
        <v>1229</v>
      </c>
      <c r="AH4023" t="str" cm="1">
        <f t="array" ref="AH4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3" t="str">
        <f>MIS[[#This Row],[TRADING SYMBOL]]</f>
        <v>SENSEX2552082500CE</v>
      </c>
      <c r="AJ4023" t="str">
        <f>IF(RIGHT(MIS[[#This Row],[Main/Hedge]],4)="MAIN","MAIN","HEDGE")</f>
        <v>MAIN</v>
      </c>
      <c r="AK4023" t="str" cm="1">
        <f t="array" ref="AK4023">_xlfn._xlws.FILTER(Table4[Column1],ISNUMBER(SEARCH(Table4[Column1],MIS[[#This Row],[OrderUniqueIdentifier]])),"")</f>
        <v>MS</v>
      </c>
    </row>
    <row r="4024" spans="1:37" x14ac:dyDescent="0.25">
      <c r="A4024" t="s">
        <v>71</v>
      </c>
      <c r="B4024" t="s">
        <v>908</v>
      </c>
      <c r="C4024" t="s">
        <v>7437</v>
      </c>
      <c r="D4024" t="s">
        <v>72</v>
      </c>
      <c r="E4024" t="s">
        <v>4007</v>
      </c>
      <c r="F4024" t="s">
        <v>98</v>
      </c>
      <c r="G4024" t="s">
        <v>89</v>
      </c>
      <c r="H4024" t="s">
        <v>75</v>
      </c>
      <c r="I4024" t="s">
        <v>76</v>
      </c>
      <c r="J4024" t="s">
        <v>77</v>
      </c>
      <c r="K4024">
        <v>20</v>
      </c>
      <c r="L4024" t="s">
        <v>77</v>
      </c>
      <c r="M4024" t="s">
        <v>78</v>
      </c>
      <c r="N4024" t="s">
        <v>7196</v>
      </c>
      <c r="O4024" t="s">
        <v>7343</v>
      </c>
      <c r="P4024" t="s">
        <v>7347</v>
      </c>
      <c r="Q4024" t="s">
        <v>4009</v>
      </c>
      <c r="R4024" t="s">
        <v>79</v>
      </c>
      <c r="S4024" t="s">
        <v>40</v>
      </c>
      <c r="T4024" t="s">
        <v>4010</v>
      </c>
      <c r="U4024" t="s">
        <v>100</v>
      </c>
      <c r="V4024" t="s">
        <v>80</v>
      </c>
      <c r="W4024">
        <v>82400</v>
      </c>
      <c r="X4024" t="s">
        <v>85</v>
      </c>
      <c r="Y4024">
        <v>-20</v>
      </c>
      <c r="Z4024" t="s">
        <v>7344</v>
      </c>
      <c r="AA4024" t="s">
        <v>7348</v>
      </c>
      <c r="AB4024" t="s">
        <v>107</v>
      </c>
      <c r="AC4024" t="s">
        <v>91</v>
      </c>
      <c r="AD4024">
        <f>_xlfn.XLOOKUP(MIS[[#This Row],[TRADING SYMBOL]],[1]Sheet1!$D:$D,[1]Sheet1!$C:$C)</f>
        <v>439.65</v>
      </c>
      <c r="AE4024">
        <f>MIS[[#This Row],[OrderAverageTradedPrice]]*MIS[[#This Row],[OrderQuantity]]</f>
        <v>10696</v>
      </c>
      <c r="AF4024">
        <f>MIS[[#This Row],[LTP]]*MIS[[#This Row],[OrderQuantity]]</f>
        <v>8793</v>
      </c>
      <c r="AG4024">
        <f>IF(MIS[[#This Row],[OrderSide]]="SELL",MIS[[#This Row],[VALUE]]-MIS[[#This Row],[LIVE_VALUE]],MIS[[#This Row],[LIVE_VALUE]]-MIS[[#This Row],[VALUE]])</f>
        <v>1903</v>
      </c>
      <c r="AH4024" t="str" cm="1">
        <f t="array" ref="AH4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4" t="str">
        <f>MIS[[#This Row],[TRADING SYMBOL]]</f>
        <v>SENSEX2552082400PE</v>
      </c>
      <c r="AJ4024" t="str">
        <f>IF(RIGHT(MIS[[#This Row],[Main/Hedge]],4)="MAIN","MAIN","HEDGE")</f>
        <v>MAIN</v>
      </c>
      <c r="AK4024" t="str" cm="1">
        <f t="array" ref="AK4024">_xlfn._xlws.FILTER(Table4[Column1],ISNUMBER(SEARCH(Table4[Column1],MIS[[#This Row],[OrderUniqueIdentifier]])),"")</f>
        <v>MS</v>
      </c>
    </row>
    <row r="4025" spans="1:37" x14ac:dyDescent="0.25">
      <c r="A4025" t="s">
        <v>71</v>
      </c>
      <c r="B4025" t="s">
        <v>994</v>
      </c>
      <c r="C4025" t="s">
        <v>7457</v>
      </c>
      <c r="D4025" t="s">
        <v>72</v>
      </c>
      <c r="E4025" t="s">
        <v>4007</v>
      </c>
      <c r="F4025" t="s">
        <v>98</v>
      </c>
      <c r="G4025" t="s">
        <v>89</v>
      </c>
      <c r="H4025" t="s">
        <v>75</v>
      </c>
      <c r="I4025" t="s">
        <v>76</v>
      </c>
      <c r="J4025" t="s">
        <v>77</v>
      </c>
      <c r="K4025">
        <v>20</v>
      </c>
      <c r="L4025" t="s">
        <v>77</v>
      </c>
      <c r="M4025" t="s">
        <v>78</v>
      </c>
      <c r="N4025" t="s">
        <v>7458</v>
      </c>
      <c r="O4025" t="s">
        <v>7343</v>
      </c>
      <c r="P4025" t="s">
        <v>7347</v>
      </c>
      <c r="Q4025" t="s">
        <v>4009</v>
      </c>
      <c r="R4025" t="s">
        <v>79</v>
      </c>
      <c r="S4025" t="s">
        <v>40</v>
      </c>
      <c r="T4025" t="s">
        <v>4010</v>
      </c>
      <c r="U4025" t="s">
        <v>100</v>
      </c>
      <c r="V4025" t="s">
        <v>80</v>
      </c>
      <c r="W4025">
        <v>82400</v>
      </c>
      <c r="X4025" t="s">
        <v>85</v>
      </c>
      <c r="Y4025">
        <v>-20</v>
      </c>
      <c r="Z4025" t="s">
        <v>7344</v>
      </c>
      <c r="AA4025" t="s">
        <v>7348</v>
      </c>
      <c r="AB4025" t="s">
        <v>107</v>
      </c>
      <c r="AC4025" t="s">
        <v>91</v>
      </c>
      <c r="AD4025">
        <f>_xlfn.XLOOKUP(MIS[[#This Row],[TRADING SYMBOL]],[1]Sheet1!$D:$D,[1]Sheet1!$C:$C)</f>
        <v>439.65</v>
      </c>
      <c r="AE4025">
        <f>MIS[[#This Row],[OrderAverageTradedPrice]]*MIS[[#This Row],[OrderQuantity]]</f>
        <v>10682</v>
      </c>
      <c r="AF4025">
        <f>MIS[[#This Row],[LTP]]*MIS[[#This Row],[OrderQuantity]]</f>
        <v>8793</v>
      </c>
      <c r="AG4025">
        <f>IF(MIS[[#This Row],[OrderSide]]="SELL",MIS[[#This Row],[VALUE]]-MIS[[#This Row],[LIVE_VALUE]],MIS[[#This Row],[LIVE_VALUE]]-MIS[[#This Row],[VALUE]])</f>
        <v>1889</v>
      </c>
      <c r="AH4025" t="str" cm="1">
        <f t="array" ref="AH4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5" t="str">
        <f>MIS[[#This Row],[TRADING SYMBOL]]</f>
        <v>SENSEX2552082400PE</v>
      </c>
      <c r="AJ4025" t="str">
        <f>IF(RIGHT(MIS[[#This Row],[Main/Hedge]],4)="MAIN","MAIN","HEDGE")</f>
        <v>MAIN</v>
      </c>
      <c r="AK4025" t="str" cm="1">
        <f t="array" ref="AK4025">_xlfn._xlws.FILTER(Table4[Column1],ISNUMBER(SEARCH(Table4[Column1],MIS[[#This Row],[OrderUniqueIdentifier]])),"")</f>
        <v>MS</v>
      </c>
    </row>
    <row r="4026" spans="1:37" x14ac:dyDescent="0.25">
      <c r="A4026" t="s">
        <v>71</v>
      </c>
      <c r="B4026" t="s">
        <v>1054</v>
      </c>
      <c r="C4026" t="s">
        <v>7477</v>
      </c>
      <c r="D4026" t="s">
        <v>72</v>
      </c>
      <c r="E4026" t="s">
        <v>4007</v>
      </c>
      <c r="F4026" t="s">
        <v>98</v>
      </c>
      <c r="G4026" t="s">
        <v>89</v>
      </c>
      <c r="H4026" t="s">
        <v>75</v>
      </c>
      <c r="I4026" t="s">
        <v>76</v>
      </c>
      <c r="J4026" t="s">
        <v>77</v>
      </c>
      <c r="K4026">
        <v>20</v>
      </c>
      <c r="L4026" t="s">
        <v>77</v>
      </c>
      <c r="M4026" t="s">
        <v>78</v>
      </c>
      <c r="N4026" t="s">
        <v>7158</v>
      </c>
      <c r="O4026" t="s">
        <v>7343</v>
      </c>
      <c r="P4026" t="s">
        <v>7347</v>
      </c>
      <c r="Q4026" t="s">
        <v>4009</v>
      </c>
      <c r="R4026" t="s">
        <v>79</v>
      </c>
      <c r="S4026" t="s">
        <v>40</v>
      </c>
      <c r="T4026" t="s">
        <v>4010</v>
      </c>
      <c r="U4026" t="s">
        <v>100</v>
      </c>
      <c r="V4026" t="s">
        <v>80</v>
      </c>
      <c r="W4026">
        <v>82400</v>
      </c>
      <c r="X4026" t="s">
        <v>85</v>
      </c>
      <c r="Y4026">
        <v>-20</v>
      </c>
      <c r="Z4026" t="s">
        <v>7344</v>
      </c>
      <c r="AA4026" t="s">
        <v>7348</v>
      </c>
      <c r="AB4026" t="s">
        <v>107</v>
      </c>
      <c r="AC4026" t="s">
        <v>91</v>
      </c>
      <c r="AD4026">
        <f>_xlfn.XLOOKUP(MIS[[#This Row],[TRADING SYMBOL]],[1]Sheet1!$D:$D,[1]Sheet1!$C:$C)</f>
        <v>439.65</v>
      </c>
      <c r="AE4026">
        <f>MIS[[#This Row],[OrderAverageTradedPrice]]*MIS[[#This Row],[OrderQuantity]]</f>
        <v>10675</v>
      </c>
      <c r="AF4026">
        <f>MIS[[#This Row],[LTP]]*MIS[[#This Row],[OrderQuantity]]</f>
        <v>8793</v>
      </c>
      <c r="AG4026">
        <f>IF(MIS[[#This Row],[OrderSide]]="SELL",MIS[[#This Row],[VALUE]]-MIS[[#This Row],[LIVE_VALUE]],MIS[[#This Row],[LIVE_VALUE]]-MIS[[#This Row],[VALUE]])</f>
        <v>1882</v>
      </c>
      <c r="AH4026" t="str" cm="1">
        <f t="array" ref="AH4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6" t="str">
        <f>MIS[[#This Row],[TRADING SYMBOL]]</f>
        <v>SENSEX2552082400PE</v>
      </c>
      <c r="AJ4026" t="str">
        <f>IF(RIGHT(MIS[[#This Row],[Main/Hedge]],4)="MAIN","MAIN","HEDGE")</f>
        <v>MAIN</v>
      </c>
      <c r="AK4026" t="str" cm="1">
        <f t="array" ref="AK4026">_xlfn._xlws.FILTER(Table4[Column1],ISNUMBER(SEARCH(Table4[Column1],MIS[[#This Row],[OrderUniqueIdentifier]])),"")</f>
        <v>MS</v>
      </c>
    </row>
    <row r="4027" spans="1:37" x14ac:dyDescent="0.25">
      <c r="A4027" t="s">
        <v>71</v>
      </c>
      <c r="B4027" t="s">
        <v>1054</v>
      </c>
      <c r="C4027" t="s">
        <v>7478</v>
      </c>
      <c r="D4027" t="s">
        <v>72</v>
      </c>
      <c r="E4027" t="s">
        <v>160</v>
      </c>
      <c r="F4027" t="s">
        <v>98</v>
      </c>
      <c r="G4027" t="s">
        <v>89</v>
      </c>
      <c r="H4027" t="s">
        <v>75</v>
      </c>
      <c r="I4027" t="s">
        <v>76</v>
      </c>
      <c r="J4027" t="s">
        <v>77</v>
      </c>
      <c r="K4027">
        <v>20</v>
      </c>
      <c r="L4027" t="s">
        <v>77</v>
      </c>
      <c r="M4027" t="s">
        <v>78</v>
      </c>
      <c r="N4027" t="s">
        <v>7479</v>
      </c>
      <c r="O4027" t="s">
        <v>7347</v>
      </c>
      <c r="P4027" t="s">
        <v>7347</v>
      </c>
      <c r="Q4027" t="s">
        <v>162</v>
      </c>
      <c r="R4027" t="s">
        <v>79</v>
      </c>
      <c r="S4027" t="s">
        <v>40</v>
      </c>
      <c r="T4027" t="s">
        <v>163</v>
      </c>
      <c r="U4027" t="s">
        <v>100</v>
      </c>
      <c r="V4027" t="s">
        <v>80</v>
      </c>
      <c r="W4027">
        <v>82500</v>
      </c>
      <c r="X4027" t="s">
        <v>81</v>
      </c>
      <c r="Y4027">
        <v>-20</v>
      </c>
      <c r="Z4027" t="s">
        <v>7348</v>
      </c>
      <c r="AA4027" t="s">
        <v>7348</v>
      </c>
      <c r="AB4027" t="s">
        <v>90</v>
      </c>
      <c r="AC4027" t="s">
        <v>91</v>
      </c>
      <c r="AD4027">
        <f>_xlfn.XLOOKUP(MIS[[#This Row],[TRADING SYMBOL]],[1]Sheet1!$D:$D,[1]Sheet1!$C:$C)</f>
        <v>367.2</v>
      </c>
      <c r="AE4027">
        <f>MIS[[#This Row],[OrderAverageTradedPrice]]*MIS[[#This Row],[OrderQuantity]]</f>
        <v>8589</v>
      </c>
      <c r="AF4027">
        <f>MIS[[#This Row],[LTP]]*MIS[[#This Row],[OrderQuantity]]</f>
        <v>7344</v>
      </c>
      <c r="AG4027">
        <f>IF(MIS[[#This Row],[OrderSide]]="SELL",MIS[[#This Row],[VALUE]]-MIS[[#This Row],[LIVE_VALUE]],MIS[[#This Row],[LIVE_VALUE]]-MIS[[#This Row],[VALUE]])</f>
        <v>1245</v>
      </c>
      <c r="AH4027" t="str" cm="1">
        <f t="array" ref="AH4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7" t="str">
        <f>MIS[[#This Row],[TRADING SYMBOL]]</f>
        <v>SENSEX2552082500CE</v>
      </c>
      <c r="AJ4027" t="str">
        <f>IF(RIGHT(MIS[[#This Row],[Main/Hedge]],4)="MAIN","MAIN","HEDGE")</f>
        <v>MAIN</v>
      </c>
      <c r="AK4027" t="str" cm="1">
        <f t="array" ref="AK4027">_xlfn._xlws.FILTER(Table4[Column1],ISNUMBER(SEARCH(Table4[Column1],MIS[[#This Row],[OrderUniqueIdentifier]])),"")</f>
        <v>MS</v>
      </c>
    </row>
    <row r="4028" spans="1:37" x14ac:dyDescent="0.25">
      <c r="A4028" t="s">
        <v>71</v>
      </c>
      <c r="B4028" t="s">
        <v>1100</v>
      </c>
      <c r="C4028" t="s">
        <v>7496</v>
      </c>
      <c r="D4028" t="s">
        <v>72</v>
      </c>
      <c r="E4028" t="s">
        <v>4007</v>
      </c>
      <c r="F4028" t="s">
        <v>98</v>
      </c>
      <c r="G4028" t="s">
        <v>89</v>
      </c>
      <c r="H4028" t="s">
        <v>75</v>
      </c>
      <c r="I4028" t="s">
        <v>76</v>
      </c>
      <c r="J4028" t="s">
        <v>77</v>
      </c>
      <c r="K4028">
        <v>20</v>
      </c>
      <c r="L4028" t="s">
        <v>77</v>
      </c>
      <c r="M4028" t="s">
        <v>78</v>
      </c>
      <c r="N4028" t="s">
        <v>7242</v>
      </c>
      <c r="O4028" t="s">
        <v>7347</v>
      </c>
      <c r="P4028" t="s">
        <v>7347</v>
      </c>
      <c r="Q4028" t="s">
        <v>4009</v>
      </c>
      <c r="R4028" t="s">
        <v>79</v>
      </c>
      <c r="S4028" t="s">
        <v>40</v>
      </c>
      <c r="T4028" t="s">
        <v>4010</v>
      </c>
      <c r="U4028" t="s">
        <v>100</v>
      </c>
      <c r="V4028" t="s">
        <v>80</v>
      </c>
      <c r="W4028">
        <v>82400</v>
      </c>
      <c r="X4028" t="s">
        <v>85</v>
      </c>
      <c r="Y4028">
        <v>-20</v>
      </c>
      <c r="Z4028" t="s">
        <v>7348</v>
      </c>
      <c r="AA4028" t="s">
        <v>7348</v>
      </c>
      <c r="AB4028" t="s">
        <v>107</v>
      </c>
      <c r="AC4028" t="s">
        <v>91</v>
      </c>
      <c r="AD4028">
        <f>_xlfn.XLOOKUP(MIS[[#This Row],[TRADING SYMBOL]],[1]Sheet1!$D:$D,[1]Sheet1!$C:$C)</f>
        <v>439.65</v>
      </c>
      <c r="AE4028">
        <f>MIS[[#This Row],[OrderAverageTradedPrice]]*MIS[[#This Row],[OrderQuantity]]</f>
        <v>10731</v>
      </c>
      <c r="AF4028">
        <f>MIS[[#This Row],[LTP]]*MIS[[#This Row],[OrderQuantity]]</f>
        <v>8793</v>
      </c>
      <c r="AG4028">
        <f>IF(MIS[[#This Row],[OrderSide]]="SELL",MIS[[#This Row],[VALUE]]-MIS[[#This Row],[LIVE_VALUE]],MIS[[#This Row],[LIVE_VALUE]]-MIS[[#This Row],[VALUE]])</f>
        <v>1938</v>
      </c>
      <c r="AH4028" t="str" cm="1">
        <f t="array" ref="AH4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8" t="str">
        <f>MIS[[#This Row],[TRADING SYMBOL]]</f>
        <v>SENSEX2552082400PE</v>
      </c>
      <c r="AJ4028" t="str">
        <f>IF(RIGHT(MIS[[#This Row],[Main/Hedge]],4)="MAIN","MAIN","HEDGE")</f>
        <v>MAIN</v>
      </c>
      <c r="AK4028" t="str" cm="1">
        <f t="array" ref="AK4028">_xlfn._xlws.FILTER(Table4[Column1],ISNUMBER(SEARCH(Table4[Column1],MIS[[#This Row],[OrderUniqueIdentifier]])),"")</f>
        <v>MS</v>
      </c>
    </row>
    <row r="4029" spans="1:37" x14ac:dyDescent="0.25">
      <c r="A4029" t="s">
        <v>71</v>
      </c>
      <c r="B4029" t="s">
        <v>1326</v>
      </c>
      <c r="C4029" t="s">
        <v>7519</v>
      </c>
      <c r="D4029" t="s">
        <v>72</v>
      </c>
      <c r="E4029" t="s">
        <v>160</v>
      </c>
      <c r="F4029" t="s">
        <v>98</v>
      </c>
      <c r="G4029" t="s">
        <v>89</v>
      </c>
      <c r="H4029" t="s">
        <v>75</v>
      </c>
      <c r="I4029" t="s">
        <v>76</v>
      </c>
      <c r="J4029" t="s">
        <v>77</v>
      </c>
      <c r="K4029">
        <v>20</v>
      </c>
      <c r="L4029" t="s">
        <v>77</v>
      </c>
      <c r="M4029" t="s">
        <v>78</v>
      </c>
      <c r="N4029" t="s">
        <v>7374</v>
      </c>
      <c r="O4029" t="s">
        <v>7343</v>
      </c>
      <c r="P4029" t="s">
        <v>7347</v>
      </c>
      <c r="Q4029" t="s">
        <v>162</v>
      </c>
      <c r="R4029" t="s">
        <v>79</v>
      </c>
      <c r="S4029" t="s">
        <v>40</v>
      </c>
      <c r="T4029" t="s">
        <v>163</v>
      </c>
      <c r="U4029" t="s">
        <v>100</v>
      </c>
      <c r="V4029" t="s">
        <v>80</v>
      </c>
      <c r="W4029">
        <v>82500</v>
      </c>
      <c r="X4029" t="s">
        <v>81</v>
      </c>
      <c r="Y4029">
        <v>-20</v>
      </c>
      <c r="Z4029" t="s">
        <v>7344</v>
      </c>
      <c r="AA4029" t="s">
        <v>7348</v>
      </c>
      <c r="AB4029" t="s">
        <v>90</v>
      </c>
      <c r="AC4029" t="s">
        <v>91</v>
      </c>
      <c r="AD4029">
        <f>_xlfn.XLOOKUP(MIS[[#This Row],[TRADING SYMBOL]],[1]Sheet1!$D:$D,[1]Sheet1!$C:$C)</f>
        <v>367.2</v>
      </c>
      <c r="AE4029">
        <f>MIS[[#This Row],[OrderAverageTradedPrice]]*MIS[[#This Row],[OrderQuantity]]</f>
        <v>8610</v>
      </c>
      <c r="AF4029">
        <f>MIS[[#This Row],[LTP]]*MIS[[#This Row],[OrderQuantity]]</f>
        <v>7344</v>
      </c>
      <c r="AG4029">
        <f>IF(MIS[[#This Row],[OrderSide]]="SELL",MIS[[#This Row],[VALUE]]-MIS[[#This Row],[LIVE_VALUE]],MIS[[#This Row],[LIVE_VALUE]]-MIS[[#This Row],[VALUE]])</f>
        <v>1266</v>
      </c>
      <c r="AH4029" t="str" cm="1">
        <f t="array" ref="AH4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9" t="str">
        <f>MIS[[#This Row],[TRADING SYMBOL]]</f>
        <v>SENSEX2552082500CE</v>
      </c>
      <c r="AJ4029" t="str">
        <f>IF(RIGHT(MIS[[#This Row],[Main/Hedge]],4)="MAIN","MAIN","HEDGE")</f>
        <v>MAIN</v>
      </c>
      <c r="AK4029" t="str" cm="1">
        <f t="array" ref="AK4029">_xlfn._xlws.FILTER(Table4[Column1],ISNUMBER(SEARCH(Table4[Column1],MIS[[#This Row],[OrderUniqueIdentifier]])),"")</f>
        <v>MS</v>
      </c>
    </row>
    <row r="4030" spans="1:37" x14ac:dyDescent="0.25">
      <c r="A4030" t="s">
        <v>71</v>
      </c>
      <c r="B4030" t="s">
        <v>1326</v>
      </c>
      <c r="C4030" t="s">
        <v>7520</v>
      </c>
      <c r="D4030" t="s">
        <v>72</v>
      </c>
      <c r="E4030" t="s">
        <v>2053</v>
      </c>
      <c r="F4030" t="s">
        <v>98</v>
      </c>
      <c r="G4030" t="s">
        <v>89</v>
      </c>
      <c r="H4030" t="s">
        <v>75</v>
      </c>
      <c r="I4030" t="s">
        <v>76</v>
      </c>
      <c r="J4030" t="s">
        <v>77</v>
      </c>
      <c r="K4030">
        <v>20</v>
      </c>
      <c r="L4030" t="s">
        <v>77</v>
      </c>
      <c r="M4030" t="s">
        <v>78</v>
      </c>
      <c r="N4030" t="s">
        <v>7521</v>
      </c>
      <c r="O4030" t="s">
        <v>7347</v>
      </c>
      <c r="P4030" t="s">
        <v>7347</v>
      </c>
      <c r="Q4030" t="s">
        <v>2055</v>
      </c>
      <c r="R4030" t="s">
        <v>79</v>
      </c>
      <c r="S4030" t="s">
        <v>40</v>
      </c>
      <c r="T4030" t="s">
        <v>2056</v>
      </c>
      <c r="U4030" t="s">
        <v>100</v>
      </c>
      <c r="V4030" t="s">
        <v>80</v>
      </c>
      <c r="W4030">
        <v>82300</v>
      </c>
      <c r="X4030" t="s">
        <v>85</v>
      </c>
      <c r="Y4030">
        <v>-20</v>
      </c>
      <c r="Z4030" t="s">
        <v>7348</v>
      </c>
      <c r="AA4030" t="s">
        <v>7348</v>
      </c>
      <c r="AB4030" t="s">
        <v>107</v>
      </c>
      <c r="AC4030" t="s">
        <v>91</v>
      </c>
      <c r="AD4030">
        <f>_xlfn.XLOOKUP(MIS[[#This Row],[TRADING SYMBOL]],[1]Sheet1!$D:$D,[1]Sheet1!$C:$C)</f>
        <v>389.05</v>
      </c>
      <c r="AE4030">
        <f>MIS[[#This Row],[OrderAverageTradedPrice]]*MIS[[#This Row],[OrderQuantity]]</f>
        <v>9767</v>
      </c>
      <c r="AF4030">
        <f>MIS[[#This Row],[LTP]]*MIS[[#This Row],[OrderQuantity]]</f>
        <v>7781</v>
      </c>
      <c r="AG4030">
        <f>IF(MIS[[#This Row],[OrderSide]]="SELL",MIS[[#This Row],[VALUE]]-MIS[[#This Row],[LIVE_VALUE]],MIS[[#This Row],[LIVE_VALUE]]-MIS[[#This Row],[VALUE]])</f>
        <v>1986</v>
      </c>
      <c r="AH4030" t="str" cm="1">
        <f t="array" ref="AH4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0" t="str">
        <f>MIS[[#This Row],[TRADING SYMBOL]]</f>
        <v>SENSEX2552082300PE</v>
      </c>
      <c r="AJ4030" t="str">
        <f>IF(RIGHT(MIS[[#This Row],[Main/Hedge]],4)="MAIN","MAIN","HEDGE")</f>
        <v>MAIN</v>
      </c>
      <c r="AK4030" t="str" cm="1">
        <f t="array" ref="AK4030">_xlfn._xlws.FILTER(Table4[Column1],ISNUMBER(SEARCH(Table4[Column1],MIS[[#This Row],[OrderUniqueIdentifier]])),"")</f>
        <v>MS</v>
      </c>
    </row>
    <row r="4031" spans="1:37" x14ac:dyDescent="0.25">
      <c r="A4031" t="s">
        <v>71</v>
      </c>
      <c r="B4031" t="s">
        <v>661</v>
      </c>
      <c r="C4031" t="s">
        <v>7375</v>
      </c>
      <c r="D4031" t="s">
        <v>72</v>
      </c>
      <c r="E4031" t="s">
        <v>2053</v>
      </c>
      <c r="F4031" t="s">
        <v>98</v>
      </c>
      <c r="G4031" t="s">
        <v>89</v>
      </c>
      <c r="H4031" t="s">
        <v>75</v>
      </c>
      <c r="I4031" t="s">
        <v>76</v>
      </c>
      <c r="J4031" t="s">
        <v>77</v>
      </c>
      <c r="K4031">
        <v>20</v>
      </c>
      <c r="L4031" t="s">
        <v>77</v>
      </c>
      <c r="M4031" t="s">
        <v>78</v>
      </c>
      <c r="N4031" t="s">
        <v>7376</v>
      </c>
      <c r="O4031" t="s">
        <v>7347</v>
      </c>
      <c r="P4031" t="s">
        <v>7377</v>
      </c>
      <c r="Q4031" t="s">
        <v>2055</v>
      </c>
      <c r="R4031" t="s">
        <v>79</v>
      </c>
      <c r="S4031" t="s">
        <v>40</v>
      </c>
      <c r="T4031" t="s">
        <v>2056</v>
      </c>
      <c r="U4031" t="s">
        <v>100</v>
      </c>
      <c r="V4031" t="s">
        <v>80</v>
      </c>
      <c r="W4031">
        <v>82300</v>
      </c>
      <c r="X4031" t="s">
        <v>85</v>
      </c>
      <c r="Y4031">
        <v>-20</v>
      </c>
      <c r="Z4031" t="s">
        <v>7348</v>
      </c>
      <c r="AA4031" t="s">
        <v>7378</v>
      </c>
      <c r="AB4031" t="s">
        <v>107</v>
      </c>
      <c r="AC4031" t="s">
        <v>91</v>
      </c>
      <c r="AD4031">
        <f>_xlfn.XLOOKUP(MIS[[#This Row],[TRADING SYMBOL]],[1]Sheet1!$D:$D,[1]Sheet1!$C:$C)</f>
        <v>389.05</v>
      </c>
      <c r="AE4031">
        <f>MIS[[#This Row],[OrderAverageTradedPrice]]*MIS[[#This Row],[OrderQuantity]]</f>
        <v>9783</v>
      </c>
      <c r="AF4031">
        <f>MIS[[#This Row],[LTP]]*MIS[[#This Row],[OrderQuantity]]</f>
        <v>7781</v>
      </c>
      <c r="AG4031">
        <f>IF(MIS[[#This Row],[OrderSide]]="SELL",MIS[[#This Row],[VALUE]]-MIS[[#This Row],[LIVE_VALUE]],MIS[[#This Row],[LIVE_VALUE]]-MIS[[#This Row],[VALUE]])</f>
        <v>2002</v>
      </c>
      <c r="AH4031" t="str" cm="1">
        <f t="array" ref="AH4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1" t="str">
        <f>MIS[[#This Row],[TRADING SYMBOL]]</f>
        <v>SENSEX2552082300PE</v>
      </c>
      <c r="AJ4031" t="str">
        <f>IF(RIGHT(MIS[[#This Row],[Main/Hedge]],4)="MAIN","MAIN","HEDGE")</f>
        <v>MAIN</v>
      </c>
      <c r="AK4031" t="str" cm="1">
        <f t="array" ref="AK4031">_xlfn._xlws.FILTER(Table4[Column1],ISNUMBER(SEARCH(Table4[Column1],MIS[[#This Row],[OrderUniqueIdentifier]])),"")</f>
        <v>MS</v>
      </c>
    </row>
    <row r="4032" spans="1:37" x14ac:dyDescent="0.25">
      <c r="A4032" t="s">
        <v>71</v>
      </c>
      <c r="B4032" t="s">
        <v>661</v>
      </c>
      <c r="C4032" t="s">
        <v>7379</v>
      </c>
      <c r="D4032" t="s">
        <v>72</v>
      </c>
      <c r="E4032" t="s">
        <v>342</v>
      </c>
      <c r="F4032" t="s">
        <v>98</v>
      </c>
      <c r="G4032" t="s">
        <v>89</v>
      </c>
      <c r="H4032" t="s">
        <v>75</v>
      </c>
      <c r="I4032" t="s">
        <v>76</v>
      </c>
      <c r="J4032" t="s">
        <v>77</v>
      </c>
      <c r="K4032">
        <v>20</v>
      </c>
      <c r="L4032" t="s">
        <v>77</v>
      </c>
      <c r="M4032" t="s">
        <v>78</v>
      </c>
      <c r="N4032" t="s">
        <v>7380</v>
      </c>
      <c r="O4032" t="s">
        <v>7377</v>
      </c>
      <c r="P4032" t="s">
        <v>7377</v>
      </c>
      <c r="Q4032" t="s">
        <v>344</v>
      </c>
      <c r="R4032" t="s">
        <v>79</v>
      </c>
      <c r="S4032" t="s">
        <v>40</v>
      </c>
      <c r="T4032" t="s">
        <v>345</v>
      </c>
      <c r="U4032" t="s">
        <v>100</v>
      </c>
      <c r="V4032" t="s">
        <v>80</v>
      </c>
      <c r="W4032">
        <v>82600</v>
      </c>
      <c r="X4032" t="s">
        <v>81</v>
      </c>
      <c r="Y4032">
        <v>-20</v>
      </c>
      <c r="Z4032" t="s">
        <v>7378</v>
      </c>
      <c r="AA4032" t="s">
        <v>7378</v>
      </c>
      <c r="AB4032" t="s">
        <v>90</v>
      </c>
      <c r="AC4032" t="s">
        <v>91</v>
      </c>
      <c r="AD4032">
        <f>_xlfn.XLOOKUP(MIS[[#This Row],[TRADING SYMBOL]],[1]Sheet1!$D:$D,[1]Sheet1!$C:$C)</f>
        <v>321.60000000000002</v>
      </c>
      <c r="AE4032">
        <f>MIS[[#This Row],[OrderAverageTradedPrice]]*MIS[[#This Row],[OrderQuantity]]</f>
        <v>7774</v>
      </c>
      <c r="AF4032">
        <f>MIS[[#This Row],[LTP]]*MIS[[#This Row],[OrderQuantity]]</f>
        <v>6432</v>
      </c>
      <c r="AG4032">
        <f>IF(MIS[[#This Row],[OrderSide]]="SELL",MIS[[#This Row],[VALUE]]-MIS[[#This Row],[LIVE_VALUE]],MIS[[#This Row],[LIVE_VALUE]]-MIS[[#This Row],[VALUE]])</f>
        <v>1342</v>
      </c>
      <c r="AH4032" t="str" cm="1">
        <f t="array" ref="AH4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2" t="str">
        <f>MIS[[#This Row],[TRADING SYMBOL]]</f>
        <v>SENSEX2552082600CE</v>
      </c>
      <c r="AJ4032" t="str">
        <f>IF(RIGHT(MIS[[#This Row],[Main/Hedge]],4)="MAIN","MAIN","HEDGE")</f>
        <v>MAIN</v>
      </c>
      <c r="AK4032" t="str" cm="1">
        <f t="array" ref="AK4032">_xlfn._xlws.FILTER(Table4[Column1],ISNUMBER(SEARCH(Table4[Column1],MIS[[#This Row],[OrderUniqueIdentifier]])),"")</f>
        <v>MS</v>
      </c>
    </row>
    <row r="4033" spans="1:37" x14ac:dyDescent="0.25">
      <c r="A4033" t="s">
        <v>71</v>
      </c>
      <c r="B4033" t="s">
        <v>787</v>
      </c>
      <c r="C4033" t="s">
        <v>7387</v>
      </c>
      <c r="D4033" t="s">
        <v>72</v>
      </c>
      <c r="E4033" t="s">
        <v>2053</v>
      </c>
      <c r="F4033" t="s">
        <v>98</v>
      </c>
      <c r="G4033" t="s">
        <v>89</v>
      </c>
      <c r="H4033" t="s">
        <v>75</v>
      </c>
      <c r="I4033" t="s">
        <v>76</v>
      </c>
      <c r="J4033" t="s">
        <v>77</v>
      </c>
      <c r="K4033">
        <v>20</v>
      </c>
      <c r="L4033" t="s">
        <v>77</v>
      </c>
      <c r="M4033" t="s">
        <v>78</v>
      </c>
      <c r="N4033" t="s">
        <v>7388</v>
      </c>
      <c r="O4033" t="s">
        <v>7347</v>
      </c>
      <c r="P4033" t="s">
        <v>7377</v>
      </c>
      <c r="Q4033" t="s">
        <v>2055</v>
      </c>
      <c r="R4033" t="s">
        <v>79</v>
      </c>
      <c r="S4033" t="s">
        <v>40</v>
      </c>
      <c r="T4033" t="s">
        <v>2056</v>
      </c>
      <c r="U4033" t="s">
        <v>100</v>
      </c>
      <c r="V4033" t="s">
        <v>80</v>
      </c>
      <c r="W4033">
        <v>82300</v>
      </c>
      <c r="X4033" t="s">
        <v>85</v>
      </c>
      <c r="Y4033">
        <v>-20</v>
      </c>
      <c r="Z4033" t="s">
        <v>7348</v>
      </c>
      <c r="AA4033" t="s">
        <v>7378</v>
      </c>
      <c r="AB4033" t="s">
        <v>107</v>
      </c>
      <c r="AC4033" t="s">
        <v>91</v>
      </c>
      <c r="AD4033">
        <f>_xlfn.XLOOKUP(MIS[[#This Row],[TRADING SYMBOL]],[1]Sheet1!$D:$D,[1]Sheet1!$C:$C)</f>
        <v>389.05</v>
      </c>
      <c r="AE4033">
        <f>MIS[[#This Row],[OrderAverageTradedPrice]]*MIS[[#This Row],[OrderQuantity]]</f>
        <v>9715</v>
      </c>
      <c r="AF4033">
        <f>MIS[[#This Row],[LTP]]*MIS[[#This Row],[OrderQuantity]]</f>
        <v>7781</v>
      </c>
      <c r="AG4033">
        <f>IF(MIS[[#This Row],[OrderSide]]="SELL",MIS[[#This Row],[VALUE]]-MIS[[#This Row],[LIVE_VALUE]],MIS[[#This Row],[LIVE_VALUE]]-MIS[[#This Row],[VALUE]])</f>
        <v>1934</v>
      </c>
      <c r="AH4033" t="str" cm="1">
        <f t="array" ref="AH4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3" t="str">
        <f>MIS[[#This Row],[TRADING SYMBOL]]</f>
        <v>SENSEX2552082300PE</v>
      </c>
      <c r="AJ4033" t="str">
        <f>IF(RIGHT(MIS[[#This Row],[Main/Hedge]],4)="MAIN","MAIN","HEDGE")</f>
        <v>MAIN</v>
      </c>
      <c r="AK4033" t="str" cm="1">
        <f t="array" ref="AK4033">_xlfn._xlws.FILTER(Table4[Column1],ISNUMBER(SEARCH(Table4[Column1],MIS[[#This Row],[OrderUniqueIdentifier]])),"")</f>
        <v>MS</v>
      </c>
    </row>
    <row r="4034" spans="1:37" x14ac:dyDescent="0.25">
      <c r="A4034" t="s">
        <v>71</v>
      </c>
      <c r="B4034" t="s">
        <v>787</v>
      </c>
      <c r="C4034" t="s">
        <v>7389</v>
      </c>
      <c r="D4034" t="s">
        <v>72</v>
      </c>
      <c r="E4034" t="s">
        <v>342</v>
      </c>
      <c r="F4034" t="s">
        <v>98</v>
      </c>
      <c r="G4034" t="s">
        <v>89</v>
      </c>
      <c r="H4034" t="s">
        <v>75</v>
      </c>
      <c r="I4034" t="s">
        <v>76</v>
      </c>
      <c r="J4034" t="s">
        <v>77</v>
      </c>
      <c r="K4034">
        <v>20</v>
      </c>
      <c r="L4034" t="s">
        <v>77</v>
      </c>
      <c r="M4034" t="s">
        <v>78</v>
      </c>
      <c r="N4034" t="s">
        <v>7390</v>
      </c>
      <c r="O4034" t="s">
        <v>7377</v>
      </c>
      <c r="P4034" t="s">
        <v>7377</v>
      </c>
      <c r="Q4034" t="s">
        <v>344</v>
      </c>
      <c r="R4034" t="s">
        <v>79</v>
      </c>
      <c r="S4034" t="s">
        <v>40</v>
      </c>
      <c r="T4034" t="s">
        <v>345</v>
      </c>
      <c r="U4034" t="s">
        <v>100</v>
      </c>
      <c r="V4034" t="s">
        <v>80</v>
      </c>
      <c r="W4034">
        <v>82600</v>
      </c>
      <c r="X4034" t="s">
        <v>81</v>
      </c>
      <c r="Y4034">
        <v>-20</v>
      </c>
      <c r="Z4034" t="s">
        <v>7378</v>
      </c>
      <c r="AA4034" t="s">
        <v>7378</v>
      </c>
      <c r="AB4034" t="s">
        <v>90</v>
      </c>
      <c r="AC4034" t="s">
        <v>91</v>
      </c>
      <c r="AD4034">
        <f>_xlfn.XLOOKUP(MIS[[#This Row],[TRADING SYMBOL]],[1]Sheet1!$D:$D,[1]Sheet1!$C:$C)</f>
        <v>321.60000000000002</v>
      </c>
      <c r="AE4034">
        <f>MIS[[#This Row],[OrderAverageTradedPrice]]*MIS[[#This Row],[OrderQuantity]]</f>
        <v>7793</v>
      </c>
      <c r="AF4034">
        <f>MIS[[#This Row],[LTP]]*MIS[[#This Row],[OrderQuantity]]</f>
        <v>6432</v>
      </c>
      <c r="AG4034">
        <f>IF(MIS[[#This Row],[OrderSide]]="SELL",MIS[[#This Row],[VALUE]]-MIS[[#This Row],[LIVE_VALUE]],MIS[[#This Row],[LIVE_VALUE]]-MIS[[#This Row],[VALUE]])</f>
        <v>1361</v>
      </c>
      <c r="AH4034" t="str" cm="1">
        <f t="array" ref="AH4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4" t="str">
        <f>MIS[[#This Row],[TRADING SYMBOL]]</f>
        <v>SENSEX2552082600CE</v>
      </c>
      <c r="AJ4034" t="str">
        <f>IF(RIGHT(MIS[[#This Row],[Main/Hedge]],4)="MAIN","MAIN","HEDGE")</f>
        <v>MAIN</v>
      </c>
      <c r="AK4034" t="str" cm="1">
        <f t="array" ref="AK4034">_xlfn._xlws.FILTER(Table4[Column1],ISNUMBER(SEARCH(Table4[Column1],MIS[[#This Row],[OrderUniqueIdentifier]])),"")</f>
        <v>MS</v>
      </c>
    </row>
    <row r="4035" spans="1:37" x14ac:dyDescent="0.25">
      <c r="A4035" t="s">
        <v>71</v>
      </c>
      <c r="B4035" t="s">
        <v>839</v>
      </c>
      <c r="C4035" t="s">
        <v>7421</v>
      </c>
      <c r="D4035" t="s">
        <v>72</v>
      </c>
      <c r="E4035" t="s">
        <v>2053</v>
      </c>
      <c r="F4035" t="s">
        <v>98</v>
      </c>
      <c r="G4035" t="s">
        <v>89</v>
      </c>
      <c r="H4035" t="s">
        <v>75</v>
      </c>
      <c r="I4035" t="s">
        <v>76</v>
      </c>
      <c r="J4035" t="s">
        <v>77</v>
      </c>
      <c r="K4035">
        <v>20</v>
      </c>
      <c r="L4035" t="s">
        <v>77</v>
      </c>
      <c r="M4035" t="s">
        <v>78</v>
      </c>
      <c r="N4035" t="s">
        <v>7422</v>
      </c>
      <c r="O4035" t="s">
        <v>7347</v>
      </c>
      <c r="P4035" t="s">
        <v>7377</v>
      </c>
      <c r="Q4035" t="s">
        <v>2055</v>
      </c>
      <c r="R4035" t="s">
        <v>79</v>
      </c>
      <c r="S4035" t="s">
        <v>40</v>
      </c>
      <c r="T4035" t="s">
        <v>2056</v>
      </c>
      <c r="U4035" t="s">
        <v>100</v>
      </c>
      <c r="V4035" t="s">
        <v>80</v>
      </c>
      <c r="W4035">
        <v>82300</v>
      </c>
      <c r="X4035" t="s">
        <v>85</v>
      </c>
      <c r="Y4035">
        <v>-20</v>
      </c>
      <c r="Z4035" t="s">
        <v>7348</v>
      </c>
      <c r="AA4035" t="s">
        <v>7378</v>
      </c>
      <c r="AB4035" t="s">
        <v>107</v>
      </c>
      <c r="AC4035" t="s">
        <v>91</v>
      </c>
      <c r="AD4035">
        <f>_xlfn.XLOOKUP(MIS[[#This Row],[TRADING SYMBOL]],[1]Sheet1!$D:$D,[1]Sheet1!$C:$C)</f>
        <v>389.05</v>
      </c>
      <c r="AE4035">
        <f>MIS[[#This Row],[OrderAverageTradedPrice]]*MIS[[#This Row],[OrderQuantity]]</f>
        <v>9634</v>
      </c>
      <c r="AF4035">
        <f>MIS[[#This Row],[LTP]]*MIS[[#This Row],[OrderQuantity]]</f>
        <v>7781</v>
      </c>
      <c r="AG4035">
        <f>IF(MIS[[#This Row],[OrderSide]]="SELL",MIS[[#This Row],[VALUE]]-MIS[[#This Row],[LIVE_VALUE]],MIS[[#This Row],[LIVE_VALUE]]-MIS[[#This Row],[VALUE]])</f>
        <v>1853</v>
      </c>
      <c r="AH4035" t="str" cm="1">
        <f t="array" ref="AH4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5" t="str">
        <f>MIS[[#This Row],[TRADING SYMBOL]]</f>
        <v>SENSEX2552082300PE</v>
      </c>
      <c r="AJ4035" t="str">
        <f>IF(RIGHT(MIS[[#This Row],[Main/Hedge]],4)="MAIN","MAIN","HEDGE")</f>
        <v>MAIN</v>
      </c>
      <c r="AK4035" t="str" cm="1">
        <f t="array" ref="AK4035">_xlfn._xlws.FILTER(Table4[Column1],ISNUMBER(SEARCH(Table4[Column1],MIS[[#This Row],[OrderUniqueIdentifier]])),"")</f>
        <v>MS</v>
      </c>
    </row>
    <row r="4036" spans="1:37" x14ac:dyDescent="0.25">
      <c r="A4036" t="s">
        <v>71</v>
      </c>
      <c r="B4036" t="s">
        <v>908</v>
      </c>
      <c r="C4036" t="s">
        <v>7438</v>
      </c>
      <c r="D4036" t="s">
        <v>72</v>
      </c>
      <c r="E4036" t="s">
        <v>160</v>
      </c>
      <c r="F4036" t="s">
        <v>98</v>
      </c>
      <c r="G4036" t="s">
        <v>89</v>
      </c>
      <c r="H4036" t="s">
        <v>75</v>
      </c>
      <c r="I4036" t="s">
        <v>76</v>
      </c>
      <c r="J4036" t="s">
        <v>77</v>
      </c>
      <c r="K4036">
        <v>20</v>
      </c>
      <c r="L4036" t="s">
        <v>77</v>
      </c>
      <c r="M4036" t="s">
        <v>78</v>
      </c>
      <c r="N4036" t="s">
        <v>7439</v>
      </c>
      <c r="O4036" t="s">
        <v>7347</v>
      </c>
      <c r="P4036" t="s">
        <v>7377</v>
      </c>
      <c r="Q4036" t="s">
        <v>162</v>
      </c>
      <c r="R4036" t="s">
        <v>79</v>
      </c>
      <c r="S4036" t="s">
        <v>40</v>
      </c>
      <c r="T4036" t="s">
        <v>163</v>
      </c>
      <c r="U4036" t="s">
        <v>100</v>
      </c>
      <c r="V4036" t="s">
        <v>80</v>
      </c>
      <c r="W4036">
        <v>82500</v>
      </c>
      <c r="X4036" t="s">
        <v>81</v>
      </c>
      <c r="Y4036">
        <v>-20</v>
      </c>
      <c r="Z4036" t="s">
        <v>7348</v>
      </c>
      <c r="AA4036" t="s">
        <v>7378</v>
      </c>
      <c r="AB4036" t="s">
        <v>90</v>
      </c>
      <c r="AC4036" t="s">
        <v>91</v>
      </c>
      <c r="AD4036">
        <f>_xlfn.XLOOKUP(MIS[[#This Row],[TRADING SYMBOL]],[1]Sheet1!$D:$D,[1]Sheet1!$C:$C)</f>
        <v>367.2</v>
      </c>
      <c r="AE4036">
        <f>MIS[[#This Row],[OrderAverageTradedPrice]]*MIS[[#This Row],[OrderQuantity]]</f>
        <v>8648</v>
      </c>
      <c r="AF4036">
        <f>MIS[[#This Row],[LTP]]*MIS[[#This Row],[OrderQuantity]]</f>
        <v>7344</v>
      </c>
      <c r="AG4036">
        <f>IF(MIS[[#This Row],[OrderSide]]="SELL",MIS[[#This Row],[VALUE]]-MIS[[#This Row],[LIVE_VALUE]],MIS[[#This Row],[LIVE_VALUE]]-MIS[[#This Row],[VALUE]])</f>
        <v>1304</v>
      </c>
      <c r="AH4036" t="str" cm="1">
        <f t="array" ref="AH4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6" t="str">
        <f>MIS[[#This Row],[TRADING SYMBOL]]</f>
        <v>SENSEX2552082500CE</v>
      </c>
      <c r="AJ4036" t="str">
        <f>IF(RIGHT(MIS[[#This Row],[Main/Hedge]],4)="MAIN","MAIN","HEDGE")</f>
        <v>MAIN</v>
      </c>
      <c r="AK4036" t="str" cm="1">
        <f t="array" ref="AK4036">_xlfn._xlws.FILTER(Table4[Column1],ISNUMBER(SEARCH(Table4[Column1],MIS[[#This Row],[OrderUniqueIdentifier]])),"")</f>
        <v>MS</v>
      </c>
    </row>
    <row r="4037" spans="1:37" x14ac:dyDescent="0.25">
      <c r="A4037" t="s">
        <v>71</v>
      </c>
      <c r="B4037" t="s">
        <v>994</v>
      </c>
      <c r="C4037" t="s">
        <v>7459</v>
      </c>
      <c r="D4037" t="s">
        <v>72</v>
      </c>
      <c r="E4037" t="s">
        <v>160</v>
      </c>
      <c r="F4037" t="s">
        <v>98</v>
      </c>
      <c r="G4037" t="s">
        <v>89</v>
      </c>
      <c r="H4037" t="s">
        <v>75</v>
      </c>
      <c r="I4037" t="s">
        <v>76</v>
      </c>
      <c r="J4037" t="s">
        <v>77</v>
      </c>
      <c r="K4037">
        <v>20</v>
      </c>
      <c r="L4037" t="s">
        <v>77</v>
      </c>
      <c r="M4037" t="s">
        <v>78</v>
      </c>
      <c r="N4037" t="s">
        <v>7460</v>
      </c>
      <c r="O4037" t="s">
        <v>7347</v>
      </c>
      <c r="P4037" t="s">
        <v>7377</v>
      </c>
      <c r="Q4037" t="s">
        <v>162</v>
      </c>
      <c r="R4037" t="s">
        <v>79</v>
      </c>
      <c r="S4037" t="s">
        <v>40</v>
      </c>
      <c r="T4037" t="s">
        <v>163</v>
      </c>
      <c r="U4037" t="s">
        <v>100</v>
      </c>
      <c r="V4037" t="s">
        <v>80</v>
      </c>
      <c r="W4037">
        <v>82500</v>
      </c>
      <c r="X4037" t="s">
        <v>81</v>
      </c>
      <c r="Y4037">
        <v>-20</v>
      </c>
      <c r="Z4037" t="s">
        <v>7348</v>
      </c>
      <c r="AA4037" t="s">
        <v>7378</v>
      </c>
      <c r="AB4037" t="s">
        <v>90</v>
      </c>
      <c r="AC4037" t="s">
        <v>91</v>
      </c>
      <c r="AD4037">
        <f>_xlfn.XLOOKUP(MIS[[#This Row],[TRADING SYMBOL]],[1]Sheet1!$D:$D,[1]Sheet1!$C:$C)</f>
        <v>367.2</v>
      </c>
      <c r="AE4037">
        <f>MIS[[#This Row],[OrderAverageTradedPrice]]*MIS[[#This Row],[OrderQuantity]]</f>
        <v>8601</v>
      </c>
      <c r="AF4037">
        <f>MIS[[#This Row],[LTP]]*MIS[[#This Row],[OrderQuantity]]</f>
        <v>7344</v>
      </c>
      <c r="AG4037">
        <f>IF(MIS[[#This Row],[OrderSide]]="SELL",MIS[[#This Row],[VALUE]]-MIS[[#This Row],[LIVE_VALUE]],MIS[[#This Row],[LIVE_VALUE]]-MIS[[#This Row],[VALUE]])</f>
        <v>1257</v>
      </c>
      <c r="AH4037" t="str" cm="1">
        <f t="array" ref="AH4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7" t="str">
        <f>MIS[[#This Row],[TRADING SYMBOL]]</f>
        <v>SENSEX2552082500CE</v>
      </c>
      <c r="AJ4037" t="str">
        <f>IF(RIGHT(MIS[[#This Row],[Main/Hedge]],4)="MAIN","MAIN","HEDGE")</f>
        <v>MAIN</v>
      </c>
      <c r="AK4037" t="str" cm="1">
        <f t="array" ref="AK4037">_xlfn._xlws.FILTER(Table4[Column1],ISNUMBER(SEARCH(Table4[Column1],MIS[[#This Row],[OrderUniqueIdentifier]])),"")</f>
        <v>MS</v>
      </c>
    </row>
    <row r="4038" spans="1:37" x14ac:dyDescent="0.25">
      <c r="A4038" t="s">
        <v>71</v>
      </c>
      <c r="B4038" t="s">
        <v>994</v>
      </c>
      <c r="C4038" t="s">
        <v>7461</v>
      </c>
      <c r="D4038" t="s">
        <v>72</v>
      </c>
      <c r="E4038" t="s">
        <v>2053</v>
      </c>
      <c r="F4038" t="s">
        <v>98</v>
      </c>
      <c r="G4038" t="s">
        <v>89</v>
      </c>
      <c r="H4038" t="s">
        <v>75</v>
      </c>
      <c r="I4038" t="s">
        <v>76</v>
      </c>
      <c r="J4038" t="s">
        <v>77</v>
      </c>
      <c r="K4038">
        <v>20</v>
      </c>
      <c r="L4038" t="s">
        <v>77</v>
      </c>
      <c r="M4038" t="s">
        <v>78</v>
      </c>
      <c r="N4038" t="s">
        <v>7462</v>
      </c>
      <c r="O4038" t="s">
        <v>7377</v>
      </c>
      <c r="P4038" t="s">
        <v>7377</v>
      </c>
      <c r="Q4038" t="s">
        <v>2055</v>
      </c>
      <c r="R4038" t="s">
        <v>79</v>
      </c>
      <c r="S4038" t="s">
        <v>40</v>
      </c>
      <c r="T4038" t="s">
        <v>2056</v>
      </c>
      <c r="U4038" t="s">
        <v>100</v>
      </c>
      <c r="V4038" t="s">
        <v>80</v>
      </c>
      <c r="W4038">
        <v>82300</v>
      </c>
      <c r="X4038" t="s">
        <v>85</v>
      </c>
      <c r="Y4038">
        <v>-20</v>
      </c>
      <c r="Z4038" t="s">
        <v>7378</v>
      </c>
      <c r="AA4038" t="s">
        <v>7378</v>
      </c>
      <c r="AB4038" t="s">
        <v>107</v>
      </c>
      <c r="AC4038" t="s">
        <v>91</v>
      </c>
      <c r="AD4038">
        <f>_xlfn.XLOOKUP(MIS[[#This Row],[TRADING SYMBOL]],[1]Sheet1!$D:$D,[1]Sheet1!$C:$C)</f>
        <v>389.05</v>
      </c>
      <c r="AE4038">
        <f>MIS[[#This Row],[OrderAverageTradedPrice]]*MIS[[#This Row],[OrderQuantity]]</f>
        <v>9635</v>
      </c>
      <c r="AF4038">
        <f>MIS[[#This Row],[LTP]]*MIS[[#This Row],[OrderQuantity]]</f>
        <v>7781</v>
      </c>
      <c r="AG4038">
        <f>IF(MIS[[#This Row],[OrderSide]]="SELL",MIS[[#This Row],[VALUE]]-MIS[[#This Row],[LIVE_VALUE]],MIS[[#This Row],[LIVE_VALUE]]-MIS[[#This Row],[VALUE]])</f>
        <v>1854</v>
      </c>
      <c r="AH4038" t="str" cm="1">
        <f t="array" ref="AH4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8" t="str">
        <f>MIS[[#This Row],[TRADING SYMBOL]]</f>
        <v>SENSEX2552082300PE</v>
      </c>
      <c r="AJ4038" t="str">
        <f>IF(RIGHT(MIS[[#This Row],[Main/Hedge]],4)="MAIN","MAIN","HEDGE")</f>
        <v>MAIN</v>
      </c>
      <c r="AK4038" t="str" cm="1">
        <f t="array" ref="AK4038">_xlfn._xlws.FILTER(Table4[Column1],ISNUMBER(SEARCH(Table4[Column1],MIS[[#This Row],[OrderUniqueIdentifier]])),"")</f>
        <v>MS</v>
      </c>
    </row>
    <row r="4039" spans="1:37" x14ac:dyDescent="0.25">
      <c r="A4039" t="s">
        <v>71</v>
      </c>
      <c r="B4039" t="s">
        <v>1054</v>
      </c>
      <c r="C4039" t="s">
        <v>7480</v>
      </c>
      <c r="D4039" t="s">
        <v>72</v>
      </c>
      <c r="E4039" t="s">
        <v>2053</v>
      </c>
      <c r="F4039" t="s">
        <v>98</v>
      </c>
      <c r="G4039" t="s">
        <v>89</v>
      </c>
      <c r="H4039" t="s">
        <v>75</v>
      </c>
      <c r="I4039" t="s">
        <v>76</v>
      </c>
      <c r="J4039" t="s">
        <v>77</v>
      </c>
      <c r="K4039">
        <v>20</v>
      </c>
      <c r="L4039" t="s">
        <v>77</v>
      </c>
      <c r="M4039" t="s">
        <v>78</v>
      </c>
      <c r="N4039" t="s">
        <v>4724</v>
      </c>
      <c r="O4039" t="s">
        <v>7377</v>
      </c>
      <c r="P4039" t="s">
        <v>7377</v>
      </c>
      <c r="Q4039" t="s">
        <v>2055</v>
      </c>
      <c r="R4039" t="s">
        <v>79</v>
      </c>
      <c r="S4039" t="s">
        <v>40</v>
      </c>
      <c r="T4039" t="s">
        <v>2056</v>
      </c>
      <c r="U4039" t="s">
        <v>100</v>
      </c>
      <c r="V4039" t="s">
        <v>80</v>
      </c>
      <c r="W4039">
        <v>82300</v>
      </c>
      <c r="X4039" t="s">
        <v>85</v>
      </c>
      <c r="Y4039">
        <v>-20</v>
      </c>
      <c r="Z4039" t="s">
        <v>7378</v>
      </c>
      <c r="AA4039" t="s">
        <v>7378</v>
      </c>
      <c r="AB4039" t="s">
        <v>107</v>
      </c>
      <c r="AC4039" t="s">
        <v>91</v>
      </c>
      <c r="AD4039">
        <f>_xlfn.XLOOKUP(MIS[[#This Row],[TRADING SYMBOL]],[1]Sheet1!$D:$D,[1]Sheet1!$C:$C)</f>
        <v>389.05</v>
      </c>
      <c r="AE4039">
        <f>MIS[[#This Row],[OrderAverageTradedPrice]]*MIS[[#This Row],[OrderQuantity]]</f>
        <v>9600</v>
      </c>
      <c r="AF4039">
        <f>MIS[[#This Row],[LTP]]*MIS[[#This Row],[OrderQuantity]]</f>
        <v>7781</v>
      </c>
      <c r="AG4039">
        <f>IF(MIS[[#This Row],[OrderSide]]="SELL",MIS[[#This Row],[VALUE]]-MIS[[#This Row],[LIVE_VALUE]],MIS[[#This Row],[LIVE_VALUE]]-MIS[[#This Row],[VALUE]])</f>
        <v>1819</v>
      </c>
      <c r="AH4039" t="str" cm="1">
        <f t="array" ref="AH4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9" t="str">
        <f>MIS[[#This Row],[TRADING SYMBOL]]</f>
        <v>SENSEX2552082300PE</v>
      </c>
      <c r="AJ4039" t="str">
        <f>IF(RIGHT(MIS[[#This Row],[Main/Hedge]],4)="MAIN","MAIN","HEDGE")</f>
        <v>MAIN</v>
      </c>
      <c r="AK4039" t="str" cm="1">
        <f t="array" ref="AK4039">_xlfn._xlws.FILTER(Table4[Column1],ISNUMBER(SEARCH(Table4[Column1],MIS[[#This Row],[OrderUniqueIdentifier]])),"")</f>
        <v>MS</v>
      </c>
    </row>
    <row r="4040" spans="1:37" x14ac:dyDescent="0.25">
      <c r="A4040" t="s">
        <v>71</v>
      </c>
      <c r="B4040" t="s">
        <v>1100</v>
      </c>
      <c r="C4040" t="s">
        <v>7497</v>
      </c>
      <c r="D4040" t="s">
        <v>72</v>
      </c>
      <c r="E4040" t="s">
        <v>160</v>
      </c>
      <c r="F4040" t="s">
        <v>98</v>
      </c>
      <c r="G4040" t="s">
        <v>89</v>
      </c>
      <c r="H4040" t="s">
        <v>75</v>
      </c>
      <c r="I4040" t="s">
        <v>76</v>
      </c>
      <c r="J4040" t="s">
        <v>77</v>
      </c>
      <c r="K4040">
        <v>20</v>
      </c>
      <c r="L4040" t="s">
        <v>77</v>
      </c>
      <c r="M4040" t="s">
        <v>78</v>
      </c>
      <c r="N4040" t="s">
        <v>7498</v>
      </c>
      <c r="O4040" t="s">
        <v>7347</v>
      </c>
      <c r="P4040" t="s">
        <v>7377</v>
      </c>
      <c r="Q4040" t="s">
        <v>162</v>
      </c>
      <c r="R4040" t="s">
        <v>79</v>
      </c>
      <c r="S4040" t="s">
        <v>40</v>
      </c>
      <c r="T4040" t="s">
        <v>163</v>
      </c>
      <c r="U4040" t="s">
        <v>100</v>
      </c>
      <c r="V4040" t="s">
        <v>80</v>
      </c>
      <c r="W4040">
        <v>82500</v>
      </c>
      <c r="X4040" t="s">
        <v>81</v>
      </c>
      <c r="Y4040">
        <v>-20</v>
      </c>
      <c r="Z4040" t="s">
        <v>7348</v>
      </c>
      <c r="AA4040" t="s">
        <v>7378</v>
      </c>
      <c r="AB4040" t="s">
        <v>90</v>
      </c>
      <c r="AC4040" t="s">
        <v>91</v>
      </c>
      <c r="AD4040">
        <f>_xlfn.XLOOKUP(MIS[[#This Row],[TRADING SYMBOL]],[1]Sheet1!$D:$D,[1]Sheet1!$C:$C)</f>
        <v>367.2</v>
      </c>
      <c r="AE4040">
        <f>MIS[[#This Row],[OrderAverageTradedPrice]]*MIS[[#This Row],[OrderQuantity]]</f>
        <v>8677</v>
      </c>
      <c r="AF4040">
        <f>MIS[[#This Row],[LTP]]*MIS[[#This Row],[OrderQuantity]]</f>
        <v>7344</v>
      </c>
      <c r="AG4040">
        <f>IF(MIS[[#This Row],[OrderSide]]="SELL",MIS[[#This Row],[VALUE]]-MIS[[#This Row],[LIVE_VALUE]],MIS[[#This Row],[LIVE_VALUE]]-MIS[[#This Row],[VALUE]])</f>
        <v>1333</v>
      </c>
      <c r="AH4040" t="str" cm="1">
        <f t="array" ref="AH4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0" t="str">
        <f>MIS[[#This Row],[TRADING SYMBOL]]</f>
        <v>SENSEX2552082500CE</v>
      </c>
      <c r="AJ4040" t="str">
        <f>IF(RIGHT(MIS[[#This Row],[Main/Hedge]],4)="MAIN","MAIN","HEDGE")</f>
        <v>MAIN</v>
      </c>
      <c r="AK4040" t="str" cm="1">
        <f t="array" ref="AK4040">_xlfn._xlws.FILTER(Table4[Column1],ISNUMBER(SEARCH(Table4[Column1],MIS[[#This Row],[OrderUniqueIdentifier]])),"")</f>
        <v>MS</v>
      </c>
    </row>
    <row r="4041" spans="1:37" x14ac:dyDescent="0.25">
      <c r="A4041" t="s">
        <v>71</v>
      </c>
      <c r="B4041" t="s">
        <v>1100</v>
      </c>
      <c r="C4041" t="s">
        <v>7499</v>
      </c>
      <c r="D4041" t="s">
        <v>72</v>
      </c>
      <c r="E4041" t="s">
        <v>2053</v>
      </c>
      <c r="F4041" t="s">
        <v>98</v>
      </c>
      <c r="G4041" t="s">
        <v>89</v>
      </c>
      <c r="H4041" t="s">
        <v>75</v>
      </c>
      <c r="I4041" t="s">
        <v>76</v>
      </c>
      <c r="J4041" t="s">
        <v>77</v>
      </c>
      <c r="K4041">
        <v>20</v>
      </c>
      <c r="L4041" t="s">
        <v>77</v>
      </c>
      <c r="M4041" t="s">
        <v>78</v>
      </c>
      <c r="N4041" t="s">
        <v>5741</v>
      </c>
      <c r="O4041" t="s">
        <v>7377</v>
      </c>
      <c r="P4041" t="s">
        <v>7377</v>
      </c>
      <c r="Q4041" t="s">
        <v>2055</v>
      </c>
      <c r="R4041" t="s">
        <v>79</v>
      </c>
      <c r="S4041" t="s">
        <v>40</v>
      </c>
      <c r="T4041" t="s">
        <v>2056</v>
      </c>
      <c r="U4041" t="s">
        <v>100</v>
      </c>
      <c r="V4041" t="s">
        <v>80</v>
      </c>
      <c r="W4041">
        <v>82300</v>
      </c>
      <c r="X4041" t="s">
        <v>85</v>
      </c>
      <c r="Y4041">
        <v>-20</v>
      </c>
      <c r="Z4041" t="s">
        <v>7378</v>
      </c>
      <c r="AA4041" t="s">
        <v>7378</v>
      </c>
      <c r="AB4041" t="s">
        <v>107</v>
      </c>
      <c r="AC4041" t="s">
        <v>91</v>
      </c>
      <c r="AD4041">
        <f>_xlfn.XLOOKUP(MIS[[#This Row],[TRADING SYMBOL]],[1]Sheet1!$D:$D,[1]Sheet1!$C:$C)</f>
        <v>389.05</v>
      </c>
      <c r="AE4041">
        <f>MIS[[#This Row],[OrderAverageTradedPrice]]*MIS[[#This Row],[OrderQuantity]]</f>
        <v>9625</v>
      </c>
      <c r="AF4041">
        <f>MIS[[#This Row],[LTP]]*MIS[[#This Row],[OrderQuantity]]</f>
        <v>7781</v>
      </c>
      <c r="AG4041">
        <f>IF(MIS[[#This Row],[OrderSide]]="SELL",MIS[[#This Row],[VALUE]]-MIS[[#This Row],[LIVE_VALUE]],MIS[[#This Row],[LIVE_VALUE]]-MIS[[#This Row],[VALUE]])</f>
        <v>1844</v>
      </c>
      <c r="AH4041" t="str" cm="1">
        <f t="array" ref="AH4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1" t="str">
        <f>MIS[[#This Row],[TRADING SYMBOL]]</f>
        <v>SENSEX2552082300PE</v>
      </c>
      <c r="AJ4041" t="str">
        <f>IF(RIGHT(MIS[[#This Row],[Main/Hedge]],4)="MAIN","MAIN","HEDGE")</f>
        <v>MAIN</v>
      </c>
      <c r="AK4041" t="str" cm="1">
        <f t="array" ref="AK4041">_xlfn._xlws.FILTER(Table4[Column1],ISNUMBER(SEARCH(Table4[Column1],MIS[[#This Row],[OrderUniqueIdentifier]])),"")</f>
        <v>MS</v>
      </c>
    </row>
    <row r="4042" spans="1:37" x14ac:dyDescent="0.25">
      <c r="A4042" t="s">
        <v>71</v>
      </c>
      <c r="B4042" t="s">
        <v>1326</v>
      </c>
      <c r="C4042" t="s">
        <v>7522</v>
      </c>
      <c r="D4042" t="s">
        <v>72</v>
      </c>
      <c r="E4042" t="s">
        <v>342</v>
      </c>
      <c r="F4042" t="s">
        <v>98</v>
      </c>
      <c r="G4042" t="s">
        <v>89</v>
      </c>
      <c r="H4042" t="s">
        <v>75</v>
      </c>
      <c r="I4042" t="s">
        <v>76</v>
      </c>
      <c r="J4042" t="s">
        <v>77</v>
      </c>
      <c r="K4042">
        <v>20</v>
      </c>
      <c r="L4042" t="s">
        <v>77</v>
      </c>
      <c r="M4042" t="s">
        <v>78</v>
      </c>
      <c r="N4042" t="s">
        <v>7464</v>
      </c>
      <c r="O4042" t="s">
        <v>7347</v>
      </c>
      <c r="P4042" t="s">
        <v>7377</v>
      </c>
      <c r="Q4042" t="s">
        <v>344</v>
      </c>
      <c r="R4042" t="s">
        <v>79</v>
      </c>
      <c r="S4042" t="s">
        <v>40</v>
      </c>
      <c r="T4042" t="s">
        <v>345</v>
      </c>
      <c r="U4042" t="s">
        <v>100</v>
      </c>
      <c r="V4042" t="s">
        <v>80</v>
      </c>
      <c r="W4042">
        <v>82600</v>
      </c>
      <c r="X4042" t="s">
        <v>81</v>
      </c>
      <c r="Y4042">
        <v>-20</v>
      </c>
      <c r="Z4042" t="s">
        <v>7348</v>
      </c>
      <c r="AA4042" t="s">
        <v>7378</v>
      </c>
      <c r="AB4042" t="s">
        <v>90</v>
      </c>
      <c r="AC4042" t="s">
        <v>91</v>
      </c>
      <c r="AD4042">
        <f>_xlfn.XLOOKUP(MIS[[#This Row],[TRADING SYMBOL]],[1]Sheet1!$D:$D,[1]Sheet1!$C:$C)</f>
        <v>321.60000000000002</v>
      </c>
      <c r="AE4042">
        <f>MIS[[#This Row],[OrderAverageTradedPrice]]*MIS[[#This Row],[OrderQuantity]]</f>
        <v>7771</v>
      </c>
      <c r="AF4042">
        <f>MIS[[#This Row],[LTP]]*MIS[[#This Row],[OrderQuantity]]</f>
        <v>6432</v>
      </c>
      <c r="AG4042">
        <f>IF(MIS[[#This Row],[OrderSide]]="SELL",MIS[[#This Row],[VALUE]]-MIS[[#This Row],[LIVE_VALUE]],MIS[[#This Row],[LIVE_VALUE]]-MIS[[#This Row],[VALUE]])</f>
        <v>1339</v>
      </c>
      <c r="AH4042" t="str" cm="1">
        <f t="array" ref="AH4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2" t="str">
        <f>MIS[[#This Row],[TRADING SYMBOL]]</f>
        <v>SENSEX2552082600CE</v>
      </c>
      <c r="AJ4042" t="str">
        <f>IF(RIGHT(MIS[[#This Row],[Main/Hedge]],4)="MAIN","MAIN","HEDGE")</f>
        <v>MAIN</v>
      </c>
      <c r="AK4042" t="str" cm="1">
        <f t="array" ref="AK4042">_xlfn._xlws.FILTER(Table4[Column1],ISNUMBER(SEARCH(Table4[Column1],MIS[[#This Row],[OrderUniqueIdentifier]])),"")</f>
        <v>MS</v>
      </c>
    </row>
    <row r="4043" spans="1:37" x14ac:dyDescent="0.25">
      <c r="A4043" t="s">
        <v>71</v>
      </c>
      <c r="B4043" t="s">
        <v>661</v>
      </c>
      <c r="C4043" t="s">
        <v>7381</v>
      </c>
      <c r="D4043" t="s">
        <v>72</v>
      </c>
      <c r="E4043" t="s">
        <v>3193</v>
      </c>
      <c r="F4043" t="s">
        <v>98</v>
      </c>
      <c r="G4043" t="s">
        <v>89</v>
      </c>
      <c r="H4043" t="s">
        <v>75</v>
      </c>
      <c r="I4043" t="s">
        <v>76</v>
      </c>
      <c r="J4043" t="s">
        <v>77</v>
      </c>
      <c r="K4043">
        <v>20</v>
      </c>
      <c r="L4043" t="s">
        <v>77</v>
      </c>
      <c r="M4043" t="s">
        <v>78</v>
      </c>
      <c r="N4043" t="s">
        <v>5270</v>
      </c>
      <c r="O4043" t="s">
        <v>7377</v>
      </c>
      <c r="P4043" t="s">
        <v>7382</v>
      </c>
      <c r="Q4043" t="s">
        <v>3195</v>
      </c>
      <c r="R4043" t="s">
        <v>79</v>
      </c>
      <c r="S4043" t="s">
        <v>40</v>
      </c>
      <c r="T4043" t="s">
        <v>3196</v>
      </c>
      <c r="U4043" t="s">
        <v>100</v>
      </c>
      <c r="V4043" t="s">
        <v>80</v>
      </c>
      <c r="W4043">
        <v>82200</v>
      </c>
      <c r="X4043" t="s">
        <v>85</v>
      </c>
      <c r="Y4043">
        <v>-20</v>
      </c>
      <c r="Z4043" t="s">
        <v>7378</v>
      </c>
      <c r="AA4043" t="s">
        <v>7383</v>
      </c>
      <c r="AB4043" t="s">
        <v>107</v>
      </c>
      <c r="AC4043" t="s">
        <v>91</v>
      </c>
      <c r="AD4043">
        <f>_xlfn.XLOOKUP(MIS[[#This Row],[TRADING SYMBOL]],[1]Sheet1!$D:$D,[1]Sheet1!$C:$C)</f>
        <v>350</v>
      </c>
      <c r="AE4043">
        <f>MIS[[#This Row],[OrderAverageTradedPrice]]*MIS[[#This Row],[OrderQuantity]]</f>
        <v>8749</v>
      </c>
      <c r="AF4043">
        <f>MIS[[#This Row],[LTP]]*MIS[[#This Row],[OrderQuantity]]</f>
        <v>7000</v>
      </c>
      <c r="AG4043">
        <f>IF(MIS[[#This Row],[OrderSide]]="SELL",MIS[[#This Row],[VALUE]]-MIS[[#This Row],[LIVE_VALUE]],MIS[[#This Row],[LIVE_VALUE]]-MIS[[#This Row],[VALUE]])</f>
        <v>1749</v>
      </c>
      <c r="AH4043" t="str" cm="1">
        <f t="array" ref="AH4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3" t="str">
        <f>MIS[[#This Row],[TRADING SYMBOL]]</f>
        <v>SENSEX2552082200PE</v>
      </c>
      <c r="AJ4043" t="str">
        <f>IF(RIGHT(MIS[[#This Row],[Main/Hedge]],4)="MAIN","MAIN","HEDGE")</f>
        <v>MAIN</v>
      </c>
      <c r="AK4043" t="str" cm="1">
        <f t="array" ref="AK4043">_xlfn._xlws.FILTER(Table4[Column1],ISNUMBER(SEARCH(Table4[Column1],MIS[[#This Row],[OrderUniqueIdentifier]])),"")</f>
        <v>MS</v>
      </c>
    </row>
    <row r="4044" spans="1:37" x14ac:dyDescent="0.25">
      <c r="A4044" t="s">
        <v>71</v>
      </c>
      <c r="B4044" t="s">
        <v>787</v>
      </c>
      <c r="C4044" t="s">
        <v>7391</v>
      </c>
      <c r="D4044" t="s">
        <v>72</v>
      </c>
      <c r="E4044" t="s">
        <v>3193</v>
      </c>
      <c r="F4044" t="s">
        <v>98</v>
      </c>
      <c r="G4044" t="s">
        <v>89</v>
      </c>
      <c r="H4044" t="s">
        <v>75</v>
      </c>
      <c r="I4044" t="s">
        <v>76</v>
      </c>
      <c r="J4044" t="s">
        <v>77</v>
      </c>
      <c r="K4044">
        <v>20</v>
      </c>
      <c r="L4044" t="s">
        <v>77</v>
      </c>
      <c r="M4044" t="s">
        <v>78</v>
      </c>
      <c r="N4044" t="s">
        <v>7392</v>
      </c>
      <c r="O4044" t="s">
        <v>7382</v>
      </c>
      <c r="P4044" t="s">
        <v>7382</v>
      </c>
      <c r="Q4044" t="s">
        <v>3195</v>
      </c>
      <c r="R4044" t="s">
        <v>79</v>
      </c>
      <c r="S4044" t="s">
        <v>40</v>
      </c>
      <c r="T4044" t="s">
        <v>3196</v>
      </c>
      <c r="U4044" t="s">
        <v>100</v>
      </c>
      <c r="V4044" t="s">
        <v>80</v>
      </c>
      <c r="W4044">
        <v>82200</v>
      </c>
      <c r="X4044" t="s">
        <v>85</v>
      </c>
      <c r="Y4044">
        <v>-20</v>
      </c>
      <c r="Z4044" t="s">
        <v>7383</v>
      </c>
      <c r="AA4044" t="s">
        <v>7383</v>
      </c>
      <c r="AB4044" t="s">
        <v>107</v>
      </c>
      <c r="AC4044" t="s">
        <v>91</v>
      </c>
      <c r="AD4044">
        <f>_xlfn.XLOOKUP(MIS[[#This Row],[TRADING SYMBOL]],[1]Sheet1!$D:$D,[1]Sheet1!$C:$C)</f>
        <v>350</v>
      </c>
      <c r="AE4044">
        <f>MIS[[#This Row],[OrderAverageTradedPrice]]*MIS[[#This Row],[OrderQuantity]]</f>
        <v>8779</v>
      </c>
      <c r="AF4044">
        <f>MIS[[#This Row],[LTP]]*MIS[[#This Row],[OrderQuantity]]</f>
        <v>7000</v>
      </c>
      <c r="AG4044">
        <f>IF(MIS[[#This Row],[OrderSide]]="SELL",MIS[[#This Row],[VALUE]]-MIS[[#This Row],[LIVE_VALUE]],MIS[[#This Row],[LIVE_VALUE]]-MIS[[#This Row],[VALUE]])</f>
        <v>1779</v>
      </c>
      <c r="AH4044" t="str" cm="1">
        <f t="array" ref="AH4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4" t="str">
        <f>MIS[[#This Row],[TRADING SYMBOL]]</f>
        <v>SENSEX2552082200PE</v>
      </c>
      <c r="AJ4044" t="str">
        <f>IF(RIGHT(MIS[[#This Row],[Main/Hedge]],4)="MAIN","MAIN","HEDGE")</f>
        <v>MAIN</v>
      </c>
      <c r="AK4044" t="str" cm="1">
        <f t="array" ref="AK4044">_xlfn._xlws.FILTER(Table4[Column1],ISNUMBER(SEARCH(Table4[Column1],MIS[[#This Row],[OrderUniqueIdentifier]])),"")</f>
        <v>MS</v>
      </c>
    </row>
    <row r="4045" spans="1:37" x14ac:dyDescent="0.25">
      <c r="A4045" t="s">
        <v>71</v>
      </c>
      <c r="B4045" t="s">
        <v>839</v>
      </c>
      <c r="C4045" t="s">
        <v>7423</v>
      </c>
      <c r="D4045" t="s">
        <v>72</v>
      </c>
      <c r="E4045" t="s">
        <v>342</v>
      </c>
      <c r="F4045" t="s">
        <v>98</v>
      </c>
      <c r="G4045" t="s">
        <v>89</v>
      </c>
      <c r="H4045" t="s">
        <v>75</v>
      </c>
      <c r="I4045" t="s">
        <v>76</v>
      </c>
      <c r="J4045" t="s">
        <v>77</v>
      </c>
      <c r="K4045">
        <v>20</v>
      </c>
      <c r="L4045" t="s">
        <v>77</v>
      </c>
      <c r="M4045" t="s">
        <v>78</v>
      </c>
      <c r="N4045" t="s">
        <v>7424</v>
      </c>
      <c r="O4045" t="s">
        <v>7377</v>
      </c>
      <c r="P4045" t="s">
        <v>7382</v>
      </c>
      <c r="Q4045" t="s">
        <v>344</v>
      </c>
      <c r="R4045" t="s">
        <v>79</v>
      </c>
      <c r="S4045" t="s">
        <v>40</v>
      </c>
      <c r="T4045" t="s">
        <v>345</v>
      </c>
      <c r="U4045" t="s">
        <v>100</v>
      </c>
      <c r="V4045" t="s">
        <v>80</v>
      </c>
      <c r="W4045">
        <v>82600</v>
      </c>
      <c r="X4045" t="s">
        <v>81</v>
      </c>
      <c r="Y4045">
        <v>-20</v>
      </c>
      <c r="Z4045" t="s">
        <v>7378</v>
      </c>
      <c r="AA4045" t="s">
        <v>7383</v>
      </c>
      <c r="AB4045" t="s">
        <v>90</v>
      </c>
      <c r="AC4045" t="s">
        <v>91</v>
      </c>
      <c r="AD4045">
        <f>_xlfn.XLOOKUP(MIS[[#This Row],[TRADING SYMBOL]],[1]Sheet1!$D:$D,[1]Sheet1!$C:$C)</f>
        <v>321.60000000000002</v>
      </c>
      <c r="AE4045">
        <f>MIS[[#This Row],[OrderAverageTradedPrice]]*MIS[[#This Row],[OrderQuantity]]</f>
        <v>7795</v>
      </c>
      <c r="AF4045">
        <f>MIS[[#This Row],[LTP]]*MIS[[#This Row],[OrderQuantity]]</f>
        <v>6432</v>
      </c>
      <c r="AG4045">
        <f>IF(MIS[[#This Row],[OrderSide]]="SELL",MIS[[#This Row],[VALUE]]-MIS[[#This Row],[LIVE_VALUE]],MIS[[#This Row],[LIVE_VALUE]]-MIS[[#This Row],[VALUE]])</f>
        <v>1363</v>
      </c>
      <c r="AH4045" t="str" cm="1">
        <f t="array" ref="AH4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5" t="str">
        <f>MIS[[#This Row],[TRADING SYMBOL]]</f>
        <v>SENSEX2552082600CE</v>
      </c>
      <c r="AJ4045" t="str">
        <f>IF(RIGHT(MIS[[#This Row],[Main/Hedge]],4)="MAIN","MAIN","HEDGE")</f>
        <v>MAIN</v>
      </c>
      <c r="AK4045" t="str" cm="1">
        <f t="array" ref="AK4045">_xlfn._xlws.FILTER(Table4[Column1],ISNUMBER(SEARCH(Table4[Column1],MIS[[#This Row],[OrderUniqueIdentifier]])),"")</f>
        <v>MS</v>
      </c>
    </row>
    <row r="4046" spans="1:37" x14ac:dyDescent="0.25">
      <c r="A4046" t="s">
        <v>71</v>
      </c>
      <c r="B4046" t="s">
        <v>839</v>
      </c>
      <c r="C4046" t="s">
        <v>7425</v>
      </c>
      <c r="D4046" t="s">
        <v>72</v>
      </c>
      <c r="E4046" t="s">
        <v>3193</v>
      </c>
      <c r="F4046" t="s">
        <v>98</v>
      </c>
      <c r="G4046" t="s">
        <v>89</v>
      </c>
      <c r="H4046" t="s">
        <v>75</v>
      </c>
      <c r="I4046" t="s">
        <v>76</v>
      </c>
      <c r="J4046" t="s">
        <v>77</v>
      </c>
      <c r="K4046">
        <v>20</v>
      </c>
      <c r="L4046" t="s">
        <v>77</v>
      </c>
      <c r="M4046" t="s">
        <v>78</v>
      </c>
      <c r="N4046" t="s">
        <v>7426</v>
      </c>
      <c r="O4046" t="s">
        <v>7382</v>
      </c>
      <c r="P4046" t="s">
        <v>7382</v>
      </c>
      <c r="Q4046" t="s">
        <v>3195</v>
      </c>
      <c r="R4046" t="s">
        <v>79</v>
      </c>
      <c r="S4046" t="s">
        <v>40</v>
      </c>
      <c r="T4046" t="s">
        <v>3196</v>
      </c>
      <c r="U4046" t="s">
        <v>100</v>
      </c>
      <c r="V4046" t="s">
        <v>80</v>
      </c>
      <c r="W4046">
        <v>82200</v>
      </c>
      <c r="X4046" t="s">
        <v>85</v>
      </c>
      <c r="Y4046">
        <v>-20</v>
      </c>
      <c r="Z4046" t="s">
        <v>7383</v>
      </c>
      <c r="AA4046" t="s">
        <v>7383</v>
      </c>
      <c r="AB4046" t="s">
        <v>107</v>
      </c>
      <c r="AC4046" t="s">
        <v>91</v>
      </c>
      <c r="AD4046">
        <f>_xlfn.XLOOKUP(MIS[[#This Row],[TRADING SYMBOL]],[1]Sheet1!$D:$D,[1]Sheet1!$C:$C)</f>
        <v>350</v>
      </c>
      <c r="AE4046">
        <f>MIS[[#This Row],[OrderAverageTradedPrice]]*MIS[[#This Row],[OrderQuantity]]</f>
        <v>8796</v>
      </c>
      <c r="AF4046">
        <f>MIS[[#This Row],[LTP]]*MIS[[#This Row],[OrderQuantity]]</f>
        <v>7000</v>
      </c>
      <c r="AG4046">
        <f>IF(MIS[[#This Row],[OrderSide]]="SELL",MIS[[#This Row],[VALUE]]-MIS[[#This Row],[LIVE_VALUE]],MIS[[#This Row],[LIVE_VALUE]]-MIS[[#This Row],[VALUE]])</f>
        <v>1796</v>
      </c>
      <c r="AH4046" t="str" cm="1">
        <f t="array" ref="AH4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6" t="str">
        <f>MIS[[#This Row],[TRADING SYMBOL]]</f>
        <v>SENSEX2552082200PE</v>
      </c>
      <c r="AJ4046" t="str">
        <f>IF(RIGHT(MIS[[#This Row],[Main/Hedge]],4)="MAIN","MAIN","HEDGE")</f>
        <v>MAIN</v>
      </c>
      <c r="AK4046" t="str" cm="1">
        <f t="array" ref="AK4046">_xlfn._xlws.FILTER(Table4[Column1],ISNUMBER(SEARCH(Table4[Column1],MIS[[#This Row],[OrderUniqueIdentifier]])),"")</f>
        <v>MS</v>
      </c>
    </row>
    <row r="4047" spans="1:37" x14ac:dyDescent="0.25">
      <c r="A4047" t="s">
        <v>71</v>
      </c>
      <c r="B4047" t="s">
        <v>908</v>
      </c>
      <c r="C4047" t="s">
        <v>7440</v>
      </c>
      <c r="D4047" t="s">
        <v>72</v>
      </c>
      <c r="E4047" t="s">
        <v>2053</v>
      </c>
      <c r="F4047" t="s">
        <v>98</v>
      </c>
      <c r="G4047" t="s">
        <v>89</v>
      </c>
      <c r="H4047" t="s">
        <v>75</v>
      </c>
      <c r="I4047" t="s">
        <v>76</v>
      </c>
      <c r="J4047" t="s">
        <v>77</v>
      </c>
      <c r="K4047">
        <v>20</v>
      </c>
      <c r="L4047" t="s">
        <v>77</v>
      </c>
      <c r="M4047" t="s">
        <v>78</v>
      </c>
      <c r="N4047" t="s">
        <v>7441</v>
      </c>
      <c r="O4047" t="s">
        <v>7377</v>
      </c>
      <c r="P4047" t="s">
        <v>7382</v>
      </c>
      <c r="Q4047" t="s">
        <v>2055</v>
      </c>
      <c r="R4047" t="s">
        <v>79</v>
      </c>
      <c r="S4047" t="s">
        <v>40</v>
      </c>
      <c r="T4047" t="s">
        <v>2056</v>
      </c>
      <c r="U4047" t="s">
        <v>100</v>
      </c>
      <c r="V4047" t="s">
        <v>80</v>
      </c>
      <c r="W4047">
        <v>82300</v>
      </c>
      <c r="X4047" t="s">
        <v>85</v>
      </c>
      <c r="Y4047">
        <v>-20</v>
      </c>
      <c r="Z4047" t="s">
        <v>7378</v>
      </c>
      <c r="AA4047" t="s">
        <v>7383</v>
      </c>
      <c r="AB4047" t="s">
        <v>107</v>
      </c>
      <c r="AC4047" t="s">
        <v>91</v>
      </c>
      <c r="AD4047">
        <f>_xlfn.XLOOKUP(MIS[[#This Row],[TRADING SYMBOL]],[1]Sheet1!$D:$D,[1]Sheet1!$C:$C)</f>
        <v>389.05</v>
      </c>
      <c r="AE4047">
        <f>MIS[[#This Row],[OrderAverageTradedPrice]]*MIS[[#This Row],[OrderQuantity]]</f>
        <v>9628</v>
      </c>
      <c r="AF4047">
        <f>MIS[[#This Row],[LTP]]*MIS[[#This Row],[OrderQuantity]]</f>
        <v>7781</v>
      </c>
      <c r="AG4047">
        <f>IF(MIS[[#This Row],[OrderSide]]="SELL",MIS[[#This Row],[VALUE]]-MIS[[#This Row],[LIVE_VALUE]],MIS[[#This Row],[LIVE_VALUE]]-MIS[[#This Row],[VALUE]])</f>
        <v>1847</v>
      </c>
      <c r="AH4047" t="str" cm="1">
        <f t="array" ref="AH4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7" t="str">
        <f>MIS[[#This Row],[TRADING SYMBOL]]</f>
        <v>SENSEX2552082300PE</v>
      </c>
      <c r="AJ4047" t="str">
        <f>IF(RIGHT(MIS[[#This Row],[Main/Hedge]],4)="MAIN","MAIN","HEDGE")</f>
        <v>MAIN</v>
      </c>
      <c r="AK4047" t="str" cm="1">
        <f t="array" ref="AK4047">_xlfn._xlws.FILTER(Table4[Column1],ISNUMBER(SEARCH(Table4[Column1],MIS[[#This Row],[OrderUniqueIdentifier]])),"")</f>
        <v>MS</v>
      </c>
    </row>
    <row r="4048" spans="1:37" x14ac:dyDescent="0.25">
      <c r="A4048" t="s">
        <v>71</v>
      </c>
      <c r="B4048" t="s">
        <v>908</v>
      </c>
      <c r="C4048" t="s">
        <v>7442</v>
      </c>
      <c r="D4048" t="s">
        <v>72</v>
      </c>
      <c r="E4048" t="s">
        <v>342</v>
      </c>
      <c r="F4048" t="s">
        <v>98</v>
      </c>
      <c r="G4048" t="s">
        <v>89</v>
      </c>
      <c r="H4048" t="s">
        <v>75</v>
      </c>
      <c r="I4048" t="s">
        <v>76</v>
      </c>
      <c r="J4048" t="s">
        <v>77</v>
      </c>
      <c r="K4048">
        <v>20</v>
      </c>
      <c r="L4048" t="s">
        <v>77</v>
      </c>
      <c r="M4048" t="s">
        <v>78</v>
      </c>
      <c r="N4048" t="s">
        <v>7443</v>
      </c>
      <c r="O4048" t="s">
        <v>7382</v>
      </c>
      <c r="P4048" t="s">
        <v>7382</v>
      </c>
      <c r="Q4048" t="s">
        <v>344</v>
      </c>
      <c r="R4048" t="s">
        <v>79</v>
      </c>
      <c r="S4048" t="s">
        <v>40</v>
      </c>
      <c r="T4048" t="s">
        <v>345</v>
      </c>
      <c r="U4048" t="s">
        <v>100</v>
      </c>
      <c r="V4048" t="s">
        <v>80</v>
      </c>
      <c r="W4048">
        <v>82600</v>
      </c>
      <c r="X4048" t="s">
        <v>81</v>
      </c>
      <c r="Y4048">
        <v>-20</v>
      </c>
      <c r="Z4048" t="s">
        <v>7383</v>
      </c>
      <c r="AA4048" t="s">
        <v>7383</v>
      </c>
      <c r="AB4048" t="s">
        <v>90</v>
      </c>
      <c r="AC4048" t="s">
        <v>91</v>
      </c>
      <c r="AD4048">
        <f>_xlfn.XLOOKUP(MIS[[#This Row],[TRADING SYMBOL]],[1]Sheet1!$D:$D,[1]Sheet1!$C:$C)</f>
        <v>321.60000000000002</v>
      </c>
      <c r="AE4048">
        <f>MIS[[#This Row],[OrderAverageTradedPrice]]*MIS[[#This Row],[OrderQuantity]]</f>
        <v>7729</v>
      </c>
      <c r="AF4048">
        <f>MIS[[#This Row],[LTP]]*MIS[[#This Row],[OrderQuantity]]</f>
        <v>6432</v>
      </c>
      <c r="AG4048">
        <f>IF(MIS[[#This Row],[OrderSide]]="SELL",MIS[[#This Row],[VALUE]]-MIS[[#This Row],[LIVE_VALUE]],MIS[[#This Row],[LIVE_VALUE]]-MIS[[#This Row],[VALUE]])</f>
        <v>1297</v>
      </c>
      <c r="AH4048" t="str" cm="1">
        <f t="array" ref="AH4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8" t="str">
        <f>MIS[[#This Row],[TRADING SYMBOL]]</f>
        <v>SENSEX2552082600CE</v>
      </c>
      <c r="AJ4048" t="str">
        <f>IF(RIGHT(MIS[[#This Row],[Main/Hedge]],4)="MAIN","MAIN","HEDGE")</f>
        <v>MAIN</v>
      </c>
      <c r="AK4048" t="str" cm="1">
        <f t="array" ref="AK4048">_xlfn._xlws.FILTER(Table4[Column1],ISNUMBER(SEARCH(Table4[Column1],MIS[[#This Row],[OrderUniqueIdentifier]])),"")</f>
        <v>MS</v>
      </c>
    </row>
    <row r="4049" spans="1:37" x14ac:dyDescent="0.25">
      <c r="A4049" t="s">
        <v>71</v>
      </c>
      <c r="B4049" t="s">
        <v>994</v>
      </c>
      <c r="C4049" t="s">
        <v>7463</v>
      </c>
      <c r="D4049" t="s">
        <v>72</v>
      </c>
      <c r="E4049" t="s">
        <v>342</v>
      </c>
      <c r="F4049" t="s">
        <v>98</v>
      </c>
      <c r="G4049" t="s">
        <v>89</v>
      </c>
      <c r="H4049" t="s">
        <v>75</v>
      </c>
      <c r="I4049" t="s">
        <v>76</v>
      </c>
      <c r="J4049" t="s">
        <v>77</v>
      </c>
      <c r="K4049">
        <v>20</v>
      </c>
      <c r="L4049" t="s">
        <v>77</v>
      </c>
      <c r="M4049" t="s">
        <v>78</v>
      </c>
      <c r="N4049" t="s">
        <v>7464</v>
      </c>
      <c r="O4049" t="s">
        <v>7377</v>
      </c>
      <c r="P4049" t="s">
        <v>7382</v>
      </c>
      <c r="Q4049" t="s">
        <v>344</v>
      </c>
      <c r="R4049" t="s">
        <v>79</v>
      </c>
      <c r="S4049" t="s">
        <v>40</v>
      </c>
      <c r="T4049" t="s">
        <v>345</v>
      </c>
      <c r="U4049" t="s">
        <v>100</v>
      </c>
      <c r="V4049" t="s">
        <v>80</v>
      </c>
      <c r="W4049">
        <v>82600</v>
      </c>
      <c r="X4049" t="s">
        <v>81</v>
      </c>
      <c r="Y4049">
        <v>-20</v>
      </c>
      <c r="Z4049" t="s">
        <v>7378</v>
      </c>
      <c r="AA4049" t="s">
        <v>7383</v>
      </c>
      <c r="AB4049" t="s">
        <v>90</v>
      </c>
      <c r="AC4049" t="s">
        <v>91</v>
      </c>
      <c r="AD4049">
        <f>_xlfn.XLOOKUP(MIS[[#This Row],[TRADING SYMBOL]],[1]Sheet1!$D:$D,[1]Sheet1!$C:$C)</f>
        <v>321.60000000000002</v>
      </c>
      <c r="AE4049">
        <f>MIS[[#This Row],[OrderAverageTradedPrice]]*MIS[[#This Row],[OrderQuantity]]</f>
        <v>7771</v>
      </c>
      <c r="AF4049">
        <f>MIS[[#This Row],[LTP]]*MIS[[#This Row],[OrderQuantity]]</f>
        <v>6432</v>
      </c>
      <c r="AG4049">
        <f>IF(MIS[[#This Row],[OrderSide]]="SELL",MIS[[#This Row],[VALUE]]-MIS[[#This Row],[LIVE_VALUE]],MIS[[#This Row],[LIVE_VALUE]]-MIS[[#This Row],[VALUE]])</f>
        <v>1339</v>
      </c>
      <c r="AH4049" t="str" cm="1">
        <f t="array" ref="AH4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9" t="str">
        <f>MIS[[#This Row],[TRADING SYMBOL]]</f>
        <v>SENSEX2552082600CE</v>
      </c>
      <c r="AJ4049" t="str">
        <f>IF(RIGHT(MIS[[#This Row],[Main/Hedge]],4)="MAIN","MAIN","HEDGE")</f>
        <v>MAIN</v>
      </c>
      <c r="AK4049" t="str" cm="1">
        <f t="array" ref="AK4049">_xlfn._xlws.FILTER(Table4[Column1],ISNUMBER(SEARCH(Table4[Column1],MIS[[#This Row],[OrderUniqueIdentifier]])),"")</f>
        <v>MS</v>
      </c>
    </row>
    <row r="4050" spans="1:37" x14ac:dyDescent="0.25">
      <c r="A4050" t="s">
        <v>71</v>
      </c>
      <c r="B4050" t="s">
        <v>1054</v>
      </c>
      <c r="C4050" t="s">
        <v>7481</v>
      </c>
      <c r="D4050" t="s">
        <v>72</v>
      </c>
      <c r="E4050" t="s">
        <v>342</v>
      </c>
      <c r="F4050" t="s">
        <v>98</v>
      </c>
      <c r="G4050" t="s">
        <v>89</v>
      </c>
      <c r="H4050" t="s">
        <v>75</v>
      </c>
      <c r="I4050" t="s">
        <v>76</v>
      </c>
      <c r="J4050" t="s">
        <v>77</v>
      </c>
      <c r="K4050">
        <v>20</v>
      </c>
      <c r="L4050" t="s">
        <v>77</v>
      </c>
      <c r="M4050" t="s">
        <v>78</v>
      </c>
      <c r="N4050" t="s">
        <v>7482</v>
      </c>
      <c r="O4050" t="s">
        <v>7377</v>
      </c>
      <c r="P4050" t="s">
        <v>7382</v>
      </c>
      <c r="Q4050" t="s">
        <v>344</v>
      </c>
      <c r="R4050" t="s">
        <v>79</v>
      </c>
      <c r="S4050" t="s">
        <v>40</v>
      </c>
      <c r="T4050" t="s">
        <v>345</v>
      </c>
      <c r="U4050" t="s">
        <v>100</v>
      </c>
      <c r="V4050" t="s">
        <v>80</v>
      </c>
      <c r="W4050">
        <v>82600</v>
      </c>
      <c r="X4050" t="s">
        <v>81</v>
      </c>
      <c r="Y4050">
        <v>-20</v>
      </c>
      <c r="Z4050" t="s">
        <v>7378</v>
      </c>
      <c r="AA4050" t="s">
        <v>7383</v>
      </c>
      <c r="AB4050" t="s">
        <v>90</v>
      </c>
      <c r="AC4050" t="s">
        <v>91</v>
      </c>
      <c r="AD4050">
        <f>_xlfn.XLOOKUP(MIS[[#This Row],[TRADING SYMBOL]],[1]Sheet1!$D:$D,[1]Sheet1!$C:$C)</f>
        <v>321.60000000000002</v>
      </c>
      <c r="AE4050">
        <f>MIS[[#This Row],[OrderAverageTradedPrice]]*MIS[[#This Row],[OrderQuantity]]</f>
        <v>7778</v>
      </c>
      <c r="AF4050">
        <f>MIS[[#This Row],[LTP]]*MIS[[#This Row],[OrderQuantity]]</f>
        <v>6432</v>
      </c>
      <c r="AG4050">
        <f>IF(MIS[[#This Row],[OrderSide]]="SELL",MIS[[#This Row],[VALUE]]-MIS[[#This Row],[LIVE_VALUE]],MIS[[#This Row],[LIVE_VALUE]]-MIS[[#This Row],[VALUE]])</f>
        <v>1346</v>
      </c>
      <c r="AH4050" t="str" cm="1">
        <f t="array" ref="AH4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0" t="str">
        <f>MIS[[#This Row],[TRADING SYMBOL]]</f>
        <v>SENSEX2552082600CE</v>
      </c>
      <c r="AJ4050" t="str">
        <f>IF(RIGHT(MIS[[#This Row],[Main/Hedge]],4)="MAIN","MAIN","HEDGE")</f>
        <v>MAIN</v>
      </c>
      <c r="AK4050" t="str" cm="1">
        <f t="array" ref="AK4050">_xlfn._xlws.FILTER(Table4[Column1],ISNUMBER(SEARCH(Table4[Column1],MIS[[#This Row],[OrderUniqueIdentifier]])),"")</f>
        <v>MS</v>
      </c>
    </row>
    <row r="4051" spans="1:37" x14ac:dyDescent="0.25">
      <c r="A4051" t="s">
        <v>71</v>
      </c>
      <c r="B4051" t="s">
        <v>1054</v>
      </c>
      <c r="C4051" t="s">
        <v>7483</v>
      </c>
      <c r="D4051" t="s">
        <v>72</v>
      </c>
      <c r="E4051" t="s">
        <v>3193</v>
      </c>
      <c r="F4051" t="s">
        <v>98</v>
      </c>
      <c r="G4051" t="s">
        <v>89</v>
      </c>
      <c r="H4051" t="s">
        <v>75</v>
      </c>
      <c r="I4051" t="s">
        <v>76</v>
      </c>
      <c r="J4051" t="s">
        <v>77</v>
      </c>
      <c r="K4051">
        <v>20</v>
      </c>
      <c r="L4051" t="s">
        <v>77</v>
      </c>
      <c r="M4051" t="s">
        <v>78</v>
      </c>
      <c r="N4051" t="s">
        <v>7392</v>
      </c>
      <c r="O4051" t="s">
        <v>7382</v>
      </c>
      <c r="P4051" t="s">
        <v>7382</v>
      </c>
      <c r="Q4051" t="s">
        <v>3195</v>
      </c>
      <c r="R4051" t="s">
        <v>79</v>
      </c>
      <c r="S4051" t="s">
        <v>40</v>
      </c>
      <c r="T4051" t="s">
        <v>3196</v>
      </c>
      <c r="U4051" t="s">
        <v>100</v>
      </c>
      <c r="V4051" t="s">
        <v>80</v>
      </c>
      <c r="W4051">
        <v>82200</v>
      </c>
      <c r="X4051" t="s">
        <v>85</v>
      </c>
      <c r="Y4051">
        <v>-20</v>
      </c>
      <c r="Z4051" t="s">
        <v>7383</v>
      </c>
      <c r="AA4051" t="s">
        <v>7383</v>
      </c>
      <c r="AB4051" t="s">
        <v>107</v>
      </c>
      <c r="AC4051" t="s">
        <v>91</v>
      </c>
      <c r="AD4051">
        <f>_xlfn.XLOOKUP(MIS[[#This Row],[TRADING SYMBOL]],[1]Sheet1!$D:$D,[1]Sheet1!$C:$C)</f>
        <v>350</v>
      </c>
      <c r="AE4051">
        <f>MIS[[#This Row],[OrderAverageTradedPrice]]*MIS[[#This Row],[OrderQuantity]]</f>
        <v>8779</v>
      </c>
      <c r="AF4051">
        <f>MIS[[#This Row],[LTP]]*MIS[[#This Row],[OrderQuantity]]</f>
        <v>7000</v>
      </c>
      <c r="AG4051">
        <f>IF(MIS[[#This Row],[OrderSide]]="SELL",MIS[[#This Row],[VALUE]]-MIS[[#This Row],[LIVE_VALUE]],MIS[[#This Row],[LIVE_VALUE]]-MIS[[#This Row],[VALUE]])</f>
        <v>1779</v>
      </c>
      <c r="AH4051" t="str" cm="1">
        <f t="array" ref="AH4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1" t="str">
        <f>MIS[[#This Row],[TRADING SYMBOL]]</f>
        <v>SENSEX2552082200PE</v>
      </c>
      <c r="AJ4051" t="str">
        <f>IF(RIGHT(MIS[[#This Row],[Main/Hedge]],4)="MAIN","MAIN","HEDGE")</f>
        <v>MAIN</v>
      </c>
      <c r="AK4051" t="str" cm="1">
        <f t="array" ref="AK4051">_xlfn._xlws.FILTER(Table4[Column1],ISNUMBER(SEARCH(Table4[Column1],MIS[[#This Row],[OrderUniqueIdentifier]])),"")</f>
        <v>MS</v>
      </c>
    </row>
    <row r="4052" spans="1:37" x14ac:dyDescent="0.25">
      <c r="A4052" t="s">
        <v>71</v>
      </c>
      <c r="B4052" t="s">
        <v>1100</v>
      </c>
      <c r="C4052" t="s">
        <v>7500</v>
      </c>
      <c r="D4052" t="s">
        <v>72</v>
      </c>
      <c r="E4052" t="s">
        <v>342</v>
      </c>
      <c r="F4052" t="s">
        <v>98</v>
      </c>
      <c r="G4052" t="s">
        <v>89</v>
      </c>
      <c r="H4052" t="s">
        <v>75</v>
      </c>
      <c r="I4052" t="s">
        <v>76</v>
      </c>
      <c r="J4052" t="s">
        <v>77</v>
      </c>
      <c r="K4052">
        <v>20</v>
      </c>
      <c r="L4052" t="s">
        <v>77</v>
      </c>
      <c r="M4052" t="s">
        <v>78</v>
      </c>
      <c r="N4052" t="s">
        <v>7501</v>
      </c>
      <c r="O4052" t="s">
        <v>7377</v>
      </c>
      <c r="P4052" t="s">
        <v>7382</v>
      </c>
      <c r="Q4052" t="s">
        <v>344</v>
      </c>
      <c r="R4052" t="s">
        <v>79</v>
      </c>
      <c r="S4052" t="s">
        <v>40</v>
      </c>
      <c r="T4052" t="s">
        <v>345</v>
      </c>
      <c r="U4052" t="s">
        <v>100</v>
      </c>
      <c r="V4052" t="s">
        <v>80</v>
      </c>
      <c r="W4052">
        <v>82600</v>
      </c>
      <c r="X4052" t="s">
        <v>81</v>
      </c>
      <c r="Y4052">
        <v>-20</v>
      </c>
      <c r="Z4052" t="s">
        <v>7378</v>
      </c>
      <c r="AA4052" t="s">
        <v>7383</v>
      </c>
      <c r="AB4052" t="s">
        <v>90</v>
      </c>
      <c r="AC4052" t="s">
        <v>91</v>
      </c>
      <c r="AD4052">
        <f>_xlfn.XLOOKUP(MIS[[#This Row],[TRADING SYMBOL]],[1]Sheet1!$D:$D,[1]Sheet1!$C:$C)</f>
        <v>321.60000000000002</v>
      </c>
      <c r="AE4052">
        <f>MIS[[#This Row],[OrderAverageTradedPrice]]*MIS[[#This Row],[OrderQuantity]]</f>
        <v>7783</v>
      </c>
      <c r="AF4052">
        <f>MIS[[#This Row],[LTP]]*MIS[[#This Row],[OrderQuantity]]</f>
        <v>6432</v>
      </c>
      <c r="AG4052">
        <f>IF(MIS[[#This Row],[OrderSide]]="SELL",MIS[[#This Row],[VALUE]]-MIS[[#This Row],[LIVE_VALUE]],MIS[[#This Row],[LIVE_VALUE]]-MIS[[#This Row],[VALUE]])</f>
        <v>1351</v>
      </c>
      <c r="AH4052" t="str" cm="1">
        <f t="array" ref="AH4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2" t="str">
        <f>MIS[[#This Row],[TRADING SYMBOL]]</f>
        <v>SENSEX2552082600CE</v>
      </c>
      <c r="AJ4052" t="str">
        <f>IF(RIGHT(MIS[[#This Row],[Main/Hedge]],4)="MAIN","MAIN","HEDGE")</f>
        <v>MAIN</v>
      </c>
      <c r="AK4052" t="str" cm="1">
        <f t="array" ref="AK4052">_xlfn._xlws.FILTER(Table4[Column1],ISNUMBER(SEARCH(Table4[Column1],MIS[[#This Row],[OrderUniqueIdentifier]])),"")</f>
        <v>MS</v>
      </c>
    </row>
    <row r="4053" spans="1:37" x14ac:dyDescent="0.25">
      <c r="A4053" t="s">
        <v>71</v>
      </c>
      <c r="B4053" t="s">
        <v>1326</v>
      </c>
      <c r="C4053" t="s">
        <v>7523</v>
      </c>
      <c r="D4053" t="s">
        <v>72</v>
      </c>
      <c r="E4053" t="s">
        <v>3193</v>
      </c>
      <c r="F4053" t="s">
        <v>98</v>
      </c>
      <c r="G4053" t="s">
        <v>89</v>
      </c>
      <c r="H4053" t="s">
        <v>75</v>
      </c>
      <c r="I4053" t="s">
        <v>76</v>
      </c>
      <c r="J4053" t="s">
        <v>77</v>
      </c>
      <c r="K4053">
        <v>20</v>
      </c>
      <c r="L4053" t="s">
        <v>77</v>
      </c>
      <c r="M4053" t="s">
        <v>78</v>
      </c>
      <c r="N4053" t="s">
        <v>7524</v>
      </c>
      <c r="O4053" t="s">
        <v>7377</v>
      </c>
      <c r="P4053" t="s">
        <v>7382</v>
      </c>
      <c r="Q4053" t="s">
        <v>3195</v>
      </c>
      <c r="R4053" t="s">
        <v>79</v>
      </c>
      <c r="S4053" t="s">
        <v>40</v>
      </c>
      <c r="T4053" t="s">
        <v>3196</v>
      </c>
      <c r="U4053" t="s">
        <v>100</v>
      </c>
      <c r="V4053" t="s">
        <v>80</v>
      </c>
      <c r="W4053">
        <v>82200</v>
      </c>
      <c r="X4053" t="s">
        <v>85</v>
      </c>
      <c r="Y4053">
        <v>-20</v>
      </c>
      <c r="Z4053" t="s">
        <v>7378</v>
      </c>
      <c r="AA4053" t="s">
        <v>7383</v>
      </c>
      <c r="AB4053" t="s">
        <v>107</v>
      </c>
      <c r="AC4053" t="s">
        <v>91</v>
      </c>
      <c r="AD4053">
        <f>_xlfn.XLOOKUP(MIS[[#This Row],[TRADING SYMBOL]],[1]Sheet1!$D:$D,[1]Sheet1!$C:$C)</f>
        <v>350</v>
      </c>
      <c r="AE4053">
        <f>MIS[[#This Row],[OrderAverageTradedPrice]]*MIS[[#This Row],[OrderQuantity]]</f>
        <v>8740</v>
      </c>
      <c r="AF4053">
        <f>MIS[[#This Row],[LTP]]*MIS[[#This Row],[OrderQuantity]]</f>
        <v>7000</v>
      </c>
      <c r="AG4053">
        <f>IF(MIS[[#This Row],[OrderSide]]="SELL",MIS[[#This Row],[VALUE]]-MIS[[#This Row],[LIVE_VALUE]],MIS[[#This Row],[LIVE_VALUE]]-MIS[[#This Row],[VALUE]])</f>
        <v>1740</v>
      </c>
      <c r="AH4053" t="str" cm="1">
        <f t="array" ref="AH4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3" t="str">
        <f>MIS[[#This Row],[TRADING SYMBOL]]</f>
        <v>SENSEX2552082200PE</v>
      </c>
      <c r="AJ4053" t="str">
        <f>IF(RIGHT(MIS[[#This Row],[Main/Hedge]],4)="MAIN","MAIN","HEDGE")</f>
        <v>MAIN</v>
      </c>
      <c r="AK4053" t="str" cm="1">
        <f t="array" ref="AK4053">_xlfn._xlws.FILTER(Table4[Column1],ISNUMBER(SEARCH(Table4[Column1],MIS[[#This Row],[OrderUniqueIdentifier]])),"")</f>
        <v>MS</v>
      </c>
    </row>
    <row r="4054" spans="1:37" x14ac:dyDescent="0.25">
      <c r="A4054" t="s">
        <v>71</v>
      </c>
      <c r="B4054" t="s">
        <v>908</v>
      </c>
      <c r="C4054" t="s">
        <v>7444</v>
      </c>
      <c r="D4054" t="s">
        <v>72</v>
      </c>
      <c r="E4054" t="s">
        <v>3193</v>
      </c>
      <c r="F4054" t="s">
        <v>98</v>
      </c>
      <c r="G4054" t="s">
        <v>89</v>
      </c>
      <c r="H4054" t="s">
        <v>75</v>
      </c>
      <c r="I4054" t="s">
        <v>76</v>
      </c>
      <c r="J4054" t="s">
        <v>77</v>
      </c>
      <c r="K4054">
        <v>20</v>
      </c>
      <c r="L4054" t="s">
        <v>77</v>
      </c>
      <c r="M4054" t="s">
        <v>78</v>
      </c>
      <c r="N4054" t="s">
        <v>4783</v>
      </c>
      <c r="O4054" t="s">
        <v>7382</v>
      </c>
      <c r="P4054" t="s">
        <v>7445</v>
      </c>
      <c r="Q4054" t="s">
        <v>3195</v>
      </c>
      <c r="R4054" t="s">
        <v>79</v>
      </c>
      <c r="S4054" t="s">
        <v>40</v>
      </c>
      <c r="T4054" t="s">
        <v>3196</v>
      </c>
      <c r="U4054" t="s">
        <v>100</v>
      </c>
      <c r="V4054" t="s">
        <v>80</v>
      </c>
      <c r="W4054">
        <v>82200</v>
      </c>
      <c r="X4054" t="s">
        <v>85</v>
      </c>
      <c r="Y4054">
        <v>-20</v>
      </c>
      <c r="Z4054" t="s">
        <v>7383</v>
      </c>
      <c r="AA4054" t="s">
        <v>7446</v>
      </c>
      <c r="AB4054" t="s">
        <v>107</v>
      </c>
      <c r="AC4054" t="s">
        <v>91</v>
      </c>
      <c r="AD4054">
        <f>_xlfn.XLOOKUP(MIS[[#This Row],[TRADING SYMBOL]],[1]Sheet1!$D:$D,[1]Sheet1!$C:$C)</f>
        <v>350</v>
      </c>
      <c r="AE4054">
        <f>MIS[[#This Row],[OrderAverageTradedPrice]]*MIS[[#This Row],[OrderQuantity]]</f>
        <v>8756</v>
      </c>
      <c r="AF4054">
        <f>MIS[[#This Row],[LTP]]*MIS[[#This Row],[OrderQuantity]]</f>
        <v>7000</v>
      </c>
      <c r="AG4054">
        <f>IF(MIS[[#This Row],[OrderSide]]="SELL",MIS[[#This Row],[VALUE]]-MIS[[#This Row],[LIVE_VALUE]],MIS[[#This Row],[LIVE_VALUE]]-MIS[[#This Row],[VALUE]])</f>
        <v>1756</v>
      </c>
      <c r="AH4054" t="str" cm="1">
        <f t="array" ref="AH4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4" t="str">
        <f>MIS[[#This Row],[TRADING SYMBOL]]</f>
        <v>SENSEX2552082200PE</v>
      </c>
      <c r="AJ4054" t="str">
        <f>IF(RIGHT(MIS[[#This Row],[Main/Hedge]],4)="MAIN","MAIN","HEDGE")</f>
        <v>MAIN</v>
      </c>
      <c r="AK4054" t="str" cm="1">
        <f t="array" ref="AK4054">_xlfn._xlws.FILTER(Table4[Column1],ISNUMBER(SEARCH(Table4[Column1],MIS[[#This Row],[OrderUniqueIdentifier]])),"")</f>
        <v>MS</v>
      </c>
    </row>
    <row r="4055" spans="1:37" x14ac:dyDescent="0.25">
      <c r="A4055" t="s">
        <v>71</v>
      </c>
      <c r="B4055" t="s">
        <v>994</v>
      </c>
      <c r="C4055" t="s">
        <v>7465</v>
      </c>
      <c r="D4055" t="s">
        <v>72</v>
      </c>
      <c r="E4055" t="s">
        <v>3193</v>
      </c>
      <c r="F4055" t="s">
        <v>98</v>
      </c>
      <c r="G4055" t="s">
        <v>89</v>
      </c>
      <c r="H4055" t="s">
        <v>75</v>
      </c>
      <c r="I4055" t="s">
        <v>76</v>
      </c>
      <c r="J4055" t="s">
        <v>77</v>
      </c>
      <c r="K4055">
        <v>20</v>
      </c>
      <c r="L4055" t="s">
        <v>77</v>
      </c>
      <c r="M4055" t="s">
        <v>78</v>
      </c>
      <c r="N4055" t="s">
        <v>7466</v>
      </c>
      <c r="O4055" t="s">
        <v>7382</v>
      </c>
      <c r="P4055" t="s">
        <v>7445</v>
      </c>
      <c r="Q4055" t="s">
        <v>3195</v>
      </c>
      <c r="R4055" t="s">
        <v>79</v>
      </c>
      <c r="S4055" t="s">
        <v>40</v>
      </c>
      <c r="T4055" t="s">
        <v>3196</v>
      </c>
      <c r="U4055" t="s">
        <v>100</v>
      </c>
      <c r="V4055" t="s">
        <v>80</v>
      </c>
      <c r="W4055">
        <v>82200</v>
      </c>
      <c r="X4055" t="s">
        <v>85</v>
      </c>
      <c r="Y4055">
        <v>-20</v>
      </c>
      <c r="Z4055" t="s">
        <v>7383</v>
      </c>
      <c r="AA4055" t="s">
        <v>7446</v>
      </c>
      <c r="AB4055" t="s">
        <v>107</v>
      </c>
      <c r="AC4055" t="s">
        <v>91</v>
      </c>
      <c r="AD4055">
        <f>_xlfn.XLOOKUP(MIS[[#This Row],[TRADING SYMBOL]],[1]Sheet1!$D:$D,[1]Sheet1!$C:$C)</f>
        <v>350</v>
      </c>
      <c r="AE4055">
        <f>MIS[[#This Row],[OrderAverageTradedPrice]]*MIS[[#This Row],[OrderQuantity]]</f>
        <v>8753</v>
      </c>
      <c r="AF4055">
        <f>MIS[[#This Row],[LTP]]*MIS[[#This Row],[OrderQuantity]]</f>
        <v>7000</v>
      </c>
      <c r="AG4055">
        <f>IF(MIS[[#This Row],[OrderSide]]="SELL",MIS[[#This Row],[VALUE]]-MIS[[#This Row],[LIVE_VALUE]],MIS[[#This Row],[LIVE_VALUE]]-MIS[[#This Row],[VALUE]])</f>
        <v>1753</v>
      </c>
      <c r="AH4055" t="str" cm="1">
        <f t="array" ref="AH4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5" t="str">
        <f>MIS[[#This Row],[TRADING SYMBOL]]</f>
        <v>SENSEX2552082200PE</v>
      </c>
      <c r="AJ4055" t="str">
        <f>IF(RIGHT(MIS[[#This Row],[Main/Hedge]],4)="MAIN","MAIN","HEDGE")</f>
        <v>MAIN</v>
      </c>
      <c r="AK4055" t="str" cm="1">
        <f t="array" ref="AK4055">_xlfn._xlws.FILTER(Table4[Column1],ISNUMBER(SEARCH(Table4[Column1],MIS[[#This Row],[OrderUniqueIdentifier]])),"")</f>
        <v>MS</v>
      </c>
    </row>
    <row r="4056" spans="1:37" x14ac:dyDescent="0.25">
      <c r="A4056" t="s">
        <v>71</v>
      </c>
      <c r="B4056" t="s">
        <v>1100</v>
      </c>
      <c r="C4056" t="s">
        <v>7502</v>
      </c>
      <c r="D4056" t="s">
        <v>72</v>
      </c>
      <c r="E4056" t="s">
        <v>3193</v>
      </c>
      <c r="F4056" t="s">
        <v>98</v>
      </c>
      <c r="G4056" t="s">
        <v>89</v>
      </c>
      <c r="H4056" t="s">
        <v>75</v>
      </c>
      <c r="I4056" t="s">
        <v>76</v>
      </c>
      <c r="J4056" t="s">
        <v>77</v>
      </c>
      <c r="K4056">
        <v>20</v>
      </c>
      <c r="L4056" t="s">
        <v>77</v>
      </c>
      <c r="M4056" t="s">
        <v>78</v>
      </c>
      <c r="N4056" t="s">
        <v>7503</v>
      </c>
      <c r="O4056" t="s">
        <v>7382</v>
      </c>
      <c r="P4056" t="s">
        <v>7445</v>
      </c>
      <c r="Q4056" t="s">
        <v>3195</v>
      </c>
      <c r="R4056" t="s">
        <v>79</v>
      </c>
      <c r="S4056" t="s">
        <v>40</v>
      </c>
      <c r="T4056" t="s">
        <v>3196</v>
      </c>
      <c r="U4056" t="s">
        <v>100</v>
      </c>
      <c r="V4056" t="s">
        <v>80</v>
      </c>
      <c r="W4056">
        <v>82200</v>
      </c>
      <c r="X4056" t="s">
        <v>85</v>
      </c>
      <c r="Y4056">
        <v>-20</v>
      </c>
      <c r="Z4056" t="s">
        <v>7383</v>
      </c>
      <c r="AA4056" t="s">
        <v>7446</v>
      </c>
      <c r="AB4056" t="s">
        <v>107</v>
      </c>
      <c r="AC4056" t="s">
        <v>91</v>
      </c>
      <c r="AD4056">
        <f>_xlfn.XLOOKUP(MIS[[#This Row],[TRADING SYMBOL]],[1]Sheet1!$D:$D,[1]Sheet1!$C:$C)</f>
        <v>350</v>
      </c>
      <c r="AE4056">
        <f>MIS[[#This Row],[OrderAverageTradedPrice]]*MIS[[#This Row],[OrderQuantity]]</f>
        <v>8748</v>
      </c>
      <c r="AF4056">
        <f>MIS[[#This Row],[LTP]]*MIS[[#This Row],[OrderQuantity]]</f>
        <v>7000</v>
      </c>
      <c r="AG4056">
        <f>IF(MIS[[#This Row],[OrderSide]]="SELL",MIS[[#This Row],[VALUE]]-MIS[[#This Row],[LIVE_VALUE]],MIS[[#This Row],[LIVE_VALUE]]-MIS[[#This Row],[VALUE]])</f>
        <v>1748</v>
      </c>
      <c r="AH4056" t="str" cm="1">
        <f t="array" ref="AH4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6" t="str">
        <f>MIS[[#This Row],[TRADING SYMBOL]]</f>
        <v>SENSEX2552082200PE</v>
      </c>
      <c r="AJ4056" t="str">
        <f>IF(RIGHT(MIS[[#This Row],[Main/Hedge]],4)="MAIN","MAIN","HEDGE")</f>
        <v>MAIN</v>
      </c>
      <c r="AK4056" t="str" cm="1">
        <f t="array" ref="AK4056">_xlfn._xlws.FILTER(Table4[Column1],ISNUMBER(SEARCH(Table4[Column1],MIS[[#This Row],[OrderUniqueIdentifier]])),"")</f>
        <v>MS</v>
      </c>
    </row>
    <row r="4057" spans="1:37" x14ac:dyDescent="0.25">
      <c r="A4057" t="s">
        <v>1555</v>
      </c>
      <c r="B4057" t="s">
        <v>1607</v>
      </c>
      <c r="C4057" t="s">
        <v>7563</v>
      </c>
      <c r="D4057" t="s">
        <v>72</v>
      </c>
      <c r="E4057" t="s">
        <v>3186</v>
      </c>
      <c r="F4057" t="s">
        <v>98</v>
      </c>
      <c r="G4057" t="s">
        <v>89</v>
      </c>
      <c r="H4057" t="s">
        <v>93</v>
      </c>
      <c r="I4057" t="s">
        <v>76</v>
      </c>
      <c r="J4057" t="s">
        <v>7564</v>
      </c>
      <c r="K4057">
        <v>20</v>
      </c>
      <c r="L4057" t="s">
        <v>77</v>
      </c>
      <c r="M4057" t="s">
        <v>78</v>
      </c>
      <c r="N4057" t="s">
        <v>7564</v>
      </c>
      <c r="O4057" t="s">
        <v>7445</v>
      </c>
      <c r="P4057" t="s">
        <v>7565</v>
      </c>
      <c r="Q4057" t="s">
        <v>3189</v>
      </c>
      <c r="R4057" t="s">
        <v>79</v>
      </c>
      <c r="S4057" t="s">
        <v>40</v>
      </c>
      <c r="T4057" t="s">
        <v>3190</v>
      </c>
      <c r="U4057" t="s">
        <v>100</v>
      </c>
      <c r="V4057" t="s">
        <v>80</v>
      </c>
      <c r="W4057">
        <v>82400</v>
      </c>
      <c r="X4057" t="s">
        <v>81</v>
      </c>
      <c r="Y4057">
        <v>-20</v>
      </c>
      <c r="Z4057" t="s">
        <v>7446</v>
      </c>
      <c r="AA4057" t="s">
        <v>7566</v>
      </c>
      <c r="AB4057" t="s">
        <v>90</v>
      </c>
      <c r="AC4057" t="s">
        <v>91</v>
      </c>
      <c r="AD4057">
        <f>_xlfn.XLOOKUP(MIS[[#This Row],[TRADING SYMBOL]],[1]Sheet1!$D:$D,[1]Sheet1!$C:$C)</f>
        <v>414.75</v>
      </c>
      <c r="AE4057">
        <f>MIS[[#This Row],[OrderAverageTradedPrice]]*MIS[[#This Row],[OrderQuantity]]</f>
        <v>9630</v>
      </c>
      <c r="AF4057">
        <f>MIS[[#This Row],[LTP]]*MIS[[#This Row],[OrderQuantity]]</f>
        <v>8295</v>
      </c>
      <c r="AG4057">
        <f>IF(MIS[[#This Row],[OrderSide]]="SELL",MIS[[#This Row],[VALUE]]-MIS[[#This Row],[LIVE_VALUE]],MIS[[#This Row],[LIVE_VALUE]]-MIS[[#This Row],[VALUE]])</f>
        <v>1335</v>
      </c>
      <c r="AH4057" t="str" cm="1">
        <f t="array" ref="AH4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7" t="str">
        <f>MIS[[#This Row],[TRADING SYMBOL]]</f>
        <v>SENSEX2552082400CE</v>
      </c>
      <c r="AJ4057" t="str">
        <f>IF(RIGHT(MIS[[#This Row],[Main/Hedge]],4)="MAIN","MAIN","HEDGE")</f>
        <v>MAIN</v>
      </c>
      <c r="AK4057" t="str" cm="1">
        <f t="array" ref="AK4057">_xlfn._xlws.FILTER(Table4[Column1],ISNUMBER(SEARCH(Table4[Column1],MIS[[#This Row],[OrderUniqueIdentifier]])),"")</f>
        <v>MS</v>
      </c>
    </row>
    <row r="4058" spans="1:37" x14ac:dyDescent="0.25">
      <c r="A4058" t="s">
        <v>1555</v>
      </c>
      <c r="B4058" t="s">
        <v>1607</v>
      </c>
      <c r="C4058" t="s">
        <v>7567</v>
      </c>
      <c r="D4058" t="s">
        <v>72</v>
      </c>
      <c r="E4058" t="s">
        <v>4007</v>
      </c>
      <c r="F4058" t="s">
        <v>98</v>
      </c>
      <c r="G4058" t="s">
        <v>89</v>
      </c>
      <c r="H4058" t="s">
        <v>93</v>
      </c>
      <c r="I4058" t="s">
        <v>76</v>
      </c>
      <c r="J4058" t="s">
        <v>7568</v>
      </c>
      <c r="K4058">
        <v>20</v>
      </c>
      <c r="L4058" t="s">
        <v>77</v>
      </c>
      <c r="M4058" t="s">
        <v>78</v>
      </c>
      <c r="N4058" t="s">
        <v>7568</v>
      </c>
      <c r="O4058" t="s">
        <v>7565</v>
      </c>
      <c r="P4058" t="s">
        <v>7565</v>
      </c>
      <c r="Q4058" t="s">
        <v>4009</v>
      </c>
      <c r="R4058" t="s">
        <v>79</v>
      </c>
      <c r="S4058" t="s">
        <v>40</v>
      </c>
      <c r="T4058" t="s">
        <v>4010</v>
      </c>
      <c r="U4058" t="s">
        <v>100</v>
      </c>
      <c r="V4058" t="s">
        <v>80</v>
      </c>
      <c r="W4058">
        <v>82400</v>
      </c>
      <c r="X4058" t="s">
        <v>85</v>
      </c>
      <c r="Y4058">
        <v>-20</v>
      </c>
      <c r="Z4058" t="s">
        <v>7566</v>
      </c>
      <c r="AA4058" t="s">
        <v>7566</v>
      </c>
      <c r="AB4058" t="s">
        <v>107</v>
      </c>
      <c r="AC4058" t="s">
        <v>91</v>
      </c>
      <c r="AD4058">
        <f>_xlfn.XLOOKUP(MIS[[#This Row],[TRADING SYMBOL]],[1]Sheet1!$D:$D,[1]Sheet1!$C:$C)</f>
        <v>439.65</v>
      </c>
      <c r="AE4058">
        <f>MIS[[#This Row],[OrderAverageTradedPrice]]*MIS[[#This Row],[OrderQuantity]]</f>
        <v>10548</v>
      </c>
      <c r="AF4058">
        <f>MIS[[#This Row],[LTP]]*MIS[[#This Row],[OrderQuantity]]</f>
        <v>8793</v>
      </c>
      <c r="AG4058">
        <f>IF(MIS[[#This Row],[OrderSide]]="SELL",MIS[[#This Row],[VALUE]]-MIS[[#This Row],[LIVE_VALUE]],MIS[[#This Row],[LIVE_VALUE]]-MIS[[#This Row],[VALUE]])</f>
        <v>1755</v>
      </c>
      <c r="AH4058" t="str" cm="1">
        <f t="array" ref="AH4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8" t="str">
        <f>MIS[[#This Row],[TRADING SYMBOL]]</f>
        <v>SENSEX2552082400PE</v>
      </c>
      <c r="AJ4058" t="str">
        <f>IF(RIGHT(MIS[[#This Row],[Main/Hedge]],4)="MAIN","MAIN","HEDGE")</f>
        <v>MAIN</v>
      </c>
      <c r="AK4058" t="str" cm="1">
        <f t="array" ref="AK4058">_xlfn._xlws.FILTER(Table4[Column1],ISNUMBER(SEARCH(Table4[Column1],MIS[[#This Row],[OrderUniqueIdentifier]])),"")</f>
        <v>MS</v>
      </c>
    </row>
    <row r="4059" spans="1:37" x14ac:dyDescent="0.25">
      <c r="A4059" t="s">
        <v>1555</v>
      </c>
      <c r="B4059" t="s">
        <v>1607</v>
      </c>
      <c r="C4059" t="s">
        <v>7569</v>
      </c>
      <c r="D4059" t="s">
        <v>72</v>
      </c>
      <c r="E4059" t="s">
        <v>160</v>
      </c>
      <c r="F4059" t="s">
        <v>98</v>
      </c>
      <c r="G4059" t="s">
        <v>89</v>
      </c>
      <c r="H4059" t="s">
        <v>93</v>
      </c>
      <c r="I4059" t="s">
        <v>76</v>
      </c>
      <c r="J4059" t="s">
        <v>6043</v>
      </c>
      <c r="K4059">
        <v>20</v>
      </c>
      <c r="L4059" t="s">
        <v>77</v>
      </c>
      <c r="M4059" t="s">
        <v>78</v>
      </c>
      <c r="N4059" t="s">
        <v>6043</v>
      </c>
      <c r="O4059" t="s">
        <v>7565</v>
      </c>
      <c r="P4059" t="s">
        <v>7565</v>
      </c>
      <c r="Q4059" t="s">
        <v>162</v>
      </c>
      <c r="R4059" t="s">
        <v>79</v>
      </c>
      <c r="S4059" t="s">
        <v>40</v>
      </c>
      <c r="T4059" t="s">
        <v>163</v>
      </c>
      <c r="U4059" t="s">
        <v>100</v>
      </c>
      <c r="V4059" t="s">
        <v>80</v>
      </c>
      <c r="W4059">
        <v>82500</v>
      </c>
      <c r="X4059" t="s">
        <v>81</v>
      </c>
      <c r="Y4059">
        <v>-20</v>
      </c>
      <c r="Z4059" t="s">
        <v>7566</v>
      </c>
      <c r="AA4059" t="s">
        <v>7566</v>
      </c>
      <c r="AB4059" t="s">
        <v>90</v>
      </c>
      <c r="AC4059" t="s">
        <v>91</v>
      </c>
      <c r="AD4059">
        <f>_xlfn.XLOOKUP(MIS[[#This Row],[TRADING SYMBOL]],[1]Sheet1!$D:$D,[1]Sheet1!$C:$C)</f>
        <v>367.2</v>
      </c>
      <c r="AE4059">
        <f>MIS[[#This Row],[OrderAverageTradedPrice]]*MIS[[#This Row],[OrderQuantity]]</f>
        <v>8686</v>
      </c>
      <c r="AF4059">
        <f>MIS[[#This Row],[LTP]]*MIS[[#This Row],[OrderQuantity]]</f>
        <v>7344</v>
      </c>
      <c r="AG4059">
        <f>IF(MIS[[#This Row],[OrderSide]]="SELL",MIS[[#This Row],[VALUE]]-MIS[[#This Row],[LIVE_VALUE]],MIS[[#This Row],[LIVE_VALUE]]-MIS[[#This Row],[VALUE]])</f>
        <v>1342</v>
      </c>
      <c r="AH4059" t="str" cm="1">
        <f t="array" ref="AH4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9" t="str">
        <f>MIS[[#This Row],[TRADING SYMBOL]]</f>
        <v>SENSEX2552082500CE</v>
      </c>
      <c r="AJ4059" t="str">
        <f>IF(RIGHT(MIS[[#This Row],[Main/Hedge]],4)="MAIN","MAIN","HEDGE")</f>
        <v>MAIN</v>
      </c>
      <c r="AK4059" t="str" cm="1">
        <f t="array" ref="AK4059">_xlfn._xlws.FILTER(Table4[Column1],ISNUMBER(SEARCH(Table4[Column1],MIS[[#This Row],[OrderUniqueIdentifier]])),"")</f>
        <v>MS</v>
      </c>
    </row>
    <row r="4060" spans="1:37" x14ac:dyDescent="0.25">
      <c r="A4060" t="s">
        <v>1555</v>
      </c>
      <c r="B4060" t="s">
        <v>1681</v>
      </c>
      <c r="C4060" t="s">
        <v>7587</v>
      </c>
      <c r="D4060" t="s">
        <v>72</v>
      </c>
      <c r="E4060" t="s">
        <v>3186</v>
      </c>
      <c r="F4060" t="s">
        <v>98</v>
      </c>
      <c r="G4060" t="s">
        <v>89</v>
      </c>
      <c r="H4060" t="s">
        <v>93</v>
      </c>
      <c r="I4060" t="s">
        <v>76</v>
      </c>
      <c r="J4060" t="s">
        <v>7588</v>
      </c>
      <c r="K4060">
        <v>20</v>
      </c>
      <c r="L4060" t="s">
        <v>77</v>
      </c>
      <c r="M4060" t="s">
        <v>78</v>
      </c>
      <c r="N4060" t="s">
        <v>7588</v>
      </c>
      <c r="O4060" t="s">
        <v>7445</v>
      </c>
      <c r="P4060" t="s">
        <v>7565</v>
      </c>
      <c r="Q4060" t="s">
        <v>3189</v>
      </c>
      <c r="R4060" t="s">
        <v>79</v>
      </c>
      <c r="S4060" t="s">
        <v>40</v>
      </c>
      <c r="T4060" t="s">
        <v>3190</v>
      </c>
      <c r="U4060" t="s">
        <v>100</v>
      </c>
      <c r="V4060" t="s">
        <v>80</v>
      </c>
      <c r="W4060">
        <v>82400</v>
      </c>
      <c r="X4060" t="s">
        <v>81</v>
      </c>
      <c r="Y4060">
        <v>-20</v>
      </c>
      <c r="Z4060" t="s">
        <v>7446</v>
      </c>
      <c r="AA4060" t="s">
        <v>7566</v>
      </c>
      <c r="AB4060" t="s">
        <v>90</v>
      </c>
      <c r="AC4060" t="s">
        <v>91</v>
      </c>
      <c r="AD4060">
        <f>_xlfn.XLOOKUP(MIS[[#This Row],[TRADING SYMBOL]],[1]Sheet1!$D:$D,[1]Sheet1!$C:$C)</f>
        <v>414.75</v>
      </c>
      <c r="AE4060">
        <f>MIS[[#This Row],[OrderAverageTradedPrice]]*MIS[[#This Row],[OrderQuantity]]</f>
        <v>9631</v>
      </c>
      <c r="AF4060">
        <f>MIS[[#This Row],[LTP]]*MIS[[#This Row],[OrderQuantity]]</f>
        <v>8295</v>
      </c>
      <c r="AG4060">
        <f>IF(MIS[[#This Row],[OrderSide]]="SELL",MIS[[#This Row],[VALUE]]-MIS[[#This Row],[LIVE_VALUE]],MIS[[#This Row],[LIVE_VALUE]]-MIS[[#This Row],[VALUE]])</f>
        <v>1336</v>
      </c>
      <c r="AH4060" t="str" cm="1">
        <f t="array" ref="AH4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0" t="str">
        <f>MIS[[#This Row],[TRADING SYMBOL]]</f>
        <v>SENSEX2552082400CE</v>
      </c>
      <c r="AJ4060" t="str">
        <f>IF(RIGHT(MIS[[#This Row],[Main/Hedge]],4)="MAIN","MAIN","HEDGE")</f>
        <v>MAIN</v>
      </c>
      <c r="AK4060" t="str" cm="1">
        <f t="array" ref="AK4060">_xlfn._xlws.FILTER(Table4[Column1],ISNUMBER(SEARCH(Table4[Column1],MIS[[#This Row],[OrderUniqueIdentifier]])),"")</f>
        <v>MS</v>
      </c>
    </row>
    <row r="4061" spans="1:37" x14ac:dyDescent="0.25">
      <c r="A4061" t="s">
        <v>1555</v>
      </c>
      <c r="B4061" t="s">
        <v>1681</v>
      </c>
      <c r="C4061" t="s">
        <v>7589</v>
      </c>
      <c r="D4061" t="s">
        <v>72</v>
      </c>
      <c r="E4061" t="s">
        <v>4007</v>
      </c>
      <c r="F4061" t="s">
        <v>98</v>
      </c>
      <c r="G4061" t="s">
        <v>89</v>
      </c>
      <c r="H4061" t="s">
        <v>93</v>
      </c>
      <c r="I4061" t="s">
        <v>76</v>
      </c>
      <c r="J4061" t="s">
        <v>7590</v>
      </c>
      <c r="K4061">
        <v>20</v>
      </c>
      <c r="L4061" t="s">
        <v>77</v>
      </c>
      <c r="M4061" t="s">
        <v>78</v>
      </c>
      <c r="N4061" t="s">
        <v>7590</v>
      </c>
      <c r="O4061" t="s">
        <v>7565</v>
      </c>
      <c r="P4061" t="s">
        <v>7565</v>
      </c>
      <c r="Q4061" t="s">
        <v>4009</v>
      </c>
      <c r="R4061" t="s">
        <v>79</v>
      </c>
      <c r="S4061" t="s">
        <v>40</v>
      </c>
      <c r="T4061" t="s">
        <v>4010</v>
      </c>
      <c r="U4061" t="s">
        <v>100</v>
      </c>
      <c r="V4061" t="s">
        <v>80</v>
      </c>
      <c r="W4061">
        <v>82400</v>
      </c>
      <c r="X4061" t="s">
        <v>85</v>
      </c>
      <c r="Y4061">
        <v>-20</v>
      </c>
      <c r="Z4061" t="s">
        <v>7566</v>
      </c>
      <c r="AA4061" t="s">
        <v>7566</v>
      </c>
      <c r="AB4061" t="s">
        <v>107</v>
      </c>
      <c r="AC4061" t="s">
        <v>91</v>
      </c>
      <c r="AD4061">
        <f>_xlfn.XLOOKUP(MIS[[#This Row],[TRADING SYMBOL]],[1]Sheet1!$D:$D,[1]Sheet1!$C:$C)</f>
        <v>439.65</v>
      </c>
      <c r="AE4061">
        <f>MIS[[#This Row],[OrderAverageTradedPrice]]*MIS[[#This Row],[OrderQuantity]]</f>
        <v>10554</v>
      </c>
      <c r="AF4061">
        <f>MIS[[#This Row],[LTP]]*MIS[[#This Row],[OrderQuantity]]</f>
        <v>8793</v>
      </c>
      <c r="AG4061">
        <f>IF(MIS[[#This Row],[OrderSide]]="SELL",MIS[[#This Row],[VALUE]]-MIS[[#This Row],[LIVE_VALUE]],MIS[[#This Row],[LIVE_VALUE]]-MIS[[#This Row],[VALUE]])</f>
        <v>1761</v>
      </c>
      <c r="AH4061" t="str" cm="1">
        <f t="array" ref="AH4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1" t="str">
        <f>MIS[[#This Row],[TRADING SYMBOL]]</f>
        <v>SENSEX2552082400PE</v>
      </c>
      <c r="AJ4061" t="str">
        <f>IF(RIGHT(MIS[[#This Row],[Main/Hedge]],4)="MAIN","MAIN","HEDGE")</f>
        <v>MAIN</v>
      </c>
      <c r="AK4061" t="str" cm="1">
        <f t="array" ref="AK4061">_xlfn._xlws.FILTER(Table4[Column1],ISNUMBER(SEARCH(Table4[Column1],MIS[[#This Row],[OrderUniqueIdentifier]])),"")</f>
        <v>MS</v>
      </c>
    </row>
    <row r="4062" spans="1:37" x14ac:dyDescent="0.25">
      <c r="A4062" t="s">
        <v>1555</v>
      </c>
      <c r="B4062" t="s">
        <v>1681</v>
      </c>
      <c r="C4062" t="s">
        <v>7591</v>
      </c>
      <c r="D4062" t="s">
        <v>72</v>
      </c>
      <c r="E4062" t="s">
        <v>160</v>
      </c>
      <c r="F4062" t="s">
        <v>98</v>
      </c>
      <c r="G4062" t="s">
        <v>89</v>
      </c>
      <c r="H4062" t="s">
        <v>93</v>
      </c>
      <c r="I4062" t="s">
        <v>76</v>
      </c>
      <c r="J4062" t="s">
        <v>7592</v>
      </c>
      <c r="K4062">
        <v>20</v>
      </c>
      <c r="L4062" t="s">
        <v>77</v>
      </c>
      <c r="M4062" t="s">
        <v>78</v>
      </c>
      <c r="N4062" t="s">
        <v>7592</v>
      </c>
      <c r="O4062" t="s">
        <v>7565</v>
      </c>
      <c r="P4062" t="s">
        <v>7565</v>
      </c>
      <c r="Q4062" t="s">
        <v>162</v>
      </c>
      <c r="R4062" t="s">
        <v>79</v>
      </c>
      <c r="S4062" t="s">
        <v>40</v>
      </c>
      <c r="T4062" t="s">
        <v>163</v>
      </c>
      <c r="U4062" t="s">
        <v>100</v>
      </c>
      <c r="V4062" t="s">
        <v>80</v>
      </c>
      <c r="W4062">
        <v>82500</v>
      </c>
      <c r="X4062" t="s">
        <v>81</v>
      </c>
      <c r="Y4062">
        <v>-20</v>
      </c>
      <c r="Z4062" t="s">
        <v>7566</v>
      </c>
      <c r="AA4062" t="s">
        <v>7566</v>
      </c>
      <c r="AB4062" t="s">
        <v>90</v>
      </c>
      <c r="AC4062" t="s">
        <v>91</v>
      </c>
      <c r="AD4062">
        <f>_xlfn.XLOOKUP(MIS[[#This Row],[TRADING SYMBOL]],[1]Sheet1!$D:$D,[1]Sheet1!$C:$C)</f>
        <v>367.2</v>
      </c>
      <c r="AE4062">
        <f>MIS[[#This Row],[OrderAverageTradedPrice]]*MIS[[#This Row],[OrderQuantity]]</f>
        <v>8678</v>
      </c>
      <c r="AF4062">
        <f>MIS[[#This Row],[LTP]]*MIS[[#This Row],[OrderQuantity]]</f>
        <v>7344</v>
      </c>
      <c r="AG4062">
        <f>IF(MIS[[#This Row],[OrderSide]]="SELL",MIS[[#This Row],[VALUE]]-MIS[[#This Row],[LIVE_VALUE]],MIS[[#This Row],[LIVE_VALUE]]-MIS[[#This Row],[VALUE]])</f>
        <v>1334</v>
      </c>
      <c r="AH4062" t="str" cm="1">
        <f t="array" ref="AH4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2" t="str">
        <f>MIS[[#This Row],[TRADING SYMBOL]]</f>
        <v>SENSEX2552082500CE</v>
      </c>
      <c r="AJ4062" t="str">
        <f>IF(RIGHT(MIS[[#This Row],[Main/Hedge]],4)="MAIN","MAIN","HEDGE")</f>
        <v>MAIN</v>
      </c>
      <c r="AK4062" t="str" cm="1">
        <f t="array" ref="AK4062">_xlfn._xlws.FILTER(Table4[Column1],ISNUMBER(SEARCH(Table4[Column1],MIS[[#This Row],[OrderUniqueIdentifier]])),"")</f>
        <v>MS</v>
      </c>
    </row>
    <row r="4063" spans="1:37" x14ac:dyDescent="0.25">
      <c r="A4063" t="s">
        <v>1555</v>
      </c>
      <c r="B4063" t="s">
        <v>1607</v>
      </c>
      <c r="C4063" t="s">
        <v>7570</v>
      </c>
      <c r="D4063" t="s">
        <v>72</v>
      </c>
      <c r="E4063" t="s">
        <v>2053</v>
      </c>
      <c r="F4063" t="s">
        <v>98</v>
      </c>
      <c r="G4063" t="s">
        <v>89</v>
      </c>
      <c r="H4063" t="s">
        <v>93</v>
      </c>
      <c r="I4063" t="s">
        <v>76</v>
      </c>
      <c r="J4063" t="s">
        <v>7571</v>
      </c>
      <c r="K4063">
        <v>20</v>
      </c>
      <c r="L4063" t="s">
        <v>77</v>
      </c>
      <c r="M4063" t="s">
        <v>78</v>
      </c>
      <c r="N4063" t="s">
        <v>7571</v>
      </c>
      <c r="O4063" t="s">
        <v>7565</v>
      </c>
      <c r="P4063" t="s">
        <v>7535</v>
      </c>
      <c r="Q4063" t="s">
        <v>2055</v>
      </c>
      <c r="R4063" t="s">
        <v>79</v>
      </c>
      <c r="S4063" t="s">
        <v>40</v>
      </c>
      <c r="T4063" t="s">
        <v>2056</v>
      </c>
      <c r="U4063" t="s">
        <v>100</v>
      </c>
      <c r="V4063" t="s">
        <v>80</v>
      </c>
      <c r="W4063">
        <v>82300</v>
      </c>
      <c r="X4063" t="s">
        <v>85</v>
      </c>
      <c r="Y4063">
        <v>-20</v>
      </c>
      <c r="Z4063" t="s">
        <v>7566</v>
      </c>
      <c r="AA4063" t="s">
        <v>7537</v>
      </c>
      <c r="AB4063" t="s">
        <v>107</v>
      </c>
      <c r="AC4063" t="s">
        <v>91</v>
      </c>
      <c r="AD4063">
        <f>_xlfn.XLOOKUP(MIS[[#This Row],[TRADING SYMBOL]],[1]Sheet1!$D:$D,[1]Sheet1!$C:$C)</f>
        <v>389.05</v>
      </c>
      <c r="AE4063">
        <f>MIS[[#This Row],[OrderAverageTradedPrice]]*MIS[[#This Row],[OrderQuantity]]</f>
        <v>9613</v>
      </c>
      <c r="AF4063">
        <f>MIS[[#This Row],[LTP]]*MIS[[#This Row],[OrderQuantity]]</f>
        <v>7781</v>
      </c>
      <c r="AG4063">
        <f>IF(MIS[[#This Row],[OrderSide]]="SELL",MIS[[#This Row],[VALUE]]-MIS[[#This Row],[LIVE_VALUE]],MIS[[#This Row],[LIVE_VALUE]]-MIS[[#This Row],[VALUE]])</f>
        <v>1832</v>
      </c>
      <c r="AH4063" t="str" cm="1">
        <f t="array" ref="AH4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3" t="str">
        <f>MIS[[#This Row],[TRADING SYMBOL]]</f>
        <v>SENSEX2552082300PE</v>
      </c>
      <c r="AJ4063" t="str">
        <f>IF(RIGHT(MIS[[#This Row],[Main/Hedge]],4)="MAIN","MAIN","HEDGE")</f>
        <v>MAIN</v>
      </c>
      <c r="AK4063" t="str" cm="1">
        <f t="array" ref="AK4063">_xlfn._xlws.FILTER(Table4[Column1],ISNUMBER(SEARCH(Table4[Column1],MIS[[#This Row],[OrderUniqueIdentifier]])),"")</f>
        <v>MS</v>
      </c>
    </row>
    <row r="4064" spans="1:37" x14ac:dyDescent="0.25">
      <c r="A4064" t="s">
        <v>1555</v>
      </c>
      <c r="B4064" t="s">
        <v>1607</v>
      </c>
      <c r="C4064" t="s">
        <v>7572</v>
      </c>
      <c r="D4064" t="s">
        <v>72</v>
      </c>
      <c r="E4064" t="s">
        <v>342</v>
      </c>
      <c r="F4064" t="s">
        <v>98</v>
      </c>
      <c r="G4064" t="s">
        <v>89</v>
      </c>
      <c r="H4064" t="s">
        <v>93</v>
      </c>
      <c r="I4064" t="s">
        <v>76</v>
      </c>
      <c r="J4064" t="s">
        <v>7390</v>
      </c>
      <c r="K4064">
        <v>20</v>
      </c>
      <c r="L4064" t="s">
        <v>77</v>
      </c>
      <c r="M4064" t="s">
        <v>78</v>
      </c>
      <c r="N4064" t="s">
        <v>7390</v>
      </c>
      <c r="O4064" t="s">
        <v>7565</v>
      </c>
      <c r="P4064" t="s">
        <v>7535</v>
      </c>
      <c r="Q4064" t="s">
        <v>344</v>
      </c>
      <c r="R4064" t="s">
        <v>79</v>
      </c>
      <c r="S4064" t="s">
        <v>40</v>
      </c>
      <c r="T4064" t="s">
        <v>345</v>
      </c>
      <c r="U4064" t="s">
        <v>100</v>
      </c>
      <c r="V4064" t="s">
        <v>80</v>
      </c>
      <c r="W4064">
        <v>82600</v>
      </c>
      <c r="X4064" t="s">
        <v>81</v>
      </c>
      <c r="Y4064">
        <v>-20</v>
      </c>
      <c r="Z4064" t="s">
        <v>7566</v>
      </c>
      <c r="AA4064" t="s">
        <v>7537</v>
      </c>
      <c r="AB4064" t="s">
        <v>90</v>
      </c>
      <c r="AC4064" t="s">
        <v>91</v>
      </c>
      <c r="AD4064">
        <f>_xlfn.XLOOKUP(MIS[[#This Row],[TRADING SYMBOL]],[1]Sheet1!$D:$D,[1]Sheet1!$C:$C)</f>
        <v>321.60000000000002</v>
      </c>
      <c r="AE4064">
        <f>MIS[[#This Row],[OrderAverageTradedPrice]]*MIS[[#This Row],[OrderQuantity]]</f>
        <v>7793</v>
      </c>
      <c r="AF4064">
        <f>MIS[[#This Row],[LTP]]*MIS[[#This Row],[OrderQuantity]]</f>
        <v>6432</v>
      </c>
      <c r="AG4064">
        <f>IF(MIS[[#This Row],[OrderSide]]="SELL",MIS[[#This Row],[VALUE]]-MIS[[#This Row],[LIVE_VALUE]],MIS[[#This Row],[LIVE_VALUE]]-MIS[[#This Row],[VALUE]])</f>
        <v>1361</v>
      </c>
      <c r="AH4064" t="str" cm="1">
        <f t="array" ref="AH4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4" t="str">
        <f>MIS[[#This Row],[TRADING SYMBOL]]</f>
        <v>SENSEX2552082600CE</v>
      </c>
      <c r="AJ4064" t="str">
        <f>IF(RIGHT(MIS[[#This Row],[Main/Hedge]],4)="MAIN","MAIN","HEDGE")</f>
        <v>MAIN</v>
      </c>
      <c r="AK4064" t="str" cm="1">
        <f t="array" ref="AK4064">_xlfn._xlws.FILTER(Table4[Column1],ISNUMBER(SEARCH(Table4[Column1],MIS[[#This Row],[OrderUniqueIdentifier]])),"")</f>
        <v>MS</v>
      </c>
    </row>
    <row r="4065" spans="1:37" x14ac:dyDescent="0.25">
      <c r="A4065" t="s">
        <v>1555</v>
      </c>
      <c r="B4065" t="s">
        <v>1607</v>
      </c>
      <c r="C4065" t="s">
        <v>7573</v>
      </c>
      <c r="D4065" t="s">
        <v>72</v>
      </c>
      <c r="E4065" t="s">
        <v>3193</v>
      </c>
      <c r="F4065" t="s">
        <v>98</v>
      </c>
      <c r="G4065" t="s">
        <v>89</v>
      </c>
      <c r="H4065" t="s">
        <v>93</v>
      </c>
      <c r="I4065" t="s">
        <v>76</v>
      </c>
      <c r="J4065" t="s">
        <v>5524</v>
      </c>
      <c r="K4065">
        <v>20</v>
      </c>
      <c r="L4065" t="s">
        <v>77</v>
      </c>
      <c r="M4065" t="s">
        <v>78</v>
      </c>
      <c r="N4065" t="s">
        <v>5524</v>
      </c>
      <c r="O4065" t="s">
        <v>7535</v>
      </c>
      <c r="P4065" t="s">
        <v>7535</v>
      </c>
      <c r="Q4065" t="s">
        <v>3195</v>
      </c>
      <c r="R4065" t="s">
        <v>79</v>
      </c>
      <c r="S4065" t="s">
        <v>40</v>
      </c>
      <c r="T4065" t="s">
        <v>3196</v>
      </c>
      <c r="U4065" t="s">
        <v>100</v>
      </c>
      <c r="V4065" t="s">
        <v>80</v>
      </c>
      <c r="W4065">
        <v>82200</v>
      </c>
      <c r="X4065" t="s">
        <v>85</v>
      </c>
      <c r="Y4065">
        <v>-20</v>
      </c>
      <c r="Z4065" t="s">
        <v>7537</v>
      </c>
      <c r="AA4065" t="s">
        <v>7537</v>
      </c>
      <c r="AB4065" t="s">
        <v>107</v>
      </c>
      <c r="AC4065" t="s">
        <v>91</v>
      </c>
      <c r="AD4065">
        <f>_xlfn.XLOOKUP(MIS[[#This Row],[TRADING SYMBOL]],[1]Sheet1!$D:$D,[1]Sheet1!$C:$C)</f>
        <v>350</v>
      </c>
      <c r="AE4065">
        <f>MIS[[#This Row],[OrderAverageTradedPrice]]*MIS[[#This Row],[OrderQuantity]]</f>
        <v>8737</v>
      </c>
      <c r="AF4065">
        <f>MIS[[#This Row],[LTP]]*MIS[[#This Row],[OrderQuantity]]</f>
        <v>7000</v>
      </c>
      <c r="AG4065">
        <f>IF(MIS[[#This Row],[OrderSide]]="SELL",MIS[[#This Row],[VALUE]]-MIS[[#This Row],[LIVE_VALUE]],MIS[[#This Row],[LIVE_VALUE]]-MIS[[#This Row],[VALUE]])</f>
        <v>1737</v>
      </c>
      <c r="AH4065" t="str" cm="1">
        <f t="array" ref="AH4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5" t="str">
        <f>MIS[[#This Row],[TRADING SYMBOL]]</f>
        <v>SENSEX2552082200PE</v>
      </c>
      <c r="AJ4065" t="str">
        <f>IF(RIGHT(MIS[[#This Row],[Main/Hedge]],4)="MAIN","MAIN","HEDGE")</f>
        <v>MAIN</v>
      </c>
      <c r="AK4065" t="str" cm="1">
        <f t="array" ref="AK4065">_xlfn._xlws.FILTER(Table4[Column1],ISNUMBER(SEARCH(Table4[Column1],MIS[[#This Row],[OrderUniqueIdentifier]])),"")</f>
        <v>MS</v>
      </c>
    </row>
    <row r="4066" spans="1:37" x14ac:dyDescent="0.25">
      <c r="A4066" t="s">
        <v>1555</v>
      </c>
      <c r="B4066" t="s">
        <v>1681</v>
      </c>
      <c r="C4066" t="s">
        <v>7593</v>
      </c>
      <c r="D4066" t="s">
        <v>72</v>
      </c>
      <c r="E4066" t="s">
        <v>2053</v>
      </c>
      <c r="F4066" t="s">
        <v>98</v>
      </c>
      <c r="G4066" t="s">
        <v>89</v>
      </c>
      <c r="H4066" t="s">
        <v>93</v>
      </c>
      <c r="I4066" t="s">
        <v>76</v>
      </c>
      <c r="J4066" t="s">
        <v>4868</v>
      </c>
      <c r="K4066">
        <v>20</v>
      </c>
      <c r="L4066" t="s">
        <v>77</v>
      </c>
      <c r="M4066" t="s">
        <v>78</v>
      </c>
      <c r="N4066" t="s">
        <v>4868</v>
      </c>
      <c r="O4066" t="s">
        <v>7565</v>
      </c>
      <c r="P4066" t="s">
        <v>7535</v>
      </c>
      <c r="Q4066" t="s">
        <v>2055</v>
      </c>
      <c r="R4066" t="s">
        <v>79</v>
      </c>
      <c r="S4066" t="s">
        <v>40</v>
      </c>
      <c r="T4066" t="s">
        <v>2056</v>
      </c>
      <c r="U4066" t="s">
        <v>100</v>
      </c>
      <c r="V4066" t="s">
        <v>80</v>
      </c>
      <c r="W4066">
        <v>82300</v>
      </c>
      <c r="X4066" t="s">
        <v>85</v>
      </c>
      <c r="Y4066">
        <v>-20</v>
      </c>
      <c r="Z4066" t="s">
        <v>7566</v>
      </c>
      <c r="AA4066" t="s">
        <v>7537</v>
      </c>
      <c r="AB4066" t="s">
        <v>107</v>
      </c>
      <c r="AC4066" t="s">
        <v>91</v>
      </c>
      <c r="AD4066">
        <f>_xlfn.XLOOKUP(MIS[[#This Row],[TRADING SYMBOL]],[1]Sheet1!$D:$D,[1]Sheet1!$C:$C)</f>
        <v>389.05</v>
      </c>
      <c r="AE4066">
        <f>MIS[[#This Row],[OrderAverageTradedPrice]]*MIS[[#This Row],[OrderQuantity]]</f>
        <v>9601</v>
      </c>
      <c r="AF4066">
        <f>MIS[[#This Row],[LTP]]*MIS[[#This Row],[OrderQuantity]]</f>
        <v>7781</v>
      </c>
      <c r="AG4066">
        <f>IF(MIS[[#This Row],[OrderSide]]="SELL",MIS[[#This Row],[VALUE]]-MIS[[#This Row],[LIVE_VALUE]],MIS[[#This Row],[LIVE_VALUE]]-MIS[[#This Row],[VALUE]])</f>
        <v>1820</v>
      </c>
      <c r="AH4066" t="str" cm="1">
        <f t="array" ref="AH4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6" t="str">
        <f>MIS[[#This Row],[TRADING SYMBOL]]</f>
        <v>SENSEX2552082300PE</v>
      </c>
      <c r="AJ4066" t="str">
        <f>IF(RIGHT(MIS[[#This Row],[Main/Hedge]],4)="MAIN","MAIN","HEDGE")</f>
        <v>MAIN</v>
      </c>
      <c r="AK4066" t="str" cm="1">
        <f t="array" ref="AK4066">_xlfn._xlws.FILTER(Table4[Column1],ISNUMBER(SEARCH(Table4[Column1],MIS[[#This Row],[OrderUniqueIdentifier]])),"")</f>
        <v>MS</v>
      </c>
    </row>
    <row r="4067" spans="1:37" x14ac:dyDescent="0.25">
      <c r="A4067" t="s">
        <v>1555</v>
      </c>
      <c r="B4067" t="s">
        <v>1681</v>
      </c>
      <c r="C4067" t="s">
        <v>7594</v>
      </c>
      <c r="D4067" t="s">
        <v>72</v>
      </c>
      <c r="E4067" t="s">
        <v>342</v>
      </c>
      <c r="F4067" t="s">
        <v>98</v>
      </c>
      <c r="G4067" t="s">
        <v>89</v>
      </c>
      <c r="H4067" t="s">
        <v>93</v>
      </c>
      <c r="I4067" t="s">
        <v>76</v>
      </c>
      <c r="J4067" t="s">
        <v>7595</v>
      </c>
      <c r="K4067">
        <v>20</v>
      </c>
      <c r="L4067" t="s">
        <v>77</v>
      </c>
      <c r="M4067" t="s">
        <v>78</v>
      </c>
      <c r="N4067" t="s">
        <v>7595</v>
      </c>
      <c r="O4067" t="s">
        <v>7565</v>
      </c>
      <c r="P4067" t="s">
        <v>7535</v>
      </c>
      <c r="Q4067" t="s">
        <v>344</v>
      </c>
      <c r="R4067" t="s">
        <v>79</v>
      </c>
      <c r="S4067" t="s">
        <v>40</v>
      </c>
      <c r="T4067" t="s">
        <v>345</v>
      </c>
      <c r="U4067" t="s">
        <v>100</v>
      </c>
      <c r="V4067" t="s">
        <v>80</v>
      </c>
      <c r="W4067">
        <v>82600</v>
      </c>
      <c r="X4067" t="s">
        <v>81</v>
      </c>
      <c r="Y4067">
        <v>-20</v>
      </c>
      <c r="Z4067" t="s">
        <v>7566</v>
      </c>
      <c r="AA4067" t="s">
        <v>7537</v>
      </c>
      <c r="AB4067" t="s">
        <v>90</v>
      </c>
      <c r="AC4067" t="s">
        <v>91</v>
      </c>
      <c r="AD4067">
        <f>_xlfn.XLOOKUP(MIS[[#This Row],[TRADING SYMBOL]],[1]Sheet1!$D:$D,[1]Sheet1!$C:$C)</f>
        <v>321.60000000000002</v>
      </c>
      <c r="AE4067">
        <f>MIS[[#This Row],[OrderAverageTradedPrice]]*MIS[[#This Row],[OrderQuantity]]</f>
        <v>7785</v>
      </c>
      <c r="AF4067">
        <f>MIS[[#This Row],[LTP]]*MIS[[#This Row],[OrderQuantity]]</f>
        <v>6432</v>
      </c>
      <c r="AG4067">
        <f>IF(MIS[[#This Row],[OrderSide]]="SELL",MIS[[#This Row],[VALUE]]-MIS[[#This Row],[LIVE_VALUE]],MIS[[#This Row],[LIVE_VALUE]]-MIS[[#This Row],[VALUE]])</f>
        <v>1353</v>
      </c>
      <c r="AH4067" t="str" cm="1">
        <f t="array" ref="AH4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7" t="str">
        <f>MIS[[#This Row],[TRADING SYMBOL]]</f>
        <v>SENSEX2552082600CE</v>
      </c>
      <c r="AJ4067" t="str">
        <f>IF(RIGHT(MIS[[#This Row],[Main/Hedge]],4)="MAIN","MAIN","HEDGE")</f>
        <v>MAIN</v>
      </c>
      <c r="AK4067" t="str" cm="1">
        <f t="array" ref="AK4067">_xlfn._xlws.FILTER(Table4[Column1],ISNUMBER(SEARCH(Table4[Column1],MIS[[#This Row],[OrderUniqueIdentifier]])),"")</f>
        <v>MS</v>
      </c>
    </row>
    <row r="4068" spans="1:37" x14ac:dyDescent="0.25">
      <c r="A4068" t="s">
        <v>1555</v>
      </c>
      <c r="B4068" t="s">
        <v>1681</v>
      </c>
      <c r="C4068" t="s">
        <v>7596</v>
      </c>
      <c r="D4068" t="s">
        <v>72</v>
      </c>
      <c r="E4068" t="s">
        <v>3193</v>
      </c>
      <c r="F4068" t="s">
        <v>98</v>
      </c>
      <c r="G4068" t="s">
        <v>89</v>
      </c>
      <c r="H4068" t="s">
        <v>93</v>
      </c>
      <c r="I4068" t="s">
        <v>76</v>
      </c>
      <c r="J4068" t="s">
        <v>7597</v>
      </c>
      <c r="K4068">
        <v>20</v>
      </c>
      <c r="L4068" t="s">
        <v>77</v>
      </c>
      <c r="M4068" t="s">
        <v>78</v>
      </c>
      <c r="N4068" t="s">
        <v>7597</v>
      </c>
      <c r="O4068" t="s">
        <v>7535</v>
      </c>
      <c r="P4068" t="s">
        <v>7535</v>
      </c>
      <c r="Q4068" t="s">
        <v>3195</v>
      </c>
      <c r="R4068" t="s">
        <v>79</v>
      </c>
      <c r="S4068" t="s">
        <v>40</v>
      </c>
      <c r="T4068" t="s">
        <v>3196</v>
      </c>
      <c r="U4068" t="s">
        <v>100</v>
      </c>
      <c r="V4068" t="s">
        <v>80</v>
      </c>
      <c r="W4068">
        <v>82200</v>
      </c>
      <c r="X4068" t="s">
        <v>85</v>
      </c>
      <c r="Y4068">
        <v>-20</v>
      </c>
      <c r="Z4068" t="s">
        <v>7537</v>
      </c>
      <c r="AA4068" t="s">
        <v>7537</v>
      </c>
      <c r="AB4068" t="s">
        <v>107</v>
      </c>
      <c r="AC4068" t="s">
        <v>91</v>
      </c>
      <c r="AD4068">
        <f>_xlfn.XLOOKUP(MIS[[#This Row],[TRADING SYMBOL]],[1]Sheet1!$D:$D,[1]Sheet1!$C:$C)</f>
        <v>350</v>
      </c>
      <c r="AE4068">
        <f>MIS[[#This Row],[OrderAverageTradedPrice]]*MIS[[#This Row],[OrderQuantity]]</f>
        <v>8738</v>
      </c>
      <c r="AF4068">
        <f>MIS[[#This Row],[LTP]]*MIS[[#This Row],[OrderQuantity]]</f>
        <v>7000</v>
      </c>
      <c r="AG4068">
        <f>IF(MIS[[#This Row],[OrderSide]]="SELL",MIS[[#This Row],[VALUE]]-MIS[[#This Row],[LIVE_VALUE]],MIS[[#This Row],[LIVE_VALUE]]-MIS[[#This Row],[VALUE]])</f>
        <v>1738</v>
      </c>
      <c r="AH4068" t="str" cm="1">
        <f t="array" ref="AH4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8" t="str">
        <f>MIS[[#This Row],[TRADING SYMBOL]]</f>
        <v>SENSEX2552082200PE</v>
      </c>
      <c r="AJ4068" t="str">
        <f>IF(RIGHT(MIS[[#This Row],[Main/Hedge]],4)="MAIN","MAIN","HEDGE")</f>
        <v>MAIN</v>
      </c>
      <c r="AK4068" t="str" cm="1">
        <f t="array" ref="AK4068">_xlfn._xlws.FILTER(Table4[Column1],ISNUMBER(SEARCH(Table4[Column1],MIS[[#This Row],[OrderUniqueIdentifier]])),"")</f>
        <v>MS</v>
      </c>
    </row>
    <row r="4069" spans="1:37" x14ac:dyDescent="0.25">
      <c r="A4069" t="s">
        <v>179</v>
      </c>
      <c r="B4069" t="s">
        <v>1488</v>
      </c>
      <c r="C4069" t="s">
        <v>7533</v>
      </c>
      <c r="D4069" t="s">
        <v>72</v>
      </c>
      <c r="E4069" t="s">
        <v>3186</v>
      </c>
      <c r="F4069" t="s">
        <v>98</v>
      </c>
      <c r="G4069" t="s">
        <v>89</v>
      </c>
      <c r="H4069" t="s">
        <v>93</v>
      </c>
      <c r="I4069" t="s">
        <v>76</v>
      </c>
      <c r="J4069" t="s">
        <v>7534</v>
      </c>
      <c r="K4069">
        <v>20</v>
      </c>
      <c r="L4069" t="s">
        <v>77</v>
      </c>
      <c r="M4069" t="s">
        <v>78</v>
      </c>
      <c r="N4069" t="s">
        <v>7534</v>
      </c>
      <c r="O4069" t="s">
        <v>7535</v>
      </c>
      <c r="P4069" t="s">
        <v>7536</v>
      </c>
      <c r="Q4069" t="s">
        <v>3189</v>
      </c>
      <c r="R4069" t="s">
        <v>79</v>
      </c>
      <c r="S4069" t="s">
        <v>40</v>
      </c>
      <c r="T4069" t="s">
        <v>3190</v>
      </c>
      <c r="U4069" t="s">
        <v>100</v>
      </c>
      <c r="V4069" t="s">
        <v>80</v>
      </c>
      <c r="W4069">
        <v>82400</v>
      </c>
      <c r="X4069" t="s">
        <v>81</v>
      </c>
      <c r="Y4069">
        <v>-20</v>
      </c>
      <c r="Z4069" t="s">
        <v>7537</v>
      </c>
      <c r="AA4069" t="s">
        <v>7538</v>
      </c>
      <c r="AB4069" t="s">
        <v>90</v>
      </c>
      <c r="AC4069" t="s">
        <v>91</v>
      </c>
      <c r="AD4069">
        <f>_xlfn.XLOOKUP(MIS[[#This Row],[TRADING SYMBOL]],[1]Sheet1!$D:$D,[1]Sheet1!$C:$C)</f>
        <v>414.75</v>
      </c>
      <c r="AE4069">
        <f>MIS[[#This Row],[OrderAverageTradedPrice]]*MIS[[#This Row],[OrderQuantity]]</f>
        <v>9709</v>
      </c>
      <c r="AF4069">
        <f>MIS[[#This Row],[LTP]]*MIS[[#This Row],[OrderQuantity]]</f>
        <v>8295</v>
      </c>
      <c r="AG4069">
        <f>IF(MIS[[#This Row],[OrderSide]]="SELL",MIS[[#This Row],[VALUE]]-MIS[[#This Row],[LIVE_VALUE]],MIS[[#This Row],[LIVE_VALUE]]-MIS[[#This Row],[VALUE]])</f>
        <v>1414</v>
      </c>
      <c r="AH4069" t="str" cm="1">
        <f t="array" ref="AH4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9" t="str">
        <f>MIS[[#This Row],[TRADING SYMBOL]]</f>
        <v>SENSEX2552082400CE</v>
      </c>
      <c r="AJ4069" t="str">
        <f>IF(RIGHT(MIS[[#This Row],[Main/Hedge]],4)="MAIN","MAIN","HEDGE")</f>
        <v>MAIN</v>
      </c>
      <c r="AK4069" t="str" cm="1">
        <f t="array" ref="AK4069">_xlfn._xlws.FILTER(Table4[Column1],ISNUMBER(SEARCH(Table4[Column1],MIS[[#This Row],[OrderUniqueIdentifier]])),"")</f>
        <v>MS</v>
      </c>
    </row>
    <row r="4070" spans="1:37" x14ac:dyDescent="0.25">
      <c r="A4070" t="s">
        <v>179</v>
      </c>
      <c r="B4070" t="s">
        <v>1488</v>
      </c>
      <c r="C4070" t="s">
        <v>7539</v>
      </c>
      <c r="D4070" t="s">
        <v>72</v>
      </c>
      <c r="E4070" t="s">
        <v>4007</v>
      </c>
      <c r="F4070" t="s">
        <v>98</v>
      </c>
      <c r="G4070" t="s">
        <v>89</v>
      </c>
      <c r="H4070" t="s">
        <v>93</v>
      </c>
      <c r="I4070" t="s">
        <v>76</v>
      </c>
      <c r="J4070" t="s">
        <v>3761</v>
      </c>
      <c r="K4070">
        <v>20</v>
      </c>
      <c r="L4070" t="s">
        <v>77</v>
      </c>
      <c r="M4070" t="s">
        <v>78</v>
      </c>
      <c r="N4070" t="s">
        <v>3761</v>
      </c>
      <c r="O4070" t="s">
        <v>7535</v>
      </c>
      <c r="P4070" t="s">
        <v>7536</v>
      </c>
      <c r="Q4070" t="s">
        <v>4009</v>
      </c>
      <c r="R4070" t="s">
        <v>79</v>
      </c>
      <c r="S4070" t="s">
        <v>40</v>
      </c>
      <c r="T4070" t="s">
        <v>4010</v>
      </c>
      <c r="U4070" t="s">
        <v>100</v>
      </c>
      <c r="V4070" t="s">
        <v>80</v>
      </c>
      <c r="W4070">
        <v>82400</v>
      </c>
      <c r="X4070" t="s">
        <v>85</v>
      </c>
      <c r="Y4070">
        <v>-20</v>
      </c>
      <c r="Z4070" t="s">
        <v>7537</v>
      </c>
      <c r="AA4070" t="s">
        <v>7538</v>
      </c>
      <c r="AB4070" t="s">
        <v>107</v>
      </c>
      <c r="AC4070" t="s">
        <v>91</v>
      </c>
      <c r="AD4070">
        <f>_xlfn.XLOOKUP(MIS[[#This Row],[TRADING SYMBOL]],[1]Sheet1!$D:$D,[1]Sheet1!$C:$C)</f>
        <v>439.65</v>
      </c>
      <c r="AE4070">
        <f>MIS[[#This Row],[OrderAverageTradedPrice]]*MIS[[#This Row],[OrderQuantity]]</f>
        <v>10477</v>
      </c>
      <c r="AF4070">
        <f>MIS[[#This Row],[LTP]]*MIS[[#This Row],[OrderQuantity]]</f>
        <v>8793</v>
      </c>
      <c r="AG4070">
        <f>IF(MIS[[#This Row],[OrderSide]]="SELL",MIS[[#This Row],[VALUE]]-MIS[[#This Row],[LIVE_VALUE]],MIS[[#This Row],[LIVE_VALUE]]-MIS[[#This Row],[VALUE]])</f>
        <v>1684</v>
      </c>
      <c r="AH4070" t="str" cm="1">
        <f t="array" ref="AH4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0" t="str">
        <f>MIS[[#This Row],[TRADING SYMBOL]]</f>
        <v>SENSEX2552082400PE</v>
      </c>
      <c r="AJ4070" t="str">
        <f>IF(RIGHT(MIS[[#This Row],[Main/Hedge]],4)="MAIN","MAIN","HEDGE")</f>
        <v>MAIN</v>
      </c>
      <c r="AK4070" t="str" cm="1">
        <f t="array" ref="AK4070">_xlfn._xlws.FILTER(Table4[Column1],ISNUMBER(SEARCH(Table4[Column1],MIS[[#This Row],[OrderUniqueIdentifier]])),"")</f>
        <v>MS</v>
      </c>
    </row>
    <row r="4071" spans="1:37" x14ac:dyDescent="0.25">
      <c r="A4071" t="s">
        <v>179</v>
      </c>
      <c r="B4071" t="s">
        <v>1488</v>
      </c>
      <c r="C4071" t="s">
        <v>7540</v>
      </c>
      <c r="D4071" t="s">
        <v>72</v>
      </c>
      <c r="E4071" t="s">
        <v>160</v>
      </c>
      <c r="F4071" t="s">
        <v>98</v>
      </c>
      <c r="G4071" t="s">
        <v>89</v>
      </c>
      <c r="H4071" t="s">
        <v>93</v>
      </c>
      <c r="I4071" t="s">
        <v>76</v>
      </c>
      <c r="J4071" t="s">
        <v>7541</v>
      </c>
      <c r="K4071">
        <v>20</v>
      </c>
      <c r="L4071" t="s">
        <v>77</v>
      </c>
      <c r="M4071" t="s">
        <v>78</v>
      </c>
      <c r="N4071" t="s">
        <v>7541</v>
      </c>
      <c r="O4071" t="s">
        <v>7536</v>
      </c>
      <c r="P4071" t="s">
        <v>7536</v>
      </c>
      <c r="Q4071" t="s">
        <v>162</v>
      </c>
      <c r="R4071" t="s">
        <v>79</v>
      </c>
      <c r="S4071" t="s">
        <v>40</v>
      </c>
      <c r="T4071" t="s">
        <v>163</v>
      </c>
      <c r="U4071" t="s">
        <v>100</v>
      </c>
      <c r="V4071" t="s">
        <v>80</v>
      </c>
      <c r="W4071">
        <v>82500</v>
      </c>
      <c r="X4071" t="s">
        <v>81</v>
      </c>
      <c r="Y4071">
        <v>-20</v>
      </c>
      <c r="Z4071" t="s">
        <v>7538</v>
      </c>
      <c r="AA4071" t="s">
        <v>7538</v>
      </c>
      <c r="AB4071" t="s">
        <v>90</v>
      </c>
      <c r="AC4071" t="s">
        <v>91</v>
      </c>
      <c r="AD4071">
        <f>_xlfn.XLOOKUP(MIS[[#This Row],[TRADING SYMBOL]],[1]Sheet1!$D:$D,[1]Sheet1!$C:$C)</f>
        <v>367.2</v>
      </c>
      <c r="AE4071">
        <f>MIS[[#This Row],[OrderAverageTradedPrice]]*MIS[[#This Row],[OrderQuantity]]</f>
        <v>8777</v>
      </c>
      <c r="AF4071">
        <f>MIS[[#This Row],[LTP]]*MIS[[#This Row],[OrderQuantity]]</f>
        <v>7344</v>
      </c>
      <c r="AG4071">
        <f>IF(MIS[[#This Row],[OrderSide]]="SELL",MIS[[#This Row],[VALUE]]-MIS[[#This Row],[LIVE_VALUE]],MIS[[#This Row],[LIVE_VALUE]]-MIS[[#This Row],[VALUE]])</f>
        <v>1433</v>
      </c>
      <c r="AH4071" t="str" cm="1">
        <f t="array" ref="AH4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1" t="str">
        <f>MIS[[#This Row],[TRADING SYMBOL]]</f>
        <v>SENSEX2552082500CE</v>
      </c>
      <c r="AJ4071" t="str">
        <f>IF(RIGHT(MIS[[#This Row],[Main/Hedge]],4)="MAIN","MAIN","HEDGE")</f>
        <v>MAIN</v>
      </c>
      <c r="AK4071" t="str" cm="1">
        <f t="array" ref="AK4071">_xlfn._xlws.FILTER(Table4[Column1],ISNUMBER(SEARCH(Table4[Column1],MIS[[#This Row],[OrderUniqueIdentifier]])),"")</f>
        <v>MS</v>
      </c>
    </row>
    <row r="4072" spans="1:37" x14ac:dyDescent="0.25">
      <c r="A4072" t="s">
        <v>179</v>
      </c>
      <c r="B4072" t="s">
        <v>1488</v>
      </c>
      <c r="C4072" t="s">
        <v>7542</v>
      </c>
      <c r="D4072" t="s">
        <v>72</v>
      </c>
      <c r="E4072" t="s">
        <v>2053</v>
      </c>
      <c r="F4072" t="s">
        <v>98</v>
      </c>
      <c r="G4072" t="s">
        <v>89</v>
      </c>
      <c r="H4072" t="s">
        <v>93</v>
      </c>
      <c r="I4072" t="s">
        <v>76</v>
      </c>
      <c r="J4072" t="s">
        <v>7543</v>
      </c>
      <c r="K4072">
        <v>20</v>
      </c>
      <c r="L4072" t="s">
        <v>77</v>
      </c>
      <c r="M4072" t="s">
        <v>78</v>
      </c>
      <c r="N4072" t="s">
        <v>7543</v>
      </c>
      <c r="O4072" t="s">
        <v>7536</v>
      </c>
      <c r="P4072" t="s">
        <v>7536</v>
      </c>
      <c r="Q4072" t="s">
        <v>2055</v>
      </c>
      <c r="R4072" t="s">
        <v>79</v>
      </c>
      <c r="S4072" t="s">
        <v>40</v>
      </c>
      <c r="T4072" t="s">
        <v>2056</v>
      </c>
      <c r="U4072" t="s">
        <v>100</v>
      </c>
      <c r="V4072" t="s">
        <v>80</v>
      </c>
      <c r="W4072">
        <v>82300</v>
      </c>
      <c r="X4072" t="s">
        <v>85</v>
      </c>
      <c r="Y4072">
        <v>-20</v>
      </c>
      <c r="Z4072" t="s">
        <v>7538</v>
      </c>
      <c r="AA4072" t="s">
        <v>7538</v>
      </c>
      <c r="AB4072" t="s">
        <v>107</v>
      </c>
      <c r="AC4072" t="s">
        <v>91</v>
      </c>
      <c r="AD4072">
        <f>_xlfn.XLOOKUP(MIS[[#This Row],[TRADING SYMBOL]],[1]Sheet1!$D:$D,[1]Sheet1!$C:$C)</f>
        <v>389.05</v>
      </c>
      <c r="AE4072">
        <f>MIS[[#This Row],[OrderAverageTradedPrice]]*MIS[[#This Row],[OrderQuantity]]</f>
        <v>9496</v>
      </c>
      <c r="AF4072">
        <f>MIS[[#This Row],[LTP]]*MIS[[#This Row],[OrderQuantity]]</f>
        <v>7781</v>
      </c>
      <c r="AG4072">
        <f>IF(MIS[[#This Row],[OrderSide]]="SELL",MIS[[#This Row],[VALUE]]-MIS[[#This Row],[LIVE_VALUE]],MIS[[#This Row],[LIVE_VALUE]]-MIS[[#This Row],[VALUE]])</f>
        <v>1715</v>
      </c>
      <c r="AH4072" t="str" cm="1">
        <f t="array" ref="AH4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2" t="str">
        <f>MIS[[#This Row],[TRADING SYMBOL]]</f>
        <v>SENSEX2552082300PE</v>
      </c>
      <c r="AJ4072" t="str">
        <f>IF(RIGHT(MIS[[#This Row],[Main/Hedge]],4)="MAIN","MAIN","HEDGE")</f>
        <v>MAIN</v>
      </c>
      <c r="AK4072" t="str" cm="1">
        <f t="array" ref="AK4072">_xlfn._xlws.FILTER(Table4[Column1],ISNUMBER(SEARCH(Table4[Column1],MIS[[#This Row],[OrderUniqueIdentifier]])),"")</f>
        <v>MS</v>
      </c>
    </row>
    <row r="4073" spans="1:37" x14ac:dyDescent="0.25">
      <c r="A4073" t="s">
        <v>179</v>
      </c>
      <c r="B4073" t="s">
        <v>1488</v>
      </c>
      <c r="C4073" t="s">
        <v>7544</v>
      </c>
      <c r="D4073" t="s">
        <v>72</v>
      </c>
      <c r="E4073" t="s">
        <v>342</v>
      </c>
      <c r="F4073" t="s">
        <v>98</v>
      </c>
      <c r="G4073" t="s">
        <v>89</v>
      </c>
      <c r="H4073" t="s">
        <v>93</v>
      </c>
      <c r="I4073" t="s">
        <v>76</v>
      </c>
      <c r="J4073" t="s">
        <v>7545</v>
      </c>
      <c r="K4073">
        <v>20</v>
      </c>
      <c r="L4073" t="s">
        <v>77</v>
      </c>
      <c r="M4073" t="s">
        <v>78</v>
      </c>
      <c r="N4073" t="s">
        <v>7545</v>
      </c>
      <c r="O4073" t="s">
        <v>7536</v>
      </c>
      <c r="P4073" t="s">
        <v>7546</v>
      </c>
      <c r="Q4073" t="s">
        <v>344</v>
      </c>
      <c r="R4073" t="s">
        <v>79</v>
      </c>
      <c r="S4073" t="s">
        <v>40</v>
      </c>
      <c r="T4073" t="s">
        <v>345</v>
      </c>
      <c r="U4073" t="s">
        <v>100</v>
      </c>
      <c r="V4073" t="s">
        <v>80</v>
      </c>
      <c r="W4073">
        <v>82600</v>
      </c>
      <c r="X4073" t="s">
        <v>81</v>
      </c>
      <c r="Y4073">
        <v>-20</v>
      </c>
      <c r="Z4073" t="s">
        <v>7538</v>
      </c>
      <c r="AA4073" t="s">
        <v>388</v>
      </c>
      <c r="AB4073" t="s">
        <v>90</v>
      </c>
      <c r="AC4073" t="s">
        <v>91</v>
      </c>
      <c r="AD4073">
        <f>_xlfn.XLOOKUP(MIS[[#This Row],[TRADING SYMBOL]],[1]Sheet1!$D:$D,[1]Sheet1!$C:$C)</f>
        <v>321.60000000000002</v>
      </c>
      <c r="AE4073">
        <f>MIS[[#This Row],[OrderAverageTradedPrice]]*MIS[[#This Row],[OrderQuantity]]</f>
        <v>7924</v>
      </c>
      <c r="AF4073">
        <f>MIS[[#This Row],[LTP]]*MIS[[#This Row],[OrderQuantity]]</f>
        <v>6432</v>
      </c>
      <c r="AG4073">
        <f>IF(MIS[[#This Row],[OrderSide]]="SELL",MIS[[#This Row],[VALUE]]-MIS[[#This Row],[LIVE_VALUE]],MIS[[#This Row],[LIVE_VALUE]]-MIS[[#This Row],[VALUE]])</f>
        <v>1492</v>
      </c>
      <c r="AH4073" t="str" cm="1">
        <f t="array" ref="AH4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3" t="str">
        <f>MIS[[#This Row],[TRADING SYMBOL]]</f>
        <v>SENSEX2552082600CE</v>
      </c>
      <c r="AJ4073" t="str">
        <f>IF(RIGHT(MIS[[#This Row],[Main/Hedge]],4)="MAIN","MAIN","HEDGE")</f>
        <v>MAIN</v>
      </c>
      <c r="AK4073" t="str" cm="1">
        <f t="array" ref="AK4073">_xlfn._xlws.FILTER(Table4[Column1],ISNUMBER(SEARCH(Table4[Column1],MIS[[#This Row],[OrderUniqueIdentifier]])),"")</f>
        <v>MS</v>
      </c>
    </row>
    <row r="4074" spans="1:37" x14ac:dyDescent="0.25">
      <c r="A4074" t="s">
        <v>179</v>
      </c>
      <c r="B4074" t="s">
        <v>1488</v>
      </c>
      <c r="C4074" t="s">
        <v>7547</v>
      </c>
      <c r="D4074" t="s">
        <v>72</v>
      </c>
      <c r="E4074" t="s">
        <v>3193</v>
      </c>
      <c r="F4074" t="s">
        <v>98</v>
      </c>
      <c r="G4074" t="s">
        <v>89</v>
      </c>
      <c r="H4074" t="s">
        <v>93</v>
      </c>
      <c r="I4074" t="s">
        <v>76</v>
      </c>
      <c r="J4074" t="s">
        <v>7548</v>
      </c>
      <c r="K4074">
        <v>20</v>
      </c>
      <c r="L4074" t="s">
        <v>77</v>
      </c>
      <c r="M4074" t="s">
        <v>78</v>
      </c>
      <c r="N4074" t="s">
        <v>7548</v>
      </c>
      <c r="O4074" t="s">
        <v>7536</v>
      </c>
      <c r="P4074" t="s">
        <v>7546</v>
      </c>
      <c r="Q4074" t="s">
        <v>3195</v>
      </c>
      <c r="R4074" t="s">
        <v>79</v>
      </c>
      <c r="S4074" t="s">
        <v>40</v>
      </c>
      <c r="T4074" t="s">
        <v>3196</v>
      </c>
      <c r="U4074" t="s">
        <v>100</v>
      </c>
      <c r="V4074" t="s">
        <v>80</v>
      </c>
      <c r="W4074">
        <v>82200</v>
      </c>
      <c r="X4074" t="s">
        <v>85</v>
      </c>
      <c r="Y4074">
        <v>-20</v>
      </c>
      <c r="Z4074" t="s">
        <v>7538</v>
      </c>
      <c r="AA4074" t="s">
        <v>388</v>
      </c>
      <c r="AB4074" t="s">
        <v>107</v>
      </c>
      <c r="AC4074" t="s">
        <v>91</v>
      </c>
      <c r="AD4074">
        <f>_xlfn.XLOOKUP(MIS[[#This Row],[TRADING SYMBOL]],[1]Sheet1!$D:$D,[1]Sheet1!$C:$C)</f>
        <v>350</v>
      </c>
      <c r="AE4074">
        <f>MIS[[#This Row],[OrderAverageTradedPrice]]*MIS[[#This Row],[OrderQuantity]]</f>
        <v>8585</v>
      </c>
      <c r="AF4074">
        <f>MIS[[#This Row],[LTP]]*MIS[[#This Row],[OrderQuantity]]</f>
        <v>7000</v>
      </c>
      <c r="AG4074">
        <f>IF(MIS[[#This Row],[OrderSide]]="SELL",MIS[[#This Row],[VALUE]]-MIS[[#This Row],[LIVE_VALUE]],MIS[[#This Row],[LIVE_VALUE]]-MIS[[#This Row],[VALUE]])</f>
        <v>1585</v>
      </c>
      <c r="AH4074" t="str" cm="1">
        <f t="array" ref="AH4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4" t="str">
        <f>MIS[[#This Row],[TRADING SYMBOL]]</f>
        <v>SENSEX2552082200PE</v>
      </c>
      <c r="AJ4074" t="str">
        <f>IF(RIGHT(MIS[[#This Row],[Main/Hedge]],4)="MAIN","MAIN","HEDGE")</f>
        <v>MAIN</v>
      </c>
      <c r="AK4074" t="str" cm="1">
        <f t="array" ref="AK4074">_xlfn._xlws.FILTER(Table4[Column1],ISNUMBER(SEARCH(Table4[Column1],MIS[[#This Row],[OrderUniqueIdentifier]])),"")</f>
        <v>MS</v>
      </c>
    </row>
    <row r="4075" spans="1:37" x14ac:dyDescent="0.25">
      <c r="A4075" t="s">
        <v>71</v>
      </c>
      <c r="B4075" t="s">
        <v>661</v>
      </c>
      <c r="C4075" t="s">
        <v>7384</v>
      </c>
      <c r="D4075" t="s">
        <v>72</v>
      </c>
      <c r="E4075" t="s">
        <v>120</v>
      </c>
      <c r="F4075" t="s">
        <v>98</v>
      </c>
      <c r="G4075" t="s">
        <v>74</v>
      </c>
      <c r="H4075" t="s">
        <v>75</v>
      </c>
      <c r="I4075" t="s">
        <v>76</v>
      </c>
      <c r="J4075" t="s">
        <v>77</v>
      </c>
      <c r="K4075">
        <v>20</v>
      </c>
      <c r="L4075" t="s">
        <v>77</v>
      </c>
      <c r="M4075" t="s">
        <v>78</v>
      </c>
      <c r="N4075" t="s">
        <v>265</v>
      </c>
      <c r="O4075" t="s">
        <v>7385</v>
      </c>
      <c r="P4075" t="s">
        <v>7385</v>
      </c>
      <c r="Q4075" t="s">
        <v>121</v>
      </c>
      <c r="R4075" t="s">
        <v>79</v>
      </c>
      <c r="S4075" t="s">
        <v>40</v>
      </c>
      <c r="T4075" t="s">
        <v>122</v>
      </c>
      <c r="U4075" t="s">
        <v>100</v>
      </c>
      <c r="V4075" t="s">
        <v>80</v>
      </c>
      <c r="W4075">
        <v>81100</v>
      </c>
      <c r="X4075" t="s">
        <v>85</v>
      </c>
      <c r="Y4075">
        <v>20</v>
      </c>
      <c r="Z4075" t="s">
        <v>7386</v>
      </c>
      <c r="AA4075" t="s">
        <v>7386</v>
      </c>
      <c r="AB4075" t="s">
        <v>107</v>
      </c>
      <c r="AC4075" t="s">
        <v>84</v>
      </c>
      <c r="AD4075">
        <f>_xlfn.XLOOKUP(MIS[[#This Row],[TRADING SYMBOL]],[1]Sheet1!$D:$D,[1]Sheet1!$C:$C)</f>
        <v>100.2</v>
      </c>
      <c r="AE4075">
        <f>MIS[[#This Row],[OrderAverageTradedPrice]]*MIS[[#This Row],[OrderQuantity]]</f>
        <v>3015</v>
      </c>
      <c r="AF4075">
        <f>MIS[[#This Row],[LTP]]*MIS[[#This Row],[OrderQuantity]]</f>
        <v>2004</v>
      </c>
      <c r="AG4075">
        <f>IF(MIS[[#This Row],[OrderSide]]="SELL",MIS[[#This Row],[VALUE]]-MIS[[#This Row],[LIVE_VALUE]],MIS[[#This Row],[LIVE_VALUE]]-MIS[[#This Row],[VALUE]])</f>
        <v>-1011</v>
      </c>
      <c r="AH4075" t="str" cm="1">
        <f t="array" ref="AH4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5" t="str">
        <f>MIS[[#This Row],[TRADING SYMBOL]]</f>
        <v>SENSEX2552081100PE</v>
      </c>
      <c r="AJ4075" t="str">
        <f>IF(RIGHT(MIS[[#This Row],[Main/Hedge]],4)="MAIN","MAIN","HEDGE")</f>
        <v>MAIN</v>
      </c>
      <c r="AK4075" t="str" cm="1">
        <f t="array" ref="AK4075">_xlfn._xlws.FILTER(Table4[Column1],ISNUMBER(SEARCH(Table4[Column1],MIS[[#This Row],[OrderUniqueIdentifier]])),"")</f>
        <v>MS</v>
      </c>
    </row>
    <row r="4076" spans="1:37" x14ac:dyDescent="0.25">
      <c r="A4076" t="s">
        <v>71</v>
      </c>
      <c r="B4076" t="s">
        <v>1326</v>
      </c>
      <c r="C4076" t="s">
        <v>7525</v>
      </c>
      <c r="D4076" t="s">
        <v>72</v>
      </c>
      <c r="E4076" t="s">
        <v>126</v>
      </c>
      <c r="F4076" t="s">
        <v>98</v>
      </c>
      <c r="G4076" t="s">
        <v>74</v>
      </c>
      <c r="H4076" t="s">
        <v>75</v>
      </c>
      <c r="I4076" t="s">
        <v>76</v>
      </c>
      <c r="J4076" t="s">
        <v>77</v>
      </c>
      <c r="K4076">
        <v>20</v>
      </c>
      <c r="L4076" t="s">
        <v>77</v>
      </c>
      <c r="M4076" t="s">
        <v>78</v>
      </c>
      <c r="N4076" t="s">
        <v>7526</v>
      </c>
      <c r="O4076" t="s">
        <v>7395</v>
      </c>
      <c r="P4076" t="s">
        <v>7395</v>
      </c>
      <c r="Q4076" t="s">
        <v>127</v>
      </c>
      <c r="R4076" t="s">
        <v>79</v>
      </c>
      <c r="S4076" t="s">
        <v>40</v>
      </c>
      <c r="T4076" t="s">
        <v>128</v>
      </c>
      <c r="U4076" t="s">
        <v>100</v>
      </c>
      <c r="V4076" t="s">
        <v>80</v>
      </c>
      <c r="W4076">
        <v>83300</v>
      </c>
      <c r="X4076" t="s">
        <v>81</v>
      </c>
      <c r="Y4076">
        <v>20</v>
      </c>
      <c r="Z4076" t="s">
        <v>7397</v>
      </c>
      <c r="AA4076" t="s">
        <v>7397</v>
      </c>
      <c r="AB4076" t="s">
        <v>90</v>
      </c>
      <c r="AC4076" t="s">
        <v>84</v>
      </c>
      <c r="AD4076">
        <f>_xlfn.XLOOKUP(MIS[[#This Row],[TRADING SYMBOL]],[1]Sheet1!$D:$D,[1]Sheet1!$C:$C)</f>
        <v>130.19999999999999</v>
      </c>
      <c r="AE4076">
        <f>MIS[[#This Row],[OrderAverageTradedPrice]]*MIS[[#This Row],[OrderQuantity]]</f>
        <v>3524</v>
      </c>
      <c r="AF4076">
        <f>MIS[[#This Row],[LTP]]*MIS[[#This Row],[OrderQuantity]]</f>
        <v>2604</v>
      </c>
      <c r="AG4076">
        <f>IF(MIS[[#This Row],[OrderSide]]="SELL",MIS[[#This Row],[VALUE]]-MIS[[#This Row],[LIVE_VALUE]],MIS[[#This Row],[LIVE_VALUE]]-MIS[[#This Row],[VALUE]])</f>
        <v>-920</v>
      </c>
      <c r="AH4076" t="str" cm="1">
        <f t="array" ref="AH4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6" t="str">
        <f>MIS[[#This Row],[TRADING SYMBOL]]</f>
        <v>SENSEX2552083300CE</v>
      </c>
      <c r="AJ4076" t="str">
        <f>IF(RIGHT(MIS[[#This Row],[Main/Hedge]],4)="MAIN","MAIN","HEDGE")</f>
        <v>MAIN</v>
      </c>
      <c r="AK4076" t="str" cm="1">
        <f t="array" ref="AK4076">_xlfn._xlws.FILTER(Table4[Column1],ISNUMBER(SEARCH(Table4[Column1],MIS[[#This Row],[OrderUniqueIdentifier]])),"")</f>
        <v>MS</v>
      </c>
    </row>
    <row r="4077" spans="1:37" x14ac:dyDescent="0.25">
      <c r="A4077" t="s">
        <v>71</v>
      </c>
      <c r="B4077" t="s">
        <v>787</v>
      </c>
      <c r="C4077" t="s">
        <v>7393</v>
      </c>
      <c r="D4077" t="s">
        <v>72</v>
      </c>
      <c r="E4077" t="s">
        <v>126</v>
      </c>
      <c r="F4077" t="s">
        <v>98</v>
      </c>
      <c r="G4077" t="s">
        <v>74</v>
      </c>
      <c r="H4077" t="s">
        <v>75</v>
      </c>
      <c r="I4077" t="s">
        <v>76</v>
      </c>
      <c r="J4077" t="s">
        <v>77</v>
      </c>
      <c r="K4077">
        <v>20</v>
      </c>
      <c r="L4077" t="s">
        <v>77</v>
      </c>
      <c r="M4077" t="s">
        <v>78</v>
      </c>
      <c r="N4077" t="s">
        <v>7394</v>
      </c>
      <c r="O4077" t="s">
        <v>7395</v>
      </c>
      <c r="P4077" t="s">
        <v>7396</v>
      </c>
      <c r="Q4077" t="s">
        <v>127</v>
      </c>
      <c r="R4077" t="s">
        <v>79</v>
      </c>
      <c r="S4077" t="s">
        <v>40</v>
      </c>
      <c r="T4077" t="s">
        <v>128</v>
      </c>
      <c r="U4077" t="s">
        <v>100</v>
      </c>
      <c r="V4077" t="s">
        <v>80</v>
      </c>
      <c r="W4077">
        <v>83300</v>
      </c>
      <c r="X4077" t="s">
        <v>81</v>
      </c>
      <c r="Y4077">
        <v>20</v>
      </c>
      <c r="Z4077" t="s">
        <v>7397</v>
      </c>
      <c r="AA4077" t="s">
        <v>7398</v>
      </c>
      <c r="AB4077" t="s">
        <v>90</v>
      </c>
      <c r="AC4077" t="s">
        <v>84</v>
      </c>
      <c r="AD4077">
        <f>_xlfn.XLOOKUP(MIS[[#This Row],[TRADING SYMBOL]],[1]Sheet1!$D:$D,[1]Sheet1!$C:$C)</f>
        <v>130.19999999999999</v>
      </c>
      <c r="AE4077">
        <f>MIS[[#This Row],[OrderAverageTradedPrice]]*MIS[[#This Row],[OrderQuantity]]</f>
        <v>3529</v>
      </c>
      <c r="AF4077">
        <f>MIS[[#This Row],[LTP]]*MIS[[#This Row],[OrderQuantity]]</f>
        <v>2604</v>
      </c>
      <c r="AG4077">
        <f>IF(MIS[[#This Row],[OrderSide]]="SELL",MIS[[#This Row],[VALUE]]-MIS[[#This Row],[LIVE_VALUE]],MIS[[#This Row],[LIVE_VALUE]]-MIS[[#This Row],[VALUE]])</f>
        <v>-925</v>
      </c>
      <c r="AH4077" t="str" cm="1">
        <f t="array" ref="AH4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7" t="str">
        <f>MIS[[#This Row],[TRADING SYMBOL]]</f>
        <v>SENSEX2552083300CE</v>
      </c>
      <c r="AJ4077" t="str">
        <f>IF(RIGHT(MIS[[#This Row],[Main/Hedge]],4)="MAIN","MAIN","HEDGE")</f>
        <v>MAIN</v>
      </c>
      <c r="AK4077" t="str" cm="1">
        <f t="array" ref="AK4077">_xlfn._xlws.FILTER(Table4[Column1],ISNUMBER(SEARCH(Table4[Column1],MIS[[#This Row],[OrderUniqueIdentifier]])),"")</f>
        <v>MS</v>
      </c>
    </row>
    <row r="4078" spans="1:37" x14ac:dyDescent="0.25">
      <c r="A4078" t="s">
        <v>71</v>
      </c>
      <c r="B4078" t="s">
        <v>839</v>
      </c>
      <c r="C4078" t="s">
        <v>7427</v>
      </c>
      <c r="D4078" t="s">
        <v>72</v>
      </c>
      <c r="E4078" t="s">
        <v>126</v>
      </c>
      <c r="F4078" t="s">
        <v>98</v>
      </c>
      <c r="G4078" t="s">
        <v>74</v>
      </c>
      <c r="H4078" t="s">
        <v>75</v>
      </c>
      <c r="I4078" t="s">
        <v>76</v>
      </c>
      <c r="J4078" t="s">
        <v>77</v>
      </c>
      <c r="K4078">
        <v>20</v>
      </c>
      <c r="L4078" t="s">
        <v>77</v>
      </c>
      <c r="M4078" t="s">
        <v>78</v>
      </c>
      <c r="N4078" t="s">
        <v>2968</v>
      </c>
      <c r="O4078" t="s">
        <v>7395</v>
      </c>
      <c r="P4078" t="s">
        <v>7396</v>
      </c>
      <c r="Q4078" t="s">
        <v>127</v>
      </c>
      <c r="R4078" t="s">
        <v>79</v>
      </c>
      <c r="S4078" t="s">
        <v>40</v>
      </c>
      <c r="T4078" t="s">
        <v>128</v>
      </c>
      <c r="U4078" t="s">
        <v>100</v>
      </c>
      <c r="V4078" t="s">
        <v>80</v>
      </c>
      <c r="W4078">
        <v>83300</v>
      </c>
      <c r="X4078" t="s">
        <v>81</v>
      </c>
      <c r="Y4078">
        <v>20</v>
      </c>
      <c r="Z4078" t="s">
        <v>7397</v>
      </c>
      <c r="AA4078" t="s">
        <v>7398</v>
      </c>
      <c r="AB4078" t="s">
        <v>90</v>
      </c>
      <c r="AC4078" t="s">
        <v>84</v>
      </c>
      <c r="AD4078">
        <f>_xlfn.XLOOKUP(MIS[[#This Row],[TRADING SYMBOL]],[1]Sheet1!$D:$D,[1]Sheet1!$C:$C)</f>
        <v>130.19999999999999</v>
      </c>
      <c r="AE4078">
        <f>MIS[[#This Row],[OrderAverageTradedPrice]]*MIS[[#This Row],[OrderQuantity]]</f>
        <v>3530</v>
      </c>
      <c r="AF4078">
        <f>MIS[[#This Row],[LTP]]*MIS[[#This Row],[OrderQuantity]]</f>
        <v>2604</v>
      </c>
      <c r="AG4078">
        <f>IF(MIS[[#This Row],[OrderSide]]="SELL",MIS[[#This Row],[VALUE]]-MIS[[#This Row],[LIVE_VALUE]],MIS[[#This Row],[LIVE_VALUE]]-MIS[[#This Row],[VALUE]])</f>
        <v>-926</v>
      </c>
      <c r="AH4078" t="str" cm="1">
        <f t="array" ref="AH4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8" t="str">
        <f>MIS[[#This Row],[TRADING SYMBOL]]</f>
        <v>SENSEX2552083300CE</v>
      </c>
      <c r="AJ4078" t="str">
        <f>IF(RIGHT(MIS[[#This Row],[Main/Hedge]],4)="MAIN","MAIN","HEDGE")</f>
        <v>MAIN</v>
      </c>
      <c r="AK4078" t="str" cm="1">
        <f t="array" ref="AK4078">_xlfn._xlws.FILTER(Table4[Column1],ISNUMBER(SEARCH(Table4[Column1],MIS[[#This Row],[OrderUniqueIdentifier]])),"")</f>
        <v>MS</v>
      </c>
    </row>
    <row r="4079" spans="1:37" x14ac:dyDescent="0.25">
      <c r="A4079" t="s">
        <v>71</v>
      </c>
      <c r="B4079" t="s">
        <v>994</v>
      </c>
      <c r="C4079" t="s">
        <v>7467</v>
      </c>
      <c r="D4079" t="s">
        <v>72</v>
      </c>
      <c r="E4079" t="s">
        <v>126</v>
      </c>
      <c r="F4079" t="s">
        <v>98</v>
      </c>
      <c r="G4079" t="s">
        <v>74</v>
      </c>
      <c r="H4079" t="s">
        <v>75</v>
      </c>
      <c r="I4079" t="s">
        <v>76</v>
      </c>
      <c r="J4079" t="s">
        <v>77</v>
      </c>
      <c r="K4079">
        <v>20</v>
      </c>
      <c r="L4079" t="s">
        <v>77</v>
      </c>
      <c r="M4079" t="s">
        <v>78</v>
      </c>
      <c r="N4079" t="s">
        <v>3041</v>
      </c>
      <c r="O4079" t="s">
        <v>7396</v>
      </c>
      <c r="P4079" t="s">
        <v>7396</v>
      </c>
      <c r="Q4079" t="s">
        <v>127</v>
      </c>
      <c r="R4079" t="s">
        <v>79</v>
      </c>
      <c r="S4079" t="s">
        <v>40</v>
      </c>
      <c r="T4079" t="s">
        <v>128</v>
      </c>
      <c r="U4079" t="s">
        <v>100</v>
      </c>
      <c r="V4079" t="s">
        <v>80</v>
      </c>
      <c r="W4079">
        <v>83300</v>
      </c>
      <c r="X4079" t="s">
        <v>81</v>
      </c>
      <c r="Y4079">
        <v>20</v>
      </c>
      <c r="Z4079" t="s">
        <v>7398</v>
      </c>
      <c r="AA4079" t="s">
        <v>7398</v>
      </c>
      <c r="AB4079" t="s">
        <v>90</v>
      </c>
      <c r="AC4079" t="s">
        <v>84</v>
      </c>
      <c r="AD4079">
        <f>_xlfn.XLOOKUP(MIS[[#This Row],[TRADING SYMBOL]],[1]Sheet1!$D:$D,[1]Sheet1!$C:$C)</f>
        <v>130.19999999999999</v>
      </c>
      <c r="AE4079">
        <f>MIS[[#This Row],[OrderAverageTradedPrice]]*MIS[[#This Row],[OrderQuantity]]</f>
        <v>3509</v>
      </c>
      <c r="AF4079">
        <f>MIS[[#This Row],[LTP]]*MIS[[#This Row],[OrderQuantity]]</f>
        <v>2604</v>
      </c>
      <c r="AG4079">
        <f>IF(MIS[[#This Row],[OrderSide]]="SELL",MIS[[#This Row],[VALUE]]-MIS[[#This Row],[LIVE_VALUE]],MIS[[#This Row],[LIVE_VALUE]]-MIS[[#This Row],[VALUE]])</f>
        <v>-905</v>
      </c>
      <c r="AH4079" t="str" cm="1">
        <f t="array" ref="AH4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9" t="str">
        <f>MIS[[#This Row],[TRADING SYMBOL]]</f>
        <v>SENSEX2552083300CE</v>
      </c>
      <c r="AJ4079" t="str">
        <f>IF(RIGHT(MIS[[#This Row],[Main/Hedge]],4)="MAIN","MAIN","HEDGE")</f>
        <v>MAIN</v>
      </c>
      <c r="AK4079" t="str" cm="1">
        <f t="array" ref="AK4079">_xlfn._xlws.FILTER(Table4[Column1],ISNUMBER(SEARCH(Table4[Column1],MIS[[#This Row],[OrderUniqueIdentifier]])),"")</f>
        <v>MS</v>
      </c>
    </row>
    <row r="4080" spans="1:37" x14ac:dyDescent="0.25">
      <c r="A4080" t="s">
        <v>71</v>
      </c>
      <c r="B4080" t="s">
        <v>1054</v>
      </c>
      <c r="C4080" t="s">
        <v>7484</v>
      </c>
      <c r="D4080" t="s">
        <v>72</v>
      </c>
      <c r="E4080" t="s">
        <v>126</v>
      </c>
      <c r="F4080" t="s">
        <v>98</v>
      </c>
      <c r="G4080" t="s">
        <v>74</v>
      </c>
      <c r="H4080" t="s">
        <v>75</v>
      </c>
      <c r="I4080" t="s">
        <v>76</v>
      </c>
      <c r="J4080" t="s">
        <v>77</v>
      </c>
      <c r="K4080">
        <v>20</v>
      </c>
      <c r="L4080" t="s">
        <v>77</v>
      </c>
      <c r="M4080" t="s">
        <v>78</v>
      </c>
      <c r="N4080" t="s">
        <v>7485</v>
      </c>
      <c r="O4080" t="s">
        <v>7396</v>
      </c>
      <c r="P4080" t="s">
        <v>7396</v>
      </c>
      <c r="Q4080" t="s">
        <v>127</v>
      </c>
      <c r="R4080" t="s">
        <v>79</v>
      </c>
      <c r="S4080" t="s">
        <v>40</v>
      </c>
      <c r="T4080" t="s">
        <v>128</v>
      </c>
      <c r="U4080" t="s">
        <v>100</v>
      </c>
      <c r="V4080" t="s">
        <v>80</v>
      </c>
      <c r="W4080">
        <v>83300</v>
      </c>
      <c r="X4080" t="s">
        <v>81</v>
      </c>
      <c r="Y4080">
        <v>20</v>
      </c>
      <c r="Z4080" t="s">
        <v>7398</v>
      </c>
      <c r="AA4080" t="s">
        <v>7398</v>
      </c>
      <c r="AB4080" t="s">
        <v>90</v>
      </c>
      <c r="AC4080" t="s">
        <v>84</v>
      </c>
      <c r="AD4080">
        <f>_xlfn.XLOOKUP(MIS[[#This Row],[TRADING SYMBOL]],[1]Sheet1!$D:$D,[1]Sheet1!$C:$C)</f>
        <v>130.19999999999999</v>
      </c>
      <c r="AE4080">
        <f>MIS[[#This Row],[OrderAverageTradedPrice]]*MIS[[#This Row],[OrderQuantity]]</f>
        <v>3537</v>
      </c>
      <c r="AF4080">
        <f>MIS[[#This Row],[LTP]]*MIS[[#This Row],[OrderQuantity]]</f>
        <v>2604</v>
      </c>
      <c r="AG4080">
        <f>IF(MIS[[#This Row],[OrderSide]]="SELL",MIS[[#This Row],[VALUE]]-MIS[[#This Row],[LIVE_VALUE]],MIS[[#This Row],[LIVE_VALUE]]-MIS[[#This Row],[VALUE]])</f>
        <v>-933</v>
      </c>
      <c r="AH4080" t="str" cm="1">
        <f t="array" ref="AH4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0" t="str">
        <f>MIS[[#This Row],[TRADING SYMBOL]]</f>
        <v>SENSEX2552083300CE</v>
      </c>
      <c r="AJ4080" t="str">
        <f>IF(RIGHT(MIS[[#This Row],[Main/Hedge]],4)="MAIN","MAIN","HEDGE")</f>
        <v>MAIN</v>
      </c>
      <c r="AK4080" t="str" cm="1">
        <f t="array" ref="AK4080">_xlfn._xlws.FILTER(Table4[Column1],ISNUMBER(SEARCH(Table4[Column1],MIS[[#This Row],[OrderUniqueIdentifier]])),"")</f>
        <v>MS</v>
      </c>
    </row>
    <row r="4081" spans="1:37" x14ac:dyDescent="0.25">
      <c r="A4081" t="s">
        <v>71</v>
      </c>
      <c r="B4081" t="s">
        <v>1326</v>
      </c>
      <c r="C4081" t="s">
        <v>7527</v>
      </c>
      <c r="D4081" t="s">
        <v>72</v>
      </c>
      <c r="E4081" t="s">
        <v>211</v>
      </c>
      <c r="F4081" t="s">
        <v>98</v>
      </c>
      <c r="G4081" t="s">
        <v>74</v>
      </c>
      <c r="H4081" t="s">
        <v>75</v>
      </c>
      <c r="I4081" t="s">
        <v>76</v>
      </c>
      <c r="J4081" t="s">
        <v>77</v>
      </c>
      <c r="K4081">
        <v>20</v>
      </c>
      <c r="L4081" t="s">
        <v>77</v>
      </c>
      <c r="M4081" t="s">
        <v>78</v>
      </c>
      <c r="N4081" t="s">
        <v>7400</v>
      </c>
      <c r="O4081" t="s">
        <v>7396</v>
      </c>
      <c r="P4081" t="s">
        <v>7396</v>
      </c>
      <c r="Q4081" t="s">
        <v>213</v>
      </c>
      <c r="R4081" t="s">
        <v>79</v>
      </c>
      <c r="S4081" t="s">
        <v>40</v>
      </c>
      <c r="T4081" t="s">
        <v>214</v>
      </c>
      <c r="U4081" t="s">
        <v>100</v>
      </c>
      <c r="V4081" t="s">
        <v>80</v>
      </c>
      <c r="W4081">
        <v>83400</v>
      </c>
      <c r="X4081" t="s">
        <v>81</v>
      </c>
      <c r="Y4081">
        <v>20</v>
      </c>
      <c r="Z4081" t="s">
        <v>7398</v>
      </c>
      <c r="AA4081" t="s">
        <v>7398</v>
      </c>
      <c r="AB4081" t="s">
        <v>90</v>
      </c>
      <c r="AC4081" t="s">
        <v>84</v>
      </c>
      <c r="AD4081">
        <f>_xlfn.XLOOKUP(MIS[[#This Row],[TRADING SYMBOL]],[1]Sheet1!$D:$D,[1]Sheet1!$C:$C)</f>
        <v>114.3</v>
      </c>
      <c r="AE4081">
        <f>MIS[[#This Row],[OrderAverageTradedPrice]]*MIS[[#This Row],[OrderQuantity]]</f>
        <v>3087</v>
      </c>
      <c r="AF4081">
        <f>MIS[[#This Row],[LTP]]*MIS[[#This Row],[OrderQuantity]]</f>
        <v>2286</v>
      </c>
      <c r="AG4081">
        <f>IF(MIS[[#This Row],[OrderSide]]="SELL",MIS[[#This Row],[VALUE]]-MIS[[#This Row],[LIVE_VALUE]],MIS[[#This Row],[LIVE_VALUE]]-MIS[[#This Row],[VALUE]])</f>
        <v>-801</v>
      </c>
      <c r="AH4081" t="str" cm="1">
        <f t="array" ref="AH4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1" t="str">
        <f>MIS[[#This Row],[TRADING SYMBOL]]</f>
        <v>SENSEX2552083400CE</v>
      </c>
      <c r="AJ4081" t="str">
        <f>IF(RIGHT(MIS[[#This Row],[Main/Hedge]],4)="MAIN","MAIN","HEDGE")</f>
        <v>MAIN</v>
      </c>
      <c r="AK4081" t="str" cm="1">
        <f t="array" ref="AK4081">_xlfn._xlws.FILTER(Table4[Column1],ISNUMBER(SEARCH(Table4[Column1],MIS[[#This Row],[OrderUniqueIdentifier]])),"")</f>
        <v>MS</v>
      </c>
    </row>
    <row r="4082" spans="1:37" x14ac:dyDescent="0.25">
      <c r="A4082" t="s">
        <v>71</v>
      </c>
      <c r="B4082" t="s">
        <v>787</v>
      </c>
      <c r="C4082" t="s">
        <v>7399</v>
      </c>
      <c r="D4082" t="s">
        <v>72</v>
      </c>
      <c r="E4082" t="s">
        <v>211</v>
      </c>
      <c r="F4082" t="s">
        <v>98</v>
      </c>
      <c r="G4082" t="s">
        <v>74</v>
      </c>
      <c r="H4082" t="s">
        <v>75</v>
      </c>
      <c r="I4082" t="s">
        <v>76</v>
      </c>
      <c r="J4082" t="s">
        <v>77</v>
      </c>
      <c r="K4082">
        <v>20</v>
      </c>
      <c r="L4082" t="s">
        <v>77</v>
      </c>
      <c r="M4082" t="s">
        <v>78</v>
      </c>
      <c r="N4082" t="s">
        <v>7400</v>
      </c>
      <c r="O4082" t="s">
        <v>7396</v>
      </c>
      <c r="P4082" t="s">
        <v>7401</v>
      </c>
      <c r="Q4082" t="s">
        <v>213</v>
      </c>
      <c r="R4082" t="s">
        <v>79</v>
      </c>
      <c r="S4082" t="s">
        <v>40</v>
      </c>
      <c r="T4082" t="s">
        <v>214</v>
      </c>
      <c r="U4082" t="s">
        <v>100</v>
      </c>
      <c r="V4082" t="s">
        <v>80</v>
      </c>
      <c r="W4082">
        <v>83400</v>
      </c>
      <c r="X4082" t="s">
        <v>81</v>
      </c>
      <c r="Y4082">
        <v>20</v>
      </c>
      <c r="Z4082" t="s">
        <v>7398</v>
      </c>
      <c r="AA4082" t="s">
        <v>7402</v>
      </c>
      <c r="AB4082" t="s">
        <v>90</v>
      </c>
      <c r="AC4082" t="s">
        <v>84</v>
      </c>
      <c r="AD4082">
        <f>_xlfn.XLOOKUP(MIS[[#This Row],[TRADING SYMBOL]],[1]Sheet1!$D:$D,[1]Sheet1!$C:$C)</f>
        <v>114.3</v>
      </c>
      <c r="AE4082">
        <f>MIS[[#This Row],[OrderAverageTradedPrice]]*MIS[[#This Row],[OrderQuantity]]</f>
        <v>3087</v>
      </c>
      <c r="AF4082">
        <f>MIS[[#This Row],[LTP]]*MIS[[#This Row],[OrderQuantity]]</f>
        <v>2286</v>
      </c>
      <c r="AG4082">
        <f>IF(MIS[[#This Row],[OrderSide]]="SELL",MIS[[#This Row],[VALUE]]-MIS[[#This Row],[LIVE_VALUE]],MIS[[#This Row],[LIVE_VALUE]]-MIS[[#This Row],[VALUE]])</f>
        <v>-801</v>
      </c>
      <c r="AH4082" t="str" cm="1">
        <f t="array" ref="AH4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2" t="str">
        <f>MIS[[#This Row],[TRADING SYMBOL]]</f>
        <v>SENSEX2552083400CE</v>
      </c>
      <c r="AJ4082" t="str">
        <f>IF(RIGHT(MIS[[#This Row],[Main/Hedge]],4)="MAIN","MAIN","HEDGE")</f>
        <v>MAIN</v>
      </c>
      <c r="AK4082" t="str" cm="1">
        <f t="array" ref="AK4082">_xlfn._xlws.FILTER(Table4[Column1],ISNUMBER(SEARCH(Table4[Column1],MIS[[#This Row],[OrderUniqueIdentifier]])),"")</f>
        <v>MS</v>
      </c>
    </row>
    <row r="4083" spans="1:37" x14ac:dyDescent="0.25">
      <c r="A4083" t="s">
        <v>71</v>
      </c>
      <c r="B4083" t="s">
        <v>787</v>
      </c>
      <c r="C4083" t="s">
        <v>7403</v>
      </c>
      <c r="D4083" t="s">
        <v>72</v>
      </c>
      <c r="E4083" t="s">
        <v>744</v>
      </c>
      <c r="F4083" t="s">
        <v>98</v>
      </c>
      <c r="G4083" t="s">
        <v>74</v>
      </c>
      <c r="H4083" t="s">
        <v>75</v>
      </c>
      <c r="I4083" t="s">
        <v>76</v>
      </c>
      <c r="J4083" t="s">
        <v>77</v>
      </c>
      <c r="K4083">
        <v>20</v>
      </c>
      <c r="L4083" t="s">
        <v>77</v>
      </c>
      <c r="M4083" t="s">
        <v>78</v>
      </c>
      <c r="N4083" t="s">
        <v>7404</v>
      </c>
      <c r="O4083" t="s">
        <v>7401</v>
      </c>
      <c r="P4083" t="s">
        <v>7401</v>
      </c>
      <c r="Q4083" t="s">
        <v>747</v>
      </c>
      <c r="R4083" t="s">
        <v>79</v>
      </c>
      <c r="S4083" t="s">
        <v>40</v>
      </c>
      <c r="T4083" t="s">
        <v>748</v>
      </c>
      <c r="U4083" t="s">
        <v>100</v>
      </c>
      <c r="V4083" t="s">
        <v>80</v>
      </c>
      <c r="W4083">
        <v>83500</v>
      </c>
      <c r="X4083" t="s">
        <v>81</v>
      </c>
      <c r="Y4083">
        <v>20</v>
      </c>
      <c r="Z4083" t="s">
        <v>7402</v>
      </c>
      <c r="AA4083" t="s">
        <v>7402</v>
      </c>
      <c r="AB4083" t="s">
        <v>90</v>
      </c>
      <c r="AC4083" t="s">
        <v>84</v>
      </c>
      <c r="AD4083">
        <f>_xlfn.XLOOKUP(MIS[[#This Row],[TRADING SYMBOL]],[1]Sheet1!$D:$D,[1]Sheet1!$C:$C)</f>
        <v>99.8</v>
      </c>
      <c r="AE4083">
        <f>MIS[[#This Row],[OrderAverageTradedPrice]]*MIS[[#This Row],[OrderQuantity]]</f>
        <v>2730</v>
      </c>
      <c r="AF4083">
        <f>MIS[[#This Row],[LTP]]*MIS[[#This Row],[OrderQuantity]]</f>
        <v>1996</v>
      </c>
      <c r="AG4083">
        <f>IF(MIS[[#This Row],[OrderSide]]="SELL",MIS[[#This Row],[VALUE]]-MIS[[#This Row],[LIVE_VALUE]],MIS[[#This Row],[LIVE_VALUE]]-MIS[[#This Row],[VALUE]])</f>
        <v>-734</v>
      </c>
      <c r="AH4083" t="str" cm="1">
        <f t="array" ref="AH4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3" t="str">
        <f>MIS[[#This Row],[TRADING SYMBOL]]</f>
        <v>SENSEX2552083500CE</v>
      </c>
      <c r="AJ4083" t="str">
        <f>IF(RIGHT(MIS[[#This Row],[Main/Hedge]],4)="MAIN","MAIN","HEDGE")</f>
        <v>MAIN</v>
      </c>
      <c r="AK4083" t="str" cm="1">
        <f t="array" ref="AK4083">_xlfn._xlws.FILTER(Table4[Column1],ISNUMBER(SEARCH(Table4[Column1],MIS[[#This Row],[OrderUniqueIdentifier]])),"")</f>
        <v>MS</v>
      </c>
    </row>
    <row r="4084" spans="1:37" x14ac:dyDescent="0.25">
      <c r="A4084" t="s">
        <v>71</v>
      </c>
      <c r="B4084" t="s">
        <v>839</v>
      </c>
      <c r="C4084" t="s">
        <v>7428</v>
      </c>
      <c r="D4084" t="s">
        <v>72</v>
      </c>
      <c r="E4084" t="s">
        <v>211</v>
      </c>
      <c r="F4084" t="s">
        <v>98</v>
      </c>
      <c r="G4084" t="s">
        <v>74</v>
      </c>
      <c r="H4084" t="s">
        <v>75</v>
      </c>
      <c r="I4084" t="s">
        <v>76</v>
      </c>
      <c r="J4084" t="s">
        <v>77</v>
      </c>
      <c r="K4084">
        <v>20</v>
      </c>
      <c r="L4084" t="s">
        <v>77</v>
      </c>
      <c r="M4084" t="s">
        <v>78</v>
      </c>
      <c r="N4084" t="s">
        <v>337</v>
      </c>
      <c r="O4084" t="s">
        <v>7396</v>
      </c>
      <c r="P4084" t="s">
        <v>7401</v>
      </c>
      <c r="Q4084" t="s">
        <v>213</v>
      </c>
      <c r="R4084" t="s">
        <v>79</v>
      </c>
      <c r="S4084" t="s">
        <v>40</v>
      </c>
      <c r="T4084" t="s">
        <v>214</v>
      </c>
      <c r="U4084" t="s">
        <v>100</v>
      </c>
      <c r="V4084" t="s">
        <v>80</v>
      </c>
      <c r="W4084">
        <v>83400</v>
      </c>
      <c r="X4084" t="s">
        <v>81</v>
      </c>
      <c r="Y4084">
        <v>20</v>
      </c>
      <c r="Z4084" t="s">
        <v>7398</v>
      </c>
      <c r="AA4084" t="s">
        <v>7402</v>
      </c>
      <c r="AB4084" t="s">
        <v>90</v>
      </c>
      <c r="AC4084" t="s">
        <v>84</v>
      </c>
      <c r="AD4084">
        <f>_xlfn.XLOOKUP(MIS[[#This Row],[TRADING SYMBOL]],[1]Sheet1!$D:$D,[1]Sheet1!$C:$C)</f>
        <v>114.3</v>
      </c>
      <c r="AE4084">
        <f>MIS[[#This Row],[OrderAverageTradedPrice]]*MIS[[#This Row],[OrderQuantity]]</f>
        <v>3089</v>
      </c>
      <c r="AF4084">
        <f>MIS[[#This Row],[LTP]]*MIS[[#This Row],[OrderQuantity]]</f>
        <v>2286</v>
      </c>
      <c r="AG4084">
        <f>IF(MIS[[#This Row],[OrderSide]]="SELL",MIS[[#This Row],[VALUE]]-MIS[[#This Row],[LIVE_VALUE]],MIS[[#This Row],[LIVE_VALUE]]-MIS[[#This Row],[VALUE]])</f>
        <v>-803</v>
      </c>
      <c r="AH4084" t="str" cm="1">
        <f t="array" ref="AH4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4" t="str">
        <f>MIS[[#This Row],[TRADING SYMBOL]]</f>
        <v>SENSEX2552083400CE</v>
      </c>
      <c r="AJ4084" t="str">
        <f>IF(RIGHT(MIS[[#This Row],[Main/Hedge]],4)="MAIN","MAIN","HEDGE")</f>
        <v>MAIN</v>
      </c>
      <c r="AK4084" t="str" cm="1">
        <f t="array" ref="AK4084">_xlfn._xlws.FILTER(Table4[Column1],ISNUMBER(SEARCH(Table4[Column1],MIS[[#This Row],[OrderUniqueIdentifier]])),"")</f>
        <v>MS</v>
      </c>
    </row>
    <row r="4085" spans="1:37" x14ac:dyDescent="0.25">
      <c r="A4085" t="s">
        <v>71</v>
      </c>
      <c r="B4085" t="s">
        <v>839</v>
      </c>
      <c r="C4085" t="s">
        <v>7429</v>
      </c>
      <c r="D4085" t="s">
        <v>72</v>
      </c>
      <c r="E4085" t="s">
        <v>744</v>
      </c>
      <c r="F4085" t="s">
        <v>98</v>
      </c>
      <c r="G4085" t="s">
        <v>74</v>
      </c>
      <c r="H4085" t="s">
        <v>75</v>
      </c>
      <c r="I4085" t="s">
        <v>76</v>
      </c>
      <c r="J4085" t="s">
        <v>77</v>
      </c>
      <c r="K4085">
        <v>20</v>
      </c>
      <c r="L4085" t="s">
        <v>77</v>
      </c>
      <c r="M4085" t="s">
        <v>78</v>
      </c>
      <c r="N4085" t="s">
        <v>7430</v>
      </c>
      <c r="O4085" t="s">
        <v>7401</v>
      </c>
      <c r="P4085" t="s">
        <v>7401</v>
      </c>
      <c r="Q4085" t="s">
        <v>747</v>
      </c>
      <c r="R4085" t="s">
        <v>79</v>
      </c>
      <c r="S4085" t="s">
        <v>40</v>
      </c>
      <c r="T4085" t="s">
        <v>748</v>
      </c>
      <c r="U4085" t="s">
        <v>100</v>
      </c>
      <c r="V4085" t="s">
        <v>80</v>
      </c>
      <c r="W4085">
        <v>83500</v>
      </c>
      <c r="X4085" t="s">
        <v>81</v>
      </c>
      <c r="Y4085">
        <v>20</v>
      </c>
      <c r="Z4085" t="s">
        <v>7402</v>
      </c>
      <c r="AA4085" t="s">
        <v>7402</v>
      </c>
      <c r="AB4085" t="s">
        <v>90</v>
      </c>
      <c r="AC4085" t="s">
        <v>84</v>
      </c>
      <c r="AD4085">
        <f>_xlfn.XLOOKUP(MIS[[#This Row],[TRADING SYMBOL]],[1]Sheet1!$D:$D,[1]Sheet1!$C:$C)</f>
        <v>99.8</v>
      </c>
      <c r="AE4085">
        <f>MIS[[#This Row],[OrderAverageTradedPrice]]*MIS[[#This Row],[OrderQuantity]]</f>
        <v>2729</v>
      </c>
      <c r="AF4085">
        <f>MIS[[#This Row],[LTP]]*MIS[[#This Row],[OrderQuantity]]</f>
        <v>1996</v>
      </c>
      <c r="AG4085">
        <f>IF(MIS[[#This Row],[OrderSide]]="SELL",MIS[[#This Row],[VALUE]]-MIS[[#This Row],[LIVE_VALUE]],MIS[[#This Row],[LIVE_VALUE]]-MIS[[#This Row],[VALUE]])</f>
        <v>-733</v>
      </c>
      <c r="AH4085" t="str" cm="1">
        <f t="array" ref="AH4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5" t="str">
        <f>MIS[[#This Row],[TRADING SYMBOL]]</f>
        <v>SENSEX2552083500CE</v>
      </c>
      <c r="AJ4085" t="str">
        <f>IF(RIGHT(MIS[[#This Row],[Main/Hedge]],4)="MAIN","MAIN","HEDGE")</f>
        <v>MAIN</v>
      </c>
      <c r="AK4085" t="str" cm="1">
        <f t="array" ref="AK4085">_xlfn._xlws.FILTER(Table4[Column1],ISNUMBER(SEARCH(Table4[Column1],MIS[[#This Row],[OrderUniqueIdentifier]])),"")</f>
        <v>MS</v>
      </c>
    </row>
    <row r="4086" spans="1:37" x14ac:dyDescent="0.25">
      <c r="A4086" t="s">
        <v>71</v>
      </c>
      <c r="B4086" t="s">
        <v>908</v>
      </c>
      <c r="C4086" t="s">
        <v>7447</v>
      </c>
      <c r="D4086" t="s">
        <v>72</v>
      </c>
      <c r="E4086" t="s">
        <v>126</v>
      </c>
      <c r="F4086" t="s">
        <v>98</v>
      </c>
      <c r="G4086" t="s">
        <v>74</v>
      </c>
      <c r="H4086" t="s">
        <v>75</v>
      </c>
      <c r="I4086" t="s">
        <v>76</v>
      </c>
      <c r="J4086" t="s">
        <v>77</v>
      </c>
      <c r="K4086">
        <v>20</v>
      </c>
      <c r="L4086" t="s">
        <v>77</v>
      </c>
      <c r="M4086" t="s">
        <v>78</v>
      </c>
      <c r="N4086" t="s">
        <v>7448</v>
      </c>
      <c r="O4086" t="s">
        <v>7396</v>
      </c>
      <c r="P4086" t="s">
        <v>7401</v>
      </c>
      <c r="Q4086" t="s">
        <v>127</v>
      </c>
      <c r="R4086" t="s">
        <v>79</v>
      </c>
      <c r="S4086" t="s">
        <v>40</v>
      </c>
      <c r="T4086" t="s">
        <v>128</v>
      </c>
      <c r="U4086" t="s">
        <v>100</v>
      </c>
      <c r="V4086" t="s">
        <v>80</v>
      </c>
      <c r="W4086">
        <v>83300</v>
      </c>
      <c r="X4086" t="s">
        <v>81</v>
      </c>
      <c r="Y4086">
        <v>20</v>
      </c>
      <c r="Z4086" t="s">
        <v>7398</v>
      </c>
      <c r="AA4086" t="s">
        <v>7402</v>
      </c>
      <c r="AB4086" t="s">
        <v>90</v>
      </c>
      <c r="AC4086" t="s">
        <v>84</v>
      </c>
      <c r="AD4086">
        <f>_xlfn.XLOOKUP(MIS[[#This Row],[TRADING SYMBOL]],[1]Sheet1!$D:$D,[1]Sheet1!$C:$C)</f>
        <v>130.19999999999999</v>
      </c>
      <c r="AE4086">
        <f>MIS[[#This Row],[OrderAverageTradedPrice]]*MIS[[#This Row],[OrderQuantity]]</f>
        <v>3515</v>
      </c>
      <c r="AF4086">
        <f>MIS[[#This Row],[LTP]]*MIS[[#This Row],[OrderQuantity]]</f>
        <v>2604</v>
      </c>
      <c r="AG4086">
        <f>IF(MIS[[#This Row],[OrderSide]]="SELL",MIS[[#This Row],[VALUE]]-MIS[[#This Row],[LIVE_VALUE]],MIS[[#This Row],[LIVE_VALUE]]-MIS[[#This Row],[VALUE]])</f>
        <v>-911</v>
      </c>
      <c r="AH4086" t="str" cm="1">
        <f t="array" ref="AH4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6" t="str">
        <f>MIS[[#This Row],[TRADING SYMBOL]]</f>
        <v>SENSEX2552083300CE</v>
      </c>
      <c r="AJ4086" t="str">
        <f>IF(RIGHT(MIS[[#This Row],[Main/Hedge]],4)="MAIN","MAIN","HEDGE")</f>
        <v>MAIN</v>
      </c>
      <c r="AK4086" t="str" cm="1">
        <f t="array" ref="AK4086">_xlfn._xlws.FILTER(Table4[Column1],ISNUMBER(SEARCH(Table4[Column1],MIS[[#This Row],[OrderUniqueIdentifier]])),"")</f>
        <v>MS</v>
      </c>
    </row>
    <row r="4087" spans="1:37" x14ac:dyDescent="0.25">
      <c r="A4087" t="s">
        <v>71</v>
      </c>
      <c r="B4087" t="s">
        <v>908</v>
      </c>
      <c r="C4087" t="s">
        <v>7449</v>
      </c>
      <c r="D4087" t="s">
        <v>72</v>
      </c>
      <c r="E4087" t="s">
        <v>211</v>
      </c>
      <c r="F4087" t="s">
        <v>98</v>
      </c>
      <c r="G4087" t="s">
        <v>74</v>
      </c>
      <c r="H4087" t="s">
        <v>75</v>
      </c>
      <c r="I4087" t="s">
        <v>76</v>
      </c>
      <c r="J4087" t="s">
        <v>77</v>
      </c>
      <c r="K4087">
        <v>20</v>
      </c>
      <c r="L4087" t="s">
        <v>77</v>
      </c>
      <c r="M4087" t="s">
        <v>78</v>
      </c>
      <c r="N4087" t="s">
        <v>7331</v>
      </c>
      <c r="O4087" t="s">
        <v>7401</v>
      </c>
      <c r="P4087" t="s">
        <v>7401</v>
      </c>
      <c r="Q4087" t="s">
        <v>213</v>
      </c>
      <c r="R4087" t="s">
        <v>79</v>
      </c>
      <c r="S4087" t="s">
        <v>40</v>
      </c>
      <c r="T4087" t="s">
        <v>214</v>
      </c>
      <c r="U4087" t="s">
        <v>100</v>
      </c>
      <c r="V4087" t="s">
        <v>80</v>
      </c>
      <c r="W4087">
        <v>83400</v>
      </c>
      <c r="X4087" t="s">
        <v>81</v>
      </c>
      <c r="Y4087">
        <v>20</v>
      </c>
      <c r="Z4087" t="s">
        <v>7402</v>
      </c>
      <c r="AA4087" t="s">
        <v>7402</v>
      </c>
      <c r="AB4087" t="s">
        <v>90</v>
      </c>
      <c r="AC4087" t="s">
        <v>84</v>
      </c>
      <c r="AD4087">
        <f>_xlfn.XLOOKUP(MIS[[#This Row],[TRADING SYMBOL]],[1]Sheet1!$D:$D,[1]Sheet1!$C:$C)</f>
        <v>114.3</v>
      </c>
      <c r="AE4087">
        <f>MIS[[#This Row],[OrderAverageTradedPrice]]*MIS[[#This Row],[OrderQuantity]]</f>
        <v>3091</v>
      </c>
      <c r="AF4087">
        <f>MIS[[#This Row],[LTP]]*MIS[[#This Row],[OrderQuantity]]</f>
        <v>2286</v>
      </c>
      <c r="AG4087">
        <f>IF(MIS[[#This Row],[OrderSide]]="SELL",MIS[[#This Row],[VALUE]]-MIS[[#This Row],[LIVE_VALUE]],MIS[[#This Row],[LIVE_VALUE]]-MIS[[#This Row],[VALUE]])</f>
        <v>-805</v>
      </c>
      <c r="AH4087" t="str" cm="1">
        <f t="array" ref="AH4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7" t="str">
        <f>MIS[[#This Row],[TRADING SYMBOL]]</f>
        <v>SENSEX2552083400CE</v>
      </c>
      <c r="AJ4087" t="str">
        <f>IF(RIGHT(MIS[[#This Row],[Main/Hedge]],4)="MAIN","MAIN","HEDGE")</f>
        <v>MAIN</v>
      </c>
      <c r="AK4087" t="str" cm="1">
        <f t="array" ref="AK4087">_xlfn._xlws.FILTER(Table4[Column1],ISNUMBER(SEARCH(Table4[Column1],MIS[[#This Row],[OrderUniqueIdentifier]])),"")</f>
        <v>MS</v>
      </c>
    </row>
    <row r="4088" spans="1:37" x14ac:dyDescent="0.25">
      <c r="A4088" t="s">
        <v>71</v>
      </c>
      <c r="B4088" t="s">
        <v>994</v>
      </c>
      <c r="C4088" t="s">
        <v>7468</v>
      </c>
      <c r="D4088" t="s">
        <v>72</v>
      </c>
      <c r="E4088" t="s">
        <v>211</v>
      </c>
      <c r="F4088" t="s">
        <v>98</v>
      </c>
      <c r="G4088" t="s">
        <v>74</v>
      </c>
      <c r="H4088" t="s">
        <v>75</v>
      </c>
      <c r="I4088" t="s">
        <v>76</v>
      </c>
      <c r="J4088" t="s">
        <v>77</v>
      </c>
      <c r="K4088">
        <v>20</v>
      </c>
      <c r="L4088" t="s">
        <v>77</v>
      </c>
      <c r="M4088" t="s">
        <v>78</v>
      </c>
      <c r="N4088" t="s">
        <v>7469</v>
      </c>
      <c r="O4088" t="s">
        <v>7401</v>
      </c>
      <c r="P4088" t="s">
        <v>7401</v>
      </c>
      <c r="Q4088" t="s">
        <v>213</v>
      </c>
      <c r="R4088" t="s">
        <v>79</v>
      </c>
      <c r="S4088" t="s">
        <v>40</v>
      </c>
      <c r="T4088" t="s">
        <v>214</v>
      </c>
      <c r="U4088" t="s">
        <v>100</v>
      </c>
      <c r="V4088" t="s">
        <v>80</v>
      </c>
      <c r="W4088">
        <v>83400</v>
      </c>
      <c r="X4088" t="s">
        <v>81</v>
      </c>
      <c r="Y4088">
        <v>20</v>
      </c>
      <c r="Z4088" t="s">
        <v>7402</v>
      </c>
      <c r="AA4088" t="s">
        <v>7402</v>
      </c>
      <c r="AB4088" t="s">
        <v>90</v>
      </c>
      <c r="AC4088" t="s">
        <v>84</v>
      </c>
      <c r="AD4088">
        <f>_xlfn.XLOOKUP(MIS[[#This Row],[TRADING SYMBOL]],[1]Sheet1!$D:$D,[1]Sheet1!$C:$C)</f>
        <v>114.3</v>
      </c>
      <c r="AE4088">
        <f>MIS[[#This Row],[OrderAverageTradedPrice]]*MIS[[#This Row],[OrderQuantity]]</f>
        <v>3093</v>
      </c>
      <c r="AF4088">
        <f>MIS[[#This Row],[LTP]]*MIS[[#This Row],[OrderQuantity]]</f>
        <v>2286</v>
      </c>
      <c r="AG4088">
        <f>IF(MIS[[#This Row],[OrderSide]]="SELL",MIS[[#This Row],[VALUE]]-MIS[[#This Row],[LIVE_VALUE]],MIS[[#This Row],[LIVE_VALUE]]-MIS[[#This Row],[VALUE]])</f>
        <v>-807</v>
      </c>
      <c r="AH4088" t="str" cm="1">
        <f t="array" ref="AH4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8" t="str">
        <f>MIS[[#This Row],[TRADING SYMBOL]]</f>
        <v>SENSEX2552083400CE</v>
      </c>
      <c r="AJ4088" t="str">
        <f>IF(RIGHT(MIS[[#This Row],[Main/Hedge]],4)="MAIN","MAIN","HEDGE")</f>
        <v>MAIN</v>
      </c>
      <c r="AK4088" t="str" cm="1">
        <f t="array" ref="AK4088">_xlfn._xlws.FILTER(Table4[Column1],ISNUMBER(SEARCH(Table4[Column1],MIS[[#This Row],[OrderUniqueIdentifier]])),"")</f>
        <v>MS</v>
      </c>
    </row>
    <row r="4089" spans="1:37" x14ac:dyDescent="0.25">
      <c r="A4089" t="s">
        <v>71</v>
      </c>
      <c r="B4089" t="s">
        <v>1054</v>
      </c>
      <c r="C4089" t="s">
        <v>7486</v>
      </c>
      <c r="D4089" t="s">
        <v>72</v>
      </c>
      <c r="E4089" t="s">
        <v>211</v>
      </c>
      <c r="F4089" t="s">
        <v>98</v>
      </c>
      <c r="G4089" t="s">
        <v>74</v>
      </c>
      <c r="H4089" t="s">
        <v>75</v>
      </c>
      <c r="I4089" t="s">
        <v>76</v>
      </c>
      <c r="J4089" t="s">
        <v>77</v>
      </c>
      <c r="K4089">
        <v>20</v>
      </c>
      <c r="L4089" t="s">
        <v>77</v>
      </c>
      <c r="M4089" t="s">
        <v>78</v>
      </c>
      <c r="N4089" t="s">
        <v>7487</v>
      </c>
      <c r="O4089" t="s">
        <v>7396</v>
      </c>
      <c r="P4089" t="s">
        <v>7401</v>
      </c>
      <c r="Q4089" t="s">
        <v>213</v>
      </c>
      <c r="R4089" t="s">
        <v>79</v>
      </c>
      <c r="S4089" t="s">
        <v>40</v>
      </c>
      <c r="T4089" t="s">
        <v>214</v>
      </c>
      <c r="U4089" t="s">
        <v>100</v>
      </c>
      <c r="V4089" t="s">
        <v>80</v>
      </c>
      <c r="W4089">
        <v>83400</v>
      </c>
      <c r="X4089" t="s">
        <v>81</v>
      </c>
      <c r="Y4089">
        <v>20</v>
      </c>
      <c r="Z4089" t="s">
        <v>7398</v>
      </c>
      <c r="AA4089" t="s">
        <v>7402</v>
      </c>
      <c r="AB4089" t="s">
        <v>90</v>
      </c>
      <c r="AC4089" t="s">
        <v>84</v>
      </c>
      <c r="AD4089">
        <f>_xlfn.XLOOKUP(MIS[[#This Row],[TRADING SYMBOL]],[1]Sheet1!$D:$D,[1]Sheet1!$C:$C)</f>
        <v>114.3</v>
      </c>
      <c r="AE4089">
        <f>MIS[[#This Row],[OrderAverageTradedPrice]]*MIS[[#This Row],[OrderQuantity]]</f>
        <v>3094</v>
      </c>
      <c r="AF4089">
        <f>MIS[[#This Row],[LTP]]*MIS[[#This Row],[OrderQuantity]]</f>
        <v>2286</v>
      </c>
      <c r="AG4089">
        <f>IF(MIS[[#This Row],[OrderSide]]="SELL",MIS[[#This Row],[VALUE]]-MIS[[#This Row],[LIVE_VALUE]],MIS[[#This Row],[LIVE_VALUE]]-MIS[[#This Row],[VALUE]])</f>
        <v>-808</v>
      </c>
      <c r="AH4089" t="str" cm="1">
        <f t="array" ref="AH4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9" t="str">
        <f>MIS[[#This Row],[TRADING SYMBOL]]</f>
        <v>SENSEX2552083400CE</v>
      </c>
      <c r="AJ4089" t="str">
        <f>IF(RIGHT(MIS[[#This Row],[Main/Hedge]],4)="MAIN","MAIN","HEDGE")</f>
        <v>MAIN</v>
      </c>
      <c r="AK4089" t="str" cm="1">
        <f t="array" ref="AK4089">_xlfn._xlws.FILTER(Table4[Column1],ISNUMBER(SEARCH(Table4[Column1],MIS[[#This Row],[OrderUniqueIdentifier]])),"")</f>
        <v>MS</v>
      </c>
    </row>
    <row r="4090" spans="1:37" x14ac:dyDescent="0.25">
      <c r="A4090" t="s">
        <v>71</v>
      </c>
      <c r="B4090" t="s">
        <v>1100</v>
      </c>
      <c r="C4090" t="s">
        <v>7504</v>
      </c>
      <c r="D4090" t="s">
        <v>72</v>
      </c>
      <c r="E4090" t="s">
        <v>126</v>
      </c>
      <c r="F4090" t="s">
        <v>98</v>
      </c>
      <c r="G4090" t="s">
        <v>74</v>
      </c>
      <c r="H4090" t="s">
        <v>75</v>
      </c>
      <c r="I4090" t="s">
        <v>76</v>
      </c>
      <c r="J4090" t="s">
        <v>77</v>
      </c>
      <c r="K4090">
        <v>20</v>
      </c>
      <c r="L4090" t="s">
        <v>77</v>
      </c>
      <c r="M4090" t="s">
        <v>78</v>
      </c>
      <c r="N4090" t="s">
        <v>4612</v>
      </c>
      <c r="O4090" t="s">
        <v>7396</v>
      </c>
      <c r="P4090" t="s">
        <v>7401</v>
      </c>
      <c r="Q4090" t="s">
        <v>127</v>
      </c>
      <c r="R4090" t="s">
        <v>79</v>
      </c>
      <c r="S4090" t="s">
        <v>40</v>
      </c>
      <c r="T4090" t="s">
        <v>128</v>
      </c>
      <c r="U4090" t="s">
        <v>100</v>
      </c>
      <c r="V4090" t="s">
        <v>80</v>
      </c>
      <c r="W4090">
        <v>83300</v>
      </c>
      <c r="X4090" t="s">
        <v>81</v>
      </c>
      <c r="Y4090">
        <v>20</v>
      </c>
      <c r="Z4090" t="s">
        <v>7398</v>
      </c>
      <c r="AA4090" t="s">
        <v>7402</v>
      </c>
      <c r="AB4090" t="s">
        <v>90</v>
      </c>
      <c r="AC4090" t="s">
        <v>84</v>
      </c>
      <c r="AD4090">
        <f>_xlfn.XLOOKUP(MIS[[#This Row],[TRADING SYMBOL]],[1]Sheet1!$D:$D,[1]Sheet1!$C:$C)</f>
        <v>130.19999999999999</v>
      </c>
      <c r="AE4090">
        <f>MIS[[#This Row],[OrderAverageTradedPrice]]*MIS[[#This Row],[OrderQuantity]]</f>
        <v>3508</v>
      </c>
      <c r="AF4090">
        <f>MIS[[#This Row],[LTP]]*MIS[[#This Row],[OrderQuantity]]</f>
        <v>2604</v>
      </c>
      <c r="AG4090">
        <f>IF(MIS[[#This Row],[OrderSide]]="SELL",MIS[[#This Row],[VALUE]]-MIS[[#This Row],[LIVE_VALUE]],MIS[[#This Row],[LIVE_VALUE]]-MIS[[#This Row],[VALUE]])</f>
        <v>-904</v>
      </c>
      <c r="AH4090" t="str" cm="1">
        <f t="array" ref="AH4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0" t="str">
        <f>MIS[[#This Row],[TRADING SYMBOL]]</f>
        <v>SENSEX2552083300CE</v>
      </c>
      <c r="AJ4090" t="str">
        <f>IF(RIGHT(MIS[[#This Row],[Main/Hedge]],4)="MAIN","MAIN","HEDGE")</f>
        <v>MAIN</v>
      </c>
      <c r="AK4090" t="str" cm="1">
        <f t="array" ref="AK4090">_xlfn._xlws.FILTER(Table4[Column1],ISNUMBER(SEARCH(Table4[Column1],MIS[[#This Row],[OrderUniqueIdentifier]])),"")</f>
        <v>MS</v>
      </c>
    </row>
    <row r="4091" spans="1:37" x14ac:dyDescent="0.25">
      <c r="A4091" t="s">
        <v>71</v>
      </c>
      <c r="B4091" t="s">
        <v>1326</v>
      </c>
      <c r="C4091" t="s">
        <v>7528</v>
      </c>
      <c r="D4091" t="s">
        <v>72</v>
      </c>
      <c r="E4091" t="s">
        <v>744</v>
      </c>
      <c r="F4091" t="s">
        <v>98</v>
      </c>
      <c r="G4091" t="s">
        <v>74</v>
      </c>
      <c r="H4091" t="s">
        <v>75</v>
      </c>
      <c r="I4091" t="s">
        <v>76</v>
      </c>
      <c r="J4091" t="s">
        <v>77</v>
      </c>
      <c r="K4091">
        <v>20</v>
      </c>
      <c r="L4091" t="s">
        <v>77</v>
      </c>
      <c r="M4091" t="s">
        <v>78</v>
      </c>
      <c r="N4091" t="s">
        <v>7404</v>
      </c>
      <c r="O4091" t="s">
        <v>7396</v>
      </c>
      <c r="P4091" t="s">
        <v>7401</v>
      </c>
      <c r="Q4091" t="s">
        <v>747</v>
      </c>
      <c r="R4091" t="s">
        <v>79</v>
      </c>
      <c r="S4091" t="s">
        <v>40</v>
      </c>
      <c r="T4091" t="s">
        <v>748</v>
      </c>
      <c r="U4091" t="s">
        <v>100</v>
      </c>
      <c r="V4091" t="s">
        <v>80</v>
      </c>
      <c r="W4091">
        <v>83500</v>
      </c>
      <c r="X4091" t="s">
        <v>81</v>
      </c>
      <c r="Y4091">
        <v>20</v>
      </c>
      <c r="Z4091" t="s">
        <v>7398</v>
      </c>
      <c r="AA4091" t="s">
        <v>7402</v>
      </c>
      <c r="AB4091" t="s">
        <v>90</v>
      </c>
      <c r="AC4091" t="s">
        <v>84</v>
      </c>
      <c r="AD4091">
        <f>_xlfn.XLOOKUP(MIS[[#This Row],[TRADING SYMBOL]],[1]Sheet1!$D:$D,[1]Sheet1!$C:$C)</f>
        <v>99.8</v>
      </c>
      <c r="AE4091">
        <f>MIS[[#This Row],[OrderAverageTradedPrice]]*MIS[[#This Row],[OrderQuantity]]</f>
        <v>2730</v>
      </c>
      <c r="AF4091">
        <f>MIS[[#This Row],[LTP]]*MIS[[#This Row],[OrderQuantity]]</f>
        <v>1996</v>
      </c>
      <c r="AG4091">
        <f>IF(MIS[[#This Row],[OrderSide]]="SELL",MIS[[#This Row],[VALUE]]-MIS[[#This Row],[LIVE_VALUE]],MIS[[#This Row],[LIVE_VALUE]]-MIS[[#This Row],[VALUE]])</f>
        <v>-734</v>
      </c>
      <c r="AH4091" t="str" cm="1">
        <f t="array" ref="AH4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1" t="str">
        <f>MIS[[#This Row],[TRADING SYMBOL]]</f>
        <v>SENSEX2552083500CE</v>
      </c>
      <c r="AJ4091" t="str">
        <f>IF(RIGHT(MIS[[#This Row],[Main/Hedge]],4)="MAIN","MAIN","HEDGE")</f>
        <v>MAIN</v>
      </c>
      <c r="AK4091" t="str" cm="1">
        <f t="array" ref="AK4091">_xlfn._xlws.FILTER(Table4[Column1],ISNUMBER(SEARCH(Table4[Column1],MIS[[#This Row],[OrderUniqueIdentifier]])),"")</f>
        <v>MS</v>
      </c>
    </row>
    <row r="4092" spans="1:37" x14ac:dyDescent="0.25">
      <c r="A4092" t="s">
        <v>71</v>
      </c>
      <c r="B4092" t="s">
        <v>787</v>
      </c>
      <c r="C4092" t="s">
        <v>7405</v>
      </c>
      <c r="D4092" t="s">
        <v>72</v>
      </c>
      <c r="E4092" t="s">
        <v>3226</v>
      </c>
      <c r="F4092" t="s">
        <v>98</v>
      </c>
      <c r="G4092" t="s">
        <v>74</v>
      </c>
      <c r="H4092" t="s">
        <v>75</v>
      </c>
      <c r="I4092" t="s">
        <v>76</v>
      </c>
      <c r="J4092" t="s">
        <v>77</v>
      </c>
      <c r="K4092">
        <v>20</v>
      </c>
      <c r="L4092" t="s">
        <v>77</v>
      </c>
      <c r="M4092" t="s">
        <v>78</v>
      </c>
      <c r="N4092" t="s">
        <v>7406</v>
      </c>
      <c r="O4092" t="s">
        <v>7401</v>
      </c>
      <c r="P4092" t="s">
        <v>7407</v>
      </c>
      <c r="Q4092" t="s">
        <v>3229</v>
      </c>
      <c r="R4092" t="s">
        <v>79</v>
      </c>
      <c r="S4092" t="s">
        <v>40</v>
      </c>
      <c r="T4092" t="s">
        <v>3230</v>
      </c>
      <c r="U4092" t="s">
        <v>100</v>
      </c>
      <c r="V4092" t="s">
        <v>80</v>
      </c>
      <c r="W4092">
        <v>81300</v>
      </c>
      <c r="X4092" t="s">
        <v>85</v>
      </c>
      <c r="Y4092">
        <v>20</v>
      </c>
      <c r="Z4092" t="s">
        <v>7402</v>
      </c>
      <c r="AA4092" t="s">
        <v>7408</v>
      </c>
      <c r="AB4092" t="s">
        <v>107</v>
      </c>
      <c r="AC4092" t="s">
        <v>84</v>
      </c>
      <c r="AD4092">
        <f>_xlfn.XLOOKUP(MIS[[#This Row],[TRADING SYMBOL]],[1]Sheet1!$D:$D,[1]Sheet1!$C:$C)</f>
        <v>124</v>
      </c>
      <c r="AE4092">
        <f>MIS[[#This Row],[OrderAverageTradedPrice]]*MIS[[#This Row],[OrderQuantity]]</f>
        <v>3676</v>
      </c>
      <c r="AF4092">
        <f>MIS[[#This Row],[LTP]]*MIS[[#This Row],[OrderQuantity]]</f>
        <v>2480</v>
      </c>
      <c r="AG4092">
        <f>IF(MIS[[#This Row],[OrderSide]]="SELL",MIS[[#This Row],[VALUE]]-MIS[[#This Row],[LIVE_VALUE]],MIS[[#This Row],[LIVE_VALUE]]-MIS[[#This Row],[VALUE]])</f>
        <v>-1196</v>
      </c>
      <c r="AH4092" t="str" cm="1">
        <f t="array" ref="AH4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2" t="str">
        <f>MIS[[#This Row],[TRADING SYMBOL]]</f>
        <v>SENSEX2552081300PE</v>
      </c>
      <c r="AJ4092" t="str">
        <f>IF(RIGHT(MIS[[#This Row],[Main/Hedge]],4)="MAIN","MAIN","HEDGE")</f>
        <v>MAIN</v>
      </c>
      <c r="AK4092" t="str" cm="1">
        <f t="array" ref="AK4092">_xlfn._xlws.FILTER(Table4[Column1],ISNUMBER(SEARCH(Table4[Column1],MIS[[#This Row],[OrderUniqueIdentifier]])),"")</f>
        <v>MS</v>
      </c>
    </row>
    <row r="4093" spans="1:37" x14ac:dyDescent="0.25">
      <c r="A4093" t="s">
        <v>71</v>
      </c>
      <c r="B4093" t="s">
        <v>839</v>
      </c>
      <c r="C4093" t="s">
        <v>7431</v>
      </c>
      <c r="D4093" t="s">
        <v>72</v>
      </c>
      <c r="E4093" t="s">
        <v>3226</v>
      </c>
      <c r="F4093" t="s">
        <v>98</v>
      </c>
      <c r="G4093" t="s">
        <v>74</v>
      </c>
      <c r="H4093" t="s">
        <v>75</v>
      </c>
      <c r="I4093" t="s">
        <v>76</v>
      </c>
      <c r="J4093" t="s">
        <v>77</v>
      </c>
      <c r="K4093">
        <v>20</v>
      </c>
      <c r="L4093" t="s">
        <v>77</v>
      </c>
      <c r="M4093" t="s">
        <v>78</v>
      </c>
      <c r="N4093" t="s">
        <v>366</v>
      </c>
      <c r="O4093" t="s">
        <v>7407</v>
      </c>
      <c r="P4093" t="s">
        <v>7407</v>
      </c>
      <c r="Q4093" t="s">
        <v>3229</v>
      </c>
      <c r="R4093" t="s">
        <v>79</v>
      </c>
      <c r="S4093" t="s">
        <v>40</v>
      </c>
      <c r="T4093" t="s">
        <v>3230</v>
      </c>
      <c r="U4093" t="s">
        <v>100</v>
      </c>
      <c r="V4093" t="s">
        <v>80</v>
      </c>
      <c r="W4093">
        <v>81300</v>
      </c>
      <c r="X4093" t="s">
        <v>85</v>
      </c>
      <c r="Y4093">
        <v>20</v>
      </c>
      <c r="Z4093" t="s">
        <v>7408</v>
      </c>
      <c r="AA4093" t="s">
        <v>7408</v>
      </c>
      <c r="AB4093" t="s">
        <v>107</v>
      </c>
      <c r="AC4093" t="s">
        <v>84</v>
      </c>
      <c r="AD4093">
        <f>_xlfn.XLOOKUP(MIS[[#This Row],[TRADING SYMBOL]],[1]Sheet1!$D:$D,[1]Sheet1!$C:$C)</f>
        <v>124</v>
      </c>
      <c r="AE4093">
        <f>MIS[[#This Row],[OrderAverageTradedPrice]]*MIS[[#This Row],[OrderQuantity]]</f>
        <v>3678</v>
      </c>
      <c r="AF4093">
        <f>MIS[[#This Row],[LTP]]*MIS[[#This Row],[OrderQuantity]]</f>
        <v>2480</v>
      </c>
      <c r="AG4093">
        <f>IF(MIS[[#This Row],[OrderSide]]="SELL",MIS[[#This Row],[VALUE]]-MIS[[#This Row],[LIVE_VALUE]],MIS[[#This Row],[LIVE_VALUE]]-MIS[[#This Row],[VALUE]])</f>
        <v>-1198</v>
      </c>
      <c r="AH4093" t="str" cm="1">
        <f t="array" ref="AH4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3" t="str">
        <f>MIS[[#This Row],[TRADING SYMBOL]]</f>
        <v>SENSEX2552081300PE</v>
      </c>
      <c r="AJ4093" t="str">
        <f>IF(RIGHT(MIS[[#This Row],[Main/Hedge]],4)="MAIN","MAIN","HEDGE")</f>
        <v>MAIN</v>
      </c>
      <c r="AK4093" t="str" cm="1">
        <f t="array" ref="AK4093">_xlfn._xlws.FILTER(Table4[Column1],ISNUMBER(SEARCH(Table4[Column1],MIS[[#This Row],[OrderUniqueIdentifier]])),"")</f>
        <v>MS</v>
      </c>
    </row>
    <row r="4094" spans="1:37" x14ac:dyDescent="0.25">
      <c r="A4094" t="s">
        <v>71</v>
      </c>
      <c r="B4094" t="s">
        <v>908</v>
      </c>
      <c r="C4094" t="s">
        <v>7450</v>
      </c>
      <c r="D4094" t="s">
        <v>72</v>
      </c>
      <c r="E4094" t="s">
        <v>744</v>
      </c>
      <c r="F4094" t="s">
        <v>98</v>
      </c>
      <c r="G4094" t="s">
        <v>74</v>
      </c>
      <c r="H4094" t="s">
        <v>75</v>
      </c>
      <c r="I4094" t="s">
        <v>76</v>
      </c>
      <c r="J4094" t="s">
        <v>77</v>
      </c>
      <c r="K4094">
        <v>20</v>
      </c>
      <c r="L4094" t="s">
        <v>77</v>
      </c>
      <c r="M4094" t="s">
        <v>78</v>
      </c>
      <c r="N4094" t="s">
        <v>7451</v>
      </c>
      <c r="O4094" t="s">
        <v>7407</v>
      </c>
      <c r="P4094" t="s">
        <v>7407</v>
      </c>
      <c r="Q4094" t="s">
        <v>747</v>
      </c>
      <c r="R4094" t="s">
        <v>79</v>
      </c>
      <c r="S4094" t="s">
        <v>40</v>
      </c>
      <c r="T4094" t="s">
        <v>748</v>
      </c>
      <c r="U4094" t="s">
        <v>100</v>
      </c>
      <c r="V4094" t="s">
        <v>80</v>
      </c>
      <c r="W4094">
        <v>83500</v>
      </c>
      <c r="X4094" t="s">
        <v>81</v>
      </c>
      <c r="Y4094">
        <v>20</v>
      </c>
      <c r="Z4094" t="s">
        <v>7408</v>
      </c>
      <c r="AA4094" t="s">
        <v>7408</v>
      </c>
      <c r="AB4094" t="s">
        <v>90</v>
      </c>
      <c r="AC4094" t="s">
        <v>84</v>
      </c>
      <c r="AD4094">
        <f>_xlfn.XLOOKUP(MIS[[#This Row],[TRADING SYMBOL]],[1]Sheet1!$D:$D,[1]Sheet1!$C:$C)</f>
        <v>99.8</v>
      </c>
      <c r="AE4094">
        <f>MIS[[#This Row],[OrderAverageTradedPrice]]*MIS[[#This Row],[OrderQuantity]]</f>
        <v>2738</v>
      </c>
      <c r="AF4094">
        <f>MIS[[#This Row],[LTP]]*MIS[[#This Row],[OrderQuantity]]</f>
        <v>1996</v>
      </c>
      <c r="AG4094">
        <f>IF(MIS[[#This Row],[OrderSide]]="SELL",MIS[[#This Row],[VALUE]]-MIS[[#This Row],[LIVE_VALUE]],MIS[[#This Row],[LIVE_VALUE]]-MIS[[#This Row],[VALUE]])</f>
        <v>-742</v>
      </c>
      <c r="AH4094" t="str" cm="1">
        <f t="array" ref="AH4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4" t="str">
        <f>MIS[[#This Row],[TRADING SYMBOL]]</f>
        <v>SENSEX2552083500CE</v>
      </c>
      <c r="AJ4094" t="str">
        <f>IF(RIGHT(MIS[[#This Row],[Main/Hedge]],4)="MAIN","MAIN","HEDGE")</f>
        <v>MAIN</v>
      </c>
      <c r="AK4094" t="str" cm="1">
        <f t="array" ref="AK4094">_xlfn._xlws.FILTER(Table4[Column1],ISNUMBER(SEARCH(Table4[Column1],MIS[[#This Row],[OrderUniqueIdentifier]])),"")</f>
        <v>MS</v>
      </c>
    </row>
    <row r="4095" spans="1:37" x14ac:dyDescent="0.25">
      <c r="A4095" t="s">
        <v>71</v>
      </c>
      <c r="B4095" t="s">
        <v>994</v>
      </c>
      <c r="C4095" t="s">
        <v>7470</v>
      </c>
      <c r="D4095" t="s">
        <v>72</v>
      </c>
      <c r="E4095" t="s">
        <v>744</v>
      </c>
      <c r="F4095" t="s">
        <v>98</v>
      </c>
      <c r="G4095" t="s">
        <v>74</v>
      </c>
      <c r="H4095" t="s">
        <v>75</v>
      </c>
      <c r="I4095" t="s">
        <v>76</v>
      </c>
      <c r="J4095" t="s">
        <v>77</v>
      </c>
      <c r="K4095">
        <v>20</v>
      </c>
      <c r="L4095" t="s">
        <v>77</v>
      </c>
      <c r="M4095" t="s">
        <v>78</v>
      </c>
      <c r="N4095" t="s">
        <v>7471</v>
      </c>
      <c r="O4095" t="s">
        <v>7401</v>
      </c>
      <c r="P4095" t="s">
        <v>7407</v>
      </c>
      <c r="Q4095" t="s">
        <v>747</v>
      </c>
      <c r="R4095" t="s">
        <v>79</v>
      </c>
      <c r="S4095" t="s">
        <v>40</v>
      </c>
      <c r="T4095" t="s">
        <v>748</v>
      </c>
      <c r="U4095" t="s">
        <v>100</v>
      </c>
      <c r="V4095" t="s">
        <v>80</v>
      </c>
      <c r="W4095">
        <v>83500</v>
      </c>
      <c r="X4095" t="s">
        <v>81</v>
      </c>
      <c r="Y4095">
        <v>20</v>
      </c>
      <c r="Z4095" t="s">
        <v>7402</v>
      </c>
      <c r="AA4095" t="s">
        <v>7408</v>
      </c>
      <c r="AB4095" t="s">
        <v>90</v>
      </c>
      <c r="AC4095" t="s">
        <v>84</v>
      </c>
      <c r="AD4095">
        <f>_xlfn.XLOOKUP(MIS[[#This Row],[TRADING SYMBOL]],[1]Sheet1!$D:$D,[1]Sheet1!$C:$C)</f>
        <v>99.8</v>
      </c>
      <c r="AE4095">
        <f>MIS[[#This Row],[OrderAverageTradedPrice]]*MIS[[#This Row],[OrderQuantity]]</f>
        <v>2737</v>
      </c>
      <c r="AF4095">
        <f>MIS[[#This Row],[LTP]]*MIS[[#This Row],[OrderQuantity]]</f>
        <v>1996</v>
      </c>
      <c r="AG4095">
        <f>IF(MIS[[#This Row],[OrderSide]]="SELL",MIS[[#This Row],[VALUE]]-MIS[[#This Row],[LIVE_VALUE]],MIS[[#This Row],[LIVE_VALUE]]-MIS[[#This Row],[VALUE]])</f>
        <v>-741</v>
      </c>
      <c r="AH4095" t="str" cm="1">
        <f t="array" ref="AH4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5" t="str">
        <f>MIS[[#This Row],[TRADING SYMBOL]]</f>
        <v>SENSEX2552083500CE</v>
      </c>
      <c r="AJ4095" t="str">
        <f>IF(RIGHT(MIS[[#This Row],[Main/Hedge]],4)="MAIN","MAIN","HEDGE")</f>
        <v>MAIN</v>
      </c>
      <c r="AK4095" t="str" cm="1">
        <f t="array" ref="AK4095">_xlfn._xlws.FILTER(Table4[Column1],ISNUMBER(SEARCH(Table4[Column1],MIS[[#This Row],[OrderUniqueIdentifier]])),"")</f>
        <v>MS</v>
      </c>
    </row>
    <row r="4096" spans="1:37" x14ac:dyDescent="0.25">
      <c r="A4096" t="s">
        <v>71</v>
      </c>
      <c r="B4096" t="s">
        <v>1054</v>
      </c>
      <c r="C4096" t="s">
        <v>7488</v>
      </c>
      <c r="D4096" t="s">
        <v>72</v>
      </c>
      <c r="E4096" t="s">
        <v>744</v>
      </c>
      <c r="F4096" t="s">
        <v>98</v>
      </c>
      <c r="G4096" t="s">
        <v>74</v>
      </c>
      <c r="H4096" t="s">
        <v>75</v>
      </c>
      <c r="I4096" t="s">
        <v>76</v>
      </c>
      <c r="J4096" t="s">
        <v>77</v>
      </c>
      <c r="K4096">
        <v>20</v>
      </c>
      <c r="L4096" t="s">
        <v>77</v>
      </c>
      <c r="M4096" t="s">
        <v>78</v>
      </c>
      <c r="N4096" t="s">
        <v>7489</v>
      </c>
      <c r="O4096" t="s">
        <v>7401</v>
      </c>
      <c r="P4096" t="s">
        <v>7407</v>
      </c>
      <c r="Q4096" t="s">
        <v>747</v>
      </c>
      <c r="R4096" t="s">
        <v>79</v>
      </c>
      <c r="S4096" t="s">
        <v>40</v>
      </c>
      <c r="T4096" t="s">
        <v>748</v>
      </c>
      <c r="U4096" t="s">
        <v>100</v>
      </c>
      <c r="V4096" t="s">
        <v>80</v>
      </c>
      <c r="W4096">
        <v>83500</v>
      </c>
      <c r="X4096" t="s">
        <v>81</v>
      </c>
      <c r="Y4096">
        <v>20</v>
      </c>
      <c r="Z4096" t="s">
        <v>7402</v>
      </c>
      <c r="AA4096" t="s">
        <v>7408</v>
      </c>
      <c r="AB4096" t="s">
        <v>90</v>
      </c>
      <c r="AC4096" t="s">
        <v>84</v>
      </c>
      <c r="AD4096">
        <f>_xlfn.XLOOKUP(MIS[[#This Row],[TRADING SYMBOL]],[1]Sheet1!$D:$D,[1]Sheet1!$C:$C)</f>
        <v>99.8</v>
      </c>
      <c r="AE4096">
        <f>MIS[[#This Row],[OrderAverageTradedPrice]]*MIS[[#This Row],[OrderQuantity]]</f>
        <v>2727</v>
      </c>
      <c r="AF4096">
        <f>MIS[[#This Row],[LTP]]*MIS[[#This Row],[OrderQuantity]]</f>
        <v>1996</v>
      </c>
      <c r="AG4096">
        <f>IF(MIS[[#This Row],[OrderSide]]="SELL",MIS[[#This Row],[VALUE]]-MIS[[#This Row],[LIVE_VALUE]],MIS[[#This Row],[LIVE_VALUE]]-MIS[[#This Row],[VALUE]])</f>
        <v>-731</v>
      </c>
      <c r="AH4096" t="str" cm="1">
        <f t="array" ref="AH4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6" t="str">
        <f>MIS[[#This Row],[TRADING SYMBOL]]</f>
        <v>SENSEX2552083500CE</v>
      </c>
      <c r="AJ4096" t="str">
        <f>IF(RIGHT(MIS[[#This Row],[Main/Hedge]],4)="MAIN","MAIN","HEDGE")</f>
        <v>MAIN</v>
      </c>
      <c r="AK4096" t="str" cm="1">
        <f t="array" ref="AK4096">_xlfn._xlws.FILTER(Table4[Column1],ISNUMBER(SEARCH(Table4[Column1],MIS[[#This Row],[OrderUniqueIdentifier]])),"")</f>
        <v>MS</v>
      </c>
    </row>
    <row r="4097" spans="1:37" x14ac:dyDescent="0.25">
      <c r="A4097" t="s">
        <v>71</v>
      </c>
      <c r="B4097" t="s">
        <v>1054</v>
      </c>
      <c r="C4097" t="s">
        <v>7490</v>
      </c>
      <c r="D4097" t="s">
        <v>72</v>
      </c>
      <c r="E4097" t="s">
        <v>3226</v>
      </c>
      <c r="F4097" t="s">
        <v>98</v>
      </c>
      <c r="G4097" t="s">
        <v>74</v>
      </c>
      <c r="H4097" t="s">
        <v>75</v>
      </c>
      <c r="I4097" t="s">
        <v>76</v>
      </c>
      <c r="J4097" t="s">
        <v>77</v>
      </c>
      <c r="K4097">
        <v>20</v>
      </c>
      <c r="L4097" t="s">
        <v>77</v>
      </c>
      <c r="M4097" t="s">
        <v>78</v>
      </c>
      <c r="N4097" t="s">
        <v>7491</v>
      </c>
      <c r="O4097" t="s">
        <v>7407</v>
      </c>
      <c r="P4097" t="s">
        <v>7407</v>
      </c>
      <c r="Q4097" t="s">
        <v>3229</v>
      </c>
      <c r="R4097" t="s">
        <v>79</v>
      </c>
      <c r="S4097" t="s">
        <v>40</v>
      </c>
      <c r="T4097" t="s">
        <v>3230</v>
      </c>
      <c r="U4097" t="s">
        <v>100</v>
      </c>
      <c r="V4097" t="s">
        <v>80</v>
      </c>
      <c r="W4097">
        <v>81300</v>
      </c>
      <c r="X4097" t="s">
        <v>85</v>
      </c>
      <c r="Y4097">
        <v>20</v>
      </c>
      <c r="Z4097" t="s">
        <v>7408</v>
      </c>
      <c r="AA4097" t="s">
        <v>7408</v>
      </c>
      <c r="AB4097" t="s">
        <v>107</v>
      </c>
      <c r="AC4097" t="s">
        <v>84</v>
      </c>
      <c r="AD4097">
        <f>_xlfn.XLOOKUP(MIS[[#This Row],[TRADING SYMBOL]],[1]Sheet1!$D:$D,[1]Sheet1!$C:$C)</f>
        <v>124</v>
      </c>
      <c r="AE4097">
        <f>MIS[[#This Row],[OrderAverageTradedPrice]]*MIS[[#This Row],[OrderQuantity]]</f>
        <v>3679</v>
      </c>
      <c r="AF4097">
        <f>MIS[[#This Row],[LTP]]*MIS[[#This Row],[OrderQuantity]]</f>
        <v>2480</v>
      </c>
      <c r="AG4097">
        <f>IF(MIS[[#This Row],[OrderSide]]="SELL",MIS[[#This Row],[VALUE]]-MIS[[#This Row],[LIVE_VALUE]],MIS[[#This Row],[LIVE_VALUE]]-MIS[[#This Row],[VALUE]])</f>
        <v>-1199</v>
      </c>
      <c r="AH4097" t="str" cm="1">
        <f t="array" ref="AH4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7" t="str">
        <f>MIS[[#This Row],[TRADING SYMBOL]]</f>
        <v>SENSEX2552081300PE</v>
      </c>
      <c r="AJ4097" t="str">
        <f>IF(RIGHT(MIS[[#This Row],[Main/Hedge]],4)="MAIN","MAIN","HEDGE")</f>
        <v>MAIN</v>
      </c>
      <c r="AK4097" t="str" cm="1">
        <f t="array" ref="AK4097">_xlfn._xlws.FILTER(Table4[Column1],ISNUMBER(SEARCH(Table4[Column1],MIS[[#This Row],[OrderUniqueIdentifier]])),"")</f>
        <v>MS</v>
      </c>
    </row>
    <row r="4098" spans="1:37" x14ac:dyDescent="0.25">
      <c r="A4098" t="s">
        <v>71</v>
      </c>
      <c r="B4098" t="s">
        <v>1100</v>
      </c>
      <c r="C4098" t="s">
        <v>7505</v>
      </c>
      <c r="D4098" t="s">
        <v>72</v>
      </c>
      <c r="E4098" t="s">
        <v>211</v>
      </c>
      <c r="F4098" t="s">
        <v>98</v>
      </c>
      <c r="G4098" t="s">
        <v>74</v>
      </c>
      <c r="H4098" t="s">
        <v>75</v>
      </c>
      <c r="I4098" t="s">
        <v>76</v>
      </c>
      <c r="J4098" t="s">
        <v>77</v>
      </c>
      <c r="K4098">
        <v>20</v>
      </c>
      <c r="L4098" t="s">
        <v>77</v>
      </c>
      <c r="M4098" t="s">
        <v>78</v>
      </c>
      <c r="N4098" t="s">
        <v>7331</v>
      </c>
      <c r="O4098" t="s">
        <v>7401</v>
      </c>
      <c r="P4098" t="s">
        <v>7407</v>
      </c>
      <c r="Q4098" t="s">
        <v>213</v>
      </c>
      <c r="R4098" t="s">
        <v>79</v>
      </c>
      <c r="S4098" t="s">
        <v>40</v>
      </c>
      <c r="T4098" t="s">
        <v>214</v>
      </c>
      <c r="U4098" t="s">
        <v>100</v>
      </c>
      <c r="V4098" t="s">
        <v>80</v>
      </c>
      <c r="W4098">
        <v>83400</v>
      </c>
      <c r="X4098" t="s">
        <v>81</v>
      </c>
      <c r="Y4098">
        <v>20</v>
      </c>
      <c r="Z4098" t="s">
        <v>7402</v>
      </c>
      <c r="AA4098" t="s">
        <v>7408</v>
      </c>
      <c r="AB4098" t="s">
        <v>90</v>
      </c>
      <c r="AC4098" t="s">
        <v>84</v>
      </c>
      <c r="AD4098">
        <f>_xlfn.XLOOKUP(MIS[[#This Row],[TRADING SYMBOL]],[1]Sheet1!$D:$D,[1]Sheet1!$C:$C)</f>
        <v>114.3</v>
      </c>
      <c r="AE4098">
        <f>MIS[[#This Row],[OrderAverageTradedPrice]]*MIS[[#This Row],[OrderQuantity]]</f>
        <v>3091</v>
      </c>
      <c r="AF4098">
        <f>MIS[[#This Row],[LTP]]*MIS[[#This Row],[OrderQuantity]]</f>
        <v>2286</v>
      </c>
      <c r="AG4098">
        <f>IF(MIS[[#This Row],[OrderSide]]="SELL",MIS[[#This Row],[VALUE]]-MIS[[#This Row],[LIVE_VALUE]],MIS[[#This Row],[LIVE_VALUE]]-MIS[[#This Row],[VALUE]])</f>
        <v>-805</v>
      </c>
      <c r="AH4098" t="str" cm="1">
        <f t="array" ref="AH4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8" t="str">
        <f>MIS[[#This Row],[TRADING SYMBOL]]</f>
        <v>SENSEX2552083400CE</v>
      </c>
      <c r="AJ4098" t="str">
        <f>IF(RIGHT(MIS[[#This Row],[Main/Hedge]],4)="MAIN","MAIN","HEDGE")</f>
        <v>MAIN</v>
      </c>
      <c r="AK4098" t="str" cm="1">
        <f t="array" ref="AK4098">_xlfn._xlws.FILTER(Table4[Column1],ISNUMBER(SEARCH(Table4[Column1],MIS[[#This Row],[OrderUniqueIdentifier]])),"")</f>
        <v>MS</v>
      </c>
    </row>
    <row r="4099" spans="1:37" x14ac:dyDescent="0.25">
      <c r="A4099" t="s">
        <v>71</v>
      </c>
      <c r="B4099" t="s">
        <v>1100</v>
      </c>
      <c r="C4099" t="s">
        <v>7506</v>
      </c>
      <c r="D4099" t="s">
        <v>72</v>
      </c>
      <c r="E4099" t="s">
        <v>744</v>
      </c>
      <c r="F4099" t="s">
        <v>98</v>
      </c>
      <c r="G4099" t="s">
        <v>74</v>
      </c>
      <c r="H4099" t="s">
        <v>75</v>
      </c>
      <c r="I4099" t="s">
        <v>76</v>
      </c>
      <c r="J4099" t="s">
        <v>77</v>
      </c>
      <c r="K4099">
        <v>20</v>
      </c>
      <c r="L4099" t="s">
        <v>77</v>
      </c>
      <c r="M4099" t="s">
        <v>78</v>
      </c>
      <c r="N4099" t="s">
        <v>7507</v>
      </c>
      <c r="O4099" t="s">
        <v>7407</v>
      </c>
      <c r="P4099" t="s">
        <v>7407</v>
      </c>
      <c r="Q4099" t="s">
        <v>747</v>
      </c>
      <c r="R4099" t="s">
        <v>79</v>
      </c>
      <c r="S4099" t="s">
        <v>40</v>
      </c>
      <c r="T4099" t="s">
        <v>748</v>
      </c>
      <c r="U4099" t="s">
        <v>100</v>
      </c>
      <c r="V4099" t="s">
        <v>80</v>
      </c>
      <c r="W4099">
        <v>83500</v>
      </c>
      <c r="X4099" t="s">
        <v>81</v>
      </c>
      <c r="Y4099">
        <v>20</v>
      </c>
      <c r="Z4099" t="s">
        <v>7408</v>
      </c>
      <c r="AA4099" t="s">
        <v>7408</v>
      </c>
      <c r="AB4099" t="s">
        <v>90</v>
      </c>
      <c r="AC4099" t="s">
        <v>84</v>
      </c>
      <c r="AD4099">
        <f>_xlfn.XLOOKUP(MIS[[#This Row],[TRADING SYMBOL]],[1]Sheet1!$D:$D,[1]Sheet1!$C:$C)</f>
        <v>99.8</v>
      </c>
      <c r="AE4099">
        <f>MIS[[#This Row],[OrderAverageTradedPrice]]*MIS[[#This Row],[OrderQuantity]]</f>
        <v>2740</v>
      </c>
      <c r="AF4099">
        <f>MIS[[#This Row],[LTP]]*MIS[[#This Row],[OrderQuantity]]</f>
        <v>1996</v>
      </c>
      <c r="AG4099">
        <f>IF(MIS[[#This Row],[OrderSide]]="SELL",MIS[[#This Row],[VALUE]]-MIS[[#This Row],[LIVE_VALUE]],MIS[[#This Row],[LIVE_VALUE]]-MIS[[#This Row],[VALUE]])</f>
        <v>-744</v>
      </c>
      <c r="AH4099" t="str" cm="1">
        <f t="array" ref="AH4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9" t="str">
        <f>MIS[[#This Row],[TRADING SYMBOL]]</f>
        <v>SENSEX2552083500CE</v>
      </c>
      <c r="AJ4099" t="str">
        <f>IF(RIGHT(MIS[[#This Row],[Main/Hedge]],4)="MAIN","MAIN","HEDGE")</f>
        <v>MAIN</v>
      </c>
      <c r="AK4099" t="str" cm="1">
        <f t="array" ref="AK4099">_xlfn._xlws.FILTER(Table4[Column1],ISNUMBER(SEARCH(Table4[Column1],MIS[[#This Row],[OrderUniqueIdentifier]])),"")</f>
        <v>MS</v>
      </c>
    </row>
    <row r="4100" spans="1:37" x14ac:dyDescent="0.25">
      <c r="A4100" t="s">
        <v>71</v>
      </c>
      <c r="B4100" t="s">
        <v>1326</v>
      </c>
      <c r="C4100" t="s">
        <v>7529</v>
      </c>
      <c r="D4100" t="s">
        <v>72</v>
      </c>
      <c r="E4100" t="s">
        <v>3226</v>
      </c>
      <c r="F4100" t="s">
        <v>98</v>
      </c>
      <c r="G4100" t="s">
        <v>74</v>
      </c>
      <c r="H4100" t="s">
        <v>75</v>
      </c>
      <c r="I4100" t="s">
        <v>76</v>
      </c>
      <c r="J4100" t="s">
        <v>77</v>
      </c>
      <c r="K4100">
        <v>20</v>
      </c>
      <c r="L4100" t="s">
        <v>77</v>
      </c>
      <c r="M4100" t="s">
        <v>78</v>
      </c>
      <c r="N4100" t="s">
        <v>7530</v>
      </c>
      <c r="O4100" t="s">
        <v>7401</v>
      </c>
      <c r="P4100" t="s">
        <v>7407</v>
      </c>
      <c r="Q4100" t="s">
        <v>3229</v>
      </c>
      <c r="R4100" t="s">
        <v>79</v>
      </c>
      <c r="S4100" t="s">
        <v>40</v>
      </c>
      <c r="T4100" t="s">
        <v>3230</v>
      </c>
      <c r="U4100" t="s">
        <v>100</v>
      </c>
      <c r="V4100" t="s">
        <v>80</v>
      </c>
      <c r="W4100">
        <v>81300</v>
      </c>
      <c r="X4100" t="s">
        <v>85</v>
      </c>
      <c r="Y4100">
        <v>20</v>
      </c>
      <c r="Z4100" t="s">
        <v>7402</v>
      </c>
      <c r="AA4100" t="s">
        <v>7408</v>
      </c>
      <c r="AB4100" t="s">
        <v>107</v>
      </c>
      <c r="AC4100" t="s">
        <v>84</v>
      </c>
      <c r="AD4100">
        <f>_xlfn.XLOOKUP(MIS[[#This Row],[TRADING SYMBOL]],[1]Sheet1!$D:$D,[1]Sheet1!$C:$C)</f>
        <v>124</v>
      </c>
      <c r="AE4100">
        <f>MIS[[#This Row],[OrderAverageTradedPrice]]*MIS[[#This Row],[OrderQuantity]]</f>
        <v>3675</v>
      </c>
      <c r="AF4100">
        <f>MIS[[#This Row],[LTP]]*MIS[[#This Row],[OrderQuantity]]</f>
        <v>2480</v>
      </c>
      <c r="AG4100">
        <f>IF(MIS[[#This Row],[OrderSide]]="SELL",MIS[[#This Row],[VALUE]]-MIS[[#This Row],[LIVE_VALUE]],MIS[[#This Row],[LIVE_VALUE]]-MIS[[#This Row],[VALUE]])</f>
        <v>-1195</v>
      </c>
      <c r="AH4100" t="str" cm="1">
        <f t="array" ref="AH4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0" t="str">
        <f>MIS[[#This Row],[TRADING SYMBOL]]</f>
        <v>SENSEX2552081300PE</v>
      </c>
      <c r="AJ4100" t="str">
        <f>IF(RIGHT(MIS[[#This Row],[Main/Hedge]],4)="MAIN","MAIN","HEDGE")</f>
        <v>MAIN</v>
      </c>
      <c r="AK4100" t="str" cm="1">
        <f t="array" ref="AK4100">_xlfn._xlws.FILTER(Table4[Column1],ISNUMBER(SEARCH(Table4[Column1],MIS[[#This Row],[OrderUniqueIdentifier]])),"")</f>
        <v>MS</v>
      </c>
    </row>
    <row r="4101" spans="1:37" x14ac:dyDescent="0.25">
      <c r="A4101" t="s">
        <v>71</v>
      </c>
      <c r="B4101" t="s">
        <v>787</v>
      </c>
      <c r="C4101" t="s">
        <v>7409</v>
      </c>
      <c r="D4101" t="s">
        <v>72</v>
      </c>
      <c r="E4101" t="s">
        <v>120</v>
      </c>
      <c r="F4101" t="s">
        <v>98</v>
      </c>
      <c r="G4101" t="s">
        <v>74</v>
      </c>
      <c r="H4101" t="s">
        <v>75</v>
      </c>
      <c r="I4101" t="s">
        <v>76</v>
      </c>
      <c r="J4101" t="s">
        <v>77</v>
      </c>
      <c r="K4101">
        <v>20</v>
      </c>
      <c r="L4101" t="s">
        <v>77</v>
      </c>
      <c r="M4101" t="s">
        <v>78</v>
      </c>
      <c r="N4101" t="s">
        <v>7410</v>
      </c>
      <c r="O4101" t="s">
        <v>7407</v>
      </c>
      <c r="P4101" t="s">
        <v>7411</v>
      </c>
      <c r="Q4101" t="s">
        <v>121</v>
      </c>
      <c r="R4101" t="s">
        <v>79</v>
      </c>
      <c r="S4101" t="s">
        <v>40</v>
      </c>
      <c r="T4101" t="s">
        <v>122</v>
      </c>
      <c r="U4101" t="s">
        <v>100</v>
      </c>
      <c r="V4101" t="s">
        <v>80</v>
      </c>
      <c r="W4101">
        <v>81100</v>
      </c>
      <c r="X4101" t="s">
        <v>85</v>
      </c>
      <c r="Y4101">
        <v>20</v>
      </c>
      <c r="Z4101" t="s">
        <v>7408</v>
      </c>
      <c r="AA4101" t="s">
        <v>7412</v>
      </c>
      <c r="AB4101" t="s">
        <v>107</v>
      </c>
      <c r="AC4101" t="s">
        <v>84</v>
      </c>
      <c r="AD4101">
        <f>_xlfn.XLOOKUP(MIS[[#This Row],[TRADING SYMBOL]],[1]Sheet1!$D:$D,[1]Sheet1!$C:$C)</f>
        <v>100.2</v>
      </c>
      <c r="AE4101">
        <f>MIS[[#This Row],[OrderAverageTradedPrice]]*MIS[[#This Row],[OrderQuantity]]</f>
        <v>3080</v>
      </c>
      <c r="AF4101">
        <f>MIS[[#This Row],[LTP]]*MIS[[#This Row],[OrderQuantity]]</f>
        <v>2004</v>
      </c>
      <c r="AG4101">
        <f>IF(MIS[[#This Row],[OrderSide]]="SELL",MIS[[#This Row],[VALUE]]-MIS[[#This Row],[LIVE_VALUE]],MIS[[#This Row],[LIVE_VALUE]]-MIS[[#This Row],[VALUE]])</f>
        <v>-1076</v>
      </c>
      <c r="AH4101" t="str" cm="1">
        <f t="array" ref="AH4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1" t="str">
        <f>MIS[[#This Row],[TRADING SYMBOL]]</f>
        <v>SENSEX2552081100PE</v>
      </c>
      <c r="AJ4101" t="str">
        <f>IF(RIGHT(MIS[[#This Row],[Main/Hedge]],4)="MAIN","MAIN","HEDGE")</f>
        <v>MAIN</v>
      </c>
      <c r="AK4101" t="str" cm="1">
        <f t="array" ref="AK4101">_xlfn._xlws.FILTER(Table4[Column1],ISNUMBER(SEARCH(Table4[Column1],MIS[[#This Row],[OrderUniqueIdentifier]])),"")</f>
        <v>MS</v>
      </c>
    </row>
    <row r="4102" spans="1:37" x14ac:dyDescent="0.25">
      <c r="A4102" t="s">
        <v>71</v>
      </c>
      <c r="B4102" t="s">
        <v>839</v>
      </c>
      <c r="C4102" t="s">
        <v>7432</v>
      </c>
      <c r="D4102" t="s">
        <v>72</v>
      </c>
      <c r="E4102" t="s">
        <v>120</v>
      </c>
      <c r="F4102" t="s">
        <v>98</v>
      </c>
      <c r="G4102" t="s">
        <v>74</v>
      </c>
      <c r="H4102" t="s">
        <v>75</v>
      </c>
      <c r="I4102" t="s">
        <v>76</v>
      </c>
      <c r="J4102" t="s">
        <v>77</v>
      </c>
      <c r="K4102">
        <v>20</v>
      </c>
      <c r="L4102" t="s">
        <v>77</v>
      </c>
      <c r="M4102" t="s">
        <v>78</v>
      </c>
      <c r="N4102" t="s">
        <v>7433</v>
      </c>
      <c r="O4102" t="s">
        <v>7407</v>
      </c>
      <c r="P4102" t="s">
        <v>7411</v>
      </c>
      <c r="Q4102" t="s">
        <v>121</v>
      </c>
      <c r="R4102" t="s">
        <v>79</v>
      </c>
      <c r="S4102" t="s">
        <v>40</v>
      </c>
      <c r="T4102" t="s">
        <v>122</v>
      </c>
      <c r="U4102" t="s">
        <v>100</v>
      </c>
      <c r="V4102" t="s">
        <v>80</v>
      </c>
      <c r="W4102">
        <v>81100</v>
      </c>
      <c r="X4102" t="s">
        <v>85</v>
      </c>
      <c r="Y4102">
        <v>20</v>
      </c>
      <c r="Z4102" t="s">
        <v>7408</v>
      </c>
      <c r="AA4102" t="s">
        <v>7412</v>
      </c>
      <c r="AB4102" t="s">
        <v>107</v>
      </c>
      <c r="AC4102" t="s">
        <v>84</v>
      </c>
      <c r="AD4102">
        <f>_xlfn.XLOOKUP(MIS[[#This Row],[TRADING SYMBOL]],[1]Sheet1!$D:$D,[1]Sheet1!$C:$C)</f>
        <v>100.2</v>
      </c>
      <c r="AE4102">
        <f>MIS[[#This Row],[OrderAverageTradedPrice]]*MIS[[#This Row],[OrderQuantity]]</f>
        <v>3084</v>
      </c>
      <c r="AF4102">
        <f>MIS[[#This Row],[LTP]]*MIS[[#This Row],[OrderQuantity]]</f>
        <v>2004</v>
      </c>
      <c r="AG4102">
        <f>IF(MIS[[#This Row],[OrderSide]]="SELL",MIS[[#This Row],[VALUE]]-MIS[[#This Row],[LIVE_VALUE]],MIS[[#This Row],[LIVE_VALUE]]-MIS[[#This Row],[VALUE]])</f>
        <v>-1080</v>
      </c>
      <c r="AH4102" t="str" cm="1">
        <f t="array" ref="AH4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2" t="str">
        <f>MIS[[#This Row],[TRADING SYMBOL]]</f>
        <v>SENSEX2552081100PE</v>
      </c>
      <c r="AJ4102" t="str">
        <f>IF(RIGHT(MIS[[#This Row],[Main/Hedge]],4)="MAIN","MAIN","HEDGE")</f>
        <v>MAIN</v>
      </c>
      <c r="AK4102" t="str" cm="1">
        <f t="array" ref="AK4102">_xlfn._xlws.FILTER(Table4[Column1],ISNUMBER(SEARCH(Table4[Column1],MIS[[#This Row],[OrderUniqueIdentifier]])),"")</f>
        <v>MS</v>
      </c>
    </row>
    <row r="4103" spans="1:37" x14ac:dyDescent="0.25">
      <c r="A4103" t="s">
        <v>71</v>
      </c>
      <c r="B4103" t="s">
        <v>908</v>
      </c>
      <c r="C4103" t="s">
        <v>7452</v>
      </c>
      <c r="D4103" t="s">
        <v>72</v>
      </c>
      <c r="E4103" t="s">
        <v>3226</v>
      </c>
      <c r="F4103" t="s">
        <v>98</v>
      </c>
      <c r="G4103" t="s">
        <v>74</v>
      </c>
      <c r="H4103" t="s">
        <v>75</v>
      </c>
      <c r="I4103" t="s">
        <v>76</v>
      </c>
      <c r="J4103" t="s">
        <v>77</v>
      </c>
      <c r="K4103">
        <v>20</v>
      </c>
      <c r="L4103" t="s">
        <v>77</v>
      </c>
      <c r="M4103" t="s">
        <v>78</v>
      </c>
      <c r="N4103" t="s">
        <v>7453</v>
      </c>
      <c r="O4103" t="s">
        <v>7407</v>
      </c>
      <c r="P4103" t="s">
        <v>7411</v>
      </c>
      <c r="Q4103" t="s">
        <v>3229</v>
      </c>
      <c r="R4103" t="s">
        <v>79</v>
      </c>
      <c r="S4103" t="s">
        <v>40</v>
      </c>
      <c r="T4103" t="s">
        <v>3230</v>
      </c>
      <c r="U4103" t="s">
        <v>100</v>
      </c>
      <c r="V4103" t="s">
        <v>80</v>
      </c>
      <c r="W4103">
        <v>81300</v>
      </c>
      <c r="X4103" t="s">
        <v>85</v>
      </c>
      <c r="Y4103">
        <v>20</v>
      </c>
      <c r="Z4103" t="s">
        <v>7408</v>
      </c>
      <c r="AA4103" t="s">
        <v>7412</v>
      </c>
      <c r="AB4103" t="s">
        <v>107</v>
      </c>
      <c r="AC4103" t="s">
        <v>84</v>
      </c>
      <c r="AD4103">
        <f>_xlfn.XLOOKUP(MIS[[#This Row],[TRADING SYMBOL]],[1]Sheet1!$D:$D,[1]Sheet1!$C:$C)</f>
        <v>124</v>
      </c>
      <c r="AE4103">
        <f>MIS[[#This Row],[OrderAverageTradedPrice]]*MIS[[#This Row],[OrderQuantity]]</f>
        <v>3691</v>
      </c>
      <c r="AF4103">
        <f>MIS[[#This Row],[LTP]]*MIS[[#This Row],[OrderQuantity]]</f>
        <v>2480</v>
      </c>
      <c r="AG4103">
        <f>IF(MIS[[#This Row],[OrderSide]]="SELL",MIS[[#This Row],[VALUE]]-MIS[[#This Row],[LIVE_VALUE]],MIS[[#This Row],[LIVE_VALUE]]-MIS[[#This Row],[VALUE]])</f>
        <v>-1211</v>
      </c>
      <c r="AH4103" t="str" cm="1">
        <f t="array" ref="AH4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3" t="str">
        <f>MIS[[#This Row],[TRADING SYMBOL]]</f>
        <v>SENSEX2552081300PE</v>
      </c>
      <c r="AJ4103" t="str">
        <f>IF(RIGHT(MIS[[#This Row],[Main/Hedge]],4)="MAIN","MAIN","HEDGE")</f>
        <v>MAIN</v>
      </c>
      <c r="AK4103" t="str" cm="1">
        <f t="array" ref="AK4103">_xlfn._xlws.FILTER(Table4[Column1],ISNUMBER(SEARCH(Table4[Column1],MIS[[#This Row],[OrderUniqueIdentifier]])),"")</f>
        <v>MS</v>
      </c>
    </row>
    <row r="4104" spans="1:37" x14ac:dyDescent="0.25">
      <c r="A4104" t="s">
        <v>71</v>
      </c>
      <c r="B4104" t="s">
        <v>994</v>
      </c>
      <c r="C4104" t="s">
        <v>7472</v>
      </c>
      <c r="D4104" t="s">
        <v>72</v>
      </c>
      <c r="E4104" t="s">
        <v>3226</v>
      </c>
      <c r="F4104" t="s">
        <v>98</v>
      </c>
      <c r="G4104" t="s">
        <v>74</v>
      </c>
      <c r="H4104" t="s">
        <v>75</v>
      </c>
      <c r="I4104" t="s">
        <v>76</v>
      </c>
      <c r="J4104" t="s">
        <v>77</v>
      </c>
      <c r="K4104">
        <v>20</v>
      </c>
      <c r="L4104" t="s">
        <v>77</v>
      </c>
      <c r="M4104" t="s">
        <v>78</v>
      </c>
      <c r="N4104" t="s">
        <v>3544</v>
      </c>
      <c r="O4104" t="s">
        <v>7407</v>
      </c>
      <c r="P4104" t="s">
        <v>7411</v>
      </c>
      <c r="Q4104" t="s">
        <v>3229</v>
      </c>
      <c r="R4104" t="s">
        <v>79</v>
      </c>
      <c r="S4104" t="s">
        <v>40</v>
      </c>
      <c r="T4104" t="s">
        <v>3230</v>
      </c>
      <c r="U4104" t="s">
        <v>100</v>
      </c>
      <c r="V4104" t="s">
        <v>80</v>
      </c>
      <c r="W4104">
        <v>81300</v>
      </c>
      <c r="X4104" t="s">
        <v>85</v>
      </c>
      <c r="Y4104">
        <v>20</v>
      </c>
      <c r="Z4104" t="s">
        <v>7408</v>
      </c>
      <c r="AA4104" t="s">
        <v>7412</v>
      </c>
      <c r="AB4104" t="s">
        <v>107</v>
      </c>
      <c r="AC4104" t="s">
        <v>84</v>
      </c>
      <c r="AD4104">
        <f>_xlfn.XLOOKUP(MIS[[#This Row],[TRADING SYMBOL]],[1]Sheet1!$D:$D,[1]Sheet1!$C:$C)</f>
        <v>124</v>
      </c>
      <c r="AE4104">
        <f>MIS[[#This Row],[OrderAverageTradedPrice]]*MIS[[#This Row],[OrderQuantity]]</f>
        <v>3683</v>
      </c>
      <c r="AF4104">
        <f>MIS[[#This Row],[LTP]]*MIS[[#This Row],[OrderQuantity]]</f>
        <v>2480</v>
      </c>
      <c r="AG4104">
        <f>IF(MIS[[#This Row],[OrderSide]]="SELL",MIS[[#This Row],[VALUE]]-MIS[[#This Row],[LIVE_VALUE]],MIS[[#This Row],[LIVE_VALUE]]-MIS[[#This Row],[VALUE]])</f>
        <v>-1203</v>
      </c>
      <c r="AH4104" t="str" cm="1">
        <f t="array" ref="AH4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4" t="str">
        <f>MIS[[#This Row],[TRADING SYMBOL]]</f>
        <v>SENSEX2552081300PE</v>
      </c>
      <c r="AJ4104" t="str">
        <f>IF(RIGHT(MIS[[#This Row],[Main/Hedge]],4)="MAIN","MAIN","HEDGE")</f>
        <v>MAIN</v>
      </c>
      <c r="AK4104" t="str" cm="1">
        <f t="array" ref="AK4104">_xlfn._xlws.FILTER(Table4[Column1],ISNUMBER(SEARCH(Table4[Column1],MIS[[#This Row],[OrderUniqueIdentifier]])),"")</f>
        <v>MS</v>
      </c>
    </row>
    <row r="4105" spans="1:37" x14ac:dyDescent="0.25">
      <c r="A4105" t="s">
        <v>71</v>
      </c>
      <c r="B4105" t="s">
        <v>994</v>
      </c>
      <c r="C4105" t="s">
        <v>7473</v>
      </c>
      <c r="D4105" t="s">
        <v>72</v>
      </c>
      <c r="E4105" t="s">
        <v>120</v>
      </c>
      <c r="F4105" t="s">
        <v>98</v>
      </c>
      <c r="G4105" t="s">
        <v>74</v>
      </c>
      <c r="H4105" t="s">
        <v>75</v>
      </c>
      <c r="I4105" t="s">
        <v>76</v>
      </c>
      <c r="J4105" t="s">
        <v>77</v>
      </c>
      <c r="K4105">
        <v>20</v>
      </c>
      <c r="L4105" t="s">
        <v>77</v>
      </c>
      <c r="M4105" t="s">
        <v>78</v>
      </c>
      <c r="N4105" t="s">
        <v>7410</v>
      </c>
      <c r="O4105" t="s">
        <v>7407</v>
      </c>
      <c r="P4105" t="s">
        <v>7411</v>
      </c>
      <c r="Q4105" t="s">
        <v>121</v>
      </c>
      <c r="R4105" t="s">
        <v>79</v>
      </c>
      <c r="S4105" t="s">
        <v>40</v>
      </c>
      <c r="T4105" t="s">
        <v>122</v>
      </c>
      <c r="U4105" t="s">
        <v>100</v>
      </c>
      <c r="V4105" t="s">
        <v>80</v>
      </c>
      <c r="W4105">
        <v>81100</v>
      </c>
      <c r="X4105" t="s">
        <v>85</v>
      </c>
      <c r="Y4105">
        <v>20</v>
      </c>
      <c r="Z4105" t="s">
        <v>7408</v>
      </c>
      <c r="AA4105" t="s">
        <v>7412</v>
      </c>
      <c r="AB4105" t="s">
        <v>107</v>
      </c>
      <c r="AC4105" t="s">
        <v>84</v>
      </c>
      <c r="AD4105">
        <f>_xlfn.XLOOKUP(MIS[[#This Row],[TRADING SYMBOL]],[1]Sheet1!$D:$D,[1]Sheet1!$C:$C)</f>
        <v>100.2</v>
      </c>
      <c r="AE4105">
        <f>MIS[[#This Row],[OrderAverageTradedPrice]]*MIS[[#This Row],[OrderQuantity]]</f>
        <v>3080</v>
      </c>
      <c r="AF4105">
        <f>MIS[[#This Row],[LTP]]*MIS[[#This Row],[OrderQuantity]]</f>
        <v>2004</v>
      </c>
      <c r="AG4105">
        <f>IF(MIS[[#This Row],[OrderSide]]="SELL",MIS[[#This Row],[VALUE]]-MIS[[#This Row],[LIVE_VALUE]],MIS[[#This Row],[LIVE_VALUE]]-MIS[[#This Row],[VALUE]])</f>
        <v>-1076</v>
      </c>
      <c r="AH4105" t="str" cm="1">
        <f t="array" ref="AH4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5" t="str">
        <f>MIS[[#This Row],[TRADING SYMBOL]]</f>
        <v>SENSEX2552081100PE</v>
      </c>
      <c r="AJ4105" t="str">
        <f>IF(RIGHT(MIS[[#This Row],[Main/Hedge]],4)="MAIN","MAIN","HEDGE")</f>
        <v>MAIN</v>
      </c>
      <c r="AK4105" t="str" cm="1">
        <f t="array" ref="AK4105">_xlfn._xlws.FILTER(Table4[Column1],ISNUMBER(SEARCH(Table4[Column1],MIS[[#This Row],[OrderUniqueIdentifier]])),"")</f>
        <v>MS</v>
      </c>
    </row>
    <row r="4106" spans="1:37" x14ac:dyDescent="0.25">
      <c r="A4106" t="s">
        <v>71</v>
      </c>
      <c r="B4106" t="s">
        <v>1054</v>
      </c>
      <c r="C4106" t="s">
        <v>7492</v>
      </c>
      <c r="D4106" t="s">
        <v>72</v>
      </c>
      <c r="E4106" t="s">
        <v>120</v>
      </c>
      <c r="F4106" t="s">
        <v>98</v>
      </c>
      <c r="G4106" t="s">
        <v>74</v>
      </c>
      <c r="H4106" t="s">
        <v>75</v>
      </c>
      <c r="I4106" t="s">
        <v>76</v>
      </c>
      <c r="J4106" t="s">
        <v>77</v>
      </c>
      <c r="K4106">
        <v>20</v>
      </c>
      <c r="L4106" t="s">
        <v>77</v>
      </c>
      <c r="M4106" t="s">
        <v>78</v>
      </c>
      <c r="N4106" t="s">
        <v>7493</v>
      </c>
      <c r="O4106" t="s">
        <v>7411</v>
      </c>
      <c r="P4106" t="s">
        <v>7411</v>
      </c>
      <c r="Q4106" t="s">
        <v>121</v>
      </c>
      <c r="R4106" t="s">
        <v>79</v>
      </c>
      <c r="S4106" t="s">
        <v>40</v>
      </c>
      <c r="T4106" t="s">
        <v>122</v>
      </c>
      <c r="U4106" t="s">
        <v>100</v>
      </c>
      <c r="V4106" t="s">
        <v>80</v>
      </c>
      <c r="W4106">
        <v>81100</v>
      </c>
      <c r="X4106" t="s">
        <v>85</v>
      </c>
      <c r="Y4106">
        <v>20</v>
      </c>
      <c r="Z4106" t="s">
        <v>7412</v>
      </c>
      <c r="AA4106" t="s">
        <v>7412</v>
      </c>
      <c r="AB4106" t="s">
        <v>107</v>
      </c>
      <c r="AC4106" t="s">
        <v>84</v>
      </c>
      <c r="AD4106">
        <f>_xlfn.XLOOKUP(MIS[[#This Row],[TRADING SYMBOL]],[1]Sheet1!$D:$D,[1]Sheet1!$C:$C)</f>
        <v>100.2</v>
      </c>
      <c r="AE4106">
        <f>MIS[[#This Row],[OrderAverageTradedPrice]]*MIS[[#This Row],[OrderQuantity]]</f>
        <v>3088</v>
      </c>
      <c r="AF4106">
        <f>MIS[[#This Row],[LTP]]*MIS[[#This Row],[OrderQuantity]]</f>
        <v>2004</v>
      </c>
      <c r="AG4106">
        <f>IF(MIS[[#This Row],[OrderSide]]="SELL",MIS[[#This Row],[VALUE]]-MIS[[#This Row],[LIVE_VALUE]],MIS[[#This Row],[LIVE_VALUE]]-MIS[[#This Row],[VALUE]])</f>
        <v>-1084</v>
      </c>
      <c r="AH4106" t="str" cm="1">
        <f t="array" ref="AH4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6" t="str">
        <f>MIS[[#This Row],[TRADING SYMBOL]]</f>
        <v>SENSEX2552081100PE</v>
      </c>
      <c r="AJ4106" t="str">
        <f>IF(RIGHT(MIS[[#This Row],[Main/Hedge]],4)="MAIN","MAIN","HEDGE")</f>
        <v>MAIN</v>
      </c>
      <c r="AK4106" t="str" cm="1">
        <f t="array" ref="AK4106">_xlfn._xlws.FILTER(Table4[Column1],ISNUMBER(SEARCH(Table4[Column1],MIS[[#This Row],[OrderUniqueIdentifier]])),"")</f>
        <v>MS</v>
      </c>
    </row>
    <row r="4107" spans="1:37" x14ac:dyDescent="0.25">
      <c r="A4107" t="s">
        <v>71</v>
      </c>
      <c r="B4107" t="s">
        <v>1100</v>
      </c>
      <c r="C4107" t="s">
        <v>7508</v>
      </c>
      <c r="D4107" t="s">
        <v>72</v>
      </c>
      <c r="E4107" t="s">
        <v>3226</v>
      </c>
      <c r="F4107" t="s">
        <v>98</v>
      </c>
      <c r="G4107" t="s">
        <v>74</v>
      </c>
      <c r="H4107" t="s">
        <v>75</v>
      </c>
      <c r="I4107" t="s">
        <v>76</v>
      </c>
      <c r="J4107" t="s">
        <v>77</v>
      </c>
      <c r="K4107">
        <v>20</v>
      </c>
      <c r="L4107" t="s">
        <v>77</v>
      </c>
      <c r="M4107" t="s">
        <v>78</v>
      </c>
      <c r="N4107" t="s">
        <v>7509</v>
      </c>
      <c r="O4107" t="s">
        <v>7407</v>
      </c>
      <c r="P4107" t="s">
        <v>7411</v>
      </c>
      <c r="Q4107" t="s">
        <v>3229</v>
      </c>
      <c r="R4107" t="s">
        <v>79</v>
      </c>
      <c r="S4107" t="s">
        <v>40</v>
      </c>
      <c r="T4107" t="s">
        <v>3230</v>
      </c>
      <c r="U4107" t="s">
        <v>100</v>
      </c>
      <c r="V4107" t="s">
        <v>80</v>
      </c>
      <c r="W4107">
        <v>81300</v>
      </c>
      <c r="X4107" t="s">
        <v>85</v>
      </c>
      <c r="Y4107">
        <v>20</v>
      </c>
      <c r="Z4107" t="s">
        <v>7408</v>
      </c>
      <c r="AA4107" t="s">
        <v>7412</v>
      </c>
      <c r="AB4107" t="s">
        <v>107</v>
      </c>
      <c r="AC4107" t="s">
        <v>84</v>
      </c>
      <c r="AD4107">
        <f>_xlfn.XLOOKUP(MIS[[#This Row],[TRADING SYMBOL]],[1]Sheet1!$D:$D,[1]Sheet1!$C:$C)</f>
        <v>124</v>
      </c>
      <c r="AE4107">
        <f>MIS[[#This Row],[OrderAverageTradedPrice]]*MIS[[#This Row],[OrderQuantity]]</f>
        <v>3700</v>
      </c>
      <c r="AF4107">
        <f>MIS[[#This Row],[LTP]]*MIS[[#This Row],[OrderQuantity]]</f>
        <v>2480</v>
      </c>
      <c r="AG4107">
        <f>IF(MIS[[#This Row],[OrderSide]]="SELL",MIS[[#This Row],[VALUE]]-MIS[[#This Row],[LIVE_VALUE]],MIS[[#This Row],[LIVE_VALUE]]-MIS[[#This Row],[VALUE]])</f>
        <v>-1220</v>
      </c>
      <c r="AH4107" t="str" cm="1">
        <f t="array" ref="AH4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7" t="str">
        <f>MIS[[#This Row],[TRADING SYMBOL]]</f>
        <v>SENSEX2552081300PE</v>
      </c>
      <c r="AJ4107" t="str">
        <f>IF(RIGHT(MIS[[#This Row],[Main/Hedge]],4)="MAIN","MAIN","HEDGE")</f>
        <v>MAIN</v>
      </c>
      <c r="AK4107" t="str" cm="1">
        <f t="array" ref="AK4107">_xlfn._xlws.FILTER(Table4[Column1],ISNUMBER(SEARCH(Table4[Column1],MIS[[#This Row],[OrderUniqueIdentifier]])),"")</f>
        <v>MS</v>
      </c>
    </row>
    <row r="4108" spans="1:37" x14ac:dyDescent="0.25">
      <c r="A4108" t="s">
        <v>71</v>
      </c>
      <c r="B4108" t="s">
        <v>1326</v>
      </c>
      <c r="C4108" t="s">
        <v>7531</v>
      </c>
      <c r="D4108" t="s">
        <v>72</v>
      </c>
      <c r="E4108" t="s">
        <v>120</v>
      </c>
      <c r="F4108" t="s">
        <v>98</v>
      </c>
      <c r="G4108" t="s">
        <v>74</v>
      </c>
      <c r="H4108" t="s">
        <v>75</v>
      </c>
      <c r="I4108" t="s">
        <v>76</v>
      </c>
      <c r="J4108" t="s">
        <v>77</v>
      </c>
      <c r="K4108">
        <v>20</v>
      </c>
      <c r="L4108" t="s">
        <v>77</v>
      </c>
      <c r="M4108" t="s">
        <v>78</v>
      </c>
      <c r="N4108" t="s">
        <v>196</v>
      </c>
      <c r="O4108" t="s">
        <v>7407</v>
      </c>
      <c r="P4108" t="s">
        <v>7411</v>
      </c>
      <c r="Q4108" t="s">
        <v>121</v>
      </c>
      <c r="R4108" t="s">
        <v>79</v>
      </c>
      <c r="S4108" t="s">
        <v>40</v>
      </c>
      <c r="T4108" t="s">
        <v>122</v>
      </c>
      <c r="U4108" t="s">
        <v>100</v>
      </c>
      <c r="V4108" t="s">
        <v>80</v>
      </c>
      <c r="W4108">
        <v>81100</v>
      </c>
      <c r="X4108" t="s">
        <v>85</v>
      </c>
      <c r="Y4108">
        <v>20</v>
      </c>
      <c r="Z4108" t="s">
        <v>7408</v>
      </c>
      <c r="AA4108" t="s">
        <v>7412</v>
      </c>
      <c r="AB4108" t="s">
        <v>107</v>
      </c>
      <c r="AC4108" t="s">
        <v>84</v>
      </c>
      <c r="AD4108">
        <f>_xlfn.XLOOKUP(MIS[[#This Row],[TRADING SYMBOL]],[1]Sheet1!$D:$D,[1]Sheet1!$C:$C)</f>
        <v>100.2</v>
      </c>
      <c r="AE4108">
        <f>MIS[[#This Row],[OrderAverageTradedPrice]]*MIS[[#This Row],[OrderQuantity]]</f>
        <v>3065</v>
      </c>
      <c r="AF4108">
        <f>MIS[[#This Row],[LTP]]*MIS[[#This Row],[OrderQuantity]]</f>
        <v>2004</v>
      </c>
      <c r="AG4108">
        <f>IF(MIS[[#This Row],[OrderSide]]="SELL",MIS[[#This Row],[VALUE]]-MIS[[#This Row],[LIVE_VALUE]],MIS[[#This Row],[LIVE_VALUE]]-MIS[[#This Row],[VALUE]])</f>
        <v>-1061</v>
      </c>
      <c r="AH4108" t="str" cm="1">
        <f t="array" ref="AH4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8" t="str">
        <f>MIS[[#This Row],[TRADING SYMBOL]]</f>
        <v>SENSEX2552081100PE</v>
      </c>
      <c r="AJ4108" t="str">
        <f>IF(RIGHT(MIS[[#This Row],[Main/Hedge]],4)="MAIN","MAIN","HEDGE")</f>
        <v>MAIN</v>
      </c>
      <c r="AK4108" t="str" cm="1">
        <f t="array" ref="AK4108">_xlfn._xlws.FILTER(Table4[Column1],ISNUMBER(SEARCH(Table4[Column1],MIS[[#This Row],[OrderUniqueIdentifier]])),"")</f>
        <v>MS</v>
      </c>
    </row>
    <row r="4109" spans="1:37" x14ac:dyDescent="0.25">
      <c r="A4109" t="s">
        <v>71</v>
      </c>
      <c r="B4109" t="s">
        <v>1326</v>
      </c>
      <c r="C4109" t="s">
        <v>7532</v>
      </c>
      <c r="D4109" t="s">
        <v>72</v>
      </c>
      <c r="E4109" t="s">
        <v>172</v>
      </c>
      <c r="F4109" t="s">
        <v>98</v>
      </c>
      <c r="G4109" t="s">
        <v>74</v>
      </c>
      <c r="H4109" t="s">
        <v>75</v>
      </c>
      <c r="I4109" t="s">
        <v>76</v>
      </c>
      <c r="J4109" t="s">
        <v>77</v>
      </c>
      <c r="K4109">
        <v>20</v>
      </c>
      <c r="L4109" t="s">
        <v>77</v>
      </c>
      <c r="M4109" t="s">
        <v>78</v>
      </c>
      <c r="N4109" t="s">
        <v>6986</v>
      </c>
      <c r="O4109" t="s">
        <v>7411</v>
      </c>
      <c r="P4109" t="s">
        <v>7411</v>
      </c>
      <c r="Q4109" t="s">
        <v>173</v>
      </c>
      <c r="R4109" t="s">
        <v>79</v>
      </c>
      <c r="S4109" t="s">
        <v>40</v>
      </c>
      <c r="T4109" t="s">
        <v>174</v>
      </c>
      <c r="U4109" t="s">
        <v>100</v>
      </c>
      <c r="V4109" t="s">
        <v>80</v>
      </c>
      <c r="W4109">
        <v>81200</v>
      </c>
      <c r="X4109" t="s">
        <v>85</v>
      </c>
      <c r="Y4109">
        <v>20</v>
      </c>
      <c r="Z4109" t="s">
        <v>7412</v>
      </c>
      <c r="AA4109" t="s">
        <v>7412</v>
      </c>
      <c r="AB4109" t="s">
        <v>107</v>
      </c>
      <c r="AC4109" t="s">
        <v>84</v>
      </c>
      <c r="AD4109">
        <f>_xlfn.XLOOKUP(MIS[[#This Row],[TRADING SYMBOL]],[1]Sheet1!$D:$D,[1]Sheet1!$C:$C)</f>
        <v>110.75</v>
      </c>
      <c r="AE4109">
        <f>MIS[[#This Row],[OrderAverageTradedPrice]]*MIS[[#This Row],[OrderQuantity]]</f>
        <v>3387</v>
      </c>
      <c r="AF4109">
        <f>MIS[[#This Row],[LTP]]*MIS[[#This Row],[OrderQuantity]]</f>
        <v>2215</v>
      </c>
      <c r="AG4109">
        <f>IF(MIS[[#This Row],[OrderSide]]="SELL",MIS[[#This Row],[VALUE]]-MIS[[#This Row],[LIVE_VALUE]],MIS[[#This Row],[LIVE_VALUE]]-MIS[[#This Row],[VALUE]])</f>
        <v>-1172</v>
      </c>
      <c r="AH4109" t="str" cm="1">
        <f t="array" ref="AH4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9" t="str">
        <f>MIS[[#This Row],[TRADING SYMBOL]]</f>
        <v>SENSEX2552081200PE</v>
      </c>
      <c r="AJ4109" t="str">
        <f>IF(RIGHT(MIS[[#This Row],[Main/Hedge]],4)="MAIN","MAIN","HEDGE")</f>
        <v>MAIN</v>
      </c>
      <c r="AK4109" t="str" cm="1">
        <f t="array" ref="AK4109">_xlfn._xlws.FILTER(Table4[Column1],ISNUMBER(SEARCH(Table4[Column1],MIS[[#This Row],[OrderUniqueIdentifier]])),"")</f>
        <v>MS</v>
      </c>
    </row>
    <row r="4110" spans="1:37" x14ac:dyDescent="0.25">
      <c r="A4110" t="s">
        <v>71</v>
      </c>
      <c r="B4110" t="s">
        <v>787</v>
      </c>
      <c r="C4110" t="s">
        <v>7413</v>
      </c>
      <c r="D4110" t="s">
        <v>72</v>
      </c>
      <c r="E4110" t="s">
        <v>172</v>
      </c>
      <c r="F4110" t="s">
        <v>98</v>
      </c>
      <c r="G4110" t="s">
        <v>74</v>
      </c>
      <c r="H4110" t="s">
        <v>75</v>
      </c>
      <c r="I4110" t="s">
        <v>76</v>
      </c>
      <c r="J4110" t="s">
        <v>77</v>
      </c>
      <c r="K4110">
        <v>20</v>
      </c>
      <c r="L4110" t="s">
        <v>77</v>
      </c>
      <c r="M4110" t="s">
        <v>78</v>
      </c>
      <c r="N4110" t="s">
        <v>4908</v>
      </c>
      <c r="O4110" t="s">
        <v>7411</v>
      </c>
      <c r="P4110" t="s">
        <v>7414</v>
      </c>
      <c r="Q4110" t="s">
        <v>173</v>
      </c>
      <c r="R4110" t="s">
        <v>79</v>
      </c>
      <c r="S4110" t="s">
        <v>40</v>
      </c>
      <c r="T4110" t="s">
        <v>174</v>
      </c>
      <c r="U4110" t="s">
        <v>100</v>
      </c>
      <c r="V4110" t="s">
        <v>80</v>
      </c>
      <c r="W4110">
        <v>81200</v>
      </c>
      <c r="X4110" t="s">
        <v>85</v>
      </c>
      <c r="Y4110">
        <v>20</v>
      </c>
      <c r="Z4110" t="s">
        <v>7412</v>
      </c>
      <c r="AA4110" t="s">
        <v>7415</v>
      </c>
      <c r="AB4110" t="s">
        <v>107</v>
      </c>
      <c r="AC4110" t="s">
        <v>84</v>
      </c>
      <c r="AD4110">
        <f>_xlfn.XLOOKUP(MIS[[#This Row],[TRADING SYMBOL]],[1]Sheet1!$D:$D,[1]Sheet1!$C:$C)</f>
        <v>110.75</v>
      </c>
      <c r="AE4110">
        <f>MIS[[#This Row],[OrderAverageTradedPrice]]*MIS[[#This Row],[OrderQuantity]]</f>
        <v>3397</v>
      </c>
      <c r="AF4110">
        <f>MIS[[#This Row],[LTP]]*MIS[[#This Row],[OrderQuantity]]</f>
        <v>2215</v>
      </c>
      <c r="AG4110">
        <f>IF(MIS[[#This Row],[OrderSide]]="SELL",MIS[[#This Row],[VALUE]]-MIS[[#This Row],[LIVE_VALUE]],MIS[[#This Row],[LIVE_VALUE]]-MIS[[#This Row],[VALUE]])</f>
        <v>-1182</v>
      </c>
      <c r="AH4110" t="str" cm="1">
        <f t="array" ref="AH4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0" t="str">
        <f>MIS[[#This Row],[TRADING SYMBOL]]</f>
        <v>SENSEX2552081200PE</v>
      </c>
      <c r="AJ4110" t="str">
        <f>IF(RIGHT(MIS[[#This Row],[Main/Hedge]],4)="MAIN","MAIN","HEDGE")</f>
        <v>MAIN</v>
      </c>
      <c r="AK4110" t="str" cm="1">
        <f t="array" ref="AK4110">_xlfn._xlws.FILTER(Table4[Column1],ISNUMBER(SEARCH(Table4[Column1],MIS[[#This Row],[OrderUniqueIdentifier]])),"")</f>
        <v>MS</v>
      </c>
    </row>
    <row r="4111" spans="1:37" x14ac:dyDescent="0.25">
      <c r="A4111" t="s">
        <v>71</v>
      </c>
      <c r="B4111" t="s">
        <v>839</v>
      </c>
      <c r="C4111" t="s">
        <v>7434</v>
      </c>
      <c r="D4111" t="s">
        <v>72</v>
      </c>
      <c r="E4111" t="s">
        <v>172</v>
      </c>
      <c r="F4111" t="s">
        <v>98</v>
      </c>
      <c r="G4111" t="s">
        <v>74</v>
      </c>
      <c r="H4111" t="s">
        <v>75</v>
      </c>
      <c r="I4111" t="s">
        <v>76</v>
      </c>
      <c r="J4111" t="s">
        <v>77</v>
      </c>
      <c r="K4111">
        <v>20</v>
      </c>
      <c r="L4111" t="s">
        <v>77</v>
      </c>
      <c r="M4111" t="s">
        <v>78</v>
      </c>
      <c r="N4111" t="s">
        <v>4215</v>
      </c>
      <c r="O4111" t="s">
        <v>7411</v>
      </c>
      <c r="P4111" t="s">
        <v>7414</v>
      </c>
      <c r="Q4111" t="s">
        <v>173</v>
      </c>
      <c r="R4111" t="s">
        <v>79</v>
      </c>
      <c r="S4111" t="s">
        <v>40</v>
      </c>
      <c r="T4111" t="s">
        <v>174</v>
      </c>
      <c r="U4111" t="s">
        <v>100</v>
      </c>
      <c r="V4111" t="s">
        <v>80</v>
      </c>
      <c r="W4111">
        <v>81200</v>
      </c>
      <c r="X4111" t="s">
        <v>85</v>
      </c>
      <c r="Y4111">
        <v>20</v>
      </c>
      <c r="Z4111" t="s">
        <v>7412</v>
      </c>
      <c r="AA4111" t="s">
        <v>7415</v>
      </c>
      <c r="AB4111" t="s">
        <v>107</v>
      </c>
      <c r="AC4111" t="s">
        <v>84</v>
      </c>
      <c r="AD4111">
        <f>_xlfn.XLOOKUP(MIS[[#This Row],[TRADING SYMBOL]],[1]Sheet1!$D:$D,[1]Sheet1!$C:$C)</f>
        <v>110.75</v>
      </c>
      <c r="AE4111">
        <f>MIS[[#This Row],[OrderAverageTradedPrice]]*MIS[[#This Row],[OrderQuantity]]</f>
        <v>3392</v>
      </c>
      <c r="AF4111">
        <f>MIS[[#This Row],[LTP]]*MIS[[#This Row],[OrderQuantity]]</f>
        <v>2215</v>
      </c>
      <c r="AG4111">
        <f>IF(MIS[[#This Row],[OrderSide]]="SELL",MIS[[#This Row],[VALUE]]-MIS[[#This Row],[LIVE_VALUE]],MIS[[#This Row],[LIVE_VALUE]]-MIS[[#This Row],[VALUE]])</f>
        <v>-1177</v>
      </c>
      <c r="AH4111" t="str" cm="1">
        <f t="array" ref="AH4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1" t="str">
        <f>MIS[[#This Row],[TRADING SYMBOL]]</f>
        <v>SENSEX2552081200PE</v>
      </c>
      <c r="AJ4111" t="str">
        <f>IF(RIGHT(MIS[[#This Row],[Main/Hedge]],4)="MAIN","MAIN","HEDGE")</f>
        <v>MAIN</v>
      </c>
      <c r="AK4111" t="str" cm="1">
        <f t="array" ref="AK4111">_xlfn._xlws.FILTER(Table4[Column1],ISNUMBER(SEARCH(Table4[Column1],MIS[[#This Row],[OrderUniqueIdentifier]])),"")</f>
        <v>MS</v>
      </c>
    </row>
    <row r="4112" spans="1:37" x14ac:dyDescent="0.25">
      <c r="A4112" t="s">
        <v>71</v>
      </c>
      <c r="B4112" t="s">
        <v>908</v>
      </c>
      <c r="C4112" t="s">
        <v>7454</v>
      </c>
      <c r="D4112" t="s">
        <v>72</v>
      </c>
      <c r="E4112" t="s">
        <v>120</v>
      </c>
      <c r="F4112" t="s">
        <v>98</v>
      </c>
      <c r="G4112" t="s">
        <v>74</v>
      </c>
      <c r="H4112" t="s">
        <v>75</v>
      </c>
      <c r="I4112" t="s">
        <v>76</v>
      </c>
      <c r="J4112" t="s">
        <v>77</v>
      </c>
      <c r="K4112">
        <v>20</v>
      </c>
      <c r="L4112" t="s">
        <v>77</v>
      </c>
      <c r="M4112" t="s">
        <v>78</v>
      </c>
      <c r="N4112" t="s">
        <v>363</v>
      </c>
      <c r="O4112" t="s">
        <v>7411</v>
      </c>
      <c r="P4112" t="s">
        <v>7414</v>
      </c>
      <c r="Q4112" t="s">
        <v>121</v>
      </c>
      <c r="R4112" t="s">
        <v>79</v>
      </c>
      <c r="S4112" t="s">
        <v>40</v>
      </c>
      <c r="T4112" t="s">
        <v>122</v>
      </c>
      <c r="U4112" t="s">
        <v>100</v>
      </c>
      <c r="V4112" t="s">
        <v>80</v>
      </c>
      <c r="W4112">
        <v>81100</v>
      </c>
      <c r="X4112" t="s">
        <v>85</v>
      </c>
      <c r="Y4112">
        <v>20</v>
      </c>
      <c r="Z4112" t="s">
        <v>7412</v>
      </c>
      <c r="AA4112" t="s">
        <v>7415</v>
      </c>
      <c r="AB4112" t="s">
        <v>107</v>
      </c>
      <c r="AC4112" t="s">
        <v>84</v>
      </c>
      <c r="AD4112">
        <f>_xlfn.XLOOKUP(MIS[[#This Row],[TRADING SYMBOL]],[1]Sheet1!$D:$D,[1]Sheet1!$C:$C)</f>
        <v>100.2</v>
      </c>
      <c r="AE4112">
        <f>MIS[[#This Row],[OrderAverageTradedPrice]]*MIS[[#This Row],[OrderQuantity]]</f>
        <v>3096</v>
      </c>
      <c r="AF4112">
        <f>MIS[[#This Row],[LTP]]*MIS[[#This Row],[OrderQuantity]]</f>
        <v>2004</v>
      </c>
      <c r="AG4112">
        <f>IF(MIS[[#This Row],[OrderSide]]="SELL",MIS[[#This Row],[VALUE]]-MIS[[#This Row],[LIVE_VALUE]],MIS[[#This Row],[LIVE_VALUE]]-MIS[[#This Row],[VALUE]])</f>
        <v>-1092</v>
      </c>
      <c r="AH4112" t="str" cm="1">
        <f t="array" ref="AH4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2" t="str">
        <f>MIS[[#This Row],[TRADING SYMBOL]]</f>
        <v>SENSEX2552081100PE</v>
      </c>
      <c r="AJ4112" t="str">
        <f>IF(RIGHT(MIS[[#This Row],[Main/Hedge]],4)="MAIN","MAIN","HEDGE")</f>
        <v>MAIN</v>
      </c>
      <c r="AK4112" t="str" cm="1">
        <f t="array" ref="AK4112">_xlfn._xlws.FILTER(Table4[Column1],ISNUMBER(SEARCH(Table4[Column1],MIS[[#This Row],[OrderUniqueIdentifier]])),"")</f>
        <v>MS</v>
      </c>
    </row>
    <row r="4113" spans="1:37" x14ac:dyDescent="0.25">
      <c r="A4113" t="s">
        <v>71</v>
      </c>
      <c r="B4113" t="s">
        <v>908</v>
      </c>
      <c r="C4113" t="s">
        <v>7455</v>
      </c>
      <c r="D4113" t="s">
        <v>72</v>
      </c>
      <c r="E4113" t="s">
        <v>172</v>
      </c>
      <c r="F4113" t="s">
        <v>98</v>
      </c>
      <c r="G4113" t="s">
        <v>74</v>
      </c>
      <c r="H4113" t="s">
        <v>75</v>
      </c>
      <c r="I4113" t="s">
        <v>76</v>
      </c>
      <c r="J4113" t="s">
        <v>77</v>
      </c>
      <c r="K4113">
        <v>20</v>
      </c>
      <c r="L4113" t="s">
        <v>77</v>
      </c>
      <c r="M4113" t="s">
        <v>78</v>
      </c>
      <c r="N4113" t="s">
        <v>6327</v>
      </c>
      <c r="O4113" t="s">
        <v>7414</v>
      </c>
      <c r="P4113" t="s">
        <v>7414</v>
      </c>
      <c r="Q4113" t="s">
        <v>173</v>
      </c>
      <c r="R4113" t="s">
        <v>79</v>
      </c>
      <c r="S4113" t="s">
        <v>40</v>
      </c>
      <c r="T4113" t="s">
        <v>174</v>
      </c>
      <c r="U4113" t="s">
        <v>100</v>
      </c>
      <c r="V4113" t="s">
        <v>80</v>
      </c>
      <c r="W4113">
        <v>81200</v>
      </c>
      <c r="X4113" t="s">
        <v>85</v>
      </c>
      <c r="Y4113">
        <v>20</v>
      </c>
      <c r="Z4113" t="s">
        <v>7415</v>
      </c>
      <c r="AA4113" t="s">
        <v>7415</v>
      </c>
      <c r="AB4113" t="s">
        <v>107</v>
      </c>
      <c r="AC4113" t="s">
        <v>84</v>
      </c>
      <c r="AD4113">
        <f>_xlfn.XLOOKUP(MIS[[#This Row],[TRADING SYMBOL]],[1]Sheet1!$D:$D,[1]Sheet1!$C:$C)</f>
        <v>110.75</v>
      </c>
      <c r="AE4113">
        <f>MIS[[#This Row],[OrderAverageTradedPrice]]*MIS[[#This Row],[OrderQuantity]]</f>
        <v>3376</v>
      </c>
      <c r="AF4113">
        <f>MIS[[#This Row],[LTP]]*MIS[[#This Row],[OrderQuantity]]</f>
        <v>2215</v>
      </c>
      <c r="AG4113">
        <f>IF(MIS[[#This Row],[OrderSide]]="SELL",MIS[[#This Row],[VALUE]]-MIS[[#This Row],[LIVE_VALUE]],MIS[[#This Row],[LIVE_VALUE]]-MIS[[#This Row],[VALUE]])</f>
        <v>-1161</v>
      </c>
      <c r="AH4113" t="str" cm="1">
        <f t="array" ref="AH4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3" t="str">
        <f>MIS[[#This Row],[TRADING SYMBOL]]</f>
        <v>SENSEX2552081200PE</v>
      </c>
      <c r="AJ4113" t="str">
        <f>IF(RIGHT(MIS[[#This Row],[Main/Hedge]],4)="MAIN","MAIN","HEDGE")</f>
        <v>MAIN</v>
      </c>
      <c r="AK4113" t="str" cm="1">
        <f t="array" ref="AK4113">_xlfn._xlws.FILTER(Table4[Column1],ISNUMBER(SEARCH(Table4[Column1],MIS[[#This Row],[OrderUniqueIdentifier]])),"")</f>
        <v>MS</v>
      </c>
    </row>
    <row r="4114" spans="1:37" x14ac:dyDescent="0.25">
      <c r="A4114" t="s">
        <v>71</v>
      </c>
      <c r="B4114" t="s">
        <v>994</v>
      </c>
      <c r="C4114" t="s">
        <v>7474</v>
      </c>
      <c r="D4114" t="s">
        <v>72</v>
      </c>
      <c r="E4114" t="s">
        <v>172</v>
      </c>
      <c r="F4114" t="s">
        <v>98</v>
      </c>
      <c r="G4114" t="s">
        <v>74</v>
      </c>
      <c r="H4114" t="s">
        <v>75</v>
      </c>
      <c r="I4114" t="s">
        <v>76</v>
      </c>
      <c r="J4114" t="s">
        <v>77</v>
      </c>
      <c r="K4114">
        <v>20</v>
      </c>
      <c r="L4114" t="s">
        <v>77</v>
      </c>
      <c r="M4114" t="s">
        <v>78</v>
      </c>
      <c r="N4114" t="s">
        <v>4500</v>
      </c>
      <c r="O4114" t="s">
        <v>7411</v>
      </c>
      <c r="P4114" t="s">
        <v>7414</v>
      </c>
      <c r="Q4114" t="s">
        <v>173</v>
      </c>
      <c r="R4114" t="s">
        <v>79</v>
      </c>
      <c r="S4114" t="s">
        <v>40</v>
      </c>
      <c r="T4114" t="s">
        <v>174</v>
      </c>
      <c r="U4114" t="s">
        <v>100</v>
      </c>
      <c r="V4114" t="s">
        <v>80</v>
      </c>
      <c r="W4114">
        <v>81200</v>
      </c>
      <c r="X4114" t="s">
        <v>85</v>
      </c>
      <c r="Y4114">
        <v>20</v>
      </c>
      <c r="Z4114" t="s">
        <v>7412</v>
      </c>
      <c r="AA4114" t="s">
        <v>7415</v>
      </c>
      <c r="AB4114" t="s">
        <v>107</v>
      </c>
      <c r="AC4114" t="s">
        <v>84</v>
      </c>
      <c r="AD4114">
        <f>_xlfn.XLOOKUP(MIS[[#This Row],[TRADING SYMBOL]],[1]Sheet1!$D:$D,[1]Sheet1!$C:$C)</f>
        <v>110.75</v>
      </c>
      <c r="AE4114">
        <f>MIS[[#This Row],[OrderAverageTradedPrice]]*MIS[[#This Row],[OrderQuantity]]</f>
        <v>3394</v>
      </c>
      <c r="AF4114">
        <f>MIS[[#This Row],[LTP]]*MIS[[#This Row],[OrderQuantity]]</f>
        <v>2215</v>
      </c>
      <c r="AG4114">
        <f>IF(MIS[[#This Row],[OrderSide]]="SELL",MIS[[#This Row],[VALUE]]-MIS[[#This Row],[LIVE_VALUE]],MIS[[#This Row],[LIVE_VALUE]]-MIS[[#This Row],[VALUE]])</f>
        <v>-1179</v>
      </c>
      <c r="AH4114" t="str" cm="1">
        <f t="array" ref="AH4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4" t="str">
        <f>MIS[[#This Row],[TRADING SYMBOL]]</f>
        <v>SENSEX2552081200PE</v>
      </c>
      <c r="AJ4114" t="str">
        <f>IF(RIGHT(MIS[[#This Row],[Main/Hedge]],4)="MAIN","MAIN","HEDGE")</f>
        <v>MAIN</v>
      </c>
      <c r="AK4114" t="str" cm="1">
        <f t="array" ref="AK4114">_xlfn._xlws.FILTER(Table4[Column1],ISNUMBER(SEARCH(Table4[Column1],MIS[[#This Row],[OrderUniqueIdentifier]])),"")</f>
        <v>MS</v>
      </c>
    </row>
    <row r="4115" spans="1:37" x14ac:dyDescent="0.25">
      <c r="A4115" t="s">
        <v>71</v>
      </c>
      <c r="B4115" t="s">
        <v>1054</v>
      </c>
      <c r="C4115" t="s">
        <v>7494</v>
      </c>
      <c r="D4115" t="s">
        <v>72</v>
      </c>
      <c r="E4115" t="s">
        <v>172</v>
      </c>
      <c r="F4115" t="s">
        <v>98</v>
      </c>
      <c r="G4115" t="s">
        <v>74</v>
      </c>
      <c r="H4115" t="s">
        <v>75</v>
      </c>
      <c r="I4115" t="s">
        <v>76</v>
      </c>
      <c r="J4115" t="s">
        <v>77</v>
      </c>
      <c r="K4115">
        <v>20</v>
      </c>
      <c r="L4115" t="s">
        <v>77</v>
      </c>
      <c r="M4115" t="s">
        <v>78</v>
      </c>
      <c r="N4115" t="s">
        <v>6986</v>
      </c>
      <c r="O4115" t="s">
        <v>7411</v>
      </c>
      <c r="P4115" t="s">
        <v>7414</v>
      </c>
      <c r="Q4115" t="s">
        <v>173</v>
      </c>
      <c r="R4115" t="s">
        <v>79</v>
      </c>
      <c r="S4115" t="s">
        <v>40</v>
      </c>
      <c r="T4115" t="s">
        <v>174</v>
      </c>
      <c r="U4115" t="s">
        <v>100</v>
      </c>
      <c r="V4115" t="s">
        <v>80</v>
      </c>
      <c r="W4115">
        <v>81200</v>
      </c>
      <c r="X4115" t="s">
        <v>85</v>
      </c>
      <c r="Y4115">
        <v>20</v>
      </c>
      <c r="Z4115" t="s">
        <v>7412</v>
      </c>
      <c r="AA4115" t="s">
        <v>7415</v>
      </c>
      <c r="AB4115" t="s">
        <v>107</v>
      </c>
      <c r="AC4115" t="s">
        <v>84</v>
      </c>
      <c r="AD4115">
        <f>_xlfn.XLOOKUP(MIS[[#This Row],[TRADING SYMBOL]],[1]Sheet1!$D:$D,[1]Sheet1!$C:$C)</f>
        <v>110.75</v>
      </c>
      <c r="AE4115">
        <f>MIS[[#This Row],[OrderAverageTradedPrice]]*MIS[[#This Row],[OrderQuantity]]</f>
        <v>3387</v>
      </c>
      <c r="AF4115">
        <f>MIS[[#This Row],[LTP]]*MIS[[#This Row],[OrderQuantity]]</f>
        <v>2215</v>
      </c>
      <c r="AG4115">
        <f>IF(MIS[[#This Row],[OrderSide]]="SELL",MIS[[#This Row],[VALUE]]-MIS[[#This Row],[LIVE_VALUE]],MIS[[#This Row],[LIVE_VALUE]]-MIS[[#This Row],[VALUE]])</f>
        <v>-1172</v>
      </c>
      <c r="AH4115" t="str" cm="1">
        <f t="array" ref="AH4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5" t="str">
        <f>MIS[[#This Row],[TRADING SYMBOL]]</f>
        <v>SENSEX2552081200PE</v>
      </c>
      <c r="AJ4115" t="str">
        <f>IF(RIGHT(MIS[[#This Row],[Main/Hedge]],4)="MAIN","MAIN","HEDGE")</f>
        <v>MAIN</v>
      </c>
      <c r="AK4115" t="str" cm="1">
        <f t="array" ref="AK4115">_xlfn._xlws.FILTER(Table4[Column1],ISNUMBER(SEARCH(Table4[Column1],MIS[[#This Row],[OrderUniqueIdentifier]])),"")</f>
        <v>MS</v>
      </c>
    </row>
    <row r="4116" spans="1:37" x14ac:dyDescent="0.25">
      <c r="A4116" t="s">
        <v>71</v>
      </c>
      <c r="B4116" t="s">
        <v>1100</v>
      </c>
      <c r="C4116" t="s">
        <v>7510</v>
      </c>
      <c r="D4116" t="s">
        <v>72</v>
      </c>
      <c r="E4116" t="s">
        <v>120</v>
      </c>
      <c r="F4116" t="s">
        <v>98</v>
      </c>
      <c r="G4116" t="s">
        <v>74</v>
      </c>
      <c r="H4116" t="s">
        <v>75</v>
      </c>
      <c r="I4116" t="s">
        <v>76</v>
      </c>
      <c r="J4116" t="s">
        <v>77</v>
      </c>
      <c r="K4116">
        <v>20</v>
      </c>
      <c r="L4116" t="s">
        <v>77</v>
      </c>
      <c r="M4116" t="s">
        <v>78</v>
      </c>
      <c r="N4116" t="s">
        <v>7511</v>
      </c>
      <c r="O4116" t="s">
        <v>7411</v>
      </c>
      <c r="P4116" t="s">
        <v>7414</v>
      </c>
      <c r="Q4116" t="s">
        <v>121</v>
      </c>
      <c r="R4116" t="s">
        <v>79</v>
      </c>
      <c r="S4116" t="s">
        <v>40</v>
      </c>
      <c r="T4116" t="s">
        <v>122</v>
      </c>
      <c r="U4116" t="s">
        <v>100</v>
      </c>
      <c r="V4116" t="s">
        <v>80</v>
      </c>
      <c r="W4116">
        <v>81100</v>
      </c>
      <c r="X4116" t="s">
        <v>85</v>
      </c>
      <c r="Y4116">
        <v>20</v>
      </c>
      <c r="Z4116" t="s">
        <v>7412</v>
      </c>
      <c r="AA4116" t="s">
        <v>7415</v>
      </c>
      <c r="AB4116" t="s">
        <v>107</v>
      </c>
      <c r="AC4116" t="s">
        <v>84</v>
      </c>
      <c r="AD4116">
        <f>_xlfn.XLOOKUP(MIS[[#This Row],[TRADING SYMBOL]],[1]Sheet1!$D:$D,[1]Sheet1!$C:$C)</f>
        <v>100.2</v>
      </c>
      <c r="AE4116">
        <f>MIS[[#This Row],[OrderAverageTradedPrice]]*MIS[[#This Row],[OrderQuantity]]</f>
        <v>3095</v>
      </c>
      <c r="AF4116">
        <f>MIS[[#This Row],[LTP]]*MIS[[#This Row],[OrderQuantity]]</f>
        <v>2004</v>
      </c>
      <c r="AG4116">
        <f>IF(MIS[[#This Row],[OrderSide]]="SELL",MIS[[#This Row],[VALUE]]-MIS[[#This Row],[LIVE_VALUE]],MIS[[#This Row],[LIVE_VALUE]]-MIS[[#This Row],[VALUE]])</f>
        <v>-1091</v>
      </c>
      <c r="AH4116" t="str" cm="1">
        <f t="array" ref="AH4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6" t="str">
        <f>MIS[[#This Row],[TRADING SYMBOL]]</f>
        <v>SENSEX2552081100PE</v>
      </c>
      <c r="AJ4116" t="str">
        <f>IF(RIGHT(MIS[[#This Row],[Main/Hedge]],4)="MAIN","MAIN","HEDGE")</f>
        <v>MAIN</v>
      </c>
      <c r="AK4116" t="str" cm="1">
        <f t="array" ref="AK4116">_xlfn._xlws.FILTER(Table4[Column1],ISNUMBER(SEARCH(Table4[Column1],MIS[[#This Row],[OrderUniqueIdentifier]])),"")</f>
        <v>MS</v>
      </c>
    </row>
    <row r="4117" spans="1:37" x14ac:dyDescent="0.25">
      <c r="A4117" t="s">
        <v>71</v>
      </c>
      <c r="B4117" t="s">
        <v>1100</v>
      </c>
      <c r="C4117" t="s">
        <v>7512</v>
      </c>
      <c r="D4117" t="s">
        <v>72</v>
      </c>
      <c r="E4117" t="s">
        <v>172</v>
      </c>
      <c r="F4117" t="s">
        <v>98</v>
      </c>
      <c r="G4117" t="s">
        <v>74</v>
      </c>
      <c r="H4117" t="s">
        <v>75</v>
      </c>
      <c r="I4117" t="s">
        <v>76</v>
      </c>
      <c r="J4117" t="s">
        <v>77</v>
      </c>
      <c r="K4117">
        <v>20</v>
      </c>
      <c r="L4117" t="s">
        <v>77</v>
      </c>
      <c r="M4117" t="s">
        <v>78</v>
      </c>
      <c r="N4117" t="s">
        <v>4908</v>
      </c>
      <c r="O4117" t="s">
        <v>7414</v>
      </c>
      <c r="P4117" t="s">
        <v>7513</v>
      </c>
      <c r="Q4117" t="s">
        <v>173</v>
      </c>
      <c r="R4117" t="s">
        <v>79</v>
      </c>
      <c r="S4117" t="s">
        <v>40</v>
      </c>
      <c r="T4117" t="s">
        <v>174</v>
      </c>
      <c r="U4117" t="s">
        <v>100</v>
      </c>
      <c r="V4117" t="s">
        <v>80</v>
      </c>
      <c r="W4117">
        <v>81200</v>
      </c>
      <c r="X4117" t="s">
        <v>85</v>
      </c>
      <c r="Y4117">
        <v>20</v>
      </c>
      <c r="Z4117" t="s">
        <v>7415</v>
      </c>
      <c r="AA4117" t="s">
        <v>7514</v>
      </c>
      <c r="AB4117" t="s">
        <v>107</v>
      </c>
      <c r="AC4117" t="s">
        <v>84</v>
      </c>
      <c r="AD4117">
        <f>_xlfn.XLOOKUP(MIS[[#This Row],[TRADING SYMBOL]],[1]Sheet1!$D:$D,[1]Sheet1!$C:$C)</f>
        <v>110.75</v>
      </c>
      <c r="AE4117">
        <f>MIS[[#This Row],[OrderAverageTradedPrice]]*MIS[[#This Row],[OrderQuantity]]</f>
        <v>3397</v>
      </c>
      <c r="AF4117">
        <f>MIS[[#This Row],[LTP]]*MIS[[#This Row],[OrderQuantity]]</f>
        <v>2215</v>
      </c>
      <c r="AG4117">
        <f>IF(MIS[[#This Row],[OrderSide]]="SELL",MIS[[#This Row],[VALUE]]-MIS[[#This Row],[LIVE_VALUE]],MIS[[#This Row],[LIVE_VALUE]]-MIS[[#This Row],[VALUE]])</f>
        <v>-1182</v>
      </c>
      <c r="AH4117" t="str" cm="1">
        <f t="array" ref="AH4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7" t="str">
        <f>MIS[[#This Row],[TRADING SYMBOL]]</f>
        <v>SENSEX2552081200PE</v>
      </c>
      <c r="AJ4117" t="str">
        <f>IF(RIGHT(MIS[[#This Row],[Main/Hedge]],4)="MAIN","MAIN","HEDGE")</f>
        <v>MAIN</v>
      </c>
      <c r="AK4117" t="str" cm="1">
        <f t="array" ref="AK4117">_xlfn._xlws.FILTER(Table4[Column1],ISNUMBER(SEARCH(Table4[Column1],MIS[[#This Row],[OrderUniqueIdentifier]])),"")</f>
        <v>MS</v>
      </c>
    </row>
    <row r="4118" spans="1:37" x14ac:dyDescent="0.25">
      <c r="A4118" t="s">
        <v>1555</v>
      </c>
      <c r="B4118" t="s">
        <v>1607</v>
      </c>
      <c r="C4118" t="s">
        <v>7574</v>
      </c>
      <c r="D4118" t="s">
        <v>72</v>
      </c>
      <c r="E4118" t="s">
        <v>126</v>
      </c>
      <c r="F4118" t="s">
        <v>98</v>
      </c>
      <c r="G4118" t="s">
        <v>74</v>
      </c>
      <c r="H4118" t="s">
        <v>93</v>
      </c>
      <c r="I4118" t="s">
        <v>76</v>
      </c>
      <c r="J4118" t="s">
        <v>7575</v>
      </c>
      <c r="K4118">
        <v>20</v>
      </c>
      <c r="L4118" t="s">
        <v>77</v>
      </c>
      <c r="M4118" t="s">
        <v>78</v>
      </c>
      <c r="N4118" t="s">
        <v>7575</v>
      </c>
      <c r="O4118" t="s">
        <v>7513</v>
      </c>
      <c r="P4118" t="s">
        <v>7513</v>
      </c>
      <c r="Q4118" t="s">
        <v>127</v>
      </c>
      <c r="R4118" t="s">
        <v>79</v>
      </c>
      <c r="S4118" t="s">
        <v>40</v>
      </c>
      <c r="T4118" t="s">
        <v>128</v>
      </c>
      <c r="U4118" t="s">
        <v>100</v>
      </c>
      <c r="V4118" t="s">
        <v>80</v>
      </c>
      <c r="W4118">
        <v>83300</v>
      </c>
      <c r="X4118" t="s">
        <v>81</v>
      </c>
      <c r="Y4118">
        <v>20</v>
      </c>
      <c r="Z4118" t="s">
        <v>7514</v>
      </c>
      <c r="AA4118" t="s">
        <v>7514</v>
      </c>
      <c r="AB4118" t="s">
        <v>90</v>
      </c>
      <c r="AC4118" t="s">
        <v>84</v>
      </c>
      <c r="AD4118">
        <f>_xlfn.XLOOKUP(MIS[[#This Row],[TRADING SYMBOL]],[1]Sheet1!$D:$D,[1]Sheet1!$C:$C)</f>
        <v>130.19999999999999</v>
      </c>
      <c r="AE4118">
        <f>MIS[[#This Row],[OrderAverageTradedPrice]]*MIS[[#This Row],[OrderQuantity]]</f>
        <v>3465</v>
      </c>
      <c r="AF4118">
        <f>MIS[[#This Row],[LTP]]*MIS[[#This Row],[OrderQuantity]]</f>
        <v>2604</v>
      </c>
      <c r="AG4118">
        <f>IF(MIS[[#This Row],[OrderSide]]="SELL",MIS[[#This Row],[VALUE]]-MIS[[#This Row],[LIVE_VALUE]],MIS[[#This Row],[LIVE_VALUE]]-MIS[[#This Row],[VALUE]])</f>
        <v>-861</v>
      </c>
      <c r="AH4118" t="str" cm="1">
        <f t="array" ref="AH4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8" t="str">
        <f>MIS[[#This Row],[TRADING SYMBOL]]</f>
        <v>SENSEX2552083300CE</v>
      </c>
      <c r="AJ4118" t="str">
        <f>IF(RIGHT(MIS[[#This Row],[Main/Hedge]],4)="MAIN","MAIN","HEDGE")</f>
        <v>MAIN</v>
      </c>
      <c r="AK4118" t="str" cm="1">
        <f t="array" ref="AK4118">_xlfn._xlws.FILTER(Table4[Column1],ISNUMBER(SEARCH(Table4[Column1],MIS[[#This Row],[OrderUniqueIdentifier]])),"")</f>
        <v>MS</v>
      </c>
    </row>
    <row r="4119" spans="1:37" x14ac:dyDescent="0.25">
      <c r="A4119" t="s">
        <v>1555</v>
      </c>
      <c r="B4119" t="s">
        <v>1681</v>
      </c>
      <c r="C4119" t="s">
        <v>7598</v>
      </c>
      <c r="D4119" t="s">
        <v>72</v>
      </c>
      <c r="E4119" t="s">
        <v>126</v>
      </c>
      <c r="F4119" t="s">
        <v>98</v>
      </c>
      <c r="G4119" t="s">
        <v>74</v>
      </c>
      <c r="H4119" t="s">
        <v>93</v>
      </c>
      <c r="I4119" t="s">
        <v>76</v>
      </c>
      <c r="J4119" t="s">
        <v>7599</v>
      </c>
      <c r="K4119">
        <v>20</v>
      </c>
      <c r="L4119" t="s">
        <v>77</v>
      </c>
      <c r="M4119" t="s">
        <v>78</v>
      </c>
      <c r="N4119" t="s">
        <v>7599</v>
      </c>
      <c r="O4119" t="s">
        <v>7513</v>
      </c>
      <c r="P4119" t="s">
        <v>7513</v>
      </c>
      <c r="Q4119" t="s">
        <v>127</v>
      </c>
      <c r="R4119" t="s">
        <v>79</v>
      </c>
      <c r="S4119" t="s">
        <v>40</v>
      </c>
      <c r="T4119" t="s">
        <v>128</v>
      </c>
      <c r="U4119" t="s">
        <v>100</v>
      </c>
      <c r="V4119" t="s">
        <v>80</v>
      </c>
      <c r="W4119">
        <v>83300</v>
      </c>
      <c r="X4119" t="s">
        <v>81</v>
      </c>
      <c r="Y4119">
        <v>20</v>
      </c>
      <c r="Z4119" t="s">
        <v>7514</v>
      </c>
      <c r="AA4119" t="s">
        <v>7514</v>
      </c>
      <c r="AB4119" t="s">
        <v>90</v>
      </c>
      <c r="AC4119" t="s">
        <v>84</v>
      </c>
      <c r="AD4119">
        <f>_xlfn.XLOOKUP(MIS[[#This Row],[TRADING SYMBOL]],[1]Sheet1!$D:$D,[1]Sheet1!$C:$C)</f>
        <v>130.19999999999999</v>
      </c>
      <c r="AE4119">
        <f>MIS[[#This Row],[OrderAverageTradedPrice]]*MIS[[#This Row],[OrderQuantity]]</f>
        <v>3467</v>
      </c>
      <c r="AF4119">
        <f>MIS[[#This Row],[LTP]]*MIS[[#This Row],[OrderQuantity]]</f>
        <v>2604</v>
      </c>
      <c r="AG4119">
        <f>IF(MIS[[#This Row],[OrderSide]]="SELL",MIS[[#This Row],[VALUE]]-MIS[[#This Row],[LIVE_VALUE]],MIS[[#This Row],[LIVE_VALUE]]-MIS[[#This Row],[VALUE]])</f>
        <v>-863</v>
      </c>
      <c r="AH4119" t="str" cm="1">
        <f t="array" ref="AH4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9" t="str">
        <f>MIS[[#This Row],[TRADING SYMBOL]]</f>
        <v>SENSEX2552083300CE</v>
      </c>
      <c r="AJ4119" t="str">
        <f>IF(RIGHT(MIS[[#This Row],[Main/Hedge]],4)="MAIN","MAIN","HEDGE")</f>
        <v>MAIN</v>
      </c>
      <c r="AK4119" t="str" cm="1">
        <f t="array" ref="AK4119">_xlfn._xlws.FILTER(Table4[Column1],ISNUMBER(SEARCH(Table4[Column1],MIS[[#This Row],[OrderUniqueIdentifier]])),"")</f>
        <v>MS</v>
      </c>
    </row>
    <row r="4120" spans="1:37" x14ac:dyDescent="0.25">
      <c r="A4120" t="s">
        <v>1555</v>
      </c>
      <c r="B4120" t="s">
        <v>1607</v>
      </c>
      <c r="C4120" t="s">
        <v>7576</v>
      </c>
      <c r="D4120" t="s">
        <v>72</v>
      </c>
      <c r="E4120" t="s">
        <v>211</v>
      </c>
      <c r="F4120" t="s">
        <v>98</v>
      </c>
      <c r="G4120" t="s">
        <v>74</v>
      </c>
      <c r="H4120" t="s">
        <v>93</v>
      </c>
      <c r="I4120" t="s">
        <v>76</v>
      </c>
      <c r="J4120" t="s">
        <v>7577</v>
      </c>
      <c r="K4120">
        <v>20</v>
      </c>
      <c r="L4120" t="s">
        <v>77</v>
      </c>
      <c r="M4120" t="s">
        <v>78</v>
      </c>
      <c r="N4120" t="s">
        <v>7577</v>
      </c>
      <c r="O4120" t="s">
        <v>7513</v>
      </c>
      <c r="P4120" t="s">
        <v>7578</v>
      </c>
      <c r="Q4120" t="s">
        <v>213</v>
      </c>
      <c r="R4120" t="s">
        <v>79</v>
      </c>
      <c r="S4120" t="s">
        <v>40</v>
      </c>
      <c r="T4120" t="s">
        <v>214</v>
      </c>
      <c r="U4120" t="s">
        <v>100</v>
      </c>
      <c r="V4120" t="s">
        <v>80</v>
      </c>
      <c r="W4120">
        <v>83400</v>
      </c>
      <c r="X4120" t="s">
        <v>81</v>
      </c>
      <c r="Y4120">
        <v>20</v>
      </c>
      <c r="Z4120" t="s">
        <v>7514</v>
      </c>
      <c r="AA4120" t="s">
        <v>7579</v>
      </c>
      <c r="AB4120" t="s">
        <v>90</v>
      </c>
      <c r="AC4120" t="s">
        <v>84</v>
      </c>
      <c r="AD4120">
        <f>_xlfn.XLOOKUP(MIS[[#This Row],[TRADING SYMBOL]],[1]Sheet1!$D:$D,[1]Sheet1!$C:$C)</f>
        <v>114.3</v>
      </c>
      <c r="AE4120">
        <f>MIS[[#This Row],[OrderAverageTradedPrice]]*MIS[[#This Row],[OrderQuantity]]</f>
        <v>3069</v>
      </c>
      <c r="AF4120">
        <f>MIS[[#This Row],[LTP]]*MIS[[#This Row],[OrderQuantity]]</f>
        <v>2286</v>
      </c>
      <c r="AG4120">
        <f>IF(MIS[[#This Row],[OrderSide]]="SELL",MIS[[#This Row],[VALUE]]-MIS[[#This Row],[LIVE_VALUE]],MIS[[#This Row],[LIVE_VALUE]]-MIS[[#This Row],[VALUE]])</f>
        <v>-783</v>
      </c>
      <c r="AH4120" t="str" cm="1">
        <f t="array" ref="AH4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0" t="str">
        <f>MIS[[#This Row],[TRADING SYMBOL]]</f>
        <v>SENSEX2552083400CE</v>
      </c>
      <c r="AJ4120" t="str">
        <f>IF(RIGHT(MIS[[#This Row],[Main/Hedge]],4)="MAIN","MAIN","HEDGE")</f>
        <v>MAIN</v>
      </c>
      <c r="AK4120" t="str" cm="1">
        <f t="array" ref="AK4120">_xlfn._xlws.FILTER(Table4[Column1],ISNUMBER(SEARCH(Table4[Column1],MIS[[#This Row],[OrderUniqueIdentifier]])),"")</f>
        <v>MS</v>
      </c>
    </row>
    <row r="4121" spans="1:37" x14ac:dyDescent="0.25">
      <c r="A4121" t="s">
        <v>1555</v>
      </c>
      <c r="B4121" t="s">
        <v>1607</v>
      </c>
      <c r="C4121" t="s">
        <v>7580</v>
      </c>
      <c r="D4121" t="s">
        <v>72</v>
      </c>
      <c r="E4121" t="s">
        <v>744</v>
      </c>
      <c r="F4121" t="s">
        <v>98</v>
      </c>
      <c r="G4121" t="s">
        <v>74</v>
      </c>
      <c r="H4121" t="s">
        <v>93</v>
      </c>
      <c r="I4121" t="s">
        <v>76</v>
      </c>
      <c r="J4121" t="s">
        <v>7581</v>
      </c>
      <c r="K4121">
        <v>20</v>
      </c>
      <c r="L4121" t="s">
        <v>77</v>
      </c>
      <c r="M4121" t="s">
        <v>78</v>
      </c>
      <c r="N4121" t="s">
        <v>7581</v>
      </c>
      <c r="O4121" t="s">
        <v>7513</v>
      </c>
      <c r="P4121" t="s">
        <v>7578</v>
      </c>
      <c r="Q4121" t="s">
        <v>747</v>
      </c>
      <c r="R4121" t="s">
        <v>79</v>
      </c>
      <c r="S4121" t="s">
        <v>40</v>
      </c>
      <c r="T4121" t="s">
        <v>748</v>
      </c>
      <c r="U4121" t="s">
        <v>100</v>
      </c>
      <c r="V4121" t="s">
        <v>80</v>
      </c>
      <c r="W4121">
        <v>83500</v>
      </c>
      <c r="X4121" t="s">
        <v>81</v>
      </c>
      <c r="Y4121">
        <v>20</v>
      </c>
      <c r="Z4121" t="s">
        <v>7514</v>
      </c>
      <c r="AA4121" t="s">
        <v>7579</v>
      </c>
      <c r="AB4121" t="s">
        <v>90</v>
      </c>
      <c r="AC4121" t="s">
        <v>84</v>
      </c>
      <c r="AD4121">
        <f>_xlfn.XLOOKUP(MIS[[#This Row],[TRADING SYMBOL]],[1]Sheet1!$D:$D,[1]Sheet1!$C:$C)</f>
        <v>99.8</v>
      </c>
      <c r="AE4121">
        <f>MIS[[#This Row],[OrderAverageTradedPrice]]*MIS[[#This Row],[OrderQuantity]]</f>
        <v>2711</v>
      </c>
      <c r="AF4121">
        <f>MIS[[#This Row],[LTP]]*MIS[[#This Row],[OrderQuantity]]</f>
        <v>1996</v>
      </c>
      <c r="AG4121">
        <f>IF(MIS[[#This Row],[OrderSide]]="SELL",MIS[[#This Row],[VALUE]]-MIS[[#This Row],[LIVE_VALUE]],MIS[[#This Row],[LIVE_VALUE]]-MIS[[#This Row],[VALUE]])</f>
        <v>-715</v>
      </c>
      <c r="AH4121" t="str" cm="1">
        <f t="array" ref="AH4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1" t="str">
        <f>MIS[[#This Row],[TRADING SYMBOL]]</f>
        <v>SENSEX2552083500CE</v>
      </c>
      <c r="AJ4121" t="str">
        <f>IF(RIGHT(MIS[[#This Row],[Main/Hedge]],4)="MAIN","MAIN","HEDGE")</f>
        <v>MAIN</v>
      </c>
      <c r="AK4121" t="str" cm="1">
        <f t="array" ref="AK4121">_xlfn._xlws.FILTER(Table4[Column1],ISNUMBER(SEARCH(Table4[Column1],MIS[[#This Row],[OrderUniqueIdentifier]])),"")</f>
        <v>MS</v>
      </c>
    </row>
    <row r="4122" spans="1:37" x14ac:dyDescent="0.25">
      <c r="A4122" t="s">
        <v>1555</v>
      </c>
      <c r="B4122" t="s">
        <v>1607</v>
      </c>
      <c r="C4122" t="s">
        <v>7582</v>
      </c>
      <c r="D4122" t="s">
        <v>72</v>
      </c>
      <c r="E4122" t="s">
        <v>3226</v>
      </c>
      <c r="F4122" t="s">
        <v>98</v>
      </c>
      <c r="G4122" t="s">
        <v>74</v>
      </c>
      <c r="H4122" t="s">
        <v>93</v>
      </c>
      <c r="I4122" t="s">
        <v>76</v>
      </c>
      <c r="J4122" t="s">
        <v>7583</v>
      </c>
      <c r="K4122">
        <v>20</v>
      </c>
      <c r="L4122" t="s">
        <v>77</v>
      </c>
      <c r="M4122" t="s">
        <v>78</v>
      </c>
      <c r="N4122" t="s">
        <v>7583</v>
      </c>
      <c r="O4122" t="s">
        <v>7578</v>
      </c>
      <c r="P4122" t="s">
        <v>7578</v>
      </c>
      <c r="Q4122" t="s">
        <v>3229</v>
      </c>
      <c r="R4122" t="s">
        <v>79</v>
      </c>
      <c r="S4122" t="s">
        <v>40</v>
      </c>
      <c r="T4122" t="s">
        <v>3230</v>
      </c>
      <c r="U4122" t="s">
        <v>100</v>
      </c>
      <c r="V4122" t="s">
        <v>80</v>
      </c>
      <c r="W4122">
        <v>81300</v>
      </c>
      <c r="X4122" t="s">
        <v>85</v>
      </c>
      <c r="Y4122">
        <v>20</v>
      </c>
      <c r="Z4122" t="s">
        <v>7579</v>
      </c>
      <c r="AA4122" t="s">
        <v>7579</v>
      </c>
      <c r="AB4122" t="s">
        <v>107</v>
      </c>
      <c r="AC4122" t="s">
        <v>84</v>
      </c>
      <c r="AD4122">
        <f>_xlfn.XLOOKUP(MIS[[#This Row],[TRADING SYMBOL]],[1]Sheet1!$D:$D,[1]Sheet1!$C:$C)</f>
        <v>124</v>
      </c>
      <c r="AE4122">
        <f>MIS[[#This Row],[OrderAverageTradedPrice]]*MIS[[#This Row],[OrderQuantity]]</f>
        <v>3668</v>
      </c>
      <c r="AF4122">
        <f>MIS[[#This Row],[LTP]]*MIS[[#This Row],[OrderQuantity]]</f>
        <v>2480</v>
      </c>
      <c r="AG4122">
        <f>IF(MIS[[#This Row],[OrderSide]]="SELL",MIS[[#This Row],[VALUE]]-MIS[[#This Row],[LIVE_VALUE]],MIS[[#This Row],[LIVE_VALUE]]-MIS[[#This Row],[VALUE]])</f>
        <v>-1188</v>
      </c>
      <c r="AH4122" t="str" cm="1">
        <f t="array" ref="AH4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2" t="str">
        <f>MIS[[#This Row],[TRADING SYMBOL]]</f>
        <v>SENSEX2552081300PE</v>
      </c>
      <c r="AJ4122" t="str">
        <f>IF(RIGHT(MIS[[#This Row],[Main/Hedge]],4)="MAIN","MAIN","HEDGE")</f>
        <v>MAIN</v>
      </c>
      <c r="AK4122" t="str" cm="1">
        <f t="array" ref="AK4122">_xlfn._xlws.FILTER(Table4[Column1],ISNUMBER(SEARCH(Table4[Column1],MIS[[#This Row],[OrderUniqueIdentifier]])),"")</f>
        <v>MS</v>
      </c>
    </row>
    <row r="4123" spans="1:37" x14ac:dyDescent="0.25">
      <c r="A4123" t="s">
        <v>1555</v>
      </c>
      <c r="B4123" t="s">
        <v>1607</v>
      </c>
      <c r="C4123" t="s">
        <v>7584</v>
      </c>
      <c r="D4123" t="s">
        <v>72</v>
      </c>
      <c r="E4123" t="s">
        <v>120</v>
      </c>
      <c r="F4123" t="s">
        <v>98</v>
      </c>
      <c r="G4123" t="s">
        <v>74</v>
      </c>
      <c r="H4123" t="s">
        <v>93</v>
      </c>
      <c r="I4123" t="s">
        <v>76</v>
      </c>
      <c r="J4123" t="s">
        <v>7585</v>
      </c>
      <c r="K4123">
        <v>20</v>
      </c>
      <c r="L4123" t="s">
        <v>77</v>
      </c>
      <c r="M4123" t="s">
        <v>78</v>
      </c>
      <c r="N4123" t="s">
        <v>7585</v>
      </c>
      <c r="O4123" t="s">
        <v>7578</v>
      </c>
      <c r="P4123" t="s">
        <v>7578</v>
      </c>
      <c r="Q4123" t="s">
        <v>121</v>
      </c>
      <c r="R4123" t="s">
        <v>79</v>
      </c>
      <c r="S4123" t="s">
        <v>40</v>
      </c>
      <c r="T4123" t="s">
        <v>122</v>
      </c>
      <c r="U4123" t="s">
        <v>100</v>
      </c>
      <c r="V4123" t="s">
        <v>80</v>
      </c>
      <c r="W4123">
        <v>81100</v>
      </c>
      <c r="X4123" t="s">
        <v>85</v>
      </c>
      <c r="Y4123">
        <v>20</v>
      </c>
      <c r="Z4123" t="s">
        <v>7579</v>
      </c>
      <c r="AA4123" t="s">
        <v>7579</v>
      </c>
      <c r="AB4123" t="s">
        <v>107</v>
      </c>
      <c r="AC4123" t="s">
        <v>84</v>
      </c>
      <c r="AD4123">
        <f>_xlfn.XLOOKUP(MIS[[#This Row],[TRADING SYMBOL]],[1]Sheet1!$D:$D,[1]Sheet1!$C:$C)</f>
        <v>100.2</v>
      </c>
      <c r="AE4123">
        <f>MIS[[#This Row],[OrderAverageTradedPrice]]*MIS[[#This Row],[OrderQuantity]]</f>
        <v>3056</v>
      </c>
      <c r="AF4123">
        <f>MIS[[#This Row],[LTP]]*MIS[[#This Row],[OrderQuantity]]</f>
        <v>2004</v>
      </c>
      <c r="AG4123">
        <f>IF(MIS[[#This Row],[OrderSide]]="SELL",MIS[[#This Row],[VALUE]]-MIS[[#This Row],[LIVE_VALUE]],MIS[[#This Row],[LIVE_VALUE]]-MIS[[#This Row],[VALUE]])</f>
        <v>-1052</v>
      </c>
      <c r="AH4123" t="str" cm="1">
        <f t="array" ref="AH4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3" t="str">
        <f>MIS[[#This Row],[TRADING SYMBOL]]</f>
        <v>SENSEX2552081100PE</v>
      </c>
      <c r="AJ4123" t="str">
        <f>IF(RIGHT(MIS[[#This Row],[Main/Hedge]],4)="MAIN","MAIN","HEDGE")</f>
        <v>MAIN</v>
      </c>
      <c r="AK4123" t="str" cm="1">
        <f t="array" ref="AK4123">_xlfn._xlws.FILTER(Table4[Column1],ISNUMBER(SEARCH(Table4[Column1],MIS[[#This Row],[OrderUniqueIdentifier]])),"")</f>
        <v>MS</v>
      </c>
    </row>
    <row r="4124" spans="1:37" x14ac:dyDescent="0.25">
      <c r="A4124" t="s">
        <v>1555</v>
      </c>
      <c r="B4124" t="s">
        <v>1681</v>
      </c>
      <c r="C4124" t="s">
        <v>7600</v>
      </c>
      <c r="D4124" t="s">
        <v>72</v>
      </c>
      <c r="E4124" t="s">
        <v>211</v>
      </c>
      <c r="F4124" t="s">
        <v>98</v>
      </c>
      <c r="G4124" t="s">
        <v>74</v>
      </c>
      <c r="H4124" t="s">
        <v>93</v>
      </c>
      <c r="I4124" t="s">
        <v>76</v>
      </c>
      <c r="J4124" t="s">
        <v>193</v>
      </c>
      <c r="K4124">
        <v>20</v>
      </c>
      <c r="L4124" t="s">
        <v>77</v>
      </c>
      <c r="M4124" t="s">
        <v>78</v>
      </c>
      <c r="N4124" t="s">
        <v>193</v>
      </c>
      <c r="O4124" t="s">
        <v>7513</v>
      </c>
      <c r="P4124" t="s">
        <v>7578</v>
      </c>
      <c r="Q4124" t="s">
        <v>213</v>
      </c>
      <c r="R4124" t="s">
        <v>79</v>
      </c>
      <c r="S4124" t="s">
        <v>40</v>
      </c>
      <c r="T4124" t="s">
        <v>214</v>
      </c>
      <c r="U4124" t="s">
        <v>100</v>
      </c>
      <c r="V4124" t="s">
        <v>80</v>
      </c>
      <c r="W4124">
        <v>83400</v>
      </c>
      <c r="X4124" t="s">
        <v>81</v>
      </c>
      <c r="Y4124">
        <v>20</v>
      </c>
      <c r="Z4124" t="s">
        <v>7514</v>
      </c>
      <c r="AA4124" t="s">
        <v>7579</v>
      </c>
      <c r="AB4124" t="s">
        <v>90</v>
      </c>
      <c r="AC4124" t="s">
        <v>84</v>
      </c>
      <c r="AD4124">
        <f>_xlfn.XLOOKUP(MIS[[#This Row],[TRADING SYMBOL]],[1]Sheet1!$D:$D,[1]Sheet1!$C:$C)</f>
        <v>114.3</v>
      </c>
      <c r="AE4124">
        <f>MIS[[#This Row],[OrderAverageTradedPrice]]*MIS[[#This Row],[OrderQuantity]]</f>
        <v>3066</v>
      </c>
      <c r="AF4124">
        <f>MIS[[#This Row],[LTP]]*MIS[[#This Row],[OrderQuantity]]</f>
        <v>2286</v>
      </c>
      <c r="AG4124">
        <f>IF(MIS[[#This Row],[OrderSide]]="SELL",MIS[[#This Row],[VALUE]]-MIS[[#This Row],[LIVE_VALUE]],MIS[[#This Row],[LIVE_VALUE]]-MIS[[#This Row],[VALUE]])</f>
        <v>-780</v>
      </c>
      <c r="AH4124" t="str" cm="1">
        <f t="array" ref="AH4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4" t="str">
        <f>MIS[[#This Row],[TRADING SYMBOL]]</f>
        <v>SENSEX2552083400CE</v>
      </c>
      <c r="AJ4124" t="str">
        <f>IF(RIGHT(MIS[[#This Row],[Main/Hedge]],4)="MAIN","MAIN","HEDGE")</f>
        <v>MAIN</v>
      </c>
      <c r="AK4124" t="str" cm="1">
        <f t="array" ref="AK4124">_xlfn._xlws.FILTER(Table4[Column1],ISNUMBER(SEARCH(Table4[Column1],MIS[[#This Row],[OrderUniqueIdentifier]])),"")</f>
        <v>MS</v>
      </c>
    </row>
    <row r="4125" spans="1:37" x14ac:dyDescent="0.25">
      <c r="A4125" t="s">
        <v>1555</v>
      </c>
      <c r="B4125" t="s">
        <v>1681</v>
      </c>
      <c r="C4125" t="s">
        <v>7601</v>
      </c>
      <c r="D4125" t="s">
        <v>72</v>
      </c>
      <c r="E4125" t="s">
        <v>744</v>
      </c>
      <c r="F4125" t="s">
        <v>98</v>
      </c>
      <c r="G4125" t="s">
        <v>74</v>
      </c>
      <c r="H4125" t="s">
        <v>93</v>
      </c>
      <c r="I4125" t="s">
        <v>76</v>
      </c>
      <c r="J4125" t="s">
        <v>7602</v>
      </c>
      <c r="K4125">
        <v>20</v>
      </c>
      <c r="L4125" t="s">
        <v>77</v>
      </c>
      <c r="M4125" t="s">
        <v>78</v>
      </c>
      <c r="N4125" t="s">
        <v>7602</v>
      </c>
      <c r="O4125" t="s">
        <v>7513</v>
      </c>
      <c r="P4125" t="s">
        <v>7578</v>
      </c>
      <c r="Q4125" t="s">
        <v>747</v>
      </c>
      <c r="R4125" t="s">
        <v>79</v>
      </c>
      <c r="S4125" t="s">
        <v>40</v>
      </c>
      <c r="T4125" t="s">
        <v>748</v>
      </c>
      <c r="U4125" t="s">
        <v>100</v>
      </c>
      <c r="V4125" t="s">
        <v>80</v>
      </c>
      <c r="W4125">
        <v>83500</v>
      </c>
      <c r="X4125" t="s">
        <v>81</v>
      </c>
      <c r="Y4125">
        <v>20</v>
      </c>
      <c r="Z4125" t="s">
        <v>7514</v>
      </c>
      <c r="AA4125" t="s">
        <v>7579</v>
      </c>
      <c r="AB4125" t="s">
        <v>90</v>
      </c>
      <c r="AC4125" t="s">
        <v>84</v>
      </c>
      <c r="AD4125">
        <f>_xlfn.XLOOKUP(MIS[[#This Row],[TRADING SYMBOL]],[1]Sheet1!$D:$D,[1]Sheet1!$C:$C)</f>
        <v>99.8</v>
      </c>
      <c r="AE4125">
        <f>MIS[[#This Row],[OrderAverageTradedPrice]]*MIS[[#This Row],[OrderQuantity]]</f>
        <v>2715</v>
      </c>
      <c r="AF4125">
        <f>MIS[[#This Row],[LTP]]*MIS[[#This Row],[OrderQuantity]]</f>
        <v>1996</v>
      </c>
      <c r="AG4125">
        <f>IF(MIS[[#This Row],[OrderSide]]="SELL",MIS[[#This Row],[VALUE]]-MIS[[#This Row],[LIVE_VALUE]],MIS[[#This Row],[LIVE_VALUE]]-MIS[[#This Row],[VALUE]])</f>
        <v>-719</v>
      </c>
      <c r="AH4125" t="str" cm="1">
        <f t="array" ref="AH4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5" t="str">
        <f>MIS[[#This Row],[TRADING SYMBOL]]</f>
        <v>SENSEX2552083500CE</v>
      </c>
      <c r="AJ4125" t="str">
        <f>IF(RIGHT(MIS[[#This Row],[Main/Hedge]],4)="MAIN","MAIN","HEDGE")</f>
        <v>MAIN</v>
      </c>
      <c r="AK4125" t="str" cm="1">
        <f t="array" ref="AK4125">_xlfn._xlws.FILTER(Table4[Column1],ISNUMBER(SEARCH(Table4[Column1],MIS[[#This Row],[OrderUniqueIdentifier]])),"")</f>
        <v>MS</v>
      </c>
    </row>
    <row r="4126" spans="1:37" x14ac:dyDescent="0.25">
      <c r="A4126" t="s">
        <v>1555</v>
      </c>
      <c r="B4126" t="s">
        <v>1681</v>
      </c>
      <c r="C4126" t="s">
        <v>7603</v>
      </c>
      <c r="D4126" t="s">
        <v>72</v>
      </c>
      <c r="E4126" t="s">
        <v>3226</v>
      </c>
      <c r="F4126" t="s">
        <v>98</v>
      </c>
      <c r="G4126" t="s">
        <v>74</v>
      </c>
      <c r="H4126" t="s">
        <v>93</v>
      </c>
      <c r="I4126" t="s">
        <v>76</v>
      </c>
      <c r="J4126" t="s">
        <v>7604</v>
      </c>
      <c r="K4126">
        <v>20</v>
      </c>
      <c r="L4126" t="s">
        <v>77</v>
      </c>
      <c r="M4126" t="s">
        <v>78</v>
      </c>
      <c r="N4126" t="s">
        <v>7604</v>
      </c>
      <c r="O4126" t="s">
        <v>7578</v>
      </c>
      <c r="P4126" t="s">
        <v>7578</v>
      </c>
      <c r="Q4126" t="s">
        <v>3229</v>
      </c>
      <c r="R4126" t="s">
        <v>79</v>
      </c>
      <c r="S4126" t="s">
        <v>40</v>
      </c>
      <c r="T4126" t="s">
        <v>3230</v>
      </c>
      <c r="U4126" t="s">
        <v>100</v>
      </c>
      <c r="V4126" t="s">
        <v>80</v>
      </c>
      <c r="W4126">
        <v>81300</v>
      </c>
      <c r="X4126" t="s">
        <v>85</v>
      </c>
      <c r="Y4126">
        <v>20</v>
      </c>
      <c r="Z4126" t="s">
        <v>7579</v>
      </c>
      <c r="AA4126" t="s">
        <v>7579</v>
      </c>
      <c r="AB4126" t="s">
        <v>107</v>
      </c>
      <c r="AC4126" t="s">
        <v>84</v>
      </c>
      <c r="AD4126">
        <f>_xlfn.XLOOKUP(MIS[[#This Row],[TRADING SYMBOL]],[1]Sheet1!$D:$D,[1]Sheet1!$C:$C)</f>
        <v>124</v>
      </c>
      <c r="AE4126">
        <f>MIS[[#This Row],[OrderAverageTradedPrice]]*MIS[[#This Row],[OrderQuantity]]</f>
        <v>3666</v>
      </c>
      <c r="AF4126">
        <f>MIS[[#This Row],[LTP]]*MIS[[#This Row],[OrderQuantity]]</f>
        <v>2480</v>
      </c>
      <c r="AG4126">
        <f>IF(MIS[[#This Row],[OrderSide]]="SELL",MIS[[#This Row],[VALUE]]-MIS[[#This Row],[LIVE_VALUE]],MIS[[#This Row],[LIVE_VALUE]]-MIS[[#This Row],[VALUE]])</f>
        <v>-1186</v>
      </c>
      <c r="AH4126" t="str" cm="1">
        <f t="array" ref="AH4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6" t="str">
        <f>MIS[[#This Row],[TRADING SYMBOL]]</f>
        <v>SENSEX2552081300PE</v>
      </c>
      <c r="AJ4126" t="str">
        <f>IF(RIGHT(MIS[[#This Row],[Main/Hedge]],4)="MAIN","MAIN","HEDGE")</f>
        <v>MAIN</v>
      </c>
      <c r="AK4126" t="str" cm="1">
        <f t="array" ref="AK4126">_xlfn._xlws.FILTER(Table4[Column1],ISNUMBER(SEARCH(Table4[Column1],MIS[[#This Row],[OrderUniqueIdentifier]])),"")</f>
        <v>MS</v>
      </c>
    </row>
    <row r="4127" spans="1:37" x14ac:dyDescent="0.25">
      <c r="A4127" t="s">
        <v>1555</v>
      </c>
      <c r="B4127" t="s">
        <v>1681</v>
      </c>
      <c r="C4127" t="s">
        <v>7605</v>
      </c>
      <c r="D4127" t="s">
        <v>72</v>
      </c>
      <c r="E4127" t="s">
        <v>120</v>
      </c>
      <c r="F4127" t="s">
        <v>98</v>
      </c>
      <c r="G4127" t="s">
        <v>74</v>
      </c>
      <c r="H4127" t="s">
        <v>93</v>
      </c>
      <c r="I4127" t="s">
        <v>76</v>
      </c>
      <c r="J4127" t="s">
        <v>7606</v>
      </c>
      <c r="K4127">
        <v>20</v>
      </c>
      <c r="L4127" t="s">
        <v>77</v>
      </c>
      <c r="M4127" t="s">
        <v>78</v>
      </c>
      <c r="N4127" t="s">
        <v>7606</v>
      </c>
      <c r="O4127" t="s">
        <v>7578</v>
      </c>
      <c r="P4127" t="s">
        <v>7578</v>
      </c>
      <c r="Q4127" t="s">
        <v>121</v>
      </c>
      <c r="R4127" t="s">
        <v>79</v>
      </c>
      <c r="S4127" t="s">
        <v>40</v>
      </c>
      <c r="T4127" t="s">
        <v>122</v>
      </c>
      <c r="U4127" t="s">
        <v>100</v>
      </c>
      <c r="V4127" t="s">
        <v>80</v>
      </c>
      <c r="W4127">
        <v>81100</v>
      </c>
      <c r="X4127" t="s">
        <v>85</v>
      </c>
      <c r="Y4127">
        <v>20</v>
      </c>
      <c r="Z4127" t="s">
        <v>7579</v>
      </c>
      <c r="AA4127" t="s">
        <v>7579</v>
      </c>
      <c r="AB4127" t="s">
        <v>107</v>
      </c>
      <c r="AC4127" t="s">
        <v>84</v>
      </c>
      <c r="AD4127">
        <f>_xlfn.XLOOKUP(MIS[[#This Row],[TRADING SYMBOL]],[1]Sheet1!$D:$D,[1]Sheet1!$C:$C)</f>
        <v>100.2</v>
      </c>
      <c r="AE4127">
        <f>MIS[[#This Row],[OrderAverageTradedPrice]]*MIS[[#This Row],[OrderQuantity]]</f>
        <v>3059</v>
      </c>
      <c r="AF4127">
        <f>MIS[[#This Row],[LTP]]*MIS[[#This Row],[OrderQuantity]]</f>
        <v>2004</v>
      </c>
      <c r="AG4127">
        <f>IF(MIS[[#This Row],[OrderSide]]="SELL",MIS[[#This Row],[VALUE]]-MIS[[#This Row],[LIVE_VALUE]],MIS[[#This Row],[LIVE_VALUE]]-MIS[[#This Row],[VALUE]])</f>
        <v>-1055</v>
      </c>
      <c r="AH4127" t="str" cm="1">
        <f t="array" ref="AH4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7" t="str">
        <f>MIS[[#This Row],[TRADING SYMBOL]]</f>
        <v>SENSEX2552081100PE</v>
      </c>
      <c r="AJ4127" t="str">
        <f>IF(RIGHT(MIS[[#This Row],[Main/Hedge]],4)="MAIN","MAIN","HEDGE")</f>
        <v>MAIN</v>
      </c>
      <c r="AK4127" t="str" cm="1">
        <f t="array" ref="AK4127">_xlfn._xlws.FILTER(Table4[Column1],ISNUMBER(SEARCH(Table4[Column1],MIS[[#This Row],[OrderUniqueIdentifier]])),"")</f>
        <v>MS</v>
      </c>
    </row>
    <row r="4128" spans="1:37" x14ac:dyDescent="0.25">
      <c r="A4128" t="s">
        <v>179</v>
      </c>
      <c r="B4128" t="s">
        <v>1488</v>
      </c>
      <c r="C4128" t="s">
        <v>7549</v>
      </c>
      <c r="D4128" t="s">
        <v>72</v>
      </c>
      <c r="E4128" t="s">
        <v>126</v>
      </c>
      <c r="F4128" t="s">
        <v>98</v>
      </c>
      <c r="G4128" t="s">
        <v>74</v>
      </c>
      <c r="H4128" t="s">
        <v>93</v>
      </c>
      <c r="I4128" t="s">
        <v>76</v>
      </c>
      <c r="J4128" t="s">
        <v>7526</v>
      </c>
      <c r="K4128">
        <v>20</v>
      </c>
      <c r="L4128" t="s">
        <v>77</v>
      </c>
      <c r="M4128" t="s">
        <v>78</v>
      </c>
      <c r="N4128" t="s">
        <v>7526</v>
      </c>
      <c r="O4128" t="s">
        <v>7550</v>
      </c>
      <c r="P4128" t="s">
        <v>7550</v>
      </c>
      <c r="Q4128" t="s">
        <v>127</v>
      </c>
      <c r="R4128" t="s">
        <v>79</v>
      </c>
      <c r="S4128" t="s">
        <v>40</v>
      </c>
      <c r="T4128" t="s">
        <v>128</v>
      </c>
      <c r="U4128" t="s">
        <v>100</v>
      </c>
      <c r="V4128" t="s">
        <v>80</v>
      </c>
      <c r="W4128">
        <v>83300</v>
      </c>
      <c r="X4128" t="s">
        <v>81</v>
      </c>
      <c r="Y4128">
        <v>20</v>
      </c>
      <c r="Z4128" t="s">
        <v>7551</v>
      </c>
      <c r="AA4128" t="s">
        <v>7551</v>
      </c>
      <c r="AB4128" t="s">
        <v>90</v>
      </c>
      <c r="AC4128" t="s">
        <v>84</v>
      </c>
      <c r="AD4128">
        <f>_xlfn.XLOOKUP(MIS[[#This Row],[TRADING SYMBOL]],[1]Sheet1!$D:$D,[1]Sheet1!$C:$C)</f>
        <v>130.19999999999999</v>
      </c>
      <c r="AE4128">
        <f>MIS[[#This Row],[OrderAverageTradedPrice]]*MIS[[#This Row],[OrderQuantity]]</f>
        <v>3524</v>
      </c>
      <c r="AF4128">
        <f>MIS[[#This Row],[LTP]]*MIS[[#This Row],[OrderQuantity]]</f>
        <v>2604</v>
      </c>
      <c r="AG4128">
        <f>IF(MIS[[#This Row],[OrderSide]]="SELL",MIS[[#This Row],[VALUE]]-MIS[[#This Row],[LIVE_VALUE]],MIS[[#This Row],[LIVE_VALUE]]-MIS[[#This Row],[VALUE]])</f>
        <v>-920</v>
      </c>
      <c r="AH4128" t="str" cm="1">
        <f t="array" ref="AH4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8" t="str">
        <f>MIS[[#This Row],[TRADING SYMBOL]]</f>
        <v>SENSEX2552083300CE</v>
      </c>
      <c r="AJ4128" t="str">
        <f>IF(RIGHT(MIS[[#This Row],[Main/Hedge]],4)="MAIN","MAIN","HEDGE")</f>
        <v>MAIN</v>
      </c>
      <c r="AK4128" t="str" cm="1">
        <f t="array" ref="AK4128">_xlfn._xlws.FILTER(Table4[Column1],ISNUMBER(SEARCH(Table4[Column1],MIS[[#This Row],[OrderUniqueIdentifier]])),"")</f>
        <v>MS</v>
      </c>
    </row>
    <row r="4129" spans="1:37" x14ac:dyDescent="0.25">
      <c r="A4129" t="s">
        <v>179</v>
      </c>
      <c r="B4129" t="s">
        <v>1488</v>
      </c>
      <c r="C4129" t="s">
        <v>7552</v>
      </c>
      <c r="D4129" t="s">
        <v>72</v>
      </c>
      <c r="E4129" t="s">
        <v>211</v>
      </c>
      <c r="F4129" t="s">
        <v>98</v>
      </c>
      <c r="G4129" t="s">
        <v>74</v>
      </c>
      <c r="H4129" t="s">
        <v>93</v>
      </c>
      <c r="I4129" t="s">
        <v>76</v>
      </c>
      <c r="J4129" t="s">
        <v>1523</v>
      </c>
      <c r="K4129">
        <v>20</v>
      </c>
      <c r="L4129" t="s">
        <v>77</v>
      </c>
      <c r="M4129" t="s">
        <v>78</v>
      </c>
      <c r="N4129" t="s">
        <v>1523</v>
      </c>
      <c r="O4129" t="s">
        <v>7550</v>
      </c>
      <c r="P4129" t="s">
        <v>7550</v>
      </c>
      <c r="Q4129" t="s">
        <v>213</v>
      </c>
      <c r="R4129" t="s">
        <v>79</v>
      </c>
      <c r="S4129" t="s">
        <v>40</v>
      </c>
      <c r="T4129" t="s">
        <v>214</v>
      </c>
      <c r="U4129" t="s">
        <v>100</v>
      </c>
      <c r="V4129" t="s">
        <v>80</v>
      </c>
      <c r="W4129">
        <v>83400</v>
      </c>
      <c r="X4129" t="s">
        <v>81</v>
      </c>
      <c r="Y4129">
        <v>20</v>
      </c>
      <c r="Z4129" t="s">
        <v>7551</v>
      </c>
      <c r="AA4129" t="s">
        <v>7551</v>
      </c>
      <c r="AB4129" t="s">
        <v>90</v>
      </c>
      <c r="AC4129" t="s">
        <v>84</v>
      </c>
      <c r="AD4129">
        <f>_xlfn.XLOOKUP(MIS[[#This Row],[TRADING SYMBOL]],[1]Sheet1!$D:$D,[1]Sheet1!$C:$C)</f>
        <v>114.3</v>
      </c>
      <c r="AE4129">
        <f>MIS[[#This Row],[OrderAverageTradedPrice]]*MIS[[#This Row],[OrderQuantity]]</f>
        <v>3101</v>
      </c>
      <c r="AF4129">
        <f>MIS[[#This Row],[LTP]]*MIS[[#This Row],[OrderQuantity]]</f>
        <v>2286</v>
      </c>
      <c r="AG4129">
        <f>IF(MIS[[#This Row],[OrderSide]]="SELL",MIS[[#This Row],[VALUE]]-MIS[[#This Row],[LIVE_VALUE]],MIS[[#This Row],[LIVE_VALUE]]-MIS[[#This Row],[VALUE]])</f>
        <v>-815</v>
      </c>
      <c r="AH4129" t="str" cm="1">
        <f t="array" ref="AH4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9" t="str">
        <f>MIS[[#This Row],[TRADING SYMBOL]]</f>
        <v>SENSEX2552083400CE</v>
      </c>
      <c r="AJ4129" t="str">
        <f>IF(RIGHT(MIS[[#This Row],[Main/Hedge]],4)="MAIN","MAIN","HEDGE")</f>
        <v>MAIN</v>
      </c>
      <c r="AK4129" t="str" cm="1">
        <f t="array" ref="AK4129">_xlfn._xlws.FILTER(Table4[Column1],ISNUMBER(SEARCH(Table4[Column1],MIS[[#This Row],[OrderUniqueIdentifier]])),"")</f>
        <v>MS</v>
      </c>
    </row>
    <row r="4130" spans="1:37" x14ac:dyDescent="0.25">
      <c r="A4130" t="s">
        <v>1555</v>
      </c>
      <c r="B4130" t="s">
        <v>1607</v>
      </c>
      <c r="C4130" t="s">
        <v>7586</v>
      </c>
      <c r="D4130" t="s">
        <v>72</v>
      </c>
      <c r="E4130" t="s">
        <v>172</v>
      </c>
      <c r="F4130" t="s">
        <v>98</v>
      </c>
      <c r="G4130" t="s">
        <v>74</v>
      </c>
      <c r="H4130" t="s">
        <v>93</v>
      </c>
      <c r="I4130" t="s">
        <v>76</v>
      </c>
      <c r="J4130" t="s">
        <v>4844</v>
      </c>
      <c r="K4130">
        <v>20</v>
      </c>
      <c r="L4130" t="s">
        <v>77</v>
      </c>
      <c r="M4130" t="s">
        <v>78</v>
      </c>
      <c r="N4130" t="s">
        <v>4844</v>
      </c>
      <c r="O4130" t="s">
        <v>7578</v>
      </c>
      <c r="P4130" t="s">
        <v>7550</v>
      </c>
      <c r="Q4130" t="s">
        <v>173</v>
      </c>
      <c r="R4130" t="s">
        <v>79</v>
      </c>
      <c r="S4130" t="s">
        <v>40</v>
      </c>
      <c r="T4130" t="s">
        <v>174</v>
      </c>
      <c r="U4130" t="s">
        <v>100</v>
      </c>
      <c r="V4130" t="s">
        <v>80</v>
      </c>
      <c r="W4130">
        <v>81200</v>
      </c>
      <c r="X4130" t="s">
        <v>85</v>
      </c>
      <c r="Y4130">
        <v>20</v>
      </c>
      <c r="Z4130" t="s">
        <v>7579</v>
      </c>
      <c r="AA4130" t="s">
        <v>7551</v>
      </c>
      <c r="AB4130" t="s">
        <v>107</v>
      </c>
      <c r="AC4130" t="s">
        <v>84</v>
      </c>
      <c r="AD4130">
        <f>_xlfn.XLOOKUP(MIS[[#This Row],[TRADING SYMBOL]],[1]Sheet1!$D:$D,[1]Sheet1!$C:$C)</f>
        <v>110.75</v>
      </c>
      <c r="AE4130">
        <f>MIS[[#This Row],[OrderAverageTradedPrice]]*MIS[[#This Row],[OrderQuantity]]</f>
        <v>3352</v>
      </c>
      <c r="AF4130">
        <f>MIS[[#This Row],[LTP]]*MIS[[#This Row],[OrderQuantity]]</f>
        <v>2215</v>
      </c>
      <c r="AG4130">
        <f>IF(MIS[[#This Row],[OrderSide]]="SELL",MIS[[#This Row],[VALUE]]-MIS[[#This Row],[LIVE_VALUE]],MIS[[#This Row],[LIVE_VALUE]]-MIS[[#This Row],[VALUE]])</f>
        <v>-1137</v>
      </c>
      <c r="AH4130" t="str" cm="1">
        <f t="array" ref="AH4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0" t="str">
        <f>MIS[[#This Row],[TRADING SYMBOL]]</f>
        <v>SENSEX2552081200PE</v>
      </c>
      <c r="AJ4130" t="str">
        <f>IF(RIGHT(MIS[[#This Row],[Main/Hedge]],4)="MAIN","MAIN","HEDGE")</f>
        <v>MAIN</v>
      </c>
      <c r="AK4130" t="str" cm="1">
        <f t="array" ref="AK4130">_xlfn._xlws.FILTER(Table4[Column1],ISNUMBER(SEARCH(Table4[Column1],MIS[[#This Row],[OrderUniqueIdentifier]])),"")</f>
        <v>MS</v>
      </c>
    </row>
    <row r="4131" spans="1:37" x14ac:dyDescent="0.25">
      <c r="A4131" t="s">
        <v>1555</v>
      </c>
      <c r="B4131" t="s">
        <v>1681</v>
      </c>
      <c r="C4131" t="s">
        <v>7607</v>
      </c>
      <c r="D4131" t="s">
        <v>72</v>
      </c>
      <c r="E4131" t="s">
        <v>172</v>
      </c>
      <c r="F4131" t="s">
        <v>98</v>
      </c>
      <c r="G4131" t="s">
        <v>74</v>
      </c>
      <c r="H4131" t="s">
        <v>93</v>
      </c>
      <c r="I4131" t="s">
        <v>76</v>
      </c>
      <c r="J4131" t="s">
        <v>4380</v>
      </c>
      <c r="K4131">
        <v>20</v>
      </c>
      <c r="L4131" t="s">
        <v>77</v>
      </c>
      <c r="M4131" t="s">
        <v>78</v>
      </c>
      <c r="N4131" t="s">
        <v>4380</v>
      </c>
      <c r="O4131" t="s">
        <v>7578</v>
      </c>
      <c r="P4131" t="s">
        <v>7550</v>
      </c>
      <c r="Q4131" t="s">
        <v>173</v>
      </c>
      <c r="R4131" t="s">
        <v>79</v>
      </c>
      <c r="S4131" t="s">
        <v>40</v>
      </c>
      <c r="T4131" t="s">
        <v>174</v>
      </c>
      <c r="U4131" t="s">
        <v>100</v>
      </c>
      <c r="V4131" t="s">
        <v>80</v>
      </c>
      <c r="W4131">
        <v>81200</v>
      </c>
      <c r="X4131" t="s">
        <v>85</v>
      </c>
      <c r="Y4131">
        <v>20</v>
      </c>
      <c r="Z4131" t="s">
        <v>7579</v>
      </c>
      <c r="AA4131" t="s">
        <v>7551</v>
      </c>
      <c r="AB4131" t="s">
        <v>107</v>
      </c>
      <c r="AC4131" t="s">
        <v>84</v>
      </c>
      <c r="AD4131">
        <f>_xlfn.XLOOKUP(MIS[[#This Row],[TRADING SYMBOL]],[1]Sheet1!$D:$D,[1]Sheet1!$C:$C)</f>
        <v>110.75</v>
      </c>
      <c r="AE4131">
        <f>MIS[[#This Row],[OrderAverageTradedPrice]]*MIS[[#This Row],[OrderQuantity]]</f>
        <v>3331</v>
      </c>
      <c r="AF4131">
        <f>MIS[[#This Row],[LTP]]*MIS[[#This Row],[OrderQuantity]]</f>
        <v>2215</v>
      </c>
      <c r="AG4131">
        <f>IF(MIS[[#This Row],[OrderSide]]="SELL",MIS[[#This Row],[VALUE]]-MIS[[#This Row],[LIVE_VALUE]],MIS[[#This Row],[LIVE_VALUE]]-MIS[[#This Row],[VALUE]])</f>
        <v>-1116</v>
      </c>
      <c r="AH4131" t="str" cm="1">
        <f t="array" ref="AH4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1" t="str">
        <f>MIS[[#This Row],[TRADING SYMBOL]]</f>
        <v>SENSEX2552081200PE</v>
      </c>
      <c r="AJ4131" t="str">
        <f>IF(RIGHT(MIS[[#This Row],[Main/Hedge]],4)="MAIN","MAIN","HEDGE")</f>
        <v>MAIN</v>
      </c>
      <c r="AK4131" t="str" cm="1">
        <f t="array" ref="AK4131">_xlfn._xlws.FILTER(Table4[Column1],ISNUMBER(SEARCH(Table4[Column1],MIS[[#This Row],[OrderUniqueIdentifier]])),"")</f>
        <v>MS</v>
      </c>
    </row>
    <row r="4132" spans="1:37" x14ac:dyDescent="0.25">
      <c r="A4132" t="s">
        <v>179</v>
      </c>
      <c r="B4132" t="s">
        <v>1488</v>
      </c>
      <c r="C4132" t="s">
        <v>7553</v>
      </c>
      <c r="D4132" t="s">
        <v>72</v>
      </c>
      <c r="E4132" t="s">
        <v>744</v>
      </c>
      <c r="F4132" t="s">
        <v>98</v>
      </c>
      <c r="G4132" t="s">
        <v>74</v>
      </c>
      <c r="H4132" t="s">
        <v>93</v>
      </c>
      <c r="I4132" t="s">
        <v>76</v>
      </c>
      <c r="J4132" t="s">
        <v>7554</v>
      </c>
      <c r="K4132">
        <v>20</v>
      </c>
      <c r="L4132" t="s">
        <v>77</v>
      </c>
      <c r="M4132" t="s">
        <v>78</v>
      </c>
      <c r="N4132" t="s">
        <v>7554</v>
      </c>
      <c r="O4132" t="s">
        <v>7550</v>
      </c>
      <c r="P4132" t="s">
        <v>7555</v>
      </c>
      <c r="Q4132" t="s">
        <v>747</v>
      </c>
      <c r="R4132" t="s">
        <v>79</v>
      </c>
      <c r="S4132" t="s">
        <v>40</v>
      </c>
      <c r="T4132" t="s">
        <v>748</v>
      </c>
      <c r="U4132" t="s">
        <v>100</v>
      </c>
      <c r="V4132" t="s">
        <v>80</v>
      </c>
      <c r="W4132">
        <v>83500</v>
      </c>
      <c r="X4132" t="s">
        <v>81</v>
      </c>
      <c r="Y4132">
        <v>20</v>
      </c>
      <c r="Z4132" t="s">
        <v>7551</v>
      </c>
      <c r="AA4132" t="s">
        <v>7556</v>
      </c>
      <c r="AB4132" t="s">
        <v>90</v>
      </c>
      <c r="AC4132" t="s">
        <v>84</v>
      </c>
      <c r="AD4132">
        <f>_xlfn.XLOOKUP(MIS[[#This Row],[TRADING SYMBOL]],[1]Sheet1!$D:$D,[1]Sheet1!$C:$C)</f>
        <v>99.8</v>
      </c>
      <c r="AE4132">
        <f>MIS[[#This Row],[OrderAverageTradedPrice]]*MIS[[#This Row],[OrderQuantity]]</f>
        <v>2736</v>
      </c>
      <c r="AF4132">
        <f>MIS[[#This Row],[LTP]]*MIS[[#This Row],[OrderQuantity]]</f>
        <v>1996</v>
      </c>
      <c r="AG4132">
        <f>IF(MIS[[#This Row],[OrderSide]]="SELL",MIS[[#This Row],[VALUE]]-MIS[[#This Row],[LIVE_VALUE]],MIS[[#This Row],[LIVE_VALUE]]-MIS[[#This Row],[VALUE]])</f>
        <v>-740</v>
      </c>
      <c r="AH4132" t="str" cm="1">
        <f t="array" ref="AH4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2" t="str">
        <f>MIS[[#This Row],[TRADING SYMBOL]]</f>
        <v>SENSEX2552083500CE</v>
      </c>
      <c r="AJ4132" t="str">
        <f>IF(RIGHT(MIS[[#This Row],[Main/Hedge]],4)="MAIN","MAIN","HEDGE")</f>
        <v>MAIN</v>
      </c>
      <c r="AK4132" t="str" cm="1">
        <f t="array" ref="AK4132">_xlfn._xlws.FILTER(Table4[Column1],ISNUMBER(SEARCH(Table4[Column1],MIS[[#This Row],[OrderUniqueIdentifier]])),"")</f>
        <v>MS</v>
      </c>
    </row>
    <row r="4133" spans="1:37" x14ac:dyDescent="0.25">
      <c r="A4133" t="s">
        <v>179</v>
      </c>
      <c r="B4133" t="s">
        <v>1488</v>
      </c>
      <c r="C4133" t="s">
        <v>7557</v>
      </c>
      <c r="D4133" t="s">
        <v>72</v>
      </c>
      <c r="E4133" t="s">
        <v>3226</v>
      </c>
      <c r="F4133" t="s">
        <v>98</v>
      </c>
      <c r="G4133" t="s">
        <v>74</v>
      </c>
      <c r="H4133" t="s">
        <v>93</v>
      </c>
      <c r="I4133" t="s">
        <v>76</v>
      </c>
      <c r="J4133" t="s">
        <v>7558</v>
      </c>
      <c r="K4133">
        <v>20</v>
      </c>
      <c r="L4133" t="s">
        <v>77</v>
      </c>
      <c r="M4133" t="s">
        <v>78</v>
      </c>
      <c r="N4133" t="s">
        <v>7558</v>
      </c>
      <c r="O4133" t="s">
        <v>7550</v>
      </c>
      <c r="P4133" t="s">
        <v>7555</v>
      </c>
      <c r="Q4133" t="s">
        <v>3229</v>
      </c>
      <c r="R4133" t="s">
        <v>79</v>
      </c>
      <c r="S4133" t="s">
        <v>40</v>
      </c>
      <c r="T4133" t="s">
        <v>3230</v>
      </c>
      <c r="U4133" t="s">
        <v>100</v>
      </c>
      <c r="V4133" t="s">
        <v>80</v>
      </c>
      <c r="W4133">
        <v>81300</v>
      </c>
      <c r="X4133" t="s">
        <v>85</v>
      </c>
      <c r="Y4133">
        <v>20</v>
      </c>
      <c r="Z4133" t="s">
        <v>7551</v>
      </c>
      <c r="AA4133" t="s">
        <v>7556</v>
      </c>
      <c r="AB4133" t="s">
        <v>107</v>
      </c>
      <c r="AC4133" t="s">
        <v>84</v>
      </c>
      <c r="AD4133">
        <f>_xlfn.XLOOKUP(MIS[[#This Row],[TRADING SYMBOL]],[1]Sheet1!$D:$D,[1]Sheet1!$C:$C)</f>
        <v>124</v>
      </c>
      <c r="AE4133">
        <f>MIS[[#This Row],[OrderAverageTradedPrice]]*MIS[[#This Row],[OrderQuantity]]</f>
        <v>3651</v>
      </c>
      <c r="AF4133">
        <f>MIS[[#This Row],[LTP]]*MIS[[#This Row],[OrderQuantity]]</f>
        <v>2480</v>
      </c>
      <c r="AG4133">
        <f>IF(MIS[[#This Row],[OrderSide]]="SELL",MIS[[#This Row],[VALUE]]-MIS[[#This Row],[LIVE_VALUE]],MIS[[#This Row],[LIVE_VALUE]]-MIS[[#This Row],[VALUE]])</f>
        <v>-1171</v>
      </c>
      <c r="AH4133" t="str" cm="1">
        <f t="array" ref="AH4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3" t="str">
        <f>MIS[[#This Row],[TRADING SYMBOL]]</f>
        <v>SENSEX2552081300PE</v>
      </c>
      <c r="AJ4133" t="str">
        <f>IF(RIGHT(MIS[[#This Row],[Main/Hedge]],4)="MAIN","MAIN","HEDGE")</f>
        <v>MAIN</v>
      </c>
      <c r="AK4133" t="str" cm="1">
        <f t="array" ref="AK4133">_xlfn._xlws.FILTER(Table4[Column1],ISNUMBER(SEARCH(Table4[Column1],MIS[[#This Row],[OrderUniqueIdentifier]])),"")</f>
        <v>MS</v>
      </c>
    </row>
    <row r="4134" spans="1:37" x14ac:dyDescent="0.25">
      <c r="A4134" t="s">
        <v>179</v>
      </c>
      <c r="B4134" t="s">
        <v>1488</v>
      </c>
      <c r="C4134" t="s">
        <v>7559</v>
      </c>
      <c r="D4134" t="s">
        <v>72</v>
      </c>
      <c r="E4134" t="s">
        <v>120</v>
      </c>
      <c r="F4134" t="s">
        <v>98</v>
      </c>
      <c r="G4134" t="s">
        <v>74</v>
      </c>
      <c r="H4134" t="s">
        <v>93</v>
      </c>
      <c r="I4134" t="s">
        <v>76</v>
      </c>
      <c r="J4134" t="s">
        <v>7560</v>
      </c>
      <c r="K4134">
        <v>20</v>
      </c>
      <c r="L4134" t="s">
        <v>77</v>
      </c>
      <c r="M4134" t="s">
        <v>78</v>
      </c>
      <c r="N4134" t="s">
        <v>7560</v>
      </c>
      <c r="O4134" t="s">
        <v>7555</v>
      </c>
      <c r="P4134" t="s">
        <v>7555</v>
      </c>
      <c r="Q4134" t="s">
        <v>121</v>
      </c>
      <c r="R4134" t="s">
        <v>79</v>
      </c>
      <c r="S4134" t="s">
        <v>40</v>
      </c>
      <c r="T4134" t="s">
        <v>122</v>
      </c>
      <c r="U4134" t="s">
        <v>100</v>
      </c>
      <c r="V4134" t="s">
        <v>80</v>
      </c>
      <c r="W4134">
        <v>81100</v>
      </c>
      <c r="X4134" t="s">
        <v>85</v>
      </c>
      <c r="Y4134">
        <v>20</v>
      </c>
      <c r="Z4134" t="s">
        <v>7556</v>
      </c>
      <c r="AA4134" t="s">
        <v>7556</v>
      </c>
      <c r="AB4134" t="s">
        <v>107</v>
      </c>
      <c r="AC4134" t="s">
        <v>84</v>
      </c>
      <c r="AD4134">
        <f>_xlfn.XLOOKUP(MIS[[#This Row],[TRADING SYMBOL]],[1]Sheet1!$D:$D,[1]Sheet1!$C:$C)</f>
        <v>100.2</v>
      </c>
      <c r="AE4134">
        <f>MIS[[#This Row],[OrderAverageTradedPrice]]*MIS[[#This Row],[OrderQuantity]]</f>
        <v>3042</v>
      </c>
      <c r="AF4134">
        <f>MIS[[#This Row],[LTP]]*MIS[[#This Row],[OrderQuantity]]</f>
        <v>2004</v>
      </c>
      <c r="AG4134">
        <f>IF(MIS[[#This Row],[OrderSide]]="SELL",MIS[[#This Row],[VALUE]]-MIS[[#This Row],[LIVE_VALUE]],MIS[[#This Row],[LIVE_VALUE]]-MIS[[#This Row],[VALUE]])</f>
        <v>-1038</v>
      </c>
      <c r="AH4134" t="str" cm="1">
        <f t="array" ref="AH4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4" t="str">
        <f>MIS[[#This Row],[TRADING SYMBOL]]</f>
        <v>SENSEX2552081100PE</v>
      </c>
      <c r="AJ4134" t="str">
        <f>IF(RIGHT(MIS[[#This Row],[Main/Hedge]],4)="MAIN","MAIN","HEDGE")</f>
        <v>MAIN</v>
      </c>
      <c r="AK4134" t="str" cm="1">
        <f t="array" ref="AK4134">_xlfn._xlws.FILTER(Table4[Column1],ISNUMBER(SEARCH(Table4[Column1],MIS[[#This Row],[OrderUniqueIdentifier]])),"")</f>
        <v>MS</v>
      </c>
    </row>
    <row r="4135" spans="1:37" x14ac:dyDescent="0.25">
      <c r="A4135" t="s">
        <v>179</v>
      </c>
      <c r="B4135" t="s">
        <v>1488</v>
      </c>
      <c r="C4135" t="s">
        <v>7561</v>
      </c>
      <c r="D4135" t="s">
        <v>72</v>
      </c>
      <c r="E4135" t="s">
        <v>172</v>
      </c>
      <c r="F4135" t="s">
        <v>98</v>
      </c>
      <c r="G4135" t="s">
        <v>74</v>
      </c>
      <c r="H4135" t="s">
        <v>93</v>
      </c>
      <c r="I4135" t="s">
        <v>76</v>
      </c>
      <c r="J4135" t="s">
        <v>7562</v>
      </c>
      <c r="K4135">
        <v>20</v>
      </c>
      <c r="L4135" t="s">
        <v>77</v>
      </c>
      <c r="M4135" t="s">
        <v>78</v>
      </c>
      <c r="N4135" t="s">
        <v>7562</v>
      </c>
      <c r="O4135" t="s">
        <v>7555</v>
      </c>
      <c r="P4135" t="s">
        <v>7555</v>
      </c>
      <c r="Q4135" t="s">
        <v>173</v>
      </c>
      <c r="R4135" t="s">
        <v>79</v>
      </c>
      <c r="S4135" t="s">
        <v>40</v>
      </c>
      <c r="T4135" t="s">
        <v>174</v>
      </c>
      <c r="U4135" t="s">
        <v>100</v>
      </c>
      <c r="V4135" t="s">
        <v>80</v>
      </c>
      <c r="W4135">
        <v>81200</v>
      </c>
      <c r="X4135" t="s">
        <v>85</v>
      </c>
      <c r="Y4135">
        <v>20</v>
      </c>
      <c r="Z4135" t="s">
        <v>7556</v>
      </c>
      <c r="AA4135" t="s">
        <v>7556</v>
      </c>
      <c r="AB4135" t="s">
        <v>107</v>
      </c>
      <c r="AC4135" t="s">
        <v>84</v>
      </c>
      <c r="AD4135">
        <f>_xlfn.XLOOKUP(MIS[[#This Row],[TRADING SYMBOL]],[1]Sheet1!$D:$D,[1]Sheet1!$C:$C)</f>
        <v>110.75</v>
      </c>
      <c r="AE4135">
        <f>MIS[[#This Row],[OrderAverageTradedPrice]]*MIS[[#This Row],[OrderQuantity]]</f>
        <v>3329</v>
      </c>
      <c r="AF4135">
        <f>MIS[[#This Row],[LTP]]*MIS[[#This Row],[OrderQuantity]]</f>
        <v>2215</v>
      </c>
      <c r="AG4135">
        <f>IF(MIS[[#This Row],[OrderSide]]="SELL",MIS[[#This Row],[VALUE]]-MIS[[#This Row],[LIVE_VALUE]],MIS[[#This Row],[LIVE_VALUE]]-MIS[[#This Row],[VALUE]])</f>
        <v>-1114</v>
      </c>
      <c r="AH4135" t="str" cm="1">
        <f t="array" ref="AH4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5" t="str">
        <f>MIS[[#This Row],[TRADING SYMBOL]]</f>
        <v>SENSEX2552081200PE</v>
      </c>
      <c r="AJ4135" t="str">
        <f>IF(RIGHT(MIS[[#This Row],[Main/Hedge]],4)="MAIN","MAIN","HEDGE")</f>
        <v>MAIN</v>
      </c>
      <c r="AK4135" t="str" cm="1">
        <f t="array" ref="AK4135">_xlfn._xlws.FILTER(Table4[Column1],ISNUMBER(SEARCH(Table4[Column1],MIS[[#This Row],[OrderUniqueIdentifier]])),"")</f>
        <v>MS</v>
      </c>
    </row>
    <row r="4136" spans="1:37" x14ac:dyDescent="0.25">
      <c r="A4136" t="s">
        <v>71</v>
      </c>
      <c r="B4136" t="s">
        <v>661</v>
      </c>
      <c r="C4136" t="s">
        <v>7646</v>
      </c>
      <c r="D4136" t="s">
        <v>72</v>
      </c>
      <c r="E4136" t="s">
        <v>465</v>
      </c>
      <c r="F4136" t="s">
        <v>98</v>
      </c>
      <c r="G4136" t="s">
        <v>74</v>
      </c>
      <c r="H4136" t="s">
        <v>75</v>
      </c>
      <c r="I4136" t="s">
        <v>76</v>
      </c>
      <c r="J4136" t="s">
        <v>77</v>
      </c>
      <c r="K4136">
        <v>20</v>
      </c>
      <c r="L4136" t="s">
        <v>77</v>
      </c>
      <c r="M4136" t="s">
        <v>78</v>
      </c>
      <c r="N4136" t="s">
        <v>7647</v>
      </c>
      <c r="O4136" t="s">
        <v>7648</v>
      </c>
      <c r="P4136" t="s">
        <v>7648</v>
      </c>
      <c r="Q4136" t="s">
        <v>469</v>
      </c>
      <c r="R4136" t="s">
        <v>79</v>
      </c>
      <c r="S4136" t="s">
        <v>155</v>
      </c>
      <c r="T4136" t="s">
        <v>470</v>
      </c>
      <c r="U4136" t="s">
        <v>100</v>
      </c>
      <c r="V4136" t="s">
        <v>80</v>
      </c>
      <c r="W4136">
        <v>85900</v>
      </c>
      <c r="X4136" t="s">
        <v>81</v>
      </c>
      <c r="Y4136">
        <v>20</v>
      </c>
      <c r="Z4136" t="s">
        <v>7649</v>
      </c>
      <c r="AA4136" t="s">
        <v>7649</v>
      </c>
      <c r="AB4136" t="s">
        <v>83</v>
      </c>
      <c r="AC4136" t="s">
        <v>84</v>
      </c>
      <c r="AD4136">
        <f>_xlfn.XLOOKUP(MIS[[#This Row],[TRADING SYMBOL]],[1]Sheet1!$D:$D,[1]Sheet1!$C:$C)</f>
        <v>6.35</v>
      </c>
      <c r="AE4136">
        <f>MIS[[#This Row],[OrderAverageTradedPrice]]*MIS[[#This Row],[OrderQuantity]]</f>
        <v>171</v>
      </c>
      <c r="AF4136">
        <f>MIS[[#This Row],[LTP]]*MIS[[#This Row],[OrderQuantity]]</f>
        <v>127</v>
      </c>
      <c r="AG4136">
        <f>IF(MIS[[#This Row],[OrderSide]]="SELL",MIS[[#This Row],[VALUE]]-MIS[[#This Row],[LIVE_VALUE]],MIS[[#This Row],[LIVE_VALUE]]-MIS[[#This Row],[VALUE]])</f>
        <v>-44</v>
      </c>
      <c r="AH4136" t="str" cm="1">
        <f t="array" ref="AH4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6" t="str">
        <f>MIS[[#This Row],[TRADING SYMBOL]]</f>
        <v>SENSEX2552085900CE</v>
      </c>
      <c r="AJ4136" t="str">
        <f>IF(RIGHT(MIS[[#This Row],[Main/Hedge]],4)="MAIN","MAIN","HEDGE")</f>
        <v>HEDGE</v>
      </c>
      <c r="AK4136" t="str" cm="1">
        <f t="array" ref="AK4136">_xlfn._xlws.FILTER(Table4[Column1],ISNUMBER(SEARCH(Table4[Column1],MIS[[#This Row],[OrderUniqueIdentifier]])),"")</f>
        <v>XYT</v>
      </c>
    </row>
    <row r="4137" spans="1:37" x14ac:dyDescent="0.25">
      <c r="A4137" t="s">
        <v>71</v>
      </c>
      <c r="B4137" t="s">
        <v>669</v>
      </c>
      <c r="C4137" t="s">
        <v>7656</v>
      </c>
      <c r="D4137" t="s">
        <v>72</v>
      </c>
      <c r="E4137" t="s">
        <v>465</v>
      </c>
      <c r="F4137" t="s">
        <v>98</v>
      </c>
      <c r="G4137" t="s">
        <v>74</v>
      </c>
      <c r="H4137" t="s">
        <v>75</v>
      </c>
      <c r="I4137" t="s">
        <v>76</v>
      </c>
      <c r="J4137" t="s">
        <v>77</v>
      </c>
      <c r="K4137">
        <v>240</v>
      </c>
      <c r="L4137" t="s">
        <v>77</v>
      </c>
      <c r="M4137" t="s">
        <v>78</v>
      </c>
      <c r="N4137" t="s">
        <v>7657</v>
      </c>
      <c r="O4137" t="s">
        <v>7648</v>
      </c>
      <c r="P4137" t="s">
        <v>7648</v>
      </c>
      <c r="Q4137" t="s">
        <v>469</v>
      </c>
      <c r="R4137" t="s">
        <v>79</v>
      </c>
      <c r="S4137" t="s">
        <v>155</v>
      </c>
      <c r="T4137" t="s">
        <v>470</v>
      </c>
      <c r="U4137" t="s">
        <v>100</v>
      </c>
      <c r="V4137" t="s">
        <v>80</v>
      </c>
      <c r="W4137">
        <v>85900</v>
      </c>
      <c r="X4137" t="s">
        <v>81</v>
      </c>
      <c r="Y4137">
        <v>240</v>
      </c>
      <c r="Z4137" t="s">
        <v>7649</v>
      </c>
      <c r="AA4137" t="s">
        <v>7649</v>
      </c>
      <c r="AB4137" t="s">
        <v>83</v>
      </c>
      <c r="AC4137" t="s">
        <v>84</v>
      </c>
      <c r="AD4137">
        <f>_xlfn.XLOOKUP(MIS[[#This Row],[TRADING SYMBOL]],[1]Sheet1!$D:$D,[1]Sheet1!$C:$C)</f>
        <v>6.35</v>
      </c>
      <c r="AE4137">
        <f>MIS[[#This Row],[OrderAverageTradedPrice]]*MIS[[#This Row],[OrderQuantity]]</f>
        <v>2040</v>
      </c>
      <c r="AF4137">
        <f>MIS[[#This Row],[LTP]]*MIS[[#This Row],[OrderQuantity]]</f>
        <v>1524</v>
      </c>
      <c r="AG4137">
        <f>IF(MIS[[#This Row],[OrderSide]]="SELL",MIS[[#This Row],[VALUE]]-MIS[[#This Row],[LIVE_VALUE]],MIS[[#This Row],[LIVE_VALUE]]-MIS[[#This Row],[VALUE]])</f>
        <v>-516</v>
      </c>
      <c r="AH4137" t="str" cm="1">
        <f t="array" ref="AH4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7" t="str">
        <f>MIS[[#This Row],[TRADING SYMBOL]]</f>
        <v>SENSEX2552085900CE</v>
      </c>
      <c r="AJ4137" t="str">
        <f>IF(RIGHT(MIS[[#This Row],[Main/Hedge]],4)="MAIN","MAIN","HEDGE")</f>
        <v>HEDGE</v>
      </c>
      <c r="AK4137" t="str" cm="1">
        <f t="array" ref="AK4137">_xlfn._xlws.FILTER(Table4[Column1],ISNUMBER(SEARCH(Table4[Column1],MIS[[#This Row],[OrderUniqueIdentifier]])),"")</f>
        <v>XYT</v>
      </c>
    </row>
    <row r="4138" spans="1:37" x14ac:dyDescent="0.25">
      <c r="A4138" t="s">
        <v>71</v>
      </c>
      <c r="B4138" t="s">
        <v>813</v>
      </c>
      <c r="C4138" t="s">
        <v>7680</v>
      </c>
      <c r="D4138" t="s">
        <v>72</v>
      </c>
      <c r="E4138" t="s">
        <v>465</v>
      </c>
      <c r="F4138" t="s">
        <v>98</v>
      </c>
      <c r="G4138" t="s">
        <v>74</v>
      </c>
      <c r="H4138" t="s">
        <v>75</v>
      </c>
      <c r="I4138" t="s">
        <v>76</v>
      </c>
      <c r="J4138" t="s">
        <v>77</v>
      </c>
      <c r="K4138">
        <v>20</v>
      </c>
      <c r="L4138" t="s">
        <v>77</v>
      </c>
      <c r="M4138" t="s">
        <v>78</v>
      </c>
      <c r="N4138" t="s">
        <v>7657</v>
      </c>
      <c r="O4138" t="s">
        <v>7681</v>
      </c>
      <c r="P4138" t="s">
        <v>7681</v>
      </c>
      <c r="Q4138" t="s">
        <v>469</v>
      </c>
      <c r="R4138" t="s">
        <v>79</v>
      </c>
      <c r="S4138" t="s">
        <v>155</v>
      </c>
      <c r="T4138" t="s">
        <v>470</v>
      </c>
      <c r="U4138" t="s">
        <v>100</v>
      </c>
      <c r="V4138" t="s">
        <v>80</v>
      </c>
      <c r="W4138">
        <v>85900</v>
      </c>
      <c r="X4138" t="s">
        <v>81</v>
      </c>
      <c r="Y4138">
        <v>20</v>
      </c>
      <c r="Z4138" t="s">
        <v>7682</v>
      </c>
      <c r="AA4138" t="s">
        <v>7682</v>
      </c>
      <c r="AB4138" t="s">
        <v>83</v>
      </c>
      <c r="AC4138" t="s">
        <v>84</v>
      </c>
      <c r="AD4138">
        <f>_xlfn.XLOOKUP(MIS[[#This Row],[TRADING SYMBOL]],[1]Sheet1!$D:$D,[1]Sheet1!$C:$C)</f>
        <v>6.35</v>
      </c>
      <c r="AE4138">
        <f>MIS[[#This Row],[OrderAverageTradedPrice]]*MIS[[#This Row],[OrderQuantity]]</f>
        <v>170</v>
      </c>
      <c r="AF4138">
        <f>MIS[[#This Row],[LTP]]*MIS[[#This Row],[OrderQuantity]]</f>
        <v>127</v>
      </c>
      <c r="AG4138">
        <f>IF(MIS[[#This Row],[OrderSide]]="SELL",MIS[[#This Row],[VALUE]]-MIS[[#This Row],[LIVE_VALUE]],MIS[[#This Row],[LIVE_VALUE]]-MIS[[#This Row],[VALUE]])</f>
        <v>-43</v>
      </c>
      <c r="AH4138" t="str" cm="1">
        <f t="array" ref="AH4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8" t="str">
        <f>MIS[[#This Row],[TRADING SYMBOL]]</f>
        <v>SENSEX2552085900CE</v>
      </c>
      <c r="AJ4138" t="str">
        <f>IF(RIGHT(MIS[[#This Row],[Main/Hedge]],4)="MAIN","MAIN","HEDGE")</f>
        <v>HEDGE</v>
      </c>
      <c r="AK4138" t="str" cm="1">
        <f t="array" ref="AK4138">_xlfn._xlws.FILTER(Table4[Column1],ISNUMBER(SEARCH(Table4[Column1],MIS[[#This Row],[OrderUniqueIdentifier]])),"")</f>
        <v>XYT</v>
      </c>
    </row>
    <row r="4139" spans="1:37" x14ac:dyDescent="0.25">
      <c r="A4139" t="s">
        <v>71</v>
      </c>
      <c r="B4139" t="s">
        <v>1061</v>
      </c>
      <c r="C4139" t="s">
        <v>7723</v>
      </c>
      <c r="D4139" t="s">
        <v>72</v>
      </c>
      <c r="E4139" t="s">
        <v>465</v>
      </c>
      <c r="F4139" t="s">
        <v>98</v>
      </c>
      <c r="G4139" t="s">
        <v>74</v>
      </c>
      <c r="H4139" t="s">
        <v>75</v>
      </c>
      <c r="I4139" t="s">
        <v>76</v>
      </c>
      <c r="J4139" t="s">
        <v>77</v>
      </c>
      <c r="K4139">
        <v>40</v>
      </c>
      <c r="L4139" t="s">
        <v>77</v>
      </c>
      <c r="M4139" t="s">
        <v>78</v>
      </c>
      <c r="N4139" t="s">
        <v>7643</v>
      </c>
      <c r="O4139" t="s">
        <v>7648</v>
      </c>
      <c r="P4139" t="s">
        <v>7681</v>
      </c>
      <c r="Q4139" t="s">
        <v>469</v>
      </c>
      <c r="R4139" t="s">
        <v>79</v>
      </c>
      <c r="S4139" t="s">
        <v>155</v>
      </c>
      <c r="T4139" t="s">
        <v>470</v>
      </c>
      <c r="U4139" t="s">
        <v>100</v>
      </c>
      <c r="V4139" t="s">
        <v>80</v>
      </c>
      <c r="W4139">
        <v>85900</v>
      </c>
      <c r="X4139" t="s">
        <v>81</v>
      </c>
      <c r="Y4139">
        <v>40</v>
      </c>
      <c r="Z4139" t="s">
        <v>7649</v>
      </c>
      <c r="AA4139" t="s">
        <v>7682</v>
      </c>
      <c r="AB4139" t="s">
        <v>83</v>
      </c>
      <c r="AC4139" t="s">
        <v>84</v>
      </c>
      <c r="AD4139">
        <f>_xlfn.XLOOKUP(MIS[[#This Row],[TRADING SYMBOL]],[1]Sheet1!$D:$D,[1]Sheet1!$C:$C)</f>
        <v>6.35</v>
      </c>
      <c r="AE4139">
        <f>MIS[[#This Row],[OrderAverageTradedPrice]]*MIS[[#This Row],[OrderQuantity]]</f>
        <v>338</v>
      </c>
      <c r="AF4139">
        <f>MIS[[#This Row],[LTP]]*MIS[[#This Row],[OrderQuantity]]</f>
        <v>254</v>
      </c>
      <c r="AG4139">
        <f>IF(MIS[[#This Row],[OrderSide]]="SELL",MIS[[#This Row],[VALUE]]-MIS[[#This Row],[LIVE_VALUE]],MIS[[#This Row],[LIVE_VALUE]]-MIS[[#This Row],[VALUE]])</f>
        <v>-84</v>
      </c>
      <c r="AH4139" t="str" cm="1">
        <f t="array" ref="AH4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9" t="str">
        <f>MIS[[#This Row],[TRADING SYMBOL]]</f>
        <v>SENSEX2552085900CE</v>
      </c>
      <c r="AJ4139" t="str">
        <f>IF(RIGHT(MIS[[#This Row],[Main/Hedge]],4)="MAIN","MAIN","HEDGE")</f>
        <v>HEDGE</v>
      </c>
      <c r="AK4139" t="str" cm="1">
        <f t="array" ref="AK4139">_xlfn._xlws.FILTER(Table4[Column1],ISNUMBER(SEARCH(Table4[Column1],MIS[[#This Row],[OrderUniqueIdentifier]])),"")</f>
        <v>XYT</v>
      </c>
    </row>
    <row r="4140" spans="1:37" x14ac:dyDescent="0.25">
      <c r="A4140" t="s">
        <v>71</v>
      </c>
      <c r="B4140" t="s">
        <v>661</v>
      </c>
      <c r="C4140" t="s">
        <v>7650</v>
      </c>
      <c r="D4140" t="s">
        <v>72</v>
      </c>
      <c r="E4140" t="s">
        <v>116</v>
      </c>
      <c r="F4140" t="s">
        <v>98</v>
      </c>
      <c r="G4140" t="s">
        <v>74</v>
      </c>
      <c r="H4140" t="s">
        <v>75</v>
      </c>
      <c r="I4140" t="s">
        <v>76</v>
      </c>
      <c r="J4140" t="s">
        <v>77</v>
      </c>
      <c r="K4140">
        <v>20</v>
      </c>
      <c r="L4140" t="s">
        <v>77</v>
      </c>
      <c r="M4140" t="s">
        <v>78</v>
      </c>
      <c r="N4140" t="s">
        <v>7651</v>
      </c>
      <c r="O4140" t="s">
        <v>7652</v>
      </c>
      <c r="P4140" t="s">
        <v>7653</v>
      </c>
      <c r="Q4140" t="s">
        <v>117</v>
      </c>
      <c r="R4140" t="s">
        <v>79</v>
      </c>
      <c r="S4140" t="s">
        <v>155</v>
      </c>
      <c r="T4140" t="s">
        <v>118</v>
      </c>
      <c r="U4140" t="s">
        <v>100</v>
      </c>
      <c r="V4140" t="s">
        <v>80</v>
      </c>
      <c r="W4140">
        <v>78600</v>
      </c>
      <c r="X4140" t="s">
        <v>85</v>
      </c>
      <c r="Y4140">
        <v>20</v>
      </c>
      <c r="Z4140" t="s">
        <v>7654</v>
      </c>
      <c r="AA4140" t="s">
        <v>7655</v>
      </c>
      <c r="AB4140" t="s">
        <v>87</v>
      </c>
      <c r="AC4140" t="s">
        <v>84</v>
      </c>
      <c r="AD4140">
        <f>_xlfn.XLOOKUP(MIS[[#This Row],[TRADING SYMBOL]],[1]Sheet1!$D:$D,[1]Sheet1!$C:$C)</f>
        <v>12.55</v>
      </c>
      <c r="AE4140">
        <f>MIS[[#This Row],[OrderAverageTradedPrice]]*MIS[[#This Row],[OrderQuantity]]</f>
        <v>442</v>
      </c>
      <c r="AF4140">
        <f>MIS[[#This Row],[LTP]]*MIS[[#This Row],[OrderQuantity]]</f>
        <v>251</v>
      </c>
      <c r="AG4140">
        <f>IF(MIS[[#This Row],[OrderSide]]="SELL",MIS[[#This Row],[VALUE]]-MIS[[#This Row],[LIVE_VALUE]],MIS[[#This Row],[LIVE_VALUE]]-MIS[[#This Row],[VALUE]])</f>
        <v>-191</v>
      </c>
      <c r="AH4140" t="str" cm="1">
        <f t="array" ref="AH4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0" t="str">
        <f>MIS[[#This Row],[TRADING SYMBOL]]</f>
        <v>SENSEX2552078600PE</v>
      </c>
      <c r="AJ4140" t="str">
        <f>IF(RIGHT(MIS[[#This Row],[Main/Hedge]],4)="MAIN","MAIN","HEDGE")</f>
        <v>HEDGE</v>
      </c>
      <c r="AK4140" t="str" cm="1">
        <f t="array" ref="AK4140">_xlfn._xlws.FILTER(Table4[Column1],ISNUMBER(SEARCH(Table4[Column1],MIS[[#This Row],[OrderUniqueIdentifier]])),"")</f>
        <v>XYT</v>
      </c>
    </row>
    <row r="4141" spans="1:37" x14ac:dyDescent="0.25">
      <c r="A4141" t="s">
        <v>71</v>
      </c>
      <c r="B4141" t="s">
        <v>669</v>
      </c>
      <c r="C4141" t="s">
        <v>7658</v>
      </c>
      <c r="D4141" t="s">
        <v>72</v>
      </c>
      <c r="E4141" t="s">
        <v>116</v>
      </c>
      <c r="F4141" t="s">
        <v>98</v>
      </c>
      <c r="G4141" t="s">
        <v>74</v>
      </c>
      <c r="H4141" t="s">
        <v>75</v>
      </c>
      <c r="I4141" t="s">
        <v>76</v>
      </c>
      <c r="J4141" t="s">
        <v>77</v>
      </c>
      <c r="K4141">
        <v>240</v>
      </c>
      <c r="L4141" t="s">
        <v>77</v>
      </c>
      <c r="M4141" t="s">
        <v>78</v>
      </c>
      <c r="N4141" t="s">
        <v>7651</v>
      </c>
      <c r="O4141" t="s">
        <v>7652</v>
      </c>
      <c r="P4141" t="s">
        <v>7653</v>
      </c>
      <c r="Q4141" t="s">
        <v>117</v>
      </c>
      <c r="R4141" t="s">
        <v>79</v>
      </c>
      <c r="S4141" t="s">
        <v>155</v>
      </c>
      <c r="T4141" t="s">
        <v>118</v>
      </c>
      <c r="U4141" t="s">
        <v>100</v>
      </c>
      <c r="V4141" t="s">
        <v>80</v>
      </c>
      <c r="W4141">
        <v>78600</v>
      </c>
      <c r="X4141" t="s">
        <v>85</v>
      </c>
      <c r="Y4141">
        <v>240</v>
      </c>
      <c r="Z4141" t="s">
        <v>7654</v>
      </c>
      <c r="AA4141" t="s">
        <v>7655</v>
      </c>
      <c r="AB4141" t="s">
        <v>87</v>
      </c>
      <c r="AC4141" t="s">
        <v>84</v>
      </c>
      <c r="AD4141">
        <f>_xlfn.XLOOKUP(MIS[[#This Row],[TRADING SYMBOL]],[1]Sheet1!$D:$D,[1]Sheet1!$C:$C)</f>
        <v>12.55</v>
      </c>
      <c r="AE4141">
        <f>MIS[[#This Row],[OrderAverageTradedPrice]]*MIS[[#This Row],[OrderQuantity]]</f>
        <v>5304</v>
      </c>
      <c r="AF4141">
        <f>MIS[[#This Row],[LTP]]*MIS[[#This Row],[OrderQuantity]]</f>
        <v>3012</v>
      </c>
      <c r="AG4141">
        <f>IF(MIS[[#This Row],[OrderSide]]="SELL",MIS[[#This Row],[VALUE]]-MIS[[#This Row],[LIVE_VALUE]],MIS[[#This Row],[LIVE_VALUE]]-MIS[[#This Row],[VALUE]])</f>
        <v>-2292</v>
      </c>
      <c r="AH4141" t="str" cm="1">
        <f t="array" ref="AH4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1" t="str">
        <f>MIS[[#This Row],[TRADING SYMBOL]]</f>
        <v>SENSEX2552078600PE</v>
      </c>
      <c r="AJ4141" t="str">
        <f>IF(RIGHT(MIS[[#This Row],[Main/Hedge]],4)="MAIN","MAIN","HEDGE")</f>
        <v>HEDGE</v>
      </c>
      <c r="AK4141" t="str" cm="1">
        <f t="array" ref="AK4141">_xlfn._xlws.FILTER(Table4[Column1],ISNUMBER(SEARCH(Table4[Column1],MIS[[#This Row],[OrderUniqueIdentifier]])),"")</f>
        <v>XYT</v>
      </c>
    </row>
    <row r="4142" spans="1:37" x14ac:dyDescent="0.25">
      <c r="A4142" t="s">
        <v>71</v>
      </c>
      <c r="B4142" t="s">
        <v>813</v>
      </c>
      <c r="C4142" t="s">
        <v>7683</v>
      </c>
      <c r="D4142" t="s">
        <v>72</v>
      </c>
      <c r="E4142" t="s">
        <v>116</v>
      </c>
      <c r="F4142" t="s">
        <v>98</v>
      </c>
      <c r="G4142" t="s">
        <v>74</v>
      </c>
      <c r="H4142" t="s">
        <v>75</v>
      </c>
      <c r="I4142" t="s">
        <v>76</v>
      </c>
      <c r="J4142" t="s">
        <v>77</v>
      </c>
      <c r="K4142">
        <v>20</v>
      </c>
      <c r="L4142" t="s">
        <v>77</v>
      </c>
      <c r="M4142" t="s">
        <v>78</v>
      </c>
      <c r="N4142" t="s">
        <v>7684</v>
      </c>
      <c r="O4142" t="s">
        <v>7653</v>
      </c>
      <c r="P4142" t="s">
        <v>7685</v>
      </c>
      <c r="Q4142" t="s">
        <v>117</v>
      </c>
      <c r="R4142" t="s">
        <v>79</v>
      </c>
      <c r="S4142" t="s">
        <v>155</v>
      </c>
      <c r="T4142" t="s">
        <v>118</v>
      </c>
      <c r="U4142" t="s">
        <v>100</v>
      </c>
      <c r="V4142" t="s">
        <v>80</v>
      </c>
      <c r="W4142">
        <v>78600</v>
      </c>
      <c r="X4142" t="s">
        <v>85</v>
      </c>
      <c r="Y4142">
        <v>20</v>
      </c>
      <c r="Z4142" t="s">
        <v>7655</v>
      </c>
      <c r="AA4142" t="s">
        <v>7686</v>
      </c>
      <c r="AB4142" t="s">
        <v>87</v>
      </c>
      <c r="AC4142" t="s">
        <v>84</v>
      </c>
      <c r="AD4142">
        <f>_xlfn.XLOOKUP(MIS[[#This Row],[TRADING SYMBOL]],[1]Sheet1!$D:$D,[1]Sheet1!$C:$C)</f>
        <v>12.55</v>
      </c>
      <c r="AE4142">
        <f>MIS[[#This Row],[OrderAverageTradedPrice]]*MIS[[#This Row],[OrderQuantity]]</f>
        <v>447</v>
      </c>
      <c r="AF4142">
        <f>MIS[[#This Row],[LTP]]*MIS[[#This Row],[OrderQuantity]]</f>
        <v>251</v>
      </c>
      <c r="AG4142">
        <f>IF(MIS[[#This Row],[OrderSide]]="SELL",MIS[[#This Row],[VALUE]]-MIS[[#This Row],[LIVE_VALUE]],MIS[[#This Row],[LIVE_VALUE]]-MIS[[#This Row],[VALUE]])</f>
        <v>-196</v>
      </c>
      <c r="AH4142" t="str" cm="1">
        <f t="array" ref="AH4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2" t="str">
        <f>MIS[[#This Row],[TRADING SYMBOL]]</f>
        <v>SENSEX2552078600PE</v>
      </c>
      <c r="AJ4142" t="str">
        <f>IF(RIGHT(MIS[[#This Row],[Main/Hedge]],4)="MAIN","MAIN","HEDGE")</f>
        <v>HEDGE</v>
      </c>
      <c r="AK4142" t="str" cm="1">
        <f t="array" ref="AK4142">_xlfn._xlws.FILTER(Table4[Column1],ISNUMBER(SEARCH(Table4[Column1],MIS[[#This Row],[OrderUniqueIdentifier]])),"")</f>
        <v>XYT</v>
      </c>
    </row>
    <row r="4143" spans="1:37" x14ac:dyDescent="0.25">
      <c r="A4143" t="s">
        <v>71</v>
      </c>
      <c r="B4143" t="s">
        <v>1061</v>
      </c>
      <c r="C4143" t="s">
        <v>7724</v>
      </c>
      <c r="D4143" t="s">
        <v>72</v>
      </c>
      <c r="E4143" t="s">
        <v>116</v>
      </c>
      <c r="F4143" t="s">
        <v>98</v>
      </c>
      <c r="G4143" t="s">
        <v>74</v>
      </c>
      <c r="H4143" t="s">
        <v>75</v>
      </c>
      <c r="I4143" t="s">
        <v>76</v>
      </c>
      <c r="J4143" t="s">
        <v>77</v>
      </c>
      <c r="K4143">
        <v>40</v>
      </c>
      <c r="L4143" t="s">
        <v>77</v>
      </c>
      <c r="M4143" t="s">
        <v>78</v>
      </c>
      <c r="N4143" t="s">
        <v>7725</v>
      </c>
      <c r="O4143" t="s">
        <v>7653</v>
      </c>
      <c r="P4143" t="s">
        <v>7685</v>
      </c>
      <c r="Q4143" t="s">
        <v>117</v>
      </c>
      <c r="R4143" t="s">
        <v>79</v>
      </c>
      <c r="S4143" t="s">
        <v>155</v>
      </c>
      <c r="T4143" t="s">
        <v>118</v>
      </c>
      <c r="U4143" t="s">
        <v>100</v>
      </c>
      <c r="V4143" t="s">
        <v>80</v>
      </c>
      <c r="W4143">
        <v>78600</v>
      </c>
      <c r="X4143" t="s">
        <v>85</v>
      </c>
      <c r="Y4143">
        <v>40</v>
      </c>
      <c r="Z4143" t="s">
        <v>7655</v>
      </c>
      <c r="AA4143" t="s">
        <v>7686</v>
      </c>
      <c r="AB4143" t="s">
        <v>87</v>
      </c>
      <c r="AC4143" t="s">
        <v>84</v>
      </c>
      <c r="AD4143">
        <f>_xlfn.XLOOKUP(MIS[[#This Row],[TRADING SYMBOL]],[1]Sheet1!$D:$D,[1]Sheet1!$C:$C)</f>
        <v>12.55</v>
      </c>
      <c r="AE4143">
        <f>MIS[[#This Row],[OrderAverageTradedPrice]]*MIS[[#This Row],[OrderQuantity]]</f>
        <v>892</v>
      </c>
      <c r="AF4143">
        <f>MIS[[#This Row],[LTP]]*MIS[[#This Row],[OrderQuantity]]</f>
        <v>502</v>
      </c>
      <c r="AG4143">
        <f>IF(MIS[[#This Row],[OrderSide]]="SELL",MIS[[#This Row],[VALUE]]-MIS[[#This Row],[LIVE_VALUE]],MIS[[#This Row],[LIVE_VALUE]]-MIS[[#This Row],[VALUE]])</f>
        <v>-390</v>
      </c>
      <c r="AH4143" t="str" cm="1">
        <f t="array" ref="AH4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3" t="str">
        <f>MIS[[#This Row],[TRADING SYMBOL]]</f>
        <v>SENSEX2552078600PE</v>
      </c>
      <c r="AJ4143" t="str">
        <f>IF(RIGHT(MIS[[#This Row],[Main/Hedge]],4)="MAIN","MAIN","HEDGE")</f>
        <v>HEDGE</v>
      </c>
      <c r="AK4143" t="str" cm="1">
        <f t="array" ref="AK4143">_xlfn._xlws.FILTER(Table4[Column1],ISNUMBER(SEARCH(Table4[Column1],MIS[[#This Row],[OrderUniqueIdentifier]])),"")</f>
        <v>XYT</v>
      </c>
    </row>
    <row r="4144" spans="1:37" x14ac:dyDescent="0.25">
      <c r="A4144" t="s">
        <v>71</v>
      </c>
      <c r="B4144" t="s">
        <v>602</v>
      </c>
      <c r="C4144" t="s">
        <v>7642</v>
      </c>
      <c r="D4144" t="s">
        <v>72</v>
      </c>
      <c r="E4144" t="s">
        <v>465</v>
      </c>
      <c r="F4144" t="s">
        <v>98</v>
      </c>
      <c r="G4144" t="s">
        <v>74</v>
      </c>
      <c r="H4144" t="s">
        <v>75</v>
      </c>
      <c r="I4144" t="s">
        <v>76</v>
      </c>
      <c r="J4144" t="s">
        <v>77</v>
      </c>
      <c r="K4144">
        <v>20</v>
      </c>
      <c r="L4144" t="s">
        <v>77</v>
      </c>
      <c r="M4144" t="s">
        <v>78</v>
      </c>
      <c r="N4144" t="s">
        <v>7643</v>
      </c>
      <c r="O4144" t="s">
        <v>7644</v>
      </c>
      <c r="P4144" t="s">
        <v>7644</v>
      </c>
      <c r="Q4144" t="s">
        <v>469</v>
      </c>
      <c r="R4144" t="s">
        <v>79</v>
      </c>
      <c r="S4144" t="s">
        <v>155</v>
      </c>
      <c r="T4144" t="s">
        <v>470</v>
      </c>
      <c r="U4144" t="s">
        <v>100</v>
      </c>
      <c r="V4144" t="s">
        <v>80</v>
      </c>
      <c r="W4144">
        <v>85900</v>
      </c>
      <c r="X4144" t="s">
        <v>81</v>
      </c>
      <c r="Y4144">
        <v>20</v>
      </c>
      <c r="Z4144" t="s">
        <v>7645</v>
      </c>
      <c r="AA4144" t="s">
        <v>7645</v>
      </c>
      <c r="AB4144" t="s">
        <v>83</v>
      </c>
      <c r="AC4144" t="s">
        <v>84</v>
      </c>
      <c r="AD4144">
        <f>_xlfn.XLOOKUP(MIS[[#This Row],[TRADING SYMBOL]],[1]Sheet1!$D:$D,[1]Sheet1!$C:$C)</f>
        <v>6.35</v>
      </c>
      <c r="AE4144">
        <f>MIS[[#This Row],[OrderAverageTradedPrice]]*MIS[[#This Row],[OrderQuantity]]</f>
        <v>169</v>
      </c>
      <c r="AF4144">
        <f>MIS[[#This Row],[LTP]]*MIS[[#This Row],[OrderQuantity]]</f>
        <v>127</v>
      </c>
      <c r="AG4144">
        <f>IF(MIS[[#This Row],[OrderSide]]="SELL",MIS[[#This Row],[VALUE]]-MIS[[#This Row],[LIVE_VALUE]],MIS[[#This Row],[LIVE_VALUE]]-MIS[[#This Row],[VALUE]])</f>
        <v>-42</v>
      </c>
      <c r="AH4144" t="str" cm="1">
        <f t="array" ref="AH4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4" t="str">
        <f>MIS[[#This Row],[TRADING SYMBOL]]</f>
        <v>SENSEX2552085900CE</v>
      </c>
      <c r="AJ4144" t="str">
        <f>IF(RIGHT(MIS[[#This Row],[Main/Hedge]],4)="MAIN","MAIN","HEDGE")</f>
        <v>HEDGE</v>
      </c>
      <c r="AK4144" t="str" cm="1">
        <f t="array" ref="AK4144">_xlfn._xlws.FILTER(Table4[Column1],ISNUMBER(SEARCH(Table4[Column1],MIS[[#This Row],[OrderUniqueIdentifier]])),"")</f>
        <v>XYT</v>
      </c>
    </row>
    <row r="4145" spans="1:37" x14ac:dyDescent="0.25">
      <c r="A4145" t="s">
        <v>71</v>
      </c>
      <c r="B4145" t="s">
        <v>696</v>
      </c>
      <c r="C4145" t="s">
        <v>7659</v>
      </c>
      <c r="D4145" t="s">
        <v>72</v>
      </c>
      <c r="E4145" t="s">
        <v>465</v>
      </c>
      <c r="F4145" t="s">
        <v>98</v>
      </c>
      <c r="G4145" t="s">
        <v>74</v>
      </c>
      <c r="H4145" t="s">
        <v>75</v>
      </c>
      <c r="I4145" t="s">
        <v>76</v>
      </c>
      <c r="J4145" t="s">
        <v>77</v>
      </c>
      <c r="K4145">
        <v>80</v>
      </c>
      <c r="L4145" t="s">
        <v>77</v>
      </c>
      <c r="M4145" t="s">
        <v>78</v>
      </c>
      <c r="N4145" t="s">
        <v>230</v>
      </c>
      <c r="O4145" t="s">
        <v>7644</v>
      </c>
      <c r="P4145" t="s">
        <v>7660</v>
      </c>
      <c r="Q4145" t="s">
        <v>469</v>
      </c>
      <c r="R4145" t="s">
        <v>79</v>
      </c>
      <c r="S4145" t="s">
        <v>155</v>
      </c>
      <c r="T4145" t="s">
        <v>470</v>
      </c>
      <c r="U4145" t="s">
        <v>100</v>
      </c>
      <c r="V4145" t="s">
        <v>80</v>
      </c>
      <c r="W4145">
        <v>85900</v>
      </c>
      <c r="X4145" t="s">
        <v>81</v>
      </c>
      <c r="Y4145">
        <v>80</v>
      </c>
      <c r="Z4145" t="s">
        <v>7645</v>
      </c>
      <c r="AA4145" t="s">
        <v>7661</v>
      </c>
      <c r="AB4145" t="s">
        <v>83</v>
      </c>
      <c r="AC4145" t="s">
        <v>84</v>
      </c>
      <c r="AD4145">
        <f>_xlfn.XLOOKUP(MIS[[#This Row],[TRADING SYMBOL]],[1]Sheet1!$D:$D,[1]Sheet1!$C:$C)</f>
        <v>6.35</v>
      </c>
      <c r="AE4145">
        <f>MIS[[#This Row],[OrderAverageTradedPrice]]*MIS[[#This Row],[OrderQuantity]]</f>
        <v>672</v>
      </c>
      <c r="AF4145">
        <f>MIS[[#This Row],[LTP]]*MIS[[#This Row],[OrderQuantity]]</f>
        <v>508</v>
      </c>
      <c r="AG4145">
        <f>IF(MIS[[#This Row],[OrderSide]]="SELL",MIS[[#This Row],[VALUE]]-MIS[[#This Row],[LIVE_VALUE]],MIS[[#This Row],[LIVE_VALUE]]-MIS[[#This Row],[VALUE]])</f>
        <v>-164</v>
      </c>
      <c r="AH4145" t="str" cm="1">
        <f t="array" ref="AH4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5" t="str">
        <f>MIS[[#This Row],[TRADING SYMBOL]]</f>
        <v>SENSEX2552085900CE</v>
      </c>
      <c r="AJ4145" t="str">
        <f>IF(RIGHT(MIS[[#This Row],[Main/Hedge]],4)="MAIN","MAIN","HEDGE")</f>
        <v>HEDGE</v>
      </c>
      <c r="AK4145" t="str" cm="1">
        <f t="array" ref="AK4145">_xlfn._xlws.FILTER(Table4[Column1],ISNUMBER(SEARCH(Table4[Column1],MIS[[#This Row],[OrderUniqueIdentifier]])),"")</f>
        <v>XYT</v>
      </c>
    </row>
    <row r="4146" spans="1:37" x14ac:dyDescent="0.25">
      <c r="A4146" t="s">
        <v>71</v>
      </c>
      <c r="B4146" t="s">
        <v>1326</v>
      </c>
      <c r="C4146" t="s">
        <v>7755</v>
      </c>
      <c r="D4146" t="s">
        <v>72</v>
      </c>
      <c r="E4146" t="s">
        <v>465</v>
      </c>
      <c r="F4146" t="s">
        <v>98</v>
      </c>
      <c r="G4146" t="s">
        <v>74</v>
      </c>
      <c r="H4146" t="s">
        <v>75</v>
      </c>
      <c r="I4146" t="s">
        <v>76</v>
      </c>
      <c r="J4146" t="s">
        <v>77</v>
      </c>
      <c r="K4146">
        <v>20</v>
      </c>
      <c r="L4146" t="s">
        <v>77</v>
      </c>
      <c r="M4146" t="s">
        <v>78</v>
      </c>
      <c r="N4146" t="s">
        <v>230</v>
      </c>
      <c r="O4146" t="s">
        <v>7609</v>
      </c>
      <c r="P4146" t="s">
        <v>7609</v>
      </c>
      <c r="Q4146" t="s">
        <v>469</v>
      </c>
      <c r="R4146" t="s">
        <v>79</v>
      </c>
      <c r="S4146" t="s">
        <v>155</v>
      </c>
      <c r="T4146" t="s">
        <v>470</v>
      </c>
      <c r="U4146" t="s">
        <v>100</v>
      </c>
      <c r="V4146" t="s">
        <v>80</v>
      </c>
      <c r="W4146">
        <v>85900</v>
      </c>
      <c r="X4146" t="s">
        <v>81</v>
      </c>
      <c r="Y4146">
        <v>20</v>
      </c>
      <c r="Z4146" t="s">
        <v>7611</v>
      </c>
      <c r="AA4146" t="s">
        <v>7611</v>
      </c>
      <c r="AB4146" t="s">
        <v>83</v>
      </c>
      <c r="AC4146" t="s">
        <v>84</v>
      </c>
      <c r="AD4146">
        <f>_xlfn.XLOOKUP(MIS[[#This Row],[TRADING SYMBOL]],[1]Sheet1!$D:$D,[1]Sheet1!$C:$C)</f>
        <v>6.35</v>
      </c>
      <c r="AE4146">
        <f>MIS[[#This Row],[OrderAverageTradedPrice]]*MIS[[#This Row],[OrderQuantity]]</f>
        <v>168</v>
      </c>
      <c r="AF4146">
        <f>MIS[[#This Row],[LTP]]*MIS[[#This Row],[OrderQuantity]]</f>
        <v>127</v>
      </c>
      <c r="AG4146">
        <f>IF(MIS[[#This Row],[OrderSide]]="SELL",MIS[[#This Row],[VALUE]]-MIS[[#This Row],[LIVE_VALUE]],MIS[[#This Row],[LIVE_VALUE]]-MIS[[#This Row],[VALUE]])</f>
        <v>-41</v>
      </c>
      <c r="AH4146" t="str" cm="1">
        <f t="array" ref="AH4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6" t="str">
        <f>MIS[[#This Row],[TRADING SYMBOL]]</f>
        <v>SENSEX2552085900CE</v>
      </c>
      <c r="AJ4146" t="str">
        <f>IF(RIGHT(MIS[[#This Row],[Main/Hedge]],4)="MAIN","MAIN","HEDGE")</f>
        <v>HEDGE</v>
      </c>
      <c r="AK4146" t="str" cm="1">
        <f t="array" ref="AK4146">_xlfn._xlws.FILTER(Table4[Column1],ISNUMBER(SEARCH(Table4[Column1],MIS[[#This Row],[OrderUniqueIdentifier]])),"")</f>
        <v>XYT</v>
      </c>
    </row>
    <row r="4147" spans="1:37" x14ac:dyDescent="0.25">
      <c r="A4147" t="s">
        <v>71</v>
      </c>
      <c r="B4147" t="s">
        <v>491</v>
      </c>
      <c r="C4147" t="s">
        <v>7608</v>
      </c>
      <c r="D4147" t="s">
        <v>72</v>
      </c>
      <c r="E4147" t="s">
        <v>465</v>
      </c>
      <c r="F4147" t="s">
        <v>98</v>
      </c>
      <c r="G4147" t="s">
        <v>74</v>
      </c>
      <c r="H4147" t="s">
        <v>75</v>
      </c>
      <c r="I4147" t="s">
        <v>76</v>
      </c>
      <c r="J4147" t="s">
        <v>77</v>
      </c>
      <c r="K4147">
        <v>80</v>
      </c>
      <c r="L4147" t="s">
        <v>77</v>
      </c>
      <c r="M4147" t="s">
        <v>78</v>
      </c>
      <c r="N4147" t="s">
        <v>230</v>
      </c>
      <c r="O4147" t="s">
        <v>7609</v>
      </c>
      <c r="P4147" t="s">
        <v>7610</v>
      </c>
      <c r="Q4147" t="s">
        <v>469</v>
      </c>
      <c r="R4147" t="s">
        <v>79</v>
      </c>
      <c r="S4147" t="s">
        <v>155</v>
      </c>
      <c r="T4147" t="s">
        <v>470</v>
      </c>
      <c r="U4147" t="s">
        <v>100</v>
      </c>
      <c r="V4147" t="s">
        <v>80</v>
      </c>
      <c r="W4147">
        <v>85900</v>
      </c>
      <c r="X4147" t="s">
        <v>81</v>
      </c>
      <c r="Y4147">
        <v>80</v>
      </c>
      <c r="Z4147" t="s">
        <v>7611</v>
      </c>
      <c r="AA4147" t="s">
        <v>7612</v>
      </c>
      <c r="AB4147" t="s">
        <v>83</v>
      </c>
      <c r="AC4147" t="s">
        <v>84</v>
      </c>
      <c r="AD4147">
        <f>_xlfn.XLOOKUP(MIS[[#This Row],[TRADING SYMBOL]],[1]Sheet1!$D:$D,[1]Sheet1!$C:$C)</f>
        <v>6.35</v>
      </c>
      <c r="AE4147">
        <f>MIS[[#This Row],[OrderAverageTradedPrice]]*MIS[[#This Row],[OrderQuantity]]</f>
        <v>672</v>
      </c>
      <c r="AF4147">
        <f>MIS[[#This Row],[LTP]]*MIS[[#This Row],[OrderQuantity]]</f>
        <v>508</v>
      </c>
      <c r="AG4147">
        <f>IF(MIS[[#This Row],[OrderSide]]="SELL",MIS[[#This Row],[VALUE]]-MIS[[#This Row],[LIVE_VALUE]],MIS[[#This Row],[LIVE_VALUE]]-MIS[[#This Row],[VALUE]])</f>
        <v>-164</v>
      </c>
      <c r="AH4147" t="str" cm="1">
        <f t="array" ref="AH4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7" t="str">
        <f>MIS[[#This Row],[TRADING SYMBOL]]</f>
        <v>SENSEX2552085900CE</v>
      </c>
      <c r="AJ4147" t="str">
        <f>IF(RIGHT(MIS[[#This Row],[Main/Hedge]],4)="MAIN","MAIN","HEDGE")</f>
        <v>HEDGE</v>
      </c>
      <c r="AK4147" t="str" cm="1">
        <f t="array" ref="AK4147">_xlfn._xlws.FILTER(Table4[Column1],ISNUMBER(SEARCH(Table4[Column1],MIS[[#This Row],[OrderUniqueIdentifier]])),"")</f>
        <v>XYT</v>
      </c>
    </row>
    <row r="4148" spans="1:37" x14ac:dyDescent="0.25">
      <c r="A4148" t="s">
        <v>71</v>
      </c>
      <c r="B4148" t="s">
        <v>602</v>
      </c>
      <c r="C4148" t="s">
        <v>7785</v>
      </c>
      <c r="D4148" t="s">
        <v>72</v>
      </c>
      <c r="E4148" t="s">
        <v>116</v>
      </c>
      <c r="F4148" t="s">
        <v>98</v>
      </c>
      <c r="G4148" t="s">
        <v>74</v>
      </c>
      <c r="H4148" t="s">
        <v>75</v>
      </c>
      <c r="I4148" t="s">
        <v>76</v>
      </c>
      <c r="J4148" t="s">
        <v>77</v>
      </c>
      <c r="K4148">
        <v>20</v>
      </c>
      <c r="L4148" t="s">
        <v>77</v>
      </c>
      <c r="M4148" t="s">
        <v>78</v>
      </c>
      <c r="N4148" t="s">
        <v>7786</v>
      </c>
      <c r="O4148" t="s">
        <v>7609</v>
      </c>
      <c r="P4148" t="s">
        <v>7610</v>
      </c>
      <c r="Q4148" t="s">
        <v>117</v>
      </c>
      <c r="R4148" t="s">
        <v>79</v>
      </c>
      <c r="S4148" t="s">
        <v>155</v>
      </c>
      <c r="T4148" t="s">
        <v>118</v>
      </c>
      <c r="U4148" t="s">
        <v>100</v>
      </c>
      <c r="V4148" t="s">
        <v>80</v>
      </c>
      <c r="W4148">
        <v>78600</v>
      </c>
      <c r="X4148" t="s">
        <v>85</v>
      </c>
      <c r="Y4148">
        <v>20</v>
      </c>
      <c r="Z4148" t="s">
        <v>7611</v>
      </c>
      <c r="AA4148" t="s">
        <v>7612</v>
      </c>
      <c r="AB4148" t="s">
        <v>87</v>
      </c>
      <c r="AC4148" t="s">
        <v>84</v>
      </c>
      <c r="AD4148">
        <f>_xlfn.XLOOKUP(MIS[[#This Row],[TRADING SYMBOL]],[1]Sheet1!$D:$D,[1]Sheet1!$C:$C)</f>
        <v>12.55</v>
      </c>
      <c r="AE4148">
        <f>MIS[[#This Row],[OrderAverageTradedPrice]]*MIS[[#This Row],[OrderQuantity]]</f>
        <v>448</v>
      </c>
      <c r="AF4148">
        <f>MIS[[#This Row],[LTP]]*MIS[[#This Row],[OrderQuantity]]</f>
        <v>251</v>
      </c>
      <c r="AG4148">
        <f>IF(MIS[[#This Row],[OrderSide]]="SELL",MIS[[#This Row],[VALUE]]-MIS[[#This Row],[LIVE_VALUE]],MIS[[#This Row],[LIVE_VALUE]]-MIS[[#This Row],[VALUE]])</f>
        <v>-197</v>
      </c>
      <c r="AH4148" t="str" cm="1">
        <f t="array" ref="AH4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8" t="str">
        <f>MIS[[#This Row],[TRADING SYMBOL]]</f>
        <v>SENSEX2552078600PE</v>
      </c>
      <c r="AJ4148" t="str">
        <f>IF(RIGHT(MIS[[#This Row],[Main/Hedge]],4)="MAIN","MAIN","HEDGE")</f>
        <v>HEDGE</v>
      </c>
      <c r="AK4148" t="str" cm="1">
        <f t="array" ref="AK4148">_xlfn._xlws.FILTER(Table4[Column1],ISNUMBER(SEARCH(Table4[Column1],MIS[[#This Row],[OrderUniqueIdentifier]])),"")</f>
        <v>XYT</v>
      </c>
    </row>
    <row r="4149" spans="1:37" x14ac:dyDescent="0.25">
      <c r="A4149" t="s">
        <v>71</v>
      </c>
      <c r="B4149" t="s">
        <v>696</v>
      </c>
      <c r="C4149" t="s">
        <v>7662</v>
      </c>
      <c r="D4149" t="s">
        <v>72</v>
      </c>
      <c r="E4149" t="s">
        <v>116</v>
      </c>
      <c r="F4149" t="s">
        <v>98</v>
      </c>
      <c r="G4149" t="s">
        <v>74</v>
      </c>
      <c r="H4149" t="s">
        <v>75</v>
      </c>
      <c r="I4149" t="s">
        <v>76</v>
      </c>
      <c r="J4149" t="s">
        <v>77</v>
      </c>
      <c r="K4149">
        <v>80</v>
      </c>
      <c r="L4149" t="s">
        <v>77</v>
      </c>
      <c r="M4149" t="s">
        <v>78</v>
      </c>
      <c r="N4149" t="s">
        <v>7663</v>
      </c>
      <c r="O4149" t="s">
        <v>7610</v>
      </c>
      <c r="P4149" t="s">
        <v>7610</v>
      </c>
      <c r="Q4149" t="s">
        <v>117</v>
      </c>
      <c r="R4149" t="s">
        <v>79</v>
      </c>
      <c r="S4149" t="s">
        <v>155</v>
      </c>
      <c r="T4149" t="s">
        <v>118</v>
      </c>
      <c r="U4149" t="s">
        <v>100</v>
      </c>
      <c r="V4149" t="s">
        <v>80</v>
      </c>
      <c r="W4149">
        <v>78600</v>
      </c>
      <c r="X4149" t="s">
        <v>85</v>
      </c>
      <c r="Y4149">
        <v>80</v>
      </c>
      <c r="Z4149" t="s">
        <v>7612</v>
      </c>
      <c r="AA4149" t="s">
        <v>7612</v>
      </c>
      <c r="AB4149" t="s">
        <v>87</v>
      </c>
      <c r="AC4149" t="s">
        <v>84</v>
      </c>
      <c r="AD4149">
        <f>_xlfn.XLOOKUP(MIS[[#This Row],[TRADING SYMBOL]],[1]Sheet1!$D:$D,[1]Sheet1!$C:$C)</f>
        <v>12.55</v>
      </c>
      <c r="AE4149">
        <f>MIS[[#This Row],[OrderAverageTradedPrice]]*MIS[[#This Row],[OrderQuantity]]</f>
        <v>1800</v>
      </c>
      <c r="AF4149">
        <f>MIS[[#This Row],[LTP]]*MIS[[#This Row],[OrderQuantity]]</f>
        <v>1004</v>
      </c>
      <c r="AG4149">
        <f>IF(MIS[[#This Row],[OrderSide]]="SELL",MIS[[#This Row],[VALUE]]-MIS[[#This Row],[LIVE_VALUE]],MIS[[#This Row],[LIVE_VALUE]]-MIS[[#This Row],[VALUE]])</f>
        <v>-796</v>
      </c>
      <c r="AH4149" t="str" cm="1">
        <f t="array" ref="AH4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9" t="str">
        <f>MIS[[#This Row],[TRADING SYMBOL]]</f>
        <v>SENSEX2552078600PE</v>
      </c>
      <c r="AJ4149" t="str">
        <f>IF(RIGHT(MIS[[#This Row],[Main/Hedge]],4)="MAIN","MAIN","HEDGE")</f>
        <v>HEDGE</v>
      </c>
      <c r="AK4149" t="str" cm="1">
        <f t="array" ref="AK4149">_xlfn._xlws.FILTER(Table4[Column1],ISNUMBER(SEARCH(Table4[Column1],MIS[[#This Row],[OrderUniqueIdentifier]])),"")</f>
        <v>XYT</v>
      </c>
    </row>
    <row r="4150" spans="1:37" x14ac:dyDescent="0.25">
      <c r="A4150" t="s">
        <v>71</v>
      </c>
      <c r="B4150" t="s">
        <v>787</v>
      </c>
      <c r="C4150" t="s">
        <v>7675</v>
      </c>
      <c r="D4150" t="s">
        <v>72</v>
      </c>
      <c r="E4150" t="s">
        <v>465</v>
      </c>
      <c r="F4150" t="s">
        <v>98</v>
      </c>
      <c r="G4150" t="s">
        <v>74</v>
      </c>
      <c r="H4150" t="s">
        <v>75</v>
      </c>
      <c r="I4150" t="s">
        <v>76</v>
      </c>
      <c r="J4150" t="s">
        <v>77</v>
      </c>
      <c r="K4150">
        <v>20</v>
      </c>
      <c r="L4150" t="s">
        <v>77</v>
      </c>
      <c r="M4150" t="s">
        <v>78</v>
      </c>
      <c r="N4150" t="s">
        <v>230</v>
      </c>
      <c r="O4150" t="s">
        <v>7609</v>
      </c>
      <c r="P4150" t="s">
        <v>7610</v>
      </c>
      <c r="Q4150" t="s">
        <v>469</v>
      </c>
      <c r="R4150" t="s">
        <v>79</v>
      </c>
      <c r="S4150" t="s">
        <v>155</v>
      </c>
      <c r="T4150" t="s">
        <v>470</v>
      </c>
      <c r="U4150" t="s">
        <v>100</v>
      </c>
      <c r="V4150" t="s">
        <v>80</v>
      </c>
      <c r="W4150">
        <v>85900</v>
      </c>
      <c r="X4150" t="s">
        <v>81</v>
      </c>
      <c r="Y4150">
        <v>20</v>
      </c>
      <c r="Z4150" t="s">
        <v>7611</v>
      </c>
      <c r="AA4150" t="s">
        <v>7612</v>
      </c>
      <c r="AB4150" t="s">
        <v>83</v>
      </c>
      <c r="AC4150" t="s">
        <v>84</v>
      </c>
      <c r="AD4150">
        <f>_xlfn.XLOOKUP(MIS[[#This Row],[TRADING SYMBOL]],[1]Sheet1!$D:$D,[1]Sheet1!$C:$C)</f>
        <v>6.35</v>
      </c>
      <c r="AE4150">
        <f>MIS[[#This Row],[OrderAverageTradedPrice]]*MIS[[#This Row],[OrderQuantity]]</f>
        <v>168</v>
      </c>
      <c r="AF4150">
        <f>MIS[[#This Row],[LTP]]*MIS[[#This Row],[OrderQuantity]]</f>
        <v>127</v>
      </c>
      <c r="AG4150">
        <f>IF(MIS[[#This Row],[OrderSide]]="SELL",MIS[[#This Row],[VALUE]]-MIS[[#This Row],[LIVE_VALUE]],MIS[[#This Row],[LIVE_VALUE]]-MIS[[#This Row],[VALUE]])</f>
        <v>-41</v>
      </c>
      <c r="AH4150" t="str" cm="1">
        <f t="array" ref="AH4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0" t="str">
        <f>MIS[[#This Row],[TRADING SYMBOL]]</f>
        <v>SENSEX2552085900CE</v>
      </c>
      <c r="AJ4150" t="str">
        <f>IF(RIGHT(MIS[[#This Row],[Main/Hedge]],4)="MAIN","MAIN","HEDGE")</f>
        <v>HEDGE</v>
      </c>
      <c r="AK4150" t="str" cm="1">
        <f t="array" ref="AK4150">_xlfn._xlws.FILTER(Table4[Column1],ISNUMBER(SEARCH(Table4[Column1],MIS[[#This Row],[OrderUniqueIdentifier]])),"")</f>
        <v>XYT</v>
      </c>
    </row>
    <row r="4151" spans="1:37" x14ac:dyDescent="0.25">
      <c r="A4151" t="s">
        <v>71</v>
      </c>
      <c r="B4151" t="s">
        <v>787</v>
      </c>
      <c r="C4151" t="s">
        <v>7676</v>
      </c>
      <c r="D4151" t="s">
        <v>72</v>
      </c>
      <c r="E4151" t="s">
        <v>116</v>
      </c>
      <c r="F4151" t="s">
        <v>98</v>
      </c>
      <c r="G4151" t="s">
        <v>74</v>
      </c>
      <c r="H4151" t="s">
        <v>75</v>
      </c>
      <c r="I4151" t="s">
        <v>76</v>
      </c>
      <c r="J4151" t="s">
        <v>77</v>
      </c>
      <c r="K4151">
        <v>20</v>
      </c>
      <c r="L4151" t="s">
        <v>77</v>
      </c>
      <c r="M4151" t="s">
        <v>78</v>
      </c>
      <c r="N4151" t="s">
        <v>7677</v>
      </c>
      <c r="O4151" t="s">
        <v>7610</v>
      </c>
      <c r="P4151" t="s">
        <v>7610</v>
      </c>
      <c r="Q4151" t="s">
        <v>117</v>
      </c>
      <c r="R4151" t="s">
        <v>79</v>
      </c>
      <c r="S4151" t="s">
        <v>155</v>
      </c>
      <c r="T4151" t="s">
        <v>118</v>
      </c>
      <c r="U4151" t="s">
        <v>100</v>
      </c>
      <c r="V4151" t="s">
        <v>80</v>
      </c>
      <c r="W4151">
        <v>78600</v>
      </c>
      <c r="X4151" t="s">
        <v>85</v>
      </c>
      <c r="Y4151">
        <v>20</v>
      </c>
      <c r="Z4151" t="s">
        <v>7612</v>
      </c>
      <c r="AA4151" t="s">
        <v>7612</v>
      </c>
      <c r="AB4151" t="s">
        <v>87</v>
      </c>
      <c r="AC4151" t="s">
        <v>84</v>
      </c>
      <c r="AD4151">
        <f>_xlfn.XLOOKUP(MIS[[#This Row],[TRADING SYMBOL]],[1]Sheet1!$D:$D,[1]Sheet1!$C:$C)</f>
        <v>12.55</v>
      </c>
      <c r="AE4151">
        <f>MIS[[#This Row],[OrderAverageTradedPrice]]*MIS[[#This Row],[OrderQuantity]]</f>
        <v>451</v>
      </c>
      <c r="AF4151">
        <f>MIS[[#This Row],[LTP]]*MIS[[#This Row],[OrderQuantity]]</f>
        <v>251</v>
      </c>
      <c r="AG4151">
        <f>IF(MIS[[#This Row],[OrderSide]]="SELL",MIS[[#This Row],[VALUE]]-MIS[[#This Row],[LIVE_VALUE]],MIS[[#This Row],[LIVE_VALUE]]-MIS[[#This Row],[VALUE]])</f>
        <v>-200</v>
      </c>
      <c r="AH4151" t="str" cm="1">
        <f t="array" ref="AH4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1" t="str">
        <f>MIS[[#This Row],[TRADING SYMBOL]]</f>
        <v>SENSEX2552078600PE</v>
      </c>
      <c r="AJ4151" t="str">
        <f>IF(RIGHT(MIS[[#This Row],[Main/Hedge]],4)="MAIN","MAIN","HEDGE")</f>
        <v>HEDGE</v>
      </c>
      <c r="AK4151" t="str" cm="1">
        <f t="array" ref="AK4151">_xlfn._xlws.FILTER(Table4[Column1],ISNUMBER(SEARCH(Table4[Column1],MIS[[#This Row],[OrderUniqueIdentifier]])),"")</f>
        <v>XYT</v>
      </c>
    </row>
    <row r="4152" spans="1:37" x14ac:dyDescent="0.25">
      <c r="A4152" t="s">
        <v>71</v>
      </c>
      <c r="B4152" t="s">
        <v>908</v>
      </c>
      <c r="C4152" t="s">
        <v>7830</v>
      </c>
      <c r="D4152" t="s">
        <v>72</v>
      </c>
      <c r="E4152" t="s">
        <v>465</v>
      </c>
      <c r="F4152" t="s">
        <v>98</v>
      </c>
      <c r="G4152" t="s">
        <v>74</v>
      </c>
      <c r="H4152" t="s">
        <v>75</v>
      </c>
      <c r="I4152" t="s">
        <v>76</v>
      </c>
      <c r="J4152" t="s">
        <v>77</v>
      </c>
      <c r="K4152">
        <v>20</v>
      </c>
      <c r="L4152" t="s">
        <v>77</v>
      </c>
      <c r="M4152" t="s">
        <v>78</v>
      </c>
      <c r="N4152" t="s">
        <v>230</v>
      </c>
      <c r="O4152" t="s">
        <v>7609</v>
      </c>
      <c r="P4152" t="s">
        <v>7610</v>
      </c>
      <c r="Q4152" t="s">
        <v>469</v>
      </c>
      <c r="R4152" t="s">
        <v>79</v>
      </c>
      <c r="S4152" t="s">
        <v>155</v>
      </c>
      <c r="T4152" t="s">
        <v>470</v>
      </c>
      <c r="U4152" t="s">
        <v>100</v>
      </c>
      <c r="V4152" t="s">
        <v>80</v>
      </c>
      <c r="W4152">
        <v>85900</v>
      </c>
      <c r="X4152" t="s">
        <v>81</v>
      </c>
      <c r="Y4152">
        <v>20</v>
      </c>
      <c r="Z4152" t="s">
        <v>7611</v>
      </c>
      <c r="AA4152" t="s">
        <v>7612</v>
      </c>
      <c r="AB4152" t="s">
        <v>83</v>
      </c>
      <c r="AC4152" t="s">
        <v>84</v>
      </c>
      <c r="AD4152">
        <f>_xlfn.XLOOKUP(MIS[[#This Row],[TRADING SYMBOL]],[1]Sheet1!$D:$D,[1]Sheet1!$C:$C)</f>
        <v>6.35</v>
      </c>
      <c r="AE4152">
        <f>MIS[[#This Row],[OrderAverageTradedPrice]]*MIS[[#This Row],[OrderQuantity]]</f>
        <v>168</v>
      </c>
      <c r="AF4152">
        <f>MIS[[#This Row],[LTP]]*MIS[[#This Row],[OrderQuantity]]</f>
        <v>127</v>
      </c>
      <c r="AG4152">
        <f>IF(MIS[[#This Row],[OrderSide]]="SELL",MIS[[#This Row],[VALUE]]-MIS[[#This Row],[LIVE_VALUE]],MIS[[#This Row],[LIVE_VALUE]]-MIS[[#This Row],[VALUE]])</f>
        <v>-41</v>
      </c>
      <c r="AH4152" t="str" cm="1">
        <f t="array" ref="AH4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2" t="str">
        <f>MIS[[#This Row],[TRADING SYMBOL]]</f>
        <v>SENSEX2552085900CE</v>
      </c>
      <c r="AJ4152" t="str">
        <f>IF(RIGHT(MIS[[#This Row],[Main/Hedge]],4)="MAIN","MAIN","HEDGE")</f>
        <v>HEDGE</v>
      </c>
      <c r="AK4152" t="str" cm="1">
        <f t="array" ref="AK4152">_xlfn._xlws.FILTER(Table4[Column1],ISNUMBER(SEARCH(Table4[Column1],MIS[[#This Row],[OrderUniqueIdentifier]])),"")</f>
        <v>XYT</v>
      </c>
    </row>
    <row r="4153" spans="1:37" x14ac:dyDescent="0.25">
      <c r="A4153" t="s">
        <v>71</v>
      </c>
      <c r="B4153" t="s">
        <v>923</v>
      </c>
      <c r="C4153" t="s">
        <v>7694</v>
      </c>
      <c r="D4153" t="s">
        <v>72</v>
      </c>
      <c r="E4153" t="s">
        <v>465</v>
      </c>
      <c r="F4153" t="s">
        <v>98</v>
      </c>
      <c r="G4153" t="s">
        <v>74</v>
      </c>
      <c r="H4153" t="s">
        <v>75</v>
      </c>
      <c r="I4153" t="s">
        <v>76</v>
      </c>
      <c r="J4153" t="s">
        <v>77</v>
      </c>
      <c r="K4153">
        <v>60</v>
      </c>
      <c r="L4153" t="s">
        <v>77</v>
      </c>
      <c r="M4153" t="s">
        <v>78</v>
      </c>
      <c r="N4153" t="s">
        <v>230</v>
      </c>
      <c r="O4153" t="s">
        <v>7610</v>
      </c>
      <c r="P4153" t="s">
        <v>7610</v>
      </c>
      <c r="Q4153" t="s">
        <v>469</v>
      </c>
      <c r="R4153" t="s">
        <v>79</v>
      </c>
      <c r="S4153" t="s">
        <v>155</v>
      </c>
      <c r="T4153" t="s">
        <v>470</v>
      </c>
      <c r="U4153" t="s">
        <v>100</v>
      </c>
      <c r="V4153" t="s">
        <v>80</v>
      </c>
      <c r="W4153">
        <v>85900</v>
      </c>
      <c r="X4153" t="s">
        <v>81</v>
      </c>
      <c r="Y4153">
        <v>60</v>
      </c>
      <c r="Z4153" t="s">
        <v>7612</v>
      </c>
      <c r="AA4153" t="s">
        <v>7612</v>
      </c>
      <c r="AB4153" t="s">
        <v>83</v>
      </c>
      <c r="AC4153" t="s">
        <v>84</v>
      </c>
      <c r="AD4153">
        <f>_xlfn.XLOOKUP(MIS[[#This Row],[TRADING SYMBOL]],[1]Sheet1!$D:$D,[1]Sheet1!$C:$C)</f>
        <v>6.35</v>
      </c>
      <c r="AE4153">
        <f>MIS[[#This Row],[OrderAverageTradedPrice]]*MIS[[#This Row],[OrderQuantity]]</f>
        <v>504</v>
      </c>
      <c r="AF4153">
        <f>MIS[[#This Row],[LTP]]*MIS[[#This Row],[OrderQuantity]]</f>
        <v>381</v>
      </c>
      <c r="AG4153">
        <f>IF(MIS[[#This Row],[OrderSide]]="SELL",MIS[[#This Row],[VALUE]]-MIS[[#This Row],[LIVE_VALUE]],MIS[[#This Row],[LIVE_VALUE]]-MIS[[#This Row],[VALUE]])</f>
        <v>-123</v>
      </c>
      <c r="AH4153" t="str" cm="1">
        <f t="array" ref="AH4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3" t="str">
        <f>MIS[[#This Row],[TRADING SYMBOL]]</f>
        <v>SENSEX2552085900CE</v>
      </c>
      <c r="AJ4153" t="str">
        <f>IF(RIGHT(MIS[[#This Row],[Main/Hedge]],4)="MAIN","MAIN","HEDGE")</f>
        <v>HEDGE</v>
      </c>
      <c r="AK4153" t="str" cm="1">
        <f t="array" ref="AK4153">_xlfn._xlws.FILTER(Table4[Column1],ISNUMBER(SEARCH(Table4[Column1],MIS[[#This Row],[OrderUniqueIdentifier]])),"")</f>
        <v>XYT</v>
      </c>
    </row>
    <row r="4154" spans="1:37" x14ac:dyDescent="0.25">
      <c r="A4154" t="s">
        <v>71</v>
      </c>
      <c r="B4154" t="s">
        <v>969</v>
      </c>
      <c r="C4154" t="s">
        <v>7702</v>
      </c>
      <c r="D4154" t="s">
        <v>72</v>
      </c>
      <c r="E4154" t="s">
        <v>465</v>
      </c>
      <c r="F4154" t="s">
        <v>98</v>
      </c>
      <c r="G4154" t="s">
        <v>74</v>
      </c>
      <c r="H4154" t="s">
        <v>75</v>
      </c>
      <c r="I4154" t="s">
        <v>76</v>
      </c>
      <c r="J4154" t="s">
        <v>77</v>
      </c>
      <c r="K4154">
        <v>160</v>
      </c>
      <c r="L4154" t="s">
        <v>77</v>
      </c>
      <c r="M4154" t="s">
        <v>78</v>
      </c>
      <c r="N4154" t="s">
        <v>230</v>
      </c>
      <c r="O4154" t="s">
        <v>7609</v>
      </c>
      <c r="P4154" t="s">
        <v>7610</v>
      </c>
      <c r="Q4154" t="s">
        <v>469</v>
      </c>
      <c r="R4154" t="s">
        <v>79</v>
      </c>
      <c r="S4154" t="s">
        <v>155</v>
      </c>
      <c r="T4154" t="s">
        <v>470</v>
      </c>
      <c r="U4154" t="s">
        <v>100</v>
      </c>
      <c r="V4154" t="s">
        <v>80</v>
      </c>
      <c r="W4154">
        <v>85900</v>
      </c>
      <c r="X4154" t="s">
        <v>81</v>
      </c>
      <c r="Y4154">
        <v>160</v>
      </c>
      <c r="Z4154" t="s">
        <v>7611</v>
      </c>
      <c r="AA4154" t="s">
        <v>7612</v>
      </c>
      <c r="AB4154" t="s">
        <v>83</v>
      </c>
      <c r="AC4154" t="s">
        <v>84</v>
      </c>
      <c r="AD4154">
        <f>_xlfn.XLOOKUP(MIS[[#This Row],[TRADING SYMBOL]],[1]Sheet1!$D:$D,[1]Sheet1!$C:$C)</f>
        <v>6.35</v>
      </c>
      <c r="AE4154">
        <f>MIS[[#This Row],[OrderAverageTradedPrice]]*MIS[[#This Row],[OrderQuantity]]</f>
        <v>1344</v>
      </c>
      <c r="AF4154">
        <f>MIS[[#This Row],[LTP]]*MIS[[#This Row],[OrderQuantity]]</f>
        <v>1016</v>
      </c>
      <c r="AG4154">
        <f>IF(MIS[[#This Row],[OrderSide]]="SELL",MIS[[#This Row],[VALUE]]-MIS[[#This Row],[LIVE_VALUE]],MIS[[#This Row],[LIVE_VALUE]]-MIS[[#This Row],[VALUE]])</f>
        <v>-328</v>
      </c>
      <c r="AH4154" t="str" cm="1">
        <f t="array" ref="AH4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4" t="str">
        <f>MIS[[#This Row],[TRADING SYMBOL]]</f>
        <v>SENSEX2552085900CE</v>
      </c>
      <c r="AJ4154" t="str">
        <f>IF(RIGHT(MIS[[#This Row],[Main/Hedge]],4)="MAIN","MAIN","HEDGE")</f>
        <v>HEDGE</v>
      </c>
      <c r="AK4154" t="str" cm="1">
        <f t="array" ref="AK4154">_xlfn._xlws.FILTER(Table4[Column1],ISNUMBER(SEARCH(Table4[Column1],MIS[[#This Row],[OrderUniqueIdentifier]])),"")</f>
        <v>XYT</v>
      </c>
    </row>
    <row r="4155" spans="1:37" x14ac:dyDescent="0.25">
      <c r="A4155" t="s">
        <v>71</v>
      </c>
      <c r="B4155" t="s">
        <v>1054</v>
      </c>
      <c r="C4155" t="s">
        <v>7721</v>
      </c>
      <c r="D4155" t="s">
        <v>72</v>
      </c>
      <c r="E4155" t="s">
        <v>465</v>
      </c>
      <c r="F4155" t="s">
        <v>98</v>
      </c>
      <c r="G4155" t="s">
        <v>74</v>
      </c>
      <c r="H4155" t="s">
        <v>75</v>
      </c>
      <c r="I4155" t="s">
        <v>76</v>
      </c>
      <c r="J4155" t="s">
        <v>77</v>
      </c>
      <c r="K4155">
        <v>20</v>
      </c>
      <c r="L4155" t="s">
        <v>77</v>
      </c>
      <c r="M4155" t="s">
        <v>78</v>
      </c>
      <c r="N4155" t="s">
        <v>230</v>
      </c>
      <c r="O4155" t="s">
        <v>7609</v>
      </c>
      <c r="P4155" t="s">
        <v>7610</v>
      </c>
      <c r="Q4155" t="s">
        <v>469</v>
      </c>
      <c r="R4155" t="s">
        <v>79</v>
      </c>
      <c r="S4155" t="s">
        <v>155</v>
      </c>
      <c r="T4155" t="s">
        <v>470</v>
      </c>
      <c r="U4155" t="s">
        <v>100</v>
      </c>
      <c r="V4155" t="s">
        <v>80</v>
      </c>
      <c r="W4155">
        <v>85900</v>
      </c>
      <c r="X4155" t="s">
        <v>81</v>
      </c>
      <c r="Y4155">
        <v>20</v>
      </c>
      <c r="Z4155" t="s">
        <v>7611</v>
      </c>
      <c r="AA4155" t="s">
        <v>7612</v>
      </c>
      <c r="AB4155" t="s">
        <v>83</v>
      </c>
      <c r="AC4155" t="s">
        <v>84</v>
      </c>
      <c r="AD4155">
        <f>_xlfn.XLOOKUP(MIS[[#This Row],[TRADING SYMBOL]],[1]Sheet1!$D:$D,[1]Sheet1!$C:$C)</f>
        <v>6.35</v>
      </c>
      <c r="AE4155">
        <f>MIS[[#This Row],[OrderAverageTradedPrice]]*MIS[[#This Row],[OrderQuantity]]</f>
        <v>168</v>
      </c>
      <c r="AF4155">
        <f>MIS[[#This Row],[LTP]]*MIS[[#This Row],[OrderQuantity]]</f>
        <v>127</v>
      </c>
      <c r="AG4155">
        <f>IF(MIS[[#This Row],[OrderSide]]="SELL",MIS[[#This Row],[VALUE]]-MIS[[#This Row],[LIVE_VALUE]],MIS[[#This Row],[LIVE_VALUE]]-MIS[[#This Row],[VALUE]])</f>
        <v>-41</v>
      </c>
      <c r="AH4155" t="str" cm="1">
        <f t="array" ref="AH4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5" t="str">
        <f>MIS[[#This Row],[TRADING SYMBOL]]</f>
        <v>SENSEX2552085900CE</v>
      </c>
      <c r="AJ4155" t="str">
        <f>IF(RIGHT(MIS[[#This Row],[Main/Hedge]],4)="MAIN","MAIN","HEDGE")</f>
        <v>HEDGE</v>
      </c>
      <c r="AK4155" t="str" cm="1">
        <f t="array" ref="AK4155">_xlfn._xlws.FILTER(Table4[Column1],ISNUMBER(SEARCH(Table4[Column1],MIS[[#This Row],[OrderUniqueIdentifier]])),"")</f>
        <v>XYT</v>
      </c>
    </row>
    <row r="4156" spans="1:37" x14ac:dyDescent="0.25">
      <c r="A4156" t="s">
        <v>71</v>
      </c>
      <c r="B4156" t="s">
        <v>1100</v>
      </c>
      <c r="C4156" t="s">
        <v>7843</v>
      </c>
      <c r="D4156" t="s">
        <v>72</v>
      </c>
      <c r="E4156" t="s">
        <v>465</v>
      </c>
      <c r="F4156" t="s">
        <v>98</v>
      </c>
      <c r="G4156" t="s">
        <v>74</v>
      </c>
      <c r="H4156" t="s">
        <v>75</v>
      </c>
      <c r="I4156" t="s">
        <v>76</v>
      </c>
      <c r="J4156" t="s">
        <v>77</v>
      </c>
      <c r="K4156">
        <v>20</v>
      </c>
      <c r="L4156" t="s">
        <v>77</v>
      </c>
      <c r="M4156" t="s">
        <v>78</v>
      </c>
      <c r="N4156" t="s">
        <v>230</v>
      </c>
      <c r="O4156" t="s">
        <v>7610</v>
      </c>
      <c r="P4156" t="s">
        <v>7610</v>
      </c>
      <c r="Q4156" t="s">
        <v>469</v>
      </c>
      <c r="R4156" t="s">
        <v>79</v>
      </c>
      <c r="S4156" t="s">
        <v>155</v>
      </c>
      <c r="T4156" t="s">
        <v>470</v>
      </c>
      <c r="U4156" t="s">
        <v>100</v>
      </c>
      <c r="V4156" t="s">
        <v>80</v>
      </c>
      <c r="W4156">
        <v>85900</v>
      </c>
      <c r="X4156" t="s">
        <v>81</v>
      </c>
      <c r="Y4156">
        <v>20</v>
      </c>
      <c r="Z4156" t="s">
        <v>7612</v>
      </c>
      <c r="AA4156" t="s">
        <v>7612</v>
      </c>
      <c r="AB4156" t="s">
        <v>83</v>
      </c>
      <c r="AC4156" t="s">
        <v>84</v>
      </c>
      <c r="AD4156">
        <f>_xlfn.XLOOKUP(MIS[[#This Row],[TRADING SYMBOL]],[1]Sheet1!$D:$D,[1]Sheet1!$C:$C)</f>
        <v>6.35</v>
      </c>
      <c r="AE4156">
        <f>MIS[[#This Row],[OrderAverageTradedPrice]]*MIS[[#This Row],[OrderQuantity]]</f>
        <v>168</v>
      </c>
      <c r="AF4156">
        <f>MIS[[#This Row],[LTP]]*MIS[[#This Row],[OrderQuantity]]</f>
        <v>127</v>
      </c>
      <c r="AG4156">
        <f>IF(MIS[[#This Row],[OrderSide]]="SELL",MIS[[#This Row],[VALUE]]-MIS[[#This Row],[LIVE_VALUE]],MIS[[#This Row],[LIVE_VALUE]]-MIS[[#This Row],[VALUE]])</f>
        <v>-41</v>
      </c>
      <c r="AH4156" t="str" cm="1">
        <f t="array" ref="AH4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6" t="str">
        <f>MIS[[#This Row],[TRADING SYMBOL]]</f>
        <v>SENSEX2552085900CE</v>
      </c>
      <c r="AJ4156" t="str">
        <f>IF(RIGHT(MIS[[#This Row],[Main/Hedge]],4)="MAIN","MAIN","HEDGE")</f>
        <v>HEDGE</v>
      </c>
      <c r="AK4156" t="str" cm="1">
        <f t="array" ref="AK4156">_xlfn._xlws.FILTER(Table4[Column1],ISNUMBER(SEARCH(Table4[Column1],MIS[[#This Row],[OrderUniqueIdentifier]])),"")</f>
        <v>XYT</v>
      </c>
    </row>
    <row r="4157" spans="1:37" x14ac:dyDescent="0.25">
      <c r="A4157" t="s">
        <v>71</v>
      </c>
      <c r="B4157" t="s">
        <v>1153</v>
      </c>
      <c r="C4157" t="s">
        <v>7728</v>
      </c>
      <c r="D4157" t="s">
        <v>72</v>
      </c>
      <c r="E4157" t="s">
        <v>465</v>
      </c>
      <c r="F4157" t="s">
        <v>98</v>
      </c>
      <c r="G4157" t="s">
        <v>74</v>
      </c>
      <c r="H4157" t="s">
        <v>75</v>
      </c>
      <c r="I4157" t="s">
        <v>76</v>
      </c>
      <c r="J4157" t="s">
        <v>77</v>
      </c>
      <c r="K4157">
        <v>20</v>
      </c>
      <c r="L4157" t="s">
        <v>77</v>
      </c>
      <c r="M4157" t="s">
        <v>78</v>
      </c>
      <c r="N4157" t="s">
        <v>230</v>
      </c>
      <c r="O4157" t="s">
        <v>7609</v>
      </c>
      <c r="P4157" t="s">
        <v>7610</v>
      </c>
      <c r="Q4157" t="s">
        <v>469</v>
      </c>
      <c r="R4157" t="s">
        <v>79</v>
      </c>
      <c r="S4157" t="s">
        <v>155</v>
      </c>
      <c r="T4157" t="s">
        <v>470</v>
      </c>
      <c r="U4157" t="s">
        <v>100</v>
      </c>
      <c r="V4157" t="s">
        <v>80</v>
      </c>
      <c r="W4157">
        <v>85900</v>
      </c>
      <c r="X4157" t="s">
        <v>81</v>
      </c>
      <c r="Y4157">
        <v>20</v>
      </c>
      <c r="Z4157" t="s">
        <v>7611</v>
      </c>
      <c r="AA4157" t="s">
        <v>7612</v>
      </c>
      <c r="AB4157" t="s">
        <v>83</v>
      </c>
      <c r="AC4157" t="s">
        <v>84</v>
      </c>
      <c r="AD4157">
        <f>_xlfn.XLOOKUP(MIS[[#This Row],[TRADING SYMBOL]],[1]Sheet1!$D:$D,[1]Sheet1!$C:$C)</f>
        <v>6.35</v>
      </c>
      <c r="AE4157">
        <f>MIS[[#This Row],[OrderAverageTradedPrice]]*MIS[[#This Row],[OrderQuantity]]</f>
        <v>168</v>
      </c>
      <c r="AF4157">
        <f>MIS[[#This Row],[LTP]]*MIS[[#This Row],[OrderQuantity]]</f>
        <v>127</v>
      </c>
      <c r="AG4157">
        <f>IF(MIS[[#This Row],[OrderSide]]="SELL",MIS[[#This Row],[VALUE]]-MIS[[#This Row],[LIVE_VALUE]],MIS[[#This Row],[LIVE_VALUE]]-MIS[[#This Row],[VALUE]])</f>
        <v>-41</v>
      </c>
      <c r="AH4157" t="str" cm="1">
        <f t="array" ref="AH4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7" t="str">
        <f>MIS[[#This Row],[TRADING SYMBOL]]</f>
        <v>SENSEX2552085900CE</v>
      </c>
      <c r="AJ4157" t="str">
        <f>IF(RIGHT(MIS[[#This Row],[Main/Hedge]],4)="MAIN","MAIN","HEDGE")</f>
        <v>HEDGE</v>
      </c>
      <c r="AK4157" t="str" cm="1">
        <f t="array" ref="AK4157">_xlfn._xlws.FILTER(Table4[Column1],ISNUMBER(SEARCH(Table4[Column1],MIS[[#This Row],[OrderUniqueIdentifier]])),"")</f>
        <v>XYT</v>
      </c>
    </row>
    <row r="4158" spans="1:37" x14ac:dyDescent="0.25">
      <c r="A4158" t="s">
        <v>71</v>
      </c>
      <c r="B4158" t="s">
        <v>1153</v>
      </c>
      <c r="C4158" t="s">
        <v>7729</v>
      </c>
      <c r="D4158" t="s">
        <v>72</v>
      </c>
      <c r="E4158" t="s">
        <v>116</v>
      </c>
      <c r="F4158" t="s">
        <v>98</v>
      </c>
      <c r="G4158" t="s">
        <v>74</v>
      </c>
      <c r="H4158" t="s">
        <v>75</v>
      </c>
      <c r="I4158" t="s">
        <v>76</v>
      </c>
      <c r="J4158" t="s">
        <v>77</v>
      </c>
      <c r="K4158">
        <v>20</v>
      </c>
      <c r="L4158" t="s">
        <v>77</v>
      </c>
      <c r="M4158" t="s">
        <v>78</v>
      </c>
      <c r="N4158" t="s">
        <v>7614</v>
      </c>
      <c r="O4158" t="s">
        <v>7610</v>
      </c>
      <c r="P4158" t="s">
        <v>7610</v>
      </c>
      <c r="Q4158" t="s">
        <v>117</v>
      </c>
      <c r="R4158" t="s">
        <v>79</v>
      </c>
      <c r="S4158" t="s">
        <v>155</v>
      </c>
      <c r="T4158" t="s">
        <v>118</v>
      </c>
      <c r="U4158" t="s">
        <v>100</v>
      </c>
      <c r="V4158" t="s">
        <v>80</v>
      </c>
      <c r="W4158">
        <v>78600</v>
      </c>
      <c r="X4158" t="s">
        <v>85</v>
      </c>
      <c r="Y4158">
        <v>20</v>
      </c>
      <c r="Z4158" t="s">
        <v>7612</v>
      </c>
      <c r="AA4158" t="s">
        <v>7612</v>
      </c>
      <c r="AB4158" t="s">
        <v>87</v>
      </c>
      <c r="AC4158" t="s">
        <v>84</v>
      </c>
      <c r="AD4158">
        <f>_xlfn.XLOOKUP(MIS[[#This Row],[TRADING SYMBOL]],[1]Sheet1!$D:$D,[1]Sheet1!$C:$C)</f>
        <v>12.55</v>
      </c>
      <c r="AE4158">
        <f>MIS[[#This Row],[OrderAverageTradedPrice]]*MIS[[#This Row],[OrderQuantity]]</f>
        <v>453</v>
      </c>
      <c r="AF4158">
        <f>MIS[[#This Row],[LTP]]*MIS[[#This Row],[OrderQuantity]]</f>
        <v>251</v>
      </c>
      <c r="AG4158">
        <f>IF(MIS[[#This Row],[OrderSide]]="SELL",MIS[[#This Row],[VALUE]]-MIS[[#This Row],[LIVE_VALUE]],MIS[[#This Row],[LIVE_VALUE]]-MIS[[#This Row],[VALUE]])</f>
        <v>-202</v>
      </c>
      <c r="AH4158" t="str" cm="1">
        <f t="array" ref="AH4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8" t="str">
        <f>MIS[[#This Row],[TRADING SYMBOL]]</f>
        <v>SENSEX2552078600PE</v>
      </c>
      <c r="AJ4158" t="str">
        <f>IF(RIGHT(MIS[[#This Row],[Main/Hedge]],4)="MAIN","MAIN","HEDGE")</f>
        <v>HEDGE</v>
      </c>
      <c r="AK4158" t="str" cm="1">
        <f t="array" ref="AK4158">_xlfn._xlws.FILTER(Table4[Column1],ISNUMBER(SEARCH(Table4[Column1],MIS[[#This Row],[OrderUniqueIdentifier]])),"")</f>
        <v>XYT</v>
      </c>
    </row>
    <row r="4159" spans="1:37" x14ac:dyDescent="0.25">
      <c r="A4159" t="s">
        <v>71</v>
      </c>
      <c r="B4159" t="s">
        <v>1326</v>
      </c>
      <c r="C4159" t="s">
        <v>7756</v>
      </c>
      <c r="D4159" t="s">
        <v>72</v>
      </c>
      <c r="E4159" t="s">
        <v>116</v>
      </c>
      <c r="F4159" t="s">
        <v>98</v>
      </c>
      <c r="G4159" t="s">
        <v>74</v>
      </c>
      <c r="H4159" t="s">
        <v>75</v>
      </c>
      <c r="I4159" t="s">
        <v>76</v>
      </c>
      <c r="J4159" t="s">
        <v>77</v>
      </c>
      <c r="K4159">
        <v>20</v>
      </c>
      <c r="L4159" t="s">
        <v>77</v>
      </c>
      <c r="M4159" t="s">
        <v>78</v>
      </c>
      <c r="N4159" t="s">
        <v>7641</v>
      </c>
      <c r="O4159" t="s">
        <v>7609</v>
      </c>
      <c r="P4159" t="s">
        <v>7610</v>
      </c>
      <c r="Q4159" t="s">
        <v>117</v>
      </c>
      <c r="R4159" t="s">
        <v>79</v>
      </c>
      <c r="S4159" t="s">
        <v>155</v>
      </c>
      <c r="T4159" t="s">
        <v>118</v>
      </c>
      <c r="U4159" t="s">
        <v>100</v>
      </c>
      <c r="V4159" t="s">
        <v>80</v>
      </c>
      <c r="W4159">
        <v>78600</v>
      </c>
      <c r="X4159" t="s">
        <v>85</v>
      </c>
      <c r="Y4159">
        <v>20</v>
      </c>
      <c r="Z4159" t="s">
        <v>7611</v>
      </c>
      <c r="AA4159" t="s">
        <v>7612</v>
      </c>
      <c r="AB4159" t="s">
        <v>87</v>
      </c>
      <c r="AC4159" t="s">
        <v>84</v>
      </c>
      <c r="AD4159">
        <f>_xlfn.XLOOKUP(MIS[[#This Row],[TRADING SYMBOL]],[1]Sheet1!$D:$D,[1]Sheet1!$C:$C)</f>
        <v>12.55</v>
      </c>
      <c r="AE4159">
        <f>MIS[[#This Row],[OrderAverageTradedPrice]]*MIS[[#This Row],[OrderQuantity]]</f>
        <v>452</v>
      </c>
      <c r="AF4159">
        <f>MIS[[#This Row],[LTP]]*MIS[[#This Row],[OrderQuantity]]</f>
        <v>251</v>
      </c>
      <c r="AG4159">
        <f>IF(MIS[[#This Row],[OrderSide]]="SELL",MIS[[#This Row],[VALUE]]-MIS[[#This Row],[LIVE_VALUE]],MIS[[#This Row],[LIVE_VALUE]]-MIS[[#This Row],[VALUE]])</f>
        <v>-201</v>
      </c>
      <c r="AH4159" t="str" cm="1">
        <f t="array" ref="AH4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9" t="str">
        <f>MIS[[#This Row],[TRADING SYMBOL]]</f>
        <v>SENSEX2552078600PE</v>
      </c>
      <c r="AJ4159" t="str">
        <f>IF(RIGHT(MIS[[#This Row],[Main/Hedge]],4)="MAIN","MAIN","HEDGE")</f>
        <v>HEDGE</v>
      </c>
      <c r="AK4159" t="str" cm="1">
        <f t="array" ref="AK4159">_xlfn._xlws.FILTER(Table4[Column1],ISNUMBER(SEARCH(Table4[Column1],MIS[[#This Row],[OrderUniqueIdentifier]])),"")</f>
        <v>XYT</v>
      </c>
    </row>
    <row r="4160" spans="1:37" x14ac:dyDescent="0.25">
      <c r="A4160" t="s">
        <v>71</v>
      </c>
      <c r="B4160" t="s">
        <v>491</v>
      </c>
      <c r="C4160" t="s">
        <v>7613</v>
      </c>
      <c r="D4160" t="s">
        <v>72</v>
      </c>
      <c r="E4160" t="s">
        <v>116</v>
      </c>
      <c r="F4160" t="s">
        <v>98</v>
      </c>
      <c r="G4160" t="s">
        <v>74</v>
      </c>
      <c r="H4160" t="s">
        <v>75</v>
      </c>
      <c r="I4160" t="s">
        <v>76</v>
      </c>
      <c r="J4160" t="s">
        <v>77</v>
      </c>
      <c r="K4160">
        <v>80</v>
      </c>
      <c r="L4160" t="s">
        <v>77</v>
      </c>
      <c r="M4160" t="s">
        <v>78</v>
      </c>
      <c r="N4160" t="s">
        <v>7614</v>
      </c>
      <c r="O4160" t="s">
        <v>7610</v>
      </c>
      <c r="P4160" t="s">
        <v>7615</v>
      </c>
      <c r="Q4160" t="s">
        <v>117</v>
      </c>
      <c r="R4160" t="s">
        <v>79</v>
      </c>
      <c r="S4160" t="s">
        <v>155</v>
      </c>
      <c r="T4160" t="s">
        <v>118</v>
      </c>
      <c r="U4160" t="s">
        <v>100</v>
      </c>
      <c r="V4160" t="s">
        <v>80</v>
      </c>
      <c r="W4160">
        <v>78600</v>
      </c>
      <c r="X4160" t="s">
        <v>85</v>
      </c>
      <c r="Y4160">
        <v>80</v>
      </c>
      <c r="Z4160" t="s">
        <v>7612</v>
      </c>
      <c r="AA4160" t="s">
        <v>7616</v>
      </c>
      <c r="AB4160" t="s">
        <v>87</v>
      </c>
      <c r="AC4160" t="s">
        <v>84</v>
      </c>
      <c r="AD4160">
        <f>_xlfn.XLOOKUP(MIS[[#This Row],[TRADING SYMBOL]],[1]Sheet1!$D:$D,[1]Sheet1!$C:$C)</f>
        <v>12.55</v>
      </c>
      <c r="AE4160">
        <f>MIS[[#This Row],[OrderAverageTradedPrice]]*MIS[[#This Row],[OrderQuantity]]</f>
        <v>1812</v>
      </c>
      <c r="AF4160">
        <f>MIS[[#This Row],[LTP]]*MIS[[#This Row],[OrderQuantity]]</f>
        <v>1004</v>
      </c>
      <c r="AG4160">
        <f>IF(MIS[[#This Row],[OrderSide]]="SELL",MIS[[#This Row],[VALUE]]-MIS[[#This Row],[LIVE_VALUE]],MIS[[#This Row],[LIVE_VALUE]]-MIS[[#This Row],[VALUE]])</f>
        <v>-808</v>
      </c>
      <c r="AH4160" t="str" cm="1">
        <f t="array" ref="AH4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0" t="str">
        <f>MIS[[#This Row],[TRADING SYMBOL]]</f>
        <v>SENSEX2552078600PE</v>
      </c>
      <c r="AJ4160" t="str">
        <f>IF(RIGHT(MIS[[#This Row],[Main/Hedge]],4)="MAIN","MAIN","HEDGE")</f>
        <v>HEDGE</v>
      </c>
      <c r="AK4160" t="str" cm="1">
        <f t="array" ref="AK4160">_xlfn._xlws.FILTER(Table4[Column1],ISNUMBER(SEARCH(Table4[Column1],MIS[[#This Row],[OrderUniqueIdentifier]])),"")</f>
        <v>XYT</v>
      </c>
    </row>
    <row r="4161" spans="1:37" x14ac:dyDescent="0.25">
      <c r="A4161" t="s">
        <v>71</v>
      </c>
      <c r="B4161" t="s">
        <v>584</v>
      </c>
      <c r="C4161" t="s">
        <v>7639</v>
      </c>
      <c r="D4161" t="s">
        <v>72</v>
      </c>
      <c r="E4161" t="s">
        <v>465</v>
      </c>
      <c r="F4161" t="s">
        <v>98</v>
      </c>
      <c r="G4161" t="s">
        <v>74</v>
      </c>
      <c r="H4161" t="s">
        <v>75</v>
      </c>
      <c r="I4161" t="s">
        <v>76</v>
      </c>
      <c r="J4161" t="s">
        <v>77</v>
      </c>
      <c r="K4161">
        <v>20</v>
      </c>
      <c r="L4161" t="s">
        <v>77</v>
      </c>
      <c r="M4161" t="s">
        <v>78</v>
      </c>
      <c r="N4161" t="s">
        <v>230</v>
      </c>
      <c r="O4161" t="s">
        <v>7610</v>
      </c>
      <c r="P4161" t="s">
        <v>7615</v>
      </c>
      <c r="Q4161" t="s">
        <v>469</v>
      </c>
      <c r="R4161" t="s">
        <v>79</v>
      </c>
      <c r="S4161" t="s">
        <v>155</v>
      </c>
      <c r="T4161" t="s">
        <v>470</v>
      </c>
      <c r="U4161" t="s">
        <v>100</v>
      </c>
      <c r="V4161" t="s">
        <v>80</v>
      </c>
      <c r="W4161">
        <v>85900</v>
      </c>
      <c r="X4161" t="s">
        <v>81</v>
      </c>
      <c r="Y4161">
        <v>20</v>
      </c>
      <c r="Z4161" t="s">
        <v>7612</v>
      </c>
      <c r="AA4161" t="s">
        <v>7616</v>
      </c>
      <c r="AB4161" t="s">
        <v>83</v>
      </c>
      <c r="AC4161" t="s">
        <v>84</v>
      </c>
      <c r="AD4161">
        <f>_xlfn.XLOOKUP(MIS[[#This Row],[TRADING SYMBOL]],[1]Sheet1!$D:$D,[1]Sheet1!$C:$C)</f>
        <v>6.35</v>
      </c>
      <c r="AE4161">
        <f>MIS[[#This Row],[OrderAverageTradedPrice]]*MIS[[#This Row],[OrderQuantity]]</f>
        <v>168</v>
      </c>
      <c r="AF4161">
        <f>MIS[[#This Row],[LTP]]*MIS[[#This Row],[OrderQuantity]]</f>
        <v>127</v>
      </c>
      <c r="AG4161">
        <f>IF(MIS[[#This Row],[OrderSide]]="SELL",MIS[[#This Row],[VALUE]]-MIS[[#This Row],[LIVE_VALUE]],MIS[[#This Row],[LIVE_VALUE]]-MIS[[#This Row],[VALUE]])</f>
        <v>-41</v>
      </c>
      <c r="AH4161" t="str" cm="1">
        <f t="array" ref="AH4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1" t="str">
        <f>MIS[[#This Row],[TRADING SYMBOL]]</f>
        <v>SENSEX2552085900CE</v>
      </c>
      <c r="AJ4161" t="str">
        <f>IF(RIGHT(MIS[[#This Row],[Main/Hedge]],4)="MAIN","MAIN","HEDGE")</f>
        <v>HEDGE</v>
      </c>
      <c r="AK4161" t="str" cm="1">
        <f t="array" ref="AK4161">_xlfn._xlws.FILTER(Table4[Column1],ISNUMBER(SEARCH(Table4[Column1],MIS[[#This Row],[OrderUniqueIdentifier]])),"")</f>
        <v>XYT</v>
      </c>
    </row>
    <row r="4162" spans="1:37" x14ac:dyDescent="0.25">
      <c r="A4162" t="s">
        <v>71</v>
      </c>
      <c r="B4162" t="s">
        <v>584</v>
      </c>
      <c r="C4162" t="s">
        <v>7640</v>
      </c>
      <c r="D4162" t="s">
        <v>72</v>
      </c>
      <c r="E4162" t="s">
        <v>116</v>
      </c>
      <c r="F4162" t="s">
        <v>98</v>
      </c>
      <c r="G4162" t="s">
        <v>74</v>
      </c>
      <c r="H4162" t="s">
        <v>75</v>
      </c>
      <c r="I4162" t="s">
        <v>76</v>
      </c>
      <c r="J4162" t="s">
        <v>77</v>
      </c>
      <c r="K4162">
        <v>20</v>
      </c>
      <c r="L4162" t="s">
        <v>77</v>
      </c>
      <c r="M4162" t="s">
        <v>78</v>
      </c>
      <c r="N4162" t="s">
        <v>7641</v>
      </c>
      <c r="O4162" t="s">
        <v>7615</v>
      </c>
      <c r="P4162" t="s">
        <v>7615</v>
      </c>
      <c r="Q4162" t="s">
        <v>117</v>
      </c>
      <c r="R4162" t="s">
        <v>79</v>
      </c>
      <c r="S4162" t="s">
        <v>155</v>
      </c>
      <c r="T4162" t="s">
        <v>118</v>
      </c>
      <c r="U4162" t="s">
        <v>100</v>
      </c>
      <c r="V4162" t="s">
        <v>80</v>
      </c>
      <c r="W4162">
        <v>78600</v>
      </c>
      <c r="X4162" t="s">
        <v>85</v>
      </c>
      <c r="Y4162">
        <v>20</v>
      </c>
      <c r="Z4162" t="s">
        <v>7616</v>
      </c>
      <c r="AA4162" t="s">
        <v>7616</v>
      </c>
      <c r="AB4162" t="s">
        <v>87</v>
      </c>
      <c r="AC4162" t="s">
        <v>84</v>
      </c>
      <c r="AD4162">
        <f>_xlfn.XLOOKUP(MIS[[#This Row],[TRADING SYMBOL]],[1]Sheet1!$D:$D,[1]Sheet1!$C:$C)</f>
        <v>12.55</v>
      </c>
      <c r="AE4162">
        <f>MIS[[#This Row],[OrderAverageTradedPrice]]*MIS[[#This Row],[OrderQuantity]]</f>
        <v>452</v>
      </c>
      <c r="AF4162">
        <f>MIS[[#This Row],[LTP]]*MIS[[#This Row],[OrderQuantity]]</f>
        <v>251</v>
      </c>
      <c r="AG4162">
        <f>IF(MIS[[#This Row],[OrderSide]]="SELL",MIS[[#This Row],[VALUE]]-MIS[[#This Row],[LIVE_VALUE]],MIS[[#This Row],[LIVE_VALUE]]-MIS[[#This Row],[VALUE]])</f>
        <v>-201</v>
      </c>
      <c r="AH4162" t="str" cm="1">
        <f t="array" ref="AH4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2" t="str">
        <f>MIS[[#This Row],[TRADING SYMBOL]]</f>
        <v>SENSEX2552078600PE</v>
      </c>
      <c r="AJ4162" t="str">
        <f>IF(RIGHT(MIS[[#This Row],[Main/Hedge]],4)="MAIN","MAIN","HEDGE")</f>
        <v>HEDGE</v>
      </c>
      <c r="AK4162" t="str" cm="1">
        <f t="array" ref="AK4162">_xlfn._xlws.FILTER(Table4[Column1],ISNUMBER(SEARCH(Table4[Column1],MIS[[#This Row],[OrderUniqueIdentifier]])),"")</f>
        <v>XYT</v>
      </c>
    </row>
    <row r="4163" spans="1:37" x14ac:dyDescent="0.25">
      <c r="A4163" t="s">
        <v>71</v>
      </c>
      <c r="B4163" t="s">
        <v>714</v>
      </c>
      <c r="C4163" t="s">
        <v>7665</v>
      </c>
      <c r="D4163" t="s">
        <v>72</v>
      </c>
      <c r="E4163" t="s">
        <v>465</v>
      </c>
      <c r="F4163" t="s">
        <v>98</v>
      </c>
      <c r="G4163" t="s">
        <v>74</v>
      </c>
      <c r="H4163" t="s">
        <v>75</v>
      </c>
      <c r="I4163" t="s">
        <v>76</v>
      </c>
      <c r="J4163" t="s">
        <v>77</v>
      </c>
      <c r="K4163">
        <v>40</v>
      </c>
      <c r="L4163" t="s">
        <v>77</v>
      </c>
      <c r="M4163" t="s">
        <v>78</v>
      </c>
      <c r="N4163" t="s">
        <v>230</v>
      </c>
      <c r="O4163" t="s">
        <v>7615</v>
      </c>
      <c r="P4163" t="s">
        <v>7615</v>
      </c>
      <c r="Q4163" t="s">
        <v>469</v>
      </c>
      <c r="R4163" t="s">
        <v>79</v>
      </c>
      <c r="S4163" t="s">
        <v>155</v>
      </c>
      <c r="T4163" t="s">
        <v>470</v>
      </c>
      <c r="U4163" t="s">
        <v>100</v>
      </c>
      <c r="V4163" t="s">
        <v>80</v>
      </c>
      <c r="W4163">
        <v>85900</v>
      </c>
      <c r="X4163" t="s">
        <v>81</v>
      </c>
      <c r="Y4163">
        <v>40</v>
      </c>
      <c r="Z4163" t="s">
        <v>7616</v>
      </c>
      <c r="AA4163" t="s">
        <v>7616</v>
      </c>
      <c r="AB4163" t="s">
        <v>83</v>
      </c>
      <c r="AC4163" t="s">
        <v>84</v>
      </c>
      <c r="AD4163">
        <f>_xlfn.XLOOKUP(MIS[[#This Row],[TRADING SYMBOL]],[1]Sheet1!$D:$D,[1]Sheet1!$C:$C)</f>
        <v>6.35</v>
      </c>
      <c r="AE4163">
        <f>MIS[[#This Row],[OrderAverageTradedPrice]]*MIS[[#This Row],[OrderQuantity]]</f>
        <v>336</v>
      </c>
      <c r="AF4163">
        <f>MIS[[#This Row],[LTP]]*MIS[[#This Row],[OrderQuantity]]</f>
        <v>254</v>
      </c>
      <c r="AG4163">
        <f>IF(MIS[[#This Row],[OrderSide]]="SELL",MIS[[#This Row],[VALUE]]-MIS[[#This Row],[LIVE_VALUE]],MIS[[#This Row],[LIVE_VALUE]]-MIS[[#This Row],[VALUE]])</f>
        <v>-82</v>
      </c>
      <c r="AH4163" t="str" cm="1">
        <f t="array" ref="AH4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3" t="str">
        <f>MIS[[#This Row],[TRADING SYMBOL]]</f>
        <v>SENSEX2552085900CE</v>
      </c>
      <c r="AJ4163" t="str">
        <f>IF(RIGHT(MIS[[#This Row],[Main/Hedge]],4)="MAIN","MAIN","HEDGE")</f>
        <v>HEDGE</v>
      </c>
      <c r="AK4163" t="str" cm="1">
        <f t="array" ref="AK4163">_xlfn._xlws.FILTER(Table4[Column1],ISNUMBER(SEARCH(Table4[Column1],MIS[[#This Row],[OrderUniqueIdentifier]])),"")</f>
        <v>XYT</v>
      </c>
    </row>
    <row r="4164" spans="1:37" x14ac:dyDescent="0.25">
      <c r="A4164" t="s">
        <v>71</v>
      </c>
      <c r="B4164" t="s">
        <v>908</v>
      </c>
      <c r="C4164" t="s">
        <v>7831</v>
      </c>
      <c r="D4164" t="s">
        <v>72</v>
      </c>
      <c r="E4164" t="s">
        <v>116</v>
      </c>
      <c r="F4164" t="s">
        <v>98</v>
      </c>
      <c r="G4164" t="s">
        <v>74</v>
      </c>
      <c r="H4164" t="s">
        <v>75</v>
      </c>
      <c r="I4164" t="s">
        <v>76</v>
      </c>
      <c r="J4164" t="s">
        <v>77</v>
      </c>
      <c r="K4164">
        <v>20</v>
      </c>
      <c r="L4164" t="s">
        <v>77</v>
      </c>
      <c r="M4164" t="s">
        <v>78</v>
      </c>
      <c r="N4164" t="s">
        <v>7641</v>
      </c>
      <c r="O4164" t="s">
        <v>7610</v>
      </c>
      <c r="P4164" t="s">
        <v>7615</v>
      </c>
      <c r="Q4164" t="s">
        <v>117</v>
      </c>
      <c r="R4164" t="s">
        <v>79</v>
      </c>
      <c r="S4164" t="s">
        <v>155</v>
      </c>
      <c r="T4164" t="s">
        <v>118</v>
      </c>
      <c r="U4164" t="s">
        <v>100</v>
      </c>
      <c r="V4164" t="s">
        <v>80</v>
      </c>
      <c r="W4164">
        <v>78600</v>
      </c>
      <c r="X4164" t="s">
        <v>85</v>
      </c>
      <c r="Y4164">
        <v>20</v>
      </c>
      <c r="Z4164" t="s">
        <v>7612</v>
      </c>
      <c r="AA4164" t="s">
        <v>7616</v>
      </c>
      <c r="AB4164" t="s">
        <v>87</v>
      </c>
      <c r="AC4164" t="s">
        <v>84</v>
      </c>
      <c r="AD4164">
        <f>_xlfn.XLOOKUP(MIS[[#This Row],[TRADING SYMBOL]],[1]Sheet1!$D:$D,[1]Sheet1!$C:$C)</f>
        <v>12.55</v>
      </c>
      <c r="AE4164">
        <f>MIS[[#This Row],[OrderAverageTradedPrice]]*MIS[[#This Row],[OrderQuantity]]</f>
        <v>452</v>
      </c>
      <c r="AF4164">
        <f>MIS[[#This Row],[LTP]]*MIS[[#This Row],[OrderQuantity]]</f>
        <v>251</v>
      </c>
      <c r="AG4164">
        <f>IF(MIS[[#This Row],[OrderSide]]="SELL",MIS[[#This Row],[VALUE]]-MIS[[#This Row],[LIVE_VALUE]],MIS[[#This Row],[LIVE_VALUE]]-MIS[[#This Row],[VALUE]])</f>
        <v>-201</v>
      </c>
      <c r="AH4164" t="str" cm="1">
        <f t="array" ref="AH4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4" t="str">
        <f>MIS[[#This Row],[TRADING SYMBOL]]</f>
        <v>SENSEX2552078600PE</v>
      </c>
      <c r="AJ4164" t="str">
        <f>IF(RIGHT(MIS[[#This Row],[Main/Hedge]],4)="MAIN","MAIN","HEDGE")</f>
        <v>HEDGE</v>
      </c>
      <c r="AK4164" t="str" cm="1">
        <f t="array" ref="AK4164">_xlfn._xlws.FILTER(Table4[Column1],ISNUMBER(SEARCH(Table4[Column1],MIS[[#This Row],[OrderUniqueIdentifier]])),"")</f>
        <v>XYT</v>
      </c>
    </row>
    <row r="4165" spans="1:37" x14ac:dyDescent="0.25">
      <c r="A4165" t="s">
        <v>71</v>
      </c>
      <c r="B4165" t="s">
        <v>916</v>
      </c>
      <c r="C4165" t="s">
        <v>7693</v>
      </c>
      <c r="D4165" t="s">
        <v>72</v>
      </c>
      <c r="E4165" t="s">
        <v>465</v>
      </c>
      <c r="F4165" t="s">
        <v>98</v>
      </c>
      <c r="G4165" t="s">
        <v>74</v>
      </c>
      <c r="H4165" t="s">
        <v>75</v>
      </c>
      <c r="I4165" t="s">
        <v>76</v>
      </c>
      <c r="J4165" t="s">
        <v>77</v>
      </c>
      <c r="K4165">
        <v>20</v>
      </c>
      <c r="L4165" t="s">
        <v>77</v>
      </c>
      <c r="M4165" t="s">
        <v>78</v>
      </c>
      <c r="N4165" t="s">
        <v>230</v>
      </c>
      <c r="O4165" t="s">
        <v>7610</v>
      </c>
      <c r="P4165" t="s">
        <v>7615</v>
      </c>
      <c r="Q4165" t="s">
        <v>469</v>
      </c>
      <c r="R4165" t="s">
        <v>79</v>
      </c>
      <c r="S4165" t="s">
        <v>155</v>
      </c>
      <c r="T4165" t="s">
        <v>470</v>
      </c>
      <c r="U4165" t="s">
        <v>100</v>
      </c>
      <c r="V4165" t="s">
        <v>80</v>
      </c>
      <c r="W4165">
        <v>85900</v>
      </c>
      <c r="X4165" t="s">
        <v>81</v>
      </c>
      <c r="Y4165">
        <v>20</v>
      </c>
      <c r="Z4165" t="s">
        <v>7612</v>
      </c>
      <c r="AA4165" t="s">
        <v>7616</v>
      </c>
      <c r="AB4165" t="s">
        <v>83</v>
      </c>
      <c r="AC4165" t="s">
        <v>84</v>
      </c>
      <c r="AD4165">
        <f>_xlfn.XLOOKUP(MIS[[#This Row],[TRADING SYMBOL]],[1]Sheet1!$D:$D,[1]Sheet1!$C:$C)</f>
        <v>6.35</v>
      </c>
      <c r="AE4165">
        <f>MIS[[#This Row],[OrderAverageTradedPrice]]*MIS[[#This Row],[OrderQuantity]]</f>
        <v>168</v>
      </c>
      <c r="AF4165">
        <f>MIS[[#This Row],[LTP]]*MIS[[#This Row],[OrderQuantity]]</f>
        <v>127</v>
      </c>
      <c r="AG4165">
        <f>IF(MIS[[#This Row],[OrderSide]]="SELL",MIS[[#This Row],[VALUE]]-MIS[[#This Row],[LIVE_VALUE]],MIS[[#This Row],[LIVE_VALUE]]-MIS[[#This Row],[VALUE]])</f>
        <v>-41</v>
      </c>
      <c r="AH4165" t="str" cm="1">
        <f t="array" ref="AH4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5" t="str">
        <f>MIS[[#This Row],[TRADING SYMBOL]]</f>
        <v>SENSEX2552085900CE</v>
      </c>
      <c r="AJ4165" t="str">
        <f>IF(RIGHT(MIS[[#This Row],[Main/Hedge]],4)="MAIN","MAIN","HEDGE")</f>
        <v>HEDGE</v>
      </c>
      <c r="AK4165" t="str" cm="1">
        <f t="array" ref="AK4165">_xlfn._xlws.FILTER(Table4[Column1],ISNUMBER(SEARCH(Table4[Column1],MIS[[#This Row],[OrderUniqueIdentifier]])),"")</f>
        <v>XYT</v>
      </c>
    </row>
    <row r="4166" spans="1:37" x14ac:dyDescent="0.25">
      <c r="A4166" t="s">
        <v>71</v>
      </c>
      <c r="B4166" t="s">
        <v>923</v>
      </c>
      <c r="C4166" t="s">
        <v>7695</v>
      </c>
      <c r="D4166" t="s">
        <v>72</v>
      </c>
      <c r="E4166" t="s">
        <v>116</v>
      </c>
      <c r="F4166" t="s">
        <v>98</v>
      </c>
      <c r="G4166" t="s">
        <v>74</v>
      </c>
      <c r="H4166" t="s">
        <v>75</v>
      </c>
      <c r="I4166" t="s">
        <v>76</v>
      </c>
      <c r="J4166" t="s">
        <v>77</v>
      </c>
      <c r="K4166">
        <v>60</v>
      </c>
      <c r="L4166" t="s">
        <v>77</v>
      </c>
      <c r="M4166" t="s">
        <v>78</v>
      </c>
      <c r="N4166" t="s">
        <v>7641</v>
      </c>
      <c r="O4166" t="s">
        <v>7610</v>
      </c>
      <c r="P4166" t="s">
        <v>7615</v>
      </c>
      <c r="Q4166" t="s">
        <v>117</v>
      </c>
      <c r="R4166" t="s">
        <v>79</v>
      </c>
      <c r="S4166" t="s">
        <v>155</v>
      </c>
      <c r="T4166" t="s">
        <v>118</v>
      </c>
      <c r="U4166" t="s">
        <v>100</v>
      </c>
      <c r="V4166" t="s">
        <v>80</v>
      </c>
      <c r="W4166">
        <v>78600</v>
      </c>
      <c r="X4166" t="s">
        <v>85</v>
      </c>
      <c r="Y4166">
        <v>60</v>
      </c>
      <c r="Z4166" t="s">
        <v>7612</v>
      </c>
      <c r="AA4166" t="s">
        <v>7616</v>
      </c>
      <c r="AB4166" t="s">
        <v>87</v>
      </c>
      <c r="AC4166" t="s">
        <v>84</v>
      </c>
      <c r="AD4166">
        <f>_xlfn.XLOOKUP(MIS[[#This Row],[TRADING SYMBOL]],[1]Sheet1!$D:$D,[1]Sheet1!$C:$C)</f>
        <v>12.55</v>
      </c>
      <c r="AE4166">
        <f>MIS[[#This Row],[OrderAverageTradedPrice]]*MIS[[#This Row],[OrderQuantity]]</f>
        <v>1356</v>
      </c>
      <c r="AF4166">
        <f>MIS[[#This Row],[LTP]]*MIS[[#This Row],[OrderQuantity]]</f>
        <v>753</v>
      </c>
      <c r="AG4166">
        <f>IF(MIS[[#This Row],[OrderSide]]="SELL",MIS[[#This Row],[VALUE]]-MIS[[#This Row],[LIVE_VALUE]],MIS[[#This Row],[LIVE_VALUE]]-MIS[[#This Row],[VALUE]])</f>
        <v>-603</v>
      </c>
      <c r="AH4166" t="str" cm="1">
        <f t="array" ref="AH4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6" t="str">
        <f>MIS[[#This Row],[TRADING SYMBOL]]</f>
        <v>SENSEX2552078600PE</v>
      </c>
      <c r="AJ4166" t="str">
        <f>IF(RIGHT(MIS[[#This Row],[Main/Hedge]],4)="MAIN","MAIN","HEDGE")</f>
        <v>HEDGE</v>
      </c>
      <c r="AK4166" t="str" cm="1">
        <f t="array" ref="AK4166">_xlfn._xlws.FILTER(Table4[Column1],ISNUMBER(SEARCH(Table4[Column1],MIS[[#This Row],[OrderUniqueIdentifier]])),"")</f>
        <v>XYT</v>
      </c>
    </row>
    <row r="4167" spans="1:37" x14ac:dyDescent="0.25">
      <c r="A4167" t="s">
        <v>71</v>
      </c>
      <c r="B4167" t="s">
        <v>940</v>
      </c>
      <c r="C4167" t="s">
        <v>7698</v>
      </c>
      <c r="D4167" t="s">
        <v>72</v>
      </c>
      <c r="E4167" t="s">
        <v>465</v>
      </c>
      <c r="F4167" t="s">
        <v>98</v>
      </c>
      <c r="G4167" t="s">
        <v>74</v>
      </c>
      <c r="H4167" t="s">
        <v>75</v>
      </c>
      <c r="I4167" t="s">
        <v>76</v>
      </c>
      <c r="J4167" t="s">
        <v>77</v>
      </c>
      <c r="K4167">
        <v>60</v>
      </c>
      <c r="L4167" t="s">
        <v>77</v>
      </c>
      <c r="M4167" t="s">
        <v>78</v>
      </c>
      <c r="N4167" t="s">
        <v>230</v>
      </c>
      <c r="O4167" t="s">
        <v>7610</v>
      </c>
      <c r="P4167" t="s">
        <v>7615</v>
      </c>
      <c r="Q4167" t="s">
        <v>469</v>
      </c>
      <c r="R4167" t="s">
        <v>79</v>
      </c>
      <c r="S4167" t="s">
        <v>155</v>
      </c>
      <c r="T4167" t="s">
        <v>470</v>
      </c>
      <c r="U4167" t="s">
        <v>100</v>
      </c>
      <c r="V4167" t="s">
        <v>80</v>
      </c>
      <c r="W4167">
        <v>85900</v>
      </c>
      <c r="X4167" t="s">
        <v>81</v>
      </c>
      <c r="Y4167">
        <v>60</v>
      </c>
      <c r="Z4167" t="s">
        <v>7612</v>
      </c>
      <c r="AA4167" t="s">
        <v>7616</v>
      </c>
      <c r="AB4167" t="s">
        <v>83</v>
      </c>
      <c r="AC4167" t="s">
        <v>84</v>
      </c>
      <c r="AD4167">
        <f>_xlfn.XLOOKUP(MIS[[#This Row],[TRADING SYMBOL]],[1]Sheet1!$D:$D,[1]Sheet1!$C:$C)</f>
        <v>6.35</v>
      </c>
      <c r="AE4167">
        <f>MIS[[#This Row],[OrderAverageTradedPrice]]*MIS[[#This Row],[OrderQuantity]]</f>
        <v>504</v>
      </c>
      <c r="AF4167">
        <f>MIS[[#This Row],[LTP]]*MIS[[#This Row],[OrderQuantity]]</f>
        <v>381</v>
      </c>
      <c r="AG4167">
        <f>IF(MIS[[#This Row],[OrderSide]]="SELL",MIS[[#This Row],[VALUE]]-MIS[[#This Row],[LIVE_VALUE]],MIS[[#This Row],[LIVE_VALUE]]-MIS[[#This Row],[VALUE]])</f>
        <v>-123</v>
      </c>
      <c r="AH4167" t="str" cm="1">
        <f t="array" ref="AH4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7" t="str">
        <f>MIS[[#This Row],[TRADING SYMBOL]]</f>
        <v>SENSEX2552085900CE</v>
      </c>
      <c r="AJ4167" t="str">
        <f>IF(RIGHT(MIS[[#This Row],[Main/Hedge]],4)="MAIN","MAIN","HEDGE")</f>
        <v>HEDGE</v>
      </c>
      <c r="AK4167" t="str" cm="1">
        <f t="array" ref="AK4167">_xlfn._xlws.FILTER(Table4[Column1],ISNUMBER(SEARCH(Table4[Column1],MIS[[#This Row],[OrderUniqueIdentifier]])),"")</f>
        <v>XYT</v>
      </c>
    </row>
    <row r="4168" spans="1:37" x14ac:dyDescent="0.25">
      <c r="A4168" t="s">
        <v>71</v>
      </c>
      <c r="B4168" t="s">
        <v>940</v>
      </c>
      <c r="C4168" t="s">
        <v>7699</v>
      </c>
      <c r="D4168" t="s">
        <v>72</v>
      </c>
      <c r="E4168" t="s">
        <v>116</v>
      </c>
      <c r="F4168" t="s">
        <v>98</v>
      </c>
      <c r="G4168" t="s">
        <v>74</v>
      </c>
      <c r="H4168" t="s">
        <v>75</v>
      </c>
      <c r="I4168" t="s">
        <v>76</v>
      </c>
      <c r="J4168" t="s">
        <v>77</v>
      </c>
      <c r="K4168">
        <v>60</v>
      </c>
      <c r="L4168" t="s">
        <v>77</v>
      </c>
      <c r="M4168" t="s">
        <v>78</v>
      </c>
      <c r="N4168" t="s">
        <v>7641</v>
      </c>
      <c r="O4168" t="s">
        <v>7615</v>
      </c>
      <c r="P4168" t="s">
        <v>7615</v>
      </c>
      <c r="Q4168" t="s">
        <v>117</v>
      </c>
      <c r="R4168" t="s">
        <v>79</v>
      </c>
      <c r="S4168" t="s">
        <v>155</v>
      </c>
      <c r="T4168" t="s">
        <v>118</v>
      </c>
      <c r="U4168" t="s">
        <v>100</v>
      </c>
      <c r="V4168" t="s">
        <v>80</v>
      </c>
      <c r="W4168">
        <v>78600</v>
      </c>
      <c r="X4168" t="s">
        <v>85</v>
      </c>
      <c r="Y4168">
        <v>60</v>
      </c>
      <c r="Z4168" t="s">
        <v>7616</v>
      </c>
      <c r="AA4168" t="s">
        <v>7616</v>
      </c>
      <c r="AB4168" t="s">
        <v>87</v>
      </c>
      <c r="AC4168" t="s">
        <v>84</v>
      </c>
      <c r="AD4168">
        <f>_xlfn.XLOOKUP(MIS[[#This Row],[TRADING SYMBOL]],[1]Sheet1!$D:$D,[1]Sheet1!$C:$C)</f>
        <v>12.55</v>
      </c>
      <c r="AE4168">
        <f>MIS[[#This Row],[OrderAverageTradedPrice]]*MIS[[#This Row],[OrderQuantity]]</f>
        <v>1356</v>
      </c>
      <c r="AF4168">
        <f>MIS[[#This Row],[LTP]]*MIS[[#This Row],[OrderQuantity]]</f>
        <v>753</v>
      </c>
      <c r="AG4168">
        <f>IF(MIS[[#This Row],[OrderSide]]="SELL",MIS[[#This Row],[VALUE]]-MIS[[#This Row],[LIVE_VALUE]],MIS[[#This Row],[LIVE_VALUE]]-MIS[[#This Row],[VALUE]])</f>
        <v>-603</v>
      </c>
      <c r="AH4168" t="str" cm="1">
        <f t="array" ref="AH4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8" t="str">
        <f>MIS[[#This Row],[TRADING SYMBOL]]</f>
        <v>SENSEX2552078600PE</v>
      </c>
      <c r="AJ4168" t="str">
        <f>IF(RIGHT(MIS[[#This Row],[Main/Hedge]],4)="MAIN","MAIN","HEDGE")</f>
        <v>HEDGE</v>
      </c>
      <c r="AK4168" t="str" cm="1">
        <f t="array" ref="AK4168">_xlfn._xlws.FILTER(Table4[Column1],ISNUMBER(SEARCH(Table4[Column1],MIS[[#This Row],[OrderUniqueIdentifier]])),"")</f>
        <v>XYT</v>
      </c>
    </row>
    <row r="4169" spans="1:37" x14ac:dyDescent="0.25">
      <c r="A4169" t="s">
        <v>71</v>
      </c>
      <c r="B4169" t="s">
        <v>969</v>
      </c>
      <c r="C4169" t="s">
        <v>7703</v>
      </c>
      <c r="D4169" t="s">
        <v>72</v>
      </c>
      <c r="E4169" t="s">
        <v>116</v>
      </c>
      <c r="F4169" t="s">
        <v>98</v>
      </c>
      <c r="G4169" t="s">
        <v>74</v>
      </c>
      <c r="H4169" t="s">
        <v>75</v>
      </c>
      <c r="I4169" t="s">
        <v>76</v>
      </c>
      <c r="J4169" t="s">
        <v>77</v>
      </c>
      <c r="K4169">
        <v>160</v>
      </c>
      <c r="L4169" t="s">
        <v>77</v>
      </c>
      <c r="M4169" t="s">
        <v>78</v>
      </c>
      <c r="N4169" t="s">
        <v>7641</v>
      </c>
      <c r="O4169" t="s">
        <v>7610</v>
      </c>
      <c r="P4169" t="s">
        <v>7615</v>
      </c>
      <c r="Q4169" t="s">
        <v>117</v>
      </c>
      <c r="R4169" t="s">
        <v>79</v>
      </c>
      <c r="S4169" t="s">
        <v>155</v>
      </c>
      <c r="T4169" t="s">
        <v>118</v>
      </c>
      <c r="U4169" t="s">
        <v>100</v>
      </c>
      <c r="V4169" t="s">
        <v>80</v>
      </c>
      <c r="W4169">
        <v>78600</v>
      </c>
      <c r="X4169" t="s">
        <v>85</v>
      </c>
      <c r="Y4169">
        <v>160</v>
      </c>
      <c r="Z4169" t="s">
        <v>7612</v>
      </c>
      <c r="AA4169" t="s">
        <v>7616</v>
      </c>
      <c r="AB4169" t="s">
        <v>87</v>
      </c>
      <c r="AC4169" t="s">
        <v>84</v>
      </c>
      <c r="AD4169">
        <f>_xlfn.XLOOKUP(MIS[[#This Row],[TRADING SYMBOL]],[1]Sheet1!$D:$D,[1]Sheet1!$C:$C)</f>
        <v>12.55</v>
      </c>
      <c r="AE4169">
        <f>MIS[[#This Row],[OrderAverageTradedPrice]]*MIS[[#This Row],[OrderQuantity]]</f>
        <v>3616</v>
      </c>
      <c r="AF4169">
        <f>MIS[[#This Row],[LTP]]*MIS[[#This Row],[OrderQuantity]]</f>
        <v>2008</v>
      </c>
      <c r="AG4169">
        <f>IF(MIS[[#This Row],[OrderSide]]="SELL",MIS[[#This Row],[VALUE]]-MIS[[#This Row],[LIVE_VALUE]],MIS[[#This Row],[LIVE_VALUE]]-MIS[[#This Row],[VALUE]])</f>
        <v>-1608</v>
      </c>
      <c r="AH4169" t="str" cm="1">
        <f t="array" ref="AH4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9" t="str">
        <f>MIS[[#This Row],[TRADING SYMBOL]]</f>
        <v>SENSEX2552078600PE</v>
      </c>
      <c r="AJ4169" t="str">
        <f>IF(RIGHT(MIS[[#This Row],[Main/Hedge]],4)="MAIN","MAIN","HEDGE")</f>
        <v>HEDGE</v>
      </c>
      <c r="AK4169" t="str" cm="1">
        <f t="array" ref="AK4169">_xlfn._xlws.FILTER(Table4[Column1],ISNUMBER(SEARCH(Table4[Column1],MIS[[#This Row],[OrderUniqueIdentifier]])),"")</f>
        <v>XYT</v>
      </c>
    </row>
    <row r="4170" spans="1:37" x14ac:dyDescent="0.25">
      <c r="A4170" t="s">
        <v>71</v>
      </c>
      <c r="B4170" t="s">
        <v>1045</v>
      </c>
      <c r="C4170" t="s">
        <v>7719</v>
      </c>
      <c r="D4170" t="s">
        <v>72</v>
      </c>
      <c r="E4170" t="s">
        <v>465</v>
      </c>
      <c r="F4170" t="s">
        <v>98</v>
      </c>
      <c r="G4170" t="s">
        <v>74</v>
      </c>
      <c r="H4170" t="s">
        <v>75</v>
      </c>
      <c r="I4170" t="s">
        <v>76</v>
      </c>
      <c r="J4170" t="s">
        <v>77</v>
      </c>
      <c r="K4170">
        <v>40</v>
      </c>
      <c r="L4170" t="s">
        <v>77</v>
      </c>
      <c r="M4170" t="s">
        <v>78</v>
      </c>
      <c r="N4170" t="s">
        <v>230</v>
      </c>
      <c r="O4170" t="s">
        <v>7610</v>
      </c>
      <c r="P4170" t="s">
        <v>7615</v>
      </c>
      <c r="Q4170" t="s">
        <v>469</v>
      </c>
      <c r="R4170" t="s">
        <v>79</v>
      </c>
      <c r="S4170" t="s">
        <v>155</v>
      </c>
      <c r="T4170" t="s">
        <v>470</v>
      </c>
      <c r="U4170" t="s">
        <v>100</v>
      </c>
      <c r="V4170" t="s">
        <v>80</v>
      </c>
      <c r="W4170">
        <v>85900</v>
      </c>
      <c r="X4170" t="s">
        <v>81</v>
      </c>
      <c r="Y4170">
        <v>40</v>
      </c>
      <c r="Z4170" t="s">
        <v>7612</v>
      </c>
      <c r="AA4170" t="s">
        <v>7616</v>
      </c>
      <c r="AB4170" t="s">
        <v>83</v>
      </c>
      <c r="AC4170" t="s">
        <v>84</v>
      </c>
      <c r="AD4170">
        <f>_xlfn.XLOOKUP(MIS[[#This Row],[TRADING SYMBOL]],[1]Sheet1!$D:$D,[1]Sheet1!$C:$C)</f>
        <v>6.35</v>
      </c>
      <c r="AE4170">
        <f>MIS[[#This Row],[OrderAverageTradedPrice]]*MIS[[#This Row],[OrderQuantity]]</f>
        <v>336</v>
      </c>
      <c r="AF4170">
        <f>MIS[[#This Row],[LTP]]*MIS[[#This Row],[OrderQuantity]]</f>
        <v>254</v>
      </c>
      <c r="AG4170">
        <f>IF(MIS[[#This Row],[OrderSide]]="SELL",MIS[[#This Row],[VALUE]]-MIS[[#This Row],[LIVE_VALUE]],MIS[[#This Row],[LIVE_VALUE]]-MIS[[#This Row],[VALUE]])</f>
        <v>-82</v>
      </c>
      <c r="AH4170" t="str" cm="1">
        <f t="array" ref="AH4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0" t="str">
        <f>MIS[[#This Row],[TRADING SYMBOL]]</f>
        <v>SENSEX2552085900CE</v>
      </c>
      <c r="AJ4170" t="str">
        <f>IF(RIGHT(MIS[[#This Row],[Main/Hedge]],4)="MAIN","MAIN","HEDGE")</f>
        <v>HEDGE</v>
      </c>
      <c r="AK4170" t="str" cm="1">
        <f t="array" ref="AK4170">_xlfn._xlws.FILTER(Table4[Column1],ISNUMBER(SEARCH(Table4[Column1],MIS[[#This Row],[OrderUniqueIdentifier]])),"")</f>
        <v>XYT</v>
      </c>
    </row>
    <row r="4171" spans="1:37" x14ac:dyDescent="0.25">
      <c r="A4171" t="s">
        <v>71</v>
      </c>
      <c r="B4171" t="s">
        <v>1054</v>
      </c>
      <c r="C4171" t="s">
        <v>7722</v>
      </c>
      <c r="D4171" t="s">
        <v>72</v>
      </c>
      <c r="E4171" t="s">
        <v>116</v>
      </c>
      <c r="F4171" t="s">
        <v>98</v>
      </c>
      <c r="G4171" t="s">
        <v>74</v>
      </c>
      <c r="H4171" t="s">
        <v>75</v>
      </c>
      <c r="I4171" t="s">
        <v>76</v>
      </c>
      <c r="J4171" t="s">
        <v>77</v>
      </c>
      <c r="K4171">
        <v>20</v>
      </c>
      <c r="L4171" t="s">
        <v>77</v>
      </c>
      <c r="M4171" t="s">
        <v>78</v>
      </c>
      <c r="N4171" t="s">
        <v>7614</v>
      </c>
      <c r="O4171" t="s">
        <v>7610</v>
      </c>
      <c r="P4171" t="s">
        <v>7615</v>
      </c>
      <c r="Q4171" t="s">
        <v>117</v>
      </c>
      <c r="R4171" t="s">
        <v>79</v>
      </c>
      <c r="S4171" t="s">
        <v>155</v>
      </c>
      <c r="T4171" t="s">
        <v>118</v>
      </c>
      <c r="U4171" t="s">
        <v>100</v>
      </c>
      <c r="V4171" t="s">
        <v>80</v>
      </c>
      <c r="W4171">
        <v>78600</v>
      </c>
      <c r="X4171" t="s">
        <v>85</v>
      </c>
      <c r="Y4171">
        <v>20</v>
      </c>
      <c r="Z4171" t="s">
        <v>7612</v>
      </c>
      <c r="AA4171" t="s">
        <v>7616</v>
      </c>
      <c r="AB4171" t="s">
        <v>87</v>
      </c>
      <c r="AC4171" t="s">
        <v>84</v>
      </c>
      <c r="AD4171">
        <f>_xlfn.XLOOKUP(MIS[[#This Row],[TRADING SYMBOL]],[1]Sheet1!$D:$D,[1]Sheet1!$C:$C)</f>
        <v>12.55</v>
      </c>
      <c r="AE4171">
        <f>MIS[[#This Row],[OrderAverageTradedPrice]]*MIS[[#This Row],[OrderQuantity]]</f>
        <v>453</v>
      </c>
      <c r="AF4171">
        <f>MIS[[#This Row],[LTP]]*MIS[[#This Row],[OrderQuantity]]</f>
        <v>251</v>
      </c>
      <c r="AG4171">
        <f>IF(MIS[[#This Row],[OrderSide]]="SELL",MIS[[#This Row],[VALUE]]-MIS[[#This Row],[LIVE_VALUE]],MIS[[#This Row],[LIVE_VALUE]]-MIS[[#This Row],[VALUE]])</f>
        <v>-202</v>
      </c>
      <c r="AH4171" t="str" cm="1">
        <f t="array" ref="AH4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1" t="str">
        <f>MIS[[#This Row],[TRADING SYMBOL]]</f>
        <v>SENSEX2552078600PE</v>
      </c>
      <c r="AJ4171" t="str">
        <f>IF(RIGHT(MIS[[#This Row],[Main/Hedge]],4)="MAIN","MAIN","HEDGE")</f>
        <v>HEDGE</v>
      </c>
      <c r="AK4171" t="str" cm="1">
        <f t="array" ref="AK4171">_xlfn._xlws.FILTER(Table4[Column1],ISNUMBER(SEARCH(Table4[Column1],MIS[[#This Row],[OrderUniqueIdentifier]])),"")</f>
        <v>XYT</v>
      </c>
    </row>
    <row r="4172" spans="1:37" x14ac:dyDescent="0.25">
      <c r="A4172" t="s">
        <v>71</v>
      </c>
      <c r="B4172" t="s">
        <v>1070</v>
      </c>
      <c r="C4172" t="s">
        <v>7726</v>
      </c>
      <c r="D4172" t="s">
        <v>72</v>
      </c>
      <c r="E4172" t="s">
        <v>465</v>
      </c>
      <c r="F4172" t="s">
        <v>98</v>
      </c>
      <c r="G4172" t="s">
        <v>74</v>
      </c>
      <c r="H4172" t="s">
        <v>75</v>
      </c>
      <c r="I4172" t="s">
        <v>76</v>
      </c>
      <c r="J4172" t="s">
        <v>77</v>
      </c>
      <c r="K4172">
        <v>20</v>
      </c>
      <c r="L4172" t="s">
        <v>77</v>
      </c>
      <c r="M4172" t="s">
        <v>78</v>
      </c>
      <c r="N4172" t="s">
        <v>230</v>
      </c>
      <c r="O4172" t="s">
        <v>7610</v>
      </c>
      <c r="P4172" t="s">
        <v>7615</v>
      </c>
      <c r="Q4172" t="s">
        <v>469</v>
      </c>
      <c r="R4172" t="s">
        <v>79</v>
      </c>
      <c r="S4172" t="s">
        <v>155</v>
      </c>
      <c r="T4172" t="s">
        <v>470</v>
      </c>
      <c r="U4172" t="s">
        <v>100</v>
      </c>
      <c r="V4172" t="s">
        <v>80</v>
      </c>
      <c r="W4172">
        <v>85900</v>
      </c>
      <c r="X4172" t="s">
        <v>81</v>
      </c>
      <c r="Y4172">
        <v>20</v>
      </c>
      <c r="Z4172" t="s">
        <v>7612</v>
      </c>
      <c r="AA4172" t="s">
        <v>7616</v>
      </c>
      <c r="AB4172" t="s">
        <v>83</v>
      </c>
      <c r="AC4172" t="s">
        <v>84</v>
      </c>
      <c r="AD4172">
        <f>_xlfn.XLOOKUP(MIS[[#This Row],[TRADING SYMBOL]],[1]Sheet1!$D:$D,[1]Sheet1!$C:$C)</f>
        <v>6.35</v>
      </c>
      <c r="AE4172">
        <f>MIS[[#This Row],[OrderAverageTradedPrice]]*MIS[[#This Row],[OrderQuantity]]</f>
        <v>168</v>
      </c>
      <c r="AF4172">
        <f>MIS[[#This Row],[LTP]]*MIS[[#This Row],[OrderQuantity]]</f>
        <v>127</v>
      </c>
      <c r="AG4172">
        <f>IF(MIS[[#This Row],[OrderSide]]="SELL",MIS[[#This Row],[VALUE]]-MIS[[#This Row],[LIVE_VALUE]],MIS[[#This Row],[LIVE_VALUE]]-MIS[[#This Row],[VALUE]])</f>
        <v>-41</v>
      </c>
      <c r="AH4172" t="str" cm="1">
        <f t="array" ref="AH4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2" t="str">
        <f>MIS[[#This Row],[TRADING SYMBOL]]</f>
        <v>SENSEX2552085900CE</v>
      </c>
      <c r="AJ4172" t="str">
        <f>IF(RIGHT(MIS[[#This Row],[Main/Hedge]],4)="MAIN","MAIN","HEDGE")</f>
        <v>HEDGE</v>
      </c>
      <c r="AK4172" t="str" cm="1">
        <f t="array" ref="AK4172">_xlfn._xlws.FILTER(Table4[Column1],ISNUMBER(SEARCH(Table4[Column1],MIS[[#This Row],[OrderUniqueIdentifier]])),"")</f>
        <v>XYT</v>
      </c>
    </row>
    <row r="4173" spans="1:37" x14ac:dyDescent="0.25">
      <c r="A4173" t="s">
        <v>71</v>
      </c>
      <c r="B4173" t="s">
        <v>1100</v>
      </c>
      <c r="C4173" t="s">
        <v>7844</v>
      </c>
      <c r="D4173" t="s">
        <v>72</v>
      </c>
      <c r="E4173" t="s">
        <v>116</v>
      </c>
      <c r="F4173" t="s">
        <v>98</v>
      </c>
      <c r="G4173" t="s">
        <v>74</v>
      </c>
      <c r="H4173" t="s">
        <v>75</v>
      </c>
      <c r="I4173" t="s">
        <v>76</v>
      </c>
      <c r="J4173" t="s">
        <v>77</v>
      </c>
      <c r="K4173">
        <v>20</v>
      </c>
      <c r="L4173" t="s">
        <v>77</v>
      </c>
      <c r="M4173" t="s">
        <v>78</v>
      </c>
      <c r="N4173" t="s">
        <v>7641</v>
      </c>
      <c r="O4173" t="s">
        <v>7610</v>
      </c>
      <c r="P4173" t="s">
        <v>7615</v>
      </c>
      <c r="Q4173" t="s">
        <v>117</v>
      </c>
      <c r="R4173" t="s">
        <v>79</v>
      </c>
      <c r="S4173" t="s">
        <v>155</v>
      </c>
      <c r="T4173" t="s">
        <v>118</v>
      </c>
      <c r="U4173" t="s">
        <v>100</v>
      </c>
      <c r="V4173" t="s">
        <v>80</v>
      </c>
      <c r="W4173">
        <v>78600</v>
      </c>
      <c r="X4173" t="s">
        <v>85</v>
      </c>
      <c r="Y4173">
        <v>20</v>
      </c>
      <c r="Z4173" t="s">
        <v>7612</v>
      </c>
      <c r="AA4173" t="s">
        <v>7616</v>
      </c>
      <c r="AB4173" t="s">
        <v>87</v>
      </c>
      <c r="AC4173" t="s">
        <v>84</v>
      </c>
      <c r="AD4173">
        <f>_xlfn.XLOOKUP(MIS[[#This Row],[TRADING SYMBOL]],[1]Sheet1!$D:$D,[1]Sheet1!$C:$C)</f>
        <v>12.55</v>
      </c>
      <c r="AE4173">
        <f>MIS[[#This Row],[OrderAverageTradedPrice]]*MIS[[#This Row],[OrderQuantity]]</f>
        <v>452</v>
      </c>
      <c r="AF4173">
        <f>MIS[[#This Row],[LTP]]*MIS[[#This Row],[OrderQuantity]]</f>
        <v>251</v>
      </c>
      <c r="AG4173">
        <f>IF(MIS[[#This Row],[OrderSide]]="SELL",MIS[[#This Row],[VALUE]]-MIS[[#This Row],[LIVE_VALUE]],MIS[[#This Row],[LIVE_VALUE]]-MIS[[#This Row],[VALUE]])</f>
        <v>-201</v>
      </c>
      <c r="AH4173" t="str" cm="1">
        <f t="array" ref="AH4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3" t="str">
        <f>MIS[[#This Row],[TRADING SYMBOL]]</f>
        <v>SENSEX2552078600PE</v>
      </c>
      <c r="AJ4173" t="str">
        <f>IF(RIGHT(MIS[[#This Row],[Main/Hedge]],4)="MAIN","MAIN","HEDGE")</f>
        <v>HEDGE</v>
      </c>
      <c r="AK4173" t="str" cm="1">
        <f t="array" ref="AK4173">_xlfn._xlws.FILTER(Table4[Column1],ISNUMBER(SEARCH(Table4[Column1],MIS[[#This Row],[OrderUniqueIdentifier]])),"")</f>
        <v>XYT</v>
      </c>
    </row>
    <row r="4174" spans="1:37" x14ac:dyDescent="0.25">
      <c r="A4174" t="s">
        <v>71</v>
      </c>
      <c r="B4174" t="s">
        <v>1163</v>
      </c>
      <c r="C4174" t="s">
        <v>7730</v>
      </c>
      <c r="D4174" t="s">
        <v>72</v>
      </c>
      <c r="E4174" t="s">
        <v>465</v>
      </c>
      <c r="F4174" t="s">
        <v>98</v>
      </c>
      <c r="G4174" t="s">
        <v>74</v>
      </c>
      <c r="H4174" t="s">
        <v>75</v>
      </c>
      <c r="I4174" t="s">
        <v>76</v>
      </c>
      <c r="J4174" t="s">
        <v>77</v>
      </c>
      <c r="K4174">
        <v>20</v>
      </c>
      <c r="L4174" t="s">
        <v>77</v>
      </c>
      <c r="M4174" t="s">
        <v>78</v>
      </c>
      <c r="N4174" t="s">
        <v>230</v>
      </c>
      <c r="O4174" t="s">
        <v>7615</v>
      </c>
      <c r="P4174" t="s">
        <v>7615</v>
      </c>
      <c r="Q4174" t="s">
        <v>469</v>
      </c>
      <c r="R4174" t="s">
        <v>79</v>
      </c>
      <c r="S4174" t="s">
        <v>155</v>
      </c>
      <c r="T4174" t="s">
        <v>470</v>
      </c>
      <c r="U4174" t="s">
        <v>100</v>
      </c>
      <c r="V4174" t="s">
        <v>80</v>
      </c>
      <c r="W4174">
        <v>85900</v>
      </c>
      <c r="X4174" t="s">
        <v>81</v>
      </c>
      <c r="Y4174">
        <v>20</v>
      </c>
      <c r="Z4174" t="s">
        <v>7616</v>
      </c>
      <c r="AA4174" t="s">
        <v>7616</v>
      </c>
      <c r="AB4174" t="s">
        <v>83</v>
      </c>
      <c r="AC4174" t="s">
        <v>84</v>
      </c>
      <c r="AD4174">
        <f>_xlfn.XLOOKUP(MIS[[#This Row],[TRADING SYMBOL]],[1]Sheet1!$D:$D,[1]Sheet1!$C:$C)</f>
        <v>6.35</v>
      </c>
      <c r="AE4174">
        <f>MIS[[#This Row],[OrderAverageTradedPrice]]*MIS[[#This Row],[OrderQuantity]]</f>
        <v>168</v>
      </c>
      <c r="AF4174">
        <f>MIS[[#This Row],[LTP]]*MIS[[#This Row],[OrderQuantity]]</f>
        <v>127</v>
      </c>
      <c r="AG4174">
        <f>IF(MIS[[#This Row],[OrderSide]]="SELL",MIS[[#This Row],[VALUE]]-MIS[[#This Row],[LIVE_VALUE]],MIS[[#This Row],[LIVE_VALUE]]-MIS[[#This Row],[VALUE]])</f>
        <v>-41</v>
      </c>
      <c r="AH4174" t="str" cm="1">
        <f t="array" ref="AH4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4" t="str">
        <f>MIS[[#This Row],[TRADING SYMBOL]]</f>
        <v>SENSEX2552085900CE</v>
      </c>
      <c r="AJ4174" t="str">
        <f>IF(RIGHT(MIS[[#This Row],[Main/Hedge]],4)="MAIN","MAIN","HEDGE")</f>
        <v>HEDGE</v>
      </c>
      <c r="AK4174" t="str" cm="1">
        <f t="array" ref="AK4174">_xlfn._xlws.FILTER(Table4[Column1],ISNUMBER(SEARCH(Table4[Column1],MIS[[#This Row],[OrderUniqueIdentifier]])),"")</f>
        <v>XYT</v>
      </c>
    </row>
    <row r="4175" spans="1:37" x14ac:dyDescent="0.25">
      <c r="A4175" t="s">
        <v>71</v>
      </c>
      <c r="B4175" t="s">
        <v>1195</v>
      </c>
      <c r="C4175" t="s">
        <v>7735</v>
      </c>
      <c r="D4175" t="s">
        <v>72</v>
      </c>
      <c r="E4175" t="s">
        <v>465</v>
      </c>
      <c r="F4175" t="s">
        <v>98</v>
      </c>
      <c r="G4175" t="s">
        <v>74</v>
      </c>
      <c r="H4175" t="s">
        <v>75</v>
      </c>
      <c r="I4175" t="s">
        <v>76</v>
      </c>
      <c r="J4175" t="s">
        <v>77</v>
      </c>
      <c r="K4175">
        <v>20</v>
      </c>
      <c r="L4175" t="s">
        <v>77</v>
      </c>
      <c r="M4175" t="s">
        <v>78</v>
      </c>
      <c r="N4175" t="s">
        <v>129</v>
      </c>
      <c r="O4175" t="s">
        <v>7615</v>
      </c>
      <c r="P4175" t="s">
        <v>7615</v>
      </c>
      <c r="Q4175" t="s">
        <v>469</v>
      </c>
      <c r="R4175" t="s">
        <v>79</v>
      </c>
      <c r="S4175" t="s">
        <v>155</v>
      </c>
      <c r="T4175" t="s">
        <v>470</v>
      </c>
      <c r="U4175" t="s">
        <v>100</v>
      </c>
      <c r="V4175" t="s">
        <v>80</v>
      </c>
      <c r="W4175">
        <v>85900</v>
      </c>
      <c r="X4175" t="s">
        <v>81</v>
      </c>
      <c r="Y4175">
        <v>20</v>
      </c>
      <c r="Z4175" t="s">
        <v>7616</v>
      </c>
      <c r="AA4175" t="s">
        <v>7616</v>
      </c>
      <c r="AB4175" t="s">
        <v>83</v>
      </c>
      <c r="AC4175" t="s">
        <v>84</v>
      </c>
      <c r="AD4175">
        <f>_xlfn.XLOOKUP(MIS[[#This Row],[TRADING SYMBOL]],[1]Sheet1!$D:$D,[1]Sheet1!$C:$C)</f>
        <v>6.35</v>
      </c>
      <c r="AE4175">
        <f>MIS[[#This Row],[OrderAverageTradedPrice]]*MIS[[#This Row],[OrderQuantity]]</f>
        <v>167</v>
      </c>
      <c r="AF4175">
        <f>MIS[[#This Row],[LTP]]*MIS[[#This Row],[OrderQuantity]]</f>
        <v>127</v>
      </c>
      <c r="AG4175">
        <f>IF(MIS[[#This Row],[OrderSide]]="SELL",MIS[[#This Row],[VALUE]]-MIS[[#This Row],[LIVE_VALUE]],MIS[[#This Row],[LIVE_VALUE]]-MIS[[#This Row],[VALUE]])</f>
        <v>-40</v>
      </c>
      <c r="AH4175" t="str" cm="1">
        <f t="array" ref="AH4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5" t="str">
        <f>MIS[[#This Row],[TRADING SYMBOL]]</f>
        <v>SENSEX2552085900CE</v>
      </c>
      <c r="AJ4175" t="str">
        <f>IF(RIGHT(MIS[[#This Row],[Main/Hedge]],4)="MAIN","MAIN","HEDGE")</f>
        <v>HEDGE</v>
      </c>
      <c r="AK4175" t="str" cm="1">
        <f t="array" ref="AK4175">_xlfn._xlws.FILTER(Table4[Column1],ISNUMBER(SEARCH(Table4[Column1],MIS[[#This Row],[OrderUniqueIdentifier]])),"")</f>
        <v>XYT</v>
      </c>
    </row>
    <row r="4176" spans="1:37" x14ac:dyDescent="0.25">
      <c r="A4176" t="s">
        <v>71</v>
      </c>
      <c r="B4176" t="s">
        <v>1235</v>
      </c>
      <c r="C4176" t="s">
        <v>7745</v>
      </c>
      <c r="D4176" t="s">
        <v>72</v>
      </c>
      <c r="E4176" t="s">
        <v>465</v>
      </c>
      <c r="F4176" t="s">
        <v>98</v>
      </c>
      <c r="G4176" t="s">
        <v>74</v>
      </c>
      <c r="H4176" t="s">
        <v>75</v>
      </c>
      <c r="I4176" t="s">
        <v>76</v>
      </c>
      <c r="J4176" t="s">
        <v>77</v>
      </c>
      <c r="K4176">
        <v>60</v>
      </c>
      <c r="L4176" t="s">
        <v>77</v>
      </c>
      <c r="M4176" t="s">
        <v>78</v>
      </c>
      <c r="N4176" t="s">
        <v>230</v>
      </c>
      <c r="O4176" t="s">
        <v>7615</v>
      </c>
      <c r="P4176" t="s">
        <v>7615</v>
      </c>
      <c r="Q4176" t="s">
        <v>469</v>
      </c>
      <c r="R4176" t="s">
        <v>79</v>
      </c>
      <c r="S4176" t="s">
        <v>155</v>
      </c>
      <c r="T4176" t="s">
        <v>470</v>
      </c>
      <c r="U4176" t="s">
        <v>100</v>
      </c>
      <c r="V4176" t="s">
        <v>80</v>
      </c>
      <c r="W4176">
        <v>85900</v>
      </c>
      <c r="X4176" t="s">
        <v>81</v>
      </c>
      <c r="Y4176">
        <v>60</v>
      </c>
      <c r="Z4176" t="s">
        <v>7616</v>
      </c>
      <c r="AA4176" t="s">
        <v>7616</v>
      </c>
      <c r="AB4176" t="s">
        <v>83</v>
      </c>
      <c r="AC4176" t="s">
        <v>84</v>
      </c>
      <c r="AD4176">
        <f>_xlfn.XLOOKUP(MIS[[#This Row],[TRADING SYMBOL]],[1]Sheet1!$D:$D,[1]Sheet1!$C:$C)</f>
        <v>6.35</v>
      </c>
      <c r="AE4176">
        <f>MIS[[#This Row],[OrderAverageTradedPrice]]*MIS[[#This Row],[OrderQuantity]]</f>
        <v>504</v>
      </c>
      <c r="AF4176">
        <f>MIS[[#This Row],[LTP]]*MIS[[#This Row],[OrderQuantity]]</f>
        <v>381</v>
      </c>
      <c r="AG4176">
        <f>IF(MIS[[#This Row],[OrderSide]]="SELL",MIS[[#This Row],[VALUE]]-MIS[[#This Row],[LIVE_VALUE]],MIS[[#This Row],[LIVE_VALUE]]-MIS[[#This Row],[VALUE]])</f>
        <v>-123</v>
      </c>
      <c r="AH4176" t="str" cm="1">
        <f t="array" ref="AH4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6" t="str">
        <f>MIS[[#This Row],[TRADING SYMBOL]]</f>
        <v>SENSEX2552085900CE</v>
      </c>
      <c r="AJ4176" t="str">
        <f>IF(RIGHT(MIS[[#This Row],[Main/Hedge]],4)="MAIN","MAIN","HEDGE")</f>
        <v>HEDGE</v>
      </c>
      <c r="AK4176" t="str" cm="1">
        <f t="array" ref="AK4176">_xlfn._xlws.FILTER(Table4[Column1],ISNUMBER(SEARCH(Table4[Column1],MIS[[#This Row],[OrderUniqueIdentifier]])),"")</f>
        <v>XYT</v>
      </c>
    </row>
    <row r="4177" spans="1:37" x14ac:dyDescent="0.25">
      <c r="A4177" t="s">
        <v>71</v>
      </c>
      <c r="B4177" t="s">
        <v>1316</v>
      </c>
      <c r="C4177" t="s">
        <v>7753</v>
      </c>
      <c r="D4177" t="s">
        <v>72</v>
      </c>
      <c r="E4177" t="s">
        <v>465</v>
      </c>
      <c r="F4177" t="s">
        <v>98</v>
      </c>
      <c r="G4177" t="s">
        <v>74</v>
      </c>
      <c r="H4177" t="s">
        <v>75</v>
      </c>
      <c r="I4177" t="s">
        <v>76</v>
      </c>
      <c r="J4177" t="s">
        <v>77</v>
      </c>
      <c r="K4177">
        <v>40</v>
      </c>
      <c r="L4177" t="s">
        <v>77</v>
      </c>
      <c r="M4177" t="s">
        <v>78</v>
      </c>
      <c r="N4177" t="s">
        <v>230</v>
      </c>
      <c r="O4177" t="s">
        <v>7610</v>
      </c>
      <c r="P4177" t="s">
        <v>7615</v>
      </c>
      <c r="Q4177" t="s">
        <v>469</v>
      </c>
      <c r="R4177" t="s">
        <v>79</v>
      </c>
      <c r="S4177" t="s">
        <v>155</v>
      </c>
      <c r="T4177" t="s">
        <v>470</v>
      </c>
      <c r="U4177" t="s">
        <v>100</v>
      </c>
      <c r="V4177" t="s">
        <v>80</v>
      </c>
      <c r="W4177">
        <v>85900</v>
      </c>
      <c r="X4177" t="s">
        <v>81</v>
      </c>
      <c r="Y4177">
        <v>40</v>
      </c>
      <c r="Z4177" t="s">
        <v>7612</v>
      </c>
      <c r="AA4177" t="s">
        <v>7616</v>
      </c>
      <c r="AB4177" t="s">
        <v>83</v>
      </c>
      <c r="AC4177" t="s">
        <v>84</v>
      </c>
      <c r="AD4177">
        <f>_xlfn.XLOOKUP(MIS[[#This Row],[TRADING SYMBOL]],[1]Sheet1!$D:$D,[1]Sheet1!$C:$C)</f>
        <v>6.35</v>
      </c>
      <c r="AE4177">
        <f>MIS[[#This Row],[OrderAverageTradedPrice]]*MIS[[#This Row],[OrderQuantity]]</f>
        <v>336</v>
      </c>
      <c r="AF4177">
        <f>MIS[[#This Row],[LTP]]*MIS[[#This Row],[OrderQuantity]]</f>
        <v>254</v>
      </c>
      <c r="AG4177">
        <f>IF(MIS[[#This Row],[OrderSide]]="SELL",MIS[[#This Row],[VALUE]]-MIS[[#This Row],[LIVE_VALUE]],MIS[[#This Row],[LIVE_VALUE]]-MIS[[#This Row],[VALUE]])</f>
        <v>-82</v>
      </c>
      <c r="AH4177" t="str" cm="1">
        <f t="array" ref="AH4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7" t="str">
        <f>MIS[[#This Row],[TRADING SYMBOL]]</f>
        <v>SENSEX2552085900CE</v>
      </c>
      <c r="AJ4177" t="str">
        <f>IF(RIGHT(MIS[[#This Row],[Main/Hedge]],4)="MAIN","MAIN","HEDGE")</f>
        <v>HEDGE</v>
      </c>
      <c r="AK4177" t="str" cm="1">
        <f t="array" ref="AK4177">_xlfn._xlws.FILTER(Table4[Column1],ISNUMBER(SEARCH(Table4[Column1],MIS[[#This Row],[OrderUniqueIdentifier]])),"")</f>
        <v>XYT</v>
      </c>
    </row>
    <row r="4178" spans="1:37" x14ac:dyDescent="0.25">
      <c r="A4178" t="s">
        <v>71</v>
      </c>
      <c r="B4178" t="s">
        <v>1316</v>
      </c>
      <c r="C4178" t="s">
        <v>7754</v>
      </c>
      <c r="D4178" t="s">
        <v>72</v>
      </c>
      <c r="E4178" t="s">
        <v>116</v>
      </c>
      <c r="F4178" t="s">
        <v>98</v>
      </c>
      <c r="G4178" t="s">
        <v>74</v>
      </c>
      <c r="H4178" t="s">
        <v>75</v>
      </c>
      <c r="I4178" t="s">
        <v>76</v>
      </c>
      <c r="J4178" t="s">
        <v>77</v>
      </c>
      <c r="K4178">
        <v>40</v>
      </c>
      <c r="L4178" t="s">
        <v>77</v>
      </c>
      <c r="M4178" t="s">
        <v>78</v>
      </c>
      <c r="N4178" t="s">
        <v>7641</v>
      </c>
      <c r="O4178" t="s">
        <v>7615</v>
      </c>
      <c r="P4178" t="s">
        <v>7615</v>
      </c>
      <c r="Q4178" t="s">
        <v>117</v>
      </c>
      <c r="R4178" t="s">
        <v>79</v>
      </c>
      <c r="S4178" t="s">
        <v>155</v>
      </c>
      <c r="T4178" t="s">
        <v>118</v>
      </c>
      <c r="U4178" t="s">
        <v>100</v>
      </c>
      <c r="V4178" t="s">
        <v>80</v>
      </c>
      <c r="W4178">
        <v>78600</v>
      </c>
      <c r="X4178" t="s">
        <v>85</v>
      </c>
      <c r="Y4178">
        <v>40</v>
      </c>
      <c r="Z4178" t="s">
        <v>7616</v>
      </c>
      <c r="AA4178" t="s">
        <v>7616</v>
      </c>
      <c r="AB4178" t="s">
        <v>87</v>
      </c>
      <c r="AC4178" t="s">
        <v>84</v>
      </c>
      <c r="AD4178">
        <f>_xlfn.XLOOKUP(MIS[[#This Row],[TRADING SYMBOL]],[1]Sheet1!$D:$D,[1]Sheet1!$C:$C)</f>
        <v>12.55</v>
      </c>
      <c r="AE4178">
        <f>MIS[[#This Row],[OrderAverageTradedPrice]]*MIS[[#This Row],[OrderQuantity]]</f>
        <v>904</v>
      </c>
      <c r="AF4178">
        <f>MIS[[#This Row],[LTP]]*MIS[[#This Row],[OrderQuantity]]</f>
        <v>502</v>
      </c>
      <c r="AG4178">
        <f>IF(MIS[[#This Row],[OrderSide]]="SELL",MIS[[#This Row],[VALUE]]-MIS[[#This Row],[LIVE_VALUE]],MIS[[#This Row],[LIVE_VALUE]]-MIS[[#This Row],[VALUE]])</f>
        <v>-402</v>
      </c>
      <c r="AH4178" t="str" cm="1">
        <f t="array" ref="AH4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8" t="str">
        <f>MIS[[#This Row],[TRADING SYMBOL]]</f>
        <v>SENSEX2552078600PE</v>
      </c>
      <c r="AJ4178" t="str">
        <f>IF(RIGHT(MIS[[#This Row],[Main/Hedge]],4)="MAIN","MAIN","HEDGE")</f>
        <v>HEDGE</v>
      </c>
      <c r="AK4178" t="str" cm="1">
        <f t="array" ref="AK4178">_xlfn._xlws.FILTER(Table4[Column1],ISNUMBER(SEARCH(Table4[Column1],MIS[[#This Row],[OrderUniqueIdentifier]])),"")</f>
        <v>XYT</v>
      </c>
    </row>
    <row r="4179" spans="1:37" x14ac:dyDescent="0.25">
      <c r="A4179" t="s">
        <v>71</v>
      </c>
      <c r="B4179" t="s">
        <v>529</v>
      </c>
      <c r="C4179" t="s">
        <v>7623</v>
      </c>
      <c r="D4179" t="s">
        <v>72</v>
      </c>
      <c r="E4179" t="s">
        <v>465</v>
      </c>
      <c r="F4179" t="s">
        <v>98</v>
      </c>
      <c r="G4179" t="s">
        <v>74</v>
      </c>
      <c r="H4179" t="s">
        <v>75</v>
      </c>
      <c r="I4179" t="s">
        <v>76</v>
      </c>
      <c r="J4179" t="s">
        <v>77</v>
      </c>
      <c r="K4179">
        <v>60</v>
      </c>
      <c r="L4179" t="s">
        <v>77</v>
      </c>
      <c r="M4179" t="s">
        <v>78</v>
      </c>
      <c r="N4179" t="s">
        <v>129</v>
      </c>
      <c r="O4179" t="s">
        <v>7624</v>
      </c>
      <c r="P4179" t="s">
        <v>7624</v>
      </c>
      <c r="Q4179" t="s">
        <v>469</v>
      </c>
      <c r="R4179" t="s">
        <v>79</v>
      </c>
      <c r="S4179" t="s">
        <v>155</v>
      </c>
      <c r="T4179" t="s">
        <v>470</v>
      </c>
      <c r="U4179" t="s">
        <v>100</v>
      </c>
      <c r="V4179" t="s">
        <v>80</v>
      </c>
      <c r="W4179">
        <v>85900</v>
      </c>
      <c r="X4179" t="s">
        <v>81</v>
      </c>
      <c r="Y4179">
        <v>60</v>
      </c>
      <c r="Z4179" t="s">
        <v>7625</v>
      </c>
      <c r="AA4179" t="s">
        <v>7625</v>
      </c>
      <c r="AB4179" t="s">
        <v>83</v>
      </c>
      <c r="AC4179" t="s">
        <v>84</v>
      </c>
      <c r="AD4179">
        <f>_xlfn.XLOOKUP(MIS[[#This Row],[TRADING SYMBOL]],[1]Sheet1!$D:$D,[1]Sheet1!$C:$C)</f>
        <v>6.35</v>
      </c>
      <c r="AE4179">
        <f>MIS[[#This Row],[OrderAverageTradedPrice]]*MIS[[#This Row],[OrderQuantity]]</f>
        <v>501</v>
      </c>
      <c r="AF4179">
        <f>MIS[[#This Row],[LTP]]*MIS[[#This Row],[OrderQuantity]]</f>
        <v>381</v>
      </c>
      <c r="AG4179">
        <f>IF(MIS[[#This Row],[OrderSide]]="SELL",MIS[[#This Row],[VALUE]]-MIS[[#This Row],[LIVE_VALUE]],MIS[[#This Row],[LIVE_VALUE]]-MIS[[#This Row],[VALUE]])</f>
        <v>-120</v>
      </c>
      <c r="AH4179" t="str" cm="1">
        <f t="array" ref="AH4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9" t="str">
        <f>MIS[[#This Row],[TRADING SYMBOL]]</f>
        <v>SENSEX2552085900CE</v>
      </c>
      <c r="AJ4179" t="str">
        <f>IF(RIGHT(MIS[[#This Row],[Main/Hedge]],4)="MAIN","MAIN","HEDGE")</f>
        <v>HEDGE</v>
      </c>
      <c r="AK4179" t="str" cm="1">
        <f t="array" ref="AK4179">_xlfn._xlws.FILTER(Table4[Column1],ISNUMBER(SEARCH(Table4[Column1],MIS[[#This Row],[OrderUniqueIdentifier]])),"")</f>
        <v>XYT</v>
      </c>
    </row>
    <row r="4180" spans="1:37" x14ac:dyDescent="0.25">
      <c r="A4180" t="s">
        <v>71</v>
      </c>
      <c r="B4180" t="s">
        <v>632</v>
      </c>
      <c r="C4180" t="s">
        <v>7791</v>
      </c>
      <c r="D4180" t="s">
        <v>72</v>
      </c>
      <c r="E4180" t="s">
        <v>465</v>
      </c>
      <c r="F4180" t="s">
        <v>98</v>
      </c>
      <c r="G4180" t="s">
        <v>74</v>
      </c>
      <c r="H4180" t="s">
        <v>75</v>
      </c>
      <c r="I4180" t="s">
        <v>76</v>
      </c>
      <c r="J4180" t="s">
        <v>77</v>
      </c>
      <c r="K4180">
        <v>60</v>
      </c>
      <c r="L4180" t="s">
        <v>77</v>
      </c>
      <c r="M4180" t="s">
        <v>78</v>
      </c>
      <c r="N4180" t="s">
        <v>129</v>
      </c>
      <c r="O4180" t="s">
        <v>7615</v>
      </c>
      <c r="P4180" t="s">
        <v>7624</v>
      </c>
      <c r="Q4180" t="s">
        <v>469</v>
      </c>
      <c r="R4180" t="s">
        <v>79</v>
      </c>
      <c r="S4180" t="s">
        <v>155</v>
      </c>
      <c r="T4180" t="s">
        <v>470</v>
      </c>
      <c r="U4180" t="s">
        <v>100</v>
      </c>
      <c r="V4180" t="s">
        <v>80</v>
      </c>
      <c r="W4180">
        <v>85900</v>
      </c>
      <c r="X4180" t="s">
        <v>81</v>
      </c>
      <c r="Y4180">
        <v>60</v>
      </c>
      <c r="Z4180" t="s">
        <v>7616</v>
      </c>
      <c r="AA4180" t="s">
        <v>7625</v>
      </c>
      <c r="AB4180" t="s">
        <v>83</v>
      </c>
      <c r="AC4180" t="s">
        <v>84</v>
      </c>
      <c r="AD4180">
        <f>_xlfn.XLOOKUP(MIS[[#This Row],[TRADING SYMBOL]],[1]Sheet1!$D:$D,[1]Sheet1!$C:$C)</f>
        <v>6.35</v>
      </c>
      <c r="AE4180">
        <f>MIS[[#This Row],[OrderAverageTradedPrice]]*MIS[[#This Row],[OrderQuantity]]</f>
        <v>501</v>
      </c>
      <c r="AF4180">
        <f>MIS[[#This Row],[LTP]]*MIS[[#This Row],[OrderQuantity]]</f>
        <v>381</v>
      </c>
      <c r="AG4180">
        <f>IF(MIS[[#This Row],[OrderSide]]="SELL",MIS[[#This Row],[VALUE]]-MIS[[#This Row],[LIVE_VALUE]],MIS[[#This Row],[LIVE_VALUE]]-MIS[[#This Row],[VALUE]])</f>
        <v>-120</v>
      </c>
      <c r="AH4180" t="str" cm="1">
        <f t="array" ref="AH4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0" t="str">
        <f>MIS[[#This Row],[TRADING SYMBOL]]</f>
        <v>SENSEX2552085900CE</v>
      </c>
      <c r="AJ4180" t="str">
        <f>IF(RIGHT(MIS[[#This Row],[Main/Hedge]],4)="MAIN","MAIN","HEDGE")</f>
        <v>HEDGE</v>
      </c>
      <c r="AK4180" t="str" cm="1">
        <f t="array" ref="AK4180">_xlfn._xlws.FILTER(Table4[Column1],ISNUMBER(SEARCH(Table4[Column1],MIS[[#This Row],[OrderUniqueIdentifier]])),"")</f>
        <v>XYT</v>
      </c>
    </row>
    <row r="4181" spans="1:37" x14ac:dyDescent="0.25">
      <c r="A4181" t="s">
        <v>71</v>
      </c>
      <c r="B4181" t="s">
        <v>632</v>
      </c>
      <c r="C4181" t="s">
        <v>7792</v>
      </c>
      <c r="D4181" t="s">
        <v>72</v>
      </c>
      <c r="E4181" t="s">
        <v>116</v>
      </c>
      <c r="F4181" t="s">
        <v>98</v>
      </c>
      <c r="G4181" t="s">
        <v>74</v>
      </c>
      <c r="H4181" t="s">
        <v>75</v>
      </c>
      <c r="I4181" t="s">
        <v>76</v>
      </c>
      <c r="J4181" t="s">
        <v>77</v>
      </c>
      <c r="K4181">
        <v>60</v>
      </c>
      <c r="L4181" t="s">
        <v>77</v>
      </c>
      <c r="M4181" t="s">
        <v>78</v>
      </c>
      <c r="N4181" t="s">
        <v>7621</v>
      </c>
      <c r="O4181" t="s">
        <v>7624</v>
      </c>
      <c r="P4181" t="s">
        <v>7624</v>
      </c>
      <c r="Q4181" t="s">
        <v>117</v>
      </c>
      <c r="R4181" t="s">
        <v>79</v>
      </c>
      <c r="S4181" t="s">
        <v>155</v>
      </c>
      <c r="T4181" t="s">
        <v>118</v>
      </c>
      <c r="U4181" t="s">
        <v>100</v>
      </c>
      <c r="V4181" t="s">
        <v>80</v>
      </c>
      <c r="W4181">
        <v>78600</v>
      </c>
      <c r="X4181" t="s">
        <v>85</v>
      </c>
      <c r="Y4181">
        <v>60</v>
      </c>
      <c r="Z4181" t="s">
        <v>7625</v>
      </c>
      <c r="AA4181" t="s">
        <v>7625</v>
      </c>
      <c r="AB4181" t="s">
        <v>87</v>
      </c>
      <c r="AC4181" t="s">
        <v>84</v>
      </c>
      <c r="AD4181">
        <f>_xlfn.XLOOKUP(MIS[[#This Row],[TRADING SYMBOL]],[1]Sheet1!$D:$D,[1]Sheet1!$C:$C)</f>
        <v>12.55</v>
      </c>
      <c r="AE4181">
        <f>MIS[[#This Row],[OrderAverageTradedPrice]]*MIS[[#This Row],[OrderQuantity]]</f>
        <v>1365</v>
      </c>
      <c r="AF4181">
        <f>MIS[[#This Row],[LTP]]*MIS[[#This Row],[OrderQuantity]]</f>
        <v>753</v>
      </c>
      <c r="AG4181">
        <f>IF(MIS[[#This Row],[OrderSide]]="SELL",MIS[[#This Row],[VALUE]]-MIS[[#This Row],[LIVE_VALUE]],MIS[[#This Row],[LIVE_VALUE]]-MIS[[#This Row],[VALUE]])</f>
        <v>-612</v>
      </c>
      <c r="AH4181" t="str" cm="1">
        <f t="array" ref="AH4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1" t="str">
        <f>MIS[[#This Row],[TRADING SYMBOL]]</f>
        <v>SENSEX2552078600PE</v>
      </c>
      <c r="AJ4181" t="str">
        <f>IF(RIGHT(MIS[[#This Row],[Main/Hedge]],4)="MAIN","MAIN","HEDGE")</f>
        <v>HEDGE</v>
      </c>
      <c r="AK4181" t="str" cm="1">
        <f t="array" ref="AK4181">_xlfn._xlws.FILTER(Table4[Column1],ISNUMBER(SEARCH(Table4[Column1],MIS[[#This Row],[OrderUniqueIdentifier]])),"")</f>
        <v>XYT</v>
      </c>
    </row>
    <row r="4182" spans="1:37" x14ac:dyDescent="0.25">
      <c r="A4182" t="s">
        <v>71</v>
      </c>
      <c r="B4182" t="s">
        <v>714</v>
      </c>
      <c r="C4182" t="s">
        <v>7666</v>
      </c>
      <c r="D4182" t="s">
        <v>72</v>
      </c>
      <c r="E4182" t="s">
        <v>116</v>
      </c>
      <c r="F4182" t="s">
        <v>98</v>
      </c>
      <c r="G4182" t="s">
        <v>74</v>
      </c>
      <c r="H4182" t="s">
        <v>75</v>
      </c>
      <c r="I4182" t="s">
        <v>76</v>
      </c>
      <c r="J4182" t="s">
        <v>77</v>
      </c>
      <c r="K4182">
        <v>40</v>
      </c>
      <c r="L4182" t="s">
        <v>77</v>
      </c>
      <c r="M4182" t="s">
        <v>78</v>
      </c>
      <c r="N4182" t="s">
        <v>7621</v>
      </c>
      <c r="O4182" t="s">
        <v>7615</v>
      </c>
      <c r="P4182" t="s">
        <v>7624</v>
      </c>
      <c r="Q4182" t="s">
        <v>117</v>
      </c>
      <c r="R4182" t="s">
        <v>79</v>
      </c>
      <c r="S4182" t="s">
        <v>155</v>
      </c>
      <c r="T4182" t="s">
        <v>118</v>
      </c>
      <c r="U4182" t="s">
        <v>100</v>
      </c>
      <c r="V4182" t="s">
        <v>80</v>
      </c>
      <c r="W4182">
        <v>78600</v>
      </c>
      <c r="X4182" t="s">
        <v>85</v>
      </c>
      <c r="Y4182">
        <v>40</v>
      </c>
      <c r="Z4182" t="s">
        <v>7616</v>
      </c>
      <c r="AA4182" t="s">
        <v>7625</v>
      </c>
      <c r="AB4182" t="s">
        <v>87</v>
      </c>
      <c r="AC4182" t="s">
        <v>84</v>
      </c>
      <c r="AD4182">
        <f>_xlfn.XLOOKUP(MIS[[#This Row],[TRADING SYMBOL]],[1]Sheet1!$D:$D,[1]Sheet1!$C:$C)</f>
        <v>12.55</v>
      </c>
      <c r="AE4182">
        <f>MIS[[#This Row],[OrderAverageTradedPrice]]*MIS[[#This Row],[OrderQuantity]]</f>
        <v>910</v>
      </c>
      <c r="AF4182">
        <f>MIS[[#This Row],[LTP]]*MIS[[#This Row],[OrderQuantity]]</f>
        <v>502</v>
      </c>
      <c r="AG4182">
        <f>IF(MIS[[#This Row],[OrderSide]]="SELL",MIS[[#This Row],[VALUE]]-MIS[[#This Row],[LIVE_VALUE]],MIS[[#This Row],[LIVE_VALUE]]-MIS[[#This Row],[VALUE]])</f>
        <v>-408</v>
      </c>
      <c r="AH4182" t="str" cm="1">
        <f t="array" ref="AH4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2" t="str">
        <f>MIS[[#This Row],[TRADING SYMBOL]]</f>
        <v>SENSEX2552078600PE</v>
      </c>
      <c r="AJ4182" t="str">
        <f>IF(RIGHT(MIS[[#This Row],[Main/Hedge]],4)="MAIN","MAIN","HEDGE")</f>
        <v>HEDGE</v>
      </c>
      <c r="AK4182" t="str" cm="1">
        <f t="array" ref="AK4182">_xlfn._xlws.FILTER(Table4[Column1],ISNUMBER(SEARCH(Table4[Column1],MIS[[#This Row],[OrderUniqueIdentifier]])),"")</f>
        <v>XYT</v>
      </c>
    </row>
    <row r="4183" spans="1:37" x14ac:dyDescent="0.25">
      <c r="A4183" t="s">
        <v>71</v>
      </c>
      <c r="B4183" t="s">
        <v>761</v>
      </c>
      <c r="C4183" t="s">
        <v>7667</v>
      </c>
      <c r="D4183" t="s">
        <v>72</v>
      </c>
      <c r="E4183" t="s">
        <v>465</v>
      </c>
      <c r="F4183" t="s">
        <v>98</v>
      </c>
      <c r="G4183" t="s">
        <v>74</v>
      </c>
      <c r="H4183" t="s">
        <v>75</v>
      </c>
      <c r="I4183" t="s">
        <v>76</v>
      </c>
      <c r="J4183" t="s">
        <v>77</v>
      </c>
      <c r="K4183">
        <v>20</v>
      </c>
      <c r="L4183" t="s">
        <v>77</v>
      </c>
      <c r="M4183" t="s">
        <v>78</v>
      </c>
      <c r="N4183" t="s">
        <v>129</v>
      </c>
      <c r="O4183" t="s">
        <v>7615</v>
      </c>
      <c r="P4183" t="s">
        <v>7624</v>
      </c>
      <c r="Q4183" t="s">
        <v>469</v>
      </c>
      <c r="R4183" t="s">
        <v>79</v>
      </c>
      <c r="S4183" t="s">
        <v>155</v>
      </c>
      <c r="T4183" t="s">
        <v>470</v>
      </c>
      <c r="U4183" t="s">
        <v>100</v>
      </c>
      <c r="V4183" t="s">
        <v>80</v>
      </c>
      <c r="W4183">
        <v>85900</v>
      </c>
      <c r="X4183" t="s">
        <v>81</v>
      </c>
      <c r="Y4183">
        <v>20</v>
      </c>
      <c r="Z4183" t="s">
        <v>7616</v>
      </c>
      <c r="AA4183" t="s">
        <v>7625</v>
      </c>
      <c r="AB4183" t="s">
        <v>83</v>
      </c>
      <c r="AC4183" t="s">
        <v>84</v>
      </c>
      <c r="AD4183">
        <f>_xlfn.XLOOKUP(MIS[[#This Row],[TRADING SYMBOL]],[1]Sheet1!$D:$D,[1]Sheet1!$C:$C)</f>
        <v>6.35</v>
      </c>
      <c r="AE4183">
        <f>MIS[[#This Row],[OrderAverageTradedPrice]]*MIS[[#This Row],[OrderQuantity]]</f>
        <v>167</v>
      </c>
      <c r="AF4183">
        <f>MIS[[#This Row],[LTP]]*MIS[[#This Row],[OrderQuantity]]</f>
        <v>127</v>
      </c>
      <c r="AG4183">
        <f>IF(MIS[[#This Row],[OrderSide]]="SELL",MIS[[#This Row],[VALUE]]-MIS[[#This Row],[LIVE_VALUE]],MIS[[#This Row],[LIVE_VALUE]]-MIS[[#This Row],[VALUE]])</f>
        <v>-40</v>
      </c>
      <c r="AH4183" t="str" cm="1">
        <f t="array" ref="AH4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3" t="str">
        <f>MIS[[#This Row],[TRADING SYMBOL]]</f>
        <v>SENSEX2552085900CE</v>
      </c>
      <c r="AJ4183" t="str">
        <f>IF(RIGHT(MIS[[#This Row],[Main/Hedge]],4)="MAIN","MAIN","HEDGE")</f>
        <v>HEDGE</v>
      </c>
      <c r="AK4183" t="str" cm="1">
        <f t="array" ref="AK4183">_xlfn._xlws.FILTER(Table4[Column1],ISNUMBER(SEARCH(Table4[Column1],MIS[[#This Row],[OrderUniqueIdentifier]])),"")</f>
        <v>XYT</v>
      </c>
    </row>
    <row r="4184" spans="1:37" x14ac:dyDescent="0.25">
      <c r="A4184" t="s">
        <v>71</v>
      </c>
      <c r="B4184" t="s">
        <v>795</v>
      </c>
      <c r="C4184" t="s">
        <v>7678</v>
      </c>
      <c r="D4184" t="s">
        <v>72</v>
      </c>
      <c r="E4184" t="s">
        <v>465</v>
      </c>
      <c r="F4184" t="s">
        <v>98</v>
      </c>
      <c r="G4184" t="s">
        <v>74</v>
      </c>
      <c r="H4184" t="s">
        <v>75</v>
      </c>
      <c r="I4184" t="s">
        <v>76</v>
      </c>
      <c r="J4184" t="s">
        <v>77</v>
      </c>
      <c r="K4184">
        <v>20</v>
      </c>
      <c r="L4184" t="s">
        <v>77</v>
      </c>
      <c r="M4184" t="s">
        <v>78</v>
      </c>
      <c r="N4184" t="s">
        <v>7643</v>
      </c>
      <c r="O4184" t="s">
        <v>7624</v>
      </c>
      <c r="P4184" t="s">
        <v>7624</v>
      </c>
      <c r="Q4184" t="s">
        <v>469</v>
      </c>
      <c r="R4184" t="s">
        <v>79</v>
      </c>
      <c r="S4184" t="s">
        <v>155</v>
      </c>
      <c r="T4184" t="s">
        <v>470</v>
      </c>
      <c r="U4184" t="s">
        <v>100</v>
      </c>
      <c r="V4184" t="s">
        <v>80</v>
      </c>
      <c r="W4184">
        <v>85900</v>
      </c>
      <c r="X4184" t="s">
        <v>81</v>
      </c>
      <c r="Y4184">
        <v>20</v>
      </c>
      <c r="Z4184" t="s">
        <v>7625</v>
      </c>
      <c r="AA4184" t="s">
        <v>7625</v>
      </c>
      <c r="AB4184" t="s">
        <v>83</v>
      </c>
      <c r="AC4184" t="s">
        <v>84</v>
      </c>
      <c r="AD4184">
        <f>_xlfn.XLOOKUP(MIS[[#This Row],[TRADING SYMBOL]],[1]Sheet1!$D:$D,[1]Sheet1!$C:$C)</f>
        <v>6.35</v>
      </c>
      <c r="AE4184">
        <f>MIS[[#This Row],[OrderAverageTradedPrice]]*MIS[[#This Row],[OrderQuantity]]</f>
        <v>169</v>
      </c>
      <c r="AF4184">
        <f>MIS[[#This Row],[LTP]]*MIS[[#This Row],[OrderQuantity]]</f>
        <v>127</v>
      </c>
      <c r="AG4184">
        <f>IF(MIS[[#This Row],[OrderSide]]="SELL",MIS[[#This Row],[VALUE]]-MIS[[#This Row],[LIVE_VALUE]],MIS[[#This Row],[LIVE_VALUE]]-MIS[[#This Row],[VALUE]])</f>
        <v>-42</v>
      </c>
      <c r="AH4184" t="str" cm="1">
        <f t="array" ref="AH4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4" t="str">
        <f>MIS[[#This Row],[TRADING SYMBOL]]</f>
        <v>SENSEX2552085900CE</v>
      </c>
      <c r="AJ4184" t="str">
        <f>IF(RIGHT(MIS[[#This Row],[Main/Hedge]],4)="MAIN","MAIN","HEDGE")</f>
        <v>HEDGE</v>
      </c>
      <c r="AK4184" t="str" cm="1">
        <f t="array" ref="AK4184">_xlfn._xlws.FILTER(Table4[Column1],ISNUMBER(SEARCH(Table4[Column1],MIS[[#This Row],[OrderUniqueIdentifier]])),"")</f>
        <v>XYT</v>
      </c>
    </row>
    <row r="4185" spans="1:37" x14ac:dyDescent="0.25">
      <c r="A4185" t="s">
        <v>71</v>
      </c>
      <c r="B4185" t="s">
        <v>901</v>
      </c>
      <c r="C4185" t="s">
        <v>7828</v>
      </c>
      <c r="D4185" t="s">
        <v>72</v>
      </c>
      <c r="E4185" t="s">
        <v>465</v>
      </c>
      <c r="F4185" t="s">
        <v>98</v>
      </c>
      <c r="G4185" t="s">
        <v>74</v>
      </c>
      <c r="H4185" t="s">
        <v>75</v>
      </c>
      <c r="I4185" t="s">
        <v>76</v>
      </c>
      <c r="J4185" t="s">
        <v>77</v>
      </c>
      <c r="K4185">
        <v>20</v>
      </c>
      <c r="L4185" t="s">
        <v>77</v>
      </c>
      <c r="M4185" t="s">
        <v>78</v>
      </c>
      <c r="N4185" t="s">
        <v>129</v>
      </c>
      <c r="O4185" t="s">
        <v>7615</v>
      </c>
      <c r="P4185" t="s">
        <v>7624</v>
      </c>
      <c r="Q4185" t="s">
        <v>469</v>
      </c>
      <c r="R4185" t="s">
        <v>79</v>
      </c>
      <c r="S4185" t="s">
        <v>155</v>
      </c>
      <c r="T4185" t="s">
        <v>470</v>
      </c>
      <c r="U4185" t="s">
        <v>100</v>
      </c>
      <c r="V4185" t="s">
        <v>80</v>
      </c>
      <c r="W4185">
        <v>85900</v>
      </c>
      <c r="X4185" t="s">
        <v>81</v>
      </c>
      <c r="Y4185">
        <v>20</v>
      </c>
      <c r="Z4185" t="s">
        <v>7616</v>
      </c>
      <c r="AA4185" t="s">
        <v>7625</v>
      </c>
      <c r="AB4185" t="s">
        <v>83</v>
      </c>
      <c r="AC4185" t="s">
        <v>84</v>
      </c>
      <c r="AD4185">
        <f>_xlfn.XLOOKUP(MIS[[#This Row],[TRADING SYMBOL]],[1]Sheet1!$D:$D,[1]Sheet1!$C:$C)</f>
        <v>6.35</v>
      </c>
      <c r="AE4185">
        <f>MIS[[#This Row],[OrderAverageTradedPrice]]*MIS[[#This Row],[OrderQuantity]]</f>
        <v>167</v>
      </c>
      <c r="AF4185">
        <f>MIS[[#This Row],[LTP]]*MIS[[#This Row],[OrderQuantity]]</f>
        <v>127</v>
      </c>
      <c r="AG4185">
        <f>IF(MIS[[#This Row],[OrderSide]]="SELL",MIS[[#This Row],[VALUE]]-MIS[[#This Row],[LIVE_VALUE]],MIS[[#This Row],[LIVE_VALUE]]-MIS[[#This Row],[VALUE]])</f>
        <v>-40</v>
      </c>
      <c r="AH4185" t="str" cm="1">
        <f t="array" ref="AH4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5" t="str">
        <f>MIS[[#This Row],[TRADING SYMBOL]]</f>
        <v>SENSEX2552085900CE</v>
      </c>
      <c r="AJ4185" t="str">
        <f>IF(RIGHT(MIS[[#This Row],[Main/Hedge]],4)="MAIN","MAIN","HEDGE")</f>
        <v>HEDGE</v>
      </c>
      <c r="AK4185" t="str" cm="1">
        <f t="array" ref="AK4185">_xlfn._xlws.FILTER(Table4[Column1],ISNUMBER(SEARCH(Table4[Column1],MIS[[#This Row],[OrderUniqueIdentifier]])),"")</f>
        <v>XYT</v>
      </c>
    </row>
    <row r="4186" spans="1:37" x14ac:dyDescent="0.25">
      <c r="A4186" t="s">
        <v>71</v>
      </c>
      <c r="B4186" t="s">
        <v>916</v>
      </c>
      <c r="C4186" t="s">
        <v>7832</v>
      </c>
      <c r="D4186" t="s">
        <v>72</v>
      </c>
      <c r="E4186" t="s">
        <v>116</v>
      </c>
      <c r="F4186" t="s">
        <v>98</v>
      </c>
      <c r="G4186" t="s">
        <v>74</v>
      </c>
      <c r="H4186" t="s">
        <v>75</v>
      </c>
      <c r="I4186" t="s">
        <v>76</v>
      </c>
      <c r="J4186" t="s">
        <v>77</v>
      </c>
      <c r="K4186">
        <v>20</v>
      </c>
      <c r="L4186" t="s">
        <v>77</v>
      </c>
      <c r="M4186" t="s">
        <v>78</v>
      </c>
      <c r="N4186" t="s">
        <v>7672</v>
      </c>
      <c r="O4186" t="s">
        <v>7615</v>
      </c>
      <c r="P4186" t="s">
        <v>7624</v>
      </c>
      <c r="Q4186" t="s">
        <v>117</v>
      </c>
      <c r="R4186" t="s">
        <v>79</v>
      </c>
      <c r="S4186" t="s">
        <v>155</v>
      </c>
      <c r="T4186" t="s">
        <v>118</v>
      </c>
      <c r="U4186" t="s">
        <v>100</v>
      </c>
      <c r="V4186" t="s">
        <v>80</v>
      </c>
      <c r="W4186">
        <v>78600</v>
      </c>
      <c r="X4186" t="s">
        <v>85</v>
      </c>
      <c r="Y4186">
        <v>20</v>
      </c>
      <c r="Z4186" t="s">
        <v>7616</v>
      </c>
      <c r="AA4186" t="s">
        <v>7625</v>
      </c>
      <c r="AB4186" t="s">
        <v>87</v>
      </c>
      <c r="AC4186" t="s">
        <v>84</v>
      </c>
      <c r="AD4186">
        <f>_xlfn.XLOOKUP(MIS[[#This Row],[TRADING SYMBOL]],[1]Sheet1!$D:$D,[1]Sheet1!$C:$C)</f>
        <v>12.55</v>
      </c>
      <c r="AE4186">
        <f>MIS[[#This Row],[OrderAverageTradedPrice]]*MIS[[#This Row],[OrderQuantity]]</f>
        <v>456</v>
      </c>
      <c r="AF4186">
        <f>MIS[[#This Row],[LTP]]*MIS[[#This Row],[OrderQuantity]]</f>
        <v>251</v>
      </c>
      <c r="AG4186">
        <f>IF(MIS[[#This Row],[OrderSide]]="SELL",MIS[[#This Row],[VALUE]]-MIS[[#This Row],[LIVE_VALUE]],MIS[[#This Row],[LIVE_VALUE]]-MIS[[#This Row],[VALUE]])</f>
        <v>-205</v>
      </c>
      <c r="AH4186" t="str" cm="1">
        <f t="array" ref="AH4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6" t="str">
        <f>MIS[[#This Row],[TRADING SYMBOL]]</f>
        <v>SENSEX2552078600PE</v>
      </c>
      <c r="AJ4186" t="str">
        <f>IF(RIGHT(MIS[[#This Row],[Main/Hedge]],4)="MAIN","MAIN","HEDGE")</f>
        <v>HEDGE</v>
      </c>
      <c r="AK4186" t="str" cm="1">
        <f t="array" ref="AK4186">_xlfn._xlws.FILTER(Table4[Column1],ISNUMBER(SEARCH(Table4[Column1],MIS[[#This Row],[OrderUniqueIdentifier]])),"")</f>
        <v>XYT</v>
      </c>
    </row>
    <row r="4187" spans="1:37" x14ac:dyDescent="0.25">
      <c r="A4187" t="s">
        <v>71</v>
      </c>
      <c r="B4187" t="s">
        <v>931</v>
      </c>
      <c r="C4187" t="s">
        <v>7696</v>
      </c>
      <c r="D4187" t="s">
        <v>72</v>
      </c>
      <c r="E4187" t="s">
        <v>465</v>
      </c>
      <c r="F4187" t="s">
        <v>98</v>
      </c>
      <c r="G4187" t="s">
        <v>74</v>
      </c>
      <c r="H4187" t="s">
        <v>75</v>
      </c>
      <c r="I4187" t="s">
        <v>76</v>
      </c>
      <c r="J4187" t="s">
        <v>77</v>
      </c>
      <c r="K4187">
        <v>60</v>
      </c>
      <c r="L4187" t="s">
        <v>77</v>
      </c>
      <c r="M4187" t="s">
        <v>78</v>
      </c>
      <c r="N4187" t="s">
        <v>129</v>
      </c>
      <c r="O4187" t="s">
        <v>7615</v>
      </c>
      <c r="P4187" t="s">
        <v>7624</v>
      </c>
      <c r="Q4187" t="s">
        <v>469</v>
      </c>
      <c r="R4187" t="s">
        <v>79</v>
      </c>
      <c r="S4187" t="s">
        <v>155</v>
      </c>
      <c r="T4187" t="s">
        <v>470</v>
      </c>
      <c r="U4187" t="s">
        <v>100</v>
      </c>
      <c r="V4187" t="s">
        <v>80</v>
      </c>
      <c r="W4187">
        <v>85900</v>
      </c>
      <c r="X4187" t="s">
        <v>81</v>
      </c>
      <c r="Y4187">
        <v>60</v>
      </c>
      <c r="Z4187" t="s">
        <v>7616</v>
      </c>
      <c r="AA4187" t="s">
        <v>7625</v>
      </c>
      <c r="AB4187" t="s">
        <v>83</v>
      </c>
      <c r="AC4187" t="s">
        <v>84</v>
      </c>
      <c r="AD4187">
        <f>_xlfn.XLOOKUP(MIS[[#This Row],[TRADING SYMBOL]],[1]Sheet1!$D:$D,[1]Sheet1!$C:$C)</f>
        <v>6.35</v>
      </c>
      <c r="AE4187">
        <f>MIS[[#This Row],[OrderAverageTradedPrice]]*MIS[[#This Row],[OrderQuantity]]</f>
        <v>501</v>
      </c>
      <c r="AF4187">
        <f>MIS[[#This Row],[LTP]]*MIS[[#This Row],[OrderQuantity]]</f>
        <v>381</v>
      </c>
      <c r="AG4187">
        <f>IF(MIS[[#This Row],[OrderSide]]="SELL",MIS[[#This Row],[VALUE]]-MIS[[#This Row],[LIVE_VALUE]],MIS[[#This Row],[LIVE_VALUE]]-MIS[[#This Row],[VALUE]])</f>
        <v>-120</v>
      </c>
      <c r="AH4187" t="str" cm="1">
        <f t="array" ref="AH4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7" t="str">
        <f>MIS[[#This Row],[TRADING SYMBOL]]</f>
        <v>SENSEX2552085900CE</v>
      </c>
      <c r="AJ4187" t="str">
        <f>IF(RIGHT(MIS[[#This Row],[Main/Hedge]],4)="MAIN","MAIN","HEDGE")</f>
        <v>HEDGE</v>
      </c>
      <c r="AK4187" t="str" cm="1">
        <f t="array" ref="AK4187">_xlfn._xlws.FILTER(Table4[Column1],ISNUMBER(SEARCH(Table4[Column1],MIS[[#This Row],[OrderUniqueIdentifier]])),"")</f>
        <v>XYT</v>
      </c>
    </row>
    <row r="4188" spans="1:37" x14ac:dyDescent="0.25">
      <c r="A4188" t="s">
        <v>71</v>
      </c>
      <c r="B4188" t="s">
        <v>931</v>
      </c>
      <c r="C4188" t="s">
        <v>7697</v>
      </c>
      <c r="D4188" t="s">
        <v>72</v>
      </c>
      <c r="E4188" t="s">
        <v>116</v>
      </c>
      <c r="F4188" t="s">
        <v>98</v>
      </c>
      <c r="G4188" t="s">
        <v>74</v>
      </c>
      <c r="H4188" t="s">
        <v>75</v>
      </c>
      <c r="I4188" t="s">
        <v>76</v>
      </c>
      <c r="J4188" t="s">
        <v>77</v>
      </c>
      <c r="K4188">
        <v>60</v>
      </c>
      <c r="L4188" t="s">
        <v>77</v>
      </c>
      <c r="M4188" t="s">
        <v>78</v>
      </c>
      <c r="N4188" t="s">
        <v>7621</v>
      </c>
      <c r="O4188" t="s">
        <v>7624</v>
      </c>
      <c r="P4188" t="s">
        <v>7624</v>
      </c>
      <c r="Q4188" t="s">
        <v>117</v>
      </c>
      <c r="R4188" t="s">
        <v>79</v>
      </c>
      <c r="S4188" t="s">
        <v>155</v>
      </c>
      <c r="T4188" t="s">
        <v>118</v>
      </c>
      <c r="U4188" t="s">
        <v>100</v>
      </c>
      <c r="V4188" t="s">
        <v>80</v>
      </c>
      <c r="W4188">
        <v>78600</v>
      </c>
      <c r="X4188" t="s">
        <v>85</v>
      </c>
      <c r="Y4188">
        <v>60</v>
      </c>
      <c r="Z4188" t="s">
        <v>7625</v>
      </c>
      <c r="AA4188" t="s">
        <v>7625</v>
      </c>
      <c r="AB4188" t="s">
        <v>87</v>
      </c>
      <c r="AC4188" t="s">
        <v>84</v>
      </c>
      <c r="AD4188">
        <f>_xlfn.XLOOKUP(MIS[[#This Row],[TRADING SYMBOL]],[1]Sheet1!$D:$D,[1]Sheet1!$C:$C)</f>
        <v>12.55</v>
      </c>
      <c r="AE4188">
        <f>MIS[[#This Row],[OrderAverageTradedPrice]]*MIS[[#This Row],[OrderQuantity]]</f>
        <v>1365</v>
      </c>
      <c r="AF4188">
        <f>MIS[[#This Row],[LTP]]*MIS[[#This Row],[OrderQuantity]]</f>
        <v>753</v>
      </c>
      <c r="AG4188">
        <f>IF(MIS[[#This Row],[OrderSide]]="SELL",MIS[[#This Row],[VALUE]]-MIS[[#This Row],[LIVE_VALUE]],MIS[[#This Row],[LIVE_VALUE]]-MIS[[#This Row],[VALUE]])</f>
        <v>-612</v>
      </c>
      <c r="AH4188" t="str" cm="1">
        <f t="array" ref="AH4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8" t="str">
        <f>MIS[[#This Row],[TRADING SYMBOL]]</f>
        <v>SENSEX2552078600PE</v>
      </c>
      <c r="AJ4188" t="str">
        <f>IF(RIGHT(MIS[[#This Row],[Main/Hedge]],4)="MAIN","MAIN","HEDGE")</f>
        <v>HEDGE</v>
      </c>
      <c r="AK4188" t="str" cm="1">
        <f t="array" ref="AK4188">_xlfn._xlws.FILTER(Table4[Column1],ISNUMBER(SEARCH(Table4[Column1],MIS[[#This Row],[OrderUniqueIdentifier]])),"")</f>
        <v>XYT</v>
      </c>
    </row>
    <row r="4189" spans="1:37" x14ac:dyDescent="0.25">
      <c r="A4189" t="s">
        <v>71</v>
      </c>
      <c r="B4189" t="s">
        <v>1001</v>
      </c>
      <c r="C4189" t="s">
        <v>7707</v>
      </c>
      <c r="D4189" t="s">
        <v>72</v>
      </c>
      <c r="E4189" t="s">
        <v>465</v>
      </c>
      <c r="F4189" t="s">
        <v>98</v>
      </c>
      <c r="G4189" t="s">
        <v>74</v>
      </c>
      <c r="H4189" t="s">
        <v>75</v>
      </c>
      <c r="I4189" t="s">
        <v>76</v>
      </c>
      <c r="J4189" t="s">
        <v>77</v>
      </c>
      <c r="K4189">
        <v>20</v>
      </c>
      <c r="L4189" t="s">
        <v>77</v>
      </c>
      <c r="M4189" t="s">
        <v>78</v>
      </c>
      <c r="N4189" t="s">
        <v>129</v>
      </c>
      <c r="O4189" t="s">
        <v>7615</v>
      </c>
      <c r="P4189" t="s">
        <v>7624</v>
      </c>
      <c r="Q4189" t="s">
        <v>469</v>
      </c>
      <c r="R4189" t="s">
        <v>79</v>
      </c>
      <c r="S4189" t="s">
        <v>155</v>
      </c>
      <c r="T4189" t="s">
        <v>470</v>
      </c>
      <c r="U4189" t="s">
        <v>100</v>
      </c>
      <c r="V4189" t="s">
        <v>80</v>
      </c>
      <c r="W4189">
        <v>85900</v>
      </c>
      <c r="X4189" t="s">
        <v>81</v>
      </c>
      <c r="Y4189">
        <v>20</v>
      </c>
      <c r="Z4189" t="s">
        <v>7616</v>
      </c>
      <c r="AA4189" t="s">
        <v>7625</v>
      </c>
      <c r="AB4189" t="s">
        <v>83</v>
      </c>
      <c r="AC4189" t="s">
        <v>84</v>
      </c>
      <c r="AD4189">
        <f>_xlfn.XLOOKUP(MIS[[#This Row],[TRADING SYMBOL]],[1]Sheet1!$D:$D,[1]Sheet1!$C:$C)</f>
        <v>6.35</v>
      </c>
      <c r="AE4189">
        <f>MIS[[#This Row],[OrderAverageTradedPrice]]*MIS[[#This Row],[OrderQuantity]]</f>
        <v>167</v>
      </c>
      <c r="AF4189">
        <f>MIS[[#This Row],[LTP]]*MIS[[#This Row],[OrderQuantity]]</f>
        <v>127</v>
      </c>
      <c r="AG4189">
        <f>IF(MIS[[#This Row],[OrderSide]]="SELL",MIS[[#This Row],[VALUE]]-MIS[[#This Row],[LIVE_VALUE]],MIS[[#This Row],[LIVE_VALUE]]-MIS[[#This Row],[VALUE]])</f>
        <v>-40</v>
      </c>
      <c r="AH4189" t="str" cm="1">
        <f t="array" ref="AH4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9" t="str">
        <f>MIS[[#This Row],[TRADING SYMBOL]]</f>
        <v>SENSEX2552085900CE</v>
      </c>
      <c r="AJ4189" t="str">
        <f>IF(RIGHT(MIS[[#This Row],[Main/Hedge]],4)="MAIN","MAIN","HEDGE")</f>
        <v>HEDGE</v>
      </c>
      <c r="AK4189" t="str" cm="1">
        <f t="array" ref="AK4189">_xlfn._xlws.FILTER(Table4[Column1],ISNUMBER(SEARCH(Table4[Column1],MIS[[#This Row],[OrderUniqueIdentifier]])),"")</f>
        <v>XYT</v>
      </c>
    </row>
    <row r="4190" spans="1:37" x14ac:dyDescent="0.25">
      <c r="A4190" t="s">
        <v>71</v>
      </c>
      <c r="B4190" t="s">
        <v>1001</v>
      </c>
      <c r="C4190" t="s">
        <v>7708</v>
      </c>
      <c r="D4190" t="s">
        <v>72</v>
      </c>
      <c r="E4190" t="s">
        <v>116</v>
      </c>
      <c r="F4190" t="s">
        <v>98</v>
      </c>
      <c r="G4190" t="s">
        <v>74</v>
      </c>
      <c r="H4190" t="s">
        <v>75</v>
      </c>
      <c r="I4190" t="s">
        <v>76</v>
      </c>
      <c r="J4190" t="s">
        <v>77</v>
      </c>
      <c r="K4190">
        <v>20</v>
      </c>
      <c r="L4190" t="s">
        <v>77</v>
      </c>
      <c r="M4190" t="s">
        <v>78</v>
      </c>
      <c r="N4190" t="s">
        <v>7621</v>
      </c>
      <c r="O4190" t="s">
        <v>7624</v>
      </c>
      <c r="P4190" t="s">
        <v>7624</v>
      </c>
      <c r="Q4190" t="s">
        <v>117</v>
      </c>
      <c r="R4190" t="s">
        <v>79</v>
      </c>
      <c r="S4190" t="s">
        <v>155</v>
      </c>
      <c r="T4190" t="s">
        <v>118</v>
      </c>
      <c r="U4190" t="s">
        <v>100</v>
      </c>
      <c r="V4190" t="s">
        <v>80</v>
      </c>
      <c r="W4190">
        <v>78600</v>
      </c>
      <c r="X4190" t="s">
        <v>85</v>
      </c>
      <c r="Y4190">
        <v>20</v>
      </c>
      <c r="Z4190" t="s">
        <v>7625</v>
      </c>
      <c r="AA4190" t="s">
        <v>7625</v>
      </c>
      <c r="AB4190" t="s">
        <v>87</v>
      </c>
      <c r="AC4190" t="s">
        <v>84</v>
      </c>
      <c r="AD4190">
        <f>_xlfn.XLOOKUP(MIS[[#This Row],[TRADING SYMBOL]],[1]Sheet1!$D:$D,[1]Sheet1!$C:$C)</f>
        <v>12.55</v>
      </c>
      <c r="AE4190">
        <f>MIS[[#This Row],[OrderAverageTradedPrice]]*MIS[[#This Row],[OrderQuantity]]</f>
        <v>455</v>
      </c>
      <c r="AF4190">
        <f>MIS[[#This Row],[LTP]]*MIS[[#This Row],[OrderQuantity]]</f>
        <v>251</v>
      </c>
      <c r="AG4190">
        <f>IF(MIS[[#This Row],[OrderSide]]="SELL",MIS[[#This Row],[VALUE]]-MIS[[#This Row],[LIVE_VALUE]],MIS[[#This Row],[LIVE_VALUE]]-MIS[[#This Row],[VALUE]])</f>
        <v>-204</v>
      </c>
      <c r="AH4190" t="str" cm="1">
        <f t="array" ref="AH4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0" t="str">
        <f>MIS[[#This Row],[TRADING SYMBOL]]</f>
        <v>SENSEX2552078600PE</v>
      </c>
      <c r="AJ4190" t="str">
        <f>IF(RIGHT(MIS[[#This Row],[Main/Hedge]],4)="MAIN","MAIN","HEDGE")</f>
        <v>HEDGE</v>
      </c>
      <c r="AK4190" t="str" cm="1">
        <f t="array" ref="AK4190">_xlfn._xlws.FILTER(Table4[Column1],ISNUMBER(SEARCH(Table4[Column1],MIS[[#This Row],[OrderUniqueIdentifier]])),"")</f>
        <v>XYT</v>
      </c>
    </row>
    <row r="4191" spans="1:37" x14ac:dyDescent="0.25">
      <c r="A4191" t="s">
        <v>71</v>
      </c>
      <c r="B4191" t="s">
        <v>1013</v>
      </c>
      <c r="C4191" t="s">
        <v>7711</v>
      </c>
      <c r="D4191" t="s">
        <v>72</v>
      </c>
      <c r="E4191" t="s">
        <v>465</v>
      </c>
      <c r="F4191" t="s">
        <v>98</v>
      </c>
      <c r="G4191" t="s">
        <v>74</v>
      </c>
      <c r="H4191" t="s">
        <v>75</v>
      </c>
      <c r="I4191" t="s">
        <v>76</v>
      </c>
      <c r="J4191" t="s">
        <v>77</v>
      </c>
      <c r="K4191">
        <v>60</v>
      </c>
      <c r="L4191" t="s">
        <v>77</v>
      </c>
      <c r="M4191" t="s">
        <v>78</v>
      </c>
      <c r="N4191" t="s">
        <v>129</v>
      </c>
      <c r="O4191" t="s">
        <v>7615</v>
      </c>
      <c r="P4191" t="s">
        <v>7624</v>
      </c>
      <c r="Q4191" t="s">
        <v>469</v>
      </c>
      <c r="R4191" t="s">
        <v>79</v>
      </c>
      <c r="S4191" t="s">
        <v>155</v>
      </c>
      <c r="T4191" t="s">
        <v>470</v>
      </c>
      <c r="U4191" t="s">
        <v>100</v>
      </c>
      <c r="V4191" t="s">
        <v>80</v>
      </c>
      <c r="W4191">
        <v>85900</v>
      </c>
      <c r="X4191" t="s">
        <v>81</v>
      </c>
      <c r="Y4191">
        <v>60</v>
      </c>
      <c r="Z4191" t="s">
        <v>7616</v>
      </c>
      <c r="AA4191" t="s">
        <v>7625</v>
      </c>
      <c r="AB4191" t="s">
        <v>83</v>
      </c>
      <c r="AC4191" t="s">
        <v>84</v>
      </c>
      <c r="AD4191">
        <f>_xlfn.XLOOKUP(MIS[[#This Row],[TRADING SYMBOL]],[1]Sheet1!$D:$D,[1]Sheet1!$C:$C)</f>
        <v>6.35</v>
      </c>
      <c r="AE4191">
        <f>MIS[[#This Row],[OrderAverageTradedPrice]]*MIS[[#This Row],[OrderQuantity]]</f>
        <v>501</v>
      </c>
      <c r="AF4191">
        <f>MIS[[#This Row],[LTP]]*MIS[[#This Row],[OrderQuantity]]</f>
        <v>381</v>
      </c>
      <c r="AG4191">
        <f>IF(MIS[[#This Row],[OrderSide]]="SELL",MIS[[#This Row],[VALUE]]-MIS[[#This Row],[LIVE_VALUE]],MIS[[#This Row],[LIVE_VALUE]]-MIS[[#This Row],[VALUE]])</f>
        <v>-120</v>
      </c>
      <c r="AH4191" t="str" cm="1">
        <f t="array" ref="AH4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1" t="str">
        <f>MIS[[#This Row],[TRADING SYMBOL]]</f>
        <v>SENSEX2552085900CE</v>
      </c>
      <c r="AJ4191" t="str">
        <f>IF(RIGHT(MIS[[#This Row],[Main/Hedge]],4)="MAIN","MAIN","HEDGE")</f>
        <v>HEDGE</v>
      </c>
      <c r="AK4191" t="str" cm="1">
        <f t="array" ref="AK4191">_xlfn._xlws.FILTER(Table4[Column1],ISNUMBER(SEARCH(Table4[Column1],MIS[[#This Row],[OrderUniqueIdentifier]])),"")</f>
        <v>XYT</v>
      </c>
    </row>
    <row r="4192" spans="1:37" x14ac:dyDescent="0.25">
      <c r="A4192" t="s">
        <v>71</v>
      </c>
      <c r="B4192" t="s">
        <v>1029</v>
      </c>
      <c r="C4192" t="s">
        <v>7715</v>
      </c>
      <c r="D4192" t="s">
        <v>72</v>
      </c>
      <c r="E4192" t="s">
        <v>465</v>
      </c>
      <c r="F4192" t="s">
        <v>98</v>
      </c>
      <c r="G4192" t="s">
        <v>74</v>
      </c>
      <c r="H4192" t="s">
        <v>75</v>
      </c>
      <c r="I4192" t="s">
        <v>76</v>
      </c>
      <c r="J4192" t="s">
        <v>77</v>
      </c>
      <c r="K4192">
        <v>40</v>
      </c>
      <c r="L4192" t="s">
        <v>77</v>
      </c>
      <c r="M4192" t="s">
        <v>78</v>
      </c>
      <c r="N4192" t="s">
        <v>230</v>
      </c>
      <c r="O4192" t="s">
        <v>7624</v>
      </c>
      <c r="P4192" t="s">
        <v>7624</v>
      </c>
      <c r="Q4192" t="s">
        <v>469</v>
      </c>
      <c r="R4192" t="s">
        <v>79</v>
      </c>
      <c r="S4192" t="s">
        <v>155</v>
      </c>
      <c r="T4192" t="s">
        <v>470</v>
      </c>
      <c r="U4192" t="s">
        <v>100</v>
      </c>
      <c r="V4192" t="s">
        <v>80</v>
      </c>
      <c r="W4192">
        <v>85900</v>
      </c>
      <c r="X4192" t="s">
        <v>81</v>
      </c>
      <c r="Y4192">
        <v>40</v>
      </c>
      <c r="Z4192" t="s">
        <v>7625</v>
      </c>
      <c r="AA4192" t="s">
        <v>7625</v>
      </c>
      <c r="AB4192" t="s">
        <v>83</v>
      </c>
      <c r="AC4192" t="s">
        <v>84</v>
      </c>
      <c r="AD4192">
        <f>_xlfn.XLOOKUP(MIS[[#This Row],[TRADING SYMBOL]],[1]Sheet1!$D:$D,[1]Sheet1!$C:$C)</f>
        <v>6.35</v>
      </c>
      <c r="AE4192">
        <f>MIS[[#This Row],[OrderAverageTradedPrice]]*MIS[[#This Row],[OrderQuantity]]</f>
        <v>336</v>
      </c>
      <c r="AF4192">
        <f>MIS[[#This Row],[LTP]]*MIS[[#This Row],[OrderQuantity]]</f>
        <v>254</v>
      </c>
      <c r="AG4192">
        <f>IF(MIS[[#This Row],[OrderSide]]="SELL",MIS[[#This Row],[VALUE]]-MIS[[#This Row],[LIVE_VALUE]],MIS[[#This Row],[LIVE_VALUE]]-MIS[[#This Row],[VALUE]])</f>
        <v>-82</v>
      </c>
      <c r="AH4192" t="str" cm="1">
        <f t="array" ref="AH4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2" t="str">
        <f>MIS[[#This Row],[TRADING SYMBOL]]</f>
        <v>SENSEX2552085900CE</v>
      </c>
      <c r="AJ4192" t="str">
        <f>IF(RIGHT(MIS[[#This Row],[Main/Hedge]],4)="MAIN","MAIN","HEDGE")</f>
        <v>HEDGE</v>
      </c>
      <c r="AK4192" t="str" cm="1">
        <f t="array" ref="AK4192">_xlfn._xlws.FILTER(Table4[Column1],ISNUMBER(SEARCH(Table4[Column1],MIS[[#This Row],[OrderUniqueIdentifier]])),"")</f>
        <v>XYT</v>
      </c>
    </row>
    <row r="4193" spans="1:37" x14ac:dyDescent="0.25">
      <c r="A4193" t="s">
        <v>71</v>
      </c>
      <c r="B4193" t="s">
        <v>1045</v>
      </c>
      <c r="C4193" t="s">
        <v>7720</v>
      </c>
      <c r="D4193" t="s">
        <v>72</v>
      </c>
      <c r="E4193" t="s">
        <v>116</v>
      </c>
      <c r="F4193" t="s">
        <v>98</v>
      </c>
      <c r="G4193" t="s">
        <v>74</v>
      </c>
      <c r="H4193" t="s">
        <v>75</v>
      </c>
      <c r="I4193" t="s">
        <v>76</v>
      </c>
      <c r="J4193" t="s">
        <v>77</v>
      </c>
      <c r="K4193">
        <v>40</v>
      </c>
      <c r="L4193" t="s">
        <v>77</v>
      </c>
      <c r="M4193" t="s">
        <v>78</v>
      </c>
      <c r="N4193" t="s">
        <v>7621</v>
      </c>
      <c r="O4193" t="s">
        <v>7615</v>
      </c>
      <c r="P4193" t="s">
        <v>7624</v>
      </c>
      <c r="Q4193" t="s">
        <v>117</v>
      </c>
      <c r="R4193" t="s">
        <v>79</v>
      </c>
      <c r="S4193" t="s">
        <v>155</v>
      </c>
      <c r="T4193" t="s">
        <v>118</v>
      </c>
      <c r="U4193" t="s">
        <v>100</v>
      </c>
      <c r="V4193" t="s">
        <v>80</v>
      </c>
      <c r="W4193">
        <v>78600</v>
      </c>
      <c r="X4193" t="s">
        <v>85</v>
      </c>
      <c r="Y4193">
        <v>40</v>
      </c>
      <c r="Z4193" t="s">
        <v>7616</v>
      </c>
      <c r="AA4193" t="s">
        <v>7625</v>
      </c>
      <c r="AB4193" t="s">
        <v>87</v>
      </c>
      <c r="AC4193" t="s">
        <v>84</v>
      </c>
      <c r="AD4193">
        <f>_xlfn.XLOOKUP(MIS[[#This Row],[TRADING SYMBOL]],[1]Sheet1!$D:$D,[1]Sheet1!$C:$C)</f>
        <v>12.55</v>
      </c>
      <c r="AE4193">
        <f>MIS[[#This Row],[OrderAverageTradedPrice]]*MIS[[#This Row],[OrderQuantity]]</f>
        <v>910</v>
      </c>
      <c r="AF4193">
        <f>MIS[[#This Row],[LTP]]*MIS[[#This Row],[OrderQuantity]]</f>
        <v>502</v>
      </c>
      <c r="AG4193">
        <f>IF(MIS[[#This Row],[OrderSide]]="SELL",MIS[[#This Row],[VALUE]]-MIS[[#This Row],[LIVE_VALUE]],MIS[[#This Row],[LIVE_VALUE]]-MIS[[#This Row],[VALUE]])</f>
        <v>-408</v>
      </c>
      <c r="AH4193" t="str" cm="1">
        <f t="array" ref="AH4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3" t="str">
        <f>MIS[[#This Row],[TRADING SYMBOL]]</f>
        <v>SENSEX2552078600PE</v>
      </c>
      <c r="AJ4193" t="str">
        <f>IF(RIGHT(MIS[[#This Row],[Main/Hedge]],4)="MAIN","MAIN","HEDGE")</f>
        <v>HEDGE</v>
      </c>
      <c r="AK4193" t="str" cm="1">
        <f t="array" ref="AK4193">_xlfn._xlws.FILTER(Table4[Column1],ISNUMBER(SEARCH(Table4[Column1],MIS[[#This Row],[OrderUniqueIdentifier]])),"")</f>
        <v>XYT</v>
      </c>
    </row>
    <row r="4194" spans="1:37" x14ac:dyDescent="0.25">
      <c r="A4194" t="s">
        <v>71</v>
      </c>
      <c r="B4194" t="s">
        <v>1070</v>
      </c>
      <c r="C4194" t="s">
        <v>7727</v>
      </c>
      <c r="D4194" t="s">
        <v>72</v>
      </c>
      <c r="E4194" t="s">
        <v>116</v>
      </c>
      <c r="F4194" t="s">
        <v>98</v>
      </c>
      <c r="G4194" t="s">
        <v>74</v>
      </c>
      <c r="H4194" t="s">
        <v>75</v>
      </c>
      <c r="I4194" t="s">
        <v>76</v>
      </c>
      <c r="J4194" t="s">
        <v>77</v>
      </c>
      <c r="K4194">
        <v>20</v>
      </c>
      <c r="L4194" t="s">
        <v>77</v>
      </c>
      <c r="M4194" t="s">
        <v>78</v>
      </c>
      <c r="N4194" t="s">
        <v>7638</v>
      </c>
      <c r="O4194" t="s">
        <v>7615</v>
      </c>
      <c r="P4194" t="s">
        <v>7624</v>
      </c>
      <c r="Q4194" t="s">
        <v>117</v>
      </c>
      <c r="R4194" t="s">
        <v>79</v>
      </c>
      <c r="S4194" t="s">
        <v>155</v>
      </c>
      <c r="T4194" t="s">
        <v>118</v>
      </c>
      <c r="U4194" t="s">
        <v>100</v>
      </c>
      <c r="V4194" t="s">
        <v>80</v>
      </c>
      <c r="W4194">
        <v>78600</v>
      </c>
      <c r="X4194" t="s">
        <v>85</v>
      </c>
      <c r="Y4194">
        <v>20</v>
      </c>
      <c r="Z4194" t="s">
        <v>7616</v>
      </c>
      <c r="AA4194" t="s">
        <v>7625</v>
      </c>
      <c r="AB4194" t="s">
        <v>87</v>
      </c>
      <c r="AC4194" t="s">
        <v>84</v>
      </c>
      <c r="AD4194">
        <f>_xlfn.XLOOKUP(MIS[[#This Row],[TRADING SYMBOL]],[1]Sheet1!$D:$D,[1]Sheet1!$C:$C)</f>
        <v>12.55</v>
      </c>
      <c r="AE4194">
        <f>MIS[[#This Row],[OrderAverageTradedPrice]]*MIS[[#This Row],[OrderQuantity]]</f>
        <v>454</v>
      </c>
      <c r="AF4194">
        <f>MIS[[#This Row],[LTP]]*MIS[[#This Row],[OrderQuantity]]</f>
        <v>251</v>
      </c>
      <c r="AG4194">
        <f>IF(MIS[[#This Row],[OrderSide]]="SELL",MIS[[#This Row],[VALUE]]-MIS[[#This Row],[LIVE_VALUE]],MIS[[#This Row],[LIVE_VALUE]]-MIS[[#This Row],[VALUE]])</f>
        <v>-203</v>
      </c>
      <c r="AH4194" t="str" cm="1">
        <f t="array" ref="AH4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4" t="str">
        <f>MIS[[#This Row],[TRADING SYMBOL]]</f>
        <v>SENSEX2552078600PE</v>
      </c>
      <c r="AJ4194" t="str">
        <f>IF(RIGHT(MIS[[#This Row],[Main/Hedge]],4)="MAIN","MAIN","HEDGE")</f>
        <v>HEDGE</v>
      </c>
      <c r="AK4194" t="str" cm="1">
        <f t="array" ref="AK4194">_xlfn._xlws.FILTER(Table4[Column1],ISNUMBER(SEARCH(Table4[Column1],MIS[[#This Row],[OrderUniqueIdentifier]])),"")</f>
        <v>XYT</v>
      </c>
    </row>
    <row r="4195" spans="1:37" x14ac:dyDescent="0.25">
      <c r="A4195" t="s">
        <v>71</v>
      </c>
      <c r="B4195" t="s">
        <v>1163</v>
      </c>
      <c r="C4195" t="s">
        <v>7731</v>
      </c>
      <c r="D4195" t="s">
        <v>72</v>
      </c>
      <c r="E4195" t="s">
        <v>116</v>
      </c>
      <c r="F4195" t="s">
        <v>98</v>
      </c>
      <c r="G4195" t="s">
        <v>74</v>
      </c>
      <c r="H4195" t="s">
        <v>75</v>
      </c>
      <c r="I4195" t="s">
        <v>76</v>
      </c>
      <c r="J4195" t="s">
        <v>77</v>
      </c>
      <c r="K4195">
        <v>20</v>
      </c>
      <c r="L4195" t="s">
        <v>77</v>
      </c>
      <c r="M4195" t="s">
        <v>78</v>
      </c>
      <c r="N4195" t="s">
        <v>7672</v>
      </c>
      <c r="O4195" t="s">
        <v>7615</v>
      </c>
      <c r="P4195" t="s">
        <v>7624</v>
      </c>
      <c r="Q4195" t="s">
        <v>117</v>
      </c>
      <c r="R4195" t="s">
        <v>79</v>
      </c>
      <c r="S4195" t="s">
        <v>155</v>
      </c>
      <c r="T4195" t="s">
        <v>118</v>
      </c>
      <c r="U4195" t="s">
        <v>100</v>
      </c>
      <c r="V4195" t="s">
        <v>80</v>
      </c>
      <c r="W4195">
        <v>78600</v>
      </c>
      <c r="X4195" t="s">
        <v>85</v>
      </c>
      <c r="Y4195">
        <v>20</v>
      </c>
      <c r="Z4195" t="s">
        <v>7616</v>
      </c>
      <c r="AA4195" t="s">
        <v>7625</v>
      </c>
      <c r="AB4195" t="s">
        <v>87</v>
      </c>
      <c r="AC4195" t="s">
        <v>84</v>
      </c>
      <c r="AD4195">
        <f>_xlfn.XLOOKUP(MIS[[#This Row],[TRADING SYMBOL]],[1]Sheet1!$D:$D,[1]Sheet1!$C:$C)</f>
        <v>12.55</v>
      </c>
      <c r="AE4195">
        <f>MIS[[#This Row],[OrderAverageTradedPrice]]*MIS[[#This Row],[OrderQuantity]]</f>
        <v>456</v>
      </c>
      <c r="AF4195">
        <f>MIS[[#This Row],[LTP]]*MIS[[#This Row],[OrderQuantity]]</f>
        <v>251</v>
      </c>
      <c r="AG4195">
        <f>IF(MIS[[#This Row],[OrderSide]]="SELL",MIS[[#This Row],[VALUE]]-MIS[[#This Row],[LIVE_VALUE]],MIS[[#This Row],[LIVE_VALUE]]-MIS[[#This Row],[VALUE]])</f>
        <v>-205</v>
      </c>
      <c r="AH4195" t="str" cm="1">
        <f t="array" ref="AH4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5" t="str">
        <f>MIS[[#This Row],[TRADING SYMBOL]]</f>
        <v>SENSEX2552078600PE</v>
      </c>
      <c r="AJ4195" t="str">
        <f>IF(RIGHT(MIS[[#This Row],[Main/Hedge]],4)="MAIN","MAIN","HEDGE")</f>
        <v>HEDGE</v>
      </c>
      <c r="AK4195" t="str" cm="1">
        <f t="array" ref="AK4195">_xlfn._xlws.FILTER(Table4[Column1],ISNUMBER(SEARCH(Table4[Column1],MIS[[#This Row],[OrderUniqueIdentifier]])),"")</f>
        <v>XYT</v>
      </c>
    </row>
    <row r="4196" spans="1:37" x14ac:dyDescent="0.25">
      <c r="A4196" t="s">
        <v>71</v>
      </c>
      <c r="B4196" t="s">
        <v>1195</v>
      </c>
      <c r="C4196" t="s">
        <v>7736</v>
      </c>
      <c r="D4196" t="s">
        <v>72</v>
      </c>
      <c r="E4196" t="s">
        <v>116</v>
      </c>
      <c r="F4196" t="s">
        <v>98</v>
      </c>
      <c r="G4196" t="s">
        <v>74</v>
      </c>
      <c r="H4196" t="s">
        <v>75</v>
      </c>
      <c r="I4196" t="s">
        <v>76</v>
      </c>
      <c r="J4196" t="s">
        <v>77</v>
      </c>
      <c r="K4196">
        <v>20</v>
      </c>
      <c r="L4196" t="s">
        <v>77</v>
      </c>
      <c r="M4196" t="s">
        <v>78</v>
      </c>
      <c r="N4196" t="s">
        <v>7638</v>
      </c>
      <c r="O4196" t="s">
        <v>7624</v>
      </c>
      <c r="P4196" t="s">
        <v>7624</v>
      </c>
      <c r="Q4196" t="s">
        <v>117</v>
      </c>
      <c r="R4196" t="s">
        <v>79</v>
      </c>
      <c r="S4196" t="s">
        <v>155</v>
      </c>
      <c r="T4196" t="s">
        <v>118</v>
      </c>
      <c r="U4196" t="s">
        <v>100</v>
      </c>
      <c r="V4196" t="s">
        <v>80</v>
      </c>
      <c r="W4196">
        <v>78600</v>
      </c>
      <c r="X4196" t="s">
        <v>85</v>
      </c>
      <c r="Y4196">
        <v>20</v>
      </c>
      <c r="Z4196" t="s">
        <v>7625</v>
      </c>
      <c r="AA4196" t="s">
        <v>7625</v>
      </c>
      <c r="AB4196" t="s">
        <v>87</v>
      </c>
      <c r="AC4196" t="s">
        <v>84</v>
      </c>
      <c r="AD4196">
        <f>_xlfn.XLOOKUP(MIS[[#This Row],[TRADING SYMBOL]],[1]Sheet1!$D:$D,[1]Sheet1!$C:$C)</f>
        <v>12.55</v>
      </c>
      <c r="AE4196">
        <f>MIS[[#This Row],[OrderAverageTradedPrice]]*MIS[[#This Row],[OrderQuantity]]</f>
        <v>454</v>
      </c>
      <c r="AF4196">
        <f>MIS[[#This Row],[LTP]]*MIS[[#This Row],[OrderQuantity]]</f>
        <v>251</v>
      </c>
      <c r="AG4196">
        <f>IF(MIS[[#This Row],[OrderSide]]="SELL",MIS[[#This Row],[VALUE]]-MIS[[#This Row],[LIVE_VALUE]],MIS[[#This Row],[LIVE_VALUE]]-MIS[[#This Row],[VALUE]])</f>
        <v>-203</v>
      </c>
      <c r="AH4196" t="str" cm="1">
        <f t="array" ref="AH4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6" t="str">
        <f>MIS[[#This Row],[TRADING SYMBOL]]</f>
        <v>SENSEX2552078600PE</v>
      </c>
      <c r="AJ4196" t="str">
        <f>IF(RIGHT(MIS[[#This Row],[Main/Hedge]],4)="MAIN","MAIN","HEDGE")</f>
        <v>HEDGE</v>
      </c>
      <c r="AK4196" t="str" cm="1">
        <f t="array" ref="AK4196">_xlfn._xlws.FILTER(Table4[Column1],ISNUMBER(SEARCH(Table4[Column1],MIS[[#This Row],[OrderUniqueIdentifier]])),"")</f>
        <v>XYT</v>
      </c>
    </row>
    <row r="4197" spans="1:37" x14ac:dyDescent="0.25">
      <c r="A4197" t="s">
        <v>71</v>
      </c>
      <c r="B4197" t="s">
        <v>1235</v>
      </c>
      <c r="C4197" t="s">
        <v>7746</v>
      </c>
      <c r="D4197" t="s">
        <v>72</v>
      </c>
      <c r="E4197" t="s">
        <v>116</v>
      </c>
      <c r="F4197" t="s">
        <v>98</v>
      </c>
      <c r="G4197" t="s">
        <v>74</v>
      </c>
      <c r="H4197" t="s">
        <v>75</v>
      </c>
      <c r="I4197" t="s">
        <v>76</v>
      </c>
      <c r="J4197" t="s">
        <v>77</v>
      </c>
      <c r="K4197">
        <v>60</v>
      </c>
      <c r="L4197" t="s">
        <v>77</v>
      </c>
      <c r="M4197" t="s">
        <v>78</v>
      </c>
      <c r="N4197" t="s">
        <v>7672</v>
      </c>
      <c r="O4197" t="s">
        <v>7615</v>
      </c>
      <c r="P4197" t="s">
        <v>7624</v>
      </c>
      <c r="Q4197" t="s">
        <v>117</v>
      </c>
      <c r="R4197" t="s">
        <v>79</v>
      </c>
      <c r="S4197" t="s">
        <v>155</v>
      </c>
      <c r="T4197" t="s">
        <v>118</v>
      </c>
      <c r="U4197" t="s">
        <v>100</v>
      </c>
      <c r="V4197" t="s">
        <v>80</v>
      </c>
      <c r="W4197">
        <v>78600</v>
      </c>
      <c r="X4197" t="s">
        <v>85</v>
      </c>
      <c r="Y4197">
        <v>60</v>
      </c>
      <c r="Z4197" t="s">
        <v>7616</v>
      </c>
      <c r="AA4197" t="s">
        <v>7625</v>
      </c>
      <c r="AB4197" t="s">
        <v>87</v>
      </c>
      <c r="AC4197" t="s">
        <v>84</v>
      </c>
      <c r="AD4197">
        <f>_xlfn.XLOOKUP(MIS[[#This Row],[TRADING SYMBOL]],[1]Sheet1!$D:$D,[1]Sheet1!$C:$C)</f>
        <v>12.55</v>
      </c>
      <c r="AE4197">
        <f>MIS[[#This Row],[OrderAverageTradedPrice]]*MIS[[#This Row],[OrderQuantity]]</f>
        <v>1368</v>
      </c>
      <c r="AF4197">
        <f>MIS[[#This Row],[LTP]]*MIS[[#This Row],[OrderQuantity]]</f>
        <v>753</v>
      </c>
      <c r="AG4197">
        <f>IF(MIS[[#This Row],[OrderSide]]="SELL",MIS[[#This Row],[VALUE]]-MIS[[#This Row],[LIVE_VALUE]],MIS[[#This Row],[LIVE_VALUE]]-MIS[[#This Row],[VALUE]])</f>
        <v>-615</v>
      </c>
      <c r="AH4197" t="str" cm="1">
        <f t="array" ref="AH4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7" t="str">
        <f>MIS[[#This Row],[TRADING SYMBOL]]</f>
        <v>SENSEX2552078600PE</v>
      </c>
      <c r="AJ4197" t="str">
        <f>IF(RIGHT(MIS[[#This Row],[Main/Hedge]],4)="MAIN","MAIN","HEDGE")</f>
        <v>HEDGE</v>
      </c>
      <c r="AK4197" t="str" cm="1">
        <f t="array" ref="AK4197">_xlfn._xlws.FILTER(Table4[Column1],ISNUMBER(SEARCH(Table4[Column1],MIS[[#This Row],[OrderUniqueIdentifier]])),"")</f>
        <v>XYT</v>
      </c>
    </row>
    <row r="4198" spans="1:37" x14ac:dyDescent="0.25">
      <c r="A4198" t="s">
        <v>179</v>
      </c>
      <c r="B4198" t="s">
        <v>1488</v>
      </c>
      <c r="C4198" t="s">
        <v>7878</v>
      </c>
      <c r="D4198" t="s">
        <v>72</v>
      </c>
      <c r="E4198" t="s">
        <v>465</v>
      </c>
      <c r="F4198" t="s">
        <v>98</v>
      </c>
      <c r="G4198" t="s">
        <v>74</v>
      </c>
      <c r="H4198" t="s">
        <v>93</v>
      </c>
      <c r="I4198" t="s">
        <v>76</v>
      </c>
      <c r="J4198" t="s">
        <v>230</v>
      </c>
      <c r="K4198">
        <v>20</v>
      </c>
      <c r="L4198" t="s">
        <v>77</v>
      </c>
      <c r="M4198" t="s">
        <v>78</v>
      </c>
      <c r="N4198" t="s">
        <v>230</v>
      </c>
      <c r="O4198" t="s">
        <v>7624</v>
      </c>
      <c r="P4198" t="s">
        <v>7624</v>
      </c>
      <c r="Q4198" t="s">
        <v>469</v>
      </c>
      <c r="R4198" t="s">
        <v>79</v>
      </c>
      <c r="S4198" t="s">
        <v>155</v>
      </c>
      <c r="T4198" t="s">
        <v>470</v>
      </c>
      <c r="U4198" t="s">
        <v>100</v>
      </c>
      <c r="V4198" t="s">
        <v>80</v>
      </c>
      <c r="W4198">
        <v>85900</v>
      </c>
      <c r="X4198" t="s">
        <v>81</v>
      </c>
      <c r="Y4198">
        <v>20</v>
      </c>
      <c r="Z4198" t="s">
        <v>7625</v>
      </c>
      <c r="AA4198" t="s">
        <v>7625</v>
      </c>
      <c r="AB4198" t="s">
        <v>83</v>
      </c>
      <c r="AC4198" t="s">
        <v>84</v>
      </c>
      <c r="AD4198">
        <f>_xlfn.XLOOKUP(MIS[[#This Row],[TRADING SYMBOL]],[1]Sheet1!$D:$D,[1]Sheet1!$C:$C)</f>
        <v>6.35</v>
      </c>
      <c r="AE4198">
        <f>MIS[[#This Row],[OrderAverageTradedPrice]]*MIS[[#This Row],[OrderQuantity]]</f>
        <v>168</v>
      </c>
      <c r="AF4198">
        <f>MIS[[#This Row],[LTP]]*MIS[[#This Row],[OrderQuantity]]</f>
        <v>127</v>
      </c>
      <c r="AG4198">
        <f>IF(MIS[[#This Row],[OrderSide]]="SELL",MIS[[#This Row],[VALUE]]-MIS[[#This Row],[LIVE_VALUE]],MIS[[#This Row],[LIVE_VALUE]]-MIS[[#This Row],[VALUE]])</f>
        <v>-41</v>
      </c>
      <c r="AH4198" t="str" cm="1">
        <f t="array" ref="AH4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8" t="str">
        <f>MIS[[#This Row],[TRADING SYMBOL]]</f>
        <v>SENSEX2552085900CE</v>
      </c>
      <c r="AJ4198" t="str">
        <f>IF(RIGHT(MIS[[#This Row],[Main/Hedge]],4)="MAIN","MAIN","HEDGE")</f>
        <v>HEDGE</v>
      </c>
      <c r="AK4198" t="str" cm="1">
        <f t="array" ref="AK4198">_xlfn._xlws.FILTER(Table4[Column1],ISNUMBER(SEARCH(Table4[Column1],MIS[[#This Row],[OrderUniqueIdentifier]])),"")</f>
        <v>XYT</v>
      </c>
    </row>
    <row r="4199" spans="1:37" x14ac:dyDescent="0.25">
      <c r="A4199" t="s">
        <v>1555</v>
      </c>
      <c r="B4199" t="s">
        <v>1556</v>
      </c>
      <c r="C4199" t="s">
        <v>7761</v>
      </c>
      <c r="D4199" t="s">
        <v>72</v>
      </c>
      <c r="E4199" t="s">
        <v>465</v>
      </c>
      <c r="F4199" t="s">
        <v>98</v>
      </c>
      <c r="G4199" t="s">
        <v>74</v>
      </c>
      <c r="H4199" t="s">
        <v>93</v>
      </c>
      <c r="I4199" t="s">
        <v>76</v>
      </c>
      <c r="J4199" t="s">
        <v>129</v>
      </c>
      <c r="K4199">
        <v>280</v>
      </c>
      <c r="L4199" t="s">
        <v>77</v>
      </c>
      <c r="M4199" t="s">
        <v>78</v>
      </c>
      <c r="N4199" t="s">
        <v>129</v>
      </c>
      <c r="O4199" t="s">
        <v>7624</v>
      </c>
      <c r="P4199" t="s">
        <v>7624</v>
      </c>
      <c r="Q4199" t="s">
        <v>469</v>
      </c>
      <c r="R4199" t="s">
        <v>79</v>
      </c>
      <c r="S4199" t="s">
        <v>155</v>
      </c>
      <c r="T4199" t="s">
        <v>470</v>
      </c>
      <c r="U4199" t="s">
        <v>100</v>
      </c>
      <c r="V4199" t="s">
        <v>80</v>
      </c>
      <c r="W4199">
        <v>85900</v>
      </c>
      <c r="X4199" t="s">
        <v>81</v>
      </c>
      <c r="Y4199">
        <v>280</v>
      </c>
      <c r="Z4199" t="s">
        <v>7625</v>
      </c>
      <c r="AA4199" t="s">
        <v>7625</v>
      </c>
      <c r="AB4199" t="s">
        <v>83</v>
      </c>
      <c r="AC4199" t="s">
        <v>84</v>
      </c>
      <c r="AD4199">
        <f>_xlfn.XLOOKUP(MIS[[#This Row],[TRADING SYMBOL]],[1]Sheet1!$D:$D,[1]Sheet1!$C:$C)</f>
        <v>6.35</v>
      </c>
      <c r="AE4199">
        <f>MIS[[#This Row],[OrderAverageTradedPrice]]*MIS[[#This Row],[OrderQuantity]]</f>
        <v>2338</v>
      </c>
      <c r="AF4199">
        <f>MIS[[#This Row],[LTP]]*MIS[[#This Row],[OrderQuantity]]</f>
        <v>1778</v>
      </c>
      <c r="AG4199">
        <f>IF(MIS[[#This Row],[OrderSide]]="SELL",MIS[[#This Row],[VALUE]]-MIS[[#This Row],[LIVE_VALUE]],MIS[[#This Row],[LIVE_VALUE]]-MIS[[#This Row],[VALUE]])</f>
        <v>-560</v>
      </c>
      <c r="AH4199" t="str" cm="1">
        <f t="array" ref="AH4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9" t="str">
        <f>MIS[[#This Row],[TRADING SYMBOL]]</f>
        <v>SENSEX2552085900CE</v>
      </c>
      <c r="AJ4199" t="str">
        <f>IF(RIGHT(MIS[[#This Row],[Main/Hedge]],4)="MAIN","MAIN","HEDGE")</f>
        <v>HEDGE</v>
      </c>
      <c r="AK4199" t="str" cm="1">
        <f t="array" ref="AK4199">_xlfn._xlws.FILTER(Table4[Column1],ISNUMBER(SEARCH(Table4[Column1],MIS[[#This Row],[OrderUniqueIdentifier]])),"")</f>
        <v>XYT</v>
      </c>
    </row>
    <row r="4200" spans="1:37" x14ac:dyDescent="0.25">
      <c r="A4200" t="s">
        <v>1555</v>
      </c>
      <c r="B4200" t="s">
        <v>1577</v>
      </c>
      <c r="C4200" t="s">
        <v>7765</v>
      </c>
      <c r="D4200" t="s">
        <v>72</v>
      </c>
      <c r="E4200" t="s">
        <v>465</v>
      </c>
      <c r="F4200" t="s">
        <v>98</v>
      </c>
      <c r="G4200" t="s">
        <v>74</v>
      </c>
      <c r="H4200" t="s">
        <v>93</v>
      </c>
      <c r="I4200" t="s">
        <v>76</v>
      </c>
      <c r="J4200" t="s">
        <v>129</v>
      </c>
      <c r="K4200">
        <v>260</v>
      </c>
      <c r="L4200" t="s">
        <v>77</v>
      </c>
      <c r="M4200" t="s">
        <v>78</v>
      </c>
      <c r="N4200" t="s">
        <v>129</v>
      </c>
      <c r="O4200" t="s">
        <v>7615</v>
      </c>
      <c r="P4200" t="s">
        <v>7624</v>
      </c>
      <c r="Q4200" t="s">
        <v>469</v>
      </c>
      <c r="R4200" t="s">
        <v>79</v>
      </c>
      <c r="S4200" t="s">
        <v>155</v>
      </c>
      <c r="T4200" t="s">
        <v>470</v>
      </c>
      <c r="U4200" t="s">
        <v>100</v>
      </c>
      <c r="V4200" t="s">
        <v>80</v>
      </c>
      <c r="W4200">
        <v>85900</v>
      </c>
      <c r="X4200" t="s">
        <v>81</v>
      </c>
      <c r="Y4200">
        <v>260</v>
      </c>
      <c r="Z4200" t="s">
        <v>7616</v>
      </c>
      <c r="AA4200" t="s">
        <v>7625</v>
      </c>
      <c r="AB4200" t="s">
        <v>83</v>
      </c>
      <c r="AC4200" t="s">
        <v>84</v>
      </c>
      <c r="AD4200">
        <f>_xlfn.XLOOKUP(MIS[[#This Row],[TRADING SYMBOL]],[1]Sheet1!$D:$D,[1]Sheet1!$C:$C)</f>
        <v>6.35</v>
      </c>
      <c r="AE4200">
        <f>MIS[[#This Row],[OrderAverageTradedPrice]]*MIS[[#This Row],[OrderQuantity]]</f>
        <v>2171</v>
      </c>
      <c r="AF4200">
        <f>MIS[[#This Row],[LTP]]*MIS[[#This Row],[OrderQuantity]]</f>
        <v>1651</v>
      </c>
      <c r="AG4200">
        <f>IF(MIS[[#This Row],[OrderSide]]="SELL",MIS[[#This Row],[VALUE]]-MIS[[#This Row],[LIVE_VALUE]],MIS[[#This Row],[LIVE_VALUE]]-MIS[[#This Row],[VALUE]])</f>
        <v>-520</v>
      </c>
      <c r="AH4200" t="str" cm="1">
        <f t="array" ref="AH4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0" t="str">
        <f>MIS[[#This Row],[TRADING SYMBOL]]</f>
        <v>SENSEX2552085900CE</v>
      </c>
      <c r="AJ4200" t="str">
        <f>IF(RIGHT(MIS[[#This Row],[Main/Hedge]],4)="MAIN","MAIN","HEDGE")</f>
        <v>HEDGE</v>
      </c>
      <c r="AK4200" t="str" cm="1">
        <f t="array" ref="AK4200">_xlfn._xlws.FILTER(Table4[Column1],ISNUMBER(SEARCH(Table4[Column1],MIS[[#This Row],[OrderUniqueIdentifier]])),"")</f>
        <v>XYT</v>
      </c>
    </row>
    <row r="4201" spans="1:37" x14ac:dyDescent="0.25">
      <c r="A4201" t="s">
        <v>1555</v>
      </c>
      <c r="B4201" t="s">
        <v>1577</v>
      </c>
      <c r="C4201" t="s">
        <v>7766</v>
      </c>
      <c r="D4201" t="s">
        <v>72</v>
      </c>
      <c r="E4201" t="s">
        <v>116</v>
      </c>
      <c r="F4201" t="s">
        <v>98</v>
      </c>
      <c r="G4201" t="s">
        <v>74</v>
      </c>
      <c r="H4201" t="s">
        <v>93</v>
      </c>
      <c r="I4201" t="s">
        <v>76</v>
      </c>
      <c r="J4201" t="s">
        <v>7672</v>
      </c>
      <c r="K4201">
        <v>260</v>
      </c>
      <c r="L4201" t="s">
        <v>77</v>
      </c>
      <c r="M4201" t="s">
        <v>78</v>
      </c>
      <c r="N4201" t="s">
        <v>7672</v>
      </c>
      <c r="O4201" t="s">
        <v>7615</v>
      </c>
      <c r="P4201" t="s">
        <v>7624</v>
      </c>
      <c r="Q4201" t="s">
        <v>117</v>
      </c>
      <c r="R4201" t="s">
        <v>79</v>
      </c>
      <c r="S4201" t="s">
        <v>155</v>
      </c>
      <c r="T4201" t="s">
        <v>118</v>
      </c>
      <c r="U4201" t="s">
        <v>100</v>
      </c>
      <c r="V4201" t="s">
        <v>80</v>
      </c>
      <c r="W4201">
        <v>78600</v>
      </c>
      <c r="X4201" t="s">
        <v>85</v>
      </c>
      <c r="Y4201">
        <v>260</v>
      </c>
      <c r="Z4201" t="s">
        <v>7616</v>
      </c>
      <c r="AA4201" t="s">
        <v>7625</v>
      </c>
      <c r="AB4201" t="s">
        <v>87</v>
      </c>
      <c r="AC4201" t="s">
        <v>84</v>
      </c>
      <c r="AD4201">
        <f>_xlfn.XLOOKUP(MIS[[#This Row],[TRADING SYMBOL]],[1]Sheet1!$D:$D,[1]Sheet1!$C:$C)</f>
        <v>12.55</v>
      </c>
      <c r="AE4201">
        <f>MIS[[#This Row],[OrderAverageTradedPrice]]*MIS[[#This Row],[OrderQuantity]]</f>
        <v>5928</v>
      </c>
      <c r="AF4201">
        <f>MIS[[#This Row],[LTP]]*MIS[[#This Row],[OrderQuantity]]</f>
        <v>3263</v>
      </c>
      <c r="AG4201">
        <f>IF(MIS[[#This Row],[OrderSide]]="SELL",MIS[[#This Row],[VALUE]]-MIS[[#This Row],[LIVE_VALUE]],MIS[[#This Row],[LIVE_VALUE]]-MIS[[#This Row],[VALUE]])</f>
        <v>-2665</v>
      </c>
      <c r="AH4201" t="str" cm="1">
        <f t="array" ref="AH4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1" t="str">
        <f>MIS[[#This Row],[TRADING SYMBOL]]</f>
        <v>SENSEX2552078600PE</v>
      </c>
      <c r="AJ4201" t="str">
        <f>IF(RIGHT(MIS[[#This Row],[Main/Hedge]],4)="MAIN","MAIN","HEDGE")</f>
        <v>HEDGE</v>
      </c>
      <c r="AK4201" t="str" cm="1">
        <f t="array" ref="AK4201">_xlfn._xlws.FILTER(Table4[Column1],ISNUMBER(SEARCH(Table4[Column1],MIS[[#This Row],[OrderUniqueIdentifier]])),"")</f>
        <v>XYT</v>
      </c>
    </row>
    <row r="4202" spans="1:37" x14ac:dyDescent="0.25">
      <c r="A4202" t="s">
        <v>1555</v>
      </c>
      <c r="B4202" t="s">
        <v>1589</v>
      </c>
      <c r="C4202" t="s">
        <v>7767</v>
      </c>
      <c r="D4202" t="s">
        <v>72</v>
      </c>
      <c r="E4202" t="s">
        <v>465</v>
      </c>
      <c r="F4202" t="s">
        <v>98</v>
      </c>
      <c r="G4202" t="s">
        <v>74</v>
      </c>
      <c r="H4202" t="s">
        <v>93</v>
      </c>
      <c r="I4202" t="s">
        <v>76</v>
      </c>
      <c r="J4202" t="s">
        <v>129</v>
      </c>
      <c r="K4202">
        <v>60</v>
      </c>
      <c r="L4202" t="s">
        <v>77</v>
      </c>
      <c r="M4202" t="s">
        <v>78</v>
      </c>
      <c r="N4202" t="s">
        <v>129</v>
      </c>
      <c r="O4202" t="s">
        <v>7615</v>
      </c>
      <c r="P4202" t="s">
        <v>7624</v>
      </c>
      <c r="Q4202" t="s">
        <v>469</v>
      </c>
      <c r="R4202" t="s">
        <v>79</v>
      </c>
      <c r="S4202" t="s">
        <v>155</v>
      </c>
      <c r="T4202" t="s">
        <v>470</v>
      </c>
      <c r="U4202" t="s">
        <v>100</v>
      </c>
      <c r="V4202" t="s">
        <v>80</v>
      </c>
      <c r="W4202">
        <v>85900</v>
      </c>
      <c r="X4202" t="s">
        <v>81</v>
      </c>
      <c r="Y4202">
        <v>60</v>
      </c>
      <c r="Z4202" t="s">
        <v>7616</v>
      </c>
      <c r="AA4202" t="s">
        <v>7625</v>
      </c>
      <c r="AB4202" t="s">
        <v>83</v>
      </c>
      <c r="AC4202" t="s">
        <v>84</v>
      </c>
      <c r="AD4202">
        <f>_xlfn.XLOOKUP(MIS[[#This Row],[TRADING SYMBOL]],[1]Sheet1!$D:$D,[1]Sheet1!$C:$C)</f>
        <v>6.35</v>
      </c>
      <c r="AE4202">
        <f>MIS[[#This Row],[OrderAverageTradedPrice]]*MIS[[#This Row],[OrderQuantity]]</f>
        <v>501</v>
      </c>
      <c r="AF4202">
        <f>MIS[[#This Row],[LTP]]*MIS[[#This Row],[OrderQuantity]]</f>
        <v>381</v>
      </c>
      <c r="AG4202">
        <f>IF(MIS[[#This Row],[OrderSide]]="SELL",MIS[[#This Row],[VALUE]]-MIS[[#This Row],[LIVE_VALUE]],MIS[[#This Row],[LIVE_VALUE]]-MIS[[#This Row],[VALUE]])</f>
        <v>-120</v>
      </c>
      <c r="AH4202" t="str" cm="1">
        <f t="array" ref="AH4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2" t="str">
        <f>MIS[[#This Row],[TRADING SYMBOL]]</f>
        <v>SENSEX2552085900CE</v>
      </c>
      <c r="AJ4202" t="str">
        <f>IF(RIGHT(MIS[[#This Row],[Main/Hedge]],4)="MAIN","MAIN","HEDGE")</f>
        <v>HEDGE</v>
      </c>
      <c r="AK4202" t="str" cm="1">
        <f t="array" ref="AK4202">_xlfn._xlws.FILTER(Table4[Column1],ISNUMBER(SEARCH(Table4[Column1],MIS[[#This Row],[OrderUniqueIdentifier]])),"")</f>
        <v>XYT</v>
      </c>
    </row>
    <row r="4203" spans="1:37" x14ac:dyDescent="0.25">
      <c r="A4203" t="s">
        <v>1555</v>
      </c>
      <c r="B4203" t="s">
        <v>1589</v>
      </c>
      <c r="C4203" t="s">
        <v>7768</v>
      </c>
      <c r="D4203" t="s">
        <v>72</v>
      </c>
      <c r="E4203" t="s">
        <v>116</v>
      </c>
      <c r="F4203" t="s">
        <v>98</v>
      </c>
      <c r="G4203" t="s">
        <v>74</v>
      </c>
      <c r="H4203" t="s">
        <v>93</v>
      </c>
      <c r="I4203" t="s">
        <v>76</v>
      </c>
      <c r="J4203" t="s">
        <v>7672</v>
      </c>
      <c r="K4203">
        <v>60</v>
      </c>
      <c r="L4203" t="s">
        <v>77</v>
      </c>
      <c r="M4203" t="s">
        <v>78</v>
      </c>
      <c r="N4203" t="s">
        <v>7672</v>
      </c>
      <c r="O4203" t="s">
        <v>7624</v>
      </c>
      <c r="P4203" t="s">
        <v>7624</v>
      </c>
      <c r="Q4203" t="s">
        <v>117</v>
      </c>
      <c r="R4203" t="s">
        <v>79</v>
      </c>
      <c r="S4203" t="s">
        <v>155</v>
      </c>
      <c r="T4203" t="s">
        <v>118</v>
      </c>
      <c r="U4203" t="s">
        <v>100</v>
      </c>
      <c r="V4203" t="s">
        <v>80</v>
      </c>
      <c r="W4203">
        <v>78600</v>
      </c>
      <c r="X4203" t="s">
        <v>85</v>
      </c>
      <c r="Y4203">
        <v>60</v>
      </c>
      <c r="Z4203" t="s">
        <v>7625</v>
      </c>
      <c r="AA4203" t="s">
        <v>7625</v>
      </c>
      <c r="AB4203" t="s">
        <v>87</v>
      </c>
      <c r="AC4203" t="s">
        <v>84</v>
      </c>
      <c r="AD4203">
        <f>_xlfn.XLOOKUP(MIS[[#This Row],[TRADING SYMBOL]],[1]Sheet1!$D:$D,[1]Sheet1!$C:$C)</f>
        <v>12.55</v>
      </c>
      <c r="AE4203">
        <f>MIS[[#This Row],[OrderAverageTradedPrice]]*MIS[[#This Row],[OrderQuantity]]</f>
        <v>1368</v>
      </c>
      <c r="AF4203">
        <f>MIS[[#This Row],[LTP]]*MIS[[#This Row],[OrderQuantity]]</f>
        <v>753</v>
      </c>
      <c r="AG4203">
        <f>IF(MIS[[#This Row],[OrderSide]]="SELL",MIS[[#This Row],[VALUE]]-MIS[[#This Row],[LIVE_VALUE]],MIS[[#This Row],[LIVE_VALUE]]-MIS[[#This Row],[VALUE]])</f>
        <v>-615</v>
      </c>
      <c r="AH4203" t="str" cm="1">
        <f t="array" ref="AH4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3" t="str">
        <f>MIS[[#This Row],[TRADING SYMBOL]]</f>
        <v>SENSEX2552078600PE</v>
      </c>
      <c r="AJ4203" t="str">
        <f>IF(RIGHT(MIS[[#This Row],[Main/Hedge]],4)="MAIN","MAIN","HEDGE")</f>
        <v>HEDGE</v>
      </c>
      <c r="AK4203" t="str" cm="1">
        <f t="array" ref="AK4203">_xlfn._xlws.FILTER(Table4[Column1],ISNUMBER(SEARCH(Table4[Column1],MIS[[#This Row],[OrderUniqueIdentifier]])),"")</f>
        <v>XYT</v>
      </c>
    </row>
    <row r="4204" spans="1:37" x14ac:dyDescent="0.25">
      <c r="A4204" t="s">
        <v>1555</v>
      </c>
      <c r="B4204" t="s">
        <v>1640</v>
      </c>
      <c r="C4204" t="s">
        <v>7771</v>
      </c>
      <c r="D4204" t="s">
        <v>72</v>
      </c>
      <c r="E4204" t="s">
        <v>465</v>
      </c>
      <c r="F4204" t="s">
        <v>98</v>
      </c>
      <c r="G4204" t="s">
        <v>74</v>
      </c>
      <c r="H4204" t="s">
        <v>93</v>
      </c>
      <c r="I4204" t="s">
        <v>76</v>
      </c>
      <c r="J4204" t="s">
        <v>230</v>
      </c>
      <c r="K4204">
        <v>80</v>
      </c>
      <c r="L4204" t="s">
        <v>77</v>
      </c>
      <c r="M4204" t="s">
        <v>78</v>
      </c>
      <c r="N4204" t="s">
        <v>230</v>
      </c>
      <c r="O4204" t="s">
        <v>7624</v>
      </c>
      <c r="P4204" t="s">
        <v>7624</v>
      </c>
      <c r="Q4204" t="s">
        <v>469</v>
      </c>
      <c r="R4204" t="s">
        <v>79</v>
      </c>
      <c r="S4204" t="s">
        <v>155</v>
      </c>
      <c r="T4204" t="s">
        <v>470</v>
      </c>
      <c r="U4204" t="s">
        <v>100</v>
      </c>
      <c r="V4204" t="s">
        <v>80</v>
      </c>
      <c r="W4204">
        <v>85900</v>
      </c>
      <c r="X4204" t="s">
        <v>81</v>
      </c>
      <c r="Y4204">
        <v>80</v>
      </c>
      <c r="Z4204" t="s">
        <v>7625</v>
      </c>
      <c r="AA4204" t="s">
        <v>7625</v>
      </c>
      <c r="AB4204" t="s">
        <v>83</v>
      </c>
      <c r="AC4204" t="s">
        <v>84</v>
      </c>
      <c r="AD4204">
        <f>_xlfn.XLOOKUP(MIS[[#This Row],[TRADING SYMBOL]],[1]Sheet1!$D:$D,[1]Sheet1!$C:$C)</f>
        <v>6.35</v>
      </c>
      <c r="AE4204">
        <f>MIS[[#This Row],[OrderAverageTradedPrice]]*MIS[[#This Row],[OrderQuantity]]</f>
        <v>672</v>
      </c>
      <c r="AF4204">
        <f>MIS[[#This Row],[LTP]]*MIS[[#This Row],[OrderQuantity]]</f>
        <v>508</v>
      </c>
      <c r="AG4204">
        <f>IF(MIS[[#This Row],[OrderSide]]="SELL",MIS[[#This Row],[VALUE]]-MIS[[#This Row],[LIVE_VALUE]],MIS[[#This Row],[LIVE_VALUE]]-MIS[[#This Row],[VALUE]])</f>
        <v>-164</v>
      </c>
      <c r="AH4204" t="str" cm="1">
        <f t="array" ref="AH4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4" t="str">
        <f>MIS[[#This Row],[TRADING SYMBOL]]</f>
        <v>SENSEX2552085900CE</v>
      </c>
      <c r="AJ4204" t="str">
        <f>IF(RIGHT(MIS[[#This Row],[Main/Hedge]],4)="MAIN","MAIN","HEDGE")</f>
        <v>HEDGE</v>
      </c>
      <c r="AK4204" t="str" cm="1">
        <f t="array" ref="AK4204">_xlfn._xlws.FILTER(Table4[Column1],ISNUMBER(SEARCH(Table4[Column1],MIS[[#This Row],[OrderUniqueIdentifier]])),"")</f>
        <v>XYT</v>
      </c>
    </row>
    <row r="4205" spans="1:37" x14ac:dyDescent="0.25">
      <c r="A4205" t="s">
        <v>1555</v>
      </c>
      <c r="B4205" t="s">
        <v>1648</v>
      </c>
      <c r="C4205" t="s">
        <v>7773</v>
      </c>
      <c r="D4205" t="s">
        <v>72</v>
      </c>
      <c r="E4205" t="s">
        <v>465</v>
      </c>
      <c r="F4205" t="s">
        <v>98</v>
      </c>
      <c r="G4205" t="s">
        <v>74</v>
      </c>
      <c r="H4205" t="s">
        <v>93</v>
      </c>
      <c r="I4205" t="s">
        <v>76</v>
      </c>
      <c r="J4205" t="s">
        <v>7643</v>
      </c>
      <c r="K4205">
        <v>60</v>
      </c>
      <c r="L4205" t="s">
        <v>77</v>
      </c>
      <c r="M4205" t="s">
        <v>78</v>
      </c>
      <c r="N4205" t="s">
        <v>7643</v>
      </c>
      <c r="O4205" t="s">
        <v>7624</v>
      </c>
      <c r="P4205" t="s">
        <v>7624</v>
      </c>
      <c r="Q4205" t="s">
        <v>469</v>
      </c>
      <c r="R4205" t="s">
        <v>79</v>
      </c>
      <c r="S4205" t="s">
        <v>155</v>
      </c>
      <c r="T4205" t="s">
        <v>470</v>
      </c>
      <c r="U4205" t="s">
        <v>100</v>
      </c>
      <c r="V4205" t="s">
        <v>80</v>
      </c>
      <c r="W4205">
        <v>85900</v>
      </c>
      <c r="X4205" t="s">
        <v>81</v>
      </c>
      <c r="Y4205">
        <v>60</v>
      </c>
      <c r="Z4205" t="s">
        <v>7625</v>
      </c>
      <c r="AA4205" t="s">
        <v>7625</v>
      </c>
      <c r="AB4205" t="s">
        <v>83</v>
      </c>
      <c r="AC4205" t="s">
        <v>84</v>
      </c>
      <c r="AD4205">
        <f>_xlfn.XLOOKUP(MIS[[#This Row],[TRADING SYMBOL]],[1]Sheet1!$D:$D,[1]Sheet1!$C:$C)</f>
        <v>6.35</v>
      </c>
      <c r="AE4205">
        <f>MIS[[#This Row],[OrderAverageTradedPrice]]*MIS[[#This Row],[OrderQuantity]]</f>
        <v>506.99999999999994</v>
      </c>
      <c r="AF4205">
        <f>MIS[[#This Row],[LTP]]*MIS[[#This Row],[OrderQuantity]]</f>
        <v>381</v>
      </c>
      <c r="AG4205">
        <f>IF(MIS[[#This Row],[OrderSide]]="SELL",MIS[[#This Row],[VALUE]]-MIS[[#This Row],[LIVE_VALUE]],MIS[[#This Row],[LIVE_VALUE]]-MIS[[#This Row],[VALUE]])</f>
        <v>-125.99999999999994</v>
      </c>
      <c r="AH4205" t="str" cm="1">
        <f t="array" ref="AH4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5" t="str">
        <f>MIS[[#This Row],[TRADING SYMBOL]]</f>
        <v>SENSEX2552085900CE</v>
      </c>
      <c r="AJ4205" t="str">
        <f>IF(RIGHT(MIS[[#This Row],[Main/Hedge]],4)="MAIN","MAIN","HEDGE")</f>
        <v>HEDGE</v>
      </c>
      <c r="AK4205" t="str" cm="1">
        <f t="array" ref="AK4205">_xlfn._xlws.FILTER(Table4[Column1],ISNUMBER(SEARCH(Table4[Column1],MIS[[#This Row],[OrderUniqueIdentifier]])),"")</f>
        <v>XYT</v>
      </c>
    </row>
    <row r="4206" spans="1:37" x14ac:dyDescent="0.25">
      <c r="A4206" t="s">
        <v>1555</v>
      </c>
      <c r="B4206" t="s">
        <v>1681</v>
      </c>
      <c r="C4206" t="s">
        <v>7779</v>
      </c>
      <c r="D4206" t="s">
        <v>72</v>
      </c>
      <c r="E4206" t="s">
        <v>465</v>
      </c>
      <c r="F4206" t="s">
        <v>98</v>
      </c>
      <c r="G4206" t="s">
        <v>74</v>
      </c>
      <c r="H4206" t="s">
        <v>93</v>
      </c>
      <c r="I4206" t="s">
        <v>76</v>
      </c>
      <c r="J4206" t="s">
        <v>129</v>
      </c>
      <c r="K4206">
        <v>20</v>
      </c>
      <c r="L4206" t="s">
        <v>77</v>
      </c>
      <c r="M4206" t="s">
        <v>78</v>
      </c>
      <c r="N4206" t="s">
        <v>129</v>
      </c>
      <c r="O4206" t="s">
        <v>7615</v>
      </c>
      <c r="P4206" t="s">
        <v>7624</v>
      </c>
      <c r="Q4206" t="s">
        <v>469</v>
      </c>
      <c r="R4206" t="s">
        <v>79</v>
      </c>
      <c r="S4206" t="s">
        <v>155</v>
      </c>
      <c r="T4206" t="s">
        <v>470</v>
      </c>
      <c r="U4206" t="s">
        <v>100</v>
      </c>
      <c r="V4206" t="s">
        <v>80</v>
      </c>
      <c r="W4206">
        <v>85900</v>
      </c>
      <c r="X4206" t="s">
        <v>81</v>
      </c>
      <c r="Y4206">
        <v>20</v>
      </c>
      <c r="Z4206" t="s">
        <v>7616</v>
      </c>
      <c r="AA4206" t="s">
        <v>7625</v>
      </c>
      <c r="AB4206" t="s">
        <v>83</v>
      </c>
      <c r="AC4206" t="s">
        <v>84</v>
      </c>
      <c r="AD4206">
        <f>_xlfn.XLOOKUP(MIS[[#This Row],[TRADING SYMBOL]],[1]Sheet1!$D:$D,[1]Sheet1!$C:$C)</f>
        <v>6.35</v>
      </c>
      <c r="AE4206">
        <f>MIS[[#This Row],[OrderAverageTradedPrice]]*MIS[[#This Row],[OrderQuantity]]</f>
        <v>167</v>
      </c>
      <c r="AF4206">
        <f>MIS[[#This Row],[LTP]]*MIS[[#This Row],[OrderQuantity]]</f>
        <v>127</v>
      </c>
      <c r="AG4206">
        <f>IF(MIS[[#This Row],[OrderSide]]="SELL",MIS[[#This Row],[VALUE]]-MIS[[#This Row],[LIVE_VALUE]],MIS[[#This Row],[LIVE_VALUE]]-MIS[[#This Row],[VALUE]])</f>
        <v>-40</v>
      </c>
      <c r="AH4206" t="str" cm="1">
        <f t="array" ref="AH4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6" t="str">
        <f>MIS[[#This Row],[TRADING SYMBOL]]</f>
        <v>SENSEX2552085900CE</v>
      </c>
      <c r="AJ4206" t="str">
        <f>IF(RIGHT(MIS[[#This Row],[Main/Hedge]],4)="MAIN","MAIN","HEDGE")</f>
        <v>HEDGE</v>
      </c>
      <c r="AK4206" t="str" cm="1">
        <f t="array" ref="AK4206">_xlfn._xlws.FILTER(Table4[Column1],ISNUMBER(SEARCH(Table4[Column1],MIS[[#This Row],[OrderUniqueIdentifier]])),"")</f>
        <v>XYT</v>
      </c>
    </row>
    <row r="4207" spans="1:37" x14ac:dyDescent="0.25">
      <c r="A4207" t="s">
        <v>1555</v>
      </c>
      <c r="B4207" t="s">
        <v>1681</v>
      </c>
      <c r="C4207" t="s">
        <v>7780</v>
      </c>
      <c r="D4207" t="s">
        <v>72</v>
      </c>
      <c r="E4207" t="s">
        <v>116</v>
      </c>
      <c r="F4207" t="s">
        <v>98</v>
      </c>
      <c r="G4207" t="s">
        <v>74</v>
      </c>
      <c r="H4207" t="s">
        <v>93</v>
      </c>
      <c r="I4207" t="s">
        <v>76</v>
      </c>
      <c r="J4207" t="s">
        <v>7672</v>
      </c>
      <c r="K4207">
        <v>20</v>
      </c>
      <c r="L4207" t="s">
        <v>77</v>
      </c>
      <c r="M4207" t="s">
        <v>78</v>
      </c>
      <c r="N4207" t="s">
        <v>7672</v>
      </c>
      <c r="O4207" t="s">
        <v>7615</v>
      </c>
      <c r="P4207" t="s">
        <v>7624</v>
      </c>
      <c r="Q4207" t="s">
        <v>117</v>
      </c>
      <c r="R4207" t="s">
        <v>79</v>
      </c>
      <c r="S4207" t="s">
        <v>155</v>
      </c>
      <c r="T4207" t="s">
        <v>118</v>
      </c>
      <c r="U4207" t="s">
        <v>100</v>
      </c>
      <c r="V4207" t="s">
        <v>80</v>
      </c>
      <c r="W4207">
        <v>78600</v>
      </c>
      <c r="X4207" t="s">
        <v>85</v>
      </c>
      <c r="Y4207">
        <v>20</v>
      </c>
      <c r="Z4207" t="s">
        <v>7616</v>
      </c>
      <c r="AA4207" t="s">
        <v>7625</v>
      </c>
      <c r="AB4207" t="s">
        <v>87</v>
      </c>
      <c r="AC4207" t="s">
        <v>84</v>
      </c>
      <c r="AD4207">
        <f>_xlfn.XLOOKUP(MIS[[#This Row],[TRADING SYMBOL]],[1]Sheet1!$D:$D,[1]Sheet1!$C:$C)</f>
        <v>12.55</v>
      </c>
      <c r="AE4207">
        <f>MIS[[#This Row],[OrderAverageTradedPrice]]*MIS[[#This Row],[OrderQuantity]]</f>
        <v>456</v>
      </c>
      <c r="AF4207">
        <f>MIS[[#This Row],[LTP]]*MIS[[#This Row],[OrderQuantity]]</f>
        <v>251</v>
      </c>
      <c r="AG4207">
        <f>IF(MIS[[#This Row],[OrderSide]]="SELL",MIS[[#This Row],[VALUE]]-MIS[[#This Row],[LIVE_VALUE]],MIS[[#This Row],[LIVE_VALUE]]-MIS[[#This Row],[VALUE]])</f>
        <v>-205</v>
      </c>
      <c r="AH4207" t="str" cm="1">
        <f t="array" ref="AH4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7" t="str">
        <f>MIS[[#This Row],[TRADING SYMBOL]]</f>
        <v>SENSEX2552078600PE</v>
      </c>
      <c r="AJ4207" t="str">
        <f>IF(RIGHT(MIS[[#This Row],[Main/Hedge]],4)="MAIN","MAIN","HEDGE")</f>
        <v>HEDGE</v>
      </c>
      <c r="AK4207" t="str" cm="1">
        <f t="array" ref="AK4207">_xlfn._xlws.FILTER(Table4[Column1],ISNUMBER(SEARCH(Table4[Column1],MIS[[#This Row],[OrderUniqueIdentifier]])),"")</f>
        <v>XYT</v>
      </c>
    </row>
    <row r="4208" spans="1:37" x14ac:dyDescent="0.25">
      <c r="A4208" t="s">
        <v>71</v>
      </c>
      <c r="B4208" t="s">
        <v>529</v>
      </c>
      <c r="C4208" t="s">
        <v>7626</v>
      </c>
      <c r="D4208" t="s">
        <v>72</v>
      </c>
      <c r="E4208" t="s">
        <v>116</v>
      </c>
      <c r="F4208" t="s">
        <v>98</v>
      </c>
      <c r="G4208" t="s">
        <v>74</v>
      </c>
      <c r="H4208" t="s">
        <v>75</v>
      </c>
      <c r="I4208" t="s">
        <v>76</v>
      </c>
      <c r="J4208" t="s">
        <v>77</v>
      </c>
      <c r="K4208">
        <v>60</v>
      </c>
      <c r="L4208" t="s">
        <v>77</v>
      </c>
      <c r="M4208" t="s">
        <v>78</v>
      </c>
      <c r="N4208" t="s">
        <v>7621</v>
      </c>
      <c r="O4208" t="s">
        <v>7624</v>
      </c>
      <c r="P4208" t="s">
        <v>7627</v>
      </c>
      <c r="Q4208" t="s">
        <v>117</v>
      </c>
      <c r="R4208" t="s">
        <v>79</v>
      </c>
      <c r="S4208" t="s">
        <v>155</v>
      </c>
      <c r="T4208" t="s">
        <v>118</v>
      </c>
      <c r="U4208" t="s">
        <v>100</v>
      </c>
      <c r="V4208" t="s">
        <v>80</v>
      </c>
      <c r="W4208">
        <v>78600</v>
      </c>
      <c r="X4208" t="s">
        <v>85</v>
      </c>
      <c r="Y4208">
        <v>60</v>
      </c>
      <c r="Z4208" t="s">
        <v>7625</v>
      </c>
      <c r="AA4208" t="s">
        <v>205</v>
      </c>
      <c r="AB4208" t="s">
        <v>87</v>
      </c>
      <c r="AC4208" t="s">
        <v>84</v>
      </c>
      <c r="AD4208">
        <f>_xlfn.XLOOKUP(MIS[[#This Row],[TRADING SYMBOL]],[1]Sheet1!$D:$D,[1]Sheet1!$C:$C)</f>
        <v>12.55</v>
      </c>
      <c r="AE4208">
        <f>MIS[[#This Row],[OrderAverageTradedPrice]]*MIS[[#This Row],[OrderQuantity]]</f>
        <v>1365</v>
      </c>
      <c r="AF4208">
        <f>MIS[[#This Row],[LTP]]*MIS[[#This Row],[OrderQuantity]]</f>
        <v>753</v>
      </c>
      <c r="AG4208">
        <f>IF(MIS[[#This Row],[OrderSide]]="SELL",MIS[[#This Row],[VALUE]]-MIS[[#This Row],[LIVE_VALUE]],MIS[[#This Row],[LIVE_VALUE]]-MIS[[#This Row],[VALUE]])</f>
        <v>-612</v>
      </c>
      <c r="AH4208" t="str" cm="1">
        <f t="array" ref="AH4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8" t="str">
        <f>MIS[[#This Row],[TRADING SYMBOL]]</f>
        <v>SENSEX2552078600PE</v>
      </c>
      <c r="AJ4208" t="str">
        <f>IF(RIGHT(MIS[[#This Row],[Main/Hedge]],4)="MAIN","MAIN","HEDGE")</f>
        <v>HEDGE</v>
      </c>
      <c r="AK4208" t="str" cm="1">
        <f t="array" ref="AK4208">_xlfn._xlws.FILTER(Table4[Column1],ISNUMBER(SEARCH(Table4[Column1],MIS[[#This Row],[OrderUniqueIdentifier]])),"")</f>
        <v>XYT</v>
      </c>
    </row>
    <row r="4209" spans="1:37" x14ac:dyDescent="0.25">
      <c r="A4209" t="s">
        <v>71</v>
      </c>
      <c r="B4209" t="s">
        <v>619</v>
      </c>
      <c r="C4209" t="s">
        <v>7787</v>
      </c>
      <c r="D4209" t="s">
        <v>72</v>
      </c>
      <c r="E4209" t="s">
        <v>465</v>
      </c>
      <c r="F4209" t="s">
        <v>98</v>
      </c>
      <c r="G4209" t="s">
        <v>74</v>
      </c>
      <c r="H4209" t="s">
        <v>75</v>
      </c>
      <c r="I4209" t="s">
        <v>76</v>
      </c>
      <c r="J4209" t="s">
        <v>77</v>
      </c>
      <c r="K4209">
        <v>20</v>
      </c>
      <c r="L4209" t="s">
        <v>77</v>
      </c>
      <c r="M4209" t="s">
        <v>78</v>
      </c>
      <c r="N4209" t="s">
        <v>230</v>
      </c>
      <c r="O4209" t="s">
        <v>7624</v>
      </c>
      <c r="P4209" t="s">
        <v>7627</v>
      </c>
      <c r="Q4209" t="s">
        <v>469</v>
      </c>
      <c r="R4209" t="s">
        <v>79</v>
      </c>
      <c r="S4209" t="s">
        <v>155</v>
      </c>
      <c r="T4209" t="s">
        <v>470</v>
      </c>
      <c r="U4209" t="s">
        <v>100</v>
      </c>
      <c r="V4209" t="s">
        <v>80</v>
      </c>
      <c r="W4209">
        <v>85900</v>
      </c>
      <c r="X4209" t="s">
        <v>81</v>
      </c>
      <c r="Y4209">
        <v>20</v>
      </c>
      <c r="Z4209" t="s">
        <v>7625</v>
      </c>
      <c r="AA4209" t="s">
        <v>205</v>
      </c>
      <c r="AB4209" t="s">
        <v>83</v>
      </c>
      <c r="AC4209" t="s">
        <v>84</v>
      </c>
      <c r="AD4209">
        <f>_xlfn.XLOOKUP(MIS[[#This Row],[TRADING SYMBOL]],[1]Sheet1!$D:$D,[1]Sheet1!$C:$C)</f>
        <v>6.35</v>
      </c>
      <c r="AE4209">
        <f>MIS[[#This Row],[OrderAverageTradedPrice]]*MIS[[#This Row],[OrderQuantity]]</f>
        <v>168</v>
      </c>
      <c r="AF4209">
        <f>MIS[[#This Row],[LTP]]*MIS[[#This Row],[OrderQuantity]]</f>
        <v>127</v>
      </c>
      <c r="AG4209">
        <f>IF(MIS[[#This Row],[OrderSide]]="SELL",MIS[[#This Row],[VALUE]]-MIS[[#This Row],[LIVE_VALUE]],MIS[[#This Row],[LIVE_VALUE]]-MIS[[#This Row],[VALUE]])</f>
        <v>-41</v>
      </c>
      <c r="AH4209" t="str" cm="1">
        <f t="array" ref="AH4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9" t="str">
        <f>MIS[[#This Row],[TRADING SYMBOL]]</f>
        <v>SENSEX2552085900CE</v>
      </c>
      <c r="AJ4209" t="str">
        <f>IF(RIGHT(MIS[[#This Row],[Main/Hedge]],4)="MAIN","MAIN","HEDGE")</f>
        <v>HEDGE</v>
      </c>
      <c r="AK4209" t="str" cm="1">
        <f t="array" ref="AK4209">_xlfn._xlws.FILTER(Table4[Column1],ISNUMBER(SEARCH(Table4[Column1],MIS[[#This Row],[OrderUniqueIdentifier]])),"")</f>
        <v>XYT</v>
      </c>
    </row>
    <row r="4210" spans="1:37" x14ac:dyDescent="0.25">
      <c r="A4210" t="s">
        <v>71</v>
      </c>
      <c r="B4210" t="s">
        <v>629</v>
      </c>
      <c r="C4210" t="s">
        <v>7789</v>
      </c>
      <c r="D4210" t="s">
        <v>72</v>
      </c>
      <c r="E4210" t="s">
        <v>465</v>
      </c>
      <c r="F4210" t="s">
        <v>98</v>
      </c>
      <c r="G4210" t="s">
        <v>74</v>
      </c>
      <c r="H4210" t="s">
        <v>75</v>
      </c>
      <c r="I4210" t="s">
        <v>76</v>
      </c>
      <c r="J4210" t="s">
        <v>77</v>
      </c>
      <c r="K4210">
        <v>20</v>
      </c>
      <c r="L4210" t="s">
        <v>77</v>
      </c>
      <c r="M4210" t="s">
        <v>78</v>
      </c>
      <c r="N4210" t="s">
        <v>230</v>
      </c>
      <c r="O4210" t="s">
        <v>7624</v>
      </c>
      <c r="P4210" t="s">
        <v>7627</v>
      </c>
      <c r="Q4210" t="s">
        <v>469</v>
      </c>
      <c r="R4210" t="s">
        <v>79</v>
      </c>
      <c r="S4210" t="s">
        <v>155</v>
      </c>
      <c r="T4210" t="s">
        <v>470</v>
      </c>
      <c r="U4210" t="s">
        <v>100</v>
      </c>
      <c r="V4210" t="s">
        <v>80</v>
      </c>
      <c r="W4210">
        <v>85900</v>
      </c>
      <c r="X4210" t="s">
        <v>81</v>
      </c>
      <c r="Y4210">
        <v>20</v>
      </c>
      <c r="Z4210" t="s">
        <v>7625</v>
      </c>
      <c r="AA4210" t="s">
        <v>205</v>
      </c>
      <c r="AB4210" t="s">
        <v>83</v>
      </c>
      <c r="AC4210" t="s">
        <v>84</v>
      </c>
      <c r="AD4210">
        <f>_xlfn.XLOOKUP(MIS[[#This Row],[TRADING SYMBOL]],[1]Sheet1!$D:$D,[1]Sheet1!$C:$C)</f>
        <v>6.35</v>
      </c>
      <c r="AE4210">
        <f>MIS[[#This Row],[OrderAverageTradedPrice]]*MIS[[#This Row],[OrderQuantity]]</f>
        <v>168</v>
      </c>
      <c r="AF4210">
        <f>MIS[[#This Row],[LTP]]*MIS[[#This Row],[OrderQuantity]]</f>
        <v>127</v>
      </c>
      <c r="AG4210">
        <f>IF(MIS[[#This Row],[OrderSide]]="SELL",MIS[[#This Row],[VALUE]]-MIS[[#This Row],[LIVE_VALUE]],MIS[[#This Row],[LIVE_VALUE]]-MIS[[#This Row],[VALUE]])</f>
        <v>-41</v>
      </c>
      <c r="AH4210" t="str" cm="1">
        <f t="array" ref="AH4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0" t="str">
        <f>MIS[[#This Row],[TRADING SYMBOL]]</f>
        <v>SENSEX2552085900CE</v>
      </c>
      <c r="AJ4210" t="str">
        <f>IF(RIGHT(MIS[[#This Row],[Main/Hedge]],4)="MAIN","MAIN","HEDGE")</f>
        <v>HEDGE</v>
      </c>
      <c r="AK4210" t="str" cm="1">
        <f t="array" ref="AK4210">_xlfn._xlws.FILTER(Table4[Column1],ISNUMBER(SEARCH(Table4[Column1],MIS[[#This Row],[OrderUniqueIdentifier]])),"")</f>
        <v>XYT</v>
      </c>
    </row>
    <row r="4211" spans="1:37" x14ac:dyDescent="0.25">
      <c r="A4211" t="s">
        <v>71</v>
      </c>
      <c r="B4211" t="s">
        <v>629</v>
      </c>
      <c r="C4211" t="s">
        <v>7790</v>
      </c>
      <c r="D4211" t="s">
        <v>72</v>
      </c>
      <c r="E4211" t="s">
        <v>116</v>
      </c>
      <c r="F4211" t="s">
        <v>98</v>
      </c>
      <c r="G4211" t="s">
        <v>74</v>
      </c>
      <c r="H4211" t="s">
        <v>75</v>
      </c>
      <c r="I4211" t="s">
        <v>76</v>
      </c>
      <c r="J4211" t="s">
        <v>77</v>
      </c>
      <c r="K4211">
        <v>20</v>
      </c>
      <c r="L4211" t="s">
        <v>77</v>
      </c>
      <c r="M4211" t="s">
        <v>78</v>
      </c>
      <c r="N4211" t="s">
        <v>7672</v>
      </c>
      <c r="O4211" t="s">
        <v>7627</v>
      </c>
      <c r="P4211" t="s">
        <v>7627</v>
      </c>
      <c r="Q4211" t="s">
        <v>117</v>
      </c>
      <c r="R4211" t="s">
        <v>79</v>
      </c>
      <c r="S4211" t="s">
        <v>155</v>
      </c>
      <c r="T4211" t="s">
        <v>118</v>
      </c>
      <c r="U4211" t="s">
        <v>100</v>
      </c>
      <c r="V4211" t="s">
        <v>80</v>
      </c>
      <c r="W4211">
        <v>78600</v>
      </c>
      <c r="X4211" t="s">
        <v>85</v>
      </c>
      <c r="Y4211">
        <v>20</v>
      </c>
      <c r="Z4211" t="s">
        <v>205</v>
      </c>
      <c r="AA4211" t="s">
        <v>205</v>
      </c>
      <c r="AB4211" t="s">
        <v>87</v>
      </c>
      <c r="AC4211" t="s">
        <v>84</v>
      </c>
      <c r="AD4211">
        <f>_xlfn.XLOOKUP(MIS[[#This Row],[TRADING SYMBOL]],[1]Sheet1!$D:$D,[1]Sheet1!$C:$C)</f>
        <v>12.55</v>
      </c>
      <c r="AE4211">
        <f>MIS[[#This Row],[OrderAverageTradedPrice]]*MIS[[#This Row],[OrderQuantity]]</f>
        <v>456</v>
      </c>
      <c r="AF4211">
        <f>MIS[[#This Row],[LTP]]*MIS[[#This Row],[OrderQuantity]]</f>
        <v>251</v>
      </c>
      <c r="AG4211">
        <f>IF(MIS[[#This Row],[OrderSide]]="SELL",MIS[[#This Row],[VALUE]]-MIS[[#This Row],[LIVE_VALUE]],MIS[[#This Row],[LIVE_VALUE]]-MIS[[#This Row],[VALUE]])</f>
        <v>-205</v>
      </c>
      <c r="AH4211" t="str" cm="1">
        <f t="array" ref="AH4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1" t="str">
        <f>MIS[[#This Row],[TRADING SYMBOL]]</f>
        <v>SENSEX2552078600PE</v>
      </c>
      <c r="AJ4211" t="str">
        <f>IF(RIGHT(MIS[[#This Row],[Main/Hedge]],4)="MAIN","MAIN","HEDGE")</f>
        <v>HEDGE</v>
      </c>
      <c r="AK4211" t="str" cm="1">
        <f t="array" ref="AK4211">_xlfn._xlws.FILTER(Table4[Column1],ISNUMBER(SEARCH(Table4[Column1],MIS[[#This Row],[OrderUniqueIdentifier]])),"")</f>
        <v>XYT</v>
      </c>
    </row>
    <row r="4212" spans="1:37" x14ac:dyDescent="0.25">
      <c r="A4212" t="s">
        <v>71</v>
      </c>
      <c r="B4212" t="s">
        <v>652</v>
      </c>
      <c r="C4212" t="s">
        <v>7796</v>
      </c>
      <c r="D4212" t="s">
        <v>72</v>
      </c>
      <c r="E4212" t="s">
        <v>465</v>
      </c>
      <c r="F4212" t="s">
        <v>98</v>
      </c>
      <c r="G4212" t="s">
        <v>74</v>
      </c>
      <c r="H4212" t="s">
        <v>75</v>
      </c>
      <c r="I4212" t="s">
        <v>76</v>
      </c>
      <c r="J4212" t="s">
        <v>77</v>
      </c>
      <c r="K4212">
        <v>20</v>
      </c>
      <c r="L4212" t="s">
        <v>77</v>
      </c>
      <c r="M4212" t="s">
        <v>78</v>
      </c>
      <c r="N4212" t="s">
        <v>230</v>
      </c>
      <c r="O4212" t="s">
        <v>7627</v>
      </c>
      <c r="P4212" t="s">
        <v>7627</v>
      </c>
      <c r="Q4212" t="s">
        <v>469</v>
      </c>
      <c r="R4212" t="s">
        <v>79</v>
      </c>
      <c r="S4212" t="s">
        <v>155</v>
      </c>
      <c r="T4212" t="s">
        <v>470</v>
      </c>
      <c r="U4212" t="s">
        <v>100</v>
      </c>
      <c r="V4212" t="s">
        <v>80</v>
      </c>
      <c r="W4212">
        <v>85900</v>
      </c>
      <c r="X4212" t="s">
        <v>81</v>
      </c>
      <c r="Y4212">
        <v>20</v>
      </c>
      <c r="Z4212" t="s">
        <v>205</v>
      </c>
      <c r="AA4212" t="s">
        <v>205</v>
      </c>
      <c r="AB4212" t="s">
        <v>83</v>
      </c>
      <c r="AC4212" t="s">
        <v>84</v>
      </c>
      <c r="AD4212">
        <f>_xlfn.XLOOKUP(MIS[[#This Row],[TRADING SYMBOL]],[1]Sheet1!$D:$D,[1]Sheet1!$C:$C)</f>
        <v>6.35</v>
      </c>
      <c r="AE4212">
        <f>MIS[[#This Row],[OrderAverageTradedPrice]]*MIS[[#This Row],[OrderQuantity]]</f>
        <v>168</v>
      </c>
      <c r="AF4212">
        <f>MIS[[#This Row],[LTP]]*MIS[[#This Row],[OrderQuantity]]</f>
        <v>127</v>
      </c>
      <c r="AG4212">
        <f>IF(MIS[[#This Row],[OrderSide]]="SELL",MIS[[#This Row],[VALUE]]-MIS[[#This Row],[LIVE_VALUE]],MIS[[#This Row],[LIVE_VALUE]]-MIS[[#This Row],[VALUE]])</f>
        <v>-41</v>
      </c>
      <c r="AH4212" t="str" cm="1">
        <f t="array" ref="AH4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2" t="str">
        <f>MIS[[#This Row],[TRADING SYMBOL]]</f>
        <v>SENSEX2552085900CE</v>
      </c>
      <c r="AJ4212" t="str">
        <f>IF(RIGHT(MIS[[#This Row],[Main/Hedge]],4)="MAIN","MAIN","HEDGE")</f>
        <v>HEDGE</v>
      </c>
      <c r="AK4212" t="str" cm="1">
        <f t="array" ref="AK4212">_xlfn._xlws.FILTER(Table4[Column1],ISNUMBER(SEARCH(Table4[Column1],MIS[[#This Row],[OrderUniqueIdentifier]])),"")</f>
        <v>XYT</v>
      </c>
    </row>
    <row r="4213" spans="1:37" x14ac:dyDescent="0.25">
      <c r="A4213" t="s">
        <v>71</v>
      </c>
      <c r="B4213" t="s">
        <v>705</v>
      </c>
      <c r="C4213" t="s">
        <v>7664</v>
      </c>
      <c r="D4213" t="s">
        <v>72</v>
      </c>
      <c r="E4213" t="s">
        <v>465</v>
      </c>
      <c r="F4213" t="s">
        <v>98</v>
      </c>
      <c r="G4213" t="s">
        <v>74</v>
      </c>
      <c r="H4213" t="s">
        <v>75</v>
      </c>
      <c r="I4213" t="s">
        <v>76</v>
      </c>
      <c r="J4213" t="s">
        <v>77</v>
      </c>
      <c r="K4213">
        <v>20</v>
      </c>
      <c r="L4213" t="s">
        <v>77</v>
      </c>
      <c r="M4213" t="s">
        <v>78</v>
      </c>
      <c r="N4213" t="s">
        <v>230</v>
      </c>
      <c r="O4213" t="s">
        <v>7624</v>
      </c>
      <c r="P4213" t="s">
        <v>7627</v>
      </c>
      <c r="Q4213" t="s">
        <v>469</v>
      </c>
      <c r="R4213" t="s">
        <v>79</v>
      </c>
      <c r="S4213" t="s">
        <v>155</v>
      </c>
      <c r="T4213" t="s">
        <v>470</v>
      </c>
      <c r="U4213" t="s">
        <v>100</v>
      </c>
      <c r="V4213" t="s">
        <v>80</v>
      </c>
      <c r="W4213">
        <v>85900</v>
      </c>
      <c r="X4213" t="s">
        <v>81</v>
      </c>
      <c r="Y4213">
        <v>20</v>
      </c>
      <c r="Z4213" t="s">
        <v>7625</v>
      </c>
      <c r="AA4213" t="s">
        <v>205</v>
      </c>
      <c r="AB4213" t="s">
        <v>83</v>
      </c>
      <c r="AC4213" t="s">
        <v>84</v>
      </c>
      <c r="AD4213">
        <f>_xlfn.XLOOKUP(MIS[[#This Row],[TRADING SYMBOL]],[1]Sheet1!$D:$D,[1]Sheet1!$C:$C)</f>
        <v>6.35</v>
      </c>
      <c r="AE4213">
        <f>MIS[[#This Row],[OrderAverageTradedPrice]]*MIS[[#This Row],[OrderQuantity]]</f>
        <v>168</v>
      </c>
      <c r="AF4213">
        <f>MIS[[#This Row],[LTP]]*MIS[[#This Row],[OrderQuantity]]</f>
        <v>127</v>
      </c>
      <c r="AG4213">
        <f>IF(MIS[[#This Row],[OrderSide]]="SELL",MIS[[#This Row],[VALUE]]-MIS[[#This Row],[LIVE_VALUE]],MIS[[#This Row],[LIVE_VALUE]]-MIS[[#This Row],[VALUE]])</f>
        <v>-41</v>
      </c>
      <c r="AH4213" t="str" cm="1">
        <f t="array" ref="AH4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3" t="str">
        <f>MIS[[#This Row],[TRADING SYMBOL]]</f>
        <v>SENSEX2552085900CE</v>
      </c>
      <c r="AJ4213" t="str">
        <f>IF(RIGHT(MIS[[#This Row],[Main/Hedge]],4)="MAIN","MAIN","HEDGE")</f>
        <v>HEDGE</v>
      </c>
      <c r="AK4213" t="str" cm="1">
        <f t="array" ref="AK4213">_xlfn._xlws.FILTER(Table4[Column1],ISNUMBER(SEARCH(Table4[Column1],MIS[[#This Row],[OrderUniqueIdentifier]])),"")</f>
        <v>XYT</v>
      </c>
    </row>
    <row r="4214" spans="1:37" x14ac:dyDescent="0.25">
      <c r="A4214" t="s">
        <v>71</v>
      </c>
      <c r="B4214" t="s">
        <v>761</v>
      </c>
      <c r="C4214" t="s">
        <v>7668</v>
      </c>
      <c r="D4214" t="s">
        <v>72</v>
      </c>
      <c r="E4214" t="s">
        <v>116</v>
      </c>
      <c r="F4214" t="s">
        <v>98</v>
      </c>
      <c r="G4214" t="s">
        <v>74</v>
      </c>
      <c r="H4214" t="s">
        <v>75</v>
      </c>
      <c r="I4214" t="s">
        <v>76</v>
      </c>
      <c r="J4214" t="s">
        <v>77</v>
      </c>
      <c r="K4214">
        <v>20</v>
      </c>
      <c r="L4214" t="s">
        <v>77</v>
      </c>
      <c r="M4214" t="s">
        <v>78</v>
      </c>
      <c r="N4214" t="s">
        <v>7621</v>
      </c>
      <c r="O4214" t="s">
        <v>7624</v>
      </c>
      <c r="P4214" t="s">
        <v>7627</v>
      </c>
      <c r="Q4214" t="s">
        <v>117</v>
      </c>
      <c r="R4214" t="s">
        <v>79</v>
      </c>
      <c r="S4214" t="s">
        <v>155</v>
      </c>
      <c r="T4214" t="s">
        <v>118</v>
      </c>
      <c r="U4214" t="s">
        <v>100</v>
      </c>
      <c r="V4214" t="s">
        <v>80</v>
      </c>
      <c r="W4214">
        <v>78600</v>
      </c>
      <c r="X4214" t="s">
        <v>85</v>
      </c>
      <c r="Y4214">
        <v>20</v>
      </c>
      <c r="Z4214" t="s">
        <v>7625</v>
      </c>
      <c r="AA4214" t="s">
        <v>205</v>
      </c>
      <c r="AB4214" t="s">
        <v>87</v>
      </c>
      <c r="AC4214" t="s">
        <v>84</v>
      </c>
      <c r="AD4214">
        <f>_xlfn.XLOOKUP(MIS[[#This Row],[TRADING SYMBOL]],[1]Sheet1!$D:$D,[1]Sheet1!$C:$C)</f>
        <v>12.55</v>
      </c>
      <c r="AE4214">
        <f>MIS[[#This Row],[OrderAverageTradedPrice]]*MIS[[#This Row],[OrderQuantity]]</f>
        <v>455</v>
      </c>
      <c r="AF4214">
        <f>MIS[[#This Row],[LTP]]*MIS[[#This Row],[OrderQuantity]]</f>
        <v>251</v>
      </c>
      <c r="AG4214">
        <f>IF(MIS[[#This Row],[OrderSide]]="SELL",MIS[[#This Row],[VALUE]]-MIS[[#This Row],[LIVE_VALUE]],MIS[[#This Row],[LIVE_VALUE]]-MIS[[#This Row],[VALUE]])</f>
        <v>-204</v>
      </c>
      <c r="AH4214" t="str" cm="1">
        <f t="array" ref="AH4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4" t="str">
        <f>MIS[[#This Row],[TRADING SYMBOL]]</f>
        <v>SENSEX2552078600PE</v>
      </c>
      <c r="AJ4214" t="str">
        <f>IF(RIGHT(MIS[[#This Row],[Main/Hedge]],4)="MAIN","MAIN","HEDGE")</f>
        <v>HEDGE</v>
      </c>
      <c r="AK4214" t="str" cm="1">
        <f t="array" ref="AK4214">_xlfn._xlws.FILTER(Table4[Column1],ISNUMBER(SEARCH(Table4[Column1],MIS[[#This Row],[OrderUniqueIdentifier]])),"")</f>
        <v>XYT</v>
      </c>
    </row>
    <row r="4215" spans="1:37" x14ac:dyDescent="0.25">
      <c r="A4215" t="s">
        <v>71</v>
      </c>
      <c r="B4215" t="s">
        <v>779</v>
      </c>
      <c r="C4215" t="s">
        <v>7673</v>
      </c>
      <c r="D4215" t="s">
        <v>72</v>
      </c>
      <c r="E4215" t="s">
        <v>465</v>
      </c>
      <c r="F4215" t="s">
        <v>98</v>
      </c>
      <c r="G4215" t="s">
        <v>74</v>
      </c>
      <c r="H4215" t="s">
        <v>75</v>
      </c>
      <c r="I4215" t="s">
        <v>76</v>
      </c>
      <c r="J4215" t="s">
        <v>77</v>
      </c>
      <c r="K4215">
        <v>20</v>
      </c>
      <c r="L4215" t="s">
        <v>77</v>
      </c>
      <c r="M4215" t="s">
        <v>78</v>
      </c>
      <c r="N4215" t="s">
        <v>230</v>
      </c>
      <c r="O4215" t="s">
        <v>7624</v>
      </c>
      <c r="P4215" t="s">
        <v>7627</v>
      </c>
      <c r="Q4215" t="s">
        <v>469</v>
      </c>
      <c r="R4215" t="s">
        <v>79</v>
      </c>
      <c r="S4215" t="s">
        <v>155</v>
      </c>
      <c r="T4215" t="s">
        <v>470</v>
      </c>
      <c r="U4215" t="s">
        <v>100</v>
      </c>
      <c r="V4215" t="s">
        <v>80</v>
      </c>
      <c r="W4215">
        <v>85900</v>
      </c>
      <c r="X4215" t="s">
        <v>81</v>
      </c>
      <c r="Y4215">
        <v>20</v>
      </c>
      <c r="Z4215" t="s">
        <v>7625</v>
      </c>
      <c r="AA4215" t="s">
        <v>205</v>
      </c>
      <c r="AB4215" t="s">
        <v>83</v>
      </c>
      <c r="AC4215" t="s">
        <v>84</v>
      </c>
      <c r="AD4215">
        <f>_xlfn.XLOOKUP(MIS[[#This Row],[TRADING SYMBOL]],[1]Sheet1!$D:$D,[1]Sheet1!$C:$C)</f>
        <v>6.35</v>
      </c>
      <c r="AE4215">
        <f>MIS[[#This Row],[OrderAverageTradedPrice]]*MIS[[#This Row],[OrderQuantity]]</f>
        <v>168</v>
      </c>
      <c r="AF4215">
        <f>MIS[[#This Row],[LTP]]*MIS[[#This Row],[OrderQuantity]]</f>
        <v>127</v>
      </c>
      <c r="AG4215">
        <f>IF(MIS[[#This Row],[OrderSide]]="SELL",MIS[[#This Row],[VALUE]]-MIS[[#This Row],[LIVE_VALUE]],MIS[[#This Row],[LIVE_VALUE]]-MIS[[#This Row],[VALUE]])</f>
        <v>-41</v>
      </c>
      <c r="AH4215" t="str" cm="1">
        <f t="array" ref="AH4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5" t="str">
        <f>MIS[[#This Row],[TRADING SYMBOL]]</f>
        <v>SENSEX2552085900CE</v>
      </c>
      <c r="AJ4215" t="str">
        <f>IF(RIGHT(MIS[[#This Row],[Main/Hedge]],4)="MAIN","MAIN","HEDGE")</f>
        <v>HEDGE</v>
      </c>
      <c r="AK4215" t="str" cm="1">
        <f t="array" ref="AK4215">_xlfn._xlws.FILTER(Table4[Column1],ISNUMBER(SEARCH(Table4[Column1],MIS[[#This Row],[OrderUniqueIdentifier]])),"")</f>
        <v>XYT</v>
      </c>
    </row>
    <row r="4216" spans="1:37" x14ac:dyDescent="0.25">
      <c r="A4216" t="s">
        <v>71</v>
      </c>
      <c r="B4216" t="s">
        <v>795</v>
      </c>
      <c r="C4216" t="s">
        <v>7679</v>
      </c>
      <c r="D4216" t="s">
        <v>72</v>
      </c>
      <c r="E4216" t="s">
        <v>116</v>
      </c>
      <c r="F4216" t="s">
        <v>98</v>
      </c>
      <c r="G4216" t="s">
        <v>74</v>
      </c>
      <c r="H4216" t="s">
        <v>75</v>
      </c>
      <c r="I4216" t="s">
        <v>76</v>
      </c>
      <c r="J4216" t="s">
        <v>77</v>
      </c>
      <c r="K4216">
        <v>20</v>
      </c>
      <c r="L4216" t="s">
        <v>77</v>
      </c>
      <c r="M4216" t="s">
        <v>78</v>
      </c>
      <c r="N4216" t="s">
        <v>7621</v>
      </c>
      <c r="O4216" t="s">
        <v>7627</v>
      </c>
      <c r="P4216" t="s">
        <v>7627</v>
      </c>
      <c r="Q4216" t="s">
        <v>117</v>
      </c>
      <c r="R4216" t="s">
        <v>79</v>
      </c>
      <c r="S4216" t="s">
        <v>155</v>
      </c>
      <c r="T4216" t="s">
        <v>118</v>
      </c>
      <c r="U4216" t="s">
        <v>100</v>
      </c>
      <c r="V4216" t="s">
        <v>80</v>
      </c>
      <c r="W4216">
        <v>78600</v>
      </c>
      <c r="X4216" t="s">
        <v>85</v>
      </c>
      <c r="Y4216">
        <v>20</v>
      </c>
      <c r="Z4216" t="s">
        <v>205</v>
      </c>
      <c r="AA4216" t="s">
        <v>205</v>
      </c>
      <c r="AB4216" t="s">
        <v>87</v>
      </c>
      <c r="AC4216" t="s">
        <v>84</v>
      </c>
      <c r="AD4216">
        <f>_xlfn.XLOOKUP(MIS[[#This Row],[TRADING SYMBOL]],[1]Sheet1!$D:$D,[1]Sheet1!$C:$C)</f>
        <v>12.55</v>
      </c>
      <c r="AE4216">
        <f>MIS[[#This Row],[OrderAverageTradedPrice]]*MIS[[#This Row],[OrderQuantity]]</f>
        <v>455</v>
      </c>
      <c r="AF4216">
        <f>MIS[[#This Row],[LTP]]*MIS[[#This Row],[OrderQuantity]]</f>
        <v>251</v>
      </c>
      <c r="AG4216">
        <f>IF(MIS[[#This Row],[OrderSide]]="SELL",MIS[[#This Row],[VALUE]]-MIS[[#This Row],[LIVE_VALUE]],MIS[[#This Row],[LIVE_VALUE]]-MIS[[#This Row],[VALUE]])</f>
        <v>-204</v>
      </c>
      <c r="AH4216" t="str" cm="1">
        <f t="array" ref="AH4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6" t="str">
        <f>MIS[[#This Row],[TRADING SYMBOL]]</f>
        <v>SENSEX2552078600PE</v>
      </c>
      <c r="AJ4216" t="str">
        <f>IF(RIGHT(MIS[[#This Row],[Main/Hedge]],4)="MAIN","MAIN","HEDGE")</f>
        <v>HEDGE</v>
      </c>
      <c r="AK4216" t="str" cm="1">
        <f t="array" ref="AK4216">_xlfn._xlws.FILTER(Table4[Column1],ISNUMBER(SEARCH(Table4[Column1],MIS[[#This Row],[OrderUniqueIdentifier]])),"")</f>
        <v>XYT</v>
      </c>
    </row>
    <row r="4217" spans="1:37" x14ac:dyDescent="0.25">
      <c r="A4217" t="s">
        <v>71</v>
      </c>
      <c r="B4217" t="s">
        <v>901</v>
      </c>
      <c r="C4217" t="s">
        <v>7829</v>
      </c>
      <c r="D4217" t="s">
        <v>72</v>
      </c>
      <c r="E4217" t="s">
        <v>116</v>
      </c>
      <c r="F4217" t="s">
        <v>98</v>
      </c>
      <c r="G4217" t="s">
        <v>74</v>
      </c>
      <c r="H4217" t="s">
        <v>75</v>
      </c>
      <c r="I4217" t="s">
        <v>76</v>
      </c>
      <c r="J4217" t="s">
        <v>77</v>
      </c>
      <c r="K4217">
        <v>20</v>
      </c>
      <c r="L4217" t="s">
        <v>77</v>
      </c>
      <c r="M4217" t="s">
        <v>78</v>
      </c>
      <c r="N4217" t="s">
        <v>7621</v>
      </c>
      <c r="O4217" t="s">
        <v>7624</v>
      </c>
      <c r="P4217" t="s">
        <v>7627</v>
      </c>
      <c r="Q4217" t="s">
        <v>117</v>
      </c>
      <c r="R4217" t="s">
        <v>79</v>
      </c>
      <c r="S4217" t="s">
        <v>155</v>
      </c>
      <c r="T4217" t="s">
        <v>118</v>
      </c>
      <c r="U4217" t="s">
        <v>100</v>
      </c>
      <c r="V4217" t="s">
        <v>80</v>
      </c>
      <c r="W4217">
        <v>78600</v>
      </c>
      <c r="X4217" t="s">
        <v>85</v>
      </c>
      <c r="Y4217">
        <v>20</v>
      </c>
      <c r="Z4217" t="s">
        <v>7625</v>
      </c>
      <c r="AA4217" t="s">
        <v>205</v>
      </c>
      <c r="AB4217" t="s">
        <v>87</v>
      </c>
      <c r="AC4217" t="s">
        <v>84</v>
      </c>
      <c r="AD4217">
        <f>_xlfn.XLOOKUP(MIS[[#This Row],[TRADING SYMBOL]],[1]Sheet1!$D:$D,[1]Sheet1!$C:$C)</f>
        <v>12.55</v>
      </c>
      <c r="AE4217">
        <f>MIS[[#This Row],[OrderAverageTradedPrice]]*MIS[[#This Row],[OrderQuantity]]</f>
        <v>455</v>
      </c>
      <c r="AF4217">
        <f>MIS[[#This Row],[LTP]]*MIS[[#This Row],[OrderQuantity]]</f>
        <v>251</v>
      </c>
      <c r="AG4217">
        <f>IF(MIS[[#This Row],[OrderSide]]="SELL",MIS[[#This Row],[VALUE]]-MIS[[#This Row],[LIVE_VALUE]],MIS[[#This Row],[LIVE_VALUE]]-MIS[[#This Row],[VALUE]])</f>
        <v>-204</v>
      </c>
      <c r="AH4217" t="str" cm="1">
        <f t="array" ref="AH4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7" t="str">
        <f>MIS[[#This Row],[TRADING SYMBOL]]</f>
        <v>SENSEX2552078600PE</v>
      </c>
      <c r="AJ4217" t="str">
        <f>IF(RIGHT(MIS[[#This Row],[Main/Hedge]],4)="MAIN","MAIN","HEDGE")</f>
        <v>HEDGE</v>
      </c>
      <c r="AK4217" t="str" cm="1">
        <f t="array" ref="AK4217">_xlfn._xlws.FILTER(Table4[Column1],ISNUMBER(SEARCH(Table4[Column1],MIS[[#This Row],[OrderUniqueIdentifier]])),"")</f>
        <v>XYT</v>
      </c>
    </row>
    <row r="4218" spans="1:37" x14ac:dyDescent="0.25">
      <c r="A4218" t="s">
        <v>71</v>
      </c>
      <c r="B4218" t="s">
        <v>1013</v>
      </c>
      <c r="C4218" t="s">
        <v>7712</v>
      </c>
      <c r="D4218" t="s">
        <v>72</v>
      </c>
      <c r="E4218" t="s">
        <v>116</v>
      </c>
      <c r="F4218" t="s">
        <v>98</v>
      </c>
      <c r="G4218" t="s">
        <v>74</v>
      </c>
      <c r="H4218" t="s">
        <v>75</v>
      </c>
      <c r="I4218" t="s">
        <v>76</v>
      </c>
      <c r="J4218" t="s">
        <v>77</v>
      </c>
      <c r="K4218">
        <v>60</v>
      </c>
      <c r="L4218" t="s">
        <v>77</v>
      </c>
      <c r="M4218" t="s">
        <v>78</v>
      </c>
      <c r="N4218" t="s">
        <v>7621</v>
      </c>
      <c r="O4218" t="s">
        <v>7624</v>
      </c>
      <c r="P4218" t="s">
        <v>7627</v>
      </c>
      <c r="Q4218" t="s">
        <v>117</v>
      </c>
      <c r="R4218" t="s">
        <v>79</v>
      </c>
      <c r="S4218" t="s">
        <v>155</v>
      </c>
      <c r="T4218" t="s">
        <v>118</v>
      </c>
      <c r="U4218" t="s">
        <v>100</v>
      </c>
      <c r="V4218" t="s">
        <v>80</v>
      </c>
      <c r="W4218">
        <v>78600</v>
      </c>
      <c r="X4218" t="s">
        <v>85</v>
      </c>
      <c r="Y4218">
        <v>60</v>
      </c>
      <c r="Z4218" t="s">
        <v>7625</v>
      </c>
      <c r="AA4218" t="s">
        <v>205</v>
      </c>
      <c r="AB4218" t="s">
        <v>87</v>
      </c>
      <c r="AC4218" t="s">
        <v>84</v>
      </c>
      <c r="AD4218">
        <f>_xlfn.XLOOKUP(MIS[[#This Row],[TRADING SYMBOL]],[1]Sheet1!$D:$D,[1]Sheet1!$C:$C)</f>
        <v>12.55</v>
      </c>
      <c r="AE4218">
        <f>MIS[[#This Row],[OrderAverageTradedPrice]]*MIS[[#This Row],[OrderQuantity]]</f>
        <v>1365</v>
      </c>
      <c r="AF4218">
        <f>MIS[[#This Row],[LTP]]*MIS[[#This Row],[OrderQuantity]]</f>
        <v>753</v>
      </c>
      <c r="AG4218">
        <f>IF(MIS[[#This Row],[OrderSide]]="SELL",MIS[[#This Row],[VALUE]]-MIS[[#This Row],[LIVE_VALUE]],MIS[[#This Row],[LIVE_VALUE]]-MIS[[#This Row],[VALUE]])</f>
        <v>-612</v>
      </c>
      <c r="AH4218" t="str" cm="1">
        <f t="array" ref="AH4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8" t="str">
        <f>MIS[[#This Row],[TRADING SYMBOL]]</f>
        <v>SENSEX2552078600PE</v>
      </c>
      <c r="AJ4218" t="str">
        <f>IF(RIGHT(MIS[[#This Row],[Main/Hedge]],4)="MAIN","MAIN","HEDGE")</f>
        <v>HEDGE</v>
      </c>
      <c r="AK4218" t="str" cm="1">
        <f t="array" ref="AK4218">_xlfn._xlws.FILTER(Table4[Column1],ISNUMBER(SEARCH(Table4[Column1],MIS[[#This Row],[OrderUniqueIdentifier]])),"")</f>
        <v>XYT</v>
      </c>
    </row>
    <row r="4219" spans="1:37" x14ac:dyDescent="0.25">
      <c r="A4219" t="s">
        <v>71</v>
      </c>
      <c r="B4219" t="s">
        <v>1029</v>
      </c>
      <c r="C4219" t="s">
        <v>7716</v>
      </c>
      <c r="D4219" t="s">
        <v>72</v>
      </c>
      <c r="E4219" t="s">
        <v>116</v>
      </c>
      <c r="F4219" t="s">
        <v>98</v>
      </c>
      <c r="G4219" t="s">
        <v>74</v>
      </c>
      <c r="H4219" t="s">
        <v>75</v>
      </c>
      <c r="I4219" t="s">
        <v>76</v>
      </c>
      <c r="J4219" t="s">
        <v>77</v>
      </c>
      <c r="K4219">
        <v>40</v>
      </c>
      <c r="L4219" t="s">
        <v>77</v>
      </c>
      <c r="M4219" t="s">
        <v>78</v>
      </c>
      <c r="N4219" t="s">
        <v>7621</v>
      </c>
      <c r="O4219" t="s">
        <v>7627</v>
      </c>
      <c r="P4219" t="s">
        <v>7627</v>
      </c>
      <c r="Q4219" t="s">
        <v>117</v>
      </c>
      <c r="R4219" t="s">
        <v>79</v>
      </c>
      <c r="S4219" t="s">
        <v>155</v>
      </c>
      <c r="T4219" t="s">
        <v>118</v>
      </c>
      <c r="U4219" t="s">
        <v>100</v>
      </c>
      <c r="V4219" t="s">
        <v>80</v>
      </c>
      <c r="W4219">
        <v>78600</v>
      </c>
      <c r="X4219" t="s">
        <v>85</v>
      </c>
      <c r="Y4219">
        <v>40</v>
      </c>
      <c r="Z4219" t="s">
        <v>205</v>
      </c>
      <c r="AA4219" t="s">
        <v>205</v>
      </c>
      <c r="AB4219" t="s">
        <v>87</v>
      </c>
      <c r="AC4219" t="s">
        <v>84</v>
      </c>
      <c r="AD4219">
        <f>_xlfn.XLOOKUP(MIS[[#This Row],[TRADING SYMBOL]],[1]Sheet1!$D:$D,[1]Sheet1!$C:$C)</f>
        <v>12.55</v>
      </c>
      <c r="AE4219">
        <f>MIS[[#This Row],[OrderAverageTradedPrice]]*MIS[[#This Row],[OrderQuantity]]</f>
        <v>910</v>
      </c>
      <c r="AF4219">
        <f>MIS[[#This Row],[LTP]]*MIS[[#This Row],[OrderQuantity]]</f>
        <v>502</v>
      </c>
      <c r="AG4219">
        <f>IF(MIS[[#This Row],[OrderSide]]="SELL",MIS[[#This Row],[VALUE]]-MIS[[#This Row],[LIVE_VALUE]],MIS[[#This Row],[LIVE_VALUE]]-MIS[[#This Row],[VALUE]])</f>
        <v>-408</v>
      </c>
      <c r="AH4219" t="str" cm="1">
        <f t="array" ref="AH4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9" t="str">
        <f>MIS[[#This Row],[TRADING SYMBOL]]</f>
        <v>SENSEX2552078600PE</v>
      </c>
      <c r="AJ4219" t="str">
        <f>IF(RIGHT(MIS[[#This Row],[Main/Hedge]],4)="MAIN","MAIN","HEDGE")</f>
        <v>HEDGE</v>
      </c>
      <c r="AK4219" t="str" cm="1">
        <f t="array" ref="AK4219">_xlfn._xlws.FILTER(Table4[Column1],ISNUMBER(SEARCH(Table4[Column1],MIS[[#This Row],[OrderUniqueIdentifier]])),"")</f>
        <v>XYT</v>
      </c>
    </row>
    <row r="4220" spans="1:37" x14ac:dyDescent="0.25">
      <c r="A4220" t="s">
        <v>71</v>
      </c>
      <c r="B4220" t="s">
        <v>1037</v>
      </c>
      <c r="C4220" t="s">
        <v>7717</v>
      </c>
      <c r="D4220" t="s">
        <v>72</v>
      </c>
      <c r="E4220" t="s">
        <v>465</v>
      </c>
      <c r="F4220" t="s">
        <v>98</v>
      </c>
      <c r="G4220" t="s">
        <v>74</v>
      </c>
      <c r="H4220" t="s">
        <v>75</v>
      </c>
      <c r="I4220" t="s">
        <v>76</v>
      </c>
      <c r="J4220" t="s">
        <v>77</v>
      </c>
      <c r="K4220">
        <v>20</v>
      </c>
      <c r="L4220" t="s">
        <v>77</v>
      </c>
      <c r="M4220" t="s">
        <v>78</v>
      </c>
      <c r="N4220" t="s">
        <v>230</v>
      </c>
      <c r="O4220" t="s">
        <v>7624</v>
      </c>
      <c r="P4220" t="s">
        <v>7627</v>
      </c>
      <c r="Q4220" t="s">
        <v>469</v>
      </c>
      <c r="R4220" t="s">
        <v>79</v>
      </c>
      <c r="S4220" t="s">
        <v>155</v>
      </c>
      <c r="T4220" t="s">
        <v>470</v>
      </c>
      <c r="U4220" t="s">
        <v>100</v>
      </c>
      <c r="V4220" t="s">
        <v>80</v>
      </c>
      <c r="W4220">
        <v>85900</v>
      </c>
      <c r="X4220" t="s">
        <v>81</v>
      </c>
      <c r="Y4220">
        <v>20</v>
      </c>
      <c r="Z4220" t="s">
        <v>7625</v>
      </c>
      <c r="AA4220" t="s">
        <v>205</v>
      </c>
      <c r="AB4220" t="s">
        <v>83</v>
      </c>
      <c r="AC4220" t="s">
        <v>84</v>
      </c>
      <c r="AD4220">
        <f>_xlfn.XLOOKUP(MIS[[#This Row],[TRADING SYMBOL]],[1]Sheet1!$D:$D,[1]Sheet1!$C:$C)</f>
        <v>6.35</v>
      </c>
      <c r="AE4220">
        <f>MIS[[#This Row],[OrderAverageTradedPrice]]*MIS[[#This Row],[OrderQuantity]]</f>
        <v>168</v>
      </c>
      <c r="AF4220">
        <f>MIS[[#This Row],[LTP]]*MIS[[#This Row],[OrderQuantity]]</f>
        <v>127</v>
      </c>
      <c r="AG4220">
        <f>IF(MIS[[#This Row],[OrderSide]]="SELL",MIS[[#This Row],[VALUE]]-MIS[[#This Row],[LIVE_VALUE]],MIS[[#This Row],[LIVE_VALUE]]-MIS[[#This Row],[VALUE]])</f>
        <v>-41</v>
      </c>
      <c r="AH4220" t="str" cm="1">
        <f t="array" ref="AH4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0" t="str">
        <f>MIS[[#This Row],[TRADING SYMBOL]]</f>
        <v>SENSEX2552085900CE</v>
      </c>
      <c r="AJ4220" t="str">
        <f>IF(RIGHT(MIS[[#This Row],[Main/Hedge]],4)="MAIN","MAIN","HEDGE")</f>
        <v>HEDGE</v>
      </c>
      <c r="AK4220" t="str" cm="1">
        <f t="array" ref="AK4220">_xlfn._xlws.FILTER(Table4[Column1],ISNUMBER(SEARCH(Table4[Column1],MIS[[#This Row],[OrderUniqueIdentifier]])),"")</f>
        <v>XYT</v>
      </c>
    </row>
    <row r="4221" spans="1:37" x14ac:dyDescent="0.25">
      <c r="A4221" t="s">
        <v>71</v>
      </c>
      <c r="B4221" t="s">
        <v>1037</v>
      </c>
      <c r="C4221" t="s">
        <v>7718</v>
      </c>
      <c r="D4221" t="s">
        <v>72</v>
      </c>
      <c r="E4221" t="s">
        <v>116</v>
      </c>
      <c r="F4221" t="s">
        <v>98</v>
      </c>
      <c r="G4221" t="s">
        <v>74</v>
      </c>
      <c r="H4221" t="s">
        <v>75</v>
      </c>
      <c r="I4221" t="s">
        <v>76</v>
      </c>
      <c r="J4221" t="s">
        <v>77</v>
      </c>
      <c r="K4221">
        <v>20</v>
      </c>
      <c r="L4221" t="s">
        <v>77</v>
      </c>
      <c r="M4221" t="s">
        <v>78</v>
      </c>
      <c r="N4221" t="s">
        <v>7672</v>
      </c>
      <c r="O4221" t="s">
        <v>7627</v>
      </c>
      <c r="P4221" t="s">
        <v>7627</v>
      </c>
      <c r="Q4221" t="s">
        <v>117</v>
      </c>
      <c r="R4221" t="s">
        <v>79</v>
      </c>
      <c r="S4221" t="s">
        <v>155</v>
      </c>
      <c r="T4221" t="s">
        <v>118</v>
      </c>
      <c r="U4221" t="s">
        <v>100</v>
      </c>
      <c r="V4221" t="s">
        <v>80</v>
      </c>
      <c r="W4221">
        <v>78600</v>
      </c>
      <c r="X4221" t="s">
        <v>85</v>
      </c>
      <c r="Y4221">
        <v>20</v>
      </c>
      <c r="Z4221" t="s">
        <v>205</v>
      </c>
      <c r="AA4221" t="s">
        <v>205</v>
      </c>
      <c r="AB4221" t="s">
        <v>87</v>
      </c>
      <c r="AC4221" t="s">
        <v>84</v>
      </c>
      <c r="AD4221">
        <f>_xlfn.XLOOKUP(MIS[[#This Row],[TRADING SYMBOL]],[1]Sheet1!$D:$D,[1]Sheet1!$C:$C)</f>
        <v>12.55</v>
      </c>
      <c r="AE4221">
        <f>MIS[[#This Row],[OrderAverageTradedPrice]]*MIS[[#This Row],[OrderQuantity]]</f>
        <v>456</v>
      </c>
      <c r="AF4221">
        <f>MIS[[#This Row],[LTP]]*MIS[[#This Row],[OrderQuantity]]</f>
        <v>251</v>
      </c>
      <c r="AG4221">
        <f>IF(MIS[[#This Row],[OrderSide]]="SELL",MIS[[#This Row],[VALUE]]-MIS[[#This Row],[LIVE_VALUE]],MIS[[#This Row],[LIVE_VALUE]]-MIS[[#This Row],[VALUE]])</f>
        <v>-205</v>
      </c>
      <c r="AH4221" t="str" cm="1">
        <f t="array" ref="AH4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1" t="str">
        <f>MIS[[#This Row],[TRADING SYMBOL]]</f>
        <v>SENSEX2552078600PE</v>
      </c>
      <c r="AJ4221" t="str">
        <f>IF(RIGHT(MIS[[#This Row],[Main/Hedge]],4)="MAIN","MAIN","HEDGE")</f>
        <v>HEDGE</v>
      </c>
      <c r="AK4221" t="str" cm="1">
        <f t="array" ref="AK4221">_xlfn._xlws.FILTER(Table4[Column1],ISNUMBER(SEARCH(Table4[Column1],MIS[[#This Row],[OrderUniqueIdentifier]])),"")</f>
        <v>XYT</v>
      </c>
    </row>
    <row r="4222" spans="1:37" x14ac:dyDescent="0.25">
      <c r="A4222" t="s">
        <v>71</v>
      </c>
      <c r="B4222" t="s">
        <v>1186</v>
      </c>
      <c r="C4222" t="s">
        <v>7733</v>
      </c>
      <c r="D4222" t="s">
        <v>72</v>
      </c>
      <c r="E4222" t="s">
        <v>465</v>
      </c>
      <c r="F4222" t="s">
        <v>98</v>
      </c>
      <c r="G4222" t="s">
        <v>74</v>
      </c>
      <c r="H4222" t="s">
        <v>75</v>
      </c>
      <c r="I4222" t="s">
        <v>76</v>
      </c>
      <c r="J4222" t="s">
        <v>77</v>
      </c>
      <c r="K4222">
        <v>20</v>
      </c>
      <c r="L4222" t="s">
        <v>77</v>
      </c>
      <c r="M4222" t="s">
        <v>78</v>
      </c>
      <c r="N4222" t="s">
        <v>230</v>
      </c>
      <c r="O4222" t="s">
        <v>7627</v>
      </c>
      <c r="P4222" t="s">
        <v>7627</v>
      </c>
      <c r="Q4222" t="s">
        <v>469</v>
      </c>
      <c r="R4222" t="s">
        <v>79</v>
      </c>
      <c r="S4222" t="s">
        <v>155</v>
      </c>
      <c r="T4222" t="s">
        <v>470</v>
      </c>
      <c r="U4222" t="s">
        <v>100</v>
      </c>
      <c r="V4222" t="s">
        <v>80</v>
      </c>
      <c r="W4222">
        <v>85900</v>
      </c>
      <c r="X4222" t="s">
        <v>81</v>
      </c>
      <c r="Y4222">
        <v>20</v>
      </c>
      <c r="Z4222" t="s">
        <v>205</v>
      </c>
      <c r="AA4222" t="s">
        <v>205</v>
      </c>
      <c r="AB4222" t="s">
        <v>83</v>
      </c>
      <c r="AC4222" t="s">
        <v>84</v>
      </c>
      <c r="AD4222">
        <f>_xlfn.XLOOKUP(MIS[[#This Row],[TRADING SYMBOL]],[1]Sheet1!$D:$D,[1]Sheet1!$C:$C)</f>
        <v>6.35</v>
      </c>
      <c r="AE4222">
        <f>MIS[[#This Row],[OrderAverageTradedPrice]]*MIS[[#This Row],[OrderQuantity]]</f>
        <v>168</v>
      </c>
      <c r="AF4222">
        <f>MIS[[#This Row],[LTP]]*MIS[[#This Row],[OrderQuantity]]</f>
        <v>127</v>
      </c>
      <c r="AG4222">
        <f>IF(MIS[[#This Row],[OrderSide]]="SELL",MIS[[#This Row],[VALUE]]-MIS[[#This Row],[LIVE_VALUE]],MIS[[#This Row],[LIVE_VALUE]]-MIS[[#This Row],[VALUE]])</f>
        <v>-41</v>
      </c>
      <c r="AH4222" t="str" cm="1">
        <f t="array" ref="AH4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2" t="str">
        <f>MIS[[#This Row],[TRADING SYMBOL]]</f>
        <v>SENSEX2552085900CE</v>
      </c>
      <c r="AJ4222" t="str">
        <f>IF(RIGHT(MIS[[#This Row],[Main/Hedge]],4)="MAIN","MAIN","HEDGE")</f>
        <v>HEDGE</v>
      </c>
      <c r="AK4222" t="str" cm="1">
        <f t="array" ref="AK4222">_xlfn._xlws.FILTER(Table4[Column1],ISNUMBER(SEARCH(Table4[Column1],MIS[[#This Row],[OrderUniqueIdentifier]])),"")</f>
        <v>XYT</v>
      </c>
    </row>
    <row r="4223" spans="1:37" x14ac:dyDescent="0.25">
      <c r="A4223" t="s">
        <v>71</v>
      </c>
      <c r="B4223" t="s">
        <v>1202</v>
      </c>
      <c r="C4223" t="s">
        <v>7737</v>
      </c>
      <c r="D4223" t="s">
        <v>72</v>
      </c>
      <c r="E4223" t="s">
        <v>465</v>
      </c>
      <c r="F4223" t="s">
        <v>98</v>
      </c>
      <c r="G4223" t="s">
        <v>74</v>
      </c>
      <c r="H4223" t="s">
        <v>75</v>
      </c>
      <c r="I4223" t="s">
        <v>76</v>
      </c>
      <c r="J4223" t="s">
        <v>77</v>
      </c>
      <c r="K4223">
        <v>20</v>
      </c>
      <c r="L4223" t="s">
        <v>77</v>
      </c>
      <c r="M4223" t="s">
        <v>78</v>
      </c>
      <c r="N4223" t="s">
        <v>230</v>
      </c>
      <c r="O4223" t="s">
        <v>7627</v>
      </c>
      <c r="P4223" t="s">
        <v>7627</v>
      </c>
      <c r="Q4223" t="s">
        <v>469</v>
      </c>
      <c r="R4223" t="s">
        <v>79</v>
      </c>
      <c r="S4223" t="s">
        <v>155</v>
      </c>
      <c r="T4223" t="s">
        <v>470</v>
      </c>
      <c r="U4223" t="s">
        <v>100</v>
      </c>
      <c r="V4223" t="s">
        <v>80</v>
      </c>
      <c r="W4223">
        <v>85900</v>
      </c>
      <c r="X4223" t="s">
        <v>81</v>
      </c>
      <c r="Y4223">
        <v>20</v>
      </c>
      <c r="Z4223" t="s">
        <v>205</v>
      </c>
      <c r="AA4223" t="s">
        <v>205</v>
      </c>
      <c r="AB4223" t="s">
        <v>83</v>
      </c>
      <c r="AC4223" t="s">
        <v>84</v>
      </c>
      <c r="AD4223">
        <f>_xlfn.XLOOKUP(MIS[[#This Row],[TRADING SYMBOL]],[1]Sheet1!$D:$D,[1]Sheet1!$C:$C)</f>
        <v>6.35</v>
      </c>
      <c r="AE4223">
        <f>MIS[[#This Row],[OrderAverageTradedPrice]]*MIS[[#This Row],[OrderQuantity]]</f>
        <v>168</v>
      </c>
      <c r="AF4223">
        <f>MIS[[#This Row],[LTP]]*MIS[[#This Row],[OrderQuantity]]</f>
        <v>127</v>
      </c>
      <c r="AG4223">
        <f>IF(MIS[[#This Row],[OrderSide]]="SELL",MIS[[#This Row],[VALUE]]-MIS[[#This Row],[LIVE_VALUE]],MIS[[#This Row],[LIVE_VALUE]]-MIS[[#This Row],[VALUE]])</f>
        <v>-41</v>
      </c>
      <c r="AH4223" t="str" cm="1">
        <f t="array" ref="AH4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3" t="str">
        <f>MIS[[#This Row],[TRADING SYMBOL]]</f>
        <v>SENSEX2552085900CE</v>
      </c>
      <c r="AJ4223" t="str">
        <f>IF(RIGHT(MIS[[#This Row],[Main/Hedge]],4)="MAIN","MAIN","HEDGE")</f>
        <v>HEDGE</v>
      </c>
      <c r="AK4223" t="str" cm="1">
        <f t="array" ref="AK4223">_xlfn._xlws.FILTER(Table4[Column1],ISNUMBER(SEARCH(Table4[Column1],MIS[[#This Row],[OrderUniqueIdentifier]])),"")</f>
        <v>XYT</v>
      </c>
    </row>
    <row r="4224" spans="1:37" x14ac:dyDescent="0.25">
      <c r="A4224" t="s">
        <v>71</v>
      </c>
      <c r="B4224" t="s">
        <v>1227</v>
      </c>
      <c r="C4224" t="s">
        <v>7743</v>
      </c>
      <c r="D4224" t="s">
        <v>72</v>
      </c>
      <c r="E4224" t="s">
        <v>465</v>
      </c>
      <c r="F4224" t="s">
        <v>98</v>
      </c>
      <c r="G4224" t="s">
        <v>74</v>
      </c>
      <c r="H4224" t="s">
        <v>75</v>
      </c>
      <c r="I4224" t="s">
        <v>76</v>
      </c>
      <c r="J4224" t="s">
        <v>77</v>
      </c>
      <c r="K4224">
        <v>20</v>
      </c>
      <c r="L4224" t="s">
        <v>77</v>
      </c>
      <c r="M4224" t="s">
        <v>78</v>
      </c>
      <c r="N4224" t="s">
        <v>230</v>
      </c>
      <c r="O4224" t="s">
        <v>7624</v>
      </c>
      <c r="P4224" t="s">
        <v>7627</v>
      </c>
      <c r="Q4224" t="s">
        <v>469</v>
      </c>
      <c r="R4224" t="s">
        <v>79</v>
      </c>
      <c r="S4224" t="s">
        <v>155</v>
      </c>
      <c r="T4224" t="s">
        <v>470</v>
      </c>
      <c r="U4224" t="s">
        <v>100</v>
      </c>
      <c r="V4224" t="s">
        <v>80</v>
      </c>
      <c r="W4224">
        <v>85900</v>
      </c>
      <c r="X4224" t="s">
        <v>81</v>
      </c>
      <c r="Y4224">
        <v>20</v>
      </c>
      <c r="Z4224" t="s">
        <v>7625</v>
      </c>
      <c r="AA4224" t="s">
        <v>205</v>
      </c>
      <c r="AB4224" t="s">
        <v>83</v>
      </c>
      <c r="AC4224" t="s">
        <v>84</v>
      </c>
      <c r="AD4224">
        <f>_xlfn.XLOOKUP(MIS[[#This Row],[TRADING SYMBOL]],[1]Sheet1!$D:$D,[1]Sheet1!$C:$C)</f>
        <v>6.35</v>
      </c>
      <c r="AE4224">
        <f>MIS[[#This Row],[OrderAverageTradedPrice]]*MIS[[#This Row],[OrderQuantity]]</f>
        <v>168</v>
      </c>
      <c r="AF4224">
        <f>MIS[[#This Row],[LTP]]*MIS[[#This Row],[OrderQuantity]]</f>
        <v>127</v>
      </c>
      <c r="AG4224">
        <f>IF(MIS[[#This Row],[OrderSide]]="SELL",MIS[[#This Row],[VALUE]]-MIS[[#This Row],[LIVE_VALUE]],MIS[[#This Row],[LIVE_VALUE]]-MIS[[#This Row],[VALUE]])</f>
        <v>-41</v>
      </c>
      <c r="AH4224" t="str" cm="1">
        <f t="array" ref="AH4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4" t="str">
        <f>MIS[[#This Row],[TRADING SYMBOL]]</f>
        <v>SENSEX2552085900CE</v>
      </c>
      <c r="AJ4224" t="str">
        <f>IF(RIGHT(MIS[[#This Row],[Main/Hedge]],4)="MAIN","MAIN","HEDGE")</f>
        <v>HEDGE</v>
      </c>
      <c r="AK4224" t="str" cm="1">
        <f t="array" ref="AK4224">_xlfn._xlws.FILTER(Table4[Column1],ISNUMBER(SEARCH(Table4[Column1],MIS[[#This Row],[OrderUniqueIdentifier]])),"")</f>
        <v>XYT</v>
      </c>
    </row>
    <row r="4225" spans="1:37" x14ac:dyDescent="0.25">
      <c r="A4225" t="s">
        <v>71</v>
      </c>
      <c r="B4225" t="s">
        <v>1258</v>
      </c>
      <c r="C4225" t="s">
        <v>7749</v>
      </c>
      <c r="D4225" t="s">
        <v>72</v>
      </c>
      <c r="E4225" t="s">
        <v>465</v>
      </c>
      <c r="F4225" t="s">
        <v>98</v>
      </c>
      <c r="G4225" t="s">
        <v>74</v>
      </c>
      <c r="H4225" t="s">
        <v>75</v>
      </c>
      <c r="I4225" t="s">
        <v>76</v>
      </c>
      <c r="J4225" t="s">
        <v>77</v>
      </c>
      <c r="K4225">
        <v>20</v>
      </c>
      <c r="L4225" t="s">
        <v>77</v>
      </c>
      <c r="M4225" t="s">
        <v>78</v>
      </c>
      <c r="N4225" t="s">
        <v>230</v>
      </c>
      <c r="O4225" t="s">
        <v>7627</v>
      </c>
      <c r="P4225" t="s">
        <v>7627</v>
      </c>
      <c r="Q4225" t="s">
        <v>469</v>
      </c>
      <c r="R4225" t="s">
        <v>79</v>
      </c>
      <c r="S4225" t="s">
        <v>155</v>
      </c>
      <c r="T4225" t="s">
        <v>470</v>
      </c>
      <c r="U4225" t="s">
        <v>100</v>
      </c>
      <c r="V4225" t="s">
        <v>80</v>
      </c>
      <c r="W4225">
        <v>85900</v>
      </c>
      <c r="X4225" t="s">
        <v>81</v>
      </c>
      <c r="Y4225">
        <v>20</v>
      </c>
      <c r="Z4225" t="s">
        <v>205</v>
      </c>
      <c r="AA4225" t="s">
        <v>205</v>
      </c>
      <c r="AB4225" t="s">
        <v>83</v>
      </c>
      <c r="AC4225" t="s">
        <v>84</v>
      </c>
      <c r="AD4225">
        <f>_xlfn.XLOOKUP(MIS[[#This Row],[TRADING SYMBOL]],[1]Sheet1!$D:$D,[1]Sheet1!$C:$C)</f>
        <v>6.35</v>
      </c>
      <c r="AE4225">
        <f>MIS[[#This Row],[OrderAverageTradedPrice]]*MIS[[#This Row],[OrderQuantity]]</f>
        <v>168</v>
      </c>
      <c r="AF4225">
        <f>MIS[[#This Row],[LTP]]*MIS[[#This Row],[OrderQuantity]]</f>
        <v>127</v>
      </c>
      <c r="AG4225">
        <f>IF(MIS[[#This Row],[OrderSide]]="SELL",MIS[[#This Row],[VALUE]]-MIS[[#This Row],[LIVE_VALUE]],MIS[[#This Row],[LIVE_VALUE]]-MIS[[#This Row],[VALUE]])</f>
        <v>-41</v>
      </c>
      <c r="AH4225" t="str" cm="1">
        <f t="array" ref="AH4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5" t="str">
        <f>MIS[[#This Row],[TRADING SYMBOL]]</f>
        <v>SENSEX2552085900CE</v>
      </c>
      <c r="AJ4225" t="str">
        <f>IF(RIGHT(MIS[[#This Row],[Main/Hedge]],4)="MAIN","MAIN","HEDGE")</f>
        <v>HEDGE</v>
      </c>
      <c r="AK4225" t="str" cm="1">
        <f t="array" ref="AK4225">_xlfn._xlws.FILTER(Table4[Column1],ISNUMBER(SEARCH(Table4[Column1],MIS[[#This Row],[OrderUniqueIdentifier]])),"")</f>
        <v>XYT</v>
      </c>
    </row>
    <row r="4226" spans="1:37" x14ac:dyDescent="0.25">
      <c r="A4226" t="s">
        <v>179</v>
      </c>
      <c r="B4226" t="s">
        <v>1488</v>
      </c>
      <c r="C4226" t="s">
        <v>7879</v>
      </c>
      <c r="D4226" t="s">
        <v>72</v>
      </c>
      <c r="E4226" t="s">
        <v>116</v>
      </c>
      <c r="F4226" t="s">
        <v>98</v>
      </c>
      <c r="G4226" t="s">
        <v>74</v>
      </c>
      <c r="H4226" t="s">
        <v>93</v>
      </c>
      <c r="I4226" t="s">
        <v>76</v>
      </c>
      <c r="J4226" t="s">
        <v>7621</v>
      </c>
      <c r="K4226">
        <v>20</v>
      </c>
      <c r="L4226" t="s">
        <v>77</v>
      </c>
      <c r="M4226" t="s">
        <v>78</v>
      </c>
      <c r="N4226" t="s">
        <v>7621</v>
      </c>
      <c r="O4226" t="s">
        <v>7624</v>
      </c>
      <c r="P4226" t="s">
        <v>7627</v>
      </c>
      <c r="Q4226" t="s">
        <v>117</v>
      </c>
      <c r="R4226" t="s">
        <v>79</v>
      </c>
      <c r="S4226" t="s">
        <v>155</v>
      </c>
      <c r="T4226" t="s">
        <v>118</v>
      </c>
      <c r="U4226" t="s">
        <v>100</v>
      </c>
      <c r="V4226" t="s">
        <v>80</v>
      </c>
      <c r="W4226">
        <v>78600</v>
      </c>
      <c r="X4226" t="s">
        <v>85</v>
      </c>
      <c r="Y4226">
        <v>20</v>
      </c>
      <c r="Z4226" t="s">
        <v>7625</v>
      </c>
      <c r="AA4226" t="s">
        <v>205</v>
      </c>
      <c r="AB4226" t="s">
        <v>87</v>
      </c>
      <c r="AC4226" t="s">
        <v>84</v>
      </c>
      <c r="AD4226">
        <f>_xlfn.XLOOKUP(MIS[[#This Row],[TRADING SYMBOL]],[1]Sheet1!$D:$D,[1]Sheet1!$C:$C)</f>
        <v>12.55</v>
      </c>
      <c r="AE4226">
        <f>MIS[[#This Row],[OrderAverageTradedPrice]]*MIS[[#This Row],[OrderQuantity]]</f>
        <v>455</v>
      </c>
      <c r="AF4226">
        <f>MIS[[#This Row],[LTP]]*MIS[[#This Row],[OrderQuantity]]</f>
        <v>251</v>
      </c>
      <c r="AG4226">
        <f>IF(MIS[[#This Row],[OrderSide]]="SELL",MIS[[#This Row],[VALUE]]-MIS[[#This Row],[LIVE_VALUE]],MIS[[#This Row],[LIVE_VALUE]]-MIS[[#This Row],[VALUE]])</f>
        <v>-204</v>
      </c>
      <c r="AH4226" t="str" cm="1">
        <f t="array" ref="AH4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6" t="str">
        <f>MIS[[#This Row],[TRADING SYMBOL]]</f>
        <v>SENSEX2552078600PE</v>
      </c>
      <c r="AJ4226" t="str">
        <f>IF(RIGHT(MIS[[#This Row],[Main/Hedge]],4)="MAIN","MAIN","HEDGE")</f>
        <v>HEDGE</v>
      </c>
      <c r="AK4226" t="str" cm="1">
        <f t="array" ref="AK4226">_xlfn._xlws.FILTER(Table4[Column1],ISNUMBER(SEARCH(Table4[Column1],MIS[[#This Row],[OrderUniqueIdentifier]])),"")</f>
        <v>XYT</v>
      </c>
    </row>
    <row r="4227" spans="1:37" x14ac:dyDescent="0.25">
      <c r="A4227" t="s">
        <v>1555</v>
      </c>
      <c r="B4227" t="s">
        <v>1556</v>
      </c>
      <c r="C4227" t="s">
        <v>7762</v>
      </c>
      <c r="D4227" t="s">
        <v>72</v>
      </c>
      <c r="E4227" t="s">
        <v>116</v>
      </c>
      <c r="F4227" t="s">
        <v>98</v>
      </c>
      <c r="G4227" t="s">
        <v>74</v>
      </c>
      <c r="H4227" t="s">
        <v>93</v>
      </c>
      <c r="I4227" t="s">
        <v>76</v>
      </c>
      <c r="J4227" t="s">
        <v>7672</v>
      </c>
      <c r="K4227">
        <v>280</v>
      </c>
      <c r="L4227" t="s">
        <v>77</v>
      </c>
      <c r="M4227" t="s">
        <v>78</v>
      </c>
      <c r="N4227" t="s">
        <v>7672</v>
      </c>
      <c r="O4227" t="s">
        <v>7627</v>
      </c>
      <c r="P4227" t="s">
        <v>7627</v>
      </c>
      <c r="Q4227" t="s">
        <v>117</v>
      </c>
      <c r="R4227" t="s">
        <v>79</v>
      </c>
      <c r="S4227" t="s">
        <v>155</v>
      </c>
      <c r="T4227" t="s">
        <v>118</v>
      </c>
      <c r="U4227" t="s">
        <v>100</v>
      </c>
      <c r="V4227" t="s">
        <v>80</v>
      </c>
      <c r="W4227">
        <v>78600</v>
      </c>
      <c r="X4227" t="s">
        <v>85</v>
      </c>
      <c r="Y4227">
        <v>280</v>
      </c>
      <c r="Z4227" t="s">
        <v>205</v>
      </c>
      <c r="AA4227" t="s">
        <v>205</v>
      </c>
      <c r="AB4227" t="s">
        <v>87</v>
      </c>
      <c r="AC4227" t="s">
        <v>84</v>
      </c>
      <c r="AD4227">
        <f>_xlfn.XLOOKUP(MIS[[#This Row],[TRADING SYMBOL]],[1]Sheet1!$D:$D,[1]Sheet1!$C:$C)</f>
        <v>12.55</v>
      </c>
      <c r="AE4227">
        <f>MIS[[#This Row],[OrderAverageTradedPrice]]*MIS[[#This Row],[OrderQuantity]]</f>
        <v>6384</v>
      </c>
      <c r="AF4227">
        <f>MIS[[#This Row],[LTP]]*MIS[[#This Row],[OrderQuantity]]</f>
        <v>3514</v>
      </c>
      <c r="AG4227">
        <f>IF(MIS[[#This Row],[OrderSide]]="SELL",MIS[[#This Row],[VALUE]]-MIS[[#This Row],[LIVE_VALUE]],MIS[[#This Row],[LIVE_VALUE]]-MIS[[#This Row],[VALUE]])</f>
        <v>-2870</v>
      </c>
      <c r="AH4227" t="str" cm="1">
        <f t="array" ref="AH4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7" t="str">
        <f>MIS[[#This Row],[TRADING SYMBOL]]</f>
        <v>SENSEX2552078600PE</v>
      </c>
      <c r="AJ4227" t="str">
        <f>IF(RIGHT(MIS[[#This Row],[Main/Hedge]],4)="MAIN","MAIN","HEDGE")</f>
        <v>HEDGE</v>
      </c>
      <c r="AK4227" t="str" cm="1">
        <f t="array" ref="AK4227">_xlfn._xlws.FILTER(Table4[Column1],ISNUMBER(SEARCH(Table4[Column1],MIS[[#This Row],[OrderUniqueIdentifier]])),"")</f>
        <v>XYT</v>
      </c>
    </row>
    <row r="4228" spans="1:37" x14ac:dyDescent="0.25">
      <c r="A4228" t="s">
        <v>1555</v>
      </c>
      <c r="B4228" t="s">
        <v>1631</v>
      </c>
      <c r="C4228" t="s">
        <v>7769</v>
      </c>
      <c r="D4228" t="s">
        <v>72</v>
      </c>
      <c r="E4228" t="s">
        <v>465</v>
      </c>
      <c r="F4228" t="s">
        <v>98</v>
      </c>
      <c r="G4228" t="s">
        <v>74</v>
      </c>
      <c r="H4228" t="s">
        <v>93</v>
      </c>
      <c r="I4228" t="s">
        <v>76</v>
      </c>
      <c r="J4228" t="s">
        <v>230</v>
      </c>
      <c r="K4228">
        <v>80</v>
      </c>
      <c r="L4228" t="s">
        <v>77</v>
      </c>
      <c r="M4228" t="s">
        <v>78</v>
      </c>
      <c r="N4228" t="s">
        <v>230</v>
      </c>
      <c r="O4228" t="s">
        <v>7624</v>
      </c>
      <c r="P4228" t="s">
        <v>7627</v>
      </c>
      <c r="Q4228" t="s">
        <v>469</v>
      </c>
      <c r="R4228" t="s">
        <v>79</v>
      </c>
      <c r="S4228" t="s">
        <v>155</v>
      </c>
      <c r="T4228" t="s">
        <v>470</v>
      </c>
      <c r="U4228" t="s">
        <v>100</v>
      </c>
      <c r="V4228" t="s">
        <v>80</v>
      </c>
      <c r="W4228">
        <v>85900</v>
      </c>
      <c r="X4228" t="s">
        <v>81</v>
      </c>
      <c r="Y4228">
        <v>80</v>
      </c>
      <c r="Z4228" t="s">
        <v>7625</v>
      </c>
      <c r="AA4228" t="s">
        <v>205</v>
      </c>
      <c r="AB4228" t="s">
        <v>83</v>
      </c>
      <c r="AC4228" t="s">
        <v>84</v>
      </c>
      <c r="AD4228">
        <f>_xlfn.XLOOKUP(MIS[[#This Row],[TRADING SYMBOL]],[1]Sheet1!$D:$D,[1]Sheet1!$C:$C)</f>
        <v>6.35</v>
      </c>
      <c r="AE4228">
        <f>MIS[[#This Row],[OrderAverageTradedPrice]]*MIS[[#This Row],[OrderQuantity]]</f>
        <v>672</v>
      </c>
      <c r="AF4228">
        <f>MIS[[#This Row],[LTP]]*MIS[[#This Row],[OrderQuantity]]</f>
        <v>508</v>
      </c>
      <c r="AG4228">
        <f>IF(MIS[[#This Row],[OrderSide]]="SELL",MIS[[#This Row],[VALUE]]-MIS[[#This Row],[LIVE_VALUE]],MIS[[#This Row],[LIVE_VALUE]]-MIS[[#This Row],[VALUE]])</f>
        <v>-164</v>
      </c>
      <c r="AH4228" t="str" cm="1">
        <f t="array" ref="AH4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8" t="str">
        <f>MIS[[#This Row],[TRADING SYMBOL]]</f>
        <v>SENSEX2552085900CE</v>
      </c>
      <c r="AJ4228" t="str">
        <f>IF(RIGHT(MIS[[#This Row],[Main/Hedge]],4)="MAIN","MAIN","HEDGE")</f>
        <v>HEDGE</v>
      </c>
      <c r="AK4228" t="str" cm="1">
        <f t="array" ref="AK4228">_xlfn._xlws.FILTER(Table4[Column1],ISNUMBER(SEARCH(Table4[Column1],MIS[[#This Row],[OrderUniqueIdentifier]])),"")</f>
        <v>XYT</v>
      </c>
    </row>
    <row r="4229" spans="1:37" x14ac:dyDescent="0.25">
      <c r="A4229" t="s">
        <v>1555</v>
      </c>
      <c r="B4229" t="s">
        <v>1631</v>
      </c>
      <c r="C4229" t="s">
        <v>7770</v>
      </c>
      <c r="D4229" t="s">
        <v>72</v>
      </c>
      <c r="E4229" t="s">
        <v>116</v>
      </c>
      <c r="F4229" t="s">
        <v>98</v>
      </c>
      <c r="G4229" t="s">
        <v>74</v>
      </c>
      <c r="H4229" t="s">
        <v>93</v>
      </c>
      <c r="I4229" t="s">
        <v>76</v>
      </c>
      <c r="J4229" t="s">
        <v>7621</v>
      </c>
      <c r="K4229">
        <v>80</v>
      </c>
      <c r="L4229" t="s">
        <v>77</v>
      </c>
      <c r="M4229" t="s">
        <v>78</v>
      </c>
      <c r="N4229" t="s">
        <v>7621</v>
      </c>
      <c r="O4229" t="s">
        <v>7624</v>
      </c>
      <c r="P4229" t="s">
        <v>7627</v>
      </c>
      <c r="Q4229" t="s">
        <v>117</v>
      </c>
      <c r="R4229" t="s">
        <v>79</v>
      </c>
      <c r="S4229" t="s">
        <v>155</v>
      </c>
      <c r="T4229" t="s">
        <v>118</v>
      </c>
      <c r="U4229" t="s">
        <v>100</v>
      </c>
      <c r="V4229" t="s">
        <v>80</v>
      </c>
      <c r="W4229">
        <v>78600</v>
      </c>
      <c r="X4229" t="s">
        <v>85</v>
      </c>
      <c r="Y4229">
        <v>80</v>
      </c>
      <c r="Z4229" t="s">
        <v>7625</v>
      </c>
      <c r="AA4229" t="s">
        <v>205</v>
      </c>
      <c r="AB4229" t="s">
        <v>87</v>
      </c>
      <c r="AC4229" t="s">
        <v>84</v>
      </c>
      <c r="AD4229">
        <f>_xlfn.XLOOKUP(MIS[[#This Row],[TRADING SYMBOL]],[1]Sheet1!$D:$D,[1]Sheet1!$C:$C)</f>
        <v>12.55</v>
      </c>
      <c r="AE4229">
        <f>MIS[[#This Row],[OrderAverageTradedPrice]]*MIS[[#This Row],[OrderQuantity]]</f>
        <v>1820</v>
      </c>
      <c r="AF4229">
        <f>MIS[[#This Row],[LTP]]*MIS[[#This Row],[OrderQuantity]]</f>
        <v>1004</v>
      </c>
      <c r="AG4229">
        <f>IF(MIS[[#This Row],[OrderSide]]="SELL",MIS[[#This Row],[VALUE]]-MIS[[#This Row],[LIVE_VALUE]],MIS[[#This Row],[LIVE_VALUE]]-MIS[[#This Row],[VALUE]])</f>
        <v>-816</v>
      </c>
      <c r="AH4229" t="str" cm="1">
        <f t="array" ref="AH4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9" t="str">
        <f>MIS[[#This Row],[TRADING SYMBOL]]</f>
        <v>SENSEX2552078600PE</v>
      </c>
      <c r="AJ4229" t="str">
        <f>IF(RIGHT(MIS[[#This Row],[Main/Hedge]],4)="MAIN","MAIN","HEDGE")</f>
        <v>HEDGE</v>
      </c>
      <c r="AK4229" t="str" cm="1">
        <f t="array" ref="AK4229">_xlfn._xlws.FILTER(Table4[Column1],ISNUMBER(SEARCH(Table4[Column1],MIS[[#This Row],[OrderUniqueIdentifier]])),"")</f>
        <v>XYT</v>
      </c>
    </row>
    <row r="4230" spans="1:37" x14ac:dyDescent="0.25">
      <c r="A4230" t="s">
        <v>1555</v>
      </c>
      <c r="B4230" t="s">
        <v>1640</v>
      </c>
      <c r="C4230" t="s">
        <v>7772</v>
      </c>
      <c r="D4230" t="s">
        <v>72</v>
      </c>
      <c r="E4230" t="s">
        <v>116</v>
      </c>
      <c r="F4230" t="s">
        <v>98</v>
      </c>
      <c r="G4230" t="s">
        <v>74</v>
      </c>
      <c r="H4230" t="s">
        <v>93</v>
      </c>
      <c r="I4230" t="s">
        <v>76</v>
      </c>
      <c r="J4230" t="s">
        <v>7621</v>
      </c>
      <c r="K4230">
        <v>80</v>
      </c>
      <c r="L4230" t="s">
        <v>77</v>
      </c>
      <c r="M4230" t="s">
        <v>78</v>
      </c>
      <c r="N4230" t="s">
        <v>7621</v>
      </c>
      <c r="O4230" t="s">
        <v>7624</v>
      </c>
      <c r="P4230" t="s">
        <v>7627</v>
      </c>
      <c r="Q4230" t="s">
        <v>117</v>
      </c>
      <c r="R4230" t="s">
        <v>79</v>
      </c>
      <c r="S4230" t="s">
        <v>155</v>
      </c>
      <c r="T4230" t="s">
        <v>118</v>
      </c>
      <c r="U4230" t="s">
        <v>100</v>
      </c>
      <c r="V4230" t="s">
        <v>80</v>
      </c>
      <c r="W4230">
        <v>78600</v>
      </c>
      <c r="X4230" t="s">
        <v>85</v>
      </c>
      <c r="Y4230">
        <v>80</v>
      </c>
      <c r="Z4230" t="s">
        <v>7625</v>
      </c>
      <c r="AA4230" t="s">
        <v>205</v>
      </c>
      <c r="AB4230" t="s">
        <v>87</v>
      </c>
      <c r="AC4230" t="s">
        <v>84</v>
      </c>
      <c r="AD4230">
        <f>_xlfn.XLOOKUP(MIS[[#This Row],[TRADING SYMBOL]],[1]Sheet1!$D:$D,[1]Sheet1!$C:$C)</f>
        <v>12.55</v>
      </c>
      <c r="AE4230">
        <f>MIS[[#This Row],[OrderAverageTradedPrice]]*MIS[[#This Row],[OrderQuantity]]</f>
        <v>1820</v>
      </c>
      <c r="AF4230">
        <f>MIS[[#This Row],[LTP]]*MIS[[#This Row],[OrderQuantity]]</f>
        <v>1004</v>
      </c>
      <c r="AG4230">
        <f>IF(MIS[[#This Row],[OrderSide]]="SELL",MIS[[#This Row],[VALUE]]-MIS[[#This Row],[LIVE_VALUE]],MIS[[#This Row],[LIVE_VALUE]]-MIS[[#This Row],[VALUE]])</f>
        <v>-816</v>
      </c>
      <c r="AH4230" t="str" cm="1">
        <f t="array" ref="AH4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0" t="str">
        <f>MIS[[#This Row],[TRADING SYMBOL]]</f>
        <v>SENSEX2552078600PE</v>
      </c>
      <c r="AJ4230" t="str">
        <f>IF(RIGHT(MIS[[#This Row],[Main/Hedge]],4)="MAIN","MAIN","HEDGE")</f>
        <v>HEDGE</v>
      </c>
      <c r="AK4230" t="str" cm="1">
        <f t="array" ref="AK4230">_xlfn._xlws.FILTER(Table4[Column1],ISNUMBER(SEARCH(Table4[Column1],MIS[[#This Row],[OrderUniqueIdentifier]])),"")</f>
        <v>XYT</v>
      </c>
    </row>
    <row r="4231" spans="1:37" x14ac:dyDescent="0.25">
      <c r="A4231" t="s">
        <v>1555</v>
      </c>
      <c r="B4231" t="s">
        <v>1648</v>
      </c>
      <c r="C4231" t="s">
        <v>7774</v>
      </c>
      <c r="D4231" t="s">
        <v>72</v>
      </c>
      <c r="E4231" t="s">
        <v>116</v>
      </c>
      <c r="F4231" t="s">
        <v>98</v>
      </c>
      <c r="G4231" t="s">
        <v>74</v>
      </c>
      <c r="H4231" t="s">
        <v>93</v>
      </c>
      <c r="I4231" t="s">
        <v>76</v>
      </c>
      <c r="J4231" t="s">
        <v>7621</v>
      </c>
      <c r="K4231">
        <v>60</v>
      </c>
      <c r="L4231" t="s">
        <v>77</v>
      </c>
      <c r="M4231" t="s">
        <v>78</v>
      </c>
      <c r="N4231" t="s">
        <v>7621</v>
      </c>
      <c r="O4231" t="s">
        <v>7624</v>
      </c>
      <c r="P4231" t="s">
        <v>7627</v>
      </c>
      <c r="Q4231" t="s">
        <v>117</v>
      </c>
      <c r="R4231" t="s">
        <v>79</v>
      </c>
      <c r="S4231" t="s">
        <v>155</v>
      </c>
      <c r="T4231" t="s">
        <v>118</v>
      </c>
      <c r="U4231" t="s">
        <v>100</v>
      </c>
      <c r="V4231" t="s">
        <v>80</v>
      </c>
      <c r="W4231">
        <v>78600</v>
      </c>
      <c r="X4231" t="s">
        <v>85</v>
      </c>
      <c r="Y4231">
        <v>60</v>
      </c>
      <c r="Z4231" t="s">
        <v>7625</v>
      </c>
      <c r="AA4231" t="s">
        <v>205</v>
      </c>
      <c r="AB4231" t="s">
        <v>87</v>
      </c>
      <c r="AC4231" t="s">
        <v>84</v>
      </c>
      <c r="AD4231">
        <f>_xlfn.XLOOKUP(MIS[[#This Row],[TRADING SYMBOL]],[1]Sheet1!$D:$D,[1]Sheet1!$C:$C)</f>
        <v>12.55</v>
      </c>
      <c r="AE4231">
        <f>MIS[[#This Row],[OrderAverageTradedPrice]]*MIS[[#This Row],[OrderQuantity]]</f>
        <v>1365</v>
      </c>
      <c r="AF4231">
        <f>MIS[[#This Row],[LTP]]*MIS[[#This Row],[OrderQuantity]]</f>
        <v>753</v>
      </c>
      <c r="AG4231">
        <f>IF(MIS[[#This Row],[OrderSide]]="SELL",MIS[[#This Row],[VALUE]]-MIS[[#This Row],[LIVE_VALUE]],MIS[[#This Row],[LIVE_VALUE]]-MIS[[#This Row],[VALUE]])</f>
        <v>-612</v>
      </c>
      <c r="AH4231" t="str" cm="1">
        <f t="array" ref="AH4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1" t="str">
        <f>MIS[[#This Row],[TRADING SYMBOL]]</f>
        <v>SENSEX2552078600PE</v>
      </c>
      <c r="AJ4231" t="str">
        <f>IF(RIGHT(MIS[[#This Row],[Main/Hedge]],4)="MAIN","MAIN","HEDGE")</f>
        <v>HEDGE</v>
      </c>
      <c r="AK4231" t="str" cm="1">
        <f t="array" ref="AK4231">_xlfn._xlws.FILTER(Table4[Column1],ISNUMBER(SEARCH(Table4[Column1],MIS[[#This Row],[OrderUniqueIdentifier]])),"")</f>
        <v>XYT</v>
      </c>
    </row>
    <row r="4232" spans="1:37" x14ac:dyDescent="0.25">
      <c r="A4232" t="s">
        <v>1555</v>
      </c>
      <c r="B4232" t="s">
        <v>1657</v>
      </c>
      <c r="C4232" t="s">
        <v>7775</v>
      </c>
      <c r="D4232" t="s">
        <v>72</v>
      </c>
      <c r="E4232" t="s">
        <v>465</v>
      </c>
      <c r="F4232" t="s">
        <v>98</v>
      </c>
      <c r="G4232" t="s">
        <v>74</v>
      </c>
      <c r="H4232" t="s">
        <v>93</v>
      </c>
      <c r="I4232" t="s">
        <v>76</v>
      </c>
      <c r="J4232" t="s">
        <v>230</v>
      </c>
      <c r="K4232">
        <v>80</v>
      </c>
      <c r="L4232" t="s">
        <v>77</v>
      </c>
      <c r="M4232" t="s">
        <v>78</v>
      </c>
      <c r="N4232" t="s">
        <v>230</v>
      </c>
      <c r="O4232" t="s">
        <v>7624</v>
      </c>
      <c r="P4232" t="s">
        <v>7627</v>
      </c>
      <c r="Q4232" t="s">
        <v>469</v>
      </c>
      <c r="R4232" t="s">
        <v>79</v>
      </c>
      <c r="S4232" t="s">
        <v>155</v>
      </c>
      <c r="T4232" t="s">
        <v>470</v>
      </c>
      <c r="U4232" t="s">
        <v>100</v>
      </c>
      <c r="V4232" t="s">
        <v>80</v>
      </c>
      <c r="W4232">
        <v>85900</v>
      </c>
      <c r="X4232" t="s">
        <v>81</v>
      </c>
      <c r="Y4232">
        <v>80</v>
      </c>
      <c r="Z4232" t="s">
        <v>7625</v>
      </c>
      <c r="AA4232" t="s">
        <v>205</v>
      </c>
      <c r="AB4232" t="s">
        <v>83</v>
      </c>
      <c r="AC4232" t="s">
        <v>84</v>
      </c>
      <c r="AD4232">
        <f>_xlfn.XLOOKUP(MIS[[#This Row],[TRADING SYMBOL]],[1]Sheet1!$D:$D,[1]Sheet1!$C:$C)</f>
        <v>6.35</v>
      </c>
      <c r="AE4232">
        <f>MIS[[#This Row],[OrderAverageTradedPrice]]*MIS[[#This Row],[OrderQuantity]]</f>
        <v>672</v>
      </c>
      <c r="AF4232">
        <f>MIS[[#This Row],[LTP]]*MIS[[#This Row],[OrderQuantity]]</f>
        <v>508</v>
      </c>
      <c r="AG4232">
        <f>IF(MIS[[#This Row],[OrderSide]]="SELL",MIS[[#This Row],[VALUE]]-MIS[[#This Row],[LIVE_VALUE]],MIS[[#This Row],[LIVE_VALUE]]-MIS[[#This Row],[VALUE]])</f>
        <v>-164</v>
      </c>
      <c r="AH4232" t="str" cm="1">
        <f t="array" ref="AH4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2" t="str">
        <f>MIS[[#This Row],[TRADING SYMBOL]]</f>
        <v>SENSEX2552085900CE</v>
      </c>
      <c r="AJ4232" t="str">
        <f>IF(RIGHT(MIS[[#This Row],[Main/Hedge]],4)="MAIN","MAIN","HEDGE")</f>
        <v>HEDGE</v>
      </c>
      <c r="AK4232" t="str" cm="1">
        <f t="array" ref="AK4232">_xlfn._xlws.FILTER(Table4[Column1],ISNUMBER(SEARCH(Table4[Column1],MIS[[#This Row],[OrderUniqueIdentifier]])),"")</f>
        <v>XYT</v>
      </c>
    </row>
    <row r="4233" spans="1:37" x14ac:dyDescent="0.25">
      <c r="A4233" t="s">
        <v>1555</v>
      </c>
      <c r="B4233" t="s">
        <v>1657</v>
      </c>
      <c r="C4233" t="s">
        <v>7776</v>
      </c>
      <c r="D4233" t="s">
        <v>72</v>
      </c>
      <c r="E4233" t="s">
        <v>116</v>
      </c>
      <c r="F4233" t="s">
        <v>98</v>
      </c>
      <c r="G4233" t="s">
        <v>74</v>
      </c>
      <c r="H4233" t="s">
        <v>93</v>
      </c>
      <c r="I4233" t="s">
        <v>76</v>
      </c>
      <c r="J4233" t="s">
        <v>7621</v>
      </c>
      <c r="K4233">
        <v>80</v>
      </c>
      <c r="L4233" t="s">
        <v>77</v>
      </c>
      <c r="M4233" t="s">
        <v>78</v>
      </c>
      <c r="N4233" t="s">
        <v>7777</v>
      </c>
      <c r="O4233" t="s">
        <v>7627</v>
      </c>
      <c r="P4233" t="s">
        <v>7627</v>
      </c>
      <c r="Q4233" t="s">
        <v>117</v>
      </c>
      <c r="R4233" t="s">
        <v>79</v>
      </c>
      <c r="S4233" t="s">
        <v>155</v>
      </c>
      <c r="T4233" t="s">
        <v>118</v>
      </c>
      <c r="U4233" t="s">
        <v>100</v>
      </c>
      <c r="V4233" t="s">
        <v>80</v>
      </c>
      <c r="W4233">
        <v>78600</v>
      </c>
      <c r="X4233" t="s">
        <v>85</v>
      </c>
      <c r="Y4233">
        <v>80</v>
      </c>
      <c r="Z4233" t="s">
        <v>205</v>
      </c>
      <c r="AA4233" t="s">
        <v>205</v>
      </c>
      <c r="AB4233" t="s">
        <v>87</v>
      </c>
      <c r="AC4233" t="s">
        <v>84</v>
      </c>
      <c r="AD4233">
        <f>_xlfn.XLOOKUP(MIS[[#This Row],[TRADING SYMBOL]],[1]Sheet1!$D:$D,[1]Sheet1!$C:$C)</f>
        <v>12.55</v>
      </c>
      <c r="AE4233">
        <f>MIS[[#This Row],[OrderAverageTradedPrice]]*MIS[[#This Row],[OrderQuantity]]</f>
        <v>1823</v>
      </c>
      <c r="AF4233">
        <f>MIS[[#This Row],[LTP]]*MIS[[#This Row],[OrderQuantity]]</f>
        <v>1004</v>
      </c>
      <c r="AG4233">
        <f>IF(MIS[[#This Row],[OrderSide]]="SELL",MIS[[#This Row],[VALUE]]-MIS[[#This Row],[LIVE_VALUE]],MIS[[#This Row],[LIVE_VALUE]]-MIS[[#This Row],[VALUE]])</f>
        <v>-819</v>
      </c>
      <c r="AH4233" t="str" cm="1">
        <f t="array" ref="AH4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3" t="str">
        <f>MIS[[#This Row],[TRADING SYMBOL]]</f>
        <v>SENSEX2552078600PE</v>
      </c>
      <c r="AJ4233" t="str">
        <f>IF(RIGHT(MIS[[#This Row],[Main/Hedge]],4)="MAIN","MAIN","HEDGE")</f>
        <v>HEDGE</v>
      </c>
      <c r="AK4233" t="str" cm="1">
        <f t="array" ref="AK4233">_xlfn._xlws.FILTER(Table4[Column1],ISNUMBER(SEARCH(Table4[Column1],MIS[[#This Row],[OrderUniqueIdentifier]])),"")</f>
        <v>XYT</v>
      </c>
    </row>
    <row r="4234" spans="1:37" x14ac:dyDescent="0.25">
      <c r="A4234" t="s">
        <v>71</v>
      </c>
      <c r="B4234" t="s">
        <v>619</v>
      </c>
      <c r="C4234" t="s">
        <v>7788</v>
      </c>
      <c r="D4234" t="s">
        <v>72</v>
      </c>
      <c r="E4234" t="s">
        <v>116</v>
      </c>
      <c r="F4234" t="s">
        <v>98</v>
      </c>
      <c r="G4234" t="s">
        <v>74</v>
      </c>
      <c r="H4234" t="s">
        <v>75</v>
      </c>
      <c r="I4234" t="s">
        <v>76</v>
      </c>
      <c r="J4234" t="s">
        <v>77</v>
      </c>
      <c r="K4234">
        <v>20</v>
      </c>
      <c r="L4234" t="s">
        <v>77</v>
      </c>
      <c r="M4234" t="s">
        <v>78</v>
      </c>
      <c r="N4234" t="s">
        <v>7672</v>
      </c>
      <c r="O4234" t="s">
        <v>7627</v>
      </c>
      <c r="P4234" t="s">
        <v>7670</v>
      </c>
      <c r="Q4234" t="s">
        <v>117</v>
      </c>
      <c r="R4234" t="s">
        <v>79</v>
      </c>
      <c r="S4234" t="s">
        <v>155</v>
      </c>
      <c r="T4234" t="s">
        <v>118</v>
      </c>
      <c r="U4234" t="s">
        <v>100</v>
      </c>
      <c r="V4234" t="s">
        <v>80</v>
      </c>
      <c r="W4234">
        <v>78600</v>
      </c>
      <c r="X4234" t="s">
        <v>85</v>
      </c>
      <c r="Y4234">
        <v>20</v>
      </c>
      <c r="Z4234" t="s">
        <v>205</v>
      </c>
      <c r="AA4234" t="s">
        <v>206</v>
      </c>
      <c r="AB4234" t="s">
        <v>87</v>
      </c>
      <c r="AC4234" t="s">
        <v>84</v>
      </c>
      <c r="AD4234">
        <f>_xlfn.XLOOKUP(MIS[[#This Row],[TRADING SYMBOL]],[1]Sheet1!$D:$D,[1]Sheet1!$C:$C)</f>
        <v>12.55</v>
      </c>
      <c r="AE4234">
        <f>MIS[[#This Row],[OrderAverageTradedPrice]]*MIS[[#This Row],[OrderQuantity]]</f>
        <v>456</v>
      </c>
      <c r="AF4234">
        <f>MIS[[#This Row],[LTP]]*MIS[[#This Row],[OrderQuantity]]</f>
        <v>251</v>
      </c>
      <c r="AG4234">
        <f>IF(MIS[[#This Row],[OrderSide]]="SELL",MIS[[#This Row],[VALUE]]-MIS[[#This Row],[LIVE_VALUE]],MIS[[#This Row],[LIVE_VALUE]]-MIS[[#This Row],[VALUE]])</f>
        <v>-205</v>
      </c>
      <c r="AH4234" t="str" cm="1">
        <f t="array" ref="AH4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4" t="str">
        <f>MIS[[#This Row],[TRADING SYMBOL]]</f>
        <v>SENSEX2552078600PE</v>
      </c>
      <c r="AJ4234" t="str">
        <f>IF(RIGHT(MIS[[#This Row],[Main/Hedge]],4)="MAIN","MAIN","HEDGE")</f>
        <v>HEDGE</v>
      </c>
      <c r="AK4234" t="str" cm="1">
        <f t="array" ref="AK4234">_xlfn._xlws.FILTER(Table4[Column1],ISNUMBER(SEARCH(Table4[Column1],MIS[[#This Row],[OrderUniqueIdentifier]])),"")</f>
        <v>XYT</v>
      </c>
    </row>
    <row r="4235" spans="1:37" x14ac:dyDescent="0.25">
      <c r="A4235" t="s">
        <v>71</v>
      </c>
      <c r="B4235" t="s">
        <v>652</v>
      </c>
      <c r="C4235" t="s">
        <v>7797</v>
      </c>
      <c r="D4235" t="s">
        <v>72</v>
      </c>
      <c r="E4235" t="s">
        <v>116</v>
      </c>
      <c r="F4235" t="s">
        <v>98</v>
      </c>
      <c r="G4235" t="s">
        <v>74</v>
      </c>
      <c r="H4235" t="s">
        <v>75</v>
      </c>
      <c r="I4235" t="s">
        <v>76</v>
      </c>
      <c r="J4235" t="s">
        <v>77</v>
      </c>
      <c r="K4235">
        <v>20</v>
      </c>
      <c r="L4235" t="s">
        <v>77</v>
      </c>
      <c r="M4235" t="s">
        <v>78</v>
      </c>
      <c r="N4235" t="s">
        <v>7638</v>
      </c>
      <c r="O4235" t="s">
        <v>7670</v>
      </c>
      <c r="P4235" t="s">
        <v>7670</v>
      </c>
      <c r="Q4235" t="s">
        <v>117</v>
      </c>
      <c r="R4235" t="s">
        <v>79</v>
      </c>
      <c r="S4235" t="s">
        <v>155</v>
      </c>
      <c r="T4235" t="s">
        <v>118</v>
      </c>
      <c r="U4235" t="s">
        <v>100</v>
      </c>
      <c r="V4235" t="s">
        <v>80</v>
      </c>
      <c r="W4235">
        <v>78600</v>
      </c>
      <c r="X4235" t="s">
        <v>85</v>
      </c>
      <c r="Y4235">
        <v>20</v>
      </c>
      <c r="Z4235" t="s">
        <v>206</v>
      </c>
      <c r="AA4235" t="s">
        <v>206</v>
      </c>
      <c r="AB4235" t="s">
        <v>87</v>
      </c>
      <c r="AC4235" t="s">
        <v>84</v>
      </c>
      <c r="AD4235">
        <f>_xlfn.XLOOKUP(MIS[[#This Row],[TRADING SYMBOL]],[1]Sheet1!$D:$D,[1]Sheet1!$C:$C)</f>
        <v>12.55</v>
      </c>
      <c r="AE4235">
        <f>MIS[[#This Row],[OrderAverageTradedPrice]]*MIS[[#This Row],[OrderQuantity]]</f>
        <v>454</v>
      </c>
      <c r="AF4235">
        <f>MIS[[#This Row],[LTP]]*MIS[[#This Row],[OrderQuantity]]</f>
        <v>251</v>
      </c>
      <c r="AG4235">
        <f>IF(MIS[[#This Row],[OrderSide]]="SELL",MIS[[#This Row],[VALUE]]-MIS[[#This Row],[LIVE_VALUE]],MIS[[#This Row],[LIVE_VALUE]]-MIS[[#This Row],[VALUE]])</f>
        <v>-203</v>
      </c>
      <c r="AH4235" t="str" cm="1">
        <f t="array" ref="AH4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5" t="str">
        <f>MIS[[#This Row],[TRADING SYMBOL]]</f>
        <v>SENSEX2552078600PE</v>
      </c>
      <c r="AJ4235" t="str">
        <f>IF(RIGHT(MIS[[#This Row],[Main/Hedge]],4)="MAIN","MAIN","HEDGE")</f>
        <v>HEDGE</v>
      </c>
      <c r="AK4235" t="str" cm="1">
        <f t="array" ref="AK4235">_xlfn._xlws.FILTER(Table4[Column1],ISNUMBER(SEARCH(Table4[Column1],MIS[[#This Row],[OrderUniqueIdentifier]])),"")</f>
        <v>XYT</v>
      </c>
    </row>
    <row r="4236" spans="1:37" x14ac:dyDescent="0.25">
      <c r="A4236" t="s">
        <v>71</v>
      </c>
      <c r="B4236" t="s">
        <v>705</v>
      </c>
      <c r="C4236" t="s">
        <v>7798</v>
      </c>
      <c r="D4236" t="s">
        <v>72</v>
      </c>
      <c r="E4236" t="s">
        <v>116</v>
      </c>
      <c r="F4236" t="s">
        <v>98</v>
      </c>
      <c r="G4236" t="s">
        <v>74</v>
      </c>
      <c r="H4236" t="s">
        <v>75</v>
      </c>
      <c r="I4236" t="s">
        <v>76</v>
      </c>
      <c r="J4236" t="s">
        <v>77</v>
      </c>
      <c r="K4236">
        <v>20</v>
      </c>
      <c r="L4236" t="s">
        <v>77</v>
      </c>
      <c r="M4236" t="s">
        <v>78</v>
      </c>
      <c r="N4236" t="s">
        <v>7672</v>
      </c>
      <c r="O4236" t="s">
        <v>7627</v>
      </c>
      <c r="P4236" t="s">
        <v>7670</v>
      </c>
      <c r="Q4236" t="s">
        <v>117</v>
      </c>
      <c r="R4236" t="s">
        <v>79</v>
      </c>
      <c r="S4236" t="s">
        <v>155</v>
      </c>
      <c r="T4236" t="s">
        <v>118</v>
      </c>
      <c r="U4236" t="s">
        <v>100</v>
      </c>
      <c r="V4236" t="s">
        <v>80</v>
      </c>
      <c r="W4236">
        <v>78600</v>
      </c>
      <c r="X4236" t="s">
        <v>85</v>
      </c>
      <c r="Y4236">
        <v>20</v>
      </c>
      <c r="Z4236" t="s">
        <v>205</v>
      </c>
      <c r="AA4236" t="s">
        <v>206</v>
      </c>
      <c r="AB4236" t="s">
        <v>87</v>
      </c>
      <c r="AC4236" t="s">
        <v>84</v>
      </c>
      <c r="AD4236">
        <f>_xlfn.XLOOKUP(MIS[[#This Row],[TRADING SYMBOL]],[1]Sheet1!$D:$D,[1]Sheet1!$C:$C)</f>
        <v>12.55</v>
      </c>
      <c r="AE4236">
        <f>MIS[[#This Row],[OrderAverageTradedPrice]]*MIS[[#This Row],[OrderQuantity]]</f>
        <v>456</v>
      </c>
      <c r="AF4236">
        <f>MIS[[#This Row],[LTP]]*MIS[[#This Row],[OrderQuantity]]</f>
        <v>251</v>
      </c>
      <c r="AG4236">
        <f>IF(MIS[[#This Row],[OrderSide]]="SELL",MIS[[#This Row],[VALUE]]-MIS[[#This Row],[LIVE_VALUE]],MIS[[#This Row],[LIVE_VALUE]]-MIS[[#This Row],[VALUE]])</f>
        <v>-205</v>
      </c>
      <c r="AH4236" t="str" cm="1">
        <f t="array" ref="AH4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6" t="str">
        <f>MIS[[#This Row],[TRADING SYMBOL]]</f>
        <v>SENSEX2552078600PE</v>
      </c>
      <c r="AJ4236" t="str">
        <f>IF(RIGHT(MIS[[#This Row],[Main/Hedge]],4)="MAIN","MAIN","HEDGE")</f>
        <v>HEDGE</v>
      </c>
      <c r="AK4236" t="str" cm="1">
        <f t="array" ref="AK4236">_xlfn._xlws.FILTER(Table4[Column1],ISNUMBER(SEARCH(Table4[Column1],MIS[[#This Row],[OrderUniqueIdentifier]])),"")</f>
        <v>XYT</v>
      </c>
    </row>
    <row r="4237" spans="1:37" x14ac:dyDescent="0.25">
      <c r="A4237" t="s">
        <v>71</v>
      </c>
      <c r="B4237" t="s">
        <v>7818</v>
      </c>
      <c r="C4237" t="s">
        <v>7819</v>
      </c>
      <c r="D4237" t="s">
        <v>72</v>
      </c>
      <c r="E4237" t="s">
        <v>465</v>
      </c>
      <c r="F4237" t="s">
        <v>98</v>
      </c>
      <c r="G4237" t="s">
        <v>74</v>
      </c>
      <c r="H4237" t="s">
        <v>75</v>
      </c>
      <c r="I4237" t="s">
        <v>76</v>
      </c>
      <c r="J4237" t="s">
        <v>77</v>
      </c>
      <c r="K4237">
        <v>20</v>
      </c>
      <c r="L4237" t="s">
        <v>77</v>
      </c>
      <c r="M4237" t="s">
        <v>78</v>
      </c>
      <c r="N4237" t="s">
        <v>230</v>
      </c>
      <c r="O4237" t="s">
        <v>7670</v>
      </c>
      <c r="P4237" t="s">
        <v>7670</v>
      </c>
      <c r="Q4237" t="s">
        <v>469</v>
      </c>
      <c r="R4237" t="s">
        <v>79</v>
      </c>
      <c r="S4237" t="s">
        <v>155</v>
      </c>
      <c r="T4237" t="s">
        <v>470</v>
      </c>
      <c r="U4237" t="s">
        <v>100</v>
      </c>
      <c r="V4237" t="s">
        <v>80</v>
      </c>
      <c r="W4237">
        <v>85900</v>
      </c>
      <c r="X4237" t="s">
        <v>81</v>
      </c>
      <c r="Y4237">
        <v>20</v>
      </c>
      <c r="Z4237" t="s">
        <v>206</v>
      </c>
      <c r="AA4237" t="s">
        <v>206</v>
      </c>
      <c r="AB4237" t="s">
        <v>83</v>
      </c>
      <c r="AC4237" t="s">
        <v>84</v>
      </c>
      <c r="AD4237">
        <f>_xlfn.XLOOKUP(MIS[[#This Row],[TRADING SYMBOL]],[1]Sheet1!$D:$D,[1]Sheet1!$C:$C)</f>
        <v>6.35</v>
      </c>
      <c r="AE4237">
        <f>MIS[[#This Row],[OrderAverageTradedPrice]]*MIS[[#This Row],[OrderQuantity]]</f>
        <v>168</v>
      </c>
      <c r="AF4237">
        <f>MIS[[#This Row],[LTP]]*MIS[[#This Row],[OrderQuantity]]</f>
        <v>127</v>
      </c>
      <c r="AG4237">
        <f>IF(MIS[[#This Row],[OrderSide]]="SELL",MIS[[#This Row],[VALUE]]-MIS[[#This Row],[LIVE_VALUE]],MIS[[#This Row],[LIVE_VALUE]]-MIS[[#This Row],[VALUE]])</f>
        <v>-41</v>
      </c>
      <c r="AH4237" t="str" cm="1">
        <f t="array" ref="AH4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7" t="str">
        <f>MIS[[#This Row],[TRADING SYMBOL]]</f>
        <v>SENSEX2552085900CE</v>
      </c>
      <c r="AJ4237" t="str">
        <f>IF(RIGHT(MIS[[#This Row],[Main/Hedge]],4)="MAIN","MAIN","HEDGE")</f>
        <v>HEDGE</v>
      </c>
      <c r="AK4237" t="str" cm="1">
        <f t="array" ref="AK4237">_xlfn._xlws.FILTER(Table4[Column1],ISNUMBER(SEARCH(Table4[Column1],MIS[[#This Row],[OrderUniqueIdentifier]])),"")</f>
        <v>XYT</v>
      </c>
    </row>
    <row r="4238" spans="1:37" x14ac:dyDescent="0.25">
      <c r="A4238" t="s">
        <v>71</v>
      </c>
      <c r="B4238" t="s">
        <v>770</v>
      </c>
      <c r="C4238" t="s">
        <v>7669</v>
      </c>
      <c r="D4238" t="s">
        <v>72</v>
      </c>
      <c r="E4238" t="s">
        <v>465</v>
      </c>
      <c r="F4238" t="s">
        <v>98</v>
      </c>
      <c r="G4238" t="s">
        <v>74</v>
      </c>
      <c r="H4238" t="s">
        <v>75</v>
      </c>
      <c r="I4238" t="s">
        <v>76</v>
      </c>
      <c r="J4238" t="s">
        <v>77</v>
      </c>
      <c r="K4238">
        <v>80</v>
      </c>
      <c r="L4238" t="s">
        <v>77</v>
      </c>
      <c r="M4238" t="s">
        <v>78</v>
      </c>
      <c r="N4238" t="s">
        <v>7643</v>
      </c>
      <c r="O4238" t="s">
        <v>7627</v>
      </c>
      <c r="P4238" t="s">
        <v>7670</v>
      </c>
      <c r="Q4238" t="s">
        <v>469</v>
      </c>
      <c r="R4238" t="s">
        <v>79</v>
      </c>
      <c r="S4238" t="s">
        <v>155</v>
      </c>
      <c r="T4238" t="s">
        <v>470</v>
      </c>
      <c r="U4238" t="s">
        <v>100</v>
      </c>
      <c r="V4238" t="s">
        <v>80</v>
      </c>
      <c r="W4238">
        <v>85900</v>
      </c>
      <c r="X4238" t="s">
        <v>81</v>
      </c>
      <c r="Y4238">
        <v>80</v>
      </c>
      <c r="Z4238" t="s">
        <v>205</v>
      </c>
      <c r="AA4238" t="s">
        <v>206</v>
      </c>
      <c r="AB4238" t="s">
        <v>83</v>
      </c>
      <c r="AC4238" t="s">
        <v>84</v>
      </c>
      <c r="AD4238">
        <f>_xlfn.XLOOKUP(MIS[[#This Row],[TRADING SYMBOL]],[1]Sheet1!$D:$D,[1]Sheet1!$C:$C)</f>
        <v>6.35</v>
      </c>
      <c r="AE4238">
        <f>MIS[[#This Row],[OrderAverageTradedPrice]]*MIS[[#This Row],[OrderQuantity]]</f>
        <v>676</v>
      </c>
      <c r="AF4238">
        <f>MIS[[#This Row],[LTP]]*MIS[[#This Row],[OrderQuantity]]</f>
        <v>508</v>
      </c>
      <c r="AG4238">
        <f>IF(MIS[[#This Row],[OrderSide]]="SELL",MIS[[#This Row],[VALUE]]-MIS[[#This Row],[LIVE_VALUE]],MIS[[#This Row],[LIVE_VALUE]]-MIS[[#This Row],[VALUE]])</f>
        <v>-168</v>
      </c>
      <c r="AH4238" t="str" cm="1">
        <f t="array" ref="AH4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8" t="str">
        <f>MIS[[#This Row],[TRADING SYMBOL]]</f>
        <v>SENSEX2552085900CE</v>
      </c>
      <c r="AJ4238" t="str">
        <f>IF(RIGHT(MIS[[#This Row],[Main/Hedge]],4)="MAIN","MAIN","HEDGE")</f>
        <v>HEDGE</v>
      </c>
      <c r="AK4238" t="str" cm="1">
        <f t="array" ref="AK4238">_xlfn._xlws.FILTER(Table4[Column1],ISNUMBER(SEARCH(Table4[Column1],MIS[[#This Row],[OrderUniqueIdentifier]])),"")</f>
        <v>XYT</v>
      </c>
    </row>
    <row r="4239" spans="1:37" x14ac:dyDescent="0.25">
      <c r="A4239" t="s">
        <v>71</v>
      </c>
      <c r="B4239" t="s">
        <v>779</v>
      </c>
      <c r="C4239" t="s">
        <v>7674</v>
      </c>
      <c r="D4239" t="s">
        <v>72</v>
      </c>
      <c r="E4239" t="s">
        <v>116</v>
      </c>
      <c r="F4239" t="s">
        <v>98</v>
      </c>
      <c r="G4239" t="s">
        <v>74</v>
      </c>
      <c r="H4239" t="s">
        <v>75</v>
      </c>
      <c r="I4239" t="s">
        <v>76</v>
      </c>
      <c r="J4239" t="s">
        <v>77</v>
      </c>
      <c r="K4239">
        <v>20</v>
      </c>
      <c r="L4239" t="s">
        <v>77</v>
      </c>
      <c r="M4239" t="s">
        <v>78</v>
      </c>
      <c r="N4239" t="s">
        <v>7621</v>
      </c>
      <c r="O4239" t="s">
        <v>7627</v>
      </c>
      <c r="P4239" t="s">
        <v>7670</v>
      </c>
      <c r="Q4239" t="s">
        <v>117</v>
      </c>
      <c r="R4239" t="s">
        <v>79</v>
      </c>
      <c r="S4239" t="s">
        <v>155</v>
      </c>
      <c r="T4239" t="s">
        <v>118</v>
      </c>
      <c r="U4239" t="s">
        <v>100</v>
      </c>
      <c r="V4239" t="s">
        <v>80</v>
      </c>
      <c r="W4239">
        <v>78600</v>
      </c>
      <c r="X4239" t="s">
        <v>85</v>
      </c>
      <c r="Y4239">
        <v>20</v>
      </c>
      <c r="Z4239" t="s">
        <v>205</v>
      </c>
      <c r="AA4239" t="s">
        <v>206</v>
      </c>
      <c r="AB4239" t="s">
        <v>87</v>
      </c>
      <c r="AC4239" t="s">
        <v>84</v>
      </c>
      <c r="AD4239">
        <f>_xlfn.XLOOKUP(MIS[[#This Row],[TRADING SYMBOL]],[1]Sheet1!$D:$D,[1]Sheet1!$C:$C)</f>
        <v>12.55</v>
      </c>
      <c r="AE4239">
        <f>MIS[[#This Row],[OrderAverageTradedPrice]]*MIS[[#This Row],[OrderQuantity]]</f>
        <v>455</v>
      </c>
      <c r="AF4239">
        <f>MIS[[#This Row],[LTP]]*MIS[[#This Row],[OrderQuantity]]</f>
        <v>251</v>
      </c>
      <c r="AG4239">
        <f>IF(MIS[[#This Row],[OrderSide]]="SELL",MIS[[#This Row],[VALUE]]-MIS[[#This Row],[LIVE_VALUE]],MIS[[#This Row],[LIVE_VALUE]]-MIS[[#This Row],[VALUE]])</f>
        <v>-204</v>
      </c>
      <c r="AH4239" t="str" cm="1">
        <f t="array" ref="AH4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9" t="str">
        <f>MIS[[#This Row],[TRADING SYMBOL]]</f>
        <v>SENSEX2552078600PE</v>
      </c>
      <c r="AJ4239" t="str">
        <f>IF(RIGHT(MIS[[#This Row],[Main/Hedge]],4)="MAIN","MAIN","HEDGE")</f>
        <v>HEDGE</v>
      </c>
      <c r="AK4239" t="str" cm="1">
        <f t="array" ref="AK4239">_xlfn._xlws.FILTER(Table4[Column1],ISNUMBER(SEARCH(Table4[Column1],MIS[[#This Row],[OrderUniqueIdentifier]])),"")</f>
        <v>XYT</v>
      </c>
    </row>
    <row r="4240" spans="1:37" x14ac:dyDescent="0.25">
      <c r="A4240" t="s">
        <v>71</v>
      </c>
      <c r="B4240" t="s">
        <v>822</v>
      </c>
      <c r="C4240" t="s">
        <v>7687</v>
      </c>
      <c r="D4240" t="s">
        <v>72</v>
      </c>
      <c r="E4240" t="s">
        <v>465</v>
      </c>
      <c r="F4240" t="s">
        <v>98</v>
      </c>
      <c r="G4240" t="s">
        <v>74</v>
      </c>
      <c r="H4240" t="s">
        <v>75</v>
      </c>
      <c r="I4240" t="s">
        <v>76</v>
      </c>
      <c r="J4240" t="s">
        <v>77</v>
      </c>
      <c r="K4240">
        <v>20</v>
      </c>
      <c r="L4240" t="s">
        <v>77</v>
      </c>
      <c r="M4240" t="s">
        <v>78</v>
      </c>
      <c r="N4240" t="s">
        <v>230</v>
      </c>
      <c r="O4240" t="s">
        <v>7627</v>
      </c>
      <c r="P4240" t="s">
        <v>7670</v>
      </c>
      <c r="Q4240" t="s">
        <v>469</v>
      </c>
      <c r="R4240" t="s">
        <v>79</v>
      </c>
      <c r="S4240" t="s">
        <v>155</v>
      </c>
      <c r="T4240" t="s">
        <v>470</v>
      </c>
      <c r="U4240" t="s">
        <v>100</v>
      </c>
      <c r="V4240" t="s">
        <v>80</v>
      </c>
      <c r="W4240">
        <v>85900</v>
      </c>
      <c r="X4240" t="s">
        <v>81</v>
      </c>
      <c r="Y4240">
        <v>20</v>
      </c>
      <c r="Z4240" t="s">
        <v>205</v>
      </c>
      <c r="AA4240" t="s">
        <v>206</v>
      </c>
      <c r="AB4240" t="s">
        <v>83</v>
      </c>
      <c r="AC4240" t="s">
        <v>84</v>
      </c>
      <c r="AD4240">
        <f>_xlfn.XLOOKUP(MIS[[#This Row],[TRADING SYMBOL]],[1]Sheet1!$D:$D,[1]Sheet1!$C:$C)</f>
        <v>6.35</v>
      </c>
      <c r="AE4240">
        <f>MIS[[#This Row],[OrderAverageTradedPrice]]*MIS[[#This Row],[OrderQuantity]]</f>
        <v>168</v>
      </c>
      <c r="AF4240">
        <f>MIS[[#This Row],[LTP]]*MIS[[#This Row],[OrderQuantity]]</f>
        <v>127</v>
      </c>
      <c r="AG4240">
        <f>IF(MIS[[#This Row],[OrderSide]]="SELL",MIS[[#This Row],[VALUE]]-MIS[[#This Row],[LIVE_VALUE]],MIS[[#This Row],[LIVE_VALUE]]-MIS[[#This Row],[VALUE]])</f>
        <v>-41</v>
      </c>
      <c r="AH4240" t="str" cm="1">
        <f t="array" ref="AH4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0" t="str">
        <f>MIS[[#This Row],[TRADING SYMBOL]]</f>
        <v>SENSEX2552085900CE</v>
      </c>
      <c r="AJ4240" t="str">
        <f>IF(RIGHT(MIS[[#This Row],[Main/Hedge]],4)="MAIN","MAIN","HEDGE")</f>
        <v>HEDGE</v>
      </c>
      <c r="AK4240" t="str" cm="1">
        <f t="array" ref="AK4240">_xlfn._xlws.FILTER(Table4[Column1],ISNUMBER(SEARCH(Table4[Column1],MIS[[#This Row],[OrderUniqueIdentifier]])),"")</f>
        <v>XYT</v>
      </c>
    </row>
    <row r="4241" spans="1:37" x14ac:dyDescent="0.25">
      <c r="A4241" t="s">
        <v>71</v>
      </c>
      <c r="B4241" t="s">
        <v>822</v>
      </c>
      <c r="C4241" t="s">
        <v>7688</v>
      </c>
      <c r="D4241" t="s">
        <v>72</v>
      </c>
      <c r="E4241" t="s">
        <v>116</v>
      </c>
      <c r="F4241" t="s">
        <v>98</v>
      </c>
      <c r="G4241" t="s">
        <v>74</v>
      </c>
      <c r="H4241" t="s">
        <v>75</v>
      </c>
      <c r="I4241" t="s">
        <v>76</v>
      </c>
      <c r="J4241" t="s">
        <v>77</v>
      </c>
      <c r="K4241">
        <v>20</v>
      </c>
      <c r="L4241" t="s">
        <v>77</v>
      </c>
      <c r="M4241" t="s">
        <v>78</v>
      </c>
      <c r="N4241" t="s">
        <v>7638</v>
      </c>
      <c r="O4241" t="s">
        <v>7670</v>
      </c>
      <c r="P4241" t="s">
        <v>7670</v>
      </c>
      <c r="Q4241" t="s">
        <v>117</v>
      </c>
      <c r="R4241" t="s">
        <v>79</v>
      </c>
      <c r="S4241" t="s">
        <v>155</v>
      </c>
      <c r="T4241" t="s">
        <v>118</v>
      </c>
      <c r="U4241" t="s">
        <v>100</v>
      </c>
      <c r="V4241" t="s">
        <v>80</v>
      </c>
      <c r="W4241">
        <v>78600</v>
      </c>
      <c r="X4241" t="s">
        <v>85</v>
      </c>
      <c r="Y4241">
        <v>20</v>
      </c>
      <c r="Z4241" t="s">
        <v>206</v>
      </c>
      <c r="AA4241" t="s">
        <v>206</v>
      </c>
      <c r="AB4241" t="s">
        <v>87</v>
      </c>
      <c r="AC4241" t="s">
        <v>84</v>
      </c>
      <c r="AD4241">
        <f>_xlfn.XLOOKUP(MIS[[#This Row],[TRADING SYMBOL]],[1]Sheet1!$D:$D,[1]Sheet1!$C:$C)</f>
        <v>12.55</v>
      </c>
      <c r="AE4241">
        <f>MIS[[#This Row],[OrderAverageTradedPrice]]*MIS[[#This Row],[OrderQuantity]]</f>
        <v>454</v>
      </c>
      <c r="AF4241">
        <f>MIS[[#This Row],[LTP]]*MIS[[#This Row],[OrderQuantity]]</f>
        <v>251</v>
      </c>
      <c r="AG4241">
        <f>IF(MIS[[#This Row],[OrderSide]]="SELL",MIS[[#This Row],[VALUE]]-MIS[[#This Row],[LIVE_VALUE]],MIS[[#This Row],[LIVE_VALUE]]-MIS[[#This Row],[VALUE]])</f>
        <v>-203</v>
      </c>
      <c r="AH4241" t="str" cm="1">
        <f t="array" ref="AH4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1" t="str">
        <f>MIS[[#This Row],[TRADING SYMBOL]]</f>
        <v>SENSEX2552078600PE</v>
      </c>
      <c r="AJ4241" t="str">
        <f>IF(RIGHT(MIS[[#This Row],[Main/Hedge]],4)="MAIN","MAIN","HEDGE")</f>
        <v>HEDGE</v>
      </c>
      <c r="AK4241" t="str" cm="1">
        <f t="array" ref="AK4241">_xlfn._xlws.FILTER(Table4[Column1],ISNUMBER(SEARCH(Table4[Column1],MIS[[#This Row],[OrderUniqueIdentifier]])),"")</f>
        <v>XYT</v>
      </c>
    </row>
    <row r="4242" spans="1:37" x14ac:dyDescent="0.25">
      <c r="A4242" t="s">
        <v>71</v>
      </c>
      <c r="B4242" t="s">
        <v>847</v>
      </c>
      <c r="C4242" t="s">
        <v>7691</v>
      </c>
      <c r="D4242" t="s">
        <v>72</v>
      </c>
      <c r="E4242" t="s">
        <v>465</v>
      </c>
      <c r="F4242" t="s">
        <v>98</v>
      </c>
      <c r="G4242" t="s">
        <v>74</v>
      </c>
      <c r="H4242" t="s">
        <v>75</v>
      </c>
      <c r="I4242" t="s">
        <v>76</v>
      </c>
      <c r="J4242" t="s">
        <v>77</v>
      </c>
      <c r="K4242">
        <v>120</v>
      </c>
      <c r="L4242" t="s">
        <v>77</v>
      </c>
      <c r="M4242" t="s">
        <v>78</v>
      </c>
      <c r="N4242" t="s">
        <v>7643</v>
      </c>
      <c r="O4242" t="s">
        <v>7670</v>
      </c>
      <c r="P4242" t="s">
        <v>7670</v>
      </c>
      <c r="Q4242" t="s">
        <v>469</v>
      </c>
      <c r="R4242" t="s">
        <v>79</v>
      </c>
      <c r="S4242" t="s">
        <v>155</v>
      </c>
      <c r="T4242" t="s">
        <v>470</v>
      </c>
      <c r="U4242" t="s">
        <v>100</v>
      </c>
      <c r="V4242" t="s">
        <v>80</v>
      </c>
      <c r="W4242">
        <v>85900</v>
      </c>
      <c r="X4242" t="s">
        <v>81</v>
      </c>
      <c r="Y4242">
        <v>120</v>
      </c>
      <c r="Z4242" t="s">
        <v>206</v>
      </c>
      <c r="AA4242" t="s">
        <v>206</v>
      </c>
      <c r="AB4242" t="s">
        <v>83</v>
      </c>
      <c r="AC4242" t="s">
        <v>84</v>
      </c>
      <c r="AD4242">
        <f>_xlfn.XLOOKUP(MIS[[#This Row],[TRADING SYMBOL]],[1]Sheet1!$D:$D,[1]Sheet1!$C:$C)</f>
        <v>6.35</v>
      </c>
      <c r="AE4242">
        <f>MIS[[#This Row],[OrderAverageTradedPrice]]*MIS[[#This Row],[OrderQuantity]]</f>
        <v>1013.9999999999999</v>
      </c>
      <c r="AF4242">
        <f>MIS[[#This Row],[LTP]]*MIS[[#This Row],[OrderQuantity]]</f>
        <v>762</v>
      </c>
      <c r="AG4242">
        <f>IF(MIS[[#This Row],[OrderSide]]="SELL",MIS[[#This Row],[VALUE]]-MIS[[#This Row],[LIVE_VALUE]],MIS[[#This Row],[LIVE_VALUE]]-MIS[[#This Row],[VALUE]])</f>
        <v>-251.99999999999989</v>
      </c>
      <c r="AH4242" t="str" cm="1">
        <f t="array" ref="AH4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2" t="str">
        <f>MIS[[#This Row],[TRADING SYMBOL]]</f>
        <v>SENSEX2552085900CE</v>
      </c>
      <c r="AJ4242" t="str">
        <f>IF(RIGHT(MIS[[#This Row],[Main/Hedge]],4)="MAIN","MAIN","HEDGE")</f>
        <v>HEDGE</v>
      </c>
      <c r="AK4242" t="str" cm="1">
        <f t="array" ref="AK4242">_xlfn._xlws.FILTER(Table4[Column1],ISNUMBER(SEARCH(Table4[Column1],MIS[[#This Row],[OrderUniqueIdentifier]])),"")</f>
        <v>XYT</v>
      </c>
    </row>
    <row r="4243" spans="1:37" x14ac:dyDescent="0.25">
      <c r="A4243" t="s">
        <v>71</v>
      </c>
      <c r="B4243" t="s">
        <v>873</v>
      </c>
      <c r="C4243" t="s">
        <v>7824</v>
      </c>
      <c r="D4243" t="s">
        <v>72</v>
      </c>
      <c r="E4243" t="s">
        <v>465</v>
      </c>
      <c r="F4243" t="s">
        <v>98</v>
      </c>
      <c r="G4243" t="s">
        <v>74</v>
      </c>
      <c r="H4243" t="s">
        <v>75</v>
      </c>
      <c r="I4243" t="s">
        <v>76</v>
      </c>
      <c r="J4243" t="s">
        <v>77</v>
      </c>
      <c r="K4243">
        <v>20</v>
      </c>
      <c r="L4243" t="s">
        <v>77</v>
      </c>
      <c r="M4243" t="s">
        <v>78</v>
      </c>
      <c r="N4243" t="s">
        <v>7643</v>
      </c>
      <c r="O4243" t="s">
        <v>7627</v>
      </c>
      <c r="P4243" t="s">
        <v>7670</v>
      </c>
      <c r="Q4243" t="s">
        <v>469</v>
      </c>
      <c r="R4243" t="s">
        <v>79</v>
      </c>
      <c r="S4243" t="s">
        <v>155</v>
      </c>
      <c r="T4243" t="s">
        <v>470</v>
      </c>
      <c r="U4243" t="s">
        <v>100</v>
      </c>
      <c r="V4243" t="s">
        <v>80</v>
      </c>
      <c r="W4243">
        <v>85900</v>
      </c>
      <c r="X4243" t="s">
        <v>81</v>
      </c>
      <c r="Y4243">
        <v>20</v>
      </c>
      <c r="Z4243" t="s">
        <v>205</v>
      </c>
      <c r="AA4243" t="s">
        <v>206</v>
      </c>
      <c r="AB4243" t="s">
        <v>83</v>
      </c>
      <c r="AC4243" t="s">
        <v>84</v>
      </c>
      <c r="AD4243">
        <f>_xlfn.XLOOKUP(MIS[[#This Row],[TRADING SYMBOL]],[1]Sheet1!$D:$D,[1]Sheet1!$C:$C)</f>
        <v>6.35</v>
      </c>
      <c r="AE4243">
        <f>MIS[[#This Row],[OrderAverageTradedPrice]]*MIS[[#This Row],[OrderQuantity]]</f>
        <v>169</v>
      </c>
      <c r="AF4243">
        <f>MIS[[#This Row],[LTP]]*MIS[[#This Row],[OrderQuantity]]</f>
        <v>127</v>
      </c>
      <c r="AG4243">
        <f>IF(MIS[[#This Row],[OrderSide]]="SELL",MIS[[#This Row],[VALUE]]-MIS[[#This Row],[LIVE_VALUE]],MIS[[#This Row],[LIVE_VALUE]]-MIS[[#This Row],[VALUE]])</f>
        <v>-42</v>
      </c>
      <c r="AH4243" t="str" cm="1">
        <f t="array" ref="AH4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3" t="str">
        <f>MIS[[#This Row],[TRADING SYMBOL]]</f>
        <v>SENSEX2552085900CE</v>
      </c>
      <c r="AJ4243" t="str">
        <f>IF(RIGHT(MIS[[#This Row],[Main/Hedge]],4)="MAIN","MAIN","HEDGE")</f>
        <v>HEDGE</v>
      </c>
      <c r="AK4243" t="str" cm="1">
        <f t="array" ref="AK4243">_xlfn._xlws.FILTER(Table4[Column1],ISNUMBER(SEARCH(Table4[Column1],MIS[[#This Row],[OrderUniqueIdentifier]])),"")</f>
        <v>XYT</v>
      </c>
    </row>
    <row r="4244" spans="1:37" x14ac:dyDescent="0.25">
      <c r="A4244" t="s">
        <v>71</v>
      </c>
      <c r="B4244" t="s">
        <v>948</v>
      </c>
      <c r="C4244" t="s">
        <v>7833</v>
      </c>
      <c r="D4244" t="s">
        <v>72</v>
      </c>
      <c r="E4244" t="s">
        <v>465</v>
      </c>
      <c r="F4244" t="s">
        <v>98</v>
      </c>
      <c r="G4244" t="s">
        <v>74</v>
      </c>
      <c r="H4244" t="s">
        <v>75</v>
      </c>
      <c r="I4244" t="s">
        <v>76</v>
      </c>
      <c r="J4244" t="s">
        <v>77</v>
      </c>
      <c r="K4244">
        <v>20</v>
      </c>
      <c r="L4244" t="s">
        <v>77</v>
      </c>
      <c r="M4244" t="s">
        <v>78</v>
      </c>
      <c r="N4244" t="s">
        <v>7643</v>
      </c>
      <c r="O4244" t="s">
        <v>7670</v>
      </c>
      <c r="P4244" t="s">
        <v>7670</v>
      </c>
      <c r="Q4244" t="s">
        <v>469</v>
      </c>
      <c r="R4244" t="s">
        <v>79</v>
      </c>
      <c r="S4244" t="s">
        <v>155</v>
      </c>
      <c r="T4244" t="s">
        <v>470</v>
      </c>
      <c r="U4244" t="s">
        <v>100</v>
      </c>
      <c r="V4244" t="s">
        <v>80</v>
      </c>
      <c r="W4244">
        <v>85900</v>
      </c>
      <c r="X4244" t="s">
        <v>81</v>
      </c>
      <c r="Y4244">
        <v>20</v>
      </c>
      <c r="Z4244" t="s">
        <v>206</v>
      </c>
      <c r="AA4244" t="s">
        <v>206</v>
      </c>
      <c r="AB4244" t="s">
        <v>83</v>
      </c>
      <c r="AC4244" t="s">
        <v>84</v>
      </c>
      <c r="AD4244">
        <f>_xlfn.XLOOKUP(MIS[[#This Row],[TRADING SYMBOL]],[1]Sheet1!$D:$D,[1]Sheet1!$C:$C)</f>
        <v>6.35</v>
      </c>
      <c r="AE4244">
        <f>MIS[[#This Row],[OrderAverageTradedPrice]]*MIS[[#This Row],[OrderQuantity]]</f>
        <v>169</v>
      </c>
      <c r="AF4244">
        <f>MIS[[#This Row],[LTP]]*MIS[[#This Row],[OrderQuantity]]</f>
        <v>127</v>
      </c>
      <c r="AG4244">
        <f>IF(MIS[[#This Row],[OrderSide]]="SELL",MIS[[#This Row],[VALUE]]-MIS[[#This Row],[LIVE_VALUE]],MIS[[#This Row],[LIVE_VALUE]]-MIS[[#This Row],[VALUE]])</f>
        <v>-42</v>
      </c>
      <c r="AH4244" t="str" cm="1">
        <f t="array" ref="AH4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4" t="str">
        <f>MIS[[#This Row],[TRADING SYMBOL]]</f>
        <v>SENSEX2552085900CE</v>
      </c>
      <c r="AJ4244" t="str">
        <f>IF(RIGHT(MIS[[#This Row],[Main/Hedge]],4)="MAIN","MAIN","HEDGE")</f>
        <v>HEDGE</v>
      </c>
      <c r="AK4244" t="str" cm="1">
        <f t="array" ref="AK4244">_xlfn._xlws.FILTER(Table4[Column1],ISNUMBER(SEARCH(Table4[Column1],MIS[[#This Row],[OrderUniqueIdentifier]])),"")</f>
        <v>XYT</v>
      </c>
    </row>
    <row r="4245" spans="1:37" x14ac:dyDescent="0.25">
      <c r="A4245" t="s">
        <v>71</v>
      </c>
      <c r="B4245" t="s">
        <v>960</v>
      </c>
      <c r="C4245" t="s">
        <v>7700</v>
      </c>
      <c r="D4245" t="s">
        <v>72</v>
      </c>
      <c r="E4245" t="s">
        <v>465</v>
      </c>
      <c r="F4245" t="s">
        <v>98</v>
      </c>
      <c r="G4245" t="s">
        <v>74</v>
      </c>
      <c r="H4245" t="s">
        <v>75</v>
      </c>
      <c r="I4245" t="s">
        <v>76</v>
      </c>
      <c r="J4245" t="s">
        <v>77</v>
      </c>
      <c r="K4245">
        <v>20</v>
      </c>
      <c r="L4245" t="s">
        <v>77</v>
      </c>
      <c r="M4245" t="s">
        <v>78</v>
      </c>
      <c r="N4245" t="s">
        <v>230</v>
      </c>
      <c r="O4245" t="s">
        <v>7627</v>
      </c>
      <c r="P4245" t="s">
        <v>7670</v>
      </c>
      <c r="Q4245" t="s">
        <v>469</v>
      </c>
      <c r="R4245" t="s">
        <v>79</v>
      </c>
      <c r="S4245" t="s">
        <v>155</v>
      </c>
      <c r="T4245" t="s">
        <v>470</v>
      </c>
      <c r="U4245" t="s">
        <v>100</v>
      </c>
      <c r="V4245" t="s">
        <v>80</v>
      </c>
      <c r="W4245">
        <v>85900</v>
      </c>
      <c r="X4245" t="s">
        <v>81</v>
      </c>
      <c r="Y4245">
        <v>20</v>
      </c>
      <c r="Z4245" t="s">
        <v>205</v>
      </c>
      <c r="AA4245" t="s">
        <v>206</v>
      </c>
      <c r="AB4245" t="s">
        <v>83</v>
      </c>
      <c r="AC4245" t="s">
        <v>84</v>
      </c>
      <c r="AD4245">
        <f>_xlfn.XLOOKUP(MIS[[#This Row],[TRADING SYMBOL]],[1]Sheet1!$D:$D,[1]Sheet1!$C:$C)</f>
        <v>6.35</v>
      </c>
      <c r="AE4245">
        <f>MIS[[#This Row],[OrderAverageTradedPrice]]*MIS[[#This Row],[OrderQuantity]]</f>
        <v>168</v>
      </c>
      <c r="AF4245">
        <f>MIS[[#This Row],[LTP]]*MIS[[#This Row],[OrderQuantity]]</f>
        <v>127</v>
      </c>
      <c r="AG4245">
        <f>IF(MIS[[#This Row],[OrderSide]]="SELL",MIS[[#This Row],[VALUE]]-MIS[[#This Row],[LIVE_VALUE]],MIS[[#This Row],[LIVE_VALUE]]-MIS[[#This Row],[VALUE]])</f>
        <v>-41</v>
      </c>
      <c r="AH4245" t="str" cm="1">
        <f t="array" ref="AH4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5" t="str">
        <f>MIS[[#This Row],[TRADING SYMBOL]]</f>
        <v>SENSEX2552085900CE</v>
      </c>
      <c r="AJ4245" t="str">
        <f>IF(RIGHT(MIS[[#This Row],[Main/Hedge]],4)="MAIN","MAIN","HEDGE")</f>
        <v>HEDGE</v>
      </c>
      <c r="AK4245" t="str" cm="1">
        <f t="array" ref="AK4245">_xlfn._xlws.FILTER(Table4[Column1],ISNUMBER(SEARCH(Table4[Column1],MIS[[#This Row],[OrderUniqueIdentifier]])),"")</f>
        <v>XYT</v>
      </c>
    </row>
    <row r="4246" spans="1:37" x14ac:dyDescent="0.25">
      <c r="A4246" t="s">
        <v>71</v>
      </c>
      <c r="B4246" t="s">
        <v>986</v>
      </c>
      <c r="C4246" t="s">
        <v>7705</v>
      </c>
      <c r="D4246" t="s">
        <v>72</v>
      </c>
      <c r="E4246" t="s">
        <v>465</v>
      </c>
      <c r="F4246" t="s">
        <v>98</v>
      </c>
      <c r="G4246" t="s">
        <v>74</v>
      </c>
      <c r="H4246" t="s">
        <v>75</v>
      </c>
      <c r="I4246" t="s">
        <v>76</v>
      </c>
      <c r="J4246" t="s">
        <v>77</v>
      </c>
      <c r="K4246">
        <v>20</v>
      </c>
      <c r="L4246" t="s">
        <v>77</v>
      </c>
      <c r="M4246" t="s">
        <v>78</v>
      </c>
      <c r="N4246" t="s">
        <v>230</v>
      </c>
      <c r="O4246" t="s">
        <v>7627</v>
      </c>
      <c r="P4246" t="s">
        <v>7670</v>
      </c>
      <c r="Q4246" t="s">
        <v>469</v>
      </c>
      <c r="R4246" t="s">
        <v>79</v>
      </c>
      <c r="S4246" t="s">
        <v>155</v>
      </c>
      <c r="T4246" t="s">
        <v>470</v>
      </c>
      <c r="U4246" t="s">
        <v>100</v>
      </c>
      <c r="V4246" t="s">
        <v>80</v>
      </c>
      <c r="W4246">
        <v>85900</v>
      </c>
      <c r="X4246" t="s">
        <v>81</v>
      </c>
      <c r="Y4246">
        <v>20</v>
      </c>
      <c r="Z4246" t="s">
        <v>205</v>
      </c>
      <c r="AA4246" t="s">
        <v>206</v>
      </c>
      <c r="AB4246" t="s">
        <v>83</v>
      </c>
      <c r="AC4246" t="s">
        <v>84</v>
      </c>
      <c r="AD4246">
        <f>_xlfn.XLOOKUP(MIS[[#This Row],[TRADING SYMBOL]],[1]Sheet1!$D:$D,[1]Sheet1!$C:$C)</f>
        <v>6.35</v>
      </c>
      <c r="AE4246">
        <f>MIS[[#This Row],[OrderAverageTradedPrice]]*MIS[[#This Row],[OrderQuantity]]</f>
        <v>168</v>
      </c>
      <c r="AF4246">
        <f>MIS[[#This Row],[LTP]]*MIS[[#This Row],[OrderQuantity]]</f>
        <v>127</v>
      </c>
      <c r="AG4246">
        <f>IF(MIS[[#This Row],[OrderSide]]="SELL",MIS[[#This Row],[VALUE]]-MIS[[#This Row],[LIVE_VALUE]],MIS[[#This Row],[LIVE_VALUE]]-MIS[[#This Row],[VALUE]])</f>
        <v>-41</v>
      </c>
      <c r="AH4246" t="str" cm="1">
        <f t="array" ref="AH4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6" t="str">
        <f>MIS[[#This Row],[TRADING SYMBOL]]</f>
        <v>SENSEX2552085900CE</v>
      </c>
      <c r="AJ4246" t="str">
        <f>IF(RIGHT(MIS[[#This Row],[Main/Hedge]],4)="MAIN","MAIN","HEDGE")</f>
        <v>HEDGE</v>
      </c>
      <c r="AK4246" t="str" cm="1">
        <f t="array" ref="AK4246">_xlfn._xlws.FILTER(Table4[Column1],ISNUMBER(SEARCH(Table4[Column1],MIS[[#This Row],[OrderUniqueIdentifier]])),"")</f>
        <v>XYT</v>
      </c>
    </row>
    <row r="4247" spans="1:37" x14ac:dyDescent="0.25">
      <c r="A4247" t="s">
        <v>71</v>
      </c>
      <c r="B4247" t="s">
        <v>986</v>
      </c>
      <c r="C4247" t="s">
        <v>7706</v>
      </c>
      <c r="D4247" t="s">
        <v>72</v>
      </c>
      <c r="E4247" t="s">
        <v>116</v>
      </c>
      <c r="F4247" t="s">
        <v>98</v>
      </c>
      <c r="G4247" t="s">
        <v>74</v>
      </c>
      <c r="H4247" t="s">
        <v>75</v>
      </c>
      <c r="I4247" t="s">
        <v>76</v>
      </c>
      <c r="J4247" t="s">
        <v>77</v>
      </c>
      <c r="K4247">
        <v>20</v>
      </c>
      <c r="L4247" t="s">
        <v>77</v>
      </c>
      <c r="M4247" t="s">
        <v>78</v>
      </c>
      <c r="N4247" t="s">
        <v>7638</v>
      </c>
      <c r="O4247" t="s">
        <v>7670</v>
      </c>
      <c r="P4247" t="s">
        <v>7670</v>
      </c>
      <c r="Q4247" t="s">
        <v>117</v>
      </c>
      <c r="R4247" t="s">
        <v>79</v>
      </c>
      <c r="S4247" t="s">
        <v>155</v>
      </c>
      <c r="T4247" t="s">
        <v>118</v>
      </c>
      <c r="U4247" t="s">
        <v>100</v>
      </c>
      <c r="V4247" t="s">
        <v>80</v>
      </c>
      <c r="W4247">
        <v>78600</v>
      </c>
      <c r="X4247" t="s">
        <v>85</v>
      </c>
      <c r="Y4247">
        <v>20</v>
      </c>
      <c r="Z4247" t="s">
        <v>206</v>
      </c>
      <c r="AA4247" t="s">
        <v>206</v>
      </c>
      <c r="AB4247" t="s">
        <v>87</v>
      </c>
      <c r="AC4247" t="s">
        <v>84</v>
      </c>
      <c r="AD4247">
        <f>_xlfn.XLOOKUP(MIS[[#This Row],[TRADING SYMBOL]],[1]Sheet1!$D:$D,[1]Sheet1!$C:$C)</f>
        <v>12.55</v>
      </c>
      <c r="AE4247">
        <f>MIS[[#This Row],[OrderAverageTradedPrice]]*MIS[[#This Row],[OrderQuantity]]</f>
        <v>454</v>
      </c>
      <c r="AF4247">
        <f>MIS[[#This Row],[LTP]]*MIS[[#This Row],[OrderQuantity]]</f>
        <v>251</v>
      </c>
      <c r="AG4247">
        <f>IF(MIS[[#This Row],[OrderSide]]="SELL",MIS[[#This Row],[VALUE]]-MIS[[#This Row],[LIVE_VALUE]],MIS[[#This Row],[LIVE_VALUE]]-MIS[[#This Row],[VALUE]])</f>
        <v>-203</v>
      </c>
      <c r="AH4247" t="str" cm="1">
        <f t="array" ref="AH4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7" t="str">
        <f>MIS[[#This Row],[TRADING SYMBOL]]</f>
        <v>SENSEX2552078600PE</v>
      </c>
      <c r="AJ4247" t="str">
        <f>IF(RIGHT(MIS[[#This Row],[Main/Hedge]],4)="MAIN","MAIN","HEDGE")</f>
        <v>HEDGE</v>
      </c>
      <c r="AK4247" t="str" cm="1">
        <f t="array" ref="AK4247">_xlfn._xlws.FILTER(Table4[Column1],ISNUMBER(SEARCH(Table4[Column1],MIS[[#This Row],[OrderUniqueIdentifier]])),"")</f>
        <v>XYT</v>
      </c>
    </row>
    <row r="4248" spans="1:37" x14ac:dyDescent="0.25">
      <c r="A4248" t="s">
        <v>71</v>
      </c>
      <c r="B4248" t="s">
        <v>1010</v>
      </c>
      <c r="C4248" t="s">
        <v>7709</v>
      </c>
      <c r="D4248" t="s">
        <v>72</v>
      </c>
      <c r="E4248" t="s">
        <v>465</v>
      </c>
      <c r="F4248" t="s">
        <v>98</v>
      </c>
      <c r="G4248" t="s">
        <v>74</v>
      </c>
      <c r="H4248" t="s">
        <v>75</v>
      </c>
      <c r="I4248" t="s">
        <v>76</v>
      </c>
      <c r="J4248" t="s">
        <v>77</v>
      </c>
      <c r="K4248">
        <v>20</v>
      </c>
      <c r="L4248" t="s">
        <v>77</v>
      </c>
      <c r="M4248" t="s">
        <v>78</v>
      </c>
      <c r="N4248" t="s">
        <v>7643</v>
      </c>
      <c r="O4248" t="s">
        <v>7627</v>
      </c>
      <c r="P4248" t="s">
        <v>7670</v>
      </c>
      <c r="Q4248" t="s">
        <v>469</v>
      </c>
      <c r="R4248" t="s">
        <v>79</v>
      </c>
      <c r="S4248" t="s">
        <v>155</v>
      </c>
      <c r="T4248" t="s">
        <v>470</v>
      </c>
      <c r="U4248" t="s">
        <v>100</v>
      </c>
      <c r="V4248" t="s">
        <v>80</v>
      </c>
      <c r="W4248">
        <v>85900</v>
      </c>
      <c r="X4248" t="s">
        <v>81</v>
      </c>
      <c r="Y4248">
        <v>20</v>
      </c>
      <c r="Z4248" t="s">
        <v>205</v>
      </c>
      <c r="AA4248" t="s">
        <v>206</v>
      </c>
      <c r="AB4248" t="s">
        <v>83</v>
      </c>
      <c r="AC4248" t="s">
        <v>84</v>
      </c>
      <c r="AD4248">
        <f>_xlfn.XLOOKUP(MIS[[#This Row],[TRADING SYMBOL]],[1]Sheet1!$D:$D,[1]Sheet1!$C:$C)</f>
        <v>6.35</v>
      </c>
      <c r="AE4248">
        <f>MIS[[#This Row],[OrderAverageTradedPrice]]*MIS[[#This Row],[OrderQuantity]]</f>
        <v>169</v>
      </c>
      <c r="AF4248">
        <f>MIS[[#This Row],[LTP]]*MIS[[#This Row],[OrderQuantity]]</f>
        <v>127</v>
      </c>
      <c r="AG4248">
        <f>IF(MIS[[#This Row],[OrderSide]]="SELL",MIS[[#This Row],[VALUE]]-MIS[[#This Row],[LIVE_VALUE]],MIS[[#This Row],[LIVE_VALUE]]-MIS[[#This Row],[VALUE]])</f>
        <v>-42</v>
      </c>
      <c r="AH4248" t="str" cm="1">
        <f t="array" ref="AH4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8" t="str">
        <f>MIS[[#This Row],[TRADING SYMBOL]]</f>
        <v>SENSEX2552085900CE</v>
      </c>
      <c r="AJ4248" t="str">
        <f>IF(RIGHT(MIS[[#This Row],[Main/Hedge]],4)="MAIN","MAIN","HEDGE")</f>
        <v>HEDGE</v>
      </c>
      <c r="AK4248" t="str" cm="1">
        <f t="array" ref="AK4248">_xlfn._xlws.FILTER(Table4[Column1],ISNUMBER(SEARCH(Table4[Column1],MIS[[#This Row],[OrderUniqueIdentifier]])),"")</f>
        <v>XYT</v>
      </c>
    </row>
    <row r="4249" spans="1:37" x14ac:dyDescent="0.25">
      <c r="A4249" t="s">
        <v>71</v>
      </c>
      <c r="B4249" t="s">
        <v>1010</v>
      </c>
      <c r="C4249" t="s">
        <v>7710</v>
      </c>
      <c r="D4249" t="s">
        <v>72</v>
      </c>
      <c r="E4249" t="s">
        <v>116</v>
      </c>
      <c r="F4249" t="s">
        <v>98</v>
      </c>
      <c r="G4249" t="s">
        <v>74</v>
      </c>
      <c r="H4249" t="s">
        <v>75</v>
      </c>
      <c r="I4249" t="s">
        <v>76</v>
      </c>
      <c r="J4249" t="s">
        <v>77</v>
      </c>
      <c r="K4249">
        <v>20</v>
      </c>
      <c r="L4249" t="s">
        <v>77</v>
      </c>
      <c r="M4249" t="s">
        <v>78</v>
      </c>
      <c r="N4249" t="s">
        <v>7638</v>
      </c>
      <c r="O4249" t="s">
        <v>7670</v>
      </c>
      <c r="P4249" t="s">
        <v>7670</v>
      </c>
      <c r="Q4249" t="s">
        <v>117</v>
      </c>
      <c r="R4249" t="s">
        <v>79</v>
      </c>
      <c r="S4249" t="s">
        <v>155</v>
      </c>
      <c r="T4249" t="s">
        <v>118</v>
      </c>
      <c r="U4249" t="s">
        <v>100</v>
      </c>
      <c r="V4249" t="s">
        <v>80</v>
      </c>
      <c r="W4249">
        <v>78600</v>
      </c>
      <c r="X4249" t="s">
        <v>85</v>
      </c>
      <c r="Y4249">
        <v>20</v>
      </c>
      <c r="Z4249" t="s">
        <v>206</v>
      </c>
      <c r="AA4249" t="s">
        <v>206</v>
      </c>
      <c r="AB4249" t="s">
        <v>87</v>
      </c>
      <c r="AC4249" t="s">
        <v>84</v>
      </c>
      <c r="AD4249">
        <f>_xlfn.XLOOKUP(MIS[[#This Row],[TRADING SYMBOL]],[1]Sheet1!$D:$D,[1]Sheet1!$C:$C)</f>
        <v>12.55</v>
      </c>
      <c r="AE4249">
        <f>MIS[[#This Row],[OrderAverageTradedPrice]]*MIS[[#This Row],[OrderQuantity]]</f>
        <v>454</v>
      </c>
      <c r="AF4249">
        <f>MIS[[#This Row],[LTP]]*MIS[[#This Row],[OrderQuantity]]</f>
        <v>251</v>
      </c>
      <c r="AG4249">
        <f>IF(MIS[[#This Row],[OrderSide]]="SELL",MIS[[#This Row],[VALUE]]-MIS[[#This Row],[LIVE_VALUE]],MIS[[#This Row],[LIVE_VALUE]]-MIS[[#This Row],[VALUE]])</f>
        <v>-203</v>
      </c>
      <c r="AH4249" t="str" cm="1">
        <f t="array" ref="AH4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9" t="str">
        <f>MIS[[#This Row],[TRADING SYMBOL]]</f>
        <v>SENSEX2552078600PE</v>
      </c>
      <c r="AJ4249" t="str">
        <f>IF(RIGHT(MIS[[#This Row],[Main/Hedge]],4)="MAIN","MAIN","HEDGE")</f>
        <v>HEDGE</v>
      </c>
      <c r="AK4249" t="str" cm="1">
        <f t="array" ref="AK4249">_xlfn._xlws.FILTER(Table4[Column1],ISNUMBER(SEARCH(Table4[Column1],MIS[[#This Row],[OrderUniqueIdentifier]])),"")</f>
        <v>XYT</v>
      </c>
    </row>
    <row r="4250" spans="1:37" x14ac:dyDescent="0.25">
      <c r="A4250" t="s">
        <v>71</v>
      </c>
      <c r="B4250" t="s">
        <v>1077</v>
      </c>
      <c r="C4250" t="s">
        <v>7836</v>
      </c>
      <c r="D4250" t="s">
        <v>72</v>
      </c>
      <c r="E4250" t="s">
        <v>465</v>
      </c>
      <c r="F4250" t="s">
        <v>98</v>
      </c>
      <c r="G4250" t="s">
        <v>74</v>
      </c>
      <c r="H4250" t="s">
        <v>75</v>
      </c>
      <c r="I4250" t="s">
        <v>76</v>
      </c>
      <c r="J4250" t="s">
        <v>77</v>
      </c>
      <c r="K4250">
        <v>120</v>
      </c>
      <c r="L4250" t="s">
        <v>77</v>
      </c>
      <c r="M4250" t="s">
        <v>78</v>
      </c>
      <c r="N4250" t="s">
        <v>230</v>
      </c>
      <c r="O4250" t="s">
        <v>7670</v>
      </c>
      <c r="P4250" t="s">
        <v>7670</v>
      </c>
      <c r="Q4250" t="s">
        <v>469</v>
      </c>
      <c r="R4250" t="s">
        <v>79</v>
      </c>
      <c r="S4250" t="s">
        <v>155</v>
      </c>
      <c r="T4250" t="s">
        <v>470</v>
      </c>
      <c r="U4250" t="s">
        <v>100</v>
      </c>
      <c r="V4250" t="s">
        <v>80</v>
      </c>
      <c r="W4250">
        <v>85900</v>
      </c>
      <c r="X4250" t="s">
        <v>81</v>
      </c>
      <c r="Y4250">
        <v>120</v>
      </c>
      <c r="Z4250" t="s">
        <v>206</v>
      </c>
      <c r="AA4250" t="s">
        <v>206</v>
      </c>
      <c r="AB4250" t="s">
        <v>83</v>
      </c>
      <c r="AC4250" t="s">
        <v>84</v>
      </c>
      <c r="AD4250">
        <f>_xlfn.XLOOKUP(MIS[[#This Row],[TRADING SYMBOL]],[1]Sheet1!$D:$D,[1]Sheet1!$C:$C)</f>
        <v>6.35</v>
      </c>
      <c r="AE4250">
        <f>MIS[[#This Row],[OrderAverageTradedPrice]]*MIS[[#This Row],[OrderQuantity]]</f>
        <v>1008</v>
      </c>
      <c r="AF4250">
        <f>MIS[[#This Row],[LTP]]*MIS[[#This Row],[OrderQuantity]]</f>
        <v>762</v>
      </c>
      <c r="AG4250">
        <f>IF(MIS[[#This Row],[OrderSide]]="SELL",MIS[[#This Row],[VALUE]]-MIS[[#This Row],[LIVE_VALUE]],MIS[[#This Row],[LIVE_VALUE]]-MIS[[#This Row],[VALUE]])</f>
        <v>-246</v>
      </c>
      <c r="AH4250" t="str" cm="1">
        <f t="array" ref="AH4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0" t="str">
        <f>MIS[[#This Row],[TRADING SYMBOL]]</f>
        <v>SENSEX2552085900CE</v>
      </c>
      <c r="AJ4250" t="str">
        <f>IF(RIGHT(MIS[[#This Row],[Main/Hedge]],4)="MAIN","MAIN","HEDGE")</f>
        <v>HEDGE</v>
      </c>
      <c r="AK4250" t="str" cm="1">
        <f t="array" ref="AK4250">_xlfn._xlws.FILTER(Table4[Column1],ISNUMBER(SEARCH(Table4[Column1],MIS[[#This Row],[OrderUniqueIdentifier]])),"")</f>
        <v>XYT</v>
      </c>
    </row>
    <row r="4251" spans="1:37" x14ac:dyDescent="0.25">
      <c r="A4251" t="s">
        <v>71</v>
      </c>
      <c r="B4251" t="s">
        <v>1093</v>
      </c>
      <c r="C4251" t="s">
        <v>7841</v>
      </c>
      <c r="D4251" t="s">
        <v>72</v>
      </c>
      <c r="E4251" t="s">
        <v>465</v>
      </c>
      <c r="F4251" t="s">
        <v>98</v>
      </c>
      <c r="G4251" t="s">
        <v>74</v>
      </c>
      <c r="H4251" t="s">
        <v>75</v>
      </c>
      <c r="I4251" t="s">
        <v>76</v>
      </c>
      <c r="J4251" t="s">
        <v>77</v>
      </c>
      <c r="K4251">
        <v>60</v>
      </c>
      <c r="L4251" t="s">
        <v>77</v>
      </c>
      <c r="M4251" t="s">
        <v>78</v>
      </c>
      <c r="N4251" t="s">
        <v>230</v>
      </c>
      <c r="O4251" t="s">
        <v>7627</v>
      </c>
      <c r="P4251" t="s">
        <v>7670</v>
      </c>
      <c r="Q4251" t="s">
        <v>469</v>
      </c>
      <c r="R4251" t="s">
        <v>79</v>
      </c>
      <c r="S4251" t="s">
        <v>155</v>
      </c>
      <c r="T4251" t="s">
        <v>470</v>
      </c>
      <c r="U4251" t="s">
        <v>100</v>
      </c>
      <c r="V4251" t="s">
        <v>80</v>
      </c>
      <c r="W4251">
        <v>85900</v>
      </c>
      <c r="X4251" t="s">
        <v>81</v>
      </c>
      <c r="Y4251">
        <v>60</v>
      </c>
      <c r="Z4251" t="s">
        <v>205</v>
      </c>
      <c r="AA4251" t="s">
        <v>206</v>
      </c>
      <c r="AB4251" t="s">
        <v>83</v>
      </c>
      <c r="AC4251" t="s">
        <v>84</v>
      </c>
      <c r="AD4251">
        <f>_xlfn.XLOOKUP(MIS[[#This Row],[TRADING SYMBOL]],[1]Sheet1!$D:$D,[1]Sheet1!$C:$C)</f>
        <v>6.35</v>
      </c>
      <c r="AE4251">
        <f>MIS[[#This Row],[OrderAverageTradedPrice]]*MIS[[#This Row],[OrderQuantity]]</f>
        <v>504</v>
      </c>
      <c r="AF4251">
        <f>MIS[[#This Row],[LTP]]*MIS[[#This Row],[OrderQuantity]]</f>
        <v>381</v>
      </c>
      <c r="AG4251">
        <f>IF(MIS[[#This Row],[OrderSide]]="SELL",MIS[[#This Row],[VALUE]]-MIS[[#This Row],[LIVE_VALUE]],MIS[[#This Row],[LIVE_VALUE]]-MIS[[#This Row],[VALUE]])</f>
        <v>-123</v>
      </c>
      <c r="AH4251" t="str" cm="1">
        <f t="array" ref="AH4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1" t="str">
        <f>MIS[[#This Row],[TRADING SYMBOL]]</f>
        <v>SENSEX2552085900CE</v>
      </c>
      <c r="AJ4251" t="str">
        <f>IF(RIGHT(MIS[[#This Row],[Main/Hedge]],4)="MAIN","MAIN","HEDGE")</f>
        <v>HEDGE</v>
      </c>
      <c r="AK4251" t="str" cm="1">
        <f t="array" ref="AK4251">_xlfn._xlws.FILTER(Table4[Column1],ISNUMBER(SEARCH(Table4[Column1],MIS[[#This Row],[OrderUniqueIdentifier]])),"")</f>
        <v>XYT</v>
      </c>
    </row>
    <row r="4252" spans="1:37" x14ac:dyDescent="0.25">
      <c r="A4252" t="s">
        <v>71</v>
      </c>
      <c r="B4252" t="s">
        <v>1124</v>
      </c>
      <c r="C4252" t="s">
        <v>7847</v>
      </c>
      <c r="D4252" t="s">
        <v>72</v>
      </c>
      <c r="E4252" t="s">
        <v>465</v>
      </c>
      <c r="F4252" t="s">
        <v>98</v>
      </c>
      <c r="G4252" t="s">
        <v>74</v>
      </c>
      <c r="H4252" t="s">
        <v>75</v>
      </c>
      <c r="I4252" t="s">
        <v>76</v>
      </c>
      <c r="J4252" t="s">
        <v>77</v>
      </c>
      <c r="K4252">
        <v>20</v>
      </c>
      <c r="L4252" t="s">
        <v>77</v>
      </c>
      <c r="M4252" t="s">
        <v>78</v>
      </c>
      <c r="N4252" t="s">
        <v>7643</v>
      </c>
      <c r="O4252" t="s">
        <v>7627</v>
      </c>
      <c r="P4252" t="s">
        <v>7670</v>
      </c>
      <c r="Q4252" t="s">
        <v>469</v>
      </c>
      <c r="R4252" t="s">
        <v>79</v>
      </c>
      <c r="S4252" t="s">
        <v>155</v>
      </c>
      <c r="T4252" t="s">
        <v>470</v>
      </c>
      <c r="U4252" t="s">
        <v>100</v>
      </c>
      <c r="V4252" t="s">
        <v>80</v>
      </c>
      <c r="W4252">
        <v>85900</v>
      </c>
      <c r="X4252" t="s">
        <v>81</v>
      </c>
      <c r="Y4252">
        <v>20</v>
      </c>
      <c r="Z4252" t="s">
        <v>205</v>
      </c>
      <c r="AA4252" t="s">
        <v>206</v>
      </c>
      <c r="AB4252" t="s">
        <v>83</v>
      </c>
      <c r="AC4252" t="s">
        <v>84</v>
      </c>
      <c r="AD4252">
        <f>_xlfn.XLOOKUP(MIS[[#This Row],[TRADING SYMBOL]],[1]Sheet1!$D:$D,[1]Sheet1!$C:$C)</f>
        <v>6.35</v>
      </c>
      <c r="AE4252">
        <f>MIS[[#This Row],[OrderAverageTradedPrice]]*MIS[[#This Row],[OrderQuantity]]</f>
        <v>169</v>
      </c>
      <c r="AF4252">
        <f>MIS[[#This Row],[LTP]]*MIS[[#This Row],[OrderQuantity]]</f>
        <v>127</v>
      </c>
      <c r="AG4252">
        <f>IF(MIS[[#This Row],[OrderSide]]="SELL",MIS[[#This Row],[VALUE]]-MIS[[#This Row],[LIVE_VALUE]],MIS[[#This Row],[LIVE_VALUE]]-MIS[[#This Row],[VALUE]])</f>
        <v>-42</v>
      </c>
      <c r="AH4252" t="str" cm="1">
        <f t="array" ref="AH4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2" t="str">
        <f>MIS[[#This Row],[TRADING SYMBOL]]</f>
        <v>SENSEX2552085900CE</v>
      </c>
      <c r="AJ4252" t="str">
        <f>IF(RIGHT(MIS[[#This Row],[Main/Hedge]],4)="MAIN","MAIN","HEDGE")</f>
        <v>HEDGE</v>
      </c>
      <c r="AK4252" t="str" cm="1">
        <f t="array" ref="AK4252">_xlfn._xlws.FILTER(Table4[Column1],ISNUMBER(SEARCH(Table4[Column1],MIS[[#This Row],[OrderUniqueIdentifier]])),"")</f>
        <v>XYT</v>
      </c>
    </row>
    <row r="4253" spans="1:37" x14ac:dyDescent="0.25">
      <c r="A4253" t="s">
        <v>71</v>
      </c>
      <c r="B4253" t="s">
        <v>1186</v>
      </c>
      <c r="C4253" t="s">
        <v>7734</v>
      </c>
      <c r="D4253" t="s">
        <v>72</v>
      </c>
      <c r="E4253" t="s">
        <v>116</v>
      </c>
      <c r="F4253" t="s">
        <v>98</v>
      </c>
      <c r="G4253" t="s">
        <v>74</v>
      </c>
      <c r="H4253" t="s">
        <v>75</v>
      </c>
      <c r="I4253" t="s">
        <v>76</v>
      </c>
      <c r="J4253" t="s">
        <v>77</v>
      </c>
      <c r="K4253">
        <v>20</v>
      </c>
      <c r="L4253" t="s">
        <v>77</v>
      </c>
      <c r="M4253" t="s">
        <v>78</v>
      </c>
      <c r="N4253" t="s">
        <v>7638</v>
      </c>
      <c r="O4253" t="s">
        <v>7670</v>
      </c>
      <c r="P4253" t="s">
        <v>7670</v>
      </c>
      <c r="Q4253" t="s">
        <v>117</v>
      </c>
      <c r="R4253" t="s">
        <v>79</v>
      </c>
      <c r="S4253" t="s">
        <v>155</v>
      </c>
      <c r="T4253" t="s">
        <v>118</v>
      </c>
      <c r="U4253" t="s">
        <v>100</v>
      </c>
      <c r="V4253" t="s">
        <v>80</v>
      </c>
      <c r="W4253">
        <v>78600</v>
      </c>
      <c r="X4253" t="s">
        <v>85</v>
      </c>
      <c r="Y4253">
        <v>20</v>
      </c>
      <c r="Z4253" t="s">
        <v>206</v>
      </c>
      <c r="AA4253" t="s">
        <v>206</v>
      </c>
      <c r="AB4253" t="s">
        <v>87</v>
      </c>
      <c r="AC4253" t="s">
        <v>84</v>
      </c>
      <c r="AD4253">
        <f>_xlfn.XLOOKUP(MIS[[#This Row],[TRADING SYMBOL]],[1]Sheet1!$D:$D,[1]Sheet1!$C:$C)</f>
        <v>12.55</v>
      </c>
      <c r="AE4253">
        <f>MIS[[#This Row],[OrderAverageTradedPrice]]*MIS[[#This Row],[OrderQuantity]]</f>
        <v>454</v>
      </c>
      <c r="AF4253">
        <f>MIS[[#This Row],[LTP]]*MIS[[#This Row],[OrderQuantity]]</f>
        <v>251</v>
      </c>
      <c r="AG4253">
        <f>IF(MIS[[#This Row],[OrderSide]]="SELL",MIS[[#This Row],[VALUE]]-MIS[[#This Row],[LIVE_VALUE]],MIS[[#This Row],[LIVE_VALUE]]-MIS[[#This Row],[VALUE]])</f>
        <v>-203</v>
      </c>
      <c r="AH4253" t="str" cm="1">
        <f t="array" ref="AH4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3" t="str">
        <f>MIS[[#This Row],[TRADING SYMBOL]]</f>
        <v>SENSEX2552078600PE</v>
      </c>
      <c r="AJ4253" t="str">
        <f>IF(RIGHT(MIS[[#This Row],[Main/Hedge]],4)="MAIN","MAIN","HEDGE")</f>
        <v>HEDGE</v>
      </c>
      <c r="AK4253" t="str" cm="1">
        <f t="array" ref="AK4253">_xlfn._xlws.FILTER(Table4[Column1],ISNUMBER(SEARCH(Table4[Column1],MIS[[#This Row],[OrderUniqueIdentifier]])),"")</f>
        <v>XYT</v>
      </c>
    </row>
    <row r="4254" spans="1:37" x14ac:dyDescent="0.25">
      <c r="A4254" t="s">
        <v>71</v>
      </c>
      <c r="B4254" t="s">
        <v>1202</v>
      </c>
      <c r="C4254" t="s">
        <v>7738</v>
      </c>
      <c r="D4254" t="s">
        <v>72</v>
      </c>
      <c r="E4254" t="s">
        <v>116</v>
      </c>
      <c r="F4254" t="s">
        <v>98</v>
      </c>
      <c r="G4254" t="s">
        <v>74</v>
      </c>
      <c r="H4254" t="s">
        <v>75</v>
      </c>
      <c r="I4254" t="s">
        <v>76</v>
      </c>
      <c r="J4254" t="s">
        <v>77</v>
      </c>
      <c r="K4254">
        <v>20</v>
      </c>
      <c r="L4254" t="s">
        <v>77</v>
      </c>
      <c r="M4254" t="s">
        <v>78</v>
      </c>
      <c r="N4254" t="s">
        <v>7621</v>
      </c>
      <c r="O4254" t="s">
        <v>7627</v>
      </c>
      <c r="P4254" t="s">
        <v>7670</v>
      </c>
      <c r="Q4254" t="s">
        <v>117</v>
      </c>
      <c r="R4254" t="s">
        <v>79</v>
      </c>
      <c r="S4254" t="s">
        <v>155</v>
      </c>
      <c r="T4254" t="s">
        <v>118</v>
      </c>
      <c r="U4254" t="s">
        <v>100</v>
      </c>
      <c r="V4254" t="s">
        <v>80</v>
      </c>
      <c r="W4254">
        <v>78600</v>
      </c>
      <c r="X4254" t="s">
        <v>85</v>
      </c>
      <c r="Y4254">
        <v>20</v>
      </c>
      <c r="Z4254" t="s">
        <v>205</v>
      </c>
      <c r="AA4254" t="s">
        <v>206</v>
      </c>
      <c r="AB4254" t="s">
        <v>87</v>
      </c>
      <c r="AC4254" t="s">
        <v>84</v>
      </c>
      <c r="AD4254">
        <f>_xlfn.XLOOKUP(MIS[[#This Row],[TRADING SYMBOL]],[1]Sheet1!$D:$D,[1]Sheet1!$C:$C)</f>
        <v>12.55</v>
      </c>
      <c r="AE4254">
        <f>MIS[[#This Row],[OrderAverageTradedPrice]]*MIS[[#This Row],[OrderQuantity]]</f>
        <v>455</v>
      </c>
      <c r="AF4254">
        <f>MIS[[#This Row],[LTP]]*MIS[[#This Row],[OrderQuantity]]</f>
        <v>251</v>
      </c>
      <c r="AG4254">
        <f>IF(MIS[[#This Row],[OrderSide]]="SELL",MIS[[#This Row],[VALUE]]-MIS[[#This Row],[LIVE_VALUE]],MIS[[#This Row],[LIVE_VALUE]]-MIS[[#This Row],[VALUE]])</f>
        <v>-204</v>
      </c>
      <c r="AH4254" t="str" cm="1">
        <f t="array" ref="AH4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4" t="str">
        <f>MIS[[#This Row],[TRADING SYMBOL]]</f>
        <v>SENSEX2552078600PE</v>
      </c>
      <c r="AJ4254" t="str">
        <f>IF(RIGHT(MIS[[#This Row],[Main/Hedge]],4)="MAIN","MAIN","HEDGE")</f>
        <v>HEDGE</v>
      </c>
      <c r="AK4254" t="str" cm="1">
        <f t="array" ref="AK4254">_xlfn._xlws.FILTER(Table4[Column1],ISNUMBER(SEARCH(Table4[Column1],MIS[[#This Row],[OrderUniqueIdentifier]])),"")</f>
        <v>XYT</v>
      </c>
    </row>
    <row r="4255" spans="1:37" x14ac:dyDescent="0.25">
      <c r="A4255" t="s">
        <v>71</v>
      </c>
      <c r="B4255" t="s">
        <v>1227</v>
      </c>
      <c r="C4255" t="s">
        <v>7744</v>
      </c>
      <c r="D4255" t="s">
        <v>72</v>
      </c>
      <c r="E4255" t="s">
        <v>116</v>
      </c>
      <c r="F4255" t="s">
        <v>98</v>
      </c>
      <c r="G4255" t="s">
        <v>74</v>
      </c>
      <c r="H4255" t="s">
        <v>75</v>
      </c>
      <c r="I4255" t="s">
        <v>76</v>
      </c>
      <c r="J4255" t="s">
        <v>77</v>
      </c>
      <c r="K4255">
        <v>20</v>
      </c>
      <c r="L4255" t="s">
        <v>77</v>
      </c>
      <c r="M4255" t="s">
        <v>78</v>
      </c>
      <c r="N4255" t="s">
        <v>7621</v>
      </c>
      <c r="O4255" t="s">
        <v>7627</v>
      </c>
      <c r="P4255" t="s">
        <v>7670</v>
      </c>
      <c r="Q4255" t="s">
        <v>117</v>
      </c>
      <c r="R4255" t="s">
        <v>79</v>
      </c>
      <c r="S4255" t="s">
        <v>155</v>
      </c>
      <c r="T4255" t="s">
        <v>118</v>
      </c>
      <c r="U4255" t="s">
        <v>100</v>
      </c>
      <c r="V4255" t="s">
        <v>80</v>
      </c>
      <c r="W4255">
        <v>78600</v>
      </c>
      <c r="X4255" t="s">
        <v>85</v>
      </c>
      <c r="Y4255">
        <v>20</v>
      </c>
      <c r="Z4255" t="s">
        <v>205</v>
      </c>
      <c r="AA4255" t="s">
        <v>206</v>
      </c>
      <c r="AB4255" t="s">
        <v>87</v>
      </c>
      <c r="AC4255" t="s">
        <v>84</v>
      </c>
      <c r="AD4255">
        <f>_xlfn.XLOOKUP(MIS[[#This Row],[TRADING SYMBOL]],[1]Sheet1!$D:$D,[1]Sheet1!$C:$C)</f>
        <v>12.55</v>
      </c>
      <c r="AE4255">
        <f>MIS[[#This Row],[OrderAverageTradedPrice]]*MIS[[#This Row],[OrderQuantity]]</f>
        <v>455</v>
      </c>
      <c r="AF4255">
        <f>MIS[[#This Row],[LTP]]*MIS[[#This Row],[OrderQuantity]]</f>
        <v>251</v>
      </c>
      <c r="AG4255">
        <f>IF(MIS[[#This Row],[OrderSide]]="SELL",MIS[[#This Row],[VALUE]]-MIS[[#This Row],[LIVE_VALUE]],MIS[[#This Row],[LIVE_VALUE]]-MIS[[#This Row],[VALUE]])</f>
        <v>-204</v>
      </c>
      <c r="AH4255" t="str" cm="1">
        <f t="array" ref="AH4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5" t="str">
        <f>MIS[[#This Row],[TRADING SYMBOL]]</f>
        <v>SENSEX2552078600PE</v>
      </c>
      <c r="AJ4255" t="str">
        <f>IF(RIGHT(MIS[[#This Row],[Main/Hedge]],4)="MAIN","MAIN","HEDGE")</f>
        <v>HEDGE</v>
      </c>
      <c r="AK4255" t="str" cm="1">
        <f t="array" ref="AK4255">_xlfn._xlws.FILTER(Table4[Column1],ISNUMBER(SEARCH(Table4[Column1],MIS[[#This Row],[OrderUniqueIdentifier]])),"")</f>
        <v>XYT</v>
      </c>
    </row>
    <row r="4256" spans="1:37" x14ac:dyDescent="0.25">
      <c r="A4256" t="s">
        <v>71</v>
      </c>
      <c r="B4256" t="s">
        <v>1251</v>
      </c>
      <c r="C4256" t="s">
        <v>7747</v>
      </c>
      <c r="D4256" t="s">
        <v>72</v>
      </c>
      <c r="E4256" t="s">
        <v>465</v>
      </c>
      <c r="F4256" t="s">
        <v>98</v>
      </c>
      <c r="G4256" t="s">
        <v>74</v>
      </c>
      <c r="H4256" t="s">
        <v>75</v>
      </c>
      <c r="I4256" t="s">
        <v>76</v>
      </c>
      <c r="J4256" t="s">
        <v>77</v>
      </c>
      <c r="K4256">
        <v>20</v>
      </c>
      <c r="L4256" t="s">
        <v>77</v>
      </c>
      <c r="M4256" t="s">
        <v>78</v>
      </c>
      <c r="N4256" t="s">
        <v>7643</v>
      </c>
      <c r="O4256" t="s">
        <v>7670</v>
      </c>
      <c r="P4256" t="s">
        <v>7670</v>
      </c>
      <c r="Q4256" t="s">
        <v>469</v>
      </c>
      <c r="R4256" t="s">
        <v>79</v>
      </c>
      <c r="S4256" t="s">
        <v>155</v>
      </c>
      <c r="T4256" t="s">
        <v>470</v>
      </c>
      <c r="U4256" t="s">
        <v>100</v>
      </c>
      <c r="V4256" t="s">
        <v>80</v>
      </c>
      <c r="W4256">
        <v>85900</v>
      </c>
      <c r="X4256" t="s">
        <v>81</v>
      </c>
      <c r="Y4256">
        <v>20</v>
      </c>
      <c r="Z4256" t="s">
        <v>206</v>
      </c>
      <c r="AA4256" t="s">
        <v>206</v>
      </c>
      <c r="AB4256" t="s">
        <v>83</v>
      </c>
      <c r="AC4256" t="s">
        <v>84</v>
      </c>
      <c r="AD4256">
        <f>_xlfn.XLOOKUP(MIS[[#This Row],[TRADING SYMBOL]],[1]Sheet1!$D:$D,[1]Sheet1!$C:$C)</f>
        <v>6.35</v>
      </c>
      <c r="AE4256">
        <f>MIS[[#This Row],[OrderAverageTradedPrice]]*MIS[[#This Row],[OrderQuantity]]</f>
        <v>169</v>
      </c>
      <c r="AF4256">
        <f>MIS[[#This Row],[LTP]]*MIS[[#This Row],[OrderQuantity]]</f>
        <v>127</v>
      </c>
      <c r="AG4256">
        <f>IF(MIS[[#This Row],[OrderSide]]="SELL",MIS[[#This Row],[VALUE]]-MIS[[#This Row],[LIVE_VALUE]],MIS[[#This Row],[LIVE_VALUE]]-MIS[[#This Row],[VALUE]])</f>
        <v>-42</v>
      </c>
      <c r="AH4256" t="str" cm="1">
        <f t="array" ref="AH4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6" t="str">
        <f>MIS[[#This Row],[TRADING SYMBOL]]</f>
        <v>SENSEX2552085900CE</v>
      </c>
      <c r="AJ4256" t="str">
        <f>IF(RIGHT(MIS[[#This Row],[Main/Hedge]],4)="MAIN","MAIN","HEDGE")</f>
        <v>HEDGE</v>
      </c>
      <c r="AK4256" t="str" cm="1">
        <f t="array" ref="AK4256">_xlfn._xlws.FILTER(Table4[Column1],ISNUMBER(SEARCH(Table4[Column1],MIS[[#This Row],[OrderUniqueIdentifier]])),"")</f>
        <v>XYT</v>
      </c>
    </row>
    <row r="4257" spans="1:37" x14ac:dyDescent="0.25">
      <c r="A4257" t="s">
        <v>71</v>
      </c>
      <c r="B4257" t="s">
        <v>1258</v>
      </c>
      <c r="C4257" t="s">
        <v>7750</v>
      </c>
      <c r="D4257" t="s">
        <v>72</v>
      </c>
      <c r="E4257" t="s">
        <v>116</v>
      </c>
      <c r="F4257" t="s">
        <v>98</v>
      </c>
      <c r="G4257" t="s">
        <v>74</v>
      </c>
      <c r="H4257" t="s">
        <v>75</v>
      </c>
      <c r="I4257" t="s">
        <v>76</v>
      </c>
      <c r="J4257" t="s">
        <v>77</v>
      </c>
      <c r="K4257">
        <v>20</v>
      </c>
      <c r="L4257" t="s">
        <v>77</v>
      </c>
      <c r="M4257" t="s">
        <v>78</v>
      </c>
      <c r="N4257" t="s">
        <v>7621</v>
      </c>
      <c r="O4257" t="s">
        <v>7627</v>
      </c>
      <c r="P4257" t="s">
        <v>7670</v>
      </c>
      <c r="Q4257" t="s">
        <v>117</v>
      </c>
      <c r="R4257" t="s">
        <v>79</v>
      </c>
      <c r="S4257" t="s">
        <v>155</v>
      </c>
      <c r="T4257" t="s">
        <v>118</v>
      </c>
      <c r="U4257" t="s">
        <v>100</v>
      </c>
      <c r="V4257" t="s">
        <v>80</v>
      </c>
      <c r="W4257">
        <v>78600</v>
      </c>
      <c r="X4257" t="s">
        <v>85</v>
      </c>
      <c r="Y4257">
        <v>20</v>
      </c>
      <c r="Z4257" t="s">
        <v>205</v>
      </c>
      <c r="AA4257" t="s">
        <v>206</v>
      </c>
      <c r="AB4257" t="s">
        <v>87</v>
      </c>
      <c r="AC4257" t="s">
        <v>84</v>
      </c>
      <c r="AD4257">
        <f>_xlfn.XLOOKUP(MIS[[#This Row],[TRADING SYMBOL]],[1]Sheet1!$D:$D,[1]Sheet1!$C:$C)</f>
        <v>12.55</v>
      </c>
      <c r="AE4257">
        <f>MIS[[#This Row],[OrderAverageTradedPrice]]*MIS[[#This Row],[OrderQuantity]]</f>
        <v>455</v>
      </c>
      <c r="AF4257">
        <f>MIS[[#This Row],[LTP]]*MIS[[#This Row],[OrderQuantity]]</f>
        <v>251</v>
      </c>
      <c r="AG4257">
        <f>IF(MIS[[#This Row],[OrderSide]]="SELL",MIS[[#This Row],[VALUE]]-MIS[[#This Row],[LIVE_VALUE]],MIS[[#This Row],[LIVE_VALUE]]-MIS[[#This Row],[VALUE]])</f>
        <v>-204</v>
      </c>
      <c r="AH4257" t="str" cm="1">
        <f t="array" ref="AH4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7" t="str">
        <f>MIS[[#This Row],[TRADING SYMBOL]]</f>
        <v>SENSEX2552078600PE</v>
      </c>
      <c r="AJ4257" t="str">
        <f>IF(RIGHT(MIS[[#This Row],[Main/Hedge]],4)="MAIN","MAIN","HEDGE")</f>
        <v>HEDGE</v>
      </c>
      <c r="AK4257" t="str" cm="1">
        <f t="array" ref="AK4257">_xlfn._xlws.FILTER(Table4[Column1],ISNUMBER(SEARCH(Table4[Column1],MIS[[#This Row],[OrderUniqueIdentifier]])),"")</f>
        <v>XYT</v>
      </c>
    </row>
    <row r="4258" spans="1:37" x14ac:dyDescent="0.25">
      <c r="A4258" t="s">
        <v>71</v>
      </c>
      <c r="B4258" t="s">
        <v>1272</v>
      </c>
      <c r="C4258" t="s">
        <v>7852</v>
      </c>
      <c r="D4258" t="s">
        <v>72</v>
      </c>
      <c r="E4258" t="s">
        <v>465</v>
      </c>
      <c r="F4258" t="s">
        <v>98</v>
      </c>
      <c r="G4258" t="s">
        <v>74</v>
      </c>
      <c r="H4258" t="s">
        <v>75</v>
      </c>
      <c r="I4258" t="s">
        <v>76</v>
      </c>
      <c r="J4258" t="s">
        <v>77</v>
      </c>
      <c r="K4258">
        <v>20</v>
      </c>
      <c r="L4258" t="s">
        <v>77</v>
      </c>
      <c r="M4258" t="s">
        <v>78</v>
      </c>
      <c r="N4258" t="s">
        <v>230</v>
      </c>
      <c r="O4258" t="s">
        <v>7670</v>
      </c>
      <c r="P4258" t="s">
        <v>7670</v>
      </c>
      <c r="Q4258" t="s">
        <v>469</v>
      </c>
      <c r="R4258" t="s">
        <v>79</v>
      </c>
      <c r="S4258" t="s">
        <v>155</v>
      </c>
      <c r="T4258" t="s">
        <v>470</v>
      </c>
      <c r="U4258" t="s">
        <v>100</v>
      </c>
      <c r="V4258" t="s">
        <v>80</v>
      </c>
      <c r="W4258">
        <v>85900</v>
      </c>
      <c r="X4258" t="s">
        <v>81</v>
      </c>
      <c r="Y4258">
        <v>20</v>
      </c>
      <c r="Z4258" t="s">
        <v>206</v>
      </c>
      <c r="AA4258" t="s">
        <v>206</v>
      </c>
      <c r="AB4258" t="s">
        <v>83</v>
      </c>
      <c r="AC4258" t="s">
        <v>84</v>
      </c>
      <c r="AD4258">
        <f>_xlfn.XLOOKUP(MIS[[#This Row],[TRADING SYMBOL]],[1]Sheet1!$D:$D,[1]Sheet1!$C:$C)</f>
        <v>6.35</v>
      </c>
      <c r="AE4258">
        <f>MIS[[#This Row],[OrderAverageTradedPrice]]*MIS[[#This Row],[OrderQuantity]]</f>
        <v>168</v>
      </c>
      <c r="AF4258">
        <f>MIS[[#This Row],[LTP]]*MIS[[#This Row],[OrderQuantity]]</f>
        <v>127</v>
      </c>
      <c r="AG4258">
        <f>IF(MIS[[#This Row],[OrderSide]]="SELL",MIS[[#This Row],[VALUE]]-MIS[[#This Row],[LIVE_VALUE]],MIS[[#This Row],[LIVE_VALUE]]-MIS[[#This Row],[VALUE]])</f>
        <v>-41</v>
      </c>
      <c r="AH4258" t="str" cm="1">
        <f t="array" ref="AH4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8" t="str">
        <f>MIS[[#This Row],[TRADING SYMBOL]]</f>
        <v>SENSEX2552085900CE</v>
      </c>
      <c r="AJ4258" t="str">
        <f>IF(RIGHT(MIS[[#This Row],[Main/Hedge]],4)="MAIN","MAIN","HEDGE")</f>
        <v>HEDGE</v>
      </c>
      <c r="AK4258" t="str" cm="1">
        <f t="array" ref="AK4258">_xlfn._xlws.FILTER(Table4[Column1],ISNUMBER(SEARCH(Table4[Column1],MIS[[#This Row],[OrderUniqueIdentifier]])),"")</f>
        <v>XYT</v>
      </c>
    </row>
    <row r="4259" spans="1:37" x14ac:dyDescent="0.25">
      <c r="A4259" t="s">
        <v>179</v>
      </c>
      <c r="B4259" t="s">
        <v>1467</v>
      </c>
      <c r="C4259" t="s">
        <v>7874</v>
      </c>
      <c r="D4259" t="s">
        <v>72</v>
      </c>
      <c r="E4259" t="s">
        <v>465</v>
      </c>
      <c r="F4259" t="s">
        <v>98</v>
      </c>
      <c r="G4259" t="s">
        <v>74</v>
      </c>
      <c r="H4259" t="s">
        <v>93</v>
      </c>
      <c r="I4259" t="s">
        <v>76</v>
      </c>
      <c r="J4259" t="s">
        <v>7643</v>
      </c>
      <c r="K4259">
        <v>180</v>
      </c>
      <c r="L4259" t="s">
        <v>77</v>
      </c>
      <c r="M4259" t="s">
        <v>78</v>
      </c>
      <c r="N4259" t="s">
        <v>7643</v>
      </c>
      <c r="O4259" t="s">
        <v>7670</v>
      </c>
      <c r="P4259" t="s">
        <v>7670</v>
      </c>
      <c r="Q4259" t="s">
        <v>469</v>
      </c>
      <c r="R4259" t="s">
        <v>79</v>
      </c>
      <c r="S4259" t="s">
        <v>155</v>
      </c>
      <c r="T4259" t="s">
        <v>470</v>
      </c>
      <c r="U4259" t="s">
        <v>100</v>
      </c>
      <c r="V4259" t="s">
        <v>80</v>
      </c>
      <c r="W4259">
        <v>85900</v>
      </c>
      <c r="X4259" t="s">
        <v>81</v>
      </c>
      <c r="Y4259">
        <v>180</v>
      </c>
      <c r="Z4259" t="s">
        <v>206</v>
      </c>
      <c r="AA4259" t="s">
        <v>206</v>
      </c>
      <c r="AB4259" t="s">
        <v>83</v>
      </c>
      <c r="AC4259" t="s">
        <v>84</v>
      </c>
      <c r="AD4259">
        <f>_xlfn.XLOOKUP(MIS[[#This Row],[TRADING SYMBOL]],[1]Sheet1!$D:$D,[1]Sheet1!$C:$C)</f>
        <v>6.35</v>
      </c>
      <c r="AE4259">
        <f>MIS[[#This Row],[OrderAverageTradedPrice]]*MIS[[#This Row],[OrderQuantity]]</f>
        <v>1520.9999999999998</v>
      </c>
      <c r="AF4259">
        <f>MIS[[#This Row],[LTP]]*MIS[[#This Row],[OrderQuantity]]</f>
        <v>1143</v>
      </c>
      <c r="AG4259">
        <f>IF(MIS[[#This Row],[OrderSide]]="SELL",MIS[[#This Row],[VALUE]]-MIS[[#This Row],[LIVE_VALUE]],MIS[[#This Row],[LIVE_VALUE]]-MIS[[#This Row],[VALUE]])</f>
        <v>-377.99999999999977</v>
      </c>
      <c r="AH4259" t="str" cm="1">
        <f t="array" ref="AH4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9" t="str">
        <f>MIS[[#This Row],[TRADING SYMBOL]]</f>
        <v>SENSEX2552085900CE</v>
      </c>
      <c r="AJ4259" t="str">
        <f>IF(RIGHT(MIS[[#This Row],[Main/Hedge]],4)="MAIN","MAIN","HEDGE")</f>
        <v>HEDGE</v>
      </c>
      <c r="AK4259" t="str" cm="1">
        <f t="array" ref="AK4259">_xlfn._xlws.FILTER(Table4[Column1],ISNUMBER(SEARCH(Table4[Column1],MIS[[#This Row],[OrderUniqueIdentifier]])),"")</f>
        <v>XYT</v>
      </c>
    </row>
    <row r="4260" spans="1:37" x14ac:dyDescent="0.25">
      <c r="A4260" t="s">
        <v>179</v>
      </c>
      <c r="B4260" t="s">
        <v>266</v>
      </c>
      <c r="C4260" t="s">
        <v>7888</v>
      </c>
      <c r="D4260" t="s">
        <v>72</v>
      </c>
      <c r="E4260" t="s">
        <v>465</v>
      </c>
      <c r="F4260" t="s">
        <v>98</v>
      </c>
      <c r="G4260" t="s">
        <v>74</v>
      </c>
      <c r="H4260" t="s">
        <v>93</v>
      </c>
      <c r="I4260" t="s">
        <v>76</v>
      </c>
      <c r="J4260" t="s">
        <v>230</v>
      </c>
      <c r="K4260">
        <v>260</v>
      </c>
      <c r="L4260" t="s">
        <v>77</v>
      </c>
      <c r="M4260" t="s">
        <v>78</v>
      </c>
      <c r="N4260" t="s">
        <v>230</v>
      </c>
      <c r="O4260" t="s">
        <v>7670</v>
      </c>
      <c r="P4260" t="s">
        <v>7670</v>
      </c>
      <c r="Q4260" t="s">
        <v>469</v>
      </c>
      <c r="R4260" t="s">
        <v>79</v>
      </c>
      <c r="S4260" t="s">
        <v>155</v>
      </c>
      <c r="T4260" t="s">
        <v>470</v>
      </c>
      <c r="U4260" t="s">
        <v>100</v>
      </c>
      <c r="V4260" t="s">
        <v>80</v>
      </c>
      <c r="W4260">
        <v>85900</v>
      </c>
      <c r="X4260" t="s">
        <v>81</v>
      </c>
      <c r="Y4260">
        <v>260</v>
      </c>
      <c r="Z4260" t="s">
        <v>206</v>
      </c>
      <c r="AA4260" t="s">
        <v>206</v>
      </c>
      <c r="AB4260" t="s">
        <v>83</v>
      </c>
      <c r="AC4260" t="s">
        <v>84</v>
      </c>
      <c r="AD4260">
        <f>_xlfn.XLOOKUP(MIS[[#This Row],[TRADING SYMBOL]],[1]Sheet1!$D:$D,[1]Sheet1!$C:$C)</f>
        <v>6.35</v>
      </c>
      <c r="AE4260">
        <f>MIS[[#This Row],[OrderAverageTradedPrice]]*MIS[[#This Row],[OrderQuantity]]</f>
        <v>2184</v>
      </c>
      <c r="AF4260">
        <f>MIS[[#This Row],[LTP]]*MIS[[#This Row],[OrderQuantity]]</f>
        <v>1651</v>
      </c>
      <c r="AG4260">
        <f>IF(MIS[[#This Row],[OrderSide]]="SELL",MIS[[#This Row],[VALUE]]-MIS[[#This Row],[LIVE_VALUE]],MIS[[#This Row],[LIVE_VALUE]]-MIS[[#This Row],[VALUE]])</f>
        <v>-533</v>
      </c>
      <c r="AH4260" t="str" cm="1">
        <f t="array" ref="AH4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0" t="str">
        <f>MIS[[#This Row],[TRADING SYMBOL]]</f>
        <v>SENSEX2552085900CE</v>
      </c>
      <c r="AJ4260" t="str">
        <f>IF(RIGHT(MIS[[#This Row],[Main/Hedge]],4)="MAIN","MAIN","HEDGE")</f>
        <v>HEDGE</v>
      </c>
      <c r="AK4260" t="str" cm="1">
        <f t="array" ref="AK4260">_xlfn._xlws.FILTER(Table4[Column1],ISNUMBER(SEARCH(Table4[Column1],MIS[[#This Row],[OrderUniqueIdentifier]])),"")</f>
        <v>XYT</v>
      </c>
    </row>
    <row r="4261" spans="1:37" x14ac:dyDescent="0.25">
      <c r="A4261" t="s">
        <v>1702</v>
      </c>
      <c r="B4261" t="s">
        <v>1703</v>
      </c>
      <c r="C4261" t="s">
        <v>7901</v>
      </c>
      <c r="D4261" t="s">
        <v>72</v>
      </c>
      <c r="E4261" t="s">
        <v>465</v>
      </c>
      <c r="F4261" t="s">
        <v>98</v>
      </c>
      <c r="G4261" t="s">
        <v>74</v>
      </c>
      <c r="H4261" t="s">
        <v>93</v>
      </c>
      <c r="I4261" t="s">
        <v>76</v>
      </c>
      <c r="J4261" t="s">
        <v>230</v>
      </c>
      <c r="K4261">
        <v>160</v>
      </c>
      <c r="L4261" t="s">
        <v>77</v>
      </c>
      <c r="M4261" t="s">
        <v>78</v>
      </c>
      <c r="N4261" t="s">
        <v>230</v>
      </c>
      <c r="O4261" t="s">
        <v>7627</v>
      </c>
      <c r="P4261" t="s">
        <v>7670</v>
      </c>
      <c r="Q4261" t="s">
        <v>469</v>
      </c>
      <c r="R4261" t="s">
        <v>79</v>
      </c>
      <c r="S4261" t="s">
        <v>155</v>
      </c>
      <c r="T4261" t="s">
        <v>470</v>
      </c>
      <c r="U4261" t="s">
        <v>100</v>
      </c>
      <c r="V4261" t="s">
        <v>80</v>
      </c>
      <c r="W4261">
        <v>85900</v>
      </c>
      <c r="X4261" t="s">
        <v>81</v>
      </c>
      <c r="Y4261">
        <v>160</v>
      </c>
      <c r="Z4261" t="s">
        <v>205</v>
      </c>
      <c r="AA4261" t="s">
        <v>206</v>
      </c>
      <c r="AB4261" t="s">
        <v>83</v>
      </c>
      <c r="AC4261" t="s">
        <v>84</v>
      </c>
      <c r="AD4261">
        <f>_xlfn.XLOOKUP(MIS[[#This Row],[TRADING SYMBOL]],[1]Sheet1!$D:$D,[1]Sheet1!$C:$C)</f>
        <v>6.35</v>
      </c>
      <c r="AE4261">
        <f>MIS[[#This Row],[OrderAverageTradedPrice]]*MIS[[#This Row],[OrderQuantity]]</f>
        <v>1344</v>
      </c>
      <c r="AF4261">
        <f>MIS[[#This Row],[LTP]]*MIS[[#This Row],[OrderQuantity]]</f>
        <v>1016</v>
      </c>
      <c r="AG4261">
        <f>IF(MIS[[#This Row],[OrderSide]]="SELL",MIS[[#This Row],[VALUE]]-MIS[[#This Row],[LIVE_VALUE]],MIS[[#This Row],[LIVE_VALUE]]-MIS[[#This Row],[VALUE]])</f>
        <v>-328</v>
      </c>
      <c r="AH4261" t="str" cm="1">
        <f t="array" ref="AH4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1" t="str">
        <f>MIS[[#This Row],[TRADING SYMBOL]]</f>
        <v>SENSEX2552085900CE</v>
      </c>
      <c r="AJ4261" t="str">
        <f>IF(RIGHT(MIS[[#This Row],[Main/Hedge]],4)="MAIN","MAIN","HEDGE")</f>
        <v>HEDGE</v>
      </c>
      <c r="AK4261" t="str" cm="1">
        <f t="array" ref="AK4261">_xlfn._xlws.FILTER(Table4[Column1],ISNUMBER(SEARCH(Table4[Column1],MIS[[#This Row],[OrderUniqueIdentifier]])),"")</f>
        <v>XYT</v>
      </c>
    </row>
    <row r="4262" spans="1:37" x14ac:dyDescent="0.25">
      <c r="A4262" t="s">
        <v>1702</v>
      </c>
      <c r="B4262" t="s">
        <v>1703</v>
      </c>
      <c r="C4262" t="s">
        <v>7902</v>
      </c>
      <c r="D4262" t="s">
        <v>72</v>
      </c>
      <c r="E4262" t="s">
        <v>116</v>
      </c>
      <c r="F4262" t="s">
        <v>98</v>
      </c>
      <c r="G4262" t="s">
        <v>74</v>
      </c>
      <c r="H4262" t="s">
        <v>93</v>
      </c>
      <c r="I4262" t="s">
        <v>76</v>
      </c>
      <c r="J4262" t="s">
        <v>7638</v>
      </c>
      <c r="K4262">
        <v>160</v>
      </c>
      <c r="L4262" t="s">
        <v>77</v>
      </c>
      <c r="M4262" t="s">
        <v>78</v>
      </c>
      <c r="N4262" t="s">
        <v>7638</v>
      </c>
      <c r="O4262" t="s">
        <v>7627</v>
      </c>
      <c r="P4262" t="s">
        <v>7670</v>
      </c>
      <c r="Q4262" t="s">
        <v>117</v>
      </c>
      <c r="R4262" t="s">
        <v>79</v>
      </c>
      <c r="S4262" t="s">
        <v>155</v>
      </c>
      <c r="T4262" t="s">
        <v>118</v>
      </c>
      <c r="U4262" t="s">
        <v>100</v>
      </c>
      <c r="V4262" t="s">
        <v>80</v>
      </c>
      <c r="W4262">
        <v>78600</v>
      </c>
      <c r="X4262" t="s">
        <v>85</v>
      </c>
      <c r="Y4262">
        <v>160</v>
      </c>
      <c r="Z4262" t="s">
        <v>205</v>
      </c>
      <c r="AA4262" t="s">
        <v>206</v>
      </c>
      <c r="AB4262" t="s">
        <v>87</v>
      </c>
      <c r="AC4262" t="s">
        <v>84</v>
      </c>
      <c r="AD4262">
        <f>_xlfn.XLOOKUP(MIS[[#This Row],[TRADING SYMBOL]],[1]Sheet1!$D:$D,[1]Sheet1!$C:$C)</f>
        <v>12.55</v>
      </c>
      <c r="AE4262">
        <f>MIS[[#This Row],[OrderAverageTradedPrice]]*MIS[[#This Row],[OrderQuantity]]</f>
        <v>3632</v>
      </c>
      <c r="AF4262">
        <f>MIS[[#This Row],[LTP]]*MIS[[#This Row],[OrderQuantity]]</f>
        <v>2008</v>
      </c>
      <c r="AG4262">
        <f>IF(MIS[[#This Row],[OrderSide]]="SELL",MIS[[#This Row],[VALUE]]-MIS[[#This Row],[LIVE_VALUE]],MIS[[#This Row],[LIVE_VALUE]]-MIS[[#This Row],[VALUE]])</f>
        <v>-1624</v>
      </c>
      <c r="AH4262" t="str" cm="1">
        <f t="array" ref="AH4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2" t="str">
        <f>MIS[[#This Row],[TRADING SYMBOL]]</f>
        <v>SENSEX2552078600PE</v>
      </c>
      <c r="AJ4262" t="str">
        <f>IF(RIGHT(MIS[[#This Row],[Main/Hedge]],4)="MAIN","MAIN","HEDGE")</f>
        <v>HEDGE</v>
      </c>
      <c r="AK4262" t="str" cm="1">
        <f t="array" ref="AK4262">_xlfn._xlws.FILTER(Table4[Column1],ISNUMBER(SEARCH(Table4[Column1],MIS[[#This Row],[OrderUniqueIdentifier]])),"")</f>
        <v>XYT</v>
      </c>
    </row>
    <row r="4263" spans="1:37" x14ac:dyDescent="0.25">
      <c r="A4263" t="s">
        <v>71</v>
      </c>
      <c r="B4263" t="s">
        <v>515</v>
      </c>
      <c r="C4263" t="s">
        <v>7617</v>
      </c>
      <c r="D4263" t="s">
        <v>72</v>
      </c>
      <c r="E4263" t="s">
        <v>465</v>
      </c>
      <c r="F4263" t="s">
        <v>98</v>
      </c>
      <c r="G4263" t="s">
        <v>74</v>
      </c>
      <c r="H4263" t="s">
        <v>75</v>
      </c>
      <c r="I4263" t="s">
        <v>76</v>
      </c>
      <c r="J4263" t="s">
        <v>77</v>
      </c>
      <c r="K4263">
        <v>120</v>
      </c>
      <c r="L4263" t="s">
        <v>77</v>
      </c>
      <c r="M4263" t="s">
        <v>78</v>
      </c>
      <c r="N4263" t="s">
        <v>230</v>
      </c>
      <c r="O4263" t="s">
        <v>7618</v>
      </c>
      <c r="P4263" t="s">
        <v>7618</v>
      </c>
      <c r="Q4263" t="s">
        <v>469</v>
      </c>
      <c r="R4263" t="s">
        <v>79</v>
      </c>
      <c r="S4263" t="s">
        <v>155</v>
      </c>
      <c r="T4263" t="s">
        <v>470</v>
      </c>
      <c r="U4263" t="s">
        <v>100</v>
      </c>
      <c r="V4263" t="s">
        <v>80</v>
      </c>
      <c r="W4263">
        <v>85900</v>
      </c>
      <c r="X4263" t="s">
        <v>81</v>
      </c>
      <c r="Y4263">
        <v>120</v>
      </c>
      <c r="Z4263" t="s">
        <v>7619</v>
      </c>
      <c r="AA4263" t="s">
        <v>7619</v>
      </c>
      <c r="AB4263" t="s">
        <v>83</v>
      </c>
      <c r="AC4263" t="s">
        <v>84</v>
      </c>
      <c r="AD4263">
        <f>_xlfn.XLOOKUP(MIS[[#This Row],[TRADING SYMBOL]],[1]Sheet1!$D:$D,[1]Sheet1!$C:$C)</f>
        <v>6.35</v>
      </c>
      <c r="AE4263">
        <f>MIS[[#This Row],[OrderAverageTradedPrice]]*MIS[[#This Row],[OrderQuantity]]</f>
        <v>1008</v>
      </c>
      <c r="AF4263">
        <f>MIS[[#This Row],[LTP]]*MIS[[#This Row],[OrderQuantity]]</f>
        <v>762</v>
      </c>
      <c r="AG4263">
        <f>IF(MIS[[#This Row],[OrderSide]]="SELL",MIS[[#This Row],[VALUE]]-MIS[[#This Row],[LIVE_VALUE]],MIS[[#This Row],[LIVE_VALUE]]-MIS[[#This Row],[VALUE]])</f>
        <v>-246</v>
      </c>
      <c r="AH4263" t="str" cm="1">
        <f t="array" ref="AH4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3" t="str">
        <f>MIS[[#This Row],[TRADING SYMBOL]]</f>
        <v>SENSEX2552085900CE</v>
      </c>
      <c r="AJ4263" t="str">
        <f>IF(RIGHT(MIS[[#This Row],[Main/Hedge]],4)="MAIN","MAIN","HEDGE")</f>
        <v>HEDGE</v>
      </c>
      <c r="AK4263" t="str" cm="1">
        <f t="array" ref="AK4263">_xlfn._xlws.FILTER(Table4[Column1],ISNUMBER(SEARCH(Table4[Column1],MIS[[#This Row],[OrderUniqueIdentifier]])),"")</f>
        <v>XYT</v>
      </c>
    </row>
    <row r="4264" spans="1:37" x14ac:dyDescent="0.25">
      <c r="A4264" t="s">
        <v>71</v>
      </c>
      <c r="B4264" t="s">
        <v>642</v>
      </c>
      <c r="C4264" t="s">
        <v>7793</v>
      </c>
      <c r="D4264" t="s">
        <v>72</v>
      </c>
      <c r="E4264" t="s">
        <v>465</v>
      </c>
      <c r="F4264" t="s">
        <v>98</v>
      </c>
      <c r="G4264" t="s">
        <v>74</v>
      </c>
      <c r="H4264" t="s">
        <v>75</v>
      </c>
      <c r="I4264" t="s">
        <v>76</v>
      </c>
      <c r="J4264" t="s">
        <v>77</v>
      </c>
      <c r="K4264">
        <v>120</v>
      </c>
      <c r="L4264" t="s">
        <v>77</v>
      </c>
      <c r="M4264" t="s">
        <v>78</v>
      </c>
      <c r="N4264" t="s">
        <v>230</v>
      </c>
      <c r="O4264" t="s">
        <v>7670</v>
      </c>
      <c r="P4264" t="s">
        <v>7618</v>
      </c>
      <c r="Q4264" t="s">
        <v>469</v>
      </c>
      <c r="R4264" t="s">
        <v>79</v>
      </c>
      <c r="S4264" t="s">
        <v>155</v>
      </c>
      <c r="T4264" t="s">
        <v>470</v>
      </c>
      <c r="U4264" t="s">
        <v>100</v>
      </c>
      <c r="V4264" t="s">
        <v>80</v>
      </c>
      <c r="W4264">
        <v>85900</v>
      </c>
      <c r="X4264" t="s">
        <v>81</v>
      </c>
      <c r="Y4264">
        <v>120</v>
      </c>
      <c r="Z4264" t="s">
        <v>206</v>
      </c>
      <c r="AA4264" t="s">
        <v>7619</v>
      </c>
      <c r="AB4264" t="s">
        <v>83</v>
      </c>
      <c r="AC4264" t="s">
        <v>84</v>
      </c>
      <c r="AD4264">
        <f>_xlfn.XLOOKUP(MIS[[#This Row],[TRADING SYMBOL]],[1]Sheet1!$D:$D,[1]Sheet1!$C:$C)</f>
        <v>6.35</v>
      </c>
      <c r="AE4264">
        <f>MIS[[#This Row],[OrderAverageTradedPrice]]*MIS[[#This Row],[OrderQuantity]]</f>
        <v>1008</v>
      </c>
      <c r="AF4264">
        <f>MIS[[#This Row],[LTP]]*MIS[[#This Row],[OrderQuantity]]</f>
        <v>762</v>
      </c>
      <c r="AG4264">
        <f>IF(MIS[[#This Row],[OrderSide]]="SELL",MIS[[#This Row],[VALUE]]-MIS[[#This Row],[LIVE_VALUE]],MIS[[#This Row],[LIVE_VALUE]]-MIS[[#This Row],[VALUE]])</f>
        <v>-246</v>
      </c>
      <c r="AH4264" t="str" cm="1">
        <f t="array" ref="AH4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4" t="str">
        <f>MIS[[#This Row],[TRADING SYMBOL]]</f>
        <v>SENSEX2552085900CE</v>
      </c>
      <c r="AJ4264" t="str">
        <f>IF(RIGHT(MIS[[#This Row],[Main/Hedge]],4)="MAIN","MAIN","HEDGE")</f>
        <v>HEDGE</v>
      </c>
      <c r="AK4264" t="str" cm="1">
        <f t="array" ref="AK4264">_xlfn._xlws.FILTER(Table4[Column1],ISNUMBER(SEARCH(Table4[Column1],MIS[[#This Row],[OrderUniqueIdentifier]])),"")</f>
        <v>XYT</v>
      </c>
    </row>
    <row r="4265" spans="1:37" x14ac:dyDescent="0.25">
      <c r="A4265" t="s">
        <v>71</v>
      </c>
      <c r="B4265" t="s">
        <v>7818</v>
      </c>
      <c r="C4265" t="s">
        <v>7820</v>
      </c>
      <c r="D4265" t="s">
        <v>72</v>
      </c>
      <c r="E4265" t="s">
        <v>116</v>
      </c>
      <c r="F4265" t="s">
        <v>98</v>
      </c>
      <c r="G4265" t="s">
        <v>74</v>
      </c>
      <c r="H4265" t="s">
        <v>75</v>
      </c>
      <c r="I4265" t="s">
        <v>76</v>
      </c>
      <c r="J4265" t="s">
        <v>77</v>
      </c>
      <c r="K4265">
        <v>20</v>
      </c>
      <c r="L4265" t="s">
        <v>77</v>
      </c>
      <c r="M4265" t="s">
        <v>78</v>
      </c>
      <c r="N4265" t="s">
        <v>7821</v>
      </c>
      <c r="O4265" t="s">
        <v>7618</v>
      </c>
      <c r="P4265" t="s">
        <v>7618</v>
      </c>
      <c r="Q4265" t="s">
        <v>117</v>
      </c>
      <c r="R4265" t="s">
        <v>79</v>
      </c>
      <c r="S4265" t="s">
        <v>155</v>
      </c>
      <c r="T4265" t="s">
        <v>118</v>
      </c>
      <c r="U4265" t="s">
        <v>100</v>
      </c>
      <c r="V4265" t="s">
        <v>80</v>
      </c>
      <c r="W4265">
        <v>78600</v>
      </c>
      <c r="X4265" t="s">
        <v>85</v>
      </c>
      <c r="Y4265">
        <v>20</v>
      </c>
      <c r="Z4265" t="s">
        <v>7619</v>
      </c>
      <c r="AA4265" t="s">
        <v>7619</v>
      </c>
      <c r="AB4265" t="s">
        <v>87</v>
      </c>
      <c r="AC4265" t="s">
        <v>84</v>
      </c>
      <c r="AD4265">
        <f>_xlfn.XLOOKUP(MIS[[#This Row],[TRADING SYMBOL]],[1]Sheet1!$D:$D,[1]Sheet1!$C:$C)</f>
        <v>12.55</v>
      </c>
      <c r="AE4265">
        <f>MIS[[#This Row],[OrderAverageTradedPrice]]*MIS[[#This Row],[OrderQuantity]]</f>
        <v>458</v>
      </c>
      <c r="AF4265">
        <f>MIS[[#This Row],[LTP]]*MIS[[#This Row],[OrderQuantity]]</f>
        <v>251</v>
      </c>
      <c r="AG4265">
        <f>IF(MIS[[#This Row],[OrderSide]]="SELL",MIS[[#This Row],[VALUE]]-MIS[[#This Row],[LIVE_VALUE]],MIS[[#This Row],[LIVE_VALUE]]-MIS[[#This Row],[VALUE]])</f>
        <v>-207</v>
      </c>
      <c r="AH4265" t="str" cm="1">
        <f t="array" ref="AH4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5" t="str">
        <f>MIS[[#This Row],[TRADING SYMBOL]]</f>
        <v>SENSEX2552078600PE</v>
      </c>
      <c r="AJ4265" t="str">
        <f>IF(RIGHT(MIS[[#This Row],[Main/Hedge]],4)="MAIN","MAIN","HEDGE")</f>
        <v>HEDGE</v>
      </c>
      <c r="AK4265" t="str" cm="1">
        <f t="array" ref="AK4265">_xlfn._xlws.FILTER(Table4[Column1],ISNUMBER(SEARCH(Table4[Column1],MIS[[#This Row],[OrderUniqueIdentifier]])),"")</f>
        <v>XYT</v>
      </c>
    </row>
    <row r="4266" spans="1:37" x14ac:dyDescent="0.25">
      <c r="A4266" t="s">
        <v>71</v>
      </c>
      <c r="B4266" t="s">
        <v>770</v>
      </c>
      <c r="C4266" t="s">
        <v>7671</v>
      </c>
      <c r="D4266" t="s">
        <v>72</v>
      </c>
      <c r="E4266" t="s">
        <v>116</v>
      </c>
      <c r="F4266" t="s">
        <v>98</v>
      </c>
      <c r="G4266" t="s">
        <v>74</v>
      </c>
      <c r="H4266" t="s">
        <v>75</v>
      </c>
      <c r="I4266" t="s">
        <v>76</v>
      </c>
      <c r="J4266" t="s">
        <v>77</v>
      </c>
      <c r="K4266">
        <v>80</v>
      </c>
      <c r="L4266" t="s">
        <v>77</v>
      </c>
      <c r="M4266" t="s">
        <v>78</v>
      </c>
      <c r="N4266" t="s">
        <v>7672</v>
      </c>
      <c r="O4266" t="s">
        <v>7670</v>
      </c>
      <c r="P4266" t="s">
        <v>7618</v>
      </c>
      <c r="Q4266" t="s">
        <v>117</v>
      </c>
      <c r="R4266" t="s">
        <v>79</v>
      </c>
      <c r="S4266" t="s">
        <v>155</v>
      </c>
      <c r="T4266" t="s">
        <v>118</v>
      </c>
      <c r="U4266" t="s">
        <v>100</v>
      </c>
      <c r="V4266" t="s">
        <v>80</v>
      </c>
      <c r="W4266">
        <v>78600</v>
      </c>
      <c r="X4266" t="s">
        <v>85</v>
      </c>
      <c r="Y4266">
        <v>80</v>
      </c>
      <c r="Z4266" t="s">
        <v>206</v>
      </c>
      <c r="AA4266" t="s">
        <v>7619</v>
      </c>
      <c r="AB4266" t="s">
        <v>87</v>
      </c>
      <c r="AC4266" t="s">
        <v>84</v>
      </c>
      <c r="AD4266">
        <f>_xlfn.XLOOKUP(MIS[[#This Row],[TRADING SYMBOL]],[1]Sheet1!$D:$D,[1]Sheet1!$C:$C)</f>
        <v>12.55</v>
      </c>
      <c r="AE4266">
        <f>MIS[[#This Row],[OrderAverageTradedPrice]]*MIS[[#This Row],[OrderQuantity]]</f>
        <v>1824</v>
      </c>
      <c r="AF4266">
        <f>MIS[[#This Row],[LTP]]*MIS[[#This Row],[OrderQuantity]]</f>
        <v>1004</v>
      </c>
      <c r="AG4266">
        <f>IF(MIS[[#This Row],[OrderSide]]="SELL",MIS[[#This Row],[VALUE]]-MIS[[#This Row],[LIVE_VALUE]],MIS[[#This Row],[LIVE_VALUE]]-MIS[[#This Row],[VALUE]])</f>
        <v>-820</v>
      </c>
      <c r="AH4266" t="str" cm="1">
        <f t="array" ref="AH4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6" t="str">
        <f>MIS[[#This Row],[TRADING SYMBOL]]</f>
        <v>SENSEX2552078600PE</v>
      </c>
      <c r="AJ4266" t="str">
        <f>IF(RIGHT(MIS[[#This Row],[Main/Hedge]],4)="MAIN","MAIN","HEDGE")</f>
        <v>HEDGE</v>
      </c>
      <c r="AK4266" t="str" cm="1">
        <f t="array" ref="AK4266">_xlfn._xlws.FILTER(Table4[Column1],ISNUMBER(SEARCH(Table4[Column1],MIS[[#This Row],[OrderUniqueIdentifier]])),"")</f>
        <v>XYT</v>
      </c>
    </row>
    <row r="4267" spans="1:37" x14ac:dyDescent="0.25">
      <c r="A4267" t="s">
        <v>71</v>
      </c>
      <c r="B4267" t="s">
        <v>847</v>
      </c>
      <c r="C4267" t="s">
        <v>7692</v>
      </c>
      <c r="D4267" t="s">
        <v>72</v>
      </c>
      <c r="E4267" t="s">
        <v>116</v>
      </c>
      <c r="F4267" t="s">
        <v>98</v>
      </c>
      <c r="G4267" t="s">
        <v>74</v>
      </c>
      <c r="H4267" t="s">
        <v>75</v>
      </c>
      <c r="I4267" t="s">
        <v>76</v>
      </c>
      <c r="J4267" t="s">
        <v>77</v>
      </c>
      <c r="K4267">
        <v>120</v>
      </c>
      <c r="L4267" t="s">
        <v>77</v>
      </c>
      <c r="M4267" t="s">
        <v>78</v>
      </c>
      <c r="N4267" t="s">
        <v>7672</v>
      </c>
      <c r="O4267" t="s">
        <v>7670</v>
      </c>
      <c r="P4267" t="s">
        <v>7618</v>
      </c>
      <c r="Q4267" t="s">
        <v>117</v>
      </c>
      <c r="R4267" t="s">
        <v>79</v>
      </c>
      <c r="S4267" t="s">
        <v>155</v>
      </c>
      <c r="T4267" t="s">
        <v>118</v>
      </c>
      <c r="U4267" t="s">
        <v>100</v>
      </c>
      <c r="V4267" t="s">
        <v>80</v>
      </c>
      <c r="W4267">
        <v>78600</v>
      </c>
      <c r="X4267" t="s">
        <v>85</v>
      </c>
      <c r="Y4267">
        <v>120</v>
      </c>
      <c r="Z4267" t="s">
        <v>206</v>
      </c>
      <c r="AA4267" t="s">
        <v>7619</v>
      </c>
      <c r="AB4267" t="s">
        <v>87</v>
      </c>
      <c r="AC4267" t="s">
        <v>84</v>
      </c>
      <c r="AD4267">
        <f>_xlfn.XLOOKUP(MIS[[#This Row],[TRADING SYMBOL]],[1]Sheet1!$D:$D,[1]Sheet1!$C:$C)</f>
        <v>12.55</v>
      </c>
      <c r="AE4267">
        <f>MIS[[#This Row],[OrderAverageTradedPrice]]*MIS[[#This Row],[OrderQuantity]]</f>
        <v>2736</v>
      </c>
      <c r="AF4267">
        <f>MIS[[#This Row],[LTP]]*MIS[[#This Row],[OrderQuantity]]</f>
        <v>1506</v>
      </c>
      <c r="AG4267">
        <f>IF(MIS[[#This Row],[OrderSide]]="SELL",MIS[[#This Row],[VALUE]]-MIS[[#This Row],[LIVE_VALUE]],MIS[[#This Row],[LIVE_VALUE]]-MIS[[#This Row],[VALUE]])</f>
        <v>-1230</v>
      </c>
      <c r="AH4267" t="str" cm="1">
        <f t="array" ref="AH4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7" t="str">
        <f>MIS[[#This Row],[TRADING SYMBOL]]</f>
        <v>SENSEX2552078600PE</v>
      </c>
      <c r="AJ4267" t="str">
        <f>IF(RIGHT(MIS[[#This Row],[Main/Hedge]],4)="MAIN","MAIN","HEDGE")</f>
        <v>HEDGE</v>
      </c>
      <c r="AK4267" t="str" cm="1">
        <f t="array" ref="AK4267">_xlfn._xlws.FILTER(Table4[Column1],ISNUMBER(SEARCH(Table4[Column1],MIS[[#This Row],[OrderUniqueIdentifier]])),"")</f>
        <v>XYT</v>
      </c>
    </row>
    <row r="4268" spans="1:37" x14ac:dyDescent="0.25">
      <c r="A4268" t="s">
        <v>71</v>
      </c>
      <c r="B4268" t="s">
        <v>873</v>
      </c>
      <c r="C4268" t="s">
        <v>7825</v>
      </c>
      <c r="D4268" t="s">
        <v>72</v>
      </c>
      <c r="E4268" t="s">
        <v>116</v>
      </c>
      <c r="F4268" t="s">
        <v>98</v>
      </c>
      <c r="G4268" t="s">
        <v>74</v>
      </c>
      <c r="H4268" t="s">
        <v>75</v>
      </c>
      <c r="I4268" t="s">
        <v>76</v>
      </c>
      <c r="J4268" t="s">
        <v>77</v>
      </c>
      <c r="K4268">
        <v>20</v>
      </c>
      <c r="L4268" t="s">
        <v>77</v>
      </c>
      <c r="M4268" t="s">
        <v>78</v>
      </c>
      <c r="N4268" t="s">
        <v>7672</v>
      </c>
      <c r="O4268" t="s">
        <v>7670</v>
      </c>
      <c r="P4268" t="s">
        <v>7618</v>
      </c>
      <c r="Q4268" t="s">
        <v>117</v>
      </c>
      <c r="R4268" t="s">
        <v>79</v>
      </c>
      <c r="S4268" t="s">
        <v>155</v>
      </c>
      <c r="T4268" t="s">
        <v>118</v>
      </c>
      <c r="U4268" t="s">
        <v>100</v>
      </c>
      <c r="V4268" t="s">
        <v>80</v>
      </c>
      <c r="W4268">
        <v>78600</v>
      </c>
      <c r="X4268" t="s">
        <v>85</v>
      </c>
      <c r="Y4268">
        <v>20</v>
      </c>
      <c r="Z4268" t="s">
        <v>206</v>
      </c>
      <c r="AA4268" t="s">
        <v>7619</v>
      </c>
      <c r="AB4268" t="s">
        <v>87</v>
      </c>
      <c r="AC4268" t="s">
        <v>84</v>
      </c>
      <c r="AD4268">
        <f>_xlfn.XLOOKUP(MIS[[#This Row],[TRADING SYMBOL]],[1]Sheet1!$D:$D,[1]Sheet1!$C:$C)</f>
        <v>12.55</v>
      </c>
      <c r="AE4268">
        <f>MIS[[#This Row],[OrderAverageTradedPrice]]*MIS[[#This Row],[OrderQuantity]]</f>
        <v>456</v>
      </c>
      <c r="AF4268">
        <f>MIS[[#This Row],[LTP]]*MIS[[#This Row],[OrderQuantity]]</f>
        <v>251</v>
      </c>
      <c r="AG4268">
        <f>IF(MIS[[#This Row],[OrderSide]]="SELL",MIS[[#This Row],[VALUE]]-MIS[[#This Row],[LIVE_VALUE]],MIS[[#This Row],[LIVE_VALUE]]-MIS[[#This Row],[VALUE]])</f>
        <v>-205</v>
      </c>
      <c r="AH4268" t="str" cm="1">
        <f t="array" ref="AH4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8" t="str">
        <f>MIS[[#This Row],[TRADING SYMBOL]]</f>
        <v>SENSEX2552078600PE</v>
      </c>
      <c r="AJ4268" t="str">
        <f>IF(RIGHT(MIS[[#This Row],[Main/Hedge]],4)="MAIN","MAIN","HEDGE")</f>
        <v>HEDGE</v>
      </c>
      <c r="AK4268" t="str" cm="1">
        <f t="array" ref="AK4268">_xlfn._xlws.FILTER(Table4[Column1],ISNUMBER(SEARCH(Table4[Column1],MIS[[#This Row],[OrderUniqueIdentifier]])),"")</f>
        <v>XYT</v>
      </c>
    </row>
    <row r="4269" spans="1:37" x14ac:dyDescent="0.25">
      <c r="A4269" t="s">
        <v>71</v>
      </c>
      <c r="B4269" t="s">
        <v>948</v>
      </c>
      <c r="C4269" t="s">
        <v>7834</v>
      </c>
      <c r="D4269" t="s">
        <v>72</v>
      </c>
      <c r="E4269" t="s">
        <v>116</v>
      </c>
      <c r="F4269" t="s">
        <v>98</v>
      </c>
      <c r="G4269" t="s">
        <v>74</v>
      </c>
      <c r="H4269" t="s">
        <v>75</v>
      </c>
      <c r="I4269" t="s">
        <v>76</v>
      </c>
      <c r="J4269" t="s">
        <v>77</v>
      </c>
      <c r="K4269">
        <v>20</v>
      </c>
      <c r="L4269" t="s">
        <v>77</v>
      </c>
      <c r="M4269" t="s">
        <v>78</v>
      </c>
      <c r="N4269" t="s">
        <v>7672</v>
      </c>
      <c r="O4269" t="s">
        <v>7670</v>
      </c>
      <c r="P4269" t="s">
        <v>7618</v>
      </c>
      <c r="Q4269" t="s">
        <v>117</v>
      </c>
      <c r="R4269" t="s">
        <v>79</v>
      </c>
      <c r="S4269" t="s">
        <v>155</v>
      </c>
      <c r="T4269" t="s">
        <v>118</v>
      </c>
      <c r="U4269" t="s">
        <v>100</v>
      </c>
      <c r="V4269" t="s">
        <v>80</v>
      </c>
      <c r="W4269">
        <v>78600</v>
      </c>
      <c r="X4269" t="s">
        <v>85</v>
      </c>
      <c r="Y4269">
        <v>20</v>
      </c>
      <c r="Z4269" t="s">
        <v>206</v>
      </c>
      <c r="AA4269" t="s">
        <v>7619</v>
      </c>
      <c r="AB4269" t="s">
        <v>87</v>
      </c>
      <c r="AC4269" t="s">
        <v>84</v>
      </c>
      <c r="AD4269">
        <f>_xlfn.XLOOKUP(MIS[[#This Row],[TRADING SYMBOL]],[1]Sheet1!$D:$D,[1]Sheet1!$C:$C)</f>
        <v>12.55</v>
      </c>
      <c r="AE4269">
        <f>MIS[[#This Row],[OrderAverageTradedPrice]]*MIS[[#This Row],[OrderQuantity]]</f>
        <v>456</v>
      </c>
      <c r="AF4269">
        <f>MIS[[#This Row],[LTP]]*MIS[[#This Row],[OrderQuantity]]</f>
        <v>251</v>
      </c>
      <c r="AG4269">
        <f>IF(MIS[[#This Row],[OrderSide]]="SELL",MIS[[#This Row],[VALUE]]-MIS[[#This Row],[LIVE_VALUE]],MIS[[#This Row],[LIVE_VALUE]]-MIS[[#This Row],[VALUE]])</f>
        <v>-205</v>
      </c>
      <c r="AH4269" t="str" cm="1">
        <f t="array" ref="AH4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9" t="str">
        <f>MIS[[#This Row],[TRADING SYMBOL]]</f>
        <v>SENSEX2552078600PE</v>
      </c>
      <c r="AJ4269" t="str">
        <f>IF(RIGHT(MIS[[#This Row],[Main/Hedge]],4)="MAIN","MAIN","HEDGE")</f>
        <v>HEDGE</v>
      </c>
      <c r="AK4269" t="str" cm="1">
        <f t="array" ref="AK4269">_xlfn._xlws.FILTER(Table4[Column1],ISNUMBER(SEARCH(Table4[Column1],MIS[[#This Row],[OrderUniqueIdentifier]])),"")</f>
        <v>XYT</v>
      </c>
    </row>
    <row r="4270" spans="1:37" x14ac:dyDescent="0.25">
      <c r="A4270" t="s">
        <v>71</v>
      </c>
      <c r="B4270" t="s">
        <v>960</v>
      </c>
      <c r="C4270" t="s">
        <v>7701</v>
      </c>
      <c r="D4270" t="s">
        <v>72</v>
      </c>
      <c r="E4270" t="s">
        <v>116</v>
      </c>
      <c r="F4270" t="s">
        <v>98</v>
      </c>
      <c r="G4270" t="s">
        <v>74</v>
      </c>
      <c r="H4270" t="s">
        <v>75</v>
      </c>
      <c r="I4270" t="s">
        <v>76</v>
      </c>
      <c r="J4270" t="s">
        <v>77</v>
      </c>
      <c r="K4270">
        <v>20</v>
      </c>
      <c r="L4270" t="s">
        <v>77</v>
      </c>
      <c r="M4270" t="s">
        <v>78</v>
      </c>
      <c r="N4270" t="s">
        <v>7672</v>
      </c>
      <c r="O4270" t="s">
        <v>7670</v>
      </c>
      <c r="P4270" t="s">
        <v>7618</v>
      </c>
      <c r="Q4270" t="s">
        <v>117</v>
      </c>
      <c r="R4270" t="s">
        <v>79</v>
      </c>
      <c r="S4270" t="s">
        <v>155</v>
      </c>
      <c r="T4270" t="s">
        <v>118</v>
      </c>
      <c r="U4270" t="s">
        <v>100</v>
      </c>
      <c r="V4270" t="s">
        <v>80</v>
      </c>
      <c r="W4270">
        <v>78600</v>
      </c>
      <c r="X4270" t="s">
        <v>85</v>
      </c>
      <c r="Y4270">
        <v>20</v>
      </c>
      <c r="Z4270" t="s">
        <v>206</v>
      </c>
      <c r="AA4270" t="s">
        <v>7619</v>
      </c>
      <c r="AB4270" t="s">
        <v>87</v>
      </c>
      <c r="AC4270" t="s">
        <v>84</v>
      </c>
      <c r="AD4270">
        <f>_xlfn.XLOOKUP(MIS[[#This Row],[TRADING SYMBOL]],[1]Sheet1!$D:$D,[1]Sheet1!$C:$C)</f>
        <v>12.55</v>
      </c>
      <c r="AE4270">
        <f>MIS[[#This Row],[OrderAverageTradedPrice]]*MIS[[#This Row],[OrderQuantity]]</f>
        <v>456</v>
      </c>
      <c r="AF4270">
        <f>MIS[[#This Row],[LTP]]*MIS[[#This Row],[OrderQuantity]]</f>
        <v>251</v>
      </c>
      <c r="AG4270">
        <f>IF(MIS[[#This Row],[OrderSide]]="SELL",MIS[[#This Row],[VALUE]]-MIS[[#This Row],[LIVE_VALUE]],MIS[[#This Row],[LIVE_VALUE]]-MIS[[#This Row],[VALUE]])</f>
        <v>-205</v>
      </c>
      <c r="AH4270" t="str" cm="1">
        <f t="array" ref="AH4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0" t="str">
        <f>MIS[[#This Row],[TRADING SYMBOL]]</f>
        <v>SENSEX2552078600PE</v>
      </c>
      <c r="AJ4270" t="str">
        <f>IF(RIGHT(MIS[[#This Row],[Main/Hedge]],4)="MAIN","MAIN","HEDGE")</f>
        <v>HEDGE</v>
      </c>
      <c r="AK4270" t="str" cm="1">
        <f t="array" ref="AK4270">_xlfn._xlws.FILTER(Table4[Column1],ISNUMBER(SEARCH(Table4[Column1],MIS[[#This Row],[OrderUniqueIdentifier]])),"")</f>
        <v>XYT</v>
      </c>
    </row>
    <row r="4271" spans="1:37" x14ac:dyDescent="0.25">
      <c r="A4271" t="s">
        <v>71</v>
      </c>
      <c r="B4271" t="s">
        <v>978</v>
      </c>
      <c r="C4271" t="s">
        <v>7704</v>
      </c>
      <c r="D4271" t="s">
        <v>72</v>
      </c>
      <c r="E4271" t="s">
        <v>465</v>
      </c>
      <c r="F4271" t="s">
        <v>98</v>
      </c>
      <c r="G4271" t="s">
        <v>74</v>
      </c>
      <c r="H4271" t="s">
        <v>75</v>
      </c>
      <c r="I4271" t="s">
        <v>76</v>
      </c>
      <c r="J4271" t="s">
        <v>77</v>
      </c>
      <c r="K4271">
        <v>20</v>
      </c>
      <c r="L4271" t="s">
        <v>77</v>
      </c>
      <c r="M4271" t="s">
        <v>78</v>
      </c>
      <c r="N4271" t="s">
        <v>230</v>
      </c>
      <c r="O4271" t="s">
        <v>7670</v>
      </c>
      <c r="P4271" t="s">
        <v>7618</v>
      </c>
      <c r="Q4271" t="s">
        <v>469</v>
      </c>
      <c r="R4271" t="s">
        <v>79</v>
      </c>
      <c r="S4271" t="s">
        <v>155</v>
      </c>
      <c r="T4271" t="s">
        <v>470</v>
      </c>
      <c r="U4271" t="s">
        <v>100</v>
      </c>
      <c r="V4271" t="s">
        <v>80</v>
      </c>
      <c r="W4271">
        <v>85900</v>
      </c>
      <c r="X4271" t="s">
        <v>81</v>
      </c>
      <c r="Y4271">
        <v>20</v>
      </c>
      <c r="Z4271" t="s">
        <v>206</v>
      </c>
      <c r="AA4271" t="s">
        <v>7619</v>
      </c>
      <c r="AB4271" t="s">
        <v>83</v>
      </c>
      <c r="AC4271" t="s">
        <v>84</v>
      </c>
      <c r="AD4271">
        <f>_xlfn.XLOOKUP(MIS[[#This Row],[TRADING SYMBOL]],[1]Sheet1!$D:$D,[1]Sheet1!$C:$C)</f>
        <v>6.35</v>
      </c>
      <c r="AE4271">
        <f>MIS[[#This Row],[OrderAverageTradedPrice]]*MIS[[#This Row],[OrderQuantity]]</f>
        <v>168</v>
      </c>
      <c r="AF4271">
        <f>MIS[[#This Row],[LTP]]*MIS[[#This Row],[OrderQuantity]]</f>
        <v>127</v>
      </c>
      <c r="AG4271">
        <f>IF(MIS[[#This Row],[OrderSide]]="SELL",MIS[[#This Row],[VALUE]]-MIS[[#This Row],[LIVE_VALUE]],MIS[[#This Row],[LIVE_VALUE]]-MIS[[#This Row],[VALUE]])</f>
        <v>-41</v>
      </c>
      <c r="AH4271" t="str" cm="1">
        <f t="array" ref="AH4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1" t="str">
        <f>MIS[[#This Row],[TRADING SYMBOL]]</f>
        <v>SENSEX2552085900CE</v>
      </c>
      <c r="AJ4271" t="str">
        <f>IF(RIGHT(MIS[[#This Row],[Main/Hedge]],4)="MAIN","MAIN","HEDGE")</f>
        <v>HEDGE</v>
      </c>
      <c r="AK4271" t="str" cm="1">
        <f t="array" ref="AK4271">_xlfn._xlws.FILTER(Table4[Column1],ISNUMBER(SEARCH(Table4[Column1],MIS[[#This Row],[OrderUniqueIdentifier]])),"")</f>
        <v>XYT</v>
      </c>
    </row>
    <row r="4272" spans="1:37" x14ac:dyDescent="0.25">
      <c r="A4272" t="s">
        <v>71</v>
      </c>
      <c r="B4272" t="s">
        <v>1021</v>
      </c>
      <c r="C4272" t="s">
        <v>7713</v>
      </c>
      <c r="D4272" t="s">
        <v>72</v>
      </c>
      <c r="E4272" t="s">
        <v>465</v>
      </c>
      <c r="F4272" t="s">
        <v>98</v>
      </c>
      <c r="G4272" t="s">
        <v>74</v>
      </c>
      <c r="H4272" t="s">
        <v>75</v>
      </c>
      <c r="I4272" t="s">
        <v>76</v>
      </c>
      <c r="J4272" t="s">
        <v>77</v>
      </c>
      <c r="K4272">
        <v>20</v>
      </c>
      <c r="L4272" t="s">
        <v>77</v>
      </c>
      <c r="M4272" t="s">
        <v>78</v>
      </c>
      <c r="N4272" t="s">
        <v>230</v>
      </c>
      <c r="O4272" t="s">
        <v>7618</v>
      </c>
      <c r="P4272" t="s">
        <v>7618</v>
      </c>
      <c r="Q4272" t="s">
        <v>469</v>
      </c>
      <c r="R4272" t="s">
        <v>79</v>
      </c>
      <c r="S4272" t="s">
        <v>155</v>
      </c>
      <c r="T4272" t="s">
        <v>470</v>
      </c>
      <c r="U4272" t="s">
        <v>100</v>
      </c>
      <c r="V4272" t="s">
        <v>80</v>
      </c>
      <c r="W4272">
        <v>85900</v>
      </c>
      <c r="X4272" t="s">
        <v>81</v>
      </c>
      <c r="Y4272">
        <v>20</v>
      </c>
      <c r="Z4272" t="s">
        <v>7619</v>
      </c>
      <c r="AA4272" t="s">
        <v>7619</v>
      </c>
      <c r="AB4272" t="s">
        <v>83</v>
      </c>
      <c r="AC4272" t="s">
        <v>84</v>
      </c>
      <c r="AD4272">
        <f>_xlfn.XLOOKUP(MIS[[#This Row],[TRADING SYMBOL]],[1]Sheet1!$D:$D,[1]Sheet1!$C:$C)</f>
        <v>6.35</v>
      </c>
      <c r="AE4272">
        <f>MIS[[#This Row],[OrderAverageTradedPrice]]*MIS[[#This Row],[OrderQuantity]]</f>
        <v>168</v>
      </c>
      <c r="AF4272">
        <f>MIS[[#This Row],[LTP]]*MIS[[#This Row],[OrderQuantity]]</f>
        <v>127</v>
      </c>
      <c r="AG4272">
        <f>IF(MIS[[#This Row],[OrderSide]]="SELL",MIS[[#This Row],[VALUE]]-MIS[[#This Row],[LIVE_VALUE]],MIS[[#This Row],[LIVE_VALUE]]-MIS[[#This Row],[VALUE]])</f>
        <v>-41</v>
      </c>
      <c r="AH4272" t="str" cm="1">
        <f t="array" ref="AH4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2" t="str">
        <f>MIS[[#This Row],[TRADING SYMBOL]]</f>
        <v>SENSEX2552085900CE</v>
      </c>
      <c r="AJ4272" t="str">
        <f>IF(RIGHT(MIS[[#This Row],[Main/Hedge]],4)="MAIN","MAIN","HEDGE")</f>
        <v>HEDGE</v>
      </c>
      <c r="AK4272" t="str" cm="1">
        <f t="array" ref="AK4272">_xlfn._xlws.FILTER(Table4[Column1],ISNUMBER(SEARCH(Table4[Column1],MIS[[#This Row],[OrderUniqueIdentifier]])),"")</f>
        <v>XYT</v>
      </c>
    </row>
    <row r="4273" spans="1:37" x14ac:dyDescent="0.25">
      <c r="A4273" t="s">
        <v>71</v>
      </c>
      <c r="B4273" t="s">
        <v>1077</v>
      </c>
      <c r="C4273" t="s">
        <v>7837</v>
      </c>
      <c r="D4273" t="s">
        <v>72</v>
      </c>
      <c r="E4273" t="s">
        <v>116</v>
      </c>
      <c r="F4273" t="s">
        <v>98</v>
      </c>
      <c r="G4273" t="s">
        <v>74</v>
      </c>
      <c r="H4273" t="s">
        <v>75</v>
      </c>
      <c r="I4273" t="s">
        <v>76</v>
      </c>
      <c r="J4273" t="s">
        <v>77</v>
      </c>
      <c r="K4273">
        <v>120</v>
      </c>
      <c r="L4273" t="s">
        <v>77</v>
      </c>
      <c r="M4273" t="s">
        <v>78</v>
      </c>
      <c r="N4273" t="s">
        <v>7838</v>
      </c>
      <c r="O4273" t="s">
        <v>7618</v>
      </c>
      <c r="P4273" t="s">
        <v>7618</v>
      </c>
      <c r="Q4273" t="s">
        <v>117</v>
      </c>
      <c r="R4273" t="s">
        <v>79</v>
      </c>
      <c r="S4273" t="s">
        <v>155</v>
      </c>
      <c r="T4273" t="s">
        <v>118</v>
      </c>
      <c r="U4273" t="s">
        <v>100</v>
      </c>
      <c r="V4273" t="s">
        <v>80</v>
      </c>
      <c r="W4273">
        <v>78600</v>
      </c>
      <c r="X4273" t="s">
        <v>85</v>
      </c>
      <c r="Y4273">
        <v>120</v>
      </c>
      <c r="Z4273" t="s">
        <v>7619</v>
      </c>
      <c r="AA4273" t="s">
        <v>7619</v>
      </c>
      <c r="AB4273" t="s">
        <v>87</v>
      </c>
      <c r="AC4273" t="s">
        <v>84</v>
      </c>
      <c r="AD4273">
        <f>_xlfn.XLOOKUP(MIS[[#This Row],[TRADING SYMBOL]],[1]Sheet1!$D:$D,[1]Sheet1!$C:$C)</f>
        <v>12.55</v>
      </c>
      <c r="AE4273">
        <f>MIS[[#This Row],[OrderAverageTradedPrice]]*MIS[[#This Row],[OrderQuantity]]</f>
        <v>2743.9999999999918</v>
      </c>
      <c r="AF4273">
        <f>MIS[[#This Row],[LTP]]*MIS[[#This Row],[OrderQuantity]]</f>
        <v>1506</v>
      </c>
      <c r="AG4273">
        <f>IF(MIS[[#This Row],[OrderSide]]="SELL",MIS[[#This Row],[VALUE]]-MIS[[#This Row],[LIVE_VALUE]],MIS[[#This Row],[LIVE_VALUE]]-MIS[[#This Row],[VALUE]])</f>
        <v>-1237.9999999999918</v>
      </c>
      <c r="AH4273" t="str" cm="1">
        <f t="array" ref="AH4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3" t="str">
        <f>MIS[[#This Row],[TRADING SYMBOL]]</f>
        <v>SENSEX2552078600PE</v>
      </c>
      <c r="AJ4273" t="str">
        <f>IF(RIGHT(MIS[[#This Row],[Main/Hedge]],4)="MAIN","MAIN","HEDGE")</f>
        <v>HEDGE</v>
      </c>
      <c r="AK4273" t="str" cm="1">
        <f t="array" ref="AK4273">_xlfn._xlws.FILTER(Table4[Column1],ISNUMBER(SEARCH(Table4[Column1],MIS[[#This Row],[OrderUniqueIdentifier]])),"")</f>
        <v>XYT</v>
      </c>
    </row>
    <row r="4274" spans="1:37" x14ac:dyDescent="0.25">
      <c r="A4274" t="s">
        <v>71</v>
      </c>
      <c r="B4274" t="s">
        <v>1086</v>
      </c>
      <c r="C4274" t="s">
        <v>7839</v>
      </c>
      <c r="D4274" t="s">
        <v>72</v>
      </c>
      <c r="E4274" t="s">
        <v>465</v>
      </c>
      <c r="F4274" t="s">
        <v>98</v>
      </c>
      <c r="G4274" t="s">
        <v>74</v>
      </c>
      <c r="H4274" t="s">
        <v>75</v>
      </c>
      <c r="I4274" t="s">
        <v>76</v>
      </c>
      <c r="J4274" t="s">
        <v>77</v>
      </c>
      <c r="K4274">
        <v>20</v>
      </c>
      <c r="L4274" t="s">
        <v>77</v>
      </c>
      <c r="M4274" t="s">
        <v>78</v>
      </c>
      <c r="N4274" t="s">
        <v>7643</v>
      </c>
      <c r="O4274" t="s">
        <v>7670</v>
      </c>
      <c r="P4274" t="s">
        <v>7618</v>
      </c>
      <c r="Q4274" t="s">
        <v>469</v>
      </c>
      <c r="R4274" t="s">
        <v>79</v>
      </c>
      <c r="S4274" t="s">
        <v>155</v>
      </c>
      <c r="T4274" t="s">
        <v>470</v>
      </c>
      <c r="U4274" t="s">
        <v>100</v>
      </c>
      <c r="V4274" t="s">
        <v>80</v>
      </c>
      <c r="W4274">
        <v>85900</v>
      </c>
      <c r="X4274" t="s">
        <v>81</v>
      </c>
      <c r="Y4274">
        <v>20</v>
      </c>
      <c r="Z4274" t="s">
        <v>206</v>
      </c>
      <c r="AA4274" t="s">
        <v>7619</v>
      </c>
      <c r="AB4274" t="s">
        <v>83</v>
      </c>
      <c r="AC4274" t="s">
        <v>84</v>
      </c>
      <c r="AD4274">
        <f>_xlfn.XLOOKUP(MIS[[#This Row],[TRADING SYMBOL]],[1]Sheet1!$D:$D,[1]Sheet1!$C:$C)</f>
        <v>6.35</v>
      </c>
      <c r="AE4274">
        <f>MIS[[#This Row],[OrderAverageTradedPrice]]*MIS[[#This Row],[OrderQuantity]]</f>
        <v>169</v>
      </c>
      <c r="AF4274">
        <f>MIS[[#This Row],[LTP]]*MIS[[#This Row],[OrderQuantity]]</f>
        <v>127</v>
      </c>
      <c r="AG4274">
        <f>IF(MIS[[#This Row],[OrderSide]]="SELL",MIS[[#This Row],[VALUE]]-MIS[[#This Row],[LIVE_VALUE]],MIS[[#This Row],[LIVE_VALUE]]-MIS[[#This Row],[VALUE]])</f>
        <v>-42</v>
      </c>
      <c r="AH4274" t="str" cm="1">
        <f t="array" ref="AH4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4" t="str">
        <f>MIS[[#This Row],[TRADING SYMBOL]]</f>
        <v>SENSEX2552085900CE</v>
      </c>
      <c r="AJ4274" t="str">
        <f>IF(RIGHT(MIS[[#This Row],[Main/Hedge]],4)="MAIN","MAIN","HEDGE")</f>
        <v>HEDGE</v>
      </c>
      <c r="AK4274" t="str" cm="1">
        <f t="array" ref="AK4274">_xlfn._xlws.FILTER(Table4[Column1],ISNUMBER(SEARCH(Table4[Column1],MIS[[#This Row],[OrderUniqueIdentifier]])),"")</f>
        <v>XYT</v>
      </c>
    </row>
    <row r="4275" spans="1:37" x14ac:dyDescent="0.25">
      <c r="A4275" t="s">
        <v>71</v>
      </c>
      <c r="B4275" t="s">
        <v>1086</v>
      </c>
      <c r="C4275" t="s">
        <v>7840</v>
      </c>
      <c r="D4275" t="s">
        <v>72</v>
      </c>
      <c r="E4275" t="s">
        <v>116</v>
      </c>
      <c r="F4275" t="s">
        <v>98</v>
      </c>
      <c r="G4275" t="s">
        <v>74</v>
      </c>
      <c r="H4275" t="s">
        <v>75</v>
      </c>
      <c r="I4275" t="s">
        <v>76</v>
      </c>
      <c r="J4275" t="s">
        <v>77</v>
      </c>
      <c r="K4275">
        <v>20</v>
      </c>
      <c r="L4275" t="s">
        <v>77</v>
      </c>
      <c r="M4275" t="s">
        <v>78</v>
      </c>
      <c r="N4275" t="s">
        <v>7821</v>
      </c>
      <c r="O4275" t="s">
        <v>7618</v>
      </c>
      <c r="P4275" t="s">
        <v>7618</v>
      </c>
      <c r="Q4275" t="s">
        <v>117</v>
      </c>
      <c r="R4275" t="s">
        <v>79</v>
      </c>
      <c r="S4275" t="s">
        <v>155</v>
      </c>
      <c r="T4275" t="s">
        <v>118</v>
      </c>
      <c r="U4275" t="s">
        <v>100</v>
      </c>
      <c r="V4275" t="s">
        <v>80</v>
      </c>
      <c r="W4275">
        <v>78600</v>
      </c>
      <c r="X4275" t="s">
        <v>85</v>
      </c>
      <c r="Y4275">
        <v>20</v>
      </c>
      <c r="Z4275" t="s">
        <v>7619</v>
      </c>
      <c r="AA4275" t="s">
        <v>7619</v>
      </c>
      <c r="AB4275" t="s">
        <v>87</v>
      </c>
      <c r="AC4275" t="s">
        <v>84</v>
      </c>
      <c r="AD4275">
        <f>_xlfn.XLOOKUP(MIS[[#This Row],[TRADING SYMBOL]],[1]Sheet1!$D:$D,[1]Sheet1!$C:$C)</f>
        <v>12.55</v>
      </c>
      <c r="AE4275">
        <f>MIS[[#This Row],[OrderAverageTradedPrice]]*MIS[[#This Row],[OrderQuantity]]</f>
        <v>458</v>
      </c>
      <c r="AF4275">
        <f>MIS[[#This Row],[LTP]]*MIS[[#This Row],[OrderQuantity]]</f>
        <v>251</v>
      </c>
      <c r="AG4275">
        <f>IF(MIS[[#This Row],[OrderSide]]="SELL",MIS[[#This Row],[VALUE]]-MIS[[#This Row],[LIVE_VALUE]],MIS[[#This Row],[LIVE_VALUE]]-MIS[[#This Row],[VALUE]])</f>
        <v>-207</v>
      </c>
      <c r="AH4275" t="str" cm="1">
        <f t="array" ref="AH4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5" t="str">
        <f>MIS[[#This Row],[TRADING SYMBOL]]</f>
        <v>SENSEX2552078600PE</v>
      </c>
      <c r="AJ4275" t="str">
        <f>IF(RIGHT(MIS[[#This Row],[Main/Hedge]],4)="MAIN","MAIN","HEDGE")</f>
        <v>HEDGE</v>
      </c>
      <c r="AK4275" t="str" cm="1">
        <f t="array" ref="AK4275">_xlfn._xlws.FILTER(Table4[Column1],ISNUMBER(SEARCH(Table4[Column1],MIS[[#This Row],[OrderUniqueIdentifier]])),"")</f>
        <v>XYT</v>
      </c>
    </row>
    <row r="4276" spans="1:37" x14ac:dyDescent="0.25">
      <c r="A4276" t="s">
        <v>71</v>
      </c>
      <c r="B4276" t="s">
        <v>1093</v>
      </c>
      <c r="C4276" t="s">
        <v>7842</v>
      </c>
      <c r="D4276" t="s">
        <v>72</v>
      </c>
      <c r="E4276" t="s">
        <v>116</v>
      </c>
      <c r="F4276" t="s">
        <v>98</v>
      </c>
      <c r="G4276" t="s">
        <v>74</v>
      </c>
      <c r="H4276" t="s">
        <v>75</v>
      </c>
      <c r="I4276" t="s">
        <v>76</v>
      </c>
      <c r="J4276" t="s">
        <v>77</v>
      </c>
      <c r="K4276">
        <v>60</v>
      </c>
      <c r="L4276" t="s">
        <v>77</v>
      </c>
      <c r="M4276" t="s">
        <v>78</v>
      </c>
      <c r="N4276" t="s">
        <v>7672</v>
      </c>
      <c r="O4276" t="s">
        <v>7670</v>
      </c>
      <c r="P4276" t="s">
        <v>7618</v>
      </c>
      <c r="Q4276" t="s">
        <v>117</v>
      </c>
      <c r="R4276" t="s">
        <v>79</v>
      </c>
      <c r="S4276" t="s">
        <v>155</v>
      </c>
      <c r="T4276" t="s">
        <v>118</v>
      </c>
      <c r="U4276" t="s">
        <v>100</v>
      </c>
      <c r="V4276" t="s">
        <v>80</v>
      </c>
      <c r="W4276">
        <v>78600</v>
      </c>
      <c r="X4276" t="s">
        <v>85</v>
      </c>
      <c r="Y4276">
        <v>60</v>
      </c>
      <c r="Z4276" t="s">
        <v>206</v>
      </c>
      <c r="AA4276" t="s">
        <v>7619</v>
      </c>
      <c r="AB4276" t="s">
        <v>87</v>
      </c>
      <c r="AC4276" t="s">
        <v>84</v>
      </c>
      <c r="AD4276">
        <f>_xlfn.XLOOKUP(MIS[[#This Row],[TRADING SYMBOL]],[1]Sheet1!$D:$D,[1]Sheet1!$C:$C)</f>
        <v>12.55</v>
      </c>
      <c r="AE4276">
        <f>MIS[[#This Row],[OrderAverageTradedPrice]]*MIS[[#This Row],[OrderQuantity]]</f>
        <v>1368</v>
      </c>
      <c r="AF4276">
        <f>MIS[[#This Row],[LTP]]*MIS[[#This Row],[OrderQuantity]]</f>
        <v>753</v>
      </c>
      <c r="AG4276">
        <f>IF(MIS[[#This Row],[OrderSide]]="SELL",MIS[[#This Row],[VALUE]]-MIS[[#This Row],[LIVE_VALUE]],MIS[[#This Row],[LIVE_VALUE]]-MIS[[#This Row],[VALUE]])</f>
        <v>-615</v>
      </c>
      <c r="AH4276" t="str" cm="1">
        <f t="array" ref="AH4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6" t="str">
        <f>MIS[[#This Row],[TRADING SYMBOL]]</f>
        <v>SENSEX2552078600PE</v>
      </c>
      <c r="AJ4276" t="str">
        <f>IF(RIGHT(MIS[[#This Row],[Main/Hedge]],4)="MAIN","MAIN","HEDGE")</f>
        <v>HEDGE</v>
      </c>
      <c r="AK4276" t="str" cm="1">
        <f t="array" ref="AK4276">_xlfn._xlws.FILTER(Table4[Column1],ISNUMBER(SEARCH(Table4[Column1],MIS[[#This Row],[OrderUniqueIdentifier]])),"")</f>
        <v>XYT</v>
      </c>
    </row>
    <row r="4277" spans="1:37" x14ac:dyDescent="0.25">
      <c r="A4277" t="s">
        <v>71</v>
      </c>
      <c r="B4277" t="s">
        <v>1124</v>
      </c>
      <c r="C4277" t="s">
        <v>7848</v>
      </c>
      <c r="D4277" t="s">
        <v>72</v>
      </c>
      <c r="E4277" t="s">
        <v>116</v>
      </c>
      <c r="F4277" t="s">
        <v>98</v>
      </c>
      <c r="G4277" t="s">
        <v>74</v>
      </c>
      <c r="H4277" t="s">
        <v>75</v>
      </c>
      <c r="I4277" t="s">
        <v>76</v>
      </c>
      <c r="J4277" t="s">
        <v>77</v>
      </c>
      <c r="K4277">
        <v>20</v>
      </c>
      <c r="L4277" t="s">
        <v>77</v>
      </c>
      <c r="M4277" t="s">
        <v>78</v>
      </c>
      <c r="N4277" t="s">
        <v>7672</v>
      </c>
      <c r="O4277" t="s">
        <v>7670</v>
      </c>
      <c r="P4277" t="s">
        <v>7618</v>
      </c>
      <c r="Q4277" t="s">
        <v>117</v>
      </c>
      <c r="R4277" t="s">
        <v>79</v>
      </c>
      <c r="S4277" t="s">
        <v>155</v>
      </c>
      <c r="T4277" t="s">
        <v>118</v>
      </c>
      <c r="U4277" t="s">
        <v>100</v>
      </c>
      <c r="V4277" t="s">
        <v>80</v>
      </c>
      <c r="W4277">
        <v>78600</v>
      </c>
      <c r="X4277" t="s">
        <v>85</v>
      </c>
      <c r="Y4277">
        <v>20</v>
      </c>
      <c r="Z4277" t="s">
        <v>206</v>
      </c>
      <c r="AA4277" t="s">
        <v>7619</v>
      </c>
      <c r="AB4277" t="s">
        <v>87</v>
      </c>
      <c r="AC4277" t="s">
        <v>84</v>
      </c>
      <c r="AD4277">
        <f>_xlfn.XLOOKUP(MIS[[#This Row],[TRADING SYMBOL]],[1]Sheet1!$D:$D,[1]Sheet1!$C:$C)</f>
        <v>12.55</v>
      </c>
      <c r="AE4277">
        <f>MIS[[#This Row],[OrderAverageTradedPrice]]*MIS[[#This Row],[OrderQuantity]]</f>
        <v>456</v>
      </c>
      <c r="AF4277">
        <f>MIS[[#This Row],[LTP]]*MIS[[#This Row],[OrderQuantity]]</f>
        <v>251</v>
      </c>
      <c r="AG4277">
        <f>IF(MIS[[#This Row],[OrderSide]]="SELL",MIS[[#This Row],[VALUE]]-MIS[[#This Row],[LIVE_VALUE]],MIS[[#This Row],[LIVE_VALUE]]-MIS[[#This Row],[VALUE]])</f>
        <v>-205</v>
      </c>
      <c r="AH4277" t="str" cm="1">
        <f t="array" ref="AH4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7" t="str">
        <f>MIS[[#This Row],[TRADING SYMBOL]]</f>
        <v>SENSEX2552078600PE</v>
      </c>
      <c r="AJ4277" t="str">
        <f>IF(RIGHT(MIS[[#This Row],[Main/Hedge]],4)="MAIN","MAIN","HEDGE")</f>
        <v>HEDGE</v>
      </c>
      <c r="AK4277" t="str" cm="1">
        <f t="array" ref="AK4277">_xlfn._xlws.FILTER(Table4[Column1],ISNUMBER(SEARCH(Table4[Column1],MIS[[#This Row],[OrderUniqueIdentifier]])),"")</f>
        <v>XYT</v>
      </c>
    </row>
    <row r="4278" spans="1:37" x14ac:dyDescent="0.25">
      <c r="A4278" t="s">
        <v>71</v>
      </c>
      <c r="B4278" t="s">
        <v>1135</v>
      </c>
      <c r="C4278" t="s">
        <v>7849</v>
      </c>
      <c r="D4278" t="s">
        <v>72</v>
      </c>
      <c r="E4278" t="s">
        <v>465</v>
      </c>
      <c r="F4278" t="s">
        <v>98</v>
      </c>
      <c r="G4278" t="s">
        <v>74</v>
      </c>
      <c r="H4278" t="s">
        <v>75</v>
      </c>
      <c r="I4278" t="s">
        <v>76</v>
      </c>
      <c r="J4278" t="s">
        <v>77</v>
      </c>
      <c r="K4278">
        <v>100</v>
      </c>
      <c r="L4278" t="s">
        <v>77</v>
      </c>
      <c r="M4278" t="s">
        <v>78</v>
      </c>
      <c r="N4278" t="s">
        <v>230</v>
      </c>
      <c r="O4278" t="s">
        <v>7670</v>
      </c>
      <c r="P4278" t="s">
        <v>7618</v>
      </c>
      <c r="Q4278" t="s">
        <v>469</v>
      </c>
      <c r="R4278" t="s">
        <v>79</v>
      </c>
      <c r="S4278" t="s">
        <v>155</v>
      </c>
      <c r="T4278" t="s">
        <v>470</v>
      </c>
      <c r="U4278" t="s">
        <v>100</v>
      </c>
      <c r="V4278" t="s">
        <v>80</v>
      </c>
      <c r="W4278">
        <v>85900</v>
      </c>
      <c r="X4278" t="s">
        <v>81</v>
      </c>
      <c r="Y4278">
        <v>100</v>
      </c>
      <c r="Z4278" t="s">
        <v>206</v>
      </c>
      <c r="AA4278" t="s">
        <v>7619</v>
      </c>
      <c r="AB4278" t="s">
        <v>83</v>
      </c>
      <c r="AC4278" t="s">
        <v>84</v>
      </c>
      <c r="AD4278">
        <f>_xlfn.XLOOKUP(MIS[[#This Row],[TRADING SYMBOL]],[1]Sheet1!$D:$D,[1]Sheet1!$C:$C)</f>
        <v>6.35</v>
      </c>
      <c r="AE4278">
        <f>MIS[[#This Row],[OrderAverageTradedPrice]]*MIS[[#This Row],[OrderQuantity]]</f>
        <v>840</v>
      </c>
      <c r="AF4278">
        <f>MIS[[#This Row],[LTP]]*MIS[[#This Row],[OrderQuantity]]</f>
        <v>635</v>
      </c>
      <c r="AG4278">
        <f>IF(MIS[[#This Row],[OrderSide]]="SELL",MIS[[#This Row],[VALUE]]-MIS[[#This Row],[LIVE_VALUE]],MIS[[#This Row],[LIVE_VALUE]]-MIS[[#This Row],[VALUE]])</f>
        <v>-205</v>
      </c>
      <c r="AH4278" t="str" cm="1">
        <f t="array" ref="AH4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8" t="str">
        <f>MIS[[#This Row],[TRADING SYMBOL]]</f>
        <v>SENSEX2552085900CE</v>
      </c>
      <c r="AJ4278" t="str">
        <f>IF(RIGHT(MIS[[#This Row],[Main/Hedge]],4)="MAIN","MAIN","HEDGE")</f>
        <v>HEDGE</v>
      </c>
      <c r="AK4278" t="str" cm="1">
        <f t="array" ref="AK4278">_xlfn._xlws.FILTER(Table4[Column1],ISNUMBER(SEARCH(Table4[Column1],MIS[[#This Row],[OrderUniqueIdentifier]])),"")</f>
        <v>XYT</v>
      </c>
    </row>
    <row r="4279" spans="1:37" x14ac:dyDescent="0.25">
      <c r="A4279" t="s">
        <v>71</v>
      </c>
      <c r="B4279" t="s">
        <v>1178</v>
      </c>
      <c r="C4279" t="s">
        <v>7732</v>
      </c>
      <c r="D4279" t="s">
        <v>72</v>
      </c>
      <c r="E4279" t="s">
        <v>465</v>
      </c>
      <c r="F4279" t="s">
        <v>98</v>
      </c>
      <c r="G4279" t="s">
        <v>74</v>
      </c>
      <c r="H4279" t="s">
        <v>75</v>
      </c>
      <c r="I4279" t="s">
        <v>76</v>
      </c>
      <c r="J4279" t="s">
        <v>77</v>
      </c>
      <c r="K4279">
        <v>80</v>
      </c>
      <c r="L4279" t="s">
        <v>77</v>
      </c>
      <c r="M4279" t="s">
        <v>78</v>
      </c>
      <c r="N4279" t="s">
        <v>230</v>
      </c>
      <c r="O4279" t="s">
        <v>7618</v>
      </c>
      <c r="P4279" t="s">
        <v>7618</v>
      </c>
      <c r="Q4279" t="s">
        <v>469</v>
      </c>
      <c r="R4279" t="s">
        <v>79</v>
      </c>
      <c r="S4279" t="s">
        <v>155</v>
      </c>
      <c r="T4279" t="s">
        <v>470</v>
      </c>
      <c r="U4279" t="s">
        <v>100</v>
      </c>
      <c r="V4279" t="s">
        <v>80</v>
      </c>
      <c r="W4279">
        <v>85900</v>
      </c>
      <c r="X4279" t="s">
        <v>81</v>
      </c>
      <c r="Y4279">
        <v>80</v>
      </c>
      <c r="Z4279" t="s">
        <v>7619</v>
      </c>
      <c r="AA4279" t="s">
        <v>7619</v>
      </c>
      <c r="AB4279" t="s">
        <v>83</v>
      </c>
      <c r="AC4279" t="s">
        <v>84</v>
      </c>
      <c r="AD4279">
        <f>_xlfn.XLOOKUP(MIS[[#This Row],[TRADING SYMBOL]],[1]Sheet1!$D:$D,[1]Sheet1!$C:$C)</f>
        <v>6.35</v>
      </c>
      <c r="AE4279">
        <f>MIS[[#This Row],[OrderAverageTradedPrice]]*MIS[[#This Row],[OrderQuantity]]</f>
        <v>672</v>
      </c>
      <c r="AF4279">
        <f>MIS[[#This Row],[LTP]]*MIS[[#This Row],[OrderQuantity]]</f>
        <v>508</v>
      </c>
      <c r="AG4279">
        <f>IF(MIS[[#This Row],[OrderSide]]="SELL",MIS[[#This Row],[VALUE]]-MIS[[#This Row],[LIVE_VALUE]],MIS[[#This Row],[LIVE_VALUE]]-MIS[[#This Row],[VALUE]])</f>
        <v>-164</v>
      </c>
      <c r="AH4279" t="str" cm="1">
        <f t="array" ref="AH4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9" t="str">
        <f>MIS[[#This Row],[TRADING SYMBOL]]</f>
        <v>SENSEX2552085900CE</v>
      </c>
      <c r="AJ4279" t="str">
        <f>IF(RIGHT(MIS[[#This Row],[Main/Hedge]],4)="MAIN","MAIN","HEDGE")</f>
        <v>HEDGE</v>
      </c>
      <c r="AK4279" t="str" cm="1">
        <f t="array" ref="AK4279">_xlfn._xlws.FILTER(Table4[Column1],ISNUMBER(SEARCH(Table4[Column1],MIS[[#This Row],[OrderUniqueIdentifier]])),"")</f>
        <v>XYT</v>
      </c>
    </row>
    <row r="4280" spans="1:37" x14ac:dyDescent="0.25">
      <c r="A4280" t="s">
        <v>71</v>
      </c>
      <c r="B4280" t="s">
        <v>1210</v>
      </c>
      <c r="C4280" t="s">
        <v>7739</v>
      </c>
      <c r="D4280" t="s">
        <v>72</v>
      </c>
      <c r="E4280" t="s">
        <v>465</v>
      </c>
      <c r="F4280" t="s">
        <v>98</v>
      </c>
      <c r="G4280" t="s">
        <v>74</v>
      </c>
      <c r="H4280" t="s">
        <v>75</v>
      </c>
      <c r="I4280" t="s">
        <v>76</v>
      </c>
      <c r="J4280" t="s">
        <v>77</v>
      </c>
      <c r="K4280">
        <v>20</v>
      </c>
      <c r="L4280" t="s">
        <v>77</v>
      </c>
      <c r="M4280" t="s">
        <v>78</v>
      </c>
      <c r="N4280" t="s">
        <v>230</v>
      </c>
      <c r="O4280" t="s">
        <v>7618</v>
      </c>
      <c r="P4280" t="s">
        <v>7618</v>
      </c>
      <c r="Q4280" t="s">
        <v>469</v>
      </c>
      <c r="R4280" t="s">
        <v>79</v>
      </c>
      <c r="S4280" t="s">
        <v>155</v>
      </c>
      <c r="T4280" t="s">
        <v>470</v>
      </c>
      <c r="U4280" t="s">
        <v>100</v>
      </c>
      <c r="V4280" t="s">
        <v>80</v>
      </c>
      <c r="W4280">
        <v>85900</v>
      </c>
      <c r="X4280" t="s">
        <v>81</v>
      </c>
      <c r="Y4280">
        <v>20</v>
      </c>
      <c r="Z4280" t="s">
        <v>7619</v>
      </c>
      <c r="AA4280" t="s">
        <v>7619</v>
      </c>
      <c r="AB4280" t="s">
        <v>83</v>
      </c>
      <c r="AC4280" t="s">
        <v>84</v>
      </c>
      <c r="AD4280">
        <f>_xlfn.XLOOKUP(MIS[[#This Row],[TRADING SYMBOL]],[1]Sheet1!$D:$D,[1]Sheet1!$C:$C)</f>
        <v>6.35</v>
      </c>
      <c r="AE4280">
        <f>MIS[[#This Row],[OrderAverageTradedPrice]]*MIS[[#This Row],[OrderQuantity]]</f>
        <v>168</v>
      </c>
      <c r="AF4280">
        <f>MIS[[#This Row],[LTP]]*MIS[[#This Row],[OrderQuantity]]</f>
        <v>127</v>
      </c>
      <c r="AG4280">
        <f>IF(MIS[[#This Row],[OrderSide]]="SELL",MIS[[#This Row],[VALUE]]-MIS[[#This Row],[LIVE_VALUE]],MIS[[#This Row],[LIVE_VALUE]]-MIS[[#This Row],[VALUE]])</f>
        <v>-41</v>
      </c>
      <c r="AH4280" t="str" cm="1">
        <f t="array" ref="AH4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0" t="str">
        <f>MIS[[#This Row],[TRADING SYMBOL]]</f>
        <v>SENSEX2552085900CE</v>
      </c>
      <c r="AJ4280" t="str">
        <f>IF(RIGHT(MIS[[#This Row],[Main/Hedge]],4)="MAIN","MAIN","HEDGE")</f>
        <v>HEDGE</v>
      </c>
      <c r="AK4280" t="str" cm="1">
        <f t="array" ref="AK4280">_xlfn._xlws.FILTER(Table4[Column1],ISNUMBER(SEARCH(Table4[Column1],MIS[[#This Row],[OrderUniqueIdentifier]])),"")</f>
        <v>XYT</v>
      </c>
    </row>
    <row r="4281" spans="1:37" x14ac:dyDescent="0.25">
      <c r="A4281" t="s">
        <v>71</v>
      </c>
      <c r="B4281" t="s">
        <v>1251</v>
      </c>
      <c r="C4281" t="s">
        <v>7748</v>
      </c>
      <c r="D4281" t="s">
        <v>72</v>
      </c>
      <c r="E4281" t="s">
        <v>116</v>
      </c>
      <c r="F4281" t="s">
        <v>98</v>
      </c>
      <c r="G4281" t="s">
        <v>74</v>
      </c>
      <c r="H4281" t="s">
        <v>75</v>
      </c>
      <c r="I4281" t="s">
        <v>76</v>
      </c>
      <c r="J4281" t="s">
        <v>77</v>
      </c>
      <c r="K4281">
        <v>20</v>
      </c>
      <c r="L4281" t="s">
        <v>77</v>
      </c>
      <c r="M4281" t="s">
        <v>78</v>
      </c>
      <c r="N4281" t="s">
        <v>7672</v>
      </c>
      <c r="O4281" t="s">
        <v>7670</v>
      </c>
      <c r="P4281" t="s">
        <v>7618</v>
      </c>
      <c r="Q4281" t="s">
        <v>117</v>
      </c>
      <c r="R4281" t="s">
        <v>79</v>
      </c>
      <c r="S4281" t="s">
        <v>155</v>
      </c>
      <c r="T4281" t="s">
        <v>118</v>
      </c>
      <c r="U4281" t="s">
        <v>100</v>
      </c>
      <c r="V4281" t="s">
        <v>80</v>
      </c>
      <c r="W4281">
        <v>78600</v>
      </c>
      <c r="X4281" t="s">
        <v>85</v>
      </c>
      <c r="Y4281">
        <v>20</v>
      </c>
      <c r="Z4281" t="s">
        <v>206</v>
      </c>
      <c r="AA4281" t="s">
        <v>7619</v>
      </c>
      <c r="AB4281" t="s">
        <v>87</v>
      </c>
      <c r="AC4281" t="s">
        <v>84</v>
      </c>
      <c r="AD4281">
        <f>_xlfn.XLOOKUP(MIS[[#This Row],[TRADING SYMBOL]],[1]Sheet1!$D:$D,[1]Sheet1!$C:$C)</f>
        <v>12.55</v>
      </c>
      <c r="AE4281">
        <f>MIS[[#This Row],[OrderAverageTradedPrice]]*MIS[[#This Row],[OrderQuantity]]</f>
        <v>456</v>
      </c>
      <c r="AF4281">
        <f>MIS[[#This Row],[LTP]]*MIS[[#This Row],[OrderQuantity]]</f>
        <v>251</v>
      </c>
      <c r="AG4281">
        <f>IF(MIS[[#This Row],[OrderSide]]="SELL",MIS[[#This Row],[VALUE]]-MIS[[#This Row],[LIVE_VALUE]],MIS[[#This Row],[LIVE_VALUE]]-MIS[[#This Row],[VALUE]])</f>
        <v>-205</v>
      </c>
      <c r="AH4281" t="str" cm="1">
        <f t="array" ref="AH4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1" t="str">
        <f>MIS[[#This Row],[TRADING SYMBOL]]</f>
        <v>SENSEX2552078600PE</v>
      </c>
      <c r="AJ4281" t="str">
        <f>IF(RIGHT(MIS[[#This Row],[Main/Hedge]],4)="MAIN","MAIN","HEDGE")</f>
        <v>HEDGE</v>
      </c>
      <c r="AK4281" t="str" cm="1">
        <f t="array" ref="AK4281">_xlfn._xlws.FILTER(Table4[Column1],ISNUMBER(SEARCH(Table4[Column1],MIS[[#This Row],[OrderUniqueIdentifier]])),"")</f>
        <v>XYT</v>
      </c>
    </row>
    <row r="4282" spans="1:37" x14ac:dyDescent="0.25">
      <c r="A4282" t="s">
        <v>71</v>
      </c>
      <c r="B4282" t="s">
        <v>1272</v>
      </c>
      <c r="C4282" t="s">
        <v>7853</v>
      </c>
      <c r="D4282" t="s">
        <v>72</v>
      </c>
      <c r="E4282" t="s">
        <v>116</v>
      </c>
      <c r="F4282" t="s">
        <v>98</v>
      </c>
      <c r="G4282" t="s">
        <v>74</v>
      </c>
      <c r="H4282" t="s">
        <v>75</v>
      </c>
      <c r="I4282" t="s">
        <v>76</v>
      </c>
      <c r="J4282" t="s">
        <v>77</v>
      </c>
      <c r="K4282">
        <v>20</v>
      </c>
      <c r="L4282" t="s">
        <v>77</v>
      </c>
      <c r="M4282" t="s">
        <v>78</v>
      </c>
      <c r="N4282" t="s">
        <v>7821</v>
      </c>
      <c r="O4282" t="s">
        <v>7618</v>
      </c>
      <c r="P4282" t="s">
        <v>7618</v>
      </c>
      <c r="Q4282" t="s">
        <v>117</v>
      </c>
      <c r="R4282" t="s">
        <v>79</v>
      </c>
      <c r="S4282" t="s">
        <v>155</v>
      </c>
      <c r="T4282" t="s">
        <v>118</v>
      </c>
      <c r="U4282" t="s">
        <v>100</v>
      </c>
      <c r="V4282" t="s">
        <v>80</v>
      </c>
      <c r="W4282">
        <v>78600</v>
      </c>
      <c r="X4282" t="s">
        <v>85</v>
      </c>
      <c r="Y4282">
        <v>20</v>
      </c>
      <c r="Z4282" t="s">
        <v>7619</v>
      </c>
      <c r="AA4282" t="s">
        <v>7619</v>
      </c>
      <c r="AB4282" t="s">
        <v>87</v>
      </c>
      <c r="AC4282" t="s">
        <v>84</v>
      </c>
      <c r="AD4282">
        <f>_xlfn.XLOOKUP(MIS[[#This Row],[TRADING SYMBOL]],[1]Sheet1!$D:$D,[1]Sheet1!$C:$C)</f>
        <v>12.55</v>
      </c>
      <c r="AE4282">
        <f>MIS[[#This Row],[OrderAverageTradedPrice]]*MIS[[#This Row],[OrderQuantity]]</f>
        <v>458</v>
      </c>
      <c r="AF4282">
        <f>MIS[[#This Row],[LTP]]*MIS[[#This Row],[OrderQuantity]]</f>
        <v>251</v>
      </c>
      <c r="AG4282">
        <f>IF(MIS[[#This Row],[OrderSide]]="SELL",MIS[[#This Row],[VALUE]]-MIS[[#This Row],[LIVE_VALUE]],MIS[[#This Row],[LIVE_VALUE]]-MIS[[#This Row],[VALUE]])</f>
        <v>-207</v>
      </c>
      <c r="AH4282" t="str" cm="1">
        <f t="array" ref="AH4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2" t="str">
        <f>MIS[[#This Row],[TRADING SYMBOL]]</f>
        <v>SENSEX2552078600PE</v>
      </c>
      <c r="AJ4282" t="str">
        <f>IF(RIGHT(MIS[[#This Row],[Main/Hedge]],4)="MAIN","MAIN","HEDGE")</f>
        <v>HEDGE</v>
      </c>
      <c r="AK4282" t="str" cm="1">
        <f t="array" ref="AK4282">_xlfn._xlws.FILTER(Table4[Column1],ISNUMBER(SEARCH(Table4[Column1],MIS[[#This Row],[OrderUniqueIdentifier]])),"")</f>
        <v>XYT</v>
      </c>
    </row>
    <row r="4283" spans="1:37" x14ac:dyDescent="0.25">
      <c r="A4283" t="s">
        <v>179</v>
      </c>
      <c r="B4283" t="s">
        <v>1446</v>
      </c>
      <c r="C4283" t="s">
        <v>7870</v>
      </c>
      <c r="D4283" t="s">
        <v>72</v>
      </c>
      <c r="E4283" t="s">
        <v>465</v>
      </c>
      <c r="F4283" t="s">
        <v>98</v>
      </c>
      <c r="G4283" t="s">
        <v>74</v>
      </c>
      <c r="H4283" t="s">
        <v>93</v>
      </c>
      <c r="I4283" t="s">
        <v>76</v>
      </c>
      <c r="J4283" t="s">
        <v>230</v>
      </c>
      <c r="K4283">
        <v>100</v>
      </c>
      <c r="L4283" t="s">
        <v>77</v>
      </c>
      <c r="M4283" t="s">
        <v>78</v>
      </c>
      <c r="N4283" t="s">
        <v>230</v>
      </c>
      <c r="O4283" t="s">
        <v>7670</v>
      </c>
      <c r="P4283" t="s">
        <v>7618</v>
      </c>
      <c r="Q4283" t="s">
        <v>469</v>
      </c>
      <c r="R4283" t="s">
        <v>79</v>
      </c>
      <c r="S4283" t="s">
        <v>155</v>
      </c>
      <c r="T4283" t="s">
        <v>470</v>
      </c>
      <c r="U4283" t="s">
        <v>100</v>
      </c>
      <c r="V4283" t="s">
        <v>80</v>
      </c>
      <c r="W4283">
        <v>85900</v>
      </c>
      <c r="X4283" t="s">
        <v>81</v>
      </c>
      <c r="Y4283">
        <v>100</v>
      </c>
      <c r="Z4283" t="s">
        <v>206</v>
      </c>
      <c r="AA4283" t="s">
        <v>7619</v>
      </c>
      <c r="AB4283" t="s">
        <v>83</v>
      </c>
      <c r="AC4283" t="s">
        <v>84</v>
      </c>
      <c r="AD4283">
        <f>_xlfn.XLOOKUP(MIS[[#This Row],[TRADING SYMBOL]],[1]Sheet1!$D:$D,[1]Sheet1!$C:$C)</f>
        <v>6.35</v>
      </c>
      <c r="AE4283">
        <f>MIS[[#This Row],[OrderAverageTradedPrice]]*MIS[[#This Row],[OrderQuantity]]</f>
        <v>840</v>
      </c>
      <c r="AF4283">
        <f>MIS[[#This Row],[LTP]]*MIS[[#This Row],[OrderQuantity]]</f>
        <v>635</v>
      </c>
      <c r="AG4283">
        <f>IF(MIS[[#This Row],[OrderSide]]="SELL",MIS[[#This Row],[VALUE]]-MIS[[#This Row],[LIVE_VALUE]],MIS[[#This Row],[LIVE_VALUE]]-MIS[[#This Row],[VALUE]])</f>
        <v>-205</v>
      </c>
      <c r="AH4283" t="str" cm="1">
        <f t="array" ref="AH4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3" t="str">
        <f>MIS[[#This Row],[TRADING SYMBOL]]</f>
        <v>SENSEX2552085900CE</v>
      </c>
      <c r="AJ4283" t="str">
        <f>IF(RIGHT(MIS[[#This Row],[Main/Hedge]],4)="MAIN","MAIN","HEDGE")</f>
        <v>HEDGE</v>
      </c>
      <c r="AK4283" t="str" cm="1">
        <f t="array" ref="AK4283">_xlfn._xlws.FILTER(Table4[Column1],ISNUMBER(SEARCH(Table4[Column1],MIS[[#This Row],[OrderUniqueIdentifier]])),"")</f>
        <v>XYT</v>
      </c>
    </row>
    <row r="4284" spans="1:37" x14ac:dyDescent="0.25">
      <c r="A4284" t="s">
        <v>179</v>
      </c>
      <c r="B4284" t="s">
        <v>1446</v>
      </c>
      <c r="C4284" t="s">
        <v>7871</v>
      </c>
      <c r="D4284" t="s">
        <v>72</v>
      </c>
      <c r="E4284" t="s">
        <v>116</v>
      </c>
      <c r="F4284" t="s">
        <v>98</v>
      </c>
      <c r="G4284" t="s">
        <v>74</v>
      </c>
      <c r="H4284" t="s">
        <v>93</v>
      </c>
      <c r="I4284" t="s">
        <v>76</v>
      </c>
      <c r="J4284" t="s">
        <v>7672</v>
      </c>
      <c r="K4284">
        <v>100</v>
      </c>
      <c r="L4284" t="s">
        <v>77</v>
      </c>
      <c r="M4284" t="s">
        <v>78</v>
      </c>
      <c r="N4284" t="s">
        <v>7672</v>
      </c>
      <c r="O4284" t="s">
        <v>7670</v>
      </c>
      <c r="P4284" t="s">
        <v>7618</v>
      </c>
      <c r="Q4284" t="s">
        <v>117</v>
      </c>
      <c r="R4284" t="s">
        <v>79</v>
      </c>
      <c r="S4284" t="s">
        <v>155</v>
      </c>
      <c r="T4284" t="s">
        <v>118</v>
      </c>
      <c r="U4284" t="s">
        <v>100</v>
      </c>
      <c r="V4284" t="s">
        <v>80</v>
      </c>
      <c r="W4284">
        <v>78600</v>
      </c>
      <c r="X4284" t="s">
        <v>85</v>
      </c>
      <c r="Y4284">
        <v>100</v>
      </c>
      <c r="Z4284" t="s">
        <v>206</v>
      </c>
      <c r="AA4284" t="s">
        <v>7619</v>
      </c>
      <c r="AB4284" t="s">
        <v>87</v>
      </c>
      <c r="AC4284" t="s">
        <v>84</v>
      </c>
      <c r="AD4284">
        <f>_xlfn.XLOOKUP(MIS[[#This Row],[TRADING SYMBOL]],[1]Sheet1!$D:$D,[1]Sheet1!$C:$C)</f>
        <v>12.55</v>
      </c>
      <c r="AE4284">
        <f>MIS[[#This Row],[OrderAverageTradedPrice]]*MIS[[#This Row],[OrderQuantity]]</f>
        <v>2280</v>
      </c>
      <c r="AF4284">
        <f>MIS[[#This Row],[LTP]]*MIS[[#This Row],[OrderQuantity]]</f>
        <v>1255</v>
      </c>
      <c r="AG4284">
        <f>IF(MIS[[#This Row],[OrderSide]]="SELL",MIS[[#This Row],[VALUE]]-MIS[[#This Row],[LIVE_VALUE]],MIS[[#This Row],[LIVE_VALUE]]-MIS[[#This Row],[VALUE]])</f>
        <v>-1025</v>
      </c>
      <c r="AH4284" t="str" cm="1">
        <f t="array" ref="AH4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4" t="str">
        <f>MIS[[#This Row],[TRADING SYMBOL]]</f>
        <v>SENSEX2552078600PE</v>
      </c>
      <c r="AJ4284" t="str">
        <f>IF(RIGHT(MIS[[#This Row],[Main/Hedge]],4)="MAIN","MAIN","HEDGE")</f>
        <v>HEDGE</v>
      </c>
      <c r="AK4284" t="str" cm="1">
        <f t="array" ref="AK4284">_xlfn._xlws.FILTER(Table4[Column1],ISNUMBER(SEARCH(Table4[Column1],MIS[[#This Row],[OrderUniqueIdentifier]])),"")</f>
        <v>XYT</v>
      </c>
    </row>
    <row r="4285" spans="1:37" x14ac:dyDescent="0.25">
      <c r="A4285" t="s">
        <v>179</v>
      </c>
      <c r="B4285" t="s">
        <v>1467</v>
      </c>
      <c r="C4285" t="s">
        <v>7875</v>
      </c>
      <c r="D4285" t="s">
        <v>72</v>
      </c>
      <c r="E4285" t="s">
        <v>116</v>
      </c>
      <c r="F4285" t="s">
        <v>98</v>
      </c>
      <c r="G4285" t="s">
        <v>74</v>
      </c>
      <c r="H4285" t="s">
        <v>93</v>
      </c>
      <c r="I4285" t="s">
        <v>76</v>
      </c>
      <c r="J4285" t="s">
        <v>7621</v>
      </c>
      <c r="K4285">
        <v>180</v>
      </c>
      <c r="L4285" t="s">
        <v>77</v>
      </c>
      <c r="M4285" t="s">
        <v>78</v>
      </c>
      <c r="N4285" t="s">
        <v>7621</v>
      </c>
      <c r="O4285" t="s">
        <v>7670</v>
      </c>
      <c r="P4285" t="s">
        <v>7618</v>
      </c>
      <c r="Q4285" t="s">
        <v>117</v>
      </c>
      <c r="R4285" t="s">
        <v>79</v>
      </c>
      <c r="S4285" t="s">
        <v>155</v>
      </c>
      <c r="T4285" t="s">
        <v>118</v>
      </c>
      <c r="U4285" t="s">
        <v>100</v>
      </c>
      <c r="V4285" t="s">
        <v>80</v>
      </c>
      <c r="W4285">
        <v>78600</v>
      </c>
      <c r="X4285" t="s">
        <v>85</v>
      </c>
      <c r="Y4285">
        <v>180</v>
      </c>
      <c r="Z4285" t="s">
        <v>206</v>
      </c>
      <c r="AA4285" t="s">
        <v>7619</v>
      </c>
      <c r="AB4285" t="s">
        <v>87</v>
      </c>
      <c r="AC4285" t="s">
        <v>84</v>
      </c>
      <c r="AD4285">
        <f>_xlfn.XLOOKUP(MIS[[#This Row],[TRADING SYMBOL]],[1]Sheet1!$D:$D,[1]Sheet1!$C:$C)</f>
        <v>12.55</v>
      </c>
      <c r="AE4285">
        <f>MIS[[#This Row],[OrderAverageTradedPrice]]*MIS[[#This Row],[OrderQuantity]]</f>
        <v>4095</v>
      </c>
      <c r="AF4285">
        <f>MIS[[#This Row],[LTP]]*MIS[[#This Row],[OrderQuantity]]</f>
        <v>2259</v>
      </c>
      <c r="AG4285">
        <f>IF(MIS[[#This Row],[OrderSide]]="SELL",MIS[[#This Row],[VALUE]]-MIS[[#This Row],[LIVE_VALUE]],MIS[[#This Row],[LIVE_VALUE]]-MIS[[#This Row],[VALUE]])</f>
        <v>-1836</v>
      </c>
      <c r="AH4285" t="str" cm="1">
        <f t="array" ref="AH4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5" t="str">
        <f>MIS[[#This Row],[TRADING SYMBOL]]</f>
        <v>SENSEX2552078600PE</v>
      </c>
      <c r="AJ4285" t="str">
        <f>IF(RIGHT(MIS[[#This Row],[Main/Hedge]],4)="MAIN","MAIN","HEDGE")</f>
        <v>HEDGE</v>
      </c>
      <c r="AK4285" t="str" cm="1">
        <f t="array" ref="AK4285">_xlfn._xlws.FILTER(Table4[Column1],ISNUMBER(SEARCH(Table4[Column1],MIS[[#This Row],[OrderUniqueIdentifier]])),"")</f>
        <v>XYT</v>
      </c>
    </row>
    <row r="4286" spans="1:37" x14ac:dyDescent="0.25">
      <c r="A4286" t="s">
        <v>179</v>
      </c>
      <c r="B4286" t="s">
        <v>266</v>
      </c>
      <c r="C4286" t="s">
        <v>7889</v>
      </c>
      <c r="D4286" t="s">
        <v>72</v>
      </c>
      <c r="E4286" t="s">
        <v>116</v>
      </c>
      <c r="F4286" t="s">
        <v>98</v>
      </c>
      <c r="G4286" t="s">
        <v>74</v>
      </c>
      <c r="H4286" t="s">
        <v>93</v>
      </c>
      <c r="I4286" t="s">
        <v>76</v>
      </c>
      <c r="J4286" t="s">
        <v>7672</v>
      </c>
      <c r="K4286">
        <v>260</v>
      </c>
      <c r="L4286" t="s">
        <v>77</v>
      </c>
      <c r="M4286" t="s">
        <v>78</v>
      </c>
      <c r="N4286" t="s">
        <v>7672</v>
      </c>
      <c r="O4286" t="s">
        <v>7670</v>
      </c>
      <c r="P4286" t="s">
        <v>7618</v>
      </c>
      <c r="Q4286" t="s">
        <v>117</v>
      </c>
      <c r="R4286" t="s">
        <v>79</v>
      </c>
      <c r="S4286" t="s">
        <v>155</v>
      </c>
      <c r="T4286" t="s">
        <v>118</v>
      </c>
      <c r="U4286" t="s">
        <v>100</v>
      </c>
      <c r="V4286" t="s">
        <v>80</v>
      </c>
      <c r="W4286">
        <v>78600</v>
      </c>
      <c r="X4286" t="s">
        <v>85</v>
      </c>
      <c r="Y4286">
        <v>260</v>
      </c>
      <c r="Z4286" t="s">
        <v>206</v>
      </c>
      <c r="AA4286" t="s">
        <v>7619</v>
      </c>
      <c r="AB4286" t="s">
        <v>87</v>
      </c>
      <c r="AC4286" t="s">
        <v>84</v>
      </c>
      <c r="AD4286">
        <f>_xlfn.XLOOKUP(MIS[[#This Row],[TRADING SYMBOL]],[1]Sheet1!$D:$D,[1]Sheet1!$C:$C)</f>
        <v>12.55</v>
      </c>
      <c r="AE4286">
        <f>MIS[[#This Row],[OrderAverageTradedPrice]]*MIS[[#This Row],[OrderQuantity]]</f>
        <v>5928</v>
      </c>
      <c r="AF4286">
        <f>MIS[[#This Row],[LTP]]*MIS[[#This Row],[OrderQuantity]]</f>
        <v>3263</v>
      </c>
      <c r="AG4286">
        <f>IF(MIS[[#This Row],[OrderSide]]="SELL",MIS[[#This Row],[VALUE]]-MIS[[#This Row],[LIVE_VALUE]],MIS[[#This Row],[LIVE_VALUE]]-MIS[[#This Row],[VALUE]])</f>
        <v>-2665</v>
      </c>
      <c r="AH4286" t="str" cm="1">
        <f t="array" ref="AH4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6" t="str">
        <f>MIS[[#This Row],[TRADING SYMBOL]]</f>
        <v>SENSEX2552078600PE</v>
      </c>
      <c r="AJ4286" t="str">
        <f>IF(RIGHT(MIS[[#This Row],[Main/Hedge]],4)="MAIN","MAIN","HEDGE")</f>
        <v>HEDGE</v>
      </c>
      <c r="AK4286" t="str" cm="1">
        <f t="array" ref="AK4286">_xlfn._xlws.FILTER(Table4[Column1],ISNUMBER(SEARCH(Table4[Column1],MIS[[#This Row],[OrderUniqueIdentifier]])),"")</f>
        <v>XYT</v>
      </c>
    </row>
    <row r="4287" spans="1:37" x14ac:dyDescent="0.25">
      <c r="A4287" t="s">
        <v>1555</v>
      </c>
      <c r="B4287" t="s">
        <v>1570</v>
      </c>
      <c r="C4287" t="s">
        <v>7763</v>
      </c>
      <c r="D4287" t="s">
        <v>72</v>
      </c>
      <c r="E4287" t="s">
        <v>465</v>
      </c>
      <c r="F4287" t="s">
        <v>98</v>
      </c>
      <c r="G4287" t="s">
        <v>74</v>
      </c>
      <c r="H4287" t="s">
        <v>93</v>
      </c>
      <c r="I4287" t="s">
        <v>76</v>
      </c>
      <c r="J4287" t="s">
        <v>230</v>
      </c>
      <c r="K4287">
        <v>40</v>
      </c>
      <c r="L4287" t="s">
        <v>77</v>
      </c>
      <c r="M4287" t="s">
        <v>78</v>
      </c>
      <c r="N4287" t="s">
        <v>230</v>
      </c>
      <c r="O4287" t="s">
        <v>7670</v>
      </c>
      <c r="P4287" t="s">
        <v>7618</v>
      </c>
      <c r="Q4287" t="s">
        <v>469</v>
      </c>
      <c r="R4287" t="s">
        <v>79</v>
      </c>
      <c r="S4287" t="s">
        <v>155</v>
      </c>
      <c r="T4287" t="s">
        <v>470</v>
      </c>
      <c r="U4287" t="s">
        <v>100</v>
      </c>
      <c r="V4287" t="s">
        <v>80</v>
      </c>
      <c r="W4287">
        <v>85900</v>
      </c>
      <c r="X4287" t="s">
        <v>81</v>
      </c>
      <c r="Y4287">
        <v>40</v>
      </c>
      <c r="Z4287" t="s">
        <v>206</v>
      </c>
      <c r="AA4287" t="s">
        <v>7619</v>
      </c>
      <c r="AB4287" t="s">
        <v>83</v>
      </c>
      <c r="AC4287" t="s">
        <v>84</v>
      </c>
      <c r="AD4287">
        <f>_xlfn.XLOOKUP(MIS[[#This Row],[TRADING SYMBOL]],[1]Sheet1!$D:$D,[1]Sheet1!$C:$C)</f>
        <v>6.35</v>
      </c>
      <c r="AE4287">
        <f>MIS[[#This Row],[OrderAverageTradedPrice]]*MIS[[#This Row],[OrderQuantity]]</f>
        <v>336</v>
      </c>
      <c r="AF4287">
        <f>MIS[[#This Row],[LTP]]*MIS[[#This Row],[OrderQuantity]]</f>
        <v>254</v>
      </c>
      <c r="AG4287">
        <f>IF(MIS[[#This Row],[OrderSide]]="SELL",MIS[[#This Row],[VALUE]]-MIS[[#This Row],[LIVE_VALUE]],MIS[[#This Row],[LIVE_VALUE]]-MIS[[#This Row],[VALUE]])</f>
        <v>-82</v>
      </c>
      <c r="AH4287" t="str" cm="1">
        <f t="array" ref="AH4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7" t="str">
        <f>MIS[[#This Row],[TRADING SYMBOL]]</f>
        <v>SENSEX2552085900CE</v>
      </c>
      <c r="AJ4287" t="str">
        <f>IF(RIGHT(MIS[[#This Row],[Main/Hedge]],4)="MAIN","MAIN","HEDGE")</f>
        <v>HEDGE</v>
      </c>
      <c r="AK4287" t="str" cm="1">
        <f t="array" ref="AK4287">_xlfn._xlws.FILTER(Table4[Column1],ISNUMBER(SEARCH(Table4[Column1],MIS[[#This Row],[OrderUniqueIdentifier]])),"")</f>
        <v>XYT</v>
      </c>
    </row>
    <row r="4288" spans="1:37" x14ac:dyDescent="0.25">
      <c r="A4288" t="s">
        <v>1555</v>
      </c>
      <c r="B4288" t="s">
        <v>1570</v>
      </c>
      <c r="C4288" t="s">
        <v>7764</v>
      </c>
      <c r="D4288" t="s">
        <v>72</v>
      </c>
      <c r="E4288" t="s">
        <v>116</v>
      </c>
      <c r="F4288" t="s">
        <v>98</v>
      </c>
      <c r="G4288" t="s">
        <v>74</v>
      </c>
      <c r="H4288" t="s">
        <v>93</v>
      </c>
      <c r="I4288" t="s">
        <v>76</v>
      </c>
      <c r="J4288" t="s">
        <v>7672</v>
      </c>
      <c r="K4288">
        <v>40</v>
      </c>
      <c r="L4288" t="s">
        <v>77</v>
      </c>
      <c r="M4288" t="s">
        <v>78</v>
      </c>
      <c r="N4288" t="s">
        <v>7672</v>
      </c>
      <c r="O4288" t="s">
        <v>7618</v>
      </c>
      <c r="P4288" t="s">
        <v>7618</v>
      </c>
      <c r="Q4288" t="s">
        <v>117</v>
      </c>
      <c r="R4288" t="s">
        <v>79</v>
      </c>
      <c r="S4288" t="s">
        <v>155</v>
      </c>
      <c r="T4288" t="s">
        <v>118</v>
      </c>
      <c r="U4288" t="s">
        <v>100</v>
      </c>
      <c r="V4288" t="s">
        <v>80</v>
      </c>
      <c r="W4288">
        <v>78600</v>
      </c>
      <c r="X4288" t="s">
        <v>85</v>
      </c>
      <c r="Y4288">
        <v>40</v>
      </c>
      <c r="Z4288" t="s">
        <v>7619</v>
      </c>
      <c r="AA4288" t="s">
        <v>7619</v>
      </c>
      <c r="AB4288" t="s">
        <v>87</v>
      </c>
      <c r="AC4288" t="s">
        <v>84</v>
      </c>
      <c r="AD4288">
        <f>_xlfn.XLOOKUP(MIS[[#This Row],[TRADING SYMBOL]],[1]Sheet1!$D:$D,[1]Sheet1!$C:$C)</f>
        <v>12.55</v>
      </c>
      <c r="AE4288">
        <f>MIS[[#This Row],[OrderAverageTradedPrice]]*MIS[[#This Row],[OrderQuantity]]</f>
        <v>912</v>
      </c>
      <c r="AF4288">
        <f>MIS[[#This Row],[LTP]]*MIS[[#This Row],[OrderQuantity]]</f>
        <v>502</v>
      </c>
      <c r="AG4288">
        <f>IF(MIS[[#This Row],[OrderSide]]="SELL",MIS[[#This Row],[VALUE]]-MIS[[#This Row],[LIVE_VALUE]],MIS[[#This Row],[LIVE_VALUE]]-MIS[[#This Row],[VALUE]])</f>
        <v>-410</v>
      </c>
      <c r="AH4288" t="str" cm="1">
        <f t="array" ref="AH4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8" t="str">
        <f>MIS[[#This Row],[TRADING SYMBOL]]</f>
        <v>SENSEX2552078600PE</v>
      </c>
      <c r="AJ4288" t="str">
        <f>IF(RIGHT(MIS[[#This Row],[Main/Hedge]],4)="MAIN","MAIN","HEDGE")</f>
        <v>HEDGE</v>
      </c>
      <c r="AK4288" t="str" cm="1">
        <f t="array" ref="AK4288">_xlfn._xlws.FILTER(Table4[Column1],ISNUMBER(SEARCH(Table4[Column1],MIS[[#This Row],[OrderUniqueIdentifier]])),"")</f>
        <v>XYT</v>
      </c>
    </row>
    <row r="4289" spans="1:37" x14ac:dyDescent="0.25">
      <c r="A4289" t="s">
        <v>1555</v>
      </c>
      <c r="B4289" t="s">
        <v>1597</v>
      </c>
      <c r="C4289" t="s">
        <v>7894</v>
      </c>
      <c r="D4289" t="s">
        <v>72</v>
      </c>
      <c r="E4289" t="s">
        <v>465</v>
      </c>
      <c r="F4289" t="s">
        <v>98</v>
      </c>
      <c r="G4289" t="s">
        <v>74</v>
      </c>
      <c r="H4289" t="s">
        <v>93</v>
      </c>
      <c r="I4289" t="s">
        <v>76</v>
      </c>
      <c r="J4289" t="s">
        <v>230</v>
      </c>
      <c r="K4289">
        <v>60</v>
      </c>
      <c r="L4289" t="s">
        <v>77</v>
      </c>
      <c r="M4289" t="s">
        <v>78</v>
      </c>
      <c r="N4289" t="s">
        <v>230</v>
      </c>
      <c r="O4289" t="s">
        <v>7670</v>
      </c>
      <c r="P4289" t="s">
        <v>7618</v>
      </c>
      <c r="Q4289" t="s">
        <v>469</v>
      </c>
      <c r="R4289" t="s">
        <v>79</v>
      </c>
      <c r="S4289" t="s">
        <v>155</v>
      </c>
      <c r="T4289" t="s">
        <v>470</v>
      </c>
      <c r="U4289" t="s">
        <v>100</v>
      </c>
      <c r="V4289" t="s">
        <v>80</v>
      </c>
      <c r="W4289">
        <v>85900</v>
      </c>
      <c r="X4289" t="s">
        <v>81</v>
      </c>
      <c r="Y4289">
        <v>60</v>
      </c>
      <c r="Z4289" t="s">
        <v>206</v>
      </c>
      <c r="AA4289" t="s">
        <v>7619</v>
      </c>
      <c r="AB4289" t="s">
        <v>83</v>
      </c>
      <c r="AC4289" t="s">
        <v>84</v>
      </c>
      <c r="AD4289">
        <f>_xlfn.XLOOKUP(MIS[[#This Row],[TRADING SYMBOL]],[1]Sheet1!$D:$D,[1]Sheet1!$C:$C)</f>
        <v>6.35</v>
      </c>
      <c r="AE4289">
        <f>MIS[[#This Row],[OrderAverageTradedPrice]]*MIS[[#This Row],[OrderQuantity]]</f>
        <v>504</v>
      </c>
      <c r="AF4289">
        <f>MIS[[#This Row],[LTP]]*MIS[[#This Row],[OrderQuantity]]</f>
        <v>381</v>
      </c>
      <c r="AG4289">
        <f>IF(MIS[[#This Row],[OrderSide]]="SELL",MIS[[#This Row],[VALUE]]-MIS[[#This Row],[LIVE_VALUE]],MIS[[#This Row],[LIVE_VALUE]]-MIS[[#This Row],[VALUE]])</f>
        <v>-123</v>
      </c>
      <c r="AH4289" t="str" cm="1">
        <f t="array" ref="AH4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9" t="str">
        <f>MIS[[#This Row],[TRADING SYMBOL]]</f>
        <v>SENSEX2552085900CE</v>
      </c>
      <c r="AJ4289" t="str">
        <f>IF(RIGHT(MIS[[#This Row],[Main/Hedge]],4)="MAIN","MAIN","HEDGE")</f>
        <v>HEDGE</v>
      </c>
      <c r="AK4289" t="str" cm="1">
        <f t="array" ref="AK4289">_xlfn._xlws.FILTER(Table4[Column1],ISNUMBER(SEARCH(Table4[Column1],MIS[[#This Row],[OrderUniqueIdentifier]])),"")</f>
        <v>XYT</v>
      </c>
    </row>
    <row r="4290" spans="1:37" x14ac:dyDescent="0.25">
      <c r="A4290" t="s">
        <v>1555</v>
      </c>
      <c r="B4290" t="s">
        <v>1597</v>
      </c>
      <c r="C4290" t="s">
        <v>7895</v>
      </c>
      <c r="D4290" t="s">
        <v>72</v>
      </c>
      <c r="E4290" t="s">
        <v>116</v>
      </c>
      <c r="F4290" t="s">
        <v>98</v>
      </c>
      <c r="G4290" t="s">
        <v>74</v>
      </c>
      <c r="H4290" t="s">
        <v>93</v>
      </c>
      <c r="I4290" t="s">
        <v>76</v>
      </c>
      <c r="J4290" t="s">
        <v>7672</v>
      </c>
      <c r="K4290">
        <v>60</v>
      </c>
      <c r="L4290" t="s">
        <v>77</v>
      </c>
      <c r="M4290" t="s">
        <v>78</v>
      </c>
      <c r="N4290" t="s">
        <v>7672</v>
      </c>
      <c r="O4290" t="s">
        <v>7670</v>
      </c>
      <c r="P4290" t="s">
        <v>7618</v>
      </c>
      <c r="Q4290" t="s">
        <v>117</v>
      </c>
      <c r="R4290" t="s">
        <v>79</v>
      </c>
      <c r="S4290" t="s">
        <v>155</v>
      </c>
      <c r="T4290" t="s">
        <v>118</v>
      </c>
      <c r="U4290" t="s">
        <v>100</v>
      </c>
      <c r="V4290" t="s">
        <v>80</v>
      </c>
      <c r="W4290">
        <v>78600</v>
      </c>
      <c r="X4290" t="s">
        <v>85</v>
      </c>
      <c r="Y4290">
        <v>60</v>
      </c>
      <c r="Z4290" t="s">
        <v>206</v>
      </c>
      <c r="AA4290" t="s">
        <v>7619</v>
      </c>
      <c r="AB4290" t="s">
        <v>87</v>
      </c>
      <c r="AC4290" t="s">
        <v>84</v>
      </c>
      <c r="AD4290">
        <f>_xlfn.XLOOKUP(MIS[[#This Row],[TRADING SYMBOL]],[1]Sheet1!$D:$D,[1]Sheet1!$C:$C)</f>
        <v>12.55</v>
      </c>
      <c r="AE4290">
        <f>MIS[[#This Row],[OrderAverageTradedPrice]]*MIS[[#This Row],[OrderQuantity]]</f>
        <v>1368</v>
      </c>
      <c r="AF4290">
        <f>MIS[[#This Row],[LTP]]*MIS[[#This Row],[OrderQuantity]]</f>
        <v>753</v>
      </c>
      <c r="AG4290">
        <f>IF(MIS[[#This Row],[OrderSide]]="SELL",MIS[[#This Row],[VALUE]]-MIS[[#This Row],[LIVE_VALUE]],MIS[[#This Row],[LIVE_VALUE]]-MIS[[#This Row],[VALUE]])</f>
        <v>-615</v>
      </c>
      <c r="AH4290" t="str" cm="1">
        <f t="array" ref="AH4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0" t="str">
        <f>MIS[[#This Row],[TRADING SYMBOL]]</f>
        <v>SENSEX2552078600PE</v>
      </c>
      <c r="AJ4290" t="str">
        <f>IF(RIGHT(MIS[[#This Row],[Main/Hedge]],4)="MAIN","MAIN","HEDGE")</f>
        <v>HEDGE</v>
      </c>
      <c r="AK4290" t="str" cm="1">
        <f t="array" ref="AK4290">_xlfn._xlws.FILTER(Table4[Column1],ISNUMBER(SEARCH(Table4[Column1],MIS[[#This Row],[OrderUniqueIdentifier]])),"")</f>
        <v>XYT</v>
      </c>
    </row>
    <row r="4291" spans="1:37" x14ac:dyDescent="0.25">
      <c r="A4291" t="s">
        <v>1555</v>
      </c>
      <c r="B4291" t="s">
        <v>1623</v>
      </c>
      <c r="C4291" t="s">
        <v>7898</v>
      </c>
      <c r="D4291" t="s">
        <v>72</v>
      </c>
      <c r="E4291" t="s">
        <v>465</v>
      </c>
      <c r="F4291" t="s">
        <v>98</v>
      </c>
      <c r="G4291" t="s">
        <v>74</v>
      </c>
      <c r="H4291" t="s">
        <v>93</v>
      </c>
      <c r="I4291" t="s">
        <v>76</v>
      </c>
      <c r="J4291" t="s">
        <v>230</v>
      </c>
      <c r="K4291">
        <v>40</v>
      </c>
      <c r="L4291" t="s">
        <v>77</v>
      </c>
      <c r="M4291" t="s">
        <v>78</v>
      </c>
      <c r="N4291" t="s">
        <v>230</v>
      </c>
      <c r="O4291" t="s">
        <v>7618</v>
      </c>
      <c r="P4291" t="s">
        <v>7618</v>
      </c>
      <c r="Q4291" t="s">
        <v>469</v>
      </c>
      <c r="R4291" t="s">
        <v>79</v>
      </c>
      <c r="S4291" t="s">
        <v>155</v>
      </c>
      <c r="T4291" t="s">
        <v>470</v>
      </c>
      <c r="U4291" t="s">
        <v>100</v>
      </c>
      <c r="V4291" t="s">
        <v>80</v>
      </c>
      <c r="W4291">
        <v>85900</v>
      </c>
      <c r="X4291" t="s">
        <v>81</v>
      </c>
      <c r="Y4291">
        <v>40</v>
      </c>
      <c r="Z4291" t="s">
        <v>7619</v>
      </c>
      <c r="AA4291" t="s">
        <v>7619</v>
      </c>
      <c r="AB4291" t="s">
        <v>83</v>
      </c>
      <c r="AC4291" t="s">
        <v>84</v>
      </c>
      <c r="AD4291">
        <f>_xlfn.XLOOKUP(MIS[[#This Row],[TRADING SYMBOL]],[1]Sheet1!$D:$D,[1]Sheet1!$C:$C)</f>
        <v>6.35</v>
      </c>
      <c r="AE4291">
        <f>MIS[[#This Row],[OrderAverageTradedPrice]]*MIS[[#This Row],[OrderQuantity]]</f>
        <v>336</v>
      </c>
      <c r="AF4291">
        <f>MIS[[#This Row],[LTP]]*MIS[[#This Row],[OrderQuantity]]</f>
        <v>254</v>
      </c>
      <c r="AG4291">
        <f>IF(MIS[[#This Row],[OrderSide]]="SELL",MIS[[#This Row],[VALUE]]-MIS[[#This Row],[LIVE_VALUE]],MIS[[#This Row],[LIVE_VALUE]]-MIS[[#This Row],[VALUE]])</f>
        <v>-82</v>
      </c>
      <c r="AH4291" t="str" cm="1">
        <f t="array" ref="AH4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1" t="str">
        <f>MIS[[#This Row],[TRADING SYMBOL]]</f>
        <v>SENSEX2552085900CE</v>
      </c>
      <c r="AJ4291" t="str">
        <f>IF(RIGHT(MIS[[#This Row],[Main/Hedge]],4)="MAIN","MAIN","HEDGE")</f>
        <v>HEDGE</v>
      </c>
      <c r="AK4291" t="str" cm="1">
        <f t="array" ref="AK4291">_xlfn._xlws.FILTER(Table4[Column1],ISNUMBER(SEARCH(Table4[Column1],MIS[[#This Row],[OrderUniqueIdentifier]])),"")</f>
        <v>XYT</v>
      </c>
    </row>
    <row r="4292" spans="1:37" x14ac:dyDescent="0.25">
      <c r="A4292" t="s">
        <v>1555</v>
      </c>
      <c r="B4292" t="s">
        <v>1623</v>
      </c>
      <c r="C4292" t="s">
        <v>7899</v>
      </c>
      <c r="D4292" t="s">
        <v>72</v>
      </c>
      <c r="E4292" t="s">
        <v>116</v>
      </c>
      <c r="F4292" t="s">
        <v>98</v>
      </c>
      <c r="G4292" t="s">
        <v>74</v>
      </c>
      <c r="H4292" t="s">
        <v>93</v>
      </c>
      <c r="I4292" t="s">
        <v>76</v>
      </c>
      <c r="J4292" t="s">
        <v>7821</v>
      </c>
      <c r="K4292">
        <v>40</v>
      </c>
      <c r="L4292" t="s">
        <v>77</v>
      </c>
      <c r="M4292" t="s">
        <v>78</v>
      </c>
      <c r="N4292" t="s">
        <v>7821</v>
      </c>
      <c r="O4292" t="s">
        <v>7618</v>
      </c>
      <c r="P4292" t="s">
        <v>7618</v>
      </c>
      <c r="Q4292" t="s">
        <v>117</v>
      </c>
      <c r="R4292" t="s">
        <v>79</v>
      </c>
      <c r="S4292" t="s">
        <v>155</v>
      </c>
      <c r="T4292" t="s">
        <v>118</v>
      </c>
      <c r="U4292" t="s">
        <v>100</v>
      </c>
      <c r="V4292" t="s">
        <v>80</v>
      </c>
      <c r="W4292">
        <v>78600</v>
      </c>
      <c r="X4292" t="s">
        <v>85</v>
      </c>
      <c r="Y4292">
        <v>40</v>
      </c>
      <c r="Z4292" t="s">
        <v>7619</v>
      </c>
      <c r="AA4292" t="s">
        <v>7619</v>
      </c>
      <c r="AB4292" t="s">
        <v>87</v>
      </c>
      <c r="AC4292" t="s">
        <v>84</v>
      </c>
      <c r="AD4292">
        <f>_xlfn.XLOOKUP(MIS[[#This Row],[TRADING SYMBOL]],[1]Sheet1!$D:$D,[1]Sheet1!$C:$C)</f>
        <v>12.55</v>
      </c>
      <c r="AE4292">
        <f>MIS[[#This Row],[OrderAverageTradedPrice]]*MIS[[#This Row],[OrderQuantity]]</f>
        <v>916</v>
      </c>
      <c r="AF4292">
        <f>MIS[[#This Row],[LTP]]*MIS[[#This Row],[OrderQuantity]]</f>
        <v>502</v>
      </c>
      <c r="AG4292">
        <f>IF(MIS[[#This Row],[OrderSide]]="SELL",MIS[[#This Row],[VALUE]]-MIS[[#This Row],[LIVE_VALUE]],MIS[[#This Row],[LIVE_VALUE]]-MIS[[#This Row],[VALUE]])</f>
        <v>-414</v>
      </c>
      <c r="AH4292" t="str" cm="1">
        <f t="array" ref="AH4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2" t="str">
        <f>MIS[[#This Row],[TRADING SYMBOL]]</f>
        <v>SENSEX2552078600PE</v>
      </c>
      <c r="AJ4292" t="str">
        <f>IF(RIGHT(MIS[[#This Row],[Main/Hedge]],4)="MAIN","MAIN","HEDGE")</f>
        <v>HEDGE</v>
      </c>
      <c r="AK4292" t="str" cm="1">
        <f t="array" ref="AK4292">_xlfn._xlws.FILTER(Table4[Column1],ISNUMBER(SEARCH(Table4[Column1],MIS[[#This Row],[OrderUniqueIdentifier]])),"")</f>
        <v>XYT</v>
      </c>
    </row>
    <row r="4293" spans="1:37" x14ac:dyDescent="0.25">
      <c r="A4293" t="s">
        <v>1555</v>
      </c>
      <c r="B4293" t="s">
        <v>1665</v>
      </c>
      <c r="C4293" t="s">
        <v>7778</v>
      </c>
      <c r="D4293" t="s">
        <v>72</v>
      </c>
      <c r="E4293" t="s">
        <v>465</v>
      </c>
      <c r="F4293" t="s">
        <v>98</v>
      </c>
      <c r="G4293" t="s">
        <v>74</v>
      </c>
      <c r="H4293" t="s">
        <v>93</v>
      </c>
      <c r="I4293" t="s">
        <v>76</v>
      </c>
      <c r="J4293" t="s">
        <v>230</v>
      </c>
      <c r="K4293">
        <v>20</v>
      </c>
      <c r="L4293" t="s">
        <v>77</v>
      </c>
      <c r="M4293" t="s">
        <v>78</v>
      </c>
      <c r="N4293" t="s">
        <v>230</v>
      </c>
      <c r="O4293" t="s">
        <v>7670</v>
      </c>
      <c r="P4293" t="s">
        <v>7618</v>
      </c>
      <c r="Q4293" t="s">
        <v>469</v>
      </c>
      <c r="R4293" t="s">
        <v>79</v>
      </c>
      <c r="S4293" t="s">
        <v>155</v>
      </c>
      <c r="T4293" t="s">
        <v>470</v>
      </c>
      <c r="U4293" t="s">
        <v>100</v>
      </c>
      <c r="V4293" t="s">
        <v>80</v>
      </c>
      <c r="W4293">
        <v>85900</v>
      </c>
      <c r="X4293" t="s">
        <v>81</v>
      </c>
      <c r="Y4293">
        <v>20</v>
      </c>
      <c r="Z4293" t="s">
        <v>206</v>
      </c>
      <c r="AA4293" t="s">
        <v>7619</v>
      </c>
      <c r="AB4293" t="s">
        <v>83</v>
      </c>
      <c r="AC4293" t="s">
        <v>84</v>
      </c>
      <c r="AD4293">
        <f>_xlfn.XLOOKUP(MIS[[#This Row],[TRADING SYMBOL]],[1]Sheet1!$D:$D,[1]Sheet1!$C:$C)</f>
        <v>6.35</v>
      </c>
      <c r="AE4293">
        <f>MIS[[#This Row],[OrderAverageTradedPrice]]*MIS[[#This Row],[OrderQuantity]]</f>
        <v>168</v>
      </c>
      <c r="AF4293">
        <f>MIS[[#This Row],[LTP]]*MIS[[#This Row],[OrderQuantity]]</f>
        <v>127</v>
      </c>
      <c r="AG4293">
        <f>IF(MIS[[#This Row],[OrderSide]]="SELL",MIS[[#This Row],[VALUE]]-MIS[[#This Row],[LIVE_VALUE]],MIS[[#This Row],[LIVE_VALUE]]-MIS[[#This Row],[VALUE]])</f>
        <v>-41</v>
      </c>
      <c r="AH4293" t="str" cm="1">
        <f t="array" ref="AH4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3" t="str">
        <f>MIS[[#This Row],[TRADING SYMBOL]]</f>
        <v>SENSEX2552085900CE</v>
      </c>
      <c r="AJ4293" t="str">
        <f>IF(RIGHT(MIS[[#This Row],[Main/Hedge]],4)="MAIN","MAIN","HEDGE")</f>
        <v>HEDGE</v>
      </c>
      <c r="AK4293" t="str" cm="1">
        <f t="array" ref="AK4293">_xlfn._xlws.FILTER(Table4[Column1],ISNUMBER(SEARCH(Table4[Column1],MIS[[#This Row],[OrderUniqueIdentifier]])),"")</f>
        <v>XYT</v>
      </c>
    </row>
    <row r="4294" spans="1:37" x14ac:dyDescent="0.25">
      <c r="A4294" t="s">
        <v>1555</v>
      </c>
      <c r="B4294" t="s">
        <v>1665</v>
      </c>
      <c r="C4294" t="s">
        <v>7900</v>
      </c>
      <c r="D4294" t="s">
        <v>72</v>
      </c>
      <c r="E4294" t="s">
        <v>116</v>
      </c>
      <c r="F4294" t="s">
        <v>98</v>
      </c>
      <c r="G4294" t="s">
        <v>74</v>
      </c>
      <c r="H4294" t="s">
        <v>93</v>
      </c>
      <c r="I4294" t="s">
        <v>76</v>
      </c>
      <c r="J4294" t="s">
        <v>7821</v>
      </c>
      <c r="K4294">
        <v>20</v>
      </c>
      <c r="L4294" t="s">
        <v>77</v>
      </c>
      <c r="M4294" t="s">
        <v>78</v>
      </c>
      <c r="N4294" t="s">
        <v>7821</v>
      </c>
      <c r="O4294" t="s">
        <v>7618</v>
      </c>
      <c r="P4294" t="s">
        <v>7618</v>
      </c>
      <c r="Q4294" t="s">
        <v>117</v>
      </c>
      <c r="R4294" t="s">
        <v>79</v>
      </c>
      <c r="S4294" t="s">
        <v>155</v>
      </c>
      <c r="T4294" t="s">
        <v>118</v>
      </c>
      <c r="U4294" t="s">
        <v>100</v>
      </c>
      <c r="V4294" t="s">
        <v>80</v>
      </c>
      <c r="W4294">
        <v>78600</v>
      </c>
      <c r="X4294" t="s">
        <v>85</v>
      </c>
      <c r="Y4294">
        <v>20</v>
      </c>
      <c r="Z4294" t="s">
        <v>7619</v>
      </c>
      <c r="AA4294" t="s">
        <v>7619</v>
      </c>
      <c r="AB4294" t="s">
        <v>87</v>
      </c>
      <c r="AC4294" t="s">
        <v>84</v>
      </c>
      <c r="AD4294">
        <f>_xlfn.XLOOKUP(MIS[[#This Row],[TRADING SYMBOL]],[1]Sheet1!$D:$D,[1]Sheet1!$C:$C)</f>
        <v>12.55</v>
      </c>
      <c r="AE4294">
        <f>MIS[[#This Row],[OrderAverageTradedPrice]]*MIS[[#This Row],[OrderQuantity]]</f>
        <v>458</v>
      </c>
      <c r="AF4294">
        <f>MIS[[#This Row],[LTP]]*MIS[[#This Row],[OrderQuantity]]</f>
        <v>251</v>
      </c>
      <c r="AG4294">
        <f>IF(MIS[[#This Row],[OrderSide]]="SELL",MIS[[#This Row],[VALUE]]-MIS[[#This Row],[LIVE_VALUE]],MIS[[#This Row],[LIVE_VALUE]]-MIS[[#This Row],[VALUE]])</f>
        <v>-207</v>
      </c>
      <c r="AH4294" t="str" cm="1">
        <f t="array" ref="AH4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4" t="str">
        <f>MIS[[#This Row],[TRADING SYMBOL]]</f>
        <v>SENSEX2552078600PE</v>
      </c>
      <c r="AJ4294" t="str">
        <f>IF(RIGHT(MIS[[#This Row],[Main/Hedge]],4)="MAIN","MAIN","HEDGE")</f>
        <v>HEDGE</v>
      </c>
      <c r="AK4294" t="str" cm="1">
        <f t="array" ref="AK4294">_xlfn._xlws.FILTER(Table4[Column1],ISNUMBER(SEARCH(Table4[Column1],MIS[[#This Row],[OrderUniqueIdentifier]])),"")</f>
        <v>XYT</v>
      </c>
    </row>
    <row r="4295" spans="1:37" x14ac:dyDescent="0.25">
      <c r="A4295" t="s">
        <v>71</v>
      </c>
      <c r="B4295" t="s">
        <v>515</v>
      </c>
      <c r="C4295" t="s">
        <v>7620</v>
      </c>
      <c r="D4295" t="s">
        <v>72</v>
      </c>
      <c r="E4295" t="s">
        <v>116</v>
      </c>
      <c r="F4295" t="s">
        <v>98</v>
      </c>
      <c r="G4295" t="s">
        <v>74</v>
      </c>
      <c r="H4295" t="s">
        <v>75</v>
      </c>
      <c r="I4295" t="s">
        <v>76</v>
      </c>
      <c r="J4295" t="s">
        <v>77</v>
      </c>
      <c r="K4295">
        <v>120</v>
      </c>
      <c r="L4295" t="s">
        <v>77</v>
      </c>
      <c r="M4295" t="s">
        <v>78</v>
      </c>
      <c r="N4295" t="s">
        <v>7621</v>
      </c>
      <c r="O4295" t="s">
        <v>7622</v>
      </c>
      <c r="P4295" t="s">
        <v>7622</v>
      </c>
      <c r="Q4295" t="s">
        <v>117</v>
      </c>
      <c r="R4295" t="s">
        <v>79</v>
      </c>
      <c r="S4295" t="s">
        <v>155</v>
      </c>
      <c r="T4295" t="s">
        <v>118</v>
      </c>
      <c r="U4295" t="s">
        <v>100</v>
      </c>
      <c r="V4295" t="s">
        <v>80</v>
      </c>
      <c r="W4295">
        <v>78600</v>
      </c>
      <c r="X4295" t="s">
        <v>85</v>
      </c>
      <c r="Y4295">
        <v>120</v>
      </c>
      <c r="Z4295" t="s">
        <v>157</v>
      </c>
      <c r="AA4295" t="s">
        <v>157</v>
      </c>
      <c r="AB4295" t="s">
        <v>87</v>
      </c>
      <c r="AC4295" t="s">
        <v>84</v>
      </c>
      <c r="AD4295">
        <f>_xlfn.XLOOKUP(MIS[[#This Row],[TRADING SYMBOL]],[1]Sheet1!$D:$D,[1]Sheet1!$C:$C)</f>
        <v>12.55</v>
      </c>
      <c r="AE4295">
        <f>MIS[[#This Row],[OrderAverageTradedPrice]]*MIS[[#This Row],[OrderQuantity]]</f>
        <v>2730</v>
      </c>
      <c r="AF4295">
        <f>MIS[[#This Row],[LTP]]*MIS[[#This Row],[OrderQuantity]]</f>
        <v>1506</v>
      </c>
      <c r="AG4295">
        <f>IF(MIS[[#This Row],[OrderSide]]="SELL",MIS[[#This Row],[VALUE]]-MIS[[#This Row],[LIVE_VALUE]],MIS[[#This Row],[LIVE_VALUE]]-MIS[[#This Row],[VALUE]])</f>
        <v>-1224</v>
      </c>
      <c r="AH4295" t="str" cm="1">
        <f t="array" ref="AH4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5" t="str">
        <f>MIS[[#This Row],[TRADING SYMBOL]]</f>
        <v>SENSEX2552078600PE</v>
      </c>
      <c r="AJ4295" t="str">
        <f>IF(RIGHT(MIS[[#This Row],[Main/Hedge]],4)="MAIN","MAIN","HEDGE")</f>
        <v>HEDGE</v>
      </c>
      <c r="AK4295" t="str" cm="1">
        <f t="array" ref="AK4295">_xlfn._xlws.FILTER(Table4[Column1],ISNUMBER(SEARCH(Table4[Column1],MIS[[#This Row],[OrderUniqueIdentifier]])),"")</f>
        <v>XYT</v>
      </c>
    </row>
    <row r="4296" spans="1:37" x14ac:dyDescent="0.25">
      <c r="A4296" t="s">
        <v>71</v>
      </c>
      <c r="B4296" t="s">
        <v>550</v>
      </c>
      <c r="C4296" t="s">
        <v>7632</v>
      </c>
      <c r="D4296" t="s">
        <v>72</v>
      </c>
      <c r="E4296" t="s">
        <v>465</v>
      </c>
      <c r="F4296" t="s">
        <v>98</v>
      </c>
      <c r="G4296" t="s">
        <v>74</v>
      </c>
      <c r="H4296" t="s">
        <v>75</v>
      </c>
      <c r="I4296" t="s">
        <v>76</v>
      </c>
      <c r="J4296" t="s">
        <v>77</v>
      </c>
      <c r="K4296">
        <v>20</v>
      </c>
      <c r="L4296" t="s">
        <v>77</v>
      </c>
      <c r="M4296" t="s">
        <v>78</v>
      </c>
      <c r="N4296" t="s">
        <v>129</v>
      </c>
      <c r="O4296" t="s">
        <v>7622</v>
      </c>
      <c r="P4296" t="s">
        <v>7622</v>
      </c>
      <c r="Q4296" t="s">
        <v>469</v>
      </c>
      <c r="R4296" t="s">
        <v>79</v>
      </c>
      <c r="S4296" t="s">
        <v>155</v>
      </c>
      <c r="T4296" t="s">
        <v>470</v>
      </c>
      <c r="U4296" t="s">
        <v>100</v>
      </c>
      <c r="V4296" t="s">
        <v>80</v>
      </c>
      <c r="W4296">
        <v>85900</v>
      </c>
      <c r="X4296" t="s">
        <v>81</v>
      </c>
      <c r="Y4296">
        <v>20</v>
      </c>
      <c r="Z4296" t="s">
        <v>157</v>
      </c>
      <c r="AA4296" t="s">
        <v>157</v>
      </c>
      <c r="AB4296" t="s">
        <v>83</v>
      </c>
      <c r="AC4296" t="s">
        <v>84</v>
      </c>
      <c r="AD4296">
        <f>_xlfn.XLOOKUP(MIS[[#This Row],[TRADING SYMBOL]],[1]Sheet1!$D:$D,[1]Sheet1!$C:$C)</f>
        <v>6.35</v>
      </c>
      <c r="AE4296">
        <f>MIS[[#This Row],[OrderAverageTradedPrice]]*MIS[[#This Row],[OrderQuantity]]</f>
        <v>167</v>
      </c>
      <c r="AF4296">
        <f>MIS[[#This Row],[LTP]]*MIS[[#This Row],[OrderQuantity]]</f>
        <v>127</v>
      </c>
      <c r="AG4296">
        <f>IF(MIS[[#This Row],[OrderSide]]="SELL",MIS[[#This Row],[VALUE]]-MIS[[#This Row],[LIVE_VALUE]],MIS[[#This Row],[LIVE_VALUE]]-MIS[[#This Row],[VALUE]])</f>
        <v>-40</v>
      </c>
      <c r="AH4296" t="str" cm="1">
        <f t="array" ref="AH4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6" t="str">
        <f>MIS[[#This Row],[TRADING SYMBOL]]</f>
        <v>SENSEX2552085900CE</v>
      </c>
      <c r="AJ4296" t="str">
        <f>IF(RIGHT(MIS[[#This Row],[Main/Hedge]],4)="MAIN","MAIN","HEDGE")</f>
        <v>HEDGE</v>
      </c>
      <c r="AK4296" t="str" cm="1">
        <f t="array" ref="AK4296">_xlfn._xlws.FILTER(Table4[Column1],ISNUMBER(SEARCH(Table4[Column1],MIS[[#This Row],[OrderUniqueIdentifier]])),"")</f>
        <v>XYT</v>
      </c>
    </row>
    <row r="4297" spans="1:37" x14ac:dyDescent="0.25">
      <c r="A4297" t="s">
        <v>71</v>
      </c>
      <c r="B4297" t="s">
        <v>575</v>
      </c>
      <c r="C4297" t="s">
        <v>7636</v>
      </c>
      <c r="D4297" t="s">
        <v>72</v>
      </c>
      <c r="E4297" t="s">
        <v>465</v>
      </c>
      <c r="F4297" t="s">
        <v>98</v>
      </c>
      <c r="G4297" t="s">
        <v>74</v>
      </c>
      <c r="H4297" t="s">
        <v>75</v>
      </c>
      <c r="I4297" t="s">
        <v>76</v>
      </c>
      <c r="J4297" t="s">
        <v>77</v>
      </c>
      <c r="K4297">
        <v>40</v>
      </c>
      <c r="L4297" t="s">
        <v>77</v>
      </c>
      <c r="M4297" t="s">
        <v>78</v>
      </c>
      <c r="N4297" t="s">
        <v>129</v>
      </c>
      <c r="O4297" t="s">
        <v>7618</v>
      </c>
      <c r="P4297" t="s">
        <v>7622</v>
      </c>
      <c r="Q4297" t="s">
        <v>469</v>
      </c>
      <c r="R4297" t="s">
        <v>79</v>
      </c>
      <c r="S4297" t="s">
        <v>155</v>
      </c>
      <c r="T4297" t="s">
        <v>470</v>
      </c>
      <c r="U4297" t="s">
        <v>100</v>
      </c>
      <c r="V4297" t="s">
        <v>80</v>
      </c>
      <c r="W4297">
        <v>85900</v>
      </c>
      <c r="X4297" t="s">
        <v>81</v>
      </c>
      <c r="Y4297">
        <v>40</v>
      </c>
      <c r="Z4297" t="s">
        <v>7619</v>
      </c>
      <c r="AA4297" t="s">
        <v>157</v>
      </c>
      <c r="AB4297" t="s">
        <v>83</v>
      </c>
      <c r="AC4297" t="s">
        <v>84</v>
      </c>
      <c r="AD4297">
        <f>_xlfn.XLOOKUP(MIS[[#This Row],[TRADING SYMBOL]],[1]Sheet1!$D:$D,[1]Sheet1!$C:$C)</f>
        <v>6.35</v>
      </c>
      <c r="AE4297">
        <f>MIS[[#This Row],[OrderAverageTradedPrice]]*MIS[[#This Row],[OrderQuantity]]</f>
        <v>334</v>
      </c>
      <c r="AF4297">
        <f>MIS[[#This Row],[LTP]]*MIS[[#This Row],[OrderQuantity]]</f>
        <v>254</v>
      </c>
      <c r="AG4297">
        <f>IF(MIS[[#This Row],[OrderSide]]="SELL",MIS[[#This Row],[VALUE]]-MIS[[#This Row],[LIVE_VALUE]],MIS[[#This Row],[LIVE_VALUE]]-MIS[[#This Row],[VALUE]])</f>
        <v>-80</v>
      </c>
      <c r="AH4297" t="str" cm="1">
        <f t="array" ref="AH4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7" t="str">
        <f>MIS[[#This Row],[TRADING SYMBOL]]</f>
        <v>SENSEX2552085900CE</v>
      </c>
      <c r="AJ4297" t="str">
        <f>IF(RIGHT(MIS[[#This Row],[Main/Hedge]],4)="MAIN","MAIN","HEDGE")</f>
        <v>HEDGE</v>
      </c>
      <c r="AK4297" t="str" cm="1">
        <f t="array" ref="AK4297">_xlfn._xlws.FILTER(Table4[Column1],ISNUMBER(SEARCH(Table4[Column1],MIS[[#This Row],[OrderUniqueIdentifier]])),"")</f>
        <v>XYT</v>
      </c>
    </row>
    <row r="4298" spans="1:37" x14ac:dyDescent="0.25">
      <c r="A4298" t="s">
        <v>71</v>
      </c>
      <c r="B4298" t="s">
        <v>575</v>
      </c>
      <c r="C4298" t="s">
        <v>7637</v>
      </c>
      <c r="D4298" t="s">
        <v>72</v>
      </c>
      <c r="E4298" t="s">
        <v>116</v>
      </c>
      <c r="F4298" t="s">
        <v>98</v>
      </c>
      <c r="G4298" t="s">
        <v>74</v>
      </c>
      <c r="H4298" t="s">
        <v>75</v>
      </c>
      <c r="I4298" t="s">
        <v>76</v>
      </c>
      <c r="J4298" t="s">
        <v>77</v>
      </c>
      <c r="K4298">
        <v>40</v>
      </c>
      <c r="L4298" t="s">
        <v>77</v>
      </c>
      <c r="M4298" t="s">
        <v>78</v>
      </c>
      <c r="N4298" t="s">
        <v>7638</v>
      </c>
      <c r="O4298" t="s">
        <v>7622</v>
      </c>
      <c r="P4298" t="s">
        <v>7622</v>
      </c>
      <c r="Q4298" t="s">
        <v>117</v>
      </c>
      <c r="R4298" t="s">
        <v>79</v>
      </c>
      <c r="S4298" t="s">
        <v>155</v>
      </c>
      <c r="T4298" t="s">
        <v>118</v>
      </c>
      <c r="U4298" t="s">
        <v>100</v>
      </c>
      <c r="V4298" t="s">
        <v>80</v>
      </c>
      <c r="W4298">
        <v>78600</v>
      </c>
      <c r="X4298" t="s">
        <v>85</v>
      </c>
      <c r="Y4298">
        <v>40</v>
      </c>
      <c r="Z4298" t="s">
        <v>157</v>
      </c>
      <c r="AA4298" t="s">
        <v>157</v>
      </c>
      <c r="AB4298" t="s">
        <v>87</v>
      </c>
      <c r="AC4298" t="s">
        <v>84</v>
      </c>
      <c r="AD4298">
        <f>_xlfn.XLOOKUP(MIS[[#This Row],[TRADING SYMBOL]],[1]Sheet1!$D:$D,[1]Sheet1!$C:$C)</f>
        <v>12.55</v>
      </c>
      <c r="AE4298">
        <f>MIS[[#This Row],[OrderAverageTradedPrice]]*MIS[[#This Row],[OrderQuantity]]</f>
        <v>908</v>
      </c>
      <c r="AF4298">
        <f>MIS[[#This Row],[LTP]]*MIS[[#This Row],[OrderQuantity]]</f>
        <v>502</v>
      </c>
      <c r="AG4298">
        <f>IF(MIS[[#This Row],[OrderSide]]="SELL",MIS[[#This Row],[VALUE]]-MIS[[#This Row],[LIVE_VALUE]],MIS[[#This Row],[LIVE_VALUE]]-MIS[[#This Row],[VALUE]])</f>
        <v>-406</v>
      </c>
      <c r="AH4298" t="str" cm="1">
        <f t="array" ref="AH4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8" t="str">
        <f>MIS[[#This Row],[TRADING SYMBOL]]</f>
        <v>SENSEX2552078600PE</v>
      </c>
      <c r="AJ4298" t="str">
        <f>IF(RIGHT(MIS[[#This Row],[Main/Hedge]],4)="MAIN","MAIN","HEDGE")</f>
        <v>HEDGE</v>
      </c>
      <c r="AK4298" t="str" cm="1">
        <f t="array" ref="AK4298">_xlfn._xlws.FILTER(Table4[Column1],ISNUMBER(SEARCH(Table4[Column1],MIS[[#This Row],[OrderUniqueIdentifier]])),"")</f>
        <v>XYT</v>
      </c>
    </row>
    <row r="4299" spans="1:37" x14ac:dyDescent="0.25">
      <c r="A4299" t="s">
        <v>71</v>
      </c>
      <c r="B4299" t="s">
        <v>642</v>
      </c>
      <c r="C4299" t="s">
        <v>7794</v>
      </c>
      <c r="D4299" t="s">
        <v>72</v>
      </c>
      <c r="E4299" t="s">
        <v>116</v>
      </c>
      <c r="F4299" t="s">
        <v>98</v>
      </c>
      <c r="G4299" t="s">
        <v>74</v>
      </c>
      <c r="H4299" t="s">
        <v>75</v>
      </c>
      <c r="I4299" t="s">
        <v>76</v>
      </c>
      <c r="J4299" t="s">
        <v>77</v>
      </c>
      <c r="K4299">
        <v>120</v>
      </c>
      <c r="L4299" t="s">
        <v>77</v>
      </c>
      <c r="M4299" t="s">
        <v>78</v>
      </c>
      <c r="N4299" t="s">
        <v>7795</v>
      </c>
      <c r="O4299" t="s">
        <v>7618</v>
      </c>
      <c r="P4299" t="s">
        <v>7622</v>
      </c>
      <c r="Q4299" t="s">
        <v>117</v>
      </c>
      <c r="R4299" t="s">
        <v>79</v>
      </c>
      <c r="S4299" t="s">
        <v>155</v>
      </c>
      <c r="T4299" t="s">
        <v>118</v>
      </c>
      <c r="U4299" t="s">
        <v>100</v>
      </c>
      <c r="V4299" t="s">
        <v>80</v>
      </c>
      <c r="W4299">
        <v>78600</v>
      </c>
      <c r="X4299" t="s">
        <v>85</v>
      </c>
      <c r="Y4299">
        <v>120</v>
      </c>
      <c r="Z4299" t="s">
        <v>7619</v>
      </c>
      <c r="AA4299" t="s">
        <v>157</v>
      </c>
      <c r="AB4299" t="s">
        <v>87</v>
      </c>
      <c r="AC4299" t="s">
        <v>84</v>
      </c>
      <c r="AD4299">
        <f>_xlfn.XLOOKUP(MIS[[#This Row],[TRADING SYMBOL]],[1]Sheet1!$D:$D,[1]Sheet1!$C:$C)</f>
        <v>12.55</v>
      </c>
      <c r="AE4299">
        <f>MIS[[#This Row],[OrderAverageTradedPrice]]*MIS[[#This Row],[OrderQuantity]]</f>
        <v>2742</v>
      </c>
      <c r="AF4299">
        <f>MIS[[#This Row],[LTP]]*MIS[[#This Row],[OrderQuantity]]</f>
        <v>1506</v>
      </c>
      <c r="AG4299">
        <f>IF(MIS[[#This Row],[OrderSide]]="SELL",MIS[[#This Row],[VALUE]]-MIS[[#This Row],[LIVE_VALUE]],MIS[[#This Row],[LIVE_VALUE]]-MIS[[#This Row],[VALUE]])</f>
        <v>-1236</v>
      </c>
      <c r="AH4299" t="str" cm="1">
        <f t="array" ref="AH4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9" t="str">
        <f>MIS[[#This Row],[TRADING SYMBOL]]</f>
        <v>SENSEX2552078600PE</v>
      </c>
      <c r="AJ4299" t="str">
        <f>IF(RIGHT(MIS[[#This Row],[Main/Hedge]],4)="MAIN","MAIN","HEDGE")</f>
        <v>HEDGE</v>
      </c>
      <c r="AK4299" t="str" cm="1">
        <f t="array" ref="AK4299">_xlfn._xlws.FILTER(Table4[Column1],ISNUMBER(SEARCH(Table4[Column1],MIS[[#This Row],[OrderUniqueIdentifier]])),"")</f>
        <v>XYT</v>
      </c>
    </row>
    <row r="4300" spans="1:37" x14ac:dyDescent="0.25">
      <c r="A4300" t="s">
        <v>71</v>
      </c>
      <c r="B4300" t="s">
        <v>753</v>
      </c>
      <c r="C4300" t="s">
        <v>7816</v>
      </c>
      <c r="D4300" t="s">
        <v>72</v>
      </c>
      <c r="E4300" t="s">
        <v>465</v>
      </c>
      <c r="F4300" t="s">
        <v>98</v>
      </c>
      <c r="G4300" t="s">
        <v>74</v>
      </c>
      <c r="H4300" t="s">
        <v>75</v>
      </c>
      <c r="I4300" t="s">
        <v>76</v>
      </c>
      <c r="J4300" t="s">
        <v>77</v>
      </c>
      <c r="K4300">
        <v>60</v>
      </c>
      <c r="L4300" t="s">
        <v>77</v>
      </c>
      <c r="M4300" t="s">
        <v>78</v>
      </c>
      <c r="N4300" t="s">
        <v>129</v>
      </c>
      <c r="O4300" t="s">
        <v>7618</v>
      </c>
      <c r="P4300" t="s">
        <v>7622</v>
      </c>
      <c r="Q4300" t="s">
        <v>469</v>
      </c>
      <c r="R4300" t="s">
        <v>79</v>
      </c>
      <c r="S4300" t="s">
        <v>155</v>
      </c>
      <c r="T4300" t="s">
        <v>470</v>
      </c>
      <c r="U4300" t="s">
        <v>100</v>
      </c>
      <c r="V4300" t="s">
        <v>80</v>
      </c>
      <c r="W4300">
        <v>85900</v>
      </c>
      <c r="X4300" t="s">
        <v>81</v>
      </c>
      <c r="Y4300">
        <v>60</v>
      </c>
      <c r="Z4300" t="s">
        <v>7619</v>
      </c>
      <c r="AA4300" t="s">
        <v>157</v>
      </c>
      <c r="AB4300" t="s">
        <v>83</v>
      </c>
      <c r="AC4300" t="s">
        <v>84</v>
      </c>
      <c r="AD4300">
        <f>_xlfn.XLOOKUP(MIS[[#This Row],[TRADING SYMBOL]],[1]Sheet1!$D:$D,[1]Sheet1!$C:$C)</f>
        <v>6.35</v>
      </c>
      <c r="AE4300">
        <f>MIS[[#This Row],[OrderAverageTradedPrice]]*MIS[[#This Row],[OrderQuantity]]</f>
        <v>501</v>
      </c>
      <c r="AF4300">
        <f>MIS[[#This Row],[LTP]]*MIS[[#This Row],[OrderQuantity]]</f>
        <v>381</v>
      </c>
      <c r="AG4300">
        <f>IF(MIS[[#This Row],[OrderSide]]="SELL",MIS[[#This Row],[VALUE]]-MIS[[#This Row],[LIVE_VALUE]],MIS[[#This Row],[LIVE_VALUE]]-MIS[[#This Row],[VALUE]])</f>
        <v>-120</v>
      </c>
      <c r="AH4300" t="str" cm="1">
        <f t="array" ref="AH4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0" t="str">
        <f>MIS[[#This Row],[TRADING SYMBOL]]</f>
        <v>SENSEX2552085900CE</v>
      </c>
      <c r="AJ4300" t="str">
        <f>IF(RIGHT(MIS[[#This Row],[Main/Hedge]],4)="MAIN","MAIN","HEDGE")</f>
        <v>HEDGE</v>
      </c>
      <c r="AK4300" t="str" cm="1">
        <f t="array" ref="AK4300">_xlfn._xlws.FILTER(Table4[Column1],ISNUMBER(SEARCH(Table4[Column1],MIS[[#This Row],[OrderUniqueIdentifier]])),"")</f>
        <v>XYT</v>
      </c>
    </row>
    <row r="4301" spans="1:37" x14ac:dyDescent="0.25">
      <c r="A4301" t="s">
        <v>71</v>
      </c>
      <c r="B4301" t="s">
        <v>830</v>
      </c>
      <c r="C4301" t="s">
        <v>7689</v>
      </c>
      <c r="D4301" t="s">
        <v>72</v>
      </c>
      <c r="E4301" t="s">
        <v>465</v>
      </c>
      <c r="F4301" t="s">
        <v>98</v>
      </c>
      <c r="G4301" t="s">
        <v>74</v>
      </c>
      <c r="H4301" t="s">
        <v>75</v>
      </c>
      <c r="I4301" t="s">
        <v>76</v>
      </c>
      <c r="J4301" t="s">
        <v>77</v>
      </c>
      <c r="K4301">
        <v>60</v>
      </c>
      <c r="L4301" t="s">
        <v>77</v>
      </c>
      <c r="M4301" t="s">
        <v>78</v>
      </c>
      <c r="N4301" t="s">
        <v>129</v>
      </c>
      <c r="O4301" t="s">
        <v>7622</v>
      </c>
      <c r="P4301" t="s">
        <v>7622</v>
      </c>
      <c r="Q4301" t="s">
        <v>469</v>
      </c>
      <c r="R4301" t="s">
        <v>79</v>
      </c>
      <c r="S4301" t="s">
        <v>155</v>
      </c>
      <c r="T4301" t="s">
        <v>470</v>
      </c>
      <c r="U4301" t="s">
        <v>100</v>
      </c>
      <c r="V4301" t="s">
        <v>80</v>
      </c>
      <c r="W4301">
        <v>85900</v>
      </c>
      <c r="X4301" t="s">
        <v>81</v>
      </c>
      <c r="Y4301">
        <v>60</v>
      </c>
      <c r="Z4301" t="s">
        <v>157</v>
      </c>
      <c r="AA4301" t="s">
        <v>157</v>
      </c>
      <c r="AB4301" t="s">
        <v>83</v>
      </c>
      <c r="AC4301" t="s">
        <v>84</v>
      </c>
      <c r="AD4301">
        <f>_xlfn.XLOOKUP(MIS[[#This Row],[TRADING SYMBOL]],[1]Sheet1!$D:$D,[1]Sheet1!$C:$C)</f>
        <v>6.35</v>
      </c>
      <c r="AE4301">
        <f>MIS[[#This Row],[OrderAverageTradedPrice]]*MIS[[#This Row],[OrderQuantity]]</f>
        <v>501</v>
      </c>
      <c r="AF4301">
        <f>MIS[[#This Row],[LTP]]*MIS[[#This Row],[OrderQuantity]]</f>
        <v>381</v>
      </c>
      <c r="AG4301">
        <f>IF(MIS[[#This Row],[OrderSide]]="SELL",MIS[[#This Row],[VALUE]]-MIS[[#This Row],[LIVE_VALUE]],MIS[[#This Row],[LIVE_VALUE]]-MIS[[#This Row],[VALUE]])</f>
        <v>-120</v>
      </c>
      <c r="AH4301" t="str" cm="1">
        <f t="array" ref="AH4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1" t="str">
        <f>MIS[[#This Row],[TRADING SYMBOL]]</f>
        <v>SENSEX2552085900CE</v>
      </c>
      <c r="AJ4301" t="str">
        <f>IF(RIGHT(MIS[[#This Row],[Main/Hedge]],4)="MAIN","MAIN","HEDGE")</f>
        <v>HEDGE</v>
      </c>
      <c r="AK4301" t="str" cm="1">
        <f t="array" ref="AK4301">_xlfn._xlws.FILTER(Table4[Column1],ISNUMBER(SEARCH(Table4[Column1],MIS[[#This Row],[OrderUniqueIdentifier]])),"")</f>
        <v>XYT</v>
      </c>
    </row>
    <row r="4302" spans="1:37" x14ac:dyDescent="0.25">
      <c r="A4302" t="s">
        <v>71</v>
      </c>
      <c r="B4302" t="s">
        <v>864</v>
      </c>
      <c r="C4302" t="s">
        <v>7822</v>
      </c>
      <c r="D4302" t="s">
        <v>72</v>
      </c>
      <c r="E4302" t="s">
        <v>465</v>
      </c>
      <c r="F4302" t="s">
        <v>98</v>
      </c>
      <c r="G4302" t="s">
        <v>74</v>
      </c>
      <c r="H4302" t="s">
        <v>75</v>
      </c>
      <c r="I4302" t="s">
        <v>76</v>
      </c>
      <c r="J4302" t="s">
        <v>77</v>
      </c>
      <c r="K4302">
        <v>20</v>
      </c>
      <c r="L4302" t="s">
        <v>77</v>
      </c>
      <c r="M4302" t="s">
        <v>78</v>
      </c>
      <c r="N4302" t="s">
        <v>129</v>
      </c>
      <c r="O4302" t="s">
        <v>7622</v>
      </c>
      <c r="P4302" t="s">
        <v>7622</v>
      </c>
      <c r="Q4302" t="s">
        <v>469</v>
      </c>
      <c r="R4302" t="s">
        <v>79</v>
      </c>
      <c r="S4302" t="s">
        <v>155</v>
      </c>
      <c r="T4302" t="s">
        <v>470</v>
      </c>
      <c r="U4302" t="s">
        <v>100</v>
      </c>
      <c r="V4302" t="s">
        <v>80</v>
      </c>
      <c r="W4302">
        <v>85900</v>
      </c>
      <c r="X4302" t="s">
        <v>81</v>
      </c>
      <c r="Y4302">
        <v>20</v>
      </c>
      <c r="Z4302" t="s">
        <v>157</v>
      </c>
      <c r="AA4302" t="s">
        <v>157</v>
      </c>
      <c r="AB4302" t="s">
        <v>83</v>
      </c>
      <c r="AC4302" t="s">
        <v>84</v>
      </c>
      <c r="AD4302">
        <f>_xlfn.XLOOKUP(MIS[[#This Row],[TRADING SYMBOL]],[1]Sheet1!$D:$D,[1]Sheet1!$C:$C)</f>
        <v>6.35</v>
      </c>
      <c r="AE4302">
        <f>MIS[[#This Row],[OrderAverageTradedPrice]]*MIS[[#This Row],[OrderQuantity]]</f>
        <v>167</v>
      </c>
      <c r="AF4302">
        <f>MIS[[#This Row],[LTP]]*MIS[[#This Row],[OrderQuantity]]</f>
        <v>127</v>
      </c>
      <c r="AG4302">
        <f>IF(MIS[[#This Row],[OrderSide]]="SELL",MIS[[#This Row],[VALUE]]-MIS[[#This Row],[LIVE_VALUE]],MIS[[#This Row],[LIVE_VALUE]]-MIS[[#This Row],[VALUE]])</f>
        <v>-40</v>
      </c>
      <c r="AH4302" t="str" cm="1">
        <f t="array" ref="AH4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2" t="str">
        <f>MIS[[#This Row],[TRADING SYMBOL]]</f>
        <v>SENSEX2552085900CE</v>
      </c>
      <c r="AJ4302" t="str">
        <f>IF(RIGHT(MIS[[#This Row],[Main/Hedge]],4)="MAIN","MAIN","HEDGE")</f>
        <v>HEDGE</v>
      </c>
      <c r="AK4302" t="str" cm="1">
        <f t="array" ref="AK4302">_xlfn._xlws.FILTER(Table4[Column1],ISNUMBER(SEARCH(Table4[Column1],MIS[[#This Row],[OrderUniqueIdentifier]])),"")</f>
        <v>XYT</v>
      </c>
    </row>
    <row r="4303" spans="1:37" x14ac:dyDescent="0.25">
      <c r="A4303" t="s">
        <v>71</v>
      </c>
      <c r="B4303" t="s">
        <v>880</v>
      </c>
      <c r="C4303" t="s">
        <v>7826</v>
      </c>
      <c r="D4303" t="s">
        <v>72</v>
      </c>
      <c r="E4303" t="s">
        <v>465</v>
      </c>
      <c r="F4303" t="s">
        <v>98</v>
      </c>
      <c r="G4303" t="s">
        <v>74</v>
      </c>
      <c r="H4303" t="s">
        <v>75</v>
      </c>
      <c r="I4303" t="s">
        <v>76</v>
      </c>
      <c r="J4303" t="s">
        <v>77</v>
      </c>
      <c r="K4303">
        <v>20</v>
      </c>
      <c r="L4303" t="s">
        <v>77</v>
      </c>
      <c r="M4303" t="s">
        <v>78</v>
      </c>
      <c r="N4303" t="s">
        <v>129</v>
      </c>
      <c r="O4303" t="s">
        <v>7618</v>
      </c>
      <c r="P4303" t="s">
        <v>7622</v>
      </c>
      <c r="Q4303" t="s">
        <v>469</v>
      </c>
      <c r="R4303" t="s">
        <v>79</v>
      </c>
      <c r="S4303" t="s">
        <v>155</v>
      </c>
      <c r="T4303" t="s">
        <v>470</v>
      </c>
      <c r="U4303" t="s">
        <v>100</v>
      </c>
      <c r="V4303" t="s">
        <v>80</v>
      </c>
      <c r="W4303">
        <v>85900</v>
      </c>
      <c r="X4303" t="s">
        <v>81</v>
      </c>
      <c r="Y4303">
        <v>20</v>
      </c>
      <c r="Z4303" t="s">
        <v>7619</v>
      </c>
      <c r="AA4303" t="s">
        <v>157</v>
      </c>
      <c r="AB4303" t="s">
        <v>83</v>
      </c>
      <c r="AC4303" t="s">
        <v>84</v>
      </c>
      <c r="AD4303">
        <f>_xlfn.XLOOKUP(MIS[[#This Row],[TRADING SYMBOL]],[1]Sheet1!$D:$D,[1]Sheet1!$C:$C)</f>
        <v>6.35</v>
      </c>
      <c r="AE4303">
        <f>MIS[[#This Row],[OrderAverageTradedPrice]]*MIS[[#This Row],[OrderQuantity]]</f>
        <v>167</v>
      </c>
      <c r="AF4303">
        <f>MIS[[#This Row],[LTP]]*MIS[[#This Row],[OrderQuantity]]</f>
        <v>127</v>
      </c>
      <c r="AG4303">
        <f>IF(MIS[[#This Row],[OrderSide]]="SELL",MIS[[#This Row],[VALUE]]-MIS[[#This Row],[LIVE_VALUE]],MIS[[#This Row],[LIVE_VALUE]]-MIS[[#This Row],[VALUE]])</f>
        <v>-40</v>
      </c>
      <c r="AH4303" t="str" cm="1">
        <f t="array" ref="AH4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3" t="str">
        <f>MIS[[#This Row],[TRADING SYMBOL]]</f>
        <v>SENSEX2552085900CE</v>
      </c>
      <c r="AJ4303" t="str">
        <f>IF(RIGHT(MIS[[#This Row],[Main/Hedge]],4)="MAIN","MAIN","HEDGE")</f>
        <v>HEDGE</v>
      </c>
      <c r="AK4303" t="str" cm="1">
        <f t="array" ref="AK4303">_xlfn._xlws.FILTER(Table4[Column1],ISNUMBER(SEARCH(Table4[Column1],MIS[[#This Row],[OrderUniqueIdentifier]])),"")</f>
        <v>XYT</v>
      </c>
    </row>
    <row r="4304" spans="1:37" x14ac:dyDescent="0.25">
      <c r="A4304" t="s">
        <v>71</v>
      </c>
      <c r="B4304" t="s">
        <v>978</v>
      </c>
      <c r="C4304" t="s">
        <v>7835</v>
      </c>
      <c r="D4304" t="s">
        <v>72</v>
      </c>
      <c r="E4304" t="s">
        <v>116</v>
      </c>
      <c r="F4304" t="s">
        <v>98</v>
      </c>
      <c r="G4304" t="s">
        <v>74</v>
      </c>
      <c r="H4304" t="s">
        <v>75</v>
      </c>
      <c r="I4304" t="s">
        <v>76</v>
      </c>
      <c r="J4304" t="s">
        <v>77</v>
      </c>
      <c r="K4304">
        <v>20</v>
      </c>
      <c r="L4304" t="s">
        <v>77</v>
      </c>
      <c r="M4304" t="s">
        <v>78</v>
      </c>
      <c r="N4304" t="s">
        <v>7795</v>
      </c>
      <c r="O4304" t="s">
        <v>7618</v>
      </c>
      <c r="P4304" t="s">
        <v>7622</v>
      </c>
      <c r="Q4304" t="s">
        <v>117</v>
      </c>
      <c r="R4304" t="s">
        <v>79</v>
      </c>
      <c r="S4304" t="s">
        <v>155</v>
      </c>
      <c r="T4304" t="s">
        <v>118</v>
      </c>
      <c r="U4304" t="s">
        <v>100</v>
      </c>
      <c r="V4304" t="s">
        <v>80</v>
      </c>
      <c r="W4304">
        <v>78600</v>
      </c>
      <c r="X4304" t="s">
        <v>85</v>
      </c>
      <c r="Y4304">
        <v>20</v>
      </c>
      <c r="Z4304" t="s">
        <v>7619</v>
      </c>
      <c r="AA4304" t="s">
        <v>157</v>
      </c>
      <c r="AB4304" t="s">
        <v>87</v>
      </c>
      <c r="AC4304" t="s">
        <v>84</v>
      </c>
      <c r="AD4304">
        <f>_xlfn.XLOOKUP(MIS[[#This Row],[TRADING SYMBOL]],[1]Sheet1!$D:$D,[1]Sheet1!$C:$C)</f>
        <v>12.55</v>
      </c>
      <c r="AE4304">
        <f>MIS[[#This Row],[OrderAverageTradedPrice]]*MIS[[#This Row],[OrderQuantity]]</f>
        <v>457</v>
      </c>
      <c r="AF4304">
        <f>MIS[[#This Row],[LTP]]*MIS[[#This Row],[OrderQuantity]]</f>
        <v>251</v>
      </c>
      <c r="AG4304">
        <f>IF(MIS[[#This Row],[OrderSide]]="SELL",MIS[[#This Row],[VALUE]]-MIS[[#This Row],[LIVE_VALUE]],MIS[[#This Row],[LIVE_VALUE]]-MIS[[#This Row],[VALUE]])</f>
        <v>-206</v>
      </c>
      <c r="AH4304" t="str" cm="1">
        <f t="array" ref="AH4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4" t="str">
        <f>MIS[[#This Row],[TRADING SYMBOL]]</f>
        <v>SENSEX2552078600PE</v>
      </c>
      <c r="AJ4304" t="str">
        <f>IF(RIGHT(MIS[[#This Row],[Main/Hedge]],4)="MAIN","MAIN","HEDGE")</f>
        <v>HEDGE</v>
      </c>
      <c r="AK4304" t="str" cm="1">
        <f t="array" ref="AK4304">_xlfn._xlws.FILTER(Table4[Column1],ISNUMBER(SEARCH(Table4[Column1],MIS[[#This Row],[OrderUniqueIdentifier]])),"")</f>
        <v>XYT</v>
      </c>
    </row>
    <row r="4305" spans="1:37" x14ac:dyDescent="0.25">
      <c r="A4305" t="s">
        <v>71</v>
      </c>
      <c r="B4305" t="s">
        <v>1021</v>
      </c>
      <c r="C4305" t="s">
        <v>7714</v>
      </c>
      <c r="D4305" t="s">
        <v>72</v>
      </c>
      <c r="E4305" t="s">
        <v>116</v>
      </c>
      <c r="F4305" t="s">
        <v>98</v>
      </c>
      <c r="G4305" t="s">
        <v>74</v>
      </c>
      <c r="H4305" t="s">
        <v>75</v>
      </c>
      <c r="I4305" t="s">
        <v>76</v>
      </c>
      <c r="J4305" t="s">
        <v>77</v>
      </c>
      <c r="K4305">
        <v>20</v>
      </c>
      <c r="L4305" t="s">
        <v>77</v>
      </c>
      <c r="M4305" t="s">
        <v>78</v>
      </c>
      <c r="N4305" t="s">
        <v>7621</v>
      </c>
      <c r="O4305" t="s">
        <v>7622</v>
      </c>
      <c r="P4305" t="s">
        <v>7622</v>
      </c>
      <c r="Q4305" t="s">
        <v>117</v>
      </c>
      <c r="R4305" t="s">
        <v>79</v>
      </c>
      <c r="S4305" t="s">
        <v>155</v>
      </c>
      <c r="T4305" t="s">
        <v>118</v>
      </c>
      <c r="U4305" t="s">
        <v>100</v>
      </c>
      <c r="V4305" t="s">
        <v>80</v>
      </c>
      <c r="W4305">
        <v>78600</v>
      </c>
      <c r="X4305" t="s">
        <v>85</v>
      </c>
      <c r="Y4305">
        <v>20</v>
      </c>
      <c r="Z4305" t="s">
        <v>157</v>
      </c>
      <c r="AA4305" t="s">
        <v>157</v>
      </c>
      <c r="AB4305" t="s">
        <v>87</v>
      </c>
      <c r="AC4305" t="s">
        <v>84</v>
      </c>
      <c r="AD4305">
        <f>_xlfn.XLOOKUP(MIS[[#This Row],[TRADING SYMBOL]],[1]Sheet1!$D:$D,[1]Sheet1!$C:$C)</f>
        <v>12.55</v>
      </c>
      <c r="AE4305">
        <f>MIS[[#This Row],[OrderAverageTradedPrice]]*MIS[[#This Row],[OrderQuantity]]</f>
        <v>455</v>
      </c>
      <c r="AF4305">
        <f>MIS[[#This Row],[LTP]]*MIS[[#This Row],[OrderQuantity]]</f>
        <v>251</v>
      </c>
      <c r="AG4305">
        <f>IF(MIS[[#This Row],[OrderSide]]="SELL",MIS[[#This Row],[VALUE]]-MIS[[#This Row],[LIVE_VALUE]],MIS[[#This Row],[LIVE_VALUE]]-MIS[[#This Row],[VALUE]])</f>
        <v>-204</v>
      </c>
      <c r="AH4305" t="str" cm="1">
        <f t="array" ref="AH4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5" t="str">
        <f>MIS[[#This Row],[TRADING SYMBOL]]</f>
        <v>SENSEX2552078600PE</v>
      </c>
      <c r="AJ4305" t="str">
        <f>IF(RIGHT(MIS[[#This Row],[Main/Hedge]],4)="MAIN","MAIN","HEDGE")</f>
        <v>HEDGE</v>
      </c>
      <c r="AK4305" t="str" cm="1">
        <f t="array" ref="AK4305">_xlfn._xlws.FILTER(Table4[Column1],ISNUMBER(SEARCH(Table4[Column1],MIS[[#This Row],[OrderUniqueIdentifier]])),"")</f>
        <v>XYT</v>
      </c>
    </row>
    <row r="4306" spans="1:37" x14ac:dyDescent="0.25">
      <c r="A4306" t="s">
        <v>71</v>
      </c>
      <c r="B4306" t="s">
        <v>1108</v>
      </c>
      <c r="C4306" t="s">
        <v>7845</v>
      </c>
      <c r="D4306" t="s">
        <v>72</v>
      </c>
      <c r="E4306" t="s">
        <v>465</v>
      </c>
      <c r="F4306" t="s">
        <v>98</v>
      </c>
      <c r="G4306" t="s">
        <v>74</v>
      </c>
      <c r="H4306" t="s">
        <v>75</v>
      </c>
      <c r="I4306" t="s">
        <v>76</v>
      </c>
      <c r="J4306" t="s">
        <v>77</v>
      </c>
      <c r="K4306">
        <v>20</v>
      </c>
      <c r="L4306" t="s">
        <v>77</v>
      </c>
      <c r="M4306" t="s">
        <v>78</v>
      </c>
      <c r="N4306" t="s">
        <v>129</v>
      </c>
      <c r="O4306" t="s">
        <v>7622</v>
      </c>
      <c r="P4306" t="s">
        <v>7622</v>
      </c>
      <c r="Q4306" t="s">
        <v>469</v>
      </c>
      <c r="R4306" t="s">
        <v>79</v>
      </c>
      <c r="S4306" t="s">
        <v>155</v>
      </c>
      <c r="T4306" t="s">
        <v>470</v>
      </c>
      <c r="U4306" t="s">
        <v>100</v>
      </c>
      <c r="V4306" t="s">
        <v>80</v>
      </c>
      <c r="W4306">
        <v>85900</v>
      </c>
      <c r="X4306" t="s">
        <v>81</v>
      </c>
      <c r="Y4306">
        <v>20</v>
      </c>
      <c r="Z4306" t="s">
        <v>157</v>
      </c>
      <c r="AA4306" t="s">
        <v>157</v>
      </c>
      <c r="AB4306" t="s">
        <v>83</v>
      </c>
      <c r="AC4306" t="s">
        <v>84</v>
      </c>
      <c r="AD4306">
        <f>_xlfn.XLOOKUP(MIS[[#This Row],[TRADING SYMBOL]],[1]Sheet1!$D:$D,[1]Sheet1!$C:$C)</f>
        <v>6.35</v>
      </c>
      <c r="AE4306">
        <f>MIS[[#This Row],[OrderAverageTradedPrice]]*MIS[[#This Row],[OrderQuantity]]</f>
        <v>167</v>
      </c>
      <c r="AF4306">
        <f>MIS[[#This Row],[LTP]]*MIS[[#This Row],[OrderQuantity]]</f>
        <v>127</v>
      </c>
      <c r="AG4306">
        <f>IF(MIS[[#This Row],[OrderSide]]="SELL",MIS[[#This Row],[VALUE]]-MIS[[#This Row],[LIVE_VALUE]],MIS[[#This Row],[LIVE_VALUE]]-MIS[[#This Row],[VALUE]])</f>
        <v>-40</v>
      </c>
      <c r="AH4306" t="str" cm="1">
        <f t="array" ref="AH4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6" t="str">
        <f>MIS[[#This Row],[TRADING SYMBOL]]</f>
        <v>SENSEX2552085900CE</v>
      </c>
      <c r="AJ4306" t="str">
        <f>IF(RIGHT(MIS[[#This Row],[Main/Hedge]],4)="MAIN","MAIN","HEDGE")</f>
        <v>HEDGE</v>
      </c>
      <c r="AK4306" t="str" cm="1">
        <f t="array" ref="AK4306">_xlfn._xlws.FILTER(Table4[Column1],ISNUMBER(SEARCH(Table4[Column1],MIS[[#This Row],[OrderUniqueIdentifier]])),"")</f>
        <v>XYT</v>
      </c>
    </row>
    <row r="4307" spans="1:37" x14ac:dyDescent="0.25">
      <c r="A4307" t="s">
        <v>71</v>
      </c>
      <c r="B4307" t="s">
        <v>1135</v>
      </c>
      <c r="C4307" t="s">
        <v>7850</v>
      </c>
      <c r="D4307" t="s">
        <v>72</v>
      </c>
      <c r="E4307" t="s">
        <v>116</v>
      </c>
      <c r="F4307" t="s">
        <v>98</v>
      </c>
      <c r="G4307" t="s">
        <v>74</v>
      </c>
      <c r="H4307" t="s">
        <v>75</v>
      </c>
      <c r="I4307" t="s">
        <v>76</v>
      </c>
      <c r="J4307" t="s">
        <v>77</v>
      </c>
      <c r="K4307">
        <v>100</v>
      </c>
      <c r="L4307" t="s">
        <v>77</v>
      </c>
      <c r="M4307" t="s">
        <v>78</v>
      </c>
      <c r="N4307" t="s">
        <v>7795</v>
      </c>
      <c r="O4307" t="s">
        <v>7618</v>
      </c>
      <c r="P4307" t="s">
        <v>7622</v>
      </c>
      <c r="Q4307" t="s">
        <v>117</v>
      </c>
      <c r="R4307" t="s">
        <v>79</v>
      </c>
      <c r="S4307" t="s">
        <v>155</v>
      </c>
      <c r="T4307" t="s">
        <v>118</v>
      </c>
      <c r="U4307" t="s">
        <v>100</v>
      </c>
      <c r="V4307" t="s">
        <v>80</v>
      </c>
      <c r="W4307">
        <v>78600</v>
      </c>
      <c r="X4307" t="s">
        <v>85</v>
      </c>
      <c r="Y4307">
        <v>100</v>
      </c>
      <c r="Z4307" t="s">
        <v>7619</v>
      </c>
      <c r="AA4307" t="s">
        <v>157</v>
      </c>
      <c r="AB4307" t="s">
        <v>87</v>
      </c>
      <c r="AC4307" t="s">
        <v>84</v>
      </c>
      <c r="AD4307">
        <f>_xlfn.XLOOKUP(MIS[[#This Row],[TRADING SYMBOL]],[1]Sheet1!$D:$D,[1]Sheet1!$C:$C)</f>
        <v>12.55</v>
      </c>
      <c r="AE4307">
        <f>MIS[[#This Row],[OrderAverageTradedPrice]]*MIS[[#This Row],[OrderQuantity]]</f>
        <v>2285</v>
      </c>
      <c r="AF4307">
        <f>MIS[[#This Row],[LTP]]*MIS[[#This Row],[OrderQuantity]]</f>
        <v>1255</v>
      </c>
      <c r="AG4307">
        <f>IF(MIS[[#This Row],[OrderSide]]="SELL",MIS[[#This Row],[VALUE]]-MIS[[#This Row],[LIVE_VALUE]],MIS[[#This Row],[LIVE_VALUE]]-MIS[[#This Row],[VALUE]])</f>
        <v>-1030</v>
      </c>
      <c r="AH4307" t="str" cm="1">
        <f t="array" ref="AH4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7" t="str">
        <f>MIS[[#This Row],[TRADING SYMBOL]]</f>
        <v>SENSEX2552078600PE</v>
      </c>
      <c r="AJ4307" t="str">
        <f>IF(RIGHT(MIS[[#This Row],[Main/Hedge]],4)="MAIN","MAIN","HEDGE")</f>
        <v>HEDGE</v>
      </c>
      <c r="AK4307" t="str" cm="1">
        <f t="array" ref="AK4307">_xlfn._xlws.FILTER(Table4[Column1],ISNUMBER(SEARCH(Table4[Column1],MIS[[#This Row],[OrderUniqueIdentifier]])),"")</f>
        <v>XYT</v>
      </c>
    </row>
    <row r="4308" spans="1:37" x14ac:dyDescent="0.25">
      <c r="A4308" t="s">
        <v>71</v>
      </c>
      <c r="B4308" t="s">
        <v>1178</v>
      </c>
      <c r="C4308" t="s">
        <v>7851</v>
      </c>
      <c r="D4308" t="s">
        <v>72</v>
      </c>
      <c r="E4308" t="s">
        <v>116</v>
      </c>
      <c r="F4308" t="s">
        <v>98</v>
      </c>
      <c r="G4308" t="s">
        <v>74</v>
      </c>
      <c r="H4308" t="s">
        <v>75</v>
      </c>
      <c r="I4308" t="s">
        <v>76</v>
      </c>
      <c r="J4308" t="s">
        <v>77</v>
      </c>
      <c r="K4308">
        <v>80</v>
      </c>
      <c r="L4308" t="s">
        <v>77</v>
      </c>
      <c r="M4308" t="s">
        <v>78</v>
      </c>
      <c r="N4308" t="s">
        <v>7672</v>
      </c>
      <c r="O4308" t="s">
        <v>7618</v>
      </c>
      <c r="P4308" t="s">
        <v>7622</v>
      </c>
      <c r="Q4308" t="s">
        <v>117</v>
      </c>
      <c r="R4308" t="s">
        <v>79</v>
      </c>
      <c r="S4308" t="s">
        <v>155</v>
      </c>
      <c r="T4308" t="s">
        <v>118</v>
      </c>
      <c r="U4308" t="s">
        <v>100</v>
      </c>
      <c r="V4308" t="s">
        <v>80</v>
      </c>
      <c r="W4308">
        <v>78600</v>
      </c>
      <c r="X4308" t="s">
        <v>85</v>
      </c>
      <c r="Y4308">
        <v>80</v>
      </c>
      <c r="Z4308" t="s">
        <v>7619</v>
      </c>
      <c r="AA4308" t="s">
        <v>157</v>
      </c>
      <c r="AB4308" t="s">
        <v>87</v>
      </c>
      <c r="AC4308" t="s">
        <v>84</v>
      </c>
      <c r="AD4308">
        <f>_xlfn.XLOOKUP(MIS[[#This Row],[TRADING SYMBOL]],[1]Sheet1!$D:$D,[1]Sheet1!$C:$C)</f>
        <v>12.55</v>
      </c>
      <c r="AE4308">
        <f>MIS[[#This Row],[OrderAverageTradedPrice]]*MIS[[#This Row],[OrderQuantity]]</f>
        <v>1824</v>
      </c>
      <c r="AF4308">
        <f>MIS[[#This Row],[LTP]]*MIS[[#This Row],[OrderQuantity]]</f>
        <v>1004</v>
      </c>
      <c r="AG4308">
        <f>IF(MIS[[#This Row],[OrderSide]]="SELL",MIS[[#This Row],[VALUE]]-MIS[[#This Row],[LIVE_VALUE]],MIS[[#This Row],[LIVE_VALUE]]-MIS[[#This Row],[VALUE]])</f>
        <v>-820</v>
      </c>
      <c r="AH4308" t="str" cm="1">
        <f t="array" ref="AH4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8" t="str">
        <f>MIS[[#This Row],[TRADING SYMBOL]]</f>
        <v>SENSEX2552078600PE</v>
      </c>
      <c r="AJ4308" t="str">
        <f>IF(RIGHT(MIS[[#This Row],[Main/Hedge]],4)="MAIN","MAIN","HEDGE")</f>
        <v>HEDGE</v>
      </c>
      <c r="AK4308" t="str" cm="1">
        <f t="array" ref="AK4308">_xlfn._xlws.FILTER(Table4[Column1],ISNUMBER(SEARCH(Table4[Column1],MIS[[#This Row],[OrderUniqueIdentifier]])),"")</f>
        <v>XYT</v>
      </c>
    </row>
    <row r="4309" spans="1:37" x14ac:dyDescent="0.25">
      <c r="A4309" t="s">
        <v>71</v>
      </c>
      <c r="B4309" t="s">
        <v>1210</v>
      </c>
      <c r="C4309" t="s">
        <v>7740</v>
      </c>
      <c r="D4309" t="s">
        <v>72</v>
      </c>
      <c r="E4309" t="s">
        <v>116</v>
      </c>
      <c r="F4309" t="s">
        <v>98</v>
      </c>
      <c r="G4309" t="s">
        <v>74</v>
      </c>
      <c r="H4309" t="s">
        <v>75</v>
      </c>
      <c r="I4309" t="s">
        <v>76</v>
      </c>
      <c r="J4309" t="s">
        <v>77</v>
      </c>
      <c r="K4309">
        <v>20</v>
      </c>
      <c r="L4309" t="s">
        <v>77</v>
      </c>
      <c r="M4309" t="s">
        <v>78</v>
      </c>
      <c r="N4309" t="s">
        <v>7672</v>
      </c>
      <c r="O4309" t="s">
        <v>7618</v>
      </c>
      <c r="P4309" t="s">
        <v>7622</v>
      </c>
      <c r="Q4309" t="s">
        <v>117</v>
      </c>
      <c r="R4309" t="s">
        <v>79</v>
      </c>
      <c r="S4309" t="s">
        <v>155</v>
      </c>
      <c r="T4309" t="s">
        <v>118</v>
      </c>
      <c r="U4309" t="s">
        <v>100</v>
      </c>
      <c r="V4309" t="s">
        <v>80</v>
      </c>
      <c r="W4309">
        <v>78600</v>
      </c>
      <c r="X4309" t="s">
        <v>85</v>
      </c>
      <c r="Y4309">
        <v>20</v>
      </c>
      <c r="Z4309" t="s">
        <v>7619</v>
      </c>
      <c r="AA4309" t="s">
        <v>157</v>
      </c>
      <c r="AB4309" t="s">
        <v>87</v>
      </c>
      <c r="AC4309" t="s">
        <v>84</v>
      </c>
      <c r="AD4309">
        <f>_xlfn.XLOOKUP(MIS[[#This Row],[TRADING SYMBOL]],[1]Sheet1!$D:$D,[1]Sheet1!$C:$C)</f>
        <v>12.55</v>
      </c>
      <c r="AE4309">
        <f>MIS[[#This Row],[OrderAverageTradedPrice]]*MIS[[#This Row],[OrderQuantity]]</f>
        <v>456</v>
      </c>
      <c r="AF4309">
        <f>MIS[[#This Row],[LTP]]*MIS[[#This Row],[OrderQuantity]]</f>
        <v>251</v>
      </c>
      <c r="AG4309">
        <f>IF(MIS[[#This Row],[OrderSide]]="SELL",MIS[[#This Row],[VALUE]]-MIS[[#This Row],[LIVE_VALUE]],MIS[[#This Row],[LIVE_VALUE]]-MIS[[#This Row],[VALUE]])</f>
        <v>-205</v>
      </c>
      <c r="AH4309" t="str" cm="1">
        <f t="array" ref="AH4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9" t="str">
        <f>MIS[[#This Row],[TRADING SYMBOL]]</f>
        <v>SENSEX2552078600PE</v>
      </c>
      <c r="AJ4309" t="str">
        <f>IF(RIGHT(MIS[[#This Row],[Main/Hedge]],4)="MAIN","MAIN","HEDGE")</f>
        <v>HEDGE</v>
      </c>
      <c r="AK4309" t="str" cm="1">
        <f t="array" ref="AK4309">_xlfn._xlws.FILTER(Table4[Column1],ISNUMBER(SEARCH(Table4[Column1],MIS[[#This Row],[OrderUniqueIdentifier]])),"")</f>
        <v>XYT</v>
      </c>
    </row>
    <row r="4310" spans="1:37" x14ac:dyDescent="0.25">
      <c r="A4310" t="s">
        <v>71</v>
      </c>
      <c r="B4310" t="s">
        <v>1217</v>
      </c>
      <c r="C4310" t="s">
        <v>7741</v>
      </c>
      <c r="D4310" t="s">
        <v>72</v>
      </c>
      <c r="E4310" t="s">
        <v>465</v>
      </c>
      <c r="F4310" t="s">
        <v>98</v>
      </c>
      <c r="G4310" t="s">
        <v>74</v>
      </c>
      <c r="H4310" t="s">
        <v>75</v>
      </c>
      <c r="I4310" t="s">
        <v>76</v>
      </c>
      <c r="J4310" t="s">
        <v>77</v>
      </c>
      <c r="K4310">
        <v>20</v>
      </c>
      <c r="L4310" t="s">
        <v>77</v>
      </c>
      <c r="M4310" t="s">
        <v>78</v>
      </c>
      <c r="N4310" t="s">
        <v>129</v>
      </c>
      <c r="O4310" t="s">
        <v>7618</v>
      </c>
      <c r="P4310" t="s">
        <v>7622</v>
      </c>
      <c r="Q4310" t="s">
        <v>469</v>
      </c>
      <c r="R4310" t="s">
        <v>79</v>
      </c>
      <c r="S4310" t="s">
        <v>155</v>
      </c>
      <c r="T4310" t="s">
        <v>470</v>
      </c>
      <c r="U4310" t="s">
        <v>100</v>
      </c>
      <c r="V4310" t="s">
        <v>80</v>
      </c>
      <c r="W4310">
        <v>85900</v>
      </c>
      <c r="X4310" t="s">
        <v>81</v>
      </c>
      <c r="Y4310">
        <v>20</v>
      </c>
      <c r="Z4310" t="s">
        <v>7619</v>
      </c>
      <c r="AA4310" t="s">
        <v>157</v>
      </c>
      <c r="AB4310" t="s">
        <v>83</v>
      </c>
      <c r="AC4310" t="s">
        <v>84</v>
      </c>
      <c r="AD4310">
        <f>_xlfn.XLOOKUP(MIS[[#This Row],[TRADING SYMBOL]],[1]Sheet1!$D:$D,[1]Sheet1!$C:$C)</f>
        <v>6.35</v>
      </c>
      <c r="AE4310">
        <f>MIS[[#This Row],[OrderAverageTradedPrice]]*MIS[[#This Row],[OrderQuantity]]</f>
        <v>167</v>
      </c>
      <c r="AF4310">
        <f>MIS[[#This Row],[LTP]]*MIS[[#This Row],[OrderQuantity]]</f>
        <v>127</v>
      </c>
      <c r="AG4310">
        <f>IF(MIS[[#This Row],[OrderSide]]="SELL",MIS[[#This Row],[VALUE]]-MIS[[#This Row],[LIVE_VALUE]],MIS[[#This Row],[LIVE_VALUE]]-MIS[[#This Row],[VALUE]])</f>
        <v>-40</v>
      </c>
      <c r="AH4310" t="str" cm="1">
        <f t="array" ref="AH4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0" t="str">
        <f>MIS[[#This Row],[TRADING SYMBOL]]</f>
        <v>SENSEX2552085900CE</v>
      </c>
      <c r="AJ4310" t="str">
        <f>IF(RIGHT(MIS[[#This Row],[Main/Hedge]],4)="MAIN","MAIN","HEDGE")</f>
        <v>HEDGE</v>
      </c>
      <c r="AK4310" t="str" cm="1">
        <f t="array" ref="AK4310">_xlfn._xlws.FILTER(Table4[Column1],ISNUMBER(SEARCH(Table4[Column1],MIS[[#This Row],[OrderUniqueIdentifier]])),"")</f>
        <v>XYT</v>
      </c>
    </row>
    <row r="4311" spans="1:37" x14ac:dyDescent="0.25">
      <c r="A4311" t="s">
        <v>71</v>
      </c>
      <c r="B4311" t="s">
        <v>1265</v>
      </c>
      <c r="C4311" t="s">
        <v>7751</v>
      </c>
      <c r="D4311" t="s">
        <v>72</v>
      </c>
      <c r="E4311" t="s">
        <v>465</v>
      </c>
      <c r="F4311" t="s">
        <v>98</v>
      </c>
      <c r="G4311" t="s">
        <v>74</v>
      </c>
      <c r="H4311" t="s">
        <v>75</v>
      </c>
      <c r="I4311" t="s">
        <v>76</v>
      </c>
      <c r="J4311" t="s">
        <v>77</v>
      </c>
      <c r="K4311">
        <v>20</v>
      </c>
      <c r="L4311" t="s">
        <v>77</v>
      </c>
      <c r="M4311" t="s">
        <v>78</v>
      </c>
      <c r="N4311" t="s">
        <v>129</v>
      </c>
      <c r="O4311" t="s">
        <v>7618</v>
      </c>
      <c r="P4311" t="s">
        <v>7622</v>
      </c>
      <c r="Q4311" t="s">
        <v>469</v>
      </c>
      <c r="R4311" t="s">
        <v>79</v>
      </c>
      <c r="S4311" t="s">
        <v>155</v>
      </c>
      <c r="T4311" t="s">
        <v>470</v>
      </c>
      <c r="U4311" t="s">
        <v>100</v>
      </c>
      <c r="V4311" t="s">
        <v>80</v>
      </c>
      <c r="W4311">
        <v>85900</v>
      </c>
      <c r="X4311" t="s">
        <v>81</v>
      </c>
      <c r="Y4311">
        <v>20</v>
      </c>
      <c r="Z4311" t="s">
        <v>7619</v>
      </c>
      <c r="AA4311" t="s">
        <v>157</v>
      </c>
      <c r="AB4311" t="s">
        <v>83</v>
      </c>
      <c r="AC4311" t="s">
        <v>84</v>
      </c>
      <c r="AD4311">
        <f>_xlfn.XLOOKUP(MIS[[#This Row],[TRADING SYMBOL]],[1]Sheet1!$D:$D,[1]Sheet1!$C:$C)</f>
        <v>6.35</v>
      </c>
      <c r="AE4311">
        <f>MIS[[#This Row],[OrderAverageTradedPrice]]*MIS[[#This Row],[OrderQuantity]]</f>
        <v>167</v>
      </c>
      <c r="AF4311">
        <f>MIS[[#This Row],[LTP]]*MIS[[#This Row],[OrderQuantity]]</f>
        <v>127</v>
      </c>
      <c r="AG4311">
        <f>IF(MIS[[#This Row],[OrderSide]]="SELL",MIS[[#This Row],[VALUE]]-MIS[[#This Row],[LIVE_VALUE]],MIS[[#This Row],[LIVE_VALUE]]-MIS[[#This Row],[VALUE]])</f>
        <v>-40</v>
      </c>
      <c r="AH4311" t="str" cm="1">
        <f t="array" ref="AH4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1" t="str">
        <f>MIS[[#This Row],[TRADING SYMBOL]]</f>
        <v>SENSEX2552085900CE</v>
      </c>
      <c r="AJ4311" t="str">
        <f>IF(RIGHT(MIS[[#This Row],[Main/Hedge]],4)="MAIN","MAIN","HEDGE")</f>
        <v>HEDGE</v>
      </c>
      <c r="AK4311" t="str" cm="1">
        <f t="array" ref="AK4311">_xlfn._xlws.FILTER(Table4[Column1],ISNUMBER(SEARCH(Table4[Column1],MIS[[#This Row],[OrderUniqueIdentifier]])),"")</f>
        <v>XYT</v>
      </c>
    </row>
    <row r="4312" spans="1:37" x14ac:dyDescent="0.25">
      <c r="A4312" t="s">
        <v>71</v>
      </c>
      <c r="B4312" t="s">
        <v>1265</v>
      </c>
      <c r="C4312" t="s">
        <v>7752</v>
      </c>
      <c r="D4312" t="s">
        <v>72</v>
      </c>
      <c r="E4312" t="s">
        <v>116</v>
      </c>
      <c r="F4312" t="s">
        <v>98</v>
      </c>
      <c r="G4312" t="s">
        <v>74</v>
      </c>
      <c r="H4312" t="s">
        <v>75</v>
      </c>
      <c r="I4312" t="s">
        <v>76</v>
      </c>
      <c r="J4312" t="s">
        <v>77</v>
      </c>
      <c r="K4312">
        <v>20</v>
      </c>
      <c r="L4312" t="s">
        <v>77</v>
      </c>
      <c r="M4312" t="s">
        <v>78</v>
      </c>
      <c r="N4312" t="s">
        <v>7638</v>
      </c>
      <c r="O4312" t="s">
        <v>7622</v>
      </c>
      <c r="P4312" t="s">
        <v>7622</v>
      </c>
      <c r="Q4312" t="s">
        <v>117</v>
      </c>
      <c r="R4312" t="s">
        <v>79</v>
      </c>
      <c r="S4312" t="s">
        <v>155</v>
      </c>
      <c r="T4312" t="s">
        <v>118</v>
      </c>
      <c r="U4312" t="s">
        <v>100</v>
      </c>
      <c r="V4312" t="s">
        <v>80</v>
      </c>
      <c r="W4312">
        <v>78600</v>
      </c>
      <c r="X4312" t="s">
        <v>85</v>
      </c>
      <c r="Y4312">
        <v>20</v>
      </c>
      <c r="Z4312" t="s">
        <v>157</v>
      </c>
      <c r="AA4312" t="s">
        <v>157</v>
      </c>
      <c r="AB4312" t="s">
        <v>87</v>
      </c>
      <c r="AC4312" t="s">
        <v>84</v>
      </c>
      <c r="AD4312">
        <f>_xlfn.XLOOKUP(MIS[[#This Row],[TRADING SYMBOL]],[1]Sheet1!$D:$D,[1]Sheet1!$C:$C)</f>
        <v>12.55</v>
      </c>
      <c r="AE4312">
        <f>MIS[[#This Row],[OrderAverageTradedPrice]]*MIS[[#This Row],[OrderQuantity]]</f>
        <v>454</v>
      </c>
      <c r="AF4312">
        <f>MIS[[#This Row],[LTP]]*MIS[[#This Row],[OrderQuantity]]</f>
        <v>251</v>
      </c>
      <c r="AG4312">
        <f>IF(MIS[[#This Row],[OrderSide]]="SELL",MIS[[#This Row],[VALUE]]-MIS[[#This Row],[LIVE_VALUE]],MIS[[#This Row],[LIVE_VALUE]]-MIS[[#This Row],[VALUE]])</f>
        <v>-203</v>
      </c>
      <c r="AH4312" t="str" cm="1">
        <f t="array" ref="AH4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2" t="str">
        <f>MIS[[#This Row],[TRADING SYMBOL]]</f>
        <v>SENSEX2552078600PE</v>
      </c>
      <c r="AJ4312" t="str">
        <f>IF(RIGHT(MIS[[#This Row],[Main/Hedge]],4)="MAIN","MAIN","HEDGE")</f>
        <v>HEDGE</v>
      </c>
      <c r="AK4312" t="str" cm="1">
        <f t="array" ref="AK4312">_xlfn._xlws.FILTER(Table4[Column1],ISNUMBER(SEARCH(Table4[Column1],MIS[[#This Row],[OrderUniqueIdentifier]])),"")</f>
        <v>XYT</v>
      </c>
    </row>
    <row r="4313" spans="1:37" x14ac:dyDescent="0.25">
      <c r="A4313" t="s">
        <v>71</v>
      </c>
      <c r="B4313" t="s">
        <v>1288</v>
      </c>
      <c r="C4313" t="s">
        <v>7856</v>
      </c>
      <c r="D4313" t="s">
        <v>72</v>
      </c>
      <c r="E4313" t="s">
        <v>465</v>
      </c>
      <c r="F4313" t="s">
        <v>98</v>
      </c>
      <c r="G4313" t="s">
        <v>74</v>
      </c>
      <c r="H4313" t="s">
        <v>75</v>
      </c>
      <c r="I4313" t="s">
        <v>76</v>
      </c>
      <c r="J4313" t="s">
        <v>77</v>
      </c>
      <c r="K4313">
        <v>40</v>
      </c>
      <c r="L4313" t="s">
        <v>77</v>
      </c>
      <c r="M4313" t="s">
        <v>78</v>
      </c>
      <c r="N4313" t="s">
        <v>230</v>
      </c>
      <c r="O4313" t="s">
        <v>7622</v>
      </c>
      <c r="P4313" t="s">
        <v>7622</v>
      </c>
      <c r="Q4313" t="s">
        <v>469</v>
      </c>
      <c r="R4313" t="s">
        <v>79</v>
      </c>
      <c r="S4313" t="s">
        <v>155</v>
      </c>
      <c r="T4313" t="s">
        <v>470</v>
      </c>
      <c r="U4313" t="s">
        <v>100</v>
      </c>
      <c r="V4313" t="s">
        <v>80</v>
      </c>
      <c r="W4313">
        <v>85900</v>
      </c>
      <c r="X4313" t="s">
        <v>81</v>
      </c>
      <c r="Y4313">
        <v>40</v>
      </c>
      <c r="Z4313" t="s">
        <v>157</v>
      </c>
      <c r="AA4313" t="s">
        <v>157</v>
      </c>
      <c r="AB4313" t="s">
        <v>83</v>
      </c>
      <c r="AC4313" t="s">
        <v>84</v>
      </c>
      <c r="AD4313">
        <f>_xlfn.XLOOKUP(MIS[[#This Row],[TRADING SYMBOL]],[1]Sheet1!$D:$D,[1]Sheet1!$C:$C)</f>
        <v>6.35</v>
      </c>
      <c r="AE4313">
        <f>MIS[[#This Row],[OrderAverageTradedPrice]]*MIS[[#This Row],[OrderQuantity]]</f>
        <v>336</v>
      </c>
      <c r="AF4313">
        <f>MIS[[#This Row],[LTP]]*MIS[[#This Row],[OrderQuantity]]</f>
        <v>254</v>
      </c>
      <c r="AG4313">
        <f>IF(MIS[[#This Row],[OrderSide]]="SELL",MIS[[#This Row],[VALUE]]-MIS[[#This Row],[LIVE_VALUE]],MIS[[#This Row],[LIVE_VALUE]]-MIS[[#This Row],[VALUE]])</f>
        <v>-82</v>
      </c>
      <c r="AH4313" t="str" cm="1">
        <f t="array" ref="AH4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3" t="str">
        <f>MIS[[#This Row],[TRADING SYMBOL]]</f>
        <v>SENSEX2552085900CE</v>
      </c>
      <c r="AJ4313" t="str">
        <f>IF(RIGHT(MIS[[#This Row],[Main/Hedge]],4)="MAIN","MAIN","HEDGE")</f>
        <v>HEDGE</v>
      </c>
      <c r="AK4313" t="str" cm="1">
        <f t="array" ref="AK4313">_xlfn._xlws.FILTER(Table4[Column1],ISNUMBER(SEARCH(Table4[Column1],MIS[[#This Row],[OrderUniqueIdentifier]])),"")</f>
        <v>XYT</v>
      </c>
    </row>
    <row r="4314" spans="1:37" x14ac:dyDescent="0.25">
      <c r="A4314" t="s">
        <v>71</v>
      </c>
      <c r="B4314" t="s">
        <v>1295</v>
      </c>
      <c r="C4314" t="s">
        <v>7858</v>
      </c>
      <c r="D4314" t="s">
        <v>72</v>
      </c>
      <c r="E4314" t="s">
        <v>465</v>
      </c>
      <c r="F4314" t="s">
        <v>98</v>
      </c>
      <c r="G4314" t="s">
        <v>74</v>
      </c>
      <c r="H4314" t="s">
        <v>75</v>
      </c>
      <c r="I4314" t="s">
        <v>76</v>
      </c>
      <c r="J4314" t="s">
        <v>77</v>
      </c>
      <c r="K4314">
        <v>40</v>
      </c>
      <c r="L4314" t="s">
        <v>77</v>
      </c>
      <c r="M4314" t="s">
        <v>78</v>
      </c>
      <c r="N4314" t="s">
        <v>129</v>
      </c>
      <c r="O4314" t="s">
        <v>7618</v>
      </c>
      <c r="P4314" t="s">
        <v>7622</v>
      </c>
      <c r="Q4314" t="s">
        <v>469</v>
      </c>
      <c r="R4314" t="s">
        <v>79</v>
      </c>
      <c r="S4314" t="s">
        <v>155</v>
      </c>
      <c r="T4314" t="s">
        <v>470</v>
      </c>
      <c r="U4314" t="s">
        <v>100</v>
      </c>
      <c r="V4314" t="s">
        <v>80</v>
      </c>
      <c r="W4314">
        <v>85900</v>
      </c>
      <c r="X4314" t="s">
        <v>81</v>
      </c>
      <c r="Y4314">
        <v>40</v>
      </c>
      <c r="Z4314" t="s">
        <v>7619</v>
      </c>
      <c r="AA4314" t="s">
        <v>157</v>
      </c>
      <c r="AB4314" t="s">
        <v>83</v>
      </c>
      <c r="AC4314" t="s">
        <v>84</v>
      </c>
      <c r="AD4314">
        <f>_xlfn.XLOOKUP(MIS[[#This Row],[TRADING SYMBOL]],[1]Sheet1!$D:$D,[1]Sheet1!$C:$C)</f>
        <v>6.35</v>
      </c>
      <c r="AE4314">
        <f>MIS[[#This Row],[OrderAverageTradedPrice]]*MIS[[#This Row],[OrderQuantity]]</f>
        <v>334</v>
      </c>
      <c r="AF4314">
        <f>MIS[[#This Row],[LTP]]*MIS[[#This Row],[OrderQuantity]]</f>
        <v>254</v>
      </c>
      <c r="AG4314">
        <f>IF(MIS[[#This Row],[OrderSide]]="SELL",MIS[[#This Row],[VALUE]]-MIS[[#This Row],[LIVE_VALUE]],MIS[[#This Row],[LIVE_VALUE]]-MIS[[#This Row],[VALUE]])</f>
        <v>-80</v>
      </c>
      <c r="AH4314" t="str" cm="1">
        <f t="array" ref="AH4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4" t="str">
        <f>MIS[[#This Row],[TRADING SYMBOL]]</f>
        <v>SENSEX2552085900CE</v>
      </c>
      <c r="AJ4314" t="str">
        <f>IF(RIGHT(MIS[[#This Row],[Main/Hedge]],4)="MAIN","MAIN","HEDGE")</f>
        <v>HEDGE</v>
      </c>
      <c r="AK4314" t="str" cm="1">
        <f t="array" ref="AK4314">_xlfn._xlws.FILTER(Table4[Column1],ISNUMBER(SEARCH(Table4[Column1],MIS[[#This Row],[OrderUniqueIdentifier]])),"")</f>
        <v>XYT</v>
      </c>
    </row>
    <row r="4315" spans="1:37" x14ac:dyDescent="0.25">
      <c r="A4315" t="s">
        <v>71</v>
      </c>
      <c r="B4315" t="s">
        <v>1295</v>
      </c>
      <c r="C4315" t="s">
        <v>7859</v>
      </c>
      <c r="D4315" t="s">
        <v>72</v>
      </c>
      <c r="E4315" t="s">
        <v>116</v>
      </c>
      <c r="F4315" t="s">
        <v>98</v>
      </c>
      <c r="G4315" t="s">
        <v>74</v>
      </c>
      <c r="H4315" t="s">
        <v>75</v>
      </c>
      <c r="I4315" t="s">
        <v>76</v>
      </c>
      <c r="J4315" t="s">
        <v>77</v>
      </c>
      <c r="K4315">
        <v>40</v>
      </c>
      <c r="L4315" t="s">
        <v>77</v>
      </c>
      <c r="M4315" t="s">
        <v>78</v>
      </c>
      <c r="N4315" t="s">
        <v>7614</v>
      </c>
      <c r="O4315" t="s">
        <v>7622</v>
      </c>
      <c r="P4315" t="s">
        <v>7622</v>
      </c>
      <c r="Q4315" t="s">
        <v>117</v>
      </c>
      <c r="R4315" t="s">
        <v>79</v>
      </c>
      <c r="S4315" t="s">
        <v>155</v>
      </c>
      <c r="T4315" t="s">
        <v>118</v>
      </c>
      <c r="U4315" t="s">
        <v>100</v>
      </c>
      <c r="V4315" t="s">
        <v>80</v>
      </c>
      <c r="W4315">
        <v>78600</v>
      </c>
      <c r="X4315" t="s">
        <v>85</v>
      </c>
      <c r="Y4315">
        <v>40</v>
      </c>
      <c r="Z4315" t="s">
        <v>157</v>
      </c>
      <c r="AA4315" t="s">
        <v>157</v>
      </c>
      <c r="AB4315" t="s">
        <v>87</v>
      </c>
      <c r="AC4315" t="s">
        <v>84</v>
      </c>
      <c r="AD4315">
        <f>_xlfn.XLOOKUP(MIS[[#This Row],[TRADING SYMBOL]],[1]Sheet1!$D:$D,[1]Sheet1!$C:$C)</f>
        <v>12.55</v>
      </c>
      <c r="AE4315">
        <f>MIS[[#This Row],[OrderAverageTradedPrice]]*MIS[[#This Row],[OrderQuantity]]</f>
        <v>906</v>
      </c>
      <c r="AF4315">
        <f>MIS[[#This Row],[LTP]]*MIS[[#This Row],[OrderQuantity]]</f>
        <v>502</v>
      </c>
      <c r="AG4315">
        <f>IF(MIS[[#This Row],[OrderSide]]="SELL",MIS[[#This Row],[VALUE]]-MIS[[#This Row],[LIVE_VALUE]],MIS[[#This Row],[LIVE_VALUE]]-MIS[[#This Row],[VALUE]])</f>
        <v>-404</v>
      </c>
      <c r="AH4315" t="str" cm="1">
        <f t="array" ref="AH4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5" t="str">
        <f>MIS[[#This Row],[TRADING SYMBOL]]</f>
        <v>SENSEX2552078600PE</v>
      </c>
      <c r="AJ4315" t="str">
        <f>IF(RIGHT(MIS[[#This Row],[Main/Hedge]],4)="MAIN","MAIN","HEDGE")</f>
        <v>HEDGE</v>
      </c>
      <c r="AK4315" t="str" cm="1">
        <f t="array" ref="AK4315">_xlfn._xlws.FILTER(Table4[Column1],ISNUMBER(SEARCH(Table4[Column1],MIS[[#This Row],[OrderUniqueIdentifier]])),"")</f>
        <v>XYT</v>
      </c>
    </row>
    <row r="4316" spans="1:37" x14ac:dyDescent="0.25">
      <c r="A4316" t="s">
        <v>179</v>
      </c>
      <c r="B4316" t="s">
        <v>180</v>
      </c>
      <c r="C4316" t="s">
        <v>7882</v>
      </c>
      <c r="D4316" t="s">
        <v>72</v>
      </c>
      <c r="E4316" t="s">
        <v>465</v>
      </c>
      <c r="F4316" t="s">
        <v>98</v>
      </c>
      <c r="G4316" t="s">
        <v>74</v>
      </c>
      <c r="H4316" t="s">
        <v>93</v>
      </c>
      <c r="I4316" t="s">
        <v>76</v>
      </c>
      <c r="J4316" t="s">
        <v>129</v>
      </c>
      <c r="K4316">
        <v>20</v>
      </c>
      <c r="L4316" t="s">
        <v>77</v>
      </c>
      <c r="M4316" t="s">
        <v>78</v>
      </c>
      <c r="N4316" t="s">
        <v>129</v>
      </c>
      <c r="O4316" t="s">
        <v>7622</v>
      </c>
      <c r="P4316" t="s">
        <v>7622</v>
      </c>
      <c r="Q4316" t="s">
        <v>469</v>
      </c>
      <c r="R4316" t="s">
        <v>79</v>
      </c>
      <c r="S4316" t="s">
        <v>155</v>
      </c>
      <c r="T4316" t="s">
        <v>470</v>
      </c>
      <c r="U4316" t="s">
        <v>100</v>
      </c>
      <c r="V4316" t="s">
        <v>80</v>
      </c>
      <c r="W4316">
        <v>85900</v>
      </c>
      <c r="X4316" t="s">
        <v>81</v>
      </c>
      <c r="Y4316">
        <v>20</v>
      </c>
      <c r="Z4316" t="s">
        <v>157</v>
      </c>
      <c r="AA4316" t="s">
        <v>157</v>
      </c>
      <c r="AB4316" t="s">
        <v>83</v>
      </c>
      <c r="AC4316" t="s">
        <v>84</v>
      </c>
      <c r="AD4316">
        <f>_xlfn.XLOOKUP(MIS[[#This Row],[TRADING SYMBOL]],[1]Sheet1!$D:$D,[1]Sheet1!$C:$C)</f>
        <v>6.35</v>
      </c>
      <c r="AE4316">
        <f>MIS[[#This Row],[OrderAverageTradedPrice]]*MIS[[#This Row],[OrderQuantity]]</f>
        <v>167</v>
      </c>
      <c r="AF4316">
        <f>MIS[[#This Row],[LTP]]*MIS[[#This Row],[OrderQuantity]]</f>
        <v>127</v>
      </c>
      <c r="AG4316">
        <f>IF(MIS[[#This Row],[OrderSide]]="SELL",MIS[[#This Row],[VALUE]]-MIS[[#This Row],[LIVE_VALUE]],MIS[[#This Row],[LIVE_VALUE]]-MIS[[#This Row],[VALUE]])</f>
        <v>-40</v>
      </c>
      <c r="AH4316" t="str" cm="1">
        <f t="array" ref="AH4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6" t="str">
        <f>MIS[[#This Row],[TRADING SYMBOL]]</f>
        <v>SENSEX2552085900CE</v>
      </c>
      <c r="AJ4316" t="str">
        <f>IF(RIGHT(MIS[[#This Row],[Main/Hedge]],4)="MAIN","MAIN","HEDGE")</f>
        <v>HEDGE</v>
      </c>
      <c r="AK4316" t="str" cm="1">
        <f t="array" ref="AK4316">_xlfn._xlws.FILTER(Table4[Column1],ISNUMBER(SEARCH(Table4[Column1],MIS[[#This Row],[OrderUniqueIdentifier]])),"")</f>
        <v>XYT</v>
      </c>
    </row>
    <row r="4317" spans="1:37" x14ac:dyDescent="0.25">
      <c r="A4317" t="s">
        <v>1555</v>
      </c>
      <c r="B4317" t="s">
        <v>1614</v>
      </c>
      <c r="C4317" t="s">
        <v>7896</v>
      </c>
      <c r="D4317" t="s">
        <v>72</v>
      </c>
      <c r="E4317" t="s">
        <v>465</v>
      </c>
      <c r="F4317" t="s">
        <v>98</v>
      </c>
      <c r="G4317" t="s">
        <v>74</v>
      </c>
      <c r="H4317" t="s">
        <v>93</v>
      </c>
      <c r="I4317" t="s">
        <v>76</v>
      </c>
      <c r="J4317" t="s">
        <v>129</v>
      </c>
      <c r="K4317">
        <v>20</v>
      </c>
      <c r="L4317" t="s">
        <v>77</v>
      </c>
      <c r="M4317" t="s">
        <v>78</v>
      </c>
      <c r="N4317" t="s">
        <v>129</v>
      </c>
      <c r="O4317" t="s">
        <v>7618</v>
      </c>
      <c r="P4317" t="s">
        <v>7622</v>
      </c>
      <c r="Q4317" t="s">
        <v>469</v>
      </c>
      <c r="R4317" t="s">
        <v>79</v>
      </c>
      <c r="S4317" t="s">
        <v>155</v>
      </c>
      <c r="T4317" t="s">
        <v>470</v>
      </c>
      <c r="U4317" t="s">
        <v>100</v>
      </c>
      <c r="V4317" t="s">
        <v>80</v>
      </c>
      <c r="W4317">
        <v>85900</v>
      </c>
      <c r="X4317" t="s">
        <v>81</v>
      </c>
      <c r="Y4317">
        <v>20</v>
      </c>
      <c r="Z4317" t="s">
        <v>7619</v>
      </c>
      <c r="AA4317" t="s">
        <v>157</v>
      </c>
      <c r="AB4317" t="s">
        <v>83</v>
      </c>
      <c r="AC4317" t="s">
        <v>84</v>
      </c>
      <c r="AD4317">
        <f>_xlfn.XLOOKUP(MIS[[#This Row],[TRADING SYMBOL]],[1]Sheet1!$D:$D,[1]Sheet1!$C:$C)</f>
        <v>6.35</v>
      </c>
      <c r="AE4317">
        <f>MIS[[#This Row],[OrderAverageTradedPrice]]*MIS[[#This Row],[OrderQuantity]]</f>
        <v>167</v>
      </c>
      <c r="AF4317">
        <f>MIS[[#This Row],[LTP]]*MIS[[#This Row],[OrderQuantity]]</f>
        <v>127</v>
      </c>
      <c r="AG4317">
        <f>IF(MIS[[#This Row],[OrderSide]]="SELL",MIS[[#This Row],[VALUE]]-MIS[[#This Row],[LIVE_VALUE]],MIS[[#This Row],[LIVE_VALUE]]-MIS[[#This Row],[VALUE]])</f>
        <v>-40</v>
      </c>
      <c r="AH4317" t="str" cm="1">
        <f t="array" ref="AH4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7" t="str">
        <f>MIS[[#This Row],[TRADING SYMBOL]]</f>
        <v>SENSEX2552085900CE</v>
      </c>
      <c r="AJ4317" t="str">
        <f>IF(RIGHT(MIS[[#This Row],[Main/Hedge]],4)="MAIN","MAIN","HEDGE")</f>
        <v>HEDGE</v>
      </c>
      <c r="AK4317" t="str" cm="1">
        <f t="array" ref="AK4317">_xlfn._xlws.FILTER(Table4[Column1],ISNUMBER(SEARCH(Table4[Column1],MIS[[#This Row],[OrderUniqueIdentifier]])),"")</f>
        <v>XYT</v>
      </c>
    </row>
    <row r="4318" spans="1:37" x14ac:dyDescent="0.25">
      <c r="A4318" t="s">
        <v>1555</v>
      </c>
      <c r="B4318" t="s">
        <v>1614</v>
      </c>
      <c r="C4318" t="s">
        <v>7897</v>
      </c>
      <c r="D4318" t="s">
        <v>72</v>
      </c>
      <c r="E4318" t="s">
        <v>116</v>
      </c>
      <c r="F4318" t="s">
        <v>98</v>
      </c>
      <c r="G4318" t="s">
        <v>74</v>
      </c>
      <c r="H4318" t="s">
        <v>93</v>
      </c>
      <c r="I4318" t="s">
        <v>76</v>
      </c>
      <c r="J4318" t="s">
        <v>7621</v>
      </c>
      <c r="K4318">
        <v>20</v>
      </c>
      <c r="L4318" t="s">
        <v>77</v>
      </c>
      <c r="M4318" t="s">
        <v>78</v>
      </c>
      <c r="N4318" t="s">
        <v>7621</v>
      </c>
      <c r="O4318" t="s">
        <v>7622</v>
      </c>
      <c r="P4318" t="s">
        <v>7622</v>
      </c>
      <c r="Q4318" t="s">
        <v>117</v>
      </c>
      <c r="R4318" t="s">
        <v>79</v>
      </c>
      <c r="S4318" t="s">
        <v>155</v>
      </c>
      <c r="T4318" t="s">
        <v>118</v>
      </c>
      <c r="U4318" t="s">
        <v>100</v>
      </c>
      <c r="V4318" t="s">
        <v>80</v>
      </c>
      <c r="W4318">
        <v>78600</v>
      </c>
      <c r="X4318" t="s">
        <v>85</v>
      </c>
      <c r="Y4318">
        <v>20</v>
      </c>
      <c r="Z4318" t="s">
        <v>157</v>
      </c>
      <c r="AA4318" t="s">
        <v>157</v>
      </c>
      <c r="AB4318" t="s">
        <v>87</v>
      </c>
      <c r="AC4318" t="s">
        <v>84</v>
      </c>
      <c r="AD4318">
        <f>_xlfn.XLOOKUP(MIS[[#This Row],[TRADING SYMBOL]],[1]Sheet1!$D:$D,[1]Sheet1!$C:$C)</f>
        <v>12.55</v>
      </c>
      <c r="AE4318">
        <f>MIS[[#This Row],[OrderAverageTradedPrice]]*MIS[[#This Row],[OrderQuantity]]</f>
        <v>455</v>
      </c>
      <c r="AF4318">
        <f>MIS[[#This Row],[LTP]]*MIS[[#This Row],[OrderQuantity]]</f>
        <v>251</v>
      </c>
      <c r="AG4318">
        <f>IF(MIS[[#This Row],[OrderSide]]="SELL",MIS[[#This Row],[VALUE]]-MIS[[#This Row],[LIVE_VALUE]],MIS[[#This Row],[LIVE_VALUE]]-MIS[[#This Row],[VALUE]])</f>
        <v>-204</v>
      </c>
      <c r="AH4318" t="str" cm="1">
        <f t="array" ref="AH4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8" t="str">
        <f>MIS[[#This Row],[TRADING SYMBOL]]</f>
        <v>SENSEX2552078600PE</v>
      </c>
      <c r="AJ4318" t="str">
        <f>IF(RIGHT(MIS[[#This Row],[Main/Hedge]],4)="MAIN","MAIN","HEDGE")</f>
        <v>HEDGE</v>
      </c>
      <c r="AK4318" t="str" cm="1">
        <f t="array" ref="AK4318">_xlfn._xlws.FILTER(Table4[Column1],ISNUMBER(SEARCH(Table4[Column1],MIS[[#This Row],[OrderUniqueIdentifier]])),"")</f>
        <v>XYT</v>
      </c>
    </row>
    <row r="4319" spans="1:37" x14ac:dyDescent="0.25">
      <c r="A4319" t="s">
        <v>71</v>
      </c>
      <c r="B4319" t="s">
        <v>454</v>
      </c>
      <c r="C4319" t="s">
        <v>7781</v>
      </c>
      <c r="D4319" t="s">
        <v>72</v>
      </c>
      <c r="E4319" t="s">
        <v>465</v>
      </c>
      <c r="F4319" t="s">
        <v>98</v>
      </c>
      <c r="G4319" t="s">
        <v>74</v>
      </c>
      <c r="H4319" t="s">
        <v>75</v>
      </c>
      <c r="I4319" t="s">
        <v>76</v>
      </c>
      <c r="J4319" t="s">
        <v>77</v>
      </c>
      <c r="K4319">
        <v>20</v>
      </c>
      <c r="L4319" t="s">
        <v>77</v>
      </c>
      <c r="M4319" t="s">
        <v>78</v>
      </c>
      <c r="N4319" t="s">
        <v>230</v>
      </c>
      <c r="O4319" t="s">
        <v>7622</v>
      </c>
      <c r="P4319" t="s">
        <v>7629</v>
      </c>
      <c r="Q4319" t="s">
        <v>469</v>
      </c>
      <c r="R4319" t="s">
        <v>79</v>
      </c>
      <c r="S4319" t="s">
        <v>155</v>
      </c>
      <c r="T4319" t="s">
        <v>470</v>
      </c>
      <c r="U4319" t="s">
        <v>100</v>
      </c>
      <c r="V4319" t="s">
        <v>80</v>
      </c>
      <c r="W4319">
        <v>85900</v>
      </c>
      <c r="X4319" t="s">
        <v>81</v>
      </c>
      <c r="Y4319">
        <v>20</v>
      </c>
      <c r="Z4319" t="s">
        <v>157</v>
      </c>
      <c r="AA4319" t="s">
        <v>158</v>
      </c>
      <c r="AB4319" t="s">
        <v>83</v>
      </c>
      <c r="AC4319" t="s">
        <v>84</v>
      </c>
      <c r="AD4319">
        <f>_xlfn.XLOOKUP(MIS[[#This Row],[TRADING SYMBOL]],[1]Sheet1!$D:$D,[1]Sheet1!$C:$C)</f>
        <v>6.35</v>
      </c>
      <c r="AE4319">
        <f>MIS[[#This Row],[OrderAverageTradedPrice]]*MIS[[#This Row],[OrderQuantity]]</f>
        <v>168</v>
      </c>
      <c r="AF4319">
        <f>MIS[[#This Row],[LTP]]*MIS[[#This Row],[OrderQuantity]]</f>
        <v>127</v>
      </c>
      <c r="AG4319">
        <f>IF(MIS[[#This Row],[OrderSide]]="SELL",MIS[[#This Row],[VALUE]]-MIS[[#This Row],[LIVE_VALUE]],MIS[[#This Row],[LIVE_VALUE]]-MIS[[#This Row],[VALUE]])</f>
        <v>-41</v>
      </c>
      <c r="AH4319" t="str" cm="1">
        <f t="array" ref="AH4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9" t="str">
        <f>MIS[[#This Row],[TRADING SYMBOL]]</f>
        <v>SENSEX2552085900CE</v>
      </c>
      <c r="AJ4319" t="str">
        <f>IF(RIGHT(MIS[[#This Row],[Main/Hedge]],4)="MAIN","MAIN","HEDGE")</f>
        <v>HEDGE</v>
      </c>
      <c r="AK4319" t="str" cm="1">
        <f t="array" ref="AK4319">_xlfn._xlws.FILTER(Table4[Column1],ISNUMBER(SEARCH(Table4[Column1],MIS[[#This Row],[OrderUniqueIdentifier]])),"")</f>
        <v>XYT</v>
      </c>
    </row>
    <row r="4320" spans="1:37" x14ac:dyDescent="0.25">
      <c r="A4320" t="s">
        <v>71</v>
      </c>
      <c r="B4320" t="s">
        <v>454</v>
      </c>
      <c r="C4320" t="s">
        <v>7782</v>
      </c>
      <c r="D4320" t="s">
        <v>72</v>
      </c>
      <c r="E4320" t="s">
        <v>116</v>
      </c>
      <c r="F4320" t="s">
        <v>98</v>
      </c>
      <c r="G4320" t="s">
        <v>74</v>
      </c>
      <c r="H4320" t="s">
        <v>75</v>
      </c>
      <c r="I4320" t="s">
        <v>76</v>
      </c>
      <c r="J4320" t="s">
        <v>77</v>
      </c>
      <c r="K4320">
        <v>20</v>
      </c>
      <c r="L4320" t="s">
        <v>77</v>
      </c>
      <c r="M4320" t="s">
        <v>78</v>
      </c>
      <c r="N4320" t="s">
        <v>7621</v>
      </c>
      <c r="O4320" t="s">
        <v>7629</v>
      </c>
      <c r="P4320" t="s">
        <v>7629</v>
      </c>
      <c r="Q4320" t="s">
        <v>117</v>
      </c>
      <c r="R4320" t="s">
        <v>79</v>
      </c>
      <c r="S4320" t="s">
        <v>155</v>
      </c>
      <c r="T4320" t="s">
        <v>118</v>
      </c>
      <c r="U4320" t="s">
        <v>100</v>
      </c>
      <c r="V4320" t="s">
        <v>80</v>
      </c>
      <c r="W4320">
        <v>78600</v>
      </c>
      <c r="X4320" t="s">
        <v>85</v>
      </c>
      <c r="Y4320">
        <v>20</v>
      </c>
      <c r="Z4320" t="s">
        <v>158</v>
      </c>
      <c r="AA4320" t="s">
        <v>158</v>
      </c>
      <c r="AB4320" t="s">
        <v>87</v>
      </c>
      <c r="AC4320" t="s">
        <v>84</v>
      </c>
      <c r="AD4320">
        <f>_xlfn.XLOOKUP(MIS[[#This Row],[TRADING SYMBOL]],[1]Sheet1!$D:$D,[1]Sheet1!$C:$C)</f>
        <v>12.55</v>
      </c>
      <c r="AE4320">
        <f>MIS[[#This Row],[OrderAverageTradedPrice]]*MIS[[#This Row],[OrderQuantity]]</f>
        <v>455</v>
      </c>
      <c r="AF4320">
        <f>MIS[[#This Row],[LTP]]*MIS[[#This Row],[OrderQuantity]]</f>
        <v>251</v>
      </c>
      <c r="AG4320">
        <f>IF(MIS[[#This Row],[OrderSide]]="SELL",MIS[[#This Row],[VALUE]]-MIS[[#This Row],[LIVE_VALUE]],MIS[[#This Row],[LIVE_VALUE]]-MIS[[#This Row],[VALUE]])</f>
        <v>-204</v>
      </c>
      <c r="AH4320" t="str" cm="1">
        <f t="array" ref="AH4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0" t="str">
        <f>MIS[[#This Row],[TRADING SYMBOL]]</f>
        <v>SENSEX2552078600PE</v>
      </c>
      <c r="AJ4320" t="str">
        <f>IF(RIGHT(MIS[[#This Row],[Main/Hedge]],4)="MAIN","MAIN","HEDGE")</f>
        <v>HEDGE</v>
      </c>
      <c r="AK4320" t="str" cm="1">
        <f t="array" ref="AK4320">_xlfn._xlws.FILTER(Table4[Column1],ISNUMBER(SEARCH(Table4[Column1],MIS[[#This Row],[OrderUniqueIdentifier]])),"")</f>
        <v>XYT</v>
      </c>
    </row>
    <row r="4321" spans="1:37" x14ac:dyDescent="0.25">
      <c r="A4321" t="s">
        <v>71</v>
      </c>
      <c r="B4321" t="s">
        <v>482</v>
      </c>
      <c r="C4321" t="s">
        <v>7783</v>
      </c>
      <c r="D4321" t="s">
        <v>72</v>
      </c>
      <c r="E4321" t="s">
        <v>465</v>
      </c>
      <c r="F4321" t="s">
        <v>98</v>
      </c>
      <c r="G4321" t="s">
        <v>74</v>
      </c>
      <c r="H4321" t="s">
        <v>75</v>
      </c>
      <c r="I4321" t="s">
        <v>76</v>
      </c>
      <c r="J4321" t="s">
        <v>77</v>
      </c>
      <c r="K4321">
        <v>20</v>
      </c>
      <c r="L4321" t="s">
        <v>77</v>
      </c>
      <c r="M4321" t="s">
        <v>78</v>
      </c>
      <c r="N4321" t="s">
        <v>230</v>
      </c>
      <c r="O4321" t="s">
        <v>7622</v>
      </c>
      <c r="P4321" t="s">
        <v>7629</v>
      </c>
      <c r="Q4321" t="s">
        <v>469</v>
      </c>
      <c r="R4321" t="s">
        <v>79</v>
      </c>
      <c r="S4321" t="s">
        <v>155</v>
      </c>
      <c r="T4321" t="s">
        <v>470</v>
      </c>
      <c r="U4321" t="s">
        <v>100</v>
      </c>
      <c r="V4321" t="s">
        <v>80</v>
      </c>
      <c r="W4321">
        <v>85900</v>
      </c>
      <c r="X4321" t="s">
        <v>81</v>
      </c>
      <c r="Y4321">
        <v>20</v>
      </c>
      <c r="Z4321" t="s">
        <v>157</v>
      </c>
      <c r="AA4321" t="s">
        <v>158</v>
      </c>
      <c r="AB4321" t="s">
        <v>83</v>
      </c>
      <c r="AC4321" t="s">
        <v>84</v>
      </c>
      <c r="AD4321">
        <f>_xlfn.XLOOKUP(MIS[[#This Row],[TRADING SYMBOL]],[1]Sheet1!$D:$D,[1]Sheet1!$C:$C)</f>
        <v>6.35</v>
      </c>
      <c r="AE4321">
        <f>MIS[[#This Row],[OrderAverageTradedPrice]]*MIS[[#This Row],[OrderQuantity]]</f>
        <v>168</v>
      </c>
      <c r="AF4321">
        <f>MIS[[#This Row],[LTP]]*MIS[[#This Row],[OrderQuantity]]</f>
        <v>127</v>
      </c>
      <c r="AG4321">
        <f>IF(MIS[[#This Row],[OrderSide]]="SELL",MIS[[#This Row],[VALUE]]-MIS[[#This Row],[LIVE_VALUE]],MIS[[#This Row],[LIVE_VALUE]]-MIS[[#This Row],[VALUE]])</f>
        <v>-41</v>
      </c>
      <c r="AH4321" t="str" cm="1">
        <f t="array" ref="AH4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1" t="str">
        <f>MIS[[#This Row],[TRADING SYMBOL]]</f>
        <v>SENSEX2552085900CE</v>
      </c>
      <c r="AJ4321" t="str">
        <f>IF(RIGHT(MIS[[#This Row],[Main/Hedge]],4)="MAIN","MAIN","HEDGE")</f>
        <v>HEDGE</v>
      </c>
      <c r="AK4321" t="str" cm="1">
        <f t="array" ref="AK4321">_xlfn._xlws.FILTER(Table4[Column1],ISNUMBER(SEARCH(Table4[Column1],MIS[[#This Row],[OrderUniqueIdentifier]])),"")</f>
        <v>XYT</v>
      </c>
    </row>
    <row r="4322" spans="1:37" x14ac:dyDescent="0.25">
      <c r="A4322" t="s">
        <v>71</v>
      </c>
      <c r="B4322" t="s">
        <v>540</v>
      </c>
      <c r="C4322" t="s">
        <v>7628</v>
      </c>
      <c r="D4322" t="s">
        <v>72</v>
      </c>
      <c r="E4322" t="s">
        <v>465</v>
      </c>
      <c r="F4322" t="s">
        <v>98</v>
      </c>
      <c r="G4322" t="s">
        <v>74</v>
      </c>
      <c r="H4322" t="s">
        <v>75</v>
      </c>
      <c r="I4322" t="s">
        <v>76</v>
      </c>
      <c r="J4322" t="s">
        <v>77</v>
      </c>
      <c r="K4322">
        <v>20</v>
      </c>
      <c r="L4322" t="s">
        <v>77</v>
      </c>
      <c r="M4322" t="s">
        <v>78</v>
      </c>
      <c r="N4322" t="s">
        <v>230</v>
      </c>
      <c r="O4322" t="s">
        <v>7622</v>
      </c>
      <c r="P4322" t="s">
        <v>7629</v>
      </c>
      <c r="Q4322" t="s">
        <v>469</v>
      </c>
      <c r="R4322" t="s">
        <v>79</v>
      </c>
      <c r="S4322" t="s">
        <v>155</v>
      </c>
      <c r="T4322" t="s">
        <v>470</v>
      </c>
      <c r="U4322" t="s">
        <v>100</v>
      </c>
      <c r="V4322" t="s">
        <v>80</v>
      </c>
      <c r="W4322">
        <v>85900</v>
      </c>
      <c r="X4322" t="s">
        <v>81</v>
      </c>
      <c r="Y4322">
        <v>20</v>
      </c>
      <c r="Z4322" t="s">
        <v>157</v>
      </c>
      <c r="AA4322" t="s">
        <v>158</v>
      </c>
      <c r="AB4322" t="s">
        <v>83</v>
      </c>
      <c r="AC4322" t="s">
        <v>84</v>
      </c>
      <c r="AD4322">
        <f>_xlfn.XLOOKUP(MIS[[#This Row],[TRADING SYMBOL]],[1]Sheet1!$D:$D,[1]Sheet1!$C:$C)</f>
        <v>6.35</v>
      </c>
      <c r="AE4322">
        <f>MIS[[#This Row],[OrderAverageTradedPrice]]*MIS[[#This Row],[OrderQuantity]]</f>
        <v>168</v>
      </c>
      <c r="AF4322">
        <f>MIS[[#This Row],[LTP]]*MIS[[#This Row],[OrderQuantity]]</f>
        <v>127</v>
      </c>
      <c r="AG4322">
        <f>IF(MIS[[#This Row],[OrderSide]]="SELL",MIS[[#This Row],[VALUE]]-MIS[[#This Row],[LIVE_VALUE]],MIS[[#This Row],[LIVE_VALUE]]-MIS[[#This Row],[VALUE]])</f>
        <v>-41</v>
      </c>
      <c r="AH4322" t="str" cm="1">
        <f t="array" ref="AH4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2" t="str">
        <f>MIS[[#This Row],[TRADING SYMBOL]]</f>
        <v>SENSEX2552085900CE</v>
      </c>
      <c r="AJ4322" t="str">
        <f>IF(RIGHT(MIS[[#This Row],[Main/Hedge]],4)="MAIN","MAIN","HEDGE")</f>
        <v>HEDGE</v>
      </c>
      <c r="AK4322" t="str" cm="1">
        <f t="array" ref="AK4322">_xlfn._xlws.FILTER(Table4[Column1],ISNUMBER(SEARCH(Table4[Column1],MIS[[#This Row],[OrderUniqueIdentifier]])),"")</f>
        <v>XYT</v>
      </c>
    </row>
    <row r="4323" spans="1:37" x14ac:dyDescent="0.25">
      <c r="A4323" t="s">
        <v>71</v>
      </c>
      <c r="B4323" t="s">
        <v>550</v>
      </c>
      <c r="C4323" t="s">
        <v>7633</v>
      </c>
      <c r="D4323" t="s">
        <v>72</v>
      </c>
      <c r="E4323" t="s">
        <v>116</v>
      </c>
      <c r="F4323" t="s">
        <v>98</v>
      </c>
      <c r="G4323" t="s">
        <v>74</v>
      </c>
      <c r="H4323" t="s">
        <v>75</v>
      </c>
      <c r="I4323" t="s">
        <v>76</v>
      </c>
      <c r="J4323" t="s">
        <v>77</v>
      </c>
      <c r="K4323">
        <v>20</v>
      </c>
      <c r="L4323" t="s">
        <v>77</v>
      </c>
      <c r="M4323" t="s">
        <v>78</v>
      </c>
      <c r="N4323" t="s">
        <v>7621</v>
      </c>
      <c r="O4323" t="s">
        <v>7622</v>
      </c>
      <c r="P4323" t="s">
        <v>7629</v>
      </c>
      <c r="Q4323" t="s">
        <v>117</v>
      </c>
      <c r="R4323" t="s">
        <v>79</v>
      </c>
      <c r="S4323" t="s">
        <v>155</v>
      </c>
      <c r="T4323" t="s">
        <v>118</v>
      </c>
      <c r="U4323" t="s">
        <v>100</v>
      </c>
      <c r="V4323" t="s">
        <v>80</v>
      </c>
      <c r="W4323">
        <v>78600</v>
      </c>
      <c r="X4323" t="s">
        <v>85</v>
      </c>
      <c r="Y4323">
        <v>20</v>
      </c>
      <c r="Z4323" t="s">
        <v>157</v>
      </c>
      <c r="AA4323" t="s">
        <v>158</v>
      </c>
      <c r="AB4323" t="s">
        <v>87</v>
      </c>
      <c r="AC4323" t="s">
        <v>84</v>
      </c>
      <c r="AD4323">
        <f>_xlfn.XLOOKUP(MIS[[#This Row],[TRADING SYMBOL]],[1]Sheet1!$D:$D,[1]Sheet1!$C:$C)</f>
        <v>12.55</v>
      </c>
      <c r="AE4323">
        <f>MIS[[#This Row],[OrderAverageTradedPrice]]*MIS[[#This Row],[OrderQuantity]]</f>
        <v>455</v>
      </c>
      <c r="AF4323">
        <f>MIS[[#This Row],[LTP]]*MIS[[#This Row],[OrderQuantity]]</f>
        <v>251</v>
      </c>
      <c r="AG4323">
        <f>IF(MIS[[#This Row],[OrderSide]]="SELL",MIS[[#This Row],[VALUE]]-MIS[[#This Row],[LIVE_VALUE]],MIS[[#This Row],[LIVE_VALUE]]-MIS[[#This Row],[VALUE]])</f>
        <v>-204</v>
      </c>
      <c r="AH4323" t="str" cm="1">
        <f t="array" ref="AH4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3" t="str">
        <f>MIS[[#This Row],[TRADING SYMBOL]]</f>
        <v>SENSEX2552078600PE</v>
      </c>
      <c r="AJ4323" t="str">
        <f>IF(RIGHT(MIS[[#This Row],[Main/Hedge]],4)="MAIN","MAIN","HEDGE")</f>
        <v>HEDGE</v>
      </c>
      <c r="AK4323" t="str" cm="1">
        <f t="array" ref="AK4323">_xlfn._xlws.FILTER(Table4[Column1],ISNUMBER(SEARCH(Table4[Column1],MIS[[#This Row],[OrderUniqueIdentifier]])),"")</f>
        <v>XYT</v>
      </c>
    </row>
    <row r="4324" spans="1:37" x14ac:dyDescent="0.25">
      <c r="A4324" t="s">
        <v>71</v>
      </c>
      <c r="B4324" t="s">
        <v>558</v>
      </c>
      <c r="C4324" t="s">
        <v>7634</v>
      </c>
      <c r="D4324" t="s">
        <v>72</v>
      </c>
      <c r="E4324" t="s">
        <v>465</v>
      </c>
      <c r="F4324" t="s">
        <v>98</v>
      </c>
      <c r="G4324" t="s">
        <v>74</v>
      </c>
      <c r="H4324" t="s">
        <v>75</v>
      </c>
      <c r="I4324" t="s">
        <v>76</v>
      </c>
      <c r="J4324" t="s">
        <v>77</v>
      </c>
      <c r="K4324">
        <v>20</v>
      </c>
      <c r="L4324" t="s">
        <v>77</v>
      </c>
      <c r="M4324" t="s">
        <v>78</v>
      </c>
      <c r="N4324" t="s">
        <v>230</v>
      </c>
      <c r="O4324" t="s">
        <v>7622</v>
      </c>
      <c r="P4324" t="s">
        <v>7629</v>
      </c>
      <c r="Q4324" t="s">
        <v>469</v>
      </c>
      <c r="R4324" t="s">
        <v>79</v>
      </c>
      <c r="S4324" t="s">
        <v>155</v>
      </c>
      <c r="T4324" t="s">
        <v>470</v>
      </c>
      <c r="U4324" t="s">
        <v>100</v>
      </c>
      <c r="V4324" t="s">
        <v>80</v>
      </c>
      <c r="W4324">
        <v>85900</v>
      </c>
      <c r="X4324" t="s">
        <v>81</v>
      </c>
      <c r="Y4324">
        <v>20</v>
      </c>
      <c r="Z4324" t="s">
        <v>157</v>
      </c>
      <c r="AA4324" t="s">
        <v>158</v>
      </c>
      <c r="AB4324" t="s">
        <v>83</v>
      </c>
      <c r="AC4324" t="s">
        <v>84</v>
      </c>
      <c r="AD4324">
        <f>_xlfn.XLOOKUP(MIS[[#This Row],[TRADING SYMBOL]],[1]Sheet1!$D:$D,[1]Sheet1!$C:$C)</f>
        <v>6.35</v>
      </c>
      <c r="AE4324">
        <f>MIS[[#This Row],[OrderAverageTradedPrice]]*MIS[[#This Row],[OrderQuantity]]</f>
        <v>168</v>
      </c>
      <c r="AF4324">
        <f>MIS[[#This Row],[LTP]]*MIS[[#This Row],[OrderQuantity]]</f>
        <v>127</v>
      </c>
      <c r="AG4324">
        <f>IF(MIS[[#This Row],[OrderSide]]="SELL",MIS[[#This Row],[VALUE]]-MIS[[#This Row],[LIVE_VALUE]],MIS[[#This Row],[LIVE_VALUE]]-MIS[[#This Row],[VALUE]])</f>
        <v>-41</v>
      </c>
      <c r="AH4324" t="str" cm="1">
        <f t="array" ref="AH4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4" t="str">
        <f>MIS[[#This Row],[TRADING SYMBOL]]</f>
        <v>SENSEX2552085900CE</v>
      </c>
      <c r="AJ4324" t="str">
        <f>IF(RIGHT(MIS[[#This Row],[Main/Hedge]],4)="MAIN","MAIN","HEDGE")</f>
        <v>HEDGE</v>
      </c>
      <c r="AK4324" t="str" cm="1">
        <f t="array" ref="AK4324">_xlfn._xlws.FILTER(Table4[Column1],ISNUMBER(SEARCH(Table4[Column1],MIS[[#This Row],[OrderUniqueIdentifier]])),"")</f>
        <v>XYT</v>
      </c>
    </row>
    <row r="4325" spans="1:37" x14ac:dyDescent="0.25">
      <c r="A4325" t="s">
        <v>71</v>
      </c>
      <c r="B4325" t="s">
        <v>753</v>
      </c>
      <c r="C4325" t="s">
        <v>7817</v>
      </c>
      <c r="D4325" t="s">
        <v>72</v>
      </c>
      <c r="E4325" t="s">
        <v>116</v>
      </c>
      <c r="F4325" t="s">
        <v>98</v>
      </c>
      <c r="G4325" t="s">
        <v>74</v>
      </c>
      <c r="H4325" t="s">
        <v>75</v>
      </c>
      <c r="I4325" t="s">
        <v>76</v>
      </c>
      <c r="J4325" t="s">
        <v>77</v>
      </c>
      <c r="K4325">
        <v>60</v>
      </c>
      <c r="L4325" t="s">
        <v>77</v>
      </c>
      <c r="M4325" t="s">
        <v>78</v>
      </c>
      <c r="N4325" t="s">
        <v>7641</v>
      </c>
      <c r="O4325" t="s">
        <v>7622</v>
      </c>
      <c r="P4325" t="s">
        <v>7629</v>
      </c>
      <c r="Q4325" t="s">
        <v>117</v>
      </c>
      <c r="R4325" t="s">
        <v>79</v>
      </c>
      <c r="S4325" t="s">
        <v>155</v>
      </c>
      <c r="T4325" t="s">
        <v>118</v>
      </c>
      <c r="U4325" t="s">
        <v>100</v>
      </c>
      <c r="V4325" t="s">
        <v>80</v>
      </c>
      <c r="W4325">
        <v>78600</v>
      </c>
      <c r="X4325" t="s">
        <v>85</v>
      </c>
      <c r="Y4325">
        <v>60</v>
      </c>
      <c r="Z4325" t="s">
        <v>157</v>
      </c>
      <c r="AA4325" t="s">
        <v>158</v>
      </c>
      <c r="AB4325" t="s">
        <v>87</v>
      </c>
      <c r="AC4325" t="s">
        <v>84</v>
      </c>
      <c r="AD4325">
        <f>_xlfn.XLOOKUP(MIS[[#This Row],[TRADING SYMBOL]],[1]Sheet1!$D:$D,[1]Sheet1!$C:$C)</f>
        <v>12.55</v>
      </c>
      <c r="AE4325">
        <f>MIS[[#This Row],[OrderAverageTradedPrice]]*MIS[[#This Row],[OrderQuantity]]</f>
        <v>1356</v>
      </c>
      <c r="AF4325">
        <f>MIS[[#This Row],[LTP]]*MIS[[#This Row],[OrderQuantity]]</f>
        <v>753</v>
      </c>
      <c r="AG4325">
        <f>IF(MIS[[#This Row],[OrderSide]]="SELL",MIS[[#This Row],[VALUE]]-MIS[[#This Row],[LIVE_VALUE]],MIS[[#This Row],[LIVE_VALUE]]-MIS[[#This Row],[VALUE]])</f>
        <v>-603</v>
      </c>
      <c r="AH4325" t="str" cm="1">
        <f t="array" ref="AH4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5" t="str">
        <f>MIS[[#This Row],[TRADING SYMBOL]]</f>
        <v>SENSEX2552078600PE</v>
      </c>
      <c r="AJ4325" t="str">
        <f>IF(RIGHT(MIS[[#This Row],[Main/Hedge]],4)="MAIN","MAIN","HEDGE")</f>
        <v>HEDGE</v>
      </c>
      <c r="AK4325" t="str" cm="1">
        <f t="array" ref="AK4325">_xlfn._xlws.FILTER(Table4[Column1],ISNUMBER(SEARCH(Table4[Column1],MIS[[#This Row],[OrderUniqueIdentifier]])),"")</f>
        <v>XYT</v>
      </c>
    </row>
    <row r="4326" spans="1:37" x14ac:dyDescent="0.25">
      <c r="A4326" t="s">
        <v>71</v>
      </c>
      <c r="B4326" t="s">
        <v>830</v>
      </c>
      <c r="C4326" t="s">
        <v>7690</v>
      </c>
      <c r="D4326" t="s">
        <v>72</v>
      </c>
      <c r="E4326" t="s">
        <v>116</v>
      </c>
      <c r="F4326" t="s">
        <v>98</v>
      </c>
      <c r="G4326" t="s">
        <v>74</v>
      </c>
      <c r="H4326" t="s">
        <v>75</v>
      </c>
      <c r="I4326" t="s">
        <v>76</v>
      </c>
      <c r="J4326" t="s">
        <v>77</v>
      </c>
      <c r="K4326">
        <v>60</v>
      </c>
      <c r="L4326" t="s">
        <v>77</v>
      </c>
      <c r="M4326" t="s">
        <v>78</v>
      </c>
      <c r="N4326" t="s">
        <v>7638</v>
      </c>
      <c r="O4326" t="s">
        <v>7622</v>
      </c>
      <c r="P4326" t="s">
        <v>7629</v>
      </c>
      <c r="Q4326" t="s">
        <v>117</v>
      </c>
      <c r="R4326" t="s">
        <v>79</v>
      </c>
      <c r="S4326" t="s">
        <v>155</v>
      </c>
      <c r="T4326" t="s">
        <v>118</v>
      </c>
      <c r="U4326" t="s">
        <v>100</v>
      </c>
      <c r="V4326" t="s">
        <v>80</v>
      </c>
      <c r="W4326">
        <v>78600</v>
      </c>
      <c r="X4326" t="s">
        <v>85</v>
      </c>
      <c r="Y4326">
        <v>60</v>
      </c>
      <c r="Z4326" t="s">
        <v>157</v>
      </c>
      <c r="AA4326" t="s">
        <v>158</v>
      </c>
      <c r="AB4326" t="s">
        <v>87</v>
      </c>
      <c r="AC4326" t="s">
        <v>84</v>
      </c>
      <c r="AD4326">
        <f>_xlfn.XLOOKUP(MIS[[#This Row],[TRADING SYMBOL]],[1]Sheet1!$D:$D,[1]Sheet1!$C:$C)</f>
        <v>12.55</v>
      </c>
      <c r="AE4326">
        <f>MIS[[#This Row],[OrderAverageTradedPrice]]*MIS[[#This Row],[OrderQuantity]]</f>
        <v>1362</v>
      </c>
      <c r="AF4326">
        <f>MIS[[#This Row],[LTP]]*MIS[[#This Row],[OrderQuantity]]</f>
        <v>753</v>
      </c>
      <c r="AG4326">
        <f>IF(MIS[[#This Row],[OrderSide]]="SELL",MIS[[#This Row],[VALUE]]-MIS[[#This Row],[LIVE_VALUE]],MIS[[#This Row],[LIVE_VALUE]]-MIS[[#This Row],[VALUE]])</f>
        <v>-609</v>
      </c>
      <c r="AH4326" t="str" cm="1">
        <f t="array" ref="AH4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6" t="str">
        <f>MIS[[#This Row],[TRADING SYMBOL]]</f>
        <v>SENSEX2552078600PE</v>
      </c>
      <c r="AJ4326" t="str">
        <f>IF(RIGHT(MIS[[#This Row],[Main/Hedge]],4)="MAIN","MAIN","HEDGE")</f>
        <v>HEDGE</v>
      </c>
      <c r="AK4326" t="str" cm="1">
        <f t="array" ref="AK4326">_xlfn._xlws.FILTER(Table4[Column1],ISNUMBER(SEARCH(Table4[Column1],MIS[[#This Row],[OrderUniqueIdentifier]])),"")</f>
        <v>XYT</v>
      </c>
    </row>
    <row r="4327" spans="1:37" x14ac:dyDescent="0.25">
      <c r="A4327" t="s">
        <v>71</v>
      </c>
      <c r="B4327" t="s">
        <v>864</v>
      </c>
      <c r="C4327" t="s">
        <v>7823</v>
      </c>
      <c r="D4327" t="s">
        <v>72</v>
      </c>
      <c r="E4327" t="s">
        <v>116</v>
      </c>
      <c r="F4327" t="s">
        <v>98</v>
      </c>
      <c r="G4327" t="s">
        <v>74</v>
      </c>
      <c r="H4327" t="s">
        <v>75</v>
      </c>
      <c r="I4327" t="s">
        <v>76</v>
      </c>
      <c r="J4327" t="s">
        <v>77</v>
      </c>
      <c r="K4327">
        <v>20</v>
      </c>
      <c r="L4327" t="s">
        <v>77</v>
      </c>
      <c r="M4327" t="s">
        <v>78</v>
      </c>
      <c r="N4327" t="s">
        <v>7638</v>
      </c>
      <c r="O4327" t="s">
        <v>7622</v>
      </c>
      <c r="P4327" t="s">
        <v>7629</v>
      </c>
      <c r="Q4327" t="s">
        <v>117</v>
      </c>
      <c r="R4327" t="s">
        <v>79</v>
      </c>
      <c r="S4327" t="s">
        <v>155</v>
      </c>
      <c r="T4327" t="s">
        <v>118</v>
      </c>
      <c r="U4327" t="s">
        <v>100</v>
      </c>
      <c r="V4327" t="s">
        <v>80</v>
      </c>
      <c r="W4327">
        <v>78600</v>
      </c>
      <c r="X4327" t="s">
        <v>85</v>
      </c>
      <c r="Y4327">
        <v>20</v>
      </c>
      <c r="Z4327" t="s">
        <v>157</v>
      </c>
      <c r="AA4327" t="s">
        <v>158</v>
      </c>
      <c r="AB4327" t="s">
        <v>87</v>
      </c>
      <c r="AC4327" t="s">
        <v>84</v>
      </c>
      <c r="AD4327">
        <f>_xlfn.XLOOKUP(MIS[[#This Row],[TRADING SYMBOL]],[1]Sheet1!$D:$D,[1]Sheet1!$C:$C)</f>
        <v>12.55</v>
      </c>
      <c r="AE4327">
        <f>MIS[[#This Row],[OrderAverageTradedPrice]]*MIS[[#This Row],[OrderQuantity]]</f>
        <v>454</v>
      </c>
      <c r="AF4327">
        <f>MIS[[#This Row],[LTP]]*MIS[[#This Row],[OrderQuantity]]</f>
        <v>251</v>
      </c>
      <c r="AG4327">
        <f>IF(MIS[[#This Row],[OrderSide]]="SELL",MIS[[#This Row],[VALUE]]-MIS[[#This Row],[LIVE_VALUE]],MIS[[#This Row],[LIVE_VALUE]]-MIS[[#This Row],[VALUE]])</f>
        <v>-203</v>
      </c>
      <c r="AH4327" t="str" cm="1">
        <f t="array" ref="AH4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7" t="str">
        <f>MIS[[#This Row],[TRADING SYMBOL]]</f>
        <v>SENSEX2552078600PE</v>
      </c>
      <c r="AJ4327" t="str">
        <f>IF(RIGHT(MIS[[#This Row],[Main/Hedge]],4)="MAIN","MAIN","HEDGE")</f>
        <v>HEDGE</v>
      </c>
      <c r="AK4327" t="str" cm="1">
        <f t="array" ref="AK4327">_xlfn._xlws.FILTER(Table4[Column1],ISNUMBER(SEARCH(Table4[Column1],MIS[[#This Row],[OrderUniqueIdentifier]])),"")</f>
        <v>XYT</v>
      </c>
    </row>
    <row r="4328" spans="1:37" x14ac:dyDescent="0.25">
      <c r="A4328" t="s">
        <v>71</v>
      </c>
      <c r="B4328" t="s">
        <v>880</v>
      </c>
      <c r="C4328" t="s">
        <v>7827</v>
      </c>
      <c r="D4328" t="s">
        <v>72</v>
      </c>
      <c r="E4328" t="s">
        <v>116</v>
      </c>
      <c r="F4328" t="s">
        <v>98</v>
      </c>
      <c r="G4328" t="s">
        <v>74</v>
      </c>
      <c r="H4328" t="s">
        <v>75</v>
      </c>
      <c r="I4328" t="s">
        <v>76</v>
      </c>
      <c r="J4328" t="s">
        <v>77</v>
      </c>
      <c r="K4328">
        <v>20</v>
      </c>
      <c r="L4328" t="s">
        <v>77</v>
      </c>
      <c r="M4328" t="s">
        <v>78</v>
      </c>
      <c r="N4328" t="s">
        <v>7614</v>
      </c>
      <c r="O4328" t="s">
        <v>7622</v>
      </c>
      <c r="P4328" t="s">
        <v>7629</v>
      </c>
      <c r="Q4328" t="s">
        <v>117</v>
      </c>
      <c r="R4328" t="s">
        <v>79</v>
      </c>
      <c r="S4328" t="s">
        <v>155</v>
      </c>
      <c r="T4328" t="s">
        <v>118</v>
      </c>
      <c r="U4328" t="s">
        <v>100</v>
      </c>
      <c r="V4328" t="s">
        <v>80</v>
      </c>
      <c r="W4328">
        <v>78600</v>
      </c>
      <c r="X4328" t="s">
        <v>85</v>
      </c>
      <c r="Y4328">
        <v>20</v>
      </c>
      <c r="Z4328" t="s">
        <v>157</v>
      </c>
      <c r="AA4328" t="s">
        <v>158</v>
      </c>
      <c r="AB4328" t="s">
        <v>87</v>
      </c>
      <c r="AC4328" t="s">
        <v>84</v>
      </c>
      <c r="AD4328">
        <f>_xlfn.XLOOKUP(MIS[[#This Row],[TRADING SYMBOL]],[1]Sheet1!$D:$D,[1]Sheet1!$C:$C)</f>
        <v>12.55</v>
      </c>
      <c r="AE4328">
        <f>MIS[[#This Row],[OrderAverageTradedPrice]]*MIS[[#This Row],[OrderQuantity]]</f>
        <v>453</v>
      </c>
      <c r="AF4328">
        <f>MIS[[#This Row],[LTP]]*MIS[[#This Row],[OrderQuantity]]</f>
        <v>251</v>
      </c>
      <c r="AG4328">
        <f>IF(MIS[[#This Row],[OrderSide]]="SELL",MIS[[#This Row],[VALUE]]-MIS[[#This Row],[LIVE_VALUE]],MIS[[#This Row],[LIVE_VALUE]]-MIS[[#This Row],[VALUE]])</f>
        <v>-202</v>
      </c>
      <c r="AH4328" t="str" cm="1">
        <f t="array" ref="AH4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8" t="str">
        <f>MIS[[#This Row],[TRADING SYMBOL]]</f>
        <v>SENSEX2552078600PE</v>
      </c>
      <c r="AJ4328" t="str">
        <f>IF(RIGHT(MIS[[#This Row],[Main/Hedge]],4)="MAIN","MAIN","HEDGE")</f>
        <v>HEDGE</v>
      </c>
      <c r="AK4328" t="str" cm="1">
        <f t="array" ref="AK4328">_xlfn._xlws.FILTER(Table4[Column1],ISNUMBER(SEARCH(Table4[Column1],MIS[[#This Row],[OrderUniqueIdentifier]])),"")</f>
        <v>XYT</v>
      </c>
    </row>
    <row r="4329" spans="1:37" x14ac:dyDescent="0.25">
      <c r="A4329" t="s">
        <v>71</v>
      </c>
      <c r="B4329" t="s">
        <v>1108</v>
      </c>
      <c r="C4329" t="s">
        <v>7846</v>
      </c>
      <c r="D4329" t="s">
        <v>72</v>
      </c>
      <c r="E4329" t="s">
        <v>116</v>
      </c>
      <c r="F4329" t="s">
        <v>98</v>
      </c>
      <c r="G4329" t="s">
        <v>74</v>
      </c>
      <c r="H4329" t="s">
        <v>75</v>
      </c>
      <c r="I4329" t="s">
        <v>76</v>
      </c>
      <c r="J4329" t="s">
        <v>77</v>
      </c>
      <c r="K4329">
        <v>20</v>
      </c>
      <c r="L4329" t="s">
        <v>77</v>
      </c>
      <c r="M4329" t="s">
        <v>78</v>
      </c>
      <c r="N4329" t="s">
        <v>7638</v>
      </c>
      <c r="O4329" t="s">
        <v>7622</v>
      </c>
      <c r="P4329" t="s">
        <v>7629</v>
      </c>
      <c r="Q4329" t="s">
        <v>117</v>
      </c>
      <c r="R4329" t="s">
        <v>79</v>
      </c>
      <c r="S4329" t="s">
        <v>155</v>
      </c>
      <c r="T4329" t="s">
        <v>118</v>
      </c>
      <c r="U4329" t="s">
        <v>100</v>
      </c>
      <c r="V4329" t="s">
        <v>80</v>
      </c>
      <c r="W4329">
        <v>78600</v>
      </c>
      <c r="X4329" t="s">
        <v>85</v>
      </c>
      <c r="Y4329">
        <v>20</v>
      </c>
      <c r="Z4329" t="s">
        <v>157</v>
      </c>
      <c r="AA4329" t="s">
        <v>158</v>
      </c>
      <c r="AB4329" t="s">
        <v>87</v>
      </c>
      <c r="AC4329" t="s">
        <v>84</v>
      </c>
      <c r="AD4329">
        <f>_xlfn.XLOOKUP(MIS[[#This Row],[TRADING SYMBOL]],[1]Sheet1!$D:$D,[1]Sheet1!$C:$C)</f>
        <v>12.55</v>
      </c>
      <c r="AE4329">
        <f>MIS[[#This Row],[OrderAverageTradedPrice]]*MIS[[#This Row],[OrderQuantity]]</f>
        <v>454</v>
      </c>
      <c r="AF4329">
        <f>MIS[[#This Row],[LTP]]*MIS[[#This Row],[OrderQuantity]]</f>
        <v>251</v>
      </c>
      <c r="AG4329">
        <f>IF(MIS[[#This Row],[OrderSide]]="SELL",MIS[[#This Row],[VALUE]]-MIS[[#This Row],[LIVE_VALUE]],MIS[[#This Row],[LIVE_VALUE]]-MIS[[#This Row],[VALUE]])</f>
        <v>-203</v>
      </c>
      <c r="AH4329" t="str" cm="1">
        <f t="array" ref="AH4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9" t="str">
        <f>MIS[[#This Row],[TRADING SYMBOL]]</f>
        <v>SENSEX2552078600PE</v>
      </c>
      <c r="AJ4329" t="str">
        <f>IF(RIGHT(MIS[[#This Row],[Main/Hedge]],4)="MAIN","MAIN","HEDGE")</f>
        <v>HEDGE</v>
      </c>
      <c r="AK4329" t="str" cm="1">
        <f t="array" ref="AK4329">_xlfn._xlws.FILTER(Table4[Column1],ISNUMBER(SEARCH(Table4[Column1],MIS[[#This Row],[OrderUniqueIdentifier]])),"")</f>
        <v>XYT</v>
      </c>
    </row>
    <row r="4330" spans="1:37" x14ac:dyDescent="0.25">
      <c r="A4330" t="s">
        <v>71</v>
      </c>
      <c r="B4330" t="s">
        <v>1217</v>
      </c>
      <c r="C4330" t="s">
        <v>7742</v>
      </c>
      <c r="D4330" t="s">
        <v>72</v>
      </c>
      <c r="E4330" t="s">
        <v>116</v>
      </c>
      <c r="F4330" t="s">
        <v>98</v>
      </c>
      <c r="G4330" t="s">
        <v>74</v>
      </c>
      <c r="H4330" t="s">
        <v>75</v>
      </c>
      <c r="I4330" t="s">
        <v>76</v>
      </c>
      <c r="J4330" t="s">
        <v>77</v>
      </c>
      <c r="K4330">
        <v>20</v>
      </c>
      <c r="L4330" t="s">
        <v>77</v>
      </c>
      <c r="M4330" t="s">
        <v>78</v>
      </c>
      <c r="N4330" t="s">
        <v>7641</v>
      </c>
      <c r="O4330" t="s">
        <v>7622</v>
      </c>
      <c r="P4330" t="s">
        <v>7629</v>
      </c>
      <c r="Q4330" t="s">
        <v>117</v>
      </c>
      <c r="R4330" t="s">
        <v>79</v>
      </c>
      <c r="S4330" t="s">
        <v>155</v>
      </c>
      <c r="T4330" t="s">
        <v>118</v>
      </c>
      <c r="U4330" t="s">
        <v>100</v>
      </c>
      <c r="V4330" t="s">
        <v>80</v>
      </c>
      <c r="W4330">
        <v>78600</v>
      </c>
      <c r="X4330" t="s">
        <v>85</v>
      </c>
      <c r="Y4330">
        <v>20</v>
      </c>
      <c r="Z4330" t="s">
        <v>157</v>
      </c>
      <c r="AA4330" t="s">
        <v>158</v>
      </c>
      <c r="AB4330" t="s">
        <v>87</v>
      </c>
      <c r="AC4330" t="s">
        <v>84</v>
      </c>
      <c r="AD4330">
        <f>_xlfn.XLOOKUP(MIS[[#This Row],[TRADING SYMBOL]],[1]Sheet1!$D:$D,[1]Sheet1!$C:$C)</f>
        <v>12.55</v>
      </c>
      <c r="AE4330">
        <f>MIS[[#This Row],[OrderAverageTradedPrice]]*MIS[[#This Row],[OrderQuantity]]</f>
        <v>452</v>
      </c>
      <c r="AF4330">
        <f>MIS[[#This Row],[LTP]]*MIS[[#This Row],[OrderQuantity]]</f>
        <v>251</v>
      </c>
      <c r="AG4330">
        <f>IF(MIS[[#This Row],[OrderSide]]="SELL",MIS[[#This Row],[VALUE]]-MIS[[#This Row],[LIVE_VALUE]],MIS[[#This Row],[LIVE_VALUE]]-MIS[[#This Row],[VALUE]])</f>
        <v>-201</v>
      </c>
      <c r="AH4330" t="str" cm="1">
        <f t="array" ref="AH4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0" t="str">
        <f>MIS[[#This Row],[TRADING SYMBOL]]</f>
        <v>SENSEX2552078600PE</v>
      </c>
      <c r="AJ4330" t="str">
        <f>IF(RIGHT(MIS[[#This Row],[Main/Hedge]],4)="MAIN","MAIN","HEDGE")</f>
        <v>HEDGE</v>
      </c>
      <c r="AK4330" t="str" cm="1">
        <f t="array" ref="AK4330">_xlfn._xlws.FILTER(Table4[Column1],ISNUMBER(SEARCH(Table4[Column1],MIS[[#This Row],[OrderUniqueIdentifier]])),"")</f>
        <v>XYT</v>
      </c>
    </row>
    <row r="4331" spans="1:37" x14ac:dyDescent="0.25">
      <c r="A4331" t="s">
        <v>71</v>
      </c>
      <c r="B4331" t="s">
        <v>1280</v>
      </c>
      <c r="C4331" t="s">
        <v>7854</v>
      </c>
      <c r="D4331" t="s">
        <v>72</v>
      </c>
      <c r="E4331" t="s">
        <v>465</v>
      </c>
      <c r="F4331" t="s">
        <v>98</v>
      </c>
      <c r="G4331" t="s">
        <v>74</v>
      </c>
      <c r="H4331" t="s">
        <v>75</v>
      </c>
      <c r="I4331" t="s">
        <v>76</v>
      </c>
      <c r="J4331" t="s">
        <v>77</v>
      </c>
      <c r="K4331">
        <v>20</v>
      </c>
      <c r="L4331" t="s">
        <v>77</v>
      </c>
      <c r="M4331" t="s">
        <v>78</v>
      </c>
      <c r="N4331" t="s">
        <v>230</v>
      </c>
      <c r="O4331" t="s">
        <v>7622</v>
      </c>
      <c r="P4331" t="s">
        <v>7629</v>
      </c>
      <c r="Q4331" t="s">
        <v>469</v>
      </c>
      <c r="R4331" t="s">
        <v>79</v>
      </c>
      <c r="S4331" t="s">
        <v>155</v>
      </c>
      <c r="T4331" t="s">
        <v>470</v>
      </c>
      <c r="U4331" t="s">
        <v>100</v>
      </c>
      <c r="V4331" t="s">
        <v>80</v>
      </c>
      <c r="W4331">
        <v>85900</v>
      </c>
      <c r="X4331" t="s">
        <v>81</v>
      </c>
      <c r="Y4331">
        <v>20</v>
      </c>
      <c r="Z4331" t="s">
        <v>157</v>
      </c>
      <c r="AA4331" t="s">
        <v>158</v>
      </c>
      <c r="AB4331" t="s">
        <v>83</v>
      </c>
      <c r="AC4331" t="s">
        <v>84</v>
      </c>
      <c r="AD4331">
        <f>_xlfn.XLOOKUP(MIS[[#This Row],[TRADING SYMBOL]],[1]Sheet1!$D:$D,[1]Sheet1!$C:$C)</f>
        <v>6.35</v>
      </c>
      <c r="AE4331">
        <f>MIS[[#This Row],[OrderAverageTradedPrice]]*MIS[[#This Row],[OrderQuantity]]</f>
        <v>168</v>
      </c>
      <c r="AF4331">
        <f>MIS[[#This Row],[LTP]]*MIS[[#This Row],[OrderQuantity]]</f>
        <v>127</v>
      </c>
      <c r="AG4331">
        <f>IF(MIS[[#This Row],[OrderSide]]="SELL",MIS[[#This Row],[VALUE]]-MIS[[#This Row],[LIVE_VALUE]],MIS[[#This Row],[LIVE_VALUE]]-MIS[[#This Row],[VALUE]])</f>
        <v>-41</v>
      </c>
      <c r="AH4331" t="str" cm="1">
        <f t="array" ref="AH4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1" t="str">
        <f>MIS[[#This Row],[TRADING SYMBOL]]</f>
        <v>SENSEX2552085900CE</v>
      </c>
      <c r="AJ4331" t="str">
        <f>IF(RIGHT(MIS[[#This Row],[Main/Hedge]],4)="MAIN","MAIN","HEDGE")</f>
        <v>HEDGE</v>
      </c>
      <c r="AK4331" t="str" cm="1">
        <f t="array" ref="AK4331">_xlfn._xlws.FILTER(Table4[Column1],ISNUMBER(SEARCH(Table4[Column1],MIS[[#This Row],[OrderUniqueIdentifier]])),"")</f>
        <v>XYT</v>
      </c>
    </row>
    <row r="4332" spans="1:37" x14ac:dyDescent="0.25">
      <c r="A4332" t="s">
        <v>71</v>
      </c>
      <c r="B4332" t="s">
        <v>1288</v>
      </c>
      <c r="C4332" t="s">
        <v>7857</v>
      </c>
      <c r="D4332" t="s">
        <v>72</v>
      </c>
      <c r="E4332" t="s">
        <v>116</v>
      </c>
      <c r="F4332" t="s">
        <v>98</v>
      </c>
      <c r="G4332" t="s">
        <v>74</v>
      </c>
      <c r="H4332" t="s">
        <v>75</v>
      </c>
      <c r="I4332" t="s">
        <v>76</v>
      </c>
      <c r="J4332" t="s">
        <v>77</v>
      </c>
      <c r="K4332">
        <v>40</v>
      </c>
      <c r="L4332" t="s">
        <v>77</v>
      </c>
      <c r="M4332" t="s">
        <v>78</v>
      </c>
      <c r="N4332" t="s">
        <v>7621</v>
      </c>
      <c r="O4332" t="s">
        <v>7629</v>
      </c>
      <c r="P4332" t="s">
        <v>7629</v>
      </c>
      <c r="Q4332" t="s">
        <v>117</v>
      </c>
      <c r="R4332" t="s">
        <v>79</v>
      </c>
      <c r="S4332" t="s">
        <v>155</v>
      </c>
      <c r="T4332" t="s">
        <v>118</v>
      </c>
      <c r="U4332" t="s">
        <v>100</v>
      </c>
      <c r="V4332" t="s">
        <v>80</v>
      </c>
      <c r="W4332">
        <v>78600</v>
      </c>
      <c r="X4332" t="s">
        <v>85</v>
      </c>
      <c r="Y4332">
        <v>40</v>
      </c>
      <c r="Z4332" t="s">
        <v>158</v>
      </c>
      <c r="AA4332" t="s">
        <v>158</v>
      </c>
      <c r="AB4332" t="s">
        <v>87</v>
      </c>
      <c r="AC4332" t="s">
        <v>84</v>
      </c>
      <c r="AD4332">
        <f>_xlfn.XLOOKUP(MIS[[#This Row],[TRADING SYMBOL]],[1]Sheet1!$D:$D,[1]Sheet1!$C:$C)</f>
        <v>12.55</v>
      </c>
      <c r="AE4332">
        <f>MIS[[#This Row],[OrderAverageTradedPrice]]*MIS[[#This Row],[OrderQuantity]]</f>
        <v>910</v>
      </c>
      <c r="AF4332">
        <f>MIS[[#This Row],[LTP]]*MIS[[#This Row],[OrderQuantity]]</f>
        <v>502</v>
      </c>
      <c r="AG4332">
        <f>IF(MIS[[#This Row],[OrderSide]]="SELL",MIS[[#This Row],[VALUE]]-MIS[[#This Row],[LIVE_VALUE]],MIS[[#This Row],[LIVE_VALUE]]-MIS[[#This Row],[VALUE]])</f>
        <v>-408</v>
      </c>
      <c r="AH4332" t="str" cm="1">
        <f t="array" ref="AH4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2" t="str">
        <f>MIS[[#This Row],[TRADING SYMBOL]]</f>
        <v>SENSEX2552078600PE</v>
      </c>
      <c r="AJ4332" t="str">
        <f>IF(RIGHT(MIS[[#This Row],[Main/Hedge]],4)="MAIN","MAIN","HEDGE")</f>
        <v>HEDGE</v>
      </c>
      <c r="AK4332" t="str" cm="1">
        <f t="array" ref="AK4332">_xlfn._xlws.FILTER(Table4[Column1],ISNUMBER(SEARCH(Table4[Column1],MIS[[#This Row],[OrderUniqueIdentifier]])),"")</f>
        <v>XYT</v>
      </c>
    </row>
    <row r="4333" spans="1:37" x14ac:dyDescent="0.25">
      <c r="A4333" t="s">
        <v>71</v>
      </c>
      <c r="B4333" t="s">
        <v>1302</v>
      </c>
      <c r="C4333" t="s">
        <v>7860</v>
      </c>
      <c r="D4333" t="s">
        <v>72</v>
      </c>
      <c r="E4333" t="s">
        <v>465</v>
      </c>
      <c r="F4333" t="s">
        <v>98</v>
      </c>
      <c r="G4333" t="s">
        <v>74</v>
      </c>
      <c r="H4333" t="s">
        <v>75</v>
      </c>
      <c r="I4333" t="s">
        <v>76</v>
      </c>
      <c r="J4333" t="s">
        <v>77</v>
      </c>
      <c r="K4333">
        <v>20</v>
      </c>
      <c r="L4333" t="s">
        <v>77</v>
      </c>
      <c r="M4333" t="s">
        <v>78</v>
      </c>
      <c r="N4333" t="s">
        <v>230</v>
      </c>
      <c r="O4333" t="s">
        <v>7629</v>
      </c>
      <c r="P4333" t="s">
        <v>7629</v>
      </c>
      <c r="Q4333" t="s">
        <v>469</v>
      </c>
      <c r="R4333" t="s">
        <v>79</v>
      </c>
      <c r="S4333" t="s">
        <v>155</v>
      </c>
      <c r="T4333" t="s">
        <v>470</v>
      </c>
      <c r="U4333" t="s">
        <v>100</v>
      </c>
      <c r="V4333" t="s">
        <v>80</v>
      </c>
      <c r="W4333">
        <v>85900</v>
      </c>
      <c r="X4333" t="s">
        <v>81</v>
      </c>
      <c r="Y4333">
        <v>20</v>
      </c>
      <c r="Z4333" t="s">
        <v>158</v>
      </c>
      <c r="AA4333" t="s">
        <v>158</v>
      </c>
      <c r="AB4333" t="s">
        <v>83</v>
      </c>
      <c r="AC4333" t="s">
        <v>84</v>
      </c>
      <c r="AD4333">
        <f>_xlfn.XLOOKUP(MIS[[#This Row],[TRADING SYMBOL]],[1]Sheet1!$D:$D,[1]Sheet1!$C:$C)</f>
        <v>6.35</v>
      </c>
      <c r="AE4333">
        <f>MIS[[#This Row],[OrderAverageTradedPrice]]*MIS[[#This Row],[OrderQuantity]]</f>
        <v>168</v>
      </c>
      <c r="AF4333">
        <f>MIS[[#This Row],[LTP]]*MIS[[#This Row],[OrderQuantity]]</f>
        <v>127</v>
      </c>
      <c r="AG4333">
        <f>IF(MIS[[#This Row],[OrderSide]]="SELL",MIS[[#This Row],[VALUE]]-MIS[[#This Row],[LIVE_VALUE]],MIS[[#This Row],[LIVE_VALUE]]-MIS[[#This Row],[VALUE]])</f>
        <v>-41</v>
      </c>
      <c r="AH4333" t="str" cm="1">
        <f t="array" ref="AH4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3" t="str">
        <f>MIS[[#This Row],[TRADING SYMBOL]]</f>
        <v>SENSEX2552085900CE</v>
      </c>
      <c r="AJ4333" t="str">
        <f>IF(RIGHT(MIS[[#This Row],[Main/Hedge]],4)="MAIN","MAIN","HEDGE")</f>
        <v>HEDGE</v>
      </c>
      <c r="AK4333" t="str" cm="1">
        <f t="array" ref="AK4333">_xlfn._xlws.FILTER(Table4[Column1],ISNUMBER(SEARCH(Table4[Column1],MIS[[#This Row],[OrderUniqueIdentifier]])),"")</f>
        <v>XYT</v>
      </c>
    </row>
    <row r="4334" spans="1:37" x14ac:dyDescent="0.25">
      <c r="A4334" t="s">
        <v>71</v>
      </c>
      <c r="B4334" t="s">
        <v>1305</v>
      </c>
      <c r="C4334" t="s">
        <v>7862</v>
      </c>
      <c r="D4334" t="s">
        <v>72</v>
      </c>
      <c r="E4334" t="s">
        <v>465</v>
      </c>
      <c r="F4334" t="s">
        <v>98</v>
      </c>
      <c r="G4334" t="s">
        <v>74</v>
      </c>
      <c r="H4334" t="s">
        <v>75</v>
      </c>
      <c r="I4334" t="s">
        <v>76</v>
      </c>
      <c r="J4334" t="s">
        <v>77</v>
      </c>
      <c r="K4334">
        <v>20</v>
      </c>
      <c r="L4334" t="s">
        <v>77</v>
      </c>
      <c r="M4334" t="s">
        <v>78</v>
      </c>
      <c r="N4334" t="s">
        <v>129</v>
      </c>
      <c r="O4334" t="s">
        <v>7629</v>
      </c>
      <c r="P4334" t="s">
        <v>7629</v>
      </c>
      <c r="Q4334" t="s">
        <v>469</v>
      </c>
      <c r="R4334" t="s">
        <v>79</v>
      </c>
      <c r="S4334" t="s">
        <v>155</v>
      </c>
      <c r="T4334" t="s">
        <v>470</v>
      </c>
      <c r="U4334" t="s">
        <v>100</v>
      </c>
      <c r="V4334" t="s">
        <v>80</v>
      </c>
      <c r="W4334">
        <v>85900</v>
      </c>
      <c r="X4334" t="s">
        <v>81</v>
      </c>
      <c r="Y4334">
        <v>20</v>
      </c>
      <c r="Z4334" t="s">
        <v>158</v>
      </c>
      <c r="AA4334" t="s">
        <v>158</v>
      </c>
      <c r="AB4334" t="s">
        <v>83</v>
      </c>
      <c r="AC4334" t="s">
        <v>84</v>
      </c>
      <c r="AD4334">
        <f>_xlfn.XLOOKUP(MIS[[#This Row],[TRADING SYMBOL]],[1]Sheet1!$D:$D,[1]Sheet1!$C:$C)</f>
        <v>6.35</v>
      </c>
      <c r="AE4334">
        <f>MIS[[#This Row],[OrderAverageTradedPrice]]*MIS[[#This Row],[OrderQuantity]]</f>
        <v>167</v>
      </c>
      <c r="AF4334">
        <f>MIS[[#This Row],[LTP]]*MIS[[#This Row],[OrderQuantity]]</f>
        <v>127</v>
      </c>
      <c r="AG4334">
        <f>IF(MIS[[#This Row],[OrderSide]]="SELL",MIS[[#This Row],[VALUE]]-MIS[[#This Row],[LIVE_VALUE]],MIS[[#This Row],[LIVE_VALUE]]-MIS[[#This Row],[VALUE]])</f>
        <v>-40</v>
      </c>
      <c r="AH4334" t="str" cm="1">
        <f t="array" ref="AH4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4" t="str">
        <f>MIS[[#This Row],[TRADING SYMBOL]]</f>
        <v>SENSEX2552085900CE</v>
      </c>
      <c r="AJ4334" t="str">
        <f>IF(RIGHT(MIS[[#This Row],[Main/Hedge]],4)="MAIN","MAIN","HEDGE")</f>
        <v>HEDGE</v>
      </c>
      <c r="AK4334" t="str" cm="1">
        <f t="array" ref="AK4334">_xlfn._xlws.FILTER(Table4[Column1],ISNUMBER(SEARCH(Table4[Column1],MIS[[#This Row],[OrderUniqueIdentifier]])),"")</f>
        <v>XYT</v>
      </c>
    </row>
    <row r="4335" spans="1:37" x14ac:dyDescent="0.25">
      <c r="A4335" t="s">
        <v>71</v>
      </c>
      <c r="B4335" t="s">
        <v>1308</v>
      </c>
      <c r="C4335" t="s">
        <v>7864</v>
      </c>
      <c r="D4335" t="s">
        <v>72</v>
      </c>
      <c r="E4335" t="s">
        <v>465</v>
      </c>
      <c r="F4335" t="s">
        <v>98</v>
      </c>
      <c r="G4335" t="s">
        <v>74</v>
      </c>
      <c r="H4335" t="s">
        <v>75</v>
      </c>
      <c r="I4335" t="s">
        <v>76</v>
      </c>
      <c r="J4335" t="s">
        <v>77</v>
      </c>
      <c r="K4335">
        <v>80</v>
      </c>
      <c r="L4335" t="s">
        <v>77</v>
      </c>
      <c r="M4335" t="s">
        <v>78</v>
      </c>
      <c r="N4335" t="s">
        <v>7865</v>
      </c>
      <c r="O4335" t="s">
        <v>7629</v>
      </c>
      <c r="P4335" t="s">
        <v>7629</v>
      </c>
      <c r="Q4335" t="s">
        <v>469</v>
      </c>
      <c r="R4335" t="s">
        <v>79</v>
      </c>
      <c r="S4335" t="s">
        <v>155</v>
      </c>
      <c r="T4335" t="s">
        <v>470</v>
      </c>
      <c r="U4335" t="s">
        <v>100</v>
      </c>
      <c r="V4335" t="s">
        <v>80</v>
      </c>
      <c r="W4335">
        <v>85900</v>
      </c>
      <c r="X4335" t="s">
        <v>81</v>
      </c>
      <c r="Y4335">
        <v>80</v>
      </c>
      <c r="Z4335" t="s">
        <v>158</v>
      </c>
      <c r="AA4335" t="s">
        <v>158</v>
      </c>
      <c r="AB4335" t="s">
        <v>83</v>
      </c>
      <c r="AC4335" t="s">
        <v>84</v>
      </c>
      <c r="AD4335">
        <f>_xlfn.XLOOKUP(MIS[[#This Row],[TRADING SYMBOL]],[1]Sheet1!$D:$D,[1]Sheet1!$C:$C)</f>
        <v>6.35</v>
      </c>
      <c r="AE4335">
        <f>MIS[[#This Row],[OrderAverageTradedPrice]]*MIS[[#This Row],[OrderQuantity]]</f>
        <v>669</v>
      </c>
      <c r="AF4335">
        <f>MIS[[#This Row],[LTP]]*MIS[[#This Row],[OrderQuantity]]</f>
        <v>508</v>
      </c>
      <c r="AG4335">
        <f>IF(MIS[[#This Row],[OrderSide]]="SELL",MIS[[#This Row],[VALUE]]-MIS[[#This Row],[LIVE_VALUE]],MIS[[#This Row],[LIVE_VALUE]]-MIS[[#This Row],[VALUE]])</f>
        <v>-161</v>
      </c>
      <c r="AH4335" t="str" cm="1">
        <f t="array" ref="AH4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5" t="str">
        <f>MIS[[#This Row],[TRADING SYMBOL]]</f>
        <v>SENSEX2552085900CE</v>
      </c>
      <c r="AJ4335" t="str">
        <f>IF(RIGHT(MIS[[#This Row],[Main/Hedge]],4)="MAIN","MAIN","HEDGE")</f>
        <v>HEDGE</v>
      </c>
      <c r="AK4335" t="str" cm="1">
        <f t="array" ref="AK4335">_xlfn._xlws.FILTER(Table4[Column1],ISNUMBER(SEARCH(Table4[Column1],MIS[[#This Row],[OrderUniqueIdentifier]])),"")</f>
        <v>XYT</v>
      </c>
    </row>
    <row r="4336" spans="1:37" x14ac:dyDescent="0.25">
      <c r="A4336" t="s">
        <v>179</v>
      </c>
      <c r="B4336" t="s">
        <v>180</v>
      </c>
      <c r="C4336" t="s">
        <v>7883</v>
      </c>
      <c r="D4336" t="s">
        <v>72</v>
      </c>
      <c r="E4336" t="s">
        <v>116</v>
      </c>
      <c r="F4336" t="s">
        <v>98</v>
      </c>
      <c r="G4336" t="s">
        <v>74</v>
      </c>
      <c r="H4336" t="s">
        <v>93</v>
      </c>
      <c r="I4336" t="s">
        <v>76</v>
      </c>
      <c r="J4336" t="s">
        <v>7641</v>
      </c>
      <c r="K4336">
        <v>20</v>
      </c>
      <c r="L4336" t="s">
        <v>77</v>
      </c>
      <c r="M4336" t="s">
        <v>78</v>
      </c>
      <c r="N4336" t="s">
        <v>7641</v>
      </c>
      <c r="O4336" t="s">
        <v>7622</v>
      </c>
      <c r="P4336" t="s">
        <v>7629</v>
      </c>
      <c r="Q4336" t="s">
        <v>117</v>
      </c>
      <c r="R4336" t="s">
        <v>79</v>
      </c>
      <c r="S4336" t="s">
        <v>155</v>
      </c>
      <c r="T4336" t="s">
        <v>118</v>
      </c>
      <c r="U4336" t="s">
        <v>100</v>
      </c>
      <c r="V4336" t="s">
        <v>80</v>
      </c>
      <c r="W4336">
        <v>78600</v>
      </c>
      <c r="X4336" t="s">
        <v>85</v>
      </c>
      <c r="Y4336">
        <v>20</v>
      </c>
      <c r="Z4336" t="s">
        <v>157</v>
      </c>
      <c r="AA4336" t="s">
        <v>158</v>
      </c>
      <c r="AB4336" t="s">
        <v>87</v>
      </c>
      <c r="AC4336" t="s">
        <v>84</v>
      </c>
      <c r="AD4336">
        <f>_xlfn.XLOOKUP(MIS[[#This Row],[TRADING SYMBOL]],[1]Sheet1!$D:$D,[1]Sheet1!$C:$C)</f>
        <v>12.55</v>
      </c>
      <c r="AE4336">
        <f>MIS[[#This Row],[OrderAverageTradedPrice]]*MIS[[#This Row],[OrderQuantity]]</f>
        <v>452</v>
      </c>
      <c r="AF4336">
        <f>MIS[[#This Row],[LTP]]*MIS[[#This Row],[OrderQuantity]]</f>
        <v>251</v>
      </c>
      <c r="AG4336">
        <f>IF(MIS[[#This Row],[OrderSide]]="SELL",MIS[[#This Row],[VALUE]]-MIS[[#This Row],[LIVE_VALUE]],MIS[[#This Row],[LIVE_VALUE]]-MIS[[#This Row],[VALUE]])</f>
        <v>-201</v>
      </c>
      <c r="AH4336" t="str" cm="1">
        <f t="array" ref="AH4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6" t="str">
        <f>MIS[[#This Row],[TRADING SYMBOL]]</f>
        <v>SENSEX2552078600PE</v>
      </c>
      <c r="AJ4336" t="str">
        <f>IF(RIGHT(MIS[[#This Row],[Main/Hedge]],4)="MAIN","MAIN","HEDGE")</f>
        <v>HEDGE</v>
      </c>
      <c r="AK4336" t="str" cm="1">
        <f t="array" ref="AK4336">_xlfn._xlws.FILTER(Table4[Column1],ISNUMBER(SEARCH(Table4[Column1],MIS[[#This Row],[OrderUniqueIdentifier]])),"")</f>
        <v>XYT</v>
      </c>
    </row>
    <row r="4337" spans="1:37" x14ac:dyDescent="0.25">
      <c r="A4337" t="s">
        <v>179</v>
      </c>
      <c r="B4337" t="s">
        <v>219</v>
      </c>
      <c r="C4337" t="s">
        <v>7884</v>
      </c>
      <c r="D4337" t="s">
        <v>72</v>
      </c>
      <c r="E4337" t="s">
        <v>465</v>
      </c>
      <c r="F4337" t="s">
        <v>98</v>
      </c>
      <c r="G4337" t="s">
        <v>74</v>
      </c>
      <c r="H4337" t="s">
        <v>93</v>
      </c>
      <c r="I4337" t="s">
        <v>76</v>
      </c>
      <c r="J4337" t="s">
        <v>230</v>
      </c>
      <c r="K4337">
        <v>20</v>
      </c>
      <c r="L4337" t="s">
        <v>77</v>
      </c>
      <c r="M4337" t="s">
        <v>78</v>
      </c>
      <c r="N4337" t="s">
        <v>230</v>
      </c>
      <c r="O4337" t="s">
        <v>7622</v>
      </c>
      <c r="P4337" t="s">
        <v>7629</v>
      </c>
      <c r="Q4337" t="s">
        <v>469</v>
      </c>
      <c r="R4337" t="s">
        <v>79</v>
      </c>
      <c r="S4337" t="s">
        <v>155</v>
      </c>
      <c r="T4337" t="s">
        <v>470</v>
      </c>
      <c r="U4337" t="s">
        <v>100</v>
      </c>
      <c r="V4337" t="s">
        <v>80</v>
      </c>
      <c r="W4337">
        <v>85900</v>
      </c>
      <c r="X4337" t="s">
        <v>81</v>
      </c>
      <c r="Y4337">
        <v>20</v>
      </c>
      <c r="Z4337" t="s">
        <v>157</v>
      </c>
      <c r="AA4337" t="s">
        <v>158</v>
      </c>
      <c r="AB4337" t="s">
        <v>83</v>
      </c>
      <c r="AC4337" t="s">
        <v>84</v>
      </c>
      <c r="AD4337">
        <f>_xlfn.XLOOKUP(MIS[[#This Row],[TRADING SYMBOL]],[1]Sheet1!$D:$D,[1]Sheet1!$C:$C)</f>
        <v>6.35</v>
      </c>
      <c r="AE4337">
        <f>MIS[[#This Row],[OrderAverageTradedPrice]]*MIS[[#This Row],[OrderQuantity]]</f>
        <v>168</v>
      </c>
      <c r="AF4337">
        <f>MIS[[#This Row],[LTP]]*MIS[[#This Row],[OrderQuantity]]</f>
        <v>127</v>
      </c>
      <c r="AG4337">
        <f>IF(MIS[[#This Row],[OrderSide]]="SELL",MIS[[#This Row],[VALUE]]-MIS[[#This Row],[LIVE_VALUE]],MIS[[#This Row],[LIVE_VALUE]]-MIS[[#This Row],[VALUE]])</f>
        <v>-41</v>
      </c>
      <c r="AH4337" t="str" cm="1">
        <f t="array" ref="AH4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7" t="str">
        <f>MIS[[#This Row],[TRADING SYMBOL]]</f>
        <v>SENSEX2552085900CE</v>
      </c>
      <c r="AJ4337" t="str">
        <f>IF(RIGHT(MIS[[#This Row],[Main/Hedge]],4)="MAIN","MAIN","HEDGE")</f>
        <v>HEDGE</v>
      </c>
      <c r="AK4337" t="str" cm="1">
        <f t="array" ref="AK4337">_xlfn._xlws.FILTER(Table4[Column1],ISNUMBER(SEARCH(Table4[Column1],MIS[[#This Row],[OrderUniqueIdentifier]])),"")</f>
        <v>XYT</v>
      </c>
    </row>
    <row r="4338" spans="1:37" x14ac:dyDescent="0.25">
      <c r="A4338" t="s">
        <v>179</v>
      </c>
      <c r="B4338" t="s">
        <v>219</v>
      </c>
      <c r="C4338" t="s">
        <v>7885</v>
      </c>
      <c r="D4338" t="s">
        <v>72</v>
      </c>
      <c r="E4338" t="s">
        <v>116</v>
      </c>
      <c r="F4338" t="s">
        <v>98</v>
      </c>
      <c r="G4338" t="s">
        <v>74</v>
      </c>
      <c r="H4338" t="s">
        <v>93</v>
      </c>
      <c r="I4338" t="s">
        <v>76</v>
      </c>
      <c r="J4338" t="s">
        <v>7614</v>
      </c>
      <c r="K4338">
        <v>20</v>
      </c>
      <c r="L4338" t="s">
        <v>77</v>
      </c>
      <c r="M4338" t="s">
        <v>78</v>
      </c>
      <c r="N4338" t="s">
        <v>7614</v>
      </c>
      <c r="O4338" t="s">
        <v>7622</v>
      </c>
      <c r="P4338" t="s">
        <v>7629</v>
      </c>
      <c r="Q4338" t="s">
        <v>117</v>
      </c>
      <c r="R4338" t="s">
        <v>79</v>
      </c>
      <c r="S4338" t="s">
        <v>155</v>
      </c>
      <c r="T4338" t="s">
        <v>118</v>
      </c>
      <c r="U4338" t="s">
        <v>100</v>
      </c>
      <c r="V4338" t="s">
        <v>80</v>
      </c>
      <c r="W4338">
        <v>78600</v>
      </c>
      <c r="X4338" t="s">
        <v>85</v>
      </c>
      <c r="Y4338">
        <v>20</v>
      </c>
      <c r="Z4338" t="s">
        <v>157</v>
      </c>
      <c r="AA4338" t="s">
        <v>158</v>
      </c>
      <c r="AB4338" t="s">
        <v>87</v>
      </c>
      <c r="AC4338" t="s">
        <v>84</v>
      </c>
      <c r="AD4338">
        <f>_xlfn.XLOOKUP(MIS[[#This Row],[TRADING SYMBOL]],[1]Sheet1!$D:$D,[1]Sheet1!$C:$C)</f>
        <v>12.55</v>
      </c>
      <c r="AE4338">
        <f>MIS[[#This Row],[OrderAverageTradedPrice]]*MIS[[#This Row],[OrderQuantity]]</f>
        <v>453</v>
      </c>
      <c r="AF4338">
        <f>MIS[[#This Row],[LTP]]*MIS[[#This Row],[OrderQuantity]]</f>
        <v>251</v>
      </c>
      <c r="AG4338">
        <f>IF(MIS[[#This Row],[OrderSide]]="SELL",MIS[[#This Row],[VALUE]]-MIS[[#This Row],[LIVE_VALUE]],MIS[[#This Row],[LIVE_VALUE]]-MIS[[#This Row],[VALUE]])</f>
        <v>-202</v>
      </c>
      <c r="AH4338" t="str" cm="1">
        <f t="array" ref="AH4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8" t="str">
        <f>MIS[[#This Row],[TRADING SYMBOL]]</f>
        <v>SENSEX2552078600PE</v>
      </c>
      <c r="AJ4338" t="str">
        <f>IF(RIGHT(MIS[[#This Row],[Main/Hedge]],4)="MAIN","MAIN","HEDGE")</f>
        <v>HEDGE</v>
      </c>
      <c r="AK4338" t="str" cm="1">
        <f t="array" ref="AK4338">_xlfn._xlws.FILTER(Table4[Column1],ISNUMBER(SEARCH(Table4[Column1],MIS[[#This Row],[OrderUniqueIdentifier]])),"")</f>
        <v>XYT</v>
      </c>
    </row>
    <row r="4339" spans="1:37" x14ac:dyDescent="0.25">
      <c r="A4339" t="s">
        <v>71</v>
      </c>
      <c r="B4339" t="s">
        <v>482</v>
      </c>
      <c r="C4339" t="s">
        <v>7784</v>
      </c>
      <c r="D4339" t="s">
        <v>72</v>
      </c>
      <c r="E4339" t="s">
        <v>116</v>
      </c>
      <c r="F4339" t="s">
        <v>98</v>
      </c>
      <c r="G4339" t="s">
        <v>74</v>
      </c>
      <c r="H4339" t="s">
        <v>75</v>
      </c>
      <c r="I4339" t="s">
        <v>76</v>
      </c>
      <c r="J4339" t="s">
        <v>77</v>
      </c>
      <c r="K4339">
        <v>20</v>
      </c>
      <c r="L4339" t="s">
        <v>77</v>
      </c>
      <c r="M4339" t="s">
        <v>78</v>
      </c>
      <c r="N4339" t="s">
        <v>7621</v>
      </c>
      <c r="O4339" t="s">
        <v>7629</v>
      </c>
      <c r="P4339" t="s">
        <v>7631</v>
      </c>
      <c r="Q4339" t="s">
        <v>117</v>
      </c>
      <c r="R4339" t="s">
        <v>79</v>
      </c>
      <c r="S4339" t="s">
        <v>155</v>
      </c>
      <c r="T4339" t="s">
        <v>118</v>
      </c>
      <c r="U4339" t="s">
        <v>100</v>
      </c>
      <c r="V4339" t="s">
        <v>80</v>
      </c>
      <c r="W4339">
        <v>78600</v>
      </c>
      <c r="X4339" t="s">
        <v>85</v>
      </c>
      <c r="Y4339">
        <v>20</v>
      </c>
      <c r="Z4339" t="s">
        <v>158</v>
      </c>
      <c r="AA4339" t="s">
        <v>159</v>
      </c>
      <c r="AB4339" t="s">
        <v>87</v>
      </c>
      <c r="AC4339" t="s">
        <v>84</v>
      </c>
      <c r="AD4339">
        <f>_xlfn.XLOOKUP(MIS[[#This Row],[TRADING SYMBOL]],[1]Sheet1!$D:$D,[1]Sheet1!$C:$C)</f>
        <v>12.55</v>
      </c>
      <c r="AE4339">
        <f>MIS[[#This Row],[OrderAverageTradedPrice]]*MIS[[#This Row],[OrderQuantity]]</f>
        <v>455</v>
      </c>
      <c r="AF4339">
        <f>MIS[[#This Row],[LTP]]*MIS[[#This Row],[OrderQuantity]]</f>
        <v>251</v>
      </c>
      <c r="AG4339">
        <f>IF(MIS[[#This Row],[OrderSide]]="SELL",MIS[[#This Row],[VALUE]]-MIS[[#This Row],[LIVE_VALUE]],MIS[[#This Row],[LIVE_VALUE]]-MIS[[#This Row],[VALUE]])</f>
        <v>-204</v>
      </c>
      <c r="AH4339" t="str" cm="1">
        <f t="array" ref="AH4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9" t="str">
        <f>MIS[[#This Row],[TRADING SYMBOL]]</f>
        <v>SENSEX2552078600PE</v>
      </c>
      <c r="AJ4339" t="str">
        <f>IF(RIGHT(MIS[[#This Row],[Main/Hedge]],4)="MAIN","MAIN","HEDGE")</f>
        <v>HEDGE</v>
      </c>
      <c r="AK4339" t="str" cm="1">
        <f t="array" ref="AK4339">_xlfn._xlws.FILTER(Table4[Column1],ISNUMBER(SEARCH(Table4[Column1],MIS[[#This Row],[OrderUniqueIdentifier]])),"")</f>
        <v>XYT</v>
      </c>
    </row>
    <row r="4340" spans="1:37" x14ac:dyDescent="0.25">
      <c r="A4340" t="s">
        <v>71</v>
      </c>
      <c r="B4340" t="s">
        <v>540</v>
      </c>
      <c r="C4340" t="s">
        <v>7630</v>
      </c>
      <c r="D4340" t="s">
        <v>72</v>
      </c>
      <c r="E4340" t="s">
        <v>116</v>
      </c>
      <c r="F4340" t="s">
        <v>98</v>
      </c>
      <c r="G4340" t="s">
        <v>74</v>
      </c>
      <c r="H4340" t="s">
        <v>75</v>
      </c>
      <c r="I4340" t="s">
        <v>76</v>
      </c>
      <c r="J4340" t="s">
        <v>77</v>
      </c>
      <c r="K4340">
        <v>20</v>
      </c>
      <c r="L4340" t="s">
        <v>77</v>
      </c>
      <c r="M4340" t="s">
        <v>78</v>
      </c>
      <c r="N4340" t="s">
        <v>7621</v>
      </c>
      <c r="O4340" t="s">
        <v>7629</v>
      </c>
      <c r="P4340" t="s">
        <v>7631</v>
      </c>
      <c r="Q4340" t="s">
        <v>117</v>
      </c>
      <c r="R4340" t="s">
        <v>79</v>
      </c>
      <c r="S4340" t="s">
        <v>155</v>
      </c>
      <c r="T4340" t="s">
        <v>118</v>
      </c>
      <c r="U4340" t="s">
        <v>100</v>
      </c>
      <c r="V4340" t="s">
        <v>80</v>
      </c>
      <c r="W4340">
        <v>78600</v>
      </c>
      <c r="X4340" t="s">
        <v>85</v>
      </c>
      <c r="Y4340">
        <v>20</v>
      </c>
      <c r="Z4340" t="s">
        <v>158</v>
      </c>
      <c r="AA4340" t="s">
        <v>159</v>
      </c>
      <c r="AB4340" t="s">
        <v>87</v>
      </c>
      <c r="AC4340" t="s">
        <v>84</v>
      </c>
      <c r="AD4340">
        <f>_xlfn.XLOOKUP(MIS[[#This Row],[TRADING SYMBOL]],[1]Sheet1!$D:$D,[1]Sheet1!$C:$C)</f>
        <v>12.55</v>
      </c>
      <c r="AE4340">
        <f>MIS[[#This Row],[OrderAverageTradedPrice]]*MIS[[#This Row],[OrderQuantity]]</f>
        <v>455</v>
      </c>
      <c r="AF4340">
        <f>MIS[[#This Row],[LTP]]*MIS[[#This Row],[OrderQuantity]]</f>
        <v>251</v>
      </c>
      <c r="AG4340">
        <f>IF(MIS[[#This Row],[OrderSide]]="SELL",MIS[[#This Row],[VALUE]]-MIS[[#This Row],[LIVE_VALUE]],MIS[[#This Row],[LIVE_VALUE]]-MIS[[#This Row],[VALUE]])</f>
        <v>-204</v>
      </c>
      <c r="AH4340" t="str" cm="1">
        <f t="array" ref="AH4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0" t="str">
        <f>MIS[[#This Row],[TRADING SYMBOL]]</f>
        <v>SENSEX2552078600PE</v>
      </c>
      <c r="AJ4340" t="str">
        <f>IF(RIGHT(MIS[[#This Row],[Main/Hedge]],4)="MAIN","MAIN","HEDGE")</f>
        <v>HEDGE</v>
      </c>
      <c r="AK4340" t="str" cm="1">
        <f t="array" ref="AK4340">_xlfn._xlws.FILTER(Table4[Column1],ISNUMBER(SEARCH(Table4[Column1],MIS[[#This Row],[OrderUniqueIdentifier]])),"")</f>
        <v>XYT</v>
      </c>
    </row>
    <row r="4341" spans="1:37" x14ac:dyDescent="0.25">
      <c r="A4341" t="s">
        <v>71</v>
      </c>
      <c r="B4341" t="s">
        <v>558</v>
      </c>
      <c r="C4341" t="s">
        <v>7635</v>
      </c>
      <c r="D4341" t="s">
        <v>72</v>
      </c>
      <c r="E4341" t="s">
        <v>116</v>
      </c>
      <c r="F4341" t="s">
        <v>98</v>
      </c>
      <c r="G4341" t="s">
        <v>74</v>
      </c>
      <c r="H4341" t="s">
        <v>75</v>
      </c>
      <c r="I4341" t="s">
        <v>76</v>
      </c>
      <c r="J4341" t="s">
        <v>77</v>
      </c>
      <c r="K4341">
        <v>20</v>
      </c>
      <c r="L4341" t="s">
        <v>77</v>
      </c>
      <c r="M4341" t="s">
        <v>78</v>
      </c>
      <c r="N4341" t="s">
        <v>7621</v>
      </c>
      <c r="O4341" t="s">
        <v>7629</v>
      </c>
      <c r="P4341" t="s">
        <v>7631</v>
      </c>
      <c r="Q4341" t="s">
        <v>117</v>
      </c>
      <c r="R4341" t="s">
        <v>79</v>
      </c>
      <c r="S4341" t="s">
        <v>155</v>
      </c>
      <c r="T4341" t="s">
        <v>118</v>
      </c>
      <c r="U4341" t="s">
        <v>100</v>
      </c>
      <c r="V4341" t="s">
        <v>80</v>
      </c>
      <c r="W4341">
        <v>78600</v>
      </c>
      <c r="X4341" t="s">
        <v>85</v>
      </c>
      <c r="Y4341">
        <v>20</v>
      </c>
      <c r="Z4341" t="s">
        <v>158</v>
      </c>
      <c r="AA4341" t="s">
        <v>159</v>
      </c>
      <c r="AB4341" t="s">
        <v>87</v>
      </c>
      <c r="AC4341" t="s">
        <v>84</v>
      </c>
      <c r="AD4341">
        <f>_xlfn.XLOOKUP(MIS[[#This Row],[TRADING SYMBOL]],[1]Sheet1!$D:$D,[1]Sheet1!$C:$C)</f>
        <v>12.55</v>
      </c>
      <c r="AE4341">
        <f>MIS[[#This Row],[OrderAverageTradedPrice]]*MIS[[#This Row],[OrderQuantity]]</f>
        <v>455</v>
      </c>
      <c r="AF4341">
        <f>MIS[[#This Row],[LTP]]*MIS[[#This Row],[OrderQuantity]]</f>
        <v>251</v>
      </c>
      <c r="AG4341">
        <f>IF(MIS[[#This Row],[OrderSide]]="SELL",MIS[[#This Row],[VALUE]]-MIS[[#This Row],[LIVE_VALUE]],MIS[[#This Row],[LIVE_VALUE]]-MIS[[#This Row],[VALUE]])</f>
        <v>-204</v>
      </c>
      <c r="AH4341" t="str" cm="1">
        <f t="array" ref="AH4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1" t="str">
        <f>MIS[[#This Row],[TRADING SYMBOL]]</f>
        <v>SENSEX2552078600PE</v>
      </c>
      <c r="AJ4341" t="str">
        <f>IF(RIGHT(MIS[[#This Row],[Main/Hedge]],4)="MAIN","MAIN","HEDGE")</f>
        <v>HEDGE</v>
      </c>
      <c r="AK4341" t="str" cm="1">
        <f t="array" ref="AK4341">_xlfn._xlws.FILTER(Table4[Column1],ISNUMBER(SEARCH(Table4[Column1],MIS[[#This Row],[OrderUniqueIdentifier]])),"")</f>
        <v>XYT</v>
      </c>
    </row>
    <row r="4342" spans="1:37" x14ac:dyDescent="0.25">
      <c r="A4342" t="s">
        <v>71</v>
      </c>
      <c r="B4342" t="s">
        <v>1280</v>
      </c>
      <c r="C4342" t="s">
        <v>7855</v>
      </c>
      <c r="D4342" t="s">
        <v>72</v>
      </c>
      <c r="E4342" t="s">
        <v>116</v>
      </c>
      <c r="F4342" t="s">
        <v>98</v>
      </c>
      <c r="G4342" t="s">
        <v>74</v>
      </c>
      <c r="H4342" t="s">
        <v>75</v>
      </c>
      <c r="I4342" t="s">
        <v>76</v>
      </c>
      <c r="J4342" t="s">
        <v>77</v>
      </c>
      <c r="K4342">
        <v>20</v>
      </c>
      <c r="L4342" t="s">
        <v>77</v>
      </c>
      <c r="M4342" t="s">
        <v>78</v>
      </c>
      <c r="N4342" t="s">
        <v>7621</v>
      </c>
      <c r="O4342" t="s">
        <v>7629</v>
      </c>
      <c r="P4342" t="s">
        <v>7631</v>
      </c>
      <c r="Q4342" t="s">
        <v>117</v>
      </c>
      <c r="R4342" t="s">
        <v>79</v>
      </c>
      <c r="S4342" t="s">
        <v>155</v>
      </c>
      <c r="T4342" t="s">
        <v>118</v>
      </c>
      <c r="U4342" t="s">
        <v>100</v>
      </c>
      <c r="V4342" t="s">
        <v>80</v>
      </c>
      <c r="W4342">
        <v>78600</v>
      </c>
      <c r="X4342" t="s">
        <v>85</v>
      </c>
      <c r="Y4342">
        <v>20</v>
      </c>
      <c r="Z4342" t="s">
        <v>158</v>
      </c>
      <c r="AA4342" t="s">
        <v>159</v>
      </c>
      <c r="AB4342" t="s">
        <v>87</v>
      </c>
      <c r="AC4342" t="s">
        <v>84</v>
      </c>
      <c r="AD4342">
        <f>_xlfn.XLOOKUP(MIS[[#This Row],[TRADING SYMBOL]],[1]Sheet1!$D:$D,[1]Sheet1!$C:$C)</f>
        <v>12.55</v>
      </c>
      <c r="AE4342">
        <f>MIS[[#This Row],[OrderAverageTradedPrice]]*MIS[[#This Row],[OrderQuantity]]</f>
        <v>455</v>
      </c>
      <c r="AF4342">
        <f>MIS[[#This Row],[LTP]]*MIS[[#This Row],[OrderQuantity]]</f>
        <v>251</v>
      </c>
      <c r="AG4342">
        <f>IF(MIS[[#This Row],[OrderSide]]="SELL",MIS[[#This Row],[VALUE]]-MIS[[#This Row],[LIVE_VALUE]],MIS[[#This Row],[LIVE_VALUE]]-MIS[[#This Row],[VALUE]])</f>
        <v>-204</v>
      </c>
      <c r="AH4342" t="str" cm="1">
        <f t="array" ref="AH4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2" t="str">
        <f>MIS[[#This Row],[TRADING SYMBOL]]</f>
        <v>SENSEX2552078600PE</v>
      </c>
      <c r="AJ4342" t="str">
        <f>IF(RIGHT(MIS[[#This Row],[Main/Hedge]],4)="MAIN","MAIN","HEDGE")</f>
        <v>HEDGE</v>
      </c>
      <c r="AK4342" t="str" cm="1">
        <f t="array" ref="AK4342">_xlfn._xlws.FILTER(Table4[Column1],ISNUMBER(SEARCH(Table4[Column1],MIS[[#This Row],[OrderUniqueIdentifier]])),"")</f>
        <v>XYT</v>
      </c>
    </row>
    <row r="4343" spans="1:37" x14ac:dyDescent="0.25">
      <c r="A4343" t="s">
        <v>71</v>
      </c>
      <c r="B4343" t="s">
        <v>1302</v>
      </c>
      <c r="C4343" t="s">
        <v>7861</v>
      </c>
      <c r="D4343" t="s">
        <v>72</v>
      </c>
      <c r="E4343" t="s">
        <v>116</v>
      </c>
      <c r="F4343" t="s">
        <v>98</v>
      </c>
      <c r="G4343" t="s">
        <v>74</v>
      </c>
      <c r="H4343" t="s">
        <v>75</v>
      </c>
      <c r="I4343" t="s">
        <v>76</v>
      </c>
      <c r="J4343" t="s">
        <v>77</v>
      </c>
      <c r="K4343">
        <v>20</v>
      </c>
      <c r="L4343" t="s">
        <v>77</v>
      </c>
      <c r="M4343" t="s">
        <v>78</v>
      </c>
      <c r="N4343" t="s">
        <v>7621</v>
      </c>
      <c r="O4343" t="s">
        <v>7629</v>
      </c>
      <c r="P4343" t="s">
        <v>7631</v>
      </c>
      <c r="Q4343" t="s">
        <v>117</v>
      </c>
      <c r="R4343" t="s">
        <v>79</v>
      </c>
      <c r="S4343" t="s">
        <v>155</v>
      </c>
      <c r="T4343" t="s">
        <v>118</v>
      </c>
      <c r="U4343" t="s">
        <v>100</v>
      </c>
      <c r="V4343" t="s">
        <v>80</v>
      </c>
      <c r="W4343">
        <v>78600</v>
      </c>
      <c r="X4343" t="s">
        <v>85</v>
      </c>
      <c r="Y4343">
        <v>20</v>
      </c>
      <c r="Z4343" t="s">
        <v>158</v>
      </c>
      <c r="AA4343" t="s">
        <v>159</v>
      </c>
      <c r="AB4343" t="s">
        <v>87</v>
      </c>
      <c r="AC4343" t="s">
        <v>84</v>
      </c>
      <c r="AD4343">
        <f>_xlfn.XLOOKUP(MIS[[#This Row],[TRADING SYMBOL]],[1]Sheet1!$D:$D,[1]Sheet1!$C:$C)</f>
        <v>12.55</v>
      </c>
      <c r="AE4343">
        <f>MIS[[#This Row],[OrderAverageTradedPrice]]*MIS[[#This Row],[OrderQuantity]]</f>
        <v>455</v>
      </c>
      <c r="AF4343">
        <f>MIS[[#This Row],[LTP]]*MIS[[#This Row],[OrderQuantity]]</f>
        <v>251</v>
      </c>
      <c r="AG4343">
        <f>IF(MIS[[#This Row],[OrderSide]]="SELL",MIS[[#This Row],[VALUE]]-MIS[[#This Row],[LIVE_VALUE]],MIS[[#This Row],[LIVE_VALUE]]-MIS[[#This Row],[VALUE]])</f>
        <v>-204</v>
      </c>
      <c r="AH4343" t="str" cm="1">
        <f t="array" ref="AH4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3" t="str">
        <f>MIS[[#This Row],[TRADING SYMBOL]]</f>
        <v>SENSEX2552078600PE</v>
      </c>
      <c r="AJ4343" t="str">
        <f>IF(RIGHT(MIS[[#This Row],[Main/Hedge]],4)="MAIN","MAIN","HEDGE")</f>
        <v>HEDGE</v>
      </c>
      <c r="AK4343" t="str" cm="1">
        <f t="array" ref="AK4343">_xlfn._xlws.FILTER(Table4[Column1],ISNUMBER(SEARCH(Table4[Column1],MIS[[#This Row],[OrderUniqueIdentifier]])),"")</f>
        <v>XYT</v>
      </c>
    </row>
    <row r="4344" spans="1:37" x14ac:dyDescent="0.25">
      <c r="A4344" t="s">
        <v>71</v>
      </c>
      <c r="B4344" t="s">
        <v>1305</v>
      </c>
      <c r="C4344" t="s">
        <v>7863</v>
      </c>
      <c r="D4344" t="s">
        <v>72</v>
      </c>
      <c r="E4344" t="s">
        <v>116</v>
      </c>
      <c r="F4344" t="s">
        <v>98</v>
      </c>
      <c r="G4344" t="s">
        <v>74</v>
      </c>
      <c r="H4344" t="s">
        <v>75</v>
      </c>
      <c r="I4344" t="s">
        <v>76</v>
      </c>
      <c r="J4344" t="s">
        <v>77</v>
      </c>
      <c r="K4344">
        <v>20</v>
      </c>
      <c r="L4344" t="s">
        <v>77</v>
      </c>
      <c r="M4344" t="s">
        <v>78</v>
      </c>
      <c r="N4344" t="s">
        <v>7621</v>
      </c>
      <c r="O4344" t="s">
        <v>7629</v>
      </c>
      <c r="P4344" t="s">
        <v>7631</v>
      </c>
      <c r="Q4344" t="s">
        <v>117</v>
      </c>
      <c r="R4344" t="s">
        <v>79</v>
      </c>
      <c r="S4344" t="s">
        <v>155</v>
      </c>
      <c r="T4344" t="s">
        <v>118</v>
      </c>
      <c r="U4344" t="s">
        <v>100</v>
      </c>
      <c r="V4344" t="s">
        <v>80</v>
      </c>
      <c r="W4344">
        <v>78600</v>
      </c>
      <c r="X4344" t="s">
        <v>85</v>
      </c>
      <c r="Y4344">
        <v>20</v>
      </c>
      <c r="Z4344" t="s">
        <v>158</v>
      </c>
      <c r="AA4344" t="s">
        <v>159</v>
      </c>
      <c r="AB4344" t="s">
        <v>87</v>
      </c>
      <c r="AC4344" t="s">
        <v>84</v>
      </c>
      <c r="AD4344">
        <f>_xlfn.XLOOKUP(MIS[[#This Row],[TRADING SYMBOL]],[1]Sheet1!$D:$D,[1]Sheet1!$C:$C)</f>
        <v>12.55</v>
      </c>
      <c r="AE4344">
        <f>MIS[[#This Row],[OrderAverageTradedPrice]]*MIS[[#This Row],[OrderQuantity]]</f>
        <v>455</v>
      </c>
      <c r="AF4344">
        <f>MIS[[#This Row],[LTP]]*MIS[[#This Row],[OrderQuantity]]</f>
        <v>251</v>
      </c>
      <c r="AG4344">
        <f>IF(MIS[[#This Row],[OrderSide]]="SELL",MIS[[#This Row],[VALUE]]-MIS[[#This Row],[LIVE_VALUE]],MIS[[#This Row],[LIVE_VALUE]]-MIS[[#This Row],[VALUE]])</f>
        <v>-204</v>
      </c>
      <c r="AH4344" t="str" cm="1">
        <f t="array" ref="AH4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4" t="str">
        <f>MIS[[#This Row],[TRADING SYMBOL]]</f>
        <v>SENSEX2552078600PE</v>
      </c>
      <c r="AJ4344" t="str">
        <f>IF(RIGHT(MIS[[#This Row],[Main/Hedge]],4)="MAIN","MAIN","HEDGE")</f>
        <v>HEDGE</v>
      </c>
      <c r="AK4344" t="str" cm="1">
        <f t="array" ref="AK4344">_xlfn._xlws.FILTER(Table4[Column1],ISNUMBER(SEARCH(Table4[Column1],MIS[[#This Row],[OrderUniqueIdentifier]])),"")</f>
        <v>XYT</v>
      </c>
    </row>
    <row r="4345" spans="1:37" x14ac:dyDescent="0.25">
      <c r="A4345" t="s">
        <v>71</v>
      </c>
      <c r="B4345" t="s">
        <v>1308</v>
      </c>
      <c r="C4345" t="s">
        <v>7866</v>
      </c>
      <c r="D4345" t="s">
        <v>72</v>
      </c>
      <c r="E4345" t="s">
        <v>116</v>
      </c>
      <c r="F4345" t="s">
        <v>98</v>
      </c>
      <c r="G4345" t="s">
        <v>74</v>
      </c>
      <c r="H4345" t="s">
        <v>75</v>
      </c>
      <c r="I4345" t="s">
        <v>76</v>
      </c>
      <c r="J4345" t="s">
        <v>77</v>
      </c>
      <c r="K4345">
        <v>80</v>
      </c>
      <c r="L4345" t="s">
        <v>77</v>
      </c>
      <c r="M4345" t="s">
        <v>78</v>
      </c>
      <c r="N4345" t="s">
        <v>7621</v>
      </c>
      <c r="O4345" t="s">
        <v>7629</v>
      </c>
      <c r="P4345" t="s">
        <v>7631</v>
      </c>
      <c r="Q4345" t="s">
        <v>117</v>
      </c>
      <c r="R4345" t="s">
        <v>79</v>
      </c>
      <c r="S4345" t="s">
        <v>155</v>
      </c>
      <c r="T4345" t="s">
        <v>118</v>
      </c>
      <c r="U4345" t="s">
        <v>100</v>
      </c>
      <c r="V4345" t="s">
        <v>80</v>
      </c>
      <c r="W4345">
        <v>78600</v>
      </c>
      <c r="X4345" t="s">
        <v>85</v>
      </c>
      <c r="Y4345">
        <v>80</v>
      </c>
      <c r="Z4345" t="s">
        <v>158</v>
      </c>
      <c r="AA4345" t="s">
        <v>159</v>
      </c>
      <c r="AB4345" t="s">
        <v>87</v>
      </c>
      <c r="AC4345" t="s">
        <v>84</v>
      </c>
      <c r="AD4345">
        <f>_xlfn.XLOOKUP(MIS[[#This Row],[TRADING SYMBOL]],[1]Sheet1!$D:$D,[1]Sheet1!$C:$C)</f>
        <v>12.55</v>
      </c>
      <c r="AE4345">
        <f>MIS[[#This Row],[OrderAverageTradedPrice]]*MIS[[#This Row],[OrderQuantity]]</f>
        <v>1820</v>
      </c>
      <c r="AF4345">
        <f>MIS[[#This Row],[LTP]]*MIS[[#This Row],[OrderQuantity]]</f>
        <v>1004</v>
      </c>
      <c r="AG4345">
        <f>IF(MIS[[#This Row],[OrderSide]]="SELL",MIS[[#This Row],[VALUE]]-MIS[[#This Row],[LIVE_VALUE]],MIS[[#This Row],[LIVE_VALUE]]-MIS[[#This Row],[VALUE]])</f>
        <v>-816</v>
      </c>
      <c r="AH4345" t="str" cm="1">
        <f t="array" ref="AH4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5" t="str">
        <f>MIS[[#This Row],[TRADING SYMBOL]]</f>
        <v>SENSEX2552078600PE</v>
      </c>
      <c r="AJ4345" t="str">
        <f>IF(RIGHT(MIS[[#This Row],[Main/Hedge]],4)="MAIN","MAIN","HEDGE")</f>
        <v>HEDGE</v>
      </c>
      <c r="AK4345" t="str" cm="1">
        <f t="array" ref="AK4345">_xlfn._xlws.FILTER(Table4[Column1],ISNUMBER(SEARCH(Table4[Column1],MIS[[#This Row],[OrderUniqueIdentifier]])),"")</f>
        <v>XYT</v>
      </c>
    </row>
    <row r="4346" spans="1:37" x14ac:dyDescent="0.25">
      <c r="A4346" t="s">
        <v>1333</v>
      </c>
      <c r="B4346" t="s">
        <v>1334</v>
      </c>
      <c r="C4346" t="s">
        <v>7867</v>
      </c>
      <c r="D4346" t="s">
        <v>72</v>
      </c>
      <c r="E4346" t="s">
        <v>3238</v>
      </c>
      <c r="F4346" t="s">
        <v>98</v>
      </c>
      <c r="G4346" t="s">
        <v>74</v>
      </c>
      <c r="H4346" t="s">
        <v>93</v>
      </c>
      <c r="I4346" t="s">
        <v>76</v>
      </c>
      <c r="J4346" t="s">
        <v>7638</v>
      </c>
      <c r="K4346">
        <v>60</v>
      </c>
      <c r="L4346" t="s">
        <v>77</v>
      </c>
      <c r="M4346" t="s">
        <v>78</v>
      </c>
      <c r="N4346" t="s">
        <v>7638</v>
      </c>
      <c r="O4346" t="s">
        <v>7631</v>
      </c>
      <c r="P4346" t="s">
        <v>7758</v>
      </c>
      <c r="Q4346" t="s">
        <v>3241</v>
      </c>
      <c r="R4346" t="s">
        <v>79</v>
      </c>
      <c r="S4346" t="s">
        <v>350</v>
      </c>
      <c r="T4346" t="s">
        <v>3242</v>
      </c>
      <c r="U4346" t="s">
        <v>100</v>
      </c>
      <c r="V4346" t="s">
        <v>80</v>
      </c>
      <c r="W4346">
        <v>84900</v>
      </c>
      <c r="X4346" t="s">
        <v>81</v>
      </c>
      <c r="Y4346">
        <v>60</v>
      </c>
      <c r="Z4346" t="s">
        <v>159</v>
      </c>
      <c r="AA4346" t="s">
        <v>7759</v>
      </c>
      <c r="AB4346" t="s">
        <v>83</v>
      </c>
      <c r="AC4346" t="s">
        <v>84</v>
      </c>
      <c r="AD4346">
        <f>_xlfn.XLOOKUP(MIS[[#This Row],[TRADING SYMBOL]],[1]Sheet1!$D:$D,[1]Sheet1!$C:$C)</f>
        <v>15.9</v>
      </c>
      <c r="AE4346">
        <f>MIS[[#This Row],[OrderAverageTradedPrice]]*MIS[[#This Row],[OrderQuantity]]</f>
        <v>1362</v>
      </c>
      <c r="AF4346">
        <f>MIS[[#This Row],[LTP]]*MIS[[#This Row],[OrderQuantity]]</f>
        <v>954</v>
      </c>
      <c r="AG4346">
        <f>IF(MIS[[#This Row],[OrderSide]]="SELL",MIS[[#This Row],[VALUE]]-MIS[[#This Row],[LIVE_VALUE]],MIS[[#This Row],[LIVE_VALUE]]-MIS[[#This Row],[VALUE]])</f>
        <v>-408</v>
      </c>
      <c r="AH4346" t="str" cm="1">
        <f t="array" ref="AH4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6" t="str">
        <f>MIS[[#This Row],[TRADING SYMBOL]]</f>
        <v>SENSEX2552084900CE</v>
      </c>
      <c r="AJ4346" t="str">
        <f>IF(RIGHT(MIS[[#This Row],[Main/Hedge]],4)="MAIN","MAIN","HEDGE")</f>
        <v>HEDGE</v>
      </c>
      <c r="AK4346" t="str" cm="1">
        <f t="array" ref="AK4346">_xlfn._xlws.FILTER(Table4[Column1],ISNUMBER(SEARCH(Table4[Column1],MIS[[#This Row],[OrderUniqueIdentifier]])),"")</f>
        <v>XYT</v>
      </c>
    </row>
    <row r="4347" spans="1:37" x14ac:dyDescent="0.25">
      <c r="A4347" t="s">
        <v>1357</v>
      </c>
      <c r="B4347" t="s">
        <v>1366</v>
      </c>
      <c r="C4347" t="s">
        <v>7757</v>
      </c>
      <c r="D4347" t="s">
        <v>72</v>
      </c>
      <c r="E4347" t="s">
        <v>465</v>
      </c>
      <c r="F4347" t="s">
        <v>98</v>
      </c>
      <c r="G4347" t="s">
        <v>74</v>
      </c>
      <c r="H4347" t="s">
        <v>93</v>
      </c>
      <c r="I4347" t="s">
        <v>76</v>
      </c>
      <c r="J4347" t="s">
        <v>230</v>
      </c>
      <c r="K4347">
        <v>20</v>
      </c>
      <c r="L4347" t="s">
        <v>77</v>
      </c>
      <c r="M4347" t="s">
        <v>78</v>
      </c>
      <c r="N4347" t="s">
        <v>230</v>
      </c>
      <c r="O4347" t="s">
        <v>7631</v>
      </c>
      <c r="P4347" t="s">
        <v>7758</v>
      </c>
      <c r="Q4347" t="s">
        <v>469</v>
      </c>
      <c r="R4347" t="s">
        <v>79</v>
      </c>
      <c r="S4347" t="s">
        <v>155</v>
      </c>
      <c r="T4347" t="s">
        <v>470</v>
      </c>
      <c r="U4347" t="s">
        <v>100</v>
      </c>
      <c r="V4347" t="s">
        <v>80</v>
      </c>
      <c r="W4347">
        <v>85900</v>
      </c>
      <c r="X4347" t="s">
        <v>81</v>
      </c>
      <c r="Y4347">
        <v>20</v>
      </c>
      <c r="Z4347" t="s">
        <v>159</v>
      </c>
      <c r="AA4347" t="s">
        <v>7759</v>
      </c>
      <c r="AB4347" t="s">
        <v>83</v>
      </c>
      <c r="AC4347" t="s">
        <v>84</v>
      </c>
      <c r="AD4347">
        <f>_xlfn.XLOOKUP(MIS[[#This Row],[TRADING SYMBOL]],[1]Sheet1!$D:$D,[1]Sheet1!$C:$C)</f>
        <v>6.35</v>
      </c>
      <c r="AE4347">
        <f>MIS[[#This Row],[OrderAverageTradedPrice]]*MIS[[#This Row],[OrderQuantity]]</f>
        <v>168</v>
      </c>
      <c r="AF4347">
        <f>MIS[[#This Row],[LTP]]*MIS[[#This Row],[OrderQuantity]]</f>
        <v>127</v>
      </c>
      <c r="AG4347">
        <f>IF(MIS[[#This Row],[OrderSide]]="SELL",MIS[[#This Row],[VALUE]]-MIS[[#This Row],[LIVE_VALUE]],MIS[[#This Row],[LIVE_VALUE]]-MIS[[#This Row],[VALUE]])</f>
        <v>-41</v>
      </c>
      <c r="AH4347" t="str" cm="1">
        <f t="array" ref="AH4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7" t="str">
        <f>MIS[[#This Row],[TRADING SYMBOL]]</f>
        <v>SENSEX2552085900CE</v>
      </c>
      <c r="AJ4347" t="str">
        <f>IF(RIGHT(MIS[[#This Row],[Main/Hedge]],4)="MAIN","MAIN","HEDGE")</f>
        <v>HEDGE</v>
      </c>
      <c r="AK4347" t="str" cm="1">
        <f t="array" ref="AK4347">_xlfn._xlws.FILTER(Table4[Column1],ISNUMBER(SEARCH(Table4[Column1],MIS[[#This Row],[OrderUniqueIdentifier]])),"")</f>
        <v>XYT</v>
      </c>
    </row>
    <row r="4348" spans="1:37" x14ac:dyDescent="0.25">
      <c r="A4348" t="s">
        <v>1357</v>
      </c>
      <c r="B4348" t="s">
        <v>1366</v>
      </c>
      <c r="C4348" t="s">
        <v>7760</v>
      </c>
      <c r="D4348" t="s">
        <v>72</v>
      </c>
      <c r="E4348" t="s">
        <v>116</v>
      </c>
      <c r="F4348" t="s">
        <v>98</v>
      </c>
      <c r="G4348" t="s">
        <v>74</v>
      </c>
      <c r="H4348" t="s">
        <v>93</v>
      </c>
      <c r="I4348" t="s">
        <v>76</v>
      </c>
      <c r="J4348" t="s">
        <v>7614</v>
      </c>
      <c r="K4348">
        <v>20</v>
      </c>
      <c r="L4348" t="s">
        <v>77</v>
      </c>
      <c r="M4348" t="s">
        <v>78</v>
      </c>
      <c r="N4348" t="s">
        <v>7614</v>
      </c>
      <c r="O4348" t="s">
        <v>7758</v>
      </c>
      <c r="P4348" t="s">
        <v>7758</v>
      </c>
      <c r="Q4348" t="s">
        <v>117</v>
      </c>
      <c r="R4348" t="s">
        <v>79</v>
      </c>
      <c r="S4348" t="s">
        <v>155</v>
      </c>
      <c r="T4348" t="s">
        <v>118</v>
      </c>
      <c r="U4348" t="s">
        <v>100</v>
      </c>
      <c r="V4348" t="s">
        <v>80</v>
      </c>
      <c r="W4348">
        <v>78600</v>
      </c>
      <c r="X4348" t="s">
        <v>85</v>
      </c>
      <c r="Y4348">
        <v>20</v>
      </c>
      <c r="Z4348" t="s">
        <v>7759</v>
      </c>
      <c r="AA4348" t="s">
        <v>7759</v>
      </c>
      <c r="AB4348" t="s">
        <v>87</v>
      </c>
      <c r="AC4348" t="s">
        <v>84</v>
      </c>
      <c r="AD4348">
        <f>_xlfn.XLOOKUP(MIS[[#This Row],[TRADING SYMBOL]],[1]Sheet1!$D:$D,[1]Sheet1!$C:$C)</f>
        <v>12.55</v>
      </c>
      <c r="AE4348">
        <f>MIS[[#This Row],[OrderAverageTradedPrice]]*MIS[[#This Row],[OrderQuantity]]</f>
        <v>453</v>
      </c>
      <c r="AF4348">
        <f>MIS[[#This Row],[LTP]]*MIS[[#This Row],[OrderQuantity]]</f>
        <v>251</v>
      </c>
      <c r="AG4348">
        <f>IF(MIS[[#This Row],[OrderSide]]="SELL",MIS[[#This Row],[VALUE]]-MIS[[#This Row],[LIVE_VALUE]],MIS[[#This Row],[LIVE_VALUE]]-MIS[[#This Row],[VALUE]])</f>
        <v>-202</v>
      </c>
      <c r="AH4348" t="str" cm="1">
        <f t="array" ref="AH4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8" t="str">
        <f>MIS[[#This Row],[TRADING SYMBOL]]</f>
        <v>SENSEX2552078600PE</v>
      </c>
      <c r="AJ4348" t="str">
        <f>IF(RIGHT(MIS[[#This Row],[Main/Hedge]],4)="MAIN","MAIN","HEDGE")</f>
        <v>HEDGE</v>
      </c>
      <c r="AK4348" t="str" cm="1">
        <f t="array" ref="AK4348">_xlfn._xlws.FILTER(Table4[Column1],ISNUMBER(SEARCH(Table4[Column1],MIS[[#This Row],[OrderUniqueIdentifier]])),"")</f>
        <v>XYT</v>
      </c>
    </row>
    <row r="4349" spans="1:37" x14ac:dyDescent="0.25">
      <c r="A4349" t="s">
        <v>179</v>
      </c>
      <c r="B4349" t="s">
        <v>1456</v>
      </c>
      <c r="C4349" t="s">
        <v>7872</v>
      </c>
      <c r="D4349" t="s">
        <v>72</v>
      </c>
      <c r="E4349" t="s">
        <v>465</v>
      </c>
      <c r="F4349" t="s">
        <v>98</v>
      </c>
      <c r="G4349" t="s">
        <v>74</v>
      </c>
      <c r="H4349" t="s">
        <v>93</v>
      </c>
      <c r="I4349" t="s">
        <v>76</v>
      </c>
      <c r="J4349" t="s">
        <v>230</v>
      </c>
      <c r="K4349">
        <v>20</v>
      </c>
      <c r="L4349" t="s">
        <v>77</v>
      </c>
      <c r="M4349" t="s">
        <v>78</v>
      </c>
      <c r="N4349" t="s">
        <v>230</v>
      </c>
      <c r="O4349" t="s">
        <v>7758</v>
      </c>
      <c r="P4349" t="s">
        <v>7758</v>
      </c>
      <c r="Q4349" t="s">
        <v>469</v>
      </c>
      <c r="R4349" t="s">
        <v>79</v>
      </c>
      <c r="S4349" t="s">
        <v>155</v>
      </c>
      <c r="T4349" t="s">
        <v>470</v>
      </c>
      <c r="U4349" t="s">
        <v>100</v>
      </c>
      <c r="V4349" t="s">
        <v>80</v>
      </c>
      <c r="W4349">
        <v>85900</v>
      </c>
      <c r="X4349" t="s">
        <v>81</v>
      </c>
      <c r="Y4349">
        <v>20</v>
      </c>
      <c r="Z4349" t="s">
        <v>7759</v>
      </c>
      <c r="AA4349" t="s">
        <v>7759</v>
      </c>
      <c r="AB4349" t="s">
        <v>83</v>
      </c>
      <c r="AC4349" t="s">
        <v>84</v>
      </c>
      <c r="AD4349">
        <f>_xlfn.XLOOKUP(MIS[[#This Row],[TRADING SYMBOL]],[1]Sheet1!$D:$D,[1]Sheet1!$C:$C)</f>
        <v>6.35</v>
      </c>
      <c r="AE4349">
        <f>MIS[[#This Row],[OrderAverageTradedPrice]]*MIS[[#This Row],[OrderQuantity]]</f>
        <v>168</v>
      </c>
      <c r="AF4349">
        <f>MIS[[#This Row],[LTP]]*MIS[[#This Row],[OrderQuantity]]</f>
        <v>127</v>
      </c>
      <c r="AG4349">
        <f>IF(MIS[[#This Row],[OrderSide]]="SELL",MIS[[#This Row],[VALUE]]-MIS[[#This Row],[LIVE_VALUE]],MIS[[#This Row],[LIVE_VALUE]]-MIS[[#This Row],[VALUE]])</f>
        <v>-41</v>
      </c>
      <c r="AH4349" t="str" cm="1">
        <f t="array" ref="AH4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9" t="str">
        <f>MIS[[#This Row],[TRADING SYMBOL]]</f>
        <v>SENSEX2552085900CE</v>
      </c>
      <c r="AJ4349" t="str">
        <f>IF(RIGHT(MIS[[#This Row],[Main/Hedge]],4)="MAIN","MAIN","HEDGE")</f>
        <v>HEDGE</v>
      </c>
      <c r="AK4349" t="str" cm="1">
        <f t="array" ref="AK4349">_xlfn._xlws.FILTER(Table4[Column1],ISNUMBER(SEARCH(Table4[Column1],MIS[[#This Row],[OrderUniqueIdentifier]])),"")</f>
        <v>XYT</v>
      </c>
    </row>
    <row r="4350" spans="1:37" x14ac:dyDescent="0.25">
      <c r="A4350" t="s">
        <v>179</v>
      </c>
      <c r="B4350" t="s">
        <v>229</v>
      </c>
      <c r="C4350" t="s">
        <v>7886</v>
      </c>
      <c r="D4350" t="s">
        <v>72</v>
      </c>
      <c r="E4350" t="s">
        <v>465</v>
      </c>
      <c r="F4350" t="s">
        <v>98</v>
      </c>
      <c r="G4350" t="s">
        <v>74</v>
      </c>
      <c r="H4350" t="s">
        <v>93</v>
      </c>
      <c r="I4350" t="s">
        <v>76</v>
      </c>
      <c r="J4350" t="s">
        <v>230</v>
      </c>
      <c r="K4350">
        <v>80</v>
      </c>
      <c r="L4350" t="s">
        <v>77</v>
      </c>
      <c r="M4350" t="s">
        <v>78</v>
      </c>
      <c r="N4350" t="s">
        <v>230</v>
      </c>
      <c r="O4350" t="s">
        <v>7758</v>
      </c>
      <c r="P4350" t="s">
        <v>7758</v>
      </c>
      <c r="Q4350" t="s">
        <v>469</v>
      </c>
      <c r="R4350" t="s">
        <v>79</v>
      </c>
      <c r="S4350" t="s">
        <v>155</v>
      </c>
      <c r="T4350" t="s">
        <v>470</v>
      </c>
      <c r="U4350" t="s">
        <v>100</v>
      </c>
      <c r="V4350" t="s">
        <v>80</v>
      </c>
      <c r="W4350">
        <v>85900</v>
      </c>
      <c r="X4350" t="s">
        <v>81</v>
      </c>
      <c r="Y4350">
        <v>80</v>
      </c>
      <c r="Z4350" t="s">
        <v>7759</v>
      </c>
      <c r="AA4350" t="s">
        <v>7759</v>
      </c>
      <c r="AB4350" t="s">
        <v>83</v>
      </c>
      <c r="AC4350" t="s">
        <v>84</v>
      </c>
      <c r="AD4350">
        <f>_xlfn.XLOOKUP(MIS[[#This Row],[TRADING SYMBOL]],[1]Sheet1!$D:$D,[1]Sheet1!$C:$C)</f>
        <v>6.35</v>
      </c>
      <c r="AE4350">
        <f>MIS[[#This Row],[OrderAverageTradedPrice]]*MIS[[#This Row],[OrderQuantity]]</f>
        <v>672</v>
      </c>
      <c r="AF4350">
        <f>MIS[[#This Row],[LTP]]*MIS[[#This Row],[OrderQuantity]]</f>
        <v>508</v>
      </c>
      <c r="AG4350">
        <f>IF(MIS[[#This Row],[OrderSide]]="SELL",MIS[[#This Row],[VALUE]]-MIS[[#This Row],[LIVE_VALUE]],MIS[[#This Row],[LIVE_VALUE]]-MIS[[#This Row],[VALUE]])</f>
        <v>-164</v>
      </c>
      <c r="AH4350" t="str" cm="1">
        <f t="array" ref="AH4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0" t="str">
        <f>MIS[[#This Row],[TRADING SYMBOL]]</f>
        <v>SENSEX2552085900CE</v>
      </c>
      <c r="AJ4350" t="str">
        <f>IF(RIGHT(MIS[[#This Row],[Main/Hedge]],4)="MAIN","MAIN","HEDGE")</f>
        <v>HEDGE</v>
      </c>
      <c r="AK4350" t="str" cm="1">
        <f t="array" ref="AK4350">_xlfn._xlws.FILTER(Table4[Column1],ISNUMBER(SEARCH(Table4[Column1],MIS[[#This Row],[OrderUniqueIdentifier]])),"")</f>
        <v>XYT</v>
      </c>
    </row>
    <row r="4351" spans="1:37" x14ac:dyDescent="0.25">
      <c r="A4351" t="s">
        <v>179</v>
      </c>
      <c r="B4351" t="s">
        <v>229</v>
      </c>
      <c r="C4351" t="s">
        <v>7887</v>
      </c>
      <c r="D4351" t="s">
        <v>72</v>
      </c>
      <c r="E4351" t="s">
        <v>116</v>
      </c>
      <c r="F4351" t="s">
        <v>98</v>
      </c>
      <c r="G4351" t="s">
        <v>74</v>
      </c>
      <c r="H4351" t="s">
        <v>93</v>
      </c>
      <c r="I4351" t="s">
        <v>76</v>
      </c>
      <c r="J4351" t="s">
        <v>7663</v>
      </c>
      <c r="K4351">
        <v>80</v>
      </c>
      <c r="L4351" t="s">
        <v>77</v>
      </c>
      <c r="M4351" t="s">
        <v>78</v>
      </c>
      <c r="N4351" t="s">
        <v>7663</v>
      </c>
      <c r="O4351" t="s">
        <v>7758</v>
      </c>
      <c r="P4351" t="s">
        <v>7758</v>
      </c>
      <c r="Q4351" t="s">
        <v>117</v>
      </c>
      <c r="R4351" t="s">
        <v>79</v>
      </c>
      <c r="S4351" t="s">
        <v>155</v>
      </c>
      <c r="T4351" t="s">
        <v>118</v>
      </c>
      <c r="U4351" t="s">
        <v>100</v>
      </c>
      <c r="V4351" t="s">
        <v>80</v>
      </c>
      <c r="W4351">
        <v>78600</v>
      </c>
      <c r="X4351" t="s">
        <v>85</v>
      </c>
      <c r="Y4351">
        <v>80</v>
      </c>
      <c r="Z4351" t="s">
        <v>7759</v>
      </c>
      <c r="AA4351" t="s">
        <v>7759</v>
      </c>
      <c r="AB4351" t="s">
        <v>87</v>
      </c>
      <c r="AC4351" t="s">
        <v>84</v>
      </c>
      <c r="AD4351">
        <f>_xlfn.XLOOKUP(MIS[[#This Row],[TRADING SYMBOL]],[1]Sheet1!$D:$D,[1]Sheet1!$C:$C)</f>
        <v>12.55</v>
      </c>
      <c r="AE4351">
        <f>MIS[[#This Row],[OrderAverageTradedPrice]]*MIS[[#This Row],[OrderQuantity]]</f>
        <v>1800</v>
      </c>
      <c r="AF4351">
        <f>MIS[[#This Row],[LTP]]*MIS[[#This Row],[OrderQuantity]]</f>
        <v>1004</v>
      </c>
      <c r="AG4351">
        <f>IF(MIS[[#This Row],[OrderSide]]="SELL",MIS[[#This Row],[VALUE]]-MIS[[#This Row],[LIVE_VALUE]],MIS[[#This Row],[LIVE_VALUE]]-MIS[[#This Row],[VALUE]])</f>
        <v>-796</v>
      </c>
      <c r="AH4351" t="str" cm="1">
        <f t="array" ref="AH4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1" t="str">
        <f>MIS[[#This Row],[TRADING SYMBOL]]</f>
        <v>SENSEX2552078600PE</v>
      </c>
      <c r="AJ4351" t="str">
        <f>IF(RIGHT(MIS[[#This Row],[Main/Hedge]],4)="MAIN","MAIN","HEDGE")</f>
        <v>HEDGE</v>
      </c>
      <c r="AK4351" t="str" cm="1">
        <f t="array" ref="AK4351">_xlfn._xlws.FILTER(Table4[Column1],ISNUMBER(SEARCH(Table4[Column1],MIS[[#This Row],[OrderUniqueIdentifier]])),"")</f>
        <v>XYT</v>
      </c>
    </row>
    <row r="4352" spans="1:37" x14ac:dyDescent="0.25">
      <c r="A4352" t="s">
        <v>1555</v>
      </c>
      <c r="B4352" t="s">
        <v>1684</v>
      </c>
      <c r="C4352" t="s">
        <v>8196</v>
      </c>
      <c r="D4352" t="s">
        <v>72</v>
      </c>
      <c r="E4352" t="s">
        <v>465</v>
      </c>
      <c r="F4352" t="s">
        <v>98</v>
      </c>
      <c r="G4352" t="s">
        <v>74</v>
      </c>
      <c r="H4352" t="s">
        <v>93</v>
      </c>
      <c r="I4352" t="s">
        <v>76</v>
      </c>
      <c r="J4352" t="s">
        <v>230</v>
      </c>
      <c r="K4352">
        <v>80</v>
      </c>
      <c r="L4352" t="s">
        <v>77</v>
      </c>
      <c r="M4352" t="s">
        <v>78</v>
      </c>
      <c r="N4352" t="s">
        <v>230</v>
      </c>
      <c r="O4352" t="s">
        <v>7631</v>
      </c>
      <c r="P4352" t="s">
        <v>7758</v>
      </c>
      <c r="Q4352" t="s">
        <v>469</v>
      </c>
      <c r="R4352" t="s">
        <v>79</v>
      </c>
      <c r="S4352" t="s">
        <v>155</v>
      </c>
      <c r="T4352" t="s">
        <v>470</v>
      </c>
      <c r="U4352" t="s">
        <v>100</v>
      </c>
      <c r="V4352" t="s">
        <v>80</v>
      </c>
      <c r="W4352">
        <v>85900</v>
      </c>
      <c r="X4352" t="s">
        <v>81</v>
      </c>
      <c r="Y4352">
        <v>80</v>
      </c>
      <c r="Z4352" t="s">
        <v>159</v>
      </c>
      <c r="AA4352" t="s">
        <v>7759</v>
      </c>
      <c r="AB4352" t="s">
        <v>83</v>
      </c>
      <c r="AC4352" t="s">
        <v>84</v>
      </c>
      <c r="AD4352">
        <f>_xlfn.XLOOKUP(MIS[[#This Row],[TRADING SYMBOL]],[1]Sheet1!$D:$D,[1]Sheet1!$C:$C)</f>
        <v>6.35</v>
      </c>
      <c r="AE4352">
        <f>MIS[[#This Row],[OrderAverageTradedPrice]]*MIS[[#This Row],[OrderQuantity]]</f>
        <v>672</v>
      </c>
      <c r="AF4352">
        <f>MIS[[#This Row],[LTP]]*MIS[[#This Row],[OrderQuantity]]</f>
        <v>508</v>
      </c>
      <c r="AG4352">
        <f>IF(MIS[[#This Row],[OrderSide]]="SELL",MIS[[#This Row],[VALUE]]-MIS[[#This Row],[LIVE_VALUE]],MIS[[#This Row],[LIVE_VALUE]]-MIS[[#This Row],[VALUE]])</f>
        <v>-164</v>
      </c>
      <c r="AH4352" t="str" cm="1">
        <f t="array" ref="AH4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2" t="str">
        <f>MIS[[#This Row],[TRADING SYMBOL]]</f>
        <v>SENSEX2552085900CE</v>
      </c>
      <c r="AJ4352" t="str">
        <f>IF(RIGHT(MIS[[#This Row],[Main/Hedge]],4)="MAIN","MAIN","HEDGE")</f>
        <v>HEDGE</v>
      </c>
      <c r="AK4352" t="str" cm="1">
        <f t="array" ref="AK4352">_xlfn._xlws.FILTER(Table4[Column1],ISNUMBER(SEARCH(Table4[Column1],MIS[[#This Row],[OrderUniqueIdentifier]])),"")</f>
        <v>XYT</v>
      </c>
    </row>
    <row r="4353" spans="1:37" x14ac:dyDescent="0.25">
      <c r="A4353" t="s">
        <v>1555</v>
      </c>
      <c r="B4353" t="s">
        <v>1684</v>
      </c>
      <c r="C4353" t="s">
        <v>8197</v>
      </c>
      <c r="D4353" t="s">
        <v>72</v>
      </c>
      <c r="E4353" t="s">
        <v>116</v>
      </c>
      <c r="F4353" t="s">
        <v>98</v>
      </c>
      <c r="G4353" t="s">
        <v>74</v>
      </c>
      <c r="H4353" t="s">
        <v>93</v>
      </c>
      <c r="I4353" t="s">
        <v>76</v>
      </c>
      <c r="J4353" t="s">
        <v>7614</v>
      </c>
      <c r="K4353">
        <v>80</v>
      </c>
      <c r="L4353" t="s">
        <v>77</v>
      </c>
      <c r="M4353" t="s">
        <v>78</v>
      </c>
      <c r="N4353" t="s">
        <v>7614</v>
      </c>
      <c r="O4353" t="s">
        <v>7631</v>
      </c>
      <c r="P4353" t="s">
        <v>7758</v>
      </c>
      <c r="Q4353" t="s">
        <v>117</v>
      </c>
      <c r="R4353" t="s">
        <v>79</v>
      </c>
      <c r="S4353" t="s">
        <v>155</v>
      </c>
      <c r="T4353" t="s">
        <v>118</v>
      </c>
      <c r="U4353" t="s">
        <v>100</v>
      </c>
      <c r="V4353" t="s">
        <v>80</v>
      </c>
      <c r="W4353">
        <v>78600</v>
      </c>
      <c r="X4353" t="s">
        <v>85</v>
      </c>
      <c r="Y4353">
        <v>80</v>
      </c>
      <c r="Z4353" t="s">
        <v>159</v>
      </c>
      <c r="AA4353" t="s">
        <v>7759</v>
      </c>
      <c r="AB4353" t="s">
        <v>87</v>
      </c>
      <c r="AC4353" t="s">
        <v>84</v>
      </c>
      <c r="AD4353">
        <f>_xlfn.XLOOKUP(MIS[[#This Row],[TRADING SYMBOL]],[1]Sheet1!$D:$D,[1]Sheet1!$C:$C)</f>
        <v>12.55</v>
      </c>
      <c r="AE4353">
        <f>MIS[[#This Row],[OrderAverageTradedPrice]]*MIS[[#This Row],[OrderQuantity]]</f>
        <v>1812</v>
      </c>
      <c r="AF4353">
        <f>MIS[[#This Row],[LTP]]*MIS[[#This Row],[OrderQuantity]]</f>
        <v>1004</v>
      </c>
      <c r="AG4353">
        <f>IF(MIS[[#This Row],[OrderSide]]="SELL",MIS[[#This Row],[VALUE]]-MIS[[#This Row],[LIVE_VALUE]],MIS[[#This Row],[LIVE_VALUE]]-MIS[[#This Row],[VALUE]])</f>
        <v>-808</v>
      </c>
      <c r="AH4353" t="str" cm="1">
        <f t="array" ref="AH4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3" t="str">
        <f>MIS[[#This Row],[TRADING SYMBOL]]</f>
        <v>SENSEX2552078600PE</v>
      </c>
      <c r="AJ4353" t="str">
        <f>IF(RIGHT(MIS[[#This Row],[Main/Hedge]],4)="MAIN","MAIN","HEDGE")</f>
        <v>HEDGE</v>
      </c>
      <c r="AK4353" t="str" cm="1">
        <f t="array" ref="AK4353">_xlfn._xlws.FILTER(Table4[Column1],ISNUMBER(SEARCH(Table4[Column1],MIS[[#This Row],[OrderUniqueIdentifier]])),"")</f>
        <v>XYT</v>
      </c>
    </row>
    <row r="4354" spans="1:37" x14ac:dyDescent="0.25">
      <c r="A4354" t="s">
        <v>179</v>
      </c>
      <c r="B4354" t="s">
        <v>1456</v>
      </c>
      <c r="C4354" t="s">
        <v>7873</v>
      </c>
      <c r="D4354" t="s">
        <v>72</v>
      </c>
      <c r="E4354" t="s">
        <v>116</v>
      </c>
      <c r="F4354" t="s">
        <v>98</v>
      </c>
      <c r="G4354" t="s">
        <v>74</v>
      </c>
      <c r="H4354" t="s">
        <v>93</v>
      </c>
      <c r="I4354" t="s">
        <v>76</v>
      </c>
      <c r="J4354" t="s">
        <v>7677</v>
      </c>
      <c r="K4354">
        <v>20</v>
      </c>
      <c r="L4354" t="s">
        <v>77</v>
      </c>
      <c r="M4354" t="s">
        <v>78</v>
      </c>
      <c r="N4354" t="s">
        <v>7677</v>
      </c>
      <c r="O4354" t="s">
        <v>7758</v>
      </c>
      <c r="P4354" t="s">
        <v>7802</v>
      </c>
      <c r="Q4354" t="s">
        <v>117</v>
      </c>
      <c r="R4354" t="s">
        <v>79</v>
      </c>
      <c r="S4354" t="s">
        <v>155</v>
      </c>
      <c r="T4354" t="s">
        <v>118</v>
      </c>
      <c r="U4354" t="s">
        <v>100</v>
      </c>
      <c r="V4354" t="s">
        <v>80</v>
      </c>
      <c r="W4354">
        <v>78600</v>
      </c>
      <c r="X4354" t="s">
        <v>85</v>
      </c>
      <c r="Y4354">
        <v>20</v>
      </c>
      <c r="Z4354" t="s">
        <v>7759</v>
      </c>
      <c r="AA4354" t="s">
        <v>7807</v>
      </c>
      <c r="AB4354" t="s">
        <v>87</v>
      </c>
      <c r="AC4354" t="s">
        <v>84</v>
      </c>
      <c r="AD4354">
        <f>_xlfn.XLOOKUP(MIS[[#This Row],[TRADING SYMBOL]],[1]Sheet1!$D:$D,[1]Sheet1!$C:$C)</f>
        <v>12.55</v>
      </c>
      <c r="AE4354">
        <f>MIS[[#This Row],[OrderAverageTradedPrice]]*MIS[[#This Row],[OrderQuantity]]</f>
        <v>451</v>
      </c>
      <c r="AF4354">
        <f>MIS[[#This Row],[LTP]]*MIS[[#This Row],[OrderQuantity]]</f>
        <v>251</v>
      </c>
      <c r="AG4354">
        <f>IF(MIS[[#This Row],[OrderSide]]="SELL",MIS[[#This Row],[VALUE]]-MIS[[#This Row],[LIVE_VALUE]],MIS[[#This Row],[LIVE_VALUE]]-MIS[[#This Row],[VALUE]])</f>
        <v>-200</v>
      </c>
      <c r="AH4354" t="str" cm="1">
        <f t="array" ref="AH4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4" t="str">
        <f>MIS[[#This Row],[TRADING SYMBOL]]</f>
        <v>SENSEX2552078600PE</v>
      </c>
      <c r="AJ4354" t="str">
        <f>IF(RIGHT(MIS[[#This Row],[Main/Hedge]],4)="MAIN","MAIN","HEDGE")</f>
        <v>HEDGE</v>
      </c>
      <c r="AK4354" t="str" cm="1">
        <f t="array" ref="AK4354">_xlfn._xlws.FILTER(Table4[Column1],ISNUMBER(SEARCH(Table4[Column1],MIS[[#This Row],[OrderUniqueIdentifier]])),"")</f>
        <v>XYT</v>
      </c>
    </row>
    <row r="4355" spans="1:37" x14ac:dyDescent="0.25">
      <c r="A4355" t="s">
        <v>179</v>
      </c>
      <c r="B4355" t="s">
        <v>1478</v>
      </c>
      <c r="C4355" t="s">
        <v>7876</v>
      </c>
      <c r="D4355" t="s">
        <v>72</v>
      </c>
      <c r="E4355" t="s">
        <v>465</v>
      </c>
      <c r="F4355" t="s">
        <v>98</v>
      </c>
      <c r="G4355" t="s">
        <v>74</v>
      </c>
      <c r="H4355" t="s">
        <v>93</v>
      </c>
      <c r="I4355" t="s">
        <v>76</v>
      </c>
      <c r="J4355" t="s">
        <v>230</v>
      </c>
      <c r="K4355">
        <v>20</v>
      </c>
      <c r="L4355" t="s">
        <v>77</v>
      </c>
      <c r="M4355" t="s">
        <v>78</v>
      </c>
      <c r="N4355" t="s">
        <v>230</v>
      </c>
      <c r="O4355" t="s">
        <v>7758</v>
      </c>
      <c r="P4355" t="s">
        <v>7802</v>
      </c>
      <c r="Q4355" t="s">
        <v>469</v>
      </c>
      <c r="R4355" t="s">
        <v>79</v>
      </c>
      <c r="S4355" t="s">
        <v>155</v>
      </c>
      <c r="T4355" t="s">
        <v>470</v>
      </c>
      <c r="U4355" t="s">
        <v>100</v>
      </c>
      <c r="V4355" t="s">
        <v>80</v>
      </c>
      <c r="W4355">
        <v>85900</v>
      </c>
      <c r="X4355" t="s">
        <v>81</v>
      </c>
      <c r="Y4355">
        <v>20</v>
      </c>
      <c r="Z4355" t="s">
        <v>7759</v>
      </c>
      <c r="AA4355" t="s">
        <v>7807</v>
      </c>
      <c r="AB4355" t="s">
        <v>83</v>
      </c>
      <c r="AC4355" t="s">
        <v>84</v>
      </c>
      <c r="AD4355">
        <f>_xlfn.XLOOKUP(MIS[[#This Row],[TRADING SYMBOL]],[1]Sheet1!$D:$D,[1]Sheet1!$C:$C)</f>
        <v>6.35</v>
      </c>
      <c r="AE4355">
        <f>MIS[[#This Row],[OrderAverageTradedPrice]]*MIS[[#This Row],[OrderQuantity]]</f>
        <v>168</v>
      </c>
      <c r="AF4355">
        <f>MIS[[#This Row],[LTP]]*MIS[[#This Row],[OrderQuantity]]</f>
        <v>127</v>
      </c>
      <c r="AG4355">
        <f>IF(MIS[[#This Row],[OrderSide]]="SELL",MIS[[#This Row],[VALUE]]-MIS[[#This Row],[LIVE_VALUE]],MIS[[#This Row],[LIVE_VALUE]]-MIS[[#This Row],[VALUE]])</f>
        <v>-41</v>
      </c>
      <c r="AH4355" t="str" cm="1">
        <f t="array" ref="AH4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5" t="str">
        <f>MIS[[#This Row],[TRADING SYMBOL]]</f>
        <v>SENSEX2552085900CE</v>
      </c>
      <c r="AJ4355" t="str">
        <f>IF(RIGHT(MIS[[#This Row],[Main/Hedge]],4)="MAIN","MAIN","HEDGE")</f>
        <v>HEDGE</v>
      </c>
      <c r="AK4355" t="str" cm="1">
        <f t="array" ref="AK4355">_xlfn._xlws.FILTER(Table4[Column1],ISNUMBER(SEARCH(Table4[Column1],MIS[[#This Row],[OrderUniqueIdentifier]])),"")</f>
        <v>XYT</v>
      </c>
    </row>
    <row r="4356" spans="1:37" x14ac:dyDescent="0.25">
      <c r="A4356" t="s">
        <v>179</v>
      </c>
      <c r="B4356" t="s">
        <v>1478</v>
      </c>
      <c r="C4356" t="s">
        <v>7877</v>
      </c>
      <c r="D4356" t="s">
        <v>72</v>
      </c>
      <c r="E4356" t="s">
        <v>116</v>
      </c>
      <c r="F4356" t="s">
        <v>98</v>
      </c>
      <c r="G4356" t="s">
        <v>74</v>
      </c>
      <c r="H4356" t="s">
        <v>93</v>
      </c>
      <c r="I4356" t="s">
        <v>76</v>
      </c>
      <c r="J4356" t="s">
        <v>7641</v>
      </c>
      <c r="K4356">
        <v>20</v>
      </c>
      <c r="L4356" t="s">
        <v>77</v>
      </c>
      <c r="M4356" t="s">
        <v>78</v>
      </c>
      <c r="N4356" t="s">
        <v>7641</v>
      </c>
      <c r="O4356" t="s">
        <v>7758</v>
      </c>
      <c r="P4356" t="s">
        <v>7802</v>
      </c>
      <c r="Q4356" t="s">
        <v>117</v>
      </c>
      <c r="R4356" t="s">
        <v>79</v>
      </c>
      <c r="S4356" t="s">
        <v>155</v>
      </c>
      <c r="T4356" t="s">
        <v>118</v>
      </c>
      <c r="U4356" t="s">
        <v>100</v>
      </c>
      <c r="V4356" t="s">
        <v>80</v>
      </c>
      <c r="W4356">
        <v>78600</v>
      </c>
      <c r="X4356" t="s">
        <v>85</v>
      </c>
      <c r="Y4356">
        <v>20</v>
      </c>
      <c r="Z4356" t="s">
        <v>7759</v>
      </c>
      <c r="AA4356" t="s">
        <v>7807</v>
      </c>
      <c r="AB4356" t="s">
        <v>87</v>
      </c>
      <c r="AC4356" t="s">
        <v>84</v>
      </c>
      <c r="AD4356">
        <f>_xlfn.XLOOKUP(MIS[[#This Row],[TRADING SYMBOL]],[1]Sheet1!$D:$D,[1]Sheet1!$C:$C)</f>
        <v>12.55</v>
      </c>
      <c r="AE4356">
        <f>MIS[[#This Row],[OrderAverageTradedPrice]]*MIS[[#This Row],[OrderQuantity]]</f>
        <v>452</v>
      </c>
      <c r="AF4356">
        <f>MIS[[#This Row],[LTP]]*MIS[[#This Row],[OrderQuantity]]</f>
        <v>251</v>
      </c>
      <c r="AG4356">
        <f>IF(MIS[[#This Row],[OrderSide]]="SELL",MIS[[#This Row],[VALUE]]-MIS[[#This Row],[LIVE_VALUE]],MIS[[#This Row],[LIVE_VALUE]]-MIS[[#This Row],[VALUE]])</f>
        <v>-201</v>
      </c>
      <c r="AH4356" t="str" cm="1">
        <f t="array" ref="AH4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6" t="str">
        <f>MIS[[#This Row],[TRADING SYMBOL]]</f>
        <v>SENSEX2552078600PE</v>
      </c>
      <c r="AJ4356" t="str">
        <f>IF(RIGHT(MIS[[#This Row],[Main/Hedge]],4)="MAIN","MAIN","HEDGE")</f>
        <v>HEDGE</v>
      </c>
      <c r="AK4356" t="str" cm="1">
        <f t="array" ref="AK4356">_xlfn._xlws.FILTER(Table4[Column1],ISNUMBER(SEARCH(Table4[Column1],MIS[[#This Row],[OrderUniqueIdentifier]])),"")</f>
        <v>XYT</v>
      </c>
    </row>
    <row r="4357" spans="1:37" x14ac:dyDescent="0.25">
      <c r="A4357" t="s">
        <v>179</v>
      </c>
      <c r="B4357" t="s">
        <v>1497</v>
      </c>
      <c r="C4357" t="s">
        <v>7880</v>
      </c>
      <c r="D4357" t="s">
        <v>72</v>
      </c>
      <c r="E4357" t="s">
        <v>465</v>
      </c>
      <c r="F4357" t="s">
        <v>98</v>
      </c>
      <c r="G4357" t="s">
        <v>74</v>
      </c>
      <c r="H4357" t="s">
        <v>93</v>
      </c>
      <c r="I4357" t="s">
        <v>76</v>
      </c>
      <c r="J4357" t="s">
        <v>230</v>
      </c>
      <c r="K4357">
        <v>20</v>
      </c>
      <c r="L4357" t="s">
        <v>77</v>
      </c>
      <c r="M4357" t="s">
        <v>78</v>
      </c>
      <c r="N4357" t="s">
        <v>230</v>
      </c>
      <c r="O4357" t="s">
        <v>7758</v>
      </c>
      <c r="P4357" t="s">
        <v>7802</v>
      </c>
      <c r="Q4357" t="s">
        <v>469</v>
      </c>
      <c r="R4357" t="s">
        <v>79</v>
      </c>
      <c r="S4357" t="s">
        <v>155</v>
      </c>
      <c r="T4357" t="s">
        <v>470</v>
      </c>
      <c r="U4357" t="s">
        <v>100</v>
      </c>
      <c r="V4357" t="s">
        <v>80</v>
      </c>
      <c r="W4357">
        <v>85900</v>
      </c>
      <c r="X4357" t="s">
        <v>81</v>
      </c>
      <c r="Y4357">
        <v>20</v>
      </c>
      <c r="Z4357" t="s">
        <v>7759</v>
      </c>
      <c r="AA4357" t="s">
        <v>7807</v>
      </c>
      <c r="AB4357" t="s">
        <v>83</v>
      </c>
      <c r="AC4357" t="s">
        <v>84</v>
      </c>
      <c r="AD4357">
        <f>_xlfn.XLOOKUP(MIS[[#This Row],[TRADING SYMBOL]],[1]Sheet1!$D:$D,[1]Sheet1!$C:$C)</f>
        <v>6.35</v>
      </c>
      <c r="AE4357">
        <f>MIS[[#This Row],[OrderAverageTradedPrice]]*MIS[[#This Row],[OrderQuantity]]</f>
        <v>168</v>
      </c>
      <c r="AF4357">
        <f>MIS[[#This Row],[LTP]]*MIS[[#This Row],[OrderQuantity]]</f>
        <v>127</v>
      </c>
      <c r="AG4357">
        <f>IF(MIS[[#This Row],[OrderSide]]="SELL",MIS[[#This Row],[VALUE]]-MIS[[#This Row],[LIVE_VALUE]],MIS[[#This Row],[LIVE_VALUE]]-MIS[[#This Row],[VALUE]])</f>
        <v>-41</v>
      </c>
      <c r="AH4357" t="str" cm="1">
        <f t="array" ref="AH4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7" t="str">
        <f>MIS[[#This Row],[TRADING SYMBOL]]</f>
        <v>SENSEX2552085900CE</v>
      </c>
      <c r="AJ4357" t="str">
        <f>IF(RIGHT(MIS[[#This Row],[Main/Hedge]],4)="MAIN","MAIN","HEDGE")</f>
        <v>HEDGE</v>
      </c>
      <c r="AK4357" t="str" cm="1">
        <f t="array" ref="AK4357">_xlfn._xlws.FILTER(Table4[Column1],ISNUMBER(SEARCH(Table4[Column1],MIS[[#This Row],[OrderUniqueIdentifier]])),"")</f>
        <v>XYT</v>
      </c>
    </row>
    <row r="4358" spans="1:37" x14ac:dyDescent="0.25">
      <c r="A4358" t="s">
        <v>179</v>
      </c>
      <c r="B4358" t="s">
        <v>1497</v>
      </c>
      <c r="C4358" t="s">
        <v>7881</v>
      </c>
      <c r="D4358" t="s">
        <v>72</v>
      </c>
      <c r="E4358" t="s">
        <v>116</v>
      </c>
      <c r="F4358" t="s">
        <v>98</v>
      </c>
      <c r="G4358" t="s">
        <v>74</v>
      </c>
      <c r="H4358" t="s">
        <v>93</v>
      </c>
      <c r="I4358" t="s">
        <v>76</v>
      </c>
      <c r="J4358" t="s">
        <v>7677</v>
      </c>
      <c r="K4358">
        <v>20</v>
      </c>
      <c r="L4358" t="s">
        <v>77</v>
      </c>
      <c r="M4358" t="s">
        <v>78</v>
      </c>
      <c r="N4358" t="s">
        <v>7677</v>
      </c>
      <c r="O4358" t="s">
        <v>7802</v>
      </c>
      <c r="P4358" t="s">
        <v>7802</v>
      </c>
      <c r="Q4358" t="s">
        <v>117</v>
      </c>
      <c r="R4358" t="s">
        <v>79</v>
      </c>
      <c r="S4358" t="s">
        <v>155</v>
      </c>
      <c r="T4358" t="s">
        <v>118</v>
      </c>
      <c r="U4358" t="s">
        <v>100</v>
      </c>
      <c r="V4358" t="s">
        <v>80</v>
      </c>
      <c r="W4358">
        <v>78600</v>
      </c>
      <c r="X4358" t="s">
        <v>85</v>
      </c>
      <c r="Y4358">
        <v>20</v>
      </c>
      <c r="Z4358" t="s">
        <v>7807</v>
      </c>
      <c r="AA4358" t="s">
        <v>7807</v>
      </c>
      <c r="AB4358" t="s">
        <v>87</v>
      </c>
      <c r="AC4358" t="s">
        <v>84</v>
      </c>
      <c r="AD4358">
        <f>_xlfn.XLOOKUP(MIS[[#This Row],[TRADING SYMBOL]],[1]Sheet1!$D:$D,[1]Sheet1!$C:$C)</f>
        <v>12.55</v>
      </c>
      <c r="AE4358">
        <f>MIS[[#This Row],[OrderAverageTradedPrice]]*MIS[[#This Row],[OrderQuantity]]</f>
        <v>451</v>
      </c>
      <c r="AF4358">
        <f>MIS[[#This Row],[LTP]]*MIS[[#This Row],[OrderQuantity]]</f>
        <v>251</v>
      </c>
      <c r="AG4358">
        <f>IF(MIS[[#This Row],[OrderSide]]="SELL",MIS[[#This Row],[VALUE]]-MIS[[#This Row],[LIVE_VALUE]],MIS[[#This Row],[LIVE_VALUE]]-MIS[[#This Row],[VALUE]])</f>
        <v>-200</v>
      </c>
      <c r="AH4358" t="str" cm="1">
        <f t="array" ref="AH4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8" t="str">
        <f>MIS[[#This Row],[TRADING SYMBOL]]</f>
        <v>SENSEX2552078600PE</v>
      </c>
      <c r="AJ4358" t="str">
        <f>IF(RIGHT(MIS[[#This Row],[Main/Hedge]],4)="MAIN","MAIN","HEDGE")</f>
        <v>HEDGE</v>
      </c>
      <c r="AK4358" t="str" cm="1">
        <f t="array" ref="AK4358">_xlfn._xlws.FILTER(Table4[Column1],ISNUMBER(SEARCH(Table4[Column1],MIS[[#This Row],[OrderUniqueIdentifier]])),"")</f>
        <v>XYT</v>
      </c>
    </row>
    <row r="4359" spans="1:37" x14ac:dyDescent="0.25">
      <c r="A4359" t="s">
        <v>71</v>
      </c>
      <c r="B4359" t="s">
        <v>724</v>
      </c>
      <c r="C4359" t="s">
        <v>7799</v>
      </c>
      <c r="D4359" t="s">
        <v>72</v>
      </c>
      <c r="E4359" t="s">
        <v>7800</v>
      </c>
      <c r="F4359" t="s">
        <v>98</v>
      </c>
      <c r="G4359" t="s">
        <v>74</v>
      </c>
      <c r="H4359" t="s">
        <v>75</v>
      </c>
      <c r="I4359" t="s">
        <v>76</v>
      </c>
      <c r="J4359" t="s">
        <v>77</v>
      </c>
      <c r="K4359">
        <v>100</v>
      </c>
      <c r="L4359" t="s">
        <v>77</v>
      </c>
      <c r="M4359" t="s">
        <v>78</v>
      </c>
      <c r="N4359" t="s">
        <v>7801</v>
      </c>
      <c r="O4359" t="s">
        <v>7802</v>
      </c>
      <c r="P4359" t="s">
        <v>7803</v>
      </c>
      <c r="Q4359" t="s">
        <v>7804</v>
      </c>
      <c r="R4359" t="s">
        <v>79</v>
      </c>
      <c r="S4359" t="s">
        <v>7805</v>
      </c>
      <c r="T4359" t="s">
        <v>7806</v>
      </c>
      <c r="U4359" t="s">
        <v>100</v>
      </c>
      <c r="V4359" t="s">
        <v>80</v>
      </c>
      <c r="W4359">
        <v>85800</v>
      </c>
      <c r="X4359" t="s">
        <v>81</v>
      </c>
      <c r="Y4359">
        <v>100</v>
      </c>
      <c r="Z4359" t="s">
        <v>7807</v>
      </c>
      <c r="AA4359" t="s">
        <v>259</v>
      </c>
      <c r="AB4359" t="s">
        <v>83</v>
      </c>
      <c r="AC4359" t="s">
        <v>84</v>
      </c>
      <c r="AD4359">
        <f>_xlfn.XLOOKUP(MIS[[#This Row],[TRADING SYMBOL]],[1]Sheet1!$D:$D,[1]Sheet1!$C:$C)</f>
        <v>6.8</v>
      </c>
      <c r="AE4359">
        <f>MIS[[#This Row],[OrderAverageTradedPrice]]*MIS[[#This Row],[OrderQuantity]]</f>
        <v>905.00000000000011</v>
      </c>
      <c r="AF4359">
        <f>MIS[[#This Row],[LTP]]*MIS[[#This Row],[OrderQuantity]]</f>
        <v>680</v>
      </c>
      <c r="AG4359">
        <f>IF(MIS[[#This Row],[OrderSide]]="SELL",MIS[[#This Row],[VALUE]]-MIS[[#This Row],[LIVE_VALUE]],MIS[[#This Row],[LIVE_VALUE]]-MIS[[#This Row],[VALUE]])</f>
        <v>-225.00000000000011</v>
      </c>
      <c r="AH4359" t="str" cm="1">
        <f t="array" ref="AH4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9" t="str">
        <f>MIS[[#This Row],[TRADING SYMBOL]]</f>
        <v>SENSEX2552085800CE</v>
      </c>
      <c r="AJ4359" t="str">
        <f>IF(RIGHT(MIS[[#This Row],[Main/Hedge]],4)="MAIN","MAIN","HEDGE")</f>
        <v>HEDGE</v>
      </c>
      <c r="AK4359" t="str" cm="1">
        <f t="array" ref="AK4359">_xlfn._xlws.FILTER(Table4[Column1],ISNUMBER(SEARCH(Table4[Column1],MIS[[#This Row],[OrderUniqueIdentifier]])),"")</f>
        <v>XYT</v>
      </c>
    </row>
    <row r="4360" spans="1:37" x14ac:dyDescent="0.25">
      <c r="A4360" t="s">
        <v>1333</v>
      </c>
      <c r="B4360" t="s">
        <v>1334</v>
      </c>
      <c r="C4360" t="s">
        <v>7868</v>
      </c>
      <c r="D4360" t="s">
        <v>72</v>
      </c>
      <c r="E4360" t="s">
        <v>346</v>
      </c>
      <c r="F4360" t="s">
        <v>98</v>
      </c>
      <c r="G4360" t="s">
        <v>74</v>
      </c>
      <c r="H4360" t="s">
        <v>93</v>
      </c>
      <c r="I4360" t="s">
        <v>76</v>
      </c>
      <c r="J4360" t="s">
        <v>7869</v>
      </c>
      <c r="K4360">
        <v>60</v>
      </c>
      <c r="L4360" t="s">
        <v>77</v>
      </c>
      <c r="M4360" t="s">
        <v>78</v>
      </c>
      <c r="N4360" t="s">
        <v>7869</v>
      </c>
      <c r="O4360" t="s">
        <v>7803</v>
      </c>
      <c r="P4360" t="s">
        <v>7803</v>
      </c>
      <c r="Q4360" t="s">
        <v>348</v>
      </c>
      <c r="R4360" t="s">
        <v>79</v>
      </c>
      <c r="S4360" t="s">
        <v>350</v>
      </c>
      <c r="T4360" t="s">
        <v>349</v>
      </c>
      <c r="U4360" t="s">
        <v>100</v>
      </c>
      <c r="V4360" t="s">
        <v>80</v>
      </c>
      <c r="W4360">
        <v>79500</v>
      </c>
      <c r="X4360" t="s">
        <v>85</v>
      </c>
      <c r="Y4360">
        <v>60</v>
      </c>
      <c r="Z4360" t="s">
        <v>259</v>
      </c>
      <c r="AA4360" t="s">
        <v>259</v>
      </c>
      <c r="AB4360" t="s">
        <v>87</v>
      </c>
      <c r="AC4360" t="s">
        <v>84</v>
      </c>
      <c r="AD4360">
        <f>_xlfn.XLOOKUP(MIS[[#This Row],[TRADING SYMBOL]],[1]Sheet1!$D:$D,[1]Sheet1!$C:$C)</f>
        <v>23.15</v>
      </c>
      <c r="AE4360">
        <f>MIS[[#This Row],[OrderAverageTradedPrice]]*MIS[[#This Row],[OrderQuantity]]</f>
        <v>2484</v>
      </c>
      <c r="AF4360">
        <f>MIS[[#This Row],[LTP]]*MIS[[#This Row],[OrderQuantity]]</f>
        <v>1389</v>
      </c>
      <c r="AG4360">
        <f>IF(MIS[[#This Row],[OrderSide]]="SELL",MIS[[#This Row],[VALUE]]-MIS[[#This Row],[LIVE_VALUE]],MIS[[#This Row],[LIVE_VALUE]]-MIS[[#This Row],[VALUE]])</f>
        <v>-1095</v>
      </c>
      <c r="AH4360" t="str" cm="1">
        <f t="array" ref="AH4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0" t="str">
        <f>MIS[[#This Row],[TRADING SYMBOL]]</f>
        <v>SENSEX2552079500PE</v>
      </c>
      <c r="AJ4360" t="str">
        <f>IF(RIGHT(MIS[[#This Row],[Main/Hedge]],4)="MAIN","MAIN","HEDGE")</f>
        <v>HEDGE</v>
      </c>
      <c r="AK4360" t="str" cm="1">
        <f t="array" ref="AK4360">_xlfn._xlws.FILTER(Table4[Column1],ISNUMBER(SEARCH(Table4[Column1],MIS[[#This Row],[OrderUniqueIdentifier]])),"")</f>
        <v>XYT</v>
      </c>
    </row>
    <row r="4361" spans="1:37" x14ac:dyDescent="0.25">
      <c r="A4361" t="s">
        <v>71</v>
      </c>
      <c r="B4361" t="s">
        <v>724</v>
      </c>
      <c r="C4361" t="s">
        <v>7808</v>
      </c>
      <c r="D4361" t="s">
        <v>72</v>
      </c>
      <c r="E4361" t="s">
        <v>7809</v>
      </c>
      <c r="F4361" t="s">
        <v>98</v>
      </c>
      <c r="G4361" t="s">
        <v>74</v>
      </c>
      <c r="H4361" t="s">
        <v>75</v>
      </c>
      <c r="I4361" t="s">
        <v>76</v>
      </c>
      <c r="J4361" t="s">
        <v>77</v>
      </c>
      <c r="K4361">
        <v>100</v>
      </c>
      <c r="L4361" t="s">
        <v>77</v>
      </c>
      <c r="M4361" t="s">
        <v>78</v>
      </c>
      <c r="N4361" t="s">
        <v>452</v>
      </c>
      <c r="O4361" t="s">
        <v>7810</v>
      </c>
      <c r="P4361" t="s">
        <v>7811</v>
      </c>
      <c r="Q4361" t="s">
        <v>7812</v>
      </c>
      <c r="R4361" t="s">
        <v>79</v>
      </c>
      <c r="S4361" t="s">
        <v>7805</v>
      </c>
      <c r="T4361" t="s">
        <v>7813</v>
      </c>
      <c r="U4361" t="s">
        <v>100</v>
      </c>
      <c r="V4361" t="s">
        <v>80</v>
      </c>
      <c r="W4361">
        <v>78900</v>
      </c>
      <c r="X4361" t="s">
        <v>85</v>
      </c>
      <c r="Y4361">
        <v>100</v>
      </c>
      <c r="Z4361" t="s">
        <v>7814</v>
      </c>
      <c r="AA4361" t="s">
        <v>7815</v>
      </c>
      <c r="AB4361" t="s">
        <v>87</v>
      </c>
      <c r="AC4361" t="s">
        <v>84</v>
      </c>
      <c r="AD4361">
        <f>_xlfn.XLOOKUP(MIS[[#This Row],[TRADING SYMBOL]],[1]Sheet1!$D:$D,[1]Sheet1!$C:$C)</f>
        <v>15.05</v>
      </c>
      <c r="AE4361">
        <f>MIS[[#This Row],[OrderAverageTradedPrice]]*MIS[[#This Row],[OrderQuantity]]</f>
        <v>2720</v>
      </c>
      <c r="AF4361">
        <f>MIS[[#This Row],[LTP]]*MIS[[#This Row],[OrderQuantity]]</f>
        <v>1505</v>
      </c>
      <c r="AG4361">
        <f>IF(MIS[[#This Row],[OrderSide]]="SELL",MIS[[#This Row],[VALUE]]-MIS[[#This Row],[LIVE_VALUE]],MIS[[#This Row],[LIVE_VALUE]]-MIS[[#This Row],[VALUE]])</f>
        <v>-1215</v>
      </c>
      <c r="AH4361" t="str" cm="1">
        <f t="array" ref="AH4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1" t="str">
        <f>MIS[[#This Row],[TRADING SYMBOL]]</f>
        <v>SENSEX2552078900PE</v>
      </c>
      <c r="AJ4361" t="str">
        <f>IF(RIGHT(MIS[[#This Row],[Main/Hedge]],4)="MAIN","MAIN","HEDGE")</f>
        <v>HEDGE</v>
      </c>
      <c r="AK4361" t="str" cm="1">
        <f t="array" ref="AK4361">_xlfn._xlws.FILTER(Table4[Column1],ISNUMBER(SEARCH(Table4[Column1],MIS[[#This Row],[OrderUniqueIdentifier]])),"")</f>
        <v>XYT</v>
      </c>
    </row>
    <row r="4362" spans="1:37" x14ac:dyDescent="0.25">
      <c r="A4362" t="s">
        <v>1414</v>
      </c>
      <c r="B4362" t="s">
        <v>1415</v>
      </c>
      <c r="C4362" t="s">
        <v>8134</v>
      </c>
      <c r="D4362" t="s">
        <v>72</v>
      </c>
      <c r="E4362" t="s">
        <v>3238</v>
      </c>
      <c r="F4362" t="s">
        <v>98</v>
      </c>
      <c r="G4362" t="s">
        <v>74</v>
      </c>
      <c r="H4362" t="s">
        <v>75</v>
      </c>
      <c r="I4362" t="s">
        <v>76</v>
      </c>
      <c r="J4362" t="s">
        <v>77</v>
      </c>
      <c r="K4362">
        <v>140</v>
      </c>
      <c r="L4362" t="s">
        <v>77</v>
      </c>
      <c r="M4362" t="s">
        <v>78</v>
      </c>
      <c r="N4362" t="s">
        <v>7684</v>
      </c>
      <c r="O4362" t="s">
        <v>8116</v>
      </c>
      <c r="P4362" t="s">
        <v>8135</v>
      </c>
      <c r="Q4362" t="s">
        <v>3241</v>
      </c>
      <c r="R4362" t="s">
        <v>79</v>
      </c>
      <c r="S4362" t="s">
        <v>350</v>
      </c>
      <c r="T4362" t="s">
        <v>3242</v>
      </c>
      <c r="U4362" t="s">
        <v>100</v>
      </c>
      <c r="V4362" t="s">
        <v>80</v>
      </c>
      <c r="W4362">
        <v>84900</v>
      </c>
      <c r="X4362" t="s">
        <v>81</v>
      </c>
      <c r="Y4362">
        <v>140</v>
      </c>
      <c r="Z4362" t="s">
        <v>8117</v>
      </c>
      <c r="AA4362" t="s">
        <v>8136</v>
      </c>
      <c r="AB4362" t="s">
        <v>83</v>
      </c>
      <c r="AC4362" t="s">
        <v>84</v>
      </c>
      <c r="AD4362">
        <f>_xlfn.XLOOKUP(MIS[[#This Row],[TRADING SYMBOL]],[1]Sheet1!$D:$D,[1]Sheet1!$C:$C)</f>
        <v>15.9</v>
      </c>
      <c r="AE4362">
        <f>MIS[[#This Row],[OrderAverageTradedPrice]]*MIS[[#This Row],[OrderQuantity]]</f>
        <v>3129</v>
      </c>
      <c r="AF4362">
        <f>MIS[[#This Row],[LTP]]*MIS[[#This Row],[OrderQuantity]]</f>
        <v>2226</v>
      </c>
      <c r="AG4362">
        <f>IF(MIS[[#This Row],[OrderSide]]="SELL",MIS[[#This Row],[VALUE]]-MIS[[#This Row],[LIVE_VALUE]],MIS[[#This Row],[LIVE_VALUE]]-MIS[[#This Row],[VALUE]])</f>
        <v>-903</v>
      </c>
      <c r="AH4362" t="str" cm="1">
        <f t="array" ref="AH4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2" t="str">
        <f>MIS[[#This Row],[TRADING SYMBOL]]</f>
        <v>SENSEX2552084900CE</v>
      </c>
      <c r="AJ4362" t="str">
        <f>IF(RIGHT(MIS[[#This Row],[Main/Hedge]],4)="MAIN","MAIN","HEDGE")</f>
        <v>HEDGE</v>
      </c>
      <c r="AK4362" t="str" cm="1">
        <f t="array" ref="AK4362">_xlfn._xlws.FILTER(Table4[Column1],ISNUMBER(SEARCH(Table4[Column1],MIS[[#This Row],[OrderUniqueIdentifier]])),"")</f>
        <v>XYT</v>
      </c>
    </row>
    <row r="4363" spans="1:37" x14ac:dyDescent="0.25">
      <c r="A4363" t="s">
        <v>1414</v>
      </c>
      <c r="B4363" t="s">
        <v>1415</v>
      </c>
      <c r="C4363" t="s">
        <v>8137</v>
      </c>
      <c r="D4363" t="s">
        <v>72</v>
      </c>
      <c r="E4363" t="s">
        <v>346</v>
      </c>
      <c r="F4363" t="s">
        <v>98</v>
      </c>
      <c r="G4363" t="s">
        <v>74</v>
      </c>
      <c r="H4363" t="s">
        <v>75</v>
      </c>
      <c r="I4363" t="s">
        <v>76</v>
      </c>
      <c r="J4363" t="s">
        <v>77</v>
      </c>
      <c r="K4363">
        <v>140</v>
      </c>
      <c r="L4363" t="s">
        <v>77</v>
      </c>
      <c r="M4363" t="s">
        <v>78</v>
      </c>
      <c r="N4363" t="s">
        <v>8138</v>
      </c>
      <c r="O4363" t="s">
        <v>7890</v>
      </c>
      <c r="P4363" t="s">
        <v>8116</v>
      </c>
      <c r="Q4363" t="s">
        <v>348</v>
      </c>
      <c r="R4363" t="s">
        <v>79</v>
      </c>
      <c r="S4363" t="s">
        <v>350</v>
      </c>
      <c r="T4363" t="s">
        <v>349</v>
      </c>
      <c r="U4363" t="s">
        <v>100</v>
      </c>
      <c r="V4363" t="s">
        <v>80</v>
      </c>
      <c r="W4363">
        <v>79500</v>
      </c>
      <c r="X4363" t="s">
        <v>85</v>
      </c>
      <c r="Y4363">
        <v>140</v>
      </c>
      <c r="Z4363" t="s">
        <v>7892</v>
      </c>
      <c r="AA4363" t="s">
        <v>8117</v>
      </c>
      <c r="AB4363" t="s">
        <v>87</v>
      </c>
      <c r="AC4363" t="s">
        <v>84</v>
      </c>
      <c r="AD4363">
        <f>_xlfn.XLOOKUP(MIS[[#This Row],[TRADING SYMBOL]],[1]Sheet1!$D:$D,[1]Sheet1!$C:$C)</f>
        <v>23.15</v>
      </c>
      <c r="AE4363">
        <f>MIS[[#This Row],[OrderAverageTradedPrice]]*MIS[[#This Row],[OrderQuantity]]</f>
        <v>5782</v>
      </c>
      <c r="AF4363">
        <f>MIS[[#This Row],[LTP]]*MIS[[#This Row],[OrderQuantity]]</f>
        <v>3241</v>
      </c>
      <c r="AG4363">
        <f>IF(MIS[[#This Row],[OrderSide]]="SELL",MIS[[#This Row],[VALUE]]-MIS[[#This Row],[LIVE_VALUE]],MIS[[#This Row],[LIVE_VALUE]]-MIS[[#This Row],[VALUE]])</f>
        <v>-2541</v>
      </c>
      <c r="AH4363" t="str" cm="1">
        <f t="array" ref="AH4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3" t="str">
        <f>MIS[[#This Row],[TRADING SYMBOL]]</f>
        <v>SENSEX2552079500PE</v>
      </c>
      <c r="AJ4363" t="str">
        <f>IF(RIGHT(MIS[[#This Row],[Main/Hedge]],4)="MAIN","MAIN","HEDGE")</f>
        <v>HEDGE</v>
      </c>
      <c r="AK4363" t="str" cm="1">
        <f t="array" ref="AK4363">_xlfn._xlws.FILTER(Table4[Column1],ISNUMBER(SEARCH(Table4[Column1],MIS[[#This Row],[OrderUniqueIdentifier]])),"")</f>
        <v>XYT</v>
      </c>
    </row>
    <row r="4364" spans="1:37" x14ac:dyDescent="0.25">
      <c r="A4364" t="s">
        <v>1374</v>
      </c>
      <c r="B4364" t="s">
        <v>1375</v>
      </c>
      <c r="C4364" t="s">
        <v>8115</v>
      </c>
      <c r="D4364" t="s">
        <v>72</v>
      </c>
      <c r="E4364" t="s">
        <v>3238</v>
      </c>
      <c r="F4364" t="s">
        <v>98</v>
      </c>
      <c r="G4364" t="s">
        <v>74</v>
      </c>
      <c r="H4364" t="s">
        <v>75</v>
      </c>
      <c r="I4364" t="s">
        <v>76</v>
      </c>
      <c r="J4364" t="s">
        <v>77</v>
      </c>
      <c r="K4364">
        <v>60</v>
      </c>
      <c r="L4364" t="s">
        <v>77</v>
      </c>
      <c r="M4364" t="s">
        <v>78</v>
      </c>
      <c r="N4364" t="s">
        <v>7614</v>
      </c>
      <c r="O4364" t="s">
        <v>8116</v>
      </c>
      <c r="P4364" t="s">
        <v>7890</v>
      </c>
      <c r="Q4364" t="s">
        <v>3241</v>
      </c>
      <c r="R4364" t="s">
        <v>79</v>
      </c>
      <c r="S4364" t="s">
        <v>350</v>
      </c>
      <c r="T4364" t="s">
        <v>3242</v>
      </c>
      <c r="U4364" t="s">
        <v>100</v>
      </c>
      <c r="V4364" t="s">
        <v>80</v>
      </c>
      <c r="W4364">
        <v>84900</v>
      </c>
      <c r="X4364" t="s">
        <v>81</v>
      </c>
      <c r="Y4364">
        <v>60</v>
      </c>
      <c r="Z4364" t="s">
        <v>8117</v>
      </c>
      <c r="AA4364" t="s">
        <v>7892</v>
      </c>
      <c r="AB4364" t="s">
        <v>83</v>
      </c>
      <c r="AC4364" t="s">
        <v>84</v>
      </c>
      <c r="AD4364">
        <f>_xlfn.XLOOKUP(MIS[[#This Row],[TRADING SYMBOL]],[1]Sheet1!$D:$D,[1]Sheet1!$C:$C)</f>
        <v>15.9</v>
      </c>
      <c r="AE4364">
        <f>MIS[[#This Row],[OrderAverageTradedPrice]]*MIS[[#This Row],[OrderQuantity]]</f>
        <v>1359</v>
      </c>
      <c r="AF4364">
        <f>MIS[[#This Row],[LTP]]*MIS[[#This Row],[OrderQuantity]]</f>
        <v>954</v>
      </c>
      <c r="AG4364">
        <f>IF(MIS[[#This Row],[OrderSide]]="SELL",MIS[[#This Row],[VALUE]]-MIS[[#This Row],[LIVE_VALUE]],MIS[[#This Row],[LIVE_VALUE]]-MIS[[#This Row],[VALUE]])</f>
        <v>-405</v>
      </c>
      <c r="AH4364" t="str" cm="1">
        <f t="array" ref="AH4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4" t="str">
        <f>MIS[[#This Row],[TRADING SYMBOL]]</f>
        <v>SENSEX2552084900CE</v>
      </c>
      <c r="AJ4364" t="str">
        <f>IF(RIGHT(MIS[[#This Row],[Main/Hedge]],4)="MAIN","MAIN","HEDGE")</f>
        <v>HEDGE</v>
      </c>
      <c r="AK4364" t="str" cm="1">
        <f t="array" ref="AK4364">_xlfn._xlws.FILTER(Table4[Column1],ISNUMBER(SEARCH(Table4[Column1],MIS[[#This Row],[OrderUniqueIdentifier]])),"")</f>
        <v>XYT</v>
      </c>
    </row>
    <row r="4365" spans="1:37" x14ac:dyDescent="0.25">
      <c r="A4365" t="s">
        <v>1374</v>
      </c>
      <c r="B4365" t="s">
        <v>1375</v>
      </c>
      <c r="C4365" t="s">
        <v>8118</v>
      </c>
      <c r="D4365" t="s">
        <v>72</v>
      </c>
      <c r="E4365" t="s">
        <v>346</v>
      </c>
      <c r="F4365" t="s">
        <v>98</v>
      </c>
      <c r="G4365" t="s">
        <v>74</v>
      </c>
      <c r="H4365" t="s">
        <v>75</v>
      </c>
      <c r="I4365" t="s">
        <v>76</v>
      </c>
      <c r="J4365" t="s">
        <v>77</v>
      </c>
      <c r="K4365">
        <v>60</v>
      </c>
      <c r="L4365" t="s">
        <v>77</v>
      </c>
      <c r="M4365" t="s">
        <v>78</v>
      </c>
      <c r="N4365" t="s">
        <v>8119</v>
      </c>
      <c r="O4365" t="s">
        <v>7890</v>
      </c>
      <c r="P4365" t="s">
        <v>7890</v>
      </c>
      <c r="Q4365" t="s">
        <v>348</v>
      </c>
      <c r="R4365" t="s">
        <v>79</v>
      </c>
      <c r="S4365" t="s">
        <v>350</v>
      </c>
      <c r="T4365" t="s">
        <v>349</v>
      </c>
      <c r="U4365" t="s">
        <v>100</v>
      </c>
      <c r="V4365" t="s">
        <v>80</v>
      </c>
      <c r="W4365">
        <v>79500</v>
      </c>
      <c r="X4365" t="s">
        <v>85</v>
      </c>
      <c r="Y4365">
        <v>60</v>
      </c>
      <c r="Z4365" t="s">
        <v>7892</v>
      </c>
      <c r="AA4365" t="s">
        <v>7892</v>
      </c>
      <c r="AB4365" t="s">
        <v>87</v>
      </c>
      <c r="AC4365" t="s">
        <v>84</v>
      </c>
      <c r="AD4365">
        <f>_xlfn.XLOOKUP(MIS[[#This Row],[TRADING SYMBOL]],[1]Sheet1!$D:$D,[1]Sheet1!$C:$C)</f>
        <v>23.15</v>
      </c>
      <c r="AE4365">
        <f>MIS[[#This Row],[OrderAverageTradedPrice]]*MIS[[#This Row],[OrderQuantity]]</f>
        <v>2430</v>
      </c>
      <c r="AF4365">
        <f>MIS[[#This Row],[LTP]]*MIS[[#This Row],[OrderQuantity]]</f>
        <v>1389</v>
      </c>
      <c r="AG4365">
        <f>IF(MIS[[#This Row],[OrderSide]]="SELL",MIS[[#This Row],[VALUE]]-MIS[[#This Row],[LIVE_VALUE]],MIS[[#This Row],[LIVE_VALUE]]-MIS[[#This Row],[VALUE]])</f>
        <v>-1041</v>
      </c>
      <c r="AH4365" t="str" cm="1">
        <f t="array" ref="AH4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5" t="str">
        <f>MIS[[#This Row],[TRADING SYMBOL]]</f>
        <v>SENSEX2552079500PE</v>
      </c>
      <c r="AJ4365" t="str">
        <f>IF(RIGHT(MIS[[#This Row],[Main/Hedge]],4)="MAIN","MAIN","HEDGE")</f>
        <v>HEDGE</v>
      </c>
      <c r="AK4365" t="str" cm="1">
        <f t="array" ref="AK4365">_xlfn._xlws.FILTER(Table4[Column1],ISNUMBER(SEARCH(Table4[Column1],MIS[[#This Row],[OrderUniqueIdentifier]])),"")</f>
        <v>XYT</v>
      </c>
    </row>
    <row r="4366" spans="1:37" x14ac:dyDescent="0.25">
      <c r="A4366" t="s">
        <v>1374</v>
      </c>
      <c r="B4366" t="s">
        <v>1395</v>
      </c>
      <c r="C4366" t="s">
        <v>8126</v>
      </c>
      <c r="D4366" t="s">
        <v>72</v>
      </c>
      <c r="E4366" t="s">
        <v>3238</v>
      </c>
      <c r="F4366" t="s">
        <v>98</v>
      </c>
      <c r="G4366" t="s">
        <v>74</v>
      </c>
      <c r="H4366" t="s">
        <v>75</v>
      </c>
      <c r="I4366" t="s">
        <v>76</v>
      </c>
      <c r="J4366" t="s">
        <v>77</v>
      </c>
      <c r="K4366">
        <v>320</v>
      </c>
      <c r="L4366" t="s">
        <v>77</v>
      </c>
      <c r="M4366" t="s">
        <v>78</v>
      </c>
      <c r="N4366" t="s">
        <v>8127</v>
      </c>
      <c r="O4366" t="s">
        <v>7890</v>
      </c>
      <c r="P4366" t="s">
        <v>7890</v>
      </c>
      <c r="Q4366" t="s">
        <v>3241</v>
      </c>
      <c r="R4366" t="s">
        <v>79</v>
      </c>
      <c r="S4366" t="s">
        <v>350</v>
      </c>
      <c r="T4366" t="s">
        <v>3242</v>
      </c>
      <c r="U4366" t="s">
        <v>100</v>
      </c>
      <c r="V4366" t="s">
        <v>80</v>
      </c>
      <c r="W4366">
        <v>84900</v>
      </c>
      <c r="X4366" t="s">
        <v>81</v>
      </c>
      <c r="Y4366">
        <v>320</v>
      </c>
      <c r="Z4366" t="s">
        <v>7892</v>
      </c>
      <c r="AA4366" t="s">
        <v>7892</v>
      </c>
      <c r="AB4366" t="s">
        <v>83</v>
      </c>
      <c r="AC4366" t="s">
        <v>84</v>
      </c>
      <c r="AD4366">
        <f>_xlfn.XLOOKUP(MIS[[#This Row],[TRADING SYMBOL]],[1]Sheet1!$D:$D,[1]Sheet1!$C:$C)</f>
        <v>15.9</v>
      </c>
      <c r="AE4366">
        <f>MIS[[#This Row],[OrderAverageTradedPrice]]*MIS[[#This Row],[OrderQuantity]]</f>
        <v>7295</v>
      </c>
      <c r="AF4366">
        <f>MIS[[#This Row],[LTP]]*MIS[[#This Row],[OrderQuantity]]</f>
        <v>5088</v>
      </c>
      <c r="AG4366">
        <f>IF(MIS[[#This Row],[OrderSide]]="SELL",MIS[[#This Row],[VALUE]]-MIS[[#This Row],[LIVE_VALUE]],MIS[[#This Row],[LIVE_VALUE]]-MIS[[#This Row],[VALUE]])</f>
        <v>-2207</v>
      </c>
      <c r="AH4366" t="str" cm="1">
        <f t="array" ref="AH4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6" t="str">
        <f>MIS[[#This Row],[TRADING SYMBOL]]</f>
        <v>SENSEX2552084900CE</v>
      </c>
      <c r="AJ4366" t="str">
        <f>IF(RIGHT(MIS[[#This Row],[Main/Hedge]],4)="MAIN","MAIN","HEDGE")</f>
        <v>HEDGE</v>
      </c>
      <c r="AK4366" t="str" cm="1">
        <f t="array" ref="AK4366">_xlfn._xlws.FILTER(Table4[Column1],ISNUMBER(SEARCH(Table4[Column1],MIS[[#This Row],[OrderUniqueIdentifier]])),"")</f>
        <v>XYT</v>
      </c>
    </row>
    <row r="4367" spans="1:37" x14ac:dyDescent="0.25">
      <c r="A4367" t="s">
        <v>71</v>
      </c>
      <c r="B4367" t="s">
        <v>888</v>
      </c>
      <c r="C4367" t="s">
        <v>8002</v>
      </c>
      <c r="D4367" t="s">
        <v>72</v>
      </c>
      <c r="E4367" t="s">
        <v>7800</v>
      </c>
      <c r="F4367" t="s">
        <v>98</v>
      </c>
      <c r="G4367" t="s">
        <v>74</v>
      </c>
      <c r="H4367" t="s">
        <v>75</v>
      </c>
      <c r="I4367" t="s">
        <v>76</v>
      </c>
      <c r="J4367" t="s">
        <v>77</v>
      </c>
      <c r="K4367">
        <v>20</v>
      </c>
      <c r="L4367" t="s">
        <v>77</v>
      </c>
      <c r="M4367" t="s">
        <v>78</v>
      </c>
      <c r="N4367" t="s">
        <v>8003</v>
      </c>
      <c r="O4367" t="s">
        <v>7890</v>
      </c>
      <c r="P4367" t="s">
        <v>7891</v>
      </c>
      <c r="Q4367" t="s">
        <v>7804</v>
      </c>
      <c r="R4367" t="s">
        <v>79</v>
      </c>
      <c r="S4367" t="s">
        <v>7805</v>
      </c>
      <c r="T4367" t="s">
        <v>7806</v>
      </c>
      <c r="U4367" t="s">
        <v>100</v>
      </c>
      <c r="V4367" t="s">
        <v>80</v>
      </c>
      <c r="W4367">
        <v>85800</v>
      </c>
      <c r="X4367" t="s">
        <v>81</v>
      </c>
      <c r="Y4367">
        <v>20</v>
      </c>
      <c r="Z4367" t="s">
        <v>7892</v>
      </c>
      <c r="AA4367" t="s">
        <v>7893</v>
      </c>
      <c r="AB4367" t="s">
        <v>83</v>
      </c>
      <c r="AC4367" t="s">
        <v>84</v>
      </c>
      <c r="AD4367">
        <f>_xlfn.XLOOKUP(MIS[[#This Row],[TRADING SYMBOL]],[1]Sheet1!$D:$D,[1]Sheet1!$C:$C)</f>
        <v>6.8</v>
      </c>
      <c r="AE4367">
        <f>MIS[[#This Row],[OrderAverageTradedPrice]]*MIS[[#This Row],[OrderQuantity]]</f>
        <v>182</v>
      </c>
      <c r="AF4367">
        <f>MIS[[#This Row],[LTP]]*MIS[[#This Row],[OrderQuantity]]</f>
        <v>136</v>
      </c>
      <c r="AG4367">
        <f>IF(MIS[[#This Row],[OrderSide]]="SELL",MIS[[#This Row],[VALUE]]-MIS[[#This Row],[LIVE_VALUE]],MIS[[#This Row],[LIVE_VALUE]]-MIS[[#This Row],[VALUE]])</f>
        <v>-46</v>
      </c>
      <c r="AH4367" t="str" cm="1">
        <f t="array" ref="AH4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7" t="str">
        <f>MIS[[#This Row],[TRADING SYMBOL]]</f>
        <v>SENSEX2552085800CE</v>
      </c>
      <c r="AJ4367" t="str">
        <f>IF(RIGHT(MIS[[#This Row],[Main/Hedge]],4)="MAIN","MAIN","HEDGE")</f>
        <v>HEDGE</v>
      </c>
      <c r="AK4367" t="str" cm="1">
        <f t="array" ref="AK4367">_xlfn._xlws.FILTER(Table4[Column1],ISNUMBER(SEARCH(Table4[Column1],MIS[[#This Row],[OrderUniqueIdentifier]])),"")</f>
        <v>XYT</v>
      </c>
    </row>
    <row r="4368" spans="1:37" x14ac:dyDescent="0.25">
      <c r="A4368" t="s">
        <v>71</v>
      </c>
      <c r="B4368" t="s">
        <v>888</v>
      </c>
      <c r="C4368" t="s">
        <v>8004</v>
      </c>
      <c r="D4368" t="s">
        <v>72</v>
      </c>
      <c r="E4368" t="s">
        <v>7809</v>
      </c>
      <c r="F4368" t="s">
        <v>98</v>
      </c>
      <c r="G4368" t="s">
        <v>74</v>
      </c>
      <c r="H4368" t="s">
        <v>75</v>
      </c>
      <c r="I4368" t="s">
        <v>76</v>
      </c>
      <c r="J4368" t="s">
        <v>77</v>
      </c>
      <c r="K4368">
        <v>20</v>
      </c>
      <c r="L4368" t="s">
        <v>77</v>
      </c>
      <c r="M4368" t="s">
        <v>78</v>
      </c>
      <c r="N4368" t="s">
        <v>3239</v>
      </c>
      <c r="O4368" t="s">
        <v>7891</v>
      </c>
      <c r="P4368" t="s">
        <v>7891</v>
      </c>
      <c r="Q4368" t="s">
        <v>7812</v>
      </c>
      <c r="R4368" t="s">
        <v>79</v>
      </c>
      <c r="S4368" t="s">
        <v>7805</v>
      </c>
      <c r="T4368" t="s">
        <v>7813</v>
      </c>
      <c r="U4368" t="s">
        <v>100</v>
      </c>
      <c r="V4368" t="s">
        <v>80</v>
      </c>
      <c r="W4368">
        <v>78900</v>
      </c>
      <c r="X4368" t="s">
        <v>85</v>
      </c>
      <c r="Y4368">
        <v>20</v>
      </c>
      <c r="Z4368" t="s">
        <v>7893</v>
      </c>
      <c r="AA4368" t="s">
        <v>7893</v>
      </c>
      <c r="AB4368" t="s">
        <v>87</v>
      </c>
      <c r="AC4368" t="s">
        <v>84</v>
      </c>
      <c r="AD4368">
        <f>_xlfn.XLOOKUP(MIS[[#This Row],[TRADING SYMBOL]],[1]Sheet1!$D:$D,[1]Sheet1!$C:$C)</f>
        <v>15.05</v>
      </c>
      <c r="AE4368">
        <f>MIS[[#This Row],[OrderAverageTradedPrice]]*MIS[[#This Row],[OrderQuantity]]</f>
        <v>537</v>
      </c>
      <c r="AF4368">
        <f>MIS[[#This Row],[LTP]]*MIS[[#This Row],[OrderQuantity]]</f>
        <v>301</v>
      </c>
      <c r="AG4368">
        <f>IF(MIS[[#This Row],[OrderSide]]="SELL",MIS[[#This Row],[VALUE]]-MIS[[#This Row],[LIVE_VALUE]],MIS[[#This Row],[LIVE_VALUE]]-MIS[[#This Row],[VALUE]])</f>
        <v>-236</v>
      </c>
      <c r="AH4368" t="str" cm="1">
        <f t="array" ref="AH4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8" t="str">
        <f>MIS[[#This Row],[TRADING SYMBOL]]</f>
        <v>SENSEX2552078900PE</v>
      </c>
      <c r="AJ4368" t="str">
        <f>IF(RIGHT(MIS[[#This Row],[Main/Hedge]],4)="MAIN","MAIN","HEDGE")</f>
        <v>HEDGE</v>
      </c>
      <c r="AK4368" t="str" cm="1">
        <f t="array" ref="AK4368">_xlfn._xlws.FILTER(Table4[Column1],ISNUMBER(SEARCH(Table4[Column1],MIS[[#This Row],[OrderUniqueIdentifier]])),"")</f>
        <v>XYT</v>
      </c>
    </row>
    <row r="4369" spans="1:37" x14ac:dyDescent="0.25">
      <c r="A4369" t="s">
        <v>1374</v>
      </c>
      <c r="B4369" t="s">
        <v>1395</v>
      </c>
      <c r="C4369" t="s">
        <v>8128</v>
      </c>
      <c r="D4369" t="s">
        <v>72</v>
      </c>
      <c r="E4369" t="s">
        <v>346</v>
      </c>
      <c r="F4369" t="s">
        <v>98</v>
      </c>
      <c r="G4369" t="s">
        <v>74</v>
      </c>
      <c r="H4369" t="s">
        <v>75</v>
      </c>
      <c r="I4369" t="s">
        <v>76</v>
      </c>
      <c r="J4369" t="s">
        <v>77</v>
      </c>
      <c r="K4369">
        <v>320</v>
      </c>
      <c r="L4369" t="s">
        <v>77</v>
      </c>
      <c r="M4369" t="s">
        <v>78</v>
      </c>
      <c r="N4369" t="s">
        <v>8129</v>
      </c>
      <c r="O4369" t="s">
        <v>7890</v>
      </c>
      <c r="P4369" t="s">
        <v>7891</v>
      </c>
      <c r="Q4369" t="s">
        <v>348</v>
      </c>
      <c r="R4369" t="s">
        <v>79</v>
      </c>
      <c r="S4369" t="s">
        <v>350</v>
      </c>
      <c r="T4369" t="s">
        <v>349</v>
      </c>
      <c r="U4369" t="s">
        <v>100</v>
      </c>
      <c r="V4369" t="s">
        <v>80</v>
      </c>
      <c r="W4369">
        <v>79500</v>
      </c>
      <c r="X4369" t="s">
        <v>85</v>
      </c>
      <c r="Y4369">
        <v>320</v>
      </c>
      <c r="Z4369" t="s">
        <v>7892</v>
      </c>
      <c r="AA4369" t="s">
        <v>7893</v>
      </c>
      <c r="AB4369" t="s">
        <v>87</v>
      </c>
      <c r="AC4369" t="s">
        <v>84</v>
      </c>
      <c r="AD4369">
        <f>_xlfn.XLOOKUP(MIS[[#This Row],[TRADING SYMBOL]],[1]Sheet1!$D:$D,[1]Sheet1!$C:$C)</f>
        <v>23.15</v>
      </c>
      <c r="AE4369">
        <f>MIS[[#This Row],[OrderAverageTradedPrice]]*MIS[[#This Row],[OrderQuantity]]</f>
        <v>12968</v>
      </c>
      <c r="AF4369">
        <f>MIS[[#This Row],[LTP]]*MIS[[#This Row],[OrderQuantity]]</f>
        <v>7408</v>
      </c>
      <c r="AG4369">
        <f>IF(MIS[[#This Row],[OrderSide]]="SELL",MIS[[#This Row],[VALUE]]-MIS[[#This Row],[LIVE_VALUE]],MIS[[#This Row],[LIVE_VALUE]]-MIS[[#This Row],[VALUE]])</f>
        <v>-5560</v>
      </c>
      <c r="AH4369" t="str" cm="1">
        <f t="array" ref="AH4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9" t="str">
        <f>MIS[[#This Row],[TRADING SYMBOL]]</f>
        <v>SENSEX2552079500PE</v>
      </c>
      <c r="AJ4369" t="str">
        <f>IF(RIGHT(MIS[[#This Row],[Main/Hedge]],4)="MAIN","MAIN","HEDGE")</f>
        <v>HEDGE</v>
      </c>
      <c r="AK4369" t="str" cm="1">
        <f t="array" ref="AK4369">_xlfn._xlws.FILTER(Table4[Column1],ISNUMBER(SEARCH(Table4[Column1],MIS[[#This Row],[OrderUniqueIdentifier]])),"")</f>
        <v>XYT</v>
      </c>
    </row>
    <row r="4370" spans="1:37" x14ac:dyDescent="0.25">
      <c r="A4370" t="s">
        <v>292</v>
      </c>
      <c r="B4370" t="s">
        <v>293</v>
      </c>
      <c r="C4370" t="s">
        <v>321</v>
      </c>
      <c r="D4370" t="s">
        <v>72</v>
      </c>
      <c r="E4370" t="s">
        <v>3238</v>
      </c>
      <c r="F4370" t="s">
        <v>98</v>
      </c>
      <c r="G4370" t="s">
        <v>74</v>
      </c>
      <c r="H4370" t="s">
        <v>93</v>
      </c>
      <c r="I4370" t="s">
        <v>76</v>
      </c>
      <c r="J4370" t="s">
        <v>7672</v>
      </c>
      <c r="K4370">
        <v>60</v>
      </c>
      <c r="L4370" t="s">
        <v>77</v>
      </c>
      <c r="M4370" t="s">
        <v>78</v>
      </c>
      <c r="N4370" t="s">
        <v>7672</v>
      </c>
      <c r="O4370" t="s">
        <v>7890</v>
      </c>
      <c r="P4370" t="s">
        <v>7891</v>
      </c>
      <c r="Q4370" t="s">
        <v>3241</v>
      </c>
      <c r="R4370" t="s">
        <v>79</v>
      </c>
      <c r="S4370" t="s">
        <v>350</v>
      </c>
      <c r="T4370" t="s">
        <v>3242</v>
      </c>
      <c r="U4370" t="s">
        <v>100</v>
      </c>
      <c r="V4370" t="s">
        <v>80</v>
      </c>
      <c r="W4370">
        <v>84900</v>
      </c>
      <c r="X4370" t="s">
        <v>81</v>
      </c>
      <c r="Y4370">
        <v>60</v>
      </c>
      <c r="Z4370" t="s">
        <v>7892</v>
      </c>
      <c r="AA4370" t="s">
        <v>7893</v>
      </c>
      <c r="AB4370" t="s">
        <v>83</v>
      </c>
      <c r="AC4370" t="s">
        <v>84</v>
      </c>
      <c r="AD4370">
        <f>_xlfn.XLOOKUP(MIS[[#This Row],[TRADING SYMBOL]],[1]Sheet1!$D:$D,[1]Sheet1!$C:$C)</f>
        <v>15.9</v>
      </c>
      <c r="AE4370">
        <f>MIS[[#This Row],[OrderAverageTradedPrice]]*MIS[[#This Row],[OrderQuantity]]</f>
        <v>1368</v>
      </c>
      <c r="AF4370">
        <f>MIS[[#This Row],[LTP]]*MIS[[#This Row],[OrderQuantity]]</f>
        <v>954</v>
      </c>
      <c r="AG4370">
        <f>IF(MIS[[#This Row],[OrderSide]]="SELL",MIS[[#This Row],[VALUE]]-MIS[[#This Row],[LIVE_VALUE]],MIS[[#This Row],[LIVE_VALUE]]-MIS[[#This Row],[VALUE]])</f>
        <v>-414</v>
      </c>
      <c r="AH4370" t="str" cm="1">
        <f t="array" ref="AH4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0" t="str">
        <f>MIS[[#This Row],[TRADING SYMBOL]]</f>
        <v>SENSEX2552084900CE</v>
      </c>
      <c r="AJ4370" t="str">
        <f>IF(RIGHT(MIS[[#This Row],[Main/Hedge]],4)="MAIN","MAIN","HEDGE")</f>
        <v>HEDGE</v>
      </c>
      <c r="AK4370" t="str" cm="1">
        <f t="array" ref="AK4370">_xlfn._xlws.FILTER(Table4[Column1],ISNUMBER(SEARCH(Table4[Column1],MIS[[#This Row],[OrderUniqueIdentifier]])),"")</f>
        <v>XYT</v>
      </c>
    </row>
    <row r="4371" spans="1:37" x14ac:dyDescent="0.25">
      <c r="A4371" t="s">
        <v>292</v>
      </c>
      <c r="B4371" t="s">
        <v>293</v>
      </c>
      <c r="C4371" t="s">
        <v>322</v>
      </c>
      <c r="D4371" t="s">
        <v>72</v>
      </c>
      <c r="E4371" t="s">
        <v>346</v>
      </c>
      <c r="F4371" t="s">
        <v>98</v>
      </c>
      <c r="G4371" t="s">
        <v>74</v>
      </c>
      <c r="H4371" t="s">
        <v>93</v>
      </c>
      <c r="I4371" t="s">
        <v>76</v>
      </c>
      <c r="J4371" t="s">
        <v>189</v>
      </c>
      <c r="K4371">
        <v>60</v>
      </c>
      <c r="L4371" t="s">
        <v>77</v>
      </c>
      <c r="M4371" t="s">
        <v>78</v>
      </c>
      <c r="N4371" t="s">
        <v>189</v>
      </c>
      <c r="O4371" t="s">
        <v>7891</v>
      </c>
      <c r="P4371" t="s">
        <v>7891</v>
      </c>
      <c r="Q4371" t="s">
        <v>348</v>
      </c>
      <c r="R4371" t="s">
        <v>79</v>
      </c>
      <c r="S4371" t="s">
        <v>350</v>
      </c>
      <c r="T4371" t="s">
        <v>349</v>
      </c>
      <c r="U4371" t="s">
        <v>100</v>
      </c>
      <c r="V4371" t="s">
        <v>80</v>
      </c>
      <c r="W4371">
        <v>79500</v>
      </c>
      <c r="X4371" t="s">
        <v>85</v>
      </c>
      <c r="Y4371">
        <v>60</v>
      </c>
      <c r="Z4371" t="s">
        <v>7893</v>
      </c>
      <c r="AA4371" t="s">
        <v>7893</v>
      </c>
      <c r="AB4371" t="s">
        <v>87</v>
      </c>
      <c r="AC4371" t="s">
        <v>84</v>
      </c>
      <c r="AD4371">
        <f>_xlfn.XLOOKUP(MIS[[#This Row],[TRADING SYMBOL]],[1]Sheet1!$D:$D,[1]Sheet1!$C:$C)</f>
        <v>23.15</v>
      </c>
      <c r="AE4371">
        <f>MIS[[#This Row],[OrderAverageTradedPrice]]*MIS[[#This Row],[OrderQuantity]]</f>
        <v>2454</v>
      </c>
      <c r="AF4371">
        <f>MIS[[#This Row],[LTP]]*MIS[[#This Row],[OrderQuantity]]</f>
        <v>1389</v>
      </c>
      <c r="AG4371">
        <f>IF(MIS[[#This Row],[OrderSide]]="SELL",MIS[[#This Row],[VALUE]]-MIS[[#This Row],[LIVE_VALUE]],MIS[[#This Row],[LIVE_VALUE]]-MIS[[#This Row],[VALUE]])</f>
        <v>-1065</v>
      </c>
      <c r="AH4371" t="str" cm="1">
        <f t="array" ref="AH4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1" t="str">
        <f>MIS[[#This Row],[TRADING SYMBOL]]</f>
        <v>SENSEX2552079500PE</v>
      </c>
      <c r="AJ4371" t="str">
        <f>IF(RIGHT(MIS[[#This Row],[Main/Hedge]],4)="MAIN","MAIN","HEDGE")</f>
        <v>HEDGE</v>
      </c>
      <c r="AK4371" t="str" cm="1">
        <f t="array" ref="AK4371">_xlfn._xlws.FILTER(Table4[Column1],ISNUMBER(SEARCH(Table4[Column1],MIS[[#This Row],[OrderUniqueIdentifier]])),"")</f>
        <v>XYT</v>
      </c>
    </row>
    <row r="4372" spans="1:37" x14ac:dyDescent="0.25">
      <c r="A4372" t="s">
        <v>1414</v>
      </c>
      <c r="B4372" t="s">
        <v>1431</v>
      </c>
      <c r="C4372" t="s">
        <v>8139</v>
      </c>
      <c r="D4372" t="s">
        <v>72</v>
      </c>
      <c r="E4372" t="s">
        <v>7800</v>
      </c>
      <c r="F4372" t="s">
        <v>98</v>
      </c>
      <c r="G4372" t="s">
        <v>74</v>
      </c>
      <c r="H4372" t="s">
        <v>75</v>
      </c>
      <c r="I4372" t="s">
        <v>76</v>
      </c>
      <c r="J4372" t="s">
        <v>77</v>
      </c>
      <c r="K4372">
        <v>20</v>
      </c>
      <c r="L4372" t="s">
        <v>77</v>
      </c>
      <c r="M4372" t="s">
        <v>78</v>
      </c>
      <c r="N4372" t="s">
        <v>7801</v>
      </c>
      <c r="O4372" t="s">
        <v>8140</v>
      </c>
      <c r="P4372" t="s">
        <v>8141</v>
      </c>
      <c r="Q4372" t="s">
        <v>7804</v>
      </c>
      <c r="R4372" t="s">
        <v>79</v>
      </c>
      <c r="S4372" t="s">
        <v>7805</v>
      </c>
      <c r="T4372" t="s">
        <v>7806</v>
      </c>
      <c r="U4372" t="s">
        <v>100</v>
      </c>
      <c r="V4372" t="s">
        <v>80</v>
      </c>
      <c r="W4372">
        <v>85800</v>
      </c>
      <c r="X4372" t="s">
        <v>81</v>
      </c>
      <c r="Y4372">
        <v>20</v>
      </c>
      <c r="Z4372" t="s">
        <v>8142</v>
      </c>
      <c r="AA4372" t="s">
        <v>8143</v>
      </c>
      <c r="AB4372" t="s">
        <v>83</v>
      </c>
      <c r="AC4372" t="s">
        <v>84</v>
      </c>
      <c r="AD4372">
        <f>_xlfn.XLOOKUP(MIS[[#This Row],[TRADING SYMBOL]],[1]Sheet1!$D:$D,[1]Sheet1!$C:$C)</f>
        <v>6.8</v>
      </c>
      <c r="AE4372">
        <f>MIS[[#This Row],[OrderAverageTradedPrice]]*MIS[[#This Row],[OrderQuantity]]</f>
        <v>181</v>
      </c>
      <c r="AF4372">
        <f>MIS[[#This Row],[LTP]]*MIS[[#This Row],[OrderQuantity]]</f>
        <v>136</v>
      </c>
      <c r="AG4372">
        <f>IF(MIS[[#This Row],[OrderSide]]="SELL",MIS[[#This Row],[VALUE]]-MIS[[#This Row],[LIVE_VALUE]],MIS[[#This Row],[LIVE_VALUE]]-MIS[[#This Row],[VALUE]])</f>
        <v>-45</v>
      </c>
      <c r="AH4372" t="str" cm="1">
        <f t="array" ref="AH4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2" t="str">
        <f>MIS[[#This Row],[TRADING SYMBOL]]</f>
        <v>SENSEX2552085800CE</v>
      </c>
      <c r="AJ4372" t="str">
        <f>IF(RIGHT(MIS[[#This Row],[Main/Hedge]],4)="MAIN","MAIN","HEDGE")</f>
        <v>HEDGE</v>
      </c>
      <c r="AK4372" t="str" cm="1">
        <f t="array" ref="AK4372">_xlfn._xlws.FILTER(Table4[Column1],ISNUMBER(SEARCH(Table4[Column1],MIS[[#This Row],[OrderUniqueIdentifier]])),"")</f>
        <v>XYT</v>
      </c>
    </row>
    <row r="4373" spans="1:37" x14ac:dyDescent="0.25">
      <c r="A4373" t="s">
        <v>1414</v>
      </c>
      <c r="B4373" t="s">
        <v>1431</v>
      </c>
      <c r="C4373" t="s">
        <v>8144</v>
      </c>
      <c r="D4373" t="s">
        <v>72</v>
      </c>
      <c r="E4373" t="s">
        <v>7809</v>
      </c>
      <c r="F4373" t="s">
        <v>98</v>
      </c>
      <c r="G4373" t="s">
        <v>74</v>
      </c>
      <c r="H4373" t="s">
        <v>75</v>
      </c>
      <c r="I4373" t="s">
        <v>76</v>
      </c>
      <c r="J4373" t="s">
        <v>77</v>
      </c>
      <c r="K4373">
        <v>20</v>
      </c>
      <c r="L4373" t="s">
        <v>77</v>
      </c>
      <c r="M4373" t="s">
        <v>78</v>
      </c>
      <c r="N4373" t="s">
        <v>3792</v>
      </c>
      <c r="O4373" t="s">
        <v>8140</v>
      </c>
      <c r="P4373" t="s">
        <v>8140</v>
      </c>
      <c r="Q4373" t="s">
        <v>7812</v>
      </c>
      <c r="R4373" t="s">
        <v>79</v>
      </c>
      <c r="S4373" t="s">
        <v>7805</v>
      </c>
      <c r="T4373" t="s">
        <v>7813</v>
      </c>
      <c r="U4373" t="s">
        <v>100</v>
      </c>
      <c r="V4373" t="s">
        <v>80</v>
      </c>
      <c r="W4373">
        <v>78900</v>
      </c>
      <c r="X4373" t="s">
        <v>85</v>
      </c>
      <c r="Y4373">
        <v>20</v>
      </c>
      <c r="Z4373" t="s">
        <v>8142</v>
      </c>
      <c r="AA4373" t="s">
        <v>8142</v>
      </c>
      <c r="AB4373" t="s">
        <v>87</v>
      </c>
      <c r="AC4373" t="s">
        <v>84</v>
      </c>
      <c r="AD4373">
        <f>_xlfn.XLOOKUP(MIS[[#This Row],[TRADING SYMBOL]],[1]Sheet1!$D:$D,[1]Sheet1!$C:$C)</f>
        <v>15.05</v>
      </c>
      <c r="AE4373">
        <f>MIS[[#This Row],[OrderAverageTradedPrice]]*MIS[[#This Row],[OrderQuantity]]</f>
        <v>538</v>
      </c>
      <c r="AF4373">
        <f>MIS[[#This Row],[LTP]]*MIS[[#This Row],[OrderQuantity]]</f>
        <v>301</v>
      </c>
      <c r="AG4373">
        <f>IF(MIS[[#This Row],[OrderSide]]="SELL",MIS[[#This Row],[VALUE]]-MIS[[#This Row],[LIVE_VALUE]],MIS[[#This Row],[LIVE_VALUE]]-MIS[[#This Row],[VALUE]])</f>
        <v>-237</v>
      </c>
      <c r="AH4373" t="str" cm="1">
        <f t="array" ref="AH4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3" t="str">
        <f>MIS[[#This Row],[TRADING SYMBOL]]</f>
        <v>SENSEX2552078900PE</v>
      </c>
      <c r="AJ4373" t="str">
        <f>IF(RIGHT(MIS[[#This Row],[Main/Hedge]],4)="MAIN","MAIN","HEDGE")</f>
        <v>HEDGE</v>
      </c>
      <c r="AK4373" t="str" cm="1">
        <f t="array" ref="AK4373">_xlfn._xlws.FILTER(Table4[Column1],ISNUMBER(SEARCH(Table4[Column1],MIS[[#This Row],[OrderUniqueIdentifier]])),"")</f>
        <v>XYT</v>
      </c>
    </row>
    <row r="4374" spans="1:37" x14ac:dyDescent="0.25">
      <c r="A4374" t="s">
        <v>71</v>
      </c>
      <c r="B4374" t="s">
        <v>602</v>
      </c>
      <c r="C4374" t="s">
        <v>7938</v>
      </c>
      <c r="D4374" t="s">
        <v>72</v>
      </c>
      <c r="E4374" t="s">
        <v>211</v>
      </c>
      <c r="F4374" t="s">
        <v>98</v>
      </c>
      <c r="G4374" t="s">
        <v>89</v>
      </c>
      <c r="H4374" t="s">
        <v>75</v>
      </c>
      <c r="I4374" t="s">
        <v>76</v>
      </c>
      <c r="J4374" t="s">
        <v>77</v>
      </c>
      <c r="K4374">
        <v>20</v>
      </c>
      <c r="L4374" t="s">
        <v>77</v>
      </c>
      <c r="M4374" t="s">
        <v>78</v>
      </c>
      <c r="N4374" t="s">
        <v>6240</v>
      </c>
      <c r="O4374" t="s">
        <v>7939</v>
      </c>
      <c r="P4374" t="s">
        <v>7939</v>
      </c>
      <c r="Q4374" t="s">
        <v>213</v>
      </c>
      <c r="R4374" t="s">
        <v>79</v>
      </c>
      <c r="S4374" t="s">
        <v>155</v>
      </c>
      <c r="T4374" t="s">
        <v>214</v>
      </c>
      <c r="U4374" t="s">
        <v>100</v>
      </c>
      <c r="V4374" t="s">
        <v>80</v>
      </c>
      <c r="W4374">
        <v>83400</v>
      </c>
      <c r="X4374" t="s">
        <v>81</v>
      </c>
      <c r="Y4374">
        <v>-20</v>
      </c>
      <c r="Z4374" t="s">
        <v>7940</v>
      </c>
      <c r="AA4374" t="s">
        <v>7940</v>
      </c>
      <c r="AB4374" t="s">
        <v>90</v>
      </c>
      <c r="AC4374" t="s">
        <v>91</v>
      </c>
      <c r="AD4374">
        <f>_xlfn.XLOOKUP(MIS[[#This Row],[TRADING SYMBOL]],[1]Sheet1!$D:$D,[1]Sheet1!$C:$C)</f>
        <v>114.3</v>
      </c>
      <c r="AE4374">
        <f>MIS[[#This Row],[OrderAverageTradedPrice]]*MIS[[#This Row],[OrderQuantity]]</f>
        <v>2868</v>
      </c>
      <c r="AF4374">
        <f>MIS[[#This Row],[LTP]]*MIS[[#This Row],[OrderQuantity]]</f>
        <v>2286</v>
      </c>
      <c r="AG4374">
        <f>IF(MIS[[#This Row],[OrderSide]]="SELL",MIS[[#This Row],[VALUE]]-MIS[[#This Row],[LIVE_VALUE]],MIS[[#This Row],[LIVE_VALUE]]-MIS[[#This Row],[VALUE]])</f>
        <v>582</v>
      </c>
      <c r="AH4374" t="str" cm="1">
        <f t="array" ref="AH4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4" t="str">
        <f>MIS[[#This Row],[TRADING SYMBOL]]</f>
        <v>SENSEX2552083400CE</v>
      </c>
      <c r="AJ4374" t="str">
        <f>IF(RIGHT(MIS[[#This Row],[Main/Hedge]],4)="MAIN","MAIN","HEDGE")</f>
        <v>MAIN</v>
      </c>
      <c r="AK4374" t="str" cm="1">
        <f t="array" ref="AK4374">_xlfn._xlws.FILTER(Table4[Column1],ISNUMBER(SEARCH(Table4[Column1],MIS[[#This Row],[OrderUniqueIdentifier]])),"")</f>
        <v>XYT</v>
      </c>
    </row>
    <row r="4375" spans="1:37" x14ac:dyDescent="0.25">
      <c r="A4375" t="s">
        <v>71</v>
      </c>
      <c r="B4375" t="s">
        <v>1186</v>
      </c>
      <c r="C4375" t="s">
        <v>8074</v>
      </c>
      <c r="D4375" t="s">
        <v>72</v>
      </c>
      <c r="E4375" t="s">
        <v>211</v>
      </c>
      <c r="F4375" t="s">
        <v>98</v>
      </c>
      <c r="G4375" t="s">
        <v>89</v>
      </c>
      <c r="H4375" t="s">
        <v>75</v>
      </c>
      <c r="I4375" t="s">
        <v>76</v>
      </c>
      <c r="J4375" t="s">
        <v>77</v>
      </c>
      <c r="K4375">
        <v>20</v>
      </c>
      <c r="L4375" t="s">
        <v>77</v>
      </c>
      <c r="M4375" t="s">
        <v>78</v>
      </c>
      <c r="N4375" t="s">
        <v>8075</v>
      </c>
      <c r="O4375" t="s">
        <v>7939</v>
      </c>
      <c r="P4375" t="s">
        <v>7939</v>
      </c>
      <c r="Q4375" t="s">
        <v>213</v>
      </c>
      <c r="R4375" t="s">
        <v>79</v>
      </c>
      <c r="S4375" t="s">
        <v>155</v>
      </c>
      <c r="T4375" t="s">
        <v>214</v>
      </c>
      <c r="U4375" t="s">
        <v>100</v>
      </c>
      <c r="V4375" t="s">
        <v>80</v>
      </c>
      <c r="W4375">
        <v>83400</v>
      </c>
      <c r="X4375" t="s">
        <v>81</v>
      </c>
      <c r="Y4375">
        <v>-20</v>
      </c>
      <c r="Z4375" t="s">
        <v>7940</v>
      </c>
      <c r="AA4375" t="s">
        <v>7940</v>
      </c>
      <c r="AB4375" t="s">
        <v>90</v>
      </c>
      <c r="AC4375" t="s">
        <v>91</v>
      </c>
      <c r="AD4375">
        <f>_xlfn.XLOOKUP(MIS[[#This Row],[TRADING SYMBOL]],[1]Sheet1!$D:$D,[1]Sheet1!$C:$C)</f>
        <v>114.3</v>
      </c>
      <c r="AE4375">
        <f>MIS[[#This Row],[OrderAverageTradedPrice]]*MIS[[#This Row],[OrderQuantity]]</f>
        <v>2864</v>
      </c>
      <c r="AF4375">
        <f>MIS[[#This Row],[LTP]]*MIS[[#This Row],[OrderQuantity]]</f>
        <v>2286</v>
      </c>
      <c r="AG4375">
        <f>IF(MIS[[#This Row],[OrderSide]]="SELL",MIS[[#This Row],[VALUE]]-MIS[[#This Row],[LIVE_VALUE]],MIS[[#This Row],[LIVE_VALUE]]-MIS[[#This Row],[VALUE]])</f>
        <v>578</v>
      </c>
      <c r="AH4375" t="str" cm="1">
        <f t="array" ref="AH4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5" t="str">
        <f>MIS[[#This Row],[TRADING SYMBOL]]</f>
        <v>SENSEX2552083400CE</v>
      </c>
      <c r="AJ4375" t="str">
        <f>IF(RIGHT(MIS[[#This Row],[Main/Hedge]],4)="MAIN","MAIN","HEDGE")</f>
        <v>MAIN</v>
      </c>
      <c r="AK4375" t="str" cm="1">
        <f t="array" ref="AK4375">_xlfn._xlws.FILTER(Table4[Column1],ISNUMBER(SEARCH(Table4[Column1],MIS[[#This Row],[OrderUniqueIdentifier]])),"")</f>
        <v>XYT</v>
      </c>
    </row>
    <row r="4376" spans="1:37" x14ac:dyDescent="0.25">
      <c r="A4376" t="s">
        <v>71</v>
      </c>
      <c r="B4376" t="s">
        <v>602</v>
      </c>
      <c r="C4376" t="s">
        <v>7941</v>
      </c>
      <c r="D4376" t="s">
        <v>72</v>
      </c>
      <c r="E4376" t="s">
        <v>120</v>
      </c>
      <c r="F4376" t="s">
        <v>98</v>
      </c>
      <c r="G4376" t="s">
        <v>89</v>
      </c>
      <c r="H4376" t="s">
        <v>75</v>
      </c>
      <c r="I4376" t="s">
        <v>76</v>
      </c>
      <c r="J4376" t="s">
        <v>77</v>
      </c>
      <c r="K4376">
        <v>20</v>
      </c>
      <c r="L4376" t="s">
        <v>77</v>
      </c>
      <c r="M4376" t="s">
        <v>78</v>
      </c>
      <c r="N4376" t="s">
        <v>7942</v>
      </c>
      <c r="O4376" t="s">
        <v>7939</v>
      </c>
      <c r="P4376" t="s">
        <v>7916</v>
      </c>
      <c r="Q4376" t="s">
        <v>121</v>
      </c>
      <c r="R4376" t="s">
        <v>79</v>
      </c>
      <c r="S4376" t="s">
        <v>155</v>
      </c>
      <c r="T4376" t="s">
        <v>122</v>
      </c>
      <c r="U4376" t="s">
        <v>100</v>
      </c>
      <c r="V4376" t="s">
        <v>80</v>
      </c>
      <c r="W4376">
        <v>81100</v>
      </c>
      <c r="X4376" t="s">
        <v>85</v>
      </c>
      <c r="Y4376">
        <v>-20</v>
      </c>
      <c r="Z4376" t="s">
        <v>7940</v>
      </c>
      <c r="AA4376" t="s">
        <v>419</v>
      </c>
      <c r="AB4376" t="s">
        <v>107</v>
      </c>
      <c r="AC4376" t="s">
        <v>91</v>
      </c>
      <c r="AD4376">
        <f>_xlfn.XLOOKUP(MIS[[#This Row],[TRADING SYMBOL]],[1]Sheet1!$D:$D,[1]Sheet1!$C:$C)</f>
        <v>100.2</v>
      </c>
      <c r="AE4376">
        <f>MIS[[#This Row],[OrderAverageTradedPrice]]*MIS[[#This Row],[OrderQuantity]]</f>
        <v>3160</v>
      </c>
      <c r="AF4376">
        <f>MIS[[#This Row],[LTP]]*MIS[[#This Row],[OrderQuantity]]</f>
        <v>2004</v>
      </c>
      <c r="AG4376">
        <f>IF(MIS[[#This Row],[OrderSide]]="SELL",MIS[[#This Row],[VALUE]]-MIS[[#This Row],[LIVE_VALUE]],MIS[[#This Row],[LIVE_VALUE]]-MIS[[#This Row],[VALUE]])</f>
        <v>1156</v>
      </c>
      <c r="AH4376" t="str" cm="1">
        <f t="array" ref="AH4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6" t="str">
        <f>MIS[[#This Row],[TRADING SYMBOL]]</f>
        <v>SENSEX2552081100PE</v>
      </c>
      <c r="AJ4376" t="str">
        <f>IF(RIGHT(MIS[[#This Row],[Main/Hedge]],4)="MAIN","MAIN","HEDGE")</f>
        <v>MAIN</v>
      </c>
      <c r="AK4376" t="str" cm="1">
        <f t="array" ref="AK4376">_xlfn._xlws.FILTER(Table4[Column1],ISNUMBER(SEARCH(Table4[Column1],MIS[[#This Row],[OrderUniqueIdentifier]])),"")</f>
        <v>XYT</v>
      </c>
    </row>
    <row r="4377" spans="1:37" x14ac:dyDescent="0.25">
      <c r="A4377" t="s">
        <v>71</v>
      </c>
      <c r="B4377" t="s">
        <v>661</v>
      </c>
      <c r="C4377" t="s">
        <v>7950</v>
      </c>
      <c r="D4377" t="s">
        <v>72</v>
      </c>
      <c r="E4377" t="s">
        <v>211</v>
      </c>
      <c r="F4377" t="s">
        <v>98</v>
      </c>
      <c r="G4377" t="s">
        <v>89</v>
      </c>
      <c r="H4377" t="s">
        <v>75</v>
      </c>
      <c r="I4377" t="s">
        <v>76</v>
      </c>
      <c r="J4377" t="s">
        <v>77</v>
      </c>
      <c r="K4377">
        <v>20</v>
      </c>
      <c r="L4377" t="s">
        <v>77</v>
      </c>
      <c r="M4377" t="s">
        <v>78</v>
      </c>
      <c r="N4377" t="s">
        <v>260</v>
      </c>
      <c r="O4377" t="s">
        <v>7916</v>
      </c>
      <c r="P4377" t="s">
        <v>7916</v>
      </c>
      <c r="Q4377" t="s">
        <v>213</v>
      </c>
      <c r="R4377" t="s">
        <v>79</v>
      </c>
      <c r="S4377" t="s">
        <v>155</v>
      </c>
      <c r="T4377" t="s">
        <v>214</v>
      </c>
      <c r="U4377" t="s">
        <v>100</v>
      </c>
      <c r="V4377" t="s">
        <v>80</v>
      </c>
      <c r="W4377">
        <v>83400</v>
      </c>
      <c r="X4377" t="s">
        <v>81</v>
      </c>
      <c r="Y4377">
        <v>-20</v>
      </c>
      <c r="Z4377" t="s">
        <v>419</v>
      </c>
      <c r="AA4377" t="s">
        <v>419</v>
      </c>
      <c r="AB4377" t="s">
        <v>90</v>
      </c>
      <c r="AC4377" t="s">
        <v>91</v>
      </c>
      <c r="AD4377">
        <f>_xlfn.XLOOKUP(MIS[[#This Row],[TRADING SYMBOL]],[1]Sheet1!$D:$D,[1]Sheet1!$C:$C)</f>
        <v>114.3</v>
      </c>
      <c r="AE4377">
        <f>MIS[[#This Row],[OrderAverageTradedPrice]]*MIS[[#This Row],[OrderQuantity]]</f>
        <v>2846</v>
      </c>
      <c r="AF4377">
        <f>MIS[[#This Row],[LTP]]*MIS[[#This Row],[OrderQuantity]]</f>
        <v>2286</v>
      </c>
      <c r="AG4377">
        <f>IF(MIS[[#This Row],[OrderSide]]="SELL",MIS[[#This Row],[VALUE]]-MIS[[#This Row],[LIVE_VALUE]],MIS[[#This Row],[LIVE_VALUE]]-MIS[[#This Row],[VALUE]])</f>
        <v>560</v>
      </c>
      <c r="AH4377" t="str" cm="1">
        <f t="array" ref="AH4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7" t="str">
        <f>MIS[[#This Row],[TRADING SYMBOL]]</f>
        <v>SENSEX2552083400CE</v>
      </c>
      <c r="AJ4377" t="str">
        <f>IF(RIGHT(MIS[[#This Row],[Main/Hedge]],4)="MAIN","MAIN","HEDGE")</f>
        <v>MAIN</v>
      </c>
      <c r="AK4377" t="str" cm="1">
        <f t="array" ref="AK4377">_xlfn._xlws.FILTER(Table4[Column1],ISNUMBER(SEARCH(Table4[Column1],MIS[[#This Row],[OrderUniqueIdentifier]])),"")</f>
        <v>XYT</v>
      </c>
    </row>
    <row r="4378" spans="1:37" x14ac:dyDescent="0.25">
      <c r="A4378" t="s">
        <v>71</v>
      </c>
      <c r="B4378" t="s">
        <v>669</v>
      </c>
      <c r="C4378" t="s">
        <v>7953</v>
      </c>
      <c r="D4378" t="s">
        <v>72</v>
      </c>
      <c r="E4378" t="s">
        <v>211</v>
      </c>
      <c r="F4378" t="s">
        <v>98</v>
      </c>
      <c r="G4378" t="s">
        <v>89</v>
      </c>
      <c r="H4378" t="s">
        <v>75</v>
      </c>
      <c r="I4378" t="s">
        <v>76</v>
      </c>
      <c r="J4378" t="s">
        <v>77</v>
      </c>
      <c r="K4378">
        <v>240</v>
      </c>
      <c r="L4378" t="s">
        <v>77</v>
      </c>
      <c r="M4378" t="s">
        <v>78</v>
      </c>
      <c r="N4378" t="s">
        <v>7954</v>
      </c>
      <c r="O4378" t="s">
        <v>7916</v>
      </c>
      <c r="P4378" t="s">
        <v>7916</v>
      </c>
      <c r="Q4378" t="s">
        <v>213</v>
      </c>
      <c r="R4378" t="s">
        <v>79</v>
      </c>
      <c r="S4378" t="s">
        <v>155</v>
      </c>
      <c r="T4378" t="s">
        <v>214</v>
      </c>
      <c r="U4378" t="s">
        <v>100</v>
      </c>
      <c r="V4378" t="s">
        <v>80</v>
      </c>
      <c r="W4378">
        <v>83400</v>
      </c>
      <c r="X4378" t="s">
        <v>81</v>
      </c>
      <c r="Y4378">
        <v>-240</v>
      </c>
      <c r="Z4378" t="s">
        <v>419</v>
      </c>
      <c r="AA4378" t="s">
        <v>419</v>
      </c>
      <c r="AB4378" t="s">
        <v>90</v>
      </c>
      <c r="AC4378" t="s">
        <v>91</v>
      </c>
      <c r="AD4378">
        <f>_xlfn.XLOOKUP(MIS[[#This Row],[TRADING SYMBOL]],[1]Sheet1!$D:$D,[1]Sheet1!$C:$C)</f>
        <v>114.3</v>
      </c>
      <c r="AE4378">
        <f>MIS[[#This Row],[OrderAverageTradedPrice]]*MIS[[#This Row],[OrderQuantity]]</f>
        <v>34231.99999999992</v>
      </c>
      <c r="AF4378">
        <f>MIS[[#This Row],[LTP]]*MIS[[#This Row],[OrderQuantity]]</f>
        <v>27432</v>
      </c>
      <c r="AG4378">
        <f>IF(MIS[[#This Row],[OrderSide]]="SELL",MIS[[#This Row],[VALUE]]-MIS[[#This Row],[LIVE_VALUE]],MIS[[#This Row],[LIVE_VALUE]]-MIS[[#This Row],[VALUE]])</f>
        <v>6799.99999999992</v>
      </c>
      <c r="AH4378" t="str" cm="1">
        <f t="array" ref="AH4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8" t="str">
        <f>MIS[[#This Row],[TRADING SYMBOL]]</f>
        <v>SENSEX2552083400CE</v>
      </c>
      <c r="AJ4378" t="str">
        <f>IF(RIGHT(MIS[[#This Row],[Main/Hedge]],4)="MAIN","MAIN","HEDGE")</f>
        <v>MAIN</v>
      </c>
      <c r="AK4378" t="str" cm="1">
        <f t="array" ref="AK4378">_xlfn._xlws.FILTER(Table4[Column1],ISNUMBER(SEARCH(Table4[Column1],MIS[[#This Row],[OrderUniqueIdentifier]])),"")</f>
        <v>XYT</v>
      </c>
    </row>
    <row r="4379" spans="1:37" x14ac:dyDescent="0.25">
      <c r="A4379" t="s">
        <v>71</v>
      </c>
      <c r="B4379" t="s">
        <v>696</v>
      </c>
      <c r="C4379" t="s">
        <v>7957</v>
      </c>
      <c r="D4379" t="s">
        <v>72</v>
      </c>
      <c r="E4379" t="s">
        <v>211</v>
      </c>
      <c r="F4379" t="s">
        <v>98</v>
      </c>
      <c r="G4379" t="s">
        <v>89</v>
      </c>
      <c r="H4379" t="s">
        <v>75</v>
      </c>
      <c r="I4379" t="s">
        <v>76</v>
      </c>
      <c r="J4379" t="s">
        <v>77</v>
      </c>
      <c r="K4379">
        <v>80</v>
      </c>
      <c r="L4379" t="s">
        <v>77</v>
      </c>
      <c r="M4379" t="s">
        <v>78</v>
      </c>
      <c r="N4379" t="s">
        <v>7958</v>
      </c>
      <c r="O4379" t="s">
        <v>7939</v>
      </c>
      <c r="P4379" t="s">
        <v>7916</v>
      </c>
      <c r="Q4379" t="s">
        <v>213</v>
      </c>
      <c r="R4379" t="s">
        <v>79</v>
      </c>
      <c r="S4379" t="s">
        <v>155</v>
      </c>
      <c r="T4379" t="s">
        <v>214</v>
      </c>
      <c r="U4379" t="s">
        <v>100</v>
      </c>
      <c r="V4379" t="s">
        <v>80</v>
      </c>
      <c r="W4379">
        <v>83400</v>
      </c>
      <c r="X4379" t="s">
        <v>81</v>
      </c>
      <c r="Y4379">
        <v>-80</v>
      </c>
      <c r="Z4379" t="s">
        <v>7940</v>
      </c>
      <c r="AA4379" t="s">
        <v>419</v>
      </c>
      <c r="AB4379" t="s">
        <v>90</v>
      </c>
      <c r="AC4379" t="s">
        <v>91</v>
      </c>
      <c r="AD4379">
        <f>_xlfn.XLOOKUP(MIS[[#This Row],[TRADING SYMBOL]],[1]Sheet1!$D:$D,[1]Sheet1!$C:$C)</f>
        <v>114.3</v>
      </c>
      <c r="AE4379">
        <f>MIS[[#This Row],[OrderAverageTradedPrice]]*MIS[[#This Row],[OrderQuantity]]</f>
        <v>11403</v>
      </c>
      <c r="AF4379">
        <f>MIS[[#This Row],[LTP]]*MIS[[#This Row],[OrderQuantity]]</f>
        <v>9144</v>
      </c>
      <c r="AG4379">
        <f>IF(MIS[[#This Row],[OrderSide]]="SELL",MIS[[#This Row],[VALUE]]-MIS[[#This Row],[LIVE_VALUE]],MIS[[#This Row],[LIVE_VALUE]]-MIS[[#This Row],[VALUE]])</f>
        <v>2259</v>
      </c>
      <c r="AH4379" t="str" cm="1">
        <f t="array" ref="AH4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9" t="str">
        <f>MIS[[#This Row],[TRADING SYMBOL]]</f>
        <v>SENSEX2552083400CE</v>
      </c>
      <c r="AJ4379" t="str">
        <f>IF(RIGHT(MIS[[#This Row],[Main/Hedge]],4)="MAIN","MAIN","HEDGE")</f>
        <v>MAIN</v>
      </c>
      <c r="AK4379" t="str" cm="1">
        <f t="array" ref="AK4379">_xlfn._xlws.FILTER(Table4[Column1],ISNUMBER(SEARCH(Table4[Column1],MIS[[#This Row],[OrderUniqueIdentifier]])),"")</f>
        <v>XYT</v>
      </c>
    </row>
    <row r="4380" spans="1:37" x14ac:dyDescent="0.25">
      <c r="A4380" t="s">
        <v>71</v>
      </c>
      <c r="B4380" t="s">
        <v>696</v>
      </c>
      <c r="C4380" t="s">
        <v>7959</v>
      </c>
      <c r="D4380" t="s">
        <v>72</v>
      </c>
      <c r="E4380" t="s">
        <v>120</v>
      </c>
      <c r="F4380" t="s">
        <v>98</v>
      </c>
      <c r="G4380" t="s">
        <v>89</v>
      </c>
      <c r="H4380" t="s">
        <v>75</v>
      </c>
      <c r="I4380" t="s">
        <v>76</v>
      </c>
      <c r="J4380" t="s">
        <v>77</v>
      </c>
      <c r="K4380">
        <v>80</v>
      </c>
      <c r="L4380" t="s">
        <v>77</v>
      </c>
      <c r="M4380" t="s">
        <v>78</v>
      </c>
      <c r="N4380" t="s">
        <v>7960</v>
      </c>
      <c r="O4380" t="s">
        <v>7916</v>
      </c>
      <c r="P4380" t="s">
        <v>7916</v>
      </c>
      <c r="Q4380" t="s">
        <v>121</v>
      </c>
      <c r="R4380" t="s">
        <v>79</v>
      </c>
      <c r="S4380" t="s">
        <v>155</v>
      </c>
      <c r="T4380" t="s">
        <v>122</v>
      </c>
      <c r="U4380" t="s">
        <v>100</v>
      </c>
      <c r="V4380" t="s">
        <v>80</v>
      </c>
      <c r="W4380">
        <v>81100</v>
      </c>
      <c r="X4380" t="s">
        <v>85</v>
      </c>
      <c r="Y4380">
        <v>-80</v>
      </c>
      <c r="Z4380" t="s">
        <v>419</v>
      </c>
      <c r="AA4380" t="s">
        <v>419</v>
      </c>
      <c r="AB4380" t="s">
        <v>107</v>
      </c>
      <c r="AC4380" t="s">
        <v>91</v>
      </c>
      <c r="AD4380">
        <f>_xlfn.XLOOKUP(MIS[[#This Row],[TRADING SYMBOL]],[1]Sheet1!$D:$D,[1]Sheet1!$C:$C)</f>
        <v>100.2</v>
      </c>
      <c r="AE4380">
        <f>MIS[[#This Row],[OrderAverageTradedPrice]]*MIS[[#This Row],[OrderQuantity]]</f>
        <v>12598</v>
      </c>
      <c r="AF4380">
        <f>MIS[[#This Row],[LTP]]*MIS[[#This Row],[OrderQuantity]]</f>
        <v>8016</v>
      </c>
      <c r="AG4380">
        <f>IF(MIS[[#This Row],[OrderSide]]="SELL",MIS[[#This Row],[VALUE]]-MIS[[#This Row],[LIVE_VALUE]],MIS[[#This Row],[LIVE_VALUE]]-MIS[[#This Row],[VALUE]])</f>
        <v>4582</v>
      </c>
      <c r="AH4380" t="str" cm="1">
        <f t="array" ref="AH4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0" t="str">
        <f>MIS[[#This Row],[TRADING SYMBOL]]</f>
        <v>SENSEX2552081100PE</v>
      </c>
      <c r="AJ4380" t="str">
        <f>IF(RIGHT(MIS[[#This Row],[Main/Hedge]],4)="MAIN","MAIN","HEDGE")</f>
        <v>MAIN</v>
      </c>
      <c r="AK4380" t="str" cm="1">
        <f t="array" ref="AK4380">_xlfn._xlws.FILTER(Table4[Column1],ISNUMBER(SEARCH(Table4[Column1],MIS[[#This Row],[OrderUniqueIdentifier]])),"")</f>
        <v>XYT</v>
      </c>
    </row>
    <row r="4381" spans="1:37" x14ac:dyDescent="0.25">
      <c r="A4381" t="s">
        <v>71</v>
      </c>
      <c r="B4381" t="s">
        <v>770</v>
      </c>
      <c r="C4381" t="s">
        <v>7982</v>
      </c>
      <c r="D4381" t="s">
        <v>72</v>
      </c>
      <c r="E4381" t="s">
        <v>211</v>
      </c>
      <c r="F4381" t="s">
        <v>98</v>
      </c>
      <c r="G4381" t="s">
        <v>89</v>
      </c>
      <c r="H4381" t="s">
        <v>75</v>
      </c>
      <c r="I4381" t="s">
        <v>76</v>
      </c>
      <c r="J4381" t="s">
        <v>77</v>
      </c>
      <c r="K4381">
        <v>80</v>
      </c>
      <c r="L4381" t="s">
        <v>77</v>
      </c>
      <c r="M4381" t="s">
        <v>78</v>
      </c>
      <c r="N4381" t="s">
        <v>7983</v>
      </c>
      <c r="O4381" t="s">
        <v>7939</v>
      </c>
      <c r="P4381" t="s">
        <v>7916</v>
      </c>
      <c r="Q4381" t="s">
        <v>213</v>
      </c>
      <c r="R4381" t="s">
        <v>79</v>
      </c>
      <c r="S4381" t="s">
        <v>155</v>
      </c>
      <c r="T4381" t="s">
        <v>214</v>
      </c>
      <c r="U4381" t="s">
        <v>100</v>
      </c>
      <c r="V4381" t="s">
        <v>80</v>
      </c>
      <c r="W4381">
        <v>83400</v>
      </c>
      <c r="X4381" t="s">
        <v>81</v>
      </c>
      <c r="Y4381">
        <v>-80</v>
      </c>
      <c r="Z4381" t="s">
        <v>7940</v>
      </c>
      <c r="AA4381" t="s">
        <v>419</v>
      </c>
      <c r="AB4381" t="s">
        <v>90</v>
      </c>
      <c r="AC4381" t="s">
        <v>91</v>
      </c>
      <c r="AD4381">
        <f>_xlfn.XLOOKUP(MIS[[#This Row],[TRADING SYMBOL]],[1]Sheet1!$D:$D,[1]Sheet1!$C:$C)</f>
        <v>114.3</v>
      </c>
      <c r="AE4381">
        <f>MIS[[#This Row],[OrderAverageTradedPrice]]*MIS[[#This Row],[OrderQuantity]]</f>
        <v>11353</v>
      </c>
      <c r="AF4381">
        <f>MIS[[#This Row],[LTP]]*MIS[[#This Row],[OrderQuantity]]</f>
        <v>9144</v>
      </c>
      <c r="AG4381">
        <f>IF(MIS[[#This Row],[OrderSide]]="SELL",MIS[[#This Row],[VALUE]]-MIS[[#This Row],[LIVE_VALUE]],MIS[[#This Row],[LIVE_VALUE]]-MIS[[#This Row],[VALUE]])</f>
        <v>2209</v>
      </c>
      <c r="AH4381" t="str" cm="1">
        <f t="array" ref="AH4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1" t="str">
        <f>MIS[[#This Row],[TRADING SYMBOL]]</f>
        <v>SENSEX2552083400CE</v>
      </c>
      <c r="AJ4381" t="str">
        <f>IF(RIGHT(MIS[[#This Row],[Main/Hedge]],4)="MAIN","MAIN","HEDGE")</f>
        <v>MAIN</v>
      </c>
      <c r="AK4381" t="str" cm="1">
        <f t="array" ref="AK4381">_xlfn._xlws.FILTER(Table4[Column1],ISNUMBER(SEARCH(Table4[Column1],MIS[[#This Row],[OrderUniqueIdentifier]])),"")</f>
        <v>XYT</v>
      </c>
    </row>
    <row r="4382" spans="1:37" x14ac:dyDescent="0.25">
      <c r="A4382" t="s">
        <v>71</v>
      </c>
      <c r="B4382" t="s">
        <v>847</v>
      </c>
      <c r="C4382" t="s">
        <v>8224</v>
      </c>
      <c r="D4382" t="s">
        <v>72</v>
      </c>
      <c r="E4382" t="s">
        <v>211</v>
      </c>
      <c r="F4382" t="s">
        <v>98</v>
      </c>
      <c r="G4382" t="s">
        <v>89</v>
      </c>
      <c r="H4382" t="s">
        <v>75</v>
      </c>
      <c r="I4382" t="s">
        <v>76</v>
      </c>
      <c r="J4382" t="s">
        <v>77</v>
      </c>
      <c r="K4382">
        <v>120</v>
      </c>
      <c r="L4382" t="s">
        <v>77</v>
      </c>
      <c r="M4382" t="s">
        <v>78</v>
      </c>
      <c r="N4382" t="s">
        <v>8225</v>
      </c>
      <c r="O4382" t="s">
        <v>7916</v>
      </c>
      <c r="P4382" t="s">
        <v>7916</v>
      </c>
      <c r="Q4382" t="s">
        <v>213</v>
      </c>
      <c r="R4382" t="s">
        <v>79</v>
      </c>
      <c r="S4382" t="s">
        <v>155</v>
      </c>
      <c r="T4382" t="s">
        <v>214</v>
      </c>
      <c r="U4382" t="s">
        <v>100</v>
      </c>
      <c r="V4382" t="s">
        <v>80</v>
      </c>
      <c r="W4382">
        <v>83400</v>
      </c>
      <c r="X4382" t="s">
        <v>81</v>
      </c>
      <c r="Y4382">
        <v>-120</v>
      </c>
      <c r="Z4382" t="s">
        <v>419</v>
      </c>
      <c r="AA4382" t="s">
        <v>419</v>
      </c>
      <c r="AB4382" t="s">
        <v>90</v>
      </c>
      <c r="AC4382" t="s">
        <v>91</v>
      </c>
      <c r="AD4382">
        <f>_xlfn.XLOOKUP(MIS[[#This Row],[TRADING SYMBOL]],[1]Sheet1!$D:$D,[1]Sheet1!$C:$C)</f>
        <v>114.3</v>
      </c>
      <c r="AE4382">
        <f>MIS[[#This Row],[OrderAverageTradedPrice]]*MIS[[#This Row],[OrderQuantity]]</f>
        <v>17046.99999999996</v>
      </c>
      <c r="AF4382">
        <f>MIS[[#This Row],[LTP]]*MIS[[#This Row],[OrderQuantity]]</f>
        <v>13716</v>
      </c>
      <c r="AG4382">
        <f>IF(MIS[[#This Row],[OrderSide]]="SELL",MIS[[#This Row],[VALUE]]-MIS[[#This Row],[LIVE_VALUE]],MIS[[#This Row],[LIVE_VALUE]]-MIS[[#This Row],[VALUE]])</f>
        <v>3330.99999999996</v>
      </c>
      <c r="AH4382" t="str" cm="1">
        <f t="array" ref="AH4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2" t="str">
        <f>MIS[[#This Row],[TRADING SYMBOL]]</f>
        <v>SENSEX2552083400CE</v>
      </c>
      <c r="AJ4382" t="str">
        <f>IF(RIGHT(MIS[[#This Row],[Main/Hedge]],4)="MAIN","MAIN","HEDGE")</f>
        <v>MAIN</v>
      </c>
      <c r="AK4382" t="str" cm="1">
        <f t="array" ref="AK4382">_xlfn._xlws.FILTER(Table4[Column1],ISNUMBER(SEARCH(Table4[Column1],MIS[[#This Row],[OrderUniqueIdentifier]])),"")</f>
        <v>XYT</v>
      </c>
    </row>
    <row r="4383" spans="1:37" x14ac:dyDescent="0.25">
      <c r="A4383" t="s">
        <v>71</v>
      </c>
      <c r="B4383" t="s">
        <v>873</v>
      </c>
      <c r="C4383" t="s">
        <v>7997</v>
      </c>
      <c r="D4383" t="s">
        <v>72</v>
      </c>
      <c r="E4383" t="s">
        <v>211</v>
      </c>
      <c r="F4383" t="s">
        <v>98</v>
      </c>
      <c r="G4383" t="s">
        <v>89</v>
      </c>
      <c r="H4383" t="s">
        <v>75</v>
      </c>
      <c r="I4383" t="s">
        <v>76</v>
      </c>
      <c r="J4383" t="s">
        <v>77</v>
      </c>
      <c r="K4383">
        <v>20</v>
      </c>
      <c r="L4383" t="s">
        <v>77</v>
      </c>
      <c r="M4383" t="s">
        <v>78</v>
      </c>
      <c r="N4383" t="s">
        <v>225</v>
      </c>
      <c r="O4383" t="s">
        <v>7939</v>
      </c>
      <c r="P4383" t="s">
        <v>7916</v>
      </c>
      <c r="Q4383" t="s">
        <v>213</v>
      </c>
      <c r="R4383" t="s">
        <v>79</v>
      </c>
      <c r="S4383" t="s">
        <v>155</v>
      </c>
      <c r="T4383" t="s">
        <v>214</v>
      </c>
      <c r="U4383" t="s">
        <v>100</v>
      </c>
      <c r="V4383" t="s">
        <v>80</v>
      </c>
      <c r="W4383">
        <v>83400</v>
      </c>
      <c r="X4383" t="s">
        <v>81</v>
      </c>
      <c r="Y4383">
        <v>-20</v>
      </c>
      <c r="Z4383" t="s">
        <v>7940</v>
      </c>
      <c r="AA4383" t="s">
        <v>419</v>
      </c>
      <c r="AB4383" t="s">
        <v>90</v>
      </c>
      <c r="AC4383" t="s">
        <v>91</v>
      </c>
      <c r="AD4383">
        <f>_xlfn.XLOOKUP(MIS[[#This Row],[TRADING SYMBOL]],[1]Sheet1!$D:$D,[1]Sheet1!$C:$C)</f>
        <v>114.3</v>
      </c>
      <c r="AE4383">
        <f>MIS[[#This Row],[OrderAverageTradedPrice]]*MIS[[#This Row],[OrderQuantity]]</f>
        <v>2841</v>
      </c>
      <c r="AF4383">
        <f>MIS[[#This Row],[LTP]]*MIS[[#This Row],[OrderQuantity]]</f>
        <v>2286</v>
      </c>
      <c r="AG4383">
        <f>IF(MIS[[#This Row],[OrderSide]]="SELL",MIS[[#This Row],[VALUE]]-MIS[[#This Row],[LIVE_VALUE]],MIS[[#This Row],[LIVE_VALUE]]-MIS[[#This Row],[VALUE]])</f>
        <v>555</v>
      </c>
      <c r="AH4383" t="str" cm="1">
        <f t="array" ref="AH4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3" t="str">
        <f>MIS[[#This Row],[TRADING SYMBOL]]</f>
        <v>SENSEX2552083400CE</v>
      </c>
      <c r="AJ4383" t="str">
        <f>IF(RIGHT(MIS[[#This Row],[Main/Hedge]],4)="MAIN","MAIN","HEDGE")</f>
        <v>MAIN</v>
      </c>
      <c r="AK4383" t="str" cm="1">
        <f t="array" ref="AK4383">_xlfn._xlws.FILTER(Table4[Column1],ISNUMBER(SEARCH(Table4[Column1],MIS[[#This Row],[OrderUniqueIdentifier]])),"")</f>
        <v>XYT</v>
      </c>
    </row>
    <row r="4384" spans="1:37" x14ac:dyDescent="0.25">
      <c r="A4384" t="s">
        <v>71</v>
      </c>
      <c r="B4384" t="s">
        <v>960</v>
      </c>
      <c r="C4384" t="s">
        <v>8021</v>
      </c>
      <c r="D4384" t="s">
        <v>72</v>
      </c>
      <c r="E4384" t="s">
        <v>211</v>
      </c>
      <c r="F4384" t="s">
        <v>98</v>
      </c>
      <c r="G4384" t="s">
        <v>89</v>
      </c>
      <c r="H4384" t="s">
        <v>75</v>
      </c>
      <c r="I4384" t="s">
        <v>76</v>
      </c>
      <c r="J4384" t="s">
        <v>77</v>
      </c>
      <c r="K4384">
        <v>20</v>
      </c>
      <c r="L4384" t="s">
        <v>77</v>
      </c>
      <c r="M4384" t="s">
        <v>78</v>
      </c>
      <c r="N4384" t="s">
        <v>418</v>
      </c>
      <c r="O4384" t="s">
        <v>7939</v>
      </c>
      <c r="P4384" t="s">
        <v>7916</v>
      </c>
      <c r="Q4384" t="s">
        <v>213</v>
      </c>
      <c r="R4384" t="s">
        <v>79</v>
      </c>
      <c r="S4384" t="s">
        <v>155</v>
      </c>
      <c r="T4384" t="s">
        <v>214</v>
      </c>
      <c r="U4384" t="s">
        <v>100</v>
      </c>
      <c r="V4384" t="s">
        <v>80</v>
      </c>
      <c r="W4384">
        <v>83400</v>
      </c>
      <c r="X4384" t="s">
        <v>81</v>
      </c>
      <c r="Y4384">
        <v>-20</v>
      </c>
      <c r="Z4384" t="s">
        <v>7940</v>
      </c>
      <c r="AA4384" t="s">
        <v>419</v>
      </c>
      <c r="AB4384" t="s">
        <v>90</v>
      </c>
      <c r="AC4384" t="s">
        <v>91</v>
      </c>
      <c r="AD4384">
        <f>_xlfn.XLOOKUP(MIS[[#This Row],[TRADING SYMBOL]],[1]Sheet1!$D:$D,[1]Sheet1!$C:$C)</f>
        <v>114.3</v>
      </c>
      <c r="AE4384">
        <f>MIS[[#This Row],[OrderAverageTradedPrice]]*MIS[[#This Row],[OrderQuantity]]</f>
        <v>2854</v>
      </c>
      <c r="AF4384">
        <f>MIS[[#This Row],[LTP]]*MIS[[#This Row],[OrderQuantity]]</f>
        <v>2286</v>
      </c>
      <c r="AG4384">
        <f>IF(MIS[[#This Row],[OrderSide]]="SELL",MIS[[#This Row],[VALUE]]-MIS[[#This Row],[LIVE_VALUE]],MIS[[#This Row],[LIVE_VALUE]]-MIS[[#This Row],[VALUE]])</f>
        <v>568</v>
      </c>
      <c r="AH4384" t="str" cm="1">
        <f t="array" ref="AH4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4" t="str">
        <f>MIS[[#This Row],[TRADING SYMBOL]]</f>
        <v>SENSEX2552083400CE</v>
      </c>
      <c r="AJ4384" t="str">
        <f>IF(RIGHT(MIS[[#This Row],[Main/Hedge]],4)="MAIN","MAIN","HEDGE")</f>
        <v>MAIN</v>
      </c>
      <c r="AK4384" t="str" cm="1">
        <f t="array" ref="AK4384">_xlfn._xlws.FILTER(Table4[Column1],ISNUMBER(SEARCH(Table4[Column1],MIS[[#This Row],[OrderUniqueIdentifier]])),"")</f>
        <v>XYT</v>
      </c>
    </row>
    <row r="4385" spans="1:37" x14ac:dyDescent="0.25">
      <c r="A4385" t="s">
        <v>71</v>
      </c>
      <c r="B4385" t="s">
        <v>960</v>
      </c>
      <c r="C4385" t="s">
        <v>8022</v>
      </c>
      <c r="D4385" t="s">
        <v>72</v>
      </c>
      <c r="E4385" t="s">
        <v>120</v>
      </c>
      <c r="F4385" t="s">
        <v>98</v>
      </c>
      <c r="G4385" t="s">
        <v>89</v>
      </c>
      <c r="H4385" t="s">
        <v>75</v>
      </c>
      <c r="I4385" t="s">
        <v>76</v>
      </c>
      <c r="J4385" t="s">
        <v>77</v>
      </c>
      <c r="K4385">
        <v>20</v>
      </c>
      <c r="L4385" t="s">
        <v>77</v>
      </c>
      <c r="M4385" t="s">
        <v>78</v>
      </c>
      <c r="N4385" t="s">
        <v>8023</v>
      </c>
      <c r="O4385" t="s">
        <v>7916</v>
      </c>
      <c r="P4385" t="s">
        <v>7916</v>
      </c>
      <c r="Q4385" t="s">
        <v>121</v>
      </c>
      <c r="R4385" t="s">
        <v>79</v>
      </c>
      <c r="S4385" t="s">
        <v>155</v>
      </c>
      <c r="T4385" t="s">
        <v>122</v>
      </c>
      <c r="U4385" t="s">
        <v>100</v>
      </c>
      <c r="V4385" t="s">
        <v>80</v>
      </c>
      <c r="W4385">
        <v>81100</v>
      </c>
      <c r="X4385" t="s">
        <v>85</v>
      </c>
      <c r="Y4385">
        <v>-20</v>
      </c>
      <c r="Z4385" t="s">
        <v>419</v>
      </c>
      <c r="AA4385" t="s">
        <v>419</v>
      </c>
      <c r="AB4385" t="s">
        <v>107</v>
      </c>
      <c r="AC4385" t="s">
        <v>91</v>
      </c>
      <c r="AD4385">
        <f>_xlfn.XLOOKUP(MIS[[#This Row],[TRADING SYMBOL]],[1]Sheet1!$D:$D,[1]Sheet1!$C:$C)</f>
        <v>100.2</v>
      </c>
      <c r="AE4385">
        <f>MIS[[#This Row],[OrderAverageTradedPrice]]*MIS[[#This Row],[OrderQuantity]]</f>
        <v>3145</v>
      </c>
      <c r="AF4385">
        <f>MIS[[#This Row],[LTP]]*MIS[[#This Row],[OrderQuantity]]</f>
        <v>2004</v>
      </c>
      <c r="AG4385">
        <f>IF(MIS[[#This Row],[OrderSide]]="SELL",MIS[[#This Row],[VALUE]]-MIS[[#This Row],[LIVE_VALUE]],MIS[[#This Row],[LIVE_VALUE]]-MIS[[#This Row],[VALUE]])</f>
        <v>1141</v>
      </c>
      <c r="AH4385" t="str" cm="1">
        <f t="array" ref="AH4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5" t="str">
        <f>MIS[[#This Row],[TRADING SYMBOL]]</f>
        <v>SENSEX2552081100PE</v>
      </c>
      <c r="AJ4385" t="str">
        <f>IF(RIGHT(MIS[[#This Row],[Main/Hedge]],4)="MAIN","MAIN","HEDGE")</f>
        <v>MAIN</v>
      </c>
      <c r="AK4385" t="str" cm="1">
        <f t="array" ref="AK4385">_xlfn._xlws.FILTER(Table4[Column1],ISNUMBER(SEARCH(Table4[Column1],MIS[[#This Row],[OrderUniqueIdentifier]])),"")</f>
        <v>XYT</v>
      </c>
    </row>
    <row r="4386" spans="1:37" x14ac:dyDescent="0.25">
      <c r="A4386" t="s">
        <v>71</v>
      </c>
      <c r="B4386" t="s">
        <v>986</v>
      </c>
      <c r="C4386" t="s">
        <v>8030</v>
      </c>
      <c r="D4386" t="s">
        <v>72</v>
      </c>
      <c r="E4386" t="s">
        <v>211</v>
      </c>
      <c r="F4386" t="s">
        <v>98</v>
      </c>
      <c r="G4386" t="s">
        <v>89</v>
      </c>
      <c r="H4386" t="s">
        <v>75</v>
      </c>
      <c r="I4386" t="s">
        <v>76</v>
      </c>
      <c r="J4386" t="s">
        <v>77</v>
      </c>
      <c r="K4386">
        <v>20</v>
      </c>
      <c r="L4386" t="s">
        <v>77</v>
      </c>
      <c r="M4386" t="s">
        <v>78</v>
      </c>
      <c r="N4386" t="s">
        <v>365</v>
      </c>
      <c r="O4386" t="s">
        <v>7939</v>
      </c>
      <c r="P4386" t="s">
        <v>7916</v>
      </c>
      <c r="Q4386" t="s">
        <v>213</v>
      </c>
      <c r="R4386" t="s">
        <v>79</v>
      </c>
      <c r="S4386" t="s">
        <v>155</v>
      </c>
      <c r="T4386" t="s">
        <v>214</v>
      </c>
      <c r="U4386" t="s">
        <v>100</v>
      </c>
      <c r="V4386" t="s">
        <v>80</v>
      </c>
      <c r="W4386">
        <v>83400</v>
      </c>
      <c r="X4386" t="s">
        <v>81</v>
      </c>
      <c r="Y4386">
        <v>-20</v>
      </c>
      <c r="Z4386" t="s">
        <v>7940</v>
      </c>
      <c r="AA4386" t="s">
        <v>419</v>
      </c>
      <c r="AB4386" t="s">
        <v>90</v>
      </c>
      <c r="AC4386" t="s">
        <v>91</v>
      </c>
      <c r="AD4386">
        <f>_xlfn.XLOOKUP(MIS[[#This Row],[TRADING SYMBOL]],[1]Sheet1!$D:$D,[1]Sheet1!$C:$C)</f>
        <v>114.3</v>
      </c>
      <c r="AE4386">
        <f>MIS[[#This Row],[OrderAverageTradedPrice]]*MIS[[#This Row],[OrderQuantity]]</f>
        <v>2855</v>
      </c>
      <c r="AF4386">
        <f>MIS[[#This Row],[LTP]]*MIS[[#This Row],[OrderQuantity]]</f>
        <v>2286</v>
      </c>
      <c r="AG4386">
        <f>IF(MIS[[#This Row],[OrderSide]]="SELL",MIS[[#This Row],[VALUE]]-MIS[[#This Row],[LIVE_VALUE]],MIS[[#This Row],[LIVE_VALUE]]-MIS[[#This Row],[VALUE]])</f>
        <v>569</v>
      </c>
      <c r="AH4386" t="str" cm="1">
        <f t="array" ref="AH4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6" t="str">
        <f>MIS[[#This Row],[TRADING SYMBOL]]</f>
        <v>SENSEX2552083400CE</v>
      </c>
      <c r="AJ4386" t="str">
        <f>IF(RIGHT(MIS[[#This Row],[Main/Hedge]],4)="MAIN","MAIN","HEDGE")</f>
        <v>MAIN</v>
      </c>
      <c r="AK4386" t="str" cm="1">
        <f t="array" ref="AK4386">_xlfn._xlws.FILTER(Table4[Column1],ISNUMBER(SEARCH(Table4[Column1],MIS[[#This Row],[OrderUniqueIdentifier]])),"")</f>
        <v>XYT</v>
      </c>
    </row>
    <row r="4387" spans="1:37" x14ac:dyDescent="0.25">
      <c r="A4387" t="s">
        <v>71</v>
      </c>
      <c r="B4387" t="s">
        <v>986</v>
      </c>
      <c r="C4387" t="s">
        <v>8031</v>
      </c>
      <c r="D4387" t="s">
        <v>72</v>
      </c>
      <c r="E4387" t="s">
        <v>120</v>
      </c>
      <c r="F4387" t="s">
        <v>98</v>
      </c>
      <c r="G4387" t="s">
        <v>89</v>
      </c>
      <c r="H4387" t="s">
        <v>75</v>
      </c>
      <c r="I4387" t="s">
        <v>76</v>
      </c>
      <c r="J4387" t="s">
        <v>77</v>
      </c>
      <c r="K4387">
        <v>20</v>
      </c>
      <c r="L4387" t="s">
        <v>77</v>
      </c>
      <c r="M4387" t="s">
        <v>78</v>
      </c>
      <c r="N4387" t="s">
        <v>343</v>
      </c>
      <c r="O4387" t="s">
        <v>7916</v>
      </c>
      <c r="P4387" t="s">
        <v>7916</v>
      </c>
      <c r="Q4387" t="s">
        <v>121</v>
      </c>
      <c r="R4387" t="s">
        <v>79</v>
      </c>
      <c r="S4387" t="s">
        <v>155</v>
      </c>
      <c r="T4387" t="s">
        <v>122</v>
      </c>
      <c r="U4387" t="s">
        <v>100</v>
      </c>
      <c r="V4387" t="s">
        <v>80</v>
      </c>
      <c r="W4387">
        <v>81100</v>
      </c>
      <c r="X4387" t="s">
        <v>85</v>
      </c>
      <c r="Y4387">
        <v>-20</v>
      </c>
      <c r="Z4387" t="s">
        <v>419</v>
      </c>
      <c r="AA4387" t="s">
        <v>419</v>
      </c>
      <c r="AB4387" t="s">
        <v>107</v>
      </c>
      <c r="AC4387" t="s">
        <v>91</v>
      </c>
      <c r="AD4387">
        <f>_xlfn.XLOOKUP(MIS[[#This Row],[TRADING SYMBOL]],[1]Sheet1!$D:$D,[1]Sheet1!$C:$C)</f>
        <v>100.2</v>
      </c>
      <c r="AE4387">
        <f>MIS[[#This Row],[OrderAverageTradedPrice]]*MIS[[#This Row],[OrderQuantity]]</f>
        <v>3164</v>
      </c>
      <c r="AF4387">
        <f>MIS[[#This Row],[LTP]]*MIS[[#This Row],[OrderQuantity]]</f>
        <v>2004</v>
      </c>
      <c r="AG4387">
        <f>IF(MIS[[#This Row],[OrderSide]]="SELL",MIS[[#This Row],[VALUE]]-MIS[[#This Row],[LIVE_VALUE]],MIS[[#This Row],[LIVE_VALUE]]-MIS[[#This Row],[VALUE]])</f>
        <v>1160</v>
      </c>
      <c r="AH4387" t="str" cm="1">
        <f t="array" ref="AH4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7" t="str">
        <f>MIS[[#This Row],[TRADING SYMBOL]]</f>
        <v>SENSEX2552081100PE</v>
      </c>
      <c r="AJ4387" t="str">
        <f>IF(RIGHT(MIS[[#This Row],[Main/Hedge]],4)="MAIN","MAIN","HEDGE")</f>
        <v>MAIN</v>
      </c>
      <c r="AK4387" t="str" cm="1">
        <f t="array" ref="AK4387">_xlfn._xlws.FILTER(Table4[Column1],ISNUMBER(SEARCH(Table4[Column1],MIS[[#This Row],[OrderUniqueIdentifier]])),"")</f>
        <v>XYT</v>
      </c>
    </row>
    <row r="4388" spans="1:37" x14ac:dyDescent="0.25">
      <c r="A4388" t="s">
        <v>71</v>
      </c>
      <c r="B4388" t="s">
        <v>1077</v>
      </c>
      <c r="C4388" t="s">
        <v>8051</v>
      </c>
      <c r="D4388" t="s">
        <v>72</v>
      </c>
      <c r="E4388" t="s">
        <v>211</v>
      </c>
      <c r="F4388" t="s">
        <v>98</v>
      </c>
      <c r="G4388" t="s">
        <v>89</v>
      </c>
      <c r="H4388" t="s">
        <v>75</v>
      </c>
      <c r="I4388" t="s">
        <v>76</v>
      </c>
      <c r="J4388" t="s">
        <v>77</v>
      </c>
      <c r="K4388">
        <v>120</v>
      </c>
      <c r="L4388" t="s">
        <v>77</v>
      </c>
      <c r="M4388" t="s">
        <v>78</v>
      </c>
      <c r="N4388" t="s">
        <v>581</v>
      </c>
      <c r="O4388" t="s">
        <v>7916</v>
      </c>
      <c r="P4388" t="s">
        <v>7916</v>
      </c>
      <c r="Q4388" t="s">
        <v>213</v>
      </c>
      <c r="R4388" t="s">
        <v>79</v>
      </c>
      <c r="S4388" t="s">
        <v>155</v>
      </c>
      <c r="T4388" t="s">
        <v>214</v>
      </c>
      <c r="U4388" t="s">
        <v>100</v>
      </c>
      <c r="V4388" t="s">
        <v>80</v>
      </c>
      <c r="W4388">
        <v>83400</v>
      </c>
      <c r="X4388" t="s">
        <v>81</v>
      </c>
      <c r="Y4388">
        <v>-120</v>
      </c>
      <c r="Z4388" t="s">
        <v>419</v>
      </c>
      <c r="AA4388" t="s">
        <v>419</v>
      </c>
      <c r="AB4388" t="s">
        <v>90</v>
      </c>
      <c r="AC4388" t="s">
        <v>91</v>
      </c>
      <c r="AD4388">
        <f>_xlfn.XLOOKUP(MIS[[#This Row],[TRADING SYMBOL]],[1]Sheet1!$D:$D,[1]Sheet1!$C:$C)</f>
        <v>114.3</v>
      </c>
      <c r="AE4388">
        <f>MIS[[#This Row],[OrderAverageTradedPrice]]*MIS[[#This Row],[OrderQuantity]]</f>
        <v>17139</v>
      </c>
      <c r="AF4388">
        <f>MIS[[#This Row],[LTP]]*MIS[[#This Row],[OrderQuantity]]</f>
        <v>13716</v>
      </c>
      <c r="AG4388">
        <f>IF(MIS[[#This Row],[OrderSide]]="SELL",MIS[[#This Row],[VALUE]]-MIS[[#This Row],[LIVE_VALUE]],MIS[[#This Row],[LIVE_VALUE]]-MIS[[#This Row],[VALUE]])</f>
        <v>3423</v>
      </c>
      <c r="AH4388" t="str" cm="1">
        <f t="array" ref="AH4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8" t="str">
        <f>MIS[[#This Row],[TRADING SYMBOL]]</f>
        <v>SENSEX2552083400CE</v>
      </c>
      <c r="AJ4388" t="str">
        <f>IF(RIGHT(MIS[[#This Row],[Main/Hedge]],4)="MAIN","MAIN","HEDGE")</f>
        <v>MAIN</v>
      </c>
      <c r="AK4388" t="str" cm="1">
        <f t="array" ref="AK4388">_xlfn._xlws.FILTER(Table4[Column1],ISNUMBER(SEARCH(Table4[Column1],MIS[[#This Row],[OrderUniqueIdentifier]])),"")</f>
        <v>XYT</v>
      </c>
    </row>
    <row r="4389" spans="1:37" x14ac:dyDescent="0.25">
      <c r="A4389" t="s">
        <v>71</v>
      </c>
      <c r="B4389" t="s">
        <v>1093</v>
      </c>
      <c r="C4389" t="s">
        <v>8055</v>
      </c>
      <c r="D4389" t="s">
        <v>72</v>
      </c>
      <c r="E4389" t="s">
        <v>211</v>
      </c>
      <c r="F4389" t="s">
        <v>98</v>
      </c>
      <c r="G4389" t="s">
        <v>89</v>
      </c>
      <c r="H4389" t="s">
        <v>75</v>
      </c>
      <c r="I4389" t="s">
        <v>76</v>
      </c>
      <c r="J4389" t="s">
        <v>77</v>
      </c>
      <c r="K4389">
        <v>60</v>
      </c>
      <c r="L4389" t="s">
        <v>77</v>
      </c>
      <c r="M4389" t="s">
        <v>78</v>
      </c>
      <c r="N4389" t="s">
        <v>8056</v>
      </c>
      <c r="O4389" t="s">
        <v>7939</v>
      </c>
      <c r="P4389" t="s">
        <v>7916</v>
      </c>
      <c r="Q4389" t="s">
        <v>213</v>
      </c>
      <c r="R4389" t="s">
        <v>79</v>
      </c>
      <c r="S4389" t="s">
        <v>155</v>
      </c>
      <c r="T4389" t="s">
        <v>214</v>
      </c>
      <c r="U4389" t="s">
        <v>100</v>
      </c>
      <c r="V4389" t="s">
        <v>80</v>
      </c>
      <c r="W4389">
        <v>83400</v>
      </c>
      <c r="X4389" t="s">
        <v>81</v>
      </c>
      <c r="Y4389">
        <v>-60</v>
      </c>
      <c r="Z4389" t="s">
        <v>7940</v>
      </c>
      <c r="AA4389" t="s">
        <v>419</v>
      </c>
      <c r="AB4389" t="s">
        <v>90</v>
      </c>
      <c r="AC4389" t="s">
        <v>91</v>
      </c>
      <c r="AD4389">
        <f>_xlfn.XLOOKUP(MIS[[#This Row],[TRADING SYMBOL]],[1]Sheet1!$D:$D,[1]Sheet1!$C:$C)</f>
        <v>114.3</v>
      </c>
      <c r="AE4389">
        <f>MIS[[#This Row],[OrderAverageTradedPrice]]*MIS[[#This Row],[OrderQuantity]]</f>
        <v>8533.99999999998</v>
      </c>
      <c r="AF4389">
        <f>MIS[[#This Row],[LTP]]*MIS[[#This Row],[OrderQuantity]]</f>
        <v>6858</v>
      </c>
      <c r="AG4389">
        <f>IF(MIS[[#This Row],[OrderSide]]="SELL",MIS[[#This Row],[VALUE]]-MIS[[#This Row],[LIVE_VALUE]],MIS[[#This Row],[LIVE_VALUE]]-MIS[[#This Row],[VALUE]])</f>
        <v>1675.99999999998</v>
      </c>
      <c r="AH4389" t="str" cm="1">
        <f t="array" ref="AH4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9" t="str">
        <f>MIS[[#This Row],[TRADING SYMBOL]]</f>
        <v>SENSEX2552083400CE</v>
      </c>
      <c r="AJ4389" t="str">
        <f>IF(RIGHT(MIS[[#This Row],[Main/Hedge]],4)="MAIN","MAIN","HEDGE")</f>
        <v>MAIN</v>
      </c>
      <c r="AK4389" t="str" cm="1">
        <f t="array" ref="AK4389">_xlfn._xlws.FILTER(Table4[Column1],ISNUMBER(SEARCH(Table4[Column1],MIS[[#This Row],[OrderUniqueIdentifier]])),"")</f>
        <v>XYT</v>
      </c>
    </row>
    <row r="4390" spans="1:37" x14ac:dyDescent="0.25">
      <c r="A4390" t="s">
        <v>71</v>
      </c>
      <c r="B4390" t="s">
        <v>1186</v>
      </c>
      <c r="C4390" t="s">
        <v>8076</v>
      </c>
      <c r="D4390" t="s">
        <v>72</v>
      </c>
      <c r="E4390" t="s">
        <v>120</v>
      </c>
      <c r="F4390" t="s">
        <v>98</v>
      </c>
      <c r="G4390" t="s">
        <v>89</v>
      </c>
      <c r="H4390" t="s">
        <v>75</v>
      </c>
      <c r="I4390" t="s">
        <v>76</v>
      </c>
      <c r="J4390" t="s">
        <v>77</v>
      </c>
      <c r="K4390">
        <v>20</v>
      </c>
      <c r="L4390" t="s">
        <v>77</v>
      </c>
      <c r="M4390" t="s">
        <v>78</v>
      </c>
      <c r="N4390" t="s">
        <v>279</v>
      </c>
      <c r="O4390" t="s">
        <v>7939</v>
      </c>
      <c r="P4390" t="s">
        <v>7916</v>
      </c>
      <c r="Q4390" t="s">
        <v>121</v>
      </c>
      <c r="R4390" t="s">
        <v>79</v>
      </c>
      <c r="S4390" t="s">
        <v>155</v>
      </c>
      <c r="T4390" t="s">
        <v>122</v>
      </c>
      <c r="U4390" t="s">
        <v>100</v>
      </c>
      <c r="V4390" t="s">
        <v>80</v>
      </c>
      <c r="W4390">
        <v>81100</v>
      </c>
      <c r="X4390" t="s">
        <v>85</v>
      </c>
      <c r="Y4390">
        <v>-20</v>
      </c>
      <c r="Z4390" t="s">
        <v>7940</v>
      </c>
      <c r="AA4390" t="s">
        <v>419</v>
      </c>
      <c r="AB4390" t="s">
        <v>107</v>
      </c>
      <c r="AC4390" t="s">
        <v>91</v>
      </c>
      <c r="AD4390">
        <f>_xlfn.XLOOKUP(MIS[[#This Row],[TRADING SYMBOL]],[1]Sheet1!$D:$D,[1]Sheet1!$C:$C)</f>
        <v>100.2</v>
      </c>
      <c r="AE4390">
        <f>MIS[[#This Row],[OrderAverageTradedPrice]]*MIS[[#This Row],[OrderQuantity]]</f>
        <v>3159</v>
      </c>
      <c r="AF4390">
        <f>MIS[[#This Row],[LTP]]*MIS[[#This Row],[OrderQuantity]]</f>
        <v>2004</v>
      </c>
      <c r="AG4390">
        <f>IF(MIS[[#This Row],[OrderSide]]="SELL",MIS[[#This Row],[VALUE]]-MIS[[#This Row],[LIVE_VALUE]],MIS[[#This Row],[LIVE_VALUE]]-MIS[[#This Row],[VALUE]])</f>
        <v>1155</v>
      </c>
      <c r="AH4390" t="str" cm="1">
        <f t="array" ref="AH4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0" t="str">
        <f>MIS[[#This Row],[TRADING SYMBOL]]</f>
        <v>SENSEX2552081100PE</v>
      </c>
      <c r="AJ4390" t="str">
        <f>IF(RIGHT(MIS[[#This Row],[Main/Hedge]],4)="MAIN","MAIN","HEDGE")</f>
        <v>MAIN</v>
      </c>
      <c r="AK4390" t="str" cm="1">
        <f t="array" ref="AK4390">_xlfn._xlws.FILTER(Table4[Column1],ISNUMBER(SEARCH(Table4[Column1],MIS[[#This Row],[OrderUniqueIdentifier]])),"")</f>
        <v>XYT</v>
      </c>
    </row>
    <row r="4391" spans="1:37" x14ac:dyDescent="0.25">
      <c r="A4391" t="s">
        <v>71</v>
      </c>
      <c r="B4391" t="s">
        <v>1251</v>
      </c>
      <c r="C4391" t="s">
        <v>8245</v>
      </c>
      <c r="D4391" t="s">
        <v>72</v>
      </c>
      <c r="E4391" t="s">
        <v>211</v>
      </c>
      <c r="F4391" t="s">
        <v>98</v>
      </c>
      <c r="G4391" t="s">
        <v>89</v>
      </c>
      <c r="H4391" t="s">
        <v>75</v>
      </c>
      <c r="I4391" t="s">
        <v>76</v>
      </c>
      <c r="J4391" t="s">
        <v>77</v>
      </c>
      <c r="K4391">
        <v>20</v>
      </c>
      <c r="L4391" t="s">
        <v>77</v>
      </c>
      <c r="M4391" t="s">
        <v>78</v>
      </c>
      <c r="N4391" t="s">
        <v>8067</v>
      </c>
      <c r="O4391" t="s">
        <v>7916</v>
      </c>
      <c r="P4391" t="s">
        <v>7916</v>
      </c>
      <c r="Q4391" t="s">
        <v>213</v>
      </c>
      <c r="R4391" t="s">
        <v>79</v>
      </c>
      <c r="S4391" t="s">
        <v>155</v>
      </c>
      <c r="T4391" t="s">
        <v>214</v>
      </c>
      <c r="U4391" t="s">
        <v>100</v>
      </c>
      <c r="V4391" t="s">
        <v>80</v>
      </c>
      <c r="W4391">
        <v>83400</v>
      </c>
      <c r="X4391" t="s">
        <v>81</v>
      </c>
      <c r="Y4391">
        <v>-20</v>
      </c>
      <c r="Z4391" t="s">
        <v>419</v>
      </c>
      <c r="AA4391" t="s">
        <v>419</v>
      </c>
      <c r="AB4391" t="s">
        <v>90</v>
      </c>
      <c r="AC4391" t="s">
        <v>91</v>
      </c>
      <c r="AD4391">
        <f>_xlfn.XLOOKUP(MIS[[#This Row],[TRADING SYMBOL]],[1]Sheet1!$D:$D,[1]Sheet1!$C:$C)</f>
        <v>114.3</v>
      </c>
      <c r="AE4391">
        <f>MIS[[#This Row],[OrderAverageTradedPrice]]*MIS[[#This Row],[OrderQuantity]]</f>
        <v>2849</v>
      </c>
      <c r="AF4391">
        <f>MIS[[#This Row],[LTP]]*MIS[[#This Row],[OrderQuantity]]</f>
        <v>2286</v>
      </c>
      <c r="AG4391">
        <f>IF(MIS[[#This Row],[OrderSide]]="SELL",MIS[[#This Row],[VALUE]]-MIS[[#This Row],[LIVE_VALUE]],MIS[[#This Row],[LIVE_VALUE]]-MIS[[#This Row],[VALUE]])</f>
        <v>563</v>
      </c>
      <c r="AH4391" t="str" cm="1">
        <f t="array" ref="AH4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1" t="str">
        <f>MIS[[#This Row],[TRADING SYMBOL]]</f>
        <v>SENSEX2552083400CE</v>
      </c>
      <c r="AJ4391" t="str">
        <f>IF(RIGHT(MIS[[#This Row],[Main/Hedge]],4)="MAIN","MAIN","HEDGE")</f>
        <v>MAIN</v>
      </c>
      <c r="AK4391" t="str" cm="1">
        <f t="array" ref="AK4391">_xlfn._xlws.FILTER(Table4[Column1],ISNUMBER(SEARCH(Table4[Column1],MIS[[#This Row],[OrderUniqueIdentifier]])),"")</f>
        <v>XYT</v>
      </c>
    </row>
    <row r="4392" spans="1:37" x14ac:dyDescent="0.25">
      <c r="A4392" t="s">
        <v>71</v>
      </c>
      <c r="B4392" t="s">
        <v>1272</v>
      </c>
      <c r="C4392" t="s">
        <v>8091</v>
      </c>
      <c r="D4392" t="s">
        <v>72</v>
      </c>
      <c r="E4392" t="s">
        <v>211</v>
      </c>
      <c r="F4392" t="s">
        <v>98</v>
      </c>
      <c r="G4392" t="s">
        <v>89</v>
      </c>
      <c r="H4392" t="s">
        <v>75</v>
      </c>
      <c r="I4392" t="s">
        <v>76</v>
      </c>
      <c r="J4392" t="s">
        <v>77</v>
      </c>
      <c r="K4392">
        <v>20</v>
      </c>
      <c r="L4392" t="s">
        <v>77</v>
      </c>
      <c r="M4392" t="s">
        <v>78</v>
      </c>
      <c r="N4392" t="s">
        <v>8067</v>
      </c>
      <c r="O4392" t="s">
        <v>7916</v>
      </c>
      <c r="P4392" t="s">
        <v>7916</v>
      </c>
      <c r="Q4392" t="s">
        <v>213</v>
      </c>
      <c r="R4392" t="s">
        <v>79</v>
      </c>
      <c r="S4392" t="s">
        <v>155</v>
      </c>
      <c r="T4392" t="s">
        <v>214</v>
      </c>
      <c r="U4392" t="s">
        <v>100</v>
      </c>
      <c r="V4392" t="s">
        <v>80</v>
      </c>
      <c r="W4392">
        <v>83400</v>
      </c>
      <c r="X4392" t="s">
        <v>81</v>
      </c>
      <c r="Y4392">
        <v>-20</v>
      </c>
      <c r="Z4392" t="s">
        <v>419</v>
      </c>
      <c r="AA4392" t="s">
        <v>419</v>
      </c>
      <c r="AB4392" t="s">
        <v>90</v>
      </c>
      <c r="AC4392" t="s">
        <v>91</v>
      </c>
      <c r="AD4392">
        <f>_xlfn.XLOOKUP(MIS[[#This Row],[TRADING SYMBOL]],[1]Sheet1!$D:$D,[1]Sheet1!$C:$C)</f>
        <v>114.3</v>
      </c>
      <c r="AE4392">
        <f>MIS[[#This Row],[OrderAverageTradedPrice]]*MIS[[#This Row],[OrderQuantity]]</f>
        <v>2849</v>
      </c>
      <c r="AF4392">
        <f>MIS[[#This Row],[LTP]]*MIS[[#This Row],[OrderQuantity]]</f>
        <v>2286</v>
      </c>
      <c r="AG4392">
        <f>IF(MIS[[#This Row],[OrderSide]]="SELL",MIS[[#This Row],[VALUE]]-MIS[[#This Row],[LIVE_VALUE]],MIS[[#This Row],[LIVE_VALUE]]-MIS[[#This Row],[VALUE]])</f>
        <v>563</v>
      </c>
      <c r="AH4392" t="str" cm="1">
        <f t="array" ref="AH4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2" t="str">
        <f>MIS[[#This Row],[TRADING SYMBOL]]</f>
        <v>SENSEX2552083400CE</v>
      </c>
      <c r="AJ4392" t="str">
        <f>IF(RIGHT(MIS[[#This Row],[Main/Hedge]],4)="MAIN","MAIN","HEDGE")</f>
        <v>MAIN</v>
      </c>
      <c r="AK4392" t="str" cm="1">
        <f t="array" ref="AK4392">_xlfn._xlws.FILTER(Table4[Column1],ISNUMBER(SEARCH(Table4[Column1],MIS[[#This Row],[OrderUniqueIdentifier]])),"")</f>
        <v>XYT</v>
      </c>
    </row>
    <row r="4393" spans="1:37" x14ac:dyDescent="0.25">
      <c r="A4393" t="s">
        <v>71</v>
      </c>
      <c r="B4393" t="s">
        <v>1326</v>
      </c>
      <c r="C4393" t="s">
        <v>8106</v>
      </c>
      <c r="D4393" t="s">
        <v>72</v>
      </c>
      <c r="E4393" t="s">
        <v>211</v>
      </c>
      <c r="F4393" t="s">
        <v>98</v>
      </c>
      <c r="G4393" t="s">
        <v>89</v>
      </c>
      <c r="H4393" t="s">
        <v>75</v>
      </c>
      <c r="I4393" t="s">
        <v>76</v>
      </c>
      <c r="J4393" t="s">
        <v>77</v>
      </c>
      <c r="K4393">
        <v>20</v>
      </c>
      <c r="L4393" t="s">
        <v>77</v>
      </c>
      <c r="M4393" t="s">
        <v>78</v>
      </c>
      <c r="N4393" t="s">
        <v>254</v>
      </c>
      <c r="O4393" t="s">
        <v>7916</v>
      </c>
      <c r="P4393" t="s">
        <v>7916</v>
      </c>
      <c r="Q4393" t="s">
        <v>213</v>
      </c>
      <c r="R4393" t="s">
        <v>79</v>
      </c>
      <c r="S4393" t="s">
        <v>155</v>
      </c>
      <c r="T4393" t="s">
        <v>214</v>
      </c>
      <c r="U4393" t="s">
        <v>100</v>
      </c>
      <c r="V4393" t="s">
        <v>80</v>
      </c>
      <c r="W4393">
        <v>83400</v>
      </c>
      <c r="X4393" t="s">
        <v>81</v>
      </c>
      <c r="Y4393">
        <v>-20</v>
      </c>
      <c r="Z4393" t="s">
        <v>419</v>
      </c>
      <c r="AA4393" t="s">
        <v>419</v>
      </c>
      <c r="AB4393" t="s">
        <v>90</v>
      </c>
      <c r="AC4393" t="s">
        <v>91</v>
      </c>
      <c r="AD4393">
        <f>_xlfn.XLOOKUP(MIS[[#This Row],[TRADING SYMBOL]],[1]Sheet1!$D:$D,[1]Sheet1!$C:$C)</f>
        <v>114.3</v>
      </c>
      <c r="AE4393">
        <f>MIS[[#This Row],[OrderAverageTradedPrice]]*MIS[[#This Row],[OrderQuantity]]</f>
        <v>2844</v>
      </c>
      <c r="AF4393">
        <f>MIS[[#This Row],[LTP]]*MIS[[#This Row],[OrderQuantity]]</f>
        <v>2286</v>
      </c>
      <c r="AG4393">
        <f>IF(MIS[[#This Row],[OrderSide]]="SELL",MIS[[#This Row],[VALUE]]-MIS[[#This Row],[LIVE_VALUE]],MIS[[#This Row],[LIVE_VALUE]]-MIS[[#This Row],[VALUE]])</f>
        <v>558</v>
      </c>
      <c r="AH4393" t="str" cm="1">
        <f t="array" ref="AH4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3" t="str">
        <f>MIS[[#This Row],[TRADING SYMBOL]]</f>
        <v>SENSEX2552083400CE</v>
      </c>
      <c r="AJ4393" t="str">
        <f>IF(RIGHT(MIS[[#This Row],[Main/Hedge]],4)="MAIN","MAIN","HEDGE")</f>
        <v>MAIN</v>
      </c>
      <c r="AK4393" t="str" cm="1">
        <f t="array" ref="AK4393">_xlfn._xlws.FILTER(Table4[Column1],ISNUMBER(SEARCH(Table4[Column1],MIS[[#This Row],[OrderUniqueIdentifier]])),"")</f>
        <v>XYT</v>
      </c>
    </row>
    <row r="4394" spans="1:37" x14ac:dyDescent="0.25">
      <c r="A4394" t="s">
        <v>71</v>
      </c>
      <c r="B4394" t="s">
        <v>491</v>
      </c>
      <c r="C4394" t="s">
        <v>7914</v>
      </c>
      <c r="D4394" t="s">
        <v>72</v>
      </c>
      <c r="E4394" t="s">
        <v>211</v>
      </c>
      <c r="F4394" t="s">
        <v>98</v>
      </c>
      <c r="G4394" t="s">
        <v>89</v>
      </c>
      <c r="H4394" t="s">
        <v>75</v>
      </c>
      <c r="I4394" t="s">
        <v>76</v>
      </c>
      <c r="J4394" t="s">
        <v>77</v>
      </c>
      <c r="K4394">
        <v>80</v>
      </c>
      <c r="L4394" t="s">
        <v>77</v>
      </c>
      <c r="M4394" t="s">
        <v>78</v>
      </c>
      <c r="N4394" t="s">
        <v>7915</v>
      </c>
      <c r="O4394" t="s">
        <v>7916</v>
      </c>
      <c r="P4394" t="s">
        <v>7917</v>
      </c>
      <c r="Q4394" t="s">
        <v>213</v>
      </c>
      <c r="R4394" t="s">
        <v>79</v>
      </c>
      <c r="S4394" t="s">
        <v>155</v>
      </c>
      <c r="T4394" t="s">
        <v>214</v>
      </c>
      <c r="U4394" t="s">
        <v>100</v>
      </c>
      <c r="V4394" t="s">
        <v>80</v>
      </c>
      <c r="W4394">
        <v>83400</v>
      </c>
      <c r="X4394" t="s">
        <v>81</v>
      </c>
      <c r="Y4394">
        <v>-80</v>
      </c>
      <c r="Z4394" t="s">
        <v>419</v>
      </c>
      <c r="AA4394" t="s">
        <v>7918</v>
      </c>
      <c r="AB4394" t="s">
        <v>90</v>
      </c>
      <c r="AC4394" t="s">
        <v>91</v>
      </c>
      <c r="AD4394">
        <f>_xlfn.XLOOKUP(MIS[[#This Row],[TRADING SYMBOL]],[1]Sheet1!$D:$D,[1]Sheet1!$C:$C)</f>
        <v>114.3</v>
      </c>
      <c r="AE4394">
        <f>MIS[[#This Row],[OrderAverageTradedPrice]]*MIS[[#This Row],[OrderQuantity]]</f>
        <v>11323</v>
      </c>
      <c r="AF4394">
        <f>MIS[[#This Row],[LTP]]*MIS[[#This Row],[OrderQuantity]]</f>
        <v>9144</v>
      </c>
      <c r="AG4394">
        <f>IF(MIS[[#This Row],[OrderSide]]="SELL",MIS[[#This Row],[VALUE]]-MIS[[#This Row],[LIVE_VALUE]],MIS[[#This Row],[LIVE_VALUE]]-MIS[[#This Row],[VALUE]])</f>
        <v>2179</v>
      </c>
      <c r="AH4394" t="str" cm="1">
        <f t="array" ref="AH4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4" t="str">
        <f>MIS[[#This Row],[TRADING SYMBOL]]</f>
        <v>SENSEX2552083400CE</v>
      </c>
      <c r="AJ4394" t="str">
        <f>IF(RIGHT(MIS[[#This Row],[Main/Hedge]],4)="MAIN","MAIN","HEDGE")</f>
        <v>MAIN</v>
      </c>
      <c r="AK4394" t="str" cm="1">
        <f t="array" ref="AK4394">_xlfn._xlws.FILTER(Table4[Column1],ISNUMBER(SEARCH(Table4[Column1],MIS[[#This Row],[OrderUniqueIdentifier]])),"")</f>
        <v>XYT</v>
      </c>
    </row>
    <row r="4395" spans="1:37" x14ac:dyDescent="0.25">
      <c r="A4395" t="s">
        <v>71</v>
      </c>
      <c r="B4395" t="s">
        <v>515</v>
      </c>
      <c r="C4395" t="s">
        <v>7921</v>
      </c>
      <c r="D4395" t="s">
        <v>72</v>
      </c>
      <c r="E4395" t="s">
        <v>211</v>
      </c>
      <c r="F4395" t="s">
        <v>98</v>
      </c>
      <c r="G4395" t="s">
        <v>89</v>
      </c>
      <c r="H4395" t="s">
        <v>75</v>
      </c>
      <c r="I4395" t="s">
        <v>76</v>
      </c>
      <c r="J4395" t="s">
        <v>77</v>
      </c>
      <c r="K4395">
        <v>120</v>
      </c>
      <c r="L4395" t="s">
        <v>77</v>
      </c>
      <c r="M4395" t="s">
        <v>78</v>
      </c>
      <c r="N4395" t="s">
        <v>7922</v>
      </c>
      <c r="O4395" t="s">
        <v>7917</v>
      </c>
      <c r="P4395" t="s">
        <v>7917</v>
      </c>
      <c r="Q4395" t="s">
        <v>213</v>
      </c>
      <c r="R4395" t="s">
        <v>79</v>
      </c>
      <c r="S4395" t="s">
        <v>155</v>
      </c>
      <c r="T4395" t="s">
        <v>214</v>
      </c>
      <c r="U4395" t="s">
        <v>100</v>
      </c>
      <c r="V4395" t="s">
        <v>80</v>
      </c>
      <c r="W4395">
        <v>83400</v>
      </c>
      <c r="X4395" t="s">
        <v>81</v>
      </c>
      <c r="Y4395">
        <v>-120</v>
      </c>
      <c r="Z4395" t="s">
        <v>7918</v>
      </c>
      <c r="AA4395" t="s">
        <v>7918</v>
      </c>
      <c r="AB4395" t="s">
        <v>90</v>
      </c>
      <c r="AC4395" t="s">
        <v>91</v>
      </c>
      <c r="AD4395">
        <f>_xlfn.XLOOKUP(MIS[[#This Row],[TRADING SYMBOL]],[1]Sheet1!$D:$D,[1]Sheet1!$C:$C)</f>
        <v>114.3</v>
      </c>
      <c r="AE4395">
        <f>MIS[[#This Row],[OrderAverageTradedPrice]]*MIS[[#This Row],[OrderQuantity]]</f>
        <v>17304.99999999996</v>
      </c>
      <c r="AF4395">
        <f>MIS[[#This Row],[LTP]]*MIS[[#This Row],[OrderQuantity]]</f>
        <v>13716</v>
      </c>
      <c r="AG4395">
        <f>IF(MIS[[#This Row],[OrderSide]]="SELL",MIS[[#This Row],[VALUE]]-MIS[[#This Row],[LIVE_VALUE]],MIS[[#This Row],[LIVE_VALUE]]-MIS[[#This Row],[VALUE]])</f>
        <v>3588.99999999996</v>
      </c>
      <c r="AH4395" t="str" cm="1">
        <f t="array" ref="AH4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5" t="str">
        <f>MIS[[#This Row],[TRADING SYMBOL]]</f>
        <v>SENSEX2552083400CE</v>
      </c>
      <c r="AJ4395" t="str">
        <f>IF(RIGHT(MIS[[#This Row],[Main/Hedge]],4)="MAIN","MAIN","HEDGE")</f>
        <v>MAIN</v>
      </c>
      <c r="AK4395" t="str" cm="1">
        <f t="array" ref="AK4395">_xlfn._xlws.FILTER(Table4[Column1],ISNUMBER(SEARCH(Table4[Column1],MIS[[#This Row],[OrderUniqueIdentifier]])),"")</f>
        <v>XYT</v>
      </c>
    </row>
    <row r="4396" spans="1:37" x14ac:dyDescent="0.25">
      <c r="A4396" t="s">
        <v>71</v>
      </c>
      <c r="B4396" t="s">
        <v>575</v>
      </c>
      <c r="C4396" t="s">
        <v>8203</v>
      </c>
      <c r="D4396" t="s">
        <v>72</v>
      </c>
      <c r="E4396" t="s">
        <v>211</v>
      </c>
      <c r="F4396" t="s">
        <v>98</v>
      </c>
      <c r="G4396" t="s">
        <v>89</v>
      </c>
      <c r="H4396" t="s">
        <v>75</v>
      </c>
      <c r="I4396" t="s">
        <v>76</v>
      </c>
      <c r="J4396" t="s">
        <v>77</v>
      </c>
      <c r="K4396">
        <v>40</v>
      </c>
      <c r="L4396" t="s">
        <v>77</v>
      </c>
      <c r="M4396" t="s">
        <v>78</v>
      </c>
      <c r="N4396" t="s">
        <v>589</v>
      </c>
      <c r="O4396" t="s">
        <v>7917</v>
      </c>
      <c r="P4396" t="s">
        <v>7917</v>
      </c>
      <c r="Q4396" t="s">
        <v>213</v>
      </c>
      <c r="R4396" t="s">
        <v>79</v>
      </c>
      <c r="S4396" t="s">
        <v>155</v>
      </c>
      <c r="T4396" t="s">
        <v>214</v>
      </c>
      <c r="U4396" t="s">
        <v>100</v>
      </c>
      <c r="V4396" t="s">
        <v>80</v>
      </c>
      <c r="W4396">
        <v>83400</v>
      </c>
      <c r="X4396" t="s">
        <v>81</v>
      </c>
      <c r="Y4396">
        <v>-40</v>
      </c>
      <c r="Z4396" t="s">
        <v>7918</v>
      </c>
      <c r="AA4396" t="s">
        <v>7918</v>
      </c>
      <c r="AB4396" t="s">
        <v>90</v>
      </c>
      <c r="AC4396" t="s">
        <v>91</v>
      </c>
      <c r="AD4396">
        <f>_xlfn.XLOOKUP(MIS[[#This Row],[TRADING SYMBOL]],[1]Sheet1!$D:$D,[1]Sheet1!$C:$C)</f>
        <v>114.3</v>
      </c>
      <c r="AE4396">
        <f>MIS[[#This Row],[OrderAverageTradedPrice]]*MIS[[#This Row],[OrderQuantity]]</f>
        <v>5766</v>
      </c>
      <c r="AF4396">
        <f>MIS[[#This Row],[LTP]]*MIS[[#This Row],[OrderQuantity]]</f>
        <v>4572</v>
      </c>
      <c r="AG4396">
        <f>IF(MIS[[#This Row],[OrderSide]]="SELL",MIS[[#This Row],[VALUE]]-MIS[[#This Row],[LIVE_VALUE]],MIS[[#This Row],[LIVE_VALUE]]-MIS[[#This Row],[VALUE]])</f>
        <v>1194</v>
      </c>
      <c r="AH4396" t="str" cm="1">
        <f t="array" ref="AH4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6" t="str">
        <f>MIS[[#This Row],[TRADING SYMBOL]]</f>
        <v>SENSEX2552083400CE</v>
      </c>
      <c r="AJ4396" t="str">
        <f>IF(RIGHT(MIS[[#This Row],[Main/Hedge]],4)="MAIN","MAIN","HEDGE")</f>
        <v>MAIN</v>
      </c>
      <c r="AK4396" t="str" cm="1">
        <f t="array" ref="AK4396">_xlfn._xlws.FILTER(Table4[Column1],ISNUMBER(SEARCH(Table4[Column1],MIS[[#This Row],[OrderUniqueIdentifier]])),"")</f>
        <v>XYT</v>
      </c>
    </row>
    <row r="4397" spans="1:37" x14ac:dyDescent="0.25">
      <c r="A4397" t="s">
        <v>71</v>
      </c>
      <c r="B4397" t="s">
        <v>642</v>
      </c>
      <c r="C4397" t="s">
        <v>7945</v>
      </c>
      <c r="D4397" t="s">
        <v>72</v>
      </c>
      <c r="E4397" t="s">
        <v>211</v>
      </c>
      <c r="F4397" t="s">
        <v>98</v>
      </c>
      <c r="G4397" t="s">
        <v>89</v>
      </c>
      <c r="H4397" t="s">
        <v>75</v>
      </c>
      <c r="I4397" t="s">
        <v>76</v>
      </c>
      <c r="J4397" t="s">
        <v>77</v>
      </c>
      <c r="K4397">
        <v>120</v>
      </c>
      <c r="L4397" t="s">
        <v>77</v>
      </c>
      <c r="M4397" t="s">
        <v>78</v>
      </c>
      <c r="N4397" t="s">
        <v>7946</v>
      </c>
      <c r="O4397" t="s">
        <v>7916</v>
      </c>
      <c r="P4397" t="s">
        <v>7917</v>
      </c>
      <c r="Q4397" t="s">
        <v>213</v>
      </c>
      <c r="R4397" t="s">
        <v>79</v>
      </c>
      <c r="S4397" t="s">
        <v>155</v>
      </c>
      <c r="T4397" t="s">
        <v>214</v>
      </c>
      <c r="U4397" t="s">
        <v>100</v>
      </c>
      <c r="V4397" t="s">
        <v>80</v>
      </c>
      <c r="W4397">
        <v>83400</v>
      </c>
      <c r="X4397" t="s">
        <v>81</v>
      </c>
      <c r="Y4397">
        <v>-120</v>
      </c>
      <c r="Z4397" t="s">
        <v>419</v>
      </c>
      <c r="AA4397" t="s">
        <v>7918</v>
      </c>
      <c r="AB4397" t="s">
        <v>90</v>
      </c>
      <c r="AC4397" t="s">
        <v>91</v>
      </c>
      <c r="AD4397">
        <f>_xlfn.XLOOKUP(MIS[[#This Row],[TRADING SYMBOL]],[1]Sheet1!$D:$D,[1]Sheet1!$C:$C)</f>
        <v>114.3</v>
      </c>
      <c r="AE4397">
        <f>MIS[[#This Row],[OrderAverageTradedPrice]]*MIS[[#This Row],[OrderQuantity]]</f>
        <v>17091.99999999996</v>
      </c>
      <c r="AF4397">
        <f>MIS[[#This Row],[LTP]]*MIS[[#This Row],[OrderQuantity]]</f>
        <v>13716</v>
      </c>
      <c r="AG4397">
        <f>IF(MIS[[#This Row],[OrderSide]]="SELL",MIS[[#This Row],[VALUE]]-MIS[[#This Row],[LIVE_VALUE]],MIS[[#This Row],[LIVE_VALUE]]-MIS[[#This Row],[VALUE]])</f>
        <v>3375.99999999996</v>
      </c>
      <c r="AH4397" t="str" cm="1">
        <f t="array" ref="AH4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7" t="str">
        <f>MIS[[#This Row],[TRADING SYMBOL]]</f>
        <v>SENSEX2552083400CE</v>
      </c>
      <c r="AJ4397" t="str">
        <f>IF(RIGHT(MIS[[#This Row],[Main/Hedge]],4)="MAIN","MAIN","HEDGE")</f>
        <v>MAIN</v>
      </c>
      <c r="AK4397" t="str" cm="1">
        <f t="array" ref="AK4397">_xlfn._xlws.FILTER(Table4[Column1],ISNUMBER(SEARCH(Table4[Column1],MIS[[#This Row],[OrderUniqueIdentifier]])),"")</f>
        <v>XYT</v>
      </c>
    </row>
    <row r="4398" spans="1:37" x14ac:dyDescent="0.25">
      <c r="A4398" t="s">
        <v>71</v>
      </c>
      <c r="B4398" t="s">
        <v>642</v>
      </c>
      <c r="C4398" t="s">
        <v>7947</v>
      </c>
      <c r="D4398" t="s">
        <v>72</v>
      </c>
      <c r="E4398" t="s">
        <v>120</v>
      </c>
      <c r="F4398" t="s">
        <v>98</v>
      </c>
      <c r="G4398" t="s">
        <v>89</v>
      </c>
      <c r="H4398" t="s">
        <v>75</v>
      </c>
      <c r="I4398" t="s">
        <v>76</v>
      </c>
      <c r="J4398" t="s">
        <v>77</v>
      </c>
      <c r="K4398">
        <v>120</v>
      </c>
      <c r="L4398" t="s">
        <v>77</v>
      </c>
      <c r="M4398" t="s">
        <v>78</v>
      </c>
      <c r="N4398" t="s">
        <v>7948</v>
      </c>
      <c r="O4398" t="s">
        <v>7917</v>
      </c>
      <c r="P4398" t="s">
        <v>7917</v>
      </c>
      <c r="Q4398" t="s">
        <v>121</v>
      </c>
      <c r="R4398" t="s">
        <v>79</v>
      </c>
      <c r="S4398" t="s">
        <v>155</v>
      </c>
      <c r="T4398" t="s">
        <v>122</v>
      </c>
      <c r="U4398" t="s">
        <v>100</v>
      </c>
      <c r="V4398" t="s">
        <v>80</v>
      </c>
      <c r="W4398">
        <v>81100</v>
      </c>
      <c r="X4398" t="s">
        <v>85</v>
      </c>
      <c r="Y4398">
        <v>-120</v>
      </c>
      <c r="Z4398" t="s">
        <v>7918</v>
      </c>
      <c r="AA4398" t="s">
        <v>7918</v>
      </c>
      <c r="AB4398" t="s">
        <v>107</v>
      </c>
      <c r="AC4398" t="s">
        <v>91</v>
      </c>
      <c r="AD4398">
        <f>_xlfn.XLOOKUP(MIS[[#This Row],[TRADING SYMBOL]],[1]Sheet1!$D:$D,[1]Sheet1!$C:$C)</f>
        <v>100.2</v>
      </c>
      <c r="AE4398">
        <f>MIS[[#This Row],[OrderAverageTradedPrice]]*MIS[[#This Row],[OrderQuantity]]</f>
        <v>18696.99999999996</v>
      </c>
      <c r="AF4398">
        <f>MIS[[#This Row],[LTP]]*MIS[[#This Row],[OrderQuantity]]</f>
        <v>12024</v>
      </c>
      <c r="AG4398">
        <f>IF(MIS[[#This Row],[OrderSide]]="SELL",MIS[[#This Row],[VALUE]]-MIS[[#This Row],[LIVE_VALUE]],MIS[[#This Row],[LIVE_VALUE]]-MIS[[#This Row],[VALUE]])</f>
        <v>6672.99999999996</v>
      </c>
      <c r="AH4398" t="str" cm="1">
        <f t="array" ref="AH4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8" t="str">
        <f>MIS[[#This Row],[TRADING SYMBOL]]</f>
        <v>SENSEX2552081100PE</v>
      </c>
      <c r="AJ4398" t="str">
        <f>IF(RIGHT(MIS[[#This Row],[Main/Hedge]],4)="MAIN","MAIN","HEDGE")</f>
        <v>MAIN</v>
      </c>
      <c r="AK4398" t="str" cm="1">
        <f t="array" ref="AK4398">_xlfn._xlws.FILTER(Table4[Column1],ISNUMBER(SEARCH(Table4[Column1],MIS[[#This Row],[OrderUniqueIdentifier]])),"")</f>
        <v>XYT</v>
      </c>
    </row>
    <row r="4399" spans="1:37" x14ac:dyDescent="0.25">
      <c r="A4399" t="s">
        <v>71</v>
      </c>
      <c r="B4399" t="s">
        <v>661</v>
      </c>
      <c r="C4399" t="s">
        <v>7951</v>
      </c>
      <c r="D4399" t="s">
        <v>72</v>
      </c>
      <c r="E4399" t="s">
        <v>120</v>
      </c>
      <c r="F4399" t="s">
        <v>98</v>
      </c>
      <c r="G4399" t="s">
        <v>89</v>
      </c>
      <c r="H4399" t="s">
        <v>75</v>
      </c>
      <c r="I4399" t="s">
        <v>76</v>
      </c>
      <c r="J4399" t="s">
        <v>77</v>
      </c>
      <c r="K4399">
        <v>20</v>
      </c>
      <c r="L4399" t="s">
        <v>77</v>
      </c>
      <c r="M4399" t="s">
        <v>78</v>
      </c>
      <c r="N4399" t="s">
        <v>7952</v>
      </c>
      <c r="O4399" t="s">
        <v>7917</v>
      </c>
      <c r="P4399" t="s">
        <v>7917</v>
      </c>
      <c r="Q4399" t="s">
        <v>121</v>
      </c>
      <c r="R4399" t="s">
        <v>79</v>
      </c>
      <c r="S4399" t="s">
        <v>155</v>
      </c>
      <c r="T4399" t="s">
        <v>122</v>
      </c>
      <c r="U4399" t="s">
        <v>100</v>
      </c>
      <c r="V4399" t="s">
        <v>80</v>
      </c>
      <c r="W4399">
        <v>81100</v>
      </c>
      <c r="X4399" t="s">
        <v>85</v>
      </c>
      <c r="Y4399">
        <v>-20</v>
      </c>
      <c r="Z4399" t="s">
        <v>7918</v>
      </c>
      <c r="AA4399" t="s">
        <v>7918</v>
      </c>
      <c r="AB4399" t="s">
        <v>107</v>
      </c>
      <c r="AC4399" t="s">
        <v>91</v>
      </c>
      <c r="AD4399">
        <f>_xlfn.XLOOKUP(MIS[[#This Row],[TRADING SYMBOL]],[1]Sheet1!$D:$D,[1]Sheet1!$C:$C)</f>
        <v>100.2</v>
      </c>
      <c r="AE4399">
        <f>MIS[[#This Row],[OrderAverageTradedPrice]]*MIS[[#This Row],[OrderQuantity]]</f>
        <v>3127</v>
      </c>
      <c r="AF4399">
        <f>MIS[[#This Row],[LTP]]*MIS[[#This Row],[OrderQuantity]]</f>
        <v>2004</v>
      </c>
      <c r="AG4399">
        <f>IF(MIS[[#This Row],[OrderSide]]="SELL",MIS[[#This Row],[VALUE]]-MIS[[#This Row],[LIVE_VALUE]],MIS[[#This Row],[LIVE_VALUE]]-MIS[[#This Row],[VALUE]])</f>
        <v>1123</v>
      </c>
      <c r="AH4399" t="str" cm="1">
        <f t="array" ref="AH4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9" t="str">
        <f>MIS[[#This Row],[TRADING SYMBOL]]</f>
        <v>SENSEX2552081100PE</v>
      </c>
      <c r="AJ4399" t="str">
        <f>IF(RIGHT(MIS[[#This Row],[Main/Hedge]],4)="MAIN","MAIN","HEDGE")</f>
        <v>MAIN</v>
      </c>
      <c r="AK4399" t="str" cm="1">
        <f t="array" ref="AK4399">_xlfn._xlws.FILTER(Table4[Column1],ISNUMBER(SEARCH(Table4[Column1],MIS[[#This Row],[OrderUniqueIdentifier]])),"")</f>
        <v>XYT</v>
      </c>
    </row>
    <row r="4400" spans="1:37" x14ac:dyDescent="0.25">
      <c r="A4400" t="s">
        <v>71</v>
      </c>
      <c r="B4400" t="s">
        <v>669</v>
      </c>
      <c r="C4400" t="s">
        <v>7955</v>
      </c>
      <c r="D4400" t="s">
        <v>72</v>
      </c>
      <c r="E4400" t="s">
        <v>120</v>
      </c>
      <c r="F4400" t="s">
        <v>98</v>
      </c>
      <c r="G4400" t="s">
        <v>89</v>
      </c>
      <c r="H4400" t="s">
        <v>75</v>
      </c>
      <c r="I4400" t="s">
        <v>76</v>
      </c>
      <c r="J4400" t="s">
        <v>77</v>
      </c>
      <c r="K4400">
        <v>240</v>
      </c>
      <c r="L4400" t="s">
        <v>77</v>
      </c>
      <c r="M4400" t="s">
        <v>78</v>
      </c>
      <c r="N4400" t="s">
        <v>7956</v>
      </c>
      <c r="O4400" t="s">
        <v>7917</v>
      </c>
      <c r="P4400" t="s">
        <v>7917</v>
      </c>
      <c r="Q4400" t="s">
        <v>121</v>
      </c>
      <c r="R4400" t="s">
        <v>79</v>
      </c>
      <c r="S4400" t="s">
        <v>155</v>
      </c>
      <c r="T4400" t="s">
        <v>122</v>
      </c>
      <c r="U4400" t="s">
        <v>100</v>
      </c>
      <c r="V4400" t="s">
        <v>80</v>
      </c>
      <c r="W4400">
        <v>81100</v>
      </c>
      <c r="X4400" t="s">
        <v>85</v>
      </c>
      <c r="Y4400">
        <v>-240</v>
      </c>
      <c r="Z4400" t="s">
        <v>7918</v>
      </c>
      <c r="AA4400" t="s">
        <v>7918</v>
      </c>
      <c r="AB4400" t="s">
        <v>107</v>
      </c>
      <c r="AC4400" t="s">
        <v>91</v>
      </c>
      <c r="AD4400">
        <f>_xlfn.XLOOKUP(MIS[[#This Row],[TRADING SYMBOL]],[1]Sheet1!$D:$D,[1]Sheet1!$C:$C)</f>
        <v>100.2</v>
      </c>
      <c r="AE4400">
        <f>MIS[[#This Row],[OrderAverageTradedPrice]]*MIS[[#This Row],[OrderQuantity]]</f>
        <v>37362</v>
      </c>
      <c r="AF4400">
        <f>MIS[[#This Row],[LTP]]*MIS[[#This Row],[OrderQuantity]]</f>
        <v>24048</v>
      </c>
      <c r="AG4400">
        <f>IF(MIS[[#This Row],[OrderSide]]="SELL",MIS[[#This Row],[VALUE]]-MIS[[#This Row],[LIVE_VALUE]],MIS[[#This Row],[LIVE_VALUE]]-MIS[[#This Row],[VALUE]])</f>
        <v>13314</v>
      </c>
      <c r="AH4400" t="str" cm="1">
        <f t="array" ref="AH4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0" t="str">
        <f>MIS[[#This Row],[TRADING SYMBOL]]</f>
        <v>SENSEX2552081100PE</v>
      </c>
      <c r="AJ4400" t="str">
        <f>IF(RIGHT(MIS[[#This Row],[Main/Hedge]],4)="MAIN","MAIN","HEDGE")</f>
        <v>MAIN</v>
      </c>
      <c r="AK4400" t="str" cm="1">
        <f t="array" ref="AK4400">_xlfn._xlws.FILTER(Table4[Column1],ISNUMBER(SEARCH(Table4[Column1],MIS[[#This Row],[OrderUniqueIdentifier]])),"")</f>
        <v>XYT</v>
      </c>
    </row>
    <row r="4401" spans="1:37" x14ac:dyDescent="0.25">
      <c r="A4401" t="s">
        <v>71</v>
      </c>
      <c r="B4401" t="s">
        <v>770</v>
      </c>
      <c r="C4401" t="s">
        <v>7984</v>
      </c>
      <c r="D4401" t="s">
        <v>72</v>
      </c>
      <c r="E4401" t="s">
        <v>120</v>
      </c>
      <c r="F4401" t="s">
        <v>98</v>
      </c>
      <c r="G4401" t="s">
        <v>89</v>
      </c>
      <c r="H4401" t="s">
        <v>75</v>
      </c>
      <c r="I4401" t="s">
        <v>76</v>
      </c>
      <c r="J4401" t="s">
        <v>77</v>
      </c>
      <c r="K4401">
        <v>80</v>
      </c>
      <c r="L4401" t="s">
        <v>77</v>
      </c>
      <c r="M4401" t="s">
        <v>78</v>
      </c>
      <c r="N4401" t="s">
        <v>7985</v>
      </c>
      <c r="O4401" t="s">
        <v>7916</v>
      </c>
      <c r="P4401" t="s">
        <v>7917</v>
      </c>
      <c r="Q4401" t="s">
        <v>121</v>
      </c>
      <c r="R4401" t="s">
        <v>79</v>
      </c>
      <c r="S4401" t="s">
        <v>155</v>
      </c>
      <c r="T4401" t="s">
        <v>122</v>
      </c>
      <c r="U4401" t="s">
        <v>100</v>
      </c>
      <c r="V4401" t="s">
        <v>80</v>
      </c>
      <c r="W4401">
        <v>81100</v>
      </c>
      <c r="X4401" t="s">
        <v>85</v>
      </c>
      <c r="Y4401">
        <v>-80</v>
      </c>
      <c r="Z4401" t="s">
        <v>419</v>
      </c>
      <c r="AA4401" t="s">
        <v>7918</v>
      </c>
      <c r="AB4401" t="s">
        <v>107</v>
      </c>
      <c r="AC4401" t="s">
        <v>91</v>
      </c>
      <c r="AD4401">
        <f>_xlfn.XLOOKUP(MIS[[#This Row],[TRADING SYMBOL]],[1]Sheet1!$D:$D,[1]Sheet1!$C:$C)</f>
        <v>100.2</v>
      </c>
      <c r="AE4401">
        <f>MIS[[#This Row],[OrderAverageTradedPrice]]*MIS[[#This Row],[OrderQuantity]]</f>
        <v>12612</v>
      </c>
      <c r="AF4401">
        <f>MIS[[#This Row],[LTP]]*MIS[[#This Row],[OrderQuantity]]</f>
        <v>8016</v>
      </c>
      <c r="AG4401">
        <f>IF(MIS[[#This Row],[OrderSide]]="SELL",MIS[[#This Row],[VALUE]]-MIS[[#This Row],[LIVE_VALUE]],MIS[[#This Row],[LIVE_VALUE]]-MIS[[#This Row],[VALUE]])</f>
        <v>4596</v>
      </c>
      <c r="AH4401" t="str" cm="1">
        <f t="array" ref="AH4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1" t="str">
        <f>MIS[[#This Row],[TRADING SYMBOL]]</f>
        <v>SENSEX2552081100PE</v>
      </c>
      <c r="AJ4401" t="str">
        <f>IF(RIGHT(MIS[[#This Row],[Main/Hedge]],4)="MAIN","MAIN","HEDGE")</f>
        <v>MAIN</v>
      </c>
      <c r="AK4401" t="str" cm="1">
        <f t="array" ref="AK4401">_xlfn._xlws.FILTER(Table4[Column1],ISNUMBER(SEARCH(Table4[Column1],MIS[[#This Row],[OrderUniqueIdentifier]])),"")</f>
        <v>XYT</v>
      </c>
    </row>
    <row r="4402" spans="1:37" x14ac:dyDescent="0.25">
      <c r="A4402" t="s">
        <v>71</v>
      </c>
      <c r="B4402" t="s">
        <v>787</v>
      </c>
      <c r="C4402" t="s">
        <v>7989</v>
      </c>
      <c r="D4402" t="s">
        <v>72</v>
      </c>
      <c r="E4402" t="s">
        <v>211</v>
      </c>
      <c r="F4402" t="s">
        <v>98</v>
      </c>
      <c r="G4402" t="s">
        <v>89</v>
      </c>
      <c r="H4402" t="s">
        <v>75</v>
      </c>
      <c r="I4402" t="s">
        <v>76</v>
      </c>
      <c r="J4402" t="s">
        <v>77</v>
      </c>
      <c r="K4402">
        <v>20</v>
      </c>
      <c r="L4402" t="s">
        <v>77</v>
      </c>
      <c r="M4402" t="s">
        <v>78</v>
      </c>
      <c r="N4402" t="s">
        <v>7990</v>
      </c>
      <c r="O4402" t="s">
        <v>7916</v>
      </c>
      <c r="P4402" t="s">
        <v>7917</v>
      </c>
      <c r="Q4402" t="s">
        <v>213</v>
      </c>
      <c r="R4402" t="s">
        <v>79</v>
      </c>
      <c r="S4402" t="s">
        <v>155</v>
      </c>
      <c r="T4402" t="s">
        <v>214</v>
      </c>
      <c r="U4402" t="s">
        <v>100</v>
      </c>
      <c r="V4402" t="s">
        <v>80</v>
      </c>
      <c r="W4402">
        <v>83400</v>
      </c>
      <c r="X4402" t="s">
        <v>81</v>
      </c>
      <c r="Y4402">
        <v>-20</v>
      </c>
      <c r="Z4402" t="s">
        <v>419</v>
      </c>
      <c r="AA4402" t="s">
        <v>7918</v>
      </c>
      <c r="AB4402" t="s">
        <v>90</v>
      </c>
      <c r="AC4402" t="s">
        <v>91</v>
      </c>
      <c r="AD4402">
        <f>_xlfn.XLOOKUP(MIS[[#This Row],[TRADING SYMBOL]],[1]Sheet1!$D:$D,[1]Sheet1!$C:$C)</f>
        <v>114.3</v>
      </c>
      <c r="AE4402">
        <f>MIS[[#This Row],[OrderAverageTradedPrice]]*MIS[[#This Row],[OrderQuantity]]</f>
        <v>2845</v>
      </c>
      <c r="AF4402">
        <f>MIS[[#This Row],[LTP]]*MIS[[#This Row],[OrderQuantity]]</f>
        <v>2286</v>
      </c>
      <c r="AG4402">
        <f>IF(MIS[[#This Row],[OrderSide]]="SELL",MIS[[#This Row],[VALUE]]-MIS[[#This Row],[LIVE_VALUE]],MIS[[#This Row],[LIVE_VALUE]]-MIS[[#This Row],[VALUE]])</f>
        <v>559</v>
      </c>
      <c r="AH4402" t="str" cm="1">
        <f t="array" ref="AH4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2" t="str">
        <f>MIS[[#This Row],[TRADING SYMBOL]]</f>
        <v>SENSEX2552083400CE</v>
      </c>
      <c r="AJ4402" t="str">
        <f>IF(RIGHT(MIS[[#This Row],[Main/Hedge]],4)="MAIN","MAIN","HEDGE")</f>
        <v>MAIN</v>
      </c>
      <c r="AK4402" t="str" cm="1">
        <f t="array" ref="AK4402">_xlfn._xlws.FILTER(Table4[Column1],ISNUMBER(SEARCH(Table4[Column1],MIS[[#This Row],[OrderUniqueIdentifier]])),"")</f>
        <v>XYT</v>
      </c>
    </row>
    <row r="4403" spans="1:37" x14ac:dyDescent="0.25">
      <c r="A4403" t="s">
        <v>71</v>
      </c>
      <c r="B4403" t="s">
        <v>787</v>
      </c>
      <c r="C4403" t="s">
        <v>7991</v>
      </c>
      <c r="D4403" t="s">
        <v>72</v>
      </c>
      <c r="E4403" t="s">
        <v>120</v>
      </c>
      <c r="F4403" t="s">
        <v>98</v>
      </c>
      <c r="G4403" t="s">
        <v>89</v>
      </c>
      <c r="H4403" t="s">
        <v>75</v>
      </c>
      <c r="I4403" t="s">
        <v>76</v>
      </c>
      <c r="J4403" t="s">
        <v>77</v>
      </c>
      <c r="K4403">
        <v>20</v>
      </c>
      <c r="L4403" t="s">
        <v>77</v>
      </c>
      <c r="M4403" t="s">
        <v>78</v>
      </c>
      <c r="N4403" t="s">
        <v>278</v>
      </c>
      <c r="O4403" t="s">
        <v>7917</v>
      </c>
      <c r="P4403" t="s">
        <v>7917</v>
      </c>
      <c r="Q4403" t="s">
        <v>121</v>
      </c>
      <c r="R4403" t="s">
        <v>79</v>
      </c>
      <c r="S4403" t="s">
        <v>155</v>
      </c>
      <c r="T4403" t="s">
        <v>122</v>
      </c>
      <c r="U4403" t="s">
        <v>100</v>
      </c>
      <c r="V4403" t="s">
        <v>80</v>
      </c>
      <c r="W4403">
        <v>81100</v>
      </c>
      <c r="X4403" t="s">
        <v>85</v>
      </c>
      <c r="Y4403">
        <v>-20</v>
      </c>
      <c r="Z4403" t="s">
        <v>7918</v>
      </c>
      <c r="AA4403" t="s">
        <v>7918</v>
      </c>
      <c r="AB4403" t="s">
        <v>107</v>
      </c>
      <c r="AC4403" t="s">
        <v>91</v>
      </c>
      <c r="AD4403">
        <f>_xlfn.XLOOKUP(MIS[[#This Row],[TRADING SYMBOL]],[1]Sheet1!$D:$D,[1]Sheet1!$C:$C)</f>
        <v>100.2</v>
      </c>
      <c r="AE4403">
        <f>MIS[[#This Row],[OrderAverageTradedPrice]]*MIS[[#This Row],[OrderQuantity]]</f>
        <v>3120</v>
      </c>
      <c r="AF4403">
        <f>MIS[[#This Row],[LTP]]*MIS[[#This Row],[OrderQuantity]]</f>
        <v>2004</v>
      </c>
      <c r="AG4403">
        <f>IF(MIS[[#This Row],[OrderSide]]="SELL",MIS[[#This Row],[VALUE]]-MIS[[#This Row],[LIVE_VALUE]],MIS[[#This Row],[LIVE_VALUE]]-MIS[[#This Row],[VALUE]])</f>
        <v>1116</v>
      </c>
      <c r="AH4403" t="str" cm="1">
        <f t="array" ref="AH4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3" t="str">
        <f>MIS[[#This Row],[TRADING SYMBOL]]</f>
        <v>SENSEX2552081100PE</v>
      </c>
      <c r="AJ4403" t="str">
        <f>IF(RIGHT(MIS[[#This Row],[Main/Hedge]],4)="MAIN","MAIN","HEDGE")</f>
        <v>MAIN</v>
      </c>
      <c r="AK4403" t="str" cm="1">
        <f t="array" ref="AK4403">_xlfn._xlws.FILTER(Table4[Column1],ISNUMBER(SEARCH(Table4[Column1],MIS[[#This Row],[OrderUniqueIdentifier]])),"")</f>
        <v>XYT</v>
      </c>
    </row>
    <row r="4404" spans="1:37" x14ac:dyDescent="0.25">
      <c r="A4404" t="s">
        <v>71</v>
      </c>
      <c r="B4404" t="s">
        <v>847</v>
      </c>
      <c r="C4404" t="s">
        <v>8226</v>
      </c>
      <c r="D4404" t="s">
        <v>72</v>
      </c>
      <c r="E4404" t="s">
        <v>120</v>
      </c>
      <c r="F4404" t="s">
        <v>98</v>
      </c>
      <c r="G4404" t="s">
        <v>89</v>
      </c>
      <c r="H4404" t="s">
        <v>75</v>
      </c>
      <c r="I4404" t="s">
        <v>76</v>
      </c>
      <c r="J4404" t="s">
        <v>77</v>
      </c>
      <c r="K4404">
        <v>120</v>
      </c>
      <c r="L4404" t="s">
        <v>77</v>
      </c>
      <c r="M4404" t="s">
        <v>78</v>
      </c>
      <c r="N4404" t="s">
        <v>8227</v>
      </c>
      <c r="O4404" t="s">
        <v>7916</v>
      </c>
      <c r="P4404" t="s">
        <v>7917</v>
      </c>
      <c r="Q4404" t="s">
        <v>121</v>
      </c>
      <c r="R4404" t="s">
        <v>79</v>
      </c>
      <c r="S4404" t="s">
        <v>155</v>
      </c>
      <c r="T4404" t="s">
        <v>122</v>
      </c>
      <c r="U4404" t="s">
        <v>100</v>
      </c>
      <c r="V4404" t="s">
        <v>80</v>
      </c>
      <c r="W4404">
        <v>81100</v>
      </c>
      <c r="X4404" t="s">
        <v>85</v>
      </c>
      <c r="Y4404">
        <v>-120</v>
      </c>
      <c r="Z4404" t="s">
        <v>419</v>
      </c>
      <c r="AA4404" t="s">
        <v>7918</v>
      </c>
      <c r="AB4404" t="s">
        <v>107</v>
      </c>
      <c r="AC4404" t="s">
        <v>91</v>
      </c>
      <c r="AD4404">
        <f>_xlfn.XLOOKUP(MIS[[#This Row],[TRADING SYMBOL]],[1]Sheet1!$D:$D,[1]Sheet1!$C:$C)</f>
        <v>100.2</v>
      </c>
      <c r="AE4404">
        <f>MIS[[#This Row],[OrderAverageTradedPrice]]*MIS[[#This Row],[OrderQuantity]]</f>
        <v>18862.99999999992</v>
      </c>
      <c r="AF4404">
        <f>MIS[[#This Row],[LTP]]*MIS[[#This Row],[OrderQuantity]]</f>
        <v>12024</v>
      </c>
      <c r="AG4404">
        <f>IF(MIS[[#This Row],[OrderSide]]="SELL",MIS[[#This Row],[VALUE]]-MIS[[#This Row],[LIVE_VALUE]],MIS[[#This Row],[LIVE_VALUE]]-MIS[[#This Row],[VALUE]])</f>
        <v>6838.99999999992</v>
      </c>
      <c r="AH4404" t="str" cm="1">
        <f t="array" ref="AH4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4" t="str">
        <f>MIS[[#This Row],[TRADING SYMBOL]]</f>
        <v>SENSEX2552081100PE</v>
      </c>
      <c r="AJ4404" t="str">
        <f>IF(RIGHT(MIS[[#This Row],[Main/Hedge]],4)="MAIN","MAIN","HEDGE")</f>
        <v>MAIN</v>
      </c>
      <c r="AK4404" t="str" cm="1">
        <f t="array" ref="AK4404">_xlfn._xlws.FILTER(Table4[Column1],ISNUMBER(SEARCH(Table4[Column1],MIS[[#This Row],[OrderUniqueIdentifier]])),"")</f>
        <v>XYT</v>
      </c>
    </row>
    <row r="4405" spans="1:37" x14ac:dyDescent="0.25">
      <c r="A4405" t="s">
        <v>71</v>
      </c>
      <c r="B4405" t="s">
        <v>873</v>
      </c>
      <c r="C4405" t="s">
        <v>7998</v>
      </c>
      <c r="D4405" t="s">
        <v>72</v>
      </c>
      <c r="E4405" t="s">
        <v>120</v>
      </c>
      <c r="F4405" t="s">
        <v>98</v>
      </c>
      <c r="G4405" t="s">
        <v>89</v>
      </c>
      <c r="H4405" t="s">
        <v>75</v>
      </c>
      <c r="I4405" t="s">
        <v>76</v>
      </c>
      <c r="J4405" t="s">
        <v>77</v>
      </c>
      <c r="K4405">
        <v>20</v>
      </c>
      <c r="L4405" t="s">
        <v>77</v>
      </c>
      <c r="M4405" t="s">
        <v>78</v>
      </c>
      <c r="N4405" t="s">
        <v>351</v>
      </c>
      <c r="O4405" t="s">
        <v>7916</v>
      </c>
      <c r="P4405" t="s">
        <v>7917</v>
      </c>
      <c r="Q4405" t="s">
        <v>121</v>
      </c>
      <c r="R4405" t="s">
        <v>79</v>
      </c>
      <c r="S4405" t="s">
        <v>155</v>
      </c>
      <c r="T4405" t="s">
        <v>122</v>
      </c>
      <c r="U4405" t="s">
        <v>100</v>
      </c>
      <c r="V4405" t="s">
        <v>80</v>
      </c>
      <c r="W4405">
        <v>81100</v>
      </c>
      <c r="X4405" t="s">
        <v>85</v>
      </c>
      <c r="Y4405">
        <v>-20</v>
      </c>
      <c r="Z4405" t="s">
        <v>419</v>
      </c>
      <c r="AA4405" t="s">
        <v>7918</v>
      </c>
      <c r="AB4405" t="s">
        <v>107</v>
      </c>
      <c r="AC4405" t="s">
        <v>91</v>
      </c>
      <c r="AD4405">
        <f>_xlfn.XLOOKUP(MIS[[#This Row],[TRADING SYMBOL]],[1]Sheet1!$D:$D,[1]Sheet1!$C:$C)</f>
        <v>100.2</v>
      </c>
      <c r="AE4405">
        <f>MIS[[#This Row],[OrderAverageTradedPrice]]*MIS[[#This Row],[OrderQuantity]]</f>
        <v>3157</v>
      </c>
      <c r="AF4405">
        <f>MIS[[#This Row],[LTP]]*MIS[[#This Row],[OrderQuantity]]</f>
        <v>2004</v>
      </c>
      <c r="AG4405">
        <f>IF(MIS[[#This Row],[OrderSide]]="SELL",MIS[[#This Row],[VALUE]]-MIS[[#This Row],[LIVE_VALUE]],MIS[[#This Row],[LIVE_VALUE]]-MIS[[#This Row],[VALUE]])</f>
        <v>1153</v>
      </c>
      <c r="AH4405" t="str" cm="1">
        <f t="array" ref="AH4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5" t="str">
        <f>MIS[[#This Row],[TRADING SYMBOL]]</f>
        <v>SENSEX2552081100PE</v>
      </c>
      <c r="AJ4405" t="str">
        <f>IF(RIGHT(MIS[[#This Row],[Main/Hedge]],4)="MAIN","MAIN","HEDGE")</f>
        <v>MAIN</v>
      </c>
      <c r="AK4405" t="str" cm="1">
        <f t="array" ref="AK4405">_xlfn._xlws.FILTER(Table4[Column1],ISNUMBER(SEARCH(Table4[Column1],MIS[[#This Row],[OrderUniqueIdentifier]])),"")</f>
        <v>XYT</v>
      </c>
    </row>
    <row r="4406" spans="1:37" x14ac:dyDescent="0.25">
      <c r="A4406" t="s">
        <v>71</v>
      </c>
      <c r="B4406" t="s">
        <v>908</v>
      </c>
      <c r="C4406" t="s">
        <v>8006</v>
      </c>
      <c r="D4406" t="s">
        <v>72</v>
      </c>
      <c r="E4406" t="s">
        <v>211</v>
      </c>
      <c r="F4406" t="s">
        <v>98</v>
      </c>
      <c r="G4406" t="s">
        <v>89</v>
      </c>
      <c r="H4406" t="s">
        <v>75</v>
      </c>
      <c r="I4406" t="s">
        <v>76</v>
      </c>
      <c r="J4406" t="s">
        <v>77</v>
      </c>
      <c r="K4406">
        <v>20</v>
      </c>
      <c r="L4406" t="s">
        <v>77</v>
      </c>
      <c r="M4406" t="s">
        <v>78</v>
      </c>
      <c r="N4406" t="s">
        <v>845</v>
      </c>
      <c r="O4406" t="s">
        <v>7916</v>
      </c>
      <c r="P4406" t="s">
        <v>7917</v>
      </c>
      <c r="Q4406" t="s">
        <v>213</v>
      </c>
      <c r="R4406" t="s">
        <v>79</v>
      </c>
      <c r="S4406" t="s">
        <v>155</v>
      </c>
      <c r="T4406" t="s">
        <v>214</v>
      </c>
      <c r="U4406" t="s">
        <v>100</v>
      </c>
      <c r="V4406" t="s">
        <v>80</v>
      </c>
      <c r="W4406">
        <v>83400</v>
      </c>
      <c r="X4406" t="s">
        <v>81</v>
      </c>
      <c r="Y4406">
        <v>-20</v>
      </c>
      <c r="Z4406" t="s">
        <v>419</v>
      </c>
      <c r="AA4406" t="s">
        <v>7918</v>
      </c>
      <c r="AB4406" t="s">
        <v>90</v>
      </c>
      <c r="AC4406" t="s">
        <v>91</v>
      </c>
      <c r="AD4406">
        <f>_xlfn.XLOOKUP(MIS[[#This Row],[TRADING SYMBOL]],[1]Sheet1!$D:$D,[1]Sheet1!$C:$C)</f>
        <v>114.3</v>
      </c>
      <c r="AE4406">
        <f>MIS[[#This Row],[OrderAverageTradedPrice]]*MIS[[#This Row],[OrderQuantity]]</f>
        <v>2865</v>
      </c>
      <c r="AF4406">
        <f>MIS[[#This Row],[LTP]]*MIS[[#This Row],[OrderQuantity]]</f>
        <v>2286</v>
      </c>
      <c r="AG4406">
        <f>IF(MIS[[#This Row],[OrderSide]]="SELL",MIS[[#This Row],[VALUE]]-MIS[[#This Row],[LIVE_VALUE]],MIS[[#This Row],[LIVE_VALUE]]-MIS[[#This Row],[VALUE]])</f>
        <v>579</v>
      </c>
      <c r="AH4406" t="str" cm="1">
        <f t="array" ref="AH4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6" t="str">
        <f>MIS[[#This Row],[TRADING SYMBOL]]</f>
        <v>SENSEX2552083400CE</v>
      </c>
      <c r="AJ4406" t="str">
        <f>IF(RIGHT(MIS[[#This Row],[Main/Hedge]],4)="MAIN","MAIN","HEDGE")</f>
        <v>MAIN</v>
      </c>
      <c r="AK4406" t="str" cm="1">
        <f t="array" ref="AK4406">_xlfn._xlws.FILTER(Table4[Column1],ISNUMBER(SEARCH(Table4[Column1],MIS[[#This Row],[OrderUniqueIdentifier]])),"")</f>
        <v>XYT</v>
      </c>
    </row>
    <row r="4407" spans="1:37" x14ac:dyDescent="0.25">
      <c r="A4407" t="s">
        <v>71</v>
      </c>
      <c r="B4407" t="s">
        <v>923</v>
      </c>
      <c r="C4407" t="s">
        <v>8011</v>
      </c>
      <c r="D4407" t="s">
        <v>72</v>
      </c>
      <c r="E4407" t="s">
        <v>211</v>
      </c>
      <c r="F4407" t="s">
        <v>98</v>
      </c>
      <c r="G4407" t="s">
        <v>89</v>
      </c>
      <c r="H4407" t="s">
        <v>75</v>
      </c>
      <c r="I4407" t="s">
        <v>76</v>
      </c>
      <c r="J4407" t="s">
        <v>77</v>
      </c>
      <c r="K4407">
        <v>60</v>
      </c>
      <c r="L4407" t="s">
        <v>77</v>
      </c>
      <c r="M4407" t="s">
        <v>78</v>
      </c>
      <c r="N4407" t="s">
        <v>241</v>
      </c>
      <c r="O4407" t="s">
        <v>7917</v>
      </c>
      <c r="P4407" t="s">
        <v>7917</v>
      </c>
      <c r="Q4407" t="s">
        <v>213</v>
      </c>
      <c r="R4407" t="s">
        <v>79</v>
      </c>
      <c r="S4407" t="s">
        <v>155</v>
      </c>
      <c r="T4407" t="s">
        <v>214</v>
      </c>
      <c r="U4407" t="s">
        <v>100</v>
      </c>
      <c r="V4407" t="s">
        <v>80</v>
      </c>
      <c r="W4407">
        <v>83400</v>
      </c>
      <c r="X4407" t="s">
        <v>81</v>
      </c>
      <c r="Y4407">
        <v>-60</v>
      </c>
      <c r="Z4407" t="s">
        <v>7918</v>
      </c>
      <c r="AA4407" t="s">
        <v>7918</v>
      </c>
      <c r="AB4407" t="s">
        <v>90</v>
      </c>
      <c r="AC4407" t="s">
        <v>91</v>
      </c>
      <c r="AD4407">
        <f>_xlfn.XLOOKUP(MIS[[#This Row],[TRADING SYMBOL]],[1]Sheet1!$D:$D,[1]Sheet1!$C:$C)</f>
        <v>114.3</v>
      </c>
      <c r="AE4407">
        <f>MIS[[#This Row],[OrderAverageTradedPrice]]*MIS[[#This Row],[OrderQuantity]]</f>
        <v>8622</v>
      </c>
      <c r="AF4407">
        <f>MIS[[#This Row],[LTP]]*MIS[[#This Row],[OrderQuantity]]</f>
        <v>6858</v>
      </c>
      <c r="AG4407">
        <f>IF(MIS[[#This Row],[OrderSide]]="SELL",MIS[[#This Row],[VALUE]]-MIS[[#This Row],[LIVE_VALUE]],MIS[[#This Row],[LIVE_VALUE]]-MIS[[#This Row],[VALUE]])</f>
        <v>1764</v>
      </c>
      <c r="AH4407" t="str" cm="1">
        <f t="array" ref="AH4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7" t="str">
        <f>MIS[[#This Row],[TRADING SYMBOL]]</f>
        <v>SENSEX2552083400CE</v>
      </c>
      <c r="AJ4407" t="str">
        <f>IF(RIGHT(MIS[[#This Row],[Main/Hedge]],4)="MAIN","MAIN","HEDGE")</f>
        <v>MAIN</v>
      </c>
      <c r="AK4407" t="str" cm="1">
        <f t="array" ref="AK4407">_xlfn._xlws.FILTER(Table4[Column1],ISNUMBER(SEARCH(Table4[Column1],MIS[[#This Row],[OrderUniqueIdentifier]])),"")</f>
        <v>XYT</v>
      </c>
    </row>
    <row r="4408" spans="1:37" x14ac:dyDescent="0.25">
      <c r="A4408" t="s">
        <v>71</v>
      </c>
      <c r="B4408" t="s">
        <v>969</v>
      </c>
      <c r="C4408" t="s">
        <v>8024</v>
      </c>
      <c r="D4408" t="s">
        <v>72</v>
      </c>
      <c r="E4408" t="s">
        <v>211</v>
      </c>
      <c r="F4408" t="s">
        <v>98</v>
      </c>
      <c r="G4408" t="s">
        <v>89</v>
      </c>
      <c r="H4408" t="s">
        <v>75</v>
      </c>
      <c r="I4408" t="s">
        <v>76</v>
      </c>
      <c r="J4408" t="s">
        <v>77</v>
      </c>
      <c r="K4408">
        <v>160</v>
      </c>
      <c r="L4408" t="s">
        <v>77</v>
      </c>
      <c r="M4408" t="s">
        <v>78</v>
      </c>
      <c r="N4408" t="s">
        <v>8025</v>
      </c>
      <c r="O4408" t="s">
        <v>7916</v>
      </c>
      <c r="P4408" t="s">
        <v>7917</v>
      </c>
      <c r="Q4408" t="s">
        <v>213</v>
      </c>
      <c r="R4408" t="s">
        <v>79</v>
      </c>
      <c r="S4408" t="s">
        <v>155</v>
      </c>
      <c r="T4408" t="s">
        <v>214</v>
      </c>
      <c r="U4408" t="s">
        <v>100</v>
      </c>
      <c r="V4408" t="s">
        <v>80</v>
      </c>
      <c r="W4408">
        <v>83400</v>
      </c>
      <c r="X4408" t="s">
        <v>81</v>
      </c>
      <c r="Y4408">
        <v>-160</v>
      </c>
      <c r="Z4408" t="s">
        <v>419</v>
      </c>
      <c r="AA4408" t="s">
        <v>7918</v>
      </c>
      <c r="AB4408" t="s">
        <v>90</v>
      </c>
      <c r="AC4408" t="s">
        <v>91</v>
      </c>
      <c r="AD4408">
        <f>_xlfn.XLOOKUP(MIS[[#This Row],[TRADING SYMBOL]],[1]Sheet1!$D:$D,[1]Sheet1!$C:$C)</f>
        <v>114.3</v>
      </c>
      <c r="AE4408">
        <f>MIS[[#This Row],[OrderAverageTradedPrice]]*MIS[[#This Row],[OrderQuantity]]</f>
        <v>22844</v>
      </c>
      <c r="AF4408">
        <f>MIS[[#This Row],[LTP]]*MIS[[#This Row],[OrderQuantity]]</f>
        <v>18288</v>
      </c>
      <c r="AG4408">
        <f>IF(MIS[[#This Row],[OrderSide]]="SELL",MIS[[#This Row],[VALUE]]-MIS[[#This Row],[LIVE_VALUE]],MIS[[#This Row],[LIVE_VALUE]]-MIS[[#This Row],[VALUE]])</f>
        <v>4556</v>
      </c>
      <c r="AH4408" t="str" cm="1">
        <f t="array" ref="AH4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8" t="str">
        <f>MIS[[#This Row],[TRADING SYMBOL]]</f>
        <v>SENSEX2552083400CE</v>
      </c>
      <c r="AJ4408" t="str">
        <f>IF(RIGHT(MIS[[#This Row],[Main/Hedge]],4)="MAIN","MAIN","HEDGE")</f>
        <v>MAIN</v>
      </c>
      <c r="AK4408" t="str" cm="1">
        <f t="array" ref="AK4408">_xlfn._xlws.FILTER(Table4[Column1],ISNUMBER(SEARCH(Table4[Column1],MIS[[#This Row],[OrderUniqueIdentifier]])),"")</f>
        <v>XYT</v>
      </c>
    </row>
    <row r="4409" spans="1:37" x14ac:dyDescent="0.25">
      <c r="A4409" t="s">
        <v>71</v>
      </c>
      <c r="B4409" t="s">
        <v>978</v>
      </c>
      <c r="C4409" t="s">
        <v>8028</v>
      </c>
      <c r="D4409" t="s">
        <v>72</v>
      </c>
      <c r="E4409" t="s">
        <v>211</v>
      </c>
      <c r="F4409" t="s">
        <v>98</v>
      </c>
      <c r="G4409" t="s">
        <v>89</v>
      </c>
      <c r="H4409" t="s">
        <v>75</v>
      </c>
      <c r="I4409" t="s">
        <v>76</v>
      </c>
      <c r="J4409" t="s">
        <v>77</v>
      </c>
      <c r="K4409">
        <v>20</v>
      </c>
      <c r="L4409" t="s">
        <v>77</v>
      </c>
      <c r="M4409" t="s">
        <v>78</v>
      </c>
      <c r="N4409" t="s">
        <v>339</v>
      </c>
      <c r="O4409" t="s">
        <v>7916</v>
      </c>
      <c r="P4409" t="s">
        <v>7917</v>
      </c>
      <c r="Q4409" t="s">
        <v>213</v>
      </c>
      <c r="R4409" t="s">
        <v>79</v>
      </c>
      <c r="S4409" t="s">
        <v>155</v>
      </c>
      <c r="T4409" t="s">
        <v>214</v>
      </c>
      <c r="U4409" t="s">
        <v>100</v>
      </c>
      <c r="V4409" t="s">
        <v>80</v>
      </c>
      <c r="W4409">
        <v>83400</v>
      </c>
      <c r="X4409" t="s">
        <v>81</v>
      </c>
      <c r="Y4409">
        <v>-20</v>
      </c>
      <c r="Z4409" t="s">
        <v>419</v>
      </c>
      <c r="AA4409" t="s">
        <v>7918</v>
      </c>
      <c r="AB4409" t="s">
        <v>90</v>
      </c>
      <c r="AC4409" t="s">
        <v>91</v>
      </c>
      <c r="AD4409">
        <f>_xlfn.XLOOKUP(MIS[[#This Row],[TRADING SYMBOL]],[1]Sheet1!$D:$D,[1]Sheet1!$C:$C)</f>
        <v>114.3</v>
      </c>
      <c r="AE4409">
        <f>MIS[[#This Row],[OrderAverageTradedPrice]]*MIS[[#This Row],[OrderQuantity]]</f>
        <v>2847</v>
      </c>
      <c r="AF4409">
        <f>MIS[[#This Row],[LTP]]*MIS[[#This Row],[OrderQuantity]]</f>
        <v>2286</v>
      </c>
      <c r="AG4409">
        <f>IF(MIS[[#This Row],[OrderSide]]="SELL",MIS[[#This Row],[VALUE]]-MIS[[#This Row],[LIVE_VALUE]],MIS[[#This Row],[LIVE_VALUE]]-MIS[[#This Row],[VALUE]])</f>
        <v>561</v>
      </c>
      <c r="AH4409" t="str" cm="1">
        <f t="array" ref="AH4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9" t="str">
        <f>MIS[[#This Row],[TRADING SYMBOL]]</f>
        <v>SENSEX2552083400CE</v>
      </c>
      <c r="AJ4409" t="str">
        <f>IF(RIGHT(MIS[[#This Row],[Main/Hedge]],4)="MAIN","MAIN","HEDGE")</f>
        <v>MAIN</v>
      </c>
      <c r="AK4409" t="str" cm="1">
        <f t="array" ref="AK4409">_xlfn._xlws.FILTER(Table4[Column1],ISNUMBER(SEARCH(Table4[Column1],MIS[[#This Row],[OrderUniqueIdentifier]])),"")</f>
        <v>XYT</v>
      </c>
    </row>
    <row r="4410" spans="1:37" x14ac:dyDescent="0.25">
      <c r="A4410" t="s">
        <v>71</v>
      </c>
      <c r="B4410" t="s">
        <v>1021</v>
      </c>
      <c r="C4410" t="s">
        <v>8040</v>
      </c>
      <c r="D4410" t="s">
        <v>72</v>
      </c>
      <c r="E4410" t="s">
        <v>211</v>
      </c>
      <c r="F4410" t="s">
        <v>98</v>
      </c>
      <c r="G4410" t="s">
        <v>89</v>
      </c>
      <c r="H4410" t="s">
        <v>75</v>
      </c>
      <c r="I4410" t="s">
        <v>76</v>
      </c>
      <c r="J4410" t="s">
        <v>77</v>
      </c>
      <c r="K4410">
        <v>20</v>
      </c>
      <c r="L4410" t="s">
        <v>77</v>
      </c>
      <c r="M4410" t="s">
        <v>78</v>
      </c>
      <c r="N4410" t="s">
        <v>8041</v>
      </c>
      <c r="O4410" t="s">
        <v>7917</v>
      </c>
      <c r="P4410" t="s">
        <v>7917</v>
      </c>
      <c r="Q4410" t="s">
        <v>213</v>
      </c>
      <c r="R4410" t="s">
        <v>79</v>
      </c>
      <c r="S4410" t="s">
        <v>155</v>
      </c>
      <c r="T4410" t="s">
        <v>214</v>
      </c>
      <c r="U4410" t="s">
        <v>100</v>
      </c>
      <c r="V4410" t="s">
        <v>80</v>
      </c>
      <c r="W4410">
        <v>83400</v>
      </c>
      <c r="X4410" t="s">
        <v>81</v>
      </c>
      <c r="Y4410">
        <v>-20</v>
      </c>
      <c r="Z4410" t="s">
        <v>7918</v>
      </c>
      <c r="AA4410" t="s">
        <v>7918</v>
      </c>
      <c r="AB4410" t="s">
        <v>90</v>
      </c>
      <c r="AC4410" t="s">
        <v>91</v>
      </c>
      <c r="AD4410">
        <f>_xlfn.XLOOKUP(MIS[[#This Row],[TRADING SYMBOL]],[1]Sheet1!$D:$D,[1]Sheet1!$C:$C)</f>
        <v>114.3</v>
      </c>
      <c r="AE4410">
        <f>MIS[[#This Row],[OrderAverageTradedPrice]]*MIS[[#This Row],[OrderQuantity]]</f>
        <v>2873</v>
      </c>
      <c r="AF4410">
        <f>MIS[[#This Row],[LTP]]*MIS[[#This Row],[OrderQuantity]]</f>
        <v>2286</v>
      </c>
      <c r="AG4410">
        <f>IF(MIS[[#This Row],[OrderSide]]="SELL",MIS[[#This Row],[VALUE]]-MIS[[#This Row],[LIVE_VALUE]],MIS[[#This Row],[LIVE_VALUE]]-MIS[[#This Row],[VALUE]])</f>
        <v>587</v>
      </c>
      <c r="AH4410" t="str" cm="1">
        <f t="array" ref="AH4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0" t="str">
        <f>MIS[[#This Row],[TRADING SYMBOL]]</f>
        <v>SENSEX2552083400CE</v>
      </c>
      <c r="AJ4410" t="str">
        <f>IF(RIGHT(MIS[[#This Row],[Main/Hedge]],4)="MAIN","MAIN","HEDGE")</f>
        <v>MAIN</v>
      </c>
      <c r="AK4410" t="str" cm="1">
        <f t="array" ref="AK4410">_xlfn._xlws.FILTER(Table4[Column1],ISNUMBER(SEARCH(Table4[Column1],MIS[[#This Row],[OrderUniqueIdentifier]])),"")</f>
        <v>XYT</v>
      </c>
    </row>
    <row r="4411" spans="1:37" x14ac:dyDescent="0.25">
      <c r="A4411" t="s">
        <v>71</v>
      </c>
      <c r="B4411" t="s">
        <v>1054</v>
      </c>
      <c r="C4411" t="s">
        <v>8048</v>
      </c>
      <c r="D4411" t="s">
        <v>72</v>
      </c>
      <c r="E4411" t="s">
        <v>211</v>
      </c>
      <c r="F4411" t="s">
        <v>98</v>
      </c>
      <c r="G4411" t="s">
        <v>89</v>
      </c>
      <c r="H4411" t="s">
        <v>75</v>
      </c>
      <c r="I4411" t="s">
        <v>76</v>
      </c>
      <c r="J4411" t="s">
        <v>77</v>
      </c>
      <c r="K4411">
        <v>20</v>
      </c>
      <c r="L4411" t="s">
        <v>77</v>
      </c>
      <c r="M4411" t="s">
        <v>78</v>
      </c>
      <c r="N4411" t="s">
        <v>709</v>
      </c>
      <c r="O4411" t="s">
        <v>7916</v>
      </c>
      <c r="P4411" t="s">
        <v>7917</v>
      </c>
      <c r="Q4411" t="s">
        <v>213</v>
      </c>
      <c r="R4411" t="s">
        <v>79</v>
      </c>
      <c r="S4411" t="s">
        <v>155</v>
      </c>
      <c r="T4411" t="s">
        <v>214</v>
      </c>
      <c r="U4411" t="s">
        <v>100</v>
      </c>
      <c r="V4411" t="s">
        <v>80</v>
      </c>
      <c r="W4411">
        <v>83400</v>
      </c>
      <c r="X4411" t="s">
        <v>81</v>
      </c>
      <c r="Y4411">
        <v>-20</v>
      </c>
      <c r="Z4411" t="s">
        <v>419</v>
      </c>
      <c r="AA4411" t="s">
        <v>7918</v>
      </c>
      <c r="AB4411" t="s">
        <v>90</v>
      </c>
      <c r="AC4411" t="s">
        <v>91</v>
      </c>
      <c r="AD4411">
        <f>_xlfn.XLOOKUP(MIS[[#This Row],[TRADING SYMBOL]],[1]Sheet1!$D:$D,[1]Sheet1!$C:$C)</f>
        <v>114.3</v>
      </c>
      <c r="AE4411">
        <f>MIS[[#This Row],[OrderAverageTradedPrice]]*MIS[[#This Row],[OrderQuantity]]</f>
        <v>2829</v>
      </c>
      <c r="AF4411">
        <f>MIS[[#This Row],[LTP]]*MIS[[#This Row],[OrderQuantity]]</f>
        <v>2286</v>
      </c>
      <c r="AG4411">
        <f>IF(MIS[[#This Row],[OrderSide]]="SELL",MIS[[#This Row],[VALUE]]-MIS[[#This Row],[LIVE_VALUE]],MIS[[#This Row],[LIVE_VALUE]]-MIS[[#This Row],[VALUE]])</f>
        <v>543</v>
      </c>
      <c r="AH4411" t="str" cm="1">
        <f t="array" ref="AH4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1" t="str">
        <f>MIS[[#This Row],[TRADING SYMBOL]]</f>
        <v>SENSEX2552083400CE</v>
      </c>
      <c r="AJ4411" t="str">
        <f>IF(RIGHT(MIS[[#This Row],[Main/Hedge]],4)="MAIN","MAIN","HEDGE")</f>
        <v>MAIN</v>
      </c>
      <c r="AK4411" t="str" cm="1">
        <f t="array" ref="AK4411">_xlfn._xlws.FILTER(Table4[Column1],ISNUMBER(SEARCH(Table4[Column1],MIS[[#This Row],[OrderUniqueIdentifier]])),"")</f>
        <v>XYT</v>
      </c>
    </row>
    <row r="4412" spans="1:37" x14ac:dyDescent="0.25">
      <c r="A4412" t="s">
        <v>71</v>
      </c>
      <c r="B4412" t="s">
        <v>1077</v>
      </c>
      <c r="C4412" t="s">
        <v>8052</v>
      </c>
      <c r="D4412" t="s">
        <v>72</v>
      </c>
      <c r="E4412" t="s">
        <v>120</v>
      </c>
      <c r="F4412" t="s">
        <v>98</v>
      </c>
      <c r="G4412" t="s">
        <v>89</v>
      </c>
      <c r="H4412" t="s">
        <v>75</v>
      </c>
      <c r="I4412" t="s">
        <v>76</v>
      </c>
      <c r="J4412" t="s">
        <v>77</v>
      </c>
      <c r="K4412">
        <v>120</v>
      </c>
      <c r="L4412" t="s">
        <v>77</v>
      </c>
      <c r="M4412" t="s">
        <v>78</v>
      </c>
      <c r="N4412" t="s">
        <v>7920</v>
      </c>
      <c r="O4412" t="s">
        <v>7917</v>
      </c>
      <c r="P4412" t="s">
        <v>7917</v>
      </c>
      <c r="Q4412" t="s">
        <v>121</v>
      </c>
      <c r="R4412" t="s">
        <v>79</v>
      </c>
      <c r="S4412" t="s">
        <v>155</v>
      </c>
      <c r="T4412" t="s">
        <v>122</v>
      </c>
      <c r="U4412" t="s">
        <v>100</v>
      </c>
      <c r="V4412" t="s">
        <v>80</v>
      </c>
      <c r="W4412">
        <v>81100</v>
      </c>
      <c r="X4412" t="s">
        <v>85</v>
      </c>
      <c r="Y4412">
        <v>-120</v>
      </c>
      <c r="Z4412" t="s">
        <v>7918</v>
      </c>
      <c r="AA4412" t="s">
        <v>7918</v>
      </c>
      <c r="AB4412" t="s">
        <v>107</v>
      </c>
      <c r="AC4412" t="s">
        <v>91</v>
      </c>
      <c r="AD4412">
        <f>_xlfn.XLOOKUP(MIS[[#This Row],[TRADING SYMBOL]],[1]Sheet1!$D:$D,[1]Sheet1!$C:$C)</f>
        <v>100.2</v>
      </c>
      <c r="AE4412">
        <f>MIS[[#This Row],[OrderAverageTradedPrice]]*MIS[[#This Row],[OrderQuantity]]</f>
        <v>18765</v>
      </c>
      <c r="AF4412">
        <f>MIS[[#This Row],[LTP]]*MIS[[#This Row],[OrderQuantity]]</f>
        <v>12024</v>
      </c>
      <c r="AG4412">
        <f>IF(MIS[[#This Row],[OrderSide]]="SELL",MIS[[#This Row],[VALUE]]-MIS[[#This Row],[LIVE_VALUE]],MIS[[#This Row],[LIVE_VALUE]]-MIS[[#This Row],[VALUE]])</f>
        <v>6741</v>
      </c>
      <c r="AH4412" t="str" cm="1">
        <f t="array" ref="AH4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2" t="str">
        <f>MIS[[#This Row],[TRADING SYMBOL]]</f>
        <v>SENSEX2552081100PE</v>
      </c>
      <c r="AJ4412" t="str">
        <f>IF(RIGHT(MIS[[#This Row],[Main/Hedge]],4)="MAIN","MAIN","HEDGE")</f>
        <v>MAIN</v>
      </c>
      <c r="AK4412" t="str" cm="1">
        <f t="array" ref="AK4412">_xlfn._xlws.FILTER(Table4[Column1],ISNUMBER(SEARCH(Table4[Column1],MIS[[#This Row],[OrderUniqueIdentifier]])),"")</f>
        <v>XYT</v>
      </c>
    </row>
    <row r="4413" spans="1:37" x14ac:dyDescent="0.25">
      <c r="A4413" t="s">
        <v>71</v>
      </c>
      <c r="B4413" t="s">
        <v>1086</v>
      </c>
      <c r="C4413" t="s">
        <v>8053</v>
      </c>
      <c r="D4413" t="s">
        <v>72</v>
      </c>
      <c r="E4413" t="s">
        <v>211</v>
      </c>
      <c r="F4413" t="s">
        <v>98</v>
      </c>
      <c r="G4413" t="s">
        <v>89</v>
      </c>
      <c r="H4413" t="s">
        <v>75</v>
      </c>
      <c r="I4413" t="s">
        <v>76</v>
      </c>
      <c r="J4413" t="s">
        <v>77</v>
      </c>
      <c r="K4413">
        <v>20</v>
      </c>
      <c r="L4413" t="s">
        <v>77</v>
      </c>
      <c r="M4413" t="s">
        <v>78</v>
      </c>
      <c r="N4413" t="s">
        <v>339</v>
      </c>
      <c r="O4413" t="s">
        <v>7916</v>
      </c>
      <c r="P4413" t="s">
        <v>7917</v>
      </c>
      <c r="Q4413" t="s">
        <v>213</v>
      </c>
      <c r="R4413" t="s">
        <v>79</v>
      </c>
      <c r="S4413" t="s">
        <v>155</v>
      </c>
      <c r="T4413" t="s">
        <v>214</v>
      </c>
      <c r="U4413" t="s">
        <v>100</v>
      </c>
      <c r="V4413" t="s">
        <v>80</v>
      </c>
      <c r="W4413">
        <v>83400</v>
      </c>
      <c r="X4413" t="s">
        <v>81</v>
      </c>
      <c r="Y4413">
        <v>-20</v>
      </c>
      <c r="Z4413" t="s">
        <v>419</v>
      </c>
      <c r="AA4413" t="s">
        <v>7918</v>
      </c>
      <c r="AB4413" t="s">
        <v>90</v>
      </c>
      <c r="AC4413" t="s">
        <v>91</v>
      </c>
      <c r="AD4413">
        <f>_xlfn.XLOOKUP(MIS[[#This Row],[TRADING SYMBOL]],[1]Sheet1!$D:$D,[1]Sheet1!$C:$C)</f>
        <v>114.3</v>
      </c>
      <c r="AE4413">
        <f>MIS[[#This Row],[OrderAverageTradedPrice]]*MIS[[#This Row],[OrderQuantity]]</f>
        <v>2847</v>
      </c>
      <c r="AF4413">
        <f>MIS[[#This Row],[LTP]]*MIS[[#This Row],[OrderQuantity]]</f>
        <v>2286</v>
      </c>
      <c r="AG4413">
        <f>IF(MIS[[#This Row],[OrderSide]]="SELL",MIS[[#This Row],[VALUE]]-MIS[[#This Row],[LIVE_VALUE]],MIS[[#This Row],[LIVE_VALUE]]-MIS[[#This Row],[VALUE]])</f>
        <v>561</v>
      </c>
      <c r="AH4413" t="str" cm="1">
        <f t="array" ref="AH4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3" t="str">
        <f>MIS[[#This Row],[TRADING SYMBOL]]</f>
        <v>SENSEX2552083400CE</v>
      </c>
      <c r="AJ4413" t="str">
        <f>IF(RIGHT(MIS[[#This Row],[Main/Hedge]],4)="MAIN","MAIN","HEDGE")</f>
        <v>MAIN</v>
      </c>
      <c r="AK4413" t="str" cm="1">
        <f t="array" ref="AK4413">_xlfn._xlws.FILTER(Table4[Column1],ISNUMBER(SEARCH(Table4[Column1],MIS[[#This Row],[OrderUniqueIdentifier]])),"")</f>
        <v>XYT</v>
      </c>
    </row>
    <row r="4414" spans="1:37" x14ac:dyDescent="0.25">
      <c r="A4414" t="s">
        <v>71</v>
      </c>
      <c r="B4414" t="s">
        <v>1086</v>
      </c>
      <c r="C4414" t="s">
        <v>8054</v>
      </c>
      <c r="D4414" t="s">
        <v>72</v>
      </c>
      <c r="E4414" t="s">
        <v>120</v>
      </c>
      <c r="F4414" t="s">
        <v>98</v>
      </c>
      <c r="G4414" t="s">
        <v>89</v>
      </c>
      <c r="H4414" t="s">
        <v>75</v>
      </c>
      <c r="I4414" t="s">
        <v>76</v>
      </c>
      <c r="J4414" t="s">
        <v>77</v>
      </c>
      <c r="K4414">
        <v>20</v>
      </c>
      <c r="L4414" t="s">
        <v>77</v>
      </c>
      <c r="M4414" t="s">
        <v>78</v>
      </c>
      <c r="N4414" t="s">
        <v>278</v>
      </c>
      <c r="O4414" t="s">
        <v>7917</v>
      </c>
      <c r="P4414" t="s">
        <v>7917</v>
      </c>
      <c r="Q4414" t="s">
        <v>121</v>
      </c>
      <c r="R4414" t="s">
        <v>79</v>
      </c>
      <c r="S4414" t="s">
        <v>155</v>
      </c>
      <c r="T4414" t="s">
        <v>122</v>
      </c>
      <c r="U4414" t="s">
        <v>100</v>
      </c>
      <c r="V4414" t="s">
        <v>80</v>
      </c>
      <c r="W4414">
        <v>81100</v>
      </c>
      <c r="X4414" t="s">
        <v>85</v>
      </c>
      <c r="Y4414">
        <v>-20</v>
      </c>
      <c r="Z4414" t="s">
        <v>7918</v>
      </c>
      <c r="AA4414" t="s">
        <v>7918</v>
      </c>
      <c r="AB4414" t="s">
        <v>107</v>
      </c>
      <c r="AC4414" t="s">
        <v>91</v>
      </c>
      <c r="AD4414">
        <f>_xlfn.XLOOKUP(MIS[[#This Row],[TRADING SYMBOL]],[1]Sheet1!$D:$D,[1]Sheet1!$C:$C)</f>
        <v>100.2</v>
      </c>
      <c r="AE4414">
        <f>MIS[[#This Row],[OrderAverageTradedPrice]]*MIS[[#This Row],[OrderQuantity]]</f>
        <v>3120</v>
      </c>
      <c r="AF4414">
        <f>MIS[[#This Row],[LTP]]*MIS[[#This Row],[OrderQuantity]]</f>
        <v>2004</v>
      </c>
      <c r="AG4414">
        <f>IF(MIS[[#This Row],[OrderSide]]="SELL",MIS[[#This Row],[VALUE]]-MIS[[#This Row],[LIVE_VALUE]],MIS[[#This Row],[LIVE_VALUE]]-MIS[[#This Row],[VALUE]])</f>
        <v>1116</v>
      </c>
      <c r="AH4414" t="str" cm="1">
        <f t="array" ref="AH4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4" t="str">
        <f>MIS[[#This Row],[TRADING SYMBOL]]</f>
        <v>SENSEX2552081100PE</v>
      </c>
      <c r="AJ4414" t="str">
        <f>IF(RIGHT(MIS[[#This Row],[Main/Hedge]],4)="MAIN","MAIN","HEDGE")</f>
        <v>MAIN</v>
      </c>
      <c r="AK4414" t="str" cm="1">
        <f t="array" ref="AK4414">_xlfn._xlws.FILTER(Table4[Column1],ISNUMBER(SEARCH(Table4[Column1],MIS[[#This Row],[OrderUniqueIdentifier]])),"")</f>
        <v>XYT</v>
      </c>
    </row>
    <row r="4415" spans="1:37" x14ac:dyDescent="0.25">
      <c r="A4415" t="s">
        <v>71</v>
      </c>
      <c r="B4415" t="s">
        <v>1093</v>
      </c>
      <c r="C4415" t="s">
        <v>8057</v>
      </c>
      <c r="D4415" t="s">
        <v>72</v>
      </c>
      <c r="E4415" t="s">
        <v>120</v>
      </c>
      <c r="F4415" t="s">
        <v>98</v>
      </c>
      <c r="G4415" t="s">
        <v>89</v>
      </c>
      <c r="H4415" t="s">
        <v>75</v>
      </c>
      <c r="I4415" t="s">
        <v>76</v>
      </c>
      <c r="J4415" t="s">
        <v>77</v>
      </c>
      <c r="K4415">
        <v>60</v>
      </c>
      <c r="L4415" t="s">
        <v>77</v>
      </c>
      <c r="M4415" t="s">
        <v>78</v>
      </c>
      <c r="N4415" t="s">
        <v>8058</v>
      </c>
      <c r="O4415" t="s">
        <v>7916</v>
      </c>
      <c r="P4415" t="s">
        <v>7917</v>
      </c>
      <c r="Q4415" t="s">
        <v>121</v>
      </c>
      <c r="R4415" t="s">
        <v>79</v>
      </c>
      <c r="S4415" t="s">
        <v>155</v>
      </c>
      <c r="T4415" t="s">
        <v>122</v>
      </c>
      <c r="U4415" t="s">
        <v>100</v>
      </c>
      <c r="V4415" t="s">
        <v>80</v>
      </c>
      <c r="W4415">
        <v>81100</v>
      </c>
      <c r="X4415" t="s">
        <v>85</v>
      </c>
      <c r="Y4415">
        <v>-60</v>
      </c>
      <c r="Z4415" t="s">
        <v>419</v>
      </c>
      <c r="AA4415" t="s">
        <v>7918</v>
      </c>
      <c r="AB4415" t="s">
        <v>107</v>
      </c>
      <c r="AC4415" t="s">
        <v>91</v>
      </c>
      <c r="AD4415">
        <f>_xlfn.XLOOKUP(MIS[[#This Row],[TRADING SYMBOL]],[1]Sheet1!$D:$D,[1]Sheet1!$C:$C)</f>
        <v>100.2</v>
      </c>
      <c r="AE4415">
        <f>MIS[[#This Row],[OrderAverageTradedPrice]]*MIS[[#This Row],[OrderQuantity]]</f>
        <v>9472.99999999998</v>
      </c>
      <c r="AF4415">
        <f>MIS[[#This Row],[LTP]]*MIS[[#This Row],[OrderQuantity]]</f>
        <v>6012</v>
      </c>
      <c r="AG4415">
        <f>IF(MIS[[#This Row],[OrderSide]]="SELL",MIS[[#This Row],[VALUE]]-MIS[[#This Row],[LIVE_VALUE]],MIS[[#This Row],[LIVE_VALUE]]-MIS[[#This Row],[VALUE]])</f>
        <v>3460.99999999998</v>
      </c>
      <c r="AH4415" t="str" cm="1">
        <f t="array" ref="AH4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5" t="str">
        <f>MIS[[#This Row],[TRADING SYMBOL]]</f>
        <v>SENSEX2552081100PE</v>
      </c>
      <c r="AJ4415" t="str">
        <f>IF(RIGHT(MIS[[#This Row],[Main/Hedge]],4)="MAIN","MAIN","HEDGE")</f>
        <v>MAIN</v>
      </c>
      <c r="AK4415" t="str" cm="1">
        <f t="array" ref="AK4415">_xlfn._xlws.FILTER(Table4[Column1],ISNUMBER(SEARCH(Table4[Column1],MIS[[#This Row],[OrderUniqueIdentifier]])),"")</f>
        <v>XYT</v>
      </c>
    </row>
    <row r="4416" spans="1:37" x14ac:dyDescent="0.25">
      <c r="A4416" t="s">
        <v>71</v>
      </c>
      <c r="B4416" t="s">
        <v>1100</v>
      </c>
      <c r="C4416" t="s">
        <v>8059</v>
      </c>
      <c r="D4416" t="s">
        <v>72</v>
      </c>
      <c r="E4416" t="s">
        <v>211</v>
      </c>
      <c r="F4416" t="s">
        <v>98</v>
      </c>
      <c r="G4416" t="s">
        <v>89</v>
      </c>
      <c r="H4416" t="s">
        <v>75</v>
      </c>
      <c r="I4416" t="s">
        <v>76</v>
      </c>
      <c r="J4416" t="s">
        <v>77</v>
      </c>
      <c r="K4416">
        <v>20</v>
      </c>
      <c r="L4416" t="s">
        <v>77</v>
      </c>
      <c r="M4416" t="s">
        <v>78</v>
      </c>
      <c r="N4416" t="s">
        <v>431</v>
      </c>
      <c r="O4416" t="s">
        <v>7917</v>
      </c>
      <c r="P4416" t="s">
        <v>7917</v>
      </c>
      <c r="Q4416" t="s">
        <v>213</v>
      </c>
      <c r="R4416" t="s">
        <v>79</v>
      </c>
      <c r="S4416" t="s">
        <v>155</v>
      </c>
      <c r="T4416" t="s">
        <v>214</v>
      </c>
      <c r="U4416" t="s">
        <v>100</v>
      </c>
      <c r="V4416" t="s">
        <v>80</v>
      </c>
      <c r="W4416">
        <v>83400</v>
      </c>
      <c r="X4416" t="s">
        <v>81</v>
      </c>
      <c r="Y4416">
        <v>-20</v>
      </c>
      <c r="Z4416" t="s">
        <v>7918</v>
      </c>
      <c r="AA4416" t="s">
        <v>7918</v>
      </c>
      <c r="AB4416" t="s">
        <v>90</v>
      </c>
      <c r="AC4416" t="s">
        <v>91</v>
      </c>
      <c r="AD4416">
        <f>_xlfn.XLOOKUP(MIS[[#This Row],[TRADING SYMBOL]],[1]Sheet1!$D:$D,[1]Sheet1!$C:$C)</f>
        <v>114.3</v>
      </c>
      <c r="AE4416">
        <f>MIS[[#This Row],[OrderAverageTradedPrice]]*MIS[[#This Row],[OrderQuantity]]</f>
        <v>2875</v>
      </c>
      <c r="AF4416">
        <f>MIS[[#This Row],[LTP]]*MIS[[#This Row],[OrderQuantity]]</f>
        <v>2286</v>
      </c>
      <c r="AG4416">
        <f>IF(MIS[[#This Row],[OrderSide]]="SELL",MIS[[#This Row],[VALUE]]-MIS[[#This Row],[LIVE_VALUE]],MIS[[#This Row],[LIVE_VALUE]]-MIS[[#This Row],[VALUE]])</f>
        <v>589</v>
      </c>
      <c r="AH4416" t="str" cm="1">
        <f t="array" ref="AH4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6" t="str">
        <f>MIS[[#This Row],[TRADING SYMBOL]]</f>
        <v>SENSEX2552083400CE</v>
      </c>
      <c r="AJ4416" t="str">
        <f>IF(RIGHT(MIS[[#This Row],[Main/Hedge]],4)="MAIN","MAIN","HEDGE")</f>
        <v>MAIN</v>
      </c>
      <c r="AK4416" t="str" cm="1">
        <f t="array" ref="AK4416">_xlfn._xlws.FILTER(Table4[Column1],ISNUMBER(SEARCH(Table4[Column1],MIS[[#This Row],[OrderUniqueIdentifier]])),"")</f>
        <v>XYT</v>
      </c>
    </row>
    <row r="4417" spans="1:37" x14ac:dyDescent="0.25">
      <c r="A4417" t="s">
        <v>71</v>
      </c>
      <c r="B4417" t="s">
        <v>1135</v>
      </c>
      <c r="C4417" t="s">
        <v>8062</v>
      </c>
      <c r="D4417" t="s">
        <v>72</v>
      </c>
      <c r="E4417" t="s">
        <v>211</v>
      </c>
      <c r="F4417" t="s">
        <v>98</v>
      </c>
      <c r="G4417" t="s">
        <v>89</v>
      </c>
      <c r="H4417" t="s">
        <v>75</v>
      </c>
      <c r="I4417" t="s">
        <v>76</v>
      </c>
      <c r="J4417" t="s">
        <v>77</v>
      </c>
      <c r="K4417">
        <v>100</v>
      </c>
      <c r="L4417" t="s">
        <v>77</v>
      </c>
      <c r="M4417" t="s">
        <v>78</v>
      </c>
      <c r="N4417" t="s">
        <v>8063</v>
      </c>
      <c r="O4417" t="s">
        <v>7916</v>
      </c>
      <c r="P4417" t="s">
        <v>7917</v>
      </c>
      <c r="Q4417" t="s">
        <v>213</v>
      </c>
      <c r="R4417" t="s">
        <v>79</v>
      </c>
      <c r="S4417" t="s">
        <v>155</v>
      </c>
      <c r="T4417" t="s">
        <v>214</v>
      </c>
      <c r="U4417" t="s">
        <v>100</v>
      </c>
      <c r="V4417" t="s">
        <v>80</v>
      </c>
      <c r="W4417">
        <v>83400</v>
      </c>
      <c r="X4417" t="s">
        <v>81</v>
      </c>
      <c r="Y4417">
        <v>-100</v>
      </c>
      <c r="Z4417" t="s">
        <v>419</v>
      </c>
      <c r="AA4417" t="s">
        <v>7918</v>
      </c>
      <c r="AB4417" t="s">
        <v>90</v>
      </c>
      <c r="AC4417" t="s">
        <v>91</v>
      </c>
      <c r="AD4417">
        <f>_xlfn.XLOOKUP(MIS[[#This Row],[TRADING SYMBOL]],[1]Sheet1!$D:$D,[1]Sheet1!$C:$C)</f>
        <v>114.3</v>
      </c>
      <c r="AE4417">
        <f>MIS[[#This Row],[OrderAverageTradedPrice]]*MIS[[#This Row],[OrderQuantity]]</f>
        <v>14143</v>
      </c>
      <c r="AF4417">
        <f>MIS[[#This Row],[LTP]]*MIS[[#This Row],[OrderQuantity]]</f>
        <v>11430</v>
      </c>
      <c r="AG4417">
        <f>IF(MIS[[#This Row],[OrderSide]]="SELL",MIS[[#This Row],[VALUE]]-MIS[[#This Row],[LIVE_VALUE]],MIS[[#This Row],[LIVE_VALUE]]-MIS[[#This Row],[VALUE]])</f>
        <v>2713</v>
      </c>
      <c r="AH4417" t="str" cm="1">
        <f t="array" ref="AH4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7" t="str">
        <f>MIS[[#This Row],[TRADING SYMBOL]]</f>
        <v>SENSEX2552083400CE</v>
      </c>
      <c r="AJ4417" t="str">
        <f>IF(RIGHT(MIS[[#This Row],[Main/Hedge]],4)="MAIN","MAIN","HEDGE")</f>
        <v>MAIN</v>
      </c>
      <c r="AK4417" t="str" cm="1">
        <f t="array" ref="AK4417">_xlfn._xlws.FILTER(Table4[Column1],ISNUMBER(SEARCH(Table4[Column1],MIS[[#This Row],[OrderUniqueIdentifier]])),"")</f>
        <v>XYT</v>
      </c>
    </row>
    <row r="4418" spans="1:37" x14ac:dyDescent="0.25">
      <c r="A4418" t="s">
        <v>71</v>
      </c>
      <c r="B4418" t="s">
        <v>1153</v>
      </c>
      <c r="C4418" t="s">
        <v>8066</v>
      </c>
      <c r="D4418" t="s">
        <v>72</v>
      </c>
      <c r="E4418" t="s">
        <v>211</v>
      </c>
      <c r="F4418" t="s">
        <v>98</v>
      </c>
      <c r="G4418" t="s">
        <v>89</v>
      </c>
      <c r="H4418" t="s">
        <v>75</v>
      </c>
      <c r="I4418" t="s">
        <v>76</v>
      </c>
      <c r="J4418" t="s">
        <v>77</v>
      </c>
      <c r="K4418">
        <v>20</v>
      </c>
      <c r="L4418" t="s">
        <v>77</v>
      </c>
      <c r="M4418" t="s">
        <v>78</v>
      </c>
      <c r="N4418" t="s">
        <v>8067</v>
      </c>
      <c r="O4418" t="s">
        <v>7916</v>
      </c>
      <c r="P4418" t="s">
        <v>7917</v>
      </c>
      <c r="Q4418" t="s">
        <v>213</v>
      </c>
      <c r="R4418" t="s">
        <v>79</v>
      </c>
      <c r="S4418" t="s">
        <v>155</v>
      </c>
      <c r="T4418" t="s">
        <v>214</v>
      </c>
      <c r="U4418" t="s">
        <v>100</v>
      </c>
      <c r="V4418" t="s">
        <v>80</v>
      </c>
      <c r="W4418">
        <v>83400</v>
      </c>
      <c r="X4418" t="s">
        <v>81</v>
      </c>
      <c r="Y4418">
        <v>-20</v>
      </c>
      <c r="Z4418" t="s">
        <v>419</v>
      </c>
      <c r="AA4418" t="s">
        <v>7918</v>
      </c>
      <c r="AB4418" t="s">
        <v>90</v>
      </c>
      <c r="AC4418" t="s">
        <v>91</v>
      </c>
      <c r="AD4418">
        <f>_xlfn.XLOOKUP(MIS[[#This Row],[TRADING SYMBOL]],[1]Sheet1!$D:$D,[1]Sheet1!$C:$C)</f>
        <v>114.3</v>
      </c>
      <c r="AE4418">
        <f>MIS[[#This Row],[OrderAverageTradedPrice]]*MIS[[#This Row],[OrderQuantity]]</f>
        <v>2849</v>
      </c>
      <c r="AF4418">
        <f>MIS[[#This Row],[LTP]]*MIS[[#This Row],[OrderQuantity]]</f>
        <v>2286</v>
      </c>
      <c r="AG4418">
        <f>IF(MIS[[#This Row],[OrderSide]]="SELL",MIS[[#This Row],[VALUE]]-MIS[[#This Row],[LIVE_VALUE]],MIS[[#This Row],[LIVE_VALUE]]-MIS[[#This Row],[VALUE]])</f>
        <v>563</v>
      </c>
      <c r="AH4418" t="str" cm="1">
        <f t="array" ref="AH4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8" t="str">
        <f>MIS[[#This Row],[TRADING SYMBOL]]</f>
        <v>SENSEX2552083400CE</v>
      </c>
      <c r="AJ4418" t="str">
        <f>IF(RIGHT(MIS[[#This Row],[Main/Hedge]],4)="MAIN","MAIN","HEDGE")</f>
        <v>MAIN</v>
      </c>
      <c r="AK4418" t="str" cm="1">
        <f t="array" ref="AK4418">_xlfn._xlws.FILTER(Table4[Column1],ISNUMBER(SEARCH(Table4[Column1],MIS[[#This Row],[OrderUniqueIdentifier]])),"")</f>
        <v>XYT</v>
      </c>
    </row>
    <row r="4419" spans="1:37" x14ac:dyDescent="0.25">
      <c r="A4419" t="s">
        <v>71</v>
      </c>
      <c r="B4419" t="s">
        <v>1153</v>
      </c>
      <c r="C4419" t="s">
        <v>8068</v>
      </c>
      <c r="D4419" t="s">
        <v>72</v>
      </c>
      <c r="E4419" t="s">
        <v>120</v>
      </c>
      <c r="F4419" t="s">
        <v>98</v>
      </c>
      <c r="G4419" t="s">
        <v>89</v>
      </c>
      <c r="H4419" t="s">
        <v>75</v>
      </c>
      <c r="I4419" t="s">
        <v>76</v>
      </c>
      <c r="J4419" t="s">
        <v>77</v>
      </c>
      <c r="K4419">
        <v>20</v>
      </c>
      <c r="L4419" t="s">
        <v>77</v>
      </c>
      <c r="M4419" t="s">
        <v>78</v>
      </c>
      <c r="N4419" t="s">
        <v>8069</v>
      </c>
      <c r="O4419" t="s">
        <v>7917</v>
      </c>
      <c r="P4419" t="s">
        <v>7917</v>
      </c>
      <c r="Q4419" t="s">
        <v>121</v>
      </c>
      <c r="R4419" t="s">
        <v>79</v>
      </c>
      <c r="S4419" t="s">
        <v>155</v>
      </c>
      <c r="T4419" t="s">
        <v>122</v>
      </c>
      <c r="U4419" t="s">
        <v>100</v>
      </c>
      <c r="V4419" t="s">
        <v>80</v>
      </c>
      <c r="W4419">
        <v>81100</v>
      </c>
      <c r="X4419" t="s">
        <v>85</v>
      </c>
      <c r="Y4419">
        <v>-20</v>
      </c>
      <c r="Z4419" t="s">
        <v>7918</v>
      </c>
      <c r="AA4419" t="s">
        <v>7918</v>
      </c>
      <c r="AB4419" t="s">
        <v>107</v>
      </c>
      <c r="AC4419" t="s">
        <v>91</v>
      </c>
      <c r="AD4419">
        <f>_xlfn.XLOOKUP(MIS[[#This Row],[TRADING SYMBOL]],[1]Sheet1!$D:$D,[1]Sheet1!$C:$C)</f>
        <v>100.2</v>
      </c>
      <c r="AE4419">
        <f>MIS[[#This Row],[OrderAverageTradedPrice]]*MIS[[#This Row],[OrderQuantity]]</f>
        <v>3121</v>
      </c>
      <c r="AF4419">
        <f>MIS[[#This Row],[LTP]]*MIS[[#This Row],[OrderQuantity]]</f>
        <v>2004</v>
      </c>
      <c r="AG4419">
        <f>IF(MIS[[#This Row],[OrderSide]]="SELL",MIS[[#This Row],[VALUE]]-MIS[[#This Row],[LIVE_VALUE]],MIS[[#This Row],[LIVE_VALUE]]-MIS[[#This Row],[VALUE]])</f>
        <v>1117</v>
      </c>
      <c r="AH4419" t="str" cm="1">
        <f t="array" ref="AH4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9" t="str">
        <f>MIS[[#This Row],[TRADING SYMBOL]]</f>
        <v>SENSEX2552081100PE</v>
      </c>
      <c r="AJ4419" t="str">
        <f>IF(RIGHT(MIS[[#This Row],[Main/Hedge]],4)="MAIN","MAIN","HEDGE")</f>
        <v>MAIN</v>
      </c>
      <c r="AK4419" t="str" cm="1">
        <f t="array" ref="AK4419">_xlfn._xlws.FILTER(Table4[Column1],ISNUMBER(SEARCH(Table4[Column1],MIS[[#This Row],[OrderUniqueIdentifier]])),"")</f>
        <v>XYT</v>
      </c>
    </row>
    <row r="4420" spans="1:37" x14ac:dyDescent="0.25">
      <c r="A4420" t="s">
        <v>71</v>
      </c>
      <c r="B4420" t="s">
        <v>1178</v>
      </c>
      <c r="C4420" t="s">
        <v>8072</v>
      </c>
      <c r="D4420" t="s">
        <v>72</v>
      </c>
      <c r="E4420" t="s">
        <v>211</v>
      </c>
      <c r="F4420" t="s">
        <v>98</v>
      </c>
      <c r="G4420" t="s">
        <v>89</v>
      </c>
      <c r="H4420" t="s">
        <v>75</v>
      </c>
      <c r="I4420" t="s">
        <v>76</v>
      </c>
      <c r="J4420" t="s">
        <v>77</v>
      </c>
      <c r="K4420">
        <v>80</v>
      </c>
      <c r="L4420" t="s">
        <v>77</v>
      </c>
      <c r="M4420" t="s">
        <v>78</v>
      </c>
      <c r="N4420" t="s">
        <v>281</v>
      </c>
      <c r="O4420" t="s">
        <v>7916</v>
      </c>
      <c r="P4420" t="s">
        <v>7917</v>
      </c>
      <c r="Q4420" t="s">
        <v>213</v>
      </c>
      <c r="R4420" t="s">
        <v>79</v>
      </c>
      <c r="S4420" t="s">
        <v>155</v>
      </c>
      <c r="T4420" t="s">
        <v>214</v>
      </c>
      <c r="U4420" t="s">
        <v>100</v>
      </c>
      <c r="V4420" t="s">
        <v>80</v>
      </c>
      <c r="W4420">
        <v>83400</v>
      </c>
      <c r="X4420" t="s">
        <v>81</v>
      </c>
      <c r="Y4420">
        <v>-80</v>
      </c>
      <c r="Z4420" t="s">
        <v>419</v>
      </c>
      <c r="AA4420" t="s">
        <v>7918</v>
      </c>
      <c r="AB4420" t="s">
        <v>90</v>
      </c>
      <c r="AC4420" t="s">
        <v>91</v>
      </c>
      <c r="AD4420">
        <f>_xlfn.XLOOKUP(MIS[[#This Row],[TRADING SYMBOL]],[1]Sheet1!$D:$D,[1]Sheet1!$C:$C)</f>
        <v>114.3</v>
      </c>
      <c r="AE4420">
        <f>MIS[[#This Row],[OrderAverageTradedPrice]]*MIS[[#This Row],[OrderQuantity]]</f>
        <v>11452</v>
      </c>
      <c r="AF4420">
        <f>MIS[[#This Row],[LTP]]*MIS[[#This Row],[OrderQuantity]]</f>
        <v>9144</v>
      </c>
      <c r="AG4420">
        <f>IF(MIS[[#This Row],[OrderSide]]="SELL",MIS[[#This Row],[VALUE]]-MIS[[#This Row],[LIVE_VALUE]],MIS[[#This Row],[LIVE_VALUE]]-MIS[[#This Row],[VALUE]])</f>
        <v>2308</v>
      </c>
      <c r="AH4420" t="str" cm="1">
        <f t="array" ref="AH4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0" t="str">
        <f>MIS[[#This Row],[TRADING SYMBOL]]</f>
        <v>SENSEX2552083400CE</v>
      </c>
      <c r="AJ4420" t="str">
        <f>IF(RIGHT(MIS[[#This Row],[Main/Hedge]],4)="MAIN","MAIN","HEDGE")</f>
        <v>MAIN</v>
      </c>
      <c r="AK4420" t="str" cm="1">
        <f t="array" ref="AK4420">_xlfn._xlws.FILTER(Table4[Column1],ISNUMBER(SEARCH(Table4[Column1],MIS[[#This Row],[OrderUniqueIdentifier]])),"")</f>
        <v>XYT</v>
      </c>
    </row>
    <row r="4421" spans="1:37" x14ac:dyDescent="0.25">
      <c r="A4421" t="s">
        <v>71</v>
      </c>
      <c r="B4421" t="s">
        <v>1210</v>
      </c>
      <c r="C4421" t="s">
        <v>8083</v>
      </c>
      <c r="D4421" t="s">
        <v>72</v>
      </c>
      <c r="E4421" t="s">
        <v>211</v>
      </c>
      <c r="F4421" t="s">
        <v>98</v>
      </c>
      <c r="G4421" t="s">
        <v>89</v>
      </c>
      <c r="H4421" t="s">
        <v>75</v>
      </c>
      <c r="I4421" t="s">
        <v>76</v>
      </c>
      <c r="J4421" t="s">
        <v>77</v>
      </c>
      <c r="K4421">
        <v>20</v>
      </c>
      <c r="L4421" t="s">
        <v>77</v>
      </c>
      <c r="M4421" t="s">
        <v>78</v>
      </c>
      <c r="N4421" t="s">
        <v>8075</v>
      </c>
      <c r="O4421" t="s">
        <v>7916</v>
      </c>
      <c r="P4421" t="s">
        <v>7917</v>
      </c>
      <c r="Q4421" t="s">
        <v>213</v>
      </c>
      <c r="R4421" t="s">
        <v>79</v>
      </c>
      <c r="S4421" t="s">
        <v>155</v>
      </c>
      <c r="T4421" t="s">
        <v>214</v>
      </c>
      <c r="U4421" t="s">
        <v>100</v>
      </c>
      <c r="V4421" t="s">
        <v>80</v>
      </c>
      <c r="W4421">
        <v>83400</v>
      </c>
      <c r="X4421" t="s">
        <v>81</v>
      </c>
      <c r="Y4421">
        <v>-20</v>
      </c>
      <c r="Z4421" t="s">
        <v>419</v>
      </c>
      <c r="AA4421" t="s">
        <v>7918</v>
      </c>
      <c r="AB4421" t="s">
        <v>90</v>
      </c>
      <c r="AC4421" t="s">
        <v>91</v>
      </c>
      <c r="AD4421">
        <f>_xlfn.XLOOKUP(MIS[[#This Row],[TRADING SYMBOL]],[1]Sheet1!$D:$D,[1]Sheet1!$C:$C)</f>
        <v>114.3</v>
      </c>
      <c r="AE4421">
        <f>MIS[[#This Row],[OrderAverageTradedPrice]]*MIS[[#This Row],[OrderQuantity]]</f>
        <v>2864</v>
      </c>
      <c r="AF4421">
        <f>MIS[[#This Row],[LTP]]*MIS[[#This Row],[OrderQuantity]]</f>
        <v>2286</v>
      </c>
      <c r="AG4421">
        <f>IF(MIS[[#This Row],[OrderSide]]="SELL",MIS[[#This Row],[VALUE]]-MIS[[#This Row],[LIVE_VALUE]],MIS[[#This Row],[LIVE_VALUE]]-MIS[[#This Row],[VALUE]])</f>
        <v>578</v>
      </c>
      <c r="AH4421" t="str" cm="1">
        <f t="array" ref="AH4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1" t="str">
        <f>MIS[[#This Row],[TRADING SYMBOL]]</f>
        <v>SENSEX2552083400CE</v>
      </c>
      <c r="AJ4421" t="str">
        <f>IF(RIGHT(MIS[[#This Row],[Main/Hedge]],4)="MAIN","MAIN","HEDGE")</f>
        <v>MAIN</v>
      </c>
      <c r="AK4421" t="str" cm="1">
        <f t="array" ref="AK4421">_xlfn._xlws.FILTER(Table4[Column1],ISNUMBER(SEARCH(Table4[Column1],MIS[[#This Row],[OrderUniqueIdentifier]])),"")</f>
        <v>XYT</v>
      </c>
    </row>
    <row r="4422" spans="1:37" x14ac:dyDescent="0.25">
      <c r="A4422" t="s">
        <v>71</v>
      </c>
      <c r="B4422" t="s">
        <v>1251</v>
      </c>
      <c r="C4422" t="s">
        <v>8246</v>
      </c>
      <c r="D4422" t="s">
        <v>72</v>
      </c>
      <c r="E4422" t="s">
        <v>120</v>
      </c>
      <c r="F4422" t="s">
        <v>98</v>
      </c>
      <c r="G4422" t="s">
        <v>89</v>
      </c>
      <c r="H4422" t="s">
        <v>75</v>
      </c>
      <c r="I4422" t="s">
        <v>76</v>
      </c>
      <c r="J4422" t="s">
        <v>77</v>
      </c>
      <c r="K4422">
        <v>20</v>
      </c>
      <c r="L4422" t="s">
        <v>77</v>
      </c>
      <c r="M4422" t="s">
        <v>78</v>
      </c>
      <c r="N4422" t="s">
        <v>8247</v>
      </c>
      <c r="O4422" t="s">
        <v>7916</v>
      </c>
      <c r="P4422" t="s">
        <v>7917</v>
      </c>
      <c r="Q4422" t="s">
        <v>121</v>
      </c>
      <c r="R4422" t="s">
        <v>79</v>
      </c>
      <c r="S4422" t="s">
        <v>155</v>
      </c>
      <c r="T4422" t="s">
        <v>122</v>
      </c>
      <c r="U4422" t="s">
        <v>100</v>
      </c>
      <c r="V4422" t="s">
        <v>80</v>
      </c>
      <c r="W4422">
        <v>81100</v>
      </c>
      <c r="X4422" t="s">
        <v>85</v>
      </c>
      <c r="Y4422">
        <v>-20</v>
      </c>
      <c r="Z4422" t="s">
        <v>419</v>
      </c>
      <c r="AA4422" t="s">
        <v>7918</v>
      </c>
      <c r="AB4422" t="s">
        <v>107</v>
      </c>
      <c r="AC4422" t="s">
        <v>91</v>
      </c>
      <c r="AD4422">
        <f>_xlfn.XLOOKUP(MIS[[#This Row],[TRADING SYMBOL]],[1]Sheet1!$D:$D,[1]Sheet1!$C:$C)</f>
        <v>100.2</v>
      </c>
      <c r="AE4422">
        <f>MIS[[#This Row],[OrderAverageTradedPrice]]*MIS[[#This Row],[OrderQuantity]]</f>
        <v>3161</v>
      </c>
      <c r="AF4422">
        <f>MIS[[#This Row],[LTP]]*MIS[[#This Row],[OrderQuantity]]</f>
        <v>2004</v>
      </c>
      <c r="AG4422">
        <f>IF(MIS[[#This Row],[OrderSide]]="SELL",MIS[[#This Row],[VALUE]]-MIS[[#This Row],[LIVE_VALUE]],MIS[[#This Row],[LIVE_VALUE]]-MIS[[#This Row],[VALUE]])</f>
        <v>1157</v>
      </c>
      <c r="AH4422" t="str" cm="1">
        <f t="array" ref="AH4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2" t="str">
        <f>MIS[[#This Row],[TRADING SYMBOL]]</f>
        <v>SENSEX2552081100PE</v>
      </c>
      <c r="AJ4422" t="str">
        <f>IF(RIGHT(MIS[[#This Row],[Main/Hedge]],4)="MAIN","MAIN","HEDGE")</f>
        <v>MAIN</v>
      </c>
      <c r="AK4422" t="str" cm="1">
        <f t="array" ref="AK4422">_xlfn._xlws.FILTER(Table4[Column1],ISNUMBER(SEARCH(Table4[Column1],MIS[[#This Row],[OrderUniqueIdentifier]])),"")</f>
        <v>XYT</v>
      </c>
    </row>
    <row r="4423" spans="1:37" x14ac:dyDescent="0.25">
      <c r="A4423" t="s">
        <v>71</v>
      </c>
      <c r="B4423" t="s">
        <v>1265</v>
      </c>
      <c r="C4423" t="s">
        <v>8250</v>
      </c>
      <c r="D4423" t="s">
        <v>72</v>
      </c>
      <c r="E4423" t="s">
        <v>211</v>
      </c>
      <c r="F4423" t="s">
        <v>98</v>
      </c>
      <c r="G4423" t="s">
        <v>89</v>
      </c>
      <c r="H4423" t="s">
        <v>75</v>
      </c>
      <c r="I4423" t="s">
        <v>76</v>
      </c>
      <c r="J4423" t="s">
        <v>77</v>
      </c>
      <c r="K4423">
        <v>20</v>
      </c>
      <c r="L4423" t="s">
        <v>77</v>
      </c>
      <c r="M4423" t="s">
        <v>78</v>
      </c>
      <c r="N4423" t="s">
        <v>1068</v>
      </c>
      <c r="O4423" t="s">
        <v>7917</v>
      </c>
      <c r="P4423" t="s">
        <v>7917</v>
      </c>
      <c r="Q4423" t="s">
        <v>213</v>
      </c>
      <c r="R4423" t="s">
        <v>79</v>
      </c>
      <c r="S4423" t="s">
        <v>155</v>
      </c>
      <c r="T4423" t="s">
        <v>214</v>
      </c>
      <c r="U4423" t="s">
        <v>100</v>
      </c>
      <c r="V4423" t="s">
        <v>80</v>
      </c>
      <c r="W4423">
        <v>83400</v>
      </c>
      <c r="X4423" t="s">
        <v>81</v>
      </c>
      <c r="Y4423">
        <v>-20</v>
      </c>
      <c r="Z4423" t="s">
        <v>7918</v>
      </c>
      <c r="AA4423" t="s">
        <v>7918</v>
      </c>
      <c r="AB4423" t="s">
        <v>90</v>
      </c>
      <c r="AC4423" t="s">
        <v>91</v>
      </c>
      <c r="AD4423">
        <f>_xlfn.XLOOKUP(MIS[[#This Row],[TRADING SYMBOL]],[1]Sheet1!$D:$D,[1]Sheet1!$C:$C)</f>
        <v>114.3</v>
      </c>
      <c r="AE4423">
        <f>MIS[[#This Row],[OrderAverageTradedPrice]]*MIS[[#This Row],[OrderQuantity]]</f>
        <v>2885</v>
      </c>
      <c r="AF4423">
        <f>MIS[[#This Row],[LTP]]*MIS[[#This Row],[OrderQuantity]]</f>
        <v>2286</v>
      </c>
      <c r="AG4423">
        <f>IF(MIS[[#This Row],[OrderSide]]="SELL",MIS[[#This Row],[VALUE]]-MIS[[#This Row],[LIVE_VALUE]],MIS[[#This Row],[LIVE_VALUE]]-MIS[[#This Row],[VALUE]])</f>
        <v>599</v>
      </c>
      <c r="AH4423" t="str" cm="1">
        <f t="array" ref="AH4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3" t="str">
        <f>MIS[[#This Row],[TRADING SYMBOL]]</f>
        <v>SENSEX2552083400CE</v>
      </c>
      <c r="AJ4423" t="str">
        <f>IF(RIGHT(MIS[[#This Row],[Main/Hedge]],4)="MAIN","MAIN","HEDGE")</f>
        <v>MAIN</v>
      </c>
      <c r="AK4423" t="str" cm="1">
        <f t="array" ref="AK4423">_xlfn._xlws.FILTER(Table4[Column1],ISNUMBER(SEARCH(Table4[Column1],MIS[[#This Row],[OrderUniqueIdentifier]])),"")</f>
        <v>XYT</v>
      </c>
    </row>
    <row r="4424" spans="1:37" x14ac:dyDescent="0.25">
      <c r="A4424" t="s">
        <v>71</v>
      </c>
      <c r="B4424" t="s">
        <v>1272</v>
      </c>
      <c r="C4424" t="s">
        <v>8092</v>
      </c>
      <c r="D4424" t="s">
        <v>72</v>
      </c>
      <c r="E4424" t="s">
        <v>120</v>
      </c>
      <c r="F4424" t="s">
        <v>98</v>
      </c>
      <c r="G4424" t="s">
        <v>89</v>
      </c>
      <c r="H4424" t="s">
        <v>75</v>
      </c>
      <c r="I4424" t="s">
        <v>76</v>
      </c>
      <c r="J4424" t="s">
        <v>77</v>
      </c>
      <c r="K4424">
        <v>20</v>
      </c>
      <c r="L4424" t="s">
        <v>77</v>
      </c>
      <c r="M4424" t="s">
        <v>78</v>
      </c>
      <c r="N4424" t="s">
        <v>8023</v>
      </c>
      <c r="O4424" t="s">
        <v>7917</v>
      </c>
      <c r="P4424" t="s">
        <v>7917</v>
      </c>
      <c r="Q4424" t="s">
        <v>121</v>
      </c>
      <c r="R4424" t="s">
        <v>79</v>
      </c>
      <c r="S4424" t="s">
        <v>155</v>
      </c>
      <c r="T4424" t="s">
        <v>122</v>
      </c>
      <c r="U4424" t="s">
        <v>100</v>
      </c>
      <c r="V4424" t="s">
        <v>80</v>
      </c>
      <c r="W4424">
        <v>81100</v>
      </c>
      <c r="X4424" t="s">
        <v>85</v>
      </c>
      <c r="Y4424">
        <v>-20</v>
      </c>
      <c r="Z4424" t="s">
        <v>7918</v>
      </c>
      <c r="AA4424" t="s">
        <v>7918</v>
      </c>
      <c r="AB4424" t="s">
        <v>107</v>
      </c>
      <c r="AC4424" t="s">
        <v>91</v>
      </c>
      <c r="AD4424">
        <f>_xlfn.XLOOKUP(MIS[[#This Row],[TRADING SYMBOL]],[1]Sheet1!$D:$D,[1]Sheet1!$C:$C)</f>
        <v>100.2</v>
      </c>
      <c r="AE4424">
        <f>MIS[[#This Row],[OrderAverageTradedPrice]]*MIS[[#This Row],[OrderQuantity]]</f>
        <v>3145</v>
      </c>
      <c r="AF4424">
        <f>MIS[[#This Row],[LTP]]*MIS[[#This Row],[OrderQuantity]]</f>
        <v>2004</v>
      </c>
      <c r="AG4424">
        <f>IF(MIS[[#This Row],[OrderSide]]="SELL",MIS[[#This Row],[VALUE]]-MIS[[#This Row],[LIVE_VALUE]],MIS[[#This Row],[LIVE_VALUE]]-MIS[[#This Row],[VALUE]])</f>
        <v>1141</v>
      </c>
      <c r="AH4424" t="str" cm="1">
        <f t="array" ref="AH4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4" t="str">
        <f>MIS[[#This Row],[TRADING SYMBOL]]</f>
        <v>SENSEX2552081100PE</v>
      </c>
      <c r="AJ4424" t="str">
        <f>IF(RIGHT(MIS[[#This Row],[Main/Hedge]],4)="MAIN","MAIN","HEDGE")</f>
        <v>MAIN</v>
      </c>
      <c r="AK4424" t="str" cm="1">
        <f t="array" ref="AK4424">_xlfn._xlws.FILTER(Table4[Column1],ISNUMBER(SEARCH(Table4[Column1],MIS[[#This Row],[OrderUniqueIdentifier]])),"")</f>
        <v>XYT</v>
      </c>
    </row>
    <row r="4425" spans="1:37" x14ac:dyDescent="0.25">
      <c r="A4425" t="s">
        <v>71</v>
      </c>
      <c r="B4425" t="s">
        <v>1326</v>
      </c>
      <c r="C4425" t="s">
        <v>8107</v>
      </c>
      <c r="D4425" t="s">
        <v>72</v>
      </c>
      <c r="E4425" t="s">
        <v>120</v>
      </c>
      <c r="F4425" t="s">
        <v>98</v>
      </c>
      <c r="G4425" t="s">
        <v>89</v>
      </c>
      <c r="H4425" t="s">
        <v>75</v>
      </c>
      <c r="I4425" t="s">
        <v>76</v>
      </c>
      <c r="J4425" t="s">
        <v>77</v>
      </c>
      <c r="K4425">
        <v>20</v>
      </c>
      <c r="L4425" t="s">
        <v>77</v>
      </c>
      <c r="M4425" t="s">
        <v>78</v>
      </c>
      <c r="N4425" t="s">
        <v>8108</v>
      </c>
      <c r="O4425" t="s">
        <v>7917</v>
      </c>
      <c r="P4425" t="s">
        <v>7917</v>
      </c>
      <c r="Q4425" t="s">
        <v>121</v>
      </c>
      <c r="R4425" t="s">
        <v>79</v>
      </c>
      <c r="S4425" t="s">
        <v>155</v>
      </c>
      <c r="T4425" t="s">
        <v>122</v>
      </c>
      <c r="U4425" t="s">
        <v>100</v>
      </c>
      <c r="V4425" t="s">
        <v>80</v>
      </c>
      <c r="W4425">
        <v>81100</v>
      </c>
      <c r="X4425" t="s">
        <v>85</v>
      </c>
      <c r="Y4425">
        <v>-20</v>
      </c>
      <c r="Z4425" t="s">
        <v>7918</v>
      </c>
      <c r="AA4425" t="s">
        <v>7918</v>
      </c>
      <c r="AB4425" t="s">
        <v>107</v>
      </c>
      <c r="AC4425" t="s">
        <v>91</v>
      </c>
      <c r="AD4425">
        <f>_xlfn.XLOOKUP(MIS[[#This Row],[TRADING SYMBOL]],[1]Sheet1!$D:$D,[1]Sheet1!$C:$C)</f>
        <v>100.2</v>
      </c>
      <c r="AE4425">
        <f>MIS[[#This Row],[OrderAverageTradedPrice]]*MIS[[#This Row],[OrderQuantity]]</f>
        <v>3128</v>
      </c>
      <c r="AF4425">
        <f>MIS[[#This Row],[LTP]]*MIS[[#This Row],[OrderQuantity]]</f>
        <v>2004</v>
      </c>
      <c r="AG4425">
        <f>IF(MIS[[#This Row],[OrderSide]]="SELL",MIS[[#This Row],[VALUE]]-MIS[[#This Row],[LIVE_VALUE]],MIS[[#This Row],[LIVE_VALUE]]-MIS[[#This Row],[VALUE]])</f>
        <v>1124</v>
      </c>
      <c r="AH4425" t="str" cm="1">
        <f t="array" ref="AH4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5" t="str">
        <f>MIS[[#This Row],[TRADING SYMBOL]]</f>
        <v>SENSEX2552081100PE</v>
      </c>
      <c r="AJ4425" t="str">
        <f>IF(RIGHT(MIS[[#This Row],[Main/Hedge]],4)="MAIN","MAIN","HEDGE")</f>
        <v>MAIN</v>
      </c>
      <c r="AK4425" t="str" cm="1">
        <f t="array" ref="AK4425">_xlfn._xlws.FILTER(Table4[Column1],ISNUMBER(SEARCH(Table4[Column1],MIS[[#This Row],[OrderUniqueIdentifier]])),"")</f>
        <v>XYT</v>
      </c>
    </row>
    <row r="4426" spans="1:37" x14ac:dyDescent="0.25">
      <c r="A4426" t="s">
        <v>378</v>
      </c>
      <c r="B4426" t="s">
        <v>379</v>
      </c>
      <c r="C4426" t="s">
        <v>8201</v>
      </c>
      <c r="D4426" t="s">
        <v>72</v>
      </c>
      <c r="E4426" t="s">
        <v>211</v>
      </c>
      <c r="F4426" t="s">
        <v>98</v>
      </c>
      <c r="G4426" t="s">
        <v>89</v>
      </c>
      <c r="H4426" t="s">
        <v>93</v>
      </c>
      <c r="I4426" t="s">
        <v>76</v>
      </c>
      <c r="J4426" t="s">
        <v>1052</v>
      </c>
      <c r="K4426">
        <v>40</v>
      </c>
      <c r="L4426" t="s">
        <v>77</v>
      </c>
      <c r="M4426" t="s">
        <v>78</v>
      </c>
      <c r="N4426" t="s">
        <v>1052</v>
      </c>
      <c r="O4426" t="s">
        <v>7939</v>
      </c>
      <c r="P4426" t="s">
        <v>7917</v>
      </c>
      <c r="Q4426" t="s">
        <v>213</v>
      </c>
      <c r="R4426" t="s">
        <v>79</v>
      </c>
      <c r="S4426" t="s">
        <v>155</v>
      </c>
      <c r="T4426" t="s">
        <v>214</v>
      </c>
      <c r="U4426" t="s">
        <v>100</v>
      </c>
      <c r="V4426" t="s">
        <v>80</v>
      </c>
      <c r="W4426">
        <v>83400</v>
      </c>
      <c r="X4426" t="s">
        <v>81</v>
      </c>
      <c r="Y4426">
        <v>-40</v>
      </c>
      <c r="Z4426" t="s">
        <v>7940</v>
      </c>
      <c r="AA4426" t="s">
        <v>7918</v>
      </c>
      <c r="AB4426" t="s">
        <v>83</v>
      </c>
      <c r="AC4426" t="s">
        <v>84</v>
      </c>
      <c r="AD4426">
        <f>_xlfn.XLOOKUP(MIS[[#This Row],[TRADING SYMBOL]],[1]Sheet1!$D:$D,[1]Sheet1!$C:$C)</f>
        <v>114.3</v>
      </c>
      <c r="AE4426">
        <f>MIS[[#This Row],[OrderAverageTradedPrice]]*MIS[[#This Row],[OrderQuantity]]</f>
        <v>5772</v>
      </c>
      <c r="AF4426">
        <f>MIS[[#This Row],[LTP]]*MIS[[#This Row],[OrderQuantity]]</f>
        <v>4572</v>
      </c>
      <c r="AG4426">
        <f>IF(MIS[[#This Row],[OrderSide]]="SELL",MIS[[#This Row],[VALUE]]-MIS[[#This Row],[LIVE_VALUE]],MIS[[#This Row],[LIVE_VALUE]]-MIS[[#This Row],[VALUE]])</f>
        <v>1200</v>
      </c>
      <c r="AH4426" t="str" cm="1">
        <f t="array" ref="AH4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6" t="str">
        <f>MIS[[#This Row],[TRADING SYMBOL]]</f>
        <v>SENSEX2552083400CE</v>
      </c>
      <c r="AJ4426" t="str">
        <f>IF(RIGHT(MIS[[#This Row],[Main/Hedge]],4)="MAIN","MAIN","HEDGE")</f>
        <v>HEDGE</v>
      </c>
      <c r="AK4426" t="str" cm="1">
        <f t="array" ref="AK4426">_xlfn._xlws.FILTER(Table4[Column1],ISNUMBER(SEARCH(Table4[Column1],MIS[[#This Row],[OrderUniqueIdentifier]])),"")</f>
        <v>XYT</v>
      </c>
    </row>
    <row r="4427" spans="1:37" x14ac:dyDescent="0.25">
      <c r="A4427" t="s">
        <v>71</v>
      </c>
      <c r="B4427" t="s">
        <v>491</v>
      </c>
      <c r="C4427" t="s">
        <v>7919</v>
      </c>
      <c r="D4427" t="s">
        <v>72</v>
      </c>
      <c r="E4427" t="s">
        <v>120</v>
      </c>
      <c r="F4427" t="s">
        <v>98</v>
      </c>
      <c r="G4427" t="s">
        <v>89</v>
      </c>
      <c r="H4427" t="s">
        <v>75</v>
      </c>
      <c r="I4427" t="s">
        <v>76</v>
      </c>
      <c r="J4427" t="s">
        <v>77</v>
      </c>
      <c r="K4427">
        <v>80</v>
      </c>
      <c r="L4427" t="s">
        <v>77</v>
      </c>
      <c r="M4427" t="s">
        <v>78</v>
      </c>
      <c r="N4427" t="s">
        <v>7920</v>
      </c>
      <c r="O4427" t="s">
        <v>7917</v>
      </c>
      <c r="P4427" t="s">
        <v>7904</v>
      </c>
      <c r="Q4427" t="s">
        <v>121</v>
      </c>
      <c r="R4427" t="s">
        <v>79</v>
      </c>
      <c r="S4427" t="s">
        <v>155</v>
      </c>
      <c r="T4427" t="s">
        <v>122</v>
      </c>
      <c r="U4427" t="s">
        <v>100</v>
      </c>
      <c r="V4427" t="s">
        <v>80</v>
      </c>
      <c r="W4427">
        <v>81100</v>
      </c>
      <c r="X4427" t="s">
        <v>85</v>
      </c>
      <c r="Y4427">
        <v>-80</v>
      </c>
      <c r="Z4427" t="s">
        <v>7918</v>
      </c>
      <c r="AA4427" t="s">
        <v>7906</v>
      </c>
      <c r="AB4427" t="s">
        <v>107</v>
      </c>
      <c r="AC4427" t="s">
        <v>91</v>
      </c>
      <c r="AD4427">
        <f>_xlfn.XLOOKUP(MIS[[#This Row],[TRADING SYMBOL]],[1]Sheet1!$D:$D,[1]Sheet1!$C:$C)</f>
        <v>100.2</v>
      </c>
      <c r="AE4427">
        <f>MIS[[#This Row],[OrderAverageTradedPrice]]*MIS[[#This Row],[OrderQuantity]]</f>
        <v>12510</v>
      </c>
      <c r="AF4427">
        <f>MIS[[#This Row],[LTP]]*MIS[[#This Row],[OrderQuantity]]</f>
        <v>8016</v>
      </c>
      <c r="AG4427">
        <f>IF(MIS[[#This Row],[OrderSide]]="SELL",MIS[[#This Row],[VALUE]]-MIS[[#This Row],[LIVE_VALUE]],MIS[[#This Row],[LIVE_VALUE]]-MIS[[#This Row],[VALUE]])</f>
        <v>4494</v>
      </c>
      <c r="AH4427" t="str" cm="1">
        <f t="array" ref="AH4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7" t="str">
        <f>MIS[[#This Row],[TRADING SYMBOL]]</f>
        <v>SENSEX2552081100PE</v>
      </c>
      <c r="AJ4427" t="str">
        <f>IF(RIGHT(MIS[[#This Row],[Main/Hedge]],4)="MAIN","MAIN","HEDGE")</f>
        <v>MAIN</v>
      </c>
      <c r="AK4427" t="str" cm="1">
        <f t="array" ref="AK4427">_xlfn._xlws.FILTER(Table4[Column1],ISNUMBER(SEARCH(Table4[Column1],MIS[[#This Row],[OrderUniqueIdentifier]])),"")</f>
        <v>XYT</v>
      </c>
    </row>
    <row r="4428" spans="1:37" x14ac:dyDescent="0.25">
      <c r="A4428" t="s">
        <v>71</v>
      </c>
      <c r="B4428" t="s">
        <v>515</v>
      </c>
      <c r="C4428" t="s">
        <v>7923</v>
      </c>
      <c r="D4428" t="s">
        <v>72</v>
      </c>
      <c r="E4428" t="s">
        <v>120</v>
      </c>
      <c r="F4428" t="s">
        <v>98</v>
      </c>
      <c r="G4428" t="s">
        <v>89</v>
      </c>
      <c r="H4428" t="s">
        <v>75</v>
      </c>
      <c r="I4428" t="s">
        <v>76</v>
      </c>
      <c r="J4428" t="s">
        <v>77</v>
      </c>
      <c r="K4428">
        <v>120</v>
      </c>
      <c r="L4428" t="s">
        <v>77</v>
      </c>
      <c r="M4428" t="s">
        <v>78</v>
      </c>
      <c r="N4428" t="s">
        <v>7924</v>
      </c>
      <c r="O4428" t="s">
        <v>7917</v>
      </c>
      <c r="P4428" t="s">
        <v>7904</v>
      </c>
      <c r="Q4428" t="s">
        <v>121</v>
      </c>
      <c r="R4428" t="s">
        <v>79</v>
      </c>
      <c r="S4428" t="s">
        <v>155</v>
      </c>
      <c r="T4428" t="s">
        <v>122</v>
      </c>
      <c r="U4428" t="s">
        <v>100</v>
      </c>
      <c r="V4428" t="s">
        <v>80</v>
      </c>
      <c r="W4428">
        <v>81100</v>
      </c>
      <c r="X4428" t="s">
        <v>85</v>
      </c>
      <c r="Y4428">
        <v>-120</v>
      </c>
      <c r="Z4428" t="s">
        <v>7918</v>
      </c>
      <c r="AA4428" t="s">
        <v>7906</v>
      </c>
      <c r="AB4428" t="s">
        <v>107</v>
      </c>
      <c r="AC4428" t="s">
        <v>91</v>
      </c>
      <c r="AD4428">
        <f>_xlfn.XLOOKUP(MIS[[#This Row],[TRADING SYMBOL]],[1]Sheet1!$D:$D,[1]Sheet1!$C:$C)</f>
        <v>100.2</v>
      </c>
      <c r="AE4428">
        <f>MIS[[#This Row],[OrderAverageTradedPrice]]*MIS[[#This Row],[OrderQuantity]]</f>
        <v>18825</v>
      </c>
      <c r="AF4428">
        <f>MIS[[#This Row],[LTP]]*MIS[[#This Row],[OrderQuantity]]</f>
        <v>12024</v>
      </c>
      <c r="AG4428">
        <f>IF(MIS[[#This Row],[OrderSide]]="SELL",MIS[[#This Row],[VALUE]]-MIS[[#This Row],[LIVE_VALUE]],MIS[[#This Row],[LIVE_VALUE]]-MIS[[#This Row],[VALUE]])</f>
        <v>6801</v>
      </c>
      <c r="AH4428" t="str" cm="1">
        <f t="array" ref="AH4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8" t="str">
        <f>MIS[[#This Row],[TRADING SYMBOL]]</f>
        <v>SENSEX2552081100PE</v>
      </c>
      <c r="AJ4428" t="str">
        <f>IF(RIGHT(MIS[[#This Row],[Main/Hedge]],4)="MAIN","MAIN","HEDGE")</f>
        <v>MAIN</v>
      </c>
      <c r="AK4428" t="str" cm="1">
        <f t="array" ref="AK4428">_xlfn._xlws.FILTER(Table4[Column1],ISNUMBER(SEARCH(Table4[Column1],MIS[[#This Row],[OrderUniqueIdentifier]])),"")</f>
        <v>XYT</v>
      </c>
    </row>
    <row r="4429" spans="1:37" x14ac:dyDescent="0.25">
      <c r="A4429" t="s">
        <v>71</v>
      </c>
      <c r="B4429" t="s">
        <v>550</v>
      </c>
      <c r="C4429" t="s">
        <v>7932</v>
      </c>
      <c r="D4429" t="s">
        <v>72</v>
      </c>
      <c r="E4429" t="s">
        <v>211</v>
      </c>
      <c r="F4429" t="s">
        <v>98</v>
      </c>
      <c r="G4429" t="s">
        <v>89</v>
      </c>
      <c r="H4429" t="s">
        <v>75</v>
      </c>
      <c r="I4429" t="s">
        <v>76</v>
      </c>
      <c r="J4429" t="s">
        <v>77</v>
      </c>
      <c r="K4429">
        <v>20</v>
      </c>
      <c r="L4429" t="s">
        <v>77</v>
      </c>
      <c r="M4429" t="s">
        <v>78</v>
      </c>
      <c r="N4429" t="s">
        <v>241</v>
      </c>
      <c r="O4429" t="s">
        <v>7904</v>
      </c>
      <c r="P4429" t="s">
        <v>7904</v>
      </c>
      <c r="Q4429" t="s">
        <v>213</v>
      </c>
      <c r="R4429" t="s">
        <v>79</v>
      </c>
      <c r="S4429" t="s">
        <v>155</v>
      </c>
      <c r="T4429" t="s">
        <v>214</v>
      </c>
      <c r="U4429" t="s">
        <v>100</v>
      </c>
      <c r="V4429" t="s">
        <v>80</v>
      </c>
      <c r="W4429">
        <v>83400</v>
      </c>
      <c r="X4429" t="s">
        <v>81</v>
      </c>
      <c r="Y4429">
        <v>-20</v>
      </c>
      <c r="Z4429" t="s">
        <v>7906</v>
      </c>
      <c r="AA4429" t="s">
        <v>7906</v>
      </c>
      <c r="AB4429" t="s">
        <v>90</v>
      </c>
      <c r="AC4429" t="s">
        <v>91</v>
      </c>
      <c r="AD4429">
        <f>_xlfn.XLOOKUP(MIS[[#This Row],[TRADING SYMBOL]],[1]Sheet1!$D:$D,[1]Sheet1!$C:$C)</f>
        <v>114.3</v>
      </c>
      <c r="AE4429">
        <f>MIS[[#This Row],[OrderAverageTradedPrice]]*MIS[[#This Row],[OrderQuantity]]</f>
        <v>2874</v>
      </c>
      <c r="AF4429">
        <f>MIS[[#This Row],[LTP]]*MIS[[#This Row],[OrderQuantity]]</f>
        <v>2286</v>
      </c>
      <c r="AG4429">
        <f>IF(MIS[[#This Row],[OrderSide]]="SELL",MIS[[#This Row],[VALUE]]-MIS[[#This Row],[LIVE_VALUE]],MIS[[#This Row],[LIVE_VALUE]]-MIS[[#This Row],[VALUE]])</f>
        <v>588</v>
      </c>
      <c r="AH4429" t="str" cm="1">
        <f t="array" ref="AH4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9" t="str">
        <f>MIS[[#This Row],[TRADING SYMBOL]]</f>
        <v>SENSEX2552083400CE</v>
      </c>
      <c r="AJ4429" t="str">
        <f>IF(RIGHT(MIS[[#This Row],[Main/Hedge]],4)="MAIN","MAIN","HEDGE")</f>
        <v>MAIN</v>
      </c>
      <c r="AK4429" t="str" cm="1">
        <f t="array" ref="AK4429">_xlfn._xlws.FILTER(Table4[Column1],ISNUMBER(SEARCH(Table4[Column1],MIS[[#This Row],[OrderUniqueIdentifier]])),"")</f>
        <v>XYT</v>
      </c>
    </row>
    <row r="4430" spans="1:37" x14ac:dyDescent="0.25">
      <c r="A4430" t="s">
        <v>71</v>
      </c>
      <c r="B4430" t="s">
        <v>575</v>
      </c>
      <c r="C4430" t="s">
        <v>8204</v>
      </c>
      <c r="D4430" t="s">
        <v>72</v>
      </c>
      <c r="E4430" t="s">
        <v>120</v>
      </c>
      <c r="F4430" t="s">
        <v>98</v>
      </c>
      <c r="G4430" t="s">
        <v>89</v>
      </c>
      <c r="H4430" t="s">
        <v>75</v>
      </c>
      <c r="I4430" t="s">
        <v>76</v>
      </c>
      <c r="J4430" t="s">
        <v>77</v>
      </c>
      <c r="K4430">
        <v>40</v>
      </c>
      <c r="L4430" t="s">
        <v>77</v>
      </c>
      <c r="M4430" t="s">
        <v>78</v>
      </c>
      <c r="N4430" t="s">
        <v>7967</v>
      </c>
      <c r="O4430" t="s">
        <v>7904</v>
      </c>
      <c r="P4430" t="s">
        <v>7904</v>
      </c>
      <c r="Q4430" t="s">
        <v>121</v>
      </c>
      <c r="R4430" t="s">
        <v>79</v>
      </c>
      <c r="S4430" t="s">
        <v>155</v>
      </c>
      <c r="T4430" t="s">
        <v>122</v>
      </c>
      <c r="U4430" t="s">
        <v>100</v>
      </c>
      <c r="V4430" t="s">
        <v>80</v>
      </c>
      <c r="W4430">
        <v>81100</v>
      </c>
      <c r="X4430" t="s">
        <v>85</v>
      </c>
      <c r="Y4430">
        <v>-40</v>
      </c>
      <c r="Z4430" t="s">
        <v>7906</v>
      </c>
      <c r="AA4430" t="s">
        <v>7906</v>
      </c>
      <c r="AB4430" t="s">
        <v>107</v>
      </c>
      <c r="AC4430" t="s">
        <v>91</v>
      </c>
      <c r="AD4430">
        <f>_xlfn.XLOOKUP(MIS[[#This Row],[TRADING SYMBOL]],[1]Sheet1!$D:$D,[1]Sheet1!$C:$C)</f>
        <v>100.2</v>
      </c>
      <c r="AE4430">
        <f>MIS[[#This Row],[OrderAverageTradedPrice]]*MIS[[#This Row],[OrderQuantity]]</f>
        <v>6250</v>
      </c>
      <c r="AF4430">
        <f>MIS[[#This Row],[LTP]]*MIS[[#This Row],[OrderQuantity]]</f>
        <v>4008</v>
      </c>
      <c r="AG4430">
        <f>IF(MIS[[#This Row],[OrderSide]]="SELL",MIS[[#This Row],[VALUE]]-MIS[[#This Row],[LIVE_VALUE]],MIS[[#This Row],[LIVE_VALUE]]-MIS[[#This Row],[VALUE]])</f>
        <v>2242</v>
      </c>
      <c r="AH4430" t="str" cm="1">
        <f t="array" ref="AH4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0" t="str">
        <f>MIS[[#This Row],[TRADING SYMBOL]]</f>
        <v>SENSEX2552081100PE</v>
      </c>
      <c r="AJ4430" t="str">
        <f>IF(RIGHT(MIS[[#This Row],[Main/Hedge]],4)="MAIN","MAIN","HEDGE")</f>
        <v>MAIN</v>
      </c>
      <c r="AK4430" t="str" cm="1">
        <f t="array" ref="AK4430">_xlfn._xlws.FILTER(Table4[Column1],ISNUMBER(SEARCH(Table4[Column1],MIS[[#This Row],[OrderUniqueIdentifier]])),"")</f>
        <v>XYT</v>
      </c>
    </row>
    <row r="4431" spans="1:37" x14ac:dyDescent="0.25">
      <c r="A4431" t="s">
        <v>71</v>
      </c>
      <c r="B4431" t="s">
        <v>584</v>
      </c>
      <c r="C4431" t="s">
        <v>8205</v>
      </c>
      <c r="D4431" t="s">
        <v>72</v>
      </c>
      <c r="E4431" t="s">
        <v>211</v>
      </c>
      <c r="F4431" t="s">
        <v>98</v>
      </c>
      <c r="G4431" t="s">
        <v>89</v>
      </c>
      <c r="H4431" t="s">
        <v>75</v>
      </c>
      <c r="I4431" t="s">
        <v>76</v>
      </c>
      <c r="J4431" t="s">
        <v>77</v>
      </c>
      <c r="K4431">
        <v>20</v>
      </c>
      <c r="L4431" t="s">
        <v>77</v>
      </c>
      <c r="M4431" t="s">
        <v>78</v>
      </c>
      <c r="N4431" t="s">
        <v>241</v>
      </c>
      <c r="O4431" t="s">
        <v>7917</v>
      </c>
      <c r="P4431" t="s">
        <v>7904</v>
      </c>
      <c r="Q4431" t="s">
        <v>213</v>
      </c>
      <c r="R4431" t="s">
        <v>79</v>
      </c>
      <c r="S4431" t="s">
        <v>155</v>
      </c>
      <c r="T4431" t="s">
        <v>214</v>
      </c>
      <c r="U4431" t="s">
        <v>100</v>
      </c>
      <c r="V4431" t="s">
        <v>80</v>
      </c>
      <c r="W4431">
        <v>83400</v>
      </c>
      <c r="X4431" t="s">
        <v>81</v>
      </c>
      <c r="Y4431">
        <v>-20</v>
      </c>
      <c r="Z4431" t="s">
        <v>7918</v>
      </c>
      <c r="AA4431" t="s">
        <v>7906</v>
      </c>
      <c r="AB4431" t="s">
        <v>90</v>
      </c>
      <c r="AC4431" t="s">
        <v>91</v>
      </c>
      <c r="AD4431">
        <f>_xlfn.XLOOKUP(MIS[[#This Row],[TRADING SYMBOL]],[1]Sheet1!$D:$D,[1]Sheet1!$C:$C)</f>
        <v>114.3</v>
      </c>
      <c r="AE4431">
        <f>MIS[[#This Row],[OrderAverageTradedPrice]]*MIS[[#This Row],[OrderQuantity]]</f>
        <v>2874</v>
      </c>
      <c r="AF4431">
        <f>MIS[[#This Row],[LTP]]*MIS[[#This Row],[OrderQuantity]]</f>
        <v>2286</v>
      </c>
      <c r="AG4431">
        <f>IF(MIS[[#This Row],[OrderSide]]="SELL",MIS[[#This Row],[VALUE]]-MIS[[#This Row],[LIVE_VALUE]],MIS[[#This Row],[LIVE_VALUE]]-MIS[[#This Row],[VALUE]])</f>
        <v>588</v>
      </c>
      <c r="AH4431" t="str" cm="1">
        <f t="array" ref="AH4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1" t="str">
        <f>MIS[[#This Row],[TRADING SYMBOL]]</f>
        <v>SENSEX2552083400CE</v>
      </c>
      <c r="AJ4431" t="str">
        <f>IF(RIGHT(MIS[[#This Row],[Main/Hedge]],4)="MAIN","MAIN","HEDGE")</f>
        <v>MAIN</v>
      </c>
      <c r="AK4431" t="str" cm="1">
        <f t="array" ref="AK4431">_xlfn._xlws.FILTER(Table4[Column1],ISNUMBER(SEARCH(Table4[Column1],MIS[[#This Row],[OrderUniqueIdentifier]])),"")</f>
        <v>XYT</v>
      </c>
    </row>
    <row r="4432" spans="1:37" x14ac:dyDescent="0.25">
      <c r="A4432" t="s">
        <v>71</v>
      </c>
      <c r="B4432" t="s">
        <v>753</v>
      </c>
      <c r="C4432" t="s">
        <v>7976</v>
      </c>
      <c r="D4432" t="s">
        <v>72</v>
      </c>
      <c r="E4432" t="s">
        <v>211</v>
      </c>
      <c r="F4432" t="s">
        <v>98</v>
      </c>
      <c r="G4432" t="s">
        <v>89</v>
      </c>
      <c r="H4432" t="s">
        <v>75</v>
      </c>
      <c r="I4432" t="s">
        <v>76</v>
      </c>
      <c r="J4432" t="s">
        <v>77</v>
      </c>
      <c r="K4432">
        <v>60</v>
      </c>
      <c r="L4432" t="s">
        <v>77</v>
      </c>
      <c r="M4432" t="s">
        <v>78</v>
      </c>
      <c r="N4432" t="s">
        <v>7977</v>
      </c>
      <c r="O4432" t="s">
        <v>7917</v>
      </c>
      <c r="P4432" t="s">
        <v>7904</v>
      </c>
      <c r="Q4432" t="s">
        <v>213</v>
      </c>
      <c r="R4432" t="s">
        <v>79</v>
      </c>
      <c r="S4432" t="s">
        <v>155</v>
      </c>
      <c r="T4432" t="s">
        <v>214</v>
      </c>
      <c r="U4432" t="s">
        <v>100</v>
      </c>
      <c r="V4432" t="s">
        <v>80</v>
      </c>
      <c r="W4432">
        <v>83400</v>
      </c>
      <c r="X4432" t="s">
        <v>81</v>
      </c>
      <c r="Y4432">
        <v>-60</v>
      </c>
      <c r="Z4432" t="s">
        <v>7918</v>
      </c>
      <c r="AA4432" t="s">
        <v>7906</v>
      </c>
      <c r="AB4432" t="s">
        <v>90</v>
      </c>
      <c r="AC4432" t="s">
        <v>91</v>
      </c>
      <c r="AD4432">
        <f>_xlfn.XLOOKUP(MIS[[#This Row],[TRADING SYMBOL]],[1]Sheet1!$D:$D,[1]Sheet1!$C:$C)</f>
        <v>114.3</v>
      </c>
      <c r="AE4432">
        <f>MIS[[#This Row],[OrderAverageTradedPrice]]*MIS[[#This Row],[OrderQuantity]]</f>
        <v>8607</v>
      </c>
      <c r="AF4432">
        <f>MIS[[#This Row],[LTP]]*MIS[[#This Row],[OrderQuantity]]</f>
        <v>6858</v>
      </c>
      <c r="AG4432">
        <f>IF(MIS[[#This Row],[OrderSide]]="SELL",MIS[[#This Row],[VALUE]]-MIS[[#This Row],[LIVE_VALUE]],MIS[[#This Row],[LIVE_VALUE]]-MIS[[#This Row],[VALUE]])</f>
        <v>1749</v>
      </c>
      <c r="AH4432" t="str" cm="1">
        <f t="array" ref="AH4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2" t="str">
        <f>MIS[[#This Row],[TRADING SYMBOL]]</f>
        <v>SENSEX2552083400CE</v>
      </c>
      <c r="AJ4432" t="str">
        <f>IF(RIGHT(MIS[[#This Row],[Main/Hedge]],4)="MAIN","MAIN","HEDGE")</f>
        <v>MAIN</v>
      </c>
      <c r="AK4432" t="str" cm="1">
        <f t="array" ref="AK4432">_xlfn._xlws.FILTER(Table4[Column1],ISNUMBER(SEARCH(Table4[Column1],MIS[[#This Row],[OrderUniqueIdentifier]])),"")</f>
        <v>XYT</v>
      </c>
    </row>
    <row r="4433" spans="1:37" x14ac:dyDescent="0.25">
      <c r="A4433" t="s">
        <v>71</v>
      </c>
      <c r="B4433" t="s">
        <v>813</v>
      </c>
      <c r="C4433" t="s">
        <v>7994</v>
      </c>
      <c r="D4433" t="s">
        <v>72</v>
      </c>
      <c r="E4433" t="s">
        <v>211</v>
      </c>
      <c r="F4433" t="s">
        <v>98</v>
      </c>
      <c r="G4433" t="s">
        <v>89</v>
      </c>
      <c r="H4433" t="s">
        <v>75</v>
      </c>
      <c r="I4433" t="s">
        <v>76</v>
      </c>
      <c r="J4433" t="s">
        <v>77</v>
      </c>
      <c r="K4433">
        <v>20</v>
      </c>
      <c r="L4433" t="s">
        <v>77</v>
      </c>
      <c r="M4433" t="s">
        <v>78</v>
      </c>
      <c r="N4433" t="s">
        <v>6240</v>
      </c>
      <c r="O4433" t="s">
        <v>7917</v>
      </c>
      <c r="P4433" t="s">
        <v>7904</v>
      </c>
      <c r="Q4433" t="s">
        <v>213</v>
      </c>
      <c r="R4433" t="s">
        <v>79</v>
      </c>
      <c r="S4433" t="s">
        <v>155</v>
      </c>
      <c r="T4433" t="s">
        <v>214</v>
      </c>
      <c r="U4433" t="s">
        <v>100</v>
      </c>
      <c r="V4433" t="s">
        <v>80</v>
      </c>
      <c r="W4433">
        <v>83400</v>
      </c>
      <c r="X4433" t="s">
        <v>81</v>
      </c>
      <c r="Y4433">
        <v>-20</v>
      </c>
      <c r="Z4433" t="s">
        <v>7918</v>
      </c>
      <c r="AA4433" t="s">
        <v>7906</v>
      </c>
      <c r="AB4433" t="s">
        <v>90</v>
      </c>
      <c r="AC4433" t="s">
        <v>91</v>
      </c>
      <c r="AD4433">
        <f>_xlfn.XLOOKUP(MIS[[#This Row],[TRADING SYMBOL]],[1]Sheet1!$D:$D,[1]Sheet1!$C:$C)</f>
        <v>114.3</v>
      </c>
      <c r="AE4433">
        <f>MIS[[#This Row],[OrderAverageTradedPrice]]*MIS[[#This Row],[OrderQuantity]]</f>
        <v>2868</v>
      </c>
      <c r="AF4433">
        <f>MIS[[#This Row],[LTP]]*MIS[[#This Row],[OrderQuantity]]</f>
        <v>2286</v>
      </c>
      <c r="AG4433">
        <f>IF(MIS[[#This Row],[OrderSide]]="SELL",MIS[[#This Row],[VALUE]]-MIS[[#This Row],[LIVE_VALUE]],MIS[[#This Row],[LIVE_VALUE]]-MIS[[#This Row],[VALUE]])</f>
        <v>582</v>
      </c>
      <c r="AH4433" t="str" cm="1">
        <f t="array" ref="AH4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3" t="str">
        <f>MIS[[#This Row],[TRADING SYMBOL]]</f>
        <v>SENSEX2552083400CE</v>
      </c>
      <c r="AJ4433" t="str">
        <f>IF(RIGHT(MIS[[#This Row],[Main/Hedge]],4)="MAIN","MAIN","HEDGE")</f>
        <v>MAIN</v>
      </c>
      <c r="AK4433" t="str" cm="1">
        <f t="array" ref="AK4433">_xlfn._xlws.FILTER(Table4[Column1],ISNUMBER(SEARCH(Table4[Column1],MIS[[#This Row],[OrderUniqueIdentifier]])),"")</f>
        <v>XYT</v>
      </c>
    </row>
    <row r="4434" spans="1:37" x14ac:dyDescent="0.25">
      <c r="A4434" t="s">
        <v>71</v>
      </c>
      <c r="B4434" t="s">
        <v>813</v>
      </c>
      <c r="C4434" t="s">
        <v>7995</v>
      </c>
      <c r="D4434" t="s">
        <v>72</v>
      </c>
      <c r="E4434" t="s">
        <v>120</v>
      </c>
      <c r="F4434" t="s">
        <v>98</v>
      </c>
      <c r="G4434" t="s">
        <v>89</v>
      </c>
      <c r="H4434" t="s">
        <v>75</v>
      </c>
      <c r="I4434" t="s">
        <v>76</v>
      </c>
      <c r="J4434" t="s">
        <v>77</v>
      </c>
      <c r="K4434">
        <v>20</v>
      </c>
      <c r="L4434" t="s">
        <v>77</v>
      </c>
      <c r="M4434" t="s">
        <v>78</v>
      </c>
      <c r="N4434" t="s">
        <v>7996</v>
      </c>
      <c r="O4434" t="s">
        <v>7904</v>
      </c>
      <c r="P4434" t="s">
        <v>7904</v>
      </c>
      <c r="Q4434" t="s">
        <v>121</v>
      </c>
      <c r="R4434" t="s">
        <v>79</v>
      </c>
      <c r="S4434" t="s">
        <v>155</v>
      </c>
      <c r="T4434" t="s">
        <v>122</v>
      </c>
      <c r="U4434" t="s">
        <v>100</v>
      </c>
      <c r="V4434" t="s">
        <v>80</v>
      </c>
      <c r="W4434">
        <v>81100</v>
      </c>
      <c r="X4434" t="s">
        <v>85</v>
      </c>
      <c r="Y4434">
        <v>-20</v>
      </c>
      <c r="Z4434" t="s">
        <v>7906</v>
      </c>
      <c r="AA4434" t="s">
        <v>7906</v>
      </c>
      <c r="AB4434" t="s">
        <v>107</v>
      </c>
      <c r="AC4434" t="s">
        <v>91</v>
      </c>
      <c r="AD4434">
        <f>_xlfn.XLOOKUP(MIS[[#This Row],[TRADING SYMBOL]],[1]Sheet1!$D:$D,[1]Sheet1!$C:$C)</f>
        <v>100.2</v>
      </c>
      <c r="AE4434">
        <f>MIS[[#This Row],[OrderAverageTradedPrice]]*MIS[[#This Row],[OrderQuantity]]</f>
        <v>3112</v>
      </c>
      <c r="AF4434">
        <f>MIS[[#This Row],[LTP]]*MIS[[#This Row],[OrderQuantity]]</f>
        <v>2004</v>
      </c>
      <c r="AG4434">
        <f>IF(MIS[[#This Row],[OrderSide]]="SELL",MIS[[#This Row],[VALUE]]-MIS[[#This Row],[LIVE_VALUE]],MIS[[#This Row],[LIVE_VALUE]]-MIS[[#This Row],[VALUE]])</f>
        <v>1108</v>
      </c>
      <c r="AH4434" t="str" cm="1">
        <f t="array" ref="AH4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4" t="str">
        <f>MIS[[#This Row],[TRADING SYMBOL]]</f>
        <v>SENSEX2552081100PE</v>
      </c>
      <c r="AJ4434" t="str">
        <f>IF(RIGHT(MIS[[#This Row],[Main/Hedge]],4)="MAIN","MAIN","HEDGE")</f>
        <v>MAIN</v>
      </c>
      <c r="AK4434" t="str" cm="1">
        <f t="array" ref="AK4434">_xlfn._xlws.FILTER(Table4[Column1],ISNUMBER(SEARCH(Table4[Column1],MIS[[#This Row],[OrderUniqueIdentifier]])),"")</f>
        <v>XYT</v>
      </c>
    </row>
    <row r="4435" spans="1:37" x14ac:dyDescent="0.25">
      <c r="A4435" t="s">
        <v>71</v>
      </c>
      <c r="B4435" t="s">
        <v>830</v>
      </c>
      <c r="C4435" t="s">
        <v>8220</v>
      </c>
      <c r="D4435" t="s">
        <v>72</v>
      </c>
      <c r="E4435" t="s">
        <v>211</v>
      </c>
      <c r="F4435" t="s">
        <v>98</v>
      </c>
      <c r="G4435" t="s">
        <v>89</v>
      </c>
      <c r="H4435" t="s">
        <v>75</v>
      </c>
      <c r="I4435" t="s">
        <v>76</v>
      </c>
      <c r="J4435" t="s">
        <v>77</v>
      </c>
      <c r="K4435">
        <v>60</v>
      </c>
      <c r="L4435" t="s">
        <v>77</v>
      </c>
      <c r="M4435" t="s">
        <v>78</v>
      </c>
      <c r="N4435" t="s">
        <v>8221</v>
      </c>
      <c r="O4435" t="s">
        <v>7917</v>
      </c>
      <c r="P4435" t="s">
        <v>7904</v>
      </c>
      <c r="Q4435" t="s">
        <v>213</v>
      </c>
      <c r="R4435" t="s">
        <v>79</v>
      </c>
      <c r="S4435" t="s">
        <v>155</v>
      </c>
      <c r="T4435" t="s">
        <v>214</v>
      </c>
      <c r="U4435" t="s">
        <v>100</v>
      </c>
      <c r="V4435" t="s">
        <v>80</v>
      </c>
      <c r="W4435">
        <v>83400</v>
      </c>
      <c r="X4435" t="s">
        <v>81</v>
      </c>
      <c r="Y4435">
        <v>-60</v>
      </c>
      <c r="Z4435" t="s">
        <v>7918</v>
      </c>
      <c r="AA4435" t="s">
        <v>7906</v>
      </c>
      <c r="AB4435" t="s">
        <v>90</v>
      </c>
      <c r="AC4435" t="s">
        <v>91</v>
      </c>
      <c r="AD4435">
        <f>_xlfn.XLOOKUP(MIS[[#This Row],[TRADING SYMBOL]],[1]Sheet1!$D:$D,[1]Sheet1!$C:$C)</f>
        <v>114.3</v>
      </c>
      <c r="AE4435">
        <f>MIS[[#This Row],[OrderAverageTradedPrice]]*MIS[[#This Row],[OrderQuantity]]</f>
        <v>8604.99999999996</v>
      </c>
      <c r="AF4435">
        <f>MIS[[#This Row],[LTP]]*MIS[[#This Row],[OrderQuantity]]</f>
        <v>6858</v>
      </c>
      <c r="AG4435">
        <f>IF(MIS[[#This Row],[OrderSide]]="SELL",MIS[[#This Row],[VALUE]]-MIS[[#This Row],[LIVE_VALUE]],MIS[[#This Row],[LIVE_VALUE]]-MIS[[#This Row],[VALUE]])</f>
        <v>1746.99999999996</v>
      </c>
      <c r="AH4435" t="str" cm="1">
        <f t="array" ref="AH4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5" t="str">
        <f>MIS[[#This Row],[TRADING SYMBOL]]</f>
        <v>SENSEX2552083400CE</v>
      </c>
      <c r="AJ4435" t="str">
        <f>IF(RIGHT(MIS[[#This Row],[Main/Hedge]],4)="MAIN","MAIN","HEDGE")</f>
        <v>MAIN</v>
      </c>
      <c r="AK4435" t="str" cm="1">
        <f t="array" ref="AK4435">_xlfn._xlws.FILTER(Table4[Column1],ISNUMBER(SEARCH(Table4[Column1],MIS[[#This Row],[OrderUniqueIdentifier]])),"")</f>
        <v>XYT</v>
      </c>
    </row>
    <row r="4436" spans="1:37" x14ac:dyDescent="0.25">
      <c r="A4436" t="s">
        <v>71</v>
      </c>
      <c r="B4436" t="s">
        <v>864</v>
      </c>
      <c r="C4436" t="s">
        <v>8228</v>
      </c>
      <c r="D4436" t="s">
        <v>72</v>
      </c>
      <c r="E4436" t="s">
        <v>211</v>
      </c>
      <c r="F4436" t="s">
        <v>98</v>
      </c>
      <c r="G4436" t="s">
        <v>89</v>
      </c>
      <c r="H4436" t="s">
        <v>75</v>
      </c>
      <c r="I4436" t="s">
        <v>76</v>
      </c>
      <c r="J4436" t="s">
        <v>77</v>
      </c>
      <c r="K4436">
        <v>20</v>
      </c>
      <c r="L4436" t="s">
        <v>77</v>
      </c>
      <c r="M4436" t="s">
        <v>78</v>
      </c>
      <c r="N4436" t="s">
        <v>765</v>
      </c>
      <c r="O4436" t="s">
        <v>7904</v>
      </c>
      <c r="P4436" t="s">
        <v>7904</v>
      </c>
      <c r="Q4436" t="s">
        <v>213</v>
      </c>
      <c r="R4436" t="s">
        <v>79</v>
      </c>
      <c r="S4436" t="s">
        <v>155</v>
      </c>
      <c r="T4436" t="s">
        <v>214</v>
      </c>
      <c r="U4436" t="s">
        <v>100</v>
      </c>
      <c r="V4436" t="s">
        <v>80</v>
      </c>
      <c r="W4436">
        <v>83400</v>
      </c>
      <c r="X4436" t="s">
        <v>81</v>
      </c>
      <c r="Y4436">
        <v>-20</v>
      </c>
      <c r="Z4436" t="s">
        <v>7906</v>
      </c>
      <c r="AA4436" t="s">
        <v>7906</v>
      </c>
      <c r="AB4436" t="s">
        <v>90</v>
      </c>
      <c r="AC4436" t="s">
        <v>91</v>
      </c>
      <c r="AD4436">
        <f>_xlfn.XLOOKUP(MIS[[#This Row],[TRADING SYMBOL]],[1]Sheet1!$D:$D,[1]Sheet1!$C:$C)</f>
        <v>114.3</v>
      </c>
      <c r="AE4436">
        <f>MIS[[#This Row],[OrderAverageTradedPrice]]*MIS[[#This Row],[OrderQuantity]]</f>
        <v>2871</v>
      </c>
      <c r="AF4436">
        <f>MIS[[#This Row],[LTP]]*MIS[[#This Row],[OrderQuantity]]</f>
        <v>2286</v>
      </c>
      <c r="AG4436">
        <f>IF(MIS[[#This Row],[OrderSide]]="SELL",MIS[[#This Row],[VALUE]]-MIS[[#This Row],[LIVE_VALUE]],MIS[[#This Row],[LIVE_VALUE]]-MIS[[#This Row],[VALUE]])</f>
        <v>585</v>
      </c>
      <c r="AH4436" t="str" cm="1">
        <f t="array" ref="AH4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6" t="str">
        <f>MIS[[#This Row],[TRADING SYMBOL]]</f>
        <v>SENSEX2552083400CE</v>
      </c>
      <c r="AJ4436" t="str">
        <f>IF(RIGHT(MIS[[#This Row],[Main/Hedge]],4)="MAIN","MAIN","HEDGE")</f>
        <v>MAIN</v>
      </c>
      <c r="AK4436" t="str" cm="1">
        <f t="array" ref="AK4436">_xlfn._xlws.FILTER(Table4[Column1],ISNUMBER(SEARCH(Table4[Column1],MIS[[#This Row],[OrderUniqueIdentifier]])),"")</f>
        <v>XYT</v>
      </c>
    </row>
    <row r="4437" spans="1:37" x14ac:dyDescent="0.25">
      <c r="A4437" t="s">
        <v>71</v>
      </c>
      <c r="B4437" t="s">
        <v>880</v>
      </c>
      <c r="C4437" t="s">
        <v>7999</v>
      </c>
      <c r="D4437" t="s">
        <v>72</v>
      </c>
      <c r="E4437" t="s">
        <v>211</v>
      </c>
      <c r="F4437" t="s">
        <v>98</v>
      </c>
      <c r="G4437" t="s">
        <v>89</v>
      </c>
      <c r="H4437" t="s">
        <v>75</v>
      </c>
      <c r="I4437" t="s">
        <v>76</v>
      </c>
      <c r="J4437" t="s">
        <v>77</v>
      </c>
      <c r="K4437">
        <v>20</v>
      </c>
      <c r="L4437" t="s">
        <v>77</v>
      </c>
      <c r="M4437" t="s">
        <v>78</v>
      </c>
      <c r="N4437" t="s">
        <v>845</v>
      </c>
      <c r="O4437" t="s">
        <v>7917</v>
      </c>
      <c r="P4437" t="s">
        <v>7904</v>
      </c>
      <c r="Q4437" t="s">
        <v>213</v>
      </c>
      <c r="R4437" t="s">
        <v>79</v>
      </c>
      <c r="S4437" t="s">
        <v>155</v>
      </c>
      <c r="T4437" t="s">
        <v>214</v>
      </c>
      <c r="U4437" t="s">
        <v>100</v>
      </c>
      <c r="V4437" t="s">
        <v>80</v>
      </c>
      <c r="W4437">
        <v>83400</v>
      </c>
      <c r="X4437" t="s">
        <v>81</v>
      </c>
      <c r="Y4437">
        <v>-20</v>
      </c>
      <c r="Z4437" t="s">
        <v>7918</v>
      </c>
      <c r="AA4437" t="s">
        <v>7906</v>
      </c>
      <c r="AB4437" t="s">
        <v>90</v>
      </c>
      <c r="AC4437" t="s">
        <v>91</v>
      </c>
      <c r="AD4437">
        <f>_xlfn.XLOOKUP(MIS[[#This Row],[TRADING SYMBOL]],[1]Sheet1!$D:$D,[1]Sheet1!$C:$C)</f>
        <v>114.3</v>
      </c>
      <c r="AE4437">
        <f>MIS[[#This Row],[OrderAverageTradedPrice]]*MIS[[#This Row],[OrderQuantity]]</f>
        <v>2865</v>
      </c>
      <c r="AF4437">
        <f>MIS[[#This Row],[LTP]]*MIS[[#This Row],[OrderQuantity]]</f>
        <v>2286</v>
      </c>
      <c r="AG4437">
        <f>IF(MIS[[#This Row],[OrderSide]]="SELL",MIS[[#This Row],[VALUE]]-MIS[[#This Row],[LIVE_VALUE]],MIS[[#This Row],[LIVE_VALUE]]-MIS[[#This Row],[VALUE]])</f>
        <v>579</v>
      </c>
      <c r="AH4437" t="str" cm="1">
        <f t="array" ref="AH4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7" t="str">
        <f>MIS[[#This Row],[TRADING SYMBOL]]</f>
        <v>SENSEX2552083400CE</v>
      </c>
      <c r="AJ4437" t="str">
        <f>IF(RIGHT(MIS[[#This Row],[Main/Hedge]],4)="MAIN","MAIN","HEDGE")</f>
        <v>MAIN</v>
      </c>
      <c r="AK4437" t="str" cm="1">
        <f t="array" ref="AK4437">_xlfn._xlws.FILTER(Table4[Column1],ISNUMBER(SEARCH(Table4[Column1],MIS[[#This Row],[OrderUniqueIdentifier]])),"")</f>
        <v>XYT</v>
      </c>
    </row>
    <row r="4438" spans="1:37" x14ac:dyDescent="0.25">
      <c r="A4438" t="s">
        <v>71</v>
      </c>
      <c r="B4438" t="s">
        <v>880</v>
      </c>
      <c r="C4438" t="s">
        <v>8000</v>
      </c>
      <c r="D4438" t="s">
        <v>72</v>
      </c>
      <c r="E4438" t="s">
        <v>120</v>
      </c>
      <c r="F4438" t="s">
        <v>98</v>
      </c>
      <c r="G4438" t="s">
        <v>89</v>
      </c>
      <c r="H4438" t="s">
        <v>75</v>
      </c>
      <c r="I4438" t="s">
        <v>76</v>
      </c>
      <c r="J4438" t="s">
        <v>77</v>
      </c>
      <c r="K4438">
        <v>20</v>
      </c>
      <c r="L4438" t="s">
        <v>77</v>
      </c>
      <c r="M4438" t="s">
        <v>78</v>
      </c>
      <c r="N4438" t="s">
        <v>8001</v>
      </c>
      <c r="O4438" t="s">
        <v>7904</v>
      </c>
      <c r="P4438" t="s">
        <v>7904</v>
      </c>
      <c r="Q4438" t="s">
        <v>121</v>
      </c>
      <c r="R4438" t="s">
        <v>79</v>
      </c>
      <c r="S4438" t="s">
        <v>155</v>
      </c>
      <c r="T4438" t="s">
        <v>122</v>
      </c>
      <c r="U4438" t="s">
        <v>100</v>
      </c>
      <c r="V4438" t="s">
        <v>80</v>
      </c>
      <c r="W4438">
        <v>81100</v>
      </c>
      <c r="X4438" t="s">
        <v>85</v>
      </c>
      <c r="Y4438">
        <v>-20</v>
      </c>
      <c r="Z4438" t="s">
        <v>7906</v>
      </c>
      <c r="AA4438" t="s">
        <v>7906</v>
      </c>
      <c r="AB4438" t="s">
        <v>107</v>
      </c>
      <c r="AC4438" t="s">
        <v>91</v>
      </c>
      <c r="AD4438">
        <f>_xlfn.XLOOKUP(MIS[[#This Row],[TRADING SYMBOL]],[1]Sheet1!$D:$D,[1]Sheet1!$C:$C)</f>
        <v>100.2</v>
      </c>
      <c r="AE4438">
        <f>MIS[[#This Row],[OrderAverageTradedPrice]]*MIS[[#This Row],[OrderQuantity]]</f>
        <v>3114</v>
      </c>
      <c r="AF4438">
        <f>MIS[[#This Row],[LTP]]*MIS[[#This Row],[OrderQuantity]]</f>
        <v>2004</v>
      </c>
      <c r="AG4438">
        <f>IF(MIS[[#This Row],[OrderSide]]="SELL",MIS[[#This Row],[VALUE]]-MIS[[#This Row],[LIVE_VALUE]],MIS[[#This Row],[LIVE_VALUE]]-MIS[[#This Row],[VALUE]])</f>
        <v>1110</v>
      </c>
      <c r="AH4438" t="str" cm="1">
        <f t="array" ref="AH4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8" t="str">
        <f>MIS[[#This Row],[TRADING SYMBOL]]</f>
        <v>SENSEX2552081100PE</v>
      </c>
      <c r="AJ4438" t="str">
        <f>IF(RIGHT(MIS[[#This Row],[Main/Hedge]],4)="MAIN","MAIN","HEDGE")</f>
        <v>MAIN</v>
      </c>
      <c r="AK4438" t="str" cm="1">
        <f t="array" ref="AK4438">_xlfn._xlws.FILTER(Table4[Column1],ISNUMBER(SEARCH(Table4[Column1],MIS[[#This Row],[OrderUniqueIdentifier]])),"")</f>
        <v>XYT</v>
      </c>
    </row>
    <row r="4439" spans="1:37" x14ac:dyDescent="0.25">
      <c r="A4439" t="s">
        <v>71</v>
      </c>
      <c r="B4439" t="s">
        <v>908</v>
      </c>
      <c r="C4439" t="s">
        <v>8007</v>
      </c>
      <c r="D4439" t="s">
        <v>72</v>
      </c>
      <c r="E4439" t="s">
        <v>120</v>
      </c>
      <c r="F4439" t="s">
        <v>98</v>
      </c>
      <c r="G4439" t="s">
        <v>89</v>
      </c>
      <c r="H4439" t="s">
        <v>75</v>
      </c>
      <c r="I4439" t="s">
        <v>76</v>
      </c>
      <c r="J4439" t="s">
        <v>77</v>
      </c>
      <c r="K4439">
        <v>20</v>
      </c>
      <c r="L4439" t="s">
        <v>77</v>
      </c>
      <c r="M4439" t="s">
        <v>78</v>
      </c>
      <c r="N4439" t="s">
        <v>166</v>
      </c>
      <c r="O4439" t="s">
        <v>7917</v>
      </c>
      <c r="P4439" t="s">
        <v>7904</v>
      </c>
      <c r="Q4439" t="s">
        <v>121</v>
      </c>
      <c r="R4439" t="s">
        <v>79</v>
      </c>
      <c r="S4439" t="s">
        <v>155</v>
      </c>
      <c r="T4439" t="s">
        <v>122</v>
      </c>
      <c r="U4439" t="s">
        <v>100</v>
      </c>
      <c r="V4439" t="s">
        <v>80</v>
      </c>
      <c r="W4439">
        <v>81100</v>
      </c>
      <c r="X4439" t="s">
        <v>85</v>
      </c>
      <c r="Y4439">
        <v>-20</v>
      </c>
      <c r="Z4439" t="s">
        <v>7918</v>
      </c>
      <c r="AA4439" t="s">
        <v>7906</v>
      </c>
      <c r="AB4439" t="s">
        <v>107</v>
      </c>
      <c r="AC4439" t="s">
        <v>91</v>
      </c>
      <c r="AD4439">
        <f>_xlfn.XLOOKUP(MIS[[#This Row],[TRADING SYMBOL]],[1]Sheet1!$D:$D,[1]Sheet1!$C:$C)</f>
        <v>100.2</v>
      </c>
      <c r="AE4439">
        <f>MIS[[#This Row],[OrderAverageTradedPrice]]*MIS[[#This Row],[OrderQuantity]]</f>
        <v>3123</v>
      </c>
      <c r="AF4439">
        <f>MIS[[#This Row],[LTP]]*MIS[[#This Row],[OrderQuantity]]</f>
        <v>2004</v>
      </c>
      <c r="AG4439">
        <f>IF(MIS[[#This Row],[OrderSide]]="SELL",MIS[[#This Row],[VALUE]]-MIS[[#This Row],[LIVE_VALUE]],MIS[[#This Row],[LIVE_VALUE]]-MIS[[#This Row],[VALUE]])</f>
        <v>1119</v>
      </c>
      <c r="AH4439" t="str" cm="1">
        <f t="array" ref="AH4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9" t="str">
        <f>MIS[[#This Row],[TRADING SYMBOL]]</f>
        <v>SENSEX2552081100PE</v>
      </c>
      <c r="AJ4439" t="str">
        <f>IF(RIGHT(MIS[[#This Row],[Main/Hedge]],4)="MAIN","MAIN","HEDGE")</f>
        <v>MAIN</v>
      </c>
      <c r="AK4439" t="str" cm="1">
        <f t="array" ref="AK4439">_xlfn._xlws.FILTER(Table4[Column1],ISNUMBER(SEARCH(Table4[Column1],MIS[[#This Row],[OrderUniqueIdentifier]])),"")</f>
        <v>XYT</v>
      </c>
    </row>
    <row r="4440" spans="1:37" x14ac:dyDescent="0.25">
      <c r="A4440" t="s">
        <v>71</v>
      </c>
      <c r="B4440" t="s">
        <v>916</v>
      </c>
      <c r="C4440" t="s">
        <v>8008</v>
      </c>
      <c r="D4440" t="s">
        <v>72</v>
      </c>
      <c r="E4440" t="s">
        <v>211</v>
      </c>
      <c r="F4440" t="s">
        <v>98</v>
      </c>
      <c r="G4440" t="s">
        <v>89</v>
      </c>
      <c r="H4440" t="s">
        <v>75</v>
      </c>
      <c r="I4440" t="s">
        <v>76</v>
      </c>
      <c r="J4440" t="s">
        <v>77</v>
      </c>
      <c r="K4440">
        <v>20</v>
      </c>
      <c r="L4440" t="s">
        <v>77</v>
      </c>
      <c r="M4440" t="s">
        <v>78</v>
      </c>
      <c r="N4440" t="s">
        <v>8009</v>
      </c>
      <c r="O4440" t="s">
        <v>7904</v>
      </c>
      <c r="P4440" t="s">
        <v>7904</v>
      </c>
      <c r="Q4440" t="s">
        <v>213</v>
      </c>
      <c r="R4440" t="s">
        <v>79</v>
      </c>
      <c r="S4440" t="s">
        <v>155</v>
      </c>
      <c r="T4440" t="s">
        <v>214</v>
      </c>
      <c r="U4440" t="s">
        <v>100</v>
      </c>
      <c r="V4440" t="s">
        <v>80</v>
      </c>
      <c r="W4440">
        <v>83400</v>
      </c>
      <c r="X4440" t="s">
        <v>81</v>
      </c>
      <c r="Y4440">
        <v>-20</v>
      </c>
      <c r="Z4440" t="s">
        <v>7906</v>
      </c>
      <c r="AA4440" t="s">
        <v>7906</v>
      </c>
      <c r="AB4440" t="s">
        <v>90</v>
      </c>
      <c r="AC4440" t="s">
        <v>91</v>
      </c>
      <c r="AD4440">
        <f>_xlfn.XLOOKUP(MIS[[#This Row],[TRADING SYMBOL]],[1]Sheet1!$D:$D,[1]Sheet1!$C:$C)</f>
        <v>114.3</v>
      </c>
      <c r="AE4440">
        <f>MIS[[#This Row],[OrderAverageTradedPrice]]*MIS[[#This Row],[OrderQuantity]]</f>
        <v>2870</v>
      </c>
      <c r="AF4440">
        <f>MIS[[#This Row],[LTP]]*MIS[[#This Row],[OrderQuantity]]</f>
        <v>2286</v>
      </c>
      <c r="AG4440">
        <f>IF(MIS[[#This Row],[OrderSide]]="SELL",MIS[[#This Row],[VALUE]]-MIS[[#This Row],[LIVE_VALUE]],MIS[[#This Row],[LIVE_VALUE]]-MIS[[#This Row],[VALUE]])</f>
        <v>584</v>
      </c>
      <c r="AH4440" t="str" cm="1">
        <f t="array" ref="AH44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0" t="str">
        <f>MIS[[#This Row],[TRADING SYMBOL]]</f>
        <v>SENSEX2552083400CE</v>
      </c>
      <c r="AJ4440" t="str">
        <f>IF(RIGHT(MIS[[#This Row],[Main/Hedge]],4)="MAIN","MAIN","HEDGE")</f>
        <v>MAIN</v>
      </c>
      <c r="AK4440" t="str" cm="1">
        <f t="array" ref="AK4440">_xlfn._xlws.FILTER(Table4[Column1],ISNUMBER(SEARCH(Table4[Column1],MIS[[#This Row],[OrderUniqueIdentifier]])),"")</f>
        <v>XYT</v>
      </c>
    </row>
    <row r="4441" spans="1:37" x14ac:dyDescent="0.25">
      <c r="A4441" t="s">
        <v>71</v>
      </c>
      <c r="B4441" t="s">
        <v>923</v>
      </c>
      <c r="C4441" t="s">
        <v>8012</v>
      </c>
      <c r="D4441" t="s">
        <v>72</v>
      </c>
      <c r="E4441" t="s">
        <v>120</v>
      </c>
      <c r="F4441" t="s">
        <v>98</v>
      </c>
      <c r="G4441" t="s">
        <v>89</v>
      </c>
      <c r="H4441" t="s">
        <v>75</v>
      </c>
      <c r="I4441" t="s">
        <v>76</v>
      </c>
      <c r="J4441" t="s">
        <v>77</v>
      </c>
      <c r="K4441">
        <v>60</v>
      </c>
      <c r="L4441" t="s">
        <v>77</v>
      </c>
      <c r="M4441" t="s">
        <v>78</v>
      </c>
      <c r="N4441" t="s">
        <v>7952</v>
      </c>
      <c r="O4441" t="s">
        <v>7917</v>
      </c>
      <c r="P4441" t="s">
        <v>7904</v>
      </c>
      <c r="Q4441" t="s">
        <v>121</v>
      </c>
      <c r="R4441" t="s">
        <v>79</v>
      </c>
      <c r="S4441" t="s">
        <v>155</v>
      </c>
      <c r="T4441" t="s">
        <v>122</v>
      </c>
      <c r="U4441" t="s">
        <v>100</v>
      </c>
      <c r="V4441" t="s">
        <v>80</v>
      </c>
      <c r="W4441">
        <v>81100</v>
      </c>
      <c r="X4441" t="s">
        <v>85</v>
      </c>
      <c r="Y4441">
        <v>-60</v>
      </c>
      <c r="Z4441" t="s">
        <v>7918</v>
      </c>
      <c r="AA4441" t="s">
        <v>7906</v>
      </c>
      <c r="AB4441" t="s">
        <v>107</v>
      </c>
      <c r="AC4441" t="s">
        <v>91</v>
      </c>
      <c r="AD4441">
        <f>_xlfn.XLOOKUP(MIS[[#This Row],[TRADING SYMBOL]],[1]Sheet1!$D:$D,[1]Sheet1!$C:$C)</f>
        <v>100.2</v>
      </c>
      <c r="AE4441">
        <f>MIS[[#This Row],[OrderAverageTradedPrice]]*MIS[[#This Row],[OrderQuantity]]</f>
        <v>9381</v>
      </c>
      <c r="AF4441">
        <f>MIS[[#This Row],[LTP]]*MIS[[#This Row],[OrderQuantity]]</f>
        <v>6012</v>
      </c>
      <c r="AG4441">
        <f>IF(MIS[[#This Row],[OrderSide]]="SELL",MIS[[#This Row],[VALUE]]-MIS[[#This Row],[LIVE_VALUE]],MIS[[#This Row],[LIVE_VALUE]]-MIS[[#This Row],[VALUE]])</f>
        <v>3369</v>
      </c>
      <c r="AH4441" t="str" cm="1">
        <f t="array" ref="AH4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1" t="str">
        <f>MIS[[#This Row],[TRADING SYMBOL]]</f>
        <v>SENSEX2552081100PE</v>
      </c>
      <c r="AJ4441" t="str">
        <f>IF(RIGHT(MIS[[#This Row],[Main/Hedge]],4)="MAIN","MAIN","HEDGE")</f>
        <v>MAIN</v>
      </c>
      <c r="AK4441" t="str" cm="1">
        <f t="array" ref="AK4441">_xlfn._xlws.FILTER(Table4[Column1],ISNUMBER(SEARCH(Table4[Column1],MIS[[#This Row],[OrderUniqueIdentifier]])),"")</f>
        <v>XYT</v>
      </c>
    </row>
    <row r="4442" spans="1:37" x14ac:dyDescent="0.25">
      <c r="A4442" t="s">
        <v>71</v>
      </c>
      <c r="B4442" t="s">
        <v>940</v>
      </c>
      <c r="C4442" t="s">
        <v>8017</v>
      </c>
      <c r="D4442" t="s">
        <v>72</v>
      </c>
      <c r="E4442" t="s">
        <v>211</v>
      </c>
      <c r="F4442" t="s">
        <v>98</v>
      </c>
      <c r="G4442" t="s">
        <v>89</v>
      </c>
      <c r="H4442" t="s">
        <v>75</v>
      </c>
      <c r="I4442" t="s">
        <v>76</v>
      </c>
      <c r="J4442" t="s">
        <v>77</v>
      </c>
      <c r="K4442">
        <v>60</v>
      </c>
      <c r="L4442" t="s">
        <v>77</v>
      </c>
      <c r="M4442" t="s">
        <v>78</v>
      </c>
      <c r="N4442" t="s">
        <v>8018</v>
      </c>
      <c r="O4442" t="s">
        <v>7917</v>
      </c>
      <c r="P4442" t="s">
        <v>7904</v>
      </c>
      <c r="Q4442" t="s">
        <v>213</v>
      </c>
      <c r="R4442" t="s">
        <v>79</v>
      </c>
      <c r="S4442" t="s">
        <v>155</v>
      </c>
      <c r="T4442" t="s">
        <v>214</v>
      </c>
      <c r="U4442" t="s">
        <v>100</v>
      </c>
      <c r="V4442" t="s">
        <v>80</v>
      </c>
      <c r="W4442">
        <v>83400</v>
      </c>
      <c r="X4442" t="s">
        <v>81</v>
      </c>
      <c r="Y4442">
        <v>-60</v>
      </c>
      <c r="Z4442" t="s">
        <v>7918</v>
      </c>
      <c r="AA4442" t="s">
        <v>7906</v>
      </c>
      <c r="AB4442" t="s">
        <v>90</v>
      </c>
      <c r="AC4442" t="s">
        <v>91</v>
      </c>
      <c r="AD4442">
        <f>_xlfn.XLOOKUP(MIS[[#This Row],[TRADING SYMBOL]],[1]Sheet1!$D:$D,[1]Sheet1!$C:$C)</f>
        <v>114.3</v>
      </c>
      <c r="AE4442">
        <f>MIS[[#This Row],[OrderAverageTradedPrice]]*MIS[[#This Row],[OrderQuantity]]</f>
        <v>8628</v>
      </c>
      <c r="AF4442">
        <f>MIS[[#This Row],[LTP]]*MIS[[#This Row],[OrderQuantity]]</f>
        <v>6858</v>
      </c>
      <c r="AG4442">
        <f>IF(MIS[[#This Row],[OrderSide]]="SELL",MIS[[#This Row],[VALUE]]-MIS[[#This Row],[LIVE_VALUE]],MIS[[#This Row],[LIVE_VALUE]]-MIS[[#This Row],[VALUE]])</f>
        <v>1770</v>
      </c>
      <c r="AH4442" t="str" cm="1">
        <f t="array" ref="AH4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2" t="str">
        <f>MIS[[#This Row],[TRADING SYMBOL]]</f>
        <v>SENSEX2552083400CE</v>
      </c>
      <c r="AJ4442" t="str">
        <f>IF(RIGHT(MIS[[#This Row],[Main/Hedge]],4)="MAIN","MAIN","HEDGE")</f>
        <v>MAIN</v>
      </c>
      <c r="AK4442" t="str" cm="1">
        <f t="array" ref="AK4442">_xlfn._xlws.FILTER(Table4[Column1],ISNUMBER(SEARCH(Table4[Column1],MIS[[#This Row],[OrderUniqueIdentifier]])),"")</f>
        <v>XYT</v>
      </c>
    </row>
    <row r="4443" spans="1:37" x14ac:dyDescent="0.25">
      <c r="A4443" t="s">
        <v>71</v>
      </c>
      <c r="B4443" t="s">
        <v>969</v>
      </c>
      <c r="C4443" t="s">
        <v>8026</v>
      </c>
      <c r="D4443" t="s">
        <v>72</v>
      </c>
      <c r="E4443" t="s">
        <v>120</v>
      </c>
      <c r="F4443" t="s">
        <v>98</v>
      </c>
      <c r="G4443" t="s">
        <v>89</v>
      </c>
      <c r="H4443" t="s">
        <v>75</v>
      </c>
      <c r="I4443" t="s">
        <v>76</v>
      </c>
      <c r="J4443" t="s">
        <v>77</v>
      </c>
      <c r="K4443">
        <v>160</v>
      </c>
      <c r="L4443" t="s">
        <v>77</v>
      </c>
      <c r="M4443" t="s">
        <v>78</v>
      </c>
      <c r="N4443" t="s">
        <v>8027</v>
      </c>
      <c r="O4443" t="s">
        <v>7917</v>
      </c>
      <c r="P4443" t="s">
        <v>7904</v>
      </c>
      <c r="Q4443" t="s">
        <v>121</v>
      </c>
      <c r="R4443" t="s">
        <v>79</v>
      </c>
      <c r="S4443" t="s">
        <v>155</v>
      </c>
      <c r="T4443" t="s">
        <v>122</v>
      </c>
      <c r="U4443" t="s">
        <v>100</v>
      </c>
      <c r="V4443" t="s">
        <v>80</v>
      </c>
      <c r="W4443">
        <v>81100</v>
      </c>
      <c r="X4443" t="s">
        <v>85</v>
      </c>
      <c r="Y4443">
        <v>-160</v>
      </c>
      <c r="Z4443" t="s">
        <v>7918</v>
      </c>
      <c r="AA4443" t="s">
        <v>7906</v>
      </c>
      <c r="AB4443" t="s">
        <v>107</v>
      </c>
      <c r="AC4443" t="s">
        <v>91</v>
      </c>
      <c r="AD4443">
        <f>_xlfn.XLOOKUP(MIS[[#This Row],[TRADING SYMBOL]],[1]Sheet1!$D:$D,[1]Sheet1!$C:$C)</f>
        <v>100.2</v>
      </c>
      <c r="AE4443">
        <f>MIS[[#This Row],[OrderAverageTradedPrice]]*MIS[[#This Row],[OrderQuantity]]</f>
        <v>25002</v>
      </c>
      <c r="AF4443">
        <f>MIS[[#This Row],[LTP]]*MIS[[#This Row],[OrderQuantity]]</f>
        <v>16032</v>
      </c>
      <c r="AG4443">
        <f>IF(MIS[[#This Row],[OrderSide]]="SELL",MIS[[#This Row],[VALUE]]-MIS[[#This Row],[LIVE_VALUE]],MIS[[#This Row],[LIVE_VALUE]]-MIS[[#This Row],[VALUE]])</f>
        <v>8970</v>
      </c>
      <c r="AH4443" t="str" cm="1">
        <f t="array" ref="AH4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3" t="str">
        <f>MIS[[#This Row],[TRADING SYMBOL]]</f>
        <v>SENSEX2552081100PE</v>
      </c>
      <c r="AJ4443" t="str">
        <f>IF(RIGHT(MIS[[#This Row],[Main/Hedge]],4)="MAIN","MAIN","HEDGE")</f>
        <v>MAIN</v>
      </c>
      <c r="AK4443" t="str" cm="1">
        <f t="array" ref="AK4443">_xlfn._xlws.FILTER(Table4[Column1],ISNUMBER(SEARCH(Table4[Column1],MIS[[#This Row],[OrderUniqueIdentifier]])),"")</f>
        <v>XYT</v>
      </c>
    </row>
    <row r="4444" spans="1:37" x14ac:dyDescent="0.25">
      <c r="A4444" t="s">
        <v>71</v>
      </c>
      <c r="B4444" t="s">
        <v>978</v>
      </c>
      <c r="C4444" t="s">
        <v>8029</v>
      </c>
      <c r="D4444" t="s">
        <v>72</v>
      </c>
      <c r="E4444" t="s">
        <v>120</v>
      </c>
      <c r="F4444" t="s">
        <v>98</v>
      </c>
      <c r="G4444" t="s">
        <v>89</v>
      </c>
      <c r="H4444" t="s">
        <v>75</v>
      </c>
      <c r="I4444" t="s">
        <v>76</v>
      </c>
      <c r="J4444" t="s">
        <v>77</v>
      </c>
      <c r="K4444">
        <v>20</v>
      </c>
      <c r="L4444" t="s">
        <v>77</v>
      </c>
      <c r="M4444" t="s">
        <v>78</v>
      </c>
      <c r="N4444" t="s">
        <v>7952</v>
      </c>
      <c r="O4444" t="s">
        <v>7917</v>
      </c>
      <c r="P4444" t="s">
        <v>7904</v>
      </c>
      <c r="Q4444" t="s">
        <v>121</v>
      </c>
      <c r="R4444" t="s">
        <v>79</v>
      </c>
      <c r="S4444" t="s">
        <v>155</v>
      </c>
      <c r="T4444" t="s">
        <v>122</v>
      </c>
      <c r="U4444" t="s">
        <v>100</v>
      </c>
      <c r="V4444" t="s">
        <v>80</v>
      </c>
      <c r="W4444">
        <v>81100</v>
      </c>
      <c r="X4444" t="s">
        <v>85</v>
      </c>
      <c r="Y4444">
        <v>-20</v>
      </c>
      <c r="Z4444" t="s">
        <v>7918</v>
      </c>
      <c r="AA4444" t="s">
        <v>7906</v>
      </c>
      <c r="AB4444" t="s">
        <v>107</v>
      </c>
      <c r="AC4444" t="s">
        <v>91</v>
      </c>
      <c r="AD4444">
        <f>_xlfn.XLOOKUP(MIS[[#This Row],[TRADING SYMBOL]],[1]Sheet1!$D:$D,[1]Sheet1!$C:$C)</f>
        <v>100.2</v>
      </c>
      <c r="AE4444">
        <f>MIS[[#This Row],[OrderAverageTradedPrice]]*MIS[[#This Row],[OrderQuantity]]</f>
        <v>3127</v>
      </c>
      <c r="AF4444">
        <f>MIS[[#This Row],[LTP]]*MIS[[#This Row],[OrderQuantity]]</f>
        <v>2004</v>
      </c>
      <c r="AG4444">
        <f>IF(MIS[[#This Row],[OrderSide]]="SELL",MIS[[#This Row],[VALUE]]-MIS[[#This Row],[LIVE_VALUE]],MIS[[#This Row],[LIVE_VALUE]]-MIS[[#This Row],[VALUE]])</f>
        <v>1123</v>
      </c>
      <c r="AH4444" t="str" cm="1">
        <f t="array" ref="AH44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4" t="str">
        <f>MIS[[#This Row],[TRADING SYMBOL]]</f>
        <v>SENSEX2552081100PE</v>
      </c>
      <c r="AJ4444" t="str">
        <f>IF(RIGHT(MIS[[#This Row],[Main/Hedge]],4)="MAIN","MAIN","HEDGE")</f>
        <v>MAIN</v>
      </c>
      <c r="AK4444" t="str" cm="1">
        <f t="array" ref="AK4444">_xlfn._xlws.FILTER(Table4[Column1],ISNUMBER(SEARCH(Table4[Column1],MIS[[#This Row],[OrderUniqueIdentifier]])),"")</f>
        <v>XYT</v>
      </c>
    </row>
    <row r="4445" spans="1:37" x14ac:dyDescent="0.25">
      <c r="A4445" t="s">
        <v>71</v>
      </c>
      <c r="B4445" t="s">
        <v>1021</v>
      </c>
      <c r="C4445" t="s">
        <v>8042</v>
      </c>
      <c r="D4445" t="s">
        <v>72</v>
      </c>
      <c r="E4445" t="s">
        <v>120</v>
      </c>
      <c r="F4445" t="s">
        <v>98</v>
      </c>
      <c r="G4445" t="s">
        <v>89</v>
      </c>
      <c r="H4445" t="s">
        <v>75</v>
      </c>
      <c r="I4445" t="s">
        <v>76</v>
      </c>
      <c r="J4445" t="s">
        <v>77</v>
      </c>
      <c r="K4445">
        <v>20</v>
      </c>
      <c r="L4445" t="s">
        <v>77</v>
      </c>
      <c r="M4445" t="s">
        <v>78</v>
      </c>
      <c r="N4445" t="s">
        <v>7967</v>
      </c>
      <c r="O4445" t="s">
        <v>7917</v>
      </c>
      <c r="P4445" t="s">
        <v>7904</v>
      </c>
      <c r="Q4445" t="s">
        <v>121</v>
      </c>
      <c r="R4445" t="s">
        <v>79</v>
      </c>
      <c r="S4445" t="s">
        <v>155</v>
      </c>
      <c r="T4445" t="s">
        <v>122</v>
      </c>
      <c r="U4445" t="s">
        <v>100</v>
      </c>
      <c r="V4445" t="s">
        <v>80</v>
      </c>
      <c r="W4445">
        <v>81100</v>
      </c>
      <c r="X4445" t="s">
        <v>85</v>
      </c>
      <c r="Y4445">
        <v>-20</v>
      </c>
      <c r="Z4445" t="s">
        <v>7918</v>
      </c>
      <c r="AA4445" t="s">
        <v>7906</v>
      </c>
      <c r="AB4445" t="s">
        <v>107</v>
      </c>
      <c r="AC4445" t="s">
        <v>91</v>
      </c>
      <c r="AD4445">
        <f>_xlfn.XLOOKUP(MIS[[#This Row],[TRADING SYMBOL]],[1]Sheet1!$D:$D,[1]Sheet1!$C:$C)</f>
        <v>100.2</v>
      </c>
      <c r="AE4445">
        <f>MIS[[#This Row],[OrderAverageTradedPrice]]*MIS[[#This Row],[OrderQuantity]]</f>
        <v>3125</v>
      </c>
      <c r="AF4445">
        <f>MIS[[#This Row],[LTP]]*MIS[[#This Row],[OrderQuantity]]</f>
        <v>2004</v>
      </c>
      <c r="AG4445">
        <f>IF(MIS[[#This Row],[OrderSide]]="SELL",MIS[[#This Row],[VALUE]]-MIS[[#This Row],[LIVE_VALUE]],MIS[[#This Row],[LIVE_VALUE]]-MIS[[#This Row],[VALUE]])</f>
        <v>1121</v>
      </c>
      <c r="AH4445" t="str" cm="1">
        <f t="array" ref="AH4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5" t="str">
        <f>MIS[[#This Row],[TRADING SYMBOL]]</f>
        <v>SENSEX2552081100PE</v>
      </c>
      <c r="AJ4445" t="str">
        <f>IF(RIGHT(MIS[[#This Row],[Main/Hedge]],4)="MAIN","MAIN","HEDGE")</f>
        <v>MAIN</v>
      </c>
      <c r="AK4445" t="str" cm="1">
        <f t="array" ref="AK4445">_xlfn._xlws.FILTER(Table4[Column1],ISNUMBER(SEARCH(Table4[Column1],MIS[[#This Row],[OrderUniqueIdentifier]])),"")</f>
        <v>XYT</v>
      </c>
    </row>
    <row r="4446" spans="1:37" x14ac:dyDescent="0.25">
      <c r="A4446" t="s">
        <v>71</v>
      </c>
      <c r="B4446" t="s">
        <v>1045</v>
      </c>
      <c r="C4446" t="s">
        <v>8236</v>
      </c>
      <c r="D4446" t="s">
        <v>72</v>
      </c>
      <c r="E4446" t="s">
        <v>211</v>
      </c>
      <c r="F4446" t="s">
        <v>98</v>
      </c>
      <c r="G4446" t="s">
        <v>89</v>
      </c>
      <c r="H4446" t="s">
        <v>75</v>
      </c>
      <c r="I4446" t="s">
        <v>76</v>
      </c>
      <c r="J4446" t="s">
        <v>77</v>
      </c>
      <c r="K4446">
        <v>40</v>
      </c>
      <c r="L4446" t="s">
        <v>77</v>
      </c>
      <c r="M4446" t="s">
        <v>78</v>
      </c>
      <c r="N4446" t="s">
        <v>886</v>
      </c>
      <c r="O4446" t="s">
        <v>7917</v>
      </c>
      <c r="P4446" t="s">
        <v>7904</v>
      </c>
      <c r="Q4446" t="s">
        <v>213</v>
      </c>
      <c r="R4446" t="s">
        <v>79</v>
      </c>
      <c r="S4446" t="s">
        <v>155</v>
      </c>
      <c r="T4446" t="s">
        <v>214</v>
      </c>
      <c r="U4446" t="s">
        <v>100</v>
      </c>
      <c r="V4446" t="s">
        <v>80</v>
      </c>
      <c r="W4446">
        <v>83400</v>
      </c>
      <c r="X4446" t="s">
        <v>81</v>
      </c>
      <c r="Y4446">
        <v>-40</v>
      </c>
      <c r="Z4446" t="s">
        <v>7918</v>
      </c>
      <c r="AA4446" t="s">
        <v>7906</v>
      </c>
      <c r="AB4446" t="s">
        <v>90</v>
      </c>
      <c r="AC4446" t="s">
        <v>91</v>
      </c>
      <c r="AD4446">
        <f>_xlfn.XLOOKUP(MIS[[#This Row],[TRADING SYMBOL]],[1]Sheet1!$D:$D,[1]Sheet1!$C:$C)</f>
        <v>114.3</v>
      </c>
      <c r="AE4446">
        <f>MIS[[#This Row],[OrderAverageTradedPrice]]*MIS[[#This Row],[OrderQuantity]]</f>
        <v>5732</v>
      </c>
      <c r="AF4446">
        <f>MIS[[#This Row],[LTP]]*MIS[[#This Row],[OrderQuantity]]</f>
        <v>4572</v>
      </c>
      <c r="AG4446">
        <f>IF(MIS[[#This Row],[OrderSide]]="SELL",MIS[[#This Row],[VALUE]]-MIS[[#This Row],[LIVE_VALUE]],MIS[[#This Row],[LIVE_VALUE]]-MIS[[#This Row],[VALUE]])</f>
        <v>1160</v>
      </c>
      <c r="AH4446" t="str" cm="1">
        <f t="array" ref="AH4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6" t="str">
        <f>MIS[[#This Row],[TRADING SYMBOL]]</f>
        <v>SENSEX2552083400CE</v>
      </c>
      <c r="AJ4446" t="str">
        <f>IF(RIGHT(MIS[[#This Row],[Main/Hedge]],4)="MAIN","MAIN","HEDGE")</f>
        <v>MAIN</v>
      </c>
      <c r="AK4446" t="str" cm="1">
        <f t="array" ref="AK4446">_xlfn._xlws.FILTER(Table4[Column1],ISNUMBER(SEARCH(Table4[Column1],MIS[[#This Row],[OrderUniqueIdentifier]])),"")</f>
        <v>XYT</v>
      </c>
    </row>
    <row r="4447" spans="1:37" x14ac:dyDescent="0.25">
      <c r="A4447" t="s">
        <v>71</v>
      </c>
      <c r="B4447" t="s">
        <v>1054</v>
      </c>
      <c r="C4447" t="s">
        <v>8049</v>
      </c>
      <c r="D4447" t="s">
        <v>72</v>
      </c>
      <c r="E4447" t="s">
        <v>120</v>
      </c>
      <c r="F4447" t="s">
        <v>98</v>
      </c>
      <c r="G4447" t="s">
        <v>89</v>
      </c>
      <c r="H4447" t="s">
        <v>75</v>
      </c>
      <c r="I4447" t="s">
        <v>76</v>
      </c>
      <c r="J4447" t="s">
        <v>77</v>
      </c>
      <c r="K4447">
        <v>20</v>
      </c>
      <c r="L4447" t="s">
        <v>77</v>
      </c>
      <c r="M4447" t="s">
        <v>78</v>
      </c>
      <c r="N4447" t="s">
        <v>8050</v>
      </c>
      <c r="O4447" t="s">
        <v>7917</v>
      </c>
      <c r="P4447" t="s">
        <v>7904</v>
      </c>
      <c r="Q4447" t="s">
        <v>121</v>
      </c>
      <c r="R4447" t="s">
        <v>79</v>
      </c>
      <c r="S4447" t="s">
        <v>155</v>
      </c>
      <c r="T4447" t="s">
        <v>122</v>
      </c>
      <c r="U4447" t="s">
        <v>100</v>
      </c>
      <c r="V4447" t="s">
        <v>80</v>
      </c>
      <c r="W4447">
        <v>81100</v>
      </c>
      <c r="X4447" t="s">
        <v>85</v>
      </c>
      <c r="Y4447">
        <v>-20</v>
      </c>
      <c r="Z4447" t="s">
        <v>7918</v>
      </c>
      <c r="AA4447" t="s">
        <v>7906</v>
      </c>
      <c r="AB4447" t="s">
        <v>107</v>
      </c>
      <c r="AC4447" t="s">
        <v>91</v>
      </c>
      <c r="AD4447">
        <f>_xlfn.XLOOKUP(MIS[[#This Row],[TRADING SYMBOL]],[1]Sheet1!$D:$D,[1]Sheet1!$C:$C)</f>
        <v>100.2</v>
      </c>
      <c r="AE4447">
        <f>MIS[[#This Row],[OrderAverageTradedPrice]]*MIS[[#This Row],[OrderQuantity]]</f>
        <v>3131</v>
      </c>
      <c r="AF4447">
        <f>MIS[[#This Row],[LTP]]*MIS[[#This Row],[OrderQuantity]]</f>
        <v>2004</v>
      </c>
      <c r="AG4447">
        <f>IF(MIS[[#This Row],[OrderSide]]="SELL",MIS[[#This Row],[VALUE]]-MIS[[#This Row],[LIVE_VALUE]],MIS[[#This Row],[LIVE_VALUE]]-MIS[[#This Row],[VALUE]])</f>
        <v>1127</v>
      </c>
      <c r="AH4447" t="str" cm="1">
        <f t="array" ref="AH4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7" t="str">
        <f>MIS[[#This Row],[TRADING SYMBOL]]</f>
        <v>SENSEX2552081100PE</v>
      </c>
      <c r="AJ4447" t="str">
        <f>IF(RIGHT(MIS[[#This Row],[Main/Hedge]],4)="MAIN","MAIN","HEDGE")</f>
        <v>MAIN</v>
      </c>
      <c r="AK4447" t="str" cm="1">
        <f t="array" ref="AK4447">_xlfn._xlws.FILTER(Table4[Column1],ISNUMBER(SEARCH(Table4[Column1],MIS[[#This Row],[OrderUniqueIdentifier]])),"")</f>
        <v>XYT</v>
      </c>
    </row>
    <row r="4448" spans="1:37" x14ac:dyDescent="0.25">
      <c r="A4448" t="s">
        <v>71</v>
      </c>
      <c r="B4448" t="s">
        <v>1061</v>
      </c>
      <c r="C4448" t="s">
        <v>8238</v>
      </c>
      <c r="D4448" t="s">
        <v>72</v>
      </c>
      <c r="E4448" t="s">
        <v>211</v>
      </c>
      <c r="F4448" t="s">
        <v>98</v>
      </c>
      <c r="G4448" t="s">
        <v>89</v>
      </c>
      <c r="H4448" t="s">
        <v>75</v>
      </c>
      <c r="I4448" t="s">
        <v>76</v>
      </c>
      <c r="J4448" t="s">
        <v>77</v>
      </c>
      <c r="K4448">
        <v>40</v>
      </c>
      <c r="L4448" t="s">
        <v>77</v>
      </c>
      <c r="M4448" t="s">
        <v>78</v>
      </c>
      <c r="N4448" t="s">
        <v>431</v>
      </c>
      <c r="O4448" t="s">
        <v>7917</v>
      </c>
      <c r="P4448" t="s">
        <v>7904</v>
      </c>
      <c r="Q4448" t="s">
        <v>213</v>
      </c>
      <c r="R4448" t="s">
        <v>79</v>
      </c>
      <c r="S4448" t="s">
        <v>155</v>
      </c>
      <c r="T4448" t="s">
        <v>214</v>
      </c>
      <c r="U4448" t="s">
        <v>100</v>
      </c>
      <c r="V4448" t="s">
        <v>80</v>
      </c>
      <c r="W4448">
        <v>83400</v>
      </c>
      <c r="X4448" t="s">
        <v>81</v>
      </c>
      <c r="Y4448">
        <v>-40</v>
      </c>
      <c r="Z4448" t="s">
        <v>7918</v>
      </c>
      <c r="AA4448" t="s">
        <v>7906</v>
      </c>
      <c r="AB4448" t="s">
        <v>90</v>
      </c>
      <c r="AC4448" t="s">
        <v>91</v>
      </c>
      <c r="AD4448">
        <f>_xlfn.XLOOKUP(MIS[[#This Row],[TRADING SYMBOL]],[1]Sheet1!$D:$D,[1]Sheet1!$C:$C)</f>
        <v>114.3</v>
      </c>
      <c r="AE4448">
        <f>MIS[[#This Row],[OrderAverageTradedPrice]]*MIS[[#This Row],[OrderQuantity]]</f>
        <v>5750</v>
      </c>
      <c r="AF4448">
        <f>MIS[[#This Row],[LTP]]*MIS[[#This Row],[OrderQuantity]]</f>
        <v>4572</v>
      </c>
      <c r="AG4448">
        <f>IF(MIS[[#This Row],[OrderSide]]="SELL",MIS[[#This Row],[VALUE]]-MIS[[#This Row],[LIVE_VALUE]],MIS[[#This Row],[LIVE_VALUE]]-MIS[[#This Row],[VALUE]])</f>
        <v>1178</v>
      </c>
      <c r="AH4448" t="str" cm="1">
        <f t="array" ref="AH4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8" t="str">
        <f>MIS[[#This Row],[TRADING SYMBOL]]</f>
        <v>SENSEX2552083400CE</v>
      </c>
      <c r="AJ4448" t="str">
        <f>IF(RIGHT(MIS[[#This Row],[Main/Hedge]],4)="MAIN","MAIN","HEDGE")</f>
        <v>MAIN</v>
      </c>
      <c r="AK4448" t="str" cm="1">
        <f t="array" ref="AK4448">_xlfn._xlws.FILTER(Table4[Column1],ISNUMBER(SEARCH(Table4[Column1],MIS[[#This Row],[OrderUniqueIdentifier]])),"")</f>
        <v>XYT</v>
      </c>
    </row>
    <row r="4449" spans="1:37" x14ac:dyDescent="0.25">
      <c r="A4449" t="s">
        <v>71</v>
      </c>
      <c r="B4449" t="s">
        <v>1061</v>
      </c>
      <c r="C4449" t="s">
        <v>8239</v>
      </c>
      <c r="D4449" t="s">
        <v>72</v>
      </c>
      <c r="E4449" t="s">
        <v>120</v>
      </c>
      <c r="F4449" t="s">
        <v>98</v>
      </c>
      <c r="G4449" t="s">
        <v>89</v>
      </c>
      <c r="H4449" t="s">
        <v>75</v>
      </c>
      <c r="I4449" t="s">
        <v>76</v>
      </c>
      <c r="J4449" t="s">
        <v>77</v>
      </c>
      <c r="K4449">
        <v>40</v>
      </c>
      <c r="L4449" t="s">
        <v>77</v>
      </c>
      <c r="M4449" t="s">
        <v>78</v>
      </c>
      <c r="N4449" t="s">
        <v>278</v>
      </c>
      <c r="O4449" t="s">
        <v>7904</v>
      </c>
      <c r="P4449" t="s">
        <v>7904</v>
      </c>
      <c r="Q4449" t="s">
        <v>121</v>
      </c>
      <c r="R4449" t="s">
        <v>79</v>
      </c>
      <c r="S4449" t="s">
        <v>155</v>
      </c>
      <c r="T4449" t="s">
        <v>122</v>
      </c>
      <c r="U4449" t="s">
        <v>100</v>
      </c>
      <c r="V4449" t="s">
        <v>80</v>
      </c>
      <c r="W4449">
        <v>81100</v>
      </c>
      <c r="X4449" t="s">
        <v>85</v>
      </c>
      <c r="Y4449">
        <v>-40</v>
      </c>
      <c r="Z4449" t="s">
        <v>7906</v>
      </c>
      <c r="AA4449" t="s">
        <v>7906</v>
      </c>
      <c r="AB4449" t="s">
        <v>107</v>
      </c>
      <c r="AC4449" t="s">
        <v>91</v>
      </c>
      <c r="AD4449">
        <f>_xlfn.XLOOKUP(MIS[[#This Row],[TRADING SYMBOL]],[1]Sheet1!$D:$D,[1]Sheet1!$C:$C)</f>
        <v>100.2</v>
      </c>
      <c r="AE4449">
        <f>MIS[[#This Row],[OrderAverageTradedPrice]]*MIS[[#This Row],[OrderQuantity]]</f>
        <v>6240</v>
      </c>
      <c r="AF4449">
        <f>MIS[[#This Row],[LTP]]*MIS[[#This Row],[OrderQuantity]]</f>
        <v>4008</v>
      </c>
      <c r="AG4449">
        <f>IF(MIS[[#This Row],[OrderSide]]="SELL",MIS[[#This Row],[VALUE]]-MIS[[#This Row],[LIVE_VALUE]],MIS[[#This Row],[LIVE_VALUE]]-MIS[[#This Row],[VALUE]])</f>
        <v>2232</v>
      </c>
      <c r="AH4449" t="str" cm="1">
        <f t="array" ref="AH4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9" t="str">
        <f>MIS[[#This Row],[TRADING SYMBOL]]</f>
        <v>SENSEX2552081100PE</v>
      </c>
      <c r="AJ4449" t="str">
        <f>IF(RIGHT(MIS[[#This Row],[Main/Hedge]],4)="MAIN","MAIN","HEDGE")</f>
        <v>MAIN</v>
      </c>
      <c r="AK4449" t="str" cm="1">
        <f t="array" ref="AK4449">_xlfn._xlws.FILTER(Table4[Column1],ISNUMBER(SEARCH(Table4[Column1],MIS[[#This Row],[OrderUniqueIdentifier]])),"")</f>
        <v>XYT</v>
      </c>
    </row>
    <row r="4450" spans="1:37" x14ac:dyDescent="0.25">
      <c r="A4450" t="s">
        <v>71</v>
      </c>
      <c r="B4450" t="s">
        <v>1070</v>
      </c>
      <c r="C4450" t="s">
        <v>8240</v>
      </c>
      <c r="D4450" t="s">
        <v>72</v>
      </c>
      <c r="E4450" t="s">
        <v>211</v>
      </c>
      <c r="F4450" t="s">
        <v>98</v>
      </c>
      <c r="G4450" t="s">
        <v>89</v>
      </c>
      <c r="H4450" t="s">
        <v>75</v>
      </c>
      <c r="I4450" t="s">
        <v>76</v>
      </c>
      <c r="J4450" t="s">
        <v>77</v>
      </c>
      <c r="K4450">
        <v>20</v>
      </c>
      <c r="L4450" t="s">
        <v>77</v>
      </c>
      <c r="M4450" t="s">
        <v>78</v>
      </c>
      <c r="N4450" t="s">
        <v>765</v>
      </c>
      <c r="O4450" t="s">
        <v>7917</v>
      </c>
      <c r="P4450" t="s">
        <v>7904</v>
      </c>
      <c r="Q4450" t="s">
        <v>213</v>
      </c>
      <c r="R4450" t="s">
        <v>79</v>
      </c>
      <c r="S4450" t="s">
        <v>155</v>
      </c>
      <c r="T4450" t="s">
        <v>214</v>
      </c>
      <c r="U4450" t="s">
        <v>100</v>
      </c>
      <c r="V4450" t="s">
        <v>80</v>
      </c>
      <c r="W4450">
        <v>83400</v>
      </c>
      <c r="X4450" t="s">
        <v>81</v>
      </c>
      <c r="Y4450">
        <v>-20</v>
      </c>
      <c r="Z4450" t="s">
        <v>7918</v>
      </c>
      <c r="AA4450" t="s">
        <v>7906</v>
      </c>
      <c r="AB4450" t="s">
        <v>90</v>
      </c>
      <c r="AC4450" t="s">
        <v>91</v>
      </c>
      <c r="AD4450">
        <f>_xlfn.XLOOKUP(MIS[[#This Row],[TRADING SYMBOL]],[1]Sheet1!$D:$D,[1]Sheet1!$C:$C)</f>
        <v>114.3</v>
      </c>
      <c r="AE4450">
        <f>MIS[[#This Row],[OrderAverageTradedPrice]]*MIS[[#This Row],[OrderQuantity]]</f>
        <v>2871</v>
      </c>
      <c r="AF4450">
        <f>MIS[[#This Row],[LTP]]*MIS[[#This Row],[OrderQuantity]]</f>
        <v>2286</v>
      </c>
      <c r="AG4450">
        <f>IF(MIS[[#This Row],[OrderSide]]="SELL",MIS[[#This Row],[VALUE]]-MIS[[#This Row],[LIVE_VALUE]],MIS[[#This Row],[LIVE_VALUE]]-MIS[[#This Row],[VALUE]])</f>
        <v>585</v>
      </c>
      <c r="AH4450" t="str" cm="1">
        <f t="array" ref="AH4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0" t="str">
        <f>MIS[[#This Row],[TRADING SYMBOL]]</f>
        <v>SENSEX2552083400CE</v>
      </c>
      <c r="AJ4450" t="str">
        <f>IF(RIGHT(MIS[[#This Row],[Main/Hedge]],4)="MAIN","MAIN","HEDGE")</f>
        <v>MAIN</v>
      </c>
      <c r="AK4450" t="str" cm="1">
        <f t="array" ref="AK4450">_xlfn._xlws.FILTER(Table4[Column1],ISNUMBER(SEARCH(Table4[Column1],MIS[[#This Row],[OrderUniqueIdentifier]])),"")</f>
        <v>XYT</v>
      </c>
    </row>
    <row r="4451" spans="1:37" x14ac:dyDescent="0.25">
      <c r="A4451" t="s">
        <v>71</v>
      </c>
      <c r="B4451" t="s">
        <v>1100</v>
      </c>
      <c r="C4451" t="s">
        <v>8242</v>
      </c>
      <c r="D4451" t="s">
        <v>72</v>
      </c>
      <c r="E4451" t="s">
        <v>120</v>
      </c>
      <c r="F4451" t="s">
        <v>98</v>
      </c>
      <c r="G4451" t="s">
        <v>89</v>
      </c>
      <c r="H4451" t="s">
        <v>75</v>
      </c>
      <c r="I4451" t="s">
        <v>76</v>
      </c>
      <c r="J4451" t="s">
        <v>77</v>
      </c>
      <c r="K4451">
        <v>20</v>
      </c>
      <c r="L4451" t="s">
        <v>77</v>
      </c>
      <c r="M4451" t="s">
        <v>78</v>
      </c>
      <c r="N4451" t="s">
        <v>7931</v>
      </c>
      <c r="O4451" t="s">
        <v>7917</v>
      </c>
      <c r="P4451" t="s">
        <v>7904</v>
      </c>
      <c r="Q4451" t="s">
        <v>121</v>
      </c>
      <c r="R4451" t="s">
        <v>79</v>
      </c>
      <c r="S4451" t="s">
        <v>155</v>
      </c>
      <c r="T4451" t="s">
        <v>122</v>
      </c>
      <c r="U4451" t="s">
        <v>100</v>
      </c>
      <c r="V4451" t="s">
        <v>80</v>
      </c>
      <c r="W4451">
        <v>81100</v>
      </c>
      <c r="X4451" t="s">
        <v>85</v>
      </c>
      <c r="Y4451">
        <v>-20</v>
      </c>
      <c r="Z4451" t="s">
        <v>7918</v>
      </c>
      <c r="AA4451" t="s">
        <v>7906</v>
      </c>
      <c r="AB4451" t="s">
        <v>107</v>
      </c>
      <c r="AC4451" t="s">
        <v>91</v>
      </c>
      <c r="AD4451">
        <f>_xlfn.XLOOKUP(MIS[[#This Row],[TRADING SYMBOL]],[1]Sheet1!$D:$D,[1]Sheet1!$C:$C)</f>
        <v>100.2</v>
      </c>
      <c r="AE4451">
        <f>MIS[[#This Row],[OrderAverageTradedPrice]]*MIS[[#This Row],[OrderQuantity]]</f>
        <v>3129</v>
      </c>
      <c r="AF4451">
        <f>MIS[[#This Row],[LTP]]*MIS[[#This Row],[OrderQuantity]]</f>
        <v>2004</v>
      </c>
      <c r="AG4451">
        <f>IF(MIS[[#This Row],[OrderSide]]="SELL",MIS[[#This Row],[VALUE]]-MIS[[#This Row],[LIVE_VALUE]],MIS[[#This Row],[LIVE_VALUE]]-MIS[[#This Row],[VALUE]])</f>
        <v>1125</v>
      </c>
      <c r="AH4451" t="str" cm="1">
        <f t="array" ref="AH4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1" t="str">
        <f>MIS[[#This Row],[TRADING SYMBOL]]</f>
        <v>SENSEX2552081100PE</v>
      </c>
      <c r="AJ4451" t="str">
        <f>IF(RIGHT(MIS[[#This Row],[Main/Hedge]],4)="MAIN","MAIN","HEDGE")</f>
        <v>MAIN</v>
      </c>
      <c r="AK4451" t="str" cm="1">
        <f t="array" ref="AK4451">_xlfn._xlws.FILTER(Table4[Column1],ISNUMBER(SEARCH(Table4[Column1],MIS[[#This Row],[OrderUniqueIdentifier]])),"")</f>
        <v>XYT</v>
      </c>
    </row>
    <row r="4452" spans="1:37" x14ac:dyDescent="0.25">
      <c r="A4452" t="s">
        <v>71</v>
      </c>
      <c r="B4452" t="s">
        <v>1108</v>
      </c>
      <c r="C4452" t="s">
        <v>8060</v>
      </c>
      <c r="D4452" t="s">
        <v>72</v>
      </c>
      <c r="E4452" t="s">
        <v>211</v>
      </c>
      <c r="F4452" t="s">
        <v>98</v>
      </c>
      <c r="G4452" t="s">
        <v>89</v>
      </c>
      <c r="H4452" t="s">
        <v>75</v>
      </c>
      <c r="I4452" t="s">
        <v>76</v>
      </c>
      <c r="J4452" t="s">
        <v>77</v>
      </c>
      <c r="K4452">
        <v>20</v>
      </c>
      <c r="L4452" t="s">
        <v>77</v>
      </c>
      <c r="M4452" t="s">
        <v>78</v>
      </c>
      <c r="N4452" t="s">
        <v>281</v>
      </c>
      <c r="O4452" t="s">
        <v>7904</v>
      </c>
      <c r="P4452" t="s">
        <v>7904</v>
      </c>
      <c r="Q4452" t="s">
        <v>213</v>
      </c>
      <c r="R4452" t="s">
        <v>79</v>
      </c>
      <c r="S4452" t="s">
        <v>155</v>
      </c>
      <c r="T4452" t="s">
        <v>214</v>
      </c>
      <c r="U4452" t="s">
        <v>100</v>
      </c>
      <c r="V4452" t="s">
        <v>80</v>
      </c>
      <c r="W4452">
        <v>83400</v>
      </c>
      <c r="X4452" t="s">
        <v>81</v>
      </c>
      <c r="Y4452">
        <v>-20</v>
      </c>
      <c r="Z4452" t="s">
        <v>7906</v>
      </c>
      <c r="AA4452" t="s">
        <v>7906</v>
      </c>
      <c r="AB4452" t="s">
        <v>90</v>
      </c>
      <c r="AC4452" t="s">
        <v>91</v>
      </c>
      <c r="AD4452">
        <f>_xlfn.XLOOKUP(MIS[[#This Row],[TRADING SYMBOL]],[1]Sheet1!$D:$D,[1]Sheet1!$C:$C)</f>
        <v>114.3</v>
      </c>
      <c r="AE4452">
        <f>MIS[[#This Row],[OrderAverageTradedPrice]]*MIS[[#This Row],[OrderQuantity]]</f>
        <v>2863</v>
      </c>
      <c r="AF4452">
        <f>MIS[[#This Row],[LTP]]*MIS[[#This Row],[OrderQuantity]]</f>
        <v>2286</v>
      </c>
      <c r="AG4452">
        <f>IF(MIS[[#This Row],[OrderSide]]="SELL",MIS[[#This Row],[VALUE]]-MIS[[#This Row],[LIVE_VALUE]],MIS[[#This Row],[LIVE_VALUE]]-MIS[[#This Row],[VALUE]])</f>
        <v>577</v>
      </c>
      <c r="AH4452" t="str" cm="1">
        <f t="array" ref="AH44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2" t="str">
        <f>MIS[[#This Row],[TRADING SYMBOL]]</f>
        <v>SENSEX2552083400CE</v>
      </c>
      <c r="AJ4452" t="str">
        <f>IF(RIGHT(MIS[[#This Row],[Main/Hedge]],4)="MAIN","MAIN","HEDGE")</f>
        <v>MAIN</v>
      </c>
      <c r="AK4452" t="str" cm="1">
        <f t="array" ref="AK4452">_xlfn._xlws.FILTER(Table4[Column1],ISNUMBER(SEARCH(Table4[Column1],MIS[[#This Row],[OrderUniqueIdentifier]])),"")</f>
        <v>XYT</v>
      </c>
    </row>
    <row r="4453" spans="1:37" x14ac:dyDescent="0.25">
      <c r="A4453" t="s">
        <v>71</v>
      </c>
      <c r="B4453" t="s">
        <v>1135</v>
      </c>
      <c r="C4453" t="s">
        <v>8064</v>
      </c>
      <c r="D4453" t="s">
        <v>72</v>
      </c>
      <c r="E4453" t="s">
        <v>120</v>
      </c>
      <c r="F4453" t="s">
        <v>98</v>
      </c>
      <c r="G4453" t="s">
        <v>89</v>
      </c>
      <c r="H4453" t="s">
        <v>75</v>
      </c>
      <c r="I4453" t="s">
        <v>76</v>
      </c>
      <c r="J4453" t="s">
        <v>77</v>
      </c>
      <c r="K4453">
        <v>100</v>
      </c>
      <c r="L4453" t="s">
        <v>77</v>
      </c>
      <c r="M4453" t="s">
        <v>78</v>
      </c>
      <c r="N4453" t="s">
        <v>8065</v>
      </c>
      <c r="O4453" t="s">
        <v>7917</v>
      </c>
      <c r="P4453" t="s">
        <v>7904</v>
      </c>
      <c r="Q4453" t="s">
        <v>121</v>
      </c>
      <c r="R4453" t="s">
        <v>79</v>
      </c>
      <c r="S4453" t="s">
        <v>155</v>
      </c>
      <c r="T4453" t="s">
        <v>122</v>
      </c>
      <c r="U4453" t="s">
        <v>100</v>
      </c>
      <c r="V4453" t="s">
        <v>80</v>
      </c>
      <c r="W4453">
        <v>81100</v>
      </c>
      <c r="X4453" t="s">
        <v>85</v>
      </c>
      <c r="Y4453">
        <v>-100</v>
      </c>
      <c r="Z4453" t="s">
        <v>7918</v>
      </c>
      <c r="AA4453" t="s">
        <v>7906</v>
      </c>
      <c r="AB4453" t="s">
        <v>107</v>
      </c>
      <c r="AC4453" t="s">
        <v>91</v>
      </c>
      <c r="AD4453">
        <f>_xlfn.XLOOKUP(MIS[[#This Row],[TRADING SYMBOL]],[1]Sheet1!$D:$D,[1]Sheet1!$C:$C)</f>
        <v>100.2</v>
      </c>
      <c r="AE4453">
        <f>MIS[[#This Row],[OrderAverageTradedPrice]]*MIS[[#This Row],[OrderQuantity]]</f>
        <v>15679</v>
      </c>
      <c r="AF4453">
        <f>MIS[[#This Row],[LTP]]*MIS[[#This Row],[OrderQuantity]]</f>
        <v>10020</v>
      </c>
      <c r="AG4453">
        <f>IF(MIS[[#This Row],[OrderSide]]="SELL",MIS[[#This Row],[VALUE]]-MIS[[#This Row],[LIVE_VALUE]],MIS[[#This Row],[LIVE_VALUE]]-MIS[[#This Row],[VALUE]])</f>
        <v>5659</v>
      </c>
      <c r="AH4453" t="str" cm="1">
        <f t="array" ref="AH4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3" t="str">
        <f>MIS[[#This Row],[TRADING SYMBOL]]</f>
        <v>SENSEX2552081100PE</v>
      </c>
      <c r="AJ4453" t="str">
        <f>IF(RIGHT(MIS[[#This Row],[Main/Hedge]],4)="MAIN","MAIN","HEDGE")</f>
        <v>MAIN</v>
      </c>
      <c r="AK4453" t="str" cm="1">
        <f t="array" ref="AK4453">_xlfn._xlws.FILTER(Table4[Column1],ISNUMBER(SEARCH(Table4[Column1],MIS[[#This Row],[OrderUniqueIdentifier]])),"")</f>
        <v>XYT</v>
      </c>
    </row>
    <row r="4454" spans="1:37" x14ac:dyDescent="0.25">
      <c r="A4454" t="s">
        <v>71</v>
      </c>
      <c r="B4454" t="s">
        <v>1163</v>
      </c>
      <c r="C4454" t="s">
        <v>8070</v>
      </c>
      <c r="D4454" t="s">
        <v>72</v>
      </c>
      <c r="E4454" t="s">
        <v>211</v>
      </c>
      <c r="F4454" t="s">
        <v>98</v>
      </c>
      <c r="G4454" t="s">
        <v>89</v>
      </c>
      <c r="H4454" t="s">
        <v>75</v>
      </c>
      <c r="I4454" t="s">
        <v>76</v>
      </c>
      <c r="J4454" t="s">
        <v>77</v>
      </c>
      <c r="K4454">
        <v>20</v>
      </c>
      <c r="L4454" t="s">
        <v>77</v>
      </c>
      <c r="M4454" t="s">
        <v>78</v>
      </c>
      <c r="N4454" t="s">
        <v>765</v>
      </c>
      <c r="O4454" t="s">
        <v>7904</v>
      </c>
      <c r="P4454" t="s">
        <v>7904</v>
      </c>
      <c r="Q4454" t="s">
        <v>213</v>
      </c>
      <c r="R4454" t="s">
        <v>79</v>
      </c>
      <c r="S4454" t="s">
        <v>155</v>
      </c>
      <c r="T4454" t="s">
        <v>214</v>
      </c>
      <c r="U4454" t="s">
        <v>100</v>
      </c>
      <c r="V4454" t="s">
        <v>80</v>
      </c>
      <c r="W4454">
        <v>83400</v>
      </c>
      <c r="X4454" t="s">
        <v>81</v>
      </c>
      <c r="Y4454">
        <v>-20</v>
      </c>
      <c r="Z4454" t="s">
        <v>7906</v>
      </c>
      <c r="AA4454" t="s">
        <v>7906</v>
      </c>
      <c r="AB4454" t="s">
        <v>90</v>
      </c>
      <c r="AC4454" t="s">
        <v>91</v>
      </c>
      <c r="AD4454">
        <f>_xlfn.XLOOKUP(MIS[[#This Row],[TRADING SYMBOL]],[1]Sheet1!$D:$D,[1]Sheet1!$C:$C)</f>
        <v>114.3</v>
      </c>
      <c r="AE4454">
        <f>MIS[[#This Row],[OrderAverageTradedPrice]]*MIS[[#This Row],[OrderQuantity]]</f>
        <v>2871</v>
      </c>
      <c r="AF4454">
        <f>MIS[[#This Row],[LTP]]*MIS[[#This Row],[OrderQuantity]]</f>
        <v>2286</v>
      </c>
      <c r="AG4454">
        <f>IF(MIS[[#This Row],[OrderSide]]="SELL",MIS[[#This Row],[VALUE]]-MIS[[#This Row],[LIVE_VALUE]],MIS[[#This Row],[LIVE_VALUE]]-MIS[[#This Row],[VALUE]])</f>
        <v>585</v>
      </c>
      <c r="AH4454" t="str" cm="1">
        <f t="array" ref="AH4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4" t="str">
        <f>MIS[[#This Row],[TRADING SYMBOL]]</f>
        <v>SENSEX2552083400CE</v>
      </c>
      <c r="AJ4454" t="str">
        <f>IF(RIGHT(MIS[[#This Row],[Main/Hedge]],4)="MAIN","MAIN","HEDGE")</f>
        <v>MAIN</v>
      </c>
      <c r="AK4454" t="str" cm="1">
        <f t="array" ref="AK4454">_xlfn._xlws.FILTER(Table4[Column1],ISNUMBER(SEARCH(Table4[Column1],MIS[[#This Row],[OrderUniqueIdentifier]])),"")</f>
        <v>XYT</v>
      </c>
    </row>
    <row r="4455" spans="1:37" x14ac:dyDescent="0.25">
      <c r="A4455" t="s">
        <v>71</v>
      </c>
      <c r="B4455" t="s">
        <v>1178</v>
      </c>
      <c r="C4455" t="s">
        <v>8073</v>
      </c>
      <c r="D4455" t="s">
        <v>72</v>
      </c>
      <c r="E4455" t="s">
        <v>120</v>
      </c>
      <c r="F4455" t="s">
        <v>98</v>
      </c>
      <c r="G4455" t="s">
        <v>89</v>
      </c>
      <c r="H4455" t="s">
        <v>75</v>
      </c>
      <c r="I4455" t="s">
        <v>76</v>
      </c>
      <c r="J4455" t="s">
        <v>77</v>
      </c>
      <c r="K4455">
        <v>80</v>
      </c>
      <c r="L4455" t="s">
        <v>77</v>
      </c>
      <c r="M4455" t="s">
        <v>78</v>
      </c>
      <c r="N4455" t="s">
        <v>7931</v>
      </c>
      <c r="O4455" t="s">
        <v>7917</v>
      </c>
      <c r="P4455" t="s">
        <v>7904</v>
      </c>
      <c r="Q4455" t="s">
        <v>121</v>
      </c>
      <c r="R4455" t="s">
        <v>79</v>
      </c>
      <c r="S4455" t="s">
        <v>155</v>
      </c>
      <c r="T4455" t="s">
        <v>122</v>
      </c>
      <c r="U4455" t="s">
        <v>100</v>
      </c>
      <c r="V4455" t="s">
        <v>80</v>
      </c>
      <c r="W4455">
        <v>81100</v>
      </c>
      <c r="X4455" t="s">
        <v>85</v>
      </c>
      <c r="Y4455">
        <v>-80</v>
      </c>
      <c r="Z4455" t="s">
        <v>7918</v>
      </c>
      <c r="AA4455" t="s">
        <v>7906</v>
      </c>
      <c r="AB4455" t="s">
        <v>107</v>
      </c>
      <c r="AC4455" t="s">
        <v>91</v>
      </c>
      <c r="AD4455">
        <f>_xlfn.XLOOKUP(MIS[[#This Row],[TRADING SYMBOL]],[1]Sheet1!$D:$D,[1]Sheet1!$C:$C)</f>
        <v>100.2</v>
      </c>
      <c r="AE4455">
        <f>MIS[[#This Row],[OrderAverageTradedPrice]]*MIS[[#This Row],[OrderQuantity]]</f>
        <v>12516</v>
      </c>
      <c r="AF4455">
        <f>MIS[[#This Row],[LTP]]*MIS[[#This Row],[OrderQuantity]]</f>
        <v>8016</v>
      </c>
      <c r="AG4455">
        <f>IF(MIS[[#This Row],[OrderSide]]="SELL",MIS[[#This Row],[VALUE]]-MIS[[#This Row],[LIVE_VALUE]],MIS[[#This Row],[LIVE_VALUE]]-MIS[[#This Row],[VALUE]])</f>
        <v>4500</v>
      </c>
      <c r="AH4455" t="str" cm="1">
        <f t="array" ref="AH4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5" t="str">
        <f>MIS[[#This Row],[TRADING SYMBOL]]</f>
        <v>SENSEX2552081100PE</v>
      </c>
      <c r="AJ4455" t="str">
        <f>IF(RIGHT(MIS[[#This Row],[Main/Hedge]],4)="MAIN","MAIN","HEDGE")</f>
        <v>MAIN</v>
      </c>
      <c r="AK4455" t="str" cm="1">
        <f t="array" ref="AK4455">_xlfn._xlws.FILTER(Table4[Column1],ISNUMBER(SEARCH(Table4[Column1],MIS[[#This Row],[OrderUniqueIdentifier]])),"")</f>
        <v>XYT</v>
      </c>
    </row>
    <row r="4456" spans="1:37" x14ac:dyDescent="0.25">
      <c r="A4456" t="s">
        <v>71</v>
      </c>
      <c r="B4456" t="s">
        <v>1210</v>
      </c>
      <c r="C4456" t="s">
        <v>8084</v>
      </c>
      <c r="D4456" t="s">
        <v>72</v>
      </c>
      <c r="E4456" t="s">
        <v>120</v>
      </c>
      <c r="F4456" t="s">
        <v>98</v>
      </c>
      <c r="G4456" t="s">
        <v>89</v>
      </c>
      <c r="H4456" t="s">
        <v>75</v>
      </c>
      <c r="I4456" t="s">
        <v>76</v>
      </c>
      <c r="J4456" t="s">
        <v>77</v>
      </c>
      <c r="K4456">
        <v>20</v>
      </c>
      <c r="L4456" t="s">
        <v>77</v>
      </c>
      <c r="M4456" t="s">
        <v>78</v>
      </c>
      <c r="N4456" t="s">
        <v>261</v>
      </c>
      <c r="O4456" t="s">
        <v>7917</v>
      </c>
      <c r="P4456" t="s">
        <v>7904</v>
      </c>
      <c r="Q4456" t="s">
        <v>121</v>
      </c>
      <c r="R4456" t="s">
        <v>79</v>
      </c>
      <c r="S4456" t="s">
        <v>155</v>
      </c>
      <c r="T4456" t="s">
        <v>122</v>
      </c>
      <c r="U4456" t="s">
        <v>100</v>
      </c>
      <c r="V4456" t="s">
        <v>80</v>
      </c>
      <c r="W4456">
        <v>81100</v>
      </c>
      <c r="X4456" t="s">
        <v>85</v>
      </c>
      <c r="Y4456">
        <v>-20</v>
      </c>
      <c r="Z4456" t="s">
        <v>7918</v>
      </c>
      <c r="AA4456" t="s">
        <v>7906</v>
      </c>
      <c r="AB4456" t="s">
        <v>107</v>
      </c>
      <c r="AC4456" t="s">
        <v>91</v>
      </c>
      <c r="AD4456">
        <f>_xlfn.XLOOKUP(MIS[[#This Row],[TRADING SYMBOL]],[1]Sheet1!$D:$D,[1]Sheet1!$C:$C)</f>
        <v>100.2</v>
      </c>
      <c r="AE4456">
        <f>MIS[[#This Row],[OrderAverageTradedPrice]]*MIS[[#This Row],[OrderQuantity]]</f>
        <v>3124</v>
      </c>
      <c r="AF4456">
        <f>MIS[[#This Row],[LTP]]*MIS[[#This Row],[OrderQuantity]]</f>
        <v>2004</v>
      </c>
      <c r="AG4456">
        <f>IF(MIS[[#This Row],[OrderSide]]="SELL",MIS[[#This Row],[VALUE]]-MIS[[#This Row],[LIVE_VALUE]],MIS[[#This Row],[LIVE_VALUE]]-MIS[[#This Row],[VALUE]])</f>
        <v>1120</v>
      </c>
      <c r="AH4456" t="str" cm="1">
        <f t="array" ref="AH4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6" t="str">
        <f>MIS[[#This Row],[TRADING SYMBOL]]</f>
        <v>SENSEX2552081100PE</v>
      </c>
      <c r="AJ4456" t="str">
        <f>IF(RIGHT(MIS[[#This Row],[Main/Hedge]],4)="MAIN","MAIN","HEDGE")</f>
        <v>MAIN</v>
      </c>
      <c r="AK4456" t="str" cm="1">
        <f t="array" ref="AK4456">_xlfn._xlws.FILTER(Table4[Column1],ISNUMBER(SEARCH(Table4[Column1],MIS[[#This Row],[OrderUniqueIdentifier]])),"")</f>
        <v>XYT</v>
      </c>
    </row>
    <row r="4457" spans="1:37" x14ac:dyDescent="0.25">
      <c r="A4457" t="s">
        <v>71</v>
      </c>
      <c r="B4457" t="s">
        <v>1217</v>
      </c>
      <c r="C4457" t="s">
        <v>8085</v>
      </c>
      <c r="D4457" t="s">
        <v>72</v>
      </c>
      <c r="E4457" t="s">
        <v>211</v>
      </c>
      <c r="F4457" t="s">
        <v>98</v>
      </c>
      <c r="G4457" t="s">
        <v>89</v>
      </c>
      <c r="H4457" t="s">
        <v>75</v>
      </c>
      <c r="I4457" t="s">
        <v>76</v>
      </c>
      <c r="J4457" t="s">
        <v>77</v>
      </c>
      <c r="K4457">
        <v>20</v>
      </c>
      <c r="L4457" t="s">
        <v>77</v>
      </c>
      <c r="M4457" t="s">
        <v>78</v>
      </c>
      <c r="N4457" t="s">
        <v>7910</v>
      </c>
      <c r="O4457" t="s">
        <v>7917</v>
      </c>
      <c r="P4457" t="s">
        <v>7904</v>
      </c>
      <c r="Q4457" t="s">
        <v>213</v>
      </c>
      <c r="R4457" t="s">
        <v>79</v>
      </c>
      <c r="S4457" t="s">
        <v>155</v>
      </c>
      <c r="T4457" t="s">
        <v>214</v>
      </c>
      <c r="U4457" t="s">
        <v>100</v>
      </c>
      <c r="V4457" t="s">
        <v>80</v>
      </c>
      <c r="W4457">
        <v>83400</v>
      </c>
      <c r="X4457" t="s">
        <v>81</v>
      </c>
      <c r="Y4457">
        <v>-20</v>
      </c>
      <c r="Z4457" t="s">
        <v>7918</v>
      </c>
      <c r="AA4457" t="s">
        <v>7906</v>
      </c>
      <c r="AB4457" t="s">
        <v>90</v>
      </c>
      <c r="AC4457" t="s">
        <v>91</v>
      </c>
      <c r="AD4457">
        <f>_xlfn.XLOOKUP(MIS[[#This Row],[TRADING SYMBOL]],[1]Sheet1!$D:$D,[1]Sheet1!$C:$C)</f>
        <v>114.3</v>
      </c>
      <c r="AE4457">
        <f>MIS[[#This Row],[OrderAverageTradedPrice]]*MIS[[#This Row],[OrderQuantity]]</f>
        <v>2882</v>
      </c>
      <c r="AF4457">
        <f>MIS[[#This Row],[LTP]]*MIS[[#This Row],[OrderQuantity]]</f>
        <v>2286</v>
      </c>
      <c r="AG4457">
        <f>IF(MIS[[#This Row],[OrderSide]]="SELL",MIS[[#This Row],[VALUE]]-MIS[[#This Row],[LIVE_VALUE]],MIS[[#This Row],[LIVE_VALUE]]-MIS[[#This Row],[VALUE]])</f>
        <v>596</v>
      </c>
      <c r="AH4457" t="str" cm="1">
        <f t="array" ref="AH4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7" t="str">
        <f>MIS[[#This Row],[TRADING SYMBOL]]</f>
        <v>SENSEX2552083400CE</v>
      </c>
      <c r="AJ4457" t="str">
        <f>IF(RIGHT(MIS[[#This Row],[Main/Hedge]],4)="MAIN","MAIN","HEDGE")</f>
        <v>MAIN</v>
      </c>
      <c r="AK4457" t="str" cm="1">
        <f t="array" ref="AK4457">_xlfn._xlws.FILTER(Table4[Column1],ISNUMBER(SEARCH(Table4[Column1],MIS[[#This Row],[OrderUniqueIdentifier]])),"")</f>
        <v>XYT</v>
      </c>
    </row>
    <row r="4458" spans="1:37" x14ac:dyDescent="0.25">
      <c r="A4458" t="s">
        <v>71</v>
      </c>
      <c r="B4458" t="s">
        <v>1235</v>
      </c>
      <c r="C4458" t="s">
        <v>8089</v>
      </c>
      <c r="D4458" t="s">
        <v>72</v>
      </c>
      <c r="E4458" t="s">
        <v>211</v>
      </c>
      <c r="F4458" t="s">
        <v>98</v>
      </c>
      <c r="G4458" t="s">
        <v>89</v>
      </c>
      <c r="H4458" t="s">
        <v>75</v>
      </c>
      <c r="I4458" t="s">
        <v>76</v>
      </c>
      <c r="J4458" t="s">
        <v>77</v>
      </c>
      <c r="K4458">
        <v>60</v>
      </c>
      <c r="L4458" t="s">
        <v>77</v>
      </c>
      <c r="M4458" t="s">
        <v>78</v>
      </c>
      <c r="N4458" t="s">
        <v>6240</v>
      </c>
      <c r="O4458" t="s">
        <v>7904</v>
      </c>
      <c r="P4458" t="s">
        <v>7904</v>
      </c>
      <c r="Q4458" t="s">
        <v>213</v>
      </c>
      <c r="R4458" t="s">
        <v>79</v>
      </c>
      <c r="S4458" t="s">
        <v>155</v>
      </c>
      <c r="T4458" t="s">
        <v>214</v>
      </c>
      <c r="U4458" t="s">
        <v>100</v>
      </c>
      <c r="V4458" t="s">
        <v>80</v>
      </c>
      <c r="W4458">
        <v>83400</v>
      </c>
      <c r="X4458" t="s">
        <v>81</v>
      </c>
      <c r="Y4458">
        <v>-60</v>
      </c>
      <c r="Z4458" t="s">
        <v>7906</v>
      </c>
      <c r="AA4458" t="s">
        <v>7906</v>
      </c>
      <c r="AB4458" t="s">
        <v>90</v>
      </c>
      <c r="AC4458" t="s">
        <v>91</v>
      </c>
      <c r="AD4458">
        <f>_xlfn.XLOOKUP(MIS[[#This Row],[TRADING SYMBOL]],[1]Sheet1!$D:$D,[1]Sheet1!$C:$C)</f>
        <v>114.3</v>
      </c>
      <c r="AE4458">
        <f>MIS[[#This Row],[OrderAverageTradedPrice]]*MIS[[#This Row],[OrderQuantity]]</f>
        <v>8604</v>
      </c>
      <c r="AF4458">
        <f>MIS[[#This Row],[LTP]]*MIS[[#This Row],[OrderQuantity]]</f>
        <v>6858</v>
      </c>
      <c r="AG4458">
        <f>IF(MIS[[#This Row],[OrderSide]]="SELL",MIS[[#This Row],[VALUE]]-MIS[[#This Row],[LIVE_VALUE]],MIS[[#This Row],[LIVE_VALUE]]-MIS[[#This Row],[VALUE]])</f>
        <v>1746</v>
      </c>
      <c r="AH4458" t="str" cm="1">
        <f t="array" ref="AH4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8" t="str">
        <f>MIS[[#This Row],[TRADING SYMBOL]]</f>
        <v>SENSEX2552083400CE</v>
      </c>
      <c r="AJ4458" t="str">
        <f>IF(RIGHT(MIS[[#This Row],[Main/Hedge]],4)="MAIN","MAIN","HEDGE")</f>
        <v>MAIN</v>
      </c>
      <c r="AK4458" t="str" cm="1">
        <f t="array" ref="AK4458">_xlfn._xlws.FILTER(Table4[Column1],ISNUMBER(SEARCH(Table4[Column1],MIS[[#This Row],[OrderUniqueIdentifier]])),"")</f>
        <v>XYT</v>
      </c>
    </row>
    <row r="4459" spans="1:37" x14ac:dyDescent="0.25">
      <c r="A4459" t="s">
        <v>71</v>
      </c>
      <c r="B4459" t="s">
        <v>1265</v>
      </c>
      <c r="C4459" t="s">
        <v>8251</v>
      </c>
      <c r="D4459" t="s">
        <v>72</v>
      </c>
      <c r="E4459" t="s">
        <v>120</v>
      </c>
      <c r="F4459" t="s">
        <v>98</v>
      </c>
      <c r="G4459" t="s">
        <v>89</v>
      </c>
      <c r="H4459" t="s">
        <v>75</v>
      </c>
      <c r="I4459" t="s">
        <v>76</v>
      </c>
      <c r="J4459" t="s">
        <v>77</v>
      </c>
      <c r="K4459">
        <v>20</v>
      </c>
      <c r="L4459" t="s">
        <v>77</v>
      </c>
      <c r="M4459" t="s">
        <v>78</v>
      </c>
      <c r="N4459" t="s">
        <v>8176</v>
      </c>
      <c r="O4459" t="s">
        <v>7904</v>
      </c>
      <c r="P4459" t="s">
        <v>7904</v>
      </c>
      <c r="Q4459" t="s">
        <v>121</v>
      </c>
      <c r="R4459" t="s">
        <v>79</v>
      </c>
      <c r="S4459" t="s">
        <v>155</v>
      </c>
      <c r="T4459" t="s">
        <v>122</v>
      </c>
      <c r="U4459" t="s">
        <v>100</v>
      </c>
      <c r="V4459" t="s">
        <v>80</v>
      </c>
      <c r="W4459">
        <v>81100</v>
      </c>
      <c r="X4459" t="s">
        <v>85</v>
      </c>
      <c r="Y4459">
        <v>-20</v>
      </c>
      <c r="Z4459" t="s">
        <v>7906</v>
      </c>
      <c r="AA4459" t="s">
        <v>7906</v>
      </c>
      <c r="AB4459" t="s">
        <v>107</v>
      </c>
      <c r="AC4459" t="s">
        <v>91</v>
      </c>
      <c r="AD4459">
        <f>_xlfn.XLOOKUP(MIS[[#This Row],[TRADING SYMBOL]],[1]Sheet1!$D:$D,[1]Sheet1!$C:$C)</f>
        <v>100.2</v>
      </c>
      <c r="AE4459">
        <f>MIS[[#This Row],[OrderAverageTradedPrice]]*MIS[[#This Row],[OrderQuantity]]</f>
        <v>3134</v>
      </c>
      <c r="AF4459">
        <f>MIS[[#This Row],[LTP]]*MIS[[#This Row],[OrderQuantity]]</f>
        <v>2004</v>
      </c>
      <c r="AG4459">
        <f>IF(MIS[[#This Row],[OrderSide]]="SELL",MIS[[#This Row],[VALUE]]-MIS[[#This Row],[LIVE_VALUE]],MIS[[#This Row],[LIVE_VALUE]]-MIS[[#This Row],[VALUE]])</f>
        <v>1130</v>
      </c>
      <c r="AH4459" t="str" cm="1">
        <f t="array" ref="AH4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9" t="str">
        <f>MIS[[#This Row],[TRADING SYMBOL]]</f>
        <v>SENSEX2552081100PE</v>
      </c>
      <c r="AJ4459" t="str">
        <f>IF(RIGHT(MIS[[#This Row],[Main/Hedge]],4)="MAIN","MAIN","HEDGE")</f>
        <v>MAIN</v>
      </c>
      <c r="AK4459" t="str" cm="1">
        <f t="array" ref="AK4459">_xlfn._xlws.FILTER(Table4[Column1],ISNUMBER(SEARCH(Table4[Column1],MIS[[#This Row],[OrderUniqueIdentifier]])),"")</f>
        <v>XYT</v>
      </c>
    </row>
    <row r="4460" spans="1:37" x14ac:dyDescent="0.25">
      <c r="A4460" t="s">
        <v>71</v>
      </c>
      <c r="B4460" t="s">
        <v>1288</v>
      </c>
      <c r="C4460" t="s">
        <v>8094</v>
      </c>
      <c r="D4460" t="s">
        <v>72</v>
      </c>
      <c r="E4460" t="s">
        <v>211</v>
      </c>
      <c r="F4460" t="s">
        <v>98</v>
      </c>
      <c r="G4460" t="s">
        <v>89</v>
      </c>
      <c r="H4460" t="s">
        <v>75</v>
      </c>
      <c r="I4460" t="s">
        <v>76</v>
      </c>
      <c r="J4460" t="s">
        <v>77</v>
      </c>
      <c r="K4460">
        <v>40</v>
      </c>
      <c r="L4460" t="s">
        <v>77</v>
      </c>
      <c r="M4460" t="s">
        <v>78</v>
      </c>
      <c r="N4460" t="s">
        <v>8095</v>
      </c>
      <c r="O4460" t="s">
        <v>7904</v>
      </c>
      <c r="P4460" t="s">
        <v>7904</v>
      </c>
      <c r="Q4460" t="s">
        <v>213</v>
      </c>
      <c r="R4460" t="s">
        <v>79</v>
      </c>
      <c r="S4460" t="s">
        <v>155</v>
      </c>
      <c r="T4460" t="s">
        <v>214</v>
      </c>
      <c r="U4460" t="s">
        <v>100</v>
      </c>
      <c r="V4460" t="s">
        <v>80</v>
      </c>
      <c r="W4460">
        <v>83400</v>
      </c>
      <c r="X4460" t="s">
        <v>81</v>
      </c>
      <c r="Y4460">
        <v>-40</v>
      </c>
      <c r="Z4460" t="s">
        <v>7906</v>
      </c>
      <c r="AA4460" t="s">
        <v>7906</v>
      </c>
      <c r="AB4460" t="s">
        <v>90</v>
      </c>
      <c r="AC4460" t="s">
        <v>91</v>
      </c>
      <c r="AD4460">
        <f>_xlfn.XLOOKUP(MIS[[#This Row],[TRADING SYMBOL]],[1]Sheet1!$D:$D,[1]Sheet1!$C:$C)</f>
        <v>114.3</v>
      </c>
      <c r="AE4460">
        <f>MIS[[#This Row],[OrderAverageTradedPrice]]*MIS[[#This Row],[OrderQuantity]]</f>
        <v>5758</v>
      </c>
      <c r="AF4460">
        <f>MIS[[#This Row],[LTP]]*MIS[[#This Row],[OrderQuantity]]</f>
        <v>4572</v>
      </c>
      <c r="AG4460">
        <f>IF(MIS[[#This Row],[OrderSide]]="SELL",MIS[[#This Row],[VALUE]]-MIS[[#This Row],[LIVE_VALUE]],MIS[[#This Row],[LIVE_VALUE]]-MIS[[#This Row],[VALUE]])</f>
        <v>1186</v>
      </c>
      <c r="AH4460" t="str" cm="1">
        <f t="array" ref="AH4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0" t="str">
        <f>MIS[[#This Row],[TRADING SYMBOL]]</f>
        <v>SENSEX2552083400CE</v>
      </c>
      <c r="AJ4460" t="str">
        <f>IF(RIGHT(MIS[[#This Row],[Main/Hedge]],4)="MAIN","MAIN","HEDGE")</f>
        <v>MAIN</v>
      </c>
      <c r="AK4460" t="str" cm="1">
        <f t="array" ref="AK4460">_xlfn._xlws.FILTER(Table4[Column1],ISNUMBER(SEARCH(Table4[Column1],MIS[[#This Row],[OrderUniqueIdentifier]])),"")</f>
        <v>XYT</v>
      </c>
    </row>
    <row r="4461" spans="1:37" x14ac:dyDescent="0.25">
      <c r="A4461" t="s">
        <v>71</v>
      </c>
      <c r="B4461" t="s">
        <v>1295</v>
      </c>
      <c r="C4461" t="s">
        <v>8096</v>
      </c>
      <c r="D4461" t="s">
        <v>72</v>
      </c>
      <c r="E4461" t="s">
        <v>211</v>
      </c>
      <c r="F4461" t="s">
        <v>98</v>
      </c>
      <c r="G4461" t="s">
        <v>89</v>
      </c>
      <c r="H4461" t="s">
        <v>75</v>
      </c>
      <c r="I4461" t="s">
        <v>76</v>
      </c>
      <c r="J4461" t="s">
        <v>77</v>
      </c>
      <c r="K4461">
        <v>40</v>
      </c>
      <c r="L4461" t="s">
        <v>77</v>
      </c>
      <c r="M4461" t="s">
        <v>78</v>
      </c>
      <c r="N4461" t="s">
        <v>845</v>
      </c>
      <c r="O4461" t="s">
        <v>7917</v>
      </c>
      <c r="P4461" t="s">
        <v>7904</v>
      </c>
      <c r="Q4461" t="s">
        <v>213</v>
      </c>
      <c r="R4461" t="s">
        <v>79</v>
      </c>
      <c r="S4461" t="s">
        <v>155</v>
      </c>
      <c r="T4461" t="s">
        <v>214</v>
      </c>
      <c r="U4461" t="s">
        <v>100</v>
      </c>
      <c r="V4461" t="s">
        <v>80</v>
      </c>
      <c r="W4461">
        <v>83400</v>
      </c>
      <c r="X4461" t="s">
        <v>81</v>
      </c>
      <c r="Y4461">
        <v>-40</v>
      </c>
      <c r="Z4461" t="s">
        <v>7918</v>
      </c>
      <c r="AA4461" t="s">
        <v>7906</v>
      </c>
      <c r="AB4461" t="s">
        <v>90</v>
      </c>
      <c r="AC4461" t="s">
        <v>91</v>
      </c>
      <c r="AD4461">
        <f>_xlfn.XLOOKUP(MIS[[#This Row],[TRADING SYMBOL]],[1]Sheet1!$D:$D,[1]Sheet1!$C:$C)</f>
        <v>114.3</v>
      </c>
      <c r="AE4461">
        <f>MIS[[#This Row],[OrderAverageTradedPrice]]*MIS[[#This Row],[OrderQuantity]]</f>
        <v>5730</v>
      </c>
      <c r="AF4461">
        <f>MIS[[#This Row],[LTP]]*MIS[[#This Row],[OrderQuantity]]</f>
        <v>4572</v>
      </c>
      <c r="AG4461">
        <f>IF(MIS[[#This Row],[OrderSide]]="SELL",MIS[[#This Row],[VALUE]]-MIS[[#This Row],[LIVE_VALUE]],MIS[[#This Row],[LIVE_VALUE]]-MIS[[#This Row],[VALUE]])</f>
        <v>1158</v>
      </c>
      <c r="AH4461" t="str" cm="1">
        <f t="array" ref="AH4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1" t="str">
        <f>MIS[[#This Row],[TRADING SYMBOL]]</f>
        <v>SENSEX2552083400CE</v>
      </c>
      <c r="AJ4461" t="str">
        <f>IF(RIGHT(MIS[[#This Row],[Main/Hedge]],4)="MAIN","MAIN","HEDGE")</f>
        <v>MAIN</v>
      </c>
      <c r="AK4461" t="str" cm="1">
        <f t="array" ref="AK4461">_xlfn._xlws.FILTER(Table4[Column1],ISNUMBER(SEARCH(Table4[Column1],MIS[[#This Row],[OrderUniqueIdentifier]])),"")</f>
        <v>XYT</v>
      </c>
    </row>
    <row r="4462" spans="1:37" x14ac:dyDescent="0.25">
      <c r="A4462" t="s">
        <v>71</v>
      </c>
      <c r="B4462" t="s">
        <v>1295</v>
      </c>
      <c r="C4462" t="s">
        <v>8097</v>
      </c>
      <c r="D4462" t="s">
        <v>72</v>
      </c>
      <c r="E4462" t="s">
        <v>120</v>
      </c>
      <c r="F4462" t="s">
        <v>98</v>
      </c>
      <c r="G4462" t="s">
        <v>89</v>
      </c>
      <c r="H4462" t="s">
        <v>75</v>
      </c>
      <c r="I4462" t="s">
        <v>76</v>
      </c>
      <c r="J4462" t="s">
        <v>77</v>
      </c>
      <c r="K4462">
        <v>40</v>
      </c>
      <c r="L4462" t="s">
        <v>77</v>
      </c>
      <c r="M4462" t="s">
        <v>78</v>
      </c>
      <c r="N4462" t="s">
        <v>278</v>
      </c>
      <c r="O4462" t="s">
        <v>7904</v>
      </c>
      <c r="P4462" t="s">
        <v>7904</v>
      </c>
      <c r="Q4462" t="s">
        <v>121</v>
      </c>
      <c r="R4462" t="s">
        <v>79</v>
      </c>
      <c r="S4462" t="s">
        <v>155</v>
      </c>
      <c r="T4462" t="s">
        <v>122</v>
      </c>
      <c r="U4462" t="s">
        <v>100</v>
      </c>
      <c r="V4462" t="s">
        <v>80</v>
      </c>
      <c r="W4462">
        <v>81100</v>
      </c>
      <c r="X4462" t="s">
        <v>85</v>
      </c>
      <c r="Y4462">
        <v>-40</v>
      </c>
      <c r="Z4462" t="s">
        <v>7906</v>
      </c>
      <c r="AA4462" t="s">
        <v>7906</v>
      </c>
      <c r="AB4462" t="s">
        <v>107</v>
      </c>
      <c r="AC4462" t="s">
        <v>91</v>
      </c>
      <c r="AD4462">
        <f>_xlfn.XLOOKUP(MIS[[#This Row],[TRADING SYMBOL]],[1]Sheet1!$D:$D,[1]Sheet1!$C:$C)</f>
        <v>100.2</v>
      </c>
      <c r="AE4462">
        <f>MIS[[#This Row],[OrderAverageTradedPrice]]*MIS[[#This Row],[OrderQuantity]]</f>
        <v>6240</v>
      </c>
      <c r="AF4462">
        <f>MIS[[#This Row],[LTP]]*MIS[[#This Row],[OrderQuantity]]</f>
        <v>4008</v>
      </c>
      <c r="AG4462">
        <f>IF(MIS[[#This Row],[OrderSide]]="SELL",MIS[[#This Row],[VALUE]]-MIS[[#This Row],[LIVE_VALUE]],MIS[[#This Row],[LIVE_VALUE]]-MIS[[#This Row],[VALUE]])</f>
        <v>2232</v>
      </c>
      <c r="AH4462" t="str" cm="1">
        <f t="array" ref="AH4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2" t="str">
        <f>MIS[[#This Row],[TRADING SYMBOL]]</f>
        <v>SENSEX2552081100PE</v>
      </c>
      <c r="AJ4462" t="str">
        <f>IF(RIGHT(MIS[[#This Row],[Main/Hedge]],4)="MAIN","MAIN","HEDGE")</f>
        <v>MAIN</v>
      </c>
      <c r="AK4462" t="str" cm="1">
        <f t="array" ref="AK4462">_xlfn._xlws.FILTER(Table4[Column1],ISNUMBER(SEARCH(Table4[Column1],MIS[[#This Row],[OrderUniqueIdentifier]])),"")</f>
        <v>XYT</v>
      </c>
    </row>
    <row r="4463" spans="1:37" x14ac:dyDescent="0.25">
      <c r="A4463" t="s">
        <v>71</v>
      </c>
      <c r="B4463" t="s">
        <v>1316</v>
      </c>
      <c r="C4463" t="s">
        <v>8104</v>
      </c>
      <c r="D4463" t="s">
        <v>72</v>
      </c>
      <c r="E4463" t="s">
        <v>211</v>
      </c>
      <c r="F4463" t="s">
        <v>98</v>
      </c>
      <c r="G4463" t="s">
        <v>89</v>
      </c>
      <c r="H4463" t="s">
        <v>75</v>
      </c>
      <c r="I4463" t="s">
        <v>76</v>
      </c>
      <c r="J4463" t="s">
        <v>77</v>
      </c>
      <c r="K4463">
        <v>40</v>
      </c>
      <c r="L4463" t="s">
        <v>77</v>
      </c>
      <c r="M4463" t="s">
        <v>78</v>
      </c>
      <c r="N4463" t="s">
        <v>721</v>
      </c>
      <c r="O4463" t="s">
        <v>7917</v>
      </c>
      <c r="P4463" t="s">
        <v>7904</v>
      </c>
      <c r="Q4463" t="s">
        <v>213</v>
      </c>
      <c r="R4463" t="s">
        <v>79</v>
      </c>
      <c r="S4463" t="s">
        <v>155</v>
      </c>
      <c r="T4463" t="s">
        <v>214</v>
      </c>
      <c r="U4463" t="s">
        <v>100</v>
      </c>
      <c r="V4463" t="s">
        <v>80</v>
      </c>
      <c r="W4463">
        <v>83400</v>
      </c>
      <c r="X4463" t="s">
        <v>81</v>
      </c>
      <c r="Y4463">
        <v>-40</v>
      </c>
      <c r="Z4463" t="s">
        <v>7918</v>
      </c>
      <c r="AA4463" t="s">
        <v>7906</v>
      </c>
      <c r="AB4463" t="s">
        <v>90</v>
      </c>
      <c r="AC4463" t="s">
        <v>91</v>
      </c>
      <c r="AD4463">
        <f>_xlfn.XLOOKUP(MIS[[#This Row],[TRADING SYMBOL]],[1]Sheet1!$D:$D,[1]Sheet1!$C:$C)</f>
        <v>114.3</v>
      </c>
      <c r="AE4463">
        <f>MIS[[#This Row],[OrderAverageTradedPrice]]*MIS[[#This Row],[OrderQuantity]]</f>
        <v>5744</v>
      </c>
      <c r="AF4463">
        <f>MIS[[#This Row],[LTP]]*MIS[[#This Row],[OrderQuantity]]</f>
        <v>4572</v>
      </c>
      <c r="AG4463">
        <f>IF(MIS[[#This Row],[OrderSide]]="SELL",MIS[[#This Row],[VALUE]]-MIS[[#This Row],[LIVE_VALUE]],MIS[[#This Row],[LIVE_VALUE]]-MIS[[#This Row],[VALUE]])</f>
        <v>1172</v>
      </c>
      <c r="AH4463" t="str" cm="1">
        <f t="array" ref="AH4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3" t="str">
        <f>MIS[[#This Row],[TRADING SYMBOL]]</f>
        <v>SENSEX2552083400CE</v>
      </c>
      <c r="AJ4463" t="str">
        <f>IF(RIGHT(MIS[[#This Row],[Main/Hedge]],4)="MAIN","MAIN","HEDGE")</f>
        <v>MAIN</v>
      </c>
      <c r="AK4463" t="str" cm="1">
        <f t="array" ref="AK4463">_xlfn._xlws.FILTER(Table4[Column1],ISNUMBER(SEARCH(Table4[Column1],MIS[[#This Row],[OrderUniqueIdentifier]])),"")</f>
        <v>XYT</v>
      </c>
    </row>
    <row r="4464" spans="1:37" x14ac:dyDescent="0.25">
      <c r="A4464" t="s">
        <v>71</v>
      </c>
      <c r="B4464" t="s">
        <v>1316</v>
      </c>
      <c r="C4464" t="s">
        <v>8105</v>
      </c>
      <c r="D4464" t="s">
        <v>72</v>
      </c>
      <c r="E4464" t="s">
        <v>120</v>
      </c>
      <c r="F4464" t="s">
        <v>98</v>
      </c>
      <c r="G4464" t="s">
        <v>89</v>
      </c>
      <c r="H4464" t="s">
        <v>75</v>
      </c>
      <c r="I4464" t="s">
        <v>76</v>
      </c>
      <c r="J4464" t="s">
        <v>77</v>
      </c>
      <c r="K4464">
        <v>40</v>
      </c>
      <c r="L4464" t="s">
        <v>77</v>
      </c>
      <c r="M4464" t="s">
        <v>78</v>
      </c>
      <c r="N4464" t="s">
        <v>7996</v>
      </c>
      <c r="O4464" t="s">
        <v>7904</v>
      </c>
      <c r="P4464" t="s">
        <v>7904</v>
      </c>
      <c r="Q4464" t="s">
        <v>121</v>
      </c>
      <c r="R4464" t="s">
        <v>79</v>
      </c>
      <c r="S4464" t="s">
        <v>155</v>
      </c>
      <c r="T4464" t="s">
        <v>122</v>
      </c>
      <c r="U4464" t="s">
        <v>100</v>
      </c>
      <c r="V4464" t="s">
        <v>80</v>
      </c>
      <c r="W4464">
        <v>81100</v>
      </c>
      <c r="X4464" t="s">
        <v>85</v>
      </c>
      <c r="Y4464">
        <v>-40</v>
      </c>
      <c r="Z4464" t="s">
        <v>7906</v>
      </c>
      <c r="AA4464" t="s">
        <v>7906</v>
      </c>
      <c r="AB4464" t="s">
        <v>107</v>
      </c>
      <c r="AC4464" t="s">
        <v>91</v>
      </c>
      <c r="AD4464">
        <f>_xlfn.XLOOKUP(MIS[[#This Row],[TRADING SYMBOL]],[1]Sheet1!$D:$D,[1]Sheet1!$C:$C)</f>
        <v>100.2</v>
      </c>
      <c r="AE4464">
        <f>MIS[[#This Row],[OrderAverageTradedPrice]]*MIS[[#This Row],[OrderQuantity]]</f>
        <v>6224</v>
      </c>
      <c r="AF4464">
        <f>MIS[[#This Row],[LTP]]*MIS[[#This Row],[OrderQuantity]]</f>
        <v>4008</v>
      </c>
      <c r="AG4464">
        <f>IF(MIS[[#This Row],[OrderSide]]="SELL",MIS[[#This Row],[VALUE]]-MIS[[#This Row],[LIVE_VALUE]],MIS[[#This Row],[LIVE_VALUE]]-MIS[[#This Row],[VALUE]])</f>
        <v>2216</v>
      </c>
      <c r="AH4464" t="str" cm="1">
        <f t="array" ref="AH44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4" t="str">
        <f>MIS[[#This Row],[TRADING SYMBOL]]</f>
        <v>SENSEX2552081100PE</v>
      </c>
      <c r="AJ4464" t="str">
        <f>IF(RIGHT(MIS[[#This Row],[Main/Hedge]],4)="MAIN","MAIN","HEDGE")</f>
        <v>MAIN</v>
      </c>
      <c r="AK4464" t="str" cm="1">
        <f t="array" ref="AK4464">_xlfn._xlws.FILTER(Table4[Column1],ISNUMBER(SEARCH(Table4[Column1],MIS[[#This Row],[OrderUniqueIdentifier]])),"")</f>
        <v>XYT</v>
      </c>
    </row>
    <row r="4465" spans="1:37" x14ac:dyDescent="0.25">
      <c r="A4465" t="s">
        <v>71</v>
      </c>
      <c r="B4465" t="s">
        <v>454</v>
      </c>
      <c r="C4465" t="s">
        <v>7903</v>
      </c>
      <c r="D4465" t="s">
        <v>72</v>
      </c>
      <c r="E4465" t="s">
        <v>211</v>
      </c>
      <c r="F4465" t="s">
        <v>98</v>
      </c>
      <c r="G4465" t="s">
        <v>89</v>
      </c>
      <c r="H4465" t="s">
        <v>75</v>
      </c>
      <c r="I4465" t="s">
        <v>76</v>
      </c>
      <c r="J4465" t="s">
        <v>77</v>
      </c>
      <c r="K4465">
        <v>20</v>
      </c>
      <c r="L4465" t="s">
        <v>77</v>
      </c>
      <c r="M4465" t="s">
        <v>78</v>
      </c>
      <c r="N4465" t="s">
        <v>241</v>
      </c>
      <c r="O4465" t="s">
        <v>7904</v>
      </c>
      <c r="P4465" t="s">
        <v>7905</v>
      </c>
      <c r="Q4465" t="s">
        <v>213</v>
      </c>
      <c r="R4465" t="s">
        <v>79</v>
      </c>
      <c r="S4465" t="s">
        <v>155</v>
      </c>
      <c r="T4465" t="s">
        <v>214</v>
      </c>
      <c r="U4465" t="s">
        <v>100</v>
      </c>
      <c r="V4465" t="s">
        <v>80</v>
      </c>
      <c r="W4465">
        <v>83400</v>
      </c>
      <c r="X4465" t="s">
        <v>81</v>
      </c>
      <c r="Y4465">
        <v>-20</v>
      </c>
      <c r="Z4465" t="s">
        <v>7906</v>
      </c>
      <c r="AA4465" t="s">
        <v>164</v>
      </c>
      <c r="AB4465" t="s">
        <v>90</v>
      </c>
      <c r="AC4465" t="s">
        <v>91</v>
      </c>
      <c r="AD4465">
        <f>_xlfn.XLOOKUP(MIS[[#This Row],[TRADING SYMBOL]],[1]Sheet1!$D:$D,[1]Sheet1!$C:$C)</f>
        <v>114.3</v>
      </c>
      <c r="AE4465">
        <f>MIS[[#This Row],[OrderAverageTradedPrice]]*MIS[[#This Row],[OrderQuantity]]</f>
        <v>2874</v>
      </c>
      <c r="AF4465">
        <f>MIS[[#This Row],[LTP]]*MIS[[#This Row],[OrderQuantity]]</f>
        <v>2286</v>
      </c>
      <c r="AG4465">
        <f>IF(MIS[[#This Row],[OrderSide]]="SELL",MIS[[#This Row],[VALUE]]-MIS[[#This Row],[LIVE_VALUE]],MIS[[#This Row],[LIVE_VALUE]]-MIS[[#This Row],[VALUE]])</f>
        <v>588</v>
      </c>
      <c r="AH4465" t="str" cm="1">
        <f t="array" ref="AH44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5" t="str">
        <f>MIS[[#This Row],[TRADING SYMBOL]]</f>
        <v>SENSEX2552083400CE</v>
      </c>
      <c r="AJ4465" t="str">
        <f>IF(RIGHT(MIS[[#This Row],[Main/Hedge]],4)="MAIN","MAIN","HEDGE")</f>
        <v>MAIN</v>
      </c>
      <c r="AK4465" t="str" cm="1">
        <f t="array" ref="AK4465">_xlfn._xlws.FILTER(Table4[Column1],ISNUMBER(SEARCH(Table4[Column1],MIS[[#This Row],[OrderUniqueIdentifier]])),"")</f>
        <v>XYT</v>
      </c>
    </row>
    <row r="4466" spans="1:37" x14ac:dyDescent="0.25">
      <c r="A4466" t="s">
        <v>71</v>
      </c>
      <c r="B4466" t="s">
        <v>454</v>
      </c>
      <c r="C4466" t="s">
        <v>7907</v>
      </c>
      <c r="D4466" t="s">
        <v>72</v>
      </c>
      <c r="E4466" t="s">
        <v>120</v>
      </c>
      <c r="F4466" t="s">
        <v>98</v>
      </c>
      <c r="G4466" t="s">
        <v>89</v>
      </c>
      <c r="H4466" t="s">
        <v>75</v>
      </c>
      <c r="I4466" t="s">
        <v>76</v>
      </c>
      <c r="J4466" t="s">
        <v>77</v>
      </c>
      <c r="K4466">
        <v>20</v>
      </c>
      <c r="L4466" t="s">
        <v>77</v>
      </c>
      <c r="M4466" t="s">
        <v>78</v>
      </c>
      <c r="N4466" t="s">
        <v>7908</v>
      </c>
      <c r="O4466" t="s">
        <v>7905</v>
      </c>
      <c r="P4466" t="s">
        <v>7905</v>
      </c>
      <c r="Q4466" t="s">
        <v>121</v>
      </c>
      <c r="R4466" t="s">
        <v>79</v>
      </c>
      <c r="S4466" t="s">
        <v>155</v>
      </c>
      <c r="T4466" t="s">
        <v>122</v>
      </c>
      <c r="U4466" t="s">
        <v>100</v>
      </c>
      <c r="V4466" t="s">
        <v>80</v>
      </c>
      <c r="W4466">
        <v>81100</v>
      </c>
      <c r="X4466" t="s">
        <v>85</v>
      </c>
      <c r="Y4466">
        <v>-20</v>
      </c>
      <c r="Z4466" t="s">
        <v>164</v>
      </c>
      <c r="AA4466" t="s">
        <v>164</v>
      </c>
      <c r="AB4466" t="s">
        <v>107</v>
      </c>
      <c r="AC4466" t="s">
        <v>91</v>
      </c>
      <c r="AD4466">
        <f>_xlfn.XLOOKUP(MIS[[#This Row],[TRADING SYMBOL]],[1]Sheet1!$D:$D,[1]Sheet1!$C:$C)</f>
        <v>100.2</v>
      </c>
      <c r="AE4466">
        <f>MIS[[#This Row],[OrderAverageTradedPrice]]*MIS[[#This Row],[OrderQuantity]]</f>
        <v>3118</v>
      </c>
      <c r="AF4466">
        <f>MIS[[#This Row],[LTP]]*MIS[[#This Row],[OrderQuantity]]</f>
        <v>2004</v>
      </c>
      <c r="AG4466">
        <f>IF(MIS[[#This Row],[OrderSide]]="SELL",MIS[[#This Row],[VALUE]]-MIS[[#This Row],[LIVE_VALUE]],MIS[[#This Row],[LIVE_VALUE]]-MIS[[#This Row],[VALUE]])</f>
        <v>1114</v>
      </c>
      <c r="AH4466" t="str" cm="1">
        <f t="array" ref="AH4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6" t="str">
        <f>MIS[[#This Row],[TRADING SYMBOL]]</f>
        <v>SENSEX2552081100PE</v>
      </c>
      <c r="AJ4466" t="str">
        <f>IF(RIGHT(MIS[[#This Row],[Main/Hedge]],4)="MAIN","MAIN","HEDGE")</f>
        <v>MAIN</v>
      </c>
      <c r="AK4466" t="str" cm="1">
        <f t="array" ref="AK4466">_xlfn._xlws.FILTER(Table4[Column1],ISNUMBER(SEARCH(Table4[Column1],MIS[[#This Row],[OrderUniqueIdentifier]])),"")</f>
        <v>XYT</v>
      </c>
    </row>
    <row r="4467" spans="1:37" x14ac:dyDescent="0.25">
      <c r="A4467" t="s">
        <v>71</v>
      </c>
      <c r="B4467" t="s">
        <v>482</v>
      </c>
      <c r="C4467" t="s">
        <v>7909</v>
      </c>
      <c r="D4467" t="s">
        <v>72</v>
      </c>
      <c r="E4467" t="s">
        <v>211</v>
      </c>
      <c r="F4467" t="s">
        <v>98</v>
      </c>
      <c r="G4467" t="s">
        <v>89</v>
      </c>
      <c r="H4467" t="s">
        <v>75</v>
      </c>
      <c r="I4467" t="s">
        <v>76</v>
      </c>
      <c r="J4467" t="s">
        <v>77</v>
      </c>
      <c r="K4467">
        <v>20</v>
      </c>
      <c r="L4467" t="s">
        <v>77</v>
      </c>
      <c r="M4467" t="s">
        <v>78</v>
      </c>
      <c r="N4467" t="s">
        <v>7910</v>
      </c>
      <c r="O4467" t="s">
        <v>7904</v>
      </c>
      <c r="P4467" t="s">
        <v>7905</v>
      </c>
      <c r="Q4467" t="s">
        <v>213</v>
      </c>
      <c r="R4467" t="s">
        <v>79</v>
      </c>
      <c r="S4467" t="s">
        <v>155</v>
      </c>
      <c r="T4467" t="s">
        <v>214</v>
      </c>
      <c r="U4467" t="s">
        <v>100</v>
      </c>
      <c r="V4467" t="s">
        <v>80</v>
      </c>
      <c r="W4467">
        <v>83400</v>
      </c>
      <c r="X4467" t="s">
        <v>81</v>
      </c>
      <c r="Y4467">
        <v>-20</v>
      </c>
      <c r="Z4467" t="s">
        <v>7906</v>
      </c>
      <c r="AA4467" t="s">
        <v>164</v>
      </c>
      <c r="AB4467" t="s">
        <v>90</v>
      </c>
      <c r="AC4467" t="s">
        <v>91</v>
      </c>
      <c r="AD4467">
        <f>_xlfn.XLOOKUP(MIS[[#This Row],[TRADING SYMBOL]],[1]Sheet1!$D:$D,[1]Sheet1!$C:$C)</f>
        <v>114.3</v>
      </c>
      <c r="AE4467">
        <f>MIS[[#This Row],[OrderAverageTradedPrice]]*MIS[[#This Row],[OrderQuantity]]</f>
        <v>2882</v>
      </c>
      <c r="AF4467">
        <f>MIS[[#This Row],[LTP]]*MIS[[#This Row],[OrderQuantity]]</f>
        <v>2286</v>
      </c>
      <c r="AG4467">
        <f>IF(MIS[[#This Row],[OrderSide]]="SELL",MIS[[#This Row],[VALUE]]-MIS[[#This Row],[LIVE_VALUE]],MIS[[#This Row],[LIVE_VALUE]]-MIS[[#This Row],[VALUE]])</f>
        <v>596</v>
      </c>
      <c r="AH4467" t="str" cm="1">
        <f t="array" ref="AH4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7" t="str">
        <f>MIS[[#This Row],[TRADING SYMBOL]]</f>
        <v>SENSEX2552083400CE</v>
      </c>
      <c r="AJ4467" t="str">
        <f>IF(RIGHT(MIS[[#This Row],[Main/Hedge]],4)="MAIN","MAIN","HEDGE")</f>
        <v>MAIN</v>
      </c>
      <c r="AK4467" t="str" cm="1">
        <f t="array" ref="AK4467">_xlfn._xlws.FILTER(Table4[Column1],ISNUMBER(SEARCH(Table4[Column1],MIS[[#This Row],[OrderUniqueIdentifier]])),"")</f>
        <v>XYT</v>
      </c>
    </row>
    <row r="4468" spans="1:37" x14ac:dyDescent="0.25">
      <c r="A4468" t="s">
        <v>71</v>
      </c>
      <c r="B4468" t="s">
        <v>529</v>
      </c>
      <c r="C4468" t="s">
        <v>7925</v>
      </c>
      <c r="D4468" t="s">
        <v>72</v>
      </c>
      <c r="E4468" t="s">
        <v>211</v>
      </c>
      <c r="F4468" t="s">
        <v>98</v>
      </c>
      <c r="G4468" t="s">
        <v>89</v>
      </c>
      <c r="H4468" t="s">
        <v>75</v>
      </c>
      <c r="I4468" t="s">
        <v>76</v>
      </c>
      <c r="J4468" t="s">
        <v>77</v>
      </c>
      <c r="K4468">
        <v>60</v>
      </c>
      <c r="L4468" t="s">
        <v>77</v>
      </c>
      <c r="M4468" t="s">
        <v>78</v>
      </c>
      <c r="N4468" t="s">
        <v>7926</v>
      </c>
      <c r="O4468" t="s">
        <v>7905</v>
      </c>
      <c r="P4468" t="s">
        <v>7905</v>
      </c>
      <c r="Q4468" t="s">
        <v>213</v>
      </c>
      <c r="R4468" t="s">
        <v>79</v>
      </c>
      <c r="S4468" t="s">
        <v>155</v>
      </c>
      <c r="T4468" t="s">
        <v>214</v>
      </c>
      <c r="U4468" t="s">
        <v>100</v>
      </c>
      <c r="V4468" t="s">
        <v>80</v>
      </c>
      <c r="W4468">
        <v>83400</v>
      </c>
      <c r="X4468" t="s">
        <v>81</v>
      </c>
      <c r="Y4468">
        <v>-60</v>
      </c>
      <c r="Z4468" t="s">
        <v>164</v>
      </c>
      <c r="AA4468" t="s">
        <v>164</v>
      </c>
      <c r="AB4468" t="s">
        <v>90</v>
      </c>
      <c r="AC4468" t="s">
        <v>91</v>
      </c>
      <c r="AD4468">
        <f>_xlfn.XLOOKUP(MIS[[#This Row],[TRADING SYMBOL]],[1]Sheet1!$D:$D,[1]Sheet1!$C:$C)</f>
        <v>114.3</v>
      </c>
      <c r="AE4468">
        <f>MIS[[#This Row],[OrderAverageTradedPrice]]*MIS[[#This Row],[OrderQuantity]]</f>
        <v>8631.99999999996</v>
      </c>
      <c r="AF4468">
        <f>MIS[[#This Row],[LTP]]*MIS[[#This Row],[OrderQuantity]]</f>
        <v>6858</v>
      </c>
      <c r="AG4468">
        <f>IF(MIS[[#This Row],[OrderSide]]="SELL",MIS[[#This Row],[VALUE]]-MIS[[#This Row],[LIVE_VALUE]],MIS[[#This Row],[LIVE_VALUE]]-MIS[[#This Row],[VALUE]])</f>
        <v>1773.99999999996</v>
      </c>
      <c r="AH4468" t="str" cm="1">
        <f t="array" ref="AH4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8" t="str">
        <f>MIS[[#This Row],[TRADING SYMBOL]]</f>
        <v>SENSEX2552083400CE</v>
      </c>
      <c r="AJ4468" t="str">
        <f>IF(RIGHT(MIS[[#This Row],[Main/Hedge]],4)="MAIN","MAIN","HEDGE")</f>
        <v>MAIN</v>
      </c>
      <c r="AK4468" t="str" cm="1">
        <f t="array" ref="AK4468">_xlfn._xlws.FILTER(Table4[Column1],ISNUMBER(SEARCH(Table4[Column1],MIS[[#This Row],[OrderUniqueIdentifier]])),"")</f>
        <v>XYT</v>
      </c>
    </row>
    <row r="4469" spans="1:37" x14ac:dyDescent="0.25">
      <c r="A4469" t="s">
        <v>71</v>
      </c>
      <c r="B4469" t="s">
        <v>540</v>
      </c>
      <c r="C4469" t="s">
        <v>7929</v>
      </c>
      <c r="D4469" t="s">
        <v>72</v>
      </c>
      <c r="E4469" t="s">
        <v>211</v>
      </c>
      <c r="F4469" t="s">
        <v>98</v>
      </c>
      <c r="G4469" t="s">
        <v>89</v>
      </c>
      <c r="H4469" t="s">
        <v>75</v>
      </c>
      <c r="I4469" t="s">
        <v>76</v>
      </c>
      <c r="J4469" t="s">
        <v>77</v>
      </c>
      <c r="K4469">
        <v>20</v>
      </c>
      <c r="L4469" t="s">
        <v>77</v>
      </c>
      <c r="M4469" t="s">
        <v>78</v>
      </c>
      <c r="N4469" t="s">
        <v>721</v>
      </c>
      <c r="O4469" t="s">
        <v>7904</v>
      </c>
      <c r="P4469" t="s">
        <v>7905</v>
      </c>
      <c r="Q4469" t="s">
        <v>213</v>
      </c>
      <c r="R4469" t="s">
        <v>79</v>
      </c>
      <c r="S4469" t="s">
        <v>155</v>
      </c>
      <c r="T4469" t="s">
        <v>214</v>
      </c>
      <c r="U4469" t="s">
        <v>100</v>
      </c>
      <c r="V4469" t="s">
        <v>80</v>
      </c>
      <c r="W4469">
        <v>83400</v>
      </c>
      <c r="X4469" t="s">
        <v>81</v>
      </c>
      <c r="Y4469">
        <v>-20</v>
      </c>
      <c r="Z4469" t="s">
        <v>7906</v>
      </c>
      <c r="AA4469" t="s">
        <v>164</v>
      </c>
      <c r="AB4469" t="s">
        <v>90</v>
      </c>
      <c r="AC4469" t="s">
        <v>91</v>
      </c>
      <c r="AD4469">
        <f>_xlfn.XLOOKUP(MIS[[#This Row],[TRADING SYMBOL]],[1]Sheet1!$D:$D,[1]Sheet1!$C:$C)</f>
        <v>114.3</v>
      </c>
      <c r="AE4469">
        <f>MIS[[#This Row],[OrderAverageTradedPrice]]*MIS[[#This Row],[OrderQuantity]]</f>
        <v>2872</v>
      </c>
      <c r="AF4469">
        <f>MIS[[#This Row],[LTP]]*MIS[[#This Row],[OrderQuantity]]</f>
        <v>2286</v>
      </c>
      <c r="AG4469">
        <f>IF(MIS[[#This Row],[OrderSide]]="SELL",MIS[[#This Row],[VALUE]]-MIS[[#This Row],[LIVE_VALUE]],MIS[[#This Row],[LIVE_VALUE]]-MIS[[#This Row],[VALUE]])</f>
        <v>586</v>
      </c>
      <c r="AH4469" t="str" cm="1">
        <f t="array" ref="AH4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9" t="str">
        <f>MIS[[#This Row],[TRADING SYMBOL]]</f>
        <v>SENSEX2552083400CE</v>
      </c>
      <c r="AJ4469" t="str">
        <f>IF(RIGHT(MIS[[#This Row],[Main/Hedge]],4)="MAIN","MAIN","HEDGE")</f>
        <v>MAIN</v>
      </c>
      <c r="AK4469" t="str" cm="1">
        <f t="array" ref="AK4469">_xlfn._xlws.FILTER(Table4[Column1],ISNUMBER(SEARCH(Table4[Column1],MIS[[#This Row],[OrderUniqueIdentifier]])),"")</f>
        <v>XYT</v>
      </c>
    </row>
    <row r="4470" spans="1:37" x14ac:dyDescent="0.25">
      <c r="A4470" t="s">
        <v>71</v>
      </c>
      <c r="B4470" t="s">
        <v>550</v>
      </c>
      <c r="C4470" t="s">
        <v>7933</v>
      </c>
      <c r="D4470" t="s">
        <v>72</v>
      </c>
      <c r="E4470" t="s">
        <v>120</v>
      </c>
      <c r="F4470" t="s">
        <v>98</v>
      </c>
      <c r="G4470" t="s">
        <v>89</v>
      </c>
      <c r="H4470" t="s">
        <v>75</v>
      </c>
      <c r="I4470" t="s">
        <v>76</v>
      </c>
      <c r="J4470" t="s">
        <v>77</v>
      </c>
      <c r="K4470">
        <v>20</v>
      </c>
      <c r="L4470" t="s">
        <v>77</v>
      </c>
      <c r="M4470" t="s">
        <v>78</v>
      </c>
      <c r="N4470" t="s">
        <v>7908</v>
      </c>
      <c r="O4470" t="s">
        <v>7904</v>
      </c>
      <c r="P4470" t="s">
        <v>7905</v>
      </c>
      <c r="Q4470" t="s">
        <v>121</v>
      </c>
      <c r="R4470" t="s">
        <v>79</v>
      </c>
      <c r="S4470" t="s">
        <v>155</v>
      </c>
      <c r="T4470" t="s">
        <v>122</v>
      </c>
      <c r="U4470" t="s">
        <v>100</v>
      </c>
      <c r="V4470" t="s">
        <v>80</v>
      </c>
      <c r="W4470">
        <v>81100</v>
      </c>
      <c r="X4470" t="s">
        <v>85</v>
      </c>
      <c r="Y4470">
        <v>-20</v>
      </c>
      <c r="Z4470" t="s">
        <v>7906</v>
      </c>
      <c r="AA4470" t="s">
        <v>164</v>
      </c>
      <c r="AB4470" t="s">
        <v>107</v>
      </c>
      <c r="AC4470" t="s">
        <v>91</v>
      </c>
      <c r="AD4470">
        <f>_xlfn.XLOOKUP(MIS[[#This Row],[TRADING SYMBOL]],[1]Sheet1!$D:$D,[1]Sheet1!$C:$C)</f>
        <v>100.2</v>
      </c>
      <c r="AE4470">
        <f>MIS[[#This Row],[OrderAverageTradedPrice]]*MIS[[#This Row],[OrderQuantity]]</f>
        <v>3118</v>
      </c>
      <c r="AF4470">
        <f>MIS[[#This Row],[LTP]]*MIS[[#This Row],[OrderQuantity]]</f>
        <v>2004</v>
      </c>
      <c r="AG4470">
        <f>IF(MIS[[#This Row],[OrderSide]]="SELL",MIS[[#This Row],[VALUE]]-MIS[[#This Row],[LIVE_VALUE]],MIS[[#This Row],[LIVE_VALUE]]-MIS[[#This Row],[VALUE]])</f>
        <v>1114</v>
      </c>
      <c r="AH4470" t="str" cm="1">
        <f t="array" ref="AH44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0" t="str">
        <f>MIS[[#This Row],[TRADING SYMBOL]]</f>
        <v>SENSEX2552081100PE</v>
      </c>
      <c r="AJ4470" t="str">
        <f>IF(RIGHT(MIS[[#This Row],[Main/Hedge]],4)="MAIN","MAIN","HEDGE")</f>
        <v>MAIN</v>
      </c>
      <c r="AK4470" t="str" cm="1">
        <f t="array" ref="AK4470">_xlfn._xlws.FILTER(Table4[Column1],ISNUMBER(SEARCH(Table4[Column1],MIS[[#This Row],[OrderUniqueIdentifier]])),"")</f>
        <v>XYT</v>
      </c>
    </row>
    <row r="4471" spans="1:37" x14ac:dyDescent="0.25">
      <c r="A4471" t="s">
        <v>71</v>
      </c>
      <c r="B4471" t="s">
        <v>558</v>
      </c>
      <c r="C4471" t="s">
        <v>7934</v>
      </c>
      <c r="D4471" t="s">
        <v>72</v>
      </c>
      <c r="E4471" t="s">
        <v>211</v>
      </c>
      <c r="F4471" t="s">
        <v>98</v>
      </c>
      <c r="G4471" t="s">
        <v>89</v>
      </c>
      <c r="H4471" t="s">
        <v>75</v>
      </c>
      <c r="I4471" t="s">
        <v>76</v>
      </c>
      <c r="J4471" t="s">
        <v>77</v>
      </c>
      <c r="K4471">
        <v>20</v>
      </c>
      <c r="L4471" t="s">
        <v>77</v>
      </c>
      <c r="M4471" t="s">
        <v>78</v>
      </c>
      <c r="N4471" t="s">
        <v>7935</v>
      </c>
      <c r="O4471" t="s">
        <v>7904</v>
      </c>
      <c r="P4471" t="s">
        <v>7905</v>
      </c>
      <c r="Q4471" t="s">
        <v>213</v>
      </c>
      <c r="R4471" t="s">
        <v>79</v>
      </c>
      <c r="S4471" t="s">
        <v>155</v>
      </c>
      <c r="T4471" t="s">
        <v>214</v>
      </c>
      <c r="U4471" t="s">
        <v>100</v>
      </c>
      <c r="V4471" t="s">
        <v>80</v>
      </c>
      <c r="W4471">
        <v>83400</v>
      </c>
      <c r="X4471" t="s">
        <v>81</v>
      </c>
      <c r="Y4471">
        <v>-20</v>
      </c>
      <c r="Z4471" t="s">
        <v>7906</v>
      </c>
      <c r="AA4471" t="s">
        <v>164</v>
      </c>
      <c r="AB4471" t="s">
        <v>90</v>
      </c>
      <c r="AC4471" t="s">
        <v>91</v>
      </c>
      <c r="AD4471">
        <f>_xlfn.XLOOKUP(MIS[[#This Row],[TRADING SYMBOL]],[1]Sheet1!$D:$D,[1]Sheet1!$C:$C)</f>
        <v>114.3</v>
      </c>
      <c r="AE4471">
        <f>MIS[[#This Row],[OrderAverageTradedPrice]]*MIS[[#This Row],[OrderQuantity]]</f>
        <v>2881</v>
      </c>
      <c r="AF4471">
        <f>MIS[[#This Row],[LTP]]*MIS[[#This Row],[OrderQuantity]]</f>
        <v>2286</v>
      </c>
      <c r="AG4471">
        <f>IF(MIS[[#This Row],[OrderSide]]="SELL",MIS[[#This Row],[VALUE]]-MIS[[#This Row],[LIVE_VALUE]],MIS[[#This Row],[LIVE_VALUE]]-MIS[[#This Row],[VALUE]])</f>
        <v>595</v>
      </c>
      <c r="AH4471" t="str" cm="1">
        <f t="array" ref="AH4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1" t="str">
        <f>MIS[[#This Row],[TRADING SYMBOL]]</f>
        <v>SENSEX2552083400CE</v>
      </c>
      <c r="AJ4471" t="str">
        <f>IF(RIGHT(MIS[[#This Row],[Main/Hedge]],4)="MAIN","MAIN","HEDGE")</f>
        <v>MAIN</v>
      </c>
      <c r="AK4471" t="str" cm="1">
        <f t="array" ref="AK4471">_xlfn._xlws.FILTER(Table4[Column1],ISNUMBER(SEARCH(Table4[Column1],MIS[[#This Row],[OrderUniqueIdentifier]])),"")</f>
        <v>XYT</v>
      </c>
    </row>
    <row r="4472" spans="1:37" x14ac:dyDescent="0.25">
      <c r="A4472" t="s">
        <v>71</v>
      </c>
      <c r="B4472" t="s">
        <v>558</v>
      </c>
      <c r="C4472" t="s">
        <v>7936</v>
      </c>
      <c r="D4472" t="s">
        <v>72</v>
      </c>
      <c r="E4472" t="s">
        <v>120</v>
      </c>
      <c r="F4472" t="s">
        <v>98</v>
      </c>
      <c r="G4472" t="s">
        <v>89</v>
      </c>
      <c r="H4472" t="s">
        <v>75</v>
      </c>
      <c r="I4472" t="s">
        <v>76</v>
      </c>
      <c r="J4472" t="s">
        <v>77</v>
      </c>
      <c r="K4472">
        <v>20</v>
      </c>
      <c r="L4472" t="s">
        <v>77</v>
      </c>
      <c r="M4472" t="s">
        <v>78</v>
      </c>
      <c r="N4472" t="s">
        <v>7937</v>
      </c>
      <c r="O4472" t="s">
        <v>7905</v>
      </c>
      <c r="P4472" t="s">
        <v>7905</v>
      </c>
      <c r="Q4472" t="s">
        <v>121</v>
      </c>
      <c r="R4472" t="s">
        <v>79</v>
      </c>
      <c r="S4472" t="s">
        <v>155</v>
      </c>
      <c r="T4472" t="s">
        <v>122</v>
      </c>
      <c r="U4472" t="s">
        <v>100</v>
      </c>
      <c r="V4472" t="s">
        <v>80</v>
      </c>
      <c r="W4472">
        <v>81100</v>
      </c>
      <c r="X4472" t="s">
        <v>85</v>
      </c>
      <c r="Y4472">
        <v>-20</v>
      </c>
      <c r="Z4472" t="s">
        <v>164</v>
      </c>
      <c r="AA4472" t="s">
        <v>164</v>
      </c>
      <c r="AB4472" t="s">
        <v>107</v>
      </c>
      <c r="AC4472" t="s">
        <v>91</v>
      </c>
      <c r="AD4472">
        <f>_xlfn.XLOOKUP(MIS[[#This Row],[TRADING SYMBOL]],[1]Sheet1!$D:$D,[1]Sheet1!$C:$C)</f>
        <v>100.2</v>
      </c>
      <c r="AE4472">
        <f>MIS[[#This Row],[OrderAverageTradedPrice]]*MIS[[#This Row],[OrderQuantity]]</f>
        <v>3141</v>
      </c>
      <c r="AF4472">
        <f>MIS[[#This Row],[LTP]]*MIS[[#This Row],[OrderQuantity]]</f>
        <v>2004</v>
      </c>
      <c r="AG4472">
        <f>IF(MIS[[#This Row],[OrderSide]]="SELL",MIS[[#This Row],[VALUE]]-MIS[[#This Row],[LIVE_VALUE]],MIS[[#This Row],[LIVE_VALUE]]-MIS[[#This Row],[VALUE]])</f>
        <v>1137</v>
      </c>
      <c r="AH4472" t="str" cm="1">
        <f t="array" ref="AH4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2" t="str">
        <f>MIS[[#This Row],[TRADING SYMBOL]]</f>
        <v>SENSEX2552081100PE</v>
      </c>
      <c r="AJ4472" t="str">
        <f>IF(RIGHT(MIS[[#This Row],[Main/Hedge]],4)="MAIN","MAIN","HEDGE")</f>
        <v>MAIN</v>
      </c>
      <c r="AK4472" t="str" cm="1">
        <f t="array" ref="AK4472">_xlfn._xlws.FILTER(Table4[Column1],ISNUMBER(SEARCH(Table4[Column1],MIS[[#This Row],[OrderUniqueIdentifier]])),"")</f>
        <v>XYT</v>
      </c>
    </row>
    <row r="4473" spans="1:37" x14ac:dyDescent="0.25">
      <c r="A4473" t="s">
        <v>71</v>
      </c>
      <c r="B4473" t="s">
        <v>584</v>
      </c>
      <c r="C4473" t="s">
        <v>8206</v>
      </c>
      <c r="D4473" t="s">
        <v>72</v>
      </c>
      <c r="E4473" t="s">
        <v>120</v>
      </c>
      <c r="F4473" t="s">
        <v>98</v>
      </c>
      <c r="G4473" t="s">
        <v>89</v>
      </c>
      <c r="H4473" t="s">
        <v>75</v>
      </c>
      <c r="I4473" t="s">
        <v>76</v>
      </c>
      <c r="J4473" t="s">
        <v>77</v>
      </c>
      <c r="K4473">
        <v>20</v>
      </c>
      <c r="L4473" t="s">
        <v>77</v>
      </c>
      <c r="M4473" t="s">
        <v>78</v>
      </c>
      <c r="N4473" t="s">
        <v>8079</v>
      </c>
      <c r="O4473" t="s">
        <v>7904</v>
      </c>
      <c r="P4473" t="s">
        <v>7905</v>
      </c>
      <c r="Q4473" t="s">
        <v>121</v>
      </c>
      <c r="R4473" t="s">
        <v>79</v>
      </c>
      <c r="S4473" t="s">
        <v>155</v>
      </c>
      <c r="T4473" t="s">
        <v>122</v>
      </c>
      <c r="U4473" t="s">
        <v>100</v>
      </c>
      <c r="V4473" t="s">
        <v>80</v>
      </c>
      <c r="W4473">
        <v>81100</v>
      </c>
      <c r="X4473" t="s">
        <v>85</v>
      </c>
      <c r="Y4473">
        <v>-20</v>
      </c>
      <c r="Z4473" t="s">
        <v>7906</v>
      </c>
      <c r="AA4473" t="s">
        <v>164</v>
      </c>
      <c r="AB4473" t="s">
        <v>107</v>
      </c>
      <c r="AC4473" t="s">
        <v>91</v>
      </c>
      <c r="AD4473">
        <f>_xlfn.XLOOKUP(MIS[[#This Row],[TRADING SYMBOL]],[1]Sheet1!$D:$D,[1]Sheet1!$C:$C)</f>
        <v>100.2</v>
      </c>
      <c r="AE4473">
        <f>MIS[[#This Row],[OrderAverageTradedPrice]]*MIS[[#This Row],[OrderQuantity]]</f>
        <v>3122</v>
      </c>
      <c r="AF4473">
        <f>MIS[[#This Row],[LTP]]*MIS[[#This Row],[OrderQuantity]]</f>
        <v>2004</v>
      </c>
      <c r="AG4473">
        <f>IF(MIS[[#This Row],[OrderSide]]="SELL",MIS[[#This Row],[VALUE]]-MIS[[#This Row],[LIVE_VALUE]],MIS[[#This Row],[LIVE_VALUE]]-MIS[[#This Row],[VALUE]])</f>
        <v>1118</v>
      </c>
      <c r="AH4473" t="str" cm="1">
        <f t="array" ref="AH4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3" t="str">
        <f>MIS[[#This Row],[TRADING SYMBOL]]</f>
        <v>SENSEX2552081100PE</v>
      </c>
      <c r="AJ4473" t="str">
        <f>IF(RIGHT(MIS[[#This Row],[Main/Hedge]],4)="MAIN","MAIN","HEDGE")</f>
        <v>MAIN</v>
      </c>
      <c r="AK4473" t="str" cm="1">
        <f t="array" ref="AK4473">_xlfn._xlws.FILTER(Table4[Column1],ISNUMBER(SEARCH(Table4[Column1],MIS[[#This Row],[OrderUniqueIdentifier]])),"")</f>
        <v>XYT</v>
      </c>
    </row>
    <row r="4474" spans="1:37" x14ac:dyDescent="0.25">
      <c r="A4474" t="s">
        <v>71</v>
      </c>
      <c r="B4474" t="s">
        <v>632</v>
      </c>
      <c r="C4474" t="s">
        <v>7943</v>
      </c>
      <c r="D4474" t="s">
        <v>72</v>
      </c>
      <c r="E4474" t="s">
        <v>211</v>
      </c>
      <c r="F4474" t="s">
        <v>98</v>
      </c>
      <c r="G4474" t="s">
        <v>89</v>
      </c>
      <c r="H4474" t="s">
        <v>75</v>
      </c>
      <c r="I4474" t="s">
        <v>76</v>
      </c>
      <c r="J4474" t="s">
        <v>77</v>
      </c>
      <c r="K4474">
        <v>60</v>
      </c>
      <c r="L4474" t="s">
        <v>77</v>
      </c>
      <c r="M4474" t="s">
        <v>78</v>
      </c>
      <c r="N4474" t="s">
        <v>7944</v>
      </c>
      <c r="O4474" t="s">
        <v>7904</v>
      </c>
      <c r="P4474" t="s">
        <v>7905</v>
      </c>
      <c r="Q4474" t="s">
        <v>213</v>
      </c>
      <c r="R4474" t="s">
        <v>79</v>
      </c>
      <c r="S4474" t="s">
        <v>155</v>
      </c>
      <c r="T4474" t="s">
        <v>214</v>
      </c>
      <c r="U4474" t="s">
        <v>100</v>
      </c>
      <c r="V4474" t="s">
        <v>80</v>
      </c>
      <c r="W4474">
        <v>83400</v>
      </c>
      <c r="X4474" t="s">
        <v>81</v>
      </c>
      <c r="Y4474">
        <v>-60</v>
      </c>
      <c r="Z4474" t="s">
        <v>7906</v>
      </c>
      <c r="AA4474" t="s">
        <v>164</v>
      </c>
      <c r="AB4474" t="s">
        <v>90</v>
      </c>
      <c r="AC4474" t="s">
        <v>91</v>
      </c>
      <c r="AD4474">
        <f>_xlfn.XLOOKUP(MIS[[#This Row],[TRADING SYMBOL]],[1]Sheet1!$D:$D,[1]Sheet1!$C:$C)</f>
        <v>114.3</v>
      </c>
      <c r="AE4474">
        <f>MIS[[#This Row],[OrderAverageTradedPrice]]*MIS[[#This Row],[OrderQuantity]]</f>
        <v>8614.99999999998</v>
      </c>
      <c r="AF4474">
        <f>MIS[[#This Row],[LTP]]*MIS[[#This Row],[OrderQuantity]]</f>
        <v>6858</v>
      </c>
      <c r="AG4474">
        <f>IF(MIS[[#This Row],[OrderSide]]="SELL",MIS[[#This Row],[VALUE]]-MIS[[#This Row],[LIVE_VALUE]],MIS[[#This Row],[LIVE_VALUE]]-MIS[[#This Row],[VALUE]])</f>
        <v>1756.99999999998</v>
      </c>
      <c r="AH4474" t="str" cm="1">
        <f t="array" ref="AH4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4" t="str">
        <f>MIS[[#This Row],[TRADING SYMBOL]]</f>
        <v>SENSEX2552083400CE</v>
      </c>
      <c r="AJ4474" t="str">
        <f>IF(RIGHT(MIS[[#This Row],[Main/Hedge]],4)="MAIN","MAIN","HEDGE")</f>
        <v>MAIN</v>
      </c>
      <c r="AK4474" t="str" cm="1">
        <f t="array" ref="AK4474">_xlfn._xlws.FILTER(Table4[Column1],ISNUMBER(SEARCH(Table4[Column1],MIS[[#This Row],[OrderUniqueIdentifier]])),"")</f>
        <v>XYT</v>
      </c>
    </row>
    <row r="4475" spans="1:37" x14ac:dyDescent="0.25">
      <c r="A4475" t="s">
        <v>71</v>
      </c>
      <c r="B4475" t="s">
        <v>714</v>
      </c>
      <c r="C4475" t="s">
        <v>7965</v>
      </c>
      <c r="D4475" t="s">
        <v>72</v>
      </c>
      <c r="E4475" t="s">
        <v>211</v>
      </c>
      <c r="F4475" t="s">
        <v>98</v>
      </c>
      <c r="G4475" t="s">
        <v>89</v>
      </c>
      <c r="H4475" t="s">
        <v>75</v>
      </c>
      <c r="I4475" t="s">
        <v>76</v>
      </c>
      <c r="J4475" t="s">
        <v>77</v>
      </c>
      <c r="K4475">
        <v>40</v>
      </c>
      <c r="L4475" t="s">
        <v>77</v>
      </c>
      <c r="M4475" t="s">
        <v>78</v>
      </c>
      <c r="N4475" t="s">
        <v>431</v>
      </c>
      <c r="O4475" t="s">
        <v>7904</v>
      </c>
      <c r="P4475" t="s">
        <v>7905</v>
      </c>
      <c r="Q4475" t="s">
        <v>213</v>
      </c>
      <c r="R4475" t="s">
        <v>79</v>
      </c>
      <c r="S4475" t="s">
        <v>155</v>
      </c>
      <c r="T4475" t="s">
        <v>214</v>
      </c>
      <c r="U4475" t="s">
        <v>100</v>
      </c>
      <c r="V4475" t="s">
        <v>80</v>
      </c>
      <c r="W4475">
        <v>83400</v>
      </c>
      <c r="X4475" t="s">
        <v>81</v>
      </c>
      <c r="Y4475">
        <v>-40</v>
      </c>
      <c r="Z4475" t="s">
        <v>7906</v>
      </c>
      <c r="AA4475" t="s">
        <v>164</v>
      </c>
      <c r="AB4475" t="s">
        <v>90</v>
      </c>
      <c r="AC4475" t="s">
        <v>91</v>
      </c>
      <c r="AD4475">
        <f>_xlfn.XLOOKUP(MIS[[#This Row],[TRADING SYMBOL]],[1]Sheet1!$D:$D,[1]Sheet1!$C:$C)</f>
        <v>114.3</v>
      </c>
      <c r="AE4475">
        <f>MIS[[#This Row],[OrderAverageTradedPrice]]*MIS[[#This Row],[OrderQuantity]]</f>
        <v>5750</v>
      </c>
      <c r="AF4475">
        <f>MIS[[#This Row],[LTP]]*MIS[[#This Row],[OrderQuantity]]</f>
        <v>4572</v>
      </c>
      <c r="AG4475">
        <f>IF(MIS[[#This Row],[OrderSide]]="SELL",MIS[[#This Row],[VALUE]]-MIS[[#This Row],[LIVE_VALUE]],MIS[[#This Row],[LIVE_VALUE]]-MIS[[#This Row],[VALUE]])</f>
        <v>1178</v>
      </c>
      <c r="AH4475" t="str" cm="1">
        <f t="array" ref="AH4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5" t="str">
        <f>MIS[[#This Row],[TRADING SYMBOL]]</f>
        <v>SENSEX2552083400CE</v>
      </c>
      <c r="AJ4475" t="str">
        <f>IF(RIGHT(MIS[[#This Row],[Main/Hedge]],4)="MAIN","MAIN","HEDGE")</f>
        <v>MAIN</v>
      </c>
      <c r="AK4475" t="str" cm="1">
        <f t="array" ref="AK4475">_xlfn._xlws.FILTER(Table4[Column1],ISNUMBER(SEARCH(Table4[Column1],MIS[[#This Row],[OrderUniqueIdentifier]])),"")</f>
        <v>XYT</v>
      </c>
    </row>
    <row r="4476" spans="1:37" x14ac:dyDescent="0.25">
      <c r="A4476" t="s">
        <v>71</v>
      </c>
      <c r="B4476" t="s">
        <v>714</v>
      </c>
      <c r="C4476" t="s">
        <v>7966</v>
      </c>
      <c r="D4476" t="s">
        <v>72</v>
      </c>
      <c r="E4476" t="s">
        <v>120</v>
      </c>
      <c r="F4476" t="s">
        <v>98</v>
      </c>
      <c r="G4476" t="s">
        <v>89</v>
      </c>
      <c r="H4476" t="s">
        <v>75</v>
      </c>
      <c r="I4476" t="s">
        <v>76</v>
      </c>
      <c r="J4476" t="s">
        <v>77</v>
      </c>
      <c r="K4476">
        <v>40</v>
      </c>
      <c r="L4476" t="s">
        <v>77</v>
      </c>
      <c r="M4476" t="s">
        <v>78</v>
      </c>
      <c r="N4476" t="s">
        <v>7967</v>
      </c>
      <c r="O4476" t="s">
        <v>7905</v>
      </c>
      <c r="P4476" t="s">
        <v>7905</v>
      </c>
      <c r="Q4476" t="s">
        <v>121</v>
      </c>
      <c r="R4476" t="s">
        <v>79</v>
      </c>
      <c r="S4476" t="s">
        <v>155</v>
      </c>
      <c r="T4476" t="s">
        <v>122</v>
      </c>
      <c r="U4476" t="s">
        <v>100</v>
      </c>
      <c r="V4476" t="s">
        <v>80</v>
      </c>
      <c r="W4476">
        <v>81100</v>
      </c>
      <c r="X4476" t="s">
        <v>85</v>
      </c>
      <c r="Y4476">
        <v>-40</v>
      </c>
      <c r="Z4476" t="s">
        <v>164</v>
      </c>
      <c r="AA4476" t="s">
        <v>164</v>
      </c>
      <c r="AB4476" t="s">
        <v>107</v>
      </c>
      <c r="AC4476" t="s">
        <v>91</v>
      </c>
      <c r="AD4476">
        <f>_xlfn.XLOOKUP(MIS[[#This Row],[TRADING SYMBOL]],[1]Sheet1!$D:$D,[1]Sheet1!$C:$C)</f>
        <v>100.2</v>
      </c>
      <c r="AE4476">
        <f>MIS[[#This Row],[OrderAverageTradedPrice]]*MIS[[#This Row],[OrderQuantity]]</f>
        <v>6250</v>
      </c>
      <c r="AF4476">
        <f>MIS[[#This Row],[LTP]]*MIS[[#This Row],[OrderQuantity]]</f>
        <v>4008</v>
      </c>
      <c r="AG4476">
        <f>IF(MIS[[#This Row],[OrderSide]]="SELL",MIS[[#This Row],[VALUE]]-MIS[[#This Row],[LIVE_VALUE]],MIS[[#This Row],[LIVE_VALUE]]-MIS[[#This Row],[VALUE]])</f>
        <v>2242</v>
      </c>
      <c r="AH4476" t="str" cm="1">
        <f t="array" ref="AH4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6" t="str">
        <f>MIS[[#This Row],[TRADING SYMBOL]]</f>
        <v>SENSEX2552081100PE</v>
      </c>
      <c r="AJ4476" t="str">
        <f>IF(RIGHT(MIS[[#This Row],[Main/Hedge]],4)="MAIN","MAIN","HEDGE")</f>
        <v>MAIN</v>
      </c>
      <c r="AK4476" t="str" cm="1">
        <f t="array" ref="AK4476">_xlfn._xlws.FILTER(Table4[Column1],ISNUMBER(SEARCH(Table4[Column1],MIS[[#This Row],[OrderUniqueIdentifier]])),"")</f>
        <v>XYT</v>
      </c>
    </row>
    <row r="4477" spans="1:37" x14ac:dyDescent="0.25">
      <c r="A4477" t="s">
        <v>71</v>
      </c>
      <c r="B4477" t="s">
        <v>753</v>
      </c>
      <c r="C4477" t="s">
        <v>7978</v>
      </c>
      <c r="D4477" t="s">
        <v>72</v>
      </c>
      <c r="E4477" t="s">
        <v>120</v>
      </c>
      <c r="F4477" t="s">
        <v>98</v>
      </c>
      <c r="G4477" t="s">
        <v>89</v>
      </c>
      <c r="H4477" t="s">
        <v>75</v>
      </c>
      <c r="I4477" t="s">
        <v>76</v>
      </c>
      <c r="J4477" t="s">
        <v>77</v>
      </c>
      <c r="K4477">
        <v>60</v>
      </c>
      <c r="L4477" t="s">
        <v>77</v>
      </c>
      <c r="M4477" t="s">
        <v>78</v>
      </c>
      <c r="N4477" t="s">
        <v>7979</v>
      </c>
      <c r="O4477" t="s">
        <v>7904</v>
      </c>
      <c r="P4477" t="s">
        <v>7905</v>
      </c>
      <c r="Q4477" t="s">
        <v>121</v>
      </c>
      <c r="R4477" t="s">
        <v>79</v>
      </c>
      <c r="S4477" t="s">
        <v>155</v>
      </c>
      <c r="T4477" t="s">
        <v>122</v>
      </c>
      <c r="U4477" t="s">
        <v>100</v>
      </c>
      <c r="V4477" t="s">
        <v>80</v>
      </c>
      <c r="W4477">
        <v>81100</v>
      </c>
      <c r="X4477" t="s">
        <v>85</v>
      </c>
      <c r="Y4477">
        <v>-60</v>
      </c>
      <c r="Z4477" t="s">
        <v>7906</v>
      </c>
      <c r="AA4477" t="s">
        <v>164</v>
      </c>
      <c r="AB4477" t="s">
        <v>107</v>
      </c>
      <c r="AC4477" t="s">
        <v>91</v>
      </c>
      <c r="AD4477">
        <f>_xlfn.XLOOKUP(MIS[[#This Row],[TRADING SYMBOL]],[1]Sheet1!$D:$D,[1]Sheet1!$C:$C)</f>
        <v>100.2</v>
      </c>
      <c r="AE4477">
        <f>MIS[[#This Row],[OrderAverageTradedPrice]]*MIS[[#This Row],[OrderQuantity]]</f>
        <v>9360.99999999996</v>
      </c>
      <c r="AF4477">
        <f>MIS[[#This Row],[LTP]]*MIS[[#This Row],[OrderQuantity]]</f>
        <v>6012</v>
      </c>
      <c r="AG4477">
        <f>IF(MIS[[#This Row],[OrderSide]]="SELL",MIS[[#This Row],[VALUE]]-MIS[[#This Row],[LIVE_VALUE]],MIS[[#This Row],[LIVE_VALUE]]-MIS[[#This Row],[VALUE]])</f>
        <v>3348.99999999996</v>
      </c>
      <c r="AH4477" t="str" cm="1">
        <f t="array" ref="AH44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7" t="str">
        <f>MIS[[#This Row],[TRADING SYMBOL]]</f>
        <v>SENSEX2552081100PE</v>
      </c>
      <c r="AJ4477" t="str">
        <f>IF(RIGHT(MIS[[#This Row],[Main/Hedge]],4)="MAIN","MAIN","HEDGE")</f>
        <v>MAIN</v>
      </c>
      <c r="AK4477" t="str" cm="1">
        <f t="array" ref="AK4477">_xlfn._xlws.FILTER(Table4[Column1],ISNUMBER(SEARCH(Table4[Column1],MIS[[#This Row],[OrderUniqueIdentifier]])),"")</f>
        <v>XYT</v>
      </c>
    </row>
    <row r="4478" spans="1:37" x14ac:dyDescent="0.25">
      <c r="A4478" t="s">
        <v>71</v>
      </c>
      <c r="B4478" t="s">
        <v>761</v>
      </c>
      <c r="C4478" t="s">
        <v>7980</v>
      </c>
      <c r="D4478" t="s">
        <v>72</v>
      </c>
      <c r="E4478" t="s">
        <v>211</v>
      </c>
      <c r="F4478" t="s">
        <v>98</v>
      </c>
      <c r="G4478" t="s">
        <v>89</v>
      </c>
      <c r="H4478" t="s">
        <v>75</v>
      </c>
      <c r="I4478" t="s">
        <v>76</v>
      </c>
      <c r="J4478" t="s">
        <v>77</v>
      </c>
      <c r="K4478">
        <v>20</v>
      </c>
      <c r="L4478" t="s">
        <v>77</v>
      </c>
      <c r="M4478" t="s">
        <v>78</v>
      </c>
      <c r="N4478" t="s">
        <v>1700</v>
      </c>
      <c r="O4478" t="s">
        <v>7905</v>
      </c>
      <c r="P4478" t="s">
        <v>7905</v>
      </c>
      <c r="Q4478" t="s">
        <v>213</v>
      </c>
      <c r="R4478" t="s">
        <v>79</v>
      </c>
      <c r="S4478" t="s">
        <v>155</v>
      </c>
      <c r="T4478" t="s">
        <v>214</v>
      </c>
      <c r="U4478" t="s">
        <v>100</v>
      </c>
      <c r="V4478" t="s">
        <v>80</v>
      </c>
      <c r="W4478">
        <v>83400</v>
      </c>
      <c r="X4478" t="s">
        <v>81</v>
      </c>
      <c r="Y4478">
        <v>-20</v>
      </c>
      <c r="Z4478" t="s">
        <v>164</v>
      </c>
      <c r="AA4478" t="s">
        <v>164</v>
      </c>
      <c r="AB4478" t="s">
        <v>90</v>
      </c>
      <c r="AC4478" t="s">
        <v>91</v>
      </c>
      <c r="AD4478">
        <f>_xlfn.XLOOKUP(MIS[[#This Row],[TRADING SYMBOL]],[1]Sheet1!$D:$D,[1]Sheet1!$C:$C)</f>
        <v>114.3</v>
      </c>
      <c r="AE4478">
        <f>MIS[[#This Row],[OrderAverageTradedPrice]]*MIS[[#This Row],[OrderQuantity]]</f>
        <v>2880</v>
      </c>
      <c r="AF4478">
        <f>MIS[[#This Row],[LTP]]*MIS[[#This Row],[OrderQuantity]]</f>
        <v>2286</v>
      </c>
      <c r="AG4478">
        <f>IF(MIS[[#This Row],[OrderSide]]="SELL",MIS[[#This Row],[VALUE]]-MIS[[#This Row],[LIVE_VALUE]],MIS[[#This Row],[LIVE_VALUE]]-MIS[[#This Row],[VALUE]])</f>
        <v>594</v>
      </c>
      <c r="AH4478" t="str" cm="1">
        <f t="array" ref="AH4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8" t="str">
        <f>MIS[[#This Row],[TRADING SYMBOL]]</f>
        <v>SENSEX2552083400CE</v>
      </c>
      <c r="AJ4478" t="str">
        <f>IF(RIGHT(MIS[[#This Row],[Main/Hedge]],4)="MAIN","MAIN","HEDGE")</f>
        <v>MAIN</v>
      </c>
      <c r="AK4478" t="str" cm="1">
        <f t="array" ref="AK4478">_xlfn._xlws.FILTER(Table4[Column1],ISNUMBER(SEARCH(Table4[Column1],MIS[[#This Row],[OrderUniqueIdentifier]])),"")</f>
        <v>XYT</v>
      </c>
    </row>
    <row r="4479" spans="1:37" x14ac:dyDescent="0.25">
      <c r="A4479" t="s">
        <v>71</v>
      </c>
      <c r="B4479" t="s">
        <v>795</v>
      </c>
      <c r="C4479" t="s">
        <v>7992</v>
      </c>
      <c r="D4479" t="s">
        <v>72</v>
      </c>
      <c r="E4479" t="s">
        <v>211</v>
      </c>
      <c r="F4479" t="s">
        <v>98</v>
      </c>
      <c r="G4479" t="s">
        <v>89</v>
      </c>
      <c r="H4479" t="s">
        <v>75</v>
      </c>
      <c r="I4479" t="s">
        <v>76</v>
      </c>
      <c r="J4479" t="s">
        <v>77</v>
      </c>
      <c r="K4479">
        <v>20</v>
      </c>
      <c r="L4479" t="s">
        <v>77</v>
      </c>
      <c r="M4479" t="s">
        <v>78</v>
      </c>
      <c r="N4479" t="s">
        <v>199</v>
      </c>
      <c r="O4479" t="s">
        <v>7905</v>
      </c>
      <c r="P4479" t="s">
        <v>7905</v>
      </c>
      <c r="Q4479" t="s">
        <v>213</v>
      </c>
      <c r="R4479" t="s">
        <v>79</v>
      </c>
      <c r="S4479" t="s">
        <v>155</v>
      </c>
      <c r="T4479" t="s">
        <v>214</v>
      </c>
      <c r="U4479" t="s">
        <v>100</v>
      </c>
      <c r="V4479" t="s">
        <v>80</v>
      </c>
      <c r="W4479">
        <v>83400</v>
      </c>
      <c r="X4479" t="s">
        <v>81</v>
      </c>
      <c r="Y4479">
        <v>-20</v>
      </c>
      <c r="Z4479" t="s">
        <v>164</v>
      </c>
      <c r="AA4479" t="s">
        <v>164</v>
      </c>
      <c r="AB4479" t="s">
        <v>90</v>
      </c>
      <c r="AC4479" t="s">
        <v>91</v>
      </c>
      <c r="AD4479">
        <f>_xlfn.XLOOKUP(MIS[[#This Row],[TRADING SYMBOL]],[1]Sheet1!$D:$D,[1]Sheet1!$C:$C)</f>
        <v>114.3</v>
      </c>
      <c r="AE4479">
        <f>MIS[[#This Row],[OrderAverageTradedPrice]]*MIS[[#This Row],[OrderQuantity]]</f>
        <v>2856</v>
      </c>
      <c r="AF4479">
        <f>MIS[[#This Row],[LTP]]*MIS[[#This Row],[OrderQuantity]]</f>
        <v>2286</v>
      </c>
      <c r="AG4479">
        <f>IF(MIS[[#This Row],[OrderSide]]="SELL",MIS[[#This Row],[VALUE]]-MIS[[#This Row],[LIVE_VALUE]],MIS[[#This Row],[LIVE_VALUE]]-MIS[[#This Row],[VALUE]])</f>
        <v>570</v>
      </c>
      <c r="AH4479" t="str" cm="1">
        <f t="array" ref="AH4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9" t="str">
        <f>MIS[[#This Row],[TRADING SYMBOL]]</f>
        <v>SENSEX2552083400CE</v>
      </c>
      <c r="AJ4479" t="str">
        <f>IF(RIGHT(MIS[[#This Row],[Main/Hedge]],4)="MAIN","MAIN","HEDGE")</f>
        <v>MAIN</v>
      </c>
      <c r="AK4479" t="str" cm="1">
        <f t="array" ref="AK4479">_xlfn._xlws.FILTER(Table4[Column1],ISNUMBER(SEARCH(Table4[Column1],MIS[[#This Row],[OrderUniqueIdentifier]])),"")</f>
        <v>XYT</v>
      </c>
    </row>
    <row r="4480" spans="1:37" x14ac:dyDescent="0.25">
      <c r="A4480" t="s">
        <v>71</v>
      </c>
      <c r="B4480" t="s">
        <v>830</v>
      </c>
      <c r="C4480" t="s">
        <v>8222</v>
      </c>
      <c r="D4480" t="s">
        <v>72</v>
      </c>
      <c r="E4480" t="s">
        <v>120</v>
      </c>
      <c r="F4480" t="s">
        <v>98</v>
      </c>
      <c r="G4480" t="s">
        <v>89</v>
      </c>
      <c r="H4480" t="s">
        <v>75</v>
      </c>
      <c r="I4480" t="s">
        <v>76</v>
      </c>
      <c r="J4480" t="s">
        <v>77</v>
      </c>
      <c r="K4480">
        <v>60</v>
      </c>
      <c r="L4480" t="s">
        <v>77</v>
      </c>
      <c r="M4480" t="s">
        <v>78</v>
      </c>
      <c r="N4480" t="s">
        <v>8223</v>
      </c>
      <c r="O4480" t="s">
        <v>7904</v>
      </c>
      <c r="P4480" t="s">
        <v>7905</v>
      </c>
      <c r="Q4480" t="s">
        <v>121</v>
      </c>
      <c r="R4480" t="s">
        <v>79</v>
      </c>
      <c r="S4480" t="s">
        <v>155</v>
      </c>
      <c r="T4480" t="s">
        <v>122</v>
      </c>
      <c r="U4480" t="s">
        <v>100</v>
      </c>
      <c r="V4480" t="s">
        <v>80</v>
      </c>
      <c r="W4480">
        <v>81100</v>
      </c>
      <c r="X4480" t="s">
        <v>85</v>
      </c>
      <c r="Y4480">
        <v>-60</v>
      </c>
      <c r="Z4480" t="s">
        <v>7906</v>
      </c>
      <c r="AA4480" t="s">
        <v>164</v>
      </c>
      <c r="AB4480" t="s">
        <v>107</v>
      </c>
      <c r="AC4480" t="s">
        <v>91</v>
      </c>
      <c r="AD4480">
        <f>_xlfn.XLOOKUP(MIS[[#This Row],[TRADING SYMBOL]],[1]Sheet1!$D:$D,[1]Sheet1!$C:$C)</f>
        <v>100.2</v>
      </c>
      <c r="AE4480">
        <f>MIS[[#This Row],[OrderAverageTradedPrice]]*MIS[[#This Row],[OrderQuantity]]</f>
        <v>9337.99999999998</v>
      </c>
      <c r="AF4480">
        <f>MIS[[#This Row],[LTP]]*MIS[[#This Row],[OrderQuantity]]</f>
        <v>6012</v>
      </c>
      <c r="AG4480">
        <f>IF(MIS[[#This Row],[OrderSide]]="SELL",MIS[[#This Row],[VALUE]]-MIS[[#This Row],[LIVE_VALUE]],MIS[[#This Row],[LIVE_VALUE]]-MIS[[#This Row],[VALUE]])</f>
        <v>3325.99999999998</v>
      </c>
      <c r="AH4480" t="str" cm="1">
        <f t="array" ref="AH44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0" t="str">
        <f>MIS[[#This Row],[TRADING SYMBOL]]</f>
        <v>SENSEX2552081100PE</v>
      </c>
      <c r="AJ4480" t="str">
        <f>IF(RIGHT(MIS[[#This Row],[Main/Hedge]],4)="MAIN","MAIN","HEDGE")</f>
        <v>MAIN</v>
      </c>
      <c r="AK4480" t="str" cm="1">
        <f t="array" ref="AK4480">_xlfn._xlws.FILTER(Table4[Column1],ISNUMBER(SEARCH(Table4[Column1],MIS[[#This Row],[OrderUniqueIdentifier]])),"")</f>
        <v>XYT</v>
      </c>
    </row>
    <row r="4481" spans="1:37" x14ac:dyDescent="0.25">
      <c r="A4481" t="s">
        <v>71</v>
      </c>
      <c r="B4481" t="s">
        <v>864</v>
      </c>
      <c r="C4481" t="s">
        <v>8229</v>
      </c>
      <c r="D4481" t="s">
        <v>72</v>
      </c>
      <c r="E4481" t="s">
        <v>120</v>
      </c>
      <c r="F4481" t="s">
        <v>98</v>
      </c>
      <c r="G4481" t="s">
        <v>89</v>
      </c>
      <c r="H4481" t="s">
        <v>75</v>
      </c>
      <c r="I4481" t="s">
        <v>76</v>
      </c>
      <c r="J4481" t="s">
        <v>77</v>
      </c>
      <c r="K4481">
        <v>20</v>
      </c>
      <c r="L4481" t="s">
        <v>77</v>
      </c>
      <c r="M4481" t="s">
        <v>78</v>
      </c>
      <c r="N4481" t="s">
        <v>7988</v>
      </c>
      <c r="O4481" t="s">
        <v>7904</v>
      </c>
      <c r="P4481" t="s">
        <v>7905</v>
      </c>
      <c r="Q4481" t="s">
        <v>121</v>
      </c>
      <c r="R4481" t="s">
        <v>79</v>
      </c>
      <c r="S4481" t="s">
        <v>155</v>
      </c>
      <c r="T4481" t="s">
        <v>122</v>
      </c>
      <c r="U4481" t="s">
        <v>100</v>
      </c>
      <c r="V4481" t="s">
        <v>80</v>
      </c>
      <c r="W4481">
        <v>81100</v>
      </c>
      <c r="X4481" t="s">
        <v>85</v>
      </c>
      <c r="Y4481">
        <v>-20</v>
      </c>
      <c r="Z4481" t="s">
        <v>7906</v>
      </c>
      <c r="AA4481" t="s">
        <v>164</v>
      </c>
      <c r="AB4481" t="s">
        <v>107</v>
      </c>
      <c r="AC4481" t="s">
        <v>91</v>
      </c>
      <c r="AD4481">
        <f>_xlfn.XLOOKUP(MIS[[#This Row],[TRADING SYMBOL]],[1]Sheet1!$D:$D,[1]Sheet1!$C:$C)</f>
        <v>100.2</v>
      </c>
      <c r="AE4481">
        <f>MIS[[#This Row],[OrderAverageTradedPrice]]*MIS[[#This Row],[OrderQuantity]]</f>
        <v>3116</v>
      </c>
      <c r="AF4481">
        <f>MIS[[#This Row],[LTP]]*MIS[[#This Row],[OrderQuantity]]</f>
        <v>2004</v>
      </c>
      <c r="AG4481">
        <f>IF(MIS[[#This Row],[OrderSide]]="SELL",MIS[[#This Row],[VALUE]]-MIS[[#This Row],[LIVE_VALUE]],MIS[[#This Row],[LIVE_VALUE]]-MIS[[#This Row],[VALUE]])</f>
        <v>1112</v>
      </c>
      <c r="AH4481" t="str" cm="1">
        <f t="array" ref="AH4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1" t="str">
        <f>MIS[[#This Row],[TRADING SYMBOL]]</f>
        <v>SENSEX2552081100PE</v>
      </c>
      <c r="AJ4481" t="str">
        <f>IF(RIGHT(MIS[[#This Row],[Main/Hedge]],4)="MAIN","MAIN","HEDGE")</f>
        <v>MAIN</v>
      </c>
      <c r="AK4481" t="str" cm="1">
        <f t="array" ref="AK4481">_xlfn._xlws.FILTER(Table4[Column1],ISNUMBER(SEARCH(Table4[Column1],MIS[[#This Row],[OrderUniqueIdentifier]])),"")</f>
        <v>XYT</v>
      </c>
    </row>
    <row r="4482" spans="1:37" x14ac:dyDescent="0.25">
      <c r="A4482" t="s">
        <v>71</v>
      </c>
      <c r="B4482" t="s">
        <v>901</v>
      </c>
      <c r="C4482" t="s">
        <v>8005</v>
      </c>
      <c r="D4482" t="s">
        <v>72</v>
      </c>
      <c r="E4482" t="s">
        <v>211</v>
      </c>
      <c r="F4482" t="s">
        <v>98</v>
      </c>
      <c r="G4482" t="s">
        <v>89</v>
      </c>
      <c r="H4482" t="s">
        <v>75</v>
      </c>
      <c r="I4482" t="s">
        <v>76</v>
      </c>
      <c r="J4482" t="s">
        <v>77</v>
      </c>
      <c r="K4482">
        <v>20</v>
      </c>
      <c r="L4482" t="s">
        <v>77</v>
      </c>
      <c r="M4482" t="s">
        <v>78</v>
      </c>
      <c r="N4482" t="s">
        <v>817</v>
      </c>
      <c r="O4482" t="s">
        <v>7904</v>
      </c>
      <c r="P4482" t="s">
        <v>7905</v>
      </c>
      <c r="Q4482" t="s">
        <v>213</v>
      </c>
      <c r="R4482" t="s">
        <v>79</v>
      </c>
      <c r="S4482" t="s">
        <v>155</v>
      </c>
      <c r="T4482" t="s">
        <v>214</v>
      </c>
      <c r="U4482" t="s">
        <v>100</v>
      </c>
      <c r="V4482" t="s">
        <v>80</v>
      </c>
      <c r="W4482">
        <v>83400</v>
      </c>
      <c r="X4482" t="s">
        <v>81</v>
      </c>
      <c r="Y4482">
        <v>-20</v>
      </c>
      <c r="Z4482" t="s">
        <v>7906</v>
      </c>
      <c r="AA4482" t="s">
        <v>164</v>
      </c>
      <c r="AB4482" t="s">
        <v>90</v>
      </c>
      <c r="AC4482" t="s">
        <v>91</v>
      </c>
      <c r="AD4482">
        <f>_xlfn.XLOOKUP(MIS[[#This Row],[TRADING SYMBOL]],[1]Sheet1!$D:$D,[1]Sheet1!$C:$C)</f>
        <v>114.3</v>
      </c>
      <c r="AE4482">
        <f>MIS[[#This Row],[OrderAverageTradedPrice]]*MIS[[#This Row],[OrderQuantity]]</f>
        <v>2878</v>
      </c>
      <c r="AF4482">
        <f>MIS[[#This Row],[LTP]]*MIS[[#This Row],[OrderQuantity]]</f>
        <v>2286</v>
      </c>
      <c r="AG4482">
        <f>IF(MIS[[#This Row],[OrderSide]]="SELL",MIS[[#This Row],[VALUE]]-MIS[[#This Row],[LIVE_VALUE]],MIS[[#This Row],[LIVE_VALUE]]-MIS[[#This Row],[VALUE]])</f>
        <v>592</v>
      </c>
      <c r="AH4482" t="str" cm="1">
        <f t="array" ref="AH4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2" t="str">
        <f>MIS[[#This Row],[TRADING SYMBOL]]</f>
        <v>SENSEX2552083400CE</v>
      </c>
      <c r="AJ4482" t="str">
        <f>IF(RIGHT(MIS[[#This Row],[Main/Hedge]],4)="MAIN","MAIN","HEDGE")</f>
        <v>MAIN</v>
      </c>
      <c r="AK4482" t="str" cm="1">
        <f t="array" ref="AK4482">_xlfn._xlws.FILTER(Table4[Column1],ISNUMBER(SEARCH(Table4[Column1],MIS[[#This Row],[OrderUniqueIdentifier]])),"")</f>
        <v>XYT</v>
      </c>
    </row>
    <row r="4483" spans="1:37" x14ac:dyDescent="0.25">
      <c r="A4483" t="s">
        <v>71</v>
      </c>
      <c r="B4483" t="s">
        <v>916</v>
      </c>
      <c r="C4483" t="s">
        <v>8010</v>
      </c>
      <c r="D4483" t="s">
        <v>72</v>
      </c>
      <c r="E4483" t="s">
        <v>120</v>
      </c>
      <c r="F4483" t="s">
        <v>98</v>
      </c>
      <c r="G4483" t="s">
        <v>89</v>
      </c>
      <c r="H4483" t="s">
        <v>75</v>
      </c>
      <c r="I4483" t="s">
        <v>76</v>
      </c>
      <c r="J4483" t="s">
        <v>77</v>
      </c>
      <c r="K4483">
        <v>20</v>
      </c>
      <c r="L4483" t="s">
        <v>77</v>
      </c>
      <c r="M4483" t="s">
        <v>78</v>
      </c>
      <c r="N4483" t="s">
        <v>8001</v>
      </c>
      <c r="O4483" t="s">
        <v>7904</v>
      </c>
      <c r="P4483" t="s">
        <v>7905</v>
      </c>
      <c r="Q4483" t="s">
        <v>121</v>
      </c>
      <c r="R4483" t="s">
        <v>79</v>
      </c>
      <c r="S4483" t="s">
        <v>155</v>
      </c>
      <c r="T4483" t="s">
        <v>122</v>
      </c>
      <c r="U4483" t="s">
        <v>100</v>
      </c>
      <c r="V4483" t="s">
        <v>80</v>
      </c>
      <c r="W4483">
        <v>81100</v>
      </c>
      <c r="X4483" t="s">
        <v>85</v>
      </c>
      <c r="Y4483">
        <v>-20</v>
      </c>
      <c r="Z4483" t="s">
        <v>7906</v>
      </c>
      <c r="AA4483" t="s">
        <v>164</v>
      </c>
      <c r="AB4483" t="s">
        <v>107</v>
      </c>
      <c r="AC4483" t="s">
        <v>91</v>
      </c>
      <c r="AD4483">
        <f>_xlfn.XLOOKUP(MIS[[#This Row],[TRADING SYMBOL]],[1]Sheet1!$D:$D,[1]Sheet1!$C:$C)</f>
        <v>100.2</v>
      </c>
      <c r="AE4483">
        <f>MIS[[#This Row],[OrderAverageTradedPrice]]*MIS[[#This Row],[OrderQuantity]]</f>
        <v>3114</v>
      </c>
      <c r="AF4483">
        <f>MIS[[#This Row],[LTP]]*MIS[[#This Row],[OrderQuantity]]</f>
        <v>2004</v>
      </c>
      <c r="AG4483">
        <f>IF(MIS[[#This Row],[OrderSide]]="SELL",MIS[[#This Row],[VALUE]]-MIS[[#This Row],[LIVE_VALUE]],MIS[[#This Row],[LIVE_VALUE]]-MIS[[#This Row],[VALUE]])</f>
        <v>1110</v>
      </c>
      <c r="AH4483" t="str" cm="1">
        <f t="array" ref="AH4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3" t="str">
        <f>MIS[[#This Row],[TRADING SYMBOL]]</f>
        <v>SENSEX2552081100PE</v>
      </c>
      <c r="AJ4483" t="str">
        <f>IF(RIGHT(MIS[[#This Row],[Main/Hedge]],4)="MAIN","MAIN","HEDGE")</f>
        <v>MAIN</v>
      </c>
      <c r="AK4483" t="str" cm="1">
        <f t="array" ref="AK4483">_xlfn._xlws.FILTER(Table4[Column1],ISNUMBER(SEARCH(Table4[Column1],MIS[[#This Row],[OrderUniqueIdentifier]])),"")</f>
        <v>XYT</v>
      </c>
    </row>
    <row r="4484" spans="1:37" x14ac:dyDescent="0.25">
      <c r="A4484" t="s">
        <v>71</v>
      </c>
      <c r="B4484" t="s">
        <v>931</v>
      </c>
      <c r="C4484" t="s">
        <v>8013</v>
      </c>
      <c r="D4484" t="s">
        <v>72</v>
      </c>
      <c r="E4484" t="s">
        <v>211</v>
      </c>
      <c r="F4484" t="s">
        <v>98</v>
      </c>
      <c r="G4484" t="s">
        <v>89</v>
      </c>
      <c r="H4484" t="s">
        <v>75</v>
      </c>
      <c r="I4484" t="s">
        <v>76</v>
      </c>
      <c r="J4484" t="s">
        <v>77</v>
      </c>
      <c r="K4484">
        <v>60</v>
      </c>
      <c r="L4484" t="s">
        <v>77</v>
      </c>
      <c r="M4484" t="s">
        <v>78</v>
      </c>
      <c r="N4484" t="s">
        <v>8014</v>
      </c>
      <c r="O4484" t="s">
        <v>7904</v>
      </c>
      <c r="P4484" t="s">
        <v>7905</v>
      </c>
      <c r="Q4484" t="s">
        <v>213</v>
      </c>
      <c r="R4484" t="s">
        <v>79</v>
      </c>
      <c r="S4484" t="s">
        <v>155</v>
      </c>
      <c r="T4484" t="s">
        <v>214</v>
      </c>
      <c r="U4484" t="s">
        <v>100</v>
      </c>
      <c r="V4484" t="s">
        <v>80</v>
      </c>
      <c r="W4484">
        <v>83400</v>
      </c>
      <c r="X4484" t="s">
        <v>81</v>
      </c>
      <c r="Y4484">
        <v>-60</v>
      </c>
      <c r="Z4484" t="s">
        <v>7906</v>
      </c>
      <c r="AA4484" t="s">
        <v>164</v>
      </c>
      <c r="AB4484" t="s">
        <v>90</v>
      </c>
      <c r="AC4484" t="s">
        <v>91</v>
      </c>
      <c r="AD4484">
        <f>_xlfn.XLOOKUP(MIS[[#This Row],[TRADING SYMBOL]],[1]Sheet1!$D:$D,[1]Sheet1!$C:$C)</f>
        <v>114.3</v>
      </c>
      <c r="AE4484">
        <f>MIS[[#This Row],[OrderAverageTradedPrice]]*MIS[[#This Row],[OrderQuantity]]</f>
        <v>8637.99999999996</v>
      </c>
      <c r="AF4484">
        <f>MIS[[#This Row],[LTP]]*MIS[[#This Row],[OrderQuantity]]</f>
        <v>6858</v>
      </c>
      <c r="AG4484">
        <f>IF(MIS[[#This Row],[OrderSide]]="SELL",MIS[[#This Row],[VALUE]]-MIS[[#This Row],[LIVE_VALUE]],MIS[[#This Row],[LIVE_VALUE]]-MIS[[#This Row],[VALUE]])</f>
        <v>1779.99999999996</v>
      </c>
      <c r="AH4484" t="str" cm="1">
        <f t="array" ref="AH44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4" t="str">
        <f>MIS[[#This Row],[TRADING SYMBOL]]</f>
        <v>SENSEX2552083400CE</v>
      </c>
      <c r="AJ4484" t="str">
        <f>IF(RIGHT(MIS[[#This Row],[Main/Hedge]],4)="MAIN","MAIN","HEDGE")</f>
        <v>MAIN</v>
      </c>
      <c r="AK4484" t="str" cm="1">
        <f t="array" ref="AK4484">_xlfn._xlws.FILTER(Table4[Column1],ISNUMBER(SEARCH(Table4[Column1],MIS[[#This Row],[OrderUniqueIdentifier]])),"")</f>
        <v>XYT</v>
      </c>
    </row>
    <row r="4485" spans="1:37" x14ac:dyDescent="0.25">
      <c r="A4485" t="s">
        <v>71</v>
      </c>
      <c r="B4485" t="s">
        <v>931</v>
      </c>
      <c r="C4485" t="s">
        <v>8015</v>
      </c>
      <c r="D4485" t="s">
        <v>72</v>
      </c>
      <c r="E4485" t="s">
        <v>120</v>
      </c>
      <c r="F4485" t="s">
        <v>98</v>
      </c>
      <c r="G4485" t="s">
        <v>89</v>
      </c>
      <c r="H4485" t="s">
        <v>75</v>
      </c>
      <c r="I4485" t="s">
        <v>76</v>
      </c>
      <c r="J4485" t="s">
        <v>77</v>
      </c>
      <c r="K4485">
        <v>60</v>
      </c>
      <c r="L4485" t="s">
        <v>77</v>
      </c>
      <c r="M4485" t="s">
        <v>78</v>
      </c>
      <c r="N4485" t="s">
        <v>8016</v>
      </c>
      <c r="O4485" t="s">
        <v>7905</v>
      </c>
      <c r="P4485" t="s">
        <v>7905</v>
      </c>
      <c r="Q4485" t="s">
        <v>121</v>
      </c>
      <c r="R4485" t="s">
        <v>79</v>
      </c>
      <c r="S4485" t="s">
        <v>155</v>
      </c>
      <c r="T4485" t="s">
        <v>122</v>
      </c>
      <c r="U4485" t="s">
        <v>100</v>
      </c>
      <c r="V4485" t="s">
        <v>80</v>
      </c>
      <c r="W4485">
        <v>81100</v>
      </c>
      <c r="X4485" t="s">
        <v>85</v>
      </c>
      <c r="Y4485">
        <v>-60</v>
      </c>
      <c r="Z4485" t="s">
        <v>164</v>
      </c>
      <c r="AA4485" t="s">
        <v>164</v>
      </c>
      <c r="AB4485" t="s">
        <v>107</v>
      </c>
      <c r="AC4485" t="s">
        <v>91</v>
      </c>
      <c r="AD4485">
        <f>_xlfn.XLOOKUP(MIS[[#This Row],[TRADING SYMBOL]],[1]Sheet1!$D:$D,[1]Sheet1!$C:$C)</f>
        <v>100.2</v>
      </c>
      <c r="AE4485">
        <f>MIS[[#This Row],[OrderAverageTradedPrice]]*MIS[[#This Row],[OrderQuantity]]</f>
        <v>9414</v>
      </c>
      <c r="AF4485">
        <f>MIS[[#This Row],[LTP]]*MIS[[#This Row],[OrderQuantity]]</f>
        <v>6012</v>
      </c>
      <c r="AG4485">
        <f>IF(MIS[[#This Row],[OrderSide]]="SELL",MIS[[#This Row],[VALUE]]-MIS[[#This Row],[LIVE_VALUE]],MIS[[#This Row],[LIVE_VALUE]]-MIS[[#This Row],[VALUE]])</f>
        <v>3402</v>
      </c>
      <c r="AH4485" t="str" cm="1">
        <f t="array" ref="AH4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5" t="str">
        <f>MIS[[#This Row],[TRADING SYMBOL]]</f>
        <v>SENSEX2552081100PE</v>
      </c>
      <c r="AJ4485" t="str">
        <f>IF(RIGHT(MIS[[#This Row],[Main/Hedge]],4)="MAIN","MAIN","HEDGE")</f>
        <v>MAIN</v>
      </c>
      <c r="AK4485" t="str" cm="1">
        <f t="array" ref="AK4485">_xlfn._xlws.FILTER(Table4[Column1],ISNUMBER(SEARCH(Table4[Column1],MIS[[#This Row],[OrderUniqueIdentifier]])),"")</f>
        <v>XYT</v>
      </c>
    </row>
    <row r="4486" spans="1:37" x14ac:dyDescent="0.25">
      <c r="A4486" t="s">
        <v>71</v>
      </c>
      <c r="B4486" t="s">
        <v>940</v>
      </c>
      <c r="C4486" t="s">
        <v>8019</v>
      </c>
      <c r="D4486" t="s">
        <v>72</v>
      </c>
      <c r="E4486" t="s">
        <v>120</v>
      </c>
      <c r="F4486" t="s">
        <v>98</v>
      </c>
      <c r="G4486" t="s">
        <v>89</v>
      </c>
      <c r="H4486" t="s">
        <v>75</v>
      </c>
      <c r="I4486" t="s">
        <v>76</v>
      </c>
      <c r="J4486" t="s">
        <v>77</v>
      </c>
      <c r="K4486">
        <v>60</v>
      </c>
      <c r="L4486" t="s">
        <v>77</v>
      </c>
      <c r="M4486" t="s">
        <v>78</v>
      </c>
      <c r="N4486" t="s">
        <v>8020</v>
      </c>
      <c r="O4486" t="s">
        <v>7904</v>
      </c>
      <c r="P4486" t="s">
        <v>7905</v>
      </c>
      <c r="Q4486" t="s">
        <v>121</v>
      </c>
      <c r="R4486" t="s">
        <v>79</v>
      </c>
      <c r="S4486" t="s">
        <v>155</v>
      </c>
      <c r="T4486" t="s">
        <v>122</v>
      </c>
      <c r="U4486" t="s">
        <v>100</v>
      </c>
      <c r="V4486" t="s">
        <v>80</v>
      </c>
      <c r="W4486">
        <v>81100</v>
      </c>
      <c r="X4486" t="s">
        <v>85</v>
      </c>
      <c r="Y4486">
        <v>-60</v>
      </c>
      <c r="Z4486" t="s">
        <v>7906</v>
      </c>
      <c r="AA4486" t="s">
        <v>164</v>
      </c>
      <c r="AB4486" t="s">
        <v>107</v>
      </c>
      <c r="AC4486" t="s">
        <v>91</v>
      </c>
      <c r="AD4486">
        <f>_xlfn.XLOOKUP(MIS[[#This Row],[TRADING SYMBOL]],[1]Sheet1!$D:$D,[1]Sheet1!$C:$C)</f>
        <v>100.2</v>
      </c>
      <c r="AE4486">
        <f>MIS[[#This Row],[OrderAverageTradedPrice]]*MIS[[#This Row],[OrderQuantity]]</f>
        <v>9369.99999999996</v>
      </c>
      <c r="AF4486">
        <f>MIS[[#This Row],[LTP]]*MIS[[#This Row],[OrderQuantity]]</f>
        <v>6012</v>
      </c>
      <c r="AG4486">
        <f>IF(MIS[[#This Row],[OrderSide]]="SELL",MIS[[#This Row],[VALUE]]-MIS[[#This Row],[LIVE_VALUE]],MIS[[#This Row],[LIVE_VALUE]]-MIS[[#This Row],[VALUE]])</f>
        <v>3357.99999999996</v>
      </c>
      <c r="AH4486" t="str" cm="1">
        <f t="array" ref="AH4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6" t="str">
        <f>MIS[[#This Row],[TRADING SYMBOL]]</f>
        <v>SENSEX2552081100PE</v>
      </c>
      <c r="AJ4486" t="str">
        <f>IF(RIGHT(MIS[[#This Row],[Main/Hedge]],4)="MAIN","MAIN","HEDGE")</f>
        <v>MAIN</v>
      </c>
      <c r="AK4486" t="str" cm="1">
        <f t="array" ref="AK4486">_xlfn._xlws.FILTER(Table4[Column1],ISNUMBER(SEARCH(Table4[Column1],MIS[[#This Row],[OrderUniqueIdentifier]])),"")</f>
        <v>XYT</v>
      </c>
    </row>
    <row r="4487" spans="1:37" x14ac:dyDescent="0.25">
      <c r="A4487" t="s">
        <v>71</v>
      </c>
      <c r="B4487" t="s">
        <v>1001</v>
      </c>
      <c r="C4487" t="s">
        <v>8032</v>
      </c>
      <c r="D4487" t="s">
        <v>72</v>
      </c>
      <c r="E4487" t="s">
        <v>211</v>
      </c>
      <c r="F4487" t="s">
        <v>98</v>
      </c>
      <c r="G4487" t="s">
        <v>89</v>
      </c>
      <c r="H4487" t="s">
        <v>75</v>
      </c>
      <c r="I4487" t="s">
        <v>76</v>
      </c>
      <c r="J4487" t="s">
        <v>77</v>
      </c>
      <c r="K4487">
        <v>20</v>
      </c>
      <c r="L4487" t="s">
        <v>77</v>
      </c>
      <c r="M4487" t="s">
        <v>78</v>
      </c>
      <c r="N4487" t="s">
        <v>7910</v>
      </c>
      <c r="O4487" t="s">
        <v>7904</v>
      </c>
      <c r="P4487" t="s">
        <v>7905</v>
      </c>
      <c r="Q4487" t="s">
        <v>213</v>
      </c>
      <c r="R4487" t="s">
        <v>79</v>
      </c>
      <c r="S4487" t="s">
        <v>155</v>
      </c>
      <c r="T4487" t="s">
        <v>214</v>
      </c>
      <c r="U4487" t="s">
        <v>100</v>
      </c>
      <c r="V4487" t="s">
        <v>80</v>
      </c>
      <c r="W4487">
        <v>83400</v>
      </c>
      <c r="X4487" t="s">
        <v>81</v>
      </c>
      <c r="Y4487">
        <v>-20</v>
      </c>
      <c r="Z4487" t="s">
        <v>7906</v>
      </c>
      <c r="AA4487" t="s">
        <v>164</v>
      </c>
      <c r="AB4487" t="s">
        <v>90</v>
      </c>
      <c r="AC4487" t="s">
        <v>91</v>
      </c>
      <c r="AD4487">
        <f>_xlfn.XLOOKUP(MIS[[#This Row],[TRADING SYMBOL]],[1]Sheet1!$D:$D,[1]Sheet1!$C:$C)</f>
        <v>114.3</v>
      </c>
      <c r="AE4487">
        <f>MIS[[#This Row],[OrderAverageTradedPrice]]*MIS[[#This Row],[OrderQuantity]]</f>
        <v>2882</v>
      </c>
      <c r="AF4487">
        <f>MIS[[#This Row],[LTP]]*MIS[[#This Row],[OrderQuantity]]</f>
        <v>2286</v>
      </c>
      <c r="AG4487">
        <f>IF(MIS[[#This Row],[OrderSide]]="SELL",MIS[[#This Row],[VALUE]]-MIS[[#This Row],[LIVE_VALUE]],MIS[[#This Row],[LIVE_VALUE]]-MIS[[#This Row],[VALUE]])</f>
        <v>596</v>
      </c>
      <c r="AH4487" t="str" cm="1">
        <f t="array" ref="AH44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7" t="str">
        <f>MIS[[#This Row],[TRADING SYMBOL]]</f>
        <v>SENSEX2552083400CE</v>
      </c>
      <c r="AJ4487" t="str">
        <f>IF(RIGHT(MIS[[#This Row],[Main/Hedge]],4)="MAIN","MAIN","HEDGE")</f>
        <v>MAIN</v>
      </c>
      <c r="AK4487" t="str" cm="1">
        <f t="array" ref="AK4487">_xlfn._xlws.FILTER(Table4[Column1],ISNUMBER(SEARCH(Table4[Column1],MIS[[#This Row],[OrderUniqueIdentifier]])),"")</f>
        <v>XYT</v>
      </c>
    </row>
    <row r="4488" spans="1:37" x14ac:dyDescent="0.25">
      <c r="A4488" t="s">
        <v>71</v>
      </c>
      <c r="B4488" t="s">
        <v>1013</v>
      </c>
      <c r="C4488" t="s">
        <v>8037</v>
      </c>
      <c r="D4488" t="s">
        <v>72</v>
      </c>
      <c r="E4488" t="s">
        <v>211</v>
      </c>
      <c r="F4488" t="s">
        <v>98</v>
      </c>
      <c r="G4488" t="s">
        <v>89</v>
      </c>
      <c r="H4488" t="s">
        <v>75</v>
      </c>
      <c r="I4488" t="s">
        <v>76</v>
      </c>
      <c r="J4488" t="s">
        <v>77</v>
      </c>
      <c r="K4488">
        <v>60</v>
      </c>
      <c r="L4488" t="s">
        <v>77</v>
      </c>
      <c r="M4488" t="s">
        <v>78</v>
      </c>
      <c r="N4488" t="s">
        <v>721</v>
      </c>
      <c r="O4488" t="s">
        <v>7904</v>
      </c>
      <c r="P4488" t="s">
        <v>7905</v>
      </c>
      <c r="Q4488" t="s">
        <v>213</v>
      </c>
      <c r="R4488" t="s">
        <v>79</v>
      </c>
      <c r="S4488" t="s">
        <v>155</v>
      </c>
      <c r="T4488" t="s">
        <v>214</v>
      </c>
      <c r="U4488" t="s">
        <v>100</v>
      </c>
      <c r="V4488" t="s">
        <v>80</v>
      </c>
      <c r="W4488">
        <v>83400</v>
      </c>
      <c r="X4488" t="s">
        <v>81</v>
      </c>
      <c r="Y4488">
        <v>-60</v>
      </c>
      <c r="Z4488" t="s">
        <v>7906</v>
      </c>
      <c r="AA4488" t="s">
        <v>164</v>
      </c>
      <c r="AB4488" t="s">
        <v>90</v>
      </c>
      <c r="AC4488" t="s">
        <v>91</v>
      </c>
      <c r="AD4488">
        <f>_xlfn.XLOOKUP(MIS[[#This Row],[TRADING SYMBOL]],[1]Sheet1!$D:$D,[1]Sheet1!$C:$C)</f>
        <v>114.3</v>
      </c>
      <c r="AE4488">
        <f>MIS[[#This Row],[OrderAverageTradedPrice]]*MIS[[#This Row],[OrderQuantity]]</f>
        <v>8616</v>
      </c>
      <c r="AF4488">
        <f>MIS[[#This Row],[LTP]]*MIS[[#This Row],[OrderQuantity]]</f>
        <v>6858</v>
      </c>
      <c r="AG4488">
        <f>IF(MIS[[#This Row],[OrderSide]]="SELL",MIS[[#This Row],[VALUE]]-MIS[[#This Row],[LIVE_VALUE]],MIS[[#This Row],[LIVE_VALUE]]-MIS[[#This Row],[VALUE]])</f>
        <v>1758</v>
      </c>
      <c r="AH4488" t="str" cm="1">
        <f t="array" ref="AH44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8" t="str">
        <f>MIS[[#This Row],[TRADING SYMBOL]]</f>
        <v>SENSEX2552083400CE</v>
      </c>
      <c r="AJ4488" t="str">
        <f>IF(RIGHT(MIS[[#This Row],[Main/Hedge]],4)="MAIN","MAIN","HEDGE")</f>
        <v>MAIN</v>
      </c>
      <c r="AK4488" t="str" cm="1">
        <f t="array" ref="AK4488">_xlfn._xlws.FILTER(Table4[Column1],ISNUMBER(SEARCH(Table4[Column1],MIS[[#This Row],[OrderUniqueIdentifier]])),"")</f>
        <v>XYT</v>
      </c>
    </row>
    <row r="4489" spans="1:37" x14ac:dyDescent="0.25">
      <c r="A4489" t="s">
        <v>71</v>
      </c>
      <c r="B4489" t="s">
        <v>1045</v>
      </c>
      <c r="C4489" t="s">
        <v>8237</v>
      </c>
      <c r="D4489" t="s">
        <v>72</v>
      </c>
      <c r="E4489" t="s">
        <v>120</v>
      </c>
      <c r="F4489" t="s">
        <v>98</v>
      </c>
      <c r="G4489" t="s">
        <v>89</v>
      </c>
      <c r="H4489" t="s">
        <v>75</v>
      </c>
      <c r="I4489" t="s">
        <v>76</v>
      </c>
      <c r="J4489" t="s">
        <v>77</v>
      </c>
      <c r="K4489">
        <v>40</v>
      </c>
      <c r="L4489" t="s">
        <v>77</v>
      </c>
      <c r="M4489" t="s">
        <v>78</v>
      </c>
      <c r="N4489" t="s">
        <v>7996</v>
      </c>
      <c r="O4489" t="s">
        <v>7904</v>
      </c>
      <c r="P4489" t="s">
        <v>7905</v>
      </c>
      <c r="Q4489" t="s">
        <v>121</v>
      </c>
      <c r="R4489" t="s">
        <v>79</v>
      </c>
      <c r="S4489" t="s">
        <v>155</v>
      </c>
      <c r="T4489" t="s">
        <v>122</v>
      </c>
      <c r="U4489" t="s">
        <v>100</v>
      </c>
      <c r="V4489" t="s">
        <v>80</v>
      </c>
      <c r="W4489">
        <v>81100</v>
      </c>
      <c r="X4489" t="s">
        <v>85</v>
      </c>
      <c r="Y4489">
        <v>-40</v>
      </c>
      <c r="Z4489" t="s">
        <v>7906</v>
      </c>
      <c r="AA4489" t="s">
        <v>164</v>
      </c>
      <c r="AB4489" t="s">
        <v>107</v>
      </c>
      <c r="AC4489" t="s">
        <v>91</v>
      </c>
      <c r="AD4489">
        <f>_xlfn.XLOOKUP(MIS[[#This Row],[TRADING SYMBOL]],[1]Sheet1!$D:$D,[1]Sheet1!$C:$C)</f>
        <v>100.2</v>
      </c>
      <c r="AE4489">
        <f>MIS[[#This Row],[OrderAverageTradedPrice]]*MIS[[#This Row],[OrderQuantity]]</f>
        <v>6224</v>
      </c>
      <c r="AF4489">
        <f>MIS[[#This Row],[LTP]]*MIS[[#This Row],[OrderQuantity]]</f>
        <v>4008</v>
      </c>
      <c r="AG4489">
        <f>IF(MIS[[#This Row],[OrderSide]]="SELL",MIS[[#This Row],[VALUE]]-MIS[[#This Row],[LIVE_VALUE]],MIS[[#This Row],[LIVE_VALUE]]-MIS[[#This Row],[VALUE]])</f>
        <v>2216</v>
      </c>
      <c r="AH4489" t="str" cm="1">
        <f t="array" ref="AH4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9" t="str">
        <f>MIS[[#This Row],[TRADING SYMBOL]]</f>
        <v>SENSEX2552081100PE</v>
      </c>
      <c r="AJ4489" t="str">
        <f>IF(RIGHT(MIS[[#This Row],[Main/Hedge]],4)="MAIN","MAIN","HEDGE")</f>
        <v>MAIN</v>
      </c>
      <c r="AK4489" t="str" cm="1">
        <f t="array" ref="AK4489">_xlfn._xlws.FILTER(Table4[Column1],ISNUMBER(SEARCH(Table4[Column1],MIS[[#This Row],[OrderUniqueIdentifier]])),"")</f>
        <v>XYT</v>
      </c>
    </row>
    <row r="4490" spans="1:37" x14ac:dyDescent="0.25">
      <c r="A4490" t="s">
        <v>71</v>
      </c>
      <c r="B4490" t="s">
        <v>1070</v>
      </c>
      <c r="C4490" t="s">
        <v>8241</v>
      </c>
      <c r="D4490" t="s">
        <v>72</v>
      </c>
      <c r="E4490" t="s">
        <v>120</v>
      </c>
      <c r="F4490" t="s">
        <v>98</v>
      </c>
      <c r="G4490" t="s">
        <v>89</v>
      </c>
      <c r="H4490" t="s">
        <v>75</v>
      </c>
      <c r="I4490" t="s">
        <v>76</v>
      </c>
      <c r="J4490" t="s">
        <v>77</v>
      </c>
      <c r="K4490">
        <v>20</v>
      </c>
      <c r="L4490" t="s">
        <v>77</v>
      </c>
      <c r="M4490" t="s">
        <v>78</v>
      </c>
      <c r="N4490" t="s">
        <v>209</v>
      </c>
      <c r="O4490" t="s">
        <v>7904</v>
      </c>
      <c r="P4490" t="s">
        <v>7905</v>
      </c>
      <c r="Q4490" t="s">
        <v>121</v>
      </c>
      <c r="R4490" t="s">
        <v>79</v>
      </c>
      <c r="S4490" t="s">
        <v>155</v>
      </c>
      <c r="T4490" t="s">
        <v>122</v>
      </c>
      <c r="U4490" t="s">
        <v>100</v>
      </c>
      <c r="V4490" t="s">
        <v>80</v>
      </c>
      <c r="W4490">
        <v>81100</v>
      </c>
      <c r="X4490" t="s">
        <v>85</v>
      </c>
      <c r="Y4490">
        <v>-20</v>
      </c>
      <c r="Z4490" t="s">
        <v>7906</v>
      </c>
      <c r="AA4490" t="s">
        <v>164</v>
      </c>
      <c r="AB4490" t="s">
        <v>107</v>
      </c>
      <c r="AC4490" t="s">
        <v>91</v>
      </c>
      <c r="AD4490">
        <f>_xlfn.XLOOKUP(MIS[[#This Row],[TRADING SYMBOL]],[1]Sheet1!$D:$D,[1]Sheet1!$C:$C)</f>
        <v>100.2</v>
      </c>
      <c r="AE4490">
        <f>MIS[[#This Row],[OrderAverageTradedPrice]]*MIS[[#This Row],[OrderQuantity]]</f>
        <v>3113</v>
      </c>
      <c r="AF4490">
        <f>MIS[[#This Row],[LTP]]*MIS[[#This Row],[OrderQuantity]]</f>
        <v>2004</v>
      </c>
      <c r="AG4490">
        <f>IF(MIS[[#This Row],[OrderSide]]="SELL",MIS[[#This Row],[VALUE]]-MIS[[#This Row],[LIVE_VALUE]],MIS[[#This Row],[LIVE_VALUE]]-MIS[[#This Row],[VALUE]])</f>
        <v>1109</v>
      </c>
      <c r="AH4490" t="str" cm="1">
        <f t="array" ref="AH4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0" t="str">
        <f>MIS[[#This Row],[TRADING SYMBOL]]</f>
        <v>SENSEX2552081100PE</v>
      </c>
      <c r="AJ4490" t="str">
        <f>IF(RIGHT(MIS[[#This Row],[Main/Hedge]],4)="MAIN","MAIN","HEDGE")</f>
        <v>MAIN</v>
      </c>
      <c r="AK4490" t="str" cm="1">
        <f t="array" ref="AK4490">_xlfn._xlws.FILTER(Table4[Column1],ISNUMBER(SEARCH(Table4[Column1],MIS[[#This Row],[OrderUniqueIdentifier]])),"")</f>
        <v>XYT</v>
      </c>
    </row>
    <row r="4491" spans="1:37" x14ac:dyDescent="0.25">
      <c r="A4491" t="s">
        <v>71</v>
      </c>
      <c r="B4491" t="s">
        <v>1108</v>
      </c>
      <c r="C4491" t="s">
        <v>8061</v>
      </c>
      <c r="D4491" t="s">
        <v>72</v>
      </c>
      <c r="E4491" t="s">
        <v>120</v>
      </c>
      <c r="F4491" t="s">
        <v>98</v>
      </c>
      <c r="G4491" t="s">
        <v>89</v>
      </c>
      <c r="H4491" t="s">
        <v>75</v>
      </c>
      <c r="I4491" t="s">
        <v>76</v>
      </c>
      <c r="J4491" t="s">
        <v>77</v>
      </c>
      <c r="K4491">
        <v>20</v>
      </c>
      <c r="L4491" t="s">
        <v>77</v>
      </c>
      <c r="M4491" t="s">
        <v>78</v>
      </c>
      <c r="N4491" t="s">
        <v>7996</v>
      </c>
      <c r="O4491" t="s">
        <v>7904</v>
      </c>
      <c r="P4491" t="s">
        <v>7905</v>
      </c>
      <c r="Q4491" t="s">
        <v>121</v>
      </c>
      <c r="R4491" t="s">
        <v>79</v>
      </c>
      <c r="S4491" t="s">
        <v>155</v>
      </c>
      <c r="T4491" t="s">
        <v>122</v>
      </c>
      <c r="U4491" t="s">
        <v>100</v>
      </c>
      <c r="V4491" t="s">
        <v>80</v>
      </c>
      <c r="W4491">
        <v>81100</v>
      </c>
      <c r="X4491" t="s">
        <v>85</v>
      </c>
      <c r="Y4491">
        <v>-20</v>
      </c>
      <c r="Z4491" t="s">
        <v>7906</v>
      </c>
      <c r="AA4491" t="s">
        <v>164</v>
      </c>
      <c r="AB4491" t="s">
        <v>107</v>
      </c>
      <c r="AC4491" t="s">
        <v>91</v>
      </c>
      <c r="AD4491">
        <f>_xlfn.XLOOKUP(MIS[[#This Row],[TRADING SYMBOL]],[1]Sheet1!$D:$D,[1]Sheet1!$C:$C)</f>
        <v>100.2</v>
      </c>
      <c r="AE4491">
        <f>MIS[[#This Row],[OrderAverageTradedPrice]]*MIS[[#This Row],[OrderQuantity]]</f>
        <v>3112</v>
      </c>
      <c r="AF4491">
        <f>MIS[[#This Row],[LTP]]*MIS[[#This Row],[OrderQuantity]]</f>
        <v>2004</v>
      </c>
      <c r="AG4491">
        <f>IF(MIS[[#This Row],[OrderSide]]="SELL",MIS[[#This Row],[VALUE]]-MIS[[#This Row],[LIVE_VALUE]],MIS[[#This Row],[LIVE_VALUE]]-MIS[[#This Row],[VALUE]])</f>
        <v>1108</v>
      </c>
      <c r="AH4491" t="str" cm="1">
        <f t="array" ref="AH4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1" t="str">
        <f>MIS[[#This Row],[TRADING SYMBOL]]</f>
        <v>SENSEX2552081100PE</v>
      </c>
      <c r="AJ4491" t="str">
        <f>IF(RIGHT(MIS[[#This Row],[Main/Hedge]],4)="MAIN","MAIN","HEDGE")</f>
        <v>MAIN</v>
      </c>
      <c r="AK4491" t="str" cm="1">
        <f t="array" ref="AK4491">_xlfn._xlws.FILTER(Table4[Column1],ISNUMBER(SEARCH(Table4[Column1],MIS[[#This Row],[OrderUniqueIdentifier]])),"")</f>
        <v>XYT</v>
      </c>
    </row>
    <row r="4492" spans="1:37" x14ac:dyDescent="0.25">
      <c r="A4492" t="s">
        <v>71</v>
      </c>
      <c r="B4492" t="s">
        <v>1163</v>
      </c>
      <c r="C4492" t="s">
        <v>8071</v>
      </c>
      <c r="D4492" t="s">
        <v>72</v>
      </c>
      <c r="E4492" t="s">
        <v>120</v>
      </c>
      <c r="F4492" t="s">
        <v>98</v>
      </c>
      <c r="G4492" t="s">
        <v>89</v>
      </c>
      <c r="H4492" t="s">
        <v>75</v>
      </c>
      <c r="I4492" t="s">
        <v>76</v>
      </c>
      <c r="J4492" t="s">
        <v>77</v>
      </c>
      <c r="K4492">
        <v>20</v>
      </c>
      <c r="L4492" t="s">
        <v>77</v>
      </c>
      <c r="M4492" t="s">
        <v>78</v>
      </c>
      <c r="N4492" t="s">
        <v>7988</v>
      </c>
      <c r="O4492" t="s">
        <v>7905</v>
      </c>
      <c r="P4492" t="s">
        <v>7905</v>
      </c>
      <c r="Q4492" t="s">
        <v>121</v>
      </c>
      <c r="R4492" t="s">
        <v>79</v>
      </c>
      <c r="S4492" t="s">
        <v>155</v>
      </c>
      <c r="T4492" t="s">
        <v>122</v>
      </c>
      <c r="U4492" t="s">
        <v>100</v>
      </c>
      <c r="V4492" t="s">
        <v>80</v>
      </c>
      <c r="W4492">
        <v>81100</v>
      </c>
      <c r="X4492" t="s">
        <v>85</v>
      </c>
      <c r="Y4492">
        <v>-20</v>
      </c>
      <c r="Z4492" t="s">
        <v>164</v>
      </c>
      <c r="AA4492" t="s">
        <v>164</v>
      </c>
      <c r="AB4492" t="s">
        <v>107</v>
      </c>
      <c r="AC4492" t="s">
        <v>91</v>
      </c>
      <c r="AD4492">
        <f>_xlfn.XLOOKUP(MIS[[#This Row],[TRADING SYMBOL]],[1]Sheet1!$D:$D,[1]Sheet1!$C:$C)</f>
        <v>100.2</v>
      </c>
      <c r="AE4492">
        <f>MIS[[#This Row],[OrderAverageTradedPrice]]*MIS[[#This Row],[OrderQuantity]]</f>
        <v>3116</v>
      </c>
      <c r="AF4492">
        <f>MIS[[#This Row],[LTP]]*MIS[[#This Row],[OrderQuantity]]</f>
        <v>2004</v>
      </c>
      <c r="AG4492">
        <f>IF(MIS[[#This Row],[OrderSide]]="SELL",MIS[[#This Row],[VALUE]]-MIS[[#This Row],[LIVE_VALUE]],MIS[[#This Row],[LIVE_VALUE]]-MIS[[#This Row],[VALUE]])</f>
        <v>1112</v>
      </c>
      <c r="AH4492" t="str" cm="1">
        <f t="array" ref="AH44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2" t="str">
        <f>MIS[[#This Row],[TRADING SYMBOL]]</f>
        <v>SENSEX2552081100PE</v>
      </c>
      <c r="AJ4492" t="str">
        <f>IF(RIGHT(MIS[[#This Row],[Main/Hedge]],4)="MAIN","MAIN","HEDGE")</f>
        <v>MAIN</v>
      </c>
      <c r="AK4492" t="str" cm="1">
        <f t="array" ref="AK4492">_xlfn._xlws.FILTER(Table4[Column1],ISNUMBER(SEARCH(Table4[Column1],MIS[[#This Row],[OrderUniqueIdentifier]])),"")</f>
        <v>XYT</v>
      </c>
    </row>
    <row r="4493" spans="1:37" x14ac:dyDescent="0.25">
      <c r="A4493" t="s">
        <v>71</v>
      </c>
      <c r="B4493" t="s">
        <v>1195</v>
      </c>
      <c r="C4493" t="s">
        <v>8077</v>
      </c>
      <c r="D4493" t="s">
        <v>72</v>
      </c>
      <c r="E4493" t="s">
        <v>211</v>
      </c>
      <c r="F4493" t="s">
        <v>98</v>
      </c>
      <c r="G4493" t="s">
        <v>89</v>
      </c>
      <c r="H4493" t="s">
        <v>75</v>
      </c>
      <c r="I4493" t="s">
        <v>76</v>
      </c>
      <c r="J4493" t="s">
        <v>77</v>
      </c>
      <c r="K4493">
        <v>20</v>
      </c>
      <c r="L4493" t="s">
        <v>77</v>
      </c>
      <c r="M4493" t="s">
        <v>78</v>
      </c>
      <c r="N4493" t="s">
        <v>8018</v>
      </c>
      <c r="O4493" t="s">
        <v>7904</v>
      </c>
      <c r="P4493" t="s">
        <v>7905</v>
      </c>
      <c r="Q4493" t="s">
        <v>213</v>
      </c>
      <c r="R4493" t="s">
        <v>79</v>
      </c>
      <c r="S4493" t="s">
        <v>155</v>
      </c>
      <c r="T4493" t="s">
        <v>214</v>
      </c>
      <c r="U4493" t="s">
        <v>100</v>
      </c>
      <c r="V4493" t="s">
        <v>80</v>
      </c>
      <c r="W4493">
        <v>83400</v>
      </c>
      <c r="X4493" t="s">
        <v>81</v>
      </c>
      <c r="Y4493">
        <v>-20</v>
      </c>
      <c r="Z4493" t="s">
        <v>7906</v>
      </c>
      <c r="AA4493" t="s">
        <v>164</v>
      </c>
      <c r="AB4493" t="s">
        <v>90</v>
      </c>
      <c r="AC4493" t="s">
        <v>91</v>
      </c>
      <c r="AD4493">
        <f>_xlfn.XLOOKUP(MIS[[#This Row],[TRADING SYMBOL]],[1]Sheet1!$D:$D,[1]Sheet1!$C:$C)</f>
        <v>114.3</v>
      </c>
      <c r="AE4493">
        <f>MIS[[#This Row],[OrderAverageTradedPrice]]*MIS[[#This Row],[OrderQuantity]]</f>
        <v>2876</v>
      </c>
      <c r="AF4493">
        <f>MIS[[#This Row],[LTP]]*MIS[[#This Row],[OrderQuantity]]</f>
        <v>2286</v>
      </c>
      <c r="AG4493">
        <f>IF(MIS[[#This Row],[OrderSide]]="SELL",MIS[[#This Row],[VALUE]]-MIS[[#This Row],[LIVE_VALUE]],MIS[[#This Row],[LIVE_VALUE]]-MIS[[#This Row],[VALUE]])</f>
        <v>590</v>
      </c>
      <c r="AH4493" t="str" cm="1">
        <f t="array" ref="AH44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3" t="str">
        <f>MIS[[#This Row],[TRADING SYMBOL]]</f>
        <v>SENSEX2552083400CE</v>
      </c>
      <c r="AJ4493" t="str">
        <f>IF(RIGHT(MIS[[#This Row],[Main/Hedge]],4)="MAIN","MAIN","HEDGE")</f>
        <v>MAIN</v>
      </c>
      <c r="AK4493" t="str" cm="1">
        <f t="array" ref="AK4493">_xlfn._xlws.FILTER(Table4[Column1],ISNUMBER(SEARCH(Table4[Column1],MIS[[#This Row],[OrderUniqueIdentifier]])),"")</f>
        <v>XYT</v>
      </c>
    </row>
    <row r="4494" spans="1:37" x14ac:dyDescent="0.25">
      <c r="A4494" t="s">
        <v>71</v>
      </c>
      <c r="B4494" t="s">
        <v>1195</v>
      </c>
      <c r="C4494" t="s">
        <v>8078</v>
      </c>
      <c r="D4494" t="s">
        <v>72</v>
      </c>
      <c r="E4494" t="s">
        <v>120</v>
      </c>
      <c r="F4494" t="s">
        <v>98</v>
      </c>
      <c r="G4494" t="s">
        <v>89</v>
      </c>
      <c r="H4494" t="s">
        <v>75</v>
      </c>
      <c r="I4494" t="s">
        <v>76</v>
      </c>
      <c r="J4494" t="s">
        <v>77</v>
      </c>
      <c r="K4494">
        <v>20</v>
      </c>
      <c r="L4494" t="s">
        <v>77</v>
      </c>
      <c r="M4494" t="s">
        <v>78</v>
      </c>
      <c r="N4494" t="s">
        <v>8079</v>
      </c>
      <c r="O4494" t="s">
        <v>7905</v>
      </c>
      <c r="P4494" t="s">
        <v>7905</v>
      </c>
      <c r="Q4494" t="s">
        <v>121</v>
      </c>
      <c r="R4494" t="s">
        <v>79</v>
      </c>
      <c r="S4494" t="s">
        <v>155</v>
      </c>
      <c r="T4494" t="s">
        <v>122</v>
      </c>
      <c r="U4494" t="s">
        <v>100</v>
      </c>
      <c r="V4494" t="s">
        <v>80</v>
      </c>
      <c r="W4494">
        <v>81100</v>
      </c>
      <c r="X4494" t="s">
        <v>85</v>
      </c>
      <c r="Y4494">
        <v>-20</v>
      </c>
      <c r="Z4494" t="s">
        <v>164</v>
      </c>
      <c r="AA4494" t="s">
        <v>164</v>
      </c>
      <c r="AB4494" t="s">
        <v>107</v>
      </c>
      <c r="AC4494" t="s">
        <v>91</v>
      </c>
      <c r="AD4494">
        <f>_xlfn.XLOOKUP(MIS[[#This Row],[TRADING SYMBOL]],[1]Sheet1!$D:$D,[1]Sheet1!$C:$C)</f>
        <v>100.2</v>
      </c>
      <c r="AE4494">
        <f>MIS[[#This Row],[OrderAverageTradedPrice]]*MIS[[#This Row],[OrderQuantity]]</f>
        <v>3122</v>
      </c>
      <c r="AF4494">
        <f>MIS[[#This Row],[LTP]]*MIS[[#This Row],[OrderQuantity]]</f>
        <v>2004</v>
      </c>
      <c r="AG4494">
        <f>IF(MIS[[#This Row],[OrderSide]]="SELL",MIS[[#This Row],[VALUE]]-MIS[[#This Row],[LIVE_VALUE]],MIS[[#This Row],[LIVE_VALUE]]-MIS[[#This Row],[VALUE]])</f>
        <v>1118</v>
      </c>
      <c r="AH4494" t="str" cm="1">
        <f t="array" ref="AH4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4" t="str">
        <f>MIS[[#This Row],[TRADING SYMBOL]]</f>
        <v>SENSEX2552081100PE</v>
      </c>
      <c r="AJ4494" t="str">
        <f>IF(RIGHT(MIS[[#This Row],[Main/Hedge]],4)="MAIN","MAIN","HEDGE")</f>
        <v>MAIN</v>
      </c>
      <c r="AK4494" t="str" cm="1">
        <f t="array" ref="AK4494">_xlfn._xlws.FILTER(Table4[Column1],ISNUMBER(SEARCH(Table4[Column1],MIS[[#This Row],[OrderUniqueIdentifier]])),"")</f>
        <v>XYT</v>
      </c>
    </row>
    <row r="4495" spans="1:37" x14ac:dyDescent="0.25">
      <c r="A4495" t="s">
        <v>71</v>
      </c>
      <c r="B4495" t="s">
        <v>1217</v>
      </c>
      <c r="C4495" t="s">
        <v>8086</v>
      </c>
      <c r="D4495" t="s">
        <v>72</v>
      </c>
      <c r="E4495" t="s">
        <v>120</v>
      </c>
      <c r="F4495" t="s">
        <v>98</v>
      </c>
      <c r="G4495" t="s">
        <v>89</v>
      </c>
      <c r="H4495" t="s">
        <v>75</v>
      </c>
      <c r="I4495" t="s">
        <v>76</v>
      </c>
      <c r="J4495" t="s">
        <v>77</v>
      </c>
      <c r="K4495">
        <v>20</v>
      </c>
      <c r="L4495" t="s">
        <v>77</v>
      </c>
      <c r="M4495" t="s">
        <v>78</v>
      </c>
      <c r="N4495" t="s">
        <v>209</v>
      </c>
      <c r="O4495" t="s">
        <v>7904</v>
      </c>
      <c r="P4495" t="s">
        <v>7905</v>
      </c>
      <c r="Q4495" t="s">
        <v>121</v>
      </c>
      <c r="R4495" t="s">
        <v>79</v>
      </c>
      <c r="S4495" t="s">
        <v>155</v>
      </c>
      <c r="T4495" t="s">
        <v>122</v>
      </c>
      <c r="U4495" t="s">
        <v>100</v>
      </c>
      <c r="V4495" t="s">
        <v>80</v>
      </c>
      <c r="W4495">
        <v>81100</v>
      </c>
      <c r="X4495" t="s">
        <v>85</v>
      </c>
      <c r="Y4495">
        <v>-20</v>
      </c>
      <c r="Z4495" t="s">
        <v>7906</v>
      </c>
      <c r="AA4495" t="s">
        <v>164</v>
      </c>
      <c r="AB4495" t="s">
        <v>107</v>
      </c>
      <c r="AC4495" t="s">
        <v>91</v>
      </c>
      <c r="AD4495">
        <f>_xlfn.XLOOKUP(MIS[[#This Row],[TRADING SYMBOL]],[1]Sheet1!$D:$D,[1]Sheet1!$C:$C)</f>
        <v>100.2</v>
      </c>
      <c r="AE4495">
        <f>MIS[[#This Row],[OrderAverageTradedPrice]]*MIS[[#This Row],[OrderQuantity]]</f>
        <v>3113</v>
      </c>
      <c r="AF4495">
        <f>MIS[[#This Row],[LTP]]*MIS[[#This Row],[OrderQuantity]]</f>
        <v>2004</v>
      </c>
      <c r="AG4495">
        <f>IF(MIS[[#This Row],[OrderSide]]="SELL",MIS[[#This Row],[VALUE]]-MIS[[#This Row],[LIVE_VALUE]],MIS[[#This Row],[LIVE_VALUE]]-MIS[[#This Row],[VALUE]])</f>
        <v>1109</v>
      </c>
      <c r="AH4495" t="str" cm="1">
        <f t="array" ref="AH4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5" t="str">
        <f>MIS[[#This Row],[TRADING SYMBOL]]</f>
        <v>SENSEX2552081100PE</v>
      </c>
      <c r="AJ4495" t="str">
        <f>IF(RIGHT(MIS[[#This Row],[Main/Hedge]],4)="MAIN","MAIN","HEDGE")</f>
        <v>MAIN</v>
      </c>
      <c r="AK4495" t="str" cm="1">
        <f t="array" ref="AK4495">_xlfn._xlws.FILTER(Table4[Column1],ISNUMBER(SEARCH(Table4[Column1],MIS[[#This Row],[OrderUniqueIdentifier]])),"")</f>
        <v>XYT</v>
      </c>
    </row>
    <row r="4496" spans="1:37" x14ac:dyDescent="0.25">
      <c r="A4496" t="s">
        <v>71</v>
      </c>
      <c r="B4496" t="s">
        <v>1235</v>
      </c>
      <c r="C4496" t="s">
        <v>8090</v>
      </c>
      <c r="D4496" t="s">
        <v>72</v>
      </c>
      <c r="E4496" t="s">
        <v>120</v>
      </c>
      <c r="F4496" t="s">
        <v>98</v>
      </c>
      <c r="G4496" t="s">
        <v>89</v>
      </c>
      <c r="H4496" t="s">
        <v>75</v>
      </c>
      <c r="I4496" t="s">
        <v>76</v>
      </c>
      <c r="J4496" t="s">
        <v>77</v>
      </c>
      <c r="K4496">
        <v>60</v>
      </c>
      <c r="L4496" t="s">
        <v>77</v>
      </c>
      <c r="M4496" t="s">
        <v>78</v>
      </c>
      <c r="N4496" t="s">
        <v>7988</v>
      </c>
      <c r="O4496" t="s">
        <v>7904</v>
      </c>
      <c r="P4496" t="s">
        <v>7905</v>
      </c>
      <c r="Q4496" t="s">
        <v>121</v>
      </c>
      <c r="R4496" t="s">
        <v>79</v>
      </c>
      <c r="S4496" t="s">
        <v>155</v>
      </c>
      <c r="T4496" t="s">
        <v>122</v>
      </c>
      <c r="U4496" t="s">
        <v>100</v>
      </c>
      <c r="V4496" t="s">
        <v>80</v>
      </c>
      <c r="W4496">
        <v>81100</v>
      </c>
      <c r="X4496" t="s">
        <v>85</v>
      </c>
      <c r="Y4496">
        <v>-60</v>
      </c>
      <c r="Z4496" t="s">
        <v>7906</v>
      </c>
      <c r="AA4496" t="s">
        <v>164</v>
      </c>
      <c r="AB4496" t="s">
        <v>107</v>
      </c>
      <c r="AC4496" t="s">
        <v>91</v>
      </c>
      <c r="AD4496">
        <f>_xlfn.XLOOKUP(MIS[[#This Row],[TRADING SYMBOL]],[1]Sheet1!$D:$D,[1]Sheet1!$C:$C)</f>
        <v>100.2</v>
      </c>
      <c r="AE4496">
        <f>MIS[[#This Row],[OrderAverageTradedPrice]]*MIS[[#This Row],[OrderQuantity]]</f>
        <v>9348</v>
      </c>
      <c r="AF4496">
        <f>MIS[[#This Row],[LTP]]*MIS[[#This Row],[OrderQuantity]]</f>
        <v>6012</v>
      </c>
      <c r="AG4496">
        <f>IF(MIS[[#This Row],[OrderSide]]="SELL",MIS[[#This Row],[VALUE]]-MIS[[#This Row],[LIVE_VALUE]],MIS[[#This Row],[LIVE_VALUE]]-MIS[[#This Row],[VALUE]])</f>
        <v>3336</v>
      </c>
      <c r="AH4496" t="str" cm="1">
        <f t="array" ref="AH4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6" t="str">
        <f>MIS[[#This Row],[TRADING SYMBOL]]</f>
        <v>SENSEX2552081100PE</v>
      </c>
      <c r="AJ4496" t="str">
        <f>IF(RIGHT(MIS[[#This Row],[Main/Hedge]],4)="MAIN","MAIN","HEDGE")</f>
        <v>MAIN</v>
      </c>
      <c r="AK4496" t="str" cm="1">
        <f t="array" ref="AK4496">_xlfn._xlws.FILTER(Table4[Column1],ISNUMBER(SEARCH(Table4[Column1],MIS[[#This Row],[OrderUniqueIdentifier]])),"")</f>
        <v>XYT</v>
      </c>
    </row>
    <row r="4497" spans="1:37" x14ac:dyDescent="0.25">
      <c r="A4497" t="s">
        <v>71</v>
      </c>
      <c r="B4497" t="s">
        <v>1280</v>
      </c>
      <c r="C4497" t="s">
        <v>8093</v>
      </c>
      <c r="D4497" t="s">
        <v>72</v>
      </c>
      <c r="E4497" t="s">
        <v>211</v>
      </c>
      <c r="F4497" t="s">
        <v>98</v>
      </c>
      <c r="G4497" t="s">
        <v>89</v>
      </c>
      <c r="H4497" t="s">
        <v>75</v>
      </c>
      <c r="I4497" t="s">
        <v>76</v>
      </c>
      <c r="J4497" t="s">
        <v>77</v>
      </c>
      <c r="K4497">
        <v>20</v>
      </c>
      <c r="L4497" t="s">
        <v>77</v>
      </c>
      <c r="M4497" t="s">
        <v>78</v>
      </c>
      <c r="N4497" t="s">
        <v>8041</v>
      </c>
      <c r="O4497" t="s">
        <v>7904</v>
      </c>
      <c r="P4497" t="s">
        <v>7905</v>
      </c>
      <c r="Q4497" t="s">
        <v>213</v>
      </c>
      <c r="R4497" t="s">
        <v>79</v>
      </c>
      <c r="S4497" t="s">
        <v>155</v>
      </c>
      <c r="T4497" t="s">
        <v>214</v>
      </c>
      <c r="U4497" t="s">
        <v>100</v>
      </c>
      <c r="V4497" t="s">
        <v>80</v>
      </c>
      <c r="W4497">
        <v>83400</v>
      </c>
      <c r="X4497" t="s">
        <v>81</v>
      </c>
      <c r="Y4497">
        <v>-20</v>
      </c>
      <c r="Z4497" t="s">
        <v>7906</v>
      </c>
      <c r="AA4497" t="s">
        <v>164</v>
      </c>
      <c r="AB4497" t="s">
        <v>90</v>
      </c>
      <c r="AC4497" t="s">
        <v>91</v>
      </c>
      <c r="AD4497">
        <f>_xlfn.XLOOKUP(MIS[[#This Row],[TRADING SYMBOL]],[1]Sheet1!$D:$D,[1]Sheet1!$C:$C)</f>
        <v>114.3</v>
      </c>
      <c r="AE4497">
        <f>MIS[[#This Row],[OrderAverageTradedPrice]]*MIS[[#This Row],[OrderQuantity]]</f>
        <v>2873</v>
      </c>
      <c r="AF4497">
        <f>MIS[[#This Row],[LTP]]*MIS[[#This Row],[OrderQuantity]]</f>
        <v>2286</v>
      </c>
      <c r="AG4497">
        <f>IF(MIS[[#This Row],[OrderSide]]="SELL",MIS[[#This Row],[VALUE]]-MIS[[#This Row],[LIVE_VALUE]],MIS[[#This Row],[LIVE_VALUE]]-MIS[[#This Row],[VALUE]])</f>
        <v>587</v>
      </c>
      <c r="AH4497" t="str" cm="1">
        <f t="array" ref="AH4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7" t="str">
        <f>MIS[[#This Row],[TRADING SYMBOL]]</f>
        <v>SENSEX2552083400CE</v>
      </c>
      <c r="AJ4497" t="str">
        <f>IF(RIGHT(MIS[[#This Row],[Main/Hedge]],4)="MAIN","MAIN","HEDGE")</f>
        <v>MAIN</v>
      </c>
      <c r="AK4497" t="str" cm="1">
        <f t="array" ref="AK4497">_xlfn._xlws.FILTER(Table4[Column1],ISNUMBER(SEARCH(Table4[Column1],MIS[[#This Row],[OrderUniqueIdentifier]])),"")</f>
        <v>XYT</v>
      </c>
    </row>
    <row r="4498" spans="1:37" x14ac:dyDescent="0.25">
      <c r="A4498" t="s">
        <v>71</v>
      </c>
      <c r="B4498" t="s">
        <v>1288</v>
      </c>
      <c r="C4498" t="s">
        <v>8253</v>
      </c>
      <c r="D4498" t="s">
        <v>72</v>
      </c>
      <c r="E4498" t="s">
        <v>120</v>
      </c>
      <c r="F4498" t="s">
        <v>98</v>
      </c>
      <c r="G4498" t="s">
        <v>89</v>
      </c>
      <c r="H4498" t="s">
        <v>75</v>
      </c>
      <c r="I4498" t="s">
        <v>76</v>
      </c>
      <c r="J4498" t="s">
        <v>77</v>
      </c>
      <c r="K4498">
        <v>40</v>
      </c>
      <c r="L4498" t="s">
        <v>77</v>
      </c>
      <c r="M4498" t="s">
        <v>78</v>
      </c>
      <c r="N4498" t="s">
        <v>278</v>
      </c>
      <c r="O4498" t="s">
        <v>7905</v>
      </c>
      <c r="P4498" t="s">
        <v>7905</v>
      </c>
      <c r="Q4498" t="s">
        <v>121</v>
      </c>
      <c r="R4498" t="s">
        <v>79</v>
      </c>
      <c r="S4498" t="s">
        <v>155</v>
      </c>
      <c r="T4498" t="s">
        <v>122</v>
      </c>
      <c r="U4498" t="s">
        <v>100</v>
      </c>
      <c r="V4498" t="s">
        <v>80</v>
      </c>
      <c r="W4498">
        <v>81100</v>
      </c>
      <c r="X4498" t="s">
        <v>85</v>
      </c>
      <c r="Y4498">
        <v>-40</v>
      </c>
      <c r="Z4498" t="s">
        <v>164</v>
      </c>
      <c r="AA4498" t="s">
        <v>164</v>
      </c>
      <c r="AB4498" t="s">
        <v>107</v>
      </c>
      <c r="AC4498" t="s">
        <v>91</v>
      </c>
      <c r="AD4498">
        <f>_xlfn.XLOOKUP(MIS[[#This Row],[TRADING SYMBOL]],[1]Sheet1!$D:$D,[1]Sheet1!$C:$C)</f>
        <v>100.2</v>
      </c>
      <c r="AE4498">
        <f>MIS[[#This Row],[OrderAverageTradedPrice]]*MIS[[#This Row],[OrderQuantity]]</f>
        <v>6240</v>
      </c>
      <c r="AF4498">
        <f>MIS[[#This Row],[LTP]]*MIS[[#This Row],[OrderQuantity]]</f>
        <v>4008</v>
      </c>
      <c r="AG4498">
        <f>IF(MIS[[#This Row],[OrderSide]]="SELL",MIS[[#This Row],[VALUE]]-MIS[[#This Row],[LIVE_VALUE]],MIS[[#This Row],[LIVE_VALUE]]-MIS[[#This Row],[VALUE]])</f>
        <v>2232</v>
      </c>
      <c r="AH4498" t="str" cm="1">
        <f t="array" ref="AH4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8" t="str">
        <f>MIS[[#This Row],[TRADING SYMBOL]]</f>
        <v>SENSEX2552081100PE</v>
      </c>
      <c r="AJ4498" t="str">
        <f>IF(RIGHT(MIS[[#This Row],[Main/Hedge]],4)="MAIN","MAIN","HEDGE")</f>
        <v>MAIN</v>
      </c>
      <c r="AK4498" t="str" cm="1">
        <f t="array" ref="AK4498">_xlfn._xlws.FILTER(Table4[Column1],ISNUMBER(SEARCH(Table4[Column1],MIS[[#This Row],[OrderUniqueIdentifier]])),"")</f>
        <v>XYT</v>
      </c>
    </row>
    <row r="4499" spans="1:37" x14ac:dyDescent="0.25">
      <c r="A4499" t="s">
        <v>71</v>
      </c>
      <c r="B4499" t="s">
        <v>1302</v>
      </c>
      <c r="C4499" t="s">
        <v>8098</v>
      </c>
      <c r="D4499" t="s">
        <v>72</v>
      </c>
      <c r="E4499" t="s">
        <v>211</v>
      </c>
      <c r="F4499" t="s">
        <v>98</v>
      </c>
      <c r="G4499" t="s">
        <v>89</v>
      </c>
      <c r="H4499" t="s">
        <v>75</v>
      </c>
      <c r="I4499" t="s">
        <v>76</v>
      </c>
      <c r="J4499" t="s">
        <v>77</v>
      </c>
      <c r="K4499">
        <v>20</v>
      </c>
      <c r="L4499" t="s">
        <v>77</v>
      </c>
      <c r="M4499" t="s">
        <v>78</v>
      </c>
      <c r="N4499" t="s">
        <v>1700</v>
      </c>
      <c r="O4499" t="s">
        <v>7905</v>
      </c>
      <c r="P4499" t="s">
        <v>7905</v>
      </c>
      <c r="Q4499" t="s">
        <v>213</v>
      </c>
      <c r="R4499" t="s">
        <v>79</v>
      </c>
      <c r="S4499" t="s">
        <v>155</v>
      </c>
      <c r="T4499" t="s">
        <v>214</v>
      </c>
      <c r="U4499" t="s">
        <v>100</v>
      </c>
      <c r="V4499" t="s">
        <v>80</v>
      </c>
      <c r="W4499">
        <v>83400</v>
      </c>
      <c r="X4499" t="s">
        <v>81</v>
      </c>
      <c r="Y4499">
        <v>-20</v>
      </c>
      <c r="Z4499" t="s">
        <v>164</v>
      </c>
      <c r="AA4499" t="s">
        <v>164</v>
      </c>
      <c r="AB4499" t="s">
        <v>90</v>
      </c>
      <c r="AC4499" t="s">
        <v>91</v>
      </c>
      <c r="AD4499">
        <f>_xlfn.XLOOKUP(MIS[[#This Row],[TRADING SYMBOL]],[1]Sheet1!$D:$D,[1]Sheet1!$C:$C)</f>
        <v>114.3</v>
      </c>
      <c r="AE4499">
        <f>MIS[[#This Row],[OrderAverageTradedPrice]]*MIS[[#This Row],[OrderQuantity]]</f>
        <v>2880</v>
      </c>
      <c r="AF4499">
        <f>MIS[[#This Row],[LTP]]*MIS[[#This Row],[OrderQuantity]]</f>
        <v>2286</v>
      </c>
      <c r="AG4499">
        <f>IF(MIS[[#This Row],[OrderSide]]="SELL",MIS[[#This Row],[VALUE]]-MIS[[#This Row],[LIVE_VALUE]],MIS[[#This Row],[LIVE_VALUE]]-MIS[[#This Row],[VALUE]])</f>
        <v>594</v>
      </c>
      <c r="AH4499" t="str" cm="1">
        <f t="array" ref="AH4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9" t="str">
        <f>MIS[[#This Row],[TRADING SYMBOL]]</f>
        <v>SENSEX2552083400CE</v>
      </c>
      <c r="AJ4499" t="str">
        <f>IF(RIGHT(MIS[[#This Row],[Main/Hedge]],4)="MAIN","MAIN","HEDGE")</f>
        <v>MAIN</v>
      </c>
      <c r="AK4499" t="str" cm="1">
        <f t="array" ref="AK4499">_xlfn._xlws.FILTER(Table4[Column1],ISNUMBER(SEARCH(Table4[Column1],MIS[[#This Row],[OrderUniqueIdentifier]])),"")</f>
        <v>XYT</v>
      </c>
    </row>
    <row r="4500" spans="1:37" x14ac:dyDescent="0.25">
      <c r="A4500" t="s">
        <v>71</v>
      </c>
      <c r="B4500" t="s">
        <v>1305</v>
      </c>
      <c r="C4500" t="s">
        <v>8100</v>
      </c>
      <c r="D4500" t="s">
        <v>72</v>
      </c>
      <c r="E4500" t="s">
        <v>211</v>
      </c>
      <c r="F4500" t="s">
        <v>98</v>
      </c>
      <c r="G4500" t="s">
        <v>89</v>
      </c>
      <c r="H4500" t="s">
        <v>75</v>
      </c>
      <c r="I4500" t="s">
        <v>76</v>
      </c>
      <c r="J4500" t="s">
        <v>77</v>
      </c>
      <c r="K4500">
        <v>20</v>
      </c>
      <c r="L4500" t="s">
        <v>77</v>
      </c>
      <c r="M4500" t="s">
        <v>78</v>
      </c>
      <c r="N4500" t="s">
        <v>7977</v>
      </c>
      <c r="O4500" t="s">
        <v>7905</v>
      </c>
      <c r="P4500" t="s">
        <v>7905</v>
      </c>
      <c r="Q4500" t="s">
        <v>213</v>
      </c>
      <c r="R4500" t="s">
        <v>79</v>
      </c>
      <c r="S4500" t="s">
        <v>155</v>
      </c>
      <c r="T4500" t="s">
        <v>214</v>
      </c>
      <c r="U4500" t="s">
        <v>100</v>
      </c>
      <c r="V4500" t="s">
        <v>80</v>
      </c>
      <c r="W4500">
        <v>83400</v>
      </c>
      <c r="X4500" t="s">
        <v>81</v>
      </c>
      <c r="Y4500">
        <v>-20</v>
      </c>
      <c r="Z4500" t="s">
        <v>164</v>
      </c>
      <c r="AA4500" t="s">
        <v>164</v>
      </c>
      <c r="AB4500" t="s">
        <v>90</v>
      </c>
      <c r="AC4500" t="s">
        <v>91</v>
      </c>
      <c r="AD4500">
        <f>_xlfn.XLOOKUP(MIS[[#This Row],[TRADING SYMBOL]],[1]Sheet1!$D:$D,[1]Sheet1!$C:$C)</f>
        <v>114.3</v>
      </c>
      <c r="AE4500">
        <f>MIS[[#This Row],[OrderAverageTradedPrice]]*MIS[[#This Row],[OrderQuantity]]</f>
        <v>2869</v>
      </c>
      <c r="AF4500">
        <f>MIS[[#This Row],[LTP]]*MIS[[#This Row],[OrderQuantity]]</f>
        <v>2286</v>
      </c>
      <c r="AG4500">
        <f>IF(MIS[[#This Row],[OrderSide]]="SELL",MIS[[#This Row],[VALUE]]-MIS[[#This Row],[LIVE_VALUE]],MIS[[#This Row],[LIVE_VALUE]]-MIS[[#This Row],[VALUE]])</f>
        <v>583</v>
      </c>
      <c r="AH4500" t="str" cm="1">
        <f t="array" ref="AH4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0" t="str">
        <f>MIS[[#This Row],[TRADING SYMBOL]]</f>
        <v>SENSEX2552083400CE</v>
      </c>
      <c r="AJ4500" t="str">
        <f>IF(RIGHT(MIS[[#This Row],[Main/Hedge]],4)="MAIN","MAIN","HEDGE")</f>
        <v>MAIN</v>
      </c>
      <c r="AK4500" t="str" cm="1">
        <f t="array" ref="AK4500">_xlfn._xlws.FILTER(Table4[Column1],ISNUMBER(SEARCH(Table4[Column1],MIS[[#This Row],[OrderUniqueIdentifier]])),"")</f>
        <v>XYT</v>
      </c>
    </row>
    <row r="4501" spans="1:37" x14ac:dyDescent="0.25">
      <c r="A4501" t="s">
        <v>71</v>
      </c>
      <c r="B4501" t="s">
        <v>1308</v>
      </c>
      <c r="C4501" t="s">
        <v>8101</v>
      </c>
      <c r="D4501" t="s">
        <v>72</v>
      </c>
      <c r="E4501" t="s">
        <v>211</v>
      </c>
      <c r="F4501" t="s">
        <v>98</v>
      </c>
      <c r="G4501" t="s">
        <v>89</v>
      </c>
      <c r="H4501" t="s">
        <v>75</v>
      </c>
      <c r="I4501" t="s">
        <v>76</v>
      </c>
      <c r="J4501" t="s">
        <v>77</v>
      </c>
      <c r="K4501">
        <v>80</v>
      </c>
      <c r="L4501" t="s">
        <v>77</v>
      </c>
      <c r="M4501" t="s">
        <v>78</v>
      </c>
      <c r="N4501" t="s">
        <v>8102</v>
      </c>
      <c r="O4501" t="s">
        <v>7904</v>
      </c>
      <c r="P4501" t="s">
        <v>7905</v>
      </c>
      <c r="Q4501" t="s">
        <v>213</v>
      </c>
      <c r="R4501" t="s">
        <v>79</v>
      </c>
      <c r="S4501" t="s">
        <v>155</v>
      </c>
      <c r="T4501" t="s">
        <v>214</v>
      </c>
      <c r="U4501" t="s">
        <v>100</v>
      </c>
      <c r="V4501" t="s">
        <v>80</v>
      </c>
      <c r="W4501">
        <v>83400</v>
      </c>
      <c r="X4501" t="s">
        <v>81</v>
      </c>
      <c r="Y4501">
        <v>-80</v>
      </c>
      <c r="Z4501" t="s">
        <v>7906</v>
      </c>
      <c r="AA4501" t="s">
        <v>164</v>
      </c>
      <c r="AB4501" t="s">
        <v>90</v>
      </c>
      <c r="AC4501" t="s">
        <v>91</v>
      </c>
      <c r="AD4501">
        <f>_xlfn.XLOOKUP(MIS[[#This Row],[TRADING SYMBOL]],[1]Sheet1!$D:$D,[1]Sheet1!$C:$C)</f>
        <v>114.3</v>
      </c>
      <c r="AE4501">
        <f>MIS[[#This Row],[OrderAverageTradedPrice]]*MIS[[#This Row],[OrderQuantity]]</f>
        <v>11514</v>
      </c>
      <c r="AF4501">
        <f>MIS[[#This Row],[LTP]]*MIS[[#This Row],[OrderQuantity]]</f>
        <v>9144</v>
      </c>
      <c r="AG4501">
        <f>IF(MIS[[#This Row],[OrderSide]]="SELL",MIS[[#This Row],[VALUE]]-MIS[[#This Row],[LIVE_VALUE]],MIS[[#This Row],[LIVE_VALUE]]-MIS[[#This Row],[VALUE]])</f>
        <v>2370</v>
      </c>
      <c r="AH4501" t="str" cm="1">
        <f t="array" ref="AH4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1" t="str">
        <f>MIS[[#This Row],[TRADING SYMBOL]]</f>
        <v>SENSEX2552083400CE</v>
      </c>
      <c r="AJ4501" t="str">
        <f>IF(RIGHT(MIS[[#This Row],[Main/Hedge]],4)="MAIN","MAIN","HEDGE")</f>
        <v>MAIN</v>
      </c>
      <c r="AK4501" t="str" cm="1">
        <f t="array" ref="AK4501">_xlfn._xlws.FILTER(Table4[Column1],ISNUMBER(SEARCH(Table4[Column1],MIS[[#This Row],[OrderUniqueIdentifier]])),"")</f>
        <v>XYT</v>
      </c>
    </row>
    <row r="4502" spans="1:37" x14ac:dyDescent="0.25">
      <c r="A4502" t="s">
        <v>1555</v>
      </c>
      <c r="B4502" t="s">
        <v>1556</v>
      </c>
      <c r="C4502" t="s">
        <v>8163</v>
      </c>
      <c r="D4502" t="s">
        <v>72</v>
      </c>
      <c r="E4502" t="s">
        <v>211</v>
      </c>
      <c r="F4502" t="s">
        <v>98</v>
      </c>
      <c r="G4502" t="s">
        <v>89</v>
      </c>
      <c r="H4502" t="s">
        <v>93</v>
      </c>
      <c r="I4502" t="s">
        <v>76</v>
      </c>
      <c r="J4502" t="s">
        <v>8041</v>
      </c>
      <c r="K4502">
        <v>280</v>
      </c>
      <c r="L4502" t="s">
        <v>77</v>
      </c>
      <c r="M4502" t="s">
        <v>78</v>
      </c>
      <c r="N4502" t="s">
        <v>8164</v>
      </c>
      <c r="O4502" t="s">
        <v>7904</v>
      </c>
      <c r="P4502" t="s">
        <v>7905</v>
      </c>
      <c r="Q4502" t="s">
        <v>213</v>
      </c>
      <c r="R4502" t="s">
        <v>79</v>
      </c>
      <c r="S4502" t="s">
        <v>155</v>
      </c>
      <c r="T4502" t="s">
        <v>214</v>
      </c>
      <c r="U4502" t="s">
        <v>100</v>
      </c>
      <c r="V4502" t="s">
        <v>80</v>
      </c>
      <c r="W4502">
        <v>83400</v>
      </c>
      <c r="X4502" t="s">
        <v>81</v>
      </c>
      <c r="Y4502">
        <v>-280</v>
      </c>
      <c r="Z4502" t="s">
        <v>7906</v>
      </c>
      <c r="AA4502" t="s">
        <v>164</v>
      </c>
      <c r="AB4502" t="s">
        <v>90</v>
      </c>
      <c r="AC4502" t="s">
        <v>91</v>
      </c>
      <c r="AD4502">
        <f>_xlfn.XLOOKUP(MIS[[#This Row],[TRADING SYMBOL]],[1]Sheet1!$D:$D,[1]Sheet1!$C:$C)</f>
        <v>114.3</v>
      </c>
      <c r="AE4502">
        <f>MIS[[#This Row],[OrderAverageTradedPrice]]*MIS[[#This Row],[OrderQuantity]]</f>
        <v>40198.999999999964</v>
      </c>
      <c r="AF4502">
        <f>MIS[[#This Row],[LTP]]*MIS[[#This Row],[OrderQuantity]]</f>
        <v>32004</v>
      </c>
      <c r="AG4502">
        <f>IF(MIS[[#This Row],[OrderSide]]="SELL",MIS[[#This Row],[VALUE]]-MIS[[#This Row],[LIVE_VALUE]],MIS[[#This Row],[LIVE_VALUE]]-MIS[[#This Row],[VALUE]])</f>
        <v>8194.9999999999636</v>
      </c>
      <c r="AH4502" t="str" cm="1">
        <f t="array" ref="AH4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2" t="str">
        <f>MIS[[#This Row],[TRADING SYMBOL]]</f>
        <v>SENSEX2552083400CE</v>
      </c>
      <c r="AJ4502" t="str">
        <f>IF(RIGHT(MIS[[#This Row],[Main/Hedge]],4)="MAIN","MAIN","HEDGE")</f>
        <v>MAIN</v>
      </c>
      <c r="AK4502" t="str" cm="1">
        <f t="array" ref="AK4502">_xlfn._xlws.FILTER(Table4[Column1],ISNUMBER(SEARCH(Table4[Column1],MIS[[#This Row],[OrderUniqueIdentifier]])),"")</f>
        <v>XYT</v>
      </c>
    </row>
    <row r="4503" spans="1:37" x14ac:dyDescent="0.25">
      <c r="A4503" t="s">
        <v>1555</v>
      </c>
      <c r="B4503" t="s">
        <v>1577</v>
      </c>
      <c r="C4503" t="s">
        <v>8169</v>
      </c>
      <c r="D4503" t="s">
        <v>72</v>
      </c>
      <c r="E4503" t="s">
        <v>211</v>
      </c>
      <c r="F4503" t="s">
        <v>98</v>
      </c>
      <c r="G4503" t="s">
        <v>89</v>
      </c>
      <c r="H4503" t="s">
        <v>93</v>
      </c>
      <c r="I4503" t="s">
        <v>76</v>
      </c>
      <c r="J4503" t="s">
        <v>1700</v>
      </c>
      <c r="K4503">
        <v>260</v>
      </c>
      <c r="L4503" t="s">
        <v>77</v>
      </c>
      <c r="M4503" t="s">
        <v>78</v>
      </c>
      <c r="N4503" t="s">
        <v>8170</v>
      </c>
      <c r="O4503" t="s">
        <v>7904</v>
      </c>
      <c r="P4503" t="s">
        <v>7905</v>
      </c>
      <c r="Q4503" t="s">
        <v>213</v>
      </c>
      <c r="R4503" t="s">
        <v>79</v>
      </c>
      <c r="S4503" t="s">
        <v>155</v>
      </c>
      <c r="T4503" t="s">
        <v>214</v>
      </c>
      <c r="U4503" t="s">
        <v>100</v>
      </c>
      <c r="V4503" t="s">
        <v>80</v>
      </c>
      <c r="W4503">
        <v>83400</v>
      </c>
      <c r="X4503" t="s">
        <v>81</v>
      </c>
      <c r="Y4503">
        <v>-260</v>
      </c>
      <c r="Z4503" t="s">
        <v>7906</v>
      </c>
      <c r="AA4503" t="s">
        <v>164</v>
      </c>
      <c r="AB4503" t="s">
        <v>90</v>
      </c>
      <c r="AC4503" t="s">
        <v>91</v>
      </c>
      <c r="AD4503">
        <f>_xlfn.XLOOKUP(MIS[[#This Row],[TRADING SYMBOL]],[1]Sheet1!$D:$D,[1]Sheet1!$C:$C)</f>
        <v>114.3</v>
      </c>
      <c r="AE4503">
        <f>MIS[[#This Row],[OrderAverageTradedPrice]]*MIS[[#This Row],[OrderQuantity]]</f>
        <v>37424.999999999818</v>
      </c>
      <c r="AF4503">
        <f>MIS[[#This Row],[LTP]]*MIS[[#This Row],[OrderQuantity]]</f>
        <v>29718</v>
      </c>
      <c r="AG4503">
        <f>IF(MIS[[#This Row],[OrderSide]]="SELL",MIS[[#This Row],[VALUE]]-MIS[[#This Row],[LIVE_VALUE]],MIS[[#This Row],[LIVE_VALUE]]-MIS[[#This Row],[VALUE]])</f>
        <v>7706.9999999998181</v>
      </c>
      <c r="AH4503" t="str" cm="1">
        <f t="array" ref="AH4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3" t="str">
        <f>MIS[[#This Row],[TRADING SYMBOL]]</f>
        <v>SENSEX2552083400CE</v>
      </c>
      <c r="AJ4503" t="str">
        <f>IF(RIGHT(MIS[[#This Row],[Main/Hedge]],4)="MAIN","MAIN","HEDGE")</f>
        <v>MAIN</v>
      </c>
      <c r="AK4503" t="str" cm="1">
        <f t="array" ref="AK4503">_xlfn._xlws.FILTER(Table4[Column1],ISNUMBER(SEARCH(Table4[Column1],MIS[[#This Row],[OrderUniqueIdentifier]])),"")</f>
        <v>XYT</v>
      </c>
    </row>
    <row r="4504" spans="1:37" x14ac:dyDescent="0.25">
      <c r="A4504" t="s">
        <v>1555</v>
      </c>
      <c r="B4504" t="s">
        <v>1577</v>
      </c>
      <c r="C4504" t="s">
        <v>8171</v>
      </c>
      <c r="D4504" t="s">
        <v>72</v>
      </c>
      <c r="E4504" t="s">
        <v>120</v>
      </c>
      <c r="F4504" t="s">
        <v>98</v>
      </c>
      <c r="G4504" t="s">
        <v>89</v>
      </c>
      <c r="H4504" t="s">
        <v>93</v>
      </c>
      <c r="I4504" t="s">
        <v>76</v>
      </c>
      <c r="J4504" t="s">
        <v>8172</v>
      </c>
      <c r="K4504">
        <v>260</v>
      </c>
      <c r="L4504" t="s">
        <v>77</v>
      </c>
      <c r="M4504" t="s">
        <v>78</v>
      </c>
      <c r="N4504" t="s">
        <v>8173</v>
      </c>
      <c r="O4504" t="s">
        <v>7904</v>
      </c>
      <c r="P4504" t="s">
        <v>7905</v>
      </c>
      <c r="Q4504" t="s">
        <v>121</v>
      </c>
      <c r="R4504" t="s">
        <v>79</v>
      </c>
      <c r="S4504" t="s">
        <v>155</v>
      </c>
      <c r="T4504" t="s">
        <v>122</v>
      </c>
      <c r="U4504" t="s">
        <v>100</v>
      </c>
      <c r="V4504" t="s">
        <v>80</v>
      </c>
      <c r="W4504">
        <v>81100</v>
      </c>
      <c r="X4504" t="s">
        <v>85</v>
      </c>
      <c r="Y4504">
        <v>-260</v>
      </c>
      <c r="Z4504" t="s">
        <v>7906</v>
      </c>
      <c r="AA4504" t="s">
        <v>164</v>
      </c>
      <c r="AB4504" t="s">
        <v>107</v>
      </c>
      <c r="AC4504" t="s">
        <v>91</v>
      </c>
      <c r="AD4504">
        <f>_xlfn.XLOOKUP(MIS[[#This Row],[TRADING SYMBOL]],[1]Sheet1!$D:$D,[1]Sheet1!$C:$C)</f>
        <v>100.2</v>
      </c>
      <c r="AE4504">
        <f>MIS[[#This Row],[OrderAverageTradedPrice]]*MIS[[#This Row],[OrderQuantity]]</f>
        <v>40388.999999999818</v>
      </c>
      <c r="AF4504">
        <f>MIS[[#This Row],[LTP]]*MIS[[#This Row],[OrderQuantity]]</f>
        <v>26052</v>
      </c>
      <c r="AG4504">
        <f>IF(MIS[[#This Row],[OrderSide]]="SELL",MIS[[#This Row],[VALUE]]-MIS[[#This Row],[LIVE_VALUE]],MIS[[#This Row],[LIVE_VALUE]]-MIS[[#This Row],[VALUE]])</f>
        <v>14336.999999999818</v>
      </c>
      <c r="AH4504" t="str" cm="1">
        <f t="array" ref="AH4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4" t="str">
        <f>MIS[[#This Row],[TRADING SYMBOL]]</f>
        <v>SENSEX2552081100PE</v>
      </c>
      <c r="AJ4504" t="str">
        <f>IF(RIGHT(MIS[[#This Row],[Main/Hedge]],4)="MAIN","MAIN","HEDGE")</f>
        <v>MAIN</v>
      </c>
      <c r="AK4504" t="str" cm="1">
        <f t="array" ref="AK4504">_xlfn._xlws.FILTER(Table4[Column1],ISNUMBER(SEARCH(Table4[Column1],MIS[[#This Row],[OrderUniqueIdentifier]])),"")</f>
        <v>XYT</v>
      </c>
    </row>
    <row r="4505" spans="1:37" x14ac:dyDescent="0.25">
      <c r="A4505" t="s">
        <v>1555</v>
      </c>
      <c r="B4505" t="s">
        <v>1589</v>
      </c>
      <c r="C4505" t="s">
        <v>8274</v>
      </c>
      <c r="D4505" t="s">
        <v>72</v>
      </c>
      <c r="E4505" t="s">
        <v>211</v>
      </c>
      <c r="F4505" t="s">
        <v>98</v>
      </c>
      <c r="G4505" t="s">
        <v>89</v>
      </c>
      <c r="H4505" t="s">
        <v>93</v>
      </c>
      <c r="I4505" t="s">
        <v>76</v>
      </c>
      <c r="J4505" t="s">
        <v>7935</v>
      </c>
      <c r="K4505">
        <v>60</v>
      </c>
      <c r="L4505" t="s">
        <v>77</v>
      </c>
      <c r="M4505" t="s">
        <v>78</v>
      </c>
      <c r="N4505" t="s">
        <v>8275</v>
      </c>
      <c r="O4505" t="s">
        <v>7904</v>
      </c>
      <c r="P4505" t="s">
        <v>7905</v>
      </c>
      <c r="Q4505" t="s">
        <v>213</v>
      </c>
      <c r="R4505" t="s">
        <v>79</v>
      </c>
      <c r="S4505" t="s">
        <v>155</v>
      </c>
      <c r="T4505" t="s">
        <v>214</v>
      </c>
      <c r="U4505" t="s">
        <v>100</v>
      </c>
      <c r="V4505" t="s">
        <v>80</v>
      </c>
      <c r="W4505">
        <v>83400</v>
      </c>
      <c r="X4505" t="s">
        <v>81</v>
      </c>
      <c r="Y4505">
        <v>-60</v>
      </c>
      <c r="Z4505" t="s">
        <v>7906</v>
      </c>
      <c r="AA4505" t="s">
        <v>164</v>
      </c>
      <c r="AB4505" t="s">
        <v>90</v>
      </c>
      <c r="AC4505" t="s">
        <v>91</v>
      </c>
      <c r="AD4505">
        <f>_xlfn.XLOOKUP(MIS[[#This Row],[TRADING SYMBOL]],[1]Sheet1!$D:$D,[1]Sheet1!$C:$C)</f>
        <v>114.3</v>
      </c>
      <c r="AE4505">
        <f>MIS[[#This Row],[OrderAverageTradedPrice]]*MIS[[#This Row],[OrderQuantity]]</f>
        <v>8641.99999999998</v>
      </c>
      <c r="AF4505">
        <f>MIS[[#This Row],[LTP]]*MIS[[#This Row],[OrderQuantity]]</f>
        <v>6858</v>
      </c>
      <c r="AG4505">
        <f>IF(MIS[[#This Row],[OrderSide]]="SELL",MIS[[#This Row],[VALUE]]-MIS[[#This Row],[LIVE_VALUE]],MIS[[#This Row],[LIVE_VALUE]]-MIS[[#This Row],[VALUE]])</f>
        <v>1783.99999999998</v>
      </c>
      <c r="AH4505" t="str" cm="1">
        <f t="array" ref="AH4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5" t="str">
        <f>MIS[[#This Row],[TRADING SYMBOL]]</f>
        <v>SENSEX2552083400CE</v>
      </c>
      <c r="AJ4505" t="str">
        <f>IF(RIGHT(MIS[[#This Row],[Main/Hedge]],4)="MAIN","MAIN","HEDGE")</f>
        <v>MAIN</v>
      </c>
      <c r="AK4505" t="str" cm="1">
        <f t="array" ref="AK4505">_xlfn._xlws.FILTER(Table4[Column1],ISNUMBER(SEARCH(Table4[Column1],MIS[[#This Row],[OrderUniqueIdentifier]])),"")</f>
        <v>XYT</v>
      </c>
    </row>
    <row r="4506" spans="1:37" x14ac:dyDescent="0.25">
      <c r="A4506" t="s">
        <v>1555</v>
      </c>
      <c r="B4506" t="s">
        <v>1640</v>
      </c>
      <c r="C4506" t="s">
        <v>8183</v>
      </c>
      <c r="D4506" t="s">
        <v>72</v>
      </c>
      <c r="E4506" t="s">
        <v>211</v>
      </c>
      <c r="F4506" t="s">
        <v>98</v>
      </c>
      <c r="G4506" t="s">
        <v>89</v>
      </c>
      <c r="H4506" t="s">
        <v>93</v>
      </c>
      <c r="I4506" t="s">
        <v>76</v>
      </c>
      <c r="J4506" t="s">
        <v>365</v>
      </c>
      <c r="K4506">
        <v>80</v>
      </c>
      <c r="L4506" t="s">
        <v>77</v>
      </c>
      <c r="M4506" t="s">
        <v>78</v>
      </c>
      <c r="N4506" t="s">
        <v>8184</v>
      </c>
      <c r="O4506" t="s">
        <v>7905</v>
      </c>
      <c r="P4506" t="s">
        <v>7905</v>
      </c>
      <c r="Q4506" t="s">
        <v>213</v>
      </c>
      <c r="R4506" t="s">
        <v>79</v>
      </c>
      <c r="S4506" t="s">
        <v>155</v>
      </c>
      <c r="T4506" t="s">
        <v>214</v>
      </c>
      <c r="U4506" t="s">
        <v>100</v>
      </c>
      <c r="V4506" t="s">
        <v>80</v>
      </c>
      <c r="W4506">
        <v>83400</v>
      </c>
      <c r="X4506" t="s">
        <v>81</v>
      </c>
      <c r="Y4506">
        <v>-80</v>
      </c>
      <c r="Z4506" t="s">
        <v>164</v>
      </c>
      <c r="AA4506" t="s">
        <v>164</v>
      </c>
      <c r="AB4506" t="s">
        <v>90</v>
      </c>
      <c r="AC4506" t="s">
        <v>91</v>
      </c>
      <c r="AD4506">
        <f>_xlfn.XLOOKUP(MIS[[#This Row],[TRADING SYMBOL]],[1]Sheet1!$D:$D,[1]Sheet1!$C:$C)</f>
        <v>114.3</v>
      </c>
      <c r="AE4506">
        <f>MIS[[#This Row],[OrderAverageTradedPrice]]*MIS[[#This Row],[OrderQuantity]]</f>
        <v>11415</v>
      </c>
      <c r="AF4506">
        <f>MIS[[#This Row],[LTP]]*MIS[[#This Row],[OrderQuantity]]</f>
        <v>9144</v>
      </c>
      <c r="AG4506">
        <f>IF(MIS[[#This Row],[OrderSide]]="SELL",MIS[[#This Row],[VALUE]]-MIS[[#This Row],[LIVE_VALUE]],MIS[[#This Row],[LIVE_VALUE]]-MIS[[#This Row],[VALUE]])</f>
        <v>2271</v>
      </c>
      <c r="AH4506" t="str" cm="1">
        <f t="array" ref="AH4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6" t="str">
        <f>MIS[[#This Row],[TRADING SYMBOL]]</f>
        <v>SENSEX2552083400CE</v>
      </c>
      <c r="AJ4506" t="str">
        <f>IF(RIGHT(MIS[[#This Row],[Main/Hedge]],4)="MAIN","MAIN","HEDGE")</f>
        <v>MAIN</v>
      </c>
      <c r="AK4506" t="str" cm="1">
        <f t="array" ref="AK4506">_xlfn._xlws.FILTER(Table4[Column1],ISNUMBER(SEARCH(Table4[Column1],MIS[[#This Row],[OrderUniqueIdentifier]])),"")</f>
        <v>XYT</v>
      </c>
    </row>
    <row r="4507" spans="1:37" x14ac:dyDescent="0.25">
      <c r="A4507" t="s">
        <v>1555</v>
      </c>
      <c r="B4507" t="s">
        <v>1648</v>
      </c>
      <c r="C4507" t="s">
        <v>8186</v>
      </c>
      <c r="D4507" t="s">
        <v>72</v>
      </c>
      <c r="E4507" t="s">
        <v>211</v>
      </c>
      <c r="F4507" t="s">
        <v>98</v>
      </c>
      <c r="G4507" t="s">
        <v>89</v>
      </c>
      <c r="H4507" t="s">
        <v>93</v>
      </c>
      <c r="I4507" t="s">
        <v>76</v>
      </c>
      <c r="J4507" t="s">
        <v>721</v>
      </c>
      <c r="K4507">
        <v>60</v>
      </c>
      <c r="L4507" t="s">
        <v>77</v>
      </c>
      <c r="M4507" t="s">
        <v>78</v>
      </c>
      <c r="N4507" t="s">
        <v>721</v>
      </c>
      <c r="O4507" t="s">
        <v>7905</v>
      </c>
      <c r="P4507" t="s">
        <v>7905</v>
      </c>
      <c r="Q4507" t="s">
        <v>213</v>
      </c>
      <c r="R4507" t="s">
        <v>79</v>
      </c>
      <c r="S4507" t="s">
        <v>155</v>
      </c>
      <c r="T4507" t="s">
        <v>214</v>
      </c>
      <c r="U4507" t="s">
        <v>100</v>
      </c>
      <c r="V4507" t="s">
        <v>80</v>
      </c>
      <c r="W4507">
        <v>83400</v>
      </c>
      <c r="X4507" t="s">
        <v>81</v>
      </c>
      <c r="Y4507">
        <v>-60</v>
      </c>
      <c r="Z4507" t="s">
        <v>164</v>
      </c>
      <c r="AA4507" t="s">
        <v>164</v>
      </c>
      <c r="AB4507" t="s">
        <v>90</v>
      </c>
      <c r="AC4507" t="s">
        <v>91</v>
      </c>
      <c r="AD4507">
        <f>_xlfn.XLOOKUP(MIS[[#This Row],[TRADING SYMBOL]],[1]Sheet1!$D:$D,[1]Sheet1!$C:$C)</f>
        <v>114.3</v>
      </c>
      <c r="AE4507">
        <f>MIS[[#This Row],[OrderAverageTradedPrice]]*MIS[[#This Row],[OrderQuantity]]</f>
        <v>8616</v>
      </c>
      <c r="AF4507">
        <f>MIS[[#This Row],[LTP]]*MIS[[#This Row],[OrderQuantity]]</f>
        <v>6858</v>
      </c>
      <c r="AG4507">
        <f>IF(MIS[[#This Row],[OrderSide]]="SELL",MIS[[#This Row],[VALUE]]-MIS[[#This Row],[LIVE_VALUE]],MIS[[#This Row],[LIVE_VALUE]]-MIS[[#This Row],[VALUE]])</f>
        <v>1758</v>
      </c>
      <c r="AH4507" t="str" cm="1">
        <f t="array" ref="AH4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7" t="str">
        <f>MIS[[#This Row],[TRADING SYMBOL]]</f>
        <v>SENSEX2552083400CE</v>
      </c>
      <c r="AJ4507" t="str">
        <f>IF(RIGHT(MIS[[#This Row],[Main/Hedge]],4)="MAIN","MAIN","HEDGE")</f>
        <v>MAIN</v>
      </c>
      <c r="AK4507" t="str" cm="1">
        <f t="array" ref="AK4507">_xlfn._xlws.FILTER(Table4[Column1],ISNUMBER(SEARCH(Table4[Column1],MIS[[#This Row],[OrderUniqueIdentifier]])),"")</f>
        <v>XYT</v>
      </c>
    </row>
    <row r="4508" spans="1:37" x14ac:dyDescent="0.25">
      <c r="A4508" t="s">
        <v>1555</v>
      </c>
      <c r="B4508" t="s">
        <v>1648</v>
      </c>
      <c r="C4508" t="s">
        <v>8187</v>
      </c>
      <c r="D4508" t="s">
        <v>72</v>
      </c>
      <c r="E4508" t="s">
        <v>120</v>
      </c>
      <c r="F4508" t="s">
        <v>98</v>
      </c>
      <c r="G4508" t="s">
        <v>89</v>
      </c>
      <c r="H4508" t="s">
        <v>93</v>
      </c>
      <c r="I4508" t="s">
        <v>76</v>
      </c>
      <c r="J4508" t="s">
        <v>8016</v>
      </c>
      <c r="K4508">
        <v>60</v>
      </c>
      <c r="L4508" t="s">
        <v>77</v>
      </c>
      <c r="M4508" t="s">
        <v>78</v>
      </c>
      <c r="N4508" t="s">
        <v>8016</v>
      </c>
      <c r="O4508" t="s">
        <v>7905</v>
      </c>
      <c r="P4508" t="s">
        <v>7905</v>
      </c>
      <c r="Q4508" t="s">
        <v>121</v>
      </c>
      <c r="R4508" t="s">
        <v>79</v>
      </c>
      <c r="S4508" t="s">
        <v>155</v>
      </c>
      <c r="T4508" t="s">
        <v>122</v>
      </c>
      <c r="U4508" t="s">
        <v>100</v>
      </c>
      <c r="V4508" t="s">
        <v>80</v>
      </c>
      <c r="W4508">
        <v>81100</v>
      </c>
      <c r="X4508" t="s">
        <v>85</v>
      </c>
      <c r="Y4508">
        <v>-60</v>
      </c>
      <c r="Z4508" t="s">
        <v>164</v>
      </c>
      <c r="AA4508" t="s">
        <v>164</v>
      </c>
      <c r="AB4508" t="s">
        <v>107</v>
      </c>
      <c r="AC4508" t="s">
        <v>91</v>
      </c>
      <c r="AD4508">
        <f>_xlfn.XLOOKUP(MIS[[#This Row],[TRADING SYMBOL]],[1]Sheet1!$D:$D,[1]Sheet1!$C:$C)</f>
        <v>100.2</v>
      </c>
      <c r="AE4508">
        <f>MIS[[#This Row],[OrderAverageTradedPrice]]*MIS[[#This Row],[OrderQuantity]]</f>
        <v>9414</v>
      </c>
      <c r="AF4508">
        <f>MIS[[#This Row],[LTP]]*MIS[[#This Row],[OrderQuantity]]</f>
        <v>6012</v>
      </c>
      <c r="AG4508">
        <f>IF(MIS[[#This Row],[OrderSide]]="SELL",MIS[[#This Row],[VALUE]]-MIS[[#This Row],[LIVE_VALUE]],MIS[[#This Row],[LIVE_VALUE]]-MIS[[#This Row],[VALUE]])</f>
        <v>3402</v>
      </c>
      <c r="AH4508" t="str" cm="1">
        <f t="array" ref="AH45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8" t="str">
        <f>MIS[[#This Row],[TRADING SYMBOL]]</f>
        <v>SENSEX2552081100PE</v>
      </c>
      <c r="AJ4508" t="str">
        <f>IF(RIGHT(MIS[[#This Row],[Main/Hedge]],4)="MAIN","MAIN","HEDGE")</f>
        <v>MAIN</v>
      </c>
      <c r="AK4508" t="str" cm="1">
        <f t="array" ref="AK4508">_xlfn._xlws.FILTER(Table4[Column1],ISNUMBER(SEARCH(Table4[Column1],MIS[[#This Row],[OrderUniqueIdentifier]])),"")</f>
        <v>XYT</v>
      </c>
    </row>
    <row r="4509" spans="1:37" x14ac:dyDescent="0.25">
      <c r="A4509" t="s">
        <v>1555</v>
      </c>
      <c r="B4509" t="s">
        <v>1681</v>
      </c>
      <c r="C4509" t="s">
        <v>8194</v>
      </c>
      <c r="D4509" t="s">
        <v>72</v>
      </c>
      <c r="E4509" t="s">
        <v>211</v>
      </c>
      <c r="F4509" t="s">
        <v>98</v>
      </c>
      <c r="G4509" t="s">
        <v>89</v>
      </c>
      <c r="H4509" t="s">
        <v>93</v>
      </c>
      <c r="I4509" t="s">
        <v>76</v>
      </c>
      <c r="J4509" t="s">
        <v>1700</v>
      </c>
      <c r="K4509">
        <v>20</v>
      </c>
      <c r="L4509" t="s">
        <v>77</v>
      </c>
      <c r="M4509" t="s">
        <v>78</v>
      </c>
      <c r="N4509" t="s">
        <v>1700</v>
      </c>
      <c r="O4509" t="s">
        <v>7904</v>
      </c>
      <c r="P4509" t="s">
        <v>7905</v>
      </c>
      <c r="Q4509" t="s">
        <v>213</v>
      </c>
      <c r="R4509" t="s">
        <v>79</v>
      </c>
      <c r="S4509" t="s">
        <v>155</v>
      </c>
      <c r="T4509" t="s">
        <v>214</v>
      </c>
      <c r="U4509" t="s">
        <v>100</v>
      </c>
      <c r="V4509" t="s">
        <v>80</v>
      </c>
      <c r="W4509">
        <v>83400</v>
      </c>
      <c r="X4509" t="s">
        <v>81</v>
      </c>
      <c r="Y4509">
        <v>-20</v>
      </c>
      <c r="Z4509" t="s">
        <v>7906</v>
      </c>
      <c r="AA4509" t="s">
        <v>164</v>
      </c>
      <c r="AB4509" t="s">
        <v>90</v>
      </c>
      <c r="AC4509" t="s">
        <v>91</v>
      </c>
      <c r="AD4509">
        <f>_xlfn.XLOOKUP(MIS[[#This Row],[TRADING SYMBOL]],[1]Sheet1!$D:$D,[1]Sheet1!$C:$C)</f>
        <v>114.3</v>
      </c>
      <c r="AE4509">
        <f>MIS[[#This Row],[OrderAverageTradedPrice]]*MIS[[#This Row],[OrderQuantity]]</f>
        <v>2880</v>
      </c>
      <c r="AF4509">
        <f>MIS[[#This Row],[LTP]]*MIS[[#This Row],[OrderQuantity]]</f>
        <v>2286</v>
      </c>
      <c r="AG4509">
        <f>IF(MIS[[#This Row],[OrderSide]]="SELL",MIS[[#This Row],[VALUE]]-MIS[[#This Row],[LIVE_VALUE]],MIS[[#This Row],[LIVE_VALUE]]-MIS[[#This Row],[VALUE]])</f>
        <v>594</v>
      </c>
      <c r="AH4509" t="str" cm="1">
        <f t="array" ref="AH4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9" t="str">
        <f>MIS[[#This Row],[TRADING SYMBOL]]</f>
        <v>SENSEX2552083400CE</v>
      </c>
      <c r="AJ4509" t="str">
        <f>IF(RIGHT(MIS[[#This Row],[Main/Hedge]],4)="MAIN","MAIN","HEDGE")</f>
        <v>MAIN</v>
      </c>
      <c r="AK4509" t="str" cm="1">
        <f t="array" ref="AK4509">_xlfn._xlws.FILTER(Table4[Column1],ISNUMBER(SEARCH(Table4[Column1],MIS[[#This Row],[OrderUniqueIdentifier]])),"")</f>
        <v>XYT</v>
      </c>
    </row>
    <row r="4510" spans="1:37" x14ac:dyDescent="0.25">
      <c r="A4510" t="s">
        <v>1555</v>
      </c>
      <c r="B4510" t="s">
        <v>1681</v>
      </c>
      <c r="C4510" t="s">
        <v>8195</v>
      </c>
      <c r="D4510" t="s">
        <v>72</v>
      </c>
      <c r="E4510" t="s">
        <v>120</v>
      </c>
      <c r="F4510" t="s">
        <v>98</v>
      </c>
      <c r="G4510" t="s">
        <v>89</v>
      </c>
      <c r="H4510" t="s">
        <v>93</v>
      </c>
      <c r="I4510" t="s">
        <v>76</v>
      </c>
      <c r="J4510" t="s">
        <v>8172</v>
      </c>
      <c r="K4510">
        <v>20</v>
      </c>
      <c r="L4510" t="s">
        <v>77</v>
      </c>
      <c r="M4510" t="s">
        <v>78</v>
      </c>
      <c r="N4510" t="s">
        <v>8172</v>
      </c>
      <c r="O4510" t="s">
        <v>7904</v>
      </c>
      <c r="P4510" t="s">
        <v>7905</v>
      </c>
      <c r="Q4510" t="s">
        <v>121</v>
      </c>
      <c r="R4510" t="s">
        <v>79</v>
      </c>
      <c r="S4510" t="s">
        <v>155</v>
      </c>
      <c r="T4510" t="s">
        <v>122</v>
      </c>
      <c r="U4510" t="s">
        <v>100</v>
      </c>
      <c r="V4510" t="s">
        <v>80</v>
      </c>
      <c r="W4510">
        <v>81100</v>
      </c>
      <c r="X4510" t="s">
        <v>85</v>
      </c>
      <c r="Y4510">
        <v>-20</v>
      </c>
      <c r="Z4510" t="s">
        <v>7906</v>
      </c>
      <c r="AA4510" t="s">
        <v>164</v>
      </c>
      <c r="AB4510" t="s">
        <v>107</v>
      </c>
      <c r="AC4510" t="s">
        <v>91</v>
      </c>
      <c r="AD4510">
        <f>_xlfn.XLOOKUP(MIS[[#This Row],[TRADING SYMBOL]],[1]Sheet1!$D:$D,[1]Sheet1!$C:$C)</f>
        <v>100.2</v>
      </c>
      <c r="AE4510">
        <f>MIS[[#This Row],[OrderAverageTradedPrice]]*MIS[[#This Row],[OrderQuantity]]</f>
        <v>3109</v>
      </c>
      <c r="AF4510">
        <f>MIS[[#This Row],[LTP]]*MIS[[#This Row],[OrderQuantity]]</f>
        <v>2004</v>
      </c>
      <c r="AG4510">
        <f>IF(MIS[[#This Row],[OrderSide]]="SELL",MIS[[#This Row],[VALUE]]-MIS[[#This Row],[LIVE_VALUE]],MIS[[#This Row],[LIVE_VALUE]]-MIS[[#This Row],[VALUE]])</f>
        <v>1105</v>
      </c>
      <c r="AH4510" t="str" cm="1">
        <f t="array" ref="AH4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0" t="str">
        <f>MIS[[#This Row],[TRADING SYMBOL]]</f>
        <v>SENSEX2552081100PE</v>
      </c>
      <c r="AJ4510" t="str">
        <f>IF(RIGHT(MIS[[#This Row],[Main/Hedge]],4)="MAIN","MAIN","HEDGE")</f>
        <v>MAIN</v>
      </c>
      <c r="AK4510" t="str" cm="1">
        <f t="array" ref="AK4510">_xlfn._xlws.FILTER(Table4[Column1],ISNUMBER(SEARCH(Table4[Column1],MIS[[#This Row],[OrderUniqueIdentifier]])),"")</f>
        <v>XYT</v>
      </c>
    </row>
    <row r="4511" spans="1:37" x14ac:dyDescent="0.25">
      <c r="A4511" t="s">
        <v>71</v>
      </c>
      <c r="B4511" t="s">
        <v>482</v>
      </c>
      <c r="C4511" t="s">
        <v>7911</v>
      </c>
      <c r="D4511" t="s">
        <v>72</v>
      </c>
      <c r="E4511" t="s">
        <v>120</v>
      </c>
      <c r="F4511" t="s">
        <v>98</v>
      </c>
      <c r="G4511" t="s">
        <v>89</v>
      </c>
      <c r="H4511" t="s">
        <v>75</v>
      </c>
      <c r="I4511" t="s">
        <v>76</v>
      </c>
      <c r="J4511" t="s">
        <v>77</v>
      </c>
      <c r="K4511">
        <v>20</v>
      </c>
      <c r="L4511" t="s">
        <v>77</v>
      </c>
      <c r="M4511" t="s">
        <v>78</v>
      </c>
      <c r="N4511" t="s">
        <v>7912</v>
      </c>
      <c r="O4511" t="s">
        <v>7905</v>
      </c>
      <c r="P4511" t="s">
        <v>7913</v>
      </c>
      <c r="Q4511" t="s">
        <v>121</v>
      </c>
      <c r="R4511" t="s">
        <v>79</v>
      </c>
      <c r="S4511" t="s">
        <v>155</v>
      </c>
      <c r="T4511" t="s">
        <v>122</v>
      </c>
      <c r="U4511" t="s">
        <v>100</v>
      </c>
      <c r="V4511" t="s">
        <v>80</v>
      </c>
      <c r="W4511">
        <v>81100</v>
      </c>
      <c r="X4511" t="s">
        <v>85</v>
      </c>
      <c r="Y4511">
        <v>-20</v>
      </c>
      <c r="Z4511" t="s">
        <v>164</v>
      </c>
      <c r="AA4511" t="s">
        <v>169</v>
      </c>
      <c r="AB4511" t="s">
        <v>107</v>
      </c>
      <c r="AC4511" t="s">
        <v>91</v>
      </c>
      <c r="AD4511">
        <f>_xlfn.XLOOKUP(MIS[[#This Row],[TRADING SYMBOL]],[1]Sheet1!$D:$D,[1]Sheet1!$C:$C)</f>
        <v>100.2</v>
      </c>
      <c r="AE4511">
        <f>MIS[[#This Row],[OrderAverageTradedPrice]]*MIS[[#This Row],[OrderQuantity]]</f>
        <v>3139</v>
      </c>
      <c r="AF4511">
        <f>MIS[[#This Row],[LTP]]*MIS[[#This Row],[OrderQuantity]]</f>
        <v>2004</v>
      </c>
      <c r="AG4511">
        <f>IF(MIS[[#This Row],[OrderSide]]="SELL",MIS[[#This Row],[VALUE]]-MIS[[#This Row],[LIVE_VALUE]],MIS[[#This Row],[LIVE_VALUE]]-MIS[[#This Row],[VALUE]])</f>
        <v>1135</v>
      </c>
      <c r="AH4511" t="str" cm="1">
        <f t="array" ref="AH4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1" t="str">
        <f>MIS[[#This Row],[TRADING SYMBOL]]</f>
        <v>SENSEX2552081100PE</v>
      </c>
      <c r="AJ4511" t="str">
        <f>IF(RIGHT(MIS[[#This Row],[Main/Hedge]],4)="MAIN","MAIN","HEDGE")</f>
        <v>MAIN</v>
      </c>
      <c r="AK4511" t="str" cm="1">
        <f t="array" ref="AK4511">_xlfn._xlws.FILTER(Table4[Column1],ISNUMBER(SEARCH(Table4[Column1],MIS[[#This Row],[OrderUniqueIdentifier]])),"")</f>
        <v>XYT</v>
      </c>
    </row>
    <row r="4512" spans="1:37" x14ac:dyDescent="0.25">
      <c r="A4512" t="s">
        <v>71</v>
      </c>
      <c r="B4512" t="s">
        <v>529</v>
      </c>
      <c r="C4512" t="s">
        <v>7927</v>
      </c>
      <c r="D4512" t="s">
        <v>72</v>
      </c>
      <c r="E4512" t="s">
        <v>120</v>
      </c>
      <c r="F4512" t="s">
        <v>98</v>
      </c>
      <c r="G4512" t="s">
        <v>89</v>
      </c>
      <c r="H4512" t="s">
        <v>75</v>
      </c>
      <c r="I4512" t="s">
        <v>76</v>
      </c>
      <c r="J4512" t="s">
        <v>77</v>
      </c>
      <c r="K4512">
        <v>60</v>
      </c>
      <c r="L4512" t="s">
        <v>77</v>
      </c>
      <c r="M4512" t="s">
        <v>78</v>
      </c>
      <c r="N4512" t="s">
        <v>7928</v>
      </c>
      <c r="O4512" t="s">
        <v>7913</v>
      </c>
      <c r="P4512" t="s">
        <v>7913</v>
      </c>
      <c r="Q4512" t="s">
        <v>121</v>
      </c>
      <c r="R4512" t="s">
        <v>79</v>
      </c>
      <c r="S4512" t="s">
        <v>155</v>
      </c>
      <c r="T4512" t="s">
        <v>122</v>
      </c>
      <c r="U4512" t="s">
        <v>100</v>
      </c>
      <c r="V4512" t="s">
        <v>80</v>
      </c>
      <c r="W4512">
        <v>81100</v>
      </c>
      <c r="X4512" t="s">
        <v>85</v>
      </c>
      <c r="Y4512">
        <v>-60</v>
      </c>
      <c r="Z4512" t="s">
        <v>169</v>
      </c>
      <c r="AA4512" t="s">
        <v>169</v>
      </c>
      <c r="AB4512" t="s">
        <v>107</v>
      </c>
      <c r="AC4512" t="s">
        <v>91</v>
      </c>
      <c r="AD4512">
        <f>_xlfn.XLOOKUP(MIS[[#This Row],[TRADING SYMBOL]],[1]Sheet1!$D:$D,[1]Sheet1!$C:$C)</f>
        <v>100.2</v>
      </c>
      <c r="AE4512">
        <f>MIS[[#This Row],[OrderAverageTradedPrice]]*MIS[[#This Row],[OrderQuantity]]</f>
        <v>9358.99999999998</v>
      </c>
      <c r="AF4512">
        <f>MIS[[#This Row],[LTP]]*MIS[[#This Row],[OrderQuantity]]</f>
        <v>6012</v>
      </c>
      <c r="AG4512">
        <f>IF(MIS[[#This Row],[OrderSide]]="SELL",MIS[[#This Row],[VALUE]]-MIS[[#This Row],[LIVE_VALUE]],MIS[[#This Row],[LIVE_VALUE]]-MIS[[#This Row],[VALUE]])</f>
        <v>3346.99999999998</v>
      </c>
      <c r="AH4512" t="str" cm="1">
        <f t="array" ref="AH4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2" t="str">
        <f>MIS[[#This Row],[TRADING SYMBOL]]</f>
        <v>SENSEX2552081100PE</v>
      </c>
      <c r="AJ4512" t="str">
        <f>IF(RIGHT(MIS[[#This Row],[Main/Hedge]],4)="MAIN","MAIN","HEDGE")</f>
        <v>MAIN</v>
      </c>
      <c r="AK4512" t="str" cm="1">
        <f t="array" ref="AK4512">_xlfn._xlws.FILTER(Table4[Column1],ISNUMBER(SEARCH(Table4[Column1],MIS[[#This Row],[OrderUniqueIdentifier]])),"")</f>
        <v>XYT</v>
      </c>
    </row>
    <row r="4513" spans="1:37" x14ac:dyDescent="0.25">
      <c r="A4513" t="s">
        <v>71</v>
      </c>
      <c r="B4513" t="s">
        <v>540</v>
      </c>
      <c r="C4513" t="s">
        <v>7930</v>
      </c>
      <c r="D4513" t="s">
        <v>72</v>
      </c>
      <c r="E4513" t="s">
        <v>120</v>
      </c>
      <c r="F4513" t="s">
        <v>98</v>
      </c>
      <c r="G4513" t="s">
        <v>89</v>
      </c>
      <c r="H4513" t="s">
        <v>75</v>
      </c>
      <c r="I4513" t="s">
        <v>76</v>
      </c>
      <c r="J4513" t="s">
        <v>77</v>
      </c>
      <c r="K4513">
        <v>20</v>
      </c>
      <c r="L4513" t="s">
        <v>77</v>
      </c>
      <c r="M4513" t="s">
        <v>78</v>
      </c>
      <c r="N4513" t="s">
        <v>7931</v>
      </c>
      <c r="O4513" t="s">
        <v>7905</v>
      </c>
      <c r="P4513" t="s">
        <v>7913</v>
      </c>
      <c r="Q4513" t="s">
        <v>121</v>
      </c>
      <c r="R4513" t="s">
        <v>79</v>
      </c>
      <c r="S4513" t="s">
        <v>155</v>
      </c>
      <c r="T4513" t="s">
        <v>122</v>
      </c>
      <c r="U4513" t="s">
        <v>100</v>
      </c>
      <c r="V4513" t="s">
        <v>80</v>
      </c>
      <c r="W4513">
        <v>81100</v>
      </c>
      <c r="X4513" t="s">
        <v>85</v>
      </c>
      <c r="Y4513">
        <v>-20</v>
      </c>
      <c r="Z4513" t="s">
        <v>164</v>
      </c>
      <c r="AA4513" t="s">
        <v>169</v>
      </c>
      <c r="AB4513" t="s">
        <v>107</v>
      </c>
      <c r="AC4513" t="s">
        <v>91</v>
      </c>
      <c r="AD4513">
        <f>_xlfn.XLOOKUP(MIS[[#This Row],[TRADING SYMBOL]],[1]Sheet1!$D:$D,[1]Sheet1!$C:$C)</f>
        <v>100.2</v>
      </c>
      <c r="AE4513">
        <f>MIS[[#This Row],[OrderAverageTradedPrice]]*MIS[[#This Row],[OrderQuantity]]</f>
        <v>3129</v>
      </c>
      <c r="AF4513">
        <f>MIS[[#This Row],[LTP]]*MIS[[#This Row],[OrderQuantity]]</f>
        <v>2004</v>
      </c>
      <c r="AG4513">
        <f>IF(MIS[[#This Row],[OrderSide]]="SELL",MIS[[#This Row],[VALUE]]-MIS[[#This Row],[LIVE_VALUE]],MIS[[#This Row],[LIVE_VALUE]]-MIS[[#This Row],[VALUE]])</f>
        <v>1125</v>
      </c>
      <c r="AH4513" t="str" cm="1">
        <f t="array" ref="AH4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3" t="str">
        <f>MIS[[#This Row],[TRADING SYMBOL]]</f>
        <v>SENSEX2552081100PE</v>
      </c>
      <c r="AJ4513" t="str">
        <f>IF(RIGHT(MIS[[#This Row],[Main/Hedge]],4)="MAIN","MAIN","HEDGE")</f>
        <v>MAIN</v>
      </c>
      <c r="AK4513" t="str" cm="1">
        <f t="array" ref="AK4513">_xlfn._xlws.FILTER(Table4[Column1],ISNUMBER(SEARCH(Table4[Column1],MIS[[#This Row],[OrderUniqueIdentifier]])),"")</f>
        <v>XYT</v>
      </c>
    </row>
    <row r="4514" spans="1:37" x14ac:dyDescent="0.25">
      <c r="A4514" t="s">
        <v>71</v>
      </c>
      <c r="B4514" t="s">
        <v>619</v>
      </c>
      <c r="C4514" t="s">
        <v>8207</v>
      </c>
      <c r="D4514" t="s">
        <v>72</v>
      </c>
      <c r="E4514" t="s">
        <v>211</v>
      </c>
      <c r="F4514" t="s">
        <v>98</v>
      </c>
      <c r="G4514" t="s">
        <v>89</v>
      </c>
      <c r="H4514" t="s">
        <v>75</v>
      </c>
      <c r="I4514" t="s">
        <v>76</v>
      </c>
      <c r="J4514" t="s">
        <v>77</v>
      </c>
      <c r="K4514">
        <v>20</v>
      </c>
      <c r="L4514" t="s">
        <v>77</v>
      </c>
      <c r="M4514" t="s">
        <v>78</v>
      </c>
      <c r="N4514" t="s">
        <v>8178</v>
      </c>
      <c r="O4514" t="s">
        <v>7905</v>
      </c>
      <c r="P4514" t="s">
        <v>7913</v>
      </c>
      <c r="Q4514" t="s">
        <v>213</v>
      </c>
      <c r="R4514" t="s">
        <v>79</v>
      </c>
      <c r="S4514" t="s">
        <v>155</v>
      </c>
      <c r="T4514" t="s">
        <v>214</v>
      </c>
      <c r="U4514" t="s">
        <v>100</v>
      </c>
      <c r="V4514" t="s">
        <v>80</v>
      </c>
      <c r="W4514">
        <v>83400</v>
      </c>
      <c r="X4514" t="s">
        <v>81</v>
      </c>
      <c r="Y4514">
        <v>-20</v>
      </c>
      <c r="Z4514" t="s">
        <v>164</v>
      </c>
      <c r="AA4514" t="s">
        <v>169</v>
      </c>
      <c r="AB4514" t="s">
        <v>90</v>
      </c>
      <c r="AC4514" t="s">
        <v>91</v>
      </c>
      <c r="AD4514">
        <f>_xlfn.XLOOKUP(MIS[[#This Row],[TRADING SYMBOL]],[1]Sheet1!$D:$D,[1]Sheet1!$C:$C)</f>
        <v>114.3</v>
      </c>
      <c r="AE4514">
        <f>MIS[[#This Row],[OrderAverageTradedPrice]]*MIS[[#This Row],[OrderQuantity]]</f>
        <v>2862</v>
      </c>
      <c r="AF4514">
        <f>MIS[[#This Row],[LTP]]*MIS[[#This Row],[OrderQuantity]]</f>
        <v>2286</v>
      </c>
      <c r="AG4514">
        <f>IF(MIS[[#This Row],[OrderSide]]="SELL",MIS[[#This Row],[VALUE]]-MIS[[#This Row],[LIVE_VALUE]],MIS[[#This Row],[LIVE_VALUE]]-MIS[[#This Row],[VALUE]])</f>
        <v>576</v>
      </c>
      <c r="AH4514" t="str" cm="1">
        <f t="array" ref="AH4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4" t="str">
        <f>MIS[[#This Row],[TRADING SYMBOL]]</f>
        <v>SENSEX2552083400CE</v>
      </c>
      <c r="AJ4514" t="str">
        <f>IF(RIGHT(MIS[[#This Row],[Main/Hedge]],4)="MAIN","MAIN","HEDGE")</f>
        <v>MAIN</v>
      </c>
      <c r="AK4514" t="str" cm="1">
        <f t="array" ref="AK4514">_xlfn._xlws.FILTER(Table4[Column1],ISNUMBER(SEARCH(Table4[Column1],MIS[[#This Row],[OrderUniqueIdentifier]])),"")</f>
        <v>XYT</v>
      </c>
    </row>
    <row r="4515" spans="1:37" x14ac:dyDescent="0.25">
      <c r="A4515" t="s">
        <v>71</v>
      </c>
      <c r="B4515" t="s">
        <v>629</v>
      </c>
      <c r="C4515" t="s">
        <v>8209</v>
      </c>
      <c r="D4515" t="s">
        <v>72</v>
      </c>
      <c r="E4515" t="s">
        <v>211</v>
      </c>
      <c r="F4515" t="s">
        <v>98</v>
      </c>
      <c r="G4515" t="s">
        <v>89</v>
      </c>
      <c r="H4515" t="s">
        <v>75</v>
      </c>
      <c r="I4515" t="s">
        <v>76</v>
      </c>
      <c r="J4515" t="s">
        <v>77</v>
      </c>
      <c r="K4515">
        <v>20</v>
      </c>
      <c r="L4515" t="s">
        <v>77</v>
      </c>
      <c r="M4515" t="s">
        <v>78</v>
      </c>
      <c r="N4515" t="s">
        <v>8210</v>
      </c>
      <c r="O4515" t="s">
        <v>7905</v>
      </c>
      <c r="P4515" t="s">
        <v>7913</v>
      </c>
      <c r="Q4515" t="s">
        <v>213</v>
      </c>
      <c r="R4515" t="s">
        <v>79</v>
      </c>
      <c r="S4515" t="s">
        <v>155</v>
      </c>
      <c r="T4515" t="s">
        <v>214</v>
      </c>
      <c r="U4515" t="s">
        <v>100</v>
      </c>
      <c r="V4515" t="s">
        <v>80</v>
      </c>
      <c r="W4515">
        <v>83400</v>
      </c>
      <c r="X4515" t="s">
        <v>81</v>
      </c>
      <c r="Y4515">
        <v>-20</v>
      </c>
      <c r="Z4515" t="s">
        <v>164</v>
      </c>
      <c r="AA4515" t="s">
        <v>169</v>
      </c>
      <c r="AB4515" t="s">
        <v>90</v>
      </c>
      <c r="AC4515" t="s">
        <v>91</v>
      </c>
      <c r="AD4515">
        <f>_xlfn.XLOOKUP(MIS[[#This Row],[TRADING SYMBOL]],[1]Sheet1!$D:$D,[1]Sheet1!$C:$C)</f>
        <v>114.3</v>
      </c>
      <c r="AE4515">
        <f>MIS[[#This Row],[OrderAverageTradedPrice]]*MIS[[#This Row],[OrderQuantity]]</f>
        <v>2858</v>
      </c>
      <c r="AF4515">
        <f>MIS[[#This Row],[LTP]]*MIS[[#This Row],[OrderQuantity]]</f>
        <v>2286</v>
      </c>
      <c r="AG4515">
        <f>IF(MIS[[#This Row],[OrderSide]]="SELL",MIS[[#This Row],[VALUE]]-MIS[[#This Row],[LIVE_VALUE]],MIS[[#This Row],[LIVE_VALUE]]-MIS[[#This Row],[VALUE]])</f>
        <v>572</v>
      </c>
      <c r="AH4515" t="str" cm="1">
        <f t="array" ref="AH4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5" t="str">
        <f>MIS[[#This Row],[TRADING SYMBOL]]</f>
        <v>SENSEX2552083400CE</v>
      </c>
      <c r="AJ4515" t="str">
        <f>IF(RIGHT(MIS[[#This Row],[Main/Hedge]],4)="MAIN","MAIN","HEDGE")</f>
        <v>MAIN</v>
      </c>
      <c r="AK4515" t="str" cm="1">
        <f t="array" ref="AK4515">_xlfn._xlws.FILTER(Table4[Column1],ISNUMBER(SEARCH(Table4[Column1],MIS[[#This Row],[OrderUniqueIdentifier]])),"")</f>
        <v>XYT</v>
      </c>
    </row>
    <row r="4516" spans="1:37" x14ac:dyDescent="0.25">
      <c r="A4516" t="s">
        <v>71</v>
      </c>
      <c r="B4516" t="s">
        <v>632</v>
      </c>
      <c r="C4516" t="s">
        <v>8212</v>
      </c>
      <c r="D4516" t="s">
        <v>72</v>
      </c>
      <c r="E4516" t="s">
        <v>120</v>
      </c>
      <c r="F4516" t="s">
        <v>98</v>
      </c>
      <c r="G4516" t="s">
        <v>89</v>
      </c>
      <c r="H4516" t="s">
        <v>75</v>
      </c>
      <c r="I4516" t="s">
        <v>76</v>
      </c>
      <c r="J4516" t="s">
        <v>77</v>
      </c>
      <c r="K4516">
        <v>60</v>
      </c>
      <c r="L4516" t="s">
        <v>77</v>
      </c>
      <c r="M4516" t="s">
        <v>78</v>
      </c>
      <c r="N4516" t="s">
        <v>7931</v>
      </c>
      <c r="O4516" t="s">
        <v>7905</v>
      </c>
      <c r="P4516" t="s">
        <v>7913</v>
      </c>
      <c r="Q4516" t="s">
        <v>121</v>
      </c>
      <c r="R4516" t="s">
        <v>79</v>
      </c>
      <c r="S4516" t="s">
        <v>155</v>
      </c>
      <c r="T4516" t="s">
        <v>122</v>
      </c>
      <c r="U4516" t="s">
        <v>100</v>
      </c>
      <c r="V4516" t="s">
        <v>80</v>
      </c>
      <c r="W4516">
        <v>81100</v>
      </c>
      <c r="X4516" t="s">
        <v>85</v>
      </c>
      <c r="Y4516">
        <v>-60</v>
      </c>
      <c r="Z4516" t="s">
        <v>164</v>
      </c>
      <c r="AA4516" t="s">
        <v>169</v>
      </c>
      <c r="AB4516" t="s">
        <v>107</v>
      </c>
      <c r="AC4516" t="s">
        <v>91</v>
      </c>
      <c r="AD4516">
        <f>_xlfn.XLOOKUP(MIS[[#This Row],[TRADING SYMBOL]],[1]Sheet1!$D:$D,[1]Sheet1!$C:$C)</f>
        <v>100.2</v>
      </c>
      <c r="AE4516">
        <f>MIS[[#This Row],[OrderAverageTradedPrice]]*MIS[[#This Row],[OrderQuantity]]</f>
        <v>9387</v>
      </c>
      <c r="AF4516">
        <f>MIS[[#This Row],[LTP]]*MIS[[#This Row],[OrderQuantity]]</f>
        <v>6012</v>
      </c>
      <c r="AG4516">
        <f>IF(MIS[[#This Row],[OrderSide]]="SELL",MIS[[#This Row],[VALUE]]-MIS[[#This Row],[LIVE_VALUE]],MIS[[#This Row],[LIVE_VALUE]]-MIS[[#This Row],[VALUE]])</f>
        <v>3375</v>
      </c>
      <c r="AH4516" t="str" cm="1">
        <f t="array" ref="AH4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6" t="str">
        <f>MIS[[#This Row],[TRADING SYMBOL]]</f>
        <v>SENSEX2552081100PE</v>
      </c>
      <c r="AJ4516" t="str">
        <f>IF(RIGHT(MIS[[#This Row],[Main/Hedge]],4)="MAIN","MAIN","HEDGE")</f>
        <v>MAIN</v>
      </c>
      <c r="AK4516" t="str" cm="1">
        <f t="array" ref="AK4516">_xlfn._xlws.FILTER(Table4[Column1],ISNUMBER(SEARCH(Table4[Column1],MIS[[#This Row],[OrderUniqueIdentifier]])),"")</f>
        <v>XYT</v>
      </c>
    </row>
    <row r="4517" spans="1:37" x14ac:dyDescent="0.25">
      <c r="A4517" t="s">
        <v>71</v>
      </c>
      <c r="B4517" t="s">
        <v>652</v>
      </c>
      <c r="C4517" t="s">
        <v>7949</v>
      </c>
      <c r="D4517" t="s">
        <v>72</v>
      </c>
      <c r="E4517" t="s">
        <v>211</v>
      </c>
      <c r="F4517" t="s">
        <v>98</v>
      </c>
      <c r="G4517" t="s">
        <v>89</v>
      </c>
      <c r="H4517" t="s">
        <v>75</v>
      </c>
      <c r="I4517" t="s">
        <v>76</v>
      </c>
      <c r="J4517" t="s">
        <v>77</v>
      </c>
      <c r="K4517">
        <v>20</v>
      </c>
      <c r="L4517" t="s">
        <v>77</v>
      </c>
      <c r="M4517" t="s">
        <v>78</v>
      </c>
      <c r="N4517" t="s">
        <v>845</v>
      </c>
      <c r="O4517" t="s">
        <v>7913</v>
      </c>
      <c r="P4517" t="s">
        <v>7913</v>
      </c>
      <c r="Q4517" t="s">
        <v>213</v>
      </c>
      <c r="R4517" t="s">
        <v>79</v>
      </c>
      <c r="S4517" t="s">
        <v>155</v>
      </c>
      <c r="T4517" t="s">
        <v>214</v>
      </c>
      <c r="U4517" t="s">
        <v>100</v>
      </c>
      <c r="V4517" t="s">
        <v>80</v>
      </c>
      <c r="W4517">
        <v>83400</v>
      </c>
      <c r="X4517" t="s">
        <v>81</v>
      </c>
      <c r="Y4517">
        <v>-20</v>
      </c>
      <c r="Z4517" t="s">
        <v>169</v>
      </c>
      <c r="AA4517" t="s">
        <v>169</v>
      </c>
      <c r="AB4517" t="s">
        <v>90</v>
      </c>
      <c r="AC4517" t="s">
        <v>91</v>
      </c>
      <c r="AD4517">
        <f>_xlfn.XLOOKUP(MIS[[#This Row],[TRADING SYMBOL]],[1]Sheet1!$D:$D,[1]Sheet1!$C:$C)</f>
        <v>114.3</v>
      </c>
      <c r="AE4517">
        <f>MIS[[#This Row],[OrderAverageTradedPrice]]*MIS[[#This Row],[OrderQuantity]]</f>
        <v>2865</v>
      </c>
      <c r="AF4517">
        <f>MIS[[#This Row],[LTP]]*MIS[[#This Row],[OrderQuantity]]</f>
        <v>2286</v>
      </c>
      <c r="AG4517">
        <f>IF(MIS[[#This Row],[OrderSide]]="SELL",MIS[[#This Row],[VALUE]]-MIS[[#This Row],[LIVE_VALUE]],MIS[[#This Row],[LIVE_VALUE]]-MIS[[#This Row],[VALUE]])</f>
        <v>579</v>
      </c>
      <c r="AH4517" t="str" cm="1">
        <f t="array" ref="AH4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7" t="str">
        <f>MIS[[#This Row],[TRADING SYMBOL]]</f>
        <v>SENSEX2552083400CE</v>
      </c>
      <c r="AJ4517" t="str">
        <f>IF(RIGHT(MIS[[#This Row],[Main/Hedge]],4)="MAIN","MAIN","HEDGE")</f>
        <v>MAIN</v>
      </c>
      <c r="AK4517" t="str" cm="1">
        <f t="array" ref="AK4517">_xlfn._xlws.FILTER(Table4[Column1],ISNUMBER(SEARCH(Table4[Column1],MIS[[#This Row],[OrderUniqueIdentifier]])),"")</f>
        <v>XYT</v>
      </c>
    </row>
    <row r="4518" spans="1:37" x14ac:dyDescent="0.25">
      <c r="A4518" t="s">
        <v>71</v>
      </c>
      <c r="B4518" t="s">
        <v>705</v>
      </c>
      <c r="C4518" t="s">
        <v>7961</v>
      </c>
      <c r="D4518" t="s">
        <v>72</v>
      </c>
      <c r="E4518" t="s">
        <v>211</v>
      </c>
      <c r="F4518" t="s">
        <v>98</v>
      </c>
      <c r="G4518" t="s">
        <v>89</v>
      </c>
      <c r="H4518" t="s">
        <v>75</v>
      </c>
      <c r="I4518" t="s">
        <v>76</v>
      </c>
      <c r="J4518" t="s">
        <v>77</v>
      </c>
      <c r="K4518">
        <v>20</v>
      </c>
      <c r="L4518" t="s">
        <v>77</v>
      </c>
      <c r="M4518" t="s">
        <v>78</v>
      </c>
      <c r="N4518" t="s">
        <v>1005</v>
      </c>
      <c r="O4518" t="s">
        <v>7905</v>
      </c>
      <c r="P4518" t="s">
        <v>7913</v>
      </c>
      <c r="Q4518" t="s">
        <v>213</v>
      </c>
      <c r="R4518" t="s">
        <v>79</v>
      </c>
      <c r="S4518" t="s">
        <v>155</v>
      </c>
      <c r="T4518" t="s">
        <v>214</v>
      </c>
      <c r="U4518" t="s">
        <v>100</v>
      </c>
      <c r="V4518" t="s">
        <v>80</v>
      </c>
      <c r="W4518">
        <v>83400</v>
      </c>
      <c r="X4518" t="s">
        <v>81</v>
      </c>
      <c r="Y4518">
        <v>-20</v>
      </c>
      <c r="Z4518" t="s">
        <v>164</v>
      </c>
      <c r="AA4518" t="s">
        <v>169</v>
      </c>
      <c r="AB4518" t="s">
        <v>90</v>
      </c>
      <c r="AC4518" t="s">
        <v>91</v>
      </c>
      <c r="AD4518">
        <f>_xlfn.XLOOKUP(MIS[[#This Row],[TRADING SYMBOL]],[1]Sheet1!$D:$D,[1]Sheet1!$C:$C)</f>
        <v>114.3</v>
      </c>
      <c r="AE4518">
        <f>MIS[[#This Row],[OrderAverageTradedPrice]]*MIS[[#This Row],[OrderQuantity]]</f>
        <v>2861</v>
      </c>
      <c r="AF4518">
        <f>MIS[[#This Row],[LTP]]*MIS[[#This Row],[OrderQuantity]]</f>
        <v>2286</v>
      </c>
      <c r="AG4518">
        <f>IF(MIS[[#This Row],[OrderSide]]="SELL",MIS[[#This Row],[VALUE]]-MIS[[#This Row],[LIVE_VALUE]],MIS[[#This Row],[LIVE_VALUE]]-MIS[[#This Row],[VALUE]])</f>
        <v>575</v>
      </c>
      <c r="AH4518" t="str" cm="1">
        <f t="array" ref="AH4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8" t="str">
        <f>MIS[[#This Row],[TRADING SYMBOL]]</f>
        <v>SENSEX2552083400CE</v>
      </c>
      <c r="AJ4518" t="str">
        <f>IF(RIGHT(MIS[[#This Row],[Main/Hedge]],4)="MAIN","MAIN","HEDGE")</f>
        <v>MAIN</v>
      </c>
      <c r="AK4518" t="str" cm="1">
        <f t="array" ref="AK4518">_xlfn._xlws.FILTER(Table4[Column1],ISNUMBER(SEARCH(Table4[Column1],MIS[[#This Row],[OrderUniqueIdentifier]])),"")</f>
        <v>XYT</v>
      </c>
    </row>
    <row r="4519" spans="1:37" x14ac:dyDescent="0.25">
      <c r="A4519" t="s">
        <v>71</v>
      </c>
      <c r="B4519" t="s">
        <v>761</v>
      </c>
      <c r="C4519" t="s">
        <v>7981</v>
      </c>
      <c r="D4519" t="s">
        <v>72</v>
      </c>
      <c r="E4519" t="s">
        <v>120</v>
      </c>
      <c r="F4519" t="s">
        <v>98</v>
      </c>
      <c r="G4519" t="s">
        <v>89</v>
      </c>
      <c r="H4519" t="s">
        <v>75</v>
      </c>
      <c r="I4519" t="s">
        <v>76</v>
      </c>
      <c r="J4519" t="s">
        <v>77</v>
      </c>
      <c r="K4519">
        <v>20</v>
      </c>
      <c r="L4519" t="s">
        <v>77</v>
      </c>
      <c r="M4519" t="s">
        <v>78</v>
      </c>
      <c r="N4519" t="s">
        <v>261</v>
      </c>
      <c r="O4519" t="s">
        <v>7905</v>
      </c>
      <c r="P4519" t="s">
        <v>7913</v>
      </c>
      <c r="Q4519" t="s">
        <v>121</v>
      </c>
      <c r="R4519" t="s">
        <v>79</v>
      </c>
      <c r="S4519" t="s">
        <v>155</v>
      </c>
      <c r="T4519" t="s">
        <v>122</v>
      </c>
      <c r="U4519" t="s">
        <v>100</v>
      </c>
      <c r="V4519" t="s">
        <v>80</v>
      </c>
      <c r="W4519">
        <v>81100</v>
      </c>
      <c r="X4519" t="s">
        <v>85</v>
      </c>
      <c r="Y4519">
        <v>-20</v>
      </c>
      <c r="Z4519" t="s">
        <v>164</v>
      </c>
      <c r="AA4519" t="s">
        <v>169</v>
      </c>
      <c r="AB4519" t="s">
        <v>107</v>
      </c>
      <c r="AC4519" t="s">
        <v>91</v>
      </c>
      <c r="AD4519">
        <f>_xlfn.XLOOKUP(MIS[[#This Row],[TRADING SYMBOL]],[1]Sheet1!$D:$D,[1]Sheet1!$C:$C)</f>
        <v>100.2</v>
      </c>
      <c r="AE4519">
        <f>MIS[[#This Row],[OrderAverageTradedPrice]]*MIS[[#This Row],[OrderQuantity]]</f>
        <v>3124</v>
      </c>
      <c r="AF4519">
        <f>MIS[[#This Row],[LTP]]*MIS[[#This Row],[OrderQuantity]]</f>
        <v>2004</v>
      </c>
      <c r="AG4519">
        <f>IF(MIS[[#This Row],[OrderSide]]="SELL",MIS[[#This Row],[VALUE]]-MIS[[#This Row],[LIVE_VALUE]],MIS[[#This Row],[LIVE_VALUE]]-MIS[[#This Row],[VALUE]])</f>
        <v>1120</v>
      </c>
      <c r="AH4519" t="str" cm="1">
        <f t="array" ref="AH4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9" t="str">
        <f>MIS[[#This Row],[TRADING SYMBOL]]</f>
        <v>SENSEX2552081100PE</v>
      </c>
      <c r="AJ4519" t="str">
        <f>IF(RIGHT(MIS[[#This Row],[Main/Hedge]],4)="MAIN","MAIN","HEDGE")</f>
        <v>MAIN</v>
      </c>
      <c r="AK4519" t="str" cm="1">
        <f t="array" ref="AK4519">_xlfn._xlws.FILTER(Table4[Column1],ISNUMBER(SEARCH(Table4[Column1],MIS[[#This Row],[OrderUniqueIdentifier]])),"")</f>
        <v>XYT</v>
      </c>
    </row>
    <row r="4520" spans="1:37" x14ac:dyDescent="0.25">
      <c r="A4520" t="s">
        <v>71</v>
      </c>
      <c r="B4520" t="s">
        <v>779</v>
      </c>
      <c r="C4520" t="s">
        <v>7986</v>
      </c>
      <c r="D4520" t="s">
        <v>72</v>
      </c>
      <c r="E4520" t="s">
        <v>211</v>
      </c>
      <c r="F4520" t="s">
        <v>98</v>
      </c>
      <c r="G4520" t="s">
        <v>89</v>
      </c>
      <c r="H4520" t="s">
        <v>75</v>
      </c>
      <c r="I4520" t="s">
        <v>76</v>
      </c>
      <c r="J4520" t="s">
        <v>77</v>
      </c>
      <c r="K4520">
        <v>20</v>
      </c>
      <c r="L4520" t="s">
        <v>77</v>
      </c>
      <c r="M4520" t="s">
        <v>78</v>
      </c>
      <c r="N4520" t="s">
        <v>667</v>
      </c>
      <c r="O4520" t="s">
        <v>7913</v>
      </c>
      <c r="P4520" t="s">
        <v>7913</v>
      </c>
      <c r="Q4520" t="s">
        <v>213</v>
      </c>
      <c r="R4520" t="s">
        <v>79</v>
      </c>
      <c r="S4520" t="s">
        <v>155</v>
      </c>
      <c r="T4520" t="s">
        <v>214</v>
      </c>
      <c r="U4520" t="s">
        <v>100</v>
      </c>
      <c r="V4520" t="s">
        <v>80</v>
      </c>
      <c r="W4520">
        <v>83400</v>
      </c>
      <c r="X4520" t="s">
        <v>81</v>
      </c>
      <c r="Y4520">
        <v>-20</v>
      </c>
      <c r="Z4520" t="s">
        <v>169</v>
      </c>
      <c r="AA4520" t="s">
        <v>169</v>
      </c>
      <c r="AB4520" t="s">
        <v>90</v>
      </c>
      <c r="AC4520" t="s">
        <v>91</v>
      </c>
      <c r="AD4520">
        <f>_xlfn.XLOOKUP(MIS[[#This Row],[TRADING SYMBOL]],[1]Sheet1!$D:$D,[1]Sheet1!$C:$C)</f>
        <v>114.3</v>
      </c>
      <c r="AE4520">
        <f>MIS[[#This Row],[OrderAverageTradedPrice]]*MIS[[#This Row],[OrderQuantity]]</f>
        <v>2867</v>
      </c>
      <c r="AF4520">
        <f>MIS[[#This Row],[LTP]]*MIS[[#This Row],[OrderQuantity]]</f>
        <v>2286</v>
      </c>
      <c r="AG4520">
        <f>IF(MIS[[#This Row],[OrderSide]]="SELL",MIS[[#This Row],[VALUE]]-MIS[[#This Row],[LIVE_VALUE]],MIS[[#This Row],[LIVE_VALUE]]-MIS[[#This Row],[VALUE]])</f>
        <v>581</v>
      </c>
      <c r="AH4520" t="str" cm="1">
        <f t="array" ref="AH4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0" t="str">
        <f>MIS[[#This Row],[TRADING SYMBOL]]</f>
        <v>SENSEX2552083400CE</v>
      </c>
      <c r="AJ4520" t="str">
        <f>IF(RIGHT(MIS[[#This Row],[Main/Hedge]],4)="MAIN","MAIN","HEDGE")</f>
        <v>MAIN</v>
      </c>
      <c r="AK4520" t="str" cm="1">
        <f t="array" ref="AK4520">_xlfn._xlws.FILTER(Table4[Column1],ISNUMBER(SEARCH(Table4[Column1],MIS[[#This Row],[OrderUniqueIdentifier]])),"")</f>
        <v>XYT</v>
      </c>
    </row>
    <row r="4521" spans="1:37" x14ac:dyDescent="0.25">
      <c r="A4521" t="s">
        <v>71</v>
      </c>
      <c r="B4521" t="s">
        <v>795</v>
      </c>
      <c r="C4521" t="s">
        <v>7993</v>
      </c>
      <c r="D4521" t="s">
        <v>72</v>
      </c>
      <c r="E4521" t="s">
        <v>120</v>
      </c>
      <c r="F4521" t="s">
        <v>98</v>
      </c>
      <c r="G4521" t="s">
        <v>89</v>
      </c>
      <c r="H4521" t="s">
        <v>75</v>
      </c>
      <c r="I4521" t="s">
        <v>76</v>
      </c>
      <c r="J4521" t="s">
        <v>77</v>
      </c>
      <c r="K4521">
        <v>20</v>
      </c>
      <c r="L4521" t="s">
        <v>77</v>
      </c>
      <c r="M4521" t="s">
        <v>78</v>
      </c>
      <c r="N4521" t="s">
        <v>278</v>
      </c>
      <c r="O4521" t="s">
        <v>7913</v>
      </c>
      <c r="P4521" t="s">
        <v>7913</v>
      </c>
      <c r="Q4521" t="s">
        <v>121</v>
      </c>
      <c r="R4521" t="s">
        <v>79</v>
      </c>
      <c r="S4521" t="s">
        <v>155</v>
      </c>
      <c r="T4521" t="s">
        <v>122</v>
      </c>
      <c r="U4521" t="s">
        <v>100</v>
      </c>
      <c r="V4521" t="s">
        <v>80</v>
      </c>
      <c r="W4521">
        <v>81100</v>
      </c>
      <c r="X4521" t="s">
        <v>85</v>
      </c>
      <c r="Y4521">
        <v>-20</v>
      </c>
      <c r="Z4521" t="s">
        <v>169</v>
      </c>
      <c r="AA4521" t="s">
        <v>169</v>
      </c>
      <c r="AB4521" t="s">
        <v>107</v>
      </c>
      <c r="AC4521" t="s">
        <v>91</v>
      </c>
      <c r="AD4521">
        <f>_xlfn.XLOOKUP(MIS[[#This Row],[TRADING SYMBOL]],[1]Sheet1!$D:$D,[1]Sheet1!$C:$C)</f>
        <v>100.2</v>
      </c>
      <c r="AE4521">
        <f>MIS[[#This Row],[OrderAverageTradedPrice]]*MIS[[#This Row],[OrderQuantity]]</f>
        <v>3120</v>
      </c>
      <c r="AF4521">
        <f>MIS[[#This Row],[LTP]]*MIS[[#This Row],[OrderQuantity]]</f>
        <v>2004</v>
      </c>
      <c r="AG4521">
        <f>IF(MIS[[#This Row],[OrderSide]]="SELL",MIS[[#This Row],[VALUE]]-MIS[[#This Row],[LIVE_VALUE]],MIS[[#This Row],[LIVE_VALUE]]-MIS[[#This Row],[VALUE]])</f>
        <v>1116</v>
      </c>
      <c r="AH4521" t="str" cm="1">
        <f t="array" ref="AH4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1" t="str">
        <f>MIS[[#This Row],[TRADING SYMBOL]]</f>
        <v>SENSEX2552081100PE</v>
      </c>
      <c r="AJ4521" t="str">
        <f>IF(RIGHT(MIS[[#This Row],[Main/Hedge]],4)="MAIN","MAIN","HEDGE")</f>
        <v>MAIN</v>
      </c>
      <c r="AK4521" t="str" cm="1">
        <f t="array" ref="AK4521">_xlfn._xlws.FILTER(Table4[Column1],ISNUMBER(SEARCH(Table4[Column1],MIS[[#This Row],[OrderUniqueIdentifier]])),"")</f>
        <v>XYT</v>
      </c>
    </row>
    <row r="4522" spans="1:37" x14ac:dyDescent="0.25">
      <c r="A4522" t="s">
        <v>71</v>
      </c>
      <c r="B4522" t="s">
        <v>901</v>
      </c>
      <c r="C4522" t="s">
        <v>8232</v>
      </c>
      <c r="D4522" t="s">
        <v>72</v>
      </c>
      <c r="E4522" t="s">
        <v>120</v>
      </c>
      <c r="F4522" t="s">
        <v>98</v>
      </c>
      <c r="G4522" t="s">
        <v>89</v>
      </c>
      <c r="H4522" t="s">
        <v>75</v>
      </c>
      <c r="I4522" t="s">
        <v>76</v>
      </c>
      <c r="J4522" t="s">
        <v>77</v>
      </c>
      <c r="K4522">
        <v>20</v>
      </c>
      <c r="L4522" t="s">
        <v>77</v>
      </c>
      <c r="M4522" t="s">
        <v>78</v>
      </c>
      <c r="N4522" t="s">
        <v>8082</v>
      </c>
      <c r="O4522" t="s">
        <v>7905</v>
      </c>
      <c r="P4522" t="s">
        <v>7913</v>
      </c>
      <c r="Q4522" t="s">
        <v>121</v>
      </c>
      <c r="R4522" t="s">
        <v>79</v>
      </c>
      <c r="S4522" t="s">
        <v>155</v>
      </c>
      <c r="T4522" t="s">
        <v>122</v>
      </c>
      <c r="U4522" t="s">
        <v>100</v>
      </c>
      <c r="V4522" t="s">
        <v>80</v>
      </c>
      <c r="W4522">
        <v>81100</v>
      </c>
      <c r="X4522" t="s">
        <v>85</v>
      </c>
      <c r="Y4522">
        <v>-20</v>
      </c>
      <c r="Z4522" t="s">
        <v>164</v>
      </c>
      <c r="AA4522" t="s">
        <v>169</v>
      </c>
      <c r="AB4522" t="s">
        <v>107</v>
      </c>
      <c r="AC4522" t="s">
        <v>91</v>
      </c>
      <c r="AD4522">
        <f>_xlfn.XLOOKUP(MIS[[#This Row],[TRADING SYMBOL]],[1]Sheet1!$D:$D,[1]Sheet1!$C:$C)</f>
        <v>100.2</v>
      </c>
      <c r="AE4522">
        <f>MIS[[#This Row],[OrderAverageTradedPrice]]*MIS[[#This Row],[OrderQuantity]]</f>
        <v>3133</v>
      </c>
      <c r="AF4522">
        <f>MIS[[#This Row],[LTP]]*MIS[[#This Row],[OrderQuantity]]</f>
        <v>2004</v>
      </c>
      <c r="AG4522">
        <f>IF(MIS[[#This Row],[OrderSide]]="SELL",MIS[[#This Row],[VALUE]]-MIS[[#This Row],[LIVE_VALUE]],MIS[[#This Row],[LIVE_VALUE]]-MIS[[#This Row],[VALUE]])</f>
        <v>1129</v>
      </c>
      <c r="AH4522" t="str" cm="1">
        <f t="array" ref="AH4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2" t="str">
        <f>MIS[[#This Row],[TRADING SYMBOL]]</f>
        <v>SENSEX2552081100PE</v>
      </c>
      <c r="AJ4522" t="str">
        <f>IF(RIGHT(MIS[[#This Row],[Main/Hedge]],4)="MAIN","MAIN","HEDGE")</f>
        <v>MAIN</v>
      </c>
      <c r="AK4522" t="str" cm="1">
        <f t="array" ref="AK4522">_xlfn._xlws.FILTER(Table4[Column1],ISNUMBER(SEARCH(Table4[Column1],MIS[[#This Row],[OrderUniqueIdentifier]])),"")</f>
        <v>XYT</v>
      </c>
    </row>
    <row r="4523" spans="1:37" x14ac:dyDescent="0.25">
      <c r="A4523" t="s">
        <v>71</v>
      </c>
      <c r="B4523" t="s">
        <v>1001</v>
      </c>
      <c r="C4523" t="s">
        <v>8033</v>
      </c>
      <c r="D4523" t="s">
        <v>72</v>
      </c>
      <c r="E4523" t="s">
        <v>120</v>
      </c>
      <c r="F4523" t="s">
        <v>98</v>
      </c>
      <c r="G4523" t="s">
        <v>89</v>
      </c>
      <c r="H4523" t="s">
        <v>75</v>
      </c>
      <c r="I4523" t="s">
        <v>76</v>
      </c>
      <c r="J4523" t="s">
        <v>77</v>
      </c>
      <c r="K4523">
        <v>20</v>
      </c>
      <c r="L4523" t="s">
        <v>77</v>
      </c>
      <c r="M4523" t="s">
        <v>78</v>
      </c>
      <c r="N4523" t="s">
        <v>7912</v>
      </c>
      <c r="O4523" t="s">
        <v>7905</v>
      </c>
      <c r="P4523" t="s">
        <v>7913</v>
      </c>
      <c r="Q4523" t="s">
        <v>121</v>
      </c>
      <c r="R4523" t="s">
        <v>79</v>
      </c>
      <c r="S4523" t="s">
        <v>155</v>
      </c>
      <c r="T4523" t="s">
        <v>122</v>
      </c>
      <c r="U4523" t="s">
        <v>100</v>
      </c>
      <c r="V4523" t="s">
        <v>80</v>
      </c>
      <c r="W4523">
        <v>81100</v>
      </c>
      <c r="X4523" t="s">
        <v>85</v>
      </c>
      <c r="Y4523">
        <v>-20</v>
      </c>
      <c r="Z4523" t="s">
        <v>164</v>
      </c>
      <c r="AA4523" t="s">
        <v>169</v>
      </c>
      <c r="AB4523" t="s">
        <v>107</v>
      </c>
      <c r="AC4523" t="s">
        <v>91</v>
      </c>
      <c r="AD4523">
        <f>_xlfn.XLOOKUP(MIS[[#This Row],[TRADING SYMBOL]],[1]Sheet1!$D:$D,[1]Sheet1!$C:$C)</f>
        <v>100.2</v>
      </c>
      <c r="AE4523">
        <f>MIS[[#This Row],[OrderAverageTradedPrice]]*MIS[[#This Row],[OrderQuantity]]</f>
        <v>3139</v>
      </c>
      <c r="AF4523">
        <f>MIS[[#This Row],[LTP]]*MIS[[#This Row],[OrderQuantity]]</f>
        <v>2004</v>
      </c>
      <c r="AG4523">
        <f>IF(MIS[[#This Row],[OrderSide]]="SELL",MIS[[#This Row],[VALUE]]-MIS[[#This Row],[LIVE_VALUE]],MIS[[#This Row],[LIVE_VALUE]]-MIS[[#This Row],[VALUE]])</f>
        <v>1135</v>
      </c>
      <c r="AH4523" t="str" cm="1">
        <f t="array" ref="AH4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3" t="str">
        <f>MIS[[#This Row],[TRADING SYMBOL]]</f>
        <v>SENSEX2552081100PE</v>
      </c>
      <c r="AJ4523" t="str">
        <f>IF(RIGHT(MIS[[#This Row],[Main/Hedge]],4)="MAIN","MAIN","HEDGE")</f>
        <v>MAIN</v>
      </c>
      <c r="AK4523" t="str" cm="1">
        <f t="array" ref="AK4523">_xlfn._xlws.FILTER(Table4[Column1],ISNUMBER(SEARCH(Table4[Column1],MIS[[#This Row],[OrderUniqueIdentifier]])),"")</f>
        <v>XYT</v>
      </c>
    </row>
    <row r="4524" spans="1:37" x14ac:dyDescent="0.25">
      <c r="A4524" t="s">
        <v>71</v>
      </c>
      <c r="B4524" t="s">
        <v>1013</v>
      </c>
      <c r="C4524" t="s">
        <v>8038</v>
      </c>
      <c r="D4524" t="s">
        <v>72</v>
      </c>
      <c r="E4524" t="s">
        <v>120</v>
      </c>
      <c r="F4524" t="s">
        <v>98</v>
      </c>
      <c r="G4524" t="s">
        <v>89</v>
      </c>
      <c r="H4524" t="s">
        <v>75</v>
      </c>
      <c r="I4524" t="s">
        <v>76</v>
      </c>
      <c r="J4524" t="s">
        <v>77</v>
      </c>
      <c r="K4524">
        <v>60</v>
      </c>
      <c r="L4524" t="s">
        <v>77</v>
      </c>
      <c r="M4524" t="s">
        <v>78</v>
      </c>
      <c r="N4524" t="s">
        <v>8039</v>
      </c>
      <c r="O4524" t="s">
        <v>7905</v>
      </c>
      <c r="P4524" t="s">
        <v>7913</v>
      </c>
      <c r="Q4524" t="s">
        <v>121</v>
      </c>
      <c r="R4524" t="s">
        <v>79</v>
      </c>
      <c r="S4524" t="s">
        <v>155</v>
      </c>
      <c r="T4524" t="s">
        <v>122</v>
      </c>
      <c r="U4524" t="s">
        <v>100</v>
      </c>
      <c r="V4524" t="s">
        <v>80</v>
      </c>
      <c r="W4524">
        <v>81100</v>
      </c>
      <c r="X4524" t="s">
        <v>85</v>
      </c>
      <c r="Y4524">
        <v>-60</v>
      </c>
      <c r="Z4524" t="s">
        <v>164</v>
      </c>
      <c r="AA4524" t="s">
        <v>169</v>
      </c>
      <c r="AB4524" t="s">
        <v>107</v>
      </c>
      <c r="AC4524" t="s">
        <v>91</v>
      </c>
      <c r="AD4524">
        <f>_xlfn.XLOOKUP(MIS[[#This Row],[TRADING SYMBOL]],[1]Sheet1!$D:$D,[1]Sheet1!$C:$C)</f>
        <v>100.2</v>
      </c>
      <c r="AE4524">
        <f>MIS[[#This Row],[OrderAverageTradedPrice]]*MIS[[#This Row],[OrderQuantity]]</f>
        <v>9361.99999999998</v>
      </c>
      <c r="AF4524">
        <f>MIS[[#This Row],[LTP]]*MIS[[#This Row],[OrderQuantity]]</f>
        <v>6012</v>
      </c>
      <c r="AG4524">
        <f>IF(MIS[[#This Row],[OrderSide]]="SELL",MIS[[#This Row],[VALUE]]-MIS[[#This Row],[LIVE_VALUE]],MIS[[#This Row],[LIVE_VALUE]]-MIS[[#This Row],[VALUE]])</f>
        <v>3349.99999999998</v>
      </c>
      <c r="AH4524" t="str" cm="1">
        <f t="array" ref="AH4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4" t="str">
        <f>MIS[[#This Row],[TRADING SYMBOL]]</f>
        <v>SENSEX2552081100PE</v>
      </c>
      <c r="AJ4524" t="str">
        <f>IF(RIGHT(MIS[[#This Row],[Main/Hedge]],4)="MAIN","MAIN","HEDGE")</f>
        <v>MAIN</v>
      </c>
      <c r="AK4524" t="str" cm="1">
        <f t="array" ref="AK4524">_xlfn._xlws.FILTER(Table4[Column1],ISNUMBER(SEARCH(Table4[Column1],MIS[[#This Row],[OrderUniqueIdentifier]])),"")</f>
        <v>XYT</v>
      </c>
    </row>
    <row r="4525" spans="1:37" x14ac:dyDescent="0.25">
      <c r="A4525" t="s">
        <v>71</v>
      </c>
      <c r="B4525" t="s">
        <v>1029</v>
      </c>
      <c r="C4525" t="s">
        <v>8043</v>
      </c>
      <c r="D4525" t="s">
        <v>72</v>
      </c>
      <c r="E4525" t="s">
        <v>211</v>
      </c>
      <c r="F4525" t="s">
        <v>98</v>
      </c>
      <c r="G4525" t="s">
        <v>89</v>
      </c>
      <c r="H4525" t="s">
        <v>75</v>
      </c>
      <c r="I4525" t="s">
        <v>76</v>
      </c>
      <c r="J4525" t="s">
        <v>77</v>
      </c>
      <c r="K4525">
        <v>40</v>
      </c>
      <c r="L4525" t="s">
        <v>77</v>
      </c>
      <c r="M4525" t="s">
        <v>78</v>
      </c>
      <c r="N4525" t="s">
        <v>8044</v>
      </c>
      <c r="O4525" t="s">
        <v>7905</v>
      </c>
      <c r="P4525" t="s">
        <v>7913</v>
      </c>
      <c r="Q4525" t="s">
        <v>213</v>
      </c>
      <c r="R4525" t="s">
        <v>79</v>
      </c>
      <c r="S4525" t="s">
        <v>155</v>
      </c>
      <c r="T4525" t="s">
        <v>214</v>
      </c>
      <c r="U4525" t="s">
        <v>100</v>
      </c>
      <c r="V4525" t="s">
        <v>80</v>
      </c>
      <c r="W4525">
        <v>83400</v>
      </c>
      <c r="X4525" t="s">
        <v>81</v>
      </c>
      <c r="Y4525">
        <v>-40</v>
      </c>
      <c r="Z4525" t="s">
        <v>164</v>
      </c>
      <c r="AA4525" t="s">
        <v>169</v>
      </c>
      <c r="AB4525" t="s">
        <v>90</v>
      </c>
      <c r="AC4525" t="s">
        <v>91</v>
      </c>
      <c r="AD4525">
        <f>_xlfn.XLOOKUP(MIS[[#This Row],[TRADING SYMBOL]],[1]Sheet1!$D:$D,[1]Sheet1!$C:$C)</f>
        <v>114.3</v>
      </c>
      <c r="AE4525">
        <f>MIS[[#This Row],[OrderAverageTradedPrice]]*MIS[[#This Row],[OrderQuantity]]</f>
        <v>5720</v>
      </c>
      <c r="AF4525">
        <f>MIS[[#This Row],[LTP]]*MIS[[#This Row],[OrderQuantity]]</f>
        <v>4572</v>
      </c>
      <c r="AG4525">
        <f>IF(MIS[[#This Row],[OrderSide]]="SELL",MIS[[#This Row],[VALUE]]-MIS[[#This Row],[LIVE_VALUE]],MIS[[#This Row],[LIVE_VALUE]]-MIS[[#This Row],[VALUE]])</f>
        <v>1148</v>
      </c>
      <c r="AH4525" t="str" cm="1">
        <f t="array" ref="AH4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5" t="str">
        <f>MIS[[#This Row],[TRADING SYMBOL]]</f>
        <v>SENSEX2552083400CE</v>
      </c>
      <c r="AJ4525" t="str">
        <f>IF(RIGHT(MIS[[#This Row],[Main/Hedge]],4)="MAIN","MAIN","HEDGE")</f>
        <v>MAIN</v>
      </c>
      <c r="AK4525" t="str" cm="1">
        <f t="array" ref="AK4525">_xlfn._xlws.FILTER(Table4[Column1],ISNUMBER(SEARCH(Table4[Column1],MIS[[#This Row],[OrderUniqueIdentifier]])),"")</f>
        <v>XYT</v>
      </c>
    </row>
    <row r="4526" spans="1:37" x14ac:dyDescent="0.25">
      <c r="A4526" t="s">
        <v>71</v>
      </c>
      <c r="B4526" t="s">
        <v>1029</v>
      </c>
      <c r="C4526" t="s">
        <v>8045</v>
      </c>
      <c r="D4526" t="s">
        <v>72</v>
      </c>
      <c r="E4526" t="s">
        <v>120</v>
      </c>
      <c r="F4526" t="s">
        <v>98</v>
      </c>
      <c r="G4526" t="s">
        <v>89</v>
      </c>
      <c r="H4526" t="s">
        <v>75</v>
      </c>
      <c r="I4526" t="s">
        <v>76</v>
      </c>
      <c r="J4526" t="s">
        <v>77</v>
      </c>
      <c r="K4526">
        <v>40</v>
      </c>
      <c r="L4526" t="s">
        <v>77</v>
      </c>
      <c r="M4526" t="s">
        <v>78</v>
      </c>
      <c r="N4526" t="s">
        <v>278</v>
      </c>
      <c r="O4526" t="s">
        <v>7913</v>
      </c>
      <c r="P4526" t="s">
        <v>7913</v>
      </c>
      <c r="Q4526" t="s">
        <v>121</v>
      </c>
      <c r="R4526" t="s">
        <v>79</v>
      </c>
      <c r="S4526" t="s">
        <v>155</v>
      </c>
      <c r="T4526" t="s">
        <v>122</v>
      </c>
      <c r="U4526" t="s">
        <v>100</v>
      </c>
      <c r="V4526" t="s">
        <v>80</v>
      </c>
      <c r="W4526">
        <v>81100</v>
      </c>
      <c r="X4526" t="s">
        <v>85</v>
      </c>
      <c r="Y4526">
        <v>-40</v>
      </c>
      <c r="Z4526" t="s">
        <v>169</v>
      </c>
      <c r="AA4526" t="s">
        <v>169</v>
      </c>
      <c r="AB4526" t="s">
        <v>107</v>
      </c>
      <c r="AC4526" t="s">
        <v>91</v>
      </c>
      <c r="AD4526">
        <f>_xlfn.XLOOKUP(MIS[[#This Row],[TRADING SYMBOL]],[1]Sheet1!$D:$D,[1]Sheet1!$C:$C)</f>
        <v>100.2</v>
      </c>
      <c r="AE4526">
        <f>MIS[[#This Row],[OrderAverageTradedPrice]]*MIS[[#This Row],[OrderQuantity]]</f>
        <v>6240</v>
      </c>
      <c r="AF4526">
        <f>MIS[[#This Row],[LTP]]*MIS[[#This Row],[OrderQuantity]]</f>
        <v>4008</v>
      </c>
      <c r="AG4526">
        <f>IF(MIS[[#This Row],[OrderSide]]="SELL",MIS[[#This Row],[VALUE]]-MIS[[#This Row],[LIVE_VALUE]],MIS[[#This Row],[LIVE_VALUE]]-MIS[[#This Row],[VALUE]])</f>
        <v>2232</v>
      </c>
      <c r="AH4526" t="str" cm="1">
        <f t="array" ref="AH4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6" t="str">
        <f>MIS[[#This Row],[TRADING SYMBOL]]</f>
        <v>SENSEX2552081100PE</v>
      </c>
      <c r="AJ4526" t="str">
        <f>IF(RIGHT(MIS[[#This Row],[Main/Hedge]],4)="MAIN","MAIN","HEDGE")</f>
        <v>MAIN</v>
      </c>
      <c r="AK4526" t="str" cm="1">
        <f t="array" ref="AK4526">_xlfn._xlws.FILTER(Table4[Column1],ISNUMBER(SEARCH(Table4[Column1],MIS[[#This Row],[OrderUniqueIdentifier]])),"")</f>
        <v>XYT</v>
      </c>
    </row>
    <row r="4527" spans="1:37" x14ac:dyDescent="0.25">
      <c r="A4527" t="s">
        <v>71</v>
      </c>
      <c r="B4527" t="s">
        <v>1037</v>
      </c>
      <c r="C4527" t="s">
        <v>8046</v>
      </c>
      <c r="D4527" t="s">
        <v>72</v>
      </c>
      <c r="E4527" t="s">
        <v>211</v>
      </c>
      <c r="F4527" t="s">
        <v>98</v>
      </c>
      <c r="G4527" t="s">
        <v>89</v>
      </c>
      <c r="H4527" t="s">
        <v>75</v>
      </c>
      <c r="I4527" t="s">
        <v>76</v>
      </c>
      <c r="J4527" t="s">
        <v>77</v>
      </c>
      <c r="K4527">
        <v>20</v>
      </c>
      <c r="L4527" t="s">
        <v>77</v>
      </c>
      <c r="M4527" t="s">
        <v>78</v>
      </c>
      <c r="N4527" t="s">
        <v>8044</v>
      </c>
      <c r="O4527" t="s">
        <v>7905</v>
      </c>
      <c r="P4527" t="s">
        <v>7913</v>
      </c>
      <c r="Q4527" t="s">
        <v>213</v>
      </c>
      <c r="R4527" t="s">
        <v>79</v>
      </c>
      <c r="S4527" t="s">
        <v>155</v>
      </c>
      <c r="T4527" t="s">
        <v>214</v>
      </c>
      <c r="U4527" t="s">
        <v>100</v>
      </c>
      <c r="V4527" t="s">
        <v>80</v>
      </c>
      <c r="W4527">
        <v>83400</v>
      </c>
      <c r="X4527" t="s">
        <v>81</v>
      </c>
      <c r="Y4527">
        <v>-20</v>
      </c>
      <c r="Z4527" t="s">
        <v>164</v>
      </c>
      <c r="AA4527" t="s">
        <v>169</v>
      </c>
      <c r="AB4527" t="s">
        <v>90</v>
      </c>
      <c r="AC4527" t="s">
        <v>91</v>
      </c>
      <c r="AD4527">
        <f>_xlfn.XLOOKUP(MIS[[#This Row],[TRADING SYMBOL]],[1]Sheet1!$D:$D,[1]Sheet1!$C:$C)</f>
        <v>114.3</v>
      </c>
      <c r="AE4527">
        <f>MIS[[#This Row],[OrderAverageTradedPrice]]*MIS[[#This Row],[OrderQuantity]]</f>
        <v>2860</v>
      </c>
      <c r="AF4527">
        <f>MIS[[#This Row],[LTP]]*MIS[[#This Row],[OrderQuantity]]</f>
        <v>2286</v>
      </c>
      <c r="AG4527">
        <f>IF(MIS[[#This Row],[OrderSide]]="SELL",MIS[[#This Row],[VALUE]]-MIS[[#This Row],[LIVE_VALUE]],MIS[[#This Row],[LIVE_VALUE]]-MIS[[#This Row],[VALUE]])</f>
        <v>574</v>
      </c>
      <c r="AH4527" t="str" cm="1">
        <f t="array" ref="AH4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7" t="str">
        <f>MIS[[#This Row],[TRADING SYMBOL]]</f>
        <v>SENSEX2552083400CE</v>
      </c>
      <c r="AJ4527" t="str">
        <f>IF(RIGHT(MIS[[#This Row],[Main/Hedge]],4)="MAIN","MAIN","HEDGE")</f>
        <v>MAIN</v>
      </c>
      <c r="AK4527" t="str" cm="1">
        <f t="array" ref="AK4527">_xlfn._xlws.FILTER(Table4[Column1],ISNUMBER(SEARCH(Table4[Column1],MIS[[#This Row],[OrderUniqueIdentifier]])),"")</f>
        <v>XYT</v>
      </c>
    </row>
    <row r="4528" spans="1:37" x14ac:dyDescent="0.25">
      <c r="A4528" t="s">
        <v>71</v>
      </c>
      <c r="B4528" t="s">
        <v>1037</v>
      </c>
      <c r="C4528" t="s">
        <v>8047</v>
      </c>
      <c r="D4528" t="s">
        <v>72</v>
      </c>
      <c r="E4528" t="s">
        <v>120</v>
      </c>
      <c r="F4528" t="s">
        <v>98</v>
      </c>
      <c r="G4528" t="s">
        <v>89</v>
      </c>
      <c r="H4528" t="s">
        <v>75</v>
      </c>
      <c r="I4528" t="s">
        <v>76</v>
      </c>
      <c r="J4528" t="s">
        <v>77</v>
      </c>
      <c r="K4528">
        <v>20</v>
      </c>
      <c r="L4528" t="s">
        <v>77</v>
      </c>
      <c r="M4528" t="s">
        <v>78</v>
      </c>
      <c r="N4528" t="s">
        <v>7952</v>
      </c>
      <c r="O4528" t="s">
        <v>7913</v>
      </c>
      <c r="P4528" t="s">
        <v>7913</v>
      </c>
      <c r="Q4528" t="s">
        <v>121</v>
      </c>
      <c r="R4528" t="s">
        <v>79</v>
      </c>
      <c r="S4528" t="s">
        <v>155</v>
      </c>
      <c r="T4528" t="s">
        <v>122</v>
      </c>
      <c r="U4528" t="s">
        <v>100</v>
      </c>
      <c r="V4528" t="s">
        <v>80</v>
      </c>
      <c r="W4528">
        <v>81100</v>
      </c>
      <c r="X4528" t="s">
        <v>85</v>
      </c>
      <c r="Y4528">
        <v>-20</v>
      </c>
      <c r="Z4528" t="s">
        <v>169</v>
      </c>
      <c r="AA4528" t="s">
        <v>169</v>
      </c>
      <c r="AB4528" t="s">
        <v>107</v>
      </c>
      <c r="AC4528" t="s">
        <v>91</v>
      </c>
      <c r="AD4528">
        <f>_xlfn.XLOOKUP(MIS[[#This Row],[TRADING SYMBOL]],[1]Sheet1!$D:$D,[1]Sheet1!$C:$C)</f>
        <v>100.2</v>
      </c>
      <c r="AE4528">
        <f>MIS[[#This Row],[OrderAverageTradedPrice]]*MIS[[#This Row],[OrderQuantity]]</f>
        <v>3127</v>
      </c>
      <c r="AF4528">
        <f>MIS[[#This Row],[LTP]]*MIS[[#This Row],[OrderQuantity]]</f>
        <v>2004</v>
      </c>
      <c r="AG4528">
        <f>IF(MIS[[#This Row],[OrderSide]]="SELL",MIS[[#This Row],[VALUE]]-MIS[[#This Row],[LIVE_VALUE]],MIS[[#This Row],[LIVE_VALUE]]-MIS[[#This Row],[VALUE]])</f>
        <v>1123</v>
      </c>
      <c r="AH4528" t="str" cm="1">
        <f t="array" ref="AH45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8" t="str">
        <f>MIS[[#This Row],[TRADING SYMBOL]]</f>
        <v>SENSEX2552081100PE</v>
      </c>
      <c r="AJ4528" t="str">
        <f>IF(RIGHT(MIS[[#This Row],[Main/Hedge]],4)="MAIN","MAIN","HEDGE")</f>
        <v>MAIN</v>
      </c>
      <c r="AK4528" t="str" cm="1">
        <f t="array" ref="AK4528">_xlfn._xlws.FILTER(Table4[Column1],ISNUMBER(SEARCH(Table4[Column1],MIS[[#This Row],[OrderUniqueIdentifier]])),"")</f>
        <v>XYT</v>
      </c>
    </row>
    <row r="4529" spans="1:37" x14ac:dyDescent="0.25">
      <c r="A4529" t="s">
        <v>71</v>
      </c>
      <c r="B4529" t="s">
        <v>1202</v>
      </c>
      <c r="C4529" t="s">
        <v>8080</v>
      </c>
      <c r="D4529" t="s">
        <v>72</v>
      </c>
      <c r="E4529" t="s">
        <v>211</v>
      </c>
      <c r="F4529" t="s">
        <v>98</v>
      </c>
      <c r="G4529" t="s">
        <v>89</v>
      </c>
      <c r="H4529" t="s">
        <v>75</v>
      </c>
      <c r="I4529" t="s">
        <v>76</v>
      </c>
      <c r="J4529" t="s">
        <v>77</v>
      </c>
      <c r="K4529">
        <v>20</v>
      </c>
      <c r="L4529" t="s">
        <v>77</v>
      </c>
      <c r="M4529" t="s">
        <v>78</v>
      </c>
      <c r="N4529" t="s">
        <v>845</v>
      </c>
      <c r="O4529" t="s">
        <v>7913</v>
      </c>
      <c r="P4529" t="s">
        <v>7913</v>
      </c>
      <c r="Q4529" t="s">
        <v>213</v>
      </c>
      <c r="R4529" t="s">
        <v>79</v>
      </c>
      <c r="S4529" t="s">
        <v>155</v>
      </c>
      <c r="T4529" t="s">
        <v>214</v>
      </c>
      <c r="U4529" t="s">
        <v>100</v>
      </c>
      <c r="V4529" t="s">
        <v>80</v>
      </c>
      <c r="W4529">
        <v>83400</v>
      </c>
      <c r="X4529" t="s">
        <v>81</v>
      </c>
      <c r="Y4529">
        <v>-20</v>
      </c>
      <c r="Z4529" t="s">
        <v>169</v>
      </c>
      <c r="AA4529" t="s">
        <v>169</v>
      </c>
      <c r="AB4529" t="s">
        <v>90</v>
      </c>
      <c r="AC4529" t="s">
        <v>91</v>
      </c>
      <c r="AD4529">
        <f>_xlfn.XLOOKUP(MIS[[#This Row],[TRADING SYMBOL]],[1]Sheet1!$D:$D,[1]Sheet1!$C:$C)</f>
        <v>114.3</v>
      </c>
      <c r="AE4529">
        <f>MIS[[#This Row],[OrderAverageTradedPrice]]*MIS[[#This Row],[OrderQuantity]]</f>
        <v>2865</v>
      </c>
      <c r="AF4529">
        <f>MIS[[#This Row],[LTP]]*MIS[[#This Row],[OrderQuantity]]</f>
        <v>2286</v>
      </c>
      <c r="AG4529">
        <f>IF(MIS[[#This Row],[OrderSide]]="SELL",MIS[[#This Row],[VALUE]]-MIS[[#This Row],[LIVE_VALUE]],MIS[[#This Row],[LIVE_VALUE]]-MIS[[#This Row],[VALUE]])</f>
        <v>579</v>
      </c>
      <c r="AH4529" t="str" cm="1">
        <f t="array" ref="AH4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9" t="str">
        <f>MIS[[#This Row],[TRADING SYMBOL]]</f>
        <v>SENSEX2552083400CE</v>
      </c>
      <c r="AJ4529" t="str">
        <f>IF(RIGHT(MIS[[#This Row],[Main/Hedge]],4)="MAIN","MAIN","HEDGE")</f>
        <v>MAIN</v>
      </c>
      <c r="AK4529" t="str" cm="1">
        <f t="array" ref="AK4529">_xlfn._xlws.FILTER(Table4[Column1],ISNUMBER(SEARCH(Table4[Column1],MIS[[#This Row],[OrderUniqueIdentifier]])),"")</f>
        <v>XYT</v>
      </c>
    </row>
    <row r="4530" spans="1:37" x14ac:dyDescent="0.25">
      <c r="A4530" t="s">
        <v>71</v>
      </c>
      <c r="B4530" t="s">
        <v>1227</v>
      </c>
      <c r="C4530" t="s">
        <v>8087</v>
      </c>
      <c r="D4530" t="s">
        <v>72</v>
      </c>
      <c r="E4530" t="s">
        <v>211</v>
      </c>
      <c r="F4530" t="s">
        <v>98</v>
      </c>
      <c r="G4530" t="s">
        <v>89</v>
      </c>
      <c r="H4530" t="s">
        <v>75</v>
      </c>
      <c r="I4530" t="s">
        <v>76</v>
      </c>
      <c r="J4530" t="s">
        <v>77</v>
      </c>
      <c r="K4530">
        <v>20</v>
      </c>
      <c r="L4530" t="s">
        <v>77</v>
      </c>
      <c r="M4530" t="s">
        <v>78</v>
      </c>
      <c r="N4530" t="s">
        <v>667</v>
      </c>
      <c r="O4530" t="s">
        <v>7905</v>
      </c>
      <c r="P4530" t="s">
        <v>7913</v>
      </c>
      <c r="Q4530" t="s">
        <v>213</v>
      </c>
      <c r="R4530" t="s">
        <v>79</v>
      </c>
      <c r="S4530" t="s">
        <v>155</v>
      </c>
      <c r="T4530" t="s">
        <v>214</v>
      </c>
      <c r="U4530" t="s">
        <v>100</v>
      </c>
      <c r="V4530" t="s">
        <v>80</v>
      </c>
      <c r="W4530">
        <v>83400</v>
      </c>
      <c r="X4530" t="s">
        <v>81</v>
      </c>
      <c r="Y4530">
        <v>-20</v>
      </c>
      <c r="Z4530" t="s">
        <v>164</v>
      </c>
      <c r="AA4530" t="s">
        <v>169</v>
      </c>
      <c r="AB4530" t="s">
        <v>90</v>
      </c>
      <c r="AC4530" t="s">
        <v>91</v>
      </c>
      <c r="AD4530">
        <f>_xlfn.XLOOKUP(MIS[[#This Row],[TRADING SYMBOL]],[1]Sheet1!$D:$D,[1]Sheet1!$C:$C)</f>
        <v>114.3</v>
      </c>
      <c r="AE4530">
        <f>MIS[[#This Row],[OrderAverageTradedPrice]]*MIS[[#This Row],[OrderQuantity]]</f>
        <v>2867</v>
      </c>
      <c r="AF4530">
        <f>MIS[[#This Row],[LTP]]*MIS[[#This Row],[OrderQuantity]]</f>
        <v>2286</v>
      </c>
      <c r="AG4530">
        <f>IF(MIS[[#This Row],[OrderSide]]="SELL",MIS[[#This Row],[VALUE]]-MIS[[#This Row],[LIVE_VALUE]],MIS[[#This Row],[LIVE_VALUE]]-MIS[[#This Row],[VALUE]])</f>
        <v>581</v>
      </c>
      <c r="AH4530" t="str" cm="1">
        <f t="array" ref="AH4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0" t="str">
        <f>MIS[[#This Row],[TRADING SYMBOL]]</f>
        <v>SENSEX2552083400CE</v>
      </c>
      <c r="AJ4530" t="str">
        <f>IF(RIGHT(MIS[[#This Row],[Main/Hedge]],4)="MAIN","MAIN","HEDGE")</f>
        <v>MAIN</v>
      </c>
      <c r="AK4530" t="str" cm="1">
        <f t="array" ref="AK4530">_xlfn._xlws.FILTER(Table4[Column1],ISNUMBER(SEARCH(Table4[Column1],MIS[[#This Row],[OrderUniqueIdentifier]])),"")</f>
        <v>XYT</v>
      </c>
    </row>
    <row r="4531" spans="1:37" x14ac:dyDescent="0.25">
      <c r="A4531" t="s">
        <v>71</v>
      </c>
      <c r="B4531" t="s">
        <v>1258</v>
      </c>
      <c r="C4531" t="s">
        <v>8248</v>
      </c>
      <c r="D4531" t="s">
        <v>72</v>
      </c>
      <c r="E4531" t="s">
        <v>211</v>
      </c>
      <c r="F4531" t="s">
        <v>98</v>
      </c>
      <c r="G4531" t="s">
        <v>89</v>
      </c>
      <c r="H4531" t="s">
        <v>75</v>
      </c>
      <c r="I4531" t="s">
        <v>76</v>
      </c>
      <c r="J4531" t="s">
        <v>77</v>
      </c>
      <c r="K4531">
        <v>20</v>
      </c>
      <c r="L4531" t="s">
        <v>77</v>
      </c>
      <c r="M4531" t="s">
        <v>78</v>
      </c>
      <c r="N4531" t="s">
        <v>845</v>
      </c>
      <c r="O4531" t="s">
        <v>7913</v>
      </c>
      <c r="P4531" t="s">
        <v>7913</v>
      </c>
      <c r="Q4531" t="s">
        <v>213</v>
      </c>
      <c r="R4531" t="s">
        <v>79</v>
      </c>
      <c r="S4531" t="s">
        <v>155</v>
      </c>
      <c r="T4531" t="s">
        <v>214</v>
      </c>
      <c r="U4531" t="s">
        <v>100</v>
      </c>
      <c r="V4531" t="s">
        <v>80</v>
      </c>
      <c r="W4531">
        <v>83400</v>
      </c>
      <c r="X4531" t="s">
        <v>81</v>
      </c>
      <c r="Y4531">
        <v>-20</v>
      </c>
      <c r="Z4531" t="s">
        <v>169</v>
      </c>
      <c r="AA4531" t="s">
        <v>169</v>
      </c>
      <c r="AB4531" t="s">
        <v>90</v>
      </c>
      <c r="AC4531" t="s">
        <v>91</v>
      </c>
      <c r="AD4531">
        <f>_xlfn.XLOOKUP(MIS[[#This Row],[TRADING SYMBOL]],[1]Sheet1!$D:$D,[1]Sheet1!$C:$C)</f>
        <v>114.3</v>
      </c>
      <c r="AE4531">
        <f>MIS[[#This Row],[OrderAverageTradedPrice]]*MIS[[#This Row],[OrderQuantity]]</f>
        <v>2865</v>
      </c>
      <c r="AF4531">
        <f>MIS[[#This Row],[LTP]]*MIS[[#This Row],[OrderQuantity]]</f>
        <v>2286</v>
      </c>
      <c r="AG4531">
        <f>IF(MIS[[#This Row],[OrderSide]]="SELL",MIS[[#This Row],[VALUE]]-MIS[[#This Row],[LIVE_VALUE]],MIS[[#This Row],[LIVE_VALUE]]-MIS[[#This Row],[VALUE]])</f>
        <v>579</v>
      </c>
      <c r="AH4531" t="str" cm="1">
        <f t="array" ref="AH4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1" t="str">
        <f>MIS[[#This Row],[TRADING SYMBOL]]</f>
        <v>SENSEX2552083400CE</v>
      </c>
      <c r="AJ4531" t="str">
        <f>IF(RIGHT(MIS[[#This Row],[Main/Hedge]],4)="MAIN","MAIN","HEDGE")</f>
        <v>MAIN</v>
      </c>
      <c r="AK4531" t="str" cm="1">
        <f t="array" ref="AK4531">_xlfn._xlws.FILTER(Table4[Column1],ISNUMBER(SEARCH(Table4[Column1],MIS[[#This Row],[OrderUniqueIdentifier]])),"")</f>
        <v>XYT</v>
      </c>
    </row>
    <row r="4532" spans="1:37" x14ac:dyDescent="0.25">
      <c r="A4532" t="s">
        <v>71</v>
      </c>
      <c r="B4532" t="s">
        <v>1280</v>
      </c>
      <c r="C4532" t="s">
        <v>8252</v>
      </c>
      <c r="D4532" t="s">
        <v>72</v>
      </c>
      <c r="E4532" t="s">
        <v>120</v>
      </c>
      <c r="F4532" t="s">
        <v>98</v>
      </c>
      <c r="G4532" t="s">
        <v>89</v>
      </c>
      <c r="H4532" t="s">
        <v>75</v>
      </c>
      <c r="I4532" t="s">
        <v>76</v>
      </c>
      <c r="J4532" t="s">
        <v>77</v>
      </c>
      <c r="K4532">
        <v>20</v>
      </c>
      <c r="L4532" t="s">
        <v>77</v>
      </c>
      <c r="M4532" t="s">
        <v>78</v>
      </c>
      <c r="N4532" t="s">
        <v>8050</v>
      </c>
      <c r="O4532" t="s">
        <v>7905</v>
      </c>
      <c r="P4532" t="s">
        <v>7913</v>
      </c>
      <c r="Q4532" t="s">
        <v>121</v>
      </c>
      <c r="R4532" t="s">
        <v>79</v>
      </c>
      <c r="S4532" t="s">
        <v>155</v>
      </c>
      <c r="T4532" t="s">
        <v>122</v>
      </c>
      <c r="U4532" t="s">
        <v>100</v>
      </c>
      <c r="V4532" t="s">
        <v>80</v>
      </c>
      <c r="W4532">
        <v>81100</v>
      </c>
      <c r="X4532" t="s">
        <v>85</v>
      </c>
      <c r="Y4532">
        <v>-20</v>
      </c>
      <c r="Z4532" t="s">
        <v>164</v>
      </c>
      <c r="AA4532" t="s">
        <v>169</v>
      </c>
      <c r="AB4532" t="s">
        <v>107</v>
      </c>
      <c r="AC4532" t="s">
        <v>91</v>
      </c>
      <c r="AD4532">
        <f>_xlfn.XLOOKUP(MIS[[#This Row],[TRADING SYMBOL]],[1]Sheet1!$D:$D,[1]Sheet1!$C:$C)</f>
        <v>100.2</v>
      </c>
      <c r="AE4532">
        <f>MIS[[#This Row],[OrderAverageTradedPrice]]*MIS[[#This Row],[OrderQuantity]]</f>
        <v>3131</v>
      </c>
      <c r="AF4532">
        <f>MIS[[#This Row],[LTP]]*MIS[[#This Row],[OrderQuantity]]</f>
        <v>2004</v>
      </c>
      <c r="AG4532">
        <f>IF(MIS[[#This Row],[OrderSide]]="SELL",MIS[[#This Row],[VALUE]]-MIS[[#This Row],[LIVE_VALUE]],MIS[[#This Row],[LIVE_VALUE]]-MIS[[#This Row],[VALUE]])</f>
        <v>1127</v>
      </c>
      <c r="AH4532" t="str" cm="1">
        <f t="array" ref="AH4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2" t="str">
        <f>MIS[[#This Row],[TRADING SYMBOL]]</f>
        <v>SENSEX2552081100PE</v>
      </c>
      <c r="AJ4532" t="str">
        <f>IF(RIGHT(MIS[[#This Row],[Main/Hedge]],4)="MAIN","MAIN","HEDGE")</f>
        <v>MAIN</v>
      </c>
      <c r="AK4532" t="str" cm="1">
        <f t="array" ref="AK4532">_xlfn._xlws.FILTER(Table4[Column1],ISNUMBER(SEARCH(Table4[Column1],MIS[[#This Row],[OrderUniqueIdentifier]])),"")</f>
        <v>XYT</v>
      </c>
    </row>
    <row r="4533" spans="1:37" x14ac:dyDescent="0.25">
      <c r="A4533" t="s">
        <v>71</v>
      </c>
      <c r="B4533" t="s">
        <v>1302</v>
      </c>
      <c r="C4533" t="s">
        <v>8099</v>
      </c>
      <c r="D4533" t="s">
        <v>72</v>
      </c>
      <c r="E4533" t="s">
        <v>120</v>
      </c>
      <c r="F4533" t="s">
        <v>98</v>
      </c>
      <c r="G4533" t="s">
        <v>89</v>
      </c>
      <c r="H4533" t="s">
        <v>75</v>
      </c>
      <c r="I4533" t="s">
        <v>76</v>
      </c>
      <c r="J4533" t="s">
        <v>77</v>
      </c>
      <c r="K4533">
        <v>20</v>
      </c>
      <c r="L4533" t="s">
        <v>77</v>
      </c>
      <c r="M4533" t="s">
        <v>78</v>
      </c>
      <c r="N4533" t="s">
        <v>8069</v>
      </c>
      <c r="O4533" t="s">
        <v>7905</v>
      </c>
      <c r="P4533" t="s">
        <v>7913</v>
      </c>
      <c r="Q4533" t="s">
        <v>121</v>
      </c>
      <c r="R4533" t="s">
        <v>79</v>
      </c>
      <c r="S4533" t="s">
        <v>155</v>
      </c>
      <c r="T4533" t="s">
        <v>122</v>
      </c>
      <c r="U4533" t="s">
        <v>100</v>
      </c>
      <c r="V4533" t="s">
        <v>80</v>
      </c>
      <c r="W4533">
        <v>81100</v>
      </c>
      <c r="X4533" t="s">
        <v>85</v>
      </c>
      <c r="Y4533">
        <v>-20</v>
      </c>
      <c r="Z4533" t="s">
        <v>164</v>
      </c>
      <c r="AA4533" t="s">
        <v>169</v>
      </c>
      <c r="AB4533" t="s">
        <v>107</v>
      </c>
      <c r="AC4533" t="s">
        <v>91</v>
      </c>
      <c r="AD4533">
        <f>_xlfn.XLOOKUP(MIS[[#This Row],[TRADING SYMBOL]],[1]Sheet1!$D:$D,[1]Sheet1!$C:$C)</f>
        <v>100.2</v>
      </c>
      <c r="AE4533">
        <f>MIS[[#This Row],[OrderAverageTradedPrice]]*MIS[[#This Row],[OrderQuantity]]</f>
        <v>3121</v>
      </c>
      <c r="AF4533">
        <f>MIS[[#This Row],[LTP]]*MIS[[#This Row],[OrderQuantity]]</f>
        <v>2004</v>
      </c>
      <c r="AG4533">
        <f>IF(MIS[[#This Row],[OrderSide]]="SELL",MIS[[#This Row],[VALUE]]-MIS[[#This Row],[LIVE_VALUE]],MIS[[#This Row],[LIVE_VALUE]]-MIS[[#This Row],[VALUE]])</f>
        <v>1117</v>
      </c>
      <c r="AH4533" t="str" cm="1">
        <f t="array" ref="AH4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3" t="str">
        <f>MIS[[#This Row],[TRADING SYMBOL]]</f>
        <v>SENSEX2552081100PE</v>
      </c>
      <c r="AJ4533" t="str">
        <f>IF(RIGHT(MIS[[#This Row],[Main/Hedge]],4)="MAIN","MAIN","HEDGE")</f>
        <v>MAIN</v>
      </c>
      <c r="AK4533" t="str" cm="1">
        <f t="array" ref="AK4533">_xlfn._xlws.FILTER(Table4[Column1],ISNUMBER(SEARCH(Table4[Column1],MIS[[#This Row],[OrderUniqueIdentifier]])),"")</f>
        <v>XYT</v>
      </c>
    </row>
    <row r="4534" spans="1:37" x14ac:dyDescent="0.25">
      <c r="A4534" t="s">
        <v>71</v>
      </c>
      <c r="B4534" t="s">
        <v>1305</v>
      </c>
      <c r="C4534" t="s">
        <v>8254</v>
      </c>
      <c r="D4534" t="s">
        <v>72</v>
      </c>
      <c r="E4534" t="s">
        <v>120</v>
      </c>
      <c r="F4534" t="s">
        <v>98</v>
      </c>
      <c r="G4534" t="s">
        <v>89</v>
      </c>
      <c r="H4534" t="s">
        <v>75</v>
      </c>
      <c r="I4534" t="s">
        <v>76</v>
      </c>
      <c r="J4534" t="s">
        <v>77</v>
      </c>
      <c r="K4534">
        <v>20</v>
      </c>
      <c r="L4534" t="s">
        <v>77</v>
      </c>
      <c r="M4534" t="s">
        <v>78</v>
      </c>
      <c r="N4534" t="s">
        <v>261</v>
      </c>
      <c r="O4534" t="s">
        <v>7913</v>
      </c>
      <c r="P4534" t="s">
        <v>7913</v>
      </c>
      <c r="Q4534" t="s">
        <v>121</v>
      </c>
      <c r="R4534" t="s">
        <v>79</v>
      </c>
      <c r="S4534" t="s">
        <v>155</v>
      </c>
      <c r="T4534" t="s">
        <v>122</v>
      </c>
      <c r="U4534" t="s">
        <v>100</v>
      </c>
      <c r="V4534" t="s">
        <v>80</v>
      </c>
      <c r="W4534">
        <v>81100</v>
      </c>
      <c r="X4534" t="s">
        <v>85</v>
      </c>
      <c r="Y4534">
        <v>-20</v>
      </c>
      <c r="Z4534" t="s">
        <v>169</v>
      </c>
      <c r="AA4534" t="s">
        <v>169</v>
      </c>
      <c r="AB4534" t="s">
        <v>107</v>
      </c>
      <c r="AC4534" t="s">
        <v>91</v>
      </c>
      <c r="AD4534">
        <f>_xlfn.XLOOKUP(MIS[[#This Row],[TRADING SYMBOL]],[1]Sheet1!$D:$D,[1]Sheet1!$C:$C)</f>
        <v>100.2</v>
      </c>
      <c r="AE4534">
        <f>MIS[[#This Row],[OrderAverageTradedPrice]]*MIS[[#This Row],[OrderQuantity]]</f>
        <v>3124</v>
      </c>
      <c r="AF4534">
        <f>MIS[[#This Row],[LTP]]*MIS[[#This Row],[OrderQuantity]]</f>
        <v>2004</v>
      </c>
      <c r="AG4534">
        <f>IF(MIS[[#This Row],[OrderSide]]="SELL",MIS[[#This Row],[VALUE]]-MIS[[#This Row],[LIVE_VALUE]],MIS[[#This Row],[LIVE_VALUE]]-MIS[[#This Row],[VALUE]])</f>
        <v>1120</v>
      </c>
      <c r="AH4534" t="str" cm="1">
        <f t="array" ref="AH4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4" t="str">
        <f>MIS[[#This Row],[TRADING SYMBOL]]</f>
        <v>SENSEX2552081100PE</v>
      </c>
      <c r="AJ4534" t="str">
        <f>IF(RIGHT(MIS[[#This Row],[Main/Hedge]],4)="MAIN","MAIN","HEDGE")</f>
        <v>MAIN</v>
      </c>
      <c r="AK4534" t="str" cm="1">
        <f t="array" ref="AK4534">_xlfn._xlws.FILTER(Table4[Column1],ISNUMBER(SEARCH(Table4[Column1],MIS[[#This Row],[OrderUniqueIdentifier]])),"")</f>
        <v>XYT</v>
      </c>
    </row>
    <row r="4535" spans="1:37" x14ac:dyDescent="0.25">
      <c r="A4535" t="s">
        <v>71</v>
      </c>
      <c r="B4535" t="s">
        <v>1308</v>
      </c>
      <c r="C4535" t="s">
        <v>8103</v>
      </c>
      <c r="D4535" t="s">
        <v>72</v>
      </c>
      <c r="E4535" t="s">
        <v>120</v>
      </c>
      <c r="F4535" t="s">
        <v>98</v>
      </c>
      <c r="G4535" t="s">
        <v>89</v>
      </c>
      <c r="H4535" t="s">
        <v>75</v>
      </c>
      <c r="I4535" t="s">
        <v>76</v>
      </c>
      <c r="J4535" t="s">
        <v>77</v>
      </c>
      <c r="K4535">
        <v>80</v>
      </c>
      <c r="L4535" t="s">
        <v>77</v>
      </c>
      <c r="M4535" t="s">
        <v>78</v>
      </c>
      <c r="N4535" t="s">
        <v>8069</v>
      </c>
      <c r="O4535" t="s">
        <v>7905</v>
      </c>
      <c r="P4535" t="s">
        <v>7913</v>
      </c>
      <c r="Q4535" t="s">
        <v>121</v>
      </c>
      <c r="R4535" t="s">
        <v>79</v>
      </c>
      <c r="S4535" t="s">
        <v>155</v>
      </c>
      <c r="T4535" t="s">
        <v>122</v>
      </c>
      <c r="U4535" t="s">
        <v>100</v>
      </c>
      <c r="V4535" t="s">
        <v>80</v>
      </c>
      <c r="W4535">
        <v>81100</v>
      </c>
      <c r="X4535" t="s">
        <v>85</v>
      </c>
      <c r="Y4535">
        <v>-80</v>
      </c>
      <c r="Z4535" t="s">
        <v>164</v>
      </c>
      <c r="AA4535" t="s">
        <v>169</v>
      </c>
      <c r="AB4535" t="s">
        <v>107</v>
      </c>
      <c r="AC4535" t="s">
        <v>91</v>
      </c>
      <c r="AD4535">
        <f>_xlfn.XLOOKUP(MIS[[#This Row],[TRADING SYMBOL]],[1]Sheet1!$D:$D,[1]Sheet1!$C:$C)</f>
        <v>100.2</v>
      </c>
      <c r="AE4535">
        <f>MIS[[#This Row],[OrderAverageTradedPrice]]*MIS[[#This Row],[OrderQuantity]]</f>
        <v>12484</v>
      </c>
      <c r="AF4535">
        <f>MIS[[#This Row],[LTP]]*MIS[[#This Row],[OrderQuantity]]</f>
        <v>8016</v>
      </c>
      <c r="AG4535">
        <f>IF(MIS[[#This Row],[OrderSide]]="SELL",MIS[[#This Row],[VALUE]]-MIS[[#This Row],[LIVE_VALUE]],MIS[[#This Row],[LIVE_VALUE]]-MIS[[#This Row],[VALUE]])</f>
        <v>4468</v>
      </c>
      <c r="AH4535" t="str" cm="1">
        <f t="array" ref="AH4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5" t="str">
        <f>MIS[[#This Row],[TRADING SYMBOL]]</f>
        <v>SENSEX2552081100PE</v>
      </c>
      <c r="AJ4535" t="str">
        <f>IF(RIGHT(MIS[[#This Row],[Main/Hedge]],4)="MAIN","MAIN","HEDGE")</f>
        <v>MAIN</v>
      </c>
      <c r="AK4535" t="str" cm="1">
        <f t="array" ref="AK4535">_xlfn._xlws.FILTER(Table4[Column1],ISNUMBER(SEARCH(Table4[Column1],MIS[[#This Row],[OrderUniqueIdentifier]])),"")</f>
        <v>XYT</v>
      </c>
    </row>
    <row r="4536" spans="1:37" x14ac:dyDescent="0.25">
      <c r="A4536" t="s">
        <v>179</v>
      </c>
      <c r="B4536" t="s">
        <v>1488</v>
      </c>
      <c r="C4536" t="s">
        <v>8271</v>
      </c>
      <c r="D4536" t="s">
        <v>72</v>
      </c>
      <c r="E4536" t="s">
        <v>211</v>
      </c>
      <c r="F4536" t="s">
        <v>98</v>
      </c>
      <c r="G4536" t="s">
        <v>89</v>
      </c>
      <c r="H4536" t="s">
        <v>93</v>
      </c>
      <c r="I4536" t="s">
        <v>76</v>
      </c>
      <c r="J4536" t="s">
        <v>1005</v>
      </c>
      <c r="K4536">
        <v>20</v>
      </c>
      <c r="L4536" t="s">
        <v>77</v>
      </c>
      <c r="M4536" t="s">
        <v>78</v>
      </c>
      <c r="N4536" t="s">
        <v>1005</v>
      </c>
      <c r="O4536" t="s">
        <v>7905</v>
      </c>
      <c r="P4536" t="s">
        <v>7913</v>
      </c>
      <c r="Q4536" t="s">
        <v>213</v>
      </c>
      <c r="R4536" t="s">
        <v>79</v>
      </c>
      <c r="S4536" t="s">
        <v>155</v>
      </c>
      <c r="T4536" t="s">
        <v>214</v>
      </c>
      <c r="U4536" t="s">
        <v>100</v>
      </c>
      <c r="V4536" t="s">
        <v>80</v>
      </c>
      <c r="W4536">
        <v>83400</v>
      </c>
      <c r="X4536" t="s">
        <v>81</v>
      </c>
      <c r="Y4536">
        <v>-20</v>
      </c>
      <c r="Z4536" t="s">
        <v>164</v>
      </c>
      <c r="AA4536" t="s">
        <v>169</v>
      </c>
      <c r="AB4536" t="s">
        <v>90</v>
      </c>
      <c r="AC4536" t="s">
        <v>91</v>
      </c>
      <c r="AD4536">
        <f>_xlfn.XLOOKUP(MIS[[#This Row],[TRADING SYMBOL]],[1]Sheet1!$D:$D,[1]Sheet1!$C:$C)</f>
        <v>114.3</v>
      </c>
      <c r="AE4536">
        <f>MIS[[#This Row],[OrderAverageTradedPrice]]*MIS[[#This Row],[OrderQuantity]]</f>
        <v>2861</v>
      </c>
      <c r="AF4536">
        <f>MIS[[#This Row],[LTP]]*MIS[[#This Row],[OrderQuantity]]</f>
        <v>2286</v>
      </c>
      <c r="AG4536">
        <f>IF(MIS[[#This Row],[OrderSide]]="SELL",MIS[[#This Row],[VALUE]]-MIS[[#This Row],[LIVE_VALUE]],MIS[[#This Row],[LIVE_VALUE]]-MIS[[#This Row],[VALUE]])</f>
        <v>575</v>
      </c>
      <c r="AH4536" t="str" cm="1">
        <f t="array" ref="AH4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6" t="str">
        <f>MIS[[#This Row],[TRADING SYMBOL]]</f>
        <v>SENSEX2552083400CE</v>
      </c>
      <c r="AJ4536" t="str">
        <f>IF(RIGHT(MIS[[#This Row],[Main/Hedge]],4)="MAIN","MAIN","HEDGE")</f>
        <v>MAIN</v>
      </c>
      <c r="AK4536" t="str" cm="1">
        <f t="array" ref="AK4536">_xlfn._xlws.FILTER(Table4[Column1],ISNUMBER(SEARCH(Table4[Column1],MIS[[#This Row],[OrderUniqueIdentifier]])),"")</f>
        <v>XYT</v>
      </c>
    </row>
    <row r="4537" spans="1:37" x14ac:dyDescent="0.25">
      <c r="A4537" t="s">
        <v>179</v>
      </c>
      <c r="B4537" t="s">
        <v>1488</v>
      </c>
      <c r="C4537" t="s">
        <v>8272</v>
      </c>
      <c r="D4537" t="s">
        <v>72</v>
      </c>
      <c r="E4537" t="s">
        <v>120</v>
      </c>
      <c r="F4537" t="s">
        <v>98</v>
      </c>
      <c r="G4537" t="s">
        <v>89</v>
      </c>
      <c r="H4537" t="s">
        <v>93</v>
      </c>
      <c r="I4537" t="s">
        <v>76</v>
      </c>
      <c r="J4537" t="s">
        <v>8273</v>
      </c>
      <c r="K4537">
        <v>20</v>
      </c>
      <c r="L4537" t="s">
        <v>77</v>
      </c>
      <c r="M4537" t="s">
        <v>78</v>
      </c>
      <c r="N4537" t="s">
        <v>8273</v>
      </c>
      <c r="O4537" t="s">
        <v>7913</v>
      </c>
      <c r="P4537" t="s">
        <v>7913</v>
      </c>
      <c r="Q4537" t="s">
        <v>121</v>
      </c>
      <c r="R4537" t="s">
        <v>79</v>
      </c>
      <c r="S4537" t="s">
        <v>155</v>
      </c>
      <c r="T4537" t="s">
        <v>122</v>
      </c>
      <c r="U4537" t="s">
        <v>100</v>
      </c>
      <c r="V4537" t="s">
        <v>80</v>
      </c>
      <c r="W4537">
        <v>81100</v>
      </c>
      <c r="X4537" t="s">
        <v>85</v>
      </c>
      <c r="Y4537">
        <v>-20</v>
      </c>
      <c r="Z4537" t="s">
        <v>169</v>
      </c>
      <c r="AA4537" t="s">
        <v>169</v>
      </c>
      <c r="AB4537" t="s">
        <v>107</v>
      </c>
      <c r="AC4537" t="s">
        <v>91</v>
      </c>
      <c r="AD4537">
        <f>_xlfn.XLOOKUP(MIS[[#This Row],[TRADING SYMBOL]],[1]Sheet1!$D:$D,[1]Sheet1!$C:$C)</f>
        <v>100.2</v>
      </c>
      <c r="AE4537">
        <f>MIS[[#This Row],[OrderAverageTradedPrice]]*MIS[[#This Row],[OrderQuantity]]</f>
        <v>3126</v>
      </c>
      <c r="AF4537">
        <f>MIS[[#This Row],[LTP]]*MIS[[#This Row],[OrderQuantity]]</f>
        <v>2004</v>
      </c>
      <c r="AG4537">
        <f>IF(MIS[[#This Row],[OrderSide]]="SELL",MIS[[#This Row],[VALUE]]-MIS[[#This Row],[LIVE_VALUE]],MIS[[#This Row],[LIVE_VALUE]]-MIS[[#This Row],[VALUE]])</f>
        <v>1122</v>
      </c>
      <c r="AH4537" t="str" cm="1">
        <f t="array" ref="AH4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7" t="str">
        <f>MIS[[#This Row],[TRADING SYMBOL]]</f>
        <v>SENSEX2552081100PE</v>
      </c>
      <c r="AJ4537" t="str">
        <f>IF(RIGHT(MIS[[#This Row],[Main/Hedge]],4)="MAIN","MAIN","HEDGE")</f>
        <v>MAIN</v>
      </c>
      <c r="AK4537" t="str" cm="1">
        <f t="array" ref="AK4537">_xlfn._xlws.FILTER(Table4[Column1],ISNUMBER(SEARCH(Table4[Column1],MIS[[#This Row],[OrderUniqueIdentifier]])),"")</f>
        <v>XYT</v>
      </c>
    </row>
    <row r="4538" spans="1:37" x14ac:dyDescent="0.25">
      <c r="A4538" t="s">
        <v>1555</v>
      </c>
      <c r="B4538" t="s">
        <v>1556</v>
      </c>
      <c r="C4538" t="s">
        <v>8165</v>
      </c>
      <c r="D4538" t="s">
        <v>72</v>
      </c>
      <c r="E4538" t="s">
        <v>120</v>
      </c>
      <c r="F4538" t="s">
        <v>98</v>
      </c>
      <c r="G4538" t="s">
        <v>89</v>
      </c>
      <c r="H4538" t="s">
        <v>93</v>
      </c>
      <c r="I4538" t="s">
        <v>76</v>
      </c>
      <c r="J4538" t="s">
        <v>8082</v>
      </c>
      <c r="K4538">
        <v>280</v>
      </c>
      <c r="L4538" t="s">
        <v>77</v>
      </c>
      <c r="M4538" t="s">
        <v>78</v>
      </c>
      <c r="N4538" t="s">
        <v>8166</v>
      </c>
      <c r="O4538" t="s">
        <v>7905</v>
      </c>
      <c r="P4538" t="s">
        <v>7913</v>
      </c>
      <c r="Q4538" t="s">
        <v>121</v>
      </c>
      <c r="R4538" t="s">
        <v>79</v>
      </c>
      <c r="S4538" t="s">
        <v>155</v>
      </c>
      <c r="T4538" t="s">
        <v>122</v>
      </c>
      <c r="U4538" t="s">
        <v>100</v>
      </c>
      <c r="V4538" t="s">
        <v>80</v>
      </c>
      <c r="W4538">
        <v>81100</v>
      </c>
      <c r="X4538" t="s">
        <v>85</v>
      </c>
      <c r="Y4538">
        <v>-280</v>
      </c>
      <c r="Z4538" t="s">
        <v>164</v>
      </c>
      <c r="AA4538" t="s">
        <v>169</v>
      </c>
      <c r="AB4538" t="s">
        <v>107</v>
      </c>
      <c r="AC4538" t="s">
        <v>91</v>
      </c>
      <c r="AD4538">
        <f>_xlfn.XLOOKUP(MIS[[#This Row],[TRADING SYMBOL]],[1]Sheet1!$D:$D,[1]Sheet1!$C:$C)</f>
        <v>100.2</v>
      </c>
      <c r="AE4538">
        <f>MIS[[#This Row],[OrderAverageTradedPrice]]*MIS[[#This Row],[OrderQuantity]]</f>
        <v>43835.99999999976</v>
      </c>
      <c r="AF4538">
        <f>MIS[[#This Row],[LTP]]*MIS[[#This Row],[OrderQuantity]]</f>
        <v>28056</v>
      </c>
      <c r="AG4538">
        <f>IF(MIS[[#This Row],[OrderSide]]="SELL",MIS[[#This Row],[VALUE]]-MIS[[#This Row],[LIVE_VALUE]],MIS[[#This Row],[LIVE_VALUE]]-MIS[[#This Row],[VALUE]])</f>
        <v>15779.99999999976</v>
      </c>
      <c r="AH4538" t="str" cm="1">
        <f t="array" ref="AH4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8" t="str">
        <f>MIS[[#This Row],[TRADING SYMBOL]]</f>
        <v>SENSEX2552081100PE</v>
      </c>
      <c r="AJ4538" t="str">
        <f>IF(RIGHT(MIS[[#This Row],[Main/Hedge]],4)="MAIN","MAIN","HEDGE")</f>
        <v>MAIN</v>
      </c>
      <c r="AK4538" t="str" cm="1">
        <f t="array" ref="AK4538">_xlfn._xlws.FILTER(Table4[Column1],ISNUMBER(SEARCH(Table4[Column1],MIS[[#This Row],[OrderUniqueIdentifier]])),"")</f>
        <v>XYT</v>
      </c>
    </row>
    <row r="4539" spans="1:37" x14ac:dyDescent="0.25">
      <c r="A4539" t="s">
        <v>1555</v>
      </c>
      <c r="B4539" t="s">
        <v>1589</v>
      </c>
      <c r="C4539" t="s">
        <v>8276</v>
      </c>
      <c r="D4539" t="s">
        <v>72</v>
      </c>
      <c r="E4539" t="s">
        <v>120</v>
      </c>
      <c r="F4539" t="s">
        <v>98</v>
      </c>
      <c r="G4539" t="s">
        <v>89</v>
      </c>
      <c r="H4539" t="s">
        <v>93</v>
      </c>
      <c r="I4539" t="s">
        <v>76</v>
      </c>
      <c r="J4539" t="s">
        <v>8161</v>
      </c>
      <c r="K4539">
        <v>60</v>
      </c>
      <c r="L4539" t="s">
        <v>77</v>
      </c>
      <c r="M4539" t="s">
        <v>78</v>
      </c>
      <c r="N4539" t="s">
        <v>8269</v>
      </c>
      <c r="O4539" t="s">
        <v>7905</v>
      </c>
      <c r="P4539" t="s">
        <v>7913</v>
      </c>
      <c r="Q4539" t="s">
        <v>121</v>
      </c>
      <c r="R4539" t="s">
        <v>79</v>
      </c>
      <c r="S4539" t="s">
        <v>155</v>
      </c>
      <c r="T4539" t="s">
        <v>122</v>
      </c>
      <c r="U4539" t="s">
        <v>100</v>
      </c>
      <c r="V4539" t="s">
        <v>80</v>
      </c>
      <c r="W4539">
        <v>81100</v>
      </c>
      <c r="X4539" t="s">
        <v>85</v>
      </c>
      <c r="Y4539">
        <v>-60</v>
      </c>
      <c r="Z4539" t="s">
        <v>164</v>
      </c>
      <c r="AA4539" t="s">
        <v>169</v>
      </c>
      <c r="AB4539" t="s">
        <v>107</v>
      </c>
      <c r="AC4539" t="s">
        <v>91</v>
      </c>
      <c r="AD4539">
        <f>_xlfn.XLOOKUP(MIS[[#This Row],[TRADING SYMBOL]],[1]Sheet1!$D:$D,[1]Sheet1!$C:$C)</f>
        <v>100.2</v>
      </c>
      <c r="AE4539">
        <f>MIS[[#This Row],[OrderAverageTradedPrice]]*MIS[[#This Row],[OrderQuantity]]</f>
        <v>9409.99999999998</v>
      </c>
      <c r="AF4539">
        <f>MIS[[#This Row],[LTP]]*MIS[[#This Row],[OrderQuantity]]</f>
        <v>6012</v>
      </c>
      <c r="AG4539">
        <f>IF(MIS[[#This Row],[OrderSide]]="SELL",MIS[[#This Row],[VALUE]]-MIS[[#This Row],[LIVE_VALUE]],MIS[[#This Row],[LIVE_VALUE]]-MIS[[#This Row],[VALUE]])</f>
        <v>3397.99999999998</v>
      </c>
      <c r="AH4539" t="str" cm="1">
        <f t="array" ref="AH4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9" t="str">
        <f>MIS[[#This Row],[TRADING SYMBOL]]</f>
        <v>SENSEX2552081100PE</v>
      </c>
      <c r="AJ4539" t="str">
        <f>IF(RIGHT(MIS[[#This Row],[Main/Hedge]],4)="MAIN","MAIN","HEDGE")</f>
        <v>MAIN</v>
      </c>
      <c r="AK4539" t="str" cm="1">
        <f t="array" ref="AK4539">_xlfn._xlws.FILTER(Table4[Column1],ISNUMBER(SEARCH(Table4[Column1],MIS[[#This Row],[OrderUniqueIdentifier]])),"")</f>
        <v>XYT</v>
      </c>
    </row>
    <row r="4540" spans="1:37" x14ac:dyDescent="0.25">
      <c r="A4540" t="s">
        <v>1555</v>
      </c>
      <c r="B4540" t="s">
        <v>1631</v>
      </c>
      <c r="C4540" t="s">
        <v>8177</v>
      </c>
      <c r="D4540" t="s">
        <v>72</v>
      </c>
      <c r="E4540" t="s">
        <v>211</v>
      </c>
      <c r="F4540" t="s">
        <v>98</v>
      </c>
      <c r="G4540" t="s">
        <v>89</v>
      </c>
      <c r="H4540" t="s">
        <v>93</v>
      </c>
      <c r="I4540" t="s">
        <v>76</v>
      </c>
      <c r="J4540" t="s">
        <v>8178</v>
      </c>
      <c r="K4540">
        <v>80</v>
      </c>
      <c r="L4540" t="s">
        <v>77</v>
      </c>
      <c r="M4540" t="s">
        <v>78</v>
      </c>
      <c r="N4540" t="s">
        <v>8179</v>
      </c>
      <c r="O4540" t="s">
        <v>7905</v>
      </c>
      <c r="P4540" t="s">
        <v>7913</v>
      </c>
      <c r="Q4540" t="s">
        <v>213</v>
      </c>
      <c r="R4540" t="s">
        <v>79</v>
      </c>
      <c r="S4540" t="s">
        <v>155</v>
      </c>
      <c r="T4540" t="s">
        <v>214</v>
      </c>
      <c r="U4540" t="s">
        <v>100</v>
      </c>
      <c r="V4540" t="s">
        <v>80</v>
      </c>
      <c r="W4540">
        <v>83400</v>
      </c>
      <c r="X4540" t="s">
        <v>81</v>
      </c>
      <c r="Y4540">
        <v>-80</v>
      </c>
      <c r="Z4540" t="s">
        <v>164</v>
      </c>
      <c r="AA4540" t="s">
        <v>169</v>
      </c>
      <c r="AB4540" t="s">
        <v>90</v>
      </c>
      <c r="AC4540" t="s">
        <v>91</v>
      </c>
      <c r="AD4540">
        <f>_xlfn.XLOOKUP(MIS[[#This Row],[TRADING SYMBOL]],[1]Sheet1!$D:$D,[1]Sheet1!$C:$C)</f>
        <v>114.3</v>
      </c>
      <c r="AE4540">
        <f>MIS[[#This Row],[OrderAverageTradedPrice]]*MIS[[#This Row],[OrderQuantity]]</f>
        <v>11446</v>
      </c>
      <c r="AF4540">
        <f>MIS[[#This Row],[LTP]]*MIS[[#This Row],[OrderQuantity]]</f>
        <v>9144</v>
      </c>
      <c r="AG4540">
        <f>IF(MIS[[#This Row],[OrderSide]]="SELL",MIS[[#This Row],[VALUE]]-MIS[[#This Row],[LIVE_VALUE]],MIS[[#This Row],[LIVE_VALUE]]-MIS[[#This Row],[VALUE]])</f>
        <v>2302</v>
      </c>
      <c r="AH4540" t="str" cm="1">
        <f t="array" ref="AH4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0" t="str">
        <f>MIS[[#This Row],[TRADING SYMBOL]]</f>
        <v>SENSEX2552083400CE</v>
      </c>
      <c r="AJ4540" t="str">
        <f>IF(RIGHT(MIS[[#This Row],[Main/Hedge]],4)="MAIN","MAIN","HEDGE")</f>
        <v>MAIN</v>
      </c>
      <c r="AK4540" t="str" cm="1">
        <f t="array" ref="AK4540">_xlfn._xlws.FILTER(Table4[Column1],ISNUMBER(SEARCH(Table4[Column1],MIS[[#This Row],[OrderUniqueIdentifier]])),"")</f>
        <v>XYT</v>
      </c>
    </row>
    <row r="4541" spans="1:37" x14ac:dyDescent="0.25">
      <c r="A4541" t="s">
        <v>1555</v>
      </c>
      <c r="B4541" t="s">
        <v>1631</v>
      </c>
      <c r="C4541" t="s">
        <v>8180</v>
      </c>
      <c r="D4541" t="s">
        <v>72</v>
      </c>
      <c r="E4541" t="s">
        <v>120</v>
      </c>
      <c r="F4541" t="s">
        <v>98</v>
      </c>
      <c r="G4541" t="s">
        <v>89</v>
      </c>
      <c r="H4541" t="s">
        <v>93</v>
      </c>
      <c r="I4541" t="s">
        <v>76</v>
      </c>
      <c r="J4541" t="s">
        <v>8181</v>
      </c>
      <c r="K4541">
        <v>80</v>
      </c>
      <c r="L4541" t="s">
        <v>77</v>
      </c>
      <c r="M4541" t="s">
        <v>78</v>
      </c>
      <c r="N4541" t="s">
        <v>8182</v>
      </c>
      <c r="O4541" t="s">
        <v>7905</v>
      </c>
      <c r="P4541" t="s">
        <v>7913</v>
      </c>
      <c r="Q4541" t="s">
        <v>121</v>
      </c>
      <c r="R4541" t="s">
        <v>79</v>
      </c>
      <c r="S4541" t="s">
        <v>155</v>
      </c>
      <c r="T4541" t="s">
        <v>122</v>
      </c>
      <c r="U4541" t="s">
        <v>100</v>
      </c>
      <c r="V4541" t="s">
        <v>80</v>
      </c>
      <c r="W4541">
        <v>81100</v>
      </c>
      <c r="X4541" t="s">
        <v>85</v>
      </c>
      <c r="Y4541">
        <v>-80</v>
      </c>
      <c r="Z4541" t="s">
        <v>164</v>
      </c>
      <c r="AA4541" t="s">
        <v>169</v>
      </c>
      <c r="AB4541" t="s">
        <v>107</v>
      </c>
      <c r="AC4541" t="s">
        <v>91</v>
      </c>
      <c r="AD4541">
        <f>_xlfn.XLOOKUP(MIS[[#This Row],[TRADING SYMBOL]],[1]Sheet1!$D:$D,[1]Sheet1!$C:$C)</f>
        <v>100.2</v>
      </c>
      <c r="AE4541">
        <f>MIS[[#This Row],[OrderAverageTradedPrice]]*MIS[[#This Row],[OrderQuantity]]</f>
        <v>12517</v>
      </c>
      <c r="AF4541">
        <f>MIS[[#This Row],[LTP]]*MIS[[#This Row],[OrderQuantity]]</f>
        <v>8016</v>
      </c>
      <c r="AG4541">
        <f>IF(MIS[[#This Row],[OrderSide]]="SELL",MIS[[#This Row],[VALUE]]-MIS[[#This Row],[LIVE_VALUE]],MIS[[#This Row],[LIVE_VALUE]]-MIS[[#This Row],[VALUE]])</f>
        <v>4501</v>
      </c>
      <c r="AH4541" t="str" cm="1">
        <f t="array" ref="AH4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1" t="str">
        <f>MIS[[#This Row],[TRADING SYMBOL]]</f>
        <v>SENSEX2552081100PE</v>
      </c>
      <c r="AJ4541" t="str">
        <f>IF(RIGHT(MIS[[#This Row],[Main/Hedge]],4)="MAIN","MAIN","HEDGE")</f>
        <v>MAIN</v>
      </c>
      <c r="AK4541" t="str" cm="1">
        <f t="array" ref="AK4541">_xlfn._xlws.FILTER(Table4[Column1],ISNUMBER(SEARCH(Table4[Column1],MIS[[#This Row],[OrderUniqueIdentifier]])),"")</f>
        <v>XYT</v>
      </c>
    </row>
    <row r="4542" spans="1:37" x14ac:dyDescent="0.25">
      <c r="A4542" t="s">
        <v>1555</v>
      </c>
      <c r="B4542" t="s">
        <v>1640</v>
      </c>
      <c r="C4542" t="s">
        <v>8185</v>
      </c>
      <c r="D4542" t="s">
        <v>72</v>
      </c>
      <c r="E4542" t="s">
        <v>120</v>
      </c>
      <c r="F4542" t="s">
        <v>98</v>
      </c>
      <c r="G4542" t="s">
        <v>89</v>
      </c>
      <c r="H4542" t="s">
        <v>93</v>
      </c>
      <c r="I4542" t="s">
        <v>76</v>
      </c>
      <c r="J4542" t="s">
        <v>8176</v>
      </c>
      <c r="K4542">
        <v>80</v>
      </c>
      <c r="L4542" t="s">
        <v>77</v>
      </c>
      <c r="M4542" t="s">
        <v>78</v>
      </c>
      <c r="N4542" t="s">
        <v>244</v>
      </c>
      <c r="O4542" t="s">
        <v>7905</v>
      </c>
      <c r="P4542" t="s">
        <v>7913</v>
      </c>
      <c r="Q4542" t="s">
        <v>121</v>
      </c>
      <c r="R4542" t="s">
        <v>79</v>
      </c>
      <c r="S4542" t="s">
        <v>155</v>
      </c>
      <c r="T4542" t="s">
        <v>122</v>
      </c>
      <c r="U4542" t="s">
        <v>100</v>
      </c>
      <c r="V4542" t="s">
        <v>80</v>
      </c>
      <c r="W4542">
        <v>81100</v>
      </c>
      <c r="X4542" t="s">
        <v>85</v>
      </c>
      <c r="Y4542">
        <v>-80</v>
      </c>
      <c r="Z4542" t="s">
        <v>164</v>
      </c>
      <c r="AA4542" t="s">
        <v>169</v>
      </c>
      <c r="AB4542" t="s">
        <v>107</v>
      </c>
      <c r="AC4542" t="s">
        <v>91</v>
      </c>
      <c r="AD4542">
        <f>_xlfn.XLOOKUP(MIS[[#This Row],[TRADING SYMBOL]],[1]Sheet1!$D:$D,[1]Sheet1!$C:$C)</f>
        <v>100.2</v>
      </c>
      <c r="AE4542">
        <f>MIS[[#This Row],[OrderAverageTradedPrice]]*MIS[[#This Row],[OrderQuantity]]</f>
        <v>12528</v>
      </c>
      <c r="AF4542">
        <f>MIS[[#This Row],[LTP]]*MIS[[#This Row],[OrderQuantity]]</f>
        <v>8016</v>
      </c>
      <c r="AG4542">
        <f>IF(MIS[[#This Row],[OrderSide]]="SELL",MIS[[#This Row],[VALUE]]-MIS[[#This Row],[LIVE_VALUE]],MIS[[#This Row],[LIVE_VALUE]]-MIS[[#This Row],[VALUE]])</f>
        <v>4512</v>
      </c>
      <c r="AH4542" t="str" cm="1">
        <f t="array" ref="AH4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2" t="str">
        <f>MIS[[#This Row],[TRADING SYMBOL]]</f>
        <v>SENSEX2552081100PE</v>
      </c>
      <c r="AJ4542" t="str">
        <f>IF(RIGHT(MIS[[#This Row],[Main/Hedge]],4)="MAIN","MAIN","HEDGE")</f>
        <v>MAIN</v>
      </c>
      <c r="AK4542" t="str" cm="1">
        <f t="array" ref="AK4542">_xlfn._xlws.FILTER(Table4[Column1],ISNUMBER(SEARCH(Table4[Column1],MIS[[#This Row],[OrderUniqueIdentifier]])),"")</f>
        <v>XYT</v>
      </c>
    </row>
    <row r="4543" spans="1:37" x14ac:dyDescent="0.25">
      <c r="A4543" t="s">
        <v>1555</v>
      </c>
      <c r="B4543" t="s">
        <v>1657</v>
      </c>
      <c r="C4543" t="s">
        <v>8188</v>
      </c>
      <c r="D4543" t="s">
        <v>72</v>
      </c>
      <c r="E4543" t="s">
        <v>211</v>
      </c>
      <c r="F4543" t="s">
        <v>98</v>
      </c>
      <c r="G4543" t="s">
        <v>89</v>
      </c>
      <c r="H4543" t="s">
        <v>93</v>
      </c>
      <c r="I4543" t="s">
        <v>76</v>
      </c>
      <c r="J4543" t="s">
        <v>8044</v>
      </c>
      <c r="K4543">
        <v>80</v>
      </c>
      <c r="L4543" t="s">
        <v>77</v>
      </c>
      <c r="M4543" t="s">
        <v>78</v>
      </c>
      <c r="N4543" t="s">
        <v>8189</v>
      </c>
      <c r="O4543" t="s">
        <v>7905</v>
      </c>
      <c r="P4543" t="s">
        <v>7913</v>
      </c>
      <c r="Q4543" t="s">
        <v>213</v>
      </c>
      <c r="R4543" t="s">
        <v>79</v>
      </c>
      <c r="S4543" t="s">
        <v>155</v>
      </c>
      <c r="T4543" t="s">
        <v>214</v>
      </c>
      <c r="U4543" t="s">
        <v>100</v>
      </c>
      <c r="V4543" t="s">
        <v>80</v>
      </c>
      <c r="W4543">
        <v>83400</v>
      </c>
      <c r="X4543" t="s">
        <v>81</v>
      </c>
      <c r="Y4543">
        <v>-80</v>
      </c>
      <c r="Z4543" t="s">
        <v>164</v>
      </c>
      <c r="AA4543" t="s">
        <v>169</v>
      </c>
      <c r="AB4543" t="s">
        <v>90</v>
      </c>
      <c r="AC4543" t="s">
        <v>91</v>
      </c>
      <c r="AD4543">
        <f>_xlfn.XLOOKUP(MIS[[#This Row],[TRADING SYMBOL]],[1]Sheet1!$D:$D,[1]Sheet1!$C:$C)</f>
        <v>114.3</v>
      </c>
      <c r="AE4543">
        <f>MIS[[#This Row],[OrderAverageTradedPrice]]*MIS[[#This Row],[OrderQuantity]]</f>
        <v>11438</v>
      </c>
      <c r="AF4543">
        <f>MIS[[#This Row],[LTP]]*MIS[[#This Row],[OrderQuantity]]</f>
        <v>9144</v>
      </c>
      <c r="AG4543">
        <f>IF(MIS[[#This Row],[OrderSide]]="SELL",MIS[[#This Row],[VALUE]]-MIS[[#This Row],[LIVE_VALUE]],MIS[[#This Row],[LIVE_VALUE]]-MIS[[#This Row],[VALUE]])</f>
        <v>2294</v>
      </c>
      <c r="AH4543" t="str" cm="1">
        <f t="array" ref="AH4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3" t="str">
        <f>MIS[[#This Row],[TRADING SYMBOL]]</f>
        <v>SENSEX2552083400CE</v>
      </c>
      <c r="AJ4543" t="str">
        <f>IF(RIGHT(MIS[[#This Row],[Main/Hedge]],4)="MAIN","MAIN","HEDGE")</f>
        <v>MAIN</v>
      </c>
      <c r="AK4543" t="str" cm="1">
        <f t="array" ref="AK4543">_xlfn._xlws.FILTER(Table4[Column1],ISNUMBER(SEARCH(Table4[Column1],MIS[[#This Row],[OrderUniqueIdentifier]])),"")</f>
        <v>XYT</v>
      </c>
    </row>
    <row r="4544" spans="1:37" x14ac:dyDescent="0.25">
      <c r="A4544" t="s">
        <v>1555</v>
      </c>
      <c r="B4544" t="s">
        <v>1657</v>
      </c>
      <c r="C4544" t="s">
        <v>8190</v>
      </c>
      <c r="D4544" t="s">
        <v>72</v>
      </c>
      <c r="E4544" t="s">
        <v>120</v>
      </c>
      <c r="F4544" t="s">
        <v>98</v>
      </c>
      <c r="G4544" t="s">
        <v>89</v>
      </c>
      <c r="H4544" t="s">
        <v>93</v>
      </c>
      <c r="I4544" t="s">
        <v>76</v>
      </c>
      <c r="J4544" t="s">
        <v>8069</v>
      </c>
      <c r="K4544">
        <v>80</v>
      </c>
      <c r="L4544" t="s">
        <v>77</v>
      </c>
      <c r="M4544" t="s">
        <v>78</v>
      </c>
      <c r="N4544" t="s">
        <v>8069</v>
      </c>
      <c r="O4544" t="s">
        <v>7905</v>
      </c>
      <c r="P4544" t="s">
        <v>7913</v>
      </c>
      <c r="Q4544" t="s">
        <v>121</v>
      </c>
      <c r="R4544" t="s">
        <v>79</v>
      </c>
      <c r="S4544" t="s">
        <v>155</v>
      </c>
      <c r="T4544" t="s">
        <v>122</v>
      </c>
      <c r="U4544" t="s">
        <v>100</v>
      </c>
      <c r="V4544" t="s">
        <v>80</v>
      </c>
      <c r="W4544">
        <v>81100</v>
      </c>
      <c r="X4544" t="s">
        <v>85</v>
      </c>
      <c r="Y4544">
        <v>-80</v>
      </c>
      <c r="Z4544" t="s">
        <v>164</v>
      </c>
      <c r="AA4544" t="s">
        <v>169</v>
      </c>
      <c r="AB4544" t="s">
        <v>107</v>
      </c>
      <c r="AC4544" t="s">
        <v>91</v>
      </c>
      <c r="AD4544">
        <f>_xlfn.XLOOKUP(MIS[[#This Row],[TRADING SYMBOL]],[1]Sheet1!$D:$D,[1]Sheet1!$C:$C)</f>
        <v>100.2</v>
      </c>
      <c r="AE4544">
        <f>MIS[[#This Row],[OrderAverageTradedPrice]]*MIS[[#This Row],[OrderQuantity]]</f>
        <v>12484</v>
      </c>
      <c r="AF4544">
        <f>MIS[[#This Row],[LTP]]*MIS[[#This Row],[OrderQuantity]]</f>
        <v>8016</v>
      </c>
      <c r="AG4544">
        <f>IF(MIS[[#This Row],[OrderSide]]="SELL",MIS[[#This Row],[VALUE]]-MIS[[#This Row],[LIVE_VALUE]],MIS[[#This Row],[LIVE_VALUE]]-MIS[[#This Row],[VALUE]])</f>
        <v>4468</v>
      </c>
      <c r="AH4544" t="str" cm="1">
        <f t="array" ref="AH4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4" t="str">
        <f>MIS[[#This Row],[TRADING SYMBOL]]</f>
        <v>SENSEX2552081100PE</v>
      </c>
      <c r="AJ4544" t="str">
        <f>IF(RIGHT(MIS[[#This Row],[Main/Hedge]],4)="MAIN","MAIN","HEDGE")</f>
        <v>MAIN</v>
      </c>
      <c r="AK4544" t="str" cm="1">
        <f t="array" ref="AK4544">_xlfn._xlws.FILTER(Table4[Column1],ISNUMBER(SEARCH(Table4[Column1],MIS[[#This Row],[OrderUniqueIdentifier]])),"")</f>
        <v>XYT</v>
      </c>
    </row>
    <row r="4545" spans="1:37" x14ac:dyDescent="0.25">
      <c r="A4545" t="s">
        <v>71</v>
      </c>
      <c r="B4545" t="s">
        <v>619</v>
      </c>
      <c r="C4545" t="s">
        <v>8208</v>
      </c>
      <c r="D4545" t="s">
        <v>72</v>
      </c>
      <c r="E4545" t="s">
        <v>120</v>
      </c>
      <c r="F4545" t="s">
        <v>98</v>
      </c>
      <c r="G4545" t="s">
        <v>89</v>
      </c>
      <c r="H4545" t="s">
        <v>75</v>
      </c>
      <c r="I4545" t="s">
        <v>76</v>
      </c>
      <c r="J4545" t="s">
        <v>77</v>
      </c>
      <c r="K4545">
        <v>20</v>
      </c>
      <c r="L4545" t="s">
        <v>77</v>
      </c>
      <c r="M4545" t="s">
        <v>78</v>
      </c>
      <c r="N4545" t="s">
        <v>226</v>
      </c>
      <c r="O4545" t="s">
        <v>7913</v>
      </c>
      <c r="P4545" t="s">
        <v>7963</v>
      </c>
      <c r="Q4545" t="s">
        <v>121</v>
      </c>
      <c r="R4545" t="s">
        <v>79</v>
      </c>
      <c r="S4545" t="s">
        <v>155</v>
      </c>
      <c r="T4545" t="s">
        <v>122</v>
      </c>
      <c r="U4545" t="s">
        <v>100</v>
      </c>
      <c r="V4545" t="s">
        <v>80</v>
      </c>
      <c r="W4545">
        <v>81100</v>
      </c>
      <c r="X4545" t="s">
        <v>85</v>
      </c>
      <c r="Y4545">
        <v>-20</v>
      </c>
      <c r="Z4545" t="s">
        <v>169</v>
      </c>
      <c r="AA4545" t="s">
        <v>7964</v>
      </c>
      <c r="AB4545" t="s">
        <v>107</v>
      </c>
      <c r="AC4545" t="s">
        <v>91</v>
      </c>
      <c r="AD4545">
        <f>_xlfn.XLOOKUP(MIS[[#This Row],[TRADING SYMBOL]],[1]Sheet1!$D:$D,[1]Sheet1!$C:$C)</f>
        <v>100.2</v>
      </c>
      <c r="AE4545">
        <f>MIS[[#This Row],[OrderAverageTradedPrice]]*MIS[[#This Row],[OrderQuantity]]</f>
        <v>3117</v>
      </c>
      <c r="AF4545">
        <f>MIS[[#This Row],[LTP]]*MIS[[#This Row],[OrderQuantity]]</f>
        <v>2004</v>
      </c>
      <c r="AG4545">
        <f>IF(MIS[[#This Row],[OrderSide]]="SELL",MIS[[#This Row],[VALUE]]-MIS[[#This Row],[LIVE_VALUE]],MIS[[#This Row],[LIVE_VALUE]]-MIS[[#This Row],[VALUE]])</f>
        <v>1113</v>
      </c>
      <c r="AH4545" t="str" cm="1">
        <f t="array" ref="AH4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5" t="str">
        <f>MIS[[#This Row],[TRADING SYMBOL]]</f>
        <v>SENSEX2552081100PE</v>
      </c>
      <c r="AJ4545" t="str">
        <f>IF(RIGHT(MIS[[#This Row],[Main/Hedge]],4)="MAIN","MAIN","HEDGE")</f>
        <v>MAIN</v>
      </c>
      <c r="AK4545" t="str" cm="1">
        <f t="array" ref="AK4545">_xlfn._xlws.FILTER(Table4[Column1],ISNUMBER(SEARCH(Table4[Column1],MIS[[#This Row],[OrderUniqueIdentifier]])),"")</f>
        <v>XYT</v>
      </c>
    </row>
    <row r="4546" spans="1:37" x14ac:dyDescent="0.25">
      <c r="A4546" t="s">
        <v>71</v>
      </c>
      <c r="B4546" t="s">
        <v>629</v>
      </c>
      <c r="C4546" t="s">
        <v>8211</v>
      </c>
      <c r="D4546" t="s">
        <v>72</v>
      </c>
      <c r="E4546" t="s">
        <v>120</v>
      </c>
      <c r="F4546" t="s">
        <v>98</v>
      </c>
      <c r="G4546" t="s">
        <v>89</v>
      </c>
      <c r="H4546" t="s">
        <v>75</v>
      </c>
      <c r="I4546" t="s">
        <v>76</v>
      </c>
      <c r="J4546" t="s">
        <v>77</v>
      </c>
      <c r="K4546">
        <v>20</v>
      </c>
      <c r="L4546" t="s">
        <v>77</v>
      </c>
      <c r="M4546" t="s">
        <v>78</v>
      </c>
      <c r="N4546" t="s">
        <v>8069</v>
      </c>
      <c r="O4546" t="s">
        <v>7913</v>
      </c>
      <c r="P4546" t="s">
        <v>7963</v>
      </c>
      <c r="Q4546" t="s">
        <v>121</v>
      </c>
      <c r="R4546" t="s">
        <v>79</v>
      </c>
      <c r="S4546" t="s">
        <v>155</v>
      </c>
      <c r="T4546" t="s">
        <v>122</v>
      </c>
      <c r="U4546" t="s">
        <v>100</v>
      </c>
      <c r="V4546" t="s">
        <v>80</v>
      </c>
      <c r="W4546">
        <v>81100</v>
      </c>
      <c r="X4546" t="s">
        <v>85</v>
      </c>
      <c r="Y4546">
        <v>-20</v>
      </c>
      <c r="Z4546" t="s">
        <v>169</v>
      </c>
      <c r="AA4546" t="s">
        <v>7964</v>
      </c>
      <c r="AB4546" t="s">
        <v>107</v>
      </c>
      <c r="AC4546" t="s">
        <v>91</v>
      </c>
      <c r="AD4546">
        <f>_xlfn.XLOOKUP(MIS[[#This Row],[TRADING SYMBOL]],[1]Sheet1!$D:$D,[1]Sheet1!$C:$C)</f>
        <v>100.2</v>
      </c>
      <c r="AE4546">
        <f>MIS[[#This Row],[OrderAverageTradedPrice]]*MIS[[#This Row],[OrderQuantity]]</f>
        <v>3121</v>
      </c>
      <c r="AF4546">
        <f>MIS[[#This Row],[LTP]]*MIS[[#This Row],[OrderQuantity]]</f>
        <v>2004</v>
      </c>
      <c r="AG4546">
        <f>IF(MIS[[#This Row],[OrderSide]]="SELL",MIS[[#This Row],[VALUE]]-MIS[[#This Row],[LIVE_VALUE]],MIS[[#This Row],[LIVE_VALUE]]-MIS[[#This Row],[VALUE]])</f>
        <v>1117</v>
      </c>
      <c r="AH4546" t="str" cm="1">
        <f t="array" ref="AH4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6" t="str">
        <f>MIS[[#This Row],[TRADING SYMBOL]]</f>
        <v>SENSEX2552081100PE</v>
      </c>
      <c r="AJ4546" t="str">
        <f>IF(RIGHT(MIS[[#This Row],[Main/Hedge]],4)="MAIN","MAIN","HEDGE")</f>
        <v>MAIN</v>
      </c>
      <c r="AK4546" t="str" cm="1">
        <f t="array" ref="AK4546">_xlfn._xlws.FILTER(Table4[Column1],ISNUMBER(SEARCH(Table4[Column1],MIS[[#This Row],[OrderUniqueIdentifier]])),"")</f>
        <v>XYT</v>
      </c>
    </row>
    <row r="4547" spans="1:37" x14ac:dyDescent="0.25">
      <c r="A4547" t="s">
        <v>71</v>
      </c>
      <c r="B4547" t="s">
        <v>652</v>
      </c>
      <c r="C4547" t="s">
        <v>8213</v>
      </c>
      <c r="D4547" t="s">
        <v>72</v>
      </c>
      <c r="E4547" t="s">
        <v>120</v>
      </c>
      <c r="F4547" t="s">
        <v>98</v>
      </c>
      <c r="G4547" t="s">
        <v>89</v>
      </c>
      <c r="H4547" t="s">
        <v>75</v>
      </c>
      <c r="I4547" t="s">
        <v>76</v>
      </c>
      <c r="J4547" t="s">
        <v>77</v>
      </c>
      <c r="K4547">
        <v>20</v>
      </c>
      <c r="L4547" t="s">
        <v>77</v>
      </c>
      <c r="M4547" t="s">
        <v>78</v>
      </c>
      <c r="N4547" t="s">
        <v>226</v>
      </c>
      <c r="O4547" t="s">
        <v>7963</v>
      </c>
      <c r="P4547" t="s">
        <v>7963</v>
      </c>
      <c r="Q4547" t="s">
        <v>121</v>
      </c>
      <c r="R4547" t="s">
        <v>79</v>
      </c>
      <c r="S4547" t="s">
        <v>155</v>
      </c>
      <c r="T4547" t="s">
        <v>122</v>
      </c>
      <c r="U4547" t="s">
        <v>100</v>
      </c>
      <c r="V4547" t="s">
        <v>80</v>
      </c>
      <c r="W4547">
        <v>81100</v>
      </c>
      <c r="X4547" t="s">
        <v>85</v>
      </c>
      <c r="Y4547">
        <v>-20</v>
      </c>
      <c r="Z4547" t="s">
        <v>7964</v>
      </c>
      <c r="AA4547" t="s">
        <v>7964</v>
      </c>
      <c r="AB4547" t="s">
        <v>107</v>
      </c>
      <c r="AC4547" t="s">
        <v>91</v>
      </c>
      <c r="AD4547">
        <f>_xlfn.XLOOKUP(MIS[[#This Row],[TRADING SYMBOL]],[1]Sheet1!$D:$D,[1]Sheet1!$C:$C)</f>
        <v>100.2</v>
      </c>
      <c r="AE4547">
        <f>MIS[[#This Row],[OrderAverageTradedPrice]]*MIS[[#This Row],[OrderQuantity]]</f>
        <v>3117</v>
      </c>
      <c r="AF4547">
        <f>MIS[[#This Row],[LTP]]*MIS[[#This Row],[OrderQuantity]]</f>
        <v>2004</v>
      </c>
      <c r="AG4547">
        <f>IF(MIS[[#This Row],[OrderSide]]="SELL",MIS[[#This Row],[VALUE]]-MIS[[#This Row],[LIVE_VALUE]],MIS[[#This Row],[LIVE_VALUE]]-MIS[[#This Row],[VALUE]])</f>
        <v>1113</v>
      </c>
      <c r="AH4547" t="str" cm="1">
        <f t="array" ref="AH4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7" t="str">
        <f>MIS[[#This Row],[TRADING SYMBOL]]</f>
        <v>SENSEX2552081100PE</v>
      </c>
      <c r="AJ4547" t="str">
        <f>IF(RIGHT(MIS[[#This Row],[Main/Hedge]],4)="MAIN","MAIN","HEDGE")</f>
        <v>MAIN</v>
      </c>
      <c r="AK4547" t="str" cm="1">
        <f t="array" ref="AK4547">_xlfn._xlws.FILTER(Table4[Column1],ISNUMBER(SEARCH(Table4[Column1],MIS[[#This Row],[OrderUniqueIdentifier]])),"")</f>
        <v>XYT</v>
      </c>
    </row>
    <row r="4548" spans="1:37" x14ac:dyDescent="0.25">
      <c r="A4548" t="s">
        <v>71</v>
      </c>
      <c r="B4548" t="s">
        <v>705</v>
      </c>
      <c r="C4548" t="s">
        <v>7962</v>
      </c>
      <c r="D4548" t="s">
        <v>72</v>
      </c>
      <c r="E4548" t="s">
        <v>120</v>
      </c>
      <c r="F4548" t="s">
        <v>98</v>
      </c>
      <c r="G4548" t="s">
        <v>89</v>
      </c>
      <c r="H4548" t="s">
        <v>75</v>
      </c>
      <c r="I4548" t="s">
        <v>76</v>
      </c>
      <c r="J4548" t="s">
        <v>77</v>
      </c>
      <c r="K4548">
        <v>20</v>
      </c>
      <c r="L4548" t="s">
        <v>77</v>
      </c>
      <c r="M4548" t="s">
        <v>78</v>
      </c>
      <c r="N4548" t="s">
        <v>278</v>
      </c>
      <c r="O4548" t="s">
        <v>7913</v>
      </c>
      <c r="P4548" t="s">
        <v>7963</v>
      </c>
      <c r="Q4548" t="s">
        <v>121</v>
      </c>
      <c r="R4548" t="s">
        <v>79</v>
      </c>
      <c r="S4548" t="s">
        <v>155</v>
      </c>
      <c r="T4548" t="s">
        <v>122</v>
      </c>
      <c r="U4548" t="s">
        <v>100</v>
      </c>
      <c r="V4548" t="s">
        <v>80</v>
      </c>
      <c r="W4548">
        <v>81100</v>
      </c>
      <c r="X4548" t="s">
        <v>85</v>
      </c>
      <c r="Y4548">
        <v>-20</v>
      </c>
      <c r="Z4548" t="s">
        <v>169</v>
      </c>
      <c r="AA4548" t="s">
        <v>7964</v>
      </c>
      <c r="AB4548" t="s">
        <v>107</v>
      </c>
      <c r="AC4548" t="s">
        <v>91</v>
      </c>
      <c r="AD4548">
        <f>_xlfn.XLOOKUP(MIS[[#This Row],[TRADING SYMBOL]],[1]Sheet1!$D:$D,[1]Sheet1!$C:$C)</f>
        <v>100.2</v>
      </c>
      <c r="AE4548">
        <f>MIS[[#This Row],[OrderAverageTradedPrice]]*MIS[[#This Row],[OrderQuantity]]</f>
        <v>3120</v>
      </c>
      <c r="AF4548">
        <f>MIS[[#This Row],[LTP]]*MIS[[#This Row],[OrderQuantity]]</f>
        <v>2004</v>
      </c>
      <c r="AG4548">
        <f>IF(MIS[[#This Row],[OrderSide]]="SELL",MIS[[#This Row],[VALUE]]-MIS[[#This Row],[LIVE_VALUE]],MIS[[#This Row],[LIVE_VALUE]]-MIS[[#This Row],[VALUE]])</f>
        <v>1116</v>
      </c>
      <c r="AH4548" t="str" cm="1">
        <f t="array" ref="AH4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8" t="str">
        <f>MIS[[#This Row],[TRADING SYMBOL]]</f>
        <v>SENSEX2552081100PE</v>
      </c>
      <c r="AJ4548" t="str">
        <f>IF(RIGHT(MIS[[#This Row],[Main/Hedge]],4)="MAIN","MAIN","HEDGE")</f>
        <v>MAIN</v>
      </c>
      <c r="AK4548" t="str" cm="1">
        <f t="array" ref="AK4548">_xlfn._xlws.FILTER(Table4[Column1],ISNUMBER(SEARCH(Table4[Column1],MIS[[#This Row],[OrderUniqueIdentifier]])),"")</f>
        <v>XYT</v>
      </c>
    </row>
    <row r="4549" spans="1:37" x14ac:dyDescent="0.25">
      <c r="A4549" t="s">
        <v>71</v>
      </c>
      <c r="B4549" t="s">
        <v>7818</v>
      </c>
      <c r="C4549" t="s">
        <v>8214</v>
      </c>
      <c r="D4549" t="s">
        <v>72</v>
      </c>
      <c r="E4549" t="s">
        <v>211</v>
      </c>
      <c r="F4549" t="s">
        <v>98</v>
      </c>
      <c r="G4549" t="s">
        <v>89</v>
      </c>
      <c r="H4549" t="s">
        <v>75</v>
      </c>
      <c r="I4549" t="s">
        <v>76</v>
      </c>
      <c r="J4549" t="s">
        <v>77</v>
      </c>
      <c r="K4549">
        <v>20</v>
      </c>
      <c r="L4549" t="s">
        <v>77</v>
      </c>
      <c r="M4549" t="s">
        <v>78</v>
      </c>
      <c r="N4549" t="s">
        <v>8215</v>
      </c>
      <c r="O4549" t="s">
        <v>7963</v>
      </c>
      <c r="P4549" t="s">
        <v>7963</v>
      </c>
      <c r="Q4549" t="s">
        <v>213</v>
      </c>
      <c r="R4549" t="s">
        <v>79</v>
      </c>
      <c r="S4549" t="s">
        <v>155</v>
      </c>
      <c r="T4549" t="s">
        <v>214</v>
      </c>
      <c r="U4549" t="s">
        <v>100</v>
      </c>
      <c r="V4549" t="s">
        <v>80</v>
      </c>
      <c r="W4549">
        <v>83400</v>
      </c>
      <c r="X4549" t="s">
        <v>81</v>
      </c>
      <c r="Y4549">
        <v>-20</v>
      </c>
      <c r="Z4549" t="s">
        <v>7964</v>
      </c>
      <c r="AA4549" t="s">
        <v>7964</v>
      </c>
      <c r="AB4549" t="s">
        <v>90</v>
      </c>
      <c r="AC4549" t="s">
        <v>91</v>
      </c>
      <c r="AD4549">
        <f>_xlfn.XLOOKUP(MIS[[#This Row],[TRADING SYMBOL]],[1]Sheet1!$D:$D,[1]Sheet1!$C:$C)</f>
        <v>114.3</v>
      </c>
      <c r="AE4549">
        <f>MIS[[#This Row],[OrderAverageTradedPrice]]*MIS[[#This Row],[OrderQuantity]]</f>
        <v>2850</v>
      </c>
      <c r="AF4549">
        <f>MIS[[#This Row],[LTP]]*MIS[[#This Row],[OrderQuantity]]</f>
        <v>2286</v>
      </c>
      <c r="AG4549">
        <f>IF(MIS[[#This Row],[OrderSide]]="SELL",MIS[[#This Row],[VALUE]]-MIS[[#This Row],[LIVE_VALUE]],MIS[[#This Row],[LIVE_VALUE]]-MIS[[#This Row],[VALUE]])</f>
        <v>564</v>
      </c>
      <c r="AH4549" t="str" cm="1">
        <f t="array" ref="AH4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9" t="str">
        <f>MIS[[#This Row],[TRADING SYMBOL]]</f>
        <v>SENSEX2552083400CE</v>
      </c>
      <c r="AJ4549" t="str">
        <f>IF(RIGHT(MIS[[#This Row],[Main/Hedge]],4)="MAIN","MAIN","HEDGE")</f>
        <v>MAIN</v>
      </c>
      <c r="AK4549" t="str" cm="1">
        <f t="array" ref="AK4549">_xlfn._xlws.FILTER(Table4[Column1],ISNUMBER(SEARCH(Table4[Column1],MIS[[#This Row],[OrderUniqueIdentifier]])),"")</f>
        <v>XYT</v>
      </c>
    </row>
    <row r="4550" spans="1:37" x14ac:dyDescent="0.25">
      <c r="A4550" t="s">
        <v>71</v>
      </c>
      <c r="B4550" t="s">
        <v>779</v>
      </c>
      <c r="C4550" t="s">
        <v>7987</v>
      </c>
      <c r="D4550" t="s">
        <v>72</v>
      </c>
      <c r="E4550" t="s">
        <v>120</v>
      </c>
      <c r="F4550" t="s">
        <v>98</v>
      </c>
      <c r="G4550" t="s">
        <v>89</v>
      </c>
      <c r="H4550" t="s">
        <v>75</v>
      </c>
      <c r="I4550" t="s">
        <v>76</v>
      </c>
      <c r="J4550" t="s">
        <v>77</v>
      </c>
      <c r="K4550">
        <v>20</v>
      </c>
      <c r="L4550" t="s">
        <v>77</v>
      </c>
      <c r="M4550" t="s">
        <v>78</v>
      </c>
      <c r="N4550" t="s">
        <v>7988</v>
      </c>
      <c r="O4550" t="s">
        <v>7913</v>
      </c>
      <c r="P4550" t="s">
        <v>7963</v>
      </c>
      <c r="Q4550" t="s">
        <v>121</v>
      </c>
      <c r="R4550" t="s">
        <v>79</v>
      </c>
      <c r="S4550" t="s">
        <v>155</v>
      </c>
      <c r="T4550" t="s">
        <v>122</v>
      </c>
      <c r="U4550" t="s">
        <v>100</v>
      </c>
      <c r="V4550" t="s">
        <v>80</v>
      </c>
      <c r="W4550">
        <v>81100</v>
      </c>
      <c r="X4550" t="s">
        <v>85</v>
      </c>
      <c r="Y4550">
        <v>-20</v>
      </c>
      <c r="Z4550" t="s">
        <v>169</v>
      </c>
      <c r="AA4550" t="s">
        <v>7964</v>
      </c>
      <c r="AB4550" t="s">
        <v>107</v>
      </c>
      <c r="AC4550" t="s">
        <v>91</v>
      </c>
      <c r="AD4550">
        <f>_xlfn.XLOOKUP(MIS[[#This Row],[TRADING SYMBOL]],[1]Sheet1!$D:$D,[1]Sheet1!$C:$C)</f>
        <v>100.2</v>
      </c>
      <c r="AE4550">
        <f>MIS[[#This Row],[OrderAverageTradedPrice]]*MIS[[#This Row],[OrderQuantity]]</f>
        <v>3116</v>
      </c>
      <c r="AF4550">
        <f>MIS[[#This Row],[LTP]]*MIS[[#This Row],[OrderQuantity]]</f>
        <v>2004</v>
      </c>
      <c r="AG4550">
        <f>IF(MIS[[#This Row],[OrderSide]]="SELL",MIS[[#This Row],[VALUE]]-MIS[[#This Row],[LIVE_VALUE]],MIS[[#This Row],[LIVE_VALUE]]-MIS[[#This Row],[VALUE]])</f>
        <v>1112</v>
      </c>
      <c r="AH4550" t="str" cm="1">
        <f t="array" ref="AH4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0" t="str">
        <f>MIS[[#This Row],[TRADING SYMBOL]]</f>
        <v>SENSEX2552081100PE</v>
      </c>
      <c r="AJ4550" t="str">
        <f>IF(RIGHT(MIS[[#This Row],[Main/Hedge]],4)="MAIN","MAIN","HEDGE")</f>
        <v>MAIN</v>
      </c>
      <c r="AK4550" t="str" cm="1">
        <f t="array" ref="AK4550">_xlfn._xlws.FILTER(Table4[Column1],ISNUMBER(SEARCH(Table4[Column1],MIS[[#This Row],[OrderUniqueIdentifier]])),"")</f>
        <v>XYT</v>
      </c>
    </row>
    <row r="4551" spans="1:37" x14ac:dyDescent="0.25">
      <c r="A4551" t="s">
        <v>71</v>
      </c>
      <c r="B4551" t="s">
        <v>822</v>
      </c>
      <c r="C4551" t="s">
        <v>8218</v>
      </c>
      <c r="D4551" t="s">
        <v>72</v>
      </c>
      <c r="E4551" t="s">
        <v>211</v>
      </c>
      <c r="F4551" t="s">
        <v>98</v>
      </c>
      <c r="G4551" t="s">
        <v>89</v>
      </c>
      <c r="H4551" t="s">
        <v>75</v>
      </c>
      <c r="I4551" t="s">
        <v>76</v>
      </c>
      <c r="J4551" t="s">
        <v>77</v>
      </c>
      <c r="K4551">
        <v>20</v>
      </c>
      <c r="L4551" t="s">
        <v>77</v>
      </c>
      <c r="M4551" t="s">
        <v>78</v>
      </c>
      <c r="N4551" t="s">
        <v>8178</v>
      </c>
      <c r="O4551" t="s">
        <v>7913</v>
      </c>
      <c r="P4551" t="s">
        <v>7963</v>
      </c>
      <c r="Q4551" t="s">
        <v>213</v>
      </c>
      <c r="R4551" t="s">
        <v>79</v>
      </c>
      <c r="S4551" t="s">
        <v>155</v>
      </c>
      <c r="T4551" t="s">
        <v>214</v>
      </c>
      <c r="U4551" t="s">
        <v>100</v>
      </c>
      <c r="V4551" t="s">
        <v>80</v>
      </c>
      <c r="W4551">
        <v>83400</v>
      </c>
      <c r="X4551" t="s">
        <v>81</v>
      </c>
      <c r="Y4551">
        <v>-20</v>
      </c>
      <c r="Z4551" t="s">
        <v>169</v>
      </c>
      <c r="AA4551" t="s">
        <v>7964</v>
      </c>
      <c r="AB4551" t="s">
        <v>90</v>
      </c>
      <c r="AC4551" t="s">
        <v>91</v>
      </c>
      <c r="AD4551">
        <f>_xlfn.XLOOKUP(MIS[[#This Row],[TRADING SYMBOL]],[1]Sheet1!$D:$D,[1]Sheet1!$C:$C)</f>
        <v>114.3</v>
      </c>
      <c r="AE4551">
        <f>MIS[[#This Row],[OrderAverageTradedPrice]]*MIS[[#This Row],[OrderQuantity]]</f>
        <v>2862</v>
      </c>
      <c r="AF4551">
        <f>MIS[[#This Row],[LTP]]*MIS[[#This Row],[OrderQuantity]]</f>
        <v>2286</v>
      </c>
      <c r="AG4551">
        <f>IF(MIS[[#This Row],[OrderSide]]="SELL",MIS[[#This Row],[VALUE]]-MIS[[#This Row],[LIVE_VALUE]],MIS[[#This Row],[LIVE_VALUE]]-MIS[[#This Row],[VALUE]])</f>
        <v>576</v>
      </c>
      <c r="AH4551" t="str" cm="1">
        <f t="array" ref="AH4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1" t="str">
        <f>MIS[[#This Row],[TRADING SYMBOL]]</f>
        <v>SENSEX2552083400CE</v>
      </c>
      <c r="AJ4551" t="str">
        <f>IF(RIGHT(MIS[[#This Row],[Main/Hedge]],4)="MAIN","MAIN","HEDGE")</f>
        <v>MAIN</v>
      </c>
      <c r="AK4551" t="str" cm="1">
        <f t="array" ref="AK4551">_xlfn._xlws.FILTER(Table4[Column1],ISNUMBER(SEARCH(Table4[Column1],MIS[[#This Row],[OrderUniqueIdentifier]])),"")</f>
        <v>XYT</v>
      </c>
    </row>
    <row r="4552" spans="1:37" x14ac:dyDescent="0.25">
      <c r="A4552" t="s">
        <v>71</v>
      </c>
      <c r="B4552" t="s">
        <v>822</v>
      </c>
      <c r="C4552" t="s">
        <v>8219</v>
      </c>
      <c r="D4552" t="s">
        <v>72</v>
      </c>
      <c r="E4552" t="s">
        <v>120</v>
      </c>
      <c r="F4552" t="s">
        <v>98</v>
      </c>
      <c r="G4552" t="s">
        <v>89</v>
      </c>
      <c r="H4552" t="s">
        <v>75</v>
      </c>
      <c r="I4552" t="s">
        <v>76</v>
      </c>
      <c r="J4552" t="s">
        <v>77</v>
      </c>
      <c r="K4552">
        <v>20</v>
      </c>
      <c r="L4552" t="s">
        <v>77</v>
      </c>
      <c r="M4552" t="s">
        <v>78</v>
      </c>
      <c r="N4552" t="s">
        <v>7931</v>
      </c>
      <c r="O4552" t="s">
        <v>7963</v>
      </c>
      <c r="P4552" t="s">
        <v>7963</v>
      </c>
      <c r="Q4552" t="s">
        <v>121</v>
      </c>
      <c r="R4552" t="s">
        <v>79</v>
      </c>
      <c r="S4552" t="s">
        <v>155</v>
      </c>
      <c r="T4552" t="s">
        <v>122</v>
      </c>
      <c r="U4552" t="s">
        <v>100</v>
      </c>
      <c r="V4552" t="s">
        <v>80</v>
      </c>
      <c r="W4552">
        <v>81100</v>
      </c>
      <c r="X4552" t="s">
        <v>85</v>
      </c>
      <c r="Y4552">
        <v>-20</v>
      </c>
      <c r="Z4552" t="s">
        <v>7964</v>
      </c>
      <c r="AA4552" t="s">
        <v>7964</v>
      </c>
      <c r="AB4552" t="s">
        <v>107</v>
      </c>
      <c r="AC4552" t="s">
        <v>91</v>
      </c>
      <c r="AD4552">
        <f>_xlfn.XLOOKUP(MIS[[#This Row],[TRADING SYMBOL]],[1]Sheet1!$D:$D,[1]Sheet1!$C:$C)</f>
        <v>100.2</v>
      </c>
      <c r="AE4552">
        <f>MIS[[#This Row],[OrderAverageTradedPrice]]*MIS[[#This Row],[OrderQuantity]]</f>
        <v>3129</v>
      </c>
      <c r="AF4552">
        <f>MIS[[#This Row],[LTP]]*MIS[[#This Row],[OrderQuantity]]</f>
        <v>2004</v>
      </c>
      <c r="AG4552">
        <f>IF(MIS[[#This Row],[OrderSide]]="SELL",MIS[[#This Row],[VALUE]]-MIS[[#This Row],[LIVE_VALUE]],MIS[[#This Row],[LIVE_VALUE]]-MIS[[#This Row],[VALUE]])</f>
        <v>1125</v>
      </c>
      <c r="AH4552" t="str" cm="1">
        <f t="array" ref="AH4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2" t="str">
        <f>MIS[[#This Row],[TRADING SYMBOL]]</f>
        <v>SENSEX2552081100PE</v>
      </c>
      <c r="AJ4552" t="str">
        <f>IF(RIGHT(MIS[[#This Row],[Main/Hedge]],4)="MAIN","MAIN","HEDGE")</f>
        <v>MAIN</v>
      </c>
      <c r="AK4552" t="str" cm="1">
        <f t="array" ref="AK4552">_xlfn._xlws.FILTER(Table4[Column1],ISNUMBER(SEARCH(Table4[Column1],MIS[[#This Row],[OrderUniqueIdentifier]])),"")</f>
        <v>XYT</v>
      </c>
    </row>
    <row r="4553" spans="1:37" x14ac:dyDescent="0.25">
      <c r="A4553" t="s">
        <v>71</v>
      </c>
      <c r="B4553" t="s">
        <v>948</v>
      </c>
      <c r="C4553" t="s">
        <v>8233</v>
      </c>
      <c r="D4553" t="s">
        <v>72</v>
      </c>
      <c r="E4553" t="s">
        <v>211</v>
      </c>
      <c r="F4553" t="s">
        <v>98</v>
      </c>
      <c r="G4553" t="s">
        <v>89</v>
      </c>
      <c r="H4553" t="s">
        <v>75</v>
      </c>
      <c r="I4553" t="s">
        <v>76</v>
      </c>
      <c r="J4553" t="s">
        <v>77</v>
      </c>
      <c r="K4553">
        <v>20</v>
      </c>
      <c r="L4553" t="s">
        <v>77</v>
      </c>
      <c r="M4553" t="s">
        <v>78</v>
      </c>
      <c r="N4553" t="s">
        <v>8075</v>
      </c>
      <c r="O4553" t="s">
        <v>7963</v>
      </c>
      <c r="P4553" t="s">
        <v>7963</v>
      </c>
      <c r="Q4553" t="s">
        <v>213</v>
      </c>
      <c r="R4553" t="s">
        <v>79</v>
      </c>
      <c r="S4553" t="s">
        <v>155</v>
      </c>
      <c r="T4553" t="s">
        <v>214</v>
      </c>
      <c r="U4553" t="s">
        <v>100</v>
      </c>
      <c r="V4553" t="s">
        <v>80</v>
      </c>
      <c r="W4553">
        <v>83400</v>
      </c>
      <c r="X4553" t="s">
        <v>81</v>
      </c>
      <c r="Y4553">
        <v>-20</v>
      </c>
      <c r="Z4553" t="s">
        <v>7964</v>
      </c>
      <c r="AA4553" t="s">
        <v>7964</v>
      </c>
      <c r="AB4553" t="s">
        <v>90</v>
      </c>
      <c r="AC4553" t="s">
        <v>91</v>
      </c>
      <c r="AD4553">
        <f>_xlfn.XLOOKUP(MIS[[#This Row],[TRADING SYMBOL]],[1]Sheet1!$D:$D,[1]Sheet1!$C:$C)</f>
        <v>114.3</v>
      </c>
      <c r="AE4553">
        <f>MIS[[#This Row],[OrderAverageTradedPrice]]*MIS[[#This Row],[OrderQuantity]]</f>
        <v>2864</v>
      </c>
      <c r="AF4553">
        <f>MIS[[#This Row],[LTP]]*MIS[[#This Row],[OrderQuantity]]</f>
        <v>2286</v>
      </c>
      <c r="AG4553">
        <f>IF(MIS[[#This Row],[OrderSide]]="SELL",MIS[[#This Row],[VALUE]]-MIS[[#This Row],[LIVE_VALUE]],MIS[[#This Row],[LIVE_VALUE]]-MIS[[#This Row],[VALUE]])</f>
        <v>578</v>
      </c>
      <c r="AH4553" t="str" cm="1">
        <f t="array" ref="AH4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3" t="str">
        <f>MIS[[#This Row],[TRADING SYMBOL]]</f>
        <v>SENSEX2552083400CE</v>
      </c>
      <c r="AJ4553" t="str">
        <f>IF(RIGHT(MIS[[#This Row],[Main/Hedge]],4)="MAIN","MAIN","HEDGE")</f>
        <v>MAIN</v>
      </c>
      <c r="AK4553" t="str" cm="1">
        <f t="array" ref="AK4553">_xlfn._xlws.FILTER(Table4[Column1],ISNUMBER(SEARCH(Table4[Column1],MIS[[#This Row],[OrderUniqueIdentifier]])),"")</f>
        <v>XYT</v>
      </c>
    </row>
    <row r="4554" spans="1:37" x14ac:dyDescent="0.25">
      <c r="A4554" t="s">
        <v>71</v>
      </c>
      <c r="B4554" t="s">
        <v>1010</v>
      </c>
      <c r="C4554" t="s">
        <v>8034</v>
      </c>
      <c r="D4554" t="s">
        <v>72</v>
      </c>
      <c r="E4554" t="s">
        <v>211</v>
      </c>
      <c r="F4554" t="s">
        <v>98</v>
      </c>
      <c r="G4554" t="s">
        <v>89</v>
      </c>
      <c r="H4554" t="s">
        <v>75</v>
      </c>
      <c r="I4554" t="s">
        <v>76</v>
      </c>
      <c r="J4554" t="s">
        <v>77</v>
      </c>
      <c r="K4554">
        <v>20</v>
      </c>
      <c r="L4554" t="s">
        <v>77</v>
      </c>
      <c r="M4554" t="s">
        <v>78</v>
      </c>
      <c r="N4554" t="s">
        <v>7977</v>
      </c>
      <c r="O4554" t="s">
        <v>7913</v>
      </c>
      <c r="P4554" t="s">
        <v>7963</v>
      </c>
      <c r="Q4554" t="s">
        <v>213</v>
      </c>
      <c r="R4554" t="s">
        <v>79</v>
      </c>
      <c r="S4554" t="s">
        <v>155</v>
      </c>
      <c r="T4554" t="s">
        <v>214</v>
      </c>
      <c r="U4554" t="s">
        <v>100</v>
      </c>
      <c r="V4554" t="s">
        <v>80</v>
      </c>
      <c r="W4554">
        <v>83400</v>
      </c>
      <c r="X4554" t="s">
        <v>81</v>
      </c>
      <c r="Y4554">
        <v>-20</v>
      </c>
      <c r="Z4554" t="s">
        <v>169</v>
      </c>
      <c r="AA4554" t="s">
        <v>7964</v>
      </c>
      <c r="AB4554" t="s">
        <v>90</v>
      </c>
      <c r="AC4554" t="s">
        <v>91</v>
      </c>
      <c r="AD4554">
        <f>_xlfn.XLOOKUP(MIS[[#This Row],[TRADING SYMBOL]],[1]Sheet1!$D:$D,[1]Sheet1!$C:$C)</f>
        <v>114.3</v>
      </c>
      <c r="AE4554">
        <f>MIS[[#This Row],[OrderAverageTradedPrice]]*MIS[[#This Row],[OrderQuantity]]</f>
        <v>2869</v>
      </c>
      <c r="AF4554">
        <f>MIS[[#This Row],[LTP]]*MIS[[#This Row],[OrderQuantity]]</f>
        <v>2286</v>
      </c>
      <c r="AG4554">
        <f>IF(MIS[[#This Row],[OrderSide]]="SELL",MIS[[#This Row],[VALUE]]-MIS[[#This Row],[LIVE_VALUE]],MIS[[#This Row],[LIVE_VALUE]]-MIS[[#This Row],[VALUE]])</f>
        <v>583</v>
      </c>
      <c r="AH4554" t="str" cm="1">
        <f t="array" ref="AH4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4" t="str">
        <f>MIS[[#This Row],[TRADING SYMBOL]]</f>
        <v>SENSEX2552083400CE</v>
      </c>
      <c r="AJ4554" t="str">
        <f>IF(RIGHT(MIS[[#This Row],[Main/Hedge]],4)="MAIN","MAIN","HEDGE")</f>
        <v>MAIN</v>
      </c>
      <c r="AK4554" t="str" cm="1">
        <f t="array" ref="AK4554">_xlfn._xlws.FILTER(Table4[Column1],ISNUMBER(SEARCH(Table4[Column1],MIS[[#This Row],[OrderUniqueIdentifier]])),"")</f>
        <v>XYT</v>
      </c>
    </row>
    <row r="4555" spans="1:37" x14ac:dyDescent="0.25">
      <c r="A4555" t="s">
        <v>71</v>
      </c>
      <c r="B4555" t="s">
        <v>1124</v>
      </c>
      <c r="C4555" t="s">
        <v>8243</v>
      </c>
      <c r="D4555" t="s">
        <v>72</v>
      </c>
      <c r="E4555" t="s">
        <v>211</v>
      </c>
      <c r="F4555" t="s">
        <v>98</v>
      </c>
      <c r="G4555" t="s">
        <v>89</v>
      </c>
      <c r="H4555" t="s">
        <v>75</v>
      </c>
      <c r="I4555" t="s">
        <v>76</v>
      </c>
      <c r="J4555" t="s">
        <v>77</v>
      </c>
      <c r="K4555">
        <v>20</v>
      </c>
      <c r="L4555" t="s">
        <v>77</v>
      </c>
      <c r="M4555" t="s">
        <v>78</v>
      </c>
      <c r="N4555" t="s">
        <v>886</v>
      </c>
      <c r="O4555" t="s">
        <v>7913</v>
      </c>
      <c r="P4555" t="s">
        <v>7963</v>
      </c>
      <c r="Q4555" t="s">
        <v>213</v>
      </c>
      <c r="R4555" t="s">
        <v>79</v>
      </c>
      <c r="S4555" t="s">
        <v>155</v>
      </c>
      <c r="T4555" t="s">
        <v>214</v>
      </c>
      <c r="U4555" t="s">
        <v>100</v>
      </c>
      <c r="V4555" t="s">
        <v>80</v>
      </c>
      <c r="W4555">
        <v>83400</v>
      </c>
      <c r="X4555" t="s">
        <v>81</v>
      </c>
      <c r="Y4555">
        <v>-20</v>
      </c>
      <c r="Z4555" t="s">
        <v>169</v>
      </c>
      <c r="AA4555" t="s">
        <v>7964</v>
      </c>
      <c r="AB4555" t="s">
        <v>90</v>
      </c>
      <c r="AC4555" t="s">
        <v>91</v>
      </c>
      <c r="AD4555">
        <f>_xlfn.XLOOKUP(MIS[[#This Row],[TRADING SYMBOL]],[1]Sheet1!$D:$D,[1]Sheet1!$C:$C)</f>
        <v>114.3</v>
      </c>
      <c r="AE4555">
        <f>MIS[[#This Row],[OrderAverageTradedPrice]]*MIS[[#This Row],[OrderQuantity]]</f>
        <v>2866</v>
      </c>
      <c r="AF4555">
        <f>MIS[[#This Row],[LTP]]*MIS[[#This Row],[OrderQuantity]]</f>
        <v>2286</v>
      </c>
      <c r="AG4555">
        <f>IF(MIS[[#This Row],[OrderSide]]="SELL",MIS[[#This Row],[VALUE]]-MIS[[#This Row],[LIVE_VALUE]],MIS[[#This Row],[LIVE_VALUE]]-MIS[[#This Row],[VALUE]])</f>
        <v>580</v>
      </c>
      <c r="AH4555" t="str" cm="1">
        <f t="array" ref="AH4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5" t="str">
        <f>MIS[[#This Row],[TRADING SYMBOL]]</f>
        <v>SENSEX2552083400CE</v>
      </c>
      <c r="AJ4555" t="str">
        <f>IF(RIGHT(MIS[[#This Row],[Main/Hedge]],4)="MAIN","MAIN","HEDGE")</f>
        <v>MAIN</v>
      </c>
      <c r="AK4555" t="str" cm="1">
        <f t="array" ref="AK4555">_xlfn._xlws.FILTER(Table4[Column1],ISNUMBER(SEARCH(Table4[Column1],MIS[[#This Row],[OrderUniqueIdentifier]])),"")</f>
        <v>XYT</v>
      </c>
    </row>
    <row r="4556" spans="1:37" x14ac:dyDescent="0.25">
      <c r="A4556" t="s">
        <v>71</v>
      </c>
      <c r="B4556" t="s">
        <v>1202</v>
      </c>
      <c r="C4556" t="s">
        <v>8081</v>
      </c>
      <c r="D4556" t="s">
        <v>72</v>
      </c>
      <c r="E4556" t="s">
        <v>120</v>
      </c>
      <c r="F4556" t="s">
        <v>98</v>
      </c>
      <c r="G4556" t="s">
        <v>89</v>
      </c>
      <c r="H4556" t="s">
        <v>75</v>
      </c>
      <c r="I4556" t="s">
        <v>76</v>
      </c>
      <c r="J4556" t="s">
        <v>77</v>
      </c>
      <c r="K4556">
        <v>20</v>
      </c>
      <c r="L4556" t="s">
        <v>77</v>
      </c>
      <c r="M4556" t="s">
        <v>78</v>
      </c>
      <c r="N4556" t="s">
        <v>8082</v>
      </c>
      <c r="O4556" t="s">
        <v>7963</v>
      </c>
      <c r="P4556" t="s">
        <v>7963</v>
      </c>
      <c r="Q4556" t="s">
        <v>121</v>
      </c>
      <c r="R4556" t="s">
        <v>79</v>
      </c>
      <c r="S4556" t="s">
        <v>155</v>
      </c>
      <c r="T4556" t="s">
        <v>122</v>
      </c>
      <c r="U4556" t="s">
        <v>100</v>
      </c>
      <c r="V4556" t="s">
        <v>80</v>
      </c>
      <c r="W4556">
        <v>81100</v>
      </c>
      <c r="X4556" t="s">
        <v>85</v>
      </c>
      <c r="Y4556">
        <v>-20</v>
      </c>
      <c r="Z4556" t="s">
        <v>7964</v>
      </c>
      <c r="AA4556" t="s">
        <v>7964</v>
      </c>
      <c r="AB4556" t="s">
        <v>107</v>
      </c>
      <c r="AC4556" t="s">
        <v>91</v>
      </c>
      <c r="AD4556">
        <f>_xlfn.XLOOKUP(MIS[[#This Row],[TRADING SYMBOL]],[1]Sheet1!$D:$D,[1]Sheet1!$C:$C)</f>
        <v>100.2</v>
      </c>
      <c r="AE4556">
        <f>MIS[[#This Row],[OrderAverageTradedPrice]]*MIS[[#This Row],[OrderQuantity]]</f>
        <v>3133</v>
      </c>
      <c r="AF4556">
        <f>MIS[[#This Row],[LTP]]*MIS[[#This Row],[OrderQuantity]]</f>
        <v>2004</v>
      </c>
      <c r="AG4556">
        <f>IF(MIS[[#This Row],[OrderSide]]="SELL",MIS[[#This Row],[VALUE]]-MIS[[#This Row],[LIVE_VALUE]],MIS[[#This Row],[LIVE_VALUE]]-MIS[[#This Row],[VALUE]])</f>
        <v>1129</v>
      </c>
      <c r="AH4556" t="str" cm="1">
        <f t="array" ref="AH4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6" t="str">
        <f>MIS[[#This Row],[TRADING SYMBOL]]</f>
        <v>SENSEX2552081100PE</v>
      </c>
      <c r="AJ4556" t="str">
        <f>IF(RIGHT(MIS[[#This Row],[Main/Hedge]],4)="MAIN","MAIN","HEDGE")</f>
        <v>MAIN</v>
      </c>
      <c r="AK4556" t="str" cm="1">
        <f t="array" ref="AK4556">_xlfn._xlws.FILTER(Table4[Column1],ISNUMBER(SEARCH(Table4[Column1],MIS[[#This Row],[OrderUniqueIdentifier]])),"")</f>
        <v>XYT</v>
      </c>
    </row>
    <row r="4557" spans="1:37" x14ac:dyDescent="0.25">
      <c r="A4557" t="s">
        <v>71</v>
      </c>
      <c r="B4557" t="s">
        <v>1227</v>
      </c>
      <c r="C4557" t="s">
        <v>8088</v>
      </c>
      <c r="D4557" t="s">
        <v>72</v>
      </c>
      <c r="E4557" t="s">
        <v>120</v>
      </c>
      <c r="F4557" t="s">
        <v>98</v>
      </c>
      <c r="G4557" t="s">
        <v>89</v>
      </c>
      <c r="H4557" t="s">
        <v>75</v>
      </c>
      <c r="I4557" t="s">
        <v>76</v>
      </c>
      <c r="J4557" t="s">
        <v>77</v>
      </c>
      <c r="K4557">
        <v>20</v>
      </c>
      <c r="L4557" t="s">
        <v>77</v>
      </c>
      <c r="M4557" t="s">
        <v>78</v>
      </c>
      <c r="N4557" t="s">
        <v>209</v>
      </c>
      <c r="O4557" t="s">
        <v>7913</v>
      </c>
      <c r="P4557" t="s">
        <v>7963</v>
      </c>
      <c r="Q4557" t="s">
        <v>121</v>
      </c>
      <c r="R4557" t="s">
        <v>79</v>
      </c>
      <c r="S4557" t="s">
        <v>155</v>
      </c>
      <c r="T4557" t="s">
        <v>122</v>
      </c>
      <c r="U4557" t="s">
        <v>100</v>
      </c>
      <c r="V4557" t="s">
        <v>80</v>
      </c>
      <c r="W4557">
        <v>81100</v>
      </c>
      <c r="X4557" t="s">
        <v>85</v>
      </c>
      <c r="Y4557">
        <v>-20</v>
      </c>
      <c r="Z4557" t="s">
        <v>169</v>
      </c>
      <c r="AA4557" t="s">
        <v>7964</v>
      </c>
      <c r="AB4557" t="s">
        <v>107</v>
      </c>
      <c r="AC4557" t="s">
        <v>91</v>
      </c>
      <c r="AD4557">
        <f>_xlfn.XLOOKUP(MIS[[#This Row],[TRADING SYMBOL]],[1]Sheet1!$D:$D,[1]Sheet1!$C:$C)</f>
        <v>100.2</v>
      </c>
      <c r="AE4557">
        <f>MIS[[#This Row],[OrderAverageTradedPrice]]*MIS[[#This Row],[OrderQuantity]]</f>
        <v>3113</v>
      </c>
      <c r="AF4557">
        <f>MIS[[#This Row],[LTP]]*MIS[[#This Row],[OrderQuantity]]</f>
        <v>2004</v>
      </c>
      <c r="AG4557">
        <f>IF(MIS[[#This Row],[OrderSide]]="SELL",MIS[[#This Row],[VALUE]]-MIS[[#This Row],[LIVE_VALUE]],MIS[[#This Row],[LIVE_VALUE]]-MIS[[#This Row],[VALUE]])</f>
        <v>1109</v>
      </c>
      <c r="AH4557" t="str" cm="1">
        <f t="array" ref="AH4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7" t="str">
        <f>MIS[[#This Row],[TRADING SYMBOL]]</f>
        <v>SENSEX2552081100PE</v>
      </c>
      <c r="AJ4557" t="str">
        <f>IF(RIGHT(MIS[[#This Row],[Main/Hedge]],4)="MAIN","MAIN","HEDGE")</f>
        <v>MAIN</v>
      </c>
      <c r="AK4557" t="str" cm="1">
        <f t="array" ref="AK4557">_xlfn._xlws.FILTER(Table4[Column1],ISNUMBER(SEARCH(Table4[Column1],MIS[[#This Row],[OrderUniqueIdentifier]])),"")</f>
        <v>XYT</v>
      </c>
    </row>
    <row r="4558" spans="1:37" x14ac:dyDescent="0.25">
      <c r="A4558" t="s">
        <v>71</v>
      </c>
      <c r="B4558" t="s">
        <v>1258</v>
      </c>
      <c r="C4558" t="s">
        <v>8249</v>
      </c>
      <c r="D4558" t="s">
        <v>72</v>
      </c>
      <c r="E4558" t="s">
        <v>120</v>
      </c>
      <c r="F4558" t="s">
        <v>98</v>
      </c>
      <c r="G4558" t="s">
        <v>89</v>
      </c>
      <c r="H4558" t="s">
        <v>75</v>
      </c>
      <c r="I4558" t="s">
        <v>76</v>
      </c>
      <c r="J4558" t="s">
        <v>77</v>
      </c>
      <c r="K4558">
        <v>20</v>
      </c>
      <c r="L4558" t="s">
        <v>77</v>
      </c>
      <c r="M4558" t="s">
        <v>78</v>
      </c>
      <c r="N4558" t="s">
        <v>288</v>
      </c>
      <c r="O4558" t="s">
        <v>7913</v>
      </c>
      <c r="P4558" t="s">
        <v>7963</v>
      </c>
      <c r="Q4558" t="s">
        <v>121</v>
      </c>
      <c r="R4558" t="s">
        <v>79</v>
      </c>
      <c r="S4558" t="s">
        <v>155</v>
      </c>
      <c r="T4558" t="s">
        <v>122</v>
      </c>
      <c r="U4558" t="s">
        <v>100</v>
      </c>
      <c r="V4558" t="s">
        <v>80</v>
      </c>
      <c r="W4558">
        <v>81100</v>
      </c>
      <c r="X4558" t="s">
        <v>85</v>
      </c>
      <c r="Y4558">
        <v>-20</v>
      </c>
      <c r="Z4558" t="s">
        <v>169</v>
      </c>
      <c r="AA4558" t="s">
        <v>7964</v>
      </c>
      <c r="AB4558" t="s">
        <v>107</v>
      </c>
      <c r="AC4558" t="s">
        <v>91</v>
      </c>
      <c r="AD4558">
        <f>_xlfn.XLOOKUP(MIS[[#This Row],[TRADING SYMBOL]],[1]Sheet1!$D:$D,[1]Sheet1!$C:$C)</f>
        <v>100.2</v>
      </c>
      <c r="AE4558">
        <f>MIS[[#This Row],[OrderAverageTradedPrice]]*MIS[[#This Row],[OrderQuantity]]</f>
        <v>3119</v>
      </c>
      <c r="AF4558">
        <f>MIS[[#This Row],[LTP]]*MIS[[#This Row],[OrderQuantity]]</f>
        <v>2004</v>
      </c>
      <c r="AG4558">
        <f>IF(MIS[[#This Row],[OrderSide]]="SELL",MIS[[#This Row],[VALUE]]-MIS[[#This Row],[LIVE_VALUE]],MIS[[#This Row],[LIVE_VALUE]]-MIS[[#This Row],[VALUE]])</f>
        <v>1115</v>
      </c>
      <c r="AH4558" t="str" cm="1">
        <f t="array" ref="AH4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8" t="str">
        <f>MIS[[#This Row],[TRADING SYMBOL]]</f>
        <v>SENSEX2552081100PE</v>
      </c>
      <c r="AJ4558" t="str">
        <f>IF(RIGHT(MIS[[#This Row],[Main/Hedge]],4)="MAIN","MAIN","HEDGE")</f>
        <v>MAIN</v>
      </c>
      <c r="AK4558" t="str" cm="1">
        <f t="array" ref="AK4558">_xlfn._xlws.FILTER(Table4[Column1],ISNUMBER(SEARCH(Table4[Column1],MIS[[#This Row],[OrderUniqueIdentifier]])),"")</f>
        <v>XYT</v>
      </c>
    </row>
    <row r="4559" spans="1:37" x14ac:dyDescent="0.25">
      <c r="A4559" t="s">
        <v>1333</v>
      </c>
      <c r="B4559" t="s">
        <v>1334</v>
      </c>
      <c r="C4559" t="s">
        <v>8109</v>
      </c>
      <c r="D4559" t="s">
        <v>72</v>
      </c>
      <c r="E4559" t="s">
        <v>211</v>
      </c>
      <c r="F4559" t="s">
        <v>98</v>
      </c>
      <c r="G4559" t="s">
        <v>89</v>
      </c>
      <c r="H4559" t="s">
        <v>93</v>
      </c>
      <c r="I4559" t="s">
        <v>76</v>
      </c>
      <c r="J4559" t="s">
        <v>8075</v>
      </c>
      <c r="K4559">
        <v>60</v>
      </c>
      <c r="L4559" t="s">
        <v>77</v>
      </c>
      <c r="M4559" t="s">
        <v>78</v>
      </c>
      <c r="N4559" t="s">
        <v>8110</v>
      </c>
      <c r="O4559" t="s">
        <v>7913</v>
      </c>
      <c r="P4559" t="s">
        <v>7963</v>
      </c>
      <c r="Q4559" t="s">
        <v>213</v>
      </c>
      <c r="R4559" t="s">
        <v>79</v>
      </c>
      <c r="S4559" t="s">
        <v>350</v>
      </c>
      <c r="T4559" t="s">
        <v>214</v>
      </c>
      <c r="U4559" t="s">
        <v>100</v>
      </c>
      <c r="V4559" t="s">
        <v>80</v>
      </c>
      <c r="W4559">
        <v>83400</v>
      </c>
      <c r="X4559" t="s">
        <v>81</v>
      </c>
      <c r="Y4559">
        <v>-60</v>
      </c>
      <c r="Z4559" t="s">
        <v>169</v>
      </c>
      <c r="AA4559" t="s">
        <v>7964</v>
      </c>
      <c r="AB4559" t="s">
        <v>90</v>
      </c>
      <c r="AC4559" t="s">
        <v>91</v>
      </c>
      <c r="AD4559">
        <f>_xlfn.XLOOKUP(MIS[[#This Row],[TRADING SYMBOL]],[1]Sheet1!$D:$D,[1]Sheet1!$C:$C)</f>
        <v>114.3</v>
      </c>
      <c r="AE4559">
        <f>MIS[[#This Row],[OrderAverageTradedPrice]]*MIS[[#This Row],[OrderQuantity]]</f>
        <v>8589.99999999996</v>
      </c>
      <c r="AF4559">
        <f>MIS[[#This Row],[LTP]]*MIS[[#This Row],[OrderQuantity]]</f>
        <v>6858</v>
      </c>
      <c r="AG4559">
        <f>IF(MIS[[#This Row],[OrderSide]]="SELL",MIS[[#This Row],[VALUE]]-MIS[[#This Row],[LIVE_VALUE]],MIS[[#This Row],[LIVE_VALUE]]-MIS[[#This Row],[VALUE]])</f>
        <v>1731.99999999996</v>
      </c>
      <c r="AH4559" t="str" cm="1">
        <f t="array" ref="AH4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9" t="str">
        <f>MIS[[#This Row],[TRADING SYMBOL]]</f>
        <v>SENSEX2552083400CE</v>
      </c>
      <c r="AJ4559" t="str">
        <f>IF(RIGHT(MIS[[#This Row],[Main/Hedge]],4)="MAIN","MAIN","HEDGE")</f>
        <v>MAIN</v>
      </c>
      <c r="AK4559" t="str" cm="1">
        <f t="array" ref="AK4559">_xlfn._xlws.FILTER(Table4[Column1],ISNUMBER(SEARCH(Table4[Column1],MIS[[#This Row],[OrderUniqueIdentifier]])),"")</f>
        <v>XYT</v>
      </c>
    </row>
    <row r="4560" spans="1:37" x14ac:dyDescent="0.25">
      <c r="A4560" t="s">
        <v>1333</v>
      </c>
      <c r="B4560" t="s">
        <v>1334</v>
      </c>
      <c r="C4560" t="s">
        <v>8111</v>
      </c>
      <c r="D4560" t="s">
        <v>72</v>
      </c>
      <c r="E4560" t="s">
        <v>7973</v>
      </c>
      <c r="F4560" t="s">
        <v>98</v>
      </c>
      <c r="G4560" t="s">
        <v>89</v>
      </c>
      <c r="H4560" t="s">
        <v>93</v>
      </c>
      <c r="I4560" t="s">
        <v>76</v>
      </c>
      <c r="J4560" t="s">
        <v>8112</v>
      </c>
      <c r="K4560">
        <v>60</v>
      </c>
      <c r="L4560" t="s">
        <v>77</v>
      </c>
      <c r="M4560" t="s">
        <v>78</v>
      </c>
      <c r="N4560" t="s">
        <v>8112</v>
      </c>
      <c r="O4560" t="s">
        <v>7913</v>
      </c>
      <c r="P4560" t="s">
        <v>7963</v>
      </c>
      <c r="Q4560" t="s">
        <v>7974</v>
      </c>
      <c r="R4560" t="s">
        <v>79</v>
      </c>
      <c r="S4560" t="s">
        <v>350</v>
      </c>
      <c r="T4560" t="s">
        <v>7975</v>
      </c>
      <c r="U4560" t="s">
        <v>100</v>
      </c>
      <c r="V4560" t="s">
        <v>80</v>
      </c>
      <c r="W4560">
        <v>81000</v>
      </c>
      <c r="X4560" t="s">
        <v>85</v>
      </c>
      <c r="Y4560">
        <v>-60</v>
      </c>
      <c r="Z4560" t="s">
        <v>169</v>
      </c>
      <c r="AA4560" t="s">
        <v>7964</v>
      </c>
      <c r="AB4560" t="s">
        <v>107</v>
      </c>
      <c r="AC4560" t="s">
        <v>91</v>
      </c>
      <c r="AD4560">
        <f>_xlfn.XLOOKUP(MIS[[#This Row],[TRADING SYMBOL]],[1]Sheet1!$D:$D,[1]Sheet1!$C:$C)</f>
        <v>89.6</v>
      </c>
      <c r="AE4560">
        <f>MIS[[#This Row],[OrderAverageTradedPrice]]*MIS[[#This Row],[OrderQuantity]]</f>
        <v>8526</v>
      </c>
      <c r="AF4560">
        <f>MIS[[#This Row],[LTP]]*MIS[[#This Row],[OrderQuantity]]</f>
        <v>5376</v>
      </c>
      <c r="AG4560">
        <f>IF(MIS[[#This Row],[OrderSide]]="SELL",MIS[[#This Row],[VALUE]]-MIS[[#This Row],[LIVE_VALUE]],MIS[[#This Row],[LIVE_VALUE]]-MIS[[#This Row],[VALUE]])</f>
        <v>3150</v>
      </c>
      <c r="AH4560" t="str" cm="1">
        <f t="array" ref="AH4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0" t="str">
        <f>MIS[[#This Row],[TRADING SYMBOL]]</f>
        <v>SENSEX2552081000PE</v>
      </c>
      <c r="AJ4560" t="str">
        <f>IF(RIGHT(MIS[[#This Row],[Main/Hedge]],4)="MAIN","MAIN","HEDGE")</f>
        <v>MAIN</v>
      </c>
      <c r="AK4560" t="str" cm="1">
        <f t="array" ref="AK4560">_xlfn._xlws.FILTER(Table4[Column1],ISNUMBER(SEARCH(Table4[Column1],MIS[[#This Row],[OrderUniqueIdentifier]])),"")</f>
        <v>XYT</v>
      </c>
    </row>
    <row r="4561" spans="1:37" x14ac:dyDescent="0.25">
      <c r="A4561" t="s">
        <v>1357</v>
      </c>
      <c r="B4561" t="s">
        <v>1366</v>
      </c>
      <c r="C4561" t="s">
        <v>8113</v>
      </c>
      <c r="D4561" t="s">
        <v>72</v>
      </c>
      <c r="E4561" t="s">
        <v>211</v>
      </c>
      <c r="F4561" t="s">
        <v>98</v>
      </c>
      <c r="G4561" t="s">
        <v>89</v>
      </c>
      <c r="H4561" t="s">
        <v>93</v>
      </c>
      <c r="I4561" t="s">
        <v>76</v>
      </c>
      <c r="J4561" t="s">
        <v>8075</v>
      </c>
      <c r="K4561">
        <v>20</v>
      </c>
      <c r="L4561" t="s">
        <v>77</v>
      </c>
      <c r="M4561" t="s">
        <v>78</v>
      </c>
      <c r="N4561" t="s">
        <v>8075</v>
      </c>
      <c r="O4561" t="s">
        <v>7913</v>
      </c>
      <c r="P4561" t="s">
        <v>7963</v>
      </c>
      <c r="Q4561" t="s">
        <v>213</v>
      </c>
      <c r="R4561" t="s">
        <v>79</v>
      </c>
      <c r="S4561" t="s">
        <v>155</v>
      </c>
      <c r="T4561" t="s">
        <v>214</v>
      </c>
      <c r="U4561" t="s">
        <v>100</v>
      </c>
      <c r="V4561" t="s">
        <v>80</v>
      </c>
      <c r="W4561">
        <v>83400</v>
      </c>
      <c r="X4561" t="s">
        <v>81</v>
      </c>
      <c r="Y4561">
        <v>-20</v>
      </c>
      <c r="Z4561" t="s">
        <v>169</v>
      </c>
      <c r="AA4561" t="s">
        <v>7964</v>
      </c>
      <c r="AB4561" t="s">
        <v>90</v>
      </c>
      <c r="AC4561" t="s">
        <v>91</v>
      </c>
      <c r="AD4561">
        <f>_xlfn.XLOOKUP(MIS[[#This Row],[TRADING SYMBOL]],[1]Sheet1!$D:$D,[1]Sheet1!$C:$C)</f>
        <v>114.3</v>
      </c>
      <c r="AE4561">
        <f>MIS[[#This Row],[OrderAverageTradedPrice]]*MIS[[#This Row],[OrderQuantity]]</f>
        <v>2864</v>
      </c>
      <c r="AF4561">
        <f>MIS[[#This Row],[LTP]]*MIS[[#This Row],[OrderQuantity]]</f>
        <v>2286</v>
      </c>
      <c r="AG4561">
        <f>IF(MIS[[#This Row],[OrderSide]]="SELL",MIS[[#This Row],[VALUE]]-MIS[[#This Row],[LIVE_VALUE]],MIS[[#This Row],[LIVE_VALUE]]-MIS[[#This Row],[VALUE]])</f>
        <v>578</v>
      </c>
      <c r="AH4561" t="str" cm="1">
        <f t="array" ref="AH4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1" t="str">
        <f>MIS[[#This Row],[TRADING SYMBOL]]</f>
        <v>SENSEX2552083400CE</v>
      </c>
      <c r="AJ4561" t="str">
        <f>IF(RIGHT(MIS[[#This Row],[Main/Hedge]],4)="MAIN","MAIN","HEDGE")</f>
        <v>MAIN</v>
      </c>
      <c r="AK4561" t="str" cm="1">
        <f t="array" ref="AK4561">_xlfn._xlws.FILTER(Table4[Column1],ISNUMBER(SEARCH(Table4[Column1],MIS[[#This Row],[OrderUniqueIdentifier]])),"")</f>
        <v>XYT</v>
      </c>
    </row>
    <row r="4562" spans="1:37" x14ac:dyDescent="0.25">
      <c r="A4562" t="s">
        <v>1357</v>
      </c>
      <c r="B4562" t="s">
        <v>1366</v>
      </c>
      <c r="C4562" t="s">
        <v>8114</v>
      </c>
      <c r="D4562" t="s">
        <v>72</v>
      </c>
      <c r="E4562" t="s">
        <v>120</v>
      </c>
      <c r="F4562" t="s">
        <v>98</v>
      </c>
      <c r="G4562" t="s">
        <v>89</v>
      </c>
      <c r="H4562" t="s">
        <v>93</v>
      </c>
      <c r="I4562" t="s">
        <v>76</v>
      </c>
      <c r="J4562" t="s">
        <v>7988</v>
      </c>
      <c r="K4562">
        <v>20</v>
      </c>
      <c r="L4562" t="s">
        <v>77</v>
      </c>
      <c r="M4562" t="s">
        <v>78</v>
      </c>
      <c r="N4562" t="s">
        <v>7988</v>
      </c>
      <c r="O4562" t="s">
        <v>7913</v>
      </c>
      <c r="P4562" t="s">
        <v>7963</v>
      </c>
      <c r="Q4562" t="s">
        <v>121</v>
      </c>
      <c r="R4562" t="s">
        <v>79</v>
      </c>
      <c r="S4562" t="s">
        <v>155</v>
      </c>
      <c r="T4562" t="s">
        <v>122</v>
      </c>
      <c r="U4562" t="s">
        <v>100</v>
      </c>
      <c r="V4562" t="s">
        <v>80</v>
      </c>
      <c r="W4562">
        <v>81100</v>
      </c>
      <c r="X4562" t="s">
        <v>85</v>
      </c>
      <c r="Y4562">
        <v>-20</v>
      </c>
      <c r="Z4562" t="s">
        <v>169</v>
      </c>
      <c r="AA4562" t="s">
        <v>7964</v>
      </c>
      <c r="AB4562" t="s">
        <v>107</v>
      </c>
      <c r="AC4562" t="s">
        <v>91</v>
      </c>
      <c r="AD4562">
        <f>_xlfn.XLOOKUP(MIS[[#This Row],[TRADING SYMBOL]],[1]Sheet1!$D:$D,[1]Sheet1!$C:$C)</f>
        <v>100.2</v>
      </c>
      <c r="AE4562">
        <f>MIS[[#This Row],[OrderAverageTradedPrice]]*MIS[[#This Row],[OrderQuantity]]</f>
        <v>3116</v>
      </c>
      <c r="AF4562">
        <f>MIS[[#This Row],[LTP]]*MIS[[#This Row],[OrderQuantity]]</f>
        <v>2004</v>
      </c>
      <c r="AG4562">
        <f>IF(MIS[[#This Row],[OrderSide]]="SELL",MIS[[#This Row],[VALUE]]-MIS[[#This Row],[LIVE_VALUE]],MIS[[#This Row],[LIVE_VALUE]]-MIS[[#This Row],[VALUE]])</f>
        <v>1112</v>
      </c>
      <c r="AH4562" t="str" cm="1">
        <f t="array" ref="AH4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2" t="str">
        <f>MIS[[#This Row],[TRADING SYMBOL]]</f>
        <v>SENSEX2552081100PE</v>
      </c>
      <c r="AJ4562" t="str">
        <f>IF(RIGHT(MIS[[#This Row],[Main/Hedge]],4)="MAIN","MAIN","HEDGE")</f>
        <v>MAIN</v>
      </c>
      <c r="AK4562" t="str" cm="1">
        <f t="array" ref="AK4562">_xlfn._xlws.FILTER(Table4[Column1],ISNUMBER(SEARCH(Table4[Column1],MIS[[#This Row],[OrderUniqueIdentifier]])),"")</f>
        <v>XYT</v>
      </c>
    </row>
    <row r="4563" spans="1:37" x14ac:dyDescent="0.25">
      <c r="A4563" t="s">
        <v>179</v>
      </c>
      <c r="B4563" t="s">
        <v>1467</v>
      </c>
      <c r="C4563" t="s">
        <v>8266</v>
      </c>
      <c r="D4563" t="s">
        <v>72</v>
      </c>
      <c r="E4563" t="s">
        <v>211</v>
      </c>
      <c r="F4563" t="s">
        <v>98</v>
      </c>
      <c r="G4563" t="s">
        <v>89</v>
      </c>
      <c r="H4563" t="s">
        <v>93</v>
      </c>
      <c r="I4563" t="s">
        <v>76</v>
      </c>
      <c r="J4563" t="s">
        <v>241</v>
      </c>
      <c r="K4563">
        <v>180</v>
      </c>
      <c r="L4563" t="s">
        <v>77</v>
      </c>
      <c r="M4563" t="s">
        <v>78</v>
      </c>
      <c r="N4563" t="s">
        <v>8267</v>
      </c>
      <c r="O4563" t="s">
        <v>7963</v>
      </c>
      <c r="P4563" t="s">
        <v>7963</v>
      </c>
      <c r="Q4563" t="s">
        <v>213</v>
      </c>
      <c r="R4563" t="s">
        <v>79</v>
      </c>
      <c r="S4563" t="s">
        <v>155</v>
      </c>
      <c r="T4563" t="s">
        <v>214</v>
      </c>
      <c r="U4563" t="s">
        <v>100</v>
      </c>
      <c r="V4563" t="s">
        <v>80</v>
      </c>
      <c r="W4563">
        <v>83400</v>
      </c>
      <c r="X4563" t="s">
        <v>81</v>
      </c>
      <c r="Y4563">
        <v>-180</v>
      </c>
      <c r="Z4563" t="s">
        <v>7964</v>
      </c>
      <c r="AA4563" t="s">
        <v>7964</v>
      </c>
      <c r="AB4563" t="s">
        <v>90</v>
      </c>
      <c r="AC4563" t="s">
        <v>91</v>
      </c>
      <c r="AD4563">
        <f>_xlfn.XLOOKUP(MIS[[#This Row],[TRADING SYMBOL]],[1]Sheet1!$D:$D,[1]Sheet1!$C:$C)</f>
        <v>114.3</v>
      </c>
      <c r="AE4563">
        <f>MIS[[#This Row],[OrderAverageTradedPrice]]*MIS[[#This Row],[OrderQuantity]]</f>
        <v>25860.999999999956</v>
      </c>
      <c r="AF4563">
        <f>MIS[[#This Row],[LTP]]*MIS[[#This Row],[OrderQuantity]]</f>
        <v>20574</v>
      </c>
      <c r="AG4563">
        <f>IF(MIS[[#This Row],[OrderSide]]="SELL",MIS[[#This Row],[VALUE]]-MIS[[#This Row],[LIVE_VALUE]],MIS[[#This Row],[LIVE_VALUE]]-MIS[[#This Row],[VALUE]])</f>
        <v>5286.9999999999563</v>
      </c>
      <c r="AH4563" t="str" cm="1">
        <f t="array" ref="AH4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3" t="str">
        <f>MIS[[#This Row],[TRADING SYMBOL]]</f>
        <v>SENSEX2552083400CE</v>
      </c>
      <c r="AJ4563" t="str">
        <f>IF(RIGHT(MIS[[#This Row],[Main/Hedge]],4)="MAIN","MAIN","HEDGE")</f>
        <v>MAIN</v>
      </c>
      <c r="AK4563" t="str" cm="1">
        <f t="array" ref="AK4563">_xlfn._xlws.FILTER(Table4[Column1],ISNUMBER(SEARCH(Table4[Column1],MIS[[#This Row],[OrderUniqueIdentifier]])),"")</f>
        <v>XYT</v>
      </c>
    </row>
    <row r="4564" spans="1:37" x14ac:dyDescent="0.25">
      <c r="A4564" t="s">
        <v>179</v>
      </c>
      <c r="B4564" t="s">
        <v>1467</v>
      </c>
      <c r="C4564" t="s">
        <v>8268</v>
      </c>
      <c r="D4564" t="s">
        <v>72</v>
      </c>
      <c r="E4564" t="s">
        <v>120</v>
      </c>
      <c r="F4564" t="s">
        <v>98</v>
      </c>
      <c r="G4564" t="s">
        <v>89</v>
      </c>
      <c r="H4564" t="s">
        <v>93</v>
      </c>
      <c r="I4564" t="s">
        <v>76</v>
      </c>
      <c r="J4564" t="s">
        <v>8016</v>
      </c>
      <c r="K4564">
        <v>180</v>
      </c>
      <c r="L4564" t="s">
        <v>77</v>
      </c>
      <c r="M4564" t="s">
        <v>78</v>
      </c>
      <c r="N4564" t="s">
        <v>8269</v>
      </c>
      <c r="O4564" t="s">
        <v>7963</v>
      </c>
      <c r="P4564" t="s">
        <v>7963</v>
      </c>
      <c r="Q4564" t="s">
        <v>121</v>
      </c>
      <c r="R4564" t="s">
        <v>79</v>
      </c>
      <c r="S4564" t="s">
        <v>155</v>
      </c>
      <c r="T4564" t="s">
        <v>122</v>
      </c>
      <c r="U4564" t="s">
        <v>100</v>
      </c>
      <c r="V4564" t="s">
        <v>80</v>
      </c>
      <c r="W4564">
        <v>81100</v>
      </c>
      <c r="X4564" t="s">
        <v>85</v>
      </c>
      <c r="Y4564">
        <v>-180</v>
      </c>
      <c r="Z4564" t="s">
        <v>7964</v>
      </c>
      <c r="AA4564" t="s">
        <v>7964</v>
      </c>
      <c r="AB4564" t="s">
        <v>107</v>
      </c>
      <c r="AC4564" t="s">
        <v>91</v>
      </c>
      <c r="AD4564">
        <f>_xlfn.XLOOKUP(MIS[[#This Row],[TRADING SYMBOL]],[1]Sheet1!$D:$D,[1]Sheet1!$C:$C)</f>
        <v>100.2</v>
      </c>
      <c r="AE4564">
        <f>MIS[[#This Row],[OrderAverageTradedPrice]]*MIS[[#This Row],[OrderQuantity]]</f>
        <v>28229.999999999942</v>
      </c>
      <c r="AF4564">
        <f>MIS[[#This Row],[LTP]]*MIS[[#This Row],[OrderQuantity]]</f>
        <v>18036</v>
      </c>
      <c r="AG4564">
        <f>IF(MIS[[#This Row],[OrderSide]]="SELL",MIS[[#This Row],[VALUE]]-MIS[[#This Row],[LIVE_VALUE]],MIS[[#This Row],[LIVE_VALUE]]-MIS[[#This Row],[VALUE]])</f>
        <v>10193.999999999942</v>
      </c>
      <c r="AH4564" t="str" cm="1">
        <f t="array" ref="AH4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4" t="str">
        <f>MIS[[#This Row],[TRADING SYMBOL]]</f>
        <v>SENSEX2552081100PE</v>
      </c>
      <c r="AJ4564" t="str">
        <f>IF(RIGHT(MIS[[#This Row],[Main/Hedge]],4)="MAIN","MAIN","HEDGE")</f>
        <v>MAIN</v>
      </c>
      <c r="AK4564" t="str" cm="1">
        <f t="array" ref="AK4564">_xlfn._xlws.FILTER(Table4[Column1],ISNUMBER(SEARCH(Table4[Column1],MIS[[#This Row],[OrderUniqueIdentifier]])),"")</f>
        <v>XYT</v>
      </c>
    </row>
    <row r="4565" spans="1:37" x14ac:dyDescent="0.25">
      <c r="A4565" t="s">
        <v>179</v>
      </c>
      <c r="B4565" t="s">
        <v>266</v>
      </c>
      <c r="C4565" t="s">
        <v>8158</v>
      </c>
      <c r="D4565" t="s">
        <v>72</v>
      </c>
      <c r="E4565" t="s">
        <v>211</v>
      </c>
      <c r="F4565" t="s">
        <v>98</v>
      </c>
      <c r="G4565" t="s">
        <v>89</v>
      </c>
      <c r="H4565" t="s">
        <v>93</v>
      </c>
      <c r="I4565" t="s">
        <v>76</v>
      </c>
      <c r="J4565" t="s">
        <v>826</v>
      </c>
      <c r="K4565">
        <v>260</v>
      </c>
      <c r="L4565" t="s">
        <v>77</v>
      </c>
      <c r="M4565" t="s">
        <v>78</v>
      </c>
      <c r="N4565" t="s">
        <v>8159</v>
      </c>
      <c r="O4565" t="s">
        <v>7963</v>
      </c>
      <c r="P4565" t="s">
        <v>7963</v>
      </c>
      <c r="Q4565" t="s">
        <v>213</v>
      </c>
      <c r="R4565" t="s">
        <v>79</v>
      </c>
      <c r="S4565" t="s">
        <v>155</v>
      </c>
      <c r="T4565" t="s">
        <v>214</v>
      </c>
      <c r="U4565" t="s">
        <v>100</v>
      </c>
      <c r="V4565" t="s">
        <v>80</v>
      </c>
      <c r="W4565">
        <v>83400</v>
      </c>
      <c r="X4565" t="s">
        <v>81</v>
      </c>
      <c r="Y4565">
        <v>-260</v>
      </c>
      <c r="Z4565" t="s">
        <v>7964</v>
      </c>
      <c r="AA4565" t="s">
        <v>7964</v>
      </c>
      <c r="AB4565" t="s">
        <v>90</v>
      </c>
      <c r="AC4565" t="s">
        <v>91</v>
      </c>
      <c r="AD4565">
        <f>_xlfn.XLOOKUP(MIS[[#This Row],[TRADING SYMBOL]],[1]Sheet1!$D:$D,[1]Sheet1!$C:$C)</f>
        <v>114.3</v>
      </c>
      <c r="AE4565">
        <f>MIS[[#This Row],[OrderAverageTradedPrice]]*MIS[[#This Row],[OrderQuantity]]</f>
        <v>37056.999999999978</v>
      </c>
      <c r="AF4565">
        <f>MIS[[#This Row],[LTP]]*MIS[[#This Row],[OrderQuantity]]</f>
        <v>29718</v>
      </c>
      <c r="AG4565">
        <f>IF(MIS[[#This Row],[OrderSide]]="SELL",MIS[[#This Row],[VALUE]]-MIS[[#This Row],[LIVE_VALUE]],MIS[[#This Row],[LIVE_VALUE]]-MIS[[#This Row],[VALUE]])</f>
        <v>7338.9999999999782</v>
      </c>
      <c r="AH4565" t="str" cm="1">
        <f t="array" ref="AH4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5" t="str">
        <f>MIS[[#This Row],[TRADING SYMBOL]]</f>
        <v>SENSEX2552083400CE</v>
      </c>
      <c r="AJ4565" t="str">
        <f>IF(RIGHT(MIS[[#This Row],[Main/Hedge]],4)="MAIN","MAIN","HEDGE")</f>
        <v>MAIN</v>
      </c>
      <c r="AK4565" t="str" cm="1">
        <f t="array" ref="AK4565">_xlfn._xlws.FILTER(Table4[Column1],ISNUMBER(SEARCH(Table4[Column1],MIS[[#This Row],[OrderUniqueIdentifier]])),"")</f>
        <v>XYT</v>
      </c>
    </row>
    <row r="4566" spans="1:37" x14ac:dyDescent="0.25">
      <c r="A4566" t="s">
        <v>1555</v>
      </c>
      <c r="B4566" t="s">
        <v>1684</v>
      </c>
      <c r="C4566" t="s">
        <v>8198</v>
      </c>
      <c r="D4566" t="s">
        <v>72</v>
      </c>
      <c r="E4566" t="s">
        <v>211</v>
      </c>
      <c r="F4566" t="s">
        <v>98</v>
      </c>
      <c r="G4566" t="s">
        <v>89</v>
      </c>
      <c r="H4566" t="s">
        <v>93</v>
      </c>
      <c r="I4566" t="s">
        <v>76</v>
      </c>
      <c r="J4566" t="s">
        <v>6240</v>
      </c>
      <c r="K4566">
        <v>80</v>
      </c>
      <c r="L4566" t="s">
        <v>77</v>
      </c>
      <c r="M4566" t="s">
        <v>78</v>
      </c>
      <c r="N4566" t="s">
        <v>8199</v>
      </c>
      <c r="O4566" t="s">
        <v>7913</v>
      </c>
      <c r="P4566" t="s">
        <v>7963</v>
      </c>
      <c r="Q4566" t="s">
        <v>213</v>
      </c>
      <c r="R4566" t="s">
        <v>79</v>
      </c>
      <c r="S4566" t="s">
        <v>155</v>
      </c>
      <c r="T4566" t="s">
        <v>214</v>
      </c>
      <c r="U4566" t="s">
        <v>100</v>
      </c>
      <c r="V4566" t="s">
        <v>80</v>
      </c>
      <c r="W4566">
        <v>83400</v>
      </c>
      <c r="X4566" t="s">
        <v>81</v>
      </c>
      <c r="Y4566">
        <v>-80</v>
      </c>
      <c r="Z4566" t="s">
        <v>169</v>
      </c>
      <c r="AA4566" t="s">
        <v>7964</v>
      </c>
      <c r="AB4566" t="s">
        <v>90</v>
      </c>
      <c r="AC4566" t="s">
        <v>91</v>
      </c>
      <c r="AD4566">
        <f>_xlfn.XLOOKUP(MIS[[#This Row],[TRADING SYMBOL]],[1]Sheet1!$D:$D,[1]Sheet1!$C:$C)</f>
        <v>114.3</v>
      </c>
      <c r="AE4566">
        <f>MIS[[#This Row],[OrderAverageTradedPrice]]*MIS[[#This Row],[OrderQuantity]]</f>
        <v>11470</v>
      </c>
      <c r="AF4566">
        <f>MIS[[#This Row],[LTP]]*MIS[[#This Row],[OrderQuantity]]</f>
        <v>9144</v>
      </c>
      <c r="AG4566">
        <f>IF(MIS[[#This Row],[OrderSide]]="SELL",MIS[[#This Row],[VALUE]]-MIS[[#This Row],[LIVE_VALUE]],MIS[[#This Row],[LIVE_VALUE]]-MIS[[#This Row],[VALUE]])</f>
        <v>2326</v>
      </c>
      <c r="AH4566" t="str" cm="1">
        <f t="array" ref="AH4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6" t="str">
        <f>MIS[[#This Row],[TRADING SYMBOL]]</f>
        <v>SENSEX2552083400CE</v>
      </c>
      <c r="AJ4566" t="str">
        <f>IF(RIGHT(MIS[[#This Row],[Main/Hedge]],4)="MAIN","MAIN","HEDGE")</f>
        <v>MAIN</v>
      </c>
      <c r="AK4566" t="str" cm="1">
        <f t="array" ref="AK4566">_xlfn._xlws.FILTER(Table4[Column1],ISNUMBER(SEARCH(Table4[Column1],MIS[[#This Row],[OrderUniqueIdentifier]])),"")</f>
        <v>XYT</v>
      </c>
    </row>
    <row r="4567" spans="1:37" x14ac:dyDescent="0.25">
      <c r="A4567" t="s">
        <v>1555</v>
      </c>
      <c r="B4567" t="s">
        <v>1684</v>
      </c>
      <c r="C4567" t="s">
        <v>8200</v>
      </c>
      <c r="D4567" t="s">
        <v>72</v>
      </c>
      <c r="E4567" t="s">
        <v>120</v>
      </c>
      <c r="F4567" t="s">
        <v>98</v>
      </c>
      <c r="G4567" t="s">
        <v>89</v>
      </c>
      <c r="H4567" t="s">
        <v>93</v>
      </c>
      <c r="I4567" t="s">
        <v>76</v>
      </c>
      <c r="J4567" t="s">
        <v>7996</v>
      </c>
      <c r="K4567">
        <v>80</v>
      </c>
      <c r="L4567" t="s">
        <v>77</v>
      </c>
      <c r="M4567" t="s">
        <v>78</v>
      </c>
      <c r="N4567" t="s">
        <v>7996</v>
      </c>
      <c r="O4567" t="s">
        <v>7963</v>
      </c>
      <c r="P4567" t="s">
        <v>7963</v>
      </c>
      <c r="Q4567" t="s">
        <v>121</v>
      </c>
      <c r="R4567" t="s">
        <v>79</v>
      </c>
      <c r="S4567" t="s">
        <v>155</v>
      </c>
      <c r="T4567" t="s">
        <v>122</v>
      </c>
      <c r="U4567" t="s">
        <v>100</v>
      </c>
      <c r="V4567" t="s">
        <v>80</v>
      </c>
      <c r="W4567">
        <v>81100</v>
      </c>
      <c r="X4567" t="s">
        <v>85</v>
      </c>
      <c r="Y4567">
        <v>-80</v>
      </c>
      <c r="Z4567" t="s">
        <v>7964</v>
      </c>
      <c r="AA4567" t="s">
        <v>7964</v>
      </c>
      <c r="AB4567" t="s">
        <v>107</v>
      </c>
      <c r="AC4567" t="s">
        <v>91</v>
      </c>
      <c r="AD4567">
        <f>_xlfn.XLOOKUP(MIS[[#This Row],[TRADING SYMBOL]],[1]Sheet1!$D:$D,[1]Sheet1!$C:$C)</f>
        <v>100.2</v>
      </c>
      <c r="AE4567">
        <f>MIS[[#This Row],[OrderAverageTradedPrice]]*MIS[[#This Row],[OrderQuantity]]</f>
        <v>12448</v>
      </c>
      <c r="AF4567">
        <f>MIS[[#This Row],[LTP]]*MIS[[#This Row],[OrderQuantity]]</f>
        <v>8016</v>
      </c>
      <c r="AG4567">
        <f>IF(MIS[[#This Row],[OrderSide]]="SELL",MIS[[#This Row],[VALUE]]-MIS[[#This Row],[LIVE_VALUE]],MIS[[#This Row],[LIVE_VALUE]]-MIS[[#This Row],[VALUE]])</f>
        <v>4432</v>
      </c>
      <c r="AH4567" t="str" cm="1">
        <f t="array" ref="AH4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7" t="str">
        <f>MIS[[#This Row],[TRADING SYMBOL]]</f>
        <v>SENSEX2552081100PE</v>
      </c>
      <c r="AJ4567" t="str">
        <f>IF(RIGHT(MIS[[#This Row],[Main/Hedge]],4)="MAIN","MAIN","HEDGE")</f>
        <v>MAIN</v>
      </c>
      <c r="AK4567" t="str" cm="1">
        <f t="array" ref="AK4567">_xlfn._xlws.FILTER(Table4[Column1],ISNUMBER(SEARCH(Table4[Column1],MIS[[#This Row],[OrderUniqueIdentifier]])),"")</f>
        <v>XYT</v>
      </c>
    </row>
    <row r="4568" spans="1:37" x14ac:dyDescent="0.25">
      <c r="A4568" t="s">
        <v>378</v>
      </c>
      <c r="B4568" t="s">
        <v>379</v>
      </c>
      <c r="C4568" t="s">
        <v>8202</v>
      </c>
      <c r="D4568" t="s">
        <v>72</v>
      </c>
      <c r="E4568" t="s">
        <v>120</v>
      </c>
      <c r="F4568" t="s">
        <v>98</v>
      </c>
      <c r="G4568" t="s">
        <v>89</v>
      </c>
      <c r="H4568" t="s">
        <v>93</v>
      </c>
      <c r="I4568" t="s">
        <v>76</v>
      </c>
      <c r="J4568" t="s">
        <v>209</v>
      </c>
      <c r="K4568">
        <v>40</v>
      </c>
      <c r="L4568" t="s">
        <v>77</v>
      </c>
      <c r="M4568" t="s">
        <v>78</v>
      </c>
      <c r="N4568" t="s">
        <v>8069</v>
      </c>
      <c r="O4568" t="s">
        <v>7917</v>
      </c>
      <c r="P4568" t="s">
        <v>7963</v>
      </c>
      <c r="Q4568" t="s">
        <v>121</v>
      </c>
      <c r="R4568" t="s">
        <v>79</v>
      </c>
      <c r="S4568" t="s">
        <v>155</v>
      </c>
      <c r="T4568" t="s">
        <v>122</v>
      </c>
      <c r="U4568" t="s">
        <v>100</v>
      </c>
      <c r="V4568" t="s">
        <v>80</v>
      </c>
      <c r="W4568">
        <v>81100</v>
      </c>
      <c r="X4568" t="s">
        <v>85</v>
      </c>
      <c r="Y4568">
        <v>-40</v>
      </c>
      <c r="Z4568" t="s">
        <v>7918</v>
      </c>
      <c r="AA4568" t="s">
        <v>7964</v>
      </c>
      <c r="AB4568" t="s">
        <v>87</v>
      </c>
      <c r="AC4568" t="s">
        <v>84</v>
      </c>
      <c r="AD4568">
        <f>_xlfn.XLOOKUP(MIS[[#This Row],[TRADING SYMBOL]],[1]Sheet1!$D:$D,[1]Sheet1!$C:$C)</f>
        <v>100.2</v>
      </c>
      <c r="AE4568">
        <f>MIS[[#This Row],[OrderAverageTradedPrice]]*MIS[[#This Row],[OrderQuantity]]</f>
        <v>6242</v>
      </c>
      <c r="AF4568">
        <f>MIS[[#This Row],[LTP]]*MIS[[#This Row],[OrderQuantity]]</f>
        <v>4008</v>
      </c>
      <c r="AG4568">
        <f>IF(MIS[[#This Row],[OrderSide]]="SELL",MIS[[#This Row],[VALUE]]-MIS[[#This Row],[LIVE_VALUE]],MIS[[#This Row],[LIVE_VALUE]]-MIS[[#This Row],[VALUE]])</f>
        <v>2234</v>
      </c>
      <c r="AH4568" t="str" cm="1">
        <f t="array" ref="AH4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8" t="str">
        <f>MIS[[#This Row],[TRADING SYMBOL]]</f>
        <v>SENSEX2552081100PE</v>
      </c>
      <c r="AJ4568" t="str">
        <f>IF(RIGHT(MIS[[#This Row],[Main/Hedge]],4)="MAIN","MAIN","HEDGE")</f>
        <v>HEDGE</v>
      </c>
      <c r="AK4568" t="str" cm="1">
        <f t="array" ref="AK4568">_xlfn._xlws.FILTER(Table4[Column1],ISNUMBER(SEARCH(Table4[Column1],MIS[[#This Row],[OrderUniqueIdentifier]])),"")</f>
        <v>XYT</v>
      </c>
    </row>
    <row r="4569" spans="1:37" x14ac:dyDescent="0.25">
      <c r="A4569" t="s">
        <v>1702</v>
      </c>
      <c r="B4569" t="s">
        <v>1703</v>
      </c>
      <c r="C4569" t="s">
        <v>8282</v>
      </c>
      <c r="D4569" t="s">
        <v>72</v>
      </c>
      <c r="E4569" t="s">
        <v>211</v>
      </c>
      <c r="F4569" t="s">
        <v>98</v>
      </c>
      <c r="G4569" t="s">
        <v>89</v>
      </c>
      <c r="H4569" t="s">
        <v>93</v>
      </c>
      <c r="I4569" t="s">
        <v>76</v>
      </c>
      <c r="J4569" t="s">
        <v>845</v>
      </c>
      <c r="K4569">
        <v>160</v>
      </c>
      <c r="L4569" t="s">
        <v>77</v>
      </c>
      <c r="M4569" t="s">
        <v>78</v>
      </c>
      <c r="N4569" t="s">
        <v>8283</v>
      </c>
      <c r="O4569" t="s">
        <v>7913</v>
      </c>
      <c r="P4569" t="s">
        <v>7963</v>
      </c>
      <c r="Q4569" t="s">
        <v>213</v>
      </c>
      <c r="R4569" t="s">
        <v>79</v>
      </c>
      <c r="S4569" t="s">
        <v>155</v>
      </c>
      <c r="T4569" t="s">
        <v>214</v>
      </c>
      <c r="U4569" t="s">
        <v>100</v>
      </c>
      <c r="V4569" t="s">
        <v>80</v>
      </c>
      <c r="W4569">
        <v>83400</v>
      </c>
      <c r="X4569" t="s">
        <v>81</v>
      </c>
      <c r="Y4569">
        <v>-160</v>
      </c>
      <c r="Z4569" t="s">
        <v>169</v>
      </c>
      <c r="AA4569" t="s">
        <v>7964</v>
      </c>
      <c r="AB4569" t="s">
        <v>90</v>
      </c>
      <c r="AC4569" t="s">
        <v>91</v>
      </c>
      <c r="AD4569">
        <f>_xlfn.XLOOKUP(MIS[[#This Row],[TRADING SYMBOL]],[1]Sheet1!$D:$D,[1]Sheet1!$C:$C)</f>
        <v>114.3</v>
      </c>
      <c r="AE4569">
        <f>MIS[[#This Row],[OrderAverageTradedPrice]]*MIS[[#This Row],[OrderQuantity]]</f>
        <v>22906</v>
      </c>
      <c r="AF4569">
        <f>MIS[[#This Row],[LTP]]*MIS[[#This Row],[OrderQuantity]]</f>
        <v>18288</v>
      </c>
      <c r="AG4569">
        <f>IF(MIS[[#This Row],[OrderSide]]="SELL",MIS[[#This Row],[VALUE]]-MIS[[#This Row],[LIVE_VALUE]],MIS[[#This Row],[LIVE_VALUE]]-MIS[[#This Row],[VALUE]])</f>
        <v>4618</v>
      </c>
      <c r="AH4569" t="str" cm="1">
        <f t="array" ref="AH4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9" t="str">
        <f>MIS[[#This Row],[TRADING SYMBOL]]</f>
        <v>SENSEX2552083400CE</v>
      </c>
      <c r="AJ4569" t="str">
        <f>IF(RIGHT(MIS[[#This Row],[Main/Hedge]],4)="MAIN","MAIN","HEDGE")</f>
        <v>MAIN</v>
      </c>
      <c r="AK4569" t="str" cm="1">
        <f t="array" ref="AK4569">_xlfn._xlws.FILTER(Table4[Column1],ISNUMBER(SEARCH(Table4[Column1],MIS[[#This Row],[OrderUniqueIdentifier]])),"")</f>
        <v>XYT</v>
      </c>
    </row>
    <row r="4570" spans="1:37" x14ac:dyDescent="0.25">
      <c r="A4570" t="s">
        <v>1702</v>
      </c>
      <c r="B4570" t="s">
        <v>1703</v>
      </c>
      <c r="C4570" t="s">
        <v>8284</v>
      </c>
      <c r="D4570" t="s">
        <v>72</v>
      </c>
      <c r="E4570" t="s">
        <v>120</v>
      </c>
      <c r="F4570" t="s">
        <v>98</v>
      </c>
      <c r="G4570" t="s">
        <v>89</v>
      </c>
      <c r="H4570" t="s">
        <v>93</v>
      </c>
      <c r="I4570" t="s">
        <v>76</v>
      </c>
      <c r="J4570" t="s">
        <v>209</v>
      </c>
      <c r="K4570">
        <v>160</v>
      </c>
      <c r="L4570" t="s">
        <v>77</v>
      </c>
      <c r="M4570" t="s">
        <v>78</v>
      </c>
      <c r="N4570" t="s">
        <v>8285</v>
      </c>
      <c r="O4570" t="s">
        <v>7913</v>
      </c>
      <c r="P4570" t="s">
        <v>7963</v>
      </c>
      <c r="Q4570" t="s">
        <v>121</v>
      </c>
      <c r="R4570" t="s">
        <v>79</v>
      </c>
      <c r="S4570" t="s">
        <v>155</v>
      </c>
      <c r="T4570" t="s">
        <v>122</v>
      </c>
      <c r="U4570" t="s">
        <v>100</v>
      </c>
      <c r="V4570" t="s">
        <v>80</v>
      </c>
      <c r="W4570">
        <v>81100</v>
      </c>
      <c r="X4570" t="s">
        <v>85</v>
      </c>
      <c r="Y4570">
        <v>-160</v>
      </c>
      <c r="Z4570" t="s">
        <v>169</v>
      </c>
      <c r="AA4570" t="s">
        <v>7964</v>
      </c>
      <c r="AB4570" t="s">
        <v>107</v>
      </c>
      <c r="AC4570" t="s">
        <v>91</v>
      </c>
      <c r="AD4570">
        <f>_xlfn.XLOOKUP(MIS[[#This Row],[TRADING SYMBOL]],[1]Sheet1!$D:$D,[1]Sheet1!$C:$C)</f>
        <v>100.2</v>
      </c>
      <c r="AE4570">
        <f>MIS[[#This Row],[OrderAverageTradedPrice]]*MIS[[#This Row],[OrderQuantity]]</f>
        <v>24898</v>
      </c>
      <c r="AF4570">
        <f>MIS[[#This Row],[LTP]]*MIS[[#This Row],[OrderQuantity]]</f>
        <v>16032</v>
      </c>
      <c r="AG4570">
        <f>IF(MIS[[#This Row],[OrderSide]]="SELL",MIS[[#This Row],[VALUE]]-MIS[[#This Row],[LIVE_VALUE]],MIS[[#This Row],[LIVE_VALUE]]-MIS[[#This Row],[VALUE]])</f>
        <v>8866</v>
      </c>
      <c r="AH4570" t="str" cm="1">
        <f t="array" ref="AH4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0" t="str">
        <f>MIS[[#This Row],[TRADING SYMBOL]]</f>
        <v>SENSEX2552081100PE</v>
      </c>
      <c r="AJ4570" t="str">
        <f>IF(RIGHT(MIS[[#This Row],[Main/Hedge]],4)="MAIN","MAIN","HEDGE")</f>
        <v>MAIN</v>
      </c>
      <c r="AK4570" t="str" cm="1">
        <f t="array" ref="AK4570">_xlfn._xlws.FILTER(Table4[Column1],ISNUMBER(SEARCH(Table4[Column1],MIS[[#This Row],[OrderUniqueIdentifier]])),"")</f>
        <v>XYT</v>
      </c>
    </row>
    <row r="4571" spans="1:37" x14ac:dyDescent="0.25">
      <c r="A4571" t="s">
        <v>71</v>
      </c>
      <c r="B4571" t="s">
        <v>7818</v>
      </c>
      <c r="C4571" t="s">
        <v>8216</v>
      </c>
      <c r="D4571" t="s">
        <v>72</v>
      </c>
      <c r="E4571" t="s">
        <v>120</v>
      </c>
      <c r="F4571" t="s">
        <v>98</v>
      </c>
      <c r="G4571" t="s">
        <v>89</v>
      </c>
      <c r="H4571" t="s">
        <v>75</v>
      </c>
      <c r="I4571" t="s">
        <v>76</v>
      </c>
      <c r="J4571" t="s">
        <v>77</v>
      </c>
      <c r="K4571">
        <v>20</v>
      </c>
      <c r="L4571" t="s">
        <v>77</v>
      </c>
      <c r="M4571" t="s">
        <v>78</v>
      </c>
      <c r="N4571" t="s">
        <v>8217</v>
      </c>
      <c r="O4571" t="s">
        <v>7970</v>
      </c>
      <c r="P4571" t="s">
        <v>7970</v>
      </c>
      <c r="Q4571" t="s">
        <v>121</v>
      </c>
      <c r="R4571" t="s">
        <v>79</v>
      </c>
      <c r="S4571" t="s">
        <v>155</v>
      </c>
      <c r="T4571" t="s">
        <v>122</v>
      </c>
      <c r="U4571" t="s">
        <v>100</v>
      </c>
      <c r="V4571" t="s">
        <v>80</v>
      </c>
      <c r="W4571">
        <v>81100</v>
      </c>
      <c r="X4571" t="s">
        <v>85</v>
      </c>
      <c r="Y4571">
        <v>-20</v>
      </c>
      <c r="Z4571" t="s">
        <v>208</v>
      </c>
      <c r="AA4571" t="s">
        <v>208</v>
      </c>
      <c r="AB4571" t="s">
        <v>107</v>
      </c>
      <c r="AC4571" t="s">
        <v>91</v>
      </c>
      <c r="AD4571">
        <f>_xlfn.XLOOKUP(MIS[[#This Row],[TRADING SYMBOL]],[1]Sheet1!$D:$D,[1]Sheet1!$C:$C)</f>
        <v>100.2</v>
      </c>
      <c r="AE4571">
        <f>MIS[[#This Row],[OrderAverageTradedPrice]]*MIS[[#This Row],[OrderQuantity]]</f>
        <v>3146</v>
      </c>
      <c r="AF4571">
        <f>MIS[[#This Row],[LTP]]*MIS[[#This Row],[OrderQuantity]]</f>
        <v>2004</v>
      </c>
      <c r="AG4571">
        <f>IF(MIS[[#This Row],[OrderSide]]="SELL",MIS[[#This Row],[VALUE]]-MIS[[#This Row],[LIVE_VALUE]],MIS[[#This Row],[LIVE_VALUE]]-MIS[[#This Row],[VALUE]])</f>
        <v>1142</v>
      </c>
      <c r="AH4571" t="str" cm="1">
        <f t="array" ref="AH4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1" t="str">
        <f>MIS[[#This Row],[TRADING SYMBOL]]</f>
        <v>SENSEX2552081100PE</v>
      </c>
      <c r="AJ4571" t="str">
        <f>IF(RIGHT(MIS[[#This Row],[Main/Hedge]],4)="MAIN","MAIN","HEDGE")</f>
        <v>MAIN</v>
      </c>
      <c r="AK4571" t="str" cm="1">
        <f t="array" ref="AK4571">_xlfn._xlws.FILTER(Table4[Column1],ISNUMBER(SEARCH(Table4[Column1],MIS[[#This Row],[OrderUniqueIdentifier]])),"")</f>
        <v>XYT</v>
      </c>
    </row>
    <row r="4572" spans="1:37" x14ac:dyDescent="0.25">
      <c r="A4572" t="s">
        <v>71</v>
      </c>
      <c r="B4572" t="s">
        <v>888</v>
      </c>
      <c r="C4572" t="s">
        <v>8230</v>
      </c>
      <c r="D4572" t="s">
        <v>72</v>
      </c>
      <c r="E4572" t="s">
        <v>211</v>
      </c>
      <c r="F4572" t="s">
        <v>98</v>
      </c>
      <c r="G4572" t="s">
        <v>89</v>
      </c>
      <c r="H4572" t="s">
        <v>75</v>
      </c>
      <c r="I4572" t="s">
        <v>76</v>
      </c>
      <c r="J4572" t="s">
        <v>77</v>
      </c>
      <c r="K4572">
        <v>20</v>
      </c>
      <c r="L4572" t="s">
        <v>77</v>
      </c>
      <c r="M4572" t="s">
        <v>78</v>
      </c>
      <c r="N4572" t="s">
        <v>199</v>
      </c>
      <c r="O4572" t="s">
        <v>7970</v>
      </c>
      <c r="P4572" t="s">
        <v>7970</v>
      </c>
      <c r="Q4572" t="s">
        <v>213</v>
      </c>
      <c r="R4572" t="s">
        <v>79</v>
      </c>
      <c r="S4572" t="s">
        <v>7805</v>
      </c>
      <c r="T4572" t="s">
        <v>214</v>
      </c>
      <c r="U4572" t="s">
        <v>100</v>
      </c>
      <c r="V4572" t="s">
        <v>80</v>
      </c>
      <c r="W4572">
        <v>83400</v>
      </c>
      <c r="X4572" t="s">
        <v>81</v>
      </c>
      <c r="Y4572">
        <v>-20</v>
      </c>
      <c r="Z4572" t="s">
        <v>208</v>
      </c>
      <c r="AA4572" t="s">
        <v>208</v>
      </c>
      <c r="AB4572" t="s">
        <v>90</v>
      </c>
      <c r="AC4572" t="s">
        <v>91</v>
      </c>
      <c r="AD4572">
        <f>_xlfn.XLOOKUP(MIS[[#This Row],[TRADING SYMBOL]],[1]Sheet1!$D:$D,[1]Sheet1!$C:$C)</f>
        <v>114.3</v>
      </c>
      <c r="AE4572">
        <f>MIS[[#This Row],[OrderAverageTradedPrice]]*MIS[[#This Row],[OrderQuantity]]</f>
        <v>2856</v>
      </c>
      <c r="AF4572">
        <f>MIS[[#This Row],[LTP]]*MIS[[#This Row],[OrderQuantity]]</f>
        <v>2286</v>
      </c>
      <c r="AG4572">
        <f>IF(MIS[[#This Row],[OrderSide]]="SELL",MIS[[#This Row],[VALUE]]-MIS[[#This Row],[LIVE_VALUE]],MIS[[#This Row],[LIVE_VALUE]]-MIS[[#This Row],[VALUE]])</f>
        <v>570</v>
      </c>
      <c r="AH4572" t="str" cm="1">
        <f t="array" ref="AH4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2" t="str">
        <f>MIS[[#This Row],[TRADING SYMBOL]]</f>
        <v>SENSEX2552083400CE</v>
      </c>
      <c r="AJ4572" t="str">
        <f>IF(RIGHT(MIS[[#This Row],[Main/Hedge]],4)="MAIN","MAIN","HEDGE")</f>
        <v>MAIN</v>
      </c>
      <c r="AK4572" t="str" cm="1">
        <f t="array" ref="AK4572">_xlfn._xlws.FILTER(Table4[Column1],ISNUMBER(SEARCH(Table4[Column1],MIS[[#This Row],[OrderUniqueIdentifier]])),"")</f>
        <v>XYT</v>
      </c>
    </row>
    <row r="4573" spans="1:37" x14ac:dyDescent="0.25">
      <c r="A4573" t="s">
        <v>71</v>
      </c>
      <c r="B4573" t="s">
        <v>948</v>
      </c>
      <c r="C4573" t="s">
        <v>8234</v>
      </c>
      <c r="D4573" t="s">
        <v>72</v>
      </c>
      <c r="E4573" t="s">
        <v>120</v>
      </c>
      <c r="F4573" t="s">
        <v>98</v>
      </c>
      <c r="G4573" t="s">
        <v>89</v>
      </c>
      <c r="H4573" t="s">
        <v>75</v>
      </c>
      <c r="I4573" t="s">
        <v>76</v>
      </c>
      <c r="J4573" t="s">
        <v>77</v>
      </c>
      <c r="K4573">
        <v>20</v>
      </c>
      <c r="L4573" t="s">
        <v>77</v>
      </c>
      <c r="M4573" t="s">
        <v>78</v>
      </c>
      <c r="N4573" t="s">
        <v>8235</v>
      </c>
      <c r="O4573" t="s">
        <v>7963</v>
      </c>
      <c r="P4573" t="s">
        <v>7970</v>
      </c>
      <c r="Q4573" t="s">
        <v>121</v>
      </c>
      <c r="R4573" t="s">
        <v>79</v>
      </c>
      <c r="S4573" t="s">
        <v>155</v>
      </c>
      <c r="T4573" t="s">
        <v>122</v>
      </c>
      <c r="U4573" t="s">
        <v>100</v>
      </c>
      <c r="V4573" t="s">
        <v>80</v>
      </c>
      <c r="W4573">
        <v>81100</v>
      </c>
      <c r="X4573" t="s">
        <v>85</v>
      </c>
      <c r="Y4573">
        <v>-20</v>
      </c>
      <c r="Z4573" t="s">
        <v>7964</v>
      </c>
      <c r="AA4573" t="s">
        <v>208</v>
      </c>
      <c r="AB4573" t="s">
        <v>107</v>
      </c>
      <c r="AC4573" t="s">
        <v>91</v>
      </c>
      <c r="AD4573">
        <f>_xlfn.XLOOKUP(MIS[[#This Row],[TRADING SYMBOL]],[1]Sheet1!$D:$D,[1]Sheet1!$C:$C)</f>
        <v>100.2</v>
      </c>
      <c r="AE4573">
        <f>MIS[[#This Row],[OrderAverageTradedPrice]]*MIS[[#This Row],[OrderQuantity]]</f>
        <v>3142</v>
      </c>
      <c r="AF4573">
        <f>MIS[[#This Row],[LTP]]*MIS[[#This Row],[OrderQuantity]]</f>
        <v>2004</v>
      </c>
      <c r="AG4573">
        <f>IF(MIS[[#This Row],[OrderSide]]="SELL",MIS[[#This Row],[VALUE]]-MIS[[#This Row],[LIVE_VALUE]],MIS[[#This Row],[LIVE_VALUE]]-MIS[[#This Row],[VALUE]])</f>
        <v>1138</v>
      </c>
      <c r="AH4573" t="str" cm="1">
        <f t="array" ref="AH4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3" t="str">
        <f>MIS[[#This Row],[TRADING SYMBOL]]</f>
        <v>SENSEX2552081100PE</v>
      </c>
      <c r="AJ4573" t="str">
        <f>IF(RIGHT(MIS[[#This Row],[Main/Hedge]],4)="MAIN","MAIN","HEDGE")</f>
        <v>MAIN</v>
      </c>
      <c r="AK4573" t="str" cm="1">
        <f t="array" ref="AK4573">_xlfn._xlws.FILTER(Table4[Column1],ISNUMBER(SEARCH(Table4[Column1],MIS[[#This Row],[OrderUniqueIdentifier]])),"")</f>
        <v>XYT</v>
      </c>
    </row>
    <row r="4574" spans="1:37" x14ac:dyDescent="0.25">
      <c r="A4574" t="s">
        <v>71</v>
      </c>
      <c r="B4574" t="s">
        <v>1010</v>
      </c>
      <c r="C4574" t="s">
        <v>8035</v>
      </c>
      <c r="D4574" t="s">
        <v>72</v>
      </c>
      <c r="E4574" t="s">
        <v>120</v>
      </c>
      <c r="F4574" t="s">
        <v>98</v>
      </c>
      <c r="G4574" t="s">
        <v>89</v>
      </c>
      <c r="H4574" t="s">
        <v>75</v>
      </c>
      <c r="I4574" t="s">
        <v>76</v>
      </c>
      <c r="J4574" t="s">
        <v>77</v>
      </c>
      <c r="K4574">
        <v>20</v>
      </c>
      <c r="L4574" t="s">
        <v>77</v>
      </c>
      <c r="M4574" t="s">
        <v>78</v>
      </c>
      <c r="N4574" t="s">
        <v>8036</v>
      </c>
      <c r="O4574" t="s">
        <v>7963</v>
      </c>
      <c r="P4574" t="s">
        <v>7970</v>
      </c>
      <c r="Q4574" t="s">
        <v>121</v>
      </c>
      <c r="R4574" t="s">
        <v>79</v>
      </c>
      <c r="S4574" t="s">
        <v>155</v>
      </c>
      <c r="T4574" t="s">
        <v>122</v>
      </c>
      <c r="U4574" t="s">
        <v>100</v>
      </c>
      <c r="V4574" t="s">
        <v>80</v>
      </c>
      <c r="W4574">
        <v>81100</v>
      </c>
      <c r="X4574" t="s">
        <v>85</v>
      </c>
      <c r="Y4574">
        <v>-20</v>
      </c>
      <c r="Z4574" t="s">
        <v>7964</v>
      </c>
      <c r="AA4574" t="s">
        <v>208</v>
      </c>
      <c r="AB4574" t="s">
        <v>107</v>
      </c>
      <c r="AC4574" t="s">
        <v>91</v>
      </c>
      <c r="AD4574">
        <f>_xlfn.XLOOKUP(MIS[[#This Row],[TRADING SYMBOL]],[1]Sheet1!$D:$D,[1]Sheet1!$C:$C)</f>
        <v>100.2</v>
      </c>
      <c r="AE4574">
        <f>MIS[[#This Row],[OrderAverageTradedPrice]]*MIS[[#This Row],[OrderQuantity]]</f>
        <v>3143</v>
      </c>
      <c r="AF4574">
        <f>MIS[[#This Row],[LTP]]*MIS[[#This Row],[OrderQuantity]]</f>
        <v>2004</v>
      </c>
      <c r="AG4574">
        <f>IF(MIS[[#This Row],[OrderSide]]="SELL",MIS[[#This Row],[VALUE]]-MIS[[#This Row],[LIVE_VALUE]],MIS[[#This Row],[LIVE_VALUE]]-MIS[[#This Row],[VALUE]])</f>
        <v>1139</v>
      </c>
      <c r="AH4574" t="str" cm="1">
        <f t="array" ref="AH4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4" t="str">
        <f>MIS[[#This Row],[TRADING SYMBOL]]</f>
        <v>SENSEX2552081100PE</v>
      </c>
      <c r="AJ4574" t="str">
        <f>IF(RIGHT(MIS[[#This Row],[Main/Hedge]],4)="MAIN","MAIN","HEDGE")</f>
        <v>MAIN</v>
      </c>
      <c r="AK4574" t="str" cm="1">
        <f t="array" ref="AK4574">_xlfn._xlws.FILTER(Table4[Column1],ISNUMBER(SEARCH(Table4[Column1],MIS[[#This Row],[OrderUniqueIdentifier]])),"")</f>
        <v>XYT</v>
      </c>
    </row>
    <row r="4575" spans="1:37" x14ac:dyDescent="0.25">
      <c r="A4575" t="s">
        <v>71</v>
      </c>
      <c r="B4575" t="s">
        <v>1124</v>
      </c>
      <c r="C4575" t="s">
        <v>8244</v>
      </c>
      <c r="D4575" t="s">
        <v>72</v>
      </c>
      <c r="E4575" t="s">
        <v>120</v>
      </c>
      <c r="F4575" t="s">
        <v>98</v>
      </c>
      <c r="G4575" t="s">
        <v>89</v>
      </c>
      <c r="H4575" t="s">
        <v>75</v>
      </c>
      <c r="I4575" t="s">
        <v>76</v>
      </c>
      <c r="J4575" t="s">
        <v>77</v>
      </c>
      <c r="K4575">
        <v>20</v>
      </c>
      <c r="L4575" t="s">
        <v>77</v>
      </c>
      <c r="M4575" t="s">
        <v>78</v>
      </c>
      <c r="N4575" t="s">
        <v>8161</v>
      </c>
      <c r="O4575" t="s">
        <v>7963</v>
      </c>
      <c r="P4575" t="s">
        <v>7970</v>
      </c>
      <c r="Q4575" t="s">
        <v>121</v>
      </c>
      <c r="R4575" t="s">
        <v>79</v>
      </c>
      <c r="S4575" t="s">
        <v>155</v>
      </c>
      <c r="T4575" t="s">
        <v>122</v>
      </c>
      <c r="U4575" t="s">
        <v>100</v>
      </c>
      <c r="V4575" t="s">
        <v>80</v>
      </c>
      <c r="W4575">
        <v>81100</v>
      </c>
      <c r="X4575" t="s">
        <v>85</v>
      </c>
      <c r="Y4575">
        <v>-20</v>
      </c>
      <c r="Z4575" t="s">
        <v>7964</v>
      </c>
      <c r="AA4575" t="s">
        <v>208</v>
      </c>
      <c r="AB4575" t="s">
        <v>107</v>
      </c>
      <c r="AC4575" t="s">
        <v>91</v>
      </c>
      <c r="AD4575">
        <f>_xlfn.XLOOKUP(MIS[[#This Row],[TRADING SYMBOL]],[1]Sheet1!$D:$D,[1]Sheet1!$C:$C)</f>
        <v>100.2</v>
      </c>
      <c r="AE4575">
        <f>MIS[[#This Row],[OrderAverageTradedPrice]]*MIS[[#This Row],[OrderQuantity]]</f>
        <v>3137</v>
      </c>
      <c r="AF4575">
        <f>MIS[[#This Row],[LTP]]*MIS[[#This Row],[OrderQuantity]]</f>
        <v>2004</v>
      </c>
      <c r="AG4575">
        <f>IF(MIS[[#This Row],[OrderSide]]="SELL",MIS[[#This Row],[VALUE]]-MIS[[#This Row],[LIVE_VALUE]],MIS[[#This Row],[LIVE_VALUE]]-MIS[[#This Row],[VALUE]])</f>
        <v>1133</v>
      </c>
      <c r="AH4575" t="str" cm="1">
        <f t="array" ref="AH4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5" t="str">
        <f>MIS[[#This Row],[TRADING SYMBOL]]</f>
        <v>SENSEX2552081100PE</v>
      </c>
      <c r="AJ4575" t="str">
        <f>IF(RIGHT(MIS[[#This Row],[Main/Hedge]],4)="MAIN","MAIN","HEDGE")</f>
        <v>MAIN</v>
      </c>
      <c r="AK4575" t="str" cm="1">
        <f t="array" ref="AK4575">_xlfn._xlws.FILTER(Table4[Column1],ISNUMBER(SEARCH(Table4[Column1],MIS[[#This Row],[OrderUniqueIdentifier]])),"")</f>
        <v>XYT</v>
      </c>
    </row>
    <row r="4576" spans="1:37" x14ac:dyDescent="0.25">
      <c r="A4576" t="s">
        <v>1414</v>
      </c>
      <c r="B4576" t="s">
        <v>1415</v>
      </c>
      <c r="C4576" t="s">
        <v>8255</v>
      </c>
      <c r="D4576" t="s">
        <v>72</v>
      </c>
      <c r="E4576" t="s">
        <v>211</v>
      </c>
      <c r="F4576" t="s">
        <v>98</v>
      </c>
      <c r="G4576" t="s">
        <v>89</v>
      </c>
      <c r="H4576" t="s">
        <v>75</v>
      </c>
      <c r="I4576" t="s">
        <v>76</v>
      </c>
      <c r="J4576" t="s">
        <v>77</v>
      </c>
      <c r="K4576">
        <v>140</v>
      </c>
      <c r="L4576" t="s">
        <v>77</v>
      </c>
      <c r="M4576" t="s">
        <v>78</v>
      </c>
      <c r="N4576" t="s">
        <v>8256</v>
      </c>
      <c r="O4576" t="s">
        <v>7970</v>
      </c>
      <c r="P4576" t="s">
        <v>7970</v>
      </c>
      <c r="Q4576" t="s">
        <v>213</v>
      </c>
      <c r="R4576" t="s">
        <v>79</v>
      </c>
      <c r="S4576" t="s">
        <v>350</v>
      </c>
      <c r="T4576" t="s">
        <v>214</v>
      </c>
      <c r="U4576" t="s">
        <v>100</v>
      </c>
      <c r="V4576" t="s">
        <v>80</v>
      </c>
      <c r="W4576">
        <v>83400</v>
      </c>
      <c r="X4576" t="s">
        <v>81</v>
      </c>
      <c r="Y4576">
        <v>-140</v>
      </c>
      <c r="Z4576" t="s">
        <v>208</v>
      </c>
      <c r="AA4576" t="s">
        <v>208</v>
      </c>
      <c r="AB4576" t="s">
        <v>90</v>
      </c>
      <c r="AC4576" t="s">
        <v>91</v>
      </c>
      <c r="AD4576">
        <f>_xlfn.XLOOKUP(MIS[[#This Row],[TRADING SYMBOL]],[1]Sheet1!$D:$D,[1]Sheet1!$C:$C)</f>
        <v>114.3</v>
      </c>
      <c r="AE4576">
        <f>MIS[[#This Row],[OrderAverageTradedPrice]]*MIS[[#This Row],[OrderQuantity]]</f>
        <v>19824.99999999988</v>
      </c>
      <c r="AF4576">
        <f>MIS[[#This Row],[LTP]]*MIS[[#This Row],[OrderQuantity]]</f>
        <v>16002</v>
      </c>
      <c r="AG4576">
        <f>IF(MIS[[#This Row],[OrderSide]]="SELL",MIS[[#This Row],[VALUE]]-MIS[[#This Row],[LIVE_VALUE]],MIS[[#This Row],[LIVE_VALUE]]-MIS[[#This Row],[VALUE]])</f>
        <v>3822.9999999998799</v>
      </c>
      <c r="AH4576" t="str" cm="1">
        <f t="array" ref="AH4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6" t="str">
        <f>MIS[[#This Row],[TRADING SYMBOL]]</f>
        <v>SENSEX2552083400CE</v>
      </c>
      <c r="AJ4576" t="str">
        <f>IF(RIGHT(MIS[[#This Row],[Main/Hedge]],4)="MAIN","MAIN","HEDGE")</f>
        <v>MAIN</v>
      </c>
      <c r="AK4576" t="str" cm="1">
        <f t="array" ref="AK4576">_xlfn._xlws.FILTER(Table4[Column1],ISNUMBER(SEARCH(Table4[Column1],MIS[[#This Row],[OrderUniqueIdentifier]])),"")</f>
        <v>XYT</v>
      </c>
    </row>
    <row r="4577" spans="1:37" x14ac:dyDescent="0.25">
      <c r="A4577" t="s">
        <v>179</v>
      </c>
      <c r="B4577" t="s">
        <v>1446</v>
      </c>
      <c r="C4577" t="s">
        <v>8260</v>
      </c>
      <c r="D4577" t="s">
        <v>72</v>
      </c>
      <c r="E4577" t="s">
        <v>211</v>
      </c>
      <c r="F4577" t="s">
        <v>98</v>
      </c>
      <c r="G4577" t="s">
        <v>89</v>
      </c>
      <c r="H4577" t="s">
        <v>93</v>
      </c>
      <c r="I4577" t="s">
        <v>76</v>
      </c>
      <c r="J4577" t="s">
        <v>418</v>
      </c>
      <c r="K4577">
        <v>100</v>
      </c>
      <c r="L4577" t="s">
        <v>77</v>
      </c>
      <c r="M4577" t="s">
        <v>78</v>
      </c>
      <c r="N4577" t="s">
        <v>8261</v>
      </c>
      <c r="O4577" t="s">
        <v>7963</v>
      </c>
      <c r="P4577" t="s">
        <v>7970</v>
      </c>
      <c r="Q4577" t="s">
        <v>213</v>
      </c>
      <c r="R4577" t="s">
        <v>79</v>
      </c>
      <c r="S4577" t="s">
        <v>155</v>
      </c>
      <c r="T4577" t="s">
        <v>214</v>
      </c>
      <c r="U4577" t="s">
        <v>100</v>
      </c>
      <c r="V4577" t="s">
        <v>80</v>
      </c>
      <c r="W4577">
        <v>83400</v>
      </c>
      <c r="X4577" t="s">
        <v>81</v>
      </c>
      <c r="Y4577">
        <v>-100</v>
      </c>
      <c r="Z4577" t="s">
        <v>7964</v>
      </c>
      <c r="AA4577" t="s">
        <v>208</v>
      </c>
      <c r="AB4577" t="s">
        <v>90</v>
      </c>
      <c r="AC4577" t="s">
        <v>91</v>
      </c>
      <c r="AD4577">
        <f>_xlfn.XLOOKUP(MIS[[#This Row],[TRADING SYMBOL]],[1]Sheet1!$D:$D,[1]Sheet1!$C:$C)</f>
        <v>114.3</v>
      </c>
      <c r="AE4577">
        <f>MIS[[#This Row],[OrderAverageTradedPrice]]*MIS[[#This Row],[OrderQuantity]]</f>
        <v>14266.999999999998</v>
      </c>
      <c r="AF4577">
        <f>MIS[[#This Row],[LTP]]*MIS[[#This Row],[OrderQuantity]]</f>
        <v>11430</v>
      </c>
      <c r="AG4577">
        <f>IF(MIS[[#This Row],[OrderSide]]="SELL",MIS[[#This Row],[VALUE]]-MIS[[#This Row],[LIVE_VALUE]],MIS[[#This Row],[LIVE_VALUE]]-MIS[[#This Row],[VALUE]])</f>
        <v>2836.9999999999982</v>
      </c>
      <c r="AH4577" t="str" cm="1">
        <f t="array" ref="AH4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7" t="str">
        <f>MIS[[#This Row],[TRADING SYMBOL]]</f>
        <v>SENSEX2552083400CE</v>
      </c>
      <c r="AJ4577" t="str">
        <f>IF(RIGHT(MIS[[#This Row],[Main/Hedge]],4)="MAIN","MAIN","HEDGE")</f>
        <v>MAIN</v>
      </c>
      <c r="AK4577" t="str" cm="1">
        <f t="array" ref="AK4577">_xlfn._xlws.FILTER(Table4[Column1],ISNUMBER(SEARCH(Table4[Column1],MIS[[#This Row],[OrderUniqueIdentifier]])),"")</f>
        <v>XYT</v>
      </c>
    </row>
    <row r="4578" spans="1:37" x14ac:dyDescent="0.25">
      <c r="A4578" t="s">
        <v>179</v>
      </c>
      <c r="B4578" t="s">
        <v>1446</v>
      </c>
      <c r="C4578" t="s">
        <v>8262</v>
      </c>
      <c r="D4578" t="s">
        <v>72</v>
      </c>
      <c r="E4578" t="s">
        <v>120</v>
      </c>
      <c r="F4578" t="s">
        <v>98</v>
      </c>
      <c r="G4578" t="s">
        <v>89</v>
      </c>
      <c r="H4578" t="s">
        <v>93</v>
      </c>
      <c r="I4578" t="s">
        <v>76</v>
      </c>
      <c r="J4578" t="s">
        <v>1356</v>
      </c>
      <c r="K4578">
        <v>100</v>
      </c>
      <c r="L4578" t="s">
        <v>77</v>
      </c>
      <c r="M4578" t="s">
        <v>78</v>
      </c>
      <c r="N4578" t="s">
        <v>8263</v>
      </c>
      <c r="O4578" t="s">
        <v>7963</v>
      </c>
      <c r="P4578" t="s">
        <v>7970</v>
      </c>
      <c r="Q4578" t="s">
        <v>121</v>
      </c>
      <c r="R4578" t="s">
        <v>79</v>
      </c>
      <c r="S4578" t="s">
        <v>155</v>
      </c>
      <c r="T4578" t="s">
        <v>122</v>
      </c>
      <c r="U4578" t="s">
        <v>100</v>
      </c>
      <c r="V4578" t="s">
        <v>80</v>
      </c>
      <c r="W4578">
        <v>81100</v>
      </c>
      <c r="X4578" t="s">
        <v>85</v>
      </c>
      <c r="Y4578">
        <v>-100</v>
      </c>
      <c r="Z4578" t="s">
        <v>7964</v>
      </c>
      <c r="AA4578" t="s">
        <v>208</v>
      </c>
      <c r="AB4578" t="s">
        <v>107</v>
      </c>
      <c r="AC4578" t="s">
        <v>91</v>
      </c>
      <c r="AD4578">
        <f>_xlfn.XLOOKUP(MIS[[#This Row],[TRADING SYMBOL]],[1]Sheet1!$D:$D,[1]Sheet1!$C:$C)</f>
        <v>100.2</v>
      </c>
      <c r="AE4578">
        <f>MIS[[#This Row],[OrderAverageTradedPrice]]*MIS[[#This Row],[OrderQuantity]]</f>
        <v>15741.999999999998</v>
      </c>
      <c r="AF4578">
        <f>MIS[[#This Row],[LTP]]*MIS[[#This Row],[OrderQuantity]]</f>
        <v>10020</v>
      </c>
      <c r="AG4578">
        <f>IF(MIS[[#This Row],[OrderSide]]="SELL",MIS[[#This Row],[VALUE]]-MIS[[#This Row],[LIVE_VALUE]],MIS[[#This Row],[LIVE_VALUE]]-MIS[[#This Row],[VALUE]])</f>
        <v>5721.9999999999982</v>
      </c>
      <c r="AH4578" t="str" cm="1">
        <f t="array" ref="AH4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8" t="str">
        <f>MIS[[#This Row],[TRADING SYMBOL]]</f>
        <v>SENSEX2552081100PE</v>
      </c>
      <c r="AJ4578" t="str">
        <f>IF(RIGHT(MIS[[#This Row],[Main/Hedge]],4)="MAIN","MAIN","HEDGE")</f>
        <v>MAIN</v>
      </c>
      <c r="AK4578" t="str" cm="1">
        <f t="array" ref="AK4578">_xlfn._xlws.FILTER(Table4[Column1],ISNUMBER(SEARCH(Table4[Column1],MIS[[#This Row],[OrderUniqueIdentifier]])),"")</f>
        <v>XYT</v>
      </c>
    </row>
    <row r="4579" spans="1:37" x14ac:dyDescent="0.25">
      <c r="A4579" t="s">
        <v>179</v>
      </c>
      <c r="B4579" t="s">
        <v>1456</v>
      </c>
      <c r="C4579" t="s">
        <v>8264</v>
      </c>
      <c r="D4579" t="s">
        <v>72</v>
      </c>
      <c r="E4579" t="s">
        <v>211</v>
      </c>
      <c r="F4579" t="s">
        <v>98</v>
      </c>
      <c r="G4579" t="s">
        <v>89</v>
      </c>
      <c r="H4579" t="s">
        <v>93</v>
      </c>
      <c r="I4579" t="s">
        <v>76</v>
      </c>
      <c r="J4579" t="s">
        <v>656</v>
      </c>
      <c r="K4579">
        <v>20</v>
      </c>
      <c r="L4579" t="s">
        <v>77</v>
      </c>
      <c r="M4579" t="s">
        <v>78</v>
      </c>
      <c r="N4579" t="s">
        <v>656</v>
      </c>
      <c r="O4579" t="s">
        <v>7963</v>
      </c>
      <c r="P4579" t="s">
        <v>7970</v>
      </c>
      <c r="Q4579" t="s">
        <v>213</v>
      </c>
      <c r="R4579" t="s">
        <v>79</v>
      </c>
      <c r="S4579" t="s">
        <v>155</v>
      </c>
      <c r="T4579" t="s">
        <v>214</v>
      </c>
      <c r="U4579" t="s">
        <v>100</v>
      </c>
      <c r="V4579" t="s">
        <v>80</v>
      </c>
      <c r="W4579">
        <v>83400</v>
      </c>
      <c r="X4579" t="s">
        <v>81</v>
      </c>
      <c r="Y4579">
        <v>-20</v>
      </c>
      <c r="Z4579" t="s">
        <v>7964</v>
      </c>
      <c r="AA4579" t="s">
        <v>208</v>
      </c>
      <c r="AB4579" t="s">
        <v>90</v>
      </c>
      <c r="AC4579" t="s">
        <v>91</v>
      </c>
      <c r="AD4579">
        <f>_xlfn.XLOOKUP(MIS[[#This Row],[TRADING SYMBOL]],[1]Sheet1!$D:$D,[1]Sheet1!$C:$C)</f>
        <v>114.3</v>
      </c>
      <c r="AE4579">
        <f>MIS[[#This Row],[OrderAverageTradedPrice]]*MIS[[#This Row],[OrderQuantity]]</f>
        <v>2837</v>
      </c>
      <c r="AF4579">
        <f>MIS[[#This Row],[LTP]]*MIS[[#This Row],[OrderQuantity]]</f>
        <v>2286</v>
      </c>
      <c r="AG4579">
        <f>IF(MIS[[#This Row],[OrderSide]]="SELL",MIS[[#This Row],[VALUE]]-MIS[[#This Row],[LIVE_VALUE]],MIS[[#This Row],[LIVE_VALUE]]-MIS[[#This Row],[VALUE]])</f>
        <v>551</v>
      </c>
      <c r="AH4579" t="str" cm="1">
        <f t="array" ref="AH4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9" t="str">
        <f>MIS[[#This Row],[TRADING SYMBOL]]</f>
        <v>SENSEX2552083400CE</v>
      </c>
      <c r="AJ4579" t="str">
        <f>IF(RIGHT(MIS[[#This Row],[Main/Hedge]],4)="MAIN","MAIN","HEDGE")</f>
        <v>MAIN</v>
      </c>
      <c r="AK4579" t="str" cm="1">
        <f t="array" ref="AK4579">_xlfn._xlws.FILTER(Table4[Column1],ISNUMBER(SEARCH(Table4[Column1],MIS[[#This Row],[OrderUniqueIdentifier]])),"")</f>
        <v>XYT</v>
      </c>
    </row>
    <row r="4580" spans="1:37" x14ac:dyDescent="0.25">
      <c r="A4580" t="s">
        <v>179</v>
      </c>
      <c r="B4580" t="s">
        <v>1456</v>
      </c>
      <c r="C4580" t="s">
        <v>8265</v>
      </c>
      <c r="D4580" t="s">
        <v>72</v>
      </c>
      <c r="E4580" t="s">
        <v>120</v>
      </c>
      <c r="F4580" t="s">
        <v>98</v>
      </c>
      <c r="G4580" t="s">
        <v>89</v>
      </c>
      <c r="H4580" t="s">
        <v>93</v>
      </c>
      <c r="I4580" t="s">
        <v>76</v>
      </c>
      <c r="J4580" t="s">
        <v>8016</v>
      </c>
      <c r="K4580">
        <v>20</v>
      </c>
      <c r="L4580" t="s">
        <v>77</v>
      </c>
      <c r="M4580" t="s">
        <v>78</v>
      </c>
      <c r="N4580" t="s">
        <v>8016</v>
      </c>
      <c r="O4580" t="s">
        <v>7970</v>
      </c>
      <c r="P4580" t="s">
        <v>7970</v>
      </c>
      <c r="Q4580" t="s">
        <v>121</v>
      </c>
      <c r="R4580" t="s">
        <v>79</v>
      </c>
      <c r="S4580" t="s">
        <v>155</v>
      </c>
      <c r="T4580" t="s">
        <v>122</v>
      </c>
      <c r="U4580" t="s">
        <v>100</v>
      </c>
      <c r="V4580" t="s">
        <v>80</v>
      </c>
      <c r="W4580">
        <v>81100</v>
      </c>
      <c r="X4580" t="s">
        <v>85</v>
      </c>
      <c r="Y4580">
        <v>-20</v>
      </c>
      <c r="Z4580" t="s">
        <v>208</v>
      </c>
      <c r="AA4580" t="s">
        <v>208</v>
      </c>
      <c r="AB4580" t="s">
        <v>107</v>
      </c>
      <c r="AC4580" t="s">
        <v>91</v>
      </c>
      <c r="AD4580">
        <f>_xlfn.XLOOKUP(MIS[[#This Row],[TRADING SYMBOL]],[1]Sheet1!$D:$D,[1]Sheet1!$C:$C)</f>
        <v>100.2</v>
      </c>
      <c r="AE4580">
        <f>MIS[[#This Row],[OrderAverageTradedPrice]]*MIS[[#This Row],[OrderQuantity]]</f>
        <v>3138</v>
      </c>
      <c r="AF4580">
        <f>MIS[[#This Row],[LTP]]*MIS[[#This Row],[OrderQuantity]]</f>
        <v>2004</v>
      </c>
      <c r="AG4580">
        <f>IF(MIS[[#This Row],[OrderSide]]="SELL",MIS[[#This Row],[VALUE]]-MIS[[#This Row],[LIVE_VALUE]],MIS[[#This Row],[LIVE_VALUE]]-MIS[[#This Row],[VALUE]])</f>
        <v>1134</v>
      </c>
      <c r="AH4580" t="str" cm="1">
        <f t="array" ref="AH4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0" t="str">
        <f>MIS[[#This Row],[TRADING SYMBOL]]</f>
        <v>SENSEX2552081100PE</v>
      </c>
      <c r="AJ4580" t="str">
        <f>IF(RIGHT(MIS[[#This Row],[Main/Hedge]],4)="MAIN","MAIN","HEDGE")</f>
        <v>MAIN</v>
      </c>
      <c r="AK4580" t="str" cm="1">
        <f t="array" ref="AK4580">_xlfn._xlws.FILTER(Table4[Column1],ISNUMBER(SEARCH(Table4[Column1],MIS[[#This Row],[OrderUniqueIdentifier]])),"")</f>
        <v>XYT</v>
      </c>
    </row>
    <row r="4581" spans="1:37" x14ac:dyDescent="0.25">
      <c r="A4581" t="s">
        <v>179</v>
      </c>
      <c r="B4581" t="s">
        <v>1478</v>
      </c>
      <c r="C4581" t="s">
        <v>8147</v>
      </c>
      <c r="D4581" t="s">
        <v>72</v>
      </c>
      <c r="E4581" t="s">
        <v>211</v>
      </c>
      <c r="F4581" t="s">
        <v>98</v>
      </c>
      <c r="G4581" t="s">
        <v>89</v>
      </c>
      <c r="H4581" t="s">
        <v>93</v>
      </c>
      <c r="I4581" t="s">
        <v>76</v>
      </c>
      <c r="J4581" t="s">
        <v>339</v>
      </c>
      <c r="K4581">
        <v>20</v>
      </c>
      <c r="L4581" t="s">
        <v>77</v>
      </c>
      <c r="M4581" t="s">
        <v>78</v>
      </c>
      <c r="N4581" t="s">
        <v>339</v>
      </c>
      <c r="O4581" t="s">
        <v>7963</v>
      </c>
      <c r="P4581" t="s">
        <v>7970</v>
      </c>
      <c r="Q4581" t="s">
        <v>213</v>
      </c>
      <c r="R4581" t="s">
        <v>79</v>
      </c>
      <c r="S4581" t="s">
        <v>155</v>
      </c>
      <c r="T4581" t="s">
        <v>214</v>
      </c>
      <c r="U4581" t="s">
        <v>100</v>
      </c>
      <c r="V4581" t="s">
        <v>80</v>
      </c>
      <c r="W4581">
        <v>83400</v>
      </c>
      <c r="X4581" t="s">
        <v>81</v>
      </c>
      <c r="Y4581">
        <v>-20</v>
      </c>
      <c r="Z4581" t="s">
        <v>7964</v>
      </c>
      <c r="AA4581" t="s">
        <v>208</v>
      </c>
      <c r="AB4581" t="s">
        <v>90</v>
      </c>
      <c r="AC4581" t="s">
        <v>91</v>
      </c>
      <c r="AD4581">
        <f>_xlfn.XLOOKUP(MIS[[#This Row],[TRADING SYMBOL]],[1]Sheet1!$D:$D,[1]Sheet1!$C:$C)</f>
        <v>114.3</v>
      </c>
      <c r="AE4581">
        <f>MIS[[#This Row],[OrderAverageTradedPrice]]*MIS[[#This Row],[OrderQuantity]]</f>
        <v>2847</v>
      </c>
      <c r="AF4581">
        <f>MIS[[#This Row],[LTP]]*MIS[[#This Row],[OrderQuantity]]</f>
        <v>2286</v>
      </c>
      <c r="AG4581">
        <f>IF(MIS[[#This Row],[OrderSide]]="SELL",MIS[[#This Row],[VALUE]]-MIS[[#This Row],[LIVE_VALUE]],MIS[[#This Row],[LIVE_VALUE]]-MIS[[#This Row],[VALUE]])</f>
        <v>561</v>
      </c>
      <c r="AH4581" t="str" cm="1">
        <f t="array" ref="AH4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1" t="str">
        <f>MIS[[#This Row],[TRADING SYMBOL]]</f>
        <v>SENSEX2552083400CE</v>
      </c>
      <c r="AJ4581" t="str">
        <f>IF(RIGHT(MIS[[#This Row],[Main/Hedge]],4)="MAIN","MAIN","HEDGE")</f>
        <v>MAIN</v>
      </c>
      <c r="AK4581" t="str" cm="1">
        <f t="array" ref="AK4581">_xlfn._xlws.FILTER(Table4[Column1],ISNUMBER(SEARCH(Table4[Column1],MIS[[#This Row],[OrderUniqueIdentifier]])),"")</f>
        <v>XYT</v>
      </c>
    </row>
    <row r="4582" spans="1:37" x14ac:dyDescent="0.25">
      <c r="A4582" t="s">
        <v>179</v>
      </c>
      <c r="B4582" t="s">
        <v>1478</v>
      </c>
      <c r="C4582" t="s">
        <v>8270</v>
      </c>
      <c r="D4582" t="s">
        <v>72</v>
      </c>
      <c r="E4582" t="s">
        <v>120</v>
      </c>
      <c r="F4582" t="s">
        <v>98</v>
      </c>
      <c r="G4582" t="s">
        <v>89</v>
      </c>
      <c r="H4582" t="s">
        <v>93</v>
      </c>
      <c r="I4582" t="s">
        <v>76</v>
      </c>
      <c r="J4582" t="s">
        <v>8217</v>
      </c>
      <c r="K4582">
        <v>20</v>
      </c>
      <c r="L4582" t="s">
        <v>77</v>
      </c>
      <c r="M4582" t="s">
        <v>78</v>
      </c>
      <c r="N4582" t="s">
        <v>8217</v>
      </c>
      <c r="O4582" t="s">
        <v>7970</v>
      </c>
      <c r="P4582" t="s">
        <v>7970</v>
      </c>
      <c r="Q4582" t="s">
        <v>121</v>
      </c>
      <c r="R4582" t="s">
        <v>79</v>
      </c>
      <c r="S4582" t="s">
        <v>155</v>
      </c>
      <c r="T4582" t="s">
        <v>122</v>
      </c>
      <c r="U4582" t="s">
        <v>100</v>
      </c>
      <c r="V4582" t="s">
        <v>80</v>
      </c>
      <c r="W4582">
        <v>81100</v>
      </c>
      <c r="X4582" t="s">
        <v>85</v>
      </c>
      <c r="Y4582">
        <v>-20</v>
      </c>
      <c r="Z4582" t="s">
        <v>208</v>
      </c>
      <c r="AA4582" t="s">
        <v>208</v>
      </c>
      <c r="AB4582" t="s">
        <v>107</v>
      </c>
      <c r="AC4582" t="s">
        <v>91</v>
      </c>
      <c r="AD4582">
        <f>_xlfn.XLOOKUP(MIS[[#This Row],[TRADING SYMBOL]],[1]Sheet1!$D:$D,[1]Sheet1!$C:$C)</f>
        <v>100.2</v>
      </c>
      <c r="AE4582">
        <f>MIS[[#This Row],[OrderAverageTradedPrice]]*MIS[[#This Row],[OrderQuantity]]</f>
        <v>3146</v>
      </c>
      <c r="AF4582">
        <f>MIS[[#This Row],[LTP]]*MIS[[#This Row],[OrderQuantity]]</f>
        <v>2004</v>
      </c>
      <c r="AG4582">
        <f>IF(MIS[[#This Row],[OrderSide]]="SELL",MIS[[#This Row],[VALUE]]-MIS[[#This Row],[LIVE_VALUE]],MIS[[#This Row],[LIVE_VALUE]]-MIS[[#This Row],[VALUE]])</f>
        <v>1142</v>
      </c>
      <c r="AH4582" t="str" cm="1">
        <f t="array" ref="AH4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2" t="str">
        <f>MIS[[#This Row],[TRADING SYMBOL]]</f>
        <v>SENSEX2552081100PE</v>
      </c>
      <c r="AJ4582" t="str">
        <f>IF(RIGHT(MIS[[#This Row],[Main/Hedge]],4)="MAIN","MAIN","HEDGE")</f>
        <v>MAIN</v>
      </c>
      <c r="AK4582" t="str" cm="1">
        <f t="array" ref="AK4582">_xlfn._xlws.FILTER(Table4[Column1],ISNUMBER(SEARCH(Table4[Column1],MIS[[#This Row],[OrderUniqueIdentifier]])),"")</f>
        <v>XYT</v>
      </c>
    </row>
    <row r="4583" spans="1:37" x14ac:dyDescent="0.25">
      <c r="A4583" t="s">
        <v>179</v>
      </c>
      <c r="B4583" t="s">
        <v>1497</v>
      </c>
      <c r="C4583" t="s">
        <v>8148</v>
      </c>
      <c r="D4583" t="s">
        <v>72</v>
      </c>
      <c r="E4583" t="s">
        <v>211</v>
      </c>
      <c r="F4583" t="s">
        <v>98</v>
      </c>
      <c r="G4583" t="s">
        <v>89</v>
      </c>
      <c r="H4583" t="s">
        <v>93</v>
      </c>
      <c r="I4583" t="s">
        <v>76</v>
      </c>
      <c r="J4583" t="s">
        <v>260</v>
      </c>
      <c r="K4583">
        <v>20</v>
      </c>
      <c r="L4583" t="s">
        <v>77</v>
      </c>
      <c r="M4583" t="s">
        <v>78</v>
      </c>
      <c r="N4583" t="s">
        <v>260</v>
      </c>
      <c r="O4583" t="s">
        <v>7970</v>
      </c>
      <c r="P4583" t="s">
        <v>7970</v>
      </c>
      <c r="Q4583" t="s">
        <v>213</v>
      </c>
      <c r="R4583" t="s">
        <v>79</v>
      </c>
      <c r="S4583" t="s">
        <v>155</v>
      </c>
      <c r="T4583" t="s">
        <v>214</v>
      </c>
      <c r="U4583" t="s">
        <v>100</v>
      </c>
      <c r="V4583" t="s">
        <v>80</v>
      </c>
      <c r="W4583">
        <v>83400</v>
      </c>
      <c r="X4583" t="s">
        <v>81</v>
      </c>
      <c r="Y4583">
        <v>-20</v>
      </c>
      <c r="Z4583" t="s">
        <v>208</v>
      </c>
      <c r="AA4583" t="s">
        <v>208</v>
      </c>
      <c r="AB4583" t="s">
        <v>90</v>
      </c>
      <c r="AC4583" t="s">
        <v>91</v>
      </c>
      <c r="AD4583">
        <f>_xlfn.XLOOKUP(MIS[[#This Row],[TRADING SYMBOL]],[1]Sheet1!$D:$D,[1]Sheet1!$C:$C)</f>
        <v>114.3</v>
      </c>
      <c r="AE4583">
        <f>MIS[[#This Row],[OrderAverageTradedPrice]]*MIS[[#This Row],[OrderQuantity]]</f>
        <v>2846</v>
      </c>
      <c r="AF4583">
        <f>MIS[[#This Row],[LTP]]*MIS[[#This Row],[OrderQuantity]]</f>
        <v>2286</v>
      </c>
      <c r="AG4583">
        <f>IF(MIS[[#This Row],[OrderSide]]="SELL",MIS[[#This Row],[VALUE]]-MIS[[#This Row],[LIVE_VALUE]],MIS[[#This Row],[LIVE_VALUE]]-MIS[[#This Row],[VALUE]])</f>
        <v>560</v>
      </c>
      <c r="AH4583" t="str" cm="1">
        <f t="array" ref="AH4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3" t="str">
        <f>MIS[[#This Row],[TRADING SYMBOL]]</f>
        <v>SENSEX2552083400CE</v>
      </c>
      <c r="AJ4583" t="str">
        <f>IF(RIGHT(MIS[[#This Row],[Main/Hedge]],4)="MAIN","MAIN","HEDGE")</f>
        <v>MAIN</v>
      </c>
      <c r="AK4583" t="str" cm="1">
        <f t="array" ref="AK4583">_xlfn._xlws.FILTER(Table4[Column1],ISNUMBER(SEARCH(Table4[Column1],MIS[[#This Row],[OrderUniqueIdentifier]])),"")</f>
        <v>XYT</v>
      </c>
    </row>
    <row r="4584" spans="1:37" x14ac:dyDescent="0.25">
      <c r="A4584" t="s">
        <v>179</v>
      </c>
      <c r="B4584" t="s">
        <v>1497</v>
      </c>
      <c r="C4584" t="s">
        <v>8149</v>
      </c>
      <c r="D4584" t="s">
        <v>72</v>
      </c>
      <c r="E4584" t="s">
        <v>120</v>
      </c>
      <c r="F4584" t="s">
        <v>98</v>
      </c>
      <c r="G4584" t="s">
        <v>89</v>
      </c>
      <c r="H4584" t="s">
        <v>93</v>
      </c>
      <c r="I4584" t="s">
        <v>76</v>
      </c>
      <c r="J4584" t="s">
        <v>8150</v>
      </c>
      <c r="K4584">
        <v>20</v>
      </c>
      <c r="L4584" t="s">
        <v>77</v>
      </c>
      <c r="M4584" t="s">
        <v>78</v>
      </c>
      <c r="N4584" t="s">
        <v>8150</v>
      </c>
      <c r="O4584" t="s">
        <v>7970</v>
      </c>
      <c r="P4584" t="s">
        <v>7970</v>
      </c>
      <c r="Q4584" t="s">
        <v>121</v>
      </c>
      <c r="R4584" t="s">
        <v>79</v>
      </c>
      <c r="S4584" t="s">
        <v>155</v>
      </c>
      <c r="T4584" t="s">
        <v>122</v>
      </c>
      <c r="U4584" t="s">
        <v>100</v>
      </c>
      <c r="V4584" t="s">
        <v>80</v>
      </c>
      <c r="W4584">
        <v>81100</v>
      </c>
      <c r="X4584" t="s">
        <v>85</v>
      </c>
      <c r="Y4584">
        <v>-20</v>
      </c>
      <c r="Z4584" t="s">
        <v>208</v>
      </c>
      <c r="AA4584" t="s">
        <v>208</v>
      </c>
      <c r="AB4584" t="s">
        <v>107</v>
      </c>
      <c r="AC4584" t="s">
        <v>91</v>
      </c>
      <c r="AD4584">
        <f>_xlfn.XLOOKUP(MIS[[#This Row],[TRADING SYMBOL]],[1]Sheet1!$D:$D,[1]Sheet1!$C:$C)</f>
        <v>100.2</v>
      </c>
      <c r="AE4584">
        <f>MIS[[#This Row],[OrderAverageTradedPrice]]*MIS[[#This Row],[OrderQuantity]]</f>
        <v>3144</v>
      </c>
      <c r="AF4584">
        <f>MIS[[#This Row],[LTP]]*MIS[[#This Row],[OrderQuantity]]</f>
        <v>2004</v>
      </c>
      <c r="AG4584">
        <f>IF(MIS[[#This Row],[OrderSide]]="SELL",MIS[[#This Row],[VALUE]]-MIS[[#This Row],[LIVE_VALUE]],MIS[[#This Row],[LIVE_VALUE]]-MIS[[#This Row],[VALUE]])</f>
        <v>1140</v>
      </c>
      <c r="AH4584" t="str" cm="1">
        <f t="array" ref="AH4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4" t="str">
        <f>MIS[[#This Row],[TRADING SYMBOL]]</f>
        <v>SENSEX2552081100PE</v>
      </c>
      <c r="AJ4584" t="str">
        <f>IF(RIGHT(MIS[[#This Row],[Main/Hedge]],4)="MAIN","MAIN","HEDGE")</f>
        <v>MAIN</v>
      </c>
      <c r="AK4584" t="str" cm="1">
        <f t="array" ref="AK4584">_xlfn._xlws.FILTER(Table4[Column1],ISNUMBER(SEARCH(Table4[Column1],MIS[[#This Row],[OrderUniqueIdentifier]])),"")</f>
        <v>XYT</v>
      </c>
    </row>
    <row r="4585" spans="1:37" x14ac:dyDescent="0.25">
      <c r="A4585" t="s">
        <v>179</v>
      </c>
      <c r="B4585" t="s">
        <v>229</v>
      </c>
      <c r="C4585" t="s">
        <v>8156</v>
      </c>
      <c r="D4585" t="s">
        <v>72</v>
      </c>
      <c r="E4585" t="s">
        <v>211</v>
      </c>
      <c r="F4585" t="s">
        <v>98</v>
      </c>
      <c r="G4585" t="s">
        <v>89</v>
      </c>
      <c r="H4585" t="s">
        <v>93</v>
      </c>
      <c r="I4585" t="s">
        <v>76</v>
      </c>
      <c r="J4585" t="s">
        <v>1106</v>
      </c>
      <c r="K4585">
        <v>80</v>
      </c>
      <c r="L4585" t="s">
        <v>77</v>
      </c>
      <c r="M4585" t="s">
        <v>78</v>
      </c>
      <c r="N4585" t="s">
        <v>286</v>
      </c>
      <c r="O4585" t="s">
        <v>7963</v>
      </c>
      <c r="P4585" t="s">
        <v>7970</v>
      </c>
      <c r="Q4585" t="s">
        <v>213</v>
      </c>
      <c r="R4585" t="s">
        <v>79</v>
      </c>
      <c r="S4585" t="s">
        <v>155</v>
      </c>
      <c r="T4585" t="s">
        <v>214</v>
      </c>
      <c r="U4585" t="s">
        <v>100</v>
      </c>
      <c r="V4585" t="s">
        <v>80</v>
      </c>
      <c r="W4585">
        <v>83400</v>
      </c>
      <c r="X4585" t="s">
        <v>81</v>
      </c>
      <c r="Y4585">
        <v>-80</v>
      </c>
      <c r="Z4585" t="s">
        <v>7964</v>
      </c>
      <c r="AA4585" t="s">
        <v>208</v>
      </c>
      <c r="AB4585" t="s">
        <v>90</v>
      </c>
      <c r="AC4585" t="s">
        <v>91</v>
      </c>
      <c r="AD4585">
        <f>_xlfn.XLOOKUP(MIS[[#This Row],[TRADING SYMBOL]],[1]Sheet1!$D:$D,[1]Sheet1!$C:$C)</f>
        <v>114.3</v>
      </c>
      <c r="AE4585">
        <f>MIS[[#This Row],[OrderAverageTradedPrice]]*MIS[[#This Row],[OrderQuantity]]</f>
        <v>11328</v>
      </c>
      <c r="AF4585">
        <f>MIS[[#This Row],[LTP]]*MIS[[#This Row],[OrderQuantity]]</f>
        <v>9144</v>
      </c>
      <c r="AG4585">
        <f>IF(MIS[[#This Row],[OrderSide]]="SELL",MIS[[#This Row],[VALUE]]-MIS[[#This Row],[LIVE_VALUE]],MIS[[#This Row],[LIVE_VALUE]]-MIS[[#This Row],[VALUE]])</f>
        <v>2184</v>
      </c>
      <c r="AH4585" t="str" cm="1">
        <f t="array" ref="AH4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5" t="str">
        <f>MIS[[#This Row],[TRADING SYMBOL]]</f>
        <v>SENSEX2552083400CE</v>
      </c>
      <c r="AJ4585" t="str">
        <f>IF(RIGHT(MIS[[#This Row],[Main/Hedge]],4)="MAIN","MAIN","HEDGE")</f>
        <v>MAIN</v>
      </c>
      <c r="AK4585" t="str" cm="1">
        <f t="array" ref="AK4585">_xlfn._xlws.FILTER(Table4[Column1],ISNUMBER(SEARCH(Table4[Column1],MIS[[#This Row],[OrderUniqueIdentifier]])),"")</f>
        <v>XYT</v>
      </c>
    </row>
    <row r="4586" spans="1:37" x14ac:dyDescent="0.25">
      <c r="A4586" t="s">
        <v>179</v>
      </c>
      <c r="B4586" t="s">
        <v>229</v>
      </c>
      <c r="C4586" t="s">
        <v>8157</v>
      </c>
      <c r="D4586" t="s">
        <v>72</v>
      </c>
      <c r="E4586" t="s">
        <v>120</v>
      </c>
      <c r="F4586" t="s">
        <v>98</v>
      </c>
      <c r="G4586" t="s">
        <v>89</v>
      </c>
      <c r="H4586" t="s">
        <v>93</v>
      </c>
      <c r="I4586" t="s">
        <v>76</v>
      </c>
      <c r="J4586" t="s">
        <v>7912</v>
      </c>
      <c r="K4586">
        <v>80</v>
      </c>
      <c r="L4586" t="s">
        <v>77</v>
      </c>
      <c r="M4586" t="s">
        <v>78</v>
      </c>
      <c r="N4586" t="s">
        <v>8016</v>
      </c>
      <c r="O4586" t="s">
        <v>7963</v>
      </c>
      <c r="P4586" t="s">
        <v>7970</v>
      </c>
      <c r="Q4586" t="s">
        <v>121</v>
      </c>
      <c r="R4586" t="s">
        <v>79</v>
      </c>
      <c r="S4586" t="s">
        <v>155</v>
      </c>
      <c r="T4586" t="s">
        <v>122</v>
      </c>
      <c r="U4586" t="s">
        <v>100</v>
      </c>
      <c r="V4586" t="s">
        <v>80</v>
      </c>
      <c r="W4586">
        <v>81100</v>
      </c>
      <c r="X4586" t="s">
        <v>85</v>
      </c>
      <c r="Y4586">
        <v>-80</v>
      </c>
      <c r="Z4586" t="s">
        <v>7964</v>
      </c>
      <c r="AA4586" t="s">
        <v>208</v>
      </c>
      <c r="AB4586" t="s">
        <v>107</v>
      </c>
      <c r="AC4586" t="s">
        <v>91</v>
      </c>
      <c r="AD4586">
        <f>_xlfn.XLOOKUP(MIS[[#This Row],[TRADING SYMBOL]],[1]Sheet1!$D:$D,[1]Sheet1!$C:$C)</f>
        <v>100.2</v>
      </c>
      <c r="AE4586">
        <f>MIS[[#This Row],[OrderAverageTradedPrice]]*MIS[[#This Row],[OrderQuantity]]</f>
        <v>12552</v>
      </c>
      <c r="AF4586">
        <f>MIS[[#This Row],[LTP]]*MIS[[#This Row],[OrderQuantity]]</f>
        <v>8016</v>
      </c>
      <c r="AG4586">
        <f>IF(MIS[[#This Row],[OrderSide]]="SELL",MIS[[#This Row],[VALUE]]-MIS[[#This Row],[LIVE_VALUE]],MIS[[#This Row],[LIVE_VALUE]]-MIS[[#This Row],[VALUE]])</f>
        <v>4536</v>
      </c>
      <c r="AH4586" t="str" cm="1">
        <f t="array" ref="AH4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6" t="str">
        <f>MIS[[#This Row],[TRADING SYMBOL]]</f>
        <v>SENSEX2552081100PE</v>
      </c>
      <c r="AJ4586" t="str">
        <f>IF(RIGHT(MIS[[#This Row],[Main/Hedge]],4)="MAIN","MAIN","HEDGE")</f>
        <v>MAIN</v>
      </c>
      <c r="AK4586" t="str" cm="1">
        <f t="array" ref="AK4586">_xlfn._xlws.FILTER(Table4[Column1],ISNUMBER(SEARCH(Table4[Column1],MIS[[#This Row],[OrderUniqueIdentifier]])),"")</f>
        <v>XYT</v>
      </c>
    </row>
    <row r="4587" spans="1:37" x14ac:dyDescent="0.25">
      <c r="A4587" t="s">
        <v>179</v>
      </c>
      <c r="B4587" t="s">
        <v>266</v>
      </c>
      <c r="C4587" t="s">
        <v>8160</v>
      </c>
      <c r="D4587" t="s">
        <v>72</v>
      </c>
      <c r="E4587" t="s">
        <v>120</v>
      </c>
      <c r="F4587" t="s">
        <v>98</v>
      </c>
      <c r="G4587" t="s">
        <v>89</v>
      </c>
      <c r="H4587" t="s">
        <v>93</v>
      </c>
      <c r="I4587" t="s">
        <v>76</v>
      </c>
      <c r="J4587" t="s">
        <v>8161</v>
      </c>
      <c r="K4587">
        <v>260</v>
      </c>
      <c r="L4587" t="s">
        <v>77</v>
      </c>
      <c r="M4587" t="s">
        <v>78</v>
      </c>
      <c r="N4587" t="s">
        <v>8162</v>
      </c>
      <c r="O4587" t="s">
        <v>7963</v>
      </c>
      <c r="P4587" t="s">
        <v>7970</v>
      </c>
      <c r="Q4587" t="s">
        <v>121</v>
      </c>
      <c r="R4587" t="s">
        <v>79</v>
      </c>
      <c r="S4587" t="s">
        <v>155</v>
      </c>
      <c r="T4587" t="s">
        <v>122</v>
      </c>
      <c r="U4587" t="s">
        <v>100</v>
      </c>
      <c r="V4587" t="s">
        <v>80</v>
      </c>
      <c r="W4587">
        <v>81100</v>
      </c>
      <c r="X4587" t="s">
        <v>85</v>
      </c>
      <c r="Y4587">
        <v>-260</v>
      </c>
      <c r="Z4587" t="s">
        <v>7964</v>
      </c>
      <c r="AA4587" t="s">
        <v>208</v>
      </c>
      <c r="AB4587" t="s">
        <v>107</v>
      </c>
      <c r="AC4587" t="s">
        <v>91</v>
      </c>
      <c r="AD4587">
        <f>_xlfn.XLOOKUP(MIS[[#This Row],[TRADING SYMBOL]],[1]Sheet1!$D:$D,[1]Sheet1!$C:$C)</f>
        <v>100.2</v>
      </c>
      <c r="AE4587">
        <f>MIS[[#This Row],[OrderAverageTradedPrice]]*MIS[[#This Row],[OrderQuantity]]</f>
        <v>40763.999999999898</v>
      </c>
      <c r="AF4587">
        <f>MIS[[#This Row],[LTP]]*MIS[[#This Row],[OrderQuantity]]</f>
        <v>26052</v>
      </c>
      <c r="AG4587">
        <f>IF(MIS[[#This Row],[OrderSide]]="SELL",MIS[[#This Row],[VALUE]]-MIS[[#This Row],[LIVE_VALUE]],MIS[[#This Row],[LIVE_VALUE]]-MIS[[#This Row],[VALUE]])</f>
        <v>14711.999999999898</v>
      </c>
      <c r="AH4587" t="str" cm="1">
        <f t="array" ref="AH4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7" t="str">
        <f>MIS[[#This Row],[TRADING SYMBOL]]</f>
        <v>SENSEX2552081100PE</v>
      </c>
      <c r="AJ4587" t="str">
        <f>IF(RIGHT(MIS[[#This Row],[Main/Hedge]],4)="MAIN","MAIN","HEDGE")</f>
        <v>MAIN</v>
      </c>
      <c r="AK4587" t="str" cm="1">
        <f t="array" ref="AK4587">_xlfn._xlws.FILTER(Table4[Column1],ISNUMBER(SEARCH(Table4[Column1],MIS[[#This Row],[OrderUniqueIdentifier]])),"")</f>
        <v>XYT</v>
      </c>
    </row>
    <row r="4588" spans="1:37" x14ac:dyDescent="0.25">
      <c r="A4588" t="s">
        <v>1555</v>
      </c>
      <c r="B4588" t="s">
        <v>1570</v>
      </c>
      <c r="C4588" t="s">
        <v>8167</v>
      </c>
      <c r="D4588" t="s">
        <v>72</v>
      </c>
      <c r="E4588" t="s">
        <v>211</v>
      </c>
      <c r="F4588" t="s">
        <v>98</v>
      </c>
      <c r="G4588" t="s">
        <v>89</v>
      </c>
      <c r="H4588" t="s">
        <v>93</v>
      </c>
      <c r="I4588" t="s">
        <v>76</v>
      </c>
      <c r="J4588" t="s">
        <v>1364</v>
      </c>
      <c r="K4588">
        <v>40</v>
      </c>
      <c r="L4588" t="s">
        <v>77</v>
      </c>
      <c r="M4588" t="s">
        <v>78</v>
      </c>
      <c r="N4588" t="s">
        <v>1364</v>
      </c>
      <c r="O4588" t="s">
        <v>7963</v>
      </c>
      <c r="P4588" t="s">
        <v>7970</v>
      </c>
      <c r="Q4588" t="s">
        <v>213</v>
      </c>
      <c r="R4588" t="s">
        <v>79</v>
      </c>
      <c r="S4588" t="s">
        <v>155</v>
      </c>
      <c r="T4588" t="s">
        <v>214</v>
      </c>
      <c r="U4588" t="s">
        <v>100</v>
      </c>
      <c r="V4588" t="s">
        <v>80</v>
      </c>
      <c r="W4588">
        <v>83400</v>
      </c>
      <c r="X4588" t="s">
        <v>81</v>
      </c>
      <c r="Y4588">
        <v>-40</v>
      </c>
      <c r="Z4588" t="s">
        <v>7964</v>
      </c>
      <c r="AA4588" t="s">
        <v>208</v>
      </c>
      <c r="AB4588" t="s">
        <v>90</v>
      </c>
      <c r="AC4588" t="s">
        <v>91</v>
      </c>
      <c r="AD4588">
        <f>_xlfn.XLOOKUP(MIS[[#This Row],[TRADING SYMBOL]],[1]Sheet1!$D:$D,[1]Sheet1!$C:$C)</f>
        <v>114.3</v>
      </c>
      <c r="AE4588">
        <f>MIS[[#This Row],[OrderAverageTradedPrice]]*MIS[[#This Row],[OrderQuantity]]</f>
        <v>5696</v>
      </c>
      <c r="AF4588">
        <f>MIS[[#This Row],[LTP]]*MIS[[#This Row],[OrderQuantity]]</f>
        <v>4572</v>
      </c>
      <c r="AG4588">
        <f>IF(MIS[[#This Row],[OrderSide]]="SELL",MIS[[#This Row],[VALUE]]-MIS[[#This Row],[LIVE_VALUE]],MIS[[#This Row],[LIVE_VALUE]]-MIS[[#This Row],[VALUE]])</f>
        <v>1124</v>
      </c>
      <c r="AH4588" t="str" cm="1">
        <f t="array" ref="AH4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8" t="str">
        <f>MIS[[#This Row],[TRADING SYMBOL]]</f>
        <v>SENSEX2552083400CE</v>
      </c>
      <c r="AJ4588" t="str">
        <f>IF(RIGHT(MIS[[#This Row],[Main/Hedge]],4)="MAIN","MAIN","HEDGE")</f>
        <v>MAIN</v>
      </c>
      <c r="AK4588" t="str" cm="1">
        <f t="array" ref="AK4588">_xlfn._xlws.FILTER(Table4[Column1],ISNUMBER(SEARCH(Table4[Column1],MIS[[#This Row],[OrderUniqueIdentifier]])),"")</f>
        <v>XYT</v>
      </c>
    </row>
    <row r="4589" spans="1:37" x14ac:dyDescent="0.25">
      <c r="A4589" t="s">
        <v>1555</v>
      </c>
      <c r="B4589" t="s">
        <v>1570</v>
      </c>
      <c r="C4589" t="s">
        <v>8168</v>
      </c>
      <c r="D4589" t="s">
        <v>72</v>
      </c>
      <c r="E4589" t="s">
        <v>120</v>
      </c>
      <c r="F4589" t="s">
        <v>98</v>
      </c>
      <c r="G4589" t="s">
        <v>89</v>
      </c>
      <c r="H4589" t="s">
        <v>93</v>
      </c>
      <c r="I4589" t="s">
        <v>76</v>
      </c>
      <c r="J4589" t="s">
        <v>8150</v>
      </c>
      <c r="K4589">
        <v>40</v>
      </c>
      <c r="L4589" t="s">
        <v>77</v>
      </c>
      <c r="M4589" t="s">
        <v>78</v>
      </c>
      <c r="N4589" t="s">
        <v>8150</v>
      </c>
      <c r="O4589" t="s">
        <v>7970</v>
      </c>
      <c r="P4589" t="s">
        <v>7970</v>
      </c>
      <c r="Q4589" t="s">
        <v>121</v>
      </c>
      <c r="R4589" t="s">
        <v>79</v>
      </c>
      <c r="S4589" t="s">
        <v>155</v>
      </c>
      <c r="T4589" t="s">
        <v>122</v>
      </c>
      <c r="U4589" t="s">
        <v>100</v>
      </c>
      <c r="V4589" t="s">
        <v>80</v>
      </c>
      <c r="W4589">
        <v>81100</v>
      </c>
      <c r="X4589" t="s">
        <v>85</v>
      </c>
      <c r="Y4589">
        <v>-40</v>
      </c>
      <c r="Z4589" t="s">
        <v>208</v>
      </c>
      <c r="AA4589" t="s">
        <v>208</v>
      </c>
      <c r="AB4589" t="s">
        <v>107</v>
      </c>
      <c r="AC4589" t="s">
        <v>91</v>
      </c>
      <c r="AD4589">
        <f>_xlfn.XLOOKUP(MIS[[#This Row],[TRADING SYMBOL]],[1]Sheet1!$D:$D,[1]Sheet1!$C:$C)</f>
        <v>100.2</v>
      </c>
      <c r="AE4589">
        <f>MIS[[#This Row],[OrderAverageTradedPrice]]*MIS[[#This Row],[OrderQuantity]]</f>
        <v>6288</v>
      </c>
      <c r="AF4589">
        <f>MIS[[#This Row],[LTP]]*MIS[[#This Row],[OrderQuantity]]</f>
        <v>4008</v>
      </c>
      <c r="AG4589">
        <f>IF(MIS[[#This Row],[OrderSide]]="SELL",MIS[[#This Row],[VALUE]]-MIS[[#This Row],[LIVE_VALUE]],MIS[[#This Row],[LIVE_VALUE]]-MIS[[#This Row],[VALUE]])</f>
        <v>2280</v>
      </c>
      <c r="AH4589" t="str" cm="1">
        <f t="array" ref="AH4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9" t="str">
        <f>MIS[[#This Row],[TRADING SYMBOL]]</f>
        <v>SENSEX2552081100PE</v>
      </c>
      <c r="AJ4589" t="str">
        <f>IF(RIGHT(MIS[[#This Row],[Main/Hedge]],4)="MAIN","MAIN","HEDGE")</f>
        <v>MAIN</v>
      </c>
      <c r="AK4589" t="str" cm="1">
        <f t="array" ref="AK4589">_xlfn._xlws.FILTER(Table4[Column1],ISNUMBER(SEARCH(Table4[Column1],MIS[[#This Row],[OrderUniqueIdentifier]])),"")</f>
        <v>XYT</v>
      </c>
    </row>
    <row r="4590" spans="1:37" x14ac:dyDescent="0.25">
      <c r="A4590" t="s">
        <v>1555</v>
      </c>
      <c r="B4590" t="s">
        <v>1597</v>
      </c>
      <c r="C4590" t="s">
        <v>8277</v>
      </c>
      <c r="D4590" t="s">
        <v>72</v>
      </c>
      <c r="E4590" t="s">
        <v>211</v>
      </c>
      <c r="F4590" t="s">
        <v>98</v>
      </c>
      <c r="G4590" t="s">
        <v>89</v>
      </c>
      <c r="H4590" t="s">
        <v>93</v>
      </c>
      <c r="I4590" t="s">
        <v>76</v>
      </c>
      <c r="J4590" t="s">
        <v>656</v>
      </c>
      <c r="K4590">
        <v>60</v>
      </c>
      <c r="L4590" t="s">
        <v>77</v>
      </c>
      <c r="M4590" t="s">
        <v>78</v>
      </c>
      <c r="N4590" t="s">
        <v>656</v>
      </c>
      <c r="O4590" t="s">
        <v>7963</v>
      </c>
      <c r="P4590" t="s">
        <v>7970</v>
      </c>
      <c r="Q4590" t="s">
        <v>213</v>
      </c>
      <c r="R4590" t="s">
        <v>79</v>
      </c>
      <c r="S4590" t="s">
        <v>155</v>
      </c>
      <c r="T4590" t="s">
        <v>214</v>
      </c>
      <c r="U4590" t="s">
        <v>100</v>
      </c>
      <c r="V4590" t="s">
        <v>80</v>
      </c>
      <c r="W4590">
        <v>83400</v>
      </c>
      <c r="X4590" t="s">
        <v>81</v>
      </c>
      <c r="Y4590">
        <v>-60</v>
      </c>
      <c r="Z4590" t="s">
        <v>7964</v>
      </c>
      <c r="AA4590" t="s">
        <v>208</v>
      </c>
      <c r="AB4590" t="s">
        <v>90</v>
      </c>
      <c r="AC4590" t="s">
        <v>91</v>
      </c>
      <c r="AD4590">
        <f>_xlfn.XLOOKUP(MIS[[#This Row],[TRADING SYMBOL]],[1]Sheet1!$D:$D,[1]Sheet1!$C:$C)</f>
        <v>114.3</v>
      </c>
      <c r="AE4590">
        <f>MIS[[#This Row],[OrderAverageTradedPrice]]*MIS[[#This Row],[OrderQuantity]]</f>
        <v>8511</v>
      </c>
      <c r="AF4590">
        <f>MIS[[#This Row],[LTP]]*MIS[[#This Row],[OrderQuantity]]</f>
        <v>6858</v>
      </c>
      <c r="AG4590">
        <f>IF(MIS[[#This Row],[OrderSide]]="SELL",MIS[[#This Row],[VALUE]]-MIS[[#This Row],[LIVE_VALUE]],MIS[[#This Row],[LIVE_VALUE]]-MIS[[#This Row],[VALUE]])</f>
        <v>1653</v>
      </c>
      <c r="AH4590" t="str" cm="1">
        <f t="array" ref="AH4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0" t="str">
        <f>MIS[[#This Row],[TRADING SYMBOL]]</f>
        <v>SENSEX2552083400CE</v>
      </c>
      <c r="AJ4590" t="str">
        <f>IF(RIGHT(MIS[[#This Row],[Main/Hedge]],4)="MAIN","MAIN","HEDGE")</f>
        <v>MAIN</v>
      </c>
      <c r="AK4590" t="str" cm="1">
        <f t="array" ref="AK4590">_xlfn._xlws.FILTER(Table4[Column1],ISNUMBER(SEARCH(Table4[Column1],MIS[[#This Row],[OrderUniqueIdentifier]])),"")</f>
        <v>XYT</v>
      </c>
    </row>
    <row r="4591" spans="1:37" x14ac:dyDescent="0.25">
      <c r="A4591" t="s">
        <v>1555</v>
      </c>
      <c r="B4591" t="s">
        <v>1597</v>
      </c>
      <c r="C4591" t="s">
        <v>8278</v>
      </c>
      <c r="D4591" t="s">
        <v>72</v>
      </c>
      <c r="E4591" t="s">
        <v>120</v>
      </c>
      <c r="F4591" t="s">
        <v>98</v>
      </c>
      <c r="G4591" t="s">
        <v>89</v>
      </c>
      <c r="H4591" t="s">
        <v>93</v>
      </c>
      <c r="I4591" t="s">
        <v>76</v>
      </c>
      <c r="J4591" t="s">
        <v>8161</v>
      </c>
      <c r="K4591">
        <v>60</v>
      </c>
      <c r="L4591" t="s">
        <v>77</v>
      </c>
      <c r="M4591" t="s">
        <v>78</v>
      </c>
      <c r="N4591" t="s">
        <v>8161</v>
      </c>
      <c r="O4591" t="s">
        <v>7963</v>
      </c>
      <c r="P4591" t="s">
        <v>7970</v>
      </c>
      <c r="Q4591" t="s">
        <v>121</v>
      </c>
      <c r="R4591" t="s">
        <v>79</v>
      </c>
      <c r="S4591" t="s">
        <v>155</v>
      </c>
      <c r="T4591" t="s">
        <v>122</v>
      </c>
      <c r="U4591" t="s">
        <v>100</v>
      </c>
      <c r="V4591" t="s">
        <v>80</v>
      </c>
      <c r="W4591">
        <v>81100</v>
      </c>
      <c r="X4591" t="s">
        <v>85</v>
      </c>
      <c r="Y4591">
        <v>-60</v>
      </c>
      <c r="Z4591" t="s">
        <v>7964</v>
      </c>
      <c r="AA4591" t="s">
        <v>208</v>
      </c>
      <c r="AB4591" t="s">
        <v>107</v>
      </c>
      <c r="AC4591" t="s">
        <v>91</v>
      </c>
      <c r="AD4591">
        <f>_xlfn.XLOOKUP(MIS[[#This Row],[TRADING SYMBOL]],[1]Sheet1!$D:$D,[1]Sheet1!$C:$C)</f>
        <v>100.2</v>
      </c>
      <c r="AE4591">
        <f>MIS[[#This Row],[OrderAverageTradedPrice]]*MIS[[#This Row],[OrderQuantity]]</f>
        <v>9411</v>
      </c>
      <c r="AF4591">
        <f>MIS[[#This Row],[LTP]]*MIS[[#This Row],[OrderQuantity]]</f>
        <v>6012</v>
      </c>
      <c r="AG4591">
        <f>IF(MIS[[#This Row],[OrderSide]]="SELL",MIS[[#This Row],[VALUE]]-MIS[[#This Row],[LIVE_VALUE]],MIS[[#This Row],[LIVE_VALUE]]-MIS[[#This Row],[VALUE]])</f>
        <v>3399</v>
      </c>
      <c r="AH4591" t="str" cm="1">
        <f t="array" ref="AH4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1" t="str">
        <f>MIS[[#This Row],[TRADING SYMBOL]]</f>
        <v>SENSEX2552081100PE</v>
      </c>
      <c r="AJ4591" t="str">
        <f>IF(RIGHT(MIS[[#This Row],[Main/Hedge]],4)="MAIN","MAIN","HEDGE")</f>
        <v>MAIN</v>
      </c>
      <c r="AK4591" t="str" cm="1">
        <f t="array" ref="AK4591">_xlfn._xlws.FILTER(Table4[Column1],ISNUMBER(SEARCH(Table4[Column1],MIS[[#This Row],[OrderUniqueIdentifier]])),"")</f>
        <v>XYT</v>
      </c>
    </row>
    <row r="4592" spans="1:37" x14ac:dyDescent="0.25">
      <c r="A4592" t="s">
        <v>1555</v>
      </c>
      <c r="B4592" t="s">
        <v>1623</v>
      </c>
      <c r="C4592" t="s">
        <v>8174</v>
      </c>
      <c r="D4592" t="s">
        <v>72</v>
      </c>
      <c r="E4592" t="s">
        <v>211</v>
      </c>
      <c r="F4592" t="s">
        <v>98</v>
      </c>
      <c r="G4592" t="s">
        <v>89</v>
      </c>
      <c r="H4592" t="s">
        <v>93</v>
      </c>
      <c r="I4592" t="s">
        <v>76</v>
      </c>
      <c r="J4592" t="s">
        <v>225</v>
      </c>
      <c r="K4592">
        <v>40</v>
      </c>
      <c r="L4592" t="s">
        <v>77</v>
      </c>
      <c r="M4592" t="s">
        <v>78</v>
      </c>
      <c r="N4592" t="s">
        <v>225</v>
      </c>
      <c r="O4592" t="s">
        <v>7970</v>
      </c>
      <c r="P4592" t="s">
        <v>7970</v>
      </c>
      <c r="Q4592" t="s">
        <v>213</v>
      </c>
      <c r="R4592" t="s">
        <v>79</v>
      </c>
      <c r="S4592" t="s">
        <v>155</v>
      </c>
      <c r="T4592" t="s">
        <v>214</v>
      </c>
      <c r="U4592" t="s">
        <v>100</v>
      </c>
      <c r="V4592" t="s">
        <v>80</v>
      </c>
      <c r="W4592">
        <v>83400</v>
      </c>
      <c r="X4592" t="s">
        <v>81</v>
      </c>
      <c r="Y4592">
        <v>-40</v>
      </c>
      <c r="Z4592" t="s">
        <v>208</v>
      </c>
      <c r="AA4592" t="s">
        <v>208</v>
      </c>
      <c r="AB4592" t="s">
        <v>90</v>
      </c>
      <c r="AC4592" t="s">
        <v>91</v>
      </c>
      <c r="AD4592">
        <f>_xlfn.XLOOKUP(MIS[[#This Row],[TRADING SYMBOL]],[1]Sheet1!$D:$D,[1]Sheet1!$C:$C)</f>
        <v>114.3</v>
      </c>
      <c r="AE4592">
        <f>MIS[[#This Row],[OrderAverageTradedPrice]]*MIS[[#This Row],[OrderQuantity]]</f>
        <v>5682</v>
      </c>
      <c r="AF4592">
        <f>MIS[[#This Row],[LTP]]*MIS[[#This Row],[OrderQuantity]]</f>
        <v>4572</v>
      </c>
      <c r="AG4592">
        <f>IF(MIS[[#This Row],[OrderSide]]="SELL",MIS[[#This Row],[VALUE]]-MIS[[#This Row],[LIVE_VALUE]],MIS[[#This Row],[LIVE_VALUE]]-MIS[[#This Row],[VALUE]])</f>
        <v>1110</v>
      </c>
      <c r="AH4592" t="str" cm="1">
        <f t="array" ref="AH4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2" t="str">
        <f>MIS[[#This Row],[TRADING SYMBOL]]</f>
        <v>SENSEX2552083400CE</v>
      </c>
      <c r="AJ4592" t="str">
        <f>IF(RIGHT(MIS[[#This Row],[Main/Hedge]],4)="MAIN","MAIN","HEDGE")</f>
        <v>MAIN</v>
      </c>
      <c r="AK4592" t="str" cm="1">
        <f t="array" ref="AK4592">_xlfn._xlws.FILTER(Table4[Column1],ISNUMBER(SEARCH(Table4[Column1],MIS[[#This Row],[OrderUniqueIdentifier]])),"")</f>
        <v>XYT</v>
      </c>
    </row>
    <row r="4593" spans="1:37" x14ac:dyDescent="0.25">
      <c r="A4593" t="s">
        <v>1555</v>
      </c>
      <c r="B4593" t="s">
        <v>1665</v>
      </c>
      <c r="C4593" t="s">
        <v>8191</v>
      </c>
      <c r="D4593" t="s">
        <v>72</v>
      </c>
      <c r="E4593" t="s">
        <v>211</v>
      </c>
      <c r="F4593" t="s">
        <v>98</v>
      </c>
      <c r="G4593" t="s">
        <v>89</v>
      </c>
      <c r="H4593" t="s">
        <v>93</v>
      </c>
      <c r="I4593" t="s">
        <v>76</v>
      </c>
      <c r="J4593" t="s">
        <v>8067</v>
      </c>
      <c r="K4593">
        <v>20</v>
      </c>
      <c r="L4593" t="s">
        <v>77</v>
      </c>
      <c r="M4593" t="s">
        <v>78</v>
      </c>
      <c r="N4593" t="s">
        <v>8067</v>
      </c>
      <c r="O4593" t="s">
        <v>7970</v>
      </c>
      <c r="P4593" t="s">
        <v>7970</v>
      </c>
      <c r="Q4593" t="s">
        <v>213</v>
      </c>
      <c r="R4593" t="s">
        <v>79</v>
      </c>
      <c r="S4593" t="s">
        <v>155</v>
      </c>
      <c r="T4593" t="s">
        <v>214</v>
      </c>
      <c r="U4593" t="s">
        <v>100</v>
      </c>
      <c r="V4593" t="s">
        <v>80</v>
      </c>
      <c r="W4593">
        <v>83400</v>
      </c>
      <c r="X4593" t="s">
        <v>81</v>
      </c>
      <c r="Y4593">
        <v>-20</v>
      </c>
      <c r="Z4593" t="s">
        <v>208</v>
      </c>
      <c r="AA4593" t="s">
        <v>208</v>
      </c>
      <c r="AB4593" t="s">
        <v>90</v>
      </c>
      <c r="AC4593" t="s">
        <v>91</v>
      </c>
      <c r="AD4593">
        <f>_xlfn.XLOOKUP(MIS[[#This Row],[TRADING SYMBOL]],[1]Sheet1!$D:$D,[1]Sheet1!$C:$C)</f>
        <v>114.3</v>
      </c>
      <c r="AE4593">
        <f>MIS[[#This Row],[OrderAverageTradedPrice]]*MIS[[#This Row],[OrderQuantity]]</f>
        <v>2849</v>
      </c>
      <c r="AF4593">
        <f>MIS[[#This Row],[LTP]]*MIS[[#This Row],[OrderQuantity]]</f>
        <v>2286</v>
      </c>
      <c r="AG4593">
        <f>IF(MIS[[#This Row],[OrderSide]]="SELL",MIS[[#This Row],[VALUE]]-MIS[[#This Row],[LIVE_VALUE]],MIS[[#This Row],[LIVE_VALUE]]-MIS[[#This Row],[VALUE]])</f>
        <v>563</v>
      </c>
      <c r="AH4593" t="str" cm="1">
        <f t="array" ref="AH4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3" t="str">
        <f>MIS[[#This Row],[TRADING SYMBOL]]</f>
        <v>SENSEX2552083400CE</v>
      </c>
      <c r="AJ4593" t="str">
        <f>IF(RIGHT(MIS[[#This Row],[Main/Hedge]],4)="MAIN","MAIN","HEDGE")</f>
        <v>MAIN</v>
      </c>
      <c r="AK4593" t="str" cm="1">
        <f t="array" ref="AK4593">_xlfn._xlws.FILTER(Table4[Column1],ISNUMBER(SEARCH(Table4[Column1],MIS[[#This Row],[OrderUniqueIdentifier]])),"")</f>
        <v>XYT</v>
      </c>
    </row>
    <row r="4594" spans="1:37" x14ac:dyDescent="0.25">
      <c r="A4594" t="s">
        <v>1555</v>
      </c>
      <c r="B4594" t="s">
        <v>1665</v>
      </c>
      <c r="C4594" t="s">
        <v>8192</v>
      </c>
      <c r="D4594" t="s">
        <v>72</v>
      </c>
      <c r="E4594" t="s">
        <v>120</v>
      </c>
      <c r="F4594" t="s">
        <v>98</v>
      </c>
      <c r="G4594" t="s">
        <v>89</v>
      </c>
      <c r="H4594" t="s">
        <v>93</v>
      </c>
      <c r="I4594" t="s">
        <v>76</v>
      </c>
      <c r="J4594" t="s">
        <v>8193</v>
      </c>
      <c r="K4594">
        <v>20</v>
      </c>
      <c r="L4594" t="s">
        <v>77</v>
      </c>
      <c r="M4594" t="s">
        <v>78</v>
      </c>
      <c r="N4594" t="s">
        <v>8193</v>
      </c>
      <c r="O4594" t="s">
        <v>7970</v>
      </c>
      <c r="P4594" t="s">
        <v>7970</v>
      </c>
      <c r="Q4594" t="s">
        <v>121</v>
      </c>
      <c r="R4594" t="s">
        <v>79</v>
      </c>
      <c r="S4594" t="s">
        <v>155</v>
      </c>
      <c r="T4594" t="s">
        <v>122</v>
      </c>
      <c r="U4594" t="s">
        <v>100</v>
      </c>
      <c r="V4594" t="s">
        <v>80</v>
      </c>
      <c r="W4594">
        <v>81100</v>
      </c>
      <c r="X4594" t="s">
        <v>85</v>
      </c>
      <c r="Y4594">
        <v>-20</v>
      </c>
      <c r="Z4594" t="s">
        <v>208</v>
      </c>
      <c r="AA4594" t="s">
        <v>208</v>
      </c>
      <c r="AB4594" t="s">
        <v>107</v>
      </c>
      <c r="AC4594" t="s">
        <v>91</v>
      </c>
      <c r="AD4594">
        <f>_xlfn.XLOOKUP(MIS[[#This Row],[TRADING SYMBOL]],[1]Sheet1!$D:$D,[1]Sheet1!$C:$C)</f>
        <v>100.2</v>
      </c>
      <c r="AE4594">
        <f>MIS[[#This Row],[OrderAverageTradedPrice]]*MIS[[#This Row],[OrderQuantity]]</f>
        <v>3152</v>
      </c>
      <c r="AF4594">
        <f>MIS[[#This Row],[LTP]]*MIS[[#This Row],[OrderQuantity]]</f>
        <v>2004</v>
      </c>
      <c r="AG4594">
        <f>IF(MIS[[#This Row],[OrderSide]]="SELL",MIS[[#This Row],[VALUE]]-MIS[[#This Row],[LIVE_VALUE]],MIS[[#This Row],[LIVE_VALUE]]-MIS[[#This Row],[VALUE]])</f>
        <v>1148</v>
      </c>
      <c r="AH4594" t="str" cm="1">
        <f t="array" ref="AH4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4" t="str">
        <f>MIS[[#This Row],[TRADING SYMBOL]]</f>
        <v>SENSEX2552081100PE</v>
      </c>
      <c r="AJ4594" t="str">
        <f>IF(RIGHT(MIS[[#This Row],[Main/Hedge]],4)="MAIN","MAIN","HEDGE")</f>
        <v>MAIN</v>
      </c>
      <c r="AK4594" t="str" cm="1">
        <f t="array" ref="AK4594">_xlfn._xlws.FILTER(Table4[Column1],ISNUMBER(SEARCH(Table4[Column1],MIS[[#This Row],[OrderUniqueIdentifier]])),"")</f>
        <v>XYT</v>
      </c>
    </row>
    <row r="4595" spans="1:37" x14ac:dyDescent="0.25">
      <c r="A4595" t="s">
        <v>71</v>
      </c>
      <c r="B4595" t="s">
        <v>724</v>
      </c>
      <c r="C4595" t="s">
        <v>7968</v>
      </c>
      <c r="D4595" t="s">
        <v>72</v>
      </c>
      <c r="E4595" t="s">
        <v>211</v>
      </c>
      <c r="F4595" t="s">
        <v>98</v>
      </c>
      <c r="G4595" t="s">
        <v>89</v>
      </c>
      <c r="H4595" t="s">
        <v>75</v>
      </c>
      <c r="I4595" t="s">
        <v>76</v>
      </c>
      <c r="J4595" t="s">
        <v>77</v>
      </c>
      <c r="K4595">
        <v>100</v>
      </c>
      <c r="L4595" t="s">
        <v>77</v>
      </c>
      <c r="M4595" t="s">
        <v>78</v>
      </c>
      <c r="N4595" t="s">
        <v>7969</v>
      </c>
      <c r="O4595" t="s">
        <v>7970</v>
      </c>
      <c r="P4595" t="s">
        <v>7971</v>
      </c>
      <c r="Q4595" t="s">
        <v>213</v>
      </c>
      <c r="R4595" t="s">
        <v>79</v>
      </c>
      <c r="S4595" t="s">
        <v>7805</v>
      </c>
      <c r="T4595" t="s">
        <v>214</v>
      </c>
      <c r="U4595" t="s">
        <v>100</v>
      </c>
      <c r="V4595" t="s">
        <v>80</v>
      </c>
      <c r="W4595">
        <v>83400</v>
      </c>
      <c r="X4595" t="s">
        <v>81</v>
      </c>
      <c r="Y4595">
        <v>-100</v>
      </c>
      <c r="Z4595" t="s">
        <v>208</v>
      </c>
      <c r="AA4595" t="s">
        <v>210</v>
      </c>
      <c r="AB4595" t="s">
        <v>90</v>
      </c>
      <c r="AC4595" t="s">
        <v>91</v>
      </c>
      <c r="AD4595">
        <f>_xlfn.XLOOKUP(MIS[[#This Row],[TRADING SYMBOL]],[1]Sheet1!$D:$D,[1]Sheet1!$C:$C)</f>
        <v>114.3</v>
      </c>
      <c r="AE4595">
        <f>MIS[[#This Row],[OrderAverageTradedPrice]]*MIS[[#This Row],[OrderQuantity]]</f>
        <v>14284</v>
      </c>
      <c r="AF4595">
        <f>MIS[[#This Row],[LTP]]*MIS[[#This Row],[OrderQuantity]]</f>
        <v>11430</v>
      </c>
      <c r="AG4595">
        <f>IF(MIS[[#This Row],[OrderSide]]="SELL",MIS[[#This Row],[VALUE]]-MIS[[#This Row],[LIVE_VALUE]],MIS[[#This Row],[LIVE_VALUE]]-MIS[[#This Row],[VALUE]])</f>
        <v>2854</v>
      </c>
      <c r="AH4595" t="str" cm="1">
        <f t="array" ref="AH4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5" t="str">
        <f>MIS[[#This Row],[TRADING SYMBOL]]</f>
        <v>SENSEX2552083400CE</v>
      </c>
      <c r="AJ4595" t="str">
        <f>IF(RIGHT(MIS[[#This Row],[Main/Hedge]],4)="MAIN","MAIN","HEDGE")</f>
        <v>MAIN</v>
      </c>
      <c r="AK4595" t="str" cm="1">
        <f t="array" ref="AK4595">_xlfn._xlws.FILTER(Table4[Column1],ISNUMBER(SEARCH(Table4[Column1],MIS[[#This Row],[OrderUniqueIdentifier]])),"")</f>
        <v>XYT</v>
      </c>
    </row>
    <row r="4596" spans="1:37" x14ac:dyDescent="0.25">
      <c r="A4596" t="s">
        <v>71</v>
      </c>
      <c r="B4596" t="s">
        <v>724</v>
      </c>
      <c r="C4596" t="s">
        <v>7972</v>
      </c>
      <c r="D4596" t="s">
        <v>72</v>
      </c>
      <c r="E4596" t="s">
        <v>7973</v>
      </c>
      <c r="F4596" t="s">
        <v>98</v>
      </c>
      <c r="G4596" t="s">
        <v>89</v>
      </c>
      <c r="H4596" t="s">
        <v>75</v>
      </c>
      <c r="I4596" t="s">
        <v>76</v>
      </c>
      <c r="J4596" t="s">
        <v>77</v>
      </c>
      <c r="K4596">
        <v>100</v>
      </c>
      <c r="L4596" t="s">
        <v>77</v>
      </c>
      <c r="M4596" t="s">
        <v>78</v>
      </c>
      <c r="N4596" t="s">
        <v>365</v>
      </c>
      <c r="O4596" t="s">
        <v>7971</v>
      </c>
      <c r="P4596" t="s">
        <v>7971</v>
      </c>
      <c r="Q4596" t="s">
        <v>7974</v>
      </c>
      <c r="R4596" t="s">
        <v>79</v>
      </c>
      <c r="S4596" t="s">
        <v>7805</v>
      </c>
      <c r="T4596" t="s">
        <v>7975</v>
      </c>
      <c r="U4596" t="s">
        <v>100</v>
      </c>
      <c r="V4596" t="s">
        <v>80</v>
      </c>
      <c r="W4596">
        <v>81000</v>
      </c>
      <c r="X4596" t="s">
        <v>85</v>
      </c>
      <c r="Y4596">
        <v>-100</v>
      </c>
      <c r="Z4596" t="s">
        <v>210</v>
      </c>
      <c r="AA4596" t="s">
        <v>210</v>
      </c>
      <c r="AB4596" t="s">
        <v>107</v>
      </c>
      <c r="AC4596" t="s">
        <v>91</v>
      </c>
      <c r="AD4596">
        <f>_xlfn.XLOOKUP(MIS[[#This Row],[TRADING SYMBOL]],[1]Sheet1!$D:$D,[1]Sheet1!$C:$C)</f>
        <v>89.6</v>
      </c>
      <c r="AE4596">
        <f>MIS[[#This Row],[OrderAverageTradedPrice]]*MIS[[#This Row],[OrderQuantity]]</f>
        <v>14275</v>
      </c>
      <c r="AF4596">
        <f>MIS[[#This Row],[LTP]]*MIS[[#This Row],[OrderQuantity]]</f>
        <v>8960</v>
      </c>
      <c r="AG4596">
        <f>IF(MIS[[#This Row],[OrderSide]]="SELL",MIS[[#This Row],[VALUE]]-MIS[[#This Row],[LIVE_VALUE]],MIS[[#This Row],[LIVE_VALUE]]-MIS[[#This Row],[VALUE]])</f>
        <v>5315</v>
      </c>
      <c r="AH4596" t="str" cm="1">
        <f t="array" ref="AH4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6" t="str">
        <f>MIS[[#This Row],[TRADING SYMBOL]]</f>
        <v>SENSEX2552081000PE</v>
      </c>
      <c r="AJ4596" t="str">
        <f>IF(RIGHT(MIS[[#This Row],[Main/Hedge]],4)="MAIN","MAIN","HEDGE")</f>
        <v>MAIN</v>
      </c>
      <c r="AK4596" t="str" cm="1">
        <f t="array" ref="AK4596">_xlfn._xlws.FILTER(Table4[Column1],ISNUMBER(SEARCH(Table4[Column1],MIS[[#This Row],[OrderUniqueIdentifier]])),"")</f>
        <v>XYT</v>
      </c>
    </row>
    <row r="4597" spans="1:37" x14ac:dyDescent="0.25">
      <c r="A4597" t="s">
        <v>71</v>
      </c>
      <c r="B4597" t="s">
        <v>888</v>
      </c>
      <c r="C4597" t="s">
        <v>8231</v>
      </c>
      <c r="D4597" t="s">
        <v>72</v>
      </c>
      <c r="E4597" t="s">
        <v>7973</v>
      </c>
      <c r="F4597" t="s">
        <v>98</v>
      </c>
      <c r="G4597" t="s">
        <v>89</v>
      </c>
      <c r="H4597" t="s">
        <v>75</v>
      </c>
      <c r="I4597" t="s">
        <v>76</v>
      </c>
      <c r="J4597" t="s">
        <v>77</v>
      </c>
      <c r="K4597">
        <v>20</v>
      </c>
      <c r="L4597" t="s">
        <v>77</v>
      </c>
      <c r="M4597" t="s">
        <v>78</v>
      </c>
      <c r="N4597" t="s">
        <v>398</v>
      </c>
      <c r="O4597" t="s">
        <v>7971</v>
      </c>
      <c r="P4597" t="s">
        <v>7971</v>
      </c>
      <c r="Q4597" t="s">
        <v>7974</v>
      </c>
      <c r="R4597" t="s">
        <v>79</v>
      </c>
      <c r="S4597" t="s">
        <v>7805</v>
      </c>
      <c r="T4597" t="s">
        <v>7975</v>
      </c>
      <c r="U4597" t="s">
        <v>100</v>
      </c>
      <c r="V4597" t="s">
        <v>80</v>
      </c>
      <c r="W4597">
        <v>81000</v>
      </c>
      <c r="X4597" t="s">
        <v>85</v>
      </c>
      <c r="Y4597">
        <v>-20</v>
      </c>
      <c r="Z4597" t="s">
        <v>210</v>
      </c>
      <c r="AA4597" t="s">
        <v>210</v>
      </c>
      <c r="AB4597" t="s">
        <v>107</v>
      </c>
      <c r="AC4597" t="s">
        <v>91</v>
      </c>
      <c r="AD4597">
        <f>_xlfn.XLOOKUP(MIS[[#This Row],[TRADING SYMBOL]],[1]Sheet1!$D:$D,[1]Sheet1!$C:$C)</f>
        <v>89.6</v>
      </c>
      <c r="AE4597">
        <f>MIS[[#This Row],[OrderAverageTradedPrice]]*MIS[[#This Row],[OrderQuantity]]</f>
        <v>2853</v>
      </c>
      <c r="AF4597">
        <f>MIS[[#This Row],[LTP]]*MIS[[#This Row],[OrderQuantity]]</f>
        <v>1792</v>
      </c>
      <c r="AG4597">
        <f>IF(MIS[[#This Row],[OrderSide]]="SELL",MIS[[#This Row],[VALUE]]-MIS[[#This Row],[LIVE_VALUE]],MIS[[#This Row],[LIVE_VALUE]]-MIS[[#This Row],[VALUE]])</f>
        <v>1061</v>
      </c>
      <c r="AH4597" t="str" cm="1">
        <f t="array" ref="AH4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7" t="str">
        <f>MIS[[#This Row],[TRADING SYMBOL]]</f>
        <v>SENSEX2552081000PE</v>
      </c>
      <c r="AJ4597" t="str">
        <f>IF(RIGHT(MIS[[#This Row],[Main/Hedge]],4)="MAIN","MAIN","HEDGE")</f>
        <v>MAIN</v>
      </c>
      <c r="AK4597" t="str" cm="1">
        <f t="array" ref="AK4597">_xlfn._xlws.FILTER(Table4[Column1],ISNUMBER(SEARCH(Table4[Column1],MIS[[#This Row],[OrderUniqueIdentifier]])),"")</f>
        <v>XYT</v>
      </c>
    </row>
    <row r="4598" spans="1:37" x14ac:dyDescent="0.25">
      <c r="A4598" t="s">
        <v>1374</v>
      </c>
      <c r="B4598" t="s">
        <v>1375</v>
      </c>
      <c r="C4598" t="s">
        <v>8120</v>
      </c>
      <c r="D4598" t="s">
        <v>72</v>
      </c>
      <c r="E4598" t="s">
        <v>211</v>
      </c>
      <c r="F4598" t="s">
        <v>98</v>
      </c>
      <c r="G4598" t="s">
        <v>89</v>
      </c>
      <c r="H4598" t="s">
        <v>75</v>
      </c>
      <c r="I4598" t="s">
        <v>76</v>
      </c>
      <c r="J4598" t="s">
        <v>77</v>
      </c>
      <c r="K4598">
        <v>60</v>
      </c>
      <c r="L4598" t="s">
        <v>77</v>
      </c>
      <c r="M4598" t="s">
        <v>78</v>
      </c>
      <c r="N4598" t="s">
        <v>8121</v>
      </c>
      <c r="O4598" t="s">
        <v>7971</v>
      </c>
      <c r="P4598" t="s">
        <v>7971</v>
      </c>
      <c r="Q4598" t="s">
        <v>213</v>
      </c>
      <c r="R4598" t="s">
        <v>79</v>
      </c>
      <c r="S4598" t="s">
        <v>350</v>
      </c>
      <c r="T4598" t="s">
        <v>214</v>
      </c>
      <c r="U4598" t="s">
        <v>100</v>
      </c>
      <c r="V4598" t="s">
        <v>80</v>
      </c>
      <c r="W4598">
        <v>83400</v>
      </c>
      <c r="X4598" t="s">
        <v>81</v>
      </c>
      <c r="Y4598">
        <v>-60</v>
      </c>
      <c r="Z4598" t="s">
        <v>210</v>
      </c>
      <c r="AA4598" t="s">
        <v>210</v>
      </c>
      <c r="AB4598" t="s">
        <v>90</v>
      </c>
      <c r="AC4598" t="s">
        <v>91</v>
      </c>
      <c r="AD4598">
        <f>_xlfn.XLOOKUP(MIS[[#This Row],[TRADING SYMBOL]],[1]Sheet1!$D:$D,[1]Sheet1!$C:$C)</f>
        <v>114.3</v>
      </c>
      <c r="AE4598">
        <f>MIS[[#This Row],[OrderAverageTradedPrice]]*MIS[[#This Row],[OrderQuantity]]</f>
        <v>8583.99999999996</v>
      </c>
      <c r="AF4598">
        <f>MIS[[#This Row],[LTP]]*MIS[[#This Row],[OrderQuantity]]</f>
        <v>6858</v>
      </c>
      <c r="AG4598">
        <f>IF(MIS[[#This Row],[OrderSide]]="SELL",MIS[[#This Row],[VALUE]]-MIS[[#This Row],[LIVE_VALUE]],MIS[[#This Row],[LIVE_VALUE]]-MIS[[#This Row],[VALUE]])</f>
        <v>1725.99999999996</v>
      </c>
      <c r="AH4598" t="str" cm="1">
        <f t="array" ref="AH4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8" t="str">
        <f>MIS[[#This Row],[TRADING SYMBOL]]</f>
        <v>SENSEX2552083400CE</v>
      </c>
      <c r="AJ4598" t="str">
        <f>IF(RIGHT(MIS[[#This Row],[Main/Hedge]],4)="MAIN","MAIN","HEDGE")</f>
        <v>MAIN</v>
      </c>
      <c r="AK4598" t="str" cm="1">
        <f t="array" ref="AK4598">_xlfn._xlws.FILTER(Table4[Column1],ISNUMBER(SEARCH(Table4[Column1],MIS[[#This Row],[OrderUniqueIdentifier]])),"")</f>
        <v>XYT</v>
      </c>
    </row>
    <row r="4599" spans="1:37" x14ac:dyDescent="0.25">
      <c r="A4599" t="s">
        <v>1374</v>
      </c>
      <c r="B4599" t="s">
        <v>1395</v>
      </c>
      <c r="C4599" t="s">
        <v>8130</v>
      </c>
      <c r="D4599" t="s">
        <v>72</v>
      </c>
      <c r="E4599" t="s">
        <v>211</v>
      </c>
      <c r="F4599" t="s">
        <v>98</v>
      </c>
      <c r="G4599" t="s">
        <v>89</v>
      </c>
      <c r="H4599" t="s">
        <v>75</v>
      </c>
      <c r="I4599" t="s">
        <v>76</v>
      </c>
      <c r="J4599" t="s">
        <v>77</v>
      </c>
      <c r="K4599">
        <v>320</v>
      </c>
      <c r="L4599" t="s">
        <v>77</v>
      </c>
      <c r="M4599" t="s">
        <v>78</v>
      </c>
      <c r="N4599" t="s">
        <v>8131</v>
      </c>
      <c r="O4599" t="s">
        <v>7971</v>
      </c>
      <c r="P4599" t="s">
        <v>7971</v>
      </c>
      <c r="Q4599" t="s">
        <v>213</v>
      </c>
      <c r="R4599" t="s">
        <v>79</v>
      </c>
      <c r="S4599" t="s">
        <v>350</v>
      </c>
      <c r="T4599" t="s">
        <v>214</v>
      </c>
      <c r="U4599" t="s">
        <v>100</v>
      </c>
      <c r="V4599" t="s">
        <v>80</v>
      </c>
      <c r="W4599">
        <v>83400</v>
      </c>
      <c r="X4599" t="s">
        <v>81</v>
      </c>
      <c r="Y4599">
        <v>-320</v>
      </c>
      <c r="Z4599" t="s">
        <v>210</v>
      </c>
      <c r="AA4599" t="s">
        <v>210</v>
      </c>
      <c r="AB4599" t="s">
        <v>90</v>
      </c>
      <c r="AC4599" t="s">
        <v>91</v>
      </c>
      <c r="AD4599">
        <f>_xlfn.XLOOKUP(MIS[[#This Row],[TRADING SYMBOL]],[1]Sheet1!$D:$D,[1]Sheet1!$C:$C)</f>
        <v>114.3</v>
      </c>
      <c r="AE4599">
        <f>MIS[[#This Row],[OrderAverageTradedPrice]]*MIS[[#This Row],[OrderQuantity]]</f>
        <v>45765</v>
      </c>
      <c r="AF4599">
        <f>MIS[[#This Row],[LTP]]*MIS[[#This Row],[OrderQuantity]]</f>
        <v>36576</v>
      </c>
      <c r="AG4599">
        <f>IF(MIS[[#This Row],[OrderSide]]="SELL",MIS[[#This Row],[VALUE]]-MIS[[#This Row],[LIVE_VALUE]],MIS[[#This Row],[LIVE_VALUE]]-MIS[[#This Row],[VALUE]])</f>
        <v>9189</v>
      </c>
      <c r="AH4599" t="str" cm="1">
        <f t="array" ref="AH4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9" t="str">
        <f>MIS[[#This Row],[TRADING SYMBOL]]</f>
        <v>SENSEX2552083400CE</v>
      </c>
      <c r="AJ4599" t="str">
        <f>IF(RIGHT(MIS[[#This Row],[Main/Hedge]],4)="MAIN","MAIN","HEDGE")</f>
        <v>MAIN</v>
      </c>
      <c r="AK4599" t="str" cm="1">
        <f t="array" ref="AK4599">_xlfn._xlws.FILTER(Table4[Column1],ISNUMBER(SEARCH(Table4[Column1],MIS[[#This Row],[OrderUniqueIdentifier]])),"")</f>
        <v>XYT</v>
      </c>
    </row>
    <row r="4600" spans="1:37" x14ac:dyDescent="0.25">
      <c r="A4600" t="s">
        <v>1414</v>
      </c>
      <c r="B4600" t="s">
        <v>1415</v>
      </c>
      <c r="C4600" t="s">
        <v>8257</v>
      </c>
      <c r="D4600" t="s">
        <v>72</v>
      </c>
      <c r="E4600" t="s">
        <v>7973</v>
      </c>
      <c r="F4600" t="s">
        <v>98</v>
      </c>
      <c r="G4600" t="s">
        <v>89</v>
      </c>
      <c r="H4600" t="s">
        <v>75</v>
      </c>
      <c r="I4600" t="s">
        <v>76</v>
      </c>
      <c r="J4600" t="s">
        <v>77</v>
      </c>
      <c r="K4600">
        <v>140</v>
      </c>
      <c r="L4600" t="s">
        <v>77</v>
      </c>
      <c r="M4600" t="s">
        <v>78</v>
      </c>
      <c r="N4600" t="s">
        <v>8258</v>
      </c>
      <c r="O4600" t="s">
        <v>7971</v>
      </c>
      <c r="P4600" t="s">
        <v>7971</v>
      </c>
      <c r="Q4600" t="s">
        <v>7974</v>
      </c>
      <c r="R4600" t="s">
        <v>79</v>
      </c>
      <c r="S4600" t="s">
        <v>350</v>
      </c>
      <c r="T4600" t="s">
        <v>7975</v>
      </c>
      <c r="U4600" t="s">
        <v>100</v>
      </c>
      <c r="V4600" t="s">
        <v>80</v>
      </c>
      <c r="W4600">
        <v>81000</v>
      </c>
      <c r="X4600" t="s">
        <v>85</v>
      </c>
      <c r="Y4600">
        <v>-140</v>
      </c>
      <c r="Z4600" t="s">
        <v>210</v>
      </c>
      <c r="AA4600" t="s">
        <v>210</v>
      </c>
      <c r="AB4600" t="s">
        <v>107</v>
      </c>
      <c r="AC4600" t="s">
        <v>91</v>
      </c>
      <c r="AD4600">
        <f>_xlfn.XLOOKUP(MIS[[#This Row],[TRADING SYMBOL]],[1]Sheet1!$D:$D,[1]Sheet1!$C:$C)</f>
        <v>89.6</v>
      </c>
      <c r="AE4600">
        <f>MIS[[#This Row],[OrderAverageTradedPrice]]*MIS[[#This Row],[OrderQuantity]]</f>
        <v>19990.999999999982</v>
      </c>
      <c r="AF4600">
        <f>MIS[[#This Row],[LTP]]*MIS[[#This Row],[OrderQuantity]]</f>
        <v>12544</v>
      </c>
      <c r="AG4600">
        <f>IF(MIS[[#This Row],[OrderSide]]="SELL",MIS[[#This Row],[VALUE]]-MIS[[#This Row],[LIVE_VALUE]],MIS[[#This Row],[LIVE_VALUE]]-MIS[[#This Row],[VALUE]])</f>
        <v>7446.9999999999818</v>
      </c>
      <c r="AH4600" t="str" cm="1">
        <f t="array" ref="AH4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0" t="str">
        <f>MIS[[#This Row],[TRADING SYMBOL]]</f>
        <v>SENSEX2552081000PE</v>
      </c>
      <c r="AJ4600" t="str">
        <f>IF(RIGHT(MIS[[#This Row],[Main/Hedge]],4)="MAIN","MAIN","HEDGE")</f>
        <v>MAIN</v>
      </c>
      <c r="AK4600" t="str" cm="1">
        <f t="array" ref="AK4600">_xlfn._xlws.FILTER(Table4[Column1],ISNUMBER(SEARCH(Table4[Column1],MIS[[#This Row],[OrderUniqueIdentifier]])),"")</f>
        <v>XYT</v>
      </c>
    </row>
    <row r="4601" spans="1:37" x14ac:dyDescent="0.25">
      <c r="A4601" t="s">
        <v>1555</v>
      </c>
      <c r="B4601" t="s">
        <v>1614</v>
      </c>
      <c r="C4601" t="s">
        <v>8279</v>
      </c>
      <c r="D4601" t="s">
        <v>72</v>
      </c>
      <c r="E4601" t="s">
        <v>211</v>
      </c>
      <c r="F4601" t="s">
        <v>98</v>
      </c>
      <c r="G4601" t="s">
        <v>89</v>
      </c>
      <c r="H4601" t="s">
        <v>93</v>
      </c>
      <c r="I4601" t="s">
        <v>76</v>
      </c>
      <c r="J4601" t="s">
        <v>8280</v>
      </c>
      <c r="K4601">
        <v>20</v>
      </c>
      <c r="L4601" t="s">
        <v>77</v>
      </c>
      <c r="M4601" t="s">
        <v>78</v>
      </c>
      <c r="N4601" t="s">
        <v>8280</v>
      </c>
      <c r="O4601" t="s">
        <v>7970</v>
      </c>
      <c r="P4601" t="s">
        <v>7971</v>
      </c>
      <c r="Q4601" t="s">
        <v>213</v>
      </c>
      <c r="R4601" t="s">
        <v>79</v>
      </c>
      <c r="S4601" t="s">
        <v>155</v>
      </c>
      <c r="T4601" t="s">
        <v>214</v>
      </c>
      <c r="U4601" t="s">
        <v>100</v>
      </c>
      <c r="V4601" t="s">
        <v>80</v>
      </c>
      <c r="W4601">
        <v>83400</v>
      </c>
      <c r="X4601" t="s">
        <v>81</v>
      </c>
      <c r="Y4601">
        <v>-20</v>
      </c>
      <c r="Z4601" t="s">
        <v>208</v>
      </c>
      <c r="AA4601" t="s">
        <v>210</v>
      </c>
      <c r="AB4601" t="s">
        <v>90</v>
      </c>
      <c r="AC4601" t="s">
        <v>91</v>
      </c>
      <c r="AD4601">
        <f>_xlfn.XLOOKUP(MIS[[#This Row],[TRADING SYMBOL]],[1]Sheet1!$D:$D,[1]Sheet1!$C:$C)</f>
        <v>114.3</v>
      </c>
      <c r="AE4601">
        <f>MIS[[#This Row],[OrderAverageTradedPrice]]*MIS[[#This Row],[OrderQuantity]]</f>
        <v>2851</v>
      </c>
      <c r="AF4601">
        <f>MIS[[#This Row],[LTP]]*MIS[[#This Row],[OrderQuantity]]</f>
        <v>2286</v>
      </c>
      <c r="AG4601">
        <f>IF(MIS[[#This Row],[OrderSide]]="SELL",MIS[[#This Row],[VALUE]]-MIS[[#This Row],[LIVE_VALUE]],MIS[[#This Row],[LIVE_VALUE]]-MIS[[#This Row],[VALUE]])</f>
        <v>565</v>
      </c>
      <c r="AH4601" t="str" cm="1">
        <f t="array" ref="AH4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1" t="str">
        <f>MIS[[#This Row],[TRADING SYMBOL]]</f>
        <v>SENSEX2552083400CE</v>
      </c>
      <c r="AJ4601" t="str">
        <f>IF(RIGHT(MIS[[#This Row],[Main/Hedge]],4)="MAIN","MAIN","HEDGE")</f>
        <v>MAIN</v>
      </c>
      <c r="AK4601" t="str" cm="1">
        <f t="array" ref="AK4601">_xlfn._xlws.FILTER(Table4[Column1],ISNUMBER(SEARCH(Table4[Column1],MIS[[#This Row],[OrderUniqueIdentifier]])),"")</f>
        <v>XYT</v>
      </c>
    </row>
    <row r="4602" spans="1:37" x14ac:dyDescent="0.25">
      <c r="A4602" t="s">
        <v>1555</v>
      </c>
      <c r="B4602" t="s">
        <v>1614</v>
      </c>
      <c r="C4602" t="s">
        <v>8281</v>
      </c>
      <c r="D4602" t="s">
        <v>72</v>
      </c>
      <c r="E4602" t="s">
        <v>120</v>
      </c>
      <c r="F4602" t="s">
        <v>98</v>
      </c>
      <c r="G4602" t="s">
        <v>89</v>
      </c>
      <c r="H4602" t="s">
        <v>93</v>
      </c>
      <c r="I4602" t="s">
        <v>76</v>
      </c>
      <c r="J4602" t="s">
        <v>8082</v>
      </c>
      <c r="K4602">
        <v>20</v>
      </c>
      <c r="L4602" t="s">
        <v>77</v>
      </c>
      <c r="M4602" t="s">
        <v>78</v>
      </c>
      <c r="N4602" t="s">
        <v>8082</v>
      </c>
      <c r="O4602" t="s">
        <v>7971</v>
      </c>
      <c r="P4602" t="s">
        <v>7971</v>
      </c>
      <c r="Q4602" t="s">
        <v>121</v>
      </c>
      <c r="R4602" t="s">
        <v>79</v>
      </c>
      <c r="S4602" t="s">
        <v>155</v>
      </c>
      <c r="T4602" t="s">
        <v>122</v>
      </c>
      <c r="U4602" t="s">
        <v>100</v>
      </c>
      <c r="V4602" t="s">
        <v>80</v>
      </c>
      <c r="W4602">
        <v>81100</v>
      </c>
      <c r="X4602" t="s">
        <v>85</v>
      </c>
      <c r="Y4602">
        <v>-20</v>
      </c>
      <c r="Z4602" t="s">
        <v>210</v>
      </c>
      <c r="AA4602" t="s">
        <v>210</v>
      </c>
      <c r="AB4602" t="s">
        <v>107</v>
      </c>
      <c r="AC4602" t="s">
        <v>91</v>
      </c>
      <c r="AD4602">
        <f>_xlfn.XLOOKUP(MIS[[#This Row],[TRADING SYMBOL]],[1]Sheet1!$D:$D,[1]Sheet1!$C:$C)</f>
        <v>100.2</v>
      </c>
      <c r="AE4602">
        <f>MIS[[#This Row],[OrderAverageTradedPrice]]*MIS[[#This Row],[OrderQuantity]]</f>
        <v>3133</v>
      </c>
      <c r="AF4602">
        <f>MIS[[#This Row],[LTP]]*MIS[[#This Row],[OrderQuantity]]</f>
        <v>2004</v>
      </c>
      <c r="AG4602">
        <f>IF(MIS[[#This Row],[OrderSide]]="SELL",MIS[[#This Row],[VALUE]]-MIS[[#This Row],[LIVE_VALUE]],MIS[[#This Row],[LIVE_VALUE]]-MIS[[#This Row],[VALUE]])</f>
        <v>1129</v>
      </c>
      <c r="AH4602" t="str" cm="1">
        <f t="array" ref="AH4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2" t="str">
        <f>MIS[[#This Row],[TRADING SYMBOL]]</f>
        <v>SENSEX2552081100PE</v>
      </c>
      <c r="AJ4602" t="str">
        <f>IF(RIGHT(MIS[[#This Row],[Main/Hedge]],4)="MAIN","MAIN","HEDGE")</f>
        <v>MAIN</v>
      </c>
      <c r="AK4602" t="str" cm="1">
        <f t="array" ref="AK4602">_xlfn._xlws.FILTER(Table4[Column1],ISNUMBER(SEARCH(Table4[Column1],MIS[[#This Row],[OrderUniqueIdentifier]])),"")</f>
        <v>XYT</v>
      </c>
    </row>
    <row r="4603" spans="1:37" x14ac:dyDescent="0.25">
      <c r="A4603" t="s">
        <v>1555</v>
      </c>
      <c r="B4603" t="s">
        <v>1623</v>
      </c>
      <c r="C4603" t="s">
        <v>8175</v>
      </c>
      <c r="D4603" t="s">
        <v>72</v>
      </c>
      <c r="E4603" t="s">
        <v>120</v>
      </c>
      <c r="F4603" t="s">
        <v>98</v>
      </c>
      <c r="G4603" t="s">
        <v>89</v>
      </c>
      <c r="H4603" t="s">
        <v>93</v>
      </c>
      <c r="I4603" t="s">
        <v>76</v>
      </c>
      <c r="J4603" t="s">
        <v>8176</v>
      </c>
      <c r="K4603">
        <v>40</v>
      </c>
      <c r="L4603" t="s">
        <v>77</v>
      </c>
      <c r="M4603" t="s">
        <v>78</v>
      </c>
      <c r="N4603" t="s">
        <v>244</v>
      </c>
      <c r="O4603" t="s">
        <v>7970</v>
      </c>
      <c r="P4603" t="s">
        <v>7971</v>
      </c>
      <c r="Q4603" t="s">
        <v>121</v>
      </c>
      <c r="R4603" t="s">
        <v>79</v>
      </c>
      <c r="S4603" t="s">
        <v>155</v>
      </c>
      <c r="T4603" t="s">
        <v>122</v>
      </c>
      <c r="U4603" t="s">
        <v>100</v>
      </c>
      <c r="V4603" t="s">
        <v>80</v>
      </c>
      <c r="W4603">
        <v>81100</v>
      </c>
      <c r="X4603" t="s">
        <v>85</v>
      </c>
      <c r="Y4603">
        <v>-40</v>
      </c>
      <c r="Z4603" t="s">
        <v>208</v>
      </c>
      <c r="AA4603" t="s">
        <v>210</v>
      </c>
      <c r="AB4603" t="s">
        <v>107</v>
      </c>
      <c r="AC4603" t="s">
        <v>91</v>
      </c>
      <c r="AD4603">
        <f>_xlfn.XLOOKUP(MIS[[#This Row],[TRADING SYMBOL]],[1]Sheet1!$D:$D,[1]Sheet1!$C:$C)</f>
        <v>100.2</v>
      </c>
      <c r="AE4603">
        <f>MIS[[#This Row],[OrderAverageTradedPrice]]*MIS[[#This Row],[OrderQuantity]]</f>
        <v>6264</v>
      </c>
      <c r="AF4603">
        <f>MIS[[#This Row],[LTP]]*MIS[[#This Row],[OrderQuantity]]</f>
        <v>4008</v>
      </c>
      <c r="AG4603">
        <f>IF(MIS[[#This Row],[OrderSide]]="SELL",MIS[[#This Row],[VALUE]]-MIS[[#This Row],[LIVE_VALUE]],MIS[[#This Row],[LIVE_VALUE]]-MIS[[#This Row],[VALUE]])</f>
        <v>2256</v>
      </c>
      <c r="AH4603" t="str" cm="1">
        <f t="array" ref="AH4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3" t="str">
        <f>MIS[[#This Row],[TRADING SYMBOL]]</f>
        <v>SENSEX2552081100PE</v>
      </c>
      <c r="AJ4603" t="str">
        <f>IF(RIGHT(MIS[[#This Row],[Main/Hedge]],4)="MAIN","MAIN","HEDGE")</f>
        <v>MAIN</v>
      </c>
      <c r="AK4603" t="str" cm="1">
        <f t="array" ref="AK4603">_xlfn._xlws.FILTER(Table4[Column1],ISNUMBER(SEARCH(Table4[Column1],MIS[[#This Row],[OrderUniqueIdentifier]])),"")</f>
        <v>XYT</v>
      </c>
    </row>
    <row r="4604" spans="1:37" x14ac:dyDescent="0.25">
      <c r="A4604" t="s">
        <v>1374</v>
      </c>
      <c r="B4604" t="s">
        <v>1375</v>
      </c>
      <c r="C4604" t="s">
        <v>8122</v>
      </c>
      <c r="D4604" t="s">
        <v>72</v>
      </c>
      <c r="E4604" t="s">
        <v>7973</v>
      </c>
      <c r="F4604" t="s">
        <v>98</v>
      </c>
      <c r="G4604" t="s">
        <v>89</v>
      </c>
      <c r="H4604" t="s">
        <v>75</v>
      </c>
      <c r="I4604" t="s">
        <v>76</v>
      </c>
      <c r="J4604" t="s">
        <v>77</v>
      </c>
      <c r="K4604">
        <v>60</v>
      </c>
      <c r="L4604" t="s">
        <v>77</v>
      </c>
      <c r="M4604" t="s">
        <v>78</v>
      </c>
      <c r="N4604" t="s">
        <v>8123</v>
      </c>
      <c r="O4604" t="s">
        <v>7971</v>
      </c>
      <c r="P4604" t="s">
        <v>8124</v>
      </c>
      <c r="Q4604" t="s">
        <v>7974</v>
      </c>
      <c r="R4604" t="s">
        <v>79</v>
      </c>
      <c r="S4604" t="s">
        <v>350</v>
      </c>
      <c r="T4604" t="s">
        <v>7975</v>
      </c>
      <c r="U4604" t="s">
        <v>100</v>
      </c>
      <c r="V4604" t="s">
        <v>80</v>
      </c>
      <c r="W4604">
        <v>81000</v>
      </c>
      <c r="X4604" t="s">
        <v>85</v>
      </c>
      <c r="Y4604">
        <v>-60</v>
      </c>
      <c r="Z4604" t="s">
        <v>210</v>
      </c>
      <c r="AA4604" t="s">
        <v>8125</v>
      </c>
      <c r="AB4604" t="s">
        <v>107</v>
      </c>
      <c r="AC4604" t="s">
        <v>91</v>
      </c>
      <c r="AD4604">
        <f>_xlfn.XLOOKUP(MIS[[#This Row],[TRADING SYMBOL]],[1]Sheet1!$D:$D,[1]Sheet1!$C:$C)</f>
        <v>89.6</v>
      </c>
      <c r="AE4604">
        <f>MIS[[#This Row],[OrderAverageTradedPrice]]*MIS[[#This Row],[OrderQuantity]]</f>
        <v>8506.99999999998</v>
      </c>
      <c r="AF4604">
        <f>MIS[[#This Row],[LTP]]*MIS[[#This Row],[OrderQuantity]]</f>
        <v>5376</v>
      </c>
      <c r="AG4604">
        <f>IF(MIS[[#This Row],[OrderSide]]="SELL",MIS[[#This Row],[VALUE]]-MIS[[#This Row],[LIVE_VALUE]],MIS[[#This Row],[LIVE_VALUE]]-MIS[[#This Row],[VALUE]])</f>
        <v>3130.99999999998</v>
      </c>
      <c r="AH4604" t="str" cm="1">
        <f t="array" ref="AH4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4" t="str">
        <f>MIS[[#This Row],[TRADING SYMBOL]]</f>
        <v>SENSEX2552081000PE</v>
      </c>
      <c r="AJ4604" t="str">
        <f>IF(RIGHT(MIS[[#This Row],[Main/Hedge]],4)="MAIN","MAIN","HEDGE")</f>
        <v>MAIN</v>
      </c>
      <c r="AK4604" t="str" cm="1">
        <f t="array" ref="AK4604">_xlfn._xlws.FILTER(Table4[Column1],ISNUMBER(SEARCH(Table4[Column1],MIS[[#This Row],[OrderUniqueIdentifier]])),"")</f>
        <v>XYT</v>
      </c>
    </row>
    <row r="4605" spans="1:37" x14ac:dyDescent="0.25">
      <c r="A4605" t="s">
        <v>1374</v>
      </c>
      <c r="B4605" t="s">
        <v>1395</v>
      </c>
      <c r="C4605" t="s">
        <v>8132</v>
      </c>
      <c r="D4605" t="s">
        <v>72</v>
      </c>
      <c r="E4605" t="s">
        <v>7973</v>
      </c>
      <c r="F4605" t="s">
        <v>98</v>
      </c>
      <c r="G4605" t="s">
        <v>89</v>
      </c>
      <c r="H4605" t="s">
        <v>75</v>
      </c>
      <c r="I4605" t="s">
        <v>76</v>
      </c>
      <c r="J4605" t="s">
        <v>77</v>
      </c>
      <c r="K4605">
        <v>320</v>
      </c>
      <c r="L4605" t="s">
        <v>77</v>
      </c>
      <c r="M4605" t="s">
        <v>78</v>
      </c>
      <c r="N4605" t="s">
        <v>8133</v>
      </c>
      <c r="O4605" t="s">
        <v>7971</v>
      </c>
      <c r="P4605" t="s">
        <v>8124</v>
      </c>
      <c r="Q4605" t="s">
        <v>7974</v>
      </c>
      <c r="R4605" t="s">
        <v>79</v>
      </c>
      <c r="S4605" t="s">
        <v>350</v>
      </c>
      <c r="T4605" t="s">
        <v>7975</v>
      </c>
      <c r="U4605" t="s">
        <v>100</v>
      </c>
      <c r="V4605" t="s">
        <v>80</v>
      </c>
      <c r="W4605">
        <v>81000</v>
      </c>
      <c r="X4605" t="s">
        <v>85</v>
      </c>
      <c r="Y4605">
        <v>-320</v>
      </c>
      <c r="Z4605" t="s">
        <v>210</v>
      </c>
      <c r="AA4605" t="s">
        <v>8125</v>
      </c>
      <c r="AB4605" t="s">
        <v>107</v>
      </c>
      <c r="AC4605" t="s">
        <v>91</v>
      </c>
      <c r="AD4605">
        <f>_xlfn.XLOOKUP(MIS[[#This Row],[TRADING SYMBOL]],[1]Sheet1!$D:$D,[1]Sheet1!$C:$C)</f>
        <v>89.6</v>
      </c>
      <c r="AE4605">
        <f>MIS[[#This Row],[OrderAverageTradedPrice]]*MIS[[#This Row],[OrderQuantity]]</f>
        <v>45311</v>
      </c>
      <c r="AF4605">
        <f>MIS[[#This Row],[LTP]]*MIS[[#This Row],[OrderQuantity]]</f>
        <v>28672</v>
      </c>
      <c r="AG4605">
        <f>IF(MIS[[#This Row],[OrderSide]]="SELL",MIS[[#This Row],[VALUE]]-MIS[[#This Row],[LIVE_VALUE]],MIS[[#This Row],[LIVE_VALUE]]-MIS[[#This Row],[VALUE]])</f>
        <v>16639</v>
      </c>
      <c r="AH4605" t="str" cm="1">
        <f t="array" ref="AH4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5" t="str">
        <f>MIS[[#This Row],[TRADING SYMBOL]]</f>
        <v>SENSEX2552081000PE</v>
      </c>
      <c r="AJ4605" t="str">
        <f>IF(RIGHT(MIS[[#This Row],[Main/Hedge]],4)="MAIN","MAIN","HEDGE")</f>
        <v>MAIN</v>
      </c>
      <c r="AK4605" t="str" cm="1">
        <f t="array" ref="AK4605">_xlfn._xlws.FILTER(Table4[Column1],ISNUMBER(SEARCH(Table4[Column1],MIS[[#This Row],[OrderUniqueIdentifier]])),"")</f>
        <v>XYT</v>
      </c>
    </row>
    <row r="4606" spans="1:37" x14ac:dyDescent="0.25">
      <c r="A4606" t="s">
        <v>1414</v>
      </c>
      <c r="B4606" t="s">
        <v>1431</v>
      </c>
      <c r="C4606" t="s">
        <v>8145</v>
      </c>
      <c r="D4606" t="s">
        <v>72</v>
      </c>
      <c r="E4606" t="s">
        <v>211</v>
      </c>
      <c r="F4606" t="s">
        <v>98</v>
      </c>
      <c r="G4606" t="s">
        <v>89</v>
      </c>
      <c r="H4606" t="s">
        <v>75</v>
      </c>
      <c r="I4606" t="s">
        <v>76</v>
      </c>
      <c r="J4606" t="s">
        <v>77</v>
      </c>
      <c r="K4606">
        <v>20</v>
      </c>
      <c r="L4606" t="s">
        <v>77</v>
      </c>
      <c r="M4606" t="s">
        <v>78</v>
      </c>
      <c r="N4606" t="s">
        <v>886</v>
      </c>
      <c r="O4606" t="s">
        <v>8146</v>
      </c>
      <c r="P4606" t="s">
        <v>8124</v>
      </c>
      <c r="Q4606" t="s">
        <v>213</v>
      </c>
      <c r="R4606" t="s">
        <v>79</v>
      </c>
      <c r="S4606" t="s">
        <v>7805</v>
      </c>
      <c r="T4606" t="s">
        <v>214</v>
      </c>
      <c r="U4606" t="s">
        <v>100</v>
      </c>
      <c r="V4606" t="s">
        <v>80</v>
      </c>
      <c r="W4606">
        <v>83400</v>
      </c>
      <c r="X4606" t="s">
        <v>81</v>
      </c>
      <c r="Y4606">
        <v>-20</v>
      </c>
      <c r="Z4606" t="s">
        <v>287</v>
      </c>
      <c r="AA4606" t="s">
        <v>8125</v>
      </c>
      <c r="AB4606" t="s">
        <v>90</v>
      </c>
      <c r="AC4606" t="s">
        <v>91</v>
      </c>
      <c r="AD4606">
        <f>_xlfn.XLOOKUP(MIS[[#This Row],[TRADING SYMBOL]],[1]Sheet1!$D:$D,[1]Sheet1!$C:$C)</f>
        <v>114.3</v>
      </c>
      <c r="AE4606">
        <f>MIS[[#This Row],[OrderAverageTradedPrice]]*MIS[[#This Row],[OrderQuantity]]</f>
        <v>2866</v>
      </c>
      <c r="AF4606">
        <f>MIS[[#This Row],[LTP]]*MIS[[#This Row],[OrderQuantity]]</f>
        <v>2286</v>
      </c>
      <c r="AG4606">
        <f>IF(MIS[[#This Row],[OrderSide]]="SELL",MIS[[#This Row],[VALUE]]-MIS[[#This Row],[LIVE_VALUE]],MIS[[#This Row],[LIVE_VALUE]]-MIS[[#This Row],[VALUE]])</f>
        <v>580</v>
      </c>
      <c r="AH4606" t="str" cm="1">
        <f t="array" ref="AH4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6" t="str">
        <f>MIS[[#This Row],[TRADING SYMBOL]]</f>
        <v>SENSEX2552083400CE</v>
      </c>
      <c r="AJ4606" t="str">
        <f>IF(RIGHT(MIS[[#This Row],[Main/Hedge]],4)="MAIN","MAIN","HEDGE")</f>
        <v>MAIN</v>
      </c>
      <c r="AK4606" t="str" cm="1">
        <f t="array" ref="AK4606">_xlfn._xlws.FILTER(Table4[Column1],ISNUMBER(SEARCH(Table4[Column1],MIS[[#This Row],[OrderUniqueIdentifier]])),"")</f>
        <v>XYT</v>
      </c>
    </row>
    <row r="4607" spans="1:37" x14ac:dyDescent="0.25">
      <c r="A4607" t="s">
        <v>179</v>
      </c>
      <c r="B4607" t="s">
        <v>180</v>
      </c>
      <c r="C4607" t="s">
        <v>8151</v>
      </c>
      <c r="D4607" t="s">
        <v>72</v>
      </c>
      <c r="E4607" t="s">
        <v>211</v>
      </c>
      <c r="F4607" t="s">
        <v>98</v>
      </c>
      <c r="G4607" t="s">
        <v>89</v>
      </c>
      <c r="H4607" t="s">
        <v>93</v>
      </c>
      <c r="I4607" t="s">
        <v>76</v>
      </c>
      <c r="J4607" t="s">
        <v>281</v>
      </c>
      <c r="K4607">
        <v>20</v>
      </c>
      <c r="L4607" t="s">
        <v>77</v>
      </c>
      <c r="M4607" t="s">
        <v>78</v>
      </c>
      <c r="N4607" t="s">
        <v>281</v>
      </c>
      <c r="O4607" t="s">
        <v>7971</v>
      </c>
      <c r="P4607" t="s">
        <v>8124</v>
      </c>
      <c r="Q4607" t="s">
        <v>213</v>
      </c>
      <c r="R4607" t="s">
        <v>79</v>
      </c>
      <c r="S4607" t="s">
        <v>155</v>
      </c>
      <c r="T4607" t="s">
        <v>214</v>
      </c>
      <c r="U4607" t="s">
        <v>100</v>
      </c>
      <c r="V4607" t="s">
        <v>80</v>
      </c>
      <c r="W4607">
        <v>83400</v>
      </c>
      <c r="X4607" t="s">
        <v>81</v>
      </c>
      <c r="Y4607">
        <v>-20</v>
      </c>
      <c r="Z4607" t="s">
        <v>210</v>
      </c>
      <c r="AA4607" t="s">
        <v>8125</v>
      </c>
      <c r="AB4607" t="s">
        <v>90</v>
      </c>
      <c r="AC4607" t="s">
        <v>91</v>
      </c>
      <c r="AD4607">
        <f>_xlfn.XLOOKUP(MIS[[#This Row],[TRADING SYMBOL]],[1]Sheet1!$D:$D,[1]Sheet1!$C:$C)</f>
        <v>114.3</v>
      </c>
      <c r="AE4607">
        <f>MIS[[#This Row],[OrderAverageTradedPrice]]*MIS[[#This Row],[OrderQuantity]]</f>
        <v>2863</v>
      </c>
      <c r="AF4607">
        <f>MIS[[#This Row],[LTP]]*MIS[[#This Row],[OrderQuantity]]</f>
        <v>2286</v>
      </c>
      <c r="AG4607">
        <f>IF(MIS[[#This Row],[OrderSide]]="SELL",MIS[[#This Row],[VALUE]]-MIS[[#This Row],[LIVE_VALUE]],MIS[[#This Row],[LIVE_VALUE]]-MIS[[#This Row],[VALUE]])</f>
        <v>577</v>
      </c>
      <c r="AH4607" t="str" cm="1">
        <f t="array" ref="AH4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7" t="str">
        <f>MIS[[#This Row],[TRADING SYMBOL]]</f>
        <v>SENSEX2552083400CE</v>
      </c>
      <c r="AJ4607" t="str">
        <f>IF(RIGHT(MIS[[#This Row],[Main/Hedge]],4)="MAIN","MAIN","HEDGE")</f>
        <v>MAIN</v>
      </c>
      <c r="AK4607" t="str" cm="1">
        <f t="array" ref="AK4607">_xlfn._xlws.FILTER(Table4[Column1],ISNUMBER(SEARCH(Table4[Column1],MIS[[#This Row],[OrderUniqueIdentifier]])),"")</f>
        <v>XYT</v>
      </c>
    </row>
    <row r="4608" spans="1:37" x14ac:dyDescent="0.25">
      <c r="A4608" t="s">
        <v>179</v>
      </c>
      <c r="B4608" t="s">
        <v>180</v>
      </c>
      <c r="C4608" t="s">
        <v>8152</v>
      </c>
      <c r="D4608" t="s">
        <v>72</v>
      </c>
      <c r="E4608" t="s">
        <v>120</v>
      </c>
      <c r="F4608" t="s">
        <v>98</v>
      </c>
      <c r="G4608" t="s">
        <v>89</v>
      </c>
      <c r="H4608" t="s">
        <v>93</v>
      </c>
      <c r="I4608" t="s">
        <v>76</v>
      </c>
      <c r="J4608" t="s">
        <v>7996</v>
      </c>
      <c r="K4608">
        <v>20</v>
      </c>
      <c r="L4608" t="s">
        <v>77</v>
      </c>
      <c r="M4608" t="s">
        <v>78</v>
      </c>
      <c r="N4608" t="s">
        <v>7996</v>
      </c>
      <c r="O4608" t="s">
        <v>7971</v>
      </c>
      <c r="P4608" t="s">
        <v>8124</v>
      </c>
      <c r="Q4608" t="s">
        <v>121</v>
      </c>
      <c r="R4608" t="s">
        <v>79</v>
      </c>
      <c r="S4608" t="s">
        <v>155</v>
      </c>
      <c r="T4608" t="s">
        <v>122</v>
      </c>
      <c r="U4608" t="s">
        <v>100</v>
      </c>
      <c r="V4608" t="s">
        <v>80</v>
      </c>
      <c r="W4608">
        <v>81100</v>
      </c>
      <c r="X4608" t="s">
        <v>85</v>
      </c>
      <c r="Y4608">
        <v>-20</v>
      </c>
      <c r="Z4608" t="s">
        <v>210</v>
      </c>
      <c r="AA4608" t="s">
        <v>8125</v>
      </c>
      <c r="AB4608" t="s">
        <v>107</v>
      </c>
      <c r="AC4608" t="s">
        <v>91</v>
      </c>
      <c r="AD4608">
        <f>_xlfn.XLOOKUP(MIS[[#This Row],[TRADING SYMBOL]],[1]Sheet1!$D:$D,[1]Sheet1!$C:$C)</f>
        <v>100.2</v>
      </c>
      <c r="AE4608">
        <f>MIS[[#This Row],[OrderAverageTradedPrice]]*MIS[[#This Row],[OrderQuantity]]</f>
        <v>3112</v>
      </c>
      <c r="AF4608">
        <f>MIS[[#This Row],[LTP]]*MIS[[#This Row],[OrderQuantity]]</f>
        <v>2004</v>
      </c>
      <c r="AG4608">
        <f>IF(MIS[[#This Row],[OrderSide]]="SELL",MIS[[#This Row],[VALUE]]-MIS[[#This Row],[LIVE_VALUE]],MIS[[#This Row],[LIVE_VALUE]]-MIS[[#This Row],[VALUE]])</f>
        <v>1108</v>
      </c>
      <c r="AH4608" t="str" cm="1">
        <f t="array" ref="AH4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8" t="str">
        <f>MIS[[#This Row],[TRADING SYMBOL]]</f>
        <v>SENSEX2552081100PE</v>
      </c>
      <c r="AJ4608" t="str">
        <f>IF(RIGHT(MIS[[#This Row],[Main/Hedge]],4)="MAIN","MAIN","HEDGE")</f>
        <v>MAIN</v>
      </c>
      <c r="AK4608" t="str" cm="1">
        <f t="array" ref="AK4608">_xlfn._xlws.FILTER(Table4[Column1],ISNUMBER(SEARCH(Table4[Column1],MIS[[#This Row],[OrderUniqueIdentifier]])),"")</f>
        <v>XYT</v>
      </c>
    </row>
    <row r="4609" spans="1:37" x14ac:dyDescent="0.25">
      <c r="A4609" t="s">
        <v>179</v>
      </c>
      <c r="B4609" t="s">
        <v>219</v>
      </c>
      <c r="C4609" t="s">
        <v>8153</v>
      </c>
      <c r="D4609" t="s">
        <v>72</v>
      </c>
      <c r="E4609" t="s">
        <v>211</v>
      </c>
      <c r="F4609" t="s">
        <v>98</v>
      </c>
      <c r="G4609" t="s">
        <v>89</v>
      </c>
      <c r="H4609" t="s">
        <v>93</v>
      </c>
      <c r="I4609" t="s">
        <v>76</v>
      </c>
      <c r="J4609" t="s">
        <v>161</v>
      </c>
      <c r="K4609">
        <v>20</v>
      </c>
      <c r="L4609" t="s">
        <v>77</v>
      </c>
      <c r="M4609" t="s">
        <v>78</v>
      </c>
      <c r="N4609" t="s">
        <v>161</v>
      </c>
      <c r="O4609" t="s">
        <v>7971</v>
      </c>
      <c r="P4609" t="s">
        <v>8124</v>
      </c>
      <c r="Q4609" t="s">
        <v>213</v>
      </c>
      <c r="R4609" t="s">
        <v>79</v>
      </c>
      <c r="S4609" t="s">
        <v>155</v>
      </c>
      <c r="T4609" t="s">
        <v>214</v>
      </c>
      <c r="U4609" t="s">
        <v>100</v>
      </c>
      <c r="V4609" t="s">
        <v>80</v>
      </c>
      <c r="W4609">
        <v>83400</v>
      </c>
      <c r="X4609" t="s">
        <v>81</v>
      </c>
      <c r="Y4609">
        <v>-20</v>
      </c>
      <c r="Z4609" t="s">
        <v>210</v>
      </c>
      <c r="AA4609" t="s">
        <v>8125</v>
      </c>
      <c r="AB4609" t="s">
        <v>90</v>
      </c>
      <c r="AC4609" t="s">
        <v>91</v>
      </c>
      <c r="AD4609">
        <f>_xlfn.XLOOKUP(MIS[[#This Row],[TRADING SYMBOL]],[1]Sheet1!$D:$D,[1]Sheet1!$C:$C)</f>
        <v>114.3</v>
      </c>
      <c r="AE4609">
        <f>MIS[[#This Row],[OrderAverageTradedPrice]]*MIS[[#This Row],[OrderQuantity]]</f>
        <v>2857</v>
      </c>
      <c r="AF4609">
        <f>MIS[[#This Row],[LTP]]*MIS[[#This Row],[OrderQuantity]]</f>
        <v>2286</v>
      </c>
      <c r="AG4609">
        <f>IF(MIS[[#This Row],[OrderSide]]="SELL",MIS[[#This Row],[VALUE]]-MIS[[#This Row],[LIVE_VALUE]],MIS[[#This Row],[LIVE_VALUE]]-MIS[[#This Row],[VALUE]])</f>
        <v>571</v>
      </c>
      <c r="AH4609" t="str" cm="1">
        <f t="array" ref="AH4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9" t="str">
        <f>MIS[[#This Row],[TRADING SYMBOL]]</f>
        <v>SENSEX2552083400CE</v>
      </c>
      <c r="AJ4609" t="str">
        <f>IF(RIGHT(MIS[[#This Row],[Main/Hedge]],4)="MAIN","MAIN","HEDGE")</f>
        <v>MAIN</v>
      </c>
      <c r="AK4609" t="str" cm="1">
        <f t="array" ref="AK4609">_xlfn._xlws.FILTER(Table4[Column1],ISNUMBER(SEARCH(Table4[Column1],MIS[[#This Row],[OrderUniqueIdentifier]])),"")</f>
        <v>XYT</v>
      </c>
    </row>
    <row r="4610" spans="1:37" x14ac:dyDescent="0.25">
      <c r="A4610" t="s">
        <v>179</v>
      </c>
      <c r="B4610" t="s">
        <v>219</v>
      </c>
      <c r="C4610" t="s">
        <v>8154</v>
      </c>
      <c r="D4610" t="s">
        <v>72</v>
      </c>
      <c r="E4610" t="s">
        <v>120</v>
      </c>
      <c r="F4610" t="s">
        <v>98</v>
      </c>
      <c r="G4610" t="s">
        <v>89</v>
      </c>
      <c r="H4610" t="s">
        <v>93</v>
      </c>
      <c r="I4610" t="s">
        <v>76</v>
      </c>
      <c r="J4610" t="s">
        <v>8155</v>
      </c>
      <c r="K4610">
        <v>20</v>
      </c>
      <c r="L4610" t="s">
        <v>77</v>
      </c>
      <c r="M4610" t="s">
        <v>78</v>
      </c>
      <c r="N4610" t="s">
        <v>8155</v>
      </c>
      <c r="O4610" t="s">
        <v>7971</v>
      </c>
      <c r="P4610" t="s">
        <v>8124</v>
      </c>
      <c r="Q4610" t="s">
        <v>121</v>
      </c>
      <c r="R4610" t="s">
        <v>79</v>
      </c>
      <c r="S4610" t="s">
        <v>155</v>
      </c>
      <c r="T4610" t="s">
        <v>122</v>
      </c>
      <c r="U4610" t="s">
        <v>100</v>
      </c>
      <c r="V4610" t="s">
        <v>80</v>
      </c>
      <c r="W4610">
        <v>81100</v>
      </c>
      <c r="X4610" t="s">
        <v>85</v>
      </c>
      <c r="Y4610">
        <v>-20</v>
      </c>
      <c r="Z4610" t="s">
        <v>210</v>
      </c>
      <c r="AA4610" t="s">
        <v>8125</v>
      </c>
      <c r="AB4610" t="s">
        <v>107</v>
      </c>
      <c r="AC4610" t="s">
        <v>91</v>
      </c>
      <c r="AD4610">
        <f>_xlfn.XLOOKUP(MIS[[#This Row],[TRADING SYMBOL]],[1]Sheet1!$D:$D,[1]Sheet1!$C:$C)</f>
        <v>100.2</v>
      </c>
      <c r="AE4610">
        <f>MIS[[#This Row],[OrderAverageTradedPrice]]*MIS[[#This Row],[OrderQuantity]]</f>
        <v>3110</v>
      </c>
      <c r="AF4610">
        <f>MIS[[#This Row],[LTP]]*MIS[[#This Row],[OrderQuantity]]</f>
        <v>2004</v>
      </c>
      <c r="AG4610">
        <f>IF(MIS[[#This Row],[OrderSide]]="SELL",MIS[[#This Row],[VALUE]]-MIS[[#This Row],[LIVE_VALUE]],MIS[[#This Row],[LIVE_VALUE]]-MIS[[#This Row],[VALUE]])</f>
        <v>1106</v>
      </c>
      <c r="AH4610" t="str" cm="1">
        <f t="array" ref="AH4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0" t="str">
        <f>MIS[[#This Row],[TRADING SYMBOL]]</f>
        <v>SENSEX2552081100PE</v>
      </c>
      <c r="AJ4610" t="str">
        <f>IF(RIGHT(MIS[[#This Row],[Main/Hedge]],4)="MAIN","MAIN","HEDGE")</f>
        <v>MAIN</v>
      </c>
      <c r="AK4610" t="str" cm="1">
        <f t="array" ref="AK4610">_xlfn._xlws.FILTER(Table4[Column1],ISNUMBER(SEARCH(Table4[Column1],MIS[[#This Row],[OrderUniqueIdentifier]])),"")</f>
        <v>XYT</v>
      </c>
    </row>
    <row r="4611" spans="1:37" x14ac:dyDescent="0.25">
      <c r="A4611" t="s">
        <v>292</v>
      </c>
      <c r="B4611" t="s">
        <v>293</v>
      </c>
      <c r="C4611" t="s">
        <v>323</v>
      </c>
      <c r="D4611" t="s">
        <v>72</v>
      </c>
      <c r="E4611" t="s">
        <v>211</v>
      </c>
      <c r="F4611" t="s">
        <v>98</v>
      </c>
      <c r="G4611" t="s">
        <v>89</v>
      </c>
      <c r="H4611" t="s">
        <v>93</v>
      </c>
      <c r="I4611" t="s">
        <v>76</v>
      </c>
      <c r="J4611" t="s">
        <v>8044</v>
      </c>
      <c r="K4611">
        <v>60</v>
      </c>
      <c r="L4611" t="s">
        <v>77</v>
      </c>
      <c r="M4611" t="s">
        <v>78</v>
      </c>
      <c r="N4611" t="s">
        <v>8044</v>
      </c>
      <c r="O4611" t="s">
        <v>8124</v>
      </c>
      <c r="P4611" t="s">
        <v>8124</v>
      </c>
      <c r="Q4611" t="s">
        <v>213</v>
      </c>
      <c r="R4611" t="s">
        <v>79</v>
      </c>
      <c r="S4611" t="s">
        <v>350</v>
      </c>
      <c r="T4611" t="s">
        <v>214</v>
      </c>
      <c r="U4611" t="s">
        <v>100</v>
      </c>
      <c r="V4611" t="s">
        <v>80</v>
      </c>
      <c r="W4611">
        <v>83400</v>
      </c>
      <c r="X4611" t="s">
        <v>81</v>
      </c>
      <c r="Y4611">
        <v>-60</v>
      </c>
      <c r="Z4611" t="s">
        <v>8125</v>
      </c>
      <c r="AA4611" t="s">
        <v>8125</v>
      </c>
      <c r="AB4611" t="s">
        <v>90</v>
      </c>
      <c r="AC4611" t="s">
        <v>91</v>
      </c>
      <c r="AD4611">
        <f>_xlfn.XLOOKUP(MIS[[#This Row],[TRADING SYMBOL]],[1]Sheet1!$D:$D,[1]Sheet1!$C:$C)</f>
        <v>114.3</v>
      </c>
      <c r="AE4611">
        <f>MIS[[#This Row],[OrderAverageTradedPrice]]*MIS[[#This Row],[OrderQuantity]]</f>
        <v>8580</v>
      </c>
      <c r="AF4611">
        <f>MIS[[#This Row],[LTP]]*MIS[[#This Row],[OrderQuantity]]</f>
        <v>6858</v>
      </c>
      <c r="AG4611">
        <f>IF(MIS[[#This Row],[OrderSide]]="SELL",MIS[[#This Row],[VALUE]]-MIS[[#This Row],[LIVE_VALUE]],MIS[[#This Row],[LIVE_VALUE]]-MIS[[#This Row],[VALUE]])</f>
        <v>1722</v>
      </c>
      <c r="AH4611" t="str" cm="1">
        <f t="array" ref="AH4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1" t="str">
        <f>MIS[[#This Row],[TRADING SYMBOL]]</f>
        <v>SENSEX2552083400CE</v>
      </c>
      <c r="AJ4611" t="str">
        <f>IF(RIGHT(MIS[[#This Row],[Main/Hedge]],4)="MAIN","MAIN","HEDGE")</f>
        <v>MAIN</v>
      </c>
      <c r="AK4611" t="str" cm="1">
        <f t="array" ref="AK4611">_xlfn._xlws.FILTER(Table4[Column1],ISNUMBER(SEARCH(Table4[Column1],MIS[[#This Row],[OrderUniqueIdentifier]])),"")</f>
        <v>XYT</v>
      </c>
    </row>
    <row r="4612" spans="1:37" x14ac:dyDescent="0.25">
      <c r="A4612" t="s">
        <v>1414</v>
      </c>
      <c r="B4612" t="s">
        <v>1431</v>
      </c>
      <c r="C4612" t="s">
        <v>8259</v>
      </c>
      <c r="D4612" t="s">
        <v>72</v>
      </c>
      <c r="E4612" t="s">
        <v>7973</v>
      </c>
      <c r="F4612" t="s">
        <v>98</v>
      </c>
      <c r="G4612" t="s">
        <v>89</v>
      </c>
      <c r="H4612" t="s">
        <v>75</v>
      </c>
      <c r="I4612" t="s">
        <v>76</v>
      </c>
      <c r="J4612" t="s">
        <v>77</v>
      </c>
      <c r="K4612">
        <v>20</v>
      </c>
      <c r="L4612" t="s">
        <v>77</v>
      </c>
      <c r="M4612" t="s">
        <v>78</v>
      </c>
      <c r="N4612" t="s">
        <v>656</v>
      </c>
      <c r="O4612" t="s">
        <v>8146</v>
      </c>
      <c r="P4612" t="s">
        <v>8146</v>
      </c>
      <c r="Q4612" t="s">
        <v>7974</v>
      </c>
      <c r="R4612" t="s">
        <v>79</v>
      </c>
      <c r="S4612" t="s">
        <v>7805</v>
      </c>
      <c r="T4612" t="s">
        <v>7975</v>
      </c>
      <c r="U4612" t="s">
        <v>100</v>
      </c>
      <c r="V4612" t="s">
        <v>80</v>
      </c>
      <c r="W4612">
        <v>81000</v>
      </c>
      <c r="X4612" t="s">
        <v>85</v>
      </c>
      <c r="Y4612">
        <v>-20</v>
      </c>
      <c r="Z4612" t="s">
        <v>287</v>
      </c>
      <c r="AA4612" t="s">
        <v>287</v>
      </c>
      <c r="AB4612" t="s">
        <v>107</v>
      </c>
      <c r="AC4612" t="s">
        <v>91</v>
      </c>
      <c r="AD4612">
        <f>_xlfn.XLOOKUP(MIS[[#This Row],[TRADING SYMBOL]],[1]Sheet1!$D:$D,[1]Sheet1!$C:$C)</f>
        <v>89.6</v>
      </c>
      <c r="AE4612">
        <f>MIS[[#This Row],[OrderAverageTradedPrice]]*MIS[[#This Row],[OrderQuantity]]</f>
        <v>2837</v>
      </c>
      <c r="AF4612">
        <f>MIS[[#This Row],[LTP]]*MIS[[#This Row],[OrderQuantity]]</f>
        <v>1792</v>
      </c>
      <c r="AG4612">
        <f>IF(MIS[[#This Row],[OrderSide]]="SELL",MIS[[#This Row],[VALUE]]-MIS[[#This Row],[LIVE_VALUE]],MIS[[#This Row],[LIVE_VALUE]]-MIS[[#This Row],[VALUE]])</f>
        <v>1045</v>
      </c>
      <c r="AH4612" t="str" cm="1">
        <f t="array" ref="AH4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2" t="str">
        <f>MIS[[#This Row],[TRADING SYMBOL]]</f>
        <v>SENSEX2552081000PE</v>
      </c>
      <c r="AJ4612" t="str">
        <f>IF(RIGHT(MIS[[#This Row],[Main/Hedge]],4)="MAIN","MAIN","HEDGE")</f>
        <v>MAIN</v>
      </c>
      <c r="AK4612" t="str" cm="1">
        <f t="array" ref="AK4612">_xlfn._xlws.FILTER(Table4[Column1],ISNUMBER(SEARCH(Table4[Column1],MIS[[#This Row],[OrderUniqueIdentifier]])),"")</f>
        <v>XYT</v>
      </c>
    </row>
    <row r="4613" spans="1:37" x14ac:dyDescent="0.25">
      <c r="A4613" t="s">
        <v>292</v>
      </c>
      <c r="B4613" t="s">
        <v>293</v>
      </c>
      <c r="C4613" t="s">
        <v>324</v>
      </c>
      <c r="D4613" t="s">
        <v>72</v>
      </c>
      <c r="E4613" t="s">
        <v>7973</v>
      </c>
      <c r="F4613" t="s">
        <v>98</v>
      </c>
      <c r="G4613" t="s">
        <v>89</v>
      </c>
      <c r="H4613" t="s">
        <v>93</v>
      </c>
      <c r="I4613" t="s">
        <v>76</v>
      </c>
      <c r="J4613" t="s">
        <v>207</v>
      </c>
      <c r="K4613">
        <v>60</v>
      </c>
      <c r="L4613" t="s">
        <v>77</v>
      </c>
      <c r="M4613" t="s">
        <v>78</v>
      </c>
      <c r="N4613" t="s">
        <v>207</v>
      </c>
      <c r="O4613" t="s">
        <v>8146</v>
      </c>
      <c r="P4613" t="s">
        <v>8146</v>
      </c>
      <c r="Q4613" t="s">
        <v>7974</v>
      </c>
      <c r="R4613" t="s">
        <v>79</v>
      </c>
      <c r="S4613" t="s">
        <v>350</v>
      </c>
      <c r="T4613" t="s">
        <v>7975</v>
      </c>
      <c r="U4613" t="s">
        <v>100</v>
      </c>
      <c r="V4613" t="s">
        <v>80</v>
      </c>
      <c r="W4613">
        <v>81000</v>
      </c>
      <c r="X4613" t="s">
        <v>85</v>
      </c>
      <c r="Y4613">
        <v>-60</v>
      </c>
      <c r="Z4613" t="s">
        <v>287</v>
      </c>
      <c r="AA4613" t="s">
        <v>287</v>
      </c>
      <c r="AB4613" t="s">
        <v>107</v>
      </c>
      <c r="AC4613" t="s">
        <v>91</v>
      </c>
      <c r="AD4613">
        <f>_xlfn.XLOOKUP(MIS[[#This Row],[TRADING SYMBOL]],[1]Sheet1!$D:$D,[1]Sheet1!$C:$C)</f>
        <v>89.6</v>
      </c>
      <c r="AE4613">
        <f>MIS[[#This Row],[OrderAverageTradedPrice]]*MIS[[#This Row],[OrderQuantity]]</f>
        <v>8517</v>
      </c>
      <c r="AF4613">
        <f>MIS[[#This Row],[LTP]]*MIS[[#This Row],[OrderQuantity]]</f>
        <v>5376</v>
      </c>
      <c r="AG4613">
        <f>IF(MIS[[#This Row],[OrderSide]]="SELL",MIS[[#This Row],[VALUE]]-MIS[[#This Row],[LIVE_VALUE]],MIS[[#This Row],[LIVE_VALUE]]-MIS[[#This Row],[VALUE]])</f>
        <v>3141</v>
      </c>
      <c r="AH4613" t="str" cm="1">
        <f t="array" ref="AH4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3" t="str">
        <f>MIS[[#This Row],[TRADING SYMBOL]]</f>
        <v>SENSEX2552081000PE</v>
      </c>
      <c r="AJ4613" t="str">
        <f>IF(RIGHT(MIS[[#This Row],[Main/Hedge]],4)="MAIN","MAIN","HEDGE")</f>
        <v>MAIN</v>
      </c>
      <c r="AK4613" t="str" cm="1">
        <f t="array" ref="AK4613">_xlfn._xlws.FILTER(Table4[Column1],ISNUMBER(SEARCH(Table4[Column1],MIS[[#This Row],[OrderUniqueIdentifier]])),"")</f>
        <v>XYT</v>
      </c>
    </row>
    <row r="4614" spans="1:37" x14ac:dyDescent="0.25">
      <c r="A4614" t="s">
        <v>71</v>
      </c>
      <c r="B4614" t="s">
        <v>491</v>
      </c>
      <c r="C4614" t="s">
        <v>8291</v>
      </c>
      <c r="D4614" t="s">
        <v>72</v>
      </c>
      <c r="E4614" t="s">
        <v>2904</v>
      </c>
      <c r="F4614" t="s">
        <v>73</v>
      </c>
      <c r="G4614" t="s">
        <v>89</v>
      </c>
      <c r="H4614" t="s">
        <v>75</v>
      </c>
      <c r="I4614" t="s">
        <v>76</v>
      </c>
      <c r="J4614" t="s">
        <v>77</v>
      </c>
      <c r="K4614">
        <v>675</v>
      </c>
      <c r="L4614" t="s">
        <v>77</v>
      </c>
      <c r="M4614" t="s">
        <v>78</v>
      </c>
      <c r="N4614" t="s">
        <v>8292</v>
      </c>
      <c r="O4614" t="s">
        <v>8293</v>
      </c>
      <c r="P4614" t="s">
        <v>8293</v>
      </c>
      <c r="Q4614" t="s">
        <v>2907</v>
      </c>
      <c r="R4614" t="s">
        <v>79</v>
      </c>
      <c r="S4614" t="s">
        <v>24</v>
      </c>
      <c r="T4614" t="s">
        <v>2908</v>
      </c>
      <c r="U4614" t="s">
        <v>43</v>
      </c>
      <c r="V4614" t="s">
        <v>80</v>
      </c>
      <c r="W4614">
        <v>25050</v>
      </c>
      <c r="X4614" t="s">
        <v>81</v>
      </c>
      <c r="Y4614">
        <v>-675</v>
      </c>
      <c r="Z4614" t="s">
        <v>8294</v>
      </c>
      <c r="AA4614" t="s">
        <v>8294</v>
      </c>
      <c r="AB4614" t="s">
        <v>90</v>
      </c>
      <c r="AC4614" t="s">
        <v>91</v>
      </c>
      <c r="AD4614">
        <f>_xlfn.XLOOKUP(MIS[[#This Row],[TRADING SYMBOL]],[1]Sheet1!$D:$D,[1]Sheet1!$C:$C)</f>
        <v>160.9</v>
      </c>
      <c r="AE4614">
        <f>MIS[[#This Row],[OrderAverageTradedPrice]]*MIS[[#This Row],[OrderQuantity]]</f>
        <v>110088.74999999971</v>
      </c>
      <c r="AF4614">
        <f>MIS[[#This Row],[LTP]]*MIS[[#This Row],[OrderQuantity]]</f>
        <v>108607.5</v>
      </c>
      <c r="AG4614">
        <f>IF(MIS[[#This Row],[OrderSide]]="SELL",MIS[[#This Row],[VALUE]]-MIS[[#This Row],[LIVE_VALUE]],MIS[[#This Row],[LIVE_VALUE]]-MIS[[#This Row],[VALUE]])</f>
        <v>1481.249999999709</v>
      </c>
      <c r="AH4614" t="str" cm="1">
        <f t="array" ref="AH4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4" t="str">
        <f>MIS[[#This Row],[TRADING SYMBOL]]</f>
        <v>NIFTY2552225050CE</v>
      </c>
      <c r="AJ4614" t="str">
        <f>IF(RIGHT(MIS[[#This Row],[Main/Hedge]],4)="MAIN","MAIN","HEDGE")</f>
        <v>MAIN</v>
      </c>
      <c r="AK4614" t="str" cm="1">
        <f t="array" ref="AK4614">_xlfn._xlws.FILTER(Table4[Column1],ISNUMBER(SEARCH(Table4[Column1],MIS[[#This Row],[OrderUniqueIdentifier]])),"")</f>
        <v>VWAP</v>
      </c>
    </row>
    <row r="4615" spans="1:37" x14ac:dyDescent="0.25">
      <c r="A4615" t="s">
        <v>71</v>
      </c>
      <c r="B4615" t="s">
        <v>584</v>
      </c>
      <c r="C4615" t="s">
        <v>8310</v>
      </c>
      <c r="D4615" t="s">
        <v>72</v>
      </c>
      <c r="E4615" t="s">
        <v>2904</v>
      </c>
      <c r="F4615" t="s">
        <v>73</v>
      </c>
      <c r="G4615" t="s">
        <v>89</v>
      </c>
      <c r="H4615" t="s">
        <v>75</v>
      </c>
      <c r="I4615" t="s">
        <v>76</v>
      </c>
      <c r="J4615" t="s">
        <v>77</v>
      </c>
      <c r="K4615">
        <v>150</v>
      </c>
      <c r="L4615" t="s">
        <v>77</v>
      </c>
      <c r="M4615" t="s">
        <v>78</v>
      </c>
      <c r="N4615" t="s">
        <v>8311</v>
      </c>
      <c r="O4615" t="s">
        <v>8293</v>
      </c>
      <c r="P4615" t="s">
        <v>8293</v>
      </c>
      <c r="Q4615" t="s">
        <v>2907</v>
      </c>
      <c r="R4615" t="s">
        <v>79</v>
      </c>
      <c r="S4615" t="s">
        <v>24</v>
      </c>
      <c r="T4615" t="s">
        <v>2908</v>
      </c>
      <c r="U4615" t="s">
        <v>43</v>
      </c>
      <c r="V4615" t="s">
        <v>80</v>
      </c>
      <c r="W4615">
        <v>25050</v>
      </c>
      <c r="X4615" t="s">
        <v>81</v>
      </c>
      <c r="Y4615">
        <v>-150</v>
      </c>
      <c r="Z4615" t="s">
        <v>8294</v>
      </c>
      <c r="AA4615" t="s">
        <v>8294</v>
      </c>
      <c r="AB4615" t="s">
        <v>90</v>
      </c>
      <c r="AC4615" t="s">
        <v>91</v>
      </c>
      <c r="AD4615">
        <f>_xlfn.XLOOKUP(MIS[[#This Row],[TRADING SYMBOL]],[1]Sheet1!$D:$D,[1]Sheet1!$C:$C)</f>
        <v>160.9</v>
      </c>
      <c r="AE4615">
        <f>MIS[[#This Row],[OrderAverageTradedPrice]]*MIS[[#This Row],[OrderQuantity]]</f>
        <v>24442.5</v>
      </c>
      <c r="AF4615">
        <f>MIS[[#This Row],[LTP]]*MIS[[#This Row],[OrderQuantity]]</f>
        <v>24135</v>
      </c>
      <c r="AG4615">
        <f>IF(MIS[[#This Row],[OrderSide]]="SELL",MIS[[#This Row],[VALUE]]-MIS[[#This Row],[LIVE_VALUE]],MIS[[#This Row],[LIVE_VALUE]]-MIS[[#This Row],[VALUE]])</f>
        <v>307.5</v>
      </c>
      <c r="AH4615" t="str" cm="1">
        <f t="array" ref="AH4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5" t="str">
        <f>MIS[[#This Row],[TRADING SYMBOL]]</f>
        <v>NIFTY2552225050CE</v>
      </c>
      <c r="AJ4615" t="str">
        <f>IF(RIGHT(MIS[[#This Row],[Main/Hedge]],4)="MAIN","MAIN","HEDGE")</f>
        <v>MAIN</v>
      </c>
      <c r="AK4615" t="str" cm="1">
        <f t="array" ref="AK4615">_xlfn._xlws.FILTER(Table4[Column1],ISNUMBER(SEARCH(Table4[Column1],MIS[[#This Row],[OrderUniqueIdentifier]])),"")</f>
        <v>VWAP</v>
      </c>
    </row>
    <row r="4616" spans="1:37" x14ac:dyDescent="0.25">
      <c r="A4616" t="s">
        <v>71</v>
      </c>
      <c r="B4616" t="s">
        <v>593</v>
      </c>
      <c r="C4616" t="s">
        <v>8312</v>
      </c>
      <c r="D4616" t="s">
        <v>72</v>
      </c>
      <c r="E4616" t="s">
        <v>2904</v>
      </c>
      <c r="F4616" t="s">
        <v>73</v>
      </c>
      <c r="G4616" t="s">
        <v>89</v>
      </c>
      <c r="H4616" t="s">
        <v>75</v>
      </c>
      <c r="I4616" t="s">
        <v>76</v>
      </c>
      <c r="J4616" t="s">
        <v>77</v>
      </c>
      <c r="K4616">
        <v>75</v>
      </c>
      <c r="L4616" t="s">
        <v>77</v>
      </c>
      <c r="M4616" t="s">
        <v>78</v>
      </c>
      <c r="N4616" t="s">
        <v>8313</v>
      </c>
      <c r="O4616" t="s">
        <v>8293</v>
      </c>
      <c r="P4616" t="s">
        <v>8293</v>
      </c>
      <c r="Q4616" t="s">
        <v>2907</v>
      </c>
      <c r="R4616" t="s">
        <v>79</v>
      </c>
      <c r="S4616" t="s">
        <v>24</v>
      </c>
      <c r="T4616" t="s">
        <v>2908</v>
      </c>
      <c r="U4616" t="s">
        <v>43</v>
      </c>
      <c r="V4616" t="s">
        <v>80</v>
      </c>
      <c r="W4616">
        <v>25050</v>
      </c>
      <c r="X4616" t="s">
        <v>81</v>
      </c>
      <c r="Y4616">
        <v>-75</v>
      </c>
      <c r="Z4616" t="s">
        <v>8294</v>
      </c>
      <c r="AA4616" t="s">
        <v>8294</v>
      </c>
      <c r="AB4616" t="s">
        <v>90</v>
      </c>
      <c r="AC4616" t="s">
        <v>91</v>
      </c>
      <c r="AD4616">
        <f>_xlfn.XLOOKUP(MIS[[#This Row],[TRADING SYMBOL]],[1]Sheet1!$D:$D,[1]Sheet1!$C:$C)</f>
        <v>160.9</v>
      </c>
      <c r="AE4616">
        <f>MIS[[#This Row],[OrderAverageTradedPrice]]*MIS[[#This Row],[OrderQuantity]]</f>
        <v>12217.5</v>
      </c>
      <c r="AF4616">
        <f>MIS[[#This Row],[LTP]]*MIS[[#This Row],[OrderQuantity]]</f>
        <v>12067.5</v>
      </c>
      <c r="AG4616">
        <f>IF(MIS[[#This Row],[OrderSide]]="SELL",MIS[[#This Row],[VALUE]]-MIS[[#This Row],[LIVE_VALUE]],MIS[[#This Row],[LIVE_VALUE]]-MIS[[#This Row],[VALUE]])</f>
        <v>150</v>
      </c>
      <c r="AH4616" t="str" cm="1">
        <f t="array" ref="AH4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6" t="str">
        <f>MIS[[#This Row],[TRADING SYMBOL]]</f>
        <v>NIFTY2552225050CE</v>
      </c>
      <c r="AJ4616" t="str">
        <f>IF(RIGHT(MIS[[#This Row],[Main/Hedge]],4)="MAIN","MAIN","HEDGE")</f>
        <v>MAIN</v>
      </c>
      <c r="AK4616" t="str" cm="1">
        <f t="array" ref="AK4616">_xlfn._xlws.FILTER(Table4[Column1],ISNUMBER(SEARCH(Table4[Column1],MIS[[#This Row],[OrderUniqueIdentifier]])),"")</f>
        <v>VWAP</v>
      </c>
    </row>
    <row r="4617" spans="1:37" x14ac:dyDescent="0.25">
      <c r="A4617" t="s">
        <v>71</v>
      </c>
      <c r="B4617" t="s">
        <v>669</v>
      </c>
      <c r="C4617" t="s">
        <v>8329</v>
      </c>
      <c r="D4617" t="s">
        <v>72</v>
      </c>
      <c r="E4617" t="s">
        <v>2904</v>
      </c>
      <c r="F4617" t="s">
        <v>73</v>
      </c>
      <c r="G4617" t="s">
        <v>89</v>
      </c>
      <c r="H4617" t="s">
        <v>75</v>
      </c>
      <c r="I4617" t="s">
        <v>76</v>
      </c>
      <c r="J4617" t="s">
        <v>77</v>
      </c>
      <c r="K4617">
        <v>1800</v>
      </c>
      <c r="L4617" t="s">
        <v>77</v>
      </c>
      <c r="M4617" t="s">
        <v>78</v>
      </c>
      <c r="N4617" t="s">
        <v>8330</v>
      </c>
      <c r="O4617" t="s">
        <v>8293</v>
      </c>
      <c r="P4617" t="s">
        <v>8293</v>
      </c>
      <c r="Q4617" t="s">
        <v>2907</v>
      </c>
      <c r="R4617" t="s">
        <v>79</v>
      </c>
      <c r="S4617" t="s">
        <v>24</v>
      </c>
      <c r="T4617" t="s">
        <v>2908</v>
      </c>
      <c r="U4617" t="s">
        <v>43</v>
      </c>
      <c r="V4617" t="s">
        <v>80</v>
      </c>
      <c r="W4617">
        <v>25050</v>
      </c>
      <c r="X4617" t="s">
        <v>81</v>
      </c>
      <c r="Y4617">
        <v>-1800</v>
      </c>
      <c r="Z4617" t="s">
        <v>8294</v>
      </c>
      <c r="AA4617" t="s">
        <v>8294</v>
      </c>
      <c r="AB4617" t="s">
        <v>90</v>
      </c>
      <c r="AC4617" t="s">
        <v>91</v>
      </c>
      <c r="AD4617">
        <f>_xlfn.XLOOKUP(MIS[[#This Row],[TRADING SYMBOL]],[1]Sheet1!$D:$D,[1]Sheet1!$C:$C)</f>
        <v>160.9</v>
      </c>
      <c r="AE4617">
        <f>MIS[[#This Row],[OrderAverageTradedPrice]]*MIS[[#This Row],[OrderQuantity]]</f>
        <v>293662.49999999942</v>
      </c>
      <c r="AF4617">
        <f>MIS[[#This Row],[LTP]]*MIS[[#This Row],[OrderQuantity]]</f>
        <v>289620</v>
      </c>
      <c r="AG4617">
        <f>IF(MIS[[#This Row],[OrderSide]]="SELL",MIS[[#This Row],[VALUE]]-MIS[[#This Row],[LIVE_VALUE]],MIS[[#This Row],[LIVE_VALUE]]-MIS[[#This Row],[VALUE]])</f>
        <v>4042.4999999994179</v>
      </c>
      <c r="AH4617" t="str" cm="1">
        <f t="array" ref="AH4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7" t="str">
        <f>MIS[[#This Row],[TRADING SYMBOL]]</f>
        <v>NIFTY2552225050CE</v>
      </c>
      <c r="AJ4617" t="str">
        <f>IF(RIGHT(MIS[[#This Row],[Main/Hedge]],4)="MAIN","MAIN","HEDGE")</f>
        <v>MAIN</v>
      </c>
      <c r="AK4617" t="str" cm="1">
        <f t="array" ref="AK4617">_xlfn._xlws.FILTER(Table4[Column1],ISNUMBER(SEARCH(Table4[Column1],MIS[[#This Row],[OrderUniqueIdentifier]])),"")</f>
        <v>VWAP</v>
      </c>
    </row>
    <row r="4618" spans="1:37" x14ac:dyDescent="0.25">
      <c r="A4618" t="s">
        <v>71</v>
      </c>
      <c r="B4618" t="s">
        <v>687</v>
      </c>
      <c r="C4618" t="s">
        <v>8333</v>
      </c>
      <c r="D4618" t="s">
        <v>72</v>
      </c>
      <c r="E4618" t="s">
        <v>2904</v>
      </c>
      <c r="F4618" t="s">
        <v>73</v>
      </c>
      <c r="G4618" t="s">
        <v>89</v>
      </c>
      <c r="H4618" t="s">
        <v>75</v>
      </c>
      <c r="I4618" t="s">
        <v>76</v>
      </c>
      <c r="J4618" t="s">
        <v>77</v>
      </c>
      <c r="K4618">
        <v>75</v>
      </c>
      <c r="L4618" t="s">
        <v>77</v>
      </c>
      <c r="M4618" t="s">
        <v>78</v>
      </c>
      <c r="N4618" t="s">
        <v>8334</v>
      </c>
      <c r="O4618" t="s">
        <v>8293</v>
      </c>
      <c r="P4618" t="s">
        <v>8293</v>
      </c>
      <c r="Q4618" t="s">
        <v>2907</v>
      </c>
      <c r="R4618" t="s">
        <v>79</v>
      </c>
      <c r="S4618" t="s">
        <v>24</v>
      </c>
      <c r="T4618" t="s">
        <v>2908</v>
      </c>
      <c r="U4618" t="s">
        <v>43</v>
      </c>
      <c r="V4618" t="s">
        <v>80</v>
      </c>
      <c r="W4618">
        <v>25050</v>
      </c>
      <c r="X4618" t="s">
        <v>81</v>
      </c>
      <c r="Y4618">
        <v>-75</v>
      </c>
      <c r="Z4618" t="s">
        <v>8294</v>
      </c>
      <c r="AA4618" t="s">
        <v>8294</v>
      </c>
      <c r="AB4618" t="s">
        <v>90</v>
      </c>
      <c r="AC4618" t="s">
        <v>91</v>
      </c>
      <c r="AD4618">
        <f>_xlfn.XLOOKUP(MIS[[#This Row],[TRADING SYMBOL]],[1]Sheet1!$D:$D,[1]Sheet1!$C:$C)</f>
        <v>160.9</v>
      </c>
      <c r="AE4618">
        <f>MIS[[#This Row],[OrderAverageTradedPrice]]*MIS[[#This Row],[OrderQuantity]]</f>
        <v>12236.25</v>
      </c>
      <c r="AF4618">
        <f>MIS[[#This Row],[LTP]]*MIS[[#This Row],[OrderQuantity]]</f>
        <v>12067.5</v>
      </c>
      <c r="AG4618">
        <f>IF(MIS[[#This Row],[OrderSide]]="SELL",MIS[[#This Row],[VALUE]]-MIS[[#This Row],[LIVE_VALUE]],MIS[[#This Row],[LIVE_VALUE]]-MIS[[#This Row],[VALUE]])</f>
        <v>168.75</v>
      </c>
      <c r="AH4618" t="str" cm="1">
        <f t="array" ref="AH4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8" t="str">
        <f>MIS[[#This Row],[TRADING SYMBOL]]</f>
        <v>NIFTY2552225050CE</v>
      </c>
      <c r="AJ4618" t="str">
        <f>IF(RIGHT(MIS[[#This Row],[Main/Hedge]],4)="MAIN","MAIN","HEDGE")</f>
        <v>MAIN</v>
      </c>
      <c r="AK4618" t="str" cm="1">
        <f t="array" ref="AK4618">_xlfn._xlws.FILTER(Table4[Column1],ISNUMBER(SEARCH(Table4[Column1],MIS[[#This Row],[OrderUniqueIdentifier]])),"")</f>
        <v>VWAP</v>
      </c>
    </row>
    <row r="4619" spans="1:37" x14ac:dyDescent="0.25">
      <c r="A4619" t="s">
        <v>71</v>
      </c>
      <c r="B4619" t="s">
        <v>724</v>
      </c>
      <c r="C4619" t="s">
        <v>8339</v>
      </c>
      <c r="D4619" t="s">
        <v>72</v>
      </c>
      <c r="E4619" t="s">
        <v>2904</v>
      </c>
      <c r="F4619" t="s">
        <v>73</v>
      </c>
      <c r="G4619" t="s">
        <v>89</v>
      </c>
      <c r="H4619" t="s">
        <v>75</v>
      </c>
      <c r="I4619" t="s">
        <v>76</v>
      </c>
      <c r="J4619" t="s">
        <v>77</v>
      </c>
      <c r="K4619">
        <v>825</v>
      </c>
      <c r="L4619" t="s">
        <v>77</v>
      </c>
      <c r="M4619" t="s">
        <v>78</v>
      </c>
      <c r="N4619" t="s">
        <v>8340</v>
      </c>
      <c r="O4619" t="s">
        <v>8293</v>
      </c>
      <c r="P4619" t="s">
        <v>8293</v>
      </c>
      <c r="Q4619" t="s">
        <v>2907</v>
      </c>
      <c r="R4619" t="s">
        <v>79</v>
      </c>
      <c r="S4619" t="s">
        <v>726</v>
      </c>
      <c r="T4619" t="s">
        <v>2908</v>
      </c>
      <c r="U4619" t="s">
        <v>43</v>
      </c>
      <c r="V4619" t="s">
        <v>80</v>
      </c>
      <c r="W4619">
        <v>25050</v>
      </c>
      <c r="X4619" t="s">
        <v>81</v>
      </c>
      <c r="Y4619">
        <v>-825</v>
      </c>
      <c r="Z4619" t="s">
        <v>8294</v>
      </c>
      <c r="AA4619" t="s">
        <v>8294</v>
      </c>
      <c r="AB4619" t="s">
        <v>90</v>
      </c>
      <c r="AC4619" t="s">
        <v>91</v>
      </c>
      <c r="AD4619">
        <f>_xlfn.XLOOKUP(MIS[[#This Row],[TRADING SYMBOL]],[1]Sheet1!$D:$D,[1]Sheet1!$C:$C)</f>
        <v>160.9</v>
      </c>
      <c r="AE4619">
        <f>MIS[[#This Row],[OrderAverageTradedPrice]]*MIS[[#This Row],[OrderQuantity]]</f>
        <v>134396.24999999962</v>
      </c>
      <c r="AF4619">
        <f>MIS[[#This Row],[LTP]]*MIS[[#This Row],[OrderQuantity]]</f>
        <v>132742.5</v>
      </c>
      <c r="AG4619">
        <f>IF(MIS[[#This Row],[OrderSide]]="SELL",MIS[[#This Row],[VALUE]]-MIS[[#This Row],[LIVE_VALUE]],MIS[[#This Row],[LIVE_VALUE]]-MIS[[#This Row],[VALUE]])</f>
        <v>1653.7499999996217</v>
      </c>
      <c r="AH4619" t="str" cm="1">
        <f t="array" ref="AH4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9" t="str">
        <f>MIS[[#This Row],[TRADING SYMBOL]]</f>
        <v>NIFTY2552225050CE</v>
      </c>
      <c r="AJ4619" t="str">
        <f>IF(RIGHT(MIS[[#This Row],[Main/Hedge]],4)="MAIN","MAIN","HEDGE")</f>
        <v>MAIN</v>
      </c>
      <c r="AK4619" t="str" cm="1">
        <f t="array" ref="AK4619">_xlfn._xlws.FILTER(Table4[Column1],ISNUMBER(SEARCH(Table4[Column1],MIS[[#This Row],[OrderUniqueIdentifier]])),"")</f>
        <v>VWAP</v>
      </c>
    </row>
    <row r="4620" spans="1:37" x14ac:dyDescent="0.25">
      <c r="A4620" t="s">
        <v>71</v>
      </c>
      <c r="B4620" t="s">
        <v>813</v>
      </c>
      <c r="C4620" t="s">
        <v>8353</v>
      </c>
      <c r="D4620" t="s">
        <v>72</v>
      </c>
      <c r="E4620" t="s">
        <v>2904</v>
      </c>
      <c r="F4620" t="s">
        <v>73</v>
      </c>
      <c r="G4620" t="s">
        <v>89</v>
      </c>
      <c r="H4620" t="s">
        <v>75</v>
      </c>
      <c r="I4620" t="s">
        <v>76</v>
      </c>
      <c r="J4620" t="s">
        <v>77</v>
      </c>
      <c r="K4620">
        <v>150</v>
      </c>
      <c r="L4620" t="s">
        <v>77</v>
      </c>
      <c r="M4620" t="s">
        <v>78</v>
      </c>
      <c r="N4620" t="s">
        <v>8354</v>
      </c>
      <c r="O4620" t="s">
        <v>8293</v>
      </c>
      <c r="P4620" t="s">
        <v>8293</v>
      </c>
      <c r="Q4620" t="s">
        <v>2907</v>
      </c>
      <c r="R4620" t="s">
        <v>79</v>
      </c>
      <c r="S4620" t="s">
        <v>24</v>
      </c>
      <c r="T4620" t="s">
        <v>2908</v>
      </c>
      <c r="U4620" t="s">
        <v>43</v>
      </c>
      <c r="V4620" t="s">
        <v>80</v>
      </c>
      <c r="W4620">
        <v>25050</v>
      </c>
      <c r="X4620" t="s">
        <v>81</v>
      </c>
      <c r="Y4620">
        <v>-150</v>
      </c>
      <c r="Z4620" t="s">
        <v>8294</v>
      </c>
      <c r="AA4620" t="s">
        <v>8294</v>
      </c>
      <c r="AB4620" t="s">
        <v>90</v>
      </c>
      <c r="AC4620" t="s">
        <v>91</v>
      </c>
      <c r="AD4620">
        <f>_xlfn.XLOOKUP(MIS[[#This Row],[TRADING SYMBOL]],[1]Sheet1!$D:$D,[1]Sheet1!$C:$C)</f>
        <v>160.9</v>
      </c>
      <c r="AE4620">
        <f>MIS[[#This Row],[OrderAverageTradedPrice]]*MIS[[#This Row],[OrderQuantity]]</f>
        <v>24551.25</v>
      </c>
      <c r="AF4620">
        <f>MIS[[#This Row],[LTP]]*MIS[[#This Row],[OrderQuantity]]</f>
        <v>24135</v>
      </c>
      <c r="AG4620">
        <f>IF(MIS[[#This Row],[OrderSide]]="SELL",MIS[[#This Row],[VALUE]]-MIS[[#This Row],[LIVE_VALUE]],MIS[[#This Row],[LIVE_VALUE]]-MIS[[#This Row],[VALUE]])</f>
        <v>416.25</v>
      </c>
      <c r="AH4620" t="str" cm="1">
        <f t="array" ref="AH4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0" t="str">
        <f>MIS[[#This Row],[TRADING SYMBOL]]</f>
        <v>NIFTY2552225050CE</v>
      </c>
      <c r="AJ4620" t="str">
        <f>IF(RIGHT(MIS[[#This Row],[Main/Hedge]],4)="MAIN","MAIN","HEDGE")</f>
        <v>MAIN</v>
      </c>
      <c r="AK4620" t="str" cm="1">
        <f t="array" ref="AK4620">_xlfn._xlws.FILTER(Table4[Column1],ISNUMBER(SEARCH(Table4[Column1],MIS[[#This Row],[OrderUniqueIdentifier]])),"")</f>
        <v>VWAP</v>
      </c>
    </row>
    <row r="4621" spans="1:37" x14ac:dyDescent="0.25">
      <c r="A4621" t="s">
        <v>71</v>
      </c>
      <c r="B4621" t="s">
        <v>888</v>
      </c>
      <c r="C4621" t="s">
        <v>8369</v>
      </c>
      <c r="D4621" t="s">
        <v>72</v>
      </c>
      <c r="E4621" t="s">
        <v>2904</v>
      </c>
      <c r="F4621" t="s">
        <v>73</v>
      </c>
      <c r="G4621" t="s">
        <v>89</v>
      </c>
      <c r="H4621" t="s">
        <v>75</v>
      </c>
      <c r="I4621" t="s">
        <v>76</v>
      </c>
      <c r="J4621" t="s">
        <v>77</v>
      </c>
      <c r="K4621">
        <v>150</v>
      </c>
      <c r="L4621" t="s">
        <v>77</v>
      </c>
      <c r="M4621" t="s">
        <v>78</v>
      </c>
      <c r="N4621" t="s">
        <v>8313</v>
      </c>
      <c r="O4621" t="s">
        <v>8293</v>
      </c>
      <c r="P4621" t="s">
        <v>8293</v>
      </c>
      <c r="Q4621" t="s">
        <v>2907</v>
      </c>
      <c r="R4621" t="s">
        <v>79</v>
      </c>
      <c r="S4621" t="s">
        <v>726</v>
      </c>
      <c r="T4621" t="s">
        <v>2908</v>
      </c>
      <c r="U4621" t="s">
        <v>43</v>
      </c>
      <c r="V4621" t="s">
        <v>80</v>
      </c>
      <c r="W4621">
        <v>25050</v>
      </c>
      <c r="X4621" t="s">
        <v>81</v>
      </c>
      <c r="Y4621">
        <v>-150</v>
      </c>
      <c r="Z4621" t="s">
        <v>8294</v>
      </c>
      <c r="AA4621" t="s">
        <v>8294</v>
      </c>
      <c r="AB4621" t="s">
        <v>90</v>
      </c>
      <c r="AC4621" t="s">
        <v>91</v>
      </c>
      <c r="AD4621">
        <f>_xlfn.XLOOKUP(MIS[[#This Row],[TRADING SYMBOL]],[1]Sheet1!$D:$D,[1]Sheet1!$C:$C)</f>
        <v>160.9</v>
      </c>
      <c r="AE4621">
        <f>MIS[[#This Row],[OrderAverageTradedPrice]]*MIS[[#This Row],[OrderQuantity]]</f>
        <v>24435</v>
      </c>
      <c r="AF4621">
        <f>MIS[[#This Row],[LTP]]*MIS[[#This Row],[OrderQuantity]]</f>
        <v>24135</v>
      </c>
      <c r="AG4621">
        <f>IF(MIS[[#This Row],[OrderSide]]="SELL",MIS[[#This Row],[VALUE]]-MIS[[#This Row],[LIVE_VALUE]],MIS[[#This Row],[LIVE_VALUE]]-MIS[[#This Row],[VALUE]])</f>
        <v>300</v>
      </c>
      <c r="AH4621" t="str" cm="1">
        <f t="array" ref="AH4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1" t="str">
        <f>MIS[[#This Row],[TRADING SYMBOL]]</f>
        <v>NIFTY2552225050CE</v>
      </c>
      <c r="AJ4621" t="str">
        <f>IF(RIGHT(MIS[[#This Row],[Main/Hedge]],4)="MAIN","MAIN","HEDGE")</f>
        <v>MAIN</v>
      </c>
      <c r="AK4621" t="str" cm="1">
        <f t="array" ref="AK4621">_xlfn._xlws.FILTER(Table4[Column1],ISNUMBER(SEARCH(Table4[Column1],MIS[[#This Row],[OrderUniqueIdentifier]])),"")</f>
        <v>VWAP</v>
      </c>
    </row>
    <row r="4622" spans="1:37" x14ac:dyDescent="0.25">
      <c r="A4622" t="s">
        <v>71</v>
      </c>
      <c r="B4622" t="s">
        <v>1061</v>
      </c>
      <c r="C4622" t="s">
        <v>8405</v>
      </c>
      <c r="D4622" t="s">
        <v>72</v>
      </c>
      <c r="E4622" t="s">
        <v>2904</v>
      </c>
      <c r="F4622" t="s">
        <v>73</v>
      </c>
      <c r="G4622" t="s">
        <v>89</v>
      </c>
      <c r="H4622" t="s">
        <v>75</v>
      </c>
      <c r="I4622" t="s">
        <v>76</v>
      </c>
      <c r="J4622" t="s">
        <v>77</v>
      </c>
      <c r="K4622">
        <v>225</v>
      </c>
      <c r="L4622" t="s">
        <v>77</v>
      </c>
      <c r="M4622" t="s">
        <v>78</v>
      </c>
      <c r="N4622" t="s">
        <v>8375</v>
      </c>
      <c r="O4622" t="s">
        <v>8293</v>
      </c>
      <c r="P4622" t="s">
        <v>8293</v>
      </c>
      <c r="Q4622" t="s">
        <v>2907</v>
      </c>
      <c r="R4622" t="s">
        <v>79</v>
      </c>
      <c r="S4622" t="s">
        <v>24</v>
      </c>
      <c r="T4622" t="s">
        <v>2908</v>
      </c>
      <c r="U4622" t="s">
        <v>43</v>
      </c>
      <c r="V4622" t="s">
        <v>80</v>
      </c>
      <c r="W4622">
        <v>25050</v>
      </c>
      <c r="X4622" t="s">
        <v>81</v>
      </c>
      <c r="Y4622">
        <v>-225</v>
      </c>
      <c r="Z4622" t="s">
        <v>8294</v>
      </c>
      <c r="AA4622" t="s">
        <v>8294</v>
      </c>
      <c r="AB4622" t="s">
        <v>90</v>
      </c>
      <c r="AC4622" t="s">
        <v>91</v>
      </c>
      <c r="AD4622">
        <f>_xlfn.XLOOKUP(MIS[[#This Row],[TRADING SYMBOL]],[1]Sheet1!$D:$D,[1]Sheet1!$C:$C)</f>
        <v>160.9</v>
      </c>
      <c r="AE4622">
        <f>MIS[[#This Row],[OrderAverageTradedPrice]]*MIS[[#This Row],[OrderQuantity]]</f>
        <v>36686.25</v>
      </c>
      <c r="AF4622">
        <f>MIS[[#This Row],[LTP]]*MIS[[#This Row],[OrderQuantity]]</f>
        <v>36202.5</v>
      </c>
      <c r="AG4622">
        <f>IF(MIS[[#This Row],[OrderSide]]="SELL",MIS[[#This Row],[VALUE]]-MIS[[#This Row],[LIVE_VALUE]],MIS[[#This Row],[LIVE_VALUE]]-MIS[[#This Row],[VALUE]])</f>
        <v>483.75</v>
      </c>
      <c r="AH4622" t="str" cm="1">
        <f t="array" ref="AH4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2" t="str">
        <f>MIS[[#This Row],[TRADING SYMBOL]]</f>
        <v>NIFTY2552225050CE</v>
      </c>
      <c r="AJ4622" t="str">
        <f>IF(RIGHT(MIS[[#This Row],[Main/Hedge]],4)="MAIN","MAIN","HEDGE")</f>
        <v>MAIN</v>
      </c>
      <c r="AK4622" t="str" cm="1">
        <f t="array" ref="AK4622">_xlfn._xlws.FILTER(Table4[Column1],ISNUMBER(SEARCH(Table4[Column1],MIS[[#This Row],[OrderUniqueIdentifier]])),"")</f>
        <v>VWAP</v>
      </c>
    </row>
    <row r="4623" spans="1:37" x14ac:dyDescent="0.25">
      <c r="A4623" t="s">
        <v>71</v>
      </c>
      <c r="B4623" t="s">
        <v>1070</v>
      </c>
      <c r="C4623" t="s">
        <v>8406</v>
      </c>
      <c r="D4623" t="s">
        <v>72</v>
      </c>
      <c r="E4623" t="s">
        <v>2904</v>
      </c>
      <c r="F4623" t="s">
        <v>73</v>
      </c>
      <c r="G4623" t="s">
        <v>89</v>
      </c>
      <c r="H4623" t="s">
        <v>75</v>
      </c>
      <c r="I4623" t="s">
        <v>76</v>
      </c>
      <c r="J4623" t="s">
        <v>77</v>
      </c>
      <c r="K4623">
        <v>75</v>
      </c>
      <c r="L4623" t="s">
        <v>77</v>
      </c>
      <c r="M4623" t="s">
        <v>78</v>
      </c>
      <c r="N4623" t="s">
        <v>8334</v>
      </c>
      <c r="O4623" t="s">
        <v>8293</v>
      </c>
      <c r="P4623" t="s">
        <v>8293</v>
      </c>
      <c r="Q4623" t="s">
        <v>2907</v>
      </c>
      <c r="R4623" t="s">
        <v>79</v>
      </c>
      <c r="S4623" t="s">
        <v>24</v>
      </c>
      <c r="T4623" t="s">
        <v>2908</v>
      </c>
      <c r="U4623" t="s">
        <v>43</v>
      </c>
      <c r="V4623" t="s">
        <v>80</v>
      </c>
      <c r="W4623">
        <v>25050</v>
      </c>
      <c r="X4623" t="s">
        <v>81</v>
      </c>
      <c r="Y4623">
        <v>-75</v>
      </c>
      <c r="Z4623" t="s">
        <v>8294</v>
      </c>
      <c r="AA4623" t="s">
        <v>8294</v>
      </c>
      <c r="AB4623" t="s">
        <v>90</v>
      </c>
      <c r="AC4623" t="s">
        <v>91</v>
      </c>
      <c r="AD4623">
        <f>_xlfn.XLOOKUP(MIS[[#This Row],[TRADING SYMBOL]],[1]Sheet1!$D:$D,[1]Sheet1!$C:$C)</f>
        <v>160.9</v>
      </c>
      <c r="AE4623">
        <f>MIS[[#This Row],[OrderAverageTradedPrice]]*MIS[[#This Row],[OrderQuantity]]</f>
        <v>12236.25</v>
      </c>
      <c r="AF4623">
        <f>MIS[[#This Row],[LTP]]*MIS[[#This Row],[OrderQuantity]]</f>
        <v>12067.5</v>
      </c>
      <c r="AG4623">
        <f>IF(MIS[[#This Row],[OrderSide]]="SELL",MIS[[#This Row],[VALUE]]-MIS[[#This Row],[LIVE_VALUE]],MIS[[#This Row],[LIVE_VALUE]]-MIS[[#This Row],[VALUE]])</f>
        <v>168.75</v>
      </c>
      <c r="AH4623" t="str" cm="1">
        <f t="array" ref="AH4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3" t="str">
        <f>MIS[[#This Row],[TRADING SYMBOL]]</f>
        <v>NIFTY2552225050CE</v>
      </c>
      <c r="AJ4623" t="str">
        <f>IF(RIGHT(MIS[[#This Row],[Main/Hedge]],4)="MAIN","MAIN","HEDGE")</f>
        <v>MAIN</v>
      </c>
      <c r="AK4623" t="str" cm="1">
        <f t="array" ref="AK4623">_xlfn._xlws.FILTER(Table4[Column1],ISNUMBER(SEARCH(Table4[Column1],MIS[[#This Row],[OrderUniqueIdentifier]])),"")</f>
        <v>VWAP</v>
      </c>
    </row>
    <row r="4624" spans="1:37" x14ac:dyDescent="0.25">
      <c r="A4624" t="s">
        <v>71</v>
      </c>
      <c r="B4624" t="s">
        <v>1127</v>
      </c>
      <c r="C4624" t="s">
        <v>8419</v>
      </c>
      <c r="D4624" t="s">
        <v>72</v>
      </c>
      <c r="E4624" t="s">
        <v>2904</v>
      </c>
      <c r="F4624" t="s">
        <v>73</v>
      </c>
      <c r="G4624" t="s">
        <v>89</v>
      </c>
      <c r="H4624" t="s">
        <v>75</v>
      </c>
      <c r="I4624" t="s">
        <v>76</v>
      </c>
      <c r="J4624" t="s">
        <v>77</v>
      </c>
      <c r="K4624">
        <v>75</v>
      </c>
      <c r="L4624" t="s">
        <v>77</v>
      </c>
      <c r="M4624" t="s">
        <v>78</v>
      </c>
      <c r="N4624" t="s">
        <v>8386</v>
      </c>
      <c r="O4624" t="s">
        <v>8293</v>
      </c>
      <c r="P4624" t="s">
        <v>8293</v>
      </c>
      <c r="Q4624" t="s">
        <v>2907</v>
      </c>
      <c r="R4624" t="s">
        <v>79</v>
      </c>
      <c r="S4624" t="s">
        <v>24</v>
      </c>
      <c r="T4624" t="s">
        <v>2908</v>
      </c>
      <c r="U4624" t="s">
        <v>43</v>
      </c>
      <c r="V4624" t="s">
        <v>80</v>
      </c>
      <c r="W4624">
        <v>25050</v>
      </c>
      <c r="X4624" t="s">
        <v>81</v>
      </c>
      <c r="Y4624">
        <v>-75</v>
      </c>
      <c r="Z4624" t="s">
        <v>8294</v>
      </c>
      <c r="AA4624" t="s">
        <v>8294</v>
      </c>
      <c r="AB4624" t="s">
        <v>90</v>
      </c>
      <c r="AC4624" t="s">
        <v>91</v>
      </c>
      <c r="AD4624">
        <f>_xlfn.XLOOKUP(MIS[[#This Row],[TRADING SYMBOL]],[1]Sheet1!$D:$D,[1]Sheet1!$C:$C)</f>
        <v>160.9</v>
      </c>
      <c r="AE4624">
        <f>MIS[[#This Row],[OrderAverageTradedPrice]]*MIS[[#This Row],[OrderQuantity]]</f>
        <v>12247.5</v>
      </c>
      <c r="AF4624">
        <f>MIS[[#This Row],[LTP]]*MIS[[#This Row],[OrderQuantity]]</f>
        <v>12067.5</v>
      </c>
      <c r="AG4624">
        <f>IF(MIS[[#This Row],[OrderSide]]="SELL",MIS[[#This Row],[VALUE]]-MIS[[#This Row],[LIVE_VALUE]],MIS[[#This Row],[LIVE_VALUE]]-MIS[[#This Row],[VALUE]])</f>
        <v>180</v>
      </c>
      <c r="AH4624" t="str" cm="1">
        <f t="array" ref="AH4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4" t="str">
        <f>MIS[[#This Row],[TRADING SYMBOL]]</f>
        <v>NIFTY2552225050CE</v>
      </c>
      <c r="AJ4624" t="str">
        <f>IF(RIGHT(MIS[[#This Row],[Main/Hedge]],4)="MAIN","MAIN","HEDGE")</f>
        <v>MAIN</v>
      </c>
      <c r="AK4624" t="str" cm="1">
        <f t="array" ref="AK4624">_xlfn._xlws.FILTER(Table4[Column1],ISNUMBER(SEARCH(Table4[Column1],MIS[[#This Row],[OrderUniqueIdentifier]])),"")</f>
        <v>VWAP</v>
      </c>
    </row>
    <row r="4625" spans="1:37" x14ac:dyDescent="0.25">
      <c r="A4625" t="s">
        <v>71</v>
      </c>
      <c r="B4625" t="s">
        <v>1153</v>
      </c>
      <c r="C4625" t="s">
        <v>8424</v>
      </c>
      <c r="D4625" t="s">
        <v>72</v>
      </c>
      <c r="E4625" t="s">
        <v>2904</v>
      </c>
      <c r="F4625" t="s">
        <v>73</v>
      </c>
      <c r="G4625" t="s">
        <v>89</v>
      </c>
      <c r="H4625" t="s">
        <v>75</v>
      </c>
      <c r="I4625" t="s">
        <v>76</v>
      </c>
      <c r="J4625" t="s">
        <v>77</v>
      </c>
      <c r="K4625">
        <v>225</v>
      </c>
      <c r="L4625" t="s">
        <v>77</v>
      </c>
      <c r="M4625" t="s">
        <v>78</v>
      </c>
      <c r="N4625" t="s">
        <v>8425</v>
      </c>
      <c r="O4625" t="s">
        <v>8293</v>
      </c>
      <c r="P4625" t="s">
        <v>8293</v>
      </c>
      <c r="Q4625" t="s">
        <v>2907</v>
      </c>
      <c r="R4625" t="s">
        <v>79</v>
      </c>
      <c r="S4625" t="s">
        <v>24</v>
      </c>
      <c r="T4625" t="s">
        <v>2908</v>
      </c>
      <c r="U4625" t="s">
        <v>43</v>
      </c>
      <c r="V4625" t="s">
        <v>80</v>
      </c>
      <c r="W4625">
        <v>25050</v>
      </c>
      <c r="X4625" t="s">
        <v>81</v>
      </c>
      <c r="Y4625">
        <v>-225</v>
      </c>
      <c r="Z4625" t="s">
        <v>8294</v>
      </c>
      <c r="AA4625" t="s">
        <v>8294</v>
      </c>
      <c r="AB4625" t="s">
        <v>90</v>
      </c>
      <c r="AC4625" t="s">
        <v>91</v>
      </c>
      <c r="AD4625">
        <f>_xlfn.XLOOKUP(MIS[[#This Row],[TRADING SYMBOL]],[1]Sheet1!$D:$D,[1]Sheet1!$C:$C)</f>
        <v>160.9</v>
      </c>
      <c r="AE4625">
        <f>MIS[[#This Row],[OrderAverageTradedPrice]]*MIS[[#This Row],[OrderQuantity]]</f>
        <v>36813.749999999847</v>
      </c>
      <c r="AF4625">
        <f>MIS[[#This Row],[LTP]]*MIS[[#This Row],[OrderQuantity]]</f>
        <v>36202.5</v>
      </c>
      <c r="AG4625">
        <f>IF(MIS[[#This Row],[OrderSide]]="SELL",MIS[[#This Row],[VALUE]]-MIS[[#This Row],[LIVE_VALUE]],MIS[[#This Row],[LIVE_VALUE]]-MIS[[#This Row],[VALUE]])</f>
        <v>611.2499999998472</v>
      </c>
      <c r="AH4625" t="str" cm="1">
        <f t="array" ref="AH4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5" t="str">
        <f>MIS[[#This Row],[TRADING SYMBOL]]</f>
        <v>NIFTY2552225050CE</v>
      </c>
      <c r="AJ4625" t="str">
        <f>IF(RIGHT(MIS[[#This Row],[Main/Hedge]],4)="MAIN","MAIN","HEDGE")</f>
        <v>MAIN</v>
      </c>
      <c r="AK4625" t="str" cm="1">
        <f t="array" ref="AK4625">_xlfn._xlws.FILTER(Table4[Column1],ISNUMBER(SEARCH(Table4[Column1],MIS[[#This Row],[OrderUniqueIdentifier]])),"")</f>
        <v>VWAP</v>
      </c>
    </row>
    <row r="4626" spans="1:37" x14ac:dyDescent="0.25">
      <c r="A4626" t="s">
        <v>71</v>
      </c>
      <c r="B4626" t="s">
        <v>602</v>
      </c>
      <c r="C4626" t="s">
        <v>8314</v>
      </c>
      <c r="D4626" t="s">
        <v>72</v>
      </c>
      <c r="E4626" t="s">
        <v>2904</v>
      </c>
      <c r="F4626" t="s">
        <v>73</v>
      </c>
      <c r="G4626" t="s">
        <v>89</v>
      </c>
      <c r="H4626" t="s">
        <v>75</v>
      </c>
      <c r="I4626" t="s">
        <v>76</v>
      </c>
      <c r="J4626" t="s">
        <v>77</v>
      </c>
      <c r="K4626">
        <v>225</v>
      </c>
      <c r="L4626" t="s">
        <v>77</v>
      </c>
      <c r="M4626" t="s">
        <v>78</v>
      </c>
      <c r="N4626" t="s">
        <v>8315</v>
      </c>
      <c r="O4626" t="s">
        <v>8293</v>
      </c>
      <c r="P4626" t="s">
        <v>8316</v>
      </c>
      <c r="Q4626" t="s">
        <v>2907</v>
      </c>
      <c r="R4626" t="s">
        <v>79</v>
      </c>
      <c r="S4626" t="s">
        <v>24</v>
      </c>
      <c r="T4626" t="s">
        <v>2908</v>
      </c>
      <c r="U4626" t="s">
        <v>43</v>
      </c>
      <c r="V4626" t="s">
        <v>80</v>
      </c>
      <c r="W4626">
        <v>25050</v>
      </c>
      <c r="X4626" t="s">
        <v>81</v>
      </c>
      <c r="Y4626">
        <v>-225</v>
      </c>
      <c r="Z4626" t="s">
        <v>8294</v>
      </c>
      <c r="AA4626" t="s">
        <v>8317</v>
      </c>
      <c r="AB4626" t="s">
        <v>90</v>
      </c>
      <c r="AC4626" t="s">
        <v>91</v>
      </c>
      <c r="AD4626">
        <f>_xlfn.XLOOKUP(MIS[[#This Row],[TRADING SYMBOL]],[1]Sheet1!$D:$D,[1]Sheet1!$C:$C)</f>
        <v>160.9</v>
      </c>
      <c r="AE4626">
        <f>MIS[[#This Row],[OrderAverageTradedPrice]]*MIS[[#This Row],[OrderQuantity]]</f>
        <v>36667.499999999847</v>
      </c>
      <c r="AF4626">
        <f>MIS[[#This Row],[LTP]]*MIS[[#This Row],[OrderQuantity]]</f>
        <v>36202.5</v>
      </c>
      <c r="AG4626">
        <f>IF(MIS[[#This Row],[OrderSide]]="SELL",MIS[[#This Row],[VALUE]]-MIS[[#This Row],[LIVE_VALUE]],MIS[[#This Row],[LIVE_VALUE]]-MIS[[#This Row],[VALUE]])</f>
        <v>464.9999999998472</v>
      </c>
      <c r="AH4626" t="str" cm="1">
        <f t="array" ref="AH4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6" t="str">
        <f>MIS[[#This Row],[TRADING SYMBOL]]</f>
        <v>NIFTY2552225050CE</v>
      </c>
      <c r="AJ4626" t="str">
        <f>IF(RIGHT(MIS[[#This Row],[Main/Hedge]],4)="MAIN","MAIN","HEDGE")</f>
        <v>MAIN</v>
      </c>
      <c r="AK4626" t="str" cm="1">
        <f t="array" ref="AK4626">_xlfn._xlws.FILTER(Table4[Column1],ISNUMBER(SEARCH(Table4[Column1],MIS[[#This Row],[OrderUniqueIdentifier]])),"")</f>
        <v>VWAP</v>
      </c>
    </row>
    <row r="4627" spans="1:37" x14ac:dyDescent="0.25">
      <c r="A4627" t="s">
        <v>71</v>
      </c>
      <c r="B4627" t="s">
        <v>661</v>
      </c>
      <c r="C4627" t="s">
        <v>8327</v>
      </c>
      <c r="D4627" t="s">
        <v>72</v>
      </c>
      <c r="E4627" t="s">
        <v>2904</v>
      </c>
      <c r="F4627" t="s">
        <v>73</v>
      </c>
      <c r="G4627" t="s">
        <v>89</v>
      </c>
      <c r="H4627" t="s">
        <v>75</v>
      </c>
      <c r="I4627" t="s">
        <v>76</v>
      </c>
      <c r="J4627" t="s">
        <v>77</v>
      </c>
      <c r="K4627">
        <v>75</v>
      </c>
      <c r="L4627" t="s">
        <v>77</v>
      </c>
      <c r="M4627" t="s">
        <v>78</v>
      </c>
      <c r="N4627" t="s">
        <v>8328</v>
      </c>
      <c r="O4627" t="s">
        <v>8316</v>
      </c>
      <c r="P4627" t="s">
        <v>8316</v>
      </c>
      <c r="Q4627" t="s">
        <v>2907</v>
      </c>
      <c r="R4627" t="s">
        <v>79</v>
      </c>
      <c r="S4627" t="s">
        <v>24</v>
      </c>
      <c r="T4627" t="s">
        <v>2908</v>
      </c>
      <c r="U4627" t="s">
        <v>43</v>
      </c>
      <c r="V4627" t="s">
        <v>80</v>
      </c>
      <c r="W4627">
        <v>25050</v>
      </c>
      <c r="X4627" t="s">
        <v>81</v>
      </c>
      <c r="Y4627">
        <v>-75</v>
      </c>
      <c r="Z4627" t="s">
        <v>8317</v>
      </c>
      <c r="AA4627" t="s">
        <v>8317</v>
      </c>
      <c r="AB4627" t="s">
        <v>90</v>
      </c>
      <c r="AC4627" t="s">
        <v>91</v>
      </c>
      <c r="AD4627">
        <f>_xlfn.XLOOKUP(MIS[[#This Row],[TRADING SYMBOL]],[1]Sheet1!$D:$D,[1]Sheet1!$C:$C)</f>
        <v>160.9</v>
      </c>
      <c r="AE4627">
        <f>MIS[[#This Row],[OrderAverageTradedPrice]]*MIS[[#This Row],[OrderQuantity]]</f>
        <v>12225</v>
      </c>
      <c r="AF4627">
        <f>MIS[[#This Row],[LTP]]*MIS[[#This Row],[OrderQuantity]]</f>
        <v>12067.5</v>
      </c>
      <c r="AG4627">
        <f>IF(MIS[[#This Row],[OrderSide]]="SELL",MIS[[#This Row],[VALUE]]-MIS[[#This Row],[LIVE_VALUE]],MIS[[#This Row],[LIVE_VALUE]]-MIS[[#This Row],[VALUE]])</f>
        <v>157.5</v>
      </c>
      <c r="AH4627" t="str" cm="1">
        <f t="array" ref="AH4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7" t="str">
        <f>MIS[[#This Row],[TRADING SYMBOL]]</f>
        <v>NIFTY2552225050CE</v>
      </c>
      <c r="AJ4627" t="str">
        <f>IF(RIGHT(MIS[[#This Row],[Main/Hedge]],4)="MAIN","MAIN","HEDGE")</f>
        <v>MAIN</v>
      </c>
      <c r="AK4627" t="str" cm="1">
        <f t="array" ref="AK4627">_xlfn._xlws.FILTER(Table4[Column1],ISNUMBER(SEARCH(Table4[Column1],MIS[[#This Row],[OrderUniqueIdentifier]])),"")</f>
        <v>VWAP</v>
      </c>
    </row>
    <row r="4628" spans="1:37" x14ac:dyDescent="0.25">
      <c r="A4628" t="s">
        <v>71</v>
      </c>
      <c r="B4628" t="s">
        <v>669</v>
      </c>
      <c r="C4628" t="s">
        <v>8331</v>
      </c>
      <c r="D4628" t="s">
        <v>72</v>
      </c>
      <c r="E4628" t="s">
        <v>2904</v>
      </c>
      <c r="F4628" t="s">
        <v>73</v>
      </c>
      <c r="G4628" t="s">
        <v>89</v>
      </c>
      <c r="H4628" t="s">
        <v>75</v>
      </c>
      <c r="I4628" t="s">
        <v>76</v>
      </c>
      <c r="J4628" t="s">
        <v>77</v>
      </c>
      <c r="K4628">
        <v>150</v>
      </c>
      <c r="L4628" t="s">
        <v>77</v>
      </c>
      <c r="M4628" t="s">
        <v>78</v>
      </c>
      <c r="N4628" t="s">
        <v>8332</v>
      </c>
      <c r="O4628" t="s">
        <v>8316</v>
      </c>
      <c r="P4628" t="s">
        <v>8316</v>
      </c>
      <c r="Q4628" t="s">
        <v>2907</v>
      </c>
      <c r="R4628" t="s">
        <v>79</v>
      </c>
      <c r="S4628" t="s">
        <v>24</v>
      </c>
      <c r="T4628" t="s">
        <v>2908</v>
      </c>
      <c r="U4628" t="s">
        <v>43</v>
      </c>
      <c r="V4628" t="s">
        <v>80</v>
      </c>
      <c r="W4628">
        <v>25050</v>
      </c>
      <c r="X4628" t="s">
        <v>81</v>
      </c>
      <c r="Y4628">
        <v>-150</v>
      </c>
      <c r="Z4628" t="s">
        <v>8317</v>
      </c>
      <c r="AA4628" t="s">
        <v>8317</v>
      </c>
      <c r="AB4628" t="s">
        <v>90</v>
      </c>
      <c r="AC4628" t="s">
        <v>91</v>
      </c>
      <c r="AD4628">
        <f>_xlfn.XLOOKUP(MIS[[#This Row],[TRADING SYMBOL]],[1]Sheet1!$D:$D,[1]Sheet1!$C:$C)</f>
        <v>160.9</v>
      </c>
      <c r="AE4628">
        <f>MIS[[#This Row],[OrderAverageTradedPrice]]*MIS[[#This Row],[OrderQuantity]]</f>
        <v>24438.75</v>
      </c>
      <c r="AF4628">
        <f>MIS[[#This Row],[LTP]]*MIS[[#This Row],[OrderQuantity]]</f>
        <v>24135</v>
      </c>
      <c r="AG4628">
        <f>IF(MIS[[#This Row],[OrderSide]]="SELL",MIS[[#This Row],[VALUE]]-MIS[[#This Row],[LIVE_VALUE]],MIS[[#This Row],[LIVE_VALUE]]-MIS[[#This Row],[VALUE]])</f>
        <v>303.75</v>
      </c>
      <c r="AH4628" t="str" cm="1">
        <f t="array" ref="AH4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8" t="str">
        <f>MIS[[#This Row],[TRADING SYMBOL]]</f>
        <v>NIFTY2552225050CE</v>
      </c>
      <c r="AJ4628" t="str">
        <f>IF(RIGHT(MIS[[#This Row],[Main/Hedge]],4)="MAIN","MAIN","HEDGE")</f>
        <v>MAIN</v>
      </c>
      <c r="AK4628" t="str" cm="1">
        <f t="array" ref="AK4628">_xlfn._xlws.FILTER(Table4[Column1],ISNUMBER(SEARCH(Table4[Column1],MIS[[#This Row],[OrderUniqueIdentifier]])),"")</f>
        <v>VWAP</v>
      </c>
    </row>
    <row r="4629" spans="1:37" x14ac:dyDescent="0.25">
      <c r="A4629" t="s">
        <v>71</v>
      </c>
      <c r="B4629" t="s">
        <v>696</v>
      </c>
      <c r="C4629" t="s">
        <v>8335</v>
      </c>
      <c r="D4629" t="s">
        <v>72</v>
      </c>
      <c r="E4629" t="s">
        <v>2904</v>
      </c>
      <c r="F4629" t="s">
        <v>73</v>
      </c>
      <c r="G4629" t="s">
        <v>89</v>
      </c>
      <c r="H4629" t="s">
        <v>75</v>
      </c>
      <c r="I4629" t="s">
        <v>76</v>
      </c>
      <c r="J4629" t="s">
        <v>77</v>
      </c>
      <c r="K4629">
        <v>675</v>
      </c>
      <c r="L4629" t="s">
        <v>77</v>
      </c>
      <c r="M4629" t="s">
        <v>78</v>
      </c>
      <c r="N4629" t="s">
        <v>8336</v>
      </c>
      <c r="O4629" t="s">
        <v>8316</v>
      </c>
      <c r="P4629" t="s">
        <v>8316</v>
      </c>
      <c r="Q4629" t="s">
        <v>2907</v>
      </c>
      <c r="R4629" t="s">
        <v>79</v>
      </c>
      <c r="S4629" t="s">
        <v>24</v>
      </c>
      <c r="T4629" t="s">
        <v>2908</v>
      </c>
      <c r="U4629" t="s">
        <v>43</v>
      </c>
      <c r="V4629" t="s">
        <v>80</v>
      </c>
      <c r="W4629">
        <v>25050</v>
      </c>
      <c r="X4629" t="s">
        <v>81</v>
      </c>
      <c r="Y4629">
        <v>-675</v>
      </c>
      <c r="Z4629" t="s">
        <v>8317</v>
      </c>
      <c r="AA4629" t="s">
        <v>8317</v>
      </c>
      <c r="AB4629" t="s">
        <v>90</v>
      </c>
      <c r="AC4629" t="s">
        <v>91</v>
      </c>
      <c r="AD4629">
        <f>_xlfn.XLOOKUP(MIS[[#This Row],[TRADING SYMBOL]],[1]Sheet1!$D:$D,[1]Sheet1!$C:$C)</f>
        <v>160.9</v>
      </c>
      <c r="AE4629">
        <f>MIS[[#This Row],[OrderAverageTradedPrice]]*MIS[[#This Row],[OrderQuantity]]</f>
        <v>110984.99999999984</v>
      </c>
      <c r="AF4629">
        <f>MIS[[#This Row],[LTP]]*MIS[[#This Row],[OrderQuantity]]</f>
        <v>108607.5</v>
      </c>
      <c r="AG4629">
        <f>IF(MIS[[#This Row],[OrderSide]]="SELL",MIS[[#This Row],[VALUE]]-MIS[[#This Row],[LIVE_VALUE]],MIS[[#This Row],[LIVE_VALUE]]-MIS[[#This Row],[VALUE]])</f>
        <v>2377.4999999998399</v>
      </c>
      <c r="AH4629" t="str" cm="1">
        <f t="array" ref="AH4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9" t="str">
        <f>MIS[[#This Row],[TRADING SYMBOL]]</f>
        <v>NIFTY2552225050CE</v>
      </c>
      <c r="AJ4629" t="str">
        <f>IF(RIGHT(MIS[[#This Row],[Main/Hedge]],4)="MAIN","MAIN","HEDGE")</f>
        <v>MAIN</v>
      </c>
      <c r="AK4629" t="str" cm="1">
        <f t="array" ref="AK4629">_xlfn._xlws.FILTER(Table4[Column1],ISNUMBER(SEARCH(Table4[Column1],MIS[[#This Row],[OrderUniqueIdentifier]])),"")</f>
        <v>VWAP</v>
      </c>
    </row>
    <row r="4630" spans="1:37" x14ac:dyDescent="0.25">
      <c r="A4630" t="s">
        <v>71</v>
      </c>
      <c r="B4630" t="s">
        <v>714</v>
      </c>
      <c r="C4630" t="s">
        <v>8338</v>
      </c>
      <c r="D4630" t="s">
        <v>72</v>
      </c>
      <c r="E4630" t="s">
        <v>2904</v>
      </c>
      <c r="F4630" t="s">
        <v>73</v>
      </c>
      <c r="G4630" t="s">
        <v>89</v>
      </c>
      <c r="H4630" t="s">
        <v>75</v>
      </c>
      <c r="I4630" t="s">
        <v>76</v>
      </c>
      <c r="J4630" t="s">
        <v>77</v>
      </c>
      <c r="K4630">
        <v>300</v>
      </c>
      <c r="L4630" t="s">
        <v>77</v>
      </c>
      <c r="M4630" t="s">
        <v>78</v>
      </c>
      <c r="N4630" t="s">
        <v>6238</v>
      </c>
      <c r="O4630" t="s">
        <v>8316</v>
      </c>
      <c r="P4630" t="s">
        <v>8316</v>
      </c>
      <c r="Q4630" t="s">
        <v>2907</v>
      </c>
      <c r="R4630" t="s">
        <v>79</v>
      </c>
      <c r="S4630" t="s">
        <v>24</v>
      </c>
      <c r="T4630" t="s">
        <v>2908</v>
      </c>
      <c r="U4630" t="s">
        <v>43</v>
      </c>
      <c r="V4630" t="s">
        <v>80</v>
      </c>
      <c r="W4630">
        <v>25050</v>
      </c>
      <c r="X4630" t="s">
        <v>81</v>
      </c>
      <c r="Y4630">
        <v>-300</v>
      </c>
      <c r="Z4630" t="s">
        <v>8317</v>
      </c>
      <c r="AA4630" t="s">
        <v>8317</v>
      </c>
      <c r="AB4630" t="s">
        <v>90</v>
      </c>
      <c r="AC4630" t="s">
        <v>91</v>
      </c>
      <c r="AD4630">
        <f>_xlfn.XLOOKUP(MIS[[#This Row],[TRADING SYMBOL]],[1]Sheet1!$D:$D,[1]Sheet1!$C:$C)</f>
        <v>160.9</v>
      </c>
      <c r="AE4630">
        <f>MIS[[#This Row],[OrderAverageTradedPrice]]*MIS[[#This Row],[OrderQuantity]]</f>
        <v>49320</v>
      </c>
      <c r="AF4630">
        <f>MIS[[#This Row],[LTP]]*MIS[[#This Row],[OrderQuantity]]</f>
        <v>48270</v>
      </c>
      <c r="AG4630">
        <f>IF(MIS[[#This Row],[OrderSide]]="SELL",MIS[[#This Row],[VALUE]]-MIS[[#This Row],[LIVE_VALUE]],MIS[[#This Row],[LIVE_VALUE]]-MIS[[#This Row],[VALUE]])</f>
        <v>1050</v>
      </c>
      <c r="AH4630" t="str" cm="1">
        <f t="array" ref="AH4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0" t="str">
        <f>MIS[[#This Row],[TRADING SYMBOL]]</f>
        <v>NIFTY2552225050CE</v>
      </c>
      <c r="AJ4630" t="str">
        <f>IF(RIGHT(MIS[[#This Row],[Main/Hedge]],4)="MAIN","MAIN","HEDGE")</f>
        <v>MAIN</v>
      </c>
      <c r="AK4630" t="str" cm="1">
        <f t="array" ref="AK4630">_xlfn._xlws.FILTER(Table4[Column1],ISNUMBER(SEARCH(Table4[Column1],MIS[[#This Row],[OrderUniqueIdentifier]])),"")</f>
        <v>VWAP</v>
      </c>
    </row>
    <row r="4631" spans="1:37" x14ac:dyDescent="0.25">
      <c r="A4631" t="s">
        <v>71</v>
      </c>
      <c r="B4631" t="s">
        <v>770</v>
      </c>
      <c r="C4631" t="s">
        <v>8345</v>
      </c>
      <c r="D4631" t="s">
        <v>72</v>
      </c>
      <c r="E4631" t="s">
        <v>2904</v>
      </c>
      <c r="F4631" t="s">
        <v>73</v>
      </c>
      <c r="G4631" t="s">
        <v>89</v>
      </c>
      <c r="H4631" t="s">
        <v>75</v>
      </c>
      <c r="I4631" t="s">
        <v>76</v>
      </c>
      <c r="J4631" t="s">
        <v>77</v>
      </c>
      <c r="K4631">
        <v>600</v>
      </c>
      <c r="L4631" t="s">
        <v>77</v>
      </c>
      <c r="M4631" t="s">
        <v>78</v>
      </c>
      <c r="N4631" t="s">
        <v>8346</v>
      </c>
      <c r="O4631" t="s">
        <v>8316</v>
      </c>
      <c r="P4631" t="s">
        <v>8316</v>
      </c>
      <c r="Q4631" t="s">
        <v>2907</v>
      </c>
      <c r="R4631" t="s">
        <v>79</v>
      </c>
      <c r="S4631" t="s">
        <v>24</v>
      </c>
      <c r="T4631" t="s">
        <v>2908</v>
      </c>
      <c r="U4631" t="s">
        <v>43</v>
      </c>
      <c r="V4631" t="s">
        <v>80</v>
      </c>
      <c r="W4631">
        <v>25050</v>
      </c>
      <c r="X4631" t="s">
        <v>81</v>
      </c>
      <c r="Y4631">
        <v>-600</v>
      </c>
      <c r="Z4631" t="s">
        <v>8317</v>
      </c>
      <c r="AA4631" t="s">
        <v>8317</v>
      </c>
      <c r="AB4631" t="s">
        <v>90</v>
      </c>
      <c r="AC4631" t="s">
        <v>91</v>
      </c>
      <c r="AD4631">
        <f>_xlfn.XLOOKUP(MIS[[#This Row],[TRADING SYMBOL]],[1]Sheet1!$D:$D,[1]Sheet1!$C:$C)</f>
        <v>160.9</v>
      </c>
      <c r="AE4631">
        <f>MIS[[#This Row],[OrderAverageTradedPrice]]*MIS[[#This Row],[OrderQuantity]]</f>
        <v>98718.75</v>
      </c>
      <c r="AF4631">
        <f>MIS[[#This Row],[LTP]]*MIS[[#This Row],[OrderQuantity]]</f>
        <v>96540</v>
      </c>
      <c r="AG4631">
        <f>IF(MIS[[#This Row],[OrderSide]]="SELL",MIS[[#This Row],[VALUE]]-MIS[[#This Row],[LIVE_VALUE]],MIS[[#This Row],[LIVE_VALUE]]-MIS[[#This Row],[VALUE]])</f>
        <v>2178.75</v>
      </c>
      <c r="AH4631" t="str" cm="1">
        <f t="array" ref="AH4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1" t="str">
        <f>MIS[[#This Row],[TRADING SYMBOL]]</f>
        <v>NIFTY2552225050CE</v>
      </c>
      <c r="AJ4631" t="str">
        <f>IF(RIGHT(MIS[[#This Row],[Main/Hedge]],4)="MAIN","MAIN","HEDGE")</f>
        <v>MAIN</v>
      </c>
      <c r="AK4631" t="str" cm="1">
        <f t="array" ref="AK4631">_xlfn._xlws.FILTER(Table4[Column1],ISNUMBER(SEARCH(Table4[Column1],MIS[[#This Row],[OrderUniqueIdentifier]])),"")</f>
        <v>VWAP</v>
      </c>
    </row>
    <row r="4632" spans="1:37" x14ac:dyDescent="0.25">
      <c r="A4632" t="s">
        <v>71</v>
      </c>
      <c r="B4632" t="s">
        <v>787</v>
      </c>
      <c r="C4632" t="s">
        <v>8349</v>
      </c>
      <c r="D4632" t="s">
        <v>72</v>
      </c>
      <c r="E4632" t="s">
        <v>2904</v>
      </c>
      <c r="F4632" t="s">
        <v>73</v>
      </c>
      <c r="G4632" t="s">
        <v>89</v>
      </c>
      <c r="H4632" t="s">
        <v>75</v>
      </c>
      <c r="I4632" t="s">
        <v>76</v>
      </c>
      <c r="J4632" t="s">
        <v>77</v>
      </c>
      <c r="K4632">
        <v>75</v>
      </c>
      <c r="L4632" t="s">
        <v>77</v>
      </c>
      <c r="M4632" t="s">
        <v>78</v>
      </c>
      <c r="N4632" t="s">
        <v>8350</v>
      </c>
      <c r="O4632" t="s">
        <v>8316</v>
      </c>
      <c r="P4632" t="s">
        <v>8316</v>
      </c>
      <c r="Q4632" t="s">
        <v>2907</v>
      </c>
      <c r="R4632" t="s">
        <v>79</v>
      </c>
      <c r="S4632" t="s">
        <v>24</v>
      </c>
      <c r="T4632" t="s">
        <v>2908</v>
      </c>
      <c r="U4632" t="s">
        <v>43</v>
      </c>
      <c r="V4632" t="s">
        <v>80</v>
      </c>
      <c r="W4632">
        <v>25050</v>
      </c>
      <c r="X4632" t="s">
        <v>81</v>
      </c>
      <c r="Y4632">
        <v>-75</v>
      </c>
      <c r="Z4632" t="s">
        <v>8317</v>
      </c>
      <c r="AA4632" t="s">
        <v>8317</v>
      </c>
      <c r="AB4632" t="s">
        <v>90</v>
      </c>
      <c r="AC4632" t="s">
        <v>91</v>
      </c>
      <c r="AD4632">
        <f>_xlfn.XLOOKUP(MIS[[#This Row],[TRADING SYMBOL]],[1]Sheet1!$D:$D,[1]Sheet1!$C:$C)</f>
        <v>160.9</v>
      </c>
      <c r="AE4632">
        <f>MIS[[#This Row],[OrderAverageTradedPrice]]*MIS[[#This Row],[OrderQuantity]]</f>
        <v>12326.25</v>
      </c>
      <c r="AF4632">
        <f>MIS[[#This Row],[LTP]]*MIS[[#This Row],[OrderQuantity]]</f>
        <v>12067.5</v>
      </c>
      <c r="AG4632">
        <f>IF(MIS[[#This Row],[OrderSide]]="SELL",MIS[[#This Row],[VALUE]]-MIS[[#This Row],[LIVE_VALUE]],MIS[[#This Row],[LIVE_VALUE]]-MIS[[#This Row],[VALUE]])</f>
        <v>258.75</v>
      </c>
      <c r="AH4632" t="str" cm="1">
        <f t="array" ref="AH4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2" t="str">
        <f>MIS[[#This Row],[TRADING SYMBOL]]</f>
        <v>NIFTY2552225050CE</v>
      </c>
      <c r="AJ4632" t="str">
        <f>IF(RIGHT(MIS[[#This Row],[Main/Hedge]],4)="MAIN","MAIN","HEDGE")</f>
        <v>MAIN</v>
      </c>
      <c r="AK4632" t="str" cm="1">
        <f t="array" ref="AK4632">_xlfn._xlws.FILTER(Table4[Column1],ISNUMBER(SEARCH(Table4[Column1],MIS[[#This Row],[OrderUniqueIdentifier]])),"")</f>
        <v>VWAP</v>
      </c>
    </row>
    <row r="4633" spans="1:37" x14ac:dyDescent="0.25">
      <c r="A4633" t="s">
        <v>71</v>
      </c>
      <c r="B4633" t="s">
        <v>873</v>
      </c>
      <c r="C4633" t="s">
        <v>8366</v>
      </c>
      <c r="D4633" t="s">
        <v>72</v>
      </c>
      <c r="E4633" t="s">
        <v>2904</v>
      </c>
      <c r="F4633" t="s">
        <v>73</v>
      </c>
      <c r="G4633" t="s">
        <v>89</v>
      </c>
      <c r="H4633" t="s">
        <v>75</v>
      </c>
      <c r="I4633" t="s">
        <v>76</v>
      </c>
      <c r="J4633" t="s">
        <v>77</v>
      </c>
      <c r="K4633">
        <v>150</v>
      </c>
      <c r="L4633" t="s">
        <v>77</v>
      </c>
      <c r="M4633" t="s">
        <v>78</v>
      </c>
      <c r="N4633" t="s">
        <v>8367</v>
      </c>
      <c r="O4633" t="s">
        <v>8316</v>
      </c>
      <c r="P4633" t="s">
        <v>8316</v>
      </c>
      <c r="Q4633" t="s">
        <v>2907</v>
      </c>
      <c r="R4633" t="s">
        <v>79</v>
      </c>
      <c r="S4633" t="s">
        <v>24</v>
      </c>
      <c r="T4633" t="s">
        <v>2908</v>
      </c>
      <c r="U4633" t="s">
        <v>43</v>
      </c>
      <c r="V4633" t="s">
        <v>80</v>
      </c>
      <c r="W4633">
        <v>25050</v>
      </c>
      <c r="X4633" t="s">
        <v>81</v>
      </c>
      <c r="Y4633">
        <v>-150</v>
      </c>
      <c r="Z4633" t="s">
        <v>8317</v>
      </c>
      <c r="AA4633" t="s">
        <v>8317</v>
      </c>
      <c r="AB4633" t="s">
        <v>90</v>
      </c>
      <c r="AC4633" t="s">
        <v>91</v>
      </c>
      <c r="AD4633">
        <f>_xlfn.XLOOKUP(MIS[[#This Row],[TRADING SYMBOL]],[1]Sheet1!$D:$D,[1]Sheet1!$C:$C)</f>
        <v>160.9</v>
      </c>
      <c r="AE4633">
        <f>MIS[[#This Row],[OrderAverageTradedPrice]]*MIS[[#This Row],[OrderQuantity]]</f>
        <v>24753.75</v>
      </c>
      <c r="AF4633">
        <f>MIS[[#This Row],[LTP]]*MIS[[#This Row],[OrderQuantity]]</f>
        <v>24135</v>
      </c>
      <c r="AG4633">
        <f>IF(MIS[[#This Row],[OrderSide]]="SELL",MIS[[#This Row],[VALUE]]-MIS[[#This Row],[LIVE_VALUE]],MIS[[#This Row],[LIVE_VALUE]]-MIS[[#This Row],[VALUE]])</f>
        <v>618.75</v>
      </c>
      <c r="AH4633" t="str" cm="1">
        <f t="array" ref="AH4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3" t="str">
        <f>MIS[[#This Row],[TRADING SYMBOL]]</f>
        <v>NIFTY2552225050CE</v>
      </c>
      <c r="AJ4633" t="str">
        <f>IF(RIGHT(MIS[[#This Row],[Main/Hedge]],4)="MAIN","MAIN","HEDGE")</f>
        <v>MAIN</v>
      </c>
      <c r="AK4633" t="str" cm="1">
        <f t="array" ref="AK4633">_xlfn._xlws.FILTER(Table4[Column1],ISNUMBER(SEARCH(Table4[Column1],MIS[[#This Row],[OrderUniqueIdentifier]])),"")</f>
        <v>VWAP</v>
      </c>
    </row>
    <row r="4634" spans="1:37" x14ac:dyDescent="0.25">
      <c r="A4634" t="s">
        <v>71</v>
      </c>
      <c r="B4634" t="s">
        <v>916</v>
      </c>
      <c r="C4634" t="s">
        <v>8374</v>
      </c>
      <c r="D4634" t="s">
        <v>72</v>
      </c>
      <c r="E4634" t="s">
        <v>2904</v>
      </c>
      <c r="F4634" t="s">
        <v>73</v>
      </c>
      <c r="G4634" t="s">
        <v>89</v>
      </c>
      <c r="H4634" t="s">
        <v>75</v>
      </c>
      <c r="I4634" t="s">
        <v>76</v>
      </c>
      <c r="J4634" t="s">
        <v>77</v>
      </c>
      <c r="K4634">
        <v>150</v>
      </c>
      <c r="L4634" t="s">
        <v>77</v>
      </c>
      <c r="M4634" t="s">
        <v>78</v>
      </c>
      <c r="N4634" t="s">
        <v>8375</v>
      </c>
      <c r="O4634" t="s">
        <v>8316</v>
      </c>
      <c r="P4634" t="s">
        <v>8316</v>
      </c>
      <c r="Q4634" t="s">
        <v>2907</v>
      </c>
      <c r="R4634" t="s">
        <v>79</v>
      </c>
      <c r="S4634" t="s">
        <v>24</v>
      </c>
      <c r="T4634" t="s">
        <v>2908</v>
      </c>
      <c r="U4634" t="s">
        <v>43</v>
      </c>
      <c r="V4634" t="s">
        <v>80</v>
      </c>
      <c r="W4634">
        <v>25050</v>
      </c>
      <c r="X4634" t="s">
        <v>81</v>
      </c>
      <c r="Y4634">
        <v>-150</v>
      </c>
      <c r="Z4634" t="s">
        <v>8317</v>
      </c>
      <c r="AA4634" t="s">
        <v>8317</v>
      </c>
      <c r="AB4634" t="s">
        <v>90</v>
      </c>
      <c r="AC4634" t="s">
        <v>91</v>
      </c>
      <c r="AD4634">
        <f>_xlfn.XLOOKUP(MIS[[#This Row],[TRADING SYMBOL]],[1]Sheet1!$D:$D,[1]Sheet1!$C:$C)</f>
        <v>160.9</v>
      </c>
      <c r="AE4634">
        <f>MIS[[#This Row],[OrderAverageTradedPrice]]*MIS[[#This Row],[OrderQuantity]]</f>
        <v>24457.5</v>
      </c>
      <c r="AF4634">
        <f>MIS[[#This Row],[LTP]]*MIS[[#This Row],[OrderQuantity]]</f>
        <v>24135</v>
      </c>
      <c r="AG4634">
        <f>IF(MIS[[#This Row],[OrderSide]]="SELL",MIS[[#This Row],[VALUE]]-MIS[[#This Row],[LIVE_VALUE]],MIS[[#This Row],[LIVE_VALUE]]-MIS[[#This Row],[VALUE]])</f>
        <v>322.5</v>
      </c>
      <c r="AH4634" t="str" cm="1">
        <f t="array" ref="AH4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4" t="str">
        <f>MIS[[#This Row],[TRADING SYMBOL]]</f>
        <v>NIFTY2552225050CE</v>
      </c>
      <c r="AJ4634" t="str">
        <f>IF(RIGHT(MIS[[#This Row],[Main/Hedge]],4)="MAIN","MAIN","HEDGE")</f>
        <v>MAIN</v>
      </c>
      <c r="AK4634" t="str" cm="1">
        <f t="array" ref="AK4634">_xlfn._xlws.FILTER(Table4[Column1],ISNUMBER(SEARCH(Table4[Column1],MIS[[#This Row],[OrderUniqueIdentifier]])),"")</f>
        <v>VWAP</v>
      </c>
    </row>
    <row r="4635" spans="1:37" x14ac:dyDescent="0.25">
      <c r="A4635" t="s">
        <v>71</v>
      </c>
      <c r="B4635" t="s">
        <v>923</v>
      </c>
      <c r="C4635" t="s">
        <v>8376</v>
      </c>
      <c r="D4635" t="s">
        <v>72</v>
      </c>
      <c r="E4635" t="s">
        <v>2904</v>
      </c>
      <c r="F4635" t="s">
        <v>73</v>
      </c>
      <c r="G4635" t="s">
        <v>89</v>
      </c>
      <c r="H4635" t="s">
        <v>75</v>
      </c>
      <c r="I4635" t="s">
        <v>76</v>
      </c>
      <c r="J4635" t="s">
        <v>77</v>
      </c>
      <c r="K4635">
        <v>525</v>
      </c>
      <c r="L4635" t="s">
        <v>77</v>
      </c>
      <c r="M4635" t="s">
        <v>78</v>
      </c>
      <c r="N4635" t="s">
        <v>8328</v>
      </c>
      <c r="O4635" t="s">
        <v>8316</v>
      </c>
      <c r="P4635" t="s">
        <v>8316</v>
      </c>
      <c r="Q4635" t="s">
        <v>2907</v>
      </c>
      <c r="R4635" t="s">
        <v>79</v>
      </c>
      <c r="S4635" t="s">
        <v>24</v>
      </c>
      <c r="T4635" t="s">
        <v>2908</v>
      </c>
      <c r="U4635" t="s">
        <v>43</v>
      </c>
      <c r="V4635" t="s">
        <v>80</v>
      </c>
      <c r="W4635">
        <v>25050</v>
      </c>
      <c r="X4635" t="s">
        <v>81</v>
      </c>
      <c r="Y4635">
        <v>-525</v>
      </c>
      <c r="Z4635" t="s">
        <v>8317</v>
      </c>
      <c r="AA4635" t="s">
        <v>8317</v>
      </c>
      <c r="AB4635" t="s">
        <v>90</v>
      </c>
      <c r="AC4635" t="s">
        <v>91</v>
      </c>
      <c r="AD4635">
        <f>_xlfn.XLOOKUP(MIS[[#This Row],[TRADING SYMBOL]],[1]Sheet1!$D:$D,[1]Sheet1!$C:$C)</f>
        <v>160.9</v>
      </c>
      <c r="AE4635">
        <f>MIS[[#This Row],[OrderAverageTradedPrice]]*MIS[[#This Row],[OrderQuantity]]</f>
        <v>85575</v>
      </c>
      <c r="AF4635">
        <f>MIS[[#This Row],[LTP]]*MIS[[#This Row],[OrderQuantity]]</f>
        <v>84472.5</v>
      </c>
      <c r="AG4635">
        <f>IF(MIS[[#This Row],[OrderSide]]="SELL",MIS[[#This Row],[VALUE]]-MIS[[#This Row],[LIVE_VALUE]],MIS[[#This Row],[LIVE_VALUE]]-MIS[[#This Row],[VALUE]])</f>
        <v>1102.5</v>
      </c>
      <c r="AH4635" t="str" cm="1">
        <f t="array" ref="AH4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5" t="str">
        <f>MIS[[#This Row],[TRADING SYMBOL]]</f>
        <v>NIFTY2552225050CE</v>
      </c>
      <c r="AJ4635" t="str">
        <f>IF(RIGHT(MIS[[#This Row],[Main/Hedge]],4)="MAIN","MAIN","HEDGE")</f>
        <v>MAIN</v>
      </c>
      <c r="AK4635" t="str" cm="1">
        <f t="array" ref="AK4635">_xlfn._xlws.FILTER(Table4[Column1],ISNUMBER(SEARCH(Table4[Column1],MIS[[#This Row],[OrderUniqueIdentifier]])),"")</f>
        <v>VWAP</v>
      </c>
    </row>
    <row r="4636" spans="1:37" x14ac:dyDescent="0.25">
      <c r="A4636" t="s">
        <v>71</v>
      </c>
      <c r="B4636" t="s">
        <v>940</v>
      </c>
      <c r="C4636" t="s">
        <v>8379</v>
      </c>
      <c r="D4636" t="s">
        <v>72</v>
      </c>
      <c r="E4636" t="s">
        <v>2904</v>
      </c>
      <c r="F4636" t="s">
        <v>73</v>
      </c>
      <c r="G4636" t="s">
        <v>89</v>
      </c>
      <c r="H4636" t="s">
        <v>75</v>
      </c>
      <c r="I4636" t="s">
        <v>76</v>
      </c>
      <c r="J4636" t="s">
        <v>77</v>
      </c>
      <c r="K4636">
        <v>450</v>
      </c>
      <c r="L4636" t="s">
        <v>77</v>
      </c>
      <c r="M4636" t="s">
        <v>78</v>
      </c>
      <c r="N4636" t="s">
        <v>8328</v>
      </c>
      <c r="O4636" t="s">
        <v>8316</v>
      </c>
      <c r="P4636" t="s">
        <v>8316</v>
      </c>
      <c r="Q4636" t="s">
        <v>2907</v>
      </c>
      <c r="R4636" t="s">
        <v>79</v>
      </c>
      <c r="S4636" t="s">
        <v>24</v>
      </c>
      <c r="T4636" t="s">
        <v>2908</v>
      </c>
      <c r="U4636" t="s">
        <v>43</v>
      </c>
      <c r="V4636" t="s">
        <v>80</v>
      </c>
      <c r="W4636">
        <v>25050</v>
      </c>
      <c r="X4636" t="s">
        <v>81</v>
      </c>
      <c r="Y4636">
        <v>-450</v>
      </c>
      <c r="Z4636" t="s">
        <v>8317</v>
      </c>
      <c r="AA4636" t="s">
        <v>8317</v>
      </c>
      <c r="AB4636" t="s">
        <v>90</v>
      </c>
      <c r="AC4636" t="s">
        <v>91</v>
      </c>
      <c r="AD4636">
        <f>_xlfn.XLOOKUP(MIS[[#This Row],[TRADING SYMBOL]],[1]Sheet1!$D:$D,[1]Sheet1!$C:$C)</f>
        <v>160.9</v>
      </c>
      <c r="AE4636">
        <f>MIS[[#This Row],[OrderAverageTradedPrice]]*MIS[[#This Row],[OrderQuantity]]</f>
        <v>73350</v>
      </c>
      <c r="AF4636">
        <f>MIS[[#This Row],[LTP]]*MIS[[#This Row],[OrderQuantity]]</f>
        <v>72405</v>
      </c>
      <c r="AG4636">
        <f>IF(MIS[[#This Row],[OrderSide]]="SELL",MIS[[#This Row],[VALUE]]-MIS[[#This Row],[LIVE_VALUE]],MIS[[#This Row],[LIVE_VALUE]]-MIS[[#This Row],[VALUE]])</f>
        <v>945</v>
      </c>
      <c r="AH4636" t="str" cm="1">
        <f t="array" ref="AH4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6" t="str">
        <f>MIS[[#This Row],[TRADING SYMBOL]]</f>
        <v>NIFTY2552225050CE</v>
      </c>
      <c r="AJ4636" t="str">
        <f>IF(RIGHT(MIS[[#This Row],[Main/Hedge]],4)="MAIN","MAIN","HEDGE")</f>
        <v>MAIN</v>
      </c>
      <c r="AK4636" t="str" cm="1">
        <f t="array" ref="AK4636">_xlfn._xlws.FILTER(Table4[Column1],ISNUMBER(SEARCH(Table4[Column1],MIS[[#This Row],[OrderUniqueIdentifier]])),"")</f>
        <v>VWAP</v>
      </c>
    </row>
    <row r="4637" spans="1:37" x14ac:dyDescent="0.25">
      <c r="A4637" t="s">
        <v>71</v>
      </c>
      <c r="B4637" t="s">
        <v>960</v>
      </c>
      <c r="C4637" t="s">
        <v>8385</v>
      </c>
      <c r="D4637" t="s">
        <v>72</v>
      </c>
      <c r="E4637" t="s">
        <v>2904</v>
      </c>
      <c r="F4637" t="s">
        <v>73</v>
      </c>
      <c r="G4637" t="s">
        <v>89</v>
      </c>
      <c r="H4637" t="s">
        <v>75</v>
      </c>
      <c r="I4637" t="s">
        <v>76</v>
      </c>
      <c r="J4637" t="s">
        <v>77</v>
      </c>
      <c r="K4637">
        <v>225</v>
      </c>
      <c r="L4637" t="s">
        <v>77</v>
      </c>
      <c r="M4637" t="s">
        <v>78</v>
      </c>
      <c r="N4637" t="s">
        <v>8386</v>
      </c>
      <c r="O4637" t="s">
        <v>8316</v>
      </c>
      <c r="P4637" t="s">
        <v>8316</v>
      </c>
      <c r="Q4637" t="s">
        <v>2907</v>
      </c>
      <c r="R4637" t="s">
        <v>79</v>
      </c>
      <c r="S4637" t="s">
        <v>24</v>
      </c>
      <c r="T4637" t="s">
        <v>2908</v>
      </c>
      <c r="U4637" t="s">
        <v>43</v>
      </c>
      <c r="V4637" t="s">
        <v>80</v>
      </c>
      <c r="W4637">
        <v>25050</v>
      </c>
      <c r="X4637" t="s">
        <v>81</v>
      </c>
      <c r="Y4637">
        <v>-225</v>
      </c>
      <c r="Z4637" t="s">
        <v>8317</v>
      </c>
      <c r="AA4637" t="s">
        <v>8317</v>
      </c>
      <c r="AB4637" t="s">
        <v>90</v>
      </c>
      <c r="AC4637" t="s">
        <v>91</v>
      </c>
      <c r="AD4637">
        <f>_xlfn.XLOOKUP(MIS[[#This Row],[TRADING SYMBOL]],[1]Sheet1!$D:$D,[1]Sheet1!$C:$C)</f>
        <v>160.9</v>
      </c>
      <c r="AE4637">
        <f>MIS[[#This Row],[OrderAverageTradedPrice]]*MIS[[#This Row],[OrderQuantity]]</f>
        <v>36742.5</v>
      </c>
      <c r="AF4637">
        <f>MIS[[#This Row],[LTP]]*MIS[[#This Row],[OrderQuantity]]</f>
        <v>36202.5</v>
      </c>
      <c r="AG4637">
        <f>IF(MIS[[#This Row],[OrderSide]]="SELL",MIS[[#This Row],[VALUE]]-MIS[[#This Row],[LIVE_VALUE]],MIS[[#This Row],[LIVE_VALUE]]-MIS[[#This Row],[VALUE]])</f>
        <v>540</v>
      </c>
      <c r="AH4637" t="str" cm="1">
        <f t="array" ref="AH4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7" t="str">
        <f>MIS[[#This Row],[TRADING SYMBOL]]</f>
        <v>NIFTY2552225050CE</v>
      </c>
      <c r="AJ4637" t="str">
        <f>IF(RIGHT(MIS[[#This Row],[Main/Hedge]],4)="MAIN","MAIN","HEDGE")</f>
        <v>MAIN</v>
      </c>
      <c r="AK4637" t="str" cm="1">
        <f t="array" ref="AK4637">_xlfn._xlws.FILTER(Table4[Column1],ISNUMBER(SEARCH(Table4[Column1],MIS[[#This Row],[OrderUniqueIdentifier]])),"")</f>
        <v>VWAP</v>
      </c>
    </row>
    <row r="4638" spans="1:37" x14ac:dyDescent="0.25">
      <c r="A4638" t="s">
        <v>71</v>
      </c>
      <c r="B4638" t="s">
        <v>969</v>
      </c>
      <c r="C4638" t="s">
        <v>8387</v>
      </c>
      <c r="D4638" t="s">
        <v>72</v>
      </c>
      <c r="E4638" t="s">
        <v>2904</v>
      </c>
      <c r="F4638" t="s">
        <v>73</v>
      </c>
      <c r="G4638" t="s">
        <v>89</v>
      </c>
      <c r="H4638" t="s">
        <v>75</v>
      </c>
      <c r="I4638" t="s">
        <v>76</v>
      </c>
      <c r="J4638" t="s">
        <v>77</v>
      </c>
      <c r="K4638">
        <v>1200</v>
      </c>
      <c r="L4638" t="s">
        <v>77</v>
      </c>
      <c r="M4638" t="s">
        <v>78</v>
      </c>
      <c r="N4638" t="s">
        <v>8388</v>
      </c>
      <c r="O4638" t="s">
        <v>8316</v>
      </c>
      <c r="P4638" t="s">
        <v>8316</v>
      </c>
      <c r="Q4638" t="s">
        <v>2907</v>
      </c>
      <c r="R4638" t="s">
        <v>79</v>
      </c>
      <c r="S4638" t="s">
        <v>24</v>
      </c>
      <c r="T4638" t="s">
        <v>2908</v>
      </c>
      <c r="U4638" t="s">
        <v>43</v>
      </c>
      <c r="V4638" t="s">
        <v>80</v>
      </c>
      <c r="W4638">
        <v>25050</v>
      </c>
      <c r="X4638" t="s">
        <v>81</v>
      </c>
      <c r="Y4638">
        <v>-1200</v>
      </c>
      <c r="Z4638" t="s">
        <v>8317</v>
      </c>
      <c r="AA4638" t="s">
        <v>8317</v>
      </c>
      <c r="AB4638" t="s">
        <v>90</v>
      </c>
      <c r="AC4638" t="s">
        <v>91</v>
      </c>
      <c r="AD4638">
        <f>_xlfn.XLOOKUP(MIS[[#This Row],[TRADING SYMBOL]],[1]Sheet1!$D:$D,[1]Sheet1!$C:$C)</f>
        <v>160.9</v>
      </c>
      <c r="AE4638">
        <f>MIS[[#This Row],[OrderAverageTradedPrice]]*MIS[[#This Row],[OrderQuantity]]</f>
        <v>195386.25</v>
      </c>
      <c r="AF4638">
        <f>MIS[[#This Row],[LTP]]*MIS[[#This Row],[OrderQuantity]]</f>
        <v>193080</v>
      </c>
      <c r="AG4638">
        <f>IF(MIS[[#This Row],[OrderSide]]="SELL",MIS[[#This Row],[VALUE]]-MIS[[#This Row],[LIVE_VALUE]],MIS[[#This Row],[LIVE_VALUE]]-MIS[[#This Row],[VALUE]])</f>
        <v>2306.25</v>
      </c>
      <c r="AH4638" t="str" cm="1">
        <f t="array" ref="AH4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8" t="str">
        <f>MIS[[#This Row],[TRADING SYMBOL]]</f>
        <v>NIFTY2552225050CE</v>
      </c>
      <c r="AJ4638" t="str">
        <f>IF(RIGHT(MIS[[#This Row],[Main/Hedge]],4)="MAIN","MAIN","HEDGE")</f>
        <v>MAIN</v>
      </c>
      <c r="AK4638" t="str" cm="1">
        <f t="array" ref="AK4638">_xlfn._xlws.FILTER(Table4[Column1],ISNUMBER(SEARCH(Table4[Column1],MIS[[#This Row],[OrderUniqueIdentifier]])),"")</f>
        <v>VWAP</v>
      </c>
    </row>
    <row r="4639" spans="1:37" x14ac:dyDescent="0.25">
      <c r="A4639" t="s">
        <v>71</v>
      </c>
      <c r="B4639" t="s">
        <v>986</v>
      </c>
      <c r="C4639" t="s">
        <v>8390</v>
      </c>
      <c r="D4639" t="s">
        <v>72</v>
      </c>
      <c r="E4639" t="s">
        <v>2904</v>
      </c>
      <c r="F4639" t="s">
        <v>73</v>
      </c>
      <c r="G4639" t="s">
        <v>89</v>
      </c>
      <c r="H4639" t="s">
        <v>75</v>
      </c>
      <c r="I4639" t="s">
        <v>76</v>
      </c>
      <c r="J4639" t="s">
        <v>77</v>
      </c>
      <c r="K4639">
        <v>150</v>
      </c>
      <c r="L4639" t="s">
        <v>77</v>
      </c>
      <c r="M4639" t="s">
        <v>78</v>
      </c>
      <c r="N4639" t="s">
        <v>8328</v>
      </c>
      <c r="O4639" t="s">
        <v>8316</v>
      </c>
      <c r="P4639" t="s">
        <v>8316</v>
      </c>
      <c r="Q4639" t="s">
        <v>2907</v>
      </c>
      <c r="R4639" t="s">
        <v>79</v>
      </c>
      <c r="S4639" t="s">
        <v>24</v>
      </c>
      <c r="T4639" t="s">
        <v>2908</v>
      </c>
      <c r="U4639" t="s">
        <v>43</v>
      </c>
      <c r="V4639" t="s">
        <v>80</v>
      </c>
      <c r="W4639">
        <v>25050</v>
      </c>
      <c r="X4639" t="s">
        <v>81</v>
      </c>
      <c r="Y4639">
        <v>-150</v>
      </c>
      <c r="Z4639" t="s">
        <v>8317</v>
      </c>
      <c r="AA4639" t="s">
        <v>8317</v>
      </c>
      <c r="AB4639" t="s">
        <v>90</v>
      </c>
      <c r="AC4639" t="s">
        <v>91</v>
      </c>
      <c r="AD4639">
        <f>_xlfn.XLOOKUP(MIS[[#This Row],[TRADING SYMBOL]],[1]Sheet1!$D:$D,[1]Sheet1!$C:$C)</f>
        <v>160.9</v>
      </c>
      <c r="AE4639">
        <f>MIS[[#This Row],[OrderAverageTradedPrice]]*MIS[[#This Row],[OrderQuantity]]</f>
        <v>24450</v>
      </c>
      <c r="AF4639">
        <f>MIS[[#This Row],[LTP]]*MIS[[#This Row],[OrderQuantity]]</f>
        <v>24135</v>
      </c>
      <c r="AG4639">
        <f>IF(MIS[[#This Row],[OrderSide]]="SELL",MIS[[#This Row],[VALUE]]-MIS[[#This Row],[LIVE_VALUE]],MIS[[#This Row],[LIVE_VALUE]]-MIS[[#This Row],[VALUE]])</f>
        <v>315</v>
      </c>
      <c r="AH4639" t="str" cm="1">
        <f t="array" ref="AH4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9" t="str">
        <f>MIS[[#This Row],[TRADING SYMBOL]]</f>
        <v>NIFTY2552225050CE</v>
      </c>
      <c r="AJ4639" t="str">
        <f>IF(RIGHT(MIS[[#This Row],[Main/Hedge]],4)="MAIN","MAIN","HEDGE")</f>
        <v>MAIN</v>
      </c>
      <c r="AK4639" t="str" cm="1">
        <f t="array" ref="AK4639">_xlfn._xlws.FILTER(Table4[Column1],ISNUMBER(SEARCH(Table4[Column1],MIS[[#This Row],[OrderUniqueIdentifier]])),"")</f>
        <v>VWAP</v>
      </c>
    </row>
    <row r="4640" spans="1:37" x14ac:dyDescent="0.25">
      <c r="A4640" t="s">
        <v>71</v>
      </c>
      <c r="B4640" t="s">
        <v>1001</v>
      </c>
      <c r="C4640" t="s">
        <v>8392</v>
      </c>
      <c r="D4640" t="s">
        <v>72</v>
      </c>
      <c r="E4640" t="s">
        <v>2904</v>
      </c>
      <c r="F4640" t="s">
        <v>73</v>
      </c>
      <c r="G4640" t="s">
        <v>89</v>
      </c>
      <c r="H4640" t="s">
        <v>75</v>
      </c>
      <c r="I4640" t="s">
        <v>76</v>
      </c>
      <c r="J4640" t="s">
        <v>77</v>
      </c>
      <c r="K4640">
        <v>150</v>
      </c>
      <c r="L4640" t="s">
        <v>77</v>
      </c>
      <c r="M4640" t="s">
        <v>78</v>
      </c>
      <c r="N4640" t="s">
        <v>8393</v>
      </c>
      <c r="O4640" t="s">
        <v>8316</v>
      </c>
      <c r="P4640" t="s">
        <v>8316</v>
      </c>
      <c r="Q4640" t="s">
        <v>2907</v>
      </c>
      <c r="R4640" t="s">
        <v>79</v>
      </c>
      <c r="S4640" t="s">
        <v>24</v>
      </c>
      <c r="T4640" t="s">
        <v>2908</v>
      </c>
      <c r="U4640" t="s">
        <v>43</v>
      </c>
      <c r="V4640" t="s">
        <v>80</v>
      </c>
      <c r="W4640">
        <v>25050</v>
      </c>
      <c r="X4640" t="s">
        <v>81</v>
      </c>
      <c r="Y4640">
        <v>-150</v>
      </c>
      <c r="Z4640" t="s">
        <v>8317</v>
      </c>
      <c r="AA4640" t="s">
        <v>8317</v>
      </c>
      <c r="AB4640" t="s">
        <v>90</v>
      </c>
      <c r="AC4640" t="s">
        <v>91</v>
      </c>
      <c r="AD4640">
        <f>_xlfn.XLOOKUP(MIS[[#This Row],[TRADING SYMBOL]],[1]Sheet1!$D:$D,[1]Sheet1!$C:$C)</f>
        <v>160.9</v>
      </c>
      <c r="AE4640">
        <f>MIS[[#This Row],[OrderAverageTradedPrice]]*MIS[[#This Row],[OrderQuantity]]</f>
        <v>24705</v>
      </c>
      <c r="AF4640">
        <f>MIS[[#This Row],[LTP]]*MIS[[#This Row],[OrderQuantity]]</f>
        <v>24135</v>
      </c>
      <c r="AG4640">
        <f>IF(MIS[[#This Row],[OrderSide]]="SELL",MIS[[#This Row],[VALUE]]-MIS[[#This Row],[LIVE_VALUE]],MIS[[#This Row],[LIVE_VALUE]]-MIS[[#This Row],[VALUE]])</f>
        <v>570</v>
      </c>
      <c r="AH4640" t="str" cm="1">
        <f t="array" ref="AH4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0" t="str">
        <f>MIS[[#This Row],[TRADING SYMBOL]]</f>
        <v>NIFTY2552225050CE</v>
      </c>
      <c r="AJ4640" t="str">
        <f>IF(RIGHT(MIS[[#This Row],[Main/Hedge]],4)="MAIN","MAIN","HEDGE")</f>
        <v>MAIN</v>
      </c>
      <c r="AK4640" t="str" cm="1">
        <f t="array" ref="AK4640">_xlfn._xlws.FILTER(Table4[Column1],ISNUMBER(SEARCH(Table4[Column1],MIS[[#This Row],[OrderUniqueIdentifier]])),"")</f>
        <v>VWAP</v>
      </c>
    </row>
    <row r="4641" spans="1:37" x14ac:dyDescent="0.25">
      <c r="A4641" t="s">
        <v>71</v>
      </c>
      <c r="B4641" t="s">
        <v>1045</v>
      </c>
      <c r="C4641" t="s">
        <v>8401</v>
      </c>
      <c r="D4641" t="s">
        <v>72</v>
      </c>
      <c r="E4641" t="s">
        <v>2904</v>
      </c>
      <c r="F4641" t="s">
        <v>73</v>
      </c>
      <c r="G4641" t="s">
        <v>89</v>
      </c>
      <c r="H4641" t="s">
        <v>75</v>
      </c>
      <c r="I4641" t="s">
        <v>76</v>
      </c>
      <c r="J4641" t="s">
        <v>77</v>
      </c>
      <c r="K4641">
        <v>300</v>
      </c>
      <c r="L4641" t="s">
        <v>77</v>
      </c>
      <c r="M4641" t="s">
        <v>78</v>
      </c>
      <c r="N4641" t="s">
        <v>8402</v>
      </c>
      <c r="O4641" t="s">
        <v>8316</v>
      </c>
      <c r="P4641" t="s">
        <v>8316</v>
      </c>
      <c r="Q4641" t="s">
        <v>2907</v>
      </c>
      <c r="R4641" t="s">
        <v>79</v>
      </c>
      <c r="S4641" t="s">
        <v>24</v>
      </c>
      <c r="T4641" t="s">
        <v>2908</v>
      </c>
      <c r="U4641" t="s">
        <v>43</v>
      </c>
      <c r="V4641" t="s">
        <v>80</v>
      </c>
      <c r="W4641">
        <v>25050</v>
      </c>
      <c r="X4641" t="s">
        <v>81</v>
      </c>
      <c r="Y4641">
        <v>-300</v>
      </c>
      <c r="Z4641" t="s">
        <v>8317</v>
      </c>
      <c r="AA4641" t="s">
        <v>8317</v>
      </c>
      <c r="AB4641" t="s">
        <v>90</v>
      </c>
      <c r="AC4641" t="s">
        <v>91</v>
      </c>
      <c r="AD4641">
        <f>_xlfn.XLOOKUP(MIS[[#This Row],[TRADING SYMBOL]],[1]Sheet1!$D:$D,[1]Sheet1!$C:$C)</f>
        <v>160.9</v>
      </c>
      <c r="AE4641">
        <f>MIS[[#This Row],[OrderAverageTradedPrice]]*MIS[[#This Row],[OrderQuantity]]</f>
        <v>48858.75</v>
      </c>
      <c r="AF4641">
        <f>MIS[[#This Row],[LTP]]*MIS[[#This Row],[OrderQuantity]]</f>
        <v>48270</v>
      </c>
      <c r="AG4641">
        <f>IF(MIS[[#This Row],[OrderSide]]="SELL",MIS[[#This Row],[VALUE]]-MIS[[#This Row],[LIVE_VALUE]],MIS[[#This Row],[LIVE_VALUE]]-MIS[[#This Row],[VALUE]])</f>
        <v>588.75</v>
      </c>
      <c r="AH4641" t="str" cm="1">
        <f t="array" ref="AH4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1" t="str">
        <f>MIS[[#This Row],[TRADING SYMBOL]]</f>
        <v>NIFTY2552225050CE</v>
      </c>
      <c r="AJ4641" t="str">
        <f>IF(RIGHT(MIS[[#This Row],[Main/Hedge]],4)="MAIN","MAIN","HEDGE")</f>
        <v>MAIN</v>
      </c>
      <c r="AK4641" t="str" cm="1">
        <f t="array" ref="AK4641">_xlfn._xlws.FILTER(Table4[Column1],ISNUMBER(SEARCH(Table4[Column1],MIS[[#This Row],[OrderUniqueIdentifier]])),"")</f>
        <v>VWAP</v>
      </c>
    </row>
    <row r="4642" spans="1:37" x14ac:dyDescent="0.25">
      <c r="A4642" t="s">
        <v>71</v>
      </c>
      <c r="B4642" t="s">
        <v>1163</v>
      </c>
      <c r="C4642" t="s">
        <v>8426</v>
      </c>
      <c r="D4642" t="s">
        <v>72</v>
      </c>
      <c r="E4642" t="s">
        <v>2904</v>
      </c>
      <c r="F4642" t="s">
        <v>73</v>
      </c>
      <c r="G4642" t="s">
        <v>89</v>
      </c>
      <c r="H4642" t="s">
        <v>75</v>
      </c>
      <c r="I4642" t="s">
        <v>76</v>
      </c>
      <c r="J4642" t="s">
        <v>77</v>
      </c>
      <c r="K4642">
        <v>75</v>
      </c>
      <c r="L4642" t="s">
        <v>77</v>
      </c>
      <c r="M4642" t="s">
        <v>78</v>
      </c>
      <c r="N4642" t="s">
        <v>8328</v>
      </c>
      <c r="O4642" t="s">
        <v>8316</v>
      </c>
      <c r="P4642" t="s">
        <v>8316</v>
      </c>
      <c r="Q4642" t="s">
        <v>2907</v>
      </c>
      <c r="R4642" t="s">
        <v>79</v>
      </c>
      <c r="S4642" t="s">
        <v>24</v>
      </c>
      <c r="T4642" t="s">
        <v>2908</v>
      </c>
      <c r="U4642" t="s">
        <v>43</v>
      </c>
      <c r="V4642" t="s">
        <v>80</v>
      </c>
      <c r="W4642">
        <v>25050</v>
      </c>
      <c r="X4642" t="s">
        <v>81</v>
      </c>
      <c r="Y4642">
        <v>-75</v>
      </c>
      <c r="Z4642" t="s">
        <v>8317</v>
      </c>
      <c r="AA4642" t="s">
        <v>8317</v>
      </c>
      <c r="AB4642" t="s">
        <v>90</v>
      </c>
      <c r="AC4642" t="s">
        <v>91</v>
      </c>
      <c r="AD4642">
        <f>_xlfn.XLOOKUP(MIS[[#This Row],[TRADING SYMBOL]],[1]Sheet1!$D:$D,[1]Sheet1!$C:$C)</f>
        <v>160.9</v>
      </c>
      <c r="AE4642">
        <f>MIS[[#This Row],[OrderAverageTradedPrice]]*MIS[[#This Row],[OrderQuantity]]</f>
        <v>12225</v>
      </c>
      <c r="AF4642">
        <f>MIS[[#This Row],[LTP]]*MIS[[#This Row],[OrderQuantity]]</f>
        <v>12067.5</v>
      </c>
      <c r="AG4642">
        <f>IF(MIS[[#This Row],[OrderSide]]="SELL",MIS[[#This Row],[VALUE]]-MIS[[#This Row],[LIVE_VALUE]],MIS[[#This Row],[LIVE_VALUE]]-MIS[[#This Row],[VALUE]])</f>
        <v>157.5</v>
      </c>
      <c r="AH4642" t="str" cm="1">
        <f t="array" ref="AH4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2" t="str">
        <f>MIS[[#This Row],[TRADING SYMBOL]]</f>
        <v>NIFTY2552225050CE</v>
      </c>
      <c r="AJ4642" t="str">
        <f>IF(RIGHT(MIS[[#This Row],[Main/Hedge]],4)="MAIN","MAIN","HEDGE")</f>
        <v>MAIN</v>
      </c>
      <c r="AK4642" t="str" cm="1">
        <f t="array" ref="AK4642">_xlfn._xlws.FILTER(Table4[Column1],ISNUMBER(SEARCH(Table4[Column1],MIS[[#This Row],[OrderUniqueIdentifier]])),"")</f>
        <v>VWAP</v>
      </c>
    </row>
    <row r="4643" spans="1:37" x14ac:dyDescent="0.25">
      <c r="A4643" t="s">
        <v>71</v>
      </c>
      <c r="B4643" t="s">
        <v>1171</v>
      </c>
      <c r="C4643" t="s">
        <v>8427</v>
      </c>
      <c r="D4643" t="s">
        <v>72</v>
      </c>
      <c r="E4643" t="s">
        <v>2904</v>
      </c>
      <c r="F4643" t="s">
        <v>73</v>
      </c>
      <c r="G4643" t="s">
        <v>89</v>
      </c>
      <c r="H4643" t="s">
        <v>75</v>
      </c>
      <c r="I4643" t="s">
        <v>76</v>
      </c>
      <c r="J4643" t="s">
        <v>77</v>
      </c>
      <c r="K4643">
        <v>75</v>
      </c>
      <c r="L4643" t="s">
        <v>77</v>
      </c>
      <c r="M4643" t="s">
        <v>78</v>
      </c>
      <c r="N4643" t="s">
        <v>8428</v>
      </c>
      <c r="O4643" t="s">
        <v>8316</v>
      </c>
      <c r="P4643" t="s">
        <v>8316</v>
      </c>
      <c r="Q4643" t="s">
        <v>2907</v>
      </c>
      <c r="R4643" t="s">
        <v>79</v>
      </c>
      <c r="S4643" t="s">
        <v>24</v>
      </c>
      <c r="T4643" t="s">
        <v>2908</v>
      </c>
      <c r="U4643" t="s">
        <v>43</v>
      </c>
      <c r="V4643" t="s">
        <v>80</v>
      </c>
      <c r="W4643">
        <v>25050</v>
      </c>
      <c r="X4643" t="s">
        <v>81</v>
      </c>
      <c r="Y4643">
        <v>-75</v>
      </c>
      <c r="Z4643" t="s">
        <v>8317</v>
      </c>
      <c r="AA4643" t="s">
        <v>8317</v>
      </c>
      <c r="AB4643" t="s">
        <v>90</v>
      </c>
      <c r="AC4643" t="s">
        <v>91</v>
      </c>
      <c r="AD4643">
        <f>_xlfn.XLOOKUP(MIS[[#This Row],[TRADING SYMBOL]],[1]Sheet1!$D:$D,[1]Sheet1!$C:$C)</f>
        <v>160.9</v>
      </c>
      <c r="AE4643">
        <f>MIS[[#This Row],[OrderAverageTradedPrice]]*MIS[[#This Row],[OrderQuantity]]</f>
        <v>12213.75</v>
      </c>
      <c r="AF4643">
        <f>MIS[[#This Row],[LTP]]*MIS[[#This Row],[OrderQuantity]]</f>
        <v>12067.5</v>
      </c>
      <c r="AG4643">
        <f>IF(MIS[[#This Row],[OrderSide]]="SELL",MIS[[#This Row],[VALUE]]-MIS[[#This Row],[LIVE_VALUE]],MIS[[#This Row],[LIVE_VALUE]]-MIS[[#This Row],[VALUE]])</f>
        <v>146.25</v>
      </c>
      <c r="AH4643" t="str" cm="1">
        <f t="array" ref="AH4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3" t="str">
        <f>MIS[[#This Row],[TRADING SYMBOL]]</f>
        <v>NIFTY2552225050CE</v>
      </c>
      <c r="AJ4643" t="str">
        <f>IF(RIGHT(MIS[[#This Row],[Main/Hedge]],4)="MAIN","MAIN","HEDGE")</f>
        <v>MAIN</v>
      </c>
      <c r="AK4643" t="str" cm="1">
        <f t="array" ref="AK4643">_xlfn._xlws.FILTER(Table4[Column1],ISNUMBER(SEARCH(Table4[Column1],MIS[[#This Row],[OrderUniqueIdentifier]])),"")</f>
        <v>VWAP</v>
      </c>
    </row>
    <row r="4644" spans="1:37" x14ac:dyDescent="0.25">
      <c r="A4644" t="s">
        <v>71</v>
      </c>
      <c r="B4644" t="s">
        <v>1186</v>
      </c>
      <c r="C4644" t="s">
        <v>8431</v>
      </c>
      <c r="D4644" t="s">
        <v>72</v>
      </c>
      <c r="E4644" t="s">
        <v>2904</v>
      </c>
      <c r="F4644" t="s">
        <v>73</v>
      </c>
      <c r="G4644" t="s">
        <v>89</v>
      </c>
      <c r="H4644" t="s">
        <v>75</v>
      </c>
      <c r="I4644" t="s">
        <v>76</v>
      </c>
      <c r="J4644" t="s">
        <v>77</v>
      </c>
      <c r="K4644">
        <v>150</v>
      </c>
      <c r="L4644" t="s">
        <v>77</v>
      </c>
      <c r="M4644" t="s">
        <v>78</v>
      </c>
      <c r="N4644" t="s">
        <v>8328</v>
      </c>
      <c r="O4644" t="s">
        <v>8316</v>
      </c>
      <c r="P4644" t="s">
        <v>8316</v>
      </c>
      <c r="Q4644" t="s">
        <v>2907</v>
      </c>
      <c r="R4644" t="s">
        <v>79</v>
      </c>
      <c r="S4644" t="s">
        <v>24</v>
      </c>
      <c r="T4644" t="s">
        <v>2908</v>
      </c>
      <c r="U4644" t="s">
        <v>43</v>
      </c>
      <c r="V4644" t="s">
        <v>80</v>
      </c>
      <c r="W4644">
        <v>25050</v>
      </c>
      <c r="X4644" t="s">
        <v>81</v>
      </c>
      <c r="Y4644">
        <v>-150</v>
      </c>
      <c r="Z4644" t="s">
        <v>8317</v>
      </c>
      <c r="AA4644" t="s">
        <v>8317</v>
      </c>
      <c r="AB4644" t="s">
        <v>90</v>
      </c>
      <c r="AC4644" t="s">
        <v>91</v>
      </c>
      <c r="AD4644">
        <f>_xlfn.XLOOKUP(MIS[[#This Row],[TRADING SYMBOL]],[1]Sheet1!$D:$D,[1]Sheet1!$C:$C)</f>
        <v>160.9</v>
      </c>
      <c r="AE4644">
        <f>MIS[[#This Row],[OrderAverageTradedPrice]]*MIS[[#This Row],[OrderQuantity]]</f>
        <v>24450</v>
      </c>
      <c r="AF4644">
        <f>MIS[[#This Row],[LTP]]*MIS[[#This Row],[OrderQuantity]]</f>
        <v>24135</v>
      </c>
      <c r="AG4644">
        <f>IF(MIS[[#This Row],[OrderSide]]="SELL",MIS[[#This Row],[VALUE]]-MIS[[#This Row],[LIVE_VALUE]],MIS[[#This Row],[LIVE_VALUE]]-MIS[[#This Row],[VALUE]])</f>
        <v>315</v>
      </c>
      <c r="AH4644" t="str" cm="1">
        <f t="array" ref="AH4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4" t="str">
        <f>MIS[[#This Row],[TRADING SYMBOL]]</f>
        <v>NIFTY2552225050CE</v>
      </c>
      <c r="AJ4644" t="str">
        <f>IF(RIGHT(MIS[[#This Row],[Main/Hedge]],4)="MAIN","MAIN","HEDGE")</f>
        <v>MAIN</v>
      </c>
      <c r="AK4644" t="str" cm="1">
        <f t="array" ref="AK4644">_xlfn._xlws.FILTER(Table4[Column1],ISNUMBER(SEARCH(Table4[Column1],MIS[[#This Row],[OrderUniqueIdentifier]])),"")</f>
        <v>VWAP</v>
      </c>
    </row>
    <row r="4645" spans="1:37" x14ac:dyDescent="0.25">
      <c r="A4645" t="s">
        <v>71</v>
      </c>
      <c r="B4645" t="s">
        <v>1195</v>
      </c>
      <c r="C4645" t="s">
        <v>8432</v>
      </c>
      <c r="D4645" t="s">
        <v>72</v>
      </c>
      <c r="E4645" t="s">
        <v>2904</v>
      </c>
      <c r="F4645" t="s">
        <v>73</v>
      </c>
      <c r="G4645" t="s">
        <v>89</v>
      </c>
      <c r="H4645" t="s">
        <v>75</v>
      </c>
      <c r="I4645" t="s">
        <v>76</v>
      </c>
      <c r="J4645" t="s">
        <v>77</v>
      </c>
      <c r="K4645">
        <v>150</v>
      </c>
      <c r="L4645" t="s">
        <v>77</v>
      </c>
      <c r="M4645" t="s">
        <v>78</v>
      </c>
      <c r="N4645" t="s">
        <v>8433</v>
      </c>
      <c r="O4645" t="s">
        <v>8316</v>
      </c>
      <c r="P4645" t="s">
        <v>8316</v>
      </c>
      <c r="Q4645" t="s">
        <v>2907</v>
      </c>
      <c r="R4645" t="s">
        <v>79</v>
      </c>
      <c r="S4645" t="s">
        <v>24</v>
      </c>
      <c r="T4645" t="s">
        <v>2908</v>
      </c>
      <c r="U4645" t="s">
        <v>43</v>
      </c>
      <c r="V4645" t="s">
        <v>80</v>
      </c>
      <c r="W4645">
        <v>25050</v>
      </c>
      <c r="X4645" t="s">
        <v>81</v>
      </c>
      <c r="Y4645">
        <v>-150</v>
      </c>
      <c r="Z4645" t="s">
        <v>8317</v>
      </c>
      <c r="AA4645" t="s">
        <v>8317</v>
      </c>
      <c r="AB4645" t="s">
        <v>90</v>
      </c>
      <c r="AC4645" t="s">
        <v>91</v>
      </c>
      <c r="AD4645">
        <f>_xlfn.XLOOKUP(MIS[[#This Row],[TRADING SYMBOL]],[1]Sheet1!$D:$D,[1]Sheet1!$C:$C)</f>
        <v>160.9</v>
      </c>
      <c r="AE4645">
        <f>MIS[[#This Row],[OrderAverageTradedPrice]]*MIS[[#This Row],[OrderQuantity]]</f>
        <v>24480</v>
      </c>
      <c r="AF4645">
        <f>MIS[[#This Row],[LTP]]*MIS[[#This Row],[OrderQuantity]]</f>
        <v>24135</v>
      </c>
      <c r="AG4645">
        <f>IF(MIS[[#This Row],[OrderSide]]="SELL",MIS[[#This Row],[VALUE]]-MIS[[#This Row],[LIVE_VALUE]],MIS[[#This Row],[LIVE_VALUE]]-MIS[[#This Row],[VALUE]])</f>
        <v>345</v>
      </c>
      <c r="AH4645" t="str" cm="1">
        <f t="array" ref="AH4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5" t="str">
        <f>MIS[[#This Row],[TRADING SYMBOL]]</f>
        <v>NIFTY2552225050CE</v>
      </c>
      <c r="AJ4645" t="str">
        <f>IF(RIGHT(MIS[[#This Row],[Main/Hedge]],4)="MAIN","MAIN","HEDGE")</f>
        <v>MAIN</v>
      </c>
      <c r="AK4645" t="str" cm="1">
        <f t="array" ref="AK4645">_xlfn._xlws.FILTER(Table4[Column1],ISNUMBER(SEARCH(Table4[Column1],MIS[[#This Row],[OrderUniqueIdentifier]])),"")</f>
        <v>VWAP</v>
      </c>
    </row>
    <row r="4646" spans="1:37" x14ac:dyDescent="0.25">
      <c r="A4646" t="s">
        <v>71</v>
      </c>
      <c r="B4646" t="s">
        <v>1235</v>
      </c>
      <c r="C4646" t="s">
        <v>8442</v>
      </c>
      <c r="D4646" t="s">
        <v>72</v>
      </c>
      <c r="E4646" t="s">
        <v>2904</v>
      </c>
      <c r="F4646" t="s">
        <v>73</v>
      </c>
      <c r="G4646" t="s">
        <v>89</v>
      </c>
      <c r="H4646" t="s">
        <v>75</v>
      </c>
      <c r="I4646" t="s">
        <v>76</v>
      </c>
      <c r="J4646" t="s">
        <v>77</v>
      </c>
      <c r="K4646">
        <v>450</v>
      </c>
      <c r="L4646" t="s">
        <v>77</v>
      </c>
      <c r="M4646" t="s">
        <v>78</v>
      </c>
      <c r="N4646" t="s">
        <v>8443</v>
      </c>
      <c r="O4646" t="s">
        <v>8316</v>
      </c>
      <c r="P4646" t="s">
        <v>8316</v>
      </c>
      <c r="Q4646" t="s">
        <v>2907</v>
      </c>
      <c r="R4646" t="s">
        <v>79</v>
      </c>
      <c r="S4646" t="s">
        <v>24</v>
      </c>
      <c r="T4646" t="s">
        <v>2908</v>
      </c>
      <c r="U4646" t="s">
        <v>43</v>
      </c>
      <c r="V4646" t="s">
        <v>80</v>
      </c>
      <c r="W4646">
        <v>25050</v>
      </c>
      <c r="X4646" t="s">
        <v>81</v>
      </c>
      <c r="Y4646">
        <v>-450</v>
      </c>
      <c r="Z4646" t="s">
        <v>8317</v>
      </c>
      <c r="AA4646" t="s">
        <v>8317</v>
      </c>
      <c r="AB4646" t="s">
        <v>90</v>
      </c>
      <c r="AC4646" t="s">
        <v>91</v>
      </c>
      <c r="AD4646">
        <f>_xlfn.XLOOKUP(MIS[[#This Row],[TRADING SYMBOL]],[1]Sheet1!$D:$D,[1]Sheet1!$C:$C)</f>
        <v>160.9</v>
      </c>
      <c r="AE4646">
        <f>MIS[[#This Row],[OrderAverageTradedPrice]]*MIS[[#This Row],[OrderQuantity]]</f>
        <v>73987.499999999694</v>
      </c>
      <c r="AF4646">
        <f>MIS[[#This Row],[LTP]]*MIS[[#This Row],[OrderQuantity]]</f>
        <v>72405</v>
      </c>
      <c r="AG4646">
        <f>IF(MIS[[#This Row],[OrderSide]]="SELL",MIS[[#This Row],[VALUE]]-MIS[[#This Row],[LIVE_VALUE]],MIS[[#This Row],[LIVE_VALUE]]-MIS[[#This Row],[VALUE]])</f>
        <v>1582.4999999996944</v>
      </c>
      <c r="AH4646" t="str" cm="1">
        <f t="array" ref="AH4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6" t="str">
        <f>MIS[[#This Row],[TRADING SYMBOL]]</f>
        <v>NIFTY2552225050CE</v>
      </c>
      <c r="AJ4646" t="str">
        <f>IF(RIGHT(MIS[[#This Row],[Main/Hedge]],4)="MAIN","MAIN","HEDGE")</f>
        <v>MAIN</v>
      </c>
      <c r="AK4646" t="str" cm="1">
        <f t="array" ref="AK4646">_xlfn._xlws.FILTER(Table4[Column1],ISNUMBER(SEARCH(Table4[Column1],MIS[[#This Row],[OrderUniqueIdentifier]])),"")</f>
        <v>VWAP</v>
      </c>
    </row>
    <row r="4647" spans="1:37" x14ac:dyDescent="0.25">
      <c r="A4647" t="s">
        <v>71</v>
      </c>
      <c r="B4647" t="s">
        <v>1244</v>
      </c>
      <c r="C4647" t="s">
        <v>8444</v>
      </c>
      <c r="D4647" t="s">
        <v>72</v>
      </c>
      <c r="E4647" t="s">
        <v>2904</v>
      </c>
      <c r="F4647" t="s">
        <v>73</v>
      </c>
      <c r="G4647" t="s">
        <v>89</v>
      </c>
      <c r="H4647" t="s">
        <v>75</v>
      </c>
      <c r="I4647" t="s">
        <v>76</v>
      </c>
      <c r="J4647" t="s">
        <v>77</v>
      </c>
      <c r="K4647">
        <v>75</v>
      </c>
      <c r="L4647" t="s">
        <v>77</v>
      </c>
      <c r="M4647" t="s">
        <v>78</v>
      </c>
      <c r="N4647" t="s">
        <v>8311</v>
      </c>
      <c r="O4647" t="s">
        <v>8293</v>
      </c>
      <c r="P4647" t="s">
        <v>8316</v>
      </c>
      <c r="Q4647" t="s">
        <v>2907</v>
      </c>
      <c r="R4647" t="s">
        <v>79</v>
      </c>
      <c r="S4647" t="s">
        <v>24</v>
      </c>
      <c r="T4647" t="s">
        <v>2908</v>
      </c>
      <c r="U4647" t="s">
        <v>43</v>
      </c>
      <c r="V4647" t="s">
        <v>80</v>
      </c>
      <c r="W4647">
        <v>25050</v>
      </c>
      <c r="X4647" t="s">
        <v>81</v>
      </c>
      <c r="Y4647">
        <v>-75</v>
      </c>
      <c r="Z4647" t="s">
        <v>8294</v>
      </c>
      <c r="AA4647" t="s">
        <v>8317</v>
      </c>
      <c r="AB4647" t="s">
        <v>90</v>
      </c>
      <c r="AC4647" t="s">
        <v>91</v>
      </c>
      <c r="AD4647">
        <f>_xlfn.XLOOKUP(MIS[[#This Row],[TRADING SYMBOL]],[1]Sheet1!$D:$D,[1]Sheet1!$C:$C)</f>
        <v>160.9</v>
      </c>
      <c r="AE4647">
        <f>MIS[[#This Row],[OrderAverageTradedPrice]]*MIS[[#This Row],[OrderQuantity]]</f>
        <v>12221.25</v>
      </c>
      <c r="AF4647">
        <f>MIS[[#This Row],[LTP]]*MIS[[#This Row],[OrderQuantity]]</f>
        <v>12067.5</v>
      </c>
      <c r="AG4647">
        <f>IF(MIS[[#This Row],[OrderSide]]="SELL",MIS[[#This Row],[VALUE]]-MIS[[#This Row],[LIVE_VALUE]],MIS[[#This Row],[LIVE_VALUE]]-MIS[[#This Row],[VALUE]])</f>
        <v>153.75</v>
      </c>
      <c r="AH4647" t="str" cm="1">
        <f t="array" ref="AH4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7" t="str">
        <f>MIS[[#This Row],[TRADING SYMBOL]]</f>
        <v>NIFTY2552225050CE</v>
      </c>
      <c r="AJ4647" t="str">
        <f>IF(RIGHT(MIS[[#This Row],[Main/Hedge]],4)="MAIN","MAIN","HEDGE")</f>
        <v>MAIN</v>
      </c>
      <c r="AK4647" t="str" cm="1">
        <f t="array" ref="AK4647">_xlfn._xlws.FILTER(Table4[Column1],ISNUMBER(SEARCH(Table4[Column1],MIS[[#This Row],[OrderUniqueIdentifier]])),"")</f>
        <v>VWAP</v>
      </c>
    </row>
    <row r="4648" spans="1:37" x14ac:dyDescent="0.25">
      <c r="A4648" t="s">
        <v>71</v>
      </c>
      <c r="B4648" t="s">
        <v>1316</v>
      </c>
      <c r="C4648" t="s">
        <v>8459</v>
      </c>
      <c r="D4648" t="s">
        <v>72</v>
      </c>
      <c r="E4648" t="s">
        <v>2904</v>
      </c>
      <c r="F4648" t="s">
        <v>73</v>
      </c>
      <c r="G4648" t="s">
        <v>89</v>
      </c>
      <c r="H4648" t="s">
        <v>75</v>
      </c>
      <c r="I4648" t="s">
        <v>76</v>
      </c>
      <c r="J4648" t="s">
        <v>77</v>
      </c>
      <c r="K4648">
        <v>375</v>
      </c>
      <c r="L4648" t="s">
        <v>77</v>
      </c>
      <c r="M4648" t="s">
        <v>78</v>
      </c>
      <c r="N4648" t="s">
        <v>8460</v>
      </c>
      <c r="O4648" t="s">
        <v>8316</v>
      </c>
      <c r="P4648" t="s">
        <v>8316</v>
      </c>
      <c r="Q4648" t="s">
        <v>2907</v>
      </c>
      <c r="R4648" t="s">
        <v>79</v>
      </c>
      <c r="S4648" t="s">
        <v>24</v>
      </c>
      <c r="T4648" t="s">
        <v>2908</v>
      </c>
      <c r="U4648" t="s">
        <v>43</v>
      </c>
      <c r="V4648" t="s">
        <v>80</v>
      </c>
      <c r="W4648">
        <v>25050</v>
      </c>
      <c r="X4648" t="s">
        <v>81</v>
      </c>
      <c r="Y4648">
        <v>-375</v>
      </c>
      <c r="Z4648" t="s">
        <v>8317</v>
      </c>
      <c r="AA4648" t="s">
        <v>8317</v>
      </c>
      <c r="AB4648" t="s">
        <v>90</v>
      </c>
      <c r="AC4648" t="s">
        <v>91</v>
      </c>
      <c r="AD4648">
        <f>_xlfn.XLOOKUP(MIS[[#This Row],[TRADING SYMBOL]],[1]Sheet1!$D:$D,[1]Sheet1!$C:$C)</f>
        <v>160.9</v>
      </c>
      <c r="AE4648">
        <f>MIS[[#This Row],[OrderAverageTradedPrice]]*MIS[[#This Row],[OrderQuantity]]</f>
        <v>61155.000000000007</v>
      </c>
      <c r="AF4648">
        <f>MIS[[#This Row],[LTP]]*MIS[[#This Row],[OrderQuantity]]</f>
        <v>60337.5</v>
      </c>
      <c r="AG4648">
        <f>IF(MIS[[#This Row],[OrderSide]]="SELL",MIS[[#This Row],[VALUE]]-MIS[[#This Row],[LIVE_VALUE]],MIS[[#This Row],[LIVE_VALUE]]-MIS[[#This Row],[VALUE]])</f>
        <v>817.50000000000728</v>
      </c>
      <c r="AH4648" t="str" cm="1">
        <f t="array" ref="AH4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8" t="str">
        <f>MIS[[#This Row],[TRADING SYMBOL]]</f>
        <v>NIFTY2552225050CE</v>
      </c>
      <c r="AJ4648" t="str">
        <f>IF(RIGHT(MIS[[#This Row],[Main/Hedge]],4)="MAIN","MAIN","HEDGE")</f>
        <v>MAIN</v>
      </c>
      <c r="AK4648" t="str" cm="1">
        <f t="array" ref="AK4648">_xlfn._xlws.FILTER(Table4[Column1],ISNUMBER(SEARCH(Table4[Column1],MIS[[#This Row],[OrderUniqueIdentifier]])),"")</f>
        <v>VWAP</v>
      </c>
    </row>
    <row r="4649" spans="1:37" x14ac:dyDescent="0.25">
      <c r="A4649" t="s">
        <v>71</v>
      </c>
      <c r="B4649" t="s">
        <v>1326</v>
      </c>
      <c r="C4649" t="s">
        <v>8461</v>
      </c>
      <c r="D4649" t="s">
        <v>72</v>
      </c>
      <c r="E4649" t="s">
        <v>2904</v>
      </c>
      <c r="F4649" t="s">
        <v>73</v>
      </c>
      <c r="G4649" t="s">
        <v>89</v>
      </c>
      <c r="H4649" t="s">
        <v>75</v>
      </c>
      <c r="I4649" t="s">
        <v>76</v>
      </c>
      <c r="J4649" t="s">
        <v>77</v>
      </c>
      <c r="K4649">
        <v>75</v>
      </c>
      <c r="L4649" t="s">
        <v>77</v>
      </c>
      <c r="M4649" t="s">
        <v>78</v>
      </c>
      <c r="N4649" t="s">
        <v>8462</v>
      </c>
      <c r="O4649" t="s">
        <v>8316</v>
      </c>
      <c r="P4649" t="s">
        <v>8316</v>
      </c>
      <c r="Q4649" t="s">
        <v>2907</v>
      </c>
      <c r="R4649" t="s">
        <v>79</v>
      </c>
      <c r="S4649" t="s">
        <v>24</v>
      </c>
      <c r="T4649" t="s">
        <v>2908</v>
      </c>
      <c r="U4649" t="s">
        <v>43</v>
      </c>
      <c r="V4649" t="s">
        <v>80</v>
      </c>
      <c r="W4649">
        <v>25050</v>
      </c>
      <c r="X4649" t="s">
        <v>81</v>
      </c>
      <c r="Y4649">
        <v>-75</v>
      </c>
      <c r="Z4649" t="s">
        <v>8317</v>
      </c>
      <c r="AA4649" t="s">
        <v>8317</v>
      </c>
      <c r="AB4649" t="s">
        <v>90</v>
      </c>
      <c r="AC4649" t="s">
        <v>91</v>
      </c>
      <c r="AD4649">
        <f>_xlfn.XLOOKUP(MIS[[#This Row],[TRADING SYMBOL]],[1]Sheet1!$D:$D,[1]Sheet1!$C:$C)</f>
        <v>160.9</v>
      </c>
      <c r="AE4649">
        <f>MIS[[#This Row],[OrderAverageTradedPrice]]*MIS[[#This Row],[OrderQuantity]]</f>
        <v>12270</v>
      </c>
      <c r="AF4649">
        <f>MIS[[#This Row],[LTP]]*MIS[[#This Row],[OrderQuantity]]</f>
        <v>12067.5</v>
      </c>
      <c r="AG4649">
        <f>IF(MIS[[#This Row],[OrderSide]]="SELL",MIS[[#This Row],[VALUE]]-MIS[[#This Row],[LIVE_VALUE]],MIS[[#This Row],[LIVE_VALUE]]-MIS[[#This Row],[VALUE]])</f>
        <v>202.5</v>
      </c>
      <c r="AH4649" t="str" cm="1">
        <f t="array" ref="AH4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9" t="str">
        <f>MIS[[#This Row],[TRADING SYMBOL]]</f>
        <v>NIFTY2552225050CE</v>
      </c>
      <c r="AJ4649" t="str">
        <f>IF(RIGHT(MIS[[#This Row],[Main/Hedge]],4)="MAIN","MAIN","HEDGE")</f>
        <v>MAIN</v>
      </c>
      <c r="AK4649" t="str" cm="1">
        <f t="array" ref="AK4649">_xlfn._xlws.FILTER(Table4[Column1],ISNUMBER(SEARCH(Table4[Column1],MIS[[#This Row],[OrderUniqueIdentifier]])),"")</f>
        <v>VWAP</v>
      </c>
    </row>
    <row r="4650" spans="1:37" x14ac:dyDescent="0.25">
      <c r="A4650" t="s">
        <v>1333</v>
      </c>
      <c r="B4650" t="s">
        <v>1334</v>
      </c>
      <c r="C4650" t="s">
        <v>8463</v>
      </c>
      <c r="D4650" t="s">
        <v>72</v>
      </c>
      <c r="E4650" t="s">
        <v>2904</v>
      </c>
      <c r="F4650" t="s">
        <v>73</v>
      </c>
      <c r="G4650" t="s">
        <v>89</v>
      </c>
      <c r="H4650" t="s">
        <v>75</v>
      </c>
      <c r="I4650" t="s">
        <v>76</v>
      </c>
      <c r="J4650" t="s">
        <v>77</v>
      </c>
      <c r="K4650">
        <v>450</v>
      </c>
      <c r="L4650" t="s">
        <v>77</v>
      </c>
      <c r="M4650" t="s">
        <v>78</v>
      </c>
      <c r="N4650" t="s">
        <v>8464</v>
      </c>
      <c r="O4650" t="s">
        <v>8316</v>
      </c>
      <c r="P4650" t="s">
        <v>8316</v>
      </c>
      <c r="Q4650" t="s">
        <v>2907</v>
      </c>
      <c r="R4650" t="s">
        <v>79</v>
      </c>
      <c r="S4650" t="s">
        <v>294</v>
      </c>
      <c r="T4650" t="s">
        <v>2908</v>
      </c>
      <c r="U4650" t="s">
        <v>43</v>
      </c>
      <c r="V4650" t="s">
        <v>80</v>
      </c>
      <c r="W4650">
        <v>25050</v>
      </c>
      <c r="X4650" t="s">
        <v>81</v>
      </c>
      <c r="Y4650">
        <v>-450</v>
      </c>
      <c r="Z4650" t="s">
        <v>8317</v>
      </c>
      <c r="AA4650" t="s">
        <v>8317</v>
      </c>
      <c r="AB4650" t="s">
        <v>90</v>
      </c>
      <c r="AC4650" t="s">
        <v>91</v>
      </c>
      <c r="AD4650">
        <f>_xlfn.XLOOKUP(MIS[[#This Row],[TRADING SYMBOL]],[1]Sheet1!$D:$D,[1]Sheet1!$C:$C)</f>
        <v>160.9</v>
      </c>
      <c r="AE4650">
        <f>MIS[[#This Row],[OrderAverageTradedPrice]]*MIS[[#This Row],[OrderQuantity]]</f>
        <v>73308.74999999984</v>
      </c>
      <c r="AF4650">
        <f>MIS[[#This Row],[LTP]]*MIS[[#This Row],[OrderQuantity]]</f>
        <v>72405</v>
      </c>
      <c r="AG4650">
        <f>IF(MIS[[#This Row],[OrderSide]]="SELL",MIS[[#This Row],[VALUE]]-MIS[[#This Row],[LIVE_VALUE]],MIS[[#This Row],[LIVE_VALUE]]-MIS[[#This Row],[VALUE]])</f>
        <v>903.74999999983993</v>
      </c>
      <c r="AH4650" t="str" cm="1">
        <f t="array" ref="AH4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0" t="str">
        <f>MIS[[#This Row],[TRADING SYMBOL]]</f>
        <v>NIFTY2552225050CE</v>
      </c>
      <c r="AJ4650" t="str">
        <f>IF(RIGHT(MIS[[#This Row],[Main/Hedge]],4)="MAIN","MAIN","HEDGE")</f>
        <v>MAIN</v>
      </c>
      <c r="AK4650" t="str" cm="1">
        <f t="array" ref="AK4650">_xlfn._xlws.FILTER(Table4[Column1],ISNUMBER(SEARCH(Table4[Column1],MIS[[#This Row],[OrderUniqueIdentifier]])),"")</f>
        <v>VWAP</v>
      </c>
    </row>
    <row r="4651" spans="1:37" x14ac:dyDescent="0.25">
      <c r="A4651" t="s">
        <v>1414</v>
      </c>
      <c r="B4651" t="s">
        <v>1415</v>
      </c>
      <c r="C4651" t="s">
        <v>8475</v>
      </c>
      <c r="D4651" t="s">
        <v>72</v>
      </c>
      <c r="E4651" t="s">
        <v>2904</v>
      </c>
      <c r="F4651" t="s">
        <v>73</v>
      </c>
      <c r="G4651" t="s">
        <v>89</v>
      </c>
      <c r="H4651" t="s">
        <v>75</v>
      </c>
      <c r="I4651" t="s">
        <v>76</v>
      </c>
      <c r="J4651" t="s">
        <v>77</v>
      </c>
      <c r="K4651">
        <v>1125</v>
      </c>
      <c r="L4651" t="s">
        <v>77</v>
      </c>
      <c r="M4651" t="s">
        <v>78</v>
      </c>
      <c r="N4651" t="s">
        <v>8476</v>
      </c>
      <c r="O4651" t="s">
        <v>8301</v>
      </c>
      <c r="P4651" t="s">
        <v>8316</v>
      </c>
      <c r="Q4651" t="s">
        <v>2907</v>
      </c>
      <c r="R4651" t="s">
        <v>79</v>
      </c>
      <c r="S4651" t="s">
        <v>294</v>
      </c>
      <c r="T4651" t="s">
        <v>2908</v>
      </c>
      <c r="U4651" t="s">
        <v>43</v>
      </c>
      <c r="V4651" t="s">
        <v>80</v>
      </c>
      <c r="W4651">
        <v>25050</v>
      </c>
      <c r="X4651" t="s">
        <v>81</v>
      </c>
      <c r="Y4651">
        <v>-1125</v>
      </c>
      <c r="Z4651" t="s">
        <v>8302</v>
      </c>
      <c r="AA4651" t="s">
        <v>8317</v>
      </c>
      <c r="AB4651" t="s">
        <v>90</v>
      </c>
      <c r="AC4651" t="s">
        <v>91</v>
      </c>
      <c r="AD4651">
        <f>_xlfn.XLOOKUP(MIS[[#This Row],[TRADING SYMBOL]],[1]Sheet1!$D:$D,[1]Sheet1!$C:$C)</f>
        <v>160.9</v>
      </c>
      <c r="AE4651">
        <f>MIS[[#This Row],[OrderAverageTradedPrice]]*MIS[[#This Row],[OrderQuantity]]</f>
        <v>185512.5</v>
      </c>
      <c r="AF4651">
        <f>MIS[[#This Row],[LTP]]*MIS[[#This Row],[OrderQuantity]]</f>
        <v>181012.5</v>
      </c>
      <c r="AG4651">
        <f>IF(MIS[[#This Row],[OrderSide]]="SELL",MIS[[#This Row],[VALUE]]-MIS[[#This Row],[LIVE_VALUE]],MIS[[#This Row],[LIVE_VALUE]]-MIS[[#This Row],[VALUE]])</f>
        <v>4500</v>
      </c>
      <c r="AH4651" t="str" cm="1">
        <f t="array" ref="AH4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1" t="str">
        <f>MIS[[#This Row],[TRADING SYMBOL]]</f>
        <v>NIFTY2552225050CE</v>
      </c>
      <c r="AJ4651" t="str">
        <f>IF(RIGHT(MIS[[#This Row],[Main/Hedge]],4)="MAIN","MAIN","HEDGE")</f>
        <v>MAIN</v>
      </c>
      <c r="AK4651" t="str" cm="1">
        <f t="array" ref="AK4651">_xlfn._xlws.FILTER(Table4[Column1],ISNUMBER(SEARCH(Table4[Column1],MIS[[#This Row],[OrderUniqueIdentifier]])),"")</f>
        <v>VWAP</v>
      </c>
    </row>
    <row r="4652" spans="1:37" x14ac:dyDescent="0.25">
      <c r="A4652" t="s">
        <v>1414</v>
      </c>
      <c r="B4652" t="s">
        <v>1431</v>
      </c>
      <c r="C4652" t="s">
        <v>8477</v>
      </c>
      <c r="D4652" t="s">
        <v>72</v>
      </c>
      <c r="E4652" t="s">
        <v>2904</v>
      </c>
      <c r="F4652" t="s">
        <v>73</v>
      </c>
      <c r="G4652" t="s">
        <v>89</v>
      </c>
      <c r="H4652" t="s">
        <v>75</v>
      </c>
      <c r="I4652" t="s">
        <v>76</v>
      </c>
      <c r="J4652" t="s">
        <v>77</v>
      </c>
      <c r="K4652">
        <v>150</v>
      </c>
      <c r="L4652" t="s">
        <v>77</v>
      </c>
      <c r="M4652" t="s">
        <v>78</v>
      </c>
      <c r="N4652" t="s">
        <v>6238</v>
      </c>
      <c r="O4652" t="s">
        <v>8301</v>
      </c>
      <c r="P4652" t="s">
        <v>8316</v>
      </c>
      <c r="Q4652" t="s">
        <v>2907</v>
      </c>
      <c r="R4652" t="s">
        <v>79</v>
      </c>
      <c r="S4652" t="s">
        <v>726</v>
      </c>
      <c r="T4652" t="s">
        <v>2908</v>
      </c>
      <c r="U4652" t="s">
        <v>43</v>
      </c>
      <c r="V4652" t="s">
        <v>80</v>
      </c>
      <c r="W4652">
        <v>25050</v>
      </c>
      <c r="X4652" t="s">
        <v>81</v>
      </c>
      <c r="Y4652">
        <v>-150</v>
      </c>
      <c r="Z4652" t="s">
        <v>8302</v>
      </c>
      <c r="AA4652" t="s">
        <v>8317</v>
      </c>
      <c r="AB4652" t="s">
        <v>90</v>
      </c>
      <c r="AC4652" t="s">
        <v>91</v>
      </c>
      <c r="AD4652">
        <f>_xlfn.XLOOKUP(MIS[[#This Row],[TRADING SYMBOL]],[1]Sheet1!$D:$D,[1]Sheet1!$C:$C)</f>
        <v>160.9</v>
      </c>
      <c r="AE4652">
        <f>MIS[[#This Row],[OrderAverageTradedPrice]]*MIS[[#This Row],[OrderQuantity]]</f>
        <v>24660</v>
      </c>
      <c r="AF4652">
        <f>MIS[[#This Row],[LTP]]*MIS[[#This Row],[OrderQuantity]]</f>
        <v>24135</v>
      </c>
      <c r="AG4652">
        <f>IF(MIS[[#This Row],[OrderSide]]="SELL",MIS[[#This Row],[VALUE]]-MIS[[#This Row],[LIVE_VALUE]],MIS[[#This Row],[LIVE_VALUE]]-MIS[[#This Row],[VALUE]])</f>
        <v>525</v>
      </c>
      <c r="AH4652" t="str" cm="1">
        <f t="array" ref="AH4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2" t="str">
        <f>MIS[[#This Row],[TRADING SYMBOL]]</f>
        <v>NIFTY2552225050CE</v>
      </c>
      <c r="AJ4652" t="str">
        <f>IF(RIGHT(MIS[[#This Row],[Main/Hedge]],4)="MAIN","MAIN","HEDGE")</f>
        <v>MAIN</v>
      </c>
      <c r="AK4652" t="str" cm="1">
        <f t="array" ref="AK4652">_xlfn._xlws.FILTER(Table4[Column1],ISNUMBER(SEARCH(Table4[Column1],MIS[[#This Row],[OrderUniqueIdentifier]])),"")</f>
        <v>VWAP</v>
      </c>
    </row>
    <row r="4653" spans="1:37" x14ac:dyDescent="0.25">
      <c r="A4653" t="s">
        <v>378</v>
      </c>
      <c r="B4653" t="s">
        <v>379</v>
      </c>
      <c r="C4653" t="s">
        <v>5096</v>
      </c>
      <c r="D4653" t="s">
        <v>72</v>
      </c>
      <c r="E4653" t="s">
        <v>2904</v>
      </c>
      <c r="F4653" t="s">
        <v>73</v>
      </c>
      <c r="G4653" t="s">
        <v>89</v>
      </c>
      <c r="H4653" t="s">
        <v>93</v>
      </c>
      <c r="I4653" t="s">
        <v>76</v>
      </c>
      <c r="J4653" t="s">
        <v>8527</v>
      </c>
      <c r="K4653">
        <v>300</v>
      </c>
      <c r="L4653" t="s">
        <v>77</v>
      </c>
      <c r="M4653" t="s">
        <v>78</v>
      </c>
      <c r="N4653" t="s">
        <v>8528</v>
      </c>
      <c r="O4653" t="s">
        <v>8293</v>
      </c>
      <c r="P4653" t="s">
        <v>8316</v>
      </c>
      <c r="Q4653" t="s">
        <v>2907</v>
      </c>
      <c r="R4653" t="s">
        <v>79</v>
      </c>
      <c r="S4653" t="s">
        <v>24</v>
      </c>
      <c r="T4653" t="s">
        <v>2908</v>
      </c>
      <c r="U4653" t="s">
        <v>43</v>
      </c>
      <c r="V4653" t="s">
        <v>80</v>
      </c>
      <c r="W4653">
        <v>25050</v>
      </c>
      <c r="X4653" t="s">
        <v>81</v>
      </c>
      <c r="Y4653">
        <v>-300</v>
      </c>
      <c r="Z4653" t="s">
        <v>8294</v>
      </c>
      <c r="AA4653" t="s">
        <v>8317</v>
      </c>
      <c r="AB4653" t="s">
        <v>90</v>
      </c>
      <c r="AC4653" t="s">
        <v>91</v>
      </c>
      <c r="AD4653">
        <f>_xlfn.XLOOKUP(MIS[[#This Row],[TRADING SYMBOL]],[1]Sheet1!$D:$D,[1]Sheet1!$C:$C)</f>
        <v>160.9</v>
      </c>
      <c r="AE4653">
        <f>MIS[[#This Row],[OrderAverageTradedPrice]]*MIS[[#This Row],[OrderQuantity]]</f>
        <v>48866.25</v>
      </c>
      <c r="AF4653">
        <f>MIS[[#This Row],[LTP]]*MIS[[#This Row],[OrderQuantity]]</f>
        <v>48270</v>
      </c>
      <c r="AG4653">
        <f>IF(MIS[[#This Row],[OrderSide]]="SELL",MIS[[#This Row],[VALUE]]-MIS[[#This Row],[LIVE_VALUE]],MIS[[#This Row],[LIVE_VALUE]]-MIS[[#This Row],[VALUE]])</f>
        <v>596.25</v>
      </c>
      <c r="AH4653" t="str" cm="1">
        <f t="array" ref="AH4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3" t="str">
        <f>MIS[[#This Row],[TRADING SYMBOL]]</f>
        <v>NIFTY2552225050CE</v>
      </c>
      <c r="AJ4653" t="str">
        <f>IF(RIGHT(MIS[[#This Row],[Main/Hedge]],4)="MAIN","MAIN","HEDGE")</f>
        <v>MAIN</v>
      </c>
      <c r="AK4653" t="str" cm="1">
        <f t="array" ref="AK4653">_xlfn._xlws.FILTER(Table4[Column1],ISNUMBER(SEARCH(Table4[Column1],MIS[[#This Row],[OrderUniqueIdentifier]])),"")</f>
        <v>VWAP</v>
      </c>
    </row>
    <row r="4654" spans="1:37" x14ac:dyDescent="0.25">
      <c r="A4654" t="s">
        <v>71</v>
      </c>
      <c r="B4654" t="s">
        <v>529</v>
      </c>
      <c r="C4654" t="s">
        <v>8299</v>
      </c>
      <c r="D4654" t="s">
        <v>72</v>
      </c>
      <c r="E4654" t="s">
        <v>2904</v>
      </c>
      <c r="F4654" t="s">
        <v>73</v>
      </c>
      <c r="G4654" t="s">
        <v>89</v>
      </c>
      <c r="H4654" t="s">
        <v>75</v>
      </c>
      <c r="I4654" t="s">
        <v>76</v>
      </c>
      <c r="J4654" t="s">
        <v>77</v>
      </c>
      <c r="K4654">
        <v>450</v>
      </c>
      <c r="L4654" t="s">
        <v>77</v>
      </c>
      <c r="M4654" t="s">
        <v>78</v>
      </c>
      <c r="N4654" t="s">
        <v>8300</v>
      </c>
      <c r="O4654" t="s">
        <v>8301</v>
      </c>
      <c r="P4654" t="s">
        <v>8301</v>
      </c>
      <c r="Q4654" t="s">
        <v>2907</v>
      </c>
      <c r="R4654" t="s">
        <v>79</v>
      </c>
      <c r="S4654" t="s">
        <v>24</v>
      </c>
      <c r="T4654" t="s">
        <v>2908</v>
      </c>
      <c r="U4654" t="s">
        <v>43</v>
      </c>
      <c r="V4654" t="s">
        <v>80</v>
      </c>
      <c r="W4654">
        <v>25050</v>
      </c>
      <c r="X4654" t="s">
        <v>81</v>
      </c>
      <c r="Y4654">
        <v>-450</v>
      </c>
      <c r="Z4654" t="s">
        <v>8302</v>
      </c>
      <c r="AA4654" t="s">
        <v>8302</v>
      </c>
      <c r="AB4654" t="s">
        <v>90</v>
      </c>
      <c r="AC4654" t="s">
        <v>91</v>
      </c>
      <c r="AD4654">
        <f>_xlfn.XLOOKUP(MIS[[#This Row],[TRADING SYMBOL]],[1]Sheet1!$D:$D,[1]Sheet1!$C:$C)</f>
        <v>160.9</v>
      </c>
      <c r="AE4654">
        <f>MIS[[#This Row],[OrderAverageTradedPrice]]*MIS[[#This Row],[OrderQuantity]]</f>
        <v>74028.749999999854</v>
      </c>
      <c r="AF4654">
        <f>MIS[[#This Row],[LTP]]*MIS[[#This Row],[OrderQuantity]]</f>
        <v>72405</v>
      </c>
      <c r="AG4654">
        <f>IF(MIS[[#This Row],[OrderSide]]="SELL",MIS[[#This Row],[VALUE]]-MIS[[#This Row],[LIVE_VALUE]],MIS[[#This Row],[LIVE_VALUE]]-MIS[[#This Row],[VALUE]])</f>
        <v>1623.7499999998545</v>
      </c>
      <c r="AH4654" t="str" cm="1">
        <f t="array" ref="AH4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4" t="str">
        <f>MIS[[#This Row],[TRADING SYMBOL]]</f>
        <v>NIFTY2552225050CE</v>
      </c>
      <c r="AJ4654" t="str">
        <f>IF(RIGHT(MIS[[#This Row],[Main/Hedge]],4)="MAIN","MAIN","HEDGE")</f>
        <v>MAIN</v>
      </c>
      <c r="AK4654" t="str" cm="1">
        <f t="array" ref="AK4654">_xlfn._xlws.FILTER(Table4[Column1],ISNUMBER(SEARCH(Table4[Column1],MIS[[#This Row],[OrderUniqueIdentifier]])),"")</f>
        <v>VWAP</v>
      </c>
    </row>
    <row r="4655" spans="1:37" x14ac:dyDescent="0.25">
      <c r="A4655" t="s">
        <v>71</v>
      </c>
      <c r="B4655" t="s">
        <v>632</v>
      </c>
      <c r="C4655" t="s">
        <v>8322</v>
      </c>
      <c r="D4655" t="s">
        <v>72</v>
      </c>
      <c r="E4655" t="s">
        <v>2904</v>
      </c>
      <c r="F4655" t="s">
        <v>73</v>
      </c>
      <c r="G4655" t="s">
        <v>89</v>
      </c>
      <c r="H4655" t="s">
        <v>75</v>
      </c>
      <c r="I4655" t="s">
        <v>76</v>
      </c>
      <c r="J4655" t="s">
        <v>77</v>
      </c>
      <c r="K4655">
        <v>450</v>
      </c>
      <c r="L4655" t="s">
        <v>77</v>
      </c>
      <c r="M4655" t="s">
        <v>78</v>
      </c>
      <c r="N4655" t="s">
        <v>8323</v>
      </c>
      <c r="O4655" t="s">
        <v>8301</v>
      </c>
      <c r="P4655" t="s">
        <v>8301</v>
      </c>
      <c r="Q4655" t="s">
        <v>2907</v>
      </c>
      <c r="R4655" t="s">
        <v>79</v>
      </c>
      <c r="S4655" t="s">
        <v>24</v>
      </c>
      <c r="T4655" t="s">
        <v>2908</v>
      </c>
      <c r="U4655" t="s">
        <v>43</v>
      </c>
      <c r="V4655" t="s">
        <v>80</v>
      </c>
      <c r="W4655">
        <v>25050</v>
      </c>
      <c r="X4655" t="s">
        <v>81</v>
      </c>
      <c r="Y4655">
        <v>-450</v>
      </c>
      <c r="Z4655" t="s">
        <v>8302</v>
      </c>
      <c r="AA4655" t="s">
        <v>8302</v>
      </c>
      <c r="AB4655" t="s">
        <v>90</v>
      </c>
      <c r="AC4655" t="s">
        <v>91</v>
      </c>
      <c r="AD4655">
        <f>_xlfn.XLOOKUP(MIS[[#This Row],[TRADING SYMBOL]],[1]Sheet1!$D:$D,[1]Sheet1!$C:$C)</f>
        <v>160.9</v>
      </c>
      <c r="AE4655">
        <f>MIS[[#This Row],[OrderAverageTradedPrice]]*MIS[[#This Row],[OrderQuantity]]</f>
        <v>73691.249999999854</v>
      </c>
      <c r="AF4655">
        <f>MIS[[#This Row],[LTP]]*MIS[[#This Row],[OrderQuantity]]</f>
        <v>72405</v>
      </c>
      <c r="AG4655">
        <f>IF(MIS[[#This Row],[OrderSide]]="SELL",MIS[[#This Row],[VALUE]]-MIS[[#This Row],[LIVE_VALUE]],MIS[[#This Row],[LIVE_VALUE]]-MIS[[#This Row],[VALUE]])</f>
        <v>1286.2499999998545</v>
      </c>
      <c r="AH4655" t="str" cm="1">
        <f t="array" ref="AH4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5" t="str">
        <f>MIS[[#This Row],[TRADING SYMBOL]]</f>
        <v>NIFTY2552225050CE</v>
      </c>
      <c r="AJ4655" t="str">
        <f>IF(RIGHT(MIS[[#This Row],[Main/Hedge]],4)="MAIN","MAIN","HEDGE")</f>
        <v>MAIN</v>
      </c>
      <c r="AK4655" t="str" cm="1">
        <f t="array" ref="AK4655">_xlfn._xlws.FILTER(Table4[Column1],ISNUMBER(SEARCH(Table4[Column1],MIS[[#This Row],[OrderUniqueIdentifier]])),"")</f>
        <v>VWAP</v>
      </c>
    </row>
    <row r="4656" spans="1:37" x14ac:dyDescent="0.25">
      <c r="A4656" t="s">
        <v>71</v>
      </c>
      <c r="B4656" t="s">
        <v>642</v>
      </c>
      <c r="C4656" t="s">
        <v>8324</v>
      </c>
      <c r="D4656" t="s">
        <v>72</v>
      </c>
      <c r="E4656" t="s">
        <v>2904</v>
      </c>
      <c r="F4656" t="s">
        <v>73</v>
      </c>
      <c r="G4656" t="s">
        <v>89</v>
      </c>
      <c r="H4656" t="s">
        <v>75</v>
      </c>
      <c r="I4656" t="s">
        <v>76</v>
      </c>
      <c r="J4656" t="s">
        <v>77</v>
      </c>
      <c r="K4656">
        <v>1050</v>
      </c>
      <c r="L4656" t="s">
        <v>77</v>
      </c>
      <c r="M4656" t="s">
        <v>78</v>
      </c>
      <c r="N4656" t="s">
        <v>6317</v>
      </c>
      <c r="O4656" t="s">
        <v>8301</v>
      </c>
      <c r="P4656" t="s">
        <v>8301</v>
      </c>
      <c r="Q4656" t="s">
        <v>2907</v>
      </c>
      <c r="R4656" t="s">
        <v>79</v>
      </c>
      <c r="S4656" t="s">
        <v>24</v>
      </c>
      <c r="T4656" t="s">
        <v>2908</v>
      </c>
      <c r="U4656" t="s">
        <v>43</v>
      </c>
      <c r="V4656" t="s">
        <v>80</v>
      </c>
      <c r="W4656">
        <v>25050</v>
      </c>
      <c r="X4656" t="s">
        <v>81</v>
      </c>
      <c r="Y4656">
        <v>-1050</v>
      </c>
      <c r="Z4656" t="s">
        <v>8302</v>
      </c>
      <c r="AA4656" t="s">
        <v>8302</v>
      </c>
      <c r="AB4656" t="s">
        <v>90</v>
      </c>
      <c r="AC4656" t="s">
        <v>91</v>
      </c>
      <c r="AD4656">
        <f>_xlfn.XLOOKUP(MIS[[#This Row],[TRADING SYMBOL]],[1]Sheet1!$D:$D,[1]Sheet1!$C:$C)</f>
        <v>160.9</v>
      </c>
      <c r="AE4656">
        <f>MIS[[#This Row],[OrderAverageTradedPrice]]*MIS[[#This Row],[OrderQuantity]]</f>
        <v>172725</v>
      </c>
      <c r="AF4656">
        <f>MIS[[#This Row],[LTP]]*MIS[[#This Row],[OrderQuantity]]</f>
        <v>168945</v>
      </c>
      <c r="AG4656">
        <f>IF(MIS[[#This Row],[OrderSide]]="SELL",MIS[[#This Row],[VALUE]]-MIS[[#This Row],[LIVE_VALUE]],MIS[[#This Row],[LIVE_VALUE]]-MIS[[#This Row],[VALUE]])</f>
        <v>3780</v>
      </c>
      <c r="AH4656" t="str" cm="1">
        <f t="array" ref="AH4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6" t="str">
        <f>MIS[[#This Row],[TRADING SYMBOL]]</f>
        <v>NIFTY2552225050CE</v>
      </c>
      <c r="AJ4656" t="str">
        <f>IF(RIGHT(MIS[[#This Row],[Main/Hedge]],4)="MAIN","MAIN","HEDGE")</f>
        <v>MAIN</v>
      </c>
      <c r="AK4656" t="str" cm="1">
        <f t="array" ref="AK4656">_xlfn._xlws.FILTER(Table4[Column1],ISNUMBER(SEARCH(Table4[Column1],MIS[[#This Row],[OrderUniqueIdentifier]])),"")</f>
        <v>VWAP</v>
      </c>
    </row>
    <row r="4657" spans="1:37" x14ac:dyDescent="0.25">
      <c r="A4657" t="s">
        <v>71</v>
      </c>
      <c r="B4657" t="s">
        <v>705</v>
      </c>
      <c r="C4657" t="s">
        <v>8337</v>
      </c>
      <c r="D4657" t="s">
        <v>72</v>
      </c>
      <c r="E4657" t="s">
        <v>2904</v>
      </c>
      <c r="F4657" t="s">
        <v>73</v>
      </c>
      <c r="G4657" t="s">
        <v>89</v>
      </c>
      <c r="H4657" t="s">
        <v>75</v>
      </c>
      <c r="I4657" t="s">
        <v>76</v>
      </c>
      <c r="J4657" t="s">
        <v>77</v>
      </c>
      <c r="K4657">
        <v>150</v>
      </c>
      <c r="L4657" t="s">
        <v>77</v>
      </c>
      <c r="M4657" t="s">
        <v>78</v>
      </c>
      <c r="N4657" t="s">
        <v>6317</v>
      </c>
      <c r="O4657" t="s">
        <v>8301</v>
      </c>
      <c r="P4657" t="s">
        <v>8301</v>
      </c>
      <c r="Q4657" t="s">
        <v>2907</v>
      </c>
      <c r="R4657" t="s">
        <v>79</v>
      </c>
      <c r="S4657" t="s">
        <v>24</v>
      </c>
      <c r="T4657" t="s">
        <v>2908</v>
      </c>
      <c r="U4657" t="s">
        <v>43</v>
      </c>
      <c r="V4657" t="s">
        <v>80</v>
      </c>
      <c r="W4657">
        <v>25050</v>
      </c>
      <c r="X4657" t="s">
        <v>81</v>
      </c>
      <c r="Y4657">
        <v>-150</v>
      </c>
      <c r="Z4657" t="s">
        <v>8302</v>
      </c>
      <c r="AA4657" t="s">
        <v>8302</v>
      </c>
      <c r="AB4657" t="s">
        <v>90</v>
      </c>
      <c r="AC4657" t="s">
        <v>91</v>
      </c>
      <c r="AD4657">
        <f>_xlfn.XLOOKUP(MIS[[#This Row],[TRADING SYMBOL]],[1]Sheet1!$D:$D,[1]Sheet1!$C:$C)</f>
        <v>160.9</v>
      </c>
      <c r="AE4657">
        <f>MIS[[#This Row],[OrderAverageTradedPrice]]*MIS[[#This Row],[OrderQuantity]]</f>
        <v>24675</v>
      </c>
      <c r="AF4657">
        <f>MIS[[#This Row],[LTP]]*MIS[[#This Row],[OrderQuantity]]</f>
        <v>24135</v>
      </c>
      <c r="AG4657">
        <f>IF(MIS[[#This Row],[OrderSide]]="SELL",MIS[[#This Row],[VALUE]]-MIS[[#This Row],[LIVE_VALUE]],MIS[[#This Row],[LIVE_VALUE]]-MIS[[#This Row],[VALUE]])</f>
        <v>540</v>
      </c>
      <c r="AH4657" t="str" cm="1">
        <f t="array" ref="AH4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7" t="str">
        <f>MIS[[#This Row],[TRADING SYMBOL]]</f>
        <v>NIFTY2552225050CE</v>
      </c>
      <c r="AJ4657" t="str">
        <f>IF(RIGHT(MIS[[#This Row],[Main/Hedge]],4)="MAIN","MAIN","HEDGE")</f>
        <v>MAIN</v>
      </c>
      <c r="AK4657" t="str" cm="1">
        <f t="array" ref="AK4657">_xlfn._xlws.FILTER(Table4[Column1],ISNUMBER(SEARCH(Table4[Column1],MIS[[#This Row],[OrderUniqueIdentifier]])),"")</f>
        <v>VWAP</v>
      </c>
    </row>
    <row r="4658" spans="1:37" x14ac:dyDescent="0.25">
      <c r="A4658" t="s">
        <v>71</v>
      </c>
      <c r="B4658" t="s">
        <v>761</v>
      </c>
      <c r="C4658" t="s">
        <v>8343</v>
      </c>
      <c r="D4658" t="s">
        <v>72</v>
      </c>
      <c r="E4658" t="s">
        <v>2904</v>
      </c>
      <c r="F4658" t="s">
        <v>73</v>
      </c>
      <c r="G4658" t="s">
        <v>89</v>
      </c>
      <c r="H4658" t="s">
        <v>75</v>
      </c>
      <c r="I4658" t="s">
        <v>76</v>
      </c>
      <c r="J4658" t="s">
        <v>77</v>
      </c>
      <c r="K4658">
        <v>150</v>
      </c>
      <c r="L4658" t="s">
        <v>77</v>
      </c>
      <c r="M4658" t="s">
        <v>78</v>
      </c>
      <c r="N4658" t="s">
        <v>8344</v>
      </c>
      <c r="O4658" t="s">
        <v>8301</v>
      </c>
      <c r="P4658" t="s">
        <v>8301</v>
      </c>
      <c r="Q4658" t="s">
        <v>2907</v>
      </c>
      <c r="R4658" t="s">
        <v>79</v>
      </c>
      <c r="S4658" t="s">
        <v>24</v>
      </c>
      <c r="T4658" t="s">
        <v>2908</v>
      </c>
      <c r="U4658" t="s">
        <v>43</v>
      </c>
      <c r="V4658" t="s">
        <v>80</v>
      </c>
      <c r="W4658">
        <v>25050</v>
      </c>
      <c r="X4658" t="s">
        <v>81</v>
      </c>
      <c r="Y4658">
        <v>-150</v>
      </c>
      <c r="Z4658" t="s">
        <v>8302</v>
      </c>
      <c r="AA4658" t="s">
        <v>8302</v>
      </c>
      <c r="AB4658" t="s">
        <v>90</v>
      </c>
      <c r="AC4658" t="s">
        <v>91</v>
      </c>
      <c r="AD4658">
        <f>_xlfn.XLOOKUP(MIS[[#This Row],[TRADING SYMBOL]],[1]Sheet1!$D:$D,[1]Sheet1!$C:$C)</f>
        <v>160.9</v>
      </c>
      <c r="AE4658">
        <f>MIS[[#This Row],[OrderAverageTradedPrice]]*MIS[[#This Row],[OrderQuantity]]</f>
        <v>24622.5</v>
      </c>
      <c r="AF4658">
        <f>MIS[[#This Row],[LTP]]*MIS[[#This Row],[OrderQuantity]]</f>
        <v>24135</v>
      </c>
      <c r="AG4658">
        <f>IF(MIS[[#This Row],[OrderSide]]="SELL",MIS[[#This Row],[VALUE]]-MIS[[#This Row],[LIVE_VALUE]],MIS[[#This Row],[LIVE_VALUE]]-MIS[[#This Row],[VALUE]])</f>
        <v>487.5</v>
      </c>
      <c r="AH4658" t="str" cm="1">
        <f t="array" ref="AH4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8" t="str">
        <f>MIS[[#This Row],[TRADING SYMBOL]]</f>
        <v>NIFTY2552225050CE</v>
      </c>
      <c r="AJ4658" t="str">
        <f>IF(RIGHT(MIS[[#This Row],[Main/Hedge]],4)="MAIN","MAIN","HEDGE")</f>
        <v>MAIN</v>
      </c>
      <c r="AK4658" t="str" cm="1">
        <f t="array" ref="AK4658">_xlfn._xlws.FILTER(Table4[Column1],ISNUMBER(SEARCH(Table4[Column1],MIS[[#This Row],[OrderUniqueIdentifier]])),"")</f>
        <v>VWAP</v>
      </c>
    </row>
    <row r="4659" spans="1:37" x14ac:dyDescent="0.25">
      <c r="A4659" t="s">
        <v>71</v>
      </c>
      <c r="B4659" t="s">
        <v>795</v>
      </c>
      <c r="C4659" t="s">
        <v>8351</v>
      </c>
      <c r="D4659" t="s">
        <v>72</v>
      </c>
      <c r="E4659" t="s">
        <v>2904</v>
      </c>
      <c r="F4659" t="s">
        <v>73</v>
      </c>
      <c r="G4659" t="s">
        <v>89</v>
      </c>
      <c r="H4659" t="s">
        <v>75</v>
      </c>
      <c r="I4659" t="s">
        <v>76</v>
      </c>
      <c r="J4659" t="s">
        <v>77</v>
      </c>
      <c r="K4659">
        <v>150</v>
      </c>
      <c r="L4659" t="s">
        <v>77</v>
      </c>
      <c r="M4659" t="s">
        <v>78</v>
      </c>
      <c r="N4659" t="s">
        <v>6237</v>
      </c>
      <c r="O4659" t="s">
        <v>8301</v>
      </c>
      <c r="P4659" t="s">
        <v>8301</v>
      </c>
      <c r="Q4659" t="s">
        <v>2907</v>
      </c>
      <c r="R4659" t="s">
        <v>79</v>
      </c>
      <c r="S4659" t="s">
        <v>24</v>
      </c>
      <c r="T4659" t="s">
        <v>2908</v>
      </c>
      <c r="U4659" t="s">
        <v>43</v>
      </c>
      <c r="V4659" t="s">
        <v>80</v>
      </c>
      <c r="W4659">
        <v>25050</v>
      </c>
      <c r="X4659" t="s">
        <v>81</v>
      </c>
      <c r="Y4659">
        <v>-150</v>
      </c>
      <c r="Z4659" t="s">
        <v>8302</v>
      </c>
      <c r="AA4659" t="s">
        <v>8302</v>
      </c>
      <c r="AB4659" t="s">
        <v>90</v>
      </c>
      <c r="AC4659" t="s">
        <v>91</v>
      </c>
      <c r="AD4659">
        <f>_xlfn.XLOOKUP(MIS[[#This Row],[TRADING SYMBOL]],[1]Sheet1!$D:$D,[1]Sheet1!$C:$C)</f>
        <v>160.9</v>
      </c>
      <c r="AE4659">
        <f>MIS[[#This Row],[OrderAverageTradedPrice]]*MIS[[#This Row],[OrderQuantity]]</f>
        <v>24645</v>
      </c>
      <c r="AF4659">
        <f>MIS[[#This Row],[LTP]]*MIS[[#This Row],[OrderQuantity]]</f>
        <v>24135</v>
      </c>
      <c r="AG4659">
        <f>IF(MIS[[#This Row],[OrderSide]]="SELL",MIS[[#This Row],[VALUE]]-MIS[[#This Row],[LIVE_VALUE]],MIS[[#This Row],[LIVE_VALUE]]-MIS[[#This Row],[VALUE]])</f>
        <v>510</v>
      </c>
      <c r="AH4659" t="str" cm="1">
        <f t="array" ref="AH4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9" t="str">
        <f>MIS[[#This Row],[TRADING SYMBOL]]</f>
        <v>NIFTY2552225050CE</v>
      </c>
      <c r="AJ4659" t="str">
        <f>IF(RIGHT(MIS[[#This Row],[Main/Hedge]],4)="MAIN","MAIN","HEDGE")</f>
        <v>MAIN</v>
      </c>
      <c r="AK4659" t="str" cm="1">
        <f t="array" ref="AK4659">_xlfn._xlws.FILTER(Table4[Column1],ISNUMBER(SEARCH(Table4[Column1],MIS[[#This Row],[OrderUniqueIdentifier]])),"")</f>
        <v>VWAP</v>
      </c>
    </row>
    <row r="4660" spans="1:37" x14ac:dyDescent="0.25">
      <c r="A4660" t="s">
        <v>71</v>
      </c>
      <c r="B4660" t="s">
        <v>839</v>
      </c>
      <c r="C4660" t="s">
        <v>8358</v>
      </c>
      <c r="D4660" t="s">
        <v>72</v>
      </c>
      <c r="E4660" t="s">
        <v>2904</v>
      </c>
      <c r="F4660" t="s">
        <v>73</v>
      </c>
      <c r="G4660" t="s">
        <v>89</v>
      </c>
      <c r="H4660" t="s">
        <v>75</v>
      </c>
      <c r="I4660" t="s">
        <v>76</v>
      </c>
      <c r="J4660" t="s">
        <v>77</v>
      </c>
      <c r="K4660">
        <v>75</v>
      </c>
      <c r="L4660" t="s">
        <v>77</v>
      </c>
      <c r="M4660" t="s">
        <v>78</v>
      </c>
      <c r="N4660" t="s">
        <v>8359</v>
      </c>
      <c r="O4660" t="s">
        <v>8301</v>
      </c>
      <c r="P4660" t="s">
        <v>8301</v>
      </c>
      <c r="Q4660" t="s">
        <v>2907</v>
      </c>
      <c r="R4660" t="s">
        <v>79</v>
      </c>
      <c r="S4660" t="s">
        <v>24</v>
      </c>
      <c r="T4660" t="s">
        <v>2908</v>
      </c>
      <c r="U4660" t="s">
        <v>43</v>
      </c>
      <c r="V4660" t="s">
        <v>80</v>
      </c>
      <c r="W4660">
        <v>25050</v>
      </c>
      <c r="X4660" t="s">
        <v>81</v>
      </c>
      <c r="Y4660">
        <v>-75</v>
      </c>
      <c r="Z4660" t="s">
        <v>8302</v>
      </c>
      <c r="AA4660" t="s">
        <v>8302</v>
      </c>
      <c r="AB4660" t="s">
        <v>90</v>
      </c>
      <c r="AC4660" t="s">
        <v>91</v>
      </c>
      <c r="AD4660">
        <f>_xlfn.XLOOKUP(MIS[[#This Row],[TRADING SYMBOL]],[1]Sheet1!$D:$D,[1]Sheet1!$C:$C)</f>
        <v>160.9</v>
      </c>
      <c r="AE4660">
        <f>MIS[[#This Row],[OrderAverageTradedPrice]]*MIS[[#This Row],[OrderQuantity]]</f>
        <v>12318.75</v>
      </c>
      <c r="AF4660">
        <f>MIS[[#This Row],[LTP]]*MIS[[#This Row],[OrderQuantity]]</f>
        <v>12067.5</v>
      </c>
      <c r="AG4660">
        <f>IF(MIS[[#This Row],[OrderSide]]="SELL",MIS[[#This Row],[VALUE]]-MIS[[#This Row],[LIVE_VALUE]],MIS[[#This Row],[LIVE_VALUE]]-MIS[[#This Row],[VALUE]])</f>
        <v>251.25</v>
      </c>
      <c r="AH4660" t="str" cm="1">
        <f t="array" ref="AH4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0" t="str">
        <f>MIS[[#This Row],[TRADING SYMBOL]]</f>
        <v>NIFTY2552225050CE</v>
      </c>
      <c r="AJ4660" t="str">
        <f>IF(RIGHT(MIS[[#This Row],[Main/Hedge]],4)="MAIN","MAIN","HEDGE")</f>
        <v>MAIN</v>
      </c>
      <c r="AK4660" t="str" cm="1">
        <f t="array" ref="AK4660">_xlfn._xlws.FILTER(Table4[Column1],ISNUMBER(SEARCH(Table4[Column1],MIS[[#This Row],[OrderUniqueIdentifier]])),"")</f>
        <v>VWAP</v>
      </c>
    </row>
    <row r="4661" spans="1:37" x14ac:dyDescent="0.25">
      <c r="A4661" t="s">
        <v>71</v>
      </c>
      <c r="B4661" t="s">
        <v>847</v>
      </c>
      <c r="C4661" t="s">
        <v>8360</v>
      </c>
      <c r="D4661" t="s">
        <v>72</v>
      </c>
      <c r="E4661" t="s">
        <v>2904</v>
      </c>
      <c r="F4661" t="s">
        <v>73</v>
      </c>
      <c r="G4661" t="s">
        <v>89</v>
      </c>
      <c r="H4661" t="s">
        <v>75</v>
      </c>
      <c r="I4661" t="s">
        <v>76</v>
      </c>
      <c r="J4661" t="s">
        <v>77</v>
      </c>
      <c r="K4661">
        <v>1050</v>
      </c>
      <c r="L4661" t="s">
        <v>77</v>
      </c>
      <c r="M4661" t="s">
        <v>78</v>
      </c>
      <c r="N4661" t="s">
        <v>8361</v>
      </c>
      <c r="O4661" t="s">
        <v>8301</v>
      </c>
      <c r="P4661" t="s">
        <v>8301</v>
      </c>
      <c r="Q4661" t="s">
        <v>2907</v>
      </c>
      <c r="R4661" t="s">
        <v>79</v>
      </c>
      <c r="S4661" t="s">
        <v>24</v>
      </c>
      <c r="T4661" t="s">
        <v>2908</v>
      </c>
      <c r="U4661" t="s">
        <v>43</v>
      </c>
      <c r="V4661" t="s">
        <v>80</v>
      </c>
      <c r="W4661">
        <v>25050</v>
      </c>
      <c r="X4661" t="s">
        <v>81</v>
      </c>
      <c r="Y4661">
        <v>-1050</v>
      </c>
      <c r="Z4661" t="s">
        <v>8302</v>
      </c>
      <c r="AA4661" t="s">
        <v>8302</v>
      </c>
      <c r="AB4661" t="s">
        <v>90</v>
      </c>
      <c r="AC4661" t="s">
        <v>91</v>
      </c>
      <c r="AD4661">
        <f>_xlfn.XLOOKUP(MIS[[#This Row],[TRADING SYMBOL]],[1]Sheet1!$D:$D,[1]Sheet1!$C:$C)</f>
        <v>160.9</v>
      </c>
      <c r="AE4661">
        <f>MIS[[#This Row],[OrderAverageTradedPrice]]*MIS[[#This Row],[OrderQuantity]]</f>
        <v>172143.74999999939</v>
      </c>
      <c r="AF4661">
        <f>MIS[[#This Row],[LTP]]*MIS[[#This Row],[OrderQuantity]]</f>
        <v>168945</v>
      </c>
      <c r="AG4661">
        <f>IF(MIS[[#This Row],[OrderSide]]="SELL",MIS[[#This Row],[VALUE]]-MIS[[#This Row],[LIVE_VALUE]],MIS[[#This Row],[LIVE_VALUE]]-MIS[[#This Row],[VALUE]])</f>
        <v>3198.7499999993888</v>
      </c>
      <c r="AH4661" t="str" cm="1">
        <f t="array" ref="AH4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1" t="str">
        <f>MIS[[#This Row],[TRADING SYMBOL]]</f>
        <v>NIFTY2552225050CE</v>
      </c>
      <c r="AJ4661" t="str">
        <f>IF(RIGHT(MIS[[#This Row],[Main/Hedge]],4)="MAIN","MAIN","HEDGE")</f>
        <v>MAIN</v>
      </c>
      <c r="AK4661" t="str" cm="1">
        <f t="array" ref="AK4661">_xlfn._xlws.FILTER(Table4[Column1],ISNUMBER(SEARCH(Table4[Column1],MIS[[#This Row],[OrderUniqueIdentifier]])),"")</f>
        <v>VWAP</v>
      </c>
    </row>
    <row r="4662" spans="1:37" x14ac:dyDescent="0.25">
      <c r="A4662" t="s">
        <v>71</v>
      </c>
      <c r="B4662" t="s">
        <v>901</v>
      </c>
      <c r="C4662" t="s">
        <v>8370</v>
      </c>
      <c r="D4662" t="s">
        <v>72</v>
      </c>
      <c r="E4662" t="s">
        <v>2904</v>
      </c>
      <c r="F4662" t="s">
        <v>73</v>
      </c>
      <c r="G4662" t="s">
        <v>89</v>
      </c>
      <c r="H4662" t="s">
        <v>75</v>
      </c>
      <c r="I4662" t="s">
        <v>76</v>
      </c>
      <c r="J4662" t="s">
        <v>77</v>
      </c>
      <c r="K4662">
        <v>150</v>
      </c>
      <c r="L4662" t="s">
        <v>77</v>
      </c>
      <c r="M4662" t="s">
        <v>78</v>
      </c>
      <c r="N4662" t="s">
        <v>8371</v>
      </c>
      <c r="O4662" t="s">
        <v>8316</v>
      </c>
      <c r="P4662" t="s">
        <v>8301</v>
      </c>
      <c r="Q4662" t="s">
        <v>2907</v>
      </c>
      <c r="R4662" t="s">
        <v>79</v>
      </c>
      <c r="S4662" t="s">
        <v>24</v>
      </c>
      <c r="T4662" t="s">
        <v>2908</v>
      </c>
      <c r="U4662" t="s">
        <v>43</v>
      </c>
      <c r="V4662" t="s">
        <v>80</v>
      </c>
      <c r="W4662">
        <v>25050</v>
      </c>
      <c r="X4662" t="s">
        <v>81</v>
      </c>
      <c r="Y4662">
        <v>-150</v>
      </c>
      <c r="Z4662" t="s">
        <v>8317</v>
      </c>
      <c r="AA4662" t="s">
        <v>8302</v>
      </c>
      <c r="AB4662" t="s">
        <v>90</v>
      </c>
      <c r="AC4662" t="s">
        <v>91</v>
      </c>
      <c r="AD4662">
        <f>_xlfn.XLOOKUP(MIS[[#This Row],[TRADING SYMBOL]],[1]Sheet1!$D:$D,[1]Sheet1!$C:$C)</f>
        <v>160.9</v>
      </c>
      <c r="AE4662">
        <f>MIS[[#This Row],[OrderAverageTradedPrice]]*MIS[[#This Row],[OrderQuantity]]</f>
        <v>24697.5</v>
      </c>
      <c r="AF4662">
        <f>MIS[[#This Row],[LTP]]*MIS[[#This Row],[OrderQuantity]]</f>
        <v>24135</v>
      </c>
      <c r="AG4662">
        <f>IF(MIS[[#This Row],[OrderSide]]="SELL",MIS[[#This Row],[VALUE]]-MIS[[#This Row],[LIVE_VALUE]],MIS[[#This Row],[LIVE_VALUE]]-MIS[[#This Row],[VALUE]])</f>
        <v>562.5</v>
      </c>
      <c r="AH4662" t="str" cm="1">
        <f t="array" ref="AH4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2" t="str">
        <f>MIS[[#This Row],[TRADING SYMBOL]]</f>
        <v>NIFTY2552225050CE</v>
      </c>
      <c r="AJ4662" t="str">
        <f>IF(RIGHT(MIS[[#This Row],[Main/Hedge]],4)="MAIN","MAIN","HEDGE")</f>
        <v>MAIN</v>
      </c>
      <c r="AK4662" t="str" cm="1">
        <f t="array" ref="AK4662">_xlfn._xlws.FILTER(Table4[Column1],ISNUMBER(SEARCH(Table4[Column1],MIS[[#This Row],[OrderUniqueIdentifier]])),"")</f>
        <v>VWAP</v>
      </c>
    </row>
    <row r="4663" spans="1:37" x14ac:dyDescent="0.25">
      <c r="A4663" t="s">
        <v>71</v>
      </c>
      <c r="B4663" t="s">
        <v>908</v>
      </c>
      <c r="C4663" t="s">
        <v>8372</v>
      </c>
      <c r="D4663" t="s">
        <v>72</v>
      </c>
      <c r="E4663" t="s">
        <v>2904</v>
      </c>
      <c r="F4663" t="s">
        <v>73</v>
      </c>
      <c r="G4663" t="s">
        <v>89</v>
      </c>
      <c r="H4663" t="s">
        <v>75</v>
      </c>
      <c r="I4663" t="s">
        <v>76</v>
      </c>
      <c r="J4663" t="s">
        <v>77</v>
      </c>
      <c r="K4663">
        <v>75</v>
      </c>
      <c r="L4663" t="s">
        <v>77</v>
      </c>
      <c r="M4663" t="s">
        <v>78</v>
      </c>
      <c r="N4663" t="s">
        <v>8373</v>
      </c>
      <c r="O4663" t="s">
        <v>8301</v>
      </c>
      <c r="P4663" t="s">
        <v>8301</v>
      </c>
      <c r="Q4663" t="s">
        <v>2907</v>
      </c>
      <c r="R4663" t="s">
        <v>79</v>
      </c>
      <c r="S4663" t="s">
        <v>24</v>
      </c>
      <c r="T4663" t="s">
        <v>2908</v>
      </c>
      <c r="U4663" t="s">
        <v>43</v>
      </c>
      <c r="V4663" t="s">
        <v>80</v>
      </c>
      <c r="W4663">
        <v>25050</v>
      </c>
      <c r="X4663" t="s">
        <v>81</v>
      </c>
      <c r="Y4663">
        <v>-75</v>
      </c>
      <c r="Z4663" t="s">
        <v>8302</v>
      </c>
      <c r="AA4663" t="s">
        <v>8302</v>
      </c>
      <c r="AB4663" t="s">
        <v>90</v>
      </c>
      <c r="AC4663" t="s">
        <v>91</v>
      </c>
      <c r="AD4663">
        <f>_xlfn.XLOOKUP(MIS[[#This Row],[TRADING SYMBOL]],[1]Sheet1!$D:$D,[1]Sheet1!$C:$C)</f>
        <v>160.9</v>
      </c>
      <c r="AE4663">
        <f>MIS[[#This Row],[OrderAverageTradedPrice]]*MIS[[#This Row],[OrderQuantity]]</f>
        <v>12341.25</v>
      </c>
      <c r="AF4663">
        <f>MIS[[#This Row],[LTP]]*MIS[[#This Row],[OrderQuantity]]</f>
        <v>12067.5</v>
      </c>
      <c r="AG4663">
        <f>IF(MIS[[#This Row],[OrderSide]]="SELL",MIS[[#This Row],[VALUE]]-MIS[[#This Row],[LIVE_VALUE]],MIS[[#This Row],[LIVE_VALUE]]-MIS[[#This Row],[VALUE]])</f>
        <v>273.75</v>
      </c>
      <c r="AH4663" t="str" cm="1">
        <f t="array" ref="AH4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3" t="str">
        <f>MIS[[#This Row],[TRADING SYMBOL]]</f>
        <v>NIFTY2552225050CE</v>
      </c>
      <c r="AJ4663" t="str">
        <f>IF(RIGHT(MIS[[#This Row],[Main/Hedge]],4)="MAIN","MAIN","HEDGE")</f>
        <v>MAIN</v>
      </c>
      <c r="AK4663" t="str" cm="1">
        <f t="array" ref="AK4663">_xlfn._xlws.FILTER(Table4[Column1],ISNUMBER(SEARCH(Table4[Column1],MIS[[#This Row],[OrderUniqueIdentifier]])),"")</f>
        <v>VWAP</v>
      </c>
    </row>
    <row r="4664" spans="1:37" x14ac:dyDescent="0.25">
      <c r="A4664" t="s">
        <v>71</v>
      </c>
      <c r="B4664" t="s">
        <v>931</v>
      </c>
      <c r="C4664" t="s">
        <v>8377</v>
      </c>
      <c r="D4664" t="s">
        <v>72</v>
      </c>
      <c r="E4664" t="s">
        <v>2904</v>
      </c>
      <c r="F4664" t="s">
        <v>73</v>
      </c>
      <c r="G4664" t="s">
        <v>89</v>
      </c>
      <c r="H4664" t="s">
        <v>75</v>
      </c>
      <c r="I4664" t="s">
        <v>76</v>
      </c>
      <c r="J4664" t="s">
        <v>77</v>
      </c>
      <c r="K4664">
        <v>450</v>
      </c>
      <c r="L4664" t="s">
        <v>77</v>
      </c>
      <c r="M4664" t="s">
        <v>78</v>
      </c>
      <c r="N4664" t="s">
        <v>8378</v>
      </c>
      <c r="O4664" t="s">
        <v>8301</v>
      </c>
      <c r="P4664" t="s">
        <v>8301</v>
      </c>
      <c r="Q4664" t="s">
        <v>2907</v>
      </c>
      <c r="R4664" t="s">
        <v>79</v>
      </c>
      <c r="S4664" t="s">
        <v>24</v>
      </c>
      <c r="T4664" t="s">
        <v>2908</v>
      </c>
      <c r="U4664" t="s">
        <v>43</v>
      </c>
      <c r="V4664" t="s">
        <v>80</v>
      </c>
      <c r="W4664">
        <v>25050</v>
      </c>
      <c r="X4664" t="s">
        <v>81</v>
      </c>
      <c r="Y4664">
        <v>-450</v>
      </c>
      <c r="Z4664" t="s">
        <v>8302</v>
      </c>
      <c r="AA4664" t="s">
        <v>8302</v>
      </c>
      <c r="AB4664" t="s">
        <v>90</v>
      </c>
      <c r="AC4664" t="s">
        <v>91</v>
      </c>
      <c r="AD4664">
        <f>_xlfn.XLOOKUP(MIS[[#This Row],[TRADING SYMBOL]],[1]Sheet1!$D:$D,[1]Sheet1!$C:$C)</f>
        <v>160.9</v>
      </c>
      <c r="AE4664">
        <f>MIS[[#This Row],[OrderAverageTradedPrice]]*MIS[[#This Row],[OrderQuantity]]</f>
        <v>73942.499999999709</v>
      </c>
      <c r="AF4664">
        <f>MIS[[#This Row],[LTP]]*MIS[[#This Row],[OrderQuantity]]</f>
        <v>72405</v>
      </c>
      <c r="AG4664">
        <f>IF(MIS[[#This Row],[OrderSide]]="SELL",MIS[[#This Row],[VALUE]]-MIS[[#This Row],[LIVE_VALUE]],MIS[[#This Row],[LIVE_VALUE]]-MIS[[#This Row],[VALUE]])</f>
        <v>1537.499999999709</v>
      </c>
      <c r="AH4664" t="str" cm="1">
        <f t="array" ref="AH4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4" t="str">
        <f>MIS[[#This Row],[TRADING SYMBOL]]</f>
        <v>NIFTY2552225050CE</v>
      </c>
      <c r="AJ4664" t="str">
        <f>IF(RIGHT(MIS[[#This Row],[Main/Hedge]],4)="MAIN","MAIN","HEDGE")</f>
        <v>MAIN</v>
      </c>
      <c r="AK4664" t="str" cm="1">
        <f t="array" ref="AK4664">_xlfn._xlws.FILTER(Table4[Column1],ISNUMBER(SEARCH(Table4[Column1],MIS[[#This Row],[OrderUniqueIdentifier]])),"")</f>
        <v>VWAP</v>
      </c>
    </row>
    <row r="4665" spans="1:37" x14ac:dyDescent="0.25">
      <c r="A4665" t="s">
        <v>71</v>
      </c>
      <c r="B4665" t="s">
        <v>978</v>
      </c>
      <c r="C4665" t="s">
        <v>8389</v>
      </c>
      <c r="D4665" t="s">
        <v>72</v>
      </c>
      <c r="E4665" t="s">
        <v>2904</v>
      </c>
      <c r="F4665" t="s">
        <v>73</v>
      </c>
      <c r="G4665" t="s">
        <v>89</v>
      </c>
      <c r="H4665" t="s">
        <v>75</v>
      </c>
      <c r="I4665" t="s">
        <v>76</v>
      </c>
      <c r="J4665" t="s">
        <v>77</v>
      </c>
      <c r="K4665">
        <v>150</v>
      </c>
      <c r="L4665" t="s">
        <v>77</v>
      </c>
      <c r="M4665" t="s">
        <v>78</v>
      </c>
      <c r="N4665" t="s">
        <v>6238</v>
      </c>
      <c r="O4665" t="s">
        <v>8301</v>
      </c>
      <c r="P4665" t="s">
        <v>8301</v>
      </c>
      <c r="Q4665" t="s">
        <v>2907</v>
      </c>
      <c r="R4665" t="s">
        <v>79</v>
      </c>
      <c r="S4665" t="s">
        <v>24</v>
      </c>
      <c r="T4665" t="s">
        <v>2908</v>
      </c>
      <c r="U4665" t="s">
        <v>43</v>
      </c>
      <c r="V4665" t="s">
        <v>80</v>
      </c>
      <c r="W4665">
        <v>25050</v>
      </c>
      <c r="X4665" t="s">
        <v>81</v>
      </c>
      <c r="Y4665">
        <v>-150</v>
      </c>
      <c r="Z4665" t="s">
        <v>8302</v>
      </c>
      <c r="AA4665" t="s">
        <v>8302</v>
      </c>
      <c r="AB4665" t="s">
        <v>90</v>
      </c>
      <c r="AC4665" t="s">
        <v>91</v>
      </c>
      <c r="AD4665">
        <f>_xlfn.XLOOKUP(MIS[[#This Row],[TRADING SYMBOL]],[1]Sheet1!$D:$D,[1]Sheet1!$C:$C)</f>
        <v>160.9</v>
      </c>
      <c r="AE4665">
        <f>MIS[[#This Row],[OrderAverageTradedPrice]]*MIS[[#This Row],[OrderQuantity]]</f>
        <v>24660</v>
      </c>
      <c r="AF4665">
        <f>MIS[[#This Row],[LTP]]*MIS[[#This Row],[OrderQuantity]]</f>
        <v>24135</v>
      </c>
      <c r="AG4665">
        <f>IF(MIS[[#This Row],[OrderSide]]="SELL",MIS[[#This Row],[VALUE]]-MIS[[#This Row],[LIVE_VALUE]],MIS[[#This Row],[LIVE_VALUE]]-MIS[[#This Row],[VALUE]])</f>
        <v>525</v>
      </c>
      <c r="AH4665" t="str" cm="1">
        <f t="array" ref="AH4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5" t="str">
        <f>MIS[[#This Row],[TRADING SYMBOL]]</f>
        <v>NIFTY2552225050CE</v>
      </c>
      <c r="AJ4665" t="str">
        <f>IF(RIGHT(MIS[[#This Row],[Main/Hedge]],4)="MAIN","MAIN","HEDGE")</f>
        <v>MAIN</v>
      </c>
      <c r="AK4665" t="str" cm="1">
        <f t="array" ref="AK4665">_xlfn._xlws.FILTER(Table4[Column1],ISNUMBER(SEARCH(Table4[Column1],MIS[[#This Row],[OrderUniqueIdentifier]])),"")</f>
        <v>VWAP</v>
      </c>
    </row>
    <row r="4666" spans="1:37" x14ac:dyDescent="0.25">
      <c r="A4666" t="s">
        <v>71</v>
      </c>
      <c r="B4666" t="s">
        <v>994</v>
      </c>
      <c r="C4666" t="s">
        <v>8391</v>
      </c>
      <c r="D4666" t="s">
        <v>72</v>
      </c>
      <c r="E4666" t="s">
        <v>2904</v>
      </c>
      <c r="F4666" t="s">
        <v>73</v>
      </c>
      <c r="G4666" t="s">
        <v>89</v>
      </c>
      <c r="H4666" t="s">
        <v>75</v>
      </c>
      <c r="I4666" t="s">
        <v>76</v>
      </c>
      <c r="J4666" t="s">
        <v>77</v>
      </c>
      <c r="K4666">
        <v>75</v>
      </c>
      <c r="L4666" t="s">
        <v>77</v>
      </c>
      <c r="M4666" t="s">
        <v>78</v>
      </c>
      <c r="N4666" t="s">
        <v>6237</v>
      </c>
      <c r="O4666" t="s">
        <v>8301</v>
      </c>
      <c r="P4666" t="s">
        <v>8301</v>
      </c>
      <c r="Q4666" t="s">
        <v>2907</v>
      </c>
      <c r="R4666" t="s">
        <v>79</v>
      </c>
      <c r="S4666" t="s">
        <v>24</v>
      </c>
      <c r="T4666" t="s">
        <v>2908</v>
      </c>
      <c r="U4666" t="s">
        <v>43</v>
      </c>
      <c r="V4666" t="s">
        <v>80</v>
      </c>
      <c r="W4666">
        <v>25050</v>
      </c>
      <c r="X4666" t="s">
        <v>81</v>
      </c>
      <c r="Y4666">
        <v>-75</v>
      </c>
      <c r="Z4666" t="s">
        <v>8302</v>
      </c>
      <c r="AA4666" t="s">
        <v>8302</v>
      </c>
      <c r="AB4666" t="s">
        <v>90</v>
      </c>
      <c r="AC4666" t="s">
        <v>91</v>
      </c>
      <c r="AD4666">
        <f>_xlfn.XLOOKUP(MIS[[#This Row],[TRADING SYMBOL]],[1]Sheet1!$D:$D,[1]Sheet1!$C:$C)</f>
        <v>160.9</v>
      </c>
      <c r="AE4666">
        <f>MIS[[#This Row],[OrderAverageTradedPrice]]*MIS[[#This Row],[OrderQuantity]]</f>
        <v>12322.5</v>
      </c>
      <c r="AF4666">
        <f>MIS[[#This Row],[LTP]]*MIS[[#This Row],[OrderQuantity]]</f>
        <v>12067.5</v>
      </c>
      <c r="AG4666">
        <f>IF(MIS[[#This Row],[OrderSide]]="SELL",MIS[[#This Row],[VALUE]]-MIS[[#This Row],[LIVE_VALUE]],MIS[[#This Row],[LIVE_VALUE]]-MIS[[#This Row],[VALUE]])</f>
        <v>255</v>
      </c>
      <c r="AH4666" t="str" cm="1">
        <f t="array" ref="AH4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6" t="str">
        <f>MIS[[#This Row],[TRADING SYMBOL]]</f>
        <v>NIFTY2552225050CE</v>
      </c>
      <c r="AJ4666" t="str">
        <f>IF(RIGHT(MIS[[#This Row],[Main/Hedge]],4)="MAIN","MAIN","HEDGE")</f>
        <v>MAIN</v>
      </c>
      <c r="AK4666" t="str" cm="1">
        <f t="array" ref="AK4666">_xlfn._xlws.FILTER(Table4[Column1],ISNUMBER(SEARCH(Table4[Column1],MIS[[#This Row],[OrderUniqueIdentifier]])),"")</f>
        <v>VWAP</v>
      </c>
    </row>
    <row r="4667" spans="1:37" x14ac:dyDescent="0.25">
      <c r="A4667" t="s">
        <v>71</v>
      </c>
      <c r="B4667" t="s">
        <v>1013</v>
      </c>
      <c r="C4667" t="s">
        <v>8395</v>
      </c>
      <c r="D4667" t="s">
        <v>72</v>
      </c>
      <c r="E4667" t="s">
        <v>2904</v>
      </c>
      <c r="F4667" t="s">
        <v>73</v>
      </c>
      <c r="G4667" t="s">
        <v>89</v>
      </c>
      <c r="H4667" t="s">
        <v>75</v>
      </c>
      <c r="I4667" t="s">
        <v>76</v>
      </c>
      <c r="J4667" t="s">
        <v>77</v>
      </c>
      <c r="K4667">
        <v>450</v>
      </c>
      <c r="L4667" t="s">
        <v>77</v>
      </c>
      <c r="M4667" t="s">
        <v>78</v>
      </c>
      <c r="N4667" t="s">
        <v>6237</v>
      </c>
      <c r="O4667" t="s">
        <v>8301</v>
      </c>
      <c r="P4667" t="s">
        <v>8301</v>
      </c>
      <c r="Q4667" t="s">
        <v>2907</v>
      </c>
      <c r="R4667" t="s">
        <v>79</v>
      </c>
      <c r="S4667" t="s">
        <v>24</v>
      </c>
      <c r="T4667" t="s">
        <v>2908</v>
      </c>
      <c r="U4667" t="s">
        <v>43</v>
      </c>
      <c r="V4667" t="s">
        <v>80</v>
      </c>
      <c r="W4667">
        <v>25050</v>
      </c>
      <c r="X4667" t="s">
        <v>81</v>
      </c>
      <c r="Y4667">
        <v>-450</v>
      </c>
      <c r="Z4667" t="s">
        <v>8302</v>
      </c>
      <c r="AA4667" t="s">
        <v>8302</v>
      </c>
      <c r="AB4667" t="s">
        <v>90</v>
      </c>
      <c r="AC4667" t="s">
        <v>91</v>
      </c>
      <c r="AD4667">
        <f>_xlfn.XLOOKUP(MIS[[#This Row],[TRADING SYMBOL]],[1]Sheet1!$D:$D,[1]Sheet1!$C:$C)</f>
        <v>160.9</v>
      </c>
      <c r="AE4667">
        <f>MIS[[#This Row],[OrderAverageTradedPrice]]*MIS[[#This Row],[OrderQuantity]]</f>
        <v>73935</v>
      </c>
      <c r="AF4667">
        <f>MIS[[#This Row],[LTP]]*MIS[[#This Row],[OrderQuantity]]</f>
        <v>72405</v>
      </c>
      <c r="AG4667">
        <f>IF(MIS[[#This Row],[OrderSide]]="SELL",MIS[[#This Row],[VALUE]]-MIS[[#This Row],[LIVE_VALUE]],MIS[[#This Row],[LIVE_VALUE]]-MIS[[#This Row],[VALUE]])</f>
        <v>1530</v>
      </c>
      <c r="AH4667" t="str" cm="1">
        <f t="array" ref="AH4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7" t="str">
        <f>MIS[[#This Row],[TRADING SYMBOL]]</f>
        <v>NIFTY2552225050CE</v>
      </c>
      <c r="AJ4667" t="str">
        <f>IF(RIGHT(MIS[[#This Row],[Main/Hedge]],4)="MAIN","MAIN","HEDGE")</f>
        <v>MAIN</v>
      </c>
      <c r="AK4667" t="str" cm="1">
        <f t="array" ref="AK4667">_xlfn._xlws.FILTER(Table4[Column1],ISNUMBER(SEARCH(Table4[Column1],MIS[[#This Row],[OrderUniqueIdentifier]])),"")</f>
        <v>VWAP</v>
      </c>
    </row>
    <row r="4668" spans="1:37" x14ac:dyDescent="0.25">
      <c r="A4668" t="s">
        <v>71</v>
      </c>
      <c r="B4668" t="s">
        <v>1037</v>
      </c>
      <c r="C4668" t="s">
        <v>8400</v>
      </c>
      <c r="D4668" t="s">
        <v>72</v>
      </c>
      <c r="E4668" t="s">
        <v>2904</v>
      </c>
      <c r="F4668" t="s">
        <v>73</v>
      </c>
      <c r="G4668" t="s">
        <v>89</v>
      </c>
      <c r="H4668" t="s">
        <v>75</v>
      </c>
      <c r="I4668" t="s">
        <v>76</v>
      </c>
      <c r="J4668" t="s">
        <v>77</v>
      </c>
      <c r="K4668">
        <v>150</v>
      </c>
      <c r="L4668" t="s">
        <v>77</v>
      </c>
      <c r="M4668" t="s">
        <v>78</v>
      </c>
      <c r="N4668" t="s">
        <v>8373</v>
      </c>
      <c r="O4668" t="s">
        <v>8301</v>
      </c>
      <c r="P4668" t="s">
        <v>8301</v>
      </c>
      <c r="Q4668" t="s">
        <v>2907</v>
      </c>
      <c r="R4668" t="s">
        <v>79</v>
      </c>
      <c r="S4668" t="s">
        <v>24</v>
      </c>
      <c r="T4668" t="s">
        <v>2908</v>
      </c>
      <c r="U4668" t="s">
        <v>43</v>
      </c>
      <c r="V4668" t="s">
        <v>80</v>
      </c>
      <c r="W4668">
        <v>25050</v>
      </c>
      <c r="X4668" t="s">
        <v>81</v>
      </c>
      <c r="Y4668">
        <v>-150</v>
      </c>
      <c r="Z4668" t="s">
        <v>8302</v>
      </c>
      <c r="AA4668" t="s">
        <v>8302</v>
      </c>
      <c r="AB4668" t="s">
        <v>90</v>
      </c>
      <c r="AC4668" t="s">
        <v>91</v>
      </c>
      <c r="AD4668">
        <f>_xlfn.XLOOKUP(MIS[[#This Row],[TRADING SYMBOL]],[1]Sheet1!$D:$D,[1]Sheet1!$C:$C)</f>
        <v>160.9</v>
      </c>
      <c r="AE4668">
        <f>MIS[[#This Row],[OrderAverageTradedPrice]]*MIS[[#This Row],[OrderQuantity]]</f>
        <v>24682.5</v>
      </c>
      <c r="AF4668">
        <f>MIS[[#This Row],[LTP]]*MIS[[#This Row],[OrderQuantity]]</f>
        <v>24135</v>
      </c>
      <c r="AG4668">
        <f>IF(MIS[[#This Row],[OrderSide]]="SELL",MIS[[#This Row],[VALUE]]-MIS[[#This Row],[LIVE_VALUE]],MIS[[#This Row],[LIVE_VALUE]]-MIS[[#This Row],[VALUE]])</f>
        <v>547.5</v>
      </c>
      <c r="AH4668" t="str" cm="1">
        <f t="array" ref="AH4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8" t="str">
        <f>MIS[[#This Row],[TRADING SYMBOL]]</f>
        <v>NIFTY2552225050CE</v>
      </c>
      <c r="AJ4668" t="str">
        <f>IF(RIGHT(MIS[[#This Row],[Main/Hedge]],4)="MAIN","MAIN","HEDGE")</f>
        <v>MAIN</v>
      </c>
      <c r="AK4668" t="str" cm="1">
        <f t="array" ref="AK4668">_xlfn._xlws.FILTER(Table4[Column1],ISNUMBER(SEARCH(Table4[Column1],MIS[[#This Row],[OrderUniqueIdentifier]])),"")</f>
        <v>VWAP</v>
      </c>
    </row>
    <row r="4669" spans="1:37" x14ac:dyDescent="0.25">
      <c r="A4669" t="s">
        <v>71</v>
      </c>
      <c r="B4669" t="s">
        <v>1054</v>
      </c>
      <c r="C4669" t="s">
        <v>8403</v>
      </c>
      <c r="D4669" t="s">
        <v>72</v>
      </c>
      <c r="E4669" t="s">
        <v>2904</v>
      </c>
      <c r="F4669" t="s">
        <v>73</v>
      </c>
      <c r="G4669" t="s">
        <v>89</v>
      </c>
      <c r="H4669" t="s">
        <v>75</v>
      </c>
      <c r="I4669" t="s">
        <v>76</v>
      </c>
      <c r="J4669" t="s">
        <v>77</v>
      </c>
      <c r="K4669">
        <v>75</v>
      </c>
      <c r="L4669" t="s">
        <v>77</v>
      </c>
      <c r="M4669" t="s">
        <v>78</v>
      </c>
      <c r="N4669" t="s">
        <v>8404</v>
      </c>
      <c r="O4669" t="s">
        <v>8301</v>
      </c>
      <c r="P4669" t="s">
        <v>8301</v>
      </c>
      <c r="Q4669" t="s">
        <v>2907</v>
      </c>
      <c r="R4669" t="s">
        <v>79</v>
      </c>
      <c r="S4669" t="s">
        <v>24</v>
      </c>
      <c r="T4669" t="s">
        <v>2908</v>
      </c>
      <c r="U4669" t="s">
        <v>43</v>
      </c>
      <c r="V4669" t="s">
        <v>80</v>
      </c>
      <c r="W4669">
        <v>25050</v>
      </c>
      <c r="X4669" t="s">
        <v>81</v>
      </c>
      <c r="Y4669">
        <v>-75</v>
      </c>
      <c r="Z4669" t="s">
        <v>8302</v>
      </c>
      <c r="AA4669" t="s">
        <v>8302</v>
      </c>
      <c r="AB4669" t="s">
        <v>90</v>
      </c>
      <c r="AC4669" t="s">
        <v>91</v>
      </c>
      <c r="AD4669">
        <f>_xlfn.XLOOKUP(MIS[[#This Row],[TRADING SYMBOL]],[1]Sheet1!$D:$D,[1]Sheet1!$C:$C)</f>
        <v>160.9</v>
      </c>
      <c r="AE4669">
        <f>MIS[[#This Row],[OrderAverageTradedPrice]]*MIS[[#This Row],[OrderQuantity]]</f>
        <v>12303.75</v>
      </c>
      <c r="AF4669">
        <f>MIS[[#This Row],[LTP]]*MIS[[#This Row],[OrderQuantity]]</f>
        <v>12067.5</v>
      </c>
      <c r="AG4669">
        <f>IF(MIS[[#This Row],[OrderSide]]="SELL",MIS[[#This Row],[VALUE]]-MIS[[#This Row],[LIVE_VALUE]],MIS[[#This Row],[LIVE_VALUE]]-MIS[[#This Row],[VALUE]])</f>
        <v>236.25</v>
      </c>
      <c r="AH4669" t="str" cm="1">
        <f t="array" ref="AH4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9" t="str">
        <f>MIS[[#This Row],[TRADING SYMBOL]]</f>
        <v>NIFTY2552225050CE</v>
      </c>
      <c r="AJ4669" t="str">
        <f>IF(RIGHT(MIS[[#This Row],[Main/Hedge]],4)="MAIN","MAIN","HEDGE")</f>
        <v>MAIN</v>
      </c>
      <c r="AK4669" t="str" cm="1">
        <f t="array" ref="AK4669">_xlfn._xlws.FILTER(Table4[Column1],ISNUMBER(SEARCH(Table4[Column1],MIS[[#This Row],[OrderUniqueIdentifier]])),"")</f>
        <v>VWAP</v>
      </c>
    </row>
    <row r="4670" spans="1:37" x14ac:dyDescent="0.25">
      <c r="A4670" t="s">
        <v>71</v>
      </c>
      <c r="B4670" t="s">
        <v>1077</v>
      </c>
      <c r="C4670" t="s">
        <v>8407</v>
      </c>
      <c r="D4670" t="s">
        <v>72</v>
      </c>
      <c r="E4670" t="s">
        <v>2904</v>
      </c>
      <c r="F4670" t="s">
        <v>73</v>
      </c>
      <c r="G4670" t="s">
        <v>89</v>
      </c>
      <c r="H4670" t="s">
        <v>75</v>
      </c>
      <c r="I4670" t="s">
        <v>76</v>
      </c>
      <c r="J4670" t="s">
        <v>77</v>
      </c>
      <c r="K4670">
        <v>900</v>
      </c>
      <c r="L4670" t="s">
        <v>77</v>
      </c>
      <c r="M4670" t="s">
        <v>78</v>
      </c>
      <c r="N4670" t="s">
        <v>8408</v>
      </c>
      <c r="O4670" t="s">
        <v>8301</v>
      </c>
      <c r="P4670" t="s">
        <v>8301</v>
      </c>
      <c r="Q4670" t="s">
        <v>2907</v>
      </c>
      <c r="R4670" t="s">
        <v>79</v>
      </c>
      <c r="S4670" t="s">
        <v>24</v>
      </c>
      <c r="T4670" t="s">
        <v>2908</v>
      </c>
      <c r="U4670" t="s">
        <v>43</v>
      </c>
      <c r="V4670" t="s">
        <v>80</v>
      </c>
      <c r="W4670">
        <v>25050</v>
      </c>
      <c r="X4670" t="s">
        <v>81</v>
      </c>
      <c r="Y4670">
        <v>-900</v>
      </c>
      <c r="Z4670" t="s">
        <v>8302</v>
      </c>
      <c r="AA4670" t="s">
        <v>8302</v>
      </c>
      <c r="AB4670" t="s">
        <v>90</v>
      </c>
      <c r="AC4670" t="s">
        <v>91</v>
      </c>
      <c r="AD4670">
        <f>_xlfn.XLOOKUP(MIS[[#This Row],[TRADING SYMBOL]],[1]Sheet1!$D:$D,[1]Sheet1!$C:$C)</f>
        <v>160.9</v>
      </c>
      <c r="AE4670">
        <f>MIS[[#This Row],[OrderAverageTradedPrice]]*MIS[[#This Row],[OrderQuantity]]</f>
        <v>147780</v>
      </c>
      <c r="AF4670">
        <f>MIS[[#This Row],[LTP]]*MIS[[#This Row],[OrderQuantity]]</f>
        <v>144810</v>
      </c>
      <c r="AG4670">
        <f>IF(MIS[[#This Row],[OrderSide]]="SELL",MIS[[#This Row],[VALUE]]-MIS[[#This Row],[LIVE_VALUE]],MIS[[#This Row],[LIVE_VALUE]]-MIS[[#This Row],[VALUE]])</f>
        <v>2970</v>
      </c>
      <c r="AH4670" t="str" cm="1">
        <f t="array" ref="AH4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0" t="str">
        <f>MIS[[#This Row],[TRADING SYMBOL]]</f>
        <v>NIFTY2552225050CE</v>
      </c>
      <c r="AJ4670" t="str">
        <f>IF(RIGHT(MIS[[#This Row],[Main/Hedge]],4)="MAIN","MAIN","HEDGE")</f>
        <v>MAIN</v>
      </c>
      <c r="AK4670" t="str" cm="1">
        <f t="array" ref="AK4670">_xlfn._xlws.FILTER(Table4[Column1],ISNUMBER(SEARCH(Table4[Column1],MIS[[#This Row],[OrderUniqueIdentifier]])),"")</f>
        <v>VWAP</v>
      </c>
    </row>
    <row r="4671" spans="1:37" x14ac:dyDescent="0.25">
      <c r="A4671" t="s">
        <v>71</v>
      </c>
      <c r="B4671" t="s">
        <v>1086</v>
      </c>
      <c r="C4671" t="s">
        <v>8409</v>
      </c>
      <c r="D4671" t="s">
        <v>72</v>
      </c>
      <c r="E4671" t="s">
        <v>2904</v>
      </c>
      <c r="F4671" t="s">
        <v>73</v>
      </c>
      <c r="G4671" t="s">
        <v>89</v>
      </c>
      <c r="H4671" t="s">
        <v>75</v>
      </c>
      <c r="I4671" t="s">
        <v>76</v>
      </c>
      <c r="J4671" t="s">
        <v>77</v>
      </c>
      <c r="K4671">
        <v>225</v>
      </c>
      <c r="L4671" t="s">
        <v>77</v>
      </c>
      <c r="M4671" t="s">
        <v>78</v>
      </c>
      <c r="N4671" t="s">
        <v>8410</v>
      </c>
      <c r="O4671" t="s">
        <v>8301</v>
      </c>
      <c r="P4671" t="s">
        <v>8301</v>
      </c>
      <c r="Q4671" t="s">
        <v>2907</v>
      </c>
      <c r="R4671" t="s">
        <v>79</v>
      </c>
      <c r="S4671" t="s">
        <v>24</v>
      </c>
      <c r="T4671" t="s">
        <v>2908</v>
      </c>
      <c r="U4671" t="s">
        <v>43</v>
      </c>
      <c r="V4671" t="s">
        <v>80</v>
      </c>
      <c r="W4671">
        <v>25050</v>
      </c>
      <c r="X4671" t="s">
        <v>81</v>
      </c>
      <c r="Y4671">
        <v>-225</v>
      </c>
      <c r="Z4671" t="s">
        <v>8302</v>
      </c>
      <c r="AA4671" t="s">
        <v>8302</v>
      </c>
      <c r="AB4671" t="s">
        <v>90</v>
      </c>
      <c r="AC4671" t="s">
        <v>91</v>
      </c>
      <c r="AD4671">
        <f>_xlfn.XLOOKUP(MIS[[#This Row],[TRADING SYMBOL]],[1]Sheet1!$D:$D,[1]Sheet1!$C:$C)</f>
        <v>160.9</v>
      </c>
      <c r="AE4671">
        <f>MIS[[#This Row],[OrderAverageTradedPrice]]*MIS[[#This Row],[OrderQuantity]]</f>
        <v>36832.5</v>
      </c>
      <c r="AF4671">
        <f>MIS[[#This Row],[LTP]]*MIS[[#This Row],[OrderQuantity]]</f>
        <v>36202.5</v>
      </c>
      <c r="AG4671">
        <f>IF(MIS[[#This Row],[OrderSide]]="SELL",MIS[[#This Row],[VALUE]]-MIS[[#This Row],[LIVE_VALUE]],MIS[[#This Row],[LIVE_VALUE]]-MIS[[#This Row],[VALUE]])</f>
        <v>630</v>
      </c>
      <c r="AH4671" t="str" cm="1">
        <f t="array" ref="AH4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1" t="str">
        <f>MIS[[#This Row],[TRADING SYMBOL]]</f>
        <v>NIFTY2552225050CE</v>
      </c>
      <c r="AJ4671" t="str">
        <f>IF(RIGHT(MIS[[#This Row],[Main/Hedge]],4)="MAIN","MAIN","HEDGE")</f>
        <v>MAIN</v>
      </c>
      <c r="AK4671" t="str" cm="1">
        <f t="array" ref="AK4671">_xlfn._xlws.FILTER(Table4[Column1],ISNUMBER(SEARCH(Table4[Column1],MIS[[#This Row],[OrderUniqueIdentifier]])),"")</f>
        <v>VWAP</v>
      </c>
    </row>
    <row r="4672" spans="1:37" x14ac:dyDescent="0.25">
      <c r="A4672" t="s">
        <v>71</v>
      </c>
      <c r="B4672" t="s">
        <v>1093</v>
      </c>
      <c r="C4672" t="s">
        <v>8411</v>
      </c>
      <c r="D4672" t="s">
        <v>72</v>
      </c>
      <c r="E4672" t="s">
        <v>2904</v>
      </c>
      <c r="F4672" t="s">
        <v>73</v>
      </c>
      <c r="G4672" t="s">
        <v>89</v>
      </c>
      <c r="H4672" t="s">
        <v>75</v>
      </c>
      <c r="I4672" t="s">
        <v>76</v>
      </c>
      <c r="J4672" t="s">
        <v>77</v>
      </c>
      <c r="K4672">
        <v>525</v>
      </c>
      <c r="L4672" t="s">
        <v>77</v>
      </c>
      <c r="M4672" t="s">
        <v>78</v>
      </c>
      <c r="N4672" t="s">
        <v>8412</v>
      </c>
      <c r="O4672" t="s">
        <v>8301</v>
      </c>
      <c r="P4672" t="s">
        <v>8301</v>
      </c>
      <c r="Q4672" t="s">
        <v>2907</v>
      </c>
      <c r="R4672" t="s">
        <v>79</v>
      </c>
      <c r="S4672" t="s">
        <v>24</v>
      </c>
      <c r="T4672" t="s">
        <v>2908</v>
      </c>
      <c r="U4672" t="s">
        <v>43</v>
      </c>
      <c r="V4672" t="s">
        <v>80</v>
      </c>
      <c r="W4672">
        <v>25050</v>
      </c>
      <c r="X4672" t="s">
        <v>81</v>
      </c>
      <c r="Y4672">
        <v>-525</v>
      </c>
      <c r="Z4672" t="s">
        <v>8302</v>
      </c>
      <c r="AA4672" t="s">
        <v>8302</v>
      </c>
      <c r="AB4672" t="s">
        <v>90</v>
      </c>
      <c r="AC4672" t="s">
        <v>91</v>
      </c>
      <c r="AD4672">
        <f>_xlfn.XLOOKUP(MIS[[#This Row],[TRADING SYMBOL]],[1]Sheet1!$D:$D,[1]Sheet1!$C:$C)</f>
        <v>160.9</v>
      </c>
      <c r="AE4672">
        <f>MIS[[#This Row],[OrderAverageTradedPrice]]*MIS[[#This Row],[OrderQuantity]]</f>
        <v>86100</v>
      </c>
      <c r="AF4672">
        <f>MIS[[#This Row],[LTP]]*MIS[[#This Row],[OrderQuantity]]</f>
        <v>84472.5</v>
      </c>
      <c r="AG4672">
        <f>IF(MIS[[#This Row],[OrderSide]]="SELL",MIS[[#This Row],[VALUE]]-MIS[[#This Row],[LIVE_VALUE]],MIS[[#This Row],[LIVE_VALUE]]-MIS[[#This Row],[VALUE]])</f>
        <v>1627.5</v>
      </c>
      <c r="AH4672" t="str" cm="1">
        <f t="array" ref="AH4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2" t="str">
        <f>MIS[[#This Row],[TRADING SYMBOL]]</f>
        <v>NIFTY2552225050CE</v>
      </c>
      <c r="AJ4672" t="str">
        <f>IF(RIGHT(MIS[[#This Row],[Main/Hedge]],4)="MAIN","MAIN","HEDGE")</f>
        <v>MAIN</v>
      </c>
      <c r="AK4672" t="str" cm="1">
        <f t="array" ref="AK4672">_xlfn._xlws.FILTER(Table4[Column1],ISNUMBER(SEARCH(Table4[Column1],MIS[[#This Row],[OrderUniqueIdentifier]])),"")</f>
        <v>VWAP</v>
      </c>
    </row>
    <row r="4673" spans="1:37" x14ac:dyDescent="0.25">
      <c r="A4673" t="s">
        <v>71</v>
      </c>
      <c r="B4673" t="s">
        <v>1100</v>
      </c>
      <c r="C4673" t="s">
        <v>8413</v>
      </c>
      <c r="D4673" t="s">
        <v>72</v>
      </c>
      <c r="E4673" t="s">
        <v>2904</v>
      </c>
      <c r="F4673" t="s">
        <v>73</v>
      </c>
      <c r="G4673" t="s">
        <v>89</v>
      </c>
      <c r="H4673" t="s">
        <v>75</v>
      </c>
      <c r="I4673" t="s">
        <v>76</v>
      </c>
      <c r="J4673" t="s">
        <v>77</v>
      </c>
      <c r="K4673">
        <v>75</v>
      </c>
      <c r="L4673" t="s">
        <v>77</v>
      </c>
      <c r="M4673" t="s">
        <v>78</v>
      </c>
      <c r="N4673" t="s">
        <v>6317</v>
      </c>
      <c r="O4673" t="s">
        <v>8301</v>
      </c>
      <c r="P4673" t="s">
        <v>8301</v>
      </c>
      <c r="Q4673" t="s">
        <v>2907</v>
      </c>
      <c r="R4673" t="s">
        <v>79</v>
      </c>
      <c r="S4673" t="s">
        <v>24</v>
      </c>
      <c r="T4673" t="s">
        <v>2908</v>
      </c>
      <c r="U4673" t="s">
        <v>43</v>
      </c>
      <c r="V4673" t="s">
        <v>80</v>
      </c>
      <c r="W4673">
        <v>25050</v>
      </c>
      <c r="X4673" t="s">
        <v>81</v>
      </c>
      <c r="Y4673">
        <v>-75</v>
      </c>
      <c r="Z4673" t="s">
        <v>8302</v>
      </c>
      <c r="AA4673" t="s">
        <v>8302</v>
      </c>
      <c r="AB4673" t="s">
        <v>90</v>
      </c>
      <c r="AC4673" t="s">
        <v>91</v>
      </c>
      <c r="AD4673">
        <f>_xlfn.XLOOKUP(MIS[[#This Row],[TRADING SYMBOL]],[1]Sheet1!$D:$D,[1]Sheet1!$C:$C)</f>
        <v>160.9</v>
      </c>
      <c r="AE4673">
        <f>MIS[[#This Row],[OrderAverageTradedPrice]]*MIS[[#This Row],[OrderQuantity]]</f>
        <v>12337.5</v>
      </c>
      <c r="AF4673">
        <f>MIS[[#This Row],[LTP]]*MIS[[#This Row],[OrderQuantity]]</f>
        <v>12067.5</v>
      </c>
      <c r="AG4673">
        <f>IF(MIS[[#This Row],[OrderSide]]="SELL",MIS[[#This Row],[VALUE]]-MIS[[#This Row],[LIVE_VALUE]],MIS[[#This Row],[LIVE_VALUE]]-MIS[[#This Row],[VALUE]])</f>
        <v>270</v>
      </c>
      <c r="AH4673" t="str" cm="1">
        <f t="array" ref="AH4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3" t="str">
        <f>MIS[[#This Row],[TRADING SYMBOL]]</f>
        <v>NIFTY2552225050CE</v>
      </c>
      <c r="AJ4673" t="str">
        <f>IF(RIGHT(MIS[[#This Row],[Main/Hedge]],4)="MAIN","MAIN","HEDGE")</f>
        <v>MAIN</v>
      </c>
      <c r="AK4673" t="str" cm="1">
        <f t="array" ref="AK4673">_xlfn._xlws.FILTER(Table4[Column1],ISNUMBER(SEARCH(Table4[Column1],MIS[[#This Row],[OrderUniqueIdentifier]])),"")</f>
        <v>VWAP</v>
      </c>
    </row>
    <row r="4674" spans="1:37" x14ac:dyDescent="0.25">
      <c r="A4674" t="s">
        <v>71</v>
      </c>
      <c r="B4674" t="s">
        <v>1210</v>
      </c>
      <c r="C4674" t="s">
        <v>8436</v>
      </c>
      <c r="D4674" t="s">
        <v>72</v>
      </c>
      <c r="E4674" t="s">
        <v>2904</v>
      </c>
      <c r="F4674" t="s">
        <v>73</v>
      </c>
      <c r="G4674" t="s">
        <v>89</v>
      </c>
      <c r="H4674" t="s">
        <v>75</v>
      </c>
      <c r="I4674" t="s">
        <v>76</v>
      </c>
      <c r="J4674" t="s">
        <v>77</v>
      </c>
      <c r="K4674">
        <v>150</v>
      </c>
      <c r="L4674" t="s">
        <v>77</v>
      </c>
      <c r="M4674" t="s">
        <v>78</v>
      </c>
      <c r="N4674" t="s">
        <v>6353</v>
      </c>
      <c r="O4674" t="s">
        <v>8301</v>
      </c>
      <c r="P4674" t="s">
        <v>8301</v>
      </c>
      <c r="Q4674" t="s">
        <v>2907</v>
      </c>
      <c r="R4674" t="s">
        <v>79</v>
      </c>
      <c r="S4674" t="s">
        <v>24</v>
      </c>
      <c r="T4674" t="s">
        <v>2908</v>
      </c>
      <c r="U4674" t="s">
        <v>43</v>
      </c>
      <c r="V4674" t="s">
        <v>80</v>
      </c>
      <c r="W4674">
        <v>25050</v>
      </c>
      <c r="X4674" t="s">
        <v>81</v>
      </c>
      <c r="Y4674">
        <v>-150</v>
      </c>
      <c r="Z4674" t="s">
        <v>8302</v>
      </c>
      <c r="AA4674" t="s">
        <v>8302</v>
      </c>
      <c r="AB4674" t="s">
        <v>90</v>
      </c>
      <c r="AC4674" t="s">
        <v>91</v>
      </c>
      <c r="AD4674">
        <f>_xlfn.XLOOKUP(MIS[[#This Row],[TRADING SYMBOL]],[1]Sheet1!$D:$D,[1]Sheet1!$C:$C)</f>
        <v>160.9</v>
      </c>
      <c r="AE4674">
        <f>MIS[[#This Row],[OrderAverageTradedPrice]]*MIS[[#This Row],[OrderQuantity]]</f>
        <v>24727.5</v>
      </c>
      <c r="AF4674">
        <f>MIS[[#This Row],[LTP]]*MIS[[#This Row],[OrderQuantity]]</f>
        <v>24135</v>
      </c>
      <c r="AG4674">
        <f>IF(MIS[[#This Row],[OrderSide]]="SELL",MIS[[#This Row],[VALUE]]-MIS[[#This Row],[LIVE_VALUE]],MIS[[#This Row],[LIVE_VALUE]]-MIS[[#This Row],[VALUE]])</f>
        <v>592.5</v>
      </c>
      <c r="AH4674" t="str" cm="1">
        <f t="array" ref="AH4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4" t="str">
        <f>MIS[[#This Row],[TRADING SYMBOL]]</f>
        <v>NIFTY2552225050CE</v>
      </c>
      <c r="AJ4674" t="str">
        <f>IF(RIGHT(MIS[[#This Row],[Main/Hedge]],4)="MAIN","MAIN","HEDGE")</f>
        <v>MAIN</v>
      </c>
      <c r="AK4674" t="str" cm="1">
        <f t="array" ref="AK4674">_xlfn._xlws.FILTER(Table4[Column1],ISNUMBER(SEARCH(Table4[Column1],MIS[[#This Row],[OrderUniqueIdentifier]])),"")</f>
        <v>VWAP</v>
      </c>
    </row>
    <row r="4675" spans="1:37" x14ac:dyDescent="0.25">
      <c r="A4675" t="s">
        <v>71</v>
      </c>
      <c r="B4675" t="s">
        <v>1251</v>
      </c>
      <c r="C4675" t="s">
        <v>8445</v>
      </c>
      <c r="D4675" t="s">
        <v>72</v>
      </c>
      <c r="E4675" t="s">
        <v>2904</v>
      </c>
      <c r="F4675" t="s">
        <v>73</v>
      </c>
      <c r="G4675" t="s">
        <v>89</v>
      </c>
      <c r="H4675" t="s">
        <v>75</v>
      </c>
      <c r="I4675" t="s">
        <v>76</v>
      </c>
      <c r="J4675" t="s">
        <v>77</v>
      </c>
      <c r="K4675">
        <v>150</v>
      </c>
      <c r="L4675" t="s">
        <v>77</v>
      </c>
      <c r="M4675" t="s">
        <v>78</v>
      </c>
      <c r="N4675" t="s">
        <v>8373</v>
      </c>
      <c r="O4675" t="s">
        <v>8316</v>
      </c>
      <c r="P4675" t="s">
        <v>8301</v>
      </c>
      <c r="Q4675" t="s">
        <v>2907</v>
      </c>
      <c r="R4675" t="s">
        <v>79</v>
      </c>
      <c r="S4675" t="s">
        <v>24</v>
      </c>
      <c r="T4675" t="s">
        <v>2908</v>
      </c>
      <c r="U4675" t="s">
        <v>43</v>
      </c>
      <c r="V4675" t="s">
        <v>80</v>
      </c>
      <c r="W4675">
        <v>25050</v>
      </c>
      <c r="X4675" t="s">
        <v>81</v>
      </c>
      <c r="Y4675">
        <v>-150</v>
      </c>
      <c r="Z4675" t="s">
        <v>8317</v>
      </c>
      <c r="AA4675" t="s">
        <v>8302</v>
      </c>
      <c r="AB4675" t="s">
        <v>90</v>
      </c>
      <c r="AC4675" t="s">
        <v>91</v>
      </c>
      <c r="AD4675">
        <f>_xlfn.XLOOKUP(MIS[[#This Row],[TRADING SYMBOL]],[1]Sheet1!$D:$D,[1]Sheet1!$C:$C)</f>
        <v>160.9</v>
      </c>
      <c r="AE4675">
        <f>MIS[[#This Row],[OrderAverageTradedPrice]]*MIS[[#This Row],[OrderQuantity]]</f>
        <v>24682.5</v>
      </c>
      <c r="AF4675">
        <f>MIS[[#This Row],[LTP]]*MIS[[#This Row],[OrderQuantity]]</f>
        <v>24135</v>
      </c>
      <c r="AG4675">
        <f>IF(MIS[[#This Row],[OrderSide]]="SELL",MIS[[#This Row],[VALUE]]-MIS[[#This Row],[LIVE_VALUE]],MIS[[#This Row],[LIVE_VALUE]]-MIS[[#This Row],[VALUE]])</f>
        <v>547.5</v>
      </c>
      <c r="AH4675" t="str" cm="1">
        <f t="array" ref="AH4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5" t="str">
        <f>MIS[[#This Row],[TRADING SYMBOL]]</f>
        <v>NIFTY2552225050CE</v>
      </c>
      <c r="AJ4675" t="str">
        <f>IF(RIGHT(MIS[[#This Row],[Main/Hedge]],4)="MAIN","MAIN","HEDGE")</f>
        <v>MAIN</v>
      </c>
      <c r="AK4675" t="str" cm="1">
        <f t="array" ref="AK4675">_xlfn._xlws.FILTER(Table4[Column1],ISNUMBER(SEARCH(Table4[Column1],MIS[[#This Row],[OrderUniqueIdentifier]])),"")</f>
        <v>VWAP</v>
      </c>
    </row>
    <row r="4676" spans="1:37" x14ac:dyDescent="0.25">
      <c r="A4676" t="s">
        <v>71</v>
      </c>
      <c r="B4676" t="s">
        <v>1272</v>
      </c>
      <c r="C4676" t="s">
        <v>8449</v>
      </c>
      <c r="D4676" t="s">
        <v>72</v>
      </c>
      <c r="E4676" t="s">
        <v>2904</v>
      </c>
      <c r="F4676" t="s">
        <v>73</v>
      </c>
      <c r="G4676" t="s">
        <v>89</v>
      </c>
      <c r="H4676" t="s">
        <v>75</v>
      </c>
      <c r="I4676" t="s">
        <v>76</v>
      </c>
      <c r="J4676" t="s">
        <v>77</v>
      </c>
      <c r="K4676">
        <v>225</v>
      </c>
      <c r="L4676" t="s">
        <v>77</v>
      </c>
      <c r="M4676" t="s">
        <v>78</v>
      </c>
      <c r="N4676" t="s">
        <v>8450</v>
      </c>
      <c r="O4676" t="s">
        <v>8301</v>
      </c>
      <c r="P4676" t="s">
        <v>8301</v>
      </c>
      <c r="Q4676" t="s">
        <v>2907</v>
      </c>
      <c r="R4676" t="s">
        <v>79</v>
      </c>
      <c r="S4676" t="s">
        <v>24</v>
      </c>
      <c r="T4676" t="s">
        <v>2908</v>
      </c>
      <c r="U4676" t="s">
        <v>43</v>
      </c>
      <c r="V4676" t="s">
        <v>80</v>
      </c>
      <c r="W4676">
        <v>25050</v>
      </c>
      <c r="X4676" t="s">
        <v>81</v>
      </c>
      <c r="Y4676">
        <v>-225</v>
      </c>
      <c r="Z4676" t="s">
        <v>8302</v>
      </c>
      <c r="AA4676" t="s">
        <v>8302</v>
      </c>
      <c r="AB4676" t="s">
        <v>90</v>
      </c>
      <c r="AC4676" t="s">
        <v>91</v>
      </c>
      <c r="AD4676">
        <f>_xlfn.XLOOKUP(MIS[[#This Row],[TRADING SYMBOL]],[1]Sheet1!$D:$D,[1]Sheet1!$C:$C)</f>
        <v>160.9</v>
      </c>
      <c r="AE4676">
        <f>MIS[[#This Row],[OrderAverageTradedPrice]]*MIS[[#This Row],[OrderQuantity]]</f>
        <v>36922.5</v>
      </c>
      <c r="AF4676">
        <f>MIS[[#This Row],[LTP]]*MIS[[#This Row],[OrderQuantity]]</f>
        <v>36202.5</v>
      </c>
      <c r="AG4676">
        <f>IF(MIS[[#This Row],[OrderSide]]="SELL",MIS[[#This Row],[VALUE]]-MIS[[#This Row],[LIVE_VALUE]],MIS[[#This Row],[LIVE_VALUE]]-MIS[[#This Row],[VALUE]])</f>
        <v>720</v>
      </c>
      <c r="AH4676" t="str" cm="1">
        <f t="array" ref="AH4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6" t="str">
        <f>MIS[[#This Row],[TRADING SYMBOL]]</f>
        <v>NIFTY2552225050CE</v>
      </c>
      <c r="AJ4676" t="str">
        <f>IF(RIGHT(MIS[[#This Row],[Main/Hedge]],4)="MAIN","MAIN","HEDGE")</f>
        <v>MAIN</v>
      </c>
      <c r="AK4676" t="str" cm="1">
        <f t="array" ref="AK4676">_xlfn._xlws.FILTER(Table4[Column1],ISNUMBER(SEARCH(Table4[Column1],MIS[[#This Row],[OrderUniqueIdentifier]])),"")</f>
        <v>VWAP</v>
      </c>
    </row>
    <row r="4677" spans="1:37" x14ac:dyDescent="0.25">
      <c r="A4677" t="s">
        <v>1374</v>
      </c>
      <c r="B4677" t="s">
        <v>1375</v>
      </c>
      <c r="C4677" t="s">
        <v>8469</v>
      </c>
      <c r="D4677" t="s">
        <v>72</v>
      </c>
      <c r="E4677" t="s">
        <v>2904</v>
      </c>
      <c r="F4677" t="s">
        <v>73</v>
      </c>
      <c r="G4677" t="s">
        <v>89</v>
      </c>
      <c r="H4677" t="s">
        <v>75</v>
      </c>
      <c r="I4677" t="s">
        <v>76</v>
      </c>
      <c r="J4677" t="s">
        <v>77</v>
      </c>
      <c r="K4677">
        <v>525</v>
      </c>
      <c r="L4677" t="s">
        <v>77</v>
      </c>
      <c r="M4677" t="s">
        <v>78</v>
      </c>
      <c r="N4677" t="s">
        <v>8470</v>
      </c>
      <c r="O4677" t="s">
        <v>8301</v>
      </c>
      <c r="P4677" t="s">
        <v>8301</v>
      </c>
      <c r="Q4677" t="s">
        <v>2907</v>
      </c>
      <c r="R4677" t="s">
        <v>79</v>
      </c>
      <c r="S4677" t="s">
        <v>294</v>
      </c>
      <c r="T4677" t="s">
        <v>2908</v>
      </c>
      <c r="U4677" t="s">
        <v>43</v>
      </c>
      <c r="V4677" t="s">
        <v>80</v>
      </c>
      <c r="W4677">
        <v>25050</v>
      </c>
      <c r="X4677" t="s">
        <v>81</v>
      </c>
      <c r="Y4677">
        <v>-525</v>
      </c>
      <c r="Z4677" t="s">
        <v>8302</v>
      </c>
      <c r="AA4677" t="s">
        <v>8302</v>
      </c>
      <c r="AB4677" t="s">
        <v>90</v>
      </c>
      <c r="AC4677" t="s">
        <v>91</v>
      </c>
      <c r="AD4677">
        <f>_xlfn.XLOOKUP(MIS[[#This Row],[TRADING SYMBOL]],[1]Sheet1!$D:$D,[1]Sheet1!$C:$C)</f>
        <v>160.9</v>
      </c>
      <c r="AE4677">
        <f>MIS[[#This Row],[OrderAverageTradedPrice]]*MIS[[#This Row],[OrderQuantity]]</f>
        <v>86197.499999999854</v>
      </c>
      <c r="AF4677">
        <f>MIS[[#This Row],[LTP]]*MIS[[#This Row],[OrderQuantity]]</f>
        <v>84472.5</v>
      </c>
      <c r="AG4677">
        <f>IF(MIS[[#This Row],[OrderSide]]="SELL",MIS[[#This Row],[VALUE]]-MIS[[#This Row],[LIVE_VALUE]],MIS[[#This Row],[LIVE_VALUE]]-MIS[[#This Row],[VALUE]])</f>
        <v>1724.9999999998545</v>
      </c>
      <c r="AH4677" t="str" cm="1">
        <f t="array" ref="AH4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7" t="str">
        <f>MIS[[#This Row],[TRADING SYMBOL]]</f>
        <v>NIFTY2552225050CE</v>
      </c>
      <c r="AJ4677" t="str">
        <f>IF(RIGHT(MIS[[#This Row],[Main/Hedge]],4)="MAIN","MAIN","HEDGE")</f>
        <v>MAIN</v>
      </c>
      <c r="AK4677" t="str" cm="1">
        <f t="array" ref="AK4677">_xlfn._xlws.FILTER(Table4[Column1],ISNUMBER(SEARCH(Table4[Column1],MIS[[#This Row],[OrderUniqueIdentifier]])),"")</f>
        <v>VWAP</v>
      </c>
    </row>
    <row r="4678" spans="1:37" x14ac:dyDescent="0.25">
      <c r="A4678" t="s">
        <v>1374</v>
      </c>
      <c r="B4678" t="s">
        <v>1395</v>
      </c>
      <c r="C4678" t="s">
        <v>8471</v>
      </c>
      <c r="D4678" t="s">
        <v>72</v>
      </c>
      <c r="E4678" t="s">
        <v>2904</v>
      </c>
      <c r="F4678" t="s">
        <v>73</v>
      </c>
      <c r="G4678" t="s">
        <v>89</v>
      </c>
      <c r="H4678" t="s">
        <v>75</v>
      </c>
      <c r="I4678" t="s">
        <v>76</v>
      </c>
      <c r="J4678" t="s">
        <v>77</v>
      </c>
      <c r="K4678">
        <v>1800</v>
      </c>
      <c r="L4678" t="s">
        <v>77</v>
      </c>
      <c r="M4678" t="s">
        <v>78</v>
      </c>
      <c r="N4678" t="s">
        <v>8472</v>
      </c>
      <c r="O4678" t="s">
        <v>8301</v>
      </c>
      <c r="P4678" t="s">
        <v>8301</v>
      </c>
      <c r="Q4678" t="s">
        <v>2907</v>
      </c>
      <c r="R4678" t="s">
        <v>79</v>
      </c>
      <c r="S4678" t="s">
        <v>294</v>
      </c>
      <c r="T4678" t="s">
        <v>2908</v>
      </c>
      <c r="U4678" t="s">
        <v>43</v>
      </c>
      <c r="V4678" t="s">
        <v>80</v>
      </c>
      <c r="W4678">
        <v>25050</v>
      </c>
      <c r="X4678" t="s">
        <v>81</v>
      </c>
      <c r="Y4678">
        <v>-1800</v>
      </c>
      <c r="Z4678" t="s">
        <v>8302</v>
      </c>
      <c r="AA4678" t="s">
        <v>8302</v>
      </c>
      <c r="AB4678" t="s">
        <v>90</v>
      </c>
      <c r="AC4678" t="s">
        <v>91</v>
      </c>
      <c r="AD4678">
        <f>_xlfn.XLOOKUP(MIS[[#This Row],[TRADING SYMBOL]],[1]Sheet1!$D:$D,[1]Sheet1!$C:$C)</f>
        <v>160.9</v>
      </c>
      <c r="AE4678">
        <f>MIS[[#This Row],[OrderAverageTradedPrice]]*MIS[[#This Row],[OrderQuantity]]</f>
        <v>296051.24999999884</v>
      </c>
      <c r="AF4678">
        <f>MIS[[#This Row],[LTP]]*MIS[[#This Row],[OrderQuantity]]</f>
        <v>289620</v>
      </c>
      <c r="AG4678">
        <f>IF(MIS[[#This Row],[OrderSide]]="SELL",MIS[[#This Row],[VALUE]]-MIS[[#This Row],[LIVE_VALUE]],MIS[[#This Row],[LIVE_VALUE]]-MIS[[#This Row],[VALUE]])</f>
        <v>6431.2499999988358</v>
      </c>
      <c r="AH4678" t="str" cm="1">
        <f t="array" ref="AH4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8" t="str">
        <f>MIS[[#This Row],[TRADING SYMBOL]]</f>
        <v>NIFTY2552225050CE</v>
      </c>
      <c r="AJ4678" t="str">
        <f>IF(RIGHT(MIS[[#This Row],[Main/Hedge]],4)="MAIN","MAIN","HEDGE")</f>
        <v>MAIN</v>
      </c>
      <c r="AK4678" t="str" cm="1">
        <f t="array" ref="AK4678">_xlfn._xlws.FILTER(Table4[Column1],ISNUMBER(SEARCH(Table4[Column1],MIS[[#This Row],[OrderUniqueIdentifier]])),"")</f>
        <v>VWAP</v>
      </c>
    </row>
    <row r="4679" spans="1:37" x14ac:dyDescent="0.25">
      <c r="A4679" t="s">
        <v>1555</v>
      </c>
      <c r="B4679" t="s">
        <v>1556</v>
      </c>
      <c r="C4679" t="s">
        <v>8499</v>
      </c>
      <c r="D4679" t="s">
        <v>72</v>
      </c>
      <c r="E4679" t="s">
        <v>2904</v>
      </c>
      <c r="F4679" t="s">
        <v>73</v>
      </c>
      <c r="G4679" t="s">
        <v>89</v>
      </c>
      <c r="H4679" t="s">
        <v>75</v>
      </c>
      <c r="I4679" t="s">
        <v>76</v>
      </c>
      <c r="J4679" t="s">
        <v>77</v>
      </c>
      <c r="K4679">
        <v>1800</v>
      </c>
      <c r="L4679" t="s">
        <v>77</v>
      </c>
      <c r="M4679" t="s">
        <v>78</v>
      </c>
      <c r="N4679" t="s">
        <v>8500</v>
      </c>
      <c r="O4679" t="s">
        <v>8301</v>
      </c>
      <c r="P4679" t="s">
        <v>8301</v>
      </c>
      <c r="Q4679" t="s">
        <v>2907</v>
      </c>
      <c r="R4679" t="s">
        <v>79</v>
      </c>
      <c r="S4679" t="s">
        <v>24</v>
      </c>
      <c r="T4679" t="s">
        <v>2908</v>
      </c>
      <c r="U4679" t="s">
        <v>43</v>
      </c>
      <c r="V4679" t="s">
        <v>80</v>
      </c>
      <c r="W4679">
        <v>25050</v>
      </c>
      <c r="X4679" t="s">
        <v>81</v>
      </c>
      <c r="Y4679">
        <v>-1800</v>
      </c>
      <c r="Z4679" t="s">
        <v>8302</v>
      </c>
      <c r="AA4679" t="s">
        <v>8302</v>
      </c>
      <c r="AB4679" t="s">
        <v>90</v>
      </c>
      <c r="AC4679" t="s">
        <v>91</v>
      </c>
      <c r="AD4679">
        <f>_xlfn.XLOOKUP(MIS[[#This Row],[TRADING SYMBOL]],[1]Sheet1!$D:$D,[1]Sheet1!$C:$C)</f>
        <v>160.9</v>
      </c>
      <c r="AE4679">
        <f>MIS[[#This Row],[OrderAverageTradedPrice]]*MIS[[#This Row],[OrderQuantity]]</f>
        <v>294753.74999999936</v>
      </c>
      <c r="AF4679">
        <f>MIS[[#This Row],[LTP]]*MIS[[#This Row],[OrderQuantity]]</f>
        <v>289620</v>
      </c>
      <c r="AG4679">
        <f>IF(MIS[[#This Row],[OrderSide]]="SELL",MIS[[#This Row],[VALUE]]-MIS[[#This Row],[LIVE_VALUE]],MIS[[#This Row],[LIVE_VALUE]]-MIS[[#This Row],[VALUE]])</f>
        <v>5133.7499999993597</v>
      </c>
      <c r="AH4679" t="str" cm="1">
        <f t="array" ref="AH4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9" t="str">
        <f>MIS[[#This Row],[TRADING SYMBOL]]</f>
        <v>NIFTY2552225050CE</v>
      </c>
      <c r="AJ4679" t="str">
        <f>IF(RIGHT(MIS[[#This Row],[Main/Hedge]],4)="MAIN","MAIN","HEDGE")</f>
        <v>MAIN</v>
      </c>
      <c r="AK4679" t="str" cm="1">
        <f t="array" ref="AK4679">_xlfn._xlws.FILTER(Table4[Column1],ISNUMBER(SEARCH(Table4[Column1],MIS[[#This Row],[OrderUniqueIdentifier]])),"")</f>
        <v>VWAP</v>
      </c>
    </row>
    <row r="4680" spans="1:37" x14ac:dyDescent="0.25">
      <c r="A4680" t="s">
        <v>1555</v>
      </c>
      <c r="B4680" t="s">
        <v>1577</v>
      </c>
      <c r="C4680" t="s">
        <v>8504</v>
      </c>
      <c r="D4680" t="s">
        <v>72</v>
      </c>
      <c r="E4680" t="s">
        <v>2904</v>
      </c>
      <c r="F4680" t="s">
        <v>73</v>
      </c>
      <c r="G4680" t="s">
        <v>89</v>
      </c>
      <c r="H4680" t="s">
        <v>75</v>
      </c>
      <c r="I4680" t="s">
        <v>76</v>
      </c>
      <c r="J4680" t="s">
        <v>77</v>
      </c>
      <c r="K4680">
        <v>1800</v>
      </c>
      <c r="L4680" t="s">
        <v>77</v>
      </c>
      <c r="M4680" t="s">
        <v>78</v>
      </c>
      <c r="N4680" t="s">
        <v>8505</v>
      </c>
      <c r="O4680" t="s">
        <v>8301</v>
      </c>
      <c r="P4680" t="s">
        <v>8301</v>
      </c>
      <c r="Q4680" t="s">
        <v>2907</v>
      </c>
      <c r="R4680" t="s">
        <v>79</v>
      </c>
      <c r="S4680" t="s">
        <v>24</v>
      </c>
      <c r="T4680" t="s">
        <v>2908</v>
      </c>
      <c r="U4680" t="s">
        <v>43</v>
      </c>
      <c r="V4680" t="s">
        <v>80</v>
      </c>
      <c r="W4680">
        <v>25050</v>
      </c>
      <c r="X4680" t="s">
        <v>81</v>
      </c>
      <c r="Y4680">
        <v>-1800</v>
      </c>
      <c r="Z4680" t="s">
        <v>8302</v>
      </c>
      <c r="AA4680" t="s">
        <v>8302</v>
      </c>
      <c r="AB4680" t="s">
        <v>90</v>
      </c>
      <c r="AC4680" t="s">
        <v>91</v>
      </c>
      <c r="AD4680">
        <f>_xlfn.XLOOKUP(MIS[[#This Row],[TRADING SYMBOL]],[1]Sheet1!$D:$D,[1]Sheet1!$C:$C)</f>
        <v>160.9</v>
      </c>
      <c r="AE4680">
        <f>MIS[[#This Row],[OrderAverageTradedPrice]]*MIS[[#This Row],[OrderQuantity]]</f>
        <v>296167.5</v>
      </c>
      <c r="AF4680">
        <f>MIS[[#This Row],[LTP]]*MIS[[#This Row],[OrderQuantity]]</f>
        <v>289620</v>
      </c>
      <c r="AG4680">
        <f>IF(MIS[[#This Row],[OrderSide]]="SELL",MIS[[#This Row],[VALUE]]-MIS[[#This Row],[LIVE_VALUE]],MIS[[#This Row],[LIVE_VALUE]]-MIS[[#This Row],[VALUE]])</f>
        <v>6547.5</v>
      </c>
      <c r="AH4680" t="str" cm="1">
        <f t="array" ref="AH4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0" t="str">
        <f>MIS[[#This Row],[TRADING SYMBOL]]</f>
        <v>NIFTY2552225050CE</v>
      </c>
      <c r="AJ4680" t="str">
        <f>IF(RIGHT(MIS[[#This Row],[Main/Hedge]],4)="MAIN","MAIN","HEDGE")</f>
        <v>MAIN</v>
      </c>
      <c r="AK4680" t="str" cm="1">
        <f t="array" ref="AK4680">_xlfn._xlws.FILTER(Table4[Column1],ISNUMBER(SEARCH(Table4[Column1],MIS[[#This Row],[OrderUniqueIdentifier]])),"")</f>
        <v>VWAP</v>
      </c>
    </row>
    <row r="4681" spans="1:37" x14ac:dyDescent="0.25">
      <c r="A4681" t="s">
        <v>1555</v>
      </c>
      <c r="B4681" t="s">
        <v>1577</v>
      </c>
      <c r="C4681" t="s">
        <v>8506</v>
      </c>
      <c r="D4681" t="s">
        <v>72</v>
      </c>
      <c r="E4681" t="s">
        <v>2904</v>
      </c>
      <c r="F4681" t="s">
        <v>73</v>
      </c>
      <c r="G4681" t="s">
        <v>89</v>
      </c>
      <c r="H4681" t="s">
        <v>75</v>
      </c>
      <c r="I4681" t="s">
        <v>76</v>
      </c>
      <c r="J4681" t="s">
        <v>77</v>
      </c>
      <c r="K4681">
        <v>300</v>
      </c>
      <c r="L4681" t="s">
        <v>77</v>
      </c>
      <c r="M4681" t="s">
        <v>78</v>
      </c>
      <c r="N4681" t="s">
        <v>8507</v>
      </c>
      <c r="O4681" t="s">
        <v>8301</v>
      </c>
      <c r="P4681" t="s">
        <v>8301</v>
      </c>
      <c r="Q4681" t="s">
        <v>2907</v>
      </c>
      <c r="R4681" t="s">
        <v>79</v>
      </c>
      <c r="S4681" t="s">
        <v>24</v>
      </c>
      <c r="T4681" t="s">
        <v>2908</v>
      </c>
      <c r="U4681" t="s">
        <v>43</v>
      </c>
      <c r="V4681" t="s">
        <v>80</v>
      </c>
      <c r="W4681">
        <v>25050</v>
      </c>
      <c r="X4681" t="s">
        <v>81</v>
      </c>
      <c r="Y4681">
        <v>-300</v>
      </c>
      <c r="Z4681" t="s">
        <v>8302</v>
      </c>
      <c r="AA4681" t="s">
        <v>8302</v>
      </c>
      <c r="AB4681" t="s">
        <v>90</v>
      </c>
      <c r="AC4681" t="s">
        <v>91</v>
      </c>
      <c r="AD4681">
        <f>_xlfn.XLOOKUP(MIS[[#This Row],[TRADING SYMBOL]],[1]Sheet1!$D:$D,[1]Sheet1!$C:$C)</f>
        <v>160.9</v>
      </c>
      <c r="AE4681">
        <f>MIS[[#This Row],[OrderAverageTradedPrice]]*MIS[[#This Row],[OrderQuantity]]</f>
        <v>49316.25</v>
      </c>
      <c r="AF4681">
        <f>MIS[[#This Row],[LTP]]*MIS[[#This Row],[OrderQuantity]]</f>
        <v>48270</v>
      </c>
      <c r="AG4681">
        <f>IF(MIS[[#This Row],[OrderSide]]="SELL",MIS[[#This Row],[VALUE]]-MIS[[#This Row],[LIVE_VALUE]],MIS[[#This Row],[LIVE_VALUE]]-MIS[[#This Row],[VALUE]])</f>
        <v>1046.25</v>
      </c>
      <c r="AH4681" t="str" cm="1">
        <f t="array" ref="AH4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1" t="str">
        <f>MIS[[#This Row],[TRADING SYMBOL]]</f>
        <v>NIFTY2552225050CE</v>
      </c>
      <c r="AJ4681" t="str">
        <f>IF(RIGHT(MIS[[#This Row],[Main/Hedge]],4)="MAIN","MAIN","HEDGE")</f>
        <v>MAIN</v>
      </c>
      <c r="AK4681" t="str" cm="1">
        <f t="array" ref="AK4681">_xlfn._xlws.FILTER(Table4[Column1],ISNUMBER(SEARCH(Table4[Column1],MIS[[#This Row],[OrderUniqueIdentifier]])),"")</f>
        <v>VWAP</v>
      </c>
    </row>
    <row r="4682" spans="1:37" x14ac:dyDescent="0.25">
      <c r="A4682" t="s">
        <v>1555</v>
      </c>
      <c r="B4682" t="s">
        <v>1589</v>
      </c>
      <c r="C4682" t="s">
        <v>8508</v>
      </c>
      <c r="D4682" t="s">
        <v>72</v>
      </c>
      <c r="E4682" t="s">
        <v>2904</v>
      </c>
      <c r="F4682" t="s">
        <v>73</v>
      </c>
      <c r="G4682" t="s">
        <v>89</v>
      </c>
      <c r="H4682" t="s">
        <v>75</v>
      </c>
      <c r="I4682" t="s">
        <v>76</v>
      </c>
      <c r="J4682" t="s">
        <v>77</v>
      </c>
      <c r="K4682">
        <v>525</v>
      </c>
      <c r="L4682" t="s">
        <v>77</v>
      </c>
      <c r="M4682" t="s">
        <v>78</v>
      </c>
      <c r="N4682" t="s">
        <v>8509</v>
      </c>
      <c r="O4682" t="s">
        <v>8301</v>
      </c>
      <c r="P4682" t="s">
        <v>8301</v>
      </c>
      <c r="Q4682" t="s">
        <v>2907</v>
      </c>
      <c r="R4682" t="s">
        <v>79</v>
      </c>
      <c r="S4682" t="s">
        <v>24</v>
      </c>
      <c r="T4682" t="s">
        <v>2908</v>
      </c>
      <c r="U4682" t="s">
        <v>43</v>
      </c>
      <c r="V4682" t="s">
        <v>80</v>
      </c>
      <c r="W4682">
        <v>25050</v>
      </c>
      <c r="X4682" t="s">
        <v>81</v>
      </c>
      <c r="Y4682">
        <v>-525</v>
      </c>
      <c r="Z4682" t="s">
        <v>8302</v>
      </c>
      <c r="AA4682" t="s">
        <v>8302</v>
      </c>
      <c r="AB4682" t="s">
        <v>90</v>
      </c>
      <c r="AC4682" t="s">
        <v>91</v>
      </c>
      <c r="AD4682">
        <f>_xlfn.XLOOKUP(MIS[[#This Row],[TRADING SYMBOL]],[1]Sheet1!$D:$D,[1]Sheet1!$C:$C)</f>
        <v>160.9</v>
      </c>
      <c r="AE4682">
        <f>MIS[[#This Row],[OrderAverageTradedPrice]]*MIS[[#This Row],[OrderQuantity]]</f>
        <v>86212.499999999636</v>
      </c>
      <c r="AF4682">
        <f>MIS[[#This Row],[LTP]]*MIS[[#This Row],[OrderQuantity]]</f>
        <v>84472.5</v>
      </c>
      <c r="AG4682">
        <f>IF(MIS[[#This Row],[OrderSide]]="SELL",MIS[[#This Row],[VALUE]]-MIS[[#This Row],[LIVE_VALUE]],MIS[[#This Row],[LIVE_VALUE]]-MIS[[#This Row],[VALUE]])</f>
        <v>1739.9999999996362</v>
      </c>
      <c r="AH4682" t="str" cm="1">
        <f t="array" ref="AH4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2" t="str">
        <f>MIS[[#This Row],[TRADING SYMBOL]]</f>
        <v>NIFTY2552225050CE</v>
      </c>
      <c r="AJ4682" t="str">
        <f>IF(RIGHT(MIS[[#This Row],[Main/Hedge]],4)="MAIN","MAIN","HEDGE")</f>
        <v>MAIN</v>
      </c>
      <c r="AK4682" t="str" cm="1">
        <f t="array" ref="AK4682">_xlfn._xlws.FILTER(Table4[Column1],ISNUMBER(SEARCH(Table4[Column1],MIS[[#This Row],[OrderUniqueIdentifier]])),"")</f>
        <v>VWAP</v>
      </c>
    </row>
    <row r="4683" spans="1:37" x14ac:dyDescent="0.25">
      <c r="A4683" t="s">
        <v>1555</v>
      </c>
      <c r="B4683" t="s">
        <v>1640</v>
      </c>
      <c r="C4683" t="s">
        <v>8517</v>
      </c>
      <c r="D4683" t="s">
        <v>72</v>
      </c>
      <c r="E4683" t="s">
        <v>2904</v>
      </c>
      <c r="F4683" t="s">
        <v>73</v>
      </c>
      <c r="G4683" t="s">
        <v>89</v>
      </c>
      <c r="H4683" t="s">
        <v>75</v>
      </c>
      <c r="I4683" t="s">
        <v>76</v>
      </c>
      <c r="J4683" t="s">
        <v>77</v>
      </c>
      <c r="K4683">
        <v>600</v>
      </c>
      <c r="L4683" t="s">
        <v>77</v>
      </c>
      <c r="M4683" t="s">
        <v>78</v>
      </c>
      <c r="N4683" t="s">
        <v>6354</v>
      </c>
      <c r="O4683" t="s">
        <v>8301</v>
      </c>
      <c r="P4683" t="s">
        <v>8301</v>
      </c>
      <c r="Q4683" t="s">
        <v>2907</v>
      </c>
      <c r="R4683" t="s">
        <v>79</v>
      </c>
      <c r="S4683" t="s">
        <v>24</v>
      </c>
      <c r="T4683" t="s">
        <v>2908</v>
      </c>
      <c r="U4683" t="s">
        <v>43</v>
      </c>
      <c r="V4683" t="s">
        <v>80</v>
      </c>
      <c r="W4683">
        <v>25050</v>
      </c>
      <c r="X4683" t="s">
        <v>81</v>
      </c>
      <c r="Y4683">
        <v>-600</v>
      </c>
      <c r="Z4683" t="s">
        <v>8302</v>
      </c>
      <c r="AA4683" t="s">
        <v>8302</v>
      </c>
      <c r="AB4683" t="s">
        <v>90</v>
      </c>
      <c r="AC4683" t="s">
        <v>91</v>
      </c>
      <c r="AD4683">
        <f>_xlfn.XLOOKUP(MIS[[#This Row],[TRADING SYMBOL]],[1]Sheet1!$D:$D,[1]Sheet1!$C:$C)</f>
        <v>160.9</v>
      </c>
      <c r="AE4683">
        <f>MIS[[#This Row],[OrderAverageTradedPrice]]*MIS[[#This Row],[OrderQuantity]]</f>
        <v>98925</v>
      </c>
      <c r="AF4683">
        <f>MIS[[#This Row],[LTP]]*MIS[[#This Row],[OrderQuantity]]</f>
        <v>96540</v>
      </c>
      <c r="AG4683">
        <f>IF(MIS[[#This Row],[OrderSide]]="SELL",MIS[[#This Row],[VALUE]]-MIS[[#This Row],[LIVE_VALUE]],MIS[[#This Row],[LIVE_VALUE]]-MIS[[#This Row],[VALUE]])</f>
        <v>2385</v>
      </c>
      <c r="AH4683" t="str" cm="1">
        <f t="array" ref="AH4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3" t="str">
        <f>MIS[[#This Row],[TRADING SYMBOL]]</f>
        <v>NIFTY2552225050CE</v>
      </c>
      <c r="AJ4683" t="str">
        <f>IF(RIGHT(MIS[[#This Row],[Main/Hedge]],4)="MAIN","MAIN","HEDGE")</f>
        <v>MAIN</v>
      </c>
      <c r="AK4683" t="str" cm="1">
        <f t="array" ref="AK4683">_xlfn._xlws.FILTER(Table4[Column1],ISNUMBER(SEARCH(Table4[Column1],MIS[[#This Row],[OrderUniqueIdentifier]])),"")</f>
        <v>VWAP</v>
      </c>
    </row>
    <row r="4684" spans="1:37" x14ac:dyDescent="0.25">
      <c r="A4684" t="s">
        <v>1555</v>
      </c>
      <c r="B4684" t="s">
        <v>1648</v>
      </c>
      <c r="C4684" t="s">
        <v>8518</v>
      </c>
      <c r="D4684" t="s">
        <v>72</v>
      </c>
      <c r="E4684" t="s">
        <v>2904</v>
      </c>
      <c r="F4684" t="s">
        <v>73</v>
      </c>
      <c r="G4684" t="s">
        <v>89</v>
      </c>
      <c r="H4684" t="s">
        <v>75</v>
      </c>
      <c r="I4684" t="s">
        <v>76</v>
      </c>
      <c r="J4684" t="s">
        <v>77</v>
      </c>
      <c r="K4684">
        <v>450</v>
      </c>
      <c r="L4684" t="s">
        <v>77</v>
      </c>
      <c r="M4684" t="s">
        <v>78</v>
      </c>
      <c r="N4684" t="s">
        <v>8519</v>
      </c>
      <c r="O4684" t="s">
        <v>8301</v>
      </c>
      <c r="P4684" t="s">
        <v>8301</v>
      </c>
      <c r="Q4684" t="s">
        <v>2907</v>
      </c>
      <c r="R4684" t="s">
        <v>79</v>
      </c>
      <c r="S4684" t="s">
        <v>24</v>
      </c>
      <c r="T4684" t="s">
        <v>2908</v>
      </c>
      <c r="U4684" t="s">
        <v>43</v>
      </c>
      <c r="V4684" t="s">
        <v>80</v>
      </c>
      <c r="W4684">
        <v>25050</v>
      </c>
      <c r="X4684" t="s">
        <v>81</v>
      </c>
      <c r="Y4684">
        <v>-450</v>
      </c>
      <c r="Z4684" t="s">
        <v>8302</v>
      </c>
      <c r="AA4684" t="s">
        <v>8302</v>
      </c>
      <c r="AB4684" t="s">
        <v>90</v>
      </c>
      <c r="AC4684" t="s">
        <v>91</v>
      </c>
      <c r="AD4684">
        <f>_xlfn.XLOOKUP(MIS[[#This Row],[TRADING SYMBOL]],[1]Sheet1!$D:$D,[1]Sheet1!$C:$C)</f>
        <v>160.9</v>
      </c>
      <c r="AE4684">
        <f>MIS[[#This Row],[OrderAverageTradedPrice]]*MIS[[#This Row],[OrderQuantity]]</f>
        <v>73893.749999999854</v>
      </c>
      <c r="AF4684">
        <f>MIS[[#This Row],[LTP]]*MIS[[#This Row],[OrderQuantity]]</f>
        <v>72405</v>
      </c>
      <c r="AG4684">
        <f>IF(MIS[[#This Row],[OrderSide]]="SELL",MIS[[#This Row],[VALUE]]-MIS[[#This Row],[LIVE_VALUE]],MIS[[#This Row],[LIVE_VALUE]]-MIS[[#This Row],[VALUE]])</f>
        <v>1488.7499999998545</v>
      </c>
      <c r="AH4684" t="str" cm="1">
        <f t="array" ref="AH4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4" t="str">
        <f>MIS[[#This Row],[TRADING SYMBOL]]</f>
        <v>NIFTY2552225050CE</v>
      </c>
      <c r="AJ4684" t="str">
        <f>IF(RIGHT(MIS[[#This Row],[Main/Hedge]],4)="MAIN","MAIN","HEDGE")</f>
        <v>MAIN</v>
      </c>
      <c r="AK4684" t="str" cm="1">
        <f t="array" ref="AK4684">_xlfn._xlws.FILTER(Table4[Column1],ISNUMBER(SEARCH(Table4[Column1],MIS[[#This Row],[OrderUniqueIdentifier]])),"")</f>
        <v>VWAP</v>
      </c>
    </row>
    <row r="4685" spans="1:37" x14ac:dyDescent="0.25">
      <c r="A4685" t="s">
        <v>71</v>
      </c>
      <c r="B4685" t="s">
        <v>515</v>
      </c>
      <c r="C4685" t="s">
        <v>8295</v>
      </c>
      <c r="D4685" t="s">
        <v>72</v>
      </c>
      <c r="E4685" t="s">
        <v>2904</v>
      </c>
      <c r="F4685" t="s">
        <v>73</v>
      </c>
      <c r="G4685" t="s">
        <v>89</v>
      </c>
      <c r="H4685" t="s">
        <v>75</v>
      </c>
      <c r="I4685" t="s">
        <v>76</v>
      </c>
      <c r="J4685" t="s">
        <v>77</v>
      </c>
      <c r="K4685">
        <v>1050</v>
      </c>
      <c r="L4685" t="s">
        <v>77</v>
      </c>
      <c r="M4685" t="s">
        <v>78</v>
      </c>
      <c r="N4685" t="s">
        <v>8296</v>
      </c>
      <c r="O4685" t="s">
        <v>8297</v>
      </c>
      <c r="P4685" t="s">
        <v>8297</v>
      </c>
      <c r="Q4685" t="s">
        <v>2907</v>
      </c>
      <c r="R4685" t="s">
        <v>79</v>
      </c>
      <c r="S4685" t="s">
        <v>24</v>
      </c>
      <c r="T4685" t="s">
        <v>2908</v>
      </c>
      <c r="U4685" t="s">
        <v>43</v>
      </c>
      <c r="V4685" t="s">
        <v>80</v>
      </c>
      <c r="W4685">
        <v>25050</v>
      </c>
      <c r="X4685" t="s">
        <v>81</v>
      </c>
      <c r="Y4685">
        <v>-1050</v>
      </c>
      <c r="Z4685" t="s">
        <v>8298</v>
      </c>
      <c r="AA4685" t="s">
        <v>8298</v>
      </c>
      <c r="AB4685" t="s">
        <v>90</v>
      </c>
      <c r="AC4685" t="s">
        <v>91</v>
      </c>
      <c r="AD4685">
        <f>_xlfn.XLOOKUP(MIS[[#This Row],[TRADING SYMBOL]],[1]Sheet1!$D:$D,[1]Sheet1!$C:$C)</f>
        <v>160.9</v>
      </c>
      <c r="AE4685">
        <f>MIS[[#This Row],[OrderAverageTradedPrice]]*MIS[[#This Row],[OrderQuantity]]</f>
        <v>173688.74999999985</v>
      </c>
      <c r="AF4685">
        <f>MIS[[#This Row],[LTP]]*MIS[[#This Row],[OrderQuantity]]</f>
        <v>168945</v>
      </c>
      <c r="AG4685">
        <f>IF(MIS[[#This Row],[OrderSide]]="SELL",MIS[[#This Row],[VALUE]]-MIS[[#This Row],[LIVE_VALUE]],MIS[[#This Row],[LIVE_VALUE]]-MIS[[#This Row],[VALUE]])</f>
        <v>4743.7499999998545</v>
      </c>
      <c r="AH4685" t="str" cm="1">
        <f t="array" ref="AH4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5" t="str">
        <f>MIS[[#This Row],[TRADING SYMBOL]]</f>
        <v>NIFTY2552225050CE</v>
      </c>
      <c r="AJ4685" t="str">
        <f>IF(RIGHT(MIS[[#This Row],[Main/Hedge]],4)="MAIN","MAIN","HEDGE")</f>
        <v>MAIN</v>
      </c>
      <c r="AK4685" t="str" cm="1">
        <f t="array" ref="AK4685">_xlfn._xlws.FILTER(Table4[Column1],ISNUMBER(SEARCH(Table4[Column1],MIS[[#This Row],[OrderUniqueIdentifier]])),"")</f>
        <v>VWAP</v>
      </c>
    </row>
    <row r="4686" spans="1:37" x14ac:dyDescent="0.25">
      <c r="A4686" t="s">
        <v>71</v>
      </c>
      <c r="B4686" t="s">
        <v>575</v>
      </c>
      <c r="C4686" t="s">
        <v>8308</v>
      </c>
      <c r="D4686" t="s">
        <v>72</v>
      </c>
      <c r="E4686" t="s">
        <v>2904</v>
      </c>
      <c r="F4686" t="s">
        <v>73</v>
      </c>
      <c r="G4686" t="s">
        <v>89</v>
      </c>
      <c r="H4686" t="s">
        <v>75</v>
      </c>
      <c r="I4686" t="s">
        <v>76</v>
      </c>
      <c r="J4686" t="s">
        <v>77</v>
      </c>
      <c r="K4686">
        <v>300</v>
      </c>
      <c r="L4686" t="s">
        <v>77</v>
      </c>
      <c r="M4686" t="s">
        <v>78</v>
      </c>
      <c r="N4686" t="s">
        <v>8309</v>
      </c>
      <c r="O4686" t="s">
        <v>8297</v>
      </c>
      <c r="P4686" t="s">
        <v>8297</v>
      </c>
      <c r="Q4686" t="s">
        <v>2907</v>
      </c>
      <c r="R4686" t="s">
        <v>79</v>
      </c>
      <c r="S4686" t="s">
        <v>24</v>
      </c>
      <c r="T4686" t="s">
        <v>2908</v>
      </c>
      <c r="U4686" t="s">
        <v>43</v>
      </c>
      <c r="V4686" t="s">
        <v>80</v>
      </c>
      <c r="W4686">
        <v>25050</v>
      </c>
      <c r="X4686" t="s">
        <v>81</v>
      </c>
      <c r="Y4686">
        <v>-300</v>
      </c>
      <c r="Z4686" t="s">
        <v>8298</v>
      </c>
      <c r="AA4686" t="s">
        <v>8298</v>
      </c>
      <c r="AB4686" t="s">
        <v>90</v>
      </c>
      <c r="AC4686" t="s">
        <v>91</v>
      </c>
      <c r="AD4686">
        <f>_xlfn.XLOOKUP(MIS[[#This Row],[TRADING SYMBOL]],[1]Sheet1!$D:$D,[1]Sheet1!$C:$C)</f>
        <v>160.9</v>
      </c>
      <c r="AE4686">
        <f>MIS[[#This Row],[OrderAverageTradedPrice]]*MIS[[#This Row],[OrderQuantity]]</f>
        <v>49702.5</v>
      </c>
      <c r="AF4686">
        <f>MIS[[#This Row],[LTP]]*MIS[[#This Row],[OrderQuantity]]</f>
        <v>48270</v>
      </c>
      <c r="AG4686">
        <f>IF(MIS[[#This Row],[OrderSide]]="SELL",MIS[[#This Row],[VALUE]]-MIS[[#This Row],[LIVE_VALUE]],MIS[[#This Row],[LIVE_VALUE]]-MIS[[#This Row],[VALUE]])</f>
        <v>1432.5</v>
      </c>
      <c r="AH4686" t="str" cm="1">
        <f t="array" ref="AH4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6" t="str">
        <f>MIS[[#This Row],[TRADING SYMBOL]]</f>
        <v>NIFTY2552225050CE</v>
      </c>
      <c r="AJ4686" t="str">
        <f>IF(RIGHT(MIS[[#This Row],[Main/Hedge]],4)="MAIN","MAIN","HEDGE")</f>
        <v>MAIN</v>
      </c>
      <c r="AK4686" t="str" cm="1">
        <f t="array" ref="AK4686">_xlfn._xlws.FILTER(Table4[Column1],ISNUMBER(SEARCH(Table4[Column1],MIS[[#This Row],[OrderUniqueIdentifier]])),"")</f>
        <v>VWAP</v>
      </c>
    </row>
    <row r="4687" spans="1:37" x14ac:dyDescent="0.25">
      <c r="A4687" t="s">
        <v>71</v>
      </c>
      <c r="B4687" t="s">
        <v>619</v>
      </c>
      <c r="C4687" t="s">
        <v>8318</v>
      </c>
      <c r="D4687" t="s">
        <v>72</v>
      </c>
      <c r="E4687" t="s">
        <v>2904</v>
      </c>
      <c r="F4687" t="s">
        <v>73</v>
      </c>
      <c r="G4687" t="s">
        <v>89</v>
      </c>
      <c r="H4687" t="s">
        <v>75</v>
      </c>
      <c r="I4687" t="s">
        <v>76</v>
      </c>
      <c r="J4687" t="s">
        <v>77</v>
      </c>
      <c r="K4687">
        <v>300</v>
      </c>
      <c r="L4687" t="s">
        <v>77</v>
      </c>
      <c r="M4687" t="s">
        <v>78</v>
      </c>
      <c r="N4687" t="s">
        <v>8319</v>
      </c>
      <c r="O4687" t="s">
        <v>8297</v>
      </c>
      <c r="P4687" t="s">
        <v>8297</v>
      </c>
      <c r="Q4687" t="s">
        <v>2907</v>
      </c>
      <c r="R4687" t="s">
        <v>79</v>
      </c>
      <c r="S4687" t="s">
        <v>24</v>
      </c>
      <c r="T4687" t="s">
        <v>2908</v>
      </c>
      <c r="U4687" t="s">
        <v>43</v>
      </c>
      <c r="V4687" t="s">
        <v>80</v>
      </c>
      <c r="W4687">
        <v>25050</v>
      </c>
      <c r="X4687" t="s">
        <v>81</v>
      </c>
      <c r="Y4687">
        <v>-300</v>
      </c>
      <c r="Z4687" t="s">
        <v>8298</v>
      </c>
      <c r="AA4687" t="s">
        <v>8298</v>
      </c>
      <c r="AB4687" t="s">
        <v>90</v>
      </c>
      <c r="AC4687" t="s">
        <v>91</v>
      </c>
      <c r="AD4687">
        <f>_xlfn.XLOOKUP(MIS[[#This Row],[TRADING SYMBOL]],[1]Sheet1!$D:$D,[1]Sheet1!$C:$C)</f>
        <v>160.9</v>
      </c>
      <c r="AE4687">
        <f>MIS[[#This Row],[OrderAverageTradedPrice]]*MIS[[#This Row],[OrderQuantity]]</f>
        <v>49668.75</v>
      </c>
      <c r="AF4687">
        <f>MIS[[#This Row],[LTP]]*MIS[[#This Row],[OrderQuantity]]</f>
        <v>48270</v>
      </c>
      <c r="AG4687">
        <f>IF(MIS[[#This Row],[OrderSide]]="SELL",MIS[[#This Row],[VALUE]]-MIS[[#This Row],[LIVE_VALUE]],MIS[[#This Row],[LIVE_VALUE]]-MIS[[#This Row],[VALUE]])</f>
        <v>1398.75</v>
      </c>
      <c r="AH4687" t="str" cm="1">
        <f t="array" ref="AH4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7" t="str">
        <f>MIS[[#This Row],[TRADING SYMBOL]]</f>
        <v>NIFTY2552225050CE</v>
      </c>
      <c r="AJ4687" t="str">
        <f>IF(RIGHT(MIS[[#This Row],[Main/Hedge]],4)="MAIN","MAIN","HEDGE")</f>
        <v>MAIN</v>
      </c>
      <c r="AK4687" t="str" cm="1">
        <f t="array" ref="AK4687">_xlfn._xlws.FILTER(Table4[Column1],ISNUMBER(SEARCH(Table4[Column1],MIS[[#This Row],[OrderUniqueIdentifier]])),"")</f>
        <v>VWAP</v>
      </c>
    </row>
    <row r="4688" spans="1:37" x14ac:dyDescent="0.25">
      <c r="A4688" t="s">
        <v>71</v>
      </c>
      <c r="B4688" t="s">
        <v>629</v>
      </c>
      <c r="C4688" t="s">
        <v>8320</v>
      </c>
      <c r="D4688" t="s">
        <v>72</v>
      </c>
      <c r="E4688" t="s">
        <v>2904</v>
      </c>
      <c r="F4688" t="s">
        <v>73</v>
      </c>
      <c r="G4688" t="s">
        <v>89</v>
      </c>
      <c r="H4688" t="s">
        <v>75</v>
      </c>
      <c r="I4688" t="s">
        <v>76</v>
      </c>
      <c r="J4688" t="s">
        <v>77</v>
      </c>
      <c r="K4688">
        <v>75</v>
      </c>
      <c r="L4688" t="s">
        <v>77</v>
      </c>
      <c r="M4688" t="s">
        <v>78</v>
      </c>
      <c r="N4688" t="s">
        <v>8321</v>
      </c>
      <c r="O4688" t="s">
        <v>8297</v>
      </c>
      <c r="P4688" t="s">
        <v>8297</v>
      </c>
      <c r="Q4688" t="s">
        <v>2907</v>
      </c>
      <c r="R4688" t="s">
        <v>79</v>
      </c>
      <c r="S4688" t="s">
        <v>24</v>
      </c>
      <c r="T4688" t="s">
        <v>2908</v>
      </c>
      <c r="U4688" t="s">
        <v>43</v>
      </c>
      <c r="V4688" t="s">
        <v>80</v>
      </c>
      <c r="W4688">
        <v>25050</v>
      </c>
      <c r="X4688" t="s">
        <v>81</v>
      </c>
      <c r="Y4688">
        <v>-75</v>
      </c>
      <c r="Z4688" t="s">
        <v>8298</v>
      </c>
      <c r="AA4688" t="s">
        <v>8298</v>
      </c>
      <c r="AB4688" t="s">
        <v>90</v>
      </c>
      <c r="AC4688" t="s">
        <v>91</v>
      </c>
      <c r="AD4688">
        <f>_xlfn.XLOOKUP(MIS[[#This Row],[TRADING SYMBOL]],[1]Sheet1!$D:$D,[1]Sheet1!$C:$C)</f>
        <v>160.9</v>
      </c>
      <c r="AE4688">
        <f>MIS[[#This Row],[OrderAverageTradedPrice]]*MIS[[#This Row],[OrderQuantity]]</f>
        <v>12408.75</v>
      </c>
      <c r="AF4688">
        <f>MIS[[#This Row],[LTP]]*MIS[[#This Row],[OrderQuantity]]</f>
        <v>12067.5</v>
      </c>
      <c r="AG4688">
        <f>IF(MIS[[#This Row],[OrderSide]]="SELL",MIS[[#This Row],[VALUE]]-MIS[[#This Row],[LIVE_VALUE]],MIS[[#This Row],[LIVE_VALUE]]-MIS[[#This Row],[VALUE]])</f>
        <v>341.25</v>
      </c>
      <c r="AH4688" t="str" cm="1">
        <f t="array" ref="AH4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8" t="str">
        <f>MIS[[#This Row],[TRADING SYMBOL]]</f>
        <v>NIFTY2552225050CE</v>
      </c>
      <c r="AJ4688" t="str">
        <f>IF(RIGHT(MIS[[#This Row],[Main/Hedge]],4)="MAIN","MAIN","HEDGE")</f>
        <v>MAIN</v>
      </c>
      <c r="AK4688" t="str" cm="1">
        <f t="array" ref="AK4688">_xlfn._xlws.FILTER(Table4[Column1],ISNUMBER(SEARCH(Table4[Column1],MIS[[#This Row],[OrderUniqueIdentifier]])),"")</f>
        <v>VWAP</v>
      </c>
    </row>
    <row r="4689" spans="1:37" x14ac:dyDescent="0.25">
      <c r="A4689" t="s">
        <v>71</v>
      </c>
      <c r="B4689" t="s">
        <v>652</v>
      </c>
      <c r="C4689" t="s">
        <v>8325</v>
      </c>
      <c r="D4689" t="s">
        <v>72</v>
      </c>
      <c r="E4689" t="s">
        <v>2904</v>
      </c>
      <c r="F4689" t="s">
        <v>73</v>
      </c>
      <c r="G4689" t="s">
        <v>89</v>
      </c>
      <c r="H4689" t="s">
        <v>75</v>
      </c>
      <c r="I4689" t="s">
        <v>76</v>
      </c>
      <c r="J4689" t="s">
        <v>77</v>
      </c>
      <c r="K4689">
        <v>150</v>
      </c>
      <c r="L4689" t="s">
        <v>77</v>
      </c>
      <c r="M4689" t="s">
        <v>78</v>
      </c>
      <c r="N4689" t="s">
        <v>8326</v>
      </c>
      <c r="O4689" t="s">
        <v>8297</v>
      </c>
      <c r="P4689" t="s">
        <v>8297</v>
      </c>
      <c r="Q4689" t="s">
        <v>2907</v>
      </c>
      <c r="R4689" t="s">
        <v>79</v>
      </c>
      <c r="S4689" t="s">
        <v>24</v>
      </c>
      <c r="T4689" t="s">
        <v>2908</v>
      </c>
      <c r="U4689" t="s">
        <v>43</v>
      </c>
      <c r="V4689" t="s">
        <v>80</v>
      </c>
      <c r="W4689">
        <v>25050</v>
      </c>
      <c r="X4689" t="s">
        <v>81</v>
      </c>
      <c r="Y4689">
        <v>-150</v>
      </c>
      <c r="Z4689" t="s">
        <v>8298</v>
      </c>
      <c r="AA4689" t="s">
        <v>8298</v>
      </c>
      <c r="AB4689" t="s">
        <v>90</v>
      </c>
      <c r="AC4689" t="s">
        <v>91</v>
      </c>
      <c r="AD4689">
        <f>_xlfn.XLOOKUP(MIS[[#This Row],[TRADING SYMBOL]],[1]Sheet1!$D:$D,[1]Sheet1!$C:$C)</f>
        <v>160.9</v>
      </c>
      <c r="AE4689">
        <f>MIS[[#This Row],[OrderAverageTradedPrice]]*MIS[[#This Row],[OrderQuantity]]</f>
        <v>24776.25</v>
      </c>
      <c r="AF4689">
        <f>MIS[[#This Row],[LTP]]*MIS[[#This Row],[OrderQuantity]]</f>
        <v>24135</v>
      </c>
      <c r="AG4689">
        <f>IF(MIS[[#This Row],[OrderSide]]="SELL",MIS[[#This Row],[VALUE]]-MIS[[#This Row],[LIVE_VALUE]],MIS[[#This Row],[LIVE_VALUE]]-MIS[[#This Row],[VALUE]])</f>
        <v>641.25</v>
      </c>
      <c r="AH4689" t="str" cm="1">
        <f t="array" ref="AH4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9" t="str">
        <f>MIS[[#This Row],[TRADING SYMBOL]]</f>
        <v>NIFTY2552225050CE</v>
      </c>
      <c r="AJ4689" t="str">
        <f>IF(RIGHT(MIS[[#This Row],[Main/Hedge]],4)="MAIN","MAIN","HEDGE")</f>
        <v>MAIN</v>
      </c>
      <c r="AK4689" t="str" cm="1">
        <f t="array" ref="AK4689">_xlfn._xlws.FILTER(Table4[Column1],ISNUMBER(SEARCH(Table4[Column1],MIS[[#This Row],[OrderUniqueIdentifier]])),"")</f>
        <v>VWAP</v>
      </c>
    </row>
    <row r="4690" spans="1:37" x14ac:dyDescent="0.25">
      <c r="A4690" t="s">
        <v>71</v>
      </c>
      <c r="B4690" t="s">
        <v>779</v>
      </c>
      <c r="C4690" t="s">
        <v>8347</v>
      </c>
      <c r="D4690" t="s">
        <v>72</v>
      </c>
      <c r="E4690" t="s">
        <v>2904</v>
      </c>
      <c r="F4690" t="s">
        <v>73</v>
      </c>
      <c r="G4690" t="s">
        <v>89</v>
      </c>
      <c r="H4690" t="s">
        <v>75</v>
      </c>
      <c r="I4690" t="s">
        <v>76</v>
      </c>
      <c r="J4690" t="s">
        <v>77</v>
      </c>
      <c r="K4690">
        <v>150</v>
      </c>
      <c r="L4690" t="s">
        <v>77</v>
      </c>
      <c r="M4690" t="s">
        <v>78</v>
      </c>
      <c r="N4690" t="s">
        <v>8348</v>
      </c>
      <c r="O4690" t="s">
        <v>8297</v>
      </c>
      <c r="P4690" t="s">
        <v>8297</v>
      </c>
      <c r="Q4690" t="s">
        <v>2907</v>
      </c>
      <c r="R4690" t="s">
        <v>79</v>
      </c>
      <c r="S4690" t="s">
        <v>24</v>
      </c>
      <c r="T4690" t="s">
        <v>2908</v>
      </c>
      <c r="U4690" t="s">
        <v>43</v>
      </c>
      <c r="V4690" t="s">
        <v>80</v>
      </c>
      <c r="W4690">
        <v>25050</v>
      </c>
      <c r="X4690" t="s">
        <v>81</v>
      </c>
      <c r="Y4690">
        <v>-150</v>
      </c>
      <c r="Z4690" t="s">
        <v>8298</v>
      </c>
      <c r="AA4690" t="s">
        <v>8298</v>
      </c>
      <c r="AB4690" t="s">
        <v>90</v>
      </c>
      <c r="AC4690" t="s">
        <v>91</v>
      </c>
      <c r="AD4690">
        <f>_xlfn.XLOOKUP(MIS[[#This Row],[TRADING SYMBOL]],[1]Sheet1!$D:$D,[1]Sheet1!$C:$C)</f>
        <v>160.9</v>
      </c>
      <c r="AE4690">
        <f>MIS[[#This Row],[OrderAverageTradedPrice]]*MIS[[#This Row],[OrderQuantity]]</f>
        <v>24877.5</v>
      </c>
      <c r="AF4690">
        <f>MIS[[#This Row],[LTP]]*MIS[[#This Row],[OrderQuantity]]</f>
        <v>24135</v>
      </c>
      <c r="AG4690">
        <f>IF(MIS[[#This Row],[OrderSide]]="SELL",MIS[[#This Row],[VALUE]]-MIS[[#This Row],[LIVE_VALUE]],MIS[[#This Row],[LIVE_VALUE]]-MIS[[#This Row],[VALUE]])</f>
        <v>742.5</v>
      </c>
      <c r="AH4690" t="str" cm="1">
        <f t="array" ref="AH4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0" t="str">
        <f>MIS[[#This Row],[TRADING SYMBOL]]</f>
        <v>NIFTY2552225050CE</v>
      </c>
      <c r="AJ4690" t="str">
        <f>IF(RIGHT(MIS[[#This Row],[Main/Hedge]],4)="MAIN","MAIN","HEDGE")</f>
        <v>MAIN</v>
      </c>
      <c r="AK4690" t="str" cm="1">
        <f t="array" ref="AK4690">_xlfn._xlws.FILTER(Table4[Column1],ISNUMBER(SEARCH(Table4[Column1],MIS[[#This Row],[OrderUniqueIdentifier]])),"")</f>
        <v>VWAP</v>
      </c>
    </row>
    <row r="4691" spans="1:37" x14ac:dyDescent="0.25">
      <c r="A4691" t="s">
        <v>71</v>
      </c>
      <c r="B4691" t="s">
        <v>822</v>
      </c>
      <c r="C4691" t="s">
        <v>8355</v>
      </c>
      <c r="D4691" t="s">
        <v>72</v>
      </c>
      <c r="E4691" t="s">
        <v>2904</v>
      </c>
      <c r="F4691" t="s">
        <v>73</v>
      </c>
      <c r="G4691" t="s">
        <v>89</v>
      </c>
      <c r="H4691" t="s">
        <v>75</v>
      </c>
      <c r="I4691" t="s">
        <v>76</v>
      </c>
      <c r="J4691" t="s">
        <v>77</v>
      </c>
      <c r="K4691">
        <v>150</v>
      </c>
      <c r="L4691" t="s">
        <v>77</v>
      </c>
      <c r="M4691" t="s">
        <v>78</v>
      </c>
      <c r="N4691" t="s">
        <v>6684</v>
      </c>
      <c r="O4691" t="s">
        <v>8297</v>
      </c>
      <c r="P4691" t="s">
        <v>8297</v>
      </c>
      <c r="Q4691" t="s">
        <v>2907</v>
      </c>
      <c r="R4691" t="s">
        <v>79</v>
      </c>
      <c r="S4691" t="s">
        <v>24</v>
      </c>
      <c r="T4691" t="s">
        <v>2908</v>
      </c>
      <c r="U4691" t="s">
        <v>43</v>
      </c>
      <c r="V4691" t="s">
        <v>80</v>
      </c>
      <c r="W4691">
        <v>25050</v>
      </c>
      <c r="X4691" t="s">
        <v>81</v>
      </c>
      <c r="Y4691">
        <v>-150</v>
      </c>
      <c r="Z4691" t="s">
        <v>8298</v>
      </c>
      <c r="AA4691" t="s">
        <v>8298</v>
      </c>
      <c r="AB4691" t="s">
        <v>90</v>
      </c>
      <c r="AC4691" t="s">
        <v>91</v>
      </c>
      <c r="AD4691">
        <f>_xlfn.XLOOKUP(MIS[[#This Row],[TRADING SYMBOL]],[1]Sheet1!$D:$D,[1]Sheet1!$C:$C)</f>
        <v>160.9</v>
      </c>
      <c r="AE4691">
        <f>MIS[[#This Row],[OrderAverageTradedPrice]]*MIS[[#This Row],[OrderQuantity]]</f>
        <v>24855</v>
      </c>
      <c r="AF4691">
        <f>MIS[[#This Row],[LTP]]*MIS[[#This Row],[OrderQuantity]]</f>
        <v>24135</v>
      </c>
      <c r="AG4691">
        <f>IF(MIS[[#This Row],[OrderSide]]="SELL",MIS[[#This Row],[VALUE]]-MIS[[#This Row],[LIVE_VALUE]],MIS[[#This Row],[LIVE_VALUE]]-MIS[[#This Row],[VALUE]])</f>
        <v>720</v>
      </c>
      <c r="AH4691" t="str" cm="1">
        <f t="array" ref="AH4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1" t="str">
        <f>MIS[[#This Row],[TRADING SYMBOL]]</f>
        <v>NIFTY2552225050CE</v>
      </c>
      <c r="AJ4691" t="str">
        <f>IF(RIGHT(MIS[[#This Row],[Main/Hedge]],4)="MAIN","MAIN","HEDGE")</f>
        <v>MAIN</v>
      </c>
      <c r="AK4691" t="str" cm="1">
        <f t="array" ref="AK4691">_xlfn._xlws.FILTER(Table4[Column1],ISNUMBER(SEARCH(Table4[Column1],MIS[[#This Row],[OrderUniqueIdentifier]])),"")</f>
        <v>VWAP</v>
      </c>
    </row>
    <row r="4692" spans="1:37" x14ac:dyDescent="0.25">
      <c r="A4692" t="s">
        <v>71</v>
      </c>
      <c r="B4692" t="s">
        <v>880</v>
      </c>
      <c r="C4692" t="s">
        <v>8368</v>
      </c>
      <c r="D4692" t="s">
        <v>72</v>
      </c>
      <c r="E4692" t="s">
        <v>2904</v>
      </c>
      <c r="F4692" t="s">
        <v>73</v>
      </c>
      <c r="G4692" t="s">
        <v>89</v>
      </c>
      <c r="H4692" t="s">
        <v>75</v>
      </c>
      <c r="I4692" t="s">
        <v>76</v>
      </c>
      <c r="J4692" t="s">
        <v>77</v>
      </c>
      <c r="K4692">
        <v>225</v>
      </c>
      <c r="L4692" t="s">
        <v>77</v>
      </c>
      <c r="M4692" t="s">
        <v>78</v>
      </c>
      <c r="N4692" t="s">
        <v>8321</v>
      </c>
      <c r="O4692" t="s">
        <v>8297</v>
      </c>
      <c r="P4692" t="s">
        <v>8297</v>
      </c>
      <c r="Q4692" t="s">
        <v>2907</v>
      </c>
      <c r="R4692" t="s">
        <v>79</v>
      </c>
      <c r="S4692" t="s">
        <v>24</v>
      </c>
      <c r="T4692" t="s">
        <v>2908</v>
      </c>
      <c r="U4692" t="s">
        <v>43</v>
      </c>
      <c r="V4692" t="s">
        <v>80</v>
      </c>
      <c r="W4692">
        <v>25050</v>
      </c>
      <c r="X4692" t="s">
        <v>81</v>
      </c>
      <c r="Y4692">
        <v>-225</v>
      </c>
      <c r="Z4692" t="s">
        <v>8298</v>
      </c>
      <c r="AA4692" t="s">
        <v>8298</v>
      </c>
      <c r="AB4692" t="s">
        <v>90</v>
      </c>
      <c r="AC4692" t="s">
        <v>91</v>
      </c>
      <c r="AD4692">
        <f>_xlfn.XLOOKUP(MIS[[#This Row],[TRADING SYMBOL]],[1]Sheet1!$D:$D,[1]Sheet1!$C:$C)</f>
        <v>160.9</v>
      </c>
      <c r="AE4692">
        <f>MIS[[#This Row],[OrderAverageTradedPrice]]*MIS[[#This Row],[OrderQuantity]]</f>
        <v>37226.25</v>
      </c>
      <c r="AF4692">
        <f>MIS[[#This Row],[LTP]]*MIS[[#This Row],[OrderQuantity]]</f>
        <v>36202.5</v>
      </c>
      <c r="AG4692">
        <f>IF(MIS[[#This Row],[OrderSide]]="SELL",MIS[[#This Row],[VALUE]]-MIS[[#This Row],[LIVE_VALUE]],MIS[[#This Row],[LIVE_VALUE]]-MIS[[#This Row],[VALUE]])</f>
        <v>1023.75</v>
      </c>
      <c r="AH4692" t="str" cm="1">
        <f t="array" ref="AH4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2" t="str">
        <f>MIS[[#This Row],[TRADING SYMBOL]]</f>
        <v>NIFTY2552225050CE</v>
      </c>
      <c r="AJ4692" t="str">
        <f>IF(RIGHT(MIS[[#This Row],[Main/Hedge]],4)="MAIN","MAIN","HEDGE")</f>
        <v>MAIN</v>
      </c>
      <c r="AK4692" t="str" cm="1">
        <f t="array" ref="AK4692">_xlfn._xlws.FILTER(Table4[Column1],ISNUMBER(SEARCH(Table4[Column1],MIS[[#This Row],[OrderUniqueIdentifier]])),"")</f>
        <v>VWAP</v>
      </c>
    </row>
    <row r="4693" spans="1:37" x14ac:dyDescent="0.25">
      <c r="A4693" t="s">
        <v>71</v>
      </c>
      <c r="B4693" t="s">
        <v>1021</v>
      </c>
      <c r="C4693" t="s">
        <v>8396</v>
      </c>
      <c r="D4693" t="s">
        <v>72</v>
      </c>
      <c r="E4693" t="s">
        <v>2904</v>
      </c>
      <c r="F4693" t="s">
        <v>73</v>
      </c>
      <c r="G4693" t="s">
        <v>89</v>
      </c>
      <c r="H4693" t="s">
        <v>75</v>
      </c>
      <c r="I4693" t="s">
        <v>76</v>
      </c>
      <c r="J4693" t="s">
        <v>77</v>
      </c>
      <c r="K4693">
        <v>225</v>
      </c>
      <c r="L4693" t="s">
        <v>77</v>
      </c>
      <c r="M4693" t="s">
        <v>78</v>
      </c>
      <c r="N4693" t="s">
        <v>8397</v>
      </c>
      <c r="O4693" t="s">
        <v>8301</v>
      </c>
      <c r="P4693" t="s">
        <v>8297</v>
      </c>
      <c r="Q4693" t="s">
        <v>2907</v>
      </c>
      <c r="R4693" t="s">
        <v>79</v>
      </c>
      <c r="S4693" t="s">
        <v>24</v>
      </c>
      <c r="T4693" t="s">
        <v>2908</v>
      </c>
      <c r="U4693" t="s">
        <v>43</v>
      </c>
      <c r="V4693" t="s">
        <v>80</v>
      </c>
      <c r="W4693">
        <v>25050</v>
      </c>
      <c r="X4693" t="s">
        <v>81</v>
      </c>
      <c r="Y4693">
        <v>-225</v>
      </c>
      <c r="Z4693" t="s">
        <v>8302</v>
      </c>
      <c r="AA4693" t="s">
        <v>8298</v>
      </c>
      <c r="AB4693" t="s">
        <v>90</v>
      </c>
      <c r="AC4693" t="s">
        <v>91</v>
      </c>
      <c r="AD4693">
        <f>_xlfn.XLOOKUP(MIS[[#This Row],[TRADING SYMBOL]],[1]Sheet1!$D:$D,[1]Sheet1!$C:$C)</f>
        <v>160.9</v>
      </c>
      <c r="AE4693">
        <f>MIS[[#This Row],[OrderAverageTradedPrice]]*MIS[[#This Row],[OrderQuantity]]</f>
        <v>37121.249999999927</v>
      </c>
      <c r="AF4693">
        <f>MIS[[#This Row],[LTP]]*MIS[[#This Row],[OrderQuantity]]</f>
        <v>36202.5</v>
      </c>
      <c r="AG4693">
        <f>IF(MIS[[#This Row],[OrderSide]]="SELL",MIS[[#This Row],[VALUE]]-MIS[[#This Row],[LIVE_VALUE]],MIS[[#This Row],[LIVE_VALUE]]-MIS[[#This Row],[VALUE]])</f>
        <v>918.74999999992724</v>
      </c>
      <c r="AH4693" t="str" cm="1">
        <f t="array" ref="AH4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3" t="str">
        <f>MIS[[#This Row],[TRADING SYMBOL]]</f>
        <v>NIFTY2552225050CE</v>
      </c>
      <c r="AJ4693" t="str">
        <f>IF(RIGHT(MIS[[#This Row],[Main/Hedge]],4)="MAIN","MAIN","HEDGE")</f>
        <v>MAIN</v>
      </c>
      <c r="AK4693" t="str" cm="1">
        <f t="array" ref="AK4693">_xlfn._xlws.FILTER(Table4[Column1],ISNUMBER(SEARCH(Table4[Column1],MIS[[#This Row],[OrderUniqueIdentifier]])),"")</f>
        <v>VWAP</v>
      </c>
    </row>
    <row r="4694" spans="1:37" x14ac:dyDescent="0.25">
      <c r="A4694" t="s">
        <v>71</v>
      </c>
      <c r="B4694" t="s">
        <v>1029</v>
      </c>
      <c r="C4694" t="s">
        <v>8398</v>
      </c>
      <c r="D4694" t="s">
        <v>72</v>
      </c>
      <c r="E4694" t="s">
        <v>2904</v>
      </c>
      <c r="F4694" t="s">
        <v>73</v>
      </c>
      <c r="G4694" t="s">
        <v>89</v>
      </c>
      <c r="H4694" t="s">
        <v>75</v>
      </c>
      <c r="I4694" t="s">
        <v>76</v>
      </c>
      <c r="J4694" t="s">
        <v>77</v>
      </c>
      <c r="K4694">
        <v>225</v>
      </c>
      <c r="L4694" t="s">
        <v>77</v>
      </c>
      <c r="M4694" t="s">
        <v>78</v>
      </c>
      <c r="N4694" t="s">
        <v>8399</v>
      </c>
      <c r="O4694" t="s">
        <v>8301</v>
      </c>
      <c r="P4694" t="s">
        <v>8297</v>
      </c>
      <c r="Q4694" t="s">
        <v>2907</v>
      </c>
      <c r="R4694" t="s">
        <v>79</v>
      </c>
      <c r="S4694" t="s">
        <v>24</v>
      </c>
      <c r="T4694" t="s">
        <v>2908</v>
      </c>
      <c r="U4694" t="s">
        <v>43</v>
      </c>
      <c r="V4694" t="s">
        <v>80</v>
      </c>
      <c r="W4694">
        <v>25050</v>
      </c>
      <c r="X4694" t="s">
        <v>81</v>
      </c>
      <c r="Y4694">
        <v>-225</v>
      </c>
      <c r="Z4694" t="s">
        <v>8302</v>
      </c>
      <c r="AA4694" t="s">
        <v>8298</v>
      </c>
      <c r="AB4694" t="s">
        <v>90</v>
      </c>
      <c r="AC4694" t="s">
        <v>91</v>
      </c>
      <c r="AD4694">
        <f>_xlfn.XLOOKUP(MIS[[#This Row],[TRADING SYMBOL]],[1]Sheet1!$D:$D,[1]Sheet1!$C:$C)</f>
        <v>160.9</v>
      </c>
      <c r="AE4694">
        <f>MIS[[#This Row],[OrderAverageTradedPrice]]*MIS[[#This Row],[OrderQuantity]]</f>
        <v>37128.749999999847</v>
      </c>
      <c r="AF4694">
        <f>MIS[[#This Row],[LTP]]*MIS[[#This Row],[OrderQuantity]]</f>
        <v>36202.5</v>
      </c>
      <c r="AG4694">
        <f>IF(MIS[[#This Row],[OrderSide]]="SELL",MIS[[#This Row],[VALUE]]-MIS[[#This Row],[LIVE_VALUE]],MIS[[#This Row],[LIVE_VALUE]]-MIS[[#This Row],[VALUE]])</f>
        <v>926.2499999998472</v>
      </c>
      <c r="AH4694" t="str" cm="1">
        <f t="array" ref="AH4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4" t="str">
        <f>MIS[[#This Row],[TRADING SYMBOL]]</f>
        <v>NIFTY2552225050CE</v>
      </c>
      <c r="AJ4694" t="str">
        <f>IF(RIGHT(MIS[[#This Row],[Main/Hedge]],4)="MAIN","MAIN","HEDGE")</f>
        <v>MAIN</v>
      </c>
      <c r="AK4694" t="str" cm="1">
        <f t="array" ref="AK4694">_xlfn._xlws.FILTER(Table4[Column1],ISNUMBER(SEARCH(Table4[Column1],MIS[[#This Row],[OrderUniqueIdentifier]])),"")</f>
        <v>VWAP</v>
      </c>
    </row>
    <row r="4695" spans="1:37" x14ac:dyDescent="0.25">
      <c r="A4695" t="s">
        <v>71</v>
      </c>
      <c r="B4695" t="s">
        <v>1108</v>
      </c>
      <c r="C4695" t="s">
        <v>8414</v>
      </c>
      <c r="D4695" t="s">
        <v>72</v>
      </c>
      <c r="E4695" t="s">
        <v>2904</v>
      </c>
      <c r="F4695" t="s">
        <v>73</v>
      </c>
      <c r="G4695" t="s">
        <v>89</v>
      </c>
      <c r="H4695" t="s">
        <v>75</v>
      </c>
      <c r="I4695" t="s">
        <v>76</v>
      </c>
      <c r="J4695" t="s">
        <v>77</v>
      </c>
      <c r="K4695">
        <v>225</v>
      </c>
      <c r="L4695" t="s">
        <v>77</v>
      </c>
      <c r="M4695" t="s">
        <v>78</v>
      </c>
      <c r="N4695" t="s">
        <v>8415</v>
      </c>
      <c r="O4695" t="s">
        <v>8297</v>
      </c>
      <c r="P4695" t="s">
        <v>8297</v>
      </c>
      <c r="Q4695" t="s">
        <v>2907</v>
      </c>
      <c r="R4695" t="s">
        <v>79</v>
      </c>
      <c r="S4695" t="s">
        <v>24</v>
      </c>
      <c r="T4695" t="s">
        <v>2908</v>
      </c>
      <c r="U4695" t="s">
        <v>43</v>
      </c>
      <c r="V4695" t="s">
        <v>80</v>
      </c>
      <c r="W4695">
        <v>25050</v>
      </c>
      <c r="X4695" t="s">
        <v>81</v>
      </c>
      <c r="Y4695">
        <v>-225</v>
      </c>
      <c r="Z4695" t="s">
        <v>8298</v>
      </c>
      <c r="AA4695" t="s">
        <v>8298</v>
      </c>
      <c r="AB4695" t="s">
        <v>90</v>
      </c>
      <c r="AC4695" t="s">
        <v>91</v>
      </c>
      <c r="AD4695">
        <f>_xlfn.XLOOKUP(MIS[[#This Row],[TRADING SYMBOL]],[1]Sheet1!$D:$D,[1]Sheet1!$C:$C)</f>
        <v>160.9</v>
      </c>
      <c r="AE4695">
        <f>MIS[[#This Row],[OrderAverageTradedPrice]]*MIS[[#This Row],[OrderQuantity]]</f>
        <v>37286.249999999847</v>
      </c>
      <c r="AF4695">
        <f>MIS[[#This Row],[LTP]]*MIS[[#This Row],[OrderQuantity]]</f>
        <v>36202.5</v>
      </c>
      <c r="AG4695">
        <f>IF(MIS[[#This Row],[OrderSide]]="SELL",MIS[[#This Row],[VALUE]]-MIS[[#This Row],[LIVE_VALUE]],MIS[[#This Row],[LIVE_VALUE]]-MIS[[#This Row],[VALUE]])</f>
        <v>1083.7499999998472</v>
      </c>
      <c r="AH4695" t="str" cm="1">
        <f t="array" ref="AH4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5" t="str">
        <f>MIS[[#This Row],[TRADING SYMBOL]]</f>
        <v>NIFTY2552225050CE</v>
      </c>
      <c r="AJ4695" t="str">
        <f>IF(RIGHT(MIS[[#This Row],[Main/Hedge]],4)="MAIN","MAIN","HEDGE")</f>
        <v>MAIN</v>
      </c>
      <c r="AK4695" t="str" cm="1">
        <f t="array" ref="AK4695">_xlfn._xlws.FILTER(Table4[Column1],ISNUMBER(SEARCH(Table4[Column1],MIS[[#This Row],[OrderUniqueIdentifier]])),"")</f>
        <v>VWAP</v>
      </c>
    </row>
    <row r="4696" spans="1:37" x14ac:dyDescent="0.25">
      <c r="A4696" t="s">
        <v>71</v>
      </c>
      <c r="B4696" t="s">
        <v>1135</v>
      </c>
      <c r="C4696" t="s">
        <v>8420</v>
      </c>
      <c r="D4696" t="s">
        <v>72</v>
      </c>
      <c r="E4696" t="s">
        <v>2904</v>
      </c>
      <c r="F4696" t="s">
        <v>73</v>
      </c>
      <c r="G4696" t="s">
        <v>89</v>
      </c>
      <c r="H4696" t="s">
        <v>75</v>
      </c>
      <c r="I4696" t="s">
        <v>76</v>
      </c>
      <c r="J4696" t="s">
        <v>77</v>
      </c>
      <c r="K4696">
        <v>825</v>
      </c>
      <c r="L4696" t="s">
        <v>77</v>
      </c>
      <c r="M4696" t="s">
        <v>78</v>
      </c>
      <c r="N4696" t="s">
        <v>8421</v>
      </c>
      <c r="O4696" t="s">
        <v>8301</v>
      </c>
      <c r="P4696" t="s">
        <v>8297</v>
      </c>
      <c r="Q4696" t="s">
        <v>2907</v>
      </c>
      <c r="R4696" t="s">
        <v>79</v>
      </c>
      <c r="S4696" t="s">
        <v>24</v>
      </c>
      <c r="T4696" t="s">
        <v>2908</v>
      </c>
      <c r="U4696" t="s">
        <v>43</v>
      </c>
      <c r="V4696" t="s">
        <v>80</v>
      </c>
      <c r="W4696">
        <v>25050</v>
      </c>
      <c r="X4696" t="s">
        <v>81</v>
      </c>
      <c r="Y4696">
        <v>-825</v>
      </c>
      <c r="Z4696" t="s">
        <v>8302</v>
      </c>
      <c r="AA4696" t="s">
        <v>8298</v>
      </c>
      <c r="AB4696" t="s">
        <v>90</v>
      </c>
      <c r="AC4696" t="s">
        <v>91</v>
      </c>
      <c r="AD4696">
        <f>_xlfn.XLOOKUP(MIS[[#This Row],[TRADING SYMBOL]],[1]Sheet1!$D:$D,[1]Sheet1!$C:$C)</f>
        <v>160.9</v>
      </c>
      <c r="AE4696">
        <f>MIS[[#This Row],[OrderAverageTradedPrice]]*MIS[[#This Row],[OrderQuantity]]</f>
        <v>136128.74999999962</v>
      </c>
      <c r="AF4696">
        <f>MIS[[#This Row],[LTP]]*MIS[[#This Row],[OrderQuantity]]</f>
        <v>132742.5</v>
      </c>
      <c r="AG4696">
        <f>IF(MIS[[#This Row],[OrderSide]]="SELL",MIS[[#This Row],[VALUE]]-MIS[[#This Row],[LIVE_VALUE]],MIS[[#This Row],[LIVE_VALUE]]-MIS[[#This Row],[VALUE]])</f>
        <v>3386.2499999996217</v>
      </c>
      <c r="AH4696" t="str" cm="1">
        <f t="array" ref="AH4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6" t="str">
        <f>MIS[[#This Row],[TRADING SYMBOL]]</f>
        <v>NIFTY2552225050CE</v>
      </c>
      <c r="AJ4696" t="str">
        <f>IF(RIGHT(MIS[[#This Row],[Main/Hedge]],4)="MAIN","MAIN","HEDGE")</f>
        <v>MAIN</v>
      </c>
      <c r="AK4696" t="str" cm="1">
        <f t="array" ref="AK4696">_xlfn._xlws.FILTER(Table4[Column1],ISNUMBER(SEARCH(Table4[Column1],MIS[[#This Row],[OrderUniqueIdentifier]])),"")</f>
        <v>VWAP</v>
      </c>
    </row>
    <row r="4697" spans="1:37" x14ac:dyDescent="0.25">
      <c r="A4697" t="s">
        <v>71</v>
      </c>
      <c r="B4697" t="s">
        <v>1178</v>
      </c>
      <c r="C4697" t="s">
        <v>8429</v>
      </c>
      <c r="D4697" t="s">
        <v>72</v>
      </c>
      <c r="E4697" t="s">
        <v>2904</v>
      </c>
      <c r="F4697" t="s">
        <v>73</v>
      </c>
      <c r="G4697" t="s">
        <v>89</v>
      </c>
      <c r="H4697" t="s">
        <v>75</v>
      </c>
      <c r="I4697" t="s">
        <v>76</v>
      </c>
      <c r="J4697" t="s">
        <v>77</v>
      </c>
      <c r="K4697">
        <v>750</v>
      </c>
      <c r="L4697" t="s">
        <v>77</v>
      </c>
      <c r="M4697" t="s">
        <v>78</v>
      </c>
      <c r="N4697" t="s">
        <v>8430</v>
      </c>
      <c r="O4697" t="s">
        <v>8297</v>
      </c>
      <c r="P4697" t="s">
        <v>8297</v>
      </c>
      <c r="Q4697" t="s">
        <v>2907</v>
      </c>
      <c r="R4697" t="s">
        <v>79</v>
      </c>
      <c r="S4697" t="s">
        <v>24</v>
      </c>
      <c r="T4697" t="s">
        <v>2908</v>
      </c>
      <c r="U4697" t="s">
        <v>43</v>
      </c>
      <c r="V4697" t="s">
        <v>80</v>
      </c>
      <c r="W4697">
        <v>25050</v>
      </c>
      <c r="X4697" t="s">
        <v>81</v>
      </c>
      <c r="Y4697">
        <v>-750</v>
      </c>
      <c r="Z4697" t="s">
        <v>8298</v>
      </c>
      <c r="AA4697" t="s">
        <v>8298</v>
      </c>
      <c r="AB4697" t="s">
        <v>90</v>
      </c>
      <c r="AC4697" t="s">
        <v>91</v>
      </c>
      <c r="AD4697">
        <f>_xlfn.XLOOKUP(MIS[[#This Row],[TRADING SYMBOL]],[1]Sheet1!$D:$D,[1]Sheet1!$C:$C)</f>
        <v>160.9</v>
      </c>
      <c r="AE4697">
        <f>MIS[[#This Row],[OrderAverageTradedPrice]]*MIS[[#This Row],[OrderQuantity]]</f>
        <v>124001.25</v>
      </c>
      <c r="AF4697">
        <f>MIS[[#This Row],[LTP]]*MIS[[#This Row],[OrderQuantity]]</f>
        <v>120675</v>
      </c>
      <c r="AG4697">
        <f>IF(MIS[[#This Row],[OrderSide]]="SELL",MIS[[#This Row],[VALUE]]-MIS[[#This Row],[LIVE_VALUE]],MIS[[#This Row],[LIVE_VALUE]]-MIS[[#This Row],[VALUE]])</f>
        <v>3326.25</v>
      </c>
      <c r="AH4697" t="str" cm="1">
        <f t="array" ref="AH4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7" t="str">
        <f>MIS[[#This Row],[TRADING SYMBOL]]</f>
        <v>NIFTY2552225050CE</v>
      </c>
      <c r="AJ4697" t="str">
        <f>IF(RIGHT(MIS[[#This Row],[Main/Hedge]],4)="MAIN","MAIN","HEDGE")</f>
        <v>MAIN</v>
      </c>
      <c r="AK4697" t="str" cm="1">
        <f t="array" ref="AK4697">_xlfn._xlws.FILTER(Table4[Column1],ISNUMBER(SEARCH(Table4[Column1],MIS[[#This Row],[OrderUniqueIdentifier]])),"")</f>
        <v>VWAP</v>
      </c>
    </row>
    <row r="4698" spans="1:37" x14ac:dyDescent="0.25">
      <c r="A4698" t="s">
        <v>71</v>
      </c>
      <c r="B4698" t="s">
        <v>1217</v>
      </c>
      <c r="C4698" t="s">
        <v>8437</v>
      </c>
      <c r="D4698" t="s">
        <v>72</v>
      </c>
      <c r="E4698" t="s">
        <v>2904</v>
      </c>
      <c r="F4698" t="s">
        <v>73</v>
      </c>
      <c r="G4698" t="s">
        <v>89</v>
      </c>
      <c r="H4698" t="s">
        <v>75</v>
      </c>
      <c r="I4698" t="s">
        <v>76</v>
      </c>
      <c r="J4698" t="s">
        <v>77</v>
      </c>
      <c r="K4698">
        <v>150</v>
      </c>
      <c r="L4698" t="s">
        <v>77</v>
      </c>
      <c r="M4698" t="s">
        <v>78</v>
      </c>
      <c r="N4698" t="s">
        <v>8438</v>
      </c>
      <c r="O4698" t="s">
        <v>8297</v>
      </c>
      <c r="P4698" t="s">
        <v>8297</v>
      </c>
      <c r="Q4698" t="s">
        <v>2907</v>
      </c>
      <c r="R4698" t="s">
        <v>79</v>
      </c>
      <c r="S4698" t="s">
        <v>24</v>
      </c>
      <c r="T4698" t="s">
        <v>2908</v>
      </c>
      <c r="U4698" t="s">
        <v>43</v>
      </c>
      <c r="V4698" t="s">
        <v>80</v>
      </c>
      <c r="W4698">
        <v>25050</v>
      </c>
      <c r="X4698" t="s">
        <v>81</v>
      </c>
      <c r="Y4698">
        <v>-150</v>
      </c>
      <c r="Z4698" t="s">
        <v>8298</v>
      </c>
      <c r="AA4698" t="s">
        <v>8298</v>
      </c>
      <c r="AB4698" t="s">
        <v>90</v>
      </c>
      <c r="AC4698" t="s">
        <v>91</v>
      </c>
      <c r="AD4698">
        <f>_xlfn.XLOOKUP(MIS[[#This Row],[TRADING SYMBOL]],[1]Sheet1!$D:$D,[1]Sheet1!$C:$C)</f>
        <v>160.9</v>
      </c>
      <c r="AE4698">
        <f>MIS[[#This Row],[OrderAverageTradedPrice]]*MIS[[#This Row],[OrderQuantity]]</f>
        <v>24780</v>
      </c>
      <c r="AF4698">
        <f>MIS[[#This Row],[LTP]]*MIS[[#This Row],[OrderQuantity]]</f>
        <v>24135</v>
      </c>
      <c r="AG4698">
        <f>IF(MIS[[#This Row],[OrderSide]]="SELL",MIS[[#This Row],[VALUE]]-MIS[[#This Row],[LIVE_VALUE]],MIS[[#This Row],[LIVE_VALUE]]-MIS[[#This Row],[VALUE]])</f>
        <v>645</v>
      </c>
      <c r="AH4698" t="str" cm="1">
        <f t="array" ref="AH4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8" t="str">
        <f>MIS[[#This Row],[TRADING SYMBOL]]</f>
        <v>NIFTY2552225050CE</v>
      </c>
      <c r="AJ4698" t="str">
        <f>IF(RIGHT(MIS[[#This Row],[Main/Hedge]],4)="MAIN","MAIN","HEDGE")</f>
        <v>MAIN</v>
      </c>
      <c r="AK4698" t="str" cm="1">
        <f t="array" ref="AK4698">_xlfn._xlws.FILTER(Table4[Column1],ISNUMBER(SEARCH(Table4[Column1],MIS[[#This Row],[OrderUniqueIdentifier]])),"")</f>
        <v>VWAP</v>
      </c>
    </row>
    <row r="4699" spans="1:37" x14ac:dyDescent="0.25">
      <c r="A4699" t="s">
        <v>71</v>
      </c>
      <c r="B4699" t="s">
        <v>1224</v>
      </c>
      <c r="C4699" t="s">
        <v>8439</v>
      </c>
      <c r="D4699" t="s">
        <v>72</v>
      </c>
      <c r="E4699" t="s">
        <v>2904</v>
      </c>
      <c r="F4699" t="s">
        <v>73</v>
      </c>
      <c r="G4699" t="s">
        <v>89</v>
      </c>
      <c r="H4699" t="s">
        <v>75</v>
      </c>
      <c r="I4699" t="s">
        <v>76</v>
      </c>
      <c r="J4699" t="s">
        <v>77</v>
      </c>
      <c r="K4699">
        <v>75</v>
      </c>
      <c r="L4699" t="s">
        <v>77</v>
      </c>
      <c r="M4699" t="s">
        <v>78</v>
      </c>
      <c r="N4699" t="s">
        <v>6598</v>
      </c>
      <c r="O4699" t="s">
        <v>8297</v>
      </c>
      <c r="P4699" t="s">
        <v>8297</v>
      </c>
      <c r="Q4699" t="s">
        <v>2907</v>
      </c>
      <c r="R4699" t="s">
        <v>79</v>
      </c>
      <c r="S4699" t="s">
        <v>24</v>
      </c>
      <c r="T4699" t="s">
        <v>2908</v>
      </c>
      <c r="U4699" t="s">
        <v>43</v>
      </c>
      <c r="V4699" t="s">
        <v>80</v>
      </c>
      <c r="W4699">
        <v>25050</v>
      </c>
      <c r="X4699" t="s">
        <v>81</v>
      </c>
      <c r="Y4699">
        <v>-75</v>
      </c>
      <c r="Z4699" t="s">
        <v>8298</v>
      </c>
      <c r="AA4699" t="s">
        <v>8298</v>
      </c>
      <c r="AB4699" t="s">
        <v>90</v>
      </c>
      <c r="AC4699" t="s">
        <v>91</v>
      </c>
      <c r="AD4699">
        <f>_xlfn.XLOOKUP(MIS[[#This Row],[TRADING SYMBOL]],[1]Sheet1!$D:$D,[1]Sheet1!$C:$C)</f>
        <v>160.9</v>
      </c>
      <c r="AE4699">
        <f>MIS[[#This Row],[OrderAverageTradedPrice]]*MIS[[#This Row],[OrderQuantity]]</f>
        <v>12416.25</v>
      </c>
      <c r="AF4699">
        <f>MIS[[#This Row],[LTP]]*MIS[[#This Row],[OrderQuantity]]</f>
        <v>12067.5</v>
      </c>
      <c r="AG4699">
        <f>IF(MIS[[#This Row],[OrderSide]]="SELL",MIS[[#This Row],[VALUE]]-MIS[[#This Row],[LIVE_VALUE]],MIS[[#This Row],[LIVE_VALUE]]-MIS[[#This Row],[VALUE]])</f>
        <v>348.75</v>
      </c>
      <c r="AH4699" t="str" cm="1">
        <f t="array" ref="AH4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9" t="str">
        <f>MIS[[#This Row],[TRADING SYMBOL]]</f>
        <v>NIFTY2552225050CE</v>
      </c>
      <c r="AJ4699" t="str">
        <f>IF(RIGHT(MIS[[#This Row],[Main/Hedge]],4)="MAIN","MAIN","HEDGE")</f>
        <v>MAIN</v>
      </c>
      <c r="AK4699" t="str" cm="1">
        <f t="array" ref="AK4699">_xlfn._xlws.FILTER(Table4[Column1],ISNUMBER(SEARCH(Table4[Column1],MIS[[#This Row],[OrderUniqueIdentifier]])),"")</f>
        <v>VWAP</v>
      </c>
    </row>
    <row r="4700" spans="1:37" x14ac:dyDescent="0.25">
      <c r="A4700" t="s">
        <v>71</v>
      </c>
      <c r="B4700" t="s">
        <v>1227</v>
      </c>
      <c r="C4700" t="s">
        <v>8440</v>
      </c>
      <c r="D4700" t="s">
        <v>72</v>
      </c>
      <c r="E4700" t="s">
        <v>2904</v>
      </c>
      <c r="F4700" t="s">
        <v>73</v>
      </c>
      <c r="G4700" t="s">
        <v>89</v>
      </c>
      <c r="H4700" t="s">
        <v>75</v>
      </c>
      <c r="I4700" t="s">
        <v>76</v>
      </c>
      <c r="J4700" t="s">
        <v>77</v>
      </c>
      <c r="K4700">
        <v>150</v>
      </c>
      <c r="L4700" t="s">
        <v>77</v>
      </c>
      <c r="M4700" t="s">
        <v>78</v>
      </c>
      <c r="N4700" t="s">
        <v>8441</v>
      </c>
      <c r="O4700" t="s">
        <v>8297</v>
      </c>
      <c r="P4700" t="s">
        <v>8297</v>
      </c>
      <c r="Q4700" t="s">
        <v>2907</v>
      </c>
      <c r="R4700" t="s">
        <v>79</v>
      </c>
      <c r="S4700" t="s">
        <v>24</v>
      </c>
      <c r="T4700" t="s">
        <v>2908</v>
      </c>
      <c r="U4700" t="s">
        <v>43</v>
      </c>
      <c r="V4700" t="s">
        <v>80</v>
      </c>
      <c r="W4700">
        <v>25050</v>
      </c>
      <c r="X4700" t="s">
        <v>81</v>
      </c>
      <c r="Y4700">
        <v>-150</v>
      </c>
      <c r="Z4700" t="s">
        <v>8298</v>
      </c>
      <c r="AA4700" t="s">
        <v>8298</v>
      </c>
      <c r="AB4700" t="s">
        <v>90</v>
      </c>
      <c r="AC4700" t="s">
        <v>91</v>
      </c>
      <c r="AD4700">
        <f>_xlfn.XLOOKUP(MIS[[#This Row],[TRADING SYMBOL]],[1]Sheet1!$D:$D,[1]Sheet1!$C:$C)</f>
        <v>160.9</v>
      </c>
      <c r="AE4700">
        <f>MIS[[#This Row],[OrderAverageTradedPrice]]*MIS[[#This Row],[OrderQuantity]]</f>
        <v>24765</v>
      </c>
      <c r="AF4700">
        <f>MIS[[#This Row],[LTP]]*MIS[[#This Row],[OrderQuantity]]</f>
        <v>24135</v>
      </c>
      <c r="AG4700">
        <f>IF(MIS[[#This Row],[OrderSide]]="SELL",MIS[[#This Row],[VALUE]]-MIS[[#This Row],[LIVE_VALUE]],MIS[[#This Row],[LIVE_VALUE]]-MIS[[#This Row],[VALUE]])</f>
        <v>630</v>
      </c>
      <c r="AH4700" t="str" cm="1">
        <f t="array" ref="AH4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0" t="str">
        <f>MIS[[#This Row],[TRADING SYMBOL]]</f>
        <v>NIFTY2552225050CE</v>
      </c>
      <c r="AJ4700" t="str">
        <f>IF(RIGHT(MIS[[#This Row],[Main/Hedge]],4)="MAIN","MAIN","HEDGE")</f>
        <v>MAIN</v>
      </c>
      <c r="AK4700" t="str" cm="1">
        <f t="array" ref="AK4700">_xlfn._xlws.FILTER(Table4[Column1],ISNUMBER(SEARCH(Table4[Column1],MIS[[#This Row],[OrderUniqueIdentifier]])),"")</f>
        <v>VWAP</v>
      </c>
    </row>
    <row r="4701" spans="1:37" x14ac:dyDescent="0.25">
      <c r="A4701" t="s">
        <v>71</v>
      </c>
      <c r="B4701" t="s">
        <v>1258</v>
      </c>
      <c r="C4701" t="s">
        <v>8446</v>
      </c>
      <c r="D4701" t="s">
        <v>72</v>
      </c>
      <c r="E4701" t="s">
        <v>2904</v>
      </c>
      <c r="F4701" t="s">
        <v>73</v>
      </c>
      <c r="G4701" t="s">
        <v>89</v>
      </c>
      <c r="H4701" t="s">
        <v>75</v>
      </c>
      <c r="I4701" t="s">
        <v>76</v>
      </c>
      <c r="J4701" t="s">
        <v>77</v>
      </c>
      <c r="K4701">
        <v>150</v>
      </c>
      <c r="L4701" t="s">
        <v>77</v>
      </c>
      <c r="M4701" t="s">
        <v>78</v>
      </c>
      <c r="N4701" t="s">
        <v>5002</v>
      </c>
      <c r="O4701" t="s">
        <v>8297</v>
      </c>
      <c r="P4701" t="s">
        <v>8297</v>
      </c>
      <c r="Q4701" t="s">
        <v>2907</v>
      </c>
      <c r="R4701" t="s">
        <v>79</v>
      </c>
      <c r="S4701" t="s">
        <v>24</v>
      </c>
      <c r="T4701" t="s">
        <v>2908</v>
      </c>
      <c r="U4701" t="s">
        <v>43</v>
      </c>
      <c r="V4701" t="s">
        <v>80</v>
      </c>
      <c r="W4701">
        <v>25050</v>
      </c>
      <c r="X4701" t="s">
        <v>81</v>
      </c>
      <c r="Y4701">
        <v>-150</v>
      </c>
      <c r="Z4701" t="s">
        <v>8298</v>
      </c>
      <c r="AA4701" t="s">
        <v>8298</v>
      </c>
      <c r="AB4701" t="s">
        <v>90</v>
      </c>
      <c r="AC4701" t="s">
        <v>91</v>
      </c>
      <c r="AD4701">
        <f>_xlfn.XLOOKUP(MIS[[#This Row],[TRADING SYMBOL]],[1]Sheet1!$D:$D,[1]Sheet1!$C:$C)</f>
        <v>160.9</v>
      </c>
      <c r="AE4701">
        <f>MIS[[#This Row],[OrderAverageTradedPrice]]*MIS[[#This Row],[OrderQuantity]]</f>
        <v>24825</v>
      </c>
      <c r="AF4701">
        <f>MIS[[#This Row],[LTP]]*MIS[[#This Row],[OrderQuantity]]</f>
        <v>24135</v>
      </c>
      <c r="AG4701">
        <f>IF(MIS[[#This Row],[OrderSide]]="SELL",MIS[[#This Row],[VALUE]]-MIS[[#This Row],[LIVE_VALUE]],MIS[[#This Row],[LIVE_VALUE]]-MIS[[#This Row],[VALUE]])</f>
        <v>690</v>
      </c>
      <c r="AH4701" t="str" cm="1">
        <f t="array" ref="AH4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1" t="str">
        <f>MIS[[#This Row],[TRADING SYMBOL]]</f>
        <v>NIFTY2552225050CE</v>
      </c>
      <c r="AJ4701" t="str">
        <f>IF(RIGHT(MIS[[#This Row],[Main/Hedge]],4)="MAIN","MAIN","HEDGE")</f>
        <v>MAIN</v>
      </c>
      <c r="AK4701" t="str" cm="1">
        <f t="array" ref="AK4701">_xlfn._xlws.FILTER(Table4[Column1],ISNUMBER(SEARCH(Table4[Column1],MIS[[#This Row],[OrderUniqueIdentifier]])),"")</f>
        <v>VWAP</v>
      </c>
    </row>
    <row r="4702" spans="1:37" x14ac:dyDescent="0.25">
      <c r="A4702" t="s">
        <v>71</v>
      </c>
      <c r="B4702" t="s">
        <v>1265</v>
      </c>
      <c r="C4702" t="s">
        <v>8447</v>
      </c>
      <c r="D4702" t="s">
        <v>72</v>
      </c>
      <c r="E4702" t="s">
        <v>2904</v>
      </c>
      <c r="F4702" t="s">
        <v>73</v>
      </c>
      <c r="G4702" t="s">
        <v>89</v>
      </c>
      <c r="H4702" t="s">
        <v>75</v>
      </c>
      <c r="I4702" t="s">
        <v>76</v>
      </c>
      <c r="J4702" t="s">
        <v>77</v>
      </c>
      <c r="K4702">
        <v>225</v>
      </c>
      <c r="L4702" t="s">
        <v>77</v>
      </c>
      <c r="M4702" t="s">
        <v>78</v>
      </c>
      <c r="N4702" t="s">
        <v>8448</v>
      </c>
      <c r="O4702" t="s">
        <v>8297</v>
      </c>
      <c r="P4702" t="s">
        <v>8297</v>
      </c>
      <c r="Q4702" t="s">
        <v>2907</v>
      </c>
      <c r="R4702" t="s">
        <v>79</v>
      </c>
      <c r="S4702" t="s">
        <v>24</v>
      </c>
      <c r="T4702" t="s">
        <v>2908</v>
      </c>
      <c r="U4702" t="s">
        <v>43</v>
      </c>
      <c r="V4702" t="s">
        <v>80</v>
      </c>
      <c r="W4702">
        <v>25050</v>
      </c>
      <c r="X4702" t="s">
        <v>81</v>
      </c>
      <c r="Y4702">
        <v>-225</v>
      </c>
      <c r="Z4702" t="s">
        <v>8298</v>
      </c>
      <c r="AA4702" t="s">
        <v>8298</v>
      </c>
      <c r="AB4702" t="s">
        <v>90</v>
      </c>
      <c r="AC4702" t="s">
        <v>91</v>
      </c>
      <c r="AD4702">
        <f>_xlfn.XLOOKUP(MIS[[#This Row],[TRADING SYMBOL]],[1]Sheet1!$D:$D,[1]Sheet1!$C:$C)</f>
        <v>160.9</v>
      </c>
      <c r="AE4702">
        <f>MIS[[#This Row],[OrderAverageTradedPrice]]*MIS[[#This Row],[OrderQuantity]]</f>
        <v>37199.999999999927</v>
      </c>
      <c r="AF4702">
        <f>MIS[[#This Row],[LTP]]*MIS[[#This Row],[OrderQuantity]]</f>
        <v>36202.5</v>
      </c>
      <c r="AG4702">
        <f>IF(MIS[[#This Row],[OrderSide]]="SELL",MIS[[#This Row],[VALUE]]-MIS[[#This Row],[LIVE_VALUE]],MIS[[#This Row],[LIVE_VALUE]]-MIS[[#This Row],[VALUE]])</f>
        <v>997.49999999992724</v>
      </c>
      <c r="AH4702" t="str" cm="1">
        <f t="array" ref="AH4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2" t="str">
        <f>MIS[[#This Row],[TRADING SYMBOL]]</f>
        <v>NIFTY2552225050CE</v>
      </c>
      <c r="AJ4702" t="str">
        <f>IF(RIGHT(MIS[[#This Row],[Main/Hedge]],4)="MAIN","MAIN","HEDGE")</f>
        <v>MAIN</v>
      </c>
      <c r="AK4702" t="str" cm="1">
        <f t="array" ref="AK4702">_xlfn._xlws.FILTER(Table4[Column1],ISNUMBER(SEARCH(Table4[Column1],MIS[[#This Row],[OrderUniqueIdentifier]])),"")</f>
        <v>VWAP</v>
      </c>
    </row>
    <row r="4703" spans="1:37" x14ac:dyDescent="0.25">
      <c r="A4703" t="s">
        <v>71</v>
      </c>
      <c r="B4703" t="s">
        <v>1295</v>
      </c>
      <c r="C4703" t="s">
        <v>8454</v>
      </c>
      <c r="D4703" t="s">
        <v>72</v>
      </c>
      <c r="E4703" t="s">
        <v>2904</v>
      </c>
      <c r="F4703" t="s">
        <v>73</v>
      </c>
      <c r="G4703" t="s">
        <v>89</v>
      </c>
      <c r="H4703" t="s">
        <v>75</v>
      </c>
      <c r="I4703" t="s">
        <v>76</v>
      </c>
      <c r="J4703" t="s">
        <v>77</v>
      </c>
      <c r="K4703">
        <v>375</v>
      </c>
      <c r="L4703" t="s">
        <v>77</v>
      </c>
      <c r="M4703" t="s">
        <v>78</v>
      </c>
      <c r="N4703" t="s">
        <v>6684</v>
      </c>
      <c r="O4703" t="s">
        <v>8297</v>
      </c>
      <c r="P4703" t="s">
        <v>8297</v>
      </c>
      <c r="Q4703" t="s">
        <v>2907</v>
      </c>
      <c r="R4703" t="s">
        <v>79</v>
      </c>
      <c r="S4703" t="s">
        <v>24</v>
      </c>
      <c r="T4703" t="s">
        <v>2908</v>
      </c>
      <c r="U4703" t="s">
        <v>43</v>
      </c>
      <c r="V4703" t="s">
        <v>80</v>
      </c>
      <c r="W4703">
        <v>25050</v>
      </c>
      <c r="X4703" t="s">
        <v>81</v>
      </c>
      <c r="Y4703">
        <v>-375</v>
      </c>
      <c r="Z4703" t="s">
        <v>8298</v>
      </c>
      <c r="AA4703" t="s">
        <v>8298</v>
      </c>
      <c r="AB4703" t="s">
        <v>90</v>
      </c>
      <c r="AC4703" t="s">
        <v>91</v>
      </c>
      <c r="AD4703">
        <f>_xlfn.XLOOKUP(MIS[[#This Row],[TRADING SYMBOL]],[1]Sheet1!$D:$D,[1]Sheet1!$C:$C)</f>
        <v>160.9</v>
      </c>
      <c r="AE4703">
        <f>MIS[[#This Row],[OrderAverageTradedPrice]]*MIS[[#This Row],[OrderQuantity]]</f>
        <v>62137.499999999993</v>
      </c>
      <c r="AF4703">
        <f>MIS[[#This Row],[LTP]]*MIS[[#This Row],[OrderQuantity]]</f>
        <v>60337.5</v>
      </c>
      <c r="AG4703">
        <f>IF(MIS[[#This Row],[OrderSide]]="SELL",MIS[[#This Row],[VALUE]]-MIS[[#This Row],[LIVE_VALUE]],MIS[[#This Row],[LIVE_VALUE]]-MIS[[#This Row],[VALUE]])</f>
        <v>1799.9999999999927</v>
      </c>
      <c r="AH4703" t="str" cm="1">
        <f t="array" ref="AH4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3" t="str">
        <f>MIS[[#This Row],[TRADING SYMBOL]]</f>
        <v>NIFTY2552225050CE</v>
      </c>
      <c r="AJ4703" t="str">
        <f>IF(RIGHT(MIS[[#This Row],[Main/Hedge]],4)="MAIN","MAIN","HEDGE")</f>
        <v>MAIN</v>
      </c>
      <c r="AK4703" t="str" cm="1">
        <f t="array" ref="AK4703">_xlfn._xlws.FILTER(Table4[Column1],ISNUMBER(SEARCH(Table4[Column1],MIS[[#This Row],[OrderUniqueIdentifier]])),"")</f>
        <v>VWAP</v>
      </c>
    </row>
    <row r="4704" spans="1:37" x14ac:dyDescent="0.25">
      <c r="A4704" t="s">
        <v>1357</v>
      </c>
      <c r="B4704" t="s">
        <v>1358</v>
      </c>
      <c r="C4704" t="s">
        <v>8465</v>
      </c>
      <c r="D4704" t="s">
        <v>72</v>
      </c>
      <c r="E4704" t="s">
        <v>2904</v>
      </c>
      <c r="F4704" t="s">
        <v>73</v>
      </c>
      <c r="G4704" t="s">
        <v>89</v>
      </c>
      <c r="H4704" t="s">
        <v>75</v>
      </c>
      <c r="I4704" t="s">
        <v>76</v>
      </c>
      <c r="J4704" t="s">
        <v>77</v>
      </c>
      <c r="K4704">
        <v>75</v>
      </c>
      <c r="L4704" t="s">
        <v>77</v>
      </c>
      <c r="M4704" t="s">
        <v>78</v>
      </c>
      <c r="N4704" t="s">
        <v>6191</v>
      </c>
      <c r="O4704" t="s">
        <v>8297</v>
      </c>
      <c r="P4704" t="s">
        <v>8297</v>
      </c>
      <c r="Q4704" t="s">
        <v>2907</v>
      </c>
      <c r="R4704" t="s">
        <v>79</v>
      </c>
      <c r="S4704" t="s">
        <v>24</v>
      </c>
      <c r="T4704" t="s">
        <v>2908</v>
      </c>
      <c r="U4704" t="s">
        <v>43</v>
      </c>
      <c r="V4704" t="s">
        <v>80</v>
      </c>
      <c r="W4704">
        <v>25050</v>
      </c>
      <c r="X4704" t="s">
        <v>81</v>
      </c>
      <c r="Y4704">
        <v>-75</v>
      </c>
      <c r="Z4704" t="s">
        <v>8298</v>
      </c>
      <c r="AA4704" t="s">
        <v>8298</v>
      </c>
      <c r="AB4704" t="s">
        <v>90</v>
      </c>
      <c r="AC4704" t="s">
        <v>91</v>
      </c>
      <c r="AD4704">
        <f>_xlfn.XLOOKUP(MIS[[#This Row],[TRADING SYMBOL]],[1]Sheet1!$D:$D,[1]Sheet1!$C:$C)</f>
        <v>160.9</v>
      </c>
      <c r="AE4704">
        <f>MIS[[#This Row],[OrderAverageTradedPrice]]*MIS[[#This Row],[OrderQuantity]]</f>
        <v>12393.75</v>
      </c>
      <c r="AF4704">
        <f>MIS[[#This Row],[LTP]]*MIS[[#This Row],[OrderQuantity]]</f>
        <v>12067.5</v>
      </c>
      <c r="AG4704">
        <f>IF(MIS[[#This Row],[OrderSide]]="SELL",MIS[[#This Row],[VALUE]]-MIS[[#This Row],[LIVE_VALUE]],MIS[[#This Row],[LIVE_VALUE]]-MIS[[#This Row],[VALUE]])</f>
        <v>326.25</v>
      </c>
      <c r="AH4704" t="str" cm="1">
        <f t="array" ref="AH4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4" t="str">
        <f>MIS[[#This Row],[TRADING SYMBOL]]</f>
        <v>NIFTY2552225050CE</v>
      </c>
      <c r="AJ4704" t="str">
        <f>IF(RIGHT(MIS[[#This Row],[Main/Hedge]],4)="MAIN","MAIN","HEDGE")</f>
        <v>MAIN</v>
      </c>
      <c r="AK4704" t="str" cm="1">
        <f t="array" ref="AK4704">_xlfn._xlws.FILTER(Table4[Column1],ISNUMBER(SEARCH(Table4[Column1],MIS[[#This Row],[OrderUniqueIdentifier]])),"")</f>
        <v>VWAP</v>
      </c>
    </row>
    <row r="4705" spans="1:37" x14ac:dyDescent="0.25">
      <c r="A4705" t="s">
        <v>1374</v>
      </c>
      <c r="B4705" t="s">
        <v>1395</v>
      </c>
      <c r="C4705" t="s">
        <v>8473</v>
      </c>
      <c r="D4705" t="s">
        <v>72</v>
      </c>
      <c r="E4705" t="s">
        <v>2904</v>
      </c>
      <c r="F4705" t="s">
        <v>73</v>
      </c>
      <c r="G4705" t="s">
        <v>89</v>
      </c>
      <c r="H4705" t="s">
        <v>75</v>
      </c>
      <c r="I4705" t="s">
        <v>76</v>
      </c>
      <c r="J4705" t="s">
        <v>77</v>
      </c>
      <c r="K4705">
        <v>900</v>
      </c>
      <c r="L4705" t="s">
        <v>77</v>
      </c>
      <c r="M4705" t="s">
        <v>78</v>
      </c>
      <c r="N4705" t="s">
        <v>8474</v>
      </c>
      <c r="O4705" t="s">
        <v>8297</v>
      </c>
      <c r="P4705" t="s">
        <v>8297</v>
      </c>
      <c r="Q4705" t="s">
        <v>2907</v>
      </c>
      <c r="R4705" t="s">
        <v>79</v>
      </c>
      <c r="S4705" t="s">
        <v>294</v>
      </c>
      <c r="T4705" t="s">
        <v>2908</v>
      </c>
      <c r="U4705" t="s">
        <v>43</v>
      </c>
      <c r="V4705" t="s">
        <v>80</v>
      </c>
      <c r="W4705">
        <v>25050</v>
      </c>
      <c r="X4705" t="s">
        <v>81</v>
      </c>
      <c r="Y4705">
        <v>-900</v>
      </c>
      <c r="Z4705" t="s">
        <v>8298</v>
      </c>
      <c r="AA4705" t="s">
        <v>8298</v>
      </c>
      <c r="AB4705" t="s">
        <v>90</v>
      </c>
      <c r="AC4705" t="s">
        <v>91</v>
      </c>
      <c r="AD4705">
        <f>_xlfn.XLOOKUP(MIS[[#This Row],[TRADING SYMBOL]],[1]Sheet1!$D:$D,[1]Sheet1!$C:$C)</f>
        <v>160.9</v>
      </c>
      <c r="AE4705">
        <f>MIS[[#This Row],[OrderAverageTradedPrice]]*MIS[[#This Row],[OrderQuantity]]</f>
        <v>148526.24999999939</v>
      </c>
      <c r="AF4705">
        <f>MIS[[#This Row],[LTP]]*MIS[[#This Row],[OrderQuantity]]</f>
        <v>144810</v>
      </c>
      <c r="AG4705">
        <f>IF(MIS[[#This Row],[OrderSide]]="SELL",MIS[[#This Row],[VALUE]]-MIS[[#This Row],[LIVE_VALUE]],MIS[[#This Row],[LIVE_VALUE]]-MIS[[#This Row],[VALUE]])</f>
        <v>3716.2499999993888</v>
      </c>
      <c r="AH4705" t="str" cm="1">
        <f t="array" ref="AH4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5" t="str">
        <f>MIS[[#This Row],[TRADING SYMBOL]]</f>
        <v>NIFTY2552225050CE</v>
      </c>
      <c r="AJ4705" t="str">
        <f>IF(RIGHT(MIS[[#This Row],[Main/Hedge]],4)="MAIN","MAIN","HEDGE")</f>
        <v>MAIN</v>
      </c>
      <c r="AK4705" t="str" cm="1">
        <f t="array" ref="AK4705">_xlfn._xlws.FILTER(Table4[Column1],ISNUMBER(SEARCH(Table4[Column1],MIS[[#This Row],[OrderUniqueIdentifier]])),"")</f>
        <v>VWAP</v>
      </c>
    </row>
    <row r="4706" spans="1:37" x14ac:dyDescent="0.25">
      <c r="A4706" t="s">
        <v>1555</v>
      </c>
      <c r="B4706" t="s">
        <v>1556</v>
      </c>
      <c r="C4706" t="s">
        <v>8501</v>
      </c>
      <c r="D4706" t="s">
        <v>72</v>
      </c>
      <c r="E4706" t="s">
        <v>2904</v>
      </c>
      <c r="F4706" t="s">
        <v>73</v>
      </c>
      <c r="G4706" t="s">
        <v>89</v>
      </c>
      <c r="H4706" t="s">
        <v>75</v>
      </c>
      <c r="I4706" t="s">
        <v>76</v>
      </c>
      <c r="J4706" t="s">
        <v>77</v>
      </c>
      <c r="K4706">
        <v>525</v>
      </c>
      <c r="L4706" t="s">
        <v>77</v>
      </c>
      <c r="M4706" t="s">
        <v>78</v>
      </c>
      <c r="N4706" t="s">
        <v>8502</v>
      </c>
      <c r="O4706" t="s">
        <v>8297</v>
      </c>
      <c r="P4706" t="s">
        <v>8297</v>
      </c>
      <c r="Q4706" t="s">
        <v>2907</v>
      </c>
      <c r="R4706" t="s">
        <v>79</v>
      </c>
      <c r="S4706" t="s">
        <v>24</v>
      </c>
      <c r="T4706" t="s">
        <v>2908</v>
      </c>
      <c r="U4706" t="s">
        <v>43</v>
      </c>
      <c r="V4706" t="s">
        <v>80</v>
      </c>
      <c r="W4706">
        <v>25050</v>
      </c>
      <c r="X4706" t="s">
        <v>81</v>
      </c>
      <c r="Y4706">
        <v>-525</v>
      </c>
      <c r="Z4706" t="s">
        <v>8298</v>
      </c>
      <c r="AA4706" t="s">
        <v>8298</v>
      </c>
      <c r="AB4706" t="s">
        <v>90</v>
      </c>
      <c r="AC4706" t="s">
        <v>91</v>
      </c>
      <c r="AD4706">
        <f>_xlfn.XLOOKUP(MIS[[#This Row],[TRADING SYMBOL]],[1]Sheet1!$D:$D,[1]Sheet1!$C:$C)</f>
        <v>160.9</v>
      </c>
      <c r="AE4706">
        <f>MIS[[#This Row],[OrderAverageTradedPrice]]*MIS[[#This Row],[OrderQuantity]]</f>
        <v>86853.749999999854</v>
      </c>
      <c r="AF4706">
        <f>MIS[[#This Row],[LTP]]*MIS[[#This Row],[OrderQuantity]]</f>
        <v>84472.5</v>
      </c>
      <c r="AG4706">
        <f>IF(MIS[[#This Row],[OrderSide]]="SELL",MIS[[#This Row],[VALUE]]-MIS[[#This Row],[LIVE_VALUE]],MIS[[#This Row],[LIVE_VALUE]]-MIS[[#This Row],[VALUE]])</f>
        <v>2381.2499999998545</v>
      </c>
      <c r="AH4706" t="str" cm="1">
        <f t="array" ref="AH4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6" t="str">
        <f>MIS[[#This Row],[TRADING SYMBOL]]</f>
        <v>NIFTY2552225050CE</v>
      </c>
      <c r="AJ4706" t="str">
        <f>IF(RIGHT(MIS[[#This Row],[Main/Hedge]],4)="MAIN","MAIN","HEDGE")</f>
        <v>MAIN</v>
      </c>
      <c r="AK4706" t="str" cm="1">
        <f t="array" ref="AK4706">_xlfn._xlws.FILTER(Table4[Column1],ISNUMBER(SEARCH(Table4[Column1],MIS[[#This Row],[OrderUniqueIdentifier]])),"")</f>
        <v>VWAP</v>
      </c>
    </row>
    <row r="4707" spans="1:37" x14ac:dyDescent="0.25">
      <c r="A4707" t="s">
        <v>1555</v>
      </c>
      <c r="B4707" t="s">
        <v>1631</v>
      </c>
      <c r="C4707" t="s">
        <v>8515</v>
      </c>
      <c r="D4707" t="s">
        <v>72</v>
      </c>
      <c r="E4707" t="s">
        <v>2904</v>
      </c>
      <c r="F4707" t="s">
        <v>73</v>
      </c>
      <c r="G4707" t="s">
        <v>89</v>
      </c>
      <c r="H4707" t="s">
        <v>75</v>
      </c>
      <c r="I4707" t="s">
        <v>76</v>
      </c>
      <c r="J4707" t="s">
        <v>77</v>
      </c>
      <c r="K4707">
        <v>600</v>
      </c>
      <c r="L4707" t="s">
        <v>77</v>
      </c>
      <c r="M4707" t="s">
        <v>78</v>
      </c>
      <c r="N4707" t="s">
        <v>8516</v>
      </c>
      <c r="O4707" t="s">
        <v>8297</v>
      </c>
      <c r="P4707" t="s">
        <v>8297</v>
      </c>
      <c r="Q4707" t="s">
        <v>2907</v>
      </c>
      <c r="R4707" t="s">
        <v>79</v>
      </c>
      <c r="S4707" t="s">
        <v>24</v>
      </c>
      <c r="T4707" t="s">
        <v>2908</v>
      </c>
      <c r="U4707" t="s">
        <v>43</v>
      </c>
      <c r="V4707" t="s">
        <v>80</v>
      </c>
      <c r="W4707">
        <v>25050</v>
      </c>
      <c r="X4707" t="s">
        <v>81</v>
      </c>
      <c r="Y4707">
        <v>-600</v>
      </c>
      <c r="Z4707" t="s">
        <v>8298</v>
      </c>
      <c r="AA4707" t="s">
        <v>8298</v>
      </c>
      <c r="AB4707" t="s">
        <v>90</v>
      </c>
      <c r="AC4707" t="s">
        <v>91</v>
      </c>
      <c r="AD4707">
        <f>_xlfn.XLOOKUP(MIS[[#This Row],[TRADING SYMBOL]],[1]Sheet1!$D:$D,[1]Sheet1!$C:$C)</f>
        <v>160.9</v>
      </c>
      <c r="AE4707">
        <f>MIS[[#This Row],[OrderAverageTradedPrice]]*MIS[[#This Row],[OrderQuantity]]</f>
        <v>99041.25</v>
      </c>
      <c r="AF4707">
        <f>MIS[[#This Row],[LTP]]*MIS[[#This Row],[OrderQuantity]]</f>
        <v>96540</v>
      </c>
      <c r="AG4707">
        <f>IF(MIS[[#This Row],[OrderSide]]="SELL",MIS[[#This Row],[VALUE]]-MIS[[#This Row],[LIVE_VALUE]],MIS[[#This Row],[LIVE_VALUE]]-MIS[[#This Row],[VALUE]])</f>
        <v>2501.25</v>
      </c>
      <c r="AH4707" t="str" cm="1">
        <f t="array" ref="AH4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7" t="str">
        <f>MIS[[#This Row],[TRADING SYMBOL]]</f>
        <v>NIFTY2552225050CE</v>
      </c>
      <c r="AJ4707" t="str">
        <f>IF(RIGHT(MIS[[#This Row],[Main/Hedge]],4)="MAIN","MAIN","HEDGE")</f>
        <v>MAIN</v>
      </c>
      <c r="AK4707" t="str" cm="1">
        <f t="array" ref="AK4707">_xlfn._xlws.FILTER(Table4[Column1],ISNUMBER(SEARCH(Table4[Column1],MIS[[#This Row],[OrderUniqueIdentifier]])),"")</f>
        <v>VWAP</v>
      </c>
    </row>
    <row r="4708" spans="1:37" x14ac:dyDescent="0.25">
      <c r="A4708" t="s">
        <v>1555</v>
      </c>
      <c r="B4708" t="s">
        <v>1657</v>
      </c>
      <c r="C4708" t="s">
        <v>8520</v>
      </c>
      <c r="D4708" t="s">
        <v>72</v>
      </c>
      <c r="E4708" t="s">
        <v>2904</v>
      </c>
      <c r="F4708" t="s">
        <v>73</v>
      </c>
      <c r="G4708" t="s">
        <v>89</v>
      </c>
      <c r="H4708" t="s">
        <v>75</v>
      </c>
      <c r="I4708" t="s">
        <v>76</v>
      </c>
      <c r="J4708" t="s">
        <v>77</v>
      </c>
      <c r="K4708">
        <v>825</v>
      </c>
      <c r="L4708" t="s">
        <v>77</v>
      </c>
      <c r="M4708" t="s">
        <v>78</v>
      </c>
      <c r="N4708" t="s">
        <v>8521</v>
      </c>
      <c r="O4708" t="s">
        <v>8297</v>
      </c>
      <c r="P4708" t="s">
        <v>8297</v>
      </c>
      <c r="Q4708" t="s">
        <v>2907</v>
      </c>
      <c r="R4708" t="s">
        <v>79</v>
      </c>
      <c r="S4708" t="s">
        <v>24</v>
      </c>
      <c r="T4708" t="s">
        <v>2908</v>
      </c>
      <c r="U4708" t="s">
        <v>43</v>
      </c>
      <c r="V4708" t="s">
        <v>80</v>
      </c>
      <c r="W4708">
        <v>25050</v>
      </c>
      <c r="X4708" t="s">
        <v>81</v>
      </c>
      <c r="Y4708">
        <v>-825</v>
      </c>
      <c r="Z4708" t="s">
        <v>8298</v>
      </c>
      <c r="AA4708" t="s">
        <v>8298</v>
      </c>
      <c r="AB4708" t="s">
        <v>90</v>
      </c>
      <c r="AC4708" t="s">
        <v>91</v>
      </c>
      <c r="AD4708">
        <f>_xlfn.XLOOKUP(MIS[[#This Row],[TRADING SYMBOL]],[1]Sheet1!$D:$D,[1]Sheet1!$C:$C)</f>
        <v>160.9</v>
      </c>
      <c r="AE4708">
        <f>MIS[[#This Row],[OrderAverageTradedPrice]]*MIS[[#This Row],[OrderQuantity]]</f>
        <v>136391.24999999977</v>
      </c>
      <c r="AF4708">
        <f>MIS[[#This Row],[LTP]]*MIS[[#This Row],[OrderQuantity]]</f>
        <v>132742.5</v>
      </c>
      <c r="AG4708">
        <f>IF(MIS[[#This Row],[OrderSide]]="SELL",MIS[[#This Row],[VALUE]]-MIS[[#This Row],[LIVE_VALUE]],MIS[[#This Row],[LIVE_VALUE]]-MIS[[#This Row],[VALUE]])</f>
        <v>3648.7499999997672</v>
      </c>
      <c r="AH4708" t="str" cm="1">
        <f t="array" ref="AH4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8" t="str">
        <f>MIS[[#This Row],[TRADING SYMBOL]]</f>
        <v>NIFTY2552225050CE</v>
      </c>
      <c r="AJ4708" t="str">
        <f>IF(RIGHT(MIS[[#This Row],[Main/Hedge]],4)="MAIN","MAIN","HEDGE")</f>
        <v>MAIN</v>
      </c>
      <c r="AK4708" t="str" cm="1">
        <f t="array" ref="AK4708">_xlfn._xlws.FILTER(Table4[Column1],ISNUMBER(SEARCH(Table4[Column1],MIS[[#This Row],[OrderUniqueIdentifier]])),"")</f>
        <v>VWAP</v>
      </c>
    </row>
    <row r="4709" spans="1:37" x14ac:dyDescent="0.25">
      <c r="A4709" t="s">
        <v>71</v>
      </c>
      <c r="B4709" t="s">
        <v>454</v>
      </c>
      <c r="C4709" t="s">
        <v>8286</v>
      </c>
      <c r="D4709" t="s">
        <v>72</v>
      </c>
      <c r="E4709" t="s">
        <v>2904</v>
      </c>
      <c r="F4709" t="s">
        <v>73</v>
      </c>
      <c r="G4709" t="s">
        <v>89</v>
      </c>
      <c r="H4709" t="s">
        <v>75</v>
      </c>
      <c r="I4709" t="s">
        <v>76</v>
      </c>
      <c r="J4709" t="s">
        <v>77</v>
      </c>
      <c r="K4709">
        <v>225</v>
      </c>
      <c r="L4709" t="s">
        <v>77</v>
      </c>
      <c r="M4709" t="s">
        <v>78</v>
      </c>
      <c r="N4709" t="s">
        <v>8287</v>
      </c>
      <c r="O4709" t="s">
        <v>8288</v>
      </c>
      <c r="P4709" t="s">
        <v>8288</v>
      </c>
      <c r="Q4709" t="s">
        <v>2907</v>
      </c>
      <c r="R4709" t="s">
        <v>79</v>
      </c>
      <c r="S4709" t="s">
        <v>24</v>
      </c>
      <c r="T4709" t="s">
        <v>2908</v>
      </c>
      <c r="U4709" t="s">
        <v>43</v>
      </c>
      <c r="V4709" t="s">
        <v>80</v>
      </c>
      <c r="W4709">
        <v>25050</v>
      </c>
      <c r="X4709" t="s">
        <v>81</v>
      </c>
      <c r="Y4709">
        <v>-225</v>
      </c>
      <c r="Z4709" t="s">
        <v>8289</v>
      </c>
      <c r="AA4709" t="s">
        <v>8289</v>
      </c>
      <c r="AB4709" t="s">
        <v>90</v>
      </c>
      <c r="AC4709" t="s">
        <v>91</v>
      </c>
      <c r="AD4709">
        <f>_xlfn.XLOOKUP(MIS[[#This Row],[TRADING SYMBOL]],[1]Sheet1!$D:$D,[1]Sheet1!$C:$C)</f>
        <v>160.9</v>
      </c>
      <c r="AE4709">
        <f>MIS[[#This Row],[OrderAverageTradedPrice]]*MIS[[#This Row],[OrderQuantity]]</f>
        <v>37469.99999999992</v>
      </c>
      <c r="AF4709">
        <f>MIS[[#This Row],[LTP]]*MIS[[#This Row],[OrderQuantity]]</f>
        <v>36202.5</v>
      </c>
      <c r="AG4709">
        <f>IF(MIS[[#This Row],[OrderSide]]="SELL",MIS[[#This Row],[VALUE]]-MIS[[#This Row],[LIVE_VALUE]],MIS[[#This Row],[LIVE_VALUE]]-MIS[[#This Row],[VALUE]])</f>
        <v>1267.49999999992</v>
      </c>
      <c r="AH4709" t="str" cm="1">
        <f t="array" ref="AH4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9" t="str">
        <f>MIS[[#This Row],[TRADING SYMBOL]]</f>
        <v>NIFTY2552225050CE</v>
      </c>
      <c r="AJ4709" t="str">
        <f>IF(RIGHT(MIS[[#This Row],[Main/Hedge]],4)="MAIN","MAIN","HEDGE")</f>
        <v>MAIN</v>
      </c>
      <c r="AK4709" t="str" cm="1">
        <f t="array" ref="AK4709">_xlfn._xlws.FILTER(Table4[Column1],ISNUMBER(SEARCH(Table4[Column1],MIS[[#This Row],[OrderUniqueIdentifier]])),"")</f>
        <v>VWAP</v>
      </c>
    </row>
    <row r="4710" spans="1:37" x14ac:dyDescent="0.25">
      <c r="A4710" t="s">
        <v>71</v>
      </c>
      <c r="B4710" t="s">
        <v>482</v>
      </c>
      <c r="C4710" t="s">
        <v>8290</v>
      </c>
      <c r="D4710" t="s">
        <v>72</v>
      </c>
      <c r="E4710" t="s">
        <v>2904</v>
      </c>
      <c r="F4710" t="s">
        <v>73</v>
      </c>
      <c r="G4710" t="s">
        <v>89</v>
      </c>
      <c r="H4710" t="s">
        <v>75</v>
      </c>
      <c r="I4710" t="s">
        <v>76</v>
      </c>
      <c r="J4710" t="s">
        <v>77</v>
      </c>
      <c r="K4710">
        <v>225</v>
      </c>
      <c r="L4710" t="s">
        <v>77</v>
      </c>
      <c r="M4710" t="s">
        <v>78</v>
      </c>
      <c r="N4710" t="s">
        <v>5272</v>
      </c>
      <c r="O4710" t="s">
        <v>8288</v>
      </c>
      <c r="P4710" t="s">
        <v>8288</v>
      </c>
      <c r="Q4710" t="s">
        <v>2907</v>
      </c>
      <c r="R4710" t="s">
        <v>79</v>
      </c>
      <c r="S4710" t="s">
        <v>24</v>
      </c>
      <c r="T4710" t="s">
        <v>2908</v>
      </c>
      <c r="U4710" t="s">
        <v>43</v>
      </c>
      <c r="V4710" t="s">
        <v>80</v>
      </c>
      <c r="W4710">
        <v>25050</v>
      </c>
      <c r="X4710" t="s">
        <v>81</v>
      </c>
      <c r="Y4710">
        <v>-225</v>
      </c>
      <c r="Z4710" t="s">
        <v>8289</v>
      </c>
      <c r="AA4710" t="s">
        <v>8289</v>
      </c>
      <c r="AB4710" t="s">
        <v>90</v>
      </c>
      <c r="AC4710" t="s">
        <v>91</v>
      </c>
      <c r="AD4710">
        <f>_xlfn.XLOOKUP(MIS[[#This Row],[TRADING SYMBOL]],[1]Sheet1!$D:$D,[1]Sheet1!$C:$C)</f>
        <v>160.9</v>
      </c>
      <c r="AE4710">
        <f>MIS[[#This Row],[OrderAverageTradedPrice]]*MIS[[#This Row],[OrderQuantity]]</f>
        <v>37518.75</v>
      </c>
      <c r="AF4710">
        <f>MIS[[#This Row],[LTP]]*MIS[[#This Row],[OrderQuantity]]</f>
        <v>36202.5</v>
      </c>
      <c r="AG4710">
        <f>IF(MIS[[#This Row],[OrderSide]]="SELL",MIS[[#This Row],[VALUE]]-MIS[[#This Row],[LIVE_VALUE]],MIS[[#This Row],[LIVE_VALUE]]-MIS[[#This Row],[VALUE]])</f>
        <v>1316.25</v>
      </c>
      <c r="AH4710" t="str" cm="1">
        <f t="array" ref="AH4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0" t="str">
        <f>MIS[[#This Row],[TRADING SYMBOL]]</f>
        <v>NIFTY2552225050CE</v>
      </c>
      <c r="AJ4710" t="str">
        <f>IF(RIGHT(MIS[[#This Row],[Main/Hedge]],4)="MAIN","MAIN","HEDGE")</f>
        <v>MAIN</v>
      </c>
      <c r="AK4710" t="str" cm="1">
        <f t="array" ref="AK4710">_xlfn._xlws.FILTER(Table4[Column1],ISNUMBER(SEARCH(Table4[Column1],MIS[[#This Row],[OrderUniqueIdentifier]])),"")</f>
        <v>VWAP</v>
      </c>
    </row>
    <row r="4711" spans="1:37" x14ac:dyDescent="0.25">
      <c r="A4711" t="s">
        <v>71</v>
      </c>
      <c r="B4711" t="s">
        <v>540</v>
      </c>
      <c r="C4711" t="s">
        <v>8303</v>
      </c>
      <c r="D4711" t="s">
        <v>72</v>
      </c>
      <c r="E4711" t="s">
        <v>2904</v>
      </c>
      <c r="F4711" t="s">
        <v>73</v>
      </c>
      <c r="G4711" t="s">
        <v>89</v>
      </c>
      <c r="H4711" t="s">
        <v>75</v>
      </c>
      <c r="I4711" t="s">
        <v>76</v>
      </c>
      <c r="J4711" t="s">
        <v>77</v>
      </c>
      <c r="K4711">
        <v>225</v>
      </c>
      <c r="L4711" t="s">
        <v>77</v>
      </c>
      <c r="M4711" t="s">
        <v>78</v>
      </c>
      <c r="N4711" t="s">
        <v>8304</v>
      </c>
      <c r="O4711" t="s">
        <v>8288</v>
      </c>
      <c r="P4711" t="s">
        <v>8288</v>
      </c>
      <c r="Q4711" t="s">
        <v>2907</v>
      </c>
      <c r="R4711" t="s">
        <v>79</v>
      </c>
      <c r="S4711" t="s">
        <v>24</v>
      </c>
      <c r="T4711" t="s">
        <v>2908</v>
      </c>
      <c r="U4711" t="s">
        <v>43</v>
      </c>
      <c r="V4711" t="s">
        <v>80</v>
      </c>
      <c r="W4711">
        <v>25050</v>
      </c>
      <c r="X4711" t="s">
        <v>81</v>
      </c>
      <c r="Y4711">
        <v>-225</v>
      </c>
      <c r="Z4711" t="s">
        <v>8289</v>
      </c>
      <c r="AA4711" t="s">
        <v>8289</v>
      </c>
      <c r="AB4711" t="s">
        <v>90</v>
      </c>
      <c r="AC4711" t="s">
        <v>91</v>
      </c>
      <c r="AD4711">
        <f>_xlfn.XLOOKUP(MIS[[#This Row],[TRADING SYMBOL]],[1]Sheet1!$D:$D,[1]Sheet1!$C:$C)</f>
        <v>160.9</v>
      </c>
      <c r="AE4711">
        <f>MIS[[#This Row],[OrderAverageTradedPrice]]*MIS[[#This Row],[OrderQuantity]]</f>
        <v>37882.499999999847</v>
      </c>
      <c r="AF4711">
        <f>MIS[[#This Row],[LTP]]*MIS[[#This Row],[OrderQuantity]]</f>
        <v>36202.5</v>
      </c>
      <c r="AG4711">
        <f>IF(MIS[[#This Row],[OrderSide]]="SELL",MIS[[#This Row],[VALUE]]-MIS[[#This Row],[LIVE_VALUE]],MIS[[#This Row],[LIVE_VALUE]]-MIS[[#This Row],[VALUE]])</f>
        <v>1679.9999999998472</v>
      </c>
      <c r="AH4711" t="str" cm="1">
        <f t="array" ref="AH4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1" t="str">
        <f>MIS[[#This Row],[TRADING SYMBOL]]</f>
        <v>NIFTY2552225050CE</v>
      </c>
      <c r="AJ4711" t="str">
        <f>IF(RIGHT(MIS[[#This Row],[Main/Hedge]],4)="MAIN","MAIN","HEDGE")</f>
        <v>MAIN</v>
      </c>
      <c r="AK4711" t="str" cm="1">
        <f t="array" ref="AK4711">_xlfn._xlws.FILTER(Table4[Column1],ISNUMBER(SEARCH(Table4[Column1],MIS[[#This Row],[OrderUniqueIdentifier]])),"")</f>
        <v>VWAP</v>
      </c>
    </row>
    <row r="4712" spans="1:37" x14ac:dyDescent="0.25">
      <c r="A4712" t="s">
        <v>71</v>
      </c>
      <c r="B4712" t="s">
        <v>550</v>
      </c>
      <c r="C4712" t="s">
        <v>8305</v>
      </c>
      <c r="D4712" t="s">
        <v>72</v>
      </c>
      <c r="E4712" t="s">
        <v>2904</v>
      </c>
      <c r="F4712" t="s">
        <v>73</v>
      </c>
      <c r="G4712" t="s">
        <v>89</v>
      </c>
      <c r="H4712" t="s">
        <v>75</v>
      </c>
      <c r="I4712" t="s">
        <v>76</v>
      </c>
      <c r="J4712" t="s">
        <v>77</v>
      </c>
      <c r="K4712">
        <v>150</v>
      </c>
      <c r="L4712" t="s">
        <v>77</v>
      </c>
      <c r="M4712" t="s">
        <v>78</v>
      </c>
      <c r="N4712" t="s">
        <v>4754</v>
      </c>
      <c r="O4712" t="s">
        <v>8297</v>
      </c>
      <c r="P4712" t="s">
        <v>8288</v>
      </c>
      <c r="Q4712" t="s">
        <v>2907</v>
      </c>
      <c r="R4712" t="s">
        <v>79</v>
      </c>
      <c r="S4712" t="s">
        <v>24</v>
      </c>
      <c r="T4712" t="s">
        <v>2908</v>
      </c>
      <c r="U4712" t="s">
        <v>43</v>
      </c>
      <c r="V4712" t="s">
        <v>80</v>
      </c>
      <c r="W4712">
        <v>25050</v>
      </c>
      <c r="X4712" t="s">
        <v>81</v>
      </c>
      <c r="Y4712">
        <v>-150</v>
      </c>
      <c r="Z4712" t="s">
        <v>8298</v>
      </c>
      <c r="AA4712" t="s">
        <v>8289</v>
      </c>
      <c r="AB4712" t="s">
        <v>90</v>
      </c>
      <c r="AC4712" t="s">
        <v>91</v>
      </c>
      <c r="AD4712">
        <f>_xlfn.XLOOKUP(MIS[[#This Row],[TRADING SYMBOL]],[1]Sheet1!$D:$D,[1]Sheet1!$C:$C)</f>
        <v>160.9</v>
      </c>
      <c r="AE4712">
        <f>MIS[[#This Row],[OrderAverageTradedPrice]]*MIS[[#This Row],[OrderQuantity]]</f>
        <v>24922.5</v>
      </c>
      <c r="AF4712">
        <f>MIS[[#This Row],[LTP]]*MIS[[#This Row],[OrderQuantity]]</f>
        <v>24135</v>
      </c>
      <c r="AG4712">
        <f>IF(MIS[[#This Row],[OrderSide]]="SELL",MIS[[#This Row],[VALUE]]-MIS[[#This Row],[LIVE_VALUE]],MIS[[#This Row],[LIVE_VALUE]]-MIS[[#This Row],[VALUE]])</f>
        <v>787.5</v>
      </c>
      <c r="AH4712" t="str" cm="1">
        <f t="array" ref="AH4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2" t="str">
        <f>MIS[[#This Row],[TRADING SYMBOL]]</f>
        <v>NIFTY2552225050CE</v>
      </c>
      <c r="AJ4712" t="str">
        <f>IF(RIGHT(MIS[[#This Row],[Main/Hedge]],4)="MAIN","MAIN","HEDGE")</f>
        <v>MAIN</v>
      </c>
      <c r="AK4712" t="str" cm="1">
        <f t="array" ref="AK4712">_xlfn._xlws.FILTER(Table4[Column1],ISNUMBER(SEARCH(Table4[Column1],MIS[[#This Row],[OrderUniqueIdentifier]])),"")</f>
        <v>VWAP</v>
      </c>
    </row>
    <row r="4713" spans="1:37" x14ac:dyDescent="0.25">
      <c r="A4713" t="s">
        <v>71</v>
      </c>
      <c r="B4713" t="s">
        <v>558</v>
      </c>
      <c r="C4713" t="s">
        <v>8306</v>
      </c>
      <c r="D4713" t="s">
        <v>72</v>
      </c>
      <c r="E4713" t="s">
        <v>2904</v>
      </c>
      <c r="F4713" t="s">
        <v>73</v>
      </c>
      <c r="G4713" t="s">
        <v>89</v>
      </c>
      <c r="H4713" t="s">
        <v>75</v>
      </c>
      <c r="I4713" t="s">
        <v>76</v>
      </c>
      <c r="J4713" t="s">
        <v>77</v>
      </c>
      <c r="K4713">
        <v>225</v>
      </c>
      <c r="L4713" t="s">
        <v>77</v>
      </c>
      <c r="M4713" t="s">
        <v>78</v>
      </c>
      <c r="N4713" t="s">
        <v>3497</v>
      </c>
      <c r="O4713" t="s">
        <v>8288</v>
      </c>
      <c r="P4713" t="s">
        <v>8288</v>
      </c>
      <c r="Q4713" t="s">
        <v>2907</v>
      </c>
      <c r="R4713" t="s">
        <v>79</v>
      </c>
      <c r="S4713" t="s">
        <v>24</v>
      </c>
      <c r="T4713" t="s">
        <v>2908</v>
      </c>
      <c r="U4713" t="s">
        <v>43</v>
      </c>
      <c r="V4713" t="s">
        <v>80</v>
      </c>
      <c r="W4713">
        <v>25050</v>
      </c>
      <c r="X4713" t="s">
        <v>81</v>
      </c>
      <c r="Y4713">
        <v>-225</v>
      </c>
      <c r="Z4713" t="s">
        <v>8289</v>
      </c>
      <c r="AA4713" t="s">
        <v>8289</v>
      </c>
      <c r="AB4713" t="s">
        <v>90</v>
      </c>
      <c r="AC4713" t="s">
        <v>91</v>
      </c>
      <c r="AD4713">
        <f>_xlfn.XLOOKUP(MIS[[#This Row],[TRADING SYMBOL]],[1]Sheet1!$D:$D,[1]Sheet1!$C:$C)</f>
        <v>160.9</v>
      </c>
      <c r="AE4713">
        <f>MIS[[#This Row],[OrderAverageTradedPrice]]*MIS[[#This Row],[OrderQuantity]]</f>
        <v>37608.75</v>
      </c>
      <c r="AF4713">
        <f>MIS[[#This Row],[LTP]]*MIS[[#This Row],[OrderQuantity]]</f>
        <v>36202.5</v>
      </c>
      <c r="AG4713">
        <f>IF(MIS[[#This Row],[OrderSide]]="SELL",MIS[[#This Row],[VALUE]]-MIS[[#This Row],[LIVE_VALUE]],MIS[[#This Row],[LIVE_VALUE]]-MIS[[#This Row],[VALUE]])</f>
        <v>1406.25</v>
      </c>
      <c r="AH4713" t="str" cm="1">
        <f t="array" ref="AH4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3" t="str">
        <f>MIS[[#This Row],[TRADING SYMBOL]]</f>
        <v>NIFTY2552225050CE</v>
      </c>
      <c r="AJ4713" t="str">
        <f>IF(RIGHT(MIS[[#This Row],[Main/Hedge]],4)="MAIN","MAIN","HEDGE")</f>
        <v>MAIN</v>
      </c>
      <c r="AK4713" t="str" cm="1">
        <f t="array" ref="AK4713">_xlfn._xlws.FILTER(Table4[Column1],ISNUMBER(SEARCH(Table4[Column1],MIS[[#This Row],[OrderUniqueIdentifier]])),"")</f>
        <v>VWAP</v>
      </c>
    </row>
    <row r="4714" spans="1:37" x14ac:dyDescent="0.25">
      <c r="A4714" t="s">
        <v>71</v>
      </c>
      <c r="B4714" t="s">
        <v>566</v>
      </c>
      <c r="C4714" t="s">
        <v>8307</v>
      </c>
      <c r="D4714" t="s">
        <v>72</v>
      </c>
      <c r="E4714" t="s">
        <v>2904</v>
      </c>
      <c r="F4714" t="s">
        <v>73</v>
      </c>
      <c r="G4714" t="s">
        <v>89</v>
      </c>
      <c r="H4714" t="s">
        <v>75</v>
      </c>
      <c r="I4714" t="s">
        <v>76</v>
      </c>
      <c r="J4714" t="s">
        <v>77</v>
      </c>
      <c r="K4714">
        <v>75</v>
      </c>
      <c r="L4714" t="s">
        <v>77</v>
      </c>
      <c r="M4714" t="s">
        <v>78</v>
      </c>
      <c r="N4714" t="s">
        <v>4380</v>
      </c>
      <c r="O4714" t="s">
        <v>8288</v>
      </c>
      <c r="P4714" t="s">
        <v>8288</v>
      </c>
      <c r="Q4714" t="s">
        <v>2907</v>
      </c>
      <c r="R4714" t="s">
        <v>79</v>
      </c>
      <c r="S4714" t="s">
        <v>24</v>
      </c>
      <c r="T4714" t="s">
        <v>2908</v>
      </c>
      <c r="U4714" t="s">
        <v>43</v>
      </c>
      <c r="V4714" t="s">
        <v>80</v>
      </c>
      <c r="W4714">
        <v>25050</v>
      </c>
      <c r="X4714" t="s">
        <v>81</v>
      </c>
      <c r="Y4714">
        <v>-75</v>
      </c>
      <c r="Z4714" t="s">
        <v>8289</v>
      </c>
      <c r="AA4714" t="s">
        <v>8289</v>
      </c>
      <c r="AB4714" t="s">
        <v>90</v>
      </c>
      <c r="AC4714" t="s">
        <v>91</v>
      </c>
      <c r="AD4714">
        <f>_xlfn.XLOOKUP(MIS[[#This Row],[TRADING SYMBOL]],[1]Sheet1!$D:$D,[1]Sheet1!$C:$C)</f>
        <v>160.9</v>
      </c>
      <c r="AE4714">
        <f>MIS[[#This Row],[OrderAverageTradedPrice]]*MIS[[#This Row],[OrderQuantity]]</f>
        <v>12491.25</v>
      </c>
      <c r="AF4714">
        <f>MIS[[#This Row],[LTP]]*MIS[[#This Row],[OrderQuantity]]</f>
        <v>12067.5</v>
      </c>
      <c r="AG4714">
        <f>IF(MIS[[#This Row],[OrderSide]]="SELL",MIS[[#This Row],[VALUE]]-MIS[[#This Row],[LIVE_VALUE]],MIS[[#This Row],[LIVE_VALUE]]-MIS[[#This Row],[VALUE]])</f>
        <v>423.75</v>
      </c>
      <c r="AH4714" t="str" cm="1">
        <f t="array" ref="AH4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4" t="str">
        <f>MIS[[#This Row],[TRADING SYMBOL]]</f>
        <v>NIFTY2552225050CE</v>
      </c>
      <c r="AJ4714" t="str">
        <f>IF(RIGHT(MIS[[#This Row],[Main/Hedge]],4)="MAIN","MAIN","HEDGE")</f>
        <v>MAIN</v>
      </c>
      <c r="AK4714" t="str" cm="1">
        <f t="array" ref="AK4714">_xlfn._xlws.FILTER(Table4[Column1],ISNUMBER(SEARCH(Table4[Column1],MIS[[#This Row],[OrderUniqueIdentifier]])),"")</f>
        <v>VWAP</v>
      </c>
    </row>
    <row r="4715" spans="1:37" x14ac:dyDescent="0.25">
      <c r="A4715" t="s">
        <v>71</v>
      </c>
      <c r="B4715" t="s">
        <v>753</v>
      </c>
      <c r="C4715" t="s">
        <v>8341</v>
      </c>
      <c r="D4715" t="s">
        <v>72</v>
      </c>
      <c r="E4715" t="s">
        <v>2904</v>
      </c>
      <c r="F4715" t="s">
        <v>73</v>
      </c>
      <c r="G4715" t="s">
        <v>89</v>
      </c>
      <c r="H4715" t="s">
        <v>75</v>
      </c>
      <c r="I4715" t="s">
        <v>76</v>
      </c>
      <c r="J4715" t="s">
        <v>77</v>
      </c>
      <c r="K4715">
        <v>525</v>
      </c>
      <c r="L4715" t="s">
        <v>77</v>
      </c>
      <c r="M4715" t="s">
        <v>78</v>
      </c>
      <c r="N4715" t="s">
        <v>8342</v>
      </c>
      <c r="O4715" t="s">
        <v>8297</v>
      </c>
      <c r="P4715" t="s">
        <v>8288</v>
      </c>
      <c r="Q4715" t="s">
        <v>2907</v>
      </c>
      <c r="R4715" t="s">
        <v>79</v>
      </c>
      <c r="S4715" t="s">
        <v>24</v>
      </c>
      <c r="T4715" t="s">
        <v>2908</v>
      </c>
      <c r="U4715" t="s">
        <v>43</v>
      </c>
      <c r="V4715" t="s">
        <v>80</v>
      </c>
      <c r="W4715">
        <v>25050</v>
      </c>
      <c r="X4715" t="s">
        <v>81</v>
      </c>
      <c r="Y4715">
        <v>-525</v>
      </c>
      <c r="Z4715" t="s">
        <v>8298</v>
      </c>
      <c r="AA4715" t="s">
        <v>8289</v>
      </c>
      <c r="AB4715" t="s">
        <v>90</v>
      </c>
      <c r="AC4715" t="s">
        <v>91</v>
      </c>
      <c r="AD4715">
        <f>_xlfn.XLOOKUP(MIS[[#This Row],[TRADING SYMBOL]],[1]Sheet1!$D:$D,[1]Sheet1!$C:$C)</f>
        <v>160.9</v>
      </c>
      <c r="AE4715">
        <f>MIS[[#This Row],[OrderAverageTradedPrice]]*MIS[[#This Row],[OrderQuantity]]</f>
        <v>87097.5</v>
      </c>
      <c r="AF4715">
        <f>MIS[[#This Row],[LTP]]*MIS[[#This Row],[OrderQuantity]]</f>
        <v>84472.5</v>
      </c>
      <c r="AG4715">
        <f>IF(MIS[[#This Row],[OrderSide]]="SELL",MIS[[#This Row],[VALUE]]-MIS[[#This Row],[LIVE_VALUE]],MIS[[#This Row],[LIVE_VALUE]]-MIS[[#This Row],[VALUE]])</f>
        <v>2625</v>
      </c>
      <c r="AH4715" t="str" cm="1">
        <f t="array" ref="AH4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5" t="str">
        <f>MIS[[#This Row],[TRADING SYMBOL]]</f>
        <v>NIFTY2552225050CE</v>
      </c>
      <c r="AJ4715" t="str">
        <f>IF(RIGHT(MIS[[#This Row],[Main/Hedge]],4)="MAIN","MAIN","HEDGE")</f>
        <v>MAIN</v>
      </c>
      <c r="AK4715" t="str" cm="1">
        <f t="array" ref="AK4715">_xlfn._xlws.FILTER(Table4[Column1],ISNUMBER(SEARCH(Table4[Column1],MIS[[#This Row],[OrderUniqueIdentifier]])),"")</f>
        <v>VWAP</v>
      </c>
    </row>
    <row r="4716" spans="1:37" x14ac:dyDescent="0.25">
      <c r="A4716" t="s">
        <v>71</v>
      </c>
      <c r="B4716" t="s">
        <v>804</v>
      </c>
      <c r="C4716" t="s">
        <v>8352</v>
      </c>
      <c r="D4716" t="s">
        <v>72</v>
      </c>
      <c r="E4716" t="s">
        <v>2904</v>
      </c>
      <c r="F4716" t="s">
        <v>73</v>
      </c>
      <c r="G4716" t="s">
        <v>89</v>
      </c>
      <c r="H4716" t="s">
        <v>75</v>
      </c>
      <c r="I4716" t="s">
        <v>76</v>
      </c>
      <c r="J4716" t="s">
        <v>77</v>
      </c>
      <c r="K4716">
        <v>75</v>
      </c>
      <c r="L4716" t="s">
        <v>77</v>
      </c>
      <c r="M4716" t="s">
        <v>78</v>
      </c>
      <c r="N4716" t="s">
        <v>4646</v>
      </c>
      <c r="O4716" t="s">
        <v>8288</v>
      </c>
      <c r="P4716" t="s">
        <v>8288</v>
      </c>
      <c r="Q4716" t="s">
        <v>2907</v>
      </c>
      <c r="R4716" t="s">
        <v>79</v>
      </c>
      <c r="S4716" t="s">
        <v>24</v>
      </c>
      <c r="T4716" t="s">
        <v>2908</v>
      </c>
      <c r="U4716" t="s">
        <v>43</v>
      </c>
      <c r="V4716" t="s">
        <v>80</v>
      </c>
      <c r="W4716">
        <v>25050</v>
      </c>
      <c r="X4716" t="s">
        <v>81</v>
      </c>
      <c r="Y4716">
        <v>-75</v>
      </c>
      <c r="Z4716" t="s">
        <v>8289</v>
      </c>
      <c r="AA4716" t="s">
        <v>8289</v>
      </c>
      <c r="AB4716" t="s">
        <v>90</v>
      </c>
      <c r="AC4716" t="s">
        <v>91</v>
      </c>
      <c r="AD4716">
        <f>_xlfn.XLOOKUP(MIS[[#This Row],[TRADING SYMBOL]],[1]Sheet1!$D:$D,[1]Sheet1!$C:$C)</f>
        <v>160.9</v>
      </c>
      <c r="AE4716">
        <f>MIS[[#This Row],[OrderAverageTradedPrice]]*MIS[[#This Row],[OrderQuantity]]</f>
        <v>12581.25</v>
      </c>
      <c r="AF4716">
        <f>MIS[[#This Row],[LTP]]*MIS[[#This Row],[OrderQuantity]]</f>
        <v>12067.5</v>
      </c>
      <c r="AG4716">
        <f>IF(MIS[[#This Row],[OrderSide]]="SELL",MIS[[#This Row],[VALUE]]-MIS[[#This Row],[LIVE_VALUE]],MIS[[#This Row],[LIVE_VALUE]]-MIS[[#This Row],[VALUE]])</f>
        <v>513.75</v>
      </c>
      <c r="AH4716" t="str" cm="1">
        <f t="array" ref="AH4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6" t="str">
        <f>MIS[[#This Row],[TRADING SYMBOL]]</f>
        <v>NIFTY2552225050CE</v>
      </c>
      <c r="AJ4716" t="str">
        <f>IF(RIGHT(MIS[[#This Row],[Main/Hedge]],4)="MAIN","MAIN","HEDGE")</f>
        <v>MAIN</v>
      </c>
      <c r="AK4716" t="str" cm="1">
        <f t="array" ref="AK4716">_xlfn._xlws.FILTER(Table4[Column1],ISNUMBER(SEARCH(Table4[Column1],MIS[[#This Row],[OrderUniqueIdentifier]])),"")</f>
        <v>VWAP</v>
      </c>
    </row>
    <row r="4717" spans="1:37" x14ac:dyDescent="0.25">
      <c r="A4717" t="s">
        <v>71</v>
      </c>
      <c r="B4717" t="s">
        <v>830</v>
      </c>
      <c r="C4717" t="s">
        <v>8356</v>
      </c>
      <c r="D4717" t="s">
        <v>72</v>
      </c>
      <c r="E4717" t="s">
        <v>2904</v>
      </c>
      <c r="F4717" t="s">
        <v>73</v>
      </c>
      <c r="G4717" t="s">
        <v>89</v>
      </c>
      <c r="H4717" t="s">
        <v>75</v>
      </c>
      <c r="I4717" t="s">
        <v>76</v>
      </c>
      <c r="J4717" t="s">
        <v>77</v>
      </c>
      <c r="K4717">
        <v>525</v>
      </c>
      <c r="L4717" t="s">
        <v>77</v>
      </c>
      <c r="M4717" t="s">
        <v>78</v>
      </c>
      <c r="N4717" t="s">
        <v>8357</v>
      </c>
      <c r="O4717" t="s">
        <v>8288</v>
      </c>
      <c r="P4717" t="s">
        <v>8288</v>
      </c>
      <c r="Q4717" t="s">
        <v>2907</v>
      </c>
      <c r="R4717" t="s">
        <v>79</v>
      </c>
      <c r="S4717" t="s">
        <v>24</v>
      </c>
      <c r="T4717" t="s">
        <v>2908</v>
      </c>
      <c r="U4717" t="s">
        <v>43</v>
      </c>
      <c r="V4717" t="s">
        <v>80</v>
      </c>
      <c r="W4717">
        <v>25050</v>
      </c>
      <c r="X4717" t="s">
        <v>81</v>
      </c>
      <c r="Y4717">
        <v>-525</v>
      </c>
      <c r="Z4717" t="s">
        <v>8289</v>
      </c>
      <c r="AA4717" t="s">
        <v>8289</v>
      </c>
      <c r="AB4717" t="s">
        <v>90</v>
      </c>
      <c r="AC4717" t="s">
        <v>91</v>
      </c>
      <c r="AD4717">
        <f>_xlfn.XLOOKUP(MIS[[#This Row],[TRADING SYMBOL]],[1]Sheet1!$D:$D,[1]Sheet1!$C:$C)</f>
        <v>160.9</v>
      </c>
      <c r="AE4717">
        <f>MIS[[#This Row],[OrderAverageTradedPrice]]*MIS[[#This Row],[OrderQuantity]]</f>
        <v>87408.749999999927</v>
      </c>
      <c r="AF4717">
        <f>MIS[[#This Row],[LTP]]*MIS[[#This Row],[OrderQuantity]]</f>
        <v>84472.5</v>
      </c>
      <c r="AG4717">
        <f>IF(MIS[[#This Row],[OrderSide]]="SELL",MIS[[#This Row],[VALUE]]-MIS[[#This Row],[LIVE_VALUE]],MIS[[#This Row],[LIVE_VALUE]]-MIS[[#This Row],[VALUE]])</f>
        <v>2936.2499999999272</v>
      </c>
      <c r="AH4717" t="str" cm="1">
        <f t="array" ref="AH4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7" t="str">
        <f>MIS[[#This Row],[TRADING SYMBOL]]</f>
        <v>NIFTY2552225050CE</v>
      </c>
      <c r="AJ4717" t="str">
        <f>IF(RIGHT(MIS[[#This Row],[Main/Hedge]],4)="MAIN","MAIN","HEDGE")</f>
        <v>MAIN</v>
      </c>
      <c r="AK4717" t="str" cm="1">
        <f t="array" ref="AK4717">_xlfn._xlws.FILTER(Table4[Column1],ISNUMBER(SEARCH(Table4[Column1],MIS[[#This Row],[OrderUniqueIdentifier]])),"")</f>
        <v>VWAP</v>
      </c>
    </row>
    <row r="4718" spans="1:37" x14ac:dyDescent="0.25">
      <c r="A4718" t="s">
        <v>71</v>
      </c>
      <c r="B4718" t="s">
        <v>857</v>
      </c>
      <c r="C4718" t="s">
        <v>8362</v>
      </c>
      <c r="D4718" t="s">
        <v>72</v>
      </c>
      <c r="E4718" t="s">
        <v>2904</v>
      </c>
      <c r="F4718" t="s">
        <v>73</v>
      </c>
      <c r="G4718" t="s">
        <v>89</v>
      </c>
      <c r="H4718" t="s">
        <v>75</v>
      </c>
      <c r="I4718" t="s">
        <v>76</v>
      </c>
      <c r="J4718" t="s">
        <v>77</v>
      </c>
      <c r="K4718">
        <v>75</v>
      </c>
      <c r="L4718" t="s">
        <v>77</v>
      </c>
      <c r="M4718" t="s">
        <v>78</v>
      </c>
      <c r="N4718" t="s">
        <v>8363</v>
      </c>
      <c r="O4718" t="s">
        <v>8288</v>
      </c>
      <c r="P4718" t="s">
        <v>8288</v>
      </c>
      <c r="Q4718" t="s">
        <v>2907</v>
      </c>
      <c r="R4718" t="s">
        <v>79</v>
      </c>
      <c r="S4718" t="s">
        <v>24</v>
      </c>
      <c r="T4718" t="s">
        <v>2908</v>
      </c>
      <c r="U4718" t="s">
        <v>43</v>
      </c>
      <c r="V4718" t="s">
        <v>80</v>
      </c>
      <c r="W4718">
        <v>25050</v>
      </c>
      <c r="X4718" t="s">
        <v>81</v>
      </c>
      <c r="Y4718">
        <v>-75</v>
      </c>
      <c r="Z4718" t="s">
        <v>8289</v>
      </c>
      <c r="AA4718" t="s">
        <v>8289</v>
      </c>
      <c r="AB4718" t="s">
        <v>90</v>
      </c>
      <c r="AC4718" t="s">
        <v>91</v>
      </c>
      <c r="AD4718">
        <f>_xlfn.XLOOKUP(MIS[[#This Row],[TRADING SYMBOL]],[1]Sheet1!$D:$D,[1]Sheet1!$C:$C)</f>
        <v>160.9</v>
      </c>
      <c r="AE4718">
        <f>MIS[[#This Row],[OrderAverageTradedPrice]]*MIS[[#This Row],[OrderQuantity]]</f>
        <v>12480</v>
      </c>
      <c r="AF4718">
        <f>MIS[[#This Row],[LTP]]*MIS[[#This Row],[OrderQuantity]]</f>
        <v>12067.5</v>
      </c>
      <c r="AG4718">
        <f>IF(MIS[[#This Row],[OrderSide]]="SELL",MIS[[#This Row],[VALUE]]-MIS[[#This Row],[LIVE_VALUE]],MIS[[#This Row],[LIVE_VALUE]]-MIS[[#This Row],[VALUE]])</f>
        <v>412.5</v>
      </c>
      <c r="AH4718" t="str" cm="1">
        <f t="array" ref="AH4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8" t="str">
        <f>MIS[[#This Row],[TRADING SYMBOL]]</f>
        <v>NIFTY2552225050CE</v>
      </c>
      <c r="AJ4718" t="str">
        <f>IF(RIGHT(MIS[[#This Row],[Main/Hedge]],4)="MAIN","MAIN","HEDGE")</f>
        <v>MAIN</v>
      </c>
      <c r="AK4718" t="str" cm="1">
        <f t="array" ref="AK4718">_xlfn._xlws.FILTER(Table4[Column1],ISNUMBER(SEARCH(Table4[Column1],MIS[[#This Row],[OrderUniqueIdentifier]])),"")</f>
        <v>VWAP</v>
      </c>
    </row>
    <row r="4719" spans="1:37" x14ac:dyDescent="0.25">
      <c r="A4719" t="s">
        <v>71</v>
      </c>
      <c r="B4719" t="s">
        <v>864</v>
      </c>
      <c r="C4719" t="s">
        <v>8364</v>
      </c>
      <c r="D4719" t="s">
        <v>72</v>
      </c>
      <c r="E4719" t="s">
        <v>2904</v>
      </c>
      <c r="F4719" t="s">
        <v>73</v>
      </c>
      <c r="G4719" t="s">
        <v>89</v>
      </c>
      <c r="H4719" t="s">
        <v>75</v>
      </c>
      <c r="I4719" t="s">
        <v>76</v>
      </c>
      <c r="J4719" t="s">
        <v>77</v>
      </c>
      <c r="K4719">
        <v>150</v>
      </c>
      <c r="L4719" t="s">
        <v>77</v>
      </c>
      <c r="M4719" t="s">
        <v>78</v>
      </c>
      <c r="N4719" t="s">
        <v>8365</v>
      </c>
      <c r="O4719" t="s">
        <v>8288</v>
      </c>
      <c r="P4719" t="s">
        <v>8288</v>
      </c>
      <c r="Q4719" t="s">
        <v>2907</v>
      </c>
      <c r="R4719" t="s">
        <v>79</v>
      </c>
      <c r="S4719" t="s">
        <v>24</v>
      </c>
      <c r="T4719" t="s">
        <v>2908</v>
      </c>
      <c r="U4719" t="s">
        <v>43</v>
      </c>
      <c r="V4719" t="s">
        <v>80</v>
      </c>
      <c r="W4719">
        <v>25050</v>
      </c>
      <c r="X4719" t="s">
        <v>81</v>
      </c>
      <c r="Y4719">
        <v>-150</v>
      </c>
      <c r="Z4719" t="s">
        <v>8289</v>
      </c>
      <c r="AA4719" t="s">
        <v>8289</v>
      </c>
      <c r="AB4719" t="s">
        <v>90</v>
      </c>
      <c r="AC4719" t="s">
        <v>91</v>
      </c>
      <c r="AD4719">
        <f>_xlfn.XLOOKUP(MIS[[#This Row],[TRADING SYMBOL]],[1]Sheet1!$D:$D,[1]Sheet1!$C:$C)</f>
        <v>160.9</v>
      </c>
      <c r="AE4719">
        <f>MIS[[#This Row],[OrderAverageTradedPrice]]*MIS[[#This Row],[OrderQuantity]]</f>
        <v>25136.25</v>
      </c>
      <c r="AF4719">
        <f>MIS[[#This Row],[LTP]]*MIS[[#This Row],[OrderQuantity]]</f>
        <v>24135</v>
      </c>
      <c r="AG4719">
        <f>IF(MIS[[#This Row],[OrderSide]]="SELL",MIS[[#This Row],[VALUE]]-MIS[[#This Row],[LIVE_VALUE]],MIS[[#This Row],[LIVE_VALUE]]-MIS[[#This Row],[VALUE]])</f>
        <v>1001.25</v>
      </c>
      <c r="AH4719" t="str" cm="1">
        <f t="array" ref="AH4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9" t="str">
        <f>MIS[[#This Row],[TRADING SYMBOL]]</f>
        <v>NIFTY2552225050CE</v>
      </c>
      <c r="AJ4719" t="str">
        <f>IF(RIGHT(MIS[[#This Row],[Main/Hedge]],4)="MAIN","MAIN","HEDGE")</f>
        <v>MAIN</v>
      </c>
      <c r="AK4719" t="str" cm="1">
        <f t="array" ref="AK4719">_xlfn._xlws.FILTER(Table4[Column1],ISNUMBER(SEARCH(Table4[Column1],MIS[[#This Row],[OrderUniqueIdentifier]])),"")</f>
        <v>VWAP</v>
      </c>
    </row>
    <row r="4720" spans="1:37" x14ac:dyDescent="0.25">
      <c r="A4720" t="s">
        <v>71</v>
      </c>
      <c r="B4720" t="s">
        <v>948</v>
      </c>
      <c r="C4720" t="s">
        <v>8380</v>
      </c>
      <c r="D4720" t="s">
        <v>72</v>
      </c>
      <c r="E4720" t="s">
        <v>2904</v>
      </c>
      <c r="F4720" t="s">
        <v>73</v>
      </c>
      <c r="G4720" t="s">
        <v>89</v>
      </c>
      <c r="H4720" t="s">
        <v>75</v>
      </c>
      <c r="I4720" t="s">
        <v>76</v>
      </c>
      <c r="J4720" t="s">
        <v>77</v>
      </c>
      <c r="K4720">
        <v>75</v>
      </c>
      <c r="L4720" t="s">
        <v>77</v>
      </c>
      <c r="M4720" t="s">
        <v>78</v>
      </c>
      <c r="N4720" t="s">
        <v>4490</v>
      </c>
      <c r="O4720" t="s">
        <v>8288</v>
      </c>
      <c r="P4720" t="s">
        <v>8288</v>
      </c>
      <c r="Q4720" t="s">
        <v>2907</v>
      </c>
      <c r="R4720" t="s">
        <v>79</v>
      </c>
      <c r="S4720" t="s">
        <v>24</v>
      </c>
      <c r="T4720" t="s">
        <v>2908</v>
      </c>
      <c r="U4720" t="s">
        <v>43</v>
      </c>
      <c r="V4720" t="s">
        <v>80</v>
      </c>
      <c r="W4720">
        <v>25050</v>
      </c>
      <c r="X4720" t="s">
        <v>81</v>
      </c>
      <c r="Y4720">
        <v>-75</v>
      </c>
      <c r="Z4720" t="s">
        <v>8289</v>
      </c>
      <c r="AA4720" t="s">
        <v>8289</v>
      </c>
      <c r="AB4720" t="s">
        <v>90</v>
      </c>
      <c r="AC4720" t="s">
        <v>91</v>
      </c>
      <c r="AD4720">
        <f>_xlfn.XLOOKUP(MIS[[#This Row],[TRADING SYMBOL]],[1]Sheet1!$D:$D,[1]Sheet1!$C:$C)</f>
        <v>160.9</v>
      </c>
      <c r="AE4720">
        <f>MIS[[#This Row],[OrderAverageTradedPrice]]*MIS[[#This Row],[OrderQuantity]]</f>
        <v>12551.25</v>
      </c>
      <c r="AF4720">
        <f>MIS[[#This Row],[LTP]]*MIS[[#This Row],[OrderQuantity]]</f>
        <v>12067.5</v>
      </c>
      <c r="AG4720">
        <f>IF(MIS[[#This Row],[OrderSide]]="SELL",MIS[[#This Row],[VALUE]]-MIS[[#This Row],[LIVE_VALUE]],MIS[[#This Row],[LIVE_VALUE]]-MIS[[#This Row],[VALUE]])</f>
        <v>483.75</v>
      </c>
      <c r="AH4720" t="str" cm="1">
        <f t="array" ref="AH4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0" t="str">
        <f>MIS[[#This Row],[TRADING SYMBOL]]</f>
        <v>NIFTY2552225050CE</v>
      </c>
      <c r="AJ4720" t="str">
        <f>IF(RIGHT(MIS[[#This Row],[Main/Hedge]],4)="MAIN","MAIN","HEDGE")</f>
        <v>MAIN</v>
      </c>
      <c r="AK4720" t="str" cm="1">
        <f t="array" ref="AK4720">_xlfn._xlws.FILTER(Table4[Column1],ISNUMBER(SEARCH(Table4[Column1],MIS[[#This Row],[OrderUniqueIdentifier]])),"")</f>
        <v>VWAP</v>
      </c>
    </row>
    <row r="4721" spans="1:37" x14ac:dyDescent="0.25">
      <c r="A4721" t="s">
        <v>71</v>
      </c>
      <c r="B4721" t="s">
        <v>1010</v>
      </c>
      <c r="C4721" t="s">
        <v>8394</v>
      </c>
      <c r="D4721" t="s">
        <v>72</v>
      </c>
      <c r="E4721" t="s">
        <v>2904</v>
      </c>
      <c r="F4721" t="s">
        <v>73</v>
      </c>
      <c r="G4721" t="s">
        <v>89</v>
      </c>
      <c r="H4721" t="s">
        <v>75</v>
      </c>
      <c r="I4721" t="s">
        <v>76</v>
      </c>
      <c r="J4721" t="s">
        <v>77</v>
      </c>
      <c r="K4721">
        <v>75</v>
      </c>
      <c r="L4721" t="s">
        <v>77</v>
      </c>
      <c r="M4721" t="s">
        <v>78</v>
      </c>
      <c r="N4721" t="s">
        <v>8342</v>
      </c>
      <c r="O4721" t="s">
        <v>8297</v>
      </c>
      <c r="P4721" t="s">
        <v>8288</v>
      </c>
      <c r="Q4721" t="s">
        <v>2907</v>
      </c>
      <c r="R4721" t="s">
        <v>79</v>
      </c>
      <c r="S4721" t="s">
        <v>24</v>
      </c>
      <c r="T4721" t="s">
        <v>2908</v>
      </c>
      <c r="U4721" t="s">
        <v>43</v>
      </c>
      <c r="V4721" t="s">
        <v>80</v>
      </c>
      <c r="W4721">
        <v>25050</v>
      </c>
      <c r="X4721" t="s">
        <v>81</v>
      </c>
      <c r="Y4721">
        <v>-75</v>
      </c>
      <c r="Z4721" t="s">
        <v>8298</v>
      </c>
      <c r="AA4721" t="s">
        <v>8289</v>
      </c>
      <c r="AB4721" t="s">
        <v>90</v>
      </c>
      <c r="AC4721" t="s">
        <v>91</v>
      </c>
      <c r="AD4721">
        <f>_xlfn.XLOOKUP(MIS[[#This Row],[TRADING SYMBOL]],[1]Sheet1!$D:$D,[1]Sheet1!$C:$C)</f>
        <v>160.9</v>
      </c>
      <c r="AE4721">
        <f>MIS[[#This Row],[OrderAverageTradedPrice]]*MIS[[#This Row],[OrderQuantity]]</f>
        <v>12442.5</v>
      </c>
      <c r="AF4721">
        <f>MIS[[#This Row],[LTP]]*MIS[[#This Row],[OrderQuantity]]</f>
        <v>12067.5</v>
      </c>
      <c r="AG4721">
        <f>IF(MIS[[#This Row],[OrderSide]]="SELL",MIS[[#This Row],[VALUE]]-MIS[[#This Row],[LIVE_VALUE]],MIS[[#This Row],[LIVE_VALUE]]-MIS[[#This Row],[VALUE]])</f>
        <v>375</v>
      </c>
      <c r="AH4721" t="str" cm="1">
        <f t="array" ref="AH4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1" t="str">
        <f>MIS[[#This Row],[TRADING SYMBOL]]</f>
        <v>NIFTY2552225050CE</v>
      </c>
      <c r="AJ4721" t="str">
        <f>IF(RIGHT(MIS[[#This Row],[Main/Hedge]],4)="MAIN","MAIN","HEDGE")</f>
        <v>MAIN</v>
      </c>
      <c r="AK4721" t="str" cm="1">
        <f t="array" ref="AK4721">_xlfn._xlws.FILTER(Table4[Column1],ISNUMBER(SEARCH(Table4[Column1],MIS[[#This Row],[OrderUniqueIdentifier]])),"")</f>
        <v>VWAP</v>
      </c>
    </row>
    <row r="4722" spans="1:37" x14ac:dyDescent="0.25">
      <c r="A4722" t="s">
        <v>71</v>
      </c>
      <c r="B4722" t="s">
        <v>1124</v>
      </c>
      <c r="C4722" t="s">
        <v>8418</v>
      </c>
      <c r="D4722" t="s">
        <v>72</v>
      </c>
      <c r="E4722" t="s">
        <v>2904</v>
      </c>
      <c r="F4722" t="s">
        <v>73</v>
      </c>
      <c r="G4722" t="s">
        <v>89</v>
      </c>
      <c r="H4722" t="s">
        <v>75</v>
      </c>
      <c r="I4722" t="s">
        <v>76</v>
      </c>
      <c r="J4722" t="s">
        <v>77</v>
      </c>
      <c r="K4722">
        <v>75</v>
      </c>
      <c r="L4722" t="s">
        <v>77</v>
      </c>
      <c r="M4722" t="s">
        <v>78</v>
      </c>
      <c r="N4722" t="s">
        <v>5676</v>
      </c>
      <c r="O4722" t="s">
        <v>8288</v>
      </c>
      <c r="P4722" t="s">
        <v>8288</v>
      </c>
      <c r="Q4722" t="s">
        <v>2907</v>
      </c>
      <c r="R4722" t="s">
        <v>79</v>
      </c>
      <c r="S4722" t="s">
        <v>24</v>
      </c>
      <c r="T4722" t="s">
        <v>2908</v>
      </c>
      <c r="U4722" t="s">
        <v>43</v>
      </c>
      <c r="V4722" t="s">
        <v>80</v>
      </c>
      <c r="W4722">
        <v>25050</v>
      </c>
      <c r="X4722" t="s">
        <v>81</v>
      </c>
      <c r="Y4722">
        <v>-75</v>
      </c>
      <c r="Z4722" t="s">
        <v>8289</v>
      </c>
      <c r="AA4722" t="s">
        <v>8289</v>
      </c>
      <c r="AB4722" t="s">
        <v>90</v>
      </c>
      <c r="AC4722" t="s">
        <v>91</v>
      </c>
      <c r="AD4722">
        <f>_xlfn.XLOOKUP(MIS[[#This Row],[TRADING SYMBOL]],[1]Sheet1!$D:$D,[1]Sheet1!$C:$C)</f>
        <v>160.9</v>
      </c>
      <c r="AE4722">
        <f>MIS[[#This Row],[OrderAverageTradedPrice]]*MIS[[#This Row],[OrderQuantity]]</f>
        <v>12562.5</v>
      </c>
      <c r="AF4722">
        <f>MIS[[#This Row],[LTP]]*MIS[[#This Row],[OrderQuantity]]</f>
        <v>12067.5</v>
      </c>
      <c r="AG4722">
        <f>IF(MIS[[#This Row],[OrderSide]]="SELL",MIS[[#This Row],[VALUE]]-MIS[[#This Row],[LIVE_VALUE]],MIS[[#This Row],[LIVE_VALUE]]-MIS[[#This Row],[VALUE]])</f>
        <v>495</v>
      </c>
      <c r="AH4722" t="str" cm="1">
        <f t="array" ref="AH4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2" t="str">
        <f>MIS[[#This Row],[TRADING SYMBOL]]</f>
        <v>NIFTY2552225050CE</v>
      </c>
      <c r="AJ4722" t="str">
        <f>IF(RIGHT(MIS[[#This Row],[Main/Hedge]],4)="MAIN","MAIN","HEDGE")</f>
        <v>MAIN</v>
      </c>
      <c r="AK4722" t="str" cm="1">
        <f t="array" ref="AK4722">_xlfn._xlws.FILTER(Table4[Column1],ISNUMBER(SEARCH(Table4[Column1],MIS[[#This Row],[OrderUniqueIdentifier]])),"")</f>
        <v>VWAP</v>
      </c>
    </row>
    <row r="4723" spans="1:37" x14ac:dyDescent="0.25">
      <c r="A4723" t="s">
        <v>71</v>
      </c>
      <c r="B4723" t="s">
        <v>1202</v>
      </c>
      <c r="C4723" t="s">
        <v>8434</v>
      </c>
      <c r="D4723" t="s">
        <v>72</v>
      </c>
      <c r="E4723" t="s">
        <v>2904</v>
      </c>
      <c r="F4723" t="s">
        <v>73</v>
      </c>
      <c r="G4723" t="s">
        <v>89</v>
      </c>
      <c r="H4723" t="s">
        <v>75</v>
      </c>
      <c r="I4723" t="s">
        <v>76</v>
      </c>
      <c r="J4723" t="s">
        <v>77</v>
      </c>
      <c r="K4723">
        <v>150</v>
      </c>
      <c r="L4723" t="s">
        <v>77</v>
      </c>
      <c r="M4723" t="s">
        <v>78</v>
      </c>
      <c r="N4723" t="s">
        <v>8435</v>
      </c>
      <c r="O4723" t="s">
        <v>8288</v>
      </c>
      <c r="P4723" t="s">
        <v>8288</v>
      </c>
      <c r="Q4723" t="s">
        <v>2907</v>
      </c>
      <c r="R4723" t="s">
        <v>79</v>
      </c>
      <c r="S4723" t="s">
        <v>24</v>
      </c>
      <c r="T4723" t="s">
        <v>2908</v>
      </c>
      <c r="U4723" t="s">
        <v>43</v>
      </c>
      <c r="V4723" t="s">
        <v>80</v>
      </c>
      <c r="W4723">
        <v>25050</v>
      </c>
      <c r="X4723" t="s">
        <v>81</v>
      </c>
      <c r="Y4723">
        <v>-150</v>
      </c>
      <c r="Z4723" t="s">
        <v>8289</v>
      </c>
      <c r="AA4723" t="s">
        <v>8289</v>
      </c>
      <c r="AB4723" t="s">
        <v>90</v>
      </c>
      <c r="AC4723" t="s">
        <v>91</v>
      </c>
      <c r="AD4723">
        <f>_xlfn.XLOOKUP(MIS[[#This Row],[TRADING SYMBOL]],[1]Sheet1!$D:$D,[1]Sheet1!$C:$C)</f>
        <v>160.9</v>
      </c>
      <c r="AE4723">
        <f>MIS[[#This Row],[OrderAverageTradedPrice]]*MIS[[#This Row],[OrderQuantity]]</f>
        <v>24945</v>
      </c>
      <c r="AF4723">
        <f>MIS[[#This Row],[LTP]]*MIS[[#This Row],[OrderQuantity]]</f>
        <v>24135</v>
      </c>
      <c r="AG4723">
        <f>IF(MIS[[#This Row],[OrderSide]]="SELL",MIS[[#This Row],[VALUE]]-MIS[[#This Row],[LIVE_VALUE]],MIS[[#This Row],[LIVE_VALUE]]-MIS[[#This Row],[VALUE]])</f>
        <v>810</v>
      </c>
      <c r="AH4723" t="str" cm="1">
        <f t="array" ref="AH4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3" t="str">
        <f>MIS[[#This Row],[TRADING SYMBOL]]</f>
        <v>NIFTY2552225050CE</v>
      </c>
      <c r="AJ4723" t="str">
        <f>IF(RIGHT(MIS[[#This Row],[Main/Hedge]],4)="MAIN","MAIN","HEDGE")</f>
        <v>MAIN</v>
      </c>
      <c r="AK4723" t="str" cm="1">
        <f t="array" ref="AK4723">_xlfn._xlws.FILTER(Table4[Column1],ISNUMBER(SEARCH(Table4[Column1],MIS[[#This Row],[OrderUniqueIdentifier]])),"")</f>
        <v>VWAP</v>
      </c>
    </row>
    <row r="4724" spans="1:37" x14ac:dyDescent="0.25">
      <c r="A4724" t="s">
        <v>71</v>
      </c>
      <c r="B4724" t="s">
        <v>1288</v>
      </c>
      <c r="C4724" t="s">
        <v>8452</v>
      </c>
      <c r="D4724" t="s">
        <v>72</v>
      </c>
      <c r="E4724" t="s">
        <v>2904</v>
      </c>
      <c r="F4724" t="s">
        <v>73</v>
      </c>
      <c r="G4724" t="s">
        <v>89</v>
      </c>
      <c r="H4724" t="s">
        <v>75</v>
      </c>
      <c r="I4724" t="s">
        <v>76</v>
      </c>
      <c r="J4724" t="s">
        <v>77</v>
      </c>
      <c r="K4724">
        <v>375</v>
      </c>
      <c r="L4724" t="s">
        <v>77</v>
      </c>
      <c r="M4724" t="s">
        <v>78</v>
      </c>
      <c r="N4724" t="s">
        <v>8453</v>
      </c>
      <c r="O4724" t="s">
        <v>8288</v>
      </c>
      <c r="P4724" t="s">
        <v>8288</v>
      </c>
      <c r="Q4724" t="s">
        <v>2907</v>
      </c>
      <c r="R4724" t="s">
        <v>79</v>
      </c>
      <c r="S4724" t="s">
        <v>24</v>
      </c>
      <c r="T4724" t="s">
        <v>2908</v>
      </c>
      <c r="U4724" t="s">
        <v>43</v>
      </c>
      <c r="V4724" t="s">
        <v>80</v>
      </c>
      <c r="W4724">
        <v>25050</v>
      </c>
      <c r="X4724" t="s">
        <v>81</v>
      </c>
      <c r="Y4724">
        <v>-375</v>
      </c>
      <c r="Z4724" t="s">
        <v>8289</v>
      </c>
      <c r="AA4724" t="s">
        <v>8289</v>
      </c>
      <c r="AB4724" t="s">
        <v>90</v>
      </c>
      <c r="AC4724" t="s">
        <v>91</v>
      </c>
      <c r="AD4724">
        <f>_xlfn.XLOOKUP(MIS[[#This Row],[TRADING SYMBOL]],[1]Sheet1!$D:$D,[1]Sheet1!$C:$C)</f>
        <v>160.9</v>
      </c>
      <c r="AE4724">
        <f>MIS[[#This Row],[OrderAverageTradedPrice]]*MIS[[#This Row],[OrderQuantity]]</f>
        <v>62977.5</v>
      </c>
      <c r="AF4724">
        <f>MIS[[#This Row],[LTP]]*MIS[[#This Row],[OrderQuantity]]</f>
        <v>60337.5</v>
      </c>
      <c r="AG4724">
        <f>IF(MIS[[#This Row],[OrderSide]]="SELL",MIS[[#This Row],[VALUE]]-MIS[[#This Row],[LIVE_VALUE]],MIS[[#This Row],[LIVE_VALUE]]-MIS[[#This Row],[VALUE]])</f>
        <v>2640</v>
      </c>
      <c r="AH4724" t="str" cm="1">
        <f t="array" ref="AH4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4" t="str">
        <f>MIS[[#This Row],[TRADING SYMBOL]]</f>
        <v>NIFTY2552225050CE</v>
      </c>
      <c r="AJ4724" t="str">
        <f>IF(RIGHT(MIS[[#This Row],[Main/Hedge]],4)="MAIN","MAIN","HEDGE")</f>
        <v>MAIN</v>
      </c>
      <c r="AK4724" t="str" cm="1">
        <f t="array" ref="AK4724">_xlfn._xlws.FILTER(Table4[Column1],ISNUMBER(SEARCH(Table4[Column1],MIS[[#This Row],[OrderUniqueIdentifier]])),"")</f>
        <v>VWAP</v>
      </c>
    </row>
    <row r="4725" spans="1:37" x14ac:dyDescent="0.25">
      <c r="A4725" t="s">
        <v>71</v>
      </c>
      <c r="B4725" t="s">
        <v>1302</v>
      </c>
      <c r="C4725" t="s">
        <v>8455</v>
      </c>
      <c r="D4725" t="s">
        <v>72</v>
      </c>
      <c r="E4725" t="s">
        <v>2904</v>
      </c>
      <c r="F4725" t="s">
        <v>73</v>
      </c>
      <c r="G4725" t="s">
        <v>89</v>
      </c>
      <c r="H4725" t="s">
        <v>75</v>
      </c>
      <c r="I4725" t="s">
        <v>76</v>
      </c>
      <c r="J4725" t="s">
        <v>77</v>
      </c>
      <c r="K4725">
        <v>75</v>
      </c>
      <c r="L4725" t="s">
        <v>77</v>
      </c>
      <c r="M4725" t="s">
        <v>78</v>
      </c>
      <c r="N4725" t="s">
        <v>8382</v>
      </c>
      <c r="O4725" t="s">
        <v>8288</v>
      </c>
      <c r="P4725" t="s">
        <v>8288</v>
      </c>
      <c r="Q4725" t="s">
        <v>2907</v>
      </c>
      <c r="R4725" t="s">
        <v>79</v>
      </c>
      <c r="S4725" t="s">
        <v>24</v>
      </c>
      <c r="T4725" t="s">
        <v>2908</v>
      </c>
      <c r="U4725" t="s">
        <v>43</v>
      </c>
      <c r="V4725" t="s">
        <v>80</v>
      </c>
      <c r="W4725">
        <v>25050</v>
      </c>
      <c r="X4725" t="s">
        <v>81</v>
      </c>
      <c r="Y4725">
        <v>-75</v>
      </c>
      <c r="Z4725" t="s">
        <v>8289</v>
      </c>
      <c r="AA4725" t="s">
        <v>8289</v>
      </c>
      <c r="AB4725" t="s">
        <v>90</v>
      </c>
      <c r="AC4725" t="s">
        <v>91</v>
      </c>
      <c r="AD4725">
        <f>_xlfn.XLOOKUP(MIS[[#This Row],[TRADING SYMBOL]],[1]Sheet1!$D:$D,[1]Sheet1!$C:$C)</f>
        <v>160.9</v>
      </c>
      <c r="AE4725">
        <f>MIS[[#This Row],[OrderAverageTradedPrice]]*MIS[[#This Row],[OrderQuantity]]</f>
        <v>12585</v>
      </c>
      <c r="AF4725">
        <f>MIS[[#This Row],[LTP]]*MIS[[#This Row],[OrderQuantity]]</f>
        <v>12067.5</v>
      </c>
      <c r="AG4725">
        <f>IF(MIS[[#This Row],[OrderSide]]="SELL",MIS[[#This Row],[VALUE]]-MIS[[#This Row],[LIVE_VALUE]],MIS[[#This Row],[LIVE_VALUE]]-MIS[[#This Row],[VALUE]])</f>
        <v>517.5</v>
      </c>
      <c r="AH4725" t="str" cm="1">
        <f t="array" ref="AH4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5" t="str">
        <f>MIS[[#This Row],[TRADING SYMBOL]]</f>
        <v>NIFTY2552225050CE</v>
      </c>
      <c r="AJ4725" t="str">
        <f>IF(RIGHT(MIS[[#This Row],[Main/Hedge]],4)="MAIN","MAIN","HEDGE")</f>
        <v>MAIN</v>
      </c>
      <c r="AK4725" t="str" cm="1">
        <f t="array" ref="AK4725">_xlfn._xlws.FILTER(Table4[Column1],ISNUMBER(SEARCH(Table4[Column1],MIS[[#This Row],[OrderUniqueIdentifier]])),"")</f>
        <v>VWAP</v>
      </c>
    </row>
    <row r="4726" spans="1:37" x14ac:dyDescent="0.25">
      <c r="A4726" t="s">
        <v>179</v>
      </c>
      <c r="B4726" t="s">
        <v>1467</v>
      </c>
      <c r="C4726" t="s">
        <v>8480</v>
      </c>
      <c r="D4726" t="s">
        <v>72</v>
      </c>
      <c r="E4726" t="s">
        <v>2904</v>
      </c>
      <c r="F4726" t="s">
        <v>73</v>
      </c>
      <c r="G4726" t="s">
        <v>89</v>
      </c>
      <c r="H4726" t="s">
        <v>75</v>
      </c>
      <c r="I4726" t="s">
        <v>76</v>
      </c>
      <c r="J4726" t="s">
        <v>77</v>
      </c>
      <c r="K4726">
        <v>1425</v>
      </c>
      <c r="L4726" t="s">
        <v>77</v>
      </c>
      <c r="M4726" t="s">
        <v>78</v>
      </c>
      <c r="N4726" t="s">
        <v>8481</v>
      </c>
      <c r="O4726" t="s">
        <v>8288</v>
      </c>
      <c r="P4726" t="s">
        <v>8288</v>
      </c>
      <c r="Q4726" t="s">
        <v>2907</v>
      </c>
      <c r="R4726" t="s">
        <v>79</v>
      </c>
      <c r="S4726" t="s">
        <v>24</v>
      </c>
      <c r="T4726" t="s">
        <v>2908</v>
      </c>
      <c r="U4726" t="s">
        <v>43</v>
      </c>
      <c r="V4726" t="s">
        <v>80</v>
      </c>
      <c r="W4726">
        <v>25050</v>
      </c>
      <c r="X4726" t="s">
        <v>81</v>
      </c>
      <c r="Y4726">
        <v>-1425</v>
      </c>
      <c r="Z4726" t="s">
        <v>8289</v>
      </c>
      <c r="AA4726" t="s">
        <v>8289</v>
      </c>
      <c r="AB4726" t="s">
        <v>90</v>
      </c>
      <c r="AC4726" t="s">
        <v>91</v>
      </c>
      <c r="AD4726">
        <f>_xlfn.XLOOKUP(MIS[[#This Row],[TRADING SYMBOL]],[1]Sheet1!$D:$D,[1]Sheet1!$C:$C)</f>
        <v>160.9</v>
      </c>
      <c r="AE4726">
        <f>MIS[[#This Row],[OrderAverageTradedPrice]]*MIS[[#This Row],[OrderQuantity]]</f>
        <v>239778.74999999971</v>
      </c>
      <c r="AF4726">
        <f>MIS[[#This Row],[LTP]]*MIS[[#This Row],[OrderQuantity]]</f>
        <v>229282.5</v>
      </c>
      <c r="AG4726">
        <f>IF(MIS[[#This Row],[OrderSide]]="SELL",MIS[[#This Row],[VALUE]]-MIS[[#This Row],[LIVE_VALUE]],MIS[[#This Row],[LIVE_VALUE]]-MIS[[#This Row],[VALUE]])</f>
        <v>10496.249999999709</v>
      </c>
      <c r="AH4726" t="str" cm="1">
        <f t="array" ref="AH4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6" t="str">
        <f>MIS[[#This Row],[TRADING SYMBOL]]</f>
        <v>NIFTY2552225050CE</v>
      </c>
      <c r="AJ4726" t="str">
        <f>IF(RIGHT(MIS[[#This Row],[Main/Hedge]],4)="MAIN","MAIN","HEDGE")</f>
        <v>MAIN</v>
      </c>
      <c r="AK4726" t="str" cm="1">
        <f t="array" ref="AK4726">_xlfn._xlws.FILTER(Table4[Column1],ISNUMBER(SEARCH(Table4[Column1],MIS[[#This Row],[OrderUniqueIdentifier]])),"")</f>
        <v>VWAP</v>
      </c>
    </row>
    <row r="4727" spans="1:37" x14ac:dyDescent="0.25">
      <c r="A4727" t="s">
        <v>179</v>
      </c>
      <c r="B4727" t="s">
        <v>266</v>
      </c>
      <c r="C4727" t="s">
        <v>8494</v>
      </c>
      <c r="D4727" t="s">
        <v>72</v>
      </c>
      <c r="E4727" t="s">
        <v>2904</v>
      </c>
      <c r="F4727" t="s">
        <v>73</v>
      </c>
      <c r="G4727" t="s">
        <v>89</v>
      </c>
      <c r="H4727" t="s">
        <v>75</v>
      </c>
      <c r="I4727" t="s">
        <v>76</v>
      </c>
      <c r="J4727" t="s">
        <v>77</v>
      </c>
      <c r="K4727">
        <v>1800</v>
      </c>
      <c r="L4727" t="s">
        <v>77</v>
      </c>
      <c r="M4727" t="s">
        <v>78</v>
      </c>
      <c r="N4727" t="s">
        <v>8495</v>
      </c>
      <c r="O4727" t="s">
        <v>8288</v>
      </c>
      <c r="P4727" t="s">
        <v>8288</v>
      </c>
      <c r="Q4727" t="s">
        <v>2907</v>
      </c>
      <c r="R4727" t="s">
        <v>79</v>
      </c>
      <c r="S4727" t="s">
        <v>24</v>
      </c>
      <c r="T4727" t="s">
        <v>2908</v>
      </c>
      <c r="U4727" t="s">
        <v>43</v>
      </c>
      <c r="V4727" t="s">
        <v>80</v>
      </c>
      <c r="W4727">
        <v>25050</v>
      </c>
      <c r="X4727" t="s">
        <v>81</v>
      </c>
      <c r="Y4727">
        <v>-1800</v>
      </c>
      <c r="Z4727" t="s">
        <v>8289</v>
      </c>
      <c r="AA4727" t="s">
        <v>8289</v>
      </c>
      <c r="AB4727" t="s">
        <v>90</v>
      </c>
      <c r="AC4727" t="s">
        <v>91</v>
      </c>
      <c r="AD4727">
        <f>_xlfn.XLOOKUP(MIS[[#This Row],[TRADING SYMBOL]],[1]Sheet1!$D:$D,[1]Sheet1!$C:$C)</f>
        <v>160.9</v>
      </c>
      <c r="AE4727">
        <f>MIS[[#This Row],[OrderAverageTradedPrice]]*MIS[[#This Row],[OrderQuantity]]</f>
        <v>301398.75</v>
      </c>
      <c r="AF4727">
        <f>MIS[[#This Row],[LTP]]*MIS[[#This Row],[OrderQuantity]]</f>
        <v>289620</v>
      </c>
      <c r="AG4727">
        <f>IF(MIS[[#This Row],[OrderSide]]="SELL",MIS[[#This Row],[VALUE]]-MIS[[#This Row],[LIVE_VALUE]],MIS[[#This Row],[LIVE_VALUE]]-MIS[[#This Row],[VALUE]])</f>
        <v>11778.75</v>
      </c>
      <c r="AH4727" t="str" cm="1">
        <f t="array" ref="AH4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7" t="str">
        <f>MIS[[#This Row],[TRADING SYMBOL]]</f>
        <v>NIFTY2552225050CE</v>
      </c>
      <c r="AJ4727" t="str">
        <f>IF(RIGHT(MIS[[#This Row],[Main/Hedge]],4)="MAIN","MAIN","HEDGE")</f>
        <v>MAIN</v>
      </c>
      <c r="AK4727" t="str" cm="1">
        <f t="array" ref="AK4727">_xlfn._xlws.FILTER(Table4[Column1],ISNUMBER(SEARCH(Table4[Column1],MIS[[#This Row],[OrderUniqueIdentifier]])),"")</f>
        <v>VWAP</v>
      </c>
    </row>
    <row r="4728" spans="1:37" x14ac:dyDescent="0.25">
      <c r="A4728" t="s">
        <v>292</v>
      </c>
      <c r="B4728" t="s">
        <v>293</v>
      </c>
      <c r="C4728" t="s">
        <v>8497</v>
      </c>
      <c r="D4728" t="s">
        <v>72</v>
      </c>
      <c r="E4728" t="s">
        <v>2904</v>
      </c>
      <c r="F4728" t="s">
        <v>73</v>
      </c>
      <c r="G4728" t="s">
        <v>89</v>
      </c>
      <c r="H4728" t="s">
        <v>75</v>
      </c>
      <c r="I4728" t="s">
        <v>76</v>
      </c>
      <c r="J4728" t="s">
        <v>77</v>
      </c>
      <c r="K4728">
        <v>525</v>
      </c>
      <c r="L4728" t="s">
        <v>77</v>
      </c>
      <c r="M4728" t="s">
        <v>78</v>
      </c>
      <c r="N4728" t="s">
        <v>8498</v>
      </c>
      <c r="O4728" t="s">
        <v>8288</v>
      </c>
      <c r="P4728" t="s">
        <v>8288</v>
      </c>
      <c r="Q4728" t="s">
        <v>2907</v>
      </c>
      <c r="R4728" t="s">
        <v>79</v>
      </c>
      <c r="S4728" t="s">
        <v>294</v>
      </c>
      <c r="T4728" t="s">
        <v>2908</v>
      </c>
      <c r="U4728" t="s">
        <v>43</v>
      </c>
      <c r="V4728" t="s">
        <v>80</v>
      </c>
      <c r="W4728">
        <v>25050</v>
      </c>
      <c r="X4728" t="s">
        <v>81</v>
      </c>
      <c r="Y4728">
        <v>-525</v>
      </c>
      <c r="Z4728" t="s">
        <v>8289</v>
      </c>
      <c r="AA4728" t="s">
        <v>8289</v>
      </c>
      <c r="AB4728" t="s">
        <v>90</v>
      </c>
      <c r="AC4728" t="s">
        <v>91</v>
      </c>
      <c r="AD4728">
        <f>_xlfn.XLOOKUP(MIS[[#This Row],[TRADING SYMBOL]],[1]Sheet1!$D:$D,[1]Sheet1!$C:$C)</f>
        <v>160.9</v>
      </c>
      <c r="AE4728">
        <f>MIS[[#This Row],[OrderAverageTradedPrice]]*MIS[[#This Row],[OrderQuantity]]</f>
        <v>87209.999999999622</v>
      </c>
      <c r="AF4728">
        <f>MIS[[#This Row],[LTP]]*MIS[[#This Row],[OrderQuantity]]</f>
        <v>84472.5</v>
      </c>
      <c r="AG4728">
        <f>IF(MIS[[#This Row],[OrderSide]]="SELL",MIS[[#This Row],[VALUE]]-MIS[[#This Row],[LIVE_VALUE]],MIS[[#This Row],[LIVE_VALUE]]-MIS[[#This Row],[VALUE]])</f>
        <v>2737.4999999996217</v>
      </c>
      <c r="AH4728" t="str" cm="1">
        <f t="array" ref="AH4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8" t="str">
        <f>MIS[[#This Row],[TRADING SYMBOL]]</f>
        <v>NIFTY2552225050CE</v>
      </c>
      <c r="AJ4728" t="str">
        <f>IF(RIGHT(MIS[[#This Row],[Main/Hedge]],4)="MAIN","MAIN","HEDGE")</f>
        <v>MAIN</v>
      </c>
      <c r="AK4728" t="str" cm="1">
        <f t="array" ref="AK4728">_xlfn._xlws.FILTER(Table4[Column1],ISNUMBER(SEARCH(Table4[Column1],MIS[[#This Row],[OrderUniqueIdentifier]])),"")</f>
        <v>VWAP</v>
      </c>
    </row>
    <row r="4729" spans="1:37" x14ac:dyDescent="0.25">
      <c r="A4729" t="s">
        <v>1555</v>
      </c>
      <c r="B4729" t="s">
        <v>1570</v>
      </c>
      <c r="C4729" t="s">
        <v>8503</v>
      </c>
      <c r="D4729" t="s">
        <v>72</v>
      </c>
      <c r="E4729" t="s">
        <v>2904</v>
      </c>
      <c r="F4729" t="s">
        <v>73</v>
      </c>
      <c r="G4729" t="s">
        <v>89</v>
      </c>
      <c r="H4729" t="s">
        <v>75</v>
      </c>
      <c r="I4729" t="s">
        <v>76</v>
      </c>
      <c r="J4729" t="s">
        <v>77</v>
      </c>
      <c r="K4729">
        <v>375</v>
      </c>
      <c r="L4729" t="s">
        <v>77</v>
      </c>
      <c r="M4729" t="s">
        <v>78</v>
      </c>
      <c r="N4729" t="s">
        <v>6647</v>
      </c>
      <c r="O4729" t="s">
        <v>8288</v>
      </c>
      <c r="P4729" t="s">
        <v>8288</v>
      </c>
      <c r="Q4729" t="s">
        <v>2907</v>
      </c>
      <c r="R4729" t="s">
        <v>79</v>
      </c>
      <c r="S4729" t="s">
        <v>24</v>
      </c>
      <c r="T4729" t="s">
        <v>2908</v>
      </c>
      <c r="U4729" t="s">
        <v>43</v>
      </c>
      <c r="V4729" t="s">
        <v>80</v>
      </c>
      <c r="W4729">
        <v>25050</v>
      </c>
      <c r="X4729" t="s">
        <v>81</v>
      </c>
      <c r="Y4729">
        <v>-375</v>
      </c>
      <c r="Z4729" t="s">
        <v>8289</v>
      </c>
      <c r="AA4729" t="s">
        <v>8289</v>
      </c>
      <c r="AB4729" t="s">
        <v>90</v>
      </c>
      <c r="AC4729" t="s">
        <v>91</v>
      </c>
      <c r="AD4729">
        <f>_xlfn.XLOOKUP(MIS[[#This Row],[TRADING SYMBOL]],[1]Sheet1!$D:$D,[1]Sheet1!$C:$C)</f>
        <v>160.9</v>
      </c>
      <c r="AE4729">
        <f>MIS[[#This Row],[OrderAverageTradedPrice]]*MIS[[#This Row],[OrderQuantity]]</f>
        <v>62943.75</v>
      </c>
      <c r="AF4729">
        <f>MIS[[#This Row],[LTP]]*MIS[[#This Row],[OrderQuantity]]</f>
        <v>60337.5</v>
      </c>
      <c r="AG4729">
        <f>IF(MIS[[#This Row],[OrderSide]]="SELL",MIS[[#This Row],[VALUE]]-MIS[[#This Row],[LIVE_VALUE]],MIS[[#This Row],[LIVE_VALUE]]-MIS[[#This Row],[VALUE]])</f>
        <v>2606.25</v>
      </c>
      <c r="AH4729" t="str" cm="1">
        <f t="array" ref="AH4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9" t="str">
        <f>MIS[[#This Row],[TRADING SYMBOL]]</f>
        <v>NIFTY2552225050CE</v>
      </c>
      <c r="AJ4729" t="str">
        <f>IF(RIGHT(MIS[[#This Row],[Main/Hedge]],4)="MAIN","MAIN","HEDGE")</f>
        <v>MAIN</v>
      </c>
      <c r="AK4729" t="str" cm="1">
        <f t="array" ref="AK4729">_xlfn._xlws.FILTER(Table4[Column1],ISNUMBER(SEARCH(Table4[Column1],MIS[[#This Row],[OrderUniqueIdentifier]])),"")</f>
        <v>VWAP</v>
      </c>
    </row>
    <row r="4730" spans="1:37" x14ac:dyDescent="0.25">
      <c r="A4730" t="s">
        <v>1555</v>
      </c>
      <c r="B4730" t="s">
        <v>1597</v>
      </c>
      <c r="C4730" t="s">
        <v>8510</v>
      </c>
      <c r="D4730" t="s">
        <v>72</v>
      </c>
      <c r="E4730" t="s">
        <v>2904</v>
      </c>
      <c r="F4730" t="s">
        <v>73</v>
      </c>
      <c r="G4730" t="s">
        <v>89</v>
      </c>
      <c r="H4730" t="s">
        <v>75</v>
      </c>
      <c r="I4730" t="s">
        <v>76</v>
      </c>
      <c r="J4730" t="s">
        <v>77</v>
      </c>
      <c r="K4730">
        <v>450</v>
      </c>
      <c r="L4730" t="s">
        <v>77</v>
      </c>
      <c r="M4730" t="s">
        <v>78</v>
      </c>
      <c r="N4730" t="s">
        <v>8511</v>
      </c>
      <c r="O4730" t="s">
        <v>8288</v>
      </c>
      <c r="P4730" t="s">
        <v>8288</v>
      </c>
      <c r="Q4730" t="s">
        <v>2907</v>
      </c>
      <c r="R4730" t="s">
        <v>79</v>
      </c>
      <c r="S4730" t="s">
        <v>24</v>
      </c>
      <c r="T4730" t="s">
        <v>2908</v>
      </c>
      <c r="U4730" t="s">
        <v>43</v>
      </c>
      <c r="V4730" t="s">
        <v>80</v>
      </c>
      <c r="W4730">
        <v>25050</v>
      </c>
      <c r="X4730" t="s">
        <v>81</v>
      </c>
      <c r="Y4730">
        <v>-450</v>
      </c>
      <c r="Z4730" t="s">
        <v>8289</v>
      </c>
      <c r="AA4730" t="s">
        <v>8289</v>
      </c>
      <c r="AB4730" t="s">
        <v>90</v>
      </c>
      <c r="AC4730" t="s">
        <v>91</v>
      </c>
      <c r="AD4730">
        <f>_xlfn.XLOOKUP(MIS[[#This Row],[TRADING SYMBOL]],[1]Sheet1!$D:$D,[1]Sheet1!$C:$C)</f>
        <v>160.9</v>
      </c>
      <c r="AE4730">
        <f>MIS[[#This Row],[OrderAverageTradedPrice]]*MIS[[#This Row],[OrderQuantity]]</f>
        <v>75588.75</v>
      </c>
      <c r="AF4730">
        <f>MIS[[#This Row],[LTP]]*MIS[[#This Row],[OrderQuantity]]</f>
        <v>72405</v>
      </c>
      <c r="AG4730">
        <f>IF(MIS[[#This Row],[OrderSide]]="SELL",MIS[[#This Row],[VALUE]]-MIS[[#This Row],[LIVE_VALUE]],MIS[[#This Row],[LIVE_VALUE]]-MIS[[#This Row],[VALUE]])</f>
        <v>3183.75</v>
      </c>
      <c r="AH4730" t="str" cm="1">
        <f t="array" ref="AH4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0" t="str">
        <f>MIS[[#This Row],[TRADING SYMBOL]]</f>
        <v>NIFTY2552225050CE</v>
      </c>
      <c r="AJ4730" t="str">
        <f>IF(RIGHT(MIS[[#This Row],[Main/Hedge]],4)="MAIN","MAIN","HEDGE")</f>
        <v>MAIN</v>
      </c>
      <c r="AK4730" t="str" cm="1">
        <f t="array" ref="AK4730">_xlfn._xlws.FILTER(Table4[Column1],ISNUMBER(SEARCH(Table4[Column1],MIS[[#This Row],[OrderUniqueIdentifier]])),"")</f>
        <v>VWAP</v>
      </c>
    </row>
    <row r="4731" spans="1:37" x14ac:dyDescent="0.25">
      <c r="A4731" t="s">
        <v>1555</v>
      </c>
      <c r="B4731" t="s">
        <v>1607</v>
      </c>
      <c r="C4731" t="s">
        <v>8512</v>
      </c>
      <c r="D4731" t="s">
        <v>72</v>
      </c>
      <c r="E4731" t="s">
        <v>2904</v>
      </c>
      <c r="F4731" t="s">
        <v>73</v>
      </c>
      <c r="G4731" t="s">
        <v>89</v>
      </c>
      <c r="H4731" t="s">
        <v>75</v>
      </c>
      <c r="I4731" t="s">
        <v>76</v>
      </c>
      <c r="J4731" t="s">
        <v>77</v>
      </c>
      <c r="K4731">
        <v>75</v>
      </c>
      <c r="L4731" t="s">
        <v>77</v>
      </c>
      <c r="M4731" t="s">
        <v>78</v>
      </c>
      <c r="N4731" t="s">
        <v>8363</v>
      </c>
      <c r="O4731" t="s">
        <v>8288</v>
      </c>
      <c r="P4731" t="s">
        <v>8288</v>
      </c>
      <c r="Q4731" t="s">
        <v>2907</v>
      </c>
      <c r="R4731" t="s">
        <v>79</v>
      </c>
      <c r="S4731" t="s">
        <v>24</v>
      </c>
      <c r="T4731" t="s">
        <v>2908</v>
      </c>
      <c r="U4731" t="s">
        <v>43</v>
      </c>
      <c r="V4731" t="s">
        <v>80</v>
      </c>
      <c r="W4731">
        <v>25050</v>
      </c>
      <c r="X4731" t="s">
        <v>81</v>
      </c>
      <c r="Y4731">
        <v>-75</v>
      </c>
      <c r="Z4731" t="s">
        <v>8289</v>
      </c>
      <c r="AA4731" t="s">
        <v>8289</v>
      </c>
      <c r="AB4731" t="s">
        <v>90</v>
      </c>
      <c r="AC4731" t="s">
        <v>91</v>
      </c>
      <c r="AD4731">
        <f>_xlfn.XLOOKUP(MIS[[#This Row],[TRADING SYMBOL]],[1]Sheet1!$D:$D,[1]Sheet1!$C:$C)</f>
        <v>160.9</v>
      </c>
      <c r="AE4731">
        <f>MIS[[#This Row],[OrderAverageTradedPrice]]*MIS[[#This Row],[OrderQuantity]]</f>
        <v>12480</v>
      </c>
      <c r="AF4731">
        <f>MIS[[#This Row],[LTP]]*MIS[[#This Row],[OrderQuantity]]</f>
        <v>12067.5</v>
      </c>
      <c r="AG4731">
        <f>IF(MIS[[#This Row],[OrderSide]]="SELL",MIS[[#This Row],[VALUE]]-MIS[[#This Row],[LIVE_VALUE]],MIS[[#This Row],[LIVE_VALUE]]-MIS[[#This Row],[VALUE]])</f>
        <v>412.5</v>
      </c>
      <c r="AH4731" t="str" cm="1">
        <f t="array" ref="AH4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1" t="str">
        <f>MIS[[#This Row],[TRADING SYMBOL]]</f>
        <v>NIFTY2552225050CE</v>
      </c>
      <c r="AJ4731" t="str">
        <f>IF(RIGHT(MIS[[#This Row],[Main/Hedge]],4)="MAIN","MAIN","HEDGE")</f>
        <v>MAIN</v>
      </c>
      <c r="AK4731" t="str" cm="1">
        <f t="array" ref="AK4731">_xlfn._xlws.FILTER(Table4[Column1],ISNUMBER(SEARCH(Table4[Column1],MIS[[#This Row],[OrderUniqueIdentifier]])),"")</f>
        <v>VWAP</v>
      </c>
    </row>
    <row r="4732" spans="1:37" x14ac:dyDescent="0.25">
      <c r="A4732" t="s">
        <v>1555</v>
      </c>
      <c r="B4732" t="s">
        <v>1681</v>
      </c>
      <c r="C4732" t="s">
        <v>8524</v>
      </c>
      <c r="D4732" t="s">
        <v>72</v>
      </c>
      <c r="E4732" t="s">
        <v>2904</v>
      </c>
      <c r="F4732" t="s">
        <v>73</v>
      </c>
      <c r="G4732" t="s">
        <v>89</v>
      </c>
      <c r="H4732" t="s">
        <v>75</v>
      </c>
      <c r="I4732" t="s">
        <v>76</v>
      </c>
      <c r="J4732" t="s">
        <v>77</v>
      </c>
      <c r="K4732">
        <v>75</v>
      </c>
      <c r="L4732" t="s">
        <v>77</v>
      </c>
      <c r="M4732" t="s">
        <v>78</v>
      </c>
      <c r="N4732" t="s">
        <v>4532</v>
      </c>
      <c r="O4732" t="s">
        <v>8288</v>
      </c>
      <c r="P4732" t="s">
        <v>8288</v>
      </c>
      <c r="Q4732" t="s">
        <v>2907</v>
      </c>
      <c r="R4732" t="s">
        <v>79</v>
      </c>
      <c r="S4732" t="s">
        <v>24</v>
      </c>
      <c r="T4732" t="s">
        <v>2908</v>
      </c>
      <c r="U4732" t="s">
        <v>43</v>
      </c>
      <c r="V4732" t="s">
        <v>80</v>
      </c>
      <c r="W4732">
        <v>25050</v>
      </c>
      <c r="X4732" t="s">
        <v>81</v>
      </c>
      <c r="Y4732">
        <v>-75</v>
      </c>
      <c r="Z4732" t="s">
        <v>8289</v>
      </c>
      <c r="AA4732" t="s">
        <v>8289</v>
      </c>
      <c r="AB4732" t="s">
        <v>90</v>
      </c>
      <c r="AC4732" t="s">
        <v>91</v>
      </c>
      <c r="AD4732">
        <f>_xlfn.XLOOKUP(MIS[[#This Row],[TRADING SYMBOL]],[1]Sheet1!$D:$D,[1]Sheet1!$C:$C)</f>
        <v>160.9</v>
      </c>
      <c r="AE4732">
        <f>MIS[[#This Row],[OrderAverageTradedPrice]]*MIS[[#This Row],[OrderQuantity]]</f>
        <v>12468.75</v>
      </c>
      <c r="AF4732">
        <f>MIS[[#This Row],[LTP]]*MIS[[#This Row],[OrderQuantity]]</f>
        <v>12067.5</v>
      </c>
      <c r="AG4732">
        <f>IF(MIS[[#This Row],[OrderSide]]="SELL",MIS[[#This Row],[VALUE]]-MIS[[#This Row],[LIVE_VALUE]],MIS[[#This Row],[LIVE_VALUE]]-MIS[[#This Row],[VALUE]])</f>
        <v>401.25</v>
      </c>
      <c r="AH4732" t="str" cm="1">
        <f t="array" ref="AH4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2" t="str">
        <f>MIS[[#This Row],[TRADING SYMBOL]]</f>
        <v>NIFTY2552225050CE</v>
      </c>
      <c r="AJ4732" t="str">
        <f>IF(RIGHT(MIS[[#This Row],[Main/Hedge]],4)="MAIN","MAIN","HEDGE")</f>
        <v>MAIN</v>
      </c>
      <c r="AK4732" t="str" cm="1">
        <f t="array" ref="AK4732">_xlfn._xlws.FILTER(Table4[Column1],ISNUMBER(SEARCH(Table4[Column1],MIS[[#This Row],[OrderUniqueIdentifier]])),"")</f>
        <v>VWAP</v>
      </c>
    </row>
    <row r="4733" spans="1:37" x14ac:dyDescent="0.25">
      <c r="A4733" t="s">
        <v>1702</v>
      </c>
      <c r="B4733" t="s">
        <v>1703</v>
      </c>
      <c r="C4733" t="s">
        <v>8529</v>
      </c>
      <c r="D4733" t="s">
        <v>72</v>
      </c>
      <c r="E4733" t="s">
        <v>2904</v>
      </c>
      <c r="F4733" t="s">
        <v>73</v>
      </c>
      <c r="G4733" t="s">
        <v>89</v>
      </c>
      <c r="H4733" t="s">
        <v>75</v>
      </c>
      <c r="I4733" t="s">
        <v>76</v>
      </c>
      <c r="J4733" t="s">
        <v>77</v>
      </c>
      <c r="K4733">
        <v>1275</v>
      </c>
      <c r="L4733" t="s">
        <v>77</v>
      </c>
      <c r="M4733" t="s">
        <v>78</v>
      </c>
      <c r="N4733" t="s">
        <v>8530</v>
      </c>
      <c r="O4733" t="s">
        <v>8288</v>
      </c>
      <c r="P4733" t="s">
        <v>8288</v>
      </c>
      <c r="Q4733" t="s">
        <v>2907</v>
      </c>
      <c r="R4733" t="s">
        <v>79</v>
      </c>
      <c r="S4733" t="s">
        <v>24</v>
      </c>
      <c r="T4733" t="s">
        <v>2908</v>
      </c>
      <c r="U4733" t="s">
        <v>43</v>
      </c>
      <c r="V4733" t="s">
        <v>80</v>
      </c>
      <c r="W4733">
        <v>25050</v>
      </c>
      <c r="X4733" t="s">
        <v>81</v>
      </c>
      <c r="Y4733">
        <v>-1275</v>
      </c>
      <c r="Z4733" t="s">
        <v>8289</v>
      </c>
      <c r="AA4733" t="s">
        <v>8289</v>
      </c>
      <c r="AB4733" t="s">
        <v>90</v>
      </c>
      <c r="AC4733" t="s">
        <v>91</v>
      </c>
      <c r="AD4733">
        <f>_xlfn.XLOOKUP(MIS[[#This Row],[TRADING SYMBOL]],[1]Sheet1!$D:$D,[1]Sheet1!$C:$C)</f>
        <v>160.9</v>
      </c>
      <c r="AE4733">
        <f>MIS[[#This Row],[OrderAverageTradedPrice]]*MIS[[#This Row],[OrderQuantity]]</f>
        <v>212527.49999999916</v>
      </c>
      <c r="AF4733">
        <f>MIS[[#This Row],[LTP]]*MIS[[#This Row],[OrderQuantity]]</f>
        <v>205147.5</v>
      </c>
      <c r="AG4733">
        <f>IF(MIS[[#This Row],[OrderSide]]="SELL",MIS[[#This Row],[VALUE]]-MIS[[#This Row],[LIVE_VALUE]],MIS[[#This Row],[LIVE_VALUE]]-MIS[[#This Row],[VALUE]])</f>
        <v>7379.999999999156</v>
      </c>
      <c r="AH4733" t="str" cm="1">
        <f t="array" ref="AH4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3" t="str">
        <f>MIS[[#This Row],[TRADING SYMBOL]]</f>
        <v>NIFTY2552225050CE</v>
      </c>
      <c r="AJ4733" t="str">
        <f>IF(RIGHT(MIS[[#This Row],[Main/Hedge]],4)="MAIN","MAIN","HEDGE")</f>
        <v>MAIN</v>
      </c>
      <c r="AK4733" t="str" cm="1">
        <f t="array" ref="AK4733">_xlfn._xlws.FILTER(Table4[Column1],ISNUMBER(SEARCH(Table4[Column1],MIS[[#This Row],[OrderUniqueIdentifier]])),"")</f>
        <v>VWAP</v>
      </c>
    </row>
    <row r="4734" spans="1:37" x14ac:dyDescent="0.25">
      <c r="A4734" t="s">
        <v>71</v>
      </c>
      <c r="B4734" t="s">
        <v>951</v>
      </c>
      <c r="C4734" t="s">
        <v>8381</v>
      </c>
      <c r="D4734" t="s">
        <v>72</v>
      </c>
      <c r="E4734" t="s">
        <v>2904</v>
      </c>
      <c r="F4734" t="s">
        <v>73</v>
      </c>
      <c r="G4734" t="s">
        <v>89</v>
      </c>
      <c r="H4734" t="s">
        <v>75</v>
      </c>
      <c r="I4734" t="s">
        <v>76</v>
      </c>
      <c r="J4734" t="s">
        <v>77</v>
      </c>
      <c r="K4734">
        <v>150</v>
      </c>
      <c r="L4734" t="s">
        <v>77</v>
      </c>
      <c r="M4734" t="s">
        <v>78</v>
      </c>
      <c r="N4734" t="s">
        <v>8382</v>
      </c>
      <c r="O4734" t="s">
        <v>8383</v>
      </c>
      <c r="P4734" t="s">
        <v>8383</v>
      </c>
      <c r="Q4734" t="s">
        <v>2907</v>
      </c>
      <c r="R4734" t="s">
        <v>79</v>
      </c>
      <c r="S4734" t="s">
        <v>24</v>
      </c>
      <c r="T4734" t="s">
        <v>2908</v>
      </c>
      <c r="U4734" t="s">
        <v>43</v>
      </c>
      <c r="V4734" t="s">
        <v>80</v>
      </c>
      <c r="W4734">
        <v>25050</v>
      </c>
      <c r="X4734" t="s">
        <v>81</v>
      </c>
      <c r="Y4734">
        <v>-150</v>
      </c>
      <c r="Z4734" t="s">
        <v>8384</v>
      </c>
      <c r="AA4734" t="s">
        <v>8384</v>
      </c>
      <c r="AB4734" t="s">
        <v>90</v>
      </c>
      <c r="AC4734" t="s">
        <v>91</v>
      </c>
      <c r="AD4734">
        <f>_xlfn.XLOOKUP(MIS[[#This Row],[TRADING SYMBOL]],[1]Sheet1!$D:$D,[1]Sheet1!$C:$C)</f>
        <v>160.9</v>
      </c>
      <c r="AE4734">
        <f>MIS[[#This Row],[OrderAverageTradedPrice]]*MIS[[#This Row],[OrderQuantity]]</f>
        <v>25170</v>
      </c>
      <c r="AF4734">
        <f>MIS[[#This Row],[LTP]]*MIS[[#This Row],[OrderQuantity]]</f>
        <v>24135</v>
      </c>
      <c r="AG4734">
        <f>IF(MIS[[#This Row],[OrderSide]]="SELL",MIS[[#This Row],[VALUE]]-MIS[[#This Row],[LIVE_VALUE]],MIS[[#This Row],[LIVE_VALUE]]-MIS[[#This Row],[VALUE]])</f>
        <v>1035</v>
      </c>
      <c r="AH4734" t="str" cm="1">
        <f t="array" ref="AH4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4" t="str">
        <f>MIS[[#This Row],[TRADING SYMBOL]]</f>
        <v>NIFTY2552225050CE</v>
      </c>
      <c r="AJ4734" t="str">
        <f>IF(RIGHT(MIS[[#This Row],[Main/Hedge]],4)="MAIN","MAIN","HEDGE")</f>
        <v>MAIN</v>
      </c>
      <c r="AK4734" t="str" cm="1">
        <f t="array" ref="AK4734">_xlfn._xlws.FILTER(Table4[Column1],ISNUMBER(SEARCH(Table4[Column1],MIS[[#This Row],[OrderUniqueIdentifier]])),"")</f>
        <v>VWAP</v>
      </c>
    </row>
    <row r="4735" spans="1:37" x14ac:dyDescent="0.25">
      <c r="A4735" t="s">
        <v>71</v>
      </c>
      <c r="B4735" t="s">
        <v>1117</v>
      </c>
      <c r="C4735" t="s">
        <v>8416</v>
      </c>
      <c r="D4735" t="s">
        <v>72</v>
      </c>
      <c r="E4735" t="s">
        <v>2904</v>
      </c>
      <c r="F4735" t="s">
        <v>73</v>
      </c>
      <c r="G4735" t="s">
        <v>89</v>
      </c>
      <c r="H4735" t="s">
        <v>75</v>
      </c>
      <c r="I4735" t="s">
        <v>76</v>
      </c>
      <c r="J4735" t="s">
        <v>77</v>
      </c>
      <c r="K4735">
        <v>75</v>
      </c>
      <c r="L4735" t="s">
        <v>77</v>
      </c>
      <c r="M4735" t="s">
        <v>78</v>
      </c>
      <c r="N4735" t="s">
        <v>8417</v>
      </c>
      <c r="O4735" t="s">
        <v>8383</v>
      </c>
      <c r="P4735" t="s">
        <v>8383</v>
      </c>
      <c r="Q4735" t="s">
        <v>2907</v>
      </c>
      <c r="R4735" t="s">
        <v>79</v>
      </c>
      <c r="S4735" t="s">
        <v>24</v>
      </c>
      <c r="T4735" t="s">
        <v>2908</v>
      </c>
      <c r="U4735" t="s">
        <v>43</v>
      </c>
      <c r="V4735" t="s">
        <v>80</v>
      </c>
      <c r="W4735">
        <v>25050</v>
      </c>
      <c r="X4735" t="s">
        <v>81</v>
      </c>
      <c r="Y4735">
        <v>-75</v>
      </c>
      <c r="Z4735" t="s">
        <v>8384</v>
      </c>
      <c r="AA4735" t="s">
        <v>8384</v>
      </c>
      <c r="AB4735" t="s">
        <v>90</v>
      </c>
      <c r="AC4735" t="s">
        <v>91</v>
      </c>
      <c r="AD4735">
        <f>_xlfn.XLOOKUP(MIS[[#This Row],[TRADING SYMBOL]],[1]Sheet1!$D:$D,[1]Sheet1!$C:$C)</f>
        <v>160.9</v>
      </c>
      <c r="AE4735">
        <f>MIS[[#This Row],[OrderAverageTradedPrice]]*MIS[[#This Row],[OrderQuantity]]</f>
        <v>12592.5</v>
      </c>
      <c r="AF4735">
        <f>MIS[[#This Row],[LTP]]*MIS[[#This Row],[OrderQuantity]]</f>
        <v>12067.5</v>
      </c>
      <c r="AG4735">
        <f>IF(MIS[[#This Row],[OrderSide]]="SELL",MIS[[#This Row],[VALUE]]-MIS[[#This Row],[LIVE_VALUE]],MIS[[#This Row],[LIVE_VALUE]]-MIS[[#This Row],[VALUE]])</f>
        <v>525</v>
      </c>
      <c r="AH4735" t="str" cm="1">
        <f t="array" ref="AH4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5" t="str">
        <f>MIS[[#This Row],[TRADING SYMBOL]]</f>
        <v>NIFTY2552225050CE</v>
      </c>
      <c r="AJ4735" t="str">
        <f>IF(RIGHT(MIS[[#This Row],[Main/Hedge]],4)="MAIN","MAIN","HEDGE")</f>
        <v>MAIN</v>
      </c>
      <c r="AK4735" t="str" cm="1">
        <f t="array" ref="AK4735">_xlfn._xlws.FILTER(Table4[Column1],ISNUMBER(SEARCH(Table4[Column1],MIS[[#This Row],[OrderUniqueIdentifier]])),"")</f>
        <v>VWAP</v>
      </c>
    </row>
    <row r="4736" spans="1:37" x14ac:dyDescent="0.25">
      <c r="A4736" t="s">
        <v>71</v>
      </c>
      <c r="B4736" t="s">
        <v>1143</v>
      </c>
      <c r="C4736" t="s">
        <v>8422</v>
      </c>
      <c r="D4736" t="s">
        <v>72</v>
      </c>
      <c r="E4736" t="s">
        <v>2904</v>
      </c>
      <c r="F4736" t="s">
        <v>73</v>
      </c>
      <c r="G4736" t="s">
        <v>89</v>
      </c>
      <c r="H4736" t="s">
        <v>75</v>
      </c>
      <c r="I4736" t="s">
        <v>76</v>
      </c>
      <c r="J4736" t="s">
        <v>77</v>
      </c>
      <c r="K4736">
        <v>150</v>
      </c>
      <c r="L4736" t="s">
        <v>77</v>
      </c>
      <c r="M4736" t="s">
        <v>78</v>
      </c>
      <c r="N4736" t="s">
        <v>8423</v>
      </c>
      <c r="O4736" t="s">
        <v>8383</v>
      </c>
      <c r="P4736" t="s">
        <v>8383</v>
      </c>
      <c r="Q4736" t="s">
        <v>2907</v>
      </c>
      <c r="R4736" t="s">
        <v>79</v>
      </c>
      <c r="S4736" t="s">
        <v>24</v>
      </c>
      <c r="T4736" t="s">
        <v>2908</v>
      </c>
      <c r="U4736" t="s">
        <v>43</v>
      </c>
      <c r="V4736" t="s">
        <v>80</v>
      </c>
      <c r="W4736">
        <v>25050</v>
      </c>
      <c r="X4736" t="s">
        <v>81</v>
      </c>
      <c r="Y4736">
        <v>-150</v>
      </c>
      <c r="Z4736" t="s">
        <v>8384</v>
      </c>
      <c r="AA4736" t="s">
        <v>8384</v>
      </c>
      <c r="AB4736" t="s">
        <v>90</v>
      </c>
      <c r="AC4736" t="s">
        <v>91</v>
      </c>
      <c r="AD4736">
        <f>_xlfn.XLOOKUP(MIS[[#This Row],[TRADING SYMBOL]],[1]Sheet1!$D:$D,[1]Sheet1!$C:$C)</f>
        <v>160.9</v>
      </c>
      <c r="AE4736">
        <f>MIS[[#This Row],[OrderAverageTradedPrice]]*MIS[[#This Row],[OrderQuantity]]</f>
        <v>25203.75</v>
      </c>
      <c r="AF4736">
        <f>MIS[[#This Row],[LTP]]*MIS[[#This Row],[OrderQuantity]]</f>
        <v>24135</v>
      </c>
      <c r="AG4736">
        <f>IF(MIS[[#This Row],[OrderSide]]="SELL",MIS[[#This Row],[VALUE]]-MIS[[#This Row],[LIVE_VALUE]],MIS[[#This Row],[LIVE_VALUE]]-MIS[[#This Row],[VALUE]])</f>
        <v>1068.75</v>
      </c>
      <c r="AH4736" t="str" cm="1">
        <f t="array" ref="AH4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6" t="str">
        <f>MIS[[#This Row],[TRADING SYMBOL]]</f>
        <v>NIFTY2552225050CE</v>
      </c>
      <c r="AJ4736" t="str">
        <f>IF(RIGHT(MIS[[#This Row],[Main/Hedge]],4)="MAIN","MAIN","HEDGE")</f>
        <v>MAIN</v>
      </c>
      <c r="AK4736" t="str" cm="1">
        <f t="array" ref="AK4736">_xlfn._xlws.FILTER(Table4[Column1],ISNUMBER(SEARCH(Table4[Column1],MIS[[#This Row],[OrderUniqueIdentifier]])),"")</f>
        <v>VWAP</v>
      </c>
    </row>
    <row r="4737" spans="1:37" x14ac:dyDescent="0.25">
      <c r="A4737" t="s">
        <v>71</v>
      </c>
      <c r="B4737" t="s">
        <v>1280</v>
      </c>
      <c r="C4737" t="s">
        <v>8451</v>
      </c>
      <c r="D4737" t="s">
        <v>72</v>
      </c>
      <c r="E4737" t="s">
        <v>2904</v>
      </c>
      <c r="F4737" t="s">
        <v>73</v>
      </c>
      <c r="G4737" t="s">
        <v>89</v>
      </c>
      <c r="H4737" t="s">
        <v>75</v>
      </c>
      <c r="I4737" t="s">
        <v>76</v>
      </c>
      <c r="J4737" t="s">
        <v>77</v>
      </c>
      <c r="K4737">
        <v>225</v>
      </c>
      <c r="L4737" t="s">
        <v>77</v>
      </c>
      <c r="M4737" t="s">
        <v>78</v>
      </c>
      <c r="N4737" t="s">
        <v>5784</v>
      </c>
      <c r="O4737" t="s">
        <v>8383</v>
      </c>
      <c r="P4737" t="s">
        <v>8383</v>
      </c>
      <c r="Q4737" t="s">
        <v>2907</v>
      </c>
      <c r="R4737" t="s">
        <v>79</v>
      </c>
      <c r="S4737" t="s">
        <v>24</v>
      </c>
      <c r="T4737" t="s">
        <v>2908</v>
      </c>
      <c r="U4737" t="s">
        <v>43</v>
      </c>
      <c r="V4737" t="s">
        <v>80</v>
      </c>
      <c r="W4737">
        <v>25050</v>
      </c>
      <c r="X4737" t="s">
        <v>81</v>
      </c>
      <c r="Y4737">
        <v>-225</v>
      </c>
      <c r="Z4737" t="s">
        <v>8384</v>
      </c>
      <c r="AA4737" t="s">
        <v>8384</v>
      </c>
      <c r="AB4737" t="s">
        <v>90</v>
      </c>
      <c r="AC4737" t="s">
        <v>91</v>
      </c>
      <c r="AD4737">
        <f>_xlfn.XLOOKUP(MIS[[#This Row],[TRADING SYMBOL]],[1]Sheet1!$D:$D,[1]Sheet1!$C:$C)</f>
        <v>160.9</v>
      </c>
      <c r="AE4737">
        <f>MIS[[#This Row],[OrderAverageTradedPrice]]*MIS[[#This Row],[OrderQuantity]]</f>
        <v>37781.249999999847</v>
      </c>
      <c r="AF4737">
        <f>MIS[[#This Row],[LTP]]*MIS[[#This Row],[OrderQuantity]]</f>
        <v>36202.5</v>
      </c>
      <c r="AG4737">
        <f>IF(MIS[[#This Row],[OrderSide]]="SELL",MIS[[#This Row],[VALUE]]-MIS[[#This Row],[LIVE_VALUE]],MIS[[#This Row],[LIVE_VALUE]]-MIS[[#This Row],[VALUE]])</f>
        <v>1578.7499999998472</v>
      </c>
      <c r="AH4737" t="str" cm="1">
        <f t="array" ref="AH4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7" t="str">
        <f>MIS[[#This Row],[TRADING SYMBOL]]</f>
        <v>NIFTY2552225050CE</v>
      </c>
      <c r="AJ4737" t="str">
        <f>IF(RIGHT(MIS[[#This Row],[Main/Hedge]],4)="MAIN","MAIN","HEDGE")</f>
        <v>MAIN</v>
      </c>
      <c r="AK4737" t="str" cm="1">
        <f t="array" ref="AK4737">_xlfn._xlws.FILTER(Table4[Column1],ISNUMBER(SEARCH(Table4[Column1],MIS[[#This Row],[OrderUniqueIdentifier]])),"")</f>
        <v>VWAP</v>
      </c>
    </row>
    <row r="4738" spans="1:37" x14ac:dyDescent="0.25">
      <c r="A4738" t="s">
        <v>71</v>
      </c>
      <c r="B4738" t="s">
        <v>1305</v>
      </c>
      <c r="C4738" t="s">
        <v>8456</v>
      </c>
      <c r="D4738" t="s">
        <v>72</v>
      </c>
      <c r="E4738" t="s">
        <v>2904</v>
      </c>
      <c r="F4738" t="s">
        <v>73</v>
      </c>
      <c r="G4738" t="s">
        <v>89</v>
      </c>
      <c r="H4738" t="s">
        <v>75</v>
      </c>
      <c r="I4738" t="s">
        <v>76</v>
      </c>
      <c r="J4738" t="s">
        <v>77</v>
      </c>
      <c r="K4738">
        <v>150</v>
      </c>
      <c r="L4738" t="s">
        <v>77</v>
      </c>
      <c r="M4738" t="s">
        <v>78</v>
      </c>
      <c r="N4738" t="s">
        <v>8382</v>
      </c>
      <c r="O4738" t="s">
        <v>8383</v>
      </c>
      <c r="P4738" t="s">
        <v>8383</v>
      </c>
      <c r="Q4738" t="s">
        <v>2907</v>
      </c>
      <c r="R4738" t="s">
        <v>79</v>
      </c>
      <c r="S4738" t="s">
        <v>24</v>
      </c>
      <c r="T4738" t="s">
        <v>2908</v>
      </c>
      <c r="U4738" t="s">
        <v>43</v>
      </c>
      <c r="V4738" t="s">
        <v>80</v>
      </c>
      <c r="W4738">
        <v>25050</v>
      </c>
      <c r="X4738" t="s">
        <v>81</v>
      </c>
      <c r="Y4738">
        <v>-150</v>
      </c>
      <c r="Z4738" t="s">
        <v>8384</v>
      </c>
      <c r="AA4738" t="s">
        <v>8384</v>
      </c>
      <c r="AB4738" t="s">
        <v>90</v>
      </c>
      <c r="AC4738" t="s">
        <v>91</v>
      </c>
      <c r="AD4738">
        <f>_xlfn.XLOOKUP(MIS[[#This Row],[TRADING SYMBOL]],[1]Sheet1!$D:$D,[1]Sheet1!$C:$C)</f>
        <v>160.9</v>
      </c>
      <c r="AE4738">
        <f>MIS[[#This Row],[OrderAverageTradedPrice]]*MIS[[#This Row],[OrderQuantity]]</f>
        <v>25170</v>
      </c>
      <c r="AF4738">
        <f>MIS[[#This Row],[LTP]]*MIS[[#This Row],[OrderQuantity]]</f>
        <v>24135</v>
      </c>
      <c r="AG4738">
        <f>IF(MIS[[#This Row],[OrderSide]]="SELL",MIS[[#This Row],[VALUE]]-MIS[[#This Row],[LIVE_VALUE]],MIS[[#This Row],[LIVE_VALUE]]-MIS[[#This Row],[VALUE]])</f>
        <v>1035</v>
      </c>
      <c r="AH4738" t="str" cm="1">
        <f t="array" ref="AH4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8" t="str">
        <f>MIS[[#This Row],[TRADING SYMBOL]]</f>
        <v>NIFTY2552225050CE</v>
      </c>
      <c r="AJ4738" t="str">
        <f>IF(RIGHT(MIS[[#This Row],[Main/Hedge]],4)="MAIN","MAIN","HEDGE")</f>
        <v>MAIN</v>
      </c>
      <c r="AK4738" t="str" cm="1">
        <f t="array" ref="AK4738">_xlfn._xlws.FILTER(Table4[Column1],ISNUMBER(SEARCH(Table4[Column1],MIS[[#This Row],[OrderUniqueIdentifier]])),"")</f>
        <v>VWAP</v>
      </c>
    </row>
    <row r="4739" spans="1:37" x14ac:dyDescent="0.25">
      <c r="A4739" t="s">
        <v>71</v>
      </c>
      <c r="B4739" t="s">
        <v>1308</v>
      </c>
      <c r="C4739" t="s">
        <v>8457</v>
      </c>
      <c r="D4739" t="s">
        <v>72</v>
      </c>
      <c r="E4739" t="s">
        <v>2904</v>
      </c>
      <c r="F4739" t="s">
        <v>73</v>
      </c>
      <c r="G4739" t="s">
        <v>89</v>
      </c>
      <c r="H4739" t="s">
        <v>75</v>
      </c>
      <c r="I4739" t="s">
        <v>76</v>
      </c>
      <c r="J4739" t="s">
        <v>77</v>
      </c>
      <c r="K4739">
        <v>450</v>
      </c>
      <c r="L4739" t="s">
        <v>77</v>
      </c>
      <c r="M4739" t="s">
        <v>78</v>
      </c>
      <c r="N4739" t="s">
        <v>8458</v>
      </c>
      <c r="O4739" t="s">
        <v>8383</v>
      </c>
      <c r="P4739" t="s">
        <v>8383</v>
      </c>
      <c r="Q4739" t="s">
        <v>2907</v>
      </c>
      <c r="R4739" t="s">
        <v>79</v>
      </c>
      <c r="S4739" t="s">
        <v>24</v>
      </c>
      <c r="T4739" t="s">
        <v>2908</v>
      </c>
      <c r="U4739" t="s">
        <v>43</v>
      </c>
      <c r="V4739" t="s">
        <v>80</v>
      </c>
      <c r="W4739">
        <v>25050</v>
      </c>
      <c r="X4739" t="s">
        <v>81</v>
      </c>
      <c r="Y4739">
        <v>-450</v>
      </c>
      <c r="Z4739" t="s">
        <v>8384</v>
      </c>
      <c r="AA4739" t="s">
        <v>8384</v>
      </c>
      <c r="AB4739" t="s">
        <v>90</v>
      </c>
      <c r="AC4739" t="s">
        <v>91</v>
      </c>
      <c r="AD4739">
        <f>_xlfn.XLOOKUP(MIS[[#This Row],[TRADING SYMBOL]],[1]Sheet1!$D:$D,[1]Sheet1!$C:$C)</f>
        <v>160.9</v>
      </c>
      <c r="AE4739">
        <f>MIS[[#This Row],[OrderAverageTradedPrice]]*MIS[[#This Row],[OrderQuantity]]</f>
        <v>75344.999999999854</v>
      </c>
      <c r="AF4739">
        <f>MIS[[#This Row],[LTP]]*MIS[[#This Row],[OrderQuantity]]</f>
        <v>72405</v>
      </c>
      <c r="AG4739">
        <f>IF(MIS[[#This Row],[OrderSide]]="SELL",MIS[[#This Row],[VALUE]]-MIS[[#This Row],[LIVE_VALUE]],MIS[[#This Row],[LIVE_VALUE]]-MIS[[#This Row],[VALUE]])</f>
        <v>2939.9999999998545</v>
      </c>
      <c r="AH4739" t="str" cm="1">
        <f t="array" ref="AH4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9" t="str">
        <f>MIS[[#This Row],[TRADING SYMBOL]]</f>
        <v>NIFTY2552225050CE</v>
      </c>
      <c r="AJ4739" t="str">
        <f>IF(RIGHT(MIS[[#This Row],[Main/Hedge]],4)="MAIN","MAIN","HEDGE")</f>
        <v>MAIN</v>
      </c>
      <c r="AK4739" t="str" cm="1">
        <f t="array" ref="AK4739">_xlfn._xlws.FILTER(Table4[Column1],ISNUMBER(SEARCH(Table4[Column1],MIS[[#This Row],[OrderUniqueIdentifier]])),"")</f>
        <v>VWAP</v>
      </c>
    </row>
    <row r="4740" spans="1:37" x14ac:dyDescent="0.25">
      <c r="A4740" t="s">
        <v>179</v>
      </c>
      <c r="B4740" t="s">
        <v>1446</v>
      </c>
      <c r="C4740" t="s">
        <v>8478</v>
      </c>
      <c r="D4740" t="s">
        <v>72</v>
      </c>
      <c r="E4740" t="s">
        <v>2904</v>
      </c>
      <c r="F4740" t="s">
        <v>73</v>
      </c>
      <c r="G4740" t="s">
        <v>89</v>
      </c>
      <c r="H4740" t="s">
        <v>75</v>
      </c>
      <c r="I4740" t="s">
        <v>76</v>
      </c>
      <c r="J4740" t="s">
        <v>77</v>
      </c>
      <c r="K4740">
        <v>750</v>
      </c>
      <c r="L4740" t="s">
        <v>77</v>
      </c>
      <c r="M4740" t="s">
        <v>78</v>
      </c>
      <c r="N4740" t="s">
        <v>7041</v>
      </c>
      <c r="O4740" t="s">
        <v>8288</v>
      </c>
      <c r="P4740" t="s">
        <v>8383</v>
      </c>
      <c r="Q4740" t="s">
        <v>2907</v>
      </c>
      <c r="R4740" t="s">
        <v>79</v>
      </c>
      <c r="S4740" t="s">
        <v>24</v>
      </c>
      <c r="T4740" t="s">
        <v>2908</v>
      </c>
      <c r="U4740" t="s">
        <v>43</v>
      </c>
      <c r="V4740" t="s">
        <v>80</v>
      </c>
      <c r="W4740">
        <v>25050</v>
      </c>
      <c r="X4740" t="s">
        <v>81</v>
      </c>
      <c r="Y4740">
        <v>-750</v>
      </c>
      <c r="Z4740" t="s">
        <v>8289</v>
      </c>
      <c r="AA4740" t="s">
        <v>8384</v>
      </c>
      <c r="AB4740" t="s">
        <v>90</v>
      </c>
      <c r="AC4740" t="s">
        <v>91</v>
      </c>
      <c r="AD4740">
        <f>_xlfn.XLOOKUP(MIS[[#This Row],[TRADING SYMBOL]],[1]Sheet1!$D:$D,[1]Sheet1!$C:$C)</f>
        <v>160.9</v>
      </c>
      <c r="AE4740">
        <f>MIS[[#This Row],[OrderAverageTradedPrice]]*MIS[[#This Row],[OrderQuantity]]</f>
        <v>125531.25</v>
      </c>
      <c r="AF4740">
        <f>MIS[[#This Row],[LTP]]*MIS[[#This Row],[OrderQuantity]]</f>
        <v>120675</v>
      </c>
      <c r="AG4740">
        <f>IF(MIS[[#This Row],[OrderSide]]="SELL",MIS[[#This Row],[VALUE]]-MIS[[#This Row],[LIVE_VALUE]],MIS[[#This Row],[LIVE_VALUE]]-MIS[[#This Row],[VALUE]])</f>
        <v>4856.25</v>
      </c>
      <c r="AH4740" t="str" cm="1">
        <f t="array" ref="AH4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0" t="str">
        <f>MIS[[#This Row],[TRADING SYMBOL]]</f>
        <v>NIFTY2552225050CE</v>
      </c>
      <c r="AJ4740" t="str">
        <f>IF(RIGHT(MIS[[#This Row],[Main/Hedge]],4)="MAIN","MAIN","HEDGE")</f>
        <v>MAIN</v>
      </c>
      <c r="AK4740" t="str" cm="1">
        <f t="array" ref="AK4740">_xlfn._xlws.FILTER(Table4[Column1],ISNUMBER(SEARCH(Table4[Column1],MIS[[#This Row],[OrderUniqueIdentifier]])),"")</f>
        <v>VWAP</v>
      </c>
    </row>
    <row r="4741" spans="1:37" x14ac:dyDescent="0.25">
      <c r="A4741" t="s">
        <v>179</v>
      </c>
      <c r="B4741" t="s">
        <v>1488</v>
      </c>
      <c r="C4741" t="s">
        <v>8484</v>
      </c>
      <c r="D4741" t="s">
        <v>72</v>
      </c>
      <c r="E4741" t="s">
        <v>2904</v>
      </c>
      <c r="F4741" t="s">
        <v>73</v>
      </c>
      <c r="G4741" t="s">
        <v>89</v>
      </c>
      <c r="H4741" t="s">
        <v>75</v>
      </c>
      <c r="I4741" t="s">
        <v>76</v>
      </c>
      <c r="J4741" t="s">
        <v>77</v>
      </c>
      <c r="K4741">
        <v>75</v>
      </c>
      <c r="L4741" t="s">
        <v>77</v>
      </c>
      <c r="M4741" t="s">
        <v>78</v>
      </c>
      <c r="N4741" t="s">
        <v>4120</v>
      </c>
      <c r="O4741" t="s">
        <v>8383</v>
      </c>
      <c r="P4741" t="s">
        <v>8383</v>
      </c>
      <c r="Q4741" t="s">
        <v>2907</v>
      </c>
      <c r="R4741" t="s">
        <v>79</v>
      </c>
      <c r="S4741" t="s">
        <v>24</v>
      </c>
      <c r="T4741" t="s">
        <v>2908</v>
      </c>
      <c r="U4741" t="s">
        <v>43</v>
      </c>
      <c r="V4741" t="s">
        <v>80</v>
      </c>
      <c r="W4741">
        <v>25050</v>
      </c>
      <c r="X4741" t="s">
        <v>81</v>
      </c>
      <c r="Y4741">
        <v>-75</v>
      </c>
      <c r="Z4741" t="s">
        <v>8384</v>
      </c>
      <c r="AA4741" t="s">
        <v>8384</v>
      </c>
      <c r="AB4741" t="s">
        <v>90</v>
      </c>
      <c r="AC4741" t="s">
        <v>91</v>
      </c>
      <c r="AD4741">
        <f>_xlfn.XLOOKUP(MIS[[#This Row],[TRADING SYMBOL]],[1]Sheet1!$D:$D,[1]Sheet1!$C:$C)</f>
        <v>160.9</v>
      </c>
      <c r="AE4741">
        <f>MIS[[#This Row],[OrderAverageTradedPrice]]*MIS[[#This Row],[OrderQuantity]]</f>
        <v>12577.5</v>
      </c>
      <c r="AF4741">
        <f>MIS[[#This Row],[LTP]]*MIS[[#This Row],[OrderQuantity]]</f>
        <v>12067.5</v>
      </c>
      <c r="AG4741">
        <f>IF(MIS[[#This Row],[OrderSide]]="SELL",MIS[[#This Row],[VALUE]]-MIS[[#This Row],[LIVE_VALUE]],MIS[[#This Row],[LIVE_VALUE]]-MIS[[#This Row],[VALUE]])</f>
        <v>510</v>
      </c>
      <c r="AH4741" t="str" cm="1">
        <f t="array" ref="AH4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1" t="str">
        <f>MIS[[#This Row],[TRADING SYMBOL]]</f>
        <v>NIFTY2552225050CE</v>
      </c>
      <c r="AJ4741" t="str">
        <f>IF(RIGHT(MIS[[#This Row],[Main/Hedge]],4)="MAIN","MAIN","HEDGE")</f>
        <v>MAIN</v>
      </c>
      <c r="AK4741" t="str" cm="1">
        <f t="array" ref="AK4741">_xlfn._xlws.FILTER(Table4[Column1],ISNUMBER(SEARCH(Table4[Column1],MIS[[#This Row],[OrderUniqueIdentifier]])),"")</f>
        <v>VWAP</v>
      </c>
    </row>
    <row r="4742" spans="1:37" x14ac:dyDescent="0.25">
      <c r="A4742" t="s">
        <v>179</v>
      </c>
      <c r="B4742" t="s">
        <v>266</v>
      </c>
      <c r="C4742" t="s">
        <v>8496</v>
      </c>
      <c r="D4742" t="s">
        <v>72</v>
      </c>
      <c r="E4742" t="s">
        <v>2904</v>
      </c>
      <c r="F4742" t="s">
        <v>73</v>
      </c>
      <c r="G4742" t="s">
        <v>89</v>
      </c>
      <c r="H4742" t="s">
        <v>75</v>
      </c>
      <c r="I4742" t="s">
        <v>76</v>
      </c>
      <c r="J4742" t="s">
        <v>77</v>
      </c>
      <c r="K4742">
        <v>300</v>
      </c>
      <c r="L4742" t="s">
        <v>77</v>
      </c>
      <c r="M4742" t="s">
        <v>78</v>
      </c>
      <c r="N4742" t="s">
        <v>3471</v>
      </c>
      <c r="O4742" t="s">
        <v>8383</v>
      </c>
      <c r="P4742" t="s">
        <v>8383</v>
      </c>
      <c r="Q4742" t="s">
        <v>2907</v>
      </c>
      <c r="R4742" t="s">
        <v>79</v>
      </c>
      <c r="S4742" t="s">
        <v>24</v>
      </c>
      <c r="T4742" t="s">
        <v>2908</v>
      </c>
      <c r="U4742" t="s">
        <v>43</v>
      </c>
      <c r="V4742" t="s">
        <v>80</v>
      </c>
      <c r="W4742">
        <v>25050</v>
      </c>
      <c r="X4742" t="s">
        <v>81</v>
      </c>
      <c r="Y4742">
        <v>-300</v>
      </c>
      <c r="Z4742" t="s">
        <v>8384</v>
      </c>
      <c r="AA4742" t="s">
        <v>8384</v>
      </c>
      <c r="AB4742" t="s">
        <v>90</v>
      </c>
      <c r="AC4742" t="s">
        <v>91</v>
      </c>
      <c r="AD4742">
        <f>_xlfn.XLOOKUP(MIS[[#This Row],[TRADING SYMBOL]],[1]Sheet1!$D:$D,[1]Sheet1!$C:$C)</f>
        <v>160.9</v>
      </c>
      <c r="AE4742">
        <f>MIS[[#This Row],[OrderAverageTradedPrice]]*MIS[[#This Row],[OrderQuantity]]</f>
        <v>50385</v>
      </c>
      <c r="AF4742">
        <f>MIS[[#This Row],[LTP]]*MIS[[#This Row],[OrderQuantity]]</f>
        <v>48270</v>
      </c>
      <c r="AG4742">
        <f>IF(MIS[[#This Row],[OrderSide]]="SELL",MIS[[#This Row],[VALUE]]-MIS[[#This Row],[LIVE_VALUE]],MIS[[#This Row],[LIVE_VALUE]]-MIS[[#This Row],[VALUE]])</f>
        <v>2115</v>
      </c>
      <c r="AH4742" t="str" cm="1">
        <f t="array" ref="AH4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2" t="str">
        <f>MIS[[#This Row],[TRADING SYMBOL]]</f>
        <v>NIFTY2552225050CE</v>
      </c>
      <c r="AJ4742" t="str">
        <f>IF(RIGHT(MIS[[#This Row],[Main/Hedge]],4)="MAIN","MAIN","HEDGE")</f>
        <v>MAIN</v>
      </c>
      <c r="AK4742" t="str" cm="1">
        <f t="array" ref="AK4742">_xlfn._xlws.FILTER(Table4[Column1],ISNUMBER(SEARCH(Table4[Column1],MIS[[#This Row],[OrderUniqueIdentifier]])),"")</f>
        <v>VWAP</v>
      </c>
    </row>
    <row r="4743" spans="1:37" x14ac:dyDescent="0.25">
      <c r="A4743" t="s">
        <v>1555</v>
      </c>
      <c r="B4743" t="s">
        <v>1623</v>
      </c>
      <c r="C4743" t="s">
        <v>8514</v>
      </c>
      <c r="D4743" t="s">
        <v>72</v>
      </c>
      <c r="E4743" t="s">
        <v>2904</v>
      </c>
      <c r="F4743" t="s">
        <v>73</v>
      </c>
      <c r="G4743" t="s">
        <v>89</v>
      </c>
      <c r="H4743" t="s">
        <v>75</v>
      </c>
      <c r="I4743" t="s">
        <v>76</v>
      </c>
      <c r="J4743" t="s">
        <v>77</v>
      </c>
      <c r="K4743">
        <v>150</v>
      </c>
      <c r="L4743" t="s">
        <v>77</v>
      </c>
      <c r="M4743" t="s">
        <v>78</v>
      </c>
      <c r="N4743" t="s">
        <v>6647</v>
      </c>
      <c r="O4743" t="s">
        <v>8383</v>
      </c>
      <c r="P4743" t="s">
        <v>8383</v>
      </c>
      <c r="Q4743" t="s">
        <v>2907</v>
      </c>
      <c r="R4743" t="s">
        <v>79</v>
      </c>
      <c r="S4743" t="s">
        <v>24</v>
      </c>
      <c r="T4743" t="s">
        <v>2908</v>
      </c>
      <c r="U4743" t="s">
        <v>43</v>
      </c>
      <c r="V4743" t="s">
        <v>80</v>
      </c>
      <c r="W4743">
        <v>25050</v>
      </c>
      <c r="X4743" t="s">
        <v>81</v>
      </c>
      <c r="Y4743">
        <v>-150</v>
      </c>
      <c r="Z4743" t="s">
        <v>8384</v>
      </c>
      <c r="AA4743" t="s">
        <v>8384</v>
      </c>
      <c r="AB4743" t="s">
        <v>90</v>
      </c>
      <c r="AC4743" t="s">
        <v>91</v>
      </c>
      <c r="AD4743">
        <f>_xlfn.XLOOKUP(MIS[[#This Row],[TRADING SYMBOL]],[1]Sheet1!$D:$D,[1]Sheet1!$C:$C)</f>
        <v>160.9</v>
      </c>
      <c r="AE4743">
        <f>MIS[[#This Row],[OrderAverageTradedPrice]]*MIS[[#This Row],[OrderQuantity]]</f>
        <v>25177.5</v>
      </c>
      <c r="AF4743">
        <f>MIS[[#This Row],[LTP]]*MIS[[#This Row],[OrderQuantity]]</f>
        <v>24135</v>
      </c>
      <c r="AG4743">
        <f>IF(MIS[[#This Row],[OrderSide]]="SELL",MIS[[#This Row],[VALUE]]-MIS[[#This Row],[LIVE_VALUE]],MIS[[#This Row],[LIVE_VALUE]]-MIS[[#This Row],[VALUE]])</f>
        <v>1042.5</v>
      </c>
      <c r="AH4743" t="str" cm="1">
        <f t="array" ref="AH4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3" t="str">
        <f>MIS[[#This Row],[TRADING SYMBOL]]</f>
        <v>NIFTY2552225050CE</v>
      </c>
      <c r="AJ4743" t="str">
        <f>IF(RIGHT(MIS[[#This Row],[Main/Hedge]],4)="MAIN","MAIN","HEDGE")</f>
        <v>MAIN</v>
      </c>
      <c r="AK4743" t="str" cm="1">
        <f t="array" ref="AK4743">_xlfn._xlws.FILTER(Table4[Column1],ISNUMBER(SEARCH(Table4[Column1],MIS[[#This Row],[OrderUniqueIdentifier]])),"")</f>
        <v>VWAP</v>
      </c>
    </row>
    <row r="4744" spans="1:37" x14ac:dyDescent="0.25">
      <c r="A4744" t="s">
        <v>1555</v>
      </c>
      <c r="B4744" t="s">
        <v>1665</v>
      </c>
      <c r="C4744" t="s">
        <v>8522</v>
      </c>
      <c r="D4744" t="s">
        <v>72</v>
      </c>
      <c r="E4744" t="s">
        <v>2904</v>
      </c>
      <c r="F4744" t="s">
        <v>73</v>
      </c>
      <c r="G4744" t="s">
        <v>89</v>
      </c>
      <c r="H4744" t="s">
        <v>75</v>
      </c>
      <c r="I4744" t="s">
        <v>76</v>
      </c>
      <c r="J4744" t="s">
        <v>77</v>
      </c>
      <c r="K4744">
        <v>150</v>
      </c>
      <c r="L4744" t="s">
        <v>77</v>
      </c>
      <c r="M4744" t="s">
        <v>78</v>
      </c>
      <c r="N4744" t="s">
        <v>5676</v>
      </c>
      <c r="O4744" t="s">
        <v>8383</v>
      </c>
      <c r="P4744" t="s">
        <v>8383</v>
      </c>
      <c r="Q4744" t="s">
        <v>2907</v>
      </c>
      <c r="R4744" t="s">
        <v>79</v>
      </c>
      <c r="S4744" t="s">
        <v>24</v>
      </c>
      <c r="T4744" t="s">
        <v>2908</v>
      </c>
      <c r="U4744" t="s">
        <v>43</v>
      </c>
      <c r="V4744" t="s">
        <v>80</v>
      </c>
      <c r="W4744">
        <v>25050</v>
      </c>
      <c r="X4744" t="s">
        <v>81</v>
      </c>
      <c r="Y4744">
        <v>-150</v>
      </c>
      <c r="Z4744" t="s">
        <v>8384</v>
      </c>
      <c r="AA4744" t="s">
        <v>8384</v>
      </c>
      <c r="AB4744" t="s">
        <v>90</v>
      </c>
      <c r="AC4744" t="s">
        <v>91</v>
      </c>
      <c r="AD4744">
        <f>_xlfn.XLOOKUP(MIS[[#This Row],[TRADING SYMBOL]],[1]Sheet1!$D:$D,[1]Sheet1!$C:$C)</f>
        <v>160.9</v>
      </c>
      <c r="AE4744">
        <f>MIS[[#This Row],[OrderAverageTradedPrice]]*MIS[[#This Row],[OrderQuantity]]</f>
        <v>25125</v>
      </c>
      <c r="AF4744">
        <f>MIS[[#This Row],[LTP]]*MIS[[#This Row],[OrderQuantity]]</f>
        <v>24135</v>
      </c>
      <c r="AG4744">
        <f>IF(MIS[[#This Row],[OrderSide]]="SELL",MIS[[#This Row],[VALUE]]-MIS[[#This Row],[LIVE_VALUE]],MIS[[#This Row],[LIVE_VALUE]]-MIS[[#This Row],[VALUE]])</f>
        <v>990</v>
      </c>
      <c r="AH4744" t="str" cm="1">
        <f t="array" ref="AH4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4" t="str">
        <f>MIS[[#This Row],[TRADING SYMBOL]]</f>
        <v>NIFTY2552225050CE</v>
      </c>
      <c r="AJ4744" t="str">
        <f>IF(RIGHT(MIS[[#This Row],[Main/Hedge]],4)="MAIN","MAIN","HEDGE")</f>
        <v>MAIN</v>
      </c>
      <c r="AK4744" t="str" cm="1">
        <f t="array" ref="AK4744">_xlfn._xlws.FILTER(Table4[Column1],ISNUMBER(SEARCH(Table4[Column1],MIS[[#This Row],[OrderUniqueIdentifier]])),"")</f>
        <v>VWAP</v>
      </c>
    </row>
    <row r="4745" spans="1:37" x14ac:dyDescent="0.25">
      <c r="A4745" t="s">
        <v>1555</v>
      </c>
      <c r="B4745" t="s">
        <v>1673</v>
      </c>
      <c r="C4745" t="s">
        <v>8523</v>
      </c>
      <c r="D4745" t="s">
        <v>72</v>
      </c>
      <c r="E4745" t="s">
        <v>2904</v>
      </c>
      <c r="F4745" t="s">
        <v>73</v>
      </c>
      <c r="G4745" t="s">
        <v>89</v>
      </c>
      <c r="H4745" t="s">
        <v>75</v>
      </c>
      <c r="I4745" t="s">
        <v>76</v>
      </c>
      <c r="J4745" t="s">
        <v>77</v>
      </c>
      <c r="K4745">
        <v>75</v>
      </c>
      <c r="L4745" t="s">
        <v>77</v>
      </c>
      <c r="M4745" t="s">
        <v>78</v>
      </c>
      <c r="N4745" t="s">
        <v>8382</v>
      </c>
      <c r="O4745" t="s">
        <v>8383</v>
      </c>
      <c r="P4745" t="s">
        <v>8383</v>
      </c>
      <c r="Q4745" t="s">
        <v>2907</v>
      </c>
      <c r="R4745" t="s">
        <v>79</v>
      </c>
      <c r="S4745" t="s">
        <v>24</v>
      </c>
      <c r="T4745" t="s">
        <v>2908</v>
      </c>
      <c r="U4745" t="s">
        <v>43</v>
      </c>
      <c r="V4745" t="s">
        <v>80</v>
      </c>
      <c r="W4745">
        <v>25050</v>
      </c>
      <c r="X4745" t="s">
        <v>81</v>
      </c>
      <c r="Y4745">
        <v>-75</v>
      </c>
      <c r="Z4745" t="s">
        <v>8384</v>
      </c>
      <c r="AA4745" t="s">
        <v>8384</v>
      </c>
      <c r="AB4745" t="s">
        <v>90</v>
      </c>
      <c r="AC4745" t="s">
        <v>91</v>
      </c>
      <c r="AD4745">
        <f>_xlfn.XLOOKUP(MIS[[#This Row],[TRADING SYMBOL]],[1]Sheet1!$D:$D,[1]Sheet1!$C:$C)</f>
        <v>160.9</v>
      </c>
      <c r="AE4745">
        <f>MIS[[#This Row],[OrderAverageTradedPrice]]*MIS[[#This Row],[OrderQuantity]]</f>
        <v>12585</v>
      </c>
      <c r="AF4745">
        <f>MIS[[#This Row],[LTP]]*MIS[[#This Row],[OrderQuantity]]</f>
        <v>12067.5</v>
      </c>
      <c r="AG4745">
        <f>IF(MIS[[#This Row],[OrderSide]]="SELL",MIS[[#This Row],[VALUE]]-MIS[[#This Row],[LIVE_VALUE]],MIS[[#This Row],[LIVE_VALUE]]-MIS[[#This Row],[VALUE]])</f>
        <v>517.5</v>
      </c>
      <c r="AH4745" t="str" cm="1">
        <f t="array" ref="AH4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5" t="str">
        <f>MIS[[#This Row],[TRADING SYMBOL]]</f>
        <v>NIFTY2552225050CE</v>
      </c>
      <c r="AJ4745" t="str">
        <f>IF(RIGHT(MIS[[#This Row],[Main/Hedge]],4)="MAIN","MAIN","HEDGE")</f>
        <v>MAIN</v>
      </c>
      <c r="AK4745" t="str" cm="1">
        <f t="array" ref="AK4745">_xlfn._xlws.FILTER(Table4[Column1],ISNUMBER(SEARCH(Table4[Column1],MIS[[#This Row],[OrderUniqueIdentifier]])),"")</f>
        <v>VWAP</v>
      </c>
    </row>
    <row r="4746" spans="1:37" x14ac:dyDescent="0.25">
      <c r="A4746" t="s">
        <v>1357</v>
      </c>
      <c r="B4746" t="s">
        <v>1366</v>
      </c>
      <c r="C4746" t="s">
        <v>8466</v>
      </c>
      <c r="D4746" t="s">
        <v>72</v>
      </c>
      <c r="E4746" t="s">
        <v>2904</v>
      </c>
      <c r="F4746" t="s">
        <v>73</v>
      </c>
      <c r="G4746" t="s">
        <v>89</v>
      </c>
      <c r="H4746" t="s">
        <v>75</v>
      </c>
      <c r="I4746" t="s">
        <v>76</v>
      </c>
      <c r="J4746" t="s">
        <v>77</v>
      </c>
      <c r="K4746">
        <v>150</v>
      </c>
      <c r="L4746" t="s">
        <v>77</v>
      </c>
      <c r="M4746" t="s">
        <v>78</v>
      </c>
      <c r="N4746" t="s">
        <v>3376</v>
      </c>
      <c r="O4746" t="s">
        <v>8467</v>
      </c>
      <c r="P4746" t="s">
        <v>8467</v>
      </c>
      <c r="Q4746" t="s">
        <v>2907</v>
      </c>
      <c r="R4746" t="s">
        <v>79</v>
      </c>
      <c r="S4746" t="s">
        <v>24</v>
      </c>
      <c r="T4746" t="s">
        <v>2908</v>
      </c>
      <c r="U4746" t="s">
        <v>43</v>
      </c>
      <c r="V4746" t="s">
        <v>80</v>
      </c>
      <c r="W4746">
        <v>25050</v>
      </c>
      <c r="X4746" t="s">
        <v>81</v>
      </c>
      <c r="Y4746">
        <v>-150</v>
      </c>
      <c r="Z4746" t="s">
        <v>8468</v>
      </c>
      <c r="AA4746" t="s">
        <v>8468</v>
      </c>
      <c r="AB4746" t="s">
        <v>90</v>
      </c>
      <c r="AC4746" t="s">
        <v>91</v>
      </c>
      <c r="AD4746">
        <f>_xlfn.XLOOKUP(MIS[[#This Row],[TRADING SYMBOL]],[1]Sheet1!$D:$D,[1]Sheet1!$C:$C)</f>
        <v>160.9</v>
      </c>
      <c r="AE4746">
        <f>MIS[[#This Row],[OrderAverageTradedPrice]]*MIS[[#This Row],[OrderQuantity]]</f>
        <v>25200</v>
      </c>
      <c r="AF4746">
        <f>MIS[[#This Row],[LTP]]*MIS[[#This Row],[OrderQuantity]]</f>
        <v>24135</v>
      </c>
      <c r="AG4746">
        <f>IF(MIS[[#This Row],[OrderSide]]="SELL",MIS[[#This Row],[VALUE]]-MIS[[#This Row],[LIVE_VALUE]],MIS[[#This Row],[LIVE_VALUE]]-MIS[[#This Row],[VALUE]])</f>
        <v>1065</v>
      </c>
      <c r="AH4746" t="str" cm="1">
        <f t="array" ref="AH4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6" t="str">
        <f>MIS[[#This Row],[TRADING SYMBOL]]</f>
        <v>NIFTY2552225050CE</v>
      </c>
      <c r="AJ4746" t="str">
        <f>IF(RIGHT(MIS[[#This Row],[Main/Hedge]],4)="MAIN","MAIN","HEDGE")</f>
        <v>MAIN</v>
      </c>
      <c r="AK4746" t="str" cm="1">
        <f t="array" ref="AK4746">_xlfn._xlws.FILTER(Table4[Column1],ISNUMBER(SEARCH(Table4[Column1],MIS[[#This Row],[OrderUniqueIdentifier]])),"")</f>
        <v>VWAP</v>
      </c>
    </row>
    <row r="4747" spans="1:37" x14ac:dyDescent="0.25">
      <c r="A4747" t="s">
        <v>179</v>
      </c>
      <c r="B4747" t="s">
        <v>1456</v>
      </c>
      <c r="C4747" t="s">
        <v>8479</v>
      </c>
      <c r="D4747" t="s">
        <v>72</v>
      </c>
      <c r="E4747" t="s">
        <v>2904</v>
      </c>
      <c r="F4747" t="s">
        <v>73</v>
      </c>
      <c r="G4747" t="s">
        <v>89</v>
      </c>
      <c r="H4747" t="s">
        <v>75</v>
      </c>
      <c r="I4747" t="s">
        <v>76</v>
      </c>
      <c r="J4747" t="s">
        <v>77</v>
      </c>
      <c r="K4747">
        <v>225</v>
      </c>
      <c r="L4747" t="s">
        <v>77</v>
      </c>
      <c r="M4747" t="s">
        <v>78</v>
      </c>
      <c r="N4747" t="s">
        <v>4215</v>
      </c>
      <c r="O4747" t="s">
        <v>8467</v>
      </c>
      <c r="P4747" t="s">
        <v>8467</v>
      </c>
      <c r="Q4747" t="s">
        <v>2907</v>
      </c>
      <c r="R4747" t="s">
        <v>79</v>
      </c>
      <c r="S4747" t="s">
        <v>24</v>
      </c>
      <c r="T4747" t="s">
        <v>2908</v>
      </c>
      <c r="U4747" t="s">
        <v>43</v>
      </c>
      <c r="V4747" t="s">
        <v>80</v>
      </c>
      <c r="W4747">
        <v>25050</v>
      </c>
      <c r="X4747" t="s">
        <v>81</v>
      </c>
      <c r="Y4747">
        <v>-225</v>
      </c>
      <c r="Z4747" t="s">
        <v>8468</v>
      </c>
      <c r="AA4747" t="s">
        <v>8468</v>
      </c>
      <c r="AB4747" t="s">
        <v>90</v>
      </c>
      <c r="AC4747" t="s">
        <v>91</v>
      </c>
      <c r="AD4747">
        <f>_xlfn.XLOOKUP(MIS[[#This Row],[TRADING SYMBOL]],[1]Sheet1!$D:$D,[1]Sheet1!$C:$C)</f>
        <v>160.9</v>
      </c>
      <c r="AE4747">
        <f>MIS[[#This Row],[OrderAverageTradedPrice]]*MIS[[#This Row],[OrderQuantity]]</f>
        <v>38160</v>
      </c>
      <c r="AF4747">
        <f>MIS[[#This Row],[LTP]]*MIS[[#This Row],[OrderQuantity]]</f>
        <v>36202.5</v>
      </c>
      <c r="AG4747">
        <f>IF(MIS[[#This Row],[OrderSide]]="SELL",MIS[[#This Row],[VALUE]]-MIS[[#This Row],[LIVE_VALUE]],MIS[[#This Row],[LIVE_VALUE]]-MIS[[#This Row],[VALUE]])</f>
        <v>1957.5</v>
      </c>
      <c r="AH4747" t="str" cm="1">
        <f t="array" ref="AH4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7" t="str">
        <f>MIS[[#This Row],[TRADING SYMBOL]]</f>
        <v>NIFTY2552225050CE</v>
      </c>
      <c r="AJ4747" t="str">
        <f>IF(RIGHT(MIS[[#This Row],[Main/Hedge]],4)="MAIN","MAIN","HEDGE")</f>
        <v>MAIN</v>
      </c>
      <c r="AK4747" t="str" cm="1">
        <f t="array" ref="AK4747">_xlfn._xlws.FILTER(Table4[Column1],ISNUMBER(SEARCH(Table4[Column1],MIS[[#This Row],[OrderUniqueIdentifier]])),"")</f>
        <v>VWAP</v>
      </c>
    </row>
    <row r="4748" spans="1:37" x14ac:dyDescent="0.25">
      <c r="A4748" t="s">
        <v>179</v>
      </c>
      <c r="B4748" t="s">
        <v>1478</v>
      </c>
      <c r="C4748" t="s">
        <v>8482</v>
      </c>
      <c r="D4748" t="s">
        <v>72</v>
      </c>
      <c r="E4748" t="s">
        <v>2904</v>
      </c>
      <c r="F4748" t="s">
        <v>73</v>
      </c>
      <c r="G4748" t="s">
        <v>89</v>
      </c>
      <c r="H4748" t="s">
        <v>75</v>
      </c>
      <c r="I4748" t="s">
        <v>76</v>
      </c>
      <c r="J4748" t="s">
        <v>77</v>
      </c>
      <c r="K4748">
        <v>150</v>
      </c>
      <c r="L4748" t="s">
        <v>77</v>
      </c>
      <c r="M4748" t="s">
        <v>78</v>
      </c>
      <c r="N4748" t="s">
        <v>8483</v>
      </c>
      <c r="O4748" t="s">
        <v>8467</v>
      </c>
      <c r="P4748" t="s">
        <v>8467</v>
      </c>
      <c r="Q4748" t="s">
        <v>2907</v>
      </c>
      <c r="R4748" t="s">
        <v>79</v>
      </c>
      <c r="S4748" t="s">
        <v>24</v>
      </c>
      <c r="T4748" t="s">
        <v>2908</v>
      </c>
      <c r="U4748" t="s">
        <v>43</v>
      </c>
      <c r="V4748" t="s">
        <v>80</v>
      </c>
      <c r="W4748">
        <v>25050</v>
      </c>
      <c r="X4748" t="s">
        <v>81</v>
      </c>
      <c r="Y4748">
        <v>-150</v>
      </c>
      <c r="Z4748" t="s">
        <v>8468</v>
      </c>
      <c r="AA4748" t="s">
        <v>8468</v>
      </c>
      <c r="AB4748" t="s">
        <v>90</v>
      </c>
      <c r="AC4748" t="s">
        <v>91</v>
      </c>
      <c r="AD4748">
        <f>_xlfn.XLOOKUP(MIS[[#This Row],[TRADING SYMBOL]],[1]Sheet1!$D:$D,[1]Sheet1!$C:$C)</f>
        <v>160.9</v>
      </c>
      <c r="AE4748">
        <f>MIS[[#This Row],[OrderAverageTradedPrice]]*MIS[[#This Row],[OrderQuantity]]</f>
        <v>25443.75</v>
      </c>
      <c r="AF4748">
        <f>MIS[[#This Row],[LTP]]*MIS[[#This Row],[OrderQuantity]]</f>
        <v>24135</v>
      </c>
      <c r="AG4748">
        <f>IF(MIS[[#This Row],[OrderSide]]="SELL",MIS[[#This Row],[VALUE]]-MIS[[#This Row],[LIVE_VALUE]],MIS[[#This Row],[LIVE_VALUE]]-MIS[[#This Row],[VALUE]])</f>
        <v>1308.75</v>
      </c>
      <c r="AH4748" t="str" cm="1">
        <f t="array" ref="AH4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8" t="str">
        <f>MIS[[#This Row],[TRADING SYMBOL]]</f>
        <v>NIFTY2552225050CE</v>
      </c>
      <c r="AJ4748" t="str">
        <f>IF(RIGHT(MIS[[#This Row],[Main/Hedge]],4)="MAIN","MAIN","HEDGE")</f>
        <v>MAIN</v>
      </c>
      <c r="AK4748" t="str" cm="1">
        <f t="array" ref="AK4748">_xlfn._xlws.FILTER(Table4[Column1],ISNUMBER(SEARCH(Table4[Column1],MIS[[#This Row],[OrderUniqueIdentifier]])),"")</f>
        <v>VWAP</v>
      </c>
    </row>
    <row r="4749" spans="1:37" x14ac:dyDescent="0.25">
      <c r="A4749" t="s">
        <v>179</v>
      </c>
      <c r="B4749" t="s">
        <v>180</v>
      </c>
      <c r="C4749" t="s">
        <v>8488</v>
      </c>
      <c r="D4749" t="s">
        <v>72</v>
      </c>
      <c r="E4749" t="s">
        <v>2904</v>
      </c>
      <c r="F4749" t="s">
        <v>73</v>
      </c>
      <c r="G4749" t="s">
        <v>89</v>
      </c>
      <c r="H4749" t="s">
        <v>75</v>
      </c>
      <c r="I4749" t="s">
        <v>76</v>
      </c>
      <c r="J4749" t="s">
        <v>77</v>
      </c>
      <c r="K4749">
        <v>150</v>
      </c>
      <c r="L4749" t="s">
        <v>77</v>
      </c>
      <c r="M4749" t="s">
        <v>78</v>
      </c>
      <c r="N4749" t="s">
        <v>8489</v>
      </c>
      <c r="O4749" t="s">
        <v>8467</v>
      </c>
      <c r="P4749" t="s">
        <v>8467</v>
      </c>
      <c r="Q4749" t="s">
        <v>2907</v>
      </c>
      <c r="R4749" t="s">
        <v>79</v>
      </c>
      <c r="S4749" t="s">
        <v>24</v>
      </c>
      <c r="T4749" t="s">
        <v>2908</v>
      </c>
      <c r="U4749" t="s">
        <v>43</v>
      </c>
      <c r="V4749" t="s">
        <v>80</v>
      </c>
      <c r="W4749">
        <v>25050</v>
      </c>
      <c r="X4749" t="s">
        <v>81</v>
      </c>
      <c r="Y4749">
        <v>-150</v>
      </c>
      <c r="Z4749" t="s">
        <v>8468</v>
      </c>
      <c r="AA4749" t="s">
        <v>8468</v>
      </c>
      <c r="AB4749" t="s">
        <v>90</v>
      </c>
      <c r="AC4749" t="s">
        <v>91</v>
      </c>
      <c r="AD4749">
        <f>_xlfn.XLOOKUP(MIS[[#This Row],[TRADING SYMBOL]],[1]Sheet1!$D:$D,[1]Sheet1!$C:$C)</f>
        <v>160.9</v>
      </c>
      <c r="AE4749">
        <f>MIS[[#This Row],[OrderAverageTradedPrice]]*MIS[[#This Row],[OrderQuantity]]</f>
        <v>25387.5</v>
      </c>
      <c r="AF4749">
        <f>MIS[[#This Row],[LTP]]*MIS[[#This Row],[OrderQuantity]]</f>
        <v>24135</v>
      </c>
      <c r="AG4749">
        <f>IF(MIS[[#This Row],[OrderSide]]="SELL",MIS[[#This Row],[VALUE]]-MIS[[#This Row],[LIVE_VALUE]],MIS[[#This Row],[LIVE_VALUE]]-MIS[[#This Row],[VALUE]])</f>
        <v>1252.5</v>
      </c>
      <c r="AH4749" t="str" cm="1">
        <f t="array" ref="AH4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9" t="str">
        <f>MIS[[#This Row],[TRADING SYMBOL]]</f>
        <v>NIFTY2552225050CE</v>
      </c>
      <c r="AJ4749" t="str">
        <f>IF(RIGHT(MIS[[#This Row],[Main/Hedge]],4)="MAIN","MAIN","HEDGE")</f>
        <v>MAIN</v>
      </c>
      <c r="AK4749" t="str" cm="1">
        <f t="array" ref="AK4749">_xlfn._xlws.FILTER(Table4[Column1],ISNUMBER(SEARCH(Table4[Column1],MIS[[#This Row],[OrderUniqueIdentifier]])),"")</f>
        <v>VWAP</v>
      </c>
    </row>
    <row r="4750" spans="1:37" x14ac:dyDescent="0.25">
      <c r="A4750" t="s">
        <v>179</v>
      </c>
      <c r="B4750" t="s">
        <v>219</v>
      </c>
      <c r="C4750" t="s">
        <v>8490</v>
      </c>
      <c r="D4750" t="s">
        <v>72</v>
      </c>
      <c r="E4750" t="s">
        <v>2904</v>
      </c>
      <c r="F4750" t="s">
        <v>73</v>
      </c>
      <c r="G4750" t="s">
        <v>89</v>
      </c>
      <c r="H4750" t="s">
        <v>75</v>
      </c>
      <c r="I4750" t="s">
        <v>76</v>
      </c>
      <c r="J4750" t="s">
        <v>77</v>
      </c>
      <c r="K4750">
        <v>150</v>
      </c>
      <c r="L4750" t="s">
        <v>77</v>
      </c>
      <c r="M4750" t="s">
        <v>78</v>
      </c>
      <c r="N4750" t="s">
        <v>8491</v>
      </c>
      <c r="O4750" t="s">
        <v>8467</v>
      </c>
      <c r="P4750" t="s">
        <v>8467</v>
      </c>
      <c r="Q4750" t="s">
        <v>2907</v>
      </c>
      <c r="R4750" t="s">
        <v>79</v>
      </c>
      <c r="S4750" t="s">
        <v>24</v>
      </c>
      <c r="T4750" t="s">
        <v>2908</v>
      </c>
      <c r="U4750" t="s">
        <v>43</v>
      </c>
      <c r="V4750" t="s">
        <v>80</v>
      </c>
      <c r="W4750">
        <v>25050</v>
      </c>
      <c r="X4750" t="s">
        <v>81</v>
      </c>
      <c r="Y4750">
        <v>-150</v>
      </c>
      <c r="Z4750" t="s">
        <v>8468</v>
      </c>
      <c r="AA4750" t="s">
        <v>8468</v>
      </c>
      <c r="AB4750" t="s">
        <v>90</v>
      </c>
      <c r="AC4750" t="s">
        <v>91</v>
      </c>
      <c r="AD4750">
        <f>_xlfn.XLOOKUP(MIS[[#This Row],[TRADING SYMBOL]],[1]Sheet1!$D:$D,[1]Sheet1!$C:$C)</f>
        <v>160.9</v>
      </c>
      <c r="AE4750">
        <f>MIS[[#This Row],[OrderAverageTradedPrice]]*MIS[[#This Row],[OrderQuantity]]</f>
        <v>25395</v>
      </c>
      <c r="AF4750">
        <f>MIS[[#This Row],[LTP]]*MIS[[#This Row],[OrderQuantity]]</f>
        <v>24135</v>
      </c>
      <c r="AG4750">
        <f>IF(MIS[[#This Row],[OrderSide]]="SELL",MIS[[#This Row],[VALUE]]-MIS[[#This Row],[LIVE_VALUE]],MIS[[#This Row],[LIVE_VALUE]]-MIS[[#This Row],[VALUE]])</f>
        <v>1260</v>
      </c>
      <c r="AH4750" t="str" cm="1">
        <f t="array" ref="AH4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0" t="str">
        <f>MIS[[#This Row],[TRADING SYMBOL]]</f>
        <v>NIFTY2552225050CE</v>
      </c>
      <c r="AJ4750" t="str">
        <f>IF(RIGHT(MIS[[#This Row],[Main/Hedge]],4)="MAIN","MAIN","HEDGE")</f>
        <v>MAIN</v>
      </c>
      <c r="AK4750" t="str" cm="1">
        <f t="array" ref="AK4750">_xlfn._xlws.FILTER(Table4[Column1],ISNUMBER(SEARCH(Table4[Column1],MIS[[#This Row],[OrderUniqueIdentifier]])),"")</f>
        <v>VWAP</v>
      </c>
    </row>
    <row r="4751" spans="1:37" x14ac:dyDescent="0.25">
      <c r="A4751" t="s">
        <v>179</v>
      </c>
      <c r="B4751" t="s">
        <v>229</v>
      </c>
      <c r="C4751" t="s">
        <v>8492</v>
      </c>
      <c r="D4751" t="s">
        <v>72</v>
      </c>
      <c r="E4751" t="s">
        <v>2904</v>
      </c>
      <c r="F4751" t="s">
        <v>73</v>
      </c>
      <c r="G4751" t="s">
        <v>89</v>
      </c>
      <c r="H4751" t="s">
        <v>75</v>
      </c>
      <c r="I4751" t="s">
        <v>76</v>
      </c>
      <c r="J4751" t="s">
        <v>77</v>
      </c>
      <c r="K4751">
        <v>600</v>
      </c>
      <c r="L4751" t="s">
        <v>77</v>
      </c>
      <c r="M4751" t="s">
        <v>78</v>
      </c>
      <c r="N4751" t="s">
        <v>8493</v>
      </c>
      <c r="O4751" t="s">
        <v>8467</v>
      </c>
      <c r="P4751" t="s">
        <v>8467</v>
      </c>
      <c r="Q4751" t="s">
        <v>2907</v>
      </c>
      <c r="R4751" t="s">
        <v>79</v>
      </c>
      <c r="S4751" t="s">
        <v>24</v>
      </c>
      <c r="T4751" t="s">
        <v>2908</v>
      </c>
      <c r="U4751" t="s">
        <v>43</v>
      </c>
      <c r="V4751" t="s">
        <v>80</v>
      </c>
      <c r="W4751">
        <v>25050</v>
      </c>
      <c r="X4751" t="s">
        <v>81</v>
      </c>
      <c r="Y4751">
        <v>-600</v>
      </c>
      <c r="Z4751" t="s">
        <v>8468</v>
      </c>
      <c r="AA4751" t="s">
        <v>8468</v>
      </c>
      <c r="AB4751" t="s">
        <v>90</v>
      </c>
      <c r="AC4751" t="s">
        <v>91</v>
      </c>
      <c r="AD4751">
        <f>_xlfn.XLOOKUP(MIS[[#This Row],[TRADING SYMBOL]],[1]Sheet1!$D:$D,[1]Sheet1!$C:$C)</f>
        <v>160.9</v>
      </c>
      <c r="AE4751">
        <f>MIS[[#This Row],[OrderAverageTradedPrice]]*MIS[[#This Row],[OrderQuantity]]</f>
        <v>101527.5</v>
      </c>
      <c r="AF4751">
        <f>MIS[[#This Row],[LTP]]*MIS[[#This Row],[OrderQuantity]]</f>
        <v>96540</v>
      </c>
      <c r="AG4751">
        <f>IF(MIS[[#This Row],[OrderSide]]="SELL",MIS[[#This Row],[VALUE]]-MIS[[#This Row],[LIVE_VALUE]],MIS[[#This Row],[LIVE_VALUE]]-MIS[[#This Row],[VALUE]])</f>
        <v>4987.5</v>
      </c>
      <c r="AH4751" t="str" cm="1">
        <f t="array" ref="AH4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1" t="str">
        <f>MIS[[#This Row],[TRADING SYMBOL]]</f>
        <v>NIFTY2552225050CE</v>
      </c>
      <c r="AJ4751" t="str">
        <f>IF(RIGHT(MIS[[#This Row],[Main/Hedge]],4)="MAIN","MAIN","HEDGE")</f>
        <v>MAIN</v>
      </c>
      <c r="AK4751" t="str" cm="1">
        <f t="array" ref="AK4751">_xlfn._xlws.FILTER(Table4[Column1],ISNUMBER(SEARCH(Table4[Column1],MIS[[#This Row],[OrderUniqueIdentifier]])),"")</f>
        <v>VWAP</v>
      </c>
    </row>
    <row r="4752" spans="1:37" x14ac:dyDescent="0.25">
      <c r="A4752" t="s">
        <v>1555</v>
      </c>
      <c r="B4752" t="s">
        <v>1614</v>
      </c>
      <c r="C4752" t="s">
        <v>8513</v>
      </c>
      <c r="D4752" t="s">
        <v>72</v>
      </c>
      <c r="E4752" t="s">
        <v>2904</v>
      </c>
      <c r="F4752" t="s">
        <v>73</v>
      </c>
      <c r="G4752" t="s">
        <v>89</v>
      </c>
      <c r="H4752" t="s">
        <v>75</v>
      </c>
      <c r="I4752" t="s">
        <v>76</v>
      </c>
      <c r="J4752" t="s">
        <v>77</v>
      </c>
      <c r="K4752">
        <v>150</v>
      </c>
      <c r="L4752" t="s">
        <v>77</v>
      </c>
      <c r="M4752" t="s">
        <v>78</v>
      </c>
      <c r="N4752" t="s">
        <v>3435</v>
      </c>
      <c r="O4752" t="s">
        <v>8383</v>
      </c>
      <c r="P4752" t="s">
        <v>8467</v>
      </c>
      <c r="Q4752" t="s">
        <v>2907</v>
      </c>
      <c r="R4752" t="s">
        <v>79</v>
      </c>
      <c r="S4752" t="s">
        <v>24</v>
      </c>
      <c r="T4752" t="s">
        <v>2908</v>
      </c>
      <c r="U4752" t="s">
        <v>43</v>
      </c>
      <c r="V4752" t="s">
        <v>80</v>
      </c>
      <c r="W4752">
        <v>25050</v>
      </c>
      <c r="X4752" t="s">
        <v>81</v>
      </c>
      <c r="Y4752">
        <v>-150</v>
      </c>
      <c r="Z4752" t="s">
        <v>8384</v>
      </c>
      <c r="AA4752" t="s">
        <v>8468</v>
      </c>
      <c r="AB4752" t="s">
        <v>90</v>
      </c>
      <c r="AC4752" t="s">
        <v>91</v>
      </c>
      <c r="AD4752">
        <f>_xlfn.XLOOKUP(MIS[[#This Row],[TRADING SYMBOL]],[1]Sheet1!$D:$D,[1]Sheet1!$C:$C)</f>
        <v>160.9</v>
      </c>
      <c r="AE4752">
        <f>MIS[[#This Row],[OrderAverageTradedPrice]]*MIS[[#This Row],[OrderQuantity]]</f>
        <v>25252.5</v>
      </c>
      <c r="AF4752">
        <f>MIS[[#This Row],[LTP]]*MIS[[#This Row],[OrderQuantity]]</f>
        <v>24135</v>
      </c>
      <c r="AG4752">
        <f>IF(MIS[[#This Row],[OrderSide]]="SELL",MIS[[#This Row],[VALUE]]-MIS[[#This Row],[LIVE_VALUE]],MIS[[#This Row],[LIVE_VALUE]]-MIS[[#This Row],[VALUE]])</f>
        <v>1117.5</v>
      </c>
      <c r="AH4752" t="str" cm="1">
        <f t="array" ref="AH4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2" t="str">
        <f>MIS[[#This Row],[TRADING SYMBOL]]</f>
        <v>NIFTY2552225050CE</v>
      </c>
      <c r="AJ4752" t="str">
        <f>IF(RIGHT(MIS[[#This Row],[Main/Hedge]],4)="MAIN","MAIN","HEDGE")</f>
        <v>MAIN</v>
      </c>
      <c r="AK4752" t="str" cm="1">
        <f t="array" ref="AK4752">_xlfn._xlws.FILTER(Table4[Column1],ISNUMBER(SEARCH(Table4[Column1],MIS[[#This Row],[OrderUniqueIdentifier]])),"")</f>
        <v>VWAP</v>
      </c>
    </row>
    <row r="4753" spans="1:37" x14ac:dyDescent="0.25">
      <c r="A4753" t="s">
        <v>1555</v>
      </c>
      <c r="B4753" t="s">
        <v>1684</v>
      </c>
      <c r="C4753" t="s">
        <v>8525</v>
      </c>
      <c r="D4753" t="s">
        <v>72</v>
      </c>
      <c r="E4753" t="s">
        <v>2904</v>
      </c>
      <c r="F4753" t="s">
        <v>73</v>
      </c>
      <c r="G4753" t="s">
        <v>89</v>
      </c>
      <c r="H4753" t="s">
        <v>75</v>
      </c>
      <c r="I4753" t="s">
        <v>76</v>
      </c>
      <c r="J4753" t="s">
        <v>77</v>
      </c>
      <c r="K4753">
        <v>750</v>
      </c>
      <c r="L4753" t="s">
        <v>77</v>
      </c>
      <c r="M4753" t="s">
        <v>78</v>
      </c>
      <c r="N4753" t="s">
        <v>8526</v>
      </c>
      <c r="O4753" t="s">
        <v>8467</v>
      </c>
      <c r="P4753" t="s">
        <v>8467</v>
      </c>
      <c r="Q4753" t="s">
        <v>2907</v>
      </c>
      <c r="R4753" t="s">
        <v>79</v>
      </c>
      <c r="S4753" t="s">
        <v>24</v>
      </c>
      <c r="T4753" t="s">
        <v>2908</v>
      </c>
      <c r="U4753" t="s">
        <v>43</v>
      </c>
      <c r="V4753" t="s">
        <v>80</v>
      </c>
      <c r="W4753">
        <v>25050</v>
      </c>
      <c r="X4753" t="s">
        <v>81</v>
      </c>
      <c r="Y4753">
        <v>-750</v>
      </c>
      <c r="Z4753" t="s">
        <v>8468</v>
      </c>
      <c r="AA4753" t="s">
        <v>8468</v>
      </c>
      <c r="AB4753" t="s">
        <v>90</v>
      </c>
      <c r="AC4753" t="s">
        <v>91</v>
      </c>
      <c r="AD4753">
        <f>_xlfn.XLOOKUP(MIS[[#This Row],[TRADING SYMBOL]],[1]Sheet1!$D:$D,[1]Sheet1!$C:$C)</f>
        <v>160.9</v>
      </c>
      <c r="AE4753">
        <f>MIS[[#This Row],[OrderAverageTradedPrice]]*MIS[[#This Row],[OrderQuantity]]</f>
        <v>126202.50000000001</v>
      </c>
      <c r="AF4753">
        <f>MIS[[#This Row],[LTP]]*MIS[[#This Row],[OrderQuantity]]</f>
        <v>120675</v>
      </c>
      <c r="AG4753">
        <f>IF(MIS[[#This Row],[OrderSide]]="SELL",MIS[[#This Row],[VALUE]]-MIS[[#This Row],[LIVE_VALUE]],MIS[[#This Row],[LIVE_VALUE]]-MIS[[#This Row],[VALUE]])</f>
        <v>5527.5000000000146</v>
      </c>
      <c r="AH4753" t="str" cm="1">
        <f t="array" ref="AH4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3" t="str">
        <f>MIS[[#This Row],[TRADING SYMBOL]]</f>
        <v>NIFTY2552225050CE</v>
      </c>
      <c r="AJ4753" t="str">
        <f>IF(RIGHT(MIS[[#This Row],[Main/Hedge]],4)="MAIN","MAIN","HEDGE")</f>
        <v>MAIN</v>
      </c>
      <c r="AK4753" t="str" cm="1">
        <f t="array" ref="AK4753">_xlfn._xlws.FILTER(Table4[Column1],ISNUMBER(SEARCH(Table4[Column1],MIS[[#This Row],[OrderUniqueIdentifier]])),"")</f>
        <v>VWAP</v>
      </c>
    </row>
    <row r="4754" spans="1:37" x14ac:dyDescent="0.25">
      <c r="A4754" t="s">
        <v>179</v>
      </c>
      <c r="B4754" t="s">
        <v>1497</v>
      </c>
      <c r="C4754" t="s">
        <v>8485</v>
      </c>
      <c r="D4754" t="s">
        <v>72</v>
      </c>
      <c r="E4754" t="s">
        <v>2904</v>
      </c>
      <c r="F4754" t="s">
        <v>73</v>
      </c>
      <c r="G4754" t="s">
        <v>89</v>
      </c>
      <c r="H4754" t="s">
        <v>75</v>
      </c>
      <c r="I4754" t="s">
        <v>76</v>
      </c>
      <c r="J4754" t="s">
        <v>77</v>
      </c>
      <c r="K4754">
        <v>225</v>
      </c>
      <c r="L4754" t="s">
        <v>77</v>
      </c>
      <c r="M4754" t="s">
        <v>78</v>
      </c>
      <c r="N4754" t="s">
        <v>4853</v>
      </c>
      <c r="O4754" t="s">
        <v>8486</v>
      </c>
      <c r="P4754" t="s">
        <v>8486</v>
      </c>
      <c r="Q4754" t="s">
        <v>2907</v>
      </c>
      <c r="R4754" t="s">
        <v>79</v>
      </c>
      <c r="S4754" t="s">
        <v>24</v>
      </c>
      <c r="T4754" t="s">
        <v>2908</v>
      </c>
      <c r="U4754" t="s">
        <v>43</v>
      </c>
      <c r="V4754" t="s">
        <v>80</v>
      </c>
      <c r="W4754">
        <v>25050</v>
      </c>
      <c r="X4754" t="s">
        <v>81</v>
      </c>
      <c r="Y4754">
        <v>-225</v>
      </c>
      <c r="Z4754" t="s">
        <v>8487</v>
      </c>
      <c r="AA4754" t="s">
        <v>8487</v>
      </c>
      <c r="AB4754" t="s">
        <v>90</v>
      </c>
      <c r="AC4754" t="s">
        <v>91</v>
      </c>
      <c r="AD4754">
        <f>_xlfn.XLOOKUP(MIS[[#This Row],[TRADING SYMBOL]],[1]Sheet1!$D:$D,[1]Sheet1!$C:$C)</f>
        <v>160.9</v>
      </c>
      <c r="AE4754">
        <f>MIS[[#This Row],[OrderAverageTradedPrice]]*MIS[[#This Row],[OrderQuantity]]</f>
        <v>38126.25</v>
      </c>
      <c r="AF4754">
        <f>MIS[[#This Row],[LTP]]*MIS[[#This Row],[OrderQuantity]]</f>
        <v>36202.5</v>
      </c>
      <c r="AG4754">
        <f>IF(MIS[[#This Row],[OrderSide]]="SELL",MIS[[#This Row],[VALUE]]-MIS[[#This Row],[LIVE_VALUE]],MIS[[#This Row],[LIVE_VALUE]]-MIS[[#This Row],[VALUE]])</f>
        <v>1923.75</v>
      </c>
      <c r="AH4754" t="str" cm="1">
        <f t="array" ref="AH4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4" t="str">
        <f>MIS[[#This Row],[TRADING SYMBOL]]</f>
        <v>NIFTY2552225050CE</v>
      </c>
      <c r="AJ4754" t="str">
        <f>IF(RIGHT(MIS[[#This Row],[Main/Hedge]],4)="MAIN","MAIN","HEDGE")</f>
        <v>MAIN</v>
      </c>
      <c r="AK4754" t="str" cm="1">
        <f t="array" ref="AK4754">_xlfn._xlws.FILTER(Table4[Column1],ISNUMBER(SEARCH(Table4[Column1],MIS[[#This Row],[OrderUniqueIdentifier]])),"")</f>
        <v>VWAP</v>
      </c>
    </row>
    <row r="4755" spans="1:37" x14ac:dyDescent="0.25">
      <c r="A4755" t="s">
        <v>71</v>
      </c>
      <c r="B4755" t="s">
        <v>454</v>
      </c>
      <c r="C4755" t="s">
        <v>8531</v>
      </c>
      <c r="D4755" t="s">
        <v>72</v>
      </c>
      <c r="E4755" t="s">
        <v>2904</v>
      </c>
      <c r="F4755" t="s">
        <v>73</v>
      </c>
      <c r="G4755" t="s">
        <v>74</v>
      </c>
      <c r="H4755" t="s">
        <v>93</v>
      </c>
      <c r="I4755" t="s">
        <v>76</v>
      </c>
      <c r="J4755" t="s">
        <v>8532</v>
      </c>
      <c r="K4755">
        <v>225</v>
      </c>
      <c r="L4755" t="s">
        <v>77</v>
      </c>
      <c r="M4755" t="s">
        <v>78</v>
      </c>
      <c r="N4755" t="s">
        <v>6054</v>
      </c>
      <c r="O4755" t="s">
        <v>8288</v>
      </c>
      <c r="P4755" t="s">
        <v>8533</v>
      </c>
      <c r="Q4755" t="s">
        <v>2907</v>
      </c>
      <c r="R4755" t="s">
        <v>79</v>
      </c>
      <c r="S4755" t="s">
        <v>24</v>
      </c>
      <c r="T4755" t="s">
        <v>2908</v>
      </c>
      <c r="U4755" t="s">
        <v>43</v>
      </c>
      <c r="V4755" t="s">
        <v>80</v>
      </c>
      <c r="W4755">
        <v>25050</v>
      </c>
      <c r="X4755" t="s">
        <v>81</v>
      </c>
      <c r="Y4755">
        <v>225</v>
      </c>
      <c r="Z4755" t="s">
        <v>8289</v>
      </c>
      <c r="AA4755" t="s">
        <v>8534</v>
      </c>
      <c r="AB4755" t="s">
        <v>90</v>
      </c>
      <c r="AC4755" t="s">
        <v>84</v>
      </c>
      <c r="AD4755">
        <f>_xlfn.XLOOKUP(MIS[[#This Row],[TRADING SYMBOL]],[1]Sheet1!$D:$D,[1]Sheet1!$C:$C)</f>
        <v>160.9</v>
      </c>
      <c r="AE4755">
        <f>MIS[[#This Row],[OrderAverageTradedPrice]]*MIS[[#This Row],[OrderQuantity]]</f>
        <v>42525</v>
      </c>
      <c r="AF4755">
        <f>MIS[[#This Row],[LTP]]*MIS[[#This Row],[OrderQuantity]]</f>
        <v>36202.5</v>
      </c>
      <c r="AG4755">
        <f>IF(MIS[[#This Row],[OrderSide]]="SELL",MIS[[#This Row],[VALUE]]-MIS[[#This Row],[LIVE_VALUE]],MIS[[#This Row],[LIVE_VALUE]]-MIS[[#This Row],[VALUE]])</f>
        <v>-6322.5</v>
      </c>
      <c r="AH4755" t="str" cm="1">
        <f t="array" ref="AH4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5" t="str">
        <f>MIS[[#This Row],[TRADING SYMBOL]]</f>
        <v>NIFTY2552225050CE</v>
      </c>
      <c r="AJ4755" t="str">
        <f>IF(RIGHT(MIS[[#This Row],[Main/Hedge]],4)="MAIN","MAIN","HEDGE")</f>
        <v>MAIN</v>
      </c>
      <c r="AK4755" t="str" cm="1">
        <f t="array" ref="AK4755">_xlfn._xlws.FILTER(Table4[Column1],ISNUMBER(SEARCH(Table4[Column1],MIS[[#This Row],[OrderUniqueIdentifier]])),"")</f>
        <v>VWAP</v>
      </c>
    </row>
    <row r="4756" spans="1:37" x14ac:dyDescent="0.25">
      <c r="A4756" t="s">
        <v>71</v>
      </c>
      <c r="B4756" t="s">
        <v>482</v>
      </c>
      <c r="C4756" t="s">
        <v>8535</v>
      </c>
      <c r="D4756" t="s">
        <v>72</v>
      </c>
      <c r="E4756" t="s">
        <v>2904</v>
      </c>
      <c r="F4756" t="s">
        <v>73</v>
      </c>
      <c r="G4756" t="s">
        <v>74</v>
      </c>
      <c r="H4756" t="s">
        <v>93</v>
      </c>
      <c r="I4756" t="s">
        <v>76</v>
      </c>
      <c r="J4756" t="s">
        <v>8532</v>
      </c>
      <c r="K4756">
        <v>225</v>
      </c>
      <c r="L4756" t="s">
        <v>77</v>
      </c>
      <c r="M4756" t="s">
        <v>78</v>
      </c>
      <c r="N4756" t="s">
        <v>8536</v>
      </c>
      <c r="O4756" t="s">
        <v>8288</v>
      </c>
      <c r="P4756" t="s">
        <v>8533</v>
      </c>
      <c r="Q4756" t="s">
        <v>2907</v>
      </c>
      <c r="R4756" t="s">
        <v>79</v>
      </c>
      <c r="S4756" t="s">
        <v>24</v>
      </c>
      <c r="T4756" t="s">
        <v>2908</v>
      </c>
      <c r="U4756" t="s">
        <v>43</v>
      </c>
      <c r="V4756" t="s">
        <v>80</v>
      </c>
      <c r="W4756">
        <v>25050</v>
      </c>
      <c r="X4756" t="s">
        <v>81</v>
      </c>
      <c r="Y4756">
        <v>225</v>
      </c>
      <c r="Z4756" t="s">
        <v>8289</v>
      </c>
      <c r="AA4756" t="s">
        <v>8534</v>
      </c>
      <c r="AB4756" t="s">
        <v>90</v>
      </c>
      <c r="AC4756" t="s">
        <v>84</v>
      </c>
      <c r="AD4756">
        <f>_xlfn.XLOOKUP(MIS[[#This Row],[TRADING SYMBOL]],[1]Sheet1!$D:$D,[1]Sheet1!$C:$C)</f>
        <v>160.9</v>
      </c>
      <c r="AE4756">
        <f>MIS[[#This Row],[OrderAverageTradedPrice]]*MIS[[#This Row],[OrderQuantity]]</f>
        <v>42671.25</v>
      </c>
      <c r="AF4756">
        <f>MIS[[#This Row],[LTP]]*MIS[[#This Row],[OrderQuantity]]</f>
        <v>36202.5</v>
      </c>
      <c r="AG4756">
        <f>IF(MIS[[#This Row],[OrderSide]]="SELL",MIS[[#This Row],[VALUE]]-MIS[[#This Row],[LIVE_VALUE]],MIS[[#This Row],[LIVE_VALUE]]-MIS[[#This Row],[VALUE]])</f>
        <v>-6468.75</v>
      </c>
      <c r="AH4756" t="str" cm="1">
        <f t="array" ref="AH4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6" t="str">
        <f>MIS[[#This Row],[TRADING SYMBOL]]</f>
        <v>NIFTY2552225050CE</v>
      </c>
      <c r="AJ4756" t="str">
        <f>IF(RIGHT(MIS[[#This Row],[Main/Hedge]],4)="MAIN","MAIN","HEDGE")</f>
        <v>MAIN</v>
      </c>
      <c r="AK4756" t="str" cm="1">
        <f t="array" ref="AK4756">_xlfn._xlws.FILTER(Table4[Column1],ISNUMBER(SEARCH(Table4[Column1],MIS[[#This Row],[OrderUniqueIdentifier]])),"")</f>
        <v>VWAP</v>
      </c>
    </row>
    <row r="4757" spans="1:37" x14ac:dyDescent="0.25">
      <c r="A4757" t="s">
        <v>71</v>
      </c>
      <c r="B4757" t="s">
        <v>491</v>
      </c>
      <c r="C4757" t="s">
        <v>8537</v>
      </c>
      <c r="D4757" t="s">
        <v>72</v>
      </c>
      <c r="E4757" t="s">
        <v>2904</v>
      </c>
      <c r="F4757" t="s">
        <v>73</v>
      </c>
      <c r="G4757" t="s">
        <v>74</v>
      </c>
      <c r="H4757" t="s">
        <v>93</v>
      </c>
      <c r="I4757" t="s">
        <v>76</v>
      </c>
      <c r="J4757" t="s">
        <v>8532</v>
      </c>
      <c r="K4757">
        <v>675</v>
      </c>
      <c r="L4757" t="s">
        <v>77</v>
      </c>
      <c r="M4757" t="s">
        <v>78</v>
      </c>
      <c r="N4757" t="s">
        <v>8538</v>
      </c>
      <c r="O4757" t="s">
        <v>8293</v>
      </c>
      <c r="P4757" t="s">
        <v>8533</v>
      </c>
      <c r="Q4757" t="s">
        <v>2907</v>
      </c>
      <c r="R4757" t="s">
        <v>79</v>
      </c>
      <c r="S4757" t="s">
        <v>24</v>
      </c>
      <c r="T4757" t="s">
        <v>2908</v>
      </c>
      <c r="U4757" t="s">
        <v>43</v>
      </c>
      <c r="V4757" t="s">
        <v>80</v>
      </c>
      <c r="W4757">
        <v>25050</v>
      </c>
      <c r="X4757" t="s">
        <v>81</v>
      </c>
      <c r="Y4757">
        <v>675</v>
      </c>
      <c r="Z4757" t="s">
        <v>8294</v>
      </c>
      <c r="AA4757" t="s">
        <v>8534</v>
      </c>
      <c r="AB4757" t="s">
        <v>90</v>
      </c>
      <c r="AC4757" t="s">
        <v>84</v>
      </c>
      <c r="AD4757">
        <f>_xlfn.XLOOKUP(MIS[[#This Row],[TRADING SYMBOL]],[1]Sheet1!$D:$D,[1]Sheet1!$C:$C)</f>
        <v>160.9</v>
      </c>
      <c r="AE4757">
        <f>MIS[[#This Row],[OrderAverageTradedPrice]]*MIS[[#This Row],[OrderQuantity]]</f>
        <v>123892.49999999969</v>
      </c>
      <c r="AF4757">
        <f>MIS[[#This Row],[LTP]]*MIS[[#This Row],[OrderQuantity]]</f>
        <v>108607.5</v>
      </c>
      <c r="AG4757">
        <f>IF(MIS[[#This Row],[OrderSide]]="SELL",MIS[[#This Row],[VALUE]]-MIS[[#This Row],[LIVE_VALUE]],MIS[[#This Row],[LIVE_VALUE]]-MIS[[#This Row],[VALUE]])</f>
        <v>-15284.999999999694</v>
      </c>
      <c r="AH4757" t="str" cm="1">
        <f t="array" ref="AH4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7" t="str">
        <f>MIS[[#This Row],[TRADING SYMBOL]]</f>
        <v>NIFTY2552225050CE</v>
      </c>
      <c r="AJ4757" t="str">
        <f>IF(RIGHT(MIS[[#This Row],[Main/Hedge]],4)="MAIN","MAIN","HEDGE")</f>
        <v>MAIN</v>
      </c>
      <c r="AK4757" t="str" cm="1">
        <f t="array" ref="AK4757">_xlfn._xlws.FILTER(Table4[Column1],ISNUMBER(SEARCH(Table4[Column1],MIS[[#This Row],[OrderUniqueIdentifier]])),"")</f>
        <v>VWAP</v>
      </c>
    </row>
    <row r="4758" spans="1:37" x14ac:dyDescent="0.25">
      <c r="A4758" t="s">
        <v>71</v>
      </c>
      <c r="B4758" t="s">
        <v>515</v>
      </c>
      <c r="C4758" t="s">
        <v>8539</v>
      </c>
      <c r="D4758" t="s">
        <v>72</v>
      </c>
      <c r="E4758" t="s">
        <v>2904</v>
      </c>
      <c r="F4758" t="s">
        <v>73</v>
      </c>
      <c r="G4758" t="s">
        <v>74</v>
      </c>
      <c r="H4758" t="s">
        <v>93</v>
      </c>
      <c r="I4758" t="s">
        <v>76</v>
      </c>
      <c r="J4758" t="s">
        <v>8532</v>
      </c>
      <c r="K4758">
        <v>1050</v>
      </c>
      <c r="L4758" t="s">
        <v>77</v>
      </c>
      <c r="M4758" t="s">
        <v>78</v>
      </c>
      <c r="N4758" t="s">
        <v>8540</v>
      </c>
      <c r="O4758" t="s">
        <v>8297</v>
      </c>
      <c r="P4758" t="s">
        <v>8533</v>
      </c>
      <c r="Q4758" t="s">
        <v>2907</v>
      </c>
      <c r="R4758" t="s">
        <v>79</v>
      </c>
      <c r="S4758" t="s">
        <v>24</v>
      </c>
      <c r="T4758" t="s">
        <v>2908</v>
      </c>
      <c r="U4758" t="s">
        <v>43</v>
      </c>
      <c r="V4758" t="s">
        <v>80</v>
      </c>
      <c r="W4758">
        <v>25050</v>
      </c>
      <c r="X4758" t="s">
        <v>81</v>
      </c>
      <c r="Y4758">
        <v>1050</v>
      </c>
      <c r="Z4758" t="s">
        <v>8298</v>
      </c>
      <c r="AA4758" t="s">
        <v>8534</v>
      </c>
      <c r="AB4758" t="s">
        <v>90</v>
      </c>
      <c r="AC4758" t="s">
        <v>84</v>
      </c>
      <c r="AD4758">
        <f>_xlfn.XLOOKUP(MIS[[#This Row],[TRADING SYMBOL]],[1]Sheet1!$D:$D,[1]Sheet1!$C:$C)</f>
        <v>160.9</v>
      </c>
      <c r="AE4758">
        <f>MIS[[#This Row],[OrderAverageTradedPrice]]*MIS[[#This Row],[OrderQuantity]]</f>
        <v>197400</v>
      </c>
      <c r="AF4758">
        <f>MIS[[#This Row],[LTP]]*MIS[[#This Row],[OrderQuantity]]</f>
        <v>168945</v>
      </c>
      <c r="AG4758">
        <f>IF(MIS[[#This Row],[OrderSide]]="SELL",MIS[[#This Row],[VALUE]]-MIS[[#This Row],[LIVE_VALUE]],MIS[[#This Row],[LIVE_VALUE]]-MIS[[#This Row],[VALUE]])</f>
        <v>-28455</v>
      </c>
      <c r="AH4758" t="str" cm="1">
        <f t="array" ref="AH4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8" t="str">
        <f>MIS[[#This Row],[TRADING SYMBOL]]</f>
        <v>NIFTY2552225050CE</v>
      </c>
      <c r="AJ4758" t="str">
        <f>IF(RIGHT(MIS[[#This Row],[Main/Hedge]],4)="MAIN","MAIN","HEDGE")</f>
        <v>MAIN</v>
      </c>
      <c r="AK4758" t="str" cm="1">
        <f t="array" ref="AK4758">_xlfn._xlws.FILTER(Table4[Column1],ISNUMBER(SEARCH(Table4[Column1],MIS[[#This Row],[OrderUniqueIdentifier]])),"")</f>
        <v>VWAP</v>
      </c>
    </row>
    <row r="4759" spans="1:37" x14ac:dyDescent="0.25">
      <c r="A4759" t="s">
        <v>71</v>
      </c>
      <c r="B4759" t="s">
        <v>529</v>
      </c>
      <c r="C4759" t="s">
        <v>8541</v>
      </c>
      <c r="D4759" t="s">
        <v>72</v>
      </c>
      <c r="E4759" t="s">
        <v>2904</v>
      </c>
      <c r="F4759" t="s">
        <v>73</v>
      </c>
      <c r="G4759" t="s">
        <v>74</v>
      </c>
      <c r="H4759" t="s">
        <v>93</v>
      </c>
      <c r="I4759" t="s">
        <v>76</v>
      </c>
      <c r="J4759" t="s">
        <v>8532</v>
      </c>
      <c r="K4759">
        <v>450</v>
      </c>
      <c r="L4759" t="s">
        <v>77</v>
      </c>
      <c r="M4759" t="s">
        <v>78</v>
      </c>
      <c r="N4759" t="s">
        <v>5533</v>
      </c>
      <c r="O4759" t="s">
        <v>8301</v>
      </c>
      <c r="P4759" t="s">
        <v>8533</v>
      </c>
      <c r="Q4759" t="s">
        <v>2907</v>
      </c>
      <c r="R4759" t="s">
        <v>79</v>
      </c>
      <c r="S4759" t="s">
        <v>24</v>
      </c>
      <c r="T4759" t="s">
        <v>2908</v>
      </c>
      <c r="U4759" t="s">
        <v>43</v>
      </c>
      <c r="V4759" t="s">
        <v>80</v>
      </c>
      <c r="W4759">
        <v>25050</v>
      </c>
      <c r="X4759" t="s">
        <v>81</v>
      </c>
      <c r="Y4759">
        <v>450</v>
      </c>
      <c r="Z4759" t="s">
        <v>8302</v>
      </c>
      <c r="AA4759" t="s">
        <v>8534</v>
      </c>
      <c r="AB4759" t="s">
        <v>90</v>
      </c>
      <c r="AC4759" t="s">
        <v>84</v>
      </c>
      <c r="AD4759">
        <f>_xlfn.XLOOKUP(MIS[[#This Row],[TRADING SYMBOL]],[1]Sheet1!$D:$D,[1]Sheet1!$C:$C)</f>
        <v>160.9</v>
      </c>
      <c r="AE4759">
        <f>MIS[[#This Row],[OrderAverageTradedPrice]]*MIS[[#This Row],[OrderQuantity]]</f>
        <v>83700</v>
      </c>
      <c r="AF4759">
        <f>MIS[[#This Row],[LTP]]*MIS[[#This Row],[OrderQuantity]]</f>
        <v>72405</v>
      </c>
      <c r="AG4759">
        <f>IF(MIS[[#This Row],[OrderSide]]="SELL",MIS[[#This Row],[VALUE]]-MIS[[#This Row],[LIVE_VALUE]],MIS[[#This Row],[LIVE_VALUE]]-MIS[[#This Row],[VALUE]])</f>
        <v>-11295</v>
      </c>
      <c r="AH4759" t="str" cm="1">
        <f t="array" ref="AH4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9" t="str">
        <f>MIS[[#This Row],[TRADING SYMBOL]]</f>
        <v>NIFTY2552225050CE</v>
      </c>
      <c r="AJ4759" t="str">
        <f>IF(RIGHT(MIS[[#This Row],[Main/Hedge]],4)="MAIN","MAIN","HEDGE")</f>
        <v>MAIN</v>
      </c>
      <c r="AK4759" t="str" cm="1">
        <f t="array" ref="AK4759">_xlfn._xlws.FILTER(Table4[Column1],ISNUMBER(SEARCH(Table4[Column1],MIS[[#This Row],[OrderUniqueIdentifier]])),"")</f>
        <v>VWAP</v>
      </c>
    </row>
    <row r="4760" spans="1:37" x14ac:dyDescent="0.25">
      <c r="A4760" t="s">
        <v>71</v>
      </c>
      <c r="B4760" t="s">
        <v>540</v>
      </c>
      <c r="C4760" t="s">
        <v>8542</v>
      </c>
      <c r="D4760" t="s">
        <v>72</v>
      </c>
      <c r="E4760" t="s">
        <v>2904</v>
      </c>
      <c r="F4760" t="s">
        <v>73</v>
      </c>
      <c r="G4760" t="s">
        <v>74</v>
      </c>
      <c r="H4760" t="s">
        <v>93</v>
      </c>
      <c r="I4760" t="s">
        <v>76</v>
      </c>
      <c r="J4760" t="s">
        <v>8532</v>
      </c>
      <c r="K4760">
        <v>225</v>
      </c>
      <c r="L4760" t="s">
        <v>77</v>
      </c>
      <c r="M4760" t="s">
        <v>78</v>
      </c>
      <c r="N4760" t="s">
        <v>8536</v>
      </c>
      <c r="O4760" t="s">
        <v>8288</v>
      </c>
      <c r="P4760" t="s">
        <v>8533</v>
      </c>
      <c r="Q4760" t="s">
        <v>2907</v>
      </c>
      <c r="R4760" t="s">
        <v>79</v>
      </c>
      <c r="S4760" t="s">
        <v>24</v>
      </c>
      <c r="T4760" t="s">
        <v>2908</v>
      </c>
      <c r="U4760" t="s">
        <v>43</v>
      </c>
      <c r="V4760" t="s">
        <v>80</v>
      </c>
      <c r="W4760">
        <v>25050</v>
      </c>
      <c r="X4760" t="s">
        <v>81</v>
      </c>
      <c r="Y4760">
        <v>225</v>
      </c>
      <c r="Z4760" t="s">
        <v>8289</v>
      </c>
      <c r="AA4760" t="s">
        <v>8534</v>
      </c>
      <c r="AB4760" t="s">
        <v>90</v>
      </c>
      <c r="AC4760" t="s">
        <v>84</v>
      </c>
      <c r="AD4760">
        <f>_xlfn.XLOOKUP(MIS[[#This Row],[TRADING SYMBOL]],[1]Sheet1!$D:$D,[1]Sheet1!$C:$C)</f>
        <v>160.9</v>
      </c>
      <c r="AE4760">
        <f>MIS[[#This Row],[OrderAverageTradedPrice]]*MIS[[#This Row],[OrderQuantity]]</f>
        <v>42671.25</v>
      </c>
      <c r="AF4760">
        <f>MIS[[#This Row],[LTP]]*MIS[[#This Row],[OrderQuantity]]</f>
        <v>36202.5</v>
      </c>
      <c r="AG4760">
        <f>IF(MIS[[#This Row],[OrderSide]]="SELL",MIS[[#This Row],[VALUE]]-MIS[[#This Row],[LIVE_VALUE]],MIS[[#This Row],[LIVE_VALUE]]-MIS[[#This Row],[VALUE]])</f>
        <v>-6468.75</v>
      </c>
      <c r="AH4760" t="str" cm="1">
        <f t="array" ref="AH4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0" t="str">
        <f>MIS[[#This Row],[TRADING SYMBOL]]</f>
        <v>NIFTY2552225050CE</v>
      </c>
      <c r="AJ4760" t="str">
        <f>IF(RIGHT(MIS[[#This Row],[Main/Hedge]],4)="MAIN","MAIN","HEDGE")</f>
        <v>MAIN</v>
      </c>
      <c r="AK4760" t="str" cm="1">
        <f t="array" ref="AK4760">_xlfn._xlws.FILTER(Table4[Column1],ISNUMBER(SEARCH(Table4[Column1],MIS[[#This Row],[OrderUniqueIdentifier]])),"")</f>
        <v>VWAP</v>
      </c>
    </row>
    <row r="4761" spans="1:37" x14ac:dyDescent="0.25">
      <c r="A4761" t="s">
        <v>71</v>
      </c>
      <c r="B4761" t="s">
        <v>550</v>
      </c>
      <c r="C4761" t="s">
        <v>8543</v>
      </c>
      <c r="D4761" t="s">
        <v>72</v>
      </c>
      <c r="E4761" t="s">
        <v>2904</v>
      </c>
      <c r="F4761" t="s">
        <v>73</v>
      </c>
      <c r="G4761" t="s">
        <v>74</v>
      </c>
      <c r="H4761" t="s">
        <v>93</v>
      </c>
      <c r="I4761" t="s">
        <v>76</v>
      </c>
      <c r="J4761" t="s">
        <v>8532</v>
      </c>
      <c r="K4761">
        <v>150</v>
      </c>
      <c r="L4761" t="s">
        <v>77</v>
      </c>
      <c r="M4761" t="s">
        <v>78</v>
      </c>
      <c r="N4761" t="s">
        <v>6054</v>
      </c>
      <c r="O4761" t="s">
        <v>8288</v>
      </c>
      <c r="P4761" t="s">
        <v>8533</v>
      </c>
      <c r="Q4761" t="s">
        <v>2907</v>
      </c>
      <c r="R4761" t="s">
        <v>79</v>
      </c>
      <c r="S4761" t="s">
        <v>24</v>
      </c>
      <c r="T4761" t="s">
        <v>2908</v>
      </c>
      <c r="U4761" t="s">
        <v>43</v>
      </c>
      <c r="V4761" t="s">
        <v>80</v>
      </c>
      <c r="W4761">
        <v>25050</v>
      </c>
      <c r="X4761" t="s">
        <v>81</v>
      </c>
      <c r="Y4761">
        <v>150</v>
      </c>
      <c r="Z4761" t="s">
        <v>8289</v>
      </c>
      <c r="AA4761" t="s">
        <v>8534</v>
      </c>
      <c r="AB4761" t="s">
        <v>90</v>
      </c>
      <c r="AC4761" t="s">
        <v>84</v>
      </c>
      <c r="AD4761">
        <f>_xlfn.XLOOKUP(MIS[[#This Row],[TRADING SYMBOL]],[1]Sheet1!$D:$D,[1]Sheet1!$C:$C)</f>
        <v>160.9</v>
      </c>
      <c r="AE4761">
        <f>MIS[[#This Row],[OrderAverageTradedPrice]]*MIS[[#This Row],[OrderQuantity]]</f>
        <v>28350</v>
      </c>
      <c r="AF4761">
        <f>MIS[[#This Row],[LTP]]*MIS[[#This Row],[OrderQuantity]]</f>
        <v>24135</v>
      </c>
      <c r="AG4761">
        <f>IF(MIS[[#This Row],[OrderSide]]="SELL",MIS[[#This Row],[VALUE]]-MIS[[#This Row],[LIVE_VALUE]],MIS[[#This Row],[LIVE_VALUE]]-MIS[[#This Row],[VALUE]])</f>
        <v>-4215</v>
      </c>
      <c r="AH4761" t="str" cm="1">
        <f t="array" ref="AH4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1" t="str">
        <f>MIS[[#This Row],[TRADING SYMBOL]]</f>
        <v>NIFTY2552225050CE</v>
      </c>
      <c r="AJ4761" t="str">
        <f>IF(RIGHT(MIS[[#This Row],[Main/Hedge]],4)="MAIN","MAIN","HEDGE")</f>
        <v>MAIN</v>
      </c>
      <c r="AK4761" t="str" cm="1">
        <f t="array" ref="AK4761">_xlfn._xlws.FILTER(Table4[Column1],ISNUMBER(SEARCH(Table4[Column1],MIS[[#This Row],[OrderUniqueIdentifier]])),"")</f>
        <v>VWAP</v>
      </c>
    </row>
    <row r="4762" spans="1:37" x14ac:dyDescent="0.25">
      <c r="A4762" t="s">
        <v>71</v>
      </c>
      <c r="B4762" t="s">
        <v>558</v>
      </c>
      <c r="C4762" t="s">
        <v>8544</v>
      </c>
      <c r="D4762" t="s">
        <v>72</v>
      </c>
      <c r="E4762" t="s">
        <v>2904</v>
      </c>
      <c r="F4762" t="s">
        <v>73</v>
      </c>
      <c r="G4762" t="s">
        <v>74</v>
      </c>
      <c r="H4762" t="s">
        <v>93</v>
      </c>
      <c r="I4762" t="s">
        <v>76</v>
      </c>
      <c r="J4762" t="s">
        <v>8532</v>
      </c>
      <c r="K4762">
        <v>225</v>
      </c>
      <c r="L4762" t="s">
        <v>77</v>
      </c>
      <c r="M4762" t="s">
        <v>78</v>
      </c>
      <c r="N4762" t="s">
        <v>8545</v>
      </c>
      <c r="O4762" t="s">
        <v>8288</v>
      </c>
      <c r="P4762" t="s">
        <v>8533</v>
      </c>
      <c r="Q4762" t="s">
        <v>2907</v>
      </c>
      <c r="R4762" t="s">
        <v>79</v>
      </c>
      <c r="S4762" t="s">
        <v>24</v>
      </c>
      <c r="T4762" t="s">
        <v>2908</v>
      </c>
      <c r="U4762" t="s">
        <v>43</v>
      </c>
      <c r="V4762" t="s">
        <v>80</v>
      </c>
      <c r="W4762">
        <v>25050</v>
      </c>
      <c r="X4762" t="s">
        <v>81</v>
      </c>
      <c r="Y4762">
        <v>225</v>
      </c>
      <c r="Z4762" t="s">
        <v>8289</v>
      </c>
      <c r="AA4762" t="s">
        <v>8534</v>
      </c>
      <c r="AB4762" t="s">
        <v>90</v>
      </c>
      <c r="AC4762" t="s">
        <v>84</v>
      </c>
      <c r="AD4762">
        <f>_xlfn.XLOOKUP(MIS[[#This Row],[TRADING SYMBOL]],[1]Sheet1!$D:$D,[1]Sheet1!$C:$C)</f>
        <v>160.9</v>
      </c>
      <c r="AE4762">
        <f>MIS[[#This Row],[OrderAverageTradedPrice]]*MIS[[#This Row],[OrderQuantity]]</f>
        <v>42689.999999999927</v>
      </c>
      <c r="AF4762">
        <f>MIS[[#This Row],[LTP]]*MIS[[#This Row],[OrderQuantity]]</f>
        <v>36202.5</v>
      </c>
      <c r="AG4762">
        <f>IF(MIS[[#This Row],[OrderSide]]="SELL",MIS[[#This Row],[VALUE]]-MIS[[#This Row],[LIVE_VALUE]],MIS[[#This Row],[LIVE_VALUE]]-MIS[[#This Row],[VALUE]])</f>
        <v>-6487.4999999999272</v>
      </c>
      <c r="AH4762" t="str" cm="1">
        <f t="array" ref="AH4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2" t="str">
        <f>MIS[[#This Row],[TRADING SYMBOL]]</f>
        <v>NIFTY2552225050CE</v>
      </c>
      <c r="AJ4762" t="str">
        <f>IF(RIGHT(MIS[[#This Row],[Main/Hedge]],4)="MAIN","MAIN","HEDGE")</f>
        <v>MAIN</v>
      </c>
      <c r="AK4762" t="str" cm="1">
        <f t="array" ref="AK4762">_xlfn._xlws.FILTER(Table4[Column1],ISNUMBER(SEARCH(Table4[Column1],MIS[[#This Row],[OrderUniqueIdentifier]])),"")</f>
        <v>VWAP</v>
      </c>
    </row>
    <row r="4763" spans="1:37" x14ac:dyDescent="0.25">
      <c r="A4763" t="s">
        <v>71</v>
      </c>
      <c r="B4763" t="s">
        <v>566</v>
      </c>
      <c r="C4763" t="s">
        <v>8546</v>
      </c>
      <c r="D4763" t="s">
        <v>72</v>
      </c>
      <c r="E4763" t="s">
        <v>2904</v>
      </c>
      <c r="F4763" t="s">
        <v>73</v>
      </c>
      <c r="G4763" t="s">
        <v>74</v>
      </c>
      <c r="H4763" t="s">
        <v>93</v>
      </c>
      <c r="I4763" t="s">
        <v>76</v>
      </c>
      <c r="J4763" t="s">
        <v>8532</v>
      </c>
      <c r="K4763">
        <v>75</v>
      </c>
      <c r="L4763" t="s">
        <v>77</v>
      </c>
      <c r="M4763" t="s">
        <v>78</v>
      </c>
      <c r="N4763" t="s">
        <v>8536</v>
      </c>
      <c r="O4763" t="s">
        <v>8288</v>
      </c>
      <c r="P4763" t="s">
        <v>8533</v>
      </c>
      <c r="Q4763" t="s">
        <v>2907</v>
      </c>
      <c r="R4763" t="s">
        <v>79</v>
      </c>
      <c r="S4763" t="s">
        <v>24</v>
      </c>
      <c r="T4763" t="s">
        <v>2908</v>
      </c>
      <c r="U4763" t="s">
        <v>43</v>
      </c>
      <c r="V4763" t="s">
        <v>80</v>
      </c>
      <c r="W4763">
        <v>25050</v>
      </c>
      <c r="X4763" t="s">
        <v>81</v>
      </c>
      <c r="Y4763">
        <v>75</v>
      </c>
      <c r="Z4763" t="s">
        <v>8289</v>
      </c>
      <c r="AA4763" t="s">
        <v>8534</v>
      </c>
      <c r="AB4763" t="s">
        <v>90</v>
      </c>
      <c r="AC4763" t="s">
        <v>84</v>
      </c>
      <c r="AD4763">
        <f>_xlfn.XLOOKUP(MIS[[#This Row],[TRADING SYMBOL]],[1]Sheet1!$D:$D,[1]Sheet1!$C:$C)</f>
        <v>160.9</v>
      </c>
      <c r="AE4763">
        <f>MIS[[#This Row],[OrderAverageTradedPrice]]*MIS[[#This Row],[OrderQuantity]]</f>
        <v>14223.75</v>
      </c>
      <c r="AF4763">
        <f>MIS[[#This Row],[LTP]]*MIS[[#This Row],[OrderQuantity]]</f>
        <v>12067.5</v>
      </c>
      <c r="AG4763">
        <f>IF(MIS[[#This Row],[OrderSide]]="SELL",MIS[[#This Row],[VALUE]]-MIS[[#This Row],[LIVE_VALUE]],MIS[[#This Row],[LIVE_VALUE]]-MIS[[#This Row],[VALUE]])</f>
        <v>-2156.25</v>
      </c>
      <c r="AH4763" t="str" cm="1">
        <f t="array" ref="AH4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3" t="str">
        <f>MIS[[#This Row],[TRADING SYMBOL]]</f>
        <v>NIFTY2552225050CE</v>
      </c>
      <c r="AJ4763" t="str">
        <f>IF(RIGHT(MIS[[#This Row],[Main/Hedge]],4)="MAIN","MAIN","HEDGE")</f>
        <v>MAIN</v>
      </c>
      <c r="AK4763" t="str" cm="1">
        <f t="array" ref="AK4763">_xlfn._xlws.FILTER(Table4[Column1],ISNUMBER(SEARCH(Table4[Column1],MIS[[#This Row],[OrderUniqueIdentifier]])),"")</f>
        <v>VWAP</v>
      </c>
    </row>
    <row r="4764" spans="1:37" x14ac:dyDescent="0.25">
      <c r="A4764" t="s">
        <v>71</v>
      </c>
      <c r="B4764" t="s">
        <v>575</v>
      </c>
      <c r="C4764" t="s">
        <v>8547</v>
      </c>
      <c r="D4764" t="s">
        <v>72</v>
      </c>
      <c r="E4764" t="s">
        <v>2904</v>
      </c>
      <c r="F4764" t="s">
        <v>73</v>
      </c>
      <c r="G4764" t="s">
        <v>74</v>
      </c>
      <c r="H4764" t="s">
        <v>93</v>
      </c>
      <c r="I4764" t="s">
        <v>76</v>
      </c>
      <c r="J4764" t="s">
        <v>8532</v>
      </c>
      <c r="K4764">
        <v>300</v>
      </c>
      <c r="L4764" t="s">
        <v>77</v>
      </c>
      <c r="M4764" t="s">
        <v>78</v>
      </c>
      <c r="N4764" t="s">
        <v>8548</v>
      </c>
      <c r="O4764" t="s">
        <v>8297</v>
      </c>
      <c r="P4764" t="s">
        <v>8533</v>
      </c>
      <c r="Q4764" t="s">
        <v>2907</v>
      </c>
      <c r="R4764" t="s">
        <v>79</v>
      </c>
      <c r="S4764" t="s">
        <v>24</v>
      </c>
      <c r="T4764" t="s">
        <v>2908</v>
      </c>
      <c r="U4764" t="s">
        <v>43</v>
      </c>
      <c r="V4764" t="s">
        <v>80</v>
      </c>
      <c r="W4764">
        <v>25050</v>
      </c>
      <c r="X4764" t="s">
        <v>81</v>
      </c>
      <c r="Y4764">
        <v>300</v>
      </c>
      <c r="Z4764" t="s">
        <v>8298</v>
      </c>
      <c r="AA4764" t="s">
        <v>8534</v>
      </c>
      <c r="AB4764" t="s">
        <v>90</v>
      </c>
      <c r="AC4764" t="s">
        <v>84</v>
      </c>
      <c r="AD4764">
        <f>_xlfn.XLOOKUP(MIS[[#This Row],[TRADING SYMBOL]],[1]Sheet1!$D:$D,[1]Sheet1!$C:$C)</f>
        <v>160.9</v>
      </c>
      <c r="AE4764">
        <f>MIS[[#This Row],[OrderAverageTradedPrice]]*MIS[[#This Row],[OrderQuantity]]</f>
        <v>56036.25</v>
      </c>
      <c r="AF4764">
        <f>MIS[[#This Row],[LTP]]*MIS[[#This Row],[OrderQuantity]]</f>
        <v>48270</v>
      </c>
      <c r="AG4764">
        <f>IF(MIS[[#This Row],[OrderSide]]="SELL",MIS[[#This Row],[VALUE]]-MIS[[#This Row],[LIVE_VALUE]],MIS[[#This Row],[LIVE_VALUE]]-MIS[[#This Row],[VALUE]])</f>
        <v>-7766.25</v>
      </c>
      <c r="AH4764" t="str" cm="1">
        <f t="array" ref="AH4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4" t="str">
        <f>MIS[[#This Row],[TRADING SYMBOL]]</f>
        <v>NIFTY2552225050CE</v>
      </c>
      <c r="AJ4764" t="str">
        <f>IF(RIGHT(MIS[[#This Row],[Main/Hedge]],4)="MAIN","MAIN","HEDGE")</f>
        <v>MAIN</v>
      </c>
      <c r="AK4764" t="str" cm="1">
        <f t="array" ref="AK4764">_xlfn._xlws.FILTER(Table4[Column1],ISNUMBER(SEARCH(Table4[Column1],MIS[[#This Row],[OrderUniqueIdentifier]])),"")</f>
        <v>VWAP</v>
      </c>
    </row>
    <row r="4765" spans="1:37" x14ac:dyDescent="0.25">
      <c r="A4765" t="s">
        <v>71</v>
      </c>
      <c r="B4765" t="s">
        <v>584</v>
      </c>
      <c r="C4765" t="s">
        <v>8549</v>
      </c>
      <c r="D4765" t="s">
        <v>72</v>
      </c>
      <c r="E4765" t="s">
        <v>2904</v>
      </c>
      <c r="F4765" t="s">
        <v>73</v>
      </c>
      <c r="G4765" t="s">
        <v>74</v>
      </c>
      <c r="H4765" t="s">
        <v>93</v>
      </c>
      <c r="I4765" t="s">
        <v>76</v>
      </c>
      <c r="J4765" t="s">
        <v>8532</v>
      </c>
      <c r="K4765">
        <v>150</v>
      </c>
      <c r="L4765" t="s">
        <v>77</v>
      </c>
      <c r="M4765" t="s">
        <v>78</v>
      </c>
      <c r="N4765" t="s">
        <v>8550</v>
      </c>
      <c r="O4765" t="s">
        <v>8293</v>
      </c>
      <c r="P4765" t="s">
        <v>8533</v>
      </c>
      <c r="Q4765" t="s">
        <v>2907</v>
      </c>
      <c r="R4765" t="s">
        <v>79</v>
      </c>
      <c r="S4765" t="s">
        <v>24</v>
      </c>
      <c r="T4765" t="s">
        <v>2908</v>
      </c>
      <c r="U4765" t="s">
        <v>43</v>
      </c>
      <c r="V4765" t="s">
        <v>80</v>
      </c>
      <c r="W4765">
        <v>25050</v>
      </c>
      <c r="X4765" t="s">
        <v>81</v>
      </c>
      <c r="Y4765">
        <v>150</v>
      </c>
      <c r="Z4765" t="s">
        <v>8294</v>
      </c>
      <c r="AA4765" t="s">
        <v>8534</v>
      </c>
      <c r="AB4765" t="s">
        <v>90</v>
      </c>
      <c r="AC4765" t="s">
        <v>84</v>
      </c>
      <c r="AD4765">
        <f>_xlfn.XLOOKUP(MIS[[#This Row],[TRADING SYMBOL]],[1]Sheet1!$D:$D,[1]Sheet1!$C:$C)</f>
        <v>160.9</v>
      </c>
      <c r="AE4765">
        <f>MIS[[#This Row],[OrderAverageTradedPrice]]*MIS[[#This Row],[OrderQuantity]]</f>
        <v>27468.75</v>
      </c>
      <c r="AF4765">
        <f>MIS[[#This Row],[LTP]]*MIS[[#This Row],[OrderQuantity]]</f>
        <v>24135</v>
      </c>
      <c r="AG4765">
        <f>IF(MIS[[#This Row],[OrderSide]]="SELL",MIS[[#This Row],[VALUE]]-MIS[[#This Row],[LIVE_VALUE]],MIS[[#This Row],[LIVE_VALUE]]-MIS[[#This Row],[VALUE]])</f>
        <v>-3333.75</v>
      </c>
      <c r="AH4765" t="str" cm="1">
        <f t="array" ref="AH4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5" t="str">
        <f>MIS[[#This Row],[TRADING SYMBOL]]</f>
        <v>NIFTY2552225050CE</v>
      </c>
      <c r="AJ4765" t="str">
        <f>IF(RIGHT(MIS[[#This Row],[Main/Hedge]],4)="MAIN","MAIN","HEDGE")</f>
        <v>MAIN</v>
      </c>
      <c r="AK4765" t="str" cm="1">
        <f t="array" ref="AK4765">_xlfn._xlws.FILTER(Table4[Column1],ISNUMBER(SEARCH(Table4[Column1],MIS[[#This Row],[OrderUniqueIdentifier]])),"")</f>
        <v>VWAP</v>
      </c>
    </row>
    <row r="4766" spans="1:37" x14ac:dyDescent="0.25">
      <c r="A4766" t="s">
        <v>71</v>
      </c>
      <c r="B4766" t="s">
        <v>593</v>
      </c>
      <c r="C4766" t="s">
        <v>8551</v>
      </c>
      <c r="D4766" t="s">
        <v>72</v>
      </c>
      <c r="E4766" t="s">
        <v>2904</v>
      </c>
      <c r="F4766" t="s">
        <v>73</v>
      </c>
      <c r="G4766" t="s">
        <v>74</v>
      </c>
      <c r="H4766" t="s">
        <v>93</v>
      </c>
      <c r="I4766" t="s">
        <v>76</v>
      </c>
      <c r="J4766" t="s">
        <v>8532</v>
      </c>
      <c r="K4766">
        <v>75</v>
      </c>
      <c r="L4766" t="s">
        <v>77</v>
      </c>
      <c r="M4766" t="s">
        <v>78</v>
      </c>
      <c r="N4766" t="s">
        <v>8552</v>
      </c>
      <c r="O4766" t="s">
        <v>8293</v>
      </c>
      <c r="P4766" t="s">
        <v>8533</v>
      </c>
      <c r="Q4766" t="s">
        <v>2907</v>
      </c>
      <c r="R4766" t="s">
        <v>79</v>
      </c>
      <c r="S4766" t="s">
        <v>24</v>
      </c>
      <c r="T4766" t="s">
        <v>2908</v>
      </c>
      <c r="U4766" t="s">
        <v>43</v>
      </c>
      <c r="V4766" t="s">
        <v>80</v>
      </c>
      <c r="W4766">
        <v>25050</v>
      </c>
      <c r="X4766" t="s">
        <v>81</v>
      </c>
      <c r="Y4766">
        <v>75</v>
      </c>
      <c r="Z4766" t="s">
        <v>8294</v>
      </c>
      <c r="AA4766" t="s">
        <v>8534</v>
      </c>
      <c r="AB4766" t="s">
        <v>90</v>
      </c>
      <c r="AC4766" t="s">
        <v>84</v>
      </c>
      <c r="AD4766">
        <f>_xlfn.XLOOKUP(MIS[[#This Row],[TRADING SYMBOL]],[1]Sheet1!$D:$D,[1]Sheet1!$C:$C)</f>
        <v>160.9</v>
      </c>
      <c r="AE4766">
        <f>MIS[[#This Row],[OrderAverageTradedPrice]]*MIS[[#This Row],[OrderQuantity]]</f>
        <v>13717.5</v>
      </c>
      <c r="AF4766">
        <f>MIS[[#This Row],[LTP]]*MIS[[#This Row],[OrderQuantity]]</f>
        <v>12067.5</v>
      </c>
      <c r="AG4766">
        <f>IF(MIS[[#This Row],[OrderSide]]="SELL",MIS[[#This Row],[VALUE]]-MIS[[#This Row],[LIVE_VALUE]],MIS[[#This Row],[LIVE_VALUE]]-MIS[[#This Row],[VALUE]])</f>
        <v>-1650</v>
      </c>
      <c r="AH4766" t="str" cm="1">
        <f t="array" ref="AH4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6" t="str">
        <f>MIS[[#This Row],[TRADING SYMBOL]]</f>
        <v>NIFTY2552225050CE</v>
      </c>
      <c r="AJ4766" t="str">
        <f>IF(RIGHT(MIS[[#This Row],[Main/Hedge]],4)="MAIN","MAIN","HEDGE")</f>
        <v>MAIN</v>
      </c>
      <c r="AK4766" t="str" cm="1">
        <f t="array" ref="AK4766">_xlfn._xlws.FILTER(Table4[Column1],ISNUMBER(SEARCH(Table4[Column1],MIS[[#This Row],[OrderUniqueIdentifier]])),"")</f>
        <v>VWAP</v>
      </c>
    </row>
    <row r="4767" spans="1:37" x14ac:dyDescent="0.25">
      <c r="A4767" t="s">
        <v>71</v>
      </c>
      <c r="B4767" t="s">
        <v>602</v>
      </c>
      <c r="C4767" t="s">
        <v>8553</v>
      </c>
      <c r="D4767" t="s">
        <v>72</v>
      </c>
      <c r="E4767" t="s">
        <v>2904</v>
      </c>
      <c r="F4767" t="s">
        <v>73</v>
      </c>
      <c r="G4767" t="s">
        <v>74</v>
      </c>
      <c r="H4767" t="s">
        <v>93</v>
      </c>
      <c r="I4767" t="s">
        <v>76</v>
      </c>
      <c r="J4767" t="s">
        <v>8532</v>
      </c>
      <c r="K4767">
        <v>225</v>
      </c>
      <c r="L4767" t="s">
        <v>77</v>
      </c>
      <c r="M4767" t="s">
        <v>78</v>
      </c>
      <c r="N4767" t="s">
        <v>8554</v>
      </c>
      <c r="O4767" t="s">
        <v>8316</v>
      </c>
      <c r="P4767" t="s">
        <v>8533</v>
      </c>
      <c r="Q4767" t="s">
        <v>2907</v>
      </c>
      <c r="R4767" t="s">
        <v>79</v>
      </c>
      <c r="S4767" t="s">
        <v>24</v>
      </c>
      <c r="T4767" t="s">
        <v>2908</v>
      </c>
      <c r="U4767" t="s">
        <v>43</v>
      </c>
      <c r="V4767" t="s">
        <v>80</v>
      </c>
      <c r="W4767">
        <v>25050</v>
      </c>
      <c r="X4767" t="s">
        <v>81</v>
      </c>
      <c r="Y4767">
        <v>225</v>
      </c>
      <c r="Z4767" t="s">
        <v>8317</v>
      </c>
      <c r="AA4767" t="s">
        <v>8534</v>
      </c>
      <c r="AB4767" t="s">
        <v>90</v>
      </c>
      <c r="AC4767" t="s">
        <v>84</v>
      </c>
      <c r="AD4767">
        <f>_xlfn.XLOOKUP(MIS[[#This Row],[TRADING SYMBOL]],[1]Sheet1!$D:$D,[1]Sheet1!$C:$C)</f>
        <v>160.9</v>
      </c>
      <c r="AE4767">
        <f>MIS[[#This Row],[OrderAverageTradedPrice]]*MIS[[#This Row],[OrderQuantity]]</f>
        <v>41400</v>
      </c>
      <c r="AF4767">
        <f>MIS[[#This Row],[LTP]]*MIS[[#This Row],[OrderQuantity]]</f>
        <v>36202.5</v>
      </c>
      <c r="AG4767">
        <f>IF(MIS[[#This Row],[OrderSide]]="SELL",MIS[[#This Row],[VALUE]]-MIS[[#This Row],[LIVE_VALUE]],MIS[[#This Row],[LIVE_VALUE]]-MIS[[#This Row],[VALUE]])</f>
        <v>-5197.5</v>
      </c>
      <c r="AH4767" t="str" cm="1">
        <f t="array" ref="AH4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7" t="str">
        <f>MIS[[#This Row],[TRADING SYMBOL]]</f>
        <v>NIFTY2552225050CE</v>
      </c>
      <c r="AJ4767" t="str">
        <f>IF(RIGHT(MIS[[#This Row],[Main/Hedge]],4)="MAIN","MAIN","HEDGE")</f>
        <v>MAIN</v>
      </c>
      <c r="AK4767" t="str" cm="1">
        <f t="array" ref="AK4767">_xlfn._xlws.FILTER(Table4[Column1],ISNUMBER(SEARCH(Table4[Column1],MIS[[#This Row],[OrderUniqueIdentifier]])),"")</f>
        <v>VWAP</v>
      </c>
    </row>
    <row r="4768" spans="1:37" x14ac:dyDescent="0.25">
      <c r="A4768" t="s">
        <v>71</v>
      </c>
      <c r="B4768" t="s">
        <v>619</v>
      </c>
      <c r="C4768" t="s">
        <v>8555</v>
      </c>
      <c r="D4768" t="s">
        <v>72</v>
      </c>
      <c r="E4768" t="s">
        <v>2904</v>
      </c>
      <c r="F4768" t="s">
        <v>73</v>
      </c>
      <c r="G4768" t="s">
        <v>74</v>
      </c>
      <c r="H4768" t="s">
        <v>93</v>
      </c>
      <c r="I4768" t="s">
        <v>76</v>
      </c>
      <c r="J4768" t="s">
        <v>8532</v>
      </c>
      <c r="K4768">
        <v>300</v>
      </c>
      <c r="L4768" t="s">
        <v>77</v>
      </c>
      <c r="M4768" t="s">
        <v>78</v>
      </c>
      <c r="N4768" t="s">
        <v>8540</v>
      </c>
      <c r="O4768" t="s">
        <v>8297</v>
      </c>
      <c r="P4768" t="s">
        <v>8533</v>
      </c>
      <c r="Q4768" t="s">
        <v>2907</v>
      </c>
      <c r="R4768" t="s">
        <v>79</v>
      </c>
      <c r="S4768" t="s">
        <v>24</v>
      </c>
      <c r="T4768" t="s">
        <v>2908</v>
      </c>
      <c r="U4768" t="s">
        <v>43</v>
      </c>
      <c r="V4768" t="s">
        <v>80</v>
      </c>
      <c r="W4768">
        <v>25050</v>
      </c>
      <c r="X4768" t="s">
        <v>81</v>
      </c>
      <c r="Y4768">
        <v>300</v>
      </c>
      <c r="Z4768" t="s">
        <v>8298</v>
      </c>
      <c r="AA4768" t="s">
        <v>8534</v>
      </c>
      <c r="AB4768" t="s">
        <v>90</v>
      </c>
      <c r="AC4768" t="s">
        <v>84</v>
      </c>
      <c r="AD4768">
        <f>_xlfn.XLOOKUP(MIS[[#This Row],[TRADING SYMBOL]],[1]Sheet1!$D:$D,[1]Sheet1!$C:$C)</f>
        <v>160.9</v>
      </c>
      <c r="AE4768">
        <f>MIS[[#This Row],[OrderAverageTradedPrice]]*MIS[[#This Row],[OrderQuantity]]</f>
        <v>56400</v>
      </c>
      <c r="AF4768">
        <f>MIS[[#This Row],[LTP]]*MIS[[#This Row],[OrderQuantity]]</f>
        <v>48270</v>
      </c>
      <c r="AG4768">
        <f>IF(MIS[[#This Row],[OrderSide]]="SELL",MIS[[#This Row],[VALUE]]-MIS[[#This Row],[LIVE_VALUE]],MIS[[#This Row],[LIVE_VALUE]]-MIS[[#This Row],[VALUE]])</f>
        <v>-8130</v>
      </c>
      <c r="AH4768" t="str" cm="1">
        <f t="array" ref="AH4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8" t="str">
        <f>MIS[[#This Row],[TRADING SYMBOL]]</f>
        <v>NIFTY2552225050CE</v>
      </c>
      <c r="AJ4768" t="str">
        <f>IF(RIGHT(MIS[[#This Row],[Main/Hedge]],4)="MAIN","MAIN","HEDGE")</f>
        <v>MAIN</v>
      </c>
      <c r="AK4768" t="str" cm="1">
        <f t="array" ref="AK4768">_xlfn._xlws.FILTER(Table4[Column1],ISNUMBER(SEARCH(Table4[Column1],MIS[[#This Row],[OrderUniqueIdentifier]])),"")</f>
        <v>VWAP</v>
      </c>
    </row>
    <row r="4769" spans="1:37" x14ac:dyDescent="0.25">
      <c r="A4769" t="s">
        <v>71</v>
      </c>
      <c r="B4769" t="s">
        <v>629</v>
      </c>
      <c r="C4769" t="s">
        <v>8556</v>
      </c>
      <c r="D4769" t="s">
        <v>72</v>
      </c>
      <c r="E4769" t="s">
        <v>2904</v>
      </c>
      <c r="F4769" t="s">
        <v>73</v>
      </c>
      <c r="G4769" t="s">
        <v>74</v>
      </c>
      <c r="H4769" t="s">
        <v>93</v>
      </c>
      <c r="I4769" t="s">
        <v>76</v>
      </c>
      <c r="J4769" t="s">
        <v>8532</v>
      </c>
      <c r="K4769">
        <v>75</v>
      </c>
      <c r="L4769" t="s">
        <v>77</v>
      </c>
      <c r="M4769" t="s">
        <v>78</v>
      </c>
      <c r="N4769" t="s">
        <v>8557</v>
      </c>
      <c r="O4769" t="s">
        <v>8297</v>
      </c>
      <c r="P4769" t="s">
        <v>8533</v>
      </c>
      <c r="Q4769" t="s">
        <v>2907</v>
      </c>
      <c r="R4769" t="s">
        <v>79</v>
      </c>
      <c r="S4769" t="s">
        <v>24</v>
      </c>
      <c r="T4769" t="s">
        <v>2908</v>
      </c>
      <c r="U4769" t="s">
        <v>43</v>
      </c>
      <c r="V4769" t="s">
        <v>80</v>
      </c>
      <c r="W4769">
        <v>25050</v>
      </c>
      <c r="X4769" t="s">
        <v>81</v>
      </c>
      <c r="Y4769">
        <v>75</v>
      </c>
      <c r="Z4769" t="s">
        <v>8298</v>
      </c>
      <c r="AA4769" t="s">
        <v>8534</v>
      </c>
      <c r="AB4769" t="s">
        <v>90</v>
      </c>
      <c r="AC4769" t="s">
        <v>84</v>
      </c>
      <c r="AD4769">
        <f>_xlfn.XLOOKUP(MIS[[#This Row],[TRADING SYMBOL]],[1]Sheet1!$D:$D,[1]Sheet1!$C:$C)</f>
        <v>160.9</v>
      </c>
      <c r="AE4769">
        <f>MIS[[#This Row],[OrderAverageTradedPrice]]*MIS[[#This Row],[OrderQuantity]]</f>
        <v>13736.25</v>
      </c>
      <c r="AF4769">
        <f>MIS[[#This Row],[LTP]]*MIS[[#This Row],[OrderQuantity]]</f>
        <v>12067.5</v>
      </c>
      <c r="AG4769">
        <f>IF(MIS[[#This Row],[OrderSide]]="SELL",MIS[[#This Row],[VALUE]]-MIS[[#This Row],[LIVE_VALUE]],MIS[[#This Row],[LIVE_VALUE]]-MIS[[#This Row],[VALUE]])</f>
        <v>-1668.75</v>
      </c>
      <c r="AH4769" t="str" cm="1">
        <f t="array" ref="AH4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9" t="str">
        <f>MIS[[#This Row],[TRADING SYMBOL]]</f>
        <v>NIFTY2552225050CE</v>
      </c>
      <c r="AJ4769" t="str">
        <f>IF(RIGHT(MIS[[#This Row],[Main/Hedge]],4)="MAIN","MAIN","HEDGE")</f>
        <v>MAIN</v>
      </c>
      <c r="AK4769" t="str" cm="1">
        <f t="array" ref="AK4769">_xlfn._xlws.FILTER(Table4[Column1],ISNUMBER(SEARCH(Table4[Column1],MIS[[#This Row],[OrderUniqueIdentifier]])),"")</f>
        <v>VWAP</v>
      </c>
    </row>
    <row r="4770" spans="1:37" x14ac:dyDescent="0.25">
      <c r="A4770" t="s">
        <v>71</v>
      </c>
      <c r="B4770" t="s">
        <v>632</v>
      </c>
      <c r="C4770" t="s">
        <v>8558</v>
      </c>
      <c r="D4770" t="s">
        <v>72</v>
      </c>
      <c r="E4770" t="s">
        <v>2904</v>
      </c>
      <c r="F4770" t="s">
        <v>73</v>
      </c>
      <c r="G4770" t="s">
        <v>74</v>
      </c>
      <c r="H4770" t="s">
        <v>93</v>
      </c>
      <c r="I4770" t="s">
        <v>76</v>
      </c>
      <c r="J4770" t="s">
        <v>8532</v>
      </c>
      <c r="K4770">
        <v>450</v>
      </c>
      <c r="L4770" t="s">
        <v>77</v>
      </c>
      <c r="M4770" t="s">
        <v>78</v>
      </c>
      <c r="N4770" t="s">
        <v>7509</v>
      </c>
      <c r="O4770" t="s">
        <v>8301</v>
      </c>
      <c r="P4770" t="s">
        <v>8533</v>
      </c>
      <c r="Q4770" t="s">
        <v>2907</v>
      </c>
      <c r="R4770" t="s">
        <v>79</v>
      </c>
      <c r="S4770" t="s">
        <v>24</v>
      </c>
      <c r="T4770" t="s">
        <v>2908</v>
      </c>
      <c r="U4770" t="s">
        <v>43</v>
      </c>
      <c r="V4770" t="s">
        <v>80</v>
      </c>
      <c r="W4770">
        <v>25050</v>
      </c>
      <c r="X4770" t="s">
        <v>81</v>
      </c>
      <c r="Y4770">
        <v>450</v>
      </c>
      <c r="Z4770" t="s">
        <v>8302</v>
      </c>
      <c r="AA4770" t="s">
        <v>8534</v>
      </c>
      <c r="AB4770" t="s">
        <v>90</v>
      </c>
      <c r="AC4770" t="s">
        <v>84</v>
      </c>
      <c r="AD4770">
        <f>_xlfn.XLOOKUP(MIS[[#This Row],[TRADING SYMBOL]],[1]Sheet1!$D:$D,[1]Sheet1!$C:$C)</f>
        <v>160.9</v>
      </c>
      <c r="AE4770">
        <f>MIS[[#This Row],[OrderAverageTradedPrice]]*MIS[[#This Row],[OrderQuantity]]</f>
        <v>83250</v>
      </c>
      <c r="AF4770">
        <f>MIS[[#This Row],[LTP]]*MIS[[#This Row],[OrderQuantity]]</f>
        <v>72405</v>
      </c>
      <c r="AG4770">
        <f>IF(MIS[[#This Row],[OrderSide]]="SELL",MIS[[#This Row],[VALUE]]-MIS[[#This Row],[LIVE_VALUE]],MIS[[#This Row],[LIVE_VALUE]]-MIS[[#This Row],[VALUE]])</f>
        <v>-10845</v>
      </c>
      <c r="AH4770" t="str" cm="1">
        <f t="array" ref="AH4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0" t="str">
        <f>MIS[[#This Row],[TRADING SYMBOL]]</f>
        <v>NIFTY2552225050CE</v>
      </c>
      <c r="AJ4770" t="str">
        <f>IF(RIGHT(MIS[[#This Row],[Main/Hedge]],4)="MAIN","MAIN","HEDGE")</f>
        <v>MAIN</v>
      </c>
      <c r="AK4770" t="str" cm="1">
        <f t="array" ref="AK4770">_xlfn._xlws.FILTER(Table4[Column1],ISNUMBER(SEARCH(Table4[Column1],MIS[[#This Row],[OrderUniqueIdentifier]])),"")</f>
        <v>VWAP</v>
      </c>
    </row>
    <row r="4771" spans="1:37" x14ac:dyDescent="0.25">
      <c r="A4771" t="s">
        <v>71</v>
      </c>
      <c r="B4771" t="s">
        <v>642</v>
      </c>
      <c r="C4771" t="s">
        <v>8559</v>
      </c>
      <c r="D4771" t="s">
        <v>72</v>
      </c>
      <c r="E4771" t="s">
        <v>2904</v>
      </c>
      <c r="F4771" t="s">
        <v>73</v>
      </c>
      <c r="G4771" t="s">
        <v>74</v>
      </c>
      <c r="H4771" t="s">
        <v>93</v>
      </c>
      <c r="I4771" t="s">
        <v>76</v>
      </c>
      <c r="J4771" t="s">
        <v>8532</v>
      </c>
      <c r="K4771">
        <v>1050</v>
      </c>
      <c r="L4771" t="s">
        <v>77</v>
      </c>
      <c r="M4771" t="s">
        <v>78</v>
      </c>
      <c r="N4771" t="s">
        <v>5533</v>
      </c>
      <c r="O4771" t="s">
        <v>8301</v>
      </c>
      <c r="P4771" t="s">
        <v>8533</v>
      </c>
      <c r="Q4771" t="s">
        <v>2907</v>
      </c>
      <c r="R4771" t="s">
        <v>79</v>
      </c>
      <c r="S4771" t="s">
        <v>24</v>
      </c>
      <c r="T4771" t="s">
        <v>2908</v>
      </c>
      <c r="U4771" t="s">
        <v>43</v>
      </c>
      <c r="V4771" t="s">
        <v>80</v>
      </c>
      <c r="W4771">
        <v>25050</v>
      </c>
      <c r="X4771" t="s">
        <v>81</v>
      </c>
      <c r="Y4771">
        <v>1050</v>
      </c>
      <c r="Z4771" t="s">
        <v>8302</v>
      </c>
      <c r="AA4771" t="s">
        <v>8534</v>
      </c>
      <c r="AB4771" t="s">
        <v>90</v>
      </c>
      <c r="AC4771" t="s">
        <v>84</v>
      </c>
      <c r="AD4771">
        <f>_xlfn.XLOOKUP(MIS[[#This Row],[TRADING SYMBOL]],[1]Sheet1!$D:$D,[1]Sheet1!$C:$C)</f>
        <v>160.9</v>
      </c>
      <c r="AE4771">
        <f>MIS[[#This Row],[OrderAverageTradedPrice]]*MIS[[#This Row],[OrderQuantity]]</f>
        <v>195300</v>
      </c>
      <c r="AF4771">
        <f>MIS[[#This Row],[LTP]]*MIS[[#This Row],[OrderQuantity]]</f>
        <v>168945</v>
      </c>
      <c r="AG4771">
        <f>IF(MIS[[#This Row],[OrderSide]]="SELL",MIS[[#This Row],[VALUE]]-MIS[[#This Row],[LIVE_VALUE]],MIS[[#This Row],[LIVE_VALUE]]-MIS[[#This Row],[VALUE]])</f>
        <v>-26355</v>
      </c>
      <c r="AH4771" t="str" cm="1">
        <f t="array" ref="AH4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1" t="str">
        <f>MIS[[#This Row],[TRADING SYMBOL]]</f>
        <v>NIFTY2552225050CE</v>
      </c>
      <c r="AJ4771" t="str">
        <f>IF(RIGHT(MIS[[#This Row],[Main/Hedge]],4)="MAIN","MAIN","HEDGE")</f>
        <v>MAIN</v>
      </c>
      <c r="AK4771" t="str" cm="1">
        <f t="array" ref="AK4771">_xlfn._xlws.FILTER(Table4[Column1],ISNUMBER(SEARCH(Table4[Column1],MIS[[#This Row],[OrderUniqueIdentifier]])),"")</f>
        <v>VWAP</v>
      </c>
    </row>
    <row r="4772" spans="1:37" x14ac:dyDescent="0.25">
      <c r="A4772" t="s">
        <v>71</v>
      </c>
      <c r="B4772" t="s">
        <v>652</v>
      </c>
      <c r="C4772" t="s">
        <v>8560</v>
      </c>
      <c r="D4772" t="s">
        <v>72</v>
      </c>
      <c r="E4772" t="s">
        <v>2904</v>
      </c>
      <c r="F4772" t="s">
        <v>73</v>
      </c>
      <c r="G4772" t="s">
        <v>74</v>
      </c>
      <c r="H4772" t="s">
        <v>93</v>
      </c>
      <c r="I4772" t="s">
        <v>76</v>
      </c>
      <c r="J4772" t="s">
        <v>8532</v>
      </c>
      <c r="K4772">
        <v>150</v>
      </c>
      <c r="L4772" t="s">
        <v>77</v>
      </c>
      <c r="M4772" t="s">
        <v>78</v>
      </c>
      <c r="N4772" t="s">
        <v>8540</v>
      </c>
      <c r="O4772" t="s">
        <v>8297</v>
      </c>
      <c r="P4772" t="s">
        <v>8533</v>
      </c>
      <c r="Q4772" t="s">
        <v>2907</v>
      </c>
      <c r="R4772" t="s">
        <v>79</v>
      </c>
      <c r="S4772" t="s">
        <v>24</v>
      </c>
      <c r="T4772" t="s">
        <v>2908</v>
      </c>
      <c r="U4772" t="s">
        <v>43</v>
      </c>
      <c r="V4772" t="s">
        <v>80</v>
      </c>
      <c r="W4772">
        <v>25050</v>
      </c>
      <c r="X4772" t="s">
        <v>81</v>
      </c>
      <c r="Y4772">
        <v>150</v>
      </c>
      <c r="Z4772" t="s">
        <v>8298</v>
      </c>
      <c r="AA4772" t="s">
        <v>8534</v>
      </c>
      <c r="AB4772" t="s">
        <v>90</v>
      </c>
      <c r="AC4772" t="s">
        <v>84</v>
      </c>
      <c r="AD4772">
        <f>_xlfn.XLOOKUP(MIS[[#This Row],[TRADING SYMBOL]],[1]Sheet1!$D:$D,[1]Sheet1!$C:$C)</f>
        <v>160.9</v>
      </c>
      <c r="AE4772">
        <f>MIS[[#This Row],[OrderAverageTradedPrice]]*MIS[[#This Row],[OrderQuantity]]</f>
        <v>28200</v>
      </c>
      <c r="AF4772">
        <f>MIS[[#This Row],[LTP]]*MIS[[#This Row],[OrderQuantity]]</f>
        <v>24135</v>
      </c>
      <c r="AG4772">
        <f>IF(MIS[[#This Row],[OrderSide]]="SELL",MIS[[#This Row],[VALUE]]-MIS[[#This Row],[LIVE_VALUE]],MIS[[#This Row],[LIVE_VALUE]]-MIS[[#This Row],[VALUE]])</f>
        <v>-4065</v>
      </c>
      <c r="AH4772" t="str" cm="1">
        <f t="array" ref="AH4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2" t="str">
        <f>MIS[[#This Row],[TRADING SYMBOL]]</f>
        <v>NIFTY2552225050CE</v>
      </c>
      <c r="AJ4772" t="str">
        <f>IF(RIGHT(MIS[[#This Row],[Main/Hedge]],4)="MAIN","MAIN","HEDGE")</f>
        <v>MAIN</v>
      </c>
      <c r="AK4772" t="str" cm="1">
        <f t="array" ref="AK4772">_xlfn._xlws.FILTER(Table4[Column1],ISNUMBER(SEARCH(Table4[Column1],MIS[[#This Row],[OrderUniqueIdentifier]])),"")</f>
        <v>VWAP</v>
      </c>
    </row>
    <row r="4773" spans="1:37" x14ac:dyDescent="0.25">
      <c r="A4773" t="s">
        <v>71</v>
      </c>
      <c r="B4773" t="s">
        <v>661</v>
      </c>
      <c r="C4773" t="s">
        <v>8561</v>
      </c>
      <c r="D4773" t="s">
        <v>72</v>
      </c>
      <c r="E4773" t="s">
        <v>2904</v>
      </c>
      <c r="F4773" t="s">
        <v>73</v>
      </c>
      <c r="G4773" t="s">
        <v>74</v>
      </c>
      <c r="H4773" t="s">
        <v>93</v>
      </c>
      <c r="I4773" t="s">
        <v>76</v>
      </c>
      <c r="J4773" t="s">
        <v>8532</v>
      </c>
      <c r="K4773">
        <v>75</v>
      </c>
      <c r="L4773" t="s">
        <v>77</v>
      </c>
      <c r="M4773" t="s">
        <v>78</v>
      </c>
      <c r="N4773" t="s">
        <v>8562</v>
      </c>
      <c r="O4773" t="s">
        <v>8316</v>
      </c>
      <c r="P4773" t="s">
        <v>8533</v>
      </c>
      <c r="Q4773" t="s">
        <v>2907</v>
      </c>
      <c r="R4773" t="s">
        <v>79</v>
      </c>
      <c r="S4773" t="s">
        <v>24</v>
      </c>
      <c r="T4773" t="s">
        <v>2908</v>
      </c>
      <c r="U4773" t="s">
        <v>43</v>
      </c>
      <c r="V4773" t="s">
        <v>80</v>
      </c>
      <c r="W4773">
        <v>25050</v>
      </c>
      <c r="X4773" t="s">
        <v>81</v>
      </c>
      <c r="Y4773">
        <v>75</v>
      </c>
      <c r="Z4773" t="s">
        <v>8317</v>
      </c>
      <c r="AA4773" t="s">
        <v>8534</v>
      </c>
      <c r="AB4773" t="s">
        <v>90</v>
      </c>
      <c r="AC4773" t="s">
        <v>84</v>
      </c>
      <c r="AD4773">
        <f>_xlfn.XLOOKUP(MIS[[#This Row],[TRADING SYMBOL]],[1]Sheet1!$D:$D,[1]Sheet1!$C:$C)</f>
        <v>160.9</v>
      </c>
      <c r="AE4773">
        <f>MIS[[#This Row],[OrderAverageTradedPrice]]*MIS[[#This Row],[OrderQuantity]]</f>
        <v>13871.25</v>
      </c>
      <c r="AF4773">
        <f>MIS[[#This Row],[LTP]]*MIS[[#This Row],[OrderQuantity]]</f>
        <v>12067.5</v>
      </c>
      <c r="AG4773">
        <f>IF(MIS[[#This Row],[OrderSide]]="SELL",MIS[[#This Row],[VALUE]]-MIS[[#This Row],[LIVE_VALUE]],MIS[[#This Row],[LIVE_VALUE]]-MIS[[#This Row],[VALUE]])</f>
        <v>-1803.75</v>
      </c>
      <c r="AH4773" t="str" cm="1">
        <f t="array" ref="AH4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3" t="str">
        <f>MIS[[#This Row],[TRADING SYMBOL]]</f>
        <v>NIFTY2552225050CE</v>
      </c>
      <c r="AJ4773" t="str">
        <f>IF(RIGHT(MIS[[#This Row],[Main/Hedge]],4)="MAIN","MAIN","HEDGE")</f>
        <v>MAIN</v>
      </c>
      <c r="AK4773" t="str" cm="1">
        <f t="array" ref="AK4773">_xlfn._xlws.FILTER(Table4[Column1],ISNUMBER(SEARCH(Table4[Column1],MIS[[#This Row],[OrderUniqueIdentifier]])),"")</f>
        <v>VWAP</v>
      </c>
    </row>
    <row r="4774" spans="1:37" x14ac:dyDescent="0.25">
      <c r="A4774" t="s">
        <v>71</v>
      </c>
      <c r="B4774" t="s">
        <v>669</v>
      </c>
      <c r="C4774" t="s">
        <v>8563</v>
      </c>
      <c r="D4774" t="s">
        <v>72</v>
      </c>
      <c r="E4774" t="s">
        <v>2904</v>
      </c>
      <c r="F4774" t="s">
        <v>73</v>
      </c>
      <c r="G4774" t="s">
        <v>74</v>
      </c>
      <c r="H4774" t="s">
        <v>93</v>
      </c>
      <c r="I4774" t="s">
        <v>76</v>
      </c>
      <c r="J4774" t="s">
        <v>8532</v>
      </c>
      <c r="K4774">
        <v>1800</v>
      </c>
      <c r="L4774" t="s">
        <v>77</v>
      </c>
      <c r="M4774" t="s">
        <v>78</v>
      </c>
      <c r="N4774" t="s">
        <v>8564</v>
      </c>
      <c r="O4774" t="s">
        <v>8293</v>
      </c>
      <c r="P4774" t="s">
        <v>8533</v>
      </c>
      <c r="Q4774" t="s">
        <v>2907</v>
      </c>
      <c r="R4774" t="s">
        <v>79</v>
      </c>
      <c r="S4774" t="s">
        <v>24</v>
      </c>
      <c r="T4774" t="s">
        <v>2908</v>
      </c>
      <c r="U4774" t="s">
        <v>43</v>
      </c>
      <c r="V4774" t="s">
        <v>80</v>
      </c>
      <c r="W4774">
        <v>25050</v>
      </c>
      <c r="X4774" t="s">
        <v>81</v>
      </c>
      <c r="Y4774">
        <v>1800</v>
      </c>
      <c r="Z4774" t="s">
        <v>8294</v>
      </c>
      <c r="AA4774" t="s">
        <v>8534</v>
      </c>
      <c r="AB4774" t="s">
        <v>90</v>
      </c>
      <c r="AC4774" t="s">
        <v>84</v>
      </c>
      <c r="AD4774">
        <f>_xlfn.XLOOKUP(MIS[[#This Row],[TRADING SYMBOL]],[1]Sheet1!$D:$D,[1]Sheet1!$C:$C)</f>
        <v>160.9</v>
      </c>
      <c r="AE4774">
        <f>MIS[[#This Row],[OrderAverageTradedPrice]]*MIS[[#This Row],[OrderQuantity]]</f>
        <v>329422.5</v>
      </c>
      <c r="AF4774">
        <f>MIS[[#This Row],[LTP]]*MIS[[#This Row],[OrderQuantity]]</f>
        <v>289620</v>
      </c>
      <c r="AG4774">
        <f>IF(MIS[[#This Row],[OrderSide]]="SELL",MIS[[#This Row],[VALUE]]-MIS[[#This Row],[LIVE_VALUE]],MIS[[#This Row],[LIVE_VALUE]]-MIS[[#This Row],[VALUE]])</f>
        <v>-39802.5</v>
      </c>
      <c r="AH4774" t="str" cm="1">
        <f t="array" ref="AH4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4" t="str">
        <f>MIS[[#This Row],[TRADING SYMBOL]]</f>
        <v>NIFTY2552225050CE</v>
      </c>
      <c r="AJ4774" t="str">
        <f>IF(RIGHT(MIS[[#This Row],[Main/Hedge]],4)="MAIN","MAIN","HEDGE")</f>
        <v>MAIN</v>
      </c>
      <c r="AK4774" t="str" cm="1">
        <f t="array" ref="AK4774">_xlfn._xlws.FILTER(Table4[Column1],ISNUMBER(SEARCH(Table4[Column1],MIS[[#This Row],[OrderUniqueIdentifier]])),"")</f>
        <v>VWAP</v>
      </c>
    </row>
    <row r="4775" spans="1:37" x14ac:dyDescent="0.25">
      <c r="A4775" t="s">
        <v>71</v>
      </c>
      <c r="B4775" t="s">
        <v>669</v>
      </c>
      <c r="C4775" t="s">
        <v>8565</v>
      </c>
      <c r="D4775" t="s">
        <v>72</v>
      </c>
      <c r="E4775" t="s">
        <v>2904</v>
      </c>
      <c r="F4775" t="s">
        <v>73</v>
      </c>
      <c r="G4775" t="s">
        <v>74</v>
      </c>
      <c r="H4775" t="s">
        <v>93</v>
      </c>
      <c r="I4775" t="s">
        <v>76</v>
      </c>
      <c r="J4775" t="s">
        <v>8532</v>
      </c>
      <c r="K4775">
        <v>150</v>
      </c>
      <c r="L4775" t="s">
        <v>77</v>
      </c>
      <c r="M4775" t="s">
        <v>78</v>
      </c>
      <c r="N4775" t="s">
        <v>8566</v>
      </c>
      <c r="O4775" t="s">
        <v>8316</v>
      </c>
      <c r="P4775" t="s">
        <v>8533</v>
      </c>
      <c r="Q4775" t="s">
        <v>2907</v>
      </c>
      <c r="R4775" t="s">
        <v>79</v>
      </c>
      <c r="S4775" t="s">
        <v>24</v>
      </c>
      <c r="T4775" t="s">
        <v>2908</v>
      </c>
      <c r="U4775" t="s">
        <v>43</v>
      </c>
      <c r="V4775" t="s">
        <v>80</v>
      </c>
      <c r="W4775">
        <v>25050</v>
      </c>
      <c r="X4775" t="s">
        <v>81</v>
      </c>
      <c r="Y4775">
        <v>150</v>
      </c>
      <c r="Z4775" t="s">
        <v>8317</v>
      </c>
      <c r="AA4775" t="s">
        <v>8534</v>
      </c>
      <c r="AB4775" t="s">
        <v>90</v>
      </c>
      <c r="AC4775" t="s">
        <v>84</v>
      </c>
      <c r="AD4775">
        <f>_xlfn.XLOOKUP(MIS[[#This Row],[TRADING SYMBOL]],[1]Sheet1!$D:$D,[1]Sheet1!$C:$C)</f>
        <v>160.9</v>
      </c>
      <c r="AE4775">
        <f>MIS[[#This Row],[OrderAverageTradedPrice]]*MIS[[#This Row],[OrderQuantity]]</f>
        <v>27738.75</v>
      </c>
      <c r="AF4775">
        <f>MIS[[#This Row],[LTP]]*MIS[[#This Row],[OrderQuantity]]</f>
        <v>24135</v>
      </c>
      <c r="AG4775">
        <f>IF(MIS[[#This Row],[OrderSide]]="SELL",MIS[[#This Row],[VALUE]]-MIS[[#This Row],[LIVE_VALUE]],MIS[[#This Row],[LIVE_VALUE]]-MIS[[#This Row],[VALUE]])</f>
        <v>-3603.75</v>
      </c>
      <c r="AH4775" t="str" cm="1">
        <f t="array" ref="AH4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5" t="str">
        <f>MIS[[#This Row],[TRADING SYMBOL]]</f>
        <v>NIFTY2552225050CE</v>
      </c>
      <c r="AJ4775" t="str">
        <f>IF(RIGHT(MIS[[#This Row],[Main/Hedge]],4)="MAIN","MAIN","HEDGE")</f>
        <v>MAIN</v>
      </c>
      <c r="AK4775" t="str" cm="1">
        <f t="array" ref="AK4775">_xlfn._xlws.FILTER(Table4[Column1],ISNUMBER(SEARCH(Table4[Column1],MIS[[#This Row],[OrderUniqueIdentifier]])),"")</f>
        <v>VWAP</v>
      </c>
    </row>
    <row r="4776" spans="1:37" x14ac:dyDescent="0.25">
      <c r="A4776" t="s">
        <v>71</v>
      </c>
      <c r="B4776" t="s">
        <v>687</v>
      </c>
      <c r="C4776" t="s">
        <v>8567</v>
      </c>
      <c r="D4776" t="s">
        <v>72</v>
      </c>
      <c r="E4776" t="s">
        <v>2904</v>
      </c>
      <c r="F4776" t="s">
        <v>73</v>
      </c>
      <c r="G4776" t="s">
        <v>74</v>
      </c>
      <c r="H4776" t="s">
        <v>93</v>
      </c>
      <c r="I4776" t="s">
        <v>76</v>
      </c>
      <c r="J4776" t="s">
        <v>8532</v>
      </c>
      <c r="K4776">
        <v>75</v>
      </c>
      <c r="L4776" t="s">
        <v>77</v>
      </c>
      <c r="M4776" t="s">
        <v>78</v>
      </c>
      <c r="N4776" t="s">
        <v>8568</v>
      </c>
      <c r="O4776" t="s">
        <v>8293</v>
      </c>
      <c r="P4776" t="s">
        <v>8533</v>
      </c>
      <c r="Q4776" t="s">
        <v>2907</v>
      </c>
      <c r="R4776" t="s">
        <v>79</v>
      </c>
      <c r="S4776" t="s">
        <v>24</v>
      </c>
      <c r="T4776" t="s">
        <v>2908</v>
      </c>
      <c r="U4776" t="s">
        <v>43</v>
      </c>
      <c r="V4776" t="s">
        <v>80</v>
      </c>
      <c r="W4776">
        <v>25050</v>
      </c>
      <c r="X4776" t="s">
        <v>81</v>
      </c>
      <c r="Y4776">
        <v>75</v>
      </c>
      <c r="Z4776" t="s">
        <v>8294</v>
      </c>
      <c r="AA4776" t="s">
        <v>8534</v>
      </c>
      <c r="AB4776" t="s">
        <v>90</v>
      </c>
      <c r="AC4776" t="s">
        <v>84</v>
      </c>
      <c r="AD4776">
        <f>_xlfn.XLOOKUP(MIS[[#This Row],[TRADING SYMBOL]],[1]Sheet1!$D:$D,[1]Sheet1!$C:$C)</f>
        <v>160.9</v>
      </c>
      <c r="AE4776">
        <f>MIS[[#This Row],[OrderAverageTradedPrice]]*MIS[[#This Row],[OrderQuantity]]</f>
        <v>13721.25</v>
      </c>
      <c r="AF4776">
        <f>MIS[[#This Row],[LTP]]*MIS[[#This Row],[OrderQuantity]]</f>
        <v>12067.5</v>
      </c>
      <c r="AG4776">
        <f>IF(MIS[[#This Row],[OrderSide]]="SELL",MIS[[#This Row],[VALUE]]-MIS[[#This Row],[LIVE_VALUE]],MIS[[#This Row],[LIVE_VALUE]]-MIS[[#This Row],[VALUE]])</f>
        <v>-1653.75</v>
      </c>
      <c r="AH4776" t="str" cm="1">
        <f t="array" ref="AH4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6" t="str">
        <f>MIS[[#This Row],[TRADING SYMBOL]]</f>
        <v>NIFTY2552225050CE</v>
      </c>
      <c r="AJ4776" t="str">
        <f>IF(RIGHT(MIS[[#This Row],[Main/Hedge]],4)="MAIN","MAIN","HEDGE")</f>
        <v>MAIN</v>
      </c>
      <c r="AK4776" t="str" cm="1">
        <f t="array" ref="AK4776">_xlfn._xlws.FILTER(Table4[Column1],ISNUMBER(SEARCH(Table4[Column1],MIS[[#This Row],[OrderUniqueIdentifier]])),"")</f>
        <v>VWAP</v>
      </c>
    </row>
    <row r="4777" spans="1:37" x14ac:dyDescent="0.25">
      <c r="A4777" t="s">
        <v>71</v>
      </c>
      <c r="B4777" t="s">
        <v>696</v>
      </c>
      <c r="C4777" t="s">
        <v>8569</v>
      </c>
      <c r="D4777" t="s">
        <v>72</v>
      </c>
      <c r="E4777" t="s">
        <v>2904</v>
      </c>
      <c r="F4777" t="s">
        <v>73</v>
      </c>
      <c r="G4777" t="s">
        <v>74</v>
      </c>
      <c r="H4777" t="s">
        <v>93</v>
      </c>
      <c r="I4777" t="s">
        <v>76</v>
      </c>
      <c r="J4777" t="s">
        <v>8532</v>
      </c>
      <c r="K4777">
        <v>675</v>
      </c>
      <c r="L4777" t="s">
        <v>77</v>
      </c>
      <c r="M4777" t="s">
        <v>78</v>
      </c>
      <c r="N4777" t="s">
        <v>7509</v>
      </c>
      <c r="O4777" t="s">
        <v>8316</v>
      </c>
      <c r="P4777" t="s">
        <v>8533</v>
      </c>
      <c r="Q4777" t="s">
        <v>2907</v>
      </c>
      <c r="R4777" t="s">
        <v>79</v>
      </c>
      <c r="S4777" t="s">
        <v>24</v>
      </c>
      <c r="T4777" t="s">
        <v>2908</v>
      </c>
      <c r="U4777" t="s">
        <v>43</v>
      </c>
      <c r="V4777" t="s">
        <v>80</v>
      </c>
      <c r="W4777">
        <v>25050</v>
      </c>
      <c r="X4777" t="s">
        <v>81</v>
      </c>
      <c r="Y4777">
        <v>675</v>
      </c>
      <c r="Z4777" t="s">
        <v>8317</v>
      </c>
      <c r="AA4777" t="s">
        <v>8534</v>
      </c>
      <c r="AB4777" t="s">
        <v>90</v>
      </c>
      <c r="AC4777" t="s">
        <v>84</v>
      </c>
      <c r="AD4777">
        <f>_xlfn.XLOOKUP(MIS[[#This Row],[TRADING SYMBOL]],[1]Sheet1!$D:$D,[1]Sheet1!$C:$C)</f>
        <v>160.9</v>
      </c>
      <c r="AE4777">
        <f>MIS[[#This Row],[OrderAverageTradedPrice]]*MIS[[#This Row],[OrderQuantity]]</f>
        <v>124875</v>
      </c>
      <c r="AF4777">
        <f>MIS[[#This Row],[LTP]]*MIS[[#This Row],[OrderQuantity]]</f>
        <v>108607.5</v>
      </c>
      <c r="AG4777">
        <f>IF(MIS[[#This Row],[OrderSide]]="SELL",MIS[[#This Row],[VALUE]]-MIS[[#This Row],[LIVE_VALUE]],MIS[[#This Row],[LIVE_VALUE]]-MIS[[#This Row],[VALUE]])</f>
        <v>-16267.5</v>
      </c>
      <c r="AH4777" t="str" cm="1">
        <f t="array" ref="AH4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7" t="str">
        <f>MIS[[#This Row],[TRADING SYMBOL]]</f>
        <v>NIFTY2552225050CE</v>
      </c>
      <c r="AJ4777" t="str">
        <f>IF(RIGHT(MIS[[#This Row],[Main/Hedge]],4)="MAIN","MAIN","HEDGE")</f>
        <v>MAIN</v>
      </c>
      <c r="AK4777" t="str" cm="1">
        <f t="array" ref="AK4777">_xlfn._xlws.FILTER(Table4[Column1],ISNUMBER(SEARCH(Table4[Column1],MIS[[#This Row],[OrderUniqueIdentifier]])),"")</f>
        <v>VWAP</v>
      </c>
    </row>
    <row r="4778" spans="1:37" x14ac:dyDescent="0.25">
      <c r="A4778" t="s">
        <v>71</v>
      </c>
      <c r="B4778" t="s">
        <v>705</v>
      </c>
      <c r="C4778" t="s">
        <v>8570</v>
      </c>
      <c r="D4778" t="s">
        <v>72</v>
      </c>
      <c r="E4778" t="s">
        <v>2904</v>
      </c>
      <c r="F4778" t="s">
        <v>73</v>
      </c>
      <c r="G4778" t="s">
        <v>74</v>
      </c>
      <c r="H4778" t="s">
        <v>93</v>
      </c>
      <c r="I4778" t="s">
        <v>76</v>
      </c>
      <c r="J4778" t="s">
        <v>8532</v>
      </c>
      <c r="K4778">
        <v>150</v>
      </c>
      <c r="L4778" t="s">
        <v>77</v>
      </c>
      <c r="M4778" t="s">
        <v>78</v>
      </c>
      <c r="N4778" t="s">
        <v>8571</v>
      </c>
      <c r="O4778" t="s">
        <v>8301</v>
      </c>
      <c r="P4778" t="s">
        <v>8533</v>
      </c>
      <c r="Q4778" t="s">
        <v>2907</v>
      </c>
      <c r="R4778" t="s">
        <v>79</v>
      </c>
      <c r="S4778" t="s">
        <v>24</v>
      </c>
      <c r="T4778" t="s">
        <v>2908</v>
      </c>
      <c r="U4778" t="s">
        <v>43</v>
      </c>
      <c r="V4778" t="s">
        <v>80</v>
      </c>
      <c r="W4778">
        <v>25050</v>
      </c>
      <c r="X4778" t="s">
        <v>81</v>
      </c>
      <c r="Y4778">
        <v>150</v>
      </c>
      <c r="Z4778" t="s">
        <v>8302</v>
      </c>
      <c r="AA4778" t="s">
        <v>8534</v>
      </c>
      <c r="AB4778" t="s">
        <v>90</v>
      </c>
      <c r="AC4778" t="s">
        <v>84</v>
      </c>
      <c r="AD4778">
        <f>_xlfn.XLOOKUP(MIS[[#This Row],[TRADING SYMBOL]],[1]Sheet1!$D:$D,[1]Sheet1!$C:$C)</f>
        <v>160.9</v>
      </c>
      <c r="AE4778">
        <f>MIS[[#This Row],[OrderAverageTradedPrice]]*MIS[[#This Row],[OrderQuantity]]</f>
        <v>28042.5</v>
      </c>
      <c r="AF4778">
        <f>MIS[[#This Row],[LTP]]*MIS[[#This Row],[OrderQuantity]]</f>
        <v>24135</v>
      </c>
      <c r="AG4778">
        <f>IF(MIS[[#This Row],[OrderSide]]="SELL",MIS[[#This Row],[VALUE]]-MIS[[#This Row],[LIVE_VALUE]],MIS[[#This Row],[LIVE_VALUE]]-MIS[[#This Row],[VALUE]])</f>
        <v>-3907.5</v>
      </c>
      <c r="AH4778" t="str" cm="1">
        <f t="array" ref="AH4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8" t="str">
        <f>MIS[[#This Row],[TRADING SYMBOL]]</f>
        <v>NIFTY2552225050CE</v>
      </c>
      <c r="AJ4778" t="str">
        <f>IF(RIGHT(MIS[[#This Row],[Main/Hedge]],4)="MAIN","MAIN","HEDGE")</f>
        <v>MAIN</v>
      </c>
      <c r="AK4778" t="str" cm="1">
        <f t="array" ref="AK4778">_xlfn._xlws.FILTER(Table4[Column1],ISNUMBER(SEARCH(Table4[Column1],MIS[[#This Row],[OrderUniqueIdentifier]])),"")</f>
        <v>VWAP</v>
      </c>
    </row>
    <row r="4779" spans="1:37" x14ac:dyDescent="0.25">
      <c r="A4779" t="s">
        <v>71</v>
      </c>
      <c r="B4779" t="s">
        <v>714</v>
      </c>
      <c r="C4779" t="s">
        <v>8572</v>
      </c>
      <c r="D4779" t="s">
        <v>72</v>
      </c>
      <c r="E4779" t="s">
        <v>2904</v>
      </c>
      <c r="F4779" t="s">
        <v>73</v>
      </c>
      <c r="G4779" t="s">
        <v>74</v>
      </c>
      <c r="H4779" t="s">
        <v>93</v>
      </c>
      <c r="I4779" t="s">
        <v>76</v>
      </c>
      <c r="J4779" t="s">
        <v>8532</v>
      </c>
      <c r="K4779">
        <v>300</v>
      </c>
      <c r="L4779" t="s">
        <v>77</v>
      </c>
      <c r="M4779" t="s">
        <v>78</v>
      </c>
      <c r="N4779" t="s">
        <v>7509</v>
      </c>
      <c r="O4779" t="s">
        <v>8316</v>
      </c>
      <c r="P4779" t="s">
        <v>8533</v>
      </c>
      <c r="Q4779" t="s">
        <v>2907</v>
      </c>
      <c r="R4779" t="s">
        <v>79</v>
      </c>
      <c r="S4779" t="s">
        <v>24</v>
      </c>
      <c r="T4779" t="s">
        <v>2908</v>
      </c>
      <c r="U4779" t="s">
        <v>43</v>
      </c>
      <c r="V4779" t="s">
        <v>80</v>
      </c>
      <c r="W4779">
        <v>25050</v>
      </c>
      <c r="X4779" t="s">
        <v>81</v>
      </c>
      <c r="Y4779">
        <v>300</v>
      </c>
      <c r="Z4779" t="s">
        <v>8317</v>
      </c>
      <c r="AA4779" t="s">
        <v>8534</v>
      </c>
      <c r="AB4779" t="s">
        <v>90</v>
      </c>
      <c r="AC4779" t="s">
        <v>84</v>
      </c>
      <c r="AD4779">
        <f>_xlfn.XLOOKUP(MIS[[#This Row],[TRADING SYMBOL]],[1]Sheet1!$D:$D,[1]Sheet1!$C:$C)</f>
        <v>160.9</v>
      </c>
      <c r="AE4779">
        <f>MIS[[#This Row],[OrderAverageTradedPrice]]*MIS[[#This Row],[OrderQuantity]]</f>
        <v>55500</v>
      </c>
      <c r="AF4779">
        <f>MIS[[#This Row],[LTP]]*MIS[[#This Row],[OrderQuantity]]</f>
        <v>48270</v>
      </c>
      <c r="AG4779">
        <f>IF(MIS[[#This Row],[OrderSide]]="SELL",MIS[[#This Row],[VALUE]]-MIS[[#This Row],[LIVE_VALUE]],MIS[[#This Row],[LIVE_VALUE]]-MIS[[#This Row],[VALUE]])</f>
        <v>-7230</v>
      </c>
      <c r="AH4779" t="str" cm="1">
        <f t="array" ref="AH4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9" t="str">
        <f>MIS[[#This Row],[TRADING SYMBOL]]</f>
        <v>NIFTY2552225050CE</v>
      </c>
      <c r="AJ4779" t="str">
        <f>IF(RIGHT(MIS[[#This Row],[Main/Hedge]],4)="MAIN","MAIN","HEDGE")</f>
        <v>MAIN</v>
      </c>
      <c r="AK4779" t="str" cm="1">
        <f t="array" ref="AK4779">_xlfn._xlws.FILTER(Table4[Column1],ISNUMBER(SEARCH(Table4[Column1],MIS[[#This Row],[OrderUniqueIdentifier]])),"")</f>
        <v>VWAP</v>
      </c>
    </row>
    <row r="4780" spans="1:37" x14ac:dyDescent="0.25">
      <c r="A4780" t="s">
        <v>71</v>
      </c>
      <c r="B4780" t="s">
        <v>724</v>
      </c>
      <c r="C4780" t="s">
        <v>8573</v>
      </c>
      <c r="D4780" t="s">
        <v>72</v>
      </c>
      <c r="E4780" t="s">
        <v>2904</v>
      </c>
      <c r="F4780" t="s">
        <v>73</v>
      </c>
      <c r="G4780" t="s">
        <v>74</v>
      </c>
      <c r="H4780" t="s">
        <v>93</v>
      </c>
      <c r="I4780" t="s">
        <v>76</v>
      </c>
      <c r="J4780" t="s">
        <v>8532</v>
      </c>
      <c r="K4780">
        <v>825</v>
      </c>
      <c r="L4780" t="s">
        <v>77</v>
      </c>
      <c r="M4780" t="s">
        <v>78</v>
      </c>
      <c r="N4780" t="s">
        <v>5344</v>
      </c>
      <c r="O4780" t="s">
        <v>8293</v>
      </c>
      <c r="P4780" t="s">
        <v>8533</v>
      </c>
      <c r="Q4780" t="s">
        <v>2907</v>
      </c>
      <c r="R4780" t="s">
        <v>79</v>
      </c>
      <c r="S4780" t="s">
        <v>726</v>
      </c>
      <c r="T4780" t="s">
        <v>2908</v>
      </c>
      <c r="U4780" t="s">
        <v>43</v>
      </c>
      <c r="V4780" t="s">
        <v>80</v>
      </c>
      <c r="W4780">
        <v>25050</v>
      </c>
      <c r="X4780" t="s">
        <v>81</v>
      </c>
      <c r="Y4780">
        <v>825</v>
      </c>
      <c r="Z4780" t="s">
        <v>8294</v>
      </c>
      <c r="AA4780" t="s">
        <v>8534</v>
      </c>
      <c r="AB4780" t="s">
        <v>90</v>
      </c>
      <c r="AC4780" t="s">
        <v>84</v>
      </c>
      <c r="AD4780">
        <f>_xlfn.XLOOKUP(MIS[[#This Row],[TRADING SYMBOL]],[1]Sheet1!$D:$D,[1]Sheet1!$C:$C)</f>
        <v>160.9</v>
      </c>
      <c r="AE4780">
        <f>MIS[[#This Row],[OrderAverageTradedPrice]]*MIS[[#This Row],[OrderQuantity]]</f>
        <v>151140</v>
      </c>
      <c r="AF4780">
        <f>MIS[[#This Row],[LTP]]*MIS[[#This Row],[OrderQuantity]]</f>
        <v>132742.5</v>
      </c>
      <c r="AG4780">
        <f>IF(MIS[[#This Row],[OrderSide]]="SELL",MIS[[#This Row],[VALUE]]-MIS[[#This Row],[LIVE_VALUE]],MIS[[#This Row],[LIVE_VALUE]]-MIS[[#This Row],[VALUE]])</f>
        <v>-18397.5</v>
      </c>
      <c r="AH4780" t="str" cm="1">
        <f t="array" ref="AH4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0" t="str">
        <f>MIS[[#This Row],[TRADING SYMBOL]]</f>
        <v>NIFTY2552225050CE</v>
      </c>
      <c r="AJ4780" t="str">
        <f>IF(RIGHT(MIS[[#This Row],[Main/Hedge]],4)="MAIN","MAIN","HEDGE")</f>
        <v>MAIN</v>
      </c>
      <c r="AK4780" t="str" cm="1">
        <f t="array" ref="AK4780">_xlfn._xlws.FILTER(Table4[Column1],ISNUMBER(SEARCH(Table4[Column1],MIS[[#This Row],[OrderUniqueIdentifier]])),"")</f>
        <v>VWAP</v>
      </c>
    </row>
    <row r="4781" spans="1:37" x14ac:dyDescent="0.25">
      <c r="A4781" t="s">
        <v>71</v>
      </c>
      <c r="B4781" t="s">
        <v>753</v>
      </c>
      <c r="C4781" t="s">
        <v>8574</v>
      </c>
      <c r="D4781" t="s">
        <v>72</v>
      </c>
      <c r="E4781" t="s">
        <v>2904</v>
      </c>
      <c r="F4781" t="s">
        <v>73</v>
      </c>
      <c r="G4781" t="s">
        <v>74</v>
      </c>
      <c r="H4781" t="s">
        <v>93</v>
      </c>
      <c r="I4781" t="s">
        <v>76</v>
      </c>
      <c r="J4781" t="s">
        <v>8532</v>
      </c>
      <c r="K4781">
        <v>525</v>
      </c>
      <c r="L4781" t="s">
        <v>77</v>
      </c>
      <c r="M4781" t="s">
        <v>78</v>
      </c>
      <c r="N4781" t="s">
        <v>8575</v>
      </c>
      <c r="O4781" t="s">
        <v>8288</v>
      </c>
      <c r="P4781" t="s">
        <v>8533</v>
      </c>
      <c r="Q4781" t="s">
        <v>2907</v>
      </c>
      <c r="R4781" t="s">
        <v>79</v>
      </c>
      <c r="S4781" t="s">
        <v>24</v>
      </c>
      <c r="T4781" t="s">
        <v>2908</v>
      </c>
      <c r="U4781" t="s">
        <v>43</v>
      </c>
      <c r="V4781" t="s">
        <v>80</v>
      </c>
      <c r="W4781">
        <v>25050</v>
      </c>
      <c r="X4781" t="s">
        <v>81</v>
      </c>
      <c r="Y4781">
        <v>525</v>
      </c>
      <c r="Z4781" t="s">
        <v>8289</v>
      </c>
      <c r="AA4781" t="s">
        <v>8534</v>
      </c>
      <c r="AB4781" t="s">
        <v>90</v>
      </c>
      <c r="AC4781" t="s">
        <v>84</v>
      </c>
      <c r="AD4781">
        <f>_xlfn.XLOOKUP(MIS[[#This Row],[TRADING SYMBOL]],[1]Sheet1!$D:$D,[1]Sheet1!$C:$C)</f>
        <v>160.9</v>
      </c>
      <c r="AE4781">
        <f>MIS[[#This Row],[OrderAverageTradedPrice]]*MIS[[#This Row],[OrderQuantity]]</f>
        <v>98175</v>
      </c>
      <c r="AF4781">
        <f>MIS[[#This Row],[LTP]]*MIS[[#This Row],[OrderQuantity]]</f>
        <v>84472.5</v>
      </c>
      <c r="AG4781">
        <f>IF(MIS[[#This Row],[OrderSide]]="SELL",MIS[[#This Row],[VALUE]]-MIS[[#This Row],[LIVE_VALUE]],MIS[[#This Row],[LIVE_VALUE]]-MIS[[#This Row],[VALUE]])</f>
        <v>-13702.5</v>
      </c>
      <c r="AH4781" t="str" cm="1">
        <f t="array" ref="AH4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1" t="str">
        <f>MIS[[#This Row],[TRADING SYMBOL]]</f>
        <v>NIFTY2552225050CE</v>
      </c>
      <c r="AJ4781" t="str">
        <f>IF(RIGHT(MIS[[#This Row],[Main/Hedge]],4)="MAIN","MAIN","HEDGE")</f>
        <v>MAIN</v>
      </c>
      <c r="AK4781" t="str" cm="1">
        <f t="array" ref="AK4781">_xlfn._xlws.FILTER(Table4[Column1],ISNUMBER(SEARCH(Table4[Column1],MIS[[#This Row],[OrderUniqueIdentifier]])),"")</f>
        <v>VWAP</v>
      </c>
    </row>
    <row r="4782" spans="1:37" x14ac:dyDescent="0.25">
      <c r="A4782" t="s">
        <v>71</v>
      </c>
      <c r="B4782" t="s">
        <v>761</v>
      </c>
      <c r="C4782" t="s">
        <v>8576</v>
      </c>
      <c r="D4782" t="s">
        <v>72</v>
      </c>
      <c r="E4782" t="s">
        <v>2904</v>
      </c>
      <c r="F4782" t="s">
        <v>73</v>
      </c>
      <c r="G4782" t="s">
        <v>74</v>
      </c>
      <c r="H4782" t="s">
        <v>93</v>
      </c>
      <c r="I4782" t="s">
        <v>76</v>
      </c>
      <c r="J4782" t="s">
        <v>8532</v>
      </c>
      <c r="K4782">
        <v>150</v>
      </c>
      <c r="L4782" t="s">
        <v>77</v>
      </c>
      <c r="M4782" t="s">
        <v>78</v>
      </c>
      <c r="N4782" t="s">
        <v>7509</v>
      </c>
      <c r="O4782" t="s">
        <v>8301</v>
      </c>
      <c r="P4782" t="s">
        <v>8533</v>
      </c>
      <c r="Q4782" t="s">
        <v>2907</v>
      </c>
      <c r="R4782" t="s">
        <v>79</v>
      </c>
      <c r="S4782" t="s">
        <v>24</v>
      </c>
      <c r="T4782" t="s">
        <v>2908</v>
      </c>
      <c r="U4782" t="s">
        <v>43</v>
      </c>
      <c r="V4782" t="s">
        <v>80</v>
      </c>
      <c r="W4782">
        <v>25050</v>
      </c>
      <c r="X4782" t="s">
        <v>81</v>
      </c>
      <c r="Y4782">
        <v>150</v>
      </c>
      <c r="Z4782" t="s">
        <v>8302</v>
      </c>
      <c r="AA4782" t="s">
        <v>8534</v>
      </c>
      <c r="AB4782" t="s">
        <v>90</v>
      </c>
      <c r="AC4782" t="s">
        <v>84</v>
      </c>
      <c r="AD4782">
        <f>_xlfn.XLOOKUP(MIS[[#This Row],[TRADING SYMBOL]],[1]Sheet1!$D:$D,[1]Sheet1!$C:$C)</f>
        <v>160.9</v>
      </c>
      <c r="AE4782">
        <f>MIS[[#This Row],[OrderAverageTradedPrice]]*MIS[[#This Row],[OrderQuantity]]</f>
        <v>27750</v>
      </c>
      <c r="AF4782">
        <f>MIS[[#This Row],[LTP]]*MIS[[#This Row],[OrderQuantity]]</f>
        <v>24135</v>
      </c>
      <c r="AG4782">
        <f>IF(MIS[[#This Row],[OrderSide]]="SELL",MIS[[#This Row],[VALUE]]-MIS[[#This Row],[LIVE_VALUE]],MIS[[#This Row],[LIVE_VALUE]]-MIS[[#This Row],[VALUE]])</f>
        <v>-3615</v>
      </c>
      <c r="AH4782" t="str" cm="1">
        <f t="array" ref="AH4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2" t="str">
        <f>MIS[[#This Row],[TRADING SYMBOL]]</f>
        <v>NIFTY2552225050CE</v>
      </c>
      <c r="AJ4782" t="str">
        <f>IF(RIGHT(MIS[[#This Row],[Main/Hedge]],4)="MAIN","MAIN","HEDGE")</f>
        <v>MAIN</v>
      </c>
      <c r="AK4782" t="str" cm="1">
        <f t="array" ref="AK4782">_xlfn._xlws.FILTER(Table4[Column1],ISNUMBER(SEARCH(Table4[Column1],MIS[[#This Row],[OrderUniqueIdentifier]])),"")</f>
        <v>VWAP</v>
      </c>
    </row>
    <row r="4783" spans="1:37" x14ac:dyDescent="0.25">
      <c r="A4783" t="s">
        <v>71</v>
      </c>
      <c r="B4783" t="s">
        <v>770</v>
      </c>
      <c r="C4783" t="s">
        <v>8577</v>
      </c>
      <c r="D4783" t="s">
        <v>72</v>
      </c>
      <c r="E4783" t="s">
        <v>2904</v>
      </c>
      <c r="F4783" t="s">
        <v>73</v>
      </c>
      <c r="G4783" t="s">
        <v>74</v>
      </c>
      <c r="H4783" t="s">
        <v>93</v>
      </c>
      <c r="I4783" t="s">
        <v>76</v>
      </c>
      <c r="J4783" t="s">
        <v>8532</v>
      </c>
      <c r="K4783">
        <v>600</v>
      </c>
      <c r="L4783" t="s">
        <v>77</v>
      </c>
      <c r="M4783" t="s">
        <v>78</v>
      </c>
      <c r="N4783" t="s">
        <v>7509</v>
      </c>
      <c r="O4783" t="s">
        <v>8316</v>
      </c>
      <c r="P4783" t="s">
        <v>8533</v>
      </c>
      <c r="Q4783" t="s">
        <v>2907</v>
      </c>
      <c r="R4783" t="s">
        <v>79</v>
      </c>
      <c r="S4783" t="s">
        <v>24</v>
      </c>
      <c r="T4783" t="s">
        <v>2908</v>
      </c>
      <c r="U4783" t="s">
        <v>43</v>
      </c>
      <c r="V4783" t="s">
        <v>80</v>
      </c>
      <c r="W4783">
        <v>25050</v>
      </c>
      <c r="X4783" t="s">
        <v>81</v>
      </c>
      <c r="Y4783">
        <v>600</v>
      </c>
      <c r="Z4783" t="s">
        <v>8317</v>
      </c>
      <c r="AA4783" t="s">
        <v>8534</v>
      </c>
      <c r="AB4783" t="s">
        <v>90</v>
      </c>
      <c r="AC4783" t="s">
        <v>84</v>
      </c>
      <c r="AD4783">
        <f>_xlfn.XLOOKUP(MIS[[#This Row],[TRADING SYMBOL]],[1]Sheet1!$D:$D,[1]Sheet1!$C:$C)</f>
        <v>160.9</v>
      </c>
      <c r="AE4783">
        <f>MIS[[#This Row],[OrderAverageTradedPrice]]*MIS[[#This Row],[OrderQuantity]]</f>
        <v>111000</v>
      </c>
      <c r="AF4783">
        <f>MIS[[#This Row],[LTP]]*MIS[[#This Row],[OrderQuantity]]</f>
        <v>96540</v>
      </c>
      <c r="AG4783">
        <f>IF(MIS[[#This Row],[OrderSide]]="SELL",MIS[[#This Row],[VALUE]]-MIS[[#This Row],[LIVE_VALUE]],MIS[[#This Row],[LIVE_VALUE]]-MIS[[#This Row],[VALUE]])</f>
        <v>-14460</v>
      </c>
      <c r="AH4783" t="str" cm="1">
        <f t="array" ref="AH4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3" t="str">
        <f>MIS[[#This Row],[TRADING SYMBOL]]</f>
        <v>NIFTY2552225050CE</v>
      </c>
      <c r="AJ4783" t="str">
        <f>IF(RIGHT(MIS[[#This Row],[Main/Hedge]],4)="MAIN","MAIN","HEDGE")</f>
        <v>MAIN</v>
      </c>
      <c r="AK4783" t="str" cm="1">
        <f t="array" ref="AK4783">_xlfn._xlws.FILTER(Table4[Column1],ISNUMBER(SEARCH(Table4[Column1],MIS[[#This Row],[OrderUniqueIdentifier]])),"")</f>
        <v>VWAP</v>
      </c>
    </row>
    <row r="4784" spans="1:37" x14ac:dyDescent="0.25">
      <c r="A4784" t="s">
        <v>71</v>
      </c>
      <c r="B4784" t="s">
        <v>779</v>
      </c>
      <c r="C4784" t="s">
        <v>8578</v>
      </c>
      <c r="D4784" t="s">
        <v>72</v>
      </c>
      <c r="E4784" t="s">
        <v>2904</v>
      </c>
      <c r="F4784" t="s">
        <v>73</v>
      </c>
      <c r="G4784" t="s">
        <v>74</v>
      </c>
      <c r="H4784" t="s">
        <v>93</v>
      </c>
      <c r="I4784" t="s">
        <v>76</v>
      </c>
      <c r="J4784" t="s">
        <v>8532</v>
      </c>
      <c r="K4784">
        <v>150</v>
      </c>
      <c r="L4784" t="s">
        <v>77</v>
      </c>
      <c r="M4784" t="s">
        <v>78</v>
      </c>
      <c r="N4784" t="s">
        <v>8579</v>
      </c>
      <c r="O4784" t="s">
        <v>8297</v>
      </c>
      <c r="P4784" t="s">
        <v>8533</v>
      </c>
      <c r="Q4784" t="s">
        <v>2907</v>
      </c>
      <c r="R4784" t="s">
        <v>79</v>
      </c>
      <c r="S4784" t="s">
        <v>24</v>
      </c>
      <c r="T4784" t="s">
        <v>2908</v>
      </c>
      <c r="U4784" t="s">
        <v>43</v>
      </c>
      <c r="V4784" t="s">
        <v>80</v>
      </c>
      <c r="W4784">
        <v>25050</v>
      </c>
      <c r="X4784" t="s">
        <v>81</v>
      </c>
      <c r="Y4784">
        <v>150</v>
      </c>
      <c r="Z4784" t="s">
        <v>8298</v>
      </c>
      <c r="AA4784" t="s">
        <v>8534</v>
      </c>
      <c r="AB4784" t="s">
        <v>90</v>
      </c>
      <c r="AC4784" t="s">
        <v>84</v>
      </c>
      <c r="AD4784">
        <f>_xlfn.XLOOKUP(MIS[[#This Row],[TRADING SYMBOL]],[1]Sheet1!$D:$D,[1]Sheet1!$C:$C)</f>
        <v>160.9</v>
      </c>
      <c r="AE4784">
        <f>MIS[[#This Row],[OrderAverageTradedPrice]]*MIS[[#This Row],[OrderQuantity]]</f>
        <v>28275</v>
      </c>
      <c r="AF4784">
        <f>MIS[[#This Row],[LTP]]*MIS[[#This Row],[OrderQuantity]]</f>
        <v>24135</v>
      </c>
      <c r="AG4784">
        <f>IF(MIS[[#This Row],[OrderSide]]="SELL",MIS[[#This Row],[VALUE]]-MIS[[#This Row],[LIVE_VALUE]],MIS[[#This Row],[LIVE_VALUE]]-MIS[[#This Row],[VALUE]])</f>
        <v>-4140</v>
      </c>
      <c r="AH4784" t="str" cm="1">
        <f t="array" ref="AH4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4" t="str">
        <f>MIS[[#This Row],[TRADING SYMBOL]]</f>
        <v>NIFTY2552225050CE</v>
      </c>
      <c r="AJ4784" t="str">
        <f>IF(RIGHT(MIS[[#This Row],[Main/Hedge]],4)="MAIN","MAIN","HEDGE")</f>
        <v>MAIN</v>
      </c>
      <c r="AK4784" t="str" cm="1">
        <f t="array" ref="AK4784">_xlfn._xlws.FILTER(Table4[Column1],ISNUMBER(SEARCH(Table4[Column1],MIS[[#This Row],[OrderUniqueIdentifier]])),"")</f>
        <v>VWAP</v>
      </c>
    </row>
    <row r="4785" spans="1:37" x14ac:dyDescent="0.25">
      <c r="A4785" t="s">
        <v>71</v>
      </c>
      <c r="B4785" t="s">
        <v>787</v>
      </c>
      <c r="C4785" t="s">
        <v>8580</v>
      </c>
      <c r="D4785" t="s">
        <v>72</v>
      </c>
      <c r="E4785" t="s">
        <v>2904</v>
      </c>
      <c r="F4785" t="s">
        <v>73</v>
      </c>
      <c r="G4785" t="s">
        <v>74</v>
      </c>
      <c r="H4785" t="s">
        <v>93</v>
      </c>
      <c r="I4785" t="s">
        <v>76</v>
      </c>
      <c r="J4785" t="s">
        <v>8532</v>
      </c>
      <c r="K4785">
        <v>75</v>
      </c>
      <c r="L4785" t="s">
        <v>77</v>
      </c>
      <c r="M4785" t="s">
        <v>78</v>
      </c>
      <c r="N4785" t="s">
        <v>7509</v>
      </c>
      <c r="O4785" t="s">
        <v>8316</v>
      </c>
      <c r="P4785" t="s">
        <v>8533</v>
      </c>
      <c r="Q4785" t="s">
        <v>2907</v>
      </c>
      <c r="R4785" t="s">
        <v>79</v>
      </c>
      <c r="S4785" t="s">
        <v>24</v>
      </c>
      <c r="T4785" t="s">
        <v>2908</v>
      </c>
      <c r="U4785" t="s">
        <v>43</v>
      </c>
      <c r="V4785" t="s">
        <v>80</v>
      </c>
      <c r="W4785">
        <v>25050</v>
      </c>
      <c r="X4785" t="s">
        <v>81</v>
      </c>
      <c r="Y4785">
        <v>75</v>
      </c>
      <c r="Z4785" t="s">
        <v>8317</v>
      </c>
      <c r="AA4785" t="s">
        <v>8534</v>
      </c>
      <c r="AB4785" t="s">
        <v>90</v>
      </c>
      <c r="AC4785" t="s">
        <v>84</v>
      </c>
      <c r="AD4785">
        <f>_xlfn.XLOOKUP(MIS[[#This Row],[TRADING SYMBOL]],[1]Sheet1!$D:$D,[1]Sheet1!$C:$C)</f>
        <v>160.9</v>
      </c>
      <c r="AE4785">
        <f>MIS[[#This Row],[OrderAverageTradedPrice]]*MIS[[#This Row],[OrderQuantity]]</f>
        <v>13875</v>
      </c>
      <c r="AF4785">
        <f>MIS[[#This Row],[LTP]]*MIS[[#This Row],[OrderQuantity]]</f>
        <v>12067.5</v>
      </c>
      <c r="AG4785">
        <f>IF(MIS[[#This Row],[OrderSide]]="SELL",MIS[[#This Row],[VALUE]]-MIS[[#This Row],[LIVE_VALUE]],MIS[[#This Row],[LIVE_VALUE]]-MIS[[#This Row],[VALUE]])</f>
        <v>-1807.5</v>
      </c>
      <c r="AH4785" t="str" cm="1">
        <f t="array" ref="AH4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5" t="str">
        <f>MIS[[#This Row],[TRADING SYMBOL]]</f>
        <v>NIFTY2552225050CE</v>
      </c>
      <c r="AJ4785" t="str">
        <f>IF(RIGHT(MIS[[#This Row],[Main/Hedge]],4)="MAIN","MAIN","HEDGE")</f>
        <v>MAIN</v>
      </c>
      <c r="AK4785" t="str" cm="1">
        <f t="array" ref="AK4785">_xlfn._xlws.FILTER(Table4[Column1],ISNUMBER(SEARCH(Table4[Column1],MIS[[#This Row],[OrderUniqueIdentifier]])),"")</f>
        <v>VWAP</v>
      </c>
    </row>
    <row r="4786" spans="1:37" x14ac:dyDescent="0.25">
      <c r="A4786" t="s">
        <v>71</v>
      </c>
      <c r="B4786" t="s">
        <v>795</v>
      </c>
      <c r="C4786" t="s">
        <v>8581</v>
      </c>
      <c r="D4786" t="s">
        <v>72</v>
      </c>
      <c r="E4786" t="s">
        <v>2904</v>
      </c>
      <c r="F4786" t="s">
        <v>73</v>
      </c>
      <c r="G4786" t="s">
        <v>74</v>
      </c>
      <c r="H4786" t="s">
        <v>93</v>
      </c>
      <c r="I4786" t="s">
        <v>76</v>
      </c>
      <c r="J4786" t="s">
        <v>8532</v>
      </c>
      <c r="K4786">
        <v>150</v>
      </c>
      <c r="L4786" t="s">
        <v>77</v>
      </c>
      <c r="M4786" t="s">
        <v>78</v>
      </c>
      <c r="N4786" t="s">
        <v>8582</v>
      </c>
      <c r="O4786" t="s">
        <v>8301</v>
      </c>
      <c r="P4786" t="s">
        <v>8533</v>
      </c>
      <c r="Q4786" t="s">
        <v>2907</v>
      </c>
      <c r="R4786" t="s">
        <v>79</v>
      </c>
      <c r="S4786" t="s">
        <v>24</v>
      </c>
      <c r="T4786" t="s">
        <v>2908</v>
      </c>
      <c r="U4786" t="s">
        <v>43</v>
      </c>
      <c r="V4786" t="s">
        <v>80</v>
      </c>
      <c r="W4786">
        <v>25050</v>
      </c>
      <c r="X4786" t="s">
        <v>81</v>
      </c>
      <c r="Y4786">
        <v>150</v>
      </c>
      <c r="Z4786" t="s">
        <v>8302</v>
      </c>
      <c r="AA4786" t="s">
        <v>8534</v>
      </c>
      <c r="AB4786" t="s">
        <v>90</v>
      </c>
      <c r="AC4786" t="s">
        <v>84</v>
      </c>
      <c r="AD4786">
        <f>_xlfn.XLOOKUP(MIS[[#This Row],[TRADING SYMBOL]],[1]Sheet1!$D:$D,[1]Sheet1!$C:$C)</f>
        <v>160.9</v>
      </c>
      <c r="AE4786">
        <f>MIS[[#This Row],[OrderAverageTradedPrice]]*MIS[[#This Row],[OrderQuantity]]</f>
        <v>27596.25</v>
      </c>
      <c r="AF4786">
        <f>MIS[[#This Row],[LTP]]*MIS[[#This Row],[OrderQuantity]]</f>
        <v>24135</v>
      </c>
      <c r="AG4786">
        <f>IF(MIS[[#This Row],[OrderSide]]="SELL",MIS[[#This Row],[VALUE]]-MIS[[#This Row],[LIVE_VALUE]],MIS[[#This Row],[LIVE_VALUE]]-MIS[[#This Row],[VALUE]])</f>
        <v>-3461.25</v>
      </c>
      <c r="AH4786" t="str" cm="1">
        <f t="array" ref="AH4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6" t="str">
        <f>MIS[[#This Row],[TRADING SYMBOL]]</f>
        <v>NIFTY2552225050CE</v>
      </c>
      <c r="AJ4786" t="str">
        <f>IF(RIGHT(MIS[[#This Row],[Main/Hedge]],4)="MAIN","MAIN","HEDGE")</f>
        <v>MAIN</v>
      </c>
      <c r="AK4786" t="str" cm="1">
        <f t="array" ref="AK4786">_xlfn._xlws.FILTER(Table4[Column1],ISNUMBER(SEARCH(Table4[Column1],MIS[[#This Row],[OrderUniqueIdentifier]])),"")</f>
        <v>VWAP</v>
      </c>
    </row>
    <row r="4787" spans="1:37" x14ac:dyDescent="0.25">
      <c r="A4787" t="s">
        <v>71</v>
      </c>
      <c r="B4787" t="s">
        <v>804</v>
      </c>
      <c r="C4787" t="s">
        <v>8583</v>
      </c>
      <c r="D4787" t="s">
        <v>72</v>
      </c>
      <c r="E4787" t="s">
        <v>2904</v>
      </c>
      <c r="F4787" t="s">
        <v>73</v>
      </c>
      <c r="G4787" t="s">
        <v>74</v>
      </c>
      <c r="H4787" t="s">
        <v>93</v>
      </c>
      <c r="I4787" t="s">
        <v>76</v>
      </c>
      <c r="J4787" t="s">
        <v>8532</v>
      </c>
      <c r="K4787">
        <v>75</v>
      </c>
      <c r="L4787" t="s">
        <v>77</v>
      </c>
      <c r="M4787" t="s">
        <v>78</v>
      </c>
      <c r="N4787" t="s">
        <v>8536</v>
      </c>
      <c r="O4787" t="s">
        <v>8288</v>
      </c>
      <c r="P4787" t="s">
        <v>8533</v>
      </c>
      <c r="Q4787" t="s">
        <v>2907</v>
      </c>
      <c r="R4787" t="s">
        <v>79</v>
      </c>
      <c r="S4787" t="s">
        <v>24</v>
      </c>
      <c r="T4787" t="s">
        <v>2908</v>
      </c>
      <c r="U4787" t="s">
        <v>43</v>
      </c>
      <c r="V4787" t="s">
        <v>80</v>
      </c>
      <c r="W4787">
        <v>25050</v>
      </c>
      <c r="X4787" t="s">
        <v>81</v>
      </c>
      <c r="Y4787">
        <v>75</v>
      </c>
      <c r="Z4787" t="s">
        <v>8289</v>
      </c>
      <c r="AA4787" t="s">
        <v>8534</v>
      </c>
      <c r="AB4787" t="s">
        <v>90</v>
      </c>
      <c r="AC4787" t="s">
        <v>84</v>
      </c>
      <c r="AD4787">
        <f>_xlfn.XLOOKUP(MIS[[#This Row],[TRADING SYMBOL]],[1]Sheet1!$D:$D,[1]Sheet1!$C:$C)</f>
        <v>160.9</v>
      </c>
      <c r="AE4787">
        <f>MIS[[#This Row],[OrderAverageTradedPrice]]*MIS[[#This Row],[OrderQuantity]]</f>
        <v>14223.75</v>
      </c>
      <c r="AF4787">
        <f>MIS[[#This Row],[LTP]]*MIS[[#This Row],[OrderQuantity]]</f>
        <v>12067.5</v>
      </c>
      <c r="AG4787">
        <f>IF(MIS[[#This Row],[OrderSide]]="SELL",MIS[[#This Row],[VALUE]]-MIS[[#This Row],[LIVE_VALUE]],MIS[[#This Row],[LIVE_VALUE]]-MIS[[#This Row],[VALUE]])</f>
        <v>-2156.25</v>
      </c>
      <c r="AH4787" t="str" cm="1">
        <f t="array" ref="AH4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7" t="str">
        <f>MIS[[#This Row],[TRADING SYMBOL]]</f>
        <v>NIFTY2552225050CE</v>
      </c>
      <c r="AJ4787" t="str">
        <f>IF(RIGHT(MIS[[#This Row],[Main/Hedge]],4)="MAIN","MAIN","HEDGE")</f>
        <v>MAIN</v>
      </c>
      <c r="AK4787" t="str" cm="1">
        <f t="array" ref="AK4787">_xlfn._xlws.FILTER(Table4[Column1],ISNUMBER(SEARCH(Table4[Column1],MIS[[#This Row],[OrderUniqueIdentifier]])),"")</f>
        <v>VWAP</v>
      </c>
    </row>
    <row r="4788" spans="1:37" x14ac:dyDescent="0.25">
      <c r="A4788" t="s">
        <v>71</v>
      </c>
      <c r="B4788" t="s">
        <v>813</v>
      </c>
      <c r="C4788" t="s">
        <v>8584</v>
      </c>
      <c r="D4788" t="s">
        <v>72</v>
      </c>
      <c r="E4788" t="s">
        <v>2904</v>
      </c>
      <c r="F4788" t="s">
        <v>73</v>
      </c>
      <c r="G4788" t="s">
        <v>74</v>
      </c>
      <c r="H4788" t="s">
        <v>93</v>
      </c>
      <c r="I4788" t="s">
        <v>76</v>
      </c>
      <c r="J4788" t="s">
        <v>8532</v>
      </c>
      <c r="K4788">
        <v>150</v>
      </c>
      <c r="L4788" t="s">
        <v>77</v>
      </c>
      <c r="M4788" t="s">
        <v>78</v>
      </c>
      <c r="N4788" t="s">
        <v>8585</v>
      </c>
      <c r="O4788" t="s">
        <v>8293</v>
      </c>
      <c r="P4788" t="s">
        <v>8533</v>
      </c>
      <c r="Q4788" t="s">
        <v>2907</v>
      </c>
      <c r="R4788" t="s">
        <v>79</v>
      </c>
      <c r="S4788" t="s">
        <v>24</v>
      </c>
      <c r="T4788" t="s">
        <v>2908</v>
      </c>
      <c r="U4788" t="s">
        <v>43</v>
      </c>
      <c r="V4788" t="s">
        <v>80</v>
      </c>
      <c r="W4788">
        <v>25050</v>
      </c>
      <c r="X4788" t="s">
        <v>81</v>
      </c>
      <c r="Y4788">
        <v>150</v>
      </c>
      <c r="Z4788" t="s">
        <v>8294</v>
      </c>
      <c r="AA4788" t="s">
        <v>8534</v>
      </c>
      <c r="AB4788" t="s">
        <v>90</v>
      </c>
      <c r="AC4788" t="s">
        <v>84</v>
      </c>
      <c r="AD4788">
        <f>_xlfn.XLOOKUP(MIS[[#This Row],[TRADING SYMBOL]],[1]Sheet1!$D:$D,[1]Sheet1!$C:$C)</f>
        <v>160.9</v>
      </c>
      <c r="AE4788">
        <f>MIS[[#This Row],[OrderAverageTradedPrice]]*MIS[[#This Row],[OrderQuantity]]</f>
        <v>27450</v>
      </c>
      <c r="AF4788">
        <f>MIS[[#This Row],[LTP]]*MIS[[#This Row],[OrderQuantity]]</f>
        <v>24135</v>
      </c>
      <c r="AG4788">
        <f>IF(MIS[[#This Row],[OrderSide]]="SELL",MIS[[#This Row],[VALUE]]-MIS[[#This Row],[LIVE_VALUE]],MIS[[#This Row],[LIVE_VALUE]]-MIS[[#This Row],[VALUE]])</f>
        <v>-3315</v>
      </c>
      <c r="AH4788" t="str" cm="1">
        <f t="array" ref="AH4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8" t="str">
        <f>MIS[[#This Row],[TRADING SYMBOL]]</f>
        <v>NIFTY2552225050CE</v>
      </c>
      <c r="AJ4788" t="str">
        <f>IF(RIGHT(MIS[[#This Row],[Main/Hedge]],4)="MAIN","MAIN","HEDGE")</f>
        <v>MAIN</v>
      </c>
      <c r="AK4788" t="str" cm="1">
        <f t="array" ref="AK4788">_xlfn._xlws.FILTER(Table4[Column1],ISNUMBER(SEARCH(Table4[Column1],MIS[[#This Row],[OrderUniqueIdentifier]])),"")</f>
        <v>VWAP</v>
      </c>
    </row>
    <row r="4789" spans="1:37" x14ac:dyDescent="0.25">
      <c r="A4789" t="s">
        <v>71</v>
      </c>
      <c r="B4789" t="s">
        <v>822</v>
      </c>
      <c r="C4789" t="s">
        <v>8586</v>
      </c>
      <c r="D4789" t="s">
        <v>72</v>
      </c>
      <c r="E4789" t="s">
        <v>2904</v>
      </c>
      <c r="F4789" t="s">
        <v>73</v>
      </c>
      <c r="G4789" t="s">
        <v>74</v>
      </c>
      <c r="H4789" t="s">
        <v>93</v>
      </c>
      <c r="I4789" t="s">
        <v>76</v>
      </c>
      <c r="J4789" t="s">
        <v>8532</v>
      </c>
      <c r="K4789">
        <v>150</v>
      </c>
      <c r="L4789" t="s">
        <v>77</v>
      </c>
      <c r="M4789" t="s">
        <v>78</v>
      </c>
      <c r="N4789" t="s">
        <v>8540</v>
      </c>
      <c r="O4789" t="s">
        <v>8297</v>
      </c>
      <c r="P4789" t="s">
        <v>8533</v>
      </c>
      <c r="Q4789" t="s">
        <v>2907</v>
      </c>
      <c r="R4789" t="s">
        <v>79</v>
      </c>
      <c r="S4789" t="s">
        <v>24</v>
      </c>
      <c r="T4789" t="s">
        <v>2908</v>
      </c>
      <c r="U4789" t="s">
        <v>43</v>
      </c>
      <c r="V4789" t="s">
        <v>80</v>
      </c>
      <c r="W4789">
        <v>25050</v>
      </c>
      <c r="X4789" t="s">
        <v>81</v>
      </c>
      <c r="Y4789">
        <v>150</v>
      </c>
      <c r="Z4789" t="s">
        <v>8298</v>
      </c>
      <c r="AA4789" t="s">
        <v>8534</v>
      </c>
      <c r="AB4789" t="s">
        <v>90</v>
      </c>
      <c r="AC4789" t="s">
        <v>84</v>
      </c>
      <c r="AD4789">
        <f>_xlfn.XLOOKUP(MIS[[#This Row],[TRADING SYMBOL]],[1]Sheet1!$D:$D,[1]Sheet1!$C:$C)</f>
        <v>160.9</v>
      </c>
      <c r="AE4789">
        <f>MIS[[#This Row],[OrderAverageTradedPrice]]*MIS[[#This Row],[OrderQuantity]]</f>
        <v>28200</v>
      </c>
      <c r="AF4789">
        <f>MIS[[#This Row],[LTP]]*MIS[[#This Row],[OrderQuantity]]</f>
        <v>24135</v>
      </c>
      <c r="AG4789">
        <f>IF(MIS[[#This Row],[OrderSide]]="SELL",MIS[[#This Row],[VALUE]]-MIS[[#This Row],[LIVE_VALUE]],MIS[[#This Row],[LIVE_VALUE]]-MIS[[#This Row],[VALUE]])</f>
        <v>-4065</v>
      </c>
      <c r="AH4789" t="str" cm="1">
        <f t="array" ref="AH4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9" t="str">
        <f>MIS[[#This Row],[TRADING SYMBOL]]</f>
        <v>NIFTY2552225050CE</v>
      </c>
      <c r="AJ4789" t="str">
        <f>IF(RIGHT(MIS[[#This Row],[Main/Hedge]],4)="MAIN","MAIN","HEDGE")</f>
        <v>MAIN</v>
      </c>
      <c r="AK4789" t="str" cm="1">
        <f t="array" ref="AK4789">_xlfn._xlws.FILTER(Table4[Column1],ISNUMBER(SEARCH(Table4[Column1],MIS[[#This Row],[OrderUniqueIdentifier]])),"")</f>
        <v>VWAP</v>
      </c>
    </row>
    <row r="4790" spans="1:37" x14ac:dyDescent="0.25">
      <c r="A4790" t="s">
        <v>71</v>
      </c>
      <c r="B4790" t="s">
        <v>830</v>
      </c>
      <c r="C4790" t="s">
        <v>8587</v>
      </c>
      <c r="D4790" t="s">
        <v>72</v>
      </c>
      <c r="E4790" t="s">
        <v>2904</v>
      </c>
      <c r="F4790" t="s">
        <v>73</v>
      </c>
      <c r="G4790" t="s">
        <v>74</v>
      </c>
      <c r="H4790" t="s">
        <v>93</v>
      </c>
      <c r="I4790" t="s">
        <v>76</v>
      </c>
      <c r="J4790" t="s">
        <v>8532</v>
      </c>
      <c r="K4790">
        <v>525</v>
      </c>
      <c r="L4790" t="s">
        <v>77</v>
      </c>
      <c r="M4790" t="s">
        <v>78</v>
      </c>
      <c r="N4790" t="s">
        <v>6054</v>
      </c>
      <c r="O4790" t="s">
        <v>8288</v>
      </c>
      <c r="P4790" t="s">
        <v>8533</v>
      </c>
      <c r="Q4790" t="s">
        <v>2907</v>
      </c>
      <c r="R4790" t="s">
        <v>79</v>
      </c>
      <c r="S4790" t="s">
        <v>24</v>
      </c>
      <c r="T4790" t="s">
        <v>2908</v>
      </c>
      <c r="U4790" t="s">
        <v>43</v>
      </c>
      <c r="V4790" t="s">
        <v>80</v>
      </c>
      <c r="W4790">
        <v>25050</v>
      </c>
      <c r="X4790" t="s">
        <v>81</v>
      </c>
      <c r="Y4790">
        <v>525</v>
      </c>
      <c r="Z4790" t="s">
        <v>8289</v>
      </c>
      <c r="AA4790" t="s">
        <v>8534</v>
      </c>
      <c r="AB4790" t="s">
        <v>90</v>
      </c>
      <c r="AC4790" t="s">
        <v>84</v>
      </c>
      <c r="AD4790">
        <f>_xlfn.XLOOKUP(MIS[[#This Row],[TRADING SYMBOL]],[1]Sheet1!$D:$D,[1]Sheet1!$C:$C)</f>
        <v>160.9</v>
      </c>
      <c r="AE4790">
        <f>MIS[[#This Row],[OrderAverageTradedPrice]]*MIS[[#This Row],[OrderQuantity]]</f>
        <v>99225</v>
      </c>
      <c r="AF4790">
        <f>MIS[[#This Row],[LTP]]*MIS[[#This Row],[OrderQuantity]]</f>
        <v>84472.5</v>
      </c>
      <c r="AG4790">
        <f>IF(MIS[[#This Row],[OrderSide]]="SELL",MIS[[#This Row],[VALUE]]-MIS[[#This Row],[LIVE_VALUE]],MIS[[#This Row],[LIVE_VALUE]]-MIS[[#This Row],[VALUE]])</f>
        <v>-14752.5</v>
      </c>
      <c r="AH4790" t="str" cm="1">
        <f t="array" ref="AH4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0" t="str">
        <f>MIS[[#This Row],[TRADING SYMBOL]]</f>
        <v>NIFTY2552225050CE</v>
      </c>
      <c r="AJ4790" t="str">
        <f>IF(RIGHT(MIS[[#This Row],[Main/Hedge]],4)="MAIN","MAIN","HEDGE")</f>
        <v>MAIN</v>
      </c>
      <c r="AK4790" t="str" cm="1">
        <f t="array" ref="AK4790">_xlfn._xlws.FILTER(Table4[Column1],ISNUMBER(SEARCH(Table4[Column1],MIS[[#This Row],[OrderUniqueIdentifier]])),"")</f>
        <v>VWAP</v>
      </c>
    </row>
    <row r="4791" spans="1:37" x14ac:dyDescent="0.25">
      <c r="A4791" t="s">
        <v>71</v>
      </c>
      <c r="B4791" t="s">
        <v>839</v>
      </c>
      <c r="C4791" t="s">
        <v>8588</v>
      </c>
      <c r="D4791" t="s">
        <v>72</v>
      </c>
      <c r="E4791" t="s">
        <v>2904</v>
      </c>
      <c r="F4791" t="s">
        <v>73</v>
      </c>
      <c r="G4791" t="s">
        <v>74</v>
      </c>
      <c r="H4791" t="s">
        <v>93</v>
      </c>
      <c r="I4791" t="s">
        <v>76</v>
      </c>
      <c r="J4791" t="s">
        <v>8532</v>
      </c>
      <c r="K4791">
        <v>75</v>
      </c>
      <c r="L4791" t="s">
        <v>77</v>
      </c>
      <c r="M4791" t="s">
        <v>78</v>
      </c>
      <c r="N4791" t="s">
        <v>7509</v>
      </c>
      <c r="O4791" t="s">
        <v>8301</v>
      </c>
      <c r="P4791" t="s">
        <v>8533</v>
      </c>
      <c r="Q4791" t="s">
        <v>2907</v>
      </c>
      <c r="R4791" t="s">
        <v>79</v>
      </c>
      <c r="S4791" t="s">
        <v>24</v>
      </c>
      <c r="T4791" t="s">
        <v>2908</v>
      </c>
      <c r="U4791" t="s">
        <v>43</v>
      </c>
      <c r="V4791" t="s">
        <v>80</v>
      </c>
      <c r="W4791">
        <v>25050</v>
      </c>
      <c r="X4791" t="s">
        <v>81</v>
      </c>
      <c r="Y4791">
        <v>75</v>
      </c>
      <c r="Z4791" t="s">
        <v>8302</v>
      </c>
      <c r="AA4791" t="s">
        <v>8534</v>
      </c>
      <c r="AB4791" t="s">
        <v>90</v>
      </c>
      <c r="AC4791" t="s">
        <v>84</v>
      </c>
      <c r="AD4791">
        <f>_xlfn.XLOOKUP(MIS[[#This Row],[TRADING SYMBOL]],[1]Sheet1!$D:$D,[1]Sheet1!$C:$C)</f>
        <v>160.9</v>
      </c>
      <c r="AE4791">
        <f>MIS[[#This Row],[OrderAverageTradedPrice]]*MIS[[#This Row],[OrderQuantity]]</f>
        <v>13875</v>
      </c>
      <c r="AF4791">
        <f>MIS[[#This Row],[LTP]]*MIS[[#This Row],[OrderQuantity]]</f>
        <v>12067.5</v>
      </c>
      <c r="AG4791">
        <f>IF(MIS[[#This Row],[OrderSide]]="SELL",MIS[[#This Row],[VALUE]]-MIS[[#This Row],[LIVE_VALUE]],MIS[[#This Row],[LIVE_VALUE]]-MIS[[#This Row],[VALUE]])</f>
        <v>-1807.5</v>
      </c>
      <c r="AH4791" t="str" cm="1">
        <f t="array" ref="AH4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1" t="str">
        <f>MIS[[#This Row],[TRADING SYMBOL]]</f>
        <v>NIFTY2552225050CE</v>
      </c>
      <c r="AJ4791" t="str">
        <f>IF(RIGHT(MIS[[#This Row],[Main/Hedge]],4)="MAIN","MAIN","HEDGE")</f>
        <v>MAIN</v>
      </c>
      <c r="AK4791" t="str" cm="1">
        <f t="array" ref="AK4791">_xlfn._xlws.FILTER(Table4[Column1],ISNUMBER(SEARCH(Table4[Column1],MIS[[#This Row],[OrderUniqueIdentifier]])),"")</f>
        <v>VWAP</v>
      </c>
    </row>
    <row r="4792" spans="1:37" x14ac:dyDescent="0.25">
      <c r="A4792" t="s">
        <v>71</v>
      </c>
      <c r="B4792" t="s">
        <v>847</v>
      </c>
      <c r="C4792" t="s">
        <v>8589</v>
      </c>
      <c r="D4792" t="s">
        <v>72</v>
      </c>
      <c r="E4792" t="s">
        <v>2904</v>
      </c>
      <c r="F4792" t="s">
        <v>73</v>
      </c>
      <c r="G4792" t="s">
        <v>74</v>
      </c>
      <c r="H4792" t="s">
        <v>93</v>
      </c>
      <c r="I4792" t="s">
        <v>76</v>
      </c>
      <c r="J4792" t="s">
        <v>8532</v>
      </c>
      <c r="K4792">
        <v>1050</v>
      </c>
      <c r="L4792" t="s">
        <v>77</v>
      </c>
      <c r="M4792" t="s">
        <v>78</v>
      </c>
      <c r="N4792" t="s">
        <v>7509</v>
      </c>
      <c r="O4792" t="s">
        <v>8301</v>
      </c>
      <c r="P4792" t="s">
        <v>8533</v>
      </c>
      <c r="Q4792" t="s">
        <v>2907</v>
      </c>
      <c r="R4792" t="s">
        <v>79</v>
      </c>
      <c r="S4792" t="s">
        <v>24</v>
      </c>
      <c r="T4792" t="s">
        <v>2908</v>
      </c>
      <c r="U4792" t="s">
        <v>43</v>
      </c>
      <c r="V4792" t="s">
        <v>80</v>
      </c>
      <c r="W4792">
        <v>25050</v>
      </c>
      <c r="X4792" t="s">
        <v>81</v>
      </c>
      <c r="Y4792">
        <v>1050</v>
      </c>
      <c r="Z4792" t="s">
        <v>8302</v>
      </c>
      <c r="AA4792" t="s">
        <v>8534</v>
      </c>
      <c r="AB4792" t="s">
        <v>90</v>
      </c>
      <c r="AC4792" t="s">
        <v>84</v>
      </c>
      <c r="AD4792">
        <f>_xlfn.XLOOKUP(MIS[[#This Row],[TRADING SYMBOL]],[1]Sheet1!$D:$D,[1]Sheet1!$C:$C)</f>
        <v>160.9</v>
      </c>
      <c r="AE4792">
        <f>MIS[[#This Row],[OrderAverageTradedPrice]]*MIS[[#This Row],[OrderQuantity]]</f>
        <v>194250</v>
      </c>
      <c r="AF4792">
        <f>MIS[[#This Row],[LTP]]*MIS[[#This Row],[OrderQuantity]]</f>
        <v>168945</v>
      </c>
      <c r="AG4792">
        <f>IF(MIS[[#This Row],[OrderSide]]="SELL",MIS[[#This Row],[VALUE]]-MIS[[#This Row],[LIVE_VALUE]],MIS[[#This Row],[LIVE_VALUE]]-MIS[[#This Row],[VALUE]])</f>
        <v>-25305</v>
      </c>
      <c r="AH4792" t="str" cm="1">
        <f t="array" ref="AH4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2" t="str">
        <f>MIS[[#This Row],[TRADING SYMBOL]]</f>
        <v>NIFTY2552225050CE</v>
      </c>
      <c r="AJ4792" t="str">
        <f>IF(RIGHT(MIS[[#This Row],[Main/Hedge]],4)="MAIN","MAIN","HEDGE")</f>
        <v>MAIN</v>
      </c>
      <c r="AK4792" t="str" cm="1">
        <f t="array" ref="AK4792">_xlfn._xlws.FILTER(Table4[Column1],ISNUMBER(SEARCH(Table4[Column1],MIS[[#This Row],[OrderUniqueIdentifier]])),"")</f>
        <v>VWAP</v>
      </c>
    </row>
    <row r="4793" spans="1:37" x14ac:dyDescent="0.25">
      <c r="A4793" t="s">
        <v>71</v>
      </c>
      <c r="B4793" t="s">
        <v>857</v>
      </c>
      <c r="C4793" t="s">
        <v>8590</v>
      </c>
      <c r="D4793" t="s">
        <v>72</v>
      </c>
      <c r="E4793" t="s">
        <v>2904</v>
      </c>
      <c r="F4793" t="s">
        <v>73</v>
      </c>
      <c r="G4793" t="s">
        <v>74</v>
      </c>
      <c r="H4793" t="s">
        <v>93</v>
      </c>
      <c r="I4793" t="s">
        <v>76</v>
      </c>
      <c r="J4793" t="s">
        <v>8532</v>
      </c>
      <c r="K4793">
        <v>75</v>
      </c>
      <c r="L4793" t="s">
        <v>77</v>
      </c>
      <c r="M4793" t="s">
        <v>78</v>
      </c>
      <c r="N4793" t="s">
        <v>6054</v>
      </c>
      <c r="O4793" t="s">
        <v>8288</v>
      </c>
      <c r="P4793" t="s">
        <v>8533</v>
      </c>
      <c r="Q4793" t="s">
        <v>2907</v>
      </c>
      <c r="R4793" t="s">
        <v>79</v>
      </c>
      <c r="S4793" t="s">
        <v>24</v>
      </c>
      <c r="T4793" t="s">
        <v>2908</v>
      </c>
      <c r="U4793" t="s">
        <v>43</v>
      </c>
      <c r="V4793" t="s">
        <v>80</v>
      </c>
      <c r="W4793">
        <v>25050</v>
      </c>
      <c r="X4793" t="s">
        <v>81</v>
      </c>
      <c r="Y4793">
        <v>75</v>
      </c>
      <c r="Z4793" t="s">
        <v>8289</v>
      </c>
      <c r="AA4793" t="s">
        <v>8534</v>
      </c>
      <c r="AB4793" t="s">
        <v>90</v>
      </c>
      <c r="AC4793" t="s">
        <v>84</v>
      </c>
      <c r="AD4793">
        <f>_xlfn.XLOOKUP(MIS[[#This Row],[TRADING SYMBOL]],[1]Sheet1!$D:$D,[1]Sheet1!$C:$C)</f>
        <v>160.9</v>
      </c>
      <c r="AE4793">
        <f>MIS[[#This Row],[OrderAverageTradedPrice]]*MIS[[#This Row],[OrderQuantity]]</f>
        <v>14175</v>
      </c>
      <c r="AF4793">
        <f>MIS[[#This Row],[LTP]]*MIS[[#This Row],[OrderQuantity]]</f>
        <v>12067.5</v>
      </c>
      <c r="AG4793">
        <f>IF(MIS[[#This Row],[OrderSide]]="SELL",MIS[[#This Row],[VALUE]]-MIS[[#This Row],[LIVE_VALUE]],MIS[[#This Row],[LIVE_VALUE]]-MIS[[#This Row],[VALUE]])</f>
        <v>-2107.5</v>
      </c>
      <c r="AH4793" t="str" cm="1">
        <f t="array" ref="AH4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3" t="str">
        <f>MIS[[#This Row],[TRADING SYMBOL]]</f>
        <v>NIFTY2552225050CE</v>
      </c>
      <c r="AJ4793" t="str">
        <f>IF(RIGHT(MIS[[#This Row],[Main/Hedge]],4)="MAIN","MAIN","HEDGE")</f>
        <v>MAIN</v>
      </c>
      <c r="AK4793" t="str" cm="1">
        <f t="array" ref="AK4793">_xlfn._xlws.FILTER(Table4[Column1],ISNUMBER(SEARCH(Table4[Column1],MIS[[#This Row],[OrderUniqueIdentifier]])),"")</f>
        <v>VWAP</v>
      </c>
    </row>
    <row r="4794" spans="1:37" x14ac:dyDescent="0.25">
      <c r="A4794" t="s">
        <v>71</v>
      </c>
      <c r="B4794" t="s">
        <v>864</v>
      </c>
      <c r="C4794" t="s">
        <v>8591</v>
      </c>
      <c r="D4794" t="s">
        <v>72</v>
      </c>
      <c r="E4794" t="s">
        <v>2904</v>
      </c>
      <c r="F4794" t="s">
        <v>73</v>
      </c>
      <c r="G4794" t="s">
        <v>74</v>
      </c>
      <c r="H4794" t="s">
        <v>93</v>
      </c>
      <c r="I4794" t="s">
        <v>76</v>
      </c>
      <c r="J4794" t="s">
        <v>8532</v>
      </c>
      <c r="K4794">
        <v>150</v>
      </c>
      <c r="L4794" t="s">
        <v>77</v>
      </c>
      <c r="M4794" t="s">
        <v>78</v>
      </c>
      <c r="N4794" t="s">
        <v>8557</v>
      </c>
      <c r="O4794" t="s">
        <v>8288</v>
      </c>
      <c r="P4794" t="s">
        <v>8533</v>
      </c>
      <c r="Q4794" t="s">
        <v>2907</v>
      </c>
      <c r="R4794" t="s">
        <v>79</v>
      </c>
      <c r="S4794" t="s">
        <v>24</v>
      </c>
      <c r="T4794" t="s">
        <v>2908</v>
      </c>
      <c r="U4794" t="s">
        <v>43</v>
      </c>
      <c r="V4794" t="s">
        <v>80</v>
      </c>
      <c r="W4794">
        <v>25050</v>
      </c>
      <c r="X4794" t="s">
        <v>81</v>
      </c>
      <c r="Y4794">
        <v>150</v>
      </c>
      <c r="Z4794" t="s">
        <v>8289</v>
      </c>
      <c r="AA4794" t="s">
        <v>8534</v>
      </c>
      <c r="AB4794" t="s">
        <v>90</v>
      </c>
      <c r="AC4794" t="s">
        <v>84</v>
      </c>
      <c r="AD4794">
        <f>_xlfn.XLOOKUP(MIS[[#This Row],[TRADING SYMBOL]],[1]Sheet1!$D:$D,[1]Sheet1!$C:$C)</f>
        <v>160.9</v>
      </c>
      <c r="AE4794">
        <f>MIS[[#This Row],[OrderAverageTradedPrice]]*MIS[[#This Row],[OrderQuantity]]</f>
        <v>27472.5</v>
      </c>
      <c r="AF4794">
        <f>MIS[[#This Row],[LTP]]*MIS[[#This Row],[OrderQuantity]]</f>
        <v>24135</v>
      </c>
      <c r="AG4794">
        <f>IF(MIS[[#This Row],[OrderSide]]="SELL",MIS[[#This Row],[VALUE]]-MIS[[#This Row],[LIVE_VALUE]],MIS[[#This Row],[LIVE_VALUE]]-MIS[[#This Row],[VALUE]])</f>
        <v>-3337.5</v>
      </c>
      <c r="AH4794" t="str" cm="1">
        <f t="array" ref="AH4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4" t="str">
        <f>MIS[[#This Row],[TRADING SYMBOL]]</f>
        <v>NIFTY2552225050CE</v>
      </c>
      <c r="AJ4794" t="str">
        <f>IF(RIGHT(MIS[[#This Row],[Main/Hedge]],4)="MAIN","MAIN","HEDGE")</f>
        <v>MAIN</v>
      </c>
      <c r="AK4794" t="str" cm="1">
        <f t="array" ref="AK4794">_xlfn._xlws.FILTER(Table4[Column1],ISNUMBER(SEARCH(Table4[Column1],MIS[[#This Row],[OrderUniqueIdentifier]])),"")</f>
        <v>VWAP</v>
      </c>
    </row>
    <row r="4795" spans="1:37" x14ac:dyDescent="0.25">
      <c r="A4795" t="s">
        <v>71</v>
      </c>
      <c r="B4795" t="s">
        <v>873</v>
      </c>
      <c r="C4795" t="s">
        <v>8592</v>
      </c>
      <c r="D4795" t="s">
        <v>72</v>
      </c>
      <c r="E4795" t="s">
        <v>2904</v>
      </c>
      <c r="F4795" t="s">
        <v>73</v>
      </c>
      <c r="G4795" t="s">
        <v>74</v>
      </c>
      <c r="H4795" t="s">
        <v>93</v>
      </c>
      <c r="I4795" t="s">
        <v>76</v>
      </c>
      <c r="J4795" t="s">
        <v>8532</v>
      </c>
      <c r="K4795">
        <v>150</v>
      </c>
      <c r="L4795" t="s">
        <v>77</v>
      </c>
      <c r="M4795" t="s">
        <v>78</v>
      </c>
      <c r="N4795" t="s">
        <v>8593</v>
      </c>
      <c r="O4795" t="s">
        <v>8316</v>
      </c>
      <c r="P4795" t="s">
        <v>8533</v>
      </c>
      <c r="Q4795" t="s">
        <v>2907</v>
      </c>
      <c r="R4795" t="s">
        <v>79</v>
      </c>
      <c r="S4795" t="s">
        <v>24</v>
      </c>
      <c r="T4795" t="s">
        <v>2908</v>
      </c>
      <c r="U4795" t="s">
        <v>43</v>
      </c>
      <c r="V4795" t="s">
        <v>80</v>
      </c>
      <c r="W4795">
        <v>25050</v>
      </c>
      <c r="X4795" t="s">
        <v>81</v>
      </c>
      <c r="Y4795">
        <v>150</v>
      </c>
      <c r="Z4795" t="s">
        <v>8317</v>
      </c>
      <c r="AA4795" t="s">
        <v>8534</v>
      </c>
      <c r="AB4795" t="s">
        <v>90</v>
      </c>
      <c r="AC4795" t="s">
        <v>84</v>
      </c>
      <c r="AD4795">
        <f>_xlfn.XLOOKUP(MIS[[#This Row],[TRADING SYMBOL]],[1]Sheet1!$D:$D,[1]Sheet1!$C:$C)</f>
        <v>160.9</v>
      </c>
      <c r="AE4795">
        <f>MIS[[#This Row],[OrderAverageTradedPrice]]*MIS[[#This Row],[OrderQuantity]]</f>
        <v>27588.75</v>
      </c>
      <c r="AF4795">
        <f>MIS[[#This Row],[LTP]]*MIS[[#This Row],[OrderQuantity]]</f>
        <v>24135</v>
      </c>
      <c r="AG4795">
        <f>IF(MIS[[#This Row],[OrderSide]]="SELL",MIS[[#This Row],[VALUE]]-MIS[[#This Row],[LIVE_VALUE]],MIS[[#This Row],[LIVE_VALUE]]-MIS[[#This Row],[VALUE]])</f>
        <v>-3453.75</v>
      </c>
      <c r="AH4795" t="str" cm="1">
        <f t="array" ref="AH4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5" t="str">
        <f>MIS[[#This Row],[TRADING SYMBOL]]</f>
        <v>NIFTY2552225050CE</v>
      </c>
      <c r="AJ4795" t="str">
        <f>IF(RIGHT(MIS[[#This Row],[Main/Hedge]],4)="MAIN","MAIN","HEDGE")</f>
        <v>MAIN</v>
      </c>
      <c r="AK4795" t="str" cm="1">
        <f t="array" ref="AK4795">_xlfn._xlws.FILTER(Table4[Column1],ISNUMBER(SEARCH(Table4[Column1],MIS[[#This Row],[OrderUniqueIdentifier]])),"")</f>
        <v>VWAP</v>
      </c>
    </row>
    <row r="4796" spans="1:37" x14ac:dyDescent="0.25">
      <c r="A4796" t="s">
        <v>71</v>
      </c>
      <c r="B4796" t="s">
        <v>880</v>
      </c>
      <c r="C4796" t="s">
        <v>8594</v>
      </c>
      <c r="D4796" t="s">
        <v>72</v>
      </c>
      <c r="E4796" t="s">
        <v>2904</v>
      </c>
      <c r="F4796" t="s">
        <v>73</v>
      </c>
      <c r="G4796" t="s">
        <v>74</v>
      </c>
      <c r="H4796" t="s">
        <v>93</v>
      </c>
      <c r="I4796" t="s">
        <v>76</v>
      </c>
      <c r="J4796" t="s">
        <v>8532</v>
      </c>
      <c r="K4796">
        <v>225</v>
      </c>
      <c r="L4796" t="s">
        <v>77</v>
      </c>
      <c r="M4796" t="s">
        <v>78</v>
      </c>
      <c r="N4796" t="s">
        <v>8540</v>
      </c>
      <c r="O4796" t="s">
        <v>8297</v>
      </c>
      <c r="P4796" t="s">
        <v>8533</v>
      </c>
      <c r="Q4796" t="s">
        <v>2907</v>
      </c>
      <c r="R4796" t="s">
        <v>79</v>
      </c>
      <c r="S4796" t="s">
        <v>24</v>
      </c>
      <c r="T4796" t="s">
        <v>2908</v>
      </c>
      <c r="U4796" t="s">
        <v>43</v>
      </c>
      <c r="V4796" t="s">
        <v>80</v>
      </c>
      <c r="W4796">
        <v>25050</v>
      </c>
      <c r="X4796" t="s">
        <v>81</v>
      </c>
      <c r="Y4796">
        <v>225</v>
      </c>
      <c r="Z4796" t="s">
        <v>8298</v>
      </c>
      <c r="AA4796" t="s">
        <v>8534</v>
      </c>
      <c r="AB4796" t="s">
        <v>90</v>
      </c>
      <c r="AC4796" t="s">
        <v>84</v>
      </c>
      <c r="AD4796">
        <f>_xlfn.XLOOKUP(MIS[[#This Row],[TRADING SYMBOL]],[1]Sheet1!$D:$D,[1]Sheet1!$C:$C)</f>
        <v>160.9</v>
      </c>
      <c r="AE4796">
        <f>MIS[[#This Row],[OrderAverageTradedPrice]]*MIS[[#This Row],[OrderQuantity]]</f>
        <v>42300</v>
      </c>
      <c r="AF4796">
        <f>MIS[[#This Row],[LTP]]*MIS[[#This Row],[OrderQuantity]]</f>
        <v>36202.5</v>
      </c>
      <c r="AG4796">
        <f>IF(MIS[[#This Row],[OrderSide]]="SELL",MIS[[#This Row],[VALUE]]-MIS[[#This Row],[LIVE_VALUE]],MIS[[#This Row],[LIVE_VALUE]]-MIS[[#This Row],[VALUE]])</f>
        <v>-6097.5</v>
      </c>
      <c r="AH4796" t="str" cm="1">
        <f t="array" ref="AH4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6" t="str">
        <f>MIS[[#This Row],[TRADING SYMBOL]]</f>
        <v>NIFTY2552225050CE</v>
      </c>
      <c r="AJ4796" t="str">
        <f>IF(RIGHT(MIS[[#This Row],[Main/Hedge]],4)="MAIN","MAIN","HEDGE")</f>
        <v>MAIN</v>
      </c>
      <c r="AK4796" t="str" cm="1">
        <f t="array" ref="AK4796">_xlfn._xlws.FILTER(Table4[Column1],ISNUMBER(SEARCH(Table4[Column1],MIS[[#This Row],[OrderUniqueIdentifier]])),"")</f>
        <v>VWAP</v>
      </c>
    </row>
    <row r="4797" spans="1:37" x14ac:dyDescent="0.25">
      <c r="A4797" t="s">
        <v>71</v>
      </c>
      <c r="B4797" t="s">
        <v>888</v>
      </c>
      <c r="C4797" t="s">
        <v>8595</v>
      </c>
      <c r="D4797" t="s">
        <v>72</v>
      </c>
      <c r="E4797" t="s">
        <v>2904</v>
      </c>
      <c r="F4797" t="s">
        <v>73</v>
      </c>
      <c r="G4797" t="s">
        <v>74</v>
      </c>
      <c r="H4797" t="s">
        <v>93</v>
      </c>
      <c r="I4797" t="s">
        <v>76</v>
      </c>
      <c r="J4797" t="s">
        <v>8532</v>
      </c>
      <c r="K4797">
        <v>150</v>
      </c>
      <c r="L4797" t="s">
        <v>77</v>
      </c>
      <c r="M4797" t="s">
        <v>78</v>
      </c>
      <c r="N4797" t="s">
        <v>7604</v>
      </c>
      <c r="O4797" t="s">
        <v>8293</v>
      </c>
      <c r="P4797" t="s">
        <v>8533</v>
      </c>
      <c r="Q4797" t="s">
        <v>2907</v>
      </c>
      <c r="R4797" t="s">
        <v>79</v>
      </c>
      <c r="S4797" t="s">
        <v>726</v>
      </c>
      <c r="T4797" t="s">
        <v>2908</v>
      </c>
      <c r="U4797" t="s">
        <v>43</v>
      </c>
      <c r="V4797" t="s">
        <v>80</v>
      </c>
      <c r="W4797">
        <v>25050</v>
      </c>
      <c r="X4797" t="s">
        <v>81</v>
      </c>
      <c r="Y4797">
        <v>150</v>
      </c>
      <c r="Z4797" t="s">
        <v>8294</v>
      </c>
      <c r="AA4797" t="s">
        <v>8534</v>
      </c>
      <c r="AB4797" t="s">
        <v>90</v>
      </c>
      <c r="AC4797" t="s">
        <v>84</v>
      </c>
      <c r="AD4797">
        <f>_xlfn.XLOOKUP(MIS[[#This Row],[TRADING SYMBOL]],[1]Sheet1!$D:$D,[1]Sheet1!$C:$C)</f>
        <v>160.9</v>
      </c>
      <c r="AE4797">
        <f>MIS[[#This Row],[OrderAverageTradedPrice]]*MIS[[#This Row],[OrderQuantity]]</f>
        <v>27495</v>
      </c>
      <c r="AF4797">
        <f>MIS[[#This Row],[LTP]]*MIS[[#This Row],[OrderQuantity]]</f>
        <v>24135</v>
      </c>
      <c r="AG4797">
        <f>IF(MIS[[#This Row],[OrderSide]]="SELL",MIS[[#This Row],[VALUE]]-MIS[[#This Row],[LIVE_VALUE]],MIS[[#This Row],[LIVE_VALUE]]-MIS[[#This Row],[VALUE]])</f>
        <v>-3360</v>
      </c>
      <c r="AH4797" t="str" cm="1">
        <f t="array" ref="AH4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7" t="str">
        <f>MIS[[#This Row],[TRADING SYMBOL]]</f>
        <v>NIFTY2552225050CE</v>
      </c>
      <c r="AJ4797" t="str">
        <f>IF(RIGHT(MIS[[#This Row],[Main/Hedge]],4)="MAIN","MAIN","HEDGE")</f>
        <v>MAIN</v>
      </c>
      <c r="AK4797" t="str" cm="1">
        <f t="array" ref="AK4797">_xlfn._xlws.FILTER(Table4[Column1],ISNUMBER(SEARCH(Table4[Column1],MIS[[#This Row],[OrderUniqueIdentifier]])),"")</f>
        <v>VWAP</v>
      </c>
    </row>
    <row r="4798" spans="1:37" x14ac:dyDescent="0.25">
      <c r="A4798" t="s">
        <v>71</v>
      </c>
      <c r="B4798" t="s">
        <v>901</v>
      </c>
      <c r="C4798" t="s">
        <v>8596</v>
      </c>
      <c r="D4798" t="s">
        <v>72</v>
      </c>
      <c r="E4798" t="s">
        <v>2904</v>
      </c>
      <c r="F4798" t="s">
        <v>73</v>
      </c>
      <c r="G4798" t="s">
        <v>74</v>
      </c>
      <c r="H4798" t="s">
        <v>93</v>
      </c>
      <c r="I4798" t="s">
        <v>76</v>
      </c>
      <c r="J4798" t="s">
        <v>8532</v>
      </c>
      <c r="K4798">
        <v>150</v>
      </c>
      <c r="L4798" t="s">
        <v>77</v>
      </c>
      <c r="M4798" t="s">
        <v>78</v>
      </c>
      <c r="N4798" t="s">
        <v>7509</v>
      </c>
      <c r="O4798" t="s">
        <v>8301</v>
      </c>
      <c r="P4798" t="s">
        <v>8533</v>
      </c>
      <c r="Q4798" t="s">
        <v>2907</v>
      </c>
      <c r="R4798" t="s">
        <v>79</v>
      </c>
      <c r="S4798" t="s">
        <v>24</v>
      </c>
      <c r="T4798" t="s">
        <v>2908</v>
      </c>
      <c r="U4798" t="s">
        <v>43</v>
      </c>
      <c r="V4798" t="s">
        <v>80</v>
      </c>
      <c r="W4798">
        <v>25050</v>
      </c>
      <c r="X4798" t="s">
        <v>81</v>
      </c>
      <c r="Y4798">
        <v>150</v>
      </c>
      <c r="Z4798" t="s">
        <v>8302</v>
      </c>
      <c r="AA4798" t="s">
        <v>8534</v>
      </c>
      <c r="AB4798" t="s">
        <v>90</v>
      </c>
      <c r="AC4798" t="s">
        <v>84</v>
      </c>
      <c r="AD4798">
        <f>_xlfn.XLOOKUP(MIS[[#This Row],[TRADING SYMBOL]],[1]Sheet1!$D:$D,[1]Sheet1!$C:$C)</f>
        <v>160.9</v>
      </c>
      <c r="AE4798">
        <f>MIS[[#This Row],[OrderAverageTradedPrice]]*MIS[[#This Row],[OrderQuantity]]</f>
        <v>27750</v>
      </c>
      <c r="AF4798">
        <f>MIS[[#This Row],[LTP]]*MIS[[#This Row],[OrderQuantity]]</f>
        <v>24135</v>
      </c>
      <c r="AG4798">
        <f>IF(MIS[[#This Row],[OrderSide]]="SELL",MIS[[#This Row],[VALUE]]-MIS[[#This Row],[LIVE_VALUE]],MIS[[#This Row],[LIVE_VALUE]]-MIS[[#This Row],[VALUE]])</f>
        <v>-3615</v>
      </c>
      <c r="AH4798" t="str" cm="1">
        <f t="array" ref="AH4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8" t="str">
        <f>MIS[[#This Row],[TRADING SYMBOL]]</f>
        <v>NIFTY2552225050CE</v>
      </c>
      <c r="AJ4798" t="str">
        <f>IF(RIGHT(MIS[[#This Row],[Main/Hedge]],4)="MAIN","MAIN","HEDGE")</f>
        <v>MAIN</v>
      </c>
      <c r="AK4798" t="str" cm="1">
        <f t="array" ref="AK4798">_xlfn._xlws.FILTER(Table4[Column1],ISNUMBER(SEARCH(Table4[Column1],MIS[[#This Row],[OrderUniqueIdentifier]])),"")</f>
        <v>VWAP</v>
      </c>
    </row>
    <row r="4799" spans="1:37" x14ac:dyDescent="0.25">
      <c r="A4799" t="s">
        <v>71</v>
      </c>
      <c r="B4799" t="s">
        <v>908</v>
      </c>
      <c r="C4799" t="s">
        <v>8597</v>
      </c>
      <c r="D4799" t="s">
        <v>72</v>
      </c>
      <c r="E4799" t="s">
        <v>2904</v>
      </c>
      <c r="F4799" t="s">
        <v>73</v>
      </c>
      <c r="G4799" t="s">
        <v>74</v>
      </c>
      <c r="H4799" t="s">
        <v>93</v>
      </c>
      <c r="I4799" t="s">
        <v>76</v>
      </c>
      <c r="J4799" t="s">
        <v>8532</v>
      </c>
      <c r="K4799">
        <v>75</v>
      </c>
      <c r="L4799" t="s">
        <v>77</v>
      </c>
      <c r="M4799" t="s">
        <v>78</v>
      </c>
      <c r="N4799" t="s">
        <v>6252</v>
      </c>
      <c r="O4799" t="s">
        <v>8301</v>
      </c>
      <c r="P4799" t="s">
        <v>8533</v>
      </c>
      <c r="Q4799" t="s">
        <v>2907</v>
      </c>
      <c r="R4799" t="s">
        <v>79</v>
      </c>
      <c r="S4799" t="s">
        <v>24</v>
      </c>
      <c r="T4799" t="s">
        <v>2908</v>
      </c>
      <c r="U4799" t="s">
        <v>43</v>
      </c>
      <c r="V4799" t="s">
        <v>80</v>
      </c>
      <c r="W4799">
        <v>25050</v>
      </c>
      <c r="X4799" t="s">
        <v>81</v>
      </c>
      <c r="Y4799">
        <v>75</v>
      </c>
      <c r="Z4799" t="s">
        <v>8302</v>
      </c>
      <c r="AA4799" t="s">
        <v>8534</v>
      </c>
      <c r="AB4799" t="s">
        <v>90</v>
      </c>
      <c r="AC4799" t="s">
        <v>84</v>
      </c>
      <c r="AD4799">
        <f>_xlfn.XLOOKUP(MIS[[#This Row],[TRADING SYMBOL]],[1]Sheet1!$D:$D,[1]Sheet1!$C:$C)</f>
        <v>160.9</v>
      </c>
      <c r="AE4799">
        <f>MIS[[#This Row],[OrderAverageTradedPrice]]*MIS[[#This Row],[OrderQuantity]]</f>
        <v>13908.75</v>
      </c>
      <c r="AF4799">
        <f>MIS[[#This Row],[LTP]]*MIS[[#This Row],[OrderQuantity]]</f>
        <v>12067.5</v>
      </c>
      <c r="AG4799">
        <f>IF(MIS[[#This Row],[OrderSide]]="SELL",MIS[[#This Row],[VALUE]]-MIS[[#This Row],[LIVE_VALUE]],MIS[[#This Row],[LIVE_VALUE]]-MIS[[#This Row],[VALUE]])</f>
        <v>-1841.25</v>
      </c>
      <c r="AH4799" t="str" cm="1">
        <f t="array" ref="AH4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9" t="str">
        <f>MIS[[#This Row],[TRADING SYMBOL]]</f>
        <v>NIFTY2552225050CE</v>
      </c>
      <c r="AJ4799" t="str">
        <f>IF(RIGHT(MIS[[#This Row],[Main/Hedge]],4)="MAIN","MAIN","HEDGE")</f>
        <v>MAIN</v>
      </c>
      <c r="AK4799" t="str" cm="1">
        <f t="array" ref="AK4799">_xlfn._xlws.FILTER(Table4[Column1],ISNUMBER(SEARCH(Table4[Column1],MIS[[#This Row],[OrderUniqueIdentifier]])),"")</f>
        <v>VWAP</v>
      </c>
    </row>
    <row r="4800" spans="1:37" x14ac:dyDescent="0.25">
      <c r="A4800" t="s">
        <v>71</v>
      </c>
      <c r="B4800" t="s">
        <v>916</v>
      </c>
      <c r="C4800" t="s">
        <v>8598</v>
      </c>
      <c r="D4800" t="s">
        <v>72</v>
      </c>
      <c r="E4800" t="s">
        <v>2904</v>
      </c>
      <c r="F4800" t="s">
        <v>73</v>
      </c>
      <c r="G4800" t="s">
        <v>74</v>
      </c>
      <c r="H4800" t="s">
        <v>93</v>
      </c>
      <c r="I4800" t="s">
        <v>76</v>
      </c>
      <c r="J4800" t="s">
        <v>8532</v>
      </c>
      <c r="K4800">
        <v>150</v>
      </c>
      <c r="L4800" t="s">
        <v>77</v>
      </c>
      <c r="M4800" t="s">
        <v>78</v>
      </c>
      <c r="N4800" t="s">
        <v>8554</v>
      </c>
      <c r="O4800" t="s">
        <v>8316</v>
      </c>
      <c r="P4800" t="s">
        <v>8533</v>
      </c>
      <c r="Q4800" t="s">
        <v>2907</v>
      </c>
      <c r="R4800" t="s">
        <v>79</v>
      </c>
      <c r="S4800" t="s">
        <v>24</v>
      </c>
      <c r="T4800" t="s">
        <v>2908</v>
      </c>
      <c r="U4800" t="s">
        <v>43</v>
      </c>
      <c r="V4800" t="s">
        <v>80</v>
      </c>
      <c r="W4800">
        <v>25050</v>
      </c>
      <c r="X4800" t="s">
        <v>81</v>
      </c>
      <c r="Y4800">
        <v>150</v>
      </c>
      <c r="Z4800" t="s">
        <v>8317</v>
      </c>
      <c r="AA4800" t="s">
        <v>8534</v>
      </c>
      <c r="AB4800" t="s">
        <v>90</v>
      </c>
      <c r="AC4800" t="s">
        <v>84</v>
      </c>
      <c r="AD4800">
        <f>_xlfn.XLOOKUP(MIS[[#This Row],[TRADING SYMBOL]],[1]Sheet1!$D:$D,[1]Sheet1!$C:$C)</f>
        <v>160.9</v>
      </c>
      <c r="AE4800">
        <f>MIS[[#This Row],[OrderAverageTradedPrice]]*MIS[[#This Row],[OrderQuantity]]</f>
        <v>27600</v>
      </c>
      <c r="AF4800">
        <f>MIS[[#This Row],[LTP]]*MIS[[#This Row],[OrderQuantity]]</f>
        <v>24135</v>
      </c>
      <c r="AG4800">
        <f>IF(MIS[[#This Row],[OrderSide]]="SELL",MIS[[#This Row],[VALUE]]-MIS[[#This Row],[LIVE_VALUE]],MIS[[#This Row],[LIVE_VALUE]]-MIS[[#This Row],[VALUE]])</f>
        <v>-3465</v>
      </c>
      <c r="AH4800" t="str" cm="1">
        <f t="array" ref="AH4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0" t="str">
        <f>MIS[[#This Row],[TRADING SYMBOL]]</f>
        <v>NIFTY2552225050CE</v>
      </c>
      <c r="AJ4800" t="str">
        <f>IF(RIGHT(MIS[[#This Row],[Main/Hedge]],4)="MAIN","MAIN","HEDGE")</f>
        <v>MAIN</v>
      </c>
      <c r="AK4800" t="str" cm="1">
        <f t="array" ref="AK4800">_xlfn._xlws.FILTER(Table4[Column1],ISNUMBER(SEARCH(Table4[Column1],MIS[[#This Row],[OrderUniqueIdentifier]])),"")</f>
        <v>VWAP</v>
      </c>
    </row>
    <row r="4801" spans="1:37" x14ac:dyDescent="0.25">
      <c r="A4801" t="s">
        <v>71</v>
      </c>
      <c r="B4801" t="s">
        <v>923</v>
      </c>
      <c r="C4801" t="s">
        <v>8599</v>
      </c>
      <c r="D4801" t="s">
        <v>72</v>
      </c>
      <c r="E4801" t="s">
        <v>2904</v>
      </c>
      <c r="F4801" t="s">
        <v>73</v>
      </c>
      <c r="G4801" t="s">
        <v>74</v>
      </c>
      <c r="H4801" t="s">
        <v>93</v>
      </c>
      <c r="I4801" t="s">
        <v>76</v>
      </c>
      <c r="J4801" t="s">
        <v>8532</v>
      </c>
      <c r="K4801">
        <v>525</v>
      </c>
      <c r="L4801" t="s">
        <v>77</v>
      </c>
      <c r="M4801" t="s">
        <v>78</v>
      </c>
      <c r="N4801" t="s">
        <v>8600</v>
      </c>
      <c r="O4801" t="s">
        <v>8316</v>
      </c>
      <c r="P4801" t="s">
        <v>8533</v>
      </c>
      <c r="Q4801" t="s">
        <v>2907</v>
      </c>
      <c r="R4801" t="s">
        <v>79</v>
      </c>
      <c r="S4801" t="s">
        <v>24</v>
      </c>
      <c r="T4801" t="s">
        <v>2908</v>
      </c>
      <c r="U4801" t="s">
        <v>43</v>
      </c>
      <c r="V4801" t="s">
        <v>80</v>
      </c>
      <c r="W4801">
        <v>25050</v>
      </c>
      <c r="X4801" t="s">
        <v>81</v>
      </c>
      <c r="Y4801">
        <v>525</v>
      </c>
      <c r="Z4801" t="s">
        <v>8317</v>
      </c>
      <c r="AA4801" t="s">
        <v>8534</v>
      </c>
      <c r="AB4801" t="s">
        <v>90</v>
      </c>
      <c r="AC4801" t="s">
        <v>84</v>
      </c>
      <c r="AD4801">
        <f>_xlfn.XLOOKUP(MIS[[#This Row],[TRADING SYMBOL]],[1]Sheet1!$D:$D,[1]Sheet1!$C:$C)</f>
        <v>160.9</v>
      </c>
      <c r="AE4801">
        <f>MIS[[#This Row],[OrderAverageTradedPrice]]*MIS[[#This Row],[OrderQuantity]]</f>
        <v>96907.499999999854</v>
      </c>
      <c r="AF4801">
        <f>MIS[[#This Row],[LTP]]*MIS[[#This Row],[OrderQuantity]]</f>
        <v>84472.5</v>
      </c>
      <c r="AG4801">
        <f>IF(MIS[[#This Row],[OrderSide]]="SELL",MIS[[#This Row],[VALUE]]-MIS[[#This Row],[LIVE_VALUE]],MIS[[#This Row],[LIVE_VALUE]]-MIS[[#This Row],[VALUE]])</f>
        <v>-12434.999999999854</v>
      </c>
      <c r="AH4801" t="str" cm="1">
        <f t="array" ref="AH4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1" t="str">
        <f>MIS[[#This Row],[TRADING SYMBOL]]</f>
        <v>NIFTY2552225050CE</v>
      </c>
      <c r="AJ4801" t="str">
        <f>IF(RIGHT(MIS[[#This Row],[Main/Hedge]],4)="MAIN","MAIN","HEDGE")</f>
        <v>MAIN</v>
      </c>
      <c r="AK4801" t="str" cm="1">
        <f t="array" ref="AK4801">_xlfn._xlws.FILTER(Table4[Column1],ISNUMBER(SEARCH(Table4[Column1],MIS[[#This Row],[OrderUniqueIdentifier]])),"")</f>
        <v>VWAP</v>
      </c>
    </row>
    <row r="4802" spans="1:37" x14ac:dyDescent="0.25">
      <c r="A4802" t="s">
        <v>71</v>
      </c>
      <c r="B4802" t="s">
        <v>931</v>
      </c>
      <c r="C4802" t="s">
        <v>8601</v>
      </c>
      <c r="D4802" t="s">
        <v>72</v>
      </c>
      <c r="E4802" t="s">
        <v>2904</v>
      </c>
      <c r="F4802" t="s">
        <v>73</v>
      </c>
      <c r="G4802" t="s">
        <v>74</v>
      </c>
      <c r="H4802" t="s">
        <v>93</v>
      </c>
      <c r="I4802" t="s">
        <v>76</v>
      </c>
      <c r="J4802" t="s">
        <v>8532</v>
      </c>
      <c r="K4802">
        <v>450</v>
      </c>
      <c r="L4802" t="s">
        <v>77</v>
      </c>
      <c r="M4802" t="s">
        <v>78</v>
      </c>
      <c r="N4802" t="s">
        <v>7509</v>
      </c>
      <c r="O4802" t="s">
        <v>8301</v>
      </c>
      <c r="P4802" t="s">
        <v>8533</v>
      </c>
      <c r="Q4802" t="s">
        <v>2907</v>
      </c>
      <c r="R4802" t="s">
        <v>79</v>
      </c>
      <c r="S4802" t="s">
        <v>24</v>
      </c>
      <c r="T4802" t="s">
        <v>2908</v>
      </c>
      <c r="U4802" t="s">
        <v>43</v>
      </c>
      <c r="V4802" t="s">
        <v>80</v>
      </c>
      <c r="W4802">
        <v>25050</v>
      </c>
      <c r="X4802" t="s">
        <v>81</v>
      </c>
      <c r="Y4802">
        <v>450</v>
      </c>
      <c r="Z4802" t="s">
        <v>8302</v>
      </c>
      <c r="AA4802" t="s">
        <v>8534</v>
      </c>
      <c r="AB4802" t="s">
        <v>90</v>
      </c>
      <c r="AC4802" t="s">
        <v>84</v>
      </c>
      <c r="AD4802">
        <f>_xlfn.XLOOKUP(MIS[[#This Row],[TRADING SYMBOL]],[1]Sheet1!$D:$D,[1]Sheet1!$C:$C)</f>
        <v>160.9</v>
      </c>
      <c r="AE4802">
        <f>MIS[[#This Row],[OrderAverageTradedPrice]]*MIS[[#This Row],[OrderQuantity]]</f>
        <v>83250</v>
      </c>
      <c r="AF4802">
        <f>MIS[[#This Row],[LTP]]*MIS[[#This Row],[OrderQuantity]]</f>
        <v>72405</v>
      </c>
      <c r="AG4802">
        <f>IF(MIS[[#This Row],[OrderSide]]="SELL",MIS[[#This Row],[VALUE]]-MIS[[#This Row],[LIVE_VALUE]],MIS[[#This Row],[LIVE_VALUE]]-MIS[[#This Row],[VALUE]])</f>
        <v>-10845</v>
      </c>
      <c r="AH4802" t="str" cm="1">
        <f t="array" ref="AH4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2" t="str">
        <f>MIS[[#This Row],[TRADING SYMBOL]]</f>
        <v>NIFTY2552225050CE</v>
      </c>
      <c r="AJ4802" t="str">
        <f>IF(RIGHT(MIS[[#This Row],[Main/Hedge]],4)="MAIN","MAIN","HEDGE")</f>
        <v>MAIN</v>
      </c>
      <c r="AK4802" t="str" cm="1">
        <f t="array" ref="AK4802">_xlfn._xlws.FILTER(Table4[Column1],ISNUMBER(SEARCH(Table4[Column1],MIS[[#This Row],[OrderUniqueIdentifier]])),"")</f>
        <v>VWAP</v>
      </c>
    </row>
    <row r="4803" spans="1:37" x14ac:dyDescent="0.25">
      <c r="A4803" t="s">
        <v>71</v>
      </c>
      <c r="B4803" t="s">
        <v>940</v>
      </c>
      <c r="C4803" t="s">
        <v>8602</v>
      </c>
      <c r="D4803" t="s">
        <v>72</v>
      </c>
      <c r="E4803" t="s">
        <v>2904</v>
      </c>
      <c r="F4803" t="s">
        <v>73</v>
      </c>
      <c r="G4803" t="s">
        <v>74</v>
      </c>
      <c r="H4803" t="s">
        <v>93</v>
      </c>
      <c r="I4803" t="s">
        <v>76</v>
      </c>
      <c r="J4803" t="s">
        <v>8532</v>
      </c>
      <c r="K4803">
        <v>450</v>
      </c>
      <c r="L4803" t="s">
        <v>77</v>
      </c>
      <c r="M4803" t="s">
        <v>78</v>
      </c>
      <c r="N4803" t="s">
        <v>8603</v>
      </c>
      <c r="O4803" t="s">
        <v>8316</v>
      </c>
      <c r="P4803" t="s">
        <v>8533</v>
      </c>
      <c r="Q4803" t="s">
        <v>2907</v>
      </c>
      <c r="R4803" t="s">
        <v>79</v>
      </c>
      <c r="S4803" t="s">
        <v>24</v>
      </c>
      <c r="T4803" t="s">
        <v>2908</v>
      </c>
      <c r="U4803" t="s">
        <v>43</v>
      </c>
      <c r="V4803" t="s">
        <v>80</v>
      </c>
      <c r="W4803">
        <v>25050</v>
      </c>
      <c r="X4803" t="s">
        <v>81</v>
      </c>
      <c r="Y4803">
        <v>450</v>
      </c>
      <c r="Z4803" t="s">
        <v>8317</v>
      </c>
      <c r="AA4803" t="s">
        <v>8534</v>
      </c>
      <c r="AB4803" t="s">
        <v>90</v>
      </c>
      <c r="AC4803" t="s">
        <v>84</v>
      </c>
      <c r="AD4803">
        <f>_xlfn.XLOOKUP(MIS[[#This Row],[TRADING SYMBOL]],[1]Sheet1!$D:$D,[1]Sheet1!$C:$C)</f>
        <v>160.9</v>
      </c>
      <c r="AE4803">
        <f>MIS[[#This Row],[OrderAverageTradedPrice]]*MIS[[#This Row],[OrderQuantity]]</f>
        <v>82822.5</v>
      </c>
      <c r="AF4803">
        <f>MIS[[#This Row],[LTP]]*MIS[[#This Row],[OrderQuantity]]</f>
        <v>72405</v>
      </c>
      <c r="AG4803">
        <f>IF(MIS[[#This Row],[OrderSide]]="SELL",MIS[[#This Row],[VALUE]]-MIS[[#This Row],[LIVE_VALUE]],MIS[[#This Row],[LIVE_VALUE]]-MIS[[#This Row],[VALUE]])</f>
        <v>-10417.5</v>
      </c>
      <c r="AH4803" t="str" cm="1">
        <f t="array" ref="AH4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3" t="str">
        <f>MIS[[#This Row],[TRADING SYMBOL]]</f>
        <v>NIFTY2552225050CE</v>
      </c>
      <c r="AJ4803" t="str">
        <f>IF(RIGHT(MIS[[#This Row],[Main/Hedge]],4)="MAIN","MAIN","HEDGE")</f>
        <v>MAIN</v>
      </c>
      <c r="AK4803" t="str" cm="1">
        <f t="array" ref="AK4803">_xlfn._xlws.FILTER(Table4[Column1],ISNUMBER(SEARCH(Table4[Column1],MIS[[#This Row],[OrderUniqueIdentifier]])),"")</f>
        <v>VWAP</v>
      </c>
    </row>
    <row r="4804" spans="1:37" x14ac:dyDescent="0.25">
      <c r="A4804" t="s">
        <v>71</v>
      </c>
      <c r="B4804" t="s">
        <v>948</v>
      </c>
      <c r="C4804" t="s">
        <v>8604</v>
      </c>
      <c r="D4804" t="s">
        <v>72</v>
      </c>
      <c r="E4804" t="s">
        <v>2904</v>
      </c>
      <c r="F4804" t="s">
        <v>73</v>
      </c>
      <c r="G4804" t="s">
        <v>74</v>
      </c>
      <c r="H4804" t="s">
        <v>93</v>
      </c>
      <c r="I4804" t="s">
        <v>76</v>
      </c>
      <c r="J4804" t="s">
        <v>8532</v>
      </c>
      <c r="K4804">
        <v>75</v>
      </c>
      <c r="L4804" t="s">
        <v>77</v>
      </c>
      <c r="M4804" t="s">
        <v>78</v>
      </c>
      <c r="N4804" t="s">
        <v>8605</v>
      </c>
      <c r="O4804" t="s">
        <v>8383</v>
      </c>
      <c r="P4804" t="s">
        <v>8533</v>
      </c>
      <c r="Q4804" t="s">
        <v>2907</v>
      </c>
      <c r="R4804" t="s">
        <v>79</v>
      </c>
      <c r="S4804" t="s">
        <v>24</v>
      </c>
      <c r="T4804" t="s">
        <v>2908</v>
      </c>
      <c r="U4804" t="s">
        <v>43</v>
      </c>
      <c r="V4804" t="s">
        <v>80</v>
      </c>
      <c r="W4804">
        <v>25050</v>
      </c>
      <c r="X4804" t="s">
        <v>81</v>
      </c>
      <c r="Y4804">
        <v>75</v>
      </c>
      <c r="Z4804" t="s">
        <v>8384</v>
      </c>
      <c r="AA4804" t="s">
        <v>8534</v>
      </c>
      <c r="AB4804" t="s">
        <v>90</v>
      </c>
      <c r="AC4804" t="s">
        <v>84</v>
      </c>
      <c r="AD4804">
        <f>_xlfn.XLOOKUP(MIS[[#This Row],[TRADING SYMBOL]],[1]Sheet1!$D:$D,[1]Sheet1!$C:$C)</f>
        <v>160.9</v>
      </c>
      <c r="AE4804">
        <f>MIS[[#This Row],[OrderAverageTradedPrice]]*MIS[[#This Row],[OrderQuantity]]</f>
        <v>13743.75</v>
      </c>
      <c r="AF4804">
        <f>MIS[[#This Row],[LTP]]*MIS[[#This Row],[OrderQuantity]]</f>
        <v>12067.5</v>
      </c>
      <c r="AG4804">
        <f>IF(MIS[[#This Row],[OrderSide]]="SELL",MIS[[#This Row],[VALUE]]-MIS[[#This Row],[LIVE_VALUE]],MIS[[#This Row],[LIVE_VALUE]]-MIS[[#This Row],[VALUE]])</f>
        <v>-1676.25</v>
      </c>
      <c r="AH4804" t="str" cm="1">
        <f t="array" ref="AH4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4" t="str">
        <f>MIS[[#This Row],[TRADING SYMBOL]]</f>
        <v>NIFTY2552225050CE</v>
      </c>
      <c r="AJ4804" t="str">
        <f>IF(RIGHT(MIS[[#This Row],[Main/Hedge]],4)="MAIN","MAIN","HEDGE")</f>
        <v>MAIN</v>
      </c>
      <c r="AK4804" t="str" cm="1">
        <f t="array" ref="AK4804">_xlfn._xlws.FILTER(Table4[Column1],ISNUMBER(SEARCH(Table4[Column1],MIS[[#This Row],[OrderUniqueIdentifier]])),"")</f>
        <v>VWAP</v>
      </c>
    </row>
    <row r="4805" spans="1:37" x14ac:dyDescent="0.25">
      <c r="A4805" t="s">
        <v>71</v>
      </c>
      <c r="B4805" t="s">
        <v>951</v>
      </c>
      <c r="C4805" t="s">
        <v>8606</v>
      </c>
      <c r="D4805" t="s">
        <v>72</v>
      </c>
      <c r="E4805" t="s">
        <v>2904</v>
      </c>
      <c r="F4805" t="s">
        <v>73</v>
      </c>
      <c r="G4805" t="s">
        <v>74</v>
      </c>
      <c r="H4805" t="s">
        <v>93</v>
      </c>
      <c r="I4805" t="s">
        <v>76</v>
      </c>
      <c r="J4805" t="s">
        <v>8532</v>
      </c>
      <c r="K4805">
        <v>150</v>
      </c>
      <c r="L4805" t="s">
        <v>77</v>
      </c>
      <c r="M4805" t="s">
        <v>78</v>
      </c>
      <c r="N4805" t="s">
        <v>8607</v>
      </c>
      <c r="O4805" t="s">
        <v>8383</v>
      </c>
      <c r="P4805" t="s">
        <v>8533</v>
      </c>
      <c r="Q4805" t="s">
        <v>2907</v>
      </c>
      <c r="R4805" t="s">
        <v>79</v>
      </c>
      <c r="S4805" t="s">
        <v>24</v>
      </c>
      <c r="T4805" t="s">
        <v>2908</v>
      </c>
      <c r="U4805" t="s">
        <v>43</v>
      </c>
      <c r="V4805" t="s">
        <v>80</v>
      </c>
      <c r="W4805">
        <v>25050</v>
      </c>
      <c r="X4805" t="s">
        <v>81</v>
      </c>
      <c r="Y4805">
        <v>150</v>
      </c>
      <c r="Z4805" t="s">
        <v>8384</v>
      </c>
      <c r="AA4805" t="s">
        <v>8534</v>
      </c>
      <c r="AB4805" t="s">
        <v>90</v>
      </c>
      <c r="AC4805" t="s">
        <v>84</v>
      </c>
      <c r="AD4805">
        <f>_xlfn.XLOOKUP(MIS[[#This Row],[TRADING SYMBOL]],[1]Sheet1!$D:$D,[1]Sheet1!$C:$C)</f>
        <v>160.9</v>
      </c>
      <c r="AE4805">
        <f>MIS[[#This Row],[OrderAverageTradedPrice]]*MIS[[#This Row],[OrderQuantity]]</f>
        <v>28492.5</v>
      </c>
      <c r="AF4805">
        <f>MIS[[#This Row],[LTP]]*MIS[[#This Row],[OrderQuantity]]</f>
        <v>24135</v>
      </c>
      <c r="AG4805">
        <f>IF(MIS[[#This Row],[OrderSide]]="SELL",MIS[[#This Row],[VALUE]]-MIS[[#This Row],[LIVE_VALUE]],MIS[[#This Row],[LIVE_VALUE]]-MIS[[#This Row],[VALUE]])</f>
        <v>-4357.5</v>
      </c>
      <c r="AH4805" t="str" cm="1">
        <f t="array" ref="AH4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5" t="str">
        <f>MIS[[#This Row],[TRADING SYMBOL]]</f>
        <v>NIFTY2552225050CE</v>
      </c>
      <c r="AJ4805" t="str">
        <f>IF(RIGHT(MIS[[#This Row],[Main/Hedge]],4)="MAIN","MAIN","HEDGE")</f>
        <v>MAIN</v>
      </c>
      <c r="AK4805" t="str" cm="1">
        <f t="array" ref="AK4805">_xlfn._xlws.FILTER(Table4[Column1],ISNUMBER(SEARCH(Table4[Column1],MIS[[#This Row],[OrderUniqueIdentifier]])),"")</f>
        <v>VWAP</v>
      </c>
    </row>
    <row r="4806" spans="1:37" x14ac:dyDescent="0.25">
      <c r="A4806" t="s">
        <v>71</v>
      </c>
      <c r="B4806" t="s">
        <v>960</v>
      </c>
      <c r="C4806" t="s">
        <v>8608</v>
      </c>
      <c r="D4806" t="s">
        <v>72</v>
      </c>
      <c r="E4806" t="s">
        <v>2904</v>
      </c>
      <c r="F4806" t="s">
        <v>73</v>
      </c>
      <c r="G4806" t="s">
        <v>74</v>
      </c>
      <c r="H4806" t="s">
        <v>93</v>
      </c>
      <c r="I4806" t="s">
        <v>76</v>
      </c>
      <c r="J4806" t="s">
        <v>8532</v>
      </c>
      <c r="K4806">
        <v>225</v>
      </c>
      <c r="L4806" t="s">
        <v>77</v>
      </c>
      <c r="M4806" t="s">
        <v>78</v>
      </c>
      <c r="N4806" t="s">
        <v>8562</v>
      </c>
      <c r="O4806" t="s">
        <v>8316</v>
      </c>
      <c r="P4806" t="s">
        <v>8533</v>
      </c>
      <c r="Q4806" t="s">
        <v>2907</v>
      </c>
      <c r="R4806" t="s">
        <v>79</v>
      </c>
      <c r="S4806" t="s">
        <v>24</v>
      </c>
      <c r="T4806" t="s">
        <v>2908</v>
      </c>
      <c r="U4806" t="s">
        <v>43</v>
      </c>
      <c r="V4806" t="s">
        <v>80</v>
      </c>
      <c r="W4806">
        <v>25050</v>
      </c>
      <c r="X4806" t="s">
        <v>81</v>
      </c>
      <c r="Y4806">
        <v>225</v>
      </c>
      <c r="Z4806" t="s">
        <v>8317</v>
      </c>
      <c r="AA4806" t="s">
        <v>8534</v>
      </c>
      <c r="AB4806" t="s">
        <v>90</v>
      </c>
      <c r="AC4806" t="s">
        <v>84</v>
      </c>
      <c r="AD4806">
        <f>_xlfn.XLOOKUP(MIS[[#This Row],[TRADING SYMBOL]],[1]Sheet1!$D:$D,[1]Sheet1!$C:$C)</f>
        <v>160.9</v>
      </c>
      <c r="AE4806">
        <f>MIS[[#This Row],[OrderAverageTradedPrice]]*MIS[[#This Row],[OrderQuantity]]</f>
        <v>41613.75</v>
      </c>
      <c r="AF4806">
        <f>MIS[[#This Row],[LTP]]*MIS[[#This Row],[OrderQuantity]]</f>
        <v>36202.5</v>
      </c>
      <c r="AG4806">
        <f>IF(MIS[[#This Row],[OrderSide]]="SELL",MIS[[#This Row],[VALUE]]-MIS[[#This Row],[LIVE_VALUE]],MIS[[#This Row],[LIVE_VALUE]]-MIS[[#This Row],[VALUE]])</f>
        <v>-5411.25</v>
      </c>
      <c r="AH4806" t="str" cm="1">
        <f t="array" ref="AH4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6" t="str">
        <f>MIS[[#This Row],[TRADING SYMBOL]]</f>
        <v>NIFTY2552225050CE</v>
      </c>
      <c r="AJ4806" t="str">
        <f>IF(RIGHT(MIS[[#This Row],[Main/Hedge]],4)="MAIN","MAIN","HEDGE")</f>
        <v>MAIN</v>
      </c>
      <c r="AK4806" t="str" cm="1">
        <f t="array" ref="AK4806">_xlfn._xlws.FILTER(Table4[Column1],ISNUMBER(SEARCH(Table4[Column1],MIS[[#This Row],[OrderUniqueIdentifier]])),"")</f>
        <v>VWAP</v>
      </c>
    </row>
    <row r="4807" spans="1:37" x14ac:dyDescent="0.25">
      <c r="A4807" t="s">
        <v>71</v>
      </c>
      <c r="B4807" t="s">
        <v>969</v>
      </c>
      <c r="C4807" t="s">
        <v>8609</v>
      </c>
      <c r="D4807" t="s">
        <v>72</v>
      </c>
      <c r="E4807" t="s">
        <v>2904</v>
      </c>
      <c r="F4807" t="s">
        <v>73</v>
      </c>
      <c r="G4807" t="s">
        <v>74</v>
      </c>
      <c r="H4807" t="s">
        <v>93</v>
      </c>
      <c r="I4807" t="s">
        <v>76</v>
      </c>
      <c r="J4807" t="s">
        <v>8532</v>
      </c>
      <c r="K4807">
        <v>1200</v>
      </c>
      <c r="L4807" t="s">
        <v>77</v>
      </c>
      <c r="M4807" t="s">
        <v>78</v>
      </c>
      <c r="N4807" t="s">
        <v>8610</v>
      </c>
      <c r="O4807" t="s">
        <v>8316</v>
      </c>
      <c r="P4807" t="s">
        <v>8533</v>
      </c>
      <c r="Q4807" t="s">
        <v>2907</v>
      </c>
      <c r="R4807" t="s">
        <v>79</v>
      </c>
      <c r="S4807" t="s">
        <v>24</v>
      </c>
      <c r="T4807" t="s">
        <v>2908</v>
      </c>
      <c r="U4807" t="s">
        <v>43</v>
      </c>
      <c r="V4807" t="s">
        <v>80</v>
      </c>
      <c r="W4807">
        <v>25050</v>
      </c>
      <c r="X4807" t="s">
        <v>81</v>
      </c>
      <c r="Y4807">
        <v>1200</v>
      </c>
      <c r="Z4807" t="s">
        <v>8317</v>
      </c>
      <c r="AA4807" t="s">
        <v>8534</v>
      </c>
      <c r="AB4807" t="s">
        <v>90</v>
      </c>
      <c r="AC4807" t="s">
        <v>84</v>
      </c>
      <c r="AD4807">
        <f>_xlfn.XLOOKUP(MIS[[#This Row],[TRADING SYMBOL]],[1]Sheet1!$D:$D,[1]Sheet1!$C:$C)</f>
        <v>160.9</v>
      </c>
      <c r="AE4807">
        <f>MIS[[#This Row],[OrderAverageTradedPrice]]*MIS[[#This Row],[OrderQuantity]]</f>
        <v>220751.25</v>
      </c>
      <c r="AF4807">
        <f>MIS[[#This Row],[LTP]]*MIS[[#This Row],[OrderQuantity]]</f>
        <v>193080</v>
      </c>
      <c r="AG4807">
        <f>IF(MIS[[#This Row],[OrderSide]]="SELL",MIS[[#This Row],[VALUE]]-MIS[[#This Row],[LIVE_VALUE]],MIS[[#This Row],[LIVE_VALUE]]-MIS[[#This Row],[VALUE]])</f>
        <v>-27671.25</v>
      </c>
      <c r="AH4807" t="str" cm="1">
        <f t="array" ref="AH4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7" t="str">
        <f>MIS[[#This Row],[TRADING SYMBOL]]</f>
        <v>NIFTY2552225050CE</v>
      </c>
      <c r="AJ4807" t="str">
        <f>IF(RIGHT(MIS[[#This Row],[Main/Hedge]],4)="MAIN","MAIN","HEDGE")</f>
        <v>MAIN</v>
      </c>
      <c r="AK4807" t="str" cm="1">
        <f t="array" ref="AK4807">_xlfn._xlws.FILTER(Table4[Column1],ISNUMBER(SEARCH(Table4[Column1],MIS[[#This Row],[OrderUniqueIdentifier]])),"")</f>
        <v>VWAP</v>
      </c>
    </row>
    <row r="4808" spans="1:37" x14ac:dyDescent="0.25">
      <c r="A4808" t="s">
        <v>71</v>
      </c>
      <c r="B4808" t="s">
        <v>978</v>
      </c>
      <c r="C4808" t="s">
        <v>8611</v>
      </c>
      <c r="D4808" t="s">
        <v>72</v>
      </c>
      <c r="E4808" t="s">
        <v>2904</v>
      </c>
      <c r="F4808" t="s">
        <v>73</v>
      </c>
      <c r="G4808" t="s">
        <v>74</v>
      </c>
      <c r="H4808" t="s">
        <v>93</v>
      </c>
      <c r="I4808" t="s">
        <v>76</v>
      </c>
      <c r="J4808" t="s">
        <v>8532</v>
      </c>
      <c r="K4808">
        <v>150</v>
      </c>
      <c r="L4808" t="s">
        <v>77</v>
      </c>
      <c r="M4808" t="s">
        <v>78</v>
      </c>
      <c r="N4808" t="s">
        <v>7509</v>
      </c>
      <c r="O4808" t="s">
        <v>8301</v>
      </c>
      <c r="P4808" t="s">
        <v>8533</v>
      </c>
      <c r="Q4808" t="s">
        <v>2907</v>
      </c>
      <c r="R4808" t="s">
        <v>79</v>
      </c>
      <c r="S4808" t="s">
        <v>24</v>
      </c>
      <c r="T4808" t="s">
        <v>2908</v>
      </c>
      <c r="U4808" t="s">
        <v>43</v>
      </c>
      <c r="V4808" t="s">
        <v>80</v>
      </c>
      <c r="W4808">
        <v>25050</v>
      </c>
      <c r="X4808" t="s">
        <v>81</v>
      </c>
      <c r="Y4808">
        <v>150</v>
      </c>
      <c r="Z4808" t="s">
        <v>8302</v>
      </c>
      <c r="AA4808" t="s">
        <v>8534</v>
      </c>
      <c r="AB4808" t="s">
        <v>90</v>
      </c>
      <c r="AC4808" t="s">
        <v>84</v>
      </c>
      <c r="AD4808">
        <f>_xlfn.XLOOKUP(MIS[[#This Row],[TRADING SYMBOL]],[1]Sheet1!$D:$D,[1]Sheet1!$C:$C)</f>
        <v>160.9</v>
      </c>
      <c r="AE4808">
        <f>MIS[[#This Row],[OrderAverageTradedPrice]]*MIS[[#This Row],[OrderQuantity]]</f>
        <v>27750</v>
      </c>
      <c r="AF4808">
        <f>MIS[[#This Row],[LTP]]*MIS[[#This Row],[OrderQuantity]]</f>
        <v>24135</v>
      </c>
      <c r="AG4808">
        <f>IF(MIS[[#This Row],[OrderSide]]="SELL",MIS[[#This Row],[VALUE]]-MIS[[#This Row],[LIVE_VALUE]],MIS[[#This Row],[LIVE_VALUE]]-MIS[[#This Row],[VALUE]])</f>
        <v>-3615</v>
      </c>
      <c r="AH4808" t="str" cm="1">
        <f t="array" ref="AH4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8" t="str">
        <f>MIS[[#This Row],[TRADING SYMBOL]]</f>
        <v>NIFTY2552225050CE</v>
      </c>
      <c r="AJ4808" t="str">
        <f>IF(RIGHT(MIS[[#This Row],[Main/Hedge]],4)="MAIN","MAIN","HEDGE")</f>
        <v>MAIN</v>
      </c>
      <c r="AK4808" t="str" cm="1">
        <f t="array" ref="AK4808">_xlfn._xlws.FILTER(Table4[Column1],ISNUMBER(SEARCH(Table4[Column1],MIS[[#This Row],[OrderUniqueIdentifier]])),"")</f>
        <v>VWAP</v>
      </c>
    </row>
    <row r="4809" spans="1:37" x14ac:dyDescent="0.25">
      <c r="A4809" t="s">
        <v>71</v>
      </c>
      <c r="B4809" t="s">
        <v>986</v>
      </c>
      <c r="C4809" t="s">
        <v>8612</v>
      </c>
      <c r="D4809" t="s">
        <v>72</v>
      </c>
      <c r="E4809" t="s">
        <v>2904</v>
      </c>
      <c r="F4809" t="s">
        <v>73</v>
      </c>
      <c r="G4809" t="s">
        <v>74</v>
      </c>
      <c r="H4809" t="s">
        <v>93</v>
      </c>
      <c r="I4809" t="s">
        <v>76</v>
      </c>
      <c r="J4809" t="s">
        <v>8532</v>
      </c>
      <c r="K4809">
        <v>150</v>
      </c>
      <c r="L4809" t="s">
        <v>77</v>
      </c>
      <c r="M4809" t="s">
        <v>78</v>
      </c>
      <c r="N4809" t="s">
        <v>8562</v>
      </c>
      <c r="O4809" t="s">
        <v>8316</v>
      </c>
      <c r="P4809" t="s">
        <v>8533</v>
      </c>
      <c r="Q4809" t="s">
        <v>2907</v>
      </c>
      <c r="R4809" t="s">
        <v>79</v>
      </c>
      <c r="S4809" t="s">
        <v>24</v>
      </c>
      <c r="T4809" t="s">
        <v>2908</v>
      </c>
      <c r="U4809" t="s">
        <v>43</v>
      </c>
      <c r="V4809" t="s">
        <v>80</v>
      </c>
      <c r="W4809">
        <v>25050</v>
      </c>
      <c r="X4809" t="s">
        <v>81</v>
      </c>
      <c r="Y4809">
        <v>150</v>
      </c>
      <c r="Z4809" t="s">
        <v>8317</v>
      </c>
      <c r="AA4809" t="s">
        <v>8534</v>
      </c>
      <c r="AB4809" t="s">
        <v>90</v>
      </c>
      <c r="AC4809" t="s">
        <v>84</v>
      </c>
      <c r="AD4809">
        <f>_xlfn.XLOOKUP(MIS[[#This Row],[TRADING SYMBOL]],[1]Sheet1!$D:$D,[1]Sheet1!$C:$C)</f>
        <v>160.9</v>
      </c>
      <c r="AE4809">
        <f>MIS[[#This Row],[OrderAverageTradedPrice]]*MIS[[#This Row],[OrderQuantity]]</f>
        <v>27742.5</v>
      </c>
      <c r="AF4809">
        <f>MIS[[#This Row],[LTP]]*MIS[[#This Row],[OrderQuantity]]</f>
        <v>24135</v>
      </c>
      <c r="AG4809">
        <f>IF(MIS[[#This Row],[OrderSide]]="SELL",MIS[[#This Row],[VALUE]]-MIS[[#This Row],[LIVE_VALUE]],MIS[[#This Row],[LIVE_VALUE]]-MIS[[#This Row],[VALUE]])</f>
        <v>-3607.5</v>
      </c>
      <c r="AH4809" t="str" cm="1">
        <f t="array" ref="AH4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9" t="str">
        <f>MIS[[#This Row],[TRADING SYMBOL]]</f>
        <v>NIFTY2552225050CE</v>
      </c>
      <c r="AJ4809" t="str">
        <f>IF(RIGHT(MIS[[#This Row],[Main/Hedge]],4)="MAIN","MAIN","HEDGE")</f>
        <v>MAIN</v>
      </c>
      <c r="AK4809" t="str" cm="1">
        <f t="array" ref="AK4809">_xlfn._xlws.FILTER(Table4[Column1],ISNUMBER(SEARCH(Table4[Column1],MIS[[#This Row],[OrderUniqueIdentifier]])),"")</f>
        <v>VWAP</v>
      </c>
    </row>
    <row r="4810" spans="1:37" x14ac:dyDescent="0.25">
      <c r="A4810" t="s">
        <v>71</v>
      </c>
      <c r="B4810" t="s">
        <v>994</v>
      </c>
      <c r="C4810" t="s">
        <v>8613</v>
      </c>
      <c r="D4810" t="s">
        <v>72</v>
      </c>
      <c r="E4810" t="s">
        <v>2904</v>
      </c>
      <c r="F4810" t="s">
        <v>73</v>
      </c>
      <c r="G4810" t="s">
        <v>74</v>
      </c>
      <c r="H4810" t="s">
        <v>93</v>
      </c>
      <c r="I4810" t="s">
        <v>76</v>
      </c>
      <c r="J4810" t="s">
        <v>8532</v>
      </c>
      <c r="K4810">
        <v>75</v>
      </c>
      <c r="L4810" t="s">
        <v>77</v>
      </c>
      <c r="M4810" t="s">
        <v>78</v>
      </c>
      <c r="N4810" t="s">
        <v>7509</v>
      </c>
      <c r="O4810" t="s">
        <v>8301</v>
      </c>
      <c r="P4810" t="s">
        <v>8533</v>
      </c>
      <c r="Q4810" t="s">
        <v>2907</v>
      </c>
      <c r="R4810" t="s">
        <v>79</v>
      </c>
      <c r="S4810" t="s">
        <v>24</v>
      </c>
      <c r="T4810" t="s">
        <v>2908</v>
      </c>
      <c r="U4810" t="s">
        <v>43</v>
      </c>
      <c r="V4810" t="s">
        <v>80</v>
      </c>
      <c r="W4810">
        <v>25050</v>
      </c>
      <c r="X4810" t="s">
        <v>81</v>
      </c>
      <c r="Y4810">
        <v>75</v>
      </c>
      <c r="Z4810" t="s">
        <v>8302</v>
      </c>
      <c r="AA4810" t="s">
        <v>8534</v>
      </c>
      <c r="AB4810" t="s">
        <v>90</v>
      </c>
      <c r="AC4810" t="s">
        <v>84</v>
      </c>
      <c r="AD4810">
        <f>_xlfn.XLOOKUP(MIS[[#This Row],[TRADING SYMBOL]],[1]Sheet1!$D:$D,[1]Sheet1!$C:$C)</f>
        <v>160.9</v>
      </c>
      <c r="AE4810">
        <f>MIS[[#This Row],[OrderAverageTradedPrice]]*MIS[[#This Row],[OrderQuantity]]</f>
        <v>13875</v>
      </c>
      <c r="AF4810">
        <f>MIS[[#This Row],[LTP]]*MIS[[#This Row],[OrderQuantity]]</f>
        <v>12067.5</v>
      </c>
      <c r="AG4810">
        <f>IF(MIS[[#This Row],[OrderSide]]="SELL",MIS[[#This Row],[VALUE]]-MIS[[#This Row],[LIVE_VALUE]],MIS[[#This Row],[LIVE_VALUE]]-MIS[[#This Row],[VALUE]])</f>
        <v>-1807.5</v>
      </c>
      <c r="AH4810" t="str" cm="1">
        <f t="array" ref="AH4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0" t="str">
        <f>MIS[[#This Row],[TRADING SYMBOL]]</f>
        <v>NIFTY2552225050CE</v>
      </c>
      <c r="AJ4810" t="str">
        <f>IF(RIGHT(MIS[[#This Row],[Main/Hedge]],4)="MAIN","MAIN","HEDGE")</f>
        <v>MAIN</v>
      </c>
      <c r="AK4810" t="str" cm="1">
        <f t="array" ref="AK4810">_xlfn._xlws.FILTER(Table4[Column1],ISNUMBER(SEARCH(Table4[Column1],MIS[[#This Row],[OrderUniqueIdentifier]])),"")</f>
        <v>VWAP</v>
      </c>
    </row>
    <row r="4811" spans="1:37" x14ac:dyDescent="0.25">
      <c r="A4811" t="s">
        <v>71</v>
      </c>
      <c r="B4811" t="s">
        <v>1001</v>
      </c>
      <c r="C4811" t="s">
        <v>8614</v>
      </c>
      <c r="D4811" t="s">
        <v>72</v>
      </c>
      <c r="E4811" t="s">
        <v>2904</v>
      </c>
      <c r="F4811" t="s">
        <v>73</v>
      </c>
      <c r="G4811" t="s">
        <v>74</v>
      </c>
      <c r="H4811" t="s">
        <v>93</v>
      </c>
      <c r="I4811" t="s">
        <v>76</v>
      </c>
      <c r="J4811" t="s">
        <v>8532</v>
      </c>
      <c r="K4811">
        <v>150</v>
      </c>
      <c r="L4811" t="s">
        <v>77</v>
      </c>
      <c r="M4811" t="s">
        <v>78</v>
      </c>
      <c r="N4811" t="s">
        <v>8562</v>
      </c>
      <c r="O4811" t="s">
        <v>8316</v>
      </c>
      <c r="P4811" t="s">
        <v>8533</v>
      </c>
      <c r="Q4811" t="s">
        <v>2907</v>
      </c>
      <c r="R4811" t="s">
        <v>79</v>
      </c>
      <c r="S4811" t="s">
        <v>24</v>
      </c>
      <c r="T4811" t="s">
        <v>2908</v>
      </c>
      <c r="U4811" t="s">
        <v>43</v>
      </c>
      <c r="V4811" t="s">
        <v>80</v>
      </c>
      <c r="W4811">
        <v>25050</v>
      </c>
      <c r="X4811" t="s">
        <v>81</v>
      </c>
      <c r="Y4811">
        <v>150</v>
      </c>
      <c r="Z4811" t="s">
        <v>8317</v>
      </c>
      <c r="AA4811" t="s">
        <v>8534</v>
      </c>
      <c r="AB4811" t="s">
        <v>90</v>
      </c>
      <c r="AC4811" t="s">
        <v>84</v>
      </c>
      <c r="AD4811">
        <f>_xlfn.XLOOKUP(MIS[[#This Row],[TRADING SYMBOL]],[1]Sheet1!$D:$D,[1]Sheet1!$C:$C)</f>
        <v>160.9</v>
      </c>
      <c r="AE4811">
        <f>MIS[[#This Row],[OrderAverageTradedPrice]]*MIS[[#This Row],[OrderQuantity]]</f>
        <v>27742.5</v>
      </c>
      <c r="AF4811">
        <f>MIS[[#This Row],[LTP]]*MIS[[#This Row],[OrderQuantity]]</f>
        <v>24135</v>
      </c>
      <c r="AG4811">
        <f>IF(MIS[[#This Row],[OrderSide]]="SELL",MIS[[#This Row],[VALUE]]-MIS[[#This Row],[LIVE_VALUE]],MIS[[#This Row],[LIVE_VALUE]]-MIS[[#This Row],[VALUE]])</f>
        <v>-3607.5</v>
      </c>
      <c r="AH4811" t="str" cm="1">
        <f t="array" ref="AH4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1" t="str">
        <f>MIS[[#This Row],[TRADING SYMBOL]]</f>
        <v>NIFTY2552225050CE</v>
      </c>
      <c r="AJ4811" t="str">
        <f>IF(RIGHT(MIS[[#This Row],[Main/Hedge]],4)="MAIN","MAIN","HEDGE")</f>
        <v>MAIN</v>
      </c>
      <c r="AK4811" t="str" cm="1">
        <f t="array" ref="AK4811">_xlfn._xlws.FILTER(Table4[Column1],ISNUMBER(SEARCH(Table4[Column1],MIS[[#This Row],[OrderUniqueIdentifier]])),"")</f>
        <v>VWAP</v>
      </c>
    </row>
    <row r="4812" spans="1:37" x14ac:dyDescent="0.25">
      <c r="A4812" t="s">
        <v>71</v>
      </c>
      <c r="B4812" t="s">
        <v>1010</v>
      </c>
      <c r="C4812" t="s">
        <v>8615</v>
      </c>
      <c r="D4812" t="s">
        <v>72</v>
      </c>
      <c r="E4812" t="s">
        <v>2904</v>
      </c>
      <c r="F4812" t="s">
        <v>73</v>
      </c>
      <c r="G4812" t="s">
        <v>74</v>
      </c>
      <c r="H4812" t="s">
        <v>93</v>
      </c>
      <c r="I4812" t="s">
        <v>76</v>
      </c>
      <c r="J4812" t="s">
        <v>8532</v>
      </c>
      <c r="K4812">
        <v>75</v>
      </c>
      <c r="L4812" t="s">
        <v>77</v>
      </c>
      <c r="M4812" t="s">
        <v>78</v>
      </c>
      <c r="N4812" t="s">
        <v>6054</v>
      </c>
      <c r="O4812" t="s">
        <v>8288</v>
      </c>
      <c r="P4812" t="s">
        <v>8533</v>
      </c>
      <c r="Q4812" t="s">
        <v>2907</v>
      </c>
      <c r="R4812" t="s">
        <v>79</v>
      </c>
      <c r="S4812" t="s">
        <v>24</v>
      </c>
      <c r="T4812" t="s">
        <v>2908</v>
      </c>
      <c r="U4812" t="s">
        <v>43</v>
      </c>
      <c r="V4812" t="s">
        <v>80</v>
      </c>
      <c r="W4812">
        <v>25050</v>
      </c>
      <c r="X4812" t="s">
        <v>81</v>
      </c>
      <c r="Y4812">
        <v>75</v>
      </c>
      <c r="Z4812" t="s">
        <v>8289</v>
      </c>
      <c r="AA4812" t="s">
        <v>8534</v>
      </c>
      <c r="AB4812" t="s">
        <v>90</v>
      </c>
      <c r="AC4812" t="s">
        <v>84</v>
      </c>
      <c r="AD4812">
        <f>_xlfn.XLOOKUP(MIS[[#This Row],[TRADING SYMBOL]],[1]Sheet1!$D:$D,[1]Sheet1!$C:$C)</f>
        <v>160.9</v>
      </c>
      <c r="AE4812">
        <f>MIS[[#This Row],[OrderAverageTradedPrice]]*MIS[[#This Row],[OrderQuantity]]</f>
        <v>14175</v>
      </c>
      <c r="AF4812">
        <f>MIS[[#This Row],[LTP]]*MIS[[#This Row],[OrderQuantity]]</f>
        <v>12067.5</v>
      </c>
      <c r="AG4812">
        <f>IF(MIS[[#This Row],[OrderSide]]="SELL",MIS[[#This Row],[VALUE]]-MIS[[#This Row],[LIVE_VALUE]],MIS[[#This Row],[LIVE_VALUE]]-MIS[[#This Row],[VALUE]])</f>
        <v>-2107.5</v>
      </c>
      <c r="AH4812" t="str" cm="1">
        <f t="array" ref="AH4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2" t="str">
        <f>MIS[[#This Row],[TRADING SYMBOL]]</f>
        <v>NIFTY2552225050CE</v>
      </c>
      <c r="AJ4812" t="str">
        <f>IF(RIGHT(MIS[[#This Row],[Main/Hedge]],4)="MAIN","MAIN","HEDGE")</f>
        <v>MAIN</v>
      </c>
      <c r="AK4812" t="str" cm="1">
        <f t="array" ref="AK4812">_xlfn._xlws.FILTER(Table4[Column1],ISNUMBER(SEARCH(Table4[Column1],MIS[[#This Row],[OrderUniqueIdentifier]])),"")</f>
        <v>VWAP</v>
      </c>
    </row>
    <row r="4813" spans="1:37" x14ac:dyDescent="0.25">
      <c r="A4813" t="s">
        <v>71</v>
      </c>
      <c r="B4813" t="s">
        <v>1013</v>
      </c>
      <c r="C4813" t="s">
        <v>8616</v>
      </c>
      <c r="D4813" t="s">
        <v>72</v>
      </c>
      <c r="E4813" t="s">
        <v>2904</v>
      </c>
      <c r="F4813" t="s">
        <v>73</v>
      </c>
      <c r="G4813" t="s">
        <v>74</v>
      </c>
      <c r="H4813" t="s">
        <v>93</v>
      </c>
      <c r="I4813" t="s">
        <v>76</v>
      </c>
      <c r="J4813" t="s">
        <v>8532</v>
      </c>
      <c r="K4813">
        <v>450</v>
      </c>
      <c r="L4813" t="s">
        <v>77</v>
      </c>
      <c r="M4813" t="s">
        <v>78</v>
      </c>
      <c r="N4813" t="s">
        <v>7509</v>
      </c>
      <c r="O4813" t="s">
        <v>8301</v>
      </c>
      <c r="P4813" t="s">
        <v>8533</v>
      </c>
      <c r="Q4813" t="s">
        <v>2907</v>
      </c>
      <c r="R4813" t="s">
        <v>79</v>
      </c>
      <c r="S4813" t="s">
        <v>24</v>
      </c>
      <c r="T4813" t="s">
        <v>2908</v>
      </c>
      <c r="U4813" t="s">
        <v>43</v>
      </c>
      <c r="V4813" t="s">
        <v>80</v>
      </c>
      <c r="W4813">
        <v>25050</v>
      </c>
      <c r="X4813" t="s">
        <v>81</v>
      </c>
      <c r="Y4813">
        <v>450</v>
      </c>
      <c r="Z4813" t="s">
        <v>8302</v>
      </c>
      <c r="AA4813" t="s">
        <v>8534</v>
      </c>
      <c r="AB4813" t="s">
        <v>90</v>
      </c>
      <c r="AC4813" t="s">
        <v>84</v>
      </c>
      <c r="AD4813">
        <f>_xlfn.XLOOKUP(MIS[[#This Row],[TRADING SYMBOL]],[1]Sheet1!$D:$D,[1]Sheet1!$C:$C)</f>
        <v>160.9</v>
      </c>
      <c r="AE4813">
        <f>MIS[[#This Row],[OrderAverageTradedPrice]]*MIS[[#This Row],[OrderQuantity]]</f>
        <v>83250</v>
      </c>
      <c r="AF4813">
        <f>MIS[[#This Row],[LTP]]*MIS[[#This Row],[OrderQuantity]]</f>
        <v>72405</v>
      </c>
      <c r="AG4813">
        <f>IF(MIS[[#This Row],[OrderSide]]="SELL",MIS[[#This Row],[VALUE]]-MIS[[#This Row],[LIVE_VALUE]],MIS[[#This Row],[LIVE_VALUE]]-MIS[[#This Row],[VALUE]])</f>
        <v>-10845</v>
      </c>
      <c r="AH4813" t="str" cm="1">
        <f t="array" ref="AH4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3" t="str">
        <f>MIS[[#This Row],[TRADING SYMBOL]]</f>
        <v>NIFTY2552225050CE</v>
      </c>
      <c r="AJ4813" t="str">
        <f>IF(RIGHT(MIS[[#This Row],[Main/Hedge]],4)="MAIN","MAIN","HEDGE")</f>
        <v>MAIN</v>
      </c>
      <c r="AK4813" t="str" cm="1">
        <f t="array" ref="AK4813">_xlfn._xlws.FILTER(Table4[Column1],ISNUMBER(SEARCH(Table4[Column1],MIS[[#This Row],[OrderUniqueIdentifier]])),"")</f>
        <v>VWAP</v>
      </c>
    </row>
    <row r="4814" spans="1:37" x14ac:dyDescent="0.25">
      <c r="A4814" t="s">
        <v>71</v>
      </c>
      <c r="B4814" t="s">
        <v>1021</v>
      </c>
      <c r="C4814" t="s">
        <v>8617</v>
      </c>
      <c r="D4814" t="s">
        <v>72</v>
      </c>
      <c r="E4814" t="s">
        <v>2904</v>
      </c>
      <c r="F4814" t="s">
        <v>73</v>
      </c>
      <c r="G4814" t="s">
        <v>74</v>
      </c>
      <c r="H4814" t="s">
        <v>93</v>
      </c>
      <c r="I4814" t="s">
        <v>76</v>
      </c>
      <c r="J4814" t="s">
        <v>8532</v>
      </c>
      <c r="K4814">
        <v>225</v>
      </c>
      <c r="L4814" t="s">
        <v>77</v>
      </c>
      <c r="M4814" t="s">
        <v>78</v>
      </c>
      <c r="N4814" t="s">
        <v>8575</v>
      </c>
      <c r="O4814" t="s">
        <v>8297</v>
      </c>
      <c r="P4814" t="s">
        <v>8533</v>
      </c>
      <c r="Q4814" t="s">
        <v>2907</v>
      </c>
      <c r="R4814" t="s">
        <v>79</v>
      </c>
      <c r="S4814" t="s">
        <v>24</v>
      </c>
      <c r="T4814" t="s">
        <v>2908</v>
      </c>
      <c r="U4814" t="s">
        <v>43</v>
      </c>
      <c r="V4814" t="s">
        <v>80</v>
      </c>
      <c r="W4814">
        <v>25050</v>
      </c>
      <c r="X4814" t="s">
        <v>81</v>
      </c>
      <c r="Y4814">
        <v>225</v>
      </c>
      <c r="Z4814" t="s">
        <v>8298</v>
      </c>
      <c r="AA4814" t="s">
        <v>8534</v>
      </c>
      <c r="AB4814" t="s">
        <v>90</v>
      </c>
      <c r="AC4814" t="s">
        <v>84</v>
      </c>
      <c r="AD4814">
        <f>_xlfn.XLOOKUP(MIS[[#This Row],[TRADING SYMBOL]],[1]Sheet1!$D:$D,[1]Sheet1!$C:$C)</f>
        <v>160.9</v>
      </c>
      <c r="AE4814">
        <f>MIS[[#This Row],[OrderAverageTradedPrice]]*MIS[[#This Row],[OrderQuantity]]</f>
        <v>42075</v>
      </c>
      <c r="AF4814">
        <f>MIS[[#This Row],[LTP]]*MIS[[#This Row],[OrderQuantity]]</f>
        <v>36202.5</v>
      </c>
      <c r="AG4814">
        <f>IF(MIS[[#This Row],[OrderSide]]="SELL",MIS[[#This Row],[VALUE]]-MIS[[#This Row],[LIVE_VALUE]],MIS[[#This Row],[LIVE_VALUE]]-MIS[[#This Row],[VALUE]])</f>
        <v>-5872.5</v>
      </c>
      <c r="AH4814" t="str" cm="1">
        <f t="array" ref="AH4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4" t="str">
        <f>MIS[[#This Row],[TRADING SYMBOL]]</f>
        <v>NIFTY2552225050CE</v>
      </c>
      <c r="AJ4814" t="str">
        <f>IF(RIGHT(MIS[[#This Row],[Main/Hedge]],4)="MAIN","MAIN","HEDGE")</f>
        <v>MAIN</v>
      </c>
      <c r="AK4814" t="str" cm="1">
        <f t="array" ref="AK4814">_xlfn._xlws.FILTER(Table4[Column1],ISNUMBER(SEARCH(Table4[Column1],MIS[[#This Row],[OrderUniqueIdentifier]])),"")</f>
        <v>VWAP</v>
      </c>
    </row>
    <row r="4815" spans="1:37" x14ac:dyDescent="0.25">
      <c r="A4815" t="s">
        <v>71</v>
      </c>
      <c r="B4815" t="s">
        <v>1029</v>
      </c>
      <c r="C4815" t="s">
        <v>8618</v>
      </c>
      <c r="D4815" t="s">
        <v>72</v>
      </c>
      <c r="E4815" t="s">
        <v>2904</v>
      </c>
      <c r="F4815" t="s">
        <v>73</v>
      </c>
      <c r="G4815" t="s">
        <v>74</v>
      </c>
      <c r="H4815" t="s">
        <v>93</v>
      </c>
      <c r="I4815" t="s">
        <v>76</v>
      </c>
      <c r="J4815" t="s">
        <v>8532</v>
      </c>
      <c r="K4815">
        <v>225</v>
      </c>
      <c r="L4815" t="s">
        <v>77</v>
      </c>
      <c r="M4815" t="s">
        <v>78</v>
      </c>
      <c r="N4815" t="s">
        <v>8571</v>
      </c>
      <c r="O4815" t="s">
        <v>8297</v>
      </c>
      <c r="P4815" t="s">
        <v>8533</v>
      </c>
      <c r="Q4815" t="s">
        <v>2907</v>
      </c>
      <c r="R4815" t="s">
        <v>79</v>
      </c>
      <c r="S4815" t="s">
        <v>24</v>
      </c>
      <c r="T4815" t="s">
        <v>2908</v>
      </c>
      <c r="U4815" t="s">
        <v>43</v>
      </c>
      <c r="V4815" t="s">
        <v>80</v>
      </c>
      <c r="W4815">
        <v>25050</v>
      </c>
      <c r="X4815" t="s">
        <v>81</v>
      </c>
      <c r="Y4815">
        <v>225</v>
      </c>
      <c r="Z4815" t="s">
        <v>8298</v>
      </c>
      <c r="AA4815" t="s">
        <v>8534</v>
      </c>
      <c r="AB4815" t="s">
        <v>90</v>
      </c>
      <c r="AC4815" t="s">
        <v>84</v>
      </c>
      <c r="AD4815">
        <f>_xlfn.XLOOKUP(MIS[[#This Row],[TRADING SYMBOL]],[1]Sheet1!$D:$D,[1]Sheet1!$C:$C)</f>
        <v>160.9</v>
      </c>
      <c r="AE4815">
        <f>MIS[[#This Row],[OrderAverageTradedPrice]]*MIS[[#This Row],[OrderQuantity]]</f>
        <v>42063.75</v>
      </c>
      <c r="AF4815">
        <f>MIS[[#This Row],[LTP]]*MIS[[#This Row],[OrderQuantity]]</f>
        <v>36202.5</v>
      </c>
      <c r="AG4815">
        <f>IF(MIS[[#This Row],[OrderSide]]="SELL",MIS[[#This Row],[VALUE]]-MIS[[#This Row],[LIVE_VALUE]],MIS[[#This Row],[LIVE_VALUE]]-MIS[[#This Row],[VALUE]])</f>
        <v>-5861.25</v>
      </c>
      <c r="AH4815" t="str" cm="1">
        <f t="array" ref="AH4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5" t="str">
        <f>MIS[[#This Row],[TRADING SYMBOL]]</f>
        <v>NIFTY2552225050CE</v>
      </c>
      <c r="AJ4815" t="str">
        <f>IF(RIGHT(MIS[[#This Row],[Main/Hedge]],4)="MAIN","MAIN","HEDGE")</f>
        <v>MAIN</v>
      </c>
      <c r="AK4815" t="str" cm="1">
        <f t="array" ref="AK4815">_xlfn._xlws.FILTER(Table4[Column1],ISNUMBER(SEARCH(Table4[Column1],MIS[[#This Row],[OrderUniqueIdentifier]])),"")</f>
        <v>VWAP</v>
      </c>
    </row>
    <row r="4816" spans="1:37" x14ac:dyDescent="0.25">
      <c r="A4816" t="s">
        <v>71</v>
      </c>
      <c r="B4816" t="s">
        <v>1037</v>
      </c>
      <c r="C4816" t="s">
        <v>8619</v>
      </c>
      <c r="D4816" t="s">
        <v>72</v>
      </c>
      <c r="E4816" t="s">
        <v>2904</v>
      </c>
      <c r="F4816" t="s">
        <v>73</v>
      </c>
      <c r="G4816" t="s">
        <v>74</v>
      </c>
      <c r="H4816" t="s">
        <v>93</v>
      </c>
      <c r="I4816" t="s">
        <v>76</v>
      </c>
      <c r="J4816" t="s">
        <v>8532</v>
      </c>
      <c r="K4816">
        <v>150</v>
      </c>
      <c r="L4816" t="s">
        <v>77</v>
      </c>
      <c r="M4816" t="s">
        <v>78</v>
      </c>
      <c r="N4816" t="s">
        <v>8620</v>
      </c>
      <c r="O4816" t="s">
        <v>8301</v>
      </c>
      <c r="P4816" t="s">
        <v>8533</v>
      </c>
      <c r="Q4816" t="s">
        <v>2907</v>
      </c>
      <c r="R4816" t="s">
        <v>79</v>
      </c>
      <c r="S4816" t="s">
        <v>24</v>
      </c>
      <c r="T4816" t="s">
        <v>2908</v>
      </c>
      <c r="U4816" t="s">
        <v>43</v>
      </c>
      <c r="V4816" t="s">
        <v>80</v>
      </c>
      <c r="W4816">
        <v>25050</v>
      </c>
      <c r="X4816" t="s">
        <v>81</v>
      </c>
      <c r="Y4816">
        <v>150</v>
      </c>
      <c r="Z4816" t="s">
        <v>8302</v>
      </c>
      <c r="AA4816" t="s">
        <v>8534</v>
      </c>
      <c r="AB4816" t="s">
        <v>90</v>
      </c>
      <c r="AC4816" t="s">
        <v>84</v>
      </c>
      <c r="AD4816">
        <f>_xlfn.XLOOKUP(MIS[[#This Row],[TRADING SYMBOL]],[1]Sheet1!$D:$D,[1]Sheet1!$C:$C)</f>
        <v>160.9</v>
      </c>
      <c r="AE4816">
        <f>MIS[[#This Row],[OrderAverageTradedPrice]]*MIS[[#This Row],[OrderQuantity]]</f>
        <v>27761.25</v>
      </c>
      <c r="AF4816">
        <f>MIS[[#This Row],[LTP]]*MIS[[#This Row],[OrderQuantity]]</f>
        <v>24135</v>
      </c>
      <c r="AG4816">
        <f>IF(MIS[[#This Row],[OrderSide]]="SELL",MIS[[#This Row],[VALUE]]-MIS[[#This Row],[LIVE_VALUE]],MIS[[#This Row],[LIVE_VALUE]]-MIS[[#This Row],[VALUE]])</f>
        <v>-3626.25</v>
      </c>
      <c r="AH4816" t="str" cm="1">
        <f t="array" ref="AH4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6" t="str">
        <f>MIS[[#This Row],[TRADING SYMBOL]]</f>
        <v>NIFTY2552225050CE</v>
      </c>
      <c r="AJ4816" t="str">
        <f>IF(RIGHT(MIS[[#This Row],[Main/Hedge]],4)="MAIN","MAIN","HEDGE")</f>
        <v>MAIN</v>
      </c>
      <c r="AK4816" t="str" cm="1">
        <f t="array" ref="AK4816">_xlfn._xlws.FILTER(Table4[Column1],ISNUMBER(SEARCH(Table4[Column1],MIS[[#This Row],[OrderUniqueIdentifier]])),"")</f>
        <v>VWAP</v>
      </c>
    </row>
    <row r="4817" spans="1:37" x14ac:dyDescent="0.25">
      <c r="A4817" t="s">
        <v>71</v>
      </c>
      <c r="B4817" t="s">
        <v>1045</v>
      </c>
      <c r="C4817" t="s">
        <v>8621</v>
      </c>
      <c r="D4817" t="s">
        <v>72</v>
      </c>
      <c r="E4817" t="s">
        <v>2904</v>
      </c>
      <c r="F4817" t="s">
        <v>73</v>
      </c>
      <c r="G4817" t="s">
        <v>74</v>
      </c>
      <c r="H4817" t="s">
        <v>93</v>
      </c>
      <c r="I4817" t="s">
        <v>76</v>
      </c>
      <c r="J4817" t="s">
        <v>8532</v>
      </c>
      <c r="K4817">
        <v>300</v>
      </c>
      <c r="L4817" t="s">
        <v>77</v>
      </c>
      <c r="M4817" t="s">
        <v>78</v>
      </c>
      <c r="N4817" t="s">
        <v>8562</v>
      </c>
      <c r="O4817" t="s">
        <v>8316</v>
      </c>
      <c r="P4817" t="s">
        <v>8533</v>
      </c>
      <c r="Q4817" t="s">
        <v>2907</v>
      </c>
      <c r="R4817" t="s">
        <v>79</v>
      </c>
      <c r="S4817" t="s">
        <v>24</v>
      </c>
      <c r="T4817" t="s">
        <v>2908</v>
      </c>
      <c r="U4817" t="s">
        <v>43</v>
      </c>
      <c r="V4817" t="s">
        <v>80</v>
      </c>
      <c r="W4817">
        <v>25050</v>
      </c>
      <c r="X4817" t="s">
        <v>81</v>
      </c>
      <c r="Y4817">
        <v>300</v>
      </c>
      <c r="Z4817" t="s">
        <v>8317</v>
      </c>
      <c r="AA4817" t="s">
        <v>8534</v>
      </c>
      <c r="AB4817" t="s">
        <v>90</v>
      </c>
      <c r="AC4817" t="s">
        <v>84</v>
      </c>
      <c r="AD4817">
        <f>_xlfn.XLOOKUP(MIS[[#This Row],[TRADING SYMBOL]],[1]Sheet1!$D:$D,[1]Sheet1!$C:$C)</f>
        <v>160.9</v>
      </c>
      <c r="AE4817">
        <f>MIS[[#This Row],[OrderAverageTradedPrice]]*MIS[[#This Row],[OrderQuantity]]</f>
        <v>55485</v>
      </c>
      <c r="AF4817">
        <f>MIS[[#This Row],[LTP]]*MIS[[#This Row],[OrderQuantity]]</f>
        <v>48270</v>
      </c>
      <c r="AG4817">
        <f>IF(MIS[[#This Row],[OrderSide]]="SELL",MIS[[#This Row],[VALUE]]-MIS[[#This Row],[LIVE_VALUE]],MIS[[#This Row],[LIVE_VALUE]]-MIS[[#This Row],[VALUE]])</f>
        <v>-7215</v>
      </c>
      <c r="AH4817" t="str" cm="1">
        <f t="array" ref="AH4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7" t="str">
        <f>MIS[[#This Row],[TRADING SYMBOL]]</f>
        <v>NIFTY2552225050CE</v>
      </c>
      <c r="AJ4817" t="str">
        <f>IF(RIGHT(MIS[[#This Row],[Main/Hedge]],4)="MAIN","MAIN","HEDGE")</f>
        <v>MAIN</v>
      </c>
      <c r="AK4817" t="str" cm="1">
        <f t="array" ref="AK4817">_xlfn._xlws.FILTER(Table4[Column1],ISNUMBER(SEARCH(Table4[Column1],MIS[[#This Row],[OrderUniqueIdentifier]])),"")</f>
        <v>VWAP</v>
      </c>
    </row>
    <row r="4818" spans="1:37" x14ac:dyDescent="0.25">
      <c r="A4818" t="s">
        <v>71</v>
      </c>
      <c r="B4818" t="s">
        <v>1054</v>
      </c>
      <c r="C4818" t="s">
        <v>8622</v>
      </c>
      <c r="D4818" t="s">
        <v>72</v>
      </c>
      <c r="E4818" t="s">
        <v>2904</v>
      </c>
      <c r="F4818" t="s">
        <v>73</v>
      </c>
      <c r="G4818" t="s">
        <v>74</v>
      </c>
      <c r="H4818" t="s">
        <v>93</v>
      </c>
      <c r="I4818" t="s">
        <v>76</v>
      </c>
      <c r="J4818" t="s">
        <v>8532</v>
      </c>
      <c r="K4818">
        <v>75</v>
      </c>
      <c r="L4818" t="s">
        <v>77</v>
      </c>
      <c r="M4818" t="s">
        <v>78</v>
      </c>
      <c r="N4818" t="s">
        <v>7509</v>
      </c>
      <c r="O4818" t="s">
        <v>8301</v>
      </c>
      <c r="P4818" t="s">
        <v>8533</v>
      </c>
      <c r="Q4818" t="s">
        <v>2907</v>
      </c>
      <c r="R4818" t="s">
        <v>79</v>
      </c>
      <c r="S4818" t="s">
        <v>24</v>
      </c>
      <c r="T4818" t="s">
        <v>2908</v>
      </c>
      <c r="U4818" t="s">
        <v>43</v>
      </c>
      <c r="V4818" t="s">
        <v>80</v>
      </c>
      <c r="W4818">
        <v>25050</v>
      </c>
      <c r="X4818" t="s">
        <v>81</v>
      </c>
      <c r="Y4818">
        <v>75</v>
      </c>
      <c r="Z4818" t="s">
        <v>8302</v>
      </c>
      <c r="AA4818" t="s">
        <v>8534</v>
      </c>
      <c r="AB4818" t="s">
        <v>90</v>
      </c>
      <c r="AC4818" t="s">
        <v>84</v>
      </c>
      <c r="AD4818">
        <f>_xlfn.XLOOKUP(MIS[[#This Row],[TRADING SYMBOL]],[1]Sheet1!$D:$D,[1]Sheet1!$C:$C)</f>
        <v>160.9</v>
      </c>
      <c r="AE4818">
        <f>MIS[[#This Row],[OrderAverageTradedPrice]]*MIS[[#This Row],[OrderQuantity]]</f>
        <v>13875</v>
      </c>
      <c r="AF4818">
        <f>MIS[[#This Row],[LTP]]*MIS[[#This Row],[OrderQuantity]]</f>
        <v>12067.5</v>
      </c>
      <c r="AG4818">
        <f>IF(MIS[[#This Row],[OrderSide]]="SELL",MIS[[#This Row],[VALUE]]-MIS[[#This Row],[LIVE_VALUE]],MIS[[#This Row],[LIVE_VALUE]]-MIS[[#This Row],[VALUE]])</f>
        <v>-1807.5</v>
      </c>
      <c r="AH4818" t="str" cm="1">
        <f t="array" ref="AH4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8" t="str">
        <f>MIS[[#This Row],[TRADING SYMBOL]]</f>
        <v>NIFTY2552225050CE</v>
      </c>
      <c r="AJ4818" t="str">
        <f>IF(RIGHT(MIS[[#This Row],[Main/Hedge]],4)="MAIN","MAIN","HEDGE")</f>
        <v>MAIN</v>
      </c>
      <c r="AK4818" t="str" cm="1">
        <f t="array" ref="AK4818">_xlfn._xlws.FILTER(Table4[Column1],ISNUMBER(SEARCH(Table4[Column1],MIS[[#This Row],[OrderUniqueIdentifier]])),"")</f>
        <v>VWAP</v>
      </c>
    </row>
    <row r="4819" spans="1:37" x14ac:dyDescent="0.25">
      <c r="A4819" t="s">
        <v>71</v>
      </c>
      <c r="B4819" t="s">
        <v>1061</v>
      </c>
      <c r="C4819" t="s">
        <v>8623</v>
      </c>
      <c r="D4819" t="s">
        <v>72</v>
      </c>
      <c r="E4819" t="s">
        <v>2904</v>
      </c>
      <c r="F4819" t="s">
        <v>73</v>
      </c>
      <c r="G4819" t="s">
        <v>74</v>
      </c>
      <c r="H4819" t="s">
        <v>93</v>
      </c>
      <c r="I4819" t="s">
        <v>76</v>
      </c>
      <c r="J4819" t="s">
        <v>8532</v>
      </c>
      <c r="K4819">
        <v>225</v>
      </c>
      <c r="L4819" t="s">
        <v>77</v>
      </c>
      <c r="M4819" t="s">
        <v>78</v>
      </c>
      <c r="N4819" t="s">
        <v>7604</v>
      </c>
      <c r="O4819" t="s">
        <v>8293</v>
      </c>
      <c r="P4819" t="s">
        <v>8533</v>
      </c>
      <c r="Q4819" t="s">
        <v>2907</v>
      </c>
      <c r="R4819" t="s">
        <v>79</v>
      </c>
      <c r="S4819" t="s">
        <v>24</v>
      </c>
      <c r="T4819" t="s">
        <v>2908</v>
      </c>
      <c r="U4819" t="s">
        <v>43</v>
      </c>
      <c r="V4819" t="s">
        <v>80</v>
      </c>
      <c r="W4819">
        <v>25050</v>
      </c>
      <c r="X4819" t="s">
        <v>81</v>
      </c>
      <c r="Y4819">
        <v>225</v>
      </c>
      <c r="Z4819" t="s">
        <v>8294</v>
      </c>
      <c r="AA4819" t="s">
        <v>8534</v>
      </c>
      <c r="AB4819" t="s">
        <v>90</v>
      </c>
      <c r="AC4819" t="s">
        <v>84</v>
      </c>
      <c r="AD4819">
        <f>_xlfn.XLOOKUP(MIS[[#This Row],[TRADING SYMBOL]],[1]Sheet1!$D:$D,[1]Sheet1!$C:$C)</f>
        <v>160.9</v>
      </c>
      <c r="AE4819">
        <f>MIS[[#This Row],[OrderAverageTradedPrice]]*MIS[[#This Row],[OrderQuantity]]</f>
        <v>41242.5</v>
      </c>
      <c r="AF4819">
        <f>MIS[[#This Row],[LTP]]*MIS[[#This Row],[OrderQuantity]]</f>
        <v>36202.5</v>
      </c>
      <c r="AG4819">
        <f>IF(MIS[[#This Row],[OrderSide]]="SELL",MIS[[#This Row],[VALUE]]-MIS[[#This Row],[LIVE_VALUE]],MIS[[#This Row],[LIVE_VALUE]]-MIS[[#This Row],[VALUE]])</f>
        <v>-5040</v>
      </c>
      <c r="AH4819" t="str" cm="1">
        <f t="array" ref="AH4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9" t="str">
        <f>MIS[[#This Row],[TRADING SYMBOL]]</f>
        <v>NIFTY2552225050CE</v>
      </c>
      <c r="AJ4819" t="str">
        <f>IF(RIGHT(MIS[[#This Row],[Main/Hedge]],4)="MAIN","MAIN","HEDGE")</f>
        <v>MAIN</v>
      </c>
      <c r="AK4819" t="str" cm="1">
        <f t="array" ref="AK4819">_xlfn._xlws.FILTER(Table4[Column1],ISNUMBER(SEARCH(Table4[Column1],MIS[[#This Row],[OrderUniqueIdentifier]])),"")</f>
        <v>VWAP</v>
      </c>
    </row>
    <row r="4820" spans="1:37" x14ac:dyDescent="0.25">
      <c r="A4820" t="s">
        <v>71</v>
      </c>
      <c r="B4820" t="s">
        <v>1070</v>
      </c>
      <c r="C4820" t="s">
        <v>8624</v>
      </c>
      <c r="D4820" t="s">
        <v>72</v>
      </c>
      <c r="E4820" t="s">
        <v>2904</v>
      </c>
      <c r="F4820" t="s">
        <v>73</v>
      </c>
      <c r="G4820" t="s">
        <v>74</v>
      </c>
      <c r="H4820" t="s">
        <v>93</v>
      </c>
      <c r="I4820" t="s">
        <v>76</v>
      </c>
      <c r="J4820" t="s">
        <v>8532</v>
      </c>
      <c r="K4820">
        <v>75</v>
      </c>
      <c r="L4820" t="s">
        <v>77</v>
      </c>
      <c r="M4820" t="s">
        <v>78</v>
      </c>
      <c r="N4820" t="s">
        <v>8605</v>
      </c>
      <c r="O4820" t="s">
        <v>8293</v>
      </c>
      <c r="P4820" t="s">
        <v>8533</v>
      </c>
      <c r="Q4820" t="s">
        <v>2907</v>
      </c>
      <c r="R4820" t="s">
        <v>79</v>
      </c>
      <c r="S4820" t="s">
        <v>24</v>
      </c>
      <c r="T4820" t="s">
        <v>2908</v>
      </c>
      <c r="U4820" t="s">
        <v>43</v>
      </c>
      <c r="V4820" t="s">
        <v>80</v>
      </c>
      <c r="W4820">
        <v>25050</v>
      </c>
      <c r="X4820" t="s">
        <v>81</v>
      </c>
      <c r="Y4820">
        <v>75</v>
      </c>
      <c r="Z4820" t="s">
        <v>8294</v>
      </c>
      <c r="AA4820" t="s">
        <v>8534</v>
      </c>
      <c r="AB4820" t="s">
        <v>90</v>
      </c>
      <c r="AC4820" t="s">
        <v>84</v>
      </c>
      <c r="AD4820">
        <f>_xlfn.XLOOKUP(MIS[[#This Row],[TRADING SYMBOL]],[1]Sheet1!$D:$D,[1]Sheet1!$C:$C)</f>
        <v>160.9</v>
      </c>
      <c r="AE4820">
        <f>MIS[[#This Row],[OrderAverageTradedPrice]]*MIS[[#This Row],[OrderQuantity]]</f>
        <v>13743.75</v>
      </c>
      <c r="AF4820">
        <f>MIS[[#This Row],[LTP]]*MIS[[#This Row],[OrderQuantity]]</f>
        <v>12067.5</v>
      </c>
      <c r="AG4820">
        <f>IF(MIS[[#This Row],[OrderSide]]="SELL",MIS[[#This Row],[VALUE]]-MIS[[#This Row],[LIVE_VALUE]],MIS[[#This Row],[LIVE_VALUE]]-MIS[[#This Row],[VALUE]])</f>
        <v>-1676.25</v>
      </c>
      <c r="AH4820" t="str" cm="1">
        <f t="array" ref="AH4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0" t="str">
        <f>MIS[[#This Row],[TRADING SYMBOL]]</f>
        <v>NIFTY2552225050CE</v>
      </c>
      <c r="AJ4820" t="str">
        <f>IF(RIGHT(MIS[[#This Row],[Main/Hedge]],4)="MAIN","MAIN","HEDGE")</f>
        <v>MAIN</v>
      </c>
      <c r="AK4820" t="str" cm="1">
        <f t="array" ref="AK4820">_xlfn._xlws.FILTER(Table4[Column1],ISNUMBER(SEARCH(Table4[Column1],MIS[[#This Row],[OrderUniqueIdentifier]])),"")</f>
        <v>VWAP</v>
      </c>
    </row>
    <row r="4821" spans="1:37" x14ac:dyDescent="0.25">
      <c r="A4821" t="s">
        <v>71</v>
      </c>
      <c r="B4821" t="s">
        <v>1077</v>
      </c>
      <c r="C4821" t="s">
        <v>8625</v>
      </c>
      <c r="D4821" t="s">
        <v>72</v>
      </c>
      <c r="E4821" t="s">
        <v>2904</v>
      </c>
      <c r="F4821" t="s">
        <v>73</v>
      </c>
      <c r="G4821" t="s">
        <v>74</v>
      </c>
      <c r="H4821" t="s">
        <v>93</v>
      </c>
      <c r="I4821" t="s">
        <v>76</v>
      </c>
      <c r="J4821" t="s">
        <v>8532</v>
      </c>
      <c r="K4821">
        <v>900</v>
      </c>
      <c r="L4821" t="s">
        <v>77</v>
      </c>
      <c r="M4821" t="s">
        <v>78</v>
      </c>
      <c r="N4821" t="s">
        <v>7509</v>
      </c>
      <c r="O4821" t="s">
        <v>8301</v>
      </c>
      <c r="P4821" t="s">
        <v>8533</v>
      </c>
      <c r="Q4821" t="s">
        <v>2907</v>
      </c>
      <c r="R4821" t="s">
        <v>79</v>
      </c>
      <c r="S4821" t="s">
        <v>24</v>
      </c>
      <c r="T4821" t="s">
        <v>2908</v>
      </c>
      <c r="U4821" t="s">
        <v>43</v>
      </c>
      <c r="V4821" t="s">
        <v>80</v>
      </c>
      <c r="W4821">
        <v>25050</v>
      </c>
      <c r="X4821" t="s">
        <v>81</v>
      </c>
      <c r="Y4821">
        <v>900</v>
      </c>
      <c r="Z4821" t="s">
        <v>8302</v>
      </c>
      <c r="AA4821" t="s">
        <v>8534</v>
      </c>
      <c r="AB4821" t="s">
        <v>90</v>
      </c>
      <c r="AC4821" t="s">
        <v>84</v>
      </c>
      <c r="AD4821">
        <f>_xlfn.XLOOKUP(MIS[[#This Row],[TRADING SYMBOL]],[1]Sheet1!$D:$D,[1]Sheet1!$C:$C)</f>
        <v>160.9</v>
      </c>
      <c r="AE4821">
        <f>MIS[[#This Row],[OrderAverageTradedPrice]]*MIS[[#This Row],[OrderQuantity]]</f>
        <v>166500</v>
      </c>
      <c r="AF4821">
        <f>MIS[[#This Row],[LTP]]*MIS[[#This Row],[OrderQuantity]]</f>
        <v>144810</v>
      </c>
      <c r="AG4821">
        <f>IF(MIS[[#This Row],[OrderSide]]="SELL",MIS[[#This Row],[VALUE]]-MIS[[#This Row],[LIVE_VALUE]],MIS[[#This Row],[LIVE_VALUE]]-MIS[[#This Row],[VALUE]])</f>
        <v>-21690</v>
      </c>
      <c r="AH4821" t="str" cm="1">
        <f t="array" ref="AH4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1" t="str">
        <f>MIS[[#This Row],[TRADING SYMBOL]]</f>
        <v>NIFTY2552225050CE</v>
      </c>
      <c r="AJ4821" t="str">
        <f>IF(RIGHT(MIS[[#This Row],[Main/Hedge]],4)="MAIN","MAIN","HEDGE")</f>
        <v>MAIN</v>
      </c>
      <c r="AK4821" t="str" cm="1">
        <f t="array" ref="AK4821">_xlfn._xlws.FILTER(Table4[Column1],ISNUMBER(SEARCH(Table4[Column1],MIS[[#This Row],[OrderUniqueIdentifier]])),"")</f>
        <v>VWAP</v>
      </c>
    </row>
    <row r="4822" spans="1:37" x14ac:dyDescent="0.25">
      <c r="A4822" t="s">
        <v>71</v>
      </c>
      <c r="B4822" t="s">
        <v>1086</v>
      </c>
      <c r="C4822" t="s">
        <v>8626</v>
      </c>
      <c r="D4822" t="s">
        <v>72</v>
      </c>
      <c r="E4822" t="s">
        <v>2904</v>
      </c>
      <c r="F4822" t="s">
        <v>73</v>
      </c>
      <c r="G4822" t="s">
        <v>74</v>
      </c>
      <c r="H4822" t="s">
        <v>93</v>
      </c>
      <c r="I4822" t="s">
        <v>76</v>
      </c>
      <c r="J4822" t="s">
        <v>8532</v>
      </c>
      <c r="K4822">
        <v>225</v>
      </c>
      <c r="L4822" t="s">
        <v>77</v>
      </c>
      <c r="M4822" t="s">
        <v>78</v>
      </c>
      <c r="N4822" t="s">
        <v>8627</v>
      </c>
      <c r="O4822" t="s">
        <v>8301</v>
      </c>
      <c r="P4822" t="s">
        <v>8533</v>
      </c>
      <c r="Q4822" t="s">
        <v>2907</v>
      </c>
      <c r="R4822" t="s">
        <v>79</v>
      </c>
      <c r="S4822" t="s">
        <v>24</v>
      </c>
      <c r="T4822" t="s">
        <v>2908</v>
      </c>
      <c r="U4822" t="s">
        <v>43</v>
      </c>
      <c r="V4822" t="s">
        <v>80</v>
      </c>
      <c r="W4822">
        <v>25050</v>
      </c>
      <c r="X4822" t="s">
        <v>81</v>
      </c>
      <c r="Y4822">
        <v>225</v>
      </c>
      <c r="Z4822" t="s">
        <v>8302</v>
      </c>
      <c r="AA4822" t="s">
        <v>8534</v>
      </c>
      <c r="AB4822" t="s">
        <v>90</v>
      </c>
      <c r="AC4822" t="s">
        <v>84</v>
      </c>
      <c r="AD4822">
        <f>_xlfn.XLOOKUP(MIS[[#This Row],[TRADING SYMBOL]],[1]Sheet1!$D:$D,[1]Sheet1!$C:$C)</f>
        <v>160.9</v>
      </c>
      <c r="AE4822">
        <f>MIS[[#This Row],[OrderAverageTradedPrice]]*MIS[[#This Row],[OrderQuantity]]</f>
        <v>41369.999999999847</v>
      </c>
      <c r="AF4822">
        <f>MIS[[#This Row],[LTP]]*MIS[[#This Row],[OrderQuantity]]</f>
        <v>36202.5</v>
      </c>
      <c r="AG4822">
        <f>IF(MIS[[#This Row],[OrderSide]]="SELL",MIS[[#This Row],[VALUE]]-MIS[[#This Row],[LIVE_VALUE]],MIS[[#This Row],[LIVE_VALUE]]-MIS[[#This Row],[VALUE]])</f>
        <v>-5167.4999999998472</v>
      </c>
      <c r="AH4822" t="str" cm="1">
        <f t="array" ref="AH4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2" t="str">
        <f>MIS[[#This Row],[TRADING SYMBOL]]</f>
        <v>NIFTY2552225050CE</v>
      </c>
      <c r="AJ4822" t="str">
        <f>IF(RIGHT(MIS[[#This Row],[Main/Hedge]],4)="MAIN","MAIN","HEDGE")</f>
        <v>MAIN</v>
      </c>
      <c r="AK4822" t="str" cm="1">
        <f t="array" ref="AK4822">_xlfn._xlws.FILTER(Table4[Column1],ISNUMBER(SEARCH(Table4[Column1],MIS[[#This Row],[OrderUniqueIdentifier]])),"")</f>
        <v>VWAP</v>
      </c>
    </row>
    <row r="4823" spans="1:37" x14ac:dyDescent="0.25">
      <c r="A4823" t="s">
        <v>71</v>
      </c>
      <c r="B4823" t="s">
        <v>1093</v>
      </c>
      <c r="C4823" t="s">
        <v>8628</v>
      </c>
      <c r="D4823" t="s">
        <v>72</v>
      </c>
      <c r="E4823" t="s">
        <v>2904</v>
      </c>
      <c r="F4823" t="s">
        <v>73</v>
      </c>
      <c r="G4823" t="s">
        <v>74</v>
      </c>
      <c r="H4823" t="s">
        <v>93</v>
      </c>
      <c r="I4823" t="s">
        <v>76</v>
      </c>
      <c r="J4823" t="s">
        <v>8532</v>
      </c>
      <c r="K4823">
        <v>525</v>
      </c>
      <c r="L4823" t="s">
        <v>77</v>
      </c>
      <c r="M4823" t="s">
        <v>78</v>
      </c>
      <c r="N4823" t="s">
        <v>7509</v>
      </c>
      <c r="O4823" t="s">
        <v>8301</v>
      </c>
      <c r="P4823" t="s">
        <v>8533</v>
      </c>
      <c r="Q4823" t="s">
        <v>2907</v>
      </c>
      <c r="R4823" t="s">
        <v>79</v>
      </c>
      <c r="S4823" t="s">
        <v>24</v>
      </c>
      <c r="T4823" t="s">
        <v>2908</v>
      </c>
      <c r="U4823" t="s">
        <v>43</v>
      </c>
      <c r="V4823" t="s">
        <v>80</v>
      </c>
      <c r="W4823">
        <v>25050</v>
      </c>
      <c r="X4823" t="s">
        <v>81</v>
      </c>
      <c r="Y4823">
        <v>525</v>
      </c>
      <c r="Z4823" t="s">
        <v>8302</v>
      </c>
      <c r="AA4823" t="s">
        <v>8534</v>
      </c>
      <c r="AB4823" t="s">
        <v>90</v>
      </c>
      <c r="AC4823" t="s">
        <v>84</v>
      </c>
      <c r="AD4823">
        <f>_xlfn.XLOOKUP(MIS[[#This Row],[TRADING SYMBOL]],[1]Sheet1!$D:$D,[1]Sheet1!$C:$C)</f>
        <v>160.9</v>
      </c>
      <c r="AE4823">
        <f>MIS[[#This Row],[OrderAverageTradedPrice]]*MIS[[#This Row],[OrderQuantity]]</f>
        <v>97125</v>
      </c>
      <c r="AF4823">
        <f>MIS[[#This Row],[LTP]]*MIS[[#This Row],[OrderQuantity]]</f>
        <v>84472.5</v>
      </c>
      <c r="AG4823">
        <f>IF(MIS[[#This Row],[OrderSide]]="SELL",MIS[[#This Row],[VALUE]]-MIS[[#This Row],[LIVE_VALUE]],MIS[[#This Row],[LIVE_VALUE]]-MIS[[#This Row],[VALUE]])</f>
        <v>-12652.5</v>
      </c>
      <c r="AH4823" t="str" cm="1">
        <f t="array" ref="AH4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3" t="str">
        <f>MIS[[#This Row],[TRADING SYMBOL]]</f>
        <v>NIFTY2552225050CE</v>
      </c>
      <c r="AJ4823" t="str">
        <f>IF(RIGHT(MIS[[#This Row],[Main/Hedge]],4)="MAIN","MAIN","HEDGE")</f>
        <v>MAIN</v>
      </c>
      <c r="AK4823" t="str" cm="1">
        <f t="array" ref="AK4823">_xlfn._xlws.FILTER(Table4[Column1],ISNUMBER(SEARCH(Table4[Column1],MIS[[#This Row],[OrderUniqueIdentifier]])),"")</f>
        <v>VWAP</v>
      </c>
    </row>
    <row r="4824" spans="1:37" x14ac:dyDescent="0.25">
      <c r="A4824" t="s">
        <v>71</v>
      </c>
      <c r="B4824" t="s">
        <v>1100</v>
      </c>
      <c r="C4824" t="s">
        <v>8629</v>
      </c>
      <c r="D4824" t="s">
        <v>72</v>
      </c>
      <c r="E4824" t="s">
        <v>2904</v>
      </c>
      <c r="F4824" t="s">
        <v>73</v>
      </c>
      <c r="G4824" t="s">
        <v>74</v>
      </c>
      <c r="H4824" t="s">
        <v>93</v>
      </c>
      <c r="I4824" t="s">
        <v>76</v>
      </c>
      <c r="J4824" t="s">
        <v>8532</v>
      </c>
      <c r="K4824">
        <v>75</v>
      </c>
      <c r="L4824" t="s">
        <v>77</v>
      </c>
      <c r="M4824" t="s">
        <v>78</v>
      </c>
      <c r="N4824" t="s">
        <v>8571</v>
      </c>
      <c r="O4824" t="s">
        <v>8301</v>
      </c>
      <c r="P4824" t="s">
        <v>8533</v>
      </c>
      <c r="Q4824" t="s">
        <v>2907</v>
      </c>
      <c r="R4824" t="s">
        <v>79</v>
      </c>
      <c r="S4824" t="s">
        <v>24</v>
      </c>
      <c r="T4824" t="s">
        <v>2908</v>
      </c>
      <c r="U4824" t="s">
        <v>43</v>
      </c>
      <c r="V4824" t="s">
        <v>80</v>
      </c>
      <c r="W4824">
        <v>25050</v>
      </c>
      <c r="X4824" t="s">
        <v>81</v>
      </c>
      <c r="Y4824">
        <v>75</v>
      </c>
      <c r="Z4824" t="s">
        <v>8302</v>
      </c>
      <c r="AA4824" t="s">
        <v>8534</v>
      </c>
      <c r="AB4824" t="s">
        <v>90</v>
      </c>
      <c r="AC4824" t="s">
        <v>84</v>
      </c>
      <c r="AD4824">
        <f>_xlfn.XLOOKUP(MIS[[#This Row],[TRADING SYMBOL]],[1]Sheet1!$D:$D,[1]Sheet1!$C:$C)</f>
        <v>160.9</v>
      </c>
      <c r="AE4824">
        <f>MIS[[#This Row],[OrderAverageTradedPrice]]*MIS[[#This Row],[OrderQuantity]]</f>
        <v>14021.25</v>
      </c>
      <c r="AF4824">
        <f>MIS[[#This Row],[LTP]]*MIS[[#This Row],[OrderQuantity]]</f>
        <v>12067.5</v>
      </c>
      <c r="AG4824">
        <f>IF(MIS[[#This Row],[OrderSide]]="SELL",MIS[[#This Row],[VALUE]]-MIS[[#This Row],[LIVE_VALUE]],MIS[[#This Row],[LIVE_VALUE]]-MIS[[#This Row],[VALUE]])</f>
        <v>-1953.75</v>
      </c>
      <c r="AH4824" t="str" cm="1">
        <f t="array" ref="AH4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4" t="str">
        <f>MIS[[#This Row],[TRADING SYMBOL]]</f>
        <v>NIFTY2552225050CE</v>
      </c>
      <c r="AJ4824" t="str">
        <f>IF(RIGHT(MIS[[#This Row],[Main/Hedge]],4)="MAIN","MAIN","HEDGE")</f>
        <v>MAIN</v>
      </c>
      <c r="AK4824" t="str" cm="1">
        <f t="array" ref="AK4824">_xlfn._xlws.FILTER(Table4[Column1],ISNUMBER(SEARCH(Table4[Column1],MIS[[#This Row],[OrderUniqueIdentifier]])),"")</f>
        <v>VWAP</v>
      </c>
    </row>
    <row r="4825" spans="1:37" x14ac:dyDescent="0.25">
      <c r="A4825" t="s">
        <v>71</v>
      </c>
      <c r="B4825" t="s">
        <v>1108</v>
      </c>
      <c r="C4825" t="s">
        <v>8630</v>
      </c>
      <c r="D4825" t="s">
        <v>72</v>
      </c>
      <c r="E4825" t="s">
        <v>2904</v>
      </c>
      <c r="F4825" t="s">
        <v>73</v>
      </c>
      <c r="G4825" t="s">
        <v>74</v>
      </c>
      <c r="H4825" t="s">
        <v>93</v>
      </c>
      <c r="I4825" t="s">
        <v>76</v>
      </c>
      <c r="J4825" t="s">
        <v>8532</v>
      </c>
      <c r="K4825">
        <v>225</v>
      </c>
      <c r="L4825" t="s">
        <v>77</v>
      </c>
      <c r="M4825" t="s">
        <v>78</v>
      </c>
      <c r="N4825" t="s">
        <v>6823</v>
      </c>
      <c r="O4825" t="s">
        <v>8297</v>
      </c>
      <c r="P4825" t="s">
        <v>8533</v>
      </c>
      <c r="Q4825" t="s">
        <v>2907</v>
      </c>
      <c r="R4825" t="s">
        <v>79</v>
      </c>
      <c r="S4825" t="s">
        <v>24</v>
      </c>
      <c r="T4825" t="s">
        <v>2908</v>
      </c>
      <c r="U4825" t="s">
        <v>43</v>
      </c>
      <c r="V4825" t="s">
        <v>80</v>
      </c>
      <c r="W4825">
        <v>25050</v>
      </c>
      <c r="X4825" t="s">
        <v>81</v>
      </c>
      <c r="Y4825">
        <v>225</v>
      </c>
      <c r="Z4825" t="s">
        <v>8298</v>
      </c>
      <c r="AA4825" t="s">
        <v>8534</v>
      </c>
      <c r="AB4825" t="s">
        <v>90</v>
      </c>
      <c r="AC4825" t="s">
        <v>84</v>
      </c>
      <c r="AD4825">
        <f>_xlfn.XLOOKUP(MIS[[#This Row],[TRADING SYMBOL]],[1]Sheet1!$D:$D,[1]Sheet1!$C:$C)</f>
        <v>160.9</v>
      </c>
      <c r="AE4825">
        <f>MIS[[#This Row],[OrderAverageTradedPrice]]*MIS[[#This Row],[OrderQuantity]]</f>
        <v>42007.5</v>
      </c>
      <c r="AF4825">
        <f>MIS[[#This Row],[LTP]]*MIS[[#This Row],[OrderQuantity]]</f>
        <v>36202.5</v>
      </c>
      <c r="AG4825">
        <f>IF(MIS[[#This Row],[OrderSide]]="SELL",MIS[[#This Row],[VALUE]]-MIS[[#This Row],[LIVE_VALUE]],MIS[[#This Row],[LIVE_VALUE]]-MIS[[#This Row],[VALUE]])</f>
        <v>-5805</v>
      </c>
      <c r="AH4825" t="str" cm="1">
        <f t="array" ref="AH4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5" t="str">
        <f>MIS[[#This Row],[TRADING SYMBOL]]</f>
        <v>NIFTY2552225050CE</v>
      </c>
      <c r="AJ4825" t="str">
        <f>IF(RIGHT(MIS[[#This Row],[Main/Hedge]],4)="MAIN","MAIN","HEDGE")</f>
        <v>MAIN</v>
      </c>
      <c r="AK4825" t="str" cm="1">
        <f t="array" ref="AK4825">_xlfn._xlws.FILTER(Table4[Column1],ISNUMBER(SEARCH(Table4[Column1],MIS[[#This Row],[OrderUniqueIdentifier]])),"")</f>
        <v>VWAP</v>
      </c>
    </row>
    <row r="4826" spans="1:37" x14ac:dyDescent="0.25">
      <c r="A4826" t="s">
        <v>71</v>
      </c>
      <c r="B4826" t="s">
        <v>1117</v>
      </c>
      <c r="C4826" t="s">
        <v>8631</v>
      </c>
      <c r="D4826" t="s">
        <v>72</v>
      </c>
      <c r="E4826" t="s">
        <v>2904</v>
      </c>
      <c r="F4826" t="s">
        <v>73</v>
      </c>
      <c r="G4826" t="s">
        <v>74</v>
      </c>
      <c r="H4826" t="s">
        <v>93</v>
      </c>
      <c r="I4826" t="s">
        <v>76</v>
      </c>
      <c r="J4826" t="s">
        <v>8532</v>
      </c>
      <c r="K4826">
        <v>75</v>
      </c>
      <c r="L4826" t="s">
        <v>77</v>
      </c>
      <c r="M4826" t="s">
        <v>78</v>
      </c>
      <c r="N4826" t="s">
        <v>8607</v>
      </c>
      <c r="O4826" t="s">
        <v>8383</v>
      </c>
      <c r="P4826" t="s">
        <v>8533</v>
      </c>
      <c r="Q4826" t="s">
        <v>2907</v>
      </c>
      <c r="R4826" t="s">
        <v>79</v>
      </c>
      <c r="S4826" t="s">
        <v>24</v>
      </c>
      <c r="T4826" t="s">
        <v>2908</v>
      </c>
      <c r="U4826" t="s">
        <v>43</v>
      </c>
      <c r="V4826" t="s">
        <v>80</v>
      </c>
      <c r="W4826">
        <v>25050</v>
      </c>
      <c r="X4826" t="s">
        <v>81</v>
      </c>
      <c r="Y4826">
        <v>75</v>
      </c>
      <c r="Z4826" t="s">
        <v>8384</v>
      </c>
      <c r="AA4826" t="s">
        <v>8534</v>
      </c>
      <c r="AB4826" t="s">
        <v>90</v>
      </c>
      <c r="AC4826" t="s">
        <v>84</v>
      </c>
      <c r="AD4826">
        <f>_xlfn.XLOOKUP(MIS[[#This Row],[TRADING SYMBOL]],[1]Sheet1!$D:$D,[1]Sheet1!$C:$C)</f>
        <v>160.9</v>
      </c>
      <c r="AE4826">
        <f>MIS[[#This Row],[OrderAverageTradedPrice]]*MIS[[#This Row],[OrderQuantity]]</f>
        <v>14246.25</v>
      </c>
      <c r="AF4826">
        <f>MIS[[#This Row],[LTP]]*MIS[[#This Row],[OrderQuantity]]</f>
        <v>12067.5</v>
      </c>
      <c r="AG4826">
        <f>IF(MIS[[#This Row],[OrderSide]]="SELL",MIS[[#This Row],[VALUE]]-MIS[[#This Row],[LIVE_VALUE]],MIS[[#This Row],[LIVE_VALUE]]-MIS[[#This Row],[VALUE]])</f>
        <v>-2178.75</v>
      </c>
      <c r="AH4826" t="str" cm="1">
        <f t="array" ref="AH4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6" t="str">
        <f>MIS[[#This Row],[TRADING SYMBOL]]</f>
        <v>NIFTY2552225050CE</v>
      </c>
      <c r="AJ4826" t="str">
        <f>IF(RIGHT(MIS[[#This Row],[Main/Hedge]],4)="MAIN","MAIN","HEDGE")</f>
        <v>MAIN</v>
      </c>
      <c r="AK4826" t="str" cm="1">
        <f t="array" ref="AK4826">_xlfn._xlws.FILTER(Table4[Column1],ISNUMBER(SEARCH(Table4[Column1],MIS[[#This Row],[OrderUniqueIdentifier]])),"")</f>
        <v>VWAP</v>
      </c>
    </row>
    <row r="4827" spans="1:37" x14ac:dyDescent="0.25">
      <c r="A4827" t="s">
        <v>71</v>
      </c>
      <c r="B4827" t="s">
        <v>1124</v>
      </c>
      <c r="C4827" t="s">
        <v>8632</v>
      </c>
      <c r="D4827" t="s">
        <v>72</v>
      </c>
      <c r="E4827" t="s">
        <v>2904</v>
      </c>
      <c r="F4827" t="s">
        <v>73</v>
      </c>
      <c r="G4827" t="s">
        <v>74</v>
      </c>
      <c r="H4827" t="s">
        <v>93</v>
      </c>
      <c r="I4827" t="s">
        <v>76</v>
      </c>
      <c r="J4827" t="s">
        <v>8532</v>
      </c>
      <c r="K4827">
        <v>75</v>
      </c>
      <c r="L4827" t="s">
        <v>77</v>
      </c>
      <c r="M4827" t="s">
        <v>78</v>
      </c>
      <c r="N4827" t="s">
        <v>8536</v>
      </c>
      <c r="O4827" t="s">
        <v>8288</v>
      </c>
      <c r="P4827" t="s">
        <v>8533</v>
      </c>
      <c r="Q4827" t="s">
        <v>2907</v>
      </c>
      <c r="R4827" t="s">
        <v>79</v>
      </c>
      <c r="S4827" t="s">
        <v>24</v>
      </c>
      <c r="T4827" t="s">
        <v>2908</v>
      </c>
      <c r="U4827" t="s">
        <v>43</v>
      </c>
      <c r="V4827" t="s">
        <v>80</v>
      </c>
      <c r="W4827">
        <v>25050</v>
      </c>
      <c r="X4827" t="s">
        <v>81</v>
      </c>
      <c r="Y4827">
        <v>75</v>
      </c>
      <c r="Z4827" t="s">
        <v>8289</v>
      </c>
      <c r="AA4827" t="s">
        <v>8534</v>
      </c>
      <c r="AB4827" t="s">
        <v>90</v>
      </c>
      <c r="AC4827" t="s">
        <v>84</v>
      </c>
      <c r="AD4827">
        <f>_xlfn.XLOOKUP(MIS[[#This Row],[TRADING SYMBOL]],[1]Sheet1!$D:$D,[1]Sheet1!$C:$C)</f>
        <v>160.9</v>
      </c>
      <c r="AE4827">
        <f>MIS[[#This Row],[OrderAverageTradedPrice]]*MIS[[#This Row],[OrderQuantity]]</f>
        <v>14223.75</v>
      </c>
      <c r="AF4827">
        <f>MIS[[#This Row],[LTP]]*MIS[[#This Row],[OrderQuantity]]</f>
        <v>12067.5</v>
      </c>
      <c r="AG4827">
        <f>IF(MIS[[#This Row],[OrderSide]]="SELL",MIS[[#This Row],[VALUE]]-MIS[[#This Row],[LIVE_VALUE]],MIS[[#This Row],[LIVE_VALUE]]-MIS[[#This Row],[VALUE]])</f>
        <v>-2156.25</v>
      </c>
      <c r="AH4827" t="str" cm="1">
        <f t="array" ref="AH4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7" t="str">
        <f>MIS[[#This Row],[TRADING SYMBOL]]</f>
        <v>NIFTY2552225050CE</v>
      </c>
      <c r="AJ4827" t="str">
        <f>IF(RIGHT(MIS[[#This Row],[Main/Hedge]],4)="MAIN","MAIN","HEDGE")</f>
        <v>MAIN</v>
      </c>
      <c r="AK4827" t="str" cm="1">
        <f t="array" ref="AK4827">_xlfn._xlws.FILTER(Table4[Column1],ISNUMBER(SEARCH(Table4[Column1],MIS[[#This Row],[OrderUniqueIdentifier]])),"")</f>
        <v>VWAP</v>
      </c>
    </row>
    <row r="4828" spans="1:37" x14ac:dyDescent="0.25">
      <c r="A4828" t="s">
        <v>71</v>
      </c>
      <c r="B4828" t="s">
        <v>1127</v>
      </c>
      <c r="C4828" t="s">
        <v>8633</v>
      </c>
      <c r="D4828" t="s">
        <v>72</v>
      </c>
      <c r="E4828" t="s">
        <v>2904</v>
      </c>
      <c r="F4828" t="s">
        <v>73</v>
      </c>
      <c r="G4828" t="s">
        <v>74</v>
      </c>
      <c r="H4828" t="s">
        <v>93</v>
      </c>
      <c r="I4828" t="s">
        <v>76</v>
      </c>
      <c r="J4828" t="s">
        <v>8532</v>
      </c>
      <c r="K4828">
        <v>75</v>
      </c>
      <c r="L4828" t="s">
        <v>77</v>
      </c>
      <c r="M4828" t="s">
        <v>78</v>
      </c>
      <c r="N4828" t="s">
        <v>8568</v>
      </c>
      <c r="O4828" t="s">
        <v>8293</v>
      </c>
      <c r="P4828" t="s">
        <v>8533</v>
      </c>
      <c r="Q4828" t="s">
        <v>2907</v>
      </c>
      <c r="R4828" t="s">
        <v>79</v>
      </c>
      <c r="S4828" t="s">
        <v>24</v>
      </c>
      <c r="T4828" t="s">
        <v>2908</v>
      </c>
      <c r="U4828" t="s">
        <v>43</v>
      </c>
      <c r="V4828" t="s">
        <v>80</v>
      </c>
      <c r="W4828">
        <v>25050</v>
      </c>
      <c r="X4828" t="s">
        <v>81</v>
      </c>
      <c r="Y4828">
        <v>75</v>
      </c>
      <c r="Z4828" t="s">
        <v>8294</v>
      </c>
      <c r="AA4828" t="s">
        <v>8534</v>
      </c>
      <c r="AB4828" t="s">
        <v>90</v>
      </c>
      <c r="AC4828" t="s">
        <v>84</v>
      </c>
      <c r="AD4828">
        <f>_xlfn.XLOOKUP(MIS[[#This Row],[TRADING SYMBOL]],[1]Sheet1!$D:$D,[1]Sheet1!$C:$C)</f>
        <v>160.9</v>
      </c>
      <c r="AE4828">
        <f>MIS[[#This Row],[OrderAverageTradedPrice]]*MIS[[#This Row],[OrderQuantity]]</f>
        <v>13721.25</v>
      </c>
      <c r="AF4828">
        <f>MIS[[#This Row],[LTP]]*MIS[[#This Row],[OrderQuantity]]</f>
        <v>12067.5</v>
      </c>
      <c r="AG4828">
        <f>IF(MIS[[#This Row],[OrderSide]]="SELL",MIS[[#This Row],[VALUE]]-MIS[[#This Row],[LIVE_VALUE]],MIS[[#This Row],[LIVE_VALUE]]-MIS[[#This Row],[VALUE]])</f>
        <v>-1653.75</v>
      </c>
      <c r="AH4828" t="str" cm="1">
        <f t="array" ref="AH4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8" t="str">
        <f>MIS[[#This Row],[TRADING SYMBOL]]</f>
        <v>NIFTY2552225050CE</v>
      </c>
      <c r="AJ4828" t="str">
        <f>IF(RIGHT(MIS[[#This Row],[Main/Hedge]],4)="MAIN","MAIN","HEDGE")</f>
        <v>MAIN</v>
      </c>
      <c r="AK4828" t="str" cm="1">
        <f t="array" ref="AK4828">_xlfn._xlws.FILTER(Table4[Column1],ISNUMBER(SEARCH(Table4[Column1],MIS[[#This Row],[OrderUniqueIdentifier]])),"")</f>
        <v>VWAP</v>
      </c>
    </row>
    <row r="4829" spans="1:37" x14ac:dyDescent="0.25">
      <c r="A4829" t="s">
        <v>71</v>
      </c>
      <c r="B4829" t="s">
        <v>1135</v>
      </c>
      <c r="C4829" t="s">
        <v>8634</v>
      </c>
      <c r="D4829" t="s">
        <v>72</v>
      </c>
      <c r="E4829" t="s">
        <v>2904</v>
      </c>
      <c r="F4829" t="s">
        <v>73</v>
      </c>
      <c r="G4829" t="s">
        <v>74</v>
      </c>
      <c r="H4829" t="s">
        <v>93</v>
      </c>
      <c r="I4829" t="s">
        <v>76</v>
      </c>
      <c r="J4829" t="s">
        <v>8532</v>
      </c>
      <c r="K4829">
        <v>825</v>
      </c>
      <c r="L4829" t="s">
        <v>77</v>
      </c>
      <c r="M4829" t="s">
        <v>78</v>
      </c>
      <c r="N4829" t="s">
        <v>8571</v>
      </c>
      <c r="O4829" t="s">
        <v>8301</v>
      </c>
      <c r="P4829" t="s">
        <v>8533</v>
      </c>
      <c r="Q4829" t="s">
        <v>2907</v>
      </c>
      <c r="R4829" t="s">
        <v>79</v>
      </c>
      <c r="S4829" t="s">
        <v>24</v>
      </c>
      <c r="T4829" t="s">
        <v>2908</v>
      </c>
      <c r="U4829" t="s">
        <v>43</v>
      </c>
      <c r="V4829" t="s">
        <v>80</v>
      </c>
      <c r="W4829">
        <v>25050</v>
      </c>
      <c r="X4829" t="s">
        <v>81</v>
      </c>
      <c r="Y4829">
        <v>825</v>
      </c>
      <c r="Z4829" t="s">
        <v>8302</v>
      </c>
      <c r="AA4829" t="s">
        <v>8534</v>
      </c>
      <c r="AB4829" t="s">
        <v>90</v>
      </c>
      <c r="AC4829" t="s">
        <v>84</v>
      </c>
      <c r="AD4829">
        <f>_xlfn.XLOOKUP(MIS[[#This Row],[TRADING SYMBOL]],[1]Sheet1!$D:$D,[1]Sheet1!$C:$C)</f>
        <v>160.9</v>
      </c>
      <c r="AE4829">
        <f>MIS[[#This Row],[OrderAverageTradedPrice]]*MIS[[#This Row],[OrderQuantity]]</f>
        <v>154233.75</v>
      </c>
      <c r="AF4829">
        <f>MIS[[#This Row],[LTP]]*MIS[[#This Row],[OrderQuantity]]</f>
        <v>132742.5</v>
      </c>
      <c r="AG4829">
        <f>IF(MIS[[#This Row],[OrderSide]]="SELL",MIS[[#This Row],[VALUE]]-MIS[[#This Row],[LIVE_VALUE]],MIS[[#This Row],[LIVE_VALUE]]-MIS[[#This Row],[VALUE]])</f>
        <v>-21491.25</v>
      </c>
      <c r="AH4829" t="str" cm="1">
        <f t="array" ref="AH4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9" t="str">
        <f>MIS[[#This Row],[TRADING SYMBOL]]</f>
        <v>NIFTY2552225050CE</v>
      </c>
      <c r="AJ4829" t="str">
        <f>IF(RIGHT(MIS[[#This Row],[Main/Hedge]],4)="MAIN","MAIN","HEDGE")</f>
        <v>MAIN</v>
      </c>
      <c r="AK4829" t="str" cm="1">
        <f t="array" ref="AK4829">_xlfn._xlws.FILTER(Table4[Column1],ISNUMBER(SEARCH(Table4[Column1],MIS[[#This Row],[OrderUniqueIdentifier]])),"")</f>
        <v>VWAP</v>
      </c>
    </row>
    <row r="4830" spans="1:37" x14ac:dyDescent="0.25">
      <c r="A4830" t="s">
        <v>71</v>
      </c>
      <c r="B4830" t="s">
        <v>1143</v>
      </c>
      <c r="C4830" t="s">
        <v>8635</v>
      </c>
      <c r="D4830" t="s">
        <v>72</v>
      </c>
      <c r="E4830" t="s">
        <v>2904</v>
      </c>
      <c r="F4830" t="s">
        <v>73</v>
      </c>
      <c r="G4830" t="s">
        <v>74</v>
      </c>
      <c r="H4830" t="s">
        <v>93</v>
      </c>
      <c r="I4830" t="s">
        <v>76</v>
      </c>
      <c r="J4830" t="s">
        <v>8532</v>
      </c>
      <c r="K4830">
        <v>150</v>
      </c>
      <c r="L4830" t="s">
        <v>77</v>
      </c>
      <c r="M4830" t="s">
        <v>78</v>
      </c>
      <c r="N4830" t="s">
        <v>8607</v>
      </c>
      <c r="O4830" t="s">
        <v>8383</v>
      </c>
      <c r="P4830" t="s">
        <v>8533</v>
      </c>
      <c r="Q4830" t="s">
        <v>2907</v>
      </c>
      <c r="R4830" t="s">
        <v>79</v>
      </c>
      <c r="S4830" t="s">
        <v>24</v>
      </c>
      <c r="T4830" t="s">
        <v>2908</v>
      </c>
      <c r="U4830" t="s">
        <v>43</v>
      </c>
      <c r="V4830" t="s">
        <v>80</v>
      </c>
      <c r="W4830">
        <v>25050</v>
      </c>
      <c r="X4830" t="s">
        <v>81</v>
      </c>
      <c r="Y4830">
        <v>150</v>
      </c>
      <c r="Z4830" t="s">
        <v>8384</v>
      </c>
      <c r="AA4830" t="s">
        <v>8534</v>
      </c>
      <c r="AB4830" t="s">
        <v>90</v>
      </c>
      <c r="AC4830" t="s">
        <v>84</v>
      </c>
      <c r="AD4830">
        <f>_xlfn.XLOOKUP(MIS[[#This Row],[TRADING SYMBOL]],[1]Sheet1!$D:$D,[1]Sheet1!$C:$C)</f>
        <v>160.9</v>
      </c>
      <c r="AE4830">
        <f>MIS[[#This Row],[OrderAverageTradedPrice]]*MIS[[#This Row],[OrderQuantity]]</f>
        <v>28492.5</v>
      </c>
      <c r="AF4830">
        <f>MIS[[#This Row],[LTP]]*MIS[[#This Row],[OrderQuantity]]</f>
        <v>24135</v>
      </c>
      <c r="AG4830">
        <f>IF(MIS[[#This Row],[OrderSide]]="SELL",MIS[[#This Row],[VALUE]]-MIS[[#This Row],[LIVE_VALUE]],MIS[[#This Row],[LIVE_VALUE]]-MIS[[#This Row],[VALUE]])</f>
        <v>-4357.5</v>
      </c>
      <c r="AH4830" t="str" cm="1">
        <f t="array" ref="AH4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0" t="str">
        <f>MIS[[#This Row],[TRADING SYMBOL]]</f>
        <v>NIFTY2552225050CE</v>
      </c>
      <c r="AJ4830" t="str">
        <f>IF(RIGHT(MIS[[#This Row],[Main/Hedge]],4)="MAIN","MAIN","HEDGE")</f>
        <v>MAIN</v>
      </c>
      <c r="AK4830" t="str" cm="1">
        <f t="array" ref="AK4830">_xlfn._xlws.FILTER(Table4[Column1],ISNUMBER(SEARCH(Table4[Column1],MIS[[#This Row],[OrderUniqueIdentifier]])),"")</f>
        <v>VWAP</v>
      </c>
    </row>
    <row r="4831" spans="1:37" x14ac:dyDescent="0.25">
      <c r="A4831" t="s">
        <v>71</v>
      </c>
      <c r="B4831" t="s">
        <v>1153</v>
      </c>
      <c r="C4831" t="s">
        <v>8636</v>
      </c>
      <c r="D4831" t="s">
        <v>72</v>
      </c>
      <c r="E4831" t="s">
        <v>2904</v>
      </c>
      <c r="F4831" t="s">
        <v>73</v>
      </c>
      <c r="G4831" t="s">
        <v>74</v>
      </c>
      <c r="H4831" t="s">
        <v>93</v>
      </c>
      <c r="I4831" t="s">
        <v>76</v>
      </c>
      <c r="J4831" t="s">
        <v>8532</v>
      </c>
      <c r="K4831">
        <v>225</v>
      </c>
      <c r="L4831" t="s">
        <v>77</v>
      </c>
      <c r="M4831" t="s">
        <v>78</v>
      </c>
      <c r="N4831" t="s">
        <v>8585</v>
      </c>
      <c r="O4831" t="s">
        <v>8293</v>
      </c>
      <c r="P4831" t="s">
        <v>8533</v>
      </c>
      <c r="Q4831" t="s">
        <v>2907</v>
      </c>
      <c r="R4831" t="s">
        <v>79</v>
      </c>
      <c r="S4831" t="s">
        <v>24</v>
      </c>
      <c r="T4831" t="s">
        <v>2908</v>
      </c>
      <c r="U4831" t="s">
        <v>43</v>
      </c>
      <c r="V4831" t="s">
        <v>80</v>
      </c>
      <c r="W4831">
        <v>25050</v>
      </c>
      <c r="X4831" t="s">
        <v>81</v>
      </c>
      <c r="Y4831">
        <v>225</v>
      </c>
      <c r="Z4831" t="s">
        <v>8294</v>
      </c>
      <c r="AA4831" t="s">
        <v>8534</v>
      </c>
      <c r="AB4831" t="s">
        <v>90</v>
      </c>
      <c r="AC4831" t="s">
        <v>84</v>
      </c>
      <c r="AD4831">
        <f>_xlfn.XLOOKUP(MIS[[#This Row],[TRADING SYMBOL]],[1]Sheet1!$D:$D,[1]Sheet1!$C:$C)</f>
        <v>160.9</v>
      </c>
      <c r="AE4831">
        <f>MIS[[#This Row],[OrderAverageTradedPrice]]*MIS[[#This Row],[OrderQuantity]]</f>
        <v>41175</v>
      </c>
      <c r="AF4831">
        <f>MIS[[#This Row],[LTP]]*MIS[[#This Row],[OrderQuantity]]</f>
        <v>36202.5</v>
      </c>
      <c r="AG4831">
        <f>IF(MIS[[#This Row],[OrderSide]]="SELL",MIS[[#This Row],[VALUE]]-MIS[[#This Row],[LIVE_VALUE]],MIS[[#This Row],[LIVE_VALUE]]-MIS[[#This Row],[VALUE]])</f>
        <v>-4972.5</v>
      </c>
      <c r="AH4831" t="str" cm="1">
        <f t="array" ref="AH4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1" t="str">
        <f>MIS[[#This Row],[TRADING SYMBOL]]</f>
        <v>NIFTY2552225050CE</v>
      </c>
      <c r="AJ4831" t="str">
        <f>IF(RIGHT(MIS[[#This Row],[Main/Hedge]],4)="MAIN","MAIN","HEDGE")</f>
        <v>MAIN</v>
      </c>
      <c r="AK4831" t="str" cm="1">
        <f t="array" ref="AK4831">_xlfn._xlws.FILTER(Table4[Column1],ISNUMBER(SEARCH(Table4[Column1],MIS[[#This Row],[OrderUniqueIdentifier]])),"")</f>
        <v>VWAP</v>
      </c>
    </row>
    <row r="4832" spans="1:37" x14ac:dyDescent="0.25">
      <c r="A4832" t="s">
        <v>71</v>
      </c>
      <c r="B4832" t="s">
        <v>1163</v>
      </c>
      <c r="C4832" t="s">
        <v>8637</v>
      </c>
      <c r="D4832" t="s">
        <v>72</v>
      </c>
      <c r="E4832" t="s">
        <v>2904</v>
      </c>
      <c r="F4832" t="s">
        <v>73</v>
      </c>
      <c r="G4832" t="s">
        <v>74</v>
      </c>
      <c r="H4832" t="s">
        <v>93</v>
      </c>
      <c r="I4832" t="s">
        <v>76</v>
      </c>
      <c r="J4832" t="s">
        <v>8532</v>
      </c>
      <c r="K4832">
        <v>75</v>
      </c>
      <c r="L4832" t="s">
        <v>77</v>
      </c>
      <c r="M4832" t="s">
        <v>78</v>
      </c>
      <c r="N4832" t="s">
        <v>8638</v>
      </c>
      <c r="O4832" t="s">
        <v>8316</v>
      </c>
      <c r="P4832" t="s">
        <v>8533</v>
      </c>
      <c r="Q4832" t="s">
        <v>2907</v>
      </c>
      <c r="R4832" t="s">
        <v>79</v>
      </c>
      <c r="S4832" t="s">
        <v>24</v>
      </c>
      <c r="T4832" t="s">
        <v>2908</v>
      </c>
      <c r="U4832" t="s">
        <v>43</v>
      </c>
      <c r="V4832" t="s">
        <v>80</v>
      </c>
      <c r="W4832">
        <v>25050</v>
      </c>
      <c r="X4832" t="s">
        <v>81</v>
      </c>
      <c r="Y4832">
        <v>75</v>
      </c>
      <c r="Z4832" t="s">
        <v>8317</v>
      </c>
      <c r="AA4832" t="s">
        <v>8534</v>
      </c>
      <c r="AB4832" t="s">
        <v>90</v>
      </c>
      <c r="AC4832" t="s">
        <v>84</v>
      </c>
      <c r="AD4832">
        <f>_xlfn.XLOOKUP(MIS[[#This Row],[TRADING SYMBOL]],[1]Sheet1!$D:$D,[1]Sheet1!$C:$C)</f>
        <v>160.9</v>
      </c>
      <c r="AE4832">
        <f>MIS[[#This Row],[OrderAverageTradedPrice]]*MIS[[#This Row],[OrderQuantity]]</f>
        <v>13860</v>
      </c>
      <c r="AF4832">
        <f>MIS[[#This Row],[LTP]]*MIS[[#This Row],[OrderQuantity]]</f>
        <v>12067.5</v>
      </c>
      <c r="AG4832">
        <f>IF(MIS[[#This Row],[OrderSide]]="SELL",MIS[[#This Row],[VALUE]]-MIS[[#This Row],[LIVE_VALUE]],MIS[[#This Row],[LIVE_VALUE]]-MIS[[#This Row],[VALUE]])</f>
        <v>-1792.5</v>
      </c>
      <c r="AH4832" t="str" cm="1">
        <f t="array" ref="AH4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2" t="str">
        <f>MIS[[#This Row],[TRADING SYMBOL]]</f>
        <v>NIFTY2552225050CE</v>
      </c>
      <c r="AJ4832" t="str">
        <f>IF(RIGHT(MIS[[#This Row],[Main/Hedge]],4)="MAIN","MAIN","HEDGE")</f>
        <v>MAIN</v>
      </c>
      <c r="AK4832" t="str" cm="1">
        <f t="array" ref="AK4832">_xlfn._xlws.FILTER(Table4[Column1],ISNUMBER(SEARCH(Table4[Column1],MIS[[#This Row],[OrderUniqueIdentifier]])),"")</f>
        <v>VWAP</v>
      </c>
    </row>
    <row r="4833" spans="1:37" x14ac:dyDescent="0.25">
      <c r="A4833" t="s">
        <v>71</v>
      </c>
      <c r="B4833" t="s">
        <v>1171</v>
      </c>
      <c r="C4833" t="s">
        <v>8639</v>
      </c>
      <c r="D4833" t="s">
        <v>72</v>
      </c>
      <c r="E4833" t="s">
        <v>2904</v>
      </c>
      <c r="F4833" t="s">
        <v>73</v>
      </c>
      <c r="G4833" t="s">
        <v>74</v>
      </c>
      <c r="H4833" t="s">
        <v>93</v>
      </c>
      <c r="I4833" t="s">
        <v>76</v>
      </c>
      <c r="J4833" t="s">
        <v>8532</v>
      </c>
      <c r="K4833">
        <v>75</v>
      </c>
      <c r="L4833" t="s">
        <v>77</v>
      </c>
      <c r="M4833" t="s">
        <v>78</v>
      </c>
      <c r="N4833" t="s">
        <v>8640</v>
      </c>
      <c r="O4833" t="s">
        <v>8316</v>
      </c>
      <c r="P4833" t="s">
        <v>8533</v>
      </c>
      <c r="Q4833" t="s">
        <v>2907</v>
      </c>
      <c r="R4833" t="s">
        <v>79</v>
      </c>
      <c r="S4833" t="s">
        <v>24</v>
      </c>
      <c r="T4833" t="s">
        <v>2908</v>
      </c>
      <c r="U4833" t="s">
        <v>43</v>
      </c>
      <c r="V4833" t="s">
        <v>80</v>
      </c>
      <c r="W4833">
        <v>25050</v>
      </c>
      <c r="X4833" t="s">
        <v>81</v>
      </c>
      <c r="Y4833">
        <v>75</v>
      </c>
      <c r="Z4833" t="s">
        <v>8317</v>
      </c>
      <c r="AA4833" t="s">
        <v>8534</v>
      </c>
      <c r="AB4833" t="s">
        <v>90</v>
      </c>
      <c r="AC4833" t="s">
        <v>84</v>
      </c>
      <c r="AD4833">
        <f>_xlfn.XLOOKUP(MIS[[#This Row],[TRADING SYMBOL]],[1]Sheet1!$D:$D,[1]Sheet1!$C:$C)</f>
        <v>160.9</v>
      </c>
      <c r="AE4833">
        <f>MIS[[#This Row],[OrderAverageTradedPrice]]*MIS[[#This Row],[OrderQuantity]]</f>
        <v>13822.5</v>
      </c>
      <c r="AF4833">
        <f>MIS[[#This Row],[LTP]]*MIS[[#This Row],[OrderQuantity]]</f>
        <v>12067.5</v>
      </c>
      <c r="AG4833">
        <f>IF(MIS[[#This Row],[OrderSide]]="SELL",MIS[[#This Row],[VALUE]]-MIS[[#This Row],[LIVE_VALUE]],MIS[[#This Row],[LIVE_VALUE]]-MIS[[#This Row],[VALUE]])</f>
        <v>-1755</v>
      </c>
      <c r="AH4833" t="str" cm="1">
        <f t="array" ref="AH4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3" t="str">
        <f>MIS[[#This Row],[TRADING SYMBOL]]</f>
        <v>NIFTY2552225050CE</v>
      </c>
      <c r="AJ4833" t="str">
        <f>IF(RIGHT(MIS[[#This Row],[Main/Hedge]],4)="MAIN","MAIN","HEDGE")</f>
        <v>MAIN</v>
      </c>
      <c r="AK4833" t="str" cm="1">
        <f t="array" ref="AK4833">_xlfn._xlws.FILTER(Table4[Column1],ISNUMBER(SEARCH(Table4[Column1],MIS[[#This Row],[OrderUniqueIdentifier]])),"")</f>
        <v>VWAP</v>
      </c>
    </row>
    <row r="4834" spans="1:37" x14ac:dyDescent="0.25">
      <c r="A4834" t="s">
        <v>71</v>
      </c>
      <c r="B4834" t="s">
        <v>1178</v>
      </c>
      <c r="C4834" t="s">
        <v>8641</v>
      </c>
      <c r="D4834" t="s">
        <v>72</v>
      </c>
      <c r="E4834" t="s">
        <v>2904</v>
      </c>
      <c r="F4834" t="s">
        <v>73</v>
      </c>
      <c r="G4834" t="s">
        <v>74</v>
      </c>
      <c r="H4834" t="s">
        <v>93</v>
      </c>
      <c r="I4834" t="s">
        <v>76</v>
      </c>
      <c r="J4834" t="s">
        <v>8532</v>
      </c>
      <c r="K4834">
        <v>750</v>
      </c>
      <c r="L4834" t="s">
        <v>77</v>
      </c>
      <c r="M4834" t="s">
        <v>78</v>
      </c>
      <c r="N4834" t="s">
        <v>3639</v>
      </c>
      <c r="O4834" t="s">
        <v>8297</v>
      </c>
      <c r="P4834" t="s">
        <v>8533</v>
      </c>
      <c r="Q4834" t="s">
        <v>2907</v>
      </c>
      <c r="R4834" t="s">
        <v>79</v>
      </c>
      <c r="S4834" t="s">
        <v>24</v>
      </c>
      <c r="T4834" t="s">
        <v>2908</v>
      </c>
      <c r="U4834" t="s">
        <v>43</v>
      </c>
      <c r="V4834" t="s">
        <v>80</v>
      </c>
      <c r="W4834">
        <v>25050</v>
      </c>
      <c r="X4834" t="s">
        <v>81</v>
      </c>
      <c r="Y4834">
        <v>750</v>
      </c>
      <c r="Z4834" t="s">
        <v>8298</v>
      </c>
      <c r="AA4834" t="s">
        <v>8534</v>
      </c>
      <c r="AB4834" t="s">
        <v>90</v>
      </c>
      <c r="AC4834" t="s">
        <v>84</v>
      </c>
      <c r="AD4834">
        <f>_xlfn.XLOOKUP(MIS[[#This Row],[TRADING SYMBOL]],[1]Sheet1!$D:$D,[1]Sheet1!$C:$C)</f>
        <v>160.9</v>
      </c>
      <c r="AE4834">
        <f>MIS[[#This Row],[OrderAverageTradedPrice]]*MIS[[#This Row],[OrderQuantity]]</f>
        <v>140962.5</v>
      </c>
      <c r="AF4834">
        <f>MIS[[#This Row],[LTP]]*MIS[[#This Row],[OrderQuantity]]</f>
        <v>120675</v>
      </c>
      <c r="AG4834">
        <f>IF(MIS[[#This Row],[OrderSide]]="SELL",MIS[[#This Row],[VALUE]]-MIS[[#This Row],[LIVE_VALUE]],MIS[[#This Row],[LIVE_VALUE]]-MIS[[#This Row],[VALUE]])</f>
        <v>-20287.5</v>
      </c>
      <c r="AH4834" t="str" cm="1">
        <f t="array" ref="AH4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4" t="str">
        <f>MIS[[#This Row],[TRADING SYMBOL]]</f>
        <v>NIFTY2552225050CE</v>
      </c>
      <c r="AJ4834" t="str">
        <f>IF(RIGHT(MIS[[#This Row],[Main/Hedge]],4)="MAIN","MAIN","HEDGE")</f>
        <v>MAIN</v>
      </c>
      <c r="AK4834" t="str" cm="1">
        <f t="array" ref="AK4834">_xlfn._xlws.FILTER(Table4[Column1],ISNUMBER(SEARCH(Table4[Column1],MIS[[#This Row],[OrderUniqueIdentifier]])),"")</f>
        <v>VWAP</v>
      </c>
    </row>
    <row r="4835" spans="1:37" x14ac:dyDescent="0.25">
      <c r="A4835" t="s">
        <v>71</v>
      </c>
      <c r="B4835" t="s">
        <v>1186</v>
      </c>
      <c r="C4835" t="s">
        <v>8642</v>
      </c>
      <c r="D4835" t="s">
        <v>72</v>
      </c>
      <c r="E4835" t="s">
        <v>2904</v>
      </c>
      <c r="F4835" t="s">
        <v>73</v>
      </c>
      <c r="G4835" t="s">
        <v>74</v>
      </c>
      <c r="H4835" t="s">
        <v>93</v>
      </c>
      <c r="I4835" t="s">
        <v>76</v>
      </c>
      <c r="J4835" t="s">
        <v>8532</v>
      </c>
      <c r="K4835">
        <v>150</v>
      </c>
      <c r="L4835" t="s">
        <v>77</v>
      </c>
      <c r="M4835" t="s">
        <v>78</v>
      </c>
      <c r="N4835" t="s">
        <v>8554</v>
      </c>
      <c r="O4835" t="s">
        <v>8316</v>
      </c>
      <c r="P4835" t="s">
        <v>8533</v>
      </c>
      <c r="Q4835" t="s">
        <v>2907</v>
      </c>
      <c r="R4835" t="s">
        <v>79</v>
      </c>
      <c r="S4835" t="s">
        <v>24</v>
      </c>
      <c r="T4835" t="s">
        <v>2908</v>
      </c>
      <c r="U4835" t="s">
        <v>43</v>
      </c>
      <c r="V4835" t="s">
        <v>80</v>
      </c>
      <c r="W4835">
        <v>25050</v>
      </c>
      <c r="X4835" t="s">
        <v>81</v>
      </c>
      <c r="Y4835">
        <v>150</v>
      </c>
      <c r="Z4835" t="s">
        <v>8317</v>
      </c>
      <c r="AA4835" t="s">
        <v>8534</v>
      </c>
      <c r="AB4835" t="s">
        <v>90</v>
      </c>
      <c r="AC4835" t="s">
        <v>84</v>
      </c>
      <c r="AD4835">
        <f>_xlfn.XLOOKUP(MIS[[#This Row],[TRADING SYMBOL]],[1]Sheet1!$D:$D,[1]Sheet1!$C:$C)</f>
        <v>160.9</v>
      </c>
      <c r="AE4835">
        <f>MIS[[#This Row],[OrderAverageTradedPrice]]*MIS[[#This Row],[OrderQuantity]]</f>
        <v>27600</v>
      </c>
      <c r="AF4835">
        <f>MIS[[#This Row],[LTP]]*MIS[[#This Row],[OrderQuantity]]</f>
        <v>24135</v>
      </c>
      <c r="AG4835">
        <f>IF(MIS[[#This Row],[OrderSide]]="SELL",MIS[[#This Row],[VALUE]]-MIS[[#This Row],[LIVE_VALUE]],MIS[[#This Row],[LIVE_VALUE]]-MIS[[#This Row],[VALUE]])</f>
        <v>-3465</v>
      </c>
      <c r="AH4835" t="str" cm="1">
        <f t="array" ref="AH4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5" t="str">
        <f>MIS[[#This Row],[TRADING SYMBOL]]</f>
        <v>NIFTY2552225050CE</v>
      </c>
      <c r="AJ4835" t="str">
        <f>IF(RIGHT(MIS[[#This Row],[Main/Hedge]],4)="MAIN","MAIN","HEDGE")</f>
        <v>MAIN</v>
      </c>
      <c r="AK4835" t="str" cm="1">
        <f t="array" ref="AK4835">_xlfn._xlws.FILTER(Table4[Column1],ISNUMBER(SEARCH(Table4[Column1],MIS[[#This Row],[OrderUniqueIdentifier]])),"")</f>
        <v>VWAP</v>
      </c>
    </row>
    <row r="4836" spans="1:37" x14ac:dyDescent="0.25">
      <c r="A4836" t="s">
        <v>71</v>
      </c>
      <c r="B4836" t="s">
        <v>1195</v>
      </c>
      <c r="C4836" t="s">
        <v>8643</v>
      </c>
      <c r="D4836" t="s">
        <v>72</v>
      </c>
      <c r="E4836" t="s">
        <v>2904</v>
      </c>
      <c r="F4836" t="s">
        <v>73</v>
      </c>
      <c r="G4836" t="s">
        <v>74</v>
      </c>
      <c r="H4836" t="s">
        <v>93</v>
      </c>
      <c r="I4836" t="s">
        <v>76</v>
      </c>
      <c r="J4836" t="s">
        <v>8532</v>
      </c>
      <c r="K4836">
        <v>150</v>
      </c>
      <c r="L4836" t="s">
        <v>77</v>
      </c>
      <c r="M4836" t="s">
        <v>78</v>
      </c>
      <c r="N4836" t="s">
        <v>8562</v>
      </c>
      <c r="O4836" t="s">
        <v>8316</v>
      </c>
      <c r="P4836" t="s">
        <v>8533</v>
      </c>
      <c r="Q4836" t="s">
        <v>2907</v>
      </c>
      <c r="R4836" t="s">
        <v>79</v>
      </c>
      <c r="S4836" t="s">
        <v>24</v>
      </c>
      <c r="T4836" t="s">
        <v>2908</v>
      </c>
      <c r="U4836" t="s">
        <v>43</v>
      </c>
      <c r="V4836" t="s">
        <v>80</v>
      </c>
      <c r="W4836">
        <v>25050</v>
      </c>
      <c r="X4836" t="s">
        <v>81</v>
      </c>
      <c r="Y4836">
        <v>150</v>
      </c>
      <c r="Z4836" t="s">
        <v>8317</v>
      </c>
      <c r="AA4836" t="s">
        <v>8534</v>
      </c>
      <c r="AB4836" t="s">
        <v>90</v>
      </c>
      <c r="AC4836" t="s">
        <v>84</v>
      </c>
      <c r="AD4836">
        <f>_xlfn.XLOOKUP(MIS[[#This Row],[TRADING SYMBOL]],[1]Sheet1!$D:$D,[1]Sheet1!$C:$C)</f>
        <v>160.9</v>
      </c>
      <c r="AE4836">
        <f>MIS[[#This Row],[OrderAverageTradedPrice]]*MIS[[#This Row],[OrderQuantity]]</f>
        <v>27742.5</v>
      </c>
      <c r="AF4836">
        <f>MIS[[#This Row],[LTP]]*MIS[[#This Row],[OrderQuantity]]</f>
        <v>24135</v>
      </c>
      <c r="AG4836">
        <f>IF(MIS[[#This Row],[OrderSide]]="SELL",MIS[[#This Row],[VALUE]]-MIS[[#This Row],[LIVE_VALUE]],MIS[[#This Row],[LIVE_VALUE]]-MIS[[#This Row],[VALUE]])</f>
        <v>-3607.5</v>
      </c>
      <c r="AH4836" t="str" cm="1">
        <f t="array" ref="AH4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6" t="str">
        <f>MIS[[#This Row],[TRADING SYMBOL]]</f>
        <v>NIFTY2552225050CE</v>
      </c>
      <c r="AJ4836" t="str">
        <f>IF(RIGHT(MIS[[#This Row],[Main/Hedge]],4)="MAIN","MAIN","HEDGE")</f>
        <v>MAIN</v>
      </c>
      <c r="AK4836" t="str" cm="1">
        <f t="array" ref="AK4836">_xlfn._xlws.FILTER(Table4[Column1],ISNUMBER(SEARCH(Table4[Column1],MIS[[#This Row],[OrderUniqueIdentifier]])),"")</f>
        <v>VWAP</v>
      </c>
    </row>
    <row r="4837" spans="1:37" x14ac:dyDescent="0.25">
      <c r="A4837" t="s">
        <v>71</v>
      </c>
      <c r="B4837" t="s">
        <v>1202</v>
      </c>
      <c r="C4837" t="s">
        <v>8644</v>
      </c>
      <c r="D4837" t="s">
        <v>72</v>
      </c>
      <c r="E4837" t="s">
        <v>2904</v>
      </c>
      <c r="F4837" t="s">
        <v>73</v>
      </c>
      <c r="G4837" t="s">
        <v>74</v>
      </c>
      <c r="H4837" t="s">
        <v>93</v>
      </c>
      <c r="I4837" t="s">
        <v>76</v>
      </c>
      <c r="J4837" t="s">
        <v>8532</v>
      </c>
      <c r="K4837">
        <v>150</v>
      </c>
      <c r="L4837" t="s">
        <v>77</v>
      </c>
      <c r="M4837" t="s">
        <v>78</v>
      </c>
      <c r="N4837" t="s">
        <v>6054</v>
      </c>
      <c r="O4837" t="s">
        <v>8288</v>
      </c>
      <c r="P4837" t="s">
        <v>8533</v>
      </c>
      <c r="Q4837" t="s">
        <v>2907</v>
      </c>
      <c r="R4837" t="s">
        <v>79</v>
      </c>
      <c r="S4837" t="s">
        <v>24</v>
      </c>
      <c r="T4837" t="s">
        <v>2908</v>
      </c>
      <c r="U4837" t="s">
        <v>43</v>
      </c>
      <c r="V4837" t="s">
        <v>80</v>
      </c>
      <c r="W4837">
        <v>25050</v>
      </c>
      <c r="X4837" t="s">
        <v>81</v>
      </c>
      <c r="Y4837">
        <v>150</v>
      </c>
      <c r="Z4837" t="s">
        <v>8289</v>
      </c>
      <c r="AA4837" t="s">
        <v>8534</v>
      </c>
      <c r="AB4837" t="s">
        <v>90</v>
      </c>
      <c r="AC4837" t="s">
        <v>84</v>
      </c>
      <c r="AD4837">
        <f>_xlfn.XLOOKUP(MIS[[#This Row],[TRADING SYMBOL]],[1]Sheet1!$D:$D,[1]Sheet1!$C:$C)</f>
        <v>160.9</v>
      </c>
      <c r="AE4837">
        <f>MIS[[#This Row],[OrderAverageTradedPrice]]*MIS[[#This Row],[OrderQuantity]]</f>
        <v>28350</v>
      </c>
      <c r="AF4837">
        <f>MIS[[#This Row],[LTP]]*MIS[[#This Row],[OrderQuantity]]</f>
        <v>24135</v>
      </c>
      <c r="AG4837">
        <f>IF(MIS[[#This Row],[OrderSide]]="SELL",MIS[[#This Row],[VALUE]]-MIS[[#This Row],[LIVE_VALUE]],MIS[[#This Row],[LIVE_VALUE]]-MIS[[#This Row],[VALUE]])</f>
        <v>-4215</v>
      </c>
      <c r="AH4837" t="str" cm="1">
        <f t="array" ref="AH4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7" t="str">
        <f>MIS[[#This Row],[TRADING SYMBOL]]</f>
        <v>NIFTY2552225050CE</v>
      </c>
      <c r="AJ4837" t="str">
        <f>IF(RIGHT(MIS[[#This Row],[Main/Hedge]],4)="MAIN","MAIN","HEDGE")</f>
        <v>MAIN</v>
      </c>
      <c r="AK4837" t="str" cm="1">
        <f t="array" ref="AK4837">_xlfn._xlws.FILTER(Table4[Column1],ISNUMBER(SEARCH(Table4[Column1],MIS[[#This Row],[OrderUniqueIdentifier]])),"")</f>
        <v>VWAP</v>
      </c>
    </row>
    <row r="4838" spans="1:37" x14ac:dyDescent="0.25">
      <c r="A4838" t="s">
        <v>71</v>
      </c>
      <c r="B4838" t="s">
        <v>1210</v>
      </c>
      <c r="C4838" t="s">
        <v>8645</v>
      </c>
      <c r="D4838" t="s">
        <v>72</v>
      </c>
      <c r="E4838" t="s">
        <v>2904</v>
      </c>
      <c r="F4838" t="s">
        <v>73</v>
      </c>
      <c r="G4838" t="s">
        <v>74</v>
      </c>
      <c r="H4838" t="s">
        <v>93</v>
      </c>
      <c r="I4838" t="s">
        <v>76</v>
      </c>
      <c r="J4838" t="s">
        <v>8532</v>
      </c>
      <c r="K4838">
        <v>150</v>
      </c>
      <c r="L4838" t="s">
        <v>77</v>
      </c>
      <c r="M4838" t="s">
        <v>78</v>
      </c>
      <c r="N4838" t="s">
        <v>5255</v>
      </c>
      <c r="O4838" t="s">
        <v>8301</v>
      </c>
      <c r="P4838" t="s">
        <v>8533</v>
      </c>
      <c r="Q4838" t="s">
        <v>2907</v>
      </c>
      <c r="R4838" t="s">
        <v>79</v>
      </c>
      <c r="S4838" t="s">
        <v>24</v>
      </c>
      <c r="T4838" t="s">
        <v>2908</v>
      </c>
      <c r="U4838" t="s">
        <v>43</v>
      </c>
      <c r="V4838" t="s">
        <v>80</v>
      </c>
      <c r="W4838">
        <v>25050</v>
      </c>
      <c r="X4838" t="s">
        <v>81</v>
      </c>
      <c r="Y4838">
        <v>150</v>
      </c>
      <c r="Z4838" t="s">
        <v>8302</v>
      </c>
      <c r="AA4838" t="s">
        <v>8534</v>
      </c>
      <c r="AB4838" t="s">
        <v>90</v>
      </c>
      <c r="AC4838" t="s">
        <v>84</v>
      </c>
      <c r="AD4838">
        <f>_xlfn.XLOOKUP(MIS[[#This Row],[TRADING SYMBOL]],[1]Sheet1!$D:$D,[1]Sheet1!$C:$C)</f>
        <v>160.9</v>
      </c>
      <c r="AE4838">
        <f>MIS[[#This Row],[OrderAverageTradedPrice]]*MIS[[#This Row],[OrderQuantity]]</f>
        <v>28008.75</v>
      </c>
      <c r="AF4838">
        <f>MIS[[#This Row],[LTP]]*MIS[[#This Row],[OrderQuantity]]</f>
        <v>24135</v>
      </c>
      <c r="AG4838">
        <f>IF(MIS[[#This Row],[OrderSide]]="SELL",MIS[[#This Row],[VALUE]]-MIS[[#This Row],[LIVE_VALUE]],MIS[[#This Row],[LIVE_VALUE]]-MIS[[#This Row],[VALUE]])</f>
        <v>-3873.75</v>
      </c>
      <c r="AH4838" t="str" cm="1">
        <f t="array" ref="AH4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8" t="str">
        <f>MIS[[#This Row],[TRADING SYMBOL]]</f>
        <v>NIFTY2552225050CE</v>
      </c>
      <c r="AJ4838" t="str">
        <f>IF(RIGHT(MIS[[#This Row],[Main/Hedge]],4)="MAIN","MAIN","HEDGE")</f>
        <v>MAIN</v>
      </c>
      <c r="AK4838" t="str" cm="1">
        <f t="array" ref="AK4838">_xlfn._xlws.FILTER(Table4[Column1],ISNUMBER(SEARCH(Table4[Column1],MIS[[#This Row],[OrderUniqueIdentifier]])),"")</f>
        <v>VWAP</v>
      </c>
    </row>
    <row r="4839" spans="1:37" x14ac:dyDescent="0.25">
      <c r="A4839" t="s">
        <v>71</v>
      </c>
      <c r="B4839" t="s">
        <v>1217</v>
      </c>
      <c r="C4839" t="s">
        <v>8646</v>
      </c>
      <c r="D4839" t="s">
        <v>72</v>
      </c>
      <c r="E4839" t="s">
        <v>2904</v>
      </c>
      <c r="F4839" t="s">
        <v>73</v>
      </c>
      <c r="G4839" t="s">
        <v>74</v>
      </c>
      <c r="H4839" t="s">
        <v>93</v>
      </c>
      <c r="I4839" t="s">
        <v>76</v>
      </c>
      <c r="J4839" t="s">
        <v>8532</v>
      </c>
      <c r="K4839">
        <v>150</v>
      </c>
      <c r="L4839" t="s">
        <v>77</v>
      </c>
      <c r="M4839" t="s">
        <v>78</v>
      </c>
      <c r="N4839" t="s">
        <v>8540</v>
      </c>
      <c r="O4839" t="s">
        <v>8297</v>
      </c>
      <c r="P4839" t="s">
        <v>8533</v>
      </c>
      <c r="Q4839" t="s">
        <v>2907</v>
      </c>
      <c r="R4839" t="s">
        <v>79</v>
      </c>
      <c r="S4839" t="s">
        <v>24</v>
      </c>
      <c r="T4839" t="s">
        <v>2908</v>
      </c>
      <c r="U4839" t="s">
        <v>43</v>
      </c>
      <c r="V4839" t="s">
        <v>80</v>
      </c>
      <c r="W4839">
        <v>25050</v>
      </c>
      <c r="X4839" t="s">
        <v>81</v>
      </c>
      <c r="Y4839">
        <v>150</v>
      </c>
      <c r="Z4839" t="s">
        <v>8298</v>
      </c>
      <c r="AA4839" t="s">
        <v>8534</v>
      </c>
      <c r="AB4839" t="s">
        <v>90</v>
      </c>
      <c r="AC4839" t="s">
        <v>84</v>
      </c>
      <c r="AD4839">
        <f>_xlfn.XLOOKUP(MIS[[#This Row],[TRADING SYMBOL]],[1]Sheet1!$D:$D,[1]Sheet1!$C:$C)</f>
        <v>160.9</v>
      </c>
      <c r="AE4839">
        <f>MIS[[#This Row],[OrderAverageTradedPrice]]*MIS[[#This Row],[OrderQuantity]]</f>
        <v>28200</v>
      </c>
      <c r="AF4839">
        <f>MIS[[#This Row],[LTP]]*MIS[[#This Row],[OrderQuantity]]</f>
        <v>24135</v>
      </c>
      <c r="AG4839">
        <f>IF(MIS[[#This Row],[OrderSide]]="SELL",MIS[[#This Row],[VALUE]]-MIS[[#This Row],[LIVE_VALUE]],MIS[[#This Row],[LIVE_VALUE]]-MIS[[#This Row],[VALUE]])</f>
        <v>-4065</v>
      </c>
      <c r="AH4839" t="str" cm="1">
        <f t="array" ref="AH4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9" t="str">
        <f>MIS[[#This Row],[TRADING SYMBOL]]</f>
        <v>NIFTY2552225050CE</v>
      </c>
      <c r="AJ4839" t="str">
        <f>IF(RIGHT(MIS[[#This Row],[Main/Hedge]],4)="MAIN","MAIN","HEDGE")</f>
        <v>MAIN</v>
      </c>
      <c r="AK4839" t="str" cm="1">
        <f t="array" ref="AK4839">_xlfn._xlws.FILTER(Table4[Column1],ISNUMBER(SEARCH(Table4[Column1],MIS[[#This Row],[OrderUniqueIdentifier]])),"")</f>
        <v>VWAP</v>
      </c>
    </row>
    <row r="4840" spans="1:37" x14ac:dyDescent="0.25">
      <c r="A4840" t="s">
        <v>71</v>
      </c>
      <c r="B4840" t="s">
        <v>1224</v>
      </c>
      <c r="C4840" t="s">
        <v>8647</v>
      </c>
      <c r="D4840" t="s">
        <v>72</v>
      </c>
      <c r="E4840" t="s">
        <v>2904</v>
      </c>
      <c r="F4840" t="s">
        <v>73</v>
      </c>
      <c r="G4840" t="s">
        <v>74</v>
      </c>
      <c r="H4840" t="s">
        <v>93</v>
      </c>
      <c r="I4840" t="s">
        <v>76</v>
      </c>
      <c r="J4840" t="s">
        <v>8532</v>
      </c>
      <c r="K4840">
        <v>75</v>
      </c>
      <c r="L4840" t="s">
        <v>77</v>
      </c>
      <c r="M4840" t="s">
        <v>78</v>
      </c>
      <c r="N4840" t="s">
        <v>3639</v>
      </c>
      <c r="O4840" t="s">
        <v>8297</v>
      </c>
      <c r="P4840" t="s">
        <v>8533</v>
      </c>
      <c r="Q4840" t="s">
        <v>2907</v>
      </c>
      <c r="R4840" t="s">
        <v>79</v>
      </c>
      <c r="S4840" t="s">
        <v>24</v>
      </c>
      <c r="T4840" t="s">
        <v>2908</v>
      </c>
      <c r="U4840" t="s">
        <v>43</v>
      </c>
      <c r="V4840" t="s">
        <v>80</v>
      </c>
      <c r="W4840">
        <v>25050</v>
      </c>
      <c r="X4840" t="s">
        <v>81</v>
      </c>
      <c r="Y4840">
        <v>75</v>
      </c>
      <c r="Z4840" t="s">
        <v>8298</v>
      </c>
      <c r="AA4840" t="s">
        <v>8534</v>
      </c>
      <c r="AB4840" t="s">
        <v>90</v>
      </c>
      <c r="AC4840" t="s">
        <v>84</v>
      </c>
      <c r="AD4840">
        <f>_xlfn.XLOOKUP(MIS[[#This Row],[TRADING SYMBOL]],[1]Sheet1!$D:$D,[1]Sheet1!$C:$C)</f>
        <v>160.9</v>
      </c>
      <c r="AE4840">
        <f>MIS[[#This Row],[OrderAverageTradedPrice]]*MIS[[#This Row],[OrderQuantity]]</f>
        <v>14096.25</v>
      </c>
      <c r="AF4840">
        <f>MIS[[#This Row],[LTP]]*MIS[[#This Row],[OrderQuantity]]</f>
        <v>12067.5</v>
      </c>
      <c r="AG4840">
        <f>IF(MIS[[#This Row],[OrderSide]]="SELL",MIS[[#This Row],[VALUE]]-MIS[[#This Row],[LIVE_VALUE]],MIS[[#This Row],[LIVE_VALUE]]-MIS[[#This Row],[VALUE]])</f>
        <v>-2028.75</v>
      </c>
      <c r="AH4840" t="str" cm="1">
        <f t="array" ref="AH4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0" t="str">
        <f>MIS[[#This Row],[TRADING SYMBOL]]</f>
        <v>NIFTY2552225050CE</v>
      </c>
      <c r="AJ4840" t="str">
        <f>IF(RIGHT(MIS[[#This Row],[Main/Hedge]],4)="MAIN","MAIN","HEDGE")</f>
        <v>MAIN</v>
      </c>
      <c r="AK4840" t="str" cm="1">
        <f t="array" ref="AK4840">_xlfn._xlws.FILTER(Table4[Column1],ISNUMBER(SEARCH(Table4[Column1],MIS[[#This Row],[OrderUniqueIdentifier]])),"")</f>
        <v>VWAP</v>
      </c>
    </row>
    <row r="4841" spans="1:37" x14ac:dyDescent="0.25">
      <c r="A4841" t="s">
        <v>71</v>
      </c>
      <c r="B4841" t="s">
        <v>1227</v>
      </c>
      <c r="C4841" t="s">
        <v>8648</v>
      </c>
      <c r="D4841" t="s">
        <v>72</v>
      </c>
      <c r="E4841" t="s">
        <v>2904</v>
      </c>
      <c r="F4841" t="s">
        <v>73</v>
      </c>
      <c r="G4841" t="s">
        <v>74</v>
      </c>
      <c r="H4841" t="s">
        <v>93</v>
      </c>
      <c r="I4841" t="s">
        <v>76</v>
      </c>
      <c r="J4841" t="s">
        <v>8532</v>
      </c>
      <c r="K4841">
        <v>150</v>
      </c>
      <c r="L4841" t="s">
        <v>77</v>
      </c>
      <c r="M4841" t="s">
        <v>78</v>
      </c>
      <c r="N4841" t="s">
        <v>8575</v>
      </c>
      <c r="O4841" t="s">
        <v>8297</v>
      </c>
      <c r="P4841" t="s">
        <v>8533</v>
      </c>
      <c r="Q4841" t="s">
        <v>2907</v>
      </c>
      <c r="R4841" t="s">
        <v>79</v>
      </c>
      <c r="S4841" t="s">
        <v>24</v>
      </c>
      <c r="T4841" t="s">
        <v>2908</v>
      </c>
      <c r="U4841" t="s">
        <v>43</v>
      </c>
      <c r="V4841" t="s">
        <v>80</v>
      </c>
      <c r="W4841">
        <v>25050</v>
      </c>
      <c r="X4841" t="s">
        <v>81</v>
      </c>
      <c r="Y4841">
        <v>150</v>
      </c>
      <c r="Z4841" t="s">
        <v>8298</v>
      </c>
      <c r="AA4841" t="s">
        <v>8534</v>
      </c>
      <c r="AB4841" t="s">
        <v>90</v>
      </c>
      <c r="AC4841" t="s">
        <v>84</v>
      </c>
      <c r="AD4841">
        <f>_xlfn.XLOOKUP(MIS[[#This Row],[TRADING SYMBOL]],[1]Sheet1!$D:$D,[1]Sheet1!$C:$C)</f>
        <v>160.9</v>
      </c>
      <c r="AE4841">
        <f>MIS[[#This Row],[OrderAverageTradedPrice]]*MIS[[#This Row],[OrderQuantity]]</f>
        <v>28050</v>
      </c>
      <c r="AF4841">
        <f>MIS[[#This Row],[LTP]]*MIS[[#This Row],[OrderQuantity]]</f>
        <v>24135</v>
      </c>
      <c r="AG4841">
        <f>IF(MIS[[#This Row],[OrderSide]]="SELL",MIS[[#This Row],[VALUE]]-MIS[[#This Row],[LIVE_VALUE]],MIS[[#This Row],[LIVE_VALUE]]-MIS[[#This Row],[VALUE]])</f>
        <v>-3915</v>
      </c>
      <c r="AH4841" t="str" cm="1">
        <f t="array" ref="AH4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1" t="str">
        <f>MIS[[#This Row],[TRADING SYMBOL]]</f>
        <v>NIFTY2552225050CE</v>
      </c>
      <c r="AJ4841" t="str">
        <f>IF(RIGHT(MIS[[#This Row],[Main/Hedge]],4)="MAIN","MAIN","HEDGE")</f>
        <v>MAIN</v>
      </c>
      <c r="AK4841" t="str" cm="1">
        <f t="array" ref="AK4841">_xlfn._xlws.FILTER(Table4[Column1],ISNUMBER(SEARCH(Table4[Column1],MIS[[#This Row],[OrderUniqueIdentifier]])),"")</f>
        <v>VWAP</v>
      </c>
    </row>
    <row r="4842" spans="1:37" x14ac:dyDescent="0.25">
      <c r="A4842" t="s">
        <v>71</v>
      </c>
      <c r="B4842" t="s">
        <v>1235</v>
      </c>
      <c r="C4842" t="s">
        <v>8649</v>
      </c>
      <c r="D4842" t="s">
        <v>72</v>
      </c>
      <c r="E4842" t="s">
        <v>2904</v>
      </c>
      <c r="F4842" t="s">
        <v>73</v>
      </c>
      <c r="G4842" t="s">
        <v>74</v>
      </c>
      <c r="H4842" t="s">
        <v>93</v>
      </c>
      <c r="I4842" t="s">
        <v>76</v>
      </c>
      <c r="J4842" t="s">
        <v>8532</v>
      </c>
      <c r="K4842">
        <v>450</v>
      </c>
      <c r="L4842" t="s">
        <v>77</v>
      </c>
      <c r="M4842" t="s">
        <v>78</v>
      </c>
      <c r="N4842" t="s">
        <v>8650</v>
      </c>
      <c r="O4842" t="s">
        <v>8316</v>
      </c>
      <c r="P4842" t="s">
        <v>8533</v>
      </c>
      <c r="Q4842" t="s">
        <v>2907</v>
      </c>
      <c r="R4842" t="s">
        <v>79</v>
      </c>
      <c r="S4842" t="s">
        <v>24</v>
      </c>
      <c r="T4842" t="s">
        <v>2908</v>
      </c>
      <c r="U4842" t="s">
        <v>43</v>
      </c>
      <c r="V4842" t="s">
        <v>80</v>
      </c>
      <c r="W4842">
        <v>25050</v>
      </c>
      <c r="X4842" t="s">
        <v>81</v>
      </c>
      <c r="Y4842">
        <v>450</v>
      </c>
      <c r="Z4842" t="s">
        <v>8317</v>
      </c>
      <c r="AA4842" t="s">
        <v>8534</v>
      </c>
      <c r="AB4842" t="s">
        <v>90</v>
      </c>
      <c r="AC4842" t="s">
        <v>84</v>
      </c>
      <c r="AD4842">
        <f>_xlfn.XLOOKUP(MIS[[#This Row],[TRADING SYMBOL]],[1]Sheet1!$D:$D,[1]Sheet1!$C:$C)</f>
        <v>160.9</v>
      </c>
      <c r="AE4842">
        <f>MIS[[#This Row],[OrderAverageTradedPrice]]*MIS[[#This Row],[OrderQuantity]]</f>
        <v>83234.999999999694</v>
      </c>
      <c r="AF4842">
        <f>MIS[[#This Row],[LTP]]*MIS[[#This Row],[OrderQuantity]]</f>
        <v>72405</v>
      </c>
      <c r="AG4842">
        <f>IF(MIS[[#This Row],[OrderSide]]="SELL",MIS[[#This Row],[VALUE]]-MIS[[#This Row],[LIVE_VALUE]],MIS[[#This Row],[LIVE_VALUE]]-MIS[[#This Row],[VALUE]])</f>
        <v>-10829.999999999694</v>
      </c>
      <c r="AH4842" t="str" cm="1">
        <f t="array" ref="AH4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2" t="str">
        <f>MIS[[#This Row],[TRADING SYMBOL]]</f>
        <v>NIFTY2552225050CE</v>
      </c>
      <c r="AJ4842" t="str">
        <f>IF(RIGHT(MIS[[#This Row],[Main/Hedge]],4)="MAIN","MAIN","HEDGE")</f>
        <v>MAIN</v>
      </c>
      <c r="AK4842" t="str" cm="1">
        <f t="array" ref="AK4842">_xlfn._xlws.FILTER(Table4[Column1],ISNUMBER(SEARCH(Table4[Column1],MIS[[#This Row],[OrderUniqueIdentifier]])),"")</f>
        <v>VWAP</v>
      </c>
    </row>
    <row r="4843" spans="1:37" x14ac:dyDescent="0.25">
      <c r="A4843" t="s">
        <v>71</v>
      </c>
      <c r="B4843" t="s">
        <v>1244</v>
      </c>
      <c r="C4843" t="s">
        <v>8651</v>
      </c>
      <c r="D4843" t="s">
        <v>72</v>
      </c>
      <c r="E4843" t="s">
        <v>2904</v>
      </c>
      <c r="F4843" t="s">
        <v>73</v>
      </c>
      <c r="G4843" t="s">
        <v>74</v>
      </c>
      <c r="H4843" t="s">
        <v>93</v>
      </c>
      <c r="I4843" t="s">
        <v>76</v>
      </c>
      <c r="J4843" t="s">
        <v>8532</v>
      </c>
      <c r="K4843">
        <v>75</v>
      </c>
      <c r="L4843" t="s">
        <v>77</v>
      </c>
      <c r="M4843" t="s">
        <v>78</v>
      </c>
      <c r="N4843" t="s">
        <v>8554</v>
      </c>
      <c r="O4843" t="s">
        <v>8316</v>
      </c>
      <c r="P4843" t="s">
        <v>8533</v>
      </c>
      <c r="Q4843" t="s">
        <v>2907</v>
      </c>
      <c r="R4843" t="s">
        <v>79</v>
      </c>
      <c r="S4843" t="s">
        <v>24</v>
      </c>
      <c r="T4843" t="s">
        <v>2908</v>
      </c>
      <c r="U4843" t="s">
        <v>43</v>
      </c>
      <c r="V4843" t="s">
        <v>80</v>
      </c>
      <c r="W4843">
        <v>25050</v>
      </c>
      <c r="X4843" t="s">
        <v>81</v>
      </c>
      <c r="Y4843">
        <v>75</v>
      </c>
      <c r="Z4843" t="s">
        <v>8317</v>
      </c>
      <c r="AA4843" t="s">
        <v>8534</v>
      </c>
      <c r="AB4843" t="s">
        <v>90</v>
      </c>
      <c r="AC4843" t="s">
        <v>84</v>
      </c>
      <c r="AD4843">
        <f>_xlfn.XLOOKUP(MIS[[#This Row],[TRADING SYMBOL]],[1]Sheet1!$D:$D,[1]Sheet1!$C:$C)</f>
        <v>160.9</v>
      </c>
      <c r="AE4843">
        <f>MIS[[#This Row],[OrderAverageTradedPrice]]*MIS[[#This Row],[OrderQuantity]]</f>
        <v>13800</v>
      </c>
      <c r="AF4843">
        <f>MIS[[#This Row],[LTP]]*MIS[[#This Row],[OrderQuantity]]</f>
        <v>12067.5</v>
      </c>
      <c r="AG4843">
        <f>IF(MIS[[#This Row],[OrderSide]]="SELL",MIS[[#This Row],[VALUE]]-MIS[[#This Row],[LIVE_VALUE]],MIS[[#This Row],[LIVE_VALUE]]-MIS[[#This Row],[VALUE]])</f>
        <v>-1732.5</v>
      </c>
      <c r="AH4843" t="str" cm="1">
        <f t="array" ref="AH4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3" t="str">
        <f>MIS[[#This Row],[TRADING SYMBOL]]</f>
        <v>NIFTY2552225050CE</v>
      </c>
      <c r="AJ4843" t="str">
        <f>IF(RIGHT(MIS[[#This Row],[Main/Hedge]],4)="MAIN","MAIN","HEDGE")</f>
        <v>MAIN</v>
      </c>
      <c r="AK4843" t="str" cm="1">
        <f t="array" ref="AK4843">_xlfn._xlws.FILTER(Table4[Column1],ISNUMBER(SEARCH(Table4[Column1],MIS[[#This Row],[OrderUniqueIdentifier]])),"")</f>
        <v>VWAP</v>
      </c>
    </row>
    <row r="4844" spans="1:37" x14ac:dyDescent="0.25">
      <c r="A4844" t="s">
        <v>71</v>
      </c>
      <c r="B4844" t="s">
        <v>1251</v>
      </c>
      <c r="C4844" t="s">
        <v>8652</v>
      </c>
      <c r="D4844" t="s">
        <v>72</v>
      </c>
      <c r="E4844" t="s">
        <v>2904</v>
      </c>
      <c r="F4844" t="s">
        <v>73</v>
      </c>
      <c r="G4844" t="s">
        <v>74</v>
      </c>
      <c r="H4844" t="s">
        <v>93</v>
      </c>
      <c r="I4844" t="s">
        <v>76</v>
      </c>
      <c r="J4844" t="s">
        <v>8532</v>
      </c>
      <c r="K4844">
        <v>150</v>
      </c>
      <c r="L4844" t="s">
        <v>77</v>
      </c>
      <c r="M4844" t="s">
        <v>78</v>
      </c>
      <c r="N4844" t="s">
        <v>7509</v>
      </c>
      <c r="O4844" t="s">
        <v>8301</v>
      </c>
      <c r="P4844" t="s">
        <v>8533</v>
      </c>
      <c r="Q4844" t="s">
        <v>2907</v>
      </c>
      <c r="R4844" t="s">
        <v>79</v>
      </c>
      <c r="S4844" t="s">
        <v>24</v>
      </c>
      <c r="T4844" t="s">
        <v>2908</v>
      </c>
      <c r="U4844" t="s">
        <v>43</v>
      </c>
      <c r="V4844" t="s">
        <v>80</v>
      </c>
      <c r="W4844">
        <v>25050</v>
      </c>
      <c r="X4844" t="s">
        <v>81</v>
      </c>
      <c r="Y4844">
        <v>150</v>
      </c>
      <c r="Z4844" t="s">
        <v>8302</v>
      </c>
      <c r="AA4844" t="s">
        <v>8534</v>
      </c>
      <c r="AB4844" t="s">
        <v>90</v>
      </c>
      <c r="AC4844" t="s">
        <v>84</v>
      </c>
      <c r="AD4844">
        <f>_xlfn.XLOOKUP(MIS[[#This Row],[TRADING SYMBOL]],[1]Sheet1!$D:$D,[1]Sheet1!$C:$C)</f>
        <v>160.9</v>
      </c>
      <c r="AE4844">
        <f>MIS[[#This Row],[OrderAverageTradedPrice]]*MIS[[#This Row],[OrderQuantity]]</f>
        <v>27750</v>
      </c>
      <c r="AF4844">
        <f>MIS[[#This Row],[LTP]]*MIS[[#This Row],[OrderQuantity]]</f>
        <v>24135</v>
      </c>
      <c r="AG4844">
        <f>IF(MIS[[#This Row],[OrderSide]]="SELL",MIS[[#This Row],[VALUE]]-MIS[[#This Row],[LIVE_VALUE]],MIS[[#This Row],[LIVE_VALUE]]-MIS[[#This Row],[VALUE]])</f>
        <v>-3615</v>
      </c>
      <c r="AH4844" t="str" cm="1">
        <f t="array" ref="AH4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4" t="str">
        <f>MIS[[#This Row],[TRADING SYMBOL]]</f>
        <v>NIFTY2552225050CE</v>
      </c>
      <c r="AJ4844" t="str">
        <f>IF(RIGHT(MIS[[#This Row],[Main/Hedge]],4)="MAIN","MAIN","HEDGE")</f>
        <v>MAIN</v>
      </c>
      <c r="AK4844" t="str" cm="1">
        <f t="array" ref="AK4844">_xlfn._xlws.FILTER(Table4[Column1],ISNUMBER(SEARCH(Table4[Column1],MIS[[#This Row],[OrderUniqueIdentifier]])),"")</f>
        <v>VWAP</v>
      </c>
    </row>
    <row r="4845" spans="1:37" x14ac:dyDescent="0.25">
      <c r="A4845" t="s">
        <v>71</v>
      </c>
      <c r="B4845" t="s">
        <v>1258</v>
      </c>
      <c r="C4845" t="s">
        <v>8653</v>
      </c>
      <c r="D4845" t="s">
        <v>72</v>
      </c>
      <c r="E4845" t="s">
        <v>2904</v>
      </c>
      <c r="F4845" t="s">
        <v>73</v>
      </c>
      <c r="G4845" t="s">
        <v>74</v>
      </c>
      <c r="H4845" t="s">
        <v>93</v>
      </c>
      <c r="I4845" t="s">
        <v>76</v>
      </c>
      <c r="J4845" t="s">
        <v>8532</v>
      </c>
      <c r="K4845">
        <v>150</v>
      </c>
      <c r="L4845" t="s">
        <v>77</v>
      </c>
      <c r="M4845" t="s">
        <v>78</v>
      </c>
      <c r="N4845" t="s">
        <v>8540</v>
      </c>
      <c r="O4845" t="s">
        <v>8297</v>
      </c>
      <c r="P4845" t="s">
        <v>8533</v>
      </c>
      <c r="Q4845" t="s">
        <v>2907</v>
      </c>
      <c r="R4845" t="s">
        <v>79</v>
      </c>
      <c r="S4845" t="s">
        <v>24</v>
      </c>
      <c r="T4845" t="s">
        <v>2908</v>
      </c>
      <c r="U4845" t="s">
        <v>43</v>
      </c>
      <c r="V4845" t="s">
        <v>80</v>
      </c>
      <c r="W4845">
        <v>25050</v>
      </c>
      <c r="X4845" t="s">
        <v>81</v>
      </c>
      <c r="Y4845">
        <v>150</v>
      </c>
      <c r="Z4845" t="s">
        <v>8298</v>
      </c>
      <c r="AA4845" t="s">
        <v>8534</v>
      </c>
      <c r="AB4845" t="s">
        <v>90</v>
      </c>
      <c r="AC4845" t="s">
        <v>84</v>
      </c>
      <c r="AD4845">
        <f>_xlfn.XLOOKUP(MIS[[#This Row],[TRADING SYMBOL]],[1]Sheet1!$D:$D,[1]Sheet1!$C:$C)</f>
        <v>160.9</v>
      </c>
      <c r="AE4845">
        <f>MIS[[#This Row],[OrderAverageTradedPrice]]*MIS[[#This Row],[OrderQuantity]]</f>
        <v>28200</v>
      </c>
      <c r="AF4845">
        <f>MIS[[#This Row],[LTP]]*MIS[[#This Row],[OrderQuantity]]</f>
        <v>24135</v>
      </c>
      <c r="AG4845">
        <f>IF(MIS[[#This Row],[OrderSide]]="SELL",MIS[[#This Row],[VALUE]]-MIS[[#This Row],[LIVE_VALUE]],MIS[[#This Row],[LIVE_VALUE]]-MIS[[#This Row],[VALUE]])</f>
        <v>-4065</v>
      </c>
      <c r="AH4845" t="str" cm="1">
        <f t="array" ref="AH4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5" t="str">
        <f>MIS[[#This Row],[TRADING SYMBOL]]</f>
        <v>NIFTY2552225050CE</v>
      </c>
      <c r="AJ4845" t="str">
        <f>IF(RIGHT(MIS[[#This Row],[Main/Hedge]],4)="MAIN","MAIN","HEDGE")</f>
        <v>MAIN</v>
      </c>
      <c r="AK4845" t="str" cm="1">
        <f t="array" ref="AK4845">_xlfn._xlws.FILTER(Table4[Column1],ISNUMBER(SEARCH(Table4[Column1],MIS[[#This Row],[OrderUniqueIdentifier]])),"")</f>
        <v>VWAP</v>
      </c>
    </row>
    <row r="4846" spans="1:37" x14ac:dyDescent="0.25">
      <c r="A4846" t="s">
        <v>71</v>
      </c>
      <c r="B4846" t="s">
        <v>1265</v>
      </c>
      <c r="C4846" t="s">
        <v>8654</v>
      </c>
      <c r="D4846" t="s">
        <v>72</v>
      </c>
      <c r="E4846" t="s">
        <v>2904</v>
      </c>
      <c r="F4846" t="s">
        <v>73</v>
      </c>
      <c r="G4846" t="s">
        <v>74</v>
      </c>
      <c r="H4846" t="s">
        <v>93</v>
      </c>
      <c r="I4846" t="s">
        <v>76</v>
      </c>
      <c r="J4846" t="s">
        <v>8532</v>
      </c>
      <c r="K4846">
        <v>225</v>
      </c>
      <c r="L4846" t="s">
        <v>77</v>
      </c>
      <c r="M4846" t="s">
        <v>78</v>
      </c>
      <c r="N4846" t="s">
        <v>8540</v>
      </c>
      <c r="O4846" t="s">
        <v>8297</v>
      </c>
      <c r="P4846" t="s">
        <v>8533</v>
      </c>
      <c r="Q4846" t="s">
        <v>2907</v>
      </c>
      <c r="R4846" t="s">
        <v>79</v>
      </c>
      <c r="S4846" t="s">
        <v>24</v>
      </c>
      <c r="T4846" t="s">
        <v>2908</v>
      </c>
      <c r="U4846" t="s">
        <v>43</v>
      </c>
      <c r="V4846" t="s">
        <v>80</v>
      </c>
      <c r="W4846">
        <v>25050</v>
      </c>
      <c r="X4846" t="s">
        <v>81</v>
      </c>
      <c r="Y4846">
        <v>225</v>
      </c>
      <c r="Z4846" t="s">
        <v>8298</v>
      </c>
      <c r="AA4846" t="s">
        <v>8534</v>
      </c>
      <c r="AB4846" t="s">
        <v>90</v>
      </c>
      <c r="AC4846" t="s">
        <v>84</v>
      </c>
      <c r="AD4846">
        <f>_xlfn.XLOOKUP(MIS[[#This Row],[TRADING SYMBOL]],[1]Sheet1!$D:$D,[1]Sheet1!$C:$C)</f>
        <v>160.9</v>
      </c>
      <c r="AE4846">
        <f>MIS[[#This Row],[OrderAverageTradedPrice]]*MIS[[#This Row],[OrderQuantity]]</f>
        <v>42300</v>
      </c>
      <c r="AF4846">
        <f>MIS[[#This Row],[LTP]]*MIS[[#This Row],[OrderQuantity]]</f>
        <v>36202.5</v>
      </c>
      <c r="AG4846">
        <f>IF(MIS[[#This Row],[OrderSide]]="SELL",MIS[[#This Row],[VALUE]]-MIS[[#This Row],[LIVE_VALUE]],MIS[[#This Row],[LIVE_VALUE]]-MIS[[#This Row],[VALUE]])</f>
        <v>-6097.5</v>
      </c>
      <c r="AH4846" t="str" cm="1">
        <f t="array" ref="AH4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6" t="str">
        <f>MIS[[#This Row],[TRADING SYMBOL]]</f>
        <v>NIFTY2552225050CE</v>
      </c>
      <c r="AJ4846" t="str">
        <f>IF(RIGHT(MIS[[#This Row],[Main/Hedge]],4)="MAIN","MAIN","HEDGE")</f>
        <v>MAIN</v>
      </c>
      <c r="AK4846" t="str" cm="1">
        <f t="array" ref="AK4846">_xlfn._xlws.FILTER(Table4[Column1],ISNUMBER(SEARCH(Table4[Column1],MIS[[#This Row],[OrderUniqueIdentifier]])),"")</f>
        <v>VWAP</v>
      </c>
    </row>
    <row r="4847" spans="1:37" x14ac:dyDescent="0.25">
      <c r="A4847" t="s">
        <v>71</v>
      </c>
      <c r="B4847" t="s">
        <v>1272</v>
      </c>
      <c r="C4847" t="s">
        <v>8655</v>
      </c>
      <c r="D4847" t="s">
        <v>72</v>
      </c>
      <c r="E4847" t="s">
        <v>2904</v>
      </c>
      <c r="F4847" t="s">
        <v>73</v>
      </c>
      <c r="G4847" t="s">
        <v>74</v>
      </c>
      <c r="H4847" t="s">
        <v>93</v>
      </c>
      <c r="I4847" t="s">
        <v>76</v>
      </c>
      <c r="J4847" t="s">
        <v>8532</v>
      </c>
      <c r="K4847">
        <v>225</v>
      </c>
      <c r="L4847" t="s">
        <v>77</v>
      </c>
      <c r="M4847" t="s">
        <v>78</v>
      </c>
      <c r="N4847" t="s">
        <v>7509</v>
      </c>
      <c r="O4847" t="s">
        <v>8301</v>
      </c>
      <c r="P4847" t="s">
        <v>8533</v>
      </c>
      <c r="Q4847" t="s">
        <v>2907</v>
      </c>
      <c r="R4847" t="s">
        <v>79</v>
      </c>
      <c r="S4847" t="s">
        <v>24</v>
      </c>
      <c r="T4847" t="s">
        <v>2908</v>
      </c>
      <c r="U4847" t="s">
        <v>43</v>
      </c>
      <c r="V4847" t="s">
        <v>80</v>
      </c>
      <c r="W4847">
        <v>25050</v>
      </c>
      <c r="X4847" t="s">
        <v>81</v>
      </c>
      <c r="Y4847">
        <v>225</v>
      </c>
      <c r="Z4847" t="s">
        <v>8302</v>
      </c>
      <c r="AA4847" t="s">
        <v>8534</v>
      </c>
      <c r="AB4847" t="s">
        <v>90</v>
      </c>
      <c r="AC4847" t="s">
        <v>84</v>
      </c>
      <c r="AD4847">
        <f>_xlfn.XLOOKUP(MIS[[#This Row],[TRADING SYMBOL]],[1]Sheet1!$D:$D,[1]Sheet1!$C:$C)</f>
        <v>160.9</v>
      </c>
      <c r="AE4847">
        <f>MIS[[#This Row],[OrderAverageTradedPrice]]*MIS[[#This Row],[OrderQuantity]]</f>
        <v>41625</v>
      </c>
      <c r="AF4847">
        <f>MIS[[#This Row],[LTP]]*MIS[[#This Row],[OrderQuantity]]</f>
        <v>36202.5</v>
      </c>
      <c r="AG4847">
        <f>IF(MIS[[#This Row],[OrderSide]]="SELL",MIS[[#This Row],[VALUE]]-MIS[[#This Row],[LIVE_VALUE]],MIS[[#This Row],[LIVE_VALUE]]-MIS[[#This Row],[VALUE]])</f>
        <v>-5422.5</v>
      </c>
      <c r="AH4847" t="str" cm="1">
        <f t="array" ref="AH4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7" t="str">
        <f>MIS[[#This Row],[TRADING SYMBOL]]</f>
        <v>NIFTY2552225050CE</v>
      </c>
      <c r="AJ4847" t="str">
        <f>IF(RIGHT(MIS[[#This Row],[Main/Hedge]],4)="MAIN","MAIN","HEDGE")</f>
        <v>MAIN</v>
      </c>
      <c r="AK4847" t="str" cm="1">
        <f t="array" ref="AK4847">_xlfn._xlws.FILTER(Table4[Column1],ISNUMBER(SEARCH(Table4[Column1],MIS[[#This Row],[OrderUniqueIdentifier]])),"")</f>
        <v>VWAP</v>
      </c>
    </row>
    <row r="4848" spans="1:37" x14ac:dyDescent="0.25">
      <c r="A4848" t="s">
        <v>71</v>
      </c>
      <c r="B4848" t="s">
        <v>1280</v>
      </c>
      <c r="C4848" t="s">
        <v>8656</v>
      </c>
      <c r="D4848" t="s">
        <v>72</v>
      </c>
      <c r="E4848" t="s">
        <v>2904</v>
      </c>
      <c r="F4848" t="s">
        <v>73</v>
      </c>
      <c r="G4848" t="s">
        <v>74</v>
      </c>
      <c r="H4848" t="s">
        <v>93</v>
      </c>
      <c r="I4848" t="s">
        <v>76</v>
      </c>
      <c r="J4848" t="s">
        <v>8532</v>
      </c>
      <c r="K4848">
        <v>225</v>
      </c>
      <c r="L4848" t="s">
        <v>77</v>
      </c>
      <c r="M4848" t="s">
        <v>78</v>
      </c>
      <c r="N4848" t="s">
        <v>6252</v>
      </c>
      <c r="O4848" t="s">
        <v>8383</v>
      </c>
      <c r="P4848" t="s">
        <v>8533</v>
      </c>
      <c r="Q4848" t="s">
        <v>2907</v>
      </c>
      <c r="R4848" t="s">
        <v>79</v>
      </c>
      <c r="S4848" t="s">
        <v>24</v>
      </c>
      <c r="T4848" t="s">
        <v>2908</v>
      </c>
      <c r="U4848" t="s">
        <v>43</v>
      </c>
      <c r="V4848" t="s">
        <v>80</v>
      </c>
      <c r="W4848">
        <v>25050</v>
      </c>
      <c r="X4848" t="s">
        <v>81</v>
      </c>
      <c r="Y4848">
        <v>225</v>
      </c>
      <c r="Z4848" t="s">
        <v>8384</v>
      </c>
      <c r="AA4848" t="s">
        <v>8534</v>
      </c>
      <c r="AB4848" t="s">
        <v>90</v>
      </c>
      <c r="AC4848" t="s">
        <v>84</v>
      </c>
      <c r="AD4848">
        <f>_xlfn.XLOOKUP(MIS[[#This Row],[TRADING SYMBOL]],[1]Sheet1!$D:$D,[1]Sheet1!$C:$C)</f>
        <v>160.9</v>
      </c>
      <c r="AE4848">
        <f>MIS[[#This Row],[OrderAverageTradedPrice]]*MIS[[#This Row],[OrderQuantity]]</f>
        <v>41726.25</v>
      </c>
      <c r="AF4848">
        <f>MIS[[#This Row],[LTP]]*MIS[[#This Row],[OrderQuantity]]</f>
        <v>36202.5</v>
      </c>
      <c r="AG4848">
        <f>IF(MIS[[#This Row],[OrderSide]]="SELL",MIS[[#This Row],[VALUE]]-MIS[[#This Row],[LIVE_VALUE]],MIS[[#This Row],[LIVE_VALUE]]-MIS[[#This Row],[VALUE]])</f>
        <v>-5523.75</v>
      </c>
      <c r="AH4848" t="str" cm="1">
        <f t="array" ref="AH4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8" t="str">
        <f>MIS[[#This Row],[TRADING SYMBOL]]</f>
        <v>NIFTY2552225050CE</v>
      </c>
      <c r="AJ4848" t="str">
        <f>IF(RIGHT(MIS[[#This Row],[Main/Hedge]],4)="MAIN","MAIN","HEDGE")</f>
        <v>MAIN</v>
      </c>
      <c r="AK4848" t="str" cm="1">
        <f t="array" ref="AK4848">_xlfn._xlws.FILTER(Table4[Column1],ISNUMBER(SEARCH(Table4[Column1],MIS[[#This Row],[OrderUniqueIdentifier]])),"")</f>
        <v>VWAP</v>
      </c>
    </row>
    <row r="4849" spans="1:37" x14ac:dyDescent="0.25">
      <c r="A4849" t="s">
        <v>71</v>
      </c>
      <c r="B4849" t="s">
        <v>1288</v>
      </c>
      <c r="C4849" t="s">
        <v>8657</v>
      </c>
      <c r="D4849" t="s">
        <v>72</v>
      </c>
      <c r="E4849" t="s">
        <v>2904</v>
      </c>
      <c r="F4849" t="s">
        <v>73</v>
      </c>
      <c r="G4849" t="s">
        <v>74</v>
      </c>
      <c r="H4849" t="s">
        <v>93</v>
      </c>
      <c r="I4849" t="s">
        <v>76</v>
      </c>
      <c r="J4849" t="s">
        <v>8532</v>
      </c>
      <c r="K4849">
        <v>375</v>
      </c>
      <c r="L4849" t="s">
        <v>77</v>
      </c>
      <c r="M4849" t="s">
        <v>78</v>
      </c>
      <c r="N4849" t="s">
        <v>8536</v>
      </c>
      <c r="O4849" t="s">
        <v>8288</v>
      </c>
      <c r="P4849" t="s">
        <v>8533</v>
      </c>
      <c r="Q4849" t="s">
        <v>2907</v>
      </c>
      <c r="R4849" t="s">
        <v>79</v>
      </c>
      <c r="S4849" t="s">
        <v>24</v>
      </c>
      <c r="T4849" t="s">
        <v>2908</v>
      </c>
      <c r="U4849" t="s">
        <v>43</v>
      </c>
      <c r="V4849" t="s">
        <v>80</v>
      </c>
      <c r="W4849">
        <v>25050</v>
      </c>
      <c r="X4849" t="s">
        <v>81</v>
      </c>
      <c r="Y4849">
        <v>375</v>
      </c>
      <c r="Z4849" t="s">
        <v>8289</v>
      </c>
      <c r="AA4849" t="s">
        <v>8534</v>
      </c>
      <c r="AB4849" t="s">
        <v>90</v>
      </c>
      <c r="AC4849" t="s">
        <v>84</v>
      </c>
      <c r="AD4849">
        <f>_xlfn.XLOOKUP(MIS[[#This Row],[TRADING SYMBOL]],[1]Sheet1!$D:$D,[1]Sheet1!$C:$C)</f>
        <v>160.9</v>
      </c>
      <c r="AE4849">
        <f>MIS[[#This Row],[OrderAverageTradedPrice]]*MIS[[#This Row],[OrderQuantity]]</f>
        <v>71118.75</v>
      </c>
      <c r="AF4849">
        <f>MIS[[#This Row],[LTP]]*MIS[[#This Row],[OrderQuantity]]</f>
        <v>60337.5</v>
      </c>
      <c r="AG4849">
        <f>IF(MIS[[#This Row],[OrderSide]]="SELL",MIS[[#This Row],[VALUE]]-MIS[[#This Row],[LIVE_VALUE]],MIS[[#This Row],[LIVE_VALUE]]-MIS[[#This Row],[VALUE]])</f>
        <v>-10781.25</v>
      </c>
      <c r="AH4849" t="str" cm="1">
        <f t="array" ref="AH4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9" t="str">
        <f>MIS[[#This Row],[TRADING SYMBOL]]</f>
        <v>NIFTY2552225050CE</v>
      </c>
      <c r="AJ4849" t="str">
        <f>IF(RIGHT(MIS[[#This Row],[Main/Hedge]],4)="MAIN","MAIN","HEDGE")</f>
        <v>MAIN</v>
      </c>
      <c r="AK4849" t="str" cm="1">
        <f t="array" ref="AK4849">_xlfn._xlws.FILTER(Table4[Column1],ISNUMBER(SEARCH(Table4[Column1],MIS[[#This Row],[OrderUniqueIdentifier]])),"")</f>
        <v>VWAP</v>
      </c>
    </row>
    <row r="4850" spans="1:37" x14ac:dyDescent="0.25">
      <c r="A4850" t="s">
        <v>71</v>
      </c>
      <c r="B4850" t="s">
        <v>1295</v>
      </c>
      <c r="C4850" t="s">
        <v>8658</v>
      </c>
      <c r="D4850" t="s">
        <v>72</v>
      </c>
      <c r="E4850" t="s">
        <v>2904</v>
      </c>
      <c r="F4850" t="s">
        <v>73</v>
      </c>
      <c r="G4850" t="s">
        <v>74</v>
      </c>
      <c r="H4850" t="s">
        <v>93</v>
      </c>
      <c r="I4850" t="s">
        <v>76</v>
      </c>
      <c r="J4850" t="s">
        <v>8532</v>
      </c>
      <c r="K4850">
        <v>375</v>
      </c>
      <c r="L4850" t="s">
        <v>77</v>
      </c>
      <c r="M4850" t="s">
        <v>78</v>
      </c>
      <c r="N4850" t="s">
        <v>8659</v>
      </c>
      <c r="O4850" t="s">
        <v>8297</v>
      </c>
      <c r="P4850" t="s">
        <v>8533</v>
      </c>
      <c r="Q4850" t="s">
        <v>2907</v>
      </c>
      <c r="R4850" t="s">
        <v>79</v>
      </c>
      <c r="S4850" t="s">
        <v>24</v>
      </c>
      <c r="T4850" t="s">
        <v>2908</v>
      </c>
      <c r="U4850" t="s">
        <v>43</v>
      </c>
      <c r="V4850" t="s">
        <v>80</v>
      </c>
      <c r="W4850">
        <v>25050</v>
      </c>
      <c r="X4850" t="s">
        <v>81</v>
      </c>
      <c r="Y4850">
        <v>375</v>
      </c>
      <c r="Z4850" t="s">
        <v>8298</v>
      </c>
      <c r="AA4850" t="s">
        <v>8534</v>
      </c>
      <c r="AB4850" t="s">
        <v>90</v>
      </c>
      <c r="AC4850" t="s">
        <v>84</v>
      </c>
      <c r="AD4850">
        <f>_xlfn.XLOOKUP(MIS[[#This Row],[TRADING SYMBOL]],[1]Sheet1!$D:$D,[1]Sheet1!$C:$C)</f>
        <v>160.9</v>
      </c>
      <c r="AE4850">
        <f>MIS[[#This Row],[OrderAverageTradedPrice]]*MIS[[#This Row],[OrderQuantity]]</f>
        <v>70522.5</v>
      </c>
      <c r="AF4850">
        <f>MIS[[#This Row],[LTP]]*MIS[[#This Row],[OrderQuantity]]</f>
        <v>60337.5</v>
      </c>
      <c r="AG4850">
        <f>IF(MIS[[#This Row],[OrderSide]]="SELL",MIS[[#This Row],[VALUE]]-MIS[[#This Row],[LIVE_VALUE]],MIS[[#This Row],[LIVE_VALUE]]-MIS[[#This Row],[VALUE]])</f>
        <v>-10185</v>
      </c>
      <c r="AH4850" t="str" cm="1">
        <f t="array" ref="AH4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0" t="str">
        <f>MIS[[#This Row],[TRADING SYMBOL]]</f>
        <v>NIFTY2552225050CE</v>
      </c>
      <c r="AJ4850" t="str">
        <f>IF(RIGHT(MIS[[#This Row],[Main/Hedge]],4)="MAIN","MAIN","HEDGE")</f>
        <v>MAIN</v>
      </c>
      <c r="AK4850" t="str" cm="1">
        <f t="array" ref="AK4850">_xlfn._xlws.FILTER(Table4[Column1],ISNUMBER(SEARCH(Table4[Column1],MIS[[#This Row],[OrderUniqueIdentifier]])),"")</f>
        <v>VWAP</v>
      </c>
    </row>
    <row r="4851" spans="1:37" x14ac:dyDescent="0.25">
      <c r="A4851" t="s">
        <v>71</v>
      </c>
      <c r="B4851" t="s">
        <v>1302</v>
      </c>
      <c r="C4851" t="s">
        <v>8660</v>
      </c>
      <c r="D4851" t="s">
        <v>72</v>
      </c>
      <c r="E4851" t="s">
        <v>2904</v>
      </c>
      <c r="F4851" t="s">
        <v>73</v>
      </c>
      <c r="G4851" t="s">
        <v>74</v>
      </c>
      <c r="H4851" t="s">
        <v>93</v>
      </c>
      <c r="I4851" t="s">
        <v>76</v>
      </c>
      <c r="J4851" t="s">
        <v>8532</v>
      </c>
      <c r="K4851">
        <v>75</v>
      </c>
      <c r="L4851" t="s">
        <v>77</v>
      </c>
      <c r="M4851" t="s">
        <v>78</v>
      </c>
      <c r="N4851" t="s">
        <v>8661</v>
      </c>
      <c r="O4851" t="s">
        <v>8288</v>
      </c>
      <c r="P4851" t="s">
        <v>8533</v>
      </c>
      <c r="Q4851" t="s">
        <v>2907</v>
      </c>
      <c r="R4851" t="s">
        <v>79</v>
      </c>
      <c r="S4851" t="s">
        <v>24</v>
      </c>
      <c r="T4851" t="s">
        <v>2908</v>
      </c>
      <c r="U4851" t="s">
        <v>43</v>
      </c>
      <c r="V4851" t="s">
        <v>80</v>
      </c>
      <c r="W4851">
        <v>25050</v>
      </c>
      <c r="X4851" t="s">
        <v>81</v>
      </c>
      <c r="Y4851">
        <v>75</v>
      </c>
      <c r="Z4851" t="s">
        <v>8289</v>
      </c>
      <c r="AA4851" t="s">
        <v>8534</v>
      </c>
      <c r="AB4851" t="s">
        <v>90</v>
      </c>
      <c r="AC4851" t="s">
        <v>84</v>
      </c>
      <c r="AD4851">
        <f>_xlfn.XLOOKUP(MIS[[#This Row],[TRADING SYMBOL]],[1]Sheet1!$D:$D,[1]Sheet1!$C:$C)</f>
        <v>160.9</v>
      </c>
      <c r="AE4851">
        <f>MIS[[#This Row],[OrderAverageTradedPrice]]*MIS[[#This Row],[OrderQuantity]]</f>
        <v>13751.25</v>
      </c>
      <c r="AF4851">
        <f>MIS[[#This Row],[LTP]]*MIS[[#This Row],[OrderQuantity]]</f>
        <v>12067.5</v>
      </c>
      <c r="AG4851">
        <f>IF(MIS[[#This Row],[OrderSide]]="SELL",MIS[[#This Row],[VALUE]]-MIS[[#This Row],[LIVE_VALUE]],MIS[[#This Row],[LIVE_VALUE]]-MIS[[#This Row],[VALUE]])</f>
        <v>-1683.75</v>
      </c>
      <c r="AH4851" t="str" cm="1">
        <f t="array" ref="AH4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1" t="str">
        <f>MIS[[#This Row],[TRADING SYMBOL]]</f>
        <v>NIFTY2552225050CE</v>
      </c>
      <c r="AJ4851" t="str">
        <f>IF(RIGHT(MIS[[#This Row],[Main/Hedge]],4)="MAIN","MAIN","HEDGE")</f>
        <v>MAIN</v>
      </c>
      <c r="AK4851" t="str" cm="1">
        <f t="array" ref="AK4851">_xlfn._xlws.FILTER(Table4[Column1],ISNUMBER(SEARCH(Table4[Column1],MIS[[#This Row],[OrderUniqueIdentifier]])),"")</f>
        <v>VWAP</v>
      </c>
    </row>
    <row r="4852" spans="1:37" x14ac:dyDescent="0.25">
      <c r="A4852" t="s">
        <v>71</v>
      </c>
      <c r="B4852" t="s">
        <v>1305</v>
      </c>
      <c r="C4852" t="s">
        <v>8662</v>
      </c>
      <c r="D4852" t="s">
        <v>72</v>
      </c>
      <c r="E4852" t="s">
        <v>2904</v>
      </c>
      <c r="F4852" t="s">
        <v>73</v>
      </c>
      <c r="G4852" t="s">
        <v>74</v>
      </c>
      <c r="H4852" t="s">
        <v>93</v>
      </c>
      <c r="I4852" t="s">
        <v>76</v>
      </c>
      <c r="J4852" t="s">
        <v>8532</v>
      </c>
      <c r="K4852">
        <v>150</v>
      </c>
      <c r="L4852" t="s">
        <v>77</v>
      </c>
      <c r="M4852" t="s">
        <v>78</v>
      </c>
      <c r="N4852" t="s">
        <v>8663</v>
      </c>
      <c r="O4852" t="s">
        <v>8383</v>
      </c>
      <c r="P4852" t="s">
        <v>8533</v>
      </c>
      <c r="Q4852" t="s">
        <v>2907</v>
      </c>
      <c r="R4852" t="s">
        <v>79</v>
      </c>
      <c r="S4852" t="s">
        <v>24</v>
      </c>
      <c r="T4852" t="s">
        <v>2908</v>
      </c>
      <c r="U4852" t="s">
        <v>43</v>
      </c>
      <c r="V4852" t="s">
        <v>80</v>
      </c>
      <c r="W4852">
        <v>25050</v>
      </c>
      <c r="X4852" t="s">
        <v>81</v>
      </c>
      <c r="Y4852">
        <v>150</v>
      </c>
      <c r="Z4852" t="s">
        <v>8384</v>
      </c>
      <c r="AA4852" t="s">
        <v>8534</v>
      </c>
      <c r="AB4852" t="s">
        <v>90</v>
      </c>
      <c r="AC4852" t="s">
        <v>84</v>
      </c>
      <c r="AD4852">
        <f>_xlfn.XLOOKUP(MIS[[#This Row],[TRADING SYMBOL]],[1]Sheet1!$D:$D,[1]Sheet1!$C:$C)</f>
        <v>160.9</v>
      </c>
      <c r="AE4852">
        <f>MIS[[#This Row],[OrderAverageTradedPrice]]*MIS[[#This Row],[OrderQuantity]]</f>
        <v>28500</v>
      </c>
      <c r="AF4852">
        <f>MIS[[#This Row],[LTP]]*MIS[[#This Row],[OrderQuantity]]</f>
        <v>24135</v>
      </c>
      <c r="AG4852">
        <f>IF(MIS[[#This Row],[OrderSide]]="SELL",MIS[[#This Row],[VALUE]]-MIS[[#This Row],[LIVE_VALUE]],MIS[[#This Row],[LIVE_VALUE]]-MIS[[#This Row],[VALUE]])</f>
        <v>-4365</v>
      </c>
      <c r="AH4852" t="str" cm="1">
        <f t="array" ref="AH4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2" t="str">
        <f>MIS[[#This Row],[TRADING SYMBOL]]</f>
        <v>NIFTY2552225050CE</v>
      </c>
      <c r="AJ4852" t="str">
        <f>IF(RIGHT(MIS[[#This Row],[Main/Hedge]],4)="MAIN","MAIN","HEDGE")</f>
        <v>MAIN</v>
      </c>
      <c r="AK4852" t="str" cm="1">
        <f t="array" ref="AK4852">_xlfn._xlws.FILTER(Table4[Column1],ISNUMBER(SEARCH(Table4[Column1],MIS[[#This Row],[OrderUniqueIdentifier]])),"")</f>
        <v>VWAP</v>
      </c>
    </row>
    <row r="4853" spans="1:37" x14ac:dyDescent="0.25">
      <c r="A4853" t="s">
        <v>71</v>
      </c>
      <c r="B4853" t="s">
        <v>1308</v>
      </c>
      <c r="C4853" t="s">
        <v>8664</v>
      </c>
      <c r="D4853" t="s">
        <v>72</v>
      </c>
      <c r="E4853" t="s">
        <v>2904</v>
      </c>
      <c r="F4853" t="s">
        <v>73</v>
      </c>
      <c r="G4853" t="s">
        <v>74</v>
      </c>
      <c r="H4853" t="s">
        <v>93</v>
      </c>
      <c r="I4853" t="s">
        <v>76</v>
      </c>
      <c r="J4853" t="s">
        <v>8532</v>
      </c>
      <c r="K4853">
        <v>450</v>
      </c>
      <c r="L4853" t="s">
        <v>77</v>
      </c>
      <c r="M4853" t="s">
        <v>78</v>
      </c>
      <c r="N4853" t="s">
        <v>8607</v>
      </c>
      <c r="O4853" t="s">
        <v>8383</v>
      </c>
      <c r="P4853" t="s">
        <v>8533</v>
      </c>
      <c r="Q4853" t="s">
        <v>2907</v>
      </c>
      <c r="R4853" t="s">
        <v>79</v>
      </c>
      <c r="S4853" t="s">
        <v>24</v>
      </c>
      <c r="T4853" t="s">
        <v>2908</v>
      </c>
      <c r="U4853" t="s">
        <v>43</v>
      </c>
      <c r="V4853" t="s">
        <v>80</v>
      </c>
      <c r="W4853">
        <v>25050</v>
      </c>
      <c r="X4853" t="s">
        <v>81</v>
      </c>
      <c r="Y4853">
        <v>450</v>
      </c>
      <c r="Z4853" t="s">
        <v>8384</v>
      </c>
      <c r="AA4853" t="s">
        <v>8534</v>
      </c>
      <c r="AB4853" t="s">
        <v>90</v>
      </c>
      <c r="AC4853" t="s">
        <v>84</v>
      </c>
      <c r="AD4853">
        <f>_xlfn.XLOOKUP(MIS[[#This Row],[TRADING SYMBOL]],[1]Sheet1!$D:$D,[1]Sheet1!$C:$C)</f>
        <v>160.9</v>
      </c>
      <c r="AE4853">
        <f>MIS[[#This Row],[OrderAverageTradedPrice]]*MIS[[#This Row],[OrderQuantity]]</f>
        <v>85477.5</v>
      </c>
      <c r="AF4853">
        <f>MIS[[#This Row],[LTP]]*MIS[[#This Row],[OrderQuantity]]</f>
        <v>72405</v>
      </c>
      <c r="AG4853">
        <f>IF(MIS[[#This Row],[OrderSide]]="SELL",MIS[[#This Row],[VALUE]]-MIS[[#This Row],[LIVE_VALUE]],MIS[[#This Row],[LIVE_VALUE]]-MIS[[#This Row],[VALUE]])</f>
        <v>-13072.5</v>
      </c>
      <c r="AH4853" t="str" cm="1">
        <f t="array" ref="AH4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3" t="str">
        <f>MIS[[#This Row],[TRADING SYMBOL]]</f>
        <v>NIFTY2552225050CE</v>
      </c>
      <c r="AJ4853" t="str">
        <f>IF(RIGHT(MIS[[#This Row],[Main/Hedge]],4)="MAIN","MAIN","HEDGE")</f>
        <v>MAIN</v>
      </c>
      <c r="AK4853" t="str" cm="1">
        <f t="array" ref="AK4853">_xlfn._xlws.FILTER(Table4[Column1],ISNUMBER(SEARCH(Table4[Column1],MIS[[#This Row],[OrderUniqueIdentifier]])),"")</f>
        <v>VWAP</v>
      </c>
    </row>
    <row r="4854" spans="1:37" x14ac:dyDescent="0.25">
      <c r="A4854" t="s">
        <v>71</v>
      </c>
      <c r="B4854" t="s">
        <v>1316</v>
      </c>
      <c r="C4854" t="s">
        <v>8665</v>
      </c>
      <c r="D4854" t="s">
        <v>72</v>
      </c>
      <c r="E4854" t="s">
        <v>2904</v>
      </c>
      <c r="F4854" t="s">
        <v>73</v>
      </c>
      <c r="G4854" t="s">
        <v>74</v>
      </c>
      <c r="H4854" t="s">
        <v>93</v>
      </c>
      <c r="I4854" t="s">
        <v>76</v>
      </c>
      <c r="J4854" t="s">
        <v>8532</v>
      </c>
      <c r="K4854">
        <v>375</v>
      </c>
      <c r="L4854" t="s">
        <v>77</v>
      </c>
      <c r="M4854" t="s">
        <v>78</v>
      </c>
      <c r="N4854" t="s">
        <v>8666</v>
      </c>
      <c r="O4854" t="s">
        <v>8316</v>
      </c>
      <c r="P4854" t="s">
        <v>8533</v>
      </c>
      <c r="Q4854" t="s">
        <v>2907</v>
      </c>
      <c r="R4854" t="s">
        <v>79</v>
      </c>
      <c r="S4854" t="s">
        <v>24</v>
      </c>
      <c r="T4854" t="s">
        <v>2908</v>
      </c>
      <c r="U4854" t="s">
        <v>43</v>
      </c>
      <c r="V4854" t="s">
        <v>80</v>
      </c>
      <c r="W4854">
        <v>25050</v>
      </c>
      <c r="X4854" t="s">
        <v>81</v>
      </c>
      <c r="Y4854">
        <v>375</v>
      </c>
      <c r="Z4854" t="s">
        <v>8317</v>
      </c>
      <c r="AA4854" t="s">
        <v>8534</v>
      </c>
      <c r="AB4854" t="s">
        <v>90</v>
      </c>
      <c r="AC4854" t="s">
        <v>84</v>
      </c>
      <c r="AD4854">
        <f>_xlfn.XLOOKUP(MIS[[#This Row],[TRADING SYMBOL]],[1]Sheet1!$D:$D,[1]Sheet1!$C:$C)</f>
        <v>160.9</v>
      </c>
      <c r="AE4854">
        <f>MIS[[#This Row],[OrderAverageTradedPrice]]*MIS[[#This Row],[OrderQuantity]]</f>
        <v>68887.5</v>
      </c>
      <c r="AF4854">
        <f>MIS[[#This Row],[LTP]]*MIS[[#This Row],[OrderQuantity]]</f>
        <v>60337.5</v>
      </c>
      <c r="AG4854">
        <f>IF(MIS[[#This Row],[OrderSide]]="SELL",MIS[[#This Row],[VALUE]]-MIS[[#This Row],[LIVE_VALUE]],MIS[[#This Row],[LIVE_VALUE]]-MIS[[#This Row],[VALUE]])</f>
        <v>-8550</v>
      </c>
      <c r="AH4854" t="str" cm="1">
        <f t="array" ref="AH4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4" t="str">
        <f>MIS[[#This Row],[TRADING SYMBOL]]</f>
        <v>NIFTY2552225050CE</v>
      </c>
      <c r="AJ4854" t="str">
        <f>IF(RIGHT(MIS[[#This Row],[Main/Hedge]],4)="MAIN","MAIN","HEDGE")</f>
        <v>MAIN</v>
      </c>
      <c r="AK4854" t="str" cm="1">
        <f t="array" ref="AK4854">_xlfn._xlws.FILTER(Table4[Column1],ISNUMBER(SEARCH(Table4[Column1],MIS[[#This Row],[OrderUniqueIdentifier]])),"")</f>
        <v>VWAP</v>
      </c>
    </row>
    <row r="4855" spans="1:37" x14ac:dyDescent="0.25">
      <c r="A4855" t="s">
        <v>71</v>
      </c>
      <c r="B4855" t="s">
        <v>1326</v>
      </c>
      <c r="C4855" t="s">
        <v>8667</v>
      </c>
      <c r="D4855" t="s">
        <v>72</v>
      </c>
      <c r="E4855" t="s">
        <v>2904</v>
      </c>
      <c r="F4855" t="s">
        <v>73</v>
      </c>
      <c r="G4855" t="s">
        <v>74</v>
      </c>
      <c r="H4855" t="s">
        <v>93</v>
      </c>
      <c r="I4855" t="s">
        <v>76</v>
      </c>
      <c r="J4855" t="s">
        <v>8532</v>
      </c>
      <c r="K4855">
        <v>75</v>
      </c>
      <c r="L4855" t="s">
        <v>77</v>
      </c>
      <c r="M4855" t="s">
        <v>78</v>
      </c>
      <c r="N4855" t="s">
        <v>8562</v>
      </c>
      <c r="O4855" t="s">
        <v>8316</v>
      </c>
      <c r="P4855" t="s">
        <v>8533</v>
      </c>
      <c r="Q4855" t="s">
        <v>2907</v>
      </c>
      <c r="R4855" t="s">
        <v>79</v>
      </c>
      <c r="S4855" t="s">
        <v>24</v>
      </c>
      <c r="T4855" t="s">
        <v>2908</v>
      </c>
      <c r="U4855" t="s">
        <v>43</v>
      </c>
      <c r="V4855" t="s">
        <v>80</v>
      </c>
      <c r="W4855">
        <v>25050</v>
      </c>
      <c r="X4855" t="s">
        <v>81</v>
      </c>
      <c r="Y4855">
        <v>75</v>
      </c>
      <c r="Z4855" t="s">
        <v>8317</v>
      </c>
      <c r="AA4855" t="s">
        <v>8534</v>
      </c>
      <c r="AB4855" t="s">
        <v>90</v>
      </c>
      <c r="AC4855" t="s">
        <v>84</v>
      </c>
      <c r="AD4855">
        <f>_xlfn.XLOOKUP(MIS[[#This Row],[TRADING SYMBOL]],[1]Sheet1!$D:$D,[1]Sheet1!$C:$C)</f>
        <v>160.9</v>
      </c>
      <c r="AE4855">
        <f>MIS[[#This Row],[OrderAverageTradedPrice]]*MIS[[#This Row],[OrderQuantity]]</f>
        <v>13871.25</v>
      </c>
      <c r="AF4855">
        <f>MIS[[#This Row],[LTP]]*MIS[[#This Row],[OrderQuantity]]</f>
        <v>12067.5</v>
      </c>
      <c r="AG4855">
        <f>IF(MIS[[#This Row],[OrderSide]]="SELL",MIS[[#This Row],[VALUE]]-MIS[[#This Row],[LIVE_VALUE]],MIS[[#This Row],[LIVE_VALUE]]-MIS[[#This Row],[VALUE]])</f>
        <v>-1803.75</v>
      </c>
      <c r="AH4855" t="str" cm="1">
        <f t="array" ref="AH4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5" t="str">
        <f>MIS[[#This Row],[TRADING SYMBOL]]</f>
        <v>NIFTY2552225050CE</v>
      </c>
      <c r="AJ4855" t="str">
        <f>IF(RIGHT(MIS[[#This Row],[Main/Hedge]],4)="MAIN","MAIN","HEDGE")</f>
        <v>MAIN</v>
      </c>
      <c r="AK4855" t="str" cm="1">
        <f t="array" ref="AK4855">_xlfn._xlws.FILTER(Table4[Column1],ISNUMBER(SEARCH(Table4[Column1],MIS[[#This Row],[OrderUniqueIdentifier]])),"")</f>
        <v>VWAP</v>
      </c>
    </row>
    <row r="4856" spans="1:37" x14ac:dyDescent="0.25">
      <c r="A4856" t="s">
        <v>1333</v>
      </c>
      <c r="B4856" t="s">
        <v>1334</v>
      </c>
      <c r="C4856" t="s">
        <v>8668</v>
      </c>
      <c r="D4856" t="s">
        <v>72</v>
      </c>
      <c r="E4856" t="s">
        <v>2904</v>
      </c>
      <c r="F4856" t="s">
        <v>73</v>
      </c>
      <c r="G4856" t="s">
        <v>74</v>
      </c>
      <c r="H4856" t="s">
        <v>93</v>
      </c>
      <c r="I4856" t="s">
        <v>76</v>
      </c>
      <c r="J4856" t="s">
        <v>8532</v>
      </c>
      <c r="K4856">
        <v>450</v>
      </c>
      <c r="L4856" t="s">
        <v>77</v>
      </c>
      <c r="M4856" t="s">
        <v>78</v>
      </c>
      <c r="N4856" t="s">
        <v>8554</v>
      </c>
      <c r="O4856" t="s">
        <v>8316</v>
      </c>
      <c r="P4856" t="s">
        <v>8533</v>
      </c>
      <c r="Q4856" t="s">
        <v>2907</v>
      </c>
      <c r="R4856" t="s">
        <v>79</v>
      </c>
      <c r="S4856" t="s">
        <v>294</v>
      </c>
      <c r="T4856" t="s">
        <v>2908</v>
      </c>
      <c r="U4856" t="s">
        <v>43</v>
      </c>
      <c r="V4856" t="s">
        <v>80</v>
      </c>
      <c r="W4856">
        <v>25050</v>
      </c>
      <c r="X4856" t="s">
        <v>81</v>
      </c>
      <c r="Y4856">
        <v>450</v>
      </c>
      <c r="Z4856" t="s">
        <v>8317</v>
      </c>
      <c r="AA4856" t="s">
        <v>8534</v>
      </c>
      <c r="AB4856" t="s">
        <v>90</v>
      </c>
      <c r="AC4856" t="s">
        <v>84</v>
      </c>
      <c r="AD4856">
        <f>_xlfn.XLOOKUP(MIS[[#This Row],[TRADING SYMBOL]],[1]Sheet1!$D:$D,[1]Sheet1!$C:$C)</f>
        <v>160.9</v>
      </c>
      <c r="AE4856">
        <f>MIS[[#This Row],[OrderAverageTradedPrice]]*MIS[[#This Row],[OrderQuantity]]</f>
        <v>82800</v>
      </c>
      <c r="AF4856">
        <f>MIS[[#This Row],[LTP]]*MIS[[#This Row],[OrderQuantity]]</f>
        <v>72405</v>
      </c>
      <c r="AG4856">
        <f>IF(MIS[[#This Row],[OrderSide]]="SELL",MIS[[#This Row],[VALUE]]-MIS[[#This Row],[LIVE_VALUE]],MIS[[#This Row],[LIVE_VALUE]]-MIS[[#This Row],[VALUE]])</f>
        <v>-10395</v>
      </c>
      <c r="AH4856" t="str" cm="1">
        <f t="array" ref="AH4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6" t="str">
        <f>MIS[[#This Row],[TRADING SYMBOL]]</f>
        <v>NIFTY2552225050CE</v>
      </c>
      <c r="AJ4856" t="str">
        <f>IF(RIGHT(MIS[[#This Row],[Main/Hedge]],4)="MAIN","MAIN","HEDGE")</f>
        <v>MAIN</v>
      </c>
      <c r="AK4856" t="str" cm="1">
        <f t="array" ref="AK4856">_xlfn._xlws.FILTER(Table4[Column1],ISNUMBER(SEARCH(Table4[Column1],MIS[[#This Row],[OrderUniqueIdentifier]])),"")</f>
        <v>VWAP</v>
      </c>
    </row>
    <row r="4857" spans="1:37" x14ac:dyDescent="0.25">
      <c r="A4857" t="s">
        <v>1357</v>
      </c>
      <c r="B4857" t="s">
        <v>1358</v>
      </c>
      <c r="C4857" t="s">
        <v>8669</v>
      </c>
      <c r="D4857" t="s">
        <v>72</v>
      </c>
      <c r="E4857" t="s">
        <v>2904</v>
      </c>
      <c r="F4857" t="s">
        <v>73</v>
      </c>
      <c r="G4857" t="s">
        <v>74</v>
      </c>
      <c r="H4857" t="s">
        <v>93</v>
      </c>
      <c r="I4857" t="s">
        <v>76</v>
      </c>
      <c r="J4857" t="s">
        <v>8532</v>
      </c>
      <c r="K4857">
        <v>75</v>
      </c>
      <c r="L4857" t="s">
        <v>77</v>
      </c>
      <c r="M4857" t="s">
        <v>78</v>
      </c>
      <c r="N4857" t="s">
        <v>8557</v>
      </c>
      <c r="O4857" t="s">
        <v>8297</v>
      </c>
      <c r="P4857" t="s">
        <v>8533</v>
      </c>
      <c r="Q4857" t="s">
        <v>2907</v>
      </c>
      <c r="R4857" t="s">
        <v>79</v>
      </c>
      <c r="S4857" t="s">
        <v>24</v>
      </c>
      <c r="T4857" t="s">
        <v>2908</v>
      </c>
      <c r="U4857" t="s">
        <v>43</v>
      </c>
      <c r="V4857" t="s">
        <v>80</v>
      </c>
      <c r="W4857">
        <v>25050</v>
      </c>
      <c r="X4857" t="s">
        <v>81</v>
      </c>
      <c r="Y4857">
        <v>75</v>
      </c>
      <c r="Z4857" t="s">
        <v>8298</v>
      </c>
      <c r="AA4857" t="s">
        <v>8534</v>
      </c>
      <c r="AB4857" t="s">
        <v>90</v>
      </c>
      <c r="AC4857" t="s">
        <v>84</v>
      </c>
      <c r="AD4857">
        <f>_xlfn.XLOOKUP(MIS[[#This Row],[TRADING SYMBOL]],[1]Sheet1!$D:$D,[1]Sheet1!$C:$C)</f>
        <v>160.9</v>
      </c>
      <c r="AE4857">
        <f>MIS[[#This Row],[OrderAverageTradedPrice]]*MIS[[#This Row],[OrderQuantity]]</f>
        <v>13736.25</v>
      </c>
      <c r="AF4857">
        <f>MIS[[#This Row],[LTP]]*MIS[[#This Row],[OrderQuantity]]</f>
        <v>12067.5</v>
      </c>
      <c r="AG4857">
        <f>IF(MIS[[#This Row],[OrderSide]]="SELL",MIS[[#This Row],[VALUE]]-MIS[[#This Row],[LIVE_VALUE]],MIS[[#This Row],[LIVE_VALUE]]-MIS[[#This Row],[VALUE]])</f>
        <v>-1668.75</v>
      </c>
      <c r="AH4857" t="str" cm="1">
        <f t="array" ref="AH4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7" t="str">
        <f>MIS[[#This Row],[TRADING SYMBOL]]</f>
        <v>NIFTY2552225050CE</v>
      </c>
      <c r="AJ4857" t="str">
        <f>IF(RIGHT(MIS[[#This Row],[Main/Hedge]],4)="MAIN","MAIN","HEDGE")</f>
        <v>MAIN</v>
      </c>
      <c r="AK4857" t="str" cm="1">
        <f t="array" ref="AK4857">_xlfn._xlws.FILTER(Table4[Column1],ISNUMBER(SEARCH(Table4[Column1],MIS[[#This Row],[OrderUniqueIdentifier]])),"")</f>
        <v>VWAP</v>
      </c>
    </row>
    <row r="4858" spans="1:37" x14ac:dyDescent="0.25">
      <c r="A4858" t="s">
        <v>1357</v>
      </c>
      <c r="B4858" t="s">
        <v>1366</v>
      </c>
      <c r="C4858" t="s">
        <v>8670</v>
      </c>
      <c r="D4858" t="s">
        <v>72</v>
      </c>
      <c r="E4858" t="s">
        <v>2904</v>
      </c>
      <c r="F4858" t="s">
        <v>73</v>
      </c>
      <c r="G4858" t="s">
        <v>74</v>
      </c>
      <c r="H4858" t="s">
        <v>93</v>
      </c>
      <c r="I4858" t="s">
        <v>76</v>
      </c>
      <c r="J4858" t="s">
        <v>8532</v>
      </c>
      <c r="K4858">
        <v>150</v>
      </c>
      <c r="L4858" t="s">
        <v>77</v>
      </c>
      <c r="M4858" t="s">
        <v>78</v>
      </c>
      <c r="N4858" t="s">
        <v>8663</v>
      </c>
      <c r="O4858" t="s">
        <v>8467</v>
      </c>
      <c r="P4858" t="s">
        <v>8533</v>
      </c>
      <c r="Q4858" t="s">
        <v>2907</v>
      </c>
      <c r="R4858" t="s">
        <v>79</v>
      </c>
      <c r="S4858" t="s">
        <v>24</v>
      </c>
      <c r="T4858" t="s">
        <v>2908</v>
      </c>
      <c r="U4858" t="s">
        <v>43</v>
      </c>
      <c r="V4858" t="s">
        <v>80</v>
      </c>
      <c r="W4858">
        <v>25050</v>
      </c>
      <c r="X4858" t="s">
        <v>81</v>
      </c>
      <c r="Y4858">
        <v>150</v>
      </c>
      <c r="Z4858" t="s">
        <v>8468</v>
      </c>
      <c r="AA4858" t="s">
        <v>8534</v>
      </c>
      <c r="AB4858" t="s">
        <v>90</v>
      </c>
      <c r="AC4858" t="s">
        <v>84</v>
      </c>
      <c r="AD4858">
        <f>_xlfn.XLOOKUP(MIS[[#This Row],[TRADING SYMBOL]],[1]Sheet1!$D:$D,[1]Sheet1!$C:$C)</f>
        <v>160.9</v>
      </c>
      <c r="AE4858">
        <f>MIS[[#This Row],[OrderAverageTradedPrice]]*MIS[[#This Row],[OrderQuantity]]</f>
        <v>28500</v>
      </c>
      <c r="AF4858">
        <f>MIS[[#This Row],[LTP]]*MIS[[#This Row],[OrderQuantity]]</f>
        <v>24135</v>
      </c>
      <c r="AG4858">
        <f>IF(MIS[[#This Row],[OrderSide]]="SELL",MIS[[#This Row],[VALUE]]-MIS[[#This Row],[LIVE_VALUE]],MIS[[#This Row],[LIVE_VALUE]]-MIS[[#This Row],[VALUE]])</f>
        <v>-4365</v>
      </c>
      <c r="AH4858" t="str" cm="1">
        <f t="array" ref="AH4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8" t="str">
        <f>MIS[[#This Row],[TRADING SYMBOL]]</f>
        <v>NIFTY2552225050CE</v>
      </c>
      <c r="AJ4858" t="str">
        <f>IF(RIGHT(MIS[[#This Row],[Main/Hedge]],4)="MAIN","MAIN","HEDGE")</f>
        <v>MAIN</v>
      </c>
      <c r="AK4858" t="str" cm="1">
        <f t="array" ref="AK4858">_xlfn._xlws.FILTER(Table4[Column1],ISNUMBER(SEARCH(Table4[Column1],MIS[[#This Row],[OrderUniqueIdentifier]])),"")</f>
        <v>VWAP</v>
      </c>
    </row>
    <row r="4859" spans="1:37" x14ac:dyDescent="0.25">
      <c r="A4859" t="s">
        <v>1374</v>
      </c>
      <c r="B4859" t="s">
        <v>1375</v>
      </c>
      <c r="C4859" t="s">
        <v>8671</v>
      </c>
      <c r="D4859" t="s">
        <v>72</v>
      </c>
      <c r="E4859" t="s">
        <v>2904</v>
      </c>
      <c r="F4859" t="s">
        <v>73</v>
      </c>
      <c r="G4859" t="s">
        <v>74</v>
      </c>
      <c r="H4859" t="s">
        <v>93</v>
      </c>
      <c r="I4859" t="s">
        <v>76</v>
      </c>
      <c r="J4859" t="s">
        <v>8532</v>
      </c>
      <c r="K4859">
        <v>525</v>
      </c>
      <c r="L4859" t="s">
        <v>77</v>
      </c>
      <c r="M4859" t="s">
        <v>78</v>
      </c>
      <c r="N4859" t="s">
        <v>8672</v>
      </c>
      <c r="O4859" t="s">
        <v>8297</v>
      </c>
      <c r="P4859" t="s">
        <v>8533</v>
      </c>
      <c r="Q4859" t="s">
        <v>2907</v>
      </c>
      <c r="R4859" t="s">
        <v>79</v>
      </c>
      <c r="S4859" t="s">
        <v>294</v>
      </c>
      <c r="T4859" t="s">
        <v>2908</v>
      </c>
      <c r="U4859" t="s">
        <v>43</v>
      </c>
      <c r="V4859" t="s">
        <v>80</v>
      </c>
      <c r="W4859">
        <v>25050</v>
      </c>
      <c r="X4859" t="s">
        <v>81</v>
      </c>
      <c r="Y4859">
        <v>525</v>
      </c>
      <c r="Z4859" t="s">
        <v>8298</v>
      </c>
      <c r="AA4859" t="s">
        <v>8534</v>
      </c>
      <c r="AB4859" t="s">
        <v>90</v>
      </c>
      <c r="AC4859" t="s">
        <v>84</v>
      </c>
      <c r="AD4859">
        <f>_xlfn.XLOOKUP(MIS[[#This Row],[TRADING SYMBOL]],[1]Sheet1!$D:$D,[1]Sheet1!$C:$C)</f>
        <v>160.9</v>
      </c>
      <c r="AE4859">
        <f>MIS[[#This Row],[OrderAverageTradedPrice]]*MIS[[#This Row],[OrderQuantity]]</f>
        <v>98294.999999999782</v>
      </c>
      <c r="AF4859">
        <f>MIS[[#This Row],[LTP]]*MIS[[#This Row],[OrderQuantity]]</f>
        <v>84472.5</v>
      </c>
      <c r="AG4859">
        <f>IF(MIS[[#This Row],[OrderSide]]="SELL",MIS[[#This Row],[VALUE]]-MIS[[#This Row],[LIVE_VALUE]],MIS[[#This Row],[LIVE_VALUE]]-MIS[[#This Row],[VALUE]])</f>
        <v>-13822.499999999782</v>
      </c>
      <c r="AH4859" t="str" cm="1">
        <f t="array" ref="AH4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9" t="str">
        <f>MIS[[#This Row],[TRADING SYMBOL]]</f>
        <v>NIFTY2552225050CE</v>
      </c>
      <c r="AJ4859" t="str">
        <f>IF(RIGHT(MIS[[#This Row],[Main/Hedge]],4)="MAIN","MAIN","HEDGE")</f>
        <v>MAIN</v>
      </c>
      <c r="AK4859" t="str" cm="1">
        <f t="array" ref="AK4859">_xlfn._xlws.FILTER(Table4[Column1],ISNUMBER(SEARCH(Table4[Column1],MIS[[#This Row],[OrderUniqueIdentifier]])),"")</f>
        <v>VWAP</v>
      </c>
    </row>
    <row r="4860" spans="1:37" x14ac:dyDescent="0.25">
      <c r="A4860" t="s">
        <v>1374</v>
      </c>
      <c r="B4860" t="s">
        <v>1395</v>
      </c>
      <c r="C4860" t="s">
        <v>8673</v>
      </c>
      <c r="D4860" t="s">
        <v>72</v>
      </c>
      <c r="E4860" t="s">
        <v>2904</v>
      </c>
      <c r="F4860" t="s">
        <v>73</v>
      </c>
      <c r="G4860" t="s">
        <v>74</v>
      </c>
      <c r="H4860" t="s">
        <v>93</v>
      </c>
      <c r="I4860" t="s">
        <v>76</v>
      </c>
      <c r="J4860" t="s">
        <v>8532</v>
      </c>
      <c r="K4860">
        <v>1800</v>
      </c>
      <c r="L4860" t="s">
        <v>77</v>
      </c>
      <c r="M4860" t="s">
        <v>78</v>
      </c>
      <c r="N4860" t="s">
        <v>8674</v>
      </c>
      <c r="O4860" t="s">
        <v>8297</v>
      </c>
      <c r="P4860" t="s">
        <v>8533</v>
      </c>
      <c r="Q4860" t="s">
        <v>2907</v>
      </c>
      <c r="R4860" t="s">
        <v>79</v>
      </c>
      <c r="S4860" t="s">
        <v>294</v>
      </c>
      <c r="T4860" t="s">
        <v>2908</v>
      </c>
      <c r="U4860" t="s">
        <v>43</v>
      </c>
      <c r="V4860" t="s">
        <v>80</v>
      </c>
      <c r="W4860">
        <v>25050</v>
      </c>
      <c r="X4860" t="s">
        <v>81</v>
      </c>
      <c r="Y4860">
        <v>1800</v>
      </c>
      <c r="Z4860" t="s">
        <v>8298</v>
      </c>
      <c r="AA4860" t="s">
        <v>8534</v>
      </c>
      <c r="AB4860" t="s">
        <v>90</v>
      </c>
      <c r="AC4860" t="s">
        <v>84</v>
      </c>
      <c r="AD4860">
        <f>_xlfn.XLOOKUP(MIS[[#This Row],[TRADING SYMBOL]],[1]Sheet1!$D:$D,[1]Sheet1!$C:$C)</f>
        <v>160.9</v>
      </c>
      <c r="AE4860">
        <f>MIS[[#This Row],[OrderAverageTradedPrice]]*MIS[[#This Row],[OrderQuantity]]</f>
        <v>338336.24999999942</v>
      </c>
      <c r="AF4860">
        <f>MIS[[#This Row],[LTP]]*MIS[[#This Row],[OrderQuantity]]</f>
        <v>289620</v>
      </c>
      <c r="AG4860">
        <f>IF(MIS[[#This Row],[OrderSide]]="SELL",MIS[[#This Row],[VALUE]]-MIS[[#This Row],[LIVE_VALUE]],MIS[[#This Row],[LIVE_VALUE]]-MIS[[#This Row],[VALUE]])</f>
        <v>-48716.249999999418</v>
      </c>
      <c r="AH4860" t="str" cm="1">
        <f t="array" ref="AH4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0" t="str">
        <f>MIS[[#This Row],[TRADING SYMBOL]]</f>
        <v>NIFTY2552225050CE</v>
      </c>
      <c r="AJ4860" t="str">
        <f>IF(RIGHT(MIS[[#This Row],[Main/Hedge]],4)="MAIN","MAIN","HEDGE")</f>
        <v>MAIN</v>
      </c>
      <c r="AK4860" t="str" cm="1">
        <f t="array" ref="AK4860">_xlfn._xlws.FILTER(Table4[Column1],ISNUMBER(SEARCH(Table4[Column1],MIS[[#This Row],[OrderUniqueIdentifier]])),"")</f>
        <v>VWAP</v>
      </c>
    </row>
    <row r="4861" spans="1:37" x14ac:dyDescent="0.25">
      <c r="A4861" t="s">
        <v>1374</v>
      </c>
      <c r="B4861" t="s">
        <v>1395</v>
      </c>
      <c r="C4861" t="s">
        <v>8675</v>
      </c>
      <c r="D4861" t="s">
        <v>72</v>
      </c>
      <c r="E4861" t="s">
        <v>2904</v>
      </c>
      <c r="F4861" t="s">
        <v>73</v>
      </c>
      <c r="G4861" t="s">
        <v>74</v>
      </c>
      <c r="H4861" t="s">
        <v>93</v>
      </c>
      <c r="I4861" t="s">
        <v>76</v>
      </c>
      <c r="J4861" t="s">
        <v>8532</v>
      </c>
      <c r="K4861">
        <v>900</v>
      </c>
      <c r="L4861" t="s">
        <v>77</v>
      </c>
      <c r="M4861" t="s">
        <v>78</v>
      </c>
      <c r="N4861" t="s">
        <v>8676</v>
      </c>
      <c r="O4861" t="s">
        <v>8288</v>
      </c>
      <c r="P4861" t="s">
        <v>8533</v>
      </c>
      <c r="Q4861" t="s">
        <v>2907</v>
      </c>
      <c r="R4861" t="s">
        <v>79</v>
      </c>
      <c r="S4861" t="s">
        <v>294</v>
      </c>
      <c r="T4861" t="s">
        <v>2908</v>
      </c>
      <c r="U4861" t="s">
        <v>43</v>
      </c>
      <c r="V4861" t="s">
        <v>80</v>
      </c>
      <c r="W4861">
        <v>25050</v>
      </c>
      <c r="X4861" t="s">
        <v>81</v>
      </c>
      <c r="Y4861">
        <v>900</v>
      </c>
      <c r="Z4861" t="s">
        <v>8289</v>
      </c>
      <c r="AA4861" t="s">
        <v>8534</v>
      </c>
      <c r="AB4861" t="s">
        <v>90</v>
      </c>
      <c r="AC4861" t="s">
        <v>84</v>
      </c>
      <c r="AD4861">
        <f>_xlfn.XLOOKUP(MIS[[#This Row],[TRADING SYMBOL]],[1]Sheet1!$D:$D,[1]Sheet1!$C:$C)</f>
        <v>160.9</v>
      </c>
      <c r="AE4861">
        <f>MIS[[#This Row],[OrderAverageTradedPrice]]*MIS[[#This Row],[OrderQuantity]]</f>
        <v>170418.74999999939</v>
      </c>
      <c r="AF4861">
        <f>MIS[[#This Row],[LTP]]*MIS[[#This Row],[OrderQuantity]]</f>
        <v>144810</v>
      </c>
      <c r="AG4861">
        <f>IF(MIS[[#This Row],[OrderSide]]="SELL",MIS[[#This Row],[VALUE]]-MIS[[#This Row],[LIVE_VALUE]],MIS[[#This Row],[LIVE_VALUE]]-MIS[[#This Row],[VALUE]])</f>
        <v>-25608.749999999389</v>
      </c>
      <c r="AH4861" t="str" cm="1">
        <f t="array" ref="AH4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1" t="str">
        <f>MIS[[#This Row],[TRADING SYMBOL]]</f>
        <v>NIFTY2552225050CE</v>
      </c>
      <c r="AJ4861" t="str">
        <f>IF(RIGHT(MIS[[#This Row],[Main/Hedge]],4)="MAIN","MAIN","HEDGE")</f>
        <v>MAIN</v>
      </c>
      <c r="AK4861" t="str" cm="1">
        <f t="array" ref="AK4861">_xlfn._xlws.FILTER(Table4[Column1],ISNUMBER(SEARCH(Table4[Column1],MIS[[#This Row],[OrderUniqueIdentifier]])),"")</f>
        <v>VWAP</v>
      </c>
    </row>
    <row r="4862" spans="1:37" x14ac:dyDescent="0.25">
      <c r="A4862" t="s">
        <v>1414</v>
      </c>
      <c r="B4862" t="s">
        <v>1415</v>
      </c>
      <c r="C4862" t="s">
        <v>8677</v>
      </c>
      <c r="D4862" t="s">
        <v>72</v>
      </c>
      <c r="E4862" t="s">
        <v>2904</v>
      </c>
      <c r="F4862" t="s">
        <v>73</v>
      </c>
      <c r="G4862" t="s">
        <v>74</v>
      </c>
      <c r="H4862" t="s">
        <v>93</v>
      </c>
      <c r="I4862" t="s">
        <v>76</v>
      </c>
      <c r="J4862" t="s">
        <v>8532</v>
      </c>
      <c r="K4862">
        <v>1125</v>
      </c>
      <c r="L4862" t="s">
        <v>77</v>
      </c>
      <c r="M4862" t="s">
        <v>78</v>
      </c>
      <c r="N4862" t="s">
        <v>7509</v>
      </c>
      <c r="O4862" t="s">
        <v>8297</v>
      </c>
      <c r="P4862" t="s">
        <v>8533</v>
      </c>
      <c r="Q4862" t="s">
        <v>2907</v>
      </c>
      <c r="R4862" t="s">
        <v>79</v>
      </c>
      <c r="S4862" t="s">
        <v>294</v>
      </c>
      <c r="T4862" t="s">
        <v>2908</v>
      </c>
      <c r="U4862" t="s">
        <v>43</v>
      </c>
      <c r="V4862" t="s">
        <v>80</v>
      </c>
      <c r="W4862">
        <v>25050</v>
      </c>
      <c r="X4862" t="s">
        <v>81</v>
      </c>
      <c r="Y4862">
        <v>1125</v>
      </c>
      <c r="Z4862" t="s">
        <v>8298</v>
      </c>
      <c r="AA4862" t="s">
        <v>8534</v>
      </c>
      <c r="AB4862" t="s">
        <v>90</v>
      </c>
      <c r="AC4862" t="s">
        <v>84</v>
      </c>
      <c r="AD4862">
        <f>_xlfn.XLOOKUP(MIS[[#This Row],[TRADING SYMBOL]],[1]Sheet1!$D:$D,[1]Sheet1!$C:$C)</f>
        <v>160.9</v>
      </c>
      <c r="AE4862">
        <f>MIS[[#This Row],[OrderAverageTradedPrice]]*MIS[[#This Row],[OrderQuantity]]</f>
        <v>208125</v>
      </c>
      <c r="AF4862">
        <f>MIS[[#This Row],[LTP]]*MIS[[#This Row],[OrderQuantity]]</f>
        <v>181012.5</v>
      </c>
      <c r="AG4862">
        <f>IF(MIS[[#This Row],[OrderSide]]="SELL",MIS[[#This Row],[VALUE]]-MIS[[#This Row],[LIVE_VALUE]],MIS[[#This Row],[LIVE_VALUE]]-MIS[[#This Row],[VALUE]])</f>
        <v>-27112.5</v>
      </c>
      <c r="AH4862" t="str" cm="1">
        <f t="array" ref="AH4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2" t="str">
        <f>MIS[[#This Row],[TRADING SYMBOL]]</f>
        <v>NIFTY2552225050CE</v>
      </c>
      <c r="AJ4862" t="str">
        <f>IF(RIGHT(MIS[[#This Row],[Main/Hedge]],4)="MAIN","MAIN","HEDGE")</f>
        <v>MAIN</v>
      </c>
      <c r="AK4862" t="str" cm="1">
        <f t="array" ref="AK4862">_xlfn._xlws.FILTER(Table4[Column1],ISNUMBER(SEARCH(Table4[Column1],MIS[[#This Row],[OrderUniqueIdentifier]])),"")</f>
        <v>VWAP</v>
      </c>
    </row>
    <row r="4863" spans="1:37" x14ac:dyDescent="0.25">
      <c r="A4863" t="s">
        <v>1414</v>
      </c>
      <c r="B4863" t="s">
        <v>1431</v>
      </c>
      <c r="C4863" t="s">
        <v>8678</v>
      </c>
      <c r="D4863" t="s">
        <v>72</v>
      </c>
      <c r="E4863" t="s">
        <v>2904</v>
      </c>
      <c r="F4863" t="s">
        <v>73</v>
      </c>
      <c r="G4863" t="s">
        <v>74</v>
      </c>
      <c r="H4863" t="s">
        <v>93</v>
      </c>
      <c r="I4863" t="s">
        <v>76</v>
      </c>
      <c r="J4863" t="s">
        <v>8532</v>
      </c>
      <c r="K4863">
        <v>150</v>
      </c>
      <c r="L4863" t="s">
        <v>77</v>
      </c>
      <c r="M4863" t="s">
        <v>78</v>
      </c>
      <c r="N4863" t="s">
        <v>7509</v>
      </c>
      <c r="O4863" t="s">
        <v>8301</v>
      </c>
      <c r="P4863" t="s">
        <v>8533</v>
      </c>
      <c r="Q4863" t="s">
        <v>2907</v>
      </c>
      <c r="R4863" t="s">
        <v>79</v>
      </c>
      <c r="S4863" t="s">
        <v>726</v>
      </c>
      <c r="T4863" t="s">
        <v>2908</v>
      </c>
      <c r="U4863" t="s">
        <v>43</v>
      </c>
      <c r="V4863" t="s">
        <v>80</v>
      </c>
      <c r="W4863">
        <v>25050</v>
      </c>
      <c r="X4863" t="s">
        <v>81</v>
      </c>
      <c r="Y4863">
        <v>150</v>
      </c>
      <c r="Z4863" t="s">
        <v>8302</v>
      </c>
      <c r="AA4863" t="s">
        <v>8534</v>
      </c>
      <c r="AB4863" t="s">
        <v>90</v>
      </c>
      <c r="AC4863" t="s">
        <v>84</v>
      </c>
      <c r="AD4863">
        <f>_xlfn.XLOOKUP(MIS[[#This Row],[TRADING SYMBOL]],[1]Sheet1!$D:$D,[1]Sheet1!$C:$C)</f>
        <v>160.9</v>
      </c>
      <c r="AE4863">
        <f>MIS[[#This Row],[OrderAverageTradedPrice]]*MIS[[#This Row],[OrderQuantity]]</f>
        <v>27750</v>
      </c>
      <c r="AF4863">
        <f>MIS[[#This Row],[LTP]]*MIS[[#This Row],[OrderQuantity]]</f>
        <v>24135</v>
      </c>
      <c r="AG4863">
        <f>IF(MIS[[#This Row],[OrderSide]]="SELL",MIS[[#This Row],[VALUE]]-MIS[[#This Row],[LIVE_VALUE]],MIS[[#This Row],[LIVE_VALUE]]-MIS[[#This Row],[VALUE]])</f>
        <v>-3615</v>
      </c>
      <c r="AH4863" t="str" cm="1">
        <f t="array" ref="AH4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3" t="str">
        <f>MIS[[#This Row],[TRADING SYMBOL]]</f>
        <v>NIFTY2552225050CE</v>
      </c>
      <c r="AJ4863" t="str">
        <f>IF(RIGHT(MIS[[#This Row],[Main/Hedge]],4)="MAIN","MAIN","HEDGE")</f>
        <v>MAIN</v>
      </c>
      <c r="AK4863" t="str" cm="1">
        <f t="array" ref="AK4863">_xlfn._xlws.FILTER(Table4[Column1],ISNUMBER(SEARCH(Table4[Column1],MIS[[#This Row],[OrderUniqueIdentifier]])),"")</f>
        <v>VWAP</v>
      </c>
    </row>
    <row r="4864" spans="1:37" x14ac:dyDescent="0.25">
      <c r="A4864" t="s">
        <v>179</v>
      </c>
      <c r="B4864" t="s">
        <v>1446</v>
      </c>
      <c r="C4864" t="s">
        <v>8679</v>
      </c>
      <c r="D4864" t="s">
        <v>72</v>
      </c>
      <c r="E4864" t="s">
        <v>2904</v>
      </c>
      <c r="F4864" t="s">
        <v>73</v>
      </c>
      <c r="G4864" t="s">
        <v>74</v>
      </c>
      <c r="H4864" t="s">
        <v>93</v>
      </c>
      <c r="I4864" t="s">
        <v>76</v>
      </c>
      <c r="J4864" t="s">
        <v>8532</v>
      </c>
      <c r="K4864">
        <v>750</v>
      </c>
      <c r="L4864" t="s">
        <v>77</v>
      </c>
      <c r="M4864" t="s">
        <v>78</v>
      </c>
      <c r="N4864" t="s">
        <v>8680</v>
      </c>
      <c r="O4864" t="s">
        <v>8383</v>
      </c>
      <c r="P4864" t="s">
        <v>8533</v>
      </c>
      <c r="Q4864" t="s">
        <v>2907</v>
      </c>
      <c r="R4864" t="s">
        <v>79</v>
      </c>
      <c r="S4864" t="s">
        <v>24</v>
      </c>
      <c r="T4864" t="s">
        <v>2908</v>
      </c>
      <c r="U4864" t="s">
        <v>43</v>
      </c>
      <c r="V4864" t="s">
        <v>80</v>
      </c>
      <c r="W4864">
        <v>25050</v>
      </c>
      <c r="X4864" t="s">
        <v>81</v>
      </c>
      <c r="Y4864">
        <v>750</v>
      </c>
      <c r="Z4864" t="s">
        <v>8384</v>
      </c>
      <c r="AA4864" t="s">
        <v>8534</v>
      </c>
      <c r="AB4864" t="s">
        <v>90</v>
      </c>
      <c r="AC4864" t="s">
        <v>84</v>
      </c>
      <c r="AD4864">
        <f>_xlfn.XLOOKUP(MIS[[#This Row],[TRADING SYMBOL]],[1]Sheet1!$D:$D,[1]Sheet1!$C:$C)</f>
        <v>160.9</v>
      </c>
      <c r="AE4864">
        <f>MIS[[#This Row],[OrderAverageTradedPrice]]*MIS[[#This Row],[OrderQuantity]]</f>
        <v>142470</v>
      </c>
      <c r="AF4864">
        <f>MIS[[#This Row],[LTP]]*MIS[[#This Row],[OrderQuantity]]</f>
        <v>120675</v>
      </c>
      <c r="AG4864">
        <f>IF(MIS[[#This Row],[OrderSide]]="SELL",MIS[[#This Row],[VALUE]]-MIS[[#This Row],[LIVE_VALUE]],MIS[[#This Row],[LIVE_VALUE]]-MIS[[#This Row],[VALUE]])</f>
        <v>-21795</v>
      </c>
      <c r="AH4864" t="str" cm="1">
        <f t="array" ref="AH4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4" t="str">
        <f>MIS[[#This Row],[TRADING SYMBOL]]</f>
        <v>NIFTY2552225050CE</v>
      </c>
      <c r="AJ4864" t="str">
        <f>IF(RIGHT(MIS[[#This Row],[Main/Hedge]],4)="MAIN","MAIN","HEDGE")</f>
        <v>MAIN</v>
      </c>
      <c r="AK4864" t="str" cm="1">
        <f t="array" ref="AK4864">_xlfn._xlws.FILTER(Table4[Column1],ISNUMBER(SEARCH(Table4[Column1],MIS[[#This Row],[OrderUniqueIdentifier]])),"")</f>
        <v>VWAP</v>
      </c>
    </row>
    <row r="4865" spans="1:37" x14ac:dyDescent="0.25">
      <c r="A4865" t="s">
        <v>179</v>
      </c>
      <c r="B4865" t="s">
        <v>1456</v>
      </c>
      <c r="C4865" t="s">
        <v>8681</v>
      </c>
      <c r="D4865" t="s">
        <v>72</v>
      </c>
      <c r="E4865" t="s">
        <v>2904</v>
      </c>
      <c r="F4865" t="s">
        <v>73</v>
      </c>
      <c r="G4865" t="s">
        <v>74</v>
      </c>
      <c r="H4865" t="s">
        <v>93</v>
      </c>
      <c r="I4865" t="s">
        <v>76</v>
      </c>
      <c r="J4865" t="s">
        <v>8532</v>
      </c>
      <c r="K4865">
        <v>225</v>
      </c>
      <c r="L4865" t="s">
        <v>77</v>
      </c>
      <c r="M4865" t="s">
        <v>78</v>
      </c>
      <c r="N4865" t="s">
        <v>8663</v>
      </c>
      <c r="O4865" t="s">
        <v>8486</v>
      </c>
      <c r="P4865" t="s">
        <v>8533</v>
      </c>
      <c r="Q4865" t="s">
        <v>2907</v>
      </c>
      <c r="R4865" t="s">
        <v>79</v>
      </c>
      <c r="S4865" t="s">
        <v>24</v>
      </c>
      <c r="T4865" t="s">
        <v>2908</v>
      </c>
      <c r="U4865" t="s">
        <v>43</v>
      </c>
      <c r="V4865" t="s">
        <v>80</v>
      </c>
      <c r="W4865">
        <v>25050</v>
      </c>
      <c r="X4865" t="s">
        <v>81</v>
      </c>
      <c r="Y4865">
        <v>225</v>
      </c>
      <c r="Z4865" t="s">
        <v>8487</v>
      </c>
      <c r="AA4865" t="s">
        <v>8534</v>
      </c>
      <c r="AB4865" t="s">
        <v>90</v>
      </c>
      <c r="AC4865" t="s">
        <v>84</v>
      </c>
      <c r="AD4865">
        <f>_xlfn.XLOOKUP(MIS[[#This Row],[TRADING SYMBOL]],[1]Sheet1!$D:$D,[1]Sheet1!$C:$C)</f>
        <v>160.9</v>
      </c>
      <c r="AE4865">
        <f>MIS[[#This Row],[OrderAverageTradedPrice]]*MIS[[#This Row],[OrderQuantity]]</f>
        <v>42750</v>
      </c>
      <c r="AF4865">
        <f>MIS[[#This Row],[LTP]]*MIS[[#This Row],[OrderQuantity]]</f>
        <v>36202.5</v>
      </c>
      <c r="AG4865">
        <f>IF(MIS[[#This Row],[OrderSide]]="SELL",MIS[[#This Row],[VALUE]]-MIS[[#This Row],[LIVE_VALUE]],MIS[[#This Row],[LIVE_VALUE]]-MIS[[#This Row],[VALUE]])</f>
        <v>-6547.5</v>
      </c>
      <c r="AH4865" t="str" cm="1">
        <f t="array" ref="AH4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5" t="str">
        <f>MIS[[#This Row],[TRADING SYMBOL]]</f>
        <v>NIFTY2552225050CE</v>
      </c>
      <c r="AJ4865" t="str">
        <f>IF(RIGHT(MIS[[#This Row],[Main/Hedge]],4)="MAIN","MAIN","HEDGE")</f>
        <v>MAIN</v>
      </c>
      <c r="AK4865" t="str" cm="1">
        <f t="array" ref="AK4865">_xlfn._xlws.FILTER(Table4[Column1],ISNUMBER(SEARCH(Table4[Column1],MIS[[#This Row],[OrderUniqueIdentifier]])),"")</f>
        <v>VWAP</v>
      </c>
    </row>
    <row r="4866" spans="1:37" x14ac:dyDescent="0.25">
      <c r="A4866" t="s">
        <v>179</v>
      </c>
      <c r="B4866" t="s">
        <v>1467</v>
      </c>
      <c r="C4866" t="s">
        <v>8682</v>
      </c>
      <c r="D4866" t="s">
        <v>72</v>
      </c>
      <c r="E4866" t="s">
        <v>2904</v>
      </c>
      <c r="F4866" t="s">
        <v>73</v>
      </c>
      <c r="G4866" t="s">
        <v>74</v>
      </c>
      <c r="H4866" t="s">
        <v>93</v>
      </c>
      <c r="I4866" t="s">
        <v>76</v>
      </c>
      <c r="J4866" t="s">
        <v>8532</v>
      </c>
      <c r="K4866">
        <v>1425</v>
      </c>
      <c r="L4866" t="s">
        <v>77</v>
      </c>
      <c r="M4866" t="s">
        <v>78</v>
      </c>
      <c r="N4866" t="s">
        <v>8607</v>
      </c>
      <c r="O4866" t="s">
        <v>8383</v>
      </c>
      <c r="P4866" t="s">
        <v>8533</v>
      </c>
      <c r="Q4866" t="s">
        <v>2907</v>
      </c>
      <c r="R4866" t="s">
        <v>79</v>
      </c>
      <c r="S4866" t="s">
        <v>24</v>
      </c>
      <c r="T4866" t="s">
        <v>2908</v>
      </c>
      <c r="U4866" t="s">
        <v>43</v>
      </c>
      <c r="V4866" t="s">
        <v>80</v>
      </c>
      <c r="W4866">
        <v>25050</v>
      </c>
      <c r="X4866" t="s">
        <v>81</v>
      </c>
      <c r="Y4866">
        <v>1425</v>
      </c>
      <c r="Z4866" t="s">
        <v>8384</v>
      </c>
      <c r="AA4866" t="s">
        <v>8534</v>
      </c>
      <c r="AB4866" t="s">
        <v>90</v>
      </c>
      <c r="AC4866" t="s">
        <v>84</v>
      </c>
      <c r="AD4866">
        <f>_xlfn.XLOOKUP(MIS[[#This Row],[TRADING SYMBOL]],[1]Sheet1!$D:$D,[1]Sheet1!$C:$C)</f>
        <v>160.9</v>
      </c>
      <c r="AE4866">
        <f>MIS[[#This Row],[OrderAverageTradedPrice]]*MIS[[#This Row],[OrderQuantity]]</f>
        <v>270678.75</v>
      </c>
      <c r="AF4866">
        <f>MIS[[#This Row],[LTP]]*MIS[[#This Row],[OrderQuantity]]</f>
        <v>229282.5</v>
      </c>
      <c r="AG4866">
        <f>IF(MIS[[#This Row],[OrderSide]]="SELL",MIS[[#This Row],[VALUE]]-MIS[[#This Row],[LIVE_VALUE]],MIS[[#This Row],[LIVE_VALUE]]-MIS[[#This Row],[VALUE]])</f>
        <v>-41396.25</v>
      </c>
      <c r="AH4866" t="str" cm="1">
        <f t="array" ref="AH4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6" t="str">
        <f>MIS[[#This Row],[TRADING SYMBOL]]</f>
        <v>NIFTY2552225050CE</v>
      </c>
      <c r="AJ4866" t="str">
        <f>IF(RIGHT(MIS[[#This Row],[Main/Hedge]],4)="MAIN","MAIN","HEDGE")</f>
        <v>MAIN</v>
      </c>
      <c r="AK4866" t="str" cm="1">
        <f t="array" ref="AK4866">_xlfn._xlws.FILTER(Table4[Column1],ISNUMBER(SEARCH(Table4[Column1],MIS[[#This Row],[OrderUniqueIdentifier]])),"")</f>
        <v>VWAP</v>
      </c>
    </row>
    <row r="4867" spans="1:37" x14ac:dyDescent="0.25">
      <c r="A4867" t="s">
        <v>179</v>
      </c>
      <c r="B4867" t="s">
        <v>1478</v>
      </c>
      <c r="C4867" t="s">
        <v>8683</v>
      </c>
      <c r="D4867" t="s">
        <v>72</v>
      </c>
      <c r="E4867" t="s">
        <v>2904</v>
      </c>
      <c r="F4867" t="s">
        <v>73</v>
      </c>
      <c r="G4867" t="s">
        <v>74</v>
      </c>
      <c r="H4867" t="s">
        <v>93</v>
      </c>
      <c r="I4867" t="s">
        <v>76</v>
      </c>
      <c r="J4867" t="s">
        <v>8532</v>
      </c>
      <c r="K4867">
        <v>150</v>
      </c>
      <c r="L4867" t="s">
        <v>77</v>
      </c>
      <c r="M4867" t="s">
        <v>78</v>
      </c>
      <c r="N4867" t="s">
        <v>8663</v>
      </c>
      <c r="O4867" t="s">
        <v>8486</v>
      </c>
      <c r="P4867" t="s">
        <v>8533</v>
      </c>
      <c r="Q4867" t="s">
        <v>2907</v>
      </c>
      <c r="R4867" t="s">
        <v>79</v>
      </c>
      <c r="S4867" t="s">
        <v>24</v>
      </c>
      <c r="T4867" t="s">
        <v>2908</v>
      </c>
      <c r="U4867" t="s">
        <v>43</v>
      </c>
      <c r="V4867" t="s">
        <v>80</v>
      </c>
      <c r="W4867">
        <v>25050</v>
      </c>
      <c r="X4867" t="s">
        <v>81</v>
      </c>
      <c r="Y4867">
        <v>150</v>
      </c>
      <c r="Z4867" t="s">
        <v>8487</v>
      </c>
      <c r="AA4867" t="s">
        <v>8534</v>
      </c>
      <c r="AB4867" t="s">
        <v>90</v>
      </c>
      <c r="AC4867" t="s">
        <v>84</v>
      </c>
      <c r="AD4867">
        <f>_xlfn.XLOOKUP(MIS[[#This Row],[TRADING SYMBOL]],[1]Sheet1!$D:$D,[1]Sheet1!$C:$C)</f>
        <v>160.9</v>
      </c>
      <c r="AE4867">
        <f>MIS[[#This Row],[OrderAverageTradedPrice]]*MIS[[#This Row],[OrderQuantity]]</f>
        <v>28500</v>
      </c>
      <c r="AF4867">
        <f>MIS[[#This Row],[LTP]]*MIS[[#This Row],[OrderQuantity]]</f>
        <v>24135</v>
      </c>
      <c r="AG4867">
        <f>IF(MIS[[#This Row],[OrderSide]]="SELL",MIS[[#This Row],[VALUE]]-MIS[[#This Row],[LIVE_VALUE]],MIS[[#This Row],[LIVE_VALUE]]-MIS[[#This Row],[VALUE]])</f>
        <v>-4365</v>
      </c>
      <c r="AH4867" t="str" cm="1">
        <f t="array" ref="AH4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7" t="str">
        <f>MIS[[#This Row],[TRADING SYMBOL]]</f>
        <v>NIFTY2552225050CE</v>
      </c>
      <c r="AJ4867" t="str">
        <f>IF(RIGHT(MIS[[#This Row],[Main/Hedge]],4)="MAIN","MAIN","HEDGE")</f>
        <v>MAIN</v>
      </c>
      <c r="AK4867" t="str" cm="1">
        <f t="array" ref="AK4867">_xlfn._xlws.FILTER(Table4[Column1],ISNUMBER(SEARCH(Table4[Column1],MIS[[#This Row],[OrderUniqueIdentifier]])),"")</f>
        <v>VWAP</v>
      </c>
    </row>
    <row r="4868" spans="1:37" x14ac:dyDescent="0.25">
      <c r="A4868" t="s">
        <v>179</v>
      </c>
      <c r="B4868" t="s">
        <v>1488</v>
      </c>
      <c r="C4868" t="s">
        <v>8684</v>
      </c>
      <c r="D4868" t="s">
        <v>72</v>
      </c>
      <c r="E4868" t="s">
        <v>2904</v>
      </c>
      <c r="F4868" t="s">
        <v>73</v>
      </c>
      <c r="G4868" t="s">
        <v>74</v>
      </c>
      <c r="H4868" t="s">
        <v>93</v>
      </c>
      <c r="I4868" t="s">
        <v>76</v>
      </c>
      <c r="J4868" t="s">
        <v>8532</v>
      </c>
      <c r="K4868">
        <v>75</v>
      </c>
      <c r="L4868" t="s">
        <v>77</v>
      </c>
      <c r="M4868" t="s">
        <v>78</v>
      </c>
      <c r="N4868" t="s">
        <v>8661</v>
      </c>
      <c r="O4868" t="s">
        <v>8383</v>
      </c>
      <c r="P4868" t="s">
        <v>8533</v>
      </c>
      <c r="Q4868" t="s">
        <v>2907</v>
      </c>
      <c r="R4868" t="s">
        <v>79</v>
      </c>
      <c r="S4868" t="s">
        <v>24</v>
      </c>
      <c r="T4868" t="s">
        <v>2908</v>
      </c>
      <c r="U4868" t="s">
        <v>43</v>
      </c>
      <c r="V4868" t="s">
        <v>80</v>
      </c>
      <c r="W4868">
        <v>25050</v>
      </c>
      <c r="X4868" t="s">
        <v>81</v>
      </c>
      <c r="Y4868">
        <v>75</v>
      </c>
      <c r="Z4868" t="s">
        <v>8384</v>
      </c>
      <c r="AA4868" t="s">
        <v>8534</v>
      </c>
      <c r="AB4868" t="s">
        <v>90</v>
      </c>
      <c r="AC4868" t="s">
        <v>84</v>
      </c>
      <c r="AD4868">
        <f>_xlfn.XLOOKUP(MIS[[#This Row],[TRADING SYMBOL]],[1]Sheet1!$D:$D,[1]Sheet1!$C:$C)</f>
        <v>160.9</v>
      </c>
      <c r="AE4868">
        <f>MIS[[#This Row],[OrderAverageTradedPrice]]*MIS[[#This Row],[OrderQuantity]]</f>
        <v>13751.25</v>
      </c>
      <c r="AF4868">
        <f>MIS[[#This Row],[LTP]]*MIS[[#This Row],[OrderQuantity]]</f>
        <v>12067.5</v>
      </c>
      <c r="AG4868">
        <f>IF(MIS[[#This Row],[OrderSide]]="SELL",MIS[[#This Row],[VALUE]]-MIS[[#This Row],[LIVE_VALUE]],MIS[[#This Row],[LIVE_VALUE]]-MIS[[#This Row],[VALUE]])</f>
        <v>-1683.75</v>
      </c>
      <c r="AH4868" t="str" cm="1">
        <f t="array" ref="AH4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8" t="str">
        <f>MIS[[#This Row],[TRADING SYMBOL]]</f>
        <v>NIFTY2552225050CE</v>
      </c>
      <c r="AJ4868" t="str">
        <f>IF(RIGHT(MIS[[#This Row],[Main/Hedge]],4)="MAIN","MAIN","HEDGE")</f>
        <v>MAIN</v>
      </c>
      <c r="AK4868" t="str" cm="1">
        <f t="array" ref="AK4868">_xlfn._xlws.FILTER(Table4[Column1],ISNUMBER(SEARCH(Table4[Column1],MIS[[#This Row],[OrderUniqueIdentifier]])),"")</f>
        <v>VWAP</v>
      </c>
    </row>
    <row r="4869" spans="1:37" x14ac:dyDescent="0.25">
      <c r="A4869" t="s">
        <v>179</v>
      </c>
      <c r="B4869" t="s">
        <v>1497</v>
      </c>
      <c r="C4869" t="s">
        <v>8685</v>
      </c>
      <c r="D4869" t="s">
        <v>72</v>
      </c>
      <c r="E4869" t="s">
        <v>2904</v>
      </c>
      <c r="F4869" t="s">
        <v>73</v>
      </c>
      <c r="G4869" t="s">
        <v>74</v>
      </c>
      <c r="H4869" t="s">
        <v>93</v>
      </c>
      <c r="I4869" t="s">
        <v>76</v>
      </c>
      <c r="J4869" t="s">
        <v>8532</v>
      </c>
      <c r="K4869">
        <v>225</v>
      </c>
      <c r="L4869" t="s">
        <v>77</v>
      </c>
      <c r="M4869" t="s">
        <v>78</v>
      </c>
      <c r="N4869" t="s">
        <v>8663</v>
      </c>
      <c r="O4869" t="s">
        <v>8486</v>
      </c>
      <c r="P4869" t="s">
        <v>8533</v>
      </c>
      <c r="Q4869" t="s">
        <v>2907</v>
      </c>
      <c r="R4869" t="s">
        <v>79</v>
      </c>
      <c r="S4869" t="s">
        <v>24</v>
      </c>
      <c r="T4869" t="s">
        <v>2908</v>
      </c>
      <c r="U4869" t="s">
        <v>43</v>
      </c>
      <c r="V4869" t="s">
        <v>80</v>
      </c>
      <c r="W4869">
        <v>25050</v>
      </c>
      <c r="X4869" t="s">
        <v>81</v>
      </c>
      <c r="Y4869">
        <v>225</v>
      </c>
      <c r="Z4869" t="s">
        <v>8487</v>
      </c>
      <c r="AA4869" t="s">
        <v>8534</v>
      </c>
      <c r="AB4869" t="s">
        <v>90</v>
      </c>
      <c r="AC4869" t="s">
        <v>84</v>
      </c>
      <c r="AD4869">
        <f>_xlfn.XLOOKUP(MIS[[#This Row],[TRADING SYMBOL]],[1]Sheet1!$D:$D,[1]Sheet1!$C:$C)</f>
        <v>160.9</v>
      </c>
      <c r="AE4869">
        <f>MIS[[#This Row],[OrderAverageTradedPrice]]*MIS[[#This Row],[OrderQuantity]]</f>
        <v>42750</v>
      </c>
      <c r="AF4869">
        <f>MIS[[#This Row],[LTP]]*MIS[[#This Row],[OrderQuantity]]</f>
        <v>36202.5</v>
      </c>
      <c r="AG4869">
        <f>IF(MIS[[#This Row],[OrderSide]]="SELL",MIS[[#This Row],[VALUE]]-MIS[[#This Row],[LIVE_VALUE]],MIS[[#This Row],[LIVE_VALUE]]-MIS[[#This Row],[VALUE]])</f>
        <v>-6547.5</v>
      </c>
      <c r="AH4869" t="str" cm="1">
        <f t="array" ref="AH4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9" t="str">
        <f>MIS[[#This Row],[TRADING SYMBOL]]</f>
        <v>NIFTY2552225050CE</v>
      </c>
      <c r="AJ4869" t="str">
        <f>IF(RIGHT(MIS[[#This Row],[Main/Hedge]],4)="MAIN","MAIN","HEDGE")</f>
        <v>MAIN</v>
      </c>
      <c r="AK4869" t="str" cm="1">
        <f t="array" ref="AK4869">_xlfn._xlws.FILTER(Table4[Column1],ISNUMBER(SEARCH(Table4[Column1],MIS[[#This Row],[OrderUniqueIdentifier]])),"")</f>
        <v>VWAP</v>
      </c>
    </row>
    <row r="4870" spans="1:37" x14ac:dyDescent="0.25">
      <c r="A4870" t="s">
        <v>179</v>
      </c>
      <c r="B4870" t="s">
        <v>180</v>
      </c>
      <c r="C4870" t="s">
        <v>8686</v>
      </c>
      <c r="D4870" t="s">
        <v>72</v>
      </c>
      <c r="E4870" t="s">
        <v>2904</v>
      </c>
      <c r="F4870" t="s">
        <v>73</v>
      </c>
      <c r="G4870" t="s">
        <v>74</v>
      </c>
      <c r="H4870" t="s">
        <v>93</v>
      </c>
      <c r="I4870" t="s">
        <v>76</v>
      </c>
      <c r="J4870" t="s">
        <v>8532</v>
      </c>
      <c r="K4870">
        <v>150</v>
      </c>
      <c r="L4870" t="s">
        <v>77</v>
      </c>
      <c r="M4870" t="s">
        <v>78</v>
      </c>
      <c r="N4870" t="s">
        <v>8663</v>
      </c>
      <c r="O4870" t="s">
        <v>8467</v>
      </c>
      <c r="P4870" t="s">
        <v>8533</v>
      </c>
      <c r="Q4870" t="s">
        <v>2907</v>
      </c>
      <c r="R4870" t="s">
        <v>79</v>
      </c>
      <c r="S4870" t="s">
        <v>24</v>
      </c>
      <c r="T4870" t="s">
        <v>2908</v>
      </c>
      <c r="U4870" t="s">
        <v>43</v>
      </c>
      <c r="V4870" t="s">
        <v>80</v>
      </c>
      <c r="W4870">
        <v>25050</v>
      </c>
      <c r="X4870" t="s">
        <v>81</v>
      </c>
      <c r="Y4870">
        <v>150</v>
      </c>
      <c r="Z4870" t="s">
        <v>8468</v>
      </c>
      <c r="AA4870" t="s">
        <v>8534</v>
      </c>
      <c r="AB4870" t="s">
        <v>90</v>
      </c>
      <c r="AC4870" t="s">
        <v>84</v>
      </c>
      <c r="AD4870">
        <f>_xlfn.XLOOKUP(MIS[[#This Row],[TRADING SYMBOL]],[1]Sheet1!$D:$D,[1]Sheet1!$C:$C)</f>
        <v>160.9</v>
      </c>
      <c r="AE4870">
        <f>MIS[[#This Row],[OrderAverageTradedPrice]]*MIS[[#This Row],[OrderQuantity]]</f>
        <v>28500</v>
      </c>
      <c r="AF4870">
        <f>MIS[[#This Row],[LTP]]*MIS[[#This Row],[OrderQuantity]]</f>
        <v>24135</v>
      </c>
      <c r="AG4870">
        <f>IF(MIS[[#This Row],[OrderSide]]="SELL",MIS[[#This Row],[VALUE]]-MIS[[#This Row],[LIVE_VALUE]],MIS[[#This Row],[LIVE_VALUE]]-MIS[[#This Row],[VALUE]])</f>
        <v>-4365</v>
      </c>
      <c r="AH4870" t="str" cm="1">
        <f t="array" ref="AH4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0" t="str">
        <f>MIS[[#This Row],[TRADING SYMBOL]]</f>
        <v>NIFTY2552225050CE</v>
      </c>
      <c r="AJ4870" t="str">
        <f>IF(RIGHT(MIS[[#This Row],[Main/Hedge]],4)="MAIN","MAIN","HEDGE")</f>
        <v>MAIN</v>
      </c>
      <c r="AK4870" t="str" cm="1">
        <f t="array" ref="AK4870">_xlfn._xlws.FILTER(Table4[Column1],ISNUMBER(SEARCH(Table4[Column1],MIS[[#This Row],[OrderUniqueIdentifier]])),"")</f>
        <v>VWAP</v>
      </c>
    </row>
    <row r="4871" spans="1:37" x14ac:dyDescent="0.25">
      <c r="A4871" t="s">
        <v>179</v>
      </c>
      <c r="B4871" t="s">
        <v>219</v>
      </c>
      <c r="C4871" t="s">
        <v>8687</v>
      </c>
      <c r="D4871" t="s">
        <v>72</v>
      </c>
      <c r="E4871" t="s">
        <v>2904</v>
      </c>
      <c r="F4871" t="s">
        <v>73</v>
      </c>
      <c r="G4871" t="s">
        <v>74</v>
      </c>
      <c r="H4871" t="s">
        <v>93</v>
      </c>
      <c r="I4871" t="s">
        <v>76</v>
      </c>
      <c r="J4871" t="s">
        <v>8532</v>
      </c>
      <c r="K4871">
        <v>150</v>
      </c>
      <c r="L4871" t="s">
        <v>77</v>
      </c>
      <c r="M4871" t="s">
        <v>78</v>
      </c>
      <c r="N4871" t="s">
        <v>8663</v>
      </c>
      <c r="O4871" t="s">
        <v>8467</v>
      </c>
      <c r="P4871" t="s">
        <v>8533</v>
      </c>
      <c r="Q4871" t="s">
        <v>2907</v>
      </c>
      <c r="R4871" t="s">
        <v>79</v>
      </c>
      <c r="S4871" t="s">
        <v>24</v>
      </c>
      <c r="T4871" t="s">
        <v>2908</v>
      </c>
      <c r="U4871" t="s">
        <v>43</v>
      </c>
      <c r="V4871" t="s">
        <v>80</v>
      </c>
      <c r="W4871">
        <v>25050</v>
      </c>
      <c r="X4871" t="s">
        <v>81</v>
      </c>
      <c r="Y4871">
        <v>150</v>
      </c>
      <c r="Z4871" t="s">
        <v>8468</v>
      </c>
      <c r="AA4871" t="s">
        <v>8534</v>
      </c>
      <c r="AB4871" t="s">
        <v>90</v>
      </c>
      <c r="AC4871" t="s">
        <v>84</v>
      </c>
      <c r="AD4871">
        <f>_xlfn.XLOOKUP(MIS[[#This Row],[TRADING SYMBOL]],[1]Sheet1!$D:$D,[1]Sheet1!$C:$C)</f>
        <v>160.9</v>
      </c>
      <c r="AE4871">
        <f>MIS[[#This Row],[OrderAverageTradedPrice]]*MIS[[#This Row],[OrderQuantity]]</f>
        <v>28500</v>
      </c>
      <c r="AF4871">
        <f>MIS[[#This Row],[LTP]]*MIS[[#This Row],[OrderQuantity]]</f>
        <v>24135</v>
      </c>
      <c r="AG4871">
        <f>IF(MIS[[#This Row],[OrderSide]]="SELL",MIS[[#This Row],[VALUE]]-MIS[[#This Row],[LIVE_VALUE]],MIS[[#This Row],[LIVE_VALUE]]-MIS[[#This Row],[VALUE]])</f>
        <v>-4365</v>
      </c>
      <c r="AH4871" t="str" cm="1">
        <f t="array" ref="AH4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1" t="str">
        <f>MIS[[#This Row],[TRADING SYMBOL]]</f>
        <v>NIFTY2552225050CE</v>
      </c>
      <c r="AJ4871" t="str">
        <f>IF(RIGHT(MIS[[#This Row],[Main/Hedge]],4)="MAIN","MAIN","HEDGE")</f>
        <v>MAIN</v>
      </c>
      <c r="AK4871" t="str" cm="1">
        <f t="array" ref="AK4871">_xlfn._xlws.FILTER(Table4[Column1],ISNUMBER(SEARCH(Table4[Column1],MIS[[#This Row],[OrderUniqueIdentifier]])),"")</f>
        <v>VWAP</v>
      </c>
    </row>
    <row r="4872" spans="1:37" x14ac:dyDescent="0.25">
      <c r="A4872" t="s">
        <v>179</v>
      </c>
      <c r="B4872" t="s">
        <v>229</v>
      </c>
      <c r="C4872" t="s">
        <v>8688</v>
      </c>
      <c r="D4872" t="s">
        <v>72</v>
      </c>
      <c r="E4872" t="s">
        <v>2904</v>
      </c>
      <c r="F4872" t="s">
        <v>73</v>
      </c>
      <c r="G4872" t="s">
        <v>74</v>
      </c>
      <c r="H4872" t="s">
        <v>93</v>
      </c>
      <c r="I4872" t="s">
        <v>76</v>
      </c>
      <c r="J4872" t="s">
        <v>8532</v>
      </c>
      <c r="K4872">
        <v>600</v>
      </c>
      <c r="L4872" t="s">
        <v>77</v>
      </c>
      <c r="M4872" t="s">
        <v>78</v>
      </c>
      <c r="N4872" t="s">
        <v>8663</v>
      </c>
      <c r="O4872" t="s">
        <v>8467</v>
      </c>
      <c r="P4872" t="s">
        <v>8533</v>
      </c>
      <c r="Q4872" t="s">
        <v>2907</v>
      </c>
      <c r="R4872" t="s">
        <v>79</v>
      </c>
      <c r="S4872" t="s">
        <v>24</v>
      </c>
      <c r="T4872" t="s">
        <v>2908</v>
      </c>
      <c r="U4872" t="s">
        <v>43</v>
      </c>
      <c r="V4872" t="s">
        <v>80</v>
      </c>
      <c r="W4872">
        <v>25050</v>
      </c>
      <c r="X4872" t="s">
        <v>81</v>
      </c>
      <c r="Y4872">
        <v>600</v>
      </c>
      <c r="Z4872" t="s">
        <v>8468</v>
      </c>
      <c r="AA4872" t="s">
        <v>8534</v>
      </c>
      <c r="AB4872" t="s">
        <v>90</v>
      </c>
      <c r="AC4872" t="s">
        <v>84</v>
      </c>
      <c r="AD4872">
        <f>_xlfn.XLOOKUP(MIS[[#This Row],[TRADING SYMBOL]],[1]Sheet1!$D:$D,[1]Sheet1!$C:$C)</f>
        <v>160.9</v>
      </c>
      <c r="AE4872">
        <f>MIS[[#This Row],[OrderAverageTradedPrice]]*MIS[[#This Row],[OrderQuantity]]</f>
        <v>114000</v>
      </c>
      <c r="AF4872">
        <f>MIS[[#This Row],[LTP]]*MIS[[#This Row],[OrderQuantity]]</f>
        <v>96540</v>
      </c>
      <c r="AG4872">
        <f>IF(MIS[[#This Row],[OrderSide]]="SELL",MIS[[#This Row],[VALUE]]-MIS[[#This Row],[LIVE_VALUE]],MIS[[#This Row],[LIVE_VALUE]]-MIS[[#This Row],[VALUE]])</f>
        <v>-17460</v>
      </c>
      <c r="AH4872" t="str" cm="1">
        <f t="array" ref="AH4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2" t="str">
        <f>MIS[[#This Row],[TRADING SYMBOL]]</f>
        <v>NIFTY2552225050CE</v>
      </c>
      <c r="AJ4872" t="str">
        <f>IF(RIGHT(MIS[[#This Row],[Main/Hedge]],4)="MAIN","MAIN","HEDGE")</f>
        <v>MAIN</v>
      </c>
      <c r="AK4872" t="str" cm="1">
        <f t="array" ref="AK4872">_xlfn._xlws.FILTER(Table4[Column1],ISNUMBER(SEARCH(Table4[Column1],MIS[[#This Row],[OrderUniqueIdentifier]])),"")</f>
        <v>VWAP</v>
      </c>
    </row>
    <row r="4873" spans="1:37" x14ac:dyDescent="0.25">
      <c r="A4873" t="s">
        <v>179</v>
      </c>
      <c r="B4873" t="s">
        <v>266</v>
      </c>
      <c r="C4873" t="s">
        <v>8689</v>
      </c>
      <c r="D4873" t="s">
        <v>72</v>
      </c>
      <c r="E4873" t="s">
        <v>2904</v>
      </c>
      <c r="F4873" t="s">
        <v>73</v>
      </c>
      <c r="G4873" t="s">
        <v>74</v>
      </c>
      <c r="H4873" t="s">
        <v>93</v>
      </c>
      <c r="I4873" t="s">
        <v>76</v>
      </c>
      <c r="J4873" t="s">
        <v>8532</v>
      </c>
      <c r="K4873">
        <v>1800</v>
      </c>
      <c r="L4873" t="s">
        <v>77</v>
      </c>
      <c r="M4873" t="s">
        <v>78</v>
      </c>
      <c r="N4873" t="s">
        <v>8607</v>
      </c>
      <c r="O4873" t="s">
        <v>8383</v>
      </c>
      <c r="P4873" t="s">
        <v>8533</v>
      </c>
      <c r="Q4873" t="s">
        <v>2907</v>
      </c>
      <c r="R4873" t="s">
        <v>79</v>
      </c>
      <c r="S4873" t="s">
        <v>24</v>
      </c>
      <c r="T4873" t="s">
        <v>2908</v>
      </c>
      <c r="U4873" t="s">
        <v>43</v>
      </c>
      <c r="V4873" t="s">
        <v>80</v>
      </c>
      <c r="W4873">
        <v>25050</v>
      </c>
      <c r="X4873" t="s">
        <v>81</v>
      </c>
      <c r="Y4873">
        <v>1800</v>
      </c>
      <c r="Z4873" t="s">
        <v>8384</v>
      </c>
      <c r="AA4873" t="s">
        <v>8534</v>
      </c>
      <c r="AB4873" t="s">
        <v>90</v>
      </c>
      <c r="AC4873" t="s">
        <v>84</v>
      </c>
      <c r="AD4873">
        <f>_xlfn.XLOOKUP(MIS[[#This Row],[TRADING SYMBOL]],[1]Sheet1!$D:$D,[1]Sheet1!$C:$C)</f>
        <v>160.9</v>
      </c>
      <c r="AE4873">
        <f>MIS[[#This Row],[OrderAverageTradedPrice]]*MIS[[#This Row],[OrderQuantity]]</f>
        <v>341910</v>
      </c>
      <c r="AF4873">
        <f>MIS[[#This Row],[LTP]]*MIS[[#This Row],[OrderQuantity]]</f>
        <v>289620</v>
      </c>
      <c r="AG4873">
        <f>IF(MIS[[#This Row],[OrderSide]]="SELL",MIS[[#This Row],[VALUE]]-MIS[[#This Row],[LIVE_VALUE]],MIS[[#This Row],[LIVE_VALUE]]-MIS[[#This Row],[VALUE]])</f>
        <v>-52290</v>
      </c>
      <c r="AH4873" t="str" cm="1">
        <f t="array" ref="AH4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3" t="str">
        <f>MIS[[#This Row],[TRADING SYMBOL]]</f>
        <v>NIFTY2552225050CE</v>
      </c>
      <c r="AJ4873" t="str">
        <f>IF(RIGHT(MIS[[#This Row],[Main/Hedge]],4)="MAIN","MAIN","HEDGE")</f>
        <v>MAIN</v>
      </c>
      <c r="AK4873" t="str" cm="1">
        <f t="array" ref="AK4873">_xlfn._xlws.FILTER(Table4[Column1],ISNUMBER(SEARCH(Table4[Column1],MIS[[#This Row],[OrderUniqueIdentifier]])),"")</f>
        <v>VWAP</v>
      </c>
    </row>
    <row r="4874" spans="1:37" x14ac:dyDescent="0.25">
      <c r="A4874" t="s">
        <v>179</v>
      </c>
      <c r="B4874" t="s">
        <v>266</v>
      </c>
      <c r="C4874" t="s">
        <v>8690</v>
      </c>
      <c r="D4874" t="s">
        <v>72</v>
      </c>
      <c r="E4874" t="s">
        <v>2904</v>
      </c>
      <c r="F4874" t="s">
        <v>73</v>
      </c>
      <c r="G4874" t="s">
        <v>74</v>
      </c>
      <c r="H4874" t="s">
        <v>93</v>
      </c>
      <c r="I4874" t="s">
        <v>76</v>
      </c>
      <c r="J4874" t="s">
        <v>8532</v>
      </c>
      <c r="K4874">
        <v>300</v>
      </c>
      <c r="L4874" t="s">
        <v>77</v>
      </c>
      <c r="M4874" t="s">
        <v>78</v>
      </c>
      <c r="N4874" t="s">
        <v>8663</v>
      </c>
      <c r="O4874" t="s">
        <v>8467</v>
      </c>
      <c r="P4874" t="s">
        <v>8533</v>
      </c>
      <c r="Q4874" t="s">
        <v>2907</v>
      </c>
      <c r="R4874" t="s">
        <v>79</v>
      </c>
      <c r="S4874" t="s">
        <v>24</v>
      </c>
      <c r="T4874" t="s">
        <v>2908</v>
      </c>
      <c r="U4874" t="s">
        <v>43</v>
      </c>
      <c r="V4874" t="s">
        <v>80</v>
      </c>
      <c r="W4874">
        <v>25050</v>
      </c>
      <c r="X4874" t="s">
        <v>81</v>
      </c>
      <c r="Y4874">
        <v>300</v>
      </c>
      <c r="Z4874" t="s">
        <v>8468</v>
      </c>
      <c r="AA4874" t="s">
        <v>8534</v>
      </c>
      <c r="AB4874" t="s">
        <v>90</v>
      </c>
      <c r="AC4874" t="s">
        <v>84</v>
      </c>
      <c r="AD4874">
        <f>_xlfn.XLOOKUP(MIS[[#This Row],[TRADING SYMBOL]],[1]Sheet1!$D:$D,[1]Sheet1!$C:$C)</f>
        <v>160.9</v>
      </c>
      <c r="AE4874">
        <f>MIS[[#This Row],[OrderAverageTradedPrice]]*MIS[[#This Row],[OrderQuantity]]</f>
        <v>57000</v>
      </c>
      <c r="AF4874">
        <f>MIS[[#This Row],[LTP]]*MIS[[#This Row],[OrderQuantity]]</f>
        <v>48270</v>
      </c>
      <c r="AG4874">
        <f>IF(MIS[[#This Row],[OrderSide]]="SELL",MIS[[#This Row],[VALUE]]-MIS[[#This Row],[LIVE_VALUE]],MIS[[#This Row],[LIVE_VALUE]]-MIS[[#This Row],[VALUE]])</f>
        <v>-8730</v>
      </c>
      <c r="AH4874" t="str" cm="1">
        <f t="array" ref="AH4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4" t="str">
        <f>MIS[[#This Row],[TRADING SYMBOL]]</f>
        <v>NIFTY2552225050CE</v>
      </c>
      <c r="AJ4874" t="str">
        <f>IF(RIGHT(MIS[[#This Row],[Main/Hedge]],4)="MAIN","MAIN","HEDGE")</f>
        <v>MAIN</v>
      </c>
      <c r="AK4874" t="str" cm="1">
        <f t="array" ref="AK4874">_xlfn._xlws.FILTER(Table4[Column1],ISNUMBER(SEARCH(Table4[Column1],MIS[[#This Row],[OrderUniqueIdentifier]])),"")</f>
        <v>VWAP</v>
      </c>
    </row>
    <row r="4875" spans="1:37" x14ac:dyDescent="0.25">
      <c r="A4875" t="s">
        <v>292</v>
      </c>
      <c r="B4875" t="s">
        <v>293</v>
      </c>
      <c r="C4875" t="s">
        <v>8691</v>
      </c>
      <c r="D4875" t="s">
        <v>72</v>
      </c>
      <c r="E4875" t="s">
        <v>2904</v>
      </c>
      <c r="F4875" t="s">
        <v>73</v>
      </c>
      <c r="G4875" t="s">
        <v>74</v>
      </c>
      <c r="H4875" t="s">
        <v>93</v>
      </c>
      <c r="I4875" t="s">
        <v>76</v>
      </c>
      <c r="J4875" t="s">
        <v>8532</v>
      </c>
      <c r="K4875">
        <v>525</v>
      </c>
      <c r="L4875" t="s">
        <v>77</v>
      </c>
      <c r="M4875" t="s">
        <v>78</v>
      </c>
      <c r="N4875" t="s">
        <v>8607</v>
      </c>
      <c r="O4875" t="s">
        <v>8383</v>
      </c>
      <c r="P4875" t="s">
        <v>8533</v>
      </c>
      <c r="Q4875" t="s">
        <v>2907</v>
      </c>
      <c r="R4875" t="s">
        <v>79</v>
      </c>
      <c r="S4875" t="s">
        <v>294</v>
      </c>
      <c r="T4875" t="s">
        <v>2908</v>
      </c>
      <c r="U4875" t="s">
        <v>43</v>
      </c>
      <c r="V4875" t="s">
        <v>80</v>
      </c>
      <c r="W4875">
        <v>25050</v>
      </c>
      <c r="X4875" t="s">
        <v>81</v>
      </c>
      <c r="Y4875">
        <v>525</v>
      </c>
      <c r="Z4875" t="s">
        <v>8384</v>
      </c>
      <c r="AA4875" t="s">
        <v>8534</v>
      </c>
      <c r="AB4875" t="s">
        <v>90</v>
      </c>
      <c r="AC4875" t="s">
        <v>84</v>
      </c>
      <c r="AD4875">
        <f>_xlfn.XLOOKUP(MIS[[#This Row],[TRADING SYMBOL]],[1]Sheet1!$D:$D,[1]Sheet1!$C:$C)</f>
        <v>160.9</v>
      </c>
      <c r="AE4875">
        <f>MIS[[#This Row],[OrderAverageTradedPrice]]*MIS[[#This Row],[OrderQuantity]]</f>
        <v>99723.75</v>
      </c>
      <c r="AF4875">
        <f>MIS[[#This Row],[LTP]]*MIS[[#This Row],[OrderQuantity]]</f>
        <v>84472.5</v>
      </c>
      <c r="AG4875">
        <f>IF(MIS[[#This Row],[OrderSide]]="SELL",MIS[[#This Row],[VALUE]]-MIS[[#This Row],[LIVE_VALUE]],MIS[[#This Row],[LIVE_VALUE]]-MIS[[#This Row],[VALUE]])</f>
        <v>-15251.25</v>
      </c>
      <c r="AH4875" t="str" cm="1">
        <f t="array" ref="AH4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5" t="str">
        <f>MIS[[#This Row],[TRADING SYMBOL]]</f>
        <v>NIFTY2552225050CE</v>
      </c>
      <c r="AJ4875" t="str">
        <f>IF(RIGHT(MIS[[#This Row],[Main/Hedge]],4)="MAIN","MAIN","HEDGE")</f>
        <v>MAIN</v>
      </c>
      <c r="AK4875" t="str" cm="1">
        <f t="array" ref="AK4875">_xlfn._xlws.FILTER(Table4[Column1],ISNUMBER(SEARCH(Table4[Column1],MIS[[#This Row],[OrderUniqueIdentifier]])),"")</f>
        <v>VWAP</v>
      </c>
    </row>
    <row r="4876" spans="1:37" x14ac:dyDescent="0.25">
      <c r="A4876" t="s">
        <v>1555</v>
      </c>
      <c r="B4876" t="s">
        <v>1556</v>
      </c>
      <c r="C4876" t="s">
        <v>8692</v>
      </c>
      <c r="D4876" t="s">
        <v>72</v>
      </c>
      <c r="E4876" t="s">
        <v>2904</v>
      </c>
      <c r="F4876" t="s">
        <v>73</v>
      </c>
      <c r="G4876" t="s">
        <v>74</v>
      </c>
      <c r="H4876" t="s">
        <v>93</v>
      </c>
      <c r="I4876" t="s">
        <v>76</v>
      </c>
      <c r="J4876" t="s">
        <v>8532</v>
      </c>
      <c r="K4876">
        <v>1800</v>
      </c>
      <c r="L4876" t="s">
        <v>77</v>
      </c>
      <c r="M4876" t="s">
        <v>78</v>
      </c>
      <c r="N4876" t="s">
        <v>7509</v>
      </c>
      <c r="O4876" t="s">
        <v>8301</v>
      </c>
      <c r="P4876" t="s">
        <v>8533</v>
      </c>
      <c r="Q4876" t="s">
        <v>2907</v>
      </c>
      <c r="R4876" t="s">
        <v>79</v>
      </c>
      <c r="S4876" t="s">
        <v>24</v>
      </c>
      <c r="T4876" t="s">
        <v>2908</v>
      </c>
      <c r="U4876" t="s">
        <v>43</v>
      </c>
      <c r="V4876" t="s">
        <v>80</v>
      </c>
      <c r="W4876">
        <v>25050</v>
      </c>
      <c r="X4876" t="s">
        <v>81</v>
      </c>
      <c r="Y4876">
        <v>1800</v>
      </c>
      <c r="Z4876" t="s">
        <v>8302</v>
      </c>
      <c r="AA4876" t="s">
        <v>8534</v>
      </c>
      <c r="AB4876" t="s">
        <v>90</v>
      </c>
      <c r="AC4876" t="s">
        <v>84</v>
      </c>
      <c r="AD4876">
        <f>_xlfn.XLOOKUP(MIS[[#This Row],[TRADING SYMBOL]],[1]Sheet1!$D:$D,[1]Sheet1!$C:$C)</f>
        <v>160.9</v>
      </c>
      <c r="AE4876">
        <f>MIS[[#This Row],[OrderAverageTradedPrice]]*MIS[[#This Row],[OrderQuantity]]</f>
        <v>333000</v>
      </c>
      <c r="AF4876">
        <f>MIS[[#This Row],[LTP]]*MIS[[#This Row],[OrderQuantity]]</f>
        <v>289620</v>
      </c>
      <c r="AG4876">
        <f>IF(MIS[[#This Row],[OrderSide]]="SELL",MIS[[#This Row],[VALUE]]-MIS[[#This Row],[LIVE_VALUE]],MIS[[#This Row],[LIVE_VALUE]]-MIS[[#This Row],[VALUE]])</f>
        <v>-43380</v>
      </c>
      <c r="AH4876" t="str" cm="1">
        <f t="array" ref="AH4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6" t="str">
        <f>MIS[[#This Row],[TRADING SYMBOL]]</f>
        <v>NIFTY2552225050CE</v>
      </c>
      <c r="AJ4876" t="str">
        <f>IF(RIGHT(MIS[[#This Row],[Main/Hedge]],4)="MAIN","MAIN","HEDGE")</f>
        <v>MAIN</v>
      </c>
      <c r="AK4876" t="str" cm="1">
        <f t="array" ref="AK4876">_xlfn._xlws.FILTER(Table4[Column1],ISNUMBER(SEARCH(Table4[Column1],MIS[[#This Row],[OrderUniqueIdentifier]])),"")</f>
        <v>VWAP</v>
      </c>
    </row>
    <row r="4877" spans="1:37" x14ac:dyDescent="0.25">
      <c r="A4877" t="s">
        <v>1555</v>
      </c>
      <c r="B4877" t="s">
        <v>1556</v>
      </c>
      <c r="C4877" t="s">
        <v>8693</v>
      </c>
      <c r="D4877" t="s">
        <v>72</v>
      </c>
      <c r="E4877" t="s">
        <v>2904</v>
      </c>
      <c r="F4877" t="s">
        <v>73</v>
      </c>
      <c r="G4877" t="s">
        <v>74</v>
      </c>
      <c r="H4877" t="s">
        <v>93</v>
      </c>
      <c r="I4877" t="s">
        <v>76</v>
      </c>
      <c r="J4877" t="s">
        <v>8532</v>
      </c>
      <c r="K4877">
        <v>525</v>
      </c>
      <c r="L4877" t="s">
        <v>77</v>
      </c>
      <c r="M4877" t="s">
        <v>78</v>
      </c>
      <c r="N4877" t="s">
        <v>8540</v>
      </c>
      <c r="O4877" t="s">
        <v>8297</v>
      </c>
      <c r="P4877" t="s">
        <v>8533</v>
      </c>
      <c r="Q4877" t="s">
        <v>2907</v>
      </c>
      <c r="R4877" t="s">
        <v>79</v>
      </c>
      <c r="S4877" t="s">
        <v>24</v>
      </c>
      <c r="T4877" t="s">
        <v>2908</v>
      </c>
      <c r="U4877" t="s">
        <v>43</v>
      </c>
      <c r="V4877" t="s">
        <v>80</v>
      </c>
      <c r="W4877">
        <v>25050</v>
      </c>
      <c r="X4877" t="s">
        <v>81</v>
      </c>
      <c r="Y4877">
        <v>525</v>
      </c>
      <c r="Z4877" t="s">
        <v>8298</v>
      </c>
      <c r="AA4877" t="s">
        <v>8534</v>
      </c>
      <c r="AB4877" t="s">
        <v>90</v>
      </c>
      <c r="AC4877" t="s">
        <v>84</v>
      </c>
      <c r="AD4877">
        <f>_xlfn.XLOOKUP(MIS[[#This Row],[TRADING SYMBOL]],[1]Sheet1!$D:$D,[1]Sheet1!$C:$C)</f>
        <v>160.9</v>
      </c>
      <c r="AE4877">
        <f>MIS[[#This Row],[OrderAverageTradedPrice]]*MIS[[#This Row],[OrderQuantity]]</f>
        <v>98700</v>
      </c>
      <c r="AF4877">
        <f>MIS[[#This Row],[LTP]]*MIS[[#This Row],[OrderQuantity]]</f>
        <v>84472.5</v>
      </c>
      <c r="AG4877">
        <f>IF(MIS[[#This Row],[OrderSide]]="SELL",MIS[[#This Row],[VALUE]]-MIS[[#This Row],[LIVE_VALUE]],MIS[[#This Row],[LIVE_VALUE]]-MIS[[#This Row],[VALUE]])</f>
        <v>-14227.5</v>
      </c>
      <c r="AH4877" t="str" cm="1">
        <f t="array" ref="AH4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7" t="str">
        <f>MIS[[#This Row],[TRADING SYMBOL]]</f>
        <v>NIFTY2552225050CE</v>
      </c>
      <c r="AJ4877" t="str">
        <f>IF(RIGHT(MIS[[#This Row],[Main/Hedge]],4)="MAIN","MAIN","HEDGE")</f>
        <v>MAIN</v>
      </c>
      <c r="AK4877" t="str" cm="1">
        <f t="array" ref="AK4877">_xlfn._xlws.FILTER(Table4[Column1],ISNUMBER(SEARCH(Table4[Column1],MIS[[#This Row],[OrderUniqueIdentifier]])),"")</f>
        <v>VWAP</v>
      </c>
    </row>
    <row r="4878" spans="1:37" x14ac:dyDescent="0.25">
      <c r="A4878" t="s">
        <v>1555</v>
      </c>
      <c r="B4878" t="s">
        <v>1570</v>
      </c>
      <c r="C4878" t="s">
        <v>8694</v>
      </c>
      <c r="D4878" t="s">
        <v>72</v>
      </c>
      <c r="E4878" t="s">
        <v>2904</v>
      </c>
      <c r="F4878" t="s">
        <v>73</v>
      </c>
      <c r="G4878" t="s">
        <v>74</v>
      </c>
      <c r="H4878" t="s">
        <v>93</v>
      </c>
      <c r="I4878" t="s">
        <v>76</v>
      </c>
      <c r="J4878" t="s">
        <v>8532</v>
      </c>
      <c r="K4878">
        <v>375</v>
      </c>
      <c r="L4878" t="s">
        <v>77</v>
      </c>
      <c r="M4878" t="s">
        <v>78</v>
      </c>
      <c r="N4878" t="s">
        <v>8607</v>
      </c>
      <c r="O4878" t="s">
        <v>8383</v>
      </c>
      <c r="P4878" t="s">
        <v>8533</v>
      </c>
      <c r="Q4878" t="s">
        <v>2907</v>
      </c>
      <c r="R4878" t="s">
        <v>79</v>
      </c>
      <c r="S4878" t="s">
        <v>24</v>
      </c>
      <c r="T4878" t="s">
        <v>2908</v>
      </c>
      <c r="U4878" t="s">
        <v>43</v>
      </c>
      <c r="V4878" t="s">
        <v>80</v>
      </c>
      <c r="W4878">
        <v>25050</v>
      </c>
      <c r="X4878" t="s">
        <v>81</v>
      </c>
      <c r="Y4878">
        <v>375</v>
      </c>
      <c r="Z4878" t="s">
        <v>8384</v>
      </c>
      <c r="AA4878" t="s">
        <v>8534</v>
      </c>
      <c r="AB4878" t="s">
        <v>90</v>
      </c>
      <c r="AC4878" t="s">
        <v>84</v>
      </c>
      <c r="AD4878">
        <f>_xlfn.XLOOKUP(MIS[[#This Row],[TRADING SYMBOL]],[1]Sheet1!$D:$D,[1]Sheet1!$C:$C)</f>
        <v>160.9</v>
      </c>
      <c r="AE4878">
        <f>MIS[[#This Row],[OrderAverageTradedPrice]]*MIS[[#This Row],[OrderQuantity]]</f>
        <v>71231.25</v>
      </c>
      <c r="AF4878">
        <f>MIS[[#This Row],[LTP]]*MIS[[#This Row],[OrderQuantity]]</f>
        <v>60337.5</v>
      </c>
      <c r="AG4878">
        <f>IF(MIS[[#This Row],[OrderSide]]="SELL",MIS[[#This Row],[VALUE]]-MIS[[#This Row],[LIVE_VALUE]],MIS[[#This Row],[LIVE_VALUE]]-MIS[[#This Row],[VALUE]])</f>
        <v>-10893.75</v>
      </c>
      <c r="AH4878" t="str" cm="1">
        <f t="array" ref="AH4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8" t="str">
        <f>MIS[[#This Row],[TRADING SYMBOL]]</f>
        <v>NIFTY2552225050CE</v>
      </c>
      <c r="AJ4878" t="str">
        <f>IF(RIGHT(MIS[[#This Row],[Main/Hedge]],4)="MAIN","MAIN","HEDGE")</f>
        <v>MAIN</v>
      </c>
      <c r="AK4878" t="str" cm="1">
        <f t="array" ref="AK4878">_xlfn._xlws.FILTER(Table4[Column1],ISNUMBER(SEARCH(Table4[Column1],MIS[[#This Row],[OrderUniqueIdentifier]])),"")</f>
        <v>VWAP</v>
      </c>
    </row>
    <row r="4879" spans="1:37" x14ac:dyDescent="0.25">
      <c r="A4879" t="s">
        <v>1555</v>
      </c>
      <c r="B4879" t="s">
        <v>1577</v>
      </c>
      <c r="C4879" t="s">
        <v>8695</v>
      </c>
      <c r="D4879" t="s">
        <v>72</v>
      </c>
      <c r="E4879" t="s">
        <v>2904</v>
      </c>
      <c r="F4879" t="s">
        <v>73</v>
      </c>
      <c r="G4879" t="s">
        <v>74</v>
      </c>
      <c r="H4879" t="s">
        <v>93</v>
      </c>
      <c r="I4879" t="s">
        <v>76</v>
      </c>
      <c r="J4879" t="s">
        <v>8532</v>
      </c>
      <c r="K4879">
        <v>1800</v>
      </c>
      <c r="L4879" t="s">
        <v>77</v>
      </c>
      <c r="M4879" t="s">
        <v>78</v>
      </c>
      <c r="N4879" t="s">
        <v>7509</v>
      </c>
      <c r="O4879" t="s">
        <v>8301</v>
      </c>
      <c r="P4879" t="s">
        <v>8533</v>
      </c>
      <c r="Q4879" t="s">
        <v>2907</v>
      </c>
      <c r="R4879" t="s">
        <v>79</v>
      </c>
      <c r="S4879" t="s">
        <v>24</v>
      </c>
      <c r="T4879" t="s">
        <v>2908</v>
      </c>
      <c r="U4879" t="s">
        <v>43</v>
      </c>
      <c r="V4879" t="s">
        <v>80</v>
      </c>
      <c r="W4879">
        <v>25050</v>
      </c>
      <c r="X4879" t="s">
        <v>81</v>
      </c>
      <c r="Y4879">
        <v>1800</v>
      </c>
      <c r="Z4879" t="s">
        <v>8302</v>
      </c>
      <c r="AA4879" t="s">
        <v>8534</v>
      </c>
      <c r="AB4879" t="s">
        <v>90</v>
      </c>
      <c r="AC4879" t="s">
        <v>84</v>
      </c>
      <c r="AD4879">
        <f>_xlfn.XLOOKUP(MIS[[#This Row],[TRADING SYMBOL]],[1]Sheet1!$D:$D,[1]Sheet1!$C:$C)</f>
        <v>160.9</v>
      </c>
      <c r="AE4879">
        <f>MIS[[#This Row],[OrderAverageTradedPrice]]*MIS[[#This Row],[OrderQuantity]]</f>
        <v>333000</v>
      </c>
      <c r="AF4879">
        <f>MIS[[#This Row],[LTP]]*MIS[[#This Row],[OrderQuantity]]</f>
        <v>289620</v>
      </c>
      <c r="AG4879">
        <f>IF(MIS[[#This Row],[OrderSide]]="SELL",MIS[[#This Row],[VALUE]]-MIS[[#This Row],[LIVE_VALUE]],MIS[[#This Row],[LIVE_VALUE]]-MIS[[#This Row],[VALUE]])</f>
        <v>-43380</v>
      </c>
      <c r="AH4879" t="str" cm="1">
        <f t="array" ref="AH4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9" t="str">
        <f>MIS[[#This Row],[TRADING SYMBOL]]</f>
        <v>NIFTY2552225050CE</v>
      </c>
      <c r="AJ4879" t="str">
        <f>IF(RIGHT(MIS[[#This Row],[Main/Hedge]],4)="MAIN","MAIN","HEDGE")</f>
        <v>MAIN</v>
      </c>
      <c r="AK4879" t="str" cm="1">
        <f t="array" ref="AK4879">_xlfn._xlws.FILTER(Table4[Column1],ISNUMBER(SEARCH(Table4[Column1],MIS[[#This Row],[OrderUniqueIdentifier]])),"")</f>
        <v>VWAP</v>
      </c>
    </row>
    <row r="4880" spans="1:37" x14ac:dyDescent="0.25">
      <c r="A4880" t="s">
        <v>1555</v>
      </c>
      <c r="B4880" t="s">
        <v>1577</v>
      </c>
      <c r="C4880" t="s">
        <v>8696</v>
      </c>
      <c r="D4880" t="s">
        <v>72</v>
      </c>
      <c r="E4880" t="s">
        <v>2904</v>
      </c>
      <c r="F4880" t="s">
        <v>73</v>
      </c>
      <c r="G4880" t="s">
        <v>74</v>
      </c>
      <c r="H4880" t="s">
        <v>93</v>
      </c>
      <c r="I4880" t="s">
        <v>76</v>
      </c>
      <c r="J4880" t="s">
        <v>8532</v>
      </c>
      <c r="K4880">
        <v>300</v>
      </c>
      <c r="L4880" t="s">
        <v>77</v>
      </c>
      <c r="M4880" t="s">
        <v>78</v>
      </c>
      <c r="N4880" t="s">
        <v>8697</v>
      </c>
      <c r="O4880" t="s">
        <v>8297</v>
      </c>
      <c r="P4880" t="s">
        <v>8533</v>
      </c>
      <c r="Q4880" t="s">
        <v>2907</v>
      </c>
      <c r="R4880" t="s">
        <v>79</v>
      </c>
      <c r="S4880" t="s">
        <v>24</v>
      </c>
      <c r="T4880" t="s">
        <v>2908</v>
      </c>
      <c r="U4880" t="s">
        <v>43</v>
      </c>
      <c r="V4880" t="s">
        <v>80</v>
      </c>
      <c r="W4880">
        <v>25050</v>
      </c>
      <c r="X4880" t="s">
        <v>81</v>
      </c>
      <c r="Y4880">
        <v>300</v>
      </c>
      <c r="Z4880" t="s">
        <v>8298</v>
      </c>
      <c r="AA4880" t="s">
        <v>8534</v>
      </c>
      <c r="AB4880" t="s">
        <v>90</v>
      </c>
      <c r="AC4880" t="s">
        <v>84</v>
      </c>
      <c r="AD4880">
        <f>_xlfn.XLOOKUP(MIS[[#This Row],[TRADING SYMBOL]],[1]Sheet1!$D:$D,[1]Sheet1!$C:$C)</f>
        <v>160.9</v>
      </c>
      <c r="AE4880">
        <f>MIS[[#This Row],[OrderAverageTradedPrice]]*MIS[[#This Row],[OrderQuantity]]</f>
        <v>56088.75</v>
      </c>
      <c r="AF4880">
        <f>MIS[[#This Row],[LTP]]*MIS[[#This Row],[OrderQuantity]]</f>
        <v>48270</v>
      </c>
      <c r="AG4880">
        <f>IF(MIS[[#This Row],[OrderSide]]="SELL",MIS[[#This Row],[VALUE]]-MIS[[#This Row],[LIVE_VALUE]],MIS[[#This Row],[LIVE_VALUE]]-MIS[[#This Row],[VALUE]])</f>
        <v>-7818.75</v>
      </c>
      <c r="AH4880" t="str" cm="1">
        <f t="array" ref="AH4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0" t="str">
        <f>MIS[[#This Row],[TRADING SYMBOL]]</f>
        <v>NIFTY2552225050CE</v>
      </c>
      <c r="AJ4880" t="str">
        <f>IF(RIGHT(MIS[[#This Row],[Main/Hedge]],4)="MAIN","MAIN","HEDGE")</f>
        <v>MAIN</v>
      </c>
      <c r="AK4880" t="str" cm="1">
        <f t="array" ref="AK4880">_xlfn._xlws.FILTER(Table4[Column1],ISNUMBER(SEARCH(Table4[Column1],MIS[[#This Row],[OrderUniqueIdentifier]])),"")</f>
        <v>VWAP</v>
      </c>
    </row>
    <row r="4881" spans="1:37" x14ac:dyDescent="0.25">
      <c r="A4881" t="s">
        <v>1555</v>
      </c>
      <c r="B4881" t="s">
        <v>1589</v>
      </c>
      <c r="C4881" t="s">
        <v>8698</v>
      </c>
      <c r="D4881" t="s">
        <v>72</v>
      </c>
      <c r="E4881" t="s">
        <v>2904</v>
      </c>
      <c r="F4881" t="s">
        <v>73</v>
      </c>
      <c r="G4881" t="s">
        <v>74</v>
      </c>
      <c r="H4881" t="s">
        <v>93</v>
      </c>
      <c r="I4881" t="s">
        <v>76</v>
      </c>
      <c r="J4881" t="s">
        <v>8532</v>
      </c>
      <c r="K4881">
        <v>525</v>
      </c>
      <c r="L4881" t="s">
        <v>77</v>
      </c>
      <c r="M4881" t="s">
        <v>78</v>
      </c>
      <c r="N4881" t="s">
        <v>7509</v>
      </c>
      <c r="O4881" t="s">
        <v>8301</v>
      </c>
      <c r="P4881" t="s">
        <v>8533</v>
      </c>
      <c r="Q4881" t="s">
        <v>2907</v>
      </c>
      <c r="R4881" t="s">
        <v>79</v>
      </c>
      <c r="S4881" t="s">
        <v>24</v>
      </c>
      <c r="T4881" t="s">
        <v>2908</v>
      </c>
      <c r="U4881" t="s">
        <v>43</v>
      </c>
      <c r="V4881" t="s">
        <v>80</v>
      </c>
      <c r="W4881">
        <v>25050</v>
      </c>
      <c r="X4881" t="s">
        <v>81</v>
      </c>
      <c r="Y4881">
        <v>525</v>
      </c>
      <c r="Z4881" t="s">
        <v>8302</v>
      </c>
      <c r="AA4881" t="s">
        <v>8534</v>
      </c>
      <c r="AB4881" t="s">
        <v>90</v>
      </c>
      <c r="AC4881" t="s">
        <v>84</v>
      </c>
      <c r="AD4881">
        <f>_xlfn.XLOOKUP(MIS[[#This Row],[TRADING SYMBOL]],[1]Sheet1!$D:$D,[1]Sheet1!$C:$C)</f>
        <v>160.9</v>
      </c>
      <c r="AE4881">
        <f>MIS[[#This Row],[OrderAverageTradedPrice]]*MIS[[#This Row],[OrderQuantity]]</f>
        <v>97125</v>
      </c>
      <c r="AF4881">
        <f>MIS[[#This Row],[LTP]]*MIS[[#This Row],[OrderQuantity]]</f>
        <v>84472.5</v>
      </c>
      <c r="AG4881">
        <f>IF(MIS[[#This Row],[OrderSide]]="SELL",MIS[[#This Row],[VALUE]]-MIS[[#This Row],[LIVE_VALUE]],MIS[[#This Row],[LIVE_VALUE]]-MIS[[#This Row],[VALUE]])</f>
        <v>-12652.5</v>
      </c>
      <c r="AH4881" t="str" cm="1">
        <f t="array" ref="AH4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1" t="str">
        <f>MIS[[#This Row],[TRADING SYMBOL]]</f>
        <v>NIFTY2552225050CE</v>
      </c>
      <c r="AJ4881" t="str">
        <f>IF(RIGHT(MIS[[#This Row],[Main/Hedge]],4)="MAIN","MAIN","HEDGE")</f>
        <v>MAIN</v>
      </c>
      <c r="AK4881" t="str" cm="1">
        <f t="array" ref="AK4881">_xlfn._xlws.FILTER(Table4[Column1],ISNUMBER(SEARCH(Table4[Column1],MIS[[#This Row],[OrderUniqueIdentifier]])),"")</f>
        <v>VWAP</v>
      </c>
    </row>
    <row r="4882" spans="1:37" x14ac:dyDescent="0.25">
      <c r="A4882" t="s">
        <v>1555</v>
      </c>
      <c r="B4882" t="s">
        <v>1597</v>
      </c>
      <c r="C4882" t="s">
        <v>8699</v>
      </c>
      <c r="D4882" t="s">
        <v>72</v>
      </c>
      <c r="E4882" t="s">
        <v>2904</v>
      </c>
      <c r="F4882" t="s">
        <v>73</v>
      </c>
      <c r="G4882" t="s">
        <v>74</v>
      </c>
      <c r="H4882" t="s">
        <v>93</v>
      </c>
      <c r="I4882" t="s">
        <v>76</v>
      </c>
      <c r="J4882" t="s">
        <v>8532</v>
      </c>
      <c r="K4882">
        <v>450</v>
      </c>
      <c r="L4882" t="s">
        <v>77</v>
      </c>
      <c r="M4882" t="s">
        <v>78</v>
      </c>
      <c r="N4882" t="s">
        <v>8536</v>
      </c>
      <c r="O4882" t="s">
        <v>8288</v>
      </c>
      <c r="P4882" t="s">
        <v>8533</v>
      </c>
      <c r="Q4882" t="s">
        <v>2907</v>
      </c>
      <c r="R4882" t="s">
        <v>79</v>
      </c>
      <c r="S4882" t="s">
        <v>24</v>
      </c>
      <c r="T4882" t="s">
        <v>2908</v>
      </c>
      <c r="U4882" t="s">
        <v>43</v>
      </c>
      <c r="V4882" t="s">
        <v>80</v>
      </c>
      <c r="W4882">
        <v>25050</v>
      </c>
      <c r="X4882" t="s">
        <v>81</v>
      </c>
      <c r="Y4882">
        <v>450</v>
      </c>
      <c r="Z4882" t="s">
        <v>8289</v>
      </c>
      <c r="AA4882" t="s">
        <v>8534</v>
      </c>
      <c r="AB4882" t="s">
        <v>90</v>
      </c>
      <c r="AC4882" t="s">
        <v>84</v>
      </c>
      <c r="AD4882">
        <f>_xlfn.XLOOKUP(MIS[[#This Row],[TRADING SYMBOL]],[1]Sheet1!$D:$D,[1]Sheet1!$C:$C)</f>
        <v>160.9</v>
      </c>
      <c r="AE4882">
        <f>MIS[[#This Row],[OrderAverageTradedPrice]]*MIS[[#This Row],[OrderQuantity]]</f>
        <v>85342.5</v>
      </c>
      <c r="AF4882">
        <f>MIS[[#This Row],[LTP]]*MIS[[#This Row],[OrderQuantity]]</f>
        <v>72405</v>
      </c>
      <c r="AG4882">
        <f>IF(MIS[[#This Row],[OrderSide]]="SELL",MIS[[#This Row],[VALUE]]-MIS[[#This Row],[LIVE_VALUE]],MIS[[#This Row],[LIVE_VALUE]]-MIS[[#This Row],[VALUE]])</f>
        <v>-12937.5</v>
      </c>
      <c r="AH4882" t="str" cm="1">
        <f t="array" ref="AH4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2" t="str">
        <f>MIS[[#This Row],[TRADING SYMBOL]]</f>
        <v>NIFTY2552225050CE</v>
      </c>
      <c r="AJ4882" t="str">
        <f>IF(RIGHT(MIS[[#This Row],[Main/Hedge]],4)="MAIN","MAIN","HEDGE")</f>
        <v>MAIN</v>
      </c>
      <c r="AK4882" t="str" cm="1">
        <f t="array" ref="AK4882">_xlfn._xlws.FILTER(Table4[Column1],ISNUMBER(SEARCH(Table4[Column1],MIS[[#This Row],[OrderUniqueIdentifier]])),"")</f>
        <v>VWAP</v>
      </c>
    </row>
    <row r="4883" spans="1:37" x14ac:dyDescent="0.25">
      <c r="A4883" t="s">
        <v>1555</v>
      </c>
      <c r="B4883" t="s">
        <v>1607</v>
      </c>
      <c r="C4883" t="s">
        <v>8700</v>
      </c>
      <c r="D4883" t="s">
        <v>72</v>
      </c>
      <c r="E4883" t="s">
        <v>2904</v>
      </c>
      <c r="F4883" t="s">
        <v>73</v>
      </c>
      <c r="G4883" t="s">
        <v>74</v>
      </c>
      <c r="H4883" t="s">
        <v>93</v>
      </c>
      <c r="I4883" t="s">
        <v>76</v>
      </c>
      <c r="J4883" t="s">
        <v>8532</v>
      </c>
      <c r="K4883">
        <v>75</v>
      </c>
      <c r="L4883" t="s">
        <v>77</v>
      </c>
      <c r="M4883" t="s">
        <v>78</v>
      </c>
      <c r="N4883" t="s">
        <v>8701</v>
      </c>
      <c r="O4883" t="s">
        <v>8288</v>
      </c>
      <c r="P4883" t="s">
        <v>8533</v>
      </c>
      <c r="Q4883" t="s">
        <v>2907</v>
      </c>
      <c r="R4883" t="s">
        <v>79</v>
      </c>
      <c r="S4883" t="s">
        <v>24</v>
      </c>
      <c r="T4883" t="s">
        <v>2908</v>
      </c>
      <c r="U4883" t="s">
        <v>43</v>
      </c>
      <c r="V4883" t="s">
        <v>80</v>
      </c>
      <c r="W4883">
        <v>25050</v>
      </c>
      <c r="X4883" t="s">
        <v>81</v>
      </c>
      <c r="Y4883">
        <v>75</v>
      </c>
      <c r="Z4883" t="s">
        <v>8289</v>
      </c>
      <c r="AA4883" t="s">
        <v>8534</v>
      </c>
      <c r="AB4883" t="s">
        <v>90</v>
      </c>
      <c r="AC4883" t="s">
        <v>84</v>
      </c>
      <c r="AD4883">
        <f>_xlfn.XLOOKUP(MIS[[#This Row],[TRADING SYMBOL]],[1]Sheet1!$D:$D,[1]Sheet1!$C:$C)</f>
        <v>160.9</v>
      </c>
      <c r="AE4883">
        <f>MIS[[#This Row],[OrderAverageTradedPrice]]*MIS[[#This Row],[OrderQuantity]]</f>
        <v>14160</v>
      </c>
      <c r="AF4883">
        <f>MIS[[#This Row],[LTP]]*MIS[[#This Row],[OrderQuantity]]</f>
        <v>12067.5</v>
      </c>
      <c r="AG4883">
        <f>IF(MIS[[#This Row],[OrderSide]]="SELL",MIS[[#This Row],[VALUE]]-MIS[[#This Row],[LIVE_VALUE]],MIS[[#This Row],[LIVE_VALUE]]-MIS[[#This Row],[VALUE]])</f>
        <v>-2092.5</v>
      </c>
      <c r="AH4883" t="str" cm="1">
        <f t="array" ref="AH4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3" t="str">
        <f>MIS[[#This Row],[TRADING SYMBOL]]</f>
        <v>NIFTY2552225050CE</v>
      </c>
      <c r="AJ4883" t="str">
        <f>IF(RIGHT(MIS[[#This Row],[Main/Hedge]],4)="MAIN","MAIN","HEDGE")</f>
        <v>MAIN</v>
      </c>
      <c r="AK4883" t="str" cm="1">
        <f t="array" ref="AK4883">_xlfn._xlws.FILTER(Table4[Column1],ISNUMBER(SEARCH(Table4[Column1],MIS[[#This Row],[OrderUniqueIdentifier]])),"")</f>
        <v>VWAP</v>
      </c>
    </row>
    <row r="4884" spans="1:37" x14ac:dyDescent="0.25">
      <c r="A4884" t="s">
        <v>1555</v>
      </c>
      <c r="B4884" t="s">
        <v>1614</v>
      </c>
      <c r="C4884" t="s">
        <v>8702</v>
      </c>
      <c r="D4884" t="s">
        <v>72</v>
      </c>
      <c r="E4884" t="s">
        <v>2904</v>
      </c>
      <c r="F4884" t="s">
        <v>73</v>
      </c>
      <c r="G4884" t="s">
        <v>74</v>
      </c>
      <c r="H4884" t="s">
        <v>93</v>
      </c>
      <c r="I4884" t="s">
        <v>76</v>
      </c>
      <c r="J4884" t="s">
        <v>8532</v>
      </c>
      <c r="K4884">
        <v>150</v>
      </c>
      <c r="L4884" t="s">
        <v>77</v>
      </c>
      <c r="M4884" t="s">
        <v>78</v>
      </c>
      <c r="N4884" t="s">
        <v>8663</v>
      </c>
      <c r="O4884" t="s">
        <v>8467</v>
      </c>
      <c r="P4884" t="s">
        <v>8533</v>
      </c>
      <c r="Q4884" t="s">
        <v>2907</v>
      </c>
      <c r="R4884" t="s">
        <v>79</v>
      </c>
      <c r="S4884" t="s">
        <v>24</v>
      </c>
      <c r="T4884" t="s">
        <v>2908</v>
      </c>
      <c r="U4884" t="s">
        <v>43</v>
      </c>
      <c r="V4884" t="s">
        <v>80</v>
      </c>
      <c r="W4884">
        <v>25050</v>
      </c>
      <c r="X4884" t="s">
        <v>81</v>
      </c>
      <c r="Y4884">
        <v>150</v>
      </c>
      <c r="Z4884" t="s">
        <v>8468</v>
      </c>
      <c r="AA4884" t="s">
        <v>8534</v>
      </c>
      <c r="AB4884" t="s">
        <v>90</v>
      </c>
      <c r="AC4884" t="s">
        <v>84</v>
      </c>
      <c r="AD4884">
        <f>_xlfn.XLOOKUP(MIS[[#This Row],[TRADING SYMBOL]],[1]Sheet1!$D:$D,[1]Sheet1!$C:$C)</f>
        <v>160.9</v>
      </c>
      <c r="AE4884">
        <f>MIS[[#This Row],[OrderAverageTradedPrice]]*MIS[[#This Row],[OrderQuantity]]</f>
        <v>28500</v>
      </c>
      <c r="AF4884">
        <f>MIS[[#This Row],[LTP]]*MIS[[#This Row],[OrderQuantity]]</f>
        <v>24135</v>
      </c>
      <c r="AG4884">
        <f>IF(MIS[[#This Row],[OrderSide]]="SELL",MIS[[#This Row],[VALUE]]-MIS[[#This Row],[LIVE_VALUE]],MIS[[#This Row],[LIVE_VALUE]]-MIS[[#This Row],[VALUE]])</f>
        <v>-4365</v>
      </c>
      <c r="AH4884" t="str" cm="1">
        <f t="array" ref="AH4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4" t="str">
        <f>MIS[[#This Row],[TRADING SYMBOL]]</f>
        <v>NIFTY2552225050CE</v>
      </c>
      <c r="AJ4884" t="str">
        <f>IF(RIGHT(MIS[[#This Row],[Main/Hedge]],4)="MAIN","MAIN","HEDGE")</f>
        <v>MAIN</v>
      </c>
      <c r="AK4884" t="str" cm="1">
        <f t="array" ref="AK4884">_xlfn._xlws.FILTER(Table4[Column1],ISNUMBER(SEARCH(Table4[Column1],MIS[[#This Row],[OrderUniqueIdentifier]])),"")</f>
        <v>VWAP</v>
      </c>
    </row>
    <row r="4885" spans="1:37" x14ac:dyDescent="0.25">
      <c r="A4885" t="s">
        <v>1555</v>
      </c>
      <c r="B4885" t="s">
        <v>1623</v>
      </c>
      <c r="C4885" t="s">
        <v>8703</v>
      </c>
      <c r="D4885" t="s">
        <v>72</v>
      </c>
      <c r="E4885" t="s">
        <v>2904</v>
      </c>
      <c r="F4885" t="s">
        <v>73</v>
      </c>
      <c r="G4885" t="s">
        <v>74</v>
      </c>
      <c r="H4885" t="s">
        <v>93</v>
      </c>
      <c r="I4885" t="s">
        <v>76</v>
      </c>
      <c r="J4885" t="s">
        <v>8532</v>
      </c>
      <c r="K4885">
        <v>150</v>
      </c>
      <c r="L4885" t="s">
        <v>77</v>
      </c>
      <c r="M4885" t="s">
        <v>78</v>
      </c>
      <c r="N4885" t="s">
        <v>8663</v>
      </c>
      <c r="O4885" t="s">
        <v>8383</v>
      </c>
      <c r="P4885" t="s">
        <v>8533</v>
      </c>
      <c r="Q4885" t="s">
        <v>2907</v>
      </c>
      <c r="R4885" t="s">
        <v>79</v>
      </c>
      <c r="S4885" t="s">
        <v>24</v>
      </c>
      <c r="T4885" t="s">
        <v>2908</v>
      </c>
      <c r="U4885" t="s">
        <v>43</v>
      </c>
      <c r="V4885" t="s">
        <v>80</v>
      </c>
      <c r="W4885">
        <v>25050</v>
      </c>
      <c r="X4885" t="s">
        <v>81</v>
      </c>
      <c r="Y4885">
        <v>150</v>
      </c>
      <c r="Z4885" t="s">
        <v>8384</v>
      </c>
      <c r="AA4885" t="s">
        <v>8534</v>
      </c>
      <c r="AB4885" t="s">
        <v>90</v>
      </c>
      <c r="AC4885" t="s">
        <v>84</v>
      </c>
      <c r="AD4885">
        <f>_xlfn.XLOOKUP(MIS[[#This Row],[TRADING SYMBOL]],[1]Sheet1!$D:$D,[1]Sheet1!$C:$C)</f>
        <v>160.9</v>
      </c>
      <c r="AE4885">
        <f>MIS[[#This Row],[OrderAverageTradedPrice]]*MIS[[#This Row],[OrderQuantity]]</f>
        <v>28500</v>
      </c>
      <c r="AF4885">
        <f>MIS[[#This Row],[LTP]]*MIS[[#This Row],[OrderQuantity]]</f>
        <v>24135</v>
      </c>
      <c r="AG4885">
        <f>IF(MIS[[#This Row],[OrderSide]]="SELL",MIS[[#This Row],[VALUE]]-MIS[[#This Row],[LIVE_VALUE]],MIS[[#This Row],[LIVE_VALUE]]-MIS[[#This Row],[VALUE]])</f>
        <v>-4365</v>
      </c>
      <c r="AH4885" t="str" cm="1">
        <f t="array" ref="AH4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5" t="str">
        <f>MIS[[#This Row],[TRADING SYMBOL]]</f>
        <v>NIFTY2552225050CE</v>
      </c>
      <c r="AJ4885" t="str">
        <f>IF(RIGHT(MIS[[#This Row],[Main/Hedge]],4)="MAIN","MAIN","HEDGE")</f>
        <v>MAIN</v>
      </c>
      <c r="AK4885" t="str" cm="1">
        <f t="array" ref="AK4885">_xlfn._xlws.FILTER(Table4[Column1],ISNUMBER(SEARCH(Table4[Column1],MIS[[#This Row],[OrderUniqueIdentifier]])),"")</f>
        <v>VWAP</v>
      </c>
    </row>
    <row r="4886" spans="1:37" x14ac:dyDescent="0.25">
      <c r="A4886" t="s">
        <v>1555</v>
      </c>
      <c r="B4886" t="s">
        <v>1631</v>
      </c>
      <c r="C4886" t="s">
        <v>8704</v>
      </c>
      <c r="D4886" t="s">
        <v>72</v>
      </c>
      <c r="E4886" t="s">
        <v>2904</v>
      </c>
      <c r="F4886" t="s">
        <v>73</v>
      </c>
      <c r="G4886" t="s">
        <v>74</v>
      </c>
      <c r="H4886" t="s">
        <v>93</v>
      </c>
      <c r="I4886" t="s">
        <v>76</v>
      </c>
      <c r="J4886" t="s">
        <v>8532</v>
      </c>
      <c r="K4886">
        <v>600</v>
      </c>
      <c r="L4886" t="s">
        <v>77</v>
      </c>
      <c r="M4886" t="s">
        <v>78</v>
      </c>
      <c r="N4886" t="s">
        <v>8705</v>
      </c>
      <c r="O4886" t="s">
        <v>8297</v>
      </c>
      <c r="P4886" t="s">
        <v>8533</v>
      </c>
      <c r="Q4886" t="s">
        <v>2907</v>
      </c>
      <c r="R4886" t="s">
        <v>79</v>
      </c>
      <c r="S4886" t="s">
        <v>24</v>
      </c>
      <c r="T4886" t="s">
        <v>2908</v>
      </c>
      <c r="U4886" t="s">
        <v>43</v>
      </c>
      <c r="V4886" t="s">
        <v>80</v>
      </c>
      <c r="W4886">
        <v>25050</v>
      </c>
      <c r="X4886" t="s">
        <v>81</v>
      </c>
      <c r="Y4886">
        <v>600</v>
      </c>
      <c r="Z4886" t="s">
        <v>8298</v>
      </c>
      <c r="AA4886" t="s">
        <v>8534</v>
      </c>
      <c r="AB4886" t="s">
        <v>90</v>
      </c>
      <c r="AC4886" t="s">
        <v>84</v>
      </c>
      <c r="AD4886">
        <f>_xlfn.XLOOKUP(MIS[[#This Row],[TRADING SYMBOL]],[1]Sheet1!$D:$D,[1]Sheet1!$C:$C)</f>
        <v>160.9</v>
      </c>
      <c r="AE4886">
        <f>MIS[[#This Row],[OrderAverageTradedPrice]]*MIS[[#This Row],[OrderQuantity]]</f>
        <v>112657.5</v>
      </c>
      <c r="AF4886">
        <f>MIS[[#This Row],[LTP]]*MIS[[#This Row],[OrderQuantity]]</f>
        <v>96540</v>
      </c>
      <c r="AG4886">
        <f>IF(MIS[[#This Row],[OrderSide]]="SELL",MIS[[#This Row],[VALUE]]-MIS[[#This Row],[LIVE_VALUE]],MIS[[#This Row],[LIVE_VALUE]]-MIS[[#This Row],[VALUE]])</f>
        <v>-16117.5</v>
      </c>
      <c r="AH4886" t="str" cm="1">
        <f t="array" ref="AH4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6" t="str">
        <f>MIS[[#This Row],[TRADING SYMBOL]]</f>
        <v>NIFTY2552225050CE</v>
      </c>
      <c r="AJ4886" t="str">
        <f>IF(RIGHT(MIS[[#This Row],[Main/Hedge]],4)="MAIN","MAIN","HEDGE")</f>
        <v>MAIN</v>
      </c>
      <c r="AK4886" t="str" cm="1">
        <f t="array" ref="AK4886">_xlfn._xlws.FILTER(Table4[Column1],ISNUMBER(SEARCH(Table4[Column1],MIS[[#This Row],[OrderUniqueIdentifier]])),"")</f>
        <v>VWAP</v>
      </c>
    </row>
    <row r="4887" spans="1:37" x14ac:dyDescent="0.25">
      <c r="A4887" t="s">
        <v>1555</v>
      </c>
      <c r="B4887" t="s">
        <v>1640</v>
      </c>
      <c r="C4887" t="s">
        <v>8706</v>
      </c>
      <c r="D4887" t="s">
        <v>72</v>
      </c>
      <c r="E4887" t="s">
        <v>2904</v>
      </c>
      <c r="F4887" t="s">
        <v>73</v>
      </c>
      <c r="G4887" t="s">
        <v>74</v>
      </c>
      <c r="H4887" t="s">
        <v>93</v>
      </c>
      <c r="I4887" t="s">
        <v>76</v>
      </c>
      <c r="J4887" t="s">
        <v>8532</v>
      </c>
      <c r="K4887">
        <v>600</v>
      </c>
      <c r="L4887" t="s">
        <v>77</v>
      </c>
      <c r="M4887" t="s">
        <v>78</v>
      </c>
      <c r="N4887" t="s">
        <v>8707</v>
      </c>
      <c r="O4887" t="s">
        <v>8301</v>
      </c>
      <c r="P4887" t="s">
        <v>8533</v>
      </c>
      <c r="Q4887" t="s">
        <v>2907</v>
      </c>
      <c r="R4887" t="s">
        <v>79</v>
      </c>
      <c r="S4887" t="s">
        <v>24</v>
      </c>
      <c r="T4887" t="s">
        <v>2908</v>
      </c>
      <c r="U4887" t="s">
        <v>43</v>
      </c>
      <c r="V4887" t="s">
        <v>80</v>
      </c>
      <c r="W4887">
        <v>25050</v>
      </c>
      <c r="X4887" t="s">
        <v>81</v>
      </c>
      <c r="Y4887">
        <v>600</v>
      </c>
      <c r="Z4887" t="s">
        <v>8302</v>
      </c>
      <c r="AA4887" t="s">
        <v>8534</v>
      </c>
      <c r="AB4887" t="s">
        <v>90</v>
      </c>
      <c r="AC4887" t="s">
        <v>84</v>
      </c>
      <c r="AD4887">
        <f>_xlfn.XLOOKUP(MIS[[#This Row],[TRADING SYMBOL]],[1]Sheet1!$D:$D,[1]Sheet1!$C:$C)</f>
        <v>160.9</v>
      </c>
      <c r="AE4887">
        <f>MIS[[#This Row],[OrderAverageTradedPrice]]*MIS[[#This Row],[OrderQuantity]]</f>
        <v>111656.25</v>
      </c>
      <c r="AF4887">
        <f>MIS[[#This Row],[LTP]]*MIS[[#This Row],[OrderQuantity]]</f>
        <v>96540</v>
      </c>
      <c r="AG4887">
        <f>IF(MIS[[#This Row],[OrderSide]]="SELL",MIS[[#This Row],[VALUE]]-MIS[[#This Row],[LIVE_VALUE]],MIS[[#This Row],[LIVE_VALUE]]-MIS[[#This Row],[VALUE]])</f>
        <v>-15116.25</v>
      </c>
      <c r="AH4887" t="str" cm="1">
        <f t="array" ref="AH4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7" t="str">
        <f>MIS[[#This Row],[TRADING SYMBOL]]</f>
        <v>NIFTY2552225050CE</v>
      </c>
      <c r="AJ4887" t="str">
        <f>IF(RIGHT(MIS[[#This Row],[Main/Hedge]],4)="MAIN","MAIN","HEDGE")</f>
        <v>MAIN</v>
      </c>
      <c r="AK4887" t="str" cm="1">
        <f t="array" ref="AK4887">_xlfn._xlws.FILTER(Table4[Column1],ISNUMBER(SEARCH(Table4[Column1],MIS[[#This Row],[OrderUniqueIdentifier]])),"")</f>
        <v>VWAP</v>
      </c>
    </row>
    <row r="4888" spans="1:37" x14ac:dyDescent="0.25">
      <c r="A4888" t="s">
        <v>1555</v>
      </c>
      <c r="B4888" t="s">
        <v>1648</v>
      </c>
      <c r="C4888" t="s">
        <v>8708</v>
      </c>
      <c r="D4888" t="s">
        <v>72</v>
      </c>
      <c r="E4888" t="s">
        <v>2904</v>
      </c>
      <c r="F4888" t="s">
        <v>73</v>
      </c>
      <c r="G4888" t="s">
        <v>74</v>
      </c>
      <c r="H4888" t="s">
        <v>93</v>
      </c>
      <c r="I4888" t="s">
        <v>76</v>
      </c>
      <c r="J4888" t="s">
        <v>8532</v>
      </c>
      <c r="K4888">
        <v>450</v>
      </c>
      <c r="L4888" t="s">
        <v>77</v>
      </c>
      <c r="M4888" t="s">
        <v>78</v>
      </c>
      <c r="N4888" t="s">
        <v>8709</v>
      </c>
      <c r="O4888" t="s">
        <v>8301</v>
      </c>
      <c r="P4888" t="s">
        <v>8533</v>
      </c>
      <c r="Q4888" t="s">
        <v>2907</v>
      </c>
      <c r="R4888" t="s">
        <v>79</v>
      </c>
      <c r="S4888" t="s">
        <v>24</v>
      </c>
      <c r="T4888" t="s">
        <v>2908</v>
      </c>
      <c r="U4888" t="s">
        <v>43</v>
      </c>
      <c r="V4888" t="s">
        <v>80</v>
      </c>
      <c r="W4888">
        <v>25050</v>
      </c>
      <c r="X4888" t="s">
        <v>81</v>
      </c>
      <c r="Y4888">
        <v>450</v>
      </c>
      <c r="Z4888" t="s">
        <v>8302</v>
      </c>
      <c r="AA4888" t="s">
        <v>8534</v>
      </c>
      <c r="AB4888" t="s">
        <v>90</v>
      </c>
      <c r="AC4888" t="s">
        <v>84</v>
      </c>
      <c r="AD4888">
        <f>_xlfn.XLOOKUP(MIS[[#This Row],[TRADING SYMBOL]],[1]Sheet1!$D:$D,[1]Sheet1!$C:$C)</f>
        <v>160.9</v>
      </c>
      <c r="AE4888">
        <f>MIS[[#This Row],[OrderAverageTradedPrice]]*MIS[[#This Row],[OrderQuantity]]</f>
        <v>83354.999999999854</v>
      </c>
      <c r="AF4888">
        <f>MIS[[#This Row],[LTP]]*MIS[[#This Row],[OrderQuantity]]</f>
        <v>72405</v>
      </c>
      <c r="AG4888">
        <f>IF(MIS[[#This Row],[OrderSide]]="SELL",MIS[[#This Row],[VALUE]]-MIS[[#This Row],[LIVE_VALUE]],MIS[[#This Row],[LIVE_VALUE]]-MIS[[#This Row],[VALUE]])</f>
        <v>-10949.999999999854</v>
      </c>
      <c r="AH4888" t="str" cm="1">
        <f t="array" ref="AH4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8" t="str">
        <f>MIS[[#This Row],[TRADING SYMBOL]]</f>
        <v>NIFTY2552225050CE</v>
      </c>
      <c r="AJ4888" t="str">
        <f>IF(RIGHT(MIS[[#This Row],[Main/Hedge]],4)="MAIN","MAIN","HEDGE")</f>
        <v>MAIN</v>
      </c>
      <c r="AK4888" t="str" cm="1">
        <f t="array" ref="AK4888">_xlfn._xlws.FILTER(Table4[Column1],ISNUMBER(SEARCH(Table4[Column1],MIS[[#This Row],[OrderUniqueIdentifier]])),"")</f>
        <v>VWAP</v>
      </c>
    </row>
    <row r="4889" spans="1:37" x14ac:dyDescent="0.25">
      <c r="A4889" t="s">
        <v>1555</v>
      </c>
      <c r="B4889" t="s">
        <v>1657</v>
      </c>
      <c r="C4889" t="s">
        <v>8710</v>
      </c>
      <c r="D4889" t="s">
        <v>72</v>
      </c>
      <c r="E4889" t="s">
        <v>2904</v>
      </c>
      <c r="F4889" t="s">
        <v>73</v>
      </c>
      <c r="G4889" t="s">
        <v>74</v>
      </c>
      <c r="H4889" t="s">
        <v>93</v>
      </c>
      <c r="I4889" t="s">
        <v>76</v>
      </c>
      <c r="J4889" t="s">
        <v>8532</v>
      </c>
      <c r="K4889">
        <v>825</v>
      </c>
      <c r="L4889" t="s">
        <v>77</v>
      </c>
      <c r="M4889" t="s">
        <v>78</v>
      </c>
      <c r="N4889" t="s">
        <v>3639</v>
      </c>
      <c r="O4889" t="s">
        <v>8297</v>
      </c>
      <c r="P4889" t="s">
        <v>8533</v>
      </c>
      <c r="Q4889" t="s">
        <v>2907</v>
      </c>
      <c r="R4889" t="s">
        <v>79</v>
      </c>
      <c r="S4889" t="s">
        <v>24</v>
      </c>
      <c r="T4889" t="s">
        <v>2908</v>
      </c>
      <c r="U4889" t="s">
        <v>43</v>
      </c>
      <c r="V4889" t="s">
        <v>80</v>
      </c>
      <c r="W4889">
        <v>25050</v>
      </c>
      <c r="X4889" t="s">
        <v>81</v>
      </c>
      <c r="Y4889">
        <v>825</v>
      </c>
      <c r="Z4889" t="s">
        <v>8298</v>
      </c>
      <c r="AA4889" t="s">
        <v>8534</v>
      </c>
      <c r="AB4889" t="s">
        <v>90</v>
      </c>
      <c r="AC4889" t="s">
        <v>84</v>
      </c>
      <c r="AD4889">
        <f>_xlfn.XLOOKUP(MIS[[#This Row],[TRADING SYMBOL]],[1]Sheet1!$D:$D,[1]Sheet1!$C:$C)</f>
        <v>160.9</v>
      </c>
      <c r="AE4889">
        <f>MIS[[#This Row],[OrderAverageTradedPrice]]*MIS[[#This Row],[OrderQuantity]]</f>
        <v>155058.75</v>
      </c>
      <c r="AF4889">
        <f>MIS[[#This Row],[LTP]]*MIS[[#This Row],[OrderQuantity]]</f>
        <v>132742.5</v>
      </c>
      <c r="AG4889">
        <f>IF(MIS[[#This Row],[OrderSide]]="SELL",MIS[[#This Row],[VALUE]]-MIS[[#This Row],[LIVE_VALUE]],MIS[[#This Row],[LIVE_VALUE]]-MIS[[#This Row],[VALUE]])</f>
        <v>-22316.25</v>
      </c>
      <c r="AH4889" t="str" cm="1">
        <f t="array" ref="AH4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9" t="str">
        <f>MIS[[#This Row],[TRADING SYMBOL]]</f>
        <v>NIFTY2552225050CE</v>
      </c>
      <c r="AJ4889" t="str">
        <f>IF(RIGHT(MIS[[#This Row],[Main/Hedge]],4)="MAIN","MAIN","HEDGE")</f>
        <v>MAIN</v>
      </c>
      <c r="AK4889" t="str" cm="1">
        <f t="array" ref="AK4889">_xlfn._xlws.FILTER(Table4[Column1],ISNUMBER(SEARCH(Table4[Column1],MIS[[#This Row],[OrderUniqueIdentifier]])),"")</f>
        <v>VWAP</v>
      </c>
    </row>
    <row r="4890" spans="1:37" x14ac:dyDescent="0.25">
      <c r="A4890" t="s">
        <v>1555</v>
      </c>
      <c r="B4890" t="s">
        <v>1665</v>
      </c>
      <c r="C4890" t="s">
        <v>8711</v>
      </c>
      <c r="D4890" t="s">
        <v>72</v>
      </c>
      <c r="E4890" t="s">
        <v>2904</v>
      </c>
      <c r="F4890" t="s">
        <v>73</v>
      </c>
      <c r="G4890" t="s">
        <v>74</v>
      </c>
      <c r="H4890" t="s">
        <v>93</v>
      </c>
      <c r="I4890" t="s">
        <v>76</v>
      </c>
      <c r="J4890" t="s">
        <v>8532</v>
      </c>
      <c r="K4890">
        <v>150</v>
      </c>
      <c r="L4890" t="s">
        <v>77</v>
      </c>
      <c r="M4890" t="s">
        <v>78</v>
      </c>
      <c r="N4890" t="s">
        <v>8607</v>
      </c>
      <c r="O4890" t="s">
        <v>8383</v>
      </c>
      <c r="P4890" t="s">
        <v>8533</v>
      </c>
      <c r="Q4890" t="s">
        <v>2907</v>
      </c>
      <c r="R4890" t="s">
        <v>79</v>
      </c>
      <c r="S4890" t="s">
        <v>24</v>
      </c>
      <c r="T4890" t="s">
        <v>2908</v>
      </c>
      <c r="U4890" t="s">
        <v>43</v>
      </c>
      <c r="V4890" t="s">
        <v>80</v>
      </c>
      <c r="W4890">
        <v>25050</v>
      </c>
      <c r="X4890" t="s">
        <v>81</v>
      </c>
      <c r="Y4890">
        <v>150</v>
      </c>
      <c r="Z4890" t="s">
        <v>8384</v>
      </c>
      <c r="AA4890" t="s">
        <v>8534</v>
      </c>
      <c r="AB4890" t="s">
        <v>90</v>
      </c>
      <c r="AC4890" t="s">
        <v>84</v>
      </c>
      <c r="AD4890">
        <f>_xlfn.XLOOKUP(MIS[[#This Row],[TRADING SYMBOL]],[1]Sheet1!$D:$D,[1]Sheet1!$C:$C)</f>
        <v>160.9</v>
      </c>
      <c r="AE4890">
        <f>MIS[[#This Row],[OrderAverageTradedPrice]]*MIS[[#This Row],[OrderQuantity]]</f>
        <v>28492.5</v>
      </c>
      <c r="AF4890">
        <f>MIS[[#This Row],[LTP]]*MIS[[#This Row],[OrderQuantity]]</f>
        <v>24135</v>
      </c>
      <c r="AG4890">
        <f>IF(MIS[[#This Row],[OrderSide]]="SELL",MIS[[#This Row],[VALUE]]-MIS[[#This Row],[LIVE_VALUE]],MIS[[#This Row],[LIVE_VALUE]]-MIS[[#This Row],[VALUE]])</f>
        <v>-4357.5</v>
      </c>
      <c r="AH4890" t="str" cm="1">
        <f t="array" ref="AH4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0" t="str">
        <f>MIS[[#This Row],[TRADING SYMBOL]]</f>
        <v>NIFTY2552225050CE</v>
      </c>
      <c r="AJ4890" t="str">
        <f>IF(RIGHT(MIS[[#This Row],[Main/Hedge]],4)="MAIN","MAIN","HEDGE")</f>
        <v>MAIN</v>
      </c>
      <c r="AK4890" t="str" cm="1">
        <f t="array" ref="AK4890">_xlfn._xlws.FILTER(Table4[Column1],ISNUMBER(SEARCH(Table4[Column1],MIS[[#This Row],[OrderUniqueIdentifier]])),"")</f>
        <v>VWAP</v>
      </c>
    </row>
    <row r="4891" spans="1:37" x14ac:dyDescent="0.25">
      <c r="A4891" t="s">
        <v>1555</v>
      </c>
      <c r="B4891" t="s">
        <v>1673</v>
      </c>
      <c r="C4891" t="s">
        <v>8712</v>
      </c>
      <c r="D4891" t="s">
        <v>72</v>
      </c>
      <c r="E4891" t="s">
        <v>2904</v>
      </c>
      <c r="F4891" t="s">
        <v>73</v>
      </c>
      <c r="G4891" t="s">
        <v>74</v>
      </c>
      <c r="H4891" t="s">
        <v>93</v>
      </c>
      <c r="I4891" t="s">
        <v>76</v>
      </c>
      <c r="J4891" t="s">
        <v>8532</v>
      </c>
      <c r="K4891">
        <v>75</v>
      </c>
      <c r="L4891" t="s">
        <v>77</v>
      </c>
      <c r="M4891" t="s">
        <v>78</v>
      </c>
      <c r="N4891" t="s">
        <v>8607</v>
      </c>
      <c r="O4891" t="s">
        <v>8383</v>
      </c>
      <c r="P4891" t="s">
        <v>8533</v>
      </c>
      <c r="Q4891" t="s">
        <v>2907</v>
      </c>
      <c r="R4891" t="s">
        <v>79</v>
      </c>
      <c r="S4891" t="s">
        <v>24</v>
      </c>
      <c r="T4891" t="s">
        <v>2908</v>
      </c>
      <c r="U4891" t="s">
        <v>43</v>
      </c>
      <c r="V4891" t="s">
        <v>80</v>
      </c>
      <c r="W4891">
        <v>25050</v>
      </c>
      <c r="X4891" t="s">
        <v>81</v>
      </c>
      <c r="Y4891">
        <v>75</v>
      </c>
      <c r="Z4891" t="s">
        <v>8384</v>
      </c>
      <c r="AA4891" t="s">
        <v>8534</v>
      </c>
      <c r="AB4891" t="s">
        <v>90</v>
      </c>
      <c r="AC4891" t="s">
        <v>84</v>
      </c>
      <c r="AD4891">
        <f>_xlfn.XLOOKUP(MIS[[#This Row],[TRADING SYMBOL]],[1]Sheet1!$D:$D,[1]Sheet1!$C:$C)</f>
        <v>160.9</v>
      </c>
      <c r="AE4891">
        <f>MIS[[#This Row],[OrderAverageTradedPrice]]*MIS[[#This Row],[OrderQuantity]]</f>
        <v>14246.25</v>
      </c>
      <c r="AF4891">
        <f>MIS[[#This Row],[LTP]]*MIS[[#This Row],[OrderQuantity]]</f>
        <v>12067.5</v>
      </c>
      <c r="AG4891">
        <f>IF(MIS[[#This Row],[OrderSide]]="SELL",MIS[[#This Row],[VALUE]]-MIS[[#This Row],[LIVE_VALUE]],MIS[[#This Row],[LIVE_VALUE]]-MIS[[#This Row],[VALUE]])</f>
        <v>-2178.75</v>
      </c>
      <c r="AH4891" t="str" cm="1">
        <f t="array" ref="AH4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1" t="str">
        <f>MIS[[#This Row],[TRADING SYMBOL]]</f>
        <v>NIFTY2552225050CE</v>
      </c>
      <c r="AJ4891" t="str">
        <f>IF(RIGHT(MIS[[#This Row],[Main/Hedge]],4)="MAIN","MAIN","HEDGE")</f>
        <v>MAIN</v>
      </c>
      <c r="AK4891" t="str" cm="1">
        <f t="array" ref="AK4891">_xlfn._xlws.FILTER(Table4[Column1],ISNUMBER(SEARCH(Table4[Column1],MIS[[#This Row],[OrderUniqueIdentifier]])),"")</f>
        <v>VWAP</v>
      </c>
    </row>
    <row r="4892" spans="1:37" x14ac:dyDescent="0.25">
      <c r="A4892" t="s">
        <v>1555</v>
      </c>
      <c r="B4892" t="s">
        <v>1681</v>
      </c>
      <c r="C4892" t="s">
        <v>8713</v>
      </c>
      <c r="D4892" t="s">
        <v>72</v>
      </c>
      <c r="E4892" t="s">
        <v>2904</v>
      </c>
      <c r="F4892" t="s">
        <v>73</v>
      </c>
      <c r="G4892" t="s">
        <v>74</v>
      </c>
      <c r="H4892" t="s">
        <v>93</v>
      </c>
      <c r="I4892" t="s">
        <v>76</v>
      </c>
      <c r="J4892" t="s">
        <v>8532</v>
      </c>
      <c r="K4892">
        <v>75</v>
      </c>
      <c r="L4892" t="s">
        <v>77</v>
      </c>
      <c r="M4892" t="s">
        <v>78</v>
      </c>
      <c r="N4892" t="s">
        <v>8714</v>
      </c>
      <c r="O4892" t="s">
        <v>8288</v>
      </c>
      <c r="P4892" t="s">
        <v>8533</v>
      </c>
      <c r="Q4892" t="s">
        <v>2907</v>
      </c>
      <c r="R4892" t="s">
        <v>79</v>
      </c>
      <c r="S4892" t="s">
        <v>24</v>
      </c>
      <c r="T4892" t="s">
        <v>2908</v>
      </c>
      <c r="U4892" t="s">
        <v>43</v>
      </c>
      <c r="V4892" t="s">
        <v>80</v>
      </c>
      <c r="W4892">
        <v>25050</v>
      </c>
      <c r="X4892" t="s">
        <v>81</v>
      </c>
      <c r="Y4892">
        <v>75</v>
      </c>
      <c r="Z4892" t="s">
        <v>8289</v>
      </c>
      <c r="AA4892" t="s">
        <v>8534</v>
      </c>
      <c r="AB4892" t="s">
        <v>90</v>
      </c>
      <c r="AC4892" t="s">
        <v>84</v>
      </c>
      <c r="AD4892">
        <f>_xlfn.XLOOKUP(MIS[[#This Row],[TRADING SYMBOL]],[1]Sheet1!$D:$D,[1]Sheet1!$C:$C)</f>
        <v>160.9</v>
      </c>
      <c r="AE4892">
        <f>MIS[[#This Row],[OrderAverageTradedPrice]]*MIS[[#This Row],[OrderQuantity]]</f>
        <v>14171.25</v>
      </c>
      <c r="AF4892">
        <f>MIS[[#This Row],[LTP]]*MIS[[#This Row],[OrderQuantity]]</f>
        <v>12067.5</v>
      </c>
      <c r="AG4892">
        <f>IF(MIS[[#This Row],[OrderSide]]="SELL",MIS[[#This Row],[VALUE]]-MIS[[#This Row],[LIVE_VALUE]],MIS[[#This Row],[LIVE_VALUE]]-MIS[[#This Row],[VALUE]])</f>
        <v>-2103.75</v>
      </c>
      <c r="AH4892" t="str" cm="1">
        <f t="array" ref="AH4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2" t="str">
        <f>MIS[[#This Row],[TRADING SYMBOL]]</f>
        <v>NIFTY2552225050CE</v>
      </c>
      <c r="AJ4892" t="str">
        <f>IF(RIGHT(MIS[[#This Row],[Main/Hedge]],4)="MAIN","MAIN","HEDGE")</f>
        <v>MAIN</v>
      </c>
      <c r="AK4892" t="str" cm="1">
        <f t="array" ref="AK4892">_xlfn._xlws.FILTER(Table4[Column1],ISNUMBER(SEARCH(Table4[Column1],MIS[[#This Row],[OrderUniqueIdentifier]])),"")</f>
        <v>VWAP</v>
      </c>
    </row>
    <row r="4893" spans="1:37" x14ac:dyDescent="0.25">
      <c r="A4893" t="s">
        <v>1555</v>
      </c>
      <c r="B4893" t="s">
        <v>1684</v>
      </c>
      <c r="C4893" t="s">
        <v>8715</v>
      </c>
      <c r="D4893" t="s">
        <v>72</v>
      </c>
      <c r="E4893" t="s">
        <v>2904</v>
      </c>
      <c r="F4893" t="s">
        <v>73</v>
      </c>
      <c r="G4893" t="s">
        <v>74</v>
      </c>
      <c r="H4893" t="s">
        <v>93</v>
      </c>
      <c r="I4893" t="s">
        <v>76</v>
      </c>
      <c r="J4893" t="s">
        <v>8532</v>
      </c>
      <c r="K4893">
        <v>750</v>
      </c>
      <c r="L4893" t="s">
        <v>77</v>
      </c>
      <c r="M4893" t="s">
        <v>78</v>
      </c>
      <c r="N4893" t="s">
        <v>8663</v>
      </c>
      <c r="O4893" t="s">
        <v>8467</v>
      </c>
      <c r="P4893" t="s">
        <v>8533</v>
      </c>
      <c r="Q4893" t="s">
        <v>2907</v>
      </c>
      <c r="R4893" t="s">
        <v>79</v>
      </c>
      <c r="S4893" t="s">
        <v>24</v>
      </c>
      <c r="T4893" t="s">
        <v>2908</v>
      </c>
      <c r="U4893" t="s">
        <v>43</v>
      </c>
      <c r="V4893" t="s">
        <v>80</v>
      </c>
      <c r="W4893">
        <v>25050</v>
      </c>
      <c r="X4893" t="s">
        <v>81</v>
      </c>
      <c r="Y4893">
        <v>750</v>
      </c>
      <c r="Z4893" t="s">
        <v>8468</v>
      </c>
      <c r="AA4893" t="s">
        <v>8534</v>
      </c>
      <c r="AB4893" t="s">
        <v>90</v>
      </c>
      <c r="AC4893" t="s">
        <v>84</v>
      </c>
      <c r="AD4893">
        <f>_xlfn.XLOOKUP(MIS[[#This Row],[TRADING SYMBOL]],[1]Sheet1!$D:$D,[1]Sheet1!$C:$C)</f>
        <v>160.9</v>
      </c>
      <c r="AE4893">
        <f>MIS[[#This Row],[OrderAverageTradedPrice]]*MIS[[#This Row],[OrderQuantity]]</f>
        <v>142500</v>
      </c>
      <c r="AF4893">
        <f>MIS[[#This Row],[LTP]]*MIS[[#This Row],[OrderQuantity]]</f>
        <v>120675</v>
      </c>
      <c r="AG4893">
        <f>IF(MIS[[#This Row],[OrderSide]]="SELL",MIS[[#This Row],[VALUE]]-MIS[[#This Row],[LIVE_VALUE]],MIS[[#This Row],[LIVE_VALUE]]-MIS[[#This Row],[VALUE]])</f>
        <v>-21825</v>
      </c>
      <c r="AH4893" t="str" cm="1">
        <f t="array" ref="AH4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3" t="str">
        <f>MIS[[#This Row],[TRADING SYMBOL]]</f>
        <v>NIFTY2552225050CE</v>
      </c>
      <c r="AJ4893" t="str">
        <f>IF(RIGHT(MIS[[#This Row],[Main/Hedge]],4)="MAIN","MAIN","HEDGE")</f>
        <v>MAIN</v>
      </c>
      <c r="AK4893" t="str" cm="1">
        <f t="array" ref="AK4893">_xlfn._xlws.FILTER(Table4[Column1],ISNUMBER(SEARCH(Table4[Column1],MIS[[#This Row],[OrderUniqueIdentifier]])),"")</f>
        <v>VWAP</v>
      </c>
    </row>
    <row r="4894" spans="1:37" x14ac:dyDescent="0.25">
      <c r="A4894" t="s">
        <v>378</v>
      </c>
      <c r="B4894" t="s">
        <v>379</v>
      </c>
      <c r="C4894" t="s">
        <v>5797</v>
      </c>
      <c r="D4894" t="s">
        <v>72</v>
      </c>
      <c r="E4894" t="s">
        <v>2904</v>
      </c>
      <c r="F4894" t="s">
        <v>73</v>
      </c>
      <c r="G4894" t="s">
        <v>74</v>
      </c>
      <c r="H4894" t="s">
        <v>93</v>
      </c>
      <c r="I4894" t="s">
        <v>76</v>
      </c>
      <c r="J4894" t="s">
        <v>8716</v>
      </c>
      <c r="K4894">
        <v>300</v>
      </c>
      <c r="L4894" t="s">
        <v>77</v>
      </c>
      <c r="M4894" t="s">
        <v>78</v>
      </c>
      <c r="N4894" t="s">
        <v>8717</v>
      </c>
      <c r="O4894" t="s">
        <v>8297</v>
      </c>
      <c r="P4894" t="s">
        <v>8533</v>
      </c>
      <c r="Q4894" t="s">
        <v>2907</v>
      </c>
      <c r="R4894" t="s">
        <v>79</v>
      </c>
      <c r="S4894" t="s">
        <v>24</v>
      </c>
      <c r="T4894" t="s">
        <v>2908</v>
      </c>
      <c r="U4894" t="s">
        <v>43</v>
      </c>
      <c r="V4894" t="s">
        <v>80</v>
      </c>
      <c r="W4894">
        <v>25050</v>
      </c>
      <c r="X4894" t="s">
        <v>81</v>
      </c>
      <c r="Y4894">
        <v>300</v>
      </c>
      <c r="Z4894" t="s">
        <v>8298</v>
      </c>
      <c r="AA4894" t="s">
        <v>8534</v>
      </c>
      <c r="AB4894" t="s">
        <v>90</v>
      </c>
      <c r="AC4894" t="s">
        <v>84</v>
      </c>
      <c r="AD4894">
        <f>_xlfn.XLOOKUP(MIS[[#This Row],[TRADING SYMBOL]],[1]Sheet1!$D:$D,[1]Sheet1!$C:$C)</f>
        <v>160.9</v>
      </c>
      <c r="AE4894">
        <f>MIS[[#This Row],[OrderAverageTradedPrice]]*MIS[[#This Row],[OrderQuantity]]</f>
        <v>54892.5</v>
      </c>
      <c r="AF4894">
        <f>MIS[[#This Row],[LTP]]*MIS[[#This Row],[OrderQuantity]]</f>
        <v>48270</v>
      </c>
      <c r="AG4894">
        <f>IF(MIS[[#This Row],[OrderSide]]="SELL",MIS[[#This Row],[VALUE]]-MIS[[#This Row],[LIVE_VALUE]],MIS[[#This Row],[LIVE_VALUE]]-MIS[[#This Row],[VALUE]])</f>
        <v>-6622.5</v>
      </c>
      <c r="AH4894" t="str" cm="1">
        <f t="array" ref="AH4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4" t="str">
        <f>MIS[[#This Row],[TRADING SYMBOL]]</f>
        <v>NIFTY2552225050CE</v>
      </c>
      <c r="AJ4894" t="str">
        <f>IF(RIGHT(MIS[[#This Row],[Main/Hedge]],4)="MAIN","MAIN","HEDGE")</f>
        <v>MAIN</v>
      </c>
      <c r="AK4894" t="str" cm="1">
        <f t="array" ref="AK4894">_xlfn._xlws.FILTER(Table4[Column1],ISNUMBER(SEARCH(Table4[Column1],MIS[[#This Row],[OrderUniqueIdentifier]])),"")</f>
        <v>VWAP</v>
      </c>
    </row>
    <row r="4895" spans="1:37" x14ac:dyDescent="0.25">
      <c r="A4895" t="s">
        <v>1702</v>
      </c>
      <c r="B4895" t="s">
        <v>1703</v>
      </c>
      <c r="C4895" t="s">
        <v>8718</v>
      </c>
      <c r="D4895" t="s">
        <v>72</v>
      </c>
      <c r="E4895" t="s">
        <v>2904</v>
      </c>
      <c r="F4895" t="s">
        <v>73</v>
      </c>
      <c r="G4895" t="s">
        <v>74</v>
      </c>
      <c r="H4895" t="s">
        <v>93</v>
      </c>
      <c r="I4895" t="s">
        <v>76</v>
      </c>
      <c r="J4895" t="s">
        <v>8532</v>
      </c>
      <c r="K4895">
        <v>1275</v>
      </c>
      <c r="L4895" t="s">
        <v>77</v>
      </c>
      <c r="M4895" t="s">
        <v>78</v>
      </c>
      <c r="N4895" t="s">
        <v>6054</v>
      </c>
      <c r="O4895" t="s">
        <v>8288</v>
      </c>
      <c r="P4895" t="s">
        <v>8533</v>
      </c>
      <c r="Q4895" t="s">
        <v>2907</v>
      </c>
      <c r="R4895" t="s">
        <v>79</v>
      </c>
      <c r="S4895" t="s">
        <v>24</v>
      </c>
      <c r="T4895" t="s">
        <v>2908</v>
      </c>
      <c r="U4895" t="s">
        <v>43</v>
      </c>
      <c r="V4895" t="s">
        <v>80</v>
      </c>
      <c r="W4895">
        <v>25050</v>
      </c>
      <c r="X4895" t="s">
        <v>81</v>
      </c>
      <c r="Y4895">
        <v>1275</v>
      </c>
      <c r="Z4895" t="s">
        <v>8289</v>
      </c>
      <c r="AA4895" t="s">
        <v>8534</v>
      </c>
      <c r="AB4895" t="s">
        <v>90</v>
      </c>
      <c r="AC4895" t="s">
        <v>84</v>
      </c>
      <c r="AD4895">
        <f>_xlfn.XLOOKUP(MIS[[#This Row],[TRADING SYMBOL]],[1]Sheet1!$D:$D,[1]Sheet1!$C:$C)</f>
        <v>160.9</v>
      </c>
      <c r="AE4895">
        <f>MIS[[#This Row],[OrderAverageTradedPrice]]*MIS[[#This Row],[OrderQuantity]]</f>
        <v>240975</v>
      </c>
      <c r="AF4895">
        <f>MIS[[#This Row],[LTP]]*MIS[[#This Row],[OrderQuantity]]</f>
        <v>205147.5</v>
      </c>
      <c r="AG4895">
        <f>IF(MIS[[#This Row],[OrderSide]]="SELL",MIS[[#This Row],[VALUE]]-MIS[[#This Row],[LIVE_VALUE]],MIS[[#This Row],[LIVE_VALUE]]-MIS[[#This Row],[VALUE]])</f>
        <v>-35827.5</v>
      </c>
      <c r="AH4895" t="str" cm="1">
        <f t="array" ref="AH4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5" t="str">
        <f>MIS[[#This Row],[TRADING SYMBOL]]</f>
        <v>NIFTY2552225050CE</v>
      </c>
      <c r="AJ4895" t="str">
        <f>IF(RIGHT(MIS[[#This Row],[Main/Hedge]],4)="MAIN","MAIN","HEDGE")</f>
        <v>MAIN</v>
      </c>
      <c r="AK4895" t="str" cm="1">
        <f t="array" ref="AK4895">_xlfn._xlws.FILTER(Table4[Column1],ISNUMBER(SEARCH(Table4[Column1],MIS[[#This Row],[OrderUniqueIdentifier]])),"")</f>
        <v>VWAP</v>
      </c>
    </row>
    <row r="4896" spans="1:37" x14ac:dyDescent="0.25">
      <c r="A4896" t="s">
        <v>1333</v>
      </c>
      <c r="B4896" t="s">
        <v>1334</v>
      </c>
      <c r="C4896" t="s">
        <v>8719</v>
      </c>
      <c r="D4896" t="s">
        <v>72</v>
      </c>
      <c r="E4896" t="s">
        <v>2904</v>
      </c>
      <c r="F4896" t="s">
        <v>73</v>
      </c>
      <c r="G4896" t="s">
        <v>89</v>
      </c>
      <c r="H4896" t="s">
        <v>75</v>
      </c>
      <c r="I4896" t="s">
        <v>76</v>
      </c>
      <c r="J4896" t="s">
        <v>77</v>
      </c>
      <c r="K4896">
        <v>450</v>
      </c>
      <c r="L4896" t="s">
        <v>77</v>
      </c>
      <c r="M4896" t="s">
        <v>78</v>
      </c>
      <c r="N4896" t="s">
        <v>5816</v>
      </c>
      <c r="O4896" t="s">
        <v>8720</v>
      </c>
      <c r="P4896" t="s">
        <v>8720</v>
      </c>
      <c r="Q4896" t="s">
        <v>2907</v>
      </c>
      <c r="R4896" t="s">
        <v>79</v>
      </c>
      <c r="S4896" t="s">
        <v>294</v>
      </c>
      <c r="T4896" t="s">
        <v>2908</v>
      </c>
      <c r="U4896" t="s">
        <v>43</v>
      </c>
      <c r="V4896" t="s">
        <v>80</v>
      </c>
      <c r="W4896">
        <v>25050</v>
      </c>
      <c r="X4896" t="s">
        <v>81</v>
      </c>
      <c r="Y4896">
        <v>-450</v>
      </c>
      <c r="Z4896" t="s">
        <v>8721</v>
      </c>
      <c r="AA4896" t="s">
        <v>8721</v>
      </c>
      <c r="AB4896" t="s">
        <v>90</v>
      </c>
      <c r="AC4896" t="s">
        <v>91</v>
      </c>
      <c r="AD4896">
        <f>_xlfn.XLOOKUP(MIS[[#This Row],[TRADING SYMBOL]],[1]Sheet1!$D:$D,[1]Sheet1!$C:$C)</f>
        <v>160.9</v>
      </c>
      <c r="AE4896">
        <f>MIS[[#This Row],[OrderAverageTradedPrice]]*MIS[[#This Row],[OrderQuantity]]</f>
        <v>76747.5</v>
      </c>
      <c r="AF4896">
        <f>MIS[[#This Row],[LTP]]*MIS[[#This Row],[OrderQuantity]]</f>
        <v>72405</v>
      </c>
      <c r="AG4896">
        <f>IF(MIS[[#This Row],[OrderSide]]="SELL",MIS[[#This Row],[VALUE]]-MIS[[#This Row],[LIVE_VALUE]],MIS[[#This Row],[LIVE_VALUE]]-MIS[[#This Row],[VALUE]])</f>
        <v>4342.5</v>
      </c>
      <c r="AH4896" t="str" cm="1">
        <f t="array" ref="AH4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6" t="str">
        <f>MIS[[#This Row],[TRADING SYMBOL]]</f>
        <v>NIFTY2552225050CE</v>
      </c>
      <c r="AJ4896" t="str">
        <f>IF(RIGHT(MIS[[#This Row],[Main/Hedge]],4)="MAIN","MAIN","HEDGE")</f>
        <v>MAIN</v>
      </c>
      <c r="AK4896" t="str" cm="1">
        <f t="array" ref="AK4896">_xlfn._xlws.FILTER(Table4[Column1],ISNUMBER(SEARCH(Table4[Column1],MIS[[#This Row],[OrderUniqueIdentifier]])),"")</f>
        <v>VWAP</v>
      </c>
    </row>
    <row r="4897" spans="1:37" x14ac:dyDescent="0.25">
      <c r="A4897" t="s">
        <v>1374</v>
      </c>
      <c r="B4897" t="s">
        <v>1375</v>
      </c>
      <c r="C4897" t="s">
        <v>8722</v>
      </c>
      <c r="D4897" t="s">
        <v>72</v>
      </c>
      <c r="E4897" t="s">
        <v>2904</v>
      </c>
      <c r="F4897" t="s">
        <v>73</v>
      </c>
      <c r="G4897" t="s">
        <v>89</v>
      </c>
      <c r="H4897" t="s">
        <v>75</v>
      </c>
      <c r="I4897" t="s">
        <v>76</v>
      </c>
      <c r="J4897" t="s">
        <v>77</v>
      </c>
      <c r="K4897">
        <v>525</v>
      </c>
      <c r="L4897" t="s">
        <v>77</v>
      </c>
      <c r="M4897" t="s">
        <v>78</v>
      </c>
      <c r="N4897" t="s">
        <v>8723</v>
      </c>
      <c r="O4897" t="s">
        <v>8720</v>
      </c>
      <c r="P4897" t="s">
        <v>8720</v>
      </c>
      <c r="Q4897" t="s">
        <v>2907</v>
      </c>
      <c r="R4897" t="s">
        <v>79</v>
      </c>
      <c r="S4897" t="s">
        <v>294</v>
      </c>
      <c r="T4897" t="s">
        <v>2908</v>
      </c>
      <c r="U4897" t="s">
        <v>43</v>
      </c>
      <c r="V4897" t="s">
        <v>80</v>
      </c>
      <c r="W4897">
        <v>25050</v>
      </c>
      <c r="X4897" t="s">
        <v>81</v>
      </c>
      <c r="Y4897">
        <v>-525</v>
      </c>
      <c r="Z4897" t="s">
        <v>8721</v>
      </c>
      <c r="AA4897" t="s">
        <v>8721</v>
      </c>
      <c r="AB4897" t="s">
        <v>90</v>
      </c>
      <c r="AC4897" t="s">
        <v>91</v>
      </c>
      <c r="AD4897">
        <f>_xlfn.XLOOKUP(MIS[[#This Row],[TRADING SYMBOL]],[1]Sheet1!$D:$D,[1]Sheet1!$C:$C)</f>
        <v>160.9</v>
      </c>
      <c r="AE4897">
        <f>MIS[[#This Row],[OrderAverageTradedPrice]]*MIS[[#This Row],[OrderQuantity]]</f>
        <v>89493.749999999636</v>
      </c>
      <c r="AF4897">
        <f>MIS[[#This Row],[LTP]]*MIS[[#This Row],[OrderQuantity]]</f>
        <v>84472.5</v>
      </c>
      <c r="AG4897">
        <f>IF(MIS[[#This Row],[OrderSide]]="SELL",MIS[[#This Row],[VALUE]]-MIS[[#This Row],[LIVE_VALUE]],MIS[[#This Row],[LIVE_VALUE]]-MIS[[#This Row],[VALUE]])</f>
        <v>5021.2499999996362</v>
      </c>
      <c r="AH4897" t="str" cm="1">
        <f t="array" ref="AH4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7" t="str">
        <f>MIS[[#This Row],[TRADING SYMBOL]]</f>
        <v>NIFTY2552225050CE</v>
      </c>
      <c r="AJ4897" t="str">
        <f>IF(RIGHT(MIS[[#This Row],[Main/Hedge]],4)="MAIN","MAIN","HEDGE")</f>
        <v>MAIN</v>
      </c>
      <c r="AK4897" t="str" cm="1">
        <f t="array" ref="AK4897">_xlfn._xlws.FILTER(Table4[Column1],ISNUMBER(SEARCH(Table4[Column1],MIS[[#This Row],[OrderUniqueIdentifier]])),"")</f>
        <v>VWAP</v>
      </c>
    </row>
    <row r="4898" spans="1:37" x14ac:dyDescent="0.25">
      <c r="A4898" t="s">
        <v>1374</v>
      </c>
      <c r="B4898" t="s">
        <v>1395</v>
      </c>
      <c r="C4898" t="s">
        <v>8724</v>
      </c>
      <c r="D4898" t="s">
        <v>72</v>
      </c>
      <c r="E4898" t="s">
        <v>2904</v>
      </c>
      <c r="F4898" t="s">
        <v>73</v>
      </c>
      <c r="G4898" t="s">
        <v>89</v>
      </c>
      <c r="H4898" t="s">
        <v>75</v>
      </c>
      <c r="I4898" t="s">
        <v>76</v>
      </c>
      <c r="J4898" t="s">
        <v>77</v>
      </c>
      <c r="K4898">
        <v>1800</v>
      </c>
      <c r="L4898" t="s">
        <v>77</v>
      </c>
      <c r="M4898" t="s">
        <v>78</v>
      </c>
      <c r="N4898" t="s">
        <v>8725</v>
      </c>
      <c r="O4898" t="s">
        <v>8720</v>
      </c>
      <c r="P4898" t="s">
        <v>8720</v>
      </c>
      <c r="Q4898" t="s">
        <v>2907</v>
      </c>
      <c r="R4898" t="s">
        <v>79</v>
      </c>
      <c r="S4898" t="s">
        <v>294</v>
      </c>
      <c r="T4898" t="s">
        <v>2908</v>
      </c>
      <c r="U4898" t="s">
        <v>43</v>
      </c>
      <c r="V4898" t="s">
        <v>80</v>
      </c>
      <c r="W4898">
        <v>25050</v>
      </c>
      <c r="X4898" t="s">
        <v>81</v>
      </c>
      <c r="Y4898">
        <v>-1800</v>
      </c>
      <c r="Z4898" t="s">
        <v>8721</v>
      </c>
      <c r="AA4898" t="s">
        <v>8721</v>
      </c>
      <c r="AB4898" t="s">
        <v>90</v>
      </c>
      <c r="AC4898" t="s">
        <v>91</v>
      </c>
      <c r="AD4898">
        <f>_xlfn.XLOOKUP(MIS[[#This Row],[TRADING SYMBOL]],[1]Sheet1!$D:$D,[1]Sheet1!$C:$C)</f>
        <v>160.9</v>
      </c>
      <c r="AE4898">
        <f>MIS[[#This Row],[OrderAverageTradedPrice]]*MIS[[#This Row],[OrderQuantity]]</f>
        <v>306933.75</v>
      </c>
      <c r="AF4898">
        <f>MIS[[#This Row],[LTP]]*MIS[[#This Row],[OrderQuantity]]</f>
        <v>289620</v>
      </c>
      <c r="AG4898">
        <f>IF(MIS[[#This Row],[OrderSide]]="SELL",MIS[[#This Row],[VALUE]]-MIS[[#This Row],[LIVE_VALUE]],MIS[[#This Row],[LIVE_VALUE]]-MIS[[#This Row],[VALUE]])</f>
        <v>17313.75</v>
      </c>
      <c r="AH4898" t="str" cm="1">
        <f t="array" ref="AH4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8" t="str">
        <f>MIS[[#This Row],[TRADING SYMBOL]]</f>
        <v>NIFTY2552225050CE</v>
      </c>
      <c r="AJ4898" t="str">
        <f>IF(RIGHT(MIS[[#This Row],[Main/Hedge]],4)="MAIN","MAIN","HEDGE")</f>
        <v>MAIN</v>
      </c>
      <c r="AK4898" t="str" cm="1">
        <f t="array" ref="AK4898">_xlfn._xlws.FILTER(Table4[Column1],ISNUMBER(SEARCH(Table4[Column1],MIS[[#This Row],[OrderUniqueIdentifier]])),"")</f>
        <v>VWAP</v>
      </c>
    </row>
    <row r="4899" spans="1:37" x14ac:dyDescent="0.25">
      <c r="A4899" t="s">
        <v>1414</v>
      </c>
      <c r="B4899" t="s">
        <v>1415</v>
      </c>
      <c r="C4899" t="s">
        <v>8730</v>
      </c>
      <c r="D4899" t="s">
        <v>72</v>
      </c>
      <c r="E4899" t="s">
        <v>2904</v>
      </c>
      <c r="F4899" t="s">
        <v>73</v>
      </c>
      <c r="G4899" t="s">
        <v>89</v>
      </c>
      <c r="H4899" t="s">
        <v>75</v>
      </c>
      <c r="I4899" t="s">
        <v>76</v>
      </c>
      <c r="J4899" t="s">
        <v>77</v>
      </c>
      <c r="K4899">
        <v>1125</v>
      </c>
      <c r="L4899" t="s">
        <v>77</v>
      </c>
      <c r="M4899" t="s">
        <v>78</v>
      </c>
      <c r="N4899" t="s">
        <v>8731</v>
      </c>
      <c r="O4899" t="s">
        <v>8728</v>
      </c>
      <c r="P4899" t="s">
        <v>8720</v>
      </c>
      <c r="Q4899" t="s">
        <v>2907</v>
      </c>
      <c r="R4899" t="s">
        <v>79</v>
      </c>
      <c r="S4899" t="s">
        <v>294</v>
      </c>
      <c r="T4899" t="s">
        <v>2908</v>
      </c>
      <c r="U4899" t="s">
        <v>43</v>
      </c>
      <c r="V4899" t="s">
        <v>80</v>
      </c>
      <c r="W4899">
        <v>25050</v>
      </c>
      <c r="X4899" t="s">
        <v>81</v>
      </c>
      <c r="Y4899">
        <v>-1125</v>
      </c>
      <c r="Z4899" t="s">
        <v>8729</v>
      </c>
      <c r="AA4899" t="s">
        <v>8721</v>
      </c>
      <c r="AB4899" t="s">
        <v>90</v>
      </c>
      <c r="AC4899" t="s">
        <v>91</v>
      </c>
      <c r="AD4899">
        <f>_xlfn.XLOOKUP(MIS[[#This Row],[TRADING SYMBOL]],[1]Sheet1!$D:$D,[1]Sheet1!$C:$C)</f>
        <v>160.9</v>
      </c>
      <c r="AE4899">
        <f>MIS[[#This Row],[OrderAverageTradedPrice]]*MIS[[#This Row],[OrderQuantity]]</f>
        <v>191722.5</v>
      </c>
      <c r="AF4899">
        <f>MIS[[#This Row],[LTP]]*MIS[[#This Row],[OrderQuantity]]</f>
        <v>181012.5</v>
      </c>
      <c r="AG4899">
        <f>IF(MIS[[#This Row],[OrderSide]]="SELL",MIS[[#This Row],[VALUE]]-MIS[[#This Row],[LIVE_VALUE]],MIS[[#This Row],[LIVE_VALUE]]-MIS[[#This Row],[VALUE]])</f>
        <v>10710</v>
      </c>
      <c r="AH4899" t="str" cm="1">
        <f t="array" ref="AH4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9" t="str">
        <f>MIS[[#This Row],[TRADING SYMBOL]]</f>
        <v>NIFTY2552225050CE</v>
      </c>
      <c r="AJ4899" t="str">
        <f>IF(RIGHT(MIS[[#This Row],[Main/Hedge]],4)="MAIN","MAIN","HEDGE")</f>
        <v>MAIN</v>
      </c>
      <c r="AK4899" t="str" cm="1">
        <f t="array" ref="AK4899">_xlfn._xlws.FILTER(Table4[Column1],ISNUMBER(SEARCH(Table4[Column1],MIS[[#This Row],[OrderUniqueIdentifier]])),"")</f>
        <v>VWAP</v>
      </c>
    </row>
    <row r="4900" spans="1:37" x14ac:dyDescent="0.25">
      <c r="A4900" t="s">
        <v>292</v>
      </c>
      <c r="B4900" t="s">
        <v>293</v>
      </c>
      <c r="C4900" t="s">
        <v>8732</v>
      </c>
      <c r="D4900" t="s">
        <v>72</v>
      </c>
      <c r="E4900" t="s">
        <v>2904</v>
      </c>
      <c r="F4900" t="s">
        <v>73</v>
      </c>
      <c r="G4900" t="s">
        <v>89</v>
      </c>
      <c r="H4900" t="s">
        <v>75</v>
      </c>
      <c r="I4900" t="s">
        <v>76</v>
      </c>
      <c r="J4900" t="s">
        <v>77</v>
      </c>
      <c r="K4900">
        <v>525</v>
      </c>
      <c r="L4900" t="s">
        <v>77</v>
      </c>
      <c r="M4900" t="s">
        <v>78</v>
      </c>
      <c r="N4900" t="s">
        <v>8733</v>
      </c>
      <c r="O4900" t="s">
        <v>8720</v>
      </c>
      <c r="P4900" t="s">
        <v>8720</v>
      </c>
      <c r="Q4900" t="s">
        <v>2907</v>
      </c>
      <c r="R4900" t="s">
        <v>79</v>
      </c>
      <c r="S4900" t="s">
        <v>294</v>
      </c>
      <c r="T4900" t="s">
        <v>2908</v>
      </c>
      <c r="U4900" t="s">
        <v>43</v>
      </c>
      <c r="V4900" t="s">
        <v>80</v>
      </c>
      <c r="W4900">
        <v>25050</v>
      </c>
      <c r="X4900" t="s">
        <v>81</v>
      </c>
      <c r="Y4900">
        <v>-525</v>
      </c>
      <c r="Z4900" t="s">
        <v>8721</v>
      </c>
      <c r="AA4900" t="s">
        <v>8721</v>
      </c>
      <c r="AB4900" t="s">
        <v>90</v>
      </c>
      <c r="AC4900" t="s">
        <v>91</v>
      </c>
      <c r="AD4900">
        <f>_xlfn.XLOOKUP(MIS[[#This Row],[TRADING SYMBOL]],[1]Sheet1!$D:$D,[1]Sheet1!$C:$C)</f>
        <v>160.9</v>
      </c>
      <c r="AE4900">
        <f>MIS[[#This Row],[OrderAverageTradedPrice]]*MIS[[#This Row],[OrderQuantity]]</f>
        <v>89501.249999999782</v>
      </c>
      <c r="AF4900">
        <f>MIS[[#This Row],[LTP]]*MIS[[#This Row],[OrderQuantity]]</f>
        <v>84472.5</v>
      </c>
      <c r="AG4900">
        <f>IF(MIS[[#This Row],[OrderSide]]="SELL",MIS[[#This Row],[VALUE]]-MIS[[#This Row],[LIVE_VALUE]],MIS[[#This Row],[LIVE_VALUE]]-MIS[[#This Row],[VALUE]])</f>
        <v>5028.7499999997817</v>
      </c>
      <c r="AH4900" t="str" cm="1">
        <f t="array" ref="AH4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0" t="str">
        <f>MIS[[#This Row],[TRADING SYMBOL]]</f>
        <v>NIFTY2552225050CE</v>
      </c>
      <c r="AJ4900" t="str">
        <f>IF(RIGHT(MIS[[#This Row],[Main/Hedge]],4)="MAIN","MAIN","HEDGE")</f>
        <v>MAIN</v>
      </c>
      <c r="AK4900" t="str" cm="1">
        <f t="array" ref="AK4900">_xlfn._xlws.FILTER(Table4[Column1],ISNUMBER(SEARCH(Table4[Column1],MIS[[#This Row],[OrderUniqueIdentifier]])),"")</f>
        <v>VWAP</v>
      </c>
    </row>
    <row r="4901" spans="1:37" x14ac:dyDescent="0.25">
      <c r="A4901" t="s">
        <v>1374</v>
      </c>
      <c r="B4901" t="s">
        <v>1395</v>
      </c>
      <c r="C4901" t="s">
        <v>8726</v>
      </c>
      <c r="D4901" t="s">
        <v>72</v>
      </c>
      <c r="E4901" t="s">
        <v>2904</v>
      </c>
      <c r="F4901" t="s">
        <v>73</v>
      </c>
      <c r="G4901" t="s">
        <v>89</v>
      </c>
      <c r="H4901" t="s">
        <v>75</v>
      </c>
      <c r="I4901" t="s">
        <v>76</v>
      </c>
      <c r="J4901" t="s">
        <v>77</v>
      </c>
      <c r="K4901">
        <v>900</v>
      </c>
      <c r="L4901" t="s">
        <v>77</v>
      </c>
      <c r="M4901" t="s">
        <v>78</v>
      </c>
      <c r="N4901" t="s">
        <v>8727</v>
      </c>
      <c r="O4901" t="s">
        <v>8720</v>
      </c>
      <c r="P4901" t="s">
        <v>8728</v>
      </c>
      <c r="Q4901" t="s">
        <v>2907</v>
      </c>
      <c r="R4901" t="s">
        <v>79</v>
      </c>
      <c r="S4901" t="s">
        <v>294</v>
      </c>
      <c r="T4901" t="s">
        <v>2908</v>
      </c>
      <c r="U4901" t="s">
        <v>43</v>
      </c>
      <c r="V4901" t="s">
        <v>80</v>
      </c>
      <c r="W4901">
        <v>25050</v>
      </c>
      <c r="X4901" t="s">
        <v>81</v>
      </c>
      <c r="Y4901">
        <v>-900</v>
      </c>
      <c r="Z4901" t="s">
        <v>8721</v>
      </c>
      <c r="AA4901" t="s">
        <v>8729</v>
      </c>
      <c r="AB4901" t="s">
        <v>90</v>
      </c>
      <c r="AC4901" t="s">
        <v>91</v>
      </c>
      <c r="AD4901">
        <f>_xlfn.XLOOKUP(MIS[[#This Row],[TRADING SYMBOL]],[1]Sheet1!$D:$D,[1]Sheet1!$C:$C)</f>
        <v>160.9</v>
      </c>
      <c r="AE4901">
        <f>MIS[[#This Row],[OrderAverageTradedPrice]]*MIS[[#This Row],[OrderQuantity]]</f>
        <v>153374.99999999939</v>
      </c>
      <c r="AF4901">
        <f>MIS[[#This Row],[LTP]]*MIS[[#This Row],[OrderQuantity]]</f>
        <v>144810</v>
      </c>
      <c r="AG4901">
        <f>IF(MIS[[#This Row],[OrderSide]]="SELL",MIS[[#This Row],[VALUE]]-MIS[[#This Row],[LIVE_VALUE]],MIS[[#This Row],[LIVE_VALUE]]-MIS[[#This Row],[VALUE]])</f>
        <v>8564.9999999993888</v>
      </c>
      <c r="AH4901" t="str" cm="1">
        <f t="array" ref="AH4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1" t="str">
        <f>MIS[[#This Row],[TRADING SYMBOL]]</f>
        <v>NIFTY2552225050CE</v>
      </c>
      <c r="AJ4901" t="str">
        <f>IF(RIGHT(MIS[[#This Row],[Main/Hedge]],4)="MAIN","MAIN","HEDGE")</f>
        <v>MAIN</v>
      </c>
      <c r="AK4901" t="str" cm="1">
        <f t="array" ref="AK4901">_xlfn._xlws.FILTER(Table4[Column1],ISNUMBER(SEARCH(Table4[Column1],MIS[[#This Row],[OrderUniqueIdentifier]])),"")</f>
        <v>VWAP</v>
      </c>
    </row>
    <row r="4902" spans="1:37" x14ac:dyDescent="0.25">
      <c r="A4902" t="s">
        <v>71</v>
      </c>
      <c r="B4902" t="s">
        <v>584</v>
      </c>
      <c r="C4902" t="s">
        <v>8761</v>
      </c>
      <c r="D4902" t="s">
        <v>72</v>
      </c>
      <c r="E4902" t="s">
        <v>2044</v>
      </c>
      <c r="F4902" t="s">
        <v>98</v>
      </c>
      <c r="G4902" t="s">
        <v>89</v>
      </c>
      <c r="H4902" t="s">
        <v>75</v>
      </c>
      <c r="I4902" t="s">
        <v>76</v>
      </c>
      <c r="J4902" t="s">
        <v>77</v>
      </c>
      <c r="K4902">
        <v>40</v>
      </c>
      <c r="L4902" t="s">
        <v>77</v>
      </c>
      <c r="M4902" t="s">
        <v>78</v>
      </c>
      <c r="N4902" t="s">
        <v>8762</v>
      </c>
      <c r="O4902" t="s">
        <v>8763</v>
      </c>
      <c r="P4902" t="s">
        <v>8763</v>
      </c>
      <c r="Q4902" t="s">
        <v>2048</v>
      </c>
      <c r="R4902" t="s">
        <v>79</v>
      </c>
      <c r="S4902" t="s">
        <v>25</v>
      </c>
      <c r="T4902" t="s">
        <v>2049</v>
      </c>
      <c r="U4902" t="s">
        <v>100</v>
      </c>
      <c r="V4902" t="s">
        <v>80</v>
      </c>
      <c r="W4902">
        <v>82300</v>
      </c>
      <c r="X4902" t="s">
        <v>81</v>
      </c>
      <c r="Y4902">
        <v>-40</v>
      </c>
      <c r="Z4902" t="s">
        <v>8764</v>
      </c>
      <c r="AA4902" t="s">
        <v>8764</v>
      </c>
      <c r="AB4902" t="s">
        <v>90</v>
      </c>
      <c r="AC4902" t="s">
        <v>171</v>
      </c>
      <c r="AD4902">
        <f>_xlfn.XLOOKUP(MIS[[#This Row],[TRADING SYMBOL]],[1]Sheet1!$D:$D,[1]Sheet1!$C:$C)</f>
        <v>464.4</v>
      </c>
      <c r="AE4902">
        <f>MIS[[#This Row],[OrderAverageTradedPrice]]*MIS[[#This Row],[OrderQuantity]]</f>
        <v>20554</v>
      </c>
      <c r="AF4902">
        <f>MIS[[#This Row],[LTP]]*MIS[[#This Row],[OrderQuantity]]</f>
        <v>18576</v>
      </c>
      <c r="AG4902">
        <f>IF(MIS[[#This Row],[OrderSide]]="SELL",MIS[[#This Row],[VALUE]]-MIS[[#This Row],[LIVE_VALUE]],MIS[[#This Row],[LIVE_VALUE]]-MIS[[#This Row],[VALUE]])</f>
        <v>1978</v>
      </c>
      <c r="AH4902" t="str" cm="1">
        <f t="array" ref="AH49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2" t="str">
        <f>MIS[[#This Row],[TRADING SYMBOL]]</f>
        <v>SENSEX2552082300CE</v>
      </c>
      <c r="AJ4902" t="str">
        <f>IF(RIGHT(MIS[[#This Row],[Main/Hedge]],4)="MAIN","MAIN","HEDGE")</f>
        <v>MAIN</v>
      </c>
      <c r="AK4902" t="str" cm="1">
        <f t="array" ref="AK4902">_xlfn._xlws.FILTER(Table4[Column1],ISNUMBER(SEARCH(Table4[Column1],MIS[[#This Row],[OrderUniqueIdentifier]])),"")</f>
        <v>LONGSHORT</v>
      </c>
    </row>
    <row r="4903" spans="1:37" x14ac:dyDescent="0.25">
      <c r="A4903" t="s">
        <v>71</v>
      </c>
      <c r="B4903" t="s">
        <v>602</v>
      </c>
      <c r="C4903" t="s">
        <v>8767</v>
      </c>
      <c r="D4903" t="s">
        <v>72</v>
      </c>
      <c r="E4903" t="s">
        <v>2044</v>
      </c>
      <c r="F4903" t="s">
        <v>98</v>
      </c>
      <c r="G4903" t="s">
        <v>89</v>
      </c>
      <c r="H4903" t="s">
        <v>75</v>
      </c>
      <c r="I4903" t="s">
        <v>76</v>
      </c>
      <c r="J4903" t="s">
        <v>77</v>
      </c>
      <c r="K4903">
        <v>60</v>
      </c>
      <c r="L4903" t="s">
        <v>77</v>
      </c>
      <c r="M4903" t="s">
        <v>78</v>
      </c>
      <c r="N4903" t="s">
        <v>6412</v>
      </c>
      <c r="O4903" t="s">
        <v>8763</v>
      </c>
      <c r="P4903" t="s">
        <v>8763</v>
      </c>
      <c r="Q4903" t="s">
        <v>2048</v>
      </c>
      <c r="R4903" t="s">
        <v>79</v>
      </c>
      <c r="S4903" t="s">
        <v>25</v>
      </c>
      <c r="T4903" t="s">
        <v>2049</v>
      </c>
      <c r="U4903" t="s">
        <v>100</v>
      </c>
      <c r="V4903" t="s">
        <v>80</v>
      </c>
      <c r="W4903">
        <v>82300</v>
      </c>
      <c r="X4903" t="s">
        <v>81</v>
      </c>
      <c r="Y4903">
        <v>-60</v>
      </c>
      <c r="Z4903" t="s">
        <v>8764</v>
      </c>
      <c r="AA4903" t="s">
        <v>8764</v>
      </c>
      <c r="AB4903" t="s">
        <v>90</v>
      </c>
      <c r="AC4903" t="s">
        <v>171</v>
      </c>
      <c r="AD4903">
        <f>_xlfn.XLOOKUP(MIS[[#This Row],[TRADING SYMBOL]],[1]Sheet1!$D:$D,[1]Sheet1!$C:$C)</f>
        <v>464.4</v>
      </c>
      <c r="AE4903">
        <f>MIS[[#This Row],[OrderAverageTradedPrice]]*MIS[[#This Row],[OrderQuantity]]</f>
        <v>30902.999999999996</v>
      </c>
      <c r="AF4903">
        <f>MIS[[#This Row],[LTP]]*MIS[[#This Row],[OrderQuantity]]</f>
        <v>27864</v>
      </c>
      <c r="AG4903">
        <f>IF(MIS[[#This Row],[OrderSide]]="SELL",MIS[[#This Row],[VALUE]]-MIS[[#This Row],[LIVE_VALUE]],MIS[[#This Row],[LIVE_VALUE]]-MIS[[#This Row],[VALUE]])</f>
        <v>3038.9999999999964</v>
      </c>
      <c r="AH4903" t="str" cm="1">
        <f t="array" ref="AH4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3" t="str">
        <f>MIS[[#This Row],[TRADING SYMBOL]]</f>
        <v>SENSEX2552082300CE</v>
      </c>
      <c r="AJ4903" t="str">
        <f>IF(RIGHT(MIS[[#This Row],[Main/Hedge]],4)="MAIN","MAIN","HEDGE")</f>
        <v>MAIN</v>
      </c>
      <c r="AK4903" t="str" cm="1">
        <f t="array" ref="AK4903">_xlfn._xlws.FILTER(Table4[Column1],ISNUMBER(SEARCH(Table4[Column1],MIS[[#This Row],[OrderUniqueIdentifier]])),"")</f>
        <v>LONGSHORT</v>
      </c>
    </row>
    <row r="4904" spans="1:37" x14ac:dyDescent="0.25">
      <c r="A4904" t="s">
        <v>71</v>
      </c>
      <c r="B4904" t="s">
        <v>687</v>
      </c>
      <c r="C4904" t="s">
        <v>8784</v>
      </c>
      <c r="D4904" t="s">
        <v>72</v>
      </c>
      <c r="E4904" t="s">
        <v>2044</v>
      </c>
      <c r="F4904" t="s">
        <v>98</v>
      </c>
      <c r="G4904" t="s">
        <v>89</v>
      </c>
      <c r="H4904" t="s">
        <v>75</v>
      </c>
      <c r="I4904" t="s">
        <v>76</v>
      </c>
      <c r="J4904" t="s">
        <v>77</v>
      </c>
      <c r="K4904">
        <v>20</v>
      </c>
      <c r="L4904" t="s">
        <v>77</v>
      </c>
      <c r="M4904" t="s">
        <v>78</v>
      </c>
      <c r="N4904" t="s">
        <v>8785</v>
      </c>
      <c r="O4904" t="s">
        <v>8763</v>
      </c>
      <c r="P4904" t="s">
        <v>8763</v>
      </c>
      <c r="Q4904" t="s">
        <v>2048</v>
      </c>
      <c r="R4904" t="s">
        <v>79</v>
      </c>
      <c r="S4904" t="s">
        <v>25</v>
      </c>
      <c r="T4904" t="s">
        <v>2049</v>
      </c>
      <c r="U4904" t="s">
        <v>100</v>
      </c>
      <c r="V4904" t="s">
        <v>80</v>
      </c>
      <c r="W4904">
        <v>82300</v>
      </c>
      <c r="X4904" t="s">
        <v>81</v>
      </c>
      <c r="Y4904">
        <v>-20</v>
      </c>
      <c r="Z4904" t="s">
        <v>8764</v>
      </c>
      <c r="AA4904" t="s">
        <v>8764</v>
      </c>
      <c r="AB4904" t="s">
        <v>90</v>
      </c>
      <c r="AC4904" t="s">
        <v>171</v>
      </c>
      <c r="AD4904">
        <f>_xlfn.XLOOKUP(MIS[[#This Row],[TRADING SYMBOL]],[1]Sheet1!$D:$D,[1]Sheet1!$C:$C)</f>
        <v>464.4</v>
      </c>
      <c r="AE4904">
        <f>MIS[[#This Row],[OrderAverageTradedPrice]]*MIS[[#This Row],[OrderQuantity]]</f>
        <v>10266</v>
      </c>
      <c r="AF4904">
        <f>MIS[[#This Row],[LTP]]*MIS[[#This Row],[OrderQuantity]]</f>
        <v>9288</v>
      </c>
      <c r="AG4904">
        <f>IF(MIS[[#This Row],[OrderSide]]="SELL",MIS[[#This Row],[VALUE]]-MIS[[#This Row],[LIVE_VALUE]],MIS[[#This Row],[LIVE_VALUE]]-MIS[[#This Row],[VALUE]])</f>
        <v>978</v>
      </c>
      <c r="AH4904" t="str" cm="1">
        <f t="array" ref="AH49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4" t="str">
        <f>MIS[[#This Row],[TRADING SYMBOL]]</f>
        <v>SENSEX2552082300CE</v>
      </c>
      <c r="AJ4904" t="str">
        <f>IF(RIGHT(MIS[[#This Row],[Main/Hedge]],4)="MAIN","MAIN","HEDGE")</f>
        <v>MAIN</v>
      </c>
      <c r="AK4904" t="str" cm="1">
        <f t="array" ref="AK4904">_xlfn._xlws.FILTER(Table4[Column1],ISNUMBER(SEARCH(Table4[Column1],MIS[[#This Row],[OrderUniqueIdentifier]])),"")</f>
        <v>LONGSHORT</v>
      </c>
    </row>
    <row r="4905" spans="1:37" x14ac:dyDescent="0.25">
      <c r="A4905" t="s">
        <v>71</v>
      </c>
      <c r="B4905" t="s">
        <v>724</v>
      </c>
      <c r="C4905" t="s">
        <v>8791</v>
      </c>
      <c r="D4905" t="s">
        <v>72</v>
      </c>
      <c r="E4905" t="s">
        <v>2044</v>
      </c>
      <c r="F4905" t="s">
        <v>98</v>
      </c>
      <c r="G4905" t="s">
        <v>89</v>
      </c>
      <c r="H4905" t="s">
        <v>75</v>
      </c>
      <c r="I4905" t="s">
        <v>76</v>
      </c>
      <c r="J4905" t="s">
        <v>77</v>
      </c>
      <c r="K4905">
        <v>220</v>
      </c>
      <c r="L4905" t="s">
        <v>77</v>
      </c>
      <c r="M4905" t="s">
        <v>78</v>
      </c>
      <c r="N4905" t="s">
        <v>8792</v>
      </c>
      <c r="O4905" t="s">
        <v>8763</v>
      </c>
      <c r="P4905" t="s">
        <v>8763</v>
      </c>
      <c r="Q4905" t="s">
        <v>2048</v>
      </c>
      <c r="R4905" t="s">
        <v>79</v>
      </c>
      <c r="S4905" t="s">
        <v>4003</v>
      </c>
      <c r="T4905" t="s">
        <v>2049</v>
      </c>
      <c r="U4905" t="s">
        <v>100</v>
      </c>
      <c r="V4905" t="s">
        <v>80</v>
      </c>
      <c r="W4905">
        <v>82300</v>
      </c>
      <c r="X4905" t="s">
        <v>81</v>
      </c>
      <c r="Y4905">
        <v>-220</v>
      </c>
      <c r="Z4905" t="s">
        <v>8764</v>
      </c>
      <c r="AA4905" t="s">
        <v>8764</v>
      </c>
      <c r="AB4905" t="s">
        <v>90</v>
      </c>
      <c r="AC4905" t="s">
        <v>171</v>
      </c>
      <c r="AD4905">
        <f>_xlfn.XLOOKUP(MIS[[#This Row],[TRADING SYMBOL]],[1]Sheet1!$D:$D,[1]Sheet1!$C:$C)</f>
        <v>464.4</v>
      </c>
      <c r="AE4905">
        <f>MIS[[#This Row],[OrderAverageTradedPrice]]*MIS[[#This Row],[OrderQuantity]]</f>
        <v>113336.99999999981</v>
      </c>
      <c r="AF4905">
        <f>MIS[[#This Row],[LTP]]*MIS[[#This Row],[OrderQuantity]]</f>
        <v>102168</v>
      </c>
      <c r="AG4905">
        <f>IF(MIS[[#This Row],[OrderSide]]="SELL",MIS[[#This Row],[VALUE]]-MIS[[#This Row],[LIVE_VALUE]],MIS[[#This Row],[LIVE_VALUE]]-MIS[[#This Row],[VALUE]])</f>
        <v>11168.999999999811</v>
      </c>
      <c r="AH4905" t="str" cm="1">
        <f t="array" ref="AH49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5" t="str">
        <f>MIS[[#This Row],[TRADING SYMBOL]]</f>
        <v>SENSEX2552082300CE</v>
      </c>
      <c r="AJ4905" t="str">
        <f>IF(RIGHT(MIS[[#This Row],[Main/Hedge]],4)="MAIN","MAIN","HEDGE")</f>
        <v>MAIN</v>
      </c>
      <c r="AK4905" t="str" cm="1">
        <f t="array" ref="AK4905">_xlfn._xlws.FILTER(Table4[Column1],ISNUMBER(SEARCH(Table4[Column1],MIS[[#This Row],[OrderUniqueIdentifier]])),"")</f>
        <v>LONGSHORT</v>
      </c>
    </row>
    <row r="4906" spans="1:37" x14ac:dyDescent="0.25">
      <c r="A4906" t="s">
        <v>71</v>
      </c>
      <c r="B4906" t="s">
        <v>813</v>
      </c>
      <c r="C4906" t="s">
        <v>8804</v>
      </c>
      <c r="D4906" t="s">
        <v>72</v>
      </c>
      <c r="E4906" t="s">
        <v>2044</v>
      </c>
      <c r="F4906" t="s">
        <v>98</v>
      </c>
      <c r="G4906" t="s">
        <v>89</v>
      </c>
      <c r="H4906" t="s">
        <v>75</v>
      </c>
      <c r="I4906" t="s">
        <v>76</v>
      </c>
      <c r="J4906" t="s">
        <v>77</v>
      </c>
      <c r="K4906">
        <v>40</v>
      </c>
      <c r="L4906" t="s">
        <v>77</v>
      </c>
      <c r="M4906" t="s">
        <v>78</v>
      </c>
      <c r="N4906" t="s">
        <v>8805</v>
      </c>
      <c r="O4906" t="s">
        <v>8763</v>
      </c>
      <c r="P4906" t="s">
        <v>8763</v>
      </c>
      <c r="Q4906" t="s">
        <v>2048</v>
      </c>
      <c r="R4906" t="s">
        <v>79</v>
      </c>
      <c r="S4906" t="s">
        <v>25</v>
      </c>
      <c r="T4906" t="s">
        <v>2049</v>
      </c>
      <c r="U4906" t="s">
        <v>100</v>
      </c>
      <c r="V4906" t="s">
        <v>80</v>
      </c>
      <c r="W4906">
        <v>82300</v>
      </c>
      <c r="X4906" t="s">
        <v>81</v>
      </c>
      <c r="Y4906">
        <v>-40</v>
      </c>
      <c r="Z4906" t="s">
        <v>8764</v>
      </c>
      <c r="AA4906" t="s">
        <v>8764</v>
      </c>
      <c r="AB4906" t="s">
        <v>90</v>
      </c>
      <c r="AC4906" t="s">
        <v>171</v>
      </c>
      <c r="AD4906">
        <f>_xlfn.XLOOKUP(MIS[[#This Row],[TRADING SYMBOL]],[1]Sheet1!$D:$D,[1]Sheet1!$C:$C)</f>
        <v>464.4</v>
      </c>
      <c r="AE4906">
        <f>MIS[[#This Row],[OrderAverageTradedPrice]]*MIS[[#This Row],[OrderQuantity]]</f>
        <v>20616</v>
      </c>
      <c r="AF4906">
        <f>MIS[[#This Row],[LTP]]*MIS[[#This Row],[OrderQuantity]]</f>
        <v>18576</v>
      </c>
      <c r="AG4906">
        <f>IF(MIS[[#This Row],[OrderSide]]="SELL",MIS[[#This Row],[VALUE]]-MIS[[#This Row],[LIVE_VALUE]],MIS[[#This Row],[LIVE_VALUE]]-MIS[[#This Row],[VALUE]])</f>
        <v>2040</v>
      </c>
      <c r="AH4906" t="str" cm="1">
        <f t="array" ref="AH49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6" t="str">
        <f>MIS[[#This Row],[TRADING SYMBOL]]</f>
        <v>SENSEX2552082300CE</v>
      </c>
      <c r="AJ4906" t="str">
        <f>IF(RIGHT(MIS[[#This Row],[Main/Hedge]],4)="MAIN","MAIN","HEDGE")</f>
        <v>MAIN</v>
      </c>
      <c r="AK4906" t="str" cm="1">
        <f t="array" ref="AK4906">_xlfn._xlws.FILTER(Table4[Column1],ISNUMBER(SEARCH(Table4[Column1],MIS[[#This Row],[OrderUniqueIdentifier]])),"")</f>
        <v>LONGSHORT</v>
      </c>
    </row>
    <row r="4907" spans="1:37" x14ac:dyDescent="0.25">
      <c r="A4907" t="s">
        <v>71</v>
      </c>
      <c r="B4907" t="s">
        <v>888</v>
      </c>
      <c r="C4907" t="s">
        <v>8818</v>
      </c>
      <c r="D4907" t="s">
        <v>72</v>
      </c>
      <c r="E4907" t="s">
        <v>2044</v>
      </c>
      <c r="F4907" t="s">
        <v>98</v>
      </c>
      <c r="G4907" t="s">
        <v>89</v>
      </c>
      <c r="H4907" t="s">
        <v>75</v>
      </c>
      <c r="I4907" t="s">
        <v>76</v>
      </c>
      <c r="J4907" t="s">
        <v>77</v>
      </c>
      <c r="K4907">
        <v>40</v>
      </c>
      <c r="L4907" t="s">
        <v>77</v>
      </c>
      <c r="M4907" t="s">
        <v>78</v>
      </c>
      <c r="N4907" t="s">
        <v>8819</v>
      </c>
      <c r="O4907" t="s">
        <v>8763</v>
      </c>
      <c r="P4907" t="s">
        <v>8763</v>
      </c>
      <c r="Q4907" t="s">
        <v>2048</v>
      </c>
      <c r="R4907" t="s">
        <v>79</v>
      </c>
      <c r="S4907" t="s">
        <v>4003</v>
      </c>
      <c r="T4907" t="s">
        <v>2049</v>
      </c>
      <c r="U4907" t="s">
        <v>100</v>
      </c>
      <c r="V4907" t="s">
        <v>80</v>
      </c>
      <c r="W4907">
        <v>82300</v>
      </c>
      <c r="X4907" t="s">
        <v>81</v>
      </c>
      <c r="Y4907">
        <v>-40</v>
      </c>
      <c r="Z4907" t="s">
        <v>8764</v>
      </c>
      <c r="AA4907" t="s">
        <v>8764</v>
      </c>
      <c r="AB4907" t="s">
        <v>90</v>
      </c>
      <c r="AC4907" t="s">
        <v>171</v>
      </c>
      <c r="AD4907">
        <f>_xlfn.XLOOKUP(MIS[[#This Row],[TRADING SYMBOL]],[1]Sheet1!$D:$D,[1]Sheet1!$C:$C)</f>
        <v>464.4</v>
      </c>
      <c r="AE4907">
        <f>MIS[[#This Row],[OrderAverageTradedPrice]]*MIS[[#This Row],[OrderQuantity]]</f>
        <v>20552</v>
      </c>
      <c r="AF4907">
        <f>MIS[[#This Row],[LTP]]*MIS[[#This Row],[OrderQuantity]]</f>
        <v>18576</v>
      </c>
      <c r="AG4907">
        <f>IF(MIS[[#This Row],[OrderSide]]="SELL",MIS[[#This Row],[VALUE]]-MIS[[#This Row],[LIVE_VALUE]],MIS[[#This Row],[LIVE_VALUE]]-MIS[[#This Row],[VALUE]])</f>
        <v>1976</v>
      </c>
      <c r="AH4907" t="str" cm="1">
        <f t="array" ref="AH4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7" t="str">
        <f>MIS[[#This Row],[TRADING SYMBOL]]</f>
        <v>SENSEX2552082300CE</v>
      </c>
      <c r="AJ4907" t="str">
        <f>IF(RIGHT(MIS[[#This Row],[Main/Hedge]],4)="MAIN","MAIN","HEDGE")</f>
        <v>MAIN</v>
      </c>
      <c r="AK4907" t="str" cm="1">
        <f t="array" ref="AK4907">_xlfn._xlws.FILTER(Table4[Column1],ISNUMBER(SEARCH(Table4[Column1],MIS[[#This Row],[OrderUniqueIdentifier]])),"")</f>
        <v>LONGSHORT</v>
      </c>
    </row>
    <row r="4908" spans="1:37" x14ac:dyDescent="0.25">
      <c r="A4908" t="s">
        <v>71</v>
      </c>
      <c r="B4908" t="s">
        <v>940</v>
      </c>
      <c r="C4908" t="s">
        <v>8830</v>
      </c>
      <c r="D4908" t="s">
        <v>72</v>
      </c>
      <c r="E4908" t="s">
        <v>2044</v>
      </c>
      <c r="F4908" t="s">
        <v>98</v>
      </c>
      <c r="G4908" t="s">
        <v>89</v>
      </c>
      <c r="H4908" t="s">
        <v>75</v>
      </c>
      <c r="I4908" t="s">
        <v>76</v>
      </c>
      <c r="J4908" t="s">
        <v>77</v>
      </c>
      <c r="K4908">
        <v>120</v>
      </c>
      <c r="L4908" t="s">
        <v>77</v>
      </c>
      <c r="M4908" t="s">
        <v>78</v>
      </c>
      <c r="N4908" t="s">
        <v>8831</v>
      </c>
      <c r="O4908" t="s">
        <v>8763</v>
      </c>
      <c r="P4908" t="s">
        <v>8763</v>
      </c>
      <c r="Q4908" t="s">
        <v>2048</v>
      </c>
      <c r="R4908" t="s">
        <v>79</v>
      </c>
      <c r="S4908" t="s">
        <v>25</v>
      </c>
      <c r="T4908" t="s">
        <v>2049</v>
      </c>
      <c r="U4908" t="s">
        <v>100</v>
      </c>
      <c r="V4908" t="s">
        <v>80</v>
      </c>
      <c r="W4908">
        <v>82300</v>
      </c>
      <c r="X4908" t="s">
        <v>81</v>
      </c>
      <c r="Y4908">
        <v>-120</v>
      </c>
      <c r="Z4908" t="s">
        <v>8764</v>
      </c>
      <c r="AA4908" t="s">
        <v>8764</v>
      </c>
      <c r="AB4908" t="s">
        <v>90</v>
      </c>
      <c r="AC4908" t="s">
        <v>171</v>
      </c>
      <c r="AD4908">
        <f>_xlfn.XLOOKUP(MIS[[#This Row],[TRADING SYMBOL]],[1]Sheet1!$D:$D,[1]Sheet1!$C:$C)</f>
        <v>464.4</v>
      </c>
      <c r="AE4908">
        <f>MIS[[#This Row],[OrderAverageTradedPrice]]*MIS[[#This Row],[OrderQuantity]]</f>
        <v>61599.999999999964</v>
      </c>
      <c r="AF4908">
        <f>MIS[[#This Row],[LTP]]*MIS[[#This Row],[OrderQuantity]]</f>
        <v>55728</v>
      </c>
      <c r="AG4908">
        <f>IF(MIS[[#This Row],[OrderSide]]="SELL",MIS[[#This Row],[VALUE]]-MIS[[#This Row],[LIVE_VALUE]],MIS[[#This Row],[LIVE_VALUE]]-MIS[[#This Row],[VALUE]])</f>
        <v>5871.9999999999636</v>
      </c>
      <c r="AH4908" t="str" cm="1">
        <f t="array" ref="AH49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8" t="str">
        <f>MIS[[#This Row],[TRADING SYMBOL]]</f>
        <v>SENSEX2552082300CE</v>
      </c>
      <c r="AJ4908" t="str">
        <f>IF(RIGHT(MIS[[#This Row],[Main/Hedge]],4)="MAIN","MAIN","HEDGE")</f>
        <v>MAIN</v>
      </c>
      <c r="AK4908" t="str" cm="1">
        <f t="array" ref="AK4908">_xlfn._xlws.FILTER(Table4[Column1],ISNUMBER(SEARCH(Table4[Column1],MIS[[#This Row],[OrderUniqueIdentifier]])),"")</f>
        <v>LONGSHORT</v>
      </c>
    </row>
    <row r="4909" spans="1:37" x14ac:dyDescent="0.25">
      <c r="A4909" t="s">
        <v>71</v>
      </c>
      <c r="B4909" t="s">
        <v>1061</v>
      </c>
      <c r="C4909" t="s">
        <v>8856</v>
      </c>
      <c r="D4909" t="s">
        <v>72</v>
      </c>
      <c r="E4909" t="s">
        <v>2044</v>
      </c>
      <c r="F4909" t="s">
        <v>98</v>
      </c>
      <c r="G4909" t="s">
        <v>89</v>
      </c>
      <c r="H4909" t="s">
        <v>75</v>
      </c>
      <c r="I4909" t="s">
        <v>76</v>
      </c>
      <c r="J4909" t="s">
        <v>77</v>
      </c>
      <c r="K4909">
        <v>60</v>
      </c>
      <c r="L4909" t="s">
        <v>77</v>
      </c>
      <c r="M4909" t="s">
        <v>78</v>
      </c>
      <c r="N4909" t="s">
        <v>8857</v>
      </c>
      <c r="O4909" t="s">
        <v>8763</v>
      </c>
      <c r="P4909" t="s">
        <v>8763</v>
      </c>
      <c r="Q4909" t="s">
        <v>2048</v>
      </c>
      <c r="R4909" t="s">
        <v>79</v>
      </c>
      <c r="S4909" t="s">
        <v>25</v>
      </c>
      <c r="T4909" t="s">
        <v>2049</v>
      </c>
      <c r="U4909" t="s">
        <v>100</v>
      </c>
      <c r="V4909" t="s">
        <v>80</v>
      </c>
      <c r="W4909">
        <v>82300</v>
      </c>
      <c r="X4909" t="s">
        <v>81</v>
      </c>
      <c r="Y4909">
        <v>-60</v>
      </c>
      <c r="Z4909" t="s">
        <v>8764</v>
      </c>
      <c r="AA4909" t="s">
        <v>8764</v>
      </c>
      <c r="AB4909" t="s">
        <v>90</v>
      </c>
      <c r="AC4909" t="s">
        <v>171</v>
      </c>
      <c r="AD4909">
        <f>_xlfn.XLOOKUP(MIS[[#This Row],[TRADING SYMBOL]],[1]Sheet1!$D:$D,[1]Sheet1!$C:$C)</f>
        <v>464.4</v>
      </c>
      <c r="AE4909">
        <f>MIS[[#This Row],[OrderAverageTradedPrice]]*MIS[[#This Row],[OrderQuantity]]</f>
        <v>30891.99999999996</v>
      </c>
      <c r="AF4909">
        <f>MIS[[#This Row],[LTP]]*MIS[[#This Row],[OrderQuantity]]</f>
        <v>27864</v>
      </c>
      <c r="AG4909">
        <f>IF(MIS[[#This Row],[OrderSide]]="SELL",MIS[[#This Row],[VALUE]]-MIS[[#This Row],[LIVE_VALUE]],MIS[[#This Row],[LIVE_VALUE]]-MIS[[#This Row],[VALUE]])</f>
        <v>3027.99999999996</v>
      </c>
      <c r="AH4909" t="str" cm="1">
        <f t="array" ref="AH4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9" t="str">
        <f>MIS[[#This Row],[TRADING SYMBOL]]</f>
        <v>SENSEX2552082300CE</v>
      </c>
      <c r="AJ4909" t="str">
        <f>IF(RIGHT(MIS[[#This Row],[Main/Hedge]],4)="MAIN","MAIN","HEDGE")</f>
        <v>MAIN</v>
      </c>
      <c r="AK4909" t="str" cm="1">
        <f t="array" ref="AK4909">_xlfn._xlws.FILTER(Table4[Column1],ISNUMBER(SEARCH(Table4[Column1],MIS[[#This Row],[OrderUniqueIdentifier]])),"")</f>
        <v>LONGSHORT</v>
      </c>
    </row>
    <row r="4910" spans="1:37" x14ac:dyDescent="0.25">
      <c r="A4910" t="s">
        <v>71</v>
      </c>
      <c r="B4910" t="s">
        <v>1127</v>
      </c>
      <c r="C4910" t="s">
        <v>8868</v>
      </c>
      <c r="D4910" t="s">
        <v>72</v>
      </c>
      <c r="E4910" t="s">
        <v>2044</v>
      </c>
      <c r="F4910" t="s">
        <v>98</v>
      </c>
      <c r="G4910" t="s">
        <v>89</v>
      </c>
      <c r="H4910" t="s">
        <v>75</v>
      </c>
      <c r="I4910" t="s">
        <v>76</v>
      </c>
      <c r="J4910" t="s">
        <v>77</v>
      </c>
      <c r="K4910">
        <v>20</v>
      </c>
      <c r="L4910" t="s">
        <v>77</v>
      </c>
      <c r="M4910" t="s">
        <v>78</v>
      </c>
      <c r="N4910" t="s">
        <v>8869</v>
      </c>
      <c r="O4910" t="s">
        <v>8763</v>
      </c>
      <c r="P4910" t="s">
        <v>8763</v>
      </c>
      <c r="Q4910" t="s">
        <v>2048</v>
      </c>
      <c r="R4910" t="s">
        <v>79</v>
      </c>
      <c r="S4910" t="s">
        <v>25</v>
      </c>
      <c r="T4910" t="s">
        <v>2049</v>
      </c>
      <c r="U4910" t="s">
        <v>100</v>
      </c>
      <c r="V4910" t="s">
        <v>80</v>
      </c>
      <c r="W4910">
        <v>82300</v>
      </c>
      <c r="X4910" t="s">
        <v>81</v>
      </c>
      <c r="Y4910">
        <v>-20</v>
      </c>
      <c r="Z4910" t="s">
        <v>8764</v>
      </c>
      <c r="AA4910" t="s">
        <v>8764</v>
      </c>
      <c r="AB4910" t="s">
        <v>90</v>
      </c>
      <c r="AC4910" t="s">
        <v>171</v>
      </c>
      <c r="AD4910">
        <f>_xlfn.XLOOKUP(MIS[[#This Row],[TRADING SYMBOL]],[1]Sheet1!$D:$D,[1]Sheet1!$C:$C)</f>
        <v>464.4</v>
      </c>
      <c r="AE4910">
        <f>MIS[[#This Row],[OrderAverageTradedPrice]]*MIS[[#This Row],[OrderQuantity]]</f>
        <v>10278</v>
      </c>
      <c r="AF4910">
        <f>MIS[[#This Row],[LTP]]*MIS[[#This Row],[OrderQuantity]]</f>
        <v>9288</v>
      </c>
      <c r="AG4910">
        <f>IF(MIS[[#This Row],[OrderSide]]="SELL",MIS[[#This Row],[VALUE]]-MIS[[#This Row],[LIVE_VALUE]],MIS[[#This Row],[LIVE_VALUE]]-MIS[[#This Row],[VALUE]])</f>
        <v>990</v>
      </c>
      <c r="AH4910" t="str" cm="1">
        <f t="array" ref="AH49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0" t="str">
        <f>MIS[[#This Row],[TRADING SYMBOL]]</f>
        <v>SENSEX2552082300CE</v>
      </c>
      <c r="AJ4910" t="str">
        <f>IF(RIGHT(MIS[[#This Row],[Main/Hedge]],4)="MAIN","MAIN","HEDGE")</f>
        <v>MAIN</v>
      </c>
      <c r="AK4910" t="str" cm="1">
        <f t="array" ref="AK4910">_xlfn._xlws.FILTER(Table4[Column1],ISNUMBER(SEARCH(Table4[Column1],MIS[[#This Row],[OrderUniqueIdentifier]])),"")</f>
        <v>LONGSHORT</v>
      </c>
    </row>
    <row r="4911" spans="1:37" x14ac:dyDescent="0.25">
      <c r="A4911" t="s">
        <v>71</v>
      </c>
      <c r="B4911" t="s">
        <v>1186</v>
      </c>
      <c r="C4911" t="s">
        <v>8880</v>
      </c>
      <c r="D4911" t="s">
        <v>72</v>
      </c>
      <c r="E4911" t="s">
        <v>2044</v>
      </c>
      <c r="F4911" t="s">
        <v>98</v>
      </c>
      <c r="G4911" t="s">
        <v>89</v>
      </c>
      <c r="H4911" t="s">
        <v>75</v>
      </c>
      <c r="I4911" t="s">
        <v>76</v>
      </c>
      <c r="J4911" t="s">
        <v>77</v>
      </c>
      <c r="K4911">
        <v>40</v>
      </c>
      <c r="L4911" t="s">
        <v>77</v>
      </c>
      <c r="M4911" t="s">
        <v>78</v>
      </c>
      <c r="N4911" t="s">
        <v>8881</v>
      </c>
      <c r="O4911" t="s">
        <v>8763</v>
      </c>
      <c r="P4911" t="s">
        <v>8763</v>
      </c>
      <c r="Q4911" t="s">
        <v>2048</v>
      </c>
      <c r="R4911" t="s">
        <v>79</v>
      </c>
      <c r="S4911" t="s">
        <v>25</v>
      </c>
      <c r="T4911" t="s">
        <v>2049</v>
      </c>
      <c r="U4911" t="s">
        <v>100</v>
      </c>
      <c r="V4911" t="s">
        <v>80</v>
      </c>
      <c r="W4911">
        <v>82300</v>
      </c>
      <c r="X4911" t="s">
        <v>81</v>
      </c>
      <c r="Y4911">
        <v>-40</v>
      </c>
      <c r="Z4911" t="s">
        <v>8764</v>
      </c>
      <c r="AA4911" t="s">
        <v>8764</v>
      </c>
      <c r="AB4911" t="s">
        <v>90</v>
      </c>
      <c r="AC4911" t="s">
        <v>171</v>
      </c>
      <c r="AD4911">
        <f>_xlfn.XLOOKUP(MIS[[#This Row],[TRADING SYMBOL]],[1]Sheet1!$D:$D,[1]Sheet1!$C:$C)</f>
        <v>464.4</v>
      </c>
      <c r="AE4911">
        <f>MIS[[#This Row],[OrderAverageTradedPrice]]*MIS[[#This Row],[OrderQuantity]]</f>
        <v>20550</v>
      </c>
      <c r="AF4911">
        <f>MIS[[#This Row],[LTP]]*MIS[[#This Row],[OrderQuantity]]</f>
        <v>18576</v>
      </c>
      <c r="AG4911">
        <f>IF(MIS[[#This Row],[OrderSide]]="SELL",MIS[[#This Row],[VALUE]]-MIS[[#This Row],[LIVE_VALUE]],MIS[[#This Row],[LIVE_VALUE]]-MIS[[#This Row],[VALUE]])</f>
        <v>1974</v>
      </c>
      <c r="AH4911" t="str" cm="1">
        <f t="array" ref="AH49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1" t="str">
        <f>MIS[[#This Row],[TRADING SYMBOL]]</f>
        <v>SENSEX2552082300CE</v>
      </c>
      <c r="AJ4911" t="str">
        <f>IF(RIGHT(MIS[[#This Row],[Main/Hedge]],4)="MAIN","MAIN","HEDGE")</f>
        <v>MAIN</v>
      </c>
      <c r="AK4911" t="str" cm="1">
        <f t="array" ref="AK4911">_xlfn._xlws.FILTER(Table4[Column1],ISNUMBER(SEARCH(Table4[Column1],MIS[[#This Row],[OrderUniqueIdentifier]])),"")</f>
        <v>LONGSHORT</v>
      </c>
    </row>
    <row r="4912" spans="1:37" x14ac:dyDescent="0.25">
      <c r="A4912" t="s">
        <v>71</v>
      </c>
      <c r="B4912" t="s">
        <v>1316</v>
      </c>
      <c r="C4912" t="s">
        <v>8910</v>
      </c>
      <c r="D4912" t="s">
        <v>72</v>
      </c>
      <c r="E4912" t="s">
        <v>2044</v>
      </c>
      <c r="F4912" t="s">
        <v>98</v>
      </c>
      <c r="G4912" t="s">
        <v>89</v>
      </c>
      <c r="H4912" t="s">
        <v>75</v>
      </c>
      <c r="I4912" t="s">
        <v>76</v>
      </c>
      <c r="J4912" t="s">
        <v>77</v>
      </c>
      <c r="K4912">
        <v>100</v>
      </c>
      <c r="L4912" t="s">
        <v>77</v>
      </c>
      <c r="M4912" t="s">
        <v>78</v>
      </c>
      <c r="N4912" t="s">
        <v>8911</v>
      </c>
      <c r="O4912" t="s">
        <v>8763</v>
      </c>
      <c r="P4912" t="s">
        <v>8763</v>
      </c>
      <c r="Q4912" t="s">
        <v>2048</v>
      </c>
      <c r="R4912" t="s">
        <v>79</v>
      </c>
      <c r="S4912" t="s">
        <v>25</v>
      </c>
      <c r="T4912" t="s">
        <v>2049</v>
      </c>
      <c r="U4912" t="s">
        <v>100</v>
      </c>
      <c r="V4912" t="s">
        <v>80</v>
      </c>
      <c r="W4912">
        <v>82300</v>
      </c>
      <c r="X4912" t="s">
        <v>81</v>
      </c>
      <c r="Y4912">
        <v>-100</v>
      </c>
      <c r="Z4912" t="s">
        <v>8764</v>
      </c>
      <c r="AA4912" t="s">
        <v>8764</v>
      </c>
      <c r="AB4912" t="s">
        <v>90</v>
      </c>
      <c r="AC4912" t="s">
        <v>171</v>
      </c>
      <c r="AD4912">
        <f>_xlfn.XLOOKUP(MIS[[#This Row],[TRADING SYMBOL]],[1]Sheet1!$D:$D,[1]Sheet1!$C:$C)</f>
        <v>464.4</v>
      </c>
      <c r="AE4912">
        <f>MIS[[#This Row],[OrderAverageTradedPrice]]*MIS[[#This Row],[OrderQuantity]]</f>
        <v>51396</v>
      </c>
      <c r="AF4912">
        <f>MIS[[#This Row],[LTP]]*MIS[[#This Row],[OrderQuantity]]</f>
        <v>46440</v>
      </c>
      <c r="AG4912">
        <f>IF(MIS[[#This Row],[OrderSide]]="SELL",MIS[[#This Row],[VALUE]]-MIS[[#This Row],[LIVE_VALUE]],MIS[[#This Row],[LIVE_VALUE]]-MIS[[#This Row],[VALUE]])</f>
        <v>4956</v>
      </c>
      <c r="AH4912" t="str" cm="1">
        <f t="array" ref="AH4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2" t="str">
        <f>MIS[[#This Row],[TRADING SYMBOL]]</f>
        <v>SENSEX2552082300CE</v>
      </c>
      <c r="AJ4912" t="str">
        <f>IF(RIGHT(MIS[[#This Row],[Main/Hedge]],4)="MAIN","MAIN","HEDGE")</f>
        <v>MAIN</v>
      </c>
      <c r="AK4912" t="str" cm="1">
        <f t="array" ref="AK4912">_xlfn._xlws.FILTER(Table4[Column1],ISNUMBER(SEARCH(Table4[Column1],MIS[[#This Row],[OrderUniqueIdentifier]])),"")</f>
        <v>LONGSHORT</v>
      </c>
    </row>
    <row r="4913" spans="1:37" x14ac:dyDescent="0.25">
      <c r="A4913" t="s">
        <v>1333</v>
      </c>
      <c r="B4913" t="s">
        <v>1334</v>
      </c>
      <c r="C4913" t="s">
        <v>8913</v>
      </c>
      <c r="D4913" t="s">
        <v>72</v>
      </c>
      <c r="E4913" t="s">
        <v>2044</v>
      </c>
      <c r="F4913" t="s">
        <v>98</v>
      </c>
      <c r="G4913" t="s">
        <v>89</v>
      </c>
      <c r="H4913" t="s">
        <v>93</v>
      </c>
      <c r="I4913" t="s">
        <v>76</v>
      </c>
      <c r="J4913" t="s">
        <v>8914</v>
      </c>
      <c r="K4913">
        <v>120</v>
      </c>
      <c r="L4913" t="s">
        <v>77</v>
      </c>
      <c r="M4913" t="s">
        <v>78</v>
      </c>
      <c r="N4913" t="s">
        <v>8915</v>
      </c>
      <c r="O4913" t="s">
        <v>8763</v>
      </c>
      <c r="P4913" t="s">
        <v>8763</v>
      </c>
      <c r="Q4913" t="s">
        <v>2048</v>
      </c>
      <c r="R4913" t="s">
        <v>79</v>
      </c>
      <c r="S4913" t="s">
        <v>358</v>
      </c>
      <c r="T4913" t="s">
        <v>2049</v>
      </c>
      <c r="U4913" t="s">
        <v>100</v>
      </c>
      <c r="V4913" t="s">
        <v>80</v>
      </c>
      <c r="W4913">
        <v>82300</v>
      </c>
      <c r="X4913" t="s">
        <v>81</v>
      </c>
      <c r="Y4913">
        <v>-120</v>
      </c>
      <c r="Z4913" t="s">
        <v>8764</v>
      </c>
      <c r="AA4913" t="s">
        <v>8764</v>
      </c>
      <c r="AB4913" t="s">
        <v>90</v>
      </c>
      <c r="AC4913" t="s">
        <v>171</v>
      </c>
      <c r="AD4913">
        <f>_xlfn.XLOOKUP(MIS[[#This Row],[TRADING SYMBOL]],[1]Sheet1!$D:$D,[1]Sheet1!$C:$C)</f>
        <v>464.4</v>
      </c>
      <c r="AE4913">
        <f>MIS[[#This Row],[OrderAverageTradedPrice]]*MIS[[#This Row],[OrderQuantity]]</f>
        <v>61596.999999999964</v>
      </c>
      <c r="AF4913">
        <f>MIS[[#This Row],[LTP]]*MIS[[#This Row],[OrderQuantity]]</f>
        <v>55728</v>
      </c>
      <c r="AG4913">
        <f>IF(MIS[[#This Row],[OrderSide]]="SELL",MIS[[#This Row],[VALUE]]-MIS[[#This Row],[LIVE_VALUE]],MIS[[#This Row],[LIVE_VALUE]]-MIS[[#This Row],[VALUE]])</f>
        <v>5868.9999999999636</v>
      </c>
      <c r="AH4913" t="str" cm="1">
        <f t="array" ref="AH4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3" t="str">
        <f>MIS[[#This Row],[TRADING SYMBOL]]</f>
        <v>SENSEX2552082300CE</v>
      </c>
      <c r="AJ4913" t="str">
        <f>IF(RIGHT(MIS[[#This Row],[Main/Hedge]],4)="MAIN","MAIN","HEDGE")</f>
        <v>MAIN</v>
      </c>
      <c r="AK4913" t="str" cm="1">
        <f t="array" ref="AK4913">_xlfn._xlws.FILTER(Table4[Column1],ISNUMBER(SEARCH(Table4[Column1],MIS[[#This Row],[OrderUniqueIdentifier]])),"")</f>
        <v>LONGSHORT</v>
      </c>
    </row>
    <row r="4914" spans="1:37" x14ac:dyDescent="0.25">
      <c r="A4914" t="s">
        <v>71</v>
      </c>
      <c r="B4914" t="s">
        <v>593</v>
      </c>
      <c r="C4914" t="s">
        <v>8765</v>
      </c>
      <c r="D4914" t="s">
        <v>72</v>
      </c>
      <c r="E4914" t="s">
        <v>2044</v>
      </c>
      <c r="F4914" t="s">
        <v>98</v>
      </c>
      <c r="G4914" t="s">
        <v>89</v>
      </c>
      <c r="H4914" t="s">
        <v>75</v>
      </c>
      <c r="I4914" t="s">
        <v>76</v>
      </c>
      <c r="J4914" t="s">
        <v>77</v>
      </c>
      <c r="K4914">
        <v>20</v>
      </c>
      <c r="L4914" t="s">
        <v>77</v>
      </c>
      <c r="M4914" t="s">
        <v>78</v>
      </c>
      <c r="N4914" t="s">
        <v>8766</v>
      </c>
      <c r="O4914" t="s">
        <v>8763</v>
      </c>
      <c r="P4914" t="s">
        <v>8744</v>
      </c>
      <c r="Q4914" t="s">
        <v>2048</v>
      </c>
      <c r="R4914" t="s">
        <v>79</v>
      </c>
      <c r="S4914" t="s">
        <v>25</v>
      </c>
      <c r="T4914" t="s">
        <v>2049</v>
      </c>
      <c r="U4914" t="s">
        <v>100</v>
      </c>
      <c r="V4914" t="s">
        <v>80</v>
      </c>
      <c r="W4914">
        <v>82300</v>
      </c>
      <c r="X4914" t="s">
        <v>81</v>
      </c>
      <c r="Y4914">
        <v>-20</v>
      </c>
      <c r="Z4914" t="s">
        <v>8764</v>
      </c>
      <c r="AA4914" t="s">
        <v>8746</v>
      </c>
      <c r="AB4914" t="s">
        <v>90</v>
      </c>
      <c r="AC4914" t="s">
        <v>171</v>
      </c>
      <c r="AD4914">
        <f>_xlfn.XLOOKUP(MIS[[#This Row],[TRADING SYMBOL]],[1]Sheet1!$D:$D,[1]Sheet1!$C:$C)</f>
        <v>464.4</v>
      </c>
      <c r="AE4914">
        <f>MIS[[#This Row],[OrderAverageTradedPrice]]*MIS[[#This Row],[OrderQuantity]]</f>
        <v>10271</v>
      </c>
      <c r="AF4914">
        <f>MIS[[#This Row],[LTP]]*MIS[[#This Row],[OrderQuantity]]</f>
        <v>9288</v>
      </c>
      <c r="AG4914">
        <f>IF(MIS[[#This Row],[OrderSide]]="SELL",MIS[[#This Row],[VALUE]]-MIS[[#This Row],[LIVE_VALUE]],MIS[[#This Row],[LIVE_VALUE]]-MIS[[#This Row],[VALUE]])</f>
        <v>983</v>
      </c>
      <c r="AH4914" t="str" cm="1">
        <f t="array" ref="AH4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4" t="str">
        <f>MIS[[#This Row],[TRADING SYMBOL]]</f>
        <v>SENSEX2552082300CE</v>
      </c>
      <c r="AJ4914" t="str">
        <f>IF(RIGHT(MIS[[#This Row],[Main/Hedge]],4)="MAIN","MAIN","HEDGE")</f>
        <v>MAIN</v>
      </c>
      <c r="AK4914" t="str" cm="1">
        <f t="array" ref="AK4914">_xlfn._xlws.FILTER(Table4[Column1],ISNUMBER(SEARCH(Table4[Column1],MIS[[#This Row],[OrderUniqueIdentifier]])),"")</f>
        <v>LONGSHORT</v>
      </c>
    </row>
    <row r="4915" spans="1:37" x14ac:dyDescent="0.25">
      <c r="A4915" t="s">
        <v>71</v>
      </c>
      <c r="B4915" t="s">
        <v>632</v>
      </c>
      <c r="C4915" t="s">
        <v>8772</v>
      </c>
      <c r="D4915" t="s">
        <v>72</v>
      </c>
      <c r="E4915" t="s">
        <v>2044</v>
      </c>
      <c r="F4915" t="s">
        <v>98</v>
      </c>
      <c r="G4915" t="s">
        <v>89</v>
      </c>
      <c r="H4915" t="s">
        <v>75</v>
      </c>
      <c r="I4915" t="s">
        <v>76</v>
      </c>
      <c r="J4915" t="s">
        <v>77</v>
      </c>
      <c r="K4915">
        <v>120</v>
      </c>
      <c r="L4915" t="s">
        <v>77</v>
      </c>
      <c r="M4915" t="s">
        <v>78</v>
      </c>
      <c r="N4915" t="s">
        <v>8773</v>
      </c>
      <c r="O4915" t="s">
        <v>8744</v>
      </c>
      <c r="P4915" t="s">
        <v>8744</v>
      </c>
      <c r="Q4915" t="s">
        <v>2048</v>
      </c>
      <c r="R4915" t="s">
        <v>79</v>
      </c>
      <c r="S4915" t="s">
        <v>25</v>
      </c>
      <c r="T4915" t="s">
        <v>2049</v>
      </c>
      <c r="U4915" t="s">
        <v>100</v>
      </c>
      <c r="V4915" t="s">
        <v>80</v>
      </c>
      <c r="W4915">
        <v>82300</v>
      </c>
      <c r="X4915" t="s">
        <v>81</v>
      </c>
      <c r="Y4915">
        <v>-120</v>
      </c>
      <c r="Z4915" t="s">
        <v>8746</v>
      </c>
      <c r="AA4915" t="s">
        <v>8746</v>
      </c>
      <c r="AB4915" t="s">
        <v>90</v>
      </c>
      <c r="AC4915" t="s">
        <v>171</v>
      </c>
      <c r="AD4915">
        <f>_xlfn.XLOOKUP(MIS[[#This Row],[TRADING SYMBOL]],[1]Sheet1!$D:$D,[1]Sheet1!$C:$C)</f>
        <v>464.4</v>
      </c>
      <c r="AE4915">
        <f>MIS[[#This Row],[OrderAverageTradedPrice]]*MIS[[#This Row],[OrderQuantity]]</f>
        <v>61458</v>
      </c>
      <c r="AF4915">
        <f>MIS[[#This Row],[LTP]]*MIS[[#This Row],[OrderQuantity]]</f>
        <v>55728</v>
      </c>
      <c r="AG4915">
        <f>IF(MIS[[#This Row],[OrderSide]]="SELL",MIS[[#This Row],[VALUE]]-MIS[[#This Row],[LIVE_VALUE]],MIS[[#This Row],[LIVE_VALUE]]-MIS[[#This Row],[VALUE]])</f>
        <v>5730</v>
      </c>
      <c r="AH4915" t="str" cm="1">
        <f t="array" ref="AH49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5" t="str">
        <f>MIS[[#This Row],[TRADING SYMBOL]]</f>
        <v>SENSEX2552082300CE</v>
      </c>
      <c r="AJ4915" t="str">
        <f>IF(RIGHT(MIS[[#This Row],[Main/Hedge]],4)="MAIN","MAIN","HEDGE")</f>
        <v>MAIN</v>
      </c>
      <c r="AK4915" t="str" cm="1">
        <f t="array" ref="AK4915">_xlfn._xlws.FILTER(Table4[Column1],ISNUMBER(SEARCH(Table4[Column1],MIS[[#This Row],[OrderUniqueIdentifier]])),"")</f>
        <v>LONGSHORT</v>
      </c>
    </row>
    <row r="4916" spans="1:37" x14ac:dyDescent="0.25">
      <c r="A4916" t="s">
        <v>71</v>
      </c>
      <c r="B4916" t="s">
        <v>661</v>
      </c>
      <c r="C4916" t="s">
        <v>8778</v>
      </c>
      <c r="D4916" t="s">
        <v>72</v>
      </c>
      <c r="E4916" t="s">
        <v>2044</v>
      </c>
      <c r="F4916" t="s">
        <v>98</v>
      </c>
      <c r="G4916" t="s">
        <v>89</v>
      </c>
      <c r="H4916" t="s">
        <v>75</v>
      </c>
      <c r="I4916" t="s">
        <v>76</v>
      </c>
      <c r="J4916" t="s">
        <v>77</v>
      </c>
      <c r="K4916">
        <v>20</v>
      </c>
      <c r="L4916" t="s">
        <v>77</v>
      </c>
      <c r="M4916" t="s">
        <v>78</v>
      </c>
      <c r="N4916" t="s">
        <v>8779</v>
      </c>
      <c r="O4916" t="s">
        <v>8744</v>
      </c>
      <c r="P4916" t="s">
        <v>8744</v>
      </c>
      <c r="Q4916" t="s">
        <v>2048</v>
      </c>
      <c r="R4916" t="s">
        <v>79</v>
      </c>
      <c r="S4916" t="s">
        <v>25</v>
      </c>
      <c r="T4916" t="s">
        <v>2049</v>
      </c>
      <c r="U4916" t="s">
        <v>100</v>
      </c>
      <c r="V4916" t="s">
        <v>80</v>
      </c>
      <c r="W4916">
        <v>82300</v>
      </c>
      <c r="X4916" t="s">
        <v>81</v>
      </c>
      <c r="Y4916">
        <v>-20</v>
      </c>
      <c r="Z4916" t="s">
        <v>8746</v>
      </c>
      <c r="AA4916" t="s">
        <v>8746</v>
      </c>
      <c r="AB4916" t="s">
        <v>90</v>
      </c>
      <c r="AC4916" t="s">
        <v>171</v>
      </c>
      <c r="AD4916">
        <f>_xlfn.XLOOKUP(MIS[[#This Row],[TRADING SYMBOL]],[1]Sheet1!$D:$D,[1]Sheet1!$C:$C)</f>
        <v>464.4</v>
      </c>
      <c r="AE4916">
        <f>MIS[[#This Row],[OrderAverageTradedPrice]]*MIS[[#This Row],[OrderQuantity]]</f>
        <v>10246</v>
      </c>
      <c r="AF4916">
        <f>MIS[[#This Row],[LTP]]*MIS[[#This Row],[OrderQuantity]]</f>
        <v>9288</v>
      </c>
      <c r="AG4916">
        <f>IF(MIS[[#This Row],[OrderSide]]="SELL",MIS[[#This Row],[VALUE]]-MIS[[#This Row],[LIVE_VALUE]],MIS[[#This Row],[LIVE_VALUE]]-MIS[[#This Row],[VALUE]])</f>
        <v>958</v>
      </c>
      <c r="AH4916" t="str" cm="1">
        <f t="array" ref="AH49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6" t="str">
        <f>MIS[[#This Row],[TRADING SYMBOL]]</f>
        <v>SENSEX2552082300CE</v>
      </c>
      <c r="AJ4916" t="str">
        <f>IF(RIGHT(MIS[[#This Row],[Main/Hedge]],4)="MAIN","MAIN","HEDGE")</f>
        <v>MAIN</v>
      </c>
      <c r="AK4916" t="str" cm="1">
        <f t="array" ref="AK4916">_xlfn._xlws.FILTER(Table4[Column1],ISNUMBER(SEARCH(Table4[Column1],MIS[[#This Row],[OrderUniqueIdentifier]])),"")</f>
        <v>LONGSHORT</v>
      </c>
    </row>
    <row r="4917" spans="1:37" x14ac:dyDescent="0.25">
      <c r="A4917" t="s">
        <v>71</v>
      </c>
      <c r="B4917" t="s">
        <v>669</v>
      </c>
      <c r="C4917" t="s">
        <v>8780</v>
      </c>
      <c r="D4917" t="s">
        <v>72</v>
      </c>
      <c r="E4917" t="s">
        <v>2044</v>
      </c>
      <c r="F4917" t="s">
        <v>98</v>
      </c>
      <c r="G4917" t="s">
        <v>89</v>
      </c>
      <c r="H4917" t="s">
        <v>75</v>
      </c>
      <c r="I4917" t="s">
        <v>76</v>
      </c>
      <c r="J4917" t="s">
        <v>77</v>
      </c>
      <c r="K4917">
        <v>500</v>
      </c>
      <c r="L4917" t="s">
        <v>77</v>
      </c>
      <c r="M4917" t="s">
        <v>78</v>
      </c>
      <c r="N4917" t="s">
        <v>8781</v>
      </c>
      <c r="O4917" t="s">
        <v>8744</v>
      </c>
      <c r="P4917" t="s">
        <v>8744</v>
      </c>
      <c r="Q4917" t="s">
        <v>2048</v>
      </c>
      <c r="R4917" t="s">
        <v>79</v>
      </c>
      <c r="S4917" t="s">
        <v>25</v>
      </c>
      <c r="T4917" t="s">
        <v>2049</v>
      </c>
      <c r="U4917" t="s">
        <v>100</v>
      </c>
      <c r="V4917" t="s">
        <v>80</v>
      </c>
      <c r="W4917">
        <v>82300</v>
      </c>
      <c r="X4917" t="s">
        <v>81</v>
      </c>
      <c r="Y4917">
        <v>-500</v>
      </c>
      <c r="Z4917" t="s">
        <v>8746</v>
      </c>
      <c r="AA4917" t="s">
        <v>8746</v>
      </c>
      <c r="AB4917" t="s">
        <v>90</v>
      </c>
      <c r="AC4917" t="s">
        <v>171</v>
      </c>
      <c r="AD4917">
        <f>_xlfn.XLOOKUP(MIS[[#This Row],[TRADING SYMBOL]],[1]Sheet1!$D:$D,[1]Sheet1!$C:$C)</f>
        <v>464.4</v>
      </c>
      <c r="AE4917">
        <f>MIS[[#This Row],[OrderAverageTradedPrice]]*MIS[[#This Row],[OrderQuantity]]</f>
        <v>256262</v>
      </c>
      <c r="AF4917">
        <f>MIS[[#This Row],[LTP]]*MIS[[#This Row],[OrderQuantity]]</f>
        <v>232200</v>
      </c>
      <c r="AG4917">
        <f>IF(MIS[[#This Row],[OrderSide]]="SELL",MIS[[#This Row],[VALUE]]-MIS[[#This Row],[LIVE_VALUE]],MIS[[#This Row],[LIVE_VALUE]]-MIS[[#This Row],[VALUE]])</f>
        <v>24062</v>
      </c>
      <c r="AH4917" t="str" cm="1">
        <f t="array" ref="AH49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7" t="str">
        <f>MIS[[#This Row],[TRADING SYMBOL]]</f>
        <v>SENSEX2552082300CE</v>
      </c>
      <c r="AJ4917" t="str">
        <f>IF(RIGHT(MIS[[#This Row],[Main/Hedge]],4)="MAIN","MAIN","HEDGE")</f>
        <v>MAIN</v>
      </c>
      <c r="AK4917" t="str" cm="1">
        <f t="array" ref="AK4917">_xlfn._xlws.FILTER(Table4[Column1],ISNUMBER(SEARCH(Table4[Column1],MIS[[#This Row],[OrderUniqueIdentifier]])),"")</f>
        <v>LONGSHORT</v>
      </c>
    </row>
    <row r="4918" spans="1:37" x14ac:dyDescent="0.25">
      <c r="A4918" t="s">
        <v>71</v>
      </c>
      <c r="B4918" t="s">
        <v>714</v>
      </c>
      <c r="C4918" t="s">
        <v>8789</v>
      </c>
      <c r="D4918" t="s">
        <v>72</v>
      </c>
      <c r="E4918" t="s">
        <v>2044</v>
      </c>
      <c r="F4918" t="s">
        <v>98</v>
      </c>
      <c r="G4918" t="s">
        <v>89</v>
      </c>
      <c r="H4918" t="s">
        <v>75</v>
      </c>
      <c r="I4918" t="s">
        <v>76</v>
      </c>
      <c r="J4918" t="s">
        <v>77</v>
      </c>
      <c r="K4918">
        <v>80</v>
      </c>
      <c r="L4918" t="s">
        <v>77</v>
      </c>
      <c r="M4918" t="s">
        <v>78</v>
      </c>
      <c r="N4918" t="s">
        <v>8790</v>
      </c>
      <c r="O4918" t="s">
        <v>8763</v>
      </c>
      <c r="P4918" t="s">
        <v>8744</v>
      </c>
      <c r="Q4918" t="s">
        <v>2048</v>
      </c>
      <c r="R4918" t="s">
        <v>79</v>
      </c>
      <c r="S4918" t="s">
        <v>25</v>
      </c>
      <c r="T4918" t="s">
        <v>2049</v>
      </c>
      <c r="U4918" t="s">
        <v>100</v>
      </c>
      <c r="V4918" t="s">
        <v>80</v>
      </c>
      <c r="W4918">
        <v>82300</v>
      </c>
      <c r="X4918" t="s">
        <v>81</v>
      </c>
      <c r="Y4918">
        <v>-80</v>
      </c>
      <c r="Z4918" t="s">
        <v>8764</v>
      </c>
      <c r="AA4918" t="s">
        <v>8746</v>
      </c>
      <c r="AB4918" t="s">
        <v>90</v>
      </c>
      <c r="AC4918" t="s">
        <v>171</v>
      </c>
      <c r="AD4918">
        <f>_xlfn.XLOOKUP(MIS[[#This Row],[TRADING SYMBOL]],[1]Sheet1!$D:$D,[1]Sheet1!$C:$C)</f>
        <v>464.4</v>
      </c>
      <c r="AE4918">
        <f>MIS[[#This Row],[OrderAverageTradedPrice]]*MIS[[#This Row],[OrderQuantity]]</f>
        <v>41039</v>
      </c>
      <c r="AF4918">
        <f>MIS[[#This Row],[LTP]]*MIS[[#This Row],[OrderQuantity]]</f>
        <v>37152</v>
      </c>
      <c r="AG4918">
        <f>IF(MIS[[#This Row],[OrderSide]]="SELL",MIS[[#This Row],[VALUE]]-MIS[[#This Row],[LIVE_VALUE]],MIS[[#This Row],[LIVE_VALUE]]-MIS[[#This Row],[VALUE]])</f>
        <v>3887</v>
      </c>
      <c r="AH4918" t="str" cm="1">
        <f t="array" ref="AH49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8" t="str">
        <f>MIS[[#This Row],[TRADING SYMBOL]]</f>
        <v>SENSEX2552082300CE</v>
      </c>
      <c r="AJ4918" t="str">
        <f>IF(RIGHT(MIS[[#This Row],[Main/Hedge]],4)="MAIN","MAIN","HEDGE")</f>
        <v>MAIN</v>
      </c>
      <c r="AK4918" t="str" cm="1">
        <f t="array" ref="AK4918">_xlfn._xlws.FILTER(Table4[Column1],ISNUMBER(SEARCH(Table4[Column1],MIS[[#This Row],[OrderUniqueIdentifier]])),"")</f>
        <v>LONGSHORT</v>
      </c>
    </row>
    <row r="4919" spans="1:37" x14ac:dyDescent="0.25">
      <c r="A4919" t="s">
        <v>71</v>
      </c>
      <c r="B4919" t="s">
        <v>873</v>
      </c>
      <c r="C4919" t="s">
        <v>8814</v>
      </c>
      <c r="D4919" t="s">
        <v>72</v>
      </c>
      <c r="E4919" t="s">
        <v>2044</v>
      </c>
      <c r="F4919" t="s">
        <v>98</v>
      </c>
      <c r="G4919" t="s">
        <v>89</v>
      </c>
      <c r="H4919" t="s">
        <v>75</v>
      </c>
      <c r="I4919" t="s">
        <v>76</v>
      </c>
      <c r="J4919" t="s">
        <v>77</v>
      </c>
      <c r="K4919">
        <v>40</v>
      </c>
      <c r="L4919" t="s">
        <v>77</v>
      </c>
      <c r="M4919" t="s">
        <v>78</v>
      </c>
      <c r="N4919" t="s">
        <v>8815</v>
      </c>
      <c r="O4919" t="s">
        <v>8763</v>
      </c>
      <c r="P4919" t="s">
        <v>8744</v>
      </c>
      <c r="Q4919" t="s">
        <v>2048</v>
      </c>
      <c r="R4919" t="s">
        <v>79</v>
      </c>
      <c r="S4919" t="s">
        <v>25</v>
      </c>
      <c r="T4919" t="s">
        <v>2049</v>
      </c>
      <c r="U4919" t="s">
        <v>100</v>
      </c>
      <c r="V4919" t="s">
        <v>80</v>
      </c>
      <c r="W4919">
        <v>82300</v>
      </c>
      <c r="X4919" t="s">
        <v>81</v>
      </c>
      <c r="Y4919">
        <v>-40</v>
      </c>
      <c r="Z4919" t="s">
        <v>8764</v>
      </c>
      <c r="AA4919" t="s">
        <v>8746</v>
      </c>
      <c r="AB4919" t="s">
        <v>90</v>
      </c>
      <c r="AC4919" t="s">
        <v>171</v>
      </c>
      <c r="AD4919">
        <f>_xlfn.XLOOKUP(MIS[[#This Row],[TRADING SYMBOL]],[1]Sheet1!$D:$D,[1]Sheet1!$C:$C)</f>
        <v>464.4</v>
      </c>
      <c r="AE4919">
        <f>MIS[[#This Row],[OrderAverageTradedPrice]]*MIS[[#This Row],[OrderQuantity]]</f>
        <v>20520</v>
      </c>
      <c r="AF4919">
        <f>MIS[[#This Row],[LTP]]*MIS[[#This Row],[OrderQuantity]]</f>
        <v>18576</v>
      </c>
      <c r="AG4919">
        <f>IF(MIS[[#This Row],[OrderSide]]="SELL",MIS[[#This Row],[VALUE]]-MIS[[#This Row],[LIVE_VALUE]],MIS[[#This Row],[LIVE_VALUE]]-MIS[[#This Row],[VALUE]])</f>
        <v>1944</v>
      </c>
      <c r="AH4919" t="str" cm="1">
        <f t="array" ref="AH49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9" t="str">
        <f>MIS[[#This Row],[TRADING SYMBOL]]</f>
        <v>SENSEX2552082300CE</v>
      </c>
      <c r="AJ4919" t="str">
        <f>IF(RIGHT(MIS[[#This Row],[Main/Hedge]],4)="MAIN","MAIN","HEDGE")</f>
        <v>MAIN</v>
      </c>
      <c r="AK4919" t="str" cm="1">
        <f t="array" ref="AK4919">_xlfn._xlws.FILTER(Table4[Column1],ISNUMBER(SEARCH(Table4[Column1],MIS[[#This Row],[OrderUniqueIdentifier]])),"")</f>
        <v>LONGSHORT</v>
      </c>
    </row>
    <row r="4920" spans="1:37" x14ac:dyDescent="0.25">
      <c r="A4920" t="s">
        <v>71</v>
      </c>
      <c r="B4920" t="s">
        <v>916</v>
      </c>
      <c r="C4920" t="s">
        <v>8824</v>
      </c>
      <c r="D4920" t="s">
        <v>72</v>
      </c>
      <c r="E4920" t="s">
        <v>2044</v>
      </c>
      <c r="F4920" t="s">
        <v>98</v>
      </c>
      <c r="G4920" t="s">
        <v>89</v>
      </c>
      <c r="H4920" t="s">
        <v>75</v>
      </c>
      <c r="I4920" t="s">
        <v>76</v>
      </c>
      <c r="J4920" t="s">
        <v>77</v>
      </c>
      <c r="K4920">
        <v>40</v>
      </c>
      <c r="L4920" t="s">
        <v>77</v>
      </c>
      <c r="M4920" t="s">
        <v>78</v>
      </c>
      <c r="N4920" t="s">
        <v>8825</v>
      </c>
      <c r="O4920" t="s">
        <v>8763</v>
      </c>
      <c r="P4920" t="s">
        <v>8744</v>
      </c>
      <c r="Q4920" t="s">
        <v>2048</v>
      </c>
      <c r="R4920" t="s">
        <v>79</v>
      </c>
      <c r="S4920" t="s">
        <v>25</v>
      </c>
      <c r="T4920" t="s">
        <v>2049</v>
      </c>
      <c r="U4920" t="s">
        <v>100</v>
      </c>
      <c r="V4920" t="s">
        <v>80</v>
      </c>
      <c r="W4920">
        <v>82300</v>
      </c>
      <c r="X4920" t="s">
        <v>81</v>
      </c>
      <c r="Y4920">
        <v>-40</v>
      </c>
      <c r="Z4920" t="s">
        <v>8764</v>
      </c>
      <c r="AA4920" t="s">
        <v>8746</v>
      </c>
      <c r="AB4920" t="s">
        <v>90</v>
      </c>
      <c r="AC4920" t="s">
        <v>171</v>
      </c>
      <c r="AD4920">
        <f>_xlfn.XLOOKUP(MIS[[#This Row],[TRADING SYMBOL]],[1]Sheet1!$D:$D,[1]Sheet1!$C:$C)</f>
        <v>464.4</v>
      </c>
      <c r="AE4920">
        <f>MIS[[#This Row],[OrderAverageTradedPrice]]*MIS[[#This Row],[OrderQuantity]]</f>
        <v>20548</v>
      </c>
      <c r="AF4920">
        <f>MIS[[#This Row],[LTP]]*MIS[[#This Row],[OrderQuantity]]</f>
        <v>18576</v>
      </c>
      <c r="AG4920">
        <f>IF(MIS[[#This Row],[OrderSide]]="SELL",MIS[[#This Row],[VALUE]]-MIS[[#This Row],[LIVE_VALUE]],MIS[[#This Row],[LIVE_VALUE]]-MIS[[#This Row],[VALUE]])</f>
        <v>1972</v>
      </c>
      <c r="AH4920" t="str" cm="1">
        <f t="array" ref="AH49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0" t="str">
        <f>MIS[[#This Row],[TRADING SYMBOL]]</f>
        <v>SENSEX2552082300CE</v>
      </c>
      <c r="AJ4920" t="str">
        <f>IF(RIGHT(MIS[[#This Row],[Main/Hedge]],4)="MAIN","MAIN","HEDGE")</f>
        <v>MAIN</v>
      </c>
      <c r="AK4920" t="str" cm="1">
        <f t="array" ref="AK4920">_xlfn._xlws.FILTER(Table4[Column1],ISNUMBER(SEARCH(Table4[Column1],MIS[[#This Row],[OrderUniqueIdentifier]])),"")</f>
        <v>LONGSHORT</v>
      </c>
    </row>
    <row r="4921" spans="1:37" x14ac:dyDescent="0.25">
      <c r="A4921" t="s">
        <v>71</v>
      </c>
      <c r="B4921" t="s">
        <v>931</v>
      </c>
      <c r="C4921" t="s">
        <v>8828</v>
      </c>
      <c r="D4921" t="s">
        <v>72</v>
      </c>
      <c r="E4921" t="s">
        <v>2044</v>
      </c>
      <c r="F4921" t="s">
        <v>98</v>
      </c>
      <c r="G4921" t="s">
        <v>89</v>
      </c>
      <c r="H4921" t="s">
        <v>75</v>
      </c>
      <c r="I4921" t="s">
        <v>76</v>
      </c>
      <c r="J4921" t="s">
        <v>77</v>
      </c>
      <c r="K4921">
        <v>120</v>
      </c>
      <c r="L4921" t="s">
        <v>77</v>
      </c>
      <c r="M4921" t="s">
        <v>78</v>
      </c>
      <c r="N4921" t="s">
        <v>8829</v>
      </c>
      <c r="O4921" t="s">
        <v>8744</v>
      </c>
      <c r="P4921" t="s">
        <v>8744</v>
      </c>
      <c r="Q4921" t="s">
        <v>2048</v>
      </c>
      <c r="R4921" t="s">
        <v>79</v>
      </c>
      <c r="S4921" t="s">
        <v>25</v>
      </c>
      <c r="T4921" t="s">
        <v>2049</v>
      </c>
      <c r="U4921" t="s">
        <v>100</v>
      </c>
      <c r="V4921" t="s">
        <v>80</v>
      </c>
      <c r="W4921">
        <v>82300</v>
      </c>
      <c r="X4921" t="s">
        <v>81</v>
      </c>
      <c r="Y4921">
        <v>-120</v>
      </c>
      <c r="Z4921" t="s">
        <v>8746</v>
      </c>
      <c r="AA4921" t="s">
        <v>8746</v>
      </c>
      <c r="AB4921" t="s">
        <v>90</v>
      </c>
      <c r="AC4921" t="s">
        <v>171</v>
      </c>
      <c r="AD4921">
        <f>_xlfn.XLOOKUP(MIS[[#This Row],[TRADING SYMBOL]],[1]Sheet1!$D:$D,[1]Sheet1!$C:$C)</f>
        <v>464.4</v>
      </c>
      <c r="AE4921">
        <f>MIS[[#This Row],[OrderAverageTradedPrice]]*MIS[[#This Row],[OrderQuantity]]</f>
        <v>61549.999999999913</v>
      </c>
      <c r="AF4921">
        <f>MIS[[#This Row],[LTP]]*MIS[[#This Row],[OrderQuantity]]</f>
        <v>55728</v>
      </c>
      <c r="AG4921">
        <f>IF(MIS[[#This Row],[OrderSide]]="SELL",MIS[[#This Row],[VALUE]]-MIS[[#This Row],[LIVE_VALUE]],MIS[[#This Row],[LIVE_VALUE]]-MIS[[#This Row],[VALUE]])</f>
        <v>5821.9999999999127</v>
      </c>
      <c r="AH4921" t="str" cm="1">
        <f t="array" ref="AH4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1" t="str">
        <f>MIS[[#This Row],[TRADING SYMBOL]]</f>
        <v>SENSEX2552082300CE</v>
      </c>
      <c r="AJ4921" t="str">
        <f>IF(RIGHT(MIS[[#This Row],[Main/Hedge]],4)="MAIN","MAIN","HEDGE")</f>
        <v>MAIN</v>
      </c>
      <c r="AK4921" t="str" cm="1">
        <f t="array" ref="AK4921">_xlfn._xlws.FILTER(Table4[Column1],ISNUMBER(SEARCH(Table4[Column1],MIS[[#This Row],[OrderUniqueIdentifier]])),"")</f>
        <v>LONGSHORT</v>
      </c>
    </row>
    <row r="4922" spans="1:37" x14ac:dyDescent="0.25">
      <c r="A4922" t="s">
        <v>71</v>
      </c>
      <c r="B4922" t="s">
        <v>960</v>
      </c>
      <c r="C4922" t="s">
        <v>8835</v>
      </c>
      <c r="D4922" t="s">
        <v>72</v>
      </c>
      <c r="E4922" t="s">
        <v>2044</v>
      </c>
      <c r="F4922" t="s">
        <v>98</v>
      </c>
      <c r="G4922" t="s">
        <v>89</v>
      </c>
      <c r="H4922" t="s">
        <v>75</v>
      </c>
      <c r="I4922" t="s">
        <v>76</v>
      </c>
      <c r="J4922" t="s">
        <v>77</v>
      </c>
      <c r="K4922">
        <v>60</v>
      </c>
      <c r="L4922" t="s">
        <v>77</v>
      </c>
      <c r="M4922" t="s">
        <v>78</v>
      </c>
      <c r="N4922" t="s">
        <v>8815</v>
      </c>
      <c r="O4922" t="s">
        <v>8763</v>
      </c>
      <c r="P4922" t="s">
        <v>8744</v>
      </c>
      <c r="Q4922" t="s">
        <v>2048</v>
      </c>
      <c r="R4922" t="s">
        <v>79</v>
      </c>
      <c r="S4922" t="s">
        <v>25</v>
      </c>
      <c r="T4922" t="s">
        <v>2049</v>
      </c>
      <c r="U4922" t="s">
        <v>100</v>
      </c>
      <c r="V4922" t="s">
        <v>80</v>
      </c>
      <c r="W4922">
        <v>82300</v>
      </c>
      <c r="X4922" t="s">
        <v>81</v>
      </c>
      <c r="Y4922">
        <v>-60</v>
      </c>
      <c r="Z4922" t="s">
        <v>8764</v>
      </c>
      <c r="AA4922" t="s">
        <v>8746</v>
      </c>
      <c r="AB4922" t="s">
        <v>90</v>
      </c>
      <c r="AC4922" t="s">
        <v>171</v>
      </c>
      <c r="AD4922">
        <f>_xlfn.XLOOKUP(MIS[[#This Row],[TRADING SYMBOL]],[1]Sheet1!$D:$D,[1]Sheet1!$C:$C)</f>
        <v>464.4</v>
      </c>
      <c r="AE4922">
        <f>MIS[[#This Row],[OrderAverageTradedPrice]]*MIS[[#This Row],[OrderQuantity]]</f>
        <v>30780</v>
      </c>
      <c r="AF4922">
        <f>MIS[[#This Row],[LTP]]*MIS[[#This Row],[OrderQuantity]]</f>
        <v>27864</v>
      </c>
      <c r="AG4922">
        <f>IF(MIS[[#This Row],[OrderSide]]="SELL",MIS[[#This Row],[VALUE]]-MIS[[#This Row],[LIVE_VALUE]],MIS[[#This Row],[LIVE_VALUE]]-MIS[[#This Row],[VALUE]])</f>
        <v>2916</v>
      </c>
      <c r="AH4922" t="str" cm="1">
        <f t="array" ref="AH4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2" t="str">
        <f>MIS[[#This Row],[TRADING SYMBOL]]</f>
        <v>SENSEX2552082300CE</v>
      </c>
      <c r="AJ4922" t="str">
        <f>IF(RIGHT(MIS[[#This Row],[Main/Hedge]],4)="MAIN","MAIN","HEDGE")</f>
        <v>MAIN</v>
      </c>
      <c r="AK4922" t="str" cm="1">
        <f t="array" ref="AK4922">_xlfn._xlws.FILTER(Table4[Column1],ISNUMBER(SEARCH(Table4[Column1],MIS[[#This Row],[OrderUniqueIdentifier]])),"")</f>
        <v>LONGSHORT</v>
      </c>
    </row>
    <row r="4923" spans="1:37" x14ac:dyDescent="0.25">
      <c r="A4923" t="s">
        <v>71</v>
      </c>
      <c r="B4923" t="s">
        <v>986</v>
      </c>
      <c r="C4923" t="s">
        <v>8840</v>
      </c>
      <c r="D4923" t="s">
        <v>72</v>
      </c>
      <c r="E4923" t="s">
        <v>2044</v>
      </c>
      <c r="F4923" t="s">
        <v>98</v>
      </c>
      <c r="G4923" t="s">
        <v>89</v>
      </c>
      <c r="H4923" t="s">
        <v>75</v>
      </c>
      <c r="I4923" t="s">
        <v>76</v>
      </c>
      <c r="J4923" t="s">
        <v>77</v>
      </c>
      <c r="K4923">
        <v>40</v>
      </c>
      <c r="L4923" t="s">
        <v>77</v>
      </c>
      <c r="M4923" t="s">
        <v>78</v>
      </c>
      <c r="N4923" t="s">
        <v>8841</v>
      </c>
      <c r="O4923" t="s">
        <v>8763</v>
      </c>
      <c r="P4923" t="s">
        <v>8744</v>
      </c>
      <c r="Q4923" t="s">
        <v>2048</v>
      </c>
      <c r="R4923" t="s">
        <v>79</v>
      </c>
      <c r="S4923" t="s">
        <v>25</v>
      </c>
      <c r="T4923" t="s">
        <v>2049</v>
      </c>
      <c r="U4923" t="s">
        <v>100</v>
      </c>
      <c r="V4923" t="s">
        <v>80</v>
      </c>
      <c r="W4923">
        <v>82300</v>
      </c>
      <c r="X4923" t="s">
        <v>81</v>
      </c>
      <c r="Y4923">
        <v>-40</v>
      </c>
      <c r="Z4923" t="s">
        <v>8764</v>
      </c>
      <c r="AA4923" t="s">
        <v>8746</v>
      </c>
      <c r="AB4923" t="s">
        <v>90</v>
      </c>
      <c r="AC4923" t="s">
        <v>171</v>
      </c>
      <c r="AD4923">
        <f>_xlfn.XLOOKUP(MIS[[#This Row],[TRADING SYMBOL]],[1]Sheet1!$D:$D,[1]Sheet1!$C:$C)</f>
        <v>464.4</v>
      </c>
      <c r="AE4923">
        <f>MIS[[#This Row],[OrderAverageTradedPrice]]*MIS[[#This Row],[OrderQuantity]]</f>
        <v>20524</v>
      </c>
      <c r="AF4923">
        <f>MIS[[#This Row],[LTP]]*MIS[[#This Row],[OrderQuantity]]</f>
        <v>18576</v>
      </c>
      <c r="AG4923">
        <f>IF(MIS[[#This Row],[OrderSide]]="SELL",MIS[[#This Row],[VALUE]]-MIS[[#This Row],[LIVE_VALUE]],MIS[[#This Row],[LIVE_VALUE]]-MIS[[#This Row],[VALUE]])</f>
        <v>1948</v>
      </c>
      <c r="AH4923" t="str" cm="1">
        <f t="array" ref="AH4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3" t="str">
        <f>MIS[[#This Row],[TRADING SYMBOL]]</f>
        <v>SENSEX2552082300CE</v>
      </c>
      <c r="AJ4923" t="str">
        <f>IF(RIGHT(MIS[[#This Row],[Main/Hedge]],4)="MAIN","MAIN","HEDGE")</f>
        <v>MAIN</v>
      </c>
      <c r="AK4923" t="str" cm="1">
        <f t="array" ref="AK4923">_xlfn._xlws.FILTER(Table4[Column1],ISNUMBER(SEARCH(Table4[Column1],MIS[[#This Row],[OrderUniqueIdentifier]])),"")</f>
        <v>LONGSHORT</v>
      </c>
    </row>
    <row r="4924" spans="1:37" x14ac:dyDescent="0.25">
      <c r="A4924" t="s">
        <v>71</v>
      </c>
      <c r="B4924" t="s">
        <v>1001</v>
      </c>
      <c r="C4924" t="s">
        <v>8843</v>
      </c>
      <c r="D4924" t="s">
        <v>72</v>
      </c>
      <c r="E4924" t="s">
        <v>2044</v>
      </c>
      <c r="F4924" t="s">
        <v>98</v>
      </c>
      <c r="G4924" t="s">
        <v>89</v>
      </c>
      <c r="H4924" t="s">
        <v>75</v>
      </c>
      <c r="I4924" t="s">
        <v>76</v>
      </c>
      <c r="J4924" t="s">
        <v>77</v>
      </c>
      <c r="K4924">
        <v>40</v>
      </c>
      <c r="L4924" t="s">
        <v>77</v>
      </c>
      <c r="M4924" t="s">
        <v>78</v>
      </c>
      <c r="N4924" t="s">
        <v>8844</v>
      </c>
      <c r="O4924" t="s">
        <v>8744</v>
      </c>
      <c r="P4924" t="s">
        <v>8744</v>
      </c>
      <c r="Q4924" t="s">
        <v>2048</v>
      </c>
      <c r="R4924" t="s">
        <v>79</v>
      </c>
      <c r="S4924" t="s">
        <v>25</v>
      </c>
      <c r="T4924" t="s">
        <v>2049</v>
      </c>
      <c r="U4924" t="s">
        <v>100</v>
      </c>
      <c r="V4924" t="s">
        <v>80</v>
      </c>
      <c r="W4924">
        <v>82300</v>
      </c>
      <c r="X4924" t="s">
        <v>81</v>
      </c>
      <c r="Y4924">
        <v>-40</v>
      </c>
      <c r="Z4924" t="s">
        <v>8746</v>
      </c>
      <c r="AA4924" t="s">
        <v>8746</v>
      </c>
      <c r="AB4924" t="s">
        <v>90</v>
      </c>
      <c r="AC4924" t="s">
        <v>171</v>
      </c>
      <c r="AD4924">
        <f>_xlfn.XLOOKUP(MIS[[#This Row],[TRADING SYMBOL]],[1]Sheet1!$D:$D,[1]Sheet1!$C:$C)</f>
        <v>464.4</v>
      </c>
      <c r="AE4924">
        <f>MIS[[#This Row],[OrderAverageTradedPrice]]*MIS[[#This Row],[OrderQuantity]]</f>
        <v>20558</v>
      </c>
      <c r="AF4924">
        <f>MIS[[#This Row],[LTP]]*MIS[[#This Row],[OrderQuantity]]</f>
        <v>18576</v>
      </c>
      <c r="AG4924">
        <f>IF(MIS[[#This Row],[OrderSide]]="SELL",MIS[[#This Row],[VALUE]]-MIS[[#This Row],[LIVE_VALUE]],MIS[[#This Row],[LIVE_VALUE]]-MIS[[#This Row],[VALUE]])</f>
        <v>1982</v>
      </c>
      <c r="AH4924" t="str" cm="1">
        <f t="array" ref="AH4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4" t="str">
        <f>MIS[[#This Row],[TRADING SYMBOL]]</f>
        <v>SENSEX2552082300CE</v>
      </c>
      <c r="AJ4924" t="str">
        <f>IF(RIGHT(MIS[[#This Row],[Main/Hedge]],4)="MAIN","MAIN","HEDGE")</f>
        <v>MAIN</v>
      </c>
      <c r="AK4924" t="str" cm="1">
        <f t="array" ref="AK4924">_xlfn._xlws.FILTER(Table4[Column1],ISNUMBER(SEARCH(Table4[Column1],MIS[[#This Row],[OrderUniqueIdentifier]])),"")</f>
        <v>LONGSHORT</v>
      </c>
    </row>
    <row r="4925" spans="1:37" x14ac:dyDescent="0.25">
      <c r="A4925" t="s">
        <v>71</v>
      </c>
      <c r="B4925" t="s">
        <v>1045</v>
      </c>
      <c r="C4925" t="s">
        <v>8852</v>
      </c>
      <c r="D4925" t="s">
        <v>72</v>
      </c>
      <c r="E4925" t="s">
        <v>2044</v>
      </c>
      <c r="F4925" t="s">
        <v>98</v>
      </c>
      <c r="G4925" t="s">
        <v>89</v>
      </c>
      <c r="H4925" t="s">
        <v>75</v>
      </c>
      <c r="I4925" t="s">
        <v>76</v>
      </c>
      <c r="J4925" t="s">
        <v>77</v>
      </c>
      <c r="K4925">
        <v>80</v>
      </c>
      <c r="L4925" t="s">
        <v>77</v>
      </c>
      <c r="M4925" t="s">
        <v>78</v>
      </c>
      <c r="N4925" t="s">
        <v>8853</v>
      </c>
      <c r="O4925" t="s">
        <v>8763</v>
      </c>
      <c r="P4925" t="s">
        <v>8744</v>
      </c>
      <c r="Q4925" t="s">
        <v>2048</v>
      </c>
      <c r="R4925" t="s">
        <v>79</v>
      </c>
      <c r="S4925" t="s">
        <v>25</v>
      </c>
      <c r="T4925" t="s">
        <v>2049</v>
      </c>
      <c r="U4925" t="s">
        <v>100</v>
      </c>
      <c r="V4925" t="s">
        <v>80</v>
      </c>
      <c r="W4925">
        <v>82300</v>
      </c>
      <c r="X4925" t="s">
        <v>81</v>
      </c>
      <c r="Y4925">
        <v>-80</v>
      </c>
      <c r="Z4925" t="s">
        <v>8764</v>
      </c>
      <c r="AA4925" t="s">
        <v>8746</v>
      </c>
      <c r="AB4925" t="s">
        <v>90</v>
      </c>
      <c r="AC4925" t="s">
        <v>171</v>
      </c>
      <c r="AD4925">
        <f>_xlfn.XLOOKUP(MIS[[#This Row],[TRADING SYMBOL]],[1]Sheet1!$D:$D,[1]Sheet1!$C:$C)</f>
        <v>464.4</v>
      </c>
      <c r="AE4925">
        <f>MIS[[#This Row],[OrderAverageTradedPrice]]*MIS[[#This Row],[OrderQuantity]]</f>
        <v>41083</v>
      </c>
      <c r="AF4925">
        <f>MIS[[#This Row],[LTP]]*MIS[[#This Row],[OrderQuantity]]</f>
        <v>37152</v>
      </c>
      <c r="AG4925">
        <f>IF(MIS[[#This Row],[OrderSide]]="SELL",MIS[[#This Row],[VALUE]]-MIS[[#This Row],[LIVE_VALUE]],MIS[[#This Row],[LIVE_VALUE]]-MIS[[#This Row],[VALUE]])</f>
        <v>3931</v>
      </c>
      <c r="AH4925" t="str" cm="1">
        <f t="array" ref="AH4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5" t="str">
        <f>MIS[[#This Row],[TRADING SYMBOL]]</f>
        <v>SENSEX2552082300CE</v>
      </c>
      <c r="AJ4925" t="str">
        <f>IF(RIGHT(MIS[[#This Row],[Main/Hedge]],4)="MAIN","MAIN","HEDGE")</f>
        <v>MAIN</v>
      </c>
      <c r="AK4925" t="str" cm="1">
        <f t="array" ref="AK4925">_xlfn._xlws.FILTER(Table4[Column1],ISNUMBER(SEARCH(Table4[Column1],MIS[[#This Row],[OrderUniqueIdentifier]])),"")</f>
        <v>LONGSHORT</v>
      </c>
    </row>
    <row r="4926" spans="1:37" x14ac:dyDescent="0.25">
      <c r="A4926" t="s">
        <v>71</v>
      </c>
      <c r="B4926" t="s">
        <v>1070</v>
      </c>
      <c r="C4926" t="s">
        <v>8858</v>
      </c>
      <c r="D4926" t="s">
        <v>72</v>
      </c>
      <c r="E4926" t="s">
        <v>2044</v>
      </c>
      <c r="F4926" t="s">
        <v>98</v>
      </c>
      <c r="G4926" t="s">
        <v>89</v>
      </c>
      <c r="H4926" t="s">
        <v>75</v>
      </c>
      <c r="I4926" t="s">
        <v>76</v>
      </c>
      <c r="J4926" t="s">
        <v>77</v>
      </c>
      <c r="K4926">
        <v>20</v>
      </c>
      <c r="L4926" t="s">
        <v>77</v>
      </c>
      <c r="M4926" t="s">
        <v>78</v>
      </c>
      <c r="N4926" t="s">
        <v>8841</v>
      </c>
      <c r="O4926" t="s">
        <v>8763</v>
      </c>
      <c r="P4926" t="s">
        <v>8744</v>
      </c>
      <c r="Q4926" t="s">
        <v>2048</v>
      </c>
      <c r="R4926" t="s">
        <v>79</v>
      </c>
      <c r="S4926" t="s">
        <v>25</v>
      </c>
      <c r="T4926" t="s">
        <v>2049</v>
      </c>
      <c r="U4926" t="s">
        <v>100</v>
      </c>
      <c r="V4926" t="s">
        <v>80</v>
      </c>
      <c r="W4926">
        <v>82300</v>
      </c>
      <c r="X4926" t="s">
        <v>81</v>
      </c>
      <c r="Y4926">
        <v>-20</v>
      </c>
      <c r="Z4926" t="s">
        <v>8764</v>
      </c>
      <c r="AA4926" t="s">
        <v>8746</v>
      </c>
      <c r="AB4926" t="s">
        <v>90</v>
      </c>
      <c r="AC4926" t="s">
        <v>171</v>
      </c>
      <c r="AD4926">
        <f>_xlfn.XLOOKUP(MIS[[#This Row],[TRADING SYMBOL]],[1]Sheet1!$D:$D,[1]Sheet1!$C:$C)</f>
        <v>464.4</v>
      </c>
      <c r="AE4926">
        <f>MIS[[#This Row],[OrderAverageTradedPrice]]*MIS[[#This Row],[OrderQuantity]]</f>
        <v>10262</v>
      </c>
      <c r="AF4926">
        <f>MIS[[#This Row],[LTP]]*MIS[[#This Row],[OrderQuantity]]</f>
        <v>9288</v>
      </c>
      <c r="AG4926">
        <f>IF(MIS[[#This Row],[OrderSide]]="SELL",MIS[[#This Row],[VALUE]]-MIS[[#This Row],[LIVE_VALUE]],MIS[[#This Row],[LIVE_VALUE]]-MIS[[#This Row],[VALUE]])</f>
        <v>974</v>
      </c>
      <c r="AH4926" t="str" cm="1">
        <f t="array" ref="AH4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6" t="str">
        <f>MIS[[#This Row],[TRADING SYMBOL]]</f>
        <v>SENSEX2552082300CE</v>
      </c>
      <c r="AJ4926" t="str">
        <f>IF(RIGHT(MIS[[#This Row],[Main/Hedge]],4)="MAIN","MAIN","HEDGE")</f>
        <v>MAIN</v>
      </c>
      <c r="AK4926" t="str" cm="1">
        <f t="array" ref="AK4926">_xlfn._xlws.FILTER(Table4[Column1],ISNUMBER(SEARCH(Table4[Column1],MIS[[#This Row],[OrderUniqueIdentifier]])),"")</f>
        <v>LONGSHORT</v>
      </c>
    </row>
    <row r="4927" spans="1:37" x14ac:dyDescent="0.25">
      <c r="A4927" t="s">
        <v>71</v>
      </c>
      <c r="B4927" t="s">
        <v>1153</v>
      </c>
      <c r="C4927" t="s">
        <v>8874</v>
      </c>
      <c r="D4927" t="s">
        <v>72</v>
      </c>
      <c r="E4927" t="s">
        <v>2044</v>
      </c>
      <c r="F4927" t="s">
        <v>98</v>
      </c>
      <c r="G4927" t="s">
        <v>89</v>
      </c>
      <c r="H4927" t="s">
        <v>75</v>
      </c>
      <c r="I4927" t="s">
        <v>76</v>
      </c>
      <c r="J4927" t="s">
        <v>77</v>
      </c>
      <c r="K4927">
        <v>60</v>
      </c>
      <c r="L4927" t="s">
        <v>77</v>
      </c>
      <c r="M4927" t="s">
        <v>78</v>
      </c>
      <c r="N4927" t="s">
        <v>5441</v>
      </c>
      <c r="O4927" t="s">
        <v>8744</v>
      </c>
      <c r="P4927" t="s">
        <v>8744</v>
      </c>
      <c r="Q4927" t="s">
        <v>2048</v>
      </c>
      <c r="R4927" t="s">
        <v>79</v>
      </c>
      <c r="S4927" t="s">
        <v>25</v>
      </c>
      <c r="T4927" t="s">
        <v>2049</v>
      </c>
      <c r="U4927" t="s">
        <v>100</v>
      </c>
      <c r="V4927" t="s">
        <v>80</v>
      </c>
      <c r="W4927">
        <v>82300</v>
      </c>
      <c r="X4927" t="s">
        <v>81</v>
      </c>
      <c r="Y4927">
        <v>-60</v>
      </c>
      <c r="Z4927" t="s">
        <v>8746</v>
      </c>
      <c r="AA4927" t="s">
        <v>8746</v>
      </c>
      <c r="AB4927" t="s">
        <v>90</v>
      </c>
      <c r="AC4927" t="s">
        <v>171</v>
      </c>
      <c r="AD4927">
        <f>_xlfn.XLOOKUP(MIS[[#This Row],[TRADING SYMBOL]],[1]Sheet1!$D:$D,[1]Sheet1!$C:$C)</f>
        <v>464.4</v>
      </c>
      <c r="AE4927">
        <f>MIS[[#This Row],[OrderAverageTradedPrice]]*MIS[[#This Row],[OrderQuantity]]</f>
        <v>30726</v>
      </c>
      <c r="AF4927">
        <f>MIS[[#This Row],[LTP]]*MIS[[#This Row],[OrderQuantity]]</f>
        <v>27864</v>
      </c>
      <c r="AG4927">
        <f>IF(MIS[[#This Row],[OrderSide]]="SELL",MIS[[#This Row],[VALUE]]-MIS[[#This Row],[LIVE_VALUE]],MIS[[#This Row],[LIVE_VALUE]]-MIS[[#This Row],[VALUE]])</f>
        <v>2862</v>
      </c>
      <c r="AH4927" t="str" cm="1">
        <f t="array" ref="AH4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7" t="str">
        <f>MIS[[#This Row],[TRADING SYMBOL]]</f>
        <v>SENSEX2552082300CE</v>
      </c>
      <c r="AJ4927" t="str">
        <f>IF(RIGHT(MIS[[#This Row],[Main/Hedge]],4)="MAIN","MAIN","HEDGE")</f>
        <v>MAIN</v>
      </c>
      <c r="AK4927" t="str" cm="1">
        <f t="array" ref="AK4927">_xlfn._xlws.FILTER(Table4[Column1],ISNUMBER(SEARCH(Table4[Column1],MIS[[#This Row],[OrderUniqueIdentifier]])),"")</f>
        <v>LONGSHORT</v>
      </c>
    </row>
    <row r="4928" spans="1:37" x14ac:dyDescent="0.25">
      <c r="A4928" t="s">
        <v>71</v>
      </c>
      <c r="B4928" t="s">
        <v>1163</v>
      </c>
      <c r="C4928" t="s">
        <v>8875</v>
      </c>
      <c r="D4928" t="s">
        <v>72</v>
      </c>
      <c r="E4928" t="s">
        <v>2044</v>
      </c>
      <c r="F4928" t="s">
        <v>98</v>
      </c>
      <c r="G4928" t="s">
        <v>89</v>
      </c>
      <c r="H4928" t="s">
        <v>75</v>
      </c>
      <c r="I4928" t="s">
        <v>76</v>
      </c>
      <c r="J4928" t="s">
        <v>77</v>
      </c>
      <c r="K4928">
        <v>20</v>
      </c>
      <c r="L4928" t="s">
        <v>77</v>
      </c>
      <c r="M4928" t="s">
        <v>78</v>
      </c>
      <c r="N4928" t="s">
        <v>8815</v>
      </c>
      <c r="O4928" t="s">
        <v>8763</v>
      </c>
      <c r="P4928" t="s">
        <v>8744</v>
      </c>
      <c r="Q4928" t="s">
        <v>2048</v>
      </c>
      <c r="R4928" t="s">
        <v>79</v>
      </c>
      <c r="S4928" t="s">
        <v>25</v>
      </c>
      <c r="T4928" t="s">
        <v>2049</v>
      </c>
      <c r="U4928" t="s">
        <v>100</v>
      </c>
      <c r="V4928" t="s">
        <v>80</v>
      </c>
      <c r="W4928">
        <v>82300</v>
      </c>
      <c r="X4928" t="s">
        <v>81</v>
      </c>
      <c r="Y4928">
        <v>-20</v>
      </c>
      <c r="Z4928" t="s">
        <v>8764</v>
      </c>
      <c r="AA4928" t="s">
        <v>8746</v>
      </c>
      <c r="AB4928" t="s">
        <v>90</v>
      </c>
      <c r="AC4928" t="s">
        <v>171</v>
      </c>
      <c r="AD4928">
        <f>_xlfn.XLOOKUP(MIS[[#This Row],[TRADING SYMBOL]],[1]Sheet1!$D:$D,[1]Sheet1!$C:$C)</f>
        <v>464.4</v>
      </c>
      <c r="AE4928">
        <f>MIS[[#This Row],[OrderAverageTradedPrice]]*MIS[[#This Row],[OrderQuantity]]</f>
        <v>10260</v>
      </c>
      <c r="AF4928">
        <f>MIS[[#This Row],[LTP]]*MIS[[#This Row],[OrderQuantity]]</f>
        <v>9288</v>
      </c>
      <c r="AG4928">
        <f>IF(MIS[[#This Row],[OrderSide]]="SELL",MIS[[#This Row],[VALUE]]-MIS[[#This Row],[LIVE_VALUE]],MIS[[#This Row],[LIVE_VALUE]]-MIS[[#This Row],[VALUE]])</f>
        <v>972</v>
      </c>
      <c r="AH4928" t="str" cm="1">
        <f t="array" ref="AH49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8" t="str">
        <f>MIS[[#This Row],[TRADING SYMBOL]]</f>
        <v>SENSEX2552082300CE</v>
      </c>
      <c r="AJ4928" t="str">
        <f>IF(RIGHT(MIS[[#This Row],[Main/Hedge]],4)="MAIN","MAIN","HEDGE")</f>
        <v>MAIN</v>
      </c>
      <c r="AK4928" t="str" cm="1">
        <f t="array" ref="AK4928">_xlfn._xlws.FILTER(Table4[Column1],ISNUMBER(SEARCH(Table4[Column1],MIS[[#This Row],[OrderUniqueIdentifier]])),"")</f>
        <v>LONGSHORT</v>
      </c>
    </row>
    <row r="4929" spans="1:37" x14ac:dyDescent="0.25">
      <c r="A4929" t="s">
        <v>71</v>
      </c>
      <c r="B4929" t="s">
        <v>1171</v>
      </c>
      <c r="C4929" t="s">
        <v>8876</v>
      </c>
      <c r="D4929" t="s">
        <v>72</v>
      </c>
      <c r="E4929" t="s">
        <v>2044</v>
      </c>
      <c r="F4929" t="s">
        <v>98</v>
      </c>
      <c r="G4929" t="s">
        <v>89</v>
      </c>
      <c r="H4929" t="s">
        <v>75</v>
      </c>
      <c r="I4929" t="s">
        <v>76</v>
      </c>
      <c r="J4929" t="s">
        <v>77</v>
      </c>
      <c r="K4929">
        <v>20</v>
      </c>
      <c r="L4929" t="s">
        <v>77</v>
      </c>
      <c r="M4929" t="s">
        <v>78</v>
      </c>
      <c r="N4929" t="s">
        <v>8877</v>
      </c>
      <c r="O4929" t="s">
        <v>8763</v>
      </c>
      <c r="P4929" t="s">
        <v>8744</v>
      </c>
      <c r="Q4929" t="s">
        <v>2048</v>
      </c>
      <c r="R4929" t="s">
        <v>79</v>
      </c>
      <c r="S4929" t="s">
        <v>25</v>
      </c>
      <c r="T4929" t="s">
        <v>2049</v>
      </c>
      <c r="U4929" t="s">
        <v>100</v>
      </c>
      <c r="V4929" t="s">
        <v>80</v>
      </c>
      <c r="W4929">
        <v>82300</v>
      </c>
      <c r="X4929" t="s">
        <v>81</v>
      </c>
      <c r="Y4929">
        <v>-20</v>
      </c>
      <c r="Z4929" t="s">
        <v>8764</v>
      </c>
      <c r="AA4929" t="s">
        <v>8746</v>
      </c>
      <c r="AB4929" t="s">
        <v>90</v>
      </c>
      <c r="AC4929" t="s">
        <v>171</v>
      </c>
      <c r="AD4929">
        <f>_xlfn.XLOOKUP(MIS[[#This Row],[TRADING SYMBOL]],[1]Sheet1!$D:$D,[1]Sheet1!$C:$C)</f>
        <v>464.4</v>
      </c>
      <c r="AE4929">
        <f>MIS[[#This Row],[OrderAverageTradedPrice]]*MIS[[#This Row],[OrderQuantity]]</f>
        <v>10222</v>
      </c>
      <c r="AF4929">
        <f>MIS[[#This Row],[LTP]]*MIS[[#This Row],[OrderQuantity]]</f>
        <v>9288</v>
      </c>
      <c r="AG4929">
        <f>IF(MIS[[#This Row],[OrderSide]]="SELL",MIS[[#This Row],[VALUE]]-MIS[[#This Row],[LIVE_VALUE]],MIS[[#This Row],[LIVE_VALUE]]-MIS[[#This Row],[VALUE]])</f>
        <v>934</v>
      </c>
      <c r="AH4929" t="str" cm="1">
        <f t="array" ref="AH4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9" t="str">
        <f>MIS[[#This Row],[TRADING SYMBOL]]</f>
        <v>SENSEX2552082300CE</v>
      </c>
      <c r="AJ4929" t="str">
        <f>IF(RIGHT(MIS[[#This Row],[Main/Hedge]],4)="MAIN","MAIN","HEDGE")</f>
        <v>MAIN</v>
      </c>
      <c r="AK4929" t="str" cm="1">
        <f t="array" ref="AK4929">_xlfn._xlws.FILTER(Table4[Column1],ISNUMBER(SEARCH(Table4[Column1],MIS[[#This Row],[OrderUniqueIdentifier]])),"")</f>
        <v>LONGSHORT</v>
      </c>
    </row>
    <row r="4930" spans="1:37" x14ac:dyDescent="0.25">
      <c r="A4930" t="s">
        <v>71</v>
      </c>
      <c r="B4930" t="s">
        <v>1195</v>
      </c>
      <c r="C4930" t="s">
        <v>8882</v>
      </c>
      <c r="D4930" t="s">
        <v>72</v>
      </c>
      <c r="E4930" t="s">
        <v>2044</v>
      </c>
      <c r="F4930" t="s">
        <v>98</v>
      </c>
      <c r="G4930" t="s">
        <v>89</v>
      </c>
      <c r="H4930" t="s">
        <v>75</v>
      </c>
      <c r="I4930" t="s">
        <v>76</v>
      </c>
      <c r="J4930" t="s">
        <v>77</v>
      </c>
      <c r="K4930">
        <v>40</v>
      </c>
      <c r="L4930" t="s">
        <v>77</v>
      </c>
      <c r="M4930" t="s">
        <v>78</v>
      </c>
      <c r="N4930" t="s">
        <v>8883</v>
      </c>
      <c r="O4930" t="s">
        <v>8744</v>
      </c>
      <c r="P4930" t="s">
        <v>8744</v>
      </c>
      <c r="Q4930" t="s">
        <v>2048</v>
      </c>
      <c r="R4930" t="s">
        <v>79</v>
      </c>
      <c r="S4930" t="s">
        <v>25</v>
      </c>
      <c r="T4930" t="s">
        <v>2049</v>
      </c>
      <c r="U4930" t="s">
        <v>100</v>
      </c>
      <c r="V4930" t="s">
        <v>80</v>
      </c>
      <c r="W4930">
        <v>82300</v>
      </c>
      <c r="X4930" t="s">
        <v>81</v>
      </c>
      <c r="Y4930">
        <v>-40</v>
      </c>
      <c r="Z4930" t="s">
        <v>8746</v>
      </c>
      <c r="AA4930" t="s">
        <v>8746</v>
      </c>
      <c r="AB4930" t="s">
        <v>90</v>
      </c>
      <c r="AC4930" t="s">
        <v>171</v>
      </c>
      <c r="AD4930">
        <f>_xlfn.XLOOKUP(MIS[[#This Row],[TRADING SYMBOL]],[1]Sheet1!$D:$D,[1]Sheet1!$C:$C)</f>
        <v>464.4</v>
      </c>
      <c r="AE4930">
        <f>MIS[[#This Row],[OrderAverageTradedPrice]]*MIS[[#This Row],[OrderQuantity]]</f>
        <v>20502</v>
      </c>
      <c r="AF4930">
        <f>MIS[[#This Row],[LTP]]*MIS[[#This Row],[OrderQuantity]]</f>
        <v>18576</v>
      </c>
      <c r="AG4930">
        <f>IF(MIS[[#This Row],[OrderSide]]="SELL",MIS[[#This Row],[VALUE]]-MIS[[#This Row],[LIVE_VALUE]],MIS[[#This Row],[LIVE_VALUE]]-MIS[[#This Row],[VALUE]])</f>
        <v>1926</v>
      </c>
      <c r="AH4930" t="str" cm="1">
        <f t="array" ref="AH4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0" t="str">
        <f>MIS[[#This Row],[TRADING SYMBOL]]</f>
        <v>SENSEX2552082300CE</v>
      </c>
      <c r="AJ4930" t="str">
        <f>IF(RIGHT(MIS[[#This Row],[Main/Hedge]],4)="MAIN","MAIN","HEDGE")</f>
        <v>MAIN</v>
      </c>
      <c r="AK4930" t="str" cm="1">
        <f t="array" ref="AK4930">_xlfn._xlws.FILTER(Table4[Column1],ISNUMBER(SEARCH(Table4[Column1],MIS[[#This Row],[OrderUniqueIdentifier]])),"")</f>
        <v>LONGSHORT</v>
      </c>
    </row>
    <row r="4931" spans="1:37" x14ac:dyDescent="0.25">
      <c r="A4931" t="s">
        <v>71</v>
      </c>
      <c r="B4931" t="s">
        <v>1235</v>
      </c>
      <c r="C4931" t="s">
        <v>8892</v>
      </c>
      <c r="D4931" t="s">
        <v>72</v>
      </c>
      <c r="E4931" t="s">
        <v>2044</v>
      </c>
      <c r="F4931" t="s">
        <v>98</v>
      </c>
      <c r="G4931" t="s">
        <v>89</v>
      </c>
      <c r="H4931" t="s">
        <v>75</v>
      </c>
      <c r="I4931" t="s">
        <v>76</v>
      </c>
      <c r="J4931" t="s">
        <v>77</v>
      </c>
      <c r="K4931">
        <v>120</v>
      </c>
      <c r="L4931" t="s">
        <v>77</v>
      </c>
      <c r="M4931" t="s">
        <v>78</v>
      </c>
      <c r="N4931" t="s">
        <v>8893</v>
      </c>
      <c r="O4931" t="s">
        <v>8763</v>
      </c>
      <c r="P4931" t="s">
        <v>8744</v>
      </c>
      <c r="Q4931" t="s">
        <v>2048</v>
      </c>
      <c r="R4931" t="s">
        <v>79</v>
      </c>
      <c r="S4931" t="s">
        <v>25</v>
      </c>
      <c r="T4931" t="s">
        <v>2049</v>
      </c>
      <c r="U4931" t="s">
        <v>100</v>
      </c>
      <c r="V4931" t="s">
        <v>80</v>
      </c>
      <c r="W4931">
        <v>82300</v>
      </c>
      <c r="X4931" t="s">
        <v>81</v>
      </c>
      <c r="Y4931">
        <v>-120</v>
      </c>
      <c r="Z4931" t="s">
        <v>8764</v>
      </c>
      <c r="AA4931" t="s">
        <v>8746</v>
      </c>
      <c r="AB4931" t="s">
        <v>90</v>
      </c>
      <c r="AC4931" t="s">
        <v>171</v>
      </c>
      <c r="AD4931">
        <f>_xlfn.XLOOKUP(MIS[[#This Row],[TRADING SYMBOL]],[1]Sheet1!$D:$D,[1]Sheet1!$C:$C)</f>
        <v>464.4</v>
      </c>
      <c r="AE4931">
        <f>MIS[[#This Row],[OrderAverageTradedPrice]]*MIS[[#This Row],[OrderQuantity]]</f>
        <v>61395</v>
      </c>
      <c r="AF4931">
        <f>MIS[[#This Row],[LTP]]*MIS[[#This Row],[OrderQuantity]]</f>
        <v>55728</v>
      </c>
      <c r="AG4931">
        <f>IF(MIS[[#This Row],[OrderSide]]="SELL",MIS[[#This Row],[VALUE]]-MIS[[#This Row],[LIVE_VALUE]],MIS[[#This Row],[LIVE_VALUE]]-MIS[[#This Row],[VALUE]])</f>
        <v>5667</v>
      </c>
      <c r="AH4931" t="str" cm="1">
        <f t="array" ref="AH4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1" t="str">
        <f>MIS[[#This Row],[TRADING SYMBOL]]</f>
        <v>SENSEX2552082300CE</v>
      </c>
      <c r="AJ4931" t="str">
        <f>IF(RIGHT(MIS[[#This Row],[Main/Hedge]],4)="MAIN","MAIN","HEDGE")</f>
        <v>MAIN</v>
      </c>
      <c r="AK4931" t="str" cm="1">
        <f t="array" ref="AK4931">_xlfn._xlws.FILTER(Table4[Column1],ISNUMBER(SEARCH(Table4[Column1],MIS[[#This Row],[OrderUniqueIdentifier]])),"")</f>
        <v>LONGSHORT</v>
      </c>
    </row>
    <row r="4932" spans="1:37" x14ac:dyDescent="0.25">
      <c r="A4932" t="s">
        <v>71</v>
      </c>
      <c r="B4932" t="s">
        <v>1244</v>
      </c>
      <c r="C4932" t="s">
        <v>8894</v>
      </c>
      <c r="D4932" t="s">
        <v>72</v>
      </c>
      <c r="E4932" t="s">
        <v>2044</v>
      </c>
      <c r="F4932" t="s">
        <v>98</v>
      </c>
      <c r="G4932" t="s">
        <v>89</v>
      </c>
      <c r="H4932" t="s">
        <v>75</v>
      </c>
      <c r="I4932" t="s">
        <v>76</v>
      </c>
      <c r="J4932" t="s">
        <v>77</v>
      </c>
      <c r="K4932">
        <v>20</v>
      </c>
      <c r="L4932" t="s">
        <v>77</v>
      </c>
      <c r="M4932" t="s">
        <v>78</v>
      </c>
      <c r="N4932" t="s">
        <v>8825</v>
      </c>
      <c r="O4932" t="s">
        <v>8763</v>
      </c>
      <c r="P4932" t="s">
        <v>8744</v>
      </c>
      <c r="Q4932" t="s">
        <v>2048</v>
      </c>
      <c r="R4932" t="s">
        <v>79</v>
      </c>
      <c r="S4932" t="s">
        <v>25</v>
      </c>
      <c r="T4932" t="s">
        <v>2049</v>
      </c>
      <c r="U4932" t="s">
        <v>100</v>
      </c>
      <c r="V4932" t="s">
        <v>80</v>
      </c>
      <c r="W4932">
        <v>82300</v>
      </c>
      <c r="X4932" t="s">
        <v>81</v>
      </c>
      <c r="Y4932">
        <v>-20</v>
      </c>
      <c r="Z4932" t="s">
        <v>8764</v>
      </c>
      <c r="AA4932" t="s">
        <v>8746</v>
      </c>
      <c r="AB4932" t="s">
        <v>90</v>
      </c>
      <c r="AC4932" t="s">
        <v>171</v>
      </c>
      <c r="AD4932">
        <f>_xlfn.XLOOKUP(MIS[[#This Row],[TRADING SYMBOL]],[1]Sheet1!$D:$D,[1]Sheet1!$C:$C)</f>
        <v>464.4</v>
      </c>
      <c r="AE4932">
        <f>MIS[[#This Row],[OrderAverageTradedPrice]]*MIS[[#This Row],[OrderQuantity]]</f>
        <v>10274</v>
      </c>
      <c r="AF4932">
        <f>MIS[[#This Row],[LTP]]*MIS[[#This Row],[OrderQuantity]]</f>
        <v>9288</v>
      </c>
      <c r="AG4932">
        <f>IF(MIS[[#This Row],[OrderSide]]="SELL",MIS[[#This Row],[VALUE]]-MIS[[#This Row],[LIVE_VALUE]],MIS[[#This Row],[LIVE_VALUE]]-MIS[[#This Row],[VALUE]])</f>
        <v>986</v>
      </c>
      <c r="AH4932" t="str" cm="1">
        <f t="array" ref="AH4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2" t="str">
        <f>MIS[[#This Row],[TRADING SYMBOL]]</f>
        <v>SENSEX2552082300CE</v>
      </c>
      <c r="AJ4932" t="str">
        <f>IF(RIGHT(MIS[[#This Row],[Main/Hedge]],4)="MAIN","MAIN","HEDGE")</f>
        <v>MAIN</v>
      </c>
      <c r="AK4932" t="str" cm="1">
        <f t="array" ref="AK4932">_xlfn._xlws.FILTER(Table4[Column1],ISNUMBER(SEARCH(Table4[Column1],MIS[[#This Row],[OrderUniqueIdentifier]])),"")</f>
        <v>LONGSHORT</v>
      </c>
    </row>
    <row r="4933" spans="1:37" x14ac:dyDescent="0.25">
      <c r="A4933" t="s">
        <v>71</v>
      </c>
      <c r="B4933" t="s">
        <v>1251</v>
      </c>
      <c r="C4933" t="s">
        <v>8895</v>
      </c>
      <c r="D4933" t="s">
        <v>72</v>
      </c>
      <c r="E4933" t="s">
        <v>2044</v>
      </c>
      <c r="F4933" t="s">
        <v>98</v>
      </c>
      <c r="G4933" t="s">
        <v>89</v>
      </c>
      <c r="H4933" t="s">
        <v>75</v>
      </c>
      <c r="I4933" t="s">
        <v>76</v>
      </c>
      <c r="J4933" t="s">
        <v>77</v>
      </c>
      <c r="K4933">
        <v>40</v>
      </c>
      <c r="L4933" t="s">
        <v>77</v>
      </c>
      <c r="M4933" t="s">
        <v>78</v>
      </c>
      <c r="N4933" t="s">
        <v>8883</v>
      </c>
      <c r="O4933" t="s">
        <v>8744</v>
      </c>
      <c r="P4933" t="s">
        <v>8744</v>
      </c>
      <c r="Q4933" t="s">
        <v>2048</v>
      </c>
      <c r="R4933" t="s">
        <v>79</v>
      </c>
      <c r="S4933" t="s">
        <v>25</v>
      </c>
      <c r="T4933" t="s">
        <v>2049</v>
      </c>
      <c r="U4933" t="s">
        <v>100</v>
      </c>
      <c r="V4933" t="s">
        <v>80</v>
      </c>
      <c r="W4933">
        <v>82300</v>
      </c>
      <c r="X4933" t="s">
        <v>81</v>
      </c>
      <c r="Y4933">
        <v>-40</v>
      </c>
      <c r="Z4933" t="s">
        <v>8746</v>
      </c>
      <c r="AA4933" t="s">
        <v>8746</v>
      </c>
      <c r="AB4933" t="s">
        <v>90</v>
      </c>
      <c r="AC4933" t="s">
        <v>171</v>
      </c>
      <c r="AD4933">
        <f>_xlfn.XLOOKUP(MIS[[#This Row],[TRADING SYMBOL]],[1]Sheet1!$D:$D,[1]Sheet1!$C:$C)</f>
        <v>464.4</v>
      </c>
      <c r="AE4933">
        <f>MIS[[#This Row],[OrderAverageTradedPrice]]*MIS[[#This Row],[OrderQuantity]]</f>
        <v>20502</v>
      </c>
      <c r="AF4933">
        <f>MIS[[#This Row],[LTP]]*MIS[[#This Row],[OrderQuantity]]</f>
        <v>18576</v>
      </c>
      <c r="AG4933">
        <f>IF(MIS[[#This Row],[OrderSide]]="SELL",MIS[[#This Row],[VALUE]]-MIS[[#This Row],[LIVE_VALUE]],MIS[[#This Row],[LIVE_VALUE]]-MIS[[#This Row],[VALUE]])</f>
        <v>1926</v>
      </c>
      <c r="AH4933" t="str" cm="1">
        <f t="array" ref="AH4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3" t="str">
        <f>MIS[[#This Row],[TRADING SYMBOL]]</f>
        <v>SENSEX2552082300CE</v>
      </c>
      <c r="AJ4933" t="str">
        <f>IF(RIGHT(MIS[[#This Row],[Main/Hedge]],4)="MAIN","MAIN","HEDGE")</f>
        <v>MAIN</v>
      </c>
      <c r="AK4933" t="str" cm="1">
        <f t="array" ref="AK4933">_xlfn._xlws.FILTER(Table4[Column1],ISNUMBER(SEARCH(Table4[Column1],MIS[[#This Row],[OrderUniqueIdentifier]])),"")</f>
        <v>LONGSHORT</v>
      </c>
    </row>
    <row r="4934" spans="1:37" x14ac:dyDescent="0.25">
      <c r="A4934" t="s">
        <v>71</v>
      </c>
      <c r="B4934" t="s">
        <v>1272</v>
      </c>
      <c r="C4934" t="s">
        <v>8898</v>
      </c>
      <c r="D4934" t="s">
        <v>72</v>
      </c>
      <c r="E4934" t="s">
        <v>2044</v>
      </c>
      <c r="F4934" t="s">
        <v>98</v>
      </c>
      <c r="G4934" t="s">
        <v>89</v>
      </c>
      <c r="H4934" t="s">
        <v>75</v>
      </c>
      <c r="I4934" t="s">
        <v>76</v>
      </c>
      <c r="J4934" t="s">
        <v>77</v>
      </c>
      <c r="K4934">
        <v>60</v>
      </c>
      <c r="L4934" t="s">
        <v>77</v>
      </c>
      <c r="M4934" t="s">
        <v>78</v>
      </c>
      <c r="N4934" t="s">
        <v>8899</v>
      </c>
      <c r="O4934" t="s">
        <v>8744</v>
      </c>
      <c r="P4934" t="s">
        <v>8744</v>
      </c>
      <c r="Q4934" t="s">
        <v>2048</v>
      </c>
      <c r="R4934" t="s">
        <v>79</v>
      </c>
      <c r="S4934" t="s">
        <v>25</v>
      </c>
      <c r="T4934" t="s">
        <v>2049</v>
      </c>
      <c r="U4934" t="s">
        <v>100</v>
      </c>
      <c r="V4934" t="s">
        <v>80</v>
      </c>
      <c r="W4934">
        <v>82300</v>
      </c>
      <c r="X4934" t="s">
        <v>81</v>
      </c>
      <c r="Y4934">
        <v>-60</v>
      </c>
      <c r="Z4934" t="s">
        <v>8746</v>
      </c>
      <c r="AA4934" t="s">
        <v>8746</v>
      </c>
      <c r="AB4934" t="s">
        <v>90</v>
      </c>
      <c r="AC4934" t="s">
        <v>171</v>
      </c>
      <c r="AD4934">
        <f>_xlfn.XLOOKUP(MIS[[#This Row],[TRADING SYMBOL]],[1]Sheet1!$D:$D,[1]Sheet1!$C:$C)</f>
        <v>464.4</v>
      </c>
      <c r="AE4934">
        <f>MIS[[#This Row],[OrderAverageTradedPrice]]*MIS[[#This Row],[OrderQuantity]]</f>
        <v>30777.000000000004</v>
      </c>
      <c r="AF4934">
        <f>MIS[[#This Row],[LTP]]*MIS[[#This Row],[OrderQuantity]]</f>
        <v>27864</v>
      </c>
      <c r="AG4934">
        <f>IF(MIS[[#This Row],[OrderSide]]="SELL",MIS[[#This Row],[VALUE]]-MIS[[#This Row],[LIVE_VALUE]],MIS[[#This Row],[LIVE_VALUE]]-MIS[[#This Row],[VALUE]])</f>
        <v>2913.0000000000036</v>
      </c>
      <c r="AH4934" t="str" cm="1">
        <f t="array" ref="AH4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4" t="str">
        <f>MIS[[#This Row],[TRADING SYMBOL]]</f>
        <v>SENSEX2552082300CE</v>
      </c>
      <c r="AJ4934" t="str">
        <f>IF(RIGHT(MIS[[#This Row],[Main/Hedge]],4)="MAIN","MAIN","HEDGE")</f>
        <v>MAIN</v>
      </c>
      <c r="AK4934" t="str" cm="1">
        <f t="array" ref="AK4934">_xlfn._xlws.FILTER(Table4[Column1],ISNUMBER(SEARCH(Table4[Column1],MIS[[#This Row],[OrderUniqueIdentifier]])),"")</f>
        <v>LONGSHORT</v>
      </c>
    </row>
    <row r="4935" spans="1:37" x14ac:dyDescent="0.25">
      <c r="A4935" t="s">
        <v>71</v>
      </c>
      <c r="B4935" t="s">
        <v>1326</v>
      </c>
      <c r="C4935" t="s">
        <v>8912</v>
      </c>
      <c r="D4935" t="s">
        <v>72</v>
      </c>
      <c r="E4935" t="s">
        <v>2044</v>
      </c>
      <c r="F4935" t="s">
        <v>98</v>
      </c>
      <c r="G4935" t="s">
        <v>89</v>
      </c>
      <c r="H4935" t="s">
        <v>75</v>
      </c>
      <c r="I4935" t="s">
        <v>76</v>
      </c>
      <c r="J4935" t="s">
        <v>77</v>
      </c>
      <c r="K4935">
        <v>20</v>
      </c>
      <c r="L4935" t="s">
        <v>77</v>
      </c>
      <c r="M4935" t="s">
        <v>78</v>
      </c>
      <c r="N4935" t="s">
        <v>5441</v>
      </c>
      <c r="O4935" t="s">
        <v>8744</v>
      </c>
      <c r="P4935" t="s">
        <v>8744</v>
      </c>
      <c r="Q4935" t="s">
        <v>2048</v>
      </c>
      <c r="R4935" t="s">
        <v>79</v>
      </c>
      <c r="S4935" t="s">
        <v>25</v>
      </c>
      <c r="T4935" t="s">
        <v>2049</v>
      </c>
      <c r="U4935" t="s">
        <v>100</v>
      </c>
      <c r="V4935" t="s">
        <v>80</v>
      </c>
      <c r="W4935">
        <v>82300</v>
      </c>
      <c r="X4935" t="s">
        <v>81</v>
      </c>
      <c r="Y4935">
        <v>-20</v>
      </c>
      <c r="Z4935" t="s">
        <v>8746</v>
      </c>
      <c r="AA4935" t="s">
        <v>8746</v>
      </c>
      <c r="AB4935" t="s">
        <v>90</v>
      </c>
      <c r="AC4935" t="s">
        <v>171</v>
      </c>
      <c r="AD4935">
        <f>_xlfn.XLOOKUP(MIS[[#This Row],[TRADING SYMBOL]],[1]Sheet1!$D:$D,[1]Sheet1!$C:$C)</f>
        <v>464.4</v>
      </c>
      <c r="AE4935">
        <f>MIS[[#This Row],[OrderAverageTradedPrice]]*MIS[[#This Row],[OrderQuantity]]</f>
        <v>10242</v>
      </c>
      <c r="AF4935">
        <f>MIS[[#This Row],[LTP]]*MIS[[#This Row],[OrderQuantity]]</f>
        <v>9288</v>
      </c>
      <c r="AG4935">
        <f>IF(MIS[[#This Row],[OrderSide]]="SELL",MIS[[#This Row],[VALUE]]-MIS[[#This Row],[LIVE_VALUE]],MIS[[#This Row],[LIVE_VALUE]]-MIS[[#This Row],[VALUE]])</f>
        <v>954</v>
      </c>
      <c r="AH4935" t="str" cm="1">
        <f t="array" ref="AH4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5" t="str">
        <f>MIS[[#This Row],[TRADING SYMBOL]]</f>
        <v>SENSEX2552082300CE</v>
      </c>
      <c r="AJ4935" t="str">
        <f>IF(RIGHT(MIS[[#This Row],[Main/Hedge]],4)="MAIN","MAIN","HEDGE")</f>
        <v>MAIN</v>
      </c>
      <c r="AK4935" t="str" cm="1">
        <f t="array" ref="AK4935">_xlfn._xlws.FILTER(Table4[Column1],ISNUMBER(SEARCH(Table4[Column1],MIS[[#This Row],[OrderUniqueIdentifier]])),"")</f>
        <v>LONGSHORT</v>
      </c>
    </row>
    <row r="4936" spans="1:37" x14ac:dyDescent="0.25">
      <c r="A4936" t="s">
        <v>71</v>
      </c>
      <c r="B4936" t="s">
        <v>491</v>
      </c>
      <c r="C4936" t="s">
        <v>8742</v>
      </c>
      <c r="D4936" t="s">
        <v>72</v>
      </c>
      <c r="E4936" t="s">
        <v>2044</v>
      </c>
      <c r="F4936" t="s">
        <v>98</v>
      </c>
      <c r="G4936" t="s">
        <v>89</v>
      </c>
      <c r="H4936" t="s">
        <v>75</v>
      </c>
      <c r="I4936" t="s">
        <v>76</v>
      </c>
      <c r="J4936" t="s">
        <v>77</v>
      </c>
      <c r="K4936">
        <v>180</v>
      </c>
      <c r="L4936" t="s">
        <v>77</v>
      </c>
      <c r="M4936" t="s">
        <v>78</v>
      </c>
      <c r="N4936" t="s">
        <v>8743</v>
      </c>
      <c r="O4936" t="s">
        <v>8744</v>
      </c>
      <c r="P4936" t="s">
        <v>8745</v>
      </c>
      <c r="Q4936" t="s">
        <v>2048</v>
      </c>
      <c r="R4936" t="s">
        <v>79</v>
      </c>
      <c r="S4936" t="s">
        <v>25</v>
      </c>
      <c r="T4936" t="s">
        <v>2049</v>
      </c>
      <c r="U4936" t="s">
        <v>100</v>
      </c>
      <c r="V4936" t="s">
        <v>80</v>
      </c>
      <c r="W4936">
        <v>82300</v>
      </c>
      <c r="X4936" t="s">
        <v>81</v>
      </c>
      <c r="Y4936">
        <v>-180</v>
      </c>
      <c r="Z4936" t="s">
        <v>8746</v>
      </c>
      <c r="AA4936" t="s">
        <v>8747</v>
      </c>
      <c r="AB4936" t="s">
        <v>90</v>
      </c>
      <c r="AC4936" t="s">
        <v>171</v>
      </c>
      <c r="AD4936">
        <f>_xlfn.XLOOKUP(MIS[[#This Row],[TRADING SYMBOL]],[1]Sheet1!$D:$D,[1]Sheet1!$C:$C)</f>
        <v>464.4</v>
      </c>
      <c r="AE4936">
        <f>MIS[[#This Row],[OrderAverageTradedPrice]]*MIS[[#This Row],[OrderQuantity]]</f>
        <v>93114.999999999898</v>
      </c>
      <c r="AF4936">
        <f>MIS[[#This Row],[LTP]]*MIS[[#This Row],[OrderQuantity]]</f>
        <v>83592</v>
      </c>
      <c r="AG4936">
        <f>IF(MIS[[#This Row],[OrderSide]]="SELL",MIS[[#This Row],[VALUE]]-MIS[[#This Row],[LIVE_VALUE]],MIS[[#This Row],[LIVE_VALUE]]-MIS[[#This Row],[VALUE]])</f>
        <v>9522.9999999998981</v>
      </c>
      <c r="AH4936" t="str" cm="1">
        <f t="array" ref="AH4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6" t="str">
        <f>MIS[[#This Row],[TRADING SYMBOL]]</f>
        <v>SENSEX2552082300CE</v>
      </c>
      <c r="AJ4936" t="str">
        <f>IF(RIGHT(MIS[[#This Row],[Main/Hedge]],4)="MAIN","MAIN","HEDGE")</f>
        <v>MAIN</v>
      </c>
      <c r="AK4936" t="str" cm="1">
        <f t="array" ref="AK4936">_xlfn._xlws.FILTER(Table4[Column1],ISNUMBER(SEARCH(Table4[Column1],MIS[[#This Row],[OrderUniqueIdentifier]])),"")</f>
        <v>LONGSHORT</v>
      </c>
    </row>
    <row r="4937" spans="1:37" x14ac:dyDescent="0.25">
      <c r="A4937" t="s">
        <v>71</v>
      </c>
      <c r="B4937" t="s">
        <v>529</v>
      </c>
      <c r="C4937" t="s">
        <v>8750</v>
      </c>
      <c r="D4937" t="s">
        <v>72</v>
      </c>
      <c r="E4937" t="s">
        <v>2044</v>
      </c>
      <c r="F4937" t="s">
        <v>98</v>
      </c>
      <c r="G4937" t="s">
        <v>89</v>
      </c>
      <c r="H4937" t="s">
        <v>75</v>
      </c>
      <c r="I4937" t="s">
        <v>76</v>
      </c>
      <c r="J4937" t="s">
        <v>77</v>
      </c>
      <c r="K4937">
        <v>120</v>
      </c>
      <c r="L4937" t="s">
        <v>77</v>
      </c>
      <c r="M4937" t="s">
        <v>78</v>
      </c>
      <c r="N4937" t="s">
        <v>6536</v>
      </c>
      <c r="O4937" t="s">
        <v>8744</v>
      </c>
      <c r="P4937" t="s">
        <v>8745</v>
      </c>
      <c r="Q4937" t="s">
        <v>2048</v>
      </c>
      <c r="R4937" t="s">
        <v>79</v>
      </c>
      <c r="S4937" t="s">
        <v>25</v>
      </c>
      <c r="T4937" t="s">
        <v>2049</v>
      </c>
      <c r="U4937" t="s">
        <v>100</v>
      </c>
      <c r="V4937" t="s">
        <v>80</v>
      </c>
      <c r="W4937">
        <v>82300</v>
      </c>
      <c r="X4937" t="s">
        <v>81</v>
      </c>
      <c r="Y4937">
        <v>-120</v>
      </c>
      <c r="Z4937" t="s">
        <v>8746</v>
      </c>
      <c r="AA4937" t="s">
        <v>8747</v>
      </c>
      <c r="AB4937" t="s">
        <v>90</v>
      </c>
      <c r="AC4937" t="s">
        <v>171</v>
      </c>
      <c r="AD4937">
        <f>_xlfn.XLOOKUP(MIS[[#This Row],[TRADING SYMBOL]],[1]Sheet1!$D:$D,[1]Sheet1!$C:$C)</f>
        <v>464.4</v>
      </c>
      <c r="AE4937">
        <f>MIS[[#This Row],[OrderAverageTradedPrice]]*MIS[[#This Row],[OrderQuantity]]</f>
        <v>62010</v>
      </c>
      <c r="AF4937">
        <f>MIS[[#This Row],[LTP]]*MIS[[#This Row],[OrderQuantity]]</f>
        <v>55728</v>
      </c>
      <c r="AG4937">
        <f>IF(MIS[[#This Row],[OrderSide]]="SELL",MIS[[#This Row],[VALUE]]-MIS[[#This Row],[LIVE_VALUE]],MIS[[#This Row],[LIVE_VALUE]]-MIS[[#This Row],[VALUE]])</f>
        <v>6282</v>
      </c>
      <c r="AH4937" t="str" cm="1">
        <f t="array" ref="AH4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7" t="str">
        <f>MIS[[#This Row],[TRADING SYMBOL]]</f>
        <v>SENSEX2552082300CE</v>
      </c>
      <c r="AJ4937" t="str">
        <f>IF(RIGHT(MIS[[#This Row],[Main/Hedge]],4)="MAIN","MAIN","HEDGE")</f>
        <v>MAIN</v>
      </c>
      <c r="AK4937" t="str" cm="1">
        <f t="array" ref="AK4937">_xlfn._xlws.FILTER(Table4[Column1],ISNUMBER(SEARCH(Table4[Column1],MIS[[#This Row],[OrderUniqueIdentifier]])),"")</f>
        <v>LONGSHORT</v>
      </c>
    </row>
    <row r="4938" spans="1:37" x14ac:dyDescent="0.25">
      <c r="A4938" t="s">
        <v>71</v>
      </c>
      <c r="B4938" t="s">
        <v>629</v>
      </c>
      <c r="C4938" t="s">
        <v>8770</v>
      </c>
      <c r="D4938" t="s">
        <v>72</v>
      </c>
      <c r="E4938" t="s">
        <v>2044</v>
      </c>
      <c r="F4938" t="s">
        <v>98</v>
      </c>
      <c r="G4938" t="s">
        <v>89</v>
      </c>
      <c r="H4938" t="s">
        <v>75</v>
      </c>
      <c r="I4938" t="s">
        <v>76</v>
      </c>
      <c r="J4938" t="s">
        <v>77</v>
      </c>
      <c r="K4938">
        <v>20</v>
      </c>
      <c r="L4938" t="s">
        <v>77</v>
      </c>
      <c r="M4938" t="s">
        <v>78</v>
      </c>
      <c r="N4938" t="s">
        <v>8771</v>
      </c>
      <c r="O4938" t="s">
        <v>8745</v>
      </c>
      <c r="P4938" t="s">
        <v>8745</v>
      </c>
      <c r="Q4938" t="s">
        <v>2048</v>
      </c>
      <c r="R4938" t="s">
        <v>79</v>
      </c>
      <c r="S4938" t="s">
        <v>25</v>
      </c>
      <c r="T4938" t="s">
        <v>2049</v>
      </c>
      <c r="U4938" t="s">
        <v>100</v>
      </c>
      <c r="V4938" t="s">
        <v>80</v>
      </c>
      <c r="W4938">
        <v>82300</v>
      </c>
      <c r="X4938" t="s">
        <v>81</v>
      </c>
      <c r="Y4938">
        <v>-20</v>
      </c>
      <c r="Z4938" t="s">
        <v>8747</v>
      </c>
      <c r="AA4938" t="s">
        <v>8747</v>
      </c>
      <c r="AB4938" t="s">
        <v>90</v>
      </c>
      <c r="AC4938" t="s">
        <v>171</v>
      </c>
      <c r="AD4938">
        <f>_xlfn.XLOOKUP(MIS[[#This Row],[TRADING SYMBOL]],[1]Sheet1!$D:$D,[1]Sheet1!$C:$C)</f>
        <v>464.4</v>
      </c>
      <c r="AE4938">
        <f>MIS[[#This Row],[OrderAverageTradedPrice]]*MIS[[#This Row],[OrderQuantity]]</f>
        <v>10305</v>
      </c>
      <c r="AF4938">
        <f>MIS[[#This Row],[LTP]]*MIS[[#This Row],[OrderQuantity]]</f>
        <v>9288</v>
      </c>
      <c r="AG4938">
        <f>IF(MIS[[#This Row],[OrderSide]]="SELL",MIS[[#This Row],[VALUE]]-MIS[[#This Row],[LIVE_VALUE]],MIS[[#This Row],[LIVE_VALUE]]-MIS[[#This Row],[VALUE]])</f>
        <v>1017</v>
      </c>
      <c r="AH4938" t="str" cm="1">
        <f t="array" ref="AH4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8" t="str">
        <f>MIS[[#This Row],[TRADING SYMBOL]]</f>
        <v>SENSEX2552082300CE</v>
      </c>
      <c r="AJ4938" t="str">
        <f>IF(RIGHT(MIS[[#This Row],[Main/Hedge]],4)="MAIN","MAIN","HEDGE")</f>
        <v>MAIN</v>
      </c>
      <c r="AK4938" t="str" cm="1">
        <f t="array" ref="AK4938">_xlfn._xlws.FILTER(Table4[Column1],ISNUMBER(SEARCH(Table4[Column1],MIS[[#This Row],[OrderUniqueIdentifier]])),"")</f>
        <v>LONGSHORT</v>
      </c>
    </row>
    <row r="4939" spans="1:37" x14ac:dyDescent="0.25">
      <c r="A4939" t="s">
        <v>71</v>
      </c>
      <c r="B4939" t="s">
        <v>669</v>
      </c>
      <c r="C4939" t="s">
        <v>8782</v>
      </c>
      <c r="D4939" t="s">
        <v>72</v>
      </c>
      <c r="E4939" t="s">
        <v>2044</v>
      </c>
      <c r="F4939" t="s">
        <v>98</v>
      </c>
      <c r="G4939" t="s">
        <v>89</v>
      </c>
      <c r="H4939" t="s">
        <v>75</v>
      </c>
      <c r="I4939" t="s">
        <v>76</v>
      </c>
      <c r="J4939" t="s">
        <v>77</v>
      </c>
      <c r="K4939">
        <v>20</v>
      </c>
      <c r="L4939" t="s">
        <v>77</v>
      </c>
      <c r="M4939" t="s">
        <v>78</v>
      </c>
      <c r="N4939" t="s">
        <v>8783</v>
      </c>
      <c r="O4939" t="s">
        <v>8744</v>
      </c>
      <c r="P4939" t="s">
        <v>8745</v>
      </c>
      <c r="Q4939" t="s">
        <v>2048</v>
      </c>
      <c r="R4939" t="s">
        <v>79</v>
      </c>
      <c r="S4939" t="s">
        <v>25</v>
      </c>
      <c r="T4939" t="s">
        <v>2049</v>
      </c>
      <c r="U4939" t="s">
        <v>100</v>
      </c>
      <c r="V4939" t="s">
        <v>80</v>
      </c>
      <c r="W4939">
        <v>82300</v>
      </c>
      <c r="X4939" t="s">
        <v>81</v>
      </c>
      <c r="Y4939">
        <v>-20</v>
      </c>
      <c r="Z4939" t="s">
        <v>8746</v>
      </c>
      <c r="AA4939" t="s">
        <v>8747</v>
      </c>
      <c r="AB4939" t="s">
        <v>90</v>
      </c>
      <c r="AC4939" t="s">
        <v>171</v>
      </c>
      <c r="AD4939">
        <f>_xlfn.XLOOKUP(MIS[[#This Row],[TRADING SYMBOL]],[1]Sheet1!$D:$D,[1]Sheet1!$C:$C)</f>
        <v>464.4</v>
      </c>
      <c r="AE4939">
        <f>MIS[[#This Row],[OrderAverageTradedPrice]]*MIS[[#This Row],[OrderQuantity]]</f>
        <v>10318</v>
      </c>
      <c r="AF4939">
        <f>MIS[[#This Row],[LTP]]*MIS[[#This Row],[OrderQuantity]]</f>
        <v>9288</v>
      </c>
      <c r="AG4939">
        <f>IF(MIS[[#This Row],[OrderSide]]="SELL",MIS[[#This Row],[VALUE]]-MIS[[#This Row],[LIVE_VALUE]],MIS[[#This Row],[LIVE_VALUE]]-MIS[[#This Row],[VALUE]])</f>
        <v>1030</v>
      </c>
      <c r="AH4939" t="str" cm="1">
        <f t="array" ref="AH4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9" t="str">
        <f>MIS[[#This Row],[TRADING SYMBOL]]</f>
        <v>SENSEX2552082300CE</v>
      </c>
      <c r="AJ4939" t="str">
        <f>IF(RIGHT(MIS[[#This Row],[Main/Hedge]],4)="MAIN","MAIN","HEDGE")</f>
        <v>MAIN</v>
      </c>
      <c r="AK4939" t="str" cm="1">
        <f t="array" ref="AK4939">_xlfn._xlws.FILTER(Table4[Column1],ISNUMBER(SEARCH(Table4[Column1],MIS[[#This Row],[OrderUniqueIdentifier]])),"")</f>
        <v>LONGSHORT</v>
      </c>
    </row>
    <row r="4940" spans="1:37" x14ac:dyDescent="0.25">
      <c r="A4940" t="s">
        <v>71</v>
      </c>
      <c r="B4940" t="s">
        <v>696</v>
      </c>
      <c r="C4940" t="s">
        <v>8786</v>
      </c>
      <c r="D4940" t="s">
        <v>72</v>
      </c>
      <c r="E4940" t="s">
        <v>2044</v>
      </c>
      <c r="F4940" t="s">
        <v>98</v>
      </c>
      <c r="G4940" t="s">
        <v>89</v>
      </c>
      <c r="H4940" t="s">
        <v>75</v>
      </c>
      <c r="I4940" t="s">
        <v>76</v>
      </c>
      <c r="J4940" t="s">
        <v>77</v>
      </c>
      <c r="K4940">
        <v>180</v>
      </c>
      <c r="L4940" t="s">
        <v>77</v>
      </c>
      <c r="M4940" t="s">
        <v>78</v>
      </c>
      <c r="N4940" t="s">
        <v>8787</v>
      </c>
      <c r="O4940" t="s">
        <v>8744</v>
      </c>
      <c r="P4940" t="s">
        <v>8745</v>
      </c>
      <c r="Q4940" t="s">
        <v>2048</v>
      </c>
      <c r="R4940" t="s">
        <v>79</v>
      </c>
      <c r="S4940" t="s">
        <v>25</v>
      </c>
      <c r="T4940" t="s">
        <v>2049</v>
      </c>
      <c r="U4940" t="s">
        <v>100</v>
      </c>
      <c r="V4940" t="s">
        <v>80</v>
      </c>
      <c r="W4940">
        <v>82300</v>
      </c>
      <c r="X4940" t="s">
        <v>81</v>
      </c>
      <c r="Y4940">
        <v>-180</v>
      </c>
      <c r="Z4940" t="s">
        <v>8746</v>
      </c>
      <c r="AA4940" t="s">
        <v>8747</v>
      </c>
      <c r="AB4940" t="s">
        <v>90</v>
      </c>
      <c r="AC4940" t="s">
        <v>171</v>
      </c>
      <c r="AD4940">
        <f>_xlfn.XLOOKUP(MIS[[#This Row],[TRADING SYMBOL]],[1]Sheet1!$D:$D,[1]Sheet1!$C:$C)</f>
        <v>464.4</v>
      </c>
      <c r="AE4940">
        <f>MIS[[#This Row],[OrderAverageTradedPrice]]*MIS[[#This Row],[OrderQuantity]]</f>
        <v>92823.999999999825</v>
      </c>
      <c r="AF4940">
        <f>MIS[[#This Row],[LTP]]*MIS[[#This Row],[OrderQuantity]]</f>
        <v>83592</v>
      </c>
      <c r="AG4940">
        <f>IF(MIS[[#This Row],[OrderSide]]="SELL",MIS[[#This Row],[VALUE]]-MIS[[#This Row],[LIVE_VALUE]],MIS[[#This Row],[LIVE_VALUE]]-MIS[[#This Row],[VALUE]])</f>
        <v>9231.9999999998254</v>
      </c>
      <c r="AH4940" t="str" cm="1">
        <f t="array" ref="AH4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0" t="str">
        <f>MIS[[#This Row],[TRADING SYMBOL]]</f>
        <v>SENSEX2552082300CE</v>
      </c>
      <c r="AJ4940" t="str">
        <f>IF(RIGHT(MIS[[#This Row],[Main/Hedge]],4)="MAIN","MAIN","HEDGE")</f>
        <v>MAIN</v>
      </c>
      <c r="AK4940" t="str" cm="1">
        <f t="array" ref="AK4940">_xlfn._xlws.FILTER(Table4[Column1],ISNUMBER(SEARCH(Table4[Column1],MIS[[#This Row],[OrderUniqueIdentifier]])),"")</f>
        <v>LONGSHORT</v>
      </c>
    </row>
    <row r="4941" spans="1:37" x14ac:dyDescent="0.25">
      <c r="A4941" t="s">
        <v>71</v>
      </c>
      <c r="B4941" t="s">
        <v>705</v>
      </c>
      <c r="C4941" t="s">
        <v>8788</v>
      </c>
      <c r="D4941" t="s">
        <v>72</v>
      </c>
      <c r="E4941" t="s">
        <v>2044</v>
      </c>
      <c r="F4941" t="s">
        <v>98</v>
      </c>
      <c r="G4941" t="s">
        <v>89</v>
      </c>
      <c r="H4941" t="s">
        <v>75</v>
      </c>
      <c r="I4941" t="s">
        <v>76</v>
      </c>
      <c r="J4941" t="s">
        <v>77</v>
      </c>
      <c r="K4941">
        <v>40</v>
      </c>
      <c r="L4941" t="s">
        <v>77</v>
      </c>
      <c r="M4941" t="s">
        <v>78</v>
      </c>
      <c r="N4941" t="s">
        <v>5932</v>
      </c>
      <c r="O4941" t="s">
        <v>8745</v>
      </c>
      <c r="P4941" t="s">
        <v>8745</v>
      </c>
      <c r="Q4941" t="s">
        <v>2048</v>
      </c>
      <c r="R4941" t="s">
        <v>79</v>
      </c>
      <c r="S4941" t="s">
        <v>25</v>
      </c>
      <c r="T4941" t="s">
        <v>2049</v>
      </c>
      <c r="U4941" t="s">
        <v>100</v>
      </c>
      <c r="V4941" t="s">
        <v>80</v>
      </c>
      <c r="W4941">
        <v>82300</v>
      </c>
      <c r="X4941" t="s">
        <v>81</v>
      </c>
      <c r="Y4941">
        <v>-40</v>
      </c>
      <c r="Z4941" t="s">
        <v>8747</v>
      </c>
      <c r="AA4941" t="s">
        <v>8747</v>
      </c>
      <c r="AB4941" t="s">
        <v>90</v>
      </c>
      <c r="AC4941" t="s">
        <v>171</v>
      </c>
      <c r="AD4941">
        <f>_xlfn.XLOOKUP(MIS[[#This Row],[TRADING SYMBOL]],[1]Sheet1!$D:$D,[1]Sheet1!$C:$C)</f>
        <v>464.4</v>
      </c>
      <c r="AE4941">
        <f>MIS[[#This Row],[OrderAverageTradedPrice]]*MIS[[#This Row],[OrderQuantity]]</f>
        <v>20644</v>
      </c>
      <c r="AF4941">
        <f>MIS[[#This Row],[LTP]]*MIS[[#This Row],[OrderQuantity]]</f>
        <v>18576</v>
      </c>
      <c r="AG4941">
        <f>IF(MIS[[#This Row],[OrderSide]]="SELL",MIS[[#This Row],[VALUE]]-MIS[[#This Row],[LIVE_VALUE]],MIS[[#This Row],[LIVE_VALUE]]-MIS[[#This Row],[VALUE]])</f>
        <v>2068</v>
      </c>
      <c r="AH4941" t="str" cm="1">
        <f t="array" ref="AH4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1" t="str">
        <f>MIS[[#This Row],[TRADING SYMBOL]]</f>
        <v>SENSEX2552082300CE</v>
      </c>
      <c r="AJ4941" t="str">
        <f>IF(RIGHT(MIS[[#This Row],[Main/Hedge]],4)="MAIN","MAIN","HEDGE")</f>
        <v>MAIN</v>
      </c>
      <c r="AK4941" t="str" cm="1">
        <f t="array" ref="AK4941">_xlfn._xlws.FILTER(Table4[Column1],ISNUMBER(SEARCH(Table4[Column1],MIS[[#This Row],[OrderUniqueIdentifier]])),"")</f>
        <v>LONGSHORT</v>
      </c>
    </row>
    <row r="4942" spans="1:37" x14ac:dyDescent="0.25">
      <c r="A4942" t="s">
        <v>71</v>
      </c>
      <c r="B4942" t="s">
        <v>761</v>
      </c>
      <c r="C4942" t="s">
        <v>8795</v>
      </c>
      <c r="D4942" t="s">
        <v>72</v>
      </c>
      <c r="E4942" t="s">
        <v>2044</v>
      </c>
      <c r="F4942" t="s">
        <v>98</v>
      </c>
      <c r="G4942" t="s">
        <v>89</v>
      </c>
      <c r="H4942" t="s">
        <v>75</v>
      </c>
      <c r="I4942" t="s">
        <v>76</v>
      </c>
      <c r="J4942" t="s">
        <v>77</v>
      </c>
      <c r="K4942">
        <v>40</v>
      </c>
      <c r="L4942" t="s">
        <v>77</v>
      </c>
      <c r="M4942" t="s">
        <v>78</v>
      </c>
      <c r="N4942" t="s">
        <v>8796</v>
      </c>
      <c r="O4942" t="s">
        <v>8744</v>
      </c>
      <c r="P4942" t="s">
        <v>8745</v>
      </c>
      <c r="Q4942" t="s">
        <v>2048</v>
      </c>
      <c r="R4942" t="s">
        <v>79</v>
      </c>
      <c r="S4942" t="s">
        <v>25</v>
      </c>
      <c r="T4942" t="s">
        <v>2049</v>
      </c>
      <c r="U4942" t="s">
        <v>100</v>
      </c>
      <c r="V4942" t="s">
        <v>80</v>
      </c>
      <c r="W4942">
        <v>82300</v>
      </c>
      <c r="X4942" t="s">
        <v>81</v>
      </c>
      <c r="Y4942">
        <v>-40</v>
      </c>
      <c r="Z4942" t="s">
        <v>8746</v>
      </c>
      <c r="AA4942" t="s">
        <v>8747</v>
      </c>
      <c r="AB4942" t="s">
        <v>90</v>
      </c>
      <c r="AC4942" t="s">
        <v>171</v>
      </c>
      <c r="AD4942">
        <f>_xlfn.XLOOKUP(MIS[[#This Row],[TRADING SYMBOL]],[1]Sheet1!$D:$D,[1]Sheet1!$C:$C)</f>
        <v>464.4</v>
      </c>
      <c r="AE4942">
        <f>MIS[[#This Row],[OrderAverageTradedPrice]]*MIS[[#This Row],[OrderQuantity]]</f>
        <v>20690</v>
      </c>
      <c r="AF4942">
        <f>MIS[[#This Row],[LTP]]*MIS[[#This Row],[OrderQuantity]]</f>
        <v>18576</v>
      </c>
      <c r="AG4942">
        <f>IF(MIS[[#This Row],[OrderSide]]="SELL",MIS[[#This Row],[VALUE]]-MIS[[#This Row],[LIVE_VALUE]],MIS[[#This Row],[LIVE_VALUE]]-MIS[[#This Row],[VALUE]])</f>
        <v>2114</v>
      </c>
      <c r="AH4942" t="str" cm="1">
        <f t="array" ref="AH4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2" t="str">
        <f>MIS[[#This Row],[TRADING SYMBOL]]</f>
        <v>SENSEX2552082300CE</v>
      </c>
      <c r="AJ4942" t="str">
        <f>IF(RIGHT(MIS[[#This Row],[Main/Hedge]],4)="MAIN","MAIN","HEDGE")</f>
        <v>MAIN</v>
      </c>
      <c r="AK4942" t="str" cm="1">
        <f t="array" ref="AK4942">_xlfn._xlws.FILTER(Table4[Column1],ISNUMBER(SEARCH(Table4[Column1],MIS[[#This Row],[OrderUniqueIdentifier]])),"")</f>
        <v>LONGSHORT</v>
      </c>
    </row>
    <row r="4943" spans="1:37" x14ac:dyDescent="0.25">
      <c r="A4943" t="s">
        <v>71</v>
      </c>
      <c r="B4943" t="s">
        <v>770</v>
      </c>
      <c r="C4943" t="s">
        <v>8797</v>
      </c>
      <c r="D4943" t="s">
        <v>72</v>
      </c>
      <c r="E4943" t="s">
        <v>2044</v>
      </c>
      <c r="F4943" t="s">
        <v>98</v>
      </c>
      <c r="G4943" t="s">
        <v>89</v>
      </c>
      <c r="H4943" t="s">
        <v>75</v>
      </c>
      <c r="I4943" t="s">
        <v>76</v>
      </c>
      <c r="J4943" t="s">
        <v>77</v>
      </c>
      <c r="K4943">
        <v>160</v>
      </c>
      <c r="L4943" t="s">
        <v>77</v>
      </c>
      <c r="M4943" t="s">
        <v>78</v>
      </c>
      <c r="N4943" t="s">
        <v>8798</v>
      </c>
      <c r="O4943" t="s">
        <v>8745</v>
      </c>
      <c r="P4943" t="s">
        <v>8745</v>
      </c>
      <c r="Q4943" t="s">
        <v>2048</v>
      </c>
      <c r="R4943" t="s">
        <v>79</v>
      </c>
      <c r="S4943" t="s">
        <v>25</v>
      </c>
      <c r="T4943" t="s">
        <v>2049</v>
      </c>
      <c r="U4943" t="s">
        <v>100</v>
      </c>
      <c r="V4943" t="s">
        <v>80</v>
      </c>
      <c r="W4943">
        <v>82300</v>
      </c>
      <c r="X4943" t="s">
        <v>81</v>
      </c>
      <c r="Y4943">
        <v>-160</v>
      </c>
      <c r="Z4943" t="s">
        <v>8747</v>
      </c>
      <c r="AA4943" t="s">
        <v>8747</v>
      </c>
      <c r="AB4943" t="s">
        <v>90</v>
      </c>
      <c r="AC4943" t="s">
        <v>171</v>
      </c>
      <c r="AD4943">
        <f>_xlfn.XLOOKUP(MIS[[#This Row],[TRADING SYMBOL]],[1]Sheet1!$D:$D,[1]Sheet1!$C:$C)</f>
        <v>464.4</v>
      </c>
      <c r="AE4943">
        <f>MIS[[#This Row],[OrderAverageTradedPrice]]*MIS[[#This Row],[OrderQuantity]]</f>
        <v>82434</v>
      </c>
      <c r="AF4943">
        <f>MIS[[#This Row],[LTP]]*MIS[[#This Row],[OrderQuantity]]</f>
        <v>74304</v>
      </c>
      <c r="AG4943">
        <f>IF(MIS[[#This Row],[OrderSide]]="SELL",MIS[[#This Row],[VALUE]]-MIS[[#This Row],[LIVE_VALUE]],MIS[[#This Row],[LIVE_VALUE]]-MIS[[#This Row],[VALUE]])</f>
        <v>8130</v>
      </c>
      <c r="AH4943" t="str" cm="1">
        <f t="array" ref="AH4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3" t="str">
        <f>MIS[[#This Row],[TRADING SYMBOL]]</f>
        <v>SENSEX2552082300CE</v>
      </c>
      <c r="AJ4943" t="str">
        <f>IF(RIGHT(MIS[[#This Row],[Main/Hedge]],4)="MAIN","MAIN","HEDGE")</f>
        <v>MAIN</v>
      </c>
      <c r="AK4943" t="str" cm="1">
        <f t="array" ref="AK4943">_xlfn._xlws.FILTER(Table4[Column1],ISNUMBER(SEARCH(Table4[Column1],MIS[[#This Row],[OrderUniqueIdentifier]])),"")</f>
        <v>LONGSHORT</v>
      </c>
    </row>
    <row r="4944" spans="1:37" x14ac:dyDescent="0.25">
      <c r="A4944" t="s">
        <v>71</v>
      </c>
      <c r="B4944" t="s">
        <v>787</v>
      </c>
      <c r="C4944" t="s">
        <v>8800</v>
      </c>
      <c r="D4944" t="s">
        <v>72</v>
      </c>
      <c r="E4944" t="s">
        <v>2044</v>
      </c>
      <c r="F4944" t="s">
        <v>98</v>
      </c>
      <c r="G4944" t="s">
        <v>89</v>
      </c>
      <c r="H4944" t="s">
        <v>75</v>
      </c>
      <c r="I4944" t="s">
        <v>76</v>
      </c>
      <c r="J4944" t="s">
        <v>77</v>
      </c>
      <c r="K4944">
        <v>20</v>
      </c>
      <c r="L4944" t="s">
        <v>77</v>
      </c>
      <c r="M4944" t="s">
        <v>78</v>
      </c>
      <c r="N4944" t="s">
        <v>6630</v>
      </c>
      <c r="O4944" t="s">
        <v>8744</v>
      </c>
      <c r="P4944" t="s">
        <v>8745</v>
      </c>
      <c r="Q4944" t="s">
        <v>2048</v>
      </c>
      <c r="R4944" t="s">
        <v>79</v>
      </c>
      <c r="S4944" t="s">
        <v>25</v>
      </c>
      <c r="T4944" t="s">
        <v>2049</v>
      </c>
      <c r="U4944" t="s">
        <v>100</v>
      </c>
      <c r="V4944" t="s">
        <v>80</v>
      </c>
      <c r="W4944">
        <v>82300</v>
      </c>
      <c r="X4944" t="s">
        <v>81</v>
      </c>
      <c r="Y4944">
        <v>-20</v>
      </c>
      <c r="Z4944" t="s">
        <v>8746</v>
      </c>
      <c r="AA4944" t="s">
        <v>8747</v>
      </c>
      <c r="AB4944" t="s">
        <v>90</v>
      </c>
      <c r="AC4944" t="s">
        <v>171</v>
      </c>
      <c r="AD4944">
        <f>_xlfn.XLOOKUP(MIS[[#This Row],[TRADING SYMBOL]],[1]Sheet1!$D:$D,[1]Sheet1!$C:$C)</f>
        <v>464.4</v>
      </c>
      <c r="AE4944">
        <f>MIS[[#This Row],[OrderAverageTradedPrice]]*MIS[[#This Row],[OrderQuantity]]</f>
        <v>10299</v>
      </c>
      <c r="AF4944">
        <f>MIS[[#This Row],[LTP]]*MIS[[#This Row],[OrderQuantity]]</f>
        <v>9288</v>
      </c>
      <c r="AG4944">
        <f>IF(MIS[[#This Row],[OrderSide]]="SELL",MIS[[#This Row],[VALUE]]-MIS[[#This Row],[LIVE_VALUE]],MIS[[#This Row],[LIVE_VALUE]]-MIS[[#This Row],[VALUE]])</f>
        <v>1011</v>
      </c>
      <c r="AH4944" t="str" cm="1">
        <f t="array" ref="AH4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4" t="str">
        <f>MIS[[#This Row],[TRADING SYMBOL]]</f>
        <v>SENSEX2552082300CE</v>
      </c>
      <c r="AJ4944" t="str">
        <f>IF(RIGHT(MIS[[#This Row],[Main/Hedge]],4)="MAIN","MAIN","HEDGE")</f>
        <v>MAIN</v>
      </c>
      <c r="AK4944" t="str" cm="1">
        <f t="array" ref="AK4944">_xlfn._xlws.FILTER(Table4[Column1],ISNUMBER(SEARCH(Table4[Column1],MIS[[#This Row],[OrderUniqueIdentifier]])),"")</f>
        <v>LONGSHORT</v>
      </c>
    </row>
    <row r="4945" spans="1:37" x14ac:dyDescent="0.25">
      <c r="A4945" t="s">
        <v>71</v>
      </c>
      <c r="B4945" t="s">
        <v>795</v>
      </c>
      <c r="C4945" t="s">
        <v>8801</v>
      </c>
      <c r="D4945" t="s">
        <v>72</v>
      </c>
      <c r="E4945" t="s">
        <v>2044</v>
      </c>
      <c r="F4945" t="s">
        <v>98</v>
      </c>
      <c r="G4945" t="s">
        <v>89</v>
      </c>
      <c r="H4945" t="s">
        <v>75</v>
      </c>
      <c r="I4945" t="s">
        <v>76</v>
      </c>
      <c r="J4945" t="s">
        <v>77</v>
      </c>
      <c r="K4945">
        <v>40</v>
      </c>
      <c r="L4945" t="s">
        <v>77</v>
      </c>
      <c r="M4945" t="s">
        <v>78</v>
      </c>
      <c r="N4945" t="s">
        <v>8802</v>
      </c>
      <c r="O4945" t="s">
        <v>8744</v>
      </c>
      <c r="P4945" t="s">
        <v>8745</v>
      </c>
      <c r="Q4945" t="s">
        <v>2048</v>
      </c>
      <c r="R4945" t="s">
        <v>79</v>
      </c>
      <c r="S4945" t="s">
        <v>25</v>
      </c>
      <c r="T4945" t="s">
        <v>2049</v>
      </c>
      <c r="U4945" t="s">
        <v>100</v>
      </c>
      <c r="V4945" t="s">
        <v>80</v>
      </c>
      <c r="W4945">
        <v>82300</v>
      </c>
      <c r="X4945" t="s">
        <v>81</v>
      </c>
      <c r="Y4945">
        <v>-40</v>
      </c>
      <c r="Z4945" t="s">
        <v>8746</v>
      </c>
      <c r="AA4945" t="s">
        <v>8747</v>
      </c>
      <c r="AB4945" t="s">
        <v>90</v>
      </c>
      <c r="AC4945" t="s">
        <v>171</v>
      </c>
      <c r="AD4945">
        <f>_xlfn.XLOOKUP(MIS[[#This Row],[TRADING SYMBOL]],[1]Sheet1!$D:$D,[1]Sheet1!$C:$C)</f>
        <v>464.4</v>
      </c>
      <c r="AE4945">
        <f>MIS[[#This Row],[OrderAverageTradedPrice]]*MIS[[#This Row],[OrderQuantity]]</f>
        <v>20664</v>
      </c>
      <c r="AF4945">
        <f>MIS[[#This Row],[LTP]]*MIS[[#This Row],[OrderQuantity]]</f>
        <v>18576</v>
      </c>
      <c r="AG4945">
        <f>IF(MIS[[#This Row],[OrderSide]]="SELL",MIS[[#This Row],[VALUE]]-MIS[[#This Row],[LIVE_VALUE]],MIS[[#This Row],[LIVE_VALUE]]-MIS[[#This Row],[VALUE]])</f>
        <v>2088</v>
      </c>
      <c r="AH4945" t="str" cm="1">
        <f t="array" ref="AH4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5" t="str">
        <f>MIS[[#This Row],[TRADING SYMBOL]]</f>
        <v>SENSEX2552082300CE</v>
      </c>
      <c r="AJ4945" t="str">
        <f>IF(RIGHT(MIS[[#This Row],[Main/Hedge]],4)="MAIN","MAIN","HEDGE")</f>
        <v>MAIN</v>
      </c>
      <c r="AK4945" t="str" cm="1">
        <f t="array" ref="AK4945">_xlfn._xlws.FILTER(Table4[Column1],ISNUMBER(SEARCH(Table4[Column1],MIS[[#This Row],[OrderUniqueIdentifier]])),"")</f>
        <v>LONGSHORT</v>
      </c>
    </row>
    <row r="4946" spans="1:37" x14ac:dyDescent="0.25">
      <c r="A4946" t="s">
        <v>71</v>
      </c>
      <c r="B4946" t="s">
        <v>839</v>
      </c>
      <c r="C4946" t="s">
        <v>8809</v>
      </c>
      <c r="D4946" t="s">
        <v>72</v>
      </c>
      <c r="E4946" t="s">
        <v>2044</v>
      </c>
      <c r="F4946" t="s">
        <v>98</v>
      </c>
      <c r="G4946" t="s">
        <v>89</v>
      </c>
      <c r="H4946" t="s">
        <v>75</v>
      </c>
      <c r="I4946" t="s">
        <v>76</v>
      </c>
      <c r="J4946" t="s">
        <v>77</v>
      </c>
      <c r="K4946">
        <v>20</v>
      </c>
      <c r="L4946" t="s">
        <v>77</v>
      </c>
      <c r="M4946" t="s">
        <v>78</v>
      </c>
      <c r="N4946" t="s">
        <v>8741</v>
      </c>
      <c r="O4946" t="s">
        <v>8744</v>
      </c>
      <c r="P4946" t="s">
        <v>8745</v>
      </c>
      <c r="Q4946" t="s">
        <v>2048</v>
      </c>
      <c r="R4946" t="s">
        <v>79</v>
      </c>
      <c r="S4946" t="s">
        <v>25</v>
      </c>
      <c r="T4946" t="s">
        <v>2049</v>
      </c>
      <c r="U4946" t="s">
        <v>100</v>
      </c>
      <c r="V4946" t="s">
        <v>80</v>
      </c>
      <c r="W4946">
        <v>82300</v>
      </c>
      <c r="X4946" t="s">
        <v>81</v>
      </c>
      <c r="Y4946">
        <v>-20</v>
      </c>
      <c r="Z4946" t="s">
        <v>8746</v>
      </c>
      <c r="AA4946" t="s">
        <v>8747</v>
      </c>
      <c r="AB4946" t="s">
        <v>90</v>
      </c>
      <c r="AC4946" t="s">
        <v>171</v>
      </c>
      <c r="AD4946">
        <f>_xlfn.XLOOKUP(MIS[[#This Row],[TRADING SYMBOL]],[1]Sheet1!$D:$D,[1]Sheet1!$C:$C)</f>
        <v>464.4</v>
      </c>
      <c r="AE4946">
        <f>MIS[[#This Row],[OrderAverageTradedPrice]]*MIS[[#This Row],[OrderQuantity]]</f>
        <v>10355</v>
      </c>
      <c r="AF4946">
        <f>MIS[[#This Row],[LTP]]*MIS[[#This Row],[OrderQuantity]]</f>
        <v>9288</v>
      </c>
      <c r="AG4946">
        <f>IF(MIS[[#This Row],[OrderSide]]="SELL",MIS[[#This Row],[VALUE]]-MIS[[#This Row],[LIVE_VALUE]],MIS[[#This Row],[LIVE_VALUE]]-MIS[[#This Row],[VALUE]])</f>
        <v>1067</v>
      </c>
      <c r="AH4946" t="str" cm="1">
        <f t="array" ref="AH4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6" t="str">
        <f>MIS[[#This Row],[TRADING SYMBOL]]</f>
        <v>SENSEX2552082300CE</v>
      </c>
      <c r="AJ4946" t="str">
        <f>IF(RIGHT(MIS[[#This Row],[Main/Hedge]],4)="MAIN","MAIN","HEDGE")</f>
        <v>MAIN</v>
      </c>
      <c r="AK4946" t="str" cm="1">
        <f t="array" ref="AK4946">_xlfn._xlws.FILTER(Table4[Column1],ISNUMBER(SEARCH(Table4[Column1],MIS[[#This Row],[OrderUniqueIdentifier]])),"")</f>
        <v>LONGSHORT</v>
      </c>
    </row>
    <row r="4947" spans="1:37" x14ac:dyDescent="0.25">
      <c r="A4947" t="s">
        <v>71</v>
      </c>
      <c r="B4947" t="s">
        <v>901</v>
      </c>
      <c r="C4947" t="s">
        <v>8820</v>
      </c>
      <c r="D4947" t="s">
        <v>72</v>
      </c>
      <c r="E4947" t="s">
        <v>2044</v>
      </c>
      <c r="F4947" t="s">
        <v>98</v>
      </c>
      <c r="G4947" t="s">
        <v>89</v>
      </c>
      <c r="H4947" t="s">
        <v>75</v>
      </c>
      <c r="I4947" t="s">
        <v>76</v>
      </c>
      <c r="J4947" t="s">
        <v>77</v>
      </c>
      <c r="K4947">
        <v>40</v>
      </c>
      <c r="L4947" t="s">
        <v>77</v>
      </c>
      <c r="M4947" t="s">
        <v>78</v>
      </c>
      <c r="N4947" t="s">
        <v>8821</v>
      </c>
      <c r="O4947" t="s">
        <v>8744</v>
      </c>
      <c r="P4947" t="s">
        <v>8745</v>
      </c>
      <c r="Q4947" t="s">
        <v>2048</v>
      </c>
      <c r="R4947" t="s">
        <v>79</v>
      </c>
      <c r="S4947" t="s">
        <v>25</v>
      </c>
      <c r="T4947" t="s">
        <v>2049</v>
      </c>
      <c r="U4947" t="s">
        <v>100</v>
      </c>
      <c r="V4947" t="s">
        <v>80</v>
      </c>
      <c r="W4947">
        <v>82300</v>
      </c>
      <c r="X4947" t="s">
        <v>81</v>
      </c>
      <c r="Y4947">
        <v>-40</v>
      </c>
      <c r="Z4947" t="s">
        <v>8746</v>
      </c>
      <c r="AA4947" t="s">
        <v>8747</v>
      </c>
      <c r="AB4947" t="s">
        <v>90</v>
      </c>
      <c r="AC4947" t="s">
        <v>171</v>
      </c>
      <c r="AD4947">
        <f>_xlfn.XLOOKUP(MIS[[#This Row],[TRADING SYMBOL]],[1]Sheet1!$D:$D,[1]Sheet1!$C:$C)</f>
        <v>464.4</v>
      </c>
      <c r="AE4947">
        <f>MIS[[#This Row],[OrderAverageTradedPrice]]*MIS[[#This Row],[OrderQuantity]]</f>
        <v>20534</v>
      </c>
      <c r="AF4947">
        <f>MIS[[#This Row],[LTP]]*MIS[[#This Row],[OrderQuantity]]</f>
        <v>18576</v>
      </c>
      <c r="AG4947">
        <f>IF(MIS[[#This Row],[OrderSide]]="SELL",MIS[[#This Row],[VALUE]]-MIS[[#This Row],[LIVE_VALUE]],MIS[[#This Row],[LIVE_VALUE]]-MIS[[#This Row],[VALUE]])</f>
        <v>1958</v>
      </c>
      <c r="AH4947" t="str" cm="1">
        <f t="array" ref="AH4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7" t="str">
        <f>MIS[[#This Row],[TRADING SYMBOL]]</f>
        <v>SENSEX2552082300CE</v>
      </c>
      <c r="AJ4947" t="str">
        <f>IF(RIGHT(MIS[[#This Row],[Main/Hedge]],4)="MAIN","MAIN","HEDGE")</f>
        <v>MAIN</v>
      </c>
      <c r="AK4947" t="str" cm="1">
        <f t="array" ref="AK4947">_xlfn._xlws.FILTER(Table4[Column1],ISNUMBER(SEARCH(Table4[Column1],MIS[[#This Row],[OrderUniqueIdentifier]])),"")</f>
        <v>LONGSHORT</v>
      </c>
    </row>
    <row r="4948" spans="1:37" x14ac:dyDescent="0.25">
      <c r="A4948" t="s">
        <v>71</v>
      </c>
      <c r="B4948" t="s">
        <v>908</v>
      </c>
      <c r="C4948" t="s">
        <v>8822</v>
      </c>
      <c r="D4948" t="s">
        <v>72</v>
      </c>
      <c r="E4948" t="s">
        <v>2044</v>
      </c>
      <c r="F4948" t="s">
        <v>98</v>
      </c>
      <c r="G4948" t="s">
        <v>89</v>
      </c>
      <c r="H4948" t="s">
        <v>75</v>
      </c>
      <c r="I4948" t="s">
        <v>76</v>
      </c>
      <c r="J4948" t="s">
        <v>77</v>
      </c>
      <c r="K4948">
        <v>20</v>
      </c>
      <c r="L4948" t="s">
        <v>77</v>
      </c>
      <c r="M4948" t="s">
        <v>78</v>
      </c>
      <c r="N4948" t="s">
        <v>8823</v>
      </c>
      <c r="O4948" t="s">
        <v>8745</v>
      </c>
      <c r="P4948" t="s">
        <v>8745</v>
      </c>
      <c r="Q4948" t="s">
        <v>2048</v>
      </c>
      <c r="R4948" t="s">
        <v>79</v>
      </c>
      <c r="S4948" t="s">
        <v>25</v>
      </c>
      <c r="T4948" t="s">
        <v>2049</v>
      </c>
      <c r="U4948" t="s">
        <v>100</v>
      </c>
      <c r="V4948" t="s">
        <v>80</v>
      </c>
      <c r="W4948">
        <v>82300</v>
      </c>
      <c r="X4948" t="s">
        <v>81</v>
      </c>
      <c r="Y4948">
        <v>-20</v>
      </c>
      <c r="Z4948" t="s">
        <v>8747</v>
      </c>
      <c r="AA4948" t="s">
        <v>8747</v>
      </c>
      <c r="AB4948" t="s">
        <v>90</v>
      </c>
      <c r="AC4948" t="s">
        <v>171</v>
      </c>
      <c r="AD4948">
        <f>_xlfn.XLOOKUP(MIS[[#This Row],[TRADING SYMBOL]],[1]Sheet1!$D:$D,[1]Sheet1!$C:$C)</f>
        <v>464.4</v>
      </c>
      <c r="AE4948">
        <f>MIS[[#This Row],[OrderAverageTradedPrice]]*MIS[[#This Row],[OrderQuantity]]</f>
        <v>10304</v>
      </c>
      <c r="AF4948">
        <f>MIS[[#This Row],[LTP]]*MIS[[#This Row],[OrderQuantity]]</f>
        <v>9288</v>
      </c>
      <c r="AG4948">
        <f>IF(MIS[[#This Row],[OrderSide]]="SELL",MIS[[#This Row],[VALUE]]-MIS[[#This Row],[LIVE_VALUE]],MIS[[#This Row],[LIVE_VALUE]]-MIS[[#This Row],[VALUE]])</f>
        <v>1016</v>
      </c>
      <c r="AH4948" t="str" cm="1">
        <f t="array" ref="AH4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8" t="str">
        <f>MIS[[#This Row],[TRADING SYMBOL]]</f>
        <v>SENSEX2552082300CE</v>
      </c>
      <c r="AJ4948" t="str">
        <f>IF(RIGHT(MIS[[#This Row],[Main/Hedge]],4)="MAIN","MAIN","HEDGE")</f>
        <v>MAIN</v>
      </c>
      <c r="AK4948" t="str" cm="1">
        <f t="array" ref="AK4948">_xlfn._xlws.FILTER(Table4[Column1],ISNUMBER(SEARCH(Table4[Column1],MIS[[#This Row],[OrderUniqueIdentifier]])),"")</f>
        <v>LONGSHORT</v>
      </c>
    </row>
    <row r="4949" spans="1:37" x14ac:dyDescent="0.25">
      <c r="A4949" t="s">
        <v>71</v>
      </c>
      <c r="B4949" t="s">
        <v>923</v>
      </c>
      <c r="C4949" t="s">
        <v>8826</v>
      </c>
      <c r="D4949" t="s">
        <v>72</v>
      </c>
      <c r="E4949" t="s">
        <v>2044</v>
      </c>
      <c r="F4949" t="s">
        <v>98</v>
      </c>
      <c r="G4949" t="s">
        <v>89</v>
      </c>
      <c r="H4949" t="s">
        <v>75</v>
      </c>
      <c r="I4949" t="s">
        <v>76</v>
      </c>
      <c r="J4949" t="s">
        <v>77</v>
      </c>
      <c r="K4949">
        <v>140</v>
      </c>
      <c r="L4949" t="s">
        <v>77</v>
      </c>
      <c r="M4949" t="s">
        <v>78</v>
      </c>
      <c r="N4949" t="s">
        <v>8827</v>
      </c>
      <c r="O4949" t="s">
        <v>8744</v>
      </c>
      <c r="P4949" t="s">
        <v>8745</v>
      </c>
      <c r="Q4949" t="s">
        <v>2048</v>
      </c>
      <c r="R4949" t="s">
        <v>79</v>
      </c>
      <c r="S4949" t="s">
        <v>25</v>
      </c>
      <c r="T4949" t="s">
        <v>2049</v>
      </c>
      <c r="U4949" t="s">
        <v>100</v>
      </c>
      <c r="V4949" t="s">
        <v>80</v>
      </c>
      <c r="W4949">
        <v>82300</v>
      </c>
      <c r="X4949" t="s">
        <v>81</v>
      </c>
      <c r="Y4949">
        <v>-140</v>
      </c>
      <c r="Z4949" t="s">
        <v>8746</v>
      </c>
      <c r="AA4949" t="s">
        <v>8747</v>
      </c>
      <c r="AB4949" t="s">
        <v>90</v>
      </c>
      <c r="AC4949" t="s">
        <v>171</v>
      </c>
      <c r="AD4949">
        <f>_xlfn.XLOOKUP(MIS[[#This Row],[TRADING SYMBOL]],[1]Sheet1!$D:$D,[1]Sheet1!$C:$C)</f>
        <v>464.4</v>
      </c>
      <c r="AE4949">
        <f>MIS[[#This Row],[OrderAverageTradedPrice]]*MIS[[#This Row],[OrderQuantity]]</f>
        <v>72187.999999999942</v>
      </c>
      <c r="AF4949">
        <f>MIS[[#This Row],[LTP]]*MIS[[#This Row],[OrderQuantity]]</f>
        <v>65016</v>
      </c>
      <c r="AG4949">
        <f>IF(MIS[[#This Row],[OrderSide]]="SELL",MIS[[#This Row],[VALUE]]-MIS[[#This Row],[LIVE_VALUE]],MIS[[#This Row],[LIVE_VALUE]]-MIS[[#This Row],[VALUE]])</f>
        <v>7171.9999999999418</v>
      </c>
      <c r="AH4949" t="str" cm="1">
        <f t="array" ref="AH4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9" t="str">
        <f>MIS[[#This Row],[TRADING SYMBOL]]</f>
        <v>SENSEX2552082300CE</v>
      </c>
      <c r="AJ4949" t="str">
        <f>IF(RIGHT(MIS[[#This Row],[Main/Hedge]],4)="MAIN","MAIN","HEDGE")</f>
        <v>MAIN</v>
      </c>
      <c r="AK4949" t="str" cm="1">
        <f t="array" ref="AK4949">_xlfn._xlws.FILTER(Table4[Column1],ISNUMBER(SEARCH(Table4[Column1],MIS[[#This Row],[OrderUniqueIdentifier]])),"")</f>
        <v>LONGSHORT</v>
      </c>
    </row>
    <row r="4950" spans="1:37" x14ac:dyDescent="0.25">
      <c r="A4950" t="s">
        <v>71</v>
      </c>
      <c r="B4950" t="s">
        <v>969</v>
      </c>
      <c r="C4950" t="s">
        <v>8836</v>
      </c>
      <c r="D4950" t="s">
        <v>72</v>
      </c>
      <c r="E4950" t="s">
        <v>2044</v>
      </c>
      <c r="F4950" t="s">
        <v>98</v>
      </c>
      <c r="G4950" t="s">
        <v>89</v>
      </c>
      <c r="H4950" t="s">
        <v>75</v>
      </c>
      <c r="I4950" t="s">
        <v>76</v>
      </c>
      <c r="J4950" t="s">
        <v>77</v>
      </c>
      <c r="K4950">
        <v>320</v>
      </c>
      <c r="L4950" t="s">
        <v>77</v>
      </c>
      <c r="M4950" t="s">
        <v>78</v>
      </c>
      <c r="N4950" t="s">
        <v>8837</v>
      </c>
      <c r="O4950" t="s">
        <v>8744</v>
      </c>
      <c r="P4950" t="s">
        <v>8745</v>
      </c>
      <c r="Q4950" t="s">
        <v>2048</v>
      </c>
      <c r="R4950" t="s">
        <v>79</v>
      </c>
      <c r="S4950" t="s">
        <v>25</v>
      </c>
      <c r="T4950" t="s">
        <v>2049</v>
      </c>
      <c r="U4950" t="s">
        <v>100</v>
      </c>
      <c r="V4950" t="s">
        <v>80</v>
      </c>
      <c r="W4950">
        <v>82300</v>
      </c>
      <c r="X4950" t="s">
        <v>81</v>
      </c>
      <c r="Y4950">
        <v>-320</v>
      </c>
      <c r="Z4950" t="s">
        <v>8746</v>
      </c>
      <c r="AA4950" t="s">
        <v>8747</v>
      </c>
      <c r="AB4950" t="s">
        <v>90</v>
      </c>
      <c r="AC4950" t="s">
        <v>171</v>
      </c>
      <c r="AD4950">
        <f>_xlfn.XLOOKUP(MIS[[#This Row],[TRADING SYMBOL]],[1]Sheet1!$D:$D,[1]Sheet1!$C:$C)</f>
        <v>464.4</v>
      </c>
      <c r="AE4950">
        <f>MIS[[#This Row],[OrderAverageTradedPrice]]*MIS[[#This Row],[OrderQuantity]]</f>
        <v>165385</v>
      </c>
      <c r="AF4950">
        <f>MIS[[#This Row],[LTP]]*MIS[[#This Row],[OrderQuantity]]</f>
        <v>148608</v>
      </c>
      <c r="AG4950">
        <f>IF(MIS[[#This Row],[OrderSide]]="SELL",MIS[[#This Row],[VALUE]]-MIS[[#This Row],[LIVE_VALUE]],MIS[[#This Row],[LIVE_VALUE]]-MIS[[#This Row],[VALUE]])</f>
        <v>16777</v>
      </c>
      <c r="AH4950" t="str" cm="1">
        <f t="array" ref="AH4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0" t="str">
        <f>MIS[[#This Row],[TRADING SYMBOL]]</f>
        <v>SENSEX2552082300CE</v>
      </c>
      <c r="AJ4950" t="str">
        <f>IF(RIGHT(MIS[[#This Row],[Main/Hedge]],4)="MAIN","MAIN","HEDGE")</f>
        <v>MAIN</v>
      </c>
      <c r="AK4950" t="str" cm="1">
        <f t="array" ref="AK4950">_xlfn._xlws.FILTER(Table4[Column1],ISNUMBER(SEARCH(Table4[Column1],MIS[[#This Row],[OrderUniqueIdentifier]])),"")</f>
        <v>LONGSHORT</v>
      </c>
    </row>
    <row r="4951" spans="1:37" x14ac:dyDescent="0.25">
      <c r="A4951" t="s">
        <v>71</v>
      </c>
      <c r="B4951" t="s">
        <v>978</v>
      </c>
      <c r="C4951" t="s">
        <v>8838</v>
      </c>
      <c r="D4951" t="s">
        <v>72</v>
      </c>
      <c r="E4951" t="s">
        <v>2044</v>
      </c>
      <c r="F4951" t="s">
        <v>98</v>
      </c>
      <c r="G4951" t="s">
        <v>89</v>
      </c>
      <c r="H4951" t="s">
        <v>75</v>
      </c>
      <c r="I4951" t="s">
        <v>76</v>
      </c>
      <c r="J4951" t="s">
        <v>77</v>
      </c>
      <c r="K4951">
        <v>40</v>
      </c>
      <c r="L4951" t="s">
        <v>77</v>
      </c>
      <c r="M4951" t="s">
        <v>78</v>
      </c>
      <c r="N4951" t="s">
        <v>8839</v>
      </c>
      <c r="O4951" t="s">
        <v>8744</v>
      </c>
      <c r="P4951" t="s">
        <v>8745</v>
      </c>
      <c r="Q4951" t="s">
        <v>2048</v>
      </c>
      <c r="R4951" t="s">
        <v>79</v>
      </c>
      <c r="S4951" t="s">
        <v>25</v>
      </c>
      <c r="T4951" t="s">
        <v>2049</v>
      </c>
      <c r="U4951" t="s">
        <v>100</v>
      </c>
      <c r="V4951" t="s">
        <v>80</v>
      </c>
      <c r="W4951">
        <v>82300</v>
      </c>
      <c r="X4951" t="s">
        <v>81</v>
      </c>
      <c r="Y4951">
        <v>-40</v>
      </c>
      <c r="Z4951" t="s">
        <v>8746</v>
      </c>
      <c r="AA4951" t="s">
        <v>8747</v>
      </c>
      <c r="AB4951" t="s">
        <v>90</v>
      </c>
      <c r="AC4951" t="s">
        <v>171</v>
      </c>
      <c r="AD4951">
        <f>_xlfn.XLOOKUP(MIS[[#This Row],[TRADING SYMBOL]],[1]Sheet1!$D:$D,[1]Sheet1!$C:$C)</f>
        <v>464.4</v>
      </c>
      <c r="AE4951">
        <f>MIS[[#This Row],[OrderAverageTradedPrice]]*MIS[[#This Row],[OrderQuantity]]</f>
        <v>20634</v>
      </c>
      <c r="AF4951">
        <f>MIS[[#This Row],[LTP]]*MIS[[#This Row],[OrderQuantity]]</f>
        <v>18576</v>
      </c>
      <c r="AG4951">
        <f>IF(MIS[[#This Row],[OrderSide]]="SELL",MIS[[#This Row],[VALUE]]-MIS[[#This Row],[LIVE_VALUE]],MIS[[#This Row],[LIVE_VALUE]]-MIS[[#This Row],[VALUE]])</f>
        <v>2058</v>
      </c>
      <c r="AH4951" t="str" cm="1">
        <f t="array" ref="AH4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1" t="str">
        <f>MIS[[#This Row],[TRADING SYMBOL]]</f>
        <v>SENSEX2552082300CE</v>
      </c>
      <c r="AJ4951" t="str">
        <f>IF(RIGHT(MIS[[#This Row],[Main/Hedge]],4)="MAIN","MAIN","HEDGE")</f>
        <v>MAIN</v>
      </c>
      <c r="AK4951" t="str" cm="1">
        <f t="array" ref="AK4951">_xlfn._xlws.FILTER(Table4[Column1],ISNUMBER(SEARCH(Table4[Column1],MIS[[#This Row],[OrderUniqueIdentifier]])),"")</f>
        <v>LONGSHORT</v>
      </c>
    </row>
    <row r="4952" spans="1:37" x14ac:dyDescent="0.25">
      <c r="A4952" t="s">
        <v>71</v>
      </c>
      <c r="B4952" t="s">
        <v>994</v>
      </c>
      <c r="C4952" t="s">
        <v>8842</v>
      </c>
      <c r="D4952" t="s">
        <v>72</v>
      </c>
      <c r="E4952" t="s">
        <v>2044</v>
      </c>
      <c r="F4952" t="s">
        <v>98</v>
      </c>
      <c r="G4952" t="s">
        <v>89</v>
      </c>
      <c r="H4952" t="s">
        <v>75</v>
      </c>
      <c r="I4952" t="s">
        <v>76</v>
      </c>
      <c r="J4952" t="s">
        <v>77</v>
      </c>
      <c r="K4952">
        <v>20</v>
      </c>
      <c r="L4952" t="s">
        <v>77</v>
      </c>
      <c r="M4952" t="s">
        <v>78</v>
      </c>
      <c r="N4952" t="s">
        <v>5932</v>
      </c>
      <c r="O4952" t="s">
        <v>8745</v>
      </c>
      <c r="P4952" t="s">
        <v>8745</v>
      </c>
      <c r="Q4952" t="s">
        <v>2048</v>
      </c>
      <c r="R4952" t="s">
        <v>79</v>
      </c>
      <c r="S4952" t="s">
        <v>25</v>
      </c>
      <c r="T4952" t="s">
        <v>2049</v>
      </c>
      <c r="U4952" t="s">
        <v>100</v>
      </c>
      <c r="V4952" t="s">
        <v>80</v>
      </c>
      <c r="W4952">
        <v>82300</v>
      </c>
      <c r="X4952" t="s">
        <v>81</v>
      </c>
      <c r="Y4952">
        <v>-20</v>
      </c>
      <c r="Z4952" t="s">
        <v>8747</v>
      </c>
      <c r="AA4952" t="s">
        <v>8747</v>
      </c>
      <c r="AB4952" t="s">
        <v>90</v>
      </c>
      <c r="AC4952" t="s">
        <v>171</v>
      </c>
      <c r="AD4952">
        <f>_xlfn.XLOOKUP(MIS[[#This Row],[TRADING SYMBOL]],[1]Sheet1!$D:$D,[1]Sheet1!$C:$C)</f>
        <v>464.4</v>
      </c>
      <c r="AE4952">
        <f>MIS[[#This Row],[OrderAverageTradedPrice]]*MIS[[#This Row],[OrderQuantity]]</f>
        <v>10322</v>
      </c>
      <c r="AF4952">
        <f>MIS[[#This Row],[LTP]]*MIS[[#This Row],[OrderQuantity]]</f>
        <v>9288</v>
      </c>
      <c r="AG4952">
        <f>IF(MIS[[#This Row],[OrderSide]]="SELL",MIS[[#This Row],[VALUE]]-MIS[[#This Row],[LIVE_VALUE]],MIS[[#This Row],[LIVE_VALUE]]-MIS[[#This Row],[VALUE]])</f>
        <v>1034</v>
      </c>
      <c r="AH4952" t="str" cm="1">
        <f t="array" ref="AH4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2" t="str">
        <f>MIS[[#This Row],[TRADING SYMBOL]]</f>
        <v>SENSEX2552082300CE</v>
      </c>
      <c r="AJ4952" t="str">
        <f>IF(RIGHT(MIS[[#This Row],[Main/Hedge]],4)="MAIN","MAIN","HEDGE")</f>
        <v>MAIN</v>
      </c>
      <c r="AK4952" t="str" cm="1">
        <f t="array" ref="AK4952">_xlfn._xlws.FILTER(Table4[Column1],ISNUMBER(SEARCH(Table4[Column1],MIS[[#This Row],[OrderUniqueIdentifier]])),"")</f>
        <v>LONGSHORT</v>
      </c>
    </row>
    <row r="4953" spans="1:37" x14ac:dyDescent="0.25">
      <c r="A4953" t="s">
        <v>71</v>
      </c>
      <c r="B4953" t="s">
        <v>1013</v>
      </c>
      <c r="C4953" t="s">
        <v>8846</v>
      </c>
      <c r="D4953" t="s">
        <v>72</v>
      </c>
      <c r="E4953" t="s">
        <v>2044</v>
      </c>
      <c r="F4953" t="s">
        <v>98</v>
      </c>
      <c r="G4953" t="s">
        <v>89</v>
      </c>
      <c r="H4953" t="s">
        <v>75</v>
      </c>
      <c r="I4953" t="s">
        <v>76</v>
      </c>
      <c r="J4953" t="s">
        <v>77</v>
      </c>
      <c r="K4953">
        <v>120</v>
      </c>
      <c r="L4953" t="s">
        <v>77</v>
      </c>
      <c r="M4953" t="s">
        <v>78</v>
      </c>
      <c r="N4953" t="s">
        <v>6630</v>
      </c>
      <c r="O4953" t="s">
        <v>8744</v>
      </c>
      <c r="P4953" t="s">
        <v>8745</v>
      </c>
      <c r="Q4953" t="s">
        <v>2048</v>
      </c>
      <c r="R4953" t="s">
        <v>79</v>
      </c>
      <c r="S4953" t="s">
        <v>25</v>
      </c>
      <c r="T4953" t="s">
        <v>2049</v>
      </c>
      <c r="U4953" t="s">
        <v>100</v>
      </c>
      <c r="V4953" t="s">
        <v>80</v>
      </c>
      <c r="W4953">
        <v>82300</v>
      </c>
      <c r="X4953" t="s">
        <v>81</v>
      </c>
      <c r="Y4953">
        <v>-120</v>
      </c>
      <c r="Z4953" t="s">
        <v>8746</v>
      </c>
      <c r="AA4953" t="s">
        <v>8747</v>
      </c>
      <c r="AB4953" t="s">
        <v>90</v>
      </c>
      <c r="AC4953" t="s">
        <v>171</v>
      </c>
      <c r="AD4953">
        <f>_xlfn.XLOOKUP(MIS[[#This Row],[TRADING SYMBOL]],[1]Sheet1!$D:$D,[1]Sheet1!$C:$C)</f>
        <v>464.4</v>
      </c>
      <c r="AE4953">
        <f>MIS[[#This Row],[OrderAverageTradedPrice]]*MIS[[#This Row],[OrderQuantity]]</f>
        <v>61794.000000000007</v>
      </c>
      <c r="AF4953">
        <f>MIS[[#This Row],[LTP]]*MIS[[#This Row],[OrderQuantity]]</f>
        <v>55728</v>
      </c>
      <c r="AG4953">
        <f>IF(MIS[[#This Row],[OrderSide]]="SELL",MIS[[#This Row],[VALUE]]-MIS[[#This Row],[LIVE_VALUE]],MIS[[#This Row],[LIVE_VALUE]]-MIS[[#This Row],[VALUE]])</f>
        <v>6066.0000000000073</v>
      </c>
      <c r="AH4953" t="str" cm="1">
        <f t="array" ref="AH4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3" t="str">
        <f>MIS[[#This Row],[TRADING SYMBOL]]</f>
        <v>SENSEX2552082300CE</v>
      </c>
      <c r="AJ4953" t="str">
        <f>IF(RIGHT(MIS[[#This Row],[Main/Hedge]],4)="MAIN","MAIN","HEDGE")</f>
        <v>MAIN</v>
      </c>
      <c r="AK4953" t="str" cm="1">
        <f t="array" ref="AK4953">_xlfn._xlws.FILTER(Table4[Column1],ISNUMBER(SEARCH(Table4[Column1],MIS[[#This Row],[OrderUniqueIdentifier]])),"")</f>
        <v>LONGSHORT</v>
      </c>
    </row>
    <row r="4954" spans="1:37" x14ac:dyDescent="0.25">
      <c r="A4954" t="s">
        <v>71</v>
      </c>
      <c r="B4954" t="s">
        <v>1021</v>
      </c>
      <c r="C4954" t="s">
        <v>8847</v>
      </c>
      <c r="D4954" t="s">
        <v>72</v>
      </c>
      <c r="E4954" t="s">
        <v>2044</v>
      </c>
      <c r="F4954" t="s">
        <v>98</v>
      </c>
      <c r="G4954" t="s">
        <v>89</v>
      </c>
      <c r="H4954" t="s">
        <v>75</v>
      </c>
      <c r="I4954" t="s">
        <v>76</v>
      </c>
      <c r="J4954" t="s">
        <v>77</v>
      </c>
      <c r="K4954">
        <v>60</v>
      </c>
      <c r="L4954" t="s">
        <v>77</v>
      </c>
      <c r="M4954" t="s">
        <v>78</v>
      </c>
      <c r="N4954" t="s">
        <v>8848</v>
      </c>
      <c r="O4954" t="s">
        <v>8744</v>
      </c>
      <c r="P4954" t="s">
        <v>8745</v>
      </c>
      <c r="Q4954" t="s">
        <v>2048</v>
      </c>
      <c r="R4954" t="s">
        <v>79</v>
      </c>
      <c r="S4954" t="s">
        <v>25</v>
      </c>
      <c r="T4954" t="s">
        <v>2049</v>
      </c>
      <c r="U4954" t="s">
        <v>100</v>
      </c>
      <c r="V4954" t="s">
        <v>80</v>
      </c>
      <c r="W4954">
        <v>82300</v>
      </c>
      <c r="X4954" t="s">
        <v>81</v>
      </c>
      <c r="Y4954">
        <v>-60</v>
      </c>
      <c r="Z4954" t="s">
        <v>8746</v>
      </c>
      <c r="AA4954" t="s">
        <v>8747</v>
      </c>
      <c r="AB4954" t="s">
        <v>90</v>
      </c>
      <c r="AC4954" t="s">
        <v>171</v>
      </c>
      <c r="AD4954">
        <f>_xlfn.XLOOKUP(MIS[[#This Row],[TRADING SYMBOL]],[1]Sheet1!$D:$D,[1]Sheet1!$C:$C)</f>
        <v>464.4</v>
      </c>
      <c r="AE4954">
        <f>MIS[[#This Row],[OrderAverageTradedPrice]]*MIS[[#This Row],[OrderQuantity]]</f>
        <v>30933.999999999964</v>
      </c>
      <c r="AF4954">
        <f>MIS[[#This Row],[LTP]]*MIS[[#This Row],[OrderQuantity]]</f>
        <v>27864</v>
      </c>
      <c r="AG4954">
        <f>IF(MIS[[#This Row],[OrderSide]]="SELL",MIS[[#This Row],[VALUE]]-MIS[[#This Row],[LIVE_VALUE]],MIS[[#This Row],[LIVE_VALUE]]-MIS[[#This Row],[VALUE]])</f>
        <v>3069.9999999999636</v>
      </c>
      <c r="AH4954" t="str" cm="1">
        <f t="array" ref="AH4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4" t="str">
        <f>MIS[[#This Row],[TRADING SYMBOL]]</f>
        <v>SENSEX2552082300CE</v>
      </c>
      <c r="AJ4954" t="str">
        <f>IF(RIGHT(MIS[[#This Row],[Main/Hedge]],4)="MAIN","MAIN","HEDGE")</f>
        <v>MAIN</v>
      </c>
      <c r="AK4954" t="str" cm="1">
        <f t="array" ref="AK4954">_xlfn._xlws.FILTER(Table4[Column1],ISNUMBER(SEARCH(Table4[Column1],MIS[[#This Row],[OrderUniqueIdentifier]])),"")</f>
        <v>LONGSHORT</v>
      </c>
    </row>
    <row r="4955" spans="1:37" x14ac:dyDescent="0.25">
      <c r="A4955" t="s">
        <v>71</v>
      </c>
      <c r="B4955" t="s">
        <v>1029</v>
      </c>
      <c r="C4955" t="s">
        <v>8849</v>
      </c>
      <c r="D4955" t="s">
        <v>72</v>
      </c>
      <c r="E4955" t="s">
        <v>2044</v>
      </c>
      <c r="F4955" t="s">
        <v>98</v>
      </c>
      <c r="G4955" t="s">
        <v>89</v>
      </c>
      <c r="H4955" t="s">
        <v>75</v>
      </c>
      <c r="I4955" t="s">
        <v>76</v>
      </c>
      <c r="J4955" t="s">
        <v>77</v>
      </c>
      <c r="K4955">
        <v>60</v>
      </c>
      <c r="L4955" t="s">
        <v>77</v>
      </c>
      <c r="M4955" t="s">
        <v>78</v>
      </c>
      <c r="N4955" t="s">
        <v>8783</v>
      </c>
      <c r="O4955" t="s">
        <v>8744</v>
      </c>
      <c r="P4955" t="s">
        <v>8745</v>
      </c>
      <c r="Q4955" t="s">
        <v>2048</v>
      </c>
      <c r="R4955" t="s">
        <v>79</v>
      </c>
      <c r="S4955" t="s">
        <v>25</v>
      </c>
      <c r="T4955" t="s">
        <v>2049</v>
      </c>
      <c r="U4955" t="s">
        <v>100</v>
      </c>
      <c r="V4955" t="s">
        <v>80</v>
      </c>
      <c r="W4955">
        <v>82300</v>
      </c>
      <c r="X4955" t="s">
        <v>81</v>
      </c>
      <c r="Y4955">
        <v>-60</v>
      </c>
      <c r="Z4955" t="s">
        <v>8746</v>
      </c>
      <c r="AA4955" t="s">
        <v>8747</v>
      </c>
      <c r="AB4955" t="s">
        <v>90</v>
      </c>
      <c r="AC4955" t="s">
        <v>171</v>
      </c>
      <c r="AD4955">
        <f>_xlfn.XLOOKUP(MIS[[#This Row],[TRADING SYMBOL]],[1]Sheet1!$D:$D,[1]Sheet1!$C:$C)</f>
        <v>464.4</v>
      </c>
      <c r="AE4955">
        <f>MIS[[#This Row],[OrderAverageTradedPrice]]*MIS[[#This Row],[OrderQuantity]]</f>
        <v>30954</v>
      </c>
      <c r="AF4955">
        <f>MIS[[#This Row],[LTP]]*MIS[[#This Row],[OrderQuantity]]</f>
        <v>27864</v>
      </c>
      <c r="AG4955">
        <f>IF(MIS[[#This Row],[OrderSide]]="SELL",MIS[[#This Row],[VALUE]]-MIS[[#This Row],[LIVE_VALUE]],MIS[[#This Row],[LIVE_VALUE]]-MIS[[#This Row],[VALUE]])</f>
        <v>3090</v>
      </c>
      <c r="AH4955" t="str" cm="1">
        <f t="array" ref="AH4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5" t="str">
        <f>MIS[[#This Row],[TRADING SYMBOL]]</f>
        <v>SENSEX2552082300CE</v>
      </c>
      <c r="AJ4955" t="str">
        <f>IF(RIGHT(MIS[[#This Row],[Main/Hedge]],4)="MAIN","MAIN","HEDGE")</f>
        <v>MAIN</v>
      </c>
      <c r="AK4955" t="str" cm="1">
        <f t="array" ref="AK4955">_xlfn._xlws.FILTER(Table4[Column1],ISNUMBER(SEARCH(Table4[Column1],MIS[[#This Row],[OrderUniqueIdentifier]])),"")</f>
        <v>LONGSHORT</v>
      </c>
    </row>
    <row r="4956" spans="1:37" x14ac:dyDescent="0.25">
      <c r="A4956" t="s">
        <v>71</v>
      </c>
      <c r="B4956" t="s">
        <v>1037</v>
      </c>
      <c r="C4956" t="s">
        <v>8850</v>
      </c>
      <c r="D4956" t="s">
        <v>72</v>
      </c>
      <c r="E4956" t="s">
        <v>2044</v>
      </c>
      <c r="F4956" t="s">
        <v>98</v>
      </c>
      <c r="G4956" t="s">
        <v>89</v>
      </c>
      <c r="H4956" t="s">
        <v>75</v>
      </c>
      <c r="I4956" t="s">
        <v>76</v>
      </c>
      <c r="J4956" t="s">
        <v>77</v>
      </c>
      <c r="K4956">
        <v>40</v>
      </c>
      <c r="L4956" t="s">
        <v>77</v>
      </c>
      <c r="M4956" t="s">
        <v>78</v>
      </c>
      <c r="N4956" t="s">
        <v>8851</v>
      </c>
      <c r="O4956" t="s">
        <v>8745</v>
      </c>
      <c r="P4956" t="s">
        <v>8745</v>
      </c>
      <c r="Q4956" t="s">
        <v>2048</v>
      </c>
      <c r="R4956" t="s">
        <v>79</v>
      </c>
      <c r="S4956" t="s">
        <v>25</v>
      </c>
      <c r="T4956" t="s">
        <v>2049</v>
      </c>
      <c r="U4956" t="s">
        <v>100</v>
      </c>
      <c r="V4956" t="s">
        <v>80</v>
      </c>
      <c r="W4956">
        <v>82300</v>
      </c>
      <c r="X4956" t="s">
        <v>81</v>
      </c>
      <c r="Y4956">
        <v>-40</v>
      </c>
      <c r="Z4956" t="s">
        <v>8747</v>
      </c>
      <c r="AA4956" t="s">
        <v>8747</v>
      </c>
      <c r="AB4956" t="s">
        <v>90</v>
      </c>
      <c r="AC4956" t="s">
        <v>171</v>
      </c>
      <c r="AD4956">
        <f>_xlfn.XLOOKUP(MIS[[#This Row],[TRADING SYMBOL]],[1]Sheet1!$D:$D,[1]Sheet1!$C:$C)</f>
        <v>464.4</v>
      </c>
      <c r="AE4956">
        <f>MIS[[#This Row],[OrderAverageTradedPrice]]*MIS[[#This Row],[OrderQuantity]]</f>
        <v>20623</v>
      </c>
      <c r="AF4956">
        <f>MIS[[#This Row],[LTP]]*MIS[[#This Row],[OrderQuantity]]</f>
        <v>18576</v>
      </c>
      <c r="AG4956">
        <f>IF(MIS[[#This Row],[OrderSide]]="SELL",MIS[[#This Row],[VALUE]]-MIS[[#This Row],[LIVE_VALUE]],MIS[[#This Row],[LIVE_VALUE]]-MIS[[#This Row],[VALUE]])</f>
        <v>2047</v>
      </c>
      <c r="AH4956" t="str" cm="1">
        <f t="array" ref="AH4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6" t="str">
        <f>MIS[[#This Row],[TRADING SYMBOL]]</f>
        <v>SENSEX2552082300CE</v>
      </c>
      <c r="AJ4956" t="str">
        <f>IF(RIGHT(MIS[[#This Row],[Main/Hedge]],4)="MAIN","MAIN","HEDGE")</f>
        <v>MAIN</v>
      </c>
      <c r="AK4956" t="str" cm="1">
        <f t="array" ref="AK4956">_xlfn._xlws.FILTER(Table4[Column1],ISNUMBER(SEARCH(Table4[Column1],MIS[[#This Row],[OrderUniqueIdentifier]])),"")</f>
        <v>LONGSHORT</v>
      </c>
    </row>
    <row r="4957" spans="1:37" x14ac:dyDescent="0.25">
      <c r="A4957" t="s">
        <v>71</v>
      </c>
      <c r="B4957" t="s">
        <v>1054</v>
      </c>
      <c r="C4957" t="s">
        <v>8854</v>
      </c>
      <c r="D4957" t="s">
        <v>72</v>
      </c>
      <c r="E4957" t="s">
        <v>2044</v>
      </c>
      <c r="F4957" t="s">
        <v>98</v>
      </c>
      <c r="G4957" t="s">
        <v>89</v>
      </c>
      <c r="H4957" t="s">
        <v>75</v>
      </c>
      <c r="I4957" t="s">
        <v>76</v>
      </c>
      <c r="J4957" t="s">
        <v>77</v>
      </c>
      <c r="K4957">
        <v>20</v>
      </c>
      <c r="L4957" t="s">
        <v>77</v>
      </c>
      <c r="M4957" t="s">
        <v>78</v>
      </c>
      <c r="N4957" t="s">
        <v>8855</v>
      </c>
      <c r="O4957" t="s">
        <v>8744</v>
      </c>
      <c r="P4957" t="s">
        <v>8745</v>
      </c>
      <c r="Q4957" t="s">
        <v>2048</v>
      </c>
      <c r="R4957" t="s">
        <v>79</v>
      </c>
      <c r="S4957" t="s">
        <v>25</v>
      </c>
      <c r="T4957" t="s">
        <v>2049</v>
      </c>
      <c r="U4957" t="s">
        <v>100</v>
      </c>
      <c r="V4957" t="s">
        <v>80</v>
      </c>
      <c r="W4957">
        <v>82300</v>
      </c>
      <c r="X4957" t="s">
        <v>81</v>
      </c>
      <c r="Y4957">
        <v>-20</v>
      </c>
      <c r="Z4957" t="s">
        <v>8746</v>
      </c>
      <c r="AA4957" t="s">
        <v>8747</v>
      </c>
      <c r="AB4957" t="s">
        <v>90</v>
      </c>
      <c r="AC4957" t="s">
        <v>171</v>
      </c>
      <c r="AD4957">
        <f>_xlfn.XLOOKUP(MIS[[#This Row],[TRADING SYMBOL]],[1]Sheet1!$D:$D,[1]Sheet1!$C:$C)</f>
        <v>464.4</v>
      </c>
      <c r="AE4957">
        <f>MIS[[#This Row],[OrderAverageTradedPrice]]*MIS[[#This Row],[OrderQuantity]]</f>
        <v>10316</v>
      </c>
      <c r="AF4957">
        <f>MIS[[#This Row],[LTP]]*MIS[[#This Row],[OrderQuantity]]</f>
        <v>9288</v>
      </c>
      <c r="AG4957">
        <f>IF(MIS[[#This Row],[OrderSide]]="SELL",MIS[[#This Row],[VALUE]]-MIS[[#This Row],[LIVE_VALUE]],MIS[[#This Row],[LIVE_VALUE]]-MIS[[#This Row],[VALUE]])</f>
        <v>1028</v>
      </c>
      <c r="AH4957" t="str" cm="1">
        <f t="array" ref="AH4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7" t="str">
        <f>MIS[[#This Row],[TRADING SYMBOL]]</f>
        <v>SENSEX2552082300CE</v>
      </c>
      <c r="AJ4957" t="str">
        <f>IF(RIGHT(MIS[[#This Row],[Main/Hedge]],4)="MAIN","MAIN","HEDGE")</f>
        <v>MAIN</v>
      </c>
      <c r="AK4957" t="str" cm="1">
        <f t="array" ref="AK4957">_xlfn._xlws.FILTER(Table4[Column1],ISNUMBER(SEARCH(Table4[Column1],MIS[[#This Row],[OrderUniqueIdentifier]])),"")</f>
        <v>LONGSHORT</v>
      </c>
    </row>
    <row r="4958" spans="1:37" x14ac:dyDescent="0.25">
      <c r="A4958" t="s">
        <v>71</v>
      </c>
      <c r="B4958" t="s">
        <v>1086</v>
      </c>
      <c r="C4958" t="s">
        <v>8861</v>
      </c>
      <c r="D4958" t="s">
        <v>72</v>
      </c>
      <c r="E4958" t="s">
        <v>2044</v>
      </c>
      <c r="F4958" t="s">
        <v>98</v>
      </c>
      <c r="G4958" t="s">
        <v>89</v>
      </c>
      <c r="H4958" t="s">
        <v>75</v>
      </c>
      <c r="I4958" t="s">
        <v>76</v>
      </c>
      <c r="J4958" t="s">
        <v>77</v>
      </c>
      <c r="K4958">
        <v>60</v>
      </c>
      <c r="L4958" t="s">
        <v>77</v>
      </c>
      <c r="M4958" t="s">
        <v>78</v>
      </c>
      <c r="N4958" t="s">
        <v>8785</v>
      </c>
      <c r="O4958" t="s">
        <v>8744</v>
      </c>
      <c r="P4958" t="s">
        <v>8745</v>
      </c>
      <c r="Q4958" t="s">
        <v>2048</v>
      </c>
      <c r="R4958" t="s">
        <v>79</v>
      </c>
      <c r="S4958" t="s">
        <v>25</v>
      </c>
      <c r="T4958" t="s">
        <v>2049</v>
      </c>
      <c r="U4958" t="s">
        <v>100</v>
      </c>
      <c r="V4958" t="s">
        <v>80</v>
      </c>
      <c r="W4958">
        <v>82300</v>
      </c>
      <c r="X4958" t="s">
        <v>81</v>
      </c>
      <c r="Y4958">
        <v>-60</v>
      </c>
      <c r="Z4958" t="s">
        <v>8746</v>
      </c>
      <c r="AA4958" t="s">
        <v>8747</v>
      </c>
      <c r="AB4958" t="s">
        <v>90</v>
      </c>
      <c r="AC4958" t="s">
        <v>171</v>
      </c>
      <c r="AD4958">
        <f>_xlfn.XLOOKUP(MIS[[#This Row],[TRADING SYMBOL]],[1]Sheet1!$D:$D,[1]Sheet1!$C:$C)</f>
        <v>464.4</v>
      </c>
      <c r="AE4958">
        <f>MIS[[#This Row],[OrderAverageTradedPrice]]*MIS[[#This Row],[OrderQuantity]]</f>
        <v>30797.999999999996</v>
      </c>
      <c r="AF4958">
        <f>MIS[[#This Row],[LTP]]*MIS[[#This Row],[OrderQuantity]]</f>
        <v>27864</v>
      </c>
      <c r="AG4958">
        <f>IF(MIS[[#This Row],[OrderSide]]="SELL",MIS[[#This Row],[VALUE]]-MIS[[#This Row],[LIVE_VALUE]],MIS[[#This Row],[LIVE_VALUE]]-MIS[[#This Row],[VALUE]])</f>
        <v>2933.9999999999964</v>
      </c>
      <c r="AH4958" t="str" cm="1">
        <f t="array" ref="AH4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8" t="str">
        <f>MIS[[#This Row],[TRADING SYMBOL]]</f>
        <v>SENSEX2552082300CE</v>
      </c>
      <c r="AJ4958" t="str">
        <f>IF(RIGHT(MIS[[#This Row],[Main/Hedge]],4)="MAIN","MAIN","HEDGE")</f>
        <v>MAIN</v>
      </c>
      <c r="AK4958" t="str" cm="1">
        <f t="array" ref="AK4958">_xlfn._xlws.FILTER(Table4[Column1],ISNUMBER(SEARCH(Table4[Column1],MIS[[#This Row],[OrderUniqueIdentifier]])),"")</f>
        <v>LONGSHORT</v>
      </c>
    </row>
    <row r="4959" spans="1:37" x14ac:dyDescent="0.25">
      <c r="A4959" t="s">
        <v>71</v>
      </c>
      <c r="B4959" t="s">
        <v>1093</v>
      </c>
      <c r="C4959" t="s">
        <v>8862</v>
      </c>
      <c r="D4959" t="s">
        <v>72</v>
      </c>
      <c r="E4959" t="s">
        <v>2044</v>
      </c>
      <c r="F4959" t="s">
        <v>98</v>
      </c>
      <c r="G4959" t="s">
        <v>89</v>
      </c>
      <c r="H4959" t="s">
        <v>75</v>
      </c>
      <c r="I4959" t="s">
        <v>76</v>
      </c>
      <c r="J4959" t="s">
        <v>77</v>
      </c>
      <c r="K4959">
        <v>140</v>
      </c>
      <c r="L4959" t="s">
        <v>77</v>
      </c>
      <c r="M4959" t="s">
        <v>78</v>
      </c>
      <c r="N4959" t="s">
        <v>223</v>
      </c>
      <c r="O4959" t="s">
        <v>8745</v>
      </c>
      <c r="P4959" t="s">
        <v>8745</v>
      </c>
      <c r="Q4959" t="s">
        <v>2048</v>
      </c>
      <c r="R4959" t="s">
        <v>79</v>
      </c>
      <c r="S4959" t="s">
        <v>25</v>
      </c>
      <c r="T4959" t="s">
        <v>2049</v>
      </c>
      <c r="U4959" t="s">
        <v>100</v>
      </c>
      <c r="V4959" t="s">
        <v>80</v>
      </c>
      <c r="W4959">
        <v>82300</v>
      </c>
      <c r="X4959" t="s">
        <v>81</v>
      </c>
      <c r="Y4959">
        <v>-140</v>
      </c>
      <c r="Z4959" t="s">
        <v>8747</v>
      </c>
      <c r="AA4959" t="s">
        <v>8747</v>
      </c>
      <c r="AB4959" t="s">
        <v>90</v>
      </c>
      <c r="AC4959" t="s">
        <v>171</v>
      </c>
      <c r="AD4959">
        <f>_xlfn.XLOOKUP(MIS[[#This Row],[TRADING SYMBOL]],[1]Sheet1!$D:$D,[1]Sheet1!$C:$C)</f>
        <v>464.4</v>
      </c>
      <c r="AE4959">
        <f>MIS[[#This Row],[OrderAverageTradedPrice]]*MIS[[#This Row],[OrderQuantity]]</f>
        <v>72240</v>
      </c>
      <c r="AF4959">
        <f>MIS[[#This Row],[LTP]]*MIS[[#This Row],[OrderQuantity]]</f>
        <v>65016</v>
      </c>
      <c r="AG4959">
        <f>IF(MIS[[#This Row],[OrderSide]]="SELL",MIS[[#This Row],[VALUE]]-MIS[[#This Row],[LIVE_VALUE]],MIS[[#This Row],[LIVE_VALUE]]-MIS[[#This Row],[VALUE]])</f>
        <v>7224</v>
      </c>
      <c r="AH4959" t="str" cm="1">
        <f t="array" ref="AH4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9" t="str">
        <f>MIS[[#This Row],[TRADING SYMBOL]]</f>
        <v>SENSEX2552082300CE</v>
      </c>
      <c r="AJ4959" t="str">
        <f>IF(RIGHT(MIS[[#This Row],[Main/Hedge]],4)="MAIN","MAIN","HEDGE")</f>
        <v>MAIN</v>
      </c>
      <c r="AK4959" t="str" cm="1">
        <f t="array" ref="AK4959">_xlfn._xlws.FILTER(Table4[Column1],ISNUMBER(SEARCH(Table4[Column1],MIS[[#This Row],[OrderUniqueIdentifier]])),"")</f>
        <v>LONGSHORT</v>
      </c>
    </row>
    <row r="4960" spans="1:37" x14ac:dyDescent="0.25">
      <c r="A4960" t="s">
        <v>71</v>
      </c>
      <c r="B4960" t="s">
        <v>1210</v>
      </c>
      <c r="C4960" t="s">
        <v>8886</v>
      </c>
      <c r="D4960" t="s">
        <v>72</v>
      </c>
      <c r="E4960" t="s">
        <v>2044</v>
      </c>
      <c r="F4960" t="s">
        <v>98</v>
      </c>
      <c r="G4960" t="s">
        <v>89</v>
      </c>
      <c r="H4960" t="s">
        <v>75</v>
      </c>
      <c r="I4960" t="s">
        <v>76</v>
      </c>
      <c r="J4960" t="s">
        <v>77</v>
      </c>
      <c r="K4960">
        <v>40</v>
      </c>
      <c r="L4960" t="s">
        <v>77</v>
      </c>
      <c r="M4960" t="s">
        <v>78</v>
      </c>
      <c r="N4960" t="s">
        <v>8887</v>
      </c>
      <c r="O4960" t="s">
        <v>8744</v>
      </c>
      <c r="P4960" t="s">
        <v>8745</v>
      </c>
      <c r="Q4960" t="s">
        <v>2048</v>
      </c>
      <c r="R4960" t="s">
        <v>79</v>
      </c>
      <c r="S4960" t="s">
        <v>25</v>
      </c>
      <c r="T4960" t="s">
        <v>2049</v>
      </c>
      <c r="U4960" t="s">
        <v>100</v>
      </c>
      <c r="V4960" t="s">
        <v>80</v>
      </c>
      <c r="W4960">
        <v>82300</v>
      </c>
      <c r="X4960" t="s">
        <v>81</v>
      </c>
      <c r="Y4960">
        <v>-40</v>
      </c>
      <c r="Z4960" t="s">
        <v>8746</v>
      </c>
      <c r="AA4960" t="s">
        <v>8747</v>
      </c>
      <c r="AB4960" t="s">
        <v>90</v>
      </c>
      <c r="AC4960" t="s">
        <v>171</v>
      </c>
      <c r="AD4960">
        <f>_xlfn.XLOOKUP(MIS[[#This Row],[TRADING SYMBOL]],[1]Sheet1!$D:$D,[1]Sheet1!$C:$C)</f>
        <v>464.4</v>
      </c>
      <c r="AE4960">
        <f>MIS[[#This Row],[OrderAverageTradedPrice]]*MIS[[#This Row],[OrderQuantity]]</f>
        <v>20666</v>
      </c>
      <c r="AF4960">
        <f>MIS[[#This Row],[LTP]]*MIS[[#This Row],[OrderQuantity]]</f>
        <v>18576</v>
      </c>
      <c r="AG4960">
        <f>IF(MIS[[#This Row],[OrderSide]]="SELL",MIS[[#This Row],[VALUE]]-MIS[[#This Row],[LIVE_VALUE]],MIS[[#This Row],[LIVE_VALUE]]-MIS[[#This Row],[VALUE]])</f>
        <v>2090</v>
      </c>
      <c r="AH4960" t="str" cm="1">
        <f t="array" ref="AH4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0" t="str">
        <f>MIS[[#This Row],[TRADING SYMBOL]]</f>
        <v>SENSEX2552082300CE</v>
      </c>
      <c r="AJ4960" t="str">
        <f>IF(RIGHT(MIS[[#This Row],[Main/Hedge]],4)="MAIN","MAIN","HEDGE")</f>
        <v>MAIN</v>
      </c>
      <c r="AK4960" t="str" cm="1">
        <f t="array" ref="AK4960">_xlfn._xlws.FILTER(Table4[Column1],ISNUMBER(SEARCH(Table4[Column1],MIS[[#This Row],[OrderUniqueIdentifier]])),"")</f>
        <v>LONGSHORT</v>
      </c>
    </row>
    <row r="4961" spans="1:37" x14ac:dyDescent="0.25">
      <c r="A4961" t="s">
        <v>71</v>
      </c>
      <c r="B4961" t="s">
        <v>1224</v>
      </c>
      <c r="C4961" t="s">
        <v>8889</v>
      </c>
      <c r="D4961" t="s">
        <v>72</v>
      </c>
      <c r="E4961" t="s">
        <v>2044</v>
      </c>
      <c r="F4961" t="s">
        <v>98</v>
      </c>
      <c r="G4961" t="s">
        <v>89</v>
      </c>
      <c r="H4961" t="s">
        <v>75</v>
      </c>
      <c r="I4961" t="s">
        <v>76</v>
      </c>
      <c r="J4961" t="s">
        <v>77</v>
      </c>
      <c r="K4961">
        <v>20</v>
      </c>
      <c r="L4961" t="s">
        <v>77</v>
      </c>
      <c r="M4961" t="s">
        <v>78</v>
      </c>
      <c r="N4961" t="s">
        <v>8890</v>
      </c>
      <c r="O4961" t="s">
        <v>8745</v>
      </c>
      <c r="P4961" t="s">
        <v>8745</v>
      </c>
      <c r="Q4961" t="s">
        <v>2048</v>
      </c>
      <c r="R4961" t="s">
        <v>79</v>
      </c>
      <c r="S4961" t="s">
        <v>25</v>
      </c>
      <c r="T4961" t="s">
        <v>2049</v>
      </c>
      <c r="U4961" t="s">
        <v>100</v>
      </c>
      <c r="V4961" t="s">
        <v>80</v>
      </c>
      <c r="W4961">
        <v>82300</v>
      </c>
      <c r="X4961" t="s">
        <v>81</v>
      </c>
      <c r="Y4961">
        <v>-20</v>
      </c>
      <c r="Z4961" t="s">
        <v>8747</v>
      </c>
      <c r="AA4961" t="s">
        <v>8747</v>
      </c>
      <c r="AB4961" t="s">
        <v>90</v>
      </c>
      <c r="AC4961" t="s">
        <v>171</v>
      </c>
      <c r="AD4961">
        <f>_xlfn.XLOOKUP(MIS[[#This Row],[TRADING SYMBOL]],[1]Sheet1!$D:$D,[1]Sheet1!$C:$C)</f>
        <v>464.4</v>
      </c>
      <c r="AE4961">
        <f>MIS[[#This Row],[OrderAverageTradedPrice]]*MIS[[#This Row],[OrderQuantity]]</f>
        <v>10321</v>
      </c>
      <c r="AF4961">
        <f>MIS[[#This Row],[LTP]]*MIS[[#This Row],[OrderQuantity]]</f>
        <v>9288</v>
      </c>
      <c r="AG4961">
        <f>IF(MIS[[#This Row],[OrderSide]]="SELL",MIS[[#This Row],[VALUE]]-MIS[[#This Row],[LIVE_VALUE]],MIS[[#This Row],[LIVE_VALUE]]-MIS[[#This Row],[VALUE]])</f>
        <v>1033</v>
      </c>
      <c r="AH4961" t="str" cm="1">
        <f t="array" ref="AH4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1" t="str">
        <f>MIS[[#This Row],[TRADING SYMBOL]]</f>
        <v>SENSEX2552082300CE</v>
      </c>
      <c r="AJ4961" t="str">
        <f>IF(RIGHT(MIS[[#This Row],[Main/Hedge]],4)="MAIN","MAIN","HEDGE")</f>
        <v>MAIN</v>
      </c>
      <c r="AK4961" t="str" cm="1">
        <f t="array" ref="AK4961">_xlfn._xlws.FILTER(Table4[Column1],ISNUMBER(SEARCH(Table4[Column1],MIS[[#This Row],[OrderUniqueIdentifier]])),"")</f>
        <v>LONGSHORT</v>
      </c>
    </row>
    <row r="4962" spans="1:37" x14ac:dyDescent="0.25">
      <c r="A4962" t="s">
        <v>71</v>
      </c>
      <c r="B4962" t="s">
        <v>1265</v>
      </c>
      <c r="C4962" t="s">
        <v>8897</v>
      </c>
      <c r="D4962" t="s">
        <v>72</v>
      </c>
      <c r="E4962" t="s">
        <v>2044</v>
      </c>
      <c r="F4962" t="s">
        <v>98</v>
      </c>
      <c r="G4962" t="s">
        <v>89</v>
      </c>
      <c r="H4962" t="s">
        <v>75</v>
      </c>
      <c r="I4962" t="s">
        <v>76</v>
      </c>
      <c r="J4962" t="s">
        <v>77</v>
      </c>
      <c r="K4962">
        <v>60</v>
      </c>
      <c r="L4962" t="s">
        <v>77</v>
      </c>
      <c r="M4962" t="s">
        <v>78</v>
      </c>
      <c r="N4962" t="s">
        <v>8817</v>
      </c>
      <c r="O4962" t="s">
        <v>8745</v>
      </c>
      <c r="P4962" t="s">
        <v>8745</v>
      </c>
      <c r="Q4962" t="s">
        <v>2048</v>
      </c>
      <c r="R4962" t="s">
        <v>79</v>
      </c>
      <c r="S4962" t="s">
        <v>25</v>
      </c>
      <c r="T4962" t="s">
        <v>2049</v>
      </c>
      <c r="U4962" t="s">
        <v>100</v>
      </c>
      <c r="V4962" t="s">
        <v>80</v>
      </c>
      <c r="W4962">
        <v>82300</v>
      </c>
      <c r="X4962" t="s">
        <v>81</v>
      </c>
      <c r="Y4962">
        <v>-60</v>
      </c>
      <c r="Z4962" t="s">
        <v>8747</v>
      </c>
      <c r="AA4962" t="s">
        <v>8747</v>
      </c>
      <c r="AB4962" t="s">
        <v>90</v>
      </c>
      <c r="AC4962" t="s">
        <v>171</v>
      </c>
      <c r="AD4962">
        <f>_xlfn.XLOOKUP(MIS[[#This Row],[TRADING SYMBOL]],[1]Sheet1!$D:$D,[1]Sheet1!$C:$C)</f>
        <v>464.4</v>
      </c>
      <c r="AE4962">
        <f>MIS[[#This Row],[OrderAverageTradedPrice]]*MIS[[#This Row],[OrderQuantity]]</f>
        <v>30942.000000000004</v>
      </c>
      <c r="AF4962">
        <f>MIS[[#This Row],[LTP]]*MIS[[#This Row],[OrderQuantity]]</f>
        <v>27864</v>
      </c>
      <c r="AG4962">
        <f>IF(MIS[[#This Row],[OrderSide]]="SELL",MIS[[#This Row],[VALUE]]-MIS[[#This Row],[LIVE_VALUE]],MIS[[#This Row],[LIVE_VALUE]]-MIS[[#This Row],[VALUE]])</f>
        <v>3078.0000000000036</v>
      </c>
      <c r="AH4962" t="str" cm="1">
        <f t="array" ref="AH4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2" t="str">
        <f>MIS[[#This Row],[TRADING SYMBOL]]</f>
        <v>SENSEX2552082300CE</v>
      </c>
      <c r="AJ4962" t="str">
        <f>IF(RIGHT(MIS[[#This Row],[Main/Hedge]],4)="MAIN","MAIN","HEDGE")</f>
        <v>MAIN</v>
      </c>
      <c r="AK4962" t="str" cm="1">
        <f t="array" ref="AK4962">_xlfn._xlws.FILTER(Table4[Column1],ISNUMBER(SEARCH(Table4[Column1],MIS[[#This Row],[OrderUniqueIdentifier]])),"")</f>
        <v>LONGSHORT</v>
      </c>
    </row>
    <row r="4963" spans="1:37" x14ac:dyDescent="0.25">
      <c r="A4963" t="s">
        <v>71</v>
      </c>
      <c r="B4963" t="s">
        <v>550</v>
      </c>
      <c r="C4963" t="s">
        <v>8753</v>
      </c>
      <c r="D4963" t="s">
        <v>72</v>
      </c>
      <c r="E4963" t="s">
        <v>2044</v>
      </c>
      <c r="F4963" t="s">
        <v>98</v>
      </c>
      <c r="G4963" t="s">
        <v>89</v>
      </c>
      <c r="H4963" t="s">
        <v>75</v>
      </c>
      <c r="I4963" t="s">
        <v>76</v>
      </c>
      <c r="J4963" t="s">
        <v>77</v>
      </c>
      <c r="K4963">
        <v>40</v>
      </c>
      <c r="L4963" t="s">
        <v>77</v>
      </c>
      <c r="M4963" t="s">
        <v>78</v>
      </c>
      <c r="N4963" t="s">
        <v>8754</v>
      </c>
      <c r="O4963" t="s">
        <v>8736</v>
      </c>
      <c r="P4963" t="s">
        <v>8736</v>
      </c>
      <c r="Q4963" t="s">
        <v>2048</v>
      </c>
      <c r="R4963" t="s">
        <v>79</v>
      </c>
      <c r="S4963" t="s">
        <v>25</v>
      </c>
      <c r="T4963" t="s">
        <v>2049</v>
      </c>
      <c r="U4963" t="s">
        <v>100</v>
      </c>
      <c r="V4963" t="s">
        <v>80</v>
      </c>
      <c r="W4963">
        <v>82300</v>
      </c>
      <c r="X4963" t="s">
        <v>81</v>
      </c>
      <c r="Y4963">
        <v>-40</v>
      </c>
      <c r="Z4963" t="s">
        <v>8738</v>
      </c>
      <c r="AA4963" t="s">
        <v>8738</v>
      </c>
      <c r="AB4963" t="s">
        <v>90</v>
      </c>
      <c r="AC4963" t="s">
        <v>171</v>
      </c>
      <c r="AD4963">
        <f>_xlfn.XLOOKUP(MIS[[#This Row],[TRADING SYMBOL]],[1]Sheet1!$D:$D,[1]Sheet1!$C:$C)</f>
        <v>464.4</v>
      </c>
      <c r="AE4963">
        <f>MIS[[#This Row],[OrderAverageTradedPrice]]*MIS[[#This Row],[OrderQuantity]]</f>
        <v>20754</v>
      </c>
      <c r="AF4963">
        <f>MIS[[#This Row],[LTP]]*MIS[[#This Row],[OrderQuantity]]</f>
        <v>18576</v>
      </c>
      <c r="AG4963">
        <f>IF(MIS[[#This Row],[OrderSide]]="SELL",MIS[[#This Row],[VALUE]]-MIS[[#This Row],[LIVE_VALUE]],MIS[[#This Row],[LIVE_VALUE]]-MIS[[#This Row],[VALUE]])</f>
        <v>2178</v>
      </c>
      <c r="AH4963" t="str" cm="1">
        <f t="array" ref="AH4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3" t="str">
        <f>MIS[[#This Row],[TRADING SYMBOL]]</f>
        <v>SENSEX2552082300CE</v>
      </c>
      <c r="AJ4963" t="str">
        <f>IF(RIGHT(MIS[[#This Row],[Main/Hedge]],4)="MAIN","MAIN","HEDGE")</f>
        <v>MAIN</v>
      </c>
      <c r="AK4963" t="str" cm="1">
        <f t="array" ref="AK4963">_xlfn._xlws.FILTER(Table4[Column1],ISNUMBER(SEARCH(Table4[Column1],MIS[[#This Row],[OrderUniqueIdentifier]])),"")</f>
        <v>LONGSHORT</v>
      </c>
    </row>
    <row r="4964" spans="1:37" x14ac:dyDescent="0.25">
      <c r="A4964" t="s">
        <v>71</v>
      </c>
      <c r="B4964" t="s">
        <v>619</v>
      </c>
      <c r="C4964" t="s">
        <v>8768</v>
      </c>
      <c r="D4964" t="s">
        <v>72</v>
      </c>
      <c r="E4964" t="s">
        <v>2044</v>
      </c>
      <c r="F4964" t="s">
        <v>98</v>
      </c>
      <c r="G4964" t="s">
        <v>89</v>
      </c>
      <c r="H4964" t="s">
        <v>75</v>
      </c>
      <c r="I4964" t="s">
        <v>76</v>
      </c>
      <c r="J4964" t="s">
        <v>77</v>
      </c>
      <c r="K4964">
        <v>80</v>
      </c>
      <c r="L4964" t="s">
        <v>77</v>
      </c>
      <c r="M4964" t="s">
        <v>78</v>
      </c>
      <c r="N4964" t="s">
        <v>8769</v>
      </c>
      <c r="O4964" t="s">
        <v>8745</v>
      </c>
      <c r="P4964" t="s">
        <v>8736</v>
      </c>
      <c r="Q4964" t="s">
        <v>2048</v>
      </c>
      <c r="R4964" t="s">
        <v>79</v>
      </c>
      <c r="S4964" t="s">
        <v>25</v>
      </c>
      <c r="T4964" t="s">
        <v>2049</v>
      </c>
      <c r="U4964" t="s">
        <v>100</v>
      </c>
      <c r="V4964" t="s">
        <v>80</v>
      </c>
      <c r="W4964">
        <v>82300</v>
      </c>
      <c r="X4964" t="s">
        <v>81</v>
      </c>
      <c r="Y4964">
        <v>-80</v>
      </c>
      <c r="Z4964" t="s">
        <v>8747</v>
      </c>
      <c r="AA4964" t="s">
        <v>8738</v>
      </c>
      <c r="AB4964" t="s">
        <v>90</v>
      </c>
      <c r="AC4964" t="s">
        <v>171</v>
      </c>
      <c r="AD4964">
        <f>_xlfn.XLOOKUP(MIS[[#This Row],[TRADING SYMBOL]],[1]Sheet1!$D:$D,[1]Sheet1!$C:$C)</f>
        <v>464.4</v>
      </c>
      <c r="AE4964">
        <f>MIS[[#This Row],[OrderAverageTradedPrice]]*MIS[[#This Row],[OrderQuantity]]</f>
        <v>41452</v>
      </c>
      <c r="AF4964">
        <f>MIS[[#This Row],[LTP]]*MIS[[#This Row],[OrderQuantity]]</f>
        <v>37152</v>
      </c>
      <c r="AG4964">
        <f>IF(MIS[[#This Row],[OrderSide]]="SELL",MIS[[#This Row],[VALUE]]-MIS[[#This Row],[LIVE_VALUE]],MIS[[#This Row],[LIVE_VALUE]]-MIS[[#This Row],[VALUE]])</f>
        <v>4300</v>
      </c>
      <c r="AH4964" t="str" cm="1">
        <f t="array" ref="AH4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4" t="str">
        <f>MIS[[#This Row],[TRADING SYMBOL]]</f>
        <v>SENSEX2552082300CE</v>
      </c>
      <c r="AJ4964" t="str">
        <f>IF(RIGHT(MIS[[#This Row],[Main/Hedge]],4)="MAIN","MAIN","HEDGE")</f>
        <v>MAIN</v>
      </c>
      <c r="AK4964" t="str" cm="1">
        <f t="array" ref="AK4964">_xlfn._xlws.FILTER(Table4[Column1],ISNUMBER(SEARCH(Table4[Column1],MIS[[#This Row],[OrderUniqueIdentifier]])),"")</f>
        <v>LONGSHORT</v>
      </c>
    </row>
    <row r="4965" spans="1:37" x14ac:dyDescent="0.25">
      <c r="A4965" t="s">
        <v>71</v>
      </c>
      <c r="B4965" t="s">
        <v>642</v>
      </c>
      <c r="C4965" t="s">
        <v>8774</v>
      </c>
      <c r="D4965" t="s">
        <v>72</v>
      </c>
      <c r="E4965" t="s">
        <v>2044</v>
      </c>
      <c r="F4965" t="s">
        <v>98</v>
      </c>
      <c r="G4965" t="s">
        <v>89</v>
      </c>
      <c r="H4965" t="s">
        <v>75</v>
      </c>
      <c r="I4965" t="s">
        <v>76</v>
      </c>
      <c r="J4965" t="s">
        <v>77</v>
      </c>
      <c r="K4965">
        <v>280</v>
      </c>
      <c r="L4965" t="s">
        <v>77</v>
      </c>
      <c r="M4965" t="s">
        <v>78</v>
      </c>
      <c r="N4965" t="s">
        <v>8775</v>
      </c>
      <c r="O4965" t="s">
        <v>8745</v>
      </c>
      <c r="P4965" t="s">
        <v>8736</v>
      </c>
      <c r="Q4965" t="s">
        <v>2048</v>
      </c>
      <c r="R4965" t="s">
        <v>79</v>
      </c>
      <c r="S4965" t="s">
        <v>25</v>
      </c>
      <c r="T4965" t="s">
        <v>2049</v>
      </c>
      <c r="U4965" t="s">
        <v>100</v>
      </c>
      <c r="V4965" t="s">
        <v>80</v>
      </c>
      <c r="W4965">
        <v>82300</v>
      </c>
      <c r="X4965" t="s">
        <v>81</v>
      </c>
      <c r="Y4965">
        <v>-280</v>
      </c>
      <c r="Z4965" t="s">
        <v>8747</v>
      </c>
      <c r="AA4965" t="s">
        <v>8738</v>
      </c>
      <c r="AB4965" t="s">
        <v>90</v>
      </c>
      <c r="AC4965" t="s">
        <v>171</v>
      </c>
      <c r="AD4965">
        <f>_xlfn.XLOOKUP(MIS[[#This Row],[TRADING SYMBOL]],[1]Sheet1!$D:$D,[1]Sheet1!$C:$C)</f>
        <v>464.4</v>
      </c>
      <c r="AE4965">
        <f>MIS[[#This Row],[OrderAverageTradedPrice]]*MIS[[#This Row],[OrderQuantity]]</f>
        <v>145285</v>
      </c>
      <c r="AF4965">
        <f>MIS[[#This Row],[LTP]]*MIS[[#This Row],[OrderQuantity]]</f>
        <v>130032</v>
      </c>
      <c r="AG4965">
        <f>IF(MIS[[#This Row],[OrderSide]]="SELL",MIS[[#This Row],[VALUE]]-MIS[[#This Row],[LIVE_VALUE]],MIS[[#This Row],[LIVE_VALUE]]-MIS[[#This Row],[VALUE]])</f>
        <v>15253</v>
      </c>
      <c r="AH4965" t="str" cm="1">
        <f t="array" ref="AH4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5" t="str">
        <f>MIS[[#This Row],[TRADING SYMBOL]]</f>
        <v>SENSEX2552082300CE</v>
      </c>
      <c r="AJ4965" t="str">
        <f>IF(RIGHT(MIS[[#This Row],[Main/Hedge]],4)="MAIN","MAIN","HEDGE")</f>
        <v>MAIN</v>
      </c>
      <c r="AK4965" t="str" cm="1">
        <f t="array" ref="AK4965">_xlfn._xlws.FILTER(Table4[Column1],ISNUMBER(SEARCH(Table4[Column1],MIS[[#This Row],[OrderUniqueIdentifier]])),"")</f>
        <v>LONGSHORT</v>
      </c>
    </row>
    <row r="4966" spans="1:37" x14ac:dyDescent="0.25">
      <c r="A4966" t="s">
        <v>71</v>
      </c>
      <c r="B4966" t="s">
        <v>652</v>
      </c>
      <c r="C4966" t="s">
        <v>8776</v>
      </c>
      <c r="D4966" t="s">
        <v>72</v>
      </c>
      <c r="E4966" t="s">
        <v>2044</v>
      </c>
      <c r="F4966" t="s">
        <v>98</v>
      </c>
      <c r="G4966" t="s">
        <v>89</v>
      </c>
      <c r="H4966" t="s">
        <v>75</v>
      </c>
      <c r="I4966" t="s">
        <v>76</v>
      </c>
      <c r="J4966" t="s">
        <v>77</v>
      </c>
      <c r="K4966">
        <v>40</v>
      </c>
      <c r="L4966" t="s">
        <v>77</v>
      </c>
      <c r="M4966" t="s">
        <v>78</v>
      </c>
      <c r="N4966" t="s">
        <v>8777</v>
      </c>
      <c r="O4966" t="s">
        <v>8745</v>
      </c>
      <c r="P4966" t="s">
        <v>8736</v>
      </c>
      <c r="Q4966" t="s">
        <v>2048</v>
      </c>
      <c r="R4966" t="s">
        <v>79</v>
      </c>
      <c r="S4966" t="s">
        <v>25</v>
      </c>
      <c r="T4966" t="s">
        <v>2049</v>
      </c>
      <c r="U4966" t="s">
        <v>100</v>
      </c>
      <c r="V4966" t="s">
        <v>80</v>
      </c>
      <c r="W4966">
        <v>82300</v>
      </c>
      <c r="X4966" t="s">
        <v>81</v>
      </c>
      <c r="Y4966">
        <v>-40</v>
      </c>
      <c r="Z4966" t="s">
        <v>8747</v>
      </c>
      <c r="AA4966" t="s">
        <v>8738</v>
      </c>
      <c r="AB4966" t="s">
        <v>90</v>
      </c>
      <c r="AC4966" t="s">
        <v>171</v>
      </c>
      <c r="AD4966">
        <f>_xlfn.XLOOKUP(MIS[[#This Row],[TRADING SYMBOL]],[1]Sheet1!$D:$D,[1]Sheet1!$C:$C)</f>
        <v>464.4</v>
      </c>
      <c r="AE4966">
        <f>MIS[[#This Row],[OrderAverageTradedPrice]]*MIS[[#This Row],[OrderQuantity]]</f>
        <v>20748</v>
      </c>
      <c r="AF4966">
        <f>MIS[[#This Row],[LTP]]*MIS[[#This Row],[OrderQuantity]]</f>
        <v>18576</v>
      </c>
      <c r="AG4966">
        <f>IF(MIS[[#This Row],[OrderSide]]="SELL",MIS[[#This Row],[VALUE]]-MIS[[#This Row],[LIVE_VALUE]],MIS[[#This Row],[LIVE_VALUE]]-MIS[[#This Row],[VALUE]])</f>
        <v>2172</v>
      </c>
      <c r="AH4966" t="str" cm="1">
        <f t="array" ref="AH4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6" t="str">
        <f>MIS[[#This Row],[TRADING SYMBOL]]</f>
        <v>SENSEX2552082300CE</v>
      </c>
      <c r="AJ4966" t="str">
        <f>IF(RIGHT(MIS[[#This Row],[Main/Hedge]],4)="MAIN","MAIN","HEDGE")</f>
        <v>MAIN</v>
      </c>
      <c r="AK4966" t="str" cm="1">
        <f t="array" ref="AK4966">_xlfn._xlws.FILTER(Table4[Column1],ISNUMBER(SEARCH(Table4[Column1],MIS[[#This Row],[OrderUniqueIdentifier]])),"")</f>
        <v>LONGSHORT</v>
      </c>
    </row>
    <row r="4967" spans="1:37" x14ac:dyDescent="0.25">
      <c r="A4967" t="s">
        <v>71</v>
      </c>
      <c r="B4967" t="s">
        <v>779</v>
      </c>
      <c r="C4967" t="s">
        <v>8799</v>
      </c>
      <c r="D4967" t="s">
        <v>72</v>
      </c>
      <c r="E4967" t="s">
        <v>2044</v>
      </c>
      <c r="F4967" t="s">
        <v>98</v>
      </c>
      <c r="G4967" t="s">
        <v>89</v>
      </c>
      <c r="H4967" t="s">
        <v>75</v>
      </c>
      <c r="I4967" t="s">
        <v>76</v>
      </c>
      <c r="J4967" t="s">
        <v>77</v>
      </c>
      <c r="K4967">
        <v>40</v>
      </c>
      <c r="L4967" t="s">
        <v>77</v>
      </c>
      <c r="M4967" t="s">
        <v>78</v>
      </c>
      <c r="N4967" t="s">
        <v>258</v>
      </c>
      <c r="O4967" t="s">
        <v>8745</v>
      </c>
      <c r="P4967" t="s">
        <v>8736</v>
      </c>
      <c r="Q4967" t="s">
        <v>2048</v>
      </c>
      <c r="R4967" t="s">
        <v>79</v>
      </c>
      <c r="S4967" t="s">
        <v>25</v>
      </c>
      <c r="T4967" t="s">
        <v>2049</v>
      </c>
      <c r="U4967" t="s">
        <v>100</v>
      </c>
      <c r="V4967" t="s">
        <v>80</v>
      </c>
      <c r="W4967">
        <v>82300</v>
      </c>
      <c r="X4967" t="s">
        <v>81</v>
      </c>
      <c r="Y4967">
        <v>-40</v>
      </c>
      <c r="Z4967" t="s">
        <v>8747</v>
      </c>
      <c r="AA4967" t="s">
        <v>8738</v>
      </c>
      <c r="AB4967" t="s">
        <v>90</v>
      </c>
      <c r="AC4967" t="s">
        <v>171</v>
      </c>
      <c r="AD4967">
        <f>_xlfn.XLOOKUP(MIS[[#This Row],[TRADING SYMBOL]],[1]Sheet1!$D:$D,[1]Sheet1!$C:$C)</f>
        <v>464.4</v>
      </c>
      <c r="AE4967">
        <f>MIS[[#This Row],[OrderAverageTradedPrice]]*MIS[[#This Row],[OrderQuantity]]</f>
        <v>20760</v>
      </c>
      <c r="AF4967">
        <f>MIS[[#This Row],[LTP]]*MIS[[#This Row],[OrderQuantity]]</f>
        <v>18576</v>
      </c>
      <c r="AG4967">
        <f>IF(MIS[[#This Row],[OrderSide]]="SELL",MIS[[#This Row],[VALUE]]-MIS[[#This Row],[LIVE_VALUE]],MIS[[#This Row],[LIVE_VALUE]]-MIS[[#This Row],[VALUE]])</f>
        <v>2184</v>
      </c>
      <c r="AH4967" t="str" cm="1">
        <f t="array" ref="AH4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7" t="str">
        <f>MIS[[#This Row],[TRADING SYMBOL]]</f>
        <v>SENSEX2552082300CE</v>
      </c>
      <c r="AJ4967" t="str">
        <f>IF(RIGHT(MIS[[#This Row],[Main/Hedge]],4)="MAIN","MAIN","HEDGE")</f>
        <v>MAIN</v>
      </c>
      <c r="AK4967" t="str" cm="1">
        <f t="array" ref="AK4967">_xlfn._xlws.FILTER(Table4[Column1],ISNUMBER(SEARCH(Table4[Column1],MIS[[#This Row],[OrderUniqueIdentifier]])),"")</f>
        <v>LONGSHORT</v>
      </c>
    </row>
    <row r="4968" spans="1:37" x14ac:dyDescent="0.25">
      <c r="A4968" t="s">
        <v>71</v>
      </c>
      <c r="B4968" t="s">
        <v>822</v>
      </c>
      <c r="C4968" t="s">
        <v>8806</v>
      </c>
      <c r="D4968" t="s">
        <v>72</v>
      </c>
      <c r="E4968" t="s">
        <v>2044</v>
      </c>
      <c r="F4968" t="s">
        <v>98</v>
      </c>
      <c r="G4968" t="s">
        <v>89</v>
      </c>
      <c r="H4968" t="s">
        <v>75</v>
      </c>
      <c r="I4968" t="s">
        <v>76</v>
      </c>
      <c r="J4968" t="s">
        <v>77</v>
      </c>
      <c r="K4968">
        <v>40</v>
      </c>
      <c r="L4968" t="s">
        <v>77</v>
      </c>
      <c r="M4968" t="s">
        <v>78</v>
      </c>
      <c r="N4968" t="s">
        <v>4600</v>
      </c>
      <c r="O4968" t="s">
        <v>8736</v>
      </c>
      <c r="P4968" t="s">
        <v>8736</v>
      </c>
      <c r="Q4968" t="s">
        <v>2048</v>
      </c>
      <c r="R4968" t="s">
        <v>79</v>
      </c>
      <c r="S4968" t="s">
        <v>25</v>
      </c>
      <c r="T4968" t="s">
        <v>2049</v>
      </c>
      <c r="U4968" t="s">
        <v>100</v>
      </c>
      <c r="V4968" t="s">
        <v>80</v>
      </c>
      <c r="W4968">
        <v>82300</v>
      </c>
      <c r="X4968" t="s">
        <v>81</v>
      </c>
      <c r="Y4968">
        <v>-40</v>
      </c>
      <c r="Z4968" t="s">
        <v>8738</v>
      </c>
      <c r="AA4968" t="s">
        <v>8738</v>
      </c>
      <c r="AB4968" t="s">
        <v>90</v>
      </c>
      <c r="AC4968" t="s">
        <v>171</v>
      </c>
      <c r="AD4968">
        <f>_xlfn.XLOOKUP(MIS[[#This Row],[TRADING SYMBOL]],[1]Sheet1!$D:$D,[1]Sheet1!$C:$C)</f>
        <v>464.4</v>
      </c>
      <c r="AE4968">
        <f>MIS[[#This Row],[OrderAverageTradedPrice]]*MIS[[#This Row],[OrderQuantity]]</f>
        <v>20790</v>
      </c>
      <c r="AF4968">
        <f>MIS[[#This Row],[LTP]]*MIS[[#This Row],[OrderQuantity]]</f>
        <v>18576</v>
      </c>
      <c r="AG4968">
        <f>IF(MIS[[#This Row],[OrderSide]]="SELL",MIS[[#This Row],[VALUE]]-MIS[[#This Row],[LIVE_VALUE]],MIS[[#This Row],[LIVE_VALUE]]-MIS[[#This Row],[VALUE]])</f>
        <v>2214</v>
      </c>
      <c r="AH4968" t="str" cm="1">
        <f t="array" ref="AH4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8" t="str">
        <f>MIS[[#This Row],[TRADING SYMBOL]]</f>
        <v>SENSEX2552082300CE</v>
      </c>
      <c r="AJ4968" t="str">
        <f>IF(RIGHT(MIS[[#This Row],[Main/Hedge]],4)="MAIN","MAIN","HEDGE")</f>
        <v>MAIN</v>
      </c>
      <c r="AK4968" t="str" cm="1">
        <f t="array" ref="AK4968">_xlfn._xlws.FILTER(Table4[Column1],ISNUMBER(SEARCH(Table4[Column1],MIS[[#This Row],[OrderUniqueIdentifier]])),"")</f>
        <v>LONGSHORT</v>
      </c>
    </row>
    <row r="4969" spans="1:37" x14ac:dyDescent="0.25">
      <c r="A4969" t="s">
        <v>71</v>
      </c>
      <c r="B4969" t="s">
        <v>847</v>
      </c>
      <c r="C4969" t="s">
        <v>8810</v>
      </c>
      <c r="D4969" t="s">
        <v>72</v>
      </c>
      <c r="E4969" t="s">
        <v>2044</v>
      </c>
      <c r="F4969" t="s">
        <v>98</v>
      </c>
      <c r="G4969" t="s">
        <v>89</v>
      </c>
      <c r="H4969" t="s">
        <v>75</v>
      </c>
      <c r="I4969" t="s">
        <v>76</v>
      </c>
      <c r="J4969" t="s">
        <v>77</v>
      </c>
      <c r="K4969">
        <v>280</v>
      </c>
      <c r="L4969" t="s">
        <v>77</v>
      </c>
      <c r="M4969" t="s">
        <v>78</v>
      </c>
      <c r="N4969" t="s">
        <v>8811</v>
      </c>
      <c r="O4969" t="s">
        <v>8745</v>
      </c>
      <c r="P4969" t="s">
        <v>8736</v>
      </c>
      <c r="Q4969" t="s">
        <v>2048</v>
      </c>
      <c r="R4969" t="s">
        <v>79</v>
      </c>
      <c r="S4969" t="s">
        <v>25</v>
      </c>
      <c r="T4969" t="s">
        <v>2049</v>
      </c>
      <c r="U4969" t="s">
        <v>100</v>
      </c>
      <c r="V4969" t="s">
        <v>80</v>
      </c>
      <c r="W4969">
        <v>82300</v>
      </c>
      <c r="X4969" t="s">
        <v>81</v>
      </c>
      <c r="Y4969">
        <v>-280</v>
      </c>
      <c r="Z4969" t="s">
        <v>8747</v>
      </c>
      <c r="AA4969" t="s">
        <v>8738</v>
      </c>
      <c r="AB4969" t="s">
        <v>90</v>
      </c>
      <c r="AC4969" t="s">
        <v>171</v>
      </c>
      <c r="AD4969">
        <f>_xlfn.XLOOKUP(MIS[[#This Row],[TRADING SYMBOL]],[1]Sheet1!$D:$D,[1]Sheet1!$C:$C)</f>
        <v>464.4</v>
      </c>
      <c r="AE4969">
        <f>MIS[[#This Row],[OrderAverageTradedPrice]]*MIS[[#This Row],[OrderQuantity]]</f>
        <v>144473.99999999985</v>
      </c>
      <c r="AF4969">
        <f>MIS[[#This Row],[LTP]]*MIS[[#This Row],[OrderQuantity]]</f>
        <v>130032</v>
      </c>
      <c r="AG4969">
        <f>IF(MIS[[#This Row],[OrderSide]]="SELL",MIS[[#This Row],[VALUE]]-MIS[[#This Row],[LIVE_VALUE]],MIS[[#This Row],[LIVE_VALUE]]-MIS[[#This Row],[VALUE]])</f>
        <v>14441.999999999854</v>
      </c>
      <c r="AH4969" t="str" cm="1">
        <f t="array" ref="AH4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9" t="str">
        <f>MIS[[#This Row],[TRADING SYMBOL]]</f>
        <v>SENSEX2552082300CE</v>
      </c>
      <c r="AJ4969" t="str">
        <f>IF(RIGHT(MIS[[#This Row],[Main/Hedge]],4)="MAIN","MAIN","HEDGE")</f>
        <v>MAIN</v>
      </c>
      <c r="AK4969" t="str" cm="1">
        <f t="array" ref="AK4969">_xlfn._xlws.FILTER(Table4[Column1],ISNUMBER(SEARCH(Table4[Column1],MIS[[#This Row],[OrderUniqueIdentifier]])),"")</f>
        <v>LONGSHORT</v>
      </c>
    </row>
    <row r="4970" spans="1:37" x14ac:dyDescent="0.25">
      <c r="A4970" t="s">
        <v>71</v>
      </c>
      <c r="B4970" t="s">
        <v>880</v>
      </c>
      <c r="C4970" t="s">
        <v>8816</v>
      </c>
      <c r="D4970" t="s">
        <v>72</v>
      </c>
      <c r="E4970" t="s">
        <v>2044</v>
      </c>
      <c r="F4970" t="s">
        <v>98</v>
      </c>
      <c r="G4970" t="s">
        <v>89</v>
      </c>
      <c r="H4970" t="s">
        <v>75</v>
      </c>
      <c r="I4970" t="s">
        <v>76</v>
      </c>
      <c r="J4970" t="s">
        <v>77</v>
      </c>
      <c r="K4970">
        <v>60</v>
      </c>
      <c r="L4970" t="s">
        <v>77</v>
      </c>
      <c r="M4970" t="s">
        <v>78</v>
      </c>
      <c r="N4970" t="s">
        <v>8817</v>
      </c>
      <c r="O4970" t="s">
        <v>8745</v>
      </c>
      <c r="P4970" t="s">
        <v>8736</v>
      </c>
      <c r="Q4970" t="s">
        <v>2048</v>
      </c>
      <c r="R4970" t="s">
        <v>79</v>
      </c>
      <c r="S4970" t="s">
        <v>25</v>
      </c>
      <c r="T4970" t="s">
        <v>2049</v>
      </c>
      <c r="U4970" t="s">
        <v>100</v>
      </c>
      <c r="V4970" t="s">
        <v>80</v>
      </c>
      <c r="W4970">
        <v>82300</v>
      </c>
      <c r="X4970" t="s">
        <v>81</v>
      </c>
      <c r="Y4970">
        <v>-60</v>
      </c>
      <c r="Z4970" t="s">
        <v>8747</v>
      </c>
      <c r="AA4970" t="s">
        <v>8738</v>
      </c>
      <c r="AB4970" t="s">
        <v>90</v>
      </c>
      <c r="AC4970" t="s">
        <v>171</v>
      </c>
      <c r="AD4970">
        <f>_xlfn.XLOOKUP(MIS[[#This Row],[TRADING SYMBOL]],[1]Sheet1!$D:$D,[1]Sheet1!$C:$C)</f>
        <v>464.4</v>
      </c>
      <c r="AE4970">
        <f>MIS[[#This Row],[OrderAverageTradedPrice]]*MIS[[#This Row],[OrderQuantity]]</f>
        <v>30942.000000000004</v>
      </c>
      <c r="AF4970">
        <f>MIS[[#This Row],[LTP]]*MIS[[#This Row],[OrderQuantity]]</f>
        <v>27864</v>
      </c>
      <c r="AG4970">
        <f>IF(MIS[[#This Row],[OrderSide]]="SELL",MIS[[#This Row],[VALUE]]-MIS[[#This Row],[LIVE_VALUE]],MIS[[#This Row],[LIVE_VALUE]]-MIS[[#This Row],[VALUE]])</f>
        <v>3078.0000000000036</v>
      </c>
      <c r="AH4970" t="str" cm="1">
        <f t="array" ref="AH4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0" t="str">
        <f>MIS[[#This Row],[TRADING SYMBOL]]</f>
        <v>SENSEX2552082300CE</v>
      </c>
      <c r="AJ4970" t="str">
        <f>IF(RIGHT(MIS[[#This Row],[Main/Hedge]],4)="MAIN","MAIN","HEDGE")</f>
        <v>MAIN</v>
      </c>
      <c r="AK4970" t="str" cm="1">
        <f t="array" ref="AK4970">_xlfn._xlws.FILTER(Table4[Column1],ISNUMBER(SEARCH(Table4[Column1],MIS[[#This Row],[OrderUniqueIdentifier]])),"")</f>
        <v>LONGSHORT</v>
      </c>
    </row>
    <row r="4971" spans="1:37" x14ac:dyDescent="0.25">
      <c r="A4971" t="s">
        <v>71</v>
      </c>
      <c r="B4971" t="s">
        <v>1077</v>
      </c>
      <c r="C4971" t="s">
        <v>8859</v>
      </c>
      <c r="D4971" t="s">
        <v>72</v>
      </c>
      <c r="E4971" t="s">
        <v>2044</v>
      </c>
      <c r="F4971" t="s">
        <v>98</v>
      </c>
      <c r="G4971" t="s">
        <v>89</v>
      </c>
      <c r="H4971" t="s">
        <v>75</v>
      </c>
      <c r="I4971" t="s">
        <v>76</v>
      </c>
      <c r="J4971" t="s">
        <v>77</v>
      </c>
      <c r="K4971">
        <v>240</v>
      </c>
      <c r="L4971" t="s">
        <v>77</v>
      </c>
      <c r="M4971" t="s">
        <v>78</v>
      </c>
      <c r="N4971" t="s">
        <v>8860</v>
      </c>
      <c r="O4971" t="s">
        <v>8745</v>
      </c>
      <c r="P4971" t="s">
        <v>8736</v>
      </c>
      <c r="Q4971" t="s">
        <v>2048</v>
      </c>
      <c r="R4971" t="s">
        <v>79</v>
      </c>
      <c r="S4971" t="s">
        <v>25</v>
      </c>
      <c r="T4971" t="s">
        <v>2049</v>
      </c>
      <c r="U4971" t="s">
        <v>100</v>
      </c>
      <c r="V4971" t="s">
        <v>80</v>
      </c>
      <c r="W4971">
        <v>82300</v>
      </c>
      <c r="X4971" t="s">
        <v>81</v>
      </c>
      <c r="Y4971">
        <v>-240</v>
      </c>
      <c r="Z4971" t="s">
        <v>8747</v>
      </c>
      <c r="AA4971" t="s">
        <v>8738</v>
      </c>
      <c r="AB4971" t="s">
        <v>90</v>
      </c>
      <c r="AC4971" t="s">
        <v>171</v>
      </c>
      <c r="AD4971">
        <f>_xlfn.XLOOKUP(MIS[[#This Row],[TRADING SYMBOL]],[1]Sheet1!$D:$D,[1]Sheet1!$C:$C)</f>
        <v>464.4</v>
      </c>
      <c r="AE4971">
        <f>MIS[[#This Row],[OrderAverageTradedPrice]]*MIS[[#This Row],[OrderQuantity]]</f>
        <v>124503.99999999983</v>
      </c>
      <c r="AF4971">
        <f>MIS[[#This Row],[LTP]]*MIS[[#This Row],[OrderQuantity]]</f>
        <v>111456</v>
      </c>
      <c r="AG4971">
        <f>IF(MIS[[#This Row],[OrderSide]]="SELL",MIS[[#This Row],[VALUE]]-MIS[[#This Row],[LIVE_VALUE]],MIS[[#This Row],[LIVE_VALUE]]-MIS[[#This Row],[VALUE]])</f>
        <v>13047.999999999825</v>
      </c>
      <c r="AH4971" t="str" cm="1">
        <f t="array" ref="AH4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1" t="str">
        <f>MIS[[#This Row],[TRADING SYMBOL]]</f>
        <v>SENSEX2552082300CE</v>
      </c>
      <c r="AJ4971" t="str">
        <f>IF(RIGHT(MIS[[#This Row],[Main/Hedge]],4)="MAIN","MAIN","HEDGE")</f>
        <v>MAIN</v>
      </c>
      <c r="AK4971" t="str" cm="1">
        <f t="array" ref="AK4971">_xlfn._xlws.FILTER(Table4[Column1],ISNUMBER(SEARCH(Table4[Column1],MIS[[#This Row],[OrderUniqueIdentifier]])),"")</f>
        <v>LONGSHORT</v>
      </c>
    </row>
    <row r="4972" spans="1:37" x14ac:dyDescent="0.25">
      <c r="A4972" t="s">
        <v>71</v>
      </c>
      <c r="B4972" t="s">
        <v>1100</v>
      </c>
      <c r="C4972" t="s">
        <v>8863</v>
      </c>
      <c r="D4972" t="s">
        <v>72</v>
      </c>
      <c r="E4972" t="s">
        <v>2044</v>
      </c>
      <c r="F4972" t="s">
        <v>98</v>
      </c>
      <c r="G4972" t="s">
        <v>89</v>
      </c>
      <c r="H4972" t="s">
        <v>75</v>
      </c>
      <c r="I4972" t="s">
        <v>76</v>
      </c>
      <c r="J4972" t="s">
        <v>77</v>
      </c>
      <c r="K4972">
        <v>20</v>
      </c>
      <c r="L4972" t="s">
        <v>77</v>
      </c>
      <c r="M4972" t="s">
        <v>78</v>
      </c>
      <c r="N4972" t="s">
        <v>8735</v>
      </c>
      <c r="O4972" t="s">
        <v>8745</v>
      </c>
      <c r="P4972" t="s">
        <v>8736</v>
      </c>
      <c r="Q4972" t="s">
        <v>2048</v>
      </c>
      <c r="R4972" t="s">
        <v>79</v>
      </c>
      <c r="S4972" t="s">
        <v>25</v>
      </c>
      <c r="T4972" t="s">
        <v>2049</v>
      </c>
      <c r="U4972" t="s">
        <v>100</v>
      </c>
      <c r="V4972" t="s">
        <v>80</v>
      </c>
      <c r="W4972">
        <v>82300</v>
      </c>
      <c r="X4972" t="s">
        <v>81</v>
      </c>
      <c r="Y4972">
        <v>-20</v>
      </c>
      <c r="Z4972" t="s">
        <v>8747</v>
      </c>
      <c r="AA4972" t="s">
        <v>8738</v>
      </c>
      <c r="AB4972" t="s">
        <v>90</v>
      </c>
      <c r="AC4972" t="s">
        <v>171</v>
      </c>
      <c r="AD4972">
        <f>_xlfn.XLOOKUP(MIS[[#This Row],[TRADING SYMBOL]],[1]Sheet1!$D:$D,[1]Sheet1!$C:$C)</f>
        <v>464.4</v>
      </c>
      <c r="AE4972">
        <f>MIS[[#This Row],[OrderAverageTradedPrice]]*MIS[[#This Row],[OrderQuantity]]</f>
        <v>10360</v>
      </c>
      <c r="AF4972">
        <f>MIS[[#This Row],[LTP]]*MIS[[#This Row],[OrderQuantity]]</f>
        <v>9288</v>
      </c>
      <c r="AG4972">
        <f>IF(MIS[[#This Row],[OrderSide]]="SELL",MIS[[#This Row],[VALUE]]-MIS[[#This Row],[LIVE_VALUE]],MIS[[#This Row],[LIVE_VALUE]]-MIS[[#This Row],[VALUE]])</f>
        <v>1072</v>
      </c>
      <c r="AH4972" t="str" cm="1">
        <f t="array" ref="AH4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2" t="str">
        <f>MIS[[#This Row],[TRADING SYMBOL]]</f>
        <v>SENSEX2552082300CE</v>
      </c>
      <c r="AJ4972" t="str">
        <f>IF(RIGHT(MIS[[#This Row],[Main/Hedge]],4)="MAIN","MAIN","HEDGE")</f>
        <v>MAIN</v>
      </c>
      <c r="AK4972" t="str" cm="1">
        <f t="array" ref="AK4972">_xlfn._xlws.FILTER(Table4[Column1],ISNUMBER(SEARCH(Table4[Column1],MIS[[#This Row],[OrderUniqueIdentifier]])),"")</f>
        <v>LONGSHORT</v>
      </c>
    </row>
    <row r="4973" spans="1:37" x14ac:dyDescent="0.25">
      <c r="A4973" t="s">
        <v>71</v>
      </c>
      <c r="B4973" t="s">
        <v>1108</v>
      </c>
      <c r="C4973" t="s">
        <v>8864</v>
      </c>
      <c r="D4973" t="s">
        <v>72</v>
      </c>
      <c r="E4973" t="s">
        <v>2044</v>
      </c>
      <c r="F4973" t="s">
        <v>98</v>
      </c>
      <c r="G4973" t="s">
        <v>89</v>
      </c>
      <c r="H4973" t="s">
        <v>75</v>
      </c>
      <c r="I4973" t="s">
        <v>76</v>
      </c>
      <c r="J4973" t="s">
        <v>77</v>
      </c>
      <c r="K4973">
        <v>60</v>
      </c>
      <c r="L4973" t="s">
        <v>77</v>
      </c>
      <c r="M4973" t="s">
        <v>78</v>
      </c>
      <c r="N4973" t="s">
        <v>8865</v>
      </c>
      <c r="O4973" t="s">
        <v>8745</v>
      </c>
      <c r="P4973" t="s">
        <v>8736</v>
      </c>
      <c r="Q4973" t="s">
        <v>2048</v>
      </c>
      <c r="R4973" t="s">
        <v>79</v>
      </c>
      <c r="S4973" t="s">
        <v>25</v>
      </c>
      <c r="T4973" t="s">
        <v>2049</v>
      </c>
      <c r="U4973" t="s">
        <v>100</v>
      </c>
      <c r="V4973" t="s">
        <v>80</v>
      </c>
      <c r="W4973">
        <v>82300</v>
      </c>
      <c r="X4973" t="s">
        <v>81</v>
      </c>
      <c r="Y4973">
        <v>-60</v>
      </c>
      <c r="Z4973" t="s">
        <v>8747</v>
      </c>
      <c r="AA4973" t="s">
        <v>8738</v>
      </c>
      <c r="AB4973" t="s">
        <v>90</v>
      </c>
      <c r="AC4973" t="s">
        <v>171</v>
      </c>
      <c r="AD4973">
        <f>_xlfn.XLOOKUP(MIS[[#This Row],[TRADING SYMBOL]],[1]Sheet1!$D:$D,[1]Sheet1!$C:$C)</f>
        <v>464.4</v>
      </c>
      <c r="AE4973">
        <f>MIS[[#This Row],[OrderAverageTradedPrice]]*MIS[[#This Row],[OrderQuantity]]</f>
        <v>31110.999999999956</v>
      </c>
      <c r="AF4973">
        <f>MIS[[#This Row],[LTP]]*MIS[[#This Row],[OrderQuantity]]</f>
        <v>27864</v>
      </c>
      <c r="AG4973">
        <f>IF(MIS[[#This Row],[OrderSide]]="SELL",MIS[[#This Row],[VALUE]]-MIS[[#This Row],[LIVE_VALUE]],MIS[[#This Row],[LIVE_VALUE]]-MIS[[#This Row],[VALUE]])</f>
        <v>3246.9999999999563</v>
      </c>
      <c r="AH4973" t="str" cm="1">
        <f t="array" ref="AH4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3" t="str">
        <f>MIS[[#This Row],[TRADING SYMBOL]]</f>
        <v>SENSEX2552082300CE</v>
      </c>
      <c r="AJ4973" t="str">
        <f>IF(RIGHT(MIS[[#This Row],[Main/Hedge]],4)="MAIN","MAIN","HEDGE")</f>
        <v>MAIN</v>
      </c>
      <c r="AK4973" t="str" cm="1">
        <f t="array" ref="AK4973">_xlfn._xlws.FILTER(Table4[Column1],ISNUMBER(SEARCH(Table4[Column1],MIS[[#This Row],[OrderUniqueIdentifier]])),"")</f>
        <v>LONGSHORT</v>
      </c>
    </row>
    <row r="4974" spans="1:37" x14ac:dyDescent="0.25">
      <c r="A4974" t="s">
        <v>71</v>
      </c>
      <c r="B4974" t="s">
        <v>1135</v>
      </c>
      <c r="C4974" t="s">
        <v>8870</v>
      </c>
      <c r="D4974" t="s">
        <v>72</v>
      </c>
      <c r="E4974" t="s">
        <v>2044</v>
      </c>
      <c r="F4974" t="s">
        <v>98</v>
      </c>
      <c r="G4974" t="s">
        <v>89</v>
      </c>
      <c r="H4974" t="s">
        <v>75</v>
      </c>
      <c r="I4974" t="s">
        <v>76</v>
      </c>
      <c r="J4974" t="s">
        <v>77</v>
      </c>
      <c r="K4974">
        <v>220</v>
      </c>
      <c r="L4974" t="s">
        <v>77</v>
      </c>
      <c r="M4974" t="s">
        <v>78</v>
      </c>
      <c r="N4974" t="s">
        <v>8871</v>
      </c>
      <c r="O4974" t="s">
        <v>8736</v>
      </c>
      <c r="P4974" t="s">
        <v>8736</v>
      </c>
      <c r="Q4974" t="s">
        <v>2048</v>
      </c>
      <c r="R4974" t="s">
        <v>79</v>
      </c>
      <c r="S4974" t="s">
        <v>25</v>
      </c>
      <c r="T4974" t="s">
        <v>2049</v>
      </c>
      <c r="U4974" t="s">
        <v>100</v>
      </c>
      <c r="V4974" t="s">
        <v>80</v>
      </c>
      <c r="W4974">
        <v>82300</v>
      </c>
      <c r="X4974" t="s">
        <v>81</v>
      </c>
      <c r="Y4974">
        <v>-220</v>
      </c>
      <c r="Z4974" t="s">
        <v>8738</v>
      </c>
      <c r="AA4974" t="s">
        <v>8738</v>
      </c>
      <c r="AB4974" t="s">
        <v>90</v>
      </c>
      <c r="AC4974" t="s">
        <v>171</v>
      </c>
      <c r="AD4974">
        <f>_xlfn.XLOOKUP(MIS[[#This Row],[TRADING SYMBOL]],[1]Sheet1!$D:$D,[1]Sheet1!$C:$C)</f>
        <v>464.4</v>
      </c>
      <c r="AE4974">
        <f>MIS[[#This Row],[OrderAverageTradedPrice]]*MIS[[#This Row],[OrderQuantity]]</f>
        <v>114226.99999999993</v>
      </c>
      <c r="AF4974">
        <f>MIS[[#This Row],[LTP]]*MIS[[#This Row],[OrderQuantity]]</f>
        <v>102168</v>
      </c>
      <c r="AG4974">
        <f>IF(MIS[[#This Row],[OrderSide]]="SELL",MIS[[#This Row],[VALUE]]-MIS[[#This Row],[LIVE_VALUE]],MIS[[#This Row],[LIVE_VALUE]]-MIS[[#This Row],[VALUE]])</f>
        <v>12058.999999999927</v>
      </c>
      <c r="AH4974" t="str" cm="1">
        <f t="array" ref="AH4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4" t="str">
        <f>MIS[[#This Row],[TRADING SYMBOL]]</f>
        <v>SENSEX2552082300CE</v>
      </c>
      <c r="AJ4974" t="str">
        <f>IF(RIGHT(MIS[[#This Row],[Main/Hedge]],4)="MAIN","MAIN","HEDGE")</f>
        <v>MAIN</v>
      </c>
      <c r="AK4974" t="str" cm="1">
        <f t="array" ref="AK4974">_xlfn._xlws.FILTER(Table4[Column1],ISNUMBER(SEARCH(Table4[Column1],MIS[[#This Row],[OrderUniqueIdentifier]])),"")</f>
        <v>LONGSHORT</v>
      </c>
    </row>
    <row r="4975" spans="1:37" x14ac:dyDescent="0.25">
      <c r="A4975" t="s">
        <v>71</v>
      </c>
      <c r="B4975" t="s">
        <v>1202</v>
      </c>
      <c r="C4975" t="s">
        <v>8884</v>
      </c>
      <c r="D4975" t="s">
        <v>72</v>
      </c>
      <c r="E4975" t="s">
        <v>2044</v>
      </c>
      <c r="F4975" t="s">
        <v>98</v>
      </c>
      <c r="G4975" t="s">
        <v>89</v>
      </c>
      <c r="H4975" t="s">
        <v>75</v>
      </c>
      <c r="I4975" t="s">
        <v>76</v>
      </c>
      <c r="J4975" t="s">
        <v>77</v>
      </c>
      <c r="K4975">
        <v>40</v>
      </c>
      <c r="L4975" t="s">
        <v>77</v>
      </c>
      <c r="M4975" t="s">
        <v>78</v>
      </c>
      <c r="N4975" t="s">
        <v>8885</v>
      </c>
      <c r="O4975" t="s">
        <v>8736</v>
      </c>
      <c r="P4975" t="s">
        <v>8736</v>
      </c>
      <c r="Q4975" t="s">
        <v>2048</v>
      </c>
      <c r="R4975" t="s">
        <v>79</v>
      </c>
      <c r="S4975" t="s">
        <v>25</v>
      </c>
      <c r="T4975" t="s">
        <v>2049</v>
      </c>
      <c r="U4975" t="s">
        <v>100</v>
      </c>
      <c r="V4975" t="s">
        <v>80</v>
      </c>
      <c r="W4975">
        <v>82300</v>
      </c>
      <c r="X4975" t="s">
        <v>81</v>
      </c>
      <c r="Y4975">
        <v>-40</v>
      </c>
      <c r="Z4975" t="s">
        <v>8738</v>
      </c>
      <c r="AA4975" t="s">
        <v>8738</v>
      </c>
      <c r="AB4975" t="s">
        <v>90</v>
      </c>
      <c r="AC4975" t="s">
        <v>171</v>
      </c>
      <c r="AD4975">
        <f>_xlfn.XLOOKUP(MIS[[#This Row],[TRADING SYMBOL]],[1]Sheet1!$D:$D,[1]Sheet1!$C:$C)</f>
        <v>464.4</v>
      </c>
      <c r="AE4975">
        <f>MIS[[#This Row],[OrderAverageTradedPrice]]*MIS[[#This Row],[OrderQuantity]]</f>
        <v>20792</v>
      </c>
      <c r="AF4975">
        <f>MIS[[#This Row],[LTP]]*MIS[[#This Row],[OrderQuantity]]</f>
        <v>18576</v>
      </c>
      <c r="AG4975">
        <f>IF(MIS[[#This Row],[OrderSide]]="SELL",MIS[[#This Row],[VALUE]]-MIS[[#This Row],[LIVE_VALUE]],MIS[[#This Row],[LIVE_VALUE]]-MIS[[#This Row],[VALUE]])</f>
        <v>2216</v>
      </c>
      <c r="AH4975" t="str" cm="1">
        <f t="array" ref="AH4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5" t="str">
        <f>MIS[[#This Row],[TRADING SYMBOL]]</f>
        <v>SENSEX2552082300CE</v>
      </c>
      <c r="AJ4975" t="str">
        <f>IF(RIGHT(MIS[[#This Row],[Main/Hedge]],4)="MAIN","MAIN","HEDGE")</f>
        <v>MAIN</v>
      </c>
      <c r="AK4975" t="str" cm="1">
        <f t="array" ref="AK4975">_xlfn._xlws.FILTER(Table4[Column1],ISNUMBER(SEARCH(Table4[Column1],MIS[[#This Row],[OrderUniqueIdentifier]])),"")</f>
        <v>LONGSHORT</v>
      </c>
    </row>
    <row r="4976" spans="1:37" x14ac:dyDescent="0.25">
      <c r="A4976" t="s">
        <v>71</v>
      </c>
      <c r="B4976" t="s">
        <v>1217</v>
      </c>
      <c r="C4976" t="s">
        <v>8888</v>
      </c>
      <c r="D4976" t="s">
        <v>72</v>
      </c>
      <c r="E4976" t="s">
        <v>2044</v>
      </c>
      <c r="F4976" t="s">
        <v>98</v>
      </c>
      <c r="G4976" t="s">
        <v>89</v>
      </c>
      <c r="H4976" t="s">
        <v>75</v>
      </c>
      <c r="I4976" t="s">
        <v>76</v>
      </c>
      <c r="J4976" t="s">
        <v>77</v>
      </c>
      <c r="K4976">
        <v>40</v>
      </c>
      <c r="L4976" t="s">
        <v>77</v>
      </c>
      <c r="M4976" t="s">
        <v>78</v>
      </c>
      <c r="N4976" t="s">
        <v>8760</v>
      </c>
      <c r="O4976" t="s">
        <v>8745</v>
      </c>
      <c r="P4976" t="s">
        <v>8736</v>
      </c>
      <c r="Q4976" t="s">
        <v>2048</v>
      </c>
      <c r="R4976" t="s">
        <v>79</v>
      </c>
      <c r="S4976" t="s">
        <v>25</v>
      </c>
      <c r="T4976" t="s">
        <v>2049</v>
      </c>
      <c r="U4976" t="s">
        <v>100</v>
      </c>
      <c r="V4976" t="s">
        <v>80</v>
      </c>
      <c r="W4976">
        <v>82300</v>
      </c>
      <c r="X4976" t="s">
        <v>81</v>
      </c>
      <c r="Y4976">
        <v>-40</v>
      </c>
      <c r="Z4976" t="s">
        <v>8747</v>
      </c>
      <c r="AA4976" t="s">
        <v>8738</v>
      </c>
      <c r="AB4976" t="s">
        <v>90</v>
      </c>
      <c r="AC4976" t="s">
        <v>171</v>
      </c>
      <c r="AD4976">
        <f>_xlfn.XLOOKUP(MIS[[#This Row],[TRADING SYMBOL]],[1]Sheet1!$D:$D,[1]Sheet1!$C:$C)</f>
        <v>464.4</v>
      </c>
      <c r="AE4976">
        <f>MIS[[#This Row],[OrderAverageTradedPrice]]*MIS[[#This Row],[OrderQuantity]]</f>
        <v>20724</v>
      </c>
      <c r="AF4976">
        <f>MIS[[#This Row],[LTP]]*MIS[[#This Row],[OrderQuantity]]</f>
        <v>18576</v>
      </c>
      <c r="AG4976">
        <f>IF(MIS[[#This Row],[OrderSide]]="SELL",MIS[[#This Row],[VALUE]]-MIS[[#This Row],[LIVE_VALUE]],MIS[[#This Row],[LIVE_VALUE]]-MIS[[#This Row],[VALUE]])</f>
        <v>2148</v>
      </c>
      <c r="AH4976" t="str" cm="1">
        <f t="array" ref="AH4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6" t="str">
        <f>MIS[[#This Row],[TRADING SYMBOL]]</f>
        <v>SENSEX2552082300CE</v>
      </c>
      <c r="AJ4976" t="str">
        <f>IF(RIGHT(MIS[[#This Row],[Main/Hedge]],4)="MAIN","MAIN","HEDGE")</f>
        <v>MAIN</v>
      </c>
      <c r="AK4976" t="str" cm="1">
        <f t="array" ref="AK4976">_xlfn._xlws.FILTER(Table4[Column1],ISNUMBER(SEARCH(Table4[Column1],MIS[[#This Row],[OrderUniqueIdentifier]])),"")</f>
        <v>LONGSHORT</v>
      </c>
    </row>
    <row r="4977" spans="1:37" x14ac:dyDescent="0.25">
      <c r="A4977" t="s">
        <v>71</v>
      </c>
      <c r="B4977" t="s">
        <v>1227</v>
      </c>
      <c r="C4977" t="s">
        <v>8891</v>
      </c>
      <c r="D4977" t="s">
        <v>72</v>
      </c>
      <c r="E4977" t="s">
        <v>2044</v>
      </c>
      <c r="F4977" t="s">
        <v>98</v>
      </c>
      <c r="G4977" t="s">
        <v>89</v>
      </c>
      <c r="H4977" t="s">
        <v>75</v>
      </c>
      <c r="I4977" t="s">
        <v>76</v>
      </c>
      <c r="J4977" t="s">
        <v>77</v>
      </c>
      <c r="K4977">
        <v>40</v>
      </c>
      <c r="L4977" t="s">
        <v>77</v>
      </c>
      <c r="M4977" t="s">
        <v>78</v>
      </c>
      <c r="N4977" t="s">
        <v>8735</v>
      </c>
      <c r="O4977" t="s">
        <v>8745</v>
      </c>
      <c r="P4977" t="s">
        <v>8736</v>
      </c>
      <c r="Q4977" t="s">
        <v>2048</v>
      </c>
      <c r="R4977" t="s">
        <v>79</v>
      </c>
      <c r="S4977" t="s">
        <v>25</v>
      </c>
      <c r="T4977" t="s">
        <v>2049</v>
      </c>
      <c r="U4977" t="s">
        <v>100</v>
      </c>
      <c r="V4977" t="s">
        <v>80</v>
      </c>
      <c r="W4977">
        <v>82300</v>
      </c>
      <c r="X4977" t="s">
        <v>81</v>
      </c>
      <c r="Y4977">
        <v>-40</v>
      </c>
      <c r="Z4977" t="s">
        <v>8747</v>
      </c>
      <c r="AA4977" t="s">
        <v>8738</v>
      </c>
      <c r="AB4977" t="s">
        <v>90</v>
      </c>
      <c r="AC4977" t="s">
        <v>171</v>
      </c>
      <c r="AD4977">
        <f>_xlfn.XLOOKUP(MIS[[#This Row],[TRADING SYMBOL]],[1]Sheet1!$D:$D,[1]Sheet1!$C:$C)</f>
        <v>464.4</v>
      </c>
      <c r="AE4977">
        <f>MIS[[#This Row],[OrderAverageTradedPrice]]*MIS[[#This Row],[OrderQuantity]]</f>
        <v>20720</v>
      </c>
      <c r="AF4977">
        <f>MIS[[#This Row],[LTP]]*MIS[[#This Row],[OrderQuantity]]</f>
        <v>18576</v>
      </c>
      <c r="AG4977">
        <f>IF(MIS[[#This Row],[OrderSide]]="SELL",MIS[[#This Row],[VALUE]]-MIS[[#This Row],[LIVE_VALUE]],MIS[[#This Row],[LIVE_VALUE]]-MIS[[#This Row],[VALUE]])</f>
        <v>2144</v>
      </c>
      <c r="AH4977" t="str" cm="1">
        <f t="array" ref="AH4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7" t="str">
        <f>MIS[[#This Row],[TRADING SYMBOL]]</f>
        <v>SENSEX2552082300CE</v>
      </c>
      <c r="AJ4977" t="str">
        <f>IF(RIGHT(MIS[[#This Row],[Main/Hedge]],4)="MAIN","MAIN","HEDGE")</f>
        <v>MAIN</v>
      </c>
      <c r="AK4977" t="str" cm="1">
        <f t="array" ref="AK4977">_xlfn._xlws.FILTER(Table4[Column1],ISNUMBER(SEARCH(Table4[Column1],MIS[[#This Row],[OrderUniqueIdentifier]])),"")</f>
        <v>LONGSHORT</v>
      </c>
    </row>
    <row r="4978" spans="1:37" x14ac:dyDescent="0.25">
      <c r="A4978" t="s">
        <v>71</v>
      </c>
      <c r="B4978" t="s">
        <v>1258</v>
      </c>
      <c r="C4978" t="s">
        <v>8896</v>
      </c>
      <c r="D4978" t="s">
        <v>72</v>
      </c>
      <c r="E4978" t="s">
        <v>2044</v>
      </c>
      <c r="F4978" t="s">
        <v>98</v>
      </c>
      <c r="G4978" t="s">
        <v>89</v>
      </c>
      <c r="H4978" t="s">
        <v>75</v>
      </c>
      <c r="I4978" t="s">
        <v>76</v>
      </c>
      <c r="J4978" t="s">
        <v>77</v>
      </c>
      <c r="K4978">
        <v>40</v>
      </c>
      <c r="L4978" t="s">
        <v>77</v>
      </c>
      <c r="M4978" t="s">
        <v>78</v>
      </c>
      <c r="N4978" t="s">
        <v>258</v>
      </c>
      <c r="O4978" t="s">
        <v>8745</v>
      </c>
      <c r="P4978" t="s">
        <v>8736</v>
      </c>
      <c r="Q4978" t="s">
        <v>2048</v>
      </c>
      <c r="R4978" t="s">
        <v>79</v>
      </c>
      <c r="S4978" t="s">
        <v>25</v>
      </c>
      <c r="T4978" t="s">
        <v>2049</v>
      </c>
      <c r="U4978" t="s">
        <v>100</v>
      </c>
      <c r="V4978" t="s">
        <v>80</v>
      </c>
      <c r="W4978">
        <v>82300</v>
      </c>
      <c r="X4978" t="s">
        <v>81</v>
      </c>
      <c r="Y4978">
        <v>-40</v>
      </c>
      <c r="Z4978" t="s">
        <v>8747</v>
      </c>
      <c r="AA4978" t="s">
        <v>8738</v>
      </c>
      <c r="AB4978" t="s">
        <v>90</v>
      </c>
      <c r="AC4978" t="s">
        <v>171</v>
      </c>
      <c r="AD4978">
        <f>_xlfn.XLOOKUP(MIS[[#This Row],[TRADING SYMBOL]],[1]Sheet1!$D:$D,[1]Sheet1!$C:$C)</f>
        <v>464.4</v>
      </c>
      <c r="AE4978">
        <f>MIS[[#This Row],[OrderAverageTradedPrice]]*MIS[[#This Row],[OrderQuantity]]</f>
        <v>20760</v>
      </c>
      <c r="AF4978">
        <f>MIS[[#This Row],[LTP]]*MIS[[#This Row],[OrderQuantity]]</f>
        <v>18576</v>
      </c>
      <c r="AG4978">
        <f>IF(MIS[[#This Row],[OrderSide]]="SELL",MIS[[#This Row],[VALUE]]-MIS[[#This Row],[LIVE_VALUE]],MIS[[#This Row],[LIVE_VALUE]]-MIS[[#This Row],[VALUE]])</f>
        <v>2184</v>
      </c>
      <c r="AH4978" t="str" cm="1">
        <f t="array" ref="AH4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8" t="str">
        <f>MIS[[#This Row],[TRADING SYMBOL]]</f>
        <v>SENSEX2552082300CE</v>
      </c>
      <c r="AJ4978" t="str">
        <f>IF(RIGHT(MIS[[#This Row],[Main/Hedge]],4)="MAIN","MAIN","HEDGE")</f>
        <v>MAIN</v>
      </c>
      <c r="AK4978" t="str" cm="1">
        <f t="array" ref="AK4978">_xlfn._xlws.FILTER(Table4[Column1],ISNUMBER(SEARCH(Table4[Column1],MIS[[#This Row],[OrderUniqueIdentifier]])),"")</f>
        <v>LONGSHORT</v>
      </c>
    </row>
    <row r="4979" spans="1:37" x14ac:dyDescent="0.25">
      <c r="A4979" t="s">
        <v>1357</v>
      </c>
      <c r="B4979" t="s">
        <v>1358</v>
      </c>
      <c r="C4979" t="s">
        <v>8916</v>
      </c>
      <c r="D4979" t="s">
        <v>72</v>
      </c>
      <c r="E4979" t="s">
        <v>2044</v>
      </c>
      <c r="F4979" t="s">
        <v>98</v>
      </c>
      <c r="G4979" t="s">
        <v>89</v>
      </c>
      <c r="H4979" t="s">
        <v>93</v>
      </c>
      <c r="I4979" t="s">
        <v>76</v>
      </c>
      <c r="J4979" t="s">
        <v>8754</v>
      </c>
      <c r="K4979">
        <v>20</v>
      </c>
      <c r="L4979" t="s">
        <v>77</v>
      </c>
      <c r="M4979" t="s">
        <v>78</v>
      </c>
      <c r="N4979" t="s">
        <v>8754</v>
      </c>
      <c r="O4979" t="s">
        <v>8736</v>
      </c>
      <c r="P4979" t="s">
        <v>8736</v>
      </c>
      <c r="Q4979" t="s">
        <v>2048</v>
      </c>
      <c r="R4979" t="s">
        <v>79</v>
      </c>
      <c r="S4979" t="s">
        <v>25</v>
      </c>
      <c r="T4979" t="s">
        <v>2049</v>
      </c>
      <c r="U4979" t="s">
        <v>100</v>
      </c>
      <c r="V4979" t="s">
        <v>80</v>
      </c>
      <c r="W4979">
        <v>82300</v>
      </c>
      <c r="X4979" t="s">
        <v>81</v>
      </c>
      <c r="Y4979">
        <v>-20</v>
      </c>
      <c r="Z4979" t="s">
        <v>8738</v>
      </c>
      <c r="AA4979" t="s">
        <v>8738</v>
      </c>
      <c r="AB4979" t="s">
        <v>90</v>
      </c>
      <c r="AC4979" t="s">
        <v>171</v>
      </c>
      <c r="AD4979">
        <f>_xlfn.XLOOKUP(MIS[[#This Row],[TRADING SYMBOL]],[1]Sheet1!$D:$D,[1]Sheet1!$C:$C)</f>
        <v>464.4</v>
      </c>
      <c r="AE4979">
        <f>MIS[[#This Row],[OrderAverageTradedPrice]]*MIS[[#This Row],[OrderQuantity]]</f>
        <v>10377</v>
      </c>
      <c r="AF4979">
        <f>MIS[[#This Row],[LTP]]*MIS[[#This Row],[OrderQuantity]]</f>
        <v>9288</v>
      </c>
      <c r="AG4979">
        <f>IF(MIS[[#This Row],[OrderSide]]="SELL",MIS[[#This Row],[VALUE]]-MIS[[#This Row],[LIVE_VALUE]],MIS[[#This Row],[LIVE_VALUE]]-MIS[[#This Row],[VALUE]])</f>
        <v>1089</v>
      </c>
      <c r="AH4979" t="str" cm="1">
        <f t="array" ref="AH4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9" t="str">
        <f>MIS[[#This Row],[TRADING SYMBOL]]</f>
        <v>SENSEX2552082300CE</v>
      </c>
      <c r="AJ4979" t="str">
        <f>IF(RIGHT(MIS[[#This Row],[Main/Hedge]],4)="MAIN","MAIN","HEDGE")</f>
        <v>MAIN</v>
      </c>
      <c r="AK4979" t="str" cm="1">
        <f t="array" ref="AK4979">_xlfn._xlws.FILTER(Table4[Column1],ISNUMBER(SEARCH(Table4[Column1],MIS[[#This Row],[OrderUniqueIdentifier]])),"")</f>
        <v>LONGSHORT</v>
      </c>
    </row>
    <row r="4980" spans="1:37" x14ac:dyDescent="0.25">
      <c r="A4980" t="s">
        <v>1555</v>
      </c>
      <c r="B4980" t="s">
        <v>1556</v>
      </c>
      <c r="C4980" t="s">
        <v>8953</v>
      </c>
      <c r="D4980" t="s">
        <v>72</v>
      </c>
      <c r="E4980" t="s">
        <v>2044</v>
      </c>
      <c r="F4980" t="s">
        <v>98</v>
      </c>
      <c r="G4980" t="s">
        <v>89</v>
      </c>
      <c r="H4980" t="s">
        <v>93</v>
      </c>
      <c r="I4980" t="s">
        <v>76</v>
      </c>
      <c r="J4980" t="s">
        <v>8954</v>
      </c>
      <c r="K4980">
        <v>500</v>
      </c>
      <c r="L4980" t="s">
        <v>77</v>
      </c>
      <c r="M4980" t="s">
        <v>78</v>
      </c>
      <c r="N4980" t="s">
        <v>8955</v>
      </c>
      <c r="O4980" t="s">
        <v>8736</v>
      </c>
      <c r="P4980" t="s">
        <v>8736</v>
      </c>
      <c r="Q4980" t="s">
        <v>2048</v>
      </c>
      <c r="R4980" t="s">
        <v>79</v>
      </c>
      <c r="S4980" t="s">
        <v>25</v>
      </c>
      <c r="T4980" t="s">
        <v>2049</v>
      </c>
      <c r="U4980" t="s">
        <v>100</v>
      </c>
      <c r="V4980" t="s">
        <v>80</v>
      </c>
      <c r="W4980">
        <v>82300</v>
      </c>
      <c r="X4980" t="s">
        <v>81</v>
      </c>
      <c r="Y4980">
        <v>-500</v>
      </c>
      <c r="Z4980" t="s">
        <v>8738</v>
      </c>
      <c r="AA4980" t="s">
        <v>8738</v>
      </c>
      <c r="AB4980" t="s">
        <v>90</v>
      </c>
      <c r="AC4980" t="s">
        <v>171</v>
      </c>
      <c r="AD4980">
        <f>_xlfn.XLOOKUP(MIS[[#This Row],[TRADING SYMBOL]],[1]Sheet1!$D:$D,[1]Sheet1!$C:$C)</f>
        <v>464.4</v>
      </c>
      <c r="AE4980">
        <f>MIS[[#This Row],[OrderAverageTradedPrice]]*MIS[[#This Row],[OrderQuantity]]</f>
        <v>259262.99999999997</v>
      </c>
      <c r="AF4980">
        <f>MIS[[#This Row],[LTP]]*MIS[[#This Row],[OrderQuantity]]</f>
        <v>232200</v>
      </c>
      <c r="AG4980">
        <f>IF(MIS[[#This Row],[OrderSide]]="SELL",MIS[[#This Row],[VALUE]]-MIS[[#This Row],[LIVE_VALUE]],MIS[[#This Row],[LIVE_VALUE]]-MIS[[#This Row],[VALUE]])</f>
        <v>27062.999999999971</v>
      </c>
      <c r="AH4980" t="str" cm="1">
        <f t="array" ref="AH4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0" t="str">
        <f>MIS[[#This Row],[TRADING SYMBOL]]</f>
        <v>SENSEX2552082300CE</v>
      </c>
      <c r="AJ4980" t="str">
        <f>IF(RIGHT(MIS[[#This Row],[Main/Hedge]],4)="MAIN","MAIN","HEDGE")</f>
        <v>MAIN</v>
      </c>
      <c r="AK4980" t="str" cm="1">
        <f t="array" ref="AK4980">_xlfn._xlws.FILTER(Table4[Column1],ISNUMBER(SEARCH(Table4[Column1],MIS[[#This Row],[OrderUniqueIdentifier]])),"")</f>
        <v>LONGSHORT</v>
      </c>
    </row>
    <row r="4981" spans="1:37" x14ac:dyDescent="0.25">
      <c r="A4981" t="s">
        <v>1555</v>
      </c>
      <c r="B4981" t="s">
        <v>1577</v>
      </c>
      <c r="C4981" t="s">
        <v>8959</v>
      </c>
      <c r="D4981" t="s">
        <v>72</v>
      </c>
      <c r="E4981" t="s">
        <v>2044</v>
      </c>
      <c r="F4981" t="s">
        <v>98</v>
      </c>
      <c r="G4981" t="s">
        <v>89</v>
      </c>
      <c r="H4981" t="s">
        <v>93</v>
      </c>
      <c r="I4981" t="s">
        <v>76</v>
      </c>
      <c r="J4981" t="s">
        <v>8754</v>
      </c>
      <c r="K4981">
        <v>500</v>
      </c>
      <c r="L4981" t="s">
        <v>77</v>
      </c>
      <c r="M4981" t="s">
        <v>78</v>
      </c>
      <c r="N4981" t="s">
        <v>8960</v>
      </c>
      <c r="O4981" t="s">
        <v>8745</v>
      </c>
      <c r="P4981" t="s">
        <v>8736</v>
      </c>
      <c r="Q4981" t="s">
        <v>2048</v>
      </c>
      <c r="R4981" t="s">
        <v>79</v>
      </c>
      <c r="S4981" t="s">
        <v>25</v>
      </c>
      <c r="T4981" t="s">
        <v>2049</v>
      </c>
      <c r="U4981" t="s">
        <v>100</v>
      </c>
      <c r="V4981" t="s">
        <v>80</v>
      </c>
      <c r="W4981">
        <v>82300</v>
      </c>
      <c r="X4981" t="s">
        <v>81</v>
      </c>
      <c r="Y4981">
        <v>-500</v>
      </c>
      <c r="Z4981" t="s">
        <v>8747</v>
      </c>
      <c r="AA4981" t="s">
        <v>8738</v>
      </c>
      <c r="AB4981" t="s">
        <v>90</v>
      </c>
      <c r="AC4981" t="s">
        <v>171</v>
      </c>
      <c r="AD4981">
        <f>_xlfn.XLOOKUP(MIS[[#This Row],[TRADING SYMBOL]],[1]Sheet1!$D:$D,[1]Sheet1!$C:$C)</f>
        <v>464.4</v>
      </c>
      <c r="AE4981">
        <f>MIS[[#This Row],[OrderAverageTradedPrice]]*MIS[[#This Row],[OrderQuantity]]</f>
        <v>259219</v>
      </c>
      <c r="AF4981">
        <f>MIS[[#This Row],[LTP]]*MIS[[#This Row],[OrderQuantity]]</f>
        <v>232200</v>
      </c>
      <c r="AG4981">
        <f>IF(MIS[[#This Row],[OrderSide]]="SELL",MIS[[#This Row],[VALUE]]-MIS[[#This Row],[LIVE_VALUE]],MIS[[#This Row],[LIVE_VALUE]]-MIS[[#This Row],[VALUE]])</f>
        <v>27019</v>
      </c>
      <c r="AH4981" t="str" cm="1">
        <f t="array" ref="AH4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1" t="str">
        <f>MIS[[#This Row],[TRADING SYMBOL]]</f>
        <v>SENSEX2552082300CE</v>
      </c>
      <c r="AJ4981" t="str">
        <f>IF(RIGHT(MIS[[#This Row],[Main/Hedge]],4)="MAIN","MAIN","HEDGE")</f>
        <v>MAIN</v>
      </c>
      <c r="AK4981" t="str" cm="1">
        <f t="array" ref="AK4981">_xlfn._xlws.FILTER(Table4[Column1],ISNUMBER(SEARCH(Table4[Column1],MIS[[#This Row],[OrderUniqueIdentifier]])),"")</f>
        <v>LONGSHORT</v>
      </c>
    </row>
    <row r="4982" spans="1:37" x14ac:dyDescent="0.25">
      <c r="A4982" t="s">
        <v>1555</v>
      </c>
      <c r="B4982" t="s">
        <v>1577</v>
      </c>
      <c r="C4982" t="s">
        <v>8961</v>
      </c>
      <c r="D4982" t="s">
        <v>72</v>
      </c>
      <c r="E4982" t="s">
        <v>2044</v>
      </c>
      <c r="F4982" t="s">
        <v>98</v>
      </c>
      <c r="G4982" t="s">
        <v>89</v>
      </c>
      <c r="H4982" t="s">
        <v>93</v>
      </c>
      <c r="I4982" t="s">
        <v>76</v>
      </c>
      <c r="J4982" t="s">
        <v>8954</v>
      </c>
      <c r="K4982">
        <v>60</v>
      </c>
      <c r="L4982" t="s">
        <v>77</v>
      </c>
      <c r="M4982" t="s">
        <v>78</v>
      </c>
      <c r="N4982" t="s">
        <v>8954</v>
      </c>
      <c r="O4982" t="s">
        <v>8736</v>
      </c>
      <c r="P4982" t="s">
        <v>8736</v>
      </c>
      <c r="Q4982" t="s">
        <v>2048</v>
      </c>
      <c r="R4982" t="s">
        <v>79</v>
      </c>
      <c r="S4982" t="s">
        <v>25</v>
      </c>
      <c r="T4982" t="s">
        <v>2049</v>
      </c>
      <c r="U4982" t="s">
        <v>100</v>
      </c>
      <c r="V4982" t="s">
        <v>80</v>
      </c>
      <c r="W4982">
        <v>82300</v>
      </c>
      <c r="X4982" t="s">
        <v>81</v>
      </c>
      <c r="Y4982">
        <v>-60</v>
      </c>
      <c r="Z4982" t="s">
        <v>8738</v>
      </c>
      <c r="AA4982" t="s">
        <v>8738</v>
      </c>
      <c r="AB4982" t="s">
        <v>90</v>
      </c>
      <c r="AC4982" t="s">
        <v>171</v>
      </c>
      <c r="AD4982">
        <f>_xlfn.XLOOKUP(MIS[[#This Row],[TRADING SYMBOL]],[1]Sheet1!$D:$D,[1]Sheet1!$C:$C)</f>
        <v>464.4</v>
      </c>
      <c r="AE4982">
        <f>MIS[[#This Row],[OrderAverageTradedPrice]]*MIS[[#This Row],[OrderQuantity]]</f>
        <v>31125</v>
      </c>
      <c r="AF4982">
        <f>MIS[[#This Row],[LTP]]*MIS[[#This Row],[OrderQuantity]]</f>
        <v>27864</v>
      </c>
      <c r="AG4982">
        <f>IF(MIS[[#This Row],[OrderSide]]="SELL",MIS[[#This Row],[VALUE]]-MIS[[#This Row],[LIVE_VALUE]],MIS[[#This Row],[LIVE_VALUE]]-MIS[[#This Row],[VALUE]])</f>
        <v>3261</v>
      </c>
      <c r="AH4982" t="str" cm="1">
        <f t="array" ref="AH4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2" t="str">
        <f>MIS[[#This Row],[TRADING SYMBOL]]</f>
        <v>SENSEX2552082300CE</v>
      </c>
      <c r="AJ4982" t="str">
        <f>IF(RIGHT(MIS[[#This Row],[Main/Hedge]],4)="MAIN","MAIN","HEDGE")</f>
        <v>MAIN</v>
      </c>
      <c r="AK4982" t="str" cm="1">
        <f t="array" ref="AK4982">_xlfn._xlws.FILTER(Table4[Column1],ISNUMBER(SEARCH(Table4[Column1],MIS[[#This Row],[OrderUniqueIdentifier]])),"")</f>
        <v>LONGSHORT</v>
      </c>
    </row>
    <row r="4983" spans="1:37" x14ac:dyDescent="0.25">
      <c r="A4983" t="s">
        <v>1555</v>
      </c>
      <c r="B4983" t="s">
        <v>1589</v>
      </c>
      <c r="C4983" t="s">
        <v>8962</v>
      </c>
      <c r="D4983" t="s">
        <v>72</v>
      </c>
      <c r="E4983" t="s">
        <v>2044</v>
      </c>
      <c r="F4983" t="s">
        <v>98</v>
      </c>
      <c r="G4983" t="s">
        <v>89</v>
      </c>
      <c r="H4983" t="s">
        <v>93</v>
      </c>
      <c r="I4983" t="s">
        <v>76</v>
      </c>
      <c r="J4983" t="s">
        <v>8754</v>
      </c>
      <c r="K4983">
        <v>140</v>
      </c>
      <c r="L4983" t="s">
        <v>77</v>
      </c>
      <c r="M4983" t="s">
        <v>78</v>
      </c>
      <c r="N4983" t="s">
        <v>8963</v>
      </c>
      <c r="O4983" t="s">
        <v>8745</v>
      </c>
      <c r="P4983" t="s">
        <v>8736</v>
      </c>
      <c r="Q4983" t="s">
        <v>2048</v>
      </c>
      <c r="R4983" t="s">
        <v>79</v>
      </c>
      <c r="S4983" t="s">
        <v>25</v>
      </c>
      <c r="T4983" t="s">
        <v>2049</v>
      </c>
      <c r="U4983" t="s">
        <v>100</v>
      </c>
      <c r="V4983" t="s">
        <v>80</v>
      </c>
      <c r="W4983">
        <v>82300</v>
      </c>
      <c r="X4983" t="s">
        <v>81</v>
      </c>
      <c r="Y4983">
        <v>-140</v>
      </c>
      <c r="Z4983" t="s">
        <v>8747</v>
      </c>
      <c r="AA4983" t="s">
        <v>8738</v>
      </c>
      <c r="AB4983" t="s">
        <v>90</v>
      </c>
      <c r="AC4983" t="s">
        <v>171</v>
      </c>
      <c r="AD4983">
        <f>_xlfn.XLOOKUP(MIS[[#This Row],[TRADING SYMBOL]],[1]Sheet1!$D:$D,[1]Sheet1!$C:$C)</f>
        <v>464.4</v>
      </c>
      <c r="AE4983">
        <f>MIS[[#This Row],[OrderAverageTradedPrice]]*MIS[[#This Row],[OrderQuantity]]</f>
        <v>72628.999999999942</v>
      </c>
      <c r="AF4983">
        <f>MIS[[#This Row],[LTP]]*MIS[[#This Row],[OrderQuantity]]</f>
        <v>65016</v>
      </c>
      <c r="AG4983">
        <f>IF(MIS[[#This Row],[OrderSide]]="SELL",MIS[[#This Row],[VALUE]]-MIS[[#This Row],[LIVE_VALUE]],MIS[[#This Row],[LIVE_VALUE]]-MIS[[#This Row],[VALUE]])</f>
        <v>7612.9999999999418</v>
      </c>
      <c r="AH4983" t="str" cm="1">
        <f t="array" ref="AH4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3" t="str">
        <f>MIS[[#This Row],[TRADING SYMBOL]]</f>
        <v>SENSEX2552082300CE</v>
      </c>
      <c r="AJ4983" t="str">
        <f>IF(RIGHT(MIS[[#This Row],[Main/Hedge]],4)="MAIN","MAIN","HEDGE")</f>
        <v>MAIN</v>
      </c>
      <c r="AK4983" t="str" cm="1">
        <f t="array" ref="AK4983">_xlfn._xlws.FILTER(Table4[Column1],ISNUMBER(SEARCH(Table4[Column1],MIS[[#This Row],[OrderUniqueIdentifier]])),"")</f>
        <v>LONGSHORT</v>
      </c>
    </row>
    <row r="4984" spans="1:37" x14ac:dyDescent="0.25">
      <c r="A4984" t="s">
        <v>1555</v>
      </c>
      <c r="B4984" t="s">
        <v>1648</v>
      </c>
      <c r="C4984" t="s">
        <v>8970</v>
      </c>
      <c r="D4984" t="s">
        <v>72</v>
      </c>
      <c r="E4984" t="s">
        <v>2044</v>
      </c>
      <c r="F4984" t="s">
        <v>98</v>
      </c>
      <c r="G4984" t="s">
        <v>89</v>
      </c>
      <c r="H4984" t="s">
        <v>93</v>
      </c>
      <c r="I4984" t="s">
        <v>76</v>
      </c>
      <c r="J4984" t="s">
        <v>3483</v>
      </c>
      <c r="K4984">
        <v>120</v>
      </c>
      <c r="L4984" t="s">
        <v>77</v>
      </c>
      <c r="M4984" t="s">
        <v>78</v>
      </c>
      <c r="N4984" t="s">
        <v>8775</v>
      </c>
      <c r="O4984" t="s">
        <v>8736</v>
      </c>
      <c r="P4984" t="s">
        <v>8736</v>
      </c>
      <c r="Q4984" t="s">
        <v>2048</v>
      </c>
      <c r="R4984" t="s">
        <v>79</v>
      </c>
      <c r="S4984" t="s">
        <v>25</v>
      </c>
      <c r="T4984" t="s">
        <v>2049</v>
      </c>
      <c r="U4984" t="s">
        <v>100</v>
      </c>
      <c r="V4984" t="s">
        <v>80</v>
      </c>
      <c r="W4984">
        <v>82300</v>
      </c>
      <c r="X4984" t="s">
        <v>81</v>
      </c>
      <c r="Y4984">
        <v>-120</v>
      </c>
      <c r="Z4984" t="s">
        <v>8738</v>
      </c>
      <c r="AA4984" t="s">
        <v>8738</v>
      </c>
      <c r="AB4984" t="s">
        <v>90</v>
      </c>
      <c r="AC4984" t="s">
        <v>171</v>
      </c>
      <c r="AD4984">
        <f>_xlfn.XLOOKUP(MIS[[#This Row],[TRADING SYMBOL]],[1]Sheet1!$D:$D,[1]Sheet1!$C:$C)</f>
        <v>464.4</v>
      </c>
      <c r="AE4984">
        <f>MIS[[#This Row],[OrderAverageTradedPrice]]*MIS[[#This Row],[OrderQuantity]]</f>
        <v>62265</v>
      </c>
      <c r="AF4984">
        <f>MIS[[#This Row],[LTP]]*MIS[[#This Row],[OrderQuantity]]</f>
        <v>55728</v>
      </c>
      <c r="AG4984">
        <f>IF(MIS[[#This Row],[OrderSide]]="SELL",MIS[[#This Row],[VALUE]]-MIS[[#This Row],[LIVE_VALUE]],MIS[[#This Row],[LIVE_VALUE]]-MIS[[#This Row],[VALUE]])</f>
        <v>6537</v>
      </c>
      <c r="AH4984" t="str" cm="1">
        <f t="array" ref="AH4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4" t="str">
        <f>MIS[[#This Row],[TRADING SYMBOL]]</f>
        <v>SENSEX2552082300CE</v>
      </c>
      <c r="AJ4984" t="str">
        <f>IF(RIGHT(MIS[[#This Row],[Main/Hedge]],4)="MAIN","MAIN","HEDGE")</f>
        <v>MAIN</v>
      </c>
      <c r="AK4984" t="str" cm="1">
        <f t="array" ref="AK4984">_xlfn._xlws.FILTER(Table4[Column1],ISNUMBER(SEARCH(Table4[Column1],MIS[[#This Row],[OrderUniqueIdentifier]])),"")</f>
        <v>LONGSHORT</v>
      </c>
    </row>
    <row r="4985" spans="1:37" x14ac:dyDescent="0.25">
      <c r="A4985" t="s">
        <v>71</v>
      </c>
      <c r="B4985" t="s">
        <v>454</v>
      </c>
      <c r="C4985" t="s">
        <v>8734</v>
      </c>
      <c r="D4985" t="s">
        <v>72</v>
      </c>
      <c r="E4985" t="s">
        <v>2044</v>
      </c>
      <c r="F4985" t="s">
        <v>98</v>
      </c>
      <c r="G4985" t="s">
        <v>89</v>
      </c>
      <c r="H4985" t="s">
        <v>75</v>
      </c>
      <c r="I4985" t="s">
        <v>76</v>
      </c>
      <c r="J4985" t="s">
        <v>77</v>
      </c>
      <c r="K4985">
        <v>60</v>
      </c>
      <c r="L4985" t="s">
        <v>77</v>
      </c>
      <c r="M4985" t="s">
        <v>78</v>
      </c>
      <c r="N4985" t="s">
        <v>8735</v>
      </c>
      <c r="O4985" t="s">
        <v>8736</v>
      </c>
      <c r="P4985" t="s">
        <v>8737</v>
      </c>
      <c r="Q4985" t="s">
        <v>2048</v>
      </c>
      <c r="R4985" t="s">
        <v>79</v>
      </c>
      <c r="S4985" t="s">
        <v>25</v>
      </c>
      <c r="T4985" t="s">
        <v>2049</v>
      </c>
      <c r="U4985" t="s">
        <v>100</v>
      </c>
      <c r="V4985" t="s">
        <v>80</v>
      </c>
      <c r="W4985">
        <v>82300</v>
      </c>
      <c r="X4985" t="s">
        <v>81</v>
      </c>
      <c r="Y4985">
        <v>-60</v>
      </c>
      <c r="Z4985" t="s">
        <v>8738</v>
      </c>
      <c r="AA4985" t="s">
        <v>8739</v>
      </c>
      <c r="AB4985" t="s">
        <v>90</v>
      </c>
      <c r="AC4985" t="s">
        <v>171</v>
      </c>
      <c r="AD4985">
        <f>_xlfn.XLOOKUP(MIS[[#This Row],[TRADING SYMBOL]],[1]Sheet1!$D:$D,[1]Sheet1!$C:$C)</f>
        <v>464.4</v>
      </c>
      <c r="AE4985">
        <f>MIS[[#This Row],[OrderAverageTradedPrice]]*MIS[[#This Row],[OrderQuantity]]</f>
        <v>31080</v>
      </c>
      <c r="AF4985">
        <f>MIS[[#This Row],[LTP]]*MIS[[#This Row],[OrderQuantity]]</f>
        <v>27864</v>
      </c>
      <c r="AG4985">
        <f>IF(MIS[[#This Row],[OrderSide]]="SELL",MIS[[#This Row],[VALUE]]-MIS[[#This Row],[LIVE_VALUE]],MIS[[#This Row],[LIVE_VALUE]]-MIS[[#This Row],[VALUE]])</f>
        <v>3216</v>
      </c>
      <c r="AH4985" t="str" cm="1">
        <f t="array" ref="AH4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5" t="str">
        <f>MIS[[#This Row],[TRADING SYMBOL]]</f>
        <v>SENSEX2552082300CE</v>
      </c>
      <c r="AJ4985" t="str">
        <f>IF(RIGHT(MIS[[#This Row],[Main/Hedge]],4)="MAIN","MAIN","HEDGE")</f>
        <v>MAIN</v>
      </c>
      <c r="AK4985" t="str" cm="1">
        <f t="array" ref="AK4985">_xlfn._xlws.FILTER(Table4[Column1],ISNUMBER(SEARCH(Table4[Column1],MIS[[#This Row],[OrderUniqueIdentifier]])),"")</f>
        <v>LONGSHORT</v>
      </c>
    </row>
    <row r="4986" spans="1:37" x14ac:dyDescent="0.25">
      <c r="A4986" t="s">
        <v>71</v>
      </c>
      <c r="B4986" t="s">
        <v>482</v>
      </c>
      <c r="C4986" t="s">
        <v>8740</v>
      </c>
      <c r="D4986" t="s">
        <v>72</v>
      </c>
      <c r="E4986" t="s">
        <v>2044</v>
      </c>
      <c r="F4986" t="s">
        <v>98</v>
      </c>
      <c r="G4986" t="s">
        <v>89</v>
      </c>
      <c r="H4986" t="s">
        <v>75</v>
      </c>
      <c r="I4986" t="s">
        <v>76</v>
      </c>
      <c r="J4986" t="s">
        <v>77</v>
      </c>
      <c r="K4986">
        <v>60</v>
      </c>
      <c r="L4986" t="s">
        <v>77</v>
      </c>
      <c r="M4986" t="s">
        <v>78</v>
      </c>
      <c r="N4986" t="s">
        <v>8741</v>
      </c>
      <c r="O4986" t="s">
        <v>8736</v>
      </c>
      <c r="P4986" t="s">
        <v>8737</v>
      </c>
      <c r="Q4986" t="s">
        <v>2048</v>
      </c>
      <c r="R4986" t="s">
        <v>79</v>
      </c>
      <c r="S4986" t="s">
        <v>25</v>
      </c>
      <c r="T4986" t="s">
        <v>2049</v>
      </c>
      <c r="U4986" t="s">
        <v>100</v>
      </c>
      <c r="V4986" t="s">
        <v>80</v>
      </c>
      <c r="W4986">
        <v>82300</v>
      </c>
      <c r="X4986" t="s">
        <v>81</v>
      </c>
      <c r="Y4986">
        <v>-60</v>
      </c>
      <c r="Z4986" t="s">
        <v>8738</v>
      </c>
      <c r="AA4986" t="s">
        <v>8739</v>
      </c>
      <c r="AB4986" t="s">
        <v>90</v>
      </c>
      <c r="AC4986" t="s">
        <v>171</v>
      </c>
      <c r="AD4986">
        <f>_xlfn.XLOOKUP(MIS[[#This Row],[TRADING SYMBOL]],[1]Sheet1!$D:$D,[1]Sheet1!$C:$C)</f>
        <v>464.4</v>
      </c>
      <c r="AE4986">
        <f>MIS[[#This Row],[OrderAverageTradedPrice]]*MIS[[#This Row],[OrderQuantity]]</f>
        <v>31065</v>
      </c>
      <c r="AF4986">
        <f>MIS[[#This Row],[LTP]]*MIS[[#This Row],[OrderQuantity]]</f>
        <v>27864</v>
      </c>
      <c r="AG4986">
        <f>IF(MIS[[#This Row],[OrderSide]]="SELL",MIS[[#This Row],[VALUE]]-MIS[[#This Row],[LIVE_VALUE]],MIS[[#This Row],[LIVE_VALUE]]-MIS[[#This Row],[VALUE]])</f>
        <v>3201</v>
      </c>
      <c r="AH4986" t="str" cm="1">
        <f t="array" ref="AH4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6" t="str">
        <f>MIS[[#This Row],[TRADING SYMBOL]]</f>
        <v>SENSEX2552082300CE</v>
      </c>
      <c r="AJ4986" t="str">
        <f>IF(RIGHT(MIS[[#This Row],[Main/Hedge]],4)="MAIN","MAIN","HEDGE")</f>
        <v>MAIN</v>
      </c>
      <c r="AK4986" t="str" cm="1">
        <f t="array" ref="AK4986">_xlfn._xlws.FILTER(Table4[Column1],ISNUMBER(SEARCH(Table4[Column1],MIS[[#This Row],[OrderUniqueIdentifier]])),"")</f>
        <v>LONGSHORT</v>
      </c>
    </row>
    <row r="4987" spans="1:37" x14ac:dyDescent="0.25">
      <c r="A4987" t="s">
        <v>71</v>
      </c>
      <c r="B4987" t="s">
        <v>515</v>
      </c>
      <c r="C4987" t="s">
        <v>8748</v>
      </c>
      <c r="D4987" t="s">
        <v>72</v>
      </c>
      <c r="E4987" t="s">
        <v>2044</v>
      </c>
      <c r="F4987" t="s">
        <v>98</v>
      </c>
      <c r="G4987" t="s">
        <v>89</v>
      </c>
      <c r="H4987" t="s">
        <v>75</v>
      </c>
      <c r="I4987" t="s">
        <v>76</v>
      </c>
      <c r="J4987" t="s">
        <v>77</v>
      </c>
      <c r="K4987">
        <v>280</v>
      </c>
      <c r="L4987" t="s">
        <v>77</v>
      </c>
      <c r="M4987" t="s">
        <v>78</v>
      </c>
      <c r="N4987" t="s">
        <v>8749</v>
      </c>
      <c r="O4987" t="s">
        <v>8736</v>
      </c>
      <c r="P4987" t="s">
        <v>8737</v>
      </c>
      <c r="Q4987" t="s">
        <v>2048</v>
      </c>
      <c r="R4987" t="s">
        <v>79</v>
      </c>
      <c r="S4987" t="s">
        <v>25</v>
      </c>
      <c r="T4987" t="s">
        <v>2049</v>
      </c>
      <c r="U4987" t="s">
        <v>100</v>
      </c>
      <c r="V4987" t="s">
        <v>80</v>
      </c>
      <c r="W4987">
        <v>82300</v>
      </c>
      <c r="X4987" t="s">
        <v>81</v>
      </c>
      <c r="Y4987">
        <v>-280</v>
      </c>
      <c r="Z4987" t="s">
        <v>8738</v>
      </c>
      <c r="AA4987" t="s">
        <v>8739</v>
      </c>
      <c r="AB4987" t="s">
        <v>90</v>
      </c>
      <c r="AC4987" t="s">
        <v>171</v>
      </c>
      <c r="AD4987">
        <f>_xlfn.XLOOKUP(MIS[[#This Row],[TRADING SYMBOL]],[1]Sheet1!$D:$D,[1]Sheet1!$C:$C)</f>
        <v>464.4</v>
      </c>
      <c r="AE4987">
        <f>MIS[[#This Row],[OrderAverageTradedPrice]]*MIS[[#This Row],[OrderQuantity]]</f>
        <v>144767</v>
      </c>
      <c r="AF4987">
        <f>MIS[[#This Row],[LTP]]*MIS[[#This Row],[OrderQuantity]]</f>
        <v>130032</v>
      </c>
      <c r="AG4987">
        <f>IF(MIS[[#This Row],[OrderSide]]="SELL",MIS[[#This Row],[VALUE]]-MIS[[#This Row],[LIVE_VALUE]],MIS[[#This Row],[LIVE_VALUE]]-MIS[[#This Row],[VALUE]])</f>
        <v>14735</v>
      </c>
      <c r="AH4987" t="str" cm="1">
        <f t="array" ref="AH4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7" t="str">
        <f>MIS[[#This Row],[TRADING SYMBOL]]</f>
        <v>SENSEX2552082300CE</v>
      </c>
      <c r="AJ4987" t="str">
        <f>IF(RIGHT(MIS[[#This Row],[Main/Hedge]],4)="MAIN","MAIN","HEDGE")</f>
        <v>MAIN</v>
      </c>
      <c r="AK4987" t="str" cm="1">
        <f t="array" ref="AK4987">_xlfn._xlws.FILTER(Table4[Column1],ISNUMBER(SEARCH(Table4[Column1],MIS[[#This Row],[OrderUniqueIdentifier]])),"")</f>
        <v>LONGSHORT</v>
      </c>
    </row>
    <row r="4988" spans="1:37" x14ac:dyDescent="0.25">
      <c r="A4988" t="s">
        <v>71</v>
      </c>
      <c r="B4988" t="s">
        <v>540</v>
      </c>
      <c r="C4988" t="s">
        <v>8751</v>
      </c>
      <c r="D4988" t="s">
        <v>72</v>
      </c>
      <c r="E4988" t="s">
        <v>2044</v>
      </c>
      <c r="F4988" t="s">
        <v>98</v>
      </c>
      <c r="G4988" t="s">
        <v>89</v>
      </c>
      <c r="H4988" t="s">
        <v>75</v>
      </c>
      <c r="I4988" t="s">
        <v>76</v>
      </c>
      <c r="J4988" t="s">
        <v>77</v>
      </c>
      <c r="K4988">
        <v>60</v>
      </c>
      <c r="L4988" t="s">
        <v>77</v>
      </c>
      <c r="M4988" t="s">
        <v>78</v>
      </c>
      <c r="N4988" t="s">
        <v>8752</v>
      </c>
      <c r="O4988" t="s">
        <v>8736</v>
      </c>
      <c r="P4988" t="s">
        <v>8737</v>
      </c>
      <c r="Q4988" t="s">
        <v>2048</v>
      </c>
      <c r="R4988" t="s">
        <v>79</v>
      </c>
      <c r="S4988" t="s">
        <v>25</v>
      </c>
      <c r="T4988" t="s">
        <v>2049</v>
      </c>
      <c r="U4988" t="s">
        <v>100</v>
      </c>
      <c r="V4988" t="s">
        <v>80</v>
      </c>
      <c r="W4988">
        <v>82300</v>
      </c>
      <c r="X4988" t="s">
        <v>81</v>
      </c>
      <c r="Y4988">
        <v>-60</v>
      </c>
      <c r="Z4988" t="s">
        <v>8738</v>
      </c>
      <c r="AA4988" t="s">
        <v>8739</v>
      </c>
      <c r="AB4988" t="s">
        <v>90</v>
      </c>
      <c r="AC4988" t="s">
        <v>171</v>
      </c>
      <c r="AD4988">
        <f>_xlfn.XLOOKUP(MIS[[#This Row],[TRADING SYMBOL]],[1]Sheet1!$D:$D,[1]Sheet1!$C:$C)</f>
        <v>464.4</v>
      </c>
      <c r="AE4988">
        <f>MIS[[#This Row],[OrderAverageTradedPrice]]*MIS[[#This Row],[OrderQuantity]]</f>
        <v>31041</v>
      </c>
      <c r="AF4988">
        <f>MIS[[#This Row],[LTP]]*MIS[[#This Row],[OrderQuantity]]</f>
        <v>27864</v>
      </c>
      <c r="AG4988">
        <f>IF(MIS[[#This Row],[OrderSide]]="SELL",MIS[[#This Row],[VALUE]]-MIS[[#This Row],[LIVE_VALUE]],MIS[[#This Row],[LIVE_VALUE]]-MIS[[#This Row],[VALUE]])</f>
        <v>3177</v>
      </c>
      <c r="AH4988" t="str" cm="1">
        <f t="array" ref="AH4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8" t="str">
        <f>MIS[[#This Row],[TRADING SYMBOL]]</f>
        <v>SENSEX2552082300CE</v>
      </c>
      <c r="AJ4988" t="str">
        <f>IF(RIGHT(MIS[[#This Row],[Main/Hedge]],4)="MAIN","MAIN","HEDGE")</f>
        <v>MAIN</v>
      </c>
      <c r="AK4988" t="str" cm="1">
        <f t="array" ref="AK4988">_xlfn._xlws.FILTER(Table4[Column1],ISNUMBER(SEARCH(Table4[Column1],MIS[[#This Row],[OrderUniqueIdentifier]])),"")</f>
        <v>LONGSHORT</v>
      </c>
    </row>
    <row r="4989" spans="1:37" x14ac:dyDescent="0.25">
      <c r="A4989" t="s">
        <v>71</v>
      </c>
      <c r="B4989" t="s">
        <v>566</v>
      </c>
      <c r="C4989" t="s">
        <v>8758</v>
      </c>
      <c r="D4989" t="s">
        <v>72</v>
      </c>
      <c r="E4989" t="s">
        <v>2044</v>
      </c>
      <c r="F4989" t="s">
        <v>98</v>
      </c>
      <c r="G4989" t="s">
        <v>89</v>
      </c>
      <c r="H4989" t="s">
        <v>75</v>
      </c>
      <c r="I4989" t="s">
        <v>76</v>
      </c>
      <c r="J4989" t="s">
        <v>77</v>
      </c>
      <c r="K4989">
        <v>20</v>
      </c>
      <c r="L4989" t="s">
        <v>77</v>
      </c>
      <c r="M4989" t="s">
        <v>78</v>
      </c>
      <c r="N4989" t="s">
        <v>4048</v>
      </c>
      <c r="O4989" t="s">
        <v>8736</v>
      </c>
      <c r="P4989" t="s">
        <v>8737</v>
      </c>
      <c r="Q4989" t="s">
        <v>2048</v>
      </c>
      <c r="R4989" t="s">
        <v>79</v>
      </c>
      <c r="S4989" t="s">
        <v>25</v>
      </c>
      <c r="T4989" t="s">
        <v>2049</v>
      </c>
      <c r="U4989" t="s">
        <v>100</v>
      </c>
      <c r="V4989" t="s">
        <v>80</v>
      </c>
      <c r="W4989">
        <v>82300</v>
      </c>
      <c r="X4989" t="s">
        <v>81</v>
      </c>
      <c r="Y4989">
        <v>-20</v>
      </c>
      <c r="Z4989" t="s">
        <v>8738</v>
      </c>
      <c r="AA4989" t="s">
        <v>8739</v>
      </c>
      <c r="AB4989" t="s">
        <v>90</v>
      </c>
      <c r="AC4989" t="s">
        <v>171</v>
      </c>
      <c r="AD4989">
        <f>_xlfn.XLOOKUP(MIS[[#This Row],[TRADING SYMBOL]],[1]Sheet1!$D:$D,[1]Sheet1!$C:$C)</f>
        <v>464.4</v>
      </c>
      <c r="AE4989">
        <f>MIS[[#This Row],[OrderAverageTradedPrice]]*MIS[[#This Row],[OrderQuantity]]</f>
        <v>10350</v>
      </c>
      <c r="AF4989">
        <f>MIS[[#This Row],[LTP]]*MIS[[#This Row],[OrderQuantity]]</f>
        <v>9288</v>
      </c>
      <c r="AG4989">
        <f>IF(MIS[[#This Row],[OrderSide]]="SELL",MIS[[#This Row],[VALUE]]-MIS[[#This Row],[LIVE_VALUE]],MIS[[#This Row],[LIVE_VALUE]]-MIS[[#This Row],[VALUE]])</f>
        <v>1062</v>
      </c>
      <c r="AH4989" t="str" cm="1">
        <f t="array" ref="AH4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9" t="str">
        <f>MIS[[#This Row],[TRADING SYMBOL]]</f>
        <v>SENSEX2552082300CE</v>
      </c>
      <c r="AJ4989" t="str">
        <f>IF(RIGHT(MIS[[#This Row],[Main/Hedge]],4)="MAIN","MAIN","HEDGE")</f>
        <v>MAIN</v>
      </c>
      <c r="AK4989" t="str" cm="1">
        <f t="array" ref="AK4989">_xlfn._xlws.FILTER(Table4[Column1],ISNUMBER(SEARCH(Table4[Column1],MIS[[#This Row],[OrderUniqueIdentifier]])),"")</f>
        <v>LONGSHORT</v>
      </c>
    </row>
    <row r="4990" spans="1:37" x14ac:dyDescent="0.25">
      <c r="A4990" t="s">
        <v>71</v>
      </c>
      <c r="B4990" t="s">
        <v>575</v>
      </c>
      <c r="C4990" t="s">
        <v>8759</v>
      </c>
      <c r="D4990" t="s">
        <v>72</v>
      </c>
      <c r="E4990" t="s">
        <v>2044</v>
      </c>
      <c r="F4990" t="s">
        <v>98</v>
      </c>
      <c r="G4990" t="s">
        <v>89</v>
      </c>
      <c r="H4990" t="s">
        <v>75</v>
      </c>
      <c r="I4990" t="s">
        <v>76</v>
      </c>
      <c r="J4990" t="s">
        <v>77</v>
      </c>
      <c r="K4990">
        <v>80</v>
      </c>
      <c r="L4990" t="s">
        <v>77</v>
      </c>
      <c r="M4990" t="s">
        <v>78</v>
      </c>
      <c r="N4990" t="s">
        <v>8760</v>
      </c>
      <c r="O4990" t="s">
        <v>8736</v>
      </c>
      <c r="P4990" t="s">
        <v>8737</v>
      </c>
      <c r="Q4990" t="s">
        <v>2048</v>
      </c>
      <c r="R4990" t="s">
        <v>79</v>
      </c>
      <c r="S4990" t="s">
        <v>25</v>
      </c>
      <c r="T4990" t="s">
        <v>2049</v>
      </c>
      <c r="U4990" t="s">
        <v>100</v>
      </c>
      <c r="V4990" t="s">
        <v>80</v>
      </c>
      <c r="W4990">
        <v>82300</v>
      </c>
      <c r="X4990" t="s">
        <v>81</v>
      </c>
      <c r="Y4990">
        <v>-80</v>
      </c>
      <c r="Z4990" t="s">
        <v>8738</v>
      </c>
      <c r="AA4990" t="s">
        <v>8739</v>
      </c>
      <c r="AB4990" t="s">
        <v>90</v>
      </c>
      <c r="AC4990" t="s">
        <v>171</v>
      </c>
      <c r="AD4990">
        <f>_xlfn.XLOOKUP(MIS[[#This Row],[TRADING SYMBOL]],[1]Sheet1!$D:$D,[1]Sheet1!$C:$C)</f>
        <v>464.4</v>
      </c>
      <c r="AE4990">
        <f>MIS[[#This Row],[OrderAverageTradedPrice]]*MIS[[#This Row],[OrderQuantity]]</f>
        <v>41448</v>
      </c>
      <c r="AF4990">
        <f>MIS[[#This Row],[LTP]]*MIS[[#This Row],[OrderQuantity]]</f>
        <v>37152</v>
      </c>
      <c r="AG4990">
        <f>IF(MIS[[#This Row],[OrderSide]]="SELL",MIS[[#This Row],[VALUE]]-MIS[[#This Row],[LIVE_VALUE]],MIS[[#This Row],[LIVE_VALUE]]-MIS[[#This Row],[VALUE]])</f>
        <v>4296</v>
      </c>
      <c r="AH4990" t="str" cm="1">
        <f t="array" ref="AH4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0" t="str">
        <f>MIS[[#This Row],[TRADING SYMBOL]]</f>
        <v>SENSEX2552082300CE</v>
      </c>
      <c r="AJ4990" t="str">
        <f>IF(RIGHT(MIS[[#This Row],[Main/Hedge]],4)="MAIN","MAIN","HEDGE")</f>
        <v>MAIN</v>
      </c>
      <c r="AK4990" t="str" cm="1">
        <f t="array" ref="AK4990">_xlfn._xlws.FILTER(Table4[Column1],ISNUMBER(SEARCH(Table4[Column1],MIS[[#This Row],[OrderUniqueIdentifier]])),"")</f>
        <v>LONGSHORT</v>
      </c>
    </row>
    <row r="4991" spans="1:37" x14ac:dyDescent="0.25">
      <c r="A4991" t="s">
        <v>71</v>
      </c>
      <c r="B4991" t="s">
        <v>753</v>
      </c>
      <c r="C4991" t="s">
        <v>8793</v>
      </c>
      <c r="D4991" t="s">
        <v>72</v>
      </c>
      <c r="E4991" t="s">
        <v>2044</v>
      </c>
      <c r="F4991" t="s">
        <v>98</v>
      </c>
      <c r="G4991" t="s">
        <v>89</v>
      </c>
      <c r="H4991" t="s">
        <v>75</v>
      </c>
      <c r="I4991" t="s">
        <v>76</v>
      </c>
      <c r="J4991" t="s">
        <v>77</v>
      </c>
      <c r="K4991">
        <v>140</v>
      </c>
      <c r="L4991" t="s">
        <v>77</v>
      </c>
      <c r="M4991" t="s">
        <v>78</v>
      </c>
      <c r="N4991" t="s">
        <v>8794</v>
      </c>
      <c r="O4991" t="s">
        <v>8737</v>
      </c>
      <c r="P4991" t="s">
        <v>8737</v>
      </c>
      <c r="Q4991" t="s">
        <v>2048</v>
      </c>
      <c r="R4991" t="s">
        <v>79</v>
      </c>
      <c r="S4991" t="s">
        <v>25</v>
      </c>
      <c r="T4991" t="s">
        <v>2049</v>
      </c>
      <c r="U4991" t="s">
        <v>100</v>
      </c>
      <c r="V4991" t="s">
        <v>80</v>
      </c>
      <c r="W4991">
        <v>82300</v>
      </c>
      <c r="X4991" t="s">
        <v>81</v>
      </c>
      <c r="Y4991">
        <v>-140</v>
      </c>
      <c r="Z4991" t="s">
        <v>8739</v>
      </c>
      <c r="AA4991" t="s">
        <v>8739</v>
      </c>
      <c r="AB4991" t="s">
        <v>90</v>
      </c>
      <c r="AC4991" t="s">
        <v>171</v>
      </c>
      <c r="AD4991">
        <f>_xlfn.XLOOKUP(MIS[[#This Row],[TRADING SYMBOL]],[1]Sheet1!$D:$D,[1]Sheet1!$C:$C)</f>
        <v>464.4</v>
      </c>
      <c r="AE4991">
        <f>MIS[[#This Row],[OrderAverageTradedPrice]]*MIS[[#This Row],[OrderQuantity]]</f>
        <v>72397.999999999942</v>
      </c>
      <c r="AF4991">
        <f>MIS[[#This Row],[LTP]]*MIS[[#This Row],[OrderQuantity]]</f>
        <v>65016</v>
      </c>
      <c r="AG4991">
        <f>IF(MIS[[#This Row],[OrderSide]]="SELL",MIS[[#This Row],[VALUE]]-MIS[[#This Row],[LIVE_VALUE]],MIS[[#This Row],[LIVE_VALUE]]-MIS[[#This Row],[VALUE]])</f>
        <v>7381.9999999999418</v>
      </c>
      <c r="AH4991" t="str" cm="1">
        <f t="array" ref="AH4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1" t="str">
        <f>MIS[[#This Row],[TRADING SYMBOL]]</f>
        <v>SENSEX2552082300CE</v>
      </c>
      <c r="AJ4991" t="str">
        <f>IF(RIGHT(MIS[[#This Row],[Main/Hedge]],4)="MAIN","MAIN","HEDGE")</f>
        <v>MAIN</v>
      </c>
      <c r="AK4991" t="str" cm="1">
        <f t="array" ref="AK4991">_xlfn._xlws.FILTER(Table4[Column1],ISNUMBER(SEARCH(Table4[Column1],MIS[[#This Row],[OrderUniqueIdentifier]])),"")</f>
        <v>LONGSHORT</v>
      </c>
    </row>
    <row r="4992" spans="1:37" x14ac:dyDescent="0.25">
      <c r="A4992" t="s">
        <v>71</v>
      </c>
      <c r="B4992" t="s">
        <v>804</v>
      </c>
      <c r="C4992" t="s">
        <v>8803</v>
      </c>
      <c r="D4992" t="s">
        <v>72</v>
      </c>
      <c r="E4992" t="s">
        <v>2044</v>
      </c>
      <c r="F4992" t="s">
        <v>98</v>
      </c>
      <c r="G4992" t="s">
        <v>89</v>
      </c>
      <c r="H4992" t="s">
        <v>75</v>
      </c>
      <c r="I4992" t="s">
        <v>76</v>
      </c>
      <c r="J4992" t="s">
        <v>77</v>
      </c>
      <c r="K4992">
        <v>20</v>
      </c>
      <c r="L4992" t="s">
        <v>77</v>
      </c>
      <c r="M4992" t="s">
        <v>78</v>
      </c>
      <c r="N4992" t="s">
        <v>414</v>
      </c>
      <c r="O4992" t="s">
        <v>8737</v>
      </c>
      <c r="P4992" t="s">
        <v>8737</v>
      </c>
      <c r="Q4992" t="s">
        <v>2048</v>
      </c>
      <c r="R4992" t="s">
        <v>79</v>
      </c>
      <c r="S4992" t="s">
        <v>25</v>
      </c>
      <c r="T4992" t="s">
        <v>2049</v>
      </c>
      <c r="U4992" t="s">
        <v>100</v>
      </c>
      <c r="V4992" t="s">
        <v>80</v>
      </c>
      <c r="W4992">
        <v>82300</v>
      </c>
      <c r="X4992" t="s">
        <v>81</v>
      </c>
      <c r="Y4992">
        <v>-20</v>
      </c>
      <c r="Z4992" t="s">
        <v>8739</v>
      </c>
      <c r="AA4992" t="s">
        <v>8739</v>
      </c>
      <c r="AB4992" t="s">
        <v>90</v>
      </c>
      <c r="AC4992" t="s">
        <v>171</v>
      </c>
      <c r="AD4992">
        <f>_xlfn.XLOOKUP(MIS[[#This Row],[TRADING SYMBOL]],[1]Sheet1!$D:$D,[1]Sheet1!$C:$C)</f>
        <v>464.4</v>
      </c>
      <c r="AE4992">
        <f>MIS[[#This Row],[OrderAverageTradedPrice]]*MIS[[#This Row],[OrderQuantity]]</f>
        <v>10342</v>
      </c>
      <c r="AF4992">
        <f>MIS[[#This Row],[LTP]]*MIS[[#This Row],[OrderQuantity]]</f>
        <v>9288</v>
      </c>
      <c r="AG4992">
        <f>IF(MIS[[#This Row],[OrderSide]]="SELL",MIS[[#This Row],[VALUE]]-MIS[[#This Row],[LIVE_VALUE]],MIS[[#This Row],[LIVE_VALUE]]-MIS[[#This Row],[VALUE]])</f>
        <v>1054</v>
      </c>
      <c r="AH4992" t="str" cm="1">
        <f t="array" ref="AH4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2" t="str">
        <f>MIS[[#This Row],[TRADING SYMBOL]]</f>
        <v>SENSEX2552082300CE</v>
      </c>
      <c r="AJ4992" t="str">
        <f>IF(RIGHT(MIS[[#This Row],[Main/Hedge]],4)="MAIN","MAIN","HEDGE")</f>
        <v>MAIN</v>
      </c>
      <c r="AK4992" t="str" cm="1">
        <f t="array" ref="AK4992">_xlfn._xlws.FILTER(Table4[Column1],ISNUMBER(SEARCH(Table4[Column1],MIS[[#This Row],[OrderUniqueIdentifier]])),"")</f>
        <v>LONGSHORT</v>
      </c>
    </row>
    <row r="4993" spans="1:37" x14ac:dyDescent="0.25">
      <c r="A4993" t="s">
        <v>71</v>
      </c>
      <c r="B4993" t="s">
        <v>830</v>
      </c>
      <c r="C4993" t="s">
        <v>8807</v>
      </c>
      <c r="D4993" t="s">
        <v>72</v>
      </c>
      <c r="E4993" t="s">
        <v>2044</v>
      </c>
      <c r="F4993" t="s">
        <v>98</v>
      </c>
      <c r="G4993" t="s">
        <v>89</v>
      </c>
      <c r="H4993" t="s">
        <v>75</v>
      </c>
      <c r="I4993" t="s">
        <v>76</v>
      </c>
      <c r="J4993" t="s">
        <v>77</v>
      </c>
      <c r="K4993">
        <v>140</v>
      </c>
      <c r="L4993" t="s">
        <v>77</v>
      </c>
      <c r="M4993" t="s">
        <v>78</v>
      </c>
      <c r="N4993" t="s">
        <v>8808</v>
      </c>
      <c r="O4993" t="s">
        <v>8737</v>
      </c>
      <c r="P4993" t="s">
        <v>8737</v>
      </c>
      <c r="Q4993" t="s">
        <v>2048</v>
      </c>
      <c r="R4993" t="s">
        <v>79</v>
      </c>
      <c r="S4993" t="s">
        <v>25</v>
      </c>
      <c r="T4993" t="s">
        <v>2049</v>
      </c>
      <c r="U4993" t="s">
        <v>100</v>
      </c>
      <c r="V4993" t="s">
        <v>80</v>
      </c>
      <c r="W4993">
        <v>82300</v>
      </c>
      <c r="X4993" t="s">
        <v>81</v>
      </c>
      <c r="Y4993">
        <v>-140</v>
      </c>
      <c r="Z4993" t="s">
        <v>8739</v>
      </c>
      <c r="AA4993" t="s">
        <v>8739</v>
      </c>
      <c r="AB4993" t="s">
        <v>90</v>
      </c>
      <c r="AC4993" t="s">
        <v>171</v>
      </c>
      <c r="AD4993">
        <f>_xlfn.XLOOKUP(MIS[[#This Row],[TRADING SYMBOL]],[1]Sheet1!$D:$D,[1]Sheet1!$C:$C)</f>
        <v>464.4</v>
      </c>
      <c r="AE4993">
        <f>MIS[[#This Row],[OrderAverageTradedPrice]]*MIS[[#This Row],[OrderQuantity]]</f>
        <v>72412.999999999971</v>
      </c>
      <c r="AF4993">
        <f>MIS[[#This Row],[LTP]]*MIS[[#This Row],[OrderQuantity]]</f>
        <v>65016</v>
      </c>
      <c r="AG4993">
        <f>IF(MIS[[#This Row],[OrderSide]]="SELL",MIS[[#This Row],[VALUE]]-MIS[[#This Row],[LIVE_VALUE]],MIS[[#This Row],[LIVE_VALUE]]-MIS[[#This Row],[VALUE]])</f>
        <v>7396.9999999999709</v>
      </c>
      <c r="AH4993" t="str" cm="1">
        <f t="array" ref="AH4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3" t="str">
        <f>MIS[[#This Row],[TRADING SYMBOL]]</f>
        <v>SENSEX2552082300CE</v>
      </c>
      <c r="AJ4993" t="str">
        <f>IF(RIGHT(MIS[[#This Row],[Main/Hedge]],4)="MAIN","MAIN","HEDGE")</f>
        <v>MAIN</v>
      </c>
      <c r="AK4993" t="str" cm="1">
        <f t="array" ref="AK4993">_xlfn._xlws.FILTER(Table4[Column1],ISNUMBER(SEARCH(Table4[Column1],MIS[[#This Row],[OrderUniqueIdentifier]])),"")</f>
        <v>LONGSHORT</v>
      </c>
    </row>
    <row r="4994" spans="1:37" x14ac:dyDescent="0.25">
      <c r="A4994" t="s">
        <v>71</v>
      </c>
      <c r="B4994" t="s">
        <v>857</v>
      </c>
      <c r="C4994" t="s">
        <v>8812</v>
      </c>
      <c r="D4994" t="s">
        <v>72</v>
      </c>
      <c r="E4994" t="s">
        <v>2044</v>
      </c>
      <c r="F4994" t="s">
        <v>98</v>
      </c>
      <c r="G4994" t="s">
        <v>89</v>
      </c>
      <c r="H4994" t="s">
        <v>75</v>
      </c>
      <c r="I4994" t="s">
        <v>76</v>
      </c>
      <c r="J4994" t="s">
        <v>77</v>
      </c>
      <c r="K4994">
        <v>20</v>
      </c>
      <c r="L4994" t="s">
        <v>77</v>
      </c>
      <c r="M4994" t="s">
        <v>78</v>
      </c>
      <c r="N4994" t="s">
        <v>414</v>
      </c>
      <c r="O4994" t="s">
        <v>8736</v>
      </c>
      <c r="P4994" t="s">
        <v>8737</v>
      </c>
      <c r="Q4994" t="s">
        <v>2048</v>
      </c>
      <c r="R4994" t="s">
        <v>79</v>
      </c>
      <c r="S4994" t="s">
        <v>25</v>
      </c>
      <c r="T4994" t="s">
        <v>2049</v>
      </c>
      <c r="U4994" t="s">
        <v>100</v>
      </c>
      <c r="V4994" t="s">
        <v>80</v>
      </c>
      <c r="W4994">
        <v>82300</v>
      </c>
      <c r="X4994" t="s">
        <v>81</v>
      </c>
      <c r="Y4994">
        <v>-20</v>
      </c>
      <c r="Z4994" t="s">
        <v>8738</v>
      </c>
      <c r="AA4994" t="s">
        <v>8739</v>
      </c>
      <c r="AB4994" t="s">
        <v>90</v>
      </c>
      <c r="AC4994" t="s">
        <v>171</v>
      </c>
      <c r="AD4994">
        <f>_xlfn.XLOOKUP(MIS[[#This Row],[TRADING SYMBOL]],[1]Sheet1!$D:$D,[1]Sheet1!$C:$C)</f>
        <v>464.4</v>
      </c>
      <c r="AE4994">
        <f>MIS[[#This Row],[OrderAverageTradedPrice]]*MIS[[#This Row],[OrderQuantity]]</f>
        <v>10342</v>
      </c>
      <c r="AF4994">
        <f>MIS[[#This Row],[LTP]]*MIS[[#This Row],[OrderQuantity]]</f>
        <v>9288</v>
      </c>
      <c r="AG4994">
        <f>IF(MIS[[#This Row],[OrderSide]]="SELL",MIS[[#This Row],[VALUE]]-MIS[[#This Row],[LIVE_VALUE]],MIS[[#This Row],[LIVE_VALUE]]-MIS[[#This Row],[VALUE]])</f>
        <v>1054</v>
      </c>
      <c r="AH4994" t="str" cm="1">
        <f t="array" ref="AH4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4" t="str">
        <f>MIS[[#This Row],[TRADING SYMBOL]]</f>
        <v>SENSEX2552082300CE</v>
      </c>
      <c r="AJ4994" t="str">
        <f>IF(RIGHT(MIS[[#This Row],[Main/Hedge]],4)="MAIN","MAIN","HEDGE")</f>
        <v>MAIN</v>
      </c>
      <c r="AK4994" t="str" cm="1">
        <f t="array" ref="AK4994">_xlfn._xlws.FILTER(Table4[Column1],ISNUMBER(SEARCH(Table4[Column1],MIS[[#This Row],[OrderUniqueIdentifier]])),"")</f>
        <v>LONGSHORT</v>
      </c>
    </row>
    <row r="4995" spans="1:37" x14ac:dyDescent="0.25">
      <c r="A4995" t="s">
        <v>71</v>
      </c>
      <c r="B4995" t="s">
        <v>948</v>
      </c>
      <c r="C4995" t="s">
        <v>8832</v>
      </c>
      <c r="D4995" t="s">
        <v>72</v>
      </c>
      <c r="E4995" t="s">
        <v>2044</v>
      </c>
      <c r="F4995" t="s">
        <v>98</v>
      </c>
      <c r="G4995" t="s">
        <v>89</v>
      </c>
      <c r="H4995" t="s">
        <v>75</v>
      </c>
      <c r="I4995" t="s">
        <v>76</v>
      </c>
      <c r="J4995" t="s">
        <v>77</v>
      </c>
      <c r="K4995">
        <v>20</v>
      </c>
      <c r="L4995" t="s">
        <v>77</v>
      </c>
      <c r="M4995" t="s">
        <v>78</v>
      </c>
      <c r="N4995" t="s">
        <v>4397</v>
      </c>
      <c r="O4995" t="s">
        <v>8737</v>
      </c>
      <c r="P4995" t="s">
        <v>8737</v>
      </c>
      <c r="Q4995" t="s">
        <v>2048</v>
      </c>
      <c r="R4995" t="s">
        <v>79</v>
      </c>
      <c r="S4995" t="s">
        <v>25</v>
      </c>
      <c r="T4995" t="s">
        <v>2049</v>
      </c>
      <c r="U4995" t="s">
        <v>100</v>
      </c>
      <c r="V4995" t="s">
        <v>80</v>
      </c>
      <c r="W4995">
        <v>82300</v>
      </c>
      <c r="X4995" t="s">
        <v>81</v>
      </c>
      <c r="Y4995">
        <v>-20</v>
      </c>
      <c r="Z4995" t="s">
        <v>8739</v>
      </c>
      <c r="AA4995" t="s">
        <v>8739</v>
      </c>
      <c r="AB4995" t="s">
        <v>90</v>
      </c>
      <c r="AC4995" t="s">
        <v>171</v>
      </c>
      <c r="AD4995">
        <f>_xlfn.XLOOKUP(MIS[[#This Row],[TRADING SYMBOL]],[1]Sheet1!$D:$D,[1]Sheet1!$C:$C)</f>
        <v>464.4</v>
      </c>
      <c r="AE4995">
        <f>MIS[[#This Row],[OrderAverageTradedPrice]]*MIS[[#This Row],[OrderQuantity]]</f>
        <v>10344</v>
      </c>
      <c r="AF4995">
        <f>MIS[[#This Row],[LTP]]*MIS[[#This Row],[OrderQuantity]]</f>
        <v>9288</v>
      </c>
      <c r="AG4995">
        <f>IF(MIS[[#This Row],[OrderSide]]="SELL",MIS[[#This Row],[VALUE]]-MIS[[#This Row],[LIVE_VALUE]],MIS[[#This Row],[LIVE_VALUE]]-MIS[[#This Row],[VALUE]])</f>
        <v>1056</v>
      </c>
      <c r="AH4995" t="str" cm="1">
        <f t="array" ref="AH4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5" t="str">
        <f>MIS[[#This Row],[TRADING SYMBOL]]</f>
        <v>SENSEX2552082300CE</v>
      </c>
      <c r="AJ4995" t="str">
        <f>IF(RIGHT(MIS[[#This Row],[Main/Hedge]],4)="MAIN","MAIN","HEDGE")</f>
        <v>MAIN</v>
      </c>
      <c r="AK4995" t="str" cm="1">
        <f t="array" ref="AK4995">_xlfn._xlws.FILTER(Table4[Column1],ISNUMBER(SEARCH(Table4[Column1],MIS[[#This Row],[OrderUniqueIdentifier]])),"")</f>
        <v>LONGSHORT</v>
      </c>
    </row>
    <row r="4996" spans="1:37" x14ac:dyDescent="0.25">
      <c r="A4996" t="s">
        <v>71</v>
      </c>
      <c r="B4996" t="s">
        <v>951</v>
      </c>
      <c r="C4996" t="s">
        <v>8833</v>
      </c>
      <c r="D4996" t="s">
        <v>72</v>
      </c>
      <c r="E4996" t="s">
        <v>2044</v>
      </c>
      <c r="F4996" t="s">
        <v>98</v>
      </c>
      <c r="G4996" t="s">
        <v>89</v>
      </c>
      <c r="H4996" t="s">
        <v>75</v>
      </c>
      <c r="I4996" t="s">
        <v>76</v>
      </c>
      <c r="J4996" t="s">
        <v>77</v>
      </c>
      <c r="K4996">
        <v>40</v>
      </c>
      <c r="L4996" t="s">
        <v>77</v>
      </c>
      <c r="M4996" t="s">
        <v>78</v>
      </c>
      <c r="N4996" t="s">
        <v>8834</v>
      </c>
      <c r="O4996" t="s">
        <v>8737</v>
      </c>
      <c r="P4996" t="s">
        <v>8737</v>
      </c>
      <c r="Q4996" t="s">
        <v>2048</v>
      </c>
      <c r="R4996" t="s">
        <v>79</v>
      </c>
      <c r="S4996" t="s">
        <v>25</v>
      </c>
      <c r="T4996" t="s">
        <v>2049</v>
      </c>
      <c r="U4996" t="s">
        <v>100</v>
      </c>
      <c r="V4996" t="s">
        <v>80</v>
      </c>
      <c r="W4996">
        <v>82300</v>
      </c>
      <c r="X4996" t="s">
        <v>81</v>
      </c>
      <c r="Y4996">
        <v>-40</v>
      </c>
      <c r="Z4996" t="s">
        <v>8739</v>
      </c>
      <c r="AA4996" t="s">
        <v>8739</v>
      </c>
      <c r="AB4996" t="s">
        <v>90</v>
      </c>
      <c r="AC4996" t="s">
        <v>171</v>
      </c>
      <c r="AD4996">
        <f>_xlfn.XLOOKUP(MIS[[#This Row],[TRADING SYMBOL]],[1]Sheet1!$D:$D,[1]Sheet1!$C:$C)</f>
        <v>464.4</v>
      </c>
      <c r="AE4996">
        <f>MIS[[#This Row],[OrderAverageTradedPrice]]*MIS[[#This Row],[OrderQuantity]]</f>
        <v>20682</v>
      </c>
      <c r="AF4996">
        <f>MIS[[#This Row],[LTP]]*MIS[[#This Row],[OrderQuantity]]</f>
        <v>18576</v>
      </c>
      <c r="AG4996">
        <f>IF(MIS[[#This Row],[OrderSide]]="SELL",MIS[[#This Row],[VALUE]]-MIS[[#This Row],[LIVE_VALUE]],MIS[[#This Row],[LIVE_VALUE]]-MIS[[#This Row],[VALUE]])</f>
        <v>2106</v>
      </c>
      <c r="AH4996" t="str" cm="1">
        <f t="array" ref="AH4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6" t="str">
        <f>MIS[[#This Row],[TRADING SYMBOL]]</f>
        <v>SENSEX2552082300CE</v>
      </c>
      <c r="AJ4996" t="str">
        <f>IF(RIGHT(MIS[[#This Row],[Main/Hedge]],4)="MAIN","MAIN","HEDGE")</f>
        <v>MAIN</v>
      </c>
      <c r="AK4996" t="str" cm="1">
        <f t="array" ref="AK4996">_xlfn._xlws.FILTER(Table4[Column1],ISNUMBER(SEARCH(Table4[Column1],MIS[[#This Row],[OrderUniqueIdentifier]])),"")</f>
        <v>LONGSHORT</v>
      </c>
    </row>
    <row r="4997" spans="1:37" x14ac:dyDescent="0.25">
      <c r="A4997" t="s">
        <v>71</v>
      </c>
      <c r="B4997" t="s">
        <v>1010</v>
      </c>
      <c r="C4997" t="s">
        <v>8845</v>
      </c>
      <c r="D4997" t="s">
        <v>72</v>
      </c>
      <c r="E4997" t="s">
        <v>2044</v>
      </c>
      <c r="F4997" t="s">
        <v>98</v>
      </c>
      <c r="G4997" t="s">
        <v>89</v>
      </c>
      <c r="H4997" t="s">
        <v>75</v>
      </c>
      <c r="I4997" t="s">
        <v>76</v>
      </c>
      <c r="J4997" t="s">
        <v>77</v>
      </c>
      <c r="K4997">
        <v>20</v>
      </c>
      <c r="L4997" t="s">
        <v>77</v>
      </c>
      <c r="M4997" t="s">
        <v>78</v>
      </c>
      <c r="N4997" t="s">
        <v>8741</v>
      </c>
      <c r="O4997" t="s">
        <v>8736</v>
      </c>
      <c r="P4997" t="s">
        <v>8737</v>
      </c>
      <c r="Q4997" t="s">
        <v>2048</v>
      </c>
      <c r="R4997" t="s">
        <v>79</v>
      </c>
      <c r="S4997" t="s">
        <v>25</v>
      </c>
      <c r="T4997" t="s">
        <v>2049</v>
      </c>
      <c r="U4997" t="s">
        <v>100</v>
      </c>
      <c r="V4997" t="s">
        <v>80</v>
      </c>
      <c r="W4997">
        <v>82300</v>
      </c>
      <c r="X4997" t="s">
        <v>81</v>
      </c>
      <c r="Y4997">
        <v>-20</v>
      </c>
      <c r="Z4997" t="s">
        <v>8738</v>
      </c>
      <c r="AA4997" t="s">
        <v>8739</v>
      </c>
      <c r="AB4997" t="s">
        <v>90</v>
      </c>
      <c r="AC4997" t="s">
        <v>171</v>
      </c>
      <c r="AD4997">
        <f>_xlfn.XLOOKUP(MIS[[#This Row],[TRADING SYMBOL]],[1]Sheet1!$D:$D,[1]Sheet1!$C:$C)</f>
        <v>464.4</v>
      </c>
      <c r="AE4997">
        <f>MIS[[#This Row],[OrderAverageTradedPrice]]*MIS[[#This Row],[OrderQuantity]]</f>
        <v>10355</v>
      </c>
      <c r="AF4997">
        <f>MIS[[#This Row],[LTP]]*MIS[[#This Row],[OrderQuantity]]</f>
        <v>9288</v>
      </c>
      <c r="AG4997">
        <f>IF(MIS[[#This Row],[OrderSide]]="SELL",MIS[[#This Row],[VALUE]]-MIS[[#This Row],[LIVE_VALUE]],MIS[[#This Row],[LIVE_VALUE]]-MIS[[#This Row],[VALUE]])</f>
        <v>1067</v>
      </c>
      <c r="AH4997" t="str" cm="1">
        <f t="array" ref="AH4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7" t="str">
        <f>MIS[[#This Row],[TRADING SYMBOL]]</f>
        <v>SENSEX2552082300CE</v>
      </c>
      <c r="AJ4997" t="str">
        <f>IF(RIGHT(MIS[[#This Row],[Main/Hedge]],4)="MAIN","MAIN","HEDGE")</f>
        <v>MAIN</v>
      </c>
      <c r="AK4997" t="str" cm="1">
        <f t="array" ref="AK4997">_xlfn._xlws.FILTER(Table4[Column1],ISNUMBER(SEARCH(Table4[Column1],MIS[[#This Row],[OrderUniqueIdentifier]])),"")</f>
        <v>LONGSHORT</v>
      </c>
    </row>
    <row r="4998" spans="1:37" x14ac:dyDescent="0.25">
      <c r="A4998" t="s">
        <v>71</v>
      </c>
      <c r="B4998" t="s">
        <v>1117</v>
      </c>
      <c r="C4998" t="s">
        <v>8866</v>
      </c>
      <c r="D4998" t="s">
        <v>72</v>
      </c>
      <c r="E4998" t="s">
        <v>2044</v>
      </c>
      <c r="F4998" t="s">
        <v>98</v>
      </c>
      <c r="G4998" t="s">
        <v>89</v>
      </c>
      <c r="H4998" t="s">
        <v>75</v>
      </c>
      <c r="I4998" t="s">
        <v>76</v>
      </c>
      <c r="J4998" t="s">
        <v>77</v>
      </c>
      <c r="K4998">
        <v>20</v>
      </c>
      <c r="L4998" t="s">
        <v>77</v>
      </c>
      <c r="M4998" t="s">
        <v>78</v>
      </c>
      <c r="N4998" t="s">
        <v>4397</v>
      </c>
      <c r="O4998" t="s">
        <v>8737</v>
      </c>
      <c r="P4998" t="s">
        <v>8737</v>
      </c>
      <c r="Q4998" t="s">
        <v>2048</v>
      </c>
      <c r="R4998" t="s">
        <v>79</v>
      </c>
      <c r="S4998" t="s">
        <v>25</v>
      </c>
      <c r="T4998" t="s">
        <v>2049</v>
      </c>
      <c r="U4998" t="s">
        <v>100</v>
      </c>
      <c r="V4998" t="s">
        <v>80</v>
      </c>
      <c r="W4998">
        <v>82300</v>
      </c>
      <c r="X4998" t="s">
        <v>81</v>
      </c>
      <c r="Y4998">
        <v>-20</v>
      </c>
      <c r="Z4998" t="s">
        <v>8739</v>
      </c>
      <c r="AA4998" t="s">
        <v>8739</v>
      </c>
      <c r="AB4998" t="s">
        <v>90</v>
      </c>
      <c r="AC4998" t="s">
        <v>171</v>
      </c>
      <c r="AD4998">
        <f>_xlfn.XLOOKUP(MIS[[#This Row],[TRADING SYMBOL]],[1]Sheet1!$D:$D,[1]Sheet1!$C:$C)</f>
        <v>464.4</v>
      </c>
      <c r="AE4998">
        <f>MIS[[#This Row],[OrderAverageTradedPrice]]*MIS[[#This Row],[OrderQuantity]]</f>
        <v>10344</v>
      </c>
      <c r="AF4998">
        <f>MIS[[#This Row],[LTP]]*MIS[[#This Row],[OrderQuantity]]</f>
        <v>9288</v>
      </c>
      <c r="AG4998">
        <f>IF(MIS[[#This Row],[OrderSide]]="SELL",MIS[[#This Row],[VALUE]]-MIS[[#This Row],[LIVE_VALUE]],MIS[[#This Row],[LIVE_VALUE]]-MIS[[#This Row],[VALUE]])</f>
        <v>1056</v>
      </c>
      <c r="AH4998" t="str" cm="1">
        <f t="array" ref="AH4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8" t="str">
        <f>MIS[[#This Row],[TRADING SYMBOL]]</f>
        <v>SENSEX2552082300CE</v>
      </c>
      <c r="AJ4998" t="str">
        <f>IF(RIGHT(MIS[[#This Row],[Main/Hedge]],4)="MAIN","MAIN","HEDGE")</f>
        <v>MAIN</v>
      </c>
      <c r="AK4998" t="str" cm="1">
        <f t="array" ref="AK4998">_xlfn._xlws.FILTER(Table4[Column1],ISNUMBER(SEARCH(Table4[Column1],MIS[[#This Row],[OrderUniqueIdentifier]])),"")</f>
        <v>LONGSHORT</v>
      </c>
    </row>
    <row r="4999" spans="1:37" x14ac:dyDescent="0.25">
      <c r="A4999" t="s">
        <v>71</v>
      </c>
      <c r="B4999" t="s">
        <v>1124</v>
      </c>
      <c r="C4999" t="s">
        <v>8867</v>
      </c>
      <c r="D4999" t="s">
        <v>72</v>
      </c>
      <c r="E4999" t="s">
        <v>2044</v>
      </c>
      <c r="F4999" t="s">
        <v>98</v>
      </c>
      <c r="G4999" t="s">
        <v>89</v>
      </c>
      <c r="H4999" t="s">
        <v>75</v>
      </c>
      <c r="I4999" t="s">
        <v>76</v>
      </c>
      <c r="J4999" t="s">
        <v>77</v>
      </c>
      <c r="K4999">
        <v>20</v>
      </c>
      <c r="L4999" t="s">
        <v>77</v>
      </c>
      <c r="M4999" t="s">
        <v>78</v>
      </c>
      <c r="N4999" t="s">
        <v>8796</v>
      </c>
      <c r="O4999" t="s">
        <v>8737</v>
      </c>
      <c r="P4999" t="s">
        <v>8737</v>
      </c>
      <c r="Q4999" t="s">
        <v>2048</v>
      </c>
      <c r="R4999" t="s">
        <v>79</v>
      </c>
      <c r="S4999" t="s">
        <v>25</v>
      </c>
      <c r="T4999" t="s">
        <v>2049</v>
      </c>
      <c r="U4999" t="s">
        <v>100</v>
      </c>
      <c r="V4999" t="s">
        <v>80</v>
      </c>
      <c r="W4999">
        <v>82300</v>
      </c>
      <c r="X4999" t="s">
        <v>81</v>
      </c>
      <c r="Y4999">
        <v>-20</v>
      </c>
      <c r="Z4999" t="s">
        <v>8739</v>
      </c>
      <c r="AA4999" t="s">
        <v>8739</v>
      </c>
      <c r="AB4999" t="s">
        <v>90</v>
      </c>
      <c r="AC4999" t="s">
        <v>171</v>
      </c>
      <c r="AD4999">
        <f>_xlfn.XLOOKUP(MIS[[#This Row],[TRADING SYMBOL]],[1]Sheet1!$D:$D,[1]Sheet1!$C:$C)</f>
        <v>464.4</v>
      </c>
      <c r="AE4999">
        <f>MIS[[#This Row],[OrderAverageTradedPrice]]*MIS[[#This Row],[OrderQuantity]]</f>
        <v>10345</v>
      </c>
      <c r="AF4999">
        <f>MIS[[#This Row],[LTP]]*MIS[[#This Row],[OrderQuantity]]</f>
        <v>9288</v>
      </c>
      <c r="AG4999">
        <f>IF(MIS[[#This Row],[OrderSide]]="SELL",MIS[[#This Row],[VALUE]]-MIS[[#This Row],[LIVE_VALUE]],MIS[[#This Row],[LIVE_VALUE]]-MIS[[#This Row],[VALUE]])</f>
        <v>1057</v>
      </c>
      <c r="AH4999" t="str" cm="1">
        <f t="array" ref="AH4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9" t="str">
        <f>MIS[[#This Row],[TRADING SYMBOL]]</f>
        <v>SENSEX2552082300CE</v>
      </c>
      <c r="AJ4999" t="str">
        <f>IF(RIGHT(MIS[[#This Row],[Main/Hedge]],4)="MAIN","MAIN","HEDGE")</f>
        <v>MAIN</v>
      </c>
      <c r="AK4999" t="str" cm="1">
        <f t="array" ref="AK4999">_xlfn._xlws.FILTER(Table4[Column1],ISNUMBER(SEARCH(Table4[Column1],MIS[[#This Row],[OrderUniqueIdentifier]])),"")</f>
        <v>LONGSHORT</v>
      </c>
    </row>
    <row r="5000" spans="1:37" x14ac:dyDescent="0.25">
      <c r="A5000" t="s">
        <v>71</v>
      </c>
      <c r="B5000" t="s">
        <v>1178</v>
      </c>
      <c r="C5000" t="s">
        <v>8878</v>
      </c>
      <c r="D5000" t="s">
        <v>72</v>
      </c>
      <c r="E5000" t="s">
        <v>2044</v>
      </c>
      <c r="F5000" t="s">
        <v>98</v>
      </c>
      <c r="G5000" t="s">
        <v>89</v>
      </c>
      <c r="H5000" t="s">
        <v>75</v>
      </c>
      <c r="I5000" t="s">
        <v>76</v>
      </c>
      <c r="J5000" t="s">
        <v>77</v>
      </c>
      <c r="K5000">
        <v>200</v>
      </c>
      <c r="L5000" t="s">
        <v>77</v>
      </c>
      <c r="M5000" t="s">
        <v>78</v>
      </c>
      <c r="N5000" t="s">
        <v>8879</v>
      </c>
      <c r="O5000" t="s">
        <v>8736</v>
      </c>
      <c r="P5000" t="s">
        <v>8737</v>
      </c>
      <c r="Q5000" t="s">
        <v>2048</v>
      </c>
      <c r="R5000" t="s">
        <v>79</v>
      </c>
      <c r="S5000" t="s">
        <v>25</v>
      </c>
      <c r="T5000" t="s">
        <v>2049</v>
      </c>
      <c r="U5000" t="s">
        <v>100</v>
      </c>
      <c r="V5000" t="s">
        <v>80</v>
      </c>
      <c r="W5000">
        <v>82300</v>
      </c>
      <c r="X5000" t="s">
        <v>81</v>
      </c>
      <c r="Y5000">
        <v>-200</v>
      </c>
      <c r="Z5000" t="s">
        <v>8738</v>
      </c>
      <c r="AA5000" t="s">
        <v>8739</v>
      </c>
      <c r="AB5000" t="s">
        <v>90</v>
      </c>
      <c r="AC5000" t="s">
        <v>171</v>
      </c>
      <c r="AD5000">
        <f>_xlfn.XLOOKUP(MIS[[#This Row],[TRADING SYMBOL]],[1]Sheet1!$D:$D,[1]Sheet1!$C:$C)</f>
        <v>464.4</v>
      </c>
      <c r="AE5000">
        <f>MIS[[#This Row],[OrderAverageTradedPrice]]*MIS[[#This Row],[OrderQuantity]]</f>
        <v>103585.99999999999</v>
      </c>
      <c r="AF5000">
        <f>MIS[[#This Row],[LTP]]*MIS[[#This Row],[OrderQuantity]]</f>
        <v>92880</v>
      </c>
      <c r="AG5000">
        <f>IF(MIS[[#This Row],[OrderSide]]="SELL",MIS[[#This Row],[VALUE]]-MIS[[#This Row],[LIVE_VALUE]],MIS[[#This Row],[LIVE_VALUE]]-MIS[[#This Row],[VALUE]])</f>
        <v>10705.999999999985</v>
      </c>
      <c r="AH5000" t="str" cm="1">
        <f t="array" ref="AH5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0" t="str">
        <f>MIS[[#This Row],[TRADING SYMBOL]]</f>
        <v>SENSEX2552082300CE</v>
      </c>
      <c r="AJ5000" t="str">
        <f>IF(RIGHT(MIS[[#This Row],[Main/Hedge]],4)="MAIN","MAIN","HEDGE")</f>
        <v>MAIN</v>
      </c>
      <c r="AK5000" t="str" cm="1">
        <f t="array" ref="AK5000">_xlfn._xlws.FILTER(Table4[Column1],ISNUMBER(SEARCH(Table4[Column1],MIS[[#This Row],[OrderUniqueIdentifier]])),"")</f>
        <v>LONGSHORT</v>
      </c>
    </row>
    <row r="5001" spans="1:37" x14ac:dyDescent="0.25">
      <c r="A5001" t="s">
        <v>71</v>
      </c>
      <c r="B5001" t="s">
        <v>1295</v>
      </c>
      <c r="C5001" t="s">
        <v>8902</v>
      </c>
      <c r="D5001" t="s">
        <v>72</v>
      </c>
      <c r="E5001" t="s">
        <v>2044</v>
      </c>
      <c r="F5001" t="s">
        <v>98</v>
      </c>
      <c r="G5001" t="s">
        <v>89</v>
      </c>
      <c r="H5001" t="s">
        <v>75</v>
      </c>
      <c r="I5001" t="s">
        <v>76</v>
      </c>
      <c r="J5001" t="s">
        <v>77</v>
      </c>
      <c r="K5001">
        <v>100</v>
      </c>
      <c r="L5001" t="s">
        <v>77</v>
      </c>
      <c r="M5001" t="s">
        <v>78</v>
      </c>
      <c r="N5001" t="s">
        <v>8796</v>
      </c>
      <c r="O5001" t="s">
        <v>8736</v>
      </c>
      <c r="P5001" t="s">
        <v>8737</v>
      </c>
      <c r="Q5001" t="s">
        <v>2048</v>
      </c>
      <c r="R5001" t="s">
        <v>79</v>
      </c>
      <c r="S5001" t="s">
        <v>25</v>
      </c>
      <c r="T5001" t="s">
        <v>2049</v>
      </c>
      <c r="U5001" t="s">
        <v>100</v>
      </c>
      <c r="V5001" t="s">
        <v>80</v>
      </c>
      <c r="W5001">
        <v>82300</v>
      </c>
      <c r="X5001" t="s">
        <v>81</v>
      </c>
      <c r="Y5001">
        <v>-100</v>
      </c>
      <c r="Z5001" t="s">
        <v>8738</v>
      </c>
      <c r="AA5001" t="s">
        <v>8739</v>
      </c>
      <c r="AB5001" t="s">
        <v>90</v>
      </c>
      <c r="AC5001" t="s">
        <v>171</v>
      </c>
      <c r="AD5001">
        <f>_xlfn.XLOOKUP(MIS[[#This Row],[TRADING SYMBOL]],[1]Sheet1!$D:$D,[1]Sheet1!$C:$C)</f>
        <v>464.4</v>
      </c>
      <c r="AE5001">
        <f>MIS[[#This Row],[OrderAverageTradedPrice]]*MIS[[#This Row],[OrderQuantity]]</f>
        <v>51725</v>
      </c>
      <c r="AF5001">
        <f>MIS[[#This Row],[LTP]]*MIS[[#This Row],[OrderQuantity]]</f>
        <v>46440</v>
      </c>
      <c r="AG5001">
        <f>IF(MIS[[#This Row],[OrderSide]]="SELL",MIS[[#This Row],[VALUE]]-MIS[[#This Row],[LIVE_VALUE]],MIS[[#This Row],[LIVE_VALUE]]-MIS[[#This Row],[VALUE]])</f>
        <v>5285</v>
      </c>
      <c r="AH5001" t="str" cm="1">
        <f t="array" ref="AH5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1" t="str">
        <f>MIS[[#This Row],[TRADING SYMBOL]]</f>
        <v>SENSEX2552082300CE</v>
      </c>
      <c r="AJ5001" t="str">
        <f>IF(RIGHT(MIS[[#This Row],[Main/Hedge]],4)="MAIN","MAIN","HEDGE")</f>
        <v>MAIN</v>
      </c>
      <c r="AK5001" t="str" cm="1">
        <f t="array" ref="AK5001">_xlfn._xlws.FILTER(Table4[Column1],ISNUMBER(SEARCH(Table4[Column1],MIS[[#This Row],[OrderUniqueIdentifier]])),"")</f>
        <v>LONGSHORT</v>
      </c>
    </row>
    <row r="5002" spans="1:37" x14ac:dyDescent="0.25">
      <c r="A5002" t="s">
        <v>71</v>
      </c>
      <c r="B5002" t="s">
        <v>1302</v>
      </c>
      <c r="C5002" t="s">
        <v>8903</v>
      </c>
      <c r="D5002" t="s">
        <v>72</v>
      </c>
      <c r="E5002" t="s">
        <v>2044</v>
      </c>
      <c r="F5002" t="s">
        <v>98</v>
      </c>
      <c r="G5002" t="s">
        <v>89</v>
      </c>
      <c r="H5002" t="s">
        <v>75</v>
      </c>
      <c r="I5002" t="s">
        <v>76</v>
      </c>
      <c r="J5002" t="s">
        <v>77</v>
      </c>
      <c r="K5002">
        <v>20</v>
      </c>
      <c r="L5002" t="s">
        <v>77</v>
      </c>
      <c r="M5002" t="s">
        <v>78</v>
      </c>
      <c r="N5002" t="s">
        <v>8904</v>
      </c>
      <c r="O5002" t="s">
        <v>8736</v>
      </c>
      <c r="P5002" t="s">
        <v>8737</v>
      </c>
      <c r="Q5002" t="s">
        <v>2048</v>
      </c>
      <c r="R5002" t="s">
        <v>79</v>
      </c>
      <c r="S5002" t="s">
        <v>25</v>
      </c>
      <c r="T5002" t="s">
        <v>2049</v>
      </c>
      <c r="U5002" t="s">
        <v>100</v>
      </c>
      <c r="V5002" t="s">
        <v>80</v>
      </c>
      <c r="W5002">
        <v>82300</v>
      </c>
      <c r="X5002" t="s">
        <v>81</v>
      </c>
      <c r="Y5002">
        <v>-20</v>
      </c>
      <c r="Z5002" t="s">
        <v>8738</v>
      </c>
      <c r="AA5002" t="s">
        <v>8739</v>
      </c>
      <c r="AB5002" t="s">
        <v>90</v>
      </c>
      <c r="AC5002" t="s">
        <v>171</v>
      </c>
      <c r="AD5002">
        <f>_xlfn.XLOOKUP(MIS[[#This Row],[TRADING SYMBOL]],[1]Sheet1!$D:$D,[1]Sheet1!$C:$C)</f>
        <v>464.4</v>
      </c>
      <c r="AE5002">
        <f>MIS[[#This Row],[OrderAverageTradedPrice]]*MIS[[#This Row],[OrderQuantity]]</f>
        <v>10343</v>
      </c>
      <c r="AF5002">
        <f>MIS[[#This Row],[LTP]]*MIS[[#This Row],[OrderQuantity]]</f>
        <v>9288</v>
      </c>
      <c r="AG5002">
        <f>IF(MIS[[#This Row],[OrderSide]]="SELL",MIS[[#This Row],[VALUE]]-MIS[[#This Row],[LIVE_VALUE]],MIS[[#This Row],[LIVE_VALUE]]-MIS[[#This Row],[VALUE]])</f>
        <v>1055</v>
      </c>
      <c r="AH5002" t="str" cm="1">
        <f t="array" ref="AH5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2" t="str">
        <f>MIS[[#This Row],[TRADING SYMBOL]]</f>
        <v>SENSEX2552082300CE</v>
      </c>
      <c r="AJ5002" t="str">
        <f>IF(RIGHT(MIS[[#This Row],[Main/Hedge]],4)="MAIN","MAIN","HEDGE")</f>
        <v>MAIN</v>
      </c>
      <c r="AK5002" t="str" cm="1">
        <f t="array" ref="AK5002">_xlfn._xlws.FILTER(Table4[Column1],ISNUMBER(SEARCH(Table4[Column1],MIS[[#This Row],[OrderUniqueIdentifier]])),"")</f>
        <v>LONGSHORT</v>
      </c>
    </row>
    <row r="5003" spans="1:37" x14ac:dyDescent="0.25">
      <c r="A5003" t="s">
        <v>179</v>
      </c>
      <c r="B5003" t="s">
        <v>1488</v>
      </c>
      <c r="C5003" t="s">
        <v>8936</v>
      </c>
      <c r="D5003" t="s">
        <v>72</v>
      </c>
      <c r="E5003" t="s">
        <v>2044</v>
      </c>
      <c r="F5003" t="s">
        <v>98</v>
      </c>
      <c r="G5003" t="s">
        <v>89</v>
      </c>
      <c r="H5003" t="s">
        <v>93</v>
      </c>
      <c r="I5003" t="s">
        <v>76</v>
      </c>
      <c r="J5003" t="s">
        <v>8937</v>
      </c>
      <c r="K5003">
        <v>20</v>
      </c>
      <c r="L5003" t="s">
        <v>77</v>
      </c>
      <c r="M5003" t="s">
        <v>78</v>
      </c>
      <c r="N5003" t="s">
        <v>8937</v>
      </c>
      <c r="O5003" t="s">
        <v>8737</v>
      </c>
      <c r="P5003" t="s">
        <v>8737</v>
      </c>
      <c r="Q5003" t="s">
        <v>2048</v>
      </c>
      <c r="R5003" t="s">
        <v>79</v>
      </c>
      <c r="S5003" t="s">
        <v>25</v>
      </c>
      <c r="T5003" t="s">
        <v>2049</v>
      </c>
      <c r="U5003" t="s">
        <v>100</v>
      </c>
      <c r="V5003" t="s">
        <v>80</v>
      </c>
      <c r="W5003">
        <v>82300</v>
      </c>
      <c r="X5003" t="s">
        <v>81</v>
      </c>
      <c r="Y5003">
        <v>-20</v>
      </c>
      <c r="Z5003" t="s">
        <v>8739</v>
      </c>
      <c r="AA5003" t="s">
        <v>8739</v>
      </c>
      <c r="AB5003" t="s">
        <v>90</v>
      </c>
      <c r="AC5003" t="s">
        <v>171</v>
      </c>
      <c r="AD5003">
        <f>_xlfn.XLOOKUP(MIS[[#This Row],[TRADING SYMBOL]],[1]Sheet1!$D:$D,[1]Sheet1!$C:$C)</f>
        <v>464.4</v>
      </c>
      <c r="AE5003">
        <f>MIS[[#This Row],[OrderAverageTradedPrice]]*MIS[[#This Row],[OrderQuantity]]</f>
        <v>10348</v>
      </c>
      <c r="AF5003">
        <f>MIS[[#This Row],[LTP]]*MIS[[#This Row],[OrderQuantity]]</f>
        <v>9288</v>
      </c>
      <c r="AG5003">
        <f>IF(MIS[[#This Row],[OrderSide]]="SELL",MIS[[#This Row],[VALUE]]-MIS[[#This Row],[LIVE_VALUE]],MIS[[#This Row],[LIVE_VALUE]]-MIS[[#This Row],[VALUE]])</f>
        <v>1060</v>
      </c>
      <c r="AH5003" t="str" cm="1">
        <f t="array" ref="AH5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3" t="str">
        <f>MIS[[#This Row],[TRADING SYMBOL]]</f>
        <v>SENSEX2552082300CE</v>
      </c>
      <c r="AJ5003" t="str">
        <f>IF(RIGHT(MIS[[#This Row],[Main/Hedge]],4)="MAIN","MAIN","HEDGE")</f>
        <v>MAIN</v>
      </c>
      <c r="AK5003" t="str" cm="1">
        <f t="array" ref="AK5003">_xlfn._xlws.FILTER(Table4[Column1],ISNUMBER(SEARCH(Table4[Column1],MIS[[#This Row],[OrderUniqueIdentifier]])),"")</f>
        <v>LONGSHORT</v>
      </c>
    </row>
    <row r="5004" spans="1:37" x14ac:dyDescent="0.25">
      <c r="A5004" t="s">
        <v>1555</v>
      </c>
      <c r="B5004" t="s">
        <v>1556</v>
      </c>
      <c r="C5004" t="s">
        <v>8956</v>
      </c>
      <c r="D5004" t="s">
        <v>72</v>
      </c>
      <c r="E5004" t="s">
        <v>2044</v>
      </c>
      <c r="F5004" t="s">
        <v>98</v>
      </c>
      <c r="G5004" t="s">
        <v>89</v>
      </c>
      <c r="H5004" t="s">
        <v>93</v>
      </c>
      <c r="I5004" t="s">
        <v>76</v>
      </c>
      <c r="J5004" t="s">
        <v>8957</v>
      </c>
      <c r="K5004">
        <v>120</v>
      </c>
      <c r="L5004" t="s">
        <v>77</v>
      </c>
      <c r="M5004" t="s">
        <v>78</v>
      </c>
      <c r="N5004" t="s">
        <v>8958</v>
      </c>
      <c r="O5004" t="s">
        <v>8736</v>
      </c>
      <c r="P5004" t="s">
        <v>8737</v>
      </c>
      <c r="Q5004" t="s">
        <v>2048</v>
      </c>
      <c r="R5004" t="s">
        <v>79</v>
      </c>
      <c r="S5004" t="s">
        <v>25</v>
      </c>
      <c r="T5004" t="s">
        <v>2049</v>
      </c>
      <c r="U5004" t="s">
        <v>100</v>
      </c>
      <c r="V5004" t="s">
        <v>80</v>
      </c>
      <c r="W5004">
        <v>82300</v>
      </c>
      <c r="X5004" t="s">
        <v>81</v>
      </c>
      <c r="Y5004">
        <v>-120</v>
      </c>
      <c r="Z5004" t="s">
        <v>8738</v>
      </c>
      <c r="AA5004" t="s">
        <v>8739</v>
      </c>
      <c r="AB5004" t="s">
        <v>90</v>
      </c>
      <c r="AC5004" t="s">
        <v>171</v>
      </c>
      <c r="AD5004">
        <f>_xlfn.XLOOKUP(MIS[[#This Row],[TRADING SYMBOL]],[1]Sheet1!$D:$D,[1]Sheet1!$C:$C)</f>
        <v>464.4</v>
      </c>
      <c r="AE5004">
        <f>MIS[[#This Row],[OrderAverageTradedPrice]]*MIS[[#This Row],[OrderQuantity]]</f>
        <v>62202.999999999964</v>
      </c>
      <c r="AF5004">
        <f>MIS[[#This Row],[LTP]]*MIS[[#This Row],[OrderQuantity]]</f>
        <v>55728</v>
      </c>
      <c r="AG5004">
        <f>IF(MIS[[#This Row],[OrderSide]]="SELL",MIS[[#This Row],[VALUE]]-MIS[[#This Row],[LIVE_VALUE]],MIS[[#This Row],[LIVE_VALUE]]-MIS[[#This Row],[VALUE]])</f>
        <v>6474.9999999999636</v>
      </c>
      <c r="AH5004" t="str" cm="1">
        <f t="array" ref="AH5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4" t="str">
        <f>MIS[[#This Row],[TRADING SYMBOL]]</f>
        <v>SENSEX2552082300CE</v>
      </c>
      <c r="AJ5004" t="str">
        <f>IF(RIGHT(MIS[[#This Row],[Main/Hedge]],4)="MAIN","MAIN","HEDGE")</f>
        <v>MAIN</v>
      </c>
      <c r="AK5004" t="str" cm="1">
        <f t="array" ref="AK5004">_xlfn._xlws.FILTER(Table4[Column1],ISNUMBER(SEARCH(Table4[Column1],MIS[[#This Row],[OrderUniqueIdentifier]])),"")</f>
        <v>LONGSHORT</v>
      </c>
    </row>
    <row r="5005" spans="1:37" x14ac:dyDescent="0.25">
      <c r="A5005" t="s">
        <v>1555</v>
      </c>
      <c r="B5005" t="s">
        <v>1570</v>
      </c>
      <c r="C5005" t="s">
        <v>1709</v>
      </c>
      <c r="D5005" t="s">
        <v>72</v>
      </c>
      <c r="E5005" t="s">
        <v>2044</v>
      </c>
      <c r="F5005" t="s">
        <v>98</v>
      </c>
      <c r="G5005" t="s">
        <v>89</v>
      </c>
      <c r="H5005" t="s">
        <v>93</v>
      </c>
      <c r="I5005" t="s">
        <v>76</v>
      </c>
      <c r="J5005" t="s">
        <v>4982</v>
      </c>
      <c r="K5005">
        <v>100</v>
      </c>
      <c r="L5005" t="s">
        <v>77</v>
      </c>
      <c r="M5005" t="s">
        <v>78</v>
      </c>
      <c r="N5005" t="s">
        <v>4982</v>
      </c>
      <c r="O5005" t="s">
        <v>8736</v>
      </c>
      <c r="P5005" t="s">
        <v>8737</v>
      </c>
      <c r="Q5005" t="s">
        <v>2048</v>
      </c>
      <c r="R5005" t="s">
        <v>79</v>
      </c>
      <c r="S5005" t="s">
        <v>25</v>
      </c>
      <c r="T5005" t="s">
        <v>2049</v>
      </c>
      <c r="U5005" t="s">
        <v>100</v>
      </c>
      <c r="V5005" t="s">
        <v>80</v>
      </c>
      <c r="W5005">
        <v>82300</v>
      </c>
      <c r="X5005" t="s">
        <v>81</v>
      </c>
      <c r="Y5005">
        <v>-100</v>
      </c>
      <c r="Z5005" t="s">
        <v>8738</v>
      </c>
      <c r="AA5005" t="s">
        <v>8739</v>
      </c>
      <c r="AB5005" t="s">
        <v>90</v>
      </c>
      <c r="AC5005" t="s">
        <v>171</v>
      </c>
      <c r="AD5005">
        <f>_xlfn.XLOOKUP(MIS[[#This Row],[TRADING SYMBOL]],[1]Sheet1!$D:$D,[1]Sheet1!$C:$C)</f>
        <v>464.4</v>
      </c>
      <c r="AE5005">
        <f>MIS[[#This Row],[OrderAverageTradedPrice]]*MIS[[#This Row],[OrderQuantity]]</f>
        <v>52000</v>
      </c>
      <c r="AF5005">
        <f>MIS[[#This Row],[LTP]]*MIS[[#This Row],[OrderQuantity]]</f>
        <v>46440</v>
      </c>
      <c r="AG5005">
        <f>IF(MIS[[#This Row],[OrderSide]]="SELL",MIS[[#This Row],[VALUE]]-MIS[[#This Row],[LIVE_VALUE]],MIS[[#This Row],[LIVE_VALUE]]-MIS[[#This Row],[VALUE]])</f>
        <v>5560</v>
      </c>
      <c r="AH5005" t="str" cm="1">
        <f t="array" ref="AH5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5" t="str">
        <f>MIS[[#This Row],[TRADING SYMBOL]]</f>
        <v>SENSEX2552082300CE</v>
      </c>
      <c r="AJ5005" t="str">
        <f>IF(RIGHT(MIS[[#This Row],[Main/Hedge]],4)="MAIN","MAIN","HEDGE")</f>
        <v>MAIN</v>
      </c>
      <c r="AK5005" t="str" cm="1">
        <f t="array" ref="AK5005">_xlfn._xlws.FILTER(Table4[Column1],ISNUMBER(SEARCH(Table4[Column1],MIS[[#This Row],[OrderUniqueIdentifier]])),"")</f>
        <v>LONGSHORT</v>
      </c>
    </row>
    <row r="5006" spans="1:37" x14ac:dyDescent="0.25">
      <c r="A5006" t="s">
        <v>1555</v>
      </c>
      <c r="B5006" t="s">
        <v>1597</v>
      </c>
      <c r="C5006" t="s">
        <v>1708</v>
      </c>
      <c r="D5006" t="s">
        <v>72</v>
      </c>
      <c r="E5006" t="s">
        <v>2044</v>
      </c>
      <c r="F5006" t="s">
        <v>98</v>
      </c>
      <c r="G5006" t="s">
        <v>89</v>
      </c>
      <c r="H5006" t="s">
        <v>93</v>
      </c>
      <c r="I5006" t="s">
        <v>76</v>
      </c>
      <c r="J5006" t="s">
        <v>8752</v>
      </c>
      <c r="K5006">
        <v>120</v>
      </c>
      <c r="L5006" t="s">
        <v>77</v>
      </c>
      <c r="M5006" t="s">
        <v>78</v>
      </c>
      <c r="N5006" t="s">
        <v>8752</v>
      </c>
      <c r="O5006" t="s">
        <v>8736</v>
      </c>
      <c r="P5006" t="s">
        <v>8737</v>
      </c>
      <c r="Q5006" t="s">
        <v>2048</v>
      </c>
      <c r="R5006" t="s">
        <v>79</v>
      </c>
      <c r="S5006" t="s">
        <v>25</v>
      </c>
      <c r="T5006" t="s">
        <v>2049</v>
      </c>
      <c r="U5006" t="s">
        <v>100</v>
      </c>
      <c r="V5006" t="s">
        <v>80</v>
      </c>
      <c r="W5006">
        <v>82300</v>
      </c>
      <c r="X5006" t="s">
        <v>81</v>
      </c>
      <c r="Y5006">
        <v>-120</v>
      </c>
      <c r="Z5006" t="s">
        <v>8738</v>
      </c>
      <c r="AA5006" t="s">
        <v>8739</v>
      </c>
      <c r="AB5006" t="s">
        <v>90</v>
      </c>
      <c r="AC5006" t="s">
        <v>171</v>
      </c>
      <c r="AD5006">
        <f>_xlfn.XLOOKUP(MIS[[#This Row],[TRADING SYMBOL]],[1]Sheet1!$D:$D,[1]Sheet1!$C:$C)</f>
        <v>464.4</v>
      </c>
      <c r="AE5006">
        <f>MIS[[#This Row],[OrderAverageTradedPrice]]*MIS[[#This Row],[OrderQuantity]]</f>
        <v>62082</v>
      </c>
      <c r="AF5006">
        <f>MIS[[#This Row],[LTP]]*MIS[[#This Row],[OrderQuantity]]</f>
        <v>55728</v>
      </c>
      <c r="AG5006">
        <f>IF(MIS[[#This Row],[OrderSide]]="SELL",MIS[[#This Row],[VALUE]]-MIS[[#This Row],[LIVE_VALUE]],MIS[[#This Row],[LIVE_VALUE]]-MIS[[#This Row],[VALUE]])</f>
        <v>6354</v>
      </c>
      <c r="AH5006" t="str" cm="1">
        <f t="array" ref="AH5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6" t="str">
        <f>MIS[[#This Row],[TRADING SYMBOL]]</f>
        <v>SENSEX2552082300CE</v>
      </c>
      <c r="AJ5006" t="str">
        <f>IF(RIGHT(MIS[[#This Row],[Main/Hedge]],4)="MAIN","MAIN","HEDGE")</f>
        <v>MAIN</v>
      </c>
      <c r="AK5006" t="str" cm="1">
        <f t="array" ref="AK5006">_xlfn._xlws.FILTER(Table4[Column1],ISNUMBER(SEARCH(Table4[Column1],MIS[[#This Row],[OrderUniqueIdentifier]])),"")</f>
        <v>LONGSHORT</v>
      </c>
    </row>
    <row r="5007" spans="1:37" x14ac:dyDescent="0.25">
      <c r="A5007" t="s">
        <v>1555</v>
      </c>
      <c r="B5007" t="s">
        <v>1607</v>
      </c>
      <c r="C5007" t="s">
        <v>8964</v>
      </c>
      <c r="D5007" t="s">
        <v>72</v>
      </c>
      <c r="E5007" t="s">
        <v>2044</v>
      </c>
      <c r="F5007" t="s">
        <v>98</v>
      </c>
      <c r="G5007" t="s">
        <v>89</v>
      </c>
      <c r="H5007" t="s">
        <v>93</v>
      </c>
      <c r="I5007" t="s">
        <v>76</v>
      </c>
      <c r="J5007" t="s">
        <v>4397</v>
      </c>
      <c r="K5007">
        <v>20</v>
      </c>
      <c r="L5007" t="s">
        <v>77</v>
      </c>
      <c r="M5007" t="s">
        <v>78</v>
      </c>
      <c r="N5007" t="s">
        <v>4397</v>
      </c>
      <c r="O5007" t="s">
        <v>8736</v>
      </c>
      <c r="P5007" t="s">
        <v>8737</v>
      </c>
      <c r="Q5007" t="s">
        <v>2048</v>
      </c>
      <c r="R5007" t="s">
        <v>79</v>
      </c>
      <c r="S5007" t="s">
        <v>25</v>
      </c>
      <c r="T5007" t="s">
        <v>2049</v>
      </c>
      <c r="U5007" t="s">
        <v>100</v>
      </c>
      <c r="V5007" t="s">
        <v>80</v>
      </c>
      <c r="W5007">
        <v>82300</v>
      </c>
      <c r="X5007" t="s">
        <v>81</v>
      </c>
      <c r="Y5007">
        <v>-20</v>
      </c>
      <c r="Z5007" t="s">
        <v>8738</v>
      </c>
      <c r="AA5007" t="s">
        <v>8739</v>
      </c>
      <c r="AB5007" t="s">
        <v>90</v>
      </c>
      <c r="AC5007" t="s">
        <v>171</v>
      </c>
      <c r="AD5007">
        <f>_xlfn.XLOOKUP(MIS[[#This Row],[TRADING SYMBOL]],[1]Sheet1!$D:$D,[1]Sheet1!$C:$C)</f>
        <v>464.4</v>
      </c>
      <c r="AE5007">
        <f>MIS[[#This Row],[OrderAverageTradedPrice]]*MIS[[#This Row],[OrderQuantity]]</f>
        <v>10344</v>
      </c>
      <c r="AF5007">
        <f>MIS[[#This Row],[LTP]]*MIS[[#This Row],[OrderQuantity]]</f>
        <v>9288</v>
      </c>
      <c r="AG5007">
        <f>IF(MIS[[#This Row],[OrderSide]]="SELL",MIS[[#This Row],[VALUE]]-MIS[[#This Row],[LIVE_VALUE]],MIS[[#This Row],[LIVE_VALUE]]-MIS[[#This Row],[VALUE]])</f>
        <v>1056</v>
      </c>
      <c r="AH5007" t="str" cm="1">
        <f t="array" ref="AH5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7" t="str">
        <f>MIS[[#This Row],[TRADING SYMBOL]]</f>
        <v>SENSEX2552082300CE</v>
      </c>
      <c r="AJ5007" t="str">
        <f>IF(RIGHT(MIS[[#This Row],[Main/Hedge]],4)="MAIN","MAIN","HEDGE")</f>
        <v>MAIN</v>
      </c>
      <c r="AK5007" t="str" cm="1">
        <f t="array" ref="AK5007">_xlfn._xlws.FILTER(Table4[Column1],ISNUMBER(SEARCH(Table4[Column1],MIS[[#This Row],[OrderUniqueIdentifier]])),"")</f>
        <v>LONGSHORT</v>
      </c>
    </row>
    <row r="5008" spans="1:37" x14ac:dyDescent="0.25">
      <c r="A5008" t="s">
        <v>1555</v>
      </c>
      <c r="B5008" t="s">
        <v>1631</v>
      </c>
      <c r="C5008" t="s">
        <v>8966</v>
      </c>
      <c r="D5008" t="s">
        <v>72</v>
      </c>
      <c r="E5008" t="s">
        <v>2044</v>
      </c>
      <c r="F5008" t="s">
        <v>98</v>
      </c>
      <c r="G5008" t="s">
        <v>89</v>
      </c>
      <c r="H5008" t="s">
        <v>93</v>
      </c>
      <c r="I5008" t="s">
        <v>76</v>
      </c>
      <c r="J5008" t="s">
        <v>8937</v>
      </c>
      <c r="K5008">
        <v>160</v>
      </c>
      <c r="L5008" t="s">
        <v>77</v>
      </c>
      <c r="M5008" t="s">
        <v>78</v>
      </c>
      <c r="N5008" t="s">
        <v>8967</v>
      </c>
      <c r="O5008" t="s">
        <v>8736</v>
      </c>
      <c r="P5008" t="s">
        <v>8737</v>
      </c>
      <c r="Q5008" t="s">
        <v>2048</v>
      </c>
      <c r="R5008" t="s">
        <v>79</v>
      </c>
      <c r="S5008" t="s">
        <v>25</v>
      </c>
      <c r="T5008" t="s">
        <v>2049</v>
      </c>
      <c r="U5008" t="s">
        <v>100</v>
      </c>
      <c r="V5008" t="s">
        <v>80</v>
      </c>
      <c r="W5008">
        <v>82300</v>
      </c>
      <c r="X5008" t="s">
        <v>81</v>
      </c>
      <c r="Y5008">
        <v>-160</v>
      </c>
      <c r="Z5008" t="s">
        <v>8738</v>
      </c>
      <c r="AA5008" t="s">
        <v>8739</v>
      </c>
      <c r="AB5008" t="s">
        <v>90</v>
      </c>
      <c r="AC5008" t="s">
        <v>171</v>
      </c>
      <c r="AD5008">
        <f>_xlfn.XLOOKUP(MIS[[#This Row],[TRADING SYMBOL]],[1]Sheet1!$D:$D,[1]Sheet1!$C:$C)</f>
        <v>464.4</v>
      </c>
      <c r="AE5008">
        <f>MIS[[#This Row],[OrderAverageTradedPrice]]*MIS[[#This Row],[OrderQuantity]]</f>
        <v>82768</v>
      </c>
      <c r="AF5008">
        <f>MIS[[#This Row],[LTP]]*MIS[[#This Row],[OrderQuantity]]</f>
        <v>74304</v>
      </c>
      <c r="AG5008">
        <f>IF(MIS[[#This Row],[OrderSide]]="SELL",MIS[[#This Row],[VALUE]]-MIS[[#This Row],[LIVE_VALUE]],MIS[[#This Row],[LIVE_VALUE]]-MIS[[#This Row],[VALUE]])</f>
        <v>8464</v>
      </c>
      <c r="AH5008" t="str" cm="1">
        <f t="array" ref="AH5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8" t="str">
        <f>MIS[[#This Row],[TRADING SYMBOL]]</f>
        <v>SENSEX2552082300CE</v>
      </c>
      <c r="AJ5008" t="str">
        <f>IF(RIGHT(MIS[[#This Row],[Main/Hedge]],4)="MAIN","MAIN","HEDGE")</f>
        <v>MAIN</v>
      </c>
      <c r="AK5008" t="str" cm="1">
        <f t="array" ref="AK5008">_xlfn._xlws.FILTER(Table4[Column1],ISNUMBER(SEARCH(Table4[Column1],MIS[[#This Row],[OrderUniqueIdentifier]])),"")</f>
        <v>LONGSHORT</v>
      </c>
    </row>
    <row r="5009" spans="1:37" x14ac:dyDescent="0.25">
      <c r="A5009" t="s">
        <v>1555</v>
      </c>
      <c r="B5009" t="s">
        <v>1640</v>
      </c>
      <c r="C5009" t="s">
        <v>8968</v>
      </c>
      <c r="D5009" t="s">
        <v>72</v>
      </c>
      <c r="E5009" t="s">
        <v>2044</v>
      </c>
      <c r="F5009" t="s">
        <v>98</v>
      </c>
      <c r="G5009" t="s">
        <v>89</v>
      </c>
      <c r="H5009" t="s">
        <v>93</v>
      </c>
      <c r="I5009" t="s">
        <v>76</v>
      </c>
      <c r="J5009" t="s">
        <v>5560</v>
      </c>
      <c r="K5009">
        <v>160</v>
      </c>
      <c r="L5009" t="s">
        <v>77</v>
      </c>
      <c r="M5009" t="s">
        <v>78</v>
      </c>
      <c r="N5009" t="s">
        <v>8969</v>
      </c>
      <c r="O5009" t="s">
        <v>8736</v>
      </c>
      <c r="P5009" t="s">
        <v>8737</v>
      </c>
      <c r="Q5009" t="s">
        <v>2048</v>
      </c>
      <c r="R5009" t="s">
        <v>79</v>
      </c>
      <c r="S5009" t="s">
        <v>25</v>
      </c>
      <c r="T5009" t="s">
        <v>2049</v>
      </c>
      <c r="U5009" t="s">
        <v>100</v>
      </c>
      <c r="V5009" t="s">
        <v>80</v>
      </c>
      <c r="W5009">
        <v>82300</v>
      </c>
      <c r="X5009" t="s">
        <v>81</v>
      </c>
      <c r="Y5009">
        <v>-160</v>
      </c>
      <c r="Z5009" t="s">
        <v>8738</v>
      </c>
      <c r="AA5009" t="s">
        <v>8739</v>
      </c>
      <c r="AB5009" t="s">
        <v>90</v>
      </c>
      <c r="AC5009" t="s">
        <v>171</v>
      </c>
      <c r="AD5009">
        <f>_xlfn.XLOOKUP(MIS[[#This Row],[TRADING SYMBOL]],[1]Sheet1!$D:$D,[1]Sheet1!$C:$C)</f>
        <v>464.4</v>
      </c>
      <c r="AE5009">
        <f>MIS[[#This Row],[OrderAverageTradedPrice]]*MIS[[#This Row],[OrderQuantity]]</f>
        <v>82844</v>
      </c>
      <c r="AF5009">
        <f>MIS[[#This Row],[LTP]]*MIS[[#This Row],[OrderQuantity]]</f>
        <v>74304</v>
      </c>
      <c r="AG5009">
        <f>IF(MIS[[#This Row],[OrderSide]]="SELL",MIS[[#This Row],[VALUE]]-MIS[[#This Row],[LIVE_VALUE]],MIS[[#This Row],[LIVE_VALUE]]-MIS[[#This Row],[VALUE]])</f>
        <v>8540</v>
      </c>
      <c r="AH5009" t="str" cm="1">
        <f t="array" ref="AH5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9" t="str">
        <f>MIS[[#This Row],[TRADING SYMBOL]]</f>
        <v>SENSEX2552082300CE</v>
      </c>
      <c r="AJ5009" t="str">
        <f>IF(RIGHT(MIS[[#This Row],[Main/Hedge]],4)="MAIN","MAIN","HEDGE")</f>
        <v>MAIN</v>
      </c>
      <c r="AK5009" t="str" cm="1">
        <f t="array" ref="AK5009">_xlfn._xlws.FILTER(Table4[Column1],ISNUMBER(SEARCH(Table4[Column1],MIS[[#This Row],[OrderUniqueIdentifier]])),"")</f>
        <v>LONGSHORT</v>
      </c>
    </row>
    <row r="5010" spans="1:37" x14ac:dyDescent="0.25">
      <c r="A5010" t="s">
        <v>1555</v>
      </c>
      <c r="B5010" t="s">
        <v>1657</v>
      </c>
      <c r="C5010" t="s">
        <v>8971</v>
      </c>
      <c r="D5010" t="s">
        <v>72</v>
      </c>
      <c r="E5010" t="s">
        <v>2044</v>
      </c>
      <c r="F5010" t="s">
        <v>98</v>
      </c>
      <c r="G5010" t="s">
        <v>89</v>
      </c>
      <c r="H5010" t="s">
        <v>93</v>
      </c>
      <c r="I5010" t="s">
        <v>76</v>
      </c>
      <c r="J5010" t="s">
        <v>4048</v>
      </c>
      <c r="K5010">
        <v>220</v>
      </c>
      <c r="L5010" t="s">
        <v>77</v>
      </c>
      <c r="M5010" t="s">
        <v>78</v>
      </c>
      <c r="N5010" t="s">
        <v>8972</v>
      </c>
      <c r="O5010" t="s">
        <v>8736</v>
      </c>
      <c r="P5010" t="s">
        <v>8737</v>
      </c>
      <c r="Q5010" t="s">
        <v>2048</v>
      </c>
      <c r="R5010" t="s">
        <v>79</v>
      </c>
      <c r="S5010" t="s">
        <v>25</v>
      </c>
      <c r="T5010" t="s">
        <v>2049</v>
      </c>
      <c r="U5010" t="s">
        <v>100</v>
      </c>
      <c r="V5010" t="s">
        <v>80</v>
      </c>
      <c r="W5010">
        <v>82300</v>
      </c>
      <c r="X5010" t="s">
        <v>81</v>
      </c>
      <c r="Y5010">
        <v>-220</v>
      </c>
      <c r="Z5010" t="s">
        <v>8738</v>
      </c>
      <c r="AA5010" t="s">
        <v>8739</v>
      </c>
      <c r="AB5010" t="s">
        <v>90</v>
      </c>
      <c r="AC5010" t="s">
        <v>171</v>
      </c>
      <c r="AD5010">
        <f>_xlfn.XLOOKUP(MIS[[#This Row],[TRADING SYMBOL]],[1]Sheet1!$D:$D,[1]Sheet1!$C:$C)</f>
        <v>464.4</v>
      </c>
      <c r="AE5010">
        <f>MIS[[#This Row],[OrderAverageTradedPrice]]*MIS[[#This Row],[OrderQuantity]]</f>
        <v>113841.00000000001</v>
      </c>
      <c r="AF5010">
        <f>MIS[[#This Row],[LTP]]*MIS[[#This Row],[OrderQuantity]]</f>
        <v>102168</v>
      </c>
      <c r="AG5010">
        <f>IF(MIS[[#This Row],[OrderSide]]="SELL",MIS[[#This Row],[VALUE]]-MIS[[#This Row],[LIVE_VALUE]],MIS[[#This Row],[LIVE_VALUE]]-MIS[[#This Row],[VALUE]])</f>
        <v>11673.000000000015</v>
      </c>
      <c r="AH5010" t="str" cm="1">
        <f t="array" ref="AH5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0" t="str">
        <f>MIS[[#This Row],[TRADING SYMBOL]]</f>
        <v>SENSEX2552082300CE</v>
      </c>
      <c r="AJ5010" t="str">
        <f>IF(RIGHT(MIS[[#This Row],[Main/Hedge]],4)="MAIN","MAIN","HEDGE")</f>
        <v>MAIN</v>
      </c>
      <c r="AK5010" t="str" cm="1">
        <f t="array" ref="AK5010">_xlfn._xlws.FILTER(Table4[Column1],ISNUMBER(SEARCH(Table4[Column1],MIS[[#This Row],[OrderUniqueIdentifier]])),"")</f>
        <v>LONGSHORT</v>
      </c>
    </row>
    <row r="5011" spans="1:37" x14ac:dyDescent="0.25">
      <c r="A5011" t="s">
        <v>1555</v>
      </c>
      <c r="B5011" t="s">
        <v>1665</v>
      </c>
      <c r="C5011" t="s">
        <v>8973</v>
      </c>
      <c r="D5011" t="s">
        <v>72</v>
      </c>
      <c r="E5011" t="s">
        <v>2044</v>
      </c>
      <c r="F5011" t="s">
        <v>98</v>
      </c>
      <c r="G5011" t="s">
        <v>89</v>
      </c>
      <c r="H5011" t="s">
        <v>93</v>
      </c>
      <c r="I5011" t="s">
        <v>76</v>
      </c>
      <c r="J5011" t="s">
        <v>8752</v>
      </c>
      <c r="K5011">
        <v>40</v>
      </c>
      <c r="L5011" t="s">
        <v>77</v>
      </c>
      <c r="M5011" t="s">
        <v>78</v>
      </c>
      <c r="N5011" t="s">
        <v>8752</v>
      </c>
      <c r="O5011" t="s">
        <v>8737</v>
      </c>
      <c r="P5011" t="s">
        <v>8737</v>
      </c>
      <c r="Q5011" t="s">
        <v>2048</v>
      </c>
      <c r="R5011" t="s">
        <v>79</v>
      </c>
      <c r="S5011" t="s">
        <v>25</v>
      </c>
      <c r="T5011" t="s">
        <v>2049</v>
      </c>
      <c r="U5011" t="s">
        <v>100</v>
      </c>
      <c r="V5011" t="s">
        <v>80</v>
      </c>
      <c r="W5011">
        <v>82300</v>
      </c>
      <c r="X5011" t="s">
        <v>81</v>
      </c>
      <c r="Y5011">
        <v>-40</v>
      </c>
      <c r="Z5011" t="s">
        <v>8739</v>
      </c>
      <c r="AA5011" t="s">
        <v>8739</v>
      </c>
      <c r="AB5011" t="s">
        <v>90</v>
      </c>
      <c r="AC5011" t="s">
        <v>171</v>
      </c>
      <c r="AD5011">
        <f>_xlfn.XLOOKUP(MIS[[#This Row],[TRADING SYMBOL]],[1]Sheet1!$D:$D,[1]Sheet1!$C:$C)</f>
        <v>464.4</v>
      </c>
      <c r="AE5011">
        <f>MIS[[#This Row],[OrderAverageTradedPrice]]*MIS[[#This Row],[OrderQuantity]]</f>
        <v>20694</v>
      </c>
      <c r="AF5011">
        <f>MIS[[#This Row],[LTP]]*MIS[[#This Row],[OrderQuantity]]</f>
        <v>18576</v>
      </c>
      <c r="AG5011">
        <f>IF(MIS[[#This Row],[OrderSide]]="SELL",MIS[[#This Row],[VALUE]]-MIS[[#This Row],[LIVE_VALUE]],MIS[[#This Row],[LIVE_VALUE]]-MIS[[#This Row],[VALUE]])</f>
        <v>2118</v>
      </c>
      <c r="AH5011" t="str" cm="1">
        <f t="array" ref="AH5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1" t="str">
        <f>MIS[[#This Row],[TRADING SYMBOL]]</f>
        <v>SENSEX2552082300CE</v>
      </c>
      <c r="AJ5011" t="str">
        <f>IF(RIGHT(MIS[[#This Row],[Main/Hedge]],4)="MAIN","MAIN","HEDGE")</f>
        <v>MAIN</v>
      </c>
      <c r="AK5011" t="str" cm="1">
        <f t="array" ref="AK5011">_xlfn._xlws.FILTER(Table4[Column1],ISNUMBER(SEARCH(Table4[Column1],MIS[[#This Row],[OrderUniqueIdentifier]])),"")</f>
        <v>LONGSHORT</v>
      </c>
    </row>
    <row r="5012" spans="1:37" x14ac:dyDescent="0.25">
      <c r="A5012" t="s">
        <v>1555</v>
      </c>
      <c r="B5012" t="s">
        <v>1673</v>
      </c>
      <c r="C5012" t="s">
        <v>1711</v>
      </c>
      <c r="D5012" t="s">
        <v>72</v>
      </c>
      <c r="E5012" t="s">
        <v>2044</v>
      </c>
      <c r="F5012" t="s">
        <v>98</v>
      </c>
      <c r="G5012" t="s">
        <v>89</v>
      </c>
      <c r="H5012" t="s">
        <v>93</v>
      </c>
      <c r="I5012" t="s">
        <v>76</v>
      </c>
      <c r="J5012" t="s">
        <v>8752</v>
      </c>
      <c r="K5012">
        <v>20</v>
      </c>
      <c r="L5012" t="s">
        <v>77</v>
      </c>
      <c r="M5012" t="s">
        <v>78</v>
      </c>
      <c r="N5012" t="s">
        <v>8752</v>
      </c>
      <c r="O5012" t="s">
        <v>8737</v>
      </c>
      <c r="P5012" t="s">
        <v>8737</v>
      </c>
      <c r="Q5012" t="s">
        <v>2048</v>
      </c>
      <c r="R5012" t="s">
        <v>79</v>
      </c>
      <c r="S5012" t="s">
        <v>25</v>
      </c>
      <c r="T5012" t="s">
        <v>2049</v>
      </c>
      <c r="U5012" t="s">
        <v>100</v>
      </c>
      <c r="V5012" t="s">
        <v>80</v>
      </c>
      <c r="W5012">
        <v>82300</v>
      </c>
      <c r="X5012" t="s">
        <v>81</v>
      </c>
      <c r="Y5012">
        <v>-20</v>
      </c>
      <c r="Z5012" t="s">
        <v>8739</v>
      </c>
      <c r="AA5012" t="s">
        <v>8739</v>
      </c>
      <c r="AB5012" t="s">
        <v>90</v>
      </c>
      <c r="AC5012" t="s">
        <v>171</v>
      </c>
      <c r="AD5012">
        <f>_xlfn.XLOOKUP(MIS[[#This Row],[TRADING SYMBOL]],[1]Sheet1!$D:$D,[1]Sheet1!$C:$C)</f>
        <v>464.4</v>
      </c>
      <c r="AE5012">
        <f>MIS[[#This Row],[OrderAverageTradedPrice]]*MIS[[#This Row],[OrderQuantity]]</f>
        <v>10347</v>
      </c>
      <c r="AF5012">
        <f>MIS[[#This Row],[LTP]]*MIS[[#This Row],[OrderQuantity]]</f>
        <v>9288</v>
      </c>
      <c r="AG5012">
        <f>IF(MIS[[#This Row],[OrderSide]]="SELL",MIS[[#This Row],[VALUE]]-MIS[[#This Row],[LIVE_VALUE]],MIS[[#This Row],[LIVE_VALUE]]-MIS[[#This Row],[VALUE]])</f>
        <v>1059</v>
      </c>
      <c r="AH5012" t="str" cm="1">
        <f t="array" ref="AH5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2" t="str">
        <f>MIS[[#This Row],[TRADING SYMBOL]]</f>
        <v>SENSEX2552082300CE</v>
      </c>
      <c r="AJ5012" t="str">
        <f>IF(RIGHT(MIS[[#This Row],[Main/Hedge]],4)="MAIN","MAIN","HEDGE")</f>
        <v>MAIN</v>
      </c>
      <c r="AK5012" t="str" cm="1">
        <f t="array" ref="AK5012">_xlfn._xlws.FILTER(Table4[Column1],ISNUMBER(SEARCH(Table4[Column1],MIS[[#This Row],[OrderUniqueIdentifier]])),"")</f>
        <v>LONGSHORT</v>
      </c>
    </row>
    <row r="5013" spans="1:37" x14ac:dyDescent="0.25">
      <c r="A5013" t="s">
        <v>1555</v>
      </c>
      <c r="B5013" t="s">
        <v>1681</v>
      </c>
      <c r="C5013" t="s">
        <v>8974</v>
      </c>
      <c r="D5013" t="s">
        <v>72</v>
      </c>
      <c r="E5013" t="s">
        <v>2044</v>
      </c>
      <c r="F5013" t="s">
        <v>98</v>
      </c>
      <c r="G5013" t="s">
        <v>89</v>
      </c>
      <c r="H5013" t="s">
        <v>93</v>
      </c>
      <c r="I5013" t="s">
        <v>76</v>
      </c>
      <c r="J5013" t="s">
        <v>8760</v>
      </c>
      <c r="K5013">
        <v>20</v>
      </c>
      <c r="L5013" t="s">
        <v>77</v>
      </c>
      <c r="M5013" t="s">
        <v>78</v>
      </c>
      <c r="N5013" t="s">
        <v>8760</v>
      </c>
      <c r="O5013" t="s">
        <v>8736</v>
      </c>
      <c r="P5013" t="s">
        <v>8737</v>
      </c>
      <c r="Q5013" t="s">
        <v>2048</v>
      </c>
      <c r="R5013" t="s">
        <v>79</v>
      </c>
      <c r="S5013" t="s">
        <v>25</v>
      </c>
      <c r="T5013" t="s">
        <v>2049</v>
      </c>
      <c r="U5013" t="s">
        <v>100</v>
      </c>
      <c r="V5013" t="s">
        <v>80</v>
      </c>
      <c r="W5013">
        <v>82300</v>
      </c>
      <c r="X5013" t="s">
        <v>81</v>
      </c>
      <c r="Y5013">
        <v>-20</v>
      </c>
      <c r="Z5013" t="s">
        <v>8738</v>
      </c>
      <c r="AA5013" t="s">
        <v>8739</v>
      </c>
      <c r="AB5013" t="s">
        <v>90</v>
      </c>
      <c r="AC5013" t="s">
        <v>171</v>
      </c>
      <c r="AD5013">
        <f>_xlfn.XLOOKUP(MIS[[#This Row],[TRADING SYMBOL]],[1]Sheet1!$D:$D,[1]Sheet1!$C:$C)</f>
        <v>464.4</v>
      </c>
      <c r="AE5013">
        <f>MIS[[#This Row],[OrderAverageTradedPrice]]*MIS[[#This Row],[OrderQuantity]]</f>
        <v>10362</v>
      </c>
      <c r="AF5013">
        <f>MIS[[#This Row],[LTP]]*MIS[[#This Row],[OrderQuantity]]</f>
        <v>9288</v>
      </c>
      <c r="AG5013">
        <f>IF(MIS[[#This Row],[OrderSide]]="SELL",MIS[[#This Row],[VALUE]]-MIS[[#This Row],[LIVE_VALUE]],MIS[[#This Row],[LIVE_VALUE]]-MIS[[#This Row],[VALUE]])</f>
        <v>1074</v>
      </c>
      <c r="AH5013" t="str" cm="1">
        <f t="array" ref="AH5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3" t="str">
        <f>MIS[[#This Row],[TRADING SYMBOL]]</f>
        <v>SENSEX2552082300CE</v>
      </c>
      <c r="AJ5013" t="str">
        <f>IF(RIGHT(MIS[[#This Row],[Main/Hedge]],4)="MAIN","MAIN","HEDGE")</f>
        <v>MAIN</v>
      </c>
      <c r="AK5013" t="str" cm="1">
        <f t="array" ref="AK5013">_xlfn._xlws.FILTER(Table4[Column1],ISNUMBER(SEARCH(Table4[Column1],MIS[[#This Row],[OrderUniqueIdentifier]])),"")</f>
        <v>LONGSHORT</v>
      </c>
    </row>
    <row r="5014" spans="1:37" x14ac:dyDescent="0.25">
      <c r="A5014" t="s">
        <v>71</v>
      </c>
      <c r="B5014" t="s">
        <v>558</v>
      </c>
      <c r="C5014" t="s">
        <v>8755</v>
      </c>
      <c r="D5014" t="s">
        <v>72</v>
      </c>
      <c r="E5014" t="s">
        <v>2044</v>
      </c>
      <c r="F5014" t="s">
        <v>98</v>
      </c>
      <c r="G5014" t="s">
        <v>89</v>
      </c>
      <c r="H5014" t="s">
        <v>75</v>
      </c>
      <c r="I5014" t="s">
        <v>76</v>
      </c>
      <c r="J5014" t="s">
        <v>77</v>
      </c>
      <c r="K5014">
        <v>60</v>
      </c>
      <c r="L5014" t="s">
        <v>77</v>
      </c>
      <c r="M5014" t="s">
        <v>78</v>
      </c>
      <c r="N5014" t="s">
        <v>6213</v>
      </c>
      <c r="O5014" t="s">
        <v>8756</v>
      </c>
      <c r="P5014" t="s">
        <v>8756</v>
      </c>
      <c r="Q5014" t="s">
        <v>2048</v>
      </c>
      <c r="R5014" t="s">
        <v>79</v>
      </c>
      <c r="S5014" t="s">
        <v>25</v>
      </c>
      <c r="T5014" t="s">
        <v>2049</v>
      </c>
      <c r="U5014" t="s">
        <v>100</v>
      </c>
      <c r="V5014" t="s">
        <v>80</v>
      </c>
      <c r="W5014">
        <v>82300</v>
      </c>
      <c r="X5014" t="s">
        <v>81</v>
      </c>
      <c r="Y5014">
        <v>-60</v>
      </c>
      <c r="Z5014" t="s">
        <v>8757</v>
      </c>
      <c r="AA5014" t="s">
        <v>8757</v>
      </c>
      <c r="AB5014" t="s">
        <v>90</v>
      </c>
      <c r="AC5014" t="s">
        <v>171</v>
      </c>
      <c r="AD5014">
        <f>_xlfn.XLOOKUP(MIS[[#This Row],[TRADING SYMBOL]],[1]Sheet1!$D:$D,[1]Sheet1!$C:$C)</f>
        <v>464.4</v>
      </c>
      <c r="AE5014">
        <f>MIS[[#This Row],[OrderAverageTradedPrice]]*MIS[[#This Row],[OrderQuantity]]</f>
        <v>31277.999999999996</v>
      </c>
      <c r="AF5014">
        <f>MIS[[#This Row],[LTP]]*MIS[[#This Row],[OrderQuantity]]</f>
        <v>27864</v>
      </c>
      <c r="AG5014">
        <f>IF(MIS[[#This Row],[OrderSide]]="SELL",MIS[[#This Row],[VALUE]]-MIS[[#This Row],[LIVE_VALUE]],MIS[[#This Row],[LIVE_VALUE]]-MIS[[#This Row],[VALUE]])</f>
        <v>3413.9999999999964</v>
      </c>
      <c r="AH5014" t="str" cm="1">
        <f t="array" ref="AH5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4" t="str">
        <f>MIS[[#This Row],[TRADING SYMBOL]]</f>
        <v>SENSEX2552082300CE</v>
      </c>
      <c r="AJ5014" t="str">
        <f>IF(RIGHT(MIS[[#This Row],[Main/Hedge]],4)="MAIN","MAIN","HEDGE")</f>
        <v>MAIN</v>
      </c>
      <c r="AK5014" t="str" cm="1">
        <f t="array" ref="AK5014">_xlfn._xlws.FILTER(Table4[Column1],ISNUMBER(SEARCH(Table4[Column1],MIS[[#This Row],[OrderUniqueIdentifier]])),"")</f>
        <v>LONGSHORT</v>
      </c>
    </row>
    <row r="5015" spans="1:37" x14ac:dyDescent="0.25">
      <c r="A5015" t="s">
        <v>71</v>
      </c>
      <c r="B5015" t="s">
        <v>864</v>
      </c>
      <c r="C5015" t="s">
        <v>8813</v>
      </c>
      <c r="D5015" t="s">
        <v>72</v>
      </c>
      <c r="E5015" t="s">
        <v>2044</v>
      </c>
      <c r="F5015" t="s">
        <v>98</v>
      </c>
      <c r="G5015" t="s">
        <v>89</v>
      </c>
      <c r="H5015" t="s">
        <v>75</v>
      </c>
      <c r="I5015" t="s">
        <v>76</v>
      </c>
      <c r="J5015" t="s">
        <v>77</v>
      </c>
      <c r="K5015">
        <v>40</v>
      </c>
      <c r="L5015" t="s">
        <v>77</v>
      </c>
      <c r="M5015" t="s">
        <v>78</v>
      </c>
      <c r="N5015" t="s">
        <v>4397</v>
      </c>
      <c r="O5015" t="s">
        <v>8737</v>
      </c>
      <c r="P5015" t="s">
        <v>8756</v>
      </c>
      <c r="Q5015" t="s">
        <v>2048</v>
      </c>
      <c r="R5015" t="s">
        <v>79</v>
      </c>
      <c r="S5015" t="s">
        <v>25</v>
      </c>
      <c r="T5015" t="s">
        <v>2049</v>
      </c>
      <c r="U5015" t="s">
        <v>100</v>
      </c>
      <c r="V5015" t="s">
        <v>80</v>
      </c>
      <c r="W5015">
        <v>82300</v>
      </c>
      <c r="X5015" t="s">
        <v>81</v>
      </c>
      <c r="Y5015">
        <v>-40</v>
      </c>
      <c r="Z5015" t="s">
        <v>8739</v>
      </c>
      <c r="AA5015" t="s">
        <v>8757</v>
      </c>
      <c r="AB5015" t="s">
        <v>90</v>
      </c>
      <c r="AC5015" t="s">
        <v>171</v>
      </c>
      <c r="AD5015">
        <f>_xlfn.XLOOKUP(MIS[[#This Row],[TRADING SYMBOL]],[1]Sheet1!$D:$D,[1]Sheet1!$C:$C)</f>
        <v>464.4</v>
      </c>
      <c r="AE5015">
        <f>MIS[[#This Row],[OrderAverageTradedPrice]]*MIS[[#This Row],[OrderQuantity]]</f>
        <v>20688</v>
      </c>
      <c r="AF5015">
        <f>MIS[[#This Row],[LTP]]*MIS[[#This Row],[OrderQuantity]]</f>
        <v>18576</v>
      </c>
      <c r="AG5015">
        <f>IF(MIS[[#This Row],[OrderSide]]="SELL",MIS[[#This Row],[VALUE]]-MIS[[#This Row],[LIVE_VALUE]],MIS[[#This Row],[LIVE_VALUE]]-MIS[[#This Row],[VALUE]])</f>
        <v>2112</v>
      </c>
      <c r="AH5015" t="str" cm="1">
        <f t="array" ref="AH5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5" t="str">
        <f>MIS[[#This Row],[TRADING SYMBOL]]</f>
        <v>SENSEX2552082300CE</v>
      </c>
      <c r="AJ5015" t="str">
        <f>IF(RIGHT(MIS[[#This Row],[Main/Hedge]],4)="MAIN","MAIN","HEDGE")</f>
        <v>MAIN</v>
      </c>
      <c r="AK5015" t="str" cm="1">
        <f t="array" ref="AK5015">_xlfn._xlws.FILTER(Table4[Column1],ISNUMBER(SEARCH(Table4[Column1],MIS[[#This Row],[OrderUniqueIdentifier]])),"")</f>
        <v>LONGSHORT</v>
      </c>
    </row>
    <row r="5016" spans="1:37" x14ac:dyDescent="0.25">
      <c r="A5016" t="s">
        <v>71</v>
      </c>
      <c r="B5016" t="s">
        <v>1143</v>
      </c>
      <c r="C5016" t="s">
        <v>8872</v>
      </c>
      <c r="D5016" t="s">
        <v>72</v>
      </c>
      <c r="E5016" t="s">
        <v>2044</v>
      </c>
      <c r="F5016" t="s">
        <v>98</v>
      </c>
      <c r="G5016" t="s">
        <v>89</v>
      </c>
      <c r="H5016" t="s">
        <v>75</v>
      </c>
      <c r="I5016" t="s">
        <v>76</v>
      </c>
      <c r="J5016" t="s">
        <v>77</v>
      </c>
      <c r="K5016">
        <v>40</v>
      </c>
      <c r="L5016" t="s">
        <v>77</v>
      </c>
      <c r="M5016" t="s">
        <v>78</v>
      </c>
      <c r="N5016" t="s">
        <v>8873</v>
      </c>
      <c r="O5016" t="s">
        <v>8737</v>
      </c>
      <c r="P5016" t="s">
        <v>8756</v>
      </c>
      <c r="Q5016" t="s">
        <v>2048</v>
      </c>
      <c r="R5016" t="s">
        <v>79</v>
      </c>
      <c r="S5016" t="s">
        <v>25</v>
      </c>
      <c r="T5016" t="s">
        <v>2049</v>
      </c>
      <c r="U5016" t="s">
        <v>100</v>
      </c>
      <c r="V5016" t="s">
        <v>80</v>
      </c>
      <c r="W5016">
        <v>82300</v>
      </c>
      <c r="X5016" t="s">
        <v>81</v>
      </c>
      <c r="Y5016">
        <v>-40</v>
      </c>
      <c r="Z5016" t="s">
        <v>8739</v>
      </c>
      <c r="AA5016" t="s">
        <v>8757</v>
      </c>
      <c r="AB5016" t="s">
        <v>90</v>
      </c>
      <c r="AC5016" t="s">
        <v>171</v>
      </c>
      <c r="AD5016">
        <f>_xlfn.XLOOKUP(MIS[[#This Row],[TRADING SYMBOL]],[1]Sheet1!$D:$D,[1]Sheet1!$C:$C)</f>
        <v>464.4</v>
      </c>
      <c r="AE5016">
        <f>MIS[[#This Row],[OrderAverageTradedPrice]]*MIS[[#This Row],[OrderQuantity]]</f>
        <v>20784</v>
      </c>
      <c r="AF5016">
        <f>MIS[[#This Row],[LTP]]*MIS[[#This Row],[OrderQuantity]]</f>
        <v>18576</v>
      </c>
      <c r="AG5016">
        <f>IF(MIS[[#This Row],[OrderSide]]="SELL",MIS[[#This Row],[VALUE]]-MIS[[#This Row],[LIVE_VALUE]],MIS[[#This Row],[LIVE_VALUE]]-MIS[[#This Row],[VALUE]])</f>
        <v>2208</v>
      </c>
      <c r="AH5016" t="str" cm="1">
        <f t="array" ref="AH5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6" t="str">
        <f>MIS[[#This Row],[TRADING SYMBOL]]</f>
        <v>SENSEX2552082300CE</v>
      </c>
      <c r="AJ5016" t="str">
        <f>IF(RIGHT(MIS[[#This Row],[Main/Hedge]],4)="MAIN","MAIN","HEDGE")</f>
        <v>MAIN</v>
      </c>
      <c r="AK5016" t="str" cm="1">
        <f t="array" ref="AK5016">_xlfn._xlws.FILTER(Table4[Column1],ISNUMBER(SEARCH(Table4[Column1],MIS[[#This Row],[OrderUniqueIdentifier]])),"")</f>
        <v>LONGSHORT</v>
      </c>
    </row>
    <row r="5017" spans="1:37" x14ac:dyDescent="0.25">
      <c r="A5017" t="s">
        <v>71</v>
      </c>
      <c r="B5017" t="s">
        <v>1280</v>
      </c>
      <c r="C5017" t="s">
        <v>8900</v>
      </c>
      <c r="D5017" t="s">
        <v>72</v>
      </c>
      <c r="E5017" t="s">
        <v>2044</v>
      </c>
      <c r="F5017" t="s">
        <v>98</v>
      </c>
      <c r="G5017" t="s">
        <v>89</v>
      </c>
      <c r="H5017" t="s">
        <v>75</v>
      </c>
      <c r="I5017" t="s">
        <v>76</v>
      </c>
      <c r="J5017" t="s">
        <v>77</v>
      </c>
      <c r="K5017">
        <v>60</v>
      </c>
      <c r="L5017" t="s">
        <v>77</v>
      </c>
      <c r="M5017" t="s">
        <v>78</v>
      </c>
      <c r="N5017" t="s">
        <v>3914</v>
      </c>
      <c r="O5017" t="s">
        <v>8756</v>
      </c>
      <c r="P5017" t="s">
        <v>8756</v>
      </c>
      <c r="Q5017" t="s">
        <v>2048</v>
      </c>
      <c r="R5017" t="s">
        <v>79</v>
      </c>
      <c r="S5017" t="s">
        <v>25</v>
      </c>
      <c r="T5017" t="s">
        <v>2049</v>
      </c>
      <c r="U5017" t="s">
        <v>100</v>
      </c>
      <c r="V5017" t="s">
        <v>80</v>
      </c>
      <c r="W5017">
        <v>82300</v>
      </c>
      <c r="X5017" t="s">
        <v>81</v>
      </c>
      <c r="Y5017">
        <v>-60</v>
      </c>
      <c r="Z5017" t="s">
        <v>8757</v>
      </c>
      <c r="AA5017" t="s">
        <v>8757</v>
      </c>
      <c r="AB5017" t="s">
        <v>90</v>
      </c>
      <c r="AC5017" t="s">
        <v>171</v>
      </c>
      <c r="AD5017">
        <f>_xlfn.XLOOKUP(MIS[[#This Row],[TRADING SYMBOL]],[1]Sheet1!$D:$D,[1]Sheet1!$C:$C)</f>
        <v>464.4</v>
      </c>
      <c r="AE5017">
        <f>MIS[[#This Row],[OrderAverageTradedPrice]]*MIS[[#This Row],[OrderQuantity]]</f>
        <v>31287.000000000004</v>
      </c>
      <c r="AF5017">
        <f>MIS[[#This Row],[LTP]]*MIS[[#This Row],[OrderQuantity]]</f>
        <v>27864</v>
      </c>
      <c r="AG5017">
        <f>IF(MIS[[#This Row],[OrderSide]]="SELL",MIS[[#This Row],[VALUE]]-MIS[[#This Row],[LIVE_VALUE]],MIS[[#This Row],[LIVE_VALUE]]-MIS[[#This Row],[VALUE]])</f>
        <v>3423.0000000000036</v>
      </c>
      <c r="AH5017" t="str" cm="1">
        <f t="array" ref="AH5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7" t="str">
        <f>MIS[[#This Row],[TRADING SYMBOL]]</f>
        <v>SENSEX2552082300CE</v>
      </c>
      <c r="AJ5017" t="str">
        <f>IF(RIGHT(MIS[[#This Row],[Main/Hedge]],4)="MAIN","MAIN","HEDGE")</f>
        <v>MAIN</v>
      </c>
      <c r="AK5017" t="str" cm="1">
        <f t="array" ref="AK5017">_xlfn._xlws.FILTER(Table4[Column1],ISNUMBER(SEARCH(Table4[Column1],MIS[[#This Row],[OrderUniqueIdentifier]])),"")</f>
        <v>LONGSHORT</v>
      </c>
    </row>
    <row r="5018" spans="1:37" x14ac:dyDescent="0.25">
      <c r="A5018" t="s">
        <v>71</v>
      </c>
      <c r="B5018" t="s">
        <v>1288</v>
      </c>
      <c r="C5018" t="s">
        <v>8901</v>
      </c>
      <c r="D5018" t="s">
        <v>72</v>
      </c>
      <c r="E5018" t="s">
        <v>2044</v>
      </c>
      <c r="F5018" t="s">
        <v>98</v>
      </c>
      <c r="G5018" t="s">
        <v>89</v>
      </c>
      <c r="H5018" t="s">
        <v>75</v>
      </c>
      <c r="I5018" t="s">
        <v>76</v>
      </c>
      <c r="J5018" t="s">
        <v>77</v>
      </c>
      <c r="K5018">
        <v>100</v>
      </c>
      <c r="L5018" t="s">
        <v>77</v>
      </c>
      <c r="M5018" t="s">
        <v>78</v>
      </c>
      <c r="N5018" t="s">
        <v>4600</v>
      </c>
      <c r="O5018" t="s">
        <v>8737</v>
      </c>
      <c r="P5018" t="s">
        <v>8756</v>
      </c>
      <c r="Q5018" t="s">
        <v>2048</v>
      </c>
      <c r="R5018" t="s">
        <v>79</v>
      </c>
      <c r="S5018" t="s">
        <v>25</v>
      </c>
      <c r="T5018" t="s">
        <v>2049</v>
      </c>
      <c r="U5018" t="s">
        <v>100</v>
      </c>
      <c r="V5018" t="s">
        <v>80</v>
      </c>
      <c r="W5018">
        <v>82300</v>
      </c>
      <c r="X5018" t="s">
        <v>81</v>
      </c>
      <c r="Y5018">
        <v>-100</v>
      </c>
      <c r="Z5018" t="s">
        <v>8739</v>
      </c>
      <c r="AA5018" t="s">
        <v>8757</v>
      </c>
      <c r="AB5018" t="s">
        <v>90</v>
      </c>
      <c r="AC5018" t="s">
        <v>171</v>
      </c>
      <c r="AD5018">
        <f>_xlfn.XLOOKUP(MIS[[#This Row],[TRADING SYMBOL]],[1]Sheet1!$D:$D,[1]Sheet1!$C:$C)</f>
        <v>464.4</v>
      </c>
      <c r="AE5018">
        <f>MIS[[#This Row],[OrderAverageTradedPrice]]*MIS[[#This Row],[OrderQuantity]]</f>
        <v>51975</v>
      </c>
      <c r="AF5018">
        <f>MIS[[#This Row],[LTP]]*MIS[[#This Row],[OrderQuantity]]</f>
        <v>46440</v>
      </c>
      <c r="AG5018">
        <f>IF(MIS[[#This Row],[OrderSide]]="SELL",MIS[[#This Row],[VALUE]]-MIS[[#This Row],[LIVE_VALUE]],MIS[[#This Row],[LIVE_VALUE]]-MIS[[#This Row],[VALUE]])</f>
        <v>5535</v>
      </c>
      <c r="AH5018" t="str" cm="1">
        <f t="array" ref="AH5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8" t="str">
        <f>MIS[[#This Row],[TRADING SYMBOL]]</f>
        <v>SENSEX2552082300CE</v>
      </c>
      <c r="AJ5018" t="str">
        <f>IF(RIGHT(MIS[[#This Row],[Main/Hedge]],4)="MAIN","MAIN","HEDGE")</f>
        <v>MAIN</v>
      </c>
      <c r="AK5018" t="str" cm="1">
        <f t="array" ref="AK5018">_xlfn._xlws.FILTER(Table4[Column1],ISNUMBER(SEARCH(Table4[Column1],MIS[[#This Row],[OrderUniqueIdentifier]])),"")</f>
        <v>LONGSHORT</v>
      </c>
    </row>
    <row r="5019" spans="1:37" x14ac:dyDescent="0.25">
      <c r="A5019" t="s">
        <v>71</v>
      </c>
      <c r="B5019" t="s">
        <v>1305</v>
      </c>
      <c r="C5019" t="s">
        <v>8905</v>
      </c>
      <c r="D5019" t="s">
        <v>72</v>
      </c>
      <c r="E5019" t="s">
        <v>2044</v>
      </c>
      <c r="F5019" t="s">
        <v>98</v>
      </c>
      <c r="G5019" t="s">
        <v>89</v>
      </c>
      <c r="H5019" t="s">
        <v>75</v>
      </c>
      <c r="I5019" t="s">
        <v>76</v>
      </c>
      <c r="J5019" t="s">
        <v>77</v>
      </c>
      <c r="K5019">
        <v>40</v>
      </c>
      <c r="L5019" t="s">
        <v>77</v>
      </c>
      <c r="M5019" t="s">
        <v>78</v>
      </c>
      <c r="N5019" t="s">
        <v>4397</v>
      </c>
      <c r="O5019" t="s">
        <v>8737</v>
      </c>
      <c r="P5019" t="s">
        <v>8756</v>
      </c>
      <c r="Q5019" t="s">
        <v>2048</v>
      </c>
      <c r="R5019" t="s">
        <v>79</v>
      </c>
      <c r="S5019" t="s">
        <v>25</v>
      </c>
      <c r="T5019" t="s">
        <v>2049</v>
      </c>
      <c r="U5019" t="s">
        <v>100</v>
      </c>
      <c r="V5019" t="s">
        <v>80</v>
      </c>
      <c r="W5019">
        <v>82300</v>
      </c>
      <c r="X5019" t="s">
        <v>81</v>
      </c>
      <c r="Y5019">
        <v>-40</v>
      </c>
      <c r="Z5019" t="s">
        <v>8739</v>
      </c>
      <c r="AA5019" t="s">
        <v>8757</v>
      </c>
      <c r="AB5019" t="s">
        <v>90</v>
      </c>
      <c r="AC5019" t="s">
        <v>171</v>
      </c>
      <c r="AD5019">
        <f>_xlfn.XLOOKUP(MIS[[#This Row],[TRADING SYMBOL]],[1]Sheet1!$D:$D,[1]Sheet1!$C:$C)</f>
        <v>464.4</v>
      </c>
      <c r="AE5019">
        <f>MIS[[#This Row],[OrderAverageTradedPrice]]*MIS[[#This Row],[OrderQuantity]]</f>
        <v>20688</v>
      </c>
      <c r="AF5019">
        <f>MIS[[#This Row],[LTP]]*MIS[[#This Row],[OrderQuantity]]</f>
        <v>18576</v>
      </c>
      <c r="AG5019">
        <f>IF(MIS[[#This Row],[OrderSide]]="SELL",MIS[[#This Row],[VALUE]]-MIS[[#This Row],[LIVE_VALUE]],MIS[[#This Row],[LIVE_VALUE]]-MIS[[#This Row],[VALUE]])</f>
        <v>2112</v>
      </c>
      <c r="AH5019" t="str" cm="1">
        <f t="array" ref="AH5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9" t="str">
        <f>MIS[[#This Row],[TRADING SYMBOL]]</f>
        <v>SENSEX2552082300CE</v>
      </c>
      <c r="AJ5019" t="str">
        <f>IF(RIGHT(MIS[[#This Row],[Main/Hedge]],4)="MAIN","MAIN","HEDGE")</f>
        <v>MAIN</v>
      </c>
      <c r="AK5019" t="str" cm="1">
        <f t="array" ref="AK5019">_xlfn._xlws.FILTER(Table4[Column1],ISNUMBER(SEARCH(Table4[Column1],MIS[[#This Row],[OrderUniqueIdentifier]])),"")</f>
        <v>LONGSHORT</v>
      </c>
    </row>
    <row r="5020" spans="1:37" x14ac:dyDescent="0.25">
      <c r="A5020" t="s">
        <v>1357</v>
      </c>
      <c r="B5020" t="s">
        <v>1366</v>
      </c>
      <c r="C5020" t="s">
        <v>8917</v>
      </c>
      <c r="D5020" t="s">
        <v>72</v>
      </c>
      <c r="E5020" t="s">
        <v>2044</v>
      </c>
      <c r="F5020" t="s">
        <v>98</v>
      </c>
      <c r="G5020" t="s">
        <v>89</v>
      </c>
      <c r="H5020" t="s">
        <v>93</v>
      </c>
      <c r="I5020" t="s">
        <v>76</v>
      </c>
      <c r="J5020" t="s">
        <v>8918</v>
      </c>
      <c r="K5020">
        <v>40</v>
      </c>
      <c r="L5020" t="s">
        <v>77</v>
      </c>
      <c r="M5020" t="s">
        <v>78</v>
      </c>
      <c r="N5020" t="s">
        <v>8918</v>
      </c>
      <c r="O5020" t="s">
        <v>8756</v>
      </c>
      <c r="P5020" t="s">
        <v>8756</v>
      </c>
      <c r="Q5020" t="s">
        <v>2048</v>
      </c>
      <c r="R5020" t="s">
        <v>79</v>
      </c>
      <c r="S5020" t="s">
        <v>25</v>
      </c>
      <c r="T5020" t="s">
        <v>2049</v>
      </c>
      <c r="U5020" t="s">
        <v>100</v>
      </c>
      <c r="V5020" t="s">
        <v>80</v>
      </c>
      <c r="W5020">
        <v>82300</v>
      </c>
      <c r="X5020" t="s">
        <v>81</v>
      </c>
      <c r="Y5020">
        <v>-40</v>
      </c>
      <c r="Z5020" t="s">
        <v>8757</v>
      </c>
      <c r="AA5020" t="s">
        <v>8757</v>
      </c>
      <c r="AB5020" t="s">
        <v>90</v>
      </c>
      <c r="AC5020" t="s">
        <v>171</v>
      </c>
      <c r="AD5020">
        <f>_xlfn.XLOOKUP(MIS[[#This Row],[TRADING SYMBOL]],[1]Sheet1!$D:$D,[1]Sheet1!$C:$C)</f>
        <v>464.4</v>
      </c>
      <c r="AE5020">
        <f>MIS[[#This Row],[OrderAverageTradedPrice]]*MIS[[#This Row],[OrderQuantity]]</f>
        <v>20864</v>
      </c>
      <c r="AF5020">
        <f>MIS[[#This Row],[LTP]]*MIS[[#This Row],[OrderQuantity]]</f>
        <v>18576</v>
      </c>
      <c r="AG5020">
        <f>IF(MIS[[#This Row],[OrderSide]]="SELL",MIS[[#This Row],[VALUE]]-MIS[[#This Row],[LIVE_VALUE]],MIS[[#This Row],[LIVE_VALUE]]-MIS[[#This Row],[VALUE]])</f>
        <v>2288</v>
      </c>
      <c r="AH5020" t="str" cm="1">
        <f t="array" ref="AH5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0" t="str">
        <f>MIS[[#This Row],[TRADING SYMBOL]]</f>
        <v>SENSEX2552082300CE</v>
      </c>
      <c r="AJ5020" t="str">
        <f>IF(RIGHT(MIS[[#This Row],[Main/Hedge]],4)="MAIN","MAIN","HEDGE")</f>
        <v>MAIN</v>
      </c>
      <c r="AK5020" t="str" cm="1">
        <f t="array" ref="AK5020">_xlfn._xlws.FILTER(Table4[Column1],ISNUMBER(SEARCH(Table4[Column1],MIS[[#This Row],[OrderUniqueIdentifier]])),"")</f>
        <v>LONGSHORT</v>
      </c>
    </row>
    <row r="5021" spans="1:37" x14ac:dyDescent="0.25">
      <c r="A5021" t="s">
        <v>1555</v>
      </c>
      <c r="B5021" t="s">
        <v>1614</v>
      </c>
      <c r="C5021" t="s">
        <v>2901</v>
      </c>
      <c r="D5021" t="s">
        <v>72</v>
      </c>
      <c r="E5021" t="s">
        <v>2044</v>
      </c>
      <c r="F5021" t="s">
        <v>98</v>
      </c>
      <c r="G5021" t="s">
        <v>89</v>
      </c>
      <c r="H5021" t="s">
        <v>93</v>
      </c>
      <c r="I5021" t="s">
        <v>76</v>
      </c>
      <c r="J5021" t="s">
        <v>290</v>
      </c>
      <c r="K5021">
        <v>40</v>
      </c>
      <c r="L5021" t="s">
        <v>77</v>
      </c>
      <c r="M5021" t="s">
        <v>78</v>
      </c>
      <c r="N5021" t="s">
        <v>290</v>
      </c>
      <c r="O5021" t="s">
        <v>8756</v>
      </c>
      <c r="P5021" t="s">
        <v>8756</v>
      </c>
      <c r="Q5021" t="s">
        <v>2048</v>
      </c>
      <c r="R5021" t="s">
        <v>79</v>
      </c>
      <c r="S5021" t="s">
        <v>25</v>
      </c>
      <c r="T5021" t="s">
        <v>2049</v>
      </c>
      <c r="U5021" t="s">
        <v>100</v>
      </c>
      <c r="V5021" t="s">
        <v>80</v>
      </c>
      <c r="W5021">
        <v>82300</v>
      </c>
      <c r="X5021" t="s">
        <v>81</v>
      </c>
      <c r="Y5021">
        <v>-40</v>
      </c>
      <c r="Z5021" t="s">
        <v>8757</v>
      </c>
      <c r="AA5021" t="s">
        <v>8757</v>
      </c>
      <c r="AB5021" t="s">
        <v>90</v>
      </c>
      <c r="AC5021" t="s">
        <v>171</v>
      </c>
      <c r="AD5021">
        <f>_xlfn.XLOOKUP(MIS[[#This Row],[TRADING SYMBOL]],[1]Sheet1!$D:$D,[1]Sheet1!$C:$C)</f>
        <v>464.4</v>
      </c>
      <c r="AE5021">
        <f>MIS[[#This Row],[OrderAverageTradedPrice]]*MIS[[#This Row],[OrderQuantity]]</f>
        <v>20874</v>
      </c>
      <c r="AF5021">
        <f>MIS[[#This Row],[LTP]]*MIS[[#This Row],[OrderQuantity]]</f>
        <v>18576</v>
      </c>
      <c r="AG5021">
        <f>IF(MIS[[#This Row],[OrderSide]]="SELL",MIS[[#This Row],[VALUE]]-MIS[[#This Row],[LIVE_VALUE]],MIS[[#This Row],[LIVE_VALUE]]-MIS[[#This Row],[VALUE]])</f>
        <v>2298</v>
      </c>
      <c r="AH5021" t="str" cm="1">
        <f t="array" ref="AH5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1" t="str">
        <f>MIS[[#This Row],[TRADING SYMBOL]]</f>
        <v>SENSEX2552082300CE</v>
      </c>
      <c r="AJ5021" t="str">
        <f>IF(RIGHT(MIS[[#This Row],[Main/Hedge]],4)="MAIN","MAIN","HEDGE")</f>
        <v>MAIN</v>
      </c>
      <c r="AK5021" t="str" cm="1">
        <f t="array" ref="AK5021">_xlfn._xlws.FILTER(Table4[Column1],ISNUMBER(SEARCH(Table4[Column1],MIS[[#This Row],[OrderUniqueIdentifier]])),"")</f>
        <v>LONGSHORT</v>
      </c>
    </row>
    <row r="5022" spans="1:37" x14ac:dyDescent="0.25">
      <c r="A5022" t="s">
        <v>1555</v>
      </c>
      <c r="B5022" t="s">
        <v>1623</v>
      </c>
      <c r="C5022" t="s">
        <v>8965</v>
      </c>
      <c r="D5022" t="s">
        <v>72</v>
      </c>
      <c r="E5022" t="s">
        <v>2044</v>
      </c>
      <c r="F5022" t="s">
        <v>98</v>
      </c>
      <c r="G5022" t="s">
        <v>89</v>
      </c>
      <c r="H5022" t="s">
        <v>93</v>
      </c>
      <c r="I5022" t="s">
        <v>76</v>
      </c>
      <c r="J5022" t="s">
        <v>4048</v>
      </c>
      <c r="K5022">
        <v>40</v>
      </c>
      <c r="L5022" t="s">
        <v>77</v>
      </c>
      <c r="M5022" t="s">
        <v>78</v>
      </c>
      <c r="N5022" t="s">
        <v>4048</v>
      </c>
      <c r="O5022" t="s">
        <v>8737</v>
      </c>
      <c r="P5022" t="s">
        <v>8756</v>
      </c>
      <c r="Q5022" t="s">
        <v>2048</v>
      </c>
      <c r="R5022" t="s">
        <v>79</v>
      </c>
      <c r="S5022" t="s">
        <v>25</v>
      </c>
      <c r="T5022" t="s">
        <v>2049</v>
      </c>
      <c r="U5022" t="s">
        <v>100</v>
      </c>
      <c r="V5022" t="s">
        <v>80</v>
      </c>
      <c r="W5022">
        <v>82300</v>
      </c>
      <c r="X5022" t="s">
        <v>81</v>
      </c>
      <c r="Y5022">
        <v>-40</v>
      </c>
      <c r="Z5022" t="s">
        <v>8739</v>
      </c>
      <c r="AA5022" t="s">
        <v>8757</v>
      </c>
      <c r="AB5022" t="s">
        <v>90</v>
      </c>
      <c r="AC5022" t="s">
        <v>171</v>
      </c>
      <c r="AD5022">
        <f>_xlfn.XLOOKUP(MIS[[#This Row],[TRADING SYMBOL]],[1]Sheet1!$D:$D,[1]Sheet1!$C:$C)</f>
        <v>464.4</v>
      </c>
      <c r="AE5022">
        <f>MIS[[#This Row],[OrderAverageTradedPrice]]*MIS[[#This Row],[OrderQuantity]]</f>
        <v>20700</v>
      </c>
      <c r="AF5022">
        <f>MIS[[#This Row],[LTP]]*MIS[[#This Row],[OrderQuantity]]</f>
        <v>18576</v>
      </c>
      <c r="AG5022">
        <f>IF(MIS[[#This Row],[OrderSide]]="SELL",MIS[[#This Row],[VALUE]]-MIS[[#This Row],[LIVE_VALUE]],MIS[[#This Row],[LIVE_VALUE]]-MIS[[#This Row],[VALUE]])</f>
        <v>2124</v>
      </c>
      <c r="AH5022" t="str" cm="1">
        <f t="array" ref="AH5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2" t="str">
        <f>MIS[[#This Row],[TRADING SYMBOL]]</f>
        <v>SENSEX2552082300CE</v>
      </c>
      <c r="AJ5022" t="str">
        <f>IF(RIGHT(MIS[[#This Row],[Main/Hedge]],4)="MAIN","MAIN","HEDGE")</f>
        <v>MAIN</v>
      </c>
      <c r="AK5022" t="str" cm="1">
        <f t="array" ref="AK5022">_xlfn._xlws.FILTER(Table4[Column1],ISNUMBER(SEARCH(Table4[Column1],MIS[[#This Row],[OrderUniqueIdentifier]])),"")</f>
        <v>LONGSHORT</v>
      </c>
    </row>
    <row r="5023" spans="1:37" x14ac:dyDescent="0.25">
      <c r="A5023" t="s">
        <v>71</v>
      </c>
      <c r="B5023" t="s">
        <v>1308</v>
      </c>
      <c r="C5023" t="s">
        <v>8906</v>
      </c>
      <c r="D5023" t="s">
        <v>72</v>
      </c>
      <c r="E5023" t="s">
        <v>2044</v>
      </c>
      <c r="F5023" t="s">
        <v>98</v>
      </c>
      <c r="G5023" t="s">
        <v>89</v>
      </c>
      <c r="H5023" t="s">
        <v>75</v>
      </c>
      <c r="I5023" t="s">
        <v>76</v>
      </c>
      <c r="J5023" t="s">
        <v>77</v>
      </c>
      <c r="K5023">
        <v>120</v>
      </c>
      <c r="L5023" t="s">
        <v>77</v>
      </c>
      <c r="M5023" t="s">
        <v>78</v>
      </c>
      <c r="N5023" t="s">
        <v>8907</v>
      </c>
      <c r="O5023" t="s">
        <v>8756</v>
      </c>
      <c r="P5023" t="s">
        <v>8908</v>
      </c>
      <c r="Q5023" t="s">
        <v>2048</v>
      </c>
      <c r="R5023" t="s">
        <v>79</v>
      </c>
      <c r="S5023" t="s">
        <v>25</v>
      </c>
      <c r="T5023" t="s">
        <v>2049</v>
      </c>
      <c r="U5023" t="s">
        <v>100</v>
      </c>
      <c r="V5023" t="s">
        <v>80</v>
      </c>
      <c r="W5023">
        <v>82300</v>
      </c>
      <c r="X5023" t="s">
        <v>81</v>
      </c>
      <c r="Y5023">
        <v>-120</v>
      </c>
      <c r="Z5023" t="s">
        <v>8757</v>
      </c>
      <c r="AA5023" t="s">
        <v>8909</v>
      </c>
      <c r="AB5023" t="s">
        <v>90</v>
      </c>
      <c r="AC5023" t="s">
        <v>171</v>
      </c>
      <c r="AD5023">
        <f>_xlfn.XLOOKUP(MIS[[#This Row],[TRADING SYMBOL]],[1]Sheet1!$D:$D,[1]Sheet1!$C:$C)</f>
        <v>464.4</v>
      </c>
      <c r="AE5023">
        <f>MIS[[#This Row],[OrderAverageTradedPrice]]*MIS[[#This Row],[OrderQuantity]]</f>
        <v>62673.999999999956</v>
      </c>
      <c r="AF5023">
        <f>MIS[[#This Row],[LTP]]*MIS[[#This Row],[OrderQuantity]]</f>
        <v>55728</v>
      </c>
      <c r="AG5023">
        <f>IF(MIS[[#This Row],[OrderSide]]="SELL",MIS[[#This Row],[VALUE]]-MIS[[#This Row],[LIVE_VALUE]],MIS[[#This Row],[LIVE_VALUE]]-MIS[[#This Row],[VALUE]])</f>
        <v>6945.9999999999563</v>
      </c>
      <c r="AH5023" t="str" cm="1">
        <f t="array" ref="AH5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3" t="str">
        <f>MIS[[#This Row],[TRADING SYMBOL]]</f>
        <v>SENSEX2552082300CE</v>
      </c>
      <c r="AJ5023" t="str">
        <f>IF(RIGHT(MIS[[#This Row],[Main/Hedge]],4)="MAIN","MAIN","HEDGE")</f>
        <v>MAIN</v>
      </c>
      <c r="AK5023" t="str" cm="1">
        <f t="array" ref="AK5023">_xlfn._xlws.FILTER(Table4[Column1],ISNUMBER(SEARCH(Table4[Column1],MIS[[#This Row],[OrderUniqueIdentifier]])),"")</f>
        <v>LONGSHORT</v>
      </c>
    </row>
    <row r="5024" spans="1:37" x14ac:dyDescent="0.25">
      <c r="A5024" t="s">
        <v>179</v>
      </c>
      <c r="B5024" t="s">
        <v>1456</v>
      </c>
      <c r="C5024" t="s">
        <v>8932</v>
      </c>
      <c r="D5024" t="s">
        <v>72</v>
      </c>
      <c r="E5024" t="s">
        <v>2044</v>
      </c>
      <c r="F5024" t="s">
        <v>98</v>
      </c>
      <c r="G5024" t="s">
        <v>89</v>
      </c>
      <c r="H5024" t="s">
        <v>93</v>
      </c>
      <c r="I5024" t="s">
        <v>76</v>
      </c>
      <c r="J5024" t="s">
        <v>3363</v>
      </c>
      <c r="K5024">
        <v>60</v>
      </c>
      <c r="L5024" t="s">
        <v>77</v>
      </c>
      <c r="M5024" t="s">
        <v>78</v>
      </c>
      <c r="N5024" t="s">
        <v>3182</v>
      </c>
      <c r="O5024" t="s">
        <v>8756</v>
      </c>
      <c r="P5024" t="s">
        <v>8908</v>
      </c>
      <c r="Q5024" t="s">
        <v>2048</v>
      </c>
      <c r="R5024" t="s">
        <v>79</v>
      </c>
      <c r="S5024" t="s">
        <v>25</v>
      </c>
      <c r="T5024" t="s">
        <v>2049</v>
      </c>
      <c r="U5024" t="s">
        <v>100</v>
      </c>
      <c r="V5024" t="s">
        <v>80</v>
      </c>
      <c r="W5024">
        <v>82300</v>
      </c>
      <c r="X5024" t="s">
        <v>81</v>
      </c>
      <c r="Y5024">
        <v>-60</v>
      </c>
      <c r="Z5024" t="s">
        <v>8757</v>
      </c>
      <c r="AA5024" t="s">
        <v>8909</v>
      </c>
      <c r="AB5024" t="s">
        <v>90</v>
      </c>
      <c r="AC5024" t="s">
        <v>171</v>
      </c>
      <c r="AD5024">
        <f>_xlfn.XLOOKUP(MIS[[#This Row],[TRADING SYMBOL]],[1]Sheet1!$D:$D,[1]Sheet1!$C:$C)</f>
        <v>464.4</v>
      </c>
      <c r="AE5024">
        <f>MIS[[#This Row],[OrderAverageTradedPrice]]*MIS[[#This Row],[OrderQuantity]]</f>
        <v>31509</v>
      </c>
      <c r="AF5024">
        <f>MIS[[#This Row],[LTP]]*MIS[[#This Row],[OrderQuantity]]</f>
        <v>27864</v>
      </c>
      <c r="AG5024">
        <f>IF(MIS[[#This Row],[OrderSide]]="SELL",MIS[[#This Row],[VALUE]]-MIS[[#This Row],[LIVE_VALUE]],MIS[[#This Row],[LIVE_VALUE]]-MIS[[#This Row],[VALUE]])</f>
        <v>3645</v>
      </c>
      <c r="AH5024" t="str" cm="1">
        <f t="array" ref="AH5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4" t="str">
        <f>MIS[[#This Row],[TRADING SYMBOL]]</f>
        <v>SENSEX2552082300CE</v>
      </c>
      <c r="AJ5024" t="str">
        <f>IF(RIGHT(MIS[[#This Row],[Main/Hedge]],4)="MAIN","MAIN","HEDGE")</f>
        <v>MAIN</v>
      </c>
      <c r="AK5024" t="str" cm="1">
        <f t="array" ref="AK5024">_xlfn._xlws.FILTER(Table4[Column1],ISNUMBER(SEARCH(Table4[Column1],MIS[[#This Row],[OrderUniqueIdentifier]])),"")</f>
        <v>LONGSHORT</v>
      </c>
    </row>
    <row r="5025" spans="1:37" x14ac:dyDescent="0.25">
      <c r="A5025" t="s">
        <v>179</v>
      </c>
      <c r="B5025" t="s">
        <v>1478</v>
      </c>
      <c r="C5025" t="s">
        <v>8935</v>
      </c>
      <c r="D5025" t="s">
        <v>72</v>
      </c>
      <c r="E5025" t="s">
        <v>2044</v>
      </c>
      <c r="F5025" t="s">
        <v>98</v>
      </c>
      <c r="G5025" t="s">
        <v>89</v>
      </c>
      <c r="H5025" t="s">
        <v>93</v>
      </c>
      <c r="I5025" t="s">
        <v>76</v>
      </c>
      <c r="J5025" t="s">
        <v>4862</v>
      </c>
      <c r="K5025">
        <v>40</v>
      </c>
      <c r="L5025" t="s">
        <v>77</v>
      </c>
      <c r="M5025" t="s">
        <v>78</v>
      </c>
      <c r="N5025" t="s">
        <v>4665</v>
      </c>
      <c r="O5025" t="s">
        <v>8756</v>
      </c>
      <c r="P5025" t="s">
        <v>8908</v>
      </c>
      <c r="Q5025" t="s">
        <v>2048</v>
      </c>
      <c r="R5025" t="s">
        <v>79</v>
      </c>
      <c r="S5025" t="s">
        <v>25</v>
      </c>
      <c r="T5025" t="s">
        <v>2049</v>
      </c>
      <c r="U5025" t="s">
        <v>100</v>
      </c>
      <c r="V5025" t="s">
        <v>80</v>
      </c>
      <c r="W5025">
        <v>82300</v>
      </c>
      <c r="X5025" t="s">
        <v>81</v>
      </c>
      <c r="Y5025">
        <v>-40</v>
      </c>
      <c r="Z5025" t="s">
        <v>8757</v>
      </c>
      <c r="AA5025" t="s">
        <v>8909</v>
      </c>
      <c r="AB5025" t="s">
        <v>90</v>
      </c>
      <c r="AC5025" t="s">
        <v>171</v>
      </c>
      <c r="AD5025">
        <f>_xlfn.XLOOKUP(MIS[[#This Row],[TRADING SYMBOL]],[1]Sheet1!$D:$D,[1]Sheet1!$C:$C)</f>
        <v>464.4</v>
      </c>
      <c r="AE5025">
        <f>MIS[[#This Row],[OrderAverageTradedPrice]]*MIS[[#This Row],[OrderQuantity]]</f>
        <v>20997</v>
      </c>
      <c r="AF5025">
        <f>MIS[[#This Row],[LTP]]*MIS[[#This Row],[OrderQuantity]]</f>
        <v>18576</v>
      </c>
      <c r="AG5025">
        <f>IF(MIS[[#This Row],[OrderSide]]="SELL",MIS[[#This Row],[VALUE]]-MIS[[#This Row],[LIVE_VALUE]],MIS[[#This Row],[LIVE_VALUE]]-MIS[[#This Row],[VALUE]])</f>
        <v>2421</v>
      </c>
      <c r="AH5025" t="str" cm="1">
        <f t="array" ref="AH5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5" t="str">
        <f>MIS[[#This Row],[TRADING SYMBOL]]</f>
        <v>SENSEX2552082300CE</v>
      </c>
      <c r="AJ5025" t="str">
        <f>IF(RIGHT(MIS[[#This Row],[Main/Hedge]],4)="MAIN","MAIN","HEDGE")</f>
        <v>MAIN</v>
      </c>
      <c r="AK5025" t="str" cm="1">
        <f t="array" ref="AK5025">_xlfn._xlws.FILTER(Table4[Column1],ISNUMBER(SEARCH(Table4[Column1],MIS[[#This Row],[OrderUniqueIdentifier]])),"")</f>
        <v>LONGSHORT</v>
      </c>
    </row>
    <row r="5026" spans="1:37" x14ac:dyDescent="0.25">
      <c r="A5026" t="s">
        <v>179</v>
      </c>
      <c r="B5026" t="s">
        <v>1497</v>
      </c>
      <c r="C5026" t="s">
        <v>8938</v>
      </c>
      <c r="D5026" t="s">
        <v>72</v>
      </c>
      <c r="E5026" t="s">
        <v>2044</v>
      </c>
      <c r="F5026" t="s">
        <v>98</v>
      </c>
      <c r="G5026" t="s">
        <v>89</v>
      </c>
      <c r="H5026" t="s">
        <v>93</v>
      </c>
      <c r="I5026" t="s">
        <v>76</v>
      </c>
      <c r="J5026" t="s">
        <v>8939</v>
      </c>
      <c r="K5026">
        <v>60</v>
      </c>
      <c r="L5026" t="s">
        <v>77</v>
      </c>
      <c r="M5026" t="s">
        <v>78</v>
      </c>
      <c r="N5026" t="s">
        <v>8939</v>
      </c>
      <c r="O5026" t="s">
        <v>8756</v>
      </c>
      <c r="P5026" t="s">
        <v>8908</v>
      </c>
      <c r="Q5026" t="s">
        <v>2048</v>
      </c>
      <c r="R5026" t="s">
        <v>79</v>
      </c>
      <c r="S5026" t="s">
        <v>25</v>
      </c>
      <c r="T5026" t="s">
        <v>2049</v>
      </c>
      <c r="U5026" t="s">
        <v>100</v>
      </c>
      <c r="V5026" t="s">
        <v>80</v>
      </c>
      <c r="W5026">
        <v>82300</v>
      </c>
      <c r="X5026" t="s">
        <v>81</v>
      </c>
      <c r="Y5026">
        <v>-60</v>
      </c>
      <c r="Z5026" t="s">
        <v>8757</v>
      </c>
      <c r="AA5026" t="s">
        <v>8909</v>
      </c>
      <c r="AB5026" t="s">
        <v>90</v>
      </c>
      <c r="AC5026" t="s">
        <v>171</v>
      </c>
      <c r="AD5026">
        <f>_xlfn.XLOOKUP(MIS[[#This Row],[TRADING SYMBOL]],[1]Sheet1!$D:$D,[1]Sheet1!$C:$C)</f>
        <v>464.4</v>
      </c>
      <c r="AE5026">
        <f>MIS[[#This Row],[OrderAverageTradedPrice]]*MIS[[#This Row],[OrderQuantity]]</f>
        <v>31359</v>
      </c>
      <c r="AF5026">
        <f>MIS[[#This Row],[LTP]]*MIS[[#This Row],[OrderQuantity]]</f>
        <v>27864</v>
      </c>
      <c r="AG5026">
        <f>IF(MIS[[#This Row],[OrderSide]]="SELL",MIS[[#This Row],[VALUE]]-MIS[[#This Row],[LIVE_VALUE]],MIS[[#This Row],[LIVE_VALUE]]-MIS[[#This Row],[VALUE]])</f>
        <v>3495</v>
      </c>
      <c r="AH5026" t="str" cm="1">
        <f t="array" ref="AH5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6" t="str">
        <f>MIS[[#This Row],[TRADING SYMBOL]]</f>
        <v>SENSEX2552082300CE</v>
      </c>
      <c r="AJ5026" t="str">
        <f>IF(RIGHT(MIS[[#This Row],[Main/Hedge]],4)="MAIN","MAIN","HEDGE")</f>
        <v>MAIN</v>
      </c>
      <c r="AK5026" t="str" cm="1">
        <f t="array" ref="AK5026">_xlfn._xlws.FILTER(Table4[Column1],ISNUMBER(SEARCH(Table4[Column1],MIS[[#This Row],[OrderUniqueIdentifier]])),"")</f>
        <v>LONGSHORT</v>
      </c>
    </row>
    <row r="5027" spans="1:37" x14ac:dyDescent="0.25">
      <c r="A5027" t="s">
        <v>179</v>
      </c>
      <c r="B5027" t="s">
        <v>180</v>
      </c>
      <c r="C5027" t="s">
        <v>8940</v>
      </c>
      <c r="D5027" t="s">
        <v>72</v>
      </c>
      <c r="E5027" t="s">
        <v>2044</v>
      </c>
      <c r="F5027" t="s">
        <v>98</v>
      </c>
      <c r="G5027" t="s">
        <v>89</v>
      </c>
      <c r="H5027" t="s">
        <v>93</v>
      </c>
      <c r="I5027" t="s">
        <v>76</v>
      </c>
      <c r="J5027" t="s">
        <v>8941</v>
      </c>
      <c r="K5027">
        <v>40</v>
      </c>
      <c r="L5027" t="s">
        <v>77</v>
      </c>
      <c r="M5027" t="s">
        <v>78</v>
      </c>
      <c r="N5027" t="s">
        <v>8941</v>
      </c>
      <c r="O5027" t="s">
        <v>8756</v>
      </c>
      <c r="P5027" t="s">
        <v>8908</v>
      </c>
      <c r="Q5027" t="s">
        <v>2048</v>
      </c>
      <c r="R5027" t="s">
        <v>79</v>
      </c>
      <c r="S5027" t="s">
        <v>25</v>
      </c>
      <c r="T5027" t="s">
        <v>2049</v>
      </c>
      <c r="U5027" t="s">
        <v>100</v>
      </c>
      <c r="V5027" t="s">
        <v>80</v>
      </c>
      <c r="W5027">
        <v>82300</v>
      </c>
      <c r="X5027" t="s">
        <v>81</v>
      </c>
      <c r="Y5027">
        <v>-40</v>
      </c>
      <c r="Z5027" t="s">
        <v>8757</v>
      </c>
      <c r="AA5027" t="s">
        <v>8909</v>
      </c>
      <c r="AB5027" t="s">
        <v>90</v>
      </c>
      <c r="AC5027" t="s">
        <v>171</v>
      </c>
      <c r="AD5027">
        <f>_xlfn.XLOOKUP(MIS[[#This Row],[TRADING SYMBOL]],[1]Sheet1!$D:$D,[1]Sheet1!$C:$C)</f>
        <v>464.4</v>
      </c>
      <c r="AE5027">
        <f>MIS[[#This Row],[OrderAverageTradedPrice]]*MIS[[#This Row],[OrderQuantity]]</f>
        <v>20956</v>
      </c>
      <c r="AF5027">
        <f>MIS[[#This Row],[LTP]]*MIS[[#This Row],[OrderQuantity]]</f>
        <v>18576</v>
      </c>
      <c r="AG5027">
        <f>IF(MIS[[#This Row],[OrderSide]]="SELL",MIS[[#This Row],[VALUE]]-MIS[[#This Row],[LIVE_VALUE]],MIS[[#This Row],[LIVE_VALUE]]-MIS[[#This Row],[VALUE]])</f>
        <v>2380</v>
      </c>
      <c r="AH5027" t="str" cm="1">
        <f t="array" ref="AH5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7" t="str">
        <f>MIS[[#This Row],[TRADING SYMBOL]]</f>
        <v>SENSEX2552082300CE</v>
      </c>
      <c r="AJ5027" t="str">
        <f>IF(RIGHT(MIS[[#This Row],[Main/Hedge]],4)="MAIN","MAIN","HEDGE")</f>
        <v>MAIN</v>
      </c>
      <c r="AK5027" t="str" cm="1">
        <f t="array" ref="AK5027">_xlfn._xlws.FILTER(Table4[Column1],ISNUMBER(SEARCH(Table4[Column1],MIS[[#This Row],[OrderUniqueIdentifier]])),"")</f>
        <v>LONGSHORT</v>
      </c>
    </row>
    <row r="5028" spans="1:37" x14ac:dyDescent="0.25">
      <c r="A5028" t="s">
        <v>179</v>
      </c>
      <c r="B5028" t="s">
        <v>219</v>
      </c>
      <c r="C5028" t="s">
        <v>8942</v>
      </c>
      <c r="D5028" t="s">
        <v>72</v>
      </c>
      <c r="E5028" t="s">
        <v>2044</v>
      </c>
      <c r="F5028" t="s">
        <v>98</v>
      </c>
      <c r="G5028" t="s">
        <v>89</v>
      </c>
      <c r="H5028" t="s">
        <v>93</v>
      </c>
      <c r="I5028" t="s">
        <v>76</v>
      </c>
      <c r="J5028" t="s">
        <v>8943</v>
      </c>
      <c r="K5028">
        <v>40</v>
      </c>
      <c r="L5028" t="s">
        <v>77</v>
      </c>
      <c r="M5028" t="s">
        <v>78</v>
      </c>
      <c r="N5028" t="s">
        <v>8943</v>
      </c>
      <c r="O5028" t="s">
        <v>8756</v>
      </c>
      <c r="P5028" t="s">
        <v>8908</v>
      </c>
      <c r="Q5028" t="s">
        <v>2048</v>
      </c>
      <c r="R5028" t="s">
        <v>79</v>
      </c>
      <c r="S5028" t="s">
        <v>25</v>
      </c>
      <c r="T5028" t="s">
        <v>2049</v>
      </c>
      <c r="U5028" t="s">
        <v>100</v>
      </c>
      <c r="V5028" t="s">
        <v>80</v>
      </c>
      <c r="W5028">
        <v>82300</v>
      </c>
      <c r="X5028" t="s">
        <v>81</v>
      </c>
      <c r="Y5028">
        <v>-40</v>
      </c>
      <c r="Z5028" t="s">
        <v>8757</v>
      </c>
      <c r="AA5028" t="s">
        <v>8909</v>
      </c>
      <c r="AB5028" t="s">
        <v>90</v>
      </c>
      <c r="AC5028" t="s">
        <v>171</v>
      </c>
      <c r="AD5028">
        <f>_xlfn.XLOOKUP(MIS[[#This Row],[TRADING SYMBOL]],[1]Sheet1!$D:$D,[1]Sheet1!$C:$C)</f>
        <v>464.4</v>
      </c>
      <c r="AE5028">
        <f>MIS[[#This Row],[OrderAverageTradedPrice]]*MIS[[#This Row],[OrderQuantity]]</f>
        <v>20910</v>
      </c>
      <c r="AF5028">
        <f>MIS[[#This Row],[LTP]]*MIS[[#This Row],[OrderQuantity]]</f>
        <v>18576</v>
      </c>
      <c r="AG5028">
        <f>IF(MIS[[#This Row],[OrderSide]]="SELL",MIS[[#This Row],[VALUE]]-MIS[[#This Row],[LIVE_VALUE]],MIS[[#This Row],[LIVE_VALUE]]-MIS[[#This Row],[VALUE]])</f>
        <v>2334</v>
      </c>
      <c r="AH5028" t="str" cm="1">
        <f t="array" ref="AH5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8" t="str">
        <f>MIS[[#This Row],[TRADING SYMBOL]]</f>
        <v>SENSEX2552082300CE</v>
      </c>
      <c r="AJ5028" t="str">
        <f>IF(RIGHT(MIS[[#This Row],[Main/Hedge]],4)="MAIN","MAIN","HEDGE")</f>
        <v>MAIN</v>
      </c>
      <c r="AK5028" t="str" cm="1">
        <f t="array" ref="AK5028">_xlfn._xlws.FILTER(Table4[Column1],ISNUMBER(SEARCH(Table4[Column1],MIS[[#This Row],[OrderUniqueIdentifier]])),"")</f>
        <v>LONGSHORT</v>
      </c>
    </row>
    <row r="5029" spans="1:37" x14ac:dyDescent="0.25">
      <c r="A5029" t="s">
        <v>1555</v>
      </c>
      <c r="B5029" t="s">
        <v>1684</v>
      </c>
      <c r="C5029" t="s">
        <v>8975</v>
      </c>
      <c r="D5029" t="s">
        <v>72</v>
      </c>
      <c r="E5029" t="s">
        <v>2044</v>
      </c>
      <c r="F5029" t="s">
        <v>98</v>
      </c>
      <c r="G5029" t="s">
        <v>89</v>
      </c>
      <c r="H5029" t="s">
        <v>93</v>
      </c>
      <c r="I5029" t="s">
        <v>76</v>
      </c>
      <c r="J5029" t="s">
        <v>6752</v>
      </c>
      <c r="K5029">
        <v>200</v>
      </c>
      <c r="L5029" t="s">
        <v>77</v>
      </c>
      <c r="M5029" t="s">
        <v>78</v>
      </c>
      <c r="N5029" t="s">
        <v>8976</v>
      </c>
      <c r="O5029" t="s">
        <v>8908</v>
      </c>
      <c r="P5029" t="s">
        <v>8908</v>
      </c>
      <c r="Q5029" t="s">
        <v>2048</v>
      </c>
      <c r="R5029" t="s">
        <v>79</v>
      </c>
      <c r="S5029" t="s">
        <v>25</v>
      </c>
      <c r="T5029" t="s">
        <v>2049</v>
      </c>
      <c r="U5029" t="s">
        <v>100</v>
      </c>
      <c r="V5029" t="s">
        <v>80</v>
      </c>
      <c r="W5029">
        <v>82300</v>
      </c>
      <c r="X5029" t="s">
        <v>81</v>
      </c>
      <c r="Y5029">
        <v>-200</v>
      </c>
      <c r="Z5029" t="s">
        <v>8909</v>
      </c>
      <c r="AA5029" t="s">
        <v>8909</v>
      </c>
      <c r="AB5029" t="s">
        <v>90</v>
      </c>
      <c r="AC5029" t="s">
        <v>171</v>
      </c>
      <c r="AD5029">
        <f>_xlfn.XLOOKUP(MIS[[#This Row],[TRADING SYMBOL]],[1]Sheet1!$D:$D,[1]Sheet1!$C:$C)</f>
        <v>464.4</v>
      </c>
      <c r="AE5029">
        <f>MIS[[#This Row],[OrderAverageTradedPrice]]*MIS[[#This Row],[OrderQuantity]]</f>
        <v>104567</v>
      </c>
      <c r="AF5029">
        <f>MIS[[#This Row],[LTP]]*MIS[[#This Row],[OrderQuantity]]</f>
        <v>92880</v>
      </c>
      <c r="AG5029">
        <f>IF(MIS[[#This Row],[OrderSide]]="SELL",MIS[[#This Row],[VALUE]]-MIS[[#This Row],[LIVE_VALUE]],MIS[[#This Row],[LIVE_VALUE]]-MIS[[#This Row],[VALUE]])</f>
        <v>11687</v>
      </c>
      <c r="AH5029" t="str" cm="1">
        <f t="array" ref="AH5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9" t="str">
        <f>MIS[[#This Row],[TRADING SYMBOL]]</f>
        <v>SENSEX2552082300CE</v>
      </c>
      <c r="AJ5029" t="str">
        <f>IF(RIGHT(MIS[[#This Row],[Main/Hedge]],4)="MAIN","MAIN","HEDGE")</f>
        <v>MAIN</v>
      </c>
      <c r="AK5029" t="str" cm="1">
        <f t="array" ref="AK5029">_xlfn._xlws.FILTER(Table4[Column1],ISNUMBER(SEARCH(Table4[Column1],MIS[[#This Row],[OrderUniqueIdentifier]])),"")</f>
        <v>LONGSHORT</v>
      </c>
    </row>
    <row r="5030" spans="1:37" x14ac:dyDescent="0.25">
      <c r="A5030" t="s">
        <v>1414</v>
      </c>
      <c r="B5030" t="s">
        <v>1415</v>
      </c>
      <c r="C5030" t="s">
        <v>8926</v>
      </c>
      <c r="D5030" t="s">
        <v>72</v>
      </c>
      <c r="E5030" t="s">
        <v>2044</v>
      </c>
      <c r="F5030" t="s">
        <v>98</v>
      </c>
      <c r="G5030" t="s">
        <v>89</v>
      </c>
      <c r="H5030" t="s">
        <v>75</v>
      </c>
      <c r="I5030" t="s">
        <v>76</v>
      </c>
      <c r="J5030" t="s">
        <v>77</v>
      </c>
      <c r="K5030">
        <v>300</v>
      </c>
      <c r="L5030" t="s">
        <v>77</v>
      </c>
      <c r="M5030" t="s">
        <v>78</v>
      </c>
      <c r="N5030" t="s">
        <v>3425</v>
      </c>
      <c r="O5030" t="s">
        <v>8921</v>
      </c>
      <c r="P5030" t="s">
        <v>8921</v>
      </c>
      <c r="Q5030" t="s">
        <v>2048</v>
      </c>
      <c r="R5030" t="s">
        <v>79</v>
      </c>
      <c r="S5030" t="s">
        <v>358</v>
      </c>
      <c r="T5030" t="s">
        <v>2049</v>
      </c>
      <c r="U5030" t="s">
        <v>100</v>
      </c>
      <c r="V5030" t="s">
        <v>80</v>
      </c>
      <c r="W5030">
        <v>82300</v>
      </c>
      <c r="X5030" t="s">
        <v>81</v>
      </c>
      <c r="Y5030">
        <v>-300</v>
      </c>
      <c r="Z5030" t="s">
        <v>215</v>
      </c>
      <c r="AA5030" t="s">
        <v>215</v>
      </c>
      <c r="AB5030" t="s">
        <v>90</v>
      </c>
      <c r="AC5030" t="s">
        <v>171</v>
      </c>
      <c r="AD5030">
        <f>_xlfn.XLOOKUP(MIS[[#This Row],[TRADING SYMBOL]],[1]Sheet1!$D:$D,[1]Sheet1!$C:$C)</f>
        <v>464.4</v>
      </c>
      <c r="AE5030">
        <f>MIS[[#This Row],[OrderAverageTradedPrice]]*MIS[[#This Row],[OrderQuantity]]</f>
        <v>157005</v>
      </c>
      <c r="AF5030">
        <f>MIS[[#This Row],[LTP]]*MIS[[#This Row],[OrderQuantity]]</f>
        <v>139320</v>
      </c>
      <c r="AG5030">
        <f>IF(MIS[[#This Row],[OrderSide]]="SELL",MIS[[#This Row],[VALUE]]-MIS[[#This Row],[LIVE_VALUE]],MIS[[#This Row],[LIVE_VALUE]]-MIS[[#This Row],[VALUE]])</f>
        <v>17685</v>
      </c>
      <c r="AH5030" t="str" cm="1">
        <f t="array" ref="AH5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0" t="str">
        <f>MIS[[#This Row],[TRADING SYMBOL]]</f>
        <v>SENSEX2552082300CE</v>
      </c>
      <c r="AJ5030" t="str">
        <f>IF(RIGHT(MIS[[#This Row],[Main/Hedge]],4)="MAIN","MAIN","HEDGE")</f>
        <v>MAIN</v>
      </c>
      <c r="AK5030" t="str" cm="1">
        <f t="array" ref="AK5030">_xlfn._xlws.FILTER(Table4[Column1],ISNUMBER(SEARCH(Table4[Column1],MIS[[#This Row],[OrderUniqueIdentifier]])),"")</f>
        <v>LONGSHORT</v>
      </c>
    </row>
    <row r="5031" spans="1:37" x14ac:dyDescent="0.25">
      <c r="A5031" t="s">
        <v>1414</v>
      </c>
      <c r="B5031" t="s">
        <v>1431</v>
      </c>
      <c r="C5031" t="s">
        <v>8927</v>
      </c>
      <c r="D5031" t="s">
        <v>72</v>
      </c>
      <c r="E5031" t="s">
        <v>2044</v>
      </c>
      <c r="F5031" t="s">
        <v>98</v>
      </c>
      <c r="G5031" t="s">
        <v>89</v>
      </c>
      <c r="H5031" t="s">
        <v>75</v>
      </c>
      <c r="I5031" t="s">
        <v>76</v>
      </c>
      <c r="J5031" t="s">
        <v>77</v>
      </c>
      <c r="K5031">
        <v>40</v>
      </c>
      <c r="L5031" t="s">
        <v>77</v>
      </c>
      <c r="M5031" t="s">
        <v>78</v>
      </c>
      <c r="N5031" t="s">
        <v>8928</v>
      </c>
      <c r="O5031" t="s">
        <v>8921</v>
      </c>
      <c r="P5031" t="s">
        <v>8921</v>
      </c>
      <c r="Q5031" t="s">
        <v>2048</v>
      </c>
      <c r="R5031" t="s">
        <v>79</v>
      </c>
      <c r="S5031" t="s">
        <v>4003</v>
      </c>
      <c r="T5031" t="s">
        <v>2049</v>
      </c>
      <c r="U5031" t="s">
        <v>100</v>
      </c>
      <c r="V5031" t="s">
        <v>80</v>
      </c>
      <c r="W5031">
        <v>82300</v>
      </c>
      <c r="X5031" t="s">
        <v>81</v>
      </c>
      <c r="Y5031">
        <v>-40</v>
      </c>
      <c r="Z5031" t="s">
        <v>215</v>
      </c>
      <c r="AA5031" t="s">
        <v>215</v>
      </c>
      <c r="AB5031" t="s">
        <v>90</v>
      </c>
      <c r="AC5031" t="s">
        <v>171</v>
      </c>
      <c r="AD5031">
        <f>_xlfn.XLOOKUP(MIS[[#This Row],[TRADING SYMBOL]],[1]Sheet1!$D:$D,[1]Sheet1!$C:$C)</f>
        <v>464.4</v>
      </c>
      <c r="AE5031">
        <f>MIS[[#This Row],[OrderAverageTradedPrice]]*MIS[[#This Row],[OrderQuantity]]</f>
        <v>20958</v>
      </c>
      <c r="AF5031">
        <f>MIS[[#This Row],[LTP]]*MIS[[#This Row],[OrderQuantity]]</f>
        <v>18576</v>
      </c>
      <c r="AG5031">
        <f>IF(MIS[[#This Row],[OrderSide]]="SELL",MIS[[#This Row],[VALUE]]-MIS[[#This Row],[LIVE_VALUE]],MIS[[#This Row],[LIVE_VALUE]]-MIS[[#This Row],[VALUE]])</f>
        <v>2382</v>
      </c>
      <c r="AH5031" t="str" cm="1">
        <f t="array" ref="AH5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1" t="str">
        <f>MIS[[#This Row],[TRADING SYMBOL]]</f>
        <v>SENSEX2552082300CE</v>
      </c>
      <c r="AJ5031" t="str">
        <f>IF(RIGHT(MIS[[#This Row],[Main/Hedge]],4)="MAIN","MAIN","HEDGE")</f>
        <v>MAIN</v>
      </c>
      <c r="AK5031" t="str" cm="1">
        <f t="array" ref="AK5031">_xlfn._xlws.FILTER(Table4[Column1],ISNUMBER(SEARCH(Table4[Column1],MIS[[#This Row],[OrderUniqueIdentifier]])),"")</f>
        <v>LONGSHORT</v>
      </c>
    </row>
    <row r="5032" spans="1:37" x14ac:dyDescent="0.25">
      <c r="A5032" t="s">
        <v>179</v>
      </c>
      <c r="B5032" t="s">
        <v>1446</v>
      </c>
      <c r="C5032" t="s">
        <v>8929</v>
      </c>
      <c r="D5032" t="s">
        <v>72</v>
      </c>
      <c r="E5032" t="s">
        <v>2044</v>
      </c>
      <c r="F5032" t="s">
        <v>98</v>
      </c>
      <c r="G5032" t="s">
        <v>89</v>
      </c>
      <c r="H5032" t="s">
        <v>93</v>
      </c>
      <c r="I5032" t="s">
        <v>76</v>
      </c>
      <c r="J5032" t="s">
        <v>8930</v>
      </c>
      <c r="K5032">
        <v>200</v>
      </c>
      <c r="L5032" t="s">
        <v>77</v>
      </c>
      <c r="M5032" t="s">
        <v>78</v>
      </c>
      <c r="N5032" t="s">
        <v>8931</v>
      </c>
      <c r="O5032" t="s">
        <v>8921</v>
      </c>
      <c r="P5032" t="s">
        <v>8921</v>
      </c>
      <c r="Q5032" t="s">
        <v>2048</v>
      </c>
      <c r="R5032" t="s">
        <v>79</v>
      </c>
      <c r="S5032" t="s">
        <v>25</v>
      </c>
      <c r="T5032" t="s">
        <v>2049</v>
      </c>
      <c r="U5032" t="s">
        <v>100</v>
      </c>
      <c r="V5032" t="s">
        <v>80</v>
      </c>
      <c r="W5032">
        <v>82300</v>
      </c>
      <c r="X5032" t="s">
        <v>81</v>
      </c>
      <c r="Y5032">
        <v>-200</v>
      </c>
      <c r="Z5032" t="s">
        <v>215</v>
      </c>
      <c r="AA5032" t="s">
        <v>215</v>
      </c>
      <c r="AB5032" t="s">
        <v>90</v>
      </c>
      <c r="AC5032" t="s">
        <v>171</v>
      </c>
      <c r="AD5032">
        <f>_xlfn.XLOOKUP(MIS[[#This Row],[TRADING SYMBOL]],[1]Sheet1!$D:$D,[1]Sheet1!$C:$C)</f>
        <v>464.4</v>
      </c>
      <c r="AE5032">
        <f>MIS[[#This Row],[OrderAverageTradedPrice]]*MIS[[#This Row],[OrderQuantity]]</f>
        <v>105226</v>
      </c>
      <c r="AF5032">
        <f>MIS[[#This Row],[LTP]]*MIS[[#This Row],[OrderQuantity]]</f>
        <v>92880</v>
      </c>
      <c r="AG5032">
        <f>IF(MIS[[#This Row],[OrderSide]]="SELL",MIS[[#This Row],[VALUE]]-MIS[[#This Row],[LIVE_VALUE]],MIS[[#This Row],[LIVE_VALUE]]-MIS[[#This Row],[VALUE]])</f>
        <v>12346</v>
      </c>
      <c r="AH5032" t="str" cm="1">
        <f t="array" ref="AH5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2" t="str">
        <f>MIS[[#This Row],[TRADING SYMBOL]]</f>
        <v>SENSEX2552082300CE</v>
      </c>
      <c r="AJ5032" t="str">
        <f>IF(RIGHT(MIS[[#This Row],[Main/Hedge]],4)="MAIN","MAIN","HEDGE")</f>
        <v>MAIN</v>
      </c>
      <c r="AK5032" t="str" cm="1">
        <f t="array" ref="AK5032">_xlfn._xlws.FILTER(Table4[Column1],ISNUMBER(SEARCH(Table4[Column1],MIS[[#This Row],[OrderUniqueIdentifier]])),"")</f>
        <v>LONGSHORT</v>
      </c>
    </row>
    <row r="5033" spans="1:37" x14ac:dyDescent="0.25">
      <c r="A5033" t="s">
        <v>179</v>
      </c>
      <c r="B5033" t="s">
        <v>1467</v>
      </c>
      <c r="C5033" t="s">
        <v>8933</v>
      </c>
      <c r="D5033" t="s">
        <v>72</v>
      </c>
      <c r="E5033" t="s">
        <v>2044</v>
      </c>
      <c r="F5033" t="s">
        <v>98</v>
      </c>
      <c r="G5033" t="s">
        <v>89</v>
      </c>
      <c r="H5033" t="s">
        <v>93</v>
      </c>
      <c r="I5033" t="s">
        <v>76</v>
      </c>
      <c r="J5033" t="s">
        <v>3761</v>
      </c>
      <c r="K5033">
        <v>380</v>
      </c>
      <c r="L5033" t="s">
        <v>77</v>
      </c>
      <c r="M5033" t="s">
        <v>78</v>
      </c>
      <c r="N5033" t="s">
        <v>8934</v>
      </c>
      <c r="O5033" t="s">
        <v>8921</v>
      </c>
      <c r="P5033" t="s">
        <v>8921</v>
      </c>
      <c r="Q5033" t="s">
        <v>2048</v>
      </c>
      <c r="R5033" t="s">
        <v>79</v>
      </c>
      <c r="S5033" t="s">
        <v>25</v>
      </c>
      <c r="T5033" t="s">
        <v>2049</v>
      </c>
      <c r="U5033" t="s">
        <v>100</v>
      </c>
      <c r="V5033" t="s">
        <v>80</v>
      </c>
      <c r="W5033">
        <v>82300</v>
      </c>
      <c r="X5033" t="s">
        <v>81</v>
      </c>
      <c r="Y5033">
        <v>-380</v>
      </c>
      <c r="Z5033" t="s">
        <v>215</v>
      </c>
      <c r="AA5033" t="s">
        <v>215</v>
      </c>
      <c r="AB5033" t="s">
        <v>90</v>
      </c>
      <c r="AC5033" t="s">
        <v>171</v>
      </c>
      <c r="AD5033">
        <f>_xlfn.XLOOKUP(MIS[[#This Row],[TRADING SYMBOL]],[1]Sheet1!$D:$D,[1]Sheet1!$C:$C)</f>
        <v>464.4</v>
      </c>
      <c r="AE5033">
        <f>MIS[[#This Row],[OrderAverageTradedPrice]]*MIS[[#This Row],[OrderQuantity]]</f>
        <v>198995</v>
      </c>
      <c r="AF5033">
        <f>MIS[[#This Row],[LTP]]*MIS[[#This Row],[OrderQuantity]]</f>
        <v>176472</v>
      </c>
      <c r="AG5033">
        <f>IF(MIS[[#This Row],[OrderSide]]="SELL",MIS[[#This Row],[VALUE]]-MIS[[#This Row],[LIVE_VALUE]],MIS[[#This Row],[LIVE_VALUE]]-MIS[[#This Row],[VALUE]])</f>
        <v>22523</v>
      </c>
      <c r="AH5033" t="str" cm="1">
        <f t="array" ref="AH5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3" t="str">
        <f>MIS[[#This Row],[TRADING SYMBOL]]</f>
        <v>SENSEX2552082300CE</v>
      </c>
      <c r="AJ5033" t="str">
        <f>IF(RIGHT(MIS[[#This Row],[Main/Hedge]],4)="MAIN","MAIN","HEDGE")</f>
        <v>MAIN</v>
      </c>
      <c r="AK5033" t="str" cm="1">
        <f t="array" ref="AK5033">_xlfn._xlws.FILTER(Table4[Column1],ISNUMBER(SEARCH(Table4[Column1],MIS[[#This Row],[OrderUniqueIdentifier]])),"")</f>
        <v>LONGSHORT</v>
      </c>
    </row>
    <row r="5034" spans="1:37" x14ac:dyDescent="0.25">
      <c r="A5034" t="s">
        <v>179</v>
      </c>
      <c r="B5034" t="s">
        <v>229</v>
      </c>
      <c r="C5034" t="s">
        <v>8944</v>
      </c>
      <c r="D5034" t="s">
        <v>72</v>
      </c>
      <c r="E5034" t="s">
        <v>2044</v>
      </c>
      <c r="F5034" t="s">
        <v>98</v>
      </c>
      <c r="G5034" t="s">
        <v>89</v>
      </c>
      <c r="H5034" t="s">
        <v>93</v>
      </c>
      <c r="I5034" t="s">
        <v>76</v>
      </c>
      <c r="J5034" t="s">
        <v>4984</v>
      </c>
      <c r="K5034">
        <v>160</v>
      </c>
      <c r="L5034" t="s">
        <v>77</v>
      </c>
      <c r="M5034" t="s">
        <v>78</v>
      </c>
      <c r="N5034" t="s">
        <v>8945</v>
      </c>
      <c r="O5034" t="s">
        <v>8908</v>
      </c>
      <c r="P5034" t="s">
        <v>8921</v>
      </c>
      <c r="Q5034" t="s">
        <v>2048</v>
      </c>
      <c r="R5034" t="s">
        <v>79</v>
      </c>
      <c r="S5034" t="s">
        <v>25</v>
      </c>
      <c r="T5034" t="s">
        <v>2049</v>
      </c>
      <c r="U5034" t="s">
        <v>100</v>
      </c>
      <c r="V5034" t="s">
        <v>80</v>
      </c>
      <c r="W5034">
        <v>82300</v>
      </c>
      <c r="X5034" t="s">
        <v>81</v>
      </c>
      <c r="Y5034">
        <v>-160</v>
      </c>
      <c r="Z5034" t="s">
        <v>8909</v>
      </c>
      <c r="AA5034" t="s">
        <v>215</v>
      </c>
      <c r="AB5034" t="s">
        <v>90</v>
      </c>
      <c r="AC5034" t="s">
        <v>171</v>
      </c>
      <c r="AD5034">
        <f>_xlfn.XLOOKUP(MIS[[#This Row],[TRADING SYMBOL]],[1]Sheet1!$D:$D,[1]Sheet1!$C:$C)</f>
        <v>464.4</v>
      </c>
      <c r="AE5034">
        <f>MIS[[#This Row],[OrderAverageTradedPrice]]*MIS[[#This Row],[OrderQuantity]]</f>
        <v>83595</v>
      </c>
      <c r="AF5034">
        <f>MIS[[#This Row],[LTP]]*MIS[[#This Row],[OrderQuantity]]</f>
        <v>74304</v>
      </c>
      <c r="AG5034">
        <f>IF(MIS[[#This Row],[OrderSide]]="SELL",MIS[[#This Row],[VALUE]]-MIS[[#This Row],[LIVE_VALUE]],MIS[[#This Row],[LIVE_VALUE]]-MIS[[#This Row],[VALUE]])</f>
        <v>9291</v>
      </c>
      <c r="AH5034" t="str" cm="1">
        <f t="array" ref="AH5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4" t="str">
        <f>MIS[[#This Row],[TRADING SYMBOL]]</f>
        <v>SENSEX2552082300CE</v>
      </c>
      <c r="AJ5034" t="str">
        <f>IF(RIGHT(MIS[[#This Row],[Main/Hedge]],4)="MAIN","MAIN","HEDGE")</f>
        <v>MAIN</v>
      </c>
      <c r="AK5034" t="str" cm="1">
        <f t="array" ref="AK5034">_xlfn._xlws.FILTER(Table4[Column1],ISNUMBER(SEARCH(Table4[Column1],MIS[[#This Row],[OrderUniqueIdentifier]])),"")</f>
        <v>LONGSHORT</v>
      </c>
    </row>
    <row r="5035" spans="1:37" x14ac:dyDescent="0.25">
      <c r="A5035" t="s">
        <v>179</v>
      </c>
      <c r="B5035" t="s">
        <v>266</v>
      </c>
      <c r="C5035" t="s">
        <v>8946</v>
      </c>
      <c r="D5035" t="s">
        <v>72</v>
      </c>
      <c r="E5035" t="s">
        <v>2044</v>
      </c>
      <c r="F5035" t="s">
        <v>98</v>
      </c>
      <c r="G5035" t="s">
        <v>89</v>
      </c>
      <c r="H5035" t="s">
        <v>93</v>
      </c>
      <c r="I5035" t="s">
        <v>76</v>
      </c>
      <c r="J5035" t="s">
        <v>8947</v>
      </c>
      <c r="K5035">
        <v>500</v>
      </c>
      <c r="L5035" t="s">
        <v>77</v>
      </c>
      <c r="M5035" t="s">
        <v>78</v>
      </c>
      <c r="N5035" t="s">
        <v>8948</v>
      </c>
      <c r="O5035" t="s">
        <v>8921</v>
      </c>
      <c r="P5035" t="s">
        <v>8921</v>
      </c>
      <c r="Q5035" t="s">
        <v>2048</v>
      </c>
      <c r="R5035" t="s">
        <v>79</v>
      </c>
      <c r="S5035" t="s">
        <v>25</v>
      </c>
      <c r="T5035" t="s">
        <v>2049</v>
      </c>
      <c r="U5035" t="s">
        <v>100</v>
      </c>
      <c r="V5035" t="s">
        <v>80</v>
      </c>
      <c r="W5035">
        <v>82300</v>
      </c>
      <c r="X5035" t="s">
        <v>81</v>
      </c>
      <c r="Y5035">
        <v>-500</v>
      </c>
      <c r="Z5035" t="s">
        <v>215</v>
      </c>
      <c r="AA5035" t="s">
        <v>215</v>
      </c>
      <c r="AB5035" t="s">
        <v>90</v>
      </c>
      <c r="AC5035" t="s">
        <v>171</v>
      </c>
      <c r="AD5035">
        <f>_xlfn.XLOOKUP(MIS[[#This Row],[TRADING SYMBOL]],[1]Sheet1!$D:$D,[1]Sheet1!$C:$C)</f>
        <v>464.4</v>
      </c>
      <c r="AE5035">
        <f>MIS[[#This Row],[OrderAverageTradedPrice]]*MIS[[#This Row],[OrderQuantity]]</f>
        <v>262494</v>
      </c>
      <c r="AF5035">
        <f>MIS[[#This Row],[LTP]]*MIS[[#This Row],[OrderQuantity]]</f>
        <v>232200</v>
      </c>
      <c r="AG5035">
        <f>IF(MIS[[#This Row],[OrderSide]]="SELL",MIS[[#This Row],[VALUE]]-MIS[[#This Row],[LIVE_VALUE]],MIS[[#This Row],[LIVE_VALUE]]-MIS[[#This Row],[VALUE]])</f>
        <v>30294</v>
      </c>
      <c r="AH5035" t="str" cm="1">
        <f t="array" ref="AH5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5" t="str">
        <f>MIS[[#This Row],[TRADING SYMBOL]]</f>
        <v>SENSEX2552082300CE</v>
      </c>
      <c r="AJ5035" t="str">
        <f>IF(RIGHT(MIS[[#This Row],[Main/Hedge]],4)="MAIN","MAIN","HEDGE")</f>
        <v>MAIN</v>
      </c>
      <c r="AK5035" t="str" cm="1">
        <f t="array" ref="AK5035">_xlfn._xlws.FILTER(Table4[Column1],ISNUMBER(SEARCH(Table4[Column1],MIS[[#This Row],[OrderUniqueIdentifier]])),"")</f>
        <v>LONGSHORT</v>
      </c>
    </row>
    <row r="5036" spans="1:37" x14ac:dyDescent="0.25">
      <c r="A5036" t="s">
        <v>179</v>
      </c>
      <c r="B5036" t="s">
        <v>266</v>
      </c>
      <c r="C5036" t="s">
        <v>8949</v>
      </c>
      <c r="D5036" t="s">
        <v>72</v>
      </c>
      <c r="E5036" t="s">
        <v>2044</v>
      </c>
      <c r="F5036" t="s">
        <v>98</v>
      </c>
      <c r="G5036" t="s">
        <v>89</v>
      </c>
      <c r="H5036" t="s">
        <v>93</v>
      </c>
      <c r="I5036" t="s">
        <v>76</v>
      </c>
      <c r="J5036" t="s">
        <v>5109</v>
      </c>
      <c r="K5036">
        <v>60</v>
      </c>
      <c r="L5036" t="s">
        <v>77</v>
      </c>
      <c r="M5036" t="s">
        <v>78</v>
      </c>
      <c r="N5036" t="s">
        <v>8950</v>
      </c>
      <c r="O5036" t="s">
        <v>8921</v>
      </c>
      <c r="P5036" t="s">
        <v>8921</v>
      </c>
      <c r="Q5036" t="s">
        <v>2048</v>
      </c>
      <c r="R5036" t="s">
        <v>79</v>
      </c>
      <c r="S5036" t="s">
        <v>25</v>
      </c>
      <c r="T5036" t="s">
        <v>2049</v>
      </c>
      <c r="U5036" t="s">
        <v>100</v>
      </c>
      <c r="V5036" t="s">
        <v>80</v>
      </c>
      <c r="W5036">
        <v>82300</v>
      </c>
      <c r="X5036" t="s">
        <v>81</v>
      </c>
      <c r="Y5036">
        <v>-60</v>
      </c>
      <c r="Z5036" t="s">
        <v>215</v>
      </c>
      <c r="AA5036" t="s">
        <v>215</v>
      </c>
      <c r="AB5036" t="s">
        <v>90</v>
      </c>
      <c r="AC5036" t="s">
        <v>171</v>
      </c>
      <c r="AD5036">
        <f>_xlfn.XLOOKUP(MIS[[#This Row],[TRADING SYMBOL]],[1]Sheet1!$D:$D,[1]Sheet1!$C:$C)</f>
        <v>464.4</v>
      </c>
      <c r="AE5036">
        <f>MIS[[#This Row],[OrderAverageTradedPrice]]*MIS[[#This Row],[OrderQuantity]]</f>
        <v>31420.999999999982</v>
      </c>
      <c r="AF5036">
        <f>MIS[[#This Row],[LTP]]*MIS[[#This Row],[OrderQuantity]]</f>
        <v>27864</v>
      </c>
      <c r="AG5036">
        <f>IF(MIS[[#This Row],[OrderSide]]="SELL",MIS[[#This Row],[VALUE]]-MIS[[#This Row],[LIVE_VALUE]],MIS[[#This Row],[LIVE_VALUE]]-MIS[[#This Row],[VALUE]])</f>
        <v>3556.9999999999818</v>
      </c>
      <c r="AH5036" t="str" cm="1">
        <f t="array" ref="AH5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6" t="str">
        <f>MIS[[#This Row],[TRADING SYMBOL]]</f>
        <v>SENSEX2552082300CE</v>
      </c>
      <c r="AJ5036" t="str">
        <f>IF(RIGHT(MIS[[#This Row],[Main/Hedge]],4)="MAIN","MAIN","HEDGE")</f>
        <v>MAIN</v>
      </c>
      <c r="AK5036" t="str" cm="1">
        <f t="array" ref="AK5036">_xlfn._xlws.FILTER(Table4[Column1],ISNUMBER(SEARCH(Table4[Column1],MIS[[#This Row],[OrderUniqueIdentifier]])),"")</f>
        <v>LONGSHORT</v>
      </c>
    </row>
    <row r="5037" spans="1:37" x14ac:dyDescent="0.25">
      <c r="A5037" t="s">
        <v>1702</v>
      </c>
      <c r="B5037" t="s">
        <v>1703</v>
      </c>
      <c r="C5037" t="s">
        <v>8979</v>
      </c>
      <c r="D5037" t="s">
        <v>72</v>
      </c>
      <c r="E5037" t="s">
        <v>2044</v>
      </c>
      <c r="F5037" t="s">
        <v>98</v>
      </c>
      <c r="G5037" t="s">
        <v>89</v>
      </c>
      <c r="H5037" t="s">
        <v>93</v>
      </c>
      <c r="I5037" t="s">
        <v>76</v>
      </c>
      <c r="J5037" t="s">
        <v>6632</v>
      </c>
      <c r="K5037">
        <v>340</v>
      </c>
      <c r="L5037" t="s">
        <v>77</v>
      </c>
      <c r="M5037" t="s">
        <v>78</v>
      </c>
      <c r="N5037" t="s">
        <v>8980</v>
      </c>
      <c r="O5037" t="s">
        <v>8908</v>
      </c>
      <c r="P5037" t="s">
        <v>8921</v>
      </c>
      <c r="Q5037" t="s">
        <v>2048</v>
      </c>
      <c r="R5037" t="s">
        <v>79</v>
      </c>
      <c r="S5037" t="s">
        <v>25</v>
      </c>
      <c r="T5037" t="s">
        <v>2049</v>
      </c>
      <c r="U5037" t="s">
        <v>100</v>
      </c>
      <c r="V5037" t="s">
        <v>80</v>
      </c>
      <c r="W5037">
        <v>82300</v>
      </c>
      <c r="X5037" t="s">
        <v>81</v>
      </c>
      <c r="Y5037">
        <v>-340</v>
      </c>
      <c r="Z5037" t="s">
        <v>8909</v>
      </c>
      <c r="AA5037" t="s">
        <v>215</v>
      </c>
      <c r="AB5037" t="s">
        <v>90</v>
      </c>
      <c r="AC5037" t="s">
        <v>171</v>
      </c>
      <c r="AD5037">
        <f>_xlfn.XLOOKUP(MIS[[#This Row],[TRADING SYMBOL]],[1]Sheet1!$D:$D,[1]Sheet1!$C:$C)</f>
        <v>464.4</v>
      </c>
      <c r="AE5037">
        <f>MIS[[#This Row],[OrderAverageTradedPrice]]*MIS[[#This Row],[OrderQuantity]]</f>
        <v>177613.99999999971</v>
      </c>
      <c r="AF5037">
        <f>MIS[[#This Row],[LTP]]*MIS[[#This Row],[OrderQuantity]]</f>
        <v>157896</v>
      </c>
      <c r="AG5037">
        <f>IF(MIS[[#This Row],[OrderSide]]="SELL",MIS[[#This Row],[VALUE]]-MIS[[#This Row],[LIVE_VALUE]],MIS[[#This Row],[LIVE_VALUE]]-MIS[[#This Row],[VALUE]])</f>
        <v>19717.999999999709</v>
      </c>
      <c r="AH5037" t="str" cm="1">
        <f t="array" ref="AH5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7" t="str">
        <f>MIS[[#This Row],[TRADING SYMBOL]]</f>
        <v>SENSEX2552082300CE</v>
      </c>
      <c r="AJ5037" t="str">
        <f>IF(RIGHT(MIS[[#This Row],[Main/Hedge]],4)="MAIN","MAIN","HEDGE")</f>
        <v>MAIN</v>
      </c>
      <c r="AK5037" t="str" cm="1">
        <f t="array" ref="AK5037">_xlfn._xlws.FILTER(Table4[Column1],ISNUMBER(SEARCH(Table4[Column1],MIS[[#This Row],[OrderUniqueIdentifier]])),"")</f>
        <v>LONGSHORT</v>
      </c>
    </row>
    <row r="5038" spans="1:37" x14ac:dyDescent="0.25">
      <c r="A5038" t="s">
        <v>1374</v>
      </c>
      <c r="B5038" t="s">
        <v>1375</v>
      </c>
      <c r="C5038" t="s">
        <v>8919</v>
      </c>
      <c r="D5038" t="s">
        <v>72</v>
      </c>
      <c r="E5038" t="s">
        <v>2044</v>
      </c>
      <c r="F5038" t="s">
        <v>98</v>
      </c>
      <c r="G5038" t="s">
        <v>89</v>
      </c>
      <c r="H5038" t="s">
        <v>75</v>
      </c>
      <c r="I5038" t="s">
        <v>76</v>
      </c>
      <c r="J5038" t="s">
        <v>77</v>
      </c>
      <c r="K5038">
        <v>140</v>
      </c>
      <c r="L5038" t="s">
        <v>77</v>
      </c>
      <c r="M5038" t="s">
        <v>78</v>
      </c>
      <c r="N5038" t="s">
        <v>8920</v>
      </c>
      <c r="O5038" t="s">
        <v>8921</v>
      </c>
      <c r="P5038" t="s">
        <v>8922</v>
      </c>
      <c r="Q5038" t="s">
        <v>2048</v>
      </c>
      <c r="R5038" t="s">
        <v>79</v>
      </c>
      <c r="S5038" t="s">
        <v>358</v>
      </c>
      <c r="T5038" t="s">
        <v>2049</v>
      </c>
      <c r="U5038" t="s">
        <v>100</v>
      </c>
      <c r="V5038" t="s">
        <v>80</v>
      </c>
      <c r="W5038">
        <v>82300</v>
      </c>
      <c r="X5038" t="s">
        <v>81</v>
      </c>
      <c r="Y5038">
        <v>-140</v>
      </c>
      <c r="Z5038" t="s">
        <v>215</v>
      </c>
      <c r="AA5038" t="s">
        <v>151</v>
      </c>
      <c r="AB5038" t="s">
        <v>90</v>
      </c>
      <c r="AC5038" t="s">
        <v>171</v>
      </c>
      <c r="AD5038">
        <f>_xlfn.XLOOKUP(MIS[[#This Row],[TRADING SYMBOL]],[1]Sheet1!$D:$D,[1]Sheet1!$C:$C)</f>
        <v>464.4</v>
      </c>
      <c r="AE5038">
        <f>MIS[[#This Row],[OrderAverageTradedPrice]]*MIS[[#This Row],[OrderQuantity]]</f>
        <v>73584</v>
      </c>
      <c r="AF5038">
        <f>MIS[[#This Row],[LTP]]*MIS[[#This Row],[OrderQuantity]]</f>
        <v>65016</v>
      </c>
      <c r="AG5038">
        <f>IF(MIS[[#This Row],[OrderSide]]="SELL",MIS[[#This Row],[VALUE]]-MIS[[#This Row],[LIVE_VALUE]],MIS[[#This Row],[LIVE_VALUE]]-MIS[[#This Row],[VALUE]])</f>
        <v>8568</v>
      </c>
      <c r="AH5038" t="str" cm="1">
        <f t="array" ref="AH5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8" t="str">
        <f>MIS[[#This Row],[TRADING SYMBOL]]</f>
        <v>SENSEX2552082300CE</v>
      </c>
      <c r="AJ5038" t="str">
        <f>IF(RIGHT(MIS[[#This Row],[Main/Hedge]],4)="MAIN","MAIN","HEDGE")</f>
        <v>MAIN</v>
      </c>
      <c r="AK5038" t="str" cm="1">
        <f t="array" ref="AK5038">_xlfn._xlws.FILTER(Table4[Column1],ISNUMBER(SEARCH(Table4[Column1],MIS[[#This Row],[OrderUniqueIdentifier]])),"")</f>
        <v>LONGSHORT</v>
      </c>
    </row>
    <row r="5039" spans="1:37" x14ac:dyDescent="0.25">
      <c r="A5039" t="s">
        <v>1374</v>
      </c>
      <c r="B5039" t="s">
        <v>1395</v>
      </c>
      <c r="C5039" t="s">
        <v>8923</v>
      </c>
      <c r="D5039" t="s">
        <v>72</v>
      </c>
      <c r="E5039" t="s">
        <v>2044</v>
      </c>
      <c r="F5039" t="s">
        <v>98</v>
      </c>
      <c r="G5039" t="s">
        <v>89</v>
      </c>
      <c r="H5039" t="s">
        <v>75</v>
      </c>
      <c r="I5039" t="s">
        <v>76</v>
      </c>
      <c r="J5039" t="s">
        <v>77</v>
      </c>
      <c r="K5039">
        <v>720</v>
      </c>
      <c r="L5039" t="s">
        <v>77</v>
      </c>
      <c r="M5039" t="s">
        <v>78</v>
      </c>
      <c r="N5039" t="s">
        <v>8924</v>
      </c>
      <c r="O5039" t="s">
        <v>8922</v>
      </c>
      <c r="P5039" t="s">
        <v>8925</v>
      </c>
      <c r="Q5039" t="s">
        <v>2048</v>
      </c>
      <c r="R5039" t="s">
        <v>79</v>
      </c>
      <c r="S5039" t="s">
        <v>358</v>
      </c>
      <c r="T5039" t="s">
        <v>2049</v>
      </c>
      <c r="U5039" t="s">
        <v>100</v>
      </c>
      <c r="V5039" t="s">
        <v>80</v>
      </c>
      <c r="W5039">
        <v>82300</v>
      </c>
      <c r="X5039" t="s">
        <v>81</v>
      </c>
      <c r="Y5039">
        <v>-720</v>
      </c>
      <c r="Z5039" t="s">
        <v>151</v>
      </c>
      <c r="AA5039" t="s">
        <v>270</v>
      </c>
      <c r="AB5039" t="s">
        <v>90</v>
      </c>
      <c r="AC5039" t="s">
        <v>171</v>
      </c>
      <c r="AD5039">
        <f>_xlfn.XLOOKUP(MIS[[#This Row],[TRADING SYMBOL]],[1]Sheet1!$D:$D,[1]Sheet1!$C:$C)</f>
        <v>464.4</v>
      </c>
      <c r="AE5039">
        <f>MIS[[#This Row],[OrderAverageTradedPrice]]*MIS[[#This Row],[OrderQuantity]]</f>
        <v>375742.99999999942</v>
      </c>
      <c r="AF5039">
        <f>MIS[[#This Row],[LTP]]*MIS[[#This Row],[OrderQuantity]]</f>
        <v>334368</v>
      </c>
      <c r="AG5039">
        <f>IF(MIS[[#This Row],[OrderSide]]="SELL",MIS[[#This Row],[VALUE]]-MIS[[#This Row],[LIVE_VALUE]],MIS[[#This Row],[LIVE_VALUE]]-MIS[[#This Row],[VALUE]])</f>
        <v>41374.999999999418</v>
      </c>
      <c r="AH5039" t="str" cm="1">
        <f t="array" ref="AH5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9" t="str">
        <f>MIS[[#This Row],[TRADING SYMBOL]]</f>
        <v>SENSEX2552082300CE</v>
      </c>
      <c r="AJ5039" t="str">
        <f>IF(RIGHT(MIS[[#This Row],[Main/Hedge]],4)="MAIN","MAIN","HEDGE")</f>
        <v>MAIN</v>
      </c>
      <c r="AK5039" t="str" cm="1">
        <f t="array" ref="AK5039">_xlfn._xlws.FILTER(Table4[Column1],ISNUMBER(SEARCH(Table4[Column1],MIS[[#This Row],[OrderUniqueIdentifier]])),"")</f>
        <v>LONGSHORT</v>
      </c>
    </row>
    <row r="5040" spans="1:37" x14ac:dyDescent="0.25">
      <c r="A5040" t="s">
        <v>292</v>
      </c>
      <c r="B5040" t="s">
        <v>293</v>
      </c>
      <c r="C5040" t="s">
        <v>325</v>
      </c>
      <c r="D5040" t="s">
        <v>72</v>
      </c>
      <c r="E5040" t="s">
        <v>2044</v>
      </c>
      <c r="F5040" t="s">
        <v>98</v>
      </c>
      <c r="G5040" t="s">
        <v>89</v>
      </c>
      <c r="H5040" t="s">
        <v>93</v>
      </c>
      <c r="I5040" t="s">
        <v>76</v>
      </c>
      <c r="J5040" t="s">
        <v>8951</v>
      </c>
      <c r="K5040">
        <v>140</v>
      </c>
      <c r="L5040" t="s">
        <v>77</v>
      </c>
      <c r="M5040" t="s">
        <v>78</v>
      </c>
      <c r="N5040" t="s">
        <v>8952</v>
      </c>
      <c r="O5040" t="s">
        <v>8925</v>
      </c>
      <c r="P5040" t="s">
        <v>8925</v>
      </c>
      <c r="Q5040" t="s">
        <v>2048</v>
      </c>
      <c r="R5040" t="s">
        <v>79</v>
      </c>
      <c r="S5040" t="s">
        <v>358</v>
      </c>
      <c r="T5040" t="s">
        <v>2049</v>
      </c>
      <c r="U5040" t="s">
        <v>100</v>
      </c>
      <c r="V5040" t="s">
        <v>80</v>
      </c>
      <c r="W5040">
        <v>82300</v>
      </c>
      <c r="X5040" t="s">
        <v>81</v>
      </c>
      <c r="Y5040">
        <v>-140</v>
      </c>
      <c r="Z5040" t="s">
        <v>270</v>
      </c>
      <c r="AA5040" t="s">
        <v>270</v>
      </c>
      <c r="AB5040" t="s">
        <v>90</v>
      </c>
      <c r="AC5040" t="s">
        <v>171</v>
      </c>
      <c r="AD5040">
        <f>_xlfn.XLOOKUP(MIS[[#This Row],[TRADING SYMBOL]],[1]Sheet1!$D:$D,[1]Sheet1!$C:$C)</f>
        <v>464.4</v>
      </c>
      <c r="AE5040">
        <f>MIS[[#This Row],[OrderAverageTradedPrice]]*MIS[[#This Row],[OrderQuantity]]</f>
        <v>73433.999999999942</v>
      </c>
      <c r="AF5040">
        <f>MIS[[#This Row],[LTP]]*MIS[[#This Row],[OrderQuantity]]</f>
        <v>65016</v>
      </c>
      <c r="AG5040">
        <f>IF(MIS[[#This Row],[OrderSide]]="SELL",MIS[[#This Row],[VALUE]]-MIS[[#This Row],[LIVE_VALUE]],MIS[[#This Row],[LIVE_VALUE]]-MIS[[#This Row],[VALUE]])</f>
        <v>8417.9999999999418</v>
      </c>
      <c r="AH5040" t="str" cm="1">
        <f t="array" ref="AH5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0" t="str">
        <f>MIS[[#This Row],[TRADING SYMBOL]]</f>
        <v>SENSEX2552082300CE</v>
      </c>
      <c r="AJ5040" t="str">
        <f>IF(RIGHT(MIS[[#This Row],[Main/Hedge]],4)="MAIN","MAIN","HEDGE")</f>
        <v>MAIN</v>
      </c>
      <c r="AK5040" t="str" cm="1">
        <f t="array" ref="AK5040">_xlfn._xlws.FILTER(Table4[Column1],ISNUMBER(SEARCH(Table4[Column1],MIS[[#This Row],[OrderUniqueIdentifier]])),"")</f>
        <v>LONGSHORT</v>
      </c>
    </row>
    <row r="5041" spans="1:37" x14ac:dyDescent="0.25">
      <c r="A5041" t="s">
        <v>378</v>
      </c>
      <c r="B5041" t="s">
        <v>379</v>
      </c>
      <c r="C5041" t="s">
        <v>8977</v>
      </c>
      <c r="D5041" t="s">
        <v>72</v>
      </c>
      <c r="E5041" t="s">
        <v>2044</v>
      </c>
      <c r="F5041" t="s">
        <v>98</v>
      </c>
      <c r="G5041" t="s">
        <v>89</v>
      </c>
      <c r="H5041" t="s">
        <v>93</v>
      </c>
      <c r="I5041" t="s">
        <v>76</v>
      </c>
      <c r="J5041" t="s">
        <v>6832</v>
      </c>
      <c r="K5041">
        <v>80</v>
      </c>
      <c r="L5041" t="s">
        <v>77</v>
      </c>
      <c r="M5041" t="s">
        <v>78</v>
      </c>
      <c r="N5041" t="s">
        <v>5803</v>
      </c>
      <c r="O5041" t="s">
        <v>8921</v>
      </c>
      <c r="P5041" t="s">
        <v>8978</v>
      </c>
      <c r="Q5041" t="s">
        <v>2048</v>
      </c>
      <c r="R5041" t="s">
        <v>79</v>
      </c>
      <c r="S5041" t="s">
        <v>25</v>
      </c>
      <c r="T5041" t="s">
        <v>2049</v>
      </c>
      <c r="U5041" t="s">
        <v>100</v>
      </c>
      <c r="V5041" t="s">
        <v>80</v>
      </c>
      <c r="W5041">
        <v>82300</v>
      </c>
      <c r="X5041" t="s">
        <v>81</v>
      </c>
      <c r="Y5041">
        <v>-80</v>
      </c>
      <c r="Z5041" t="s">
        <v>215</v>
      </c>
      <c r="AA5041" t="s">
        <v>364</v>
      </c>
      <c r="AB5041" t="s">
        <v>90</v>
      </c>
      <c r="AC5041" t="s">
        <v>171</v>
      </c>
      <c r="AD5041">
        <f>_xlfn.XLOOKUP(MIS[[#This Row],[TRADING SYMBOL]],[1]Sheet1!$D:$D,[1]Sheet1!$C:$C)</f>
        <v>464.4</v>
      </c>
      <c r="AE5041">
        <f>MIS[[#This Row],[OrderAverageTradedPrice]]*MIS[[#This Row],[OrderQuantity]]</f>
        <v>41968</v>
      </c>
      <c r="AF5041">
        <f>MIS[[#This Row],[LTP]]*MIS[[#This Row],[OrderQuantity]]</f>
        <v>37152</v>
      </c>
      <c r="AG5041">
        <f>IF(MIS[[#This Row],[OrderSide]]="SELL",MIS[[#This Row],[VALUE]]-MIS[[#This Row],[LIVE_VALUE]],MIS[[#This Row],[LIVE_VALUE]]-MIS[[#This Row],[VALUE]])</f>
        <v>4816</v>
      </c>
      <c r="AH5041" t="str" cm="1">
        <f t="array" ref="AH5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1" t="str">
        <f>MIS[[#This Row],[TRADING SYMBOL]]</f>
        <v>SENSEX2552082300CE</v>
      </c>
      <c r="AJ5041" t="str">
        <f>IF(RIGHT(MIS[[#This Row],[Main/Hedge]],4)="MAIN","MAIN","HEDGE")</f>
        <v>MAIN</v>
      </c>
      <c r="AK5041" t="str" cm="1">
        <f t="array" ref="AK5041">_xlfn._xlws.FILTER(Table4[Column1],ISNUMBER(SEARCH(Table4[Column1],MIS[[#This Row],[OrderUniqueIdentifier]])),"")</f>
        <v>LONGSHORT</v>
      </c>
    </row>
    <row r="5042" spans="1:37" x14ac:dyDescent="0.25">
      <c r="A5042" t="s">
        <v>1333</v>
      </c>
      <c r="B5042" t="s">
        <v>1334</v>
      </c>
      <c r="C5042" t="s">
        <v>8981</v>
      </c>
      <c r="D5042" t="s">
        <v>72</v>
      </c>
      <c r="E5042" t="s">
        <v>2904</v>
      </c>
      <c r="F5042" t="s">
        <v>73</v>
      </c>
      <c r="G5042" t="s">
        <v>74</v>
      </c>
      <c r="H5042" t="s">
        <v>93</v>
      </c>
      <c r="I5042" t="s">
        <v>76</v>
      </c>
      <c r="J5042" t="s">
        <v>8532</v>
      </c>
      <c r="K5042">
        <v>450</v>
      </c>
      <c r="L5042" t="s">
        <v>77</v>
      </c>
      <c r="M5042" t="s">
        <v>78</v>
      </c>
      <c r="N5042" t="s">
        <v>7583</v>
      </c>
      <c r="O5042" t="s">
        <v>8720</v>
      </c>
      <c r="P5042" t="s">
        <v>8982</v>
      </c>
      <c r="Q5042" t="s">
        <v>2907</v>
      </c>
      <c r="R5042" t="s">
        <v>79</v>
      </c>
      <c r="S5042" t="s">
        <v>294</v>
      </c>
      <c r="T5042" t="s">
        <v>2908</v>
      </c>
      <c r="U5042" t="s">
        <v>43</v>
      </c>
      <c r="V5042" t="s">
        <v>80</v>
      </c>
      <c r="W5042">
        <v>25050</v>
      </c>
      <c r="X5042" t="s">
        <v>81</v>
      </c>
      <c r="Y5042">
        <v>450</v>
      </c>
      <c r="Z5042" t="s">
        <v>8721</v>
      </c>
      <c r="AA5042" t="s">
        <v>146</v>
      </c>
      <c r="AB5042" t="s">
        <v>90</v>
      </c>
      <c r="AC5042" t="s">
        <v>84</v>
      </c>
      <c r="AD5042">
        <f>_xlfn.XLOOKUP(MIS[[#This Row],[TRADING SYMBOL]],[1]Sheet1!$D:$D,[1]Sheet1!$C:$C)</f>
        <v>160.9</v>
      </c>
      <c r="AE5042">
        <f>MIS[[#This Row],[OrderAverageTradedPrice]]*MIS[[#This Row],[OrderQuantity]]</f>
        <v>82530</v>
      </c>
      <c r="AF5042">
        <f>MIS[[#This Row],[LTP]]*MIS[[#This Row],[OrderQuantity]]</f>
        <v>72405</v>
      </c>
      <c r="AG5042">
        <f>IF(MIS[[#This Row],[OrderSide]]="SELL",MIS[[#This Row],[VALUE]]-MIS[[#This Row],[LIVE_VALUE]],MIS[[#This Row],[LIVE_VALUE]]-MIS[[#This Row],[VALUE]])</f>
        <v>-10125</v>
      </c>
      <c r="AH5042" t="str" cm="1">
        <f t="array" ref="AH5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2" t="str">
        <f>MIS[[#This Row],[TRADING SYMBOL]]</f>
        <v>NIFTY2552225050CE</v>
      </c>
      <c r="AJ5042" t="str">
        <f>IF(RIGHT(MIS[[#This Row],[Main/Hedge]],4)="MAIN","MAIN","HEDGE")</f>
        <v>MAIN</v>
      </c>
      <c r="AK5042" t="str" cm="1">
        <f t="array" ref="AK5042">_xlfn._xlws.FILTER(Table4[Column1],ISNUMBER(SEARCH(Table4[Column1],MIS[[#This Row],[OrderUniqueIdentifier]])),"")</f>
        <v>VWAP</v>
      </c>
    </row>
    <row r="5043" spans="1:37" x14ac:dyDescent="0.25">
      <c r="A5043" t="s">
        <v>1374</v>
      </c>
      <c r="B5043" t="s">
        <v>1375</v>
      </c>
      <c r="C5043" t="s">
        <v>8983</v>
      </c>
      <c r="D5043" t="s">
        <v>72</v>
      </c>
      <c r="E5043" t="s">
        <v>2904</v>
      </c>
      <c r="F5043" t="s">
        <v>73</v>
      </c>
      <c r="G5043" t="s">
        <v>74</v>
      </c>
      <c r="H5043" t="s">
        <v>93</v>
      </c>
      <c r="I5043" t="s">
        <v>76</v>
      </c>
      <c r="J5043" t="s">
        <v>8532</v>
      </c>
      <c r="K5043">
        <v>525</v>
      </c>
      <c r="L5043" t="s">
        <v>77</v>
      </c>
      <c r="M5043" t="s">
        <v>78</v>
      </c>
      <c r="N5043" t="s">
        <v>8984</v>
      </c>
      <c r="O5043" t="s">
        <v>8720</v>
      </c>
      <c r="P5043" t="s">
        <v>8982</v>
      </c>
      <c r="Q5043" t="s">
        <v>2907</v>
      </c>
      <c r="R5043" t="s">
        <v>79</v>
      </c>
      <c r="S5043" t="s">
        <v>294</v>
      </c>
      <c r="T5043" t="s">
        <v>2908</v>
      </c>
      <c r="U5043" t="s">
        <v>43</v>
      </c>
      <c r="V5043" t="s">
        <v>80</v>
      </c>
      <c r="W5043">
        <v>25050</v>
      </c>
      <c r="X5043" t="s">
        <v>81</v>
      </c>
      <c r="Y5043">
        <v>525</v>
      </c>
      <c r="Z5043" t="s">
        <v>8721</v>
      </c>
      <c r="AA5043" t="s">
        <v>146</v>
      </c>
      <c r="AB5043" t="s">
        <v>90</v>
      </c>
      <c r="AC5043" t="s">
        <v>84</v>
      </c>
      <c r="AD5043">
        <f>_xlfn.XLOOKUP(MIS[[#This Row],[TRADING SYMBOL]],[1]Sheet1!$D:$D,[1]Sheet1!$C:$C)</f>
        <v>160.9</v>
      </c>
      <c r="AE5043">
        <f>MIS[[#This Row],[OrderAverageTradedPrice]]*MIS[[#This Row],[OrderQuantity]]</f>
        <v>96416.25</v>
      </c>
      <c r="AF5043">
        <f>MIS[[#This Row],[LTP]]*MIS[[#This Row],[OrderQuantity]]</f>
        <v>84472.5</v>
      </c>
      <c r="AG5043">
        <f>IF(MIS[[#This Row],[OrderSide]]="SELL",MIS[[#This Row],[VALUE]]-MIS[[#This Row],[LIVE_VALUE]],MIS[[#This Row],[LIVE_VALUE]]-MIS[[#This Row],[VALUE]])</f>
        <v>-11943.75</v>
      </c>
      <c r="AH5043" t="str" cm="1">
        <f t="array" ref="AH5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3" t="str">
        <f>MIS[[#This Row],[TRADING SYMBOL]]</f>
        <v>NIFTY2552225050CE</v>
      </c>
      <c r="AJ5043" t="str">
        <f>IF(RIGHT(MIS[[#This Row],[Main/Hedge]],4)="MAIN","MAIN","HEDGE")</f>
        <v>MAIN</v>
      </c>
      <c r="AK5043" t="str" cm="1">
        <f t="array" ref="AK5043">_xlfn._xlws.FILTER(Table4[Column1],ISNUMBER(SEARCH(Table4[Column1],MIS[[#This Row],[OrderUniqueIdentifier]])),"")</f>
        <v>VWAP</v>
      </c>
    </row>
    <row r="5044" spans="1:37" x14ac:dyDescent="0.25">
      <c r="A5044" t="s">
        <v>1374</v>
      </c>
      <c r="B5044" t="s">
        <v>1395</v>
      </c>
      <c r="C5044" t="s">
        <v>8985</v>
      </c>
      <c r="D5044" t="s">
        <v>72</v>
      </c>
      <c r="E5044" t="s">
        <v>2904</v>
      </c>
      <c r="F5044" t="s">
        <v>73</v>
      </c>
      <c r="G5044" t="s">
        <v>74</v>
      </c>
      <c r="H5044" t="s">
        <v>93</v>
      </c>
      <c r="I5044" t="s">
        <v>76</v>
      </c>
      <c r="J5044" t="s">
        <v>8532</v>
      </c>
      <c r="K5044">
        <v>1800</v>
      </c>
      <c r="L5044" t="s">
        <v>77</v>
      </c>
      <c r="M5044" t="s">
        <v>78</v>
      </c>
      <c r="N5044" t="s">
        <v>8986</v>
      </c>
      <c r="O5044" t="s">
        <v>8720</v>
      </c>
      <c r="P5044" t="s">
        <v>8982</v>
      </c>
      <c r="Q5044" t="s">
        <v>2907</v>
      </c>
      <c r="R5044" t="s">
        <v>79</v>
      </c>
      <c r="S5044" t="s">
        <v>294</v>
      </c>
      <c r="T5044" t="s">
        <v>2908</v>
      </c>
      <c r="U5044" t="s">
        <v>43</v>
      </c>
      <c r="V5044" t="s">
        <v>80</v>
      </c>
      <c r="W5044">
        <v>25050</v>
      </c>
      <c r="X5044" t="s">
        <v>81</v>
      </c>
      <c r="Y5044">
        <v>1800</v>
      </c>
      <c r="Z5044" t="s">
        <v>8721</v>
      </c>
      <c r="AA5044" t="s">
        <v>146</v>
      </c>
      <c r="AB5044" t="s">
        <v>90</v>
      </c>
      <c r="AC5044" t="s">
        <v>84</v>
      </c>
      <c r="AD5044">
        <f>_xlfn.XLOOKUP(MIS[[#This Row],[TRADING SYMBOL]],[1]Sheet1!$D:$D,[1]Sheet1!$C:$C)</f>
        <v>160.9</v>
      </c>
      <c r="AE5044">
        <f>MIS[[#This Row],[OrderAverageTradedPrice]]*MIS[[#This Row],[OrderQuantity]]</f>
        <v>330431.24999999878</v>
      </c>
      <c r="AF5044">
        <f>MIS[[#This Row],[LTP]]*MIS[[#This Row],[OrderQuantity]]</f>
        <v>289620</v>
      </c>
      <c r="AG5044">
        <f>IF(MIS[[#This Row],[OrderSide]]="SELL",MIS[[#This Row],[VALUE]]-MIS[[#This Row],[LIVE_VALUE]],MIS[[#This Row],[LIVE_VALUE]]-MIS[[#This Row],[VALUE]])</f>
        <v>-40811.249999998778</v>
      </c>
      <c r="AH5044" t="str" cm="1">
        <f t="array" ref="AH5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4" t="str">
        <f>MIS[[#This Row],[TRADING SYMBOL]]</f>
        <v>NIFTY2552225050CE</v>
      </c>
      <c r="AJ5044" t="str">
        <f>IF(RIGHT(MIS[[#This Row],[Main/Hedge]],4)="MAIN","MAIN","HEDGE")</f>
        <v>MAIN</v>
      </c>
      <c r="AK5044" t="str" cm="1">
        <f t="array" ref="AK5044">_xlfn._xlws.FILTER(Table4[Column1],ISNUMBER(SEARCH(Table4[Column1],MIS[[#This Row],[OrderUniqueIdentifier]])),"")</f>
        <v>VWAP</v>
      </c>
    </row>
    <row r="5045" spans="1:37" x14ac:dyDescent="0.25">
      <c r="A5045" t="s">
        <v>1374</v>
      </c>
      <c r="B5045" t="s">
        <v>1395</v>
      </c>
      <c r="C5045" t="s">
        <v>8987</v>
      </c>
      <c r="D5045" t="s">
        <v>72</v>
      </c>
      <c r="E5045" t="s">
        <v>2904</v>
      </c>
      <c r="F5045" t="s">
        <v>73</v>
      </c>
      <c r="G5045" t="s">
        <v>74</v>
      </c>
      <c r="H5045" t="s">
        <v>93</v>
      </c>
      <c r="I5045" t="s">
        <v>76</v>
      </c>
      <c r="J5045" t="s">
        <v>8532</v>
      </c>
      <c r="K5045">
        <v>900</v>
      </c>
      <c r="L5045" t="s">
        <v>77</v>
      </c>
      <c r="M5045" t="s">
        <v>78</v>
      </c>
      <c r="N5045" t="s">
        <v>8988</v>
      </c>
      <c r="O5045" t="s">
        <v>8989</v>
      </c>
      <c r="P5045" t="s">
        <v>8982</v>
      </c>
      <c r="Q5045" t="s">
        <v>2907</v>
      </c>
      <c r="R5045" t="s">
        <v>79</v>
      </c>
      <c r="S5045" t="s">
        <v>294</v>
      </c>
      <c r="T5045" t="s">
        <v>2908</v>
      </c>
      <c r="U5045" t="s">
        <v>43</v>
      </c>
      <c r="V5045" t="s">
        <v>80</v>
      </c>
      <c r="W5045">
        <v>25050</v>
      </c>
      <c r="X5045" t="s">
        <v>81</v>
      </c>
      <c r="Y5045">
        <v>900</v>
      </c>
      <c r="Z5045" t="s">
        <v>8990</v>
      </c>
      <c r="AA5045" t="s">
        <v>146</v>
      </c>
      <c r="AB5045" t="s">
        <v>90</v>
      </c>
      <c r="AC5045" t="s">
        <v>84</v>
      </c>
      <c r="AD5045">
        <f>_xlfn.XLOOKUP(MIS[[#This Row],[TRADING SYMBOL]],[1]Sheet1!$D:$D,[1]Sheet1!$C:$C)</f>
        <v>160.9</v>
      </c>
      <c r="AE5045">
        <f>MIS[[#This Row],[OrderAverageTradedPrice]]*MIS[[#This Row],[OrderQuantity]]</f>
        <v>165558.74999999939</v>
      </c>
      <c r="AF5045">
        <f>MIS[[#This Row],[LTP]]*MIS[[#This Row],[OrderQuantity]]</f>
        <v>144810</v>
      </c>
      <c r="AG5045">
        <f>IF(MIS[[#This Row],[OrderSide]]="SELL",MIS[[#This Row],[VALUE]]-MIS[[#This Row],[LIVE_VALUE]],MIS[[#This Row],[LIVE_VALUE]]-MIS[[#This Row],[VALUE]])</f>
        <v>-20748.749999999389</v>
      </c>
      <c r="AH5045" t="str" cm="1">
        <f t="array" ref="AH5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5" t="str">
        <f>MIS[[#This Row],[TRADING SYMBOL]]</f>
        <v>NIFTY2552225050CE</v>
      </c>
      <c r="AJ5045" t="str">
        <f>IF(RIGHT(MIS[[#This Row],[Main/Hedge]],4)="MAIN","MAIN","HEDGE")</f>
        <v>MAIN</v>
      </c>
      <c r="AK5045" t="str" cm="1">
        <f t="array" ref="AK5045">_xlfn._xlws.FILTER(Table4[Column1],ISNUMBER(SEARCH(Table4[Column1],MIS[[#This Row],[OrderUniqueIdentifier]])),"")</f>
        <v>VWAP</v>
      </c>
    </row>
    <row r="5046" spans="1:37" x14ac:dyDescent="0.25">
      <c r="A5046" t="s">
        <v>1414</v>
      </c>
      <c r="B5046" t="s">
        <v>1415</v>
      </c>
      <c r="C5046" t="s">
        <v>8991</v>
      </c>
      <c r="D5046" t="s">
        <v>72</v>
      </c>
      <c r="E5046" t="s">
        <v>2904</v>
      </c>
      <c r="F5046" t="s">
        <v>73</v>
      </c>
      <c r="G5046" t="s">
        <v>74</v>
      </c>
      <c r="H5046" t="s">
        <v>93</v>
      </c>
      <c r="I5046" t="s">
        <v>76</v>
      </c>
      <c r="J5046" t="s">
        <v>8532</v>
      </c>
      <c r="K5046">
        <v>1125</v>
      </c>
      <c r="L5046" t="s">
        <v>77</v>
      </c>
      <c r="M5046" t="s">
        <v>78</v>
      </c>
      <c r="N5046" t="s">
        <v>7406</v>
      </c>
      <c r="O5046" t="s">
        <v>8728</v>
      </c>
      <c r="P5046" t="s">
        <v>8982</v>
      </c>
      <c r="Q5046" t="s">
        <v>2907</v>
      </c>
      <c r="R5046" t="s">
        <v>79</v>
      </c>
      <c r="S5046" t="s">
        <v>294</v>
      </c>
      <c r="T5046" t="s">
        <v>2908</v>
      </c>
      <c r="U5046" t="s">
        <v>43</v>
      </c>
      <c r="V5046" t="s">
        <v>80</v>
      </c>
      <c r="W5046">
        <v>25050</v>
      </c>
      <c r="X5046" t="s">
        <v>81</v>
      </c>
      <c r="Y5046">
        <v>1125</v>
      </c>
      <c r="Z5046" t="s">
        <v>8729</v>
      </c>
      <c r="AA5046" t="s">
        <v>146</v>
      </c>
      <c r="AB5046" t="s">
        <v>90</v>
      </c>
      <c r="AC5046" t="s">
        <v>84</v>
      </c>
      <c r="AD5046">
        <f>_xlfn.XLOOKUP(MIS[[#This Row],[TRADING SYMBOL]],[1]Sheet1!$D:$D,[1]Sheet1!$C:$C)</f>
        <v>160.9</v>
      </c>
      <c r="AE5046">
        <f>MIS[[#This Row],[OrderAverageTradedPrice]]*MIS[[#This Row],[OrderQuantity]]</f>
        <v>206775</v>
      </c>
      <c r="AF5046">
        <f>MIS[[#This Row],[LTP]]*MIS[[#This Row],[OrderQuantity]]</f>
        <v>181012.5</v>
      </c>
      <c r="AG5046">
        <f>IF(MIS[[#This Row],[OrderSide]]="SELL",MIS[[#This Row],[VALUE]]-MIS[[#This Row],[LIVE_VALUE]],MIS[[#This Row],[LIVE_VALUE]]-MIS[[#This Row],[VALUE]])</f>
        <v>-25762.5</v>
      </c>
      <c r="AH5046" t="str" cm="1">
        <f t="array" ref="AH5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6" t="str">
        <f>MIS[[#This Row],[TRADING SYMBOL]]</f>
        <v>NIFTY2552225050CE</v>
      </c>
      <c r="AJ5046" t="str">
        <f>IF(RIGHT(MIS[[#This Row],[Main/Hedge]],4)="MAIN","MAIN","HEDGE")</f>
        <v>MAIN</v>
      </c>
      <c r="AK5046" t="str" cm="1">
        <f t="array" ref="AK5046">_xlfn._xlws.FILTER(Table4[Column1],ISNUMBER(SEARCH(Table4[Column1],MIS[[#This Row],[OrderUniqueIdentifier]])),"")</f>
        <v>VWAP</v>
      </c>
    </row>
    <row r="5047" spans="1:37" x14ac:dyDescent="0.25">
      <c r="A5047" t="s">
        <v>292</v>
      </c>
      <c r="B5047" t="s">
        <v>293</v>
      </c>
      <c r="C5047" t="s">
        <v>8992</v>
      </c>
      <c r="D5047" t="s">
        <v>72</v>
      </c>
      <c r="E5047" t="s">
        <v>2904</v>
      </c>
      <c r="F5047" t="s">
        <v>73</v>
      </c>
      <c r="G5047" t="s">
        <v>74</v>
      </c>
      <c r="H5047" t="s">
        <v>93</v>
      </c>
      <c r="I5047" t="s">
        <v>76</v>
      </c>
      <c r="J5047" t="s">
        <v>8532</v>
      </c>
      <c r="K5047">
        <v>525</v>
      </c>
      <c r="L5047" t="s">
        <v>77</v>
      </c>
      <c r="M5047" t="s">
        <v>78</v>
      </c>
      <c r="N5047" t="s">
        <v>8993</v>
      </c>
      <c r="O5047" t="s">
        <v>8720</v>
      </c>
      <c r="P5047" t="s">
        <v>8982</v>
      </c>
      <c r="Q5047" t="s">
        <v>2907</v>
      </c>
      <c r="R5047" t="s">
        <v>79</v>
      </c>
      <c r="S5047" t="s">
        <v>294</v>
      </c>
      <c r="T5047" t="s">
        <v>2908</v>
      </c>
      <c r="U5047" t="s">
        <v>43</v>
      </c>
      <c r="V5047" t="s">
        <v>80</v>
      </c>
      <c r="W5047">
        <v>25050</v>
      </c>
      <c r="X5047" t="s">
        <v>81</v>
      </c>
      <c r="Y5047">
        <v>525</v>
      </c>
      <c r="Z5047" t="s">
        <v>8721</v>
      </c>
      <c r="AA5047" t="s">
        <v>146</v>
      </c>
      <c r="AB5047" t="s">
        <v>90</v>
      </c>
      <c r="AC5047" t="s">
        <v>84</v>
      </c>
      <c r="AD5047">
        <f>_xlfn.XLOOKUP(MIS[[#This Row],[TRADING SYMBOL]],[1]Sheet1!$D:$D,[1]Sheet1!$C:$C)</f>
        <v>160.9</v>
      </c>
      <c r="AE5047">
        <f>MIS[[#This Row],[OrderAverageTradedPrice]]*MIS[[#This Row],[OrderQuantity]]</f>
        <v>96311.25</v>
      </c>
      <c r="AF5047">
        <f>MIS[[#This Row],[LTP]]*MIS[[#This Row],[OrderQuantity]]</f>
        <v>84472.5</v>
      </c>
      <c r="AG5047">
        <f>IF(MIS[[#This Row],[OrderSide]]="SELL",MIS[[#This Row],[VALUE]]-MIS[[#This Row],[LIVE_VALUE]],MIS[[#This Row],[LIVE_VALUE]]-MIS[[#This Row],[VALUE]])</f>
        <v>-11838.75</v>
      </c>
      <c r="AH5047" t="str" cm="1">
        <f t="array" ref="AH5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7" t="str">
        <f>MIS[[#This Row],[TRADING SYMBOL]]</f>
        <v>NIFTY2552225050CE</v>
      </c>
      <c r="AJ5047" t="str">
        <f>IF(RIGHT(MIS[[#This Row],[Main/Hedge]],4)="MAIN","MAIN","HEDGE")</f>
        <v>MAIN</v>
      </c>
      <c r="AK5047" t="str" cm="1">
        <f t="array" ref="AK5047">_xlfn._xlws.FILTER(Table4[Column1],ISNUMBER(SEARCH(Table4[Column1],MIS[[#This Row],[OrderUniqueIdentifier]])),"")</f>
        <v>VWAP</v>
      </c>
    </row>
    <row r="5048" spans="1:37" x14ac:dyDescent="0.25">
      <c r="A5048" t="s">
        <v>71</v>
      </c>
      <c r="B5048" t="s">
        <v>491</v>
      </c>
      <c r="C5048" t="s">
        <v>9001</v>
      </c>
      <c r="D5048" t="s">
        <v>72</v>
      </c>
      <c r="E5048" t="s">
        <v>2904</v>
      </c>
      <c r="F5048" t="s">
        <v>73</v>
      </c>
      <c r="G5048" t="s">
        <v>89</v>
      </c>
      <c r="H5048" t="s">
        <v>75</v>
      </c>
      <c r="I5048" t="s">
        <v>76</v>
      </c>
      <c r="J5048" t="s">
        <v>77</v>
      </c>
      <c r="K5048">
        <v>675</v>
      </c>
      <c r="L5048" t="s">
        <v>77</v>
      </c>
      <c r="M5048" t="s">
        <v>78</v>
      </c>
      <c r="N5048" t="s">
        <v>9002</v>
      </c>
      <c r="O5048" t="s">
        <v>9003</v>
      </c>
      <c r="P5048" t="s">
        <v>9003</v>
      </c>
      <c r="Q5048" t="s">
        <v>2907</v>
      </c>
      <c r="R5048" t="s">
        <v>79</v>
      </c>
      <c r="S5048" t="s">
        <v>24</v>
      </c>
      <c r="T5048" t="s">
        <v>2908</v>
      </c>
      <c r="U5048" t="s">
        <v>43</v>
      </c>
      <c r="V5048" t="s">
        <v>80</v>
      </c>
      <c r="W5048">
        <v>25050</v>
      </c>
      <c r="X5048" t="s">
        <v>81</v>
      </c>
      <c r="Y5048">
        <v>-675</v>
      </c>
      <c r="Z5048" t="s">
        <v>9004</v>
      </c>
      <c r="AA5048" t="s">
        <v>9004</v>
      </c>
      <c r="AB5048" t="s">
        <v>90</v>
      </c>
      <c r="AC5048" t="s">
        <v>171</v>
      </c>
      <c r="AD5048">
        <f>_xlfn.XLOOKUP(MIS[[#This Row],[TRADING SYMBOL]],[1]Sheet1!$D:$D,[1]Sheet1!$C:$C)</f>
        <v>160.9</v>
      </c>
      <c r="AE5048">
        <f>MIS[[#This Row],[OrderAverageTradedPrice]]*MIS[[#This Row],[OrderQuantity]]</f>
        <v>114161.24999999948</v>
      </c>
      <c r="AF5048">
        <f>MIS[[#This Row],[LTP]]*MIS[[#This Row],[OrderQuantity]]</f>
        <v>108607.5</v>
      </c>
      <c r="AG5048">
        <f>IF(MIS[[#This Row],[OrderSide]]="SELL",MIS[[#This Row],[VALUE]]-MIS[[#This Row],[LIVE_VALUE]],MIS[[#This Row],[LIVE_VALUE]]-MIS[[#This Row],[VALUE]])</f>
        <v>5553.7499999994761</v>
      </c>
      <c r="AH5048" t="str" cm="1">
        <f t="array" ref="AH5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8" t="str">
        <f>MIS[[#This Row],[TRADING SYMBOL]]</f>
        <v>NIFTY2552225050CE</v>
      </c>
      <c r="AJ5048" t="str">
        <f>IF(RIGHT(MIS[[#This Row],[Main/Hedge]],4)="MAIN","MAIN","HEDGE")</f>
        <v>MAIN</v>
      </c>
      <c r="AK5048" t="str" cm="1">
        <f t="array" ref="AK5048">_xlfn._xlws.FILTER(Table4[Column1],ISNUMBER(SEARCH(Table4[Column1],MIS[[#This Row],[OrderUniqueIdentifier]])),"")</f>
        <v>VWAP</v>
      </c>
    </row>
    <row r="5049" spans="1:37" x14ac:dyDescent="0.25">
      <c r="A5049" t="s">
        <v>71</v>
      </c>
      <c r="B5049" t="s">
        <v>584</v>
      </c>
      <c r="C5049" t="s">
        <v>9019</v>
      </c>
      <c r="D5049" t="s">
        <v>72</v>
      </c>
      <c r="E5049" t="s">
        <v>2904</v>
      </c>
      <c r="F5049" t="s">
        <v>73</v>
      </c>
      <c r="G5049" t="s">
        <v>89</v>
      </c>
      <c r="H5049" t="s">
        <v>75</v>
      </c>
      <c r="I5049" t="s">
        <v>76</v>
      </c>
      <c r="J5049" t="s">
        <v>77</v>
      </c>
      <c r="K5049">
        <v>150</v>
      </c>
      <c r="L5049" t="s">
        <v>77</v>
      </c>
      <c r="M5049" t="s">
        <v>78</v>
      </c>
      <c r="N5049" t="s">
        <v>4500</v>
      </c>
      <c r="O5049" t="s">
        <v>9003</v>
      </c>
      <c r="P5049" t="s">
        <v>9003</v>
      </c>
      <c r="Q5049" t="s">
        <v>2907</v>
      </c>
      <c r="R5049" t="s">
        <v>79</v>
      </c>
      <c r="S5049" t="s">
        <v>24</v>
      </c>
      <c r="T5049" t="s">
        <v>2908</v>
      </c>
      <c r="U5049" t="s">
        <v>43</v>
      </c>
      <c r="V5049" t="s">
        <v>80</v>
      </c>
      <c r="W5049">
        <v>25050</v>
      </c>
      <c r="X5049" t="s">
        <v>81</v>
      </c>
      <c r="Y5049">
        <v>-150</v>
      </c>
      <c r="Z5049" t="s">
        <v>9004</v>
      </c>
      <c r="AA5049" t="s">
        <v>9004</v>
      </c>
      <c r="AB5049" t="s">
        <v>90</v>
      </c>
      <c r="AC5049" t="s">
        <v>171</v>
      </c>
      <c r="AD5049">
        <f>_xlfn.XLOOKUP(MIS[[#This Row],[TRADING SYMBOL]],[1]Sheet1!$D:$D,[1]Sheet1!$C:$C)</f>
        <v>160.9</v>
      </c>
      <c r="AE5049">
        <f>MIS[[#This Row],[OrderAverageTradedPrice]]*MIS[[#This Row],[OrderQuantity]]</f>
        <v>25455</v>
      </c>
      <c r="AF5049">
        <f>MIS[[#This Row],[LTP]]*MIS[[#This Row],[OrderQuantity]]</f>
        <v>24135</v>
      </c>
      <c r="AG5049">
        <f>IF(MIS[[#This Row],[OrderSide]]="SELL",MIS[[#This Row],[VALUE]]-MIS[[#This Row],[LIVE_VALUE]],MIS[[#This Row],[LIVE_VALUE]]-MIS[[#This Row],[VALUE]])</f>
        <v>1320</v>
      </c>
      <c r="AH5049" t="str" cm="1">
        <f t="array" ref="AH5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9" t="str">
        <f>MIS[[#This Row],[TRADING SYMBOL]]</f>
        <v>NIFTY2552225050CE</v>
      </c>
      <c r="AJ5049" t="str">
        <f>IF(RIGHT(MIS[[#This Row],[Main/Hedge]],4)="MAIN","MAIN","HEDGE")</f>
        <v>MAIN</v>
      </c>
      <c r="AK5049" t="str" cm="1">
        <f t="array" ref="AK5049">_xlfn._xlws.FILTER(Table4[Column1],ISNUMBER(SEARCH(Table4[Column1],MIS[[#This Row],[OrderUniqueIdentifier]])),"")</f>
        <v>VWAP</v>
      </c>
    </row>
    <row r="5050" spans="1:37" x14ac:dyDescent="0.25">
      <c r="A5050" t="s">
        <v>71</v>
      </c>
      <c r="B5050" t="s">
        <v>602</v>
      </c>
      <c r="C5050" t="s">
        <v>9023</v>
      </c>
      <c r="D5050" t="s">
        <v>72</v>
      </c>
      <c r="E5050" t="s">
        <v>2904</v>
      </c>
      <c r="F5050" t="s">
        <v>73</v>
      </c>
      <c r="G5050" t="s">
        <v>89</v>
      </c>
      <c r="H5050" t="s">
        <v>75</v>
      </c>
      <c r="I5050" t="s">
        <v>76</v>
      </c>
      <c r="J5050" t="s">
        <v>77</v>
      </c>
      <c r="K5050">
        <v>225</v>
      </c>
      <c r="L5050" t="s">
        <v>77</v>
      </c>
      <c r="M5050" t="s">
        <v>78</v>
      </c>
      <c r="N5050" t="s">
        <v>9024</v>
      </c>
      <c r="O5050" t="s">
        <v>9003</v>
      </c>
      <c r="P5050" t="s">
        <v>9003</v>
      </c>
      <c r="Q5050" t="s">
        <v>2907</v>
      </c>
      <c r="R5050" t="s">
        <v>79</v>
      </c>
      <c r="S5050" t="s">
        <v>24</v>
      </c>
      <c r="T5050" t="s">
        <v>2908</v>
      </c>
      <c r="U5050" t="s">
        <v>43</v>
      </c>
      <c r="V5050" t="s">
        <v>80</v>
      </c>
      <c r="W5050">
        <v>25050</v>
      </c>
      <c r="X5050" t="s">
        <v>81</v>
      </c>
      <c r="Y5050">
        <v>-225</v>
      </c>
      <c r="Z5050" t="s">
        <v>9004</v>
      </c>
      <c r="AA5050" t="s">
        <v>9004</v>
      </c>
      <c r="AB5050" t="s">
        <v>90</v>
      </c>
      <c r="AC5050" t="s">
        <v>171</v>
      </c>
      <c r="AD5050">
        <f>_xlfn.XLOOKUP(MIS[[#This Row],[TRADING SYMBOL]],[1]Sheet1!$D:$D,[1]Sheet1!$C:$C)</f>
        <v>160.9</v>
      </c>
      <c r="AE5050">
        <f>MIS[[#This Row],[OrderAverageTradedPrice]]*MIS[[#This Row],[OrderQuantity]]</f>
        <v>38077.499999999927</v>
      </c>
      <c r="AF5050">
        <f>MIS[[#This Row],[LTP]]*MIS[[#This Row],[OrderQuantity]]</f>
        <v>36202.5</v>
      </c>
      <c r="AG5050">
        <f>IF(MIS[[#This Row],[OrderSide]]="SELL",MIS[[#This Row],[VALUE]]-MIS[[#This Row],[LIVE_VALUE]],MIS[[#This Row],[LIVE_VALUE]]-MIS[[#This Row],[VALUE]])</f>
        <v>1874.9999999999272</v>
      </c>
      <c r="AH5050" t="str" cm="1">
        <f t="array" ref="AH5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0" t="str">
        <f>MIS[[#This Row],[TRADING SYMBOL]]</f>
        <v>NIFTY2552225050CE</v>
      </c>
      <c r="AJ5050" t="str">
        <f>IF(RIGHT(MIS[[#This Row],[Main/Hedge]],4)="MAIN","MAIN","HEDGE")</f>
        <v>MAIN</v>
      </c>
      <c r="AK5050" t="str" cm="1">
        <f t="array" ref="AK5050">_xlfn._xlws.FILTER(Table4[Column1],ISNUMBER(SEARCH(Table4[Column1],MIS[[#This Row],[OrderUniqueIdentifier]])),"")</f>
        <v>VWAP</v>
      </c>
    </row>
    <row r="5051" spans="1:37" x14ac:dyDescent="0.25">
      <c r="A5051" t="s">
        <v>71</v>
      </c>
      <c r="B5051" t="s">
        <v>669</v>
      </c>
      <c r="C5051" t="s">
        <v>9035</v>
      </c>
      <c r="D5051" t="s">
        <v>72</v>
      </c>
      <c r="E5051" t="s">
        <v>2904</v>
      </c>
      <c r="F5051" t="s">
        <v>73</v>
      </c>
      <c r="G5051" t="s">
        <v>89</v>
      </c>
      <c r="H5051" t="s">
        <v>75</v>
      </c>
      <c r="I5051" t="s">
        <v>76</v>
      </c>
      <c r="J5051" t="s">
        <v>77</v>
      </c>
      <c r="K5051">
        <v>1800</v>
      </c>
      <c r="L5051" t="s">
        <v>77</v>
      </c>
      <c r="M5051" t="s">
        <v>78</v>
      </c>
      <c r="N5051" t="s">
        <v>9036</v>
      </c>
      <c r="O5051" t="s">
        <v>9003</v>
      </c>
      <c r="P5051" t="s">
        <v>9003</v>
      </c>
      <c r="Q5051" t="s">
        <v>2907</v>
      </c>
      <c r="R5051" t="s">
        <v>79</v>
      </c>
      <c r="S5051" t="s">
        <v>24</v>
      </c>
      <c r="T5051" t="s">
        <v>2908</v>
      </c>
      <c r="U5051" t="s">
        <v>43</v>
      </c>
      <c r="V5051" t="s">
        <v>80</v>
      </c>
      <c r="W5051">
        <v>25050</v>
      </c>
      <c r="X5051" t="s">
        <v>81</v>
      </c>
      <c r="Y5051">
        <v>-1800</v>
      </c>
      <c r="Z5051" t="s">
        <v>9004</v>
      </c>
      <c r="AA5051" t="s">
        <v>9004</v>
      </c>
      <c r="AB5051" t="s">
        <v>90</v>
      </c>
      <c r="AC5051" t="s">
        <v>171</v>
      </c>
      <c r="AD5051">
        <f>_xlfn.XLOOKUP(MIS[[#This Row],[TRADING SYMBOL]],[1]Sheet1!$D:$D,[1]Sheet1!$C:$C)</f>
        <v>160.9</v>
      </c>
      <c r="AE5051">
        <f>MIS[[#This Row],[OrderAverageTradedPrice]]*MIS[[#This Row],[OrderQuantity]]</f>
        <v>305396.24999999942</v>
      </c>
      <c r="AF5051">
        <f>MIS[[#This Row],[LTP]]*MIS[[#This Row],[OrderQuantity]]</f>
        <v>289620</v>
      </c>
      <c r="AG5051">
        <f>IF(MIS[[#This Row],[OrderSide]]="SELL",MIS[[#This Row],[VALUE]]-MIS[[#This Row],[LIVE_VALUE]],MIS[[#This Row],[LIVE_VALUE]]-MIS[[#This Row],[VALUE]])</f>
        <v>15776.249999999418</v>
      </c>
      <c r="AH5051" t="str" cm="1">
        <f t="array" ref="AH5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1" t="str">
        <f>MIS[[#This Row],[TRADING SYMBOL]]</f>
        <v>NIFTY2552225050CE</v>
      </c>
      <c r="AJ5051" t="str">
        <f>IF(RIGHT(MIS[[#This Row],[Main/Hedge]],4)="MAIN","MAIN","HEDGE")</f>
        <v>MAIN</v>
      </c>
      <c r="AK5051" t="str" cm="1">
        <f t="array" ref="AK5051">_xlfn._xlws.FILTER(Table4[Column1],ISNUMBER(SEARCH(Table4[Column1],MIS[[#This Row],[OrderUniqueIdentifier]])),"")</f>
        <v>VWAP</v>
      </c>
    </row>
    <row r="5052" spans="1:37" x14ac:dyDescent="0.25">
      <c r="A5052" t="s">
        <v>71</v>
      </c>
      <c r="B5052" t="s">
        <v>724</v>
      </c>
      <c r="C5052" t="s">
        <v>9045</v>
      </c>
      <c r="D5052" t="s">
        <v>72</v>
      </c>
      <c r="E5052" t="s">
        <v>2904</v>
      </c>
      <c r="F5052" t="s">
        <v>73</v>
      </c>
      <c r="G5052" t="s">
        <v>89</v>
      </c>
      <c r="H5052" t="s">
        <v>75</v>
      </c>
      <c r="I5052" t="s">
        <v>76</v>
      </c>
      <c r="J5052" t="s">
        <v>77</v>
      </c>
      <c r="K5052">
        <v>825</v>
      </c>
      <c r="L5052" t="s">
        <v>77</v>
      </c>
      <c r="M5052" t="s">
        <v>78</v>
      </c>
      <c r="N5052" t="s">
        <v>9046</v>
      </c>
      <c r="O5052" t="s">
        <v>9003</v>
      </c>
      <c r="P5052" t="s">
        <v>9003</v>
      </c>
      <c r="Q5052" t="s">
        <v>2907</v>
      </c>
      <c r="R5052" t="s">
        <v>79</v>
      </c>
      <c r="S5052" t="s">
        <v>726</v>
      </c>
      <c r="T5052" t="s">
        <v>2908</v>
      </c>
      <c r="U5052" t="s">
        <v>43</v>
      </c>
      <c r="V5052" t="s">
        <v>80</v>
      </c>
      <c r="W5052">
        <v>25050</v>
      </c>
      <c r="X5052" t="s">
        <v>81</v>
      </c>
      <c r="Y5052">
        <v>-825</v>
      </c>
      <c r="Z5052" t="s">
        <v>9004</v>
      </c>
      <c r="AA5052" t="s">
        <v>9004</v>
      </c>
      <c r="AB5052" t="s">
        <v>90</v>
      </c>
      <c r="AC5052" t="s">
        <v>171</v>
      </c>
      <c r="AD5052">
        <f>_xlfn.XLOOKUP(MIS[[#This Row],[TRADING SYMBOL]],[1]Sheet1!$D:$D,[1]Sheet1!$C:$C)</f>
        <v>160.9</v>
      </c>
      <c r="AE5052">
        <f>MIS[[#This Row],[OrderAverageTradedPrice]]*MIS[[#This Row],[OrderQuantity]]</f>
        <v>139938.74999999977</v>
      </c>
      <c r="AF5052">
        <f>MIS[[#This Row],[LTP]]*MIS[[#This Row],[OrderQuantity]]</f>
        <v>132742.5</v>
      </c>
      <c r="AG5052">
        <f>IF(MIS[[#This Row],[OrderSide]]="SELL",MIS[[#This Row],[VALUE]]-MIS[[#This Row],[LIVE_VALUE]],MIS[[#This Row],[LIVE_VALUE]]-MIS[[#This Row],[VALUE]])</f>
        <v>7196.2499999997672</v>
      </c>
      <c r="AH5052" t="str" cm="1">
        <f t="array" ref="AH5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2" t="str">
        <f>MIS[[#This Row],[TRADING SYMBOL]]</f>
        <v>NIFTY2552225050CE</v>
      </c>
      <c r="AJ5052" t="str">
        <f>IF(RIGHT(MIS[[#This Row],[Main/Hedge]],4)="MAIN","MAIN","HEDGE")</f>
        <v>MAIN</v>
      </c>
      <c r="AK5052" t="str" cm="1">
        <f t="array" ref="AK5052">_xlfn._xlws.FILTER(Table4[Column1],ISNUMBER(SEARCH(Table4[Column1],MIS[[#This Row],[OrderUniqueIdentifier]])),"")</f>
        <v>VWAP</v>
      </c>
    </row>
    <row r="5053" spans="1:37" x14ac:dyDescent="0.25">
      <c r="A5053" t="s">
        <v>71</v>
      </c>
      <c r="B5053" t="s">
        <v>813</v>
      </c>
      <c r="C5053" t="s">
        <v>9058</v>
      </c>
      <c r="D5053" t="s">
        <v>72</v>
      </c>
      <c r="E5053" t="s">
        <v>2904</v>
      </c>
      <c r="F5053" t="s">
        <v>73</v>
      </c>
      <c r="G5053" t="s">
        <v>89</v>
      </c>
      <c r="H5053" t="s">
        <v>75</v>
      </c>
      <c r="I5053" t="s">
        <v>76</v>
      </c>
      <c r="J5053" t="s">
        <v>77</v>
      </c>
      <c r="K5053">
        <v>150</v>
      </c>
      <c r="L5053" t="s">
        <v>77</v>
      </c>
      <c r="M5053" t="s">
        <v>78</v>
      </c>
      <c r="N5053" t="s">
        <v>4908</v>
      </c>
      <c r="O5053" t="s">
        <v>9003</v>
      </c>
      <c r="P5053" t="s">
        <v>9003</v>
      </c>
      <c r="Q5053" t="s">
        <v>2907</v>
      </c>
      <c r="R5053" t="s">
        <v>79</v>
      </c>
      <c r="S5053" t="s">
        <v>24</v>
      </c>
      <c r="T5053" t="s">
        <v>2908</v>
      </c>
      <c r="U5053" t="s">
        <v>43</v>
      </c>
      <c r="V5053" t="s">
        <v>80</v>
      </c>
      <c r="W5053">
        <v>25050</v>
      </c>
      <c r="X5053" t="s">
        <v>81</v>
      </c>
      <c r="Y5053">
        <v>-150</v>
      </c>
      <c r="Z5053" t="s">
        <v>9004</v>
      </c>
      <c r="AA5053" t="s">
        <v>9004</v>
      </c>
      <c r="AB5053" t="s">
        <v>90</v>
      </c>
      <c r="AC5053" t="s">
        <v>171</v>
      </c>
      <c r="AD5053">
        <f>_xlfn.XLOOKUP(MIS[[#This Row],[TRADING SYMBOL]],[1]Sheet1!$D:$D,[1]Sheet1!$C:$C)</f>
        <v>160.9</v>
      </c>
      <c r="AE5053">
        <f>MIS[[#This Row],[OrderAverageTradedPrice]]*MIS[[#This Row],[OrderQuantity]]</f>
        <v>25477.5</v>
      </c>
      <c r="AF5053">
        <f>MIS[[#This Row],[LTP]]*MIS[[#This Row],[OrderQuantity]]</f>
        <v>24135</v>
      </c>
      <c r="AG5053">
        <f>IF(MIS[[#This Row],[OrderSide]]="SELL",MIS[[#This Row],[VALUE]]-MIS[[#This Row],[LIVE_VALUE]],MIS[[#This Row],[LIVE_VALUE]]-MIS[[#This Row],[VALUE]])</f>
        <v>1342.5</v>
      </c>
      <c r="AH5053" t="str" cm="1">
        <f t="array" ref="AH5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3" t="str">
        <f>MIS[[#This Row],[TRADING SYMBOL]]</f>
        <v>NIFTY2552225050CE</v>
      </c>
      <c r="AJ5053" t="str">
        <f>IF(RIGHT(MIS[[#This Row],[Main/Hedge]],4)="MAIN","MAIN","HEDGE")</f>
        <v>MAIN</v>
      </c>
      <c r="AK5053" t="str" cm="1">
        <f t="array" ref="AK5053">_xlfn._xlws.FILTER(Table4[Column1],ISNUMBER(SEARCH(Table4[Column1],MIS[[#This Row],[OrderUniqueIdentifier]])),"")</f>
        <v>VWAP</v>
      </c>
    </row>
    <row r="5054" spans="1:37" x14ac:dyDescent="0.25">
      <c r="A5054" t="s">
        <v>71</v>
      </c>
      <c r="B5054" t="s">
        <v>888</v>
      </c>
      <c r="C5054" t="s">
        <v>9071</v>
      </c>
      <c r="D5054" t="s">
        <v>72</v>
      </c>
      <c r="E5054" t="s">
        <v>2904</v>
      </c>
      <c r="F5054" t="s">
        <v>73</v>
      </c>
      <c r="G5054" t="s">
        <v>89</v>
      </c>
      <c r="H5054" t="s">
        <v>75</v>
      </c>
      <c r="I5054" t="s">
        <v>76</v>
      </c>
      <c r="J5054" t="s">
        <v>77</v>
      </c>
      <c r="K5054">
        <v>150</v>
      </c>
      <c r="L5054" t="s">
        <v>77</v>
      </c>
      <c r="M5054" t="s">
        <v>78</v>
      </c>
      <c r="N5054" t="s">
        <v>6250</v>
      </c>
      <c r="O5054" t="s">
        <v>9003</v>
      </c>
      <c r="P5054" t="s">
        <v>9003</v>
      </c>
      <c r="Q5054" t="s">
        <v>2907</v>
      </c>
      <c r="R5054" t="s">
        <v>79</v>
      </c>
      <c r="S5054" t="s">
        <v>726</v>
      </c>
      <c r="T5054" t="s">
        <v>2908</v>
      </c>
      <c r="U5054" t="s">
        <v>43</v>
      </c>
      <c r="V5054" t="s">
        <v>80</v>
      </c>
      <c r="W5054">
        <v>25050</v>
      </c>
      <c r="X5054" t="s">
        <v>81</v>
      </c>
      <c r="Y5054">
        <v>-150</v>
      </c>
      <c r="Z5054" t="s">
        <v>9004</v>
      </c>
      <c r="AA5054" t="s">
        <v>9004</v>
      </c>
      <c r="AB5054" t="s">
        <v>90</v>
      </c>
      <c r="AC5054" t="s">
        <v>171</v>
      </c>
      <c r="AD5054">
        <f>_xlfn.XLOOKUP(MIS[[#This Row],[TRADING SYMBOL]],[1]Sheet1!$D:$D,[1]Sheet1!$C:$C)</f>
        <v>160.9</v>
      </c>
      <c r="AE5054">
        <f>MIS[[#This Row],[OrderAverageTradedPrice]]*MIS[[#This Row],[OrderQuantity]]</f>
        <v>25425</v>
      </c>
      <c r="AF5054">
        <f>MIS[[#This Row],[LTP]]*MIS[[#This Row],[OrderQuantity]]</f>
        <v>24135</v>
      </c>
      <c r="AG5054">
        <f>IF(MIS[[#This Row],[OrderSide]]="SELL",MIS[[#This Row],[VALUE]]-MIS[[#This Row],[LIVE_VALUE]],MIS[[#This Row],[LIVE_VALUE]]-MIS[[#This Row],[VALUE]])</f>
        <v>1290</v>
      </c>
      <c r="AH5054" t="str" cm="1">
        <f t="array" ref="AH5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4" t="str">
        <f>MIS[[#This Row],[TRADING SYMBOL]]</f>
        <v>NIFTY2552225050CE</v>
      </c>
      <c r="AJ5054" t="str">
        <f>IF(RIGHT(MIS[[#This Row],[Main/Hedge]],4)="MAIN","MAIN","HEDGE")</f>
        <v>MAIN</v>
      </c>
      <c r="AK5054" t="str" cm="1">
        <f t="array" ref="AK5054">_xlfn._xlws.FILTER(Table4[Column1],ISNUMBER(SEARCH(Table4[Column1],MIS[[#This Row],[OrderUniqueIdentifier]])),"")</f>
        <v>VWAP</v>
      </c>
    </row>
    <row r="5055" spans="1:37" x14ac:dyDescent="0.25">
      <c r="A5055" t="s">
        <v>71</v>
      </c>
      <c r="B5055" t="s">
        <v>1070</v>
      </c>
      <c r="C5055" t="s">
        <v>9106</v>
      </c>
      <c r="D5055" t="s">
        <v>72</v>
      </c>
      <c r="E5055" t="s">
        <v>2904</v>
      </c>
      <c r="F5055" t="s">
        <v>73</v>
      </c>
      <c r="G5055" t="s">
        <v>89</v>
      </c>
      <c r="H5055" t="s">
        <v>75</v>
      </c>
      <c r="I5055" t="s">
        <v>76</v>
      </c>
      <c r="J5055" t="s">
        <v>77</v>
      </c>
      <c r="K5055">
        <v>75</v>
      </c>
      <c r="L5055" t="s">
        <v>77</v>
      </c>
      <c r="M5055" t="s">
        <v>78</v>
      </c>
      <c r="N5055" t="s">
        <v>6986</v>
      </c>
      <c r="O5055" t="s">
        <v>9003</v>
      </c>
      <c r="P5055" t="s">
        <v>9003</v>
      </c>
      <c r="Q5055" t="s">
        <v>2907</v>
      </c>
      <c r="R5055" t="s">
        <v>79</v>
      </c>
      <c r="S5055" t="s">
        <v>24</v>
      </c>
      <c r="T5055" t="s">
        <v>2908</v>
      </c>
      <c r="U5055" t="s">
        <v>43</v>
      </c>
      <c r="V5055" t="s">
        <v>80</v>
      </c>
      <c r="W5055">
        <v>25050</v>
      </c>
      <c r="X5055" t="s">
        <v>81</v>
      </c>
      <c r="Y5055">
        <v>-75</v>
      </c>
      <c r="Z5055" t="s">
        <v>9004</v>
      </c>
      <c r="AA5055" t="s">
        <v>9004</v>
      </c>
      <c r="AB5055" t="s">
        <v>90</v>
      </c>
      <c r="AC5055" t="s">
        <v>171</v>
      </c>
      <c r="AD5055">
        <f>_xlfn.XLOOKUP(MIS[[#This Row],[TRADING SYMBOL]],[1]Sheet1!$D:$D,[1]Sheet1!$C:$C)</f>
        <v>160.9</v>
      </c>
      <c r="AE5055">
        <f>MIS[[#This Row],[OrderAverageTradedPrice]]*MIS[[#This Row],[OrderQuantity]]</f>
        <v>12701.25</v>
      </c>
      <c r="AF5055">
        <f>MIS[[#This Row],[LTP]]*MIS[[#This Row],[OrderQuantity]]</f>
        <v>12067.5</v>
      </c>
      <c r="AG5055">
        <f>IF(MIS[[#This Row],[OrderSide]]="SELL",MIS[[#This Row],[VALUE]]-MIS[[#This Row],[LIVE_VALUE]],MIS[[#This Row],[LIVE_VALUE]]-MIS[[#This Row],[VALUE]])</f>
        <v>633.75</v>
      </c>
      <c r="AH5055" t="str" cm="1">
        <f t="array" ref="AH5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5" t="str">
        <f>MIS[[#This Row],[TRADING SYMBOL]]</f>
        <v>NIFTY2552225050CE</v>
      </c>
      <c r="AJ5055" t="str">
        <f>IF(RIGHT(MIS[[#This Row],[Main/Hedge]],4)="MAIN","MAIN","HEDGE")</f>
        <v>MAIN</v>
      </c>
      <c r="AK5055" t="str" cm="1">
        <f t="array" ref="AK5055">_xlfn._xlws.FILTER(Table4[Column1],ISNUMBER(SEARCH(Table4[Column1],MIS[[#This Row],[OrderUniqueIdentifier]])),"")</f>
        <v>VWAP</v>
      </c>
    </row>
    <row r="5056" spans="1:37" x14ac:dyDescent="0.25">
      <c r="A5056" t="s">
        <v>71</v>
      </c>
      <c r="B5056" t="s">
        <v>1153</v>
      </c>
      <c r="C5056" t="s">
        <v>9123</v>
      </c>
      <c r="D5056" t="s">
        <v>72</v>
      </c>
      <c r="E5056" t="s">
        <v>2904</v>
      </c>
      <c r="F5056" t="s">
        <v>73</v>
      </c>
      <c r="G5056" t="s">
        <v>89</v>
      </c>
      <c r="H5056" t="s">
        <v>75</v>
      </c>
      <c r="I5056" t="s">
        <v>76</v>
      </c>
      <c r="J5056" t="s">
        <v>77</v>
      </c>
      <c r="K5056">
        <v>225</v>
      </c>
      <c r="L5056" t="s">
        <v>77</v>
      </c>
      <c r="M5056" t="s">
        <v>78</v>
      </c>
      <c r="N5056" t="s">
        <v>4215</v>
      </c>
      <c r="O5056" t="s">
        <v>9003</v>
      </c>
      <c r="P5056" t="s">
        <v>9003</v>
      </c>
      <c r="Q5056" t="s">
        <v>2907</v>
      </c>
      <c r="R5056" t="s">
        <v>79</v>
      </c>
      <c r="S5056" t="s">
        <v>24</v>
      </c>
      <c r="T5056" t="s">
        <v>2908</v>
      </c>
      <c r="U5056" t="s">
        <v>43</v>
      </c>
      <c r="V5056" t="s">
        <v>80</v>
      </c>
      <c r="W5056">
        <v>25050</v>
      </c>
      <c r="X5056" t="s">
        <v>81</v>
      </c>
      <c r="Y5056">
        <v>-225</v>
      </c>
      <c r="Z5056" t="s">
        <v>9004</v>
      </c>
      <c r="AA5056" t="s">
        <v>9004</v>
      </c>
      <c r="AB5056" t="s">
        <v>90</v>
      </c>
      <c r="AC5056" t="s">
        <v>171</v>
      </c>
      <c r="AD5056">
        <f>_xlfn.XLOOKUP(MIS[[#This Row],[TRADING SYMBOL]],[1]Sheet1!$D:$D,[1]Sheet1!$C:$C)</f>
        <v>160.9</v>
      </c>
      <c r="AE5056">
        <f>MIS[[#This Row],[OrderAverageTradedPrice]]*MIS[[#This Row],[OrderQuantity]]</f>
        <v>38160</v>
      </c>
      <c r="AF5056">
        <f>MIS[[#This Row],[LTP]]*MIS[[#This Row],[OrderQuantity]]</f>
        <v>36202.5</v>
      </c>
      <c r="AG5056">
        <f>IF(MIS[[#This Row],[OrderSide]]="SELL",MIS[[#This Row],[VALUE]]-MIS[[#This Row],[LIVE_VALUE]],MIS[[#This Row],[LIVE_VALUE]]-MIS[[#This Row],[VALUE]])</f>
        <v>1957.5</v>
      </c>
      <c r="AH5056" t="str" cm="1">
        <f t="array" ref="AH5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6" t="str">
        <f>MIS[[#This Row],[TRADING SYMBOL]]</f>
        <v>NIFTY2552225050CE</v>
      </c>
      <c r="AJ5056" t="str">
        <f>IF(RIGHT(MIS[[#This Row],[Main/Hedge]],4)="MAIN","MAIN","HEDGE")</f>
        <v>MAIN</v>
      </c>
      <c r="AK5056" t="str" cm="1">
        <f t="array" ref="AK5056">_xlfn._xlws.FILTER(Table4[Column1],ISNUMBER(SEARCH(Table4[Column1],MIS[[#This Row],[OrderUniqueIdentifier]])),"")</f>
        <v>VWAP</v>
      </c>
    </row>
    <row r="5057" spans="1:37" x14ac:dyDescent="0.25">
      <c r="A5057" t="s">
        <v>71</v>
      </c>
      <c r="B5057" t="s">
        <v>1186</v>
      </c>
      <c r="C5057" t="s">
        <v>9128</v>
      </c>
      <c r="D5057" t="s">
        <v>72</v>
      </c>
      <c r="E5057" t="s">
        <v>2904</v>
      </c>
      <c r="F5057" t="s">
        <v>73</v>
      </c>
      <c r="G5057" t="s">
        <v>89</v>
      </c>
      <c r="H5057" t="s">
        <v>75</v>
      </c>
      <c r="I5057" t="s">
        <v>76</v>
      </c>
      <c r="J5057" t="s">
        <v>77</v>
      </c>
      <c r="K5057">
        <v>150</v>
      </c>
      <c r="L5057" t="s">
        <v>77</v>
      </c>
      <c r="M5057" t="s">
        <v>78</v>
      </c>
      <c r="N5057" t="s">
        <v>6986</v>
      </c>
      <c r="O5057" t="s">
        <v>9003</v>
      </c>
      <c r="P5057" t="s">
        <v>9003</v>
      </c>
      <c r="Q5057" t="s">
        <v>2907</v>
      </c>
      <c r="R5057" t="s">
        <v>79</v>
      </c>
      <c r="S5057" t="s">
        <v>24</v>
      </c>
      <c r="T5057" t="s">
        <v>2908</v>
      </c>
      <c r="U5057" t="s">
        <v>43</v>
      </c>
      <c r="V5057" t="s">
        <v>80</v>
      </c>
      <c r="W5057">
        <v>25050</v>
      </c>
      <c r="X5057" t="s">
        <v>81</v>
      </c>
      <c r="Y5057">
        <v>-150</v>
      </c>
      <c r="Z5057" t="s">
        <v>9004</v>
      </c>
      <c r="AA5057" t="s">
        <v>9004</v>
      </c>
      <c r="AB5057" t="s">
        <v>90</v>
      </c>
      <c r="AC5057" t="s">
        <v>171</v>
      </c>
      <c r="AD5057">
        <f>_xlfn.XLOOKUP(MIS[[#This Row],[TRADING SYMBOL]],[1]Sheet1!$D:$D,[1]Sheet1!$C:$C)</f>
        <v>160.9</v>
      </c>
      <c r="AE5057">
        <f>MIS[[#This Row],[OrderAverageTradedPrice]]*MIS[[#This Row],[OrderQuantity]]</f>
        <v>25402.5</v>
      </c>
      <c r="AF5057">
        <f>MIS[[#This Row],[LTP]]*MIS[[#This Row],[OrderQuantity]]</f>
        <v>24135</v>
      </c>
      <c r="AG5057">
        <f>IF(MIS[[#This Row],[OrderSide]]="SELL",MIS[[#This Row],[VALUE]]-MIS[[#This Row],[LIVE_VALUE]],MIS[[#This Row],[LIVE_VALUE]]-MIS[[#This Row],[VALUE]])</f>
        <v>1267.5</v>
      </c>
      <c r="AH5057" t="str" cm="1">
        <f t="array" ref="AH5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7" t="str">
        <f>MIS[[#This Row],[TRADING SYMBOL]]</f>
        <v>NIFTY2552225050CE</v>
      </c>
      <c r="AJ5057" t="str">
        <f>IF(RIGHT(MIS[[#This Row],[Main/Hedge]],4)="MAIN","MAIN","HEDGE")</f>
        <v>MAIN</v>
      </c>
      <c r="AK5057" t="str" cm="1">
        <f t="array" ref="AK5057">_xlfn._xlws.FILTER(Table4[Column1],ISNUMBER(SEARCH(Table4[Column1],MIS[[#This Row],[OrderUniqueIdentifier]])),"")</f>
        <v>VWAP</v>
      </c>
    </row>
    <row r="5058" spans="1:37" x14ac:dyDescent="0.25">
      <c r="A5058" t="s">
        <v>71</v>
      </c>
      <c r="B5058" t="s">
        <v>593</v>
      </c>
      <c r="C5058" t="s">
        <v>9020</v>
      </c>
      <c r="D5058" t="s">
        <v>72</v>
      </c>
      <c r="E5058" t="s">
        <v>2904</v>
      </c>
      <c r="F5058" t="s">
        <v>73</v>
      </c>
      <c r="G5058" t="s">
        <v>89</v>
      </c>
      <c r="H5058" t="s">
        <v>75</v>
      </c>
      <c r="I5058" t="s">
        <v>76</v>
      </c>
      <c r="J5058" t="s">
        <v>77</v>
      </c>
      <c r="K5058">
        <v>75</v>
      </c>
      <c r="L5058" t="s">
        <v>77</v>
      </c>
      <c r="M5058" t="s">
        <v>78</v>
      </c>
      <c r="N5058" t="s">
        <v>3879</v>
      </c>
      <c r="O5058" t="s">
        <v>9021</v>
      </c>
      <c r="P5058" t="s">
        <v>9021</v>
      </c>
      <c r="Q5058" t="s">
        <v>2907</v>
      </c>
      <c r="R5058" t="s">
        <v>79</v>
      </c>
      <c r="S5058" t="s">
        <v>24</v>
      </c>
      <c r="T5058" t="s">
        <v>2908</v>
      </c>
      <c r="U5058" t="s">
        <v>43</v>
      </c>
      <c r="V5058" t="s">
        <v>80</v>
      </c>
      <c r="W5058">
        <v>25050</v>
      </c>
      <c r="X5058" t="s">
        <v>81</v>
      </c>
      <c r="Y5058">
        <v>-75</v>
      </c>
      <c r="Z5058" t="s">
        <v>9022</v>
      </c>
      <c r="AA5058" t="s">
        <v>9022</v>
      </c>
      <c r="AB5058" t="s">
        <v>90</v>
      </c>
      <c r="AC5058" t="s">
        <v>171</v>
      </c>
      <c r="AD5058">
        <f>_xlfn.XLOOKUP(MIS[[#This Row],[TRADING SYMBOL]],[1]Sheet1!$D:$D,[1]Sheet1!$C:$C)</f>
        <v>160.9</v>
      </c>
      <c r="AE5058">
        <f>MIS[[#This Row],[OrderAverageTradedPrice]]*MIS[[#This Row],[OrderQuantity]]</f>
        <v>12690</v>
      </c>
      <c r="AF5058">
        <f>MIS[[#This Row],[LTP]]*MIS[[#This Row],[OrderQuantity]]</f>
        <v>12067.5</v>
      </c>
      <c r="AG5058">
        <f>IF(MIS[[#This Row],[OrderSide]]="SELL",MIS[[#This Row],[VALUE]]-MIS[[#This Row],[LIVE_VALUE]],MIS[[#This Row],[LIVE_VALUE]]-MIS[[#This Row],[VALUE]])</f>
        <v>622.5</v>
      </c>
      <c r="AH5058" t="str" cm="1">
        <f t="array" ref="AH5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8" t="str">
        <f>MIS[[#This Row],[TRADING SYMBOL]]</f>
        <v>NIFTY2552225050CE</v>
      </c>
      <c r="AJ5058" t="str">
        <f>IF(RIGHT(MIS[[#This Row],[Main/Hedge]],4)="MAIN","MAIN","HEDGE")</f>
        <v>MAIN</v>
      </c>
      <c r="AK5058" t="str" cm="1">
        <f t="array" ref="AK5058">_xlfn._xlws.FILTER(Table4[Column1],ISNUMBER(SEARCH(Table4[Column1],MIS[[#This Row],[OrderUniqueIdentifier]])),"")</f>
        <v>VWAP</v>
      </c>
    </row>
    <row r="5059" spans="1:37" x14ac:dyDescent="0.25">
      <c r="A5059" t="s">
        <v>71</v>
      </c>
      <c r="B5059" t="s">
        <v>669</v>
      </c>
      <c r="C5059" t="s">
        <v>9037</v>
      </c>
      <c r="D5059" t="s">
        <v>72</v>
      </c>
      <c r="E5059" t="s">
        <v>2904</v>
      </c>
      <c r="F5059" t="s">
        <v>73</v>
      </c>
      <c r="G5059" t="s">
        <v>89</v>
      </c>
      <c r="H5059" t="s">
        <v>75</v>
      </c>
      <c r="I5059" t="s">
        <v>76</v>
      </c>
      <c r="J5059" t="s">
        <v>77</v>
      </c>
      <c r="K5059">
        <v>150</v>
      </c>
      <c r="L5059" t="s">
        <v>77</v>
      </c>
      <c r="M5059" t="s">
        <v>78</v>
      </c>
      <c r="N5059" t="s">
        <v>9038</v>
      </c>
      <c r="O5059" t="s">
        <v>9021</v>
      </c>
      <c r="P5059" t="s">
        <v>9021</v>
      </c>
      <c r="Q5059" t="s">
        <v>2907</v>
      </c>
      <c r="R5059" t="s">
        <v>79</v>
      </c>
      <c r="S5059" t="s">
        <v>24</v>
      </c>
      <c r="T5059" t="s">
        <v>2908</v>
      </c>
      <c r="U5059" t="s">
        <v>43</v>
      </c>
      <c r="V5059" t="s">
        <v>80</v>
      </c>
      <c r="W5059">
        <v>25050</v>
      </c>
      <c r="X5059" t="s">
        <v>81</v>
      </c>
      <c r="Y5059">
        <v>-150</v>
      </c>
      <c r="Z5059" t="s">
        <v>9022</v>
      </c>
      <c r="AA5059" t="s">
        <v>9022</v>
      </c>
      <c r="AB5059" t="s">
        <v>90</v>
      </c>
      <c r="AC5059" t="s">
        <v>171</v>
      </c>
      <c r="AD5059">
        <f>_xlfn.XLOOKUP(MIS[[#This Row],[TRADING SYMBOL]],[1]Sheet1!$D:$D,[1]Sheet1!$C:$C)</f>
        <v>160.9</v>
      </c>
      <c r="AE5059">
        <f>MIS[[#This Row],[OrderAverageTradedPrice]]*MIS[[#This Row],[OrderQuantity]]</f>
        <v>25331.25</v>
      </c>
      <c r="AF5059">
        <f>MIS[[#This Row],[LTP]]*MIS[[#This Row],[OrderQuantity]]</f>
        <v>24135</v>
      </c>
      <c r="AG5059">
        <f>IF(MIS[[#This Row],[OrderSide]]="SELL",MIS[[#This Row],[VALUE]]-MIS[[#This Row],[LIVE_VALUE]],MIS[[#This Row],[LIVE_VALUE]]-MIS[[#This Row],[VALUE]])</f>
        <v>1196.25</v>
      </c>
      <c r="AH5059" t="str" cm="1">
        <f t="array" ref="AH5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9" t="str">
        <f>MIS[[#This Row],[TRADING SYMBOL]]</f>
        <v>NIFTY2552225050CE</v>
      </c>
      <c r="AJ5059" t="str">
        <f>IF(RIGHT(MIS[[#This Row],[Main/Hedge]],4)="MAIN","MAIN","HEDGE")</f>
        <v>MAIN</v>
      </c>
      <c r="AK5059" t="str" cm="1">
        <f t="array" ref="AK5059">_xlfn._xlws.FILTER(Table4[Column1],ISNUMBER(SEARCH(Table4[Column1],MIS[[#This Row],[OrderUniqueIdentifier]])),"")</f>
        <v>VWAP</v>
      </c>
    </row>
    <row r="5060" spans="1:37" x14ac:dyDescent="0.25">
      <c r="A5060" t="s">
        <v>71</v>
      </c>
      <c r="B5060" t="s">
        <v>687</v>
      </c>
      <c r="C5060" t="s">
        <v>9039</v>
      </c>
      <c r="D5060" t="s">
        <v>72</v>
      </c>
      <c r="E5060" t="s">
        <v>2904</v>
      </c>
      <c r="F5060" t="s">
        <v>73</v>
      </c>
      <c r="G5060" t="s">
        <v>89</v>
      </c>
      <c r="H5060" t="s">
        <v>75</v>
      </c>
      <c r="I5060" t="s">
        <v>76</v>
      </c>
      <c r="J5060" t="s">
        <v>77</v>
      </c>
      <c r="K5060">
        <v>75</v>
      </c>
      <c r="L5060" t="s">
        <v>77</v>
      </c>
      <c r="M5060" t="s">
        <v>78</v>
      </c>
      <c r="N5060" t="s">
        <v>9040</v>
      </c>
      <c r="O5060" t="s">
        <v>9021</v>
      </c>
      <c r="P5060" t="s">
        <v>9021</v>
      </c>
      <c r="Q5060" t="s">
        <v>2907</v>
      </c>
      <c r="R5060" t="s">
        <v>79</v>
      </c>
      <c r="S5060" t="s">
        <v>24</v>
      </c>
      <c r="T5060" t="s">
        <v>2908</v>
      </c>
      <c r="U5060" t="s">
        <v>43</v>
      </c>
      <c r="V5060" t="s">
        <v>80</v>
      </c>
      <c r="W5060">
        <v>25050</v>
      </c>
      <c r="X5060" t="s">
        <v>81</v>
      </c>
      <c r="Y5060">
        <v>-75</v>
      </c>
      <c r="Z5060" t="s">
        <v>9022</v>
      </c>
      <c r="AA5060" t="s">
        <v>9022</v>
      </c>
      <c r="AB5060" t="s">
        <v>90</v>
      </c>
      <c r="AC5060" t="s">
        <v>171</v>
      </c>
      <c r="AD5060">
        <f>_xlfn.XLOOKUP(MIS[[#This Row],[TRADING SYMBOL]],[1]Sheet1!$D:$D,[1]Sheet1!$C:$C)</f>
        <v>160.9</v>
      </c>
      <c r="AE5060">
        <f>MIS[[#This Row],[OrderAverageTradedPrice]]*MIS[[#This Row],[OrderQuantity]]</f>
        <v>12663.75</v>
      </c>
      <c r="AF5060">
        <f>MIS[[#This Row],[LTP]]*MIS[[#This Row],[OrderQuantity]]</f>
        <v>12067.5</v>
      </c>
      <c r="AG5060">
        <f>IF(MIS[[#This Row],[OrderSide]]="SELL",MIS[[#This Row],[VALUE]]-MIS[[#This Row],[LIVE_VALUE]],MIS[[#This Row],[LIVE_VALUE]]-MIS[[#This Row],[VALUE]])</f>
        <v>596.25</v>
      </c>
      <c r="AH5060" t="str" cm="1">
        <f t="array" ref="AH5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0" t="str">
        <f>MIS[[#This Row],[TRADING SYMBOL]]</f>
        <v>NIFTY2552225050CE</v>
      </c>
      <c r="AJ5060" t="str">
        <f>IF(RIGHT(MIS[[#This Row],[Main/Hedge]],4)="MAIN","MAIN","HEDGE")</f>
        <v>MAIN</v>
      </c>
      <c r="AK5060" t="str" cm="1">
        <f t="array" ref="AK5060">_xlfn._xlws.FILTER(Table4[Column1],ISNUMBER(SEARCH(Table4[Column1],MIS[[#This Row],[OrderUniqueIdentifier]])),"")</f>
        <v>VWAP</v>
      </c>
    </row>
    <row r="5061" spans="1:37" x14ac:dyDescent="0.25">
      <c r="A5061" t="s">
        <v>71</v>
      </c>
      <c r="B5061" t="s">
        <v>696</v>
      </c>
      <c r="C5061" t="s">
        <v>9041</v>
      </c>
      <c r="D5061" t="s">
        <v>72</v>
      </c>
      <c r="E5061" t="s">
        <v>2904</v>
      </c>
      <c r="F5061" t="s">
        <v>73</v>
      </c>
      <c r="G5061" t="s">
        <v>89</v>
      </c>
      <c r="H5061" t="s">
        <v>75</v>
      </c>
      <c r="I5061" t="s">
        <v>76</v>
      </c>
      <c r="J5061" t="s">
        <v>77</v>
      </c>
      <c r="K5061">
        <v>675</v>
      </c>
      <c r="L5061" t="s">
        <v>77</v>
      </c>
      <c r="M5061" t="s">
        <v>78</v>
      </c>
      <c r="N5061" t="s">
        <v>9042</v>
      </c>
      <c r="O5061" t="s">
        <v>9003</v>
      </c>
      <c r="P5061" t="s">
        <v>9021</v>
      </c>
      <c r="Q5061" t="s">
        <v>2907</v>
      </c>
      <c r="R5061" t="s">
        <v>79</v>
      </c>
      <c r="S5061" t="s">
        <v>24</v>
      </c>
      <c r="T5061" t="s">
        <v>2908</v>
      </c>
      <c r="U5061" t="s">
        <v>43</v>
      </c>
      <c r="V5061" t="s">
        <v>80</v>
      </c>
      <c r="W5061">
        <v>25050</v>
      </c>
      <c r="X5061" t="s">
        <v>81</v>
      </c>
      <c r="Y5061">
        <v>-675</v>
      </c>
      <c r="Z5061" t="s">
        <v>9004</v>
      </c>
      <c r="AA5061" t="s">
        <v>9022</v>
      </c>
      <c r="AB5061" t="s">
        <v>90</v>
      </c>
      <c r="AC5061" t="s">
        <v>171</v>
      </c>
      <c r="AD5061">
        <f>_xlfn.XLOOKUP(MIS[[#This Row],[TRADING SYMBOL]],[1]Sheet1!$D:$D,[1]Sheet1!$C:$C)</f>
        <v>160.9</v>
      </c>
      <c r="AE5061">
        <f>MIS[[#This Row],[OrderAverageTradedPrice]]*MIS[[#This Row],[OrderQuantity]]</f>
        <v>114086.24999999955</v>
      </c>
      <c r="AF5061">
        <f>MIS[[#This Row],[LTP]]*MIS[[#This Row],[OrderQuantity]]</f>
        <v>108607.5</v>
      </c>
      <c r="AG5061">
        <f>IF(MIS[[#This Row],[OrderSide]]="SELL",MIS[[#This Row],[VALUE]]-MIS[[#This Row],[LIVE_VALUE]],MIS[[#This Row],[LIVE_VALUE]]-MIS[[#This Row],[VALUE]])</f>
        <v>5478.7499999995489</v>
      </c>
      <c r="AH5061" t="str" cm="1">
        <f t="array" ref="AH5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1" t="str">
        <f>MIS[[#This Row],[TRADING SYMBOL]]</f>
        <v>NIFTY2552225050CE</v>
      </c>
      <c r="AJ5061" t="str">
        <f>IF(RIGHT(MIS[[#This Row],[Main/Hedge]],4)="MAIN","MAIN","HEDGE")</f>
        <v>MAIN</v>
      </c>
      <c r="AK5061" t="str" cm="1">
        <f t="array" ref="AK5061">_xlfn._xlws.FILTER(Table4[Column1],ISNUMBER(SEARCH(Table4[Column1],MIS[[#This Row],[OrderUniqueIdentifier]])),"")</f>
        <v>VWAP</v>
      </c>
    </row>
    <row r="5062" spans="1:37" x14ac:dyDescent="0.25">
      <c r="A5062" t="s">
        <v>71</v>
      </c>
      <c r="B5062" t="s">
        <v>770</v>
      </c>
      <c r="C5062" t="s">
        <v>9050</v>
      </c>
      <c r="D5062" t="s">
        <v>72</v>
      </c>
      <c r="E5062" t="s">
        <v>2904</v>
      </c>
      <c r="F5062" t="s">
        <v>73</v>
      </c>
      <c r="G5062" t="s">
        <v>89</v>
      </c>
      <c r="H5062" t="s">
        <v>75</v>
      </c>
      <c r="I5062" t="s">
        <v>76</v>
      </c>
      <c r="J5062" t="s">
        <v>77</v>
      </c>
      <c r="K5062">
        <v>600</v>
      </c>
      <c r="L5062" t="s">
        <v>77</v>
      </c>
      <c r="M5062" t="s">
        <v>78</v>
      </c>
      <c r="N5062" t="s">
        <v>6986</v>
      </c>
      <c r="O5062" t="s">
        <v>9021</v>
      </c>
      <c r="P5062" t="s">
        <v>9021</v>
      </c>
      <c r="Q5062" t="s">
        <v>2907</v>
      </c>
      <c r="R5062" t="s">
        <v>79</v>
      </c>
      <c r="S5062" t="s">
        <v>24</v>
      </c>
      <c r="T5062" t="s">
        <v>2908</v>
      </c>
      <c r="U5062" t="s">
        <v>43</v>
      </c>
      <c r="V5062" t="s">
        <v>80</v>
      </c>
      <c r="W5062">
        <v>25050</v>
      </c>
      <c r="X5062" t="s">
        <v>81</v>
      </c>
      <c r="Y5062">
        <v>-600</v>
      </c>
      <c r="Z5062" t="s">
        <v>9022</v>
      </c>
      <c r="AA5062" t="s">
        <v>9022</v>
      </c>
      <c r="AB5062" t="s">
        <v>90</v>
      </c>
      <c r="AC5062" t="s">
        <v>171</v>
      </c>
      <c r="AD5062">
        <f>_xlfn.XLOOKUP(MIS[[#This Row],[TRADING SYMBOL]],[1]Sheet1!$D:$D,[1]Sheet1!$C:$C)</f>
        <v>160.9</v>
      </c>
      <c r="AE5062">
        <f>MIS[[#This Row],[OrderAverageTradedPrice]]*MIS[[#This Row],[OrderQuantity]]</f>
        <v>101610</v>
      </c>
      <c r="AF5062">
        <f>MIS[[#This Row],[LTP]]*MIS[[#This Row],[OrderQuantity]]</f>
        <v>96540</v>
      </c>
      <c r="AG5062">
        <f>IF(MIS[[#This Row],[OrderSide]]="SELL",MIS[[#This Row],[VALUE]]-MIS[[#This Row],[LIVE_VALUE]],MIS[[#This Row],[LIVE_VALUE]]-MIS[[#This Row],[VALUE]])</f>
        <v>5070</v>
      </c>
      <c r="AH5062" t="str" cm="1">
        <f t="array" ref="AH5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2" t="str">
        <f>MIS[[#This Row],[TRADING SYMBOL]]</f>
        <v>NIFTY2552225050CE</v>
      </c>
      <c r="AJ5062" t="str">
        <f>IF(RIGHT(MIS[[#This Row],[Main/Hedge]],4)="MAIN","MAIN","HEDGE")</f>
        <v>MAIN</v>
      </c>
      <c r="AK5062" t="str" cm="1">
        <f t="array" ref="AK5062">_xlfn._xlws.FILTER(Table4[Column1],ISNUMBER(SEARCH(Table4[Column1],MIS[[#This Row],[OrderUniqueIdentifier]])),"")</f>
        <v>VWAP</v>
      </c>
    </row>
    <row r="5063" spans="1:37" x14ac:dyDescent="0.25">
      <c r="A5063" t="s">
        <v>71</v>
      </c>
      <c r="B5063" t="s">
        <v>847</v>
      </c>
      <c r="C5063" t="s">
        <v>9063</v>
      </c>
      <c r="D5063" t="s">
        <v>72</v>
      </c>
      <c r="E5063" t="s">
        <v>2904</v>
      </c>
      <c r="F5063" t="s">
        <v>73</v>
      </c>
      <c r="G5063" t="s">
        <v>89</v>
      </c>
      <c r="H5063" t="s">
        <v>75</v>
      </c>
      <c r="I5063" t="s">
        <v>76</v>
      </c>
      <c r="J5063" t="s">
        <v>77</v>
      </c>
      <c r="K5063">
        <v>1050</v>
      </c>
      <c r="L5063" t="s">
        <v>77</v>
      </c>
      <c r="M5063" t="s">
        <v>78</v>
      </c>
      <c r="N5063" t="s">
        <v>9064</v>
      </c>
      <c r="O5063" t="s">
        <v>9021</v>
      </c>
      <c r="P5063" t="s">
        <v>9021</v>
      </c>
      <c r="Q5063" t="s">
        <v>2907</v>
      </c>
      <c r="R5063" t="s">
        <v>79</v>
      </c>
      <c r="S5063" t="s">
        <v>24</v>
      </c>
      <c r="T5063" t="s">
        <v>2908</v>
      </c>
      <c r="U5063" t="s">
        <v>43</v>
      </c>
      <c r="V5063" t="s">
        <v>80</v>
      </c>
      <c r="W5063">
        <v>25050</v>
      </c>
      <c r="X5063" t="s">
        <v>81</v>
      </c>
      <c r="Y5063">
        <v>-1050</v>
      </c>
      <c r="Z5063" t="s">
        <v>9022</v>
      </c>
      <c r="AA5063" t="s">
        <v>9022</v>
      </c>
      <c r="AB5063" t="s">
        <v>90</v>
      </c>
      <c r="AC5063" t="s">
        <v>171</v>
      </c>
      <c r="AD5063">
        <f>_xlfn.XLOOKUP(MIS[[#This Row],[TRADING SYMBOL]],[1]Sheet1!$D:$D,[1]Sheet1!$C:$C)</f>
        <v>160.9</v>
      </c>
      <c r="AE5063">
        <f>MIS[[#This Row],[OrderAverageTradedPrice]]*MIS[[#This Row],[OrderQuantity]]</f>
        <v>177791.25</v>
      </c>
      <c r="AF5063">
        <f>MIS[[#This Row],[LTP]]*MIS[[#This Row],[OrderQuantity]]</f>
        <v>168945</v>
      </c>
      <c r="AG5063">
        <f>IF(MIS[[#This Row],[OrderSide]]="SELL",MIS[[#This Row],[VALUE]]-MIS[[#This Row],[LIVE_VALUE]],MIS[[#This Row],[LIVE_VALUE]]-MIS[[#This Row],[VALUE]])</f>
        <v>8846.25</v>
      </c>
      <c r="AH5063" t="str" cm="1">
        <f t="array" ref="AH5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3" t="str">
        <f>MIS[[#This Row],[TRADING SYMBOL]]</f>
        <v>NIFTY2552225050CE</v>
      </c>
      <c r="AJ5063" t="str">
        <f>IF(RIGHT(MIS[[#This Row],[Main/Hedge]],4)="MAIN","MAIN","HEDGE")</f>
        <v>MAIN</v>
      </c>
      <c r="AK5063" t="str" cm="1">
        <f t="array" ref="AK5063">_xlfn._xlws.FILTER(Table4[Column1],ISNUMBER(SEARCH(Table4[Column1],MIS[[#This Row],[OrderUniqueIdentifier]])),"")</f>
        <v>VWAP</v>
      </c>
    </row>
    <row r="5064" spans="1:37" x14ac:dyDescent="0.25">
      <c r="A5064" t="s">
        <v>71</v>
      </c>
      <c r="B5064" t="s">
        <v>873</v>
      </c>
      <c r="C5064" t="s">
        <v>9068</v>
      </c>
      <c r="D5064" t="s">
        <v>72</v>
      </c>
      <c r="E5064" t="s">
        <v>2904</v>
      </c>
      <c r="F5064" t="s">
        <v>73</v>
      </c>
      <c r="G5064" t="s">
        <v>89</v>
      </c>
      <c r="H5064" t="s">
        <v>75</v>
      </c>
      <c r="I5064" t="s">
        <v>76</v>
      </c>
      <c r="J5064" t="s">
        <v>77</v>
      </c>
      <c r="K5064">
        <v>150</v>
      </c>
      <c r="L5064" t="s">
        <v>77</v>
      </c>
      <c r="M5064" t="s">
        <v>78</v>
      </c>
      <c r="N5064" t="s">
        <v>9069</v>
      </c>
      <c r="O5064" t="s">
        <v>9021</v>
      </c>
      <c r="P5064" t="s">
        <v>9021</v>
      </c>
      <c r="Q5064" t="s">
        <v>2907</v>
      </c>
      <c r="R5064" t="s">
        <v>79</v>
      </c>
      <c r="S5064" t="s">
        <v>24</v>
      </c>
      <c r="T5064" t="s">
        <v>2908</v>
      </c>
      <c r="U5064" t="s">
        <v>43</v>
      </c>
      <c r="V5064" t="s">
        <v>80</v>
      </c>
      <c r="W5064">
        <v>25050</v>
      </c>
      <c r="X5064" t="s">
        <v>81</v>
      </c>
      <c r="Y5064">
        <v>-150</v>
      </c>
      <c r="Z5064" t="s">
        <v>9022</v>
      </c>
      <c r="AA5064" t="s">
        <v>9022</v>
      </c>
      <c r="AB5064" t="s">
        <v>90</v>
      </c>
      <c r="AC5064" t="s">
        <v>171</v>
      </c>
      <c r="AD5064">
        <f>_xlfn.XLOOKUP(MIS[[#This Row],[TRADING SYMBOL]],[1]Sheet1!$D:$D,[1]Sheet1!$C:$C)</f>
        <v>160.9</v>
      </c>
      <c r="AE5064">
        <f>MIS[[#This Row],[OrderAverageTradedPrice]]*MIS[[#This Row],[OrderQuantity]]</f>
        <v>25353.75</v>
      </c>
      <c r="AF5064">
        <f>MIS[[#This Row],[LTP]]*MIS[[#This Row],[OrderQuantity]]</f>
        <v>24135</v>
      </c>
      <c r="AG5064">
        <f>IF(MIS[[#This Row],[OrderSide]]="SELL",MIS[[#This Row],[VALUE]]-MIS[[#This Row],[LIVE_VALUE]],MIS[[#This Row],[LIVE_VALUE]]-MIS[[#This Row],[VALUE]])</f>
        <v>1218.75</v>
      </c>
      <c r="AH5064" t="str" cm="1">
        <f t="array" ref="AH5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4" t="str">
        <f>MIS[[#This Row],[TRADING SYMBOL]]</f>
        <v>NIFTY2552225050CE</v>
      </c>
      <c r="AJ5064" t="str">
        <f>IF(RIGHT(MIS[[#This Row],[Main/Hedge]],4)="MAIN","MAIN","HEDGE")</f>
        <v>MAIN</v>
      </c>
      <c r="AK5064" t="str" cm="1">
        <f t="array" ref="AK5064">_xlfn._xlws.FILTER(Table4[Column1],ISNUMBER(SEARCH(Table4[Column1],MIS[[#This Row],[OrderUniqueIdentifier]])),"")</f>
        <v>VWAP</v>
      </c>
    </row>
    <row r="5065" spans="1:37" x14ac:dyDescent="0.25">
      <c r="A5065" t="s">
        <v>71</v>
      </c>
      <c r="B5065" t="s">
        <v>916</v>
      </c>
      <c r="C5065" t="s">
        <v>9074</v>
      </c>
      <c r="D5065" t="s">
        <v>72</v>
      </c>
      <c r="E5065" t="s">
        <v>2904</v>
      </c>
      <c r="F5065" t="s">
        <v>73</v>
      </c>
      <c r="G5065" t="s">
        <v>89</v>
      </c>
      <c r="H5065" t="s">
        <v>75</v>
      </c>
      <c r="I5065" t="s">
        <v>76</v>
      </c>
      <c r="J5065" t="s">
        <v>77</v>
      </c>
      <c r="K5065">
        <v>150</v>
      </c>
      <c r="L5065" t="s">
        <v>77</v>
      </c>
      <c r="M5065" t="s">
        <v>78</v>
      </c>
      <c r="N5065" t="s">
        <v>9075</v>
      </c>
      <c r="O5065" t="s">
        <v>9021</v>
      </c>
      <c r="P5065" t="s">
        <v>9021</v>
      </c>
      <c r="Q5065" t="s">
        <v>2907</v>
      </c>
      <c r="R5065" t="s">
        <v>79</v>
      </c>
      <c r="S5065" t="s">
        <v>24</v>
      </c>
      <c r="T5065" t="s">
        <v>2908</v>
      </c>
      <c r="U5065" t="s">
        <v>43</v>
      </c>
      <c r="V5065" t="s">
        <v>80</v>
      </c>
      <c r="W5065">
        <v>25050</v>
      </c>
      <c r="X5065" t="s">
        <v>81</v>
      </c>
      <c r="Y5065">
        <v>-150</v>
      </c>
      <c r="Z5065" t="s">
        <v>9022</v>
      </c>
      <c r="AA5065" t="s">
        <v>9022</v>
      </c>
      <c r="AB5065" t="s">
        <v>90</v>
      </c>
      <c r="AC5065" t="s">
        <v>171</v>
      </c>
      <c r="AD5065">
        <f>_xlfn.XLOOKUP(MIS[[#This Row],[TRADING SYMBOL]],[1]Sheet1!$D:$D,[1]Sheet1!$C:$C)</f>
        <v>160.9</v>
      </c>
      <c r="AE5065">
        <f>MIS[[#This Row],[OrderAverageTradedPrice]]*MIS[[#This Row],[OrderQuantity]]</f>
        <v>25350</v>
      </c>
      <c r="AF5065">
        <f>MIS[[#This Row],[LTP]]*MIS[[#This Row],[OrderQuantity]]</f>
        <v>24135</v>
      </c>
      <c r="AG5065">
        <f>IF(MIS[[#This Row],[OrderSide]]="SELL",MIS[[#This Row],[VALUE]]-MIS[[#This Row],[LIVE_VALUE]],MIS[[#This Row],[LIVE_VALUE]]-MIS[[#This Row],[VALUE]])</f>
        <v>1215</v>
      </c>
      <c r="AH5065" t="str" cm="1">
        <f t="array" ref="AH5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5" t="str">
        <f>MIS[[#This Row],[TRADING SYMBOL]]</f>
        <v>NIFTY2552225050CE</v>
      </c>
      <c r="AJ5065" t="str">
        <f>IF(RIGHT(MIS[[#This Row],[Main/Hedge]],4)="MAIN","MAIN","HEDGE")</f>
        <v>MAIN</v>
      </c>
      <c r="AK5065" t="str" cm="1">
        <f t="array" ref="AK5065">_xlfn._xlws.FILTER(Table4[Column1],ISNUMBER(SEARCH(Table4[Column1],MIS[[#This Row],[OrderUniqueIdentifier]])),"")</f>
        <v>VWAP</v>
      </c>
    </row>
    <row r="5066" spans="1:37" x14ac:dyDescent="0.25">
      <c r="A5066" t="s">
        <v>71</v>
      </c>
      <c r="B5066" t="s">
        <v>923</v>
      </c>
      <c r="C5066" t="s">
        <v>9076</v>
      </c>
      <c r="D5066" t="s">
        <v>72</v>
      </c>
      <c r="E5066" t="s">
        <v>2904</v>
      </c>
      <c r="F5066" t="s">
        <v>73</v>
      </c>
      <c r="G5066" t="s">
        <v>89</v>
      </c>
      <c r="H5066" t="s">
        <v>75</v>
      </c>
      <c r="I5066" t="s">
        <v>76</v>
      </c>
      <c r="J5066" t="s">
        <v>77</v>
      </c>
      <c r="K5066">
        <v>525</v>
      </c>
      <c r="L5066" t="s">
        <v>77</v>
      </c>
      <c r="M5066" t="s">
        <v>78</v>
      </c>
      <c r="N5066" t="s">
        <v>9077</v>
      </c>
      <c r="O5066" t="s">
        <v>9021</v>
      </c>
      <c r="P5066" t="s">
        <v>9021</v>
      </c>
      <c r="Q5066" t="s">
        <v>2907</v>
      </c>
      <c r="R5066" t="s">
        <v>79</v>
      </c>
      <c r="S5066" t="s">
        <v>24</v>
      </c>
      <c r="T5066" t="s">
        <v>2908</v>
      </c>
      <c r="U5066" t="s">
        <v>43</v>
      </c>
      <c r="V5066" t="s">
        <v>80</v>
      </c>
      <c r="W5066">
        <v>25050</v>
      </c>
      <c r="X5066" t="s">
        <v>81</v>
      </c>
      <c r="Y5066">
        <v>-525</v>
      </c>
      <c r="Z5066" t="s">
        <v>9022</v>
      </c>
      <c r="AA5066" t="s">
        <v>9022</v>
      </c>
      <c r="AB5066" t="s">
        <v>90</v>
      </c>
      <c r="AC5066" t="s">
        <v>171</v>
      </c>
      <c r="AD5066">
        <f>_xlfn.XLOOKUP(MIS[[#This Row],[TRADING SYMBOL]],[1]Sheet1!$D:$D,[1]Sheet1!$C:$C)</f>
        <v>160.9</v>
      </c>
      <c r="AE5066">
        <f>MIS[[#This Row],[OrderAverageTradedPrice]]*MIS[[#This Row],[OrderQuantity]]</f>
        <v>88878.749999999927</v>
      </c>
      <c r="AF5066">
        <f>MIS[[#This Row],[LTP]]*MIS[[#This Row],[OrderQuantity]]</f>
        <v>84472.5</v>
      </c>
      <c r="AG5066">
        <f>IF(MIS[[#This Row],[OrderSide]]="SELL",MIS[[#This Row],[VALUE]]-MIS[[#This Row],[LIVE_VALUE]],MIS[[#This Row],[LIVE_VALUE]]-MIS[[#This Row],[VALUE]])</f>
        <v>4406.2499999999272</v>
      </c>
      <c r="AH5066" t="str" cm="1">
        <f t="array" ref="AH5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6" t="str">
        <f>MIS[[#This Row],[TRADING SYMBOL]]</f>
        <v>NIFTY2552225050CE</v>
      </c>
      <c r="AJ5066" t="str">
        <f>IF(RIGHT(MIS[[#This Row],[Main/Hedge]],4)="MAIN","MAIN","HEDGE")</f>
        <v>MAIN</v>
      </c>
      <c r="AK5066" t="str" cm="1">
        <f t="array" ref="AK5066">_xlfn._xlws.FILTER(Table4[Column1],ISNUMBER(SEARCH(Table4[Column1],MIS[[#This Row],[OrderUniqueIdentifier]])),"")</f>
        <v>VWAP</v>
      </c>
    </row>
    <row r="5067" spans="1:37" x14ac:dyDescent="0.25">
      <c r="A5067" t="s">
        <v>71</v>
      </c>
      <c r="B5067" t="s">
        <v>940</v>
      </c>
      <c r="C5067" t="s">
        <v>9080</v>
      </c>
      <c r="D5067" t="s">
        <v>72</v>
      </c>
      <c r="E5067" t="s">
        <v>2904</v>
      </c>
      <c r="F5067" t="s">
        <v>73</v>
      </c>
      <c r="G5067" t="s">
        <v>89</v>
      </c>
      <c r="H5067" t="s">
        <v>75</v>
      </c>
      <c r="I5067" t="s">
        <v>76</v>
      </c>
      <c r="J5067" t="s">
        <v>77</v>
      </c>
      <c r="K5067">
        <v>450</v>
      </c>
      <c r="L5067" t="s">
        <v>77</v>
      </c>
      <c r="M5067" t="s">
        <v>78</v>
      </c>
      <c r="N5067" t="s">
        <v>9081</v>
      </c>
      <c r="O5067" t="s">
        <v>9021</v>
      </c>
      <c r="P5067" t="s">
        <v>9021</v>
      </c>
      <c r="Q5067" t="s">
        <v>2907</v>
      </c>
      <c r="R5067" t="s">
        <v>79</v>
      </c>
      <c r="S5067" t="s">
        <v>24</v>
      </c>
      <c r="T5067" t="s">
        <v>2908</v>
      </c>
      <c r="U5067" t="s">
        <v>43</v>
      </c>
      <c r="V5067" t="s">
        <v>80</v>
      </c>
      <c r="W5067">
        <v>25050</v>
      </c>
      <c r="X5067" t="s">
        <v>81</v>
      </c>
      <c r="Y5067">
        <v>-450</v>
      </c>
      <c r="Z5067" t="s">
        <v>9022</v>
      </c>
      <c r="AA5067" t="s">
        <v>9022</v>
      </c>
      <c r="AB5067" t="s">
        <v>90</v>
      </c>
      <c r="AC5067" t="s">
        <v>171</v>
      </c>
      <c r="AD5067">
        <f>_xlfn.XLOOKUP(MIS[[#This Row],[TRADING SYMBOL]],[1]Sheet1!$D:$D,[1]Sheet1!$C:$C)</f>
        <v>160.9</v>
      </c>
      <c r="AE5067">
        <f>MIS[[#This Row],[OrderAverageTradedPrice]]*MIS[[#This Row],[OrderQuantity]]</f>
        <v>76230</v>
      </c>
      <c r="AF5067">
        <f>MIS[[#This Row],[LTP]]*MIS[[#This Row],[OrderQuantity]]</f>
        <v>72405</v>
      </c>
      <c r="AG5067">
        <f>IF(MIS[[#This Row],[OrderSide]]="SELL",MIS[[#This Row],[VALUE]]-MIS[[#This Row],[LIVE_VALUE]],MIS[[#This Row],[LIVE_VALUE]]-MIS[[#This Row],[VALUE]])</f>
        <v>3825</v>
      </c>
      <c r="AH5067" t="str" cm="1">
        <f t="array" ref="AH5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7" t="str">
        <f>MIS[[#This Row],[TRADING SYMBOL]]</f>
        <v>NIFTY2552225050CE</v>
      </c>
      <c r="AJ5067" t="str">
        <f>IF(RIGHT(MIS[[#This Row],[Main/Hedge]],4)="MAIN","MAIN","HEDGE")</f>
        <v>MAIN</v>
      </c>
      <c r="AK5067" t="str" cm="1">
        <f t="array" ref="AK5067">_xlfn._xlws.FILTER(Table4[Column1],ISNUMBER(SEARCH(Table4[Column1],MIS[[#This Row],[OrderUniqueIdentifier]])),"")</f>
        <v>VWAP</v>
      </c>
    </row>
    <row r="5068" spans="1:37" x14ac:dyDescent="0.25">
      <c r="A5068" t="s">
        <v>71</v>
      </c>
      <c r="B5068" t="s">
        <v>960</v>
      </c>
      <c r="C5068" t="s">
        <v>9085</v>
      </c>
      <c r="D5068" t="s">
        <v>72</v>
      </c>
      <c r="E5068" t="s">
        <v>2904</v>
      </c>
      <c r="F5068" t="s">
        <v>73</v>
      </c>
      <c r="G5068" t="s">
        <v>89</v>
      </c>
      <c r="H5068" t="s">
        <v>75</v>
      </c>
      <c r="I5068" t="s">
        <v>76</v>
      </c>
      <c r="J5068" t="s">
        <v>77</v>
      </c>
      <c r="K5068">
        <v>225</v>
      </c>
      <c r="L5068" t="s">
        <v>77</v>
      </c>
      <c r="M5068" t="s">
        <v>78</v>
      </c>
      <c r="N5068" t="s">
        <v>6986</v>
      </c>
      <c r="O5068" t="s">
        <v>9021</v>
      </c>
      <c r="P5068" t="s">
        <v>9021</v>
      </c>
      <c r="Q5068" t="s">
        <v>2907</v>
      </c>
      <c r="R5068" t="s">
        <v>79</v>
      </c>
      <c r="S5068" t="s">
        <v>24</v>
      </c>
      <c r="T5068" t="s">
        <v>2908</v>
      </c>
      <c r="U5068" t="s">
        <v>43</v>
      </c>
      <c r="V5068" t="s">
        <v>80</v>
      </c>
      <c r="W5068">
        <v>25050</v>
      </c>
      <c r="X5068" t="s">
        <v>81</v>
      </c>
      <c r="Y5068">
        <v>-225</v>
      </c>
      <c r="Z5068" t="s">
        <v>9022</v>
      </c>
      <c r="AA5068" t="s">
        <v>9022</v>
      </c>
      <c r="AB5068" t="s">
        <v>90</v>
      </c>
      <c r="AC5068" t="s">
        <v>171</v>
      </c>
      <c r="AD5068">
        <f>_xlfn.XLOOKUP(MIS[[#This Row],[TRADING SYMBOL]],[1]Sheet1!$D:$D,[1]Sheet1!$C:$C)</f>
        <v>160.9</v>
      </c>
      <c r="AE5068">
        <f>MIS[[#This Row],[OrderAverageTradedPrice]]*MIS[[#This Row],[OrderQuantity]]</f>
        <v>38103.75</v>
      </c>
      <c r="AF5068">
        <f>MIS[[#This Row],[LTP]]*MIS[[#This Row],[OrderQuantity]]</f>
        <v>36202.5</v>
      </c>
      <c r="AG5068">
        <f>IF(MIS[[#This Row],[OrderSide]]="SELL",MIS[[#This Row],[VALUE]]-MIS[[#This Row],[LIVE_VALUE]],MIS[[#This Row],[LIVE_VALUE]]-MIS[[#This Row],[VALUE]])</f>
        <v>1901.25</v>
      </c>
      <c r="AH5068" t="str" cm="1">
        <f t="array" ref="AH5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8" t="str">
        <f>MIS[[#This Row],[TRADING SYMBOL]]</f>
        <v>NIFTY2552225050CE</v>
      </c>
      <c r="AJ5068" t="str">
        <f>IF(RIGHT(MIS[[#This Row],[Main/Hedge]],4)="MAIN","MAIN","HEDGE")</f>
        <v>MAIN</v>
      </c>
      <c r="AK5068" t="str" cm="1">
        <f t="array" ref="AK5068">_xlfn._xlws.FILTER(Table4[Column1],ISNUMBER(SEARCH(Table4[Column1],MIS[[#This Row],[OrderUniqueIdentifier]])),"")</f>
        <v>VWAP</v>
      </c>
    </row>
    <row r="5069" spans="1:37" x14ac:dyDescent="0.25">
      <c r="A5069" t="s">
        <v>71</v>
      </c>
      <c r="B5069" t="s">
        <v>969</v>
      </c>
      <c r="C5069" t="s">
        <v>9086</v>
      </c>
      <c r="D5069" t="s">
        <v>72</v>
      </c>
      <c r="E5069" t="s">
        <v>2904</v>
      </c>
      <c r="F5069" t="s">
        <v>73</v>
      </c>
      <c r="G5069" t="s">
        <v>89</v>
      </c>
      <c r="H5069" t="s">
        <v>75</v>
      </c>
      <c r="I5069" t="s">
        <v>76</v>
      </c>
      <c r="J5069" t="s">
        <v>77</v>
      </c>
      <c r="K5069">
        <v>1200</v>
      </c>
      <c r="L5069" t="s">
        <v>77</v>
      </c>
      <c r="M5069" t="s">
        <v>78</v>
      </c>
      <c r="N5069" t="s">
        <v>9087</v>
      </c>
      <c r="O5069" t="s">
        <v>9021</v>
      </c>
      <c r="P5069" t="s">
        <v>9021</v>
      </c>
      <c r="Q5069" t="s">
        <v>2907</v>
      </c>
      <c r="R5069" t="s">
        <v>79</v>
      </c>
      <c r="S5069" t="s">
        <v>24</v>
      </c>
      <c r="T5069" t="s">
        <v>2908</v>
      </c>
      <c r="U5069" t="s">
        <v>43</v>
      </c>
      <c r="V5069" t="s">
        <v>80</v>
      </c>
      <c r="W5069">
        <v>25050</v>
      </c>
      <c r="X5069" t="s">
        <v>81</v>
      </c>
      <c r="Y5069">
        <v>-1200</v>
      </c>
      <c r="Z5069" t="s">
        <v>9022</v>
      </c>
      <c r="AA5069" t="s">
        <v>9022</v>
      </c>
      <c r="AB5069" t="s">
        <v>90</v>
      </c>
      <c r="AC5069" t="s">
        <v>171</v>
      </c>
      <c r="AD5069">
        <f>_xlfn.XLOOKUP(MIS[[#This Row],[TRADING SYMBOL]],[1]Sheet1!$D:$D,[1]Sheet1!$C:$C)</f>
        <v>160.9</v>
      </c>
      <c r="AE5069">
        <f>MIS[[#This Row],[OrderAverageTradedPrice]]*MIS[[#This Row],[OrderQuantity]]</f>
        <v>202878.75</v>
      </c>
      <c r="AF5069">
        <f>MIS[[#This Row],[LTP]]*MIS[[#This Row],[OrderQuantity]]</f>
        <v>193080</v>
      </c>
      <c r="AG5069">
        <f>IF(MIS[[#This Row],[OrderSide]]="SELL",MIS[[#This Row],[VALUE]]-MIS[[#This Row],[LIVE_VALUE]],MIS[[#This Row],[LIVE_VALUE]]-MIS[[#This Row],[VALUE]])</f>
        <v>9798.75</v>
      </c>
      <c r="AH5069" t="str" cm="1">
        <f t="array" ref="AH5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9" t="str">
        <f>MIS[[#This Row],[TRADING SYMBOL]]</f>
        <v>NIFTY2552225050CE</v>
      </c>
      <c r="AJ5069" t="str">
        <f>IF(RIGHT(MIS[[#This Row],[Main/Hedge]],4)="MAIN","MAIN","HEDGE")</f>
        <v>MAIN</v>
      </c>
      <c r="AK5069" t="str" cm="1">
        <f t="array" ref="AK5069">_xlfn._xlws.FILTER(Table4[Column1],ISNUMBER(SEARCH(Table4[Column1],MIS[[#This Row],[OrderUniqueIdentifier]])),"")</f>
        <v>VWAP</v>
      </c>
    </row>
    <row r="5070" spans="1:37" x14ac:dyDescent="0.25">
      <c r="A5070" t="s">
        <v>71</v>
      </c>
      <c r="B5070" t="s">
        <v>986</v>
      </c>
      <c r="C5070" t="s">
        <v>9089</v>
      </c>
      <c r="D5070" t="s">
        <v>72</v>
      </c>
      <c r="E5070" t="s">
        <v>2904</v>
      </c>
      <c r="F5070" t="s">
        <v>73</v>
      </c>
      <c r="G5070" t="s">
        <v>89</v>
      </c>
      <c r="H5070" t="s">
        <v>75</v>
      </c>
      <c r="I5070" t="s">
        <v>76</v>
      </c>
      <c r="J5070" t="s">
        <v>77</v>
      </c>
      <c r="K5070">
        <v>150</v>
      </c>
      <c r="L5070" t="s">
        <v>77</v>
      </c>
      <c r="M5070" t="s">
        <v>78</v>
      </c>
      <c r="N5070" t="s">
        <v>9090</v>
      </c>
      <c r="O5070" t="s">
        <v>9003</v>
      </c>
      <c r="P5070" t="s">
        <v>9021</v>
      </c>
      <c r="Q5070" t="s">
        <v>2907</v>
      </c>
      <c r="R5070" t="s">
        <v>79</v>
      </c>
      <c r="S5070" t="s">
        <v>24</v>
      </c>
      <c r="T5070" t="s">
        <v>2908</v>
      </c>
      <c r="U5070" t="s">
        <v>43</v>
      </c>
      <c r="V5070" t="s">
        <v>80</v>
      </c>
      <c r="W5070">
        <v>25050</v>
      </c>
      <c r="X5070" t="s">
        <v>81</v>
      </c>
      <c r="Y5070">
        <v>-150</v>
      </c>
      <c r="Z5070" t="s">
        <v>9004</v>
      </c>
      <c r="AA5070" t="s">
        <v>9022</v>
      </c>
      <c r="AB5070" t="s">
        <v>90</v>
      </c>
      <c r="AC5070" t="s">
        <v>171</v>
      </c>
      <c r="AD5070">
        <f>_xlfn.XLOOKUP(MIS[[#This Row],[TRADING SYMBOL]],[1]Sheet1!$D:$D,[1]Sheet1!$C:$C)</f>
        <v>160.9</v>
      </c>
      <c r="AE5070">
        <f>MIS[[#This Row],[OrderAverageTradedPrice]]*MIS[[#This Row],[OrderQuantity]]</f>
        <v>25365</v>
      </c>
      <c r="AF5070">
        <f>MIS[[#This Row],[LTP]]*MIS[[#This Row],[OrderQuantity]]</f>
        <v>24135</v>
      </c>
      <c r="AG5070">
        <f>IF(MIS[[#This Row],[OrderSide]]="SELL",MIS[[#This Row],[VALUE]]-MIS[[#This Row],[LIVE_VALUE]],MIS[[#This Row],[LIVE_VALUE]]-MIS[[#This Row],[VALUE]])</f>
        <v>1230</v>
      </c>
      <c r="AH5070" t="str" cm="1">
        <f t="array" ref="AH5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0" t="str">
        <f>MIS[[#This Row],[TRADING SYMBOL]]</f>
        <v>NIFTY2552225050CE</v>
      </c>
      <c r="AJ5070" t="str">
        <f>IF(RIGHT(MIS[[#This Row],[Main/Hedge]],4)="MAIN","MAIN","HEDGE")</f>
        <v>MAIN</v>
      </c>
      <c r="AK5070" t="str" cm="1">
        <f t="array" ref="AK5070">_xlfn._xlws.FILTER(Table4[Column1],ISNUMBER(SEARCH(Table4[Column1],MIS[[#This Row],[OrderUniqueIdentifier]])),"")</f>
        <v>VWAP</v>
      </c>
    </row>
    <row r="5071" spans="1:37" x14ac:dyDescent="0.25">
      <c r="A5071" t="s">
        <v>71</v>
      </c>
      <c r="B5071" t="s">
        <v>1001</v>
      </c>
      <c r="C5071" t="s">
        <v>9093</v>
      </c>
      <c r="D5071" t="s">
        <v>72</v>
      </c>
      <c r="E5071" t="s">
        <v>2904</v>
      </c>
      <c r="F5071" t="s">
        <v>73</v>
      </c>
      <c r="G5071" t="s">
        <v>89</v>
      </c>
      <c r="H5071" t="s">
        <v>75</v>
      </c>
      <c r="I5071" t="s">
        <v>76</v>
      </c>
      <c r="J5071" t="s">
        <v>77</v>
      </c>
      <c r="K5071">
        <v>150</v>
      </c>
      <c r="L5071" t="s">
        <v>77</v>
      </c>
      <c r="M5071" t="s">
        <v>78</v>
      </c>
      <c r="N5071" t="s">
        <v>6250</v>
      </c>
      <c r="O5071" t="s">
        <v>9021</v>
      </c>
      <c r="P5071" t="s">
        <v>9021</v>
      </c>
      <c r="Q5071" t="s">
        <v>2907</v>
      </c>
      <c r="R5071" t="s">
        <v>79</v>
      </c>
      <c r="S5071" t="s">
        <v>24</v>
      </c>
      <c r="T5071" t="s">
        <v>2908</v>
      </c>
      <c r="U5071" t="s">
        <v>43</v>
      </c>
      <c r="V5071" t="s">
        <v>80</v>
      </c>
      <c r="W5071">
        <v>25050</v>
      </c>
      <c r="X5071" t="s">
        <v>81</v>
      </c>
      <c r="Y5071">
        <v>-150</v>
      </c>
      <c r="Z5071" t="s">
        <v>9022</v>
      </c>
      <c r="AA5071" t="s">
        <v>9022</v>
      </c>
      <c r="AB5071" t="s">
        <v>90</v>
      </c>
      <c r="AC5071" t="s">
        <v>171</v>
      </c>
      <c r="AD5071">
        <f>_xlfn.XLOOKUP(MIS[[#This Row],[TRADING SYMBOL]],[1]Sheet1!$D:$D,[1]Sheet1!$C:$C)</f>
        <v>160.9</v>
      </c>
      <c r="AE5071">
        <f>MIS[[#This Row],[OrderAverageTradedPrice]]*MIS[[#This Row],[OrderQuantity]]</f>
        <v>25425</v>
      </c>
      <c r="AF5071">
        <f>MIS[[#This Row],[LTP]]*MIS[[#This Row],[OrderQuantity]]</f>
        <v>24135</v>
      </c>
      <c r="AG5071">
        <f>IF(MIS[[#This Row],[OrderSide]]="SELL",MIS[[#This Row],[VALUE]]-MIS[[#This Row],[LIVE_VALUE]],MIS[[#This Row],[LIVE_VALUE]]-MIS[[#This Row],[VALUE]])</f>
        <v>1290</v>
      </c>
      <c r="AH5071" t="str" cm="1">
        <f t="array" ref="AH5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1" t="str">
        <f>MIS[[#This Row],[TRADING SYMBOL]]</f>
        <v>NIFTY2552225050CE</v>
      </c>
      <c r="AJ5071" t="str">
        <f>IF(RIGHT(MIS[[#This Row],[Main/Hedge]],4)="MAIN","MAIN","HEDGE")</f>
        <v>MAIN</v>
      </c>
      <c r="AK5071" t="str" cm="1">
        <f t="array" ref="AK5071">_xlfn._xlws.FILTER(Table4[Column1],ISNUMBER(SEARCH(Table4[Column1],MIS[[#This Row],[OrderUniqueIdentifier]])),"")</f>
        <v>VWAP</v>
      </c>
    </row>
    <row r="5072" spans="1:37" x14ac:dyDescent="0.25">
      <c r="A5072" t="s">
        <v>71</v>
      </c>
      <c r="B5072" t="s">
        <v>1061</v>
      </c>
      <c r="C5072" t="s">
        <v>9104</v>
      </c>
      <c r="D5072" t="s">
        <v>72</v>
      </c>
      <c r="E5072" t="s">
        <v>2904</v>
      </c>
      <c r="F5072" t="s">
        <v>73</v>
      </c>
      <c r="G5072" t="s">
        <v>89</v>
      </c>
      <c r="H5072" t="s">
        <v>75</v>
      </c>
      <c r="I5072" t="s">
        <v>76</v>
      </c>
      <c r="J5072" t="s">
        <v>77</v>
      </c>
      <c r="K5072">
        <v>225</v>
      </c>
      <c r="L5072" t="s">
        <v>77</v>
      </c>
      <c r="M5072" t="s">
        <v>78</v>
      </c>
      <c r="N5072" t="s">
        <v>9105</v>
      </c>
      <c r="O5072" t="s">
        <v>9021</v>
      </c>
      <c r="P5072" t="s">
        <v>9021</v>
      </c>
      <c r="Q5072" t="s">
        <v>2907</v>
      </c>
      <c r="R5072" t="s">
        <v>79</v>
      </c>
      <c r="S5072" t="s">
        <v>24</v>
      </c>
      <c r="T5072" t="s">
        <v>2908</v>
      </c>
      <c r="U5072" t="s">
        <v>43</v>
      </c>
      <c r="V5072" t="s">
        <v>80</v>
      </c>
      <c r="W5072">
        <v>25050</v>
      </c>
      <c r="X5072" t="s">
        <v>81</v>
      </c>
      <c r="Y5072">
        <v>-225</v>
      </c>
      <c r="Z5072" t="s">
        <v>9022</v>
      </c>
      <c r="AA5072" t="s">
        <v>9022</v>
      </c>
      <c r="AB5072" t="s">
        <v>90</v>
      </c>
      <c r="AC5072" t="s">
        <v>171</v>
      </c>
      <c r="AD5072">
        <f>_xlfn.XLOOKUP(MIS[[#This Row],[TRADING SYMBOL]],[1]Sheet1!$D:$D,[1]Sheet1!$C:$C)</f>
        <v>160.9</v>
      </c>
      <c r="AE5072">
        <f>MIS[[#This Row],[OrderAverageTradedPrice]]*MIS[[#This Row],[OrderQuantity]]</f>
        <v>38043.749999999927</v>
      </c>
      <c r="AF5072">
        <f>MIS[[#This Row],[LTP]]*MIS[[#This Row],[OrderQuantity]]</f>
        <v>36202.5</v>
      </c>
      <c r="AG5072">
        <f>IF(MIS[[#This Row],[OrderSide]]="SELL",MIS[[#This Row],[VALUE]]-MIS[[#This Row],[LIVE_VALUE]],MIS[[#This Row],[LIVE_VALUE]]-MIS[[#This Row],[VALUE]])</f>
        <v>1841.2499999999272</v>
      </c>
      <c r="AH5072" t="str" cm="1">
        <f t="array" ref="AH5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2" t="str">
        <f>MIS[[#This Row],[TRADING SYMBOL]]</f>
        <v>NIFTY2552225050CE</v>
      </c>
      <c r="AJ5072" t="str">
        <f>IF(RIGHT(MIS[[#This Row],[Main/Hedge]],4)="MAIN","MAIN","HEDGE")</f>
        <v>MAIN</v>
      </c>
      <c r="AK5072" t="str" cm="1">
        <f t="array" ref="AK5072">_xlfn._xlws.FILTER(Table4[Column1],ISNUMBER(SEARCH(Table4[Column1],MIS[[#This Row],[OrderUniqueIdentifier]])),"")</f>
        <v>VWAP</v>
      </c>
    </row>
    <row r="5073" spans="1:37" x14ac:dyDescent="0.25">
      <c r="A5073" t="s">
        <v>71</v>
      </c>
      <c r="B5073" t="s">
        <v>1077</v>
      </c>
      <c r="C5073" t="s">
        <v>9107</v>
      </c>
      <c r="D5073" t="s">
        <v>72</v>
      </c>
      <c r="E5073" t="s">
        <v>2904</v>
      </c>
      <c r="F5073" t="s">
        <v>73</v>
      </c>
      <c r="G5073" t="s">
        <v>89</v>
      </c>
      <c r="H5073" t="s">
        <v>75</v>
      </c>
      <c r="I5073" t="s">
        <v>76</v>
      </c>
      <c r="J5073" t="s">
        <v>77</v>
      </c>
      <c r="K5073">
        <v>900</v>
      </c>
      <c r="L5073" t="s">
        <v>77</v>
      </c>
      <c r="M5073" t="s">
        <v>78</v>
      </c>
      <c r="N5073" t="s">
        <v>8491</v>
      </c>
      <c r="O5073" t="s">
        <v>9021</v>
      </c>
      <c r="P5073" t="s">
        <v>9021</v>
      </c>
      <c r="Q5073" t="s">
        <v>2907</v>
      </c>
      <c r="R5073" t="s">
        <v>79</v>
      </c>
      <c r="S5073" t="s">
        <v>24</v>
      </c>
      <c r="T5073" t="s">
        <v>2908</v>
      </c>
      <c r="U5073" t="s">
        <v>43</v>
      </c>
      <c r="V5073" t="s">
        <v>80</v>
      </c>
      <c r="W5073">
        <v>25050</v>
      </c>
      <c r="X5073" t="s">
        <v>81</v>
      </c>
      <c r="Y5073">
        <v>-900</v>
      </c>
      <c r="Z5073" t="s">
        <v>9022</v>
      </c>
      <c r="AA5073" t="s">
        <v>9022</v>
      </c>
      <c r="AB5073" t="s">
        <v>90</v>
      </c>
      <c r="AC5073" t="s">
        <v>171</v>
      </c>
      <c r="AD5073">
        <f>_xlfn.XLOOKUP(MIS[[#This Row],[TRADING SYMBOL]],[1]Sheet1!$D:$D,[1]Sheet1!$C:$C)</f>
        <v>160.9</v>
      </c>
      <c r="AE5073">
        <f>MIS[[#This Row],[OrderAverageTradedPrice]]*MIS[[#This Row],[OrderQuantity]]</f>
        <v>152370</v>
      </c>
      <c r="AF5073">
        <f>MIS[[#This Row],[LTP]]*MIS[[#This Row],[OrderQuantity]]</f>
        <v>144810</v>
      </c>
      <c r="AG5073">
        <f>IF(MIS[[#This Row],[OrderSide]]="SELL",MIS[[#This Row],[VALUE]]-MIS[[#This Row],[LIVE_VALUE]],MIS[[#This Row],[LIVE_VALUE]]-MIS[[#This Row],[VALUE]])</f>
        <v>7560</v>
      </c>
      <c r="AH5073" t="str" cm="1">
        <f t="array" ref="AH5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3" t="str">
        <f>MIS[[#This Row],[TRADING SYMBOL]]</f>
        <v>NIFTY2552225050CE</v>
      </c>
      <c r="AJ5073" t="str">
        <f>IF(RIGHT(MIS[[#This Row],[Main/Hedge]],4)="MAIN","MAIN","HEDGE")</f>
        <v>MAIN</v>
      </c>
      <c r="AK5073" t="str" cm="1">
        <f t="array" ref="AK5073">_xlfn._xlws.FILTER(Table4[Column1],ISNUMBER(SEARCH(Table4[Column1],MIS[[#This Row],[OrderUniqueIdentifier]])),"")</f>
        <v>VWAP</v>
      </c>
    </row>
    <row r="5074" spans="1:37" x14ac:dyDescent="0.25">
      <c r="A5074" t="s">
        <v>71</v>
      </c>
      <c r="B5074" t="s">
        <v>1093</v>
      </c>
      <c r="C5074" t="s">
        <v>9109</v>
      </c>
      <c r="D5074" t="s">
        <v>72</v>
      </c>
      <c r="E5074" t="s">
        <v>2904</v>
      </c>
      <c r="F5074" t="s">
        <v>73</v>
      </c>
      <c r="G5074" t="s">
        <v>89</v>
      </c>
      <c r="H5074" t="s">
        <v>75</v>
      </c>
      <c r="I5074" t="s">
        <v>76</v>
      </c>
      <c r="J5074" t="s">
        <v>77</v>
      </c>
      <c r="K5074">
        <v>525</v>
      </c>
      <c r="L5074" t="s">
        <v>77</v>
      </c>
      <c r="M5074" t="s">
        <v>78</v>
      </c>
      <c r="N5074" t="s">
        <v>9110</v>
      </c>
      <c r="O5074" t="s">
        <v>9021</v>
      </c>
      <c r="P5074" t="s">
        <v>9021</v>
      </c>
      <c r="Q5074" t="s">
        <v>2907</v>
      </c>
      <c r="R5074" t="s">
        <v>79</v>
      </c>
      <c r="S5074" t="s">
        <v>24</v>
      </c>
      <c r="T5074" t="s">
        <v>2908</v>
      </c>
      <c r="U5074" t="s">
        <v>43</v>
      </c>
      <c r="V5074" t="s">
        <v>80</v>
      </c>
      <c r="W5074">
        <v>25050</v>
      </c>
      <c r="X5074" t="s">
        <v>81</v>
      </c>
      <c r="Y5074">
        <v>-525</v>
      </c>
      <c r="Z5074" t="s">
        <v>9022</v>
      </c>
      <c r="AA5074" t="s">
        <v>9022</v>
      </c>
      <c r="AB5074" t="s">
        <v>90</v>
      </c>
      <c r="AC5074" t="s">
        <v>171</v>
      </c>
      <c r="AD5074">
        <f>_xlfn.XLOOKUP(MIS[[#This Row],[TRADING SYMBOL]],[1]Sheet1!$D:$D,[1]Sheet1!$C:$C)</f>
        <v>160.9</v>
      </c>
      <c r="AE5074">
        <f>MIS[[#This Row],[OrderAverageTradedPrice]]*MIS[[#This Row],[OrderQuantity]]</f>
        <v>88683.749999999709</v>
      </c>
      <c r="AF5074">
        <f>MIS[[#This Row],[LTP]]*MIS[[#This Row],[OrderQuantity]]</f>
        <v>84472.5</v>
      </c>
      <c r="AG5074">
        <f>IF(MIS[[#This Row],[OrderSide]]="SELL",MIS[[#This Row],[VALUE]]-MIS[[#This Row],[LIVE_VALUE]],MIS[[#This Row],[LIVE_VALUE]]-MIS[[#This Row],[VALUE]])</f>
        <v>4211.249999999709</v>
      </c>
      <c r="AH5074" t="str" cm="1">
        <f t="array" ref="AH5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4" t="str">
        <f>MIS[[#This Row],[TRADING SYMBOL]]</f>
        <v>NIFTY2552225050CE</v>
      </c>
      <c r="AJ5074" t="str">
        <f>IF(RIGHT(MIS[[#This Row],[Main/Hedge]],4)="MAIN","MAIN","HEDGE")</f>
        <v>MAIN</v>
      </c>
      <c r="AK5074" t="str" cm="1">
        <f t="array" ref="AK5074">_xlfn._xlws.FILTER(Table4[Column1],ISNUMBER(SEARCH(Table4[Column1],MIS[[#This Row],[OrderUniqueIdentifier]])),"")</f>
        <v>VWAP</v>
      </c>
    </row>
    <row r="5075" spans="1:37" x14ac:dyDescent="0.25">
      <c r="A5075" t="s">
        <v>71</v>
      </c>
      <c r="B5075" t="s">
        <v>1127</v>
      </c>
      <c r="C5075" t="s">
        <v>9119</v>
      </c>
      <c r="D5075" t="s">
        <v>72</v>
      </c>
      <c r="E5075" t="s">
        <v>2904</v>
      </c>
      <c r="F5075" t="s">
        <v>73</v>
      </c>
      <c r="G5075" t="s">
        <v>89</v>
      </c>
      <c r="H5075" t="s">
        <v>75</v>
      </c>
      <c r="I5075" t="s">
        <v>76</v>
      </c>
      <c r="J5075" t="s">
        <v>77</v>
      </c>
      <c r="K5075">
        <v>75</v>
      </c>
      <c r="L5075" t="s">
        <v>77</v>
      </c>
      <c r="M5075" t="s">
        <v>78</v>
      </c>
      <c r="N5075" t="s">
        <v>6986</v>
      </c>
      <c r="O5075" t="s">
        <v>9021</v>
      </c>
      <c r="P5075" t="s">
        <v>9021</v>
      </c>
      <c r="Q5075" t="s">
        <v>2907</v>
      </c>
      <c r="R5075" t="s">
        <v>79</v>
      </c>
      <c r="S5075" t="s">
        <v>24</v>
      </c>
      <c r="T5075" t="s">
        <v>2908</v>
      </c>
      <c r="U5075" t="s">
        <v>43</v>
      </c>
      <c r="V5075" t="s">
        <v>80</v>
      </c>
      <c r="W5075">
        <v>25050</v>
      </c>
      <c r="X5075" t="s">
        <v>81</v>
      </c>
      <c r="Y5075">
        <v>-75</v>
      </c>
      <c r="Z5075" t="s">
        <v>9022</v>
      </c>
      <c r="AA5075" t="s">
        <v>9022</v>
      </c>
      <c r="AB5075" t="s">
        <v>90</v>
      </c>
      <c r="AC5075" t="s">
        <v>171</v>
      </c>
      <c r="AD5075">
        <f>_xlfn.XLOOKUP(MIS[[#This Row],[TRADING SYMBOL]],[1]Sheet1!$D:$D,[1]Sheet1!$C:$C)</f>
        <v>160.9</v>
      </c>
      <c r="AE5075">
        <f>MIS[[#This Row],[OrderAverageTradedPrice]]*MIS[[#This Row],[OrderQuantity]]</f>
        <v>12701.25</v>
      </c>
      <c r="AF5075">
        <f>MIS[[#This Row],[LTP]]*MIS[[#This Row],[OrderQuantity]]</f>
        <v>12067.5</v>
      </c>
      <c r="AG5075">
        <f>IF(MIS[[#This Row],[OrderSide]]="SELL",MIS[[#This Row],[VALUE]]-MIS[[#This Row],[LIVE_VALUE]],MIS[[#This Row],[LIVE_VALUE]]-MIS[[#This Row],[VALUE]])</f>
        <v>633.75</v>
      </c>
      <c r="AH5075" t="str" cm="1">
        <f t="array" ref="AH5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5" t="str">
        <f>MIS[[#This Row],[TRADING SYMBOL]]</f>
        <v>NIFTY2552225050CE</v>
      </c>
      <c r="AJ5075" t="str">
        <f>IF(RIGHT(MIS[[#This Row],[Main/Hedge]],4)="MAIN","MAIN","HEDGE")</f>
        <v>MAIN</v>
      </c>
      <c r="AK5075" t="str" cm="1">
        <f t="array" ref="AK5075">_xlfn._xlws.FILTER(Table4[Column1],ISNUMBER(SEARCH(Table4[Column1],MIS[[#This Row],[OrderUniqueIdentifier]])),"")</f>
        <v>VWAP</v>
      </c>
    </row>
    <row r="5076" spans="1:37" x14ac:dyDescent="0.25">
      <c r="A5076" t="s">
        <v>71</v>
      </c>
      <c r="B5076" t="s">
        <v>1163</v>
      </c>
      <c r="C5076" t="s">
        <v>9124</v>
      </c>
      <c r="D5076" t="s">
        <v>72</v>
      </c>
      <c r="E5076" t="s">
        <v>2904</v>
      </c>
      <c r="F5076" t="s">
        <v>73</v>
      </c>
      <c r="G5076" t="s">
        <v>89</v>
      </c>
      <c r="H5076" t="s">
        <v>75</v>
      </c>
      <c r="I5076" t="s">
        <v>76</v>
      </c>
      <c r="J5076" t="s">
        <v>77</v>
      </c>
      <c r="K5076">
        <v>75</v>
      </c>
      <c r="L5076" t="s">
        <v>77</v>
      </c>
      <c r="M5076" t="s">
        <v>78</v>
      </c>
      <c r="N5076" t="s">
        <v>9125</v>
      </c>
      <c r="O5076" t="s">
        <v>9021</v>
      </c>
      <c r="P5076" t="s">
        <v>9021</v>
      </c>
      <c r="Q5076" t="s">
        <v>2907</v>
      </c>
      <c r="R5076" t="s">
        <v>79</v>
      </c>
      <c r="S5076" t="s">
        <v>24</v>
      </c>
      <c r="T5076" t="s">
        <v>2908</v>
      </c>
      <c r="U5076" t="s">
        <v>43</v>
      </c>
      <c r="V5076" t="s">
        <v>80</v>
      </c>
      <c r="W5076">
        <v>25050</v>
      </c>
      <c r="X5076" t="s">
        <v>81</v>
      </c>
      <c r="Y5076">
        <v>-75</v>
      </c>
      <c r="Z5076" t="s">
        <v>9022</v>
      </c>
      <c r="AA5076" t="s">
        <v>9022</v>
      </c>
      <c r="AB5076" t="s">
        <v>90</v>
      </c>
      <c r="AC5076" t="s">
        <v>171</v>
      </c>
      <c r="AD5076">
        <f>_xlfn.XLOOKUP(MIS[[#This Row],[TRADING SYMBOL]],[1]Sheet1!$D:$D,[1]Sheet1!$C:$C)</f>
        <v>160.9</v>
      </c>
      <c r="AE5076">
        <f>MIS[[#This Row],[OrderAverageTradedPrice]]*MIS[[#This Row],[OrderQuantity]]</f>
        <v>12671.25</v>
      </c>
      <c r="AF5076">
        <f>MIS[[#This Row],[LTP]]*MIS[[#This Row],[OrderQuantity]]</f>
        <v>12067.5</v>
      </c>
      <c r="AG5076">
        <f>IF(MIS[[#This Row],[OrderSide]]="SELL",MIS[[#This Row],[VALUE]]-MIS[[#This Row],[LIVE_VALUE]],MIS[[#This Row],[LIVE_VALUE]]-MIS[[#This Row],[VALUE]])</f>
        <v>603.75</v>
      </c>
      <c r="AH5076" t="str" cm="1">
        <f t="array" ref="AH5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6" t="str">
        <f>MIS[[#This Row],[TRADING SYMBOL]]</f>
        <v>NIFTY2552225050CE</v>
      </c>
      <c r="AJ5076" t="str">
        <f>IF(RIGHT(MIS[[#This Row],[Main/Hedge]],4)="MAIN","MAIN","HEDGE")</f>
        <v>MAIN</v>
      </c>
      <c r="AK5076" t="str" cm="1">
        <f t="array" ref="AK5076">_xlfn._xlws.FILTER(Table4[Column1],ISNUMBER(SEARCH(Table4[Column1],MIS[[#This Row],[OrderUniqueIdentifier]])),"")</f>
        <v>VWAP</v>
      </c>
    </row>
    <row r="5077" spans="1:37" x14ac:dyDescent="0.25">
      <c r="A5077" t="s">
        <v>71</v>
      </c>
      <c r="B5077" t="s">
        <v>1171</v>
      </c>
      <c r="C5077" t="s">
        <v>9126</v>
      </c>
      <c r="D5077" t="s">
        <v>72</v>
      </c>
      <c r="E5077" t="s">
        <v>2904</v>
      </c>
      <c r="F5077" t="s">
        <v>73</v>
      </c>
      <c r="G5077" t="s">
        <v>89</v>
      </c>
      <c r="H5077" t="s">
        <v>75</v>
      </c>
      <c r="I5077" t="s">
        <v>76</v>
      </c>
      <c r="J5077" t="s">
        <v>77</v>
      </c>
      <c r="K5077">
        <v>75</v>
      </c>
      <c r="L5077" t="s">
        <v>77</v>
      </c>
      <c r="M5077" t="s">
        <v>78</v>
      </c>
      <c r="N5077" t="s">
        <v>8491</v>
      </c>
      <c r="O5077" t="s">
        <v>9021</v>
      </c>
      <c r="P5077" t="s">
        <v>9021</v>
      </c>
      <c r="Q5077" t="s">
        <v>2907</v>
      </c>
      <c r="R5077" t="s">
        <v>79</v>
      </c>
      <c r="S5077" t="s">
        <v>24</v>
      </c>
      <c r="T5077" t="s">
        <v>2908</v>
      </c>
      <c r="U5077" t="s">
        <v>43</v>
      </c>
      <c r="V5077" t="s">
        <v>80</v>
      </c>
      <c r="W5077">
        <v>25050</v>
      </c>
      <c r="X5077" t="s">
        <v>81</v>
      </c>
      <c r="Y5077">
        <v>-75</v>
      </c>
      <c r="Z5077" t="s">
        <v>9022</v>
      </c>
      <c r="AA5077" t="s">
        <v>9022</v>
      </c>
      <c r="AB5077" t="s">
        <v>90</v>
      </c>
      <c r="AC5077" t="s">
        <v>171</v>
      </c>
      <c r="AD5077">
        <f>_xlfn.XLOOKUP(MIS[[#This Row],[TRADING SYMBOL]],[1]Sheet1!$D:$D,[1]Sheet1!$C:$C)</f>
        <v>160.9</v>
      </c>
      <c r="AE5077">
        <f>MIS[[#This Row],[OrderAverageTradedPrice]]*MIS[[#This Row],[OrderQuantity]]</f>
        <v>12697.5</v>
      </c>
      <c r="AF5077">
        <f>MIS[[#This Row],[LTP]]*MIS[[#This Row],[OrderQuantity]]</f>
        <v>12067.5</v>
      </c>
      <c r="AG5077">
        <f>IF(MIS[[#This Row],[OrderSide]]="SELL",MIS[[#This Row],[VALUE]]-MIS[[#This Row],[LIVE_VALUE]],MIS[[#This Row],[LIVE_VALUE]]-MIS[[#This Row],[VALUE]])</f>
        <v>630</v>
      </c>
      <c r="AH5077" t="str" cm="1">
        <f t="array" ref="AH5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7" t="str">
        <f>MIS[[#This Row],[TRADING SYMBOL]]</f>
        <v>NIFTY2552225050CE</v>
      </c>
      <c r="AJ5077" t="str">
        <f>IF(RIGHT(MIS[[#This Row],[Main/Hedge]],4)="MAIN","MAIN","HEDGE")</f>
        <v>MAIN</v>
      </c>
      <c r="AK5077" t="str" cm="1">
        <f t="array" ref="AK5077">_xlfn._xlws.FILTER(Table4[Column1],ISNUMBER(SEARCH(Table4[Column1],MIS[[#This Row],[OrderUniqueIdentifier]])),"")</f>
        <v>VWAP</v>
      </c>
    </row>
    <row r="5078" spans="1:37" x14ac:dyDescent="0.25">
      <c r="A5078" t="s">
        <v>71</v>
      </c>
      <c r="B5078" t="s">
        <v>1195</v>
      </c>
      <c r="C5078" t="s">
        <v>9129</v>
      </c>
      <c r="D5078" t="s">
        <v>72</v>
      </c>
      <c r="E5078" t="s">
        <v>2904</v>
      </c>
      <c r="F5078" t="s">
        <v>73</v>
      </c>
      <c r="G5078" t="s">
        <v>89</v>
      </c>
      <c r="H5078" t="s">
        <v>75</v>
      </c>
      <c r="I5078" t="s">
        <v>76</v>
      </c>
      <c r="J5078" t="s">
        <v>77</v>
      </c>
      <c r="K5078">
        <v>150</v>
      </c>
      <c r="L5078" t="s">
        <v>77</v>
      </c>
      <c r="M5078" t="s">
        <v>78</v>
      </c>
      <c r="N5078" t="s">
        <v>3879</v>
      </c>
      <c r="O5078" t="s">
        <v>9021</v>
      </c>
      <c r="P5078" t="s">
        <v>9021</v>
      </c>
      <c r="Q5078" t="s">
        <v>2907</v>
      </c>
      <c r="R5078" t="s">
        <v>79</v>
      </c>
      <c r="S5078" t="s">
        <v>24</v>
      </c>
      <c r="T5078" t="s">
        <v>2908</v>
      </c>
      <c r="U5078" t="s">
        <v>43</v>
      </c>
      <c r="V5078" t="s">
        <v>80</v>
      </c>
      <c r="W5078">
        <v>25050</v>
      </c>
      <c r="X5078" t="s">
        <v>81</v>
      </c>
      <c r="Y5078">
        <v>-150</v>
      </c>
      <c r="Z5078" t="s">
        <v>9022</v>
      </c>
      <c r="AA5078" t="s">
        <v>9022</v>
      </c>
      <c r="AB5078" t="s">
        <v>90</v>
      </c>
      <c r="AC5078" t="s">
        <v>171</v>
      </c>
      <c r="AD5078">
        <f>_xlfn.XLOOKUP(MIS[[#This Row],[TRADING SYMBOL]],[1]Sheet1!$D:$D,[1]Sheet1!$C:$C)</f>
        <v>160.9</v>
      </c>
      <c r="AE5078">
        <f>MIS[[#This Row],[OrderAverageTradedPrice]]*MIS[[#This Row],[OrderQuantity]]</f>
        <v>25380</v>
      </c>
      <c r="AF5078">
        <f>MIS[[#This Row],[LTP]]*MIS[[#This Row],[OrderQuantity]]</f>
        <v>24135</v>
      </c>
      <c r="AG5078">
        <f>IF(MIS[[#This Row],[OrderSide]]="SELL",MIS[[#This Row],[VALUE]]-MIS[[#This Row],[LIVE_VALUE]],MIS[[#This Row],[LIVE_VALUE]]-MIS[[#This Row],[VALUE]])</f>
        <v>1245</v>
      </c>
      <c r="AH5078" t="str" cm="1">
        <f t="array" ref="AH5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8" t="str">
        <f>MIS[[#This Row],[TRADING SYMBOL]]</f>
        <v>NIFTY2552225050CE</v>
      </c>
      <c r="AJ5078" t="str">
        <f>IF(RIGHT(MIS[[#This Row],[Main/Hedge]],4)="MAIN","MAIN","HEDGE")</f>
        <v>MAIN</v>
      </c>
      <c r="AK5078" t="str" cm="1">
        <f t="array" ref="AK5078">_xlfn._xlws.FILTER(Table4[Column1],ISNUMBER(SEARCH(Table4[Column1],MIS[[#This Row],[OrderUniqueIdentifier]])),"")</f>
        <v>VWAP</v>
      </c>
    </row>
    <row r="5079" spans="1:37" x14ac:dyDescent="0.25">
      <c r="A5079" t="s">
        <v>71</v>
      </c>
      <c r="B5079" t="s">
        <v>1244</v>
      </c>
      <c r="C5079" t="s">
        <v>9138</v>
      </c>
      <c r="D5079" t="s">
        <v>72</v>
      </c>
      <c r="E5079" t="s">
        <v>2904</v>
      </c>
      <c r="F5079" t="s">
        <v>73</v>
      </c>
      <c r="G5079" t="s">
        <v>89</v>
      </c>
      <c r="H5079" t="s">
        <v>75</v>
      </c>
      <c r="I5079" t="s">
        <v>76</v>
      </c>
      <c r="J5079" t="s">
        <v>77</v>
      </c>
      <c r="K5079">
        <v>75</v>
      </c>
      <c r="L5079" t="s">
        <v>77</v>
      </c>
      <c r="M5079" t="s">
        <v>78</v>
      </c>
      <c r="N5079" t="s">
        <v>6250</v>
      </c>
      <c r="O5079" t="s">
        <v>9021</v>
      </c>
      <c r="P5079" t="s">
        <v>9021</v>
      </c>
      <c r="Q5079" t="s">
        <v>2907</v>
      </c>
      <c r="R5079" t="s">
        <v>79</v>
      </c>
      <c r="S5079" t="s">
        <v>24</v>
      </c>
      <c r="T5079" t="s">
        <v>2908</v>
      </c>
      <c r="U5079" t="s">
        <v>43</v>
      </c>
      <c r="V5079" t="s">
        <v>80</v>
      </c>
      <c r="W5079">
        <v>25050</v>
      </c>
      <c r="X5079" t="s">
        <v>81</v>
      </c>
      <c r="Y5079">
        <v>-75</v>
      </c>
      <c r="Z5079" t="s">
        <v>9022</v>
      </c>
      <c r="AA5079" t="s">
        <v>9022</v>
      </c>
      <c r="AB5079" t="s">
        <v>90</v>
      </c>
      <c r="AC5079" t="s">
        <v>171</v>
      </c>
      <c r="AD5079">
        <f>_xlfn.XLOOKUP(MIS[[#This Row],[TRADING SYMBOL]],[1]Sheet1!$D:$D,[1]Sheet1!$C:$C)</f>
        <v>160.9</v>
      </c>
      <c r="AE5079">
        <f>MIS[[#This Row],[OrderAverageTradedPrice]]*MIS[[#This Row],[OrderQuantity]]</f>
        <v>12712.5</v>
      </c>
      <c r="AF5079">
        <f>MIS[[#This Row],[LTP]]*MIS[[#This Row],[OrderQuantity]]</f>
        <v>12067.5</v>
      </c>
      <c r="AG5079">
        <f>IF(MIS[[#This Row],[OrderSide]]="SELL",MIS[[#This Row],[VALUE]]-MIS[[#This Row],[LIVE_VALUE]],MIS[[#This Row],[LIVE_VALUE]]-MIS[[#This Row],[VALUE]])</f>
        <v>645</v>
      </c>
      <c r="AH5079" t="str" cm="1">
        <f t="array" ref="AH5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9" t="str">
        <f>MIS[[#This Row],[TRADING SYMBOL]]</f>
        <v>NIFTY2552225050CE</v>
      </c>
      <c r="AJ5079" t="str">
        <f>IF(RIGHT(MIS[[#This Row],[Main/Hedge]],4)="MAIN","MAIN","HEDGE")</f>
        <v>MAIN</v>
      </c>
      <c r="AK5079" t="str" cm="1">
        <f t="array" ref="AK5079">_xlfn._xlws.FILTER(Table4[Column1],ISNUMBER(SEARCH(Table4[Column1],MIS[[#This Row],[OrderUniqueIdentifier]])),"")</f>
        <v>VWAP</v>
      </c>
    </row>
    <row r="5080" spans="1:37" x14ac:dyDescent="0.25">
      <c r="A5080" t="s">
        <v>71</v>
      </c>
      <c r="B5080" t="s">
        <v>1251</v>
      </c>
      <c r="C5080" t="s">
        <v>9139</v>
      </c>
      <c r="D5080" t="s">
        <v>72</v>
      </c>
      <c r="E5080" t="s">
        <v>2904</v>
      </c>
      <c r="F5080" t="s">
        <v>73</v>
      </c>
      <c r="G5080" t="s">
        <v>89</v>
      </c>
      <c r="H5080" t="s">
        <v>75</v>
      </c>
      <c r="I5080" t="s">
        <v>76</v>
      </c>
      <c r="J5080" t="s">
        <v>77</v>
      </c>
      <c r="K5080">
        <v>150</v>
      </c>
      <c r="L5080" t="s">
        <v>77</v>
      </c>
      <c r="M5080" t="s">
        <v>78</v>
      </c>
      <c r="N5080" t="s">
        <v>4624</v>
      </c>
      <c r="O5080" t="s">
        <v>9021</v>
      </c>
      <c r="P5080" t="s">
        <v>9021</v>
      </c>
      <c r="Q5080" t="s">
        <v>2907</v>
      </c>
      <c r="R5080" t="s">
        <v>79</v>
      </c>
      <c r="S5080" t="s">
        <v>24</v>
      </c>
      <c r="T5080" t="s">
        <v>2908</v>
      </c>
      <c r="U5080" t="s">
        <v>43</v>
      </c>
      <c r="V5080" t="s">
        <v>80</v>
      </c>
      <c r="W5080">
        <v>25050</v>
      </c>
      <c r="X5080" t="s">
        <v>81</v>
      </c>
      <c r="Y5080">
        <v>-150</v>
      </c>
      <c r="Z5080" t="s">
        <v>9022</v>
      </c>
      <c r="AA5080" t="s">
        <v>9022</v>
      </c>
      <c r="AB5080" t="s">
        <v>90</v>
      </c>
      <c r="AC5080" t="s">
        <v>171</v>
      </c>
      <c r="AD5080">
        <f>_xlfn.XLOOKUP(MIS[[#This Row],[TRADING SYMBOL]],[1]Sheet1!$D:$D,[1]Sheet1!$C:$C)</f>
        <v>160.9</v>
      </c>
      <c r="AE5080">
        <f>MIS[[#This Row],[OrderAverageTradedPrice]]*MIS[[#This Row],[OrderQuantity]]</f>
        <v>25357.5</v>
      </c>
      <c r="AF5080">
        <f>MIS[[#This Row],[LTP]]*MIS[[#This Row],[OrderQuantity]]</f>
        <v>24135</v>
      </c>
      <c r="AG5080">
        <f>IF(MIS[[#This Row],[OrderSide]]="SELL",MIS[[#This Row],[VALUE]]-MIS[[#This Row],[LIVE_VALUE]],MIS[[#This Row],[LIVE_VALUE]]-MIS[[#This Row],[VALUE]])</f>
        <v>1222.5</v>
      </c>
      <c r="AH5080" t="str" cm="1">
        <f t="array" ref="AH5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0" t="str">
        <f>MIS[[#This Row],[TRADING SYMBOL]]</f>
        <v>NIFTY2552225050CE</v>
      </c>
      <c r="AJ5080" t="str">
        <f>IF(RIGHT(MIS[[#This Row],[Main/Hedge]],4)="MAIN","MAIN","HEDGE")</f>
        <v>MAIN</v>
      </c>
      <c r="AK5080" t="str" cm="1">
        <f t="array" ref="AK5080">_xlfn._xlws.FILTER(Table4[Column1],ISNUMBER(SEARCH(Table4[Column1],MIS[[#This Row],[OrderUniqueIdentifier]])),"")</f>
        <v>VWAP</v>
      </c>
    </row>
    <row r="5081" spans="1:37" x14ac:dyDescent="0.25">
      <c r="A5081" t="s">
        <v>71</v>
      </c>
      <c r="B5081" t="s">
        <v>1272</v>
      </c>
      <c r="C5081" t="s">
        <v>9142</v>
      </c>
      <c r="D5081" t="s">
        <v>72</v>
      </c>
      <c r="E5081" t="s">
        <v>2904</v>
      </c>
      <c r="F5081" t="s">
        <v>73</v>
      </c>
      <c r="G5081" t="s">
        <v>89</v>
      </c>
      <c r="H5081" t="s">
        <v>75</v>
      </c>
      <c r="I5081" t="s">
        <v>76</v>
      </c>
      <c r="J5081" t="s">
        <v>77</v>
      </c>
      <c r="K5081">
        <v>225</v>
      </c>
      <c r="L5081" t="s">
        <v>77</v>
      </c>
      <c r="M5081" t="s">
        <v>78</v>
      </c>
      <c r="N5081" t="s">
        <v>3879</v>
      </c>
      <c r="O5081" t="s">
        <v>9021</v>
      </c>
      <c r="P5081" t="s">
        <v>9021</v>
      </c>
      <c r="Q5081" t="s">
        <v>2907</v>
      </c>
      <c r="R5081" t="s">
        <v>79</v>
      </c>
      <c r="S5081" t="s">
        <v>24</v>
      </c>
      <c r="T5081" t="s">
        <v>2908</v>
      </c>
      <c r="U5081" t="s">
        <v>43</v>
      </c>
      <c r="V5081" t="s">
        <v>80</v>
      </c>
      <c r="W5081">
        <v>25050</v>
      </c>
      <c r="X5081" t="s">
        <v>81</v>
      </c>
      <c r="Y5081">
        <v>-225</v>
      </c>
      <c r="Z5081" t="s">
        <v>9022</v>
      </c>
      <c r="AA5081" t="s">
        <v>9022</v>
      </c>
      <c r="AB5081" t="s">
        <v>90</v>
      </c>
      <c r="AC5081" t="s">
        <v>171</v>
      </c>
      <c r="AD5081">
        <f>_xlfn.XLOOKUP(MIS[[#This Row],[TRADING SYMBOL]],[1]Sheet1!$D:$D,[1]Sheet1!$C:$C)</f>
        <v>160.9</v>
      </c>
      <c r="AE5081">
        <f>MIS[[#This Row],[OrderAverageTradedPrice]]*MIS[[#This Row],[OrderQuantity]]</f>
        <v>38070</v>
      </c>
      <c r="AF5081">
        <f>MIS[[#This Row],[LTP]]*MIS[[#This Row],[OrderQuantity]]</f>
        <v>36202.5</v>
      </c>
      <c r="AG5081">
        <f>IF(MIS[[#This Row],[OrderSide]]="SELL",MIS[[#This Row],[VALUE]]-MIS[[#This Row],[LIVE_VALUE]],MIS[[#This Row],[LIVE_VALUE]]-MIS[[#This Row],[VALUE]])</f>
        <v>1867.5</v>
      </c>
      <c r="AH5081" t="str" cm="1">
        <f t="array" ref="AH5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1" t="str">
        <f>MIS[[#This Row],[TRADING SYMBOL]]</f>
        <v>NIFTY2552225050CE</v>
      </c>
      <c r="AJ5081" t="str">
        <f>IF(RIGHT(MIS[[#This Row],[Main/Hedge]],4)="MAIN","MAIN","HEDGE")</f>
        <v>MAIN</v>
      </c>
      <c r="AK5081" t="str" cm="1">
        <f t="array" ref="AK5081">_xlfn._xlws.FILTER(Table4[Column1],ISNUMBER(SEARCH(Table4[Column1],MIS[[#This Row],[OrderUniqueIdentifier]])),"")</f>
        <v>VWAP</v>
      </c>
    </row>
    <row r="5082" spans="1:37" x14ac:dyDescent="0.25">
      <c r="A5082" t="s">
        <v>71</v>
      </c>
      <c r="B5082" t="s">
        <v>1316</v>
      </c>
      <c r="C5082" t="s">
        <v>9151</v>
      </c>
      <c r="D5082" t="s">
        <v>72</v>
      </c>
      <c r="E5082" t="s">
        <v>2904</v>
      </c>
      <c r="F5082" t="s">
        <v>73</v>
      </c>
      <c r="G5082" t="s">
        <v>89</v>
      </c>
      <c r="H5082" t="s">
        <v>75</v>
      </c>
      <c r="I5082" t="s">
        <v>76</v>
      </c>
      <c r="J5082" t="s">
        <v>77</v>
      </c>
      <c r="K5082">
        <v>375</v>
      </c>
      <c r="L5082" t="s">
        <v>77</v>
      </c>
      <c r="M5082" t="s">
        <v>78</v>
      </c>
      <c r="N5082" t="s">
        <v>3879</v>
      </c>
      <c r="O5082" t="s">
        <v>9021</v>
      </c>
      <c r="P5082" t="s">
        <v>9021</v>
      </c>
      <c r="Q5082" t="s">
        <v>2907</v>
      </c>
      <c r="R5082" t="s">
        <v>79</v>
      </c>
      <c r="S5082" t="s">
        <v>24</v>
      </c>
      <c r="T5082" t="s">
        <v>2908</v>
      </c>
      <c r="U5082" t="s">
        <v>43</v>
      </c>
      <c r="V5082" t="s">
        <v>80</v>
      </c>
      <c r="W5082">
        <v>25050</v>
      </c>
      <c r="X5082" t="s">
        <v>81</v>
      </c>
      <c r="Y5082">
        <v>-375</v>
      </c>
      <c r="Z5082" t="s">
        <v>9022</v>
      </c>
      <c r="AA5082" t="s">
        <v>9022</v>
      </c>
      <c r="AB5082" t="s">
        <v>90</v>
      </c>
      <c r="AC5082" t="s">
        <v>171</v>
      </c>
      <c r="AD5082">
        <f>_xlfn.XLOOKUP(MIS[[#This Row],[TRADING SYMBOL]],[1]Sheet1!$D:$D,[1]Sheet1!$C:$C)</f>
        <v>160.9</v>
      </c>
      <c r="AE5082">
        <f>MIS[[#This Row],[OrderAverageTradedPrice]]*MIS[[#This Row],[OrderQuantity]]</f>
        <v>63449.999999999993</v>
      </c>
      <c r="AF5082">
        <f>MIS[[#This Row],[LTP]]*MIS[[#This Row],[OrderQuantity]]</f>
        <v>60337.5</v>
      </c>
      <c r="AG5082">
        <f>IF(MIS[[#This Row],[OrderSide]]="SELL",MIS[[#This Row],[VALUE]]-MIS[[#This Row],[LIVE_VALUE]],MIS[[#This Row],[LIVE_VALUE]]-MIS[[#This Row],[VALUE]])</f>
        <v>3112.4999999999927</v>
      </c>
      <c r="AH5082" t="str" cm="1">
        <f t="array" ref="AH5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2" t="str">
        <f>MIS[[#This Row],[TRADING SYMBOL]]</f>
        <v>NIFTY2552225050CE</v>
      </c>
      <c r="AJ5082" t="str">
        <f>IF(RIGHT(MIS[[#This Row],[Main/Hedge]],4)="MAIN","MAIN","HEDGE")</f>
        <v>MAIN</v>
      </c>
      <c r="AK5082" t="str" cm="1">
        <f t="array" ref="AK5082">_xlfn._xlws.FILTER(Table4[Column1],ISNUMBER(SEARCH(Table4[Column1],MIS[[#This Row],[OrderUniqueIdentifier]])),"")</f>
        <v>VWAP</v>
      </c>
    </row>
    <row r="5083" spans="1:37" x14ac:dyDescent="0.25">
      <c r="A5083" t="s">
        <v>1414</v>
      </c>
      <c r="B5083" t="s">
        <v>1431</v>
      </c>
      <c r="C5083" t="s">
        <v>9169</v>
      </c>
      <c r="D5083" t="s">
        <v>72</v>
      </c>
      <c r="E5083" t="s">
        <v>2904</v>
      </c>
      <c r="F5083" t="s">
        <v>73</v>
      </c>
      <c r="G5083" t="s">
        <v>89</v>
      </c>
      <c r="H5083" t="s">
        <v>75</v>
      </c>
      <c r="I5083" t="s">
        <v>76</v>
      </c>
      <c r="J5083" t="s">
        <v>77</v>
      </c>
      <c r="K5083">
        <v>150</v>
      </c>
      <c r="L5083" t="s">
        <v>77</v>
      </c>
      <c r="M5083" t="s">
        <v>78</v>
      </c>
      <c r="N5083" t="s">
        <v>9170</v>
      </c>
      <c r="O5083" t="s">
        <v>9007</v>
      </c>
      <c r="P5083" t="s">
        <v>9021</v>
      </c>
      <c r="Q5083" t="s">
        <v>2907</v>
      </c>
      <c r="R5083" t="s">
        <v>79</v>
      </c>
      <c r="S5083" t="s">
        <v>726</v>
      </c>
      <c r="T5083" t="s">
        <v>2908</v>
      </c>
      <c r="U5083" t="s">
        <v>43</v>
      </c>
      <c r="V5083" t="s">
        <v>80</v>
      </c>
      <c r="W5083">
        <v>25050</v>
      </c>
      <c r="X5083" t="s">
        <v>81</v>
      </c>
      <c r="Y5083">
        <v>-150</v>
      </c>
      <c r="Z5083" t="s">
        <v>9008</v>
      </c>
      <c r="AA5083" t="s">
        <v>9022</v>
      </c>
      <c r="AB5083" t="s">
        <v>90</v>
      </c>
      <c r="AC5083" t="s">
        <v>171</v>
      </c>
      <c r="AD5083">
        <f>_xlfn.XLOOKUP(MIS[[#This Row],[TRADING SYMBOL]],[1]Sheet1!$D:$D,[1]Sheet1!$C:$C)</f>
        <v>160.9</v>
      </c>
      <c r="AE5083">
        <f>MIS[[#This Row],[OrderAverageTradedPrice]]*MIS[[#This Row],[OrderQuantity]]</f>
        <v>25391.25</v>
      </c>
      <c r="AF5083">
        <f>MIS[[#This Row],[LTP]]*MIS[[#This Row],[OrderQuantity]]</f>
        <v>24135</v>
      </c>
      <c r="AG5083">
        <f>IF(MIS[[#This Row],[OrderSide]]="SELL",MIS[[#This Row],[VALUE]]-MIS[[#This Row],[LIVE_VALUE]],MIS[[#This Row],[LIVE_VALUE]]-MIS[[#This Row],[VALUE]])</f>
        <v>1256.25</v>
      </c>
      <c r="AH5083" t="str" cm="1">
        <f t="array" ref="AH5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3" t="str">
        <f>MIS[[#This Row],[TRADING SYMBOL]]</f>
        <v>NIFTY2552225050CE</v>
      </c>
      <c r="AJ5083" t="str">
        <f>IF(RIGHT(MIS[[#This Row],[Main/Hedge]],4)="MAIN","MAIN","HEDGE")</f>
        <v>MAIN</v>
      </c>
      <c r="AK5083" t="str" cm="1">
        <f t="array" ref="AK5083">_xlfn._xlws.FILTER(Table4[Column1],ISNUMBER(SEARCH(Table4[Column1],MIS[[#This Row],[OrderUniqueIdentifier]])),"")</f>
        <v>VWAP</v>
      </c>
    </row>
    <row r="5084" spans="1:37" x14ac:dyDescent="0.25">
      <c r="A5084" t="s">
        <v>71</v>
      </c>
      <c r="B5084" t="s">
        <v>515</v>
      </c>
      <c r="C5084" t="s">
        <v>9005</v>
      </c>
      <c r="D5084" t="s">
        <v>72</v>
      </c>
      <c r="E5084" t="s">
        <v>2904</v>
      </c>
      <c r="F5084" t="s">
        <v>73</v>
      </c>
      <c r="G5084" t="s">
        <v>89</v>
      </c>
      <c r="H5084" t="s">
        <v>75</v>
      </c>
      <c r="I5084" t="s">
        <v>76</v>
      </c>
      <c r="J5084" t="s">
        <v>77</v>
      </c>
      <c r="K5084">
        <v>1050</v>
      </c>
      <c r="L5084" t="s">
        <v>77</v>
      </c>
      <c r="M5084" t="s">
        <v>78</v>
      </c>
      <c r="N5084" t="s">
        <v>9006</v>
      </c>
      <c r="O5084" t="s">
        <v>9007</v>
      </c>
      <c r="P5084" t="s">
        <v>9007</v>
      </c>
      <c r="Q5084" t="s">
        <v>2907</v>
      </c>
      <c r="R5084" t="s">
        <v>79</v>
      </c>
      <c r="S5084" t="s">
        <v>24</v>
      </c>
      <c r="T5084" t="s">
        <v>2908</v>
      </c>
      <c r="U5084" t="s">
        <v>43</v>
      </c>
      <c r="V5084" t="s">
        <v>80</v>
      </c>
      <c r="W5084">
        <v>25050</v>
      </c>
      <c r="X5084" t="s">
        <v>81</v>
      </c>
      <c r="Y5084">
        <v>-1050</v>
      </c>
      <c r="Z5084" t="s">
        <v>9008</v>
      </c>
      <c r="AA5084" t="s">
        <v>9008</v>
      </c>
      <c r="AB5084" t="s">
        <v>90</v>
      </c>
      <c r="AC5084" t="s">
        <v>171</v>
      </c>
      <c r="AD5084">
        <f>_xlfn.XLOOKUP(MIS[[#This Row],[TRADING SYMBOL]],[1]Sheet1!$D:$D,[1]Sheet1!$C:$C)</f>
        <v>160.9</v>
      </c>
      <c r="AE5084">
        <f>MIS[[#This Row],[OrderAverageTradedPrice]]*MIS[[#This Row],[OrderQuantity]]</f>
        <v>179073.74999999942</v>
      </c>
      <c r="AF5084">
        <f>MIS[[#This Row],[LTP]]*MIS[[#This Row],[OrderQuantity]]</f>
        <v>168945</v>
      </c>
      <c r="AG5084">
        <f>IF(MIS[[#This Row],[OrderSide]]="SELL",MIS[[#This Row],[VALUE]]-MIS[[#This Row],[LIVE_VALUE]],MIS[[#This Row],[LIVE_VALUE]]-MIS[[#This Row],[VALUE]])</f>
        <v>10128.749999999418</v>
      </c>
      <c r="AH5084" t="str" cm="1">
        <f t="array" ref="AH5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4" t="str">
        <f>MIS[[#This Row],[TRADING SYMBOL]]</f>
        <v>NIFTY2552225050CE</v>
      </c>
      <c r="AJ5084" t="str">
        <f>IF(RIGHT(MIS[[#This Row],[Main/Hedge]],4)="MAIN","MAIN","HEDGE")</f>
        <v>MAIN</v>
      </c>
      <c r="AK5084" t="str" cm="1">
        <f t="array" ref="AK5084">_xlfn._xlws.FILTER(Table4[Column1],ISNUMBER(SEARCH(Table4[Column1],MIS[[#This Row],[OrderUniqueIdentifier]])),"")</f>
        <v>VWAP</v>
      </c>
    </row>
    <row r="5085" spans="1:37" x14ac:dyDescent="0.25">
      <c r="A5085" t="s">
        <v>71</v>
      </c>
      <c r="B5085" t="s">
        <v>575</v>
      </c>
      <c r="C5085" t="s">
        <v>9018</v>
      </c>
      <c r="D5085" t="s">
        <v>72</v>
      </c>
      <c r="E5085" t="s">
        <v>2904</v>
      </c>
      <c r="F5085" t="s">
        <v>73</v>
      </c>
      <c r="G5085" t="s">
        <v>89</v>
      </c>
      <c r="H5085" t="s">
        <v>75</v>
      </c>
      <c r="I5085" t="s">
        <v>76</v>
      </c>
      <c r="J5085" t="s">
        <v>77</v>
      </c>
      <c r="K5085">
        <v>300</v>
      </c>
      <c r="L5085" t="s">
        <v>77</v>
      </c>
      <c r="M5085" t="s">
        <v>78</v>
      </c>
      <c r="N5085" t="s">
        <v>5816</v>
      </c>
      <c r="O5085" t="s">
        <v>9007</v>
      </c>
      <c r="P5085" t="s">
        <v>9007</v>
      </c>
      <c r="Q5085" t="s">
        <v>2907</v>
      </c>
      <c r="R5085" t="s">
        <v>79</v>
      </c>
      <c r="S5085" t="s">
        <v>24</v>
      </c>
      <c r="T5085" t="s">
        <v>2908</v>
      </c>
      <c r="U5085" t="s">
        <v>43</v>
      </c>
      <c r="V5085" t="s">
        <v>80</v>
      </c>
      <c r="W5085">
        <v>25050</v>
      </c>
      <c r="X5085" t="s">
        <v>81</v>
      </c>
      <c r="Y5085">
        <v>-300</v>
      </c>
      <c r="Z5085" t="s">
        <v>9008</v>
      </c>
      <c r="AA5085" t="s">
        <v>9008</v>
      </c>
      <c r="AB5085" t="s">
        <v>90</v>
      </c>
      <c r="AC5085" t="s">
        <v>171</v>
      </c>
      <c r="AD5085">
        <f>_xlfn.XLOOKUP(MIS[[#This Row],[TRADING SYMBOL]],[1]Sheet1!$D:$D,[1]Sheet1!$C:$C)</f>
        <v>160.9</v>
      </c>
      <c r="AE5085">
        <f>MIS[[#This Row],[OrderAverageTradedPrice]]*MIS[[#This Row],[OrderQuantity]]</f>
        <v>51165</v>
      </c>
      <c r="AF5085">
        <f>MIS[[#This Row],[LTP]]*MIS[[#This Row],[OrderQuantity]]</f>
        <v>48270</v>
      </c>
      <c r="AG5085">
        <f>IF(MIS[[#This Row],[OrderSide]]="SELL",MIS[[#This Row],[VALUE]]-MIS[[#This Row],[LIVE_VALUE]],MIS[[#This Row],[LIVE_VALUE]]-MIS[[#This Row],[VALUE]])</f>
        <v>2895</v>
      </c>
      <c r="AH5085" t="str" cm="1">
        <f t="array" ref="AH5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5" t="str">
        <f>MIS[[#This Row],[TRADING SYMBOL]]</f>
        <v>NIFTY2552225050CE</v>
      </c>
      <c r="AJ5085" t="str">
        <f>IF(RIGHT(MIS[[#This Row],[Main/Hedge]],4)="MAIN","MAIN","HEDGE")</f>
        <v>MAIN</v>
      </c>
      <c r="AK5085" t="str" cm="1">
        <f t="array" ref="AK5085">_xlfn._xlws.FILTER(Table4[Column1],ISNUMBER(SEARCH(Table4[Column1],MIS[[#This Row],[OrderUniqueIdentifier]])),"")</f>
        <v>VWAP</v>
      </c>
    </row>
    <row r="5086" spans="1:37" x14ac:dyDescent="0.25">
      <c r="A5086" t="s">
        <v>71</v>
      </c>
      <c r="B5086" t="s">
        <v>632</v>
      </c>
      <c r="C5086" t="s">
        <v>9029</v>
      </c>
      <c r="D5086" t="s">
        <v>72</v>
      </c>
      <c r="E5086" t="s">
        <v>2904</v>
      </c>
      <c r="F5086" t="s">
        <v>73</v>
      </c>
      <c r="G5086" t="s">
        <v>89</v>
      </c>
      <c r="H5086" t="s">
        <v>75</v>
      </c>
      <c r="I5086" t="s">
        <v>76</v>
      </c>
      <c r="J5086" t="s">
        <v>77</v>
      </c>
      <c r="K5086">
        <v>450</v>
      </c>
      <c r="L5086" t="s">
        <v>77</v>
      </c>
      <c r="M5086" t="s">
        <v>78</v>
      </c>
      <c r="N5086" t="s">
        <v>9030</v>
      </c>
      <c r="O5086" t="s">
        <v>9007</v>
      </c>
      <c r="P5086" t="s">
        <v>9007</v>
      </c>
      <c r="Q5086" t="s">
        <v>2907</v>
      </c>
      <c r="R5086" t="s">
        <v>79</v>
      </c>
      <c r="S5086" t="s">
        <v>24</v>
      </c>
      <c r="T5086" t="s">
        <v>2908</v>
      </c>
      <c r="U5086" t="s">
        <v>43</v>
      </c>
      <c r="V5086" t="s">
        <v>80</v>
      </c>
      <c r="W5086">
        <v>25050</v>
      </c>
      <c r="X5086" t="s">
        <v>81</v>
      </c>
      <c r="Y5086">
        <v>-450</v>
      </c>
      <c r="Z5086" t="s">
        <v>9008</v>
      </c>
      <c r="AA5086" t="s">
        <v>9008</v>
      </c>
      <c r="AB5086" t="s">
        <v>90</v>
      </c>
      <c r="AC5086" t="s">
        <v>171</v>
      </c>
      <c r="AD5086">
        <f>_xlfn.XLOOKUP(MIS[[#This Row],[TRADING SYMBOL]],[1]Sheet1!$D:$D,[1]Sheet1!$C:$C)</f>
        <v>160.9</v>
      </c>
      <c r="AE5086">
        <f>MIS[[#This Row],[OrderAverageTradedPrice]]*MIS[[#This Row],[OrderQuantity]]</f>
        <v>76732.499999999694</v>
      </c>
      <c r="AF5086">
        <f>MIS[[#This Row],[LTP]]*MIS[[#This Row],[OrderQuantity]]</f>
        <v>72405</v>
      </c>
      <c r="AG5086">
        <f>IF(MIS[[#This Row],[OrderSide]]="SELL",MIS[[#This Row],[VALUE]]-MIS[[#This Row],[LIVE_VALUE]],MIS[[#This Row],[LIVE_VALUE]]-MIS[[#This Row],[VALUE]])</f>
        <v>4327.4999999996944</v>
      </c>
      <c r="AH5086" t="str" cm="1">
        <f t="array" ref="AH5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6" t="str">
        <f>MIS[[#This Row],[TRADING SYMBOL]]</f>
        <v>NIFTY2552225050CE</v>
      </c>
      <c r="AJ5086" t="str">
        <f>IF(RIGHT(MIS[[#This Row],[Main/Hedge]],4)="MAIN","MAIN","HEDGE")</f>
        <v>MAIN</v>
      </c>
      <c r="AK5086" t="str" cm="1">
        <f t="array" ref="AK5086">_xlfn._xlws.FILTER(Table4[Column1],ISNUMBER(SEARCH(Table4[Column1],MIS[[#This Row],[OrderUniqueIdentifier]])),"")</f>
        <v>VWAP</v>
      </c>
    </row>
    <row r="5087" spans="1:37" x14ac:dyDescent="0.25">
      <c r="A5087" t="s">
        <v>71</v>
      </c>
      <c r="B5087" t="s">
        <v>642</v>
      </c>
      <c r="C5087" t="s">
        <v>9031</v>
      </c>
      <c r="D5087" t="s">
        <v>72</v>
      </c>
      <c r="E5087" t="s">
        <v>2904</v>
      </c>
      <c r="F5087" t="s">
        <v>73</v>
      </c>
      <c r="G5087" t="s">
        <v>89</v>
      </c>
      <c r="H5087" t="s">
        <v>75</v>
      </c>
      <c r="I5087" t="s">
        <v>76</v>
      </c>
      <c r="J5087" t="s">
        <v>77</v>
      </c>
      <c r="K5087">
        <v>1050</v>
      </c>
      <c r="L5087" t="s">
        <v>77</v>
      </c>
      <c r="M5087" t="s">
        <v>78</v>
      </c>
      <c r="N5087" t="s">
        <v>9032</v>
      </c>
      <c r="O5087" t="s">
        <v>9021</v>
      </c>
      <c r="P5087" t="s">
        <v>9007</v>
      </c>
      <c r="Q5087" t="s">
        <v>2907</v>
      </c>
      <c r="R5087" t="s">
        <v>79</v>
      </c>
      <c r="S5087" t="s">
        <v>24</v>
      </c>
      <c r="T5087" t="s">
        <v>2908</v>
      </c>
      <c r="U5087" t="s">
        <v>43</v>
      </c>
      <c r="V5087" t="s">
        <v>80</v>
      </c>
      <c r="W5087">
        <v>25050</v>
      </c>
      <c r="X5087" t="s">
        <v>81</v>
      </c>
      <c r="Y5087">
        <v>-1050</v>
      </c>
      <c r="Z5087" t="s">
        <v>9022</v>
      </c>
      <c r="AA5087" t="s">
        <v>9008</v>
      </c>
      <c r="AB5087" t="s">
        <v>90</v>
      </c>
      <c r="AC5087" t="s">
        <v>171</v>
      </c>
      <c r="AD5087">
        <f>_xlfn.XLOOKUP(MIS[[#This Row],[TRADING SYMBOL]],[1]Sheet1!$D:$D,[1]Sheet1!$C:$C)</f>
        <v>160.9</v>
      </c>
      <c r="AE5087">
        <f>MIS[[#This Row],[OrderAverageTradedPrice]]*MIS[[#This Row],[OrderQuantity]]</f>
        <v>177746.2499999991</v>
      </c>
      <c r="AF5087">
        <f>MIS[[#This Row],[LTP]]*MIS[[#This Row],[OrderQuantity]]</f>
        <v>168945</v>
      </c>
      <c r="AG5087">
        <f>IF(MIS[[#This Row],[OrderSide]]="SELL",MIS[[#This Row],[VALUE]]-MIS[[#This Row],[LIVE_VALUE]],MIS[[#This Row],[LIVE_VALUE]]-MIS[[#This Row],[VALUE]])</f>
        <v>8801.2499999990978</v>
      </c>
      <c r="AH5087" t="str" cm="1">
        <f t="array" ref="AH5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7" t="str">
        <f>MIS[[#This Row],[TRADING SYMBOL]]</f>
        <v>NIFTY2552225050CE</v>
      </c>
      <c r="AJ5087" t="str">
        <f>IF(RIGHT(MIS[[#This Row],[Main/Hedge]],4)="MAIN","MAIN","HEDGE")</f>
        <v>MAIN</v>
      </c>
      <c r="AK5087" t="str" cm="1">
        <f t="array" ref="AK5087">_xlfn._xlws.FILTER(Table4[Column1],ISNUMBER(SEARCH(Table4[Column1],MIS[[#This Row],[OrderUniqueIdentifier]])),"")</f>
        <v>VWAP</v>
      </c>
    </row>
    <row r="5088" spans="1:37" x14ac:dyDescent="0.25">
      <c r="A5088" t="s">
        <v>71</v>
      </c>
      <c r="B5088" t="s">
        <v>661</v>
      </c>
      <c r="C5088" t="s">
        <v>9034</v>
      </c>
      <c r="D5088" t="s">
        <v>72</v>
      </c>
      <c r="E5088" t="s">
        <v>2904</v>
      </c>
      <c r="F5088" t="s">
        <v>73</v>
      </c>
      <c r="G5088" t="s">
        <v>89</v>
      </c>
      <c r="H5088" t="s">
        <v>75</v>
      </c>
      <c r="I5088" t="s">
        <v>76</v>
      </c>
      <c r="J5088" t="s">
        <v>77</v>
      </c>
      <c r="K5088">
        <v>75</v>
      </c>
      <c r="L5088" t="s">
        <v>77</v>
      </c>
      <c r="M5088" t="s">
        <v>78</v>
      </c>
      <c r="N5088" t="s">
        <v>6395</v>
      </c>
      <c r="O5088" t="s">
        <v>9007</v>
      </c>
      <c r="P5088" t="s">
        <v>9007</v>
      </c>
      <c r="Q5088" t="s">
        <v>2907</v>
      </c>
      <c r="R5088" t="s">
        <v>79</v>
      </c>
      <c r="S5088" t="s">
        <v>24</v>
      </c>
      <c r="T5088" t="s">
        <v>2908</v>
      </c>
      <c r="U5088" t="s">
        <v>43</v>
      </c>
      <c r="V5088" t="s">
        <v>80</v>
      </c>
      <c r="W5088">
        <v>25050</v>
      </c>
      <c r="X5088" t="s">
        <v>81</v>
      </c>
      <c r="Y5088">
        <v>-75</v>
      </c>
      <c r="Z5088" t="s">
        <v>9008</v>
      </c>
      <c r="AA5088" t="s">
        <v>9008</v>
      </c>
      <c r="AB5088" t="s">
        <v>90</v>
      </c>
      <c r="AC5088" t="s">
        <v>171</v>
      </c>
      <c r="AD5088">
        <f>_xlfn.XLOOKUP(MIS[[#This Row],[TRADING SYMBOL]],[1]Sheet1!$D:$D,[1]Sheet1!$C:$C)</f>
        <v>160.9</v>
      </c>
      <c r="AE5088">
        <f>MIS[[#This Row],[OrderAverageTradedPrice]]*MIS[[#This Row],[OrderQuantity]]</f>
        <v>12776.25</v>
      </c>
      <c r="AF5088">
        <f>MIS[[#This Row],[LTP]]*MIS[[#This Row],[OrderQuantity]]</f>
        <v>12067.5</v>
      </c>
      <c r="AG5088">
        <f>IF(MIS[[#This Row],[OrderSide]]="SELL",MIS[[#This Row],[VALUE]]-MIS[[#This Row],[LIVE_VALUE]],MIS[[#This Row],[LIVE_VALUE]]-MIS[[#This Row],[VALUE]])</f>
        <v>708.75</v>
      </c>
      <c r="AH5088" t="str" cm="1">
        <f t="array" ref="AH5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8" t="str">
        <f>MIS[[#This Row],[TRADING SYMBOL]]</f>
        <v>NIFTY2552225050CE</v>
      </c>
      <c r="AJ5088" t="str">
        <f>IF(RIGHT(MIS[[#This Row],[Main/Hedge]],4)="MAIN","MAIN","HEDGE")</f>
        <v>MAIN</v>
      </c>
      <c r="AK5088" t="str" cm="1">
        <f t="array" ref="AK5088">_xlfn._xlws.FILTER(Table4[Column1],ISNUMBER(SEARCH(Table4[Column1],MIS[[#This Row],[OrderUniqueIdentifier]])),"")</f>
        <v>VWAP</v>
      </c>
    </row>
    <row r="5089" spans="1:37" x14ac:dyDescent="0.25">
      <c r="A5089" t="s">
        <v>71</v>
      </c>
      <c r="B5089" t="s">
        <v>705</v>
      </c>
      <c r="C5089" t="s">
        <v>9043</v>
      </c>
      <c r="D5089" t="s">
        <v>72</v>
      </c>
      <c r="E5089" t="s">
        <v>2904</v>
      </c>
      <c r="F5089" t="s">
        <v>73</v>
      </c>
      <c r="G5089" t="s">
        <v>89</v>
      </c>
      <c r="H5089" t="s">
        <v>75</v>
      </c>
      <c r="I5089" t="s">
        <v>76</v>
      </c>
      <c r="J5089" t="s">
        <v>77</v>
      </c>
      <c r="K5089">
        <v>150</v>
      </c>
      <c r="L5089" t="s">
        <v>77</v>
      </c>
      <c r="M5089" t="s">
        <v>78</v>
      </c>
      <c r="N5089" t="s">
        <v>5629</v>
      </c>
      <c r="O5089" t="s">
        <v>9007</v>
      </c>
      <c r="P5089" t="s">
        <v>9007</v>
      </c>
      <c r="Q5089" t="s">
        <v>2907</v>
      </c>
      <c r="R5089" t="s">
        <v>79</v>
      </c>
      <c r="S5089" t="s">
        <v>24</v>
      </c>
      <c r="T5089" t="s">
        <v>2908</v>
      </c>
      <c r="U5089" t="s">
        <v>43</v>
      </c>
      <c r="V5089" t="s">
        <v>80</v>
      </c>
      <c r="W5089">
        <v>25050</v>
      </c>
      <c r="X5089" t="s">
        <v>81</v>
      </c>
      <c r="Y5089">
        <v>-150</v>
      </c>
      <c r="Z5089" t="s">
        <v>9008</v>
      </c>
      <c r="AA5089" t="s">
        <v>9008</v>
      </c>
      <c r="AB5089" t="s">
        <v>90</v>
      </c>
      <c r="AC5089" t="s">
        <v>171</v>
      </c>
      <c r="AD5089">
        <f>_xlfn.XLOOKUP(MIS[[#This Row],[TRADING SYMBOL]],[1]Sheet1!$D:$D,[1]Sheet1!$C:$C)</f>
        <v>160.9</v>
      </c>
      <c r="AE5089">
        <f>MIS[[#This Row],[OrderAverageTradedPrice]]*MIS[[#This Row],[OrderQuantity]]</f>
        <v>25571.25</v>
      </c>
      <c r="AF5089">
        <f>MIS[[#This Row],[LTP]]*MIS[[#This Row],[OrderQuantity]]</f>
        <v>24135</v>
      </c>
      <c r="AG5089">
        <f>IF(MIS[[#This Row],[OrderSide]]="SELL",MIS[[#This Row],[VALUE]]-MIS[[#This Row],[LIVE_VALUE]],MIS[[#This Row],[LIVE_VALUE]]-MIS[[#This Row],[VALUE]])</f>
        <v>1436.25</v>
      </c>
      <c r="AH5089" t="str" cm="1">
        <f t="array" ref="AH5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9" t="str">
        <f>MIS[[#This Row],[TRADING SYMBOL]]</f>
        <v>NIFTY2552225050CE</v>
      </c>
      <c r="AJ5089" t="str">
        <f>IF(RIGHT(MIS[[#This Row],[Main/Hedge]],4)="MAIN","MAIN","HEDGE")</f>
        <v>MAIN</v>
      </c>
      <c r="AK5089" t="str" cm="1">
        <f t="array" ref="AK5089">_xlfn._xlws.FILTER(Table4[Column1],ISNUMBER(SEARCH(Table4[Column1],MIS[[#This Row],[OrderUniqueIdentifier]])),"")</f>
        <v>VWAP</v>
      </c>
    </row>
    <row r="5090" spans="1:37" x14ac:dyDescent="0.25">
      <c r="A5090" t="s">
        <v>71</v>
      </c>
      <c r="B5090" t="s">
        <v>714</v>
      </c>
      <c r="C5090" t="s">
        <v>9044</v>
      </c>
      <c r="D5090" t="s">
        <v>72</v>
      </c>
      <c r="E5090" t="s">
        <v>2904</v>
      </c>
      <c r="F5090" t="s">
        <v>73</v>
      </c>
      <c r="G5090" t="s">
        <v>89</v>
      </c>
      <c r="H5090" t="s">
        <v>75</v>
      </c>
      <c r="I5090" t="s">
        <v>76</v>
      </c>
      <c r="J5090" t="s">
        <v>77</v>
      </c>
      <c r="K5090">
        <v>300</v>
      </c>
      <c r="L5090" t="s">
        <v>77</v>
      </c>
      <c r="M5090" t="s">
        <v>78</v>
      </c>
      <c r="N5090" t="s">
        <v>5629</v>
      </c>
      <c r="O5090" t="s">
        <v>9007</v>
      </c>
      <c r="P5090" t="s">
        <v>9007</v>
      </c>
      <c r="Q5090" t="s">
        <v>2907</v>
      </c>
      <c r="R5090" t="s">
        <v>79</v>
      </c>
      <c r="S5090" t="s">
        <v>24</v>
      </c>
      <c r="T5090" t="s">
        <v>2908</v>
      </c>
      <c r="U5090" t="s">
        <v>43</v>
      </c>
      <c r="V5090" t="s">
        <v>80</v>
      </c>
      <c r="W5090">
        <v>25050</v>
      </c>
      <c r="X5090" t="s">
        <v>81</v>
      </c>
      <c r="Y5090">
        <v>-300</v>
      </c>
      <c r="Z5090" t="s">
        <v>9008</v>
      </c>
      <c r="AA5090" t="s">
        <v>9008</v>
      </c>
      <c r="AB5090" t="s">
        <v>90</v>
      </c>
      <c r="AC5090" t="s">
        <v>171</v>
      </c>
      <c r="AD5090">
        <f>_xlfn.XLOOKUP(MIS[[#This Row],[TRADING SYMBOL]],[1]Sheet1!$D:$D,[1]Sheet1!$C:$C)</f>
        <v>160.9</v>
      </c>
      <c r="AE5090">
        <f>MIS[[#This Row],[OrderAverageTradedPrice]]*MIS[[#This Row],[OrderQuantity]]</f>
        <v>51142.5</v>
      </c>
      <c r="AF5090">
        <f>MIS[[#This Row],[LTP]]*MIS[[#This Row],[OrderQuantity]]</f>
        <v>48270</v>
      </c>
      <c r="AG5090">
        <f>IF(MIS[[#This Row],[OrderSide]]="SELL",MIS[[#This Row],[VALUE]]-MIS[[#This Row],[LIVE_VALUE]],MIS[[#This Row],[LIVE_VALUE]]-MIS[[#This Row],[VALUE]])</f>
        <v>2872.5</v>
      </c>
      <c r="AH5090" t="str" cm="1">
        <f t="array" ref="AH5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0" t="str">
        <f>MIS[[#This Row],[TRADING SYMBOL]]</f>
        <v>NIFTY2552225050CE</v>
      </c>
      <c r="AJ5090" t="str">
        <f>IF(RIGHT(MIS[[#This Row],[Main/Hedge]],4)="MAIN","MAIN","HEDGE")</f>
        <v>MAIN</v>
      </c>
      <c r="AK5090" t="str" cm="1">
        <f t="array" ref="AK5090">_xlfn._xlws.FILTER(Table4[Column1],ISNUMBER(SEARCH(Table4[Column1],MIS[[#This Row],[OrderUniqueIdentifier]])),"")</f>
        <v>VWAP</v>
      </c>
    </row>
    <row r="5091" spans="1:37" x14ac:dyDescent="0.25">
      <c r="A5091" t="s">
        <v>71</v>
      </c>
      <c r="B5091" t="s">
        <v>761</v>
      </c>
      <c r="C5091" t="s">
        <v>9049</v>
      </c>
      <c r="D5091" t="s">
        <v>72</v>
      </c>
      <c r="E5091" t="s">
        <v>2904</v>
      </c>
      <c r="F5091" t="s">
        <v>73</v>
      </c>
      <c r="G5091" t="s">
        <v>89</v>
      </c>
      <c r="H5091" t="s">
        <v>75</v>
      </c>
      <c r="I5091" t="s">
        <v>76</v>
      </c>
      <c r="J5091" t="s">
        <v>77</v>
      </c>
      <c r="K5091">
        <v>150</v>
      </c>
      <c r="L5091" t="s">
        <v>77</v>
      </c>
      <c r="M5091" t="s">
        <v>78</v>
      </c>
      <c r="N5091" t="s">
        <v>3663</v>
      </c>
      <c r="O5091" t="s">
        <v>9007</v>
      </c>
      <c r="P5091" t="s">
        <v>9007</v>
      </c>
      <c r="Q5091" t="s">
        <v>2907</v>
      </c>
      <c r="R5091" t="s">
        <v>79</v>
      </c>
      <c r="S5091" t="s">
        <v>24</v>
      </c>
      <c r="T5091" t="s">
        <v>2908</v>
      </c>
      <c r="U5091" t="s">
        <v>43</v>
      </c>
      <c r="V5091" t="s">
        <v>80</v>
      </c>
      <c r="W5091">
        <v>25050</v>
      </c>
      <c r="X5091" t="s">
        <v>81</v>
      </c>
      <c r="Y5091">
        <v>-150</v>
      </c>
      <c r="Z5091" t="s">
        <v>9008</v>
      </c>
      <c r="AA5091" t="s">
        <v>9008</v>
      </c>
      <c r="AB5091" t="s">
        <v>90</v>
      </c>
      <c r="AC5091" t="s">
        <v>171</v>
      </c>
      <c r="AD5091">
        <f>_xlfn.XLOOKUP(MIS[[#This Row],[TRADING SYMBOL]],[1]Sheet1!$D:$D,[1]Sheet1!$C:$C)</f>
        <v>160.9</v>
      </c>
      <c r="AE5091">
        <f>MIS[[#This Row],[OrderAverageTradedPrice]]*MIS[[#This Row],[OrderQuantity]]</f>
        <v>25567.5</v>
      </c>
      <c r="AF5091">
        <f>MIS[[#This Row],[LTP]]*MIS[[#This Row],[OrderQuantity]]</f>
        <v>24135</v>
      </c>
      <c r="AG5091">
        <f>IF(MIS[[#This Row],[OrderSide]]="SELL",MIS[[#This Row],[VALUE]]-MIS[[#This Row],[LIVE_VALUE]],MIS[[#This Row],[LIVE_VALUE]]-MIS[[#This Row],[VALUE]])</f>
        <v>1432.5</v>
      </c>
      <c r="AH5091" t="str" cm="1">
        <f t="array" ref="AH5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1" t="str">
        <f>MIS[[#This Row],[TRADING SYMBOL]]</f>
        <v>NIFTY2552225050CE</v>
      </c>
      <c r="AJ5091" t="str">
        <f>IF(RIGHT(MIS[[#This Row],[Main/Hedge]],4)="MAIN","MAIN","HEDGE")</f>
        <v>MAIN</v>
      </c>
      <c r="AK5091" t="str" cm="1">
        <f t="array" ref="AK5091">_xlfn._xlws.FILTER(Table4[Column1],ISNUMBER(SEARCH(Table4[Column1],MIS[[#This Row],[OrderUniqueIdentifier]])),"")</f>
        <v>VWAP</v>
      </c>
    </row>
    <row r="5092" spans="1:37" x14ac:dyDescent="0.25">
      <c r="A5092" t="s">
        <v>71</v>
      </c>
      <c r="B5092" t="s">
        <v>787</v>
      </c>
      <c r="C5092" t="s">
        <v>9053</v>
      </c>
      <c r="D5092" t="s">
        <v>72</v>
      </c>
      <c r="E5092" t="s">
        <v>2904</v>
      </c>
      <c r="F5092" t="s">
        <v>73</v>
      </c>
      <c r="G5092" t="s">
        <v>89</v>
      </c>
      <c r="H5092" t="s">
        <v>75</v>
      </c>
      <c r="I5092" t="s">
        <v>76</v>
      </c>
      <c r="J5092" t="s">
        <v>77</v>
      </c>
      <c r="K5092">
        <v>75</v>
      </c>
      <c r="L5092" t="s">
        <v>77</v>
      </c>
      <c r="M5092" t="s">
        <v>78</v>
      </c>
      <c r="N5092" t="s">
        <v>4037</v>
      </c>
      <c r="O5092" t="s">
        <v>9007</v>
      </c>
      <c r="P5092" t="s">
        <v>9007</v>
      </c>
      <c r="Q5092" t="s">
        <v>2907</v>
      </c>
      <c r="R5092" t="s">
        <v>79</v>
      </c>
      <c r="S5092" t="s">
        <v>24</v>
      </c>
      <c r="T5092" t="s">
        <v>2908</v>
      </c>
      <c r="U5092" t="s">
        <v>43</v>
      </c>
      <c r="V5092" t="s">
        <v>80</v>
      </c>
      <c r="W5092">
        <v>25050</v>
      </c>
      <c r="X5092" t="s">
        <v>81</v>
      </c>
      <c r="Y5092">
        <v>-75</v>
      </c>
      <c r="Z5092" t="s">
        <v>9008</v>
      </c>
      <c r="AA5092" t="s">
        <v>9008</v>
      </c>
      <c r="AB5092" t="s">
        <v>90</v>
      </c>
      <c r="AC5092" t="s">
        <v>171</v>
      </c>
      <c r="AD5092">
        <f>_xlfn.XLOOKUP(MIS[[#This Row],[TRADING SYMBOL]],[1]Sheet1!$D:$D,[1]Sheet1!$C:$C)</f>
        <v>160.9</v>
      </c>
      <c r="AE5092">
        <f>MIS[[#This Row],[OrderAverageTradedPrice]]*MIS[[#This Row],[OrderQuantity]]</f>
        <v>12798.75</v>
      </c>
      <c r="AF5092">
        <f>MIS[[#This Row],[LTP]]*MIS[[#This Row],[OrderQuantity]]</f>
        <v>12067.5</v>
      </c>
      <c r="AG5092">
        <f>IF(MIS[[#This Row],[OrderSide]]="SELL",MIS[[#This Row],[VALUE]]-MIS[[#This Row],[LIVE_VALUE]],MIS[[#This Row],[LIVE_VALUE]]-MIS[[#This Row],[VALUE]])</f>
        <v>731.25</v>
      </c>
      <c r="AH5092" t="str" cm="1">
        <f t="array" ref="AH5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2" t="str">
        <f>MIS[[#This Row],[TRADING SYMBOL]]</f>
        <v>NIFTY2552225050CE</v>
      </c>
      <c r="AJ5092" t="str">
        <f>IF(RIGHT(MIS[[#This Row],[Main/Hedge]],4)="MAIN","MAIN","HEDGE")</f>
        <v>MAIN</v>
      </c>
      <c r="AK5092" t="str" cm="1">
        <f t="array" ref="AK5092">_xlfn._xlws.FILTER(Table4[Column1],ISNUMBER(SEARCH(Table4[Column1],MIS[[#This Row],[OrderUniqueIdentifier]])),"")</f>
        <v>VWAP</v>
      </c>
    </row>
    <row r="5093" spans="1:37" x14ac:dyDescent="0.25">
      <c r="A5093" t="s">
        <v>71</v>
      </c>
      <c r="B5093" t="s">
        <v>795</v>
      </c>
      <c r="C5093" t="s">
        <v>9054</v>
      </c>
      <c r="D5093" t="s">
        <v>72</v>
      </c>
      <c r="E5093" t="s">
        <v>2904</v>
      </c>
      <c r="F5093" t="s">
        <v>73</v>
      </c>
      <c r="G5093" t="s">
        <v>89</v>
      </c>
      <c r="H5093" t="s">
        <v>75</v>
      </c>
      <c r="I5093" t="s">
        <v>76</v>
      </c>
      <c r="J5093" t="s">
        <v>77</v>
      </c>
      <c r="K5093">
        <v>150</v>
      </c>
      <c r="L5093" t="s">
        <v>77</v>
      </c>
      <c r="M5093" t="s">
        <v>78</v>
      </c>
      <c r="N5093" t="s">
        <v>9055</v>
      </c>
      <c r="O5093" t="s">
        <v>9007</v>
      </c>
      <c r="P5093" t="s">
        <v>9007</v>
      </c>
      <c r="Q5093" t="s">
        <v>2907</v>
      </c>
      <c r="R5093" t="s">
        <v>79</v>
      </c>
      <c r="S5093" t="s">
        <v>24</v>
      </c>
      <c r="T5093" t="s">
        <v>2908</v>
      </c>
      <c r="U5093" t="s">
        <v>43</v>
      </c>
      <c r="V5093" t="s">
        <v>80</v>
      </c>
      <c r="W5093">
        <v>25050</v>
      </c>
      <c r="X5093" t="s">
        <v>81</v>
      </c>
      <c r="Y5093">
        <v>-150</v>
      </c>
      <c r="Z5093" t="s">
        <v>9008</v>
      </c>
      <c r="AA5093" t="s">
        <v>9008</v>
      </c>
      <c r="AB5093" t="s">
        <v>90</v>
      </c>
      <c r="AC5093" t="s">
        <v>171</v>
      </c>
      <c r="AD5093">
        <f>_xlfn.XLOOKUP(MIS[[#This Row],[TRADING SYMBOL]],[1]Sheet1!$D:$D,[1]Sheet1!$C:$C)</f>
        <v>160.9</v>
      </c>
      <c r="AE5093">
        <f>MIS[[#This Row],[OrderAverageTradedPrice]]*MIS[[#This Row],[OrderQuantity]]</f>
        <v>25578.75</v>
      </c>
      <c r="AF5093">
        <f>MIS[[#This Row],[LTP]]*MIS[[#This Row],[OrderQuantity]]</f>
        <v>24135</v>
      </c>
      <c r="AG5093">
        <f>IF(MIS[[#This Row],[OrderSide]]="SELL",MIS[[#This Row],[VALUE]]-MIS[[#This Row],[LIVE_VALUE]],MIS[[#This Row],[LIVE_VALUE]]-MIS[[#This Row],[VALUE]])</f>
        <v>1443.75</v>
      </c>
      <c r="AH5093" t="str" cm="1">
        <f t="array" ref="AH5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3" t="str">
        <f>MIS[[#This Row],[TRADING SYMBOL]]</f>
        <v>NIFTY2552225050CE</v>
      </c>
      <c r="AJ5093" t="str">
        <f>IF(RIGHT(MIS[[#This Row],[Main/Hedge]],4)="MAIN","MAIN","HEDGE")</f>
        <v>MAIN</v>
      </c>
      <c r="AK5093" t="str" cm="1">
        <f t="array" ref="AK5093">_xlfn._xlws.FILTER(Table4[Column1],ISNUMBER(SEARCH(Table4[Column1],MIS[[#This Row],[OrderUniqueIdentifier]])),"")</f>
        <v>VWAP</v>
      </c>
    </row>
    <row r="5094" spans="1:37" x14ac:dyDescent="0.25">
      <c r="A5094" t="s">
        <v>71</v>
      </c>
      <c r="B5094" t="s">
        <v>839</v>
      </c>
      <c r="C5094" t="s">
        <v>9062</v>
      </c>
      <c r="D5094" t="s">
        <v>72</v>
      </c>
      <c r="E5094" t="s">
        <v>2904</v>
      </c>
      <c r="F5094" t="s">
        <v>73</v>
      </c>
      <c r="G5094" t="s">
        <v>89</v>
      </c>
      <c r="H5094" t="s">
        <v>75</v>
      </c>
      <c r="I5094" t="s">
        <v>76</v>
      </c>
      <c r="J5094" t="s">
        <v>77</v>
      </c>
      <c r="K5094">
        <v>75</v>
      </c>
      <c r="L5094" t="s">
        <v>77</v>
      </c>
      <c r="M5094" t="s">
        <v>78</v>
      </c>
      <c r="N5094" t="s">
        <v>5816</v>
      </c>
      <c r="O5094" t="s">
        <v>9007</v>
      </c>
      <c r="P5094" t="s">
        <v>9007</v>
      </c>
      <c r="Q5094" t="s">
        <v>2907</v>
      </c>
      <c r="R5094" t="s">
        <v>79</v>
      </c>
      <c r="S5094" t="s">
        <v>24</v>
      </c>
      <c r="T5094" t="s">
        <v>2908</v>
      </c>
      <c r="U5094" t="s">
        <v>43</v>
      </c>
      <c r="V5094" t="s">
        <v>80</v>
      </c>
      <c r="W5094">
        <v>25050</v>
      </c>
      <c r="X5094" t="s">
        <v>81</v>
      </c>
      <c r="Y5094">
        <v>-75</v>
      </c>
      <c r="Z5094" t="s">
        <v>9008</v>
      </c>
      <c r="AA5094" t="s">
        <v>9008</v>
      </c>
      <c r="AB5094" t="s">
        <v>90</v>
      </c>
      <c r="AC5094" t="s">
        <v>171</v>
      </c>
      <c r="AD5094">
        <f>_xlfn.XLOOKUP(MIS[[#This Row],[TRADING SYMBOL]],[1]Sheet1!$D:$D,[1]Sheet1!$C:$C)</f>
        <v>160.9</v>
      </c>
      <c r="AE5094">
        <f>MIS[[#This Row],[OrderAverageTradedPrice]]*MIS[[#This Row],[OrderQuantity]]</f>
        <v>12791.25</v>
      </c>
      <c r="AF5094">
        <f>MIS[[#This Row],[LTP]]*MIS[[#This Row],[OrderQuantity]]</f>
        <v>12067.5</v>
      </c>
      <c r="AG5094">
        <f>IF(MIS[[#This Row],[OrderSide]]="SELL",MIS[[#This Row],[VALUE]]-MIS[[#This Row],[LIVE_VALUE]],MIS[[#This Row],[LIVE_VALUE]]-MIS[[#This Row],[VALUE]])</f>
        <v>723.75</v>
      </c>
      <c r="AH5094" t="str" cm="1">
        <f t="array" ref="AH5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4" t="str">
        <f>MIS[[#This Row],[TRADING SYMBOL]]</f>
        <v>NIFTY2552225050CE</v>
      </c>
      <c r="AJ5094" t="str">
        <f>IF(RIGHT(MIS[[#This Row],[Main/Hedge]],4)="MAIN","MAIN","HEDGE")</f>
        <v>MAIN</v>
      </c>
      <c r="AK5094" t="str" cm="1">
        <f t="array" ref="AK5094">_xlfn._xlws.FILTER(Table4[Column1],ISNUMBER(SEARCH(Table4[Column1],MIS[[#This Row],[OrderUniqueIdentifier]])),"")</f>
        <v>VWAP</v>
      </c>
    </row>
    <row r="5095" spans="1:37" x14ac:dyDescent="0.25">
      <c r="A5095" t="s">
        <v>71</v>
      </c>
      <c r="B5095" t="s">
        <v>901</v>
      </c>
      <c r="C5095" t="s">
        <v>9072</v>
      </c>
      <c r="D5095" t="s">
        <v>72</v>
      </c>
      <c r="E5095" t="s">
        <v>2904</v>
      </c>
      <c r="F5095" t="s">
        <v>73</v>
      </c>
      <c r="G5095" t="s">
        <v>89</v>
      </c>
      <c r="H5095" t="s">
        <v>75</v>
      </c>
      <c r="I5095" t="s">
        <v>76</v>
      </c>
      <c r="J5095" t="s">
        <v>77</v>
      </c>
      <c r="K5095">
        <v>150</v>
      </c>
      <c r="L5095" t="s">
        <v>77</v>
      </c>
      <c r="M5095" t="s">
        <v>78</v>
      </c>
      <c r="N5095" t="s">
        <v>6986</v>
      </c>
      <c r="O5095" t="s">
        <v>9021</v>
      </c>
      <c r="P5095" t="s">
        <v>9007</v>
      </c>
      <c r="Q5095" t="s">
        <v>2907</v>
      </c>
      <c r="R5095" t="s">
        <v>79</v>
      </c>
      <c r="S5095" t="s">
        <v>24</v>
      </c>
      <c r="T5095" t="s">
        <v>2908</v>
      </c>
      <c r="U5095" t="s">
        <v>43</v>
      </c>
      <c r="V5095" t="s">
        <v>80</v>
      </c>
      <c r="W5095">
        <v>25050</v>
      </c>
      <c r="X5095" t="s">
        <v>81</v>
      </c>
      <c r="Y5095">
        <v>-150</v>
      </c>
      <c r="Z5095" t="s">
        <v>9022</v>
      </c>
      <c r="AA5095" t="s">
        <v>9008</v>
      </c>
      <c r="AB5095" t="s">
        <v>90</v>
      </c>
      <c r="AC5095" t="s">
        <v>171</v>
      </c>
      <c r="AD5095">
        <f>_xlfn.XLOOKUP(MIS[[#This Row],[TRADING SYMBOL]],[1]Sheet1!$D:$D,[1]Sheet1!$C:$C)</f>
        <v>160.9</v>
      </c>
      <c r="AE5095">
        <f>MIS[[#This Row],[OrderAverageTradedPrice]]*MIS[[#This Row],[OrderQuantity]]</f>
        <v>25402.5</v>
      </c>
      <c r="AF5095">
        <f>MIS[[#This Row],[LTP]]*MIS[[#This Row],[OrderQuantity]]</f>
        <v>24135</v>
      </c>
      <c r="AG5095">
        <f>IF(MIS[[#This Row],[OrderSide]]="SELL",MIS[[#This Row],[VALUE]]-MIS[[#This Row],[LIVE_VALUE]],MIS[[#This Row],[LIVE_VALUE]]-MIS[[#This Row],[VALUE]])</f>
        <v>1267.5</v>
      </c>
      <c r="AH5095" t="str" cm="1">
        <f t="array" ref="AH5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5" t="str">
        <f>MIS[[#This Row],[TRADING SYMBOL]]</f>
        <v>NIFTY2552225050CE</v>
      </c>
      <c r="AJ5095" t="str">
        <f>IF(RIGHT(MIS[[#This Row],[Main/Hedge]],4)="MAIN","MAIN","HEDGE")</f>
        <v>MAIN</v>
      </c>
      <c r="AK5095" t="str" cm="1">
        <f t="array" ref="AK5095">_xlfn._xlws.FILTER(Table4[Column1],ISNUMBER(SEARCH(Table4[Column1],MIS[[#This Row],[OrderUniqueIdentifier]])),"")</f>
        <v>VWAP</v>
      </c>
    </row>
    <row r="5096" spans="1:37" x14ac:dyDescent="0.25">
      <c r="A5096" t="s">
        <v>71</v>
      </c>
      <c r="B5096" t="s">
        <v>931</v>
      </c>
      <c r="C5096" t="s">
        <v>9078</v>
      </c>
      <c r="D5096" t="s">
        <v>72</v>
      </c>
      <c r="E5096" t="s">
        <v>2904</v>
      </c>
      <c r="F5096" t="s">
        <v>73</v>
      </c>
      <c r="G5096" t="s">
        <v>89</v>
      </c>
      <c r="H5096" t="s">
        <v>75</v>
      </c>
      <c r="I5096" t="s">
        <v>76</v>
      </c>
      <c r="J5096" t="s">
        <v>77</v>
      </c>
      <c r="K5096">
        <v>450</v>
      </c>
      <c r="L5096" t="s">
        <v>77</v>
      </c>
      <c r="M5096" t="s">
        <v>78</v>
      </c>
      <c r="N5096" t="s">
        <v>9079</v>
      </c>
      <c r="O5096" t="s">
        <v>9007</v>
      </c>
      <c r="P5096" t="s">
        <v>9007</v>
      </c>
      <c r="Q5096" t="s">
        <v>2907</v>
      </c>
      <c r="R5096" t="s">
        <v>79</v>
      </c>
      <c r="S5096" t="s">
        <v>24</v>
      </c>
      <c r="T5096" t="s">
        <v>2908</v>
      </c>
      <c r="U5096" t="s">
        <v>43</v>
      </c>
      <c r="V5096" t="s">
        <v>80</v>
      </c>
      <c r="W5096">
        <v>25050</v>
      </c>
      <c r="X5096" t="s">
        <v>81</v>
      </c>
      <c r="Y5096">
        <v>-450</v>
      </c>
      <c r="Z5096" t="s">
        <v>9008</v>
      </c>
      <c r="AA5096" t="s">
        <v>9008</v>
      </c>
      <c r="AB5096" t="s">
        <v>90</v>
      </c>
      <c r="AC5096" t="s">
        <v>171</v>
      </c>
      <c r="AD5096">
        <f>_xlfn.XLOOKUP(MIS[[#This Row],[TRADING SYMBOL]],[1]Sheet1!$D:$D,[1]Sheet1!$C:$C)</f>
        <v>160.9</v>
      </c>
      <c r="AE5096">
        <f>MIS[[#This Row],[OrderAverageTradedPrice]]*MIS[[#This Row],[OrderQuantity]]</f>
        <v>76803.75</v>
      </c>
      <c r="AF5096">
        <f>MIS[[#This Row],[LTP]]*MIS[[#This Row],[OrderQuantity]]</f>
        <v>72405</v>
      </c>
      <c r="AG5096">
        <f>IF(MIS[[#This Row],[OrderSide]]="SELL",MIS[[#This Row],[VALUE]]-MIS[[#This Row],[LIVE_VALUE]],MIS[[#This Row],[LIVE_VALUE]]-MIS[[#This Row],[VALUE]])</f>
        <v>4398.75</v>
      </c>
      <c r="AH5096" t="str" cm="1">
        <f t="array" ref="AH5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6" t="str">
        <f>MIS[[#This Row],[TRADING SYMBOL]]</f>
        <v>NIFTY2552225050CE</v>
      </c>
      <c r="AJ5096" t="str">
        <f>IF(RIGHT(MIS[[#This Row],[Main/Hedge]],4)="MAIN","MAIN","HEDGE")</f>
        <v>MAIN</v>
      </c>
      <c r="AK5096" t="str" cm="1">
        <f t="array" ref="AK5096">_xlfn._xlws.FILTER(Table4[Column1],ISNUMBER(SEARCH(Table4[Column1],MIS[[#This Row],[OrderUniqueIdentifier]])),"")</f>
        <v>VWAP</v>
      </c>
    </row>
    <row r="5097" spans="1:37" x14ac:dyDescent="0.25">
      <c r="A5097" t="s">
        <v>71</v>
      </c>
      <c r="B5097" t="s">
        <v>978</v>
      </c>
      <c r="C5097" t="s">
        <v>9088</v>
      </c>
      <c r="D5097" t="s">
        <v>72</v>
      </c>
      <c r="E5097" t="s">
        <v>2904</v>
      </c>
      <c r="F5097" t="s">
        <v>73</v>
      </c>
      <c r="G5097" t="s">
        <v>89</v>
      </c>
      <c r="H5097" t="s">
        <v>75</v>
      </c>
      <c r="I5097" t="s">
        <v>76</v>
      </c>
      <c r="J5097" t="s">
        <v>77</v>
      </c>
      <c r="K5097">
        <v>150</v>
      </c>
      <c r="L5097" t="s">
        <v>77</v>
      </c>
      <c r="M5097" t="s">
        <v>78</v>
      </c>
      <c r="N5097" t="s">
        <v>3637</v>
      </c>
      <c r="O5097" t="s">
        <v>9007</v>
      </c>
      <c r="P5097" t="s">
        <v>9007</v>
      </c>
      <c r="Q5097" t="s">
        <v>2907</v>
      </c>
      <c r="R5097" t="s">
        <v>79</v>
      </c>
      <c r="S5097" t="s">
        <v>24</v>
      </c>
      <c r="T5097" t="s">
        <v>2908</v>
      </c>
      <c r="U5097" t="s">
        <v>43</v>
      </c>
      <c r="V5097" t="s">
        <v>80</v>
      </c>
      <c r="W5097">
        <v>25050</v>
      </c>
      <c r="X5097" t="s">
        <v>81</v>
      </c>
      <c r="Y5097">
        <v>-150</v>
      </c>
      <c r="Z5097" t="s">
        <v>9008</v>
      </c>
      <c r="AA5097" t="s">
        <v>9008</v>
      </c>
      <c r="AB5097" t="s">
        <v>90</v>
      </c>
      <c r="AC5097" t="s">
        <v>171</v>
      </c>
      <c r="AD5097">
        <f>_xlfn.XLOOKUP(MIS[[#This Row],[TRADING SYMBOL]],[1]Sheet1!$D:$D,[1]Sheet1!$C:$C)</f>
        <v>160.9</v>
      </c>
      <c r="AE5097">
        <f>MIS[[#This Row],[OrderAverageTradedPrice]]*MIS[[#This Row],[OrderQuantity]]</f>
        <v>25563.75</v>
      </c>
      <c r="AF5097">
        <f>MIS[[#This Row],[LTP]]*MIS[[#This Row],[OrderQuantity]]</f>
        <v>24135</v>
      </c>
      <c r="AG5097">
        <f>IF(MIS[[#This Row],[OrderSide]]="SELL",MIS[[#This Row],[VALUE]]-MIS[[#This Row],[LIVE_VALUE]],MIS[[#This Row],[LIVE_VALUE]]-MIS[[#This Row],[VALUE]])</f>
        <v>1428.75</v>
      </c>
      <c r="AH5097" t="str" cm="1">
        <f t="array" ref="AH5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7" t="str">
        <f>MIS[[#This Row],[TRADING SYMBOL]]</f>
        <v>NIFTY2552225050CE</v>
      </c>
      <c r="AJ5097" t="str">
        <f>IF(RIGHT(MIS[[#This Row],[Main/Hedge]],4)="MAIN","MAIN","HEDGE")</f>
        <v>MAIN</v>
      </c>
      <c r="AK5097" t="str" cm="1">
        <f t="array" ref="AK5097">_xlfn._xlws.FILTER(Table4[Column1],ISNUMBER(SEARCH(Table4[Column1],MIS[[#This Row],[OrderUniqueIdentifier]])),"")</f>
        <v>VWAP</v>
      </c>
    </row>
    <row r="5098" spans="1:37" x14ac:dyDescent="0.25">
      <c r="A5098" t="s">
        <v>71</v>
      </c>
      <c r="B5098" t="s">
        <v>1021</v>
      </c>
      <c r="C5098" t="s">
        <v>9097</v>
      </c>
      <c r="D5098" t="s">
        <v>72</v>
      </c>
      <c r="E5098" t="s">
        <v>2904</v>
      </c>
      <c r="F5098" t="s">
        <v>73</v>
      </c>
      <c r="G5098" t="s">
        <v>89</v>
      </c>
      <c r="H5098" t="s">
        <v>75</v>
      </c>
      <c r="I5098" t="s">
        <v>76</v>
      </c>
      <c r="J5098" t="s">
        <v>77</v>
      </c>
      <c r="K5098">
        <v>225</v>
      </c>
      <c r="L5098" t="s">
        <v>77</v>
      </c>
      <c r="M5098" t="s">
        <v>78</v>
      </c>
      <c r="N5098" t="s">
        <v>4826</v>
      </c>
      <c r="O5098" t="s">
        <v>9007</v>
      </c>
      <c r="P5098" t="s">
        <v>9007</v>
      </c>
      <c r="Q5098" t="s">
        <v>2907</v>
      </c>
      <c r="R5098" t="s">
        <v>79</v>
      </c>
      <c r="S5098" t="s">
        <v>24</v>
      </c>
      <c r="T5098" t="s">
        <v>2908</v>
      </c>
      <c r="U5098" t="s">
        <v>43</v>
      </c>
      <c r="V5098" t="s">
        <v>80</v>
      </c>
      <c r="W5098">
        <v>25050</v>
      </c>
      <c r="X5098" t="s">
        <v>81</v>
      </c>
      <c r="Y5098">
        <v>-225</v>
      </c>
      <c r="Z5098" t="s">
        <v>9008</v>
      </c>
      <c r="AA5098" t="s">
        <v>9008</v>
      </c>
      <c r="AB5098" t="s">
        <v>90</v>
      </c>
      <c r="AC5098" t="s">
        <v>171</v>
      </c>
      <c r="AD5098">
        <f>_xlfn.XLOOKUP(MIS[[#This Row],[TRADING SYMBOL]],[1]Sheet1!$D:$D,[1]Sheet1!$C:$C)</f>
        <v>160.9</v>
      </c>
      <c r="AE5098">
        <f>MIS[[#This Row],[OrderAverageTradedPrice]]*MIS[[#This Row],[OrderQuantity]]</f>
        <v>38362.5</v>
      </c>
      <c r="AF5098">
        <f>MIS[[#This Row],[LTP]]*MIS[[#This Row],[OrderQuantity]]</f>
        <v>36202.5</v>
      </c>
      <c r="AG5098">
        <f>IF(MIS[[#This Row],[OrderSide]]="SELL",MIS[[#This Row],[VALUE]]-MIS[[#This Row],[LIVE_VALUE]],MIS[[#This Row],[LIVE_VALUE]]-MIS[[#This Row],[VALUE]])</f>
        <v>2160</v>
      </c>
      <c r="AH5098" t="str" cm="1">
        <f t="array" ref="AH5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8" t="str">
        <f>MIS[[#This Row],[TRADING SYMBOL]]</f>
        <v>NIFTY2552225050CE</v>
      </c>
      <c r="AJ5098" t="str">
        <f>IF(RIGHT(MIS[[#This Row],[Main/Hedge]],4)="MAIN","MAIN","HEDGE")</f>
        <v>MAIN</v>
      </c>
      <c r="AK5098" t="str" cm="1">
        <f t="array" ref="AK5098">_xlfn._xlws.FILTER(Table4[Column1],ISNUMBER(SEARCH(Table4[Column1],MIS[[#This Row],[OrderUniqueIdentifier]])),"")</f>
        <v>VWAP</v>
      </c>
    </row>
    <row r="5099" spans="1:37" x14ac:dyDescent="0.25">
      <c r="A5099" t="s">
        <v>71</v>
      </c>
      <c r="B5099" t="s">
        <v>1037</v>
      </c>
      <c r="C5099" t="s">
        <v>9100</v>
      </c>
      <c r="D5099" t="s">
        <v>72</v>
      </c>
      <c r="E5099" t="s">
        <v>2904</v>
      </c>
      <c r="F5099" t="s">
        <v>73</v>
      </c>
      <c r="G5099" t="s">
        <v>89</v>
      </c>
      <c r="H5099" t="s">
        <v>75</v>
      </c>
      <c r="I5099" t="s">
        <v>76</v>
      </c>
      <c r="J5099" t="s">
        <v>77</v>
      </c>
      <c r="K5099">
        <v>150</v>
      </c>
      <c r="L5099" t="s">
        <v>77</v>
      </c>
      <c r="M5099" t="s">
        <v>78</v>
      </c>
      <c r="N5099" t="s">
        <v>4127</v>
      </c>
      <c r="O5099" t="s">
        <v>9007</v>
      </c>
      <c r="P5099" t="s">
        <v>9007</v>
      </c>
      <c r="Q5099" t="s">
        <v>2907</v>
      </c>
      <c r="R5099" t="s">
        <v>79</v>
      </c>
      <c r="S5099" t="s">
        <v>24</v>
      </c>
      <c r="T5099" t="s">
        <v>2908</v>
      </c>
      <c r="U5099" t="s">
        <v>43</v>
      </c>
      <c r="V5099" t="s">
        <v>80</v>
      </c>
      <c r="W5099">
        <v>25050</v>
      </c>
      <c r="X5099" t="s">
        <v>81</v>
      </c>
      <c r="Y5099">
        <v>-150</v>
      </c>
      <c r="Z5099" t="s">
        <v>9008</v>
      </c>
      <c r="AA5099" t="s">
        <v>9008</v>
      </c>
      <c r="AB5099" t="s">
        <v>90</v>
      </c>
      <c r="AC5099" t="s">
        <v>171</v>
      </c>
      <c r="AD5099">
        <f>_xlfn.XLOOKUP(MIS[[#This Row],[TRADING SYMBOL]],[1]Sheet1!$D:$D,[1]Sheet1!$C:$C)</f>
        <v>160.9</v>
      </c>
      <c r="AE5099">
        <f>MIS[[#This Row],[OrderAverageTradedPrice]]*MIS[[#This Row],[OrderQuantity]]</f>
        <v>25605</v>
      </c>
      <c r="AF5099">
        <f>MIS[[#This Row],[LTP]]*MIS[[#This Row],[OrderQuantity]]</f>
        <v>24135</v>
      </c>
      <c r="AG5099">
        <f>IF(MIS[[#This Row],[OrderSide]]="SELL",MIS[[#This Row],[VALUE]]-MIS[[#This Row],[LIVE_VALUE]],MIS[[#This Row],[LIVE_VALUE]]-MIS[[#This Row],[VALUE]])</f>
        <v>1470</v>
      </c>
      <c r="AH5099" t="str" cm="1">
        <f t="array" ref="AH5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9" t="str">
        <f>MIS[[#This Row],[TRADING SYMBOL]]</f>
        <v>NIFTY2552225050CE</v>
      </c>
      <c r="AJ5099" t="str">
        <f>IF(RIGHT(MIS[[#This Row],[Main/Hedge]],4)="MAIN","MAIN","HEDGE")</f>
        <v>MAIN</v>
      </c>
      <c r="AK5099" t="str" cm="1">
        <f t="array" ref="AK5099">_xlfn._xlws.FILTER(Table4[Column1],ISNUMBER(SEARCH(Table4[Column1],MIS[[#This Row],[OrderUniqueIdentifier]])),"")</f>
        <v>VWAP</v>
      </c>
    </row>
    <row r="5100" spans="1:37" x14ac:dyDescent="0.25">
      <c r="A5100" t="s">
        <v>71</v>
      </c>
      <c r="B5100" t="s">
        <v>1045</v>
      </c>
      <c r="C5100" t="s">
        <v>9101</v>
      </c>
      <c r="D5100" t="s">
        <v>72</v>
      </c>
      <c r="E5100" t="s">
        <v>2904</v>
      </c>
      <c r="F5100" t="s">
        <v>73</v>
      </c>
      <c r="G5100" t="s">
        <v>89</v>
      </c>
      <c r="H5100" t="s">
        <v>75</v>
      </c>
      <c r="I5100" t="s">
        <v>76</v>
      </c>
      <c r="J5100" t="s">
        <v>77</v>
      </c>
      <c r="K5100">
        <v>300</v>
      </c>
      <c r="L5100" t="s">
        <v>77</v>
      </c>
      <c r="M5100" t="s">
        <v>78</v>
      </c>
      <c r="N5100" t="s">
        <v>9102</v>
      </c>
      <c r="O5100" t="s">
        <v>9021</v>
      </c>
      <c r="P5100" t="s">
        <v>9007</v>
      </c>
      <c r="Q5100" t="s">
        <v>2907</v>
      </c>
      <c r="R5100" t="s">
        <v>79</v>
      </c>
      <c r="S5100" t="s">
        <v>24</v>
      </c>
      <c r="T5100" t="s">
        <v>2908</v>
      </c>
      <c r="U5100" t="s">
        <v>43</v>
      </c>
      <c r="V5100" t="s">
        <v>80</v>
      </c>
      <c r="W5100">
        <v>25050</v>
      </c>
      <c r="X5100" t="s">
        <v>81</v>
      </c>
      <c r="Y5100">
        <v>-300</v>
      </c>
      <c r="Z5100" t="s">
        <v>9022</v>
      </c>
      <c r="AA5100" t="s">
        <v>9008</v>
      </c>
      <c r="AB5100" t="s">
        <v>90</v>
      </c>
      <c r="AC5100" t="s">
        <v>171</v>
      </c>
      <c r="AD5100">
        <f>_xlfn.XLOOKUP(MIS[[#This Row],[TRADING SYMBOL]],[1]Sheet1!$D:$D,[1]Sheet1!$C:$C)</f>
        <v>160.9</v>
      </c>
      <c r="AE5100">
        <f>MIS[[#This Row],[OrderAverageTradedPrice]]*MIS[[#This Row],[OrderQuantity]]</f>
        <v>50793.75</v>
      </c>
      <c r="AF5100">
        <f>MIS[[#This Row],[LTP]]*MIS[[#This Row],[OrderQuantity]]</f>
        <v>48270</v>
      </c>
      <c r="AG5100">
        <f>IF(MIS[[#This Row],[OrderSide]]="SELL",MIS[[#This Row],[VALUE]]-MIS[[#This Row],[LIVE_VALUE]],MIS[[#This Row],[LIVE_VALUE]]-MIS[[#This Row],[VALUE]])</f>
        <v>2523.75</v>
      </c>
      <c r="AH5100" t="str" cm="1">
        <f t="array" ref="AH5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0" t="str">
        <f>MIS[[#This Row],[TRADING SYMBOL]]</f>
        <v>NIFTY2552225050CE</v>
      </c>
      <c r="AJ5100" t="str">
        <f>IF(RIGHT(MIS[[#This Row],[Main/Hedge]],4)="MAIN","MAIN","HEDGE")</f>
        <v>MAIN</v>
      </c>
      <c r="AK5100" t="str" cm="1">
        <f t="array" ref="AK5100">_xlfn._xlws.FILTER(Table4[Column1],ISNUMBER(SEARCH(Table4[Column1],MIS[[#This Row],[OrderUniqueIdentifier]])),"")</f>
        <v>VWAP</v>
      </c>
    </row>
    <row r="5101" spans="1:37" x14ac:dyDescent="0.25">
      <c r="A5101" t="s">
        <v>71</v>
      </c>
      <c r="B5101" t="s">
        <v>1086</v>
      </c>
      <c r="C5101" t="s">
        <v>9108</v>
      </c>
      <c r="D5101" t="s">
        <v>72</v>
      </c>
      <c r="E5101" t="s">
        <v>2904</v>
      </c>
      <c r="F5101" t="s">
        <v>73</v>
      </c>
      <c r="G5101" t="s">
        <v>89</v>
      </c>
      <c r="H5101" t="s">
        <v>75</v>
      </c>
      <c r="I5101" t="s">
        <v>76</v>
      </c>
      <c r="J5101" t="s">
        <v>77</v>
      </c>
      <c r="K5101">
        <v>225</v>
      </c>
      <c r="L5101" t="s">
        <v>77</v>
      </c>
      <c r="M5101" t="s">
        <v>78</v>
      </c>
      <c r="N5101" t="s">
        <v>3909</v>
      </c>
      <c r="O5101" t="s">
        <v>9007</v>
      </c>
      <c r="P5101" t="s">
        <v>9007</v>
      </c>
      <c r="Q5101" t="s">
        <v>2907</v>
      </c>
      <c r="R5101" t="s">
        <v>79</v>
      </c>
      <c r="S5101" t="s">
        <v>24</v>
      </c>
      <c r="T5101" t="s">
        <v>2908</v>
      </c>
      <c r="U5101" t="s">
        <v>43</v>
      </c>
      <c r="V5101" t="s">
        <v>80</v>
      </c>
      <c r="W5101">
        <v>25050</v>
      </c>
      <c r="X5101" t="s">
        <v>81</v>
      </c>
      <c r="Y5101">
        <v>-225</v>
      </c>
      <c r="Z5101" t="s">
        <v>9008</v>
      </c>
      <c r="AA5101" t="s">
        <v>9008</v>
      </c>
      <c r="AB5101" t="s">
        <v>90</v>
      </c>
      <c r="AC5101" t="s">
        <v>171</v>
      </c>
      <c r="AD5101">
        <f>_xlfn.XLOOKUP(MIS[[#This Row],[TRADING SYMBOL]],[1]Sheet1!$D:$D,[1]Sheet1!$C:$C)</f>
        <v>160.9</v>
      </c>
      <c r="AE5101">
        <f>MIS[[#This Row],[OrderAverageTradedPrice]]*MIS[[#This Row],[OrderQuantity]]</f>
        <v>38272.5</v>
      </c>
      <c r="AF5101">
        <f>MIS[[#This Row],[LTP]]*MIS[[#This Row],[OrderQuantity]]</f>
        <v>36202.5</v>
      </c>
      <c r="AG5101">
        <f>IF(MIS[[#This Row],[OrderSide]]="SELL",MIS[[#This Row],[VALUE]]-MIS[[#This Row],[LIVE_VALUE]],MIS[[#This Row],[LIVE_VALUE]]-MIS[[#This Row],[VALUE]])</f>
        <v>2070</v>
      </c>
      <c r="AH5101" t="str" cm="1">
        <f t="array" ref="AH5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1" t="str">
        <f>MIS[[#This Row],[TRADING SYMBOL]]</f>
        <v>NIFTY2552225050CE</v>
      </c>
      <c r="AJ5101" t="str">
        <f>IF(RIGHT(MIS[[#This Row],[Main/Hedge]],4)="MAIN","MAIN","HEDGE")</f>
        <v>MAIN</v>
      </c>
      <c r="AK5101" t="str" cm="1">
        <f t="array" ref="AK5101">_xlfn._xlws.FILTER(Table4[Column1],ISNUMBER(SEARCH(Table4[Column1],MIS[[#This Row],[OrderUniqueIdentifier]])),"")</f>
        <v>VWAP</v>
      </c>
    </row>
    <row r="5102" spans="1:37" x14ac:dyDescent="0.25">
      <c r="A5102" t="s">
        <v>71</v>
      </c>
      <c r="B5102" t="s">
        <v>1135</v>
      </c>
      <c r="C5102" t="s">
        <v>9120</v>
      </c>
      <c r="D5102" t="s">
        <v>72</v>
      </c>
      <c r="E5102" t="s">
        <v>2904</v>
      </c>
      <c r="F5102" t="s">
        <v>73</v>
      </c>
      <c r="G5102" t="s">
        <v>89</v>
      </c>
      <c r="H5102" t="s">
        <v>75</v>
      </c>
      <c r="I5102" t="s">
        <v>76</v>
      </c>
      <c r="J5102" t="s">
        <v>77</v>
      </c>
      <c r="K5102">
        <v>825</v>
      </c>
      <c r="L5102" t="s">
        <v>77</v>
      </c>
      <c r="M5102" t="s">
        <v>78</v>
      </c>
      <c r="N5102" t="s">
        <v>9121</v>
      </c>
      <c r="O5102" t="s">
        <v>9007</v>
      </c>
      <c r="P5102" t="s">
        <v>9007</v>
      </c>
      <c r="Q5102" t="s">
        <v>2907</v>
      </c>
      <c r="R5102" t="s">
        <v>79</v>
      </c>
      <c r="S5102" t="s">
        <v>24</v>
      </c>
      <c r="T5102" t="s">
        <v>2908</v>
      </c>
      <c r="U5102" t="s">
        <v>43</v>
      </c>
      <c r="V5102" t="s">
        <v>80</v>
      </c>
      <c r="W5102">
        <v>25050</v>
      </c>
      <c r="X5102" t="s">
        <v>81</v>
      </c>
      <c r="Y5102">
        <v>-825</v>
      </c>
      <c r="Z5102" t="s">
        <v>9008</v>
      </c>
      <c r="AA5102" t="s">
        <v>9008</v>
      </c>
      <c r="AB5102" t="s">
        <v>90</v>
      </c>
      <c r="AC5102" t="s">
        <v>171</v>
      </c>
      <c r="AD5102">
        <f>_xlfn.XLOOKUP(MIS[[#This Row],[TRADING SYMBOL]],[1]Sheet1!$D:$D,[1]Sheet1!$C:$C)</f>
        <v>160.9</v>
      </c>
      <c r="AE5102">
        <f>MIS[[#This Row],[OrderAverageTradedPrice]]*MIS[[#This Row],[OrderQuantity]]</f>
        <v>140651.24999999948</v>
      </c>
      <c r="AF5102">
        <f>MIS[[#This Row],[LTP]]*MIS[[#This Row],[OrderQuantity]]</f>
        <v>132742.5</v>
      </c>
      <c r="AG5102">
        <f>IF(MIS[[#This Row],[OrderSide]]="SELL",MIS[[#This Row],[VALUE]]-MIS[[#This Row],[LIVE_VALUE]],MIS[[#This Row],[LIVE_VALUE]]-MIS[[#This Row],[VALUE]])</f>
        <v>7908.7499999994761</v>
      </c>
      <c r="AH5102" t="str" cm="1">
        <f t="array" ref="AH5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2" t="str">
        <f>MIS[[#This Row],[TRADING SYMBOL]]</f>
        <v>NIFTY2552225050CE</v>
      </c>
      <c r="AJ5102" t="str">
        <f>IF(RIGHT(MIS[[#This Row],[Main/Hedge]],4)="MAIN","MAIN","HEDGE")</f>
        <v>MAIN</v>
      </c>
      <c r="AK5102" t="str" cm="1">
        <f t="array" ref="AK5102">_xlfn._xlws.FILTER(Table4[Column1],ISNUMBER(SEARCH(Table4[Column1],MIS[[#This Row],[OrderUniqueIdentifier]])),"")</f>
        <v>VWAP</v>
      </c>
    </row>
    <row r="5103" spans="1:37" x14ac:dyDescent="0.25">
      <c r="A5103" t="s">
        <v>71</v>
      </c>
      <c r="B5103" t="s">
        <v>1178</v>
      </c>
      <c r="C5103" t="s">
        <v>9127</v>
      </c>
      <c r="D5103" t="s">
        <v>72</v>
      </c>
      <c r="E5103" t="s">
        <v>2904</v>
      </c>
      <c r="F5103" t="s">
        <v>73</v>
      </c>
      <c r="G5103" t="s">
        <v>89</v>
      </c>
      <c r="H5103" t="s">
        <v>75</v>
      </c>
      <c r="I5103" t="s">
        <v>76</v>
      </c>
      <c r="J5103" t="s">
        <v>77</v>
      </c>
      <c r="K5103">
        <v>750</v>
      </c>
      <c r="L5103" t="s">
        <v>77</v>
      </c>
      <c r="M5103" t="s">
        <v>78</v>
      </c>
      <c r="N5103" t="s">
        <v>9055</v>
      </c>
      <c r="O5103" t="s">
        <v>9007</v>
      </c>
      <c r="P5103" t="s">
        <v>9007</v>
      </c>
      <c r="Q5103" t="s">
        <v>2907</v>
      </c>
      <c r="R5103" t="s">
        <v>79</v>
      </c>
      <c r="S5103" t="s">
        <v>24</v>
      </c>
      <c r="T5103" t="s">
        <v>2908</v>
      </c>
      <c r="U5103" t="s">
        <v>43</v>
      </c>
      <c r="V5103" t="s">
        <v>80</v>
      </c>
      <c r="W5103">
        <v>25050</v>
      </c>
      <c r="X5103" t="s">
        <v>81</v>
      </c>
      <c r="Y5103">
        <v>-750</v>
      </c>
      <c r="Z5103" t="s">
        <v>9008</v>
      </c>
      <c r="AA5103" t="s">
        <v>9008</v>
      </c>
      <c r="AB5103" t="s">
        <v>90</v>
      </c>
      <c r="AC5103" t="s">
        <v>171</v>
      </c>
      <c r="AD5103">
        <f>_xlfn.XLOOKUP(MIS[[#This Row],[TRADING SYMBOL]],[1]Sheet1!$D:$D,[1]Sheet1!$C:$C)</f>
        <v>160.9</v>
      </c>
      <c r="AE5103">
        <f>MIS[[#This Row],[OrderAverageTradedPrice]]*MIS[[#This Row],[OrderQuantity]]</f>
        <v>127893.75</v>
      </c>
      <c r="AF5103">
        <f>MIS[[#This Row],[LTP]]*MIS[[#This Row],[OrderQuantity]]</f>
        <v>120675</v>
      </c>
      <c r="AG5103">
        <f>IF(MIS[[#This Row],[OrderSide]]="SELL",MIS[[#This Row],[VALUE]]-MIS[[#This Row],[LIVE_VALUE]],MIS[[#This Row],[LIVE_VALUE]]-MIS[[#This Row],[VALUE]])</f>
        <v>7218.75</v>
      </c>
      <c r="AH5103" t="str" cm="1">
        <f t="array" ref="AH5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3" t="str">
        <f>MIS[[#This Row],[TRADING SYMBOL]]</f>
        <v>NIFTY2552225050CE</v>
      </c>
      <c r="AJ5103" t="str">
        <f>IF(RIGHT(MIS[[#This Row],[Main/Hedge]],4)="MAIN","MAIN","HEDGE")</f>
        <v>MAIN</v>
      </c>
      <c r="AK5103" t="str" cm="1">
        <f t="array" ref="AK5103">_xlfn._xlws.FILTER(Table4[Column1],ISNUMBER(SEARCH(Table4[Column1],MIS[[#This Row],[OrderUniqueIdentifier]])),"")</f>
        <v>VWAP</v>
      </c>
    </row>
    <row r="5104" spans="1:37" x14ac:dyDescent="0.25">
      <c r="A5104" t="s">
        <v>71</v>
      </c>
      <c r="B5104" t="s">
        <v>1210</v>
      </c>
      <c r="C5104" t="s">
        <v>9131</v>
      </c>
      <c r="D5104" t="s">
        <v>72</v>
      </c>
      <c r="E5104" t="s">
        <v>2904</v>
      </c>
      <c r="F5104" t="s">
        <v>73</v>
      </c>
      <c r="G5104" t="s">
        <v>89</v>
      </c>
      <c r="H5104" t="s">
        <v>75</v>
      </c>
      <c r="I5104" t="s">
        <v>76</v>
      </c>
      <c r="J5104" t="s">
        <v>77</v>
      </c>
      <c r="K5104">
        <v>150</v>
      </c>
      <c r="L5104" t="s">
        <v>77</v>
      </c>
      <c r="M5104" t="s">
        <v>78</v>
      </c>
      <c r="N5104" t="s">
        <v>5816</v>
      </c>
      <c r="O5104" t="s">
        <v>9007</v>
      </c>
      <c r="P5104" t="s">
        <v>9007</v>
      </c>
      <c r="Q5104" t="s">
        <v>2907</v>
      </c>
      <c r="R5104" t="s">
        <v>79</v>
      </c>
      <c r="S5104" t="s">
        <v>24</v>
      </c>
      <c r="T5104" t="s">
        <v>2908</v>
      </c>
      <c r="U5104" t="s">
        <v>43</v>
      </c>
      <c r="V5104" t="s">
        <v>80</v>
      </c>
      <c r="W5104">
        <v>25050</v>
      </c>
      <c r="X5104" t="s">
        <v>81</v>
      </c>
      <c r="Y5104">
        <v>-150</v>
      </c>
      <c r="Z5104" t="s">
        <v>9008</v>
      </c>
      <c r="AA5104" t="s">
        <v>9008</v>
      </c>
      <c r="AB5104" t="s">
        <v>90</v>
      </c>
      <c r="AC5104" t="s">
        <v>171</v>
      </c>
      <c r="AD5104">
        <f>_xlfn.XLOOKUP(MIS[[#This Row],[TRADING SYMBOL]],[1]Sheet1!$D:$D,[1]Sheet1!$C:$C)</f>
        <v>160.9</v>
      </c>
      <c r="AE5104">
        <f>MIS[[#This Row],[OrderAverageTradedPrice]]*MIS[[#This Row],[OrderQuantity]]</f>
        <v>25582.5</v>
      </c>
      <c r="AF5104">
        <f>MIS[[#This Row],[LTP]]*MIS[[#This Row],[OrderQuantity]]</f>
        <v>24135</v>
      </c>
      <c r="AG5104">
        <f>IF(MIS[[#This Row],[OrderSide]]="SELL",MIS[[#This Row],[VALUE]]-MIS[[#This Row],[LIVE_VALUE]],MIS[[#This Row],[LIVE_VALUE]]-MIS[[#This Row],[VALUE]])</f>
        <v>1447.5</v>
      </c>
      <c r="AH5104" t="str" cm="1">
        <f t="array" ref="AH5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4" t="str">
        <f>MIS[[#This Row],[TRADING SYMBOL]]</f>
        <v>NIFTY2552225050CE</v>
      </c>
      <c r="AJ5104" t="str">
        <f>IF(RIGHT(MIS[[#This Row],[Main/Hedge]],4)="MAIN","MAIN","HEDGE")</f>
        <v>MAIN</v>
      </c>
      <c r="AK5104" t="str" cm="1">
        <f t="array" ref="AK5104">_xlfn._xlws.FILTER(Table4[Column1],ISNUMBER(SEARCH(Table4[Column1],MIS[[#This Row],[OrderUniqueIdentifier]])),"")</f>
        <v>VWAP</v>
      </c>
    </row>
    <row r="5105" spans="1:37" x14ac:dyDescent="0.25">
      <c r="A5105" t="s">
        <v>71</v>
      </c>
      <c r="B5105" t="s">
        <v>1235</v>
      </c>
      <c r="C5105" t="s">
        <v>9136</v>
      </c>
      <c r="D5105" t="s">
        <v>72</v>
      </c>
      <c r="E5105" t="s">
        <v>2904</v>
      </c>
      <c r="F5105" t="s">
        <v>73</v>
      </c>
      <c r="G5105" t="s">
        <v>89</v>
      </c>
      <c r="H5105" t="s">
        <v>75</v>
      </c>
      <c r="I5105" t="s">
        <v>76</v>
      </c>
      <c r="J5105" t="s">
        <v>77</v>
      </c>
      <c r="K5105">
        <v>450</v>
      </c>
      <c r="L5105" t="s">
        <v>77</v>
      </c>
      <c r="M5105" t="s">
        <v>78</v>
      </c>
      <c r="N5105" t="s">
        <v>9137</v>
      </c>
      <c r="O5105" t="s">
        <v>9007</v>
      </c>
      <c r="P5105" t="s">
        <v>9007</v>
      </c>
      <c r="Q5105" t="s">
        <v>2907</v>
      </c>
      <c r="R5105" t="s">
        <v>79</v>
      </c>
      <c r="S5105" t="s">
        <v>24</v>
      </c>
      <c r="T5105" t="s">
        <v>2908</v>
      </c>
      <c r="U5105" t="s">
        <v>43</v>
      </c>
      <c r="V5105" t="s">
        <v>80</v>
      </c>
      <c r="W5105">
        <v>25050</v>
      </c>
      <c r="X5105" t="s">
        <v>81</v>
      </c>
      <c r="Y5105">
        <v>-450</v>
      </c>
      <c r="Z5105" t="s">
        <v>9008</v>
      </c>
      <c r="AA5105" t="s">
        <v>9008</v>
      </c>
      <c r="AB5105" t="s">
        <v>90</v>
      </c>
      <c r="AC5105" t="s">
        <v>171</v>
      </c>
      <c r="AD5105">
        <f>_xlfn.XLOOKUP(MIS[[#This Row],[TRADING SYMBOL]],[1]Sheet1!$D:$D,[1]Sheet1!$C:$C)</f>
        <v>160.9</v>
      </c>
      <c r="AE5105">
        <f>MIS[[#This Row],[OrderAverageTradedPrice]]*MIS[[#This Row],[OrderQuantity]]</f>
        <v>76642.499999999709</v>
      </c>
      <c r="AF5105">
        <f>MIS[[#This Row],[LTP]]*MIS[[#This Row],[OrderQuantity]]</f>
        <v>72405</v>
      </c>
      <c r="AG5105">
        <f>IF(MIS[[#This Row],[OrderSide]]="SELL",MIS[[#This Row],[VALUE]]-MIS[[#This Row],[LIVE_VALUE]],MIS[[#This Row],[LIVE_VALUE]]-MIS[[#This Row],[VALUE]])</f>
        <v>4237.499999999709</v>
      </c>
      <c r="AH5105" t="str" cm="1">
        <f t="array" ref="AH5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5" t="str">
        <f>MIS[[#This Row],[TRADING SYMBOL]]</f>
        <v>NIFTY2552225050CE</v>
      </c>
      <c r="AJ5105" t="str">
        <f>IF(RIGHT(MIS[[#This Row],[Main/Hedge]],4)="MAIN","MAIN","HEDGE")</f>
        <v>MAIN</v>
      </c>
      <c r="AK5105" t="str" cm="1">
        <f t="array" ref="AK5105">_xlfn._xlws.FILTER(Table4[Column1],ISNUMBER(SEARCH(Table4[Column1],MIS[[#This Row],[OrderUniqueIdentifier]])),"")</f>
        <v>VWAP</v>
      </c>
    </row>
    <row r="5106" spans="1:37" x14ac:dyDescent="0.25">
      <c r="A5106" t="s">
        <v>71</v>
      </c>
      <c r="B5106" t="s">
        <v>1265</v>
      </c>
      <c r="C5106" t="s">
        <v>9141</v>
      </c>
      <c r="D5106" t="s">
        <v>72</v>
      </c>
      <c r="E5106" t="s">
        <v>2904</v>
      </c>
      <c r="F5106" t="s">
        <v>73</v>
      </c>
      <c r="G5106" t="s">
        <v>89</v>
      </c>
      <c r="H5106" t="s">
        <v>75</v>
      </c>
      <c r="I5106" t="s">
        <v>76</v>
      </c>
      <c r="J5106" t="s">
        <v>77</v>
      </c>
      <c r="K5106">
        <v>225</v>
      </c>
      <c r="L5106" t="s">
        <v>77</v>
      </c>
      <c r="M5106" t="s">
        <v>78</v>
      </c>
      <c r="N5106" t="s">
        <v>4358</v>
      </c>
      <c r="O5106" t="s">
        <v>9007</v>
      </c>
      <c r="P5106" t="s">
        <v>9007</v>
      </c>
      <c r="Q5106" t="s">
        <v>2907</v>
      </c>
      <c r="R5106" t="s">
        <v>79</v>
      </c>
      <c r="S5106" t="s">
        <v>24</v>
      </c>
      <c r="T5106" t="s">
        <v>2908</v>
      </c>
      <c r="U5106" t="s">
        <v>43</v>
      </c>
      <c r="V5106" t="s">
        <v>80</v>
      </c>
      <c r="W5106">
        <v>25050</v>
      </c>
      <c r="X5106" t="s">
        <v>81</v>
      </c>
      <c r="Y5106">
        <v>-225</v>
      </c>
      <c r="Z5106" t="s">
        <v>9008</v>
      </c>
      <c r="AA5106" t="s">
        <v>9008</v>
      </c>
      <c r="AB5106" t="s">
        <v>90</v>
      </c>
      <c r="AC5106" t="s">
        <v>171</v>
      </c>
      <c r="AD5106">
        <f>_xlfn.XLOOKUP(MIS[[#This Row],[TRADING SYMBOL]],[1]Sheet1!$D:$D,[1]Sheet1!$C:$C)</f>
        <v>160.9</v>
      </c>
      <c r="AE5106">
        <f>MIS[[#This Row],[OrderAverageTradedPrice]]*MIS[[#This Row],[OrderQuantity]]</f>
        <v>38385</v>
      </c>
      <c r="AF5106">
        <f>MIS[[#This Row],[LTP]]*MIS[[#This Row],[OrderQuantity]]</f>
        <v>36202.5</v>
      </c>
      <c r="AG5106">
        <f>IF(MIS[[#This Row],[OrderSide]]="SELL",MIS[[#This Row],[VALUE]]-MIS[[#This Row],[LIVE_VALUE]],MIS[[#This Row],[LIVE_VALUE]]-MIS[[#This Row],[VALUE]])</f>
        <v>2182.5</v>
      </c>
      <c r="AH5106" t="str" cm="1">
        <f t="array" ref="AH5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6" t="str">
        <f>MIS[[#This Row],[TRADING SYMBOL]]</f>
        <v>NIFTY2552225050CE</v>
      </c>
      <c r="AJ5106" t="str">
        <f>IF(RIGHT(MIS[[#This Row],[Main/Hedge]],4)="MAIN","MAIN","HEDGE")</f>
        <v>MAIN</v>
      </c>
      <c r="AK5106" t="str" cm="1">
        <f t="array" ref="AK5106">_xlfn._xlws.FILTER(Table4[Column1],ISNUMBER(SEARCH(Table4[Column1],MIS[[#This Row],[OrderUniqueIdentifier]])),"")</f>
        <v>VWAP</v>
      </c>
    </row>
    <row r="5107" spans="1:37" x14ac:dyDescent="0.25">
      <c r="A5107" t="s">
        <v>71</v>
      </c>
      <c r="B5107" t="s">
        <v>1326</v>
      </c>
      <c r="C5107" t="s">
        <v>9152</v>
      </c>
      <c r="D5107" t="s">
        <v>72</v>
      </c>
      <c r="E5107" t="s">
        <v>2904</v>
      </c>
      <c r="F5107" t="s">
        <v>73</v>
      </c>
      <c r="G5107" t="s">
        <v>89</v>
      </c>
      <c r="H5107" t="s">
        <v>75</v>
      </c>
      <c r="I5107" t="s">
        <v>76</v>
      </c>
      <c r="J5107" t="s">
        <v>77</v>
      </c>
      <c r="K5107">
        <v>75</v>
      </c>
      <c r="L5107" t="s">
        <v>77</v>
      </c>
      <c r="M5107" t="s">
        <v>78</v>
      </c>
      <c r="N5107" t="s">
        <v>5816</v>
      </c>
      <c r="O5107" t="s">
        <v>9007</v>
      </c>
      <c r="P5107" t="s">
        <v>9007</v>
      </c>
      <c r="Q5107" t="s">
        <v>2907</v>
      </c>
      <c r="R5107" t="s">
        <v>79</v>
      </c>
      <c r="S5107" t="s">
        <v>24</v>
      </c>
      <c r="T5107" t="s">
        <v>2908</v>
      </c>
      <c r="U5107" t="s">
        <v>43</v>
      </c>
      <c r="V5107" t="s">
        <v>80</v>
      </c>
      <c r="W5107">
        <v>25050</v>
      </c>
      <c r="X5107" t="s">
        <v>81</v>
      </c>
      <c r="Y5107">
        <v>-75</v>
      </c>
      <c r="Z5107" t="s">
        <v>9008</v>
      </c>
      <c r="AA5107" t="s">
        <v>9008</v>
      </c>
      <c r="AB5107" t="s">
        <v>90</v>
      </c>
      <c r="AC5107" t="s">
        <v>171</v>
      </c>
      <c r="AD5107">
        <f>_xlfn.XLOOKUP(MIS[[#This Row],[TRADING SYMBOL]],[1]Sheet1!$D:$D,[1]Sheet1!$C:$C)</f>
        <v>160.9</v>
      </c>
      <c r="AE5107">
        <f>MIS[[#This Row],[OrderAverageTradedPrice]]*MIS[[#This Row],[OrderQuantity]]</f>
        <v>12791.25</v>
      </c>
      <c r="AF5107">
        <f>MIS[[#This Row],[LTP]]*MIS[[#This Row],[OrderQuantity]]</f>
        <v>12067.5</v>
      </c>
      <c r="AG5107">
        <f>IF(MIS[[#This Row],[OrderSide]]="SELL",MIS[[#This Row],[VALUE]]-MIS[[#This Row],[LIVE_VALUE]],MIS[[#This Row],[LIVE_VALUE]]-MIS[[#This Row],[VALUE]])</f>
        <v>723.75</v>
      </c>
      <c r="AH5107" t="str" cm="1">
        <f t="array" ref="AH5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7" t="str">
        <f>MIS[[#This Row],[TRADING SYMBOL]]</f>
        <v>NIFTY2552225050CE</v>
      </c>
      <c r="AJ5107" t="str">
        <f>IF(RIGHT(MIS[[#This Row],[Main/Hedge]],4)="MAIN","MAIN","HEDGE")</f>
        <v>MAIN</v>
      </c>
      <c r="AK5107" t="str" cm="1">
        <f t="array" ref="AK5107">_xlfn._xlws.FILTER(Table4[Column1],ISNUMBER(SEARCH(Table4[Column1],MIS[[#This Row],[OrderUniqueIdentifier]])),"")</f>
        <v>VWAP</v>
      </c>
    </row>
    <row r="5108" spans="1:37" x14ac:dyDescent="0.25">
      <c r="A5108" t="s">
        <v>1555</v>
      </c>
      <c r="B5108" t="s">
        <v>1556</v>
      </c>
      <c r="C5108" t="s">
        <v>9192</v>
      </c>
      <c r="D5108" t="s">
        <v>72</v>
      </c>
      <c r="E5108" t="s">
        <v>2904</v>
      </c>
      <c r="F5108" t="s">
        <v>73</v>
      </c>
      <c r="G5108" t="s">
        <v>89</v>
      </c>
      <c r="H5108" t="s">
        <v>75</v>
      </c>
      <c r="I5108" t="s">
        <v>76</v>
      </c>
      <c r="J5108" t="s">
        <v>77</v>
      </c>
      <c r="K5108">
        <v>1800</v>
      </c>
      <c r="L5108" t="s">
        <v>77</v>
      </c>
      <c r="M5108" t="s">
        <v>78</v>
      </c>
      <c r="N5108" t="s">
        <v>9193</v>
      </c>
      <c r="O5108" t="s">
        <v>9007</v>
      </c>
      <c r="P5108" t="s">
        <v>9007</v>
      </c>
      <c r="Q5108" t="s">
        <v>2907</v>
      </c>
      <c r="R5108" t="s">
        <v>79</v>
      </c>
      <c r="S5108" t="s">
        <v>24</v>
      </c>
      <c r="T5108" t="s">
        <v>2908</v>
      </c>
      <c r="U5108" t="s">
        <v>43</v>
      </c>
      <c r="V5108" t="s">
        <v>80</v>
      </c>
      <c r="W5108">
        <v>25050</v>
      </c>
      <c r="X5108" t="s">
        <v>81</v>
      </c>
      <c r="Y5108">
        <v>-1800</v>
      </c>
      <c r="Z5108" t="s">
        <v>9008</v>
      </c>
      <c r="AA5108" t="s">
        <v>9008</v>
      </c>
      <c r="AB5108" t="s">
        <v>90</v>
      </c>
      <c r="AC5108" t="s">
        <v>171</v>
      </c>
      <c r="AD5108">
        <f>_xlfn.XLOOKUP(MIS[[#This Row],[TRADING SYMBOL]],[1]Sheet1!$D:$D,[1]Sheet1!$C:$C)</f>
        <v>160.9</v>
      </c>
      <c r="AE5108">
        <f>MIS[[#This Row],[OrderAverageTradedPrice]]*MIS[[#This Row],[OrderQuantity]]</f>
        <v>306806.24999999878</v>
      </c>
      <c r="AF5108">
        <f>MIS[[#This Row],[LTP]]*MIS[[#This Row],[OrderQuantity]]</f>
        <v>289620</v>
      </c>
      <c r="AG5108">
        <f>IF(MIS[[#This Row],[OrderSide]]="SELL",MIS[[#This Row],[VALUE]]-MIS[[#This Row],[LIVE_VALUE]],MIS[[#This Row],[LIVE_VALUE]]-MIS[[#This Row],[VALUE]])</f>
        <v>17186.249999998778</v>
      </c>
      <c r="AH5108" t="str" cm="1">
        <f t="array" ref="AH5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8" t="str">
        <f>MIS[[#This Row],[TRADING SYMBOL]]</f>
        <v>NIFTY2552225050CE</v>
      </c>
      <c r="AJ5108" t="str">
        <f>IF(RIGHT(MIS[[#This Row],[Main/Hedge]],4)="MAIN","MAIN","HEDGE")</f>
        <v>MAIN</v>
      </c>
      <c r="AK5108" t="str" cm="1">
        <f t="array" ref="AK5108">_xlfn._xlws.FILTER(Table4[Column1],ISNUMBER(SEARCH(Table4[Column1],MIS[[#This Row],[OrderUniqueIdentifier]])),"")</f>
        <v>VWAP</v>
      </c>
    </row>
    <row r="5109" spans="1:37" x14ac:dyDescent="0.25">
      <c r="A5109" t="s">
        <v>1555</v>
      </c>
      <c r="B5109" t="s">
        <v>1577</v>
      </c>
      <c r="C5109" t="s">
        <v>9198</v>
      </c>
      <c r="D5109" t="s">
        <v>72</v>
      </c>
      <c r="E5109" t="s">
        <v>2904</v>
      </c>
      <c r="F5109" t="s">
        <v>73</v>
      </c>
      <c r="G5109" t="s">
        <v>89</v>
      </c>
      <c r="H5109" t="s">
        <v>75</v>
      </c>
      <c r="I5109" t="s">
        <v>76</v>
      </c>
      <c r="J5109" t="s">
        <v>77</v>
      </c>
      <c r="K5109">
        <v>1800</v>
      </c>
      <c r="L5109" t="s">
        <v>77</v>
      </c>
      <c r="M5109" t="s">
        <v>78</v>
      </c>
      <c r="N5109" t="s">
        <v>9199</v>
      </c>
      <c r="O5109" t="s">
        <v>9007</v>
      </c>
      <c r="P5109" t="s">
        <v>9007</v>
      </c>
      <c r="Q5109" t="s">
        <v>2907</v>
      </c>
      <c r="R5109" t="s">
        <v>79</v>
      </c>
      <c r="S5109" t="s">
        <v>24</v>
      </c>
      <c r="T5109" t="s">
        <v>2908</v>
      </c>
      <c r="U5109" t="s">
        <v>43</v>
      </c>
      <c r="V5109" t="s">
        <v>80</v>
      </c>
      <c r="W5109">
        <v>25050</v>
      </c>
      <c r="X5109" t="s">
        <v>81</v>
      </c>
      <c r="Y5109">
        <v>-1800</v>
      </c>
      <c r="Z5109" t="s">
        <v>9008</v>
      </c>
      <c r="AA5109" t="s">
        <v>9008</v>
      </c>
      <c r="AB5109" t="s">
        <v>90</v>
      </c>
      <c r="AC5109" t="s">
        <v>171</v>
      </c>
      <c r="AD5109">
        <f>_xlfn.XLOOKUP(MIS[[#This Row],[TRADING SYMBOL]],[1]Sheet1!$D:$D,[1]Sheet1!$C:$C)</f>
        <v>160.9</v>
      </c>
      <c r="AE5109">
        <f>MIS[[#This Row],[OrderAverageTradedPrice]]*MIS[[#This Row],[OrderQuantity]]</f>
        <v>306607.5</v>
      </c>
      <c r="AF5109">
        <f>MIS[[#This Row],[LTP]]*MIS[[#This Row],[OrderQuantity]]</f>
        <v>289620</v>
      </c>
      <c r="AG5109">
        <f>IF(MIS[[#This Row],[OrderSide]]="SELL",MIS[[#This Row],[VALUE]]-MIS[[#This Row],[LIVE_VALUE]],MIS[[#This Row],[LIVE_VALUE]]-MIS[[#This Row],[VALUE]])</f>
        <v>16987.5</v>
      </c>
      <c r="AH5109" t="str" cm="1">
        <f t="array" ref="AH5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9" t="str">
        <f>MIS[[#This Row],[TRADING SYMBOL]]</f>
        <v>NIFTY2552225050CE</v>
      </c>
      <c r="AJ5109" t="str">
        <f>IF(RIGHT(MIS[[#This Row],[Main/Hedge]],4)="MAIN","MAIN","HEDGE")</f>
        <v>MAIN</v>
      </c>
      <c r="AK5109" t="str" cm="1">
        <f t="array" ref="AK5109">_xlfn._xlws.FILTER(Table4[Column1],ISNUMBER(SEARCH(Table4[Column1],MIS[[#This Row],[OrderUniqueIdentifier]])),"")</f>
        <v>VWAP</v>
      </c>
    </row>
    <row r="5110" spans="1:37" x14ac:dyDescent="0.25">
      <c r="A5110" t="s">
        <v>1555</v>
      </c>
      <c r="B5110" t="s">
        <v>1577</v>
      </c>
      <c r="C5110" t="s">
        <v>9200</v>
      </c>
      <c r="D5110" t="s">
        <v>72</v>
      </c>
      <c r="E5110" t="s">
        <v>2904</v>
      </c>
      <c r="F5110" t="s">
        <v>73</v>
      </c>
      <c r="G5110" t="s">
        <v>89</v>
      </c>
      <c r="H5110" t="s">
        <v>75</v>
      </c>
      <c r="I5110" t="s">
        <v>76</v>
      </c>
      <c r="J5110" t="s">
        <v>77</v>
      </c>
      <c r="K5110">
        <v>300</v>
      </c>
      <c r="L5110" t="s">
        <v>77</v>
      </c>
      <c r="M5110" t="s">
        <v>78</v>
      </c>
      <c r="N5110" t="s">
        <v>9201</v>
      </c>
      <c r="O5110" t="s">
        <v>9007</v>
      </c>
      <c r="P5110" t="s">
        <v>9007</v>
      </c>
      <c r="Q5110" t="s">
        <v>2907</v>
      </c>
      <c r="R5110" t="s">
        <v>79</v>
      </c>
      <c r="S5110" t="s">
        <v>24</v>
      </c>
      <c r="T5110" t="s">
        <v>2908</v>
      </c>
      <c r="U5110" t="s">
        <v>43</v>
      </c>
      <c r="V5110" t="s">
        <v>80</v>
      </c>
      <c r="W5110">
        <v>25050</v>
      </c>
      <c r="X5110" t="s">
        <v>81</v>
      </c>
      <c r="Y5110">
        <v>-300</v>
      </c>
      <c r="Z5110" t="s">
        <v>9008</v>
      </c>
      <c r="AA5110" t="s">
        <v>9008</v>
      </c>
      <c r="AB5110" t="s">
        <v>90</v>
      </c>
      <c r="AC5110" t="s">
        <v>171</v>
      </c>
      <c r="AD5110">
        <f>_xlfn.XLOOKUP(MIS[[#This Row],[TRADING SYMBOL]],[1]Sheet1!$D:$D,[1]Sheet1!$C:$C)</f>
        <v>160.9</v>
      </c>
      <c r="AE5110">
        <f>MIS[[#This Row],[OrderAverageTradedPrice]]*MIS[[#This Row],[OrderQuantity]]</f>
        <v>51198.75</v>
      </c>
      <c r="AF5110">
        <f>MIS[[#This Row],[LTP]]*MIS[[#This Row],[OrderQuantity]]</f>
        <v>48270</v>
      </c>
      <c r="AG5110">
        <f>IF(MIS[[#This Row],[OrderSide]]="SELL",MIS[[#This Row],[VALUE]]-MIS[[#This Row],[LIVE_VALUE]],MIS[[#This Row],[LIVE_VALUE]]-MIS[[#This Row],[VALUE]])</f>
        <v>2928.75</v>
      </c>
      <c r="AH5110" t="str" cm="1">
        <f t="array" ref="AH5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0" t="str">
        <f>MIS[[#This Row],[TRADING SYMBOL]]</f>
        <v>NIFTY2552225050CE</v>
      </c>
      <c r="AJ5110" t="str">
        <f>IF(RIGHT(MIS[[#This Row],[Main/Hedge]],4)="MAIN","MAIN","HEDGE")</f>
        <v>MAIN</v>
      </c>
      <c r="AK5110" t="str" cm="1">
        <f t="array" ref="AK5110">_xlfn._xlws.FILTER(Table4[Column1],ISNUMBER(SEARCH(Table4[Column1],MIS[[#This Row],[OrderUniqueIdentifier]])),"")</f>
        <v>VWAP</v>
      </c>
    </row>
    <row r="5111" spans="1:37" x14ac:dyDescent="0.25">
      <c r="A5111" t="s">
        <v>1555</v>
      </c>
      <c r="B5111" t="s">
        <v>1589</v>
      </c>
      <c r="C5111" t="s">
        <v>9202</v>
      </c>
      <c r="D5111" t="s">
        <v>72</v>
      </c>
      <c r="E5111" t="s">
        <v>2904</v>
      </c>
      <c r="F5111" t="s">
        <v>73</v>
      </c>
      <c r="G5111" t="s">
        <v>89</v>
      </c>
      <c r="H5111" t="s">
        <v>75</v>
      </c>
      <c r="I5111" t="s">
        <v>76</v>
      </c>
      <c r="J5111" t="s">
        <v>77</v>
      </c>
      <c r="K5111">
        <v>525</v>
      </c>
      <c r="L5111" t="s">
        <v>77</v>
      </c>
      <c r="M5111" t="s">
        <v>78</v>
      </c>
      <c r="N5111" t="s">
        <v>9203</v>
      </c>
      <c r="O5111" t="s">
        <v>9007</v>
      </c>
      <c r="P5111" t="s">
        <v>9007</v>
      </c>
      <c r="Q5111" t="s">
        <v>2907</v>
      </c>
      <c r="R5111" t="s">
        <v>79</v>
      </c>
      <c r="S5111" t="s">
        <v>24</v>
      </c>
      <c r="T5111" t="s">
        <v>2908</v>
      </c>
      <c r="U5111" t="s">
        <v>43</v>
      </c>
      <c r="V5111" t="s">
        <v>80</v>
      </c>
      <c r="W5111">
        <v>25050</v>
      </c>
      <c r="X5111" t="s">
        <v>81</v>
      </c>
      <c r="Y5111">
        <v>-525</v>
      </c>
      <c r="Z5111" t="s">
        <v>9008</v>
      </c>
      <c r="AA5111" t="s">
        <v>9008</v>
      </c>
      <c r="AB5111" t="s">
        <v>90</v>
      </c>
      <c r="AC5111" t="s">
        <v>171</v>
      </c>
      <c r="AD5111">
        <f>_xlfn.XLOOKUP(MIS[[#This Row],[TRADING SYMBOL]],[1]Sheet1!$D:$D,[1]Sheet1!$C:$C)</f>
        <v>160.9</v>
      </c>
      <c r="AE5111">
        <f>MIS[[#This Row],[OrderAverageTradedPrice]]*MIS[[#This Row],[OrderQuantity]]</f>
        <v>89639.999999999927</v>
      </c>
      <c r="AF5111">
        <f>MIS[[#This Row],[LTP]]*MIS[[#This Row],[OrderQuantity]]</f>
        <v>84472.5</v>
      </c>
      <c r="AG5111">
        <f>IF(MIS[[#This Row],[OrderSide]]="SELL",MIS[[#This Row],[VALUE]]-MIS[[#This Row],[LIVE_VALUE]],MIS[[#This Row],[LIVE_VALUE]]-MIS[[#This Row],[VALUE]])</f>
        <v>5167.4999999999272</v>
      </c>
      <c r="AH5111" t="str" cm="1">
        <f t="array" ref="AH5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1" t="str">
        <f>MIS[[#This Row],[TRADING SYMBOL]]</f>
        <v>NIFTY2552225050CE</v>
      </c>
      <c r="AJ5111" t="str">
        <f>IF(RIGHT(MIS[[#This Row],[Main/Hedge]],4)="MAIN","MAIN","HEDGE")</f>
        <v>MAIN</v>
      </c>
      <c r="AK5111" t="str" cm="1">
        <f t="array" ref="AK5111">_xlfn._xlws.FILTER(Table4[Column1],ISNUMBER(SEARCH(Table4[Column1],MIS[[#This Row],[OrderUniqueIdentifier]])),"")</f>
        <v>VWAP</v>
      </c>
    </row>
    <row r="5112" spans="1:37" x14ac:dyDescent="0.25">
      <c r="A5112" t="s">
        <v>1555</v>
      </c>
      <c r="B5112" t="s">
        <v>1640</v>
      </c>
      <c r="C5112" t="s">
        <v>9212</v>
      </c>
      <c r="D5112" t="s">
        <v>72</v>
      </c>
      <c r="E5112" t="s">
        <v>2904</v>
      </c>
      <c r="F5112" t="s">
        <v>73</v>
      </c>
      <c r="G5112" t="s">
        <v>89</v>
      </c>
      <c r="H5112" t="s">
        <v>75</v>
      </c>
      <c r="I5112" t="s">
        <v>76</v>
      </c>
      <c r="J5112" t="s">
        <v>77</v>
      </c>
      <c r="K5112">
        <v>600</v>
      </c>
      <c r="L5112" t="s">
        <v>77</v>
      </c>
      <c r="M5112" t="s">
        <v>78</v>
      </c>
      <c r="N5112" t="s">
        <v>9213</v>
      </c>
      <c r="O5112" t="s">
        <v>9007</v>
      </c>
      <c r="P5112" t="s">
        <v>9007</v>
      </c>
      <c r="Q5112" t="s">
        <v>2907</v>
      </c>
      <c r="R5112" t="s">
        <v>79</v>
      </c>
      <c r="S5112" t="s">
        <v>24</v>
      </c>
      <c r="T5112" t="s">
        <v>2908</v>
      </c>
      <c r="U5112" t="s">
        <v>43</v>
      </c>
      <c r="V5112" t="s">
        <v>80</v>
      </c>
      <c r="W5112">
        <v>25050</v>
      </c>
      <c r="X5112" t="s">
        <v>81</v>
      </c>
      <c r="Y5112">
        <v>-600</v>
      </c>
      <c r="Z5112" t="s">
        <v>9008</v>
      </c>
      <c r="AA5112" t="s">
        <v>9008</v>
      </c>
      <c r="AB5112" t="s">
        <v>90</v>
      </c>
      <c r="AC5112" t="s">
        <v>171</v>
      </c>
      <c r="AD5112">
        <f>_xlfn.XLOOKUP(MIS[[#This Row],[TRADING SYMBOL]],[1]Sheet1!$D:$D,[1]Sheet1!$C:$C)</f>
        <v>160.9</v>
      </c>
      <c r="AE5112">
        <f>MIS[[#This Row],[OrderAverageTradedPrice]]*MIS[[#This Row],[OrderQuantity]]</f>
        <v>102318.75</v>
      </c>
      <c r="AF5112">
        <f>MIS[[#This Row],[LTP]]*MIS[[#This Row],[OrderQuantity]]</f>
        <v>96540</v>
      </c>
      <c r="AG5112">
        <f>IF(MIS[[#This Row],[OrderSide]]="SELL",MIS[[#This Row],[VALUE]]-MIS[[#This Row],[LIVE_VALUE]],MIS[[#This Row],[LIVE_VALUE]]-MIS[[#This Row],[VALUE]])</f>
        <v>5778.75</v>
      </c>
      <c r="AH5112" t="str" cm="1">
        <f t="array" ref="AH5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2" t="str">
        <f>MIS[[#This Row],[TRADING SYMBOL]]</f>
        <v>NIFTY2552225050CE</v>
      </c>
      <c r="AJ5112" t="str">
        <f>IF(RIGHT(MIS[[#This Row],[Main/Hedge]],4)="MAIN","MAIN","HEDGE")</f>
        <v>MAIN</v>
      </c>
      <c r="AK5112" t="str" cm="1">
        <f t="array" ref="AK5112">_xlfn._xlws.FILTER(Table4[Column1],ISNUMBER(SEARCH(Table4[Column1],MIS[[#This Row],[OrderUniqueIdentifier]])),"")</f>
        <v>VWAP</v>
      </c>
    </row>
    <row r="5113" spans="1:37" x14ac:dyDescent="0.25">
      <c r="A5113" t="s">
        <v>1555</v>
      </c>
      <c r="B5113" t="s">
        <v>1648</v>
      </c>
      <c r="C5113" t="s">
        <v>9214</v>
      </c>
      <c r="D5113" t="s">
        <v>72</v>
      </c>
      <c r="E5113" t="s">
        <v>2904</v>
      </c>
      <c r="F5113" t="s">
        <v>73</v>
      </c>
      <c r="G5113" t="s">
        <v>89</v>
      </c>
      <c r="H5113" t="s">
        <v>75</v>
      </c>
      <c r="I5113" t="s">
        <v>76</v>
      </c>
      <c r="J5113" t="s">
        <v>77</v>
      </c>
      <c r="K5113">
        <v>450</v>
      </c>
      <c r="L5113" t="s">
        <v>77</v>
      </c>
      <c r="M5113" t="s">
        <v>78</v>
      </c>
      <c r="N5113" t="s">
        <v>4037</v>
      </c>
      <c r="O5113" t="s">
        <v>9007</v>
      </c>
      <c r="P5113" t="s">
        <v>9007</v>
      </c>
      <c r="Q5113" t="s">
        <v>2907</v>
      </c>
      <c r="R5113" t="s">
        <v>79</v>
      </c>
      <c r="S5113" t="s">
        <v>24</v>
      </c>
      <c r="T5113" t="s">
        <v>2908</v>
      </c>
      <c r="U5113" t="s">
        <v>43</v>
      </c>
      <c r="V5113" t="s">
        <v>80</v>
      </c>
      <c r="W5113">
        <v>25050</v>
      </c>
      <c r="X5113" t="s">
        <v>81</v>
      </c>
      <c r="Y5113">
        <v>-450</v>
      </c>
      <c r="Z5113" t="s">
        <v>9008</v>
      </c>
      <c r="AA5113" t="s">
        <v>9008</v>
      </c>
      <c r="AB5113" t="s">
        <v>90</v>
      </c>
      <c r="AC5113" t="s">
        <v>171</v>
      </c>
      <c r="AD5113">
        <f>_xlfn.XLOOKUP(MIS[[#This Row],[TRADING SYMBOL]],[1]Sheet1!$D:$D,[1]Sheet1!$C:$C)</f>
        <v>160.9</v>
      </c>
      <c r="AE5113">
        <f>MIS[[#This Row],[OrderAverageTradedPrice]]*MIS[[#This Row],[OrderQuantity]]</f>
        <v>76792.5</v>
      </c>
      <c r="AF5113">
        <f>MIS[[#This Row],[LTP]]*MIS[[#This Row],[OrderQuantity]]</f>
        <v>72405</v>
      </c>
      <c r="AG5113">
        <f>IF(MIS[[#This Row],[OrderSide]]="SELL",MIS[[#This Row],[VALUE]]-MIS[[#This Row],[LIVE_VALUE]],MIS[[#This Row],[LIVE_VALUE]]-MIS[[#This Row],[VALUE]])</f>
        <v>4387.5</v>
      </c>
      <c r="AH5113" t="str" cm="1">
        <f t="array" ref="AH5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3" t="str">
        <f>MIS[[#This Row],[TRADING SYMBOL]]</f>
        <v>NIFTY2552225050CE</v>
      </c>
      <c r="AJ5113" t="str">
        <f>IF(RIGHT(MIS[[#This Row],[Main/Hedge]],4)="MAIN","MAIN","HEDGE")</f>
        <v>MAIN</v>
      </c>
      <c r="AK5113" t="str" cm="1">
        <f t="array" ref="AK5113">_xlfn._xlws.FILTER(Table4[Column1],ISNUMBER(SEARCH(Table4[Column1],MIS[[#This Row],[OrderUniqueIdentifier]])),"")</f>
        <v>VWAP</v>
      </c>
    </row>
    <row r="5114" spans="1:37" x14ac:dyDescent="0.25">
      <c r="A5114" t="s">
        <v>378</v>
      </c>
      <c r="B5114" t="s">
        <v>379</v>
      </c>
      <c r="C5114" t="s">
        <v>3642</v>
      </c>
      <c r="D5114" t="s">
        <v>72</v>
      </c>
      <c r="E5114" t="s">
        <v>2904</v>
      </c>
      <c r="F5114" t="s">
        <v>73</v>
      </c>
      <c r="G5114" t="s">
        <v>89</v>
      </c>
      <c r="H5114" t="s">
        <v>93</v>
      </c>
      <c r="I5114" t="s">
        <v>76</v>
      </c>
      <c r="J5114" t="s">
        <v>6395</v>
      </c>
      <c r="K5114">
        <v>300</v>
      </c>
      <c r="L5114" t="s">
        <v>77</v>
      </c>
      <c r="M5114" t="s">
        <v>78</v>
      </c>
      <c r="N5114" t="s">
        <v>6395</v>
      </c>
      <c r="O5114" t="s">
        <v>9003</v>
      </c>
      <c r="P5114" t="s">
        <v>9007</v>
      </c>
      <c r="Q5114" t="s">
        <v>2907</v>
      </c>
      <c r="R5114" t="s">
        <v>79</v>
      </c>
      <c r="S5114" t="s">
        <v>24</v>
      </c>
      <c r="T5114" t="s">
        <v>2908</v>
      </c>
      <c r="U5114" t="s">
        <v>43</v>
      </c>
      <c r="V5114" t="s">
        <v>80</v>
      </c>
      <c r="W5114">
        <v>25050</v>
      </c>
      <c r="X5114" t="s">
        <v>81</v>
      </c>
      <c r="Y5114">
        <v>-300</v>
      </c>
      <c r="Z5114" t="s">
        <v>9004</v>
      </c>
      <c r="AA5114" t="s">
        <v>9008</v>
      </c>
      <c r="AB5114" t="s">
        <v>90</v>
      </c>
      <c r="AC5114" t="s">
        <v>171</v>
      </c>
      <c r="AD5114">
        <f>_xlfn.XLOOKUP(MIS[[#This Row],[TRADING SYMBOL]],[1]Sheet1!$D:$D,[1]Sheet1!$C:$C)</f>
        <v>160.9</v>
      </c>
      <c r="AE5114">
        <f>MIS[[#This Row],[OrderAverageTradedPrice]]*MIS[[#This Row],[OrderQuantity]]</f>
        <v>51105</v>
      </c>
      <c r="AF5114">
        <f>MIS[[#This Row],[LTP]]*MIS[[#This Row],[OrderQuantity]]</f>
        <v>48270</v>
      </c>
      <c r="AG5114">
        <f>IF(MIS[[#This Row],[OrderSide]]="SELL",MIS[[#This Row],[VALUE]]-MIS[[#This Row],[LIVE_VALUE]],MIS[[#This Row],[LIVE_VALUE]]-MIS[[#This Row],[VALUE]])</f>
        <v>2835</v>
      </c>
      <c r="AH5114" t="str" cm="1">
        <f t="array" ref="AH5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4" t="str">
        <f>MIS[[#This Row],[TRADING SYMBOL]]</f>
        <v>NIFTY2552225050CE</v>
      </c>
      <c r="AJ5114" t="str">
        <f>IF(RIGHT(MIS[[#This Row],[Main/Hedge]],4)="MAIN","MAIN","HEDGE")</f>
        <v>MAIN</v>
      </c>
      <c r="AK5114" t="str" cm="1">
        <f t="array" ref="AK5114">_xlfn._xlws.FILTER(Table4[Column1],ISNUMBER(SEARCH(Table4[Column1],MIS[[#This Row],[OrderUniqueIdentifier]])),"")</f>
        <v>VWAP</v>
      </c>
    </row>
    <row r="5115" spans="1:37" x14ac:dyDescent="0.25">
      <c r="A5115" t="s">
        <v>71</v>
      </c>
      <c r="B5115" t="s">
        <v>454</v>
      </c>
      <c r="C5115" t="s">
        <v>8994</v>
      </c>
      <c r="D5115" t="s">
        <v>72</v>
      </c>
      <c r="E5115" t="s">
        <v>2904</v>
      </c>
      <c r="F5115" t="s">
        <v>73</v>
      </c>
      <c r="G5115" t="s">
        <v>89</v>
      </c>
      <c r="H5115" t="s">
        <v>75</v>
      </c>
      <c r="I5115" t="s">
        <v>76</v>
      </c>
      <c r="J5115" t="s">
        <v>77</v>
      </c>
      <c r="K5115">
        <v>225</v>
      </c>
      <c r="L5115" t="s">
        <v>77</v>
      </c>
      <c r="M5115" t="s">
        <v>78</v>
      </c>
      <c r="N5115" t="s">
        <v>5226</v>
      </c>
      <c r="O5115" t="s">
        <v>8995</v>
      </c>
      <c r="P5115" t="s">
        <v>8995</v>
      </c>
      <c r="Q5115" t="s">
        <v>2907</v>
      </c>
      <c r="R5115" t="s">
        <v>79</v>
      </c>
      <c r="S5115" t="s">
        <v>24</v>
      </c>
      <c r="T5115" t="s">
        <v>2908</v>
      </c>
      <c r="U5115" t="s">
        <v>43</v>
      </c>
      <c r="V5115" t="s">
        <v>80</v>
      </c>
      <c r="W5115">
        <v>25050</v>
      </c>
      <c r="X5115" t="s">
        <v>81</v>
      </c>
      <c r="Y5115">
        <v>-225</v>
      </c>
      <c r="Z5115" t="s">
        <v>8996</v>
      </c>
      <c r="AA5115" t="s">
        <v>8996</v>
      </c>
      <c r="AB5115" t="s">
        <v>90</v>
      </c>
      <c r="AC5115" t="s">
        <v>171</v>
      </c>
      <c r="AD5115">
        <f>_xlfn.XLOOKUP(MIS[[#This Row],[TRADING SYMBOL]],[1]Sheet1!$D:$D,[1]Sheet1!$C:$C)</f>
        <v>160.9</v>
      </c>
      <c r="AE5115">
        <f>MIS[[#This Row],[OrderAverageTradedPrice]]*MIS[[#This Row],[OrderQuantity]]</f>
        <v>38441.25</v>
      </c>
      <c r="AF5115">
        <f>MIS[[#This Row],[LTP]]*MIS[[#This Row],[OrderQuantity]]</f>
        <v>36202.5</v>
      </c>
      <c r="AG5115">
        <f>IF(MIS[[#This Row],[OrderSide]]="SELL",MIS[[#This Row],[VALUE]]-MIS[[#This Row],[LIVE_VALUE]],MIS[[#This Row],[LIVE_VALUE]]-MIS[[#This Row],[VALUE]])</f>
        <v>2238.75</v>
      </c>
      <c r="AH5115" t="str" cm="1">
        <f t="array" ref="AH5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5" t="str">
        <f>MIS[[#This Row],[TRADING SYMBOL]]</f>
        <v>NIFTY2552225050CE</v>
      </c>
      <c r="AJ5115" t="str">
        <f>IF(RIGHT(MIS[[#This Row],[Main/Hedge]],4)="MAIN","MAIN","HEDGE")</f>
        <v>MAIN</v>
      </c>
      <c r="AK5115" t="str" cm="1">
        <f t="array" ref="AK5115">_xlfn._xlws.FILTER(Table4[Column1],ISNUMBER(SEARCH(Table4[Column1],MIS[[#This Row],[OrderUniqueIdentifier]])),"")</f>
        <v>VWAP</v>
      </c>
    </row>
    <row r="5116" spans="1:37" x14ac:dyDescent="0.25">
      <c r="A5116" t="s">
        <v>71</v>
      </c>
      <c r="B5116" t="s">
        <v>529</v>
      </c>
      <c r="C5116" t="s">
        <v>9009</v>
      </c>
      <c r="D5116" t="s">
        <v>72</v>
      </c>
      <c r="E5116" t="s">
        <v>2904</v>
      </c>
      <c r="F5116" t="s">
        <v>73</v>
      </c>
      <c r="G5116" t="s">
        <v>89</v>
      </c>
      <c r="H5116" t="s">
        <v>75</v>
      </c>
      <c r="I5116" t="s">
        <v>76</v>
      </c>
      <c r="J5116" t="s">
        <v>77</v>
      </c>
      <c r="K5116">
        <v>450</v>
      </c>
      <c r="L5116" t="s">
        <v>77</v>
      </c>
      <c r="M5116" t="s">
        <v>78</v>
      </c>
      <c r="N5116" t="s">
        <v>9010</v>
      </c>
      <c r="O5116" t="s">
        <v>8995</v>
      </c>
      <c r="P5116" t="s">
        <v>8995</v>
      </c>
      <c r="Q5116" t="s">
        <v>2907</v>
      </c>
      <c r="R5116" t="s">
        <v>79</v>
      </c>
      <c r="S5116" t="s">
        <v>24</v>
      </c>
      <c r="T5116" t="s">
        <v>2908</v>
      </c>
      <c r="U5116" t="s">
        <v>43</v>
      </c>
      <c r="V5116" t="s">
        <v>80</v>
      </c>
      <c r="W5116">
        <v>25050</v>
      </c>
      <c r="X5116" t="s">
        <v>81</v>
      </c>
      <c r="Y5116">
        <v>-450</v>
      </c>
      <c r="Z5116" t="s">
        <v>8996</v>
      </c>
      <c r="AA5116" t="s">
        <v>8996</v>
      </c>
      <c r="AB5116" t="s">
        <v>90</v>
      </c>
      <c r="AC5116" t="s">
        <v>171</v>
      </c>
      <c r="AD5116">
        <f>_xlfn.XLOOKUP(MIS[[#This Row],[TRADING SYMBOL]],[1]Sheet1!$D:$D,[1]Sheet1!$C:$C)</f>
        <v>160.9</v>
      </c>
      <c r="AE5116">
        <f>MIS[[#This Row],[OrderAverageTradedPrice]]*MIS[[#This Row],[OrderQuantity]]</f>
        <v>76957.499999999694</v>
      </c>
      <c r="AF5116">
        <f>MIS[[#This Row],[LTP]]*MIS[[#This Row],[OrderQuantity]]</f>
        <v>72405</v>
      </c>
      <c r="AG5116">
        <f>IF(MIS[[#This Row],[OrderSide]]="SELL",MIS[[#This Row],[VALUE]]-MIS[[#This Row],[LIVE_VALUE]],MIS[[#This Row],[LIVE_VALUE]]-MIS[[#This Row],[VALUE]])</f>
        <v>4552.4999999996944</v>
      </c>
      <c r="AH5116" t="str" cm="1">
        <f t="array" ref="AH5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6" t="str">
        <f>MIS[[#This Row],[TRADING SYMBOL]]</f>
        <v>NIFTY2552225050CE</v>
      </c>
      <c r="AJ5116" t="str">
        <f>IF(RIGHT(MIS[[#This Row],[Main/Hedge]],4)="MAIN","MAIN","HEDGE")</f>
        <v>MAIN</v>
      </c>
      <c r="AK5116" t="str" cm="1">
        <f t="array" ref="AK5116">_xlfn._xlws.FILTER(Table4[Column1],ISNUMBER(SEARCH(Table4[Column1],MIS[[#This Row],[OrderUniqueIdentifier]])),"")</f>
        <v>VWAP</v>
      </c>
    </row>
    <row r="5117" spans="1:37" x14ac:dyDescent="0.25">
      <c r="A5117" t="s">
        <v>71</v>
      </c>
      <c r="B5117" t="s">
        <v>550</v>
      </c>
      <c r="C5117" t="s">
        <v>9013</v>
      </c>
      <c r="D5117" t="s">
        <v>72</v>
      </c>
      <c r="E5117" t="s">
        <v>2904</v>
      </c>
      <c r="F5117" t="s">
        <v>73</v>
      </c>
      <c r="G5117" t="s">
        <v>89</v>
      </c>
      <c r="H5117" t="s">
        <v>75</v>
      </c>
      <c r="I5117" t="s">
        <v>76</v>
      </c>
      <c r="J5117" t="s">
        <v>77</v>
      </c>
      <c r="K5117">
        <v>150</v>
      </c>
      <c r="L5117" t="s">
        <v>77</v>
      </c>
      <c r="M5117" t="s">
        <v>78</v>
      </c>
      <c r="N5117" t="s">
        <v>9014</v>
      </c>
      <c r="O5117" t="s">
        <v>8995</v>
      </c>
      <c r="P5117" t="s">
        <v>8995</v>
      </c>
      <c r="Q5117" t="s">
        <v>2907</v>
      </c>
      <c r="R5117" t="s">
        <v>79</v>
      </c>
      <c r="S5117" t="s">
        <v>24</v>
      </c>
      <c r="T5117" t="s">
        <v>2908</v>
      </c>
      <c r="U5117" t="s">
        <v>43</v>
      </c>
      <c r="V5117" t="s">
        <v>80</v>
      </c>
      <c r="W5117">
        <v>25050</v>
      </c>
      <c r="X5117" t="s">
        <v>81</v>
      </c>
      <c r="Y5117">
        <v>-150</v>
      </c>
      <c r="Z5117" t="s">
        <v>8996</v>
      </c>
      <c r="AA5117" t="s">
        <v>8996</v>
      </c>
      <c r="AB5117" t="s">
        <v>90</v>
      </c>
      <c r="AC5117" t="s">
        <v>171</v>
      </c>
      <c r="AD5117">
        <f>_xlfn.XLOOKUP(MIS[[#This Row],[TRADING SYMBOL]],[1]Sheet1!$D:$D,[1]Sheet1!$C:$C)</f>
        <v>160.9</v>
      </c>
      <c r="AE5117">
        <f>MIS[[#This Row],[OrderAverageTradedPrice]]*MIS[[#This Row],[OrderQuantity]]</f>
        <v>25695</v>
      </c>
      <c r="AF5117">
        <f>MIS[[#This Row],[LTP]]*MIS[[#This Row],[OrderQuantity]]</f>
        <v>24135</v>
      </c>
      <c r="AG5117">
        <f>IF(MIS[[#This Row],[OrderSide]]="SELL",MIS[[#This Row],[VALUE]]-MIS[[#This Row],[LIVE_VALUE]],MIS[[#This Row],[LIVE_VALUE]]-MIS[[#This Row],[VALUE]])</f>
        <v>1560</v>
      </c>
      <c r="AH5117" t="str" cm="1">
        <f t="array" ref="AH5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7" t="str">
        <f>MIS[[#This Row],[TRADING SYMBOL]]</f>
        <v>NIFTY2552225050CE</v>
      </c>
      <c r="AJ5117" t="str">
        <f>IF(RIGHT(MIS[[#This Row],[Main/Hedge]],4)="MAIN","MAIN","HEDGE")</f>
        <v>MAIN</v>
      </c>
      <c r="AK5117" t="str" cm="1">
        <f t="array" ref="AK5117">_xlfn._xlws.FILTER(Table4[Column1],ISNUMBER(SEARCH(Table4[Column1],MIS[[#This Row],[OrderUniqueIdentifier]])),"")</f>
        <v>VWAP</v>
      </c>
    </row>
    <row r="5118" spans="1:37" x14ac:dyDescent="0.25">
      <c r="A5118" t="s">
        <v>71</v>
      </c>
      <c r="B5118" t="s">
        <v>629</v>
      </c>
      <c r="C5118" t="s">
        <v>9027</v>
      </c>
      <c r="D5118" t="s">
        <v>72</v>
      </c>
      <c r="E5118" t="s">
        <v>2904</v>
      </c>
      <c r="F5118" t="s">
        <v>73</v>
      </c>
      <c r="G5118" t="s">
        <v>89</v>
      </c>
      <c r="H5118" t="s">
        <v>75</v>
      </c>
      <c r="I5118" t="s">
        <v>76</v>
      </c>
      <c r="J5118" t="s">
        <v>77</v>
      </c>
      <c r="K5118">
        <v>75</v>
      </c>
      <c r="L5118" t="s">
        <v>77</v>
      </c>
      <c r="M5118" t="s">
        <v>78</v>
      </c>
      <c r="N5118" t="s">
        <v>9028</v>
      </c>
      <c r="O5118" t="s">
        <v>8995</v>
      </c>
      <c r="P5118" t="s">
        <v>8995</v>
      </c>
      <c r="Q5118" t="s">
        <v>2907</v>
      </c>
      <c r="R5118" t="s">
        <v>79</v>
      </c>
      <c r="S5118" t="s">
        <v>24</v>
      </c>
      <c r="T5118" t="s">
        <v>2908</v>
      </c>
      <c r="U5118" t="s">
        <v>43</v>
      </c>
      <c r="V5118" t="s">
        <v>80</v>
      </c>
      <c r="W5118">
        <v>25050</v>
      </c>
      <c r="X5118" t="s">
        <v>81</v>
      </c>
      <c r="Y5118">
        <v>-75</v>
      </c>
      <c r="Z5118" t="s">
        <v>8996</v>
      </c>
      <c r="AA5118" t="s">
        <v>8996</v>
      </c>
      <c r="AB5118" t="s">
        <v>90</v>
      </c>
      <c r="AC5118" t="s">
        <v>171</v>
      </c>
      <c r="AD5118">
        <f>_xlfn.XLOOKUP(MIS[[#This Row],[TRADING SYMBOL]],[1]Sheet1!$D:$D,[1]Sheet1!$C:$C)</f>
        <v>160.9</v>
      </c>
      <c r="AE5118">
        <f>MIS[[#This Row],[OrderAverageTradedPrice]]*MIS[[#This Row],[OrderQuantity]]</f>
        <v>12840</v>
      </c>
      <c r="AF5118">
        <f>MIS[[#This Row],[LTP]]*MIS[[#This Row],[OrderQuantity]]</f>
        <v>12067.5</v>
      </c>
      <c r="AG5118">
        <f>IF(MIS[[#This Row],[OrderSide]]="SELL",MIS[[#This Row],[VALUE]]-MIS[[#This Row],[LIVE_VALUE]],MIS[[#This Row],[LIVE_VALUE]]-MIS[[#This Row],[VALUE]])</f>
        <v>772.5</v>
      </c>
      <c r="AH5118" t="str" cm="1">
        <f t="array" ref="AH5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8" t="str">
        <f>MIS[[#This Row],[TRADING SYMBOL]]</f>
        <v>NIFTY2552225050CE</v>
      </c>
      <c r="AJ5118" t="str">
        <f>IF(RIGHT(MIS[[#This Row],[Main/Hedge]],4)="MAIN","MAIN","HEDGE")</f>
        <v>MAIN</v>
      </c>
      <c r="AK5118" t="str" cm="1">
        <f t="array" ref="AK5118">_xlfn._xlws.FILTER(Table4[Column1],ISNUMBER(SEARCH(Table4[Column1],MIS[[#This Row],[OrderUniqueIdentifier]])),"")</f>
        <v>VWAP</v>
      </c>
    </row>
    <row r="5119" spans="1:37" x14ac:dyDescent="0.25">
      <c r="A5119" t="s">
        <v>71</v>
      </c>
      <c r="B5119" t="s">
        <v>652</v>
      </c>
      <c r="C5119" t="s">
        <v>9033</v>
      </c>
      <c r="D5119" t="s">
        <v>72</v>
      </c>
      <c r="E5119" t="s">
        <v>2904</v>
      </c>
      <c r="F5119" t="s">
        <v>73</v>
      </c>
      <c r="G5119" t="s">
        <v>89</v>
      </c>
      <c r="H5119" t="s">
        <v>75</v>
      </c>
      <c r="I5119" t="s">
        <v>76</v>
      </c>
      <c r="J5119" t="s">
        <v>77</v>
      </c>
      <c r="K5119">
        <v>150</v>
      </c>
      <c r="L5119" t="s">
        <v>77</v>
      </c>
      <c r="M5119" t="s">
        <v>78</v>
      </c>
      <c r="N5119" t="s">
        <v>6031</v>
      </c>
      <c r="O5119" t="s">
        <v>8995</v>
      </c>
      <c r="P5119" t="s">
        <v>8995</v>
      </c>
      <c r="Q5119" t="s">
        <v>2907</v>
      </c>
      <c r="R5119" t="s">
        <v>79</v>
      </c>
      <c r="S5119" t="s">
        <v>24</v>
      </c>
      <c r="T5119" t="s">
        <v>2908</v>
      </c>
      <c r="U5119" t="s">
        <v>43</v>
      </c>
      <c r="V5119" t="s">
        <v>80</v>
      </c>
      <c r="W5119">
        <v>25050</v>
      </c>
      <c r="X5119" t="s">
        <v>81</v>
      </c>
      <c r="Y5119">
        <v>-150</v>
      </c>
      <c r="Z5119" t="s">
        <v>8996</v>
      </c>
      <c r="AA5119" t="s">
        <v>8996</v>
      </c>
      <c r="AB5119" t="s">
        <v>90</v>
      </c>
      <c r="AC5119" t="s">
        <v>171</v>
      </c>
      <c r="AD5119">
        <f>_xlfn.XLOOKUP(MIS[[#This Row],[TRADING SYMBOL]],[1]Sheet1!$D:$D,[1]Sheet1!$C:$C)</f>
        <v>160.9</v>
      </c>
      <c r="AE5119">
        <f>MIS[[#This Row],[OrderAverageTradedPrice]]*MIS[[#This Row],[OrderQuantity]]</f>
        <v>25702.5</v>
      </c>
      <c r="AF5119">
        <f>MIS[[#This Row],[LTP]]*MIS[[#This Row],[OrderQuantity]]</f>
        <v>24135</v>
      </c>
      <c r="AG5119">
        <f>IF(MIS[[#This Row],[OrderSide]]="SELL",MIS[[#This Row],[VALUE]]-MIS[[#This Row],[LIVE_VALUE]],MIS[[#This Row],[LIVE_VALUE]]-MIS[[#This Row],[VALUE]])</f>
        <v>1567.5</v>
      </c>
      <c r="AH5119" t="str" cm="1">
        <f t="array" ref="AH5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9" t="str">
        <f>MIS[[#This Row],[TRADING SYMBOL]]</f>
        <v>NIFTY2552225050CE</v>
      </c>
      <c r="AJ5119" t="str">
        <f>IF(RIGHT(MIS[[#This Row],[Main/Hedge]],4)="MAIN","MAIN","HEDGE")</f>
        <v>MAIN</v>
      </c>
      <c r="AK5119" t="str" cm="1">
        <f t="array" ref="AK5119">_xlfn._xlws.FILTER(Table4[Column1],ISNUMBER(SEARCH(Table4[Column1],MIS[[#This Row],[OrderUniqueIdentifier]])),"")</f>
        <v>VWAP</v>
      </c>
    </row>
    <row r="5120" spans="1:37" x14ac:dyDescent="0.25">
      <c r="A5120" t="s">
        <v>71</v>
      </c>
      <c r="B5120" t="s">
        <v>753</v>
      </c>
      <c r="C5120" t="s">
        <v>9047</v>
      </c>
      <c r="D5120" t="s">
        <v>72</v>
      </c>
      <c r="E5120" t="s">
        <v>2904</v>
      </c>
      <c r="F5120" t="s">
        <v>73</v>
      </c>
      <c r="G5120" t="s">
        <v>89</v>
      </c>
      <c r="H5120" t="s">
        <v>75</v>
      </c>
      <c r="I5120" t="s">
        <v>76</v>
      </c>
      <c r="J5120" t="s">
        <v>77</v>
      </c>
      <c r="K5120">
        <v>525</v>
      </c>
      <c r="L5120" t="s">
        <v>77</v>
      </c>
      <c r="M5120" t="s">
        <v>78</v>
      </c>
      <c r="N5120" t="s">
        <v>9048</v>
      </c>
      <c r="O5120" t="s">
        <v>8995</v>
      </c>
      <c r="P5120" t="s">
        <v>8995</v>
      </c>
      <c r="Q5120" t="s">
        <v>2907</v>
      </c>
      <c r="R5120" t="s">
        <v>79</v>
      </c>
      <c r="S5120" t="s">
        <v>24</v>
      </c>
      <c r="T5120" t="s">
        <v>2908</v>
      </c>
      <c r="U5120" t="s">
        <v>43</v>
      </c>
      <c r="V5120" t="s">
        <v>80</v>
      </c>
      <c r="W5120">
        <v>25050</v>
      </c>
      <c r="X5120" t="s">
        <v>81</v>
      </c>
      <c r="Y5120">
        <v>-525</v>
      </c>
      <c r="Z5120" t="s">
        <v>8996</v>
      </c>
      <c r="AA5120" t="s">
        <v>8996</v>
      </c>
      <c r="AB5120" t="s">
        <v>90</v>
      </c>
      <c r="AC5120" t="s">
        <v>171</v>
      </c>
      <c r="AD5120">
        <f>_xlfn.XLOOKUP(MIS[[#This Row],[TRADING SYMBOL]],[1]Sheet1!$D:$D,[1]Sheet1!$C:$C)</f>
        <v>160.9</v>
      </c>
      <c r="AE5120">
        <f>MIS[[#This Row],[OrderAverageTradedPrice]]*MIS[[#This Row],[OrderQuantity]]</f>
        <v>89928.749999999927</v>
      </c>
      <c r="AF5120">
        <f>MIS[[#This Row],[LTP]]*MIS[[#This Row],[OrderQuantity]]</f>
        <v>84472.5</v>
      </c>
      <c r="AG5120">
        <f>IF(MIS[[#This Row],[OrderSide]]="SELL",MIS[[#This Row],[VALUE]]-MIS[[#This Row],[LIVE_VALUE]],MIS[[#This Row],[LIVE_VALUE]]-MIS[[#This Row],[VALUE]])</f>
        <v>5456.2499999999272</v>
      </c>
      <c r="AH5120" t="str" cm="1">
        <f t="array" ref="AH5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0" t="str">
        <f>MIS[[#This Row],[TRADING SYMBOL]]</f>
        <v>NIFTY2552225050CE</v>
      </c>
      <c r="AJ5120" t="str">
        <f>IF(RIGHT(MIS[[#This Row],[Main/Hedge]],4)="MAIN","MAIN","HEDGE")</f>
        <v>MAIN</v>
      </c>
      <c r="AK5120" t="str" cm="1">
        <f t="array" ref="AK5120">_xlfn._xlws.FILTER(Table4[Column1],ISNUMBER(SEARCH(Table4[Column1],MIS[[#This Row],[OrderUniqueIdentifier]])),"")</f>
        <v>VWAP</v>
      </c>
    </row>
    <row r="5121" spans="1:37" x14ac:dyDescent="0.25">
      <c r="A5121" t="s">
        <v>71</v>
      </c>
      <c r="B5121" t="s">
        <v>822</v>
      </c>
      <c r="C5121" t="s">
        <v>9059</v>
      </c>
      <c r="D5121" t="s">
        <v>72</v>
      </c>
      <c r="E5121" t="s">
        <v>2904</v>
      </c>
      <c r="F5121" t="s">
        <v>73</v>
      </c>
      <c r="G5121" t="s">
        <v>89</v>
      </c>
      <c r="H5121" t="s">
        <v>75</v>
      </c>
      <c r="I5121" t="s">
        <v>76</v>
      </c>
      <c r="J5121" t="s">
        <v>77</v>
      </c>
      <c r="K5121">
        <v>150</v>
      </c>
      <c r="L5121" t="s">
        <v>77</v>
      </c>
      <c r="M5121" t="s">
        <v>78</v>
      </c>
      <c r="N5121" t="s">
        <v>9014</v>
      </c>
      <c r="O5121" t="s">
        <v>8995</v>
      </c>
      <c r="P5121" t="s">
        <v>8995</v>
      </c>
      <c r="Q5121" t="s">
        <v>2907</v>
      </c>
      <c r="R5121" t="s">
        <v>79</v>
      </c>
      <c r="S5121" t="s">
        <v>24</v>
      </c>
      <c r="T5121" t="s">
        <v>2908</v>
      </c>
      <c r="U5121" t="s">
        <v>43</v>
      </c>
      <c r="V5121" t="s">
        <v>80</v>
      </c>
      <c r="W5121">
        <v>25050</v>
      </c>
      <c r="X5121" t="s">
        <v>81</v>
      </c>
      <c r="Y5121">
        <v>-150</v>
      </c>
      <c r="Z5121" t="s">
        <v>8996</v>
      </c>
      <c r="AA5121" t="s">
        <v>8996</v>
      </c>
      <c r="AB5121" t="s">
        <v>90</v>
      </c>
      <c r="AC5121" t="s">
        <v>171</v>
      </c>
      <c r="AD5121">
        <f>_xlfn.XLOOKUP(MIS[[#This Row],[TRADING SYMBOL]],[1]Sheet1!$D:$D,[1]Sheet1!$C:$C)</f>
        <v>160.9</v>
      </c>
      <c r="AE5121">
        <f>MIS[[#This Row],[OrderAverageTradedPrice]]*MIS[[#This Row],[OrderQuantity]]</f>
        <v>25695</v>
      </c>
      <c r="AF5121">
        <f>MIS[[#This Row],[LTP]]*MIS[[#This Row],[OrderQuantity]]</f>
        <v>24135</v>
      </c>
      <c r="AG5121">
        <f>IF(MIS[[#This Row],[OrderSide]]="SELL",MIS[[#This Row],[VALUE]]-MIS[[#This Row],[LIVE_VALUE]],MIS[[#This Row],[LIVE_VALUE]]-MIS[[#This Row],[VALUE]])</f>
        <v>1560</v>
      </c>
      <c r="AH5121" t="str" cm="1">
        <f t="array" ref="AH5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1" t="str">
        <f>MIS[[#This Row],[TRADING SYMBOL]]</f>
        <v>NIFTY2552225050CE</v>
      </c>
      <c r="AJ5121" t="str">
        <f>IF(RIGHT(MIS[[#This Row],[Main/Hedge]],4)="MAIN","MAIN","HEDGE")</f>
        <v>MAIN</v>
      </c>
      <c r="AK5121" t="str" cm="1">
        <f t="array" ref="AK5121">_xlfn._xlws.FILTER(Table4[Column1],ISNUMBER(SEARCH(Table4[Column1],MIS[[#This Row],[OrderUniqueIdentifier]])),"")</f>
        <v>VWAP</v>
      </c>
    </row>
    <row r="5122" spans="1:37" x14ac:dyDescent="0.25">
      <c r="A5122" t="s">
        <v>71</v>
      </c>
      <c r="B5122" t="s">
        <v>830</v>
      </c>
      <c r="C5122" t="s">
        <v>9060</v>
      </c>
      <c r="D5122" t="s">
        <v>72</v>
      </c>
      <c r="E5122" t="s">
        <v>2904</v>
      </c>
      <c r="F5122" t="s">
        <v>73</v>
      </c>
      <c r="G5122" t="s">
        <v>89</v>
      </c>
      <c r="H5122" t="s">
        <v>75</v>
      </c>
      <c r="I5122" t="s">
        <v>76</v>
      </c>
      <c r="J5122" t="s">
        <v>77</v>
      </c>
      <c r="K5122">
        <v>525</v>
      </c>
      <c r="L5122" t="s">
        <v>77</v>
      </c>
      <c r="M5122" t="s">
        <v>78</v>
      </c>
      <c r="N5122" t="s">
        <v>9061</v>
      </c>
      <c r="O5122" t="s">
        <v>8995</v>
      </c>
      <c r="P5122" t="s">
        <v>8995</v>
      </c>
      <c r="Q5122" t="s">
        <v>2907</v>
      </c>
      <c r="R5122" t="s">
        <v>79</v>
      </c>
      <c r="S5122" t="s">
        <v>24</v>
      </c>
      <c r="T5122" t="s">
        <v>2908</v>
      </c>
      <c r="U5122" t="s">
        <v>43</v>
      </c>
      <c r="V5122" t="s">
        <v>80</v>
      </c>
      <c r="W5122">
        <v>25050</v>
      </c>
      <c r="X5122" t="s">
        <v>81</v>
      </c>
      <c r="Y5122">
        <v>-525</v>
      </c>
      <c r="Z5122" t="s">
        <v>8996</v>
      </c>
      <c r="AA5122" t="s">
        <v>8996</v>
      </c>
      <c r="AB5122" t="s">
        <v>90</v>
      </c>
      <c r="AC5122" t="s">
        <v>171</v>
      </c>
      <c r="AD5122">
        <f>_xlfn.XLOOKUP(MIS[[#This Row],[TRADING SYMBOL]],[1]Sheet1!$D:$D,[1]Sheet1!$C:$C)</f>
        <v>160.9</v>
      </c>
      <c r="AE5122">
        <f>MIS[[#This Row],[OrderAverageTradedPrice]]*MIS[[#This Row],[OrderQuantity]]</f>
        <v>89834.999999999622</v>
      </c>
      <c r="AF5122">
        <f>MIS[[#This Row],[LTP]]*MIS[[#This Row],[OrderQuantity]]</f>
        <v>84472.5</v>
      </c>
      <c r="AG5122">
        <f>IF(MIS[[#This Row],[OrderSide]]="SELL",MIS[[#This Row],[VALUE]]-MIS[[#This Row],[LIVE_VALUE]],MIS[[#This Row],[LIVE_VALUE]]-MIS[[#This Row],[VALUE]])</f>
        <v>5362.4999999996217</v>
      </c>
      <c r="AH5122" t="str" cm="1">
        <f t="array" ref="AH5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2" t="str">
        <f>MIS[[#This Row],[TRADING SYMBOL]]</f>
        <v>NIFTY2552225050CE</v>
      </c>
      <c r="AJ5122" t="str">
        <f>IF(RIGHT(MIS[[#This Row],[Main/Hedge]],4)="MAIN","MAIN","HEDGE")</f>
        <v>MAIN</v>
      </c>
      <c r="AK5122" t="str" cm="1">
        <f t="array" ref="AK5122">_xlfn._xlws.FILTER(Table4[Column1],ISNUMBER(SEARCH(Table4[Column1],MIS[[#This Row],[OrderUniqueIdentifier]])),"")</f>
        <v>VWAP</v>
      </c>
    </row>
    <row r="5123" spans="1:37" x14ac:dyDescent="0.25">
      <c r="A5123" t="s">
        <v>71</v>
      </c>
      <c r="B5123" t="s">
        <v>864</v>
      </c>
      <c r="C5123" t="s">
        <v>9067</v>
      </c>
      <c r="D5123" t="s">
        <v>72</v>
      </c>
      <c r="E5123" t="s">
        <v>2904</v>
      </c>
      <c r="F5123" t="s">
        <v>73</v>
      </c>
      <c r="G5123" t="s">
        <v>89</v>
      </c>
      <c r="H5123" t="s">
        <v>75</v>
      </c>
      <c r="I5123" t="s">
        <v>76</v>
      </c>
      <c r="J5123" t="s">
        <v>77</v>
      </c>
      <c r="K5123">
        <v>150</v>
      </c>
      <c r="L5123" t="s">
        <v>77</v>
      </c>
      <c r="M5123" t="s">
        <v>78</v>
      </c>
      <c r="N5123" t="s">
        <v>9014</v>
      </c>
      <c r="O5123" t="s">
        <v>8995</v>
      </c>
      <c r="P5123" t="s">
        <v>8995</v>
      </c>
      <c r="Q5123" t="s">
        <v>2907</v>
      </c>
      <c r="R5123" t="s">
        <v>79</v>
      </c>
      <c r="S5123" t="s">
        <v>24</v>
      </c>
      <c r="T5123" t="s">
        <v>2908</v>
      </c>
      <c r="U5123" t="s">
        <v>43</v>
      </c>
      <c r="V5123" t="s">
        <v>80</v>
      </c>
      <c r="W5123">
        <v>25050</v>
      </c>
      <c r="X5123" t="s">
        <v>81</v>
      </c>
      <c r="Y5123">
        <v>-150</v>
      </c>
      <c r="Z5123" t="s">
        <v>8996</v>
      </c>
      <c r="AA5123" t="s">
        <v>8996</v>
      </c>
      <c r="AB5123" t="s">
        <v>90</v>
      </c>
      <c r="AC5123" t="s">
        <v>171</v>
      </c>
      <c r="AD5123">
        <f>_xlfn.XLOOKUP(MIS[[#This Row],[TRADING SYMBOL]],[1]Sheet1!$D:$D,[1]Sheet1!$C:$C)</f>
        <v>160.9</v>
      </c>
      <c r="AE5123">
        <f>MIS[[#This Row],[OrderAverageTradedPrice]]*MIS[[#This Row],[OrderQuantity]]</f>
        <v>25695</v>
      </c>
      <c r="AF5123">
        <f>MIS[[#This Row],[LTP]]*MIS[[#This Row],[OrderQuantity]]</f>
        <v>24135</v>
      </c>
      <c r="AG5123">
        <f>IF(MIS[[#This Row],[OrderSide]]="SELL",MIS[[#This Row],[VALUE]]-MIS[[#This Row],[LIVE_VALUE]],MIS[[#This Row],[LIVE_VALUE]]-MIS[[#This Row],[VALUE]])</f>
        <v>1560</v>
      </c>
      <c r="AH5123" t="str" cm="1">
        <f t="array" ref="AH5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3" t="str">
        <f>MIS[[#This Row],[TRADING SYMBOL]]</f>
        <v>NIFTY2552225050CE</v>
      </c>
      <c r="AJ5123" t="str">
        <f>IF(RIGHT(MIS[[#This Row],[Main/Hedge]],4)="MAIN","MAIN","HEDGE")</f>
        <v>MAIN</v>
      </c>
      <c r="AK5123" t="str" cm="1">
        <f t="array" ref="AK5123">_xlfn._xlws.FILTER(Table4[Column1],ISNUMBER(SEARCH(Table4[Column1],MIS[[#This Row],[OrderUniqueIdentifier]])),"")</f>
        <v>VWAP</v>
      </c>
    </row>
    <row r="5124" spans="1:37" x14ac:dyDescent="0.25">
      <c r="A5124" t="s">
        <v>71</v>
      </c>
      <c r="B5124" t="s">
        <v>880</v>
      </c>
      <c r="C5124" t="s">
        <v>9070</v>
      </c>
      <c r="D5124" t="s">
        <v>72</v>
      </c>
      <c r="E5124" t="s">
        <v>2904</v>
      </c>
      <c r="F5124" t="s">
        <v>73</v>
      </c>
      <c r="G5124" t="s">
        <v>89</v>
      </c>
      <c r="H5124" t="s">
        <v>75</v>
      </c>
      <c r="I5124" t="s">
        <v>76</v>
      </c>
      <c r="J5124" t="s">
        <v>77</v>
      </c>
      <c r="K5124">
        <v>225</v>
      </c>
      <c r="L5124" t="s">
        <v>77</v>
      </c>
      <c r="M5124" t="s">
        <v>78</v>
      </c>
      <c r="N5124" t="s">
        <v>6695</v>
      </c>
      <c r="O5124" t="s">
        <v>8995</v>
      </c>
      <c r="P5124" t="s">
        <v>8995</v>
      </c>
      <c r="Q5124" t="s">
        <v>2907</v>
      </c>
      <c r="R5124" t="s">
        <v>79</v>
      </c>
      <c r="S5124" t="s">
        <v>24</v>
      </c>
      <c r="T5124" t="s">
        <v>2908</v>
      </c>
      <c r="U5124" t="s">
        <v>43</v>
      </c>
      <c r="V5124" t="s">
        <v>80</v>
      </c>
      <c r="W5124">
        <v>25050</v>
      </c>
      <c r="X5124" t="s">
        <v>81</v>
      </c>
      <c r="Y5124">
        <v>-225</v>
      </c>
      <c r="Z5124" t="s">
        <v>8996</v>
      </c>
      <c r="AA5124" t="s">
        <v>8996</v>
      </c>
      <c r="AB5124" t="s">
        <v>90</v>
      </c>
      <c r="AC5124" t="s">
        <v>171</v>
      </c>
      <c r="AD5124">
        <f>_xlfn.XLOOKUP(MIS[[#This Row],[TRADING SYMBOL]],[1]Sheet1!$D:$D,[1]Sheet1!$C:$C)</f>
        <v>160.9</v>
      </c>
      <c r="AE5124">
        <f>MIS[[#This Row],[OrderAverageTradedPrice]]*MIS[[#This Row],[OrderQuantity]]</f>
        <v>38632.5</v>
      </c>
      <c r="AF5124">
        <f>MIS[[#This Row],[LTP]]*MIS[[#This Row],[OrderQuantity]]</f>
        <v>36202.5</v>
      </c>
      <c r="AG5124">
        <f>IF(MIS[[#This Row],[OrderSide]]="SELL",MIS[[#This Row],[VALUE]]-MIS[[#This Row],[LIVE_VALUE]],MIS[[#This Row],[LIVE_VALUE]]-MIS[[#This Row],[VALUE]])</f>
        <v>2430</v>
      </c>
      <c r="AH5124" t="str" cm="1">
        <f t="array" ref="AH5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4" t="str">
        <f>MIS[[#This Row],[TRADING SYMBOL]]</f>
        <v>NIFTY2552225050CE</v>
      </c>
      <c r="AJ5124" t="str">
        <f>IF(RIGHT(MIS[[#This Row],[Main/Hedge]],4)="MAIN","MAIN","HEDGE")</f>
        <v>MAIN</v>
      </c>
      <c r="AK5124" t="str" cm="1">
        <f t="array" ref="AK5124">_xlfn._xlws.FILTER(Table4[Column1],ISNUMBER(SEARCH(Table4[Column1],MIS[[#This Row],[OrderUniqueIdentifier]])),"")</f>
        <v>VWAP</v>
      </c>
    </row>
    <row r="5125" spans="1:37" x14ac:dyDescent="0.25">
      <c r="A5125" t="s">
        <v>71</v>
      </c>
      <c r="B5125" t="s">
        <v>908</v>
      </c>
      <c r="C5125" t="s">
        <v>9073</v>
      </c>
      <c r="D5125" t="s">
        <v>72</v>
      </c>
      <c r="E5125" t="s">
        <v>2904</v>
      </c>
      <c r="F5125" t="s">
        <v>73</v>
      </c>
      <c r="G5125" t="s">
        <v>89</v>
      </c>
      <c r="H5125" t="s">
        <v>75</v>
      </c>
      <c r="I5125" t="s">
        <v>76</v>
      </c>
      <c r="J5125" t="s">
        <v>77</v>
      </c>
      <c r="K5125">
        <v>75</v>
      </c>
      <c r="L5125" t="s">
        <v>77</v>
      </c>
      <c r="M5125" t="s">
        <v>78</v>
      </c>
      <c r="N5125" t="s">
        <v>9028</v>
      </c>
      <c r="O5125" t="s">
        <v>8995</v>
      </c>
      <c r="P5125" t="s">
        <v>8995</v>
      </c>
      <c r="Q5125" t="s">
        <v>2907</v>
      </c>
      <c r="R5125" t="s">
        <v>79</v>
      </c>
      <c r="S5125" t="s">
        <v>24</v>
      </c>
      <c r="T5125" t="s">
        <v>2908</v>
      </c>
      <c r="U5125" t="s">
        <v>43</v>
      </c>
      <c r="V5125" t="s">
        <v>80</v>
      </c>
      <c r="W5125">
        <v>25050</v>
      </c>
      <c r="X5125" t="s">
        <v>81</v>
      </c>
      <c r="Y5125">
        <v>-75</v>
      </c>
      <c r="Z5125" t="s">
        <v>8996</v>
      </c>
      <c r="AA5125" t="s">
        <v>8996</v>
      </c>
      <c r="AB5125" t="s">
        <v>90</v>
      </c>
      <c r="AC5125" t="s">
        <v>171</v>
      </c>
      <c r="AD5125">
        <f>_xlfn.XLOOKUP(MIS[[#This Row],[TRADING SYMBOL]],[1]Sheet1!$D:$D,[1]Sheet1!$C:$C)</f>
        <v>160.9</v>
      </c>
      <c r="AE5125">
        <f>MIS[[#This Row],[OrderAverageTradedPrice]]*MIS[[#This Row],[OrderQuantity]]</f>
        <v>12840</v>
      </c>
      <c r="AF5125">
        <f>MIS[[#This Row],[LTP]]*MIS[[#This Row],[OrderQuantity]]</f>
        <v>12067.5</v>
      </c>
      <c r="AG5125">
        <f>IF(MIS[[#This Row],[OrderSide]]="SELL",MIS[[#This Row],[VALUE]]-MIS[[#This Row],[LIVE_VALUE]],MIS[[#This Row],[LIVE_VALUE]]-MIS[[#This Row],[VALUE]])</f>
        <v>772.5</v>
      </c>
      <c r="AH5125" t="str" cm="1">
        <f t="array" ref="AH5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5" t="str">
        <f>MIS[[#This Row],[TRADING SYMBOL]]</f>
        <v>NIFTY2552225050CE</v>
      </c>
      <c r="AJ5125" t="str">
        <f>IF(RIGHT(MIS[[#This Row],[Main/Hedge]],4)="MAIN","MAIN","HEDGE")</f>
        <v>MAIN</v>
      </c>
      <c r="AK5125" t="str" cm="1">
        <f t="array" ref="AK5125">_xlfn._xlws.FILTER(Table4[Column1],ISNUMBER(SEARCH(Table4[Column1],MIS[[#This Row],[OrderUniqueIdentifier]])),"")</f>
        <v>VWAP</v>
      </c>
    </row>
    <row r="5126" spans="1:37" x14ac:dyDescent="0.25">
      <c r="A5126" t="s">
        <v>71</v>
      </c>
      <c r="B5126" t="s">
        <v>994</v>
      </c>
      <c r="C5126" t="s">
        <v>9091</v>
      </c>
      <c r="D5126" t="s">
        <v>72</v>
      </c>
      <c r="E5126" t="s">
        <v>2904</v>
      </c>
      <c r="F5126" t="s">
        <v>73</v>
      </c>
      <c r="G5126" t="s">
        <v>89</v>
      </c>
      <c r="H5126" t="s">
        <v>75</v>
      </c>
      <c r="I5126" t="s">
        <v>76</v>
      </c>
      <c r="J5126" t="s">
        <v>77</v>
      </c>
      <c r="K5126">
        <v>75</v>
      </c>
      <c r="L5126" t="s">
        <v>77</v>
      </c>
      <c r="M5126" t="s">
        <v>78</v>
      </c>
      <c r="N5126" t="s">
        <v>9092</v>
      </c>
      <c r="O5126" t="s">
        <v>8995</v>
      </c>
      <c r="P5126" t="s">
        <v>8995</v>
      </c>
      <c r="Q5126" t="s">
        <v>2907</v>
      </c>
      <c r="R5126" t="s">
        <v>79</v>
      </c>
      <c r="S5126" t="s">
        <v>24</v>
      </c>
      <c r="T5126" t="s">
        <v>2908</v>
      </c>
      <c r="U5126" t="s">
        <v>43</v>
      </c>
      <c r="V5126" t="s">
        <v>80</v>
      </c>
      <c r="W5126">
        <v>25050</v>
      </c>
      <c r="X5126" t="s">
        <v>81</v>
      </c>
      <c r="Y5126">
        <v>-75</v>
      </c>
      <c r="Z5126" t="s">
        <v>8996</v>
      </c>
      <c r="AA5126" t="s">
        <v>8996</v>
      </c>
      <c r="AB5126" t="s">
        <v>90</v>
      </c>
      <c r="AC5126" t="s">
        <v>171</v>
      </c>
      <c r="AD5126">
        <f>_xlfn.XLOOKUP(MIS[[#This Row],[TRADING SYMBOL]],[1]Sheet1!$D:$D,[1]Sheet1!$C:$C)</f>
        <v>160.9</v>
      </c>
      <c r="AE5126">
        <f>MIS[[#This Row],[OrderAverageTradedPrice]]*MIS[[#This Row],[OrderQuantity]]</f>
        <v>12828.75</v>
      </c>
      <c r="AF5126">
        <f>MIS[[#This Row],[LTP]]*MIS[[#This Row],[OrderQuantity]]</f>
        <v>12067.5</v>
      </c>
      <c r="AG5126">
        <f>IF(MIS[[#This Row],[OrderSide]]="SELL",MIS[[#This Row],[VALUE]]-MIS[[#This Row],[LIVE_VALUE]],MIS[[#This Row],[LIVE_VALUE]]-MIS[[#This Row],[VALUE]])</f>
        <v>761.25</v>
      </c>
      <c r="AH5126" t="str" cm="1">
        <f t="array" ref="AH5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6" t="str">
        <f>MIS[[#This Row],[TRADING SYMBOL]]</f>
        <v>NIFTY2552225050CE</v>
      </c>
      <c r="AJ5126" t="str">
        <f>IF(RIGHT(MIS[[#This Row],[Main/Hedge]],4)="MAIN","MAIN","HEDGE")</f>
        <v>MAIN</v>
      </c>
      <c r="AK5126" t="str" cm="1">
        <f t="array" ref="AK5126">_xlfn._xlws.FILTER(Table4[Column1],ISNUMBER(SEARCH(Table4[Column1],MIS[[#This Row],[OrderUniqueIdentifier]])),"")</f>
        <v>VWAP</v>
      </c>
    </row>
    <row r="5127" spans="1:37" x14ac:dyDescent="0.25">
      <c r="A5127" t="s">
        <v>71</v>
      </c>
      <c r="B5127" t="s">
        <v>1010</v>
      </c>
      <c r="C5127" t="s">
        <v>9094</v>
      </c>
      <c r="D5127" t="s">
        <v>72</v>
      </c>
      <c r="E5127" t="s">
        <v>2904</v>
      </c>
      <c r="F5127" t="s">
        <v>73</v>
      </c>
      <c r="G5127" t="s">
        <v>89</v>
      </c>
      <c r="H5127" t="s">
        <v>75</v>
      </c>
      <c r="I5127" t="s">
        <v>76</v>
      </c>
      <c r="J5127" t="s">
        <v>77</v>
      </c>
      <c r="K5127">
        <v>75</v>
      </c>
      <c r="L5127" t="s">
        <v>77</v>
      </c>
      <c r="M5127" t="s">
        <v>78</v>
      </c>
      <c r="N5127" t="s">
        <v>5155</v>
      </c>
      <c r="O5127" t="s">
        <v>8995</v>
      </c>
      <c r="P5127" t="s">
        <v>8995</v>
      </c>
      <c r="Q5127" t="s">
        <v>2907</v>
      </c>
      <c r="R5127" t="s">
        <v>79</v>
      </c>
      <c r="S5127" t="s">
        <v>24</v>
      </c>
      <c r="T5127" t="s">
        <v>2908</v>
      </c>
      <c r="U5127" t="s">
        <v>43</v>
      </c>
      <c r="V5127" t="s">
        <v>80</v>
      </c>
      <c r="W5127">
        <v>25050</v>
      </c>
      <c r="X5127" t="s">
        <v>81</v>
      </c>
      <c r="Y5127">
        <v>-75</v>
      </c>
      <c r="Z5127" t="s">
        <v>8996</v>
      </c>
      <c r="AA5127" t="s">
        <v>8996</v>
      </c>
      <c r="AB5127" t="s">
        <v>90</v>
      </c>
      <c r="AC5127" t="s">
        <v>171</v>
      </c>
      <c r="AD5127">
        <f>_xlfn.XLOOKUP(MIS[[#This Row],[TRADING SYMBOL]],[1]Sheet1!$D:$D,[1]Sheet1!$C:$C)</f>
        <v>160.9</v>
      </c>
      <c r="AE5127">
        <f>MIS[[#This Row],[OrderAverageTradedPrice]]*MIS[[#This Row],[OrderQuantity]]</f>
        <v>12843.75</v>
      </c>
      <c r="AF5127">
        <f>MIS[[#This Row],[LTP]]*MIS[[#This Row],[OrderQuantity]]</f>
        <v>12067.5</v>
      </c>
      <c r="AG5127">
        <f>IF(MIS[[#This Row],[OrderSide]]="SELL",MIS[[#This Row],[VALUE]]-MIS[[#This Row],[LIVE_VALUE]],MIS[[#This Row],[LIVE_VALUE]]-MIS[[#This Row],[VALUE]])</f>
        <v>776.25</v>
      </c>
      <c r="AH5127" t="str" cm="1">
        <f t="array" ref="AH5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7" t="str">
        <f>MIS[[#This Row],[TRADING SYMBOL]]</f>
        <v>NIFTY2552225050CE</v>
      </c>
      <c r="AJ5127" t="str">
        <f>IF(RIGHT(MIS[[#This Row],[Main/Hedge]],4)="MAIN","MAIN","HEDGE")</f>
        <v>MAIN</v>
      </c>
      <c r="AK5127" t="str" cm="1">
        <f t="array" ref="AK5127">_xlfn._xlws.FILTER(Table4[Column1],ISNUMBER(SEARCH(Table4[Column1],MIS[[#This Row],[OrderUniqueIdentifier]])),"")</f>
        <v>VWAP</v>
      </c>
    </row>
    <row r="5128" spans="1:37" x14ac:dyDescent="0.25">
      <c r="A5128" t="s">
        <v>71</v>
      </c>
      <c r="B5128" t="s">
        <v>1013</v>
      </c>
      <c r="C5128" t="s">
        <v>9095</v>
      </c>
      <c r="D5128" t="s">
        <v>72</v>
      </c>
      <c r="E5128" t="s">
        <v>2904</v>
      </c>
      <c r="F5128" t="s">
        <v>73</v>
      </c>
      <c r="G5128" t="s">
        <v>89</v>
      </c>
      <c r="H5128" t="s">
        <v>75</v>
      </c>
      <c r="I5128" t="s">
        <v>76</v>
      </c>
      <c r="J5128" t="s">
        <v>77</v>
      </c>
      <c r="K5128">
        <v>450</v>
      </c>
      <c r="L5128" t="s">
        <v>77</v>
      </c>
      <c r="M5128" t="s">
        <v>78</v>
      </c>
      <c r="N5128" t="s">
        <v>9096</v>
      </c>
      <c r="O5128" t="s">
        <v>9007</v>
      </c>
      <c r="P5128" t="s">
        <v>8995</v>
      </c>
      <c r="Q5128" t="s">
        <v>2907</v>
      </c>
      <c r="R5128" t="s">
        <v>79</v>
      </c>
      <c r="S5128" t="s">
        <v>24</v>
      </c>
      <c r="T5128" t="s">
        <v>2908</v>
      </c>
      <c r="U5128" t="s">
        <v>43</v>
      </c>
      <c r="V5128" t="s">
        <v>80</v>
      </c>
      <c r="W5128">
        <v>25050</v>
      </c>
      <c r="X5128" t="s">
        <v>81</v>
      </c>
      <c r="Y5128">
        <v>-450</v>
      </c>
      <c r="Z5128" t="s">
        <v>9008</v>
      </c>
      <c r="AA5128" t="s">
        <v>8996</v>
      </c>
      <c r="AB5128" t="s">
        <v>90</v>
      </c>
      <c r="AC5128" t="s">
        <v>171</v>
      </c>
      <c r="AD5128">
        <f>_xlfn.XLOOKUP(MIS[[#This Row],[TRADING SYMBOL]],[1]Sheet1!$D:$D,[1]Sheet1!$C:$C)</f>
        <v>160.9</v>
      </c>
      <c r="AE5128">
        <f>MIS[[#This Row],[OrderAverageTradedPrice]]*MIS[[#This Row],[OrderQuantity]]</f>
        <v>77261.249999999709</v>
      </c>
      <c r="AF5128">
        <f>MIS[[#This Row],[LTP]]*MIS[[#This Row],[OrderQuantity]]</f>
        <v>72405</v>
      </c>
      <c r="AG5128">
        <f>IF(MIS[[#This Row],[OrderSide]]="SELL",MIS[[#This Row],[VALUE]]-MIS[[#This Row],[LIVE_VALUE]],MIS[[#This Row],[LIVE_VALUE]]-MIS[[#This Row],[VALUE]])</f>
        <v>4856.249999999709</v>
      </c>
      <c r="AH5128" t="str" cm="1">
        <f t="array" ref="AH5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8" t="str">
        <f>MIS[[#This Row],[TRADING SYMBOL]]</f>
        <v>NIFTY2552225050CE</v>
      </c>
      <c r="AJ5128" t="str">
        <f>IF(RIGHT(MIS[[#This Row],[Main/Hedge]],4)="MAIN","MAIN","HEDGE")</f>
        <v>MAIN</v>
      </c>
      <c r="AK5128" t="str" cm="1">
        <f t="array" ref="AK5128">_xlfn._xlws.FILTER(Table4[Column1],ISNUMBER(SEARCH(Table4[Column1],MIS[[#This Row],[OrderUniqueIdentifier]])),"")</f>
        <v>VWAP</v>
      </c>
    </row>
    <row r="5129" spans="1:37" x14ac:dyDescent="0.25">
      <c r="A5129" t="s">
        <v>71</v>
      </c>
      <c r="B5129" t="s">
        <v>1029</v>
      </c>
      <c r="C5129" t="s">
        <v>9098</v>
      </c>
      <c r="D5129" t="s">
        <v>72</v>
      </c>
      <c r="E5129" t="s">
        <v>2904</v>
      </c>
      <c r="F5129" t="s">
        <v>73</v>
      </c>
      <c r="G5129" t="s">
        <v>89</v>
      </c>
      <c r="H5129" t="s">
        <v>75</v>
      </c>
      <c r="I5129" t="s">
        <v>76</v>
      </c>
      <c r="J5129" t="s">
        <v>77</v>
      </c>
      <c r="K5129">
        <v>225</v>
      </c>
      <c r="L5129" t="s">
        <v>77</v>
      </c>
      <c r="M5129" t="s">
        <v>78</v>
      </c>
      <c r="N5129" t="s">
        <v>9099</v>
      </c>
      <c r="O5129" t="s">
        <v>8995</v>
      </c>
      <c r="P5129" t="s">
        <v>8995</v>
      </c>
      <c r="Q5129" t="s">
        <v>2907</v>
      </c>
      <c r="R5129" t="s">
        <v>79</v>
      </c>
      <c r="S5129" t="s">
        <v>24</v>
      </c>
      <c r="T5129" t="s">
        <v>2908</v>
      </c>
      <c r="U5129" t="s">
        <v>43</v>
      </c>
      <c r="V5129" t="s">
        <v>80</v>
      </c>
      <c r="W5129">
        <v>25050</v>
      </c>
      <c r="X5129" t="s">
        <v>81</v>
      </c>
      <c r="Y5129">
        <v>-225</v>
      </c>
      <c r="Z5129" t="s">
        <v>8996</v>
      </c>
      <c r="AA5129" t="s">
        <v>8996</v>
      </c>
      <c r="AB5129" t="s">
        <v>90</v>
      </c>
      <c r="AC5129" t="s">
        <v>171</v>
      </c>
      <c r="AD5129">
        <f>_xlfn.XLOOKUP(MIS[[#This Row],[TRADING SYMBOL]],[1]Sheet1!$D:$D,[1]Sheet1!$C:$C)</f>
        <v>160.9</v>
      </c>
      <c r="AE5129">
        <f>MIS[[#This Row],[OrderAverageTradedPrice]]*MIS[[#This Row],[OrderQuantity]]</f>
        <v>38493.749999999927</v>
      </c>
      <c r="AF5129">
        <f>MIS[[#This Row],[LTP]]*MIS[[#This Row],[OrderQuantity]]</f>
        <v>36202.5</v>
      </c>
      <c r="AG5129">
        <f>IF(MIS[[#This Row],[OrderSide]]="SELL",MIS[[#This Row],[VALUE]]-MIS[[#This Row],[LIVE_VALUE]],MIS[[#This Row],[LIVE_VALUE]]-MIS[[#This Row],[VALUE]])</f>
        <v>2291.2499999999272</v>
      </c>
      <c r="AH5129" t="str" cm="1">
        <f t="array" ref="AH5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9" t="str">
        <f>MIS[[#This Row],[TRADING SYMBOL]]</f>
        <v>NIFTY2552225050CE</v>
      </c>
      <c r="AJ5129" t="str">
        <f>IF(RIGHT(MIS[[#This Row],[Main/Hedge]],4)="MAIN","MAIN","HEDGE")</f>
        <v>MAIN</v>
      </c>
      <c r="AK5129" t="str" cm="1">
        <f t="array" ref="AK5129">_xlfn._xlws.FILTER(Table4[Column1],ISNUMBER(SEARCH(Table4[Column1],MIS[[#This Row],[OrderUniqueIdentifier]])),"")</f>
        <v>VWAP</v>
      </c>
    </row>
    <row r="5130" spans="1:37" x14ac:dyDescent="0.25">
      <c r="A5130" t="s">
        <v>71</v>
      </c>
      <c r="B5130" t="s">
        <v>1054</v>
      </c>
      <c r="C5130" t="s">
        <v>9103</v>
      </c>
      <c r="D5130" t="s">
        <v>72</v>
      </c>
      <c r="E5130" t="s">
        <v>2904</v>
      </c>
      <c r="F5130" t="s">
        <v>73</v>
      </c>
      <c r="G5130" t="s">
        <v>89</v>
      </c>
      <c r="H5130" t="s">
        <v>75</v>
      </c>
      <c r="I5130" t="s">
        <v>76</v>
      </c>
      <c r="J5130" t="s">
        <v>77</v>
      </c>
      <c r="K5130">
        <v>75</v>
      </c>
      <c r="L5130" t="s">
        <v>77</v>
      </c>
      <c r="M5130" t="s">
        <v>78</v>
      </c>
      <c r="N5130" t="s">
        <v>6695</v>
      </c>
      <c r="O5130" t="s">
        <v>8995</v>
      </c>
      <c r="P5130" t="s">
        <v>8995</v>
      </c>
      <c r="Q5130" t="s">
        <v>2907</v>
      </c>
      <c r="R5130" t="s">
        <v>79</v>
      </c>
      <c r="S5130" t="s">
        <v>24</v>
      </c>
      <c r="T5130" t="s">
        <v>2908</v>
      </c>
      <c r="U5130" t="s">
        <v>43</v>
      </c>
      <c r="V5130" t="s">
        <v>80</v>
      </c>
      <c r="W5130">
        <v>25050</v>
      </c>
      <c r="X5130" t="s">
        <v>81</v>
      </c>
      <c r="Y5130">
        <v>-75</v>
      </c>
      <c r="Z5130" t="s">
        <v>8996</v>
      </c>
      <c r="AA5130" t="s">
        <v>8996</v>
      </c>
      <c r="AB5130" t="s">
        <v>90</v>
      </c>
      <c r="AC5130" t="s">
        <v>171</v>
      </c>
      <c r="AD5130">
        <f>_xlfn.XLOOKUP(MIS[[#This Row],[TRADING SYMBOL]],[1]Sheet1!$D:$D,[1]Sheet1!$C:$C)</f>
        <v>160.9</v>
      </c>
      <c r="AE5130">
        <f>MIS[[#This Row],[OrderAverageTradedPrice]]*MIS[[#This Row],[OrderQuantity]]</f>
        <v>12877.5</v>
      </c>
      <c r="AF5130">
        <f>MIS[[#This Row],[LTP]]*MIS[[#This Row],[OrderQuantity]]</f>
        <v>12067.5</v>
      </c>
      <c r="AG5130">
        <f>IF(MIS[[#This Row],[OrderSide]]="SELL",MIS[[#This Row],[VALUE]]-MIS[[#This Row],[LIVE_VALUE]],MIS[[#This Row],[LIVE_VALUE]]-MIS[[#This Row],[VALUE]])</f>
        <v>810</v>
      </c>
      <c r="AH5130" t="str" cm="1">
        <f t="array" ref="AH5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0" t="str">
        <f>MIS[[#This Row],[TRADING SYMBOL]]</f>
        <v>NIFTY2552225050CE</v>
      </c>
      <c r="AJ5130" t="str">
        <f>IF(RIGHT(MIS[[#This Row],[Main/Hedge]],4)="MAIN","MAIN","HEDGE")</f>
        <v>MAIN</v>
      </c>
      <c r="AK5130" t="str" cm="1">
        <f t="array" ref="AK5130">_xlfn._xlws.FILTER(Table4[Column1],ISNUMBER(SEARCH(Table4[Column1],MIS[[#This Row],[OrderUniqueIdentifier]])),"")</f>
        <v>VWAP</v>
      </c>
    </row>
    <row r="5131" spans="1:37" x14ac:dyDescent="0.25">
      <c r="A5131" t="s">
        <v>71</v>
      </c>
      <c r="B5131" t="s">
        <v>1100</v>
      </c>
      <c r="C5131" t="s">
        <v>9111</v>
      </c>
      <c r="D5131" t="s">
        <v>72</v>
      </c>
      <c r="E5131" t="s">
        <v>2904</v>
      </c>
      <c r="F5131" t="s">
        <v>73</v>
      </c>
      <c r="G5131" t="s">
        <v>89</v>
      </c>
      <c r="H5131" t="s">
        <v>75</v>
      </c>
      <c r="I5131" t="s">
        <v>76</v>
      </c>
      <c r="J5131" t="s">
        <v>77</v>
      </c>
      <c r="K5131">
        <v>75</v>
      </c>
      <c r="L5131" t="s">
        <v>77</v>
      </c>
      <c r="M5131" t="s">
        <v>78</v>
      </c>
      <c r="N5131" t="s">
        <v>9014</v>
      </c>
      <c r="O5131" t="s">
        <v>8995</v>
      </c>
      <c r="P5131" t="s">
        <v>8995</v>
      </c>
      <c r="Q5131" t="s">
        <v>2907</v>
      </c>
      <c r="R5131" t="s">
        <v>79</v>
      </c>
      <c r="S5131" t="s">
        <v>24</v>
      </c>
      <c r="T5131" t="s">
        <v>2908</v>
      </c>
      <c r="U5131" t="s">
        <v>43</v>
      </c>
      <c r="V5131" t="s">
        <v>80</v>
      </c>
      <c r="W5131">
        <v>25050</v>
      </c>
      <c r="X5131" t="s">
        <v>81</v>
      </c>
      <c r="Y5131">
        <v>-75</v>
      </c>
      <c r="Z5131" t="s">
        <v>8996</v>
      </c>
      <c r="AA5131" t="s">
        <v>8996</v>
      </c>
      <c r="AB5131" t="s">
        <v>90</v>
      </c>
      <c r="AC5131" t="s">
        <v>171</v>
      </c>
      <c r="AD5131">
        <f>_xlfn.XLOOKUP(MIS[[#This Row],[TRADING SYMBOL]],[1]Sheet1!$D:$D,[1]Sheet1!$C:$C)</f>
        <v>160.9</v>
      </c>
      <c r="AE5131">
        <f>MIS[[#This Row],[OrderAverageTradedPrice]]*MIS[[#This Row],[OrderQuantity]]</f>
        <v>12847.5</v>
      </c>
      <c r="AF5131">
        <f>MIS[[#This Row],[LTP]]*MIS[[#This Row],[OrderQuantity]]</f>
        <v>12067.5</v>
      </c>
      <c r="AG5131">
        <f>IF(MIS[[#This Row],[OrderSide]]="SELL",MIS[[#This Row],[VALUE]]-MIS[[#This Row],[LIVE_VALUE]],MIS[[#This Row],[LIVE_VALUE]]-MIS[[#This Row],[VALUE]])</f>
        <v>780</v>
      </c>
      <c r="AH5131" t="str" cm="1">
        <f t="array" ref="AH5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1" t="str">
        <f>MIS[[#This Row],[TRADING SYMBOL]]</f>
        <v>NIFTY2552225050CE</v>
      </c>
      <c r="AJ5131" t="str">
        <f>IF(RIGHT(MIS[[#This Row],[Main/Hedge]],4)="MAIN","MAIN","HEDGE")</f>
        <v>MAIN</v>
      </c>
      <c r="AK5131" t="str" cm="1">
        <f t="array" ref="AK5131">_xlfn._xlws.FILTER(Table4[Column1],ISNUMBER(SEARCH(Table4[Column1],MIS[[#This Row],[OrderUniqueIdentifier]])),"")</f>
        <v>VWAP</v>
      </c>
    </row>
    <row r="5132" spans="1:37" x14ac:dyDescent="0.25">
      <c r="A5132" t="s">
        <v>71</v>
      </c>
      <c r="B5132" t="s">
        <v>1108</v>
      </c>
      <c r="C5132" t="s">
        <v>9112</v>
      </c>
      <c r="D5132" t="s">
        <v>72</v>
      </c>
      <c r="E5132" t="s">
        <v>2904</v>
      </c>
      <c r="F5132" t="s">
        <v>73</v>
      </c>
      <c r="G5132" t="s">
        <v>89</v>
      </c>
      <c r="H5132" t="s">
        <v>75</v>
      </c>
      <c r="I5132" t="s">
        <v>76</v>
      </c>
      <c r="J5132" t="s">
        <v>77</v>
      </c>
      <c r="K5132">
        <v>225</v>
      </c>
      <c r="L5132" t="s">
        <v>77</v>
      </c>
      <c r="M5132" t="s">
        <v>78</v>
      </c>
      <c r="N5132" t="s">
        <v>6732</v>
      </c>
      <c r="O5132" t="s">
        <v>8995</v>
      </c>
      <c r="P5132" t="s">
        <v>8995</v>
      </c>
      <c r="Q5132" t="s">
        <v>2907</v>
      </c>
      <c r="R5132" t="s">
        <v>79</v>
      </c>
      <c r="S5132" t="s">
        <v>24</v>
      </c>
      <c r="T5132" t="s">
        <v>2908</v>
      </c>
      <c r="U5132" t="s">
        <v>43</v>
      </c>
      <c r="V5132" t="s">
        <v>80</v>
      </c>
      <c r="W5132">
        <v>25050</v>
      </c>
      <c r="X5132" t="s">
        <v>81</v>
      </c>
      <c r="Y5132">
        <v>-225</v>
      </c>
      <c r="Z5132" t="s">
        <v>8996</v>
      </c>
      <c r="AA5132" t="s">
        <v>8996</v>
      </c>
      <c r="AB5132" t="s">
        <v>90</v>
      </c>
      <c r="AC5132" t="s">
        <v>171</v>
      </c>
      <c r="AD5132">
        <f>_xlfn.XLOOKUP(MIS[[#This Row],[TRADING SYMBOL]],[1]Sheet1!$D:$D,[1]Sheet1!$C:$C)</f>
        <v>160.9</v>
      </c>
      <c r="AE5132">
        <f>MIS[[#This Row],[OrderAverageTradedPrice]]*MIS[[#This Row],[OrderQuantity]]</f>
        <v>38508.75</v>
      </c>
      <c r="AF5132">
        <f>MIS[[#This Row],[LTP]]*MIS[[#This Row],[OrderQuantity]]</f>
        <v>36202.5</v>
      </c>
      <c r="AG5132">
        <f>IF(MIS[[#This Row],[OrderSide]]="SELL",MIS[[#This Row],[VALUE]]-MIS[[#This Row],[LIVE_VALUE]],MIS[[#This Row],[LIVE_VALUE]]-MIS[[#This Row],[VALUE]])</f>
        <v>2306.25</v>
      </c>
      <c r="AH5132" t="str" cm="1">
        <f t="array" ref="AH5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2" t="str">
        <f>MIS[[#This Row],[TRADING SYMBOL]]</f>
        <v>NIFTY2552225050CE</v>
      </c>
      <c r="AJ5132" t="str">
        <f>IF(RIGHT(MIS[[#This Row],[Main/Hedge]],4)="MAIN","MAIN","HEDGE")</f>
        <v>MAIN</v>
      </c>
      <c r="AK5132" t="str" cm="1">
        <f t="array" ref="AK5132">_xlfn._xlws.FILTER(Table4[Column1],ISNUMBER(SEARCH(Table4[Column1],MIS[[#This Row],[OrderUniqueIdentifier]])),"")</f>
        <v>VWAP</v>
      </c>
    </row>
    <row r="5133" spans="1:37" x14ac:dyDescent="0.25">
      <c r="A5133" t="s">
        <v>71</v>
      </c>
      <c r="B5133" t="s">
        <v>1217</v>
      </c>
      <c r="C5133" t="s">
        <v>9132</v>
      </c>
      <c r="D5133" t="s">
        <v>72</v>
      </c>
      <c r="E5133" t="s">
        <v>2904</v>
      </c>
      <c r="F5133" t="s">
        <v>73</v>
      </c>
      <c r="G5133" t="s">
        <v>89</v>
      </c>
      <c r="H5133" t="s">
        <v>75</v>
      </c>
      <c r="I5133" t="s">
        <v>76</v>
      </c>
      <c r="J5133" t="s">
        <v>77</v>
      </c>
      <c r="K5133">
        <v>150</v>
      </c>
      <c r="L5133" t="s">
        <v>77</v>
      </c>
      <c r="M5133" t="s">
        <v>78</v>
      </c>
      <c r="N5133" t="s">
        <v>9014</v>
      </c>
      <c r="O5133" t="s">
        <v>8995</v>
      </c>
      <c r="P5133" t="s">
        <v>8995</v>
      </c>
      <c r="Q5133" t="s">
        <v>2907</v>
      </c>
      <c r="R5133" t="s">
        <v>79</v>
      </c>
      <c r="S5133" t="s">
        <v>24</v>
      </c>
      <c r="T5133" t="s">
        <v>2908</v>
      </c>
      <c r="U5133" t="s">
        <v>43</v>
      </c>
      <c r="V5133" t="s">
        <v>80</v>
      </c>
      <c r="W5133">
        <v>25050</v>
      </c>
      <c r="X5133" t="s">
        <v>81</v>
      </c>
      <c r="Y5133">
        <v>-150</v>
      </c>
      <c r="Z5133" t="s">
        <v>8996</v>
      </c>
      <c r="AA5133" t="s">
        <v>8996</v>
      </c>
      <c r="AB5133" t="s">
        <v>90</v>
      </c>
      <c r="AC5133" t="s">
        <v>171</v>
      </c>
      <c r="AD5133">
        <f>_xlfn.XLOOKUP(MIS[[#This Row],[TRADING SYMBOL]],[1]Sheet1!$D:$D,[1]Sheet1!$C:$C)</f>
        <v>160.9</v>
      </c>
      <c r="AE5133">
        <f>MIS[[#This Row],[OrderAverageTradedPrice]]*MIS[[#This Row],[OrderQuantity]]</f>
        <v>25695</v>
      </c>
      <c r="AF5133">
        <f>MIS[[#This Row],[LTP]]*MIS[[#This Row],[OrderQuantity]]</f>
        <v>24135</v>
      </c>
      <c r="AG5133">
        <f>IF(MIS[[#This Row],[OrderSide]]="SELL",MIS[[#This Row],[VALUE]]-MIS[[#This Row],[LIVE_VALUE]],MIS[[#This Row],[LIVE_VALUE]]-MIS[[#This Row],[VALUE]])</f>
        <v>1560</v>
      </c>
      <c r="AH5133" t="str" cm="1">
        <f t="array" ref="AH5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3" t="str">
        <f>MIS[[#This Row],[TRADING SYMBOL]]</f>
        <v>NIFTY2552225050CE</v>
      </c>
      <c r="AJ5133" t="str">
        <f>IF(RIGHT(MIS[[#This Row],[Main/Hedge]],4)="MAIN","MAIN","HEDGE")</f>
        <v>MAIN</v>
      </c>
      <c r="AK5133" t="str" cm="1">
        <f t="array" ref="AK5133">_xlfn._xlws.FILTER(Table4[Column1],ISNUMBER(SEARCH(Table4[Column1],MIS[[#This Row],[OrderUniqueIdentifier]])),"")</f>
        <v>VWAP</v>
      </c>
    </row>
    <row r="5134" spans="1:37" x14ac:dyDescent="0.25">
      <c r="A5134" t="s">
        <v>71</v>
      </c>
      <c r="B5134" t="s">
        <v>1224</v>
      </c>
      <c r="C5134" t="s">
        <v>9133</v>
      </c>
      <c r="D5134" t="s">
        <v>72</v>
      </c>
      <c r="E5134" t="s">
        <v>2904</v>
      </c>
      <c r="F5134" t="s">
        <v>73</v>
      </c>
      <c r="G5134" t="s">
        <v>89</v>
      </c>
      <c r="H5134" t="s">
        <v>75</v>
      </c>
      <c r="I5134" t="s">
        <v>76</v>
      </c>
      <c r="J5134" t="s">
        <v>77</v>
      </c>
      <c r="K5134">
        <v>75</v>
      </c>
      <c r="L5134" t="s">
        <v>77</v>
      </c>
      <c r="M5134" t="s">
        <v>78</v>
      </c>
      <c r="N5134" t="s">
        <v>9066</v>
      </c>
      <c r="O5134" t="s">
        <v>8995</v>
      </c>
      <c r="P5134" t="s">
        <v>8995</v>
      </c>
      <c r="Q5134" t="s">
        <v>2907</v>
      </c>
      <c r="R5134" t="s">
        <v>79</v>
      </c>
      <c r="S5134" t="s">
        <v>24</v>
      </c>
      <c r="T5134" t="s">
        <v>2908</v>
      </c>
      <c r="U5134" t="s">
        <v>43</v>
      </c>
      <c r="V5134" t="s">
        <v>80</v>
      </c>
      <c r="W5134">
        <v>25050</v>
      </c>
      <c r="X5134" t="s">
        <v>81</v>
      </c>
      <c r="Y5134">
        <v>-75</v>
      </c>
      <c r="Z5134" t="s">
        <v>8996</v>
      </c>
      <c r="AA5134" t="s">
        <v>8996</v>
      </c>
      <c r="AB5134" t="s">
        <v>90</v>
      </c>
      <c r="AC5134" t="s">
        <v>171</v>
      </c>
      <c r="AD5134">
        <f>_xlfn.XLOOKUP(MIS[[#This Row],[TRADING SYMBOL]],[1]Sheet1!$D:$D,[1]Sheet1!$C:$C)</f>
        <v>160.9</v>
      </c>
      <c r="AE5134">
        <f>MIS[[#This Row],[OrderAverageTradedPrice]]*MIS[[#This Row],[OrderQuantity]]</f>
        <v>12855</v>
      </c>
      <c r="AF5134">
        <f>MIS[[#This Row],[LTP]]*MIS[[#This Row],[OrderQuantity]]</f>
        <v>12067.5</v>
      </c>
      <c r="AG5134">
        <f>IF(MIS[[#This Row],[OrderSide]]="SELL",MIS[[#This Row],[VALUE]]-MIS[[#This Row],[LIVE_VALUE]],MIS[[#This Row],[LIVE_VALUE]]-MIS[[#This Row],[VALUE]])</f>
        <v>787.5</v>
      </c>
      <c r="AH5134" t="str" cm="1">
        <f t="array" ref="AH5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4" t="str">
        <f>MIS[[#This Row],[TRADING SYMBOL]]</f>
        <v>NIFTY2552225050CE</v>
      </c>
      <c r="AJ5134" t="str">
        <f>IF(RIGHT(MIS[[#This Row],[Main/Hedge]],4)="MAIN","MAIN","HEDGE")</f>
        <v>MAIN</v>
      </c>
      <c r="AK5134" t="str" cm="1">
        <f t="array" ref="AK5134">_xlfn._xlws.FILTER(Table4[Column1],ISNUMBER(SEARCH(Table4[Column1],MIS[[#This Row],[OrderUniqueIdentifier]])),"")</f>
        <v>VWAP</v>
      </c>
    </row>
    <row r="5135" spans="1:37" x14ac:dyDescent="0.25">
      <c r="A5135" t="s">
        <v>71</v>
      </c>
      <c r="B5135" t="s">
        <v>1227</v>
      </c>
      <c r="C5135" t="s">
        <v>9134</v>
      </c>
      <c r="D5135" t="s">
        <v>72</v>
      </c>
      <c r="E5135" t="s">
        <v>2904</v>
      </c>
      <c r="F5135" t="s">
        <v>73</v>
      </c>
      <c r="G5135" t="s">
        <v>89</v>
      </c>
      <c r="H5135" t="s">
        <v>75</v>
      </c>
      <c r="I5135" t="s">
        <v>76</v>
      </c>
      <c r="J5135" t="s">
        <v>77</v>
      </c>
      <c r="K5135">
        <v>150</v>
      </c>
      <c r="L5135" t="s">
        <v>77</v>
      </c>
      <c r="M5135" t="s">
        <v>78</v>
      </c>
      <c r="N5135" t="s">
        <v>9135</v>
      </c>
      <c r="O5135" t="s">
        <v>9007</v>
      </c>
      <c r="P5135" t="s">
        <v>8995</v>
      </c>
      <c r="Q5135" t="s">
        <v>2907</v>
      </c>
      <c r="R5135" t="s">
        <v>79</v>
      </c>
      <c r="S5135" t="s">
        <v>24</v>
      </c>
      <c r="T5135" t="s">
        <v>2908</v>
      </c>
      <c r="U5135" t="s">
        <v>43</v>
      </c>
      <c r="V5135" t="s">
        <v>80</v>
      </c>
      <c r="W5135">
        <v>25050</v>
      </c>
      <c r="X5135" t="s">
        <v>81</v>
      </c>
      <c r="Y5135">
        <v>-150</v>
      </c>
      <c r="Z5135" t="s">
        <v>9008</v>
      </c>
      <c r="AA5135" t="s">
        <v>8996</v>
      </c>
      <c r="AB5135" t="s">
        <v>90</v>
      </c>
      <c r="AC5135" t="s">
        <v>171</v>
      </c>
      <c r="AD5135">
        <f>_xlfn.XLOOKUP(MIS[[#This Row],[TRADING SYMBOL]],[1]Sheet1!$D:$D,[1]Sheet1!$C:$C)</f>
        <v>160.9</v>
      </c>
      <c r="AE5135">
        <f>MIS[[#This Row],[OrderAverageTradedPrice]]*MIS[[#This Row],[OrderQuantity]]</f>
        <v>25747.5</v>
      </c>
      <c r="AF5135">
        <f>MIS[[#This Row],[LTP]]*MIS[[#This Row],[OrderQuantity]]</f>
        <v>24135</v>
      </c>
      <c r="AG5135">
        <f>IF(MIS[[#This Row],[OrderSide]]="SELL",MIS[[#This Row],[VALUE]]-MIS[[#This Row],[LIVE_VALUE]],MIS[[#This Row],[LIVE_VALUE]]-MIS[[#This Row],[VALUE]])</f>
        <v>1612.5</v>
      </c>
      <c r="AH5135" t="str" cm="1">
        <f t="array" ref="AH5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5" t="str">
        <f>MIS[[#This Row],[TRADING SYMBOL]]</f>
        <v>NIFTY2552225050CE</v>
      </c>
      <c r="AJ5135" t="str">
        <f>IF(RIGHT(MIS[[#This Row],[Main/Hedge]],4)="MAIN","MAIN","HEDGE")</f>
        <v>MAIN</v>
      </c>
      <c r="AK5135" t="str" cm="1">
        <f t="array" ref="AK5135">_xlfn._xlws.FILTER(Table4[Column1],ISNUMBER(SEARCH(Table4[Column1],MIS[[#This Row],[OrderUniqueIdentifier]])),"")</f>
        <v>VWAP</v>
      </c>
    </row>
    <row r="5136" spans="1:37" x14ac:dyDescent="0.25">
      <c r="A5136" t="s">
        <v>71</v>
      </c>
      <c r="B5136" t="s">
        <v>1258</v>
      </c>
      <c r="C5136" t="s">
        <v>9140</v>
      </c>
      <c r="D5136" t="s">
        <v>72</v>
      </c>
      <c r="E5136" t="s">
        <v>2904</v>
      </c>
      <c r="F5136" t="s">
        <v>73</v>
      </c>
      <c r="G5136" t="s">
        <v>89</v>
      </c>
      <c r="H5136" t="s">
        <v>75</v>
      </c>
      <c r="I5136" t="s">
        <v>76</v>
      </c>
      <c r="J5136" t="s">
        <v>77</v>
      </c>
      <c r="K5136">
        <v>150</v>
      </c>
      <c r="L5136" t="s">
        <v>77</v>
      </c>
      <c r="M5136" t="s">
        <v>78</v>
      </c>
      <c r="N5136" t="s">
        <v>6732</v>
      </c>
      <c r="O5136" t="s">
        <v>8995</v>
      </c>
      <c r="P5136" t="s">
        <v>8995</v>
      </c>
      <c r="Q5136" t="s">
        <v>2907</v>
      </c>
      <c r="R5136" t="s">
        <v>79</v>
      </c>
      <c r="S5136" t="s">
        <v>24</v>
      </c>
      <c r="T5136" t="s">
        <v>2908</v>
      </c>
      <c r="U5136" t="s">
        <v>43</v>
      </c>
      <c r="V5136" t="s">
        <v>80</v>
      </c>
      <c r="W5136">
        <v>25050</v>
      </c>
      <c r="X5136" t="s">
        <v>81</v>
      </c>
      <c r="Y5136">
        <v>-150</v>
      </c>
      <c r="Z5136" t="s">
        <v>8996</v>
      </c>
      <c r="AA5136" t="s">
        <v>8996</v>
      </c>
      <c r="AB5136" t="s">
        <v>90</v>
      </c>
      <c r="AC5136" t="s">
        <v>171</v>
      </c>
      <c r="AD5136">
        <f>_xlfn.XLOOKUP(MIS[[#This Row],[TRADING SYMBOL]],[1]Sheet1!$D:$D,[1]Sheet1!$C:$C)</f>
        <v>160.9</v>
      </c>
      <c r="AE5136">
        <f>MIS[[#This Row],[OrderAverageTradedPrice]]*MIS[[#This Row],[OrderQuantity]]</f>
        <v>25672.5</v>
      </c>
      <c r="AF5136">
        <f>MIS[[#This Row],[LTP]]*MIS[[#This Row],[OrderQuantity]]</f>
        <v>24135</v>
      </c>
      <c r="AG5136">
        <f>IF(MIS[[#This Row],[OrderSide]]="SELL",MIS[[#This Row],[VALUE]]-MIS[[#This Row],[LIVE_VALUE]],MIS[[#This Row],[LIVE_VALUE]]-MIS[[#This Row],[VALUE]])</f>
        <v>1537.5</v>
      </c>
      <c r="AH5136" t="str" cm="1">
        <f t="array" ref="AH5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6" t="str">
        <f>MIS[[#This Row],[TRADING SYMBOL]]</f>
        <v>NIFTY2552225050CE</v>
      </c>
      <c r="AJ5136" t="str">
        <f>IF(RIGHT(MIS[[#This Row],[Main/Hedge]],4)="MAIN","MAIN","HEDGE")</f>
        <v>MAIN</v>
      </c>
      <c r="AK5136" t="str" cm="1">
        <f t="array" ref="AK5136">_xlfn._xlws.FILTER(Table4[Column1],ISNUMBER(SEARCH(Table4[Column1],MIS[[#This Row],[OrderUniqueIdentifier]])),"")</f>
        <v>VWAP</v>
      </c>
    </row>
    <row r="5137" spans="1:37" x14ac:dyDescent="0.25">
      <c r="A5137" t="s">
        <v>71</v>
      </c>
      <c r="B5137" t="s">
        <v>1288</v>
      </c>
      <c r="C5137" t="s">
        <v>9145</v>
      </c>
      <c r="D5137" t="s">
        <v>72</v>
      </c>
      <c r="E5137" t="s">
        <v>2904</v>
      </c>
      <c r="F5137" t="s">
        <v>73</v>
      </c>
      <c r="G5137" t="s">
        <v>89</v>
      </c>
      <c r="H5137" t="s">
        <v>75</v>
      </c>
      <c r="I5137" t="s">
        <v>76</v>
      </c>
      <c r="J5137" t="s">
        <v>77</v>
      </c>
      <c r="K5137">
        <v>375</v>
      </c>
      <c r="L5137" t="s">
        <v>77</v>
      </c>
      <c r="M5137" t="s">
        <v>78</v>
      </c>
      <c r="N5137" t="s">
        <v>9146</v>
      </c>
      <c r="O5137" t="s">
        <v>8995</v>
      </c>
      <c r="P5137" t="s">
        <v>8995</v>
      </c>
      <c r="Q5137" t="s">
        <v>2907</v>
      </c>
      <c r="R5137" t="s">
        <v>79</v>
      </c>
      <c r="S5137" t="s">
        <v>24</v>
      </c>
      <c r="T5137" t="s">
        <v>2908</v>
      </c>
      <c r="U5137" t="s">
        <v>43</v>
      </c>
      <c r="V5137" t="s">
        <v>80</v>
      </c>
      <c r="W5137">
        <v>25050</v>
      </c>
      <c r="X5137" t="s">
        <v>81</v>
      </c>
      <c r="Y5137">
        <v>-375</v>
      </c>
      <c r="Z5137" t="s">
        <v>8996</v>
      </c>
      <c r="AA5137" t="s">
        <v>8996</v>
      </c>
      <c r="AB5137" t="s">
        <v>90</v>
      </c>
      <c r="AC5137" t="s">
        <v>171</v>
      </c>
      <c r="AD5137">
        <f>_xlfn.XLOOKUP(MIS[[#This Row],[TRADING SYMBOL]],[1]Sheet1!$D:$D,[1]Sheet1!$C:$C)</f>
        <v>160.9</v>
      </c>
      <c r="AE5137">
        <f>MIS[[#This Row],[OrderAverageTradedPrice]]*MIS[[#This Row],[OrderQuantity]]</f>
        <v>64046.25</v>
      </c>
      <c r="AF5137">
        <f>MIS[[#This Row],[LTP]]*MIS[[#This Row],[OrderQuantity]]</f>
        <v>60337.5</v>
      </c>
      <c r="AG5137">
        <f>IF(MIS[[#This Row],[OrderSide]]="SELL",MIS[[#This Row],[VALUE]]-MIS[[#This Row],[LIVE_VALUE]],MIS[[#This Row],[LIVE_VALUE]]-MIS[[#This Row],[VALUE]])</f>
        <v>3708.75</v>
      </c>
      <c r="AH5137" t="str" cm="1">
        <f t="array" ref="AH5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7" t="str">
        <f>MIS[[#This Row],[TRADING SYMBOL]]</f>
        <v>NIFTY2552225050CE</v>
      </c>
      <c r="AJ5137" t="str">
        <f>IF(RIGHT(MIS[[#This Row],[Main/Hedge]],4)="MAIN","MAIN","HEDGE")</f>
        <v>MAIN</v>
      </c>
      <c r="AK5137" t="str" cm="1">
        <f t="array" ref="AK5137">_xlfn._xlws.FILTER(Table4[Column1],ISNUMBER(SEARCH(Table4[Column1],MIS[[#This Row],[OrderUniqueIdentifier]])),"")</f>
        <v>VWAP</v>
      </c>
    </row>
    <row r="5138" spans="1:37" x14ac:dyDescent="0.25">
      <c r="A5138" t="s">
        <v>71</v>
      </c>
      <c r="B5138" t="s">
        <v>1295</v>
      </c>
      <c r="C5138" t="s">
        <v>9147</v>
      </c>
      <c r="D5138" t="s">
        <v>72</v>
      </c>
      <c r="E5138" t="s">
        <v>2904</v>
      </c>
      <c r="F5138" t="s">
        <v>73</v>
      </c>
      <c r="G5138" t="s">
        <v>89</v>
      </c>
      <c r="H5138" t="s">
        <v>75</v>
      </c>
      <c r="I5138" t="s">
        <v>76</v>
      </c>
      <c r="J5138" t="s">
        <v>77</v>
      </c>
      <c r="K5138">
        <v>375</v>
      </c>
      <c r="L5138" t="s">
        <v>77</v>
      </c>
      <c r="M5138" t="s">
        <v>78</v>
      </c>
      <c r="N5138" t="s">
        <v>6695</v>
      </c>
      <c r="O5138" t="s">
        <v>8995</v>
      </c>
      <c r="P5138" t="s">
        <v>8995</v>
      </c>
      <c r="Q5138" t="s">
        <v>2907</v>
      </c>
      <c r="R5138" t="s">
        <v>79</v>
      </c>
      <c r="S5138" t="s">
        <v>24</v>
      </c>
      <c r="T5138" t="s">
        <v>2908</v>
      </c>
      <c r="U5138" t="s">
        <v>43</v>
      </c>
      <c r="V5138" t="s">
        <v>80</v>
      </c>
      <c r="W5138">
        <v>25050</v>
      </c>
      <c r="X5138" t="s">
        <v>81</v>
      </c>
      <c r="Y5138">
        <v>-375</v>
      </c>
      <c r="Z5138" t="s">
        <v>8996</v>
      </c>
      <c r="AA5138" t="s">
        <v>8996</v>
      </c>
      <c r="AB5138" t="s">
        <v>90</v>
      </c>
      <c r="AC5138" t="s">
        <v>171</v>
      </c>
      <c r="AD5138">
        <f>_xlfn.XLOOKUP(MIS[[#This Row],[TRADING SYMBOL]],[1]Sheet1!$D:$D,[1]Sheet1!$C:$C)</f>
        <v>160.9</v>
      </c>
      <c r="AE5138">
        <f>MIS[[#This Row],[OrderAverageTradedPrice]]*MIS[[#This Row],[OrderQuantity]]</f>
        <v>64387.499999999993</v>
      </c>
      <c r="AF5138">
        <f>MIS[[#This Row],[LTP]]*MIS[[#This Row],[OrderQuantity]]</f>
        <v>60337.5</v>
      </c>
      <c r="AG5138">
        <f>IF(MIS[[#This Row],[OrderSide]]="SELL",MIS[[#This Row],[VALUE]]-MIS[[#This Row],[LIVE_VALUE]],MIS[[#This Row],[LIVE_VALUE]]-MIS[[#This Row],[VALUE]])</f>
        <v>4049.9999999999927</v>
      </c>
      <c r="AH5138" t="str" cm="1">
        <f t="array" ref="AH5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8" t="str">
        <f>MIS[[#This Row],[TRADING SYMBOL]]</f>
        <v>NIFTY2552225050CE</v>
      </c>
      <c r="AJ5138" t="str">
        <f>IF(RIGHT(MIS[[#This Row],[Main/Hedge]],4)="MAIN","MAIN","HEDGE")</f>
        <v>MAIN</v>
      </c>
      <c r="AK5138" t="str" cm="1">
        <f t="array" ref="AK5138">_xlfn._xlws.FILTER(Table4[Column1],ISNUMBER(SEARCH(Table4[Column1],MIS[[#This Row],[OrderUniqueIdentifier]])),"")</f>
        <v>VWAP</v>
      </c>
    </row>
    <row r="5139" spans="1:37" x14ac:dyDescent="0.25">
      <c r="A5139" t="s">
        <v>1555</v>
      </c>
      <c r="B5139" t="s">
        <v>1556</v>
      </c>
      <c r="C5139" t="s">
        <v>9194</v>
      </c>
      <c r="D5139" t="s">
        <v>72</v>
      </c>
      <c r="E5139" t="s">
        <v>2904</v>
      </c>
      <c r="F5139" t="s">
        <v>73</v>
      </c>
      <c r="G5139" t="s">
        <v>89</v>
      </c>
      <c r="H5139" t="s">
        <v>75</v>
      </c>
      <c r="I5139" t="s">
        <v>76</v>
      </c>
      <c r="J5139" t="s">
        <v>77</v>
      </c>
      <c r="K5139">
        <v>525</v>
      </c>
      <c r="L5139" t="s">
        <v>77</v>
      </c>
      <c r="M5139" t="s">
        <v>78</v>
      </c>
      <c r="N5139" t="s">
        <v>9195</v>
      </c>
      <c r="O5139" t="s">
        <v>8995</v>
      </c>
      <c r="P5139" t="s">
        <v>8995</v>
      </c>
      <c r="Q5139" t="s">
        <v>2907</v>
      </c>
      <c r="R5139" t="s">
        <v>79</v>
      </c>
      <c r="S5139" t="s">
        <v>24</v>
      </c>
      <c r="T5139" t="s">
        <v>2908</v>
      </c>
      <c r="U5139" t="s">
        <v>43</v>
      </c>
      <c r="V5139" t="s">
        <v>80</v>
      </c>
      <c r="W5139">
        <v>25050</v>
      </c>
      <c r="X5139" t="s">
        <v>81</v>
      </c>
      <c r="Y5139">
        <v>-525</v>
      </c>
      <c r="Z5139" t="s">
        <v>8996</v>
      </c>
      <c r="AA5139" t="s">
        <v>8996</v>
      </c>
      <c r="AB5139" t="s">
        <v>90</v>
      </c>
      <c r="AC5139" t="s">
        <v>171</v>
      </c>
      <c r="AD5139">
        <f>_xlfn.XLOOKUP(MIS[[#This Row],[TRADING SYMBOL]],[1]Sheet1!$D:$D,[1]Sheet1!$C:$C)</f>
        <v>160.9</v>
      </c>
      <c r="AE5139">
        <f>MIS[[#This Row],[OrderAverageTradedPrice]]*MIS[[#This Row],[OrderQuantity]]</f>
        <v>89823.749999999927</v>
      </c>
      <c r="AF5139">
        <f>MIS[[#This Row],[LTP]]*MIS[[#This Row],[OrderQuantity]]</f>
        <v>84472.5</v>
      </c>
      <c r="AG5139">
        <f>IF(MIS[[#This Row],[OrderSide]]="SELL",MIS[[#This Row],[VALUE]]-MIS[[#This Row],[LIVE_VALUE]],MIS[[#This Row],[LIVE_VALUE]]-MIS[[#This Row],[VALUE]])</f>
        <v>5351.2499999999272</v>
      </c>
      <c r="AH5139" t="str" cm="1">
        <f t="array" ref="AH5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9" t="str">
        <f>MIS[[#This Row],[TRADING SYMBOL]]</f>
        <v>NIFTY2552225050CE</v>
      </c>
      <c r="AJ5139" t="str">
        <f>IF(RIGHT(MIS[[#This Row],[Main/Hedge]],4)="MAIN","MAIN","HEDGE")</f>
        <v>MAIN</v>
      </c>
      <c r="AK5139" t="str" cm="1">
        <f t="array" ref="AK5139">_xlfn._xlws.FILTER(Table4[Column1],ISNUMBER(SEARCH(Table4[Column1],MIS[[#This Row],[OrderUniqueIdentifier]])),"")</f>
        <v>VWAP</v>
      </c>
    </row>
    <row r="5140" spans="1:37" x14ac:dyDescent="0.25">
      <c r="A5140" t="s">
        <v>1555</v>
      </c>
      <c r="B5140" t="s">
        <v>1631</v>
      </c>
      <c r="C5140" t="s">
        <v>9210</v>
      </c>
      <c r="D5140" t="s">
        <v>72</v>
      </c>
      <c r="E5140" t="s">
        <v>2904</v>
      </c>
      <c r="F5140" t="s">
        <v>73</v>
      </c>
      <c r="G5140" t="s">
        <v>89</v>
      </c>
      <c r="H5140" t="s">
        <v>75</v>
      </c>
      <c r="I5140" t="s">
        <v>76</v>
      </c>
      <c r="J5140" t="s">
        <v>77</v>
      </c>
      <c r="K5140">
        <v>600</v>
      </c>
      <c r="L5140" t="s">
        <v>77</v>
      </c>
      <c r="M5140" t="s">
        <v>78</v>
      </c>
      <c r="N5140" t="s">
        <v>9211</v>
      </c>
      <c r="O5140" t="s">
        <v>8995</v>
      </c>
      <c r="P5140" t="s">
        <v>8995</v>
      </c>
      <c r="Q5140" t="s">
        <v>2907</v>
      </c>
      <c r="R5140" t="s">
        <v>79</v>
      </c>
      <c r="S5140" t="s">
        <v>24</v>
      </c>
      <c r="T5140" t="s">
        <v>2908</v>
      </c>
      <c r="U5140" t="s">
        <v>43</v>
      </c>
      <c r="V5140" t="s">
        <v>80</v>
      </c>
      <c r="W5140">
        <v>25050</v>
      </c>
      <c r="X5140" t="s">
        <v>81</v>
      </c>
      <c r="Y5140">
        <v>-600</v>
      </c>
      <c r="Z5140" t="s">
        <v>8996</v>
      </c>
      <c r="AA5140" t="s">
        <v>8996</v>
      </c>
      <c r="AB5140" t="s">
        <v>90</v>
      </c>
      <c r="AC5140" t="s">
        <v>171</v>
      </c>
      <c r="AD5140">
        <f>_xlfn.XLOOKUP(MIS[[#This Row],[TRADING SYMBOL]],[1]Sheet1!$D:$D,[1]Sheet1!$C:$C)</f>
        <v>160.9</v>
      </c>
      <c r="AE5140">
        <f>MIS[[#This Row],[OrderAverageTradedPrice]]*MIS[[#This Row],[OrderQuantity]]</f>
        <v>102978.75</v>
      </c>
      <c r="AF5140">
        <f>MIS[[#This Row],[LTP]]*MIS[[#This Row],[OrderQuantity]]</f>
        <v>96540</v>
      </c>
      <c r="AG5140">
        <f>IF(MIS[[#This Row],[OrderSide]]="SELL",MIS[[#This Row],[VALUE]]-MIS[[#This Row],[LIVE_VALUE]],MIS[[#This Row],[LIVE_VALUE]]-MIS[[#This Row],[VALUE]])</f>
        <v>6438.75</v>
      </c>
      <c r="AH5140" t="str" cm="1">
        <f t="array" ref="AH5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0" t="str">
        <f>MIS[[#This Row],[TRADING SYMBOL]]</f>
        <v>NIFTY2552225050CE</v>
      </c>
      <c r="AJ5140" t="str">
        <f>IF(RIGHT(MIS[[#This Row],[Main/Hedge]],4)="MAIN","MAIN","HEDGE")</f>
        <v>MAIN</v>
      </c>
      <c r="AK5140" t="str" cm="1">
        <f t="array" ref="AK5140">_xlfn._xlws.FILTER(Table4[Column1],ISNUMBER(SEARCH(Table4[Column1],MIS[[#This Row],[OrderUniqueIdentifier]])),"")</f>
        <v>VWAP</v>
      </c>
    </row>
    <row r="5141" spans="1:37" x14ac:dyDescent="0.25">
      <c r="A5141" t="s">
        <v>1555</v>
      </c>
      <c r="B5141" t="s">
        <v>1657</v>
      </c>
      <c r="C5141" t="s">
        <v>9215</v>
      </c>
      <c r="D5141" t="s">
        <v>72</v>
      </c>
      <c r="E5141" t="s">
        <v>2904</v>
      </c>
      <c r="F5141" t="s">
        <v>73</v>
      </c>
      <c r="G5141" t="s">
        <v>89</v>
      </c>
      <c r="H5141" t="s">
        <v>75</v>
      </c>
      <c r="I5141" t="s">
        <v>76</v>
      </c>
      <c r="J5141" t="s">
        <v>77</v>
      </c>
      <c r="K5141">
        <v>825</v>
      </c>
      <c r="L5141" t="s">
        <v>77</v>
      </c>
      <c r="M5141" t="s">
        <v>78</v>
      </c>
      <c r="N5141" t="s">
        <v>9216</v>
      </c>
      <c r="O5141" t="s">
        <v>8995</v>
      </c>
      <c r="P5141" t="s">
        <v>8995</v>
      </c>
      <c r="Q5141" t="s">
        <v>2907</v>
      </c>
      <c r="R5141" t="s">
        <v>79</v>
      </c>
      <c r="S5141" t="s">
        <v>24</v>
      </c>
      <c r="T5141" t="s">
        <v>2908</v>
      </c>
      <c r="U5141" t="s">
        <v>43</v>
      </c>
      <c r="V5141" t="s">
        <v>80</v>
      </c>
      <c r="W5141">
        <v>25050</v>
      </c>
      <c r="X5141" t="s">
        <v>81</v>
      </c>
      <c r="Y5141">
        <v>-825</v>
      </c>
      <c r="Z5141" t="s">
        <v>8996</v>
      </c>
      <c r="AA5141" t="s">
        <v>8996</v>
      </c>
      <c r="AB5141" t="s">
        <v>90</v>
      </c>
      <c r="AC5141" t="s">
        <v>171</v>
      </c>
      <c r="AD5141">
        <f>_xlfn.XLOOKUP(MIS[[#This Row],[TRADING SYMBOL]],[1]Sheet1!$D:$D,[1]Sheet1!$C:$C)</f>
        <v>160.9</v>
      </c>
      <c r="AE5141">
        <f>MIS[[#This Row],[OrderAverageTradedPrice]]*MIS[[#This Row],[OrderQuantity]]</f>
        <v>141146.24999999948</v>
      </c>
      <c r="AF5141">
        <f>MIS[[#This Row],[LTP]]*MIS[[#This Row],[OrderQuantity]]</f>
        <v>132742.5</v>
      </c>
      <c r="AG5141">
        <f>IF(MIS[[#This Row],[OrderSide]]="SELL",MIS[[#This Row],[VALUE]]-MIS[[#This Row],[LIVE_VALUE]],MIS[[#This Row],[LIVE_VALUE]]-MIS[[#This Row],[VALUE]])</f>
        <v>8403.7499999994761</v>
      </c>
      <c r="AH5141" t="str" cm="1">
        <f t="array" ref="AH5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1" t="str">
        <f>MIS[[#This Row],[TRADING SYMBOL]]</f>
        <v>NIFTY2552225050CE</v>
      </c>
      <c r="AJ5141" t="str">
        <f>IF(RIGHT(MIS[[#This Row],[Main/Hedge]],4)="MAIN","MAIN","HEDGE")</f>
        <v>MAIN</v>
      </c>
      <c r="AK5141" t="str" cm="1">
        <f t="array" ref="AK5141">_xlfn._xlws.FILTER(Table4[Column1],ISNUMBER(SEARCH(Table4[Column1],MIS[[#This Row],[OrderUniqueIdentifier]])),"")</f>
        <v>VWAP</v>
      </c>
    </row>
    <row r="5142" spans="1:37" x14ac:dyDescent="0.25">
      <c r="A5142" t="s">
        <v>71</v>
      </c>
      <c r="B5142" t="s">
        <v>482</v>
      </c>
      <c r="C5142" t="s">
        <v>8997</v>
      </c>
      <c r="D5142" t="s">
        <v>72</v>
      </c>
      <c r="E5142" t="s">
        <v>2904</v>
      </c>
      <c r="F5142" t="s">
        <v>73</v>
      </c>
      <c r="G5142" t="s">
        <v>89</v>
      </c>
      <c r="H5142" t="s">
        <v>75</v>
      </c>
      <c r="I5142" t="s">
        <v>76</v>
      </c>
      <c r="J5142" t="s">
        <v>77</v>
      </c>
      <c r="K5142">
        <v>225</v>
      </c>
      <c r="L5142" t="s">
        <v>77</v>
      </c>
      <c r="M5142" t="s">
        <v>78</v>
      </c>
      <c r="N5142" t="s">
        <v>8998</v>
      </c>
      <c r="O5142" t="s">
        <v>8999</v>
      </c>
      <c r="P5142" t="s">
        <v>8999</v>
      </c>
      <c r="Q5142" t="s">
        <v>2907</v>
      </c>
      <c r="R5142" t="s">
        <v>79</v>
      </c>
      <c r="S5142" t="s">
        <v>24</v>
      </c>
      <c r="T5142" t="s">
        <v>2908</v>
      </c>
      <c r="U5142" t="s">
        <v>43</v>
      </c>
      <c r="V5142" t="s">
        <v>80</v>
      </c>
      <c r="W5142">
        <v>25050</v>
      </c>
      <c r="X5142" t="s">
        <v>81</v>
      </c>
      <c r="Y5142">
        <v>-225</v>
      </c>
      <c r="Z5142" t="s">
        <v>9000</v>
      </c>
      <c r="AA5142" t="s">
        <v>9000</v>
      </c>
      <c r="AB5142" t="s">
        <v>90</v>
      </c>
      <c r="AC5142" t="s">
        <v>171</v>
      </c>
      <c r="AD5142">
        <f>_xlfn.XLOOKUP(MIS[[#This Row],[TRADING SYMBOL]],[1]Sheet1!$D:$D,[1]Sheet1!$C:$C)</f>
        <v>160.9</v>
      </c>
      <c r="AE5142">
        <f>MIS[[#This Row],[OrderAverageTradedPrice]]*MIS[[#This Row],[OrderQuantity]]</f>
        <v>38602.499999999854</v>
      </c>
      <c r="AF5142">
        <f>MIS[[#This Row],[LTP]]*MIS[[#This Row],[OrderQuantity]]</f>
        <v>36202.5</v>
      </c>
      <c r="AG5142">
        <f>IF(MIS[[#This Row],[OrderSide]]="SELL",MIS[[#This Row],[VALUE]]-MIS[[#This Row],[LIVE_VALUE]],MIS[[#This Row],[LIVE_VALUE]]-MIS[[#This Row],[VALUE]])</f>
        <v>2399.9999999998545</v>
      </c>
      <c r="AH5142" t="str" cm="1">
        <f t="array" ref="AH5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2" t="str">
        <f>MIS[[#This Row],[TRADING SYMBOL]]</f>
        <v>NIFTY2552225050CE</v>
      </c>
      <c r="AJ5142" t="str">
        <f>IF(RIGHT(MIS[[#This Row],[Main/Hedge]],4)="MAIN","MAIN","HEDGE")</f>
        <v>MAIN</v>
      </c>
      <c r="AK5142" t="str" cm="1">
        <f t="array" ref="AK5142">_xlfn._xlws.FILTER(Table4[Column1],ISNUMBER(SEARCH(Table4[Column1],MIS[[#This Row],[OrderUniqueIdentifier]])),"")</f>
        <v>VWAP</v>
      </c>
    </row>
    <row r="5143" spans="1:37" x14ac:dyDescent="0.25">
      <c r="A5143" t="s">
        <v>71</v>
      </c>
      <c r="B5143" t="s">
        <v>540</v>
      </c>
      <c r="C5143" t="s">
        <v>9011</v>
      </c>
      <c r="D5143" t="s">
        <v>72</v>
      </c>
      <c r="E5143" t="s">
        <v>2904</v>
      </c>
      <c r="F5143" t="s">
        <v>73</v>
      </c>
      <c r="G5143" t="s">
        <v>89</v>
      </c>
      <c r="H5143" t="s">
        <v>75</v>
      </c>
      <c r="I5143" t="s">
        <v>76</v>
      </c>
      <c r="J5143" t="s">
        <v>77</v>
      </c>
      <c r="K5143">
        <v>225</v>
      </c>
      <c r="L5143" t="s">
        <v>77</v>
      </c>
      <c r="M5143" t="s">
        <v>78</v>
      </c>
      <c r="N5143" t="s">
        <v>9012</v>
      </c>
      <c r="O5143" t="s">
        <v>8999</v>
      </c>
      <c r="P5143" t="s">
        <v>8999</v>
      </c>
      <c r="Q5143" t="s">
        <v>2907</v>
      </c>
      <c r="R5143" t="s">
        <v>79</v>
      </c>
      <c r="S5143" t="s">
        <v>24</v>
      </c>
      <c r="T5143" t="s">
        <v>2908</v>
      </c>
      <c r="U5143" t="s">
        <v>43</v>
      </c>
      <c r="V5143" t="s">
        <v>80</v>
      </c>
      <c r="W5143">
        <v>25050</v>
      </c>
      <c r="X5143" t="s">
        <v>81</v>
      </c>
      <c r="Y5143">
        <v>-225</v>
      </c>
      <c r="Z5143" t="s">
        <v>9000</v>
      </c>
      <c r="AA5143" t="s">
        <v>9000</v>
      </c>
      <c r="AB5143" t="s">
        <v>90</v>
      </c>
      <c r="AC5143" t="s">
        <v>171</v>
      </c>
      <c r="AD5143">
        <f>_xlfn.XLOOKUP(MIS[[#This Row],[TRADING SYMBOL]],[1]Sheet1!$D:$D,[1]Sheet1!$C:$C)</f>
        <v>160.9</v>
      </c>
      <c r="AE5143">
        <f>MIS[[#This Row],[OrderAverageTradedPrice]]*MIS[[#This Row],[OrderQuantity]]</f>
        <v>38688.75</v>
      </c>
      <c r="AF5143">
        <f>MIS[[#This Row],[LTP]]*MIS[[#This Row],[OrderQuantity]]</f>
        <v>36202.5</v>
      </c>
      <c r="AG5143">
        <f>IF(MIS[[#This Row],[OrderSide]]="SELL",MIS[[#This Row],[VALUE]]-MIS[[#This Row],[LIVE_VALUE]],MIS[[#This Row],[LIVE_VALUE]]-MIS[[#This Row],[VALUE]])</f>
        <v>2486.25</v>
      </c>
      <c r="AH5143" t="str" cm="1">
        <f t="array" ref="AH5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3" t="str">
        <f>MIS[[#This Row],[TRADING SYMBOL]]</f>
        <v>NIFTY2552225050CE</v>
      </c>
      <c r="AJ5143" t="str">
        <f>IF(RIGHT(MIS[[#This Row],[Main/Hedge]],4)="MAIN","MAIN","HEDGE")</f>
        <v>MAIN</v>
      </c>
      <c r="AK5143" t="str" cm="1">
        <f t="array" ref="AK5143">_xlfn._xlws.FILTER(Table4[Column1],ISNUMBER(SEARCH(Table4[Column1],MIS[[#This Row],[OrderUniqueIdentifier]])),"")</f>
        <v>VWAP</v>
      </c>
    </row>
    <row r="5144" spans="1:37" x14ac:dyDescent="0.25">
      <c r="A5144" t="s">
        <v>71</v>
      </c>
      <c r="B5144" t="s">
        <v>558</v>
      </c>
      <c r="C5144" t="s">
        <v>9015</v>
      </c>
      <c r="D5144" t="s">
        <v>72</v>
      </c>
      <c r="E5144" t="s">
        <v>2904</v>
      </c>
      <c r="F5144" t="s">
        <v>73</v>
      </c>
      <c r="G5144" t="s">
        <v>89</v>
      </c>
      <c r="H5144" t="s">
        <v>75</v>
      </c>
      <c r="I5144" t="s">
        <v>76</v>
      </c>
      <c r="J5144" t="s">
        <v>77</v>
      </c>
      <c r="K5144">
        <v>225</v>
      </c>
      <c r="L5144" t="s">
        <v>77</v>
      </c>
      <c r="M5144" t="s">
        <v>78</v>
      </c>
      <c r="N5144" t="s">
        <v>6955</v>
      </c>
      <c r="O5144" t="s">
        <v>8999</v>
      </c>
      <c r="P5144" t="s">
        <v>8999</v>
      </c>
      <c r="Q5144" t="s">
        <v>2907</v>
      </c>
      <c r="R5144" t="s">
        <v>79</v>
      </c>
      <c r="S5144" t="s">
        <v>24</v>
      </c>
      <c r="T5144" t="s">
        <v>2908</v>
      </c>
      <c r="U5144" t="s">
        <v>43</v>
      </c>
      <c r="V5144" t="s">
        <v>80</v>
      </c>
      <c r="W5144">
        <v>25050</v>
      </c>
      <c r="X5144" t="s">
        <v>81</v>
      </c>
      <c r="Y5144">
        <v>-225</v>
      </c>
      <c r="Z5144" t="s">
        <v>9000</v>
      </c>
      <c r="AA5144" t="s">
        <v>9000</v>
      </c>
      <c r="AB5144" t="s">
        <v>90</v>
      </c>
      <c r="AC5144" t="s">
        <v>171</v>
      </c>
      <c r="AD5144">
        <f>_xlfn.XLOOKUP(MIS[[#This Row],[TRADING SYMBOL]],[1]Sheet1!$D:$D,[1]Sheet1!$C:$C)</f>
        <v>160.9</v>
      </c>
      <c r="AE5144">
        <f>MIS[[#This Row],[OrderAverageTradedPrice]]*MIS[[#This Row],[OrderQuantity]]</f>
        <v>38598.75</v>
      </c>
      <c r="AF5144">
        <f>MIS[[#This Row],[LTP]]*MIS[[#This Row],[OrderQuantity]]</f>
        <v>36202.5</v>
      </c>
      <c r="AG5144">
        <f>IF(MIS[[#This Row],[OrderSide]]="SELL",MIS[[#This Row],[VALUE]]-MIS[[#This Row],[LIVE_VALUE]],MIS[[#This Row],[LIVE_VALUE]]-MIS[[#This Row],[VALUE]])</f>
        <v>2396.25</v>
      </c>
      <c r="AH5144" t="str" cm="1">
        <f t="array" ref="AH5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4" t="str">
        <f>MIS[[#This Row],[TRADING SYMBOL]]</f>
        <v>NIFTY2552225050CE</v>
      </c>
      <c r="AJ5144" t="str">
        <f>IF(RIGHT(MIS[[#This Row],[Main/Hedge]],4)="MAIN","MAIN","HEDGE")</f>
        <v>MAIN</v>
      </c>
      <c r="AK5144" t="str" cm="1">
        <f t="array" ref="AK5144">_xlfn._xlws.FILTER(Table4[Column1],ISNUMBER(SEARCH(Table4[Column1],MIS[[#This Row],[OrderUniqueIdentifier]])),"")</f>
        <v>VWAP</v>
      </c>
    </row>
    <row r="5145" spans="1:37" x14ac:dyDescent="0.25">
      <c r="A5145" t="s">
        <v>71</v>
      </c>
      <c r="B5145" t="s">
        <v>566</v>
      </c>
      <c r="C5145" t="s">
        <v>9016</v>
      </c>
      <c r="D5145" t="s">
        <v>72</v>
      </c>
      <c r="E5145" t="s">
        <v>2904</v>
      </c>
      <c r="F5145" t="s">
        <v>73</v>
      </c>
      <c r="G5145" t="s">
        <v>89</v>
      </c>
      <c r="H5145" t="s">
        <v>75</v>
      </c>
      <c r="I5145" t="s">
        <v>76</v>
      </c>
      <c r="J5145" t="s">
        <v>77</v>
      </c>
      <c r="K5145">
        <v>75</v>
      </c>
      <c r="L5145" t="s">
        <v>77</v>
      </c>
      <c r="M5145" t="s">
        <v>78</v>
      </c>
      <c r="N5145" t="s">
        <v>9017</v>
      </c>
      <c r="O5145" t="s">
        <v>8999</v>
      </c>
      <c r="P5145" t="s">
        <v>8999</v>
      </c>
      <c r="Q5145" t="s">
        <v>2907</v>
      </c>
      <c r="R5145" t="s">
        <v>79</v>
      </c>
      <c r="S5145" t="s">
        <v>24</v>
      </c>
      <c r="T5145" t="s">
        <v>2908</v>
      </c>
      <c r="U5145" t="s">
        <v>43</v>
      </c>
      <c r="V5145" t="s">
        <v>80</v>
      </c>
      <c r="W5145">
        <v>25050</v>
      </c>
      <c r="X5145" t="s">
        <v>81</v>
      </c>
      <c r="Y5145">
        <v>-75</v>
      </c>
      <c r="Z5145" t="s">
        <v>9000</v>
      </c>
      <c r="AA5145" t="s">
        <v>9000</v>
      </c>
      <c r="AB5145" t="s">
        <v>90</v>
      </c>
      <c r="AC5145" t="s">
        <v>171</v>
      </c>
      <c r="AD5145">
        <f>_xlfn.XLOOKUP(MIS[[#This Row],[TRADING SYMBOL]],[1]Sheet1!$D:$D,[1]Sheet1!$C:$C)</f>
        <v>160.9</v>
      </c>
      <c r="AE5145">
        <f>MIS[[#This Row],[OrderAverageTradedPrice]]*MIS[[#This Row],[OrderQuantity]]</f>
        <v>12881.25</v>
      </c>
      <c r="AF5145">
        <f>MIS[[#This Row],[LTP]]*MIS[[#This Row],[OrderQuantity]]</f>
        <v>12067.5</v>
      </c>
      <c r="AG5145">
        <f>IF(MIS[[#This Row],[OrderSide]]="SELL",MIS[[#This Row],[VALUE]]-MIS[[#This Row],[LIVE_VALUE]],MIS[[#This Row],[LIVE_VALUE]]-MIS[[#This Row],[VALUE]])</f>
        <v>813.75</v>
      </c>
      <c r="AH5145" t="str" cm="1">
        <f t="array" ref="AH5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5" t="str">
        <f>MIS[[#This Row],[TRADING SYMBOL]]</f>
        <v>NIFTY2552225050CE</v>
      </c>
      <c r="AJ5145" t="str">
        <f>IF(RIGHT(MIS[[#This Row],[Main/Hedge]],4)="MAIN","MAIN","HEDGE")</f>
        <v>MAIN</v>
      </c>
      <c r="AK5145" t="str" cm="1">
        <f t="array" ref="AK5145">_xlfn._xlws.FILTER(Table4[Column1],ISNUMBER(SEARCH(Table4[Column1],MIS[[#This Row],[OrderUniqueIdentifier]])),"")</f>
        <v>VWAP</v>
      </c>
    </row>
    <row r="5146" spans="1:37" x14ac:dyDescent="0.25">
      <c r="A5146" t="s">
        <v>71</v>
      </c>
      <c r="B5146" t="s">
        <v>619</v>
      </c>
      <c r="C5146" t="s">
        <v>9025</v>
      </c>
      <c r="D5146" t="s">
        <v>72</v>
      </c>
      <c r="E5146" t="s">
        <v>2904</v>
      </c>
      <c r="F5146" t="s">
        <v>73</v>
      </c>
      <c r="G5146" t="s">
        <v>89</v>
      </c>
      <c r="H5146" t="s">
        <v>75</v>
      </c>
      <c r="I5146" t="s">
        <v>76</v>
      </c>
      <c r="J5146" t="s">
        <v>77</v>
      </c>
      <c r="K5146">
        <v>300</v>
      </c>
      <c r="L5146" t="s">
        <v>77</v>
      </c>
      <c r="M5146" t="s">
        <v>78</v>
      </c>
      <c r="N5146" t="s">
        <v>9026</v>
      </c>
      <c r="O5146" t="s">
        <v>8999</v>
      </c>
      <c r="P5146" t="s">
        <v>8999</v>
      </c>
      <c r="Q5146" t="s">
        <v>2907</v>
      </c>
      <c r="R5146" t="s">
        <v>79</v>
      </c>
      <c r="S5146" t="s">
        <v>24</v>
      </c>
      <c r="T5146" t="s">
        <v>2908</v>
      </c>
      <c r="U5146" t="s">
        <v>43</v>
      </c>
      <c r="V5146" t="s">
        <v>80</v>
      </c>
      <c r="W5146">
        <v>25050</v>
      </c>
      <c r="X5146" t="s">
        <v>81</v>
      </c>
      <c r="Y5146">
        <v>-300</v>
      </c>
      <c r="Z5146" t="s">
        <v>9000</v>
      </c>
      <c r="AA5146" t="s">
        <v>9000</v>
      </c>
      <c r="AB5146" t="s">
        <v>90</v>
      </c>
      <c r="AC5146" t="s">
        <v>171</v>
      </c>
      <c r="AD5146">
        <f>_xlfn.XLOOKUP(MIS[[#This Row],[TRADING SYMBOL]],[1]Sheet1!$D:$D,[1]Sheet1!$C:$C)</f>
        <v>160.9</v>
      </c>
      <c r="AE5146">
        <f>MIS[[#This Row],[OrderAverageTradedPrice]]*MIS[[#This Row],[OrderQuantity]]</f>
        <v>51480</v>
      </c>
      <c r="AF5146">
        <f>MIS[[#This Row],[LTP]]*MIS[[#This Row],[OrderQuantity]]</f>
        <v>48270</v>
      </c>
      <c r="AG5146">
        <f>IF(MIS[[#This Row],[OrderSide]]="SELL",MIS[[#This Row],[VALUE]]-MIS[[#This Row],[LIVE_VALUE]],MIS[[#This Row],[LIVE_VALUE]]-MIS[[#This Row],[VALUE]])</f>
        <v>3210</v>
      </c>
      <c r="AH5146" t="str" cm="1">
        <f t="array" ref="AH5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6" t="str">
        <f>MIS[[#This Row],[TRADING SYMBOL]]</f>
        <v>NIFTY2552225050CE</v>
      </c>
      <c r="AJ5146" t="str">
        <f>IF(RIGHT(MIS[[#This Row],[Main/Hedge]],4)="MAIN","MAIN","HEDGE")</f>
        <v>MAIN</v>
      </c>
      <c r="AK5146" t="str" cm="1">
        <f t="array" ref="AK5146">_xlfn._xlws.FILTER(Table4[Column1],ISNUMBER(SEARCH(Table4[Column1],MIS[[#This Row],[OrderUniqueIdentifier]])),"")</f>
        <v>VWAP</v>
      </c>
    </row>
    <row r="5147" spans="1:37" x14ac:dyDescent="0.25">
      <c r="A5147" t="s">
        <v>71</v>
      </c>
      <c r="B5147" t="s">
        <v>779</v>
      </c>
      <c r="C5147" t="s">
        <v>9051</v>
      </c>
      <c r="D5147" t="s">
        <v>72</v>
      </c>
      <c r="E5147" t="s">
        <v>2904</v>
      </c>
      <c r="F5147" t="s">
        <v>73</v>
      </c>
      <c r="G5147" t="s">
        <v>89</v>
      </c>
      <c r="H5147" t="s">
        <v>75</v>
      </c>
      <c r="I5147" t="s">
        <v>76</v>
      </c>
      <c r="J5147" t="s">
        <v>77</v>
      </c>
      <c r="K5147">
        <v>150</v>
      </c>
      <c r="L5147" t="s">
        <v>77</v>
      </c>
      <c r="M5147" t="s">
        <v>78</v>
      </c>
      <c r="N5147" t="s">
        <v>9052</v>
      </c>
      <c r="O5147" t="s">
        <v>8999</v>
      </c>
      <c r="P5147" t="s">
        <v>8999</v>
      </c>
      <c r="Q5147" t="s">
        <v>2907</v>
      </c>
      <c r="R5147" t="s">
        <v>79</v>
      </c>
      <c r="S5147" t="s">
        <v>24</v>
      </c>
      <c r="T5147" t="s">
        <v>2908</v>
      </c>
      <c r="U5147" t="s">
        <v>43</v>
      </c>
      <c r="V5147" t="s">
        <v>80</v>
      </c>
      <c r="W5147">
        <v>25050</v>
      </c>
      <c r="X5147" t="s">
        <v>81</v>
      </c>
      <c r="Y5147">
        <v>-150</v>
      </c>
      <c r="Z5147" t="s">
        <v>9000</v>
      </c>
      <c r="AA5147" t="s">
        <v>9000</v>
      </c>
      <c r="AB5147" t="s">
        <v>90</v>
      </c>
      <c r="AC5147" t="s">
        <v>171</v>
      </c>
      <c r="AD5147">
        <f>_xlfn.XLOOKUP(MIS[[#This Row],[TRADING SYMBOL]],[1]Sheet1!$D:$D,[1]Sheet1!$C:$C)</f>
        <v>160.9</v>
      </c>
      <c r="AE5147">
        <f>MIS[[#This Row],[OrderAverageTradedPrice]]*MIS[[#This Row],[OrderQuantity]]</f>
        <v>25713.75</v>
      </c>
      <c r="AF5147">
        <f>MIS[[#This Row],[LTP]]*MIS[[#This Row],[OrderQuantity]]</f>
        <v>24135</v>
      </c>
      <c r="AG5147">
        <f>IF(MIS[[#This Row],[OrderSide]]="SELL",MIS[[#This Row],[VALUE]]-MIS[[#This Row],[LIVE_VALUE]],MIS[[#This Row],[LIVE_VALUE]]-MIS[[#This Row],[VALUE]])</f>
        <v>1578.75</v>
      </c>
      <c r="AH5147" t="str" cm="1">
        <f t="array" ref="AH5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7" t="str">
        <f>MIS[[#This Row],[TRADING SYMBOL]]</f>
        <v>NIFTY2552225050CE</v>
      </c>
      <c r="AJ5147" t="str">
        <f>IF(RIGHT(MIS[[#This Row],[Main/Hedge]],4)="MAIN","MAIN","HEDGE")</f>
        <v>MAIN</v>
      </c>
      <c r="AK5147" t="str" cm="1">
        <f t="array" ref="AK5147">_xlfn._xlws.FILTER(Table4[Column1],ISNUMBER(SEARCH(Table4[Column1],MIS[[#This Row],[OrderUniqueIdentifier]])),"")</f>
        <v>VWAP</v>
      </c>
    </row>
    <row r="5148" spans="1:37" x14ac:dyDescent="0.25">
      <c r="A5148" t="s">
        <v>71</v>
      </c>
      <c r="B5148" t="s">
        <v>804</v>
      </c>
      <c r="C5148" t="s">
        <v>9056</v>
      </c>
      <c r="D5148" t="s">
        <v>72</v>
      </c>
      <c r="E5148" t="s">
        <v>2904</v>
      </c>
      <c r="F5148" t="s">
        <v>73</v>
      </c>
      <c r="G5148" t="s">
        <v>89</v>
      </c>
      <c r="H5148" t="s">
        <v>75</v>
      </c>
      <c r="I5148" t="s">
        <v>76</v>
      </c>
      <c r="J5148" t="s">
        <v>77</v>
      </c>
      <c r="K5148">
        <v>75</v>
      </c>
      <c r="L5148" t="s">
        <v>77</v>
      </c>
      <c r="M5148" t="s">
        <v>78</v>
      </c>
      <c r="N5148" t="s">
        <v>9057</v>
      </c>
      <c r="O5148" t="s">
        <v>8999</v>
      </c>
      <c r="P5148" t="s">
        <v>8999</v>
      </c>
      <c r="Q5148" t="s">
        <v>2907</v>
      </c>
      <c r="R5148" t="s">
        <v>79</v>
      </c>
      <c r="S5148" t="s">
        <v>24</v>
      </c>
      <c r="T5148" t="s">
        <v>2908</v>
      </c>
      <c r="U5148" t="s">
        <v>43</v>
      </c>
      <c r="V5148" t="s">
        <v>80</v>
      </c>
      <c r="W5148">
        <v>25050</v>
      </c>
      <c r="X5148" t="s">
        <v>81</v>
      </c>
      <c r="Y5148">
        <v>-75</v>
      </c>
      <c r="Z5148" t="s">
        <v>9000</v>
      </c>
      <c r="AA5148" t="s">
        <v>9000</v>
      </c>
      <c r="AB5148" t="s">
        <v>90</v>
      </c>
      <c r="AC5148" t="s">
        <v>171</v>
      </c>
      <c r="AD5148">
        <f>_xlfn.XLOOKUP(MIS[[#This Row],[TRADING SYMBOL]],[1]Sheet1!$D:$D,[1]Sheet1!$C:$C)</f>
        <v>160.9</v>
      </c>
      <c r="AE5148">
        <f>MIS[[#This Row],[OrderAverageTradedPrice]]*MIS[[#This Row],[OrderQuantity]]</f>
        <v>12911.25</v>
      </c>
      <c r="AF5148">
        <f>MIS[[#This Row],[LTP]]*MIS[[#This Row],[OrderQuantity]]</f>
        <v>12067.5</v>
      </c>
      <c r="AG5148">
        <f>IF(MIS[[#This Row],[OrderSide]]="SELL",MIS[[#This Row],[VALUE]]-MIS[[#This Row],[LIVE_VALUE]],MIS[[#This Row],[LIVE_VALUE]]-MIS[[#This Row],[VALUE]])</f>
        <v>843.75</v>
      </c>
      <c r="AH5148" t="str" cm="1">
        <f t="array" ref="AH5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8" t="str">
        <f>MIS[[#This Row],[TRADING SYMBOL]]</f>
        <v>NIFTY2552225050CE</v>
      </c>
      <c r="AJ5148" t="str">
        <f>IF(RIGHT(MIS[[#This Row],[Main/Hedge]],4)="MAIN","MAIN","HEDGE")</f>
        <v>MAIN</v>
      </c>
      <c r="AK5148" t="str" cm="1">
        <f t="array" ref="AK5148">_xlfn._xlws.FILTER(Table4[Column1],ISNUMBER(SEARCH(Table4[Column1],MIS[[#This Row],[OrderUniqueIdentifier]])),"")</f>
        <v>VWAP</v>
      </c>
    </row>
    <row r="5149" spans="1:37" x14ac:dyDescent="0.25">
      <c r="A5149" t="s">
        <v>71</v>
      </c>
      <c r="B5149" t="s">
        <v>857</v>
      </c>
      <c r="C5149" t="s">
        <v>9065</v>
      </c>
      <c r="D5149" t="s">
        <v>72</v>
      </c>
      <c r="E5149" t="s">
        <v>2904</v>
      </c>
      <c r="F5149" t="s">
        <v>73</v>
      </c>
      <c r="G5149" t="s">
        <v>89</v>
      </c>
      <c r="H5149" t="s">
        <v>75</v>
      </c>
      <c r="I5149" t="s">
        <v>76</v>
      </c>
      <c r="J5149" t="s">
        <v>77</v>
      </c>
      <c r="K5149">
        <v>75</v>
      </c>
      <c r="L5149" t="s">
        <v>77</v>
      </c>
      <c r="M5149" t="s">
        <v>78</v>
      </c>
      <c r="N5149" t="s">
        <v>9066</v>
      </c>
      <c r="O5149" t="s">
        <v>8999</v>
      </c>
      <c r="P5149" t="s">
        <v>8999</v>
      </c>
      <c r="Q5149" t="s">
        <v>2907</v>
      </c>
      <c r="R5149" t="s">
        <v>79</v>
      </c>
      <c r="S5149" t="s">
        <v>24</v>
      </c>
      <c r="T5149" t="s">
        <v>2908</v>
      </c>
      <c r="U5149" t="s">
        <v>43</v>
      </c>
      <c r="V5149" t="s">
        <v>80</v>
      </c>
      <c r="W5149">
        <v>25050</v>
      </c>
      <c r="X5149" t="s">
        <v>81</v>
      </c>
      <c r="Y5149">
        <v>-75</v>
      </c>
      <c r="Z5149" t="s">
        <v>9000</v>
      </c>
      <c r="AA5149" t="s">
        <v>9000</v>
      </c>
      <c r="AB5149" t="s">
        <v>90</v>
      </c>
      <c r="AC5149" t="s">
        <v>171</v>
      </c>
      <c r="AD5149">
        <f>_xlfn.XLOOKUP(MIS[[#This Row],[TRADING SYMBOL]],[1]Sheet1!$D:$D,[1]Sheet1!$C:$C)</f>
        <v>160.9</v>
      </c>
      <c r="AE5149">
        <f>MIS[[#This Row],[OrderAverageTradedPrice]]*MIS[[#This Row],[OrderQuantity]]</f>
        <v>12855</v>
      </c>
      <c r="AF5149">
        <f>MIS[[#This Row],[LTP]]*MIS[[#This Row],[OrderQuantity]]</f>
        <v>12067.5</v>
      </c>
      <c r="AG5149">
        <f>IF(MIS[[#This Row],[OrderSide]]="SELL",MIS[[#This Row],[VALUE]]-MIS[[#This Row],[LIVE_VALUE]],MIS[[#This Row],[LIVE_VALUE]]-MIS[[#This Row],[VALUE]])</f>
        <v>787.5</v>
      </c>
      <c r="AH5149" t="str" cm="1">
        <f t="array" ref="AH5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9" t="str">
        <f>MIS[[#This Row],[TRADING SYMBOL]]</f>
        <v>NIFTY2552225050CE</v>
      </c>
      <c r="AJ5149" t="str">
        <f>IF(RIGHT(MIS[[#This Row],[Main/Hedge]],4)="MAIN","MAIN","HEDGE")</f>
        <v>MAIN</v>
      </c>
      <c r="AK5149" t="str" cm="1">
        <f t="array" ref="AK5149">_xlfn._xlws.FILTER(Table4[Column1],ISNUMBER(SEARCH(Table4[Column1],MIS[[#This Row],[OrderUniqueIdentifier]])),"")</f>
        <v>VWAP</v>
      </c>
    </row>
    <row r="5150" spans="1:37" x14ac:dyDescent="0.25">
      <c r="A5150" t="s">
        <v>71</v>
      </c>
      <c r="B5150" t="s">
        <v>948</v>
      </c>
      <c r="C5150" t="s">
        <v>9082</v>
      </c>
      <c r="D5150" t="s">
        <v>72</v>
      </c>
      <c r="E5150" t="s">
        <v>2904</v>
      </c>
      <c r="F5150" t="s">
        <v>73</v>
      </c>
      <c r="G5150" t="s">
        <v>89</v>
      </c>
      <c r="H5150" t="s">
        <v>75</v>
      </c>
      <c r="I5150" t="s">
        <v>76</v>
      </c>
      <c r="J5150" t="s">
        <v>77</v>
      </c>
      <c r="K5150">
        <v>75</v>
      </c>
      <c r="L5150" t="s">
        <v>77</v>
      </c>
      <c r="M5150" t="s">
        <v>78</v>
      </c>
      <c r="N5150" t="s">
        <v>4947</v>
      </c>
      <c r="O5150" t="s">
        <v>8999</v>
      </c>
      <c r="P5150" t="s">
        <v>8999</v>
      </c>
      <c r="Q5150" t="s">
        <v>2907</v>
      </c>
      <c r="R5150" t="s">
        <v>79</v>
      </c>
      <c r="S5150" t="s">
        <v>24</v>
      </c>
      <c r="T5150" t="s">
        <v>2908</v>
      </c>
      <c r="U5150" t="s">
        <v>43</v>
      </c>
      <c r="V5150" t="s">
        <v>80</v>
      </c>
      <c r="W5150">
        <v>25050</v>
      </c>
      <c r="X5150" t="s">
        <v>81</v>
      </c>
      <c r="Y5150">
        <v>-75</v>
      </c>
      <c r="Z5150" t="s">
        <v>9000</v>
      </c>
      <c r="AA5150" t="s">
        <v>9000</v>
      </c>
      <c r="AB5150" t="s">
        <v>90</v>
      </c>
      <c r="AC5150" t="s">
        <v>171</v>
      </c>
      <c r="AD5150">
        <f>_xlfn.XLOOKUP(MIS[[#This Row],[TRADING SYMBOL]],[1]Sheet1!$D:$D,[1]Sheet1!$C:$C)</f>
        <v>160.9</v>
      </c>
      <c r="AE5150">
        <f>MIS[[#This Row],[OrderAverageTradedPrice]]*MIS[[#This Row],[OrderQuantity]]</f>
        <v>12937.5</v>
      </c>
      <c r="AF5150">
        <f>MIS[[#This Row],[LTP]]*MIS[[#This Row],[OrderQuantity]]</f>
        <v>12067.5</v>
      </c>
      <c r="AG5150">
        <f>IF(MIS[[#This Row],[OrderSide]]="SELL",MIS[[#This Row],[VALUE]]-MIS[[#This Row],[LIVE_VALUE]],MIS[[#This Row],[LIVE_VALUE]]-MIS[[#This Row],[VALUE]])</f>
        <v>870</v>
      </c>
      <c r="AH5150" t="str" cm="1">
        <f t="array" ref="AH5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0" t="str">
        <f>MIS[[#This Row],[TRADING SYMBOL]]</f>
        <v>NIFTY2552225050CE</v>
      </c>
      <c r="AJ5150" t="str">
        <f>IF(RIGHT(MIS[[#This Row],[Main/Hedge]],4)="MAIN","MAIN","HEDGE")</f>
        <v>MAIN</v>
      </c>
      <c r="AK5150" t="str" cm="1">
        <f t="array" ref="AK5150">_xlfn._xlws.FILTER(Table4[Column1],ISNUMBER(SEARCH(Table4[Column1],MIS[[#This Row],[OrderUniqueIdentifier]])),"")</f>
        <v>VWAP</v>
      </c>
    </row>
    <row r="5151" spans="1:37" x14ac:dyDescent="0.25">
      <c r="A5151" t="s">
        <v>71</v>
      </c>
      <c r="B5151" t="s">
        <v>951</v>
      </c>
      <c r="C5151" t="s">
        <v>9083</v>
      </c>
      <c r="D5151" t="s">
        <v>72</v>
      </c>
      <c r="E5151" t="s">
        <v>2904</v>
      </c>
      <c r="F5151" t="s">
        <v>73</v>
      </c>
      <c r="G5151" t="s">
        <v>89</v>
      </c>
      <c r="H5151" t="s">
        <v>75</v>
      </c>
      <c r="I5151" t="s">
        <v>76</v>
      </c>
      <c r="J5151" t="s">
        <v>77</v>
      </c>
      <c r="K5151">
        <v>150</v>
      </c>
      <c r="L5151" t="s">
        <v>77</v>
      </c>
      <c r="M5151" t="s">
        <v>78</v>
      </c>
      <c r="N5151" t="s">
        <v>9084</v>
      </c>
      <c r="O5151" t="s">
        <v>8999</v>
      </c>
      <c r="P5151" t="s">
        <v>8999</v>
      </c>
      <c r="Q5151" t="s">
        <v>2907</v>
      </c>
      <c r="R5151" t="s">
        <v>79</v>
      </c>
      <c r="S5151" t="s">
        <v>24</v>
      </c>
      <c r="T5151" t="s">
        <v>2908</v>
      </c>
      <c r="U5151" t="s">
        <v>43</v>
      </c>
      <c r="V5151" t="s">
        <v>80</v>
      </c>
      <c r="W5151">
        <v>25050</v>
      </c>
      <c r="X5151" t="s">
        <v>81</v>
      </c>
      <c r="Y5151">
        <v>-150</v>
      </c>
      <c r="Z5151" t="s">
        <v>9000</v>
      </c>
      <c r="AA5151" t="s">
        <v>9000</v>
      </c>
      <c r="AB5151" t="s">
        <v>90</v>
      </c>
      <c r="AC5151" t="s">
        <v>171</v>
      </c>
      <c r="AD5151">
        <f>_xlfn.XLOOKUP(MIS[[#This Row],[TRADING SYMBOL]],[1]Sheet1!$D:$D,[1]Sheet1!$C:$C)</f>
        <v>160.9</v>
      </c>
      <c r="AE5151">
        <f>MIS[[#This Row],[OrderAverageTradedPrice]]*MIS[[#This Row],[OrderQuantity]]</f>
        <v>25882.5</v>
      </c>
      <c r="AF5151">
        <f>MIS[[#This Row],[LTP]]*MIS[[#This Row],[OrderQuantity]]</f>
        <v>24135</v>
      </c>
      <c r="AG5151">
        <f>IF(MIS[[#This Row],[OrderSide]]="SELL",MIS[[#This Row],[VALUE]]-MIS[[#This Row],[LIVE_VALUE]],MIS[[#This Row],[LIVE_VALUE]]-MIS[[#This Row],[VALUE]])</f>
        <v>1747.5</v>
      </c>
      <c r="AH5151" t="str" cm="1">
        <f t="array" ref="AH5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1" t="str">
        <f>MIS[[#This Row],[TRADING SYMBOL]]</f>
        <v>NIFTY2552225050CE</v>
      </c>
      <c r="AJ5151" t="str">
        <f>IF(RIGHT(MIS[[#This Row],[Main/Hedge]],4)="MAIN","MAIN","HEDGE")</f>
        <v>MAIN</v>
      </c>
      <c r="AK5151" t="str" cm="1">
        <f t="array" ref="AK5151">_xlfn._xlws.FILTER(Table4[Column1],ISNUMBER(SEARCH(Table4[Column1],MIS[[#This Row],[OrderUniqueIdentifier]])),"")</f>
        <v>VWAP</v>
      </c>
    </row>
    <row r="5152" spans="1:37" x14ac:dyDescent="0.25">
      <c r="A5152" t="s">
        <v>71</v>
      </c>
      <c r="B5152" t="s">
        <v>1124</v>
      </c>
      <c r="C5152" t="s">
        <v>9117</v>
      </c>
      <c r="D5152" t="s">
        <v>72</v>
      </c>
      <c r="E5152" t="s">
        <v>2904</v>
      </c>
      <c r="F5152" t="s">
        <v>73</v>
      </c>
      <c r="G5152" t="s">
        <v>89</v>
      </c>
      <c r="H5152" t="s">
        <v>75</v>
      </c>
      <c r="I5152" t="s">
        <v>76</v>
      </c>
      <c r="J5152" t="s">
        <v>77</v>
      </c>
      <c r="K5152">
        <v>75</v>
      </c>
      <c r="L5152" t="s">
        <v>77</v>
      </c>
      <c r="M5152" t="s">
        <v>78</v>
      </c>
      <c r="N5152" t="s">
        <v>9118</v>
      </c>
      <c r="O5152" t="s">
        <v>8999</v>
      </c>
      <c r="P5152" t="s">
        <v>8999</v>
      </c>
      <c r="Q5152" t="s">
        <v>2907</v>
      </c>
      <c r="R5152" t="s">
        <v>79</v>
      </c>
      <c r="S5152" t="s">
        <v>24</v>
      </c>
      <c r="T5152" t="s">
        <v>2908</v>
      </c>
      <c r="U5152" t="s">
        <v>43</v>
      </c>
      <c r="V5152" t="s">
        <v>80</v>
      </c>
      <c r="W5152">
        <v>25050</v>
      </c>
      <c r="X5152" t="s">
        <v>81</v>
      </c>
      <c r="Y5152">
        <v>-75</v>
      </c>
      <c r="Z5152" t="s">
        <v>9000</v>
      </c>
      <c r="AA5152" t="s">
        <v>9000</v>
      </c>
      <c r="AB5152" t="s">
        <v>90</v>
      </c>
      <c r="AC5152" t="s">
        <v>171</v>
      </c>
      <c r="AD5152">
        <f>_xlfn.XLOOKUP(MIS[[#This Row],[TRADING SYMBOL]],[1]Sheet1!$D:$D,[1]Sheet1!$C:$C)</f>
        <v>160.9</v>
      </c>
      <c r="AE5152">
        <f>MIS[[#This Row],[OrderAverageTradedPrice]]*MIS[[#This Row],[OrderQuantity]]</f>
        <v>12892.5</v>
      </c>
      <c r="AF5152">
        <f>MIS[[#This Row],[LTP]]*MIS[[#This Row],[OrderQuantity]]</f>
        <v>12067.5</v>
      </c>
      <c r="AG5152">
        <f>IF(MIS[[#This Row],[OrderSide]]="SELL",MIS[[#This Row],[VALUE]]-MIS[[#This Row],[LIVE_VALUE]],MIS[[#This Row],[LIVE_VALUE]]-MIS[[#This Row],[VALUE]])</f>
        <v>825</v>
      </c>
      <c r="AH5152" t="str" cm="1">
        <f t="array" ref="AH5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2" t="str">
        <f>MIS[[#This Row],[TRADING SYMBOL]]</f>
        <v>NIFTY2552225050CE</v>
      </c>
      <c r="AJ5152" t="str">
        <f>IF(RIGHT(MIS[[#This Row],[Main/Hedge]],4)="MAIN","MAIN","HEDGE")</f>
        <v>MAIN</v>
      </c>
      <c r="AK5152" t="str" cm="1">
        <f t="array" ref="AK5152">_xlfn._xlws.FILTER(Table4[Column1],ISNUMBER(SEARCH(Table4[Column1],MIS[[#This Row],[OrderUniqueIdentifier]])),"")</f>
        <v>VWAP</v>
      </c>
    </row>
    <row r="5153" spans="1:37" x14ac:dyDescent="0.25">
      <c r="A5153" t="s">
        <v>71</v>
      </c>
      <c r="B5153" t="s">
        <v>1202</v>
      </c>
      <c r="C5153" t="s">
        <v>9130</v>
      </c>
      <c r="D5153" t="s">
        <v>72</v>
      </c>
      <c r="E5153" t="s">
        <v>2904</v>
      </c>
      <c r="F5153" t="s">
        <v>73</v>
      </c>
      <c r="G5153" t="s">
        <v>89</v>
      </c>
      <c r="H5153" t="s">
        <v>75</v>
      </c>
      <c r="I5153" t="s">
        <v>76</v>
      </c>
      <c r="J5153" t="s">
        <v>77</v>
      </c>
      <c r="K5153">
        <v>150</v>
      </c>
      <c r="L5153" t="s">
        <v>77</v>
      </c>
      <c r="M5153" t="s">
        <v>78</v>
      </c>
      <c r="N5153" t="s">
        <v>9114</v>
      </c>
      <c r="O5153" t="s">
        <v>8999</v>
      </c>
      <c r="P5153" t="s">
        <v>8999</v>
      </c>
      <c r="Q5153" t="s">
        <v>2907</v>
      </c>
      <c r="R5153" t="s">
        <v>79</v>
      </c>
      <c r="S5153" t="s">
        <v>24</v>
      </c>
      <c r="T5153" t="s">
        <v>2908</v>
      </c>
      <c r="U5153" t="s">
        <v>43</v>
      </c>
      <c r="V5153" t="s">
        <v>80</v>
      </c>
      <c r="W5153">
        <v>25050</v>
      </c>
      <c r="X5153" t="s">
        <v>81</v>
      </c>
      <c r="Y5153">
        <v>-150</v>
      </c>
      <c r="Z5153" t="s">
        <v>9000</v>
      </c>
      <c r="AA5153" t="s">
        <v>9000</v>
      </c>
      <c r="AB5153" t="s">
        <v>90</v>
      </c>
      <c r="AC5153" t="s">
        <v>171</v>
      </c>
      <c r="AD5153">
        <f>_xlfn.XLOOKUP(MIS[[#This Row],[TRADING SYMBOL]],[1]Sheet1!$D:$D,[1]Sheet1!$C:$C)</f>
        <v>160.9</v>
      </c>
      <c r="AE5153">
        <f>MIS[[#This Row],[OrderAverageTradedPrice]]*MIS[[#This Row],[OrderQuantity]]</f>
        <v>25800</v>
      </c>
      <c r="AF5153">
        <f>MIS[[#This Row],[LTP]]*MIS[[#This Row],[OrderQuantity]]</f>
        <v>24135</v>
      </c>
      <c r="AG5153">
        <f>IF(MIS[[#This Row],[OrderSide]]="SELL",MIS[[#This Row],[VALUE]]-MIS[[#This Row],[LIVE_VALUE]],MIS[[#This Row],[LIVE_VALUE]]-MIS[[#This Row],[VALUE]])</f>
        <v>1665</v>
      </c>
      <c r="AH5153" t="str" cm="1">
        <f t="array" ref="AH5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3" t="str">
        <f>MIS[[#This Row],[TRADING SYMBOL]]</f>
        <v>NIFTY2552225050CE</v>
      </c>
      <c r="AJ5153" t="str">
        <f>IF(RIGHT(MIS[[#This Row],[Main/Hedge]],4)="MAIN","MAIN","HEDGE")</f>
        <v>MAIN</v>
      </c>
      <c r="AK5153" t="str" cm="1">
        <f t="array" ref="AK5153">_xlfn._xlws.FILTER(Table4[Column1],ISNUMBER(SEARCH(Table4[Column1],MIS[[#This Row],[OrderUniqueIdentifier]])),"")</f>
        <v>VWAP</v>
      </c>
    </row>
    <row r="5154" spans="1:37" x14ac:dyDescent="0.25">
      <c r="A5154" t="s">
        <v>71</v>
      </c>
      <c r="B5154" t="s">
        <v>1280</v>
      </c>
      <c r="C5154" t="s">
        <v>9143</v>
      </c>
      <c r="D5154" t="s">
        <v>72</v>
      </c>
      <c r="E5154" t="s">
        <v>2904</v>
      </c>
      <c r="F5154" t="s">
        <v>73</v>
      </c>
      <c r="G5154" t="s">
        <v>89</v>
      </c>
      <c r="H5154" t="s">
        <v>75</v>
      </c>
      <c r="I5154" t="s">
        <v>76</v>
      </c>
      <c r="J5154" t="s">
        <v>77</v>
      </c>
      <c r="K5154">
        <v>225</v>
      </c>
      <c r="L5154" t="s">
        <v>77</v>
      </c>
      <c r="M5154" t="s">
        <v>78</v>
      </c>
      <c r="N5154" t="s">
        <v>9144</v>
      </c>
      <c r="O5154" t="s">
        <v>8999</v>
      </c>
      <c r="P5154" t="s">
        <v>8999</v>
      </c>
      <c r="Q5154" t="s">
        <v>2907</v>
      </c>
      <c r="R5154" t="s">
        <v>79</v>
      </c>
      <c r="S5154" t="s">
        <v>24</v>
      </c>
      <c r="T5154" t="s">
        <v>2908</v>
      </c>
      <c r="U5154" t="s">
        <v>43</v>
      </c>
      <c r="V5154" t="s">
        <v>80</v>
      </c>
      <c r="W5154">
        <v>25050</v>
      </c>
      <c r="X5154" t="s">
        <v>81</v>
      </c>
      <c r="Y5154">
        <v>-225</v>
      </c>
      <c r="Z5154" t="s">
        <v>9000</v>
      </c>
      <c r="AA5154" t="s">
        <v>9000</v>
      </c>
      <c r="AB5154" t="s">
        <v>90</v>
      </c>
      <c r="AC5154" t="s">
        <v>171</v>
      </c>
      <c r="AD5154">
        <f>_xlfn.XLOOKUP(MIS[[#This Row],[TRADING SYMBOL]],[1]Sheet1!$D:$D,[1]Sheet1!$C:$C)</f>
        <v>160.9</v>
      </c>
      <c r="AE5154">
        <f>MIS[[#This Row],[OrderAverageTradedPrice]]*MIS[[#This Row],[OrderQuantity]]</f>
        <v>38684.999999999927</v>
      </c>
      <c r="AF5154">
        <f>MIS[[#This Row],[LTP]]*MIS[[#This Row],[OrderQuantity]]</f>
        <v>36202.5</v>
      </c>
      <c r="AG5154">
        <f>IF(MIS[[#This Row],[OrderSide]]="SELL",MIS[[#This Row],[VALUE]]-MIS[[#This Row],[LIVE_VALUE]],MIS[[#This Row],[LIVE_VALUE]]-MIS[[#This Row],[VALUE]])</f>
        <v>2482.4999999999272</v>
      </c>
      <c r="AH5154" t="str" cm="1">
        <f t="array" ref="AH5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4" t="str">
        <f>MIS[[#This Row],[TRADING SYMBOL]]</f>
        <v>NIFTY2552225050CE</v>
      </c>
      <c r="AJ5154" t="str">
        <f>IF(RIGHT(MIS[[#This Row],[Main/Hedge]],4)="MAIN","MAIN","HEDGE")</f>
        <v>MAIN</v>
      </c>
      <c r="AK5154" t="str" cm="1">
        <f t="array" ref="AK5154">_xlfn._xlws.FILTER(Table4[Column1],ISNUMBER(SEARCH(Table4[Column1],MIS[[#This Row],[OrderUniqueIdentifier]])),"")</f>
        <v>VWAP</v>
      </c>
    </row>
    <row r="5155" spans="1:37" x14ac:dyDescent="0.25">
      <c r="A5155" t="s">
        <v>71</v>
      </c>
      <c r="B5155" t="s">
        <v>1302</v>
      </c>
      <c r="C5155" t="s">
        <v>9148</v>
      </c>
      <c r="D5155" t="s">
        <v>72</v>
      </c>
      <c r="E5155" t="s">
        <v>2904</v>
      </c>
      <c r="F5155" t="s">
        <v>73</v>
      </c>
      <c r="G5155" t="s">
        <v>89</v>
      </c>
      <c r="H5155" t="s">
        <v>75</v>
      </c>
      <c r="I5155" t="s">
        <v>76</v>
      </c>
      <c r="J5155" t="s">
        <v>77</v>
      </c>
      <c r="K5155">
        <v>75</v>
      </c>
      <c r="L5155" t="s">
        <v>77</v>
      </c>
      <c r="M5155" t="s">
        <v>78</v>
      </c>
      <c r="N5155" t="s">
        <v>9114</v>
      </c>
      <c r="O5155" t="s">
        <v>8999</v>
      </c>
      <c r="P5155" t="s">
        <v>8999</v>
      </c>
      <c r="Q5155" t="s">
        <v>2907</v>
      </c>
      <c r="R5155" t="s">
        <v>79</v>
      </c>
      <c r="S5155" t="s">
        <v>24</v>
      </c>
      <c r="T5155" t="s">
        <v>2908</v>
      </c>
      <c r="U5155" t="s">
        <v>43</v>
      </c>
      <c r="V5155" t="s">
        <v>80</v>
      </c>
      <c r="W5155">
        <v>25050</v>
      </c>
      <c r="X5155" t="s">
        <v>81</v>
      </c>
      <c r="Y5155">
        <v>-75</v>
      </c>
      <c r="Z5155" t="s">
        <v>9000</v>
      </c>
      <c r="AA5155" t="s">
        <v>9000</v>
      </c>
      <c r="AB5155" t="s">
        <v>90</v>
      </c>
      <c r="AC5155" t="s">
        <v>171</v>
      </c>
      <c r="AD5155">
        <f>_xlfn.XLOOKUP(MIS[[#This Row],[TRADING SYMBOL]],[1]Sheet1!$D:$D,[1]Sheet1!$C:$C)</f>
        <v>160.9</v>
      </c>
      <c r="AE5155">
        <f>MIS[[#This Row],[OrderAverageTradedPrice]]*MIS[[#This Row],[OrderQuantity]]</f>
        <v>12900</v>
      </c>
      <c r="AF5155">
        <f>MIS[[#This Row],[LTP]]*MIS[[#This Row],[OrderQuantity]]</f>
        <v>12067.5</v>
      </c>
      <c r="AG5155">
        <f>IF(MIS[[#This Row],[OrderSide]]="SELL",MIS[[#This Row],[VALUE]]-MIS[[#This Row],[LIVE_VALUE]],MIS[[#This Row],[LIVE_VALUE]]-MIS[[#This Row],[VALUE]])</f>
        <v>832.5</v>
      </c>
      <c r="AH5155" t="str" cm="1">
        <f t="array" ref="AH5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5" t="str">
        <f>MIS[[#This Row],[TRADING SYMBOL]]</f>
        <v>NIFTY2552225050CE</v>
      </c>
      <c r="AJ5155" t="str">
        <f>IF(RIGHT(MIS[[#This Row],[Main/Hedge]],4)="MAIN","MAIN","HEDGE")</f>
        <v>MAIN</v>
      </c>
      <c r="AK5155" t="str" cm="1">
        <f t="array" ref="AK5155">_xlfn._xlws.FILTER(Table4[Column1],ISNUMBER(SEARCH(Table4[Column1],MIS[[#This Row],[OrderUniqueIdentifier]])),"")</f>
        <v>VWAP</v>
      </c>
    </row>
    <row r="5156" spans="1:37" x14ac:dyDescent="0.25">
      <c r="A5156" t="s">
        <v>71</v>
      </c>
      <c r="B5156" t="s">
        <v>1308</v>
      </c>
      <c r="C5156" t="s">
        <v>9150</v>
      </c>
      <c r="D5156" t="s">
        <v>72</v>
      </c>
      <c r="E5156" t="s">
        <v>2904</v>
      </c>
      <c r="F5156" t="s">
        <v>73</v>
      </c>
      <c r="G5156" t="s">
        <v>89</v>
      </c>
      <c r="H5156" t="s">
        <v>75</v>
      </c>
      <c r="I5156" t="s">
        <v>76</v>
      </c>
      <c r="J5156" t="s">
        <v>77</v>
      </c>
      <c r="K5156">
        <v>450</v>
      </c>
      <c r="L5156" t="s">
        <v>77</v>
      </c>
      <c r="M5156" t="s">
        <v>78</v>
      </c>
      <c r="N5156" t="s">
        <v>9118</v>
      </c>
      <c r="O5156" t="s">
        <v>8999</v>
      </c>
      <c r="P5156" t="s">
        <v>8999</v>
      </c>
      <c r="Q5156" t="s">
        <v>2907</v>
      </c>
      <c r="R5156" t="s">
        <v>79</v>
      </c>
      <c r="S5156" t="s">
        <v>24</v>
      </c>
      <c r="T5156" t="s">
        <v>2908</v>
      </c>
      <c r="U5156" t="s">
        <v>43</v>
      </c>
      <c r="V5156" t="s">
        <v>80</v>
      </c>
      <c r="W5156">
        <v>25050</v>
      </c>
      <c r="X5156" t="s">
        <v>81</v>
      </c>
      <c r="Y5156">
        <v>-450</v>
      </c>
      <c r="Z5156" t="s">
        <v>9000</v>
      </c>
      <c r="AA5156" t="s">
        <v>9000</v>
      </c>
      <c r="AB5156" t="s">
        <v>90</v>
      </c>
      <c r="AC5156" t="s">
        <v>171</v>
      </c>
      <c r="AD5156">
        <f>_xlfn.XLOOKUP(MIS[[#This Row],[TRADING SYMBOL]],[1]Sheet1!$D:$D,[1]Sheet1!$C:$C)</f>
        <v>160.9</v>
      </c>
      <c r="AE5156">
        <f>MIS[[#This Row],[OrderAverageTradedPrice]]*MIS[[#This Row],[OrderQuantity]]</f>
        <v>77355</v>
      </c>
      <c r="AF5156">
        <f>MIS[[#This Row],[LTP]]*MIS[[#This Row],[OrderQuantity]]</f>
        <v>72405</v>
      </c>
      <c r="AG5156">
        <f>IF(MIS[[#This Row],[OrderSide]]="SELL",MIS[[#This Row],[VALUE]]-MIS[[#This Row],[LIVE_VALUE]],MIS[[#This Row],[LIVE_VALUE]]-MIS[[#This Row],[VALUE]])</f>
        <v>4950</v>
      </c>
      <c r="AH5156" t="str" cm="1">
        <f t="array" ref="AH5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6" t="str">
        <f>MIS[[#This Row],[TRADING SYMBOL]]</f>
        <v>NIFTY2552225050CE</v>
      </c>
      <c r="AJ5156" t="str">
        <f>IF(RIGHT(MIS[[#This Row],[Main/Hedge]],4)="MAIN","MAIN","HEDGE")</f>
        <v>MAIN</v>
      </c>
      <c r="AK5156" t="str" cm="1">
        <f t="array" ref="AK5156">_xlfn._xlws.FILTER(Table4[Column1],ISNUMBER(SEARCH(Table4[Column1],MIS[[#This Row],[OrderUniqueIdentifier]])),"")</f>
        <v>VWAP</v>
      </c>
    </row>
    <row r="5157" spans="1:37" x14ac:dyDescent="0.25">
      <c r="A5157" t="s">
        <v>1357</v>
      </c>
      <c r="B5157" t="s">
        <v>1358</v>
      </c>
      <c r="C5157" t="s">
        <v>9156</v>
      </c>
      <c r="D5157" t="s">
        <v>72</v>
      </c>
      <c r="E5157" t="s">
        <v>2904</v>
      </c>
      <c r="F5157" t="s">
        <v>73</v>
      </c>
      <c r="G5157" t="s">
        <v>89</v>
      </c>
      <c r="H5157" t="s">
        <v>75</v>
      </c>
      <c r="I5157" t="s">
        <v>76</v>
      </c>
      <c r="J5157" t="s">
        <v>77</v>
      </c>
      <c r="K5157">
        <v>75</v>
      </c>
      <c r="L5157" t="s">
        <v>77</v>
      </c>
      <c r="M5157" t="s">
        <v>78</v>
      </c>
      <c r="N5157" t="s">
        <v>9114</v>
      </c>
      <c r="O5157" t="s">
        <v>8999</v>
      </c>
      <c r="P5157" t="s">
        <v>8999</v>
      </c>
      <c r="Q5157" t="s">
        <v>2907</v>
      </c>
      <c r="R5157" t="s">
        <v>79</v>
      </c>
      <c r="S5157" t="s">
        <v>24</v>
      </c>
      <c r="T5157" t="s">
        <v>2908</v>
      </c>
      <c r="U5157" t="s">
        <v>43</v>
      </c>
      <c r="V5157" t="s">
        <v>80</v>
      </c>
      <c r="W5157">
        <v>25050</v>
      </c>
      <c r="X5157" t="s">
        <v>81</v>
      </c>
      <c r="Y5157">
        <v>-75</v>
      </c>
      <c r="Z5157" t="s">
        <v>9000</v>
      </c>
      <c r="AA5157" t="s">
        <v>9000</v>
      </c>
      <c r="AB5157" t="s">
        <v>90</v>
      </c>
      <c r="AC5157" t="s">
        <v>171</v>
      </c>
      <c r="AD5157">
        <f>_xlfn.XLOOKUP(MIS[[#This Row],[TRADING SYMBOL]],[1]Sheet1!$D:$D,[1]Sheet1!$C:$C)</f>
        <v>160.9</v>
      </c>
      <c r="AE5157">
        <f>MIS[[#This Row],[OrderAverageTradedPrice]]*MIS[[#This Row],[OrderQuantity]]</f>
        <v>12900</v>
      </c>
      <c r="AF5157">
        <f>MIS[[#This Row],[LTP]]*MIS[[#This Row],[OrderQuantity]]</f>
        <v>12067.5</v>
      </c>
      <c r="AG5157">
        <f>IF(MIS[[#This Row],[OrderSide]]="SELL",MIS[[#This Row],[VALUE]]-MIS[[#This Row],[LIVE_VALUE]],MIS[[#This Row],[LIVE_VALUE]]-MIS[[#This Row],[VALUE]])</f>
        <v>832.5</v>
      </c>
      <c r="AH5157" t="str" cm="1">
        <f t="array" ref="AH5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7" t="str">
        <f>MIS[[#This Row],[TRADING SYMBOL]]</f>
        <v>NIFTY2552225050CE</v>
      </c>
      <c r="AJ5157" t="str">
        <f>IF(RIGHT(MIS[[#This Row],[Main/Hedge]],4)="MAIN","MAIN","HEDGE")</f>
        <v>MAIN</v>
      </c>
      <c r="AK5157" t="str" cm="1">
        <f t="array" ref="AK5157">_xlfn._xlws.FILTER(Table4[Column1],ISNUMBER(SEARCH(Table4[Column1],MIS[[#This Row],[OrderUniqueIdentifier]])),"")</f>
        <v>VWAP</v>
      </c>
    </row>
    <row r="5158" spans="1:37" x14ac:dyDescent="0.25">
      <c r="A5158" t="s">
        <v>1555</v>
      </c>
      <c r="B5158" t="s">
        <v>1607</v>
      </c>
      <c r="C5158" t="s">
        <v>9206</v>
      </c>
      <c r="D5158" t="s">
        <v>72</v>
      </c>
      <c r="E5158" t="s">
        <v>2904</v>
      </c>
      <c r="F5158" t="s">
        <v>73</v>
      </c>
      <c r="G5158" t="s">
        <v>89</v>
      </c>
      <c r="H5158" t="s">
        <v>75</v>
      </c>
      <c r="I5158" t="s">
        <v>76</v>
      </c>
      <c r="J5158" t="s">
        <v>77</v>
      </c>
      <c r="K5158">
        <v>75</v>
      </c>
      <c r="L5158" t="s">
        <v>77</v>
      </c>
      <c r="M5158" t="s">
        <v>78</v>
      </c>
      <c r="N5158" t="s">
        <v>9207</v>
      </c>
      <c r="O5158" t="s">
        <v>8999</v>
      </c>
      <c r="P5158" t="s">
        <v>8999</v>
      </c>
      <c r="Q5158" t="s">
        <v>2907</v>
      </c>
      <c r="R5158" t="s">
        <v>79</v>
      </c>
      <c r="S5158" t="s">
        <v>24</v>
      </c>
      <c r="T5158" t="s">
        <v>2908</v>
      </c>
      <c r="U5158" t="s">
        <v>43</v>
      </c>
      <c r="V5158" t="s">
        <v>80</v>
      </c>
      <c r="W5158">
        <v>25050</v>
      </c>
      <c r="X5158" t="s">
        <v>81</v>
      </c>
      <c r="Y5158">
        <v>-75</v>
      </c>
      <c r="Z5158" t="s">
        <v>9000</v>
      </c>
      <c r="AA5158" t="s">
        <v>9000</v>
      </c>
      <c r="AB5158" t="s">
        <v>90</v>
      </c>
      <c r="AC5158" t="s">
        <v>171</v>
      </c>
      <c r="AD5158">
        <f>_xlfn.XLOOKUP(MIS[[#This Row],[TRADING SYMBOL]],[1]Sheet1!$D:$D,[1]Sheet1!$C:$C)</f>
        <v>160.9</v>
      </c>
      <c r="AE5158">
        <f>MIS[[#This Row],[OrderAverageTradedPrice]]*MIS[[#This Row],[OrderQuantity]]</f>
        <v>12918.75</v>
      </c>
      <c r="AF5158">
        <f>MIS[[#This Row],[LTP]]*MIS[[#This Row],[OrderQuantity]]</f>
        <v>12067.5</v>
      </c>
      <c r="AG5158">
        <f>IF(MIS[[#This Row],[OrderSide]]="SELL",MIS[[#This Row],[VALUE]]-MIS[[#This Row],[LIVE_VALUE]],MIS[[#This Row],[LIVE_VALUE]]-MIS[[#This Row],[VALUE]])</f>
        <v>851.25</v>
      </c>
      <c r="AH5158" t="str" cm="1">
        <f t="array" ref="AH5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8" t="str">
        <f>MIS[[#This Row],[TRADING SYMBOL]]</f>
        <v>NIFTY2552225050CE</v>
      </c>
      <c r="AJ5158" t="str">
        <f>IF(RIGHT(MIS[[#This Row],[Main/Hedge]],4)="MAIN","MAIN","HEDGE")</f>
        <v>MAIN</v>
      </c>
      <c r="AK5158" t="str" cm="1">
        <f t="array" ref="AK5158">_xlfn._xlws.FILTER(Table4[Column1],ISNUMBER(SEARCH(Table4[Column1],MIS[[#This Row],[OrderUniqueIdentifier]])),"")</f>
        <v>VWAP</v>
      </c>
    </row>
    <row r="5159" spans="1:37" x14ac:dyDescent="0.25">
      <c r="A5159" t="s">
        <v>1555</v>
      </c>
      <c r="B5159" t="s">
        <v>1681</v>
      </c>
      <c r="C5159" t="s">
        <v>9220</v>
      </c>
      <c r="D5159" t="s">
        <v>72</v>
      </c>
      <c r="E5159" t="s">
        <v>2904</v>
      </c>
      <c r="F5159" t="s">
        <v>73</v>
      </c>
      <c r="G5159" t="s">
        <v>89</v>
      </c>
      <c r="H5159" t="s">
        <v>75</v>
      </c>
      <c r="I5159" t="s">
        <v>76</v>
      </c>
      <c r="J5159" t="s">
        <v>77</v>
      </c>
      <c r="K5159">
        <v>75</v>
      </c>
      <c r="L5159" t="s">
        <v>77</v>
      </c>
      <c r="M5159" t="s">
        <v>78</v>
      </c>
      <c r="N5159" t="s">
        <v>4947</v>
      </c>
      <c r="O5159" t="s">
        <v>8999</v>
      </c>
      <c r="P5159" t="s">
        <v>8999</v>
      </c>
      <c r="Q5159" t="s">
        <v>2907</v>
      </c>
      <c r="R5159" t="s">
        <v>79</v>
      </c>
      <c r="S5159" t="s">
        <v>24</v>
      </c>
      <c r="T5159" t="s">
        <v>2908</v>
      </c>
      <c r="U5159" t="s">
        <v>43</v>
      </c>
      <c r="V5159" t="s">
        <v>80</v>
      </c>
      <c r="W5159">
        <v>25050</v>
      </c>
      <c r="X5159" t="s">
        <v>81</v>
      </c>
      <c r="Y5159">
        <v>-75</v>
      </c>
      <c r="Z5159" t="s">
        <v>9000</v>
      </c>
      <c r="AA5159" t="s">
        <v>9000</v>
      </c>
      <c r="AB5159" t="s">
        <v>90</v>
      </c>
      <c r="AC5159" t="s">
        <v>171</v>
      </c>
      <c r="AD5159">
        <f>_xlfn.XLOOKUP(MIS[[#This Row],[TRADING SYMBOL]],[1]Sheet1!$D:$D,[1]Sheet1!$C:$C)</f>
        <v>160.9</v>
      </c>
      <c r="AE5159">
        <f>MIS[[#This Row],[OrderAverageTradedPrice]]*MIS[[#This Row],[OrderQuantity]]</f>
        <v>12937.5</v>
      </c>
      <c r="AF5159">
        <f>MIS[[#This Row],[LTP]]*MIS[[#This Row],[OrderQuantity]]</f>
        <v>12067.5</v>
      </c>
      <c r="AG5159">
        <f>IF(MIS[[#This Row],[OrderSide]]="SELL",MIS[[#This Row],[VALUE]]-MIS[[#This Row],[LIVE_VALUE]],MIS[[#This Row],[LIVE_VALUE]]-MIS[[#This Row],[VALUE]])</f>
        <v>870</v>
      </c>
      <c r="AH5159" t="str" cm="1">
        <f t="array" ref="AH5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9" t="str">
        <f>MIS[[#This Row],[TRADING SYMBOL]]</f>
        <v>NIFTY2552225050CE</v>
      </c>
      <c r="AJ5159" t="str">
        <f>IF(RIGHT(MIS[[#This Row],[Main/Hedge]],4)="MAIN","MAIN","HEDGE")</f>
        <v>MAIN</v>
      </c>
      <c r="AK5159" t="str" cm="1">
        <f t="array" ref="AK5159">_xlfn._xlws.FILTER(Table4[Column1],ISNUMBER(SEARCH(Table4[Column1],MIS[[#This Row],[OrderUniqueIdentifier]])),"")</f>
        <v>VWAP</v>
      </c>
    </row>
    <row r="5160" spans="1:37" x14ac:dyDescent="0.25">
      <c r="A5160" t="s">
        <v>1702</v>
      </c>
      <c r="B5160" t="s">
        <v>1703</v>
      </c>
      <c r="C5160" t="s">
        <v>9222</v>
      </c>
      <c r="D5160" t="s">
        <v>72</v>
      </c>
      <c r="E5160" t="s">
        <v>2904</v>
      </c>
      <c r="F5160" t="s">
        <v>73</v>
      </c>
      <c r="G5160" t="s">
        <v>89</v>
      </c>
      <c r="H5160" t="s">
        <v>75</v>
      </c>
      <c r="I5160" t="s">
        <v>76</v>
      </c>
      <c r="J5160" t="s">
        <v>77</v>
      </c>
      <c r="K5160">
        <v>1275</v>
      </c>
      <c r="L5160" t="s">
        <v>77</v>
      </c>
      <c r="M5160" t="s">
        <v>78</v>
      </c>
      <c r="N5160" t="s">
        <v>9223</v>
      </c>
      <c r="O5160" t="s">
        <v>8999</v>
      </c>
      <c r="P5160" t="s">
        <v>8999</v>
      </c>
      <c r="Q5160" t="s">
        <v>2907</v>
      </c>
      <c r="R5160" t="s">
        <v>79</v>
      </c>
      <c r="S5160" t="s">
        <v>24</v>
      </c>
      <c r="T5160" t="s">
        <v>2908</v>
      </c>
      <c r="U5160" t="s">
        <v>43</v>
      </c>
      <c r="V5160" t="s">
        <v>80</v>
      </c>
      <c r="W5160">
        <v>25050</v>
      </c>
      <c r="X5160" t="s">
        <v>81</v>
      </c>
      <c r="Y5160">
        <v>-1275</v>
      </c>
      <c r="Z5160" t="s">
        <v>9000</v>
      </c>
      <c r="AA5160" t="s">
        <v>9000</v>
      </c>
      <c r="AB5160" t="s">
        <v>90</v>
      </c>
      <c r="AC5160" t="s">
        <v>171</v>
      </c>
      <c r="AD5160">
        <f>_xlfn.XLOOKUP(MIS[[#This Row],[TRADING SYMBOL]],[1]Sheet1!$D:$D,[1]Sheet1!$C:$C)</f>
        <v>160.9</v>
      </c>
      <c r="AE5160">
        <f>MIS[[#This Row],[OrderAverageTradedPrice]]*MIS[[#This Row],[OrderQuantity]]</f>
        <v>219183.74999999901</v>
      </c>
      <c r="AF5160">
        <f>MIS[[#This Row],[LTP]]*MIS[[#This Row],[OrderQuantity]]</f>
        <v>205147.5</v>
      </c>
      <c r="AG5160">
        <f>IF(MIS[[#This Row],[OrderSide]]="SELL",MIS[[#This Row],[VALUE]]-MIS[[#This Row],[LIVE_VALUE]],MIS[[#This Row],[LIVE_VALUE]]-MIS[[#This Row],[VALUE]])</f>
        <v>14036.24999999901</v>
      </c>
      <c r="AH5160" t="str" cm="1">
        <f t="array" ref="AH5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0" t="str">
        <f>MIS[[#This Row],[TRADING SYMBOL]]</f>
        <v>NIFTY2552225050CE</v>
      </c>
      <c r="AJ5160" t="str">
        <f>IF(RIGHT(MIS[[#This Row],[Main/Hedge]],4)="MAIN","MAIN","HEDGE")</f>
        <v>MAIN</v>
      </c>
      <c r="AK5160" t="str" cm="1">
        <f t="array" ref="AK5160">_xlfn._xlws.FILTER(Table4[Column1],ISNUMBER(SEARCH(Table4[Column1],MIS[[#This Row],[OrderUniqueIdentifier]])),"")</f>
        <v>VWAP</v>
      </c>
    </row>
    <row r="5161" spans="1:37" x14ac:dyDescent="0.25">
      <c r="A5161" t="s">
        <v>71</v>
      </c>
      <c r="B5161" t="s">
        <v>1117</v>
      </c>
      <c r="C5161" t="s">
        <v>9113</v>
      </c>
      <c r="D5161" t="s">
        <v>72</v>
      </c>
      <c r="E5161" t="s">
        <v>2904</v>
      </c>
      <c r="F5161" t="s">
        <v>73</v>
      </c>
      <c r="G5161" t="s">
        <v>89</v>
      </c>
      <c r="H5161" t="s">
        <v>75</v>
      </c>
      <c r="I5161" t="s">
        <v>76</v>
      </c>
      <c r="J5161" t="s">
        <v>77</v>
      </c>
      <c r="K5161">
        <v>75</v>
      </c>
      <c r="L5161" t="s">
        <v>77</v>
      </c>
      <c r="M5161" t="s">
        <v>78</v>
      </c>
      <c r="N5161" t="s">
        <v>9114</v>
      </c>
      <c r="O5161" t="s">
        <v>9115</v>
      </c>
      <c r="P5161" t="s">
        <v>9115</v>
      </c>
      <c r="Q5161" t="s">
        <v>2907</v>
      </c>
      <c r="R5161" t="s">
        <v>79</v>
      </c>
      <c r="S5161" t="s">
        <v>24</v>
      </c>
      <c r="T5161" t="s">
        <v>2908</v>
      </c>
      <c r="U5161" t="s">
        <v>43</v>
      </c>
      <c r="V5161" t="s">
        <v>80</v>
      </c>
      <c r="W5161">
        <v>25050</v>
      </c>
      <c r="X5161" t="s">
        <v>81</v>
      </c>
      <c r="Y5161">
        <v>-75</v>
      </c>
      <c r="Z5161" t="s">
        <v>9116</v>
      </c>
      <c r="AA5161" t="s">
        <v>9116</v>
      </c>
      <c r="AB5161" t="s">
        <v>90</v>
      </c>
      <c r="AC5161" t="s">
        <v>171</v>
      </c>
      <c r="AD5161">
        <f>_xlfn.XLOOKUP(MIS[[#This Row],[TRADING SYMBOL]],[1]Sheet1!$D:$D,[1]Sheet1!$C:$C)</f>
        <v>160.9</v>
      </c>
      <c r="AE5161">
        <f>MIS[[#This Row],[OrderAverageTradedPrice]]*MIS[[#This Row],[OrderQuantity]]</f>
        <v>12900</v>
      </c>
      <c r="AF5161">
        <f>MIS[[#This Row],[LTP]]*MIS[[#This Row],[OrderQuantity]]</f>
        <v>12067.5</v>
      </c>
      <c r="AG5161">
        <f>IF(MIS[[#This Row],[OrderSide]]="SELL",MIS[[#This Row],[VALUE]]-MIS[[#This Row],[LIVE_VALUE]],MIS[[#This Row],[LIVE_VALUE]]-MIS[[#This Row],[VALUE]])</f>
        <v>832.5</v>
      </c>
      <c r="AH5161" t="str" cm="1">
        <f t="array" ref="AH5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1" t="str">
        <f>MIS[[#This Row],[TRADING SYMBOL]]</f>
        <v>NIFTY2552225050CE</v>
      </c>
      <c r="AJ5161" t="str">
        <f>IF(RIGHT(MIS[[#This Row],[Main/Hedge]],4)="MAIN","MAIN","HEDGE")</f>
        <v>MAIN</v>
      </c>
      <c r="AK5161" t="str" cm="1">
        <f t="array" ref="AK5161">_xlfn._xlws.FILTER(Table4[Column1],ISNUMBER(SEARCH(Table4[Column1],MIS[[#This Row],[OrderUniqueIdentifier]])),"")</f>
        <v>VWAP</v>
      </c>
    </row>
    <row r="5162" spans="1:37" x14ac:dyDescent="0.25">
      <c r="A5162" t="s">
        <v>71</v>
      </c>
      <c r="B5162" t="s">
        <v>1143</v>
      </c>
      <c r="C5162" t="s">
        <v>9122</v>
      </c>
      <c r="D5162" t="s">
        <v>72</v>
      </c>
      <c r="E5162" t="s">
        <v>2904</v>
      </c>
      <c r="F5162" t="s">
        <v>73</v>
      </c>
      <c r="G5162" t="s">
        <v>89</v>
      </c>
      <c r="H5162" t="s">
        <v>75</v>
      </c>
      <c r="I5162" t="s">
        <v>76</v>
      </c>
      <c r="J5162" t="s">
        <v>77</v>
      </c>
      <c r="K5162">
        <v>150</v>
      </c>
      <c r="L5162" t="s">
        <v>77</v>
      </c>
      <c r="M5162" t="s">
        <v>78</v>
      </c>
      <c r="N5162" t="s">
        <v>9012</v>
      </c>
      <c r="O5162" t="s">
        <v>9115</v>
      </c>
      <c r="P5162" t="s">
        <v>9115</v>
      </c>
      <c r="Q5162" t="s">
        <v>2907</v>
      </c>
      <c r="R5162" t="s">
        <v>79</v>
      </c>
      <c r="S5162" t="s">
        <v>24</v>
      </c>
      <c r="T5162" t="s">
        <v>2908</v>
      </c>
      <c r="U5162" t="s">
        <v>43</v>
      </c>
      <c r="V5162" t="s">
        <v>80</v>
      </c>
      <c r="W5162">
        <v>25050</v>
      </c>
      <c r="X5162" t="s">
        <v>81</v>
      </c>
      <c r="Y5162">
        <v>-150</v>
      </c>
      <c r="Z5162" t="s">
        <v>9116</v>
      </c>
      <c r="AA5162" t="s">
        <v>9116</v>
      </c>
      <c r="AB5162" t="s">
        <v>90</v>
      </c>
      <c r="AC5162" t="s">
        <v>171</v>
      </c>
      <c r="AD5162">
        <f>_xlfn.XLOOKUP(MIS[[#This Row],[TRADING SYMBOL]],[1]Sheet1!$D:$D,[1]Sheet1!$C:$C)</f>
        <v>160.9</v>
      </c>
      <c r="AE5162">
        <f>MIS[[#This Row],[OrderAverageTradedPrice]]*MIS[[#This Row],[OrderQuantity]]</f>
        <v>25792.5</v>
      </c>
      <c r="AF5162">
        <f>MIS[[#This Row],[LTP]]*MIS[[#This Row],[OrderQuantity]]</f>
        <v>24135</v>
      </c>
      <c r="AG5162">
        <f>IF(MIS[[#This Row],[OrderSide]]="SELL",MIS[[#This Row],[VALUE]]-MIS[[#This Row],[LIVE_VALUE]],MIS[[#This Row],[LIVE_VALUE]]-MIS[[#This Row],[VALUE]])</f>
        <v>1657.5</v>
      </c>
      <c r="AH5162" t="str" cm="1">
        <f t="array" ref="AH5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2" t="str">
        <f>MIS[[#This Row],[TRADING SYMBOL]]</f>
        <v>NIFTY2552225050CE</v>
      </c>
      <c r="AJ5162" t="str">
        <f>IF(RIGHT(MIS[[#This Row],[Main/Hedge]],4)="MAIN","MAIN","HEDGE")</f>
        <v>MAIN</v>
      </c>
      <c r="AK5162" t="str" cm="1">
        <f t="array" ref="AK5162">_xlfn._xlws.FILTER(Table4[Column1],ISNUMBER(SEARCH(Table4[Column1],MIS[[#This Row],[OrderUniqueIdentifier]])),"")</f>
        <v>VWAP</v>
      </c>
    </row>
    <row r="5163" spans="1:37" x14ac:dyDescent="0.25">
      <c r="A5163" t="s">
        <v>71</v>
      </c>
      <c r="B5163" t="s">
        <v>1305</v>
      </c>
      <c r="C5163" t="s">
        <v>9149</v>
      </c>
      <c r="D5163" t="s">
        <v>72</v>
      </c>
      <c r="E5163" t="s">
        <v>2904</v>
      </c>
      <c r="F5163" t="s">
        <v>73</v>
      </c>
      <c r="G5163" t="s">
        <v>89</v>
      </c>
      <c r="H5163" t="s">
        <v>75</v>
      </c>
      <c r="I5163" t="s">
        <v>76</v>
      </c>
      <c r="J5163" t="s">
        <v>77</v>
      </c>
      <c r="K5163">
        <v>150</v>
      </c>
      <c r="L5163" t="s">
        <v>77</v>
      </c>
      <c r="M5163" t="s">
        <v>78</v>
      </c>
      <c r="N5163" t="s">
        <v>3995</v>
      </c>
      <c r="O5163" t="s">
        <v>9115</v>
      </c>
      <c r="P5163" t="s">
        <v>9115</v>
      </c>
      <c r="Q5163" t="s">
        <v>2907</v>
      </c>
      <c r="R5163" t="s">
        <v>79</v>
      </c>
      <c r="S5163" t="s">
        <v>24</v>
      </c>
      <c r="T5163" t="s">
        <v>2908</v>
      </c>
      <c r="U5163" t="s">
        <v>43</v>
      </c>
      <c r="V5163" t="s">
        <v>80</v>
      </c>
      <c r="W5163">
        <v>25050</v>
      </c>
      <c r="X5163" t="s">
        <v>81</v>
      </c>
      <c r="Y5163">
        <v>-150</v>
      </c>
      <c r="Z5163" t="s">
        <v>9116</v>
      </c>
      <c r="AA5163" t="s">
        <v>9116</v>
      </c>
      <c r="AB5163" t="s">
        <v>90</v>
      </c>
      <c r="AC5163" t="s">
        <v>171</v>
      </c>
      <c r="AD5163">
        <f>_xlfn.XLOOKUP(MIS[[#This Row],[TRADING SYMBOL]],[1]Sheet1!$D:$D,[1]Sheet1!$C:$C)</f>
        <v>160.9</v>
      </c>
      <c r="AE5163">
        <f>MIS[[#This Row],[OrderAverageTradedPrice]]*MIS[[#This Row],[OrderQuantity]]</f>
        <v>25845</v>
      </c>
      <c r="AF5163">
        <f>MIS[[#This Row],[LTP]]*MIS[[#This Row],[OrderQuantity]]</f>
        <v>24135</v>
      </c>
      <c r="AG5163">
        <f>IF(MIS[[#This Row],[OrderSide]]="SELL",MIS[[#This Row],[VALUE]]-MIS[[#This Row],[LIVE_VALUE]],MIS[[#This Row],[LIVE_VALUE]]-MIS[[#This Row],[VALUE]])</f>
        <v>1710</v>
      </c>
      <c r="AH5163" t="str" cm="1">
        <f t="array" ref="AH5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3" t="str">
        <f>MIS[[#This Row],[TRADING SYMBOL]]</f>
        <v>NIFTY2552225050CE</v>
      </c>
      <c r="AJ5163" t="str">
        <f>IF(RIGHT(MIS[[#This Row],[Main/Hedge]],4)="MAIN","MAIN","HEDGE")</f>
        <v>MAIN</v>
      </c>
      <c r="AK5163" t="str" cm="1">
        <f t="array" ref="AK5163">_xlfn._xlws.FILTER(Table4[Column1],ISNUMBER(SEARCH(Table4[Column1],MIS[[#This Row],[OrderUniqueIdentifier]])),"")</f>
        <v>VWAP</v>
      </c>
    </row>
    <row r="5164" spans="1:37" x14ac:dyDescent="0.25">
      <c r="A5164" t="s">
        <v>179</v>
      </c>
      <c r="B5164" t="s">
        <v>1446</v>
      </c>
      <c r="C5164" t="s">
        <v>9171</v>
      </c>
      <c r="D5164" t="s">
        <v>72</v>
      </c>
      <c r="E5164" t="s">
        <v>2904</v>
      </c>
      <c r="F5164" t="s">
        <v>73</v>
      </c>
      <c r="G5164" t="s">
        <v>89</v>
      </c>
      <c r="H5164" t="s">
        <v>75</v>
      </c>
      <c r="I5164" t="s">
        <v>76</v>
      </c>
      <c r="J5164" t="s">
        <v>77</v>
      </c>
      <c r="K5164">
        <v>750</v>
      </c>
      <c r="L5164" t="s">
        <v>77</v>
      </c>
      <c r="M5164" t="s">
        <v>78</v>
      </c>
      <c r="N5164" t="s">
        <v>9172</v>
      </c>
      <c r="O5164" t="s">
        <v>9115</v>
      </c>
      <c r="P5164" t="s">
        <v>9115</v>
      </c>
      <c r="Q5164" t="s">
        <v>2907</v>
      </c>
      <c r="R5164" t="s">
        <v>79</v>
      </c>
      <c r="S5164" t="s">
        <v>24</v>
      </c>
      <c r="T5164" t="s">
        <v>2908</v>
      </c>
      <c r="U5164" t="s">
        <v>43</v>
      </c>
      <c r="V5164" t="s">
        <v>80</v>
      </c>
      <c r="W5164">
        <v>25050</v>
      </c>
      <c r="X5164" t="s">
        <v>81</v>
      </c>
      <c r="Y5164">
        <v>-750</v>
      </c>
      <c r="Z5164" t="s">
        <v>9116</v>
      </c>
      <c r="AA5164" t="s">
        <v>9116</v>
      </c>
      <c r="AB5164" t="s">
        <v>90</v>
      </c>
      <c r="AC5164" t="s">
        <v>171</v>
      </c>
      <c r="AD5164">
        <f>_xlfn.XLOOKUP(MIS[[#This Row],[TRADING SYMBOL]],[1]Sheet1!$D:$D,[1]Sheet1!$C:$C)</f>
        <v>160.9</v>
      </c>
      <c r="AE5164">
        <f>MIS[[#This Row],[OrderAverageTradedPrice]]*MIS[[#This Row],[OrderQuantity]]</f>
        <v>129262.5</v>
      </c>
      <c r="AF5164">
        <f>MIS[[#This Row],[LTP]]*MIS[[#This Row],[OrderQuantity]]</f>
        <v>120675</v>
      </c>
      <c r="AG5164">
        <f>IF(MIS[[#This Row],[OrderSide]]="SELL",MIS[[#This Row],[VALUE]]-MIS[[#This Row],[LIVE_VALUE]],MIS[[#This Row],[LIVE_VALUE]]-MIS[[#This Row],[VALUE]])</f>
        <v>8587.5</v>
      </c>
      <c r="AH5164" t="str" cm="1">
        <f t="array" ref="AH5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4" t="str">
        <f>MIS[[#This Row],[TRADING SYMBOL]]</f>
        <v>NIFTY2552225050CE</v>
      </c>
      <c r="AJ5164" t="str">
        <f>IF(RIGHT(MIS[[#This Row],[Main/Hedge]],4)="MAIN","MAIN","HEDGE")</f>
        <v>MAIN</v>
      </c>
      <c r="AK5164" t="str" cm="1">
        <f t="array" ref="AK5164">_xlfn._xlws.FILTER(Table4[Column1],ISNUMBER(SEARCH(Table4[Column1],MIS[[#This Row],[OrderUniqueIdentifier]])),"")</f>
        <v>VWAP</v>
      </c>
    </row>
    <row r="5165" spans="1:37" x14ac:dyDescent="0.25">
      <c r="A5165" t="s">
        <v>179</v>
      </c>
      <c r="B5165" t="s">
        <v>1467</v>
      </c>
      <c r="C5165" t="s">
        <v>9175</v>
      </c>
      <c r="D5165" t="s">
        <v>72</v>
      </c>
      <c r="E5165" t="s">
        <v>2904</v>
      </c>
      <c r="F5165" t="s">
        <v>73</v>
      </c>
      <c r="G5165" t="s">
        <v>89</v>
      </c>
      <c r="H5165" t="s">
        <v>75</v>
      </c>
      <c r="I5165" t="s">
        <v>76</v>
      </c>
      <c r="J5165" t="s">
        <v>77</v>
      </c>
      <c r="K5165">
        <v>1425</v>
      </c>
      <c r="L5165" t="s">
        <v>77</v>
      </c>
      <c r="M5165" t="s">
        <v>78</v>
      </c>
      <c r="N5165" t="s">
        <v>9176</v>
      </c>
      <c r="O5165" t="s">
        <v>9115</v>
      </c>
      <c r="P5165" t="s">
        <v>9115</v>
      </c>
      <c r="Q5165" t="s">
        <v>2907</v>
      </c>
      <c r="R5165" t="s">
        <v>79</v>
      </c>
      <c r="S5165" t="s">
        <v>24</v>
      </c>
      <c r="T5165" t="s">
        <v>2908</v>
      </c>
      <c r="U5165" t="s">
        <v>43</v>
      </c>
      <c r="V5165" t="s">
        <v>80</v>
      </c>
      <c r="W5165">
        <v>25050</v>
      </c>
      <c r="X5165" t="s">
        <v>81</v>
      </c>
      <c r="Y5165">
        <v>-1425</v>
      </c>
      <c r="Z5165" t="s">
        <v>9116</v>
      </c>
      <c r="AA5165" t="s">
        <v>9116</v>
      </c>
      <c r="AB5165" t="s">
        <v>90</v>
      </c>
      <c r="AC5165" t="s">
        <v>171</v>
      </c>
      <c r="AD5165">
        <f>_xlfn.XLOOKUP(MIS[[#This Row],[TRADING SYMBOL]],[1]Sheet1!$D:$D,[1]Sheet1!$C:$C)</f>
        <v>160.9</v>
      </c>
      <c r="AE5165">
        <f>MIS[[#This Row],[OrderAverageTradedPrice]]*MIS[[#This Row],[OrderQuantity]]</f>
        <v>244942.49999999924</v>
      </c>
      <c r="AF5165">
        <f>MIS[[#This Row],[LTP]]*MIS[[#This Row],[OrderQuantity]]</f>
        <v>229282.5</v>
      </c>
      <c r="AG5165">
        <f>IF(MIS[[#This Row],[OrderSide]]="SELL",MIS[[#This Row],[VALUE]]-MIS[[#This Row],[LIVE_VALUE]],MIS[[#This Row],[LIVE_VALUE]]-MIS[[#This Row],[VALUE]])</f>
        <v>15659.999999999243</v>
      </c>
      <c r="AH5165" t="str" cm="1">
        <f t="array" ref="AH5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5" t="str">
        <f>MIS[[#This Row],[TRADING SYMBOL]]</f>
        <v>NIFTY2552225050CE</v>
      </c>
      <c r="AJ5165" t="str">
        <f>IF(RIGHT(MIS[[#This Row],[Main/Hedge]],4)="MAIN","MAIN","HEDGE")</f>
        <v>MAIN</v>
      </c>
      <c r="AK5165" t="str" cm="1">
        <f t="array" ref="AK5165">_xlfn._xlws.FILTER(Table4[Column1],ISNUMBER(SEARCH(Table4[Column1],MIS[[#This Row],[OrderUniqueIdentifier]])),"")</f>
        <v>VWAP</v>
      </c>
    </row>
    <row r="5166" spans="1:37" x14ac:dyDescent="0.25">
      <c r="A5166" t="s">
        <v>179</v>
      </c>
      <c r="B5166" t="s">
        <v>1488</v>
      </c>
      <c r="C5166" t="s">
        <v>9178</v>
      </c>
      <c r="D5166" t="s">
        <v>72</v>
      </c>
      <c r="E5166" t="s">
        <v>2904</v>
      </c>
      <c r="F5166" t="s">
        <v>73</v>
      </c>
      <c r="G5166" t="s">
        <v>89</v>
      </c>
      <c r="H5166" t="s">
        <v>75</v>
      </c>
      <c r="I5166" t="s">
        <v>76</v>
      </c>
      <c r="J5166" t="s">
        <v>77</v>
      </c>
      <c r="K5166">
        <v>75</v>
      </c>
      <c r="L5166" t="s">
        <v>77</v>
      </c>
      <c r="M5166" t="s">
        <v>78</v>
      </c>
      <c r="N5166" t="s">
        <v>9179</v>
      </c>
      <c r="O5166" t="s">
        <v>9115</v>
      </c>
      <c r="P5166" t="s">
        <v>9115</v>
      </c>
      <c r="Q5166" t="s">
        <v>2907</v>
      </c>
      <c r="R5166" t="s">
        <v>79</v>
      </c>
      <c r="S5166" t="s">
        <v>24</v>
      </c>
      <c r="T5166" t="s">
        <v>2908</v>
      </c>
      <c r="U5166" t="s">
        <v>43</v>
      </c>
      <c r="V5166" t="s">
        <v>80</v>
      </c>
      <c r="W5166">
        <v>25050</v>
      </c>
      <c r="X5166" t="s">
        <v>81</v>
      </c>
      <c r="Y5166">
        <v>-75</v>
      </c>
      <c r="Z5166" t="s">
        <v>9116</v>
      </c>
      <c r="AA5166" t="s">
        <v>9116</v>
      </c>
      <c r="AB5166" t="s">
        <v>90</v>
      </c>
      <c r="AC5166" t="s">
        <v>171</v>
      </c>
      <c r="AD5166">
        <f>_xlfn.XLOOKUP(MIS[[#This Row],[TRADING SYMBOL]],[1]Sheet1!$D:$D,[1]Sheet1!$C:$C)</f>
        <v>160.9</v>
      </c>
      <c r="AE5166">
        <f>MIS[[#This Row],[OrderAverageTradedPrice]]*MIS[[#This Row],[OrderQuantity]]</f>
        <v>12907.5</v>
      </c>
      <c r="AF5166">
        <f>MIS[[#This Row],[LTP]]*MIS[[#This Row],[OrderQuantity]]</f>
        <v>12067.5</v>
      </c>
      <c r="AG5166">
        <f>IF(MIS[[#This Row],[OrderSide]]="SELL",MIS[[#This Row],[VALUE]]-MIS[[#This Row],[LIVE_VALUE]],MIS[[#This Row],[LIVE_VALUE]]-MIS[[#This Row],[VALUE]])</f>
        <v>840</v>
      </c>
      <c r="AH5166" t="str" cm="1">
        <f t="array" ref="AH5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6" t="str">
        <f>MIS[[#This Row],[TRADING SYMBOL]]</f>
        <v>NIFTY2552225050CE</v>
      </c>
      <c r="AJ5166" t="str">
        <f>IF(RIGHT(MIS[[#This Row],[Main/Hedge]],4)="MAIN","MAIN","HEDGE")</f>
        <v>MAIN</v>
      </c>
      <c r="AK5166" t="str" cm="1">
        <f t="array" ref="AK5166">_xlfn._xlws.FILTER(Table4[Column1],ISNUMBER(SEARCH(Table4[Column1],MIS[[#This Row],[OrderUniqueIdentifier]])),"")</f>
        <v>VWAP</v>
      </c>
    </row>
    <row r="5167" spans="1:37" x14ac:dyDescent="0.25">
      <c r="A5167" t="s">
        <v>179</v>
      </c>
      <c r="B5167" t="s">
        <v>229</v>
      </c>
      <c r="C5167" t="s">
        <v>9185</v>
      </c>
      <c r="D5167" t="s">
        <v>72</v>
      </c>
      <c r="E5167" t="s">
        <v>2904</v>
      </c>
      <c r="F5167" t="s">
        <v>73</v>
      </c>
      <c r="G5167" t="s">
        <v>89</v>
      </c>
      <c r="H5167" t="s">
        <v>75</v>
      </c>
      <c r="I5167" t="s">
        <v>76</v>
      </c>
      <c r="J5167" t="s">
        <v>77</v>
      </c>
      <c r="K5167">
        <v>600</v>
      </c>
      <c r="L5167" t="s">
        <v>77</v>
      </c>
      <c r="M5167" t="s">
        <v>78</v>
      </c>
      <c r="N5167" t="s">
        <v>9186</v>
      </c>
      <c r="O5167" t="s">
        <v>9115</v>
      </c>
      <c r="P5167" t="s">
        <v>9115</v>
      </c>
      <c r="Q5167" t="s">
        <v>2907</v>
      </c>
      <c r="R5167" t="s">
        <v>79</v>
      </c>
      <c r="S5167" t="s">
        <v>24</v>
      </c>
      <c r="T5167" t="s">
        <v>2908</v>
      </c>
      <c r="U5167" t="s">
        <v>43</v>
      </c>
      <c r="V5167" t="s">
        <v>80</v>
      </c>
      <c r="W5167">
        <v>25050</v>
      </c>
      <c r="X5167" t="s">
        <v>81</v>
      </c>
      <c r="Y5167">
        <v>-600</v>
      </c>
      <c r="Z5167" t="s">
        <v>9116</v>
      </c>
      <c r="AA5167" t="s">
        <v>9116</v>
      </c>
      <c r="AB5167" t="s">
        <v>90</v>
      </c>
      <c r="AC5167" t="s">
        <v>171</v>
      </c>
      <c r="AD5167">
        <f>_xlfn.XLOOKUP(MIS[[#This Row],[TRADING SYMBOL]],[1]Sheet1!$D:$D,[1]Sheet1!$C:$C)</f>
        <v>160.9</v>
      </c>
      <c r="AE5167">
        <f>MIS[[#This Row],[OrderAverageTradedPrice]]*MIS[[#This Row],[OrderQuantity]]</f>
        <v>103256.25</v>
      </c>
      <c r="AF5167">
        <f>MIS[[#This Row],[LTP]]*MIS[[#This Row],[OrderQuantity]]</f>
        <v>96540</v>
      </c>
      <c r="AG5167">
        <f>IF(MIS[[#This Row],[OrderSide]]="SELL",MIS[[#This Row],[VALUE]]-MIS[[#This Row],[LIVE_VALUE]],MIS[[#This Row],[LIVE_VALUE]]-MIS[[#This Row],[VALUE]])</f>
        <v>6716.25</v>
      </c>
      <c r="AH5167" t="str" cm="1">
        <f t="array" ref="AH5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7" t="str">
        <f>MIS[[#This Row],[TRADING SYMBOL]]</f>
        <v>NIFTY2552225050CE</v>
      </c>
      <c r="AJ5167" t="str">
        <f>IF(RIGHT(MIS[[#This Row],[Main/Hedge]],4)="MAIN","MAIN","HEDGE")</f>
        <v>MAIN</v>
      </c>
      <c r="AK5167" t="str" cm="1">
        <f t="array" ref="AK5167">_xlfn._xlws.FILTER(Table4[Column1],ISNUMBER(SEARCH(Table4[Column1],MIS[[#This Row],[OrderUniqueIdentifier]])),"")</f>
        <v>VWAP</v>
      </c>
    </row>
    <row r="5168" spans="1:37" x14ac:dyDescent="0.25">
      <c r="A5168" t="s">
        <v>179</v>
      </c>
      <c r="B5168" t="s">
        <v>266</v>
      </c>
      <c r="C5168" t="s">
        <v>9187</v>
      </c>
      <c r="D5168" t="s">
        <v>72</v>
      </c>
      <c r="E5168" t="s">
        <v>2904</v>
      </c>
      <c r="F5168" t="s">
        <v>73</v>
      </c>
      <c r="G5168" t="s">
        <v>89</v>
      </c>
      <c r="H5168" t="s">
        <v>75</v>
      </c>
      <c r="I5168" t="s">
        <v>76</v>
      </c>
      <c r="J5168" t="s">
        <v>77</v>
      </c>
      <c r="K5168">
        <v>1800</v>
      </c>
      <c r="L5168" t="s">
        <v>77</v>
      </c>
      <c r="M5168" t="s">
        <v>78</v>
      </c>
      <c r="N5168" t="s">
        <v>9188</v>
      </c>
      <c r="O5168" t="s">
        <v>9115</v>
      </c>
      <c r="P5168" t="s">
        <v>9115</v>
      </c>
      <c r="Q5168" t="s">
        <v>2907</v>
      </c>
      <c r="R5168" t="s">
        <v>79</v>
      </c>
      <c r="S5168" t="s">
        <v>24</v>
      </c>
      <c r="T5168" t="s">
        <v>2908</v>
      </c>
      <c r="U5168" t="s">
        <v>43</v>
      </c>
      <c r="V5168" t="s">
        <v>80</v>
      </c>
      <c r="W5168">
        <v>25050</v>
      </c>
      <c r="X5168" t="s">
        <v>81</v>
      </c>
      <c r="Y5168">
        <v>-1800</v>
      </c>
      <c r="Z5168" t="s">
        <v>9116</v>
      </c>
      <c r="AA5168" t="s">
        <v>9116</v>
      </c>
      <c r="AB5168" t="s">
        <v>90</v>
      </c>
      <c r="AC5168" t="s">
        <v>171</v>
      </c>
      <c r="AD5168">
        <f>_xlfn.XLOOKUP(MIS[[#This Row],[TRADING SYMBOL]],[1]Sheet1!$D:$D,[1]Sheet1!$C:$C)</f>
        <v>160.9</v>
      </c>
      <c r="AE5168">
        <f>MIS[[#This Row],[OrderAverageTradedPrice]]*MIS[[#This Row],[OrderQuantity]]</f>
        <v>310046.24999999878</v>
      </c>
      <c r="AF5168">
        <f>MIS[[#This Row],[LTP]]*MIS[[#This Row],[OrderQuantity]]</f>
        <v>289620</v>
      </c>
      <c r="AG5168">
        <f>IF(MIS[[#This Row],[OrderSide]]="SELL",MIS[[#This Row],[VALUE]]-MIS[[#This Row],[LIVE_VALUE]],MIS[[#This Row],[LIVE_VALUE]]-MIS[[#This Row],[VALUE]])</f>
        <v>20426.249999998778</v>
      </c>
      <c r="AH5168" t="str" cm="1">
        <f t="array" ref="AH5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8" t="str">
        <f>MIS[[#This Row],[TRADING SYMBOL]]</f>
        <v>NIFTY2552225050CE</v>
      </c>
      <c r="AJ5168" t="str">
        <f>IF(RIGHT(MIS[[#This Row],[Main/Hedge]],4)="MAIN","MAIN","HEDGE")</f>
        <v>MAIN</v>
      </c>
      <c r="AK5168" t="str" cm="1">
        <f t="array" ref="AK5168">_xlfn._xlws.FILTER(Table4[Column1],ISNUMBER(SEARCH(Table4[Column1],MIS[[#This Row],[OrderUniqueIdentifier]])),"")</f>
        <v>VWAP</v>
      </c>
    </row>
    <row r="5169" spans="1:37" x14ac:dyDescent="0.25">
      <c r="A5169" t="s">
        <v>179</v>
      </c>
      <c r="B5169" t="s">
        <v>266</v>
      </c>
      <c r="C5169" t="s">
        <v>9189</v>
      </c>
      <c r="D5169" t="s">
        <v>72</v>
      </c>
      <c r="E5169" t="s">
        <v>2904</v>
      </c>
      <c r="F5169" t="s">
        <v>73</v>
      </c>
      <c r="G5169" t="s">
        <v>89</v>
      </c>
      <c r="H5169" t="s">
        <v>75</v>
      </c>
      <c r="I5169" t="s">
        <v>76</v>
      </c>
      <c r="J5169" t="s">
        <v>77</v>
      </c>
      <c r="K5169">
        <v>300</v>
      </c>
      <c r="L5169" t="s">
        <v>77</v>
      </c>
      <c r="M5169" t="s">
        <v>78</v>
      </c>
      <c r="N5169" t="s">
        <v>9190</v>
      </c>
      <c r="O5169" t="s">
        <v>9115</v>
      </c>
      <c r="P5169" t="s">
        <v>9115</v>
      </c>
      <c r="Q5169" t="s">
        <v>2907</v>
      </c>
      <c r="R5169" t="s">
        <v>79</v>
      </c>
      <c r="S5169" t="s">
        <v>24</v>
      </c>
      <c r="T5169" t="s">
        <v>2908</v>
      </c>
      <c r="U5169" t="s">
        <v>43</v>
      </c>
      <c r="V5169" t="s">
        <v>80</v>
      </c>
      <c r="W5169">
        <v>25050</v>
      </c>
      <c r="X5169" t="s">
        <v>81</v>
      </c>
      <c r="Y5169">
        <v>-300</v>
      </c>
      <c r="Z5169" t="s">
        <v>9116</v>
      </c>
      <c r="AA5169" t="s">
        <v>9116</v>
      </c>
      <c r="AB5169" t="s">
        <v>90</v>
      </c>
      <c r="AC5169" t="s">
        <v>171</v>
      </c>
      <c r="AD5169">
        <f>_xlfn.XLOOKUP(MIS[[#This Row],[TRADING SYMBOL]],[1]Sheet1!$D:$D,[1]Sheet1!$C:$C)</f>
        <v>160.9</v>
      </c>
      <c r="AE5169">
        <f>MIS[[#This Row],[OrderAverageTradedPrice]]*MIS[[#This Row],[OrderQuantity]]</f>
        <v>51712.5</v>
      </c>
      <c r="AF5169">
        <f>MIS[[#This Row],[LTP]]*MIS[[#This Row],[OrderQuantity]]</f>
        <v>48270</v>
      </c>
      <c r="AG5169">
        <f>IF(MIS[[#This Row],[OrderSide]]="SELL",MIS[[#This Row],[VALUE]]-MIS[[#This Row],[LIVE_VALUE]],MIS[[#This Row],[LIVE_VALUE]]-MIS[[#This Row],[VALUE]])</f>
        <v>3442.5</v>
      </c>
      <c r="AH5169" t="str" cm="1">
        <f t="array" ref="AH5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9" t="str">
        <f>MIS[[#This Row],[TRADING SYMBOL]]</f>
        <v>NIFTY2552225050CE</v>
      </c>
      <c r="AJ5169" t="str">
        <f>IF(RIGHT(MIS[[#This Row],[Main/Hedge]],4)="MAIN","MAIN","HEDGE")</f>
        <v>MAIN</v>
      </c>
      <c r="AK5169" t="str" cm="1">
        <f t="array" ref="AK5169">_xlfn._xlws.FILTER(Table4[Column1],ISNUMBER(SEARCH(Table4[Column1],MIS[[#This Row],[OrderUniqueIdentifier]])),"")</f>
        <v>VWAP</v>
      </c>
    </row>
    <row r="5170" spans="1:37" x14ac:dyDescent="0.25">
      <c r="A5170" t="s">
        <v>1555</v>
      </c>
      <c r="B5170" t="s">
        <v>1570</v>
      </c>
      <c r="C5170" t="s">
        <v>9196</v>
      </c>
      <c r="D5170" t="s">
        <v>72</v>
      </c>
      <c r="E5170" t="s">
        <v>2904</v>
      </c>
      <c r="F5170" t="s">
        <v>73</v>
      </c>
      <c r="G5170" t="s">
        <v>89</v>
      </c>
      <c r="H5170" t="s">
        <v>75</v>
      </c>
      <c r="I5170" t="s">
        <v>76</v>
      </c>
      <c r="J5170" t="s">
        <v>77</v>
      </c>
      <c r="K5170">
        <v>375</v>
      </c>
      <c r="L5170" t="s">
        <v>77</v>
      </c>
      <c r="M5170" t="s">
        <v>78</v>
      </c>
      <c r="N5170" t="s">
        <v>9197</v>
      </c>
      <c r="O5170" t="s">
        <v>9115</v>
      </c>
      <c r="P5170" t="s">
        <v>9115</v>
      </c>
      <c r="Q5170" t="s">
        <v>2907</v>
      </c>
      <c r="R5170" t="s">
        <v>79</v>
      </c>
      <c r="S5170" t="s">
        <v>24</v>
      </c>
      <c r="T5170" t="s">
        <v>2908</v>
      </c>
      <c r="U5170" t="s">
        <v>43</v>
      </c>
      <c r="V5170" t="s">
        <v>80</v>
      </c>
      <c r="W5170">
        <v>25050</v>
      </c>
      <c r="X5170" t="s">
        <v>81</v>
      </c>
      <c r="Y5170">
        <v>-375</v>
      </c>
      <c r="Z5170" t="s">
        <v>9116</v>
      </c>
      <c r="AA5170" t="s">
        <v>9116</v>
      </c>
      <c r="AB5170" t="s">
        <v>90</v>
      </c>
      <c r="AC5170" t="s">
        <v>171</v>
      </c>
      <c r="AD5170">
        <f>_xlfn.XLOOKUP(MIS[[#This Row],[TRADING SYMBOL]],[1]Sheet1!$D:$D,[1]Sheet1!$C:$C)</f>
        <v>160.9</v>
      </c>
      <c r="AE5170">
        <f>MIS[[#This Row],[OrderAverageTradedPrice]]*MIS[[#This Row],[OrderQuantity]]</f>
        <v>64582.5</v>
      </c>
      <c r="AF5170">
        <f>MIS[[#This Row],[LTP]]*MIS[[#This Row],[OrderQuantity]]</f>
        <v>60337.5</v>
      </c>
      <c r="AG5170">
        <f>IF(MIS[[#This Row],[OrderSide]]="SELL",MIS[[#This Row],[VALUE]]-MIS[[#This Row],[LIVE_VALUE]],MIS[[#This Row],[LIVE_VALUE]]-MIS[[#This Row],[VALUE]])</f>
        <v>4245</v>
      </c>
      <c r="AH5170" t="str" cm="1">
        <f t="array" ref="AH5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0" t="str">
        <f>MIS[[#This Row],[TRADING SYMBOL]]</f>
        <v>NIFTY2552225050CE</v>
      </c>
      <c r="AJ5170" t="str">
        <f>IF(RIGHT(MIS[[#This Row],[Main/Hedge]],4)="MAIN","MAIN","HEDGE")</f>
        <v>MAIN</v>
      </c>
      <c r="AK5170" t="str" cm="1">
        <f t="array" ref="AK5170">_xlfn._xlws.FILTER(Table4[Column1],ISNUMBER(SEARCH(Table4[Column1],MIS[[#This Row],[OrderUniqueIdentifier]])),"")</f>
        <v>VWAP</v>
      </c>
    </row>
    <row r="5171" spans="1:37" x14ac:dyDescent="0.25">
      <c r="A5171" t="s">
        <v>1555</v>
      </c>
      <c r="B5171" t="s">
        <v>1597</v>
      </c>
      <c r="C5171" t="s">
        <v>9204</v>
      </c>
      <c r="D5171" t="s">
        <v>72</v>
      </c>
      <c r="E5171" t="s">
        <v>2904</v>
      </c>
      <c r="F5171" t="s">
        <v>73</v>
      </c>
      <c r="G5171" t="s">
        <v>89</v>
      </c>
      <c r="H5171" t="s">
        <v>75</v>
      </c>
      <c r="I5171" t="s">
        <v>76</v>
      </c>
      <c r="J5171" t="s">
        <v>77</v>
      </c>
      <c r="K5171">
        <v>450</v>
      </c>
      <c r="L5171" t="s">
        <v>77</v>
      </c>
      <c r="M5171" t="s">
        <v>78</v>
      </c>
      <c r="N5171" t="s">
        <v>9205</v>
      </c>
      <c r="O5171" t="s">
        <v>9115</v>
      </c>
      <c r="P5171" t="s">
        <v>9115</v>
      </c>
      <c r="Q5171" t="s">
        <v>2907</v>
      </c>
      <c r="R5171" t="s">
        <v>79</v>
      </c>
      <c r="S5171" t="s">
        <v>24</v>
      </c>
      <c r="T5171" t="s">
        <v>2908</v>
      </c>
      <c r="U5171" t="s">
        <v>43</v>
      </c>
      <c r="V5171" t="s">
        <v>80</v>
      </c>
      <c r="W5171">
        <v>25050</v>
      </c>
      <c r="X5171" t="s">
        <v>81</v>
      </c>
      <c r="Y5171">
        <v>-450</v>
      </c>
      <c r="Z5171" t="s">
        <v>9116</v>
      </c>
      <c r="AA5171" t="s">
        <v>9116</v>
      </c>
      <c r="AB5171" t="s">
        <v>90</v>
      </c>
      <c r="AC5171" t="s">
        <v>171</v>
      </c>
      <c r="AD5171">
        <f>_xlfn.XLOOKUP(MIS[[#This Row],[TRADING SYMBOL]],[1]Sheet1!$D:$D,[1]Sheet1!$C:$C)</f>
        <v>160.9</v>
      </c>
      <c r="AE5171">
        <f>MIS[[#This Row],[OrderAverageTradedPrice]]*MIS[[#This Row],[OrderQuantity]]</f>
        <v>77490</v>
      </c>
      <c r="AF5171">
        <f>MIS[[#This Row],[LTP]]*MIS[[#This Row],[OrderQuantity]]</f>
        <v>72405</v>
      </c>
      <c r="AG5171">
        <f>IF(MIS[[#This Row],[OrderSide]]="SELL",MIS[[#This Row],[VALUE]]-MIS[[#This Row],[LIVE_VALUE]],MIS[[#This Row],[LIVE_VALUE]]-MIS[[#This Row],[VALUE]])</f>
        <v>5085</v>
      </c>
      <c r="AH5171" t="str" cm="1">
        <f t="array" ref="AH5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1" t="str">
        <f>MIS[[#This Row],[TRADING SYMBOL]]</f>
        <v>NIFTY2552225050CE</v>
      </c>
      <c r="AJ5171" t="str">
        <f>IF(RIGHT(MIS[[#This Row],[Main/Hedge]],4)="MAIN","MAIN","HEDGE")</f>
        <v>MAIN</v>
      </c>
      <c r="AK5171" t="str" cm="1">
        <f t="array" ref="AK5171">_xlfn._xlws.FILTER(Table4[Column1],ISNUMBER(SEARCH(Table4[Column1],MIS[[#This Row],[OrderUniqueIdentifier]])),"")</f>
        <v>VWAP</v>
      </c>
    </row>
    <row r="5172" spans="1:37" x14ac:dyDescent="0.25">
      <c r="A5172" t="s">
        <v>1555</v>
      </c>
      <c r="B5172" t="s">
        <v>1665</v>
      </c>
      <c r="C5172" t="s">
        <v>9217</v>
      </c>
      <c r="D5172" t="s">
        <v>72</v>
      </c>
      <c r="E5172" t="s">
        <v>2904</v>
      </c>
      <c r="F5172" t="s">
        <v>73</v>
      </c>
      <c r="G5172" t="s">
        <v>89</v>
      </c>
      <c r="H5172" t="s">
        <v>75</v>
      </c>
      <c r="I5172" t="s">
        <v>76</v>
      </c>
      <c r="J5172" t="s">
        <v>77</v>
      </c>
      <c r="K5172">
        <v>150</v>
      </c>
      <c r="L5172" t="s">
        <v>77</v>
      </c>
      <c r="M5172" t="s">
        <v>78</v>
      </c>
      <c r="N5172" t="s">
        <v>9179</v>
      </c>
      <c r="O5172" t="s">
        <v>9115</v>
      </c>
      <c r="P5172" t="s">
        <v>9115</v>
      </c>
      <c r="Q5172" t="s">
        <v>2907</v>
      </c>
      <c r="R5172" t="s">
        <v>79</v>
      </c>
      <c r="S5172" t="s">
        <v>24</v>
      </c>
      <c r="T5172" t="s">
        <v>2908</v>
      </c>
      <c r="U5172" t="s">
        <v>43</v>
      </c>
      <c r="V5172" t="s">
        <v>80</v>
      </c>
      <c r="W5172">
        <v>25050</v>
      </c>
      <c r="X5172" t="s">
        <v>81</v>
      </c>
      <c r="Y5172">
        <v>-150</v>
      </c>
      <c r="Z5172" t="s">
        <v>9116</v>
      </c>
      <c r="AA5172" t="s">
        <v>9116</v>
      </c>
      <c r="AB5172" t="s">
        <v>90</v>
      </c>
      <c r="AC5172" t="s">
        <v>171</v>
      </c>
      <c r="AD5172">
        <f>_xlfn.XLOOKUP(MIS[[#This Row],[TRADING SYMBOL]],[1]Sheet1!$D:$D,[1]Sheet1!$C:$C)</f>
        <v>160.9</v>
      </c>
      <c r="AE5172">
        <f>MIS[[#This Row],[OrderAverageTradedPrice]]*MIS[[#This Row],[OrderQuantity]]</f>
        <v>25815</v>
      </c>
      <c r="AF5172">
        <f>MIS[[#This Row],[LTP]]*MIS[[#This Row],[OrderQuantity]]</f>
        <v>24135</v>
      </c>
      <c r="AG5172">
        <f>IF(MIS[[#This Row],[OrderSide]]="SELL",MIS[[#This Row],[VALUE]]-MIS[[#This Row],[LIVE_VALUE]],MIS[[#This Row],[LIVE_VALUE]]-MIS[[#This Row],[VALUE]])</f>
        <v>1680</v>
      </c>
      <c r="AH5172" t="str" cm="1">
        <f t="array" ref="AH5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2" t="str">
        <f>MIS[[#This Row],[TRADING SYMBOL]]</f>
        <v>NIFTY2552225050CE</v>
      </c>
      <c r="AJ5172" t="str">
        <f>IF(RIGHT(MIS[[#This Row],[Main/Hedge]],4)="MAIN","MAIN","HEDGE")</f>
        <v>MAIN</v>
      </c>
      <c r="AK5172" t="str" cm="1">
        <f t="array" ref="AK5172">_xlfn._xlws.FILTER(Table4[Column1],ISNUMBER(SEARCH(Table4[Column1],MIS[[#This Row],[OrderUniqueIdentifier]])),"")</f>
        <v>VWAP</v>
      </c>
    </row>
    <row r="5173" spans="1:37" x14ac:dyDescent="0.25">
      <c r="A5173" t="s">
        <v>1555</v>
      </c>
      <c r="B5173" t="s">
        <v>1673</v>
      </c>
      <c r="C5173" t="s">
        <v>9218</v>
      </c>
      <c r="D5173" t="s">
        <v>72</v>
      </c>
      <c r="E5173" t="s">
        <v>2904</v>
      </c>
      <c r="F5173" t="s">
        <v>73</v>
      </c>
      <c r="G5173" t="s">
        <v>89</v>
      </c>
      <c r="H5173" t="s">
        <v>75</v>
      </c>
      <c r="I5173" t="s">
        <v>76</v>
      </c>
      <c r="J5173" t="s">
        <v>77</v>
      </c>
      <c r="K5173">
        <v>75</v>
      </c>
      <c r="L5173" t="s">
        <v>77</v>
      </c>
      <c r="M5173" t="s">
        <v>78</v>
      </c>
      <c r="N5173" t="s">
        <v>9219</v>
      </c>
      <c r="O5173" t="s">
        <v>9115</v>
      </c>
      <c r="P5173" t="s">
        <v>9115</v>
      </c>
      <c r="Q5173" t="s">
        <v>2907</v>
      </c>
      <c r="R5173" t="s">
        <v>79</v>
      </c>
      <c r="S5173" t="s">
        <v>24</v>
      </c>
      <c r="T5173" t="s">
        <v>2908</v>
      </c>
      <c r="U5173" t="s">
        <v>43</v>
      </c>
      <c r="V5173" t="s">
        <v>80</v>
      </c>
      <c r="W5173">
        <v>25050</v>
      </c>
      <c r="X5173" t="s">
        <v>81</v>
      </c>
      <c r="Y5173">
        <v>-75</v>
      </c>
      <c r="Z5173" t="s">
        <v>9116</v>
      </c>
      <c r="AA5173" t="s">
        <v>9116</v>
      </c>
      <c r="AB5173" t="s">
        <v>90</v>
      </c>
      <c r="AC5173" t="s">
        <v>171</v>
      </c>
      <c r="AD5173">
        <f>_xlfn.XLOOKUP(MIS[[#This Row],[TRADING SYMBOL]],[1]Sheet1!$D:$D,[1]Sheet1!$C:$C)</f>
        <v>160.9</v>
      </c>
      <c r="AE5173">
        <f>MIS[[#This Row],[OrderAverageTradedPrice]]*MIS[[#This Row],[OrderQuantity]]</f>
        <v>12885</v>
      </c>
      <c r="AF5173">
        <f>MIS[[#This Row],[LTP]]*MIS[[#This Row],[OrderQuantity]]</f>
        <v>12067.5</v>
      </c>
      <c r="AG5173">
        <f>IF(MIS[[#This Row],[OrderSide]]="SELL",MIS[[#This Row],[VALUE]]-MIS[[#This Row],[LIVE_VALUE]],MIS[[#This Row],[LIVE_VALUE]]-MIS[[#This Row],[VALUE]])</f>
        <v>817.5</v>
      </c>
      <c r="AH5173" t="str" cm="1">
        <f t="array" ref="AH5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3" t="str">
        <f>MIS[[#This Row],[TRADING SYMBOL]]</f>
        <v>NIFTY2552225050CE</v>
      </c>
      <c r="AJ5173" t="str">
        <f>IF(RIGHT(MIS[[#This Row],[Main/Hedge]],4)="MAIN","MAIN","HEDGE")</f>
        <v>MAIN</v>
      </c>
      <c r="AK5173" t="str" cm="1">
        <f t="array" ref="AK5173">_xlfn._xlws.FILTER(Table4[Column1],ISNUMBER(SEARCH(Table4[Column1],MIS[[#This Row],[OrderUniqueIdentifier]])),"")</f>
        <v>VWAP</v>
      </c>
    </row>
    <row r="5174" spans="1:37" x14ac:dyDescent="0.25">
      <c r="A5174" t="s">
        <v>1555</v>
      </c>
      <c r="B5174" t="s">
        <v>1684</v>
      </c>
      <c r="C5174" t="s">
        <v>9221</v>
      </c>
      <c r="D5174" t="s">
        <v>72</v>
      </c>
      <c r="E5174" t="s">
        <v>2904</v>
      </c>
      <c r="F5174" t="s">
        <v>73</v>
      </c>
      <c r="G5174" t="s">
        <v>89</v>
      </c>
      <c r="H5174" t="s">
        <v>75</v>
      </c>
      <c r="I5174" t="s">
        <v>76</v>
      </c>
      <c r="J5174" t="s">
        <v>77</v>
      </c>
      <c r="K5174">
        <v>750</v>
      </c>
      <c r="L5174" t="s">
        <v>77</v>
      </c>
      <c r="M5174" t="s">
        <v>78</v>
      </c>
      <c r="N5174" t="s">
        <v>9174</v>
      </c>
      <c r="O5174" t="s">
        <v>9115</v>
      </c>
      <c r="P5174" t="s">
        <v>9115</v>
      </c>
      <c r="Q5174" t="s">
        <v>2907</v>
      </c>
      <c r="R5174" t="s">
        <v>79</v>
      </c>
      <c r="S5174" t="s">
        <v>24</v>
      </c>
      <c r="T5174" t="s">
        <v>2908</v>
      </c>
      <c r="U5174" t="s">
        <v>43</v>
      </c>
      <c r="V5174" t="s">
        <v>80</v>
      </c>
      <c r="W5174">
        <v>25050</v>
      </c>
      <c r="X5174" t="s">
        <v>81</v>
      </c>
      <c r="Y5174">
        <v>-750</v>
      </c>
      <c r="Z5174" t="s">
        <v>9116</v>
      </c>
      <c r="AA5174" t="s">
        <v>9116</v>
      </c>
      <c r="AB5174" t="s">
        <v>90</v>
      </c>
      <c r="AC5174" t="s">
        <v>171</v>
      </c>
      <c r="AD5174">
        <f>_xlfn.XLOOKUP(MIS[[#This Row],[TRADING SYMBOL]],[1]Sheet1!$D:$D,[1]Sheet1!$C:$C)</f>
        <v>160.9</v>
      </c>
      <c r="AE5174">
        <f>MIS[[#This Row],[OrderAverageTradedPrice]]*MIS[[#This Row],[OrderQuantity]]</f>
        <v>129300</v>
      </c>
      <c r="AF5174">
        <f>MIS[[#This Row],[LTP]]*MIS[[#This Row],[OrderQuantity]]</f>
        <v>120675</v>
      </c>
      <c r="AG5174">
        <f>IF(MIS[[#This Row],[OrderSide]]="SELL",MIS[[#This Row],[VALUE]]-MIS[[#This Row],[LIVE_VALUE]],MIS[[#This Row],[LIVE_VALUE]]-MIS[[#This Row],[VALUE]])</f>
        <v>8625</v>
      </c>
      <c r="AH5174" t="str" cm="1">
        <f t="array" ref="AH5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4" t="str">
        <f>MIS[[#This Row],[TRADING SYMBOL]]</f>
        <v>NIFTY2552225050CE</v>
      </c>
      <c r="AJ5174" t="str">
        <f>IF(RIGHT(MIS[[#This Row],[Main/Hedge]],4)="MAIN","MAIN","HEDGE")</f>
        <v>MAIN</v>
      </c>
      <c r="AK5174" t="str" cm="1">
        <f t="array" ref="AK5174">_xlfn._xlws.FILTER(Table4[Column1],ISNUMBER(SEARCH(Table4[Column1],MIS[[#This Row],[OrderUniqueIdentifier]])),"")</f>
        <v>VWAP</v>
      </c>
    </row>
    <row r="5175" spans="1:37" x14ac:dyDescent="0.25">
      <c r="A5175" t="s">
        <v>1357</v>
      </c>
      <c r="B5175" t="s">
        <v>1366</v>
      </c>
      <c r="C5175" t="s">
        <v>9157</v>
      </c>
      <c r="D5175" t="s">
        <v>72</v>
      </c>
      <c r="E5175" t="s">
        <v>2904</v>
      </c>
      <c r="F5175" t="s">
        <v>73</v>
      </c>
      <c r="G5175" t="s">
        <v>89</v>
      </c>
      <c r="H5175" t="s">
        <v>75</v>
      </c>
      <c r="I5175" t="s">
        <v>76</v>
      </c>
      <c r="J5175" t="s">
        <v>77</v>
      </c>
      <c r="K5175">
        <v>150</v>
      </c>
      <c r="L5175" t="s">
        <v>77</v>
      </c>
      <c r="M5175" t="s">
        <v>78</v>
      </c>
      <c r="N5175" t="s">
        <v>4947</v>
      </c>
      <c r="O5175" t="s">
        <v>9158</v>
      </c>
      <c r="P5175" t="s">
        <v>9158</v>
      </c>
      <c r="Q5175" t="s">
        <v>2907</v>
      </c>
      <c r="R5175" t="s">
        <v>79</v>
      </c>
      <c r="S5175" t="s">
        <v>24</v>
      </c>
      <c r="T5175" t="s">
        <v>2908</v>
      </c>
      <c r="U5175" t="s">
        <v>43</v>
      </c>
      <c r="V5175" t="s">
        <v>80</v>
      </c>
      <c r="W5175">
        <v>25050</v>
      </c>
      <c r="X5175" t="s">
        <v>81</v>
      </c>
      <c r="Y5175">
        <v>-150</v>
      </c>
      <c r="Z5175" t="s">
        <v>9159</v>
      </c>
      <c r="AA5175" t="s">
        <v>9159</v>
      </c>
      <c r="AB5175" t="s">
        <v>90</v>
      </c>
      <c r="AC5175" t="s">
        <v>171</v>
      </c>
      <c r="AD5175">
        <f>_xlfn.XLOOKUP(MIS[[#This Row],[TRADING SYMBOL]],[1]Sheet1!$D:$D,[1]Sheet1!$C:$C)</f>
        <v>160.9</v>
      </c>
      <c r="AE5175">
        <f>MIS[[#This Row],[OrderAverageTradedPrice]]*MIS[[#This Row],[OrderQuantity]]</f>
        <v>25875</v>
      </c>
      <c r="AF5175">
        <f>MIS[[#This Row],[LTP]]*MIS[[#This Row],[OrderQuantity]]</f>
        <v>24135</v>
      </c>
      <c r="AG5175">
        <f>IF(MIS[[#This Row],[OrderSide]]="SELL",MIS[[#This Row],[VALUE]]-MIS[[#This Row],[LIVE_VALUE]],MIS[[#This Row],[LIVE_VALUE]]-MIS[[#This Row],[VALUE]])</f>
        <v>1740</v>
      </c>
      <c r="AH5175" t="str" cm="1">
        <f t="array" ref="AH5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5" t="str">
        <f>MIS[[#This Row],[TRADING SYMBOL]]</f>
        <v>NIFTY2552225050CE</v>
      </c>
      <c r="AJ5175" t="str">
        <f>IF(RIGHT(MIS[[#This Row],[Main/Hedge]],4)="MAIN","MAIN","HEDGE")</f>
        <v>MAIN</v>
      </c>
      <c r="AK5175" t="str" cm="1">
        <f t="array" ref="AK5175">_xlfn._xlws.FILTER(Table4[Column1],ISNUMBER(SEARCH(Table4[Column1],MIS[[#This Row],[OrderUniqueIdentifier]])),"")</f>
        <v>VWAP</v>
      </c>
    </row>
    <row r="5176" spans="1:37" x14ac:dyDescent="0.25">
      <c r="A5176" t="s">
        <v>179</v>
      </c>
      <c r="B5176" t="s">
        <v>1456</v>
      </c>
      <c r="C5176" t="s">
        <v>9173</v>
      </c>
      <c r="D5176" t="s">
        <v>72</v>
      </c>
      <c r="E5176" t="s">
        <v>2904</v>
      </c>
      <c r="F5176" t="s">
        <v>73</v>
      </c>
      <c r="G5176" t="s">
        <v>89</v>
      </c>
      <c r="H5176" t="s">
        <v>75</v>
      </c>
      <c r="I5176" t="s">
        <v>76</v>
      </c>
      <c r="J5176" t="s">
        <v>77</v>
      </c>
      <c r="K5176">
        <v>225</v>
      </c>
      <c r="L5176" t="s">
        <v>77</v>
      </c>
      <c r="M5176" t="s">
        <v>78</v>
      </c>
      <c r="N5176" t="s">
        <v>9174</v>
      </c>
      <c r="O5176" t="s">
        <v>9158</v>
      </c>
      <c r="P5176" t="s">
        <v>9158</v>
      </c>
      <c r="Q5176" t="s">
        <v>2907</v>
      </c>
      <c r="R5176" t="s">
        <v>79</v>
      </c>
      <c r="S5176" t="s">
        <v>24</v>
      </c>
      <c r="T5176" t="s">
        <v>2908</v>
      </c>
      <c r="U5176" t="s">
        <v>43</v>
      </c>
      <c r="V5176" t="s">
        <v>80</v>
      </c>
      <c r="W5176">
        <v>25050</v>
      </c>
      <c r="X5176" t="s">
        <v>81</v>
      </c>
      <c r="Y5176">
        <v>-225</v>
      </c>
      <c r="Z5176" t="s">
        <v>9159</v>
      </c>
      <c r="AA5176" t="s">
        <v>9159</v>
      </c>
      <c r="AB5176" t="s">
        <v>90</v>
      </c>
      <c r="AC5176" t="s">
        <v>171</v>
      </c>
      <c r="AD5176">
        <f>_xlfn.XLOOKUP(MIS[[#This Row],[TRADING SYMBOL]],[1]Sheet1!$D:$D,[1]Sheet1!$C:$C)</f>
        <v>160.9</v>
      </c>
      <c r="AE5176">
        <f>MIS[[#This Row],[OrderAverageTradedPrice]]*MIS[[#This Row],[OrderQuantity]]</f>
        <v>38790</v>
      </c>
      <c r="AF5176">
        <f>MIS[[#This Row],[LTP]]*MIS[[#This Row],[OrderQuantity]]</f>
        <v>36202.5</v>
      </c>
      <c r="AG5176">
        <f>IF(MIS[[#This Row],[OrderSide]]="SELL",MIS[[#This Row],[VALUE]]-MIS[[#This Row],[LIVE_VALUE]],MIS[[#This Row],[LIVE_VALUE]]-MIS[[#This Row],[VALUE]])</f>
        <v>2587.5</v>
      </c>
      <c r="AH5176" t="str" cm="1">
        <f t="array" ref="AH5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6" t="str">
        <f>MIS[[#This Row],[TRADING SYMBOL]]</f>
        <v>NIFTY2552225050CE</v>
      </c>
      <c r="AJ5176" t="str">
        <f>IF(RIGHT(MIS[[#This Row],[Main/Hedge]],4)="MAIN","MAIN","HEDGE")</f>
        <v>MAIN</v>
      </c>
      <c r="AK5176" t="str" cm="1">
        <f t="array" ref="AK5176">_xlfn._xlws.FILTER(Table4[Column1],ISNUMBER(SEARCH(Table4[Column1],MIS[[#This Row],[OrderUniqueIdentifier]])),"")</f>
        <v>VWAP</v>
      </c>
    </row>
    <row r="5177" spans="1:37" x14ac:dyDescent="0.25">
      <c r="A5177" t="s">
        <v>179</v>
      </c>
      <c r="B5177" t="s">
        <v>1478</v>
      </c>
      <c r="C5177" t="s">
        <v>9177</v>
      </c>
      <c r="D5177" t="s">
        <v>72</v>
      </c>
      <c r="E5177" t="s">
        <v>2904</v>
      </c>
      <c r="F5177" t="s">
        <v>73</v>
      </c>
      <c r="G5177" t="s">
        <v>89</v>
      </c>
      <c r="H5177" t="s">
        <v>75</v>
      </c>
      <c r="I5177" t="s">
        <v>76</v>
      </c>
      <c r="J5177" t="s">
        <v>77</v>
      </c>
      <c r="K5177">
        <v>150</v>
      </c>
      <c r="L5177" t="s">
        <v>77</v>
      </c>
      <c r="M5177" t="s">
        <v>78</v>
      </c>
      <c r="N5177" t="s">
        <v>9172</v>
      </c>
      <c r="O5177" t="s">
        <v>9158</v>
      </c>
      <c r="P5177" t="s">
        <v>9158</v>
      </c>
      <c r="Q5177" t="s">
        <v>2907</v>
      </c>
      <c r="R5177" t="s">
        <v>79</v>
      </c>
      <c r="S5177" t="s">
        <v>24</v>
      </c>
      <c r="T5177" t="s">
        <v>2908</v>
      </c>
      <c r="U5177" t="s">
        <v>43</v>
      </c>
      <c r="V5177" t="s">
        <v>80</v>
      </c>
      <c r="W5177">
        <v>25050</v>
      </c>
      <c r="X5177" t="s">
        <v>81</v>
      </c>
      <c r="Y5177">
        <v>-150</v>
      </c>
      <c r="Z5177" t="s">
        <v>9159</v>
      </c>
      <c r="AA5177" t="s">
        <v>9159</v>
      </c>
      <c r="AB5177" t="s">
        <v>90</v>
      </c>
      <c r="AC5177" t="s">
        <v>171</v>
      </c>
      <c r="AD5177">
        <f>_xlfn.XLOOKUP(MIS[[#This Row],[TRADING SYMBOL]],[1]Sheet1!$D:$D,[1]Sheet1!$C:$C)</f>
        <v>160.9</v>
      </c>
      <c r="AE5177">
        <f>MIS[[#This Row],[OrderAverageTradedPrice]]*MIS[[#This Row],[OrderQuantity]]</f>
        <v>25852.5</v>
      </c>
      <c r="AF5177">
        <f>MIS[[#This Row],[LTP]]*MIS[[#This Row],[OrderQuantity]]</f>
        <v>24135</v>
      </c>
      <c r="AG5177">
        <f>IF(MIS[[#This Row],[OrderSide]]="SELL",MIS[[#This Row],[VALUE]]-MIS[[#This Row],[LIVE_VALUE]],MIS[[#This Row],[LIVE_VALUE]]-MIS[[#This Row],[VALUE]])</f>
        <v>1717.5</v>
      </c>
      <c r="AH5177" t="str" cm="1">
        <f t="array" ref="AH5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7" t="str">
        <f>MIS[[#This Row],[TRADING SYMBOL]]</f>
        <v>NIFTY2552225050CE</v>
      </c>
      <c r="AJ5177" t="str">
        <f>IF(RIGHT(MIS[[#This Row],[Main/Hedge]],4)="MAIN","MAIN","HEDGE")</f>
        <v>MAIN</v>
      </c>
      <c r="AK5177" t="str" cm="1">
        <f t="array" ref="AK5177">_xlfn._xlws.FILTER(Table4[Column1],ISNUMBER(SEARCH(Table4[Column1],MIS[[#This Row],[OrderUniqueIdentifier]])),"")</f>
        <v>VWAP</v>
      </c>
    </row>
    <row r="5178" spans="1:37" x14ac:dyDescent="0.25">
      <c r="A5178" t="s">
        <v>179</v>
      </c>
      <c r="B5178" t="s">
        <v>1497</v>
      </c>
      <c r="C5178" t="s">
        <v>9180</v>
      </c>
      <c r="D5178" t="s">
        <v>72</v>
      </c>
      <c r="E5178" t="s">
        <v>2904</v>
      </c>
      <c r="F5178" t="s">
        <v>73</v>
      </c>
      <c r="G5178" t="s">
        <v>89</v>
      </c>
      <c r="H5178" t="s">
        <v>75</v>
      </c>
      <c r="I5178" t="s">
        <v>76</v>
      </c>
      <c r="J5178" t="s">
        <v>77</v>
      </c>
      <c r="K5178">
        <v>225</v>
      </c>
      <c r="L5178" t="s">
        <v>77</v>
      </c>
      <c r="M5178" t="s">
        <v>78</v>
      </c>
      <c r="N5178" t="s">
        <v>9181</v>
      </c>
      <c r="O5178" t="s">
        <v>9158</v>
      </c>
      <c r="P5178" t="s">
        <v>9158</v>
      </c>
      <c r="Q5178" t="s">
        <v>2907</v>
      </c>
      <c r="R5178" t="s">
        <v>79</v>
      </c>
      <c r="S5178" t="s">
        <v>24</v>
      </c>
      <c r="T5178" t="s">
        <v>2908</v>
      </c>
      <c r="U5178" t="s">
        <v>43</v>
      </c>
      <c r="V5178" t="s">
        <v>80</v>
      </c>
      <c r="W5178">
        <v>25050</v>
      </c>
      <c r="X5178" t="s">
        <v>81</v>
      </c>
      <c r="Y5178">
        <v>-225</v>
      </c>
      <c r="Z5178" t="s">
        <v>9159</v>
      </c>
      <c r="AA5178" t="s">
        <v>9159</v>
      </c>
      <c r="AB5178" t="s">
        <v>90</v>
      </c>
      <c r="AC5178" t="s">
        <v>171</v>
      </c>
      <c r="AD5178">
        <f>_xlfn.XLOOKUP(MIS[[#This Row],[TRADING SYMBOL]],[1]Sheet1!$D:$D,[1]Sheet1!$C:$C)</f>
        <v>160.9</v>
      </c>
      <c r="AE5178">
        <f>MIS[[#This Row],[OrderAverageTradedPrice]]*MIS[[#This Row],[OrderQuantity]]</f>
        <v>38726.249999999847</v>
      </c>
      <c r="AF5178">
        <f>MIS[[#This Row],[LTP]]*MIS[[#This Row],[OrderQuantity]]</f>
        <v>36202.5</v>
      </c>
      <c r="AG5178">
        <f>IF(MIS[[#This Row],[OrderSide]]="SELL",MIS[[#This Row],[VALUE]]-MIS[[#This Row],[LIVE_VALUE]],MIS[[#This Row],[LIVE_VALUE]]-MIS[[#This Row],[VALUE]])</f>
        <v>2523.7499999998472</v>
      </c>
      <c r="AH5178" t="str" cm="1">
        <f t="array" ref="AH5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8" t="str">
        <f>MIS[[#This Row],[TRADING SYMBOL]]</f>
        <v>NIFTY2552225050CE</v>
      </c>
      <c r="AJ5178" t="str">
        <f>IF(RIGHT(MIS[[#This Row],[Main/Hedge]],4)="MAIN","MAIN","HEDGE")</f>
        <v>MAIN</v>
      </c>
      <c r="AK5178" t="str" cm="1">
        <f t="array" ref="AK5178">_xlfn._xlws.FILTER(Table4[Column1],ISNUMBER(SEARCH(Table4[Column1],MIS[[#This Row],[OrderUniqueIdentifier]])),"")</f>
        <v>VWAP</v>
      </c>
    </row>
    <row r="5179" spans="1:37" x14ac:dyDescent="0.25">
      <c r="A5179" t="s">
        <v>179</v>
      </c>
      <c r="B5179" t="s">
        <v>180</v>
      </c>
      <c r="C5179" t="s">
        <v>9182</v>
      </c>
      <c r="D5179" t="s">
        <v>72</v>
      </c>
      <c r="E5179" t="s">
        <v>2904</v>
      </c>
      <c r="F5179" t="s">
        <v>73</v>
      </c>
      <c r="G5179" t="s">
        <v>89</v>
      </c>
      <c r="H5179" t="s">
        <v>75</v>
      </c>
      <c r="I5179" t="s">
        <v>76</v>
      </c>
      <c r="J5179" t="s">
        <v>77</v>
      </c>
      <c r="K5179">
        <v>150</v>
      </c>
      <c r="L5179" t="s">
        <v>77</v>
      </c>
      <c r="M5179" t="s">
        <v>78</v>
      </c>
      <c r="N5179" t="s">
        <v>9174</v>
      </c>
      <c r="O5179" t="s">
        <v>9158</v>
      </c>
      <c r="P5179" t="s">
        <v>9158</v>
      </c>
      <c r="Q5179" t="s">
        <v>2907</v>
      </c>
      <c r="R5179" t="s">
        <v>79</v>
      </c>
      <c r="S5179" t="s">
        <v>24</v>
      </c>
      <c r="T5179" t="s">
        <v>2908</v>
      </c>
      <c r="U5179" t="s">
        <v>43</v>
      </c>
      <c r="V5179" t="s">
        <v>80</v>
      </c>
      <c r="W5179">
        <v>25050</v>
      </c>
      <c r="X5179" t="s">
        <v>81</v>
      </c>
      <c r="Y5179">
        <v>-150</v>
      </c>
      <c r="Z5179" t="s">
        <v>9159</v>
      </c>
      <c r="AA5179" t="s">
        <v>9159</v>
      </c>
      <c r="AB5179" t="s">
        <v>90</v>
      </c>
      <c r="AC5179" t="s">
        <v>171</v>
      </c>
      <c r="AD5179">
        <f>_xlfn.XLOOKUP(MIS[[#This Row],[TRADING SYMBOL]],[1]Sheet1!$D:$D,[1]Sheet1!$C:$C)</f>
        <v>160.9</v>
      </c>
      <c r="AE5179">
        <f>MIS[[#This Row],[OrderAverageTradedPrice]]*MIS[[#This Row],[OrderQuantity]]</f>
        <v>25860</v>
      </c>
      <c r="AF5179">
        <f>MIS[[#This Row],[LTP]]*MIS[[#This Row],[OrderQuantity]]</f>
        <v>24135</v>
      </c>
      <c r="AG5179">
        <f>IF(MIS[[#This Row],[OrderSide]]="SELL",MIS[[#This Row],[VALUE]]-MIS[[#This Row],[LIVE_VALUE]],MIS[[#This Row],[LIVE_VALUE]]-MIS[[#This Row],[VALUE]])</f>
        <v>1725</v>
      </c>
      <c r="AH5179" t="str" cm="1">
        <f t="array" ref="AH5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9" t="str">
        <f>MIS[[#This Row],[TRADING SYMBOL]]</f>
        <v>NIFTY2552225050CE</v>
      </c>
      <c r="AJ5179" t="str">
        <f>IF(RIGHT(MIS[[#This Row],[Main/Hedge]],4)="MAIN","MAIN","HEDGE")</f>
        <v>MAIN</v>
      </c>
      <c r="AK5179" t="str" cm="1">
        <f t="array" ref="AK5179">_xlfn._xlws.FILTER(Table4[Column1],ISNUMBER(SEARCH(Table4[Column1],MIS[[#This Row],[OrderUniqueIdentifier]])),"")</f>
        <v>VWAP</v>
      </c>
    </row>
    <row r="5180" spans="1:37" x14ac:dyDescent="0.25">
      <c r="A5180" t="s">
        <v>179</v>
      </c>
      <c r="B5180" t="s">
        <v>219</v>
      </c>
      <c r="C5180" t="s">
        <v>9183</v>
      </c>
      <c r="D5180" t="s">
        <v>72</v>
      </c>
      <c r="E5180" t="s">
        <v>2904</v>
      </c>
      <c r="F5180" t="s">
        <v>73</v>
      </c>
      <c r="G5180" t="s">
        <v>89</v>
      </c>
      <c r="H5180" t="s">
        <v>75</v>
      </c>
      <c r="I5180" t="s">
        <v>76</v>
      </c>
      <c r="J5180" t="s">
        <v>77</v>
      </c>
      <c r="K5180">
        <v>150</v>
      </c>
      <c r="L5180" t="s">
        <v>77</v>
      </c>
      <c r="M5180" t="s">
        <v>78</v>
      </c>
      <c r="N5180" t="s">
        <v>9184</v>
      </c>
      <c r="O5180" t="s">
        <v>9158</v>
      </c>
      <c r="P5180" t="s">
        <v>9158</v>
      </c>
      <c r="Q5180" t="s">
        <v>2907</v>
      </c>
      <c r="R5180" t="s">
        <v>79</v>
      </c>
      <c r="S5180" t="s">
        <v>24</v>
      </c>
      <c r="T5180" t="s">
        <v>2908</v>
      </c>
      <c r="U5180" t="s">
        <v>43</v>
      </c>
      <c r="V5180" t="s">
        <v>80</v>
      </c>
      <c r="W5180">
        <v>25050</v>
      </c>
      <c r="X5180" t="s">
        <v>81</v>
      </c>
      <c r="Y5180">
        <v>-150</v>
      </c>
      <c r="Z5180" t="s">
        <v>9159</v>
      </c>
      <c r="AA5180" t="s">
        <v>9159</v>
      </c>
      <c r="AB5180" t="s">
        <v>90</v>
      </c>
      <c r="AC5180" t="s">
        <v>171</v>
      </c>
      <c r="AD5180">
        <f>_xlfn.XLOOKUP(MIS[[#This Row],[TRADING SYMBOL]],[1]Sheet1!$D:$D,[1]Sheet1!$C:$C)</f>
        <v>160.9</v>
      </c>
      <c r="AE5180">
        <f>MIS[[#This Row],[OrderAverageTradedPrice]]*MIS[[#This Row],[OrderQuantity]]</f>
        <v>25848.75</v>
      </c>
      <c r="AF5180">
        <f>MIS[[#This Row],[LTP]]*MIS[[#This Row],[OrderQuantity]]</f>
        <v>24135</v>
      </c>
      <c r="AG5180">
        <f>IF(MIS[[#This Row],[OrderSide]]="SELL",MIS[[#This Row],[VALUE]]-MIS[[#This Row],[LIVE_VALUE]],MIS[[#This Row],[LIVE_VALUE]]-MIS[[#This Row],[VALUE]])</f>
        <v>1713.75</v>
      </c>
      <c r="AH5180" t="str" cm="1">
        <f t="array" ref="AH5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0" t="str">
        <f>MIS[[#This Row],[TRADING SYMBOL]]</f>
        <v>NIFTY2552225050CE</v>
      </c>
      <c r="AJ5180" t="str">
        <f>IF(RIGHT(MIS[[#This Row],[Main/Hedge]],4)="MAIN","MAIN","HEDGE")</f>
        <v>MAIN</v>
      </c>
      <c r="AK5180" t="str" cm="1">
        <f t="array" ref="AK5180">_xlfn._xlws.FILTER(Table4[Column1],ISNUMBER(SEARCH(Table4[Column1],MIS[[#This Row],[OrderUniqueIdentifier]])),"")</f>
        <v>VWAP</v>
      </c>
    </row>
    <row r="5181" spans="1:37" x14ac:dyDescent="0.25">
      <c r="A5181" t="s">
        <v>1555</v>
      </c>
      <c r="B5181" t="s">
        <v>1614</v>
      </c>
      <c r="C5181" t="s">
        <v>9208</v>
      </c>
      <c r="D5181" t="s">
        <v>72</v>
      </c>
      <c r="E5181" t="s">
        <v>2904</v>
      </c>
      <c r="F5181" t="s">
        <v>73</v>
      </c>
      <c r="G5181" t="s">
        <v>89</v>
      </c>
      <c r="H5181" t="s">
        <v>75</v>
      </c>
      <c r="I5181" t="s">
        <v>76</v>
      </c>
      <c r="J5181" t="s">
        <v>77</v>
      </c>
      <c r="K5181">
        <v>150</v>
      </c>
      <c r="L5181" t="s">
        <v>77</v>
      </c>
      <c r="M5181" t="s">
        <v>78</v>
      </c>
      <c r="N5181" t="s">
        <v>4427</v>
      </c>
      <c r="O5181" t="s">
        <v>9158</v>
      </c>
      <c r="P5181" t="s">
        <v>9158</v>
      </c>
      <c r="Q5181" t="s">
        <v>2907</v>
      </c>
      <c r="R5181" t="s">
        <v>79</v>
      </c>
      <c r="S5181" t="s">
        <v>24</v>
      </c>
      <c r="T5181" t="s">
        <v>2908</v>
      </c>
      <c r="U5181" t="s">
        <v>43</v>
      </c>
      <c r="V5181" t="s">
        <v>80</v>
      </c>
      <c r="W5181">
        <v>25050</v>
      </c>
      <c r="X5181" t="s">
        <v>81</v>
      </c>
      <c r="Y5181">
        <v>-150</v>
      </c>
      <c r="Z5181" t="s">
        <v>9159</v>
      </c>
      <c r="AA5181" t="s">
        <v>9159</v>
      </c>
      <c r="AB5181" t="s">
        <v>90</v>
      </c>
      <c r="AC5181" t="s">
        <v>171</v>
      </c>
      <c r="AD5181">
        <f>_xlfn.XLOOKUP(MIS[[#This Row],[TRADING SYMBOL]],[1]Sheet1!$D:$D,[1]Sheet1!$C:$C)</f>
        <v>160.9</v>
      </c>
      <c r="AE5181">
        <f>MIS[[#This Row],[OrderAverageTradedPrice]]*MIS[[#This Row],[OrderQuantity]]</f>
        <v>25867.5</v>
      </c>
      <c r="AF5181">
        <f>MIS[[#This Row],[LTP]]*MIS[[#This Row],[OrderQuantity]]</f>
        <v>24135</v>
      </c>
      <c r="AG5181">
        <f>IF(MIS[[#This Row],[OrderSide]]="SELL",MIS[[#This Row],[VALUE]]-MIS[[#This Row],[LIVE_VALUE]],MIS[[#This Row],[LIVE_VALUE]]-MIS[[#This Row],[VALUE]])</f>
        <v>1732.5</v>
      </c>
      <c r="AH5181" t="str" cm="1">
        <f t="array" ref="AH5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1" t="str">
        <f>MIS[[#This Row],[TRADING SYMBOL]]</f>
        <v>NIFTY2552225050CE</v>
      </c>
      <c r="AJ5181" t="str">
        <f>IF(RIGHT(MIS[[#This Row],[Main/Hedge]],4)="MAIN","MAIN","HEDGE")</f>
        <v>MAIN</v>
      </c>
      <c r="AK5181" t="str" cm="1">
        <f t="array" ref="AK5181">_xlfn._xlws.FILTER(Table4[Column1],ISNUMBER(SEARCH(Table4[Column1],MIS[[#This Row],[OrderUniqueIdentifier]])),"")</f>
        <v>VWAP</v>
      </c>
    </row>
    <row r="5182" spans="1:37" x14ac:dyDescent="0.25">
      <c r="A5182" t="s">
        <v>1555</v>
      </c>
      <c r="B5182" t="s">
        <v>1623</v>
      </c>
      <c r="C5182" t="s">
        <v>9209</v>
      </c>
      <c r="D5182" t="s">
        <v>72</v>
      </c>
      <c r="E5182" t="s">
        <v>2904</v>
      </c>
      <c r="F5182" t="s">
        <v>73</v>
      </c>
      <c r="G5182" t="s">
        <v>89</v>
      </c>
      <c r="H5182" t="s">
        <v>75</v>
      </c>
      <c r="I5182" t="s">
        <v>76</v>
      </c>
      <c r="J5182" t="s">
        <v>77</v>
      </c>
      <c r="K5182">
        <v>150</v>
      </c>
      <c r="L5182" t="s">
        <v>77</v>
      </c>
      <c r="M5182" t="s">
        <v>78</v>
      </c>
      <c r="N5182" t="s">
        <v>4427</v>
      </c>
      <c r="O5182" t="s">
        <v>9158</v>
      </c>
      <c r="P5182" t="s">
        <v>9158</v>
      </c>
      <c r="Q5182" t="s">
        <v>2907</v>
      </c>
      <c r="R5182" t="s">
        <v>79</v>
      </c>
      <c r="S5182" t="s">
        <v>24</v>
      </c>
      <c r="T5182" t="s">
        <v>2908</v>
      </c>
      <c r="U5182" t="s">
        <v>43</v>
      </c>
      <c r="V5182" t="s">
        <v>80</v>
      </c>
      <c r="W5182">
        <v>25050</v>
      </c>
      <c r="X5182" t="s">
        <v>81</v>
      </c>
      <c r="Y5182">
        <v>-150</v>
      </c>
      <c r="Z5182" t="s">
        <v>9159</v>
      </c>
      <c r="AA5182" t="s">
        <v>9159</v>
      </c>
      <c r="AB5182" t="s">
        <v>90</v>
      </c>
      <c r="AC5182" t="s">
        <v>171</v>
      </c>
      <c r="AD5182">
        <f>_xlfn.XLOOKUP(MIS[[#This Row],[TRADING SYMBOL]],[1]Sheet1!$D:$D,[1]Sheet1!$C:$C)</f>
        <v>160.9</v>
      </c>
      <c r="AE5182">
        <f>MIS[[#This Row],[OrderAverageTradedPrice]]*MIS[[#This Row],[OrderQuantity]]</f>
        <v>25867.5</v>
      </c>
      <c r="AF5182">
        <f>MIS[[#This Row],[LTP]]*MIS[[#This Row],[OrderQuantity]]</f>
        <v>24135</v>
      </c>
      <c r="AG5182">
        <f>IF(MIS[[#This Row],[OrderSide]]="SELL",MIS[[#This Row],[VALUE]]-MIS[[#This Row],[LIVE_VALUE]],MIS[[#This Row],[LIVE_VALUE]]-MIS[[#This Row],[VALUE]])</f>
        <v>1732.5</v>
      </c>
      <c r="AH5182" t="str" cm="1">
        <f t="array" ref="AH5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2" t="str">
        <f>MIS[[#This Row],[TRADING SYMBOL]]</f>
        <v>NIFTY2552225050CE</v>
      </c>
      <c r="AJ5182" t="str">
        <f>IF(RIGHT(MIS[[#This Row],[Main/Hedge]],4)="MAIN","MAIN","HEDGE")</f>
        <v>MAIN</v>
      </c>
      <c r="AK5182" t="str" cm="1">
        <f t="array" ref="AK5182">_xlfn._xlws.FILTER(Table4[Column1],ISNUMBER(SEARCH(Table4[Column1],MIS[[#This Row],[OrderUniqueIdentifier]])),"")</f>
        <v>VWAP</v>
      </c>
    </row>
    <row r="5183" spans="1:37" x14ac:dyDescent="0.25">
      <c r="A5183" t="s">
        <v>1333</v>
      </c>
      <c r="B5183" t="s">
        <v>1334</v>
      </c>
      <c r="C5183" t="s">
        <v>9153</v>
      </c>
      <c r="D5183" t="s">
        <v>72</v>
      </c>
      <c r="E5183" t="s">
        <v>2904</v>
      </c>
      <c r="F5183" t="s">
        <v>73</v>
      </c>
      <c r="G5183" t="s">
        <v>89</v>
      </c>
      <c r="H5183" t="s">
        <v>75</v>
      </c>
      <c r="I5183" t="s">
        <v>76</v>
      </c>
      <c r="J5183" t="s">
        <v>77</v>
      </c>
      <c r="K5183">
        <v>450</v>
      </c>
      <c r="L5183" t="s">
        <v>77</v>
      </c>
      <c r="M5183" t="s">
        <v>78</v>
      </c>
      <c r="N5183" t="s">
        <v>5840</v>
      </c>
      <c r="O5183" t="s">
        <v>9154</v>
      </c>
      <c r="P5183" t="s">
        <v>9154</v>
      </c>
      <c r="Q5183" t="s">
        <v>2907</v>
      </c>
      <c r="R5183" t="s">
        <v>79</v>
      </c>
      <c r="S5183" t="s">
        <v>294</v>
      </c>
      <c r="T5183" t="s">
        <v>2908</v>
      </c>
      <c r="U5183" t="s">
        <v>43</v>
      </c>
      <c r="V5183" t="s">
        <v>80</v>
      </c>
      <c r="W5183">
        <v>25050</v>
      </c>
      <c r="X5183" t="s">
        <v>81</v>
      </c>
      <c r="Y5183">
        <v>-450</v>
      </c>
      <c r="Z5183" t="s">
        <v>9155</v>
      </c>
      <c r="AA5183" t="s">
        <v>9155</v>
      </c>
      <c r="AB5183" t="s">
        <v>90</v>
      </c>
      <c r="AC5183" t="s">
        <v>171</v>
      </c>
      <c r="AD5183">
        <f>_xlfn.XLOOKUP(MIS[[#This Row],[TRADING SYMBOL]],[1]Sheet1!$D:$D,[1]Sheet1!$C:$C)</f>
        <v>160.9</v>
      </c>
      <c r="AE5183">
        <f>MIS[[#This Row],[OrderAverageTradedPrice]]*MIS[[#This Row],[OrderQuantity]]</f>
        <v>78502.5</v>
      </c>
      <c r="AF5183">
        <f>MIS[[#This Row],[LTP]]*MIS[[#This Row],[OrderQuantity]]</f>
        <v>72405</v>
      </c>
      <c r="AG5183">
        <f>IF(MIS[[#This Row],[OrderSide]]="SELL",MIS[[#This Row],[VALUE]]-MIS[[#This Row],[LIVE_VALUE]],MIS[[#This Row],[LIVE_VALUE]]-MIS[[#This Row],[VALUE]])</f>
        <v>6097.5</v>
      </c>
      <c r="AH5183" t="str" cm="1">
        <f t="array" ref="AH5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3" t="str">
        <f>MIS[[#This Row],[TRADING SYMBOL]]</f>
        <v>NIFTY2552225050CE</v>
      </c>
      <c r="AJ5183" t="str">
        <f>IF(RIGHT(MIS[[#This Row],[Main/Hedge]],4)="MAIN","MAIN","HEDGE")</f>
        <v>MAIN</v>
      </c>
      <c r="AK5183" t="str" cm="1">
        <f t="array" ref="AK5183">_xlfn._xlws.FILTER(Table4[Column1],ISNUMBER(SEARCH(Table4[Column1],MIS[[#This Row],[OrderUniqueIdentifier]])),"")</f>
        <v>VWAP</v>
      </c>
    </row>
    <row r="5184" spans="1:37" x14ac:dyDescent="0.25">
      <c r="A5184" t="s">
        <v>1374</v>
      </c>
      <c r="B5184" t="s">
        <v>1375</v>
      </c>
      <c r="C5184" t="s">
        <v>9160</v>
      </c>
      <c r="D5184" t="s">
        <v>72</v>
      </c>
      <c r="E5184" t="s">
        <v>2904</v>
      </c>
      <c r="F5184" t="s">
        <v>73</v>
      </c>
      <c r="G5184" t="s">
        <v>89</v>
      </c>
      <c r="H5184" t="s">
        <v>75</v>
      </c>
      <c r="I5184" t="s">
        <v>76</v>
      </c>
      <c r="J5184" t="s">
        <v>77</v>
      </c>
      <c r="K5184">
        <v>525</v>
      </c>
      <c r="L5184" t="s">
        <v>77</v>
      </c>
      <c r="M5184" t="s">
        <v>78</v>
      </c>
      <c r="N5184" t="s">
        <v>5871</v>
      </c>
      <c r="O5184" t="s">
        <v>9154</v>
      </c>
      <c r="P5184" t="s">
        <v>9154</v>
      </c>
      <c r="Q5184" t="s">
        <v>2907</v>
      </c>
      <c r="R5184" t="s">
        <v>79</v>
      </c>
      <c r="S5184" t="s">
        <v>294</v>
      </c>
      <c r="T5184" t="s">
        <v>2908</v>
      </c>
      <c r="U5184" t="s">
        <v>43</v>
      </c>
      <c r="V5184" t="s">
        <v>80</v>
      </c>
      <c r="W5184">
        <v>25050</v>
      </c>
      <c r="X5184" t="s">
        <v>81</v>
      </c>
      <c r="Y5184">
        <v>-525</v>
      </c>
      <c r="Z5184" t="s">
        <v>9155</v>
      </c>
      <c r="AA5184" t="s">
        <v>9155</v>
      </c>
      <c r="AB5184" t="s">
        <v>90</v>
      </c>
      <c r="AC5184" t="s">
        <v>171</v>
      </c>
      <c r="AD5184">
        <f>_xlfn.XLOOKUP(MIS[[#This Row],[TRADING SYMBOL]],[1]Sheet1!$D:$D,[1]Sheet1!$C:$C)</f>
        <v>160.9</v>
      </c>
      <c r="AE5184">
        <f>MIS[[#This Row],[OrderAverageTradedPrice]]*MIS[[#This Row],[OrderQuantity]]</f>
        <v>91612.5</v>
      </c>
      <c r="AF5184">
        <f>MIS[[#This Row],[LTP]]*MIS[[#This Row],[OrderQuantity]]</f>
        <v>84472.5</v>
      </c>
      <c r="AG5184">
        <f>IF(MIS[[#This Row],[OrderSide]]="SELL",MIS[[#This Row],[VALUE]]-MIS[[#This Row],[LIVE_VALUE]],MIS[[#This Row],[LIVE_VALUE]]-MIS[[#This Row],[VALUE]])</f>
        <v>7140</v>
      </c>
      <c r="AH5184" t="str" cm="1">
        <f t="array" ref="AH5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4" t="str">
        <f>MIS[[#This Row],[TRADING SYMBOL]]</f>
        <v>NIFTY2552225050CE</v>
      </c>
      <c r="AJ5184" t="str">
        <f>IF(RIGHT(MIS[[#This Row],[Main/Hedge]],4)="MAIN","MAIN","HEDGE")</f>
        <v>MAIN</v>
      </c>
      <c r="AK5184" t="str" cm="1">
        <f t="array" ref="AK5184">_xlfn._xlws.FILTER(Table4[Column1],ISNUMBER(SEARCH(Table4[Column1],MIS[[#This Row],[OrderUniqueIdentifier]])),"")</f>
        <v>VWAP</v>
      </c>
    </row>
    <row r="5185" spans="1:37" x14ac:dyDescent="0.25">
      <c r="A5185" t="s">
        <v>1374</v>
      </c>
      <c r="B5185" t="s">
        <v>1395</v>
      </c>
      <c r="C5185" t="s">
        <v>9161</v>
      </c>
      <c r="D5185" t="s">
        <v>72</v>
      </c>
      <c r="E5185" t="s">
        <v>2904</v>
      </c>
      <c r="F5185" t="s">
        <v>73</v>
      </c>
      <c r="G5185" t="s">
        <v>89</v>
      </c>
      <c r="H5185" t="s">
        <v>75</v>
      </c>
      <c r="I5185" t="s">
        <v>76</v>
      </c>
      <c r="J5185" t="s">
        <v>77</v>
      </c>
      <c r="K5185">
        <v>1800</v>
      </c>
      <c r="L5185" t="s">
        <v>77</v>
      </c>
      <c r="M5185" t="s">
        <v>78</v>
      </c>
      <c r="N5185" t="s">
        <v>9162</v>
      </c>
      <c r="O5185" t="s">
        <v>9154</v>
      </c>
      <c r="P5185" t="s">
        <v>9154</v>
      </c>
      <c r="Q5185" t="s">
        <v>2907</v>
      </c>
      <c r="R5185" t="s">
        <v>79</v>
      </c>
      <c r="S5185" t="s">
        <v>294</v>
      </c>
      <c r="T5185" t="s">
        <v>2908</v>
      </c>
      <c r="U5185" t="s">
        <v>43</v>
      </c>
      <c r="V5185" t="s">
        <v>80</v>
      </c>
      <c r="W5185">
        <v>25050</v>
      </c>
      <c r="X5185" t="s">
        <v>81</v>
      </c>
      <c r="Y5185">
        <v>-1800</v>
      </c>
      <c r="Z5185" t="s">
        <v>9155</v>
      </c>
      <c r="AA5185" t="s">
        <v>9155</v>
      </c>
      <c r="AB5185" t="s">
        <v>90</v>
      </c>
      <c r="AC5185" t="s">
        <v>171</v>
      </c>
      <c r="AD5185">
        <f>_xlfn.XLOOKUP(MIS[[#This Row],[TRADING SYMBOL]],[1]Sheet1!$D:$D,[1]Sheet1!$C:$C)</f>
        <v>160.9</v>
      </c>
      <c r="AE5185">
        <f>MIS[[#This Row],[OrderAverageTradedPrice]]*MIS[[#This Row],[OrderQuantity]]</f>
        <v>314111.25</v>
      </c>
      <c r="AF5185">
        <f>MIS[[#This Row],[LTP]]*MIS[[#This Row],[OrderQuantity]]</f>
        <v>289620</v>
      </c>
      <c r="AG5185">
        <f>IF(MIS[[#This Row],[OrderSide]]="SELL",MIS[[#This Row],[VALUE]]-MIS[[#This Row],[LIVE_VALUE]],MIS[[#This Row],[LIVE_VALUE]]-MIS[[#This Row],[VALUE]])</f>
        <v>24491.25</v>
      </c>
      <c r="AH5185" t="str" cm="1">
        <f t="array" ref="AH5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5" t="str">
        <f>MIS[[#This Row],[TRADING SYMBOL]]</f>
        <v>NIFTY2552225050CE</v>
      </c>
      <c r="AJ5185" t="str">
        <f>IF(RIGHT(MIS[[#This Row],[Main/Hedge]],4)="MAIN","MAIN","HEDGE")</f>
        <v>MAIN</v>
      </c>
      <c r="AK5185" t="str" cm="1">
        <f t="array" ref="AK5185">_xlfn._xlws.FILTER(Table4[Column1],ISNUMBER(SEARCH(Table4[Column1],MIS[[#This Row],[OrderUniqueIdentifier]])),"")</f>
        <v>VWAP</v>
      </c>
    </row>
    <row r="5186" spans="1:37" x14ac:dyDescent="0.25">
      <c r="A5186" t="s">
        <v>1374</v>
      </c>
      <c r="B5186" t="s">
        <v>1395</v>
      </c>
      <c r="C5186" t="s">
        <v>9163</v>
      </c>
      <c r="D5186" t="s">
        <v>72</v>
      </c>
      <c r="E5186" t="s">
        <v>2904</v>
      </c>
      <c r="F5186" t="s">
        <v>73</v>
      </c>
      <c r="G5186" t="s">
        <v>89</v>
      </c>
      <c r="H5186" t="s">
        <v>75</v>
      </c>
      <c r="I5186" t="s">
        <v>76</v>
      </c>
      <c r="J5186" t="s">
        <v>77</v>
      </c>
      <c r="K5186">
        <v>900</v>
      </c>
      <c r="L5186" t="s">
        <v>77</v>
      </c>
      <c r="M5186" t="s">
        <v>78</v>
      </c>
      <c r="N5186" t="s">
        <v>9164</v>
      </c>
      <c r="O5186" t="s">
        <v>9154</v>
      </c>
      <c r="P5186" t="s">
        <v>9154</v>
      </c>
      <c r="Q5186" t="s">
        <v>2907</v>
      </c>
      <c r="R5186" t="s">
        <v>79</v>
      </c>
      <c r="S5186" t="s">
        <v>294</v>
      </c>
      <c r="T5186" t="s">
        <v>2908</v>
      </c>
      <c r="U5186" t="s">
        <v>43</v>
      </c>
      <c r="V5186" t="s">
        <v>80</v>
      </c>
      <c r="W5186">
        <v>25050</v>
      </c>
      <c r="X5186" t="s">
        <v>81</v>
      </c>
      <c r="Y5186">
        <v>-900</v>
      </c>
      <c r="Z5186" t="s">
        <v>9155</v>
      </c>
      <c r="AA5186" t="s">
        <v>9155</v>
      </c>
      <c r="AB5186" t="s">
        <v>90</v>
      </c>
      <c r="AC5186" t="s">
        <v>171</v>
      </c>
      <c r="AD5186">
        <f>_xlfn.XLOOKUP(MIS[[#This Row],[TRADING SYMBOL]],[1]Sheet1!$D:$D,[1]Sheet1!$C:$C)</f>
        <v>160.9</v>
      </c>
      <c r="AE5186">
        <f>MIS[[#This Row],[OrderAverageTradedPrice]]*MIS[[#This Row],[OrderQuantity]]</f>
        <v>157181.24999999971</v>
      </c>
      <c r="AF5186">
        <f>MIS[[#This Row],[LTP]]*MIS[[#This Row],[OrderQuantity]]</f>
        <v>144810</v>
      </c>
      <c r="AG5186">
        <f>IF(MIS[[#This Row],[OrderSide]]="SELL",MIS[[#This Row],[VALUE]]-MIS[[#This Row],[LIVE_VALUE]],MIS[[#This Row],[LIVE_VALUE]]-MIS[[#This Row],[VALUE]])</f>
        <v>12371.249999999709</v>
      </c>
      <c r="AH5186" t="str" cm="1">
        <f t="array" ref="AH5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6" t="str">
        <f>MIS[[#This Row],[TRADING SYMBOL]]</f>
        <v>NIFTY2552225050CE</v>
      </c>
      <c r="AJ5186" t="str">
        <f>IF(RIGHT(MIS[[#This Row],[Main/Hedge]],4)="MAIN","MAIN","HEDGE")</f>
        <v>MAIN</v>
      </c>
      <c r="AK5186" t="str" cm="1">
        <f t="array" ref="AK5186">_xlfn._xlws.FILTER(Table4[Column1],ISNUMBER(SEARCH(Table4[Column1],MIS[[#This Row],[OrderUniqueIdentifier]])),"")</f>
        <v>VWAP</v>
      </c>
    </row>
    <row r="5187" spans="1:37" x14ac:dyDescent="0.25">
      <c r="A5187" t="s">
        <v>1414</v>
      </c>
      <c r="B5187" t="s">
        <v>1415</v>
      </c>
      <c r="C5187" t="s">
        <v>9165</v>
      </c>
      <c r="D5187" t="s">
        <v>72</v>
      </c>
      <c r="E5187" t="s">
        <v>2904</v>
      </c>
      <c r="F5187" t="s">
        <v>73</v>
      </c>
      <c r="G5187" t="s">
        <v>89</v>
      </c>
      <c r="H5187" t="s">
        <v>75</v>
      </c>
      <c r="I5187" t="s">
        <v>76</v>
      </c>
      <c r="J5187" t="s">
        <v>77</v>
      </c>
      <c r="K5187">
        <v>1125</v>
      </c>
      <c r="L5187" t="s">
        <v>77</v>
      </c>
      <c r="M5187" t="s">
        <v>78</v>
      </c>
      <c r="N5187" t="s">
        <v>9166</v>
      </c>
      <c r="O5187" t="s">
        <v>9167</v>
      </c>
      <c r="P5187" t="s">
        <v>9154</v>
      </c>
      <c r="Q5187" t="s">
        <v>2907</v>
      </c>
      <c r="R5187" t="s">
        <v>79</v>
      </c>
      <c r="S5187" t="s">
        <v>294</v>
      </c>
      <c r="T5187" t="s">
        <v>2908</v>
      </c>
      <c r="U5187" t="s">
        <v>43</v>
      </c>
      <c r="V5187" t="s">
        <v>80</v>
      </c>
      <c r="W5187">
        <v>25050</v>
      </c>
      <c r="X5187" t="s">
        <v>81</v>
      </c>
      <c r="Y5187">
        <v>-1125</v>
      </c>
      <c r="Z5187" t="s">
        <v>9168</v>
      </c>
      <c r="AA5187" t="s">
        <v>9155</v>
      </c>
      <c r="AB5187" t="s">
        <v>90</v>
      </c>
      <c r="AC5187" t="s">
        <v>171</v>
      </c>
      <c r="AD5187">
        <f>_xlfn.XLOOKUP(MIS[[#This Row],[TRADING SYMBOL]],[1]Sheet1!$D:$D,[1]Sheet1!$C:$C)</f>
        <v>160.9</v>
      </c>
      <c r="AE5187">
        <f>MIS[[#This Row],[OrderAverageTradedPrice]]*MIS[[#This Row],[OrderQuantity]]</f>
        <v>196304.99999999962</v>
      </c>
      <c r="AF5187">
        <f>MIS[[#This Row],[LTP]]*MIS[[#This Row],[OrderQuantity]]</f>
        <v>181012.5</v>
      </c>
      <c r="AG5187">
        <f>IF(MIS[[#This Row],[OrderSide]]="SELL",MIS[[#This Row],[VALUE]]-MIS[[#This Row],[LIVE_VALUE]],MIS[[#This Row],[LIVE_VALUE]]-MIS[[#This Row],[VALUE]])</f>
        <v>15292.499999999622</v>
      </c>
      <c r="AH5187" t="str" cm="1">
        <f t="array" ref="AH5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7" t="str">
        <f>MIS[[#This Row],[TRADING SYMBOL]]</f>
        <v>NIFTY2552225050CE</v>
      </c>
      <c r="AJ5187" t="str">
        <f>IF(RIGHT(MIS[[#This Row],[Main/Hedge]],4)="MAIN","MAIN","HEDGE")</f>
        <v>MAIN</v>
      </c>
      <c r="AK5187" t="str" cm="1">
        <f t="array" ref="AK5187">_xlfn._xlws.FILTER(Table4[Column1],ISNUMBER(SEARCH(Table4[Column1],MIS[[#This Row],[OrderUniqueIdentifier]])),"")</f>
        <v>VWAP</v>
      </c>
    </row>
    <row r="5188" spans="1:37" x14ac:dyDescent="0.25">
      <c r="A5188" t="s">
        <v>292</v>
      </c>
      <c r="B5188" t="s">
        <v>293</v>
      </c>
      <c r="C5188" t="s">
        <v>9191</v>
      </c>
      <c r="D5188" t="s">
        <v>72</v>
      </c>
      <c r="E5188" t="s">
        <v>2904</v>
      </c>
      <c r="F5188" t="s">
        <v>73</v>
      </c>
      <c r="G5188" t="s">
        <v>89</v>
      </c>
      <c r="H5188" t="s">
        <v>75</v>
      </c>
      <c r="I5188" t="s">
        <v>76</v>
      </c>
      <c r="J5188" t="s">
        <v>77</v>
      </c>
      <c r="K5188">
        <v>525</v>
      </c>
      <c r="L5188" t="s">
        <v>77</v>
      </c>
      <c r="M5188" t="s">
        <v>78</v>
      </c>
      <c r="N5188" t="s">
        <v>5871</v>
      </c>
      <c r="O5188" t="s">
        <v>9154</v>
      </c>
      <c r="P5188" t="s">
        <v>9154</v>
      </c>
      <c r="Q5188" t="s">
        <v>2907</v>
      </c>
      <c r="R5188" t="s">
        <v>79</v>
      </c>
      <c r="S5188" t="s">
        <v>294</v>
      </c>
      <c r="T5188" t="s">
        <v>2908</v>
      </c>
      <c r="U5188" t="s">
        <v>43</v>
      </c>
      <c r="V5188" t="s">
        <v>80</v>
      </c>
      <c r="W5188">
        <v>25050</v>
      </c>
      <c r="X5188" t="s">
        <v>81</v>
      </c>
      <c r="Y5188">
        <v>-525</v>
      </c>
      <c r="Z5188" t="s">
        <v>9155</v>
      </c>
      <c r="AA5188" t="s">
        <v>9155</v>
      </c>
      <c r="AB5188" t="s">
        <v>90</v>
      </c>
      <c r="AC5188" t="s">
        <v>171</v>
      </c>
      <c r="AD5188">
        <f>_xlfn.XLOOKUP(MIS[[#This Row],[TRADING SYMBOL]],[1]Sheet1!$D:$D,[1]Sheet1!$C:$C)</f>
        <v>160.9</v>
      </c>
      <c r="AE5188">
        <f>MIS[[#This Row],[OrderAverageTradedPrice]]*MIS[[#This Row],[OrderQuantity]]</f>
        <v>91612.5</v>
      </c>
      <c r="AF5188">
        <f>MIS[[#This Row],[LTP]]*MIS[[#This Row],[OrderQuantity]]</f>
        <v>84472.5</v>
      </c>
      <c r="AG5188">
        <f>IF(MIS[[#This Row],[OrderSide]]="SELL",MIS[[#This Row],[VALUE]]-MIS[[#This Row],[LIVE_VALUE]],MIS[[#This Row],[LIVE_VALUE]]-MIS[[#This Row],[VALUE]])</f>
        <v>7140</v>
      </c>
      <c r="AH5188" t="str" cm="1">
        <f t="array" ref="AH5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8" t="str">
        <f>MIS[[#This Row],[TRADING SYMBOL]]</f>
        <v>NIFTY2552225050CE</v>
      </c>
      <c r="AJ5188" t="str">
        <f>IF(RIGHT(MIS[[#This Row],[Main/Hedge]],4)="MAIN","MAIN","HEDGE")</f>
        <v>MAIN</v>
      </c>
      <c r="AK5188" t="str" cm="1">
        <f t="array" ref="AK5188">_xlfn._xlws.FILTER(Table4[Column1],ISNUMBER(SEARCH(Table4[Column1],MIS[[#This Row],[OrderUniqueIdentifier]])),"")</f>
        <v>VWAP</v>
      </c>
    </row>
    <row r="5189" spans="1:37" x14ac:dyDescent="0.25">
      <c r="A5189" t="s">
        <v>378</v>
      </c>
      <c r="B5189" t="s">
        <v>379</v>
      </c>
      <c r="C5189" t="s">
        <v>9224</v>
      </c>
      <c r="D5189" t="s">
        <v>72</v>
      </c>
      <c r="E5189" t="s">
        <v>165</v>
      </c>
      <c r="F5189" t="s">
        <v>98</v>
      </c>
      <c r="G5189" t="s">
        <v>74</v>
      </c>
      <c r="H5189" t="s">
        <v>93</v>
      </c>
      <c r="I5189" t="s">
        <v>76</v>
      </c>
      <c r="J5189" t="s">
        <v>427</v>
      </c>
      <c r="K5189">
        <v>40</v>
      </c>
      <c r="L5189" t="s">
        <v>77</v>
      </c>
      <c r="M5189" t="s">
        <v>78</v>
      </c>
      <c r="N5189" t="s">
        <v>9225</v>
      </c>
      <c r="O5189" t="s">
        <v>9226</v>
      </c>
      <c r="P5189" t="s">
        <v>9227</v>
      </c>
      <c r="Q5189" t="s">
        <v>167</v>
      </c>
      <c r="R5189" t="s">
        <v>79</v>
      </c>
      <c r="S5189" t="s">
        <v>99</v>
      </c>
      <c r="T5189" t="s">
        <v>168</v>
      </c>
      <c r="U5189" t="s">
        <v>100</v>
      </c>
      <c r="V5189" t="s">
        <v>80</v>
      </c>
      <c r="W5189">
        <v>79600</v>
      </c>
      <c r="X5189" t="s">
        <v>85</v>
      </c>
      <c r="Y5189">
        <v>40</v>
      </c>
      <c r="Z5189" t="s">
        <v>9228</v>
      </c>
      <c r="AA5189" t="s">
        <v>9229</v>
      </c>
      <c r="AB5189" t="s">
        <v>87</v>
      </c>
      <c r="AC5189" t="s">
        <v>84</v>
      </c>
      <c r="AD5189">
        <f>_xlfn.XLOOKUP(MIS[[#This Row],[TRADING SYMBOL]],[1]Sheet1!$D:$D,[1]Sheet1!$C:$C)</f>
        <v>24.85</v>
      </c>
      <c r="AE5189">
        <f>MIS[[#This Row],[OrderAverageTradedPrice]]*MIS[[#This Row],[OrderQuantity]]</f>
        <v>1538</v>
      </c>
      <c r="AF5189">
        <f>MIS[[#This Row],[LTP]]*MIS[[#This Row],[OrderQuantity]]</f>
        <v>994</v>
      </c>
      <c r="AG5189">
        <f>IF(MIS[[#This Row],[OrderSide]]="SELL",MIS[[#This Row],[VALUE]]-MIS[[#This Row],[LIVE_VALUE]],MIS[[#This Row],[LIVE_VALUE]]-MIS[[#This Row],[VALUE]])</f>
        <v>-544</v>
      </c>
      <c r="AH5189" t="str" cm="1">
        <f t="array" ref="AH5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89" t="str">
        <f>MIS[[#This Row],[TRADING SYMBOL]]</f>
        <v>SENSEX2552079600PE</v>
      </c>
      <c r="AJ5189" t="str">
        <f>IF(RIGHT(MIS[[#This Row],[Main/Hedge]],4)="MAIN","MAIN","HEDGE")</f>
        <v>HEDGE</v>
      </c>
      <c r="AK5189" t="str" cm="1">
        <f t="array" ref="AK5189">_xlfn._xlws.FILTER(Table4[Column1],ISNUMBER(SEARCH(Table4[Column1],MIS[[#This Row],[OrderUniqueIdentifier]])),"")</f>
        <v>XYT</v>
      </c>
    </row>
    <row r="5190" spans="1:37" x14ac:dyDescent="0.25">
      <c r="A5190" t="s">
        <v>378</v>
      </c>
      <c r="B5190" t="s">
        <v>379</v>
      </c>
      <c r="C5190" t="s">
        <v>9230</v>
      </c>
      <c r="D5190" t="s">
        <v>72</v>
      </c>
      <c r="E5190" t="s">
        <v>3238</v>
      </c>
      <c r="F5190" t="s">
        <v>98</v>
      </c>
      <c r="G5190" t="s">
        <v>74</v>
      </c>
      <c r="H5190" t="s">
        <v>93</v>
      </c>
      <c r="I5190" t="s">
        <v>76</v>
      </c>
      <c r="J5190" t="s">
        <v>2085</v>
      </c>
      <c r="K5190">
        <v>40</v>
      </c>
      <c r="L5190" t="s">
        <v>77</v>
      </c>
      <c r="M5190" t="s">
        <v>78</v>
      </c>
      <c r="N5190" t="s">
        <v>9231</v>
      </c>
      <c r="O5190" t="s">
        <v>9227</v>
      </c>
      <c r="P5190" t="s">
        <v>9232</v>
      </c>
      <c r="Q5190" t="s">
        <v>3241</v>
      </c>
      <c r="R5190" t="s">
        <v>79</v>
      </c>
      <c r="S5190" t="s">
        <v>99</v>
      </c>
      <c r="T5190" t="s">
        <v>3242</v>
      </c>
      <c r="U5190" t="s">
        <v>100</v>
      </c>
      <c r="V5190" t="s">
        <v>80</v>
      </c>
      <c r="W5190">
        <v>84900</v>
      </c>
      <c r="X5190" t="s">
        <v>81</v>
      </c>
      <c r="Y5190">
        <v>40</v>
      </c>
      <c r="Z5190" t="s">
        <v>9229</v>
      </c>
      <c r="AA5190" t="s">
        <v>9233</v>
      </c>
      <c r="AB5190" t="s">
        <v>83</v>
      </c>
      <c r="AC5190" t="s">
        <v>84</v>
      </c>
      <c r="AD5190">
        <f>_xlfn.XLOOKUP(MIS[[#This Row],[TRADING SYMBOL]],[1]Sheet1!$D:$D,[1]Sheet1!$C:$C)</f>
        <v>15.9</v>
      </c>
      <c r="AE5190">
        <f>MIS[[#This Row],[OrderAverageTradedPrice]]*MIS[[#This Row],[OrderQuantity]]</f>
        <v>882</v>
      </c>
      <c r="AF5190">
        <f>MIS[[#This Row],[LTP]]*MIS[[#This Row],[OrderQuantity]]</f>
        <v>636</v>
      </c>
      <c r="AG5190">
        <f>IF(MIS[[#This Row],[OrderSide]]="SELL",MIS[[#This Row],[VALUE]]-MIS[[#This Row],[LIVE_VALUE]],MIS[[#This Row],[LIVE_VALUE]]-MIS[[#This Row],[VALUE]])</f>
        <v>-246</v>
      </c>
      <c r="AH5190" t="str" cm="1">
        <f t="array" ref="AH5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0" t="str">
        <f>MIS[[#This Row],[TRADING SYMBOL]]</f>
        <v>SENSEX2552084900CE</v>
      </c>
      <c r="AJ5190" t="str">
        <f>IF(RIGHT(MIS[[#This Row],[Main/Hedge]],4)="MAIN","MAIN","HEDGE")</f>
        <v>HEDGE</v>
      </c>
      <c r="AK5190" t="str" cm="1">
        <f t="array" ref="AK5190">_xlfn._xlws.FILTER(Table4[Column1],ISNUMBER(SEARCH(Table4[Column1],MIS[[#This Row],[OrderUniqueIdentifier]])),"")</f>
        <v>XYT</v>
      </c>
    </row>
    <row r="5191" spans="1:37" x14ac:dyDescent="0.25">
      <c r="A5191" t="s">
        <v>71</v>
      </c>
      <c r="B5191" t="s">
        <v>1061</v>
      </c>
      <c r="C5191" t="s">
        <v>9284</v>
      </c>
      <c r="D5191" t="s">
        <v>72</v>
      </c>
      <c r="E5191" t="s">
        <v>456</v>
      </c>
      <c r="F5191" t="s">
        <v>73</v>
      </c>
      <c r="G5191" t="s">
        <v>74</v>
      </c>
      <c r="H5191" t="s">
        <v>75</v>
      </c>
      <c r="I5191" t="s">
        <v>76</v>
      </c>
      <c r="J5191" t="s">
        <v>77</v>
      </c>
      <c r="K5191">
        <v>150</v>
      </c>
      <c r="L5191" t="s">
        <v>77</v>
      </c>
      <c r="M5191" t="s">
        <v>78</v>
      </c>
      <c r="N5191" t="s">
        <v>332</v>
      </c>
      <c r="O5191" t="s">
        <v>9245</v>
      </c>
      <c r="P5191" t="s">
        <v>9245</v>
      </c>
      <c r="Q5191" t="s">
        <v>458</v>
      </c>
      <c r="R5191" t="s">
        <v>79</v>
      </c>
      <c r="S5191" t="s">
        <v>25</v>
      </c>
      <c r="T5191" t="s">
        <v>459</v>
      </c>
      <c r="U5191" t="s">
        <v>43</v>
      </c>
      <c r="V5191" t="s">
        <v>80</v>
      </c>
      <c r="W5191">
        <v>26300</v>
      </c>
      <c r="X5191" t="s">
        <v>81</v>
      </c>
      <c r="Y5191">
        <v>150</v>
      </c>
      <c r="Z5191" t="s">
        <v>9247</v>
      </c>
      <c r="AA5191" t="s">
        <v>9247</v>
      </c>
      <c r="AB5191" t="s">
        <v>83</v>
      </c>
      <c r="AC5191" t="s">
        <v>84</v>
      </c>
      <c r="AD5191">
        <f>_xlfn.XLOOKUP(MIS[[#This Row],[TRADING SYMBOL]],[1]Sheet1!$D:$D,[1]Sheet1!$C:$C)</f>
        <v>3.7</v>
      </c>
      <c r="AE5191">
        <f>MIS[[#This Row],[OrderAverageTradedPrice]]*MIS[[#This Row],[OrderQuantity]]</f>
        <v>547.5</v>
      </c>
      <c r="AF5191">
        <f>MIS[[#This Row],[LTP]]*MIS[[#This Row],[OrderQuantity]]</f>
        <v>555</v>
      </c>
      <c r="AG5191">
        <f>IF(MIS[[#This Row],[OrderSide]]="SELL",MIS[[#This Row],[VALUE]]-MIS[[#This Row],[LIVE_VALUE]],MIS[[#This Row],[LIVE_VALUE]]-MIS[[#This Row],[VALUE]])</f>
        <v>7.5</v>
      </c>
      <c r="AH5191" t="str" cm="1">
        <f t="array" ref="AH5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1" t="str">
        <f>MIS[[#This Row],[TRADING SYMBOL]]</f>
        <v>NIFTY2552226300CE</v>
      </c>
      <c r="AJ5191" t="str">
        <f>IF(RIGHT(MIS[[#This Row],[Main/Hedge]],4)="MAIN","MAIN","HEDGE")</f>
        <v>HEDGE</v>
      </c>
      <c r="AK5191" t="str" cm="1">
        <f t="array" ref="AK5191">_xlfn._xlws.FILTER(Table4[Column1],ISNUMBER(SEARCH(Table4[Column1],MIS[[#This Row],[OrderUniqueIdentifier]])),"")</f>
        <v>LONGSHORT</v>
      </c>
    </row>
    <row r="5192" spans="1:37" x14ac:dyDescent="0.25">
      <c r="A5192" t="s">
        <v>71</v>
      </c>
      <c r="B5192" t="s">
        <v>724</v>
      </c>
      <c r="C5192" t="s">
        <v>9244</v>
      </c>
      <c r="D5192" t="s">
        <v>72</v>
      </c>
      <c r="E5192" t="s">
        <v>456</v>
      </c>
      <c r="F5192" t="s">
        <v>73</v>
      </c>
      <c r="G5192" t="s">
        <v>74</v>
      </c>
      <c r="H5192" t="s">
        <v>75</v>
      </c>
      <c r="I5192" t="s">
        <v>76</v>
      </c>
      <c r="J5192" t="s">
        <v>77</v>
      </c>
      <c r="K5192">
        <v>600</v>
      </c>
      <c r="L5192" t="s">
        <v>77</v>
      </c>
      <c r="M5192" t="s">
        <v>78</v>
      </c>
      <c r="N5192" t="s">
        <v>332</v>
      </c>
      <c r="O5192" t="s">
        <v>9245</v>
      </c>
      <c r="P5192" t="s">
        <v>9246</v>
      </c>
      <c r="Q5192" t="s">
        <v>458</v>
      </c>
      <c r="R5192" t="s">
        <v>79</v>
      </c>
      <c r="S5192" t="s">
        <v>3960</v>
      </c>
      <c r="T5192" t="s">
        <v>459</v>
      </c>
      <c r="U5192" t="s">
        <v>43</v>
      </c>
      <c r="V5192" t="s">
        <v>80</v>
      </c>
      <c r="W5192">
        <v>26300</v>
      </c>
      <c r="X5192" t="s">
        <v>81</v>
      </c>
      <c r="Y5192">
        <v>600</v>
      </c>
      <c r="Z5192" t="s">
        <v>9247</v>
      </c>
      <c r="AA5192" t="s">
        <v>9248</v>
      </c>
      <c r="AB5192" t="s">
        <v>83</v>
      </c>
      <c r="AC5192" t="s">
        <v>84</v>
      </c>
      <c r="AD5192">
        <f>_xlfn.XLOOKUP(MIS[[#This Row],[TRADING SYMBOL]],[1]Sheet1!$D:$D,[1]Sheet1!$C:$C)</f>
        <v>3.7</v>
      </c>
      <c r="AE5192">
        <f>MIS[[#This Row],[OrderAverageTradedPrice]]*MIS[[#This Row],[OrderQuantity]]</f>
        <v>2190</v>
      </c>
      <c r="AF5192">
        <f>MIS[[#This Row],[LTP]]*MIS[[#This Row],[OrderQuantity]]</f>
        <v>2220</v>
      </c>
      <c r="AG5192">
        <f>IF(MIS[[#This Row],[OrderSide]]="SELL",MIS[[#This Row],[VALUE]]-MIS[[#This Row],[LIVE_VALUE]],MIS[[#This Row],[LIVE_VALUE]]-MIS[[#This Row],[VALUE]])</f>
        <v>30</v>
      </c>
      <c r="AH5192" t="str" cm="1">
        <f t="array" ref="AH5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2" t="str">
        <f>MIS[[#This Row],[TRADING SYMBOL]]</f>
        <v>NIFTY2552226300CE</v>
      </c>
      <c r="AJ5192" t="str">
        <f>IF(RIGHT(MIS[[#This Row],[Main/Hedge]],4)="MAIN","MAIN","HEDGE")</f>
        <v>HEDGE</v>
      </c>
      <c r="AK5192" t="str" cm="1">
        <f t="array" ref="AK5192">_xlfn._xlws.FILTER(Table4[Column1],ISNUMBER(SEARCH(Table4[Column1],MIS[[#This Row],[OrderUniqueIdentifier]])),"")</f>
        <v>LONGSHORT</v>
      </c>
    </row>
    <row r="5193" spans="1:37" x14ac:dyDescent="0.25">
      <c r="A5193" t="s">
        <v>71</v>
      </c>
      <c r="B5193" t="s">
        <v>669</v>
      </c>
      <c r="C5193" t="s">
        <v>9237</v>
      </c>
      <c r="D5193" t="s">
        <v>72</v>
      </c>
      <c r="E5193" t="s">
        <v>456</v>
      </c>
      <c r="F5193" t="s">
        <v>73</v>
      </c>
      <c r="G5193" t="s">
        <v>74</v>
      </c>
      <c r="H5193" t="s">
        <v>75</v>
      </c>
      <c r="I5193" t="s">
        <v>76</v>
      </c>
      <c r="J5193" t="s">
        <v>77</v>
      </c>
      <c r="K5193">
        <v>1275</v>
      </c>
      <c r="L5193" t="s">
        <v>77</v>
      </c>
      <c r="M5193" t="s">
        <v>78</v>
      </c>
      <c r="N5193" t="s">
        <v>332</v>
      </c>
      <c r="O5193" t="s">
        <v>9238</v>
      </c>
      <c r="P5193" t="s">
        <v>9238</v>
      </c>
      <c r="Q5193" t="s">
        <v>458</v>
      </c>
      <c r="R5193" t="s">
        <v>79</v>
      </c>
      <c r="S5193" t="s">
        <v>25</v>
      </c>
      <c r="T5193" t="s">
        <v>459</v>
      </c>
      <c r="U5193" t="s">
        <v>43</v>
      </c>
      <c r="V5193" t="s">
        <v>80</v>
      </c>
      <c r="W5193">
        <v>26300</v>
      </c>
      <c r="X5193" t="s">
        <v>81</v>
      </c>
      <c r="Y5193">
        <v>1275</v>
      </c>
      <c r="Z5193" t="s">
        <v>9239</v>
      </c>
      <c r="AA5193" t="s">
        <v>9239</v>
      </c>
      <c r="AB5193" t="s">
        <v>83</v>
      </c>
      <c r="AC5193" t="s">
        <v>84</v>
      </c>
      <c r="AD5193">
        <f>_xlfn.XLOOKUP(MIS[[#This Row],[TRADING SYMBOL]],[1]Sheet1!$D:$D,[1]Sheet1!$C:$C)</f>
        <v>3.7</v>
      </c>
      <c r="AE5193">
        <f>MIS[[#This Row],[OrderAverageTradedPrice]]*MIS[[#This Row],[OrderQuantity]]</f>
        <v>4653.75</v>
      </c>
      <c r="AF5193">
        <f>MIS[[#This Row],[LTP]]*MIS[[#This Row],[OrderQuantity]]</f>
        <v>4717.5</v>
      </c>
      <c r="AG5193">
        <f>IF(MIS[[#This Row],[OrderSide]]="SELL",MIS[[#This Row],[VALUE]]-MIS[[#This Row],[LIVE_VALUE]],MIS[[#This Row],[LIVE_VALUE]]-MIS[[#This Row],[VALUE]])</f>
        <v>63.75</v>
      </c>
      <c r="AH5193" t="str" cm="1">
        <f t="array" ref="AH5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3" t="str">
        <f>MIS[[#This Row],[TRADING SYMBOL]]</f>
        <v>NIFTY2552226300CE</v>
      </c>
      <c r="AJ5193" t="str">
        <f>IF(RIGHT(MIS[[#This Row],[Main/Hedge]],4)="MAIN","MAIN","HEDGE")</f>
        <v>HEDGE</v>
      </c>
      <c r="AK5193" t="str" cm="1">
        <f t="array" ref="AK5193">_xlfn._xlws.FILTER(Table4[Column1],ISNUMBER(SEARCH(Table4[Column1],MIS[[#This Row],[OrderUniqueIdentifier]])),"")</f>
        <v>LONGSHORT</v>
      </c>
    </row>
    <row r="5194" spans="1:37" x14ac:dyDescent="0.25">
      <c r="A5194" t="s">
        <v>71</v>
      </c>
      <c r="B5194" t="s">
        <v>696</v>
      </c>
      <c r="C5194" t="s">
        <v>9240</v>
      </c>
      <c r="D5194" t="s">
        <v>72</v>
      </c>
      <c r="E5194" t="s">
        <v>456</v>
      </c>
      <c r="F5194" t="s">
        <v>73</v>
      </c>
      <c r="G5194" t="s">
        <v>74</v>
      </c>
      <c r="H5194" t="s">
        <v>75</v>
      </c>
      <c r="I5194" t="s">
        <v>76</v>
      </c>
      <c r="J5194" t="s">
        <v>77</v>
      </c>
      <c r="K5194">
        <v>450</v>
      </c>
      <c r="L5194" t="s">
        <v>77</v>
      </c>
      <c r="M5194" t="s">
        <v>78</v>
      </c>
      <c r="N5194" t="s">
        <v>332</v>
      </c>
      <c r="O5194" t="s">
        <v>9238</v>
      </c>
      <c r="P5194" t="s">
        <v>9238</v>
      </c>
      <c r="Q5194" t="s">
        <v>458</v>
      </c>
      <c r="R5194" t="s">
        <v>79</v>
      </c>
      <c r="S5194" t="s">
        <v>25</v>
      </c>
      <c r="T5194" t="s">
        <v>459</v>
      </c>
      <c r="U5194" t="s">
        <v>43</v>
      </c>
      <c r="V5194" t="s">
        <v>80</v>
      </c>
      <c r="W5194">
        <v>26300</v>
      </c>
      <c r="X5194" t="s">
        <v>81</v>
      </c>
      <c r="Y5194">
        <v>450</v>
      </c>
      <c r="Z5194" t="s">
        <v>9239</v>
      </c>
      <c r="AA5194" t="s">
        <v>9239</v>
      </c>
      <c r="AB5194" t="s">
        <v>83</v>
      </c>
      <c r="AC5194" t="s">
        <v>84</v>
      </c>
      <c r="AD5194">
        <f>_xlfn.XLOOKUP(MIS[[#This Row],[TRADING SYMBOL]],[1]Sheet1!$D:$D,[1]Sheet1!$C:$C)</f>
        <v>3.7</v>
      </c>
      <c r="AE5194">
        <f>MIS[[#This Row],[OrderAverageTradedPrice]]*MIS[[#This Row],[OrderQuantity]]</f>
        <v>1642.5</v>
      </c>
      <c r="AF5194">
        <f>MIS[[#This Row],[LTP]]*MIS[[#This Row],[OrderQuantity]]</f>
        <v>1665</v>
      </c>
      <c r="AG5194">
        <f>IF(MIS[[#This Row],[OrderSide]]="SELL",MIS[[#This Row],[VALUE]]-MIS[[#This Row],[LIVE_VALUE]],MIS[[#This Row],[LIVE_VALUE]]-MIS[[#This Row],[VALUE]])</f>
        <v>22.5</v>
      </c>
      <c r="AH5194" t="str" cm="1">
        <f t="array" ref="AH5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4" t="str">
        <f>MIS[[#This Row],[TRADING SYMBOL]]</f>
        <v>NIFTY2552226300CE</v>
      </c>
      <c r="AJ5194" t="str">
        <f>IF(RIGHT(MIS[[#This Row],[Main/Hedge]],4)="MAIN","MAIN","HEDGE")</f>
        <v>HEDGE</v>
      </c>
      <c r="AK5194" t="str" cm="1">
        <f t="array" ref="AK5194">_xlfn._xlws.FILTER(Table4[Column1],ISNUMBER(SEARCH(Table4[Column1],MIS[[#This Row],[OrderUniqueIdentifier]])),"")</f>
        <v>LONGSHORT</v>
      </c>
    </row>
    <row r="5195" spans="1:37" x14ac:dyDescent="0.25">
      <c r="A5195" t="s">
        <v>71</v>
      </c>
      <c r="B5195" t="s">
        <v>888</v>
      </c>
      <c r="C5195" t="s">
        <v>9278</v>
      </c>
      <c r="D5195" t="s">
        <v>72</v>
      </c>
      <c r="E5195" t="s">
        <v>456</v>
      </c>
      <c r="F5195" t="s">
        <v>73</v>
      </c>
      <c r="G5195" t="s">
        <v>74</v>
      </c>
      <c r="H5195" t="s">
        <v>75</v>
      </c>
      <c r="I5195" t="s">
        <v>76</v>
      </c>
      <c r="J5195" t="s">
        <v>77</v>
      </c>
      <c r="K5195">
        <v>75</v>
      </c>
      <c r="L5195" t="s">
        <v>77</v>
      </c>
      <c r="M5195" t="s">
        <v>78</v>
      </c>
      <c r="N5195" t="s">
        <v>332</v>
      </c>
      <c r="O5195" t="s">
        <v>9251</v>
      </c>
      <c r="P5195" t="s">
        <v>9251</v>
      </c>
      <c r="Q5195" t="s">
        <v>458</v>
      </c>
      <c r="R5195" t="s">
        <v>79</v>
      </c>
      <c r="S5195" t="s">
        <v>3960</v>
      </c>
      <c r="T5195" t="s">
        <v>459</v>
      </c>
      <c r="U5195" t="s">
        <v>43</v>
      </c>
      <c r="V5195" t="s">
        <v>80</v>
      </c>
      <c r="W5195">
        <v>26300</v>
      </c>
      <c r="X5195" t="s">
        <v>81</v>
      </c>
      <c r="Y5195">
        <v>75</v>
      </c>
      <c r="Z5195" t="s">
        <v>9252</v>
      </c>
      <c r="AA5195" t="s">
        <v>9252</v>
      </c>
      <c r="AB5195" t="s">
        <v>83</v>
      </c>
      <c r="AC5195" t="s">
        <v>84</v>
      </c>
      <c r="AD5195">
        <f>_xlfn.XLOOKUP(MIS[[#This Row],[TRADING SYMBOL]],[1]Sheet1!$D:$D,[1]Sheet1!$C:$C)</f>
        <v>3.7</v>
      </c>
      <c r="AE5195">
        <f>MIS[[#This Row],[OrderAverageTradedPrice]]*MIS[[#This Row],[OrderQuantity]]</f>
        <v>273.75</v>
      </c>
      <c r="AF5195">
        <f>MIS[[#This Row],[LTP]]*MIS[[#This Row],[OrderQuantity]]</f>
        <v>277.5</v>
      </c>
      <c r="AG5195">
        <f>IF(MIS[[#This Row],[OrderSide]]="SELL",MIS[[#This Row],[VALUE]]-MIS[[#This Row],[LIVE_VALUE]],MIS[[#This Row],[LIVE_VALUE]]-MIS[[#This Row],[VALUE]])</f>
        <v>3.75</v>
      </c>
      <c r="AH5195" t="str" cm="1">
        <f t="array" ref="AH5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5" t="str">
        <f>MIS[[#This Row],[TRADING SYMBOL]]</f>
        <v>NIFTY2552226300CE</v>
      </c>
      <c r="AJ5195" t="str">
        <f>IF(RIGHT(MIS[[#This Row],[Main/Hedge]],4)="MAIN","MAIN","HEDGE")</f>
        <v>HEDGE</v>
      </c>
      <c r="AK5195" t="str" cm="1">
        <f t="array" ref="AK5195">_xlfn._xlws.FILTER(Table4[Column1],ISNUMBER(SEARCH(Table4[Column1],MIS[[#This Row],[OrderUniqueIdentifier]])),"")</f>
        <v>LONGSHORT</v>
      </c>
    </row>
    <row r="5196" spans="1:37" x14ac:dyDescent="0.25">
      <c r="A5196" t="s">
        <v>71</v>
      </c>
      <c r="B5196" t="s">
        <v>940</v>
      </c>
      <c r="C5196" t="s">
        <v>9250</v>
      </c>
      <c r="D5196" t="s">
        <v>72</v>
      </c>
      <c r="E5196" t="s">
        <v>456</v>
      </c>
      <c r="F5196" t="s">
        <v>73</v>
      </c>
      <c r="G5196" t="s">
        <v>74</v>
      </c>
      <c r="H5196" t="s">
        <v>75</v>
      </c>
      <c r="I5196" t="s">
        <v>76</v>
      </c>
      <c r="J5196" t="s">
        <v>77</v>
      </c>
      <c r="K5196">
        <v>300</v>
      </c>
      <c r="L5196" t="s">
        <v>77</v>
      </c>
      <c r="M5196" t="s">
        <v>78</v>
      </c>
      <c r="N5196" t="s">
        <v>332</v>
      </c>
      <c r="O5196" t="s">
        <v>9251</v>
      </c>
      <c r="P5196" t="s">
        <v>9251</v>
      </c>
      <c r="Q5196" t="s">
        <v>458</v>
      </c>
      <c r="R5196" t="s">
        <v>79</v>
      </c>
      <c r="S5196" t="s">
        <v>25</v>
      </c>
      <c r="T5196" t="s">
        <v>459</v>
      </c>
      <c r="U5196" t="s">
        <v>43</v>
      </c>
      <c r="V5196" t="s">
        <v>80</v>
      </c>
      <c r="W5196">
        <v>26300</v>
      </c>
      <c r="X5196" t="s">
        <v>81</v>
      </c>
      <c r="Y5196">
        <v>300</v>
      </c>
      <c r="Z5196" t="s">
        <v>9252</v>
      </c>
      <c r="AA5196" t="s">
        <v>9252</v>
      </c>
      <c r="AB5196" t="s">
        <v>83</v>
      </c>
      <c r="AC5196" t="s">
        <v>84</v>
      </c>
      <c r="AD5196">
        <f>_xlfn.XLOOKUP(MIS[[#This Row],[TRADING SYMBOL]],[1]Sheet1!$D:$D,[1]Sheet1!$C:$C)</f>
        <v>3.7</v>
      </c>
      <c r="AE5196">
        <f>MIS[[#This Row],[OrderAverageTradedPrice]]*MIS[[#This Row],[OrderQuantity]]</f>
        <v>1095</v>
      </c>
      <c r="AF5196">
        <f>MIS[[#This Row],[LTP]]*MIS[[#This Row],[OrderQuantity]]</f>
        <v>1110</v>
      </c>
      <c r="AG5196">
        <f>IF(MIS[[#This Row],[OrderSide]]="SELL",MIS[[#This Row],[VALUE]]-MIS[[#This Row],[LIVE_VALUE]],MIS[[#This Row],[LIVE_VALUE]]-MIS[[#This Row],[VALUE]])</f>
        <v>15</v>
      </c>
      <c r="AH5196" t="str" cm="1">
        <f t="array" ref="AH5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6" t="str">
        <f>MIS[[#This Row],[TRADING SYMBOL]]</f>
        <v>NIFTY2552226300CE</v>
      </c>
      <c r="AJ5196" t="str">
        <f>IF(RIGHT(MIS[[#This Row],[Main/Hedge]],4)="MAIN","MAIN","HEDGE")</f>
        <v>HEDGE</v>
      </c>
      <c r="AK5196" t="str" cm="1">
        <f t="array" ref="AK5196">_xlfn._xlws.FILTER(Table4[Column1],ISNUMBER(SEARCH(Table4[Column1],MIS[[#This Row],[OrderUniqueIdentifier]])),"")</f>
        <v>LONGSHORT</v>
      </c>
    </row>
    <row r="5197" spans="1:37" x14ac:dyDescent="0.25">
      <c r="A5197" t="s">
        <v>71</v>
      </c>
      <c r="B5197" t="s">
        <v>1045</v>
      </c>
      <c r="C5197" t="s">
        <v>9283</v>
      </c>
      <c r="D5197" t="s">
        <v>72</v>
      </c>
      <c r="E5197" t="s">
        <v>456</v>
      </c>
      <c r="F5197" t="s">
        <v>73</v>
      </c>
      <c r="G5197" t="s">
        <v>74</v>
      </c>
      <c r="H5197" t="s">
        <v>75</v>
      </c>
      <c r="I5197" t="s">
        <v>76</v>
      </c>
      <c r="J5197" t="s">
        <v>77</v>
      </c>
      <c r="K5197">
        <v>225</v>
      </c>
      <c r="L5197" t="s">
        <v>77</v>
      </c>
      <c r="M5197" t="s">
        <v>78</v>
      </c>
      <c r="N5197" t="s">
        <v>332</v>
      </c>
      <c r="O5197" t="s">
        <v>9251</v>
      </c>
      <c r="P5197" t="s">
        <v>9251</v>
      </c>
      <c r="Q5197" t="s">
        <v>458</v>
      </c>
      <c r="R5197" t="s">
        <v>79</v>
      </c>
      <c r="S5197" t="s">
        <v>25</v>
      </c>
      <c r="T5197" t="s">
        <v>459</v>
      </c>
      <c r="U5197" t="s">
        <v>43</v>
      </c>
      <c r="V5197" t="s">
        <v>80</v>
      </c>
      <c r="W5197">
        <v>26300</v>
      </c>
      <c r="X5197" t="s">
        <v>81</v>
      </c>
      <c r="Y5197">
        <v>225</v>
      </c>
      <c r="Z5197" t="s">
        <v>9252</v>
      </c>
      <c r="AA5197" t="s">
        <v>9252</v>
      </c>
      <c r="AB5197" t="s">
        <v>83</v>
      </c>
      <c r="AC5197" t="s">
        <v>84</v>
      </c>
      <c r="AD5197">
        <f>_xlfn.XLOOKUP(MIS[[#This Row],[TRADING SYMBOL]],[1]Sheet1!$D:$D,[1]Sheet1!$C:$C)</f>
        <v>3.7</v>
      </c>
      <c r="AE5197">
        <f>MIS[[#This Row],[OrderAverageTradedPrice]]*MIS[[#This Row],[OrderQuantity]]</f>
        <v>821.25</v>
      </c>
      <c r="AF5197">
        <f>MIS[[#This Row],[LTP]]*MIS[[#This Row],[OrderQuantity]]</f>
        <v>832.5</v>
      </c>
      <c r="AG5197">
        <f>IF(MIS[[#This Row],[OrderSide]]="SELL",MIS[[#This Row],[VALUE]]-MIS[[#This Row],[LIVE_VALUE]],MIS[[#This Row],[LIVE_VALUE]]-MIS[[#This Row],[VALUE]])</f>
        <v>11.25</v>
      </c>
      <c r="AH5197" t="str" cm="1">
        <f t="array" ref="AH5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7" t="str">
        <f>MIS[[#This Row],[TRADING SYMBOL]]</f>
        <v>NIFTY2552226300CE</v>
      </c>
      <c r="AJ5197" t="str">
        <f>IF(RIGHT(MIS[[#This Row],[Main/Hedge]],4)="MAIN","MAIN","HEDGE")</f>
        <v>HEDGE</v>
      </c>
      <c r="AK5197" t="str" cm="1">
        <f t="array" ref="AK5197">_xlfn._xlws.FILTER(Table4[Column1],ISNUMBER(SEARCH(Table4[Column1],MIS[[#This Row],[OrderUniqueIdentifier]])),"")</f>
        <v>LONGSHORT</v>
      </c>
    </row>
    <row r="5198" spans="1:37" x14ac:dyDescent="0.25">
      <c r="A5198" t="s">
        <v>71</v>
      </c>
      <c r="B5198" t="s">
        <v>1316</v>
      </c>
      <c r="C5198" t="s">
        <v>9296</v>
      </c>
      <c r="D5198" t="s">
        <v>72</v>
      </c>
      <c r="E5198" t="s">
        <v>456</v>
      </c>
      <c r="F5198" t="s">
        <v>73</v>
      </c>
      <c r="G5198" t="s">
        <v>74</v>
      </c>
      <c r="H5198" t="s">
        <v>75</v>
      </c>
      <c r="I5198" t="s">
        <v>76</v>
      </c>
      <c r="J5198" t="s">
        <v>77</v>
      </c>
      <c r="K5198">
        <v>225</v>
      </c>
      <c r="L5198" t="s">
        <v>77</v>
      </c>
      <c r="M5198" t="s">
        <v>78</v>
      </c>
      <c r="N5198" t="s">
        <v>332</v>
      </c>
      <c r="O5198" t="s">
        <v>9251</v>
      </c>
      <c r="P5198" t="s">
        <v>9251</v>
      </c>
      <c r="Q5198" t="s">
        <v>458</v>
      </c>
      <c r="R5198" t="s">
        <v>79</v>
      </c>
      <c r="S5198" t="s">
        <v>25</v>
      </c>
      <c r="T5198" t="s">
        <v>459</v>
      </c>
      <c r="U5198" t="s">
        <v>43</v>
      </c>
      <c r="V5198" t="s">
        <v>80</v>
      </c>
      <c r="W5198">
        <v>26300</v>
      </c>
      <c r="X5198" t="s">
        <v>81</v>
      </c>
      <c r="Y5198">
        <v>225</v>
      </c>
      <c r="Z5198" t="s">
        <v>9252</v>
      </c>
      <c r="AA5198" t="s">
        <v>9252</v>
      </c>
      <c r="AB5198" t="s">
        <v>83</v>
      </c>
      <c r="AC5198" t="s">
        <v>84</v>
      </c>
      <c r="AD5198">
        <f>_xlfn.XLOOKUP(MIS[[#This Row],[TRADING SYMBOL]],[1]Sheet1!$D:$D,[1]Sheet1!$C:$C)</f>
        <v>3.7</v>
      </c>
      <c r="AE5198">
        <f>MIS[[#This Row],[OrderAverageTradedPrice]]*MIS[[#This Row],[OrderQuantity]]</f>
        <v>821.25</v>
      </c>
      <c r="AF5198">
        <f>MIS[[#This Row],[LTP]]*MIS[[#This Row],[OrderQuantity]]</f>
        <v>832.5</v>
      </c>
      <c r="AG5198">
        <f>IF(MIS[[#This Row],[OrderSide]]="SELL",MIS[[#This Row],[VALUE]]-MIS[[#This Row],[LIVE_VALUE]],MIS[[#This Row],[LIVE_VALUE]]-MIS[[#This Row],[VALUE]])</f>
        <v>11.25</v>
      </c>
      <c r="AH5198" t="str" cm="1">
        <f t="array" ref="AH5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8" t="str">
        <f>MIS[[#This Row],[TRADING SYMBOL]]</f>
        <v>NIFTY2552226300CE</v>
      </c>
      <c r="AJ5198" t="str">
        <f>IF(RIGHT(MIS[[#This Row],[Main/Hedge]],4)="MAIN","MAIN","HEDGE")</f>
        <v>HEDGE</v>
      </c>
      <c r="AK5198" t="str" cm="1">
        <f t="array" ref="AK5198">_xlfn._xlws.FILTER(Table4[Column1],ISNUMBER(SEARCH(Table4[Column1],MIS[[#This Row],[OrderUniqueIdentifier]])),"")</f>
        <v>LONGSHORT</v>
      </c>
    </row>
    <row r="5199" spans="1:37" x14ac:dyDescent="0.25">
      <c r="A5199" t="s">
        <v>71</v>
      </c>
      <c r="B5199" t="s">
        <v>632</v>
      </c>
      <c r="C5199" t="s">
        <v>9270</v>
      </c>
      <c r="D5199" t="s">
        <v>72</v>
      </c>
      <c r="E5199" t="s">
        <v>456</v>
      </c>
      <c r="F5199" t="s">
        <v>73</v>
      </c>
      <c r="G5199" t="s">
        <v>74</v>
      </c>
      <c r="H5199" t="s">
        <v>75</v>
      </c>
      <c r="I5199" t="s">
        <v>76</v>
      </c>
      <c r="J5199" t="s">
        <v>77</v>
      </c>
      <c r="K5199">
        <v>300</v>
      </c>
      <c r="L5199" t="s">
        <v>77</v>
      </c>
      <c r="M5199" t="s">
        <v>78</v>
      </c>
      <c r="N5199" t="s">
        <v>332</v>
      </c>
      <c r="O5199" t="s">
        <v>9242</v>
      </c>
      <c r="P5199" t="s">
        <v>9242</v>
      </c>
      <c r="Q5199" t="s">
        <v>458</v>
      </c>
      <c r="R5199" t="s">
        <v>79</v>
      </c>
      <c r="S5199" t="s">
        <v>25</v>
      </c>
      <c r="T5199" t="s">
        <v>459</v>
      </c>
      <c r="U5199" t="s">
        <v>43</v>
      </c>
      <c r="V5199" t="s">
        <v>80</v>
      </c>
      <c r="W5199">
        <v>26300</v>
      </c>
      <c r="X5199" t="s">
        <v>81</v>
      </c>
      <c r="Y5199">
        <v>300</v>
      </c>
      <c r="Z5199" t="s">
        <v>9243</v>
      </c>
      <c r="AA5199" t="s">
        <v>9243</v>
      </c>
      <c r="AB5199" t="s">
        <v>83</v>
      </c>
      <c r="AC5199" t="s">
        <v>84</v>
      </c>
      <c r="AD5199">
        <f>_xlfn.XLOOKUP(MIS[[#This Row],[TRADING SYMBOL]],[1]Sheet1!$D:$D,[1]Sheet1!$C:$C)</f>
        <v>3.7</v>
      </c>
      <c r="AE5199">
        <f>MIS[[#This Row],[OrderAverageTradedPrice]]*MIS[[#This Row],[OrderQuantity]]</f>
        <v>1095</v>
      </c>
      <c r="AF5199">
        <f>MIS[[#This Row],[LTP]]*MIS[[#This Row],[OrderQuantity]]</f>
        <v>1110</v>
      </c>
      <c r="AG5199">
        <f>IF(MIS[[#This Row],[OrderSide]]="SELL",MIS[[#This Row],[VALUE]]-MIS[[#This Row],[LIVE_VALUE]],MIS[[#This Row],[LIVE_VALUE]]-MIS[[#This Row],[VALUE]])</f>
        <v>15</v>
      </c>
      <c r="AH5199" t="str" cm="1">
        <f t="array" ref="AH5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9" t="str">
        <f>MIS[[#This Row],[TRADING SYMBOL]]</f>
        <v>NIFTY2552226300CE</v>
      </c>
      <c r="AJ5199" t="str">
        <f>IF(RIGHT(MIS[[#This Row],[Main/Hedge]],4)="MAIN","MAIN","HEDGE")</f>
        <v>HEDGE</v>
      </c>
      <c r="AK5199" t="str" cm="1">
        <f t="array" ref="AK5199">_xlfn._xlws.FILTER(Table4[Column1],ISNUMBER(SEARCH(Table4[Column1],MIS[[#This Row],[OrderUniqueIdentifier]])),"")</f>
        <v>LONGSHORT</v>
      </c>
    </row>
    <row r="5200" spans="1:37" x14ac:dyDescent="0.25">
      <c r="A5200" t="s">
        <v>71</v>
      </c>
      <c r="B5200" t="s">
        <v>714</v>
      </c>
      <c r="C5200" t="s">
        <v>9241</v>
      </c>
      <c r="D5200" t="s">
        <v>72</v>
      </c>
      <c r="E5200" t="s">
        <v>456</v>
      </c>
      <c r="F5200" t="s">
        <v>73</v>
      </c>
      <c r="G5200" t="s">
        <v>74</v>
      </c>
      <c r="H5200" t="s">
        <v>75</v>
      </c>
      <c r="I5200" t="s">
        <v>76</v>
      </c>
      <c r="J5200" t="s">
        <v>77</v>
      </c>
      <c r="K5200">
        <v>225</v>
      </c>
      <c r="L5200" t="s">
        <v>77</v>
      </c>
      <c r="M5200" t="s">
        <v>78</v>
      </c>
      <c r="N5200" t="s">
        <v>332</v>
      </c>
      <c r="O5200" t="s">
        <v>9242</v>
      </c>
      <c r="P5200" t="s">
        <v>9242</v>
      </c>
      <c r="Q5200" t="s">
        <v>458</v>
      </c>
      <c r="R5200" t="s">
        <v>79</v>
      </c>
      <c r="S5200" t="s">
        <v>25</v>
      </c>
      <c r="T5200" t="s">
        <v>459</v>
      </c>
      <c r="U5200" t="s">
        <v>43</v>
      </c>
      <c r="V5200" t="s">
        <v>80</v>
      </c>
      <c r="W5200">
        <v>26300</v>
      </c>
      <c r="X5200" t="s">
        <v>81</v>
      </c>
      <c r="Y5200">
        <v>225</v>
      </c>
      <c r="Z5200" t="s">
        <v>9243</v>
      </c>
      <c r="AA5200" t="s">
        <v>9243</v>
      </c>
      <c r="AB5200" t="s">
        <v>83</v>
      </c>
      <c r="AC5200" t="s">
        <v>84</v>
      </c>
      <c r="AD5200">
        <f>_xlfn.XLOOKUP(MIS[[#This Row],[TRADING SYMBOL]],[1]Sheet1!$D:$D,[1]Sheet1!$C:$C)</f>
        <v>3.7</v>
      </c>
      <c r="AE5200">
        <f>MIS[[#This Row],[OrderAverageTradedPrice]]*MIS[[#This Row],[OrderQuantity]]</f>
        <v>821.25</v>
      </c>
      <c r="AF5200">
        <f>MIS[[#This Row],[LTP]]*MIS[[#This Row],[OrderQuantity]]</f>
        <v>832.5</v>
      </c>
      <c r="AG5200">
        <f>IF(MIS[[#This Row],[OrderSide]]="SELL",MIS[[#This Row],[VALUE]]-MIS[[#This Row],[LIVE_VALUE]],MIS[[#This Row],[LIVE_VALUE]]-MIS[[#This Row],[VALUE]])</f>
        <v>11.25</v>
      </c>
      <c r="AH5200" t="str" cm="1">
        <f t="array" ref="AH5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0" t="str">
        <f>MIS[[#This Row],[TRADING SYMBOL]]</f>
        <v>NIFTY2552226300CE</v>
      </c>
      <c r="AJ5200" t="str">
        <f>IF(RIGHT(MIS[[#This Row],[Main/Hedge]],4)="MAIN","MAIN","HEDGE")</f>
        <v>HEDGE</v>
      </c>
      <c r="AK5200" t="str" cm="1">
        <f t="array" ref="AK5200">_xlfn._xlws.FILTER(Table4[Column1],ISNUMBER(SEARCH(Table4[Column1],MIS[[#This Row],[OrderUniqueIdentifier]])),"")</f>
        <v>LONGSHORT</v>
      </c>
    </row>
    <row r="5201" spans="1:37" x14ac:dyDescent="0.25">
      <c r="A5201" t="s">
        <v>71</v>
      </c>
      <c r="B5201" t="s">
        <v>931</v>
      </c>
      <c r="C5201" t="s">
        <v>9249</v>
      </c>
      <c r="D5201" t="s">
        <v>72</v>
      </c>
      <c r="E5201" t="s">
        <v>456</v>
      </c>
      <c r="F5201" t="s">
        <v>73</v>
      </c>
      <c r="G5201" t="s">
        <v>74</v>
      </c>
      <c r="H5201" t="s">
        <v>75</v>
      </c>
      <c r="I5201" t="s">
        <v>76</v>
      </c>
      <c r="J5201" t="s">
        <v>77</v>
      </c>
      <c r="K5201">
        <v>300</v>
      </c>
      <c r="L5201" t="s">
        <v>77</v>
      </c>
      <c r="M5201" t="s">
        <v>78</v>
      </c>
      <c r="N5201" t="s">
        <v>332</v>
      </c>
      <c r="O5201" t="s">
        <v>9242</v>
      </c>
      <c r="P5201" t="s">
        <v>9242</v>
      </c>
      <c r="Q5201" t="s">
        <v>458</v>
      </c>
      <c r="R5201" t="s">
        <v>79</v>
      </c>
      <c r="S5201" t="s">
        <v>25</v>
      </c>
      <c r="T5201" t="s">
        <v>459</v>
      </c>
      <c r="U5201" t="s">
        <v>43</v>
      </c>
      <c r="V5201" t="s">
        <v>80</v>
      </c>
      <c r="W5201">
        <v>26300</v>
      </c>
      <c r="X5201" t="s">
        <v>81</v>
      </c>
      <c r="Y5201">
        <v>300</v>
      </c>
      <c r="Z5201" t="s">
        <v>9243</v>
      </c>
      <c r="AA5201" t="s">
        <v>9243</v>
      </c>
      <c r="AB5201" t="s">
        <v>83</v>
      </c>
      <c r="AC5201" t="s">
        <v>84</v>
      </c>
      <c r="AD5201">
        <f>_xlfn.XLOOKUP(MIS[[#This Row],[TRADING SYMBOL]],[1]Sheet1!$D:$D,[1]Sheet1!$C:$C)</f>
        <v>3.7</v>
      </c>
      <c r="AE5201">
        <f>MIS[[#This Row],[OrderAverageTradedPrice]]*MIS[[#This Row],[OrderQuantity]]</f>
        <v>1095</v>
      </c>
      <c r="AF5201">
        <f>MIS[[#This Row],[LTP]]*MIS[[#This Row],[OrderQuantity]]</f>
        <v>1110</v>
      </c>
      <c r="AG5201">
        <f>IF(MIS[[#This Row],[OrderSide]]="SELL",MIS[[#This Row],[VALUE]]-MIS[[#This Row],[LIVE_VALUE]],MIS[[#This Row],[LIVE_VALUE]]-MIS[[#This Row],[VALUE]])</f>
        <v>15</v>
      </c>
      <c r="AH5201" t="str" cm="1">
        <f t="array" ref="AH5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1" t="str">
        <f>MIS[[#This Row],[TRADING SYMBOL]]</f>
        <v>NIFTY2552226300CE</v>
      </c>
      <c r="AJ5201" t="str">
        <f>IF(RIGHT(MIS[[#This Row],[Main/Hedge]],4)="MAIN","MAIN","HEDGE")</f>
        <v>HEDGE</v>
      </c>
      <c r="AK5201" t="str" cm="1">
        <f t="array" ref="AK5201">_xlfn._xlws.FILTER(Table4[Column1],ISNUMBER(SEARCH(Table4[Column1],MIS[[#This Row],[OrderUniqueIdentifier]])),"")</f>
        <v>LONGSHORT</v>
      </c>
    </row>
    <row r="5202" spans="1:37" x14ac:dyDescent="0.25">
      <c r="A5202" t="s">
        <v>71</v>
      </c>
      <c r="B5202" t="s">
        <v>1013</v>
      </c>
      <c r="C5202" t="s">
        <v>9281</v>
      </c>
      <c r="D5202" t="s">
        <v>72</v>
      </c>
      <c r="E5202" t="s">
        <v>456</v>
      </c>
      <c r="F5202" t="s">
        <v>73</v>
      </c>
      <c r="G5202" t="s">
        <v>74</v>
      </c>
      <c r="H5202" t="s">
        <v>75</v>
      </c>
      <c r="I5202" t="s">
        <v>76</v>
      </c>
      <c r="J5202" t="s">
        <v>77</v>
      </c>
      <c r="K5202">
        <v>300</v>
      </c>
      <c r="L5202" t="s">
        <v>77</v>
      </c>
      <c r="M5202" t="s">
        <v>78</v>
      </c>
      <c r="N5202" t="s">
        <v>332</v>
      </c>
      <c r="O5202" t="s">
        <v>9242</v>
      </c>
      <c r="P5202" t="s">
        <v>9242</v>
      </c>
      <c r="Q5202" t="s">
        <v>458</v>
      </c>
      <c r="R5202" t="s">
        <v>79</v>
      </c>
      <c r="S5202" t="s">
        <v>25</v>
      </c>
      <c r="T5202" t="s">
        <v>459</v>
      </c>
      <c r="U5202" t="s">
        <v>43</v>
      </c>
      <c r="V5202" t="s">
        <v>80</v>
      </c>
      <c r="W5202">
        <v>26300</v>
      </c>
      <c r="X5202" t="s">
        <v>81</v>
      </c>
      <c r="Y5202">
        <v>300</v>
      </c>
      <c r="Z5202" t="s">
        <v>9243</v>
      </c>
      <c r="AA5202" t="s">
        <v>9243</v>
      </c>
      <c r="AB5202" t="s">
        <v>83</v>
      </c>
      <c r="AC5202" t="s">
        <v>84</v>
      </c>
      <c r="AD5202">
        <f>_xlfn.XLOOKUP(MIS[[#This Row],[TRADING SYMBOL]],[1]Sheet1!$D:$D,[1]Sheet1!$C:$C)</f>
        <v>3.7</v>
      </c>
      <c r="AE5202">
        <f>MIS[[#This Row],[OrderAverageTradedPrice]]*MIS[[#This Row],[OrderQuantity]]</f>
        <v>1095</v>
      </c>
      <c r="AF5202">
        <f>MIS[[#This Row],[LTP]]*MIS[[#This Row],[OrderQuantity]]</f>
        <v>1110</v>
      </c>
      <c r="AG5202">
        <f>IF(MIS[[#This Row],[OrderSide]]="SELL",MIS[[#This Row],[VALUE]]-MIS[[#This Row],[LIVE_VALUE]],MIS[[#This Row],[LIVE_VALUE]]-MIS[[#This Row],[VALUE]])</f>
        <v>15</v>
      </c>
      <c r="AH5202" t="str" cm="1">
        <f t="array" ref="AH5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2" t="str">
        <f>MIS[[#This Row],[TRADING SYMBOL]]</f>
        <v>NIFTY2552226300CE</v>
      </c>
      <c r="AJ5202" t="str">
        <f>IF(RIGHT(MIS[[#This Row],[Main/Hedge]],4)="MAIN","MAIN","HEDGE")</f>
        <v>HEDGE</v>
      </c>
      <c r="AK5202" t="str" cm="1">
        <f t="array" ref="AK5202">_xlfn._xlws.FILTER(Table4[Column1],ISNUMBER(SEARCH(Table4[Column1],MIS[[#This Row],[OrderUniqueIdentifier]])),"")</f>
        <v>LONGSHORT</v>
      </c>
    </row>
    <row r="5203" spans="1:37" x14ac:dyDescent="0.25">
      <c r="A5203" t="s">
        <v>71</v>
      </c>
      <c r="B5203" t="s">
        <v>1235</v>
      </c>
      <c r="C5203" t="s">
        <v>9291</v>
      </c>
      <c r="D5203" t="s">
        <v>72</v>
      </c>
      <c r="E5203" t="s">
        <v>456</v>
      </c>
      <c r="F5203" t="s">
        <v>73</v>
      </c>
      <c r="G5203" t="s">
        <v>74</v>
      </c>
      <c r="H5203" t="s">
        <v>75</v>
      </c>
      <c r="I5203" t="s">
        <v>76</v>
      </c>
      <c r="J5203" t="s">
        <v>77</v>
      </c>
      <c r="K5203">
        <v>300</v>
      </c>
      <c r="L5203" t="s">
        <v>77</v>
      </c>
      <c r="M5203" t="s">
        <v>78</v>
      </c>
      <c r="N5203" t="s">
        <v>332</v>
      </c>
      <c r="O5203" t="s">
        <v>9251</v>
      </c>
      <c r="P5203" t="s">
        <v>9242</v>
      </c>
      <c r="Q5203" t="s">
        <v>458</v>
      </c>
      <c r="R5203" t="s">
        <v>79</v>
      </c>
      <c r="S5203" t="s">
        <v>25</v>
      </c>
      <c r="T5203" t="s">
        <v>459</v>
      </c>
      <c r="U5203" t="s">
        <v>43</v>
      </c>
      <c r="V5203" t="s">
        <v>80</v>
      </c>
      <c r="W5203">
        <v>26300</v>
      </c>
      <c r="X5203" t="s">
        <v>81</v>
      </c>
      <c r="Y5203">
        <v>300</v>
      </c>
      <c r="Z5203" t="s">
        <v>9252</v>
      </c>
      <c r="AA5203" t="s">
        <v>9243</v>
      </c>
      <c r="AB5203" t="s">
        <v>83</v>
      </c>
      <c r="AC5203" t="s">
        <v>84</v>
      </c>
      <c r="AD5203">
        <f>_xlfn.XLOOKUP(MIS[[#This Row],[TRADING SYMBOL]],[1]Sheet1!$D:$D,[1]Sheet1!$C:$C)</f>
        <v>3.7</v>
      </c>
      <c r="AE5203">
        <f>MIS[[#This Row],[OrderAverageTradedPrice]]*MIS[[#This Row],[OrderQuantity]]</f>
        <v>1095</v>
      </c>
      <c r="AF5203">
        <f>MIS[[#This Row],[LTP]]*MIS[[#This Row],[OrderQuantity]]</f>
        <v>1110</v>
      </c>
      <c r="AG5203">
        <f>IF(MIS[[#This Row],[OrderSide]]="SELL",MIS[[#This Row],[VALUE]]-MIS[[#This Row],[LIVE_VALUE]],MIS[[#This Row],[LIVE_VALUE]]-MIS[[#This Row],[VALUE]])</f>
        <v>15</v>
      </c>
      <c r="AH5203" t="str" cm="1">
        <f t="array" ref="AH5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3" t="str">
        <f>MIS[[#This Row],[TRADING SYMBOL]]</f>
        <v>NIFTY2552226300CE</v>
      </c>
      <c r="AJ5203" t="str">
        <f>IF(RIGHT(MIS[[#This Row],[Main/Hedge]],4)="MAIN","MAIN","HEDGE")</f>
        <v>HEDGE</v>
      </c>
      <c r="AK5203" t="str" cm="1">
        <f t="array" ref="AK5203">_xlfn._xlws.FILTER(Table4[Column1],ISNUMBER(SEARCH(Table4[Column1],MIS[[#This Row],[OrderUniqueIdentifier]])),"")</f>
        <v>LONGSHORT</v>
      </c>
    </row>
    <row r="5204" spans="1:37" x14ac:dyDescent="0.25">
      <c r="A5204" t="s">
        <v>1414</v>
      </c>
      <c r="B5204" t="s">
        <v>1431</v>
      </c>
      <c r="C5204" t="s">
        <v>9297</v>
      </c>
      <c r="D5204" t="s">
        <v>72</v>
      </c>
      <c r="E5204" t="s">
        <v>456</v>
      </c>
      <c r="F5204" t="s">
        <v>73</v>
      </c>
      <c r="G5204" t="s">
        <v>74</v>
      </c>
      <c r="H5204" t="s">
        <v>75</v>
      </c>
      <c r="I5204" t="s">
        <v>76</v>
      </c>
      <c r="J5204" t="s">
        <v>77</v>
      </c>
      <c r="K5204">
        <v>75</v>
      </c>
      <c r="L5204" t="s">
        <v>77</v>
      </c>
      <c r="M5204" t="s">
        <v>78</v>
      </c>
      <c r="N5204" t="s">
        <v>332</v>
      </c>
      <c r="O5204" t="s">
        <v>9235</v>
      </c>
      <c r="P5204" t="s">
        <v>9242</v>
      </c>
      <c r="Q5204" t="s">
        <v>458</v>
      </c>
      <c r="R5204" t="s">
        <v>79</v>
      </c>
      <c r="S5204" t="s">
        <v>3960</v>
      </c>
      <c r="T5204" t="s">
        <v>459</v>
      </c>
      <c r="U5204" t="s">
        <v>43</v>
      </c>
      <c r="V5204" t="s">
        <v>80</v>
      </c>
      <c r="W5204">
        <v>26300</v>
      </c>
      <c r="X5204" t="s">
        <v>81</v>
      </c>
      <c r="Y5204">
        <v>75</v>
      </c>
      <c r="Z5204" t="s">
        <v>9236</v>
      </c>
      <c r="AA5204" t="s">
        <v>9243</v>
      </c>
      <c r="AB5204" t="s">
        <v>83</v>
      </c>
      <c r="AC5204" t="s">
        <v>84</v>
      </c>
      <c r="AD5204">
        <f>_xlfn.XLOOKUP(MIS[[#This Row],[TRADING SYMBOL]],[1]Sheet1!$D:$D,[1]Sheet1!$C:$C)</f>
        <v>3.7</v>
      </c>
      <c r="AE5204">
        <f>MIS[[#This Row],[OrderAverageTradedPrice]]*MIS[[#This Row],[OrderQuantity]]</f>
        <v>273.75</v>
      </c>
      <c r="AF5204">
        <f>MIS[[#This Row],[LTP]]*MIS[[#This Row],[OrderQuantity]]</f>
        <v>277.5</v>
      </c>
      <c r="AG5204">
        <f>IF(MIS[[#This Row],[OrderSide]]="SELL",MIS[[#This Row],[VALUE]]-MIS[[#This Row],[LIVE_VALUE]],MIS[[#This Row],[LIVE_VALUE]]-MIS[[#This Row],[VALUE]])</f>
        <v>3.75</v>
      </c>
      <c r="AH5204" t="str" cm="1">
        <f t="array" ref="AH5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4" t="str">
        <f>MIS[[#This Row],[TRADING SYMBOL]]</f>
        <v>NIFTY2552226300CE</v>
      </c>
      <c r="AJ5204" t="str">
        <f>IF(RIGHT(MIS[[#This Row],[Main/Hedge]],4)="MAIN","MAIN","HEDGE")</f>
        <v>HEDGE</v>
      </c>
      <c r="AK5204" t="str" cm="1">
        <f t="array" ref="AK5204">_xlfn._xlws.FILTER(Table4[Column1],ISNUMBER(SEARCH(Table4[Column1],MIS[[#This Row],[OrderUniqueIdentifier]])),"")</f>
        <v>LONGSHORT</v>
      </c>
    </row>
    <row r="5205" spans="1:37" x14ac:dyDescent="0.25">
      <c r="A5205" t="s">
        <v>71</v>
      </c>
      <c r="B5205" t="s">
        <v>491</v>
      </c>
      <c r="C5205" t="s">
        <v>9262</v>
      </c>
      <c r="D5205" t="s">
        <v>72</v>
      </c>
      <c r="E5205" t="s">
        <v>456</v>
      </c>
      <c r="F5205" t="s">
        <v>73</v>
      </c>
      <c r="G5205" t="s">
        <v>74</v>
      </c>
      <c r="H5205" t="s">
        <v>75</v>
      </c>
      <c r="I5205" t="s">
        <v>76</v>
      </c>
      <c r="J5205" t="s">
        <v>77</v>
      </c>
      <c r="K5205">
        <v>450</v>
      </c>
      <c r="L5205" t="s">
        <v>77</v>
      </c>
      <c r="M5205" t="s">
        <v>78</v>
      </c>
      <c r="N5205" t="s">
        <v>332</v>
      </c>
      <c r="O5205" t="s">
        <v>9235</v>
      </c>
      <c r="P5205" t="s">
        <v>9235</v>
      </c>
      <c r="Q5205" t="s">
        <v>458</v>
      </c>
      <c r="R5205" t="s">
        <v>79</v>
      </c>
      <c r="S5205" t="s">
        <v>25</v>
      </c>
      <c r="T5205" t="s">
        <v>459</v>
      </c>
      <c r="U5205" t="s">
        <v>43</v>
      </c>
      <c r="V5205" t="s">
        <v>80</v>
      </c>
      <c r="W5205">
        <v>26300</v>
      </c>
      <c r="X5205" t="s">
        <v>81</v>
      </c>
      <c r="Y5205">
        <v>450</v>
      </c>
      <c r="Z5205" t="s">
        <v>9236</v>
      </c>
      <c r="AA5205" t="s">
        <v>9236</v>
      </c>
      <c r="AB5205" t="s">
        <v>83</v>
      </c>
      <c r="AC5205" t="s">
        <v>84</v>
      </c>
      <c r="AD5205">
        <f>_xlfn.XLOOKUP(MIS[[#This Row],[TRADING SYMBOL]],[1]Sheet1!$D:$D,[1]Sheet1!$C:$C)</f>
        <v>3.7</v>
      </c>
      <c r="AE5205">
        <f>MIS[[#This Row],[OrderAverageTradedPrice]]*MIS[[#This Row],[OrderQuantity]]</f>
        <v>1642.5</v>
      </c>
      <c r="AF5205">
        <f>MIS[[#This Row],[LTP]]*MIS[[#This Row],[OrderQuantity]]</f>
        <v>1665</v>
      </c>
      <c r="AG5205">
        <f>IF(MIS[[#This Row],[OrderSide]]="SELL",MIS[[#This Row],[VALUE]]-MIS[[#This Row],[LIVE_VALUE]],MIS[[#This Row],[LIVE_VALUE]]-MIS[[#This Row],[VALUE]])</f>
        <v>22.5</v>
      </c>
      <c r="AH5205" t="str" cm="1">
        <f t="array" ref="AH5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5" t="str">
        <f>MIS[[#This Row],[TRADING SYMBOL]]</f>
        <v>NIFTY2552226300CE</v>
      </c>
      <c r="AJ5205" t="str">
        <f>IF(RIGHT(MIS[[#This Row],[Main/Hedge]],4)="MAIN","MAIN","HEDGE")</f>
        <v>HEDGE</v>
      </c>
      <c r="AK5205" t="str" cm="1">
        <f t="array" ref="AK5205">_xlfn._xlws.FILTER(Table4[Column1],ISNUMBER(SEARCH(Table4[Column1],MIS[[#This Row],[OrderUniqueIdentifier]])),"")</f>
        <v>LONGSHORT</v>
      </c>
    </row>
    <row r="5206" spans="1:37" x14ac:dyDescent="0.25">
      <c r="A5206" t="s">
        <v>71</v>
      </c>
      <c r="B5206" t="s">
        <v>529</v>
      </c>
      <c r="C5206" t="s">
        <v>9264</v>
      </c>
      <c r="D5206" t="s">
        <v>72</v>
      </c>
      <c r="E5206" t="s">
        <v>456</v>
      </c>
      <c r="F5206" t="s">
        <v>73</v>
      </c>
      <c r="G5206" t="s">
        <v>74</v>
      </c>
      <c r="H5206" t="s">
        <v>75</v>
      </c>
      <c r="I5206" t="s">
        <v>76</v>
      </c>
      <c r="J5206" t="s">
        <v>77</v>
      </c>
      <c r="K5206">
        <v>300</v>
      </c>
      <c r="L5206" t="s">
        <v>77</v>
      </c>
      <c r="M5206" t="s">
        <v>78</v>
      </c>
      <c r="N5206" t="s">
        <v>332</v>
      </c>
      <c r="O5206" t="s">
        <v>9235</v>
      </c>
      <c r="P5206" t="s">
        <v>9235</v>
      </c>
      <c r="Q5206" t="s">
        <v>458</v>
      </c>
      <c r="R5206" t="s">
        <v>79</v>
      </c>
      <c r="S5206" t="s">
        <v>25</v>
      </c>
      <c r="T5206" t="s">
        <v>459</v>
      </c>
      <c r="U5206" t="s">
        <v>43</v>
      </c>
      <c r="V5206" t="s">
        <v>80</v>
      </c>
      <c r="W5206">
        <v>26300</v>
      </c>
      <c r="X5206" t="s">
        <v>81</v>
      </c>
      <c r="Y5206">
        <v>300</v>
      </c>
      <c r="Z5206" t="s">
        <v>9236</v>
      </c>
      <c r="AA5206" t="s">
        <v>9236</v>
      </c>
      <c r="AB5206" t="s">
        <v>83</v>
      </c>
      <c r="AC5206" t="s">
        <v>84</v>
      </c>
      <c r="AD5206">
        <f>_xlfn.XLOOKUP(MIS[[#This Row],[TRADING SYMBOL]],[1]Sheet1!$D:$D,[1]Sheet1!$C:$C)</f>
        <v>3.7</v>
      </c>
      <c r="AE5206">
        <f>MIS[[#This Row],[OrderAverageTradedPrice]]*MIS[[#This Row],[OrderQuantity]]</f>
        <v>1095</v>
      </c>
      <c r="AF5206">
        <f>MIS[[#This Row],[LTP]]*MIS[[#This Row],[OrderQuantity]]</f>
        <v>1110</v>
      </c>
      <c r="AG5206">
        <f>IF(MIS[[#This Row],[OrderSide]]="SELL",MIS[[#This Row],[VALUE]]-MIS[[#This Row],[LIVE_VALUE]],MIS[[#This Row],[LIVE_VALUE]]-MIS[[#This Row],[VALUE]])</f>
        <v>15</v>
      </c>
      <c r="AH5206" t="str" cm="1">
        <f t="array" ref="AH5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6" t="str">
        <f>MIS[[#This Row],[TRADING SYMBOL]]</f>
        <v>NIFTY2552226300CE</v>
      </c>
      <c r="AJ5206" t="str">
        <f>IF(RIGHT(MIS[[#This Row],[Main/Hedge]],4)="MAIN","MAIN","HEDGE")</f>
        <v>HEDGE</v>
      </c>
      <c r="AK5206" t="str" cm="1">
        <f t="array" ref="AK5206">_xlfn._xlws.FILTER(Table4[Column1],ISNUMBER(SEARCH(Table4[Column1],MIS[[#This Row],[OrderUniqueIdentifier]])),"")</f>
        <v>LONGSHORT</v>
      </c>
    </row>
    <row r="5207" spans="1:37" x14ac:dyDescent="0.25">
      <c r="A5207" t="s">
        <v>71</v>
      </c>
      <c r="B5207" t="s">
        <v>619</v>
      </c>
      <c r="C5207" t="s">
        <v>9269</v>
      </c>
      <c r="D5207" t="s">
        <v>72</v>
      </c>
      <c r="E5207" t="s">
        <v>456</v>
      </c>
      <c r="F5207" t="s">
        <v>73</v>
      </c>
      <c r="G5207" t="s">
        <v>74</v>
      </c>
      <c r="H5207" t="s">
        <v>75</v>
      </c>
      <c r="I5207" t="s">
        <v>76</v>
      </c>
      <c r="J5207" t="s">
        <v>77</v>
      </c>
      <c r="K5207">
        <v>150</v>
      </c>
      <c r="L5207" t="s">
        <v>77</v>
      </c>
      <c r="M5207" t="s">
        <v>78</v>
      </c>
      <c r="N5207" t="s">
        <v>332</v>
      </c>
      <c r="O5207" t="s">
        <v>9235</v>
      </c>
      <c r="P5207" t="s">
        <v>9235</v>
      </c>
      <c r="Q5207" t="s">
        <v>458</v>
      </c>
      <c r="R5207" t="s">
        <v>79</v>
      </c>
      <c r="S5207" t="s">
        <v>25</v>
      </c>
      <c r="T5207" t="s">
        <v>459</v>
      </c>
      <c r="U5207" t="s">
        <v>43</v>
      </c>
      <c r="V5207" t="s">
        <v>80</v>
      </c>
      <c r="W5207">
        <v>26300</v>
      </c>
      <c r="X5207" t="s">
        <v>81</v>
      </c>
      <c r="Y5207">
        <v>150</v>
      </c>
      <c r="Z5207" t="s">
        <v>9236</v>
      </c>
      <c r="AA5207" t="s">
        <v>9236</v>
      </c>
      <c r="AB5207" t="s">
        <v>83</v>
      </c>
      <c r="AC5207" t="s">
        <v>84</v>
      </c>
      <c r="AD5207">
        <f>_xlfn.XLOOKUP(MIS[[#This Row],[TRADING SYMBOL]],[1]Sheet1!$D:$D,[1]Sheet1!$C:$C)</f>
        <v>3.7</v>
      </c>
      <c r="AE5207">
        <f>MIS[[#This Row],[OrderAverageTradedPrice]]*MIS[[#This Row],[OrderQuantity]]</f>
        <v>547.5</v>
      </c>
      <c r="AF5207">
        <f>MIS[[#This Row],[LTP]]*MIS[[#This Row],[OrderQuantity]]</f>
        <v>555</v>
      </c>
      <c r="AG5207">
        <f>IF(MIS[[#This Row],[OrderSide]]="SELL",MIS[[#This Row],[VALUE]]-MIS[[#This Row],[LIVE_VALUE]],MIS[[#This Row],[LIVE_VALUE]]-MIS[[#This Row],[VALUE]])</f>
        <v>7.5</v>
      </c>
      <c r="AH5207" t="str" cm="1">
        <f t="array" ref="AH5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7" t="str">
        <f>MIS[[#This Row],[TRADING SYMBOL]]</f>
        <v>NIFTY2552226300CE</v>
      </c>
      <c r="AJ5207" t="str">
        <f>IF(RIGHT(MIS[[#This Row],[Main/Hedge]],4)="MAIN","MAIN","HEDGE")</f>
        <v>HEDGE</v>
      </c>
      <c r="AK5207" t="str" cm="1">
        <f t="array" ref="AK5207">_xlfn._xlws.FILTER(Table4[Column1],ISNUMBER(SEARCH(Table4[Column1],MIS[[#This Row],[OrderUniqueIdentifier]])),"")</f>
        <v>LONGSHORT</v>
      </c>
    </row>
    <row r="5208" spans="1:37" x14ac:dyDescent="0.25">
      <c r="A5208" t="s">
        <v>71</v>
      </c>
      <c r="B5208" t="s">
        <v>629</v>
      </c>
      <c r="C5208" t="s">
        <v>9234</v>
      </c>
      <c r="D5208" t="s">
        <v>72</v>
      </c>
      <c r="E5208" t="s">
        <v>456</v>
      </c>
      <c r="F5208" t="s">
        <v>73</v>
      </c>
      <c r="G5208" t="s">
        <v>74</v>
      </c>
      <c r="H5208" t="s">
        <v>75</v>
      </c>
      <c r="I5208" t="s">
        <v>76</v>
      </c>
      <c r="J5208" t="s">
        <v>77</v>
      </c>
      <c r="K5208">
        <v>75</v>
      </c>
      <c r="L5208" t="s">
        <v>77</v>
      </c>
      <c r="M5208" t="s">
        <v>78</v>
      </c>
      <c r="N5208" t="s">
        <v>332</v>
      </c>
      <c r="O5208" t="s">
        <v>9235</v>
      </c>
      <c r="P5208" t="s">
        <v>9235</v>
      </c>
      <c r="Q5208" t="s">
        <v>458</v>
      </c>
      <c r="R5208" t="s">
        <v>79</v>
      </c>
      <c r="S5208" t="s">
        <v>25</v>
      </c>
      <c r="T5208" t="s">
        <v>459</v>
      </c>
      <c r="U5208" t="s">
        <v>43</v>
      </c>
      <c r="V5208" t="s">
        <v>80</v>
      </c>
      <c r="W5208">
        <v>26300</v>
      </c>
      <c r="X5208" t="s">
        <v>81</v>
      </c>
      <c r="Y5208">
        <v>75</v>
      </c>
      <c r="Z5208" t="s">
        <v>9236</v>
      </c>
      <c r="AA5208" t="s">
        <v>9236</v>
      </c>
      <c r="AB5208" t="s">
        <v>83</v>
      </c>
      <c r="AC5208" t="s">
        <v>84</v>
      </c>
      <c r="AD5208">
        <f>_xlfn.XLOOKUP(MIS[[#This Row],[TRADING SYMBOL]],[1]Sheet1!$D:$D,[1]Sheet1!$C:$C)</f>
        <v>3.7</v>
      </c>
      <c r="AE5208">
        <f>MIS[[#This Row],[OrderAverageTradedPrice]]*MIS[[#This Row],[OrderQuantity]]</f>
        <v>273.75</v>
      </c>
      <c r="AF5208">
        <f>MIS[[#This Row],[LTP]]*MIS[[#This Row],[OrderQuantity]]</f>
        <v>277.5</v>
      </c>
      <c r="AG5208">
        <f>IF(MIS[[#This Row],[OrderSide]]="SELL",MIS[[#This Row],[VALUE]]-MIS[[#This Row],[LIVE_VALUE]],MIS[[#This Row],[LIVE_VALUE]]-MIS[[#This Row],[VALUE]])</f>
        <v>3.75</v>
      </c>
      <c r="AH5208" t="str" cm="1">
        <f t="array" ref="AH5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8" t="str">
        <f>MIS[[#This Row],[TRADING SYMBOL]]</f>
        <v>NIFTY2552226300CE</v>
      </c>
      <c r="AJ5208" t="str">
        <f>IF(RIGHT(MIS[[#This Row],[Main/Hedge]],4)="MAIN","MAIN","HEDGE")</f>
        <v>HEDGE</v>
      </c>
      <c r="AK5208" t="str" cm="1">
        <f t="array" ref="AK5208">_xlfn._xlws.FILTER(Table4[Column1],ISNUMBER(SEARCH(Table4[Column1],MIS[[#This Row],[OrderUniqueIdentifier]])),"")</f>
        <v>LONGSHORT</v>
      </c>
    </row>
    <row r="5209" spans="1:37" x14ac:dyDescent="0.25">
      <c r="A5209" t="s">
        <v>71</v>
      </c>
      <c r="B5209" t="s">
        <v>770</v>
      </c>
      <c r="C5209" t="s">
        <v>9273</v>
      </c>
      <c r="D5209" t="s">
        <v>72</v>
      </c>
      <c r="E5209" t="s">
        <v>456</v>
      </c>
      <c r="F5209" t="s">
        <v>73</v>
      </c>
      <c r="G5209" t="s">
        <v>74</v>
      </c>
      <c r="H5209" t="s">
        <v>75</v>
      </c>
      <c r="I5209" t="s">
        <v>76</v>
      </c>
      <c r="J5209" t="s">
        <v>77</v>
      </c>
      <c r="K5209">
        <v>375</v>
      </c>
      <c r="L5209" t="s">
        <v>77</v>
      </c>
      <c r="M5209" t="s">
        <v>78</v>
      </c>
      <c r="N5209" t="s">
        <v>332</v>
      </c>
      <c r="O5209" t="s">
        <v>9235</v>
      </c>
      <c r="P5209" t="s">
        <v>9235</v>
      </c>
      <c r="Q5209" t="s">
        <v>458</v>
      </c>
      <c r="R5209" t="s">
        <v>79</v>
      </c>
      <c r="S5209" t="s">
        <v>25</v>
      </c>
      <c r="T5209" t="s">
        <v>459</v>
      </c>
      <c r="U5209" t="s">
        <v>43</v>
      </c>
      <c r="V5209" t="s">
        <v>80</v>
      </c>
      <c r="W5209">
        <v>26300</v>
      </c>
      <c r="X5209" t="s">
        <v>81</v>
      </c>
      <c r="Y5209">
        <v>375</v>
      </c>
      <c r="Z5209" t="s">
        <v>9236</v>
      </c>
      <c r="AA5209" t="s">
        <v>9236</v>
      </c>
      <c r="AB5209" t="s">
        <v>83</v>
      </c>
      <c r="AC5209" t="s">
        <v>84</v>
      </c>
      <c r="AD5209">
        <f>_xlfn.XLOOKUP(MIS[[#This Row],[TRADING SYMBOL]],[1]Sheet1!$D:$D,[1]Sheet1!$C:$C)</f>
        <v>3.7</v>
      </c>
      <c r="AE5209">
        <f>MIS[[#This Row],[OrderAverageTradedPrice]]*MIS[[#This Row],[OrderQuantity]]</f>
        <v>1368.75</v>
      </c>
      <c r="AF5209">
        <f>MIS[[#This Row],[LTP]]*MIS[[#This Row],[OrderQuantity]]</f>
        <v>1387.5</v>
      </c>
      <c r="AG5209">
        <f>IF(MIS[[#This Row],[OrderSide]]="SELL",MIS[[#This Row],[VALUE]]-MIS[[#This Row],[LIVE_VALUE]],MIS[[#This Row],[LIVE_VALUE]]-MIS[[#This Row],[VALUE]])</f>
        <v>18.75</v>
      </c>
      <c r="AH5209" t="str" cm="1">
        <f t="array" ref="AH5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9" t="str">
        <f>MIS[[#This Row],[TRADING SYMBOL]]</f>
        <v>NIFTY2552226300CE</v>
      </c>
      <c r="AJ5209" t="str">
        <f>IF(RIGHT(MIS[[#This Row],[Main/Hedge]],4)="MAIN","MAIN","HEDGE")</f>
        <v>HEDGE</v>
      </c>
      <c r="AK5209" t="str" cm="1">
        <f t="array" ref="AK5209">_xlfn._xlws.FILTER(Table4[Column1],ISNUMBER(SEARCH(Table4[Column1],MIS[[#This Row],[OrderUniqueIdentifier]])),"")</f>
        <v>LONGSHORT</v>
      </c>
    </row>
    <row r="5210" spans="1:37" x14ac:dyDescent="0.25">
      <c r="A5210" t="s">
        <v>71</v>
      </c>
      <c r="B5210" t="s">
        <v>847</v>
      </c>
      <c r="C5210" t="s">
        <v>9276</v>
      </c>
      <c r="D5210" t="s">
        <v>72</v>
      </c>
      <c r="E5210" t="s">
        <v>456</v>
      </c>
      <c r="F5210" t="s">
        <v>73</v>
      </c>
      <c r="G5210" t="s">
        <v>74</v>
      </c>
      <c r="H5210" t="s">
        <v>75</v>
      </c>
      <c r="I5210" t="s">
        <v>76</v>
      </c>
      <c r="J5210" t="s">
        <v>77</v>
      </c>
      <c r="K5210">
        <v>675</v>
      </c>
      <c r="L5210" t="s">
        <v>77</v>
      </c>
      <c r="M5210" t="s">
        <v>78</v>
      </c>
      <c r="N5210" t="s">
        <v>332</v>
      </c>
      <c r="O5210" t="s">
        <v>9235</v>
      </c>
      <c r="P5210" t="s">
        <v>9235</v>
      </c>
      <c r="Q5210" t="s">
        <v>458</v>
      </c>
      <c r="R5210" t="s">
        <v>79</v>
      </c>
      <c r="S5210" t="s">
        <v>25</v>
      </c>
      <c r="T5210" t="s">
        <v>459</v>
      </c>
      <c r="U5210" t="s">
        <v>43</v>
      </c>
      <c r="V5210" t="s">
        <v>80</v>
      </c>
      <c r="W5210">
        <v>26300</v>
      </c>
      <c r="X5210" t="s">
        <v>81</v>
      </c>
      <c r="Y5210">
        <v>675</v>
      </c>
      <c r="Z5210" t="s">
        <v>9236</v>
      </c>
      <c r="AA5210" t="s">
        <v>9236</v>
      </c>
      <c r="AB5210" t="s">
        <v>83</v>
      </c>
      <c r="AC5210" t="s">
        <v>84</v>
      </c>
      <c r="AD5210">
        <f>_xlfn.XLOOKUP(MIS[[#This Row],[TRADING SYMBOL]],[1]Sheet1!$D:$D,[1]Sheet1!$C:$C)</f>
        <v>3.7</v>
      </c>
      <c r="AE5210">
        <f>MIS[[#This Row],[OrderAverageTradedPrice]]*MIS[[#This Row],[OrderQuantity]]</f>
        <v>2463.75</v>
      </c>
      <c r="AF5210">
        <f>MIS[[#This Row],[LTP]]*MIS[[#This Row],[OrderQuantity]]</f>
        <v>2497.5</v>
      </c>
      <c r="AG5210">
        <f>IF(MIS[[#This Row],[OrderSide]]="SELL",MIS[[#This Row],[VALUE]]-MIS[[#This Row],[LIVE_VALUE]],MIS[[#This Row],[LIVE_VALUE]]-MIS[[#This Row],[VALUE]])</f>
        <v>33.75</v>
      </c>
      <c r="AH5210" t="str" cm="1">
        <f t="array" ref="AH5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0" t="str">
        <f>MIS[[#This Row],[TRADING SYMBOL]]</f>
        <v>NIFTY2552226300CE</v>
      </c>
      <c r="AJ5210" t="str">
        <f>IF(RIGHT(MIS[[#This Row],[Main/Hedge]],4)="MAIN","MAIN","HEDGE")</f>
        <v>HEDGE</v>
      </c>
      <c r="AK5210" t="str" cm="1">
        <f t="array" ref="AK5210">_xlfn._xlws.FILTER(Table4[Column1],ISNUMBER(SEARCH(Table4[Column1],MIS[[#This Row],[OrderUniqueIdentifier]])),"")</f>
        <v>LONGSHORT</v>
      </c>
    </row>
    <row r="5211" spans="1:37" x14ac:dyDescent="0.25">
      <c r="A5211" t="s">
        <v>71</v>
      </c>
      <c r="B5211" t="s">
        <v>923</v>
      </c>
      <c r="C5211" t="s">
        <v>9279</v>
      </c>
      <c r="D5211" t="s">
        <v>72</v>
      </c>
      <c r="E5211" t="s">
        <v>456</v>
      </c>
      <c r="F5211" t="s">
        <v>73</v>
      </c>
      <c r="G5211" t="s">
        <v>74</v>
      </c>
      <c r="H5211" t="s">
        <v>75</v>
      </c>
      <c r="I5211" t="s">
        <v>76</v>
      </c>
      <c r="J5211" t="s">
        <v>77</v>
      </c>
      <c r="K5211">
        <v>375</v>
      </c>
      <c r="L5211" t="s">
        <v>77</v>
      </c>
      <c r="M5211" t="s">
        <v>78</v>
      </c>
      <c r="N5211" t="s">
        <v>332</v>
      </c>
      <c r="O5211" t="s">
        <v>9235</v>
      </c>
      <c r="P5211" t="s">
        <v>9235</v>
      </c>
      <c r="Q5211" t="s">
        <v>458</v>
      </c>
      <c r="R5211" t="s">
        <v>79</v>
      </c>
      <c r="S5211" t="s">
        <v>25</v>
      </c>
      <c r="T5211" t="s">
        <v>459</v>
      </c>
      <c r="U5211" t="s">
        <v>43</v>
      </c>
      <c r="V5211" t="s">
        <v>80</v>
      </c>
      <c r="W5211">
        <v>26300</v>
      </c>
      <c r="X5211" t="s">
        <v>81</v>
      </c>
      <c r="Y5211">
        <v>375</v>
      </c>
      <c r="Z5211" t="s">
        <v>9236</v>
      </c>
      <c r="AA5211" t="s">
        <v>9236</v>
      </c>
      <c r="AB5211" t="s">
        <v>83</v>
      </c>
      <c r="AC5211" t="s">
        <v>84</v>
      </c>
      <c r="AD5211">
        <f>_xlfn.XLOOKUP(MIS[[#This Row],[TRADING SYMBOL]],[1]Sheet1!$D:$D,[1]Sheet1!$C:$C)</f>
        <v>3.7</v>
      </c>
      <c r="AE5211">
        <f>MIS[[#This Row],[OrderAverageTradedPrice]]*MIS[[#This Row],[OrderQuantity]]</f>
        <v>1368.75</v>
      </c>
      <c r="AF5211">
        <f>MIS[[#This Row],[LTP]]*MIS[[#This Row],[OrderQuantity]]</f>
        <v>1387.5</v>
      </c>
      <c r="AG5211">
        <f>IF(MIS[[#This Row],[OrderSide]]="SELL",MIS[[#This Row],[VALUE]]-MIS[[#This Row],[LIVE_VALUE]],MIS[[#This Row],[LIVE_VALUE]]-MIS[[#This Row],[VALUE]])</f>
        <v>18.75</v>
      </c>
      <c r="AH5211" t="str" cm="1">
        <f t="array" ref="AH5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1" t="str">
        <f>MIS[[#This Row],[TRADING SYMBOL]]</f>
        <v>NIFTY2552226300CE</v>
      </c>
      <c r="AJ5211" t="str">
        <f>IF(RIGHT(MIS[[#This Row],[Main/Hedge]],4)="MAIN","MAIN","HEDGE")</f>
        <v>HEDGE</v>
      </c>
      <c r="AK5211" t="str" cm="1">
        <f t="array" ref="AK5211">_xlfn._xlws.FILTER(Table4[Column1],ISNUMBER(SEARCH(Table4[Column1],MIS[[#This Row],[OrderUniqueIdentifier]])),"")</f>
        <v>LONGSHORT</v>
      </c>
    </row>
    <row r="5212" spans="1:37" x14ac:dyDescent="0.25">
      <c r="A5212" t="s">
        <v>71</v>
      </c>
      <c r="B5212" t="s">
        <v>969</v>
      </c>
      <c r="C5212" t="s">
        <v>9280</v>
      </c>
      <c r="D5212" t="s">
        <v>72</v>
      </c>
      <c r="E5212" t="s">
        <v>456</v>
      </c>
      <c r="F5212" t="s">
        <v>73</v>
      </c>
      <c r="G5212" t="s">
        <v>74</v>
      </c>
      <c r="H5212" t="s">
        <v>75</v>
      </c>
      <c r="I5212" t="s">
        <v>76</v>
      </c>
      <c r="J5212" t="s">
        <v>77</v>
      </c>
      <c r="K5212">
        <v>750</v>
      </c>
      <c r="L5212" t="s">
        <v>77</v>
      </c>
      <c r="M5212" t="s">
        <v>78</v>
      </c>
      <c r="N5212" t="s">
        <v>332</v>
      </c>
      <c r="O5212" t="s">
        <v>9235</v>
      </c>
      <c r="P5212" t="s">
        <v>9235</v>
      </c>
      <c r="Q5212" t="s">
        <v>458</v>
      </c>
      <c r="R5212" t="s">
        <v>79</v>
      </c>
      <c r="S5212" t="s">
        <v>25</v>
      </c>
      <c r="T5212" t="s">
        <v>459</v>
      </c>
      <c r="U5212" t="s">
        <v>43</v>
      </c>
      <c r="V5212" t="s">
        <v>80</v>
      </c>
      <c r="W5212">
        <v>26300</v>
      </c>
      <c r="X5212" t="s">
        <v>81</v>
      </c>
      <c r="Y5212">
        <v>750</v>
      </c>
      <c r="Z5212" t="s">
        <v>9236</v>
      </c>
      <c r="AA5212" t="s">
        <v>9236</v>
      </c>
      <c r="AB5212" t="s">
        <v>83</v>
      </c>
      <c r="AC5212" t="s">
        <v>84</v>
      </c>
      <c r="AD5212">
        <f>_xlfn.XLOOKUP(MIS[[#This Row],[TRADING SYMBOL]],[1]Sheet1!$D:$D,[1]Sheet1!$C:$C)</f>
        <v>3.7</v>
      </c>
      <c r="AE5212">
        <f>MIS[[#This Row],[OrderAverageTradedPrice]]*MIS[[#This Row],[OrderQuantity]]</f>
        <v>2737.5</v>
      </c>
      <c r="AF5212">
        <f>MIS[[#This Row],[LTP]]*MIS[[#This Row],[OrderQuantity]]</f>
        <v>2775</v>
      </c>
      <c r="AG5212">
        <f>IF(MIS[[#This Row],[OrderSide]]="SELL",MIS[[#This Row],[VALUE]]-MIS[[#This Row],[LIVE_VALUE]],MIS[[#This Row],[LIVE_VALUE]]-MIS[[#This Row],[VALUE]])</f>
        <v>37.5</v>
      </c>
      <c r="AH5212" t="str" cm="1">
        <f t="array" ref="AH5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2" t="str">
        <f>MIS[[#This Row],[TRADING SYMBOL]]</f>
        <v>NIFTY2552226300CE</v>
      </c>
      <c r="AJ5212" t="str">
        <f>IF(RIGHT(MIS[[#This Row],[Main/Hedge]],4)="MAIN","MAIN","HEDGE")</f>
        <v>HEDGE</v>
      </c>
      <c r="AK5212" t="str" cm="1">
        <f t="array" ref="AK5212">_xlfn._xlws.FILTER(Table4[Column1],ISNUMBER(SEARCH(Table4[Column1],MIS[[#This Row],[OrderUniqueIdentifier]])),"")</f>
        <v>LONGSHORT</v>
      </c>
    </row>
    <row r="5213" spans="1:37" x14ac:dyDescent="0.25">
      <c r="A5213" t="s">
        <v>71</v>
      </c>
      <c r="B5213" t="s">
        <v>1029</v>
      </c>
      <c r="C5213" t="s">
        <v>9282</v>
      </c>
      <c r="D5213" t="s">
        <v>72</v>
      </c>
      <c r="E5213" t="s">
        <v>456</v>
      </c>
      <c r="F5213" t="s">
        <v>73</v>
      </c>
      <c r="G5213" t="s">
        <v>74</v>
      </c>
      <c r="H5213" t="s">
        <v>75</v>
      </c>
      <c r="I5213" t="s">
        <v>76</v>
      </c>
      <c r="J5213" t="s">
        <v>77</v>
      </c>
      <c r="K5213">
        <v>150</v>
      </c>
      <c r="L5213" t="s">
        <v>77</v>
      </c>
      <c r="M5213" t="s">
        <v>78</v>
      </c>
      <c r="N5213" t="s">
        <v>332</v>
      </c>
      <c r="O5213" t="s">
        <v>9235</v>
      </c>
      <c r="P5213" t="s">
        <v>9235</v>
      </c>
      <c r="Q5213" t="s">
        <v>458</v>
      </c>
      <c r="R5213" t="s">
        <v>79</v>
      </c>
      <c r="S5213" t="s">
        <v>25</v>
      </c>
      <c r="T5213" t="s">
        <v>459</v>
      </c>
      <c r="U5213" t="s">
        <v>43</v>
      </c>
      <c r="V5213" t="s">
        <v>80</v>
      </c>
      <c r="W5213">
        <v>26300</v>
      </c>
      <c r="X5213" t="s">
        <v>81</v>
      </c>
      <c r="Y5213">
        <v>150</v>
      </c>
      <c r="Z5213" t="s">
        <v>9236</v>
      </c>
      <c r="AA5213" t="s">
        <v>9236</v>
      </c>
      <c r="AB5213" t="s">
        <v>83</v>
      </c>
      <c r="AC5213" t="s">
        <v>84</v>
      </c>
      <c r="AD5213">
        <f>_xlfn.XLOOKUP(MIS[[#This Row],[TRADING SYMBOL]],[1]Sheet1!$D:$D,[1]Sheet1!$C:$C)</f>
        <v>3.7</v>
      </c>
      <c r="AE5213">
        <f>MIS[[#This Row],[OrderAverageTradedPrice]]*MIS[[#This Row],[OrderQuantity]]</f>
        <v>547.5</v>
      </c>
      <c r="AF5213">
        <f>MIS[[#This Row],[LTP]]*MIS[[#This Row],[OrderQuantity]]</f>
        <v>555</v>
      </c>
      <c r="AG5213">
        <f>IF(MIS[[#This Row],[OrderSide]]="SELL",MIS[[#This Row],[VALUE]]-MIS[[#This Row],[LIVE_VALUE]],MIS[[#This Row],[LIVE_VALUE]]-MIS[[#This Row],[VALUE]])</f>
        <v>7.5</v>
      </c>
      <c r="AH5213" t="str" cm="1">
        <f t="array" ref="AH5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3" t="str">
        <f>MIS[[#This Row],[TRADING SYMBOL]]</f>
        <v>NIFTY2552226300CE</v>
      </c>
      <c r="AJ5213" t="str">
        <f>IF(RIGHT(MIS[[#This Row],[Main/Hedge]],4)="MAIN","MAIN","HEDGE")</f>
        <v>HEDGE</v>
      </c>
      <c r="AK5213" t="str" cm="1">
        <f t="array" ref="AK5213">_xlfn._xlws.FILTER(Table4[Column1],ISNUMBER(SEARCH(Table4[Column1],MIS[[#This Row],[OrderUniqueIdentifier]])),"")</f>
        <v>LONGSHORT</v>
      </c>
    </row>
    <row r="5214" spans="1:37" x14ac:dyDescent="0.25">
      <c r="A5214" t="s">
        <v>71</v>
      </c>
      <c r="B5214" t="s">
        <v>1093</v>
      </c>
      <c r="C5214" t="s">
        <v>9286</v>
      </c>
      <c r="D5214" t="s">
        <v>72</v>
      </c>
      <c r="E5214" t="s">
        <v>456</v>
      </c>
      <c r="F5214" t="s">
        <v>73</v>
      </c>
      <c r="G5214" t="s">
        <v>74</v>
      </c>
      <c r="H5214" t="s">
        <v>75</v>
      </c>
      <c r="I5214" t="s">
        <v>76</v>
      </c>
      <c r="J5214" t="s">
        <v>77</v>
      </c>
      <c r="K5214">
        <v>300</v>
      </c>
      <c r="L5214" t="s">
        <v>77</v>
      </c>
      <c r="M5214" t="s">
        <v>78</v>
      </c>
      <c r="N5214" t="s">
        <v>332</v>
      </c>
      <c r="O5214" t="s">
        <v>9235</v>
      </c>
      <c r="P5214" t="s">
        <v>9235</v>
      </c>
      <c r="Q5214" t="s">
        <v>458</v>
      </c>
      <c r="R5214" t="s">
        <v>79</v>
      </c>
      <c r="S5214" t="s">
        <v>25</v>
      </c>
      <c r="T5214" t="s">
        <v>459</v>
      </c>
      <c r="U5214" t="s">
        <v>43</v>
      </c>
      <c r="V5214" t="s">
        <v>80</v>
      </c>
      <c r="W5214">
        <v>26300</v>
      </c>
      <c r="X5214" t="s">
        <v>81</v>
      </c>
      <c r="Y5214">
        <v>300</v>
      </c>
      <c r="Z5214" t="s">
        <v>9236</v>
      </c>
      <c r="AA5214" t="s">
        <v>9236</v>
      </c>
      <c r="AB5214" t="s">
        <v>83</v>
      </c>
      <c r="AC5214" t="s">
        <v>84</v>
      </c>
      <c r="AD5214">
        <f>_xlfn.XLOOKUP(MIS[[#This Row],[TRADING SYMBOL]],[1]Sheet1!$D:$D,[1]Sheet1!$C:$C)</f>
        <v>3.7</v>
      </c>
      <c r="AE5214">
        <f>MIS[[#This Row],[OrderAverageTradedPrice]]*MIS[[#This Row],[OrderQuantity]]</f>
        <v>1095</v>
      </c>
      <c r="AF5214">
        <f>MIS[[#This Row],[LTP]]*MIS[[#This Row],[OrderQuantity]]</f>
        <v>1110</v>
      </c>
      <c r="AG5214">
        <f>IF(MIS[[#This Row],[OrderSide]]="SELL",MIS[[#This Row],[VALUE]]-MIS[[#This Row],[LIVE_VALUE]],MIS[[#This Row],[LIVE_VALUE]]-MIS[[#This Row],[VALUE]])</f>
        <v>15</v>
      </c>
      <c r="AH5214" t="str" cm="1">
        <f t="array" ref="AH5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4" t="str">
        <f>MIS[[#This Row],[TRADING SYMBOL]]</f>
        <v>NIFTY2552226300CE</v>
      </c>
      <c r="AJ5214" t="str">
        <f>IF(RIGHT(MIS[[#This Row],[Main/Hedge]],4)="MAIN","MAIN","HEDGE")</f>
        <v>HEDGE</v>
      </c>
      <c r="AK5214" t="str" cm="1">
        <f t="array" ref="AK5214">_xlfn._xlws.FILTER(Table4[Column1],ISNUMBER(SEARCH(Table4[Column1],MIS[[#This Row],[OrderUniqueIdentifier]])),"")</f>
        <v>LONGSHORT</v>
      </c>
    </row>
    <row r="5215" spans="1:37" x14ac:dyDescent="0.25">
      <c r="A5215" t="s">
        <v>71</v>
      </c>
      <c r="B5215" t="s">
        <v>1153</v>
      </c>
      <c r="C5215" t="s">
        <v>9288</v>
      </c>
      <c r="D5215" t="s">
        <v>72</v>
      </c>
      <c r="E5215" t="s">
        <v>456</v>
      </c>
      <c r="F5215" t="s">
        <v>73</v>
      </c>
      <c r="G5215" t="s">
        <v>74</v>
      </c>
      <c r="H5215" t="s">
        <v>75</v>
      </c>
      <c r="I5215" t="s">
        <v>76</v>
      </c>
      <c r="J5215" t="s">
        <v>77</v>
      </c>
      <c r="K5215">
        <v>150</v>
      </c>
      <c r="L5215" t="s">
        <v>77</v>
      </c>
      <c r="M5215" t="s">
        <v>78</v>
      </c>
      <c r="N5215" t="s">
        <v>332</v>
      </c>
      <c r="O5215" t="s">
        <v>9235</v>
      </c>
      <c r="P5215" t="s">
        <v>9235</v>
      </c>
      <c r="Q5215" t="s">
        <v>458</v>
      </c>
      <c r="R5215" t="s">
        <v>79</v>
      </c>
      <c r="S5215" t="s">
        <v>25</v>
      </c>
      <c r="T5215" t="s">
        <v>459</v>
      </c>
      <c r="U5215" t="s">
        <v>43</v>
      </c>
      <c r="V5215" t="s">
        <v>80</v>
      </c>
      <c r="W5215">
        <v>26300</v>
      </c>
      <c r="X5215" t="s">
        <v>81</v>
      </c>
      <c r="Y5215">
        <v>150</v>
      </c>
      <c r="Z5215" t="s">
        <v>9236</v>
      </c>
      <c r="AA5215" t="s">
        <v>9236</v>
      </c>
      <c r="AB5215" t="s">
        <v>83</v>
      </c>
      <c r="AC5215" t="s">
        <v>84</v>
      </c>
      <c r="AD5215">
        <f>_xlfn.XLOOKUP(MIS[[#This Row],[TRADING SYMBOL]],[1]Sheet1!$D:$D,[1]Sheet1!$C:$C)</f>
        <v>3.7</v>
      </c>
      <c r="AE5215">
        <f>MIS[[#This Row],[OrderAverageTradedPrice]]*MIS[[#This Row],[OrderQuantity]]</f>
        <v>547.5</v>
      </c>
      <c r="AF5215">
        <f>MIS[[#This Row],[LTP]]*MIS[[#This Row],[OrderQuantity]]</f>
        <v>555</v>
      </c>
      <c r="AG5215">
        <f>IF(MIS[[#This Row],[OrderSide]]="SELL",MIS[[#This Row],[VALUE]]-MIS[[#This Row],[LIVE_VALUE]],MIS[[#This Row],[LIVE_VALUE]]-MIS[[#This Row],[VALUE]])</f>
        <v>7.5</v>
      </c>
      <c r="AH5215" t="str" cm="1">
        <f t="array" ref="AH5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5" t="str">
        <f>MIS[[#This Row],[TRADING SYMBOL]]</f>
        <v>NIFTY2552226300CE</v>
      </c>
      <c r="AJ5215" t="str">
        <f>IF(RIGHT(MIS[[#This Row],[Main/Hedge]],4)="MAIN","MAIN","HEDGE")</f>
        <v>HEDGE</v>
      </c>
      <c r="AK5215" t="str" cm="1">
        <f t="array" ref="AK5215">_xlfn._xlws.FILTER(Table4[Column1],ISNUMBER(SEARCH(Table4[Column1],MIS[[#This Row],[OrderUniqueIdentifier]])),"")</f>
        <v>LONGSHORT</v>
      </c>
    </row>
    <row r="5216" spans="1:37" x14ac:dyDescent="0.25">
      <c r="A5216" t="s">
        <v>71</v>
      </c>
      <c r="B5216" t="s">
        <v>1202</v>
      </c>
      <c r="C5216" t="s">
        <v>9290</v>
      </c>
      <c r="D5216" t="s">
        <v>72</v>
      </c>
      <c r="E5216" t="s">
        <v>456</v>
      </c>
      <c r="F5216" t="s">
        <v>73</v>
      </c>
      <c r="G5216" t="s">
        <v>74</v>
      </c>
      <c r="H5216" t="s">
        <v>75</v>
      </c>
      <c r="I5216" t="s">
        <v>76</v>
      </c>
      <c r="J5216" t="s">
        <v>77</v>
      </c>
      <c r="K5216">
        <v>75</v>
      </c>
      <c r="L5216" t="s">
        <v>77</v>
      </c>
      <c r="M5216" t="s">
        <v>78</v>
      </c>
      <c r="N5216" t="s">
        <v>332</v>
      </c>
      <c r="O5216" t="s">
        <v>9235</v>
      </c>
      <c r="P5216" t="s">
        <v>9235</v>
      </c>
      <c r="Q5216" t="s">
        <v>458</v>
      </c>
      <c r="R5216" t="s">
        <v>79</v>
      </c>
      <c r="S5216" t="s">
        <v>25</v>
      </c>
      <c r="T5216" t="s">
        <v>459</v>
      </c>
      <c r="U5216" t="s">
        <v>43</v>
      </c>
      <c r="V5216" t="s">
        <v>80</v>
      </c>
      <c r="W5216">
        <v>26300</v>
      </c>
      <c r="X5216" t="s">
        <v>81</v>
      </c>
      <c r="Y5216">
        <v>75</v>
      </c>
      <c r="Z5216" t="s">
        <v>9236</v>
      </c>
      <c r="AA5216" t="s">
        <v>9236</v>
      </c>
      <c r="AB5216" t="s">
        <v>83</v>
      </c>
      <c r="AC5216" t="s">
        <v>84</v>
      </c>
      <c r="AD5216">
        <f>_xlfn.XLOOKUP(MIS[[#This Row],[TRADING SYMBOL]],[1]Sheet1!$D:$D,[1]Sheet1!$C:$C)</f>
        <v>3.7</v>
      </c>
      <c r="AE5216">
        <f>MIS[[#This Row],[OrderAverageTradedPrice]]*MIS[[#This Row],[OrderQuantity]]</f>
        <v>273.75</v>
      </c>
      <c r="AF5216">
        <f>MIS[[#This Row],[LTP]]*MIS[[#This Row],[OrderQuantity]]</f>
        <v>277.5</v>
      </c>
      <c r="AG5216">
        <f>IF(MIS[[#This Row],[OrderSide]]="SELL",MIS[[#This Row],[VALUE]]-MIS[[#This Row],[LIVE_VALUE]],MIS[[#This Row],[LIVE_VALUE]]-MIS[[#This Row],[VALUE]])</f>
        <v>3.75</v>
      </c>
      <c r="AH5216" t="str" cm="1">
        <f t="array" ref="AH5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6" t="str">
        <f>MIS[[#This Row],[TRADING SYMBOL]]</f>
        <v>NIFTY2552226300CE</v>
      </c>
      <c r="AJ5216" t="str">
        <f>IF(RIGHT(MIS[[#This Row],[Main/Hedge]],4)="MAIN","MAIN","HEDGE")</f>
        <v>HEDGE</v>
      </c>
      <c r="AK5216" t="str" cm="1">
        <f t="array" ref="AK5216">_xlfn._xlws.FILTER(Table4[Column1],ISNUMBER(SEARCH(Table4[Column1],MIS[[#This Row],[OrderUniqueIdentifier]])),"")</f>
        <v>LONGSHORT</v>
      </c>
    </row>
    <row r="5217" spans="1:37" x14ac:dyDescent="0.25">
      <c r="A5217" t="s">
        <v>71</v>
      </c>
      <c r="B5217" t="s">
        <v>515</v>
      </c>
      <c r="C5217" t="s">
        <v>9263</v>
      </c>
      <c r="D5217" t="s">
        <v>72</v>
      </c>
      <c r="E5217" t="s">
        <v>456</v>
      </c>
      <c r="F5217" t="s">
        <v>73</v>
      </c>
      <c r="G5217" t="s">
        <v>74</v>
      </c>
      <c r="H5217" t="s">
        <v>75</v>
      </c>
      <c r="I5217" t="s">
        <v>76</v>
      </c>
      <c r="J5217" t="s">
        <v>77</v>
      </c>
      <c r="K5217">
        <v>675</v>
      </c>
      <c r="L5217" t="s">
        <v>77</v>
      </c>
      <c r="M5217" t="s">
        <v>78</v>
      </c>
      <c r="N5217" t="s">
        <v>332</v>
      </c>
      <c r="O5217" t="s">
        <v>9254</v>
      </c>
      <c r="P5217" t="s">
        <v>9254</v>
      </c>
      <c r="Q5217" t="s">
        <v>458</v>
      </c>
      <c r="R5217" t="s">
        <v>79</v>
      </c>
      <c r="S5217" t="s">
        <v>25</v>
      </c>
      <c r="T5217" t="s">
        <v>459</v>
      </c>
      <c r="U5217" t="s">
        <v>43</v>
      </c>
      <c r="V5217" t="s">
        <v>80</v>
      </c>
      <c r="W5217">
        <v>26300</v>
      </c>
      <c r="X5217" t="s">
        <v>81</v>
      </c>
      <c r="Y5217">
        <v>675</v>
      </c>
      <c r="Z5217" t="s">
        <v>9255</v>
      </c>
      <c r="AA5217" t="s">
        <v>9255</v>
      </c>
      <c r="AB5217" t="s">
        <v>83</v>
      </c>
      <c r="AC5217" t="s">
        <v>84</v>
      </c>
      <c r="AD5217">
        <f>_xlfn.XLOOKUP(MIS[[#This Row],[TRADING SYMBOL]],[1]Sheet1!$D:$D,[1]Sheet1!$C:$C)</f>
        <v>3.7</v>
      </c>
      <c r="AE5217">
        <f>MIS[[#This Row],[OrderAverageTradedPrice]]*MIS[[#This Row],[OrderQuantity]]</f>
        <v>2463.75</v>
      </c>
      <c r="AF5217">
        <f>MIS[[#This Row],[LTP]]*MIS[[#This Row],[OrderQuantity]]</f>
        <v>2497.5</v>
      </c>
      <c r="AG5217">
        <f>IF(MIS[[#This Row],[OrderSide]]="SELL",MIS[[#This Row],[VALUE]]-MIS[[#This Row],[LIVE_VALUE]],MIS[[#This Row],[LIVE_VALUE]]-MIS[[#This Row],[VALUE]])</f>
        <v>33.75</v>
      </c>
      <c r="AH5217" t="str" cm="1">
        <f t="array" ref="AH5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7" t="str">
        <f>MIS[[#This Row],[TRADING SYMBOL]]</f>
        <v>NIFTY2552226300CE</v>
      </c>
      <c r="AJ5217" t="str">
        <f>IF(RIGHT(MIS[[#This Row],[Main/Hedge]],4)="MAIN","MAIN","HEDGE")</f>
        <v>HEDGE</v>
      </c>
      <c r="AK5217" t="str" cm="1">
        <f t="array" ref="AK5217">_xlfn._xlws.FILTER(Table4[Column1],ISNUMBER(SEARCH(Table4[Column1],MIS[[#This Row],[OrderUniqueIdentifier]])),"")</f>
        <v>LONGSHORT</v>
      </c>
    </row>
    <row r="5218" spans="1:37" x14ac:dyDescent="0.25">
      <c r="A5218" t="s">
        <v>71</v>
      </c>
      <c r="B5218" t="s">
        <v>642</v>
      </c>
      <c r="C5218" t="s">
        <v>9271</v>
      </c>
      <c r="D5218" t="s">
        <v>72</v>
      </c>
      <c r="E5218" t="s">
        <v>456</v>
      </c>
      <c r="F5218" t="s">
        <v>73</v>
      </c>
      <c r="G5218" t="s">
        <v>74</v>
      </c>
      <c r="H5218" t="s">
        <v>75</v>
      </c>
      <c r="I5218" t="s">
        <v>76</v>
      </c>
      <c r="J5218" t="s">
        <v>77</v>
      </c>
      <c r="K5218">
        <v>675</v>
      </c>
      <c r="L5218" t="s">
        <v>77</v>
      </c>
      <c r="M5218" t="s">
        <v>78</v>
      </c>
      <c r="N5218" t="s">
        <v>332</v>
      </c>
      <c r="O5218" t="s">
        <v>9254</v>
      </c>
      <c r="P5218" t="s">
        <v>9254</v>
      </c>
      <c r="Q5218" t="s">
        <v>458</v>
      </c>
      <c r="R5218" t="s">
        <v>79</v>
      </c>
      <c r="S5218" t="s">
        <v>25</v>
      </c>
      <c r="T5218" t="s">
        <v>459</v>
      </c>
      <c r="U5218" t="s">
        <v>43</v>
      </c>
      <c r="V5218" t="s">
        <v>80</v>
      </c>
      <c r="W5218">
        <v>26300</v>
      </c>
      <c r="X5218" t="s">
        <v>81</v>
      </c>
      <c r="Y5218">
        <v>675</v>
      </c>
      <c r="Z5218" t="s">
        <v>9255</v>
      </c>
      <c r="AA5218" t="s">
        <v>9255</v>
      </c>
      <c r="AB5218" t="s">
        <v>83</v>
      </c>
      <c r="AC5218" t="s">
        <v>84</v>
      </c>
      <c r="AD5218">
        <f>_xlfn.XLOOKUP(MIS[[#This Row],[TRADING SYMBOL]],[1]Sheet1!$D:$D,[1]Sheet1!$C:$C)</f>
        <v>3.7</v>
      </c>
      <c r="AE5218">
        <f>MIS[[#This Row],[OrderAverageTradedPrice]]*MIS[[#This Row],[OrderQuantity]]</f>
        <v>2463.75</v>
      </c>
      <c r="AF5218">
        <f>MIS[[#This Row],[LTP]]*MIS[[#This Row],[OrderQuantity]]</f>
        <v>2497.5</v>
      </c>
      <c r="AG5218">
        <f>IF(MIS[[#This Row],[OrderSide]]="SELL",MIS[[#This Row],[VALUE]]-MIS[[#This Row],[LIVE_VALUE]],MIS[[#This Row],[LIVE_VALUE]]-MIS[[#This Row],[VALUE]])</f>
        <v>33.75</v>
      </c>
      <c r="AH5218" t="str" cm="1">
        <f t="array" ref="AH5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8" t="str">
        <f>MIS[[#This Row],[TRADING SYMBOL]]</f>
        <v>NIFTY2552226300CE</v>
      </c>
      <c r="AJ5218" t="str">
        <f>IF(RIGHT(MIS[[#This Row],[Main/Hedge]],4)="MAIN","MAIN","HEDGE")</f>
        <v>HEDGE</v>
      </c>
      <c r="AK5218" t="str" cm="1">
        <f t="array" ref="AK5218">_xlfn._xlws.FILTER(Table4[Column1],ISNUMBER(SEARCH(Table4[Column1],MIS[[#This Row],[OrderUniqueIdentifier]])),"")</f>
        <v>LONGSHORT</v>
      </c>
    </row>
    <row r="5219" spans="1:37" x14ac:dyDescent="0.25">
      <c r="A5219" t="s">
        <v>71</v>
      </c>
      <c r="B5219" t="s">
        <v>779</v>
      </c>
      <c r="C5219" t="s">
        <v>9274</v>
      </c>
      <c r="D5219" t="s">
        <v>72</v>
      </c>
      <c r="E5219" t="s">
        <v>456</v>
      </c>
      <c r="F5219" t="s">
        <v>73</v>
      </c>
      <c r="G5219" t="s">
        <v>74</v>
      </c>
      <c r="H5219" t="s">
        <v>75</v>
      </c>
      <c r="I5219" t="s">
        <v>76</v>
      </c>
      <c r="J5219" t="s">
        <v>77</v>
      </c>
      <c r="K5219">
        <v>150</v>
      </c>
      <c r="L5219" t="s">
        <v>77</v>
      </c>
      <c r="M5219" t="s">
        <v>78</v>
      </c>
      <c r="N5219" t="s">
        <v>332</v>
      </c>
      <c r="O5219" t="s">
        <v>9254</v>
      </c>
      <c r="P5219" t="s">
        <v>9254</v>
      </c>
      <c r="Q5219" t="s">
        <v>458</v>
      </c>
      <c r="R5219" t="s">
        <v>79</v>
      </c>
      <c r="S5219" t="s">
        <v>25</v>
      </c>
      <c r="T5219" t="s">
        <v>459</v>
      </c>
      <c r="U5219" t="s">
        <v>43</v>
      </c>
      <c r="V5219" t="s">
        <v>80</v>
      </c>
      <c r="W5219">
        <v>26300</v>
      </c>
      <c r="X5219" t="s">
        <v>81</v>
      </c>
      <c r="Y5219">
        <v>150</v>
      </c>
      <c r="Z5219" t="s">
        <v>9255</v>
      </c>
      <c r="AA5219" t="s">
        <v>9255</v>
      </c>
      <c r="AB5219" t="s">
        <v>83</v>
      </c>
      <c r="AC5219" t="s">
        <v>84</v>
      </c>
      <c r="AD5219">
        <f>_xlfn.XLOOKUP(MIS[[#This Row],[TRADING SYMBOL]],[1]Sheet1!$D:$D,[1]Sheet1!$C:$C)</f>
        <v>3.7</v>
      </c>
      <c r="AE5219">
        <f>MIS[[#This Row],[OrderAverageTradedPrice]]*MIS[[#This Row],[OrderQuantity]]</f>
        <v>547.5</v>
      </c>
      <c r="AF5219">
        <f>MIS[[#This Row],[LTP]]*MIS[[#This Row],[OrderQuantity]]</f>
        <v>555</v>
      </c>
      <c r="AG5219">
        <f>IF(MIS[[#This Row],[OrderSide]]="SELL",MIS[[#This Row],[VALUE]]-MIS[[#This Row],[LIVE_VALUE]],MIS[[#This Row],[LIVE_VALUE]]-MIS[[#This Row],[VALUE]])</f>
        <v>7.5</v>
      </c>
      <c r="AH5219" t="str" cm="1">
        <f t="array" ref="AH5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9" t="str">
        <f>MIS[[#This Row],[TRADING SYMBOL]]</f>
        <v>NIFTY2552226300CE</v>
      </c>
      <c r="AJ5219" t="str">
        <f>IF(RIGHT(MIS[[#This Row],[Main/Hedge]],4)="MAIN","MAIN","HEDGE")</f>
        <v>HEDGE</v>
      </c>
      <c r="AK5219" t="str" cm="1">
        <f t="array" ref="AK5219">_xlfn._xlws.FILTER(Table4[Column1],ISNUMBER(SEARCH(Table4[Column1],MIS[[#This Row],[OrderUniqueIdentifier]])),"")</f>
        <v>LONGSHORT</v>
      </c>
    </row>
    <row r="5220" spans="1:37" x14ac:dyDescent="0.25">
      <c r="A5220" t="s">
        <v>71</v>
      </c>
      <c r="B5220" t="s">
        <v>1077</v>
      </c>
      <c r="C5220" t="s">
        <v>9285</v>
      </c>
      <c r="D5220" t="s">
        <v>72</v>
      </c>
      <c r="E5220" t="s">
        <v>456</v>
      </c>
      <c r="F5220" t="s">
        <v>73</v>
      </c>
      <c r="G5220" t="s">
        <v>74</v>
      </c>
      <c r="H5220" t="s">
        <v>75</v>
      </c>
      <c r="I5220" t="s">
        <v>76</v>
      </c>
      <c r="J5220" t="s">
        <v>77</v>
      </c>
      <c r="K5220">
        <v>600</v>
      </c>
      <c r="L5220" t="s">
        <v>77</v>
      </c>
      <c r="M5220" t="s">
        <v>78</v>
      </c>
      <c r="N5220" t="s">
        <v>332</v>
      </c>
      <c r="O5220" t="s">
        <v>9235</v>
      </c>
      <c r="P5220" t="s">
        <v>9254</v>
      </c>
      <c r="Q5220" t="s">
        <v>458</v>
      </c>
      <c r="R5220" t="s">
        <v>79</v>
      </c>
      <c r="S5220" t="s">
        <v>25</v>
      </c>
      <c r="T5220" t="s">
        <v>459</v>
      </c>
      <c r="U5220" t="s">
        <v>43</v>
      </c>
      <c r="V5220" t="s">
        <v>80</v>
      </c>
      <c r="W5220">
        <v>26300</v>
      </c>
      <c r="X5220" t="s">
        <v>81</v>
      </c>
      <c r="Y5220">
        <v>600</v>
      </c>
      <c r="Z5220" t="s">
        <v>9236</v>
      </c>
      <c r="AA5220" t="s">
        <v>9255</v>
      </c>
      <c r="AB5220" t="s">
        <v>83</v>
      </c>
      <c r="AC5220" t="s">
        <v>84</v>
      </c>
      <c r="AD5220">
        <f>_xlfn.XLOOKUP(MIS[[#This Row],[TRADING SYMBOL]],[1]Sheet1!$D:$D,[1]Sheet1!$C:$C)</f>
        <v>3.7</v>
      </c>
      <c r="AE5220">
        <f>MIS[[#This Row],[OrderAverageTradedPrice]]*MIS[[#This Row],[OrderQuantity]]</f>
        <v>2190</v>
      </c>
      <c r="AF5220">
        <f>MIS[[#This Row],[LTP]]*MIS[[#This Row],[OrderQuantity]]</f>
        <v>2220</v>
      </c>
      <c r="AG5220">
        <f>IF(MIS[[#This Row],[OrderSide]]="SELL",MIS[[#This Row],[VALUE]]-MIS[[#This Row],[LIVE_VALUE]],MIS[[#This Row],[LIVE_VALUE]]-MIS[[#This Row],[VALUE]])</f>
        <v>30</v>
      </c>
      <c r="AH5220" t="str" cm="1">
        <f t="array" ref="AH5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0" t="str">
        <f>MIS[[#This Row],[TRADING SYMBOL]]</f>
        <v>NIFTY2552226300CE</v>
      </c>
      <c r="AJ5220" t="str">
        <f>IF(RIGHT(MIS[[#This Row],[Main/Hedge]],4)="MAIN","MAIN","HEDGE")</f>
        <v>HEDGE</v>
      </c>
      <c r="AK5220" t="str" cm="1">
        <f t="array" ref="AK5220">_xlfn._xlws.FILTER(Table4[Column1],ISNUMBER(SEARCH(Table4[Column1],MIS[[#This Row],[OrderUniqueIdentifier]])),"")</f>
        <v>LONGSHORT</v>
      </c>
    </row>
    <row r="5221" spans="1:37" x14ac:dyDescent="0.25">
      <c r="A5221" t="s">
        <v>71</v>
      </c>
      <c r="B5221" t="s">
        <v>1135</v>
      </c>
      <c r="C5221" t="s">
        <v>9287</v>
      </c>
      <c r="D5221" t="s">
        <v>72</v>
      </c>
      <c r="E5221" t="s">
        <v>456</v>
      </c>
      <c r="F5221" t="s">
        <v>73</v>
      </c>
      <c r="G5221" t="s">
        <v>74</v>
      </c>
      <c r="H5221" t="s">
        <v>75</v>
      </c>
      <c r="I5221" t="s">
        <v>76</v>
      </c>
      <c r="J5221" t="s">
        <v>77</v>
      </c>
      <c r="K5221">
        <v>525</v>
      </c>
      <c r="L5221" t="s">
        <v>77</v>
      </c>
      <c r="M5221" t="s">
        <v>78</v>
      </c>
      <c r="N5221" t="s">
        <v>332</v>
      </c>
      <c r="O5221" t="s">
        <v>9254</v>
      </c>
      <c r="P5221" t="s">
        <v>9254</v>
      </c>
      <c r="Q5221" t="s">
        <v>458</v>
      </c>
      <c r="R5221" t="s">
        <v>79</v>
      </c>
      <c r="S5221" t="s">
        <v>25</v>
      </c>
      <c r="T5221" t="s">
        <v>459</v>
      </c>
      <c r="U5221" t="s">
        <v>43</v>
      </c>
      <c r="V5221" t="s">
        <v>80</v>
      </c>
      <c r="W5221">
        <v>26300</v>
      </c>
      <c r="X5221" t="s">
        <v>81</v>
      </c>
      <c r="Y5221">
        <v>525</v>
      </c>
      <c r="Z5221" t="s">
        <v>9255</v>
      </c>
      <c r="AA5221" t="s">
        <v>9255</v>
      </c>
      <c r="AB5221" t="s">
        <v>83</v>
      </c>
      <c r="AC5221" t="s">
        <v>84</v>
      </c>
      <c r="AD5221">
        <f>_xlfn.XLOOKUP(MIS[[#This Row],[TRADING SYMBOL]],[1]Sheet1!$D:$D,[1]Sheet1!$C:$C)</f>
        <v>3.7</v>
      </c>
      <c r="AE5221">
        <f>MIS[[#This Row],[OrderAverageTradedPrice]]*MIS[[#This Row],[OrderQuantity]]</f>
        <v>1916.25</v>
      </c>
      <c r="AF5221">
        <f>MIS[[#This Row],[LTP]]*MIS[[#This Row],[OrderQuantity]]</f>
        <v>1942.5</v>
      </c>
      <c r="AG5221">
        <f>IF(MIS[[#This Row],[OrderSide]]="SELL",MIS[[#This Row],[VALUE]]-MIS[[#This Row],[LIVE_VALUE]],MIS[[#This Row],[LIVE_VALUE]]-MIS[[#This Row],[VALUE]])</f>
        <v>26.25</v>
      </c>
      <c r="AH5221" t="str" cm="1">
        <f t="array" ref="AH5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1" t="str">
        <f>MIS[[#This Row],[TRADING SYMBOL]]</f>
        <v>NIFTY2552226300CE</v>
      </c>
      <c r="AJ5221" t="str">
        <f>IF(RIGHT(MIS[[#This Row],[Main/Hedge]],4)="MAIN","MAIN","HEDGE")</f>
        <v>HEDGE</v>
      </c>
      <c r="AK5221" t="str" cm="1">
        <f t="array" ref="AK5221">_xlfn._xlws.FILTER(Table4[Column1],ISNUMBER(SEARCH(Table4[Column1],MIS[[#This Row],[OrderUniqueIdentifier]])),"")</f>
        <v>LONGSHORT</v>
      </c>
    </row>
    <row r="5222" spans="1:37" x14ac:dyDescent="0.25">
      <c r="A5222" t="s">
        <v>71</v>
      </c>
      <c r="B5222" t="s">
        <v>1178</v>
      </c>
      <c r="C5222" t="s">
        <v>9289</v>
      </c>
      <c r="D5222" t="s">
        <v>72</v>
      </c>
      <c r="E5222" t="s">
        <v>456</v>
      </c>
      <c r="F5222" t="s">
        <v>73</v>
      </c>
      <c r="G5222" t="s">
        <v>74</v>
      </c>
      <c r="H5222" t="s">
        <v>75</v>
      </c>
      <c r="I5222" t="s">
        <v>76</v>
      </c>
      <c r="J5222" t="s">
        <v>77</v>
      </c>
      <c r="K5222">
        <v>450</v>
      </c>
      <c r="L5222" t="s">
        <v>77</v>
      </c>
      <c r="M5222" t="s">
        <v>78</v>
      </c>
      <c r="N5222" t="s">
        <v>332</v>
      </c>
      <c r="O5222" t="s">
        <v>9254</v>
      </c>
      <c r="P5222" t="s">
        <v>9254</v>
      </c>
      <c r="Q5222" t="s">
        <v>458</v>
      </c>
      <c r="R5222" t="s">
        <v>79</v>
      </c>
      <c r="S5222" t="s">
        <v>25</v>
      </c>
      <c r="T5222" t="s">
        <v>459</v>
      </c>
      <c r="U5222" t="s">
        <v>43</v>
      </c>
      <c r="V5222" t="s">
        <v>80</v>
      </c>
      <c r="W5222">
        <v>26300</v>
      </c>
      <c r="X5222" t="s">
        <v>81</v>
      </c>
      <c r="Y5222">
        <v>450</v>
      </c>
      <c r="Z5222" t="s">
        <v>9255</v>
      </c>
      <c r="AA5222" t="s">
        <v>9255</v>
      </c>
      <c r="AB5222" t="s">
        <v>83</v>
      </c>
      <c r="AC5222" t="s">
        <v>84</v>
      </c>
      <c r="AD5222">
        <f>_xlfn.XLOOKUP(MIS[[#This Row],[TRADING SYMBOL]],[1]Sheet1!$D:$D,[1]Sheet1!$C:$C)</f>
        <v>3.7</v>
      </c>
      <c r="AE5222">
        <f>MIS[[#This Row],[OrderAverageTradedPrice]]*MIS[[#This Row],[OrderQuantity]]</f>
        <v>1642.5</v>
      </c>
      <c r="AF5222">
        <f>MIS[[#This Row],[LTP]]*MIS[[#This Row],[OrderQuantity]]</f>
        <v>1665</v>
      </c>
      <c r="AG5222">
        <f>IF(MIS[[#This Row],[OrderSide]]="SELL",MIS[[#This Row],[VALUE]]-MIS[[#This Row],[LIVE_VALUE]],MIS[[#This Row],[LIVE_VALUE]]-MIS[[#This Row],[VALUE]])</f>
        <v>22.5</v>
      </c>
      <c r="AH5222" t="str" cm="1">
        <f t="array" ref="AH5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2" t="str">
        <f>MIS[[#This Row],[TRADING SYMBOL]]</f>
        <v>NIFTY2552226300CE</v>
      </c>
      <c r="AJ5222" t="str">
        <f>IF(RIGHT(MIS[[#This Row],[Main/Hedge]],4)="MAIN","MAIN","HEDGE")</f>
        <v>HEDGE</v>
      </c>
      <c r="AK5222" t="str" cm="1">
        <f t="array" ref="AK5222">_xlfn._xlws.FILTER(Table4[Column1],ISNUMBER(SEARCH(Table4[Column1],MIS[[#This Row],[OrderUniqueIdentifier]])),"")</f>
        <v>LONGSHORT</v>
      </c>
    </row>
    <row r="5223" spans="1:37" x14ac:dyDescent="0.25">
      <c r="A5223" t="s">
        <v>1555</v>
      </c>
      <c r="B5223" t="s">
        <v>1556</v>
      </c>
      <c r="C5223" t="s">
        <v>9253</v>
      </c>
      <c r="D5223" t="s">
        <v>72</v>
      </c>
      <c r="E5223" t="s">
        <v>456</v>
      </c>
      <c r="F5223" t="s">
        <v>73</v>
      </c>
      <c r="G5223" t="s">
        <v>74</v>
      </c>
      <c r="H5223" t="s">
        <v>75</v>
      </c>
      <c r="I5223" t="s">
        <v>76</v>
      </c>
      <c r="J5223" t="s">
        <v>77</v>
      </c>
      <c r="K5223">
        <v>1575</v>
      </c>
      <c r="L5223" t="s">
        <v>77</v>
      </c>
      <c r="M5223" t="s">
        <v>78</v>
      </c>
      <c r="N5223" t="s">
        <v>332</v>
      </c>
      <c r="O5223" t="s">
        <v>9254</v>
      </c>
      <c r="P5223" t="s">
        <v>9254</v>
      </c>
      <c r="Q5223" t="s">
        <v>458</v>
      </c>
      <c r="R5223" t="s">
        <v>79</v>
      </c>
      <c r="S5223" t="s">
        <v>25</v>
      </c>
      <c r="T5223" t="s">
        <v>459</v>
      </c>
      <c r="U5223" t="s">
        <v>43</v>
      </c>
      <c r="V5223" t="s">
        <v>80</v>
      </c>
      <c r="W5223">
        <v>26300</v>
      </c>
      <c r="X5223" t="s">
        <v>81</v>
      </c>
      <c r="Y5223">
        <v>1575</v>
      </c>
      <c r="Z5223" t="s">
        <v>9255</v>
      </c>
      <c r="AA5223" t="s">
        <v>9255</v>
      </c>
      <c r="AB5223" t="s">
        <v>83</v>
      </c>
      <c r="AC5223" t="s">
        <v>84</v>
      </c>
      <c r="AD5223">
        <f>_xlfn.XLOOKUP(MIS[[#This Row],[TRADING SYMBOL]],[1]Sheet1!$D:$D,[1]Sheet1!$C:$C)</f>
        <v>3.7</v>
      </c>
      <c r="AE5223">
        <f>MIS[[#This Row],[OrderAverageTradedPrice]]*MIS[[#This Row],[OrderQuantity]]</f>
        <v>5748.75</v>
      </c>
      <c r="AF5223">
        <f>MIS[[#This Row],[LTP]]*MIS[[#This Row],[OrderQuantity]]</f>
        <v>5827.5</v>
      </c>
      <c r="AG5223">
        <f>IF(MIS[[#This Row],[OrderSide]]="SELL",MIS[[#This Row],[VALUE]]-MIS[[#This Row],[LIVE_VALUE]],MIS[[#This Row],[LIVE_VALUE]]-MIS[[#This Row],[VALUE]])</f>
        <v>78.75</v>
      </c>
      <c r="AH5223" t="str" cm="1">
        <f t="array" ref="AH5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3" t="str">
        <f>MIS[[#This Row],[TRADING SYMBOL]]</f>
        <v>NIFTY2552226300CE</v>
      </c>
      <c r="AJ5223" t="str">
        <f>IF(RIGHT(MIS[[#This Row],[Main/Hedge]],4)="MAIN","MAIN","HEDGE")</f>
        <v>HEDGE</v>
      </c>
      <c r="AK5223" t="str" cm="1">
        <f t="array" ref="AK5223">_xlfn._xlws.FILTER(Table4[Column1],ISNUMBER(SEARCH(Table4[Column1],MIS[[#This Row],[OrderUniqueIdentifier]])),"")</f>
        <v>LONGSHORT</v>
      </c>
    </row>
    <row r="5224" spans="1:37" x14ac:dyDescent="0.25">
      <c r="A5224" t="s">
        <v>1555</v>
      </c>
      <c r="B5224" t="s">
        <v>1570</v>
      </c>
      <c r="C5224" t="s">
        <v>9302</v>
      </c>
      <c r="D5224" t="s">
        <v>72</v>
      </c>
      <c r="E5224" t="s">
        <v>456</v>
      </c>
      <c r="F5224" t="s">
        <v>73</v>
      </c>
      <c r="G5224" t="s">
        <v>74</v>
      </c>
      <c r="H5224" t="s">
        <v>75</v>
      </c>
      <c r="I5224" t="s">
        <v>76</v>
      </c>
      <c r="J5224" t="s">
        <v>77</v>
      </c>
      <c r="K5224">
        <v>225</v>
      </c>
      <c r="L5224" t="s">
        <v>77</v>
      </c>
      <c r="M5224" t="s">
        <v>78</v>
      </c>
      <c r="N5224" t="s">
        <v>332</v>
      </c>
      <c r="O5224" t="s">
        <v>9254</v>
      </c>
      <c r="P5224" t="s">
        <v>9254</v>
      </c>
      <c r="Q5224" t="s">
        <v>458</v>
      </c>
      <c r="R5224" t="s">
        <v>79</v>
      </c>
      <c r="S5224" t="s">
        <v>25</v>
      </c>
      <c r="T5224" t="s">
        <v>459</v>
      </c>
      <c r="U5224" t="s">
        <v>43</v>
      </c>
      <c r="V5224" t="s">
        <v>80</v>
      </c>
      <c r="W5224">
        <v>26300</v>
      </c>
      <c r="X5224" t="s">
        <v>81</v>
      </c>
      <c r="Y5224">
        <v>225</v>
      </c>
      <c r="Z5224" t="s">
        <v>9255</v>
      </c>
      <c r="AA5224" t="s">
        <v>9255</v>
      </c>
      <c r="AB5224" t="s">
        <v>83</v>
      </c>
      <c r="AC5224" t="s">
        <v>84</v>
      </c>
      <c r="AD5224">
        <f>_xlfn.XLOOKUP(MIS[[#This Row],[TRADING SYMBOL]],[1]Sheet1!$D:$D,[1]Sheet1!$C:$C)</f>
        <v>3.7</v>
      </c>
      <c r="AE5224">
        <f>MIS[[#This Row],[OrderAverageTradedPrice]]*MIS[[#This Row],[OrderQuantity]]</f>
        <v>821.25</v>
      </c>
      <c r="AF5224">
        <f>MIS[[#This Row],[LTP]]*MIS[[#This Row],[OrderQuantity]]</f>
        <v>832.5</v>
      </c>
      <c r="AG5224">
        <f>IF(MIS[[#This Row],[OrderSide]]="SELL",MIS[[#This Row],[VALUE]]-MIS[[#This Row],[LIVE_VALUE]],MIS[[#This Row],[LIVE_VALUE]]-MIS[[#This Row],[VALUE]])</f>
        <v>11.25</v>
      </c>
      <c r="AH5224" t="str" cm="1">
        <f t="array" ref="AH5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4" t="str">
        <f>MIS[[#This Row],[TRADING SYMBOL]]</f>
        <v>NIFTY2552226300CE</v>
      </c>
      <c r="AJ5224" t="str">
        <f>IF(RIGHT(MIS[[#This Row],[Main/Hedge]],4)="MAIN","MAIN","HEDGE")</f>
        <v>HEDGE</v>
      </c>
      <c r="AK5224" t="str" cm="1">
        <f t="array" ref="AK5224">_xlfn._xlws.FILTER(Table4[Column1],ISNUMBER(SEARCH(Table4[Column1],MIS[[#This Row],[OrderUniqueIdentifier]])),"")</f>
        <v>LONGSHORT</v>
      </c>
    </row>
    <row r="5225" spans="1:37" x14ac:dyDescent="0.25">
      <c r="A5225" t="s">
        <v>1555</v>
      </c>
      <c r="B5225" t="s">
        <v>1577</v>
      </c>
      <c r="C5225" t="s">
        <v>9303</v>
      </c>
      <c r="D5225" t="s">
        <v>72</v>
      </c>
      <c r="E5225" t="s">
        <v>456</v>
      </c>
      <c r="F5225" t="s">
        <v>73</v>
      </c>
      <c r="G5225" t="s">
        <v>74</v>
      </c>
      <c r="H5225" t="s">
        <v>75</v>
      </c>
      <c r="I5225" t="s">
        <v>76</v>
      </c>
      <c r="J5225" t="s">
        <v>77</v>
      </c>
      <c r="K5225">
        <v>1350</v>
      </c>
      <c r="L5225" t="s">
        <v>77</v>
      </c>
      <c r="M5225" t="s">
        <v>78</v>
      </c>
      <c r="N5225" t="s">
        <v>332</v>
      </c>
      <c r="O5225" t="s">
        <v>9254</v>
      </c>
      <c r="P5225" t="s">
        <v>9254</v>
      </c>
      <c r="Q5225" t="s">
        <v>458</v>
      </c>
      <c r="R5225" t="s">
        <v>79</v>
      </c>
      <c r="S5225" t="s">
        <v>25</v>
      </c>
      <c r="T5225" t="s">
        <v>459</v>
      </c>
      <c r="U5225" t="s">
        <v>43</v>
      </c>
      <c r="V5225" t="s">
        <v>80</v>
      </c>
      <c r="W5225">
        <v>26300</v>
      </c>
      <c r="X5225" t="s">
        <v>81</v>
      </c>
      <c r="Y5225">
        <v>1350</v>
      </c>
      <c r="Z5225" t="s">
        <v>9255</v>
      </c>
      <c r="AA5225" t="s">
        <v>9255</v>
      </c>
      <c r="AB5225" t="s">
        <v>83</v>
      </c>
      <c r="AC5225" t="s">
        <v>84</v>
      </c>
      <c r="AD5225">
        <f>_xlfn.XLOOKUP(MIS[[#This Row],[TRADING SYMBOL]],[1]Sheet1!$D:$D,[1]Sheet1!$C:$C)</f>
        <v>3.7</v>
      </c>
      <c r="AE5225">
        <f>MIS[[#This Row],[OrderAverageTradedPrice]]*MIS[[#This Row],[OrderQuantity]]</f>
        <v>4927.5</v>
      </c>
      <c r="AF5225">
        <f>MIS[[#This Row],[LTP]]*MIS[[#This Row],[OrderQuantity]]</f>
        <v>4995</v>
      </c>
      <c r="AG5225">
        <f>IF(MIS[[#This Row],[OrderSide]]="SELL",MIS[[#This Row],[VALUE]]-MIS[[#This Row],[LIVE_VALUE]],MIS[[#This Row],[LIVE_VALUE]]-MIS[[#This Row],[VALUE]])</f>
        <v>67.5</v>
      </c>
      <c r="AH5225" t="str" cm="1">
        <f t="array" ref="AH5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5" t="str">
        <f>MIS[[#This Row],[TRADING SYMBOL]]</f>
        <v>NIFTY2552226300CE</v>
      </c>
      <c r="AJ5225" t="str">
        <f>IF(RIGHT(MIS[[#This Row],[Main/Hedge]],4)="MAIN","MAIN","HEDGE")</f>
        <v>HEDGE</v>
      </c>
      <c r="AK5225" t="str" cm="1">
        <f t="array" ref="AK5225">_xlfn._xlws.FILTER(Table4[Column1],ISNUMBER(SEARCH(Table4[Column1],MIS[[#This Row],[OrderUniqueIdentifier]])),"")</f>
        <v>LONGSHORT</v>
      </c>
    </row>
    <row r="5226" spans="1:37" x14ac:dyDescent="0.25">
      <c r="A5226" t="s">
        <v>1555</v>
      </c>
      <c r="B5226" t="s">
        <v>1589</v>
      </c>
      <c r="C5226" t="s">
        <v>9304</v>
      </c>
      <c r="D5226" t="s">
        <v>72</v>
      </c>
      <c r="E5226" t="s">
        <v>456</v>
      </c>
      <c r="F5226" t="s">
        <v>73</v>
      </c>
      <c r="G5226" t="s">
        <v>74</v>
      </c>
      <c r="H5226" t="s">
        <v>75</v>
      </c>
      <c r="I5226" t="s">
        <v>76</v>
      </c>
      <c r="J5226" t="s">
        <v>77</v>
      </c>
      <c r="K5226">
        <v>300</v>
      </c>
      <c r="L5226" t="s">
        <v>77</v>
      </c>
      <c r="M5226" t="s">
        <v>78</v>
      </c>
      <c r="N5226" t="s">
        <v>332</v>
      </c>
      <c r="O5226" t="s">
        <v>9254</v>
      </c>
      <c r="P5226" t="s">
        <v>9254</v>
      </c>
      <c r="Q5226" t="s">
        <v>458</v>
      </c>
      <c r="R5226" t="s">
        <v>79</v>
      </c>
      <c r="S5226" t="s">
        <v>25</v>
      </c>
      <c r="T5226" t="s">
        <v>459</v>
      </c>
      <c r="U5226" t="s">
        <v>43</v>
      </c>
      <c r="V5226" t="s">
        <v>80</v>
      </c>
      <c r="W5226">
        <v>26300</v>
      </c>
      <c r="X5226" t="s">
        <v>81</v>
      </c>
      <c r="Y5226">
        <v>300</v>
      </c>
      <c r="Z5226" t="s">
        <v>9255</v>
      </c>
      <c r="AA5226" t="s">
        <v>9255</v>
      </c>
      <c r="AB5226" t="s">
        <v>83</v>
      </c>
      <c r="AC5226" t="s">
        <v>84</v>
      </c>
      <c r="AD5226">
        <f>_xlfn.XLOOKUP(MIS[[#This Row],[TRADING SYMBOL]],[1]Sheet1!$D:$D,[1]Sheet1!$C:$C)</f>
        <v>3.7</v>
      </c>
      <c r="AE5226">
        <f>MIS[[#This Row],[OrderAverageTradedPrice]]*MIS[[#This Row],[OrderQuantity]]</f>
        <v>1095</v>
      </c>
      <c r="AF5226">
        <f>MIS[[#This Row],[LTP]]*MIS[[#This Row],[OrderQuantity]]</f>
        <v>1110</v>
      </c>
      <c r="AG5226">
        <f>IF(MIS[[#This Row],[OrderSide]]="SELL",MIS[[#This Row],[VALUE]]-MIS[[#This Row],[LIVE_VALUE]],MIS[[#This Row],[LIVE_VALUE]]-MIS[[#This Row],[VALUE]])</f>
        <v>15</v>
      </c>
      <c r="AH5226" t="str" cm="1">
        <f t="array" ref="AH5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6" t="str">
        <f>MIS[[#This Row],[TRADING SYMBOL]]</f>
        <v>NIFTY2552226300CE</v>
      </c>
      <c r="AJ5226" t="str">
        <f>IF(RIGHT(MIS[[#This Row],[Main/Hedge]],4)="MAIN","MAIN","HEDGE")</f>
        <v>HEDGE</v>
      </c>
      <c r="AK5226" t="str" cm="1">
        <f t="array" ref="AK5226">_xlfn._xlws.FILTER(Table4[Column1],ISNUMBER(SEARCH(Table4[Column1],MIS[[#This Row],[OrderUniqueIdentifier]])),"")</f>
        <v>LONGSHORT</v>
      </c>
    </row>
    <row r="5227" spans="1:37" x14ac:dyDescent="0.25">
      <c r="A5227" t="s">
        <v>1555</v>
      </c>
      <c r="B5227" t="s">
        <v>1597</v>
      </c>
      <c r="C5227" t="s">
        <v>9305</v>
      </c>
      <c r="D5227" t="s">
        <v>72</v>
      </c>
      <c r="E5227" t="s">
        <v>456</v>
      </c>
      <c r="F5227" t="s">
        <v>73</v>
      </c>
      <c r="G5227" t="s">
        <v>74</v>
      </c>
      <c r="H5227" t="s">
        <v>75</v>
      </c>
      <c r="I5227" t="s">
        <v>76</v>
      </c>
      <c r="J5227" t="s">
        <v>77</v>
      </c>
      <c r="K5227">
        <v>300</v>
      </c>
      <c r="L5227" t="s">
        <v>77</v>
      </c>
      <c r="M5227" t="s">
        <v>78</v>
      </c>
      <c r="N5227" t="s">
        <v>332</v>
      </c>
      <c r="O5227" t="s">
        <v>9254</v>
      </c>
      <c r="P5227" t="s">
        <v>9254</v>
      </c>
      <c r="Q5227" t="s">
        <v>458</v>
      </c>
      <c r="R5227" t="s">
        <v>79</v>
      </c>
      <c r="S5227" t="s">
        <v>25</v>
      </c>
      <c r="T5227" t="s">
        <v>459</v>
      </c>
      <c r="U5227" t="s">
        <v>43</v>
      </c>
      <c r="V5227" t="s">
        <v>80</v>
      </c>
      <c r="W5227">
        <v>26300</v>
      </c>
      <c r="X5227" t="s">
        <v>81</v>
      </c>
      <c r="Y5227">
        <v>300</v>
      </c>
      <c r="Z5227" t="s">
        <v>9255</v>
      </c>
      <c r="AA5227" t="s">
        <v>9255</v>
      </c>
      <c r="AB5227" t="s">
        <v>83</v>
      </c>
      <c r="AC5227" t="s">
        <v>84</v>
      </c>
      <c r="AD5227">
        <f>_xlfn.XLOOKUP(MIS[[#This Row],[TRADING SYMBOL]],[1]Sheet1!$D:$D,[1]Sheet1!$C:$C)</f>
        <v>3.7</v>
      </c>
      <c r="AE5227">
        <f>MIS[[#This Row],[OrderAverageTradedPrice]]*MIS[[#This Row],[OrderQuantity]]</f>
        <v>1095</v>
      </c>
      <c r="AF5227">
        <f>MIS[[#This Row],[LTP]]*MIS[[#This Row],[OrderQuantity]]</f>
        <v>1110</v>
      </c>
      <c r="AG5227">
        <f>IF(MIS[[#This Row],[OrderSide]]="SELL",MIS[[#This Row],[VALUE]]-MIS[[#This Row],[LIVE_VALUE]],MIS[[#This Row],[LIVE_VALUE]]-MIS[[#This Row],[VALUE]])</f>
        <v>15</v>
      </c>
      <c r="AH5227" t="str" cm="1">
        <f t="array" ref="AH5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7" t="str">
        <f>MIS[[#This Row],[TRADING SYMBOL]]</f>
        <v>NIFTY2552226300CE</v>
      </c>
      <c r="AJ5227" t="str">
        <f>IF(RIGHT(MIS[[#This Row],[Main/Hedge]],4)="MAIN","MAIN","HEDGE")</f>
        <v>HEDGE</v>
      </c>
      <c r="AK5227" t="str" cm="1">
        <f t="array" ref="AK5227">_xlfn._xlws.FILTER(Table4[Column1],ISNUMBER(SEARCH(Table4[Column1],MIS[[#This Row],[OrderUniqueIdentifier]])),"")</f>
        <v>LONGSHORT</v>
      </c>
    </row>
    <row r="5228" spans="1:37" x14ac:dyDescent="0.25">
      <c r="A5228" t="s">
        <v>71</v>
      </c>
      <c r="B5228" t="s">
        <v>575</v>
      </c>
      <c r="C5228" t="s">
        <v>9268</v>
      </c>
      <c r="D5228" t="s">
        <v>72</v>
      </c>
      <c r="E5228" t="s">
        <v>456</v>
      </c>
      <c r="F5228" t="s">
        <v>73</v>
      </c>
      <c r="G5228" t="s">
        <v>74</v>
      </c>
      <c r="H5228" t="s">
        <v>75</v>
      </c>
      <c r="I5228" t="s">
        <v>76</v>
      </c>
      <c r="J5228" t="s">
        <v>77</v>
      </c>
      <c r="K5228">
        <v>150</v>
      </c>
      <c r="L5228" t="s">
        <v>77</v>
      </c>
      <c r="M5228" t="s">
        <v>78</v>
      </c>
      <c r="N5228" t="s">
        <v>332</v>
      </c>
      <c r="O5228" t="s">
        <v>9254</v>
      </c>
      <c r="P5228" t="s">
        <v>9257</v>
      </c>
      <c r="Q5228" t="s">
        <v>458</v>
      </c>
      <c r="R5228" t="s">
        <v>79</v>
      </c>
      <c r="S5228" t="s">
        <v>25</v>
      </c>
      <c r="T5228" t="s">
        <v>459</v>
      </c>
      <c r="U5228" t="s">
        <v>43</v>
      </c>
      <c r="V5228" t="s">
        <v>80</v>
      </c>
      <c r="W5228">
        <v>26300</v>
      </c>
      <c r="X5228" t="s">
        <v>81</v>
      </c>
      <c r="Y5228">
        <v>150</v>
      </c>
      <c r="Z5228" t="s">
        <v>9255</v>
      </c>
      <c r="AA5228" t="s">
        <v>9258</v>
      </c>
      <c r="AB5228" t="s">
        <v>83</v>
      </c>
      <c r="AC5228" t="s">
        <v>84</v>
      </c>
      <c r="AD5228">
        <f>_xlfn.XLOOKUP(MIS[[#This Row],[TRADING SYMBOL]],[1]Sheet1!$D:$D,[1]Sheet1!$C:$C)</f>
        <v>3.7</v>
      </c>
      <c r="AE5228">
        <f>MIS[[#This Row],[OrderAverageTradedPrice]]*MIS[[#This Row],[OrderQuantity]]</f>
        <v>547.5</v>
      </c>
      <c r="AF5228">
        <f>MIS[[#This Row],[LTP]]*MIS[[#This Row],[OrderQuantity]]</f>
        <v>555</v>
      </c>
      <c r="AG5228">
        <f>IF(MIS[[#This Row],[OrderSide]]="SELL",MIS[[#This Row],[VALUE]]-MIS[[#This Row],[LIVE_VALUE]],MIS[[#This Row],[LIVE_VALUE]]-MIS[[#This Row],[VALUE]])</f>
        <v>7.5</v>
      </c>
      <c r="AH5228" t="str" cm="1">
        <f t="array" ref="AH5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8" t="str">
        <f>MIS[[#This Row],[TRADING SYMBOL]]</f>
        <v>NIFTY2552226300CE</v>
      </c>
      <c r="AJ5228" t="str">
        <f>IF(RIGHT(MIS[[#This Row],[Main/Hedge]],4)="MAIN","MAIN","HEDGE")</f>
        <v>HEDGE</v>
      </c>
      <c r="AK5228" t="str" cm="1">
        <f t="array" ref="AK5228">_xlfn._xlws.FILTER(Table4[Column1],ISNUMBER(SEARCH(Table4[Column1],MIS[[#This Row],[OrderUniqueIdentifier]])),"")</f>
        <v>LONGSHORT</v>
      </c>
    </row>
    <row r="5229" spans="1:37" x14ac:dyDescent="0.25">
      <c r="A5229" t="s">
        <v>71</v>
      </c>
      <c r="B5229" t="s">
        <v>753</v>
      </c>
      <c r="C5229" t="s">
        <v>9272</v>
      </c>
      <c r="D5229" t="s">
        <v>72</v>
      </c>
      <c r="E5229" t="s">
        <v>456</v>
      </c>
      <c r="F5229" t="s">
        <v>73</v>
      </c>
      <c r="G5229" t="s">
        <v>74</v>
      </c>
      <c r="H5229" t="s">
        <v>75</v>
      </c>
      <c r="I5229" t="s">
        <v>76</v>
      </c>
      <c r="J5229" t="s">
        <v>77</v>
      </c>
      <c r="K5229">
        <v>300</v>
      </c>
      <c r="L5229" t="s">
        <v>77</v>
      </c>
      <c r="M5229" t="s">
        <v>78</v>
      </c>
      <c r="N5229" t="s">
        <v>332</v>
      </c>
      <c r="O5229" t="s">
        <v>9257</v>
      </c>
      <c r="P5229" t="s">
        <v>9257</v>
      </c>
      <c r="Q5229" t="s">
        <v>458</v>
      </c>
      <c r="R5229" t="s">
        <v>79</v>
      </c>
      <c r="S5229" t="s">
        <v>25</v>
      </c>
      <c r="T5229" t="s">
        <v>459</v>
      </c>
      <c r="U5229" t="s">
        <v>43</v>
      </c>
      <c r="V5229" t="s">
        <v>80</v>
      </c>
      <c r="W5229">
        <v>26300</v>
      </c>
      <c r="X5229" t="s">
        <v>81</v>
      </c>
      <c r="Y5229">
        <v>300</v>
      </c>
      <c r="Z5229" t="s">
        <v>9258</v>
      </c>
      <c r="AA5229" t="s">
        <v>9258</v>
      </c>
      <c r="AB5229" t="s">
        <v>83</v>
      </c>
      <c r="AC5229" t="s">
        <v>84</v>
      </c>
      <c r="AD5229">
        <f>_xlfn.XLOOKUP(MIS[[#This Row],[TRADING SYMBOL]],[1]Sheet1!$D:$D,[1]Sheet1!$C:$C)</f>
        <v>3.7</v>
      </c>
      <c r="AE5229">
        <f>MIS[[#This Row],[OrderAverageTradedPrice]]*MIS[[#This Row],[OrderQuantity]]</f>
        <v>1095</v>
      </c>
      <c r="AF5229">
        <f>MIS[[#This Row],[LTP]]*MIS[[#This Row],[OrderQuantity]]</f>
        <v>1110</v>
      </c>
      <c r="AG5229">
        <f>IF(MIS[[#This Row],[OrderSide]]="SELL",MIS[[#This Row],[VALUE]]-MIS[[#This Row],[LIVE_VALUE]],MIS[[#This Row],[LIVE_VALUE]]-MIS[[#This Row],[VALUE]])</f>
        <v>15</v>
      </c>
      <c r="AH5229" t="str" cm="1">
        <f t="array" ref="AH5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9" t="str">
        <f>MIS[[#This Row],[TRADING SYMBOL]]</f>
        <v>NIFTY2552226300CE</v>
      </c>
      <c r="AJ5229" t="str">
        <f>IF(RIGHT(MIS[[#This Row],[Main/Hedge]],4)="MAIN","MAIN","HEDGE")</f>
        <v>HEDGE</v>
      </c>
      <c r="AK5229" t="str" cm="1">
        <f t="array" ref="AK5229">_xlfn._xlws.FILTER(Table4[Column1],ISNUMBER(SEARCH(Table4[Column1],MIS[[#This Row],[OrderUniqueIdentifier]])),"")</f>
        <v>LONGSHORT</v>
      </c>
    </row>
    <row r="5230" spans="1:37" x14ac:dyDescent="0.25">
      <c r="A5230" t="s">
        <v>71</v>
      </c>
      <c r="B5230" t="s">
        <v>830</v>
      </c>
      <c r="C5230" t="s">
        <v>9275</v>
      </c>
      <c r="D5230" t="s">
        <v>72</v>
      </c>
      <c r="E5230" t="s">
        <v>456</v>
      </c>
      <c r="F5230" t="s">
        <v>73</v>
      </c>
      <c r="G5230" t="s">
        <v>74</v>
      </c>
      <c r="H5230" t="s">
        <v>75</v>
      </c>
      <c r="I5230" t="s">
        <v>76</v>
      </c>
      <c r="J5230" t="s">
        <v>77</v>
      </c>
      <c r="K5230">
        <v>375</v>
      </c>
      <c r="L5230" t="s">
        <v>77</v>
      </c>
      <c r="M5230" t="s">
        <v>78</v>
      </c>
      <c r="N5230" t="s">
        <v>332</v>
      </c>
      <c r="O5230" t="s">
        <v>9257</v>
      </c>
      <c r="P5230" t="s">
        <v>9257</v>
      </c>
      <c r="Q5230" t="s">
        <v>458</v>
      </c>
      <c r="R5230" t="s">
        <v>79</v>
      </c>
      <c r="S5230" t="s">
        <v>25</v>
      </c>
      <c r="T5230" t="s">
        <v>459</v>
      </c>
      <c r="U5230" t="s">
        <v>43</v>
      </c>
      <c r="V5230" t="s">
        <v>80</v>
      </c>
      <c r="W5230">
        <v>26300</v>
      </c>
      <c r="X5230" t="s">
        <v>81</v>
      </c>
      <c r="Y5230">
        <v>375</v>
      </c>
      <c r="Z5230" t="s">
        <v>9258</v>
      </c>
      <c r="AA5230" t="s">
        <v>9258</v>
      </c>
      <c r="AB5230" t="s">
        <v>83</v>
      </c>
      <c r="AC5230" t="s">
        <v>84</v>
      </c>
      <c r="AD5230">
        <f>_xlfn.XLOOKUP(MIS[[#This Row],[TRADING SYMBOL]],[1]Sheet1!$D:$D,[1]Sheet1!$C:$C)</f>
        <v>3.7</v>
      </c>
      <c r="AE5230">
        <f>MIS[[#This Row],[OrderAverageTradedPrice]]*MIS[[#This Row],[OrderQuantity]]</f>
        <v>1368.75</v>
      </c>
      <c r="AF5230">
        <f>MIS[[#This Row],[LTP]]*MIS[[#This Row],[OrderQuantity]]</f>
        <v>1387.5</v>
      </c>
      <c r="AG5230">
        <f>IF(MIS[[#This Row],[OrderSide]]="SELL",MIS[[#This Row],[VALUE]]-MIS[[#This Row],[LIVE_VALUE]],MIS[[#This Row],[LIVE_VALUE]]-MIS[[#This Row],[VALUE]])</f>
        <v>18.75</v>
      </c>
      <c r="AH5230" t="str" cm="1">
        <f t="array" ref="AH5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0" t="str">
        <f>MIS[[#This Row],[TRADING SYMBOL]]</f>
        <v>NIFTY2552226300CE</v>
      </c>
      <c r="AJ5230" t="str">
        <f>IF(RIGHT(MIS[[#This Row],[Main/Hedge]],4)="MAIN","MAIN","HEDGE")</f>
        <v>HEDGE</v>
      </c>
      <c r="AK5230" t="str" cm="1">
        <f t="array" ref="AK5230">_xlfn._xlws.FILTER(Table4[Column1],ISNUMBER(SEARCH(Table4[Column1],MIS[[#This Row],[OrderUniqueIdentifier]])),"")</f>
        <v>LONGSHORT</v>
      </c>
    </row>
    <row r="5231" spans="1:37" x14ac:dyDescent="0.25">
      <c r="A5231" t="s">
        <v>71</v>
      </c>
      <c r="B5231" t="s">
        <v>864</v>
      </c>
      <c r="C5231" t="s">
        <v>9277</v>
      </c>
      <c r="D5231" t="s">
        <v>72</v>
      </c>
      <c r="E5231" t="s">
        <v>456</v>
      </c>
      <c r="F5231" t="s">
        <v>73</v>
      </c>
      <c r="G5231" t="s">
        <v>74</v>
      </c>
      <c r="H5231" t="s">
        <v>75</v>
      </c>
      <c r="I5231" t="s">
        <v>76</v>
      </c>
      <c r="J5231" t="s">
        <v>77</v>
      </c>
      <c r="K5231">
        <v>75</v>
      </c>
      <c r="L5231" t="s">
        <v>77</v>
      </c>
      <c r="M5231" t="s">
        <v>78</v>
      </c>
      <c r="N5231" t="s">
        <v>332</v>
      </c>
      <c r="O5231" t="s">
        <v>9257</v>
      </c>
      <c r="P5231" t="s">
        <v>9257</v>
      </c>
      <c r="Q5231" t="s">
        <v>458</v>
      </c>
      <c r="R5231" t="s">
        <v>79</v>
      </c>
      <c r="S5231" t="s">
        <v>25</v>
      </c>
      <c r="T5231" t="s">
        <v>459</v>
      </c>
      <c r="U5231" t="s">
        <v>43</v>
      </c>
      <c r="V5231" t="s">
        <v>80</v>
      </c>
      <c r="W5231">
        <v>26300</v>
      </c>
      <c r="X5231" t="s">
        <v>81</v>
      </c>
      <c r="Y5231">
        <v>75</v>
      </c>
      <c r="Z5231" t="s">
        <v>9258</v>
      </c>
      <c r="AA5231" t="s">
        <v>9258</v>
      </c>
      <c r="AB5231" t="s">
        <v>83</v>
      </c>
      <c r="AC5231" t="s">
        <v>84</v>
      </c>
      <c r="AD5231">
        <f>_xlfn.XLOOKUP(MIS[[#This Row],[TRADING SYMBOL]],[1]Sheet1!$D:$D,[1]Sheet1!$C:$C)</f>
        <v>3.7</v>
      </c>
      <c r="AE5231">
        <f>MIS[[#This Row],[OrderAverageTradedPrice]]*MIS[[#This Row],[OrderQuantity]]</f>
        <v>273.75</v>
      </c>
      <c r="AF5231">
        <f>MIS[[#This Row],[LTP]]*MIS[[#This Row],[OrderQuantity]]</f>
        <v>277.5</v>
      </c>
      <c r="AG5231">
        <f>IF(MIS[[#This Row],[OrderSide]]="SELL",MIS[[#This Row],[VALUE]]-MIS[[#This Row],[LIVE_VALUE]],MIS[[#This Row],[LIVE_VALUE]]-MIS[[#This Row],[VALUE]])</f>
        <v>3.75</v>
      </c>
      <c r="AH5231" t="str" cm="1">
        <f t="array" ref="AH5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1" t="str">
        <f>MIS[[#This Row],[TRADING SYMBOL]]</f>
        <v>NIFTY2552226300CE</v>
      </c>
      <c r="AJ5231" t="str">
        <f>IF(RIGHT(MIS[[#This Row],[Main/Hedge]],4)="MAIN","MAIN","HEDGE")</f>
        <v>HEDGE</v>
      </c>
      <c r="AK5231" t="str" cm="1">
        <f t="array" ref="AK5231">_xlfn._xlws.FILTER(Table4[Column1],ISNUMBER(SEARCH(Table4[Column1],MIS[[#This Row],[OrderUniqueIdentifier]])),"")</f>
        <v>LONGSHORT</v>
      </c>
    </row>
    <row r="5232" spans="1:37" x14ac:dyDescent="0.25">
      <c r="A5232" t="s">
        <v>71</v>
      </c>
      <c r="B5232" t="s">
        <v>1295</v>
      </c>
      <c r="C5232" t="s">
        <v>9294</v>
      </c>
      <c r="D5232" t="s">
        <v>72</v>
      </c>
      <c r="E5232" t="s">
        <v>456</v>
      </c>
      <c r="F5232" t="s">
        <v>73</v>
      </c>
      <c r="G5232" t="s">
        <v>74</v>
      </c>
      <c r="H5232" t="s">
        <v>75</v>
      </c>
      <c r="I5232" t="s">
        <v>76</v>
      </c>
      <c r="J5232" t="s">
        <v>77</v>
      </c>
      <c r="K5232">
        <v>300</v>
      </c>
      <c r="L5232" t="s">
        <v>77</v>
      </c>
      <c r="M5232" t="s">
        <v>78</v>
      </c>
      <c r="N5232" t="s">
        <v>332</v>
      </c>
      <c r="O5232" t="s">
        <v>9257</v>
      </c>
      <c r="P5232" t="s">
        <v>9257</v>
      </c>
      <c r="Q5232" t="s">
        <v>458</v>
      </c>
      <c r="R5232" t="s">
        <v>79</v>
      </c>
      <c r="S5232" t="s">
        <v>25</v>
      </c>
      <c r="T5232" t="s">
        <v>459</v>
      </c>
      <c r="U5232" t="s">
        <v>43</v>
      </c>
      <c r="V5232" t="s">
        <v>80</v>
      </c>
      <c r="W5232">
        <v>26300</v>
      </c>
      <c r="X5232" t="s">
        <v>81</v>
      </c>
      <c r="Y5232">
        <v>300</v>
      </c>
      <c r="Z5232" t="s">
        <v>9258</v>
      </c>
      <c r="AA5232" t="s">
        <v>9258</v>
      </c>
      <c r="AB5232" t="s">
        <v>83</v>
      </c>
      <c r="AC5232" t="s">
        <v>84</v>
      </c>
      <c r="AD5232">
        <f>_xlfn.XLOOKUP(MIS[[#This Row],[TRADING SYMBOL]],[1]Sheet1!$D:$D,[1]Sheet1!$C:$C)</f>
        <v>3.7</v>
      </c>
      <c r="AE5232">
        <f>MIS[[#This Row],[OrderAverageTradedPrice]]*MIS[[#This Row],[OrderQuantity]]</f>
        <v>1095</v>
      </c>
      <c r="AF5232">
        <f>MIS[[#This Row],[LTP]]*MIS[[#This Row],[OrderQuantity]]</f>
        <v>1110</v>
      </c>
      <c r="AG5232">
        <f>IF(MIS[[#This Row],[OrderSide]]="SELL",MIS[[#This Row],[VALUE]]-MIS[[#This Row],[LIVE_VALUE]],MIS[[#This Row],[LIVE_VALUE]]-MIS[[#This Row],[VALUE]])</f>
        <v>15</v>
      </c>
      <c r="AH5232" t="str" cm="1">
        <f t="array" ref="AH5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2" t="str">
        <f>MIS[[#This Row],[TRADING SYMBOL]]</f>
        <v>NIFTY2552226300CE</v>
      </c>
      <c r="AJ5232" t="str">
        <f>IF(RIGHT(MIS[[#This Row],[Main/Hedge]],4)="MAIN","MAIN","HEDGE")</f>
        <v>HEDGE</v>
      </c>
      <c r="AK5232" t="str" cm="1">
        <f t="array" ref="AK5232">_xlfn._xlws.FILTER(Table4[Column1],ISNUMBER(SEARCH(Table4[Column1],MIS[[#This Row],[OrderUniqueIdentifier]])),"")</f>
        <v>LONGSHORT</v>
      </c>
    </row>
    <row r="5233" spans="1:37" x14ac:dyDescent="0.25">
      <c r="A5233" t="s">
        <v>1555</v>
      </c>
      <c r="B5233" t="s">
        <v>1623</v>
      </c>
      <c r="C5233" t="s">
        <v>9306</v>
      </c>
      <c r="D5233" t="s">
        <v>72</v>
      </c>
      <c r="E5233" t="s">
        <v>456</v>
      </c>
      <c r="F5233" t="s">
        <v>73</v>
      </c>
      <c r="G5233" t="s">
        <v>74</v>
      </c>
      <c r="H5233" t="s">
        <v>75</v>
      </c>
      <c r="I5233" t="s">
        <v>76</v>
      </c>
      <c r="J5233" t="s">
        <v>77</v>
      </c>
      <c r="K5233">
        <v>225</v>
      </c>
      <c r="L5233" t="s">
        <v>77</v>
      </c>
      <c r="M5233" t="s">
        <v>78</v>
      </c>
      <c r="N5233" t="s">
        <v>332</v>
      </c>
      <c r="O5233" t="s">
        <v>9257</v>
      </c>
      <c r="P5233" t="s">
        <v>9257</v>
      </c>
      <c r="Q5233" t="s">
        <v>458</v>
      </c>
      <c r="R5233" t="s">
        <v>79</v>
      </c>
      <c r="S5233" t="s">
        <v>25</v>
      </c>
      <c r="T5233" t="s">
        <v>459</v>
      </c>
      <c r="U5233" t="s">
        <v>43</v>
      </c>
      <c r="V5233" t="s">
        <v>80</v>
      </c>
      <c r="W5233">
        <v>26300</v>
      </c>
      <c r="X5233" t="s">
        <v>81</v>
      </c>
      <c r="Y5233">
        <v>225</v>
      </c>
      <c r="Z5233" t="s">
        <v>9258</v>
      </c>
      <c r="AA5233" t="s">
        <v>9258</v>
      </c>
      <c r="AB5233" t="s">
        <v>83</v>
      </c>
      <c r="AC5233" t="s">
        <v>84</v>
      </c>
      <c r="AD5233">
        <f>_xlfn.XLOOKUP(MIS[[#This Row],[TRADING SYMBOL]],[1]Sheet1!$D:$D,[1]Sheet1!$C:$C)</f>
        <v>3.7</v>
      </c>
      <c r="AE5233">
        <f>MIS[[#This Row],[OrderAverageTradedPrice]]*MIS[[#This Row],[OrderQuantity]]</f>
        <v>821.25</v>
      </c>
      <c r="AF5233">
        <f>MIS[[#This Row],[LTP]]*MIS[[#This Row],[OrderQuantity]]</f>
        <v>832.5</v>
      </c>
      <c r="AG5233">
        <f>IF(MIS[[#This Row],[OrderSide]]="SELL",MIS[[#This Row],[VALUE]]-MIS[[#This Row],[LIVE_VALUE]],MIS[[#This Row],[LIVE_VALUE]]-MIS[[#This Row],[VALUE]])</f>
        <v>11.25</v>
      </c>
      <c r="AH5233" t="str" cm="1">
        <f t="array" ref="AH5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3" t="str">
        <f>MIS[[#This Row],[TRADING SYMBOL]]</f>
        <v>NIFTY2552226300CE</v>
      </c>
      <c r="AJ5233" t="str">
        <f>IF(RIGHT(MIS[[#This Row],[Main/Hedge]],4)="MAIN","MAIN","HEDGE")</f>
        <v>HEDGE</v>
      </c>
      <c r="AK5233" t="str" cm="1">
        <f t="array" ref="AK5233">_xlfn._xlws.FILTER(Table4[Column1],ISNUMBER(SEARCH(Table4[Column1],MIS[[#This Row],[OrderUniqueIdentifier]])),"")</f>
        <v>LONGSHORT</v>
      </c>
    </row>
    <row r="5234" spans="1:37" x14ac:dyDescent="0.25">
      <c r="A5234" t="s">
        <v>1555</v>
      </c>
      <c r="B5234" t="s">
        <v>1631</v>
      </c>
      <c r="C5234" t="s">
        <v>9307</v>
      </c>
      <c r="D5234" t="s">
        <v>72</v>
      </c>
      <c r="E5234" t="s">
        <v>456</v>
      </c>
      <c r="F5234" t="s">
        <v>73</v>
      </c>
      <c r="G5234" t="s">
        <v>74</v>
      </c>
      <c r="H5234" t="s">
        <v>75</v>
      </c>
      <c r="I5234" t="s">
        <v>76</v>
      </c>
      <c r="J5234" t="s">
        <v>77</v>
      </c>
      <c r="K5234">
        <v>450</v>
      </c>
      <c r="L5234" t="s">
        <v>77</v>
      </c>
      <c r="M5234" t="s">
        <v>78</v>
      </c>
      <c r="N5234" t="s">
        <v>332</v>
      </c>
      <c r="O5234" t="s">
        <v>9257</v>
      </c>
      <c r="P5234" t="s">
        <v>9257</v>
      </c>
      <c r="Q5234" t="s">
        <v>458</v>
      </c>
      <c r="R5234" t="s">
        <v>79</v>
      </c>
      <c r="S5234" t="s">
        <v>25</v>
      </c>
      <c r="T5234" t="s">
        <v>459</v>
      </c>
      <c r="U5234" t="s">
        <v>43</v>
      </c>
      <c r="V5234" t="s">
        <v>80</v>
      </c>
      <c r="W5234">
        <v>26300</v>
      </c>
      <c r="X5234" t="s">
        <v>81</v>
      </c>
      <c r="Y5234">
        <v>450</v>
      </c>
      <c r="Z5234" t="s">
        <v>9258</v>
      </c>
      <c r="AA5234" t="s">
        <v>9258</v>
      </c>
      <c r="AB5234" t="s">
        <v>83</v>
      </c>
      <c r="AC5234" t="s">
        <v>84</v>
      </c>
      <c r="AD5234">
        <f>_xlfn.XLOOKUP(MIS[[#This Row],[TRADING SYMBOL]],[1]Sheet1!$D:$D,[1]Sheet1!$C:$C)</f>
        <v>3.7</v>
      </c>
      <c r="AE5234">
        <f>MIS[[#This Row],[OrderAverageTradedPrice]]*MIS[[#This Row],[OrderQuantity]]</f>
        <v>1642.5</v>
      </c>
      <c r="AF5234">
        <f>MIS[[#This Row],[LTP]]*MIS[[#This Row],[OrderQuantity]]</f>
        <v>1665</v>
      </c>
      <c r="AG5234">
        <f>IF(MIS[[#This Row],[OrderSide]]="SELL",MIS[[#This Row],[VALUE]]-MIS[[#This Row],[LIVE_VALUE]],MIS[[#This Row],[LIVE_VALUE]]-MIS[[#This Row],[VALUE]])</f>
        <v>22.5</v>
      </c>
      <c r="AH5234" t="str" cm="1">
        <f t="array" ref="AH5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4" t="str">
        <f>MIS[[#This Row],[TRADING SYMBOL]]</f>
        <v>NIFTY2552226300CE</v>
      </c>
      <c r="AJ5234" t="str">
        <f>IF(RIGHT(MIS[[#This Row],[Main/Hedge]],4)="MAIN","MAIN","HEDGE")</f>
        <v>HEDGE</v>
      </c>
      <c r="AK5234" t="str" cm="1">
        <f t="array" ref="AK5234">_xlfn._xlws.FILTER(Table4[Column1],ISNUMBER(SEARCH(Table4[Column1],MIS[[#This Row],[OrderUniqueIdentifier]])),"")</f>
        <v>LONGSHORT</v>
      </c>
    </row>
    <row r="5235" spans="1:37" x14ac:dyDescent="0.25">
      <c r="A5235" t="s">
        <v>1555</v>
      </c>
      <c r="B5235" t="s">
        <v>1640</v>
      </c>
      <c r="C5235" t="s">
        <v>9308</v>
      </c>
      <c r="D5235" t="s">
        <v>72</v>
      </c>
      <c r="E5235" t="s">
        <v>456</v>
      </c>
      <c r="F5235" t="s">
        <v>73</v>
      </c>
      <c r="G5235" t="s">
        <v>74</v>
      </c>
      <c r="H5235" t="s">
        <v>75</v>
      </c>
      <c r="I5235" t="s">
        <v>76</v>
      </c>
      <c r="J5235" t="s">
        <v>77</v>
      </c>
      <c r="K5235">
        <v>375</v>
      </c>
      <c r="L5235" t="s">
        <v>77</v>
      </c>
      <c r="M5235" t="s">
        <v>78</v>
      </c>
      <c r="N5235" t="s">
        <v>332</v>
      </c>
      <c r="O5235" t="s">
        <v>9257</v>
      </c>
      <c r="P5235" t="s">
        <v>9257</v>
      </c>
      <c r="Q5235" t="s">
        <v>458</v>
      </c>
      <c r="R5235" t="s">
        <v>79</v>
      </c>
      <c r="S5235" t="s">
        <v>25</v>
      </c>
      <c r="T5235" t="s">
        <v>459</v>
      </c>
      <c r="U5235" t="s">
        <v>43</v>
      </c>
      <c r="V5235" t="s">
        <v>80</v>
      </c>
      <c r="W5235">
        <v>26300</v>
      </c>
      <c r="X5235" t="s">
        <v>81</v>
      </c>
      <c r="Y5235">
        <v>375</v>
      </c>
      <c r="Z5235" t="s">
        <v>9258</v>
      </c>
      <c r="AA5235" t="s">
        <v>9258</v>
      </c>
      <c r="AB5235" t="s">
        <v>83</v>
      </c>
      <c r="AC5235" t="s">
        <v>84</v>
      </c>
      <c r="AD5235">
        <f>_xlfn.XLOOKUP(MIS[[#This Row],[TRADING SYMBOL]],[1]Sheet1!$D:$D,[1]Sheet1!$C:$C)</f>
        <v>3.7</v>
      </c>
      <c r="AE5235">
        <f>MIS[[#This Row],[OrderAverageTradedPrice]]*MIS[[#This Row],[OrderQuantity]]</f>
        <v>1368.75</v>
      </c>
      <c r="AF5235">
        <f>MIS[[#This Row],[LTP]]*MIS[[#This Row],[OrderQuantity]]</f>
        <v>1387.5</v>
      </c>
      <c r="AG5235">
        <f>IF(MIS[[#This Row],[OrderSide]]="SELL",MIS[[#This Row],[VALUE]]-MIS[[#This Row],[LIVE_VALUE]],MIS[[#This Row],[LIVE_VALUE]]-MIS[[#This Row],[VALUE]])</f>
        <v>18.75</v>
      </c>
      <c r="AH5235" t="str" cm="1">
        <f t="array" ref="AH5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5" t="str">
        <f>MIS[[#This Row],[TRADING SYMBOL]]</f>
        <v>NIFTY2552226300CE</v>
      </c>
      <c r="AJ5235" t="str">
        <f>IF(RIGHT(MIS[[#This Row],[Main/Hedge]],4)="MAIN","MAIN","HEDGE")</f>
        <v>HEDGE</v>
      </c>
      <c r="AK5235" t="str" cm="1">
        <f t="array" ref="AK5235">_xlfn._xlws.FILTER(Table4[Column1],ISNUMBER(SEARCH(Table4[Column1],MIS[[#This Row],[OrderUniqueIdentifier]])),"")</f>
        <v>LONGSHORT</v>
      </c>
    </row>
    <row r="5236" spans="1:37" x14ac:dyDescent="0.25">
      <c r="A5236" t="s">
        <v>1555</v>
      </c>
      <c r="B5236" t="s">
        <v>1648</v>
      </c>
      <c r="C5236" t="s">
        <v>9309</v>
      </c>
      <c r="D5236" t="s">
        <v>72</v>
      </c>
      <c r="E5236" t="s">
        <v>456</v>
      </c>
      <c r="F5236" t="s">
        <v>73</v>
      </c>
      <c r="G5236" t="s">
        <v>74</v>
      </c>
      <c r="H5236" t="s">
        <v>75</v>
      </c>
      <c r="I5236" t="s">
        <v>76</v>
      </c>
      <c r="J5236" t="s">
        <v>77</v>
      </c>
      <c r="K5236">
        <v>300</v>
      </c>
      <c r="L5236" t="s">
        <v>77</v>
      </c>
      <c r="M5236" t="s">
        <v>78</v>
      </c>
      <c r="N5236" t="s">
        <v>332</v>
      </c>
      <c r="O5236" t="s">
        <v>9254</v>
      </c>
      <c r="P5236" t="s">
        <v>9257</v>
      </c>
      <c r="Q5236" t="s">
        <v>458</v>
      </c>
      <c r="R5236" t="s">
        <v>79</v>
      </c>
      <c r="S5236" t="s">
        <v>25</v>
      </c>
      <c r="T5236" t="s">
        <v>459</v>
      </c>
      <c r="U5236" t="s">
        <v>43</v>
      </c>
      <c r="V5236" t="s">
        <v>80</v>
      </c>
      <c r="W5236">
        <v>26300</v>
      </c>
      <c r="X5236" t="s">
        <v>81</v>
      </c>
      <c r="Y5236">
        <v>300</v>
      </c>
      <c r="Z5236" t="s">
        <v>9255</v>
      </c>
      <c r="AA5236" t="s">
        <v>9258</v>
      </c>
      <c r="AB5236" t="s">
        <v>83</v>
      </c>
      <c r="AC5236" t="s">
        <v>84</v>
      </c>
      <c r="AD5236">
        <f>_xlfn.XLOOKUP(MIS[[#This Row],[TRADING SYMBOL]],[1]Sheet1!$D:$D,[1]Sheet1!$C:$C)</f>
        <v>3.7</v>
      </c>
      <c r="AE5236">
        <f>MIS[[#This Row],[OrderAverageTradedPrice]]*MIS[[#This Row],[OrderQuantity]]</f>
        <v>1095</v>
      </c>
      <c r="AF5236">
        <f>MIS[[#This Row],[LTP]]*MIS[[#This Row],[OrderQuantity]]</f>
        <v>1110</v>
      </c>
      <c r="AG5236">
        <f>IF(MIS[[#This Row],[OrderSide]]="SELL",MIS[[#This Row],[VALUE]]-MIS[[#This Row],[LIVE_VALUE]],MIS[[#This Row],[LIVE_VALUE]]-MIS[[#This Row],[VALUE]])</f>
        <v>15</v>
      </c>
      <c r="AH5236" t="str" cm="1">
        <f t="array" ref="AH5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6" t="str">
        <f>MIS[[#This Row],[TRADING SYMBOL]]</f>
        <v>NIFTY2552226300CE</v>
      </c>
      <c r="AJ5236" t="str">
        <f>IF(RIGHT(MIS[[#This Row],[Main/Hedge]],4)="MAIN","MAIN","HEDGE")</f>
        <v>HEDGE</v>
      </c>
      <c r="AK5236" t="str" cm="1">
        <f t="array" ref="AK5236">_xlfn._xlws.FILTER(Table4[Column1],ISNUMBER(SEARCH(Table4[Column1],MIS[[#This Row],[OrderUniqueIdentifier]])),"")</f>
        <v>LONGSHORT</v>
      </c>
    </row>
    <row r="5237" spans="1:37" x14ac:dyDescent="0.25">
      <c r="A5237" t="s">
        <v>1555</v>
      </c>
      <c r="B5237" t="s">
        <v>1657</v>
      </c>
      <c r="C5237" t="s">
        <v>9256</v>
      </c>
      <c r="D5237" t="s">
        <v>72</v>
      </c>
      <c r="E5237" t="s">
        <v>456</v>
      </c>
      <c r="F5237" t="s">
        <v>73</v>
      </c>
      <c r="G5237" t="s">
        <v>74</v>
      </c>
      <c r="H5237" t="s">
        <v>75</v>
      </c>
      <c r="I5237" t="s">
        <v>76</v>
      </c>
      <c r="J5237" t="s">
        <v>77</v>
      </c>
      <c r="K5237">
        <v>525</v>
      </c>
      <c r="L5237" t="s">
        <v>77</v>
      </c>
      <c r="M5237" t="s">
        <v>78</v>
      </c>
      <c r="N5237" t="s">
        <v>332</v>
      </c>
      <c r="O5237" t="s">
        <v>9257</v>
      </c>
      <c r="P5237" t="s">
        <v>9257</v>
      </c>
      <c r="Q5237" t="s">
        <v>458</v>
      </c>
      <c r="R5237" t="s">
        <v>79</v>
      </c>
      <c r="S5237" t="s">
        <v>25</v>
      </c>
      <c r="T5237" t="s">
        <v>459</v>
      </c>
      <c r="U5237" t="s">
        <v>43</v>
      </c>
      <c r="V5237" t="s">
        <v>80</v>
      </c>
      <c r="W5237">
        <v>26300</v>
      </c>
      <c r="X5237" t="s">
        <v>81</v>
      </c>
      <c r="Y5237">
        <v>525</v>
      </c>
      <c r="Z5237" t="s">
        <v>9258</v>
      </c>
      <c r="AA5237" t="s">
        <v>9258</v>
      </c>
      <c r="AB5237" t="s">
        <v>83</v>
      </c>
      <c r="AC5237" t="s">
        <v>84</v>
      </c>
      <c r="AD5237">
        <f>_xlfn.XLOOKUP(MIS[[#This Row],[TRADING SYMBOL]],[1]Sheet1!$D:$D,[1]Sheet1!$C:$C)</f>
        <v>3.7</v>
      </c>
      <c r="AE5237">
        <f>MIS[[#This Row],[OrderAverageTradedPrice]]*MIS[[#This Row],[OrderQuantity]]</f>
        <v>1916.25</v>
      </c>
      <c r="AF5237">
        <f>MIS[[#This Row],[LTP]]*MIS[[#This Row],[OrderQuantity]]</f>
        <v>1942.5</v>
      </c>
      <c r="AG5237">
        <f>IF(MIS[[#This Row],[OrderSide]]="SELL",MIS[[#This Row],[VALUE]]-MIS[[#This Row],[LIVE_VALUE]],MIS[[#This Row],[LIVE_VALUE]]-MIS[[#This Row],[VALUE]])</f>
        <v>26.25</v>
      </c>
      <c r="AH5237" t="str" cm="1">
        <f t="array" ref="AH5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7" t="str">
        <f>MIS[[#This Row],[TRADING SYMBOL]]</f>
        <v>NIFTY2552226300CE</v>
      </c>
      <c r="AJ5237" t="str">
        <f>IF(RIGHT(MIS[[#This Row],[Main/Hedge]],4)="MAIN","MAIN","HEDGE")</f>
        <v>HEDGE</v>
      </c>
      <c r="AK5237" t="str" cm="1">
        <f t="array" ref="AK5237">_xlfn._xlws.FILTER(Table4[Column1],ISNUMBER(SEARCH(Table4[Column1],MIS[[#This Row],[OrderUniqueIdentifier]])),"")</f>
        <v>LONGSHORT</v>
      </c>
    </row>
    <row r="5238" spans="1:37" x14ac:dyDescent="0.25">
      <c r="A5238" t="s">
        <v>1555</v>
      </c>
      <c r="B5238" t="s">
        <v>1665</v>
      </c>
      <c r="C5238" t="s">
        <v>9310</v>
      </c>
      <c r="D5238" t="s">
        <v>72</v>
      </c>
      <c r="E5238" t="s">
        <v>456</v>
      </c>
      <c r="F5238" t="s">
        <v>73</v>
      </c>
      <c r="G5238" t="s">
        <v>74</v>
      </c>
      <c r="H5238" t="s">
        <v>75</v>
      </c>
      <c r="I5238" t="s">
        <v>76</v>
      </c>
      <c r="J5238" t="s">
        <v>77</v>
      </c>
      <c r="K5238">
        <v>75</v>
      </c>
      <c r="L5238" t="s">
        <v>77</v>
      </c>
      <c r="M5238" t="s">
        <v>78</v>
      </c>
      <c r="N5238" t="s">
        <v>332</v>
      </c>
      <c r="O5238" t="s">
        <v>9257</v>
      </c>
      <c r="P5238" t="s">
        <v>9257</v>
      </c>
      <c r="Q5238" t="s">
        <v>458</v>
      </c>
      <c r="R5238" t="s">
        <v>79</v>
      </c>
      <c r="S5238" t="s">
        <v>25</v>
      </c>
      <c r="T5238" t="s">
        <v>459</v>
      </c>
      <c r="U5238" t="s">
        <v>43</v>
      </c>
      <c r="V5238" t="s">
        <v>80</v>
      </c>
      <c r="W5238">
        <v>26300</v>
      </c>
      <c r="X5238" t="s">
        <v>81</v>
      </c>
      <c r="Y5238">
        <v>75</v>
      </c>
      <c r="Z5238" t="s">
        <v>9258</v>
      </c>
      <c r="AA5238" t="s">
        <v>9258</v>
      </c>
      <c r="AB5238" t="s">
        <v>83</v>
      </c>
      <c r="AC5238" t="s">
        <v>84</v>
      </c>
      <c r="AD5238">
        <f>_xlfn.XLOOKUP(MIS[[#This Row],[TRADING SYMBOL]],[1]Sheet1!$D:$D,[1]Sheet1!$C:$C)</f>
        <v>3.7</v>
      </c>
      <c r="AE5238">
        <f>MIS[[#This Row],[OrderAverageTradedPrice]]*MIS[[#This Row],[OrderQuantity]]</f>
        <v>273.75</v>
      </c>
      <c r="AF5238">
        <f>MIS[[#This Row],[LTP]]*MIS[[#This Row],[OrderQuantity]]</f>
        <v>277.5</v>
      </c>
      <c r="AG5238">
        <f>IF(MIS[[#This Row],[OrderSide]]="SELL",MIS[[#This Row],[VALUE]]-MIS[[#This Row],[LIVE_VALUE]],MIS[[#This Row],[LIVE_VALUE]]-MIS[[#This Row],[VALUE]])</f>
        <v>3.75</v>
      </c>
      <c r="AH5238" t="str" cm="1">
        <f t="array" ref="AH5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8" t="str">
        <f>MIS[[#This Row],[TRADING SYMBOL]]</f>
        <v>NIFTY2552226300CE</v>
      </c>
      <c r="AJ5238" t="str">
        <f>IF(RIGHT(MIS[[#This Row],[Main/Hedge]],4)="MAIN","MAIN","HEDGE")</f>
        <v>HEDGE</v>
      </c>
      <c r="AK5238" t="str" cm="1">
        <f t="array" ref="AK5238">_xlfn._xlws.FILTER(Table4[Column1],ISNUMBER(SEARCH(Table4[Column1],MIS[[#This Row],[OrderUniqueIdentifier]])),"")</f>
        <v>LONGSHORT</v>
      </c>
    </row>
    <row r="5239" spans="1:37" x14ac:dyDescent="0.25">
      <c r="A5239" t="s">
        <v>1702</v>
      </c>
      <c r="B5239" t="s">
        <v>1703</v>
      </c>
      <c r="C5239" t="s">
        <v>9311</v>
      </c>
      <c r="D5239" t="s">
        <v>72</v>
      </c>
      <c r="E5239" t="s">
        <v>456</v>
      </c>
      <c r="F5239" t="s">
        <v>73</v>
      </c>
      <c r="G5239" t="s">
        <v>74</v>
      </c>
      <c r="H5239" t="s">
        <v>75</v>
      </c>
      <c r="I5239" t="s">
        <v>76</v>
      </c>
      <c r="J5239" t="s">
        <v>77</v>
      </c>
      <c r="K5239">
        <v>825</v>
      </c>
      <c r="L5239" t="s">
        <v>77</v>
      </c>
      <c r="M5239" t="s">
        <v>78</v>
      </c>
      <c r="N5239" t="s">
        <v>332</v>
      </c>
      <c r="O5239" t="s">
        <v>9257</v>
      </c>
      <c r="P5239" t="s">
        <v>9257</v>
      </c>
      <c r="Q5239" t="s">
        <v>458</v>
      </c>
      <c r="R5239" t="s">
        <v>79</v>
      </c>
      <c r="S5239" t="s">
        <v>25</v>
      </c>
      <c r="T5239" t="s">
        <v>459</v>
      </c>
      <c r="U5239" t="s">
        <v>43</v>
      </c>
      <c r="V5239" t="s">
        <v>80</v>
      </c>
      <c r="W5239">
        <v>26300</v>
      </c>
      <c r="X5239" t="s">
        <v>81</v>
      </c>
      <c r="Y5239">
        <v>825</v>
      </c>
      <c r="Z5239" t="s">
        <v>9258</v>
      </c>
      <c r="AA5239" t="s">
        <v>9258</v>
      </c>
      <c r="AB5239" t="s">
        <v>83</v>
      </c>
      <c r="AC5239" t="s">
        <v>84</v>
      </c>
      <c r="AD5239">
        <f>_xlfn.XLOOKUP(MIS[[#This Row],[TRADING SYMBOL]],[1]Sheet1!$D:$D,[1]Sheet1!$C:$C)</f>
        <v>3.7</v>
      </c>
      <c r="AE5239">
        <f>MIS[[#This Row],[OrderAverageTradedPrice]]*MIS[[#This Row],[OrderQuantity]]</f>
        <v>3011.25</v>
      </c>
      <c r="AF5239">
        <f>MIS[[#This Row],[LTP]]*MIS[[#This Row],[OrderQuantity]]</f>
        <v>3052.5</v>
      </c>
      <c r="AG5239">
        <f>IF(MIS[[#This Row],[OrderSide]]="SELL",MIS[[#This Row],[VALUE]]-MIS[[#This Row],[LIVE_VALUE]],MIS[[#This Row],[LIVE_VALUE]]-MIS[[#This Row],[VALUE]])</f>
        <v>41.25</v>
      </c>
      <c r="AH5239" t="str" cm="1">
        <f t="array" ref="AH5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9" t="str">
        <f>MIS[[#This Row],[TRADING SYMBOL]]</f>
        <v>NIFTY2552226300CE</v>
      </c>
      <c r="AJ5239" t="str">
        <f>IF(RIGHT(MIS[[#This Row],[Main/Hedge]],4)="MAIN","MAIN","HEDGE")</f>
        <v>HEDGE</v>
      </c>
      <c r="AK5239" t="str" cm="1">
        <f t="array" ref="AK5239">_xlfn._xlws.FILTER(Table4[Column1],ISNUMBER(SEARCH(Table4[Column1],MIS[[#This Row],[OrderUniqueIdentifier]])),"")</f>
        <v>LONGSHORT</v>
      </c>
    </row>
    <row r="5240" spans="1:37" x14ac:dyDescent="0.25">
      <c r="A5240" t="s">
        <v>71</v>
      </c>
      <c r="B5240" t="s">
        <v>558</v>
      </c>
      <c r="C5240" t="s">
        <v>9265</v>
      </c>
      <c r="D5240" t="s">
        <v>72</v>
      </c>
      <c r="E5240" t="s">
        <v>456</v>
      </c>
      <c r="F5240" t="s">
        <v>73</v>
      </c>
      <c r="G5240" t="s">
        <v>74</v>
      </c>
      <c r="H5240" t="s">
        <v>75</v>
      </c>
      <c r="I5240" t="s">
        <v>76</v>
      </c>
      <c r="J5240" t="s">
        <v>77</v>
      </c>
      <c r="K5240">
        <v>150</v>
      </c>
      <c r="L5240" t="s">
        <v>77</v>
      </c>
      <c r="M5240" t="s">
        <v>78</v>
      </c>
      <c r="N5240" t="s">
        <v>332</v>
      </c>
      <c r="O5240" t="s">
        <v>9266</v>
      </c>
      <c r="P5240" t="s">
        <v>9266</v>
      </c>
      <c r="Q5240" t="s">
        <v>458</v>
      </c>
      <c r="R5240" t="s">
        <v>79</v>
      </c>
      <c r="S5240" t="s">
        <v>25</v>
      </c>
      <c r="T5240" t="s">
        <v>459</v>
      </c>
      <c r="U5240" t="s">
        <v>43</v>
      </c>
      <c r="V5240" t="s">
        <v>80</v>
      </c>
      <c r="W5240">
        <v>26300</v>
      </c>
      <c r="X5240" t="s">
        <v>81</v>
      </c>
      <c r="Y5240">
        <v>150</v>
      </c>
      <c r="Z5240" t="s">
        <v>9267</v>
      </c>
      <c r="AA5240" t="s">
        <v>9267</v>
      </c>
      <c r="AB5240" t="s">
        <v>83</v>
      </c>
      <c r="AC5240" t="s">
        <v>84</v>
      </c>
      <c r="AD5240">
        <f>_xlfn.XLOOKUP(MIS[[#This Row],[TRADING SYMBOL]],[1]Sheet1!$D:$D,[1]Sheet1!$C:$C)</f>
        <v>3.7</v>
      </c>
      <c r="AE5240">
        <f>MIS[[#This Row],[OrderAverageTradedPrice]]*MIS[[#This Row],[OrderQuantity]]</f>
        <v>547.5</v>
      </c>
      <c r="AF5240">
        <f>MIS[[#This Row],[LTP]]*MIS[[#This Row],[OrderQuantity]]</f>
        <v>555</v>
      </c>
      <c r="AG5240">
        <f>IF(MIS[[#This Row],[OrderSide]]="SELL",MIS[[#This Row],[VALUE]]-MIS[[#This Row],[LIVE_VALUE]],MIS[[#This Row],[LIVE_VALUE]]-MIS[[#This Row],[VALUE]])</f>
        <v>7.5</v>
      </c>
      <c r="AH5240" t="str" cm="1">
        <f t="array" ref="AH5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0" t="str">
        <f>MIS[[#This Row],[TRADING SYMBOL]]</f>
        <v>NIFTY2552226300CE</v>
      </c>
      <c r="AJ5240" t="str">
        <f>IF(RIGHT(MIS[[#This Row],[Main/Hedge]],4)="MAIN","MAIN","HEDGE")</f>
        <v>HEDGE</v>
      </c>
      <c r="AK5240" t="str" cm="1">
        <f t="array" ref="AK5240">_xlfn._xlws.FILTER(Table4[Column1],ISNUMBER(SEARCH(Table4[Column1],MIS[[#This Row],[OrderUniqueIdentifier]])),"")</f>
        <v>LONGSHORT</v>
      </c>
    </row>
    <row r="5241" spans="1:37" x14ac:dyDescent="0.25">
      <c r="A5241" t="s">
        <v>71</v>
      </c>
      <c r="B5241" t="s">
        <v>1280</v>
      </c>
      <c r="C5241" t="s">
        <v>9292</v>
      </c>
      <c r="D5241" t="s">
        <v>72</v>
      </c>
      <c r="E5241" t="s">
        <v>456</v>
      </c>
      <c r="F5241" t="s">
        <v>73</v>
      </c>
      <c r="G5241" t="s">
        <v>74</v>
      </c>
      <c r="H5241" t="s">
        <v>75</v>
      </c>
      <c r="I5241" t="s">
        <v>76</v>
      </c>
      <c r="J5241" t="s">
        <v>77</v>
      </c>
      <c r="K5241">
        <v>150</v>
      </c>
      <c r="L5241" t="s">
        <v>77</v>
      </c>
      <c r="M5241" t="s">
        <v>78</v>
      </c>
      <c r="N5241" t="s">
        <v>332</v>
      </c>
      <c r="O5241" t="s">
        <v>9266</v>
      </c>
      <c r="P5241" t="s">
        <v>9266</v>
      </c>
      <c r="Q5241" t="s">
        <v>458</v>
      </c>
      <c r="R5241" t="s">
        <v>79</v>
      </c>
      <c r="S5241" t="s">
        <v>25</v>
      </c>
      <c r="T5241" t="s">
        <v>459</v>
      </c>
      <c r="U5241" t="s">
        <v>43</v>
      </c>
      <c r="V5241" t="s">
        <v>80</v>
      </c>
      <c r="W5241">
        <v>26300</v>
      </c>
      <c r="X5241" t="s">
        <v>81</v>
      </c>
      <c r="Y5241">
        <v>150</v>
      </c>
      <c r="Z5241" t="s">
        <v>9267</v>
      </c>
      <c r="AA5241" t="s">
        <v>9267</v>
      </c>
      <c r="AB5241" t="s">
        <v>83</v>
      </c>
      <c r="AC5241" t="s">
        <v>84</v>
      </c>
      <c r="AD5241">
        <f>_xlfn.XLOOKUP(MIS[[#This Row],[TRADING SYMBOL]],[1]Sheet1!$D:$D,[1]Sheet1!$C:$C)</f>
        <v>3.7</v>
      </c>
      <c r="AE5241">
        <f>MIS[[#This Row],[OrderAverageTradedPrice]]*MIS[[#This Row],[OrderQuantity]]</f>
        <v>547.5</v>
      </c>
      <c r="AF5241">
        <f>MIS[[#This Row],[LTP]]*MIS[[#This Row],[OrderQuantity]]</f>
        <v>555</v>
      </c>
      <c r="AG5241">
        <f>IF(MIS[[#This Row],[OrderSide]]="SELL",MIS[[#This Row],[VALUE]]-MIS[[#This Row],[LIVE_VALUE]],MIS[[#This Row],[LIVE_VALUE]]-MIS[[#This Row],[VALUE]])</f>
        <v>7.5</v>
      </c>
      <c r="AH5241" t="str" cm="1">
        <f t="array" ref="AH5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1" t="str">
        <f>MIS[[#This Row],[TRADING SYMBOL]]</f>
        <v>NIFTY2552226300CE</v>
      </c>
      <c r="AJ5241" t="str">
        <f>IF(RIGHT(MIS[[#This Row],[Main/Hedge]],4)="MAIN","MAIN","HEDGE")</f>
        <v>HEDGE</v>
      </c>
      <c r="AK5241" t="str" cm="1">
        <f t="array" ref="AK5241">_xlfn._xlws.FILTER(Table4[Column1],ISNUMBER(SEARCH(Table4[Column1],MIS[[#This Row],[OrderUniqueIdentifier]])),"")</f>
        <v>LONGSHORT</v>
      </c>
    </row>
    <row r="5242" spans="1:37" x14ac:dyDescent="0.25">
      <c r="A5242" t="s">
        <v>71</v>
      </c>
      <c r="B5242" t="s">
        <v>1288</v>
      </c>
      <c r="C5242" t="s">
        <v>9293</v>
      </c>
      <c r="D5242" t="s">
        <v>72</v>
      </c>
      <c r="E5242" t="s">
        <v>456</v>
      </c>
      <c r="F5242" t="s">
        <v>73</v>
      </c>
      <c r="G5242" t="s">
        <v>74</v>
      </c>
      <c r="H5242" t="s">
        <v>75</v>
      </c>
      <c r="I5242" t="s">
        <v>76</v>
      </c>
      <c r="J5242" t="s">
        <v>77</v>
      </c>
      <c r="K5242">
        <v>300</v>
      </c>
      <c r="L5242" t="s">
        <v>77</v>
      </c>
      <c r="M5242" t="s">
        <v>78</v>
      </c>
      <c r="N5242" t="s">
        <v>332</v>
      </c>
      <c r="O5242" t="s">
        <v>9266</v>
      </c>
      <c r="P5242" t="s">
        <v>9266</v>
      </c>
      <c r="Q5242" t="s">
        <v>458</v>
      </c>
      <c r="R5242" t="s">
        <v>79</v>
      </c>
      <c r="S5242" t="s">
        <v>25</v>
      </c>
      <c r="T5242" t="s">
        <v>459</v>
      </c>
      <c r="U5242" t="s">
        <v>43</v>
      </c>
      <c r="V5242" t="s">
        <v>80</v>
      </c>
      <c r="W5242">
        <v>26300</v>
      </c>
      <c r="X5242" t="s">
        <v>81</v>
      </c>
      <c r="Y5242">
        <v>300</v>
      </c>
      <c r="Z5242" t="s">
        <v>9267</v>
      </c>
      <c r="AA5242" t="s">
        <v>9267</v>
      </c>
      <c r="AB5242" t="s">
        <v>83</v>
      </c>
      <c r="AC5242" t="s">
        <v>84</v>
      </c>
      <c r="AD5242">
        <f>_xlfn.XLOOKUP(MIS[[#This Row],[TRADING SYMBOL]],[1]Sheet1!$D:$D,[1]Sheet1!$C:$C)</f>
        <v>3.7</v>
      </c>
      <c r="AE5242">
        <f>MIS[[#This Row],[OrderAverageTradedPrice]]*MIS[[#This Row],[OrderQuantity]]</f>
        <v>1095</v>
      </c>
      <c r="AF5242">
        <f>MIS[[#This Row],[LTP]]*MIS[[#This Row],[OrderQuantity]]</f>
        <v>1110</v>
      </c>
      <c r="AG5242">
        <f>IF(MIS[[#This Row],[OrderSide]]="SELL",MIS[[#This Row],[VALUE]]-MIS[[#This Row],[LIVE_VALUE]],MIS[[#This Row],[LIVE_VALUE]]-MIS[[#This Row],[VALUE]])</f>
        <v>15</v>
      </c>
      <c r="AH5242" t="str" cm="1">
        <f t="array" ref="AH5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2" t="str">
        <f>MIS[[#This Row],[TRADING SYMBOL]]</f>
        <v>NIFTY2552226300CE</v>
      </c>
      <c r="AJ5242" t="str">
        <f>IF(RIGHT(MIS[[#This Row],[Main/Hedge]],4)="MAIN","MAIN","HEDGE")</f>
        <v>HEDGE</v>
      </c>
      <c r="AK5242" t="str" cm="1">
        <f t="array" ref="AK5242">_xlfn._xlws.FILTER(Table4[Column1],ISNUMBER(SEARCH(Table4[Column1],MIS[[#This Row],[OrderUniqueIdentifier]])),"")</f>
        <v>LONGSHORT</v>
      </c>
    </row>
    <row r="5243" spans="1:37" x14ac:dyDescent="0.25">
      <c r="A5243" t="s">
        <v>71</v>
      </c>
      <c r="B5243" t="s">
        <v>1308</v>
      </c>
      <c r="C5243" t="s">
        <v>9295</v>
      </c>
      <c r="D5243" t="s">
        <v>72</v>
      </c>
      <c r="E5243" t="s">
        <v>456</v>
      </c>
      <c r="F5243" t="s">
        <v>73</v>
      </c>
      <c r="G5243" t="s">
        <v>74</v>
      </c>
      <c r="H5243" t="s">
        <v>75</v>
      </c>
      <c r="I5243" t="s">
        <v>76</v>
      </c>
      <c r="J5243" t="s">
        <v>77</v>
      </c>
      <c r="K5243">
        <v>300</v>
      </c>
      <c r="L5243" t="s">
        <v>77</v>
      </c>
      <c r="M5243" t="s">
        <v>78</v>
      </c>
      <c r="N5243" t="s">
        <v>1565</v>
      </c>
      <c r="O5243" t="s">
        <v>9266</v>
      </c>
      <c r="P5243" t="s">
        <v>9266</v>
      </c>
      <c r="Q5243" t="s">
        <v>458</v>
      </c>
      <c r="R5243" t="s">
        <v>79</v>
      </c>
      <c r="S5243" t="s">
        <v>25</v>
      </c>
      <c r="T5243" t="s">
        <v>459</v>
      </c>
      <c r="U5243" t="s">
        <v>43</v>
      </c>
      <c r="V5243" t="s">
        <v>80</v>
      </c>
      <c r="W5243">
        <v>26300</v>
      </c>
      <c r="X5243" t="s">
        <v>81</v>
      </c>
      <c r="Y5243">
        <v>300</v>
      </c>
      <c r="Z5243" t="s">
        <v>9267</v>
      </c>
      <c r="AA5243" t="s">
        <v>9267</v>
      </c>
      <c r="AB5243" t="s">
        <v>83</v>
      </c>
      <c r="AC5243" t="s">
        <v>84</v>
      </c>
      <c r="AD5243">
        <f>_xlfn.XLOOKUP(MIS[[#This Row],[TRADING SYMBOL]],[1]Sheet1!$D:$D,[1]Sheet1!$C:$C)</f>
        <v>3.7</v>
      </c>
      <c r="AE5243">
        <f>MIS[[#This Row],[OrderAverageTradedPrice]]*MIS[[#This Row],[OrderQuantity]]</f>
        <v>1110</v>
      </c>
      <c r="AF5243">
        <f>MIS[[#This Row],[LTP]]*MIS[[#This Row],[OrderQuantity]]</f>
        <v>1110</v>
      </c>
      <c r="AG5243">
        <f>IF(MIS[[#This Row],[OrderSide]]="SELL",MIS[[#This Row],[VALUE]]-MIS[[#This Row],[LIVE_VALUE]],MIS[[#This Row],[LIVE_VALUE]]-MIS[[#This Row],[VALUE]])</f>
        <v>0</v>
      </c>
      <c r="AH5243" t="str" cm="1">
        <f t="array" ref="AH5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3" t="str">
        <f>MIS[[#This Row],[TRADING SYMBOL]]</f>
        <v>NIFTY2552226300CE</v>
      </c>
      <c r="AJ5243" t="str">
        <f>IF(RIGHT(MIS[[#This Row],[Main/Hedge]],4)="MAIN","MAIN","HEDGE")</f>
        <v>HEDGE</v>
      </c>
      <c r="AK5243" t="str" cm="1">
        <f t="array" ref="AK5243">_xlfn._xlws.FILTER(Table4[Column1],ISNUMBER(SEARCH(Table4[Column1],MIS[[#This Row],[OrderUniqueIdentifier]])),"")</f>
        <v>LONGSHORT</v>
      </c>
    </row>
    <row r="5244" spans="1:37" x14ac:dyDescent="0.25">
      <c r="A5244" t="s">
        <v>179</v>
      </c>
      <c r="B5244" t="s">
        <v>1446</v>
      </c>
      <c r="C5244" t="s">
        <v>9298</v>
      </c>
      <c r="D5244" t="s">
        <v>72</v>
      </c>
      <c r="E5244" t="s">
        <v>456</v>
      </c>
      <c r="F5244" t="s">
        <v>73</v>
      </c>
      <c r="G5244" t="s">
        <v>74</v>
      </c>
      <c r="H5244" t="s">
        <v>75</v>
      </c>
      <c r="I5244" t="s">
        <v>76</v>
      </c>
      <c r="J5244" t="s">
        <v>77</v>
      </c>
      <c r="K5244">
        <v>450</v>
      </c>
      <c r="L5244" t="s">
        <v>77</v>
      </c>
      <c r="M5244" t="s">
        <v>78</v>
      </c>
      <c r="N5244" t="s">
        <v>1565</v>
      </c>
      <c r="O5244" t="s">
        <v>9266</v>
      </c>
      <c r="P5244" t="s">
        <v>9266</v>
      </c>
      <c r="Q5244" t="s">
        <v>458</v>
      </c>
      <c r="R5244" t="s">
        <v>79</v>
      </c>
      <c r="S5244" t="s">
        <v>25</v>
      </c>
      <c r="T5244" t="s">
        <v>459</v>
      </c>
      <c r="U5244" t="s">
        <v>43</v>
      </c>
      <c r="V5244" t="s">
        <v>80</v>
      </c>
      <c r="W5244">
        <v>26300</v>
      </c>
      <c r="X5244" t="s">
        <v>81</v>
      </c>
      <c r="Y5244">
        <v>450</v>
      </c>
      <c r="Z5244" t="s">
        <v>9267</v>
      </c>
      <c r="AA5244" t="s">
        <v>9267</v>
      </c>
      <c r="AB5244" t="s">
        <v>83</v>
      </c>
      <c r="AC5244" t="s">
        <v>84</v>
      </c>
      <c r="AD5244">
        <f>_xlfn.XLOOKUP(MIS[[#This Row],[TRADING SYMBOL]],[1]Sheet1!$D:$D,[1]Sheet1!$C:$C)</f>
        <v>3.7</v>
      </c>
      <c r="AE5244">
        <f>MIS[[#This Row],[OrderAverageTradedPrice]]*MIS[[#This Row],[OrderQuantity]]</f>
        <v>1665</v>
      </c>
      <c r="AF5244">
        <f>MIS[[#This Row],[LTP]]*MIS[[#This Row],[OrderQuantity]]</f>
        <v>1665</v>
      </c>
      <c r="AG5244">
        <f>IF(MIS[[#This Row],[OrderSide]]="SELL",MIS[[#This Row],[VALUE]]-MIS[[#This Row],[LIVE_VALUE]],MIS[[#This Row],[LIVE_VALUE]]-MIS[[#This Row],[VALUE]])</f>
        <v>0</v>
      </c>
      <c r="AH5244" t="str" cm="1">
        <f t="array" ref="AH5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4" t="str">
        <f>MIS[[#This Row],[TRADING SYMBOL]]</f>
        <v>NIFTY2552226300CE</v>
      </c>
      <c r="AJ5244" t="str">
        <f>IF(RIGHT(MIS[[#This Row],[Main/Hedge]],4)="MAIN","MAIN","HEDGE")</f>
        <v>HEDGE</v>
      </c>
      <c r="AK5244" t="str" cm="1">
        <f t="array" ref="AK5244">_xlfn._xlws.FILTER(Table4[Column1],ISNUMBER(SEARCH(Table4[Column1],MIS[[#This Row],[OrderUniqueIdentifier]])),"")</f>
        <v>LONGSHORT</v>
      </c>
    </row>
    <row r="5245" spans="1:37" x14ac:dyDescent="0.25">
      <c r="A5245" t="s">
        <v>179</v>
      </c>
      <c r="B5245" t="s">
        <v>1467</v>
      </c>
      <c r="C5245" t="s">
        <v>9299</v>
      </c>
      <c r="D5245" t="s">
        <v>72</v>
      </c>
      <c r="E5245" t="s">
        <v>456</v>
      </c>
      <c r="F5245" t="s">
        <v>73</v>
      </c>
      <c r="G5245" t="s">
        <v>74</v>
      </c>
      <c r="H5245" t="s">
        <v>75</v>
      </c>
      <c r="I5245" t="s">
        <v>76</v>
      </c>
      <c r="J5245" t="s">
        <v>77</v>
      </c>
      <c r="K5245">
        <v>975</v>
      </c>
      <c r="L5245" t="s">
        <v>77</v>
      </c>
      <c r="M5245" t="s">
        <v>78</v>
      </c>
      <c r="N5245" t="s">
        <v>332</v>
      </c>
      <c r="O5245" t="s">
        <v>9266</v>
      </c>
      <c r="P5245" t="s">
        <v>9266</v>
      </c>
      <c r="Q5245" t="s">
        <v>458</v>
      </c>
      <c r="R5245" t="s">
        <v>79</v>
      </c>
      <c r="S5245" t="s">
        <v>25</v>
      </c>
      <c r="T5245" t="s">
        <v>459</v>
      </c>
      <c r="U5245" t="s">
        <v>43</v>
      </c>
      <c r="V5245" t="s">
        <v>80</v>
      </c>
      <c r="W5245">
        <v>26300</v>
      </c>
      <c r="X5245" t="s">
        <v>81</v>
      </c>
      <c r="Y5245">
        <v>975</v>
      </c>
      <c r="Z5245" t="s">
        <v>9267</v>
      </c>
      <c r="AA5245" t="s">
        <v>9267</v>
      </c>
      <c r="AB5245" t="s">
        <v>83</v>
      </c>
      <c r="AC5245" t="s">
        <v>84</v>
      </c>
      <c r="AD5245">
        <f>_xlfn.XLOOKUP(MIS[[#This Row],[TRADING SYMBOL]],[1]Sheet1!$D:$D,[1]Sheet1!$C:$C)</f>
        <v>3.7</v>
      </c>
      <c r="AE5245">
        <f>MIS[[#This Row],[OrderAverageTradedPrice]]*MIS[[#This Row],[OrderQuantity]]</f>
        <v>3558.75</v>
      </c>
      <c r="AF5245">
        <f>MIS[[#This Row],[LTP]]*MIS[[#This Row],[OrderQuantity]]</f>
        <v>3607.5</v>
      </c>
      <c r="AG5245">
        <f>IF(MIS[[#This Row],[OrderSide]]="SELL",MIS[[#This Row],[VALUE]]-MIS[[#This Row],[LIVE_VALUE]],MIS[[#This Row],[LIVE_VALUE]]-MIS[[#This Row],[VALUE]])</f>
        <v>48.75</v>
      </c>
      <c r="AH5245" t="str" cm="1">
        <f t="array" ref="AH5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5" t="str">
        <f>MIS[[#This Row],[TRADING SYMBOL]]</f>
        <v>NIFTY2552226300CE</v>
      </c>
      <c r="AJ5245" t="str">
        <f>IF(RIGHT(MIS[[#This Row],[Main/Hedge]],4)="MAIN","MAIN","HEDGE")</f>
        <v>HEDGE</v>
      </c>
      <c r="AK5245" t="str" cm="1">
        <f t="array" ref="AK5245">_xlfn._xlws.FILTER(Table4[Column1],ISNUMBER(SEARCH(Table4[Column1],MIS[[#This Row],[OrderUniqueIdentifier]])),"")</f>
        <v>LONGSHORT</v>
      </c>
    </row>
    <row r="5246" spans="1:37" x14ac:dyDescent="0.25">
      <c r="A5246" t="s">
        <v>179</v>
      </c>
      <c r="B5246" t="s">
        <v>266</v>
      </c>
      <c r="C5246" t="s">
        <v>9301</v>
      </c>
      <c r="D5246" t="s">
        <v>72</v>
      </c>
      <c r="E5246" t="s">
        <v>456</v>
      </c>
      <c r="F5246" t="s">
        <v>73</v>
      </c>
      <c r="G5246" t="s">
        <v>74</v>
      </c>
      <c r="H5246" t="s">
        <v>75</v>
      </c>
      <c r="I5246" t="s">
        <v>76</v>
      </c>
      <c r="J5246" t="s">
        <v>77</v>
      </c>
      <c r="K5246">
        <v>1350</v>
      </c>
      <c r="L5246" t="s">
        <v>77</v>
      </c>
      <c r="M5246" t="s">
        <v>78</v>
      </c>
      <c r="N5246" t="s">
        <v>332</v>
      </c>
      <c r="O5246" t="s">
        <v>9266</v>
      </c>
      <c r="P5246" t="s">
        <v>9266</v>
      </c>
      <c r="Q5246" t="s">
        <v>458</v>
      </c>
      <c r="R5246" t="s">
        <v>79</v>
      </c>
      <c r="S5246" t="s">
        <v>25</v>
      </c>
      <c r="T5246" t="s">
        <v>459</v>
      </c>
      <c r="U5246" t="s">
        <v>43</v>
      </c>
      <c r="V5246" t="s">
        <v>80</v>
      </c>
      <c r="W5246">
        <v>26300</v>
      </c>
      <c r="X5246" t="s">
        <v>81</v>
      </c>
      <c r="Y5246">
        <v>1350</v>
      </c>
      <c r="Z5246" t="s">
        <v>9267</v>
      </c>
      <c r="AA5246" t="s">
        <v>9267</v>
      </c>
      <c r="AB5246" t="s">
        <v>83</v>
      </c>
      <c r="AC5246" t="s">
        <v>84</v>
      </c>
      <c r="AD5246">
        <f>_xlfn.XLOOKUP(MIS[[#This Row],[TRADING SYMBOL]],[1]Sheet1!$D:$D,[1]Sheet1!$C:$C)</f>
        <v>3.7</v>
      </c>
      <c r="AE5246">
        <f>MIS[[#This Row],[OrderAverageTradedPrice]]*MIS[[#This Row],[OrderQuantity]]</f>
        <v>4927.5</v>
      </c>
      <c r="AF5246">
        <f>MIS[[#This Row],[LTP]]*MIS[[#This Row],[OrderQuantity]]</f>
        <v>4995</v>
      </c>
      <c r="AG5246">
        <f>IF(MIS[[#This Row],[OrderSide]]="SELL",MIS[[#This Row],[VALUE]]-MIS[[#This Row],[LIVE_VALUE]],MIS[[#This Row],[LIVE_VALUE]]-MIS[[#This Row],[VALUE]])</f>
        <v>67.5</v>
      </c>
      <c r="AH5246" t="str" cm="1">
        <f t="array" ref="AH5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6" t="str">
        <f>MIS[[#This Row],[TRADING SYMBOL]]</f>
        <v>NIFTY2552226300CE</v>
      </c>
      <c r="AJ5246" t="str">
        <f>IF(RIGHT(MIS[[#This Row],[Main/Hedge]],4)="MAIN","MAIN","HEDGE")</f>
        <v>HEDGE</v>
      </c>
      <c r="AK5246" t="str" cm="1">
        <f t="array" ref="AK5246">_xlfn._xlws.FILTER(Table4[Column1],ISNUMBER(SEARCH(Table4[Column1],MIS[[#This Row],[OrderUniqueIdentifier]])),"")</f>
        <v>LONGSHORT</v>
      </c>
    </row>
    <row r="5247" spans="1:37" x14ac:dyDescent="0.25">
      <c r="A5247" t="s">
        <v>179</v>
      </c>
      <c r="B5247" t="s">
        <v>229</v>
      </c>
      <c r="C5247" t="s">
        <v>9300</v>
      </c>
      <c r="D5247" t="s">
        <v>72</v>
      </c>
      <c r="E5247" t="s">
        <v>456</v>
      </c>
      <c r="F5247" t="s">
        <v>73</v>
      </c>
      <c r="G5247" t="s">
        <v>74</v>
      </c>
      <c r="H5247" t="s">
        <v>75</v>
      </c>
      <c r="I5247" t="s">
        <v>76</v>
      </c>
      <c r="J5247" t="s">
        <v>77</v>
      </c>
      <c r="K5247">
        <v>375</v>
      </c>
      <c r="L5247" t="s">
        <v>77</v>
      </c>
      <c r="M5247" t="s">
        <v>78</v>
      </c>
      <c r="N5247" t="s">
        <v>332</v>
      </c>
      <c r="O5247" t="s">
        <v>9260</v>
      </c>
      <c r="P5247" t="s">
        <v>9260</v>
      </c>
      <c r="Q5247" t="s">
        <v>458</v>
      </c>
      <c r="R5247" t="s">
        <v>79</v>
      </c>
      <c r="S5247" t="s">
        <v>25</v>
      </c>
      <c r="T5247" t="s">
        <v>459</v>
      </c>
      <c r="U5247" t="s">
        <v>43</v>
      </c>
      <c r="V5247" t="s">
        <v>80</v>
      </c>
      <c r="W5247">
        <v>26300</v>
      </c>
      <c r="X5247" t="s">
        <v>81</v>
      </c>
      <c r="Y5247">
        <v>375</v>
      </c>
      <c r="Z5247" t="s">
        <v>9261</v>
      </c>
      <c r="AA5247" t="s">
        <v>9261</v>
      </c>
      <c r="AB5247" t="s">
        <v>83</v>
      </c>
      <c r="AC5247" t="s">
        <v>84</v>
      </c>
      <c r="AD5247">
        <f>_xlfn.XLOOKUP(MIS[[#This Row],[TRADING SYMBOL]],[1]Sheet1!$D:$D,[1]Sheet1!$C:$C)</f>
        <v>3.7</v>
      </c>
      <c r="AE5247">
        <f>MIS[[#This Row],[OrderAverageTradedPrice]]*MIS[[#This Row],[OrderQuantity]]</f>
        <v>1368.75</v>
      </c>
      <c r="AF5247">
        <f>MIS[[#This Row],[LTP]]*MIS[[#This Row],[OrderQuantity]]</f>
        <v>1387.5</v>
      </c>
      <c r="AG5247">
        <f>IF(MIS[[#This Row],[OrderSide]]="SELL",MIS[[#This Row],[VALUE]]-MIS[[#This Row],[LIVE_VALUE]],MIS[[#This Row],[LIVE_VALUE]]-MIS[[#This Row],[VALUE]])</f>
        <v>18.75</v>
      </c>
      <c r="AH5247" t="str" cm="1">
        <f t="array" ref="AH5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7" t="str">
        <f>MIS[[#This Row],[TRADING SYMBOL]]</f>
        <v>NIFTY2552226300CE</v>
      </c>
      <c r="AJ5247" t="str">
        <f>IF(RIGHT(MIS[[#This Row],[Main/Hedge]],4)="MAIN","MAIN","HEDGE")</f>
        <v>HEDGE</v>
      </c>
      <c r="AK5247" t="str" cm="1">
        <f t="array" ref="AK5247">_xlfn._xlws.FILTER(Table4[Column1],ISNUMBER(SEARCH(Table4[Column1],MIS[[#This Row],[OrderUniqueIdentifier]])),"")</f>
        <v>LONGSHORT</v>
      </c>
    </row>
    <row r="5248" spans="1:37" x14ac:dyDescent="0.25">
      <c r="A5248" t="s">
        <v>1555</v>
      </c>
      <c r="B5248" t="s">
        <v>1684</v>
      </c>
      <c r="C5248" t="s">
        <v>9259</v>
      </c>
      <c r="D5248" t="s">
        <v>72</v>
      </c>
      <c r="E5248" t="s">
        <v>456</v>
      </c>
      <c r="F5248" t="s">
        <v>73</v>
      </c>
      <c r="G5248" t="s">
        <v>74</v>
      </c>
      <c r="H5248" t="s">
        <v>75</v>
      </c>
      <c r="I5248" t="s">
        <v>76</v>
      </c>
      <c r="J5248" t="s">
        <v>77</v>
      </c>
      <c r="K5248">
        <v>450</v>
      </c>
      <c r="L5248" t="s">
        <v>77</v>
      </c>
      <c r="M5248" t="s">
        <v>78</v>
      </c>
      <c r="N5248" t="s">
        <v>1565</v>
      </c>
      <c r="O5248" t="s">
        <v>9260</v>
      </c>
      <c r="P5248" t="s">
        <v>9260</v>
      </c>
      <c r="Q5248" t="s">
        <v>458</v>
      </c>
      <c r="R5248" t="s">
        <v>79</v>
      </c>
      <c r="S5248" t="s">
        <v>25</v>
      </c>
      <c r="T5248" t="s">
        <v>459</v>
      </c>
      <c r="U5248" t="s">
        <v>43</v>
      </c>
      <c r="V5248" t="s">
        <v>80</v>
      </c>
      <c r="W5248">
        <v>26300</v>
      </c>
      <c r="X5248" t="s">
        <v>81</v>
      </c>
      <c r="Y5248">
        <v>450</v>
      </c>
      <c r="Z5248" t="s">
        <v>9261</v>
      </c>
      <c r="AA5248" t="s">
        <v>9261</v>
      </c>
      <c r="AB5248" t="s">
        <v>83</v>
      </c>
      <c r="AC5248" t="s">
        <v>84</v>
      </c>
      <c r="AD5248">
        <f>_xlfn.XLOOKUP(MIS[[#This Row],[TRADING SYMBOL]],[1]Sheet1!$D:$D,[1]Sheet1!$C:$C)</f>
        <v>3.7</v>
      </c>
      <c r="AE5248">
        <f>MIS[[#This Row],[OrderAverageTradedPrice]]*MIS[[#This Row],[OrderQuantity]]</f>
        <v>1665</v>
      </c>
      <c r="AF5248">
        <f>MIS[[#This Row],[LTP]]*MIS[[#This Row],[OrderQuantity]]</f>
        <v>1665</v>
      </c>
      <c r="AG5248">
        <f>IF(MIS[[#This Row],[OrderSide]]="SELL",MIS[[#This Row],[VALUE]]-MIS[[#This Row],[LIVE_VALUE]],MIS[[#This Row],[LIVE_VALUE]]-MIS[[#This Row],[VALUE]])</f>
        <v>0</v>
      </c>
      <c r="AH5248" t="str" cm="1">
        <f t="array" ref="AH5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8" t="str">
        <f>MIS[[#This Row],[TRADING SYMBOL]]</f>
        <v>NIFTY2552226300CE</v>
      </c>
      <c r="AJ5248" t="str">
        <f>IF(RIGHT(MIS[[#This Row],[Main/Hedge]],4)="MAIN","MAIN","HEDGE")</f>
        <v>HEDGE</v>
      </c>
      <c r="AK5248" t="str" cm="1">
        <f t="array" ref="AK5248">_xlfn._xlws.FILTER(Table4[Column1],ISNUMBER(SEARCH(Table4[Column1],MIS[[#This Row],[OrderUniqueIdentifier]])),"")</f>
        <v>LONGSHORT</v>
      </c>
    </row>
    <row r="5249" spans="1:37" x14ac:dyDescent="0.25">
      <c r="A5249" t="s">
        <v>71</v>
      </c>
      <c r="B5249" t="s">
        <v>661</v>
      </c>
      <c r="C5249" t="s">
        <v>9312</v>
      </c>
      <c r="D5249" t="s">
        <v>72</v>
      </c>
      <c r="E5249" t="s">
        <v>456</v>
      </c>
      <c r="F5249" t="s">
        <v>73</v>
      </c>
      <c r="G5249" t="s">
        <v>74</v>
      </c>
      <c r="H5249" t="s">
        <v>75</v>
      </c>
      <c r="I5249" t="s">
        <v>76</v>
      </c>
      <c r="J5249" t="s">
        <v>77</v>
      </c>
      <c r="K5249">
        <v>75</v>
      </c>
      <c r="L5249" t="s">
        <v>77</v>
      </c>
      <c r="M5249" t="s">
        <v>78</v>
      </c>
      <c r="N5249" t="s">
        <v>240</v>
      </c>
      <c r="O5249" t="s">
        <v>9313</v>
      </c>
      <c r="P5249" t="s">
        <v>9313</v>
      </c>
      <c r="Q5249" t="s">
        <v>458</v>
      </c>
      <c r="R5249" t="s">
        <v>79</v>
      </c>
      <c r="S5249" t="s">
        <v>25</v>
      </c>
      <c r="T5249" t="s">
        <v>459</v>
      </c>
      <c r="U5249" t="s">
        <v>43</v>
      </c>
      <c r="V5249" t="s">
        <v>80</v>
      </c>
      <c r="W5249">
        <v>26300</v>
      </c>
      <c r="X5249" t="s">
        <v>81</v>
      </c>
      <c r="Y5249">
        <v>75</v>
      </c>
      <c r="Z5249" t="s">
        <v>9314</v>
      </c>
      <c r="AA5249" t="s">
        <v>9314</v>
      </c>
      <c r="AB5249" t="s">
        <v>83</v>
      </c>
      <c r="AC5249" t="s">
        <v>84</v>
      </c>
      <c r="AD5249">
        <f>_xlfn.XLOOKUP(MIS[[#This Row],[TRADING SYMBOL]],[1]Sheet1!$D:$D,[1]Sheet1!$C:$C)</f>
        <v>3.7</v>
      </c>
      <c r="AE5249">
        <f>MIS[[#This Row],[OrderAverageTradedPrice]]*MIS[[#This Row],[OrderQuantity]]</f>
        <v>281.25</v>
      </c>
      <c r="AF5249">
        <f>MIS[[#This Row],[LTP]]*MIS[[#This Row],[OrderQuantity]]</f>
        <v>277.5</v>
      </c>
      <c r="AG5249">
        <f>IF(MIS[[#This Row],[OrderSide]]="SELL",MIS[[#This Row],[VALUE]]-MIS[[#This Row],[LIVE_VALUE]],MIS[[#This Row],[LIVE_VALUE]]-MIS[[#This Row],[VALUE]])</f>
        <v>-3.75</v>
      </c>
      <c r="AH5249" t="str" cm="1">
        <f t="array" ref="AH5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9" t="str">
        <f>MIS[[#This Row],[TRADING SYMBOL]]</f>
        <v>NIFTY2552226300CE</v>
      </c>
      <c r="AJ5249" t="str">
        <f>IF(RIGHT(MIS[[#This Row],[Main/Hedge]],4)="MAIN","MAIN","HEDGE")</f>
        <v>HEDGE</v>
      </c>
      <c r="AK5249" t="str" cm="1">
        <f t="array" ref="AK5249">_xlfn._xlws.FILTER(Table4[Column1],ISNUMBER(SEARCH(Table4[Column1],MIS[[#This Row],[OrderUniqueIdentifier]])),"")</f>
        <v>LONGSHORT</v>
      </c>
    </row>
    <row r="5250" spans="1:37" x14ac:dyDescent="0.25">
      <c r="A5250" t="s">
        <v>71</v>
      </c>
      <c r="B5250" t="s">
        <v>813</v>
      </c>
      <c r="C5250" t="s">
        <v>9318</v>
      </c>
      <c r="D5250" t="s">
        <v>72</v>
      </c>
      <c r="E5250" t="s">
        <v>456</v>
      </c>
      <c r="F5250" t="s">
        <v>73</v>
      </c>
      <c r="G5250" t="s">
        <v>74</v>
      </c>
      <c r="H5250" t="s">
        <v>75</v>
      </c>
      <c r="I5250" t="s">
        <v>76</v>
      </c>
      <c r="J5250" t="s">
        <v>77</v>
      </c>
      <c r="K5250">
        <v>75</v>
      </c>
      <c r="L5250" t="s">
        <v>77</v>
      </c>
      <c r="M5250" t="s">
        <v>78</v>
      </c>
      <c r="N5250" t="s">
        <v>240</v>
      </c>
      <c r="O5250" t="s">
        <v>9313</v>
      </c>
      <c r="P5250" t="s">
        <v>9313</v>
      </c>
      <c r="Q5250" t="s">
        <v>458</v>
      </c>
      <c r="R5250" t="s">
        <v>79</v>
      </c>
      <c r="S5250" t="s">
        <v>25</v>
      </c>
      <c r="T5250" t="s">
        <v>459</v>
      </c>
      <c r="U5250" t="s">
        <v>43</v>
      </c>
      <c r="V5250" t="s">
        <v>80</v>
      </c>
      <c r="W5250">
        <v>26300</v>
      </c>
      <c r="X5250" t="s">
        <v>81</v>
      </c>
      <c r="Y5250">
        <v>75</v>
      </c>
      <c r="Z5250" t="s">
        <v>9314</v>
      </c>
      <c r="AA5250" t="s">
        <v>9314</v>
      </c>
      <c r="AB5250" t="s">
        <v>83</v>
      </c>
      <c r="AC5250" t="s">
        <v>84</v>
      </c>
      <c r="AD5250">
        <f>_xlfn.XLOOKUP(MIS[[#This Row],[TRADING SYMBOL]],[1]Sheet1!$D:$D,[1]Sheet1!$C:$C)</f>
        <v>3.7</v>
      </c>
      <c r="AE5250">
        <f>MIS[[#This Row],[OrderAverageTradedPrice]]*MIS[[#This Row],[OrderQuantity]]</f>
        <v>281.25</v>
      </c>
      <c r="AF5250">
        <f>MIS[[#This Row],[LTP]]*MIS[[#This Row],[OrderQuantity]]</f>
        <v>277.5</v>
      </c>
      <c r="AG5250">
        <f>IF(MIS[[#This Row],[OrderSide]]="SELL",MIS[[#This Row],[VALUE]]-MIS[[#This Row],[LIVE_VALUE]],MIS[[#This Row],[LIVE_VALUE]]-MIS[[#This Row],[VALUE]])</f>
        <v>-3.75</v>
      </c>
      <c r="AH5250" t="str" cm="1">
        <f t="array" ref="AH5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0" t="str">
        <f>MIS[[#This Row],[TRADING SYMBOL]]</f>
        <v>NIFTY2552226300CE</v>
      </c>
      <c r="AJ5250" t="str">
        <f>IF(RIGHT(MIS[[#This Row],[Main/Hedge]],4)="MAIN","MAIN","HEDGE")</f>
        <v>HEDGE</v>
      </c>
      <c r="AK5250" t="str" cm="1">
        <f t="array" ref="AK5250">_xlfn._xlws.FILTER(Table4[Column1],ISNUMBER(SEARCH(Table4[Column1],MIS[[#This Row],[OrderUniqueIdentifier]])),"")</f>
        <v>LONGSHORT</v>
      </c>
    </row>
    <row r="5251" spans="1:37" x14ac:dyDescent="0.25">
      <c r="A5251" t="s">
        <v>71</v>
      </c>
      <c r="B5251" t="s">
        <v>602</v>
      </c>
      <c r="C5251" t="s">
        <v>9345</v>
      </c>
      <c r="D5251" t="s">
        <v>72</v>
      </c>
      <c r="E5251" t="s">
        <v>456</v>
      </c>
      <c r="F5251" t="s">
        <v>73</v>
      </c>
      <c r="G5251" t="s">
        <v>74</v>
      </c>
      <c r="H5251" t="s">
        <v>75</v>
      </c>
      <c r="I5251" t="s">
        <v>76</v>
      </c>
      <c r="J5251" t="s">
        <v>77</v>
      </c>
      <c r="K5251">
        <v>150</v>
      </c>
      <c r="L5251" t="s">
        <v>77</v>
      </c>
      <c r="M5251" t="s">
        <v>78</v>
      </c>
      <c r="N5251" t="s">
        <v>240</v>
      </c>
      <c r="O5251" t="s">
        <v>9313</v>
      </c>
      <c r="P5251" t="s">
        <v>9327</v>
      </c>
      <c r="Q5251" t="s">
        <v>458</v>
      </c>
      <c r="R5251" t="s">
        <v>79</v>
      </c>
      <c r="S5251" t="s">
        <v>25</v>
      </c>
      <c r="T5251" t="s">
        <v>459</v>
      </c>
      <c r="U5251" t="s">
        <v>43</v>
      </c>
      <c r="V5251" t="s">
        <v>80</v>
      </c>
      <c r="W5251">
        <v>26300</v>
      </c>
      <c r="X5251" t="s">
        <v>81</v>
      </c>
      <c r="Y5251">
        <v>150</v>
      </c>
      <c r="Z5251" t="s">
        <v>9314</v>
      </c>
      <c r="AA5251" t="s">
        <v>9328</v>
      </c>
      <c r="AB5251" t="s">
        <v>83</v>
      </c>
      <c r="AC5251" t="s">
        <v>84</v>
      </c>
      <c r="AD5251">
        <f>_xlfn.XLOOKUP(MIS[[#This Row],[TRADING SYMBOL]],[1]Sheet1!$D:$D,[1]Sheet1!$C:$C)</f>
        <v>3.7</v>
      </c>
      <c r="AE5251">
        <f>MIS[[#This Row],[OrderAverageTradedPrice]]*MIS[[#This Row],[OrderQuantity]]</f>
        <v>562.5</v>
      </c>
      <c r="AF5251">
        <f>MIS[[#This Row],[LTP]]*MIS[[#This Row],[OrderQuantity]]</f>
        <v>555</v>
      </c>
      <c r="AG5251">
        <f>IF(MIS[[#This Row],[OrderSide]]="SELL",MIS[[#This Row],[VALUE]]-MIS[[#This Row],[LIVE_VALUE]],MIS[[#This Row],[LIVE_VALUE]]-MIS[[#This Row],[VALUE]])</f>
        <v>-7.5</v>
      </c>
      <c r="AH5251" t="str" cm="1">
        <f t="array" ref="AH5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1" t="str">
        <f>MIS[[#This Row],[TRADING SYMBOL]]</f>
        <v>NIFTY2552226300CE</v>
      </c>
      <c r="AJ5251" t="str">
        <f>IF(RIGHT(MIS[[#This Row],[Main/Hedge]],4)="MAIN","MAIN","HEDGE")</f>
        <v>HEDGE</v>
      </c>
      <c r="AK5251" t="str" cm="1">
        <f t="array" ref="AK5251">_xlfn._xlws.FILTER(Table4[Column1],ISNUMBER(SEARCH(Table4[Column1],MIS[[#This Row],[OrderUniqueIdentifier]])),"")</f>
        <v>LONGSHORT</v>
      </c>
    </row>
    <row r="5252" spans="1:37" x14ac:dyDescent="0.25">
      <c r="A5252" t="s">
        <v>1333</v>
      </c>
      <c r="B5252" t="s">
        <v>1334</v>
      </c>
      <c r="C5252" t="s">
        <v>9325</v>
      </c>
      <c r="D5252" t="s">
        <v>72</v>
      </c>
      <c r="E5252" t="s">
        <v>1336</v>
      </c>
      <c r="F5252" t="s">
        <v>73</v>
      </c>
      <c r="G5252" t="s">
        <v>74</v>
      </c>
      <c r="H5252" t="s">
        <v>75</v>
      </c>
      <c r="I5252" t="s">
        <v>76</v>
      </c>
      <c r="J5252" t="s">
        <v>77</v>
      </c>
      <c r="K5252">
        <v>300</v>
      </c>
      <c r="L5252" t="s">
        <v>77</v>
      </c>
      <c r="M5252" t="s">
        <v>78</v>
      </c>
      <c r="N5252" t="s">
        <v>9326</v>
      </c>
      <c r="O5252" t="s">
        <v>9327</v>
      </c>
      <c r="P5252" t="s">
        <v>9327</v>
      </c>
      <c r="Q5252" t="s">
        <v>1338</v>
      </c>
      <c r="R5252" t="s">
        <v>79</v>
      </c>
      <c r="S5252" t="s">
        <v>299</v>
      </c>
      <c r="T5252" t="s">
        <v>1339</v>
      </c>
      <c r="U5252" t="s">
        <v>43</v>
      </c>
      <c r="V5252" t="s">
        <v>80</v>
      </c>
      <c r="W5252">
        <v>25500</v>
      </c>
      <c r="X5252" t="s">
        <v>81</v>
      </c>
      <c r="Y5252">
        <v>300</v>
      </c>
      <c r="Z5252" t="s">
        <v>9328</v>
      </c>
      <c r="AA5252" t="s">
        <v>9328</v>
      </c>
      <c r="AB5252" t="s">
        <v>83</v>
      </c>
      <c r="AC5252" t="s">
        <v>84</v>
      </c>
      <c r="AD5252">
        <f>_xlfn.XLOOKUP(MIS[[#This Row],[TRADING SYMBOL]],[1]Sheet1!$D:$D,[1]Sheet1!$C:$C)</f>
        <v>36.85</v>
      </c>
      <c r="AE5252">
        <f>MIS[[#This Row],[OrderAverageTradedPrice]]*MIS[[#This Row],[OrderQuantity]]</f>
        <v>11865</v>
      </c>
      <c r="AF5252">
        <f>MIS[[#This Row],[LTP]]*MIS[[#This Row],[OrderQuantity]]</f>
        <v>11055</v>
      </c>
      <c r="AG5252">
        <f>IF(MIS[[#This Row],[OrderSide]]="SELL",MIS[[#This Row],[VALUE]]-MIS[[#This Row],[LIVE_VALUE]],MIS[[#This Row],[LIVE_VALUE]]-MIS[[#This Row],[VALUE]])</f>
        <v>-810</v>
      </c>
      <c r="AH5252" t="str" cm="1">
        <f t="array" ref="AH5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2" t="str">
        <f>MIS[[#This Row],[TRADING SYMBOL]]</f>
        <v>NIFTY2552225500CE</v>
      </c>
      <c r="AJ5252" t="str">
        <f>IF(RIGHT(MIS[[#This Row],[Main/Hedge]],4)="MAIN","MAIN","HEDGE")</f>
        <v>HEDGE</v>
      </c>
      <c r="AK5252" t="str" cm="1">
        <f t="array" ref="AK5252">_xlfn._xlws.FILTER(Table4[Column1],ISNUMBER(SEARCH(Table4[Column1],MIS[[#This Row],[OrderUniqueIdentifier]])),"")</f>
        <v>LONGSHORT</v>
      </c>
    </row>
    <row r="5253" spans="1:37" x14ac:dyDescent="0.25">
      <c r="A5253" t="s">
        <v>71</v>
      </c>
      <c r="B5253" t="s">
        <v>584</v>
      </c>
      <c r="C5253" t="s">
        <v>9344</v>
      </c>
      <c r="D5253" t="s">
        <v>72</v>
      </c>
      <c r="E5253" t="s">
        <v>456</v>
      </c>
      <c r="F5253" t="s">
        <v>73</v>
      </c>
      <c r="G5253" t="s">
        <v>74</v>
      </c>
      <c r="H5253" t="s">
        <v>75</v>
      </c>
      <c r="I5253" t="s">
        <v>76</v>
      </c>
      <c r="J5253" t="s">
        <v>77</v>
      </c>
      <c r="K5253">
        <v>75</v>
      </c>
      <c r="L5253" t="s">
        <v>77</v>
      </c>
      <c r="M5253" t="s">
        <v>78</v>
      </c>
      <c r="N5253" t="s">
        <v>240</v>
      </c>
      <c r="O5253" t="s">
        <v>9316</v>
      </c>
      <c r="P5253" t="s">
        <v>9316</v>
      </c>
      <c r="Q5253" t="s">
        <v>458</v>
      </c>
      <c r="R5253" t="s">
        <v>79</v>
      </c>
      <c r="S5253" t="s">
        <v>25</v>
      </c>
      <c r="T5253" t="s">
        <v>459</v>
      </c>
      <c r="U5253" t="s">
        <v>43</v>
      </c>
      <c r="V5253" t="s">
        <v>80</v>
      </c>
      <c r="W5253">
        <v>26300</v>
      </c>
      <c r="X5253" t="s">
        <v>81</v>
      </c>
      <c r="Y5253">
        <v>75</v>
      </c>
      <c r="Z5253" t="s">
        <v>9317</v>
      </c>
      <c r="AA5253" t="s">
        <v>9317</v>
      </c>
      <c r="AB5253" t="s">
        <v>83</v>
      </c>
      <c r="AC5253" t="s">
        <v>84</v>
      </c>
      <c r="AD5253">
        <f>_xlfn.XLOOKUP(MIS[[#This Row],[TRADING SYMBOL]],[1]Sheet1!$D:$D,[1]Sheet1!$C:$C)</f>
        <v>3.7</v>
      </c>
      <c r="AE5253">
        <f>MIS[[#This Row],[OrderAverageTradedPrice]]*MIS[[#This Row],[OrderQuantity]]</f>
        <v>281.25</v>
      </c>
      <c r="AF5253">
        <f>MIS[[#This Row],[LTP]]*MIS[[#This Row],[OrderQuantity]]</f>
        <v>277.5</v>
      </c>
      <c r="AG5253">
        <f>IF(MIS[[#This Row],[OrderSide]]="SELL",MIS[[#This Row],[VALUE]]-MIS[[#This Row],[LIVE_VALUE]],MIS[[#This Row],[LIVE_VALUE]]-MIS[[#This Row],[VALUE]])</f>
        <v>-3.75</v>
      </c>
      <c r="AH5253" t="str" cm="1">
        <f t="array" ref="AH5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3" t="str">
        <f>MIS[[#This Row],[TRADING SYMBOL]]</f>
        <v>NIFTY2552226300CE</v>
      </c>
      <c r="AJ5253" t="str">
        <f>IF(RIGHT(MIS[[#This Row],[Main/Hedge]],4)="MAIN","MAIN","HEDGE")</f>
        <v>HEDGE</v>
      </c>
      <c r="AK5253" t="str" cm="1">
        <f t="array" ref="AK5253">_xlfn._xlws.FILTER(Table4[Column1],ISNUMBER(SEARCH(Table4[Column1],MIS[[#This Row],[OrderUniqueIdentifier]])),"")</f>
        <v>LONGSHORT</v>
      </c>
    </row>
    <row r="5254" spans="1:37" x14ac:dyDescent="0.25">
      <c r="A5254" t="s">
        <v>71</v>
      </c>
      <c r="B5254" t="s">
        <v>787</v>
      </c>
      <c r="C5254" t="s">
        <v>9315</v>
      </c>
      <c r="D5254" t="s">
        <v>72</v>
      </c>
      <c r="E5254" t="s">
        <v>456</v>
      </c>
      <c r="F5254" t="s">
        <v>73</v>
      </c>
      <c r="G5254" t="s">
        <v>74</v>
      </c>
      <c r="H5254" t="s">
        <v>75</v>
      </c>
      <c r="I5254" t="s">
        <v>76</v>
      </c>
      <c r="J5254" t="s">
        <v>77</v>
      </c>
      <c r="K5254">
        <v>75</v>
      </c>
      <c r="L5254" t="s">
        <v>77</v>
      </c>
      <c r="M5254" t="s">
        <v>78</v>
      </c>
      <c r="N5254" t="s">
        <v>240</v>
      </c>
      <c r="O5254" t="s">
        <v>9316</v>
      </c>
      <c r="P5254" t="s">
        <v>9316</v>
      </c>
      <c r="Q5254" t="s">
        <v>458</v>
      </c>
      <c r="R5254" t="s">
        <v>79</v>
      </c>
      <c r="S5254" t="s">
        <v>25</v>
      </c>
      <c r="T5254" t="s">
        <v>459</v>
      </c>
      <c r="U5254" t="s">
        <v>43</v>
      </c>
      <c r="V5254" t="s">
        <v>80</v>
      </c>
      <c r="W5254">
        <v>26300</v>
      </c>
      <c r="X5254" t="s">
        <v>81</v>
      </c>
      <c r="Y5254">
        <v>75</v>
      </c>
      <c r="Z5254" t="s">
        <v>9317</v>
      </c>
      <c r="AA5254" t="s">
        <v>9317</v>
      </c>
      <c r="AB5254" t="s">
        <v>83</v>
      </c>
      <c r="AC5254" t="s">
        <v>84</v>
      </c>
      <c r="AD5254">
        <f>_xlfn.XLOOKUP(MIS[[#This Row],[TRADING SYMBOL]],[1]Sheet1!$D:$D,[1]Sheet1!$C:$C)</f>
        <v>3.7</v>
      </c>
      <c r="AE5254">
        <f>MIS[[#This Row],[OrderAverageTradedPrice]]*MIS[[#This Row],[OrderQuantity]]</f>
        <v>281.25</v>
      </c>
      <c r="AF5254">
        <f>MIS[[#This Row],[LTP]]*MIS[[#This Row],[OrderQuantity]]</f>
        <v>277.5</v>
      </c>
      <c r="AG5254">
        <f>IF(MIS[[#This Row],[OrderSide]]="SELL",MIS[[#This Row],[VALUE]]-MIS[[#This Row],[LIVE_VALUE]],MIS[[#This Row],[LIVE_VALUE]]-MIS[[#This Row],[VALUE]])</f>
        <v>-3.75</v>
      </c>
      <c r="AH5254" t="str" cm="1">
        <f t="array" ref="AH5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4" t="str">
        <f>MIS[[#This Row],[TRADING SYMBOL]]</f>
        <v>NIFTY2552226300CE</v>
      </c>
      <c r="AJ5254" t="str">
        <f>IF(RIGHT(MIS[[#This Row],[Main/Hedge]],4)="MAIN","MAIN","HEDGE")</f>
        <v>HEDGE</v>
      </c>
      <c r="AK5254" t="str" cm="1">
        <f t="array" ref="AK5254">_xlfn._xlws.FILTER(Table4[Column1],ISNUMBER(SEARCH(Table4[Column1],MIS[[#This Row],[OrderUniqueIdentifier]])),"")</f>
        <v>LONGSHORT</v>
      </c>
    </row>
    <row r="5255" spans="1:37" x14ac:dyDescent="0.25">
      <c r="A5255" t="s">
        <v>71</v>
      </c>
      <c r="B5255" t="s">
        <v>960</v>
      </c>
      <c r="C5255" t="s">
        <v>9358</v>
      </c>
      <c r="D5255" t="s">
        <v>72</v>
      </c>
      <c r="E5255" t="s">
        <v>456</v>
      </c>
      <c r="F5255" t="s">
        <v>73</v>
      </c>
      <c r="G5255" t="s">
        <v>74</v>
      </c>
      <c r="H5255" t="s">
        <v>75</v>
      </c>
      <c r="I5255" t="s">
        <v>76</v>
      </c>
      <c r="J5255" t="s">
        <v>77</v>
      </c>
      <c r="K5255">
        <v>150</v>
      </c>
      <c r="L5255" t="s">
        <v>77</v>
      </c>
      <c r="M5255" t="s">
        <v>78</v>
      </c>
      <c r="N5255" t="s">
        <v>240</v>
      </c>
      <c r="O5255" t="s">
        <v>9316</v>
      </c>
      <c r="P5255" t="s">
        <v>9316</v>
      </c>
      <c r="Q5255" t="s">
        <v>458</v>
      </c>
      <c r="R5255" t="s">
        <v>79</v>
      </c>
      <c r="S5255" t="s">
        <v>25</v>
      </c>
      <c r="T5255" t="s">
        <v>459</v>
      </c>
      <c r="U5255" t="s">
        <v>43</v>
      </c>
      <c r="V5255" t="s">
        <v>80</v>
      </c>
      <c r="W5255">
        <v>26300</v>
      </c>
      <c r="X5255" t="s">
        <v>81</v>
      </c>
      <c r="Y5255">
        <v>150</v>
      </c>
      <c r="Z5255" t="s">
        <v>9317</v>
      </c>
      <c r="AA5255" t="s">
        <v>9317</v>
      </c>
      <c r="AB5255" t="s">
        <v>83</v>
      </c>
      <c r="AC5255" t="s">
        <v>84</v>
      </c>
      <c r="AD5255">
        <f>_xlfn.XLOOKUP(MIS[[#This Row],[TRADING SYMBOL]],[1]Sheet1!$D:$D,[1]Sheet1!$C:$C)</f>
        <v>3.7</v>
      </c>
      <c r="AE5255">
        <f>MIS[[#This Row],[OrderAverageTradedPrice]]*MIS[[#This Row],[OrderQuantity]]</f>
        <v>562.5</v>
      </c>
      <c r="AF5255">
        <f>MIS[[#This Row],[LTP]]*MIS[[#This Row],[OrderQuantity]]</f>
        <v>555</v>
      </c>
      <c r="AG5255">
        <f>IF(MIS[[#This Row],[OrderSide]]="SELL",MIS[[#This Row],[VALUE]]-MIS[[#This Row],[LIVE_VALUE]],MIS[[#This Row],[LIVE_VALUE]]-MIS[[#This Row],[VALUE]])</f>
        <v>-7.5</v>
      </c>
      <c r="AH5255" t="str" cm="1">
        <f t="array" ref="AH5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5" t="str">
        <f>MIS[[#This Row],[TRADING SYMBOL]]</f>
        <v>NIFTY2552226300CE</v>
      </c>
      <c r="AJ5255" t="str">
        <f>IF(RIGHT(MIS[[#This Row],[Main/Hedge]],4)="MAIN","MAIN","HEDGE")</f>
        <v>HEDGE</v>
      </c>
      <c r="AK5255" t="str" cm="1">
        <f t="array" ref="AK5255">_xlfn._xlws.FILTER(Table4[Column1],ISNUMBER(SEARCH(Table4[Column1],MIS[[#This Row],[OrderUniqueIdentifier]])),"")</f>
        <v>LONGSHORT</v>
      </c>
    </row>
    <row r="5256" spans="1:37" x14ac:dyDescent="0.25">
      <c r="A5256" t="s">
        <v>71</v>
      </c>
      <c r="B5256" t="s">
        <v>986</v>
      </c>
      <c r="C5256" t="s">
        <v>9360</v>
      </c>
      <c r="D5256" t="s">
        <v>72</v>
      </c>
      <c r="E5256" t="s">
        <v>456</v>
      </c>
      <c r="F5256" t="s">
        <v>73</v>
      </c>
      <c r="G5256" t="s">
        <v>74</v>
      </c>
      <c r="H5256" t="s">
        <v>75</v>
      </c>
      <c r="I5256" t="s">
        <v>76</v>
      </c>
      <c r="J5256" t="s">
        <v>77</v>
      </c>
      <c r="K5256">
        <v>75</v>
      </c>
      <c r="L5256" t="s">
        <v>77</v>
      </c>
      <c r="M5256" t="s">
        <v>78</v>
      </c>
      <c r="N5256" t="s">
        <v>240</v>
      </c>
      <c r="O5256" t="s">
        <v>9316</v>
      </c>
      <c r="P5256" t="s">
        <v>9316</v>
      </c>
      <c r="Q5256" t="s">
        <v>458</v>
      </c>
      <c r="R5256" t="s">
        <v>79</v>
      </c>
      <c r="S5256" t="s">
        <v>25</v>
      </c>
      <c r="T5256" t="s">
        <v>459</v>
      </c>
      <c r="U5256" t="s">
        <v>43</v>
      </c>
      <c r="V5256" t="s">
        <v>80</v>
      </c>
      <c r="W5256">
        <v>26300</v>
      </c>
      <c r="X5256" t="s">
        <v>81</v>
      </c>
      <c r="Y5256">
        <v>75</v>
      </c>
      <c r="Z5256" t="s">
        <v>9317</v>
      </c>
      <c r="AA5256" t="s">
        <v>9317</v>
      </c>
      <c r="AB5256" t="s">
        <v>83</v>
      </c>
      <c r="AC5256" t="s">
        <v>84</v>
      </c>
      <c r="AD5256">
        <f>_xlfn.XLOOKUP(MIS[[#This Row],[TRADING SYMBOL]],[1]Sheet1!$D:$D,[1]Sheet1!$C:$C)</f>
        <v>3.7</v>
      </c>
      <c r="AE5256">
        <f>MIS[[#This Row],[OrderAverageTradedPrice]]*MIS[[#This Row],[OrderQuantity]]</f>
        <v>281.25</v>
      </c>
      <c r="AF5256">
        <f>MIS[[#This Row],[LTP]]*MIS[[#This Row],[OrderQuantity]]</f>
        <v>277.5</v>
      </c>
      <c r="AG5256">
        <f>IF(MIS[[#This Row],[OrderSide]]="SELL",MIS[[#This Row],[VALUE]]-MIS[[#This Row],[LIVE_VALUE]],MIS[[#This Row],[LIVE_VALUE]]-MIS[[#This Row],[VALUE]])</f>
        <v>-3.75</v>
      </c>
      <c r="AH5256" t="str" cm="1">
        <f t="array" ref="AH5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6" t="str">
        <f>MIS[[#This Row],[TRADING SYMBOL]]</f>
        <v>NIFTY2552226300CE</v>
      </c>
      <c r="AJ5256" t="str">
        <f>IF(RIGHT(MIS[[#This Row],[Main/Hedge]],4)="MAIN","MAIN","HEDGE")</f>
        <v>HEDGE</v>
      </c>
      <c r="AK5256" t="str" cm="1">
        <f t="array" ref="AK5256">_xlfn._xlws.FILTER(Table4[Column1],ISNUMBER(SEARCH(Table4[Column1],MIS[[#This Row],[OrderUniqueIdentifier]])),"")</f>
        <v>LONGSHORT</v>
      </c>
    </row>
    <row r="5257" spans="1:37" x14ac:dyDescent="0.25">
      <c r="A5257" t="s">
        <v>71</v>
      </c>
      <c r="B5257" t="s">
        <v>1070</v>
      </c>
      <c r="C5257" t="s">
        <v>9366</v>
      </c>
      <c r="D5257" t="s">
        <v>72</v>
      </c>
      <c r="E5257" t="s">
        <v>456</v>
      </c>
      <c r="F5257" t="s">
        <v>73</v>
      </c>
      <c r="G5257" t="s">
        <v>74</v>
      </c>
      <c r="H5257" t="s">
        <v>75</v>
      </c>
      <c r="I5257" t="s">
        <v>76</v>
      </c>
      <c r="J5257" t="s">
        <v>77</v>
      </c>
      <c r="K5257">
        <v>75</v>
      </c>
      <c r="L5257" t="s">
        <v>77</v>
      </c>
      <c r="M5257" t="s">
        <v>78</v>
      </c>
      <c r="N5257" t="s">
        <v>240</v>
      </c>
      <c r="O5257" t="s">
        <v>9316</v>
      </c>
      <c r="P5257" t="s">
        <v>9316</v>
      </c>
      <c r="Q5257" t="s">
        <v>458</v>
      </c>
      <c r="R5257" t="s">
        <v>79</v>
      </c>
      <c r="S5257" t="s">
        <v>25</v>
      </c>
      <c r="T5257" t="s">
        <v>459</v>
      </c>
      <c r="U5257" t="s">
        <v>43</v>
      </c>
      <c r="V5257" t="s">
        <v>80</v>
      </c>
      <c r="W5257">
        <v>26300</v>
      </c>
      <c r="X5257" t="s">
        <v>81</v>
      </c>
      <c r="Y5257">
        <v>75</v>
      </c>
      <c r="Z5257" t="s">
        <v>9317</v>
      </c>
      <c r="AA5257" t="s">
        <v>9317</v>
      </c>
      <c r="AB5257" t="s">
        <v>83</v>
      </c>
      <c r="AC5257" t="s">
        <v>84</v>
      </c>
      <c r="AD5257">
        <f>_xlfn.XLOOKUP(MIS[[#This Row],[TRADING SYMBOL]],[1]Sheet1!$D:$D,[1]Sheet1!$C:$C)</f>
        <v>3.7</v>
      </c>
      <c r="AE5257">
        <f>MIS[[#This Row],[OrderAverageTradedPrice]]*MIS[[#This Row],[OrderQuantity]]</f>
        <v>281.25</v>
      </c>
      <c r="AF5257">
        <f>MIS[[#This Row],[LTP]]*MIS[[#This Row],[OrderQuantity]]</f>
        <v>277.5</v>
      </c>
      <c r="AG5257">
        <f>IF(MIS[[#This Row],[OrderSide]]="SELL",MIS[[#This Row],[VALUE]]-MIS[[#This Row],[LIVE_VALUE]],MIS[[#This Row],[LIVE_VALUE]]-MIS[[#This Row],[VALUE]])</f>
        <v>-3.75</v>
      </c>
      <c r="AH5257" t="str" cm="1">
        <f t="array" ref="AH5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7" t="str">
        <f>MIS[[#This Row],[TRADING SYMBOL]]</f>
        <v>NIFTY2552226300CE</v>
      </c>
      <c r="AJ5257" t="str">
        <f>IF(RIGHT(MIS[[#This Row],[Main/Hedge]],4)="MAIN","MAIN","HEDGE")</f>
        <v>HEDGE</v>
      </c>
      <c r="AK5257" t="str" cm="1">
        <f t="array" ref="AK5257">_xlfn._xlws.FILTER(Table4[Column1],ISNUMBER(SEARCH(Table4[Column1],MIS[[#This Row],[OrderUniqueIdentifier]])),"")</f>
        <v>LONGSHORT</v>
      </c>
    </row>
    <row r="5258" spans="1:37" x14ac:dyDescent="0.25">
      <c r="A5258" t="s">
        <v>71</v>
      </c>
      <c r="B5258" t="s">
        <v>1186</v>
      </c>
      <c r="C5258" t="s">
        <v>9372</v>
      </c>
      <c r="D5258" t="s">
        <v>72</v>
      </c>
      <c r="E5258" t="s">
        <v>456</v>
      </c>
      <c r="F5258" t="s">
        <v>73</v>
      </c>
      <c r="G5258" t="s">
        <v>74</v>
      </c>
      <c r="H5258" t="s">
        <v>75</v>
      </c>
      <c r="I5258" t="s">
        <v>76</v>
      </c>
      <c r="J5258" t="s">
        <v>77</v>
      </c>
      <c r="K5258">
        <v>75</v>
      </c>
      <c r="L5258" t="s">
        <v>77</v>
      </c>
      <c r="M5258" t="s">
        <v>78</v>
      </c>
      <c r="N5258" t="s">
        <v>240</v>
      </c>
      <c r="O5258" t="s">
        <v>9316</v>
      </c>
      <c r="P5258" t="s">
        <v>9316</v>
      </c>
      <c r="Q5258" t="s">
        <v>458</v>
      </c>
      <c r="R5258" t="s">
        <v>79</v>
      </c>
      <c r="S5258" t="s">
        <v>25</v>
      </c>
      <c r="T5258" t="s">
        <v>459</v>
      </c>
      <c r="U5258" t="s">
        <v>43</v>
      </c>
      <c r="V5258" t="s">
        <v>80</v>
      </c>
      <c r="W5258">
        <v>26300</v>
      </c>
      <c r="X5258" t="s">
        <v>81</v>
      </c>
      <c r="Y5258">
        <v>75</v>
      </c>
      <c r="Z5258" t="s">
        <v>9317</v>
      </c>
      <c r="AA5258" t="s">
        <v>9317</v>
      </c>
      <c r="AB5258" t="s">
        <v>83</v>
      </c>
      <c r="AC5258" t="s">
        <v>84</v>
      </c>
      <c r="AD5258">
        <f>_xlfn.XLOOKUP(MIS[[#This Row],[TRADING SYMBOL]],[1]Sheet1!$D:$D,[1]Sheet1!$C:$C)</f>
        <v>3.7</v>
      </c>
      <c r="AE5258">
        <f>MIS[[#This Row],[OrderAverageTradedPrice]]*MIS[[#This Row],[OrderQuantity]]</f>
        <v>281.25</v>
      </c>
      <c r="AF5258">
        <f>MIS[[#This Row],[LTP]]*MIS[[#This Row],[OrderQuantity]]</f>
        <v>277.5</v>
      </c>
      <c r="AG5258">
        <f>IF(MIS[[#This Row],[OrderSide]]="SELL",MIS[[#This Row],[VALUE]]-MIS[[#This Row],[LIVE_VALUE]],MIS[[#This Row],[LIVE_VALUE]]-MIS[[#This Row],[VALUE]])</f>
        <v>-3.75</v>
      </c>
      <c r="AH5258" t="str" cm="1">
        <f t="array" ref="AH5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8" t="str">
        <f>MIS[[#This Row],[TRADING SYMBOL]]</f>
        <v>NIFTY2552226300CE</v>
      </c>
      <c r="AJ5258" t="str">
        <f>IF(RIGHT(MIS[[#This Row],[Main/Hedge]],4)="MAIN","MAIN","HEDGE")</f>
        <v>HEDGE</v>
      </c>
      <c r="AK5258" t="str" cm="1">
        <f t="array" ref="AK5258">_xlfn._xlws.FILTER(Table4[Column1],ISNUMBER(SEARCH(Table4[Column1],MIS[[#This Row],[OrderUniqueIdentifier]])),"")</f>
        <v>LONGSHORT</v>
      </c>
    </row>
    <row r="5259" spans="1:37" x14ac:dyDescent="0.25">
      <c r="A5259" t="s">
        <v>71</v>
      </c>
      <c r="B5259" t="s">
        <v>1326</v>
      </c>
      <c r="C5259" t="s">
        <v>9381</v>
      </c>
      <c r="D5259" t="s">
        <v>72</v>
      </c>
      <c r="E5259" t="s">
        <v>456</v>
      </c>
      <c r="F5259" t="s">
        <v>73</v>
      </c>
      <c r="G5259" t="s">
        <v>74</v>
      </c>
      <c r="H5259" t="s">
        <v>75</v>
      </c>
      <c r="I5259" t="s">
        <v>76</v>
      </c>
      <c r="J5259" t="s">
        <v>77</v>
      </c>
      <c r="K5259">
        <v>75</v>
      </c>
      <c r="L5259" t="s">
        <v>77</v>
      </c>
      <c r="M5259" t="s">
        <v>78</v>
      </c>
      <c r="N5259" t="s">
        <v>240</v>
      </c>
      <c r="O5259" t="s">
        <v>9316</v>
      </c>
      <c r="P5259" t="s">
        <v>9316</v>
      </c>
      <c r="Q5259" t="s">
        <v>458</v>
      </c>
      <c r="R5259" t="s">
        <v>79</v>
      </c>
      <c r="S5259" t="s">
        <v>25</v>
      </c>
      <c r="T5259" t="s">
        <v>459</v>
      </c>
      <c r="U5259" t="s">
        <v>43</v>
      </c>
      <c r="V5259" t="s">
        <v>80</v>
      </c>
      <c r="W5259">
        <v>26300</v>
      </c>
      <c r="X5259" t="s">
        <v>81</v>
      </c>
      <c r="Y5259">
        <v>75</v>
      </c>
      <c r="Z5259" t="s">
        <v>9317</v>
      </c>
      <c r="AA5259" t="s">
        <v>9317</v>
      </c>
      <c r="AB5259" t="s">
        <v>83</v>
      </c>
      <c r="AC5259" t="s">
        <v>84</v>
      </c>
      <c r="AD5259">
        <f>_xlfn.XLOOKUP(MIS[[#This Row],[TRADING SYMBOL]],[1]Sheet1!$D:$D,[1]Sheet1!$C:$C)</f>
        <v>3.7</v>
      </c>
      <c r="AE5259">
        <f>MIS[[#This Row],[OrderAverageTradedPrice]]*MIS[[#This Row],[OrderQuantity]]</f>
        <v>281.25</v>
      </c>
      <c r="AF5259">
        <f>MIS[[#This Row],[LTP]]*MIS[[#This Row],[OrderQuantity]]</f>
        <v>277.5</v>
      </c>
      <c r="AG5259">
        <f>IF(MIS[[#This Row],[OrderSide]]="SELL",MIS[[#This Row],[VALUE]]-MIS[[#This Row],[LIVE_VALUE]],MIS[[#This Row],[LIVE_VALUE]]-MIS[[#This Row],[VALUE]])</f>
        <v>-3.75</v>
      </c>
      <c r="AH5259" t="str" cm="1">
        <f t="array" ref="AH5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9" t="str">
        <f>MIS[[#This Row],[TRADING SYMBOL]]</f>
        <v>NIFTY2552226300CE</v>
      </c>
      <c r="AJ5259" t="str">
        <f>IF(RIGHT(MIS[[#This Row],[Main/Hedge]],4)="MAIN","MAIN","HEDGE")</f>
        <v>HEDGE</v>
      </c>
      <c r="AK5259" t="str" cm="1">
        <f t="array" ref="AK5259">_xlfn._xlws.FILTER(Table4[Column1],ISNUMBER(SEARCH(Table4[Column1],MIS[[#This Row],[OrderUniqueIdentifier]])),"")</f>
        <v>LONGSHORT</v>
      </c>
    </row>
    <row r="5260" spans="1:37" x14ac:dyDescent="0.25">
      <c r="A5260" t="s">
        <v>71</v>
      </c>
      <c r="B5260" t="s">
        <v>839</v>
      </c>
      <c r="C5260" t="s">
        <v>9319</v>
      </c>
      <c r="D5260" t="s">
        <v>72</v>
      </c>
      <c r="E5260" t="s">
        <v>456</v>
      </c>
      <c r="F5260" t="s">
        <v>73</v>
      </c>
      <c r="G5260" t="s">
        <v>74</v>
      </c>
      <c r="H5260" t="s">
        <v>75</v>
      </c>
      <c r="I5260" t="s">
        <v>76</v>
      </c>
      <c r="J5260" t="s">
        <v>77</v>
      </c>
      <c r="K5260">
        <v>75</v>
      </c>
      <c r="L5260" t="s">
        <v>77</v>
      </c>
      <c r="M5260" t="s">
        <v>78</v>
      </c>
      <c r="N5260" t="s">
        <v>240</v>
      </c>
      <c r="O5260" t="s">
        <v>9316</v>
      </c>
      <c r="P5260" t="s">
        <v>9320</v>
      </c>
      <c r="Q5260" t="s">
        <v>458</v>
      </c>
      <c r="R5260" t="s">
        <v>79</v>
      </c>
      <c r="S5260" t="s">
        <v>25</v>
      </c>
      <c r="T5260" t="s">
        <v>459</v>
      </c>
      <c r="U5260" t="s">
        <v>43</v>
      </c>
      <c r="V5260" t="s">
        <v>80</v>
      </c>
      <c r="W5260">
        <v>26300</v>
      </c>
      <c r="X5260" t="s">
        <v>81</v>
      </c>
      <c r="Y5260">
        <v>75</v>
      </c>
      <c r="Z5260" t="s">
        <v>9317</v>
      </c>
      <c r="AA5260" t="s">
        <v>9321</v>
      </c>
      <c r="AB5260" t="s">
        <v>83</v>
      </c>
      <c r="AC5260" t="s">
        <v>84</v>
      </c>
      <c r="AD5260">
        <f>_xlfn.XLOOKUP(MIS[[#This Row],[TRADING SYMBOL]],[1]Sheet1!$D:$D,[1]Sheet1!$C:$C)</f>
        <v>3.7</v>
      </c>
      <c r="AE5260">
        <f>MIS[[#This Row],[OrderAverageTradedPrice]]*MIS[[#This Row],[OrderQuantity]]</f>
        <v>281.25</v>
      </c>
      <c r="AF5260">
        <f>MIS[[#This Row],[LTP]]*MIS[[#This Row],[OrderQuantity]]</f>
        <v>277.5</v>
      </c>
      <c r="AG5260">
        <f>IF(MIS[[#This Row],[OrderSide]]="SELL",MIS[[#This Row],[VALUE]]-MIS[[#This Row],[LIVE_VALUE]],MIS[[#This Row],[LIVE_VALUE]]-MIS[[#This Row],[VALUE]])</f>
        <v>-3.75</v>
      </c>
      <c r="AH5260" t="str" cm="1">
        <f t="array" ref="AH5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0" t="str">
        <f>MIS[[#This Row],[TRADING SYMBOL]]</f>
        <v>NIFTY2552226300CE</v>
      </c>
      <c r="AJ5260" t="str">
        <f>IF(RIGHT(MIS[[#This Row],[Main/Hedge]],4)="MAIN","MAIN","HEDGE")</f>
        <v>HEDGE</v>
      </c>
      <c r="AK5260" t="str" cm="1">
        <f t="array" ref="AK5260">_xlfn._xlws.FILTER(Table4[Column1],ISNUMBER(SEARCH(Table4[Column1],MIS[[#This Row],[OrderUniqueIdentifier]])),"")</f>
        <v>LONGSHORT</v>
      </c>
    </row>
    <row r="5261" spans="1:37" x14ac:dyDescent="0.25">
      <c r="A5261" t="s">
        <v>71</v>
      </c>
      <c r="B5261" t="s">
        <v>873</v>
      </c>
      <c r="C5261" t="s">
        <v>9322</v>
      </c>
      <c r="D5261" t="s">
        <v>72</v>
      </c>
      <c r="E5261" t="s">
        <v>456</v>
      </c>
      <c r="F5261" t="s">
        <v>73</v>
      </c>
      <c r="G5261" t="s">
        <v>74</v>
      </c>
      <c r="H5261" t="s">
        <v>75</v>
      </c>
      <c r="I5261" t="s">
        <v>76</v>
      </c>
      <c r="J5261" t="s">
        <v>77</v>
      </c>
      <c r="K5261">
        <v>75</v>
      </c>
      <c r="L5261" t="s">
        <v>77</v>
      </c>
      <c r="M5261" t="s">
        <v>78</v>
      </c>
      <c r="N5261" t="s">
        <v>240</v>
      </c>
      <c r="O5261" t="s">
        <v>9320</v>
      </c>
      <c r="P5261" t="s">
        <v>9320</v>
      </c>
      <c r="Q5261" t="s">
        <v>458</v>
      </c>
      <c r="R5261" t="s">
        <v>79</v>
      </c>
      <c r="S5261" t="s">
        <v>25</v>
      </c>
      <c r="T5261" t="s">
        <v>459</v>
      </c>
      <c r="U5261" t="s">
        <v>43</v>
      </c>
      <c r="V5261" t="s">
        <v>80</v>
      </c>
      <c r="W5261">
        <v>26300</v>
      </c>
      <c r="X5261" t="s">
        <v>81</v>
      </c>
      <c r="Y5261">
        <v>75</v>
      </c>
      <c r="Z5261" t="s">
        <v>9321</v>
      </c>
      <c r="AA5261" t="s">
        <v>9321</v>
      </c>
      <c r="AB5261" t="s">
        <v>83</v>
      </c>
      <c r="AC5261" t="s">
        <v>84</v>
      </c>
      <c r="AD5261">
        <f>_xlfn.XLOOKUP(MIS[[#This Row],[TRADING SYMBOL]],[1]Sheet1!$D:$D,[1]Sheet1!$C:$C)</f>
        <v>3.7</v>
      </c>
      <c r="AE5261">
        <f>MIS[[#This Row],[OrderAverageTradedPrice]]*MIS[[#This Row],[OrderQuantity]]</f>
        <v>281.25</v>
      </c>
      <c r="AF5261">
        <f>MIS[[#This Row],[LTP]]*MIS[[#This Row],[OrderQuantity]]</f>
        <v>277.5</v>
      </c>
      <c r="AG5261">
        <f>IF(MIS[[#This Row],[OrderSide]]="SELL",MIS[[#This Row],[VALUE]]-MIS[[#This Row],[LIVE_VALUE]],MIS[[#This Row],[LIVE_VALUE]]-MIS[[#This Row],[VALUE]])</f>
        <v>-3.75</v>
      </c>
      <c r="AH5261" t="str" cm="1">
        <f t="array" ref="AH5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1" t="str">
        <f>MIS[[#This Row],[TRADING SYMBOL]]</f>
        <v>NIFTY2552226300CE</v>
      </c>
      <c r="AJ5261" t="str">
        <f>IF(RIGHT(MIS[[#This Row],[Main/Hedge]],4)="MAIN","MAIN","HEDGE")</f>
        <v>HEDGE</v>
      </c>
      <c r="AK5261" t="str" cm="1">
        <f t="array" ref="AK5261">_xlfn._xlws.FILTER(Table4[Column1],ISNUMBER(SEARCH(Table4[Column1],MIS[[#This Row],[OrderUniqueIdentifier]])),"")</f>
        <v>LONGSHORT</v>
      </c>
    </row>
    <row r="5262" spans="1:37" x14ac:dyDescent="0.25">
      <c r="A5262" t="s">
        <v>71</v>
      </c>
      <c r="B5262" t="s">
        <v>901</v>
      </c>
      <c r="C5262" t="s">
        <v>9353</v>
      </c>
      <c r="D5262" t="s">
        <v>72</v>
      </c>
      <c r="E5262" t="s">
        <v>456</v>
      </c>
      <c r="F5262" t="s">
        <v>73</v>
      </c>
      <c r="G5262" t="s">
        <v>74</v>
      </c>
      <c r="H5262" t="s">
        <v>75</v>
      </c>
      <c r="I5262" t="s">
        <v>76</v>
      </c>
      <c r="J5262" t="s">
        <v>77</v>
      </c>
      <c r="K5262">
        <v>75</v>
      </c>
      <c r="L5262" t="s">
        <v>77</v>
      </c>
      <c r="M5262" t="s">
        <v>78</v>
      </c>
      <c r="N5262" t="s">
        <v>240</v>
      </c>
      <c r="O5262" t="s">
        <v>9320</v>
      </c>
      <c r="P5262" t="s">
        <v>9320</v>
      </c>
      <c r="Q5262" t="s">
        <v>458</v>
      </c>
      <c r="R5262" t="s">
        <v>79</v>
      </c>
      <c r="S5262" t="s">
        <v>25</v>
      </c>
      <c r="T5262" t="s">
        <v>459</v>
      </c>
      <c r="U5262" t="s">
        <v>43</v>
      </c>
      <c r="V5262" t="s">
        <v>80</v>
      </c>
      <c r="W5262">
        <v>26300</v>
      </c>
      <c r="X5262" t="s">
        <v>81</v>
      </c>
      <c r="Y5262">
        <v>75</v>
      </c>
      <c r="Z5262" t="s">
        <v>9321</v>
      </c>
      <c r="AA5262" t="s">
        <v>9321</v>
      </c>
      <c r="AB5262" t="s">
        <v>83</v>
      </c>
      <c r="AC5262" t="s">
        <v>84</v>
      </c>
      <c r="AD5262">
        <f>_xlfn.XLOOKUP(MIS[[#This Row],[TRADING SYMBOL]],[1]Sheet1!$D:$D,[1]Sheet1!$C:$C)</f>
        <v>3.7</v>
      </c>
      <c r="AE5262">
        <f>MIS[[#This Row],[OrderAverageTradedPrice]]*MIS[[#This Row],[OrderQuantity]]</f>
        <v>281.25</v>
      </c>
      <c r="AF5262">
        <f>MIS[[#This Row],[LTP]]*MIS[[#This Row],[OrderQuantity]]</f>
        <v>277.5</v>
      </c>
      <c r="AG5262">
        <f>IF(MIS[[#This Row],[OrderSide]]="SELL",MIS[[#This Row],[VALUE]]-MIS[[#This Row],[LIVE_VALUE]],MIS[[#This Row],[LIVE_VALUE]]-MIS[[#This Row],[VALUE]])</f>
        <v>-3.75</v>
      </c>
      <c r="AH5262" t="str" cm="1">
        <f t="array" ref="AH5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2" t="str">
        <f>MIS[[#This Row],[TRADING SYMBOL]]</f>
        <v>NIFTY2552226300CE</v>
      </c>
      <c r="AJ5262" t="str">
        <f>IF(RIGHT(MIS[[#This Row],[Main/Hedge]],4)="MAIN","MAIN","HEDGE")</f>
        <v>HEDGE</v>
      </c>
      <c r="AK5262" t="str" cm="1">
        <f t="array" ref="AK5262">_xlfn._xlws.FILTER(Table4[Column1],ISNUMBER(SEARCH(Table4[Column1],MIS[[#This Row],[OrderUniqueIdentifier]])),"")</f>
        <v>LONGSHORT</v>
      </c>
    </row>
    <row r="5263" spans="1:37" x14ac:dyDescent="0.25">
      <c r="A5263" t="s">
        <v>71</v>
      </c>
      <c r="B5263" t="s">
        <v>908</v>
      </c>
      <c r="C5263" t="s">
        <v>9354</v>
      </c>
      <c r="D5263" t="s">
        <v>72</v>
      </c>
      <c r="E5263" t="s">
        <v>456</v>
      </c>
      <c r="F5263" t="s">
        <v>73</v>
      </c>
      <c r="G5263" t="s">
        <v>74</v>
      </c>
      <c r="H5263" t="s">
        <v>75</v>
      </c>
      <c r="I5263" t="s">
        <v>76</v>
      </c>
      <c r="J5263" t="s">
        <v>77</v>
      </c>
      <c r="K5263">
        <v>75</v>
      </c>
      <c r="L5263" t="s">
        <v>77</v>
      </c>
      <c r="M5263" t="s">
        <v>78</v>
      </c>
      <c r="N5263" t="s">
        <v>240</v>
      </c>
      <c r="O5263" t="s">
        <v>9320</v>
      </c>
      <c r="P5263" t="s">
        <v>9320</v>
      </c>
      <c r="Q5263" t="s">
        <v>458</v>
      </c>
      <c r="R5263" t="s">
        <v>79</v>
      </c>
      <c r="S5263" t="s">
        <v>25</v>
      </c>
      <c r="T5263" t="s">
        <v>459</v>
      </c>
      <c r="U5263" t="s">
        <v>43</v>
      </c>
      <c r="V5263" t="s">
        <v>80</v>
      </c>
      <c r="W5263">
        <v>26300</v>
      </c>
      <c r="X5263" t="s">
        <v>81</v>
      </c>
      <c r="Y5263">
        <v>75</v>
      </c>
      <c r="Z5263" t="s">
        <v>9321</v>
      </c>
      <c r="AA5263" t="s">
        <v>9321</v>
      </c>
      <c r="AB5263" t="s">
        <v>83</v>
      </c>
      <c r="AC5263" t="s">
        <v>84</v>
      </c>
      <c r="AD5263">
        <f>_xlfn.XLOOKUP(MIS[[#This Row],[TRADING SYMBOL]],[1]Sheet1!$D:$D,[1]Sheet1!$C:$C)</f>
        <v>3.7</v>
      </c>
      <c r="AE5263">
        <f>MIS[[#This Row],[OrderAverageTradedPrice]]*MIS[[#This Row],[OrderQuantity]]</f>
        <v>281.25</v>
      </c>
      <c r="AF5263">
        <f>MIS[[#This Row],[LTP]]*MIS[[#This Row],[OrderQuantity]]</f>
        <v>277.5</v>
      </c>
      <c r="AG5263">
        <f>IF(MIS[[#This Row],[OrderSide]]="SELL",MIS[[#This Row],[VALUE]]-MIS[[#This Row],[LIVE_VALUE]],MIS[[#This Row],[LIVE_VALUE]]-MIS[[#This Row],[VALUE]])</f>
        <v>-3.75</v>
      </c>
      <c r="AH5263" t="str" cm="1">
        <f t="array" ref="AH5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3" t="str">
        <f>MIS[[#This Row],[TRADING SYMBOL]]</f>
        <v>NIFTY2552226300CE</v>
      </c>
      <c r="AJ5263" t="str">
        <f>IF(RIGHT(MIS[[#This Row],[Main/Hedge]],4)="MAIN","MAIN","HEDGE")</f>
        <v>HEDGE</v>
      </c>
      <c r="AK5263" t="str" cm="1">
        <f t="array" ref="AK5263">_xlfn._xlws.FILTER(Table4[Column1],ISNUMBER(SEARCH(Table4[Column1],MIS[[#This Row],[OrderUniqueIdentifier]])),"")</f>
        <v>LONGSHORT</v>
      </c>
    </row>
    <row r="5264" spans="1:37" x14ac:dyDescent="0.25">
      <c r="A5264" t="s">
        <v>71</v>
      </c>
      <c r="B5264" t="s">
        <v>916</v>
      </c>
      <c r="C5264" t="s">
        <v>9355</v>
      </c>
      <c r="D5264" t="s">
        <v>72</v>
      </c>
      <c r="E5264" t="s">
        <v>456</v>
      </c>
      <c r="F5264" t="s">
        <v>73</v>
      </c>
      <c r="G5264" t="s">
        <v>74</v>
      </c>
      <c r="H5264" t="s">
        <v>75</v>
      </c>
      <c r="I5264" t="s">
        <v>76</v>
      </c>
      <c r="J5264" t="s">
        <v>77</v>
      </c>
      <c r="K5264">
        <v>75</v>
      </c>
      <c r="L5264" t="s">
        <v>77</v>
      </c>
      <c r="M5264" t="s">
        <v>78</v>
      </c>
      <c r="N5264" t="s">
        <v>240</v>
      </c>
      <c r="O5264" t="s">
        <v>9316</v>
      </c>
      <c r="P5264" t="s">
        <v>9320</v>
      </c>
      <c r="Q5264" t="s">
        <v>458</v>
      </c>
      <c r="R5264" t="s">
        <v>79</v>
      </c>
      <c r="S5264" t="s">
        <v>25</v>
      </c>
      <c r="T5264" t="s">
        <v>459</v>
      </c>
      <c r="U5264" t="s">
        <v>43</v>
      </c>
      <c r="V5264" t="s">
        <v>80</v>
      </c>
      <c r="W5264">
        <v>26300</v>
      </c>
      <c r="X5264" t="s">
        <v>81</v>
      </c>
      <c r="Y5264">
        <v>75</v>
      </c>
      <c r="Z5264" t="s">
        <v>9317</v>
      </c>
      <c r="AA5264" t="s">
        <v>9321</v>
      </c>
      <c r="AB5264" t="s">
        <v>83</v>
      </c>
      <c r="AC5264" t="s">
        <v>84</v>
      </c>
      <c r="AD5264">
        <f>_xlfn.XLOOKUP(MIS[[#This Row],[TRADING SYMBOL]],[1]Sheet1!$D:$D,[1]Sheet1!$C:$C)</f>
        <v>3.7</v>
      </c>
      <c r="AE5264">
        <f>MIS[[#This Row],[OrderAverageTradedPrice]]*MIS[[#This Row],[OrderQuantity]]</f>
        <v>281.25</v>
      </c>
      <c r="AF5264">
        <f>MIS[[#This Row],[LTP]]*MIS[[#This Row],[OrderQuantity]]</f>
        <v>277.5</v>
      </c>
      <c r="AG5264">
        <f>IF(MIS[[#This Row],[OrderSide]]="SELL",MIS[[#This Row],[VALUE]]-MIS[[#This Row],[LIVE_VALUE]],MIS[[#This Row],[LIVE_VALUE]]-MIS[[#This Row],[VALUE]])</f>
        <v>-3.75</v>
      </c>
      <c r="AH5264" t="str" cm="1">
        <f t="array" ref="AH5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4" t="str">
        <f>MIS[[#This Row],[TRADING SYMBOL]]</f>
        <v>NIFTY2552226300CE</v>
      </c>
      <c r="AJ5264" t="str">
        <f>IF(RIGHT(MIS[[#This Row],[Main/Hedge]],4)="MAIN","MAIN","HEDGE")</f>
        <v>HEDGE</v>
      </c>
      <c r="AK5264" t="str" cm="1">
        <f t="array" ref="AK5264">_xlfn._xlws.FILTER(Table4[Column1],ISNUMBER(SEARCH(Table4[Column1],MIS[[#This Row],[OrderUniqueIdentifier]])),"")</f>
        <v>LONGSHORT</v>
      </c>
    </row>
    <row r="5265" spans="1:37" x14ac:dyDescent="0.25">
      <c r="A5265" t="s">
        <v>71</v>
      </c>
      <c r="B5265" t="s">
        <v>994</v>
      </c>
      <c r="C5265" t="s">
        <v>9361</v>
      </c>
      <c r="D5265" t="s">
        <v>72</v>
      </c>
      <c r="E5265" t="s">
        <v>456</v>
      </c>
      <c r="F5265" t="s">
        <v>73</v>
      </c>
      <c r="G5265" t="s">
        <v>74</v>
      </c>
      <c r="H5265" t="s">
        <v>75</v>
      </c>
      <c r="I5265" t="s">
        <v>76</v>
      </c>
      <c r="J5265" t="s">
        <v>77</v>
      </c>
      <c r="K5265">
        <v>75</v>
      </c>
      <c r="L5265" t="s">
        <v>77</v>
      </c>
      <c r="M5265" t="s">
        <v>78</v>
      </c>
      <c r="N5265" t="s">
        <v>240</v>
      </c>
      <c r="O5265" t="s">
        <v>9320</v>
      </c>
      <c r="P5265" t="s">
        <v>9320</v>
      </c>
      <c r="Q5265" t="s">
        <v>458</v>
      </c>
      <c r="R5265" t="s">
        <v>79</v>
      </c>
      <c r="S5265" t="s">
        <v>25</v>
      </c>
      <c r="T5265" t="s">
        <v>459</v>
      </c>
      <c r="U5265" t="s">
        <v>43</v>
      </c>
      <c r="V5265" t="s">
        <v>80</v>
      </c>
      <c r="W5265">
        <v>26300</v>
      </c>
      <c r="X5265" t="s">
        <v>81</v>
      </c>
      <c r="Y5265">
        <v>75</v>
      </c>
      <c r="Z5265" t="s">
        <v>9321</v>
      </c>
      <c r="AA5265" t="s">
        <v>9321</v>
      </c>
      <c r="AB5265" t="s">
        <v>83</v>
      </c>
      <c r="AC5265" t="s">
        <v>84</v>
      </c>
      <c r="AD5265">
        <f>_xlfn.XLOOKUP(MIS[[#This Row],[TRADING SYMBOL]],[1]Sheet1!$D:$D,[1]Sheet1!$C:$C)</f>
        <v>3.7</v>
      </c>
      <c r="AE5265">
        <f>MIS[[#This Row],[OrderAverageTradedPrice]]*MIS[[#This Row],[OrderQuantity]]</f>
        <v>281.25</v>
      </c>
      <c r="AF5265">
        <f>MIS[[#This Row],[LTP]]*MIS[[#This Row],[OrderQuantity]]</f>
        <v>277.5</v>
      </c>
      <c r="AG5265">
        <f>IF(MIS[[#This Row],[OrderSide]]="SELL",MIS[[#This Row],[VALUE]]-MIS[[#This Row],[LIVE_VALUE]],MIS[[#This Row],[LIVE_VALUE]]-MIS[[#This Row],[VALUE]])</f>
        <v>-3.75</v>
      </c>
      <c r="AH5265" t="str" cm="1">
        <f t="array" ref="AH5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5" t="str">
        <f>MIS[[#This Row],[TRADING SYMBOL]]</f>
        <v>NIFTY2552226300CE</v>
      </c>
      <c r="AJ5265" t="str">
        <f>IF(RIGHT(MIS[[#This Row],[Main/Hedge]],4)="MAIN","MAIN","HEDGE")</f>
        <v>HEDGE</v>
      </c>
      <c r="AK5265" t="str" cm="1">
        <f t="array" ref="AK5265">_xlfn._xlws.FILTER(Table4[Column1],ISNUMBER(SEARCH(Table4[Column1],MIS[[#This Row],[OrderUniqueIdentifier]])),"")</f>
        <v>LONGSHORT</v>
      </c>
    </row>
    <row r="5266" spans="1:37" x14ac:dyDescent="0.25">
      <c r="A5266" t="s">
        <v>71</v>
      </c>
      <c r="B5266" t="s">
        <v>1001</v>
      </c>
      <c r="C5266" t="s">
        <v>9362</v>
      </c>
      <c r="D5266" t="s">
        <v>72</v>
      </c>
      <c r="E5266" t="s">
        <v>456</v>
      </c>
      <c r="F5266" t="s">
        <v>73</v>
      </c>
      <c r="G5266" t="s">
        <v>74</v>
      </c>
      <c r="H5266" t="s">
        <v>75</v>
      </c>
      <c r="I5266" t="s">
        <v>76</v>
      </c>
      <c r="J5266" t="s">
        <v>77</v>
      </c>
      <c r="K5266">
        <v>75</v>
      </c>
      <c r="L5266" t="s">
        <v>77</v>
      </c>
      <c r="M5266" t="s">
        <v>78</v>
      </c>
      <c r="N5266" t="s">
        <v>240</v>
      </c>
      <c r="O5266" t="s">
        <v>9320</v>
      </c>
      <c r="P5266" t="s">
        <v>9320</v>
      </c>
      <c r="Q5266" t="s">
        <v>458</v>
      </c>
      <c r="R5266" t="s">
        <v>79</v>
      </c>
      <c r="S5266" t="s">
        <v>25</v>
      </c>
      <c r="T5266" t="s">
        <v>459</v>
      </c>
      <c r="U5266" t="s">
        <v>43</v>
      </c>
      <c r="V5266" t="s">
        <v>80</v>
      </c>
      <c r="W5266">
        <v>26300</v>
      </c>
      <c r="X5266" t="s">
        <v>81</v>
      </c>
      <c r="Y5266">
        <v>75</v>
      </c>
      <c r="Z5266" t="s">
        <v>9321</v>
      </c>
      <c r="AA5266" t="s">
        <v>9321</v>
      </c>
      <c r="AB5266" t="s">
        <v>83</v>
      </c>
      <c r="AC5266" t="s">
        <v>84</v>
      </c>
      <c r="AD5266">
        <f>_xlfn.XLOOKUP(MIS[[#This Row],[TRADING SYMBOL]],[1]Sheet1!$D:$D,[1]Sheet1!$C:$C)</f>
        <v>3.7</v>
      </c>
      <c r="AE5266">
        <f>MIS[[#This Row],[OrderAverageTradedPrice]]*MIS[[#This Row],[OrderQuantity]]</f>
        <v>281.25</v>
      </c>
      <c r="AF5266">
        <f>MIS[[#This Row],[LTP]]*MIS[[#This Row],[OrderQuantity]]</f>
        <v>277.5</v>
      </c>
      <c r="AG5266">
        <f>IF(MIS[[#This Row],[OrderSide]]="SELL",MIS[[#This Row],[VALUE]]-MIS[[#This Row],[LIVE_VALUE]],MIS[[#This Row],[LIVE_VALUE]]-MIS[[#This Row],[VALUE]])</f>
        <v>-3.75</v>
      </c>
      <c r="AH5266" t="str" cm="1">
        <f t="array" ref="AH5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6" t="str">
        <f>MIS[[#This Row],[TRADING SYMBOL]]</f>
        <v>NIFTY2552226300CE</v>
      </c>
      <c r="AJ5266" t="str">
        <f>IF(RIGHT(MIS[[#This Row],[Main/Hedge]],4)="MAIN","MAIN","HEDGE")</f>
        <v>HEDGE</v>
      </c>
      <c r="AK5266" t="str" cm="1">
        <f t="array" ref="AK5266">_xlfn._xlws.FILTER(Table4[Column1],ISNUMBER(SEARCH(Table4[Column1],MIS[[#This Row],[OrderUniqueIdentifier]])),"")</f>
        <v>LONGSHORT</v>
      </c>
    </row>
    <row r="5267" spans="1:37" x14ac:dyDescent="0.25">
      <c r="A5267" t="s">
        <v>71</v>
      </c>
      <c r="B5267" t="s">
        <v>1054</v>
      </c>
      <c r="C5267" t="s">
        <v>9365</v>
      </c>
      <c r="D5267" t="s">
        <v>72</v>
      </c>
      <c r="E5267" t="s">
        <v>456</v>
      </c>
      <c r="F5267" t="s">
        <v>73</v>
      </c>
      <c r="G5267" t="s">
        <v>74</v>
      </c>
      <c r="H5267" t="s">
        <v>75</v>
      </c>
      <c r="I5267" t="s">
        <v>76</v>
      </c>
      <c r="J5267" t="s">
        <v>77</v>
      </c>
      <c r="K5267">
        <v>75</v>
      </c>
      <c r="L5267" t="s">
        <v>77</v>
      </c>
      <c r="M5267" t="s">
        <v>78</v>
      </c>
      <c r="N5267" t="s">
        <v>240</v>
      </c>
      <c r="O5267" t="s">
        <v>9320</v>
      </c>
      <c r="P5267" t="s">
        <v>9320</v>
      </c>
      <c r="Q5267" t="s">
        <v>458</v>
      </c>
      <c r="R5267" t="s">
        <v>79</v>
      </c>
      <c r="S5267" t="s">
        <v>25</v>
      </c>
      <c r="T5267" t="s">
        <v>459</v>
      </c>
      <c r="U5267" t="s">
        <v>43</v>
      </c>
      <c r="V5267" t="s">
        <v>80</v>
      </c>
      <c r="W5267">
        <v>26300</v>
      </c>
      <c r="X5267" t="s">
        <v>81</v>
      </c>
      <c r="Y5267">
        <v>75</v>
      </c>
      <c r="Z5267" t="s">
        <v>9321</v>
      </c>
      <c r="AA5267" t="s">
        <v>9321</v>
      </c>
      <c r="AB5267" t="s">
        <v>83</v>
      </c>
      <c r="AC5267" t="s">
        <v>84</v>
      </c>
      <c r="AD5267">
        <f>_xlfn.XLOOKUP(MIS[[#This Row],[TRADING SYMBOL]],[1]Sheet1!$D:$D,[1]Sheet1!$C:$C)</f>
        <v>3.7</v>
      </c>
      <c r="AE5267">
        <f>MIS[[#This Row],[OrderAverageTradedPrice]]*MIS[[#This Row],[OrderQuantity]]</f>
        <v>281.25</v>
      </c>
      <c r="AF5267">
        <f>MIS[[#This Row],[LTP]]*MIS[[#This Row],[OrderQuantity]]</f>
        <v>277.5</v>
      </c>
      <c r="AG5267">
        <f>IF(MIS[[#This Row],[OrderSide]]="SELL",MIS[[#This Row],[VALUE]]-MIS[[#This Row],[LIVE_VALUE]],MIS[[#This Row],[LIVE_VALUE]]-MIS[[#This Row],[VALUE]])</f>
        <v>-3.75</v>
      </c>
      <c r="AH5267" t="str" cm="1">
        <f t="array" ref="AH5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7" t="str">
        <f>MIS[[#This Row],[TRADING SYMBOL]]</f>
        <v>NIFTY2552226300CE</v>
      </c>
      <c r="AJ5267" t="str">
        <f>IF(RIGHT(MIS[[#This Row],[Main/Hedge]],4)="MAIN","MAIN","HEDGE")</f>
        <v>HEDGE</v>
      </c>
      <c r="AK5267" t="str" cm="1">
        <f t="array" ref="AK5267">_xlfn._xlws.FILTER(Table4[Column1],ISNUMBER(SEARCH(Table4[Column1],MIS[[#This Row],[OrderUniqueIdentifier]])),"")</f>
        <v>LONGSHORT</v>
      </c>
    </row>
    <row r="5268" spans="1:37" x14ac:dyDescent="0.25">
      <c r="A5268" t="s">
        <v>71</v>
      </c>
      <c r="B5268" t="s">
        <v>1086</v>
      </c>
      <c r="C5268" t="s">
        <v>9367</v>
      </c>
      <c r="D5268" t="s">
        <v>72</v>
      </c>
      <c r="E5268" t="s">
        <v>456</v>
      </c>
      <c r="F5268" t="s">
        <v>73</v>
      </c>
      <c r="G5268" t="s">
        <v>74</v>
      </c>
      <c r="H5268" t="s">
        <v>75</v>
      </c>
      <c r="I5268" t="s">
        <v>76</v>
      </c>
      <c r="J5268" t="s">
        <v>77</v>
      </c>
      <c r="K5268">
        <v>150</v>
      </c>
      <c r="L5268" t="s">
        <v>77</v>
      </c>
      <c r="M5268" t="s">
        <v>78</v>
      </c>
      <c r="N5268" t="s">
        <v>240</v>
      </c>
      <c r="O5268" t="s">
        <v>9320</v>
      </c>
      <c r="P5268" t="s">
        <v>9320</v>
      </c>
      <c r="Q5268" t="s">
        <v>458</v>
      </c>
      <c r="R5268" t="s">
        <v>79</v>
      </c>
      <c r="S5268" t="s">
        <v>25</v>
      </c>
      <c r="T5268" t="s">
        <v>459</v>
      </c>
      <c r="U5268" t="s">
        <v>43</v>
      </c>
      <c r="V5268" t="s">
        <v>80</v>
      </c>
      <c r="W5268">
        <v>26300</v>
      </c>
      <c r="X5268" t="s">
        <v>81</v>
      </c>
      <c r="Y5268">
        <v>150</v>
      </c>
      <c r="Z5268" t="s">
        <v>9321</v>
      </c>
      <c r="AA5268" t="s">
        <v>9321</v>
      </c>
      <c r="AB5268" t="s">
        <v>83</v>
      </c>
      <c r="AC5268" t="s">
        <v>84</v>
      </c>
      <c r="AD5268">
        <f>_xlfn.XLOOKUP(MIS[[#This Row],[TRADING SYMBOL]],[1]Sheet1!$D:$D,[1]Sheet1!$C:$C)</f>
        <v>3.7</v>
      </c>
      <c r="AE5268">
        <f>MIS[[#This Row],[OrderAverageTradedPrice]]*MIS[[#This Row],[OrderQuantity]]</f>
        <v>562.5</v>
      </c>
      <c r="AF5268">
        <f>MIS[[#This Row],[LTP]]*MIS[[#This Row],[OrderQuantity]]</f>
        <v>555</v>
      </c>
      <c r="AG5268">
        <f>IF(MIS[[#This Row],[OrderSide]]="SELL",MIS[[#This Row],[VALUE]]-MIS[[#This Row],[LIVE_VALUE]],MIS[[#This Row],[LIVE_VALUE]]-MIS[[#This Row],[VALUE]])</f>
        <v>-7.5</v>
      </c>
      <c r="AH5268" t="str" cm="1">
        <f t="array" ref="AH52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8" t="str">
        <f>MIS[[#This Row],[TRADING SYMBOL]]</f>
        <v>NIFTY2552226300CE</v>
      </c>
      <c r="AJ5268" t="str">
        <f>IF(RIGHT(MIS[[#This Row],[Main/Hedge]],4)="MAIN","MAIN","HEDGE")</f>
        <v>HEDGE</v>
      </c>
      <c r="AK5268" t="str" cm="1">
        <f t="array" ref="AK5268">_xlfn._xlws.FILTER(Table4[Column1],ISNUMBER(SEARCH(Table4[Column1],MIS[[#This Row],[OrderUniqueIdentifier]])),"")</f>
        <v>LONGSHORT</v>
      </c>
    </row>
    <row r="5269" spans="1:37" x14ac:dyDescent="0.25">
      <c r="A5269" t="s">
        <v>71</v>
      </c>
      <c r="B5269" t="s">
        <v>1100</v>
      </c>
      <c r="C5269" t="s">
        <v>9368</v>
      </c>
      <c r="D5269" t="s">
        <v>72</v>
      </c>
      <c r="E5269" t="s">
        <v>456</v>
      </c>
      <c r="F5269" t="s">
        <v>73</v>
      </c>
      <c r="G5269" t="s">
        <v>74</v>
      </c>
      <c r="H5269" t="s">
        <v>75</v>
      </c>
      <c r="I5269" t="s">
        <v>76</v>
      </c>
      <c r="J5269" t="s">
        <v>77</v>
      </c>
      <c r="K5269">
        <v>75</v>
      </c>
      <c r="L5269" t="s">
        <v>77</v>
      </c>
      <c r="M5269" t="s">
        <v>78</v>
      </c>
      <c r="N5269" t="s">
        <v>240</v>
      </c>
      <c r="O5269" t="s">
        <v>9320</v>
      </c>
      <c r="P5269" t="s">
        <v>9320</v>
      </c>
      <c r="Q5269" t="s">
        <v>458</v>
      </c>
      <c r="R5269" t="s">
        <v>79</v>
      </c>
      <c r="S5269" t="s">
        <v>25</v>
      </c>
      <c r="T5269" t="s">
        <v>459</v>
      </c>
      <c r="U5269" t="s">
        <v>43</v>
      </c>
      <c r="V5269" t="s">
        <v>80</v>
      </c>
      <c r="W5269">
        <v>26300</v>
      </c>
      <c r="X5269" t="s">
        <v>81</v>
      </c>
      <c r="Y5269">
        <v>75</v>
      </c>
      <c r="Z5269" t="s">
        <v>9321</v>
      </c>
      <c r="AA5269" t="s">
        <v>9321</v>
      </c>
      <c r="AB5269" t="s">
        <v>83</v>
      </c>
      <c r="AC5269" t="s">
        <v>84</v>
      </c>
      <c r="AD5269">
        <f>_xlfn.XLOOKUP(MIS[[#This Row],[TRADING SYMBOL]],[1]Sheet1!$D:$D,[1]Sheet1!$C:$C)</f>
        <v>3.7</v>
      </c>
      <c r="AE5269">
        <f>MIS[[#This Row],[OrderAverageTradedPrice]]*MIS[[#This Row],[OrderQuantity]]</f>
        <v>281.25</v>
      </c>
      <c r="AF5269">
        <f>MIS[[#This Row],[LTP]]*MIS[[#This Row],[OrderQuantity]]</f>
        <v>277.5</v>
      </c>
      <c r="AG5269">
        <f>IF(MIS[[#This Row],[OrderSide]]="SELL",MIS[[#This Row],[VALUE]]-MIS[[#This Row],[LIVE_VALUE]],MIS[[#This Row],[LIVE_VALUE]]-MIS[[#This Row],[VALUE]])</f>
        <v>-3.75</v>
      </c>
      <c r="AH5269" t="str" cm="1">
        <f t="array" ref="AH52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9" t="str">
        <f>MIS[[#This Row],[TRADING SYMBOL]]</f>
        <v>NIFTY2552226300CE</v>
      </c>
      <c r="AJ5269" t="str">
        <f>IF(RIGHT(MIS[[#This Row],[Main/Hedge]],4)="MAIN","MAIN","HEDGE")</f>
        <v>HEDGE</v>
      </c>
      <c r="AK5269" t="str" cm="1">
        <f t="array" ref="AK5269">_xlfn._xlws.FILTER(Table4[Column1],ISNUMBER(SEARCH(Table4[Column1],MIS[[#This Row],[OrderUniqueIdentifier]])),"")</f>
        <v>LONGSHORT</v>
      </c>
    </row>
    <row r="5270" spans="1:37" x14ac:dyDescent="0.25">
      <c r="A5270" t="s">
        <v>71</v>
      </c>
      <c r="B5270" t="s">
        <v>1163</v>
      </c>
      <c r="C5270" t="s">
        <v>9323</v>
      </c>
      <c r="D5270" t="s">
        <v>72</v>
      </c>
      <c r="E5270" t="s">
        <v>456</v>
      </c>
      <c r="F5270" t="s">
        <v>73</v>
      </c>
      <c r="G5270" t="s">
        <v>74</v>
      </c>
      <c r="H5270" t="s">
        <v>75</v>
      </c>
      <c r="I5270" t="s">
        <v>76</v>
      </c>
      <c r="J5270" t="s">
        <v>77</v>
      </c>
      <c r="K5270">
        <v>75</v>
      </c>
      <c r="L5270" t="s">
        <v>77</v>
      </c>
      <c r="M5270" t="s">
        <v>78</v>
      </c>
      <c r="N5270" t="s">
        <v>240</v>
      </c>
      <c r="O5270" t="s">
        <v>9320</v>
      </c>
      <c r="P5270" t="s">
        <v>9320</v>
      </c>
      <c r="Q5270" t="s">
        <v>458</v>
      </c>
      <c r="R5270" t="s">
        <v>79</v>
      </c>
      <c r="S5270" t="s">
        <v>25</v>
      </c>
      <c r="T5270" t="s">
        <v>459</v>
      </c>
      <c r="U5270" t="s">
        <v>43</v>
      </c>
      <c r="V5270" t="s">
        <v>80</v>
      </c>
      <c r="W5270">
        <v>26300</v>
      </c>
      <c r="X5270" t="s">
        <v>81</v>
      </c>
      <c r="Y5270">
        <v>75</v>
      </c>
      <c r="Z5270" t="s">
        <v>9321</v>
      </c>
      <c r="AA5270" t="s">
        <v>9321</v>
      </c>
      <c r="AB5270" t="s">
        <v>83</v>
      </c>
      <c r="AC5270" t="s">
        <v>84</v>
      </c>
      <c r="AD5270">
        <f>_xlfn.XLOOKUP(MIS[[#This Row],[TRADING SYMBOL]],[1]Sheet1!$D:$D,[1]Sheet1!$C:$C)</f>
        <v>3.7</v>
      </c>
      <c r="AE5270">
        <f>MIS[[#This Row],[OrderAverageTradedPrice]]*MIS[[#This Row],[OrderQuantity]]</f>
        <v>281.25</v>
      </c>
      <c r="AF5270">
        <f>MIS[[#This Row],[LTP]]*MIS[[#This Row],[OrderQuantity]]</f>
        <v>277.5</v>
      </c>
      <c r="AG5270">
        <f>IF(MIS[[#This Row],[OrderSide]]="SELL",MIS[[#This Row],[VALUE]]-MIS[[#This Row],[LIVE_VALUE]],MIS[[#This Row],[LIVE_VALUE]]-MIS[[#This Row],[VALUE]])</f>
        <v>-3.75</v>
      </c>
      <c r="AH5270" t="str" cm="1">
        <f t="array" ref="AH5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0" t="str">
        <f>MIS[[#This Row],[TRADING SYMBOL]]</f>
        <v>NIFTY2552226300CE</v>
      </c>
      <c r="AJ5270" t="str">
        <f>IF(RIGHT(MIS[[#This Row],[Main/Hedge]],4)="MAIN","MAIN","HEDGE")</f>
        <v>HEDGE</v>
      </c>
      <c r="AK5270" t="str" cm="1">
        <f t="array" ref="AK5270">_xlfn._xlws.FILTER(Table4[Column1],ISNUMBER(SEARCH(Table4[Column1],MIS[[#This Row],[OrderUniqueIdentifier]])),"")</f>
        <v>LONGSHORT</v>
      </c>
    </row>
    <row r="5271" spans="1:37" x14ac:dyDescent="0.25">
      <c r="A5271" t="s">
        <v>71</v>
      </c>
      <c r="B5271" t="s">
        <v>1195</v>
      </c>
      <c r="C5271" t="s">
        <v>9373</v>
      </c>
      <c r="D5271" t="s">
        <v>72</v>
      </c>
      <c r="E5271" t="s">
        <v>456</v>
      </c>
      <c r="F5271" t="s">
        <v>73</v>
      </c>
      <c r="G5271" t="s">
        <v>74</v>
      </c>
      <c r="H5271" t="s">
        <v>75</v>
      </c>
      <c r="I5271" t="s">
        <v>76</v>
      </c>
      <c r="J5271" t="s">
        <v>77</v>
      </c>
      <c r="K5271">
        <v>75</v>
      </c>
      <c r="L5271" t="s">
        <v>77</v>
      </c>
      <c r="M5271" t="s">
        <v>78</v>
      </c>
      <c r="N5271" t="s">
        <v>240</v>
      </c>
      <c r="O5271" t="s">
        <v>9320</v>
      </c>
      <c r="P5271" t="s">
        <v>9320</v>
      </c>
      <c r="Q5271" t="s">
        <v>458</v>
      </c>
      <c r="R5271" t="s">
        <v>79</v>
      </c>
      <c r="S5271" t="s">
        <v>25</v>
      </c>
      <c r="T5271" t="s">
        <v>459</v>
      </c>
      <c r="U5271" t="s">
        <v>43</v>
      </c>
      <c r="V5271" t="s">
        <v>80</v>
      </c>
      <c r="W5271">
        <v>26300</v>
      </c>
      <c r="X5271" t="s">
        <v>81</v>
      </c>
      <c r="Y5271">
        <v>75</v>
      </c>
      <c r="Z5271" t="s">
        <v>9321</v>
      </c>
      <c r="AA5271" t="s">
        <v>9321</v>
      </c>
      <c r="AB5271" t="s">
        <v>83</v>
      </c>
      <c r="AC5271" t="s">
        <v>84</v>
      </c>
      <c r="AD5271">
        <f>_xlfn.XLOOKUP(MIS[[#This Row],[TRADING SYMBOL]],[1]Sheet1!$D:$D,[1]Sheet1!$C:$C)</f>
        <v>3.7</v>
      </c>
      <c r="AE5271">
        <f>MIS[[#This Row],[OrderAverageTradedPrice]]*MIS[[#This Row],[OrderQuantity]]</f>
        <v>281.25</v>
      </c>
      <c r="AF5271">
        <f>MIS[[#This Row],[LTP]]*MIS[[#This Row],[OrderQuantity]]</f>
        <v>277.5</v>
      </c>
      <c r="AG5271">
        <f>IF(MIS[[#This Row],[OrderSide]]="SELL",MIS[[#This Row],[VALUE]]-MIS[[#This Row],[LIVE_VALUE]],MIS[[#This Row],[LIVE_VALUE]]-MIS[[#This Row],[VALUE]])</f>
        <v>-3.75</v>
      </c>
      <c r="AH5271" t="str" cm="1">
        <f t="array" ref="AH52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1" t="str">
        <f>MIS[[#This Row],[TRADING SYMBOL]]</f>
        <v>NIFTY2552226300CE</v>
      </c>
      <c r="AJ5271" t="str">
        <f>IF(RIGHT(MIS[[#This Row],[Main/Hedge]],4)="MAIN","MAIN","HEDGE")</f>
        <v>HEDGE</v>
      </c>
      <c r="AK5271" t="str" cm="1">
        <f t="array" ref="AK5271">_xlfn._xlws.FILTER(Table4[Column1],ISNUMBER(SEARCH(Table4[Column1],MIS[[#This Row],[OrderUniqueIdentifier]])),"")</f>
        <v>LONGSHORT</v>
      </c>
    </row>
    <row r="5272" spans="1:37" x14ac:dyDescent="0.25">
      <c r="A5272" t="s">
        <v>71</v>
      </c>
      <c r="B5272" t="s">
        <v>1251</v>
      </c>
      <c r="C5272" t="s">
        <v>9324</v>
      </c>
      <c r="D5272" t="s">
        <v>72</v>
      </c>
      <c r="E5272" t="s">
        <v>456</v>
      </c>
      <c r="F5272" t="s">
        <v>73</v>
      </c>
      <c r="G5272" t="s">
        <v>74</v>
      </c>
      <c r="H5272" t="s">
        <v>75</v>
      </c>
      <c r="I5272" t="s">
        <v>76</v>
      </c>
      <c r="J5272" t="s">
        <v>77</v>
      </c>
      <c r="K5272">
        <v>75</v>
      </c>
      <c r="L5272" t="s">
        <v>77</v>
      </c>
      <c r="M5272" t="s">
        <v>78</v>
      </c>
      <c r="N5272" t="s">
        <v>240</v>
      </c>
      <c r="O5272" t="s">
        <v>9320</v>
      </c>
      <c r="P5272" t="s">
        <v>9320</v>
      </c>
      <c r="Q5272" t="s">
        <v>458</v>
      </c>
      <c r="R5272" t="s">
        <v>79</v>
      </c>
      <c r="S5272" t="s">
        <v>25</v>
      </c>
      <c r="T5272" t="s">
        <v>459</v>
      </c>
      <c r="U5272" t="s">
        <v>43</v>
      </c>
      <c r="V5272" t="s">
        <v>80</v>
      </c>
      <c r="W5272">
        <v>26300</v>
      </c>
      <c r="X5272" t="s">
        <v>81</v>
      </c>
      <c r="Y5272">
        <v>75</v>
      </c>
      <c r="Z5272" t="s">
        <v>9321</v>
      </c>
      <c r="AA5272" t="s">
        <v>9321</v>
      </c>
      <c r="AB5272" t="s">
        <v>83</v>
      </c>
      <c r="AC5272" t="s">
        <v>84</v>
      </c>
      <c r="AD5272">
        <f>_xlfn.XLOOKUP(MIS[[#This Row],[TRADING SYMBOL]],[1]Sheet1!$D:$D,[1]Sheet1!$C:$C)</f>
        <v>3.7</v>
      </c>
      <c r="AE5272">
        <f>MIS[[#This Row],[OrderAverageTradedPrice]]*MIS[[#This Row],[OrderQuantity]]</f>
        <v>281.25</v>
      </c>
      <c r="AF5272">
        <f>MIS[[#This Row],[LTP]]*MIS[[#This Row],[OrderQuantity]]</f>
        <v>277.5</v>
      </c>
      <c r="AG5272">
        <f>IF(MIS[[#This Row],[OrderSide]]="SELL",MIS[[#This Row],[VALUE]]-MIS[[#This Row],[LIVE_VALUE]],MIS[[#This Row],[LIVE_VALUE]]-MIS[[#This Row],[VALUE]])</f>
        <v>-3.75</v>
      </c>
      <c r="AH5272" t="str" cm="1">
        <f t="array" ref="AH52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2" t="str">
        <f>MIS[[#This Row],[TRADING SYMBOL]]</f>
        <v>NIFTY2552226300CE</v>
      </c>
      <c r="AJ5272" t="str">
        <f>IF(RIGHT(MIS[[#This Row],[Main/Hedge]],4)="MAIN","MAIN","HEDGE")</f>
        <v>HEDGE</v>
      </c>
      <c r="AK5272" t="str" cm="1">
        <f t="array" ref="AK5272">_xlfn._xlws.FILTER(Table4[Column1],ISNUMBER(SEARCH(Table4[Column1],MIS[[#This Row],[OrderUniqueIdentifier]])),"")</f>
        <v>LONGSHORT</v>
      </c>
    </row>
    <row r="5273" spans="1:37" x14ac:dyDescent="0.25">
      <c r="A5273" t="s">
        <v>71</v>
      </c>
      <c r="B5273" t="s">
        <v>1272</v>
      </c>
      <c r="C5273" t="s">
        <v>9379</v>
      </c>
      <c r="D5273" t="s">
        <v>72</v>
      </c>
      <c r="E5273" t="s">
        <v>456</v>
      </c>
      <c r="F5273" t="s">
        <v>73</v>
      </c>
      <c r="G5273" t="s">
        <v>74</v>
      </c>
      <c r="H5273" t="s">
        <v>75</v>
      </c>
      <c r="I5273" t="s">
        <v>76</v>
      </c>
      <c r="J5273" t="s">
        <v>77</v>
      </c>
      <c r="K5273">
        <v>150</v>
      </c>
      <c r="L5273" t="s">
        <v>77</v>
      </c>
      <c r="M5273" t="s">
        <v>78</v>
      </c>
      <c r="N5273" t="s">
        <v>240</v>
      </c>
      <c r="O5273" t="s">
        <v>9320</v>
      </c>
      <c r="P5273" t="s">
        <v>9320</v>
      </c>
      <c r="Q5273" t="s">
        <v>458</v>
      </c>
      <c r="R5273" t="s">
        <v>79</v>
      </c>
      <c r="S5273" t="s">
        <v>25</v>
      </c>
      <c r="T5273" t="s">
        <v>459</v>
      </c>
      <c r="U5273" t="s">
        <v>43</v>
      </c>
      <c r="V5273" t="s">
        <v>80</v>
      </c>
      <c r="W5273">
        <v>26300</v>
      </c>
      <c r="X5273" t="s">
        <v>81</v>
      </c>
      <c r="Y5273">
        <v>150</v>
      </c>
      <c r="Z5273" t="s">
        <v>9321</v>
      </c>
      <c r="AA5273" t="s">
        <v>9321</v>
      </c>
      <c r="AB5273" t="s">
        <v>83</v>
      </c>
      <c r="AC5273" t="s">
        <v>84</v>
      </c>
      <c r="AD5273">
        <f>_xlfn.XLOOKUP(MIS[[#This Row],[TRADING SYMBOL]],[1]Sheet1!$D:$D,[1]Sheet1!$C:$C)</f>
        <v>3.7</v>
      </c>
      <c r="AE5273">
        <f>MIS[[#This Row],[OrderAverageTradedPrice]]*MIS[[#This Row],[OrderQuantity]]</f>
        <v>562.5</v>
      </c>
      <c r="AF5273">
        <f>MIS[[#This Row],[LTP]]*MIS[[#This Row],[OrderQuantity]]</f>
        <v>555</v>
      </c>
      <c r="AG5273">
        <f>IF(MIS[[#This Row],[OrderSide]]="SELL",MIS[[#This Row],[VALUE]]-MIS[[#This Row],[LIVE_VALUE]],MIS[[#This Row],[LIVE_VALUE]]-MIS[[#This Row],[VALUE]])</f>
        <v>-7.5</v>
      </c>
      <c r="AH5273" t="str" cm="1">
        <f t="array" ref="AH52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3" t="str">
        <f>MIS[[#This Row],[TRADING SYMBOL]]</f>
        <v>NIFTY2552226300CE</v>
      </c>
      <c r="AJ5273" t="str">
        <f>IF(RIGHT(MIS[[#This Row],[Main/Hedge]],4)="MAIN","MAIN","HEDGE")</f>
        <v>HEDGE</v>
      </c>
      <c r="AK5273" t="str" cm="1">
        <f t="array" ref="AK5273">_xlfn._xlws.FILTER(Table4[Column1],ISNUMBER(SEARCH(Table4[Column1],MIS[[#This Row],[OrderUniqueIdentifier]])),"")</f>
        <v>LONGSHORT</v>
      </c>
    </row>
    <row r="5274" spans="1:37" x14ac:dyDescent="0.25">
      <c r="A5274" t="s">
        <v>71</v>
      </c>
      <c r="B5274" t="s">
        <v>705</v>
      </c>
      <c r="C5274" t="s">
        <v>9347</v>
      </c>
      <c r="D5274" t="s">
        <v>72</v>
      </c>
      <c r="E5274" t="s">
        <v>456</v>
      </c>
      <c r="F5274" t="s">
        <v>73</v>
      </c>
      <c r="G5274" t="s">
        <v>74</v>
      </c>
      <c r="H5274" t="s">
        <v>75</v>
      </c>
      <c r="I5274" t="s">
        <v>76</v>
      </c>
      <c r="J5274" t="s">
        <v>77</v>
      </c>
      <c r="K5274">
        <v>75</v>
      </c>
      <c r="L5274" t="s">
        <v>77</v>
      </c>
      <c r="M5274" t="s">
        <v>78</v>
      </c>
      <c r="N5274" t="s">
        <v>240</v>
      </c>
      <c r="O5274" t="s">
        <v>9333</v>
      </c>
      <c r="P5274" t="s">
        <v>9333</v>
      </c>
      <c r="Q5274" t="s">
        <v>458</v>
      </c>
      <c r="R5274" t="s">
        <v>79</v>
      </c>
      <c r="S5274" t="s">
        <v>25</v>
      </c>
      <c r="T5274" t="s">
        <v>459</v>
      </c>
      <c r="U5274" t="s">
        <v>43</v>
      </c>
      <c r="V5274" t="s">
        <v>80</v>
      </c>
      <c r="W5274">
        <v>26300</v>
      </c>
      <c r="X5274" t="s">
        <v>81</v>
      </c>
      <c r="Y5274">
        <v>75</v>
      </c>
      <c r="Z5274" t="s">
        <v>9334</v>
      </c>
      <c r="AA5274" t="s">
        <v>9334</v>
      </c>
      <c r="AB5274" t="s">
        <v>83</v>
      </c>
      <c r="AC5274" t="s">
        <v>84</v>
      </c>
      <c r="AD5274">
        <f>_xlfn.XLOOKUP(MIS[[#This Row],[TRADING SYMBOL]],[1]Sheet1!$D:$D,[1]Sheet1!$C:$C)</f>
        <v>3.7</v>
      </c>
      <c r="AE5274">
        <f>MIS[[#This Row],[OrderAverageTradedPrice]]*MIS[[#This Row],[OrderQuantity]]</f>
        <v>281.25</v>
      </c>
      <c r="AF5274">
        <f>MIS[[#This Row],[LTP]]*MIS[[#This Row],[OrderQuantity]]</f>
        <v>277.5</v>
      </c>
      <c r="AG5274">
        <f>IF(MIS[[#This Row],[OrderSide]]="SELL",MIS[[#This Row],[VALUE]]-MIS[[#This Row],[LIVE_VALUE]],MIS[[#This Row],[LIVE_VALUE]]-MIS[[#This Row],[VALUE]])</f>
        <v>-3.75</v>
      </c>
      <c r="AH5274" t="str" cm="1">
        <f t="array" ref="AH5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4" t="str">
        <f>MIS[[#This Row],[TRADING SYMBOL]]</f>
        <v>NIFTY2552226300CE</v>
      </c>
      <c r="AJ5274" t="str">
        <f>IF(RIGHT(MIS[[#This Row],[Main/Hedge]],4)="MAIN","MAIN","HEDGE")</f>
        <v>HEDGE</v>
      </c>
      <c r="AK5274" t="str" cm="1">
        <f t="array" ref="AK5274">_xlfn._xlws.FILTER(Table4[Column1],ISNUMBER(SEARCH(Table4[Column1],MIS[[#This Row],[OrderUniqueIdentifier]])),"")</f>
        <v>LONGSHORT</v>
      </c>
    </row>
    <row r="5275" spans="1:37" x14ac:dyDescent="0.25">
      <c r="A5275" t="s">
        <v>71</v>
      </c>
      <c r="B5275" t="s">
        <v>761</v>
      </c>
      <c r="C5275" t="s">
        <v>9348</v>
      </c>
      <c r="D5275" t="s">
        <v>72</v>
      </c>
      <c r="E5275" t="s">
        <v>456</v>
      </c>
      <c r="F5275" t="s">
        <v>73</v>
      </c>
      <c r="G5275" t="s">
        <v>74</v>
      </c>
      <c r="H5275" t="s">
        <v>75</v>
      </c>
      <c r="I5275" t="s">
        <v>76</v>
      </c>
      <c r="J5275" t="s">
        <v>77</v>
      </c>
      <c r="K5275">
        <v>75</v>
      </c>
      <c r="L5275" t="s">
        <v>77</v>
      </c>
      <c r="M5275" t="s">
        <v>78</v>
      </c>
      <c r="N5275" t="s">
        <v>240</v>
      </c>
      <c r="O5275" t="s">
        <v>9320</v>
      </c>
      <c r="P5275" t="s">
        <v>9333</v>
      </c>
      <c r="Q5275" t="s">
        <v>458</v>
      </c>
      <c r="R5275" t="s">
        <v>79</v>
      </c>
      <c r="S5275" t="s">
        <v>25</v>
      </c>
      <c r="T5275" t="s">
        <v>459</v>
      </c>
      <c r="U5275" t="s">
        <v>43</v>
      </c>
      <c r="V5275" t="s">
        <v>80</v>
      </c>
      <c r="W5275">
        <v>26300</v>
      </c>
      <c r="X5275" t="s">
        <v>81</v>
      </c>
      <c r="Y5275">
        <v>75</v>
      </c>
      <c r="Z5275" t="s">
        <v>9321</v>
      </c>
      <c r="AA5275" t="s">
        <v>9334</v>
      </c>
      <c r="AB5275" t="s">
        <v>83</v>
      </c>
      <c r="AC5275" t="s">
        <v>84</v>
      </c>
      <c r="AD5275">
        <f>_xlfn.XLOOKUP(MIS[[#This Row],[TRADING SYMBOL]],[1]Sheet1!$D:$D,[1]Sheet1!$C:$C)</f>
        <v>3.7</v>
      </c>
      <c r="AE5275">
        <f>MIS[[#This Row],[OrderAverageTradedPrice]]*MIS[[#This Row],[OrderQuantity]]</f>
        <v>281.25</v>
      </c>
      <c r="AF5275">
        <f>MIS[[#This Row],[LTP]]*MIS[[#This Row],[OrderQuantity]]</f>
        <v>277.5</v>
      </c>
      <c r="AG5275">
        <f>IF(MIS[[#This Row],[OrderSide]]="SELL",MIS[[#This Row],[VALUE]]-MIS[[#This Row],[LIVE_VALUE]],MIS[[#This Row],[LIVE_VALUE]]-MIS[[#This Row],[VALUE]])</f>
        <v>-3.75</v>
      </c>
      <c r="AH5275" t="str" cm="1">
        <f t="array" ref="AH52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5" t="str">
        <f>MIS[[#This Row],[TRADING SYMBOL]]</f>
        <v>NIFTY2552226300CE</v>
      </c>
      <c r="AJ5275" t="str">
        <f>IF(RIGHT(MIS[[#This Row],[Main/Hedge]],4)="MAIN","MAIN","HEDGE")</f>
        <v>HEDGE</v>
      </c>
      <c r="AK5275" t="str" cm="1">
        <f t="array" ref="AK5275">_xlfn._xlws.FILTER(Table4[Column1],ISNUMBER(SEARCH(Table4[Column1],MIS[[#This Row],[OrderUniqueIdentifier]])),"")</f>
        <v>LONGSHORT</v>
      </c>
    </row>
    <row r="5276" spans="1:37" x14ac:dyDescent="0.25">
      <c r="A5276" t="s">
        <v>71</v>
      </c>
      <c r="B5276" t="s">
        <v>795</v>
      </c>
      <c r="C5276" t="s">
        <v>9349</v>
      </c>
      <c r="D5276" t="s">
        <v>72</v>
      </c>
      <c r="E5276" t="s">
        <v>456</v>
      </c>
      <c r="F5276" t="s">
        <v>73</v>
      </c>
      <c r="G5276" t="s">
        <v>74</v>
      </c>
      <c r="H5276" t="s">
        <v>75</v>
      </c>
      <c r="I5276" t="s">
        <v>76</v>
      </c>
      <c r="J5276" t="s">
        <v>77</v>
      </c>
      <c r="K5276">
        <v>75</v>
      </c>
      <c r="L5276" t="s">
        <v>77</v>
      </c>
      <c r="M5276" t="s">
        <v>78</v>
      </c>
      <c r="N5276" t="s">
        <v>240</v>
      </c>
      <c r="O5276" t="s">
        <v>9333</v>
      </c>
      <c r="P5276" t="s">
        <v>9333</v>
      </c>
      <c r="Q5276" t="s">
        <v>458</v>
      </c>
      <c r="R5276" t="s">
        <v>79</v>
      </c>
      <c r="S5276" t="s">
        <v>25</v>
      </c>
      <c r="T5276" t="s">
        <v>459</v>
      </c>
      <c r="U5276" t="s">
        <v>43</v>
      </c>
      <c r="V5276" t="s">
        <v>80</v>
      </c>
      <c r="W5276">
        <v>26300</v>
      </c>
      <c r="X5276" t="s">
        <v>81</v>
      </c>
      <c r="Y5276">
        <v>75</v>
      </c>
      <c r="Z5276" t="s">
        <v>9334</v>
      </c>
      <c r="AA5276" t="s">
        <v>9334</v>
      </c>
      <c r="AB5276" t="s">
        <v>83</v>
      </c>
      <c r="AC5276" t="s">
        <v>84</v>
      </c>
      <c r="AD5276">
        <f>_xlfn.XLOOKUP(MIS[[#This Row],[TRADING SYMBOL]],[1]Sheet1!$D:$D,[1]Sheet1!$C:$C)</f>
        <v>3.7</v>
      </c>
      <c r="AE5276">
        <f>MIS[[#This Row],[OrderAverageTradedPrice]]*MIS[[#This Row],[OrderQuantity]]</f>
        <v>281.25</v>
      </c>
      <c r="AF5276">
        <f>MIS[[#This Row],[LTP]]*MIS[[#This Row],[OrderQuantity]]</f>
        <v>277.5</v>
      </c>
      <c r="AG5276">
        <f>IF(MIS[[#This Row],[OrderSide]]="SELL",MIS[[#This Row],[VALUE]]-MIS[[#This Row],[LIVE_VALUE]],MIS[[#This Row],[LIVE_VALUE]]-MIS[[#This Row],[VALUE]])</f>
        <v>-3.75</v>
      </c>
      <c r="AH5276" t="str" cm="1">
        <f t="array" ref="AH5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6" t="str">
        <f>MIS[[#This Row],[TRADING SYMBOL]]</f>
        <v>NIFTY2552226300CE</v>
      </c>
      <c r="AJ5276" t="str">
        <f>IF(RIGHT(MIS[[#This Row],[Main/Hedge]],4)="MAIN","MAIN","HEDGE")</f>
        <v>HEDGE</v>
      </c>
      <c r="AK5276" t="str" cm="1">
        <f t="array" ref="AK5276">_xlfn._xlws.FILTER(Table4[Column1],ISNUMBER(SEARCH(Table4[Column1],MIS[[#This Row],[OrderUniqueIdentifier]])),"")</f>
        <v>LONGSHORT</v>
      </c>
    </row>
    <row r="5277" spans="1:37" x14ac:dyDescent="0.25">
      <c r="A5277" t="s">
        <v>71</v>
      </c>
      <c r="B5277" t="s">
        <v>880</v>
      </c>
      <c r="C5277" t="s">
        <v>9352</v>
      </c>
      <c r="D5277" t="s">
        <v>72</v>
      </c>
      <c r="E5277" t="s">
        <v>456</v>
      </c>
      <c r="F5277" t="s">
        <v>73</v>
      </c>
      <c r="G5277" t="s">
        <v>74</v>
      </c>
      <c r="H5277" t="s">
        <v>75</v>
      </c>
      <c r="I5277" t="s">
        <v>76</v>
      </c>
      <c r="J5277" t="s">
        <v>77</v>
      </c>
      <c r="K5277">
        <v>150</v>
      </c>
      <c r="L5277" t="s">
        <v>77</v>
      </c>
      <c r="M5277" t="s">
        <v>78</v>
      </c>
      <c r="N5277" t="s">
        <v>240</v>
      </c>
      <c r="O5277" t="s">
        <v>9333</v>
      </c>
      <c r="P5277" t="s">
        <v>9333</v>
      </c>
      <c r="Q5277" t="s">
        <v>458</v>
      </c>
      <c r="R5277" t="s">
        <v>79</v>
      </c>
      <c r="S5277" t="s">
        <v>25</v>
      </c>
      <c r="T5277" t="s">
        <v>459</v>
      </c>
      <c r="U5277" t="s">
        <v>43</v>
      </c>
      <c r="V5277" t="s">
        <v>80</v>
      </c>
      <c r="W5277">
        <v>26300</v>
      </c>
      <c r="X5277" t="s">
        <v>81</v>
      </c>
      <c r="Y5277">
        <v>150</v>
      </c>
      <c r="Z5277" t="s">
        <v>9334</v>
      </c>
      <c r="AA5277" t="s">
        <v>9334</v>
      </c>
      <c r="AB5277" t="s">
        <v>83</v>
      </c>
      <c r="AC5277" t="s">
        <v>84</v>
      </c>
      <c r="AD5277">
        <f>_xlfn.XLOOKUP(MIS[[#This Row],[TRADING SYMBOL]],[1]Sheet1!$D:$D,[1]Sheet1!$C:$C)</f>
        <v>3.7</v>
      </c>
      <c r="AE5277">
        <f>MIS[[#This Row],[OrderAverageTradedPrice]]*MIS[[#This Row],[OrderQuantity]]</f>
        <v>562.5</v>
      </c>
      <c r="AF5277">
        <f>MIS[[#This Row],[LTP]]*MIS[[#This Row],[OrderQuantity]]</f>
        <v>555</v>
      </c>
      <c r="AG5277">
        <f>IF(MIS[[#This Row],[OrderSide]]="SELL",MIS[[#This Row],[VALUE]]-MIS[[#This Row],[LIVE_VALUE]],MIS[[#This Row],[LIVE_VALUE]]-MIS[[#This Row],[VALUE]])</f>
        <v>-7.5</v>
      </c>
      <c r="AH5277" t="str" cm="1">
        <f t="array" ref="AH5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7" t="str">
        <f>MIS[[#This Row],[TRADING SYMBOL]]</f>
        <v>NIFTY2552226300CE</v>
      </c>
      <c r="AJ5277" t="str">
        <f>IF(RIGHT(MIS[[#This Row],[Main/Hedge]],4)="MAIN","MAIN","HEDGE")</f>
        <v>HEDGE</v>
      </c>
      <c r="AK5277" t="str" cm="1">
        <f t="array" ref="AK5277">_xlfn._xlws.FILTER(Table4[Column1],ISNUMBER(SEARCH(Table4[Column1],MIS[[#This Row],[OrderUniqueIdentifier]])),"")</f>
        <v>LONGSHORT</v>
      </c>
    </row>
    <row r="5278" spans="1:37" x14ac:dyDescent="0.25">
      <c r="A5278" t="s">
        <v>71</v>
      </c>
      <c r="B5278" t="s">
        <v>978</v>
      </c>
      <c r="C5278" t="s">
        <v>9359</v>
      </c>
      <c r="D5278" t="s">
        <v>72</v>
      </c>
      <c r="E5278" t="s">
        <v>456</v>
      </c>
      <c r="F5278" t="s">
        <v>73</v>
      </c>
      <c r="G5278" t="s">
        <v>74</v>
      </c>
      <c r="H5278" t="s">
        <v>75</v>
      </c>
      <c r="I5278" t="s">
        <v>76</v>
      </c>
      <c r="J5278" t="s">
        <v>77</v>
      </c>
      <c r="K5278">
        <v>75</v>
      </c>
      <c r="L5278" t="s">
        <v>77</v>
      </c>
      <c r="M5278" t="s">
        <v>78</v>
      </c>
      <c r="N5278" t="s">
        <v>240</v>
      </c>
      <c r="O5278" t="s">
        <v>9333</v>
      </c>
      <c r="P5278" t="s">
        <v>9333</v>
      </c>
      <c r="Q5278" t="s">
        <v>458</v>
      </c>
      <c r="R5278" t="s">
        <v>79</v>
      </c>
      <c r="S5278" t="s">
        <v>25</v>
      </c>
      <c r="T5278" t="s">
        <v>459</v>
      </c>
      <c r="U5278" t="s">
        <v>43</v>
      </c>
      <c r="V5278" t="s">
        <v>80</v>
      </c>
      <c r="W5278">
        <v>26300</v>
      </c>
      <c r="X5278" t="s">
        <v>81</v>
      </c>
      <c r="Y5278">
        <v>75</v>
      </c>
      <c r="Z5278" t="s">
        <v>9334</v>
      </c>
      <c r="AA5278" t="s">
        <v>9334</v>
      </c>
      <c r="AB5278" t="s">
        <v>83</v>
      </c>
      <c r="AC5278" t="s">
        <v>84</v>
      </c>
      <c r="AD5278">
        <f>_xlfn.XLOOKUP(MIS[[#This Row],[TRADING SYMBOL]],[1]Sheet1!$D:$D,[1]Sheet1!$C:$C)</f>
        <v>3.7</v>
      </c>
      <c r="AE5278">
        <f>MIS[[#This Row],[OrderAverageTradedPrice]]*MIS[[#This Row],[OrderQuantity]]</f>
        <v>281.25</v>
      </c>
      <c r="AF5278">
        <f>MIS[[#This Row],[LTP]]*MIS[[#This Row],[OrderQuantity]]</f>
        <v>277.5</v>
      </c>
      <c r="AG5278">
        <f>IF(MIS[[#This Row],[OrderSide]]="SELL",MIS[[#This Row],[VALUE]]-MIS[[#This Row],[LIVE_VALUE]],MIS[[#This Row],[LIVE_VALUE]]-MIS[[#This Row],[VALUE]])</f>
        <v>-3.75</v>
      </c>
      <c r="AH5278" t="str" cm="1">
        <f t="array" ref="AH52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8" t="str">
        <f>MIS[[#This Row],[TRADING SYMBOL]]</f>
        <v>NIFTY2552226300CE</v>
      </c>
      <c r="AJ5278" t="str">
        <f>IF(RIGHT(MIS[[#This Row],[Main/Hedge]],4)="MAIN","MAIN","HEDGE")</f>
        <v>HEDGE</v>
      </c>
      <c r="AK5278" t="str" cm="1">
        <f t="array" ref="AK5278">_xlfn._xlws.FILTER(Table4[Column1],ISNUMBER(SEARCH(Table4[Column1],MIS[[#This Row],[OrderUniqueIdentifier]])),"")</f>
        <v>LONGSHORT</v>
      </c>
    </row>
    <row r="5279" spans="1:37" x14ac:dyDescent="0.25">
      <c r="A5279" t="s">
        <v>71</v>
      </c>
      <c r="B5279" t="s">
        <v>1021</v>
      </c>
      <c r="C5279" t="s">
        <v>9363</v>
      </c>
      <c r="D5279" t="s">
        <v>72</v>
      </c>
      <c r="E5279" t="s">
        <v>456</v>
      </c>
      <c r="F5279" t="s">
        <v>73</v>
      </c>
      <c r="G5279" t="s">
        <v>74</v>
      </c>
      <c r="H5279" t="s">
        <v>75</v>
      </c>
      <c r="I5279" t="s">
        <v>76</v>
      </c>
      <c r="J5279" t="s">
        <v>77</v>
      </c>
      <c r="K5279">
        <v>150</v>
      </c>
      <c r="L5279" t="s">
        <v>77</v>
      </c>
      <c r="M5279" t="s">
        <v>78</v>
      </c>
      <c r="N5279" t="s">
        <v>240</v>
      </c>
      <c r="O5279" t="s">
        <v>9333</v>
      </c>
      <c r="P5279" t="s">
        <v>9333</v>
      </c>
      <c r="Q5279" t="s">
        <v>458</v>
      </c>
      <c r="R5279" t="s">
        <v>79</v>
      </c>
      <c r="S5279" t="s">
        <v>25</v>
      </c>
      <c r="T5279" t="s">
        <v>459</v>
      </c>
      <c r="U5279" t="s">
        <v>43</v>
      </c>
      <c r="V5279" t="s">
        <v>80</v>
      </c>
      <c r="W5279">
        <v>26300</v>
      </c>
      <c r="X5279" t="s">
        <v>81</v>
      </c>
      <c r="Y5279">
        <v>150</v>
      </c>
      <c r="Z5279" t="s">
        <v>9334</v>
      </c>
      <c r="AA5279" t="s">
        <v>9334</v>
      </c>
      <c r="AB5279" t="s">
        <v>83</v>
      </c>
      <c r="AC5279" t="s">
        <v>84</v>
      </c>
      <c r="AD5279">
        <f>_xlfn.XLOOKUP(MIS[[#This Row],[TRADING SYMBOL]],[1]Sheet1!$D:$D,[1]Sheet1!$C:$C)</f>
        <v>3.7</v>
      </c>
      <c r="AE5279">
        <f>MIS[[#This Row],[OrderAverageTradedPrice]]*MIS[[#This Row],[OrderQuantity]]</f>
        <v>562.5</v>
      </c>
      <c r="AF5279">
        <f>MIS[[#This Row],[LTP]]*MIS[[#This Row],[OrderQuantity]]</f>
        <v>555</v>
      </c>
      <c r="AG5279">
        <f>IF(MIS[[#This Row],[OrderSide]]="SELL",MIS[[#This Row],[VALUE]]-MIS[[#This Row],[LIVE_VALUE]],MIS[[#This Row],[LIVE_VALUE]]-MIS[[#This Row],[VALUE]])</f>
        <v>-7.5</v>
      </c>
      <c r="AH5279" t="str" cm="1">
        <f t="array" ref="AH5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9" t="str">
        <f>MIS[[#This Row],[TRADING SYMBOL]]</f>
        <v>NIFTY2552226300CE</v>
      </c>
      <c r="AJ5279" t="str">
        <f>IF(RIGHT(MIS[[#This Row],[Main/Hedge]],4)="MAIN","MAIN","HEDGE")</f>
        <v>HEDGE</v>
      </c>
      <c r="AK5279" t="str" cm="1">
        <f t="array" ref="AK5279">_xlfn._xlws.FILTER(Table4[Column1],ISNUMBER(SEARCH(Table4[Column1],MIS[[#This Row],[OrderUniqueIdentifier]])),"")</f>
        <v>LONGSHORT</v>
      </c>
    </row>
    <row r="5280" spans="1:37" x14ac:dyDescent="0.25">
      <c r="A5280" t="s">
        <v>71</v>
      </c>
      <c r="B5280" t="s">
        <v>1037</v>
      </c>
      <c r="C5280" t="s">
        <v>9364</v>
      </c>
      <c r="D5280" t="s">
        <v>72</v>
      </c>
      <c r="E5280" t="s">
        <v>456</v>
      </c>
      <c r="F5280" t="s">
        <v>73</v>
      </c>
      <c r="G5280" t="s">
        <v>74</v>
      </c>
      <c r="H5280" t="s">
        <v>75</v>
      </c>
      <c r="I5280" t="s">
        <v>76</v>
      </c>
      <c r="J5280" t="s">
        <v>77</v>
      </c>
      <c r="K5280">
        <v>75</v>
      </c>
      <c r="L5280" t="s">
        <v>77</v>
      </c>
      <c r="M5280" t="s">
        <v>78</v>
      </c>
      <c r="N5280" t="s">
        <v>240</v>
      </c>
      <c r="O5280" t="s">
        <v>9333</v>
      </c>
      <c r="P5280" t="s">
        <v>9333</v>
      </c>
      <c r="Q5280" t="s">
        <v>458</v>
      </c>
      <c r="R5280" t="s">
        <v>79</v>
      </c>
      <c r="S5280" t="s">
        <v>25</v>
      </c>
      <c r="T5280" t="s">
        <v>459</v>
      </c>
      <c r="U5280" t="s">
        <v>43</v>
      </c>
      <c r="V5280" t="s">
        <v>80</v>
      </c>
      <c r="W5280">
        <v>26300</v>
      </c>
      <c r="X5280" t="s">
        <v>81</v>
      </c>
      <c r="Y5280">
        <v>75</v>
      </c>
      <c r="Z5280" t="s">
        <v>9334</v>
      </c>
      <c r="AA5280" t="s">
        <v>9334</v>
      </c>
      <c r="AB5280" t="s">
        <v>83</v>
      </c>
      <c r="AC5280" t="s">
        <v>84</v>
      </c>
      <c r="AD5280">
        <f>_xlfn.XLOOKUP(MIS[[#This Row],[TRADING SYMBOL]],[1]Sheet1!$D:$D,[1]Sheet1!$C:$C)</f>
        <v>3.7</v>
      </c>
      <c r="AE5280">
        <f>MIS[[#This Row],[OrderAverageTradedPrice]]*MIS[[#This Row],[OrderQuantity]]</f>
        <v>281.25</v>
      </c>
      <c r="AF5280">
        <f>MIS[[#This Row],[LTP]]*MIS[[#This Row],[OrderQuantity]]</f>
        <v>277.5</v>
      </c>
      <c r="AG5280">
        <f>IF(MIS[[#This Row],[OrderSide]]="SELL",MIS[[#This Row],[VALUE]]-MIS[[#This Row],[LIVE_VALUE]],MIS[[#This Row],[LIVE_VALUE]]-MIS[[#This Row],[VALUE]])</f>
        <v>-3.75</v>
      </c>
      <c r="AH5280" t="str" cm="1">
        <f t="array" ref="AH52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0" t="str">
        <f>MIS[[#This Row],[TRADING SYMBOL]]</f>
        <v>NIFTY2552226300CE</v>
      </c>
      <c r="AJ5280" t="str">
        <f>IF(RIGHT(MIS[[#This Row],[Main/Hedge]],4)="MAIN","MAIN","HEDGE")</f>
        <v>HEDGE</v>
      </c>
      <c r="AK5280" t="str" cm="1">
        <f t="array" ref="AK5280">_xlfn._xlws.FILTER(Table4[Column1],ISNUMBER(SEARCH(Table4[Column1],MIS[[#This Row],[OrderUniqueIdentifier]])),"")</f>
        <v>LONGSHORT</v>
      </c>
    </row>
    <row r="5281" spans="1:37" x14ac:dyDescent="0.25">
      <c r="A5281" t="s">
        <v>71</v>
      </c>
      <c r="B5281" t="s">
        <v>1210</v>
      </c>
      <c r="C5281" t="s">
        <v>9374</v>
      </c>
      <c r="D5281" t="s">
        <v>72</v>
      </c>
      <c r="E5281" t="s">
        <v>456</v>
      </c>
      <c r="F5281" t="s">
        <v>73</v>
      </c>
      <c r="G5281" t="s">
        <v>74</v>
      </c>
      <c r="H5281" t="s">
        <v>75</v>
      </c>
      <c r="I5281" t="s">
        <v>76</v>
      </c>
      <c r="J5281" t="s">
        <v>77</v>
      </c>
      <c r="K5281">
        <v>75</v>
      </c>
      <c r="L5281" t="s">
        <v>77</v>
      </c>
      <c r="M5281" t="s">
        <v>78</v>
      </c>
      <c r="N5281" t="s">
        <v>240</v>
      </c>
      <c r="O5281" t="s">
        <v>9333</v>
      </c>
      <c r="P5281" t="s">
        <v>9333</v>
      </c>
      <c r="Q5281" t="s">
        <v>458</v>
      </c>
      <c r="R5281" t="s">
        <v>79</v>
      </c>
      <c r="S5281" t="s">
        <v>25</v>
      </c>
      <c r="T5281" t="s">
        <v>459</v>
      </c>
      <c r="U5281" t="s">
        <v>43</v>
      </c>
      <c r="V5281" t="s">
        <v>80</v>
      </c>
      <c r="W5281">
        <v>26300</v>
      </c>
      <c r="X5281" t="s">
        <v>81</v>
      </c>
      <c r="Y5281">
        <v>75</v>
      </c>
      <c r="Z5281" t="s">
        <v>9334</v>
      </c>
      <c r="AA5281" t="s">
        <v>9334</v>
      </c>
      <c r="AB5281" t="s">
        <v>83</v>
      </c>
      <c r="AC5281" t="s">
        <v>84</v>
      </c>
      <c r="AD5281">
        <f>_xlfn.XLOOKUP(MIS[[#This Row],[TRADING SYMBOL]],[1]Sheet1!$D:$D,[1]Sheet1!$C:$C)</f>
        <v>3.7</v>
      </c>
      <c r="AE5281">
        <f>MIS[[#This Row],[OrderAverageTradedPrice]]*MIS[[#This Row],[OrderQuantity]]</f>
        <v>281.25</v>
      </c>
      <c r="AF5281">
        <f>MIS[[#This Row],[LTP]]*MIS[[#This Row],[OrderQuantity]]</f>
        <v>277.5</v>
      </c>
      <c r="AG5281">
        <f>IF(MIS[[#This Row],[OrderSide]]="SELL",MIS[[#This Row],[VALUE]]-MIS[[#This Row],[LIVE_VALUE]],MIS[[#This Row],[LIVE_VALUE]]-MIS[[#This Row],[VALUE]])</f>
        <v>-3.75</v>
      </c>
      <c r="AH5281" t="str" cm="1">
        <f t="array" ref="AH52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1" t="str">
        <f>MIS[[#This Row],[TRADING SYMBOL]]</f>
        <v>NIFTY2552226300CE</v>
      </c>
      <c r="AJ5281" t="str">
        <f>IF(RIGHT(MIS[[#This Row],[Main/Hedge]],4)="MAIN","MAIN","HEDGE")</f>
        <v>HEDGE</v>
      </c>
      <c r="AK5281" t="str" cm="1">
        <f t="array" ref="AK5281">_xlfn._xlws.FILTER(Table4[Column1],ISNUMBER(SEARCH(Table4[Column1],MIS[[#This Row],[OrderUniqueIdentifier]])),"")</f>
        <v>LONGSHORT</v>
      </c>
    </row>
    <row r="5282" spans="1:37" x14ac:dyDescent="0.25">
      <c r="A5282" t="s">
        <v>71</v>
      </c>
      <c r="B5282" t="s">
        <v>1227</v>
      </c>
      <c r="C5282" t="s">
        <v>9376</v>
      </c>
      <c r="D5282" t="s">
        <v>72</v>
      </c>
      <c r="E5282" t="s">
        <v>456</v>
      </c>
      <c r="F5282" t="s">
        <v>73</v>
      </c>
      <c r="G5282" t="s">
        <v>74</v>
      </c>
      <c r="H5282" t="s">
        <v>75</v>
      </c>
      <c r="I5282" t="s">
        <v>76</v>
      </c>
      <c r="J5282" t="s">
        <v>77</v>
      </c>
      <c r="K5282">
        <v>75</v>
      </c>
      <c r="L5282" t="s">
        <v>77</v>
      </c>
      <c r="M5282" t="s">
        <v>78</v>
      </c>
      <c r="N5282" t="s">
        <v>240</v>
      </c>
      <c r="O5282" t="s">
        <v>9333</v>
      </c>
      <c r="P5282" t="s">
        <v>9333</v>
      </c>
      <c r="Q5282" t="s">
        <v>458</v>
      </c>
      <c r="R5282" t="s">
        <v>79</v>
      </c>
      <c r="S5282" t="s">
        <v>25</v>
      </c>
      <c r="T5282" t="s">
        <v>459</v>
      </c>
      <c r="U5282" t="s">
        <v>43</v>
      </c>
      <c r="V5282" t="s">
        <v>80</v>
      </c>
      <c r="W5282">
        <v>26300</v>
      </c>
      <c r="X5282" t="s">
        <v>81</v>
      </c>
      <c r="Y5282">
        <v>75</v>
      </c>
      <c r="Z5282" t="s">
        <v>9334</v>
      </c>
      <c r="AA5282" t="s">
        <v>9334</v>
      </c>
      <c r="AB5282" t="s">
        <v>83</v>
      </c>
      <c r="AC5282" t="s">
        <v>84</v>
      </c>
      <c r="AD5282">
        <f>_xlfn.XLOOKUP(MIS[[#This Row],[TRADING SYMBOL]],[1]Sheet1!$D:$D,[1]Sheet1!$C:$C)</f>
        <v>3.7</v>
      </c>
      <c r="AE5282">
        <f>MIS[[#This Row],[OrderAverageTradedPrice]]*MIS[[#This Row],[OrderQuantity]]</f>
        <v>281.25</v>
      </c>
      <c r="AF5282">
        <f>MIS[[#This Row],[LTP]]*MIS[[#This Row],[OrderQuantity]]</f>
        <v>277.5</v>
      </c>
      <c r="AG5282">
        <f>IF(MIS[[#This Row],[OrderSide]]="SELL",MIS[[#This Row],[VALUE]]-MIS[[#This Row],[LIVE_VALUE]],MIS[[#This Row],[LIVE_VALUE]]-MIS[[#This Row],[VALUE]])</f>
        <v>-3.75</v>
      </c>
      <c r="AH5282" t="str" cm="1">
        <f t="array" ref="AH52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2" t="str">
        <f>MIS[[#This Row],[TRADING SYMBOL]]</f>
        <v>NIFTY2552226300CE</v>
      </c>
      <c r="AJ5282" t="str">
        <f>IF(RIGHT(MIS[[#This Row],[Main/Hedge]],4)="MAIN","MAIN","HEDGE")</f>
        <v>HEDGE</v>
      </c>
      <c r="AK5282" t="str" cm="1">
        <f t="array" ref="AK5282">_xlfn._xlws.FILTER(Table4[Column1],ISNUMBER(SEARCH(Table4[Column1],MIS[[#This Row],[OrderUniqueIdentifier]])),"")</f>
        <v>LONGSHORT</v>
      </c>
    </row>
    <row r="5283" spans="1:37" x14ac:dyDescent="0.25">
      <c r="A5283" t="s">
        <v>71</v>
      </c>
      <c r="B5283" t="s">
        <v>1265</v>
      </c>
      <c r="C5283" t="s">
        <v>9378</v>
      </c>
      <c r="D5283" t="s">
        <v>72</v>
      </c>
      <c r="E5283" t="s">
        <v>456</v>
      </c>
      <c r="F5283" t="s">
        <v>73</v>
      </c>
      <c r="G5283" t="s">
        <v>74</v>
      </c>
      <c r="H5283" t="s">
        <v>75</v>
      </c>
      <c r="I5283" t="s">
        <v>76</v>
      </c>
      <c r="J5283" t="s">
        <v>77</v>
      </c>
      <c r="K5283">
        <v>150</v>
      </c>
      <c r="L5283" t="s">
        <v>77</v>
      </c>
      <c r="M5283" t="s">
        <v>78</v>
      </c>
      <c r="N5283" t="s">
        <v>240</v>
      </c>
      <c r="O5283" t="s">
        <v>9333</v>
      </c>
      <c r="P5283" t="s">
        <v>9333</v>
      </c>
      <c r="Q5283" t="s">
        <v>458</v>
      </c>
      <c r="R5283" t="s">
        <v>79</v>
      </c>
      <c r="S5283" t="s">
        <v>25</v>
      </c>
      <c r="T5283" t="s">
        <v>459</v>
      </c>
      <c r="U5283" t="s">
        <v>43</v>
      </c>
      <c r="V5283" t="s">
        <v>80</v>
      </c>
      <c r="W5283">
        <v>26300</v>
      </c>
      <c r="X5283" t="s">
        <v>81</v>
      </c>
      <c r="Y5283">
        <v>150</v>
      </c>
      <c r="Z5283" t="s">
        <v>9334</v>
      </c>
      <c r="AA5283" t="s">
        <v>9334</v>
      </c>
      <c r="AB5283" t="s">
        <v>83</v>
      </c>
      <c r="AC5283" t="s">
        <v>84</v>
      </c>
      <c r="AD5283">
        <f>_xlfn.XLOOKUP(MIS[[#This Row],[TRADING SYMBOL]],[1]Sheet1!$D:$D,[1]Sheet1!$C:$C)</f>
        <v>3.7</v>
      </c>
      <c r="AE5283">
        <f>MIS[[#This Row],[OrderAverageTradedPrice]]*MIS[[#This Row],[OrderQuantity]]</f>
        <v>562.5</v>
      </c>
      <c r="AF5283">
        <f>MIS[[#This Row],[LTP]]*MIS[[#This Row],[OrderQuantity]]</f>
        <v>555</v>
      </c>
      <c r="AG5283">
        <f>IF(MIS[[#This Row],[OrderSide]]="SELL",MIS[[#This Row],[VALUE]]-MIS[[#This Row],[LIVE_VALUE]],MIS[[#This Row],[LIVE_VALUE]]-MIS[[#This Row],[VALUE]])</f>
        <v>-7.5</v>
      </c>
      <c r="AH5283" t="str" cm="1">
        <f t="array" ref="AH52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3" t="str">
        <f>MIS[[#This Row],[TRADING SYMBOL]]</f>
        <v>NIFTY2552226300CE</v>
      </c>
      <c r="AJ5283" t="str">
        <f>IF(RIGHT(MIS[[#This Row],[Main/Hedge]],4)="MAIN","MAIN","HEDGE")</f>
        <v>HEDGE</v>
      </c>
      <c r="AK5283" t="str" cm="1">
        <f t="array" ref="AK5283">_xlfn._xlws.FILTER(Table4[Column1],ISNUMBER(SEARCH(Table4[Column1],MIS[[#This Row],[OrderUniqueIdentifier]])),"")</f>
        <v>LONGSHORT</v>
      </c>
    </row>
    <row r="5284" spans="1:37" x14ac:dyDescent="0.25">
      <c r="A5284" t="s">
        <v>1555</v>
      </c>
      <c r="B5284" t="s">
        <v>1607</v>
      </c>
      <c r="C5284" t="s">
        <v>9401</v>
      </c>
      <c r="D5284" t="s">
        <v>72</v>
      </c>
      <c r="E5284" t="s">
        <v>456</v>
      </c>
      <c r="F5284" t="s">
        <v>73</v>
      </c>
      <c r="G5284" t="s">
        <v>74</v>
      </c>
      <c r="H5284" t="s">
        <v>75</v>
      </c>
      <c r="I5284" t="s">
        <v>76</v>
      </c>
      <c r="J5284" t="s">
        <v>77</v>
      </c>
      <c r="K5284">
        <v>75</v>
      </c>
      <c r="L5284" t="s">
        <v>77</v>
      </c>
      <c r="M5284" t="s">
        <v>78</v>
      </c>
      <c r="N5284" t="s">
        <v>240</v>
      </c>
      <c r="O5284" t="s">
        <v>9333</v>
      </c>
      <c r="P5284" t="s">
        <v>9333</v>
      </c>
      <c r="Q5284" t="s">
        <v>458</v>
      </c>
      <c r="R5284" t="s">
        <v>79</v>
      </c>
      <c r="S5284" t="s">
        <v>25</v>
      </c>
      <c r="T5284" t="s">
        <v>459</v>
      </c>
      <c r="U5284" t="s">
        <v>43</v>
      </c>
      <c r="V5284" t="s">
        <v>80</v>
      </c>
      <c r="W5284">
        <v>26300</v>
      </c>
      <c r="X5284" t="s">
        <v>81</v>
      </c>
      <c r="Y5284">
        <v>75</v>
      </c>
      <c r="Z5284" t="s">
        <v>9334</v>
      </c>
      <c r="AA5284" t="s">
        <v>9334</v>
      </c>
      <c r="AB5284" t="s">
        <v>83</v>
      </c>
      <c r="AC5284" t="s">
        <v>84</v>
      </c>
      <c r="AD5284">
        <f>_xlfn.XLOOKUP(MIS[[#This Row],[TRADING SYMBOL]],[1]Sheet1!$D:$D,[1]Sheet1!$C:$C)</f>
        <v>3.7</v>
      </c>
      <c r="AE5284">
        <f>MIS[[#This Row],[OrderAverageTradedPrice]]*MIS[[#This Row],[OrderQuantity]]</f>
        <v>281.25</v>
      </c>
      <c r="AF5284">
        <f>MIS[[#This Row],[LTP]]*MIS[[#This Row],[OrderQuantity]]</f>
        <v>277.5</v>
      </c>
      <c r="AG5284">
        <f>IF(MIS[[#This Row],[OrderSide]]="SELL",MIS[[#This Row],[VALUE]]-MIS[[#This Row],[LIVE_VALUE]],MIS[[#This Row],[LIVE_VALUE]]-MIS[[#This Row],[VALUE]])</f>
        <v>-3.75</v>
      </c>
      <c r="AH5284" t="str" cm="1">
        <f t="array" ref="AH5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4" t="str">
        <f>MIS[[#This Row],[TRADING SYMBOL]]</f>
        <v>NIFTY2552226300CE</v>
      </c>
      <c r="AJ5284" t="str">
        <f>IF(RIGHT(MIS[[#This Row],[Main/Hedge]],4)="MAIN","MAIN","HEDGE")</f>
        <v>HEDGE</v>
      </c>
      <c r="AK5284" t="str" cm="1">
        <f t="array" ref="AK5284">_xlfn._xlws.FILTER(Table4[Column1],ISNUMBER(SEARCH(Table4[Column1],MIS[[#This Row],[OrderUniqueIdentifier]])),"")</f>
        <v>LONGSHORT</v>
      </c>
    </row>
    <row r="5285" spans="1:37" x14ac:dyDescent="0.25">
      <c r="A5285" t="s">
        <v>1555</v>
      </c>
      <c r="B5285" t="s">
        <v>1676</v>
      </c>
      <c r="C5285" t="s">
        <v>9332</v>
      </c>
      <c r="D5285" t="s">
        <v>72</v>
      </c>
      <c r="E5285" t="s">
        <v>456</v>
      </c>
      <c r="F5285" t="s">
        <v>73</v>
      </c>
      <c r="G5285" t="s">
        <v>74</v>
      </c>
      <c r="H5285" t="s">
        <v>75</v>
      </c>
      <c r="I5285" t="s">
        <v>76</v>
      </c>
      <c r="J5285" t="s">
        <v>77</v>
      </c>
      <c r="K5285">
        <v>75</v>
      </c>
      <c r="L5285" t="s">
        <v>77</v>
      </c>
      <c r="M5285" t="s">
        <v>78</v>
      </c>
      <c r="N5285" t="s">
        <v>240</v>
      </c>
      <c r="O5285" t="s">
        <v>9333</v>
      </c>
      <c r="P5285" t="s">
        <v>9333</v>
      </c>
      <c r="Q5285" t="s">
        <v>458</v>
      </c>
      <c r="R5285" t="s">
        <v>79</v>
      </c>
      <c r="S5285" t="s">
        <v>25</v>
      </c>
      <c r="T5285" t="s">
        <v>459</v>
      </c>
      <c r="U5285" t="s">
        <v>43</v>
      </c>
      <c r="V5285" t="s">
        <v>80</v>
      </c>
      <c r="W5285">
        <v>26300</v>
      </c>
      <c r="X5285" t="s">
        <v>81</v>
      </c>
      <c r="Y5285">
        <v>75</v>
      </c>
      <c r="Z5285" t="s">
        <v>9334</v>
      </c>
      <c r="AA5285" t="s">
        <v>9334</v>
      </c>
      <c r="AB5285" t="s">
        <v>83</v>
      </c>
      <c r="AC5285" t="s">
        <v>84</v>
      </c>
      <c r="AD5285">
        <f>_xlfn.XLOOKUP(MIS[[#This Row],[TRADING SYMBOL]],[1]Sheet1!$D:$D,[1]Sheet1!$C:$C)</f>
        <v>3.7</v>
      </c>
      <c r="AE5285">
        <f>MIS[[#This Row],[OrderAverageTradedPrice]]*MIS[[#This Row],[OrderQuantity]]</f>
        <v>281.25</v>
      </c>
      <c r="AF5285">
        <f>MIS[[#This Row],[LTP]]*MIS[[#This Row],[OrderQuantity]]</f>
        <v>277.5</v>
      </c>
      <c r="AG5285">
        <f>IF(MIS[[#This Row],[OrderSide]]="SELL",MIS[[#This Row],[VALUE]]-MIS[[#This Row],[LIVE_VALUE]],MIS[[#This Row],[LIVE_VALUE]]-MIS[[#This Row],[VALUE]])</f>
        <v>-3.75</v>
      </c>
      <c r="AH5285" t="str" cm="1">
        <f t="array" ref="AH52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5" t="str">
        <f>MIS[[#This Row],[TRADING SYMBOL]]</f>
        <v>NIFTY2552226300CE</v>
      </c>
      <c r="AJ5285" t="str">
        <f>IF(RIGHT(MIS[[#This Row],[Main/Hedge]],4)="MAIN","MAIN","HEDGE")</f>
        <v>HEDGE</v>
      </c>
      <c r="AK5285" t="str" cm="1">
        <f t="array" ref="AK5285">_xlfn._xlws.FILTER(Table4[Column1],ISNUMBER(SEARCH(Table4[Column1],MIS[[#This Row],[OrderUniqueIdentifier]])),"")</f>
        <v>LONGSHORT</v>
      </c>
    </row>
    <row r="5286" spans="1:37" x14ac:dyDescent="0.25">
      <c r="A5286" t="s">
        <v>71</v>
      </c>
      <c r="B5286" t="s">
        <v>454</v>
      </c>
      <c r="C5286" t="s">
        <v>9335</v>
      </c>
      <c r="D5286" t="s">
        <v>72</v>
      </c>
      <c r="E5286" t="s">
        <v>456</v>
      </c>
      <c r="F5286" t="s">
        <v>73</v>
      </c>
      <c r="G5286" t="s">
        <v>74</v>
      </c>
      <c r="H5286" t="s">
        <v>75</v>
      </c>
      <c r="I5286" t="s">
        <v>76</v>
      </c>
      <c r="J5286" t="s">
        <v>77</v>
      </c>
      <c r="K5286">
        <v>150</v>
      </c>
      <c r="L5286" t="s">
        <v>77</v>
      </c>
      <c r="M5286" t="s">
        <v>78</v>
      </c>
      <c r="N5286" t="s">
        <v>240</v>
      </c>
      <c r="O5286" t="s">
        <v>9336</v>
      </c>
      <c r="P5286" t="s">
        <v>9336</v>
      </c>
      <c r="Q5286" t="s">
        <v>458</v>
      </c>
      <c r="R5286" t="s">
        <v>79</v>
      </c>
      <c r="S5286" t="s">
        <v>25</v>
      </c>
      <c r="T5286" t="s">
        <v>459</v>
      </c>
      <c r="U5286" t="s">
        <v>43</v>
      </c>
      <c r="V5286" t="s">
        <v>80</v>
      </c>
      <c r="W5286">
        <v>26300</v>
      </c>
      <c r="X5286" t="s">
        <v>81</v>
      </c>
      <c r="Y5286">
        <v>150</v>
      </c>
      <c r="Z5286" t="s">
        <v>9337</v>
      </c>
      <c r="AA5286" t="s">
        <v>9337</v>
      </c>
      <c r="AB5286" t="s">
        <v>83</v>
      </c>
      <c r="AC5286" t="s">
        <v>84</v>
      </c>
      <c r="AD5286">
        <f>_xlfn.XLOOKUP(MIS[[#This Row],[TRADING SYMBOL]],[1]Sheet1!$D:$D,[1]Sheet1!$C:$C)</f>
        <v>3.7</v>
      </c>
      <c r="AE5286">
        <f>MIS[[#This Row],[OrderAverageTradedPrice]]*MIS[[#This Row],[OrderQuantity]]</f>
        <v>562.5</v>
      </c>
      <c r="AF5286">
        <f>MIS[[#This Row],[LTP]]*MIS[[#This Row],[OrderQuantity]]</f>
        <v>555</v>
      </c>
      <c r="AG5286">
        <f>IF(MIS[[#This Row],[OrderSide]]="SELL",MIS[[#This Row],[VALUE]]-MIS[[#This Row],[LIVE_VALUE]],MIS[[#This Row],[LIVE_VALUE]]-MIS[[#This Row],[VALUE]])</f>
        <v>-7.5</v>
      </c>
      <c r="AH5286" t="str" cm="1">
        <f t="array" ref="AH5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6" t="str">
        <f>MIS[[#This Row],[TRADING SYMBOL]]</f>
        <v>NIFTY2552226300CE</v>
      </c>
      <c r="AJ5286" t="str">
        <f>IF(RIGHT(MIS[[#This Row],[Main/Hedge]],4)="MAIN","MAIN","HEDGE")</f>
        <v>HEDGE</v>
      </c>
      <c r="AK5286" t="str" cm="1">
        <f t="array" ref="AK5286">_xlfn._xlws.FILTER(Table4[Column1],ISNUMBER(SEARCH(Table4[Column1],MIS[[#This Row],[OrderUniqueIdentifier]])),"")</f>
        <v>LONGSHORT</v>
      </c>
    </row>
    <row r="5287" spans="1:37" x14ac:dyDescent="0.25">
      <c r="A5287" t="s">
        <v>71</v>
      </c>
      <c r="B5287" t="s">
        <v>482</v>
      </c>
      <c r="C5287" t="s">
        <v>9338</v>
      </c>
      <c r="D5287" t="s">
        <v>72</v>
      </c>
      <c r="E5287" t="s">
        <v>456</v>
      </c>
      <c r="F5287" t="s">
        <v>73</v>
      </c>
      <c r="G5287" t="s">
        <v>74</v>
      </c>
      <c r="H5287" t="s">
        <v>75</v>
      </c>
      <c r="I5287" t="s">
        <v>76</v>
      </c>
      <c r="J5287" t="s">
        <v>77</v>
      </c>
      <c r="K5287">
        <v>150</v>
      </c>
      <c r="L5287" t="s">
        <v>77</v>
      </c>
      <c r="M5287" t="s">
        <v>78</v>
      </c>
      <c r="N5287" t="s">
        <v>240</v>
      </c>
      <c r="O5287" t="s">
        <v>9336</v>
      </c>
      <c r="P5287" t="s">
        <v>9336</v>
      </c>
      <c r="Q5287" t="s">
        <v>458</v>
      </c>
      <c r="R5287" t="s">
        <v>79</v>
      </c>
      <c r="S5287" t="s">
        <v>25</v>
      </c>
      <c r="T5287" t="s">
        <v>459</v>
      </c>
      <c r="U5287" t="s">
        <v>43</v>
      </c>
      <c r="V5287" t="s">
        <v>80</v>
      </c>
      <c r="W5287">
        <v>26300</v>
      </c>
      <c r="X5287" t="s">
        <v>81</v>
      </c>
      <c r="Y5287">
        <v>150</v>
      </c>
      <c r="Z5287" t="s">
        <v>9337</v>
      </c>
      <c r="AA5287" t="s">
        <v>9337</v>
      </c>
      <c r="AB5287" t="s">
        <v>83</v>
      </c>
      <c r="AC5287" t="s">
        <v>84</v>
      </c>
      <c r="AD5287">
        <f>_xlfn.XLOOKUP(MIS[[#This Row],[TRADING SYMBOL]],[1]Sheet1!$D:$D,[1]Sheet1!$C:$C)</f>
        <v>3.7</v>
      </c>
      <c r="AE5287">
        <f>MIS[[#This Row],[OrderAverageTradedPrice]]*MIS[[#This Row],[OrderQuantity]]</f>
        <v>562.5</v>
      </c>
      <c r="AF5287">
        <f>MIS[[#This Row],[LTP]]*MIS[[#This Row],[OrderQuantity]]</f>
        <v>555</v>
      </c>
      <c r="AG5287">
        <f>IF(MIS[[#This Row],[OrderSide]]="SELL",MIS[[#This Row],[VALUE]]-MIS[[#This Row],[LIVE_VALUE]],MIS[[#This Row],[LIVE_VALUE]]-MIS[[#This Row],[VALUE]])</f>
        <v>-7.5</v>
      </c>
      <c r="AH5287" t="str" cm="1">
        <f t="array" ref="AH5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7" t="str">
        <f>MIS[[#This Row],[TRADING SYMBOL]]</f>
        <v>NIFTY2552226300CE</v>
      </c>
      <c r="AJ5287" t="str">
        <f>IF(RIGHT(MIS[[#This Row],[Main/Hedge]],4)="MAIN","MAIN","HEDGE")</f>
        <v>HEDGE</v>
      </c>
      <c r="AK5287" t="str" cm="1">
        <f t="array" ref="AK5287">_xlfn._xlws.FILTER(Table4[Column1],ISNUMBER(SEARCH(Table4[Column1],MIS[[#This Row],[OrderUniqueIdentifier]])),"")</f>
        <v>LONGSHORT</v>
      </c>
    </row>
    <row r="5288" spans="1:37" x14ac:dyDescent="0.25">
      <c r="A5288" t="s">
        <v>71</v>
      </c>
      <c r="B5288" t="s">
        <v>550</v>
      </c>
      <c r="C5288" t="s">
        <v>9342</v>
      </c>
      <c r="D5288" t="s">
        <v>72</v>
      </c>
      <c r="E5288" t="s">
        <v>456</v>
      </c>
      <c r="F5288" t="s">
        <v>73</v>
      </c>
      <c r="G5288" t="s">
        <v>74</v>
      </c>
      <c r="H5288" t="s">
        <v>75</v>
      </c>
      <c r="I5288" t="s">
        <v>76</v>
      </c>
      <c r="J5288" t="s">
        <v>77</v>
      </c>
      <c r="K5288">
        <v>150</v>
      </c>
      <c r="L5288" t="s">
        <v>77</v>
      </c>
      <c r="M5288" t="s">
        <v>78</v>
      </c>
      <c r="N5288" t="s">
        <v>240</v>
      </c>
      <c r="O5288" t="s">
        <v>9336</v>
      </c>
      <c r="P5288" t="s">
        <v>9336</v>
      </c>
      <c r="Q5288" t="s">
        <v>458</v>
      </c>
      <c r="R5288" t="s">
        <v>79</v>
      </c>
      <c r="S5288" t="s">
        <v>25</v>
      </c>
      <c r="T5288" t="s">
        <v>459</v>
      </c>
      <c r="U5288" t="s">
        <v>43</v>
      </c>
      <c r="V5288" t="s">
        <v>80</v>
      </c>
      <c r="W5288">
        <v>26300</v>
      </c>
      <c r="X5288" t="s">
        <v>81</v>
      </c>
      <c r="Y5288">
        <v>150</v>
      </c>
      <c r="Z5288" t="s">
        <v>9337</v>
      </c>
      <c r="AA5288" t="s">
        <v>9337</v>
      </c>
      <c r="AB5288" t="s">
        <v>83</v>
      </c>
      <c r="AC5288" t="s">
        <v>84</v>
      </c>
      <c r="AD5288">
        <f>_xlfn.XLOOKUP(MIS[[#This Row],[TRADING SYMBOL]],[1]Sheet1!$D:$D,[1]Sheet1!$C:$C)</f>
        <v>3.7</v>
      </c>
      <c r="AE5288">
        <f>MIS[[#This Row],[OrderAverageTradedPrice]]*MIS[[#This Row],[OrderQuantity]]</f>
        <v>562.5</v>
      </c>
      <c r="AF5288">
        <f>MIS[[#This Row],[LTP]]*MIS[[#This Row],[OrderQuantity]]</f>
        <v>555</v>
      </c>
      <c r="AG5288">
        <f>IF(MIS[[#This Row],[OrderSide]]="SELL",MIS[[#This Row],[VALUE]]-MIS[[#This Row],[LIVE_VALUE]],MIS[[#This Row],[LIVE_VALUE]]-MIS[[#This Row],[VALUE]])</f>
        <v>-7.5</v>
      </c>
      <c r="AH5288" t="str" cm="1">
        <f t="array" ref="AH5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8" t="str">
        <f>MIS[[#This Row],[TRADING SYMBOL]]</f>
        <v>NIFTY2552226300CE</v>
      </c>
      <c r="AJ5288" t="str">
        <f>IF(RIGHT(MIS[[#This Row],[Main/Hedge]],4)="MAIN","MAIN","HEDGE")</f>
        <v>HEDGE</v>
      </c>
      <c r="AK5288" t="str" cm="1">
        <f t="array" ref="AK5288">_xlfn._xlws.FILTER(Table4[Column1],ISNUMBER(SEARCH(Table4[Column1],MIS[[#This Row],[OrderUniqueIdentifier]])),"")</f>
        <v>LONGSHORT</v>
      </c>
    </row>
    <row r="5289" spans="1:37" x14ac:dyDescent="0.25">
      <c r="A5289" t="s">
        <v>71</v>
      </c>
      <c r="B5289" t="s">
        <v>652</v>
      </c>
      <c r="C5289" t="s">
        <v>9346</v>
      </c>
      <c r="D5289" t="s">
        <v>72</v>
      </c>
      <c r="E5289" t="s">
        <v>456</v>
      </c>
      <c r="F5289" t="s">
        <v>73</v>
      </c>
      <c r="G5289" t="s">
        <v>74</v>
      </c>
      <c r="H5289" t="s">
        <v>75</v>
      </c>
      <c r="I5289" t="s">
        <v>76</v>
      </c>
      <c r="J5289" t="s">
        <v>77</v>
      </c>
      <c r="K5289">
        <v>75</v>
      </c>
      <c r="L5289" t="s">
        <v>77</v>
      </c>
      <c r="M5289" t="s">
        <v>78</v>
      </c>
      <c r="N5289" t="s">
        <v>240</v>
      </c>
      <c r="O5289" t="s">
        <v>9336</v>
      </c>
      <c r="P5289" t="s">
        <v>9336</v>
      </c>
      <c r="Q5289" t="s">
        <v>458</v>
      </c>
      <c r="R5289" t="s">
        <v>79</v>
      </c>
      <c r="S5289" t="s">
        <v>25</v>
      </c>
      <c r="T5289" t="s">
        <v>459</v>
      </c>
      <c r="U5289" t="s">
        <v>43</v>
      </c>
      <c r="V5289" t="s">
        <v>80</v>
      </c>
      <c r="W5289">
        <v>26300</v>
      </c>
      <c r="X5289" t="s">
        <v>81</v>
      </c>
      <c r="Y5289">
        <v>75</v>
      </c>
      <c r="Z5289" t="s">
        <v>9337</v>
      </c>
      <c r="AA5289" t="s">
        <v>9337</v>
      </c>
      <c r="AB5289" t="s">
        <v>83</v>
      </c>
      <c r="AC5289" t="s">
        <v>84</v>
      </c>
      <c r="AD5289">
        <f>_xlfn.XLOOKUP(MIS[[#This Row],[TRADING SYMBOL]],[1]Sheet1!$D:$D,[1]Sheet1!$C:$C)</f>
        <v>3.7</v>
      </c>
      <c r="AE5289">
        <f>MIS[[#This Row],[OrderAverageTradedPrice]]*MIS[[#This Row],[OrderQuantity]]</f>
        <v>281.25</v>
      </c>
      <c r="AF5289">
        <f>MIS[[#This Row],[LTP]]*MIS[[#This Row],[OrderQuantity]]</f>
        <v>277.5</v>
      </c>
      <c r="AG5289">
        <f>IF(MIS[[#This Row],[OrderSide]]="SELL",MIS[[#This Row],[VALUE]]-MIS[[#This Row],[LIVE_VALUE]],MIS[[#This Row],[LIVE_VALUE]]-MIS[[#This Row],[VALUE]])</f>
        <v>-3.75</v>
      </c>
      <c r="AH5289" t="str" cm="1">
        <f t="array" ref="AH5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9" t="str">
        <f>MIS[[#This Row],[TRADING SYMBOL]]</f>
        <v>NIFTY2552226300CE</v>
      </c>
      <c r="AJ5289" t="str">
        <f>IF(RIGHT(MIS[[#This Row],[Main/Hedge]],4)="MAIN","MAIN","HEDGE")</f>
        <v>HEDGE</v>
      </c>
      <c r="AK5289" t="str" cm="1">
        <f t="array" ref="AK5289">_xlfn._xlws.FILTER(Table4[Column1],ISNUMBER(SEARCH(Table4[Column1],MIS[[#This Row],[OrderUniqueIdentifier]])),"")</f>
        <v>LONGSHORT</v>
      </c>
    </row>
    <row r="5290" spans="1:37" x14ac:dyDescent="0.25">
      <c r="A5290" t="s">
        <v>71</v>
      </c>
      <c r="B5290" t="s">
        <v>822</v>
      </c>
      <c r="C5290" t="s">
        <v>9350</v>
      </c>
      <c r="D5290" t="s">
        <v>72</v>
      </c>
      <c r="E5290" t="s">
        <v>456</v>
      </c>
      <c r="F5290" t="s">
        <v>73</v>
      </c>
      <c r="G5290" t="s">
        <v>74</v>
      </c>
      <c r="H5290" t="s">
        <v>75</v>
      </c>
      <c r="I5290" t="s">
        <v>76</v>
      </c>
      <c r="J5290" t="s">
        <v>77</v>
      </c>
      <c r="K5290">
        <v>75</v>
      </c>
      <c r="L5290" t="s">
        <v>77</v>
      </c>
      <c r="M5290" t="s">
        <v>78</v>
      </c>
      <c r="N5290" t="s">
        <v>240</v>
      </c>
      <c r="O5290" t="s">
        <v>9336</v>
      </c>
      <c r="P5290" t="s">
        <v>9336</v>
      </c>
      <c r="Q5290" t="s">
        <v>458</v>
      </c>
      <c r="R5290" t="s">
        <v>79</v>
      </c>
      <c r="S5290" t="s">
        <v>25</v>
      </c>
      <c r="T5290" t="s">
        <v>459</v>
      </c>
      <c r="U5290" t="s">
        <v>43</v>
      </c>
      <c r="V5290" t="s">
        <v>80</v>
      </c>
      <c r="W5290">
        <v>26300</v>
      </c>
      <c r="X5290" t="s">
        <v>81</v>
      </c>
      <c r="Y5290">
        <v>75</v>
      </c>
      <c r="Z5290" t="s">
        <v>9337</v>
      </c>
      <c r="AA5290" t="s">
        <v>9337</v>
      </c>
      <c r="AB5290" t="s">
        <v>83</v>
      </c>
      <c r="AC5290" t="s">
        <v>84</v>
      </c>
      <c r="AD5290">
        <f>_xlfn.XLOOKUP(MIS[[#This Row],[TRADING SYMBOL]],[1]Sheet1!$D:$D,[1]Sheet1!$C:$C)</f>
        <v>3.7</v>
      </c>
      <c r="AE5290">
        <f>MIS[[#This Row],[OrderAverageTradedPrice]]*MIS[[#This Row],[OrderQuantity]]</f>
        <v>281.25</v>
      </c>
      <c r="AF5290">
        <f>MIS[[#This Row],[LTP]]*MIS[[#This Row],[OrderQuantity]]</f>
        <v>277.5</v>
      </c>
      <c r="AG5290">
        <f>IF(MIS[[#This Row],[OrderSide]]="SELL",MIS[[#This Row],[VALUE]]-MIS[[#This Row],[LIVE_VALUE]],MIS[[#This Row],[LIVE_VALUE]]-MIS[[#This Row],[VALUE]])</f>
        <v>-3.75</v>
      </c>
      <c r="AH5290" t="str" cm="1">
        <f t="array" ref="AH5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0" t="str">
        <f>MIS[[#This Row],[TRADING SYMBOL]]</f>
        <v>NIFTY2552226300CE</v>
      </c>
      <c r="AJ5290" t="str">
        <f>IF(RIGHT(MIS[[#This Row],[Main/Hedge]],4)="MAIN","MAIN","HEDGE")</f>
        <v>HEDGE</v>
      </c>
      <c r="AK5290" t="str" cm="1">
        <f t="array" ref="AK5290">_xlfn._xlws.FILTER(Table4[Column1],ISNUMBER(SEARCH(Table4[Column1],MIS[[#This Row],[OrderUniqueIdentifier]])),"")</f>
        <v>LONGSHORT</v>
      </c>
    </row>
    <row r="5291" spans="1:37" x14ac:dyDescent="0.25">
      <c r="A5291" t="s">
        <v>71</v>
      </c>
      <c r="B5291" t="s">
        <v>857</v>
      </c>
      <c r="C5291" t="s">
        <v>9351</v>
      </c>
      <c r="D5291" t="s">
        <v>72</v>
      </c>
      <c r="E5291" t="s">
        <v>456</v>
      </c>
      <c r="F5291" t="s">
        <v>73</v>
      </c>
      <c r="G5291" t="s">
        <v>74</v>
      </c>
      <c r="H5291" t="s">
        <v>75</v>
      </c>
      <c r="I5291" t="s">
        <v>76</v>
      </c>
      <c r="J5291" t="s">
        <v>77</v>
      </c>
      <c r="K5291">
        <v>75</v>
      </c>
      <c r="L5291" t="s">
        <v>77</v>
      </c>
      <c r="M5291" t="s">
        <v>78</v>
      </c>
      <c r="N5291" t="s">
        <v>240</v>
      </c>
      <c r="O5291" t="s">
        <v>9336</v>
      </c>
      <c r="P5291" t="s">
        <v>9336</v>
      </c>
      <c r="Q5291" t="s">
        <v>458</v>
      </c>
      <c r="R5291" t="s">
        <v>79</v>
      </c>
      <c r="S5291" t="s">
        <v>25</v>
      </c>
      <c r="T5291" t="s">
        <v>459</v>
      </c>
      <c r="U5291" t="s">
        <v>43</v>
      </c>
      <c r="V5291" t="s">
        <v>80</v>
      </c>
      <c r="W5291">
        <v>26300</v>
      </c>
      <c r="X5291" t="s">
        <v>81</v>
      </c>
      <c r="Y5291">
        <v>75</v>
      </c>
      <c r="Z5291" t="s">
        <v>9337</v>
      </c>
      <c r="AA5291" t="s">
        <v>9337</v>
      </c>
      <c r="AB5291" t="s">
        <v>83</v>
      </c>
      <c r="AC5291" t="s">
        <v>84</v>
      </c>
      <c r="AD5291">
        <f>_xlfn.XLOOKUP(MIS[[#This Row],[TRADING SYMBOL]],[1]Sheet1!$D:$D,[1]Sheet1!$C:$C)</f>
        <v>3.7</v>
      </c>
      <c r="AE5291">
        <f>MIS[[#This Row],[OrderAverageTradedPrice]]*MIS[[#This Row],[OrderQuantity]]</f>
        <v>281.25</v>
      </c>
      <c r="AF5291">
        <f>MIS[[#This Row],[LTP]]*MIS[[#This Row],[OrderQuantity]]</f>
        <v>277.5</v>
      </c>
      <c r="AG5291">
        <f>IF(MIS[[#This Row],[OrderSide]]="SELL",MIS[[#This Row],[VALUE]]-MIS[[#This Row],[LIVE_VALUE]],MIS[[#This Row],[LIVE_VALUE]]-MIS[[#This Row],[VALUE]])</f>
        <v>-3.75</v>
      </c>
      <c r="AH5291" t="str" cm="1">
        <f t="array" ref="AH5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1" t="str">
        <f>MIS[[#This Row],[TRADING SYMBOL]]</f>
        <v>NIFTY2552226300CE</v>
      </c>
      <c r="AJ5291" t="str">
        <f>IF(RIGHT(MIS[[#This Row],[Main/Hedge]],4)="MAIN","MAIN","HEDGE")</f>
        <v>HEDGE</v>
      </c>
      <c r="AK5291" t="str" cm="1">
        <f t="array" ref="AK5291">_xlfn._xlws.FILTER(Table4[Column1],ISNUMBER(SEARCH(Table4[Column1],MIS[[#This Row],[OrderUniqueIdentifier]])),"")</f>
        <v>LONGSHORT</v>
      </c>
    </row>
    <row r="5292" spans="1:37" x14ac:dyDescent="0.25">
      <c r="A5292" t="s">
        <v>71</v>
      </c>
      <c r="B5292" t="s">
        <v>1108</v>
      </c>
      <c r="C5292" t="s">
        <v>9369</v>
      </c>
      <c r="D5292" t="s">
        <v>72</v>
      </c>
      <c r="E5292" t="s">
        <v>456</v>
      </c>
      <c r="F5292" t="s">
        <v>73</v>
      </c>
      <c r="G5292" t="s">
        <v>74</v>
      </c>
      <c r="H5292" t="s">
        <v>75</v>
      </c>
      <c r="I5292" t="s">
        <v>76</v>
      </c>
      <c r="J5292" t="s">
        <v>77</v>
      </c>
      <c r="K5292">
        <v>150</v>
      </c>
      <c r="L5292" t="s">
        <v>77</v>
      </c>
      <c r="M5292" t="s">
        <v>78</v>
      </c>
      <c r="N5292" t="s">
        <v>240</v>
      </c>
      <c r="O5292" t="s">
        <v>9336</v>
      </c>
      <c r="P5292" t="s">
        <v>9336</v>
      </c>
      <c r="Q5292" t="s">
        <v>458</v>
      </c>
      <c r="R5292" t="s">
        <v>79</v>
      </c>
      <c r="S5292" t="s">
        <v>25</v>
      </c>
      <c r="T5292" t="s">
        <v>459</v>
      </c>
      <c r="U5292" t="s">
        <v>43</v>
      </c>
      <c r="V5292" t="s">
        <v>80</v>
      </c>
      <c r="W5292">
        <v>26300</v>
      </c>
      <c r="X5292" t="s">
        <v>81</v>
      </c>
      <c r="Y5292">
        <v>150</v>
      </c>
      <c r="Z5292" t="s">
        <v>9337</v>
      </c>
      <c r="AA5292" t="s">
        <v>9337</v>
      </c>
      <c r="AB5292" t="s">
        <v>83</v>
      </c>
      <c r="AC5292" t="s">
        <v>84</v>
      </c>
      <c r="AD5292">
        <f>_xlfn.XLOOKUP(MIS[[#This Row],[TRADING SYMBOL]],[1]Sheet1!$D:$D,[1]Sheet1!$C:$C)</f>
        <v>3.7</v>
      </c>
      <c r="AE5292">
        <f>MIS[[#This Row],[OrderAverageTradedPrice]]*MIS[[#This Row],[OrderQuantity]]</f>
        <v>562.5</v>
      </c>
      <c r="AF5292">
        <f>MIS[[#This Row],[LTP]]*MIS[[#This Row],[OrderQuantity]]</f>
        <v>555</v>
      </c>
      <c r="AG5292">
        <f>IF(MIS[[#This Row],[OrderSide]]="SELL",MIS[[#This Row],[VALUE]]-MIS[[#This Row],[LIVE_VALUE]],MIS[[#This Row],[LIVE_VALUE]]-MIS[[#This Row],[VALUE]])</f>
        <v>-7.5</v>
      </c>
      <c r="AH5292" t="str" cm="1">
        <f t="array" ref="AH5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2" t="str">
        <f>MIS[[#This Row],[TRADING SYMBOL]]</f>
        <v>NIFTY2552226300CE</v>
      </c>
      <c r="AJ5292" t="str">
        <f>IF(RIGHT(MIS[[#This Row],[Main/Hedge]],4)="MAIN","MAIN","HEDGE")</f>
        <v>HEDGE</v>
      </c>
      <c r="AK5292" t="str" cm="1">
        <f t="array" ref="AK5292">_xlfn._xlws.FILTER(Table4[Column1],ISNUMBER(SEARCH(Table4[Column1],MIS[[#This Row],[OrderUniqueIdentifier]])),"")</f>
        <v>LONGSHORT</v>
      </c>
    </row>
    <row r="5293" spans="1:37" x14ac:dyDescent="0.25">
      <c r="A5293" t="s">
        <v>71</v>
      </c>
      <c r="B5293" t="s">
        <v>1217</v>
      </c>
      <c r="C5293" t="s">
        <v>9375</v>
      </c>
      <c r="D5293" t="s">
        <v>72</v>
      </c>
      <c r="E5293" t="s">
        <v>456</v>
      </c>
      <c r="F5293" t="s">
        <v>73</v>
      </c>
      <c r="G5293" t="s">
        <v>74</v>
      </c>
      <c r="H5293" t="s">
        <v>75</v>
      </c>
      <c r="I5293" t="s">
        <v>76</v>
      </c>
      <c r="J5293" t="s">
        <v>77</v>
      </c>
      <c r="K5293">
        <v>150</v>
      </c>
      <c r="L5293" t="s">
        <v>77</v>
      </c>
      <c r="M5293" t="s">
        <v>78</v>
      </c>
      <c r="N5293" t="s">
        <v>240</v>
      </c>
      <c r="O5293" t="s">
        <v>9333</v>
      </c>
      <c r="P5293" t="s">
        <v>9336</v>
      </c>
      <c r="Q5293" t="s">
        <v>458</v>
      </c>
      <c r="R5293" t="s">
        <v>79</v>
      </c>
      <c r="S5293" t="s">
        <v>25</v>
      </c>
      <c r="T5293" t="s">
        <v>459</v>
      </c>
      <c r="U5293" t="s">
        <v>43</v>
      </c>
      <c r="V5293" t="s">
        <v>80</v>
      </c>
      <c r="W5293">
        <v>26300</v>
      </c>
      <c r="X5293" t="s">
        <v>81</v>
      </c>
      <c r="Y5293">
        <v>150</v>
      </c>
      <c r="Z5293" t="s">
        <v>9334</v>
      </c>
      <c r="AA5293" t="s">
        <v>9337</v>
      </c>
      <c r="AB5293" t="s">
        <v>83</v>
      </c>
      <c r="AC5293" t="s">
        <v>84</v>
      </c>
      <c r="AD5293">
        <f>_xlfn.XLOOKUP(MIS[[#This Row],[TRADING SYMBOL]],[1]Sheet1!$D:$D,[1]Sheet1!$C:$C)</f>
        <v>3.7</v>
      </c>
      <c r="AE5293">
        <f>MIS[[#This Row],[OrderAverageTradedPrice]]*MIS[[#This Row],[OrderQuantity]]</f>
        <v>562.5</v>
      </c>
      <c r="AF5293">
        <f>MIS[[#This Row],[LTP]]*MIS[[#This Row],[OrderQuantity]]</f>
        <v>555</v>
      </c>
      <c r="AG5293">
        <f>IF(MIS[[#This Row],[OrderSide]]="SELL",MIS[[#This Row],[VALUE]]-MIS[[#This Row],[LIVE_VALUE]],MIS[[#This Row],[LIVE_VALUE]]-MIS[[#This Row],[VALUE]])</f>
        <v>-7.5</v>
      </c>
      <c r="AH5293" t="str" cm="1">
        <f t="array" ref="AH5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3" t="str">
        <f>MIS[[#This Row],[TRADING SYMBOL]]</f>
        <v>NIFTY2552226300CE</v>
      </c>
      <c r="AJ5293" t="str">
        <f>IF(RIGHT(MIS[[#This Row],[Main/Hedge]],4)="MAIN","MAIN","HEDGE")</f>
        <v>HEDGE</v>
      </c>
      <c r="AK5293" t="str" cm="1">
        <f t="array" ref="AK5293">_xlfn._xlws.FILTER(Table4[Column1],ISNUMBER(SEARCH(Table4[Column1],MIS[[#This Row],[OrderUniqueIdentifier]])),"")</f>
        <v>LONGSHORT</v>
      </c>
    </row>
    <row r="5294" spans="1:37" x14ac:dyDescent="0.25">
      <c r="A5294" t="s">
        <v>71</v>
      </c>
      <c r="B5294" t="s">
        <v>1258</v>
      </c>
      <c r="C5294" t="s">
        <v>9377</v>
      </c>
      <c r="D5294" t="s">
        <v>72</v>
      </c>
      <c r="E5294" t="s">
        <v>456</v>
      </c>
      <c r="F5294" t="s">
        <v>73</v>
      </c>
      <c r="G5294" t="s">
        <v>74</v>
      </c>
      <c r="H5294" t="s">
        <v>75</v>
      </c>
      <c r="I5294" t="s">
        <v>76</v>
      </c>
      <c r="J5294" t="s">
        <v>77</v>
      </c>
      <c r="K5294">
        <v>75</v>
      </c>
      <c r="L5294" t="s">
        <v>77</v>
      </c>
      <c r="M5294" t="s">
        <v>78</v>
      </c>
      <c r="N5294" t="s">
        <v>240</v>
      </c>
      <c r="O5294" t="s">
        <v>9336</v>
      </c>
      <c r="P5294" t="s">
        <v>9336</v>
      </c>
      <c r="Q5294" t="s">
        <v>458</v>
      </c>
      <c r="R5294" t="s">
        <v>79</v>
      </c>
      <c r="S5294" t="s">
        <v>25</v>
      </c>
      <c r="T5294" t="s">
        <v>459</v>
      </c>
      <c r="U5294" t="s">
        <v>43</v>
      </c>
      <c r="V5294" t="s">
        <v>80</v>
      </c>
      <c r="W5294">
        <v>26300</v>
      </c>
      <c r="X5294" t="s">
        <v>81</v>
      </c>
      <c r="Y5294">
        <v>75</v>
      </c>
      <c r="Z5294" t="s">
        <v>9337</v>
      </c>
      <c r="AA5294" t="s">
        <v>9337</v>
      </c>
      <c r="AB5294" t="s">
        <v>83</v>
      </c>
      <c r="AC5294" t="s">
        <v>84</v>
      </c>
      <c r="AD5294">
        <f>_xlfn.XLOOKUP(MIS[[#This Row],[TRADING SYMBOL]],[1]Sheet1!$D:$D,[1]Sheet1!$C:$C)</f>
        <v>3.7</v>
      </c>
      <c r="AE5294">
        <f>MIS[[#This Row],[OrderAverageTradedPrice]]*MIS[[#This Row],[OrderQuantity]]</f>
        <v>281.25</v>
      </c>
      <c r="AF5294">
        <f>MIS[[#This Row],[LTP]]*MIS[[#This Row],[OrderQuantity]]</f>
        <v>277.5</v>
      </c>
      <c r="AG5294">
        <f>IF(MIS[[#This Row],[OrderSide]]="SELL",MIS[[#This Row],[VALUE]]-MIS[[#This Row],[LIVE_VALUE]],MIS[[#This Row],[LIVE_VALUE]]-MIS[[#This Row],[VALUE]])</f>
        <v>-3.75</v>
      </c>
      <c r="AH5294" t="str" cm="1">
        <f t="array" ref="AH5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4" t="str">
        <f>MIS[[#This Row],[TRADING SYMBOL]]</f>
        <v>NIFTY2552226300CE</v>
      </c>
      <c r="AJ5294" t="str">
        <f>IF(RIGHT(MIS[[#This Row],[Main/Hedge]],4)="MAIN","MAIN","HEDGE")</f>
        <v>HEDGE</v>
      </c>
      <c r="AK5294" t="str" cm="1">
        <f t="array" ref="AK5294">_xlfn._xlws.FILTER(Table4[Column1],ISNUMBER(SEARCH(Table4[Column1],MIS[[#This Row],[OrderUniqueIdentifier]])),"")</f>
        <v>LONGSHORT</v>
      </c>
    </row>
    <row r="5295" spans="1:37" x14ac:dyDescent="0.25">
      <c r="A5295" t="s">
        <v>179</v>
      </c>
      <c r="B5295" t="s">
        <v>1488</v>
      </c>
      <c r="C5295" t="s">
        <v>9397</v>
      </c>
      <c r="D5295" t="s">
        <v>72</v>
      </c>
      <c r="E5295" t="s">
        <v>456</v>
      </c>
      <c r="F5295" t="s">
        <v>73</v>
      </c>
      <c r="G5295" t="s">
        <v>74</v>
      </c>
      <c r="H5295" t="s">
        <v>75</v>
      </c>
      <c r="I5295" t="s">
        <v>76</v>
      </c>
      <c r="J5295" t="s">
        <v>77</v>
      </c>
      <c r="K5295">
        <v>75</v>
      </c>
      <c r="L5295" t="s">
        <v>77</v>
      </c>
      <c r="M5295" t="s">
        <v>78</v>
      </c>
      <c r="N5295" t="s">
        <v>240</v>
      </c>
      <c r="O5295" t="s">
        <v>9336</v>
      </c>
      <c r="P5295" t="s">
        <v>9336</v>
      </c>
      <c r="Q5295" t="s">
        <v>458</v>
      </c>
      <c r="R5295" t="s">
        <v>79</v>
      </c>
      <c r="S5295" t="s">
        <v>25</v>
      </c>
      <c r="T5295" t="s">
        <v>459</v>
      </c>
      <c r="U5295" t="s">
        <v>43</v>
      </c>
      <c r="V5295" t="s">
        <v>80</v>
      </c>
      <c r="W5295">
        <v>26300</v>
      </c>
      <c r="X5295" t="s">
        <v>81</v>
      </c>
      <c r="Y5295">
        <v>75</v>
      </c>
      <c r="Z5295" t="s">
        <v>9337</v>
      </c>
      <c r="AA5295" t="s">
        <v>9337</v>
      </c>
      <c r="AB5295" t="s">
        <v>83</v>
      </c>
      <c r="AC5295" t="s">
        <v>84</v>
      </c>
      <c r="AD5295">
        <f>_xlfn.XLOOKUP(MIS[[#This Row],[TRADING SYMBOL]],[1]Sheet1!$D:$D,[1]Sheet1!$C:$C)</f>
        <v>3.7</v>
      </c>
      <c r="AE5295">
        <f>MIS[[#This Row],[OrderAverageTradedPrice]]*MIS[[#This Row],[OrderQuantity]]</f>
        <v>281.25</v>
      </c>
      <c r="AF5295">
        <f>MIS[[#This Row],[LTP]]*MIS[[#This Row],[OrderQuantity]]</f>
        <v>277.5</v>
      </c>
      <c r="AG5295">
        <f>IF(MIS[[#This Row],[OrderSide]]="SELL",MIS[[#This Row],[VALUE]]-MIS[[#This Row],[LIVE_VALUE]],MIS[[#This Row],[LIVE_VALUE]]-MIS[[#This Row],[VALUE]])</f>
        <v>-3.75</v>
      </c>
      <c r="AH5295" t="str" cm="1">
        <f t="array" ref="AH5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5" t="str">
        <f>MIS[[#This Row],[TRADING SYMBOL]]</f>
        <v>NIFTY2552226300CE</v>
      </c>
      <c r="AJ5295" t="str">
        <f>IF(RIGHT(MIS[[#This Row],[Main/Hedge]],4)="MAIN","MAIN","HEDGE")</f>
        <v>HEDGE</v>
      </c>
      <c r="AK5295" t="str" cm="1">
        <f t="array" ref="AK5295">_xlfn._xlws.FILTER(Table4[Column1],ISNUMBER(SEARCH(Table4[Column1],MIS[[#This Row],[OrderUniqueIdentifier]])),"")</f>
        <v>LONGSHORT</v>
      </c>
    </row>
    <row r="5296" spans="1:37" x14ac:dyDescent="0.25">
      <c r="A5296" t="s">
        <v>71</v>
      </c>
      <c r="B5296" t="s">
        <v>540</v>
      </c>
      <c r="C5296" t="s">
        <v>9339</v>
      </c>
      <c r="D5296" t="s">
        <v>72</v>
      </c>
      <c r="E5296" t="s">
        <v>456</v>
      </c>
      <c r="F5296" t="s">
        <v>73</v>
      </c>
      <c r="G5296" t="s">
        <v>74</v>
      </c>
      <c r="H5296" t="s">
        <v>75</v>
      </c>
      <c r="I5296" t="s">
        <v>76</v>
      </c>
      <c r="J5296" t="s">
        <v>77</v>
      </c>
      <c r="K5296">
        <v>150</v>
      </c>
      <c r="L5296" t="s">
        <v>77</v>
      </c>
      <c r="M5296" t="s">
        <v>78</v>
      </c>
      <c r="N5296" t="s">
        <v>240</v>
      </c>
      <c r="O5296" t="s">
        <v>9340</v>
      </c>
      <c r="P5296" t="s">
        <v>9340</v>
      </c>
      <c r="Q5296" t="s">
        <v>458</v>
      </c>
      <c r="R5296" t="s">
        <v>79</v>
      </c>
      <c r="S5296" t="s">
        <v>25</v>
      </c>
      <c r="T5296" t="s">
        <v>459</v>
      </c>
      <c r="U5296" t="s">
        <v>43</v>
      </c>
      <c r="V5296" t="s">
        <v>80</v>
      </c>
      <c r="W5296">
        <v>26300</v>
      </c>
      <c r="X5296" t="s">
        <v>81</v>
      </c>
      <c r="Y5296">
        <v>150</v>
      </c>
      <c r="Z5296" t="s">
        <v>9341</v>
      </c>
      <c r="AA5296" t="s">
        <v>9341</v>
      </c>
      <c r="AB5296" t="s">
        <v>83</v>
      </c>
      <c r="AC5296" t="s">
        <v>84</v>
      </c>
      <c r="AD5296">
        <f>_xlfn.XLOOKUP(MIS[[#This Row],[TRADING SYMBOL]],[1]Sheet1!$D:$D,[1]Sheet1!$C:$C)</f>
        <v>3.7</v>
      </c>
      <c r="AE5296">
        <f>MIS[[#This Row],[OrderAverageTradedPrice]]*MIS[[#This Row],[OrderQuantity]]</f>
        <v>562.5</v>
      </c>
      <c r="AF5296">
        <f>MIS[[#This Row],[LTP]]*MIS[[#This Row],[OrderQuantity]]</f>
        <v>555</v>
      </c>
      <c r="AG5296">
        <f>IF(MIS[[#This Row],[OrderSide]]="SELL",MIS[[#This Row],[VALUE]]-MIS[[#This Row],[LIVE_VALUE]],MIS[[#This Row],[LIVE_VALUE]]-MIS[[#This Row],[VALUE]])</f>
        <v>-7.5</v>
      </c>
      <c r="AH5296" t="str" cm="1">
        <f t="array" ref="AH5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6" t="str">
        <f>MIS[[#This Row],[TRADING SYMBOL]]</f>
        <v>NIFTY2552226300CE</v>
      </c>
      <c r="AJ5296" t="str">
        <f>IF(RIGHT(MIS[[#This Row],[Main/Hedge]],4)="MAIN","MAIN","HEDGE")</f>
        <v>HEDGE</v>
      </c>
      <c r="AK5296" t="str" cm="1">
        <f t="array" ref="AK5296">_xlfn._xlws.FILTER(Table4[Column1],ISNUMBER(SEARCH(Table4[Column1],MIS[[#This Row],[OrderUniqueIdentifier]])),"")</f>
        <v>LONGSHORT</v>
      </c>
    </row>
    <row r="5297" spans="1:37" x14ac:dyDescent="0.25">
      <c r="A5297" t="s">
        <v>71</v>
      </c>
      <c r="B5297" t="s">
        <v>566</v>
      </c>
      <c r="C5297" t="s">
        <v>9343</v>
      </c>
      <c r="D5297" t="s">
        <v>72</v>
      </c>
      <c r="E5297" t="s">
        <v>456</v>
      </c>
      <c r="F5297" t="s">
        <v>73</v>
      </c>
      <c r="G5297" t="s">
        <v>74</v>
      </c>
      <c r="H5297" t="s">
        <v>75</v>
      </c>
      <c r="I5297" t="s">
        <v>76</v>
      </c>
      <c r="J5297" t="s">
        <v>77</v>
      </c>
      <c r="K5297">
        <v>75</v>
      </c>
      <c r="L5297" t="s">
        <v>77</v>
      </c>
      <c r="M5297" t="s">
        <v>78</v>
      </c>
      <c r="N5297" t="s">
        <v>240</v>
      </c>
      <c r="O5297" t="s">
        <v>9336</v>
      </c>
      <c r="P5297" t="s">
        <v>9340</v>
      </c>
      <c r="Q5297" t="s">
        <v>458</v>
      </c>
      <c r="R5297" t="s">
        <v>79</v>
      </c>
      <c r="S5297" t="s">
        <v>25</v>
      </c>
      <c r="T5297" t="s">
        <v>459</v>
      </c>
      <c r="U5297" t="s">
        <v>43</v>
      </c>
      <c r="V5297" t="s">
        <v>80</v>
      </c>
      <c r="W5297">
        <v>26300</v>
      </c>
      <c r="X5297" t="s">
        <v>81</v>
      </c>
      <c r="Y5297">
        <v>75</v>
      </c>
      <c r="Z5297" t="s">
        <v>9337</v>
      </c>
      <c r="AA5297" t="s">
        <v>9341</v>
      </c>
      <c r="AB5297" t="s">
        <v>83</v>
      </c>
      <c r="AC5297" t="s">
        <v>84</v>
      </c>
      <c r="AD5297">
        <f>_xlfn.XLOOKUP(MIS[[#This Row],[TRADING SYMBOL]],[1]Sheet1!$D:$D,[1]Sheet1!$C:$C)</f>
        <v>3.7</v>
      </c>
      <c r="AE5297">
        <f>MIS[[#This Row],[OrderAverageTradedPrice]]*MIS[[#This Row],[OrderQuantity]]</f>
        <v>281.25</v>
      </c>
      <c r="AF5297">
        <f>MIS[[#This Row],[LTP]]*MIS[[#This Row],[OrderQuantity]]</f>
        <v>277.5</v>
      </c>
      <c r="AG5297">
        <f>IF(MIS[[#This Row],[OrderSide]]="SELL",MIS[[#This Row],[VALUE]]-MIS[[#This Row],[LIVE_VALUE]],MIS[[#This Row],[LIVE_VALUE]]-MIS[[#This Row],[VALUE]])</f>
        <v>-3.75</v>
      </c>
      <c r="AH5297" t="str" cm="1">
        <f t="array" ref="AH5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7" t="str">
        <f>MIS[[#This Row],[TRADING SYMBOL]]</f>
        <v>NIFTY2552226300CE</v>
      </c>
      <c r="AJ5297" t="str">
        <f>IF(RIGHT(MIS[[#This Row],[Main/Hedge]],4)="MAIN","MAIN","HEDGE")</f>
        <v>HEDGE</v>
      </c>
      <c r="AK5297" t="str" cm="1">
        <f t="array" ref="AK5297">_xlfn._xlws.FILTER(Table4[Column1],ISNUMBER(SEARCH(Table4[Column1],MIS[[#This Row],[OrderUniqueIdentifier]])),"")</f>
        <v>LONGSHORT</v>
      </c>
    </row>
    <row r="5298" spans="1:37" x14ac:dyDescent="0.25">
      <c r="A5298" t="s">
        <v>71</v>
      </c>
      <c r="B5298" t="s">
        <v>948</v>
      </c>
      <c r="C5298" t="s">
        <v>9356</v>
      </c>
      <c r="D5298" t="s">
        <v>72</v>
      </c>
      <c r="E5298" t="s">
        <v>456</v>
      </c>
      <c r="F5298" t="s">
        <v>73</v>
      </c>
      <c r="G5298" t="s">
        <v>74</v>
      </c>
      <c r="H5298" t="s">
        <v>75</v>
      </c>
      <c r="I5298" t="s">
        <v>76</v>
      </c>
      <c r="J5298" t="s">
        <v>77</v>
      </c>
      <c r="K5298">
        <v>75</v>
      </c>
      <c r="L5298" t="s">
        <v>77</v>
      </c>
      <c r="M5298" t="s">
        <v>78</v>
      </c>
      <c r="N5298" t="s">
        <v>240</v>
      </c>
      <c r="O5298" t="s">
        <v>9340</v>
      </c>
      <c r="P5298" t="s">
        <v>9340</v>
      </c>
      <c r="Q5298" t="s">
        <v>458</v>
      </c>
      <c r="R5298" t="s">
        <v>79</v>
      </c>
      <c r="S5298" t="s">
        <v>25</v>
      </c>
      <c r="T5298" t="s">
        <v>459</v>
      </c>
      <c r="U5298" t="s">
        <v>43</v>
      </c>
      <c r="V5298" t="s">
        <v>80</v>
      </c>
      <c r="W5298">
        <v>26300</v>
      </c>
      <c r="X5298" t="s">
        <v>81</v>
      </c>
      <c r="Y5298">
        <v>75</v>
      </c>
      <c r="Z5298" t="s">
        <v>9341</v>
      </c>
      <c r="AA5298" t="s">
        <v>9341</v>
      </c>
      <c r="AB5298" t="s">
        <v>83</v>
      </c>
      <c r="AC5298" t="s">
        <v>84</v>
      </c>
      <c r="AD5298">
        <f>_xlfn.XLOOKUP(MIS[[#This Row],[TRADING SYMBOL]],[1]Sheet1!$D:$D,[1]Sheet1!$C:$C)</f>
        <v>3.7</v>
      </c>
      <c r="AE5298">
        <f>MIS[[#This Row],[OrderAverageTradedPrice]]*MIS[[#This Row],[OrderQuantity]]</f>
        <v>281.25</v>
      </c>
      <c r="AF5298">
        <f>MIS[[#This Row],[LTP]]*MIS[[#This Row],[OrderQuantity]]</f>
        <v>277.5</v>
      </c>
      <c r="AG5298">
        <f>IF(MIS[[#This Row],[OrderSide]]="SELL",MIS[[#This Row],[VALUE]]-MIS[[#This Row],[LIVE_VALUE]],MIS[[#This Row],[LIVE_VALUE]]-MIS[[#This Row],[VALUE]])</f>
        <v>-3.75</v>
      </c>
      <c r="AH5298" t="str" cm="1">
        <f t="array" ref="AH52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8" t="str">
        <f>MIS[[#This Row],[TRADING SYMBOL]]</f>
        <v>NIFTY2552226300CE</v>
      </c>
      <c r="AJ5298" t="str">
        <f>IF(RIGHT(MIS[[#This Row],[Main/Hedge]],4)="MAIN","MAIN","HEDGE")</f>
        <v>HEDGE</v>
      </c>
      <c r="AK5298" t="str" cm="1">
        <f t="array" ref="AK5298">_xlfn._xlws.FILTER(Table4[Column1],ISNUMBER(SEARCH(Table4[Column1],MIS[[#This Row],[OrderUniqueIdentifier]])),"")</f>
        <v>LONGSHORT</v>
      </c>
    </row>
    <row r="5299" spans="1:37" x14ac:dyDescent="0.25">
      <c r="A5299" t="s">
        <v>71</v>
      </c>
      <c r="B5299" t="s">
        <v>951</v>
      </c>
      <c r="C5299" t="s">
        <v>9357</v>
      </c>
      <c r="D5299" t="s">
        <v>72</v>
      </c>
      <c r="E5299" t="s">
        <v>456</v>
      </c>
      <c r="F5299" t="s">
        <v>73</v>
      </c>
      <c r="G5299" t="s">
        <v>74</v>
      </c>
      <c r="H5299" t="s">
        <v>75</v>
      </c>
      <c r="I5299" t="s">
        <v>76</v>
      </c>
      <c r="J5299" t="s">
        <v>77</v>
      </c>
      <c r="K5299">
        <v>75</v>
      </c>
      <c r="L5299" t="s">
        <v>77</v>
      </c>
      <c r="M5299" t="s">
        <v>78</v>
      </c>
      <c r="N5299" t="s">
        <v>240</v>
      </c>
      <c r="O5299" t="s">
        <v>9340</v>
      </c>
      <c r="P5299" t="s">
        <v>9340</v>
      </c>
      <c r="Q5299" t="s">
        <v>458</v>
      </c>
      <c r="R5299" t="s">
        <v>79</v>
      </c>
      <c r="S5299" t="s">
        <v>25</v>
      </c>
      <c r="T5299" t="s">
        <v>459</v>
      </c>
      <c r="U5299" t="s">
        <v>43</v>
      </c>
      <c r="V5299" t="s">
        <v>80</v>
      </c>
      <c r="W5299">
        <v>26300</v>
      </c>
      <c r="X5299" t="s">
        <v>81</v>
      </c>
      <c r="Y5299">
        <v>75</v>
      </c>
      <c r="Z5299" t="s">
        <v>9341</v>
      </c>
      <c r="AA5299" t="s">
        <v>9341</v>
      </c>
      <c r="AB5299" t="s">
        <v>83</v>
      </c>
      <c r="AC5299" t="s">
        <v>84</v>
      </c>
      <c r="AD5299">
        <f>_xlfn.XLOOKUP(MIS[[#This Row],[TRADING SYMBOL]],[1]Sheet1!$D:$D,[1]Sheet1!$C:$C)</f>
        <v>3.7</v>
      </c>
      <c r="AE5299">
        <f>MIS[[#This Row],[OrderAverageTradedPrice]]*MIS[[#This Row],[OrderQuantity]]</f>
        <v>281.25</v>
      </c>
      <c r="AF5299">
        <f>MIS[[#This Row],[LTP]]*MIS[[#This Row],[OrderQuantity]]</f>
        <v>277.5</v>
      </c>
      <c r="AG5299">
        <f>IF(MIS[[#This Row],[OrderSide]]="SELL",MIS[[#This Row],[VALUE]]-MIS[[#This Row],[LIVE_VALUE]],MIS[[#This Row],[LIVE_VALUE]]-MIS[[#This Row],[VALUE]])</f>
        <v>-3.75</v>
      </c>
      <c r="AH5299" t="str" cm="1">
        <f t="array" ref="AH5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9" t="str">
        <f>MIS[[#This Row],[TRADING SYMBOL]]</f>
        <v>NIFTY2552226300CE</v>
      </c>
      <c r="AJ5299" t="str">
        <f>IF(RIGHT(MIS[[#This Row],[Main/Hedge]],4)="MAIN","MAIN","HEDGE")</f>
        <v>HEDGE</v>
      </c>
      <c r="AK5299" t="str" cm="1">
        <f t="array" ref="AK5299">_xlfn._xlws.FILTER(Table4[Column1],ISNUMBER(SEARCH(Table4[Column1],MIS[[#This Row],[OrderUniqueIdentifier]])),"")</f>
        <v>LONGSHORT</v>
      </c>
    </row>
    <row r="5300" spans="1:37" x14ac:dyDescent="0.25">
      <c r="A5300" t="s">
        <v>71</v>
      </c>
      <c r="B5300" t="s">
        <v>1143</v>
      </c>
      <c r="C5300" t="s">
        <v>9371</v>
      </c>
      <c r="D5300" t="s">
        <v>72</v>
      </c>
      <c r="E5300" t="s">
        <v>456</v>
      </c>
      <c r="F5300" t="s">
        <v>73</v>
      </c>
      <c r="G5300" t="s">
        <v>74</v>
      </c>
      <c r="H5300" t="s">
        <v>75</v>
      </c>
      <c r="I5300" t="s">
        <v>76</v>
      </c>
      <c r="J5300" t="s">
        <v>77</v>
      </c>
      <c r="K5300">
        <v>75</v>
      </c>
      <c r="L5300" t="s">
        <v>77</v>
      </c>
      <c r="M5300" t="s">
        <v>78</v>
      </c>
      <c r="N5300" t="s">
        <v>240</v>
      </c>
      <c r="O5300" t="s">
        <v>9340</v>
      </c>
      <c r="P5300" t="s">
        <v>9340</v>
      </c>
      <c r="Q5300" t="s">
        <v>458</v>
      </c>
      <c r="R5300" t="s">
        <v>79</v>
      </c>
      <c r="S5300" t="s">
        <v>25</v>
      </c>
      <c r="T5300" t="s">
        <v>459</v>
      </c>
      <c r="U5300" t="s">
        <v>43</v>
      </c>
      <c r="V5300" t="s">
        <v>80</v>
      </c>
      <c r="W5300">
        <v>26300</v>
      </c>
      <c r="X5300" t="s">
        <v>81</v>
      </c>
      <c r="Y5300">
        <v>75</v>
      </c>
      <c r="Z5300" t="s">
        <v>9341</v>
      </c>
      <c r="AA5300" t="s">
        <v>9341</v>
      </c>
      <c r="AB5300" t="s">
        <v>83</v>
      </c>
      <c r="AC5300" t="s">
        <v>84</v>
      </c>
      <c r="AD5300">
        <f>_xlfn.XLOOKUP(MIS[[#This Row],[TRADING SYMBOL]],[1]Sheet1!$D:$D,[1]Sheet1!$C:$C)</f>
        <v>3.7</v>
      </c>
      <c r="AE5300">
        <f>MIS[[#This Row],[OrderAverageTradedPrice]]*MIS[[#This Row],[OrderQuantity]]</f>
        <v>281.25</v>
      </c>
      <c r="AF5300">
        <f>MIS[[#This Row],[LTP]]*MIS[[#This Row],[OrderQuantity]]</f>
        <v>277.5</v>
      </c>
      <c r="AG5300">
        <f>IF(MIS[[#This Row],[OrderSide]]="SELL",MIS[[#This Row],[VALUE]]-MIS[[#This Row],[LIVE_VALUE]],MIS[[#This Row],[LIVE_VALUE]]-MIS[[#This Row],[VALUE]])</f>
        <v>-3.75</v>
      </c>
      <c r="AH5300" t="str" cm="1">
        <f t="array" ref="AH5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0" t="str">
        <f>MIS[[#This Row],[TRADING SYMBOL]]</f>
        <v>NIFTY2552226300CE</v>
      </c>
      <c r="AJ5300" t="str">
        <f>IF(RIGHT(MIS[[#This Row],[Main/Hedge]],4)="MAIN","MAIN","HEDGE")</f>
        <v>HEDGE</v>
      </c>
      <c r="AK5300" t="str" cm="1">
        <f t="array" ref="AK5300">_xlfn._xlws.FILTER(Table4[Column1],ISNUMBER(SEARCH(Table4[Column1],MIS[[#This Row],[OrderUniqueIdentifier]])),"")</f>
        <v>LONGSHORT</v>
      </c>
    </row>
    <row r="5301" spans="1:37" x14ac:dyDescent="0.25">
      <c r="A5301" t="s">
        <v>71</v>
      </c>
      <c r="B5301" t="s">
        <v>1302</v>
      </c>
      <c r="C5301" t="s">
        <v>103</v>
      </c>
      <c r="D5301" t="s">
        <v>72</v>
      </c>
      <c r="E5301" t="s">
        <v>456</v>
      </c>
      <c r="F5301" t="s">
        <v>73</v>
      </c>
      <c r="G5301" t="s">
        <v>74</v>
      </c>
      <c r="H5301" t="s">
        <v>75</v>
      </c>
      <c r="I5301" t="s">
        <v>76</v>
      </c>
      <c r="J5301" t="s">
        <v>77</v>
      </c>
      <c r="K5301">
        <v>75</v>
      </c>
      <c r="L5301" t="s">
        <v>77</v>
      </c>
      <c r="M5301" t="s">
        <v>78</v>
      </c>
      <c r="N5301" t="s">
        <v>240</v>
      </c>
      <c r="O5301" t="s">
        <v>9340</v>
      </c>
      <c r="P5301" t="s">
        <v>9340</v>
      </c>
      <c r="Q5301" t="s">
        <v>458</v>
      </c>
      <c r="R5301" t="s">
        <v>79</v>
      </c>
      <c r="S5301" t="s">
        <v>25</v>
      </c>
      <c r="T5301" t="s">
        <v>459</v>
      </c>
      <c r="U5301" t="s">
        <v>43</v>
      </c>
      <c r="V5301" t="s">
        <v>80</v>
      </c>
      <c r="W5301">
        <v>26300</v>
      </c>
      <c r="X5301" t="s">
        <v>81</v>
      </c>
      <c r="Y5301">
        <v>75</v>
      </c>
      <c r="Z5301" t="s">
        <v>9341</v>
      </c>
      <c r="AA5301" t="s">
        <v>9341</v>
      </c>
      <c r="AB5301" t="s">
        <v>83</v>
      </c>
      <c r="AC5301" t="s">
        <v>84</v>
      </c>
      <c r="AD5301">
        <f>_xlfn.XLOOKUP(MIS[[#This Row],[TRADING SYMBOL]],[1]Sheet1!$D:$D,[1]Sheet1!$C:$C)</f>
        <v>3.7</v>
      </c>
      <c r="AE5301">
        <f>MIS[[#This Row],[OrderAverageTradedPrice]]*MIS[[#This Row],[OrderQuantity]]</f>
        <v>281.25</v>
      </c>
      <c r="AF5301">
        <f>MIS[[#This Row],[LTP]]*MIS[[#This Row],[OrderQuantity]]</f>
        <v>277.5</v>
      </c>
      <c r="AG5301">
        <f>IF(MIS[[#This Row],[OrderSide]]="SELL",MIS[[#This Row],[VALUE]]-MIS[[#This Row],[LIVE_VALUE]],MIS[[#This Row],[LIVE_VALUE]]-MIS[[#This Row],[VALUE]])</f>
        <v>-3.75</v>
      </c>
      <c r="AH5301" t="str" cm="1">
        <f t="array" ref="AH53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1" t="str">
        <f>MIS[[#This Row],[TRADING SYMBOL]]</f>
        <v>NIFTY2552226300CE</v>
      </c>
      <c r="AJ5301" t="str">
        <f>IF(RIGHT(MIS[[#This Row],[Main/Hedge]],4)="MAIN","MAIN","HEDGE")</f>
        <v>HEDGE</v>
      </c>
      <c r="AK5301" t="str" cm="1">
        <f t="array" ref="AK5301">_xlfn._xlws.FILTER(Table4[Column1],ISNUMBER(SEARCH(Table4[Column1],MIS[[#This Row],[OrderUniqueIdentifier]])),"")</f>
        <v>LONGSHORT</v>
      </c>
    </row>
    <row r="5302" spans="1:37" x14ac:dyDescent="0.25">
      <c r="A5302" t="s">
        <v>71</v>
      </c>
      <c r="B5302" t="s">
        <v>1305</v>
      </c>
      <c r="C5302" t="s">
        <v>9380</v>
      </c>
      <c r="D5302" t="s">
        <v>72</v>
      </c>
      <c r="E5302" t="s">
        <v>456</v>
      </c>
      <c r="F5302" t="s">
        <v>73</v>
      </c>
      <c r="G5302" t="s">
        <v>74</v>
      </c>
      <c r="H5302" t="s">
        <v>75</v>
      </c>
      <c r="I5302" t="s">
        <v>76</v>
      </c>
      <c r="J5302" t="s">
        <v>77</v>
      </c>
      <c r="K5302">
        <v>75</v>
      </c>
      <c r="L5302" t="s">
        <v>77</v>
      </c>
      <c r="M5302" t="s">
        <v>78</v>
      </c>
      <c r="N5302" t="s">
        <v>1565</v>
      </c>
      <c r="O5302" t="s">
        <v>9340</v>
      </c>
      <c r="P5302" t="s">
        <v>9340</v>
      </c>
      <c r="Q5302" t="s">
        <v>458</v>
      </c>
      <c r="R5302" t="s">
        <v>79</v>
      </c>
      <c r="S5302" t="s">
        <v>25</v>
      </c>
      <c r="T5302" t="s">
        <v>459</v>
      </c>
      <c r="U5302" t="s">
        <v>43</v>
      </c>
      <c r="V5302" t="s">
        <v>80</v>
      </c>
      <c r="W5302">
        <v>26300</v>
      </c>
      <c r="X5302" t="s">
        <v>81</v>
      </c>
      <c r="Y5302">
        <v>75</v>
      </c>
      <c r="Z5302" t="s">
        <v>9341</v>
      </c>
      <c r="AA5302" t="s">
        <v>9341</v>
      </c>
      <c r="AB5302" t="s">
        <v>83</v>
      </c>
      <c r="AC5302" t="s">
        <v>84</v>
      </c>
      <c r="AD5302">
        <f>_xlfn.XLOOKUP(MIS[[#This Row],[TRADING SYMBOL]],[1]Sheet1!$D:$D,[1]Sheet1!$C:$C)</f>
        <v>3.7</v>
      </c>
      <c r="AE5302">
        <f>MIS[[#This Row],[OrderAverageTradedPrice]]*MIS[[#This Row],[OrderQuantity]]</f>
        <v>277.5</v>
      </c>
      <c r="AF5302">
        <f>MIS[[#This Row],[LTP]]*MIS[[#This Row],[OrderQuantity]]</f>
        <v>277.5</v>
      </c>
      <c r="AG5302">
        <f>IF(MIS[[#This Row],[OrderSide]]="SELL",MIS[[#This Row],[VALUE]]-MIS[[#This Row],[LIVE_VALUE]],MIS[[#This Row],[LIVE_VALUE]]-MIS[[#This Row],[VALUE]])</f>
        <v>0</v>
      </c>
      <c r="AH5302" t="str" cm="1">
        <f t="array" ref="AH53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2" t="str">
        <f>MIS[[#This Row],[TRADING SYMBOL]]</f>
        <v>NIFTY2552226300CE</v>
      </c>
      <c r="AJ5302" t="str">
        <f>IF(RIGHT(MIS[[#This Row],[Main/Hedge]],4)="MAIN","MAIN","HEDGE")</f>
        <v>HEDGE</v>
      </c>
      <c r="AK5302" t="str" cm="1">
        <f t="array" ref="AK5302">_xlfn._xlws.FILTER(Table4[Column1],ISNUMBER(SEARCH(Table4[Column1],MIS[[#This Row],[OrderUniqueIdentifier]])),"")</f>
        <v>LONGSHORT</v>
      </c>
    </row>
    <row r="5303" spans="1:37" x14ac:dyDescent="0.25">
      <c r="A5303" t="s">
        <v>1555</v>
      </c>
      <c r="B5303" t="s">
        <v>1614</v>
      </c>
      <c r="C5303" t="s">
        <v>9402</v>
      </c>
      <c r="D5303" t="s">
        <v>72</v>
      </c>
      <c r="E5303" t="s">
        <v>456</v>
      </c>
      <c r="F5303" t="s">
        <v>73</v>
      </c>
      <c r="G5303" t="s">
        <v>74</v>
      </c>
      <c r="H5303" t="s">
        <v>75</v>
      </c>
      <c r="I5303" t="s">
        <v>76</v>
      </c>
      <c r="J5303" t="s">
        <v>77</v>
      </c>
      <c r="K5303">
        <v>75</v>
      </c>
      <c r="L5303" t="s">
        <v>77</v>
      </c>
      <c r="M5303" t="s">
        <v>78</v>
      </c>
      <c r="N5303" t="s">
        <v>1565</v>
      </c>
      <c r="O5303" t="s">
        <v>9340</v>
      </c>
      <c r="P5303" t="s">
        <v>9340</v>
      </c>
      <c r="Q5303" t="s">
        <v>458</v>
      </c>
      <c r="R5303" t="s">
        <v>79</v>
      </c>
      <c r="S5303" t="s">
        <v>25</v>
      </c>
      <c r="T5303" t="s">
        <v>459</v>
      </c>
      <c r="U5303" t="s">
        <v>43</v>
      </c>
      <c r="V5303" t="s">
        <v>80</v>
      </c>
      <c r="W5303">
        <v>26300</v>
      </c>
      <c r="X5303" t="s">
        <v>81</v>
      </c>
      <c r="Y5303">
        <v>75</v>
      </c>
      <c r="Z5303" t="s">
        <v>9341</v>
      </c>
      <c r="AA5303" t="s">
        <v>9341</v>
      </c>
      <c r="AB5303" t="s">
        <v>83</v>
      </c>
      <c r="AC5303" t="s">
        <v>84</v>
      </c>
      <c r="AD5303">
        <f>_xlfn.XLOOKUP(MIS[[#This Row],[TRADING SYMBOL]],[1]Sheet1!$D:$D,[1]Sheet1!$C:$C)</f>
        <v>3.7</v>
      </c>
      <c r="AE5303">
        <f>MIS[[#This Row],[OrderAverageTradedPrice]]*MIS[[#This Row],[OrderQuantity]]</f>
        <v>277.5</v>
      </c>
      <c r="AF5303">
        <f>MIS[[#This Row],[LTP]]*MIS[[#This Row],[OrderQuantity]]</f>
        <v>277.5</v>
      </c>
      <c r="AG5303">
        <f>IF(MIS[[#This Row],[OrderSide]]="SELL",MIS[[#This Row],[VALUE]]-MIS[[#This Row],[LIVE_VALUE]],MIS[[#This Row],[LIVE_VALUE]]-MIS[[#This Row],[VALUE]])</f>
        <v>0</v>
      </c>
      <c r="AH5303" t="str" cm="1">
        <f t="array" ref="AH53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3" t="str">
        <f>MIS[[#This Row],[TRADING SYMBOL]]</f>
        <v>NIFTY2552226300CE</v>
      </c>
      <c r="AJ5303" t="str">
        <f>IF(RIGHT(MIS[[#This Row],[Main/Hedge]],4)="MAIN","MAIN","HEDGE")</f>
        <v>HEDGE</v>
      </c>
      <c r="AK5303" t="str" cm="1">
        <f t="array" ref="AK5303">_xlfn._xlws.FILTER(Table4[Column1],ISNUMBER(SEARCH(Table4[Column1],MIS[[#This Row],[OrderUniqueIdentifier]])),"")</f>
        <v>LONGSHORT</v>
      </c>
    </row>
    <row r="5304" spans="1:37" x14ac:dyDescent="0.25">
      <c r="A5304" t="s">
        <v>71</v>
      </c>
      <c r="B5304" t="s">
        <v>1117</v>
      </c>
      <c r="C5304" t="s">
        <v>9370</v>
      </c>
      <c r="D5304" t="s">
        <v>72</v>
      </c>
      <c r="E5304" t="s">
        <v>456</v>
      </c>
      <c r="F5304" t="s">
        <v>73</v>
      </c>
      <c r="G5304" t="s">
        <v>74</v>
      </c>
      <c r="H5304" t="s">
        <v>75</v>
      </c>
      <c r="I5304" t="s">
        <v>76</v>
      </c>
      <c r="J5304" t="s">
        <v>77</v>
      </c>
      <c r="K5304">
        <v>75</v>
      </c>
      <c r="L5304" t="s">
        <v>77</v>
      </c>
      <c r="M5304" t="s">
        <v>78</v>
      </c>
      <c r="N5304" t="s">
        <v>1565</v>
      </c>
      <c r="O5304" t="s">
        <v>9340</v>
      </c>
      <c r="P5304" t="s">
        <v>9330</v>
      </c>
      <c r="Q5304" t="s">
        <v>458</v>
      </c>
      <c r="R5304" t="s">
        <v>79</v>
      </c>
      <c r="S5304" t="s">
        <v>25</v>
      </c>
      <c r="T5304" t="s">
        <v>459</v>
      </c>
      <c r="U5304" t="s">
        <v>43</v>
      </c>
      <c r="V5304" t="s">
        <v>80</v>
      </c>
      <c r="W5304">
        <v>26300</v>
      </c>
      <c r="X5304" t="s">
        <v>81</v>
      </c>
      <c r="Y5304">
        <v>75</v>
      </c>
      <c r="Z5304" t="s">
        <v>9341</v>
      </c>
      <c r="AA5304" t="s">
        <v>9331</v>
      </c>
      <c r="AB5304" t="s">
        <v>83</v>
      </c>
      <c r="AC5304" t="s">
        <v>84</v>
      </c>
      <c r="AD5304">
        <f>_xlfn.XLOOKUP(MIS[[#This Row],[TRADING SYMBOL]],[1]Sheet1!$D:$D,[1]Sheet1!$C:$C)</f>
        <v>3.7</v>
      </c>
      <c r="AE5304">
        <f>MIS[[#This Row],[OrderAverageTradedPrice]]*MIS[[#This Row],[OrderQuantity]]</f>
        <v>277.5</v>
      </c>
      <c r="AF5304">
        <f>MIS[[#This Row],[LTP]]*MIS[[#This Row],[OrderQuantity]]</f>
        <v>277.5</v>
      </c>
      <c r="AG5304">
        <f>IF(MIS[[#This Row],[OrderSide]]="SELL",MIS[[#This Row],[VALUE]]-MIS[[#This Row],[LIVE_VALUE]],MIS[[#This Row],[LIVE_VALUE]]-MIS[[#This Row],[VALUE]])</f>
        <v>0</v>
      </c>
      <c r="AH5304" t="str" cm="1">
        <f t="array" ref="AH53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4" t="str">
        <f>MIS[[#This Row],[TRADING SYMBOL]]</f>
        <v>NIFTY2552226300CE</v>
      </c>
      <c r="AJ5304" t="str">
        <f>IF(RIGHT(MIS[[#This Row],[Main/Hedge]],4)="MAIN","MAIN","HEDGE")</f>
        <v>HEDGE</v>
      </c>
      <c r="AK5304" t="str" cm="1">
        <f t="array" ref="AK5304">_xlfn._xlws.FILTER(Table4[Column1],ISNUMBER(SEARCH(Table4[Column1],MIS[[#This Row],[OrderUniqueIdentifier]])),"")</f>
        <v>LONGSHORT</v>
      </c>
    </row>
    <row r="5305" spans="1:37" x14ac:dyDescent="0.25">
      <c r="A5305" t="s">
        <v>1357</v>
      </c>
      <c r="B5305" t="s">
        <v>1366</v>
      </c>
      <c r="C5305" t="s">
        <v>9382</v>
      </c>
      <c r="D5305" t="s">
        <v>72</v>
      </c>
      <c r="E5305" t="s">
        <v>456</v>
      </c>
      <c r="F5305" t="s">
        <v>73</v>
      </c>
      <c r="G5305" t="s">
        <v>74</v>
      </c>
      <c r="H5305" t="s">
        <v>75</v>
      </c>
      <c r="I5305" t="s">
        <v>76</v>
      </c>
      <c r="J5305" t="s">
        <v>77</v>
      </c>
      <c r="K5305">
        <v>75</v>
      </c>
      <c r="L5305" t="s">
        <v>77</v>
      </c>
      <c r="M5305" t="s">
        <v>78</v>
      </c>
      <c r="N5305" t="s">
        <v>1565</v>
      </c>
      <c r="O5305" t="s">
        <v>9330</v>
      </c>
      <c r="P5305" t="s">
        <v>9330</v>
      </c>
      <c r="Q5305" t="s">
        <v>458</v>
      </c>
      <c r="R5305" t="s">
        <v>79</v>
      </c>
      <c r="S5305" t="s">
        <v>25</v>
      </c>
      <c r="T5305" t="s">
        <v>459</v>
      </c>
      <c r="U5305" t="s">
        <v>43</v>
      </c>
      <c r="V5305" t="s">
        <v>80</v>
      </c>
      <c r="W5305">
        <v>26300</v>
      </c>
      <c r="X5305" t="s">
        <v>81</v>
      </c>
      <c r="Y5305">
        <v>75</v>
      </c>
      <c r="Z5305" t="s">
        <v>9331</v>
      </c>
      <c r="AA5305" t="s">
        <v>9331</v>
      </c>
      <c r="AB5305" t="s">
        <v>83</v>
      </c>
      <c r="AC5305" t="s">
        <v>84</v>
      </c>
      <c r="AD5305">
        <f>_xlfn.XLOOKUP(MIS[[#This Row],[TRADING SYMBOL]],[1]Sheet1!$D:$D,[1]Sheet1!$C:$C)</f>
        <v>3.7</v>
      </c>
      <c r="AE5305">
        <f>MIS[[#This Row],[OrderAverageTradedPrice]]*MIS[[#This Row],[OrderQuantity]]</f>
        <v>277.5</v>
      </c>
      <c r="AF5305">
        <f>MIS[[#This Row],[LTP]]*MIS[[#This Row],[OrderQuantity]]</f>
        <v>277.5</v>
      </c>
      <c r="AG5305">
        <f>IF(MIS[[#This Row],[OrderSide]]="SELL",MIS[[#This Row],[VALUE]]-MIS[[#This Row],[LIVE_VALUE]],MIS[[#This Row],[LIVE_VALUE]]-MIS[[#This Row],[VALUE]])</f>
        <v>0</v>
      </c>
      <c r="AH5305" t="str" cm="1">
        <f t="array" ref="AH53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5" t="str">
        <f>MIS[[#This Row],[TRADING SYMBOL]]</f>
        <v>NIFTY2552226300CE</v>
      </c>
      <c r="AJ5305" t="str">
        <f>IF(RIGHT(MIS[[#This Row],[Main/Hedge]],4)="MAIN","MAIN","HEDGE")</f>
        <v>HEDGE</v>
      </c>
      <c r="AK5305" t="str" cm="1">
        <f t="array" ref="AK5305">_xlfn._xlws.FILTER(Table4[Column1],ISNUMBER(SEARCH(Table4[Column1],MIS[[#This Row],[OrderUniqueIdentifier]])),"")</f>
        <v>LONGSHORT</v>
      </c>
    </row>
    <row r="5306" spans="1:37" x14ac:dyDescent="0.25">
      <c r="A5306" t="s">
        <v>179</v>
      </c>
      <c r="B5306" t="s">
        <v>180</v>
      </c>
      <c r="C5306" t="s">
        <v>9399</v>
      </c>
      <c r="D5306" t="s">
        <v>72</v>
      </c>
      <c r="E5306" t="s">
        <v>456</v>
      </c>
      <c r="F5306" t="s">
        <v>73</v>
      </c>
      <c r="G5306" t="s">
        <v>74</v>
      </c>
      <c r="H5306" t="s">
        <v>75</v>
      </c>
      <c r="I5306" t="s">
        <v>76</v>
      </c>
      <c r="J5306" t="s">
        <v>77</v>
      </c>
      <c r="K5306">
        <v>75</v>
      </c>
      <c r="L5306" t="s">
        <v>77</v>
      </c>
      <c r="M5306" t="s">
        <v>78</v>
      </c>
      <c r="N5306" t="s">
        <v>1565</v>
      </c>
      <c r="O5306" t="s">
        <v>9330</v>
      </c>
      <c r="P5306" t="s">
        <v>9330</v>
      </c>
      <c r="Q5306" t="s">
        <v>458</v>
      </c>
      <c r="R5306" t="s">
        <v>79</v>
      </c>
      <c r="S5306" t="s">
        <v>25</v>
      </c>
      <c r="T5306" t="s">
        <v>459</v>
      </c>
      <c r="U5306" t="s">
        <v>43</v>
      </c>
      <c r="V5306" t="s">
        <v>80</v>
      </c>
      <c r="W5306">
        <v>26300</v>
      </c>
      <c r="X5306" t="s">
        <v>81</v>
      </c>
      <c r="Y5306">
        <v>75</v>
      </c>
      <c r="Z5306" t="s">
        <v>9331</v>
      </c>
      <c r="AA5306" t="s">
        <v>9331</v>
      </c>
      <c r="AB5306" t="s">
        <v>83</v>
      </c>
      <c r="AC5306" t="s">
        <v>84</v>
      </c>
      <c r="AD5306">
        <f>_xlfn.XLOOKUP(MIS[[#This Row],[TRADING SYMBOL]],[1]Sheet1!$D:$D,[1]Sheet1!$C:$C)</f>
        <v>3.7</v>
      </c>
      <c r="AE5306">
        <f>MIS[[#This Row],[OrderAverageTradedPrice]]*MIS[[#This Row],[OrderQuantity]]</f>
        <v>277.5</v>
      </c>
      <c r="AF5306">
        <f>MIS[[#This Row],[LTP]]*MIS[[#This Row],[OrderQuantity]]</f>
        <v>277.5</v>
      </c>
      <c r="AG5306">
        <f>IF(MIS[[#This Row],[OrderSide]]="SELL",MIS[[#This Row],[VALUE]]-MIS[[#This Row],[LIVE_VALUE]],MIS[[#This Row],[LIVE_VALUE]]-MIS[[#This Row],[VALUE]])</f>
        <v>0</v>
      </c>
      <c r="AH5306" t="str" cm="1">
        <f t="array" ref="AH53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6" t="str">
        <f>MIS[[#This Row],[TRADING SYMBOL]]</f>
        <v>NIFTY2552226300CE</v>
      </c>
      <c r="AJ5306" t="str">
        <f>IF(RIGHT(MIS[[#This Row],[Main/Hedge]],4)="MAIN","MAIN","HEDGE")</f>
        <v>HEDGE</v>
      </c>
      <c r="AK5306" t="str" cm="1">
        <f t="array" ref="AK5306">_xlfn._xlws.FILTER(Table4[Column1],ISNUMBER(SEARCH(Table4[Column1],MIS[[#This Row],[OrderUniqueIdentifier]])),"")</f>
        <v>LONGSHORT</v>
      </c>
    </row>
    <row r="5307" spans="1:37" x14ac:dyDescent="0.25">
      <c r="A5307" t="s">
        <v>179</v>
      </c>
      <c r="B5307" t="s">
        <v>219</v>
      </c>
      <c r="C5307" t="s">
        <v>9329</v>
      </c>
      <c r="D5307" t="s">
        <v>72</v>
      </c>
      <c r="E5307" t="s">
        <v>456</v>
      </c>
      <c r="F5307" t="s">
        <v>73</v>
      </c>
      <c r="G5307" t="s">
        <v>74</v>
      </c>
      <c r="H5307" t="s">
        <v>75</v>
      </c>
      <c r="I5307" t="s">
        <v>76</v>
      </c>
      <c r="J5307" t="s">
        <v>77</v>
      </c>
      <c r="K5307">
        <v>75</v>
      </c>
      <c r="L5307" t="s">
        <v>77</v>
      </c>
      <c r="M5307" t="s">
        <v>78</v>
      </c>
      <c r="N5307" t="s">
        <v>1565</v>
      </c>
      <c r="O5307" t="s">
        <v>9330</v>
      </c>
      <c r="P5307" t="s">
        <v>9330</v>
      </c>
      <c r="Q5307" t="s">
        <v>458</v>
      </c>
      <c r="R5307" t="s">
        <v>79</v>
      </c>
      <c r="S5307" t="s">
        <v>25</v>
      </c>
      <c r="T5307" t="s">
        <v>459</v>
      </c>
      <c r="U5307" t="s">
        <v>43</v>
      </c>
      <c r="V5307" t="s">
        <v>80</v>
      </c>
      <c r="W5307">
        <v>26300</v>
      </c>
      <c r="X5307" t="s">
        <v>81</v>
      </c>
      <c r="Y5307">
        <v>75</v>
      </c>
      <c r="Z5307" t="s">
        <v>9331</v>
      </c>
      <c r="AA5307" t="s">
        <v>9331</v>
      </c>
      <c r="AB5307" t="s">
        <v>83</v>
      </c>
      <c r="AC5307" t="s">
        <v>84</v>
      </c>
      <c r="AD5307">
        <f>_xlfn.XLOOKUP(MIS[[#This Row],[TRADING SYMBOL]],[1]Sheet1!$D:$D,[1]Sheet1!$C:$C)</f>
        <v>3.7</v>
      </c>
      <c r="AE5307">
        <f>MIS[[#This Row],[OrderAverageTradedPrice]]*MIS[[#This Row],[OrderQuantity]]</f>
        <v>277.5</v>
      </c>
      <c r="AF5307">
        <f>MIS[[#This Row],[LTP]]*MIS[[#This Row],[OrderQuantity]]</f>
        <v>277.5</v>
      </c>
      <c r="AG5307">
        <f>IF(MIS[[#This Row],[OrderSide]]="SELL",MIS[[#This Row],[VALUE]]-MIS[[#This Row],[LIVE_VALUE]],MIS[[#This Row],[LIVE_VALUE]]-MIS[[#This Row],[VALUE]])</f>
        <v>0</v>
      </c>
      <c r="AH5307" t="str" cm="1">
        <f t="array" ref="AH53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7" t="str">
        <f>MIS[[#This Row],[TRADING SYMBOL]]</f>
        <v>NIFTY2552226300CE</v>
      </c>
      <c r="AJ5307" t="str">
        <f>IF(RIGHT(MIS[[#This Row],[Main/Hedge]],4)="MAIN","MAIN","HEDGE")</f>
        <v>HEDGE</v>
      </c>
      <c r="AK5307" t="str" cm="1">
        <f t="array" ref="AK5307">_xlfn._xlws.FILTER(Table4[Column1],ISNUMBER(SEARCH(Table4[Column1],MIS[[#This Row],[OrderUniqueIdentifier]])),"")</f>
        <v>LONGSHORT</v>
      </c>
    </row>
    <row r="5308" spans="1:37" x14ac:dyDescent="0.25">
      <c r="A5308" t="s">
        <v>179</v>
      </c>
      <c r="B5308" t="s">
        <v>1456</v>
      </c>
      <c r="C5308" t="s">
        <v>9393</v>
      </c>
      <c r="D5308" t="s">
        <v>72</v>
      </c>
      <c r="E5308" t="s">
        <v>456</v>
      </c>
      <c r="F5308" t="s">
        <v>73</v>
      </c>
      <c r="G5308" t="s">
        <v>74</v>
      </c>
      <c r="H5308" t="s">
        <v>75</v>
      </c>
      <c r="I5308" t="s">
        <v>76</v>
      </c>
      <c r="J5308" t="s">
        <v>77</v>
      </c>
      <c r="K5308">
        <v>150</v>
      </c>
      <c r="L5308" t="s">
        <v>77</v>
      </c>
      <c r="M5308" t="s">
        <v>78</v>
      </c>
      <c r="N5308" t="s">
        <v>1565</v>
      </c>
      <c r="O5308" t="s">
        <v>9394</v>
      </c>
      <c r="P5308" t="s">
        <v>9394</v>
      </c>
      <c r="Q5308" t="s">
        <v>458</v>
      </c>
      <c r="R5308" t="s">
        <v>79</v>
      </c>
      <c r="S5308" t="s">
        <v>25</v>
      </c>
      <c r="T5308" t="s">
        <v>459</v>
      </c>
      <c r="U5308" t="s">
        <v>43</v>
      </c>
      <c r="V5308" t="s">
        <v>80</v>
      </c>
      <c r="W5308">
        <v>26300</v>
      </c>
      <c r="X5308" t="s">
        <v>81</v>
      </c>
      <c r="Y5308">
        <v>150</v>
      </c>
      <c r="Z5308" t="s">
        <v>9395</v>
      </c>
      <c r="AA5308" t="s">
        <v>9395</v>
      </c>
      <c r="AB5308" t="s">
        <v>83</v>
      </c>
      <c r="AC5308" t="s">
        <v>84</v>
      </c>
      <c r="AD5308">
        <f>_xlfn.XLOOKUP(MIS[[#This Row],[TRADING SYMBOL]],[1]Sheet1!$D:$D,[1]Sheet1!$C:$C)</f>
        <v>3.7</v>
      </c>
      <c r="AE5308">
        <f>MIS[[#This Row],[OrderAverageTradedPrice]]*MIS[[#This Row],[OrderQuantity]]</f>
        <v>555</v>
      </c>
      <c r="AF5308">
        <f>MIS[[#This Row],[LTP]]*MIS[[#This Row],[OrderQuantity]]</f>
        <v>555</v>
      </c>
      <c r="AG5308">
        <f>IF(MIS[[#This Row],[OrderSide]]="SELL",MIS[[#This Row],[VALUE]]-MIS[[#This Row],[LIVE_VALUE]],MIS[[#This Row],[LIVE_VALUE]]-MIS[[#This Row],[VALUE]])</f>
        <v>0</v>
      </c>
      <c r="AH5308" t="str" cm="1">
        <f t="array" ref="AH53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8" t="str">
        <f>MIS[[#This Row],[TRADING SYMBOL]]</f>
        <v>NIFTY2552226300CE</v>
      </c>
      <c r="AJ5308" t="str">
        <f>IF(RIGHT(MIS[[#This Row],[Main/Hedge]],4)="MAIN","MAIN","HEDGE")</f>
        <v>HEDGE</v>
      </c>
      <c r="AK5308" t="str" cm="1">
        <f t="array" ref="AK5308">_xlfn._xlws.FILTER(Table4[Column1],ISNUMBER(SEARCH(Table4[Column1],MIS[[#This Row],[OrderUniqueIdentifier]])),"")</f>
        <v>LONGSHORT</v>
      </c>
    </row>
    <row r="5309" spans="1:37" x14ac:dyDescent="0.25">
      <c r="A5309" t="s">
        <v>179</v>
      </c>
      <c r="B5309" t="s">
        <v>1478</v>
      </c>
      <c r="C5309" t="s">
        <v>9396</v>
      </c>
      <c r="D5309" t="s">
        <v>72</v>
      </c>
      <c r="E5309" t="s">
        <v>456</v>
      </c>
      <c r="F5309" t="s">
        <v>73</v>
      </c>
      <c r="G5309" t="s">
        <v>74</v>
      </c>
      <c r="H5309" t="s">
        <v>75</v>
      </c>
      <c r="I5309" t="s">
        <v>76</v>
      </c>
      <c r="J5309" t="s">
        <v>77</v>
      </c>
      <c r="K5309">
        <v>150</v>
      </c>
      <c r="L5309" t="s">
        <v>77</v>
      </c>
      <c r="M5309" t="s">
        <v>78</v>
      </c>
      <c r="N5309" t="s">
        <v>1565</v>
      </c>
      <c r="O5309" t="s">
        <v>9394</v>
      </c>
      <c r="P5309" t="s">
        <v>9394</v>
      </c>
      <c r="Q5309" t="s">
        <v>458</v>
      </c>
      <c r="R5309" t="s">
        <v>79</v>
      </c>
      <c r="S5309" t="s">
        <v>25</v>
      </c>
      <c r="T5309" t="s">
        <v>459</v>
      </c>
      <c r="U5309" t="s">
        <v>43</v>
      </c>
      <c r="V5309" t="s">
        <v>80</v>
      </c>
      <c r="W5309">
        <v>26300</v>
      </c>
      <c r="X5309" t="s">
        <v>81</v>
      </c>
      <c r="Y5309">
        <v>150</v>
      </c>
      <c r="Z5309" t="s">
        <v>9395</v>
      </c>
      <c r="AA5309" t="s">
        <v>9395</v>
      </c>
      <c r="AB5309" t="s">
        <v>83</v>
      </c>
      <c r="AC5309" t="s">
        <v>84</v>
      </c>
      <c r="AD5309">
        <f>_xlfn.XLOOKUP(MIS[[#This Row],[TRADING SYMBOL]],[1]Sheet1!$D:$D,[1]Sheet1!$C:$C)</f>
        <v>3.7</v>
      </c>
      <c r="AE5309">
        <f>MIS[[#This Row],[OrderAverageTradedPrice]]*MIS[[#This Row],[OrderQuantity]]</f>
        <v>555</v>
      </c>
      <c r="AF5309">
        <f>MIS[[#This Row],[LTP]]*MIS[[#This Row],[OrderQuantity]]</f>
        <v>555</v>
      </c>
      <c r="AG5309">
        <f>IF(MIS[[#This Row],[OrderSide]]="SELL",MIS[[#This Row],[VALUE]]-MIS[[#This Row],[LIVE_VALUE]],MIS[[#This Row],[LIVE_VALUE]]-MIS[[#This Row],[VALUE]])</f>
        <v>0</v>
      </c>
      <c r="AH5309" t="str" cm="1">
        <f t="array" ref="AH5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9" t="str">
        <f>MIS[[#This Row],[TRADING SYMBOL]]</f>
        <v>NIFTY2552226300CE</v>
      </c>
      <c r="AJ5309" t="str">
        <f>IF(RIGHT(MIS[[#This Row],[Main/Hedge]],4)="MAIN","MAIN","HEDGE")</f>
        <v>HEDGE</v>
      </c>
      <c r="AK5309" t="str" cm="1">
        <f t="array" ref="AK5309">_xlfn._xlws.FILTER(Table4[Column1],ISNUMBER(SEARCH(Table4[Column1],MIS[[#This Row],[OrderUniqueIdentifier]])),"")</f>
        <v>LONGSHORT</v>
      </c>
    </row>
    <row r="5310" spans="1:37" x14ac:dyDescent="0.25">
      <c r="A5310" t="s">
        <v>179</v>
      </c>
      <c r="B5310" t="s">
        <v>1497</v>
      </c>
      <c r="C5310" t="s">
        <v>9398</v>
      </c>
      <c r="D5310" t="s">
        <v>72</v>
      </c>
      <c r="E5310" t="s">
        <v>456</v>
      </c>
      <c r="F5310" t="s">
        <v>73</v>
      </c>
      <c r="G5310" t="s">
        <v>74</v>
      </c>
      <c r="H5310" t="s">
        <v>75</v>
      </c>
      <c r="I5310" t="s">
        <v>76</v>
      </c>
      <c r="J5310" t="s">
        <v>77</v>
      </c>
      <c r="K5310">
        <v>150</v>
      </c>
      <c r="L5310" t="s">
        <v>77</v>
      </c>
      <c r="M5310" t="s">
        <v>78</v>
      </c>
      <c r="N5310" t="s">
        <v>1565</v>
      </c>
      <c r="O5310" t="s">
        <v>9394</v>
      </c>
      <c r="P5310" t="s">
        <v>9394</v>
      </c>
      <c r="Q5310" t="s">
        <v>458</v>
      </c>
      <c r="R5310" t="s">
        <v>79</v>
      </c>
      <c r="S5310" t="s">
        <v>25</v>
      </c>
      <c r="T5310" t="s">
        <v>459</v>
      </c>
      <c r="U5310" t="s">
        <v>43</v>
      </c>
      <c r="V5310" t="s">
        <v>80</v>
      </c>
      <c r="W5310">
        <v>26300</v>
      </c>
      <c r="X5310" t="s">
        <v>81</v>
      </c>
      <c r="Y5310">
        <v>150</v>
      </c>
      <c r="Z5310" t="s">
        <v>9395</v>
      </c>
      <c r="AA5310" t="s">
        <v>9395</v>
      </c>
      <c r="AB5310" t="s">
        <v>83</v>
      </c>
      <c r="AC5310" t="s">
        <v>84</v>
      </c>
      <c r="AD5310">
        <f>_xlfn.XLOOKUP(MIS[[#This Row],[TRADING SYMBOL]],[1]Sheet1!$D:$D,[1]Sheet1!$C:$C)</f>
        <v>3.7</v>
      </c>
      <c r="AE5310">
        <f>MIS[[#This Row],[OrderAverageTradedPrice]]*MIS[[#This Row],[OrderQuantity]]</f>
        <v>555</v>
      </c>
      <c r="AF5310">
        <f>MIS[[#This Row],[LTP]]*MIS[[#This Row],[OrderQuantity]]</f>
        <v>555</v>
      </c>
      <c r="AG5310">
        <f>IF(MIS[[#This Row],[OrderSide]]="SELL",MIS[[#This Row],[VALUE]]-MIS[[#This Row],[LIVE_VALUE]],MIS[[#This Row],[LIVE_VALUE]]-MIS[[#This Row],[VALUE]])</f>
        <v>0</v>
      </c>
      <c r="AH5310" t="str" cm="1">
        <f t="array" ref="AH53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0" t="str">
        <f>MIS[[#This Row],[TRADING SYMBOL]]</f>
        <v>NIFTY2552226300CE</v>
      </c>
      <c r="AJ5310" t="str">
        <f>IF(RIGHT(MIS[[#This Row],[Main/Hedge]],4)="MAIN","MAIN","HEDGE")</f>
        <v>HEDGE</v>
      </c>
      <c r="AK5310" t="str" cm="1">
        <f t="array" ref="AK5310">_xlfn._xlws.FILTER(Table4[Column1],ISNUMBER(SEARCH(Table4[Column1],MIS[[#This Row],[OrderUniqueIdentifier]])),"")</f>
        <v>LONGSHORT</v>
      </c>
    </row>
    <row r="5311" spans="1:37" x14ac:dyDescent="0.25">
      <c r="A5311" t="s">
        <v>1414</v>
      </c>
      <c r="B5311" t="s">
        <v>1415</v>
      </c>
      <c r="C5311" t="s">
        <v>9389</v>
      </c>
      <c r="D5311" t="s">
        <v>72</v>
      </c>
      <c r="E5311" t="s">
        <v>1336</v>
      </c>
      <c r="F5311" t="s">
        <v>73</v>
      </c>
      <c r="G5311" t="s">
        <v>74</v>
      </c>
      <c r="H5311" t="s">
        <v>75</v>
      </c>
      <c r="I5311" t="s">
        <v>76</v>
      </c>
      <c r="J5311" t="s">
        <v>77</v>
      </c>
      <c r="K5311">
        <v>750</v>
      </c>
      <c r="L5311" t="s">
        <v>77</v>
      </c>
      <c r="M5311" t="s">
        <v>78</v>
      </c>
      <c r="N5311" t="s">
        <v>9390</v>
      </c>
      <c r="O5311" t="s">
        <v>9385</v>
      </c>
      <c r="P5311" t="s">
        <v>9391</v>
      </c>
      <c r="Q5311" t="s">
        <v>1338</v>
      </c>
      <c r="R5311" t="s">
        <v>79</v>
      </c>
      <c r="S5311" t="s">
        <v>299</v>
      </c>
      <c r="T5311" t="s">
        <v>1339</v>
      </c>
      <c r="U5311" t="s">
        <v>43</v>
      </c>
      <c r="V5311" t="s">
        <v>80</v>
      </c>
      <c r="W5311">
        <v>25500</v>
      </c>
      <c r="X5311" t="s">
        <v>81</v>
      </c>
      <c r="Y5311">
        <v>750</v>
      </c>
      <c r="Z5311" t="s">
        <v>9386</v>
      </c>
      <c r="AA5311" t="s">
        <v>9392</v>
      </c>
      <c r="AB5311" t="s">
        <v>83</v>
      </c>
      <c r="AC5311" t="s">
        <v>84</v>
      </c>
      <c r="AD5311">
        <f>_xlfn.XLOOKUP(MIS[[#This Row],[TRADING SYMBOL]],[1]Sheet1!$D:$D,[1]Sheet1!$C:$C)</f>
        <v>36.85</v>
      </c>
      <c r="AE5311">
        <f>MIS[[#This Row],[OrderAverageTradedPrice]]*MIS[[#This Row],[OrderQuantity]]</f>
        <v>29883.75</v>
      </c>
      <c r="AF5311">
        <f>MIS[[#This Row],[LTP]]*MIS[[#This Row],[OrderQuantity]]</f>
        <v>27637.5</v>
      </c>
      <c r="AG5311">
        <f>IF(MIS[[#This Row],[OrderSide]]="SELL",MIS[[#This Row],[VALUE]]-MIS[[#This Row],[LIVE_VALUE]],MIS[[#This Row],[LIVE_VALUE]]-MIS[[#This Row],[VALUE]])</f>
        <v>-2246.25</v>
      </c>
      <c r="AH5311" t="str" cm="1">
        <f t="array" ref="AH5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1" t="str">
        <f>MIS[[#This Row],[TRADING SYMBOL]]</f>
        <v>NIFTY2552225500CE</v>
      </c>
      <c r="AJ5311" t="str">
        <f>IF(RIGHT(MIS[[#This Row],[Main/Hedge]],4)="MAIN","MAIN","HEDGE")</f>
        <v>HEDGE</v>
      </c>
      <c r="AK5311" t="str" cm="1">
        <f t="array" ref="AK5311">_xlfn._xlws.FILTER(Table4[Column1],ISNUMBER(SEARCH(Table4[Column1],MIS[[#This Row],[OrderUniqueIdentifier]])),"")</f>
        <v>LONGSHORT</v>
      </c>
    </row>
    <row r="5312" spans="1:37" x14ac:dyDescent="0.25">
      <c r="A5312" t="s">
        <v>1374</v>
      </c>
      <c r="B5312" t="s">
        <v>1375</v>
      </c>
      <c r="C5312" t="s">
        <v>9383</v>
      </c>
      <c r="D5312" t="s">
        <v>72</v>
      </c>
      <c r="E5312" t="s">
        <v>1336</v>
      </c>
      <c r="F5312" t="s">
        <v>73</v>
      </c>
      <c r="G5312" t="s">
        <v>74</v>
      </c>
      <c r="H5312" t="s">
        <v>75</v>
      </c>
      <c r="I5312" t="s">
        <v>76</v>
      </c>
      <c r="J5312" t="s">
        <v>77</v>
      </c>
      <c r="K5312">
        <v>375</v>
      </c>
      <c r="L5312" t="s">
        <v>77</v>
      </c>
      <c r="M5312" t="s">
        <v>78</v>
      </c>
      <c r="N5312" t="s">
        <v>9384</v>
      </c>
      <c r="O5312" t="s">
        <v>9385</v>
      </c>
      <c r="P5312" t="s">
        <v>9385</v>
      </c>
      <c r="Q5312" t="s">
        <v>1338</v>
      </c>
      <c r="R5312" t="s">
        <v>79</v>
      </c>
      <c r="S5312" t="s">
        <v>299</v>
      </c>
      <c r="T5312" t="s">
        <v>1339</v>
      </c>
      <c r="U5312" t="s">
        <v>43</v>
      </c>
      <c r="V5312" t="s">
        <v>80</v>
      </c>
      <c r="W5312">
        <v>25500</v>
      </c>
      <c r="X5312" t="s">
        <v>81</v>
      </c>
      <c r="Y5312">
        <v>375</v>
      </c>
      <c r="Z5312" t="s">
        <v>9386</v>
      </c>
      <c r="AA5312" t="s">
        <v>9386</v>
      </c>
      <c r="AB5312" t="s">
        <v>83</v>
      </c>
      <c r="AC5312" t="s">
        <v>84</v>
      </c>
      <c r="AD5312">
        <f>_xlfn.XLOOKUP(MIS[[#This Row],[TRADING SYMBOL]],[1]Sheet1!$D:$D,[1]Sheet1!$C:$C)</f>
        <v>36.85</v>
      </c>
      <c r="AE5312">
        <f>MIS[[#This Row],[OrderAverageTradedPrice]]*MIS[[#This Row],[OrderQuantity]]</f>
        <v>14906.25</v>
      </c>
      <c r="AF5312">
        <f>MIS[[#This Row],[LTP]]*MIS[[#This Row],[OrderQuantity]]</f>
        <v>13818.75</v>
      </c>
      <c r="AG5312">
        <f>IF(MIS[[#This Row],[OrderSide]]="SELL",MIS[[#This Row],[VALUE]]-MIS[[#This Row],[LIVE_VALUE]],MIS[[#This Row],[LIVE_VALUE]]-MIS[[#This Row],[VALUE]])</f>
        <v>-1087.5</v>
      </c>
      <c r="AH5312" t="str" cm="1">
        <f t="array" ref="AH5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2" t="str">
        <f>MIS[[#This Row],[TRADING SYMBOL]]</f>
        <v>NIFTY2552225500CE</v>
      </c>
      <c r="AJ5312" t="str">
        <f>IF(RIGHT(MIS[[#This Row],[Main/Hedge]],4)="MAIN","MAIN","HEDGE")</f>
        <v>HEDGE</v>
      </c>
      <c r="AK5312" t="str" cm="1">
        <f t="array" ref="AK5312">_xlfn._xlws.FILTER(Table4[Column1],ISNUMBER(SEARCH(Table4[Column1],MIS[[#This Row],[OrderUniqueIdentifier]])),"")</f>
        <v>LONGSHORT</v>
      </c>
    </row>
    <row r="5313" spans="1:37" x14ac:dyDescent="0.25">
      <c r="A5313" t="s">
        <v>1374</v>
      </c>
      <c r="B5313" t="s">
        <v>1395</v>
      </c>
      <c r="C5313" t="s">
        <v>9387</v>
      </c>
      <c r="D5313" t="s">
        <v>72</v>
      </c>
      <c r="E5313" t="s">
        <v>1336</v>
      </c>
      <c r="F5313" t="s">
        <v>73</v>
      </c>
      <c r="G5313" t="s">
        <v>74</v>
      </c>
      <c r="H5313" t="s">
        <v>75</v>
      </c>
      <c r="I5313" t="s">
        <v>76</v>
      </c>
      <c r="J5313" t="s">
        <v>77</v>
      </c>
      <c r="K5313">
        <v>1725</v>
      </c>
      <c r="L5313" t="s">
        <v>77</v>
      </c>
      <c r="M5313" t="s">
        <v>78</v>
      </c>
      <c r="N5313" t="s">
        <v>9388</v>
      </c>
      <c r="O5313" t="s">
        <v>9385</v>
      </c>
      <c r="P5313" t="s">
        <v>9385</v>
      </c>
      <c r="Q5313" t="s">
        <v>1338</v>
      </c>
      <c r="R5313" t="s">
        <v>79</v>
      </c>
      <c r="S5313" t="s">
        <v>299</v>
      </c>
      <c r="T5313" t="s">
        <v>1339</v>
      </c>
      <c r="U5313" t="s">
        <v>43</v>
      </c>
      <c r="V5313" t="s">
        <v>80</v>
      </c>
      <c r="W5313">
        <v>25500</v>
      </c>
      <c r="X5313" t="s">
        <v>81</v>
      </c>
      <c r="Y5313">
        <v>1725</v>
      </c>
      <c r="Z5313" t="s">
        <v>9386</v>
      </c>
      <c r="AA5313" t="s">
        <v>9386</v>
      </c>
      <c r="AB5313" t="s">
        <v>83</v>
      </c>
      <c r="AC5313" t="s">
        <v>84</v>
      </c>
      <c r="AD5313">
        <f>_xlfn.XLOOKUP(MIS[[#This Row],[TRADING SYMBOL]],[1]Sheet1!$D:$D,[1]Sheet1!$C:$C)</f>
        <v>36.85</v>
      </c>
      <c r="AE5313">
        <f>MIS[[#This Row],[OrderAverageTradedPrice]]*MIS[[#This Row],[OrderQuantity]]</f>
        <v>68546.249999999956</v>
      </c>
      <c r="AF5313">
        <f>MIS[[#This Row],[LTP]]*MIS[[#This Row],[OrderQuantity]]</f>
        <v>63566.25</v>
      </c>
      <c r="AG5313">
        <f>IF(MIS[[#This Row],[OrderSide]]="SELL",MIS[[#This Row],[VALUE]]-MIS[[#This Row],[LIVE_VALUE]],MIS[[#This Row],[LIVE_VALUE]]-MIS[[#This Row],[VALUE]])</f>
        <v>-4979.9999999999563</v>
      </c>
      <c r="AH5313" t="str" cm="1">
        <f t="array" ref="AH5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3" t="str">
        <f>MIS[[#This Row],[TRADING SYMBOL]]</f>
        <v>NIFTY2552225500CE</v>
      </c>
      <c r="AJ5313" t="str">
        <f>IF(RIGHT(MIS[[#This Row],[Main/Hedge]],4)="MAIN","MAIN","HEDGE")</f>
        <v>HEDGE</v>
      </c>
      <c r="AK5313" t="str" cm="1">
        <f t="array" ref="AK5313">_xlfn._xlws.FILTER(Table4[Column1],ISNUMBER(SEARCH(Table4[Column1],MIS[[#This Row],[OrderUniqueIdentifier]])),"")</f>
        <v>LONGSHORT</v>
      </c>
    </row>
    <row r="5314" spans="1:37" x14ac:dyDescent="0.25">
      <c r="A5314" t="s">
        <v>292</v>
      </c>
      <c r="B5314" t="s">
        <v>293</v>
      </c>
      <c r="C5314" t="s">
        <v>9400</v>
      </c>
      <c r="D5314" t="s">
        <v>72</v>
      </c>
      <c r="E5314" t="s">
        <v>1336</v>
      </c>
      <c r="F5314" t="s">
        <v>73</v>
      </c>
      <c r="G5314" t="s">
        <v>74</v>
      </c>
      <c r="H5314" t="s">
        <v>75</v>
      </c>
      <c r="I5314" t="s">
        <v>76</v>
      </c>
      <c r="J5314" t="s">
        <v>77</v>
      </c>
      <c r="K5314">
        <v>375</v>
      </c>
      <c r="L5314" t="s">
        <v>77</v>
      </c>
      <c r="M5314" t="s">
        <v>78</v>
      </c>
      <c r="N5314" t="s">
        <v>9384</v>
      </c>
      <c r="O5314" t="s">
        <v>9385</v>
      </c>
      <c r="P5314" t="s">
        <v>9385</v>
      </c>
      <c r="Q5314" t="s">
        <v>1338</v>
      </c>
      <c r="R5314" t="s">
        <v>79</v>
      </c>
      <c r="S5314" t="s">
        <v>299</v>
      </c>
      <c r="T5314" t="s">
        <v>1339</v>
      </c>
      <c r="U5314" t="s">
        <v>43</v>
      </c>
      <c r="V5314" t="s">
        <v>80</v>
      </c>
      <c r="W5314">
        <v>25500</v>
      </c>
      <c r="X5314" t="s">
        <v>81</v>
      </c>
      <c r="Y5314">
        <v>375</v>
      </c>
      <c r="Z5314" t="s">
        <v>9386</v>
      </c>
      <c r="AA5314" t="s">
        <v>9386</v>
      </c>
      <c r="AB5314" t="s">
        <v>83</v>
      </c>
      <c r="AC5314" t="s">
        <v>84</v>
      </c>
      <c r="AD5314">
        <f>_xlfn.XLOOKUP(MIS[[#This Row],[TRADING SYMBOL]],[1]Sheet1!$D:$D,[1]Sheet1!$C:$C)</f>
        <v>36.85</v>
      </c>
      <c r="AE5314">
        <f>MIS[[#This Row],[OrderAverageTradedPrice]]*MIS[[#This Row],[OrderQuantity]]</f>
        <v>14906.25</v>
      </c>
      <c r="AF5314">
        <f>MIS[[#This Row],[LTP]]*MIS[[#This Row],[OrderQuantity]]</f>
        <v>13818.75</v>
      </c>
      <c r="AG5314">
        <f>IF(MIS[[#This Row],[OrderSide]]="SELL",MIS[[#This Row],[VALUE]]-MIS[[#This Row],[LIVE_VALUE]],MIS[[#This Row],[LIVE_VALUE]]-MIS[[#This Row],[VALUE]])</f>
        <v>-1087.5</v>
      </c>
      <c r="AH5314" t="str" cm="1">
        <f t="array" ref="AH5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4" t="str">
        <f>MIS[[#This Row],[TRADING SYMBOL]]</f>
        <v>NIFTY2552225500CE</v>
      </c>
      <c r="AJ5314" t="str">
        <f>IF(RIGHT(MIS[[#This Row],[Main/Hedge]],4)="MAIN","MAIN","HEDGE")</f>
        <v>HEDGE</v>
      </c>
      <c r="AK5314" t="str" cm="1">
        <f t="array" ref="AK5314">_xlfn._xlws.FILTER(Table4[Column1],ISNUMBER(SEARCH(Table4[Column1],MIS[[#This Row],[OrderUniqueIdentifier]])),"")</f>
        <v>LONGSHORT</v>
      </c>
    </row>
    <row r="5315" spans="1:37" x14ac:dyDescent="0.25">
      <c r="A5315" t="s">
        <v>378</v>
      </c>
      <c r="B5315" t="s">
        <v>379</v>
      </c>
      <c r="C5315" t="s">
        <v>2910</v>
      </c>
      <c r="D5315" t="s">
        <v>72</v>
      </c>
      <c r="E5315" t="s">
        <v>1336</v>
      </c>
      <c r="F5315" t="s">
        <v>73</v>
      </c>
      <c r="G5315" t="s">
        <v>74</v>
      </c>
      <c r="H5315" t="s">
        <v>93</v>
      </c>
      <c r="I5315" t="s">
        <v>76</v>
      </c>
      <c r="J5315" t="s">
        <v>9403</v>
      </c>
      <c r="K5315">
        <v>225</v>
      </c>
      <c r="L5315" t="s">
        <v>77</v>
      </c>
      <c r="M5315" t="s">
        <v>78</v>
      </c>
      <c r="N5315" t="s">
        <v>9403</v>
      </c>
      <c r="O5315" t="s">
        <v>9313</v>
      </c>
      <c r="P5315" t="s">
        <v>9385</v>
      </c>
      <c r="Q5315" t="s">
        <v>1338</v>
      </c>
      <c r="R5315" t="s">
        <v>79</v>
      </c>
      <c r="S5315" t="s">
        <v>25</v>
      </c>
      <c r="T5315" t="s">
        <v>1339</v>
      </c>
      <c r="U5315" t="s">
        <v>43</v>
      </c>
      <c r="V5315" t="s">
        <v>80</v>
      </c>
      <c r="W5315">
        <v>25500</v>
      </c>
      <c r="X5315" t="s">
        <v>81</v>
      </c>
      <c r="Y5315">
        <v>225</v>
      </c>
      <c r="Z5315" t="s">
        <v>9314</v>
      </c>
      <c r="AA5315" t="s">
        <v>9386</v>
      </c>
      <c r="AB5315" t="s">
        <v>83</v>
      </c>
      <c r="AC5315" t="s">
        <v>84</v>
      </c>
      <c r="AD5315">
        <f>_xlfn.XLOOKUP(MIS[[#This Row],[TRADING SYMBOL]],[1]Sheet1!$D:$D,[1]Sheet1!$C:$C)</f>
        <v>36.85</v>
      </c>
      <c r="AE5315">
        <f>MIS[[#This Row],[OrderAverageTradedPrice]]*MIS[[#This Row],[OrderQuantity]]</f>
        <v>8932.5</v>
      </c>
      <c r="AF5315">
        <f>MIS[[#This Row],[LTP]]*MIS[[#This Row],[OrderQuantity]]</f>
        <v>8291.25</v>
      </c>
      <c r="AG5315">
        <f>IF(MIS[[#This Row],[OrderSide]]="SELL",MIS[[#This Row],[VALUE]]-MIS[[#This Row],[LIVE_VALUE]],MIS[[#This Row],[LIVE_VALUE]]-MIS[[#This Row],[VALUE]])</f>
        <v>-641.25</v>
      </c>
      <c r="AH5315" t="str" cm="1">
        <f t="array" ref="AH5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5" t="str">
        <f>MIS[[#This Row],[TRADING SYMBOL]]</f>
        <v>NIFTY2552225500CE</v>
      </c>
      <c r="AJ5315" t="str">
        <f>IF(RIGHT(MIS[[#This Row],[Main/Hedge]],4)="MAIN","MAIN","HEDGE")</f>
        <v>HEDGE</v>
      </c>
      <c r="AK5315" t="str" cm="1">
        <f t="array" ref="AK5315">_xlfn._xlws.FILTER(Table4[Column1],ISNUMBER(SEARCH(Table4[Column1],MIS[[#This Row],[OrderUniqueIdentifier]])),"")</f>
        <v>LONGSHORT</v>
      </c>
    </row>
    <row r="5316" spans="1:37" x14ac:dyDescent="0.25">
      <c r="A5316" t="s">
        <v>71</v>
      </c>
      <c r="B5316" t="s">
        <v>454</v>
      </c>
      <c r="C5316" t="s">
        <v>9404</v>
      </c>
      <c r="D5316" t="s">
        <v>72</v>
      </c>
      <c r="E5316" t="s">
        <v>2904</v>
      </c>
      <c r="F5316" t="s">
        <v>73</v>
      </c>
      <c r="G5316" t="s">
        <v>74</v>
      </c>
      <c r="H5316" t="s">
        <v>93</v>
      </c>
      <c r="I5316" t="s">
        <v>76</v>
      </c>
      <c r="J5316" t="s">
        <v>9405</v>
      </c>
      <c r="K5316">
        <v>225</v>
      </c>
      <c r="L5316" t="s">
        <v>77</v>
      </c>
      <c r="M5316" t="s">
        <v>78</v>
      </c>
      <c r="N5316" t="s">
        <v>5533</v>
      </c>
      <c r="O5316" t="s">
        <v>8999</v>
      </c>
      <c r="P5316" t="s">
        <v>9406</v>
      </c>
      <c r="Q5316" t="s">
        <v>2907</v>
      </c>
      <c r="R5316" t="s">
        <v>79</v>
      </c>
      <c r="S5316" t="s">
        <v>24</v>
      </c>
      <c r="T5316" t="s">
        <v>2908</v>
      </c>
      <c r="U5316" t="s">
        <v>43</v>
      </c>
      <c r="V5316" t="s">
        <v>80</v>
      </c>
      <c r="W5316">
        <v>25050</v>
      </c>
      <c r="X5316" t="s">
        <v>81</v>
      </c>
      <c r="Y5316">
        <v>225</v>
      </c>
      <c r="Z5316" t="s">
        <v>9000</v>
      </c>
      <c r="AA5316" t="s">
        <v>9407</v>
      </c>
      <c r="AB5316" t="s">
        <v>90</v>
      </c>
      <c r="AC5316" t="s">
        <v>84</v>
      </c>
      <c r="AD5316">
        <f>_xlfn.XLOOKUP(MIS[[#This Row],[TRADING SYMBOL]],[1]Sheet1!$D:$D,[1]Sheet1!$C:$C)</f>
        <v>160.9</v>
      </c>
      <c r="AE5316">
        <f>MIS[[#This Row],[OrderAverageTradedPrice]]*MIS[[#This Row],[OrderQuantity]]</f>
        <v>41850</v>
      </c>
      <c r="AF5316">
        <f>MIS[[#This Row],[LTP]]*MIS[[#This Row],[OrderQuantity]]</f>
        <v>36202.5</v>
      </c>
      <c r="AG5316">
        <f>IF(MIS[[#This Row],[OrderSide]]="SELL",MIS[[#This Row],[VALUE]]-MIS[[#This Row],[LIVE_VALUE]],MIS[[#This Row],[LIVE_VALUE]]-MIS[[#This Row],[VALUE]])</f>
        <v>-5647.5</v>
      </c>
      <c r="AH5316" t="str" cm="1">
        <f t="array" ref="AH5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6" t="str">
        <f>MIS[[#This Row],[TRADING SYMBOL]]</f>
        <v>NIFTY2552225050CE</v>
      </c>
      <c r="AJ5316" t="str">
        <f>IF(RIGHT(MIS[[#This Row],[Main/Hedge]],4)="MAIN","MAIN","HEDGE")</f>
        <v>MAIN</v>
      </c>
      <c r="AK5316" t="str" cm="1">
        <f t="array" ref="AK5316">_xlfn._xlws.FILTER(Table4[Column1],ISNUMBER(SEARCH(Table4[Column1],MIS[[#This Row],[OrderUniqueIdentifier]])),"")</f>
        <v>VWAP</v>
      </c>
    </row>
    <row r="5317" spans="1:37" x14ac:dyDescent="0.25">
      <c r="A5317" t="s">
        <v>71</v>
      </c>
      <c r="B5317" t="s">
        <v>482</v>
      </c>
      <c r="C5317" t="s">
        <v>9408</v>
      </c>
      <c r="D5317" t="s">
        <v>72</v>
      </c>
      <c r="E5317" t="s">
        <v>2904</v>
      </c>
      <c r="F5317" t="s">
        <v>73</v>
      </c>
      <c r="G5317" t="s">
        <v>74</v>
      </c>
      <c r="H5317" t="s">
        <v>93</v>
      </c>
      <c r="I5317" t="s">
        <v>76</v>
      </c>
      <c r="J5317" t="s">
        <v>9405</v>
      </c>
      <c r="K5317">
        <v>225</v>
      </c>
      <c r="L5317" t="s">
        <v>77</v>
      </c>
      <c r="M5317" t="s">
        <v>78</v>
      </c>
      <c r="N5317" t="s">
        <v>5533</v>
      </c>
      <c r="O5317" t="s">
        <v>8999</v>
      </c>
      <c r="P5317" t="s">
        <v>9406</v>
      </c>
      <c r="Q5317" t="s">
        <v>2907</v>
      </c>
      <c r="R5317" t="s">
        <v>79</v>
      </c>
      <c r="S5317" t="s">
        <v>24</v>
      </c>
      <c r="T5317" t="s">
        <v>2908</v>
      </c>
      <c r="U5317" t="s">
        <v>43</v>
      </c>
      <c r="V5317" t="s">
        <v>80</v>
      </c>
      <c r="W5317">
        <v>25050</v>
      </c>
      <c r="X5317" t="s">
        <v>81</v>
      </c>
      <c r="Y5317">
        <v>225</v>
      </c>
      <c r="Z5317" t="s">
        <v>9000</v>
      </c>
      <c r="AA5317" t="s">
        <v>9407</v>
      </c>
      <c r="AB5317" t="s">
        <v>90</v>
      </c>
      <c r="AC5317" t="s">
        <v>84</v>
      </c>
      <c r="AD5317">
        <f>_xlfn.XLOOKUP(MIS[[#This Row],[TRADING SYMBOL]],[1]Sheet1!$D:$D,[1]Sheet1!$C:$C)</f>
        <v>160.9</v>
      </c>
      <c r="AE5317">
        <f>MIS[[#This Row],[OrderAverageTradedPrice]]*MIS[[#This Row],[OrderQuantity]]</f>
        <v>41850</v>
      </c>
      <c r="AF5317">
        <f>MIS[[#This Row],[LTP]]*MIS[[#This Row],[OrderQuantity]]</f>
        <v>36202.5</v>
      </c>
      <c r="AG5317">
        <f>IF(MIS[[#This Row],[OrderSide]]="SELL",MIS[[#This Row],[VALUE]]-MIS[[#This Row],[LIVE_VALUE]],MIS[[#This Row],[LIVE_VALUE]]-MIS[[#This Row],[VALUE]])</f>
        <v>-5647.5</v>
      </c>
      <c r="AH5317" t="str" cm="1">
        <f t="array" ref="AH5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7" t="str">
        <f>MIS[[#This Row],[TRADING SYMBOL]]</f>
        <v>NIFTY2552225050CE</v>
      </c>
      <c r="AJ5317" t="str">
        <f>IF(RIGHT(MIS[[#This Row],[Main/Hedge]],4)="MAIN","MAIN","HEDGE")</f>
        <v>MAIN</v>
      </c>
      <c r="AK5317" t="str" cm="1">
        <f t="array" ref="AK5317">_xlfn._xlws.FILTER(Table4[Column1],ISNUMBER(SEARCH(Table4[Column1],MIS[[#This Row],[OrderUniqueIdentifier]])),"")</f>
        <v>VWAP</v>
      </c>
    </row>
    <row r="5318" spans="1:37" x14ac:dyDescent="0.25">
      <c r="A5318" t="s">
        <v>71</v>
      </c>
      <c r="B5318" t="s">
        <v>491</v>
      </c>
      <c r="C5318" t="s">
        <v>9409</v>
      </c>
      <c r="D5318" t="s">
        <v>72</v>
      </c>
      <c r="E5318" t="s">
        <v>2904</v>
      </c>
      <c r="F5318" t="s">
        <v>73</v>
      </c>
      <c r="G5318" t="s">
        <v>74</v>
      </c>
      <c r="H5318" t="s">
        <v>93</v>
      </c>
      <c r="I5318" t="s">
        <v>76</v>
      </c>
      <c r="J5318" t="s">
        <v>9405</v>
      </c>
      <c r="K5318">
        <v>675</v>
      </c>
      <c r="L5318" t="s">
        <v>77</v>
      </c>
      <c r="M5318" t="s">
        <v>78</v>
      </c>
      <c r="N5318" t="s">
        <v>9410</v>
      </c>
      <c r="O5318" t="s">
        <v>9003</v>
      </c>
      <c r="P5318" t="s">
        <v>9406</v>
      </c>
      <c r="Q5318" t="s">
        <v>2907</v>
      </c>
      <c r="R5318" t="s">
        <v>79</v>
      </c>
      <c r="S5318" t="s">
        <v>24</v>
      </c>
      <c r="T5318" t="s">
        <v>2908</v>
      </c>
      <c r="U5318" t="s">
        <v>43</v>
      </c>
      <c r="V5318" t="s">
        <v>80</v>
      </c>
      <c r="W5318">
        <v>25050</v>
      </c>
      <c r="X5318" t="s">
        <v>81</v>
      </c>
      <c r="Y5318">
        <v>675</v>
      </c>
      <c r="Z5318" t="s">
        <v>9004</v>
      </c>
      <c r="AA5318" t="s">
        <v>9407</v>
      </c>
      <c r="AB5318" t="s">
        <v>90</v>
      </c>
      <c r="AC5318" t="s">
        <v>84</v>
      </c>
      <c r="AD5318">
        <f>_xlfn.XLOOKUP(MIS[[#This Row],[TRADING SYMBOL]],[1]Sheet1!$D:$D,[1]Sheet1!$C:$C)</f>
        <v>160.9</v>
      </c>
      <c r="AE5318">
        <f>MIS[[#This Row],[OrderAverageTradedPrice]]*MIS[[#This Row],[OrderQuantity]]</f>
        <v>122283.74999999993</v>
      </c>
      <c r="AF5318">
        <f>MIS[[#This Row],[LTP]]*MIS[[#This Row],[OrderQuantity]]</f>
        <v>108607.5</v>
      </c>
      <c r="AG5318">
        <f>IF(MIS[[#This Row],[OrderSide]]="SELL",MIS[[#This Row],[VALUE]]-MIS[[#This Row],[LIVE_VALUE]],MIS[[#This Row],[LIVE_VALUE]]-MIS[[#This Row],[VALUE]])</f>
        <v>-13676.249999999927</v>
      </c>
      <c r="AH5318" t="str" cm="1">
        <f t="array" ref="AH53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8" t="str">
        <f>MIS[[#This Row],[TRADING SYMBOL]]</f>
        <v>NIFTY2552225050CE</v>
      </c>
      <c r="AJ5318" t="str">
        <f>IF(RIGHT(MIS[[#This Row],[Main/Hedge]],4)="MAIN","MAIN","HEDGE")</f>
        <v>MAIN</v>
      </c>
      <c r="AK5318" t="str" cm="1">
        <f t="array" ref="AK5318">_xlfn._xlws.FILTER(Table4[Column1],ISNUMBER(SEARCH(Table4[Column1],MIS[[#This Row],[OrderUniqueIdentifier]])),"")</f>
        <v>VWAP</v>
      </c>
    </row>
    <row r="5319" spans="1:37" x14ac:dyDescent="0.25">
      <c r="A5319" t="s">
        <v>71</v>
      </c>
      <c r="B5319" t="s">
        <v>515</v>
      </c>
      <c r="C5319" t="s">
        <v>9411</v>
      </c>
      <c r="D5319" t="s">
        <v>72</v>
      </c>
      <c r="E5319" t="s">
        <v>2904</v>
      </c>
      <c r="F5319" t="s">
        <v>73</v>
      </c>
      <c r="G5319" t="s">
        <v>74</v>
      </c>
      <c r="H5319" t="s">
        <v>93</v>
      </c>
      <c r="I5319" t="s">
        <v>76</v>
      </c>
      <c r="J5319" t="s">
        <v>9405</v>
      </c>
      <c r="K5319">
        <v>1050</v>
      </c>
      <c r="L5319" t="s">
        <v>77</v>
      </c>
      <c r="M5319" t="s">
        <v>78</v>
      </c>
      <c r="N5319" t="s">
        <v>7509</v>
      </c>
      <c r="O5319" t="s">
        <v>9007</v>
      </c>
      <c r="P5319" t="s">
        <v>9406</v>
      </c>
      <c r="Q5319" t="s">
        <v>2907</v>
      </c>
      <c r="R5319" t="s">
        <v>79</v>
      </c>
      <c r="S5319" t="s">
        <v>24</v>
      </c>
      <c r="T5319" t="s">
        <v>2908</v>
      </c>
      <c r="U5319" t="s">
        <v>43</v>
      </c>
      <c r="V5319" t="s">
        <v>80</v>
      </c>
      <c r="W5319">
        <v>25050</v>
      </c>
      <c r="X5319" t="s">
        <v>81</v>
      </c>
      <c r="Y5319">
        <v>1050</v>
      </c>
      <c r="Z5319" t="s">
        <v>9008</v>
      </c>
      <c r="AA5319" t="s">
        <v>9407</v>
      </c>
      <c r="AB5319" t="s">
        <v>90</v>
      </c>
      <c r="AC5319" t="s">
        <v>84</v>
      </c>
      <c r="AD5319">
        <f>_xlfn.XLOOKUP(MIS[[#This Row],[TRADING SYMBOL]],[1]Sheet1!$D:$D,[1]Sheet1!$C:$C)</f>
        <v>160.9</v>
      </c>
      <c r="AE5319">
        <f>MIS[[#This Row],[OrderAverageTradedPrice]]*MIS[[#This Row],[OrderQuantity]]</f>
        <v>194250</v>
      </c>
      <c r="AF5319">
        <f>MIS[[#This Row],[LTP]]*MIS[[#This Row],[OrderQuantity]]</f>
        <v>168945</v>
      </c>
      <c r="AG5319">
        <f>IF(MIS[[#This Row],[OrderSide]]="SELL",MIS[[#This Row],[VALUE]]-MIS[[#This Row],[LIVE_VALUE]],MIS[[#This Row],[LIVE_VALUE]]-MIS[[#This Row],[VALUE]])</f>
        <v>-25305</v>
      </c>
      <c r="AH5319" t="str" cm="1">
        <f t="array" ref="AH5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9" t="str">
        <f>MIS[[#This Row],[TRADING SYMBOL]]</f>
        <v>NIFTY2552225050CE</v>
      </c>
      <c r="AJ5319" t="str">
        <f>IF(RIGHT(MIS[[#This Row],[Main/Hedge]],4)="MAIN","MAIN","HEDGE")</f>
        <v>MAIN</v>
      </c>
      <c r="AK5319" t="str" cm="1">
        <f t="array" ref="AK5319">_xlfn._xlws.FILTER(Table4[Column1],ISNUMBER(SEARCH(Table4[Column1],MIS[[#This Row],[OrderUniqueIdentifier]])),"")</f>
        <v>VWAP</v>
      </c>
    </row>
    <row r="5320" spans="1:37" x14ac:dyDescent="0.25">
      <c r="A5320" t="s">
        <v>71</v>
      </c>
      <c r="B5320" t="s">
        <v>529</v>
      </c>
      <c r="C5320" t="s">
        <v>9412</v>
      </c>
      <c r="D5320" t="s">
        <v>72</v>
      </c>
      <c r="E5320" t="s">
        <v>2904</v>
      </c>
      <c r="F5320" t="s">
        <v>73</v>
      </c>
      <c r="G5320" t="s">
        <v>74</v>
      </c>
      <c r="H5320" t="s">
        <v>93</v>
      </c>
      <c r="I5320" t="s">
        <v>76</v>
      </c>
      <c r="J5320" t="s">
        <v>9405</v>
      </c>
      <c r="K5320">
        <v>450</v>
      </c>
      <c r="L5320" t="s">
        <v>77</v>
      </c>
      <c r="M5320" t="s">
        <v>78</v>
      </c>
      <c r="N5320" t="s">
        <v>7509</v>
      </c>
      <c r="O5320" t="s">
        <v>8995</v>
      </c>
      <c r="P5320" t="s">
        <v>9406</v>
      </c>
      <c r="Q5320" t="s">
        <v>2907</v>
      </c>
      <c r="R5320" t="s">
        <v>79</v>
      </c>
      <c r="S5320" t="s">
        <v>24</v>
      </c>
      <c r="T5320" t="s">
        <v>2908</v>
      </c>
      <c r="U5320" t="s">
        <v>43</v>
      </c>
      <c r="V5320" t="s">
        <v>80</v>
      </c>
      <c r="W5320">
        <v>25050</v>
      </c>
      <c r="X5320" t="s">
        <v>81</v>
      </c>
      <c r="Y5320">
        <v>450</v>
      </c>
      <c r="Z5320" t="s">
        <v>8996</v>
      </c>
      <c r="AA5320" t="s">
        <v>9407</v>
      </c>
      <c r="AB5320" t="s">
        <v>90</v>
      </c>
      <c r="AC5320" t="s">
        <v>84</v>
      </c>
      <c r="AD5320">
        <f>_xlfn.XLOOKUP(MIS[[#This Row],[TRADING SYMBOL]],[1]Sheet1!$D:$D,[1]Sheet1!$C:$C)</f>
        <v>160.9</v>
      </c>
      <c r="AE5320">
        <f>MIS[[#This Row],[OrderAverageTradedPrice]]*MIS[[#This Row],[OrderQuantity]]</f>
        <v>83250</v>
      </c>
      <c r="AF5320">
        <f>MIS[[#This Row],[LTP]]*MIS[[#This Row],[OrderQuantity]]</f>
        <v>72405</v>
      </c>
      <c r="AG5320">
        <f>IF(MIS[[#This Row],[OrderSide]]="SELL",MIS[[#This Row],[VALUE]]-MIS[[#This Row],[LIVE_VALUE]],MIS[[#This Row],[LIVE_VALUE]]-MIS[[#This Row],[VALUE]])</f>
        <v>-10845</v>
      </c>
      <c r="AH5320" t="str" cm="1">
        <f t="array" ref="AH5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0" t="str">
        <f>MIS[[#This Row],[TRADING SYMBOL]]</f>
        <v>NIFTY2552225050CE</v>
      </c>
      <c r="AJ5320" t="str">
        <f>IF(RIGHT(MIS[[#This Row],[Main/Hedge]],4)="MAIN","MAIN","HEDGE")</f>
        <v>MAIN</v>
      </c>
      <c r="AK5320" t="str" cm="1">
        <f t="array" ref="AK5320">_xlfn._xlws.FILTER(Table4[Column1],ISNUMBER(SEARCH(Table4[Column1],MIS[[#This Row],[OrderUniqueIdentifier]])),"")</f>
        <v>VWAP</v>
      </c>
    </row>
    <row r="5321" spans="1:37" x14ac:dyDescent="0.25">
      <c r="A5321" t="s">
        <v>71</v>
      </c>
      <c r="B5321" t="s">
        <v>540</v>
      </c>
      <c r="C5321" t="s">
        <v>9413</v>
      </c>
      <c r="D5321" t="s">
        <v>72</v>
      </c>
      <c r="E5321" t="s">
        <v>2904</v>
      </c>
      <c r="F5321" t="s">
        <v>73</v>
      </c>
      <c r="G5321" t="s">
        <v>74</v>
      </c>
      <c r="H5321" t="s">
        <v>93</v>
      </c>
      <c r="I5321" t="s">
        <v>76</v>
      </c>
      <c r="J5321" t="s">
        <v>9405</v>
      </c>
      <c r="K5321">
        <v>225</v>
      </c>
      <c r="L5321" t="s">
        <v>77</v>
      </c>
      <c r="M5321" t="s">
        <v>78</v>
      </c>
      <c r="N5321" t="s">
        <v>5533</v>
      </c>
      <c r="O5321" t="s">
        <v>8999</v>
      </c>
      <c r="P5321" t="s">
        <v>9406</v>
      </c>
      <c r="Q5321" t="s">
        <v>2907</v>
      </c>
      <c r="R5321" t="s">
        <v>79</v>
      </c>
      <c r="S5321" t="s">
        <v>24</v>
      </c>
      <c r="T5321" t="s">
        <v>2908</v>
      </c>
      <c r="U5321" t="s">
        <v>43</v>
      </c>
      <c r="V5321" t="s">
        <v>80</v>
      </c>
      <c r="W5321">
        <v>25050</v>
      </c>
      <c r="X5321" t="s">
        <v>81</v>
      </c>
      <c r="Y5321">
        <v>225</v>
      </c>
      <c r="Z5321" t="s">
        <v>9000</v>
      </c>
      <c r="AA5321" t="s">
        <v>9407</v>
      </c>
      <c r="AB5321" t="s">
        <v>90</v>
      </c>
      <c r="AC5321" t="s">
        <v>84</v>
      </c>
      <c r="AD5321">
        <f>_xlfn.XLOOKUP(MIS[[#This Row],[TRADING SYMBOL]],[1]Sheet1!$D:$D,[1]Sheet1!$C:$C)</f>
        <v>160.9</v>
      </c>
      <c r="AE5321">
        <f>MIS[[#This Row],[OrderAverageTradedPrice]]*MIS[[#This Row],[OrderQuantity]]</f>
        <v>41850</v>
      </c>
      <c r="AF5321">
        <f>MIS[[#This Row],[LTP]]*MIS[[#This Row],[OrderQuantity]]</f>
        <v>36202.5</v>
      </c>
      <c r="AG5321">
        <f>IF(MIS[[#This Row],[OrderSide]]="SELL",MIS[[#This Row],[VALUE]]-MIS[[#This Row],[LIVE_VALUE]],MIS[[#This Row],[LIVE_VALUE]]-MIS[[#This Row],[VALUE]])</f>
        <v>-5647.5</v>
      </c>
      <c r="AH5321" t="str" cm="1">
        <f t="array" ref="AH5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1" t="str">
        <f>MIS[[#This Row],[TRADING SYMBOL]]</f>
        <v>NIFTY2552225050CE</v>
      </c>
      <c r="AJ5321" t="str">
        <f>IF(RIGHT(MIS[[#This Row],[Main/Hedge]],4)="MAIN","MAIN","HEDGE")</f>
        <v>MAIN</v>
      </c>
      <c r="AK5321" t="str" cm="1">
        <f t="array" ref="AK5321">_xlfn._xlws.FILTER(Table4[Column1],ISNUMBER(SEARCH(Table4[Column1],MIS[[#This Row],[OrderUniqueIdentifier]])),"")</f>
        <v>VWAP</v>
      </c>
    </row>
    <row r="5322" spans="1:37" x14ac:dyDescent="0.25">
      <c r="A5322" t="s">
        <v>71</v>
      </c>
      <c r="B5322" t="s">
        <v>550</v>
      </c>
      <c r="C5322" t="s">
        <v>9414</v>
      </c>
      <c r="D5322" t="s">
        <v>72</v>
      </c>
      <c r="E5322" t="s">
        <v>2904</v>
      </c>
      <c r="F5322" t="s">
        <v>73</v>
      </c>
      <c r="G5322" t="s">
        <v>74</v>
      </c>
      <c r="H5322" t="s">
        <v>93</v>
      </c>
      <c r="I5322" t="s">
        <v>76</v>
      </c>
      <c r="J5322" t="s">
        <v>9405</v>
      </c>
      <c r="K5322">
        <v>150</v>
      </c>
      <c r="L5322" t="s">
        <v>77</v>
      </c>
      <c r="M5322" t="s">
        <v>78</v>
      </c>
      <c r="N5322" t="s">
        <v>9415</v>
      </c>
      <c r="O5322" t="s">
        <v>8995</v>
      </c>
      <c r="P5322" t="s">
        <v>9406</v>
      </c>
      <c r="Q5322" t="s">
        <v>2907</v>
      </c>
      <c r="R5322" t="s">
        <v>79</v>
      </c>
      <c r="S5322" t="s">
        <v>24</v>
      </c>
      <c r="T5322" t="s">
        <v>2908</v>
      </c>
      <c r="U5322" t="s">
        <v>43</v>
      </c>
      <c r="V5322" t="s">
        <v>80</v>
      </c>
      <c r="W5322">
        <v>25050</v>
      </c>
      <c r="X5322" t="s">
        <v>81</v>
      </c>
      <c r="Y5322">
        <v>150</v>
      </c>
      <c r="Z5322" t="s">
        <v>8996</v>
      </c>
      <c r="AA5322" t="s">
        <v>9407</v>
      </c>
      <c r="AB5322" t="s">
        <v>90</v>
      </c>
      <c r="AC5322" t="s">
        <v>84</v>
      </c>
      <c r="AD5322">
        <f>_xlfn.XLOOKUP(MIS[[#This Row],[TRADING SYMBOL]],[1]Sheet1!$D:$D,[1]Sheet1!$C:$C)</f>
        <v>160.9</v>
      </c>
      <c r="AE5322">
        <f>MIS[[#This Row],[OrderAverageTradedPrice]]*MIS[[#This Row],[OrderQuantity]]</f>
        <v>27855</v>
      </c>
      <c r="AF5322">
        <f>MIS[[#This Row],[LTP]]*MIS[[#This Row],[OrderQuantity]]</f>
        <v>24135</v>
      </c>
      <c r="AG5322">
        <f>IF(MIS[[#This Row],[OrderSide]]="SELL",MIS[[#This Row],[VALUE]]-MIS[[#This Row],[LIVE_VALUE]],MIS[[#This Row],[LIVE_VALUE]]-MIS[[#This Row],[VALUE]])</f>
        <v>-3720</v>
      </c>
      <c r="AH5322" t="str" cm="1">
        <f t="array" ref="AH5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2" t="str">
        <f>MIS[[#This Row],[TRADING SYMBOL]]</f>
        <v>NIFTY2552225050CE</v>
      </c>
      <c r="AJ5322" t="str">
        <f>IF(RIGHT(MIS[[#This Row],[Main/Hedge]],4)="MAIN","MAIN","HEDGE")</f>
        <v>MAIN</v>
      </c>
      <c r="AK5322" t="str" cm="1">
        <f t="array" ref="AK5322">_xlfn._xlws.FILTER(Table4[Column1],ISNUMBER(SEARCH(Table4[Column1],MIS[[#This Row],[OrderUniqueIdentifier]])),"")</f>
        <v>VWAP</v>
      </c>
    </row>
    <row r="5323" spans="1:37" x14ac:dyDescent="0.25">
      <c r="A5323" t="s">
        <v>71</v>
      </c>
      <c r="B5323" t="s">
        <v>558</v>
      </c>
      <c r="C5323" t="s">
        <v>9416</v>
      </c>
      <c r="D5323" t="s">
        <v>72</v>
      </c>
      <c r="E5323" t="s">
        <v>2904</v>
      </c>
      <c r="F5323" t="s">
        <v>73</v>
      </c>
      <c r="G5323" t="s">
        <v>74</v>
      </c>
      <c r="H5323" t="s">
        <v>93</v>
      </c>
      <c r="I5323" t="s">
        <v>76</v>
      </c>
      <c r="J5323" t="s">
        <v>9405</v>
      </c>
      <c r="K5323">
        <v>225</v>
      </c>
      <c r="L5323" t="s">
        <v>77</v>
      </c>
      <c r="M5323" t="s">
        <v>78</v>
      </c>
      <c r="N5323" t="s">
        <v>5533</v>
      </c>
      <c r="O5323" t="s">
        <v>8999</v>
      </c>
      <c r="P5323" t="s">
        <v>9406</v>
      </c>
      <c r="Q5323" t="s">
        <v>2907</v>
      </c>
      <c r="R5323" t="s">
        <v>79</v>
      </c>
      <c r="S5323" t="s">
        <v>24</v>
      </c>
      <c r="T5323" t="s">
        <v>2908</v>
      </c>
      <c r="U5323" t="s">
        <v>43</v>
      </c>
      <c r="V5323" t="s">
        <v>80</v>
      </c>
      <c r="W5323">
        <v>25050</v>
      </c>
      <c r="X5323" t="s">
        <v>81</v>
      </c>
      <c r="Y5323">
        <v>225</v>
      </c>
      <c r="Z5323" t="s">
        <v>9000</v>
      </c>
      <c r="AA5323" t="s">
        <v>9407</v>
      </c>
      <c r="AB5323" t="s">
        <v>90</v>
      </c>
      <c r="AC5323" t="s">
        <v>84</v>
      </c>
      <c r="AD5323">
        <f>_xlfn.XLOOKUP(MIS[[#This Row],[TRADING SYMBOL]],[1]Sheet1!$D:$D,[1]Sheet1!$C:$C)</f>
        <v>160.9</v>
      </c>
      <c r="AE5323">
        <f>MIS[[#This Row],[OrderAverageTradedPrice]]*MIS[[#This Row],[OrderQuantity]]</f>
        <v>41850</v>
      </c>
      <c r="AF5323">
        <f>MIS[[#This Row],[LTP]]*MIS[[#This Row],[OrderQuantity]]</f>
        <v>36202.5</v>
      </c>
      <c r="AG5323">
        <f>IF(MIS[[#This Row],[OrderSide]]="SELL",MIS[[#This Row],[VALUE]]-MIS[[#This Row],[LIVE_VALUE]],MIS[[#This Row],[LIVE_VALUE]]-MIS[[#This Row],[VALUE]])</f>
        <v>-5647.5</v>
      </c>
      <c r="AH5323" t="str" cm="1">
        <f t="array" ref="AH5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3" t="str">
        <f>MIS[[#This Row],[TRADING SYMBOL]]</f>
        <v>NIFTY2552225050CE</v>
      </c>
      <c r="AJ5323" t="str">
        <f>IF(RIGHT(MIS[[#This Row],[Main/Hedge]],4)="MAIN","MAIN","HEDGE")</f>
        <v>MAIN</v>
      </c>
      <c r="AK5323" t="str" cm="1">
        <f t="array" ref="AK5323">_xlfn._xlws.FILTER(Table4[Column1],ISNUMBER(SEARCH(Table4[Column1],MIS[[#This Row],[OrderUniqueIdentifier]])),"")</f>
        <v>VWAP</v>
      </c>
    </row>
    <row r="5324" spans="1:37" x14ac:dyDescent="0.25">
      <c r="A5324" t="s">
        <v>71</v>
      </c>
      <c r="B5324" t="s">
        <v>566</v>
      </c>
      <c r="C5324" t="s">
        <v>9417</v>
      </c>
      <c r="D5324" t="s">
        <v>72</v>
      </c>
      <c r="E5324" t="s">
        <v>2904</v>
      </c>
      <c r="F5324" t="s">
        <v>73</v>
      </c>
      <c r="G5324" t="s">
        <v>74</v>
      </c>
      <c r="H5324" t="s">
        <v>93</v>
      </c>
      <c r="I5324" t="s">
        <v>76</v>
      </c>
      <c r="J5324" t="s">
        <v>9405</v>
      </c>
      <c r="K5324">
        <v>75</v>
      </c>
      <c r="L5324" t="s">
        <v>77</v>
      </c>
      <c r="M5324" t="s">
        <v>78</v>
      </c>
      <c r="N5324" t="s">
        <v>5533</v>
      </c>
      <c r="O5324" t="s">
        <v>8999</v>
      </c>
      <c r="P5324" t="s">
        <v>9406</v>
      </c>
      <c r="Q5324" t="s">
        <v>2907</v>
      </c>
      <c r="R5324" t="s">
        <v>79</v>
      </c>
      <c r="S5324" t="s">
        <v>24</v>
      </c>
      <c r="T5324" t="s">
        <v>2908</v>
      </c>
      <c r="U5324" t="s">
        <v>43</v>
      </c>
      <c r="V5324" t="s">
        <v>80</v>
      </c>
      <c r="W5324">
        <v>25050</v>
      </c>
      <c r="X5324" t="s">
        <v>81</v>
      </c>
      <c r="Y5324">
        <v>75</v>
      </c>
      <c r="Z5324" t="s">
        <v>9000</v>
      </c>
      <c r="AA5324" t="s">
        <v>9407</v>
      </c>
      <c r="AB5324" t="s">
        <v>90</v>
      </c>
      <c r="AC5324" t="s">
        <v>84</v>
      </c>
      <c r="AD5324">
        <f>_xlfn.XLOOKUP(MIS[[#This Row],[TRADING SYMBOL]],[1]Sheet1!$D:$D,[1]Sheet1!$C:$C)</f>
        <v>160.9</v>
      </c>
      <c r="AE5324">
        <f>MIS[[#This Row],[OrderAverageTradedPrice]]*MIS[[#This Row],[OrderQuantity]]</f>
        <v>13950</v>
      </c>
      <c r="AF5324">
        <f>MIS[[#This Row],[LTP]]*MIS[[#This Row],[OrderQuantity]]</f>
        <v>12067.5</v>
      </c>
      <c r="AG5324">
        <f>IF(MIS[[#This Row],[OrderSide]]="SELL",MIS[[#This Row],[VALUE]]-MIS[[#This Row],[LIVE_VALUE]],MIS[[#This Row],[LIVE_VALUE]]-MIS[[#This Row],[VALUE]])</f>
        <v>-1882.5</v>
      </c>
      <c r="AH5324" t="str" cm="1">
        <f t="array" ref="AH5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4" t="str">
        <f>MIS[[#This Row],[TRADING SYMBOL]]</f>
        <v>NIFTY2552225050CE</v>
      </c>
      <c r="AJ5324" t="str">
        <f>IF(RIGHT(MIS[[#This Row],[Main/Hedge]],4)="MAIN","MAIN","HEDGE")</f>
        <v>MAIN</v>
      </c>
      <c r="AK5324" t="str" cm="1">
        <f t="array" ref="AK5324">_xlfn._xlws.FILTER(Table4[Column1],ISNUMBER(SEARCH(Table4[Column1],MIS[[#This Row],[OrderUniqueIdentifier]])),"")</f>
        <v>VWAP</v>
      </c>
    </row>
    <row r="5325" spans="1:37" x14ac:dyDescent="0.25">
      <c r="A5325" t="s">
        <v>71</v>
      </c>
      <c r="B5325" t="s">
        <v>575</v>
      </c>
      <c r="C5325" t="s">
        <v>9418</v>
      </c>
      <c r="D5325" t="s">
        <v>72</v>
      </c>
      <c r="E5325" t="s">
        <v>2904</v>
      </c>
      <c r="F5325" t="s">
        <v>73</v>
      </c>
      <c r="G5325" t="s">
        <v>74</v>
      </c>
      <c r="H5325" t="s">
        <v>93</v>
      </c>
      <c r="I5325" t="s">
        <v>76</v>
      </c>
      <c r="J5325" t="s">
        <v>9405</v>
      </c>
      <c r="K5325">
        <v>300</v>
      </c>
      <c r="L5325" t="s">
        <v>77</v>
      </c>
      <c r="M5325" t="s">
        <v>78</v>
      </c>
      <c r="N5325" t="s">
        <v>7509</v>
      </c>
      <c r="O5325" t="s">
        <v>9007</v>
      </c>
      <c r="P5325" t="s">
        <v>9406</v>
      </c>
      <c r="Q5325" t="s">
        <v>2907</v>
      </c>
      <c r="R5325" t="s">
        <v>79</v>
      </c>
      <c r="S5325" t="s">
        <v>24</v>
      </c>
      <c r="T5325" t="s">
        <v>2908</v>
      </c>
      <c r="U5325" t="s">
        <v>43</v>
      </c>
      <c r="V5325" t="s">
        <v>80</v>
      </c>
      <c r="W5325">
        <v>25050</v>
      </c>
      <c r="X5325" t="s">
        <v>81</v>
      </c>
      <c r="Y5325">
        <v>300</v>
      </c>
      <c r="Z5325" t="s">
        <v>9008</v>
      </c>
      <c r="AA5325" t="s">
        <v>9407</v>
      </c>
      <c r="AB5325" t="s">
        <v>90</v>
      </c>
      <c r="AC5325" t="s">
        <v>84</v>
      </c>
      <c r="AD5325">
        <f>_xlfn.XLOOKUP(MIS[[#This Row],[TRADING SYMBOL]],[1]Sheet1!$D:$D,[1]Sheet1!$C:$C)</f>
        <v>160.9</v>
      </c>
      <c r="AE5325">
        <f>MIS[[#This Row],[OrderAverageTradedPrice]]*MIS[[#This Row],[OrderQuantity]]</f>
        <v>55500</v>
      </c>
      <c r="AF5325">
        <f>MIS[[#This Row],[LTP]]*MIS[[#This Row],[OrderQuantity]]</f>
        <v>48270</v>
      </c>
      <c r="AG5325">
        <f>IF(MIS[[#This Row],[OrderSide]]="SELL",MIS[[#This Row],[VALUE]]-MIS[[#This Row],[LIVE_VALUE]],MIS[[#This Row],[LIVE_VALUE]]-MIS[[#This Row],[VALUE]])</f>
        <v>-7230</v>
      </c>
      <c r="AH5325" t="str" cm="1">
        <f t="array" ref="AH5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5" t="str">
        <f>MIS[[#This Row],[TRADING SYMBOL]]</f>
        <v>NIFTY2552225050CE</v>
      </c>
      <c r="AJ5325" t="str">
        <f>IF(RIGHT(MIS[[#This Row],[Main/Hedge]],4)="MAIN","MAIN","HEDGE")</f>
        <v>MAIN</v>
      </c>
      <c r="AK5325" t="str" cm="1">
        <f t="array" ref="AK5325">_xlfn._xlws.FILTER(Table4[Column1],ISNUMBER(SEARCH(Table4[Column1],MIS[[#This Row],[OrderUniqueIdentifier]])),"")</f>
        <v>VWAP</v>
      </c>
    </row>
    <row r="5326" spans="1:37" x14ac:dyDescent="0.25">
      <c r="A5326" t="s">
        <v>71</v>
      </c>
      <c r="B5326" t="s">
        <v>584</v>
      </c>
      <c r="C5326" t="s">
        <v>9419</v>
      </c>
      <c r="D5326" t="s">
        <v>72</v>
      </c>
      <c r="E5326" t="s">
        <v>2904</v>
      </c>
      <c r="F5326" t="s">
        <v>73</v>
      </c>
      <c r="G5326" t="s">
        <v>74</v>
      </c>
      <c r="H5326" t="s">
        <v>93</v>
      </c>
      <c r="I5326" t="s">
        <v>76</v>
      </c>
      <c r="J5326" t="s">
        <v>9405</v>
      </c>
      <c r="K5326">
        <v>150</v>
      </c>
      <c r="L5326" t="s">
        <v>77</v>
      </c>
      <c r="M5326" t="s">
        <v>78</v>
      </c>
      <c r="N5326" t="s">
        <v>9420</v>
      </c>
      <c r="O5326" t="s">
        <v>9003</v>
      </c>
      <c r="P5326" t="s">
        <v>9406</v>
      </c>
      <c r="Q5326" t="s">
        <v>2907</v>
      </c>
      <c r="R5326" t="s">
        <v>79</v>
      </c>
      <c r="S5326" t="s">
        <v>24</v>
      </c>
      <c r="T5326" t="s">
        <v>2908</v>
      </c>
      <c r="U5326" t="s">
        <v>43</v>
      </c>
      <c r="V5326" t="s">
        <v>80</v>
      </c>
      <c r="W5326">
        <v>25050</v>
      </c>
      <c r="X5326" t="s">
        <v>81</v>
      </c>
      <c r="Y5326">
        <v>150</v>
      </c>
      <c r="Z5326" t="s">
        <v>9004</v>
      </c>
      <c r="AA5326" t="s">
        <v>9407</v>
      </c>
      <c r="AB5326" t="s">
        <v>90</v>
      </c>
      <c r="AC5326" t="s">
        <v>84</v>
      </c>
      <c r="AD5326">
        <f>_xlfn.XLOOKUP(MIS[[#This Row],[TRADING SYMBOL]],[1]Sheet1!$D:$D,[1]Sheet1!$C:$C)</f>
        <v>160.9</v>
      </c>
      <c r="AE5326">
        <f>MIS[[#This Row],[OrderAverageTradedPrice]]*MIS[[#This Row],[OrderQuantity]]</f>
        <v>27150</v>
      </c>
      <c r="AF5326">
        <f>MIS[[#This Row],[LTP]]*MIS[[#This Row],[OrderQuantity]]</f>
        <v>24135</v>
      </c>
      <c r="AG5326">
        <f>IF(MIS[[#This Row],[OrderSide]]="SELL",MIS[[#This Row],[VALUE]]-MIS[[#This Row],[LIVE_VALUE]],MIS[[#This Row],[LIVE_VALUE]]-MIS[[#This Row],[VALUE]])</f>
        <v>-3015</v>
      </c>
      <c r="AH5326" t="str" cm="1">
        <f t="array" ref="AH5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6" t="str">
        <f>MIS[[#This Row],[TRADING SYMBOL]]</f>
        <v>NIFTY2552225050CE</v>
      </c>
      <c r="AJ5326" t="str">
        <f>IF(RIGHT(MIS[[#This Row],[Main/Hedge]],4)="MAIN","MAIN","HEDGE")</f>
        <v>MAIN</v>
      </c>
      <c r="AK5326" t="str" cm="1">
        <f t="array" ref="AK5326">_xlfn._xlws.FILTER(Table4[Column1],ISNUMBER(SEARCH(Table4[Column1],MIS[[#This Row],[OrderUniqueIdentifier]])),"")</f>
        <v>VWAP</v>
      </c>
    </row>
    <row r="5327" spans="1:37" x14ac:dyDescent="0.25">
      <c r="A5327" t="s">
        <v>71</v>
      </c>
      <c r="B5327" t="s">
        <v>593</v>
      </c>
      <c r="C5327" t="s">
        <v>9421</v>
      </c>
      <c r="D5327" t="s">
        <v>72</v>
      </c>
      <c r="E5327" t="s">
        <v>2904</v>
      </c>
      <c r="F5327" t="s">
        <v>73</v>
      </c>
      <c r="G5327" t="s">
        <v>74</v>
      </c>
      <c r="H5327" t="s">
        <v>93</v>
      </c>
      <c r="I5327" t="s">
        <v>76</v>
      </c>
      <c r="J5327" t="s">
        <v>9405</v>
      </c>
      <c r="K5327">
        <v>75</v>
      </c>
      <c r="L5327" t="s">
        <v>77</v>
      </c>
      <c r="M5327" t="s">
        <v>78</v>
      </c>
      <c r="N5327" t="s">
        <v>9422</v>
      </c>
      <c r="O5327" t="s">
        <v>9021</v>
      </c>
      <c r="P5327" t="s">
        <v>9406</v>
      </c>
      <c r="Q5327" t="s">
        <v>2907</v>
      </c>
      <c r="R5327" t="s">
        <v>79</v>
      </c>
      <c r="S5327" t="s">
        <v>24</v>
      </c>
      <c r="T5327" t="s">
        <v>2908</v>
      </c>
      <c r="U5327" t="s">
        <v>43</v>
      </c>
      <c r="V5327" t="s">
        <v>80</v>
      </c>
      <c r="W5327">
        <v>25050</v>
      </c>
      <c r="X5327" t="s">
        <v>81</v>
      </c>
      <c r="Y5327">
        <v>75</v>
      </c>
      <c r="Z5327" t="s">
        <v>9022</v>
      </c>
      <c r="AA5327" t="s">
        <v>9407</v>
      </c>
      <c r="AB5327" t="s">
        <v>90</v>
      </c>
      <c r="AC5327" t="s">
        <v>84</v>
      </c>
      <c r="AD5327">
        <f>_xlfn.XLOOKUP(MIS[[#This Row],[TRADING SYMBOL]],[1]Sheet1!$D:$D,[1]Sheet1!$C:$C)</f>
        <v>160.9</v>
      </c>
      <c r="AE5327">
        <f>MIS[[#This Row],[OrderAverageTradedPrice]]*MIS[[#This Row],[OrderQuantity]]</f>
        <v>13702.5</v>
      </c>
      <c r="AF5327">
        <f>MIS[[#This Row],[LTP]]*MIS[[#This Row],[OrderQuantity]]</f>
        <v>12067.5</v>
      </c>
      <c r="AG5327">
        <f>IF(MIS[[#This Row],[OrderSide]]="SELL",MIS[[#This Row],[VALUE]]-MIS[[#This Row],[LIVE_VALUE]],MIS[[#This Row],[LIVE_VALUE]]-MIS[[#This Row],[VALUE]])</f>
        <v>-1635</v>
      </c>
      <c r="AH5327" t="str" cm="1">
        <f t="array" ref="AH53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7" t="str">
        <f>MIS[[#This Row],[TRADING SYMBOL]]</f>
        <v>NIFTY2552225050CE</v>
      </c>
      <c r="AJ5327" t="str">
        <f>IF(RIGHT(MIS[[#This Row],[Main/Hedge]],4)="MAIN","MAIN","HEDGE")</f>
        <v>MAIN</v>
      </c>
      <c r="AK5327" t="str" cm="1">
        <f t="array" ref="AK5327">_xlfn._xlws.FILTER(Table4[Column1],ISNUMBER(SEARCH(Table4[Column1],MIS[[#This Row],[OrderUniqueIdentifier]])),"")</f>
        <v>VWAP</v>
      </c>
    </row>
    <row r="5328" spans="1:37" x14ac:dyDescent="0.25">
      <c r="A5328" t="s">
        <v>71</v>
      </c>
      <c r="B5328" t="s">
        <v>602</v>
      </c>
      <c r="C5328" t="s">
        <v>9423</v>
      </c>
      <c r="D5328" t="s">
        <v>72</v>
      </c>
      <c r="E5328" t="s">
        <v>2904</v>
      </c>
      <c r="F5328" t="s">
        <v>73</v>
      </c>
      <c r="G5328" t="s">
        <v>74</v>
      </c>
      <c r="H5328" t="s">
        <v>93</v>
      </c>
      <c r="I5328" t="s">
        <v>76</v>
      </c>
      <c r="J5328" t="s">
        <v>9405</v>
      </c>
      <c r="K5328">
        <v>225</v>
      </c>
      <c r="L5328" t="s">
        <v>77</v>
      </c>
      <c r="M5328" t="s">
        <v>78</v>
      </c>
      <c r="N5328" t="s">
        <v>9420</v>
      </c>
      <c r="O5328" t="s">
        <v>9003</v>
      </c>
      <c r="P5328" t="s">
        <v>9406</v>
      </c>
      <c r="Q5328" t="s">
        <v>2907</v>
      </c>
      <c r="R5328" t="s">
        <v>79</v>
      </c>
      <c r="S5328" t="s">
        <v>24</v>
      </c>
      <c r="T5328" t="s">
        <v>2908</v>
      </c>
      <c r="U5328" t="s">
        <v>43</v>
      </c>
      <c r="V5328" t="s">
        <v>80</v>
      </c>
      <c r="W5328">
        <v>25050</v>
      </c>
      <c r="X5328" t="s">
        <v>81</v>
      </c>
      <c r="Y5328">
        <v>225</v>
      </c>
      <c r="Z5328" t="s">
        <v>9004</v>
      </c>
      <c r="AA5328" t="s">
        <v>9407</v>
      </c>
      <c r="AB5328" t="s">
        <v>90</v>
      </c>
      <c r="AC5328" t="s">
        <v>84</v>
      </c>
      <c r="AD5328">
        <f>_xlfn.XLOOKUP(MIS[[#This Row],[TRADING SYMBOL]],[1]Sheet1!$D:$D,[1]Sheet1!$C:$C)</f>
        <v>160.9</v>
      </c>
      <c r="AE5328">
        <f>MIS[[#This Row],[OrderAverageTradedPrice]]*MIS[[#This Row],[OrderQuantity]]</f>
        <v>40725</v>
      </c>
      <c r="AF5328">
        <f>MIS[[#This Row],[LTP]]*MIS[[#This Row],[OrderQuantity]]</f>
        <v>36202.5</v>
      </c>
      <c r="AG5328">
        <f>IF(MIS[[#This Row],[OrderSide]]="SELL",MIS[[#This Row],[VALUE]]-MIS[[#This Row],[LIVE_VALUE]],MIS[[#This Row],[LIVE_VALUE]]-MIS[[#This Row],[VALUE]])</f>
        <v>-4522.5</v>
      </c>
      <c r="AH5328" t="str" cm="1">
        <f t="array" ref="AH5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8" t="str">
        <f>MIS[[#This Row],[TRADING SYMBOL]]</f>
        <v>NIFTY2552225050CE</v>
      </c>
      <c r="AJ5328" t="str">
        <f>IF(RIGHT(MIS[[#This Row],[Main/Hedge]],4)="MAIN","MAIN","HEDGE")</f>
        <v>MAIN</v>
      </c>
      <c r="AK5328" t="str" cm="1">
        <f t="array" ref="AK5328">_xlfn._xlws.FILTER(Table4[Column1],ISNUMBER(SEARCH(Table4[Column1],MIS[[#This Row],[OrderUniqueIdentifier]])),"")</f>
        <v>VWAP</v>
      </c>
    </row>
    <row r="5329" spans="1:37" x14ac:dyDescent="0.25">
      <c r="A5329" t="s">
        <v>71</v>
      </c>
      <c r="B5329" t="s">
        <v>619</v>
      </c>
      <c r="C5329" t="s">
        <v>9424</v>
      </c>
      <c r="D5329" t="s">
        <v>72</v>
      </c>
      <c r="E5329" t="s">
        <v>2904</v>
      </c>
      <c r="F5329" t="s">
        <v>73</v>
      </c>
      <c r="G5329" t="s">
        <v>74</v>
      </c>
      <c r="H5329" t="s">
        <v>93</v>
      </c>
      <c r="I5329" t="s">
        <v>76</v>
      </c>
      <c r="J5329" t="s">
        <v>9405</v>
      </c>
      <c r="K5329">
        <v>300</v>
      </c>
      <c r="L5329" t="s">
        <v>77</v>
      </c>
      <c r="M5329" t="s">
        <v>78</v>
      </c>
      <c r="N5329" t="s">
        <v>5533</v>
      </c>
      <c r="O5329" t="s">
        <v>8999</v>
      </c>
      <c r="P5329" t="s">
        <v>9406</v>
      </c>
      <c r="Q5329" t="s">
        <v>2907</v>
      </c>
      <c r="R5329" t="s">
        <v>79</v>
      </c>
      <c r="S5329" t="s">
        <v>24</v>
      </c>
      <c r="T5329" t="s">
        <v>2908</v>
      </c>
      <c r="U5329" t="s">
        <v>43</v>
      </c>
      <c r="V5329" t="s">
        <v>80</v>
      </c>
      <c r="W5329">
        <v>25050</v>
      </c>
      <c r="X5329" t="s">
        <v>81</v>
      </c>
      <c r="Y5329">
        <v>300</v>
      </c>
      <c r="Z5329" t="s">
        <v>9000</v>
      </c>
      <c r="AA5329" t="s">
        <v>9407</v>
      </c>
      <c r="AB5329" t="s">
        <v>90</v>
      </c>
      <c r="AC5329" t="s">
        <v>84</v>
      </c>
      <c r="AD5329">
        <f>_xlfn.XLOOKUP(MIS[[#This Row],[TRADING SYMBOL]],[1]Sheet1!$D:$D,[1]Sheet1!$C:$C)</f>
        <v>160.9</v>
      </c>
      <c r="AE5329">
        <f>MIS[[#This Row],[OrderAverageTradedPrice]]*MIS[[#This Row],[OrderQuantity]]</f>
        <v>55800</v>
      </c>
      <c r="AF5329">
        <f>MIS[[#This Row],[LTP]]*MIS[[#This Row],[OrderQuantity]]</f>
        <v>48270</v>
      </c>
      <c r="AG5329">
        <f>IF(MIS[[#This Row],[OrderSide]]="SELL",MIS[[#This Row],[VALUE]]-MIS[[#This Row],[LIVE_VALUE]],MIS[[#This Row],[LIVE_VALUE]]-MIS[[#This Row],[VALUE]])</f>
        <v>-7530</v>
      </c>
      <c r="AH5329" t="str" cm="1">
        <f t="array" ref="AH5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9" t="str">
        <f>MIS[[#This Row],[TRADING SYMBOL]]</f>
        <v>NIFTY2552225050CE</v>
      </c>
      <c r="AJ5329" t="str">
        <f>IF(RIGHT(MIS[[#This Row],[Main/Hedge]],4)="MAIN","MAIN","HEDGE")</f>
        <v>MAIN</v>
      </c>
      <c r="AK5329" t="str" cm="1">
        <f t="array" ref="AK5329">_xlfn._xlws.FILTER(Table4[Column1],ISNUMBER(SEARCH(Table4[Column1],MIS[[#This Row],[OrderUniqueIdentifier]])),"")</f>
        <v>VWAP</v>
      </c>
    </row>
    <row r="5330" spans="1:37" x14ac:dyDescent="0.25">
      <c r="A5330" t="s">
        <v>71</v>
      </c>
      <c r="B5330" t="s">
        <v>629</v>
      </c>
      <c r="C5330" t="s">
        <v>9425</v>
      </c>
      <c r="D5330" t="s">
        <v>72</v>
      </c>
      <c r="E5330" t="s">
        <v>2904</v>
      </c>
      <c r="F5330" t="s">
        <v>73</v>
      </c>
      <c r="G5330" t="s">
        <v>74</v>
      </c>
      <c r="H5330" t="s">
        <v>93</v>
      </c>
      <c r="I5330" t="s">
        <v>76</v>
      </c>
      <c r="J5330" t="s">
        <v>9405</v>
      </c>
      <c r="K5330">
        <v>75</v>
      </c>
      <c r="L5330" t="s">
        <v>77</v>
      </c>
      <c r="M5330" t="s">
        <v>78</v>
      </c>
      <c r="N5330" t="s">
        <v>9426</v>
      </c>
      <c r="O5330" t="s">
        <v>8995</v>
      </c>
      <c r="P5330" t="s">
        <v>9406</v>
      </c>
      <c r="Q5330" t="s">
        <v>2907</v>
      </c>
      <c r="R5330" t="s">
        <v>79</v>
      </c>
      <c r="S5330" t="s">
        <v>24</v>
      </c>
      <c r="T5330" t="s">
        <v>2908</v>
      </c>
      <c r="U5330" t="s">
        <v>43</v>
      </c>
      <c r="V5330" t="s">
        <v>80</v>
      </c>
      <c r="W5330">
        <v>25050</v>
      </c>
      <c r="X5330" t="s">
        <v>81</v>
      </c>
      <c r="Y5330">
        <v>75</v>
      </c>
      <c r="Z5330" t="s">
        <v>8996</v>
      </c>
      <c r="AA5330" t="s">
        <v>9407</v>
      </c>
      <c r="AB5330" t="s">
        <v>90</v>
      </c>
      <c r="AC5330" t="s">
        <v>84</v>
      </c>
      <c r="AD5330">
        <f>_xlfn.XLOOKUP(MIS[[#This Row],[TRADING SYMBOL]],[1]Sheet1!$D:$D,[1]Sheet1!$C:$C)</f>
        <v>160.9</v>
      </c>
      <c r="AE5330">
        <f>MIS[[#This Row],[OrderAverageTradedPrice]]*MIS[[#This Row],[OrderQuantity]]</f>
        <v>13552.5</v>
      </c>
      <c r="AF5330">
        <f>MIS[[#This Row],[LTP]]*MIS[[#This Row],[OrderQuantity]]</f>
        <v>12067.5</v>
      </c>
      <c r="AG5330">
        <f>IF(MIS[[#This Row],[OrderSide]]="SELL",MIS[[#This Row],[VALUE]]-MIS[[#This Row],[LIVE_VALUE]],MIS[[#This Row],[LIVE_VALUE]]-MIS[[#This Row],[VALUE]])</f>
        <v>-1485</v>
      </c>
      <c r="AH5330" t="str" cm="1">
        <f t="array" ref="AH5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0" t="str">
        <f>MIS[[#This Row],[TRADING SYMBOL]]</f>
        <v>NIFTY2552225050CE</v>
      </c>
      <c r="AJ5330" t="str">
        <f>IF(RIGHT(MIS[[#This Row],[Main/Hedge]],4)="MAIN","MAIN","HEDGE")</f>
        <v>MAIN</v>
      </c>
      <c r="AK5330" t="str" cm="1">
        <f t="array" ref="AK5330">_xlfn._xlws.FILTER(Table4[Column1],ISNUMBER(SEARCH(Table4[Column1],MIS[[#This Row],[OrderUniqueIdentifier]])),"")</f>
        <v>VWAP</v>
      </c>
    </row>
    <row r="5331" spans="1:37" x14ac:dyDescent="0.25">
      <c r="A5331" t="s">
        <v>71</v>
      </c>
      <c r="B5331" t="s">
        <v>632</v>
      </c>
      <c r="C5331" t="s">
        <v>9427</v>
      </c>
      <c r="D5331" t="s">
        <v>72</v>
      </c>
      <c r="E5331" t="s">
        <v>2904</v>
      </c>
      <c r="F5331" t="s">
        <v>73</v>
      </c>
      <c r="G5331" t="s">
        <v>74</v>
      </c>
      <c r="H5331" t="s">
        <v>93</v>
      </c>
      <c r="I5331" t="s">
        <v>76</v>
      </c>
      <c r="J5331" t="s">
        <v>9405</v>
      </c>
      <c r="K5331">
        <v>450</v>
      </c>
      <c r="L5331" t="s">
        <v>77</v>
      </c>
      <c r="M5331" t="s">
        <v>78</v>
      </c>
      <c r="N5331" t="s">
        <v>7509</v>
      </c>
      <c r="O5331" t="s">
        <v>9007</v>
      </c>
      <c r="P5331" t="s">
        <v>9406</v>
      </c>
      <c r="Q5331" t="s">
        <v>2907</v>
      </c>
      <c r="R5331" t="s">
        <v>79</v>
      </c>
      <c r="S5331" t="s">
        <v>24</v>
      </c>
      <c r="T5331" t="s">
        <v>2908</v>
      </c>
      <c r="U5331" t="s">
        <v>43</v>
      </c>
      <c r="V5331" t="s">
        <v>80</v>
      </c>
      <c r="W5331">
        <v>25050</v>
      </c>
      <c r="X5331" t="s">
        <v>81</v>
      </c>
      <c r="Y5331">
        <v>450</v>
      </c>
      <c r="Z5331" t="s">
        <v>9008</v>
      </c>
      <c r="AA5331" t="s">
        <v>9407</v>
      </c>
      <c r="AB5331" t="s">
        <v>90</v>
      </c>
      <c r="AC5331" t="s">
        <v>84</v>
      </c>
      <c r="AD5331">
        <f>_xlfn.XLOOKUP(MIS[[#This Row],[TRADING SYMBOL]],[1]Sheet1!$D:$D,[1]Sheet1!$C:$C)</f>
        <v>160.9</v>
      </c>
      <c r="AE5331">
        <f>MIS[[#This Row],[OrderAverageTradedPrice]]*MIS[[#This Row],[OrderQuantity]]</f>
        <v>83250</v>
      </c>
      <c r="AF5331">
        <f>MIS[[#This Row],[LTP]]*MIS[[#This Row],[OrderQuantity]]</f>
        <v>72405</v>
      </c>
      <c r="AG5331">
        <f>IF(MIS[[#This Row],[OrderSide]]="SELL",MIS[[#This Row],[VALUE]]-MIS[[#This Row],[LIVE_VALUE]],MIS[[#This Row],[LIVE_VALUE]]-MIS[[#This Row],[VALUE]])</f>
        <v>-10845</v>
      </c>
      <c r="AH5331" t="str" cm="1">
        <f t="array" ref="AH5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1" t="str">
        <f>MIS[[#This Row],[TRADING SYMBOL]]</f>
        <v>NIFTY2552225050CE</v>
      </c>
      <c r="AJ5331" t="str">
        <f>IF(RIGHT(MIS[[#This Row],[Main/Hedge]],4)="MAIN","MAIN","HEDGE")</f>
        <v>MAIN</v>
      </c>
      <c r="AK5331" t="str" cm="1">
        <f t="array" ref="AK5331">_xlfn._xlws.FILTER(Table4[Column1],ISNUMBER(SEARCH(Table4[Column1],MIS[[#This Row],[OrderUniqueIdentifier]])),"")</f>
        <v>VWAP</v>
      </c>
    </row>
    <row r="5332" spans="1:37" x14ac:dyDescent="0.25">
      <c r="A5332" t="s">
        <v>71</v>
      </c>
      <c r="B5332" t="s">
        <v>642</v>
      </c>
      <c r="C5332" t="s">
        <v>9428</v>
      </c>
      <c r="D5332" t="s">
        <v>72</v>
      </c>
      <c r="E5332" t="s">
        <v>2904</v>
      </c>
      <c r="F5332" t="s">
        <v>73</v>
      </c>
      <c r="G5332" t="s">
        <v>74</v>
      </c>
      <c r="H5332" t="s">
        <v>93</v>
      </c>
      <c r="I5332" t="s">
        <v>76</v>
      </c>
      <c r="J5332" t="s">
        <v>9405</v>
      </c>
      <c r="K5332">
        <v>1050</v>
      </c>
      <c r="L5332" t="s">
        <v>77</v>
      </c>
      <c r="M5332" t="s">
        <v>78</v>
      </c>
      <c r="N5332" t="s">
        <v>9429</v>
      </c>
      <c r="O5332" t="s">
        <v>9007</v>
      </c>
      <c r="P5332" t="s">
        <v>9406</v>
      </c>
      <c r="Q5332" t="s">
        <v>2907</v>
      </c>
      <c r="R5332" t="s">
        <v>79</v>
      </c>
      <c r="S5332" t="s">
        <v>24</v>
      </c>
      <c r="T5332" t="s">
        <v>2908</v>
      </c>
      <c r="U5332" t="s">
        <v>43</v>
      </c>
      <c r="V5332" t="s">
        <v>80</v>
      </c>
      <c r="W5332">
        <v>25050</v>
      </c>
      <c r="X5332" t="s">
        <v>81</v>
      </c>
      <c r="Y5332">
        <v>1050</v>
      </c>
      <c r="Z5332" t="s">
        <v>9008</v>
      </c>
      <c r="AA5332" t="s">
        <v>9407</v>
      </c>
      <c r="AB5332" t="s">
        <v>90</v>
      </c>
      <c r="AC5332" t="s">
        <v>84</v>
      </c>
      <c r="AD5332">
        <f>_xlfn.XLOOKUP(MIS[[#This Row],[TRADING SYMBOL]],[1]Sheet1!$D:$D,[1]Sheet1!$C:$C)</f>
        <v>160.9</v>
      </c>
      <c r="AE5332">
        <f>MIS[[#This Row],[OrderAverageTradedPrice]]*MIS[[#This Row],[OrderQuantity]]</f>
        <v>192142.49999999985</v>
      </c>
      <c r="AF5332">
        <f>MIS[[#This Row],[LTP]]*MIS[[#This Row],[OrderQuantity]]</f>
        <v>168945</v>
      </c>
      <c r="AG5332">
        <f>IF(MIS[[#This Row],[OrderSide]]="SELL",MIS[[#This Row],[VALUE]]-MIS[[#This Row],[LIVE_VALUE]],MIS[[#This Row],[LIVE_VALUE]]-MIS[[#This Row],[VALUE]])</f>
        <v>-23197.499999999854</v>
      </c>
      <c r="AH5332" t="str" cm="1">
        <f t="array" ref="AH5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2" t="str">
        <f>MIS[[#This Row],[TRADING SYMBOL]]</f>
        <v>NIFTY2552225050CE</v>
      </c>
      <c r="AJ5332" t="str">
        <f>IF(RIGHT(MIS[[#This Row],[Main/Hedge]],4)="MAIN","MAIN","HEDGE")</f>
        <v>MAIN</v>
      </c>
      <c r="AK5332" t="str" cm="1">
        <f t="array" ref="AK5332">_xlfn._xlws.FILTER(Table4[Column1],ISNUMBER(SEARCH(Table4[Column1],MIS[[#This Row],[OrderUniqueIdentifier]])),"")</f>
        <v>VWAP</v>
      </c>
    </row>
    <row r="5333" spans="1:37" x14ac:dyDescent="0.25">
      <c r="A5333" t="s">
        <v>71</v>
      </c>
      <c r="B5333" t="s">
        <v>652</v>
      </c>
      <c r="C5333" t="s">
        <v>9430</v>
      </c>
      <c r="D5333" t="s">
        <v>72</v>
      </c>
      <c r="E5333" t="s">
        <v>2904</v>
      </c>
      <c r="F5333" t="s">
        <v>73</v>
      </c>
      <c r="G5333" t="s">
        <v>74</v>
      </c>
      <c r="H5333" t="s">
        <v>93</v>
      </c>
      <c r="I5333" t="s">
        <v>76</v>
      </c>
      <c r="J5333" t="s">
        <v>9405</v>
      </c>
      <c r="K5333">
        <v>150</v>
      </c>
      <c r="L5333" t="s">
        <v>77</v>
      </c>
      <c r="M5333" t="s">
        <v>78</v>
      </c>
      <c r="N5333" t="s">
        <v>7509</v>
      </c>
      <c r="O5333" t="s">
        <v>8995</v>
      </c>
      <c r="P5333" t="s">
        <v>9406</v>
      </c>
      <c r="Q5333" t="s">
        <v>2907</v>
      </c>
      <c r="R5333" t="s">
        <v>79</v>
      </c>
      <c r="S5333" t="s">
        <v>24</v>
      </c>
      <c r="T5333" t="s">
        <v>2908</v>
      </c>
      <c r="U5333" t="s">
        <v>43</v>
      </c>
      <c r="V5333" t="s">
        <v>80</v>
      </c>
      <c r="W5333">
        <v>25050</v>
      </c>
      <c r="X5333" t="s">
        <v>81</v>
      </c>
      <c r="Y5333">
        <v>150</v>
      </c>
      <c r="Z5333" t="s">
        <v>8996</v>
      </c>
      <c r="AA5333" t="s">
        <v>9407</v>
      </c>
      <c r="AB5333" t="s">
        <v>90</v>
      </c>
      <c r="AC5333" t="s">
        <v>84</v>
      </c>
      <c r="AD5333">
        <f>_xlfn.XLOOKUP(MIS[[#This Row],[TRADING SYMBOL]],[1]Sheet1!$D:$D,[1]Sheet1!$C:$C)</f>
        <v>160.9</v>
      </c>
      <c r="AE5333">
        <f>MIS[[#This Row],[OrderAverageTradedPrice]]*MIS[[#This Row],[OrderQuantity]]</f>
        <v>27750</v>
      </c>
      <c r="AF5333">
        <f>MIS[[#This Row],[LTP]]*MIS[[#This Row],[OrderQuantity]]</f>
        <v>24135</v>
      </c>
      <c r="AG5333">
        <f>IF(MIS[[#This Row],[OrderSide]]="SELL",MIS[[#This Row],[VALUE]]-MIS[[#This Row],[LIVE_VALUE]],MIS[[#This Row],[LIVE_VALUE]]-MIS[[#This Row],[VALUE]])</f>
        <v>-3615</v>
      </c>
      <c r="AH5333" t="str" cm="1">
        <f t="array" ref="AH5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3" t="str">
        <f>MIS[[#This Row],[TRADING SYMBOL]]</f>
        <v>NIFTY2552225050CE</v>
      </c>
      <c r="AJ5333" t="str">
        <f>IF(RIGHT(MIS[[#This Row],[Main/Hedge]],4)="MAIN","MAIN","HEDGE")</f>
        <v>MAIN</v>
      </c>
      <c r="AK5333" t="str" cm="1">
        <f t="array" ref="AK5333">_xlfn._xlws.FILTER(Table4[Column1],ISNUMBER(SEARCH(Table4[Column1],MIS[[#This Row],[OrderUniqueIdentifier]])),"")</f>
        <v>VWAP</v>
      </c>
    </row>
    <row r="5334" spans="1:37" x14ac:dyDescent="0.25">
      <c r="A5334" t="s">
        <v>71</v>
      </c>
      <c r="B5334" t="s">
        <v>661</v>
      </c>
      <c r="C5334" t="s">
        <v>9431</v>
      </c>
      <c r="D5334" t="s">
        <v>72</v>
      </c>
      <c r="E5334" t="s">
        <v>2904</v>
      </c>
      <c r="F5334" t="s">
        <v>73</v>
      </c>
      <c r="G5334" t="s">
        <v>74</v>
      </c>
      <c r="H5334" t="s">
        <v>93</v>
      </c>
      <c r="I5334" t="s">
        <v>76</v>
      </c>
      <c r="J5334" t="s">
        <v>9405</v>
      </c>
      <c r="K5334">
        <v>75</v>
      </c>
      <c r="L5334" t="s">
        <v>77</v>
      </c>
      <c r="M5334" t="s">
        <v>78</v>
      </c>
      <c r="N5334" t="s">
        <v>9432</v>
      </c>
      <c r="O5334" t="s">
        <v>9007</v>
      </c>
      <c r="P5334" t="s">
        <v>9406</v>
      </c>
      <c r="Q5334" t="s">
        <v>2907</v>
      </c>
      <c r="R5334" t="s">
        <v>79</v>
      </c>
      <c r="S5334" t="s">
        <v>24</v>
      </c>
      <c r="T5334" t="s">
        <v>2908</v>
      </c>
      <c r="U5334" t="s">
        <v>43</v>
      </c>
      <c r="V5334" t="s">
        <v>80</v>
      </c>
      <c r="W5334">
        <v>25050</v>
      </c>
      <c r="X5334" t="s">
        <v>81</v>
      </c>
      <c r="Y5334">
        <v>75</v>
      </c>
      <c r="Z5334" t="s">
        <v>9008</v>
      </c>
      <c r="AA5334" t="s">
        <v>9407</v>
      </c>
      <c r="AB5334" t="s">
        <v>90</v>
      </c>
      <c r="AC5334" t="s">
        <v>84</v>
      </c>
      <c r="AD5334">
        <f>_xlfn.XLOOKUP(MIS[[#This Row],[TRADING SYMBOL]],[1]Sheet1!$D:$D,[1]Sheet1!$C:$C)</f>
        <v>160.9</v>
      </c>
      <c r="AE5334">
        <f>MIS[[#This Row],[OrderAverageTradedPrice]]*MIS[[#This Row],[OrderQuantity]]</f>
        <v>13826.25</v>
      </c>
      <c r="AF5334">
        <f>MIS[[#This Row],[LTP]]*MIS[[#This Row],[OrderQuantity]]</f>
        <v>12067.5</v>
      </c>
      <c r="AG5334">
        <f>IF(MIS[[#This Row],[OrderSide]]="SELL",MIS[[#This Row],[VALUE]]-MIS[[#This Row],[LIVE_VALUE]],MIS[[#This Row],[LIVE_VALUE]]-MIS[[#This Row],[VALUE]])</f>
        <v>-1758.75</v>
      </c>
      <c r="AH5334" t="str" cm="1">
        <f t="array" ref="AH5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4" t="str">
        <f>MIS[[#This Row],[TRADING SYMBOL]]</f>
        <v>NIFTY2552225050CE</v>
      </c>
      <c r="AJ5334" t="str">
        <f>IF(RIGHT(MIS[[#This Row],[Main/Hedge]],4)="MAIN","MAIN","HEDGE")</f>
        <v>MAIN</v>
      </c>
      <c r="AK5334" t="str" cm="1">
        <f t="array" ref="AK5334">_xlfn._xlws.FILTER(Table4[Column1],ISNUMBER(SEARCH(Table4[Column1],MIS[[#This Row],[OrderUniqueIdentifier]])),"")</f>
        <v>VWAP</v>
      </c>
    </row>
    <row r="5335" spans="1:37" x14ac:dyDescent="0.25">
      <c r="A5335" t="s">
        <v>71</v>
      </c>
      <c r="B5335" t="s">
        <v>669</v>
      </c>
      <c r="C5335" t="s">
        <v>9433</v>
      </c>
      <c r="D5335" t="s">
        <v>72</v>
      </c>
      <c r="E5335" t="s">
        <v>2904</v>
      </c>
      <c r="F5335" t="s">
        <v>73</v>
      </c>
      <c r="G5335" t="s">
        <v>74</v>
      </c>
      <c r="H5335" t="s">
        <v>93</v>
      </c>
      <c r="I5335" t="s">
        <v>76</v>
      </c>
      <c r="J5335" t="s">
        <v>9405</v>
      </c>
      <c r="K5335">
        <v>1800</v>
      </c>
      <c r="L5335" t="s">
        <v>77</v>
      </c>
      <c r="M5335" t="s">
        <v>78</v>
      </c>
      <c r="N5335" t="s">
        <v>9434</v>
      </c>
      <c r="O5335" t="s">
        <v>9003</v>
      </c>
      <c r="P5335" t="s">
        <v>9406</v>
      </c>
      <c r="Q5335" t="s">
        <v>2907</v>
      </c>
      <c r="R5335" t="s">
        <v>79</v>
      </c>
      <c r="S5335" t="s">
        <v>24</v>
      </c>
      <c r="T5335" t="s">
        <v>2908</v>
      </c>
      <c r="U5335" t="s">
        <v>43</v>
      </c>
      <c r="V5335" t="s">
        <v>80</v>
      </c>
      <c r="W5335">
        <v>25050</v>
      </c>
      <c r="X5335" t="s">
        <v>81</v>
      </c>
      <c r="Y5335">
        <v>1800</v>
      </c>
      <c r="Z5335" t="s">
        <v>9004</v>
      </c>
      <c r="AA5335" t="s">
        <v>9407</v>
      </c>
      <c r="AB5335" t="s">
        <v>90</v>
      </c>
      <c r="AC5335" t="s">
        <v>84</v>
      </c>
      <c r="AD5335">
        <f>_xlfn.XLOOKUP(MIS[[#This Row],[TRADING SYMBOL]],[1]Sheet1!$D:$D,[1]Sheet1!$C:$C)</f>
        <v>160.9</v>
      </c>
      <c r="AE5335">
        <f>MIS[[#This Row],[OrderAverageTradedPrice]]*MIS[[#This Row],[OrderQuantity]]</f>
        <v>325578.74999999936</v>
      </c>
      <c r="AF5335">
        <f>MIS[[#This Row],[LTP]]*MIS[[#This Row],[OrderQuantity]]</f>
        <v>289620</v>
      </c>
      <c r="AG5335">
        <f>IF(MIS[[#This Row],[OrderSide]]="SELL",MIS[[#This Row],[VALUE]]-MIS[[#This Row],[LIVE_VALUE]],MIS[[#This Row],[LIVE_VALUE]]-MIS[[#This Row],[VALUE]])</f>
        <v>-35958.74999999936</v>
      </c>
      <c r="AH5335" t="str" cm="1">
        <f t="array" ref="AH5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5" t="str">
        <f>MIS[[#This Row],[TRADING SYMBOL]]</f>
        <v>NIFTY2552225050CE</v>
      </c>
      <c r="AJ5335" t="str">
        <f>IF(RIGHT(MIS[[#This Row],[Main/Hedge]],4)="MAIN","MAIN","HEDGE")</f>
        <v>MAIN</v>
      </c>
      <c r="AK5335" t="str" cm="1">
        <f t="array" ref="AK5335">_xlfn._xlws.FILTER(Table4[Column1],ISNUMBER(SEARCH(Table4[Column1],MIS[[#This Row],[OrderUniqueIdentifier]])),"")</f>
        <v>VWAP</v>
      </c>
    </row>
    <row r="5336" spans="1:37" x14ac:dyDescent="0.25">
      <c r="A5336" t="s">
        <v>71</v>
      </c>
      <c r="B5336" t="s">
        <v>669</v>
      </c>
      <c r="C5336" t="s">
        <v>9435</v>
      </c>
      <c r="D5336" t="s">
        <v>72</v>
      </c>
      <c r="E5336" t="s">
        <v>2904</v>
      </c>
      <c r="F5336" t="s">
        <v>73</v>
      </c>
      <c r="G5336" t="s">
        <v>74</v>
      </c>
      <c r="H5336" t="s">
        <v>93</v>
      </c>
      <c r="I5336" t="s">
        <v>76</v>
      </c>
      <c r="J5336" t="s">
        <v>9405</v>
      </c>
      <c r="K5336">
        <v>150</v>
      </c>
      <c r="L5336" t="s">
        <v>77</v>
      </c>
      <c r="M5336" t="s">
        <v>78</v>
      </c>
      <c r="N5336" t="s">
        <v>9436</v>
      </c>
      <c r="O5336" t="s">
        <v>9021</v>
      </c>
      <c r="P5336" t="s">
        <v>9406</v>
      </c>
      <c r="Q5336" t="s">
        <v>2907</v>
      </c>
      <c r="R5336" t="s">
        <v>79</v>
      </c>
      <c r="S5336" t="s">
        <v>24</v>
      </c>
      <c r="T5336" t="s">
        <v>2908</v>
      </c>
      <c r="U5336" t="s">
        <v>43</v>
      </c>
      <c r="V5336" t="s">
        <v>80</v>
      </c>
      <c r="W5336">
        <v>25050</v>
      </c>
      <c r="X5336" t="s">
        <v>81</v>
      </c>
      <c r="Y5336">
        <v>150</v>
      </c>
      <c r="Z5336" t="s">
        <v>9022</v>
      </c>
      <c r="AA5336" t="s">
        <v>9407</v>
      </c>
      <c r="AB5336" t="s">
        <v>90</v>
      </c>
      <c r="AC5336" t="s">
        <v>84</v>
      </c>
      <c r="AD5336">
        <f>_xlfn.XLOOKUP(MIS[[#This Row],[TRADING SYMBOL]],[1]Sheet1!$D:$D,[1]Sheet1!$C:$C)</f>
        <v>160.9</v>
      </c>
      <c r="AE5336">
        <f>MIS[[#This Row],[OrderAverageTradedPrice]]*MIS[[#This Row],[OrderQuantity]]</f>
        <v>27300</v>
      </c>
      <c r="AF5336">
        <f>MIS[[#This Row],[LTP]]*MIS[[#This Row],[OrderQuantity]]</f>
        <v>24135</v>
      </c>
      <c r="AG5336">
        <f>IF(MIS[[#This Row],[OrderSide]]="SELL",MIS[[#This Row],[VALUE]]-MIS[[#This Row],[LIVE_VALUE]],MIS[[#This Row],[LIVE_VALUE]]-MIS[[#This Row],[VALUE]])</f>
        <v>-3165</v>
      </c>
      <c r="AH5336" t="str" cm="1">
        <f t="array" ref="AH5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6" t="str">
        <f>MIS[[#This Row],[TRADING SYMBOL]]</f>
        <v>NIFTY2552225050CE</v>
      </c>
      <c r="AJ5336" t="str">
        <f>IF(RIGHT(MIS[[#This Row],[Main/Hedge]],4)="MAIN","MAIN","HEDGE")</f>
        <v>MAIN</v>
      </c>
      <c r="AK5336" t="str" cm="1">
        <f t="array" ref="AK5336">_xlfn._xlws.FILTER(Table4[Column1],ISNUMBER(SEARCH(Table4[Column1],MIS[[#This Row],[OrderUniqueIdentifier]])),"")</f>
        <v>VWAP</v>
      </c>
    </row>
    <row r="5337" spans="1:37" x14ac:dyDescent="0.25">
      <c r="A5337" t="s">
        <v>71</v>
      </c>
      <c r="B5337" t="s">
        <v>687</v>
      </c>
      <c r="C5337" t="s">
        <v>9437</v>
      </c>
      <c r="D5337" t="s">
        <v>72</v>
      </c>
      <c r="E5337" t="s">
        <v>2904</v>
      </c>
      <c r="F5337" t="s">
        <v>73</v>
      </c>
      <c r="G5337" t="s">
        <v>74</v>
      </c>
      <c r="H5337" t="s">
        <v>93</v>
      </c>
      <c r="I5337" t="s">
        <v>76</v>
      </c>
      <c r="J5337" t="s">
        <v>9405</v>
      </c>
      <c r="K5337">
        <v>75</v>
      </c>
      <c r="L5337" t="s">
        <v>77</v>
      </c>
      <c r="M5337" t="s">
        <v>78</v>
      </c>
      <c r="N5337" t="s">
        <v>9436</v>
      </c>
      <c r="O5337" t="s">
        <v>9021</v>
      </c>
      <c r="P5337" t="s">
        <v>9406</v>
      </c>
      <c r="Q5337" t="s">
        <v>2907</v>
      </c>
      <c r="R5337" t="s">
        <v>79</v>
      </c>
      <c r="S5337" t="s">
        <v>24</v>
      </c>
      <c r="T5337" t="s">
        <v>2908</v>
      </c>
      <c r="U5337" t="s">
        <v>43</v>
      </c>
      <c r="V5337" t="s">
        <v>80</v>
      </c>
      <c r="W5337">
        <v>25050</v>
      </c>
      <c r="X5337" t="s">
        <v>81</v>
      </c>
      <c r="Y5337">
        <v>75</v>
      </c>
      <c r="Z5337" t="s">
        <v>9022</v>
      </c>
      <c r="AA5337" t="s">
        <v>9407</v>
      </c>
      <c r="AB5337" t="s">
        <v>90</v>
      </c>
      <c r="AC5337" t="s">
        <v>84</v>
      </c>
      <c r="AD5337">
        <f>_xlfn.XLOOKUP(MIS[[#This Row],[TRADING SYMBOL]],[1]Sheet1!$D:$D,[1]Sheet1!$C:$C)</f>
        <v>160.9</v>
      </c>
      <c r="AE5337">
        <f>MIS[[#This Row],[OrderAverageTradedPrice]]*MIS[[#This Row],[OrderQuantity]]</f>
        <v>13650</v>
      </c>
      <c r="AF5337">
        <f>MIS[[#This Row],[LTP]]*MIS[[#This Row],[OrderQuantity]]</f>
        <v>12067.5</v>
      </c>
      <c r="AG5337">
        <f>IF(MIS[[#This Row],[OrderSide]]="SELL",MIS[[#This Row],[VALUE]]-MIS[[#This Row],[LIVE_VALUE]],MIS[[#This Row],[LIVE_VALUE]]-MIS[[#This Row],[VALUE]])</f>
        <v>-1582.5</v>
      </c>
      <c r="AH5337" t="str" cm="1">
        <f t="array" ref="AH5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7" t="str">
        <f>MIS[[#This Row],[TRADING SYMBOL]]</f>
        <v>NIFTY2552225050CE</v>
      </c>
      <c r="AJ5337" t="str">
        <f>IF(RIGHT(MIS[[#This Row],[Main/Hedge]],4)="MAIN","MAIN","HEDGE")</f>
        <v>MAIN</v>
      </c>
      <c r="AK5337" t="str" cm="1">
        <f t="array" ref="AK5337">_xlfn._xlws.FILTER(Table4[Column1],ISNUMBER(SEARCH(Table4[Column1],MIS[[#This Row],[OrderUniqueIdentifier]])),"")</f>
        <v>VWAP</v>
      </c>
    </row>
    <row r="5338" spans="1:37" x14ac:dyDescent="0.25">
      <c r="A5338" t="s">
        <v>71</v>
      </c>
      <c r="B5338" t="s">
        <v>696</v>
      </c>
      <c r="C5338" t="s">
        <v>9438</v>
      </c>
      <c r="D5338" t="s">
        <v>72</v>
      </c>
      <c r="E5338" t="s">
        <v>2904</v>
      </c>
      <c r="F5338" t="s">
        <v>73</v>
      </c>
      <c r="G5338" t="s">
        <v>74</v>
      </c>
      <c r="H5338" t="s">
        <v>93</v>
      </c>
      <c r="I5338" t="s">
        <v>76</v>
      </c>
      <c r="J5338" t="s">
        <v>9405</v>
      </c>
      <c r="K5338">
        <v>675</v>
      </c>
      <c r="L5338" t="s">
        <v>77</v>
      </c>
      <c r="M5338" t="s">
        <v>78</v>
      </c>
      <c r="N5338" t="s">
        <v>9439</v>
      </c>
      <c r="O5338" t="s">
        <v>9003</v>
      </c>
      <c r="P5338" t="s">
        <v>9406</v>
      </c>
      <c r="Q5338" t="s">
        <v>2907</v>
      </c>
      <c r="R5338" t="s">
        <v>79</v>
      </c>
      <c r="S5338" t="s">
        <v>24</v>
      </c>
      <c r="T5338" t="s">
        <v>2908</v>
      </c>
      <c r="U5338" t="s">
        <v>43</v>
      </c>
      <c r="V5338" t="s">
        <v>80</v>
      </c>
      <c r="W5338">
        <v>25050</v>
      </c>
      <c r="X5338" t="s">
        <v>81</v>
      </c>
      <c r="Y5338">
        <v>675</v>
      </c>
      <c r="Z5338" t="s">
        <v>9004</v>
      </c>
      <c r="AA5338" t="s">
        <v>9407</v>
      </c>
      <c r="AB5338" t="s">
        <v>90</v>
      </c>
      <c r="AC5338" t="s">
        <v>84</v>
      </c>
      <c r="AD5338">
        <f>_xlfn.XLOOKUP(MIS[[#This Row],[TRADING SYMBOL]],[1]Sheet1!$D:$D,[1]Sheet1!$C:$C)</f>
        <v>160.9</v>
      </c>
      <c r="AE5338">
        <f>MIS[[#This Row],[OrderAverageTradedPrice]]*MIS[[#This Row],[OrderQuantity]]</f>
        <v>122628.74999999984</v>
      </c>
      <c r="AF5338">
        <f>MIS[[#This Row],[LTP]]*MIS[[#This Row],[OrderQuantity]]</f>
        <v>108607.5</v>
      </c>
      <c r="AG5338">
        <f>IF(MIS[[#This Row],[OrderSide]]="SELL",MIS[[#This Row],[VALUE]]-MIS[[#This Row],[LIVE_VALUE]],MIS[[#This Row],[LIVE_VALUE]]-MIS[[#This Row],[VALUE]])</f>
        <v>-14021.24999999984</v>
      </c>
      <c r="AH5338" t="str" cm="1">
        <f t="array" ref="AH5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8" t="str">
        <f>MIS[[#This Row],[TRADING SYMBOL]]</f>
        <v>NIFTY2552225050CE</v>
      </c>
      <c r="AJ5338" t="str">
        <f>IF(RIGHT(MIS[[#This Row],[Main/Hedge]],4)="MAIN","MAIN","HEDGE")</f>
        <v>MAIN</v>
      </c>
      <c r="AK5338" t="str" cm="1">
        <f t="array" ref="AK5338">_xlfn._xlws.FILTER(Table4[Column1],ISNUMBER(SEARCH(Table4[Column1],MIS[[#This Row],[OrderUniqueIdentifier]])),"")</f>
        <v>VWAP</v>
      </c>
    </row>
    <row r="5339" spans="1:37" x14ac:dyDescent="0.25">
      <c r="A5339" t="s">
        <v>71</v>
      </c>
      <c r="B5339" t="s">
        <v>705</v>
      </c>
      <c r="C5339" t="s">
        <v>9440</v>
      </c>
      <c r="D5339" t="s">
        <v>72</v>
      </c>
      <c r="E5339" t="s">
        <v>2904</v>
      </c>
      <c r="F5339" t="s">
        <v>73</v>
      </c>
      <c r="G5339" t="s">
        <v>74</v>
      </c>
      <c r="H5339" t="s">
        <v>93</v>
      </c>
      <c r="I5339" t="s">
        <v>76</v>
      </c>
      <c r="J5339" t="s">
        <v>9405</v>
      </c>
      <c r="K5339">
        <v>150</v>
      </c>
      <c r="L5339" t="s">
        <v>77</v>
      </c>
      <c r="M5339" t="s">
        <v>78</v>
      </c>
      <c r="N5339" t="s">
        <v>7509</v>
      </c>
      <c r="O5339" t="s">
        <v>9007</v>
      </c>
      <c r="P5339" t="s">
        <v>9406</v>
      </c>
      <c r="Q5339" t="s">
        <v>2907</v>
      </c>
      <c r="R5339" t="s">
        <v>79</v>
      </c>
      <c r="S5339" t="s">
        <v>24</v>
      </c>
      <c r="T5339" t="s">
        <v>2908</v>
      </c>
      <c r="U5339" t="s">
        <v>43</v>
      </c>
      <c r="V5339" t="s">
        <v>80</v>
      </c>
      <c r="W5339">
        <v>25050</v>
      </c>
      <c r="X5339" t="s">
        <v>81</v>
      </c>
      <c r="Y5339">
        <v>150</v>
      </c>
      <c r="Z5339" t="s">
        <v>9008</v>
      </c>
      <c r="AA5339" t="s">
        <v>9407</v>
      </c>
      <c r="AB5339" t="s">
        <v>90</v>
      </c>
      <c r="AC5339" t="s">
        <v>84</v>
      </c>
      <c r="AD5339">
        <f>_xlfn.XLOOKUP(MIS[[#This Row],[TRADING SYMBOL]],[1]Sheet1!$D:$D,[1]Sheet1!$C:$C)</f>
        <v>160.9</v>
      </c>
      <c r="AE5339">
        <f>MIS[[#This Row],[OrderAverageTradedPrice]]*MIS[[#This Row],[OrderQuantity]]</f>
        <v>27750</v>
      </c>
      <c r="AF5339">
        <f>MIS[[#This Row],[LTP]]*MIS[[#This Row],[OrderQuantity]]</f>
        <v>24135</v>
      </c>
      <c r="AG5339">
        <f>IF(MIS[[#This Row],[OrderSide]]="SELL",MIS[[#This Row],[VALUE]]-MIS[[#This Row],[LIVE_VALUE]],MIS[[#This Row],[LIVE_VALUE]]-MIS[[#This Row],[VALUE]])</f>
        <v>-3615</v>
      </c>
      <c r="AH5339" t="str" cm="1">
        <f t="array" ref="AH5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9" t="str">
        <f>MIS[[#This Row],[TRADING SYMBOL]]</f>
        <v>NIFTY2552225050CE</v>
      </c>
      <c r="AJ5339" t="str">
        <f>IF(RIGHT(MIS[[#This Row],[Main/Hedge]],4)="MAIN","MAIN","HEDGE")</f>
        <v>MAIN</v>
      </c>
      <c r="AK5339" t="str" cm="1">
        <f t="array" ref="AK5339">_xlfn._xlws.FILTER(Table4[Column1],ISNUMBER(SEARCH(Table4[Column1],MIS[[#This Row],[OrderUniqueIdentifier]])),"")</f>
        <v>VWAP</v>
      </c>
    </row>
    <row r="5340" spans="1:37" x14ac:dyDescent="0.25">
      <c r="A5340" t="s">
        <v>71</v>
      </c>
      <c r="B5340" t="s">
        <v>714</v>
      </c>
      <c r="C5340" t="s">
        <v>9441</v>
      </c>
      <c r="D5340" t="s">
        <v>72</v>
      </c>
      <c r="E5340" t="s">
        <v>2904</v>
      </c>
      <c r="F5340" t="s">
        <v>73</v>
      </c>
      <c r="G5340" t="s">
        <v>74</v>
      </c>
      <c r="H5340" t="s">
        <v>93</v>
      </c>
      <c r="I5340" t="s">
        <v>76</v>
      </c>
      <c r="J5340" t="s">
        <v>9405</v>
      </c>
      <c r="K5340">
        <v>300</v>
      </c>
      <c r="L5340" t="s">
        <v>77</v>
      </c>
      <c r="M5340" t="s">
        <v>78</v>
      </c>
      <c r="N5340" t="s">
        <v>8562</v>
      </c>
      <c r="O5340" t="s">
        <v>9007</v>
      </c>
      <c r="P5340" t="s">
        <v>9406</v>
      </c>
      <c r="Q5340" t="s">
        <v>2907</v>
      </c>
      <c r="R5340" t="s">
        <v>79</v>
      </c>
      <c r="S5340" t="s">
        <v>24</v>
      </c>
      <c r="T5340" t="s">
        <v>2908</v>
      </c>
      <c r="U5340" t="s">
        <v>43</v>
      </c>
      <c r="V5340" t="s">
        <v>80</v>
      </c>
      <c r="W5340">
        <v>25050</v>
      </c>
      <c r="X5340" t="s">
        <v>81</v>
      </c>
      <c r="Y5340">
        <v>300</v>
      </c>
      <c r="Z5340" t="s">
        <v>9008</v>
      </c>
      <c r="AA5340" t="s">
        <v>9407</v>
      </c>
      <c r="AB5340" t="s">
        <v>90</v>
      </c>
      <c r="AC5340" t="s">
        <v>84</v>
      </c>
      <c r="AD5340">
        <f>_xlfn.XLOOKUP(MIS[[#This Row],[TRADING SYMBOL]],[1]Sheet1!$D:$D,[1]Sheet1!$C:$C)</f>
        <v>160.9</v>
      </c>
      <c r="AE5340">
        <f>MIS[[#This Row],[OrderAverageTradedPrice]]*MIS[[#This Row],[OrderQuantity]]</f>
        <v>55485</v>
      </c>
      <c r="AF5340">
        <f>MIS[[#This Row],[LTP]]*MIS[[#This Row],[OrderQuantity]]</f>
        <v>48270</v>
      </c>
      <c r="AG5340">
        <f>IF(MIS[[#This Row],[OrderSide]]="SELL",MIS[[#This Row],[VALUE]]-MIS[[#This Row],[LIVE_VALUE]],MIS[[#This Row],[LIVE_VALUE]]-MIS[[#This Row],[VALUE]])</f>
        <v>-7215</v>
      </c>
      <c r="AH5340" t="str" cm="1">
        <f t="array" ref="AH5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0" t="str">
        <f>MIS[[#This Row],[TRADING SYMBOL]]</f>
        <v>NIFTY2552225050CE</v>
      </c>
      <c r="AJ5340" t="str">
        <f>IF(RIGHT(MIS[[#This Row],[Main/Hedge]],4)="MAIN","MAIN","HEDGE")</f>
        <v>MAIN</v>
      </c>
      <c r="AK5340" t="str" cm="1">
        <f t="array" ref="AK5340">_xlfn._xlws.FILTER(Table4[Column1],ISNUMBER(SEARCH(Table4[Column1],MIS[[#This Row],[OrderUniqueIdentifier]])),"")</f>
        <v>VWAP</v>
      </c>
    </row>
    <row r="5341" spans="1:37" x14ac:dyDescent="0.25">
      <c r="A5341" t="s">
        <v>71</v>
      </c>
      <c r="B5341" t="s">
        <v>724</v>
      </c>
      <c r="C5341" t="s">
        <v>9442</v>
      </c>
      <c r="D5341" t="s">
        <v>72</v>
      </c>
      <c r="E5341" t="s">
        <v>2904</v>
      </c>
      <c r="F5341" t="s">
        <v>73</v>
      </c>
      <c r="G5341" t="s">
        <v>74</v>
      </c>
      <c r="H5341" t="s">
        <v>93</v>
      </c>
      <c r="I5341" t="s">
        <v>76</v>
      </c>
      <c r="J5341" t="s">
        <v>9405</v>
      </c>
      <c r="K5341">
        <v>825</v>
      </c>
      <c r="L5341" t="s">
        <v>77</v>
      </c>
      <c r="M5341" t="s">
        <v>78</v>
      </c>
      <c r="N5341" t="s">
        <v>9420</v>
      </c>
      <c r="O5341" t="s">
        <v>9003</v>
      </c>
      <c r="P5341" t="s">
        <v>9406</v>
      </c>
      <c r="Q5341" t="s">
        <v>2907</v>
      </c>
      <c r="R5341" t="s">
        <v>79</v>
      </c>
      <c r="S5341" t="s">
        <v>726</v>
      </c>
      <c r="T5341" t="s">
        <v>2908</v>
      </c>
      <c r="U5341" t="s">
        <v>43</v>
      </c>
      <c r="V5341" t="s">
        <v>80</v>
      </c>
      <c r="W5341">
        <v>25050</v>
      </c>
      <c r="X5341" t="s">
        <v>81</v>
      </c>
      <c r="Y5341">
        <v>825</v>
      </c>
      <c r="Z5341" t="s">
        <v>9004</v>
      </c>
      <c r="AA5341" t="s">
        <v>9407</v>
      </c>
      <c r="AB5341" t="s">
        <v>90</v>
      </c>
      <c r="AC5341" t="s">
        <v>84</v>
      </c>
      <c r="AD5341">
        <f>_xlfn.XLOOKUP(MIS[[#This Row],[TRADING SYMBOL]],[1]Sheet1!$D:$D,[1]Sheet1!$C:$C)</f>
        <v>160.9</v>
      </c>
      <c r="AE5341">
        <f>MIS[[#This Row],[OrderAverageTradedPrice]]*MIS[[#This Row],[OrderQuantity]]</f>
        <v>149325</v>
      </c>
      <c r="AF5341">
        <f>MIS[[#This Row],[LTP]]*MIS[[#This Row],[OrderQuantity]]</f>
        <v>132742.5</v>
      </c>
      <c r="AG5341">
        <f>IF(MIS[[#This Row],[OrderSide]]="SELL",MIS[[#This Row],[VALUE]]-MIS[[#This Row],[LIVE_VALUE]],MIS[[#This Row],[LIVE_VALUE]]-MIS[[#This Row],[VALUE]])</f>
        <v>-16582.5</v>
      </c>
      <c r="AH5341" t="str" cm="1">
        <f t="array" ref="AH5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1" t="str">
        <f>MIS[[#This Row],[TRADING SYMBOL]]</f>
        <v>NIFTY2552225050CE</v>
      </c>
      <c r="AJ5341" t="str">
        <f>IF(RIGHT(MIS[[#This Row],[Main/Hedge]],4)="MAIN","MAIN","HEDGE")</f>
        <v>MAIN</v>
      </c>
      <c r="AK5341" t="str" cm="1">
        <f t="array" ref="AK5341">_xlfn._xlws.FILTER(Table4[Column1],ISNUMBER(SEARCH(Table4[Column1],MIS[[#This Row],[OrderUniqueIdentifier]])),"")</f>
        <v>VWAP</v>
      </c>
    </row>
    <row r="5342" spans="1:37" x14ac:dyDescent="0.25">
      <c r="A5342" t="s">
        <v>71</v>
      </c>
      <c r="B5342" t="s">
        <v>753</v>
      </c>
      <c r="C5342" t="s">
        <v>9443</v>
      </c>
      <c r="D5342" t="s">
        <v>72</v>
      </c>
      <c r="E5342" t="s">
        <v>2904</v>
      </c>
      <c r="F5342" t="s">
        <v>73</v>
      </c>
      <c r="G5342" t="s">
        <v>74</v>
      </c>
      <c r="H5342" t="s">
        <v>93</v>
      </c>
      <c r="I5342" t="s">
        <v>76</v>
      </c>
      <c r="J5342" t="s">
        <v>9405</v>
      </c>
      <c r="K5342">
        <v>525</v>
      </c>
      <c r="L5342" t="s">
        <v>77</v>
      </c>
      <c r="M5342" t="s">
        <v>78</v>
      </c>
      <c r="N5342" t="s">
        <v>7509</v>
      </c>
      <c r="O5342" t="s">
        <v>8995</v>
      </c>
      <c r="P5342" t="s">
        <v>9406</v>
      </c>
      <c r="Q5342" t="s">
        <v>2907</v>
      </c>
      <c r="R5342" t="s">
        <v>79</v>
      </c>
      <c r="S5342" t="s">
        <v>24</v>
      </c>
      <c r="T5342" t="s">
        <v>2908</v>
      </c>
      <c r="U5342" t="s">
        <v>43</v>
      </c>
      <c r="V5342" t="s">
        <v>80</v>
      </c>
      <c r="W5342">
        <v>25050</v>
      </c>
      <c r="X5342" t="s">
        <v>81</v>
      </c>
      <c r="Y5342">
        <v>525</v>
      </c>
      <c r="Z5342" t="s">
        <v>8996</v>
      </c>
      <c r="AA5342" t="s">
        <v>9407</v>
      </c>
      <c r="AB5342" t="s">
        <v>90</v>
      </c>
      <c r="AC5342" t="s">
        <v>84</v>
      </c>
      <c r="AD5342">
        <f>_xlfn.XLOOKUP(MIS[[#This Row],[TRADING SYMBOL]],[1]Sheet1!$D:$D,[1]Sheet1!$C:$C)</f>
        <v>160.9</v>
      </c>
      <c r="AE5342">
        <f>MIS[[#This Row],[OrderAverageTradedPrice]]*MIS[[#This Row],[OrderQuantity]]</f>
        <v>97125</v>
      </c>
      <c r="AF5342">
        <f>MIS[[#This Row],[LTP]]*MIS[[#This Row],[OrderQuantity]]</f>
        <v>84472.5</v>
      </c>
      <c r="AG5342">
        <f>IF(MIS[[#This Row],[OrderSide]]="SELL",MIS[[#This Row],[VALUE]]-MIS[[#This Row],[LIVE_VALUE]],MIS[[#This Row],[LIVE_VALUE]]-MIS[[#This Row],[VALUE]])</f>
        <v>-12652.5</v>
      </c>
      <c r="AH5342" t="str" cm="1">
        <f t="array" ref="AH5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2" t="str">
        <f>MIS[[#This Row],[TRADING SYMBOL]]</f>
        <v>NIFTY2552225050CE</v>
      </c>
      <c r="AJ5342" t="str">
        <f>IF(RIGHT(MIS[[#This Row],[Main/Hedge]],4)="MAIN","MAIN","HEDGE")</f>
        <v>MAIN</v>
      </c>
      <c r="AK5342" t="str" cm="1">
        <f t="array" ref="AK5342">_xlfn._xlws.FILTER(Table4[Column1],ISNUMBER(SEARCH(Table4[Column1],MIS[[#This Row],[OrderUniqueIdentifier]])),"")</f>
        <v>VWAP</v>
      </c>
    </row>
    <row r="5343" spans="1:37" x14ac:dyDescent="0.25">
      <c r="A5343" t="s">
        <v>71</v>
      </c>
      <c r="B5343" t="s">
        <v>761</v>
      </c>
      <c r="C5343" t="s">
        <v>9444</v>
      </c>
      <c r="D5343" t="s">
        <v>72</v>
      </c>
      <c r="E5343" t="s">
        <v>2904</v>
      </c>
      <c r="F5343" t="s">
        <v>73</v>
      </c>
      <c r="G5343" t="s">
        <v>74</v>
      </c>
      <c r="H5343" t="s">
        <v>93</v>
      </c>
      <c r="I5343" t="s">
        <v>76</v>
      </c>
      <c r="J5343" t="s">
        <v>9405</v>
      </c>
      <c r="K5343">
        <v>150</v>
      </c>
      <c r="L5343" t="s">
        <v>77</v>
      </c>
      <c r="M5343" t="s">
        <v>78</v>
      </c>
      <c r="N5343" t="s">
        <v>8562</v>
      </c>
      <c r="O5343" t="s">
        <v>9007</v>
      </c>
      <c r="P5343" t="s">
        <v>9406</v>
      </c>
      <c r="Q5343" t="s">
        <v>2907</v>
      </c>
      <c r="R5343" t="s">
        <v>79</v>
      </c>
      <c r="S5343" t="s">
        <v>24</v>
      </c>
      <c r="T5343" t="s">
        <v>2908</v>
      </c>
      <c r="U5343" t="s">
        <v>43</v>
      </c>
      <c r="V5343" t="s">
        <v>80</v>
      </c>
      <c r="W5343">
        <v>25050</v>
      </c>
      <c r="X5343" t="s">
        <v>81</v>
      </c>
      <c r="Y5343">
        <v>150</v>
      </c>
      <c r="Z5343" t="s">
        <v>9008</v>
      </c>
      <c r="AA5343" t="s">
        <v>9407</v>
      </c>
      <c r="AB5343" t="s">
        <v>90</v>
      </c>
      <c r="AC5343" t="s">
        <v>84</v>
      </c>
      <c r="AD5343">
        <f>_xlfn.XLOOKUP(MIS[[#This Row],[TRADING SYMBOL]],[1]Sheet1!$D:$D,[1]Sheet1!$C:$C)</f>
        <v>160.9</v>
      </c>
      <c r="AE5343">
        <f>MIS[[#This Row],[OrderAverageTradedPrice]]*MIS[[#This Row],[OrderQuantity]]</f>
        <v>27742.5</v>
      </c>
      <c r="AF5343">
        <f>MIS[[#This Row],[LTP]]*MIS[[#This Row],[OrderQuantity]]</f>
        <v>24135</v>
      </c>
      <c r="AG5343">
        <f>IF(MIS[[#This Row],[OrderSide]]="SELL",MIS[[#This Row],[VALUE]]-MIS[[#This Row],[LIVE_VALUE]],MIS[[#This Row],[LIVE_VALUE]]-MIS[[#This Row],[VALUE]])</f>
        <v>-3607.5</v>
      </c>
      <c r="AH5343" t="str" cm="1">
        <f t="array" ref="AH5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3" t="str">
        <f>MIS[[#This Row],[TRADING SYMBOL]]</f>
        <v>NIFTY2552225050CE</v>
      </c>
      <c r="AJ5343" t="str">
        <f>IF(RIGHT(MIS[[#This Row],[Main/Hedge]],4)="MAIN","MAIN","HEDGE")</f>
        <v>MAIN</v>
      </c>
      <c r="AK5343" t="str" cm="1">
        <f t="array" ref="AK5343">_xlfn._xlws.FILTER(Table4[Column1],ISNUMBER(SEARCH(Table4[Column1],MIS[[#This Row],[OrderUniqueIdentifier]])),"")</f>
        <v>VWAP</v>
      </c>
    </row>
    <row r="5344" spans="1:37" x14ac:dyDescent="0.25">
      <c r="A5344" t="s">
        <v>71</v>
      </c>
      <c r="B5344" t="s">
        <v>770</v>
      </c>
      <c r="C5344" t="s">
        <v>9445</v>
      </c>
      <c r="D5344" t="s">
        <v>72</v>
      </c>
      <c r="E5344" t="s">
        <v>2904</v>
      </c>
      <c r="F5344" t="s">
        <v>73</v>
      </c>
      <c r="G5344" t="s">
        <v>74</v>
      </c>
      <c r="H5344" t="s">
        <v>93</v>
      </c>
      <c r="I5344" t="s">
        <v>76</v>
      </c>
      <c r="J5344" t="s">
        <v>9405</v>
      </c>
      <c r="K5344">
        <v>600</v>
      </c>
      <c r="L5344" t="s">
        <v>77</v>
      </c>
      <c r="M5344" t="s">
        <v>78</v>
      </c>
      <c r="N5344" t="s">
        <v>9436</v>
      </c>
      <c r="O5344" t="s">
        <v>9021</v>
      </c>
      <c r="P5344" t="s">
        <v>9406</v>
      </c>
      <c r="Q5344" t="s">
        <v>2907</v>
      </c>
      <c r="R5344" t="s">
        <v>79</v>
      </c>
      <c r="S5344" t="s">
        <v>24</v>
      </c>
      <c r="T5344" t="s">
        <v>2908</v>
      </c>
      <c r="U5344" t="s">
        <v>43</v>
      </c>
      <c r="V5344" t="s">
        <v>80</v>
      </c>
      <c r="W5344">
        <v>25050</v>
      </c>
      <c r="X5344" t="s">
        <v>81</v>
      </c>
      <c r="Y5344">
        <v>600</v>
      </c>
      <c r="Z5344" t="s">
        <v>9022</v>
      </c>
      <c r="AA5344" t="s">
        <v>9407</v>
      </c>
      <c r="AB5344" t="s">
        <v>90</v>
      </c>
      <c r="AC5344" t="s">
        <v>84</v>
      </c>
      <c r="AD5344">
        <f>_xlfn.XLOOKUP(MIS[[#This Row],[TRADING SYMBOL]],[1]Sheet1!$D:$D,[1]Sheet1!$C:$C)</f>
        <v>160.9</v>
      </c>
      <c r="AE5344">
        <f>MIS[[#This Row],[OrderAverageTradedPrice]]*MIS[[#This Row],[OrderQuantity]]</f>
        <v>109200</v>
      </c>
      <c r="AF5344">
        <f>MIS[[#This Row],[LTP]]*MIS[[#This Row],[OrderQuantity]]</f>
        <v>96540</v>
      </c>
      <c r="AG5344">
        <f>IF(MIS[[#This Row],[OrderSide]]="SELL",MIS[[#This Row],[VALUE]]-MIS[[#This Row],[LIVE_VALUE]],MIS[[#This Row],[LIVE_VALUE]]-MIS[[#This Row],[VALUE]])</f>
        <v>-12660</v>
      </c>
      <c r="AH5344" t="str" cm="1">
        <f t="array" ref="AH5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4" t="str">
        <f>MIS[[#This Row],[TRADING SYMBOL]]</f>
        <v>NIFTY2552225050CE</v>
      </c>
      <c r="AJ5344" t="str">
        <f>IF(RIGHT(MIS[[#This Row],[Main/Hedge]],4)="MAIN","MAIN","HEDGE")</f>
        <v>MAIN</v>
      </c>
      <c r="AK5344" t="str" cm="1">
        <f t="array" ref="AK5344">_xlfn._xlws.FILTER(Table4[Column1],ISNUMBER(SEARCH(Table4[Column1],MIS[[#This Row],[OrderUniqueIdentifier]])),"")</f>
        <v>VWAP</v>
      </c>
    </row>
    <row r="5345" spans="1:37" x14ac:dyDescent="0.25">
      <c r="A5345" t="s">
        <v>71</v>
      </c>
      <c r="B5345" t="s">
        <v>779</v>
      </c>
      <c r="C5345" t="s">
        <v>9446</v>
      </c>
      <c r="D5345" t="s">
        <v>72</v>
      </c>
      <c r="E5345" t="s">
        <v>2904</v>
      </c>
      <c r="F5345" t="s">
        <v>73</v>
      </c>
      <c r="G5345" t="s">
        <v>74</v>
      </c>
      <c r="H5345" t="s">
        <v>93</v>
      </c>
      <c r="I5345" t="s">
        <v>76</v>
      </c>
      <c r="J5345" t="s">
        <v>9405</v>
      </c>
      <c r="K5345">
        <v>150</v>
      </c>
      <c r="L5345" t="s">
        <v>77</v>
      </c>
      <c r="M5345" t="s">
        <v>78</v>
      </c>
      <c r="N5345" t="s">
        <v>5533</v>
      </c>
      <c r="O5345" t="s">
        <v>8999</v>
      </c>
      <c r="P5345" t="s">
        <v>9406</v>
      </c>
      <c r="Q5345" t="s">
        <v>2907</v>
      </c>
      <c r="R5345" t="s">
        <v>79</v>
      </c>
      <c r="S5345" t="s">
        <v>24</v>
      </c>
      <c r="T5345" t="s">
        <v>2908</v>
      </c>
      <c r="U5345" t="s">
        <v>43</v>
      </c>
      <c r="V5345" t="s">
        <v>80</v>
      </c>
      <c r="W5345">
        <v>25050</v>
      </c>
      <c r="X5345" t="s">
        <v>81</v>
      </c>
      <c r="Y5345">
        <v>150</v>
      </c>
      <c r="Z5345" t="s">
        <v>9000</v>
      </c>
      <c r="AA5345" t="s">
        <v>9407</v>
      </c>
      <c r="AB5345" t="s">
        <v>90</v>
      </c>
      <c r="AC5345" t="s">
        <v>84</v>
      </c>
      <c r="AD5345">
        <f>_xlfn.XLOOKUP(MIS[[#This Row],[TRADING SYMBOL]],[1]Sheet1!$D:$D,[1]Sheet1!$C:$C)</f>
        <v>160.9</v>
      </c>
      <c r="AE5345">
        <f>MIS[[#This Row],[OrderAverageTradedPrice]]*MIS[[#This Row],[OrderQuantity]]</f>
        <v>27900</v>
      </c>
      <c r="AF5345">
        <f>MIS[[#This Row],[LTP]]*MIS[[#This Row],[OrderQuantity]]</f>
        <v>24135</v>
      </c>
      <c r="AG5345">
        <f>IF(MIS[[#This Row],[OrderSide]]="SELL",MIS[[#This Row],[VALUE]]-MIS[[#This Row],[LIVE_VALUE]],MIS[[#This Row],[LIVE_VALUE]]-MIS[[#This Row],[VALUE]])</f>
        <v>-3765</v>
      </c>
      <c r="AH5345" t="str" cm="1">
        <f t="array" ref="AH5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5" t="str">
        <f>MIS[[#This Row],[TRADING SYMBOL]]</f>
        <v>NIFTY2552225050CE</v>
      </c>
      <c r="AJ5345" t="str">
        <f>IF(RIGHT(MIS[[#This Row],[Main/Hedge]],4)="MAIN","MAIN","HEDGE")</f>
        <v>MAIN</v>
      </c>
      <c r="AK5345" t="str" cm="1">
        <f t="array" ref="AK5345">_xlfn._xlws.FILTER(Table4[Column1],ISNUMBER(SEARCH(Table4[Column1],MIS[[#This Row],[OrderUniqueIdentifier]])),"")</f>
        <v>VWAP</v>
      </c>
    </row>
    <row r="5346" spans="1:37" x14ac:dyDescent="0.25">
      <c r="A5346" t="s">
        <v>71</v>
      </c>
      <c r="B5346" t="s">
        <v>787</v>
      </c>
      <c r="C5346" t="s">
        <v>9447</v>
      </c>
      <c r="D5346" t="s">
        <v>72</v>
      </c>
      <c r="E5346" t="s">
        <v>2904</v>
      </c>
      <c r="F5346" t="s">
        <v>73</v>
      </c>
      <c r="G5346" t="s">
        <v>74</v>
      </c>
      <c r="H5346" t="s">
        <v>93</v>
      </c>
      <c r="I5346" t="s">
        <v>76</v>
      </c>
      <c r="J5346" t="s">
        <v>9405</v>
      </c>
      <c r="K5346">
        <v>75</v>
      </c>
      <c r="L5346" t="s">
        <v>77</v>
      </c>
      <c r="M5346" t="s">
        <v>78</v>
      </c>
      <c r="N5346" t="s">
        <v>7509</v>
      </c>
      <c r="O5346" t="s">
        <v>9007</v>
      </c>
      <c r="P5346" t="s">
        <v>9406</v>
      </c>
      <c r="Q5346" t="s">
        <v>2907</v>
      </c>
      <c r="R5346" t="s">
        <v>79</v>
      </c>
      <c r="S5346" t="s">
        <v>24</v>
      </c>
      <c r="T5346" t="s">
        <v>2908</v>
      </c>
      <c r="U5346" t="s">
        <v>43</v>
      </c>
      <c r="V5346" t="s">
        <v>80</v>
      </c>
      <c r="W5346">
        <v>25050</v>
      </c>
      <c r="X5346" t="s">
        <v>81</v>
      </c>
      <c r="Y5346">
        <v>75</v>
      </c>
      <c r="Z5346" t="s">
        <v>9008</v>
      </c>
      <c r="AA5346" t="s">
        <v>9407</v>
      </c>
      <c r="AB5346" t="s">
        <v>90</v>
      </c>
      <c r="AC5346" t="s">
        <v>84</v>
      </c>
      <c r="AD5346">
        <f>_xlfn.XLOOKUP(MIS[[#This Row],[TRADING SYMBOL]],[1]Sheet1!$D:$D,[1]Sheet1!$C:$C)</f>
        <v>160.9</v>
      </c>
      <c r="AE5346">
        <f>MIS[[#This Row],[OrderAverageTradedPrice]]*MIS[[#This Row],[OrderQuantity]]</f>
        <v>13875</v>
      </c>
      <c r="AF5346">
        <f>MIS[[#This Row],[LTP]]*MIS[[#This Row],[OrderQuantity]]</f>
        <v>12067.5</v>
      </c>
      <c r="AG5346">
        <f>IF(MIS[[#This Row],[OrderSide]]="SELL",MIS[[#This Row],[VALUE]]-MIS[[#This Row],[LIVE_VALUE]],MIS[[#This Row],[LIVE_VALUE]]-MIS[[#This Row],[VALUE]])</f>
        <v>-1807.5</v>
      </c>
      <c r="AH5346" t="str" cm="1">
        <f t="array" ref="AH5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6" t="str">
        <f>MIS[[#This Row],[TRADING SYMBOL]]</f>
        <v>NIFTY2552225050CE</v>
      </c>
      <c r="AJ5346" t="str">
        <f>IF(RIGHT(MIS[[#This Row],[Main/Hedge]],4)="MAIN","MAIN","HEDGE")</f>
        <v>MAIN</v>
      </c>
      <c r="AK5346" t="str" cm="1">
        <f t="array" ref="AK5346">_xlfn._xlws.FILTER(Table4[Column1],ISNUMBER(SEARCH(Table4[Column1],MIS[[#This Row],[OrderUniqueIdentifier]])),"")</f>
        <v>VWAP</v>
      </c>
    </row>
    <row r="5347" spans="1:37" x14ac:dyDescent="0.25">
      <c r="A5347" t="s">
        <v>71</v>
      </c>
      <c r="B5347" t="s">
        <v>795</v>
      </c>
      <c r="C5347" t="s">
        <v>9448</v>
      </c>
      <c r="D5347" t="s">
        <v>72</v>
      </c>
      <c r="E5347" t="s">
        <v>2904</v>
      </c>
      <c r="F5347" t="s">
        <v>73</v>
      </c>
      <c r="G5347" t="s">
        <v>74</v>
      </c>
      <c r="H5347" t="s">
        <v>93</v>
      </c>
      <c r="I5347" t="s">
        <v>76</v>
      </c>
      <c r="J5347" t="s">
        <v>9405</v>
      </c>
      <c r="K5347">
        <v>150</v>
      </c>
      <c r="L5347" t="s">
        <v>77</v>
      </c>
      <c r="M5347" t="s">
        <v>78</v>
      </c>
      <c r="N5347" t="s">
        <v>7509</v>
      </c>
      <c r="O5347" t="s">
        <v>9007</v>
      </c>
      <c r="P5347" t="s">
        <v>9406</v>
      </c>
      <c r="Q5347" t="s">
        <v>2907</v>
      </c>
      <c r="R5347" t="s">
        <v>79</v>
      </c>
      <c r="S5347" t="s">
        <v>24</v>
      </c>
      <c r="T5347" t="s">
        <v>2908</v>
      </c>
      <c r="U5347" t="s">
        <v>43</v>
      </c>
      <c r="V5347" t="s">
        <v>80</v>
      </c>
      <c r="W5347">
        <v>25050</v>
      </c>
      <c r="X5347" t="s">
        <v>81</v>
      </c>
      <c r="Y5347">
        <v>150</v>
      </c>
      <c r="Z5347" t="s">
        <v>9008</v>
      </c>
      <c r="AA5347" t="s">
        <v>9407</v>
      </c>
      <c r="AB5347" t="s">
        <v>90</v>
      </c>
      <c r="AC5347" t="s">
        <v>84</v>
      </c>
      <c r="AD5347">
        <f>_xlfn.XLOOKUP(MIS[[#This Row],[TRADING SYMBOL]],[1]Sheet1!$D:$D,[1]Sheet1!$C:$C)</f>
        <v>160.9</v>
      </c>
      <c r="AE5347">
        <f>MIS[[#This Row],[OrderAverageTradedPrice]]*MIS[[#This Row],[OrderQuantity]]</f>
        <v>27750</v>
      </c>
      <c r="AF5347">
        <f>MIS[[#This Row],[LTP]]*MIS[[#This Row],[OrderQuantity]]</f>
        <v>24135</v>
      </c>
      <c r="AG5347">
        <f>IF(MIS[[#This Row],[OrderSide]]="SELL",MIS[[#This Row],[VALUE]]-MIS[[#This Row],[LIVE_VALUE]],MIS[[#This Row],[LIVE_VALUE]]-MIS[[#This Row],[VALUE]])</f>
        <v>-3615</v>
      </c>
      <c r="AH5347" t="str" cm="1">
        <f t="array" ref="AH5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7" t="str">
        <f>MIS[[#This Row],[TRADING SYMBOL]]</f>
        <v>NIFTY2552225050CE</v>
      </c>
      <c r="AJ5347" t="str">
        <f>IF(RIGHT(MIS[[#This Row],[Main/Hedge]],4)="MAIN","MAIN","HEDGE")</f>
        <v>MAIN</v>
      </c>
      <c r="AK5347" t="str" cm="1">
        <f t="array" ref="AK5347">_xlfn._xlws.FILTER(Table4[Column1],ISNUMBER(SEARCH(Table4[Column1],MIS[[#This Row],[OrderUniqueIdentifier]])),"")</f>
        <v>VWAP</v>
      </c>
    </row>
    <row r="5348" spans="1:37" x14ac:dyDescent="0.25">
      <c r="A5348" t="s">
        <v>71</v>
      </c>
      <c r="B5348" t="s">
        <v>804</v>
      </c>
      <c r="C5348" t="s">
        <v>9449</v>
      </c>
      <c r="D5348" t="s">
        <v>72</v>
      </c>
      <c r="E5348" t="s">
        <v>2904</v>
      </c>
      <c r="F5348" t="s">
        <v>73</v>
      </c>
      <c r="G5348" t="s">
        <v>74</v>
      </c>
      <c r="H5348" t="s">
        <v>93</v>
      </c>
      <c r="I5348" t="s">
        <v>76</v>
      </c>
      <c r="J5348" t="s">
        <v>9405</v>
      </c>
      <c r="K5348">
        <v>75</v>
      </c>
      <c r="L5348" t="s">
        <v>77</v>
      </c>
      <c r="M5348" t="s">
        <v>78</v>
      </c>
      <c r="N5348" t="s">
        <v>5533</v>
      </c>
      <c r="O5348" t="s">
        <v>8999</v>
      </c>
      <c r="P5348" t="s">
        <v>9406</v>
      </c>
      <c r="Q5348" t="s">
        <v>2907</v>
      </c>
      <c r="R5348" t="s">
        <v>79</v>
      </c>
      <c r="S5348" t="s">
        <v>24</v>
      </c>
      <c r="T5348" t="s">
        <v>2908</v>
      </c>
      <c r="U5348" t="s">
        <v>43</v>
      </c>
      <c r="V5348" t="s">
        <v>80</v>
      </c>
      <c r="W5348">
        <v>25050</v>
      </c>
      <c r="X5348" t="s">
        <v>81</v>
      </c>
      <c r="Y5348">
        <v>75</v>
      </c>
      <c r="Z5348" t="s">
        <v>9000</v>
      </c>
      <c r="AA5348" t="s">
        <v>9407</v>
      </c>
      <c r="AB5348" t="s">
        <v>90</v>
      </c>
      <c r="AC5348" t="s">
        <v>84</v>
      </c>
      <c r="AD5348">
        <f>_xlfn.XLOOKUP(MIS[[#This Row],[TRADING SYMBOL]],[1]Sheet1!$D:$D,[1]Sheet1!$C:$C)</f>
        <v>160.9</v>
      </c>
      <c r="AE5348">
        <f>MIS[[#This Row],[OrderAverageTradedPrice]]*MIS[[#This Row],[OrderQuantity]]</f>
        <v>13950</v>
      </c>
      <c r="AF5348">
        <f>MIS[[#This Row],[LTP]]*MIS[[#This Row],[OrderQuantity]]</f>
        <v>12067.5</v>
      </c>
      <c r="AG5348">
        <f>IF(MIS[[#This Row],[OrderSide]]="SELL",MIS[[#This Row],[VALUE]]-MIS[[#This Row],[LIVE_VALUE]],MIS[[#This Row],[LIVE_VALUE]]-MIS[[#This Row],[VALUE]])</f>
        <v>-1882.5</v>
      </c>
      <c r="AH5348" t="str" cm="1">
        <f t="array" ref="AH5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8" t="str">
        <f>MIS[[#This Row],[TRADING SYMBOL]]</f>
        <v>NIFTY2552225050CE</v>
      </c>
      <c r="AJ5348" t="str">
        <f>IF(RIGHT(MIS[[#This Row],[Main/Hedge]],4)="MAIN","MAIN","HEDGE")</f>
        <v>MAIN</v>
      </c>
      <c r="AK5348" t="str" cm="1">
        <f t="array" ref="AK5348">_xlfn._xlws.FILTER(Table4[Column1],ISNUMBER(SEARCH(Table4[Column1],MIS[[#This Row],[OrderUniqueIdentifier]])),"")</f>
        <v>VWAP</v>
      </c>
    </row>
    <row r="5349" spans="1:37" x14ac:dyDescent="0.25">
      <c r="A5349" t="s">
        <v>71</v>
      </c>
      <c r="B5349" t="s">
        <v>813</v>
      </c>
      <c r="C5349" t="s">
        <v>9450</v>
      </c>
      <c r="D5349" t="s">
        <v>72</v>
      </c>
      <c r="E5349" t="s">
        <v>2904</v>
      </c>
      <c r="F5349" t="s">
        <v>73</v>
      </c>
      <c r="G5349" t="s">
        <v>74</v>
      </c>
      <c r="H5349" t="s">
        <v>93</v>
      </c>
      <c r="I5349" t="s">
        <v>76</v>
      </c>
      <c r="J5349" t="s">
        <v>9405</v>
      </c>
      <c r="K5349">
        <v>150</v>
      </c>
      <c r="L5349" t="s">
        <v>77</v>
      </c>
      <c r="M5349" t="s">
        <v>78</v>
      </c>
      <c r="N5349" t="s">
        <v>9451</v>
      </c>
      <c r="O5349" t="s">
        <v>9003</v>
      </c>
      <c r="P5349" t="s">
        <v>9406</v>
      </c>
      <c r="Q5349" t="s">
        <v>2907</v>
      </c>
      <c r="R5349" t="s">
        <v>79</v>
      </c>
      <c r="S5349" t="s">
        <v>24</v>
      </c>
      <c r="T5349" t="s">
        <v>2908</v>
      </c>
      <c r="U5349" t="s">
        <v>43</v>
      </c>
      <c r="V5349" t="s">
        <v>80</v>
      </c>
      <c r="W5349">
        <v>25050</v>
      </c>
      <c r="X5349" t="s">
        <v>81</v>
      </c>
      <c r="Y5349">
        <v>150</v>
      </c>
      <c r="Z5349" t="s">
        <v>9004</v>
      </c>
      <c r="AA5349" t="s">
        <v>9407</v>
      </c>
      <c r="AB5349" t="s">
        <v>90</v>
      </c>
      <c r="AC5349" t="s">
        <v>84</v>
      </c>
      <c r="AD5349">
        <f>_xlfn.XLOOKUP(MIS[[#This Row],[TRADING SYMBOL]],[1]Sheet1!$D:$D,[1]Sheet1!$C:$C)</f>
        <v>160.9</v>
      </c>
      <c r="AE5349">
        <f>MIS[[#This Row],[OrderAverageTradedPrice]]*MIS[[#This Row],[OrderQuantity]]</f>
        <v>27116.25</v>
      </c>
      <c r="AF5349">
        <f>MIS[[#This Row],[LTP]]*MIS[[#This Row],[OrderQuantity]]</f>
        <v>24135</v>
      </c>
      <c r="AG5349">
        <f>IF(MIS[[#This Row],[OrderSide]]="SELL",MIS[[#This Row],[VALUE]]-MIS[[#This Row],[LIVE_VALUE]],MIS[[#This Row],[LIVE_VALUE]]-MIS[[#This Row],[VALUE]])</f>
        <v>-2981.25</v>
      </c>
      <c r="AH5349" t="str" cm="1">
        <f t="array" ref="AH5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9" t="str">
        <f>MIS[[#This Row],[TRADING SYMBOL]]</f>
        <v>NIFTY2552225050CE</v>
      </c>
      <c r="AJ5349" t="str">
        <f>IF(RIGHT(MIS[[#This Row],[Main/Hedge]],4)="MAIN","MAIN","HEDGE")</f>
        <v>MAIN</v>
      </c>
      <c r="AK5349" t="str" cm="1">
        <f t="array" ref="AK5349">_xlfn._xlws.FILTER(Table4[Column1],ISNUMBER(SEARCH(Table4[Column1],MIS[[#This Row],[OrderUniqueIdentifier]])),"")</f>
        <v>VWAP</v>
      </c>
    </row>
    <row r="5350" spans="1:37" x14ac:dyDescent="0.25">
      <c r="A5350" t="s">
        <v>71</v>
      </c>
      <c r="B5350" t="s">
        <v>822</v>
      </c>
      <c r="C5350" t="s">
        <v>9452</v>
      </c>
      <c r="D5350" t="s">
        <v>72</v>
      </c>
      <c r="E5350" t="s">
        <v>2904</v>
      </c>
      <c r="F5350" t="s">
        <v>73</v>
      </c>
      <c r="G5350" t="s">
        <v>74</v>
      </c>
      <c r="H5350" t="s">
        <v>93</v>
      </c>
      <c r="I5350" t="s">
        <v>76</v>
      </c>
      <c r="J5350" t="s">
        <v>9405</v>
      </c>
      <c r="K5350">
        <v>150</v>
      </c>
      <c r="L5350" t="s">
        <v>77</v>
      </c>
      <c r="M5350" t="s">
        <v>78</v>
      </c>
      <c r="N5350" t="s">
        <v>9453</v>
      </c>
      <c r="O5350" t="s">
        <v>8995</v>
      </c>
      <c r="P5350" t="s">
        <v>9406</v>
      </c>
      <c r="Q5350" t="s">
        <v>2907</v>
      </c>
      <c r="R5350" t="s">
        <v>79</v>
      </c>
      <c r="S5350" t="s">
        <v>24</v>
      </c>
      <c r="T5350" t="s">
        <v>2908</v>
      </c>
      <c r="U5350" t="s">
        <v>43</v>
      </c>
      <c r="V5350" t="s">
        <v>80</v>
      </c>
      <c r="W5350">
        <v>25050</v>
      </c>
      <c r="X5350" t="s">
        <v>81</v>
      </c>
      <c r="Y5350">
        <v>150</v>
      </c>
      <c r="Z5350" t="s">
        <v>8996</v>
      </c>
      <c r="AA5350" t="s">
        <v>9407</v>
      </c>
      <c r="AB5350" t="s">
        <v>90</v>
      </c>
      <c r="AC5350" t="s">
        <v>84</v>
      </c>
      <c r="AD5350">
        <f>_xlfn.XLOOKUP(MIS[[#This Row],[TRADING SYMBOL]],[1]Sheet1!$D:$D,[1]Sheet1!$C:$C)</f>
        <v>160.9</v>
      </c>
      <c r="AE5350">
        <f>MIS[[#This Row],[OrderAverageTradedPrice]]*MIS[[#This Row],[OrderQuantity]]</f>
        <v>27825</v>
      </c>
      <c r="AF5350">
        <f>MIS[[#This Row],[LTP]]*MIS[[#This Row],[OrderQuantity]]</f>
        <v>24135</v>
      </c>
      <c r="AG5350">
        <f>IF(MIS[[#This Row],[OrderSide]]="SELL",MIS[[#This Row],[VALUE]]-MIS[[#This Row],[LIVE_VALUE]],MIS[[#This Row],[LIVE_VALUE]]-MIS[[#This Row],[VALUE]])</f>
        <v>-3690</v>
      </c>
      <c r="AH5350" t="str" cm="1">
        <f t="array" ref="AH5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0" t="str">
        <f>MIS[[#This Row],[TRADING SYMBOL]]</f>
        <v>NIFTY2552225050CE</v>
      </c>
      <c r="AJ5350" t="str">
        <f>IF(RIGHT(MIS[[#This Row],[Main/Hedge]],4)="MAIN","MAIN","HEDGE")</f>
        <v>MAIN</v>
      </c>
      <c r="AK5350" t="str" cm="1">
        <f t="array" ref="AK5350">_xlfn._xlws.FILTER(Table4[Column1],ISNUMBER(SEARCH(Table4[Column1],MIS[[#This Row],[OrderUniqueIdentifier]])),"")</f>
        <v>VWAP</v>
      </c>
    </row>
    <row r="5351" spans="1:37" x14ac:dyDescent="0.25">
      <c r="A5351" t="s">
        <v>71</v>
      </c>
      <c r="B5351" t="s">
        <v>830</v>
      </c>
      <c r="C5351" t="s">
        <v>9454</v>
      </c>
      <c r="D5351" t="s">
        <v>72</v>
      </c>
      <c r="E5351" t="s">
        <v>2904</v>
      </c>
      <c r="F5351" t="s">
        <v>73</v>
      </c>
      <c r="G5351" t="s">
        <v>74</v>
      </c>
      <c r="H5351" t="s">
        <v>93</v>
      </c>
      <c r="I5351" t="s">
        <v>76</v>
      </c>
      <c r="J5351" t="s">
        <v>9405</v>
      </c>
      <c r="K5351">
        <v>525</v>
      </c>
      <c r="L5351" t="s">
        <v>77</v>
      </c>
      <c r="M5351" t="s">
        <v>78</v>
      </c>
      <c r="N5351" t="s">
        <v>7509</v>
      </c>
      <c r="O5351" t="s">
        <v>8995</v>
      </c>
      <c r="P5351" t="s">
        <v>9406</v>
      </c>
      <c r="Q5351" t="s">
        <v>2907</v>
      </c>
      <c r="R5351" t="s">
        <v>79</v>
      </c>
      <c r="S5351" t="s">
        <v>24</v>
      </c>
      <c r="T5351" t="s">
        <v>2908</v>
      </c>
      <c r="U5351" t="s">
        <v>43</v>
      </c>
      <c r="V5351" t="s">
        <v>80</v>
      </c>
      <c r="W5351">
        <v>25050</v>
      </c>
      <c r="X5351" t="s">
        <v>81</v>
      </c>
      <c r="Y5351">
        <v>525</v>
      </c>
      <c r="Z5351" t="s">
        <v>8996</v>
      </c>
      <c r="AA5351" t="s">
        <v>9407</v>
      </c>
      <c r="AB5351" t="s">
        <v>90</v>
      </c>
      <c r="AC5351" t="s">
        <v>84</v>
      </c>
      <c r="AD5351">
        <f>_xlfn.XLOOKUP(MIS[[#This Row],[TRADING SYMBOL]],[1]Sheet1!$D:$D,[1]Sheet1!$C:$C)</f>
        <v>160.9</v>
      </c>
      <c r="AE5351">
        <f>MIS[[#This Row],[OrderAverageTradedPrice]]*MIS[[#This Row],[OrderQuantity]]</f>
        <v>97125</v>
      </c>
      <c r="AF5351">
        <f>MIS[[#This Row],[LTP]]*MIS[[#This Row],[OrderQuantity]]</f>
        <v>84472.5</v>
      </c>
      <c r="AG5351">
        <f>IF(MIS[[#This Row],[OrderSide]]="SELL",MIS[[#This Row],[VALUE]]-MIS[[#This Row],[LIVE_VALUE]],MIS[[#This Row],[LIVE_VALUE]]-MIS[[#This Row],[VALUE]])</f>
        <v>-12652.5</v>
      </c>
      <c r="AH5351" t="str" cm="1">
        <f t="array" ref="AH5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1" t="str">
        <f>MIS[[#This Row],[TRADING SYMBOL]]</f>
        <v>NIFTY2552225050CE</v>
      </c>
      <c r="AJ5351" t="str">
        <f>IF(RIGHT(MIS[[#This Row],[Main/Hedge]],4)="MAIN","MAIN","HEDGE")</f>
        <v>MAIN</v>
      </c>
      <c r="AK5351" t="str" cm="1">
        <f t="array" ref="AK5351">_xlfn._xlws.FILTER(Table4[Column1],ISNUMBER(SEARCH(Table4[Column1],MIS[[#This Row],[OrderUniqueIdentifier]])),"")</f>
        <v>VWAP</v>
      </c>
    </row>
    <row r="5352" spans="1:37" x14ac:dyDescent="0.25">
      <c r="A5352" t="s">
        <v>71</v>
      </c>
      <c r="B5352" t="s">
        <v>839</v>
      </c>
      <c r="C5352" t="s">
        <v>9455</v>
      </c>
      <c r="D5352" t="s">
        <v>72</v>
      </c>
      <c r="E5352" t="s">
        <v>2904</v>
      </c>
      <c r="F5352" t="s">
        <v>73</v>
      </c>
      <c r="G5352" t="s">
        <v>74</v>
      </c>
      <c r="H5352" t="s">
        <v>93</v>
      </c>
      <c r="I5352" t="s">
        <v>76</v>
      </c>
      <c r="J5352" t="s">
        <v>9405</v>
      </c>
      <c r="K5352">
        <v>75</v>
      </c>
      <c r="L5352" t="s">
        <v>77</v>
      </c>
      <c r="M5352" t="s">
        <v>78</v>
      </c>
      <c r="N5352" t="s">
        <v>7509</v>
      </c>
      <c r="O5352" t="s">
        <v>9007</v>
      </c>
      <c r="P5352" t="s">
        <v>9406</v>
      </c>
      <c r="Q5352" t="s">
        <v>2907</v>
      </c>
      <c r="R5352" t="s">
        <v>79</v>
      </c>
      <c r="S5352" t="s">
        <v>24</v>
      </c>
      <c r="T5352" t="s">
        <v>2908</v>
      </c>
      <c r="U5352" t="s">
        <v>43</v>
      </c>
      <c r="V5352" t="s">
        <v>80</v>
      </c>
      <c r="W5352">
        <v>25050</v>
      </c>
      <c r="X5352" t="s">
        <v>81</v>
      </c>
      <c r="Y5352">
        <v>75</v>
      </c>
      <c r="Z5352" t="s">
        <v>9008</v>
      </c>
      <c r="AA5352" t="s">
        <v>9407</v>
      </c>
      <c r="AB5352" t="s">
        <v>90</v>
      </c>
      <c r="AC5352" t="s">
        <v>84</v>
      </c>
      <c r="AD5352">
        <f>_xlfn.XLOOKUP(MIS[[#This Row],[TRADING SYMBOL]],[1]Sheet1!$D:$D,[1]Sheet1!$C:$C)</f>
        <v>160.9</v>
      </c>
      <c r="AE5352">
        <f>MIS[[#This Row],[OrderAverageTradedPrice]]*MIS[[#This Row],[OrderQuantity]]</f>
        <v>13875</v>
      </c>
      <c r="AF5352">
        <f>MIS[[#This Row],[LTP]]*MIS[[#This Row],[OrderQuantity]]</f>
        <v>12067.5</v>
      </c>
      <c r="AG5352">
        <f>IF(MIS[[#This Row],[OrderSide]]="SELL",MIS[[#This Row],[VALUE]]-MIS[[#This Row],[LIVE_VALUE]],MIS[[#This Row],[LIVE_VALUE]]-MIS[[#This Row],[VALUE]])</f>
        <v>-1807.5</v>
      </c>
      <c r="AH5352" t="str" cm="1">
        <f t="array" ref="AH53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2" t="str">
        <f>MIS[[#This Row],[TRADING SYMBOL]]</f>
        <v>NIFTY2552225050CE</v>
      </c>
      <c r="AJ5352" t="str">
        <f>IF(RIGHT(MIS[[#This Row],[Main/Hedge]],4)="MAIN","MAIN","HEDGE")</f>
        <v>MAIN</v>
      </c>
      <c r="AK5352" t="str" cm="1">
        <f t="array" ref="AK5352">_xlfn._xlws.FILTER(Table4[Column1],ISNUMBER(SEARCH(Table4[Column1],MIS[[#This Row],[OrderUniqueIdentifier]])),"")</f>
        <v>VWAP</v>
      </c>
    </row>
    <row r="5353" spans="1:37" x14ac:dyDescent="0.25">
      <c r="A5353" t="s">
        <v>71</v>
      </c>
      <c r="B5353" t="s">
        <v>847</v>
      </c>
      <c r="C5353" t="s">
        <v>9456</v>
      </c>
      <c r="D5353" t="s">
        <v>72</v>
      </c>
      <c r="E5353" t="s">
        <v>2904</v>
      </c>
      <c r="F5353" t="s">
        <v>73</v>
      </c>
      <c r="G5353" t="s">
        <v>74</v>
      </c>
      <c r="H5353" t="s">
        <v>93</v>
      </c>
      <c r="I5353" t="s">
        <v>76</v>
      </c>
      <c r="J5353" t="s">
        <v>9405</v>
      </c>
      <c r="K5353">
        <v>1050</v>
      </c>
      <c r="L5353" t="s">
        <v>77</v>
      </c>
      <c r="M5353" t="s">
        <v>78</v>
      </c>
      <c r="N5353" t="s">
        <v>9457</v>
      </c>
      <c r="O5353" t="s">
        <v>9021</v>
      </c>
      <c r="P5353" t="s">
        <v>9406</v>
      </c>
      <c r="Q5353" t="s">
        <v>2907</v>
      </c>
      <c r="R5353" t="s">
        <v>79</v>
      </c>
      <c r="S5353" t="s">
        <v>24</v>
      </c>
      <c r="T5353" t="s">
        <v>2908</v>
      </c>
      <c r="U5353" t="s">
        <v>43</v>
      </c>
      <c r="V5353" t="s">
        <v>80</v>
      </c>
      <c r="W5353">
        <v>25050</v>
      </c>
      <c r="X5353" t="s">
        <v>81</v>
      </c>
      <c r="Y5353">
        <v>1050</v>
      </c>
      <c r="Z5353" t="s">
        <v>9022</v>
      </c>
      <c r="AA5353" t="s">
        <v>9407</v>
      </c>
      <c r="AB5353" t="s">
        <v>90</v>
      </c>
      <c r="AC5353" t="s">
        <v>84</v>
      </c>
      <c r="AD5353">
        <f>_xlfn.XLOOKUP(MIS[[#This Row],[TRADING SYMBOL]],[1]Sheet1!$D:$D,[1]Sheet1!$C:$C)</f>
        <v>160.9</v>
      </c>
      <c r="AE5353">
        <f>MIS[[#This Row],[OrderAverageTradedPrice]]*MIS[[#This Row],[OrderQuantity]]</f>
        <v>191272.49999999924</v>
      </c>
      <c r="AF5353">
        <f>MIS[[#This Row],[LTP]]*MIS[[#This Row],[OrderQuantity]]</f>
        <v>168945</v>
      </c>
      <c r="AG5353">
        <f>IF(MIS[[#This Row],[OrderSide]]="SELL",MIS[[#This Row],[VALUE]]-MIS[[#This Row],[LIVE_VALUE]],MIS[[#This Row],[LIVE_VALUE]]-MIS[[#This Row],[VALUE]])</f>
        <v>-22327.499999999243</v>
      </c>
      <c r="AH5353" t="str" cm="1">
        <f t="array" ref="AH5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3" t="str">
        <f>MIS[[#This Row],[TRADING SYMBOL]]</f>
        <v>NIFTY2552225050CE</v>
      </c>
      <c r="AJ5353" t="str">
        <f>IF(RIGHT(MIS[[#This Row],[Main/Hedge]],4)="MAIN","MAIN","HEDGE")</f>
        <v>MAIN</v>
      </c>
      <c r="AK5353" t="str" cm="1">
        <f t="array" ref="AK5353">_xlfn._xlws.FILTER(Table4[Column1],ISNUMBER(SEARCH(Table4[Column1],MIS[[#This Row],[OrderUniqueIdentifier]])),"")</f>
        <v>VWAP</v>
      </c>
    </row>
    <row r="5354" spans="1:37" x14ac:dyDescent="0.25">
      <c r="A5354" t="s">
        <v>71</v>
      </c>
      <c r="B5354" t="s">
        <v>857</v>
      </c>
      <c r="C5354" t="s">
        <v>9458</v>
      </c>
      <c r="D5354" t="s">
        <v>72</v>
      </c>
      <c r="E5354" t="s">
        <v>2904</v>
      </c>
      <c r="F5354" t="s">
        <v>73</v>
      </c>
      <c r="G5354" t="s">
        <v>74</v>
      </c>
      <c r="H5354" t="s">
        <v>93</v>
      </c>
      <c r="I5354" t="s">
        <v>76</v>
      </c>
      <c r="J5354" t="s">
        <v>9405</v>
      </c>
      <c r="K5354">
        <v>75</v>
      </c>
      <c r="L5354" t="s">
        <v>77</v>
      </c>
      <c r="M5354" t="s">
        <v>78</v>
      </c>
      <c r="N5354" t="s">
        <v>5533</v>
      </c>
      <c r="O5354" t="s">
        <v>8999</v>
      </c>
      <c r="P5354" t="s">
        <v>9406</v>
      </c>
      <c r="Q5354" t="s">
        <v>2907</v>
      </c>
      <c r="R5354" t="s">
        <v>79</v>
      </c>
      <c r="S5354" t="s">
        <v>24</v>
      </c>
      <c r="T5354" t="s">
        <v>2908</v>
      </c>
      <c r="U5354" t="s">
        <v>43</v>
      </c>
      <c r="V5354" t="s">
        <v>80</v>
      </c>
      <c r="W5354">
        <v>25050</v>
      </c>
      <c r="X5354" t="s">
        <v>81</v>
      </c>
      <c r="Y5354">
        <v>75</v>
      </c>
      <c r="Z5354" t="s">
        <v>9000</v>
      </c>
      <c r="AA5354" t="s">
        <v>9407</v>
      </c>
      <c r="AB5354" t="s">
        <v>90</v>
      </c>
      <c r="AC5354" t="s">
        <v>84</v>
      </c>
      <c r="AD5354">
        <f>_xlfn.XLOOKUP(MIS[[#This Row],[TRADING SYMBOL]],[1]Sheet1!$D:$D,[1]Sheet1!$C:$C)</f>
        <v>160.9</v>
      </c>
      <c r="AE5354">
        <f>MIS[[#This Row],[OrderAverageTradedPrice]]*MIS[[#This Row],[OrderQuantity]]</f>
        <v>13950</v>
      </c>
      <c r="AF5354">
        <f>MIS[[#This Row],[LTP]]*MIS[[#This Row],[OrderQuantity]]</f>
        <v>12067.5</v>
      </c>
      <c r="AG5354">
        <f>IF(MIS[[#This Row],[OrderSide]]="SELL",MIS[[#This Row],[VALUE]]-MIS[[#This Row],[LIVE_VALUE]],MIS[[#This Row],[LIVE_VALUE]]-MIS[[#This Row],[VALUE]])</f>
        <v>-1882.5</v>
      </c>
      <c r="AH5354" t="str" cm="1">
        <f t="array" ref="AH5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4" t="str">
        <f>MIS[[#This Row],[TRADING SYMBOL]]</f>
        <v>NIFTY2552225050CE</v>
      </c>
      <c r="AJ5354" t="str">
        <f>IF(RIGHT(MIS[[#This Row],[Main/Hedge]],4)="MAIN","MAIN","HEDGE")</f>
        <v>MAIN</v>
      </c>
      <c r="AK5354" t="str" cm="1">
        <f t="array" ref="AK5354">_xlfn._xlws.FILTER(Table4[Column1],ISNUMBER(SEARCH(Table4[Column1],MIS[[#This Row],[OrderUniqueIdentifier]])),"")</f>
        <v>VWAP</v>
      </c>
    </row>
    <row r="5355" spans="1:37" x14ac:dyDescent="0.25">
      <c r="A5355" t="s">
        <v>71</v>
      </c>
      <c r="B5355" t="s">
        <v>864</v>
      </c>
      <c r="C5355" t="s">
        <v>9459</v>
      </c>
      <c r="D5355" t="s">
        <v>72</v>
      </c>
      <c r="E5355" t="s">
        <v>2904</v>
      </c>
      <c r="F5355" t="s">
        <v>73</v>
      </c>
      <c r="G5355" t="s">
        <v>74</v>
      </c>
      <c r="H5355" t="s">
        <v>93</v>
      </c>
      <c r="I5355" t="s">
        <v>76</v>
      </c>
      <c r="J5355" t="s">
        <v>9405</v>
      </c>
      <c r="K5355">
        <v>150</v>
      </c>
      <c r="L5355" t="s">
        <v>77</v>
      </c>
      <c r="M5355" t="s">
        <v>78</v>
      </c>
      <c r="N5355" t="s">
        <v>9460</v>
      </c>
      <c r="O5355" t="s">
        <v>8995</v>
      </c>
      <c r="P5355" t="s">
        <v>9406</v>
      </c>
      <c r="Q5355" t="s">
        <v>2907</v>
      </c>
      <c r="R5355" t="s">
        <v>79</v>
      </c>
      <c r="S5355" t="s">
        <v>24</v>
      </c>
      <c r="T5355" t="s">
        <v>2908</v>
      </c>
      <c r="U5355" t="s">
        <v>43</v>
      </c>
      <c r="V5355" t="s">
        <v>80</v>
      </c>
      <c r="W5355">
        <v>25050</v>
      </c>
      <c r="X5355" t="s">
        <v>81</v>
      </c>
      <c r="Y5355">
        <v>150</v>
      </c>
      <c r="Z5355" t="s">
        <v>8996</v>
      </c>
      <c r="AA5355" t="s">
        <v>9407</v>
      </c>
      <c r="AB5355" t="s">
        <v>90</v>
      </c>
      <c r="AC5355" t="s">
        <v>84</v>
      </c>
      <c r="AD5355">
        <f>_xlfn.XLOOKUP(MIS[[#This Row],[TRADING SYMBOL]],[1]Sheet1!$D:$D,[1]Sheet1!$C:$C)</f>
        <v>160.9</v>
      </c>
      <c r="AE5355">
        <f>MIS[[#This Row],[OrderAverageTradedPrice]]*MIS[[#This Row],[OrderQuantity]]</f>
        <v>27828.75</v>
      </c>
      <c r="AF5355">
        <f>MIS[[#This Row],[LTP]]*MIS[[#This Row],[OrderQuantity]]</f>
        <v>24135</v>
      </c>
      <c r="AG5355">
        <f>IF(MIS[[#This Row],[OrderSide]]="SELL",MIS[[#This Row],[VALUE]]-MIS[[#This Row],[LIVE_VALUE]],MIS[[#This Row],[LIVE_VALUE]]-MIS[[#This Row],[VALUE]])</f>
        <v>-3693.75</v>
      </c>
      <c r="AH5355" t="str" cm="1">
        <f t="array" ref="AH5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5" t="str">
        <f>MIS[[#This Row],[TRADING SYMBOL]]</f>
        <v>NIFTY2552225050CE</v>
      </c>
      <c r="AJ5355" t="str">
        <f>IF(RIGHT(MIS[[#This Row],[Main/Hedge]],4)="MAIN","MAIN","HEDGE")</f>
        <v>MAIN</v>
      </c>
      <c r="AK5355" t="str" cm="1">
        <f t="array" ref="AK5355">_xlfn._xlws.FILTER(Table4[Column1],ISNUMBER(SEARCH(Table4[Column1],MIS[[#This Row],[OrderUniqueIdentifier]])),"")</f>
        <v>VWAP</v>
      </c>
    </row>
    <row r="5356" spans="1:37" x14ac:dyDescent="0.25">
      <c r="A5356" t="s">
        <v>71</v>
      </c>
      <c r="B5356" t="s">
        <v>873</v>
      </c>
      <c r="C5356" t="s">
        <v>9461</v>
      </c>
      <c r="D5356" t="s">
        <v>72</v>
      </c>
      <c r="E5356" t="s">
        <v>2904</v>
      </c>
      <c r="F5356" t="s">
        <v>73</v>
      </c>
      <c r="G5356" t="s">
        <v>74</v>
      </c>
      <c r="H5356" t="s">
        <v>93</v>
      </c>
      <c r="I5356" t="s">
        <v>76</v>
      </c>
      <c r="J5356" t="s">
        <v>9405</v>
      </c>
      <c r="K5356">
        <v>150</v>
      </c>
      <c r="L5356" t="s">
        <v>77</v>
      </c>
      <c r="M5356" t="s">
        <v>78</v>
      </c>
      <c r="N5356" t="s">
        <v>9436</v>
      </c>
      <c r="O5356" t="s">
        <v>9021</v>
      </c>
      <c r="P5356" t="s">
        <v>9406</v>
      </c>
      <c r="Q5356" t="s">
        <v>2907</v>
      </c>
      <c r="R5356" t="s">
        <v>79</v>
      </c>
      <c r="S5356" t="s">
        <v>24</v>
      </c>
      <c r="T5356" t="s">
        <v>2908</v>
      </c>
      <c r="U5356" t="s">
        <v>43</v>
      </c>
      <c r="V5356" t="s">
        <v>80</v>
      </c>
      <c r="W5356">
        <v>25050</v>
      </c>
      <c r="X5356" t="s">
        <v>81</v>
      </c>
      <c r="Y5356">
        <v>150</v>
      </c>
      <c r="Z5356" t="s">
        <v>9022</v>
      </c>
      <c r="AA5356" t="s">
        <v>9407</v>
      </c>
      <c r="AB5356" t="s">
        <v>90</v>
      </c>
      <c r="AC5356" t="s">
        <v>84</v>
      </c>
      <c r="AD5356">
        <f>_xlfn.XLOOKUP(MIS[[#This Row],[TRADING SYMBOL]],[1]Sheet1!$D:$D,[1]Sheet1!$C:$C)</f>
        <v>160.9</v>
      </c>
      <c r="AE5356">
        <f>MIS[[#This Row],[OrderAverageTradedPrice]]*MIS[[#This Row],[OrderQuantity]]</f>
        <v>27300</v>
      </c>
      <c r="AF5356">
        <f>MIS[[#This Row],[LTP]]*MIS[[#This Row],[OrderQuantity]]</f>
        <v>24135</v>
      </c>
      <c r="AG5356">
        <f>IF(MIS[[#This Row],[OrderSide]]="SELL",MIS[[#This Row],[VALUE]]-MIS[[#This Row],[LIVE_VALUE]],MIS[[#This Row],[LIVE_VALUE]]-MIS[[#This Row],[VALUE]])</f>
        <v>-3165</v>
      </c>
      <c r="AH5356" t="str" cm="1">
        <f t="array" ref="AH5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6" t="str">
        <f>MIS[[#This Row],[TRADING SYMBOL]]</f>
        <v>NIFTY2552225050CE</v>
      </c>
      <c r="AJ5356" t="str">
        <f>IF(RIGHT(MIS[[#This Row],[Main/Hedge]],4)="MAIN","MAIN","HEDGE")</f>
        <v>MAIN</v>
      </c>
      <c r="AK5356" t="str" cm="1">
        <f t="array" ref="AK5356">_xlfn._xlws.FILTER(Table4[Column1],ISNUMBER(SEARCH(Table4[Column1],MIS[[#This Row],[OrderUniqueIdentifier]])),"")</f>
        <v>VWAP</v>
      </c>
    </row>
    <row r="5357" spans="1:37" x14ac:dyDescent="0.25">
      <c r="A5357" t="s">
        <v>71</v>
      </c>
      <c r="B5357" t="s">
        <v>880</v>
      </c>
      <c r="C5357" t="s">
        <v>9462</v>
      </c>
      <c r="D5357" t="s">
        <v>72</v>
      </c>
      <c r="E5357" t="s">
        <v>2904</v>
      </c>
      <c r="F5357" t="s">
        <v>73</v>
      </c>
      <c r="G5357" t="s">
        <v>74</v>
      </c>
      <c r="H5357" t="s">
        <v>93</v>
      </c>
      <c r="I5357" t="s">
        <v>76</v>
      </c>
      <c r="J5357" t="s">
        <v>9405</v>
      </c>
      <c r="K5357">
        <v>225</v>
      </c>
      <c r="L5357" t="s">
        <v>77</v>
      </c>
      <c r="M5357" t="s">
        <v>78</v>
      </c>
      <c r="N5357" t="s">
        <v>7509</v>
      </c>
      <c r="O5357" t="s">
        <v>8995</v>
      </c>
      <c r="P5357" t="s">
        <v>9406</v>
      </c>
      <c r="Q5357" t="s">
        <v>2907</v>
      </c>
      <c r="R5357" t="s">
        <v>79</v>
      </c>
      <c r="S5357" t="s">
        <v>24</v>
      </c>
      <c r="T5357" t="s">
        <v>2908</v>
      </c>
      <c r="U5357" t="s">
        <v>43</v>
      </c>
      <c r="V5357" t="s">
        <v>80</v>
      </c>
      <c r="W5357">
        <v>25050</v>
      </c>
      <c r="X5357" t="s">
        <v>81</v>
      </c>
      <c r="Y5357">
        <v>225</v>
      </c>
      <c r="Z5357" t="s">
        <v>8996</v>
      </c>
      <c r="AA5357" t="s">
        <v>9407</v>
      </c>
      <c r="AB5357" t="s">
        <v>90</v>
      </c>
      <c r="AC5357" t="s">
        <v>84</v>
      </c>
      <c r="AD5357">
        <f>_xlfn.XLOOKUP(MIS[[#This Row],[TRADING SYMBOL]],[1]Sheet1!$D:$D,[1]Sheet1!$C:$C)</f>
        <v>160.9</v>
      </c>
      <c r="AE5357">
        <f>MIS[[#This Row],[OrderAverageTradedPrice]]*MIS[[#This Row],[OrderQuantity]]</f>
        <v>41625</v>
      </c>
      <c r="AF5357">
        <f>MIS[[#This Row],[LTP]]*MIS[[#This Row],[OrderQuantity]]</f>
        <v>36202.5</v>
      </c>
      <c r="AG5357">
        <f>IF(MIS[[#This Row],[OrderSide]]="SELL",MIS[[#This Row],[VALUE]]-MIS[[#This Row],[LIVE_VALUE]],MIS[[#This Row],[LIVE_VALUE]]-MIS[[#This Row],[VALUE]])</f>
        <v>-5422.5</v>
      </c>
      <c r="AH5357" t="str" cm="1">
        <f t="array" ref="AH53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7" t="str">
        <f>MIS[[#This Row],[TRADING SYMBOL]]</f>
        <v>NIFTY2552225050CE</v>
      </c>
      <c r="AJ5357" t="str">
        <f>IF(RIGHT(MIS[[#This Row],[Main/Hedge]],4)="MAIN","MAIN","HEDGE")</f>
        <v>MAIN</v>
      </c>
      <c r="AK5357" t="str" cm="1">
        <f t="array" ref="AK5357">_xlfn._xlws.FILTER(Table4[Column1],ISNUMBER(SEARCH(Table4[Column1],MIS[[#This Row],[OrderUniqueIdentifier]])),"")</f>
        <v>VWAP</v>
      </c>
    </row>
    <row r="5358" spans="1:37" x14ac:dyDescent="0.25">
      <c r="A5358" t="s">
        <v>71</v>
      </c>
      <c r="B5358" t="s">
        <v>888</v>
      </c>
      <c r="C5358" t="s">
        <v>9463</v>
      </c>
      <c r="D5358" t="s">
        <v>72</v>
      </c>
      <c r="E5358" t="s">
        <v>2904</v>
      </c>
      <c r="F5358" t="s">
        <v>73</v>
      </c>
      <c r="G5358" t="s">
        <v>74</v>
      </c>
      <c r="H5358" t="s">
        <v>93</v>
      </c>
      <c r="I5358" t="s">
        <v>76</v>
      </c>
      <c r="J5358" t="s">
        <v>9405</v>
      </c>
      <c r="K5358">
        <v>150</v>
      </c>
      <c r="L5358" t="s">
        <v>77</v>
      </c>
      <c r="M5358" t="s">
        <v>78</v>
      </c>
      <c r="N5358" t="s">
        <v>9420</v>
      </c>
      <c r="O5358" t="s">
        <v>9003</v>
      </c>
      <c r="P5358" t="s">
        <v>9406</v>
      </c>
      <c r="Q5358" t="s">
        <v>2907</v>
      </c>
      <c r="R5358" t="s">
        <v>79</v>
      </c>
      <c r="S5358" t="s">
        <v>726</v>
      </c>
      <c r="T5358" t="s">
        <v>2908</v>
      </c>
      <c r="U5358" t="s">
        <v>43</v>
      </c>
      <c r="V5358" t="s">
        <v>80</v>
      </c>
      <c r="W5358">
        <v>25050</v>
      </c>
      <c r="X5358" t="s">
        <v>81</v>
      </c>
      <c r="Y5358">
        <v>150</v>
      </c>
      <c r="Z5358" t="s">
        <v>9004</v>
      </c>
      <c r="AA5358" t="s">
        <v>9407</v>
      </c>
      <c r="AB5358" t="s">
        <v>90</v>
      </c>
      <c r="AC5358" t="s">
        <v>84</v>
      </c>
      <c r="AD5358">
        <f>_xlfn.XLOOKUP(MIS[[#This Row],[TRADING SYMBOL]],[1]Sheet1!$D:$D,[1]Sheet1!$C:$C)</f>
        <v>160.9</v>
      </c>
      <c r="AE5358">
        <f>MIS[[#This Row],[OrderAverageTradedPrice]]*MIS[[#This Row],[OrderQuantity]]</f>
        <v>27150</v>
      </c>
      <c r="AF5358">
        <f>MIS[[#This Row],[LTP]]*MIS[[#This Row],[OrderQuantity]]</f>
        <v>24135</v>
      </c>
      <c r="AG5358">
        <f>IF(MIS[[#This Row],[OrderSide]]="SELL",MIS[[#This Row],[VALUE]]-MIS[[#This Row],[LIVE_VALUE]],MIS[[#This Row],[LIVE_VALUE]]-MIS[[#This Row],[VALUE]])</f>
        <v>-3015</v>
      </c>
      <c r="AH5358" t="str" cm="1">
        <f t="array" ref="AH53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8" t="str">
        <f>MIS[[#This Row],[TRADING SYMBOL]]</f>
        <v>NIFTY2552225050CE</v>
      </c>
      <c r="AJ5358" t="str">
        <f>IF(RIGHT(MIS[[#This Row],[Main/Hedge]],4)="MAIN","MAIN","HEDGE")</f>
        <v>MAIN</v>
      </c>
      <c r="AK5358" t="str" cm="1">
        <f t="array" ref="AK5358">_xlfn._xlws.FILTER(Table4[Column1],ISNUMBER(SEARCH(Table4[Column1],MIS[[#This Row],[OrderUniqueIdentifier]])),"")</f>
        <v>VWAP</v>
      </c>
    </row>
    <row r="5359" spans="1:37" x14ac:dyDescent="0.25">
      <c r="A5359" t="s">
        <v>71</v>
      </c>
      <c r="B5359" t="s">
        <v>901</v>
      </c>
      <c r="C5359" t="s">
        <v>9464</v>
      </c>
      <c r="D5359" t="s">
        <v>72</v>
      </c>
      <c r="E5359" t="s">
        <v>2904</v>
      </c>
      <c r="F5359" t="s">
        <v>73</v>
      </c>
      <c r="G5359" t="s">
        <v>74</v>
      </c>
      <c r="H5359" t="s">
        <v>93</v>
      </c>
      <c r="I5359" t="s">
        <v>76</v>
      </c>
      <c r="J5359" t="s">
        <v>9405</v>
      </c>
      <c r="K5359">
        <v>150</v>
      </c>
      <c r="L5359" t="s">
        <v>77</v>
      </c>
      <c r="M5359" t="s">
        <v>78</v>
      </c>
      <c r="N5359" t="s">
        <v>8605</v>
      </c>
      <c r="O5359" t="s">
        <v>9021</v>
      </c>
      <c r="P5359" t="s">
        <v>9406</v>
      </c>
      <c r="Q5359" t="s">
        <v>2907</v>
      </c>
      <c r="R5359" t="s">
        <v>79</v>
      </c>
      <c r="S5359" t="s">
        <v>24</v>
      </c>
      <c r="T5359" t="s">
        <v>2908</v>
      </c>
      <c r="U5359" t="s">
        <v>43</v>
      </c>
      <c r="V5359" t="s">
        <v>80</v>
      </c>
      <c r="W5359">
        <v>25050</v>
      </c>
      <c r="X5359" t="s">
        <v>81</v>
      </c>
      <c r="Y5359">
        <v>150</v>
      </c>
      <c r="Z5359" t="s">
        <v>9022</v>
      </c>
      <c r="AA5359" t="s">
        <v>9407</v>
      </c>
      <c r="AB5359" t="s">
        <v>90</v>
      </c>
      <c r="AC5359" t="s">
        <v>84</v>
      </c>
      <c r="AD5359">
        <f>_xlfn.XLOOKUP(MIS[[#This Row],[TRADING SYMBOL]],[1]Sheet1!$D:$D,[1]Sheet1!$C:$C)</f>
        <v>160.9</v>
      </c>
      <c r="AE5359">
        <f>MIS[[#This Row],[OrderAverageTradedPrice]]*MIS[[#This Row],[OrderQuantity]]</f>
        <v>27487.5</v>
      </c>
      <c r="AF5359">
        <f>MIS[[#This Row],[LTP]]*MIS[[#This Row],[OrderQuantity]]</f>
        <v>24135</v>
      </c>
      <c r="AG5359">
        <f>IF(MIS[[#This Row],[OrderSide]]="SELL",MIS[[#This Row],[VALUE]]-MIS[[#This Row],[LIVE_VALUE]],MIS[[#This Row],[LIVE_VALUE]]-MIS[[#This Row],[VALUE]])</f>
        <v>-3352.5</v>
      </c>
      <c r="AH5359" t="str" cm="1">
        <f t="array" ref="AH5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9" t="str">
        <f>MIS[[#This Row],[TRADING SYMBOL]]</f>
        <v>NIFTY2552225050CE</v>
      </c>
      <c r="AJ5359" t="str">
        <f>IF(RIGHT(MIS[[#This Row],[Main/Hedge]],4)="MAIN","MAIN","HEDGE")</f>
        <v>MAIN</v>
      </c>
      <c r="AK5359" t="str" cm="1">
        <f t="array" ref="AK5359">_xlfn._xlws.FILTER(Table4[Column1],ISNUMBER(SEARCH(Table4[Column1],MIS[[#This Row],[OrderUniqueIdentifier]])),"")</f>
        <v>VWAP</v>
      </c>
    </row>
    <row r="5360" spans="1:37" x14ac:dyDescent="0.25">
      <c r="A5360" t="s">
        <v>71</v>
      </c>
      <c r="B5360" t="s">
        <v>908</v>
      </c>
      <c r="C5360" t="s">
        <v>9465</v>
      </c>
      <c r="D5360" t="s">
        <v>72</v>
      </c>
      <c r="E5360" t="s">
        <v>2904</v>
      </c>
      <c r="F5360" t="s">
        <v>73</v>
      </c>
      <c r="G5360" t="s">
        <v>74</v>
      </c>
      <c r="H5360" t="s">
        <v>93</v>
      </c>
      <c r="I5360" t="s">
        <v>76</v>
      </c>
      <c r="J5360" t="s">
        <v>9405</v>
      </c>
      <c r="K5360">
        <v>75</v>
      </c>
      <c r="L5360" t="s">
        <v>77</v>
      </c>
      <c r="M5360" t="s">
        <v>78</v>
      </c>
      <c r="N5360" t="s">
        <v>7509</v>
      </c>
      <c r="O5360" t="s">
        <v>8995</v>
      </c>
      <c r="P5360" t="s">
        <v>9406</v>
      </c>
      <c r="Q5360" t="s">
        <v>2907</v>
      </c>
      <c r="R5360" t="s">
        <v>79</v>
      </c>
      <c r="S5360" t="s">
        <v>24</v>
      </c>
      <c r="T5360" t="s">
        <v>2908</v>
      </c>
      <c r="U5360" t="s">
        <v>43</v>
      </c>
      <c r="V5360" t="s">
        <v>80</v>
      </c>
      <c r="W5360">
        <v>25050</v>
      </c>
      <c r="X5360" t="s">
        <v>81</v>
      </c>
      <c r="Y5360">
        <v>75</v>
      </c>
      <c r="Z5360" t="s">
        <v>8996</v>
      </c>
      <c r="AA5360" t="s">
        <v>9407</v>
      </c>
      <c r="AB5360" t="s">
        <v>90</v>
      </c>
      <c r="AC5360" t="s">
        <v>84</v>
      </c>
      <c r="AD5360">
        <f>_xlfn.XLOOKUP(MIS[[#This Row],[TRADING SYMBOL]],[1]Sheet1!$D:$D,[1]Sheet1!$C:$C)</f>
        <v>160.9</v>
      </c>
      <c r="AE5360">
        <f>MIS[[#This Row],[OrderAverageTradedPrice]]*MIS[[#This Row],[OrderQuantity]]</f>
        <v>13875</v>
      </c>
      <c r="AF5360">
        <f>MIS[[#This Row],[LTP]]*MIS[[#This Row],[OrderQuantity]]</f>
        <v>12067.5</v>
      </c>
      <c r="AG5360">
        <f>IF(MIS[[#This Row],[OrderSide]]="SELL",MIS[[#This Row],[VALUE]]-MIS[[#This Row],[LIVE_VALUE]],MIS[[#This Row],[LIVE_VALUE]]-MIS[[#This Row],[VALUE]])</f>
        <v>-1807.5</v>
      </c>
      <c r="AH5360" t="str" cm="1">
        <f t="array" ref="AH5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0" t="str">
        <f>MIS[[#This Row],[TRADING SYMBOL]]</f>
        <v>NIFTY2552225050CE</v>
      </c>
      <c r="AJ5360" t="str">
        <f>IF(RIGHT(MIS[[#This Row],[Main/Hedge]],4)="MAIN","MAIN","HEDGE")</f>
        <v>MAIN</v>
      </c>
      <c r="AK5360" t="str" cm="1">
        <f t="array" ref="AK5360">_xlfn._xlws.FILTER(Table4[Column1],ISNUMBER(SEARCH(Table4[Column1],MIS[[#This Row],[OrderUniqueIdentifier]])),"")</f>
        <v>VWAP</v>
      </c>
    </row>
    <row r="5361" spans="1:37" x14ac:dyDescent="0.25">
      <c r="A5361" t="s">
        <v>71</v>
      </c>
      <c r="B5361" t="s">
        <v>916</v>
      </c>
      <c r="C5361" t="s">
        <v>9466</v>
      </c>
      <c r="D5361" t="s">
        <v>72</v>
      </c>
      <c r="E5361" t="s">
        <v>2904</v>
      </c>
      <c r="F5361" t="s">
        <v>73</v>
      </c>
      <c r="G5361" t="s">
        <v>74</v>
      </c>
      <c r="H5361" t="s">
        <v>93</v>
      </c>
      <c r="I5361" t="s">
        <v>76</v>
      </c>
      <c r="J5361" t="s">
        <v>9405</v>
      </c>
      <c r="K5361">
        <v>150</v>
      </c>
      <c r="L5361" t="s">
        <v>77</v>
      </c>
      <c r="M5361" t="s">
        <v>78</v>
      </c>
      <c r="N5361" t="s">
        <v>9436</v>
      </c>
      <c r="O5361" t="s">
        <v>9021</v>
      </c>
      <c r="P5361" t="s">
        <v>9406</v>
      </c>
      <c r="Q5361" t="s">
        <v>2907</v>
      </c>
      <c r="R5361" t="s">
        <v>79</v>
      </c>
      <c r="S5361" t="s">
        <v>24</v>
      </c>
      <c r="T5361" t="s">
        <v>2908</v>
      </c>
      <c r="U5361" t="s">
        <v>43</v>
      </c>
      <c r="V5361" t="s">
        <v>80</v>
      </c>
      <c r="W5361">
        <v>25050</v>
      </c>
      <c r="X5361" t="s">
        <v>81</v>
      </c>
      <c r="Y5361">
        <v>150</v>
      </c>
      <c r="Z5361" t="s">
        <v>9022</v>
      </c>
      <c r="AA5361" t="s">
        <v>9407</v>
      </c>
      <c r="AB5361" t="s">
        <v>90</v>
      </c>
      <c r="AC5361" t="s">
        <v>84</v>
      </c>
      <c r="AD5361">
        <f>_xlfn.XLOOKUP(MIS[[#This Row],[TRADING SYMBOL]],[1]Sheet1!$D:$D,[1]Sheet1!$C:$C)</f>
        <v>160.9</v>
      </c>
      <c r="AE5361">
        <f>MIS[[#This Row],[OrderAverageTradedPrice]]*MIS[[#This Row],[OrderQuantity]]</f>
        <v>27300</v>
      </c>
      <c r="AF5361">
        <f>MIS[[#This Row],[LTP]]*MIS[[#This Row],[OrderQuantity]]</f>
        <v>24135</v>
      </c>
      <c r="AG5361">
        <f>IF(MIS[[#This Row],[OrderSide]]="SELL",MIS[[#This Row],[VALUE]]-MIS[[#This Row],[LIVE_VALUE]],MIS[[#This Row],[LIVE_VALUE]]-MIS[[#This Row],[VALUE]])</f>
        <v>-3165</v>
      </c>
      <c r="AH5361" t="str" cm="1">
        <f t="array" ref="AH53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1" t="str">
        <f>MIS[[#This Row],[TRADING SYMBOL]]</f>
        <v>NIFTY2552225050CE</v>
      </c>
      <c r="AJ5361" t="str">
        <f>IF(RIGHT(MIS[[#This Row],[Main/Hedge]],4)="MAIN","MAIN","HEDGE")</f>
        <v>MAIN</v>
      </c>
      <c r="AK5361" t="str" cm="1">
        <f t="array" ref="AK5361">_xlfn._xlws.FILTER(Table4[Column1],ISNUMBER(SEARCH(Table4[Column1],MIS[[#This Row],[OrderUniqueIdentifier]])),"")</f>
        <v>VWAP</v>
      </c>
    </row>
    <row r="5362" spans="1:37" x14ac:dyDescent="0.25">
      <c r="A5362" t="s">
        <v>71</v>
      </c>
      <c r="B5362" t="s">
        <v>923</v>
      </c>
      <c r="C5362" t="s">
        <v>9467</v>
      </c>
      <c r="D5362" t="s">
        <v>72</v>
      </c>
      <c r="E5362" t="s">
        <v>2904</v>
      </c>
      <c r="F5362" t="s">
        <v>73</v>
      </c>
      <c r="G5362" t="s">
        <v>74</v>
      </c>
      <c r="H5362" t="s">
        <v>93</v>
      </c>
      <c r="I5362" t="s">
        <v>76</v>
      </c>
      <c r="J5362" t="s">
        <v>9405</v>
      </c>
      <c r="K5362">
        <v>525</v>
      </c>
      <c r="L5362" t="s">
        <v>77</v>
      </c>
      <c r="M5362" t="s">
        <v>78</v>
      </c>
      <c r="N5362" t="s">
        <v>9436</v>
      </c>
      <c r="O5362" t="s">
        <v>9021</v>
      </c>
      <c r="P5362" t="s">
        <v>9406</v>
      </c>
      <c r="Q5362" t="s">
        <v>2907</v>
      </c>
      <c r="R5362" t="s">
        <v>79</v>
      </c>
      <c r="S5362" t="s">
        <v>24</v>
      </c>
      <c r="T5362" t="s">
        <v>2908</v>
      </c>
      <c r="U5362" t="s">
        <v>43</v>
      </c>
      <c r="V5362" t="s">
        <v>80</v>
      </c>
      <c r="W5362">
        <v>25050</v>
      </c>
      <c r="X5362" t="s">
        <v>81</v>
      </c>
      <c r="Y5362">
        <v>525</v>
      </c>
      <c r="Z5362" t="s">
        <v>9022</v>
      </c>
      <c r="AA5362" t="s">
        <v>9407</v>
      </c>
      <c r="AB5362" t="s">
        <v>90</v>
      </c>
      <c r="AC5362" t="s">
        <v>84</v>
      </c>
      <c r="AD5362">
        <f>_xlfn.XLOOKUP(MIS[[#This Row],[TRADING SYMBOL]],[1]Sheet1!$D:$D,[1]Sheet1!$C:$C)</f>
        <v>160.9</v>
      </c>
      <c r="AE5362">
        <f>MIS[[#This Row],[OrderAverageTradedPrice]]*MIS[[#This Row],[OrderQuantity]]</f>
        <v>95550</v>
      </c>
      <c r="AF5362">
        <f>MIS[[#This Row],[LTP]]*MIS[[#This Row],[OrderQuantity]]</f>
        <v>84472.5</v>
      </c>
      <c r="AG5362">
        <f>IF(MIS[[#This Row],[OrderSide]]="SELL",MIS[[#This Row],[VALUE]]-MIS[[#This Row],[LIVE_VALUE]],MIS[[#This Row],[LIVE_VALUE]]-MIS[[#This Row],[VALUE]])</f>
        <v>-11077.5</v>
      </c>
      <c r="AH5362" t="str" cm="1">
        <f t="array" ref="AH5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2" t="str">
        <f>MIS[[#This Row],[TRADING SYMBOL]]</f>
        <v>NIFTY2552225050CE</v>
      </c>
      <c r="AJ5362" t="str">
        <f>IF(RIGHT(MIS[[#This Row],[Main/Hedge]],4)="MAIN","MAIN","HEDGE")</f>
        <v>MAIN</v>
      </c>
      <c r="AK5362" t="str" cm="1">
        <f t="array" ref="AK5362">_xlfn._xlws.FILTER(Table4[Column1],ISNUMBER(SEARCH(Table4[Column1],MIS[[#This Row],[OrderUniqueIdentifier]])),"")</f>
        <v>VWAP</v>
      </c>
    </row>
    <row r="5363" spans="1:37" x14ac:dyDescent="0.25">
      <c r="A5363" t="s">
        <v>71</v>
      </c>
      <c r="B5363" t="s">
        <v>931</v>
      </c>
      <c r="C5363" t="s">
        <v>9468</v>
      </c>
      <c r="D5363" t="s">
        <v>72</v>
      </c>
      <c r="E5363" t="s">
        <v>2904</v>
      </c>
      <c r="F5363" t="s">
        <v>73</v>
      </c>
      <c r="G5363" t="s">
        <v>74</v>
      </c>
      <c r="H5363" t="s">
        <v>93</v>
      </c>
      <c r="I5363" t="s">
        <v>76</v>
      </c>
      <c r="J5363" t="s">
        <v>9405</v>
      </c>
      <c r="K5363">
        <v>450</v>
      </c>
      <c r="L5363" t="s">
        <v>77</v>
      </c>
      <c r="M5363" t="s">
        <v>78</v>
      </c>
      <c r="N5363" t="s">
        <v>7509</v>
      </c>
      <c r="O5363" t="s">
        <v>9007</v>
      </c>
      <c r="P5363" t="s">
        <v>9406</v>
      </c>
      <c r="Q5363" t="s">
        <v>2907</v>
      </c>
      <c r="R5363" t="s">
        <v>79</v>
      </c>
      <c r="S5363" t="s">
        <v>24</v>
      </c>
      <c r="T5363" t="s">
        <v>2908</v>
      </c>
      <c r="U5363" t="s">
        <v>43</v>
      </c>
      <c r="V5363" t="s">
        <v>80</v>
      </c>
      <c r="W5363">
        <v>25050</v>
      </c>
      <c r="X5363" t="s">
        <v>81</v>
      </c>
      <c r="Y5363">
        <v>450</v>
      </c>
      <c r="Z5363" t="s">
        <v>9008</v>
      </c>
      <c r="AA5363" t="s">
        <v>9407</v>
      </c>
      <c r="AB5363" t="s">
        <v>90</v>
      </c>
      <c r="AC5363" t="s">
        <v>84</v>
      </c>
      <c r="AD5363">
        <f>_xlfn.XLOOKUP(MIS[[#This Row],[TRADING SYMBOL]],[1]Sheet1!$D:$D,[1]Sheet1!$C:$C)</f>
        <v>160.9</v>
      </c>
      <c r="AE5363">
        <f>MIS[[#This Row],[OrderAverageTradedPrice]]*MIS[[#This Row],[OrderQuantity]]</f>
        <v>83250</v>
      </c>
      <c r="AF5363">
        <f>MIS[[#This Row],[LTP]]*MIS[[#This Row],[OrderQuantity]]</f>
        <v>72405</v>
      </c>
      <c r="AG5363">
        <f>IF(MIS[[#This Row],[OrderSide]]="SELL",MIS[[#This Row],[VALUE]]-MIS[[#This Row],[LIVE_VALUE]],MIS[[#This Row],[LIVE_VALUE]]-MIS[[#This Row],[VALUE]])</f>
        <v>-10845</v>
      </c>
      <c r="AH5363" t="str" cm="1">
        <f t="array" ref="AH53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3" t="str">
        <f>MIS[[#This Row],[TRADING SYMBOL]]</f>
        <v>NIFTY2552225050CE</v>
      </c>
      <c r="AJ5363" t="str">
        <f>IF(RIGHT(MIS[[#This Row],[Main/Hedge]],4)="MAIN","MAIN","HEDGE")</f>
        <v>MAIN</v>
      </c>
      <c r="AK5363" t="str" cm="1">
        <f t="array" ref="AK5363">_xlfn._xlws.FILTER(Table4[Column1],ISNUMBER(SEARCH(Table4[Column1],MIS[[#This Row],[OrderUniqueIdentifier]])),"")</f>
        <v>VWAP</v>
      </c>
    </row>
    <row r="5364" spans="1:37" x14ac:dyDescent="0.25">
      <c r="A5364" t="s">
        <v>71</v>
      </c>
      <c r="B5364" t="s">
        <v>940</v>
      </c>
      <c r="C5364" t="s">
        <v>9469</v>
      </c>
      <c r="D5364" t="s">
        <v>72</v>
      </c>
      <c r="E5364" t="s">
        <v>2904</v>
      </c>
      <c r="F5364" t="s">
        <v>73</v>
      </c>
      <c r="G5364" t="s">
        <v>74</v>
      </c>
      <c r="H5364" t="s">
        <v>93</v>
      </c>
      <c r="I5364" t="s">
        <v>76</v>
      </c>
      <c r="J5364" t="s">
        <v>9405</v>
      </c>
      <c r="K5364">
        <v>450</v>
      </c>
      <c r="L5364" t="s">
        <v>77</v>
      </c>
      <c r="M5364" t="s">
        <v>78</v>
      </c>
      <c r="N5364" t="s">
        <v>8568</v>
      </c>
      <c r="O5364" t="s">
        <v>9021</v>
      </c>
      <c r="P5364" t="s">
        <v>9406</v>
      </c>
      <c r="Q5364" t="s">
        <v>2907</v>
      </c>
      <c r="R5364" t="s">
        <v>79</v>
      </c>
      <c r="S5364" t="s">
        <v>24</v>
      </c>
      <c r="T5364" t="s">
        <v>2908</v>
      </c>
      <c r="U5364" t="s">
        <v>43</v>
      </c>
      <c r="V5364" t="s">
        <v>80</v>
      </c>
      <c r="W5364">
        <v>25050</v>
      </c>
      <c r="X5364" t="s">
        <v>81</v>
      </c>
      <c r="Y5364">
        <v>450</v>
      </c>
      <c r="Z5364" t="s">
        <v>9022</v>
      </c>
      <c r="AA5364" t="s">
        <v>9407</v>
      </c>
      <c r="AB5364" t="s">
        <v>90</v>
      </c>
      <c r="AC5364" t="s">
        <v>84</v>
      </c>
      <c r="AD5364">
        <f>_xlfn.XLOOKUP(MIS[[#This Row],[TRADING SYMBOL]],[1]Sheet1!$D:$D,[1]Sheet1!$C:$C)</f>
        <v>160.9</v>
      </c>
      <c r="AE5364">
        <f>MIS[[#This Row],[OrderAverageTradedPrice]]*MIS[[#This Row],[OrderQuantity]]</f>
        <v>82327.5</v>
      </c>
      <c r="AF5364">
        <f>MIS[[#This Row],[LTP]]*MIS[[#This Row],[OrderQuantity]]</f>
        <v>72405</v>
      </c>
      <c r="AG5364">
        <f>IF(MIS[[#This Row],[OrderSide]]="SELL",MIS[[#This Row],[VALUE]]-MIS[[#This Row],[LIVE_VALUE]],MIS[[#This Row],[LIVE_VALUE]]-MIS[[#This Row],[VALUE]])</f>
        <v>-9922.5</v>
      </c>
      <c r="AH5364" t="str" cm="1">
        <f t="array" ref="AH53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4" t="str">
        <f>MIS[[#This Row],[TRADING SYMBOL]]</f>
        <v>NIFTY2552225050CE</v>
      </c>
      <c r="AJ5364" t="str">
        <f>IF(RIGHT(MIS[[#This Row],[Main/Hedge]],4)="MAIN","MAIN","HEDGE")</f>
        <v>MAIN</v>
      </c>
      <c r="AK5364" t="str" cm="1">
        <f t="array" ref="AK5364">_xlfn._xlws.FILTER(Table4[Column1],ISNUMBER(SEARCH(Table4[Column1],MIS[[#This Row],[OrderUniqueIdentifier]])),"")</f>
        <v>VWAP</v>
      </c>
    </row>
    <row r="5365" spans="1:37" x14ac:dyDescent="0.25">
      <c r="A5365" t="s">
        <v>71</v>
      </c>
      <c r="B5365" t="s">
        <v>948</v>
      </c>
      <c r="C5365" t="s">
        <v>9470</v>
      </c>
      <c r="D5365" t="s">
        <v>72</v>
      </c>
      <c r="E5365" t="s">
        <v>2904</v>
      </c>
      <c r="F5365" t="s">
        <v>73</v>
      </c>
      <c r="G5365" t="s">
        <v>74</v>
      </c>
      <c r="H5365" t="s">
        <v>93</v>
      </c>
      <c r="I5365" t="s">
        <v>76</v>
      </c>
      <c r="J5365" t="s">
        <v>9405</v>
      </c>
      <c r="K5365">
        <v>75</v>
      </c>
      <c r="L5365" t="s">
        <v>77</v>
      </c>
      <c r="M5365" t="s">
        <v>78</v>
      </c>
      <c r="N5365" t="s">
        <v>5533</v>
      </c>
      <c r="O5365" t="s">
        <v>9115</v>
      </c>
      <c r="P5365" t="s">
        <v>9406</v>
      </c>
      <c r="Q5365" t="s">
        <v>2907</v>
      </c>
      <c r="R5365" t="s">
        <v>79</v>
      </c>
      <c r="S5365" t="s">
        <v>24</v>
      </c>
      <c r="T5365" t="s">
        <v>2908</v>
      </c>
      <c r="U5365" t="s">
        <v>43</v>
      </c>
      <c r="V5365" t="s">
        <v>80</v>
      </c>
      <c r="W5365">
        <v>25050</v>
      </c>
      <c r="X5365" t="s">
        <v>81</v>
      </c>
      <c r="Y5365">
        <v>75</v>
      </c>
      <c r="Z5365" t="s">
        <v>9116</v>
      </c>
      <c r="AA5365" t="s">
        <v>9407</v>
      </c>
      <c r="AB5365" t="s">
        <v>90</v>
      </c>
      <c r="AC5365" t="s">
        <v>84</v>
      </c>
      <c r="AD5365">
        <f>_xlfn.XLOOKUP(MIS[[#This Row],[TRADING SYMBOL]],[1]Sheet1!$D:$D,[1]Sheet1!$C:$C)</f>
        <v>160.9</v>
      </c>
      <c r="AE5365">
        <f>MIS[[#This Row],[OrderAverageTradedPrice]]*MIS[[#This Row],[OrderQuantity]]</f>
        <v>13950</v>
      </c>
      <c r="AF5365">
        <f>MIS[[#This Row],[LTP]]*MIS[[#This Row],[OrderQuantity]]</f>
        <v>12067.5</v>
      </c>
      <c r="AG5365">
        <f>IF(MIS[[#This Row],[OrderSide]]="SELL",MIS[[#This Row],[VALUE]]-MIS[[#This Row],[LIVE_VALUE]],MIS[[#This Row],[LIVE_VALUE]]-MIS[[#This Row],[VALUE]])</f>
        <v>-1882.5</v>
      </c>
      <c r="AH5365" t="str" cm="1">
        <f t="array" ref="AH53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5" t="str">
        <f>MIS[[#This Row],[TRADING SYMBOL]]</f>
        <v>NIFTY2552225050CE</v>
      </c>
      <c r="AJ5365" t="str">
        <f>IF(RIGHT(MIS[[#This Row],[Main/Hedge]],4)="MAIN","MAIN","HEDGE")</f>
        <v>MAIN</v>
      </c>
      <c r="AK5365" t="str" cm="1">
        <f t="array" ref="AK5365">_xlfn._xlws.FILTER(Table4[Column1],ISNUMBER(SEARCH(Table4[Column1],MIS[[#This Row],[OrderUniqueIdentifier]])),"")</f>
        <v>VWAP</v>
      </c>
    </row>
    <row r="5366" spans="1:37" x14ac:dyDescent="0.25">
      <c r="A5366" t="s">
        <v>71</v>
      </c>
      <c r="B5366" t="s">
        <v>951</v>
      </c>
      <c r="C5366" t="s">
        <v>9471</v>
      </c>
      <c r="D5366" t="s">
        <v>72</v>
      </c>
      <c r="E5366" t="s">
        <v>2904</v>
      </c>
      <c r="F5366" t="s">
        <v>73</v>
      </c>
      <c r="G5366" t="s">
        <v>74</v>
      </c>
      <c r="H5366" t="s">
        <v>93</v>
      </c>
      <c r="I5366" t="s">
        <v>76</v>
      </c>
      <c r="J5366" t="s">
        <v>9405</v>
      </c>
      <c r="K5366">
        <v>150</v>
      </c>
      <c r="L5366" t="s">
        <v>77</v>
      </c>
      <c r="M5366" t="s">
        <v>78</v>
      </c>
      <c r="N5366" t="s">
        <v>5533</v>
      </c>
      <c r="O5366" t="s">
        <v>9115</v>
      </c>
      <c r="P5366" t="s">
        <v>9406</v>
      </c>
      <c r="Q5366" t="s">
        <v>2907</v>
      </c>
      <c r="R5366" t="s">
        <v>79</v>
      </c>
      <c r="S5366" t="s">
        <v>24</v>
      </c>
      <c r="T5366" t="s">
        <v>2908</v>
      </c>
      <c r="U5366" t="s">
        <v>43</v>
      </c>
      <c r="V5366" t="s">
        <v>80</v>
      </c>
      <c r="W5366">
        <v>25050</v>
      </c>
      <c r="X5366" t="s">
        <v>81</v>
      </c>
      <c r="Y5366">
        <v>150</v>
      </c>
      <c r="Z5366" t="s">
        <v>9116</v>
      </c>
      <c r="AA5366" t="s">
        <v>9407</v>
      </c>
      <c r="AB5366" t="s">
        <v>90</v>
      </c>
      <c r="AC5366" t="s">
        <v>84</v>
      </c>
      <c r="AD5366">
        <f>_xlfn.XLOOKUP(MIS[[#This Row],[TRADING SYMBOL]],[1]Sheet1!$D:$D,[1]Sheet1!$C:$C)</f>
        <v>160.9</v>
      </c>
      <c r="AE5366">
        <f>MIS[[#This Row],[OrderAverageTradedPrice]]*MIS[[#This Row],[OrderQuantity]]</f>
        <v>27900</v>
      </c>
      <c r="AF5366">
        <f>MIS[[#This Row],[LTP]]*MIS[[#This Row],[OrderQuantity]]</f>
        <v>24135</v>
      </c>
      <c r="AG5366">
        <f>IF(MIS[[#This Row],[OrderSide]]="SELL",MIS[[#This Row],[VALUE]]-MIS[[#This Row],[LIVE_VALUE]],MIS[[#This Row],[LIVE_VALUE]]-MIS[[#This Row],[VALUE]])</f>
        <v>-3765</v>
      </c>
      <c r="AH5366" t="str" cm="1">
        <f t="array" ref="AH53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6" t="str">
        <f>MIS[[#This Row],[TRADING SYMBOL]]</f>
        <v>NIFTY2552225050CE</v>
      </c>
      <c r="AJ5366" t="str">
        <f>IF(RIGHT(MIS[[#This Row],[Main/Hedge]],4)="MAIN","MAIN","HEDGE")</f>
        <v>MAIN</v>
      </c>
      <c r="AK5366" t="str" cm="1">
        <f t="array" ref="AK5366">_xlfn._xlws.FILTER(Table4[Column1],ISNUMBER(SEARCH(Table4[Column1],MIS[[#This Row],[OrderUniqueIdentifier]])),"")</f>
        <v>VWAP</v>
      </c>
    </row>
    <row r="5367" spans="1:37" x14ac:dyDescent="0.25">
      <c r="A5367" t="s">
        <v>71</v>
      </c>
      <c r="B5367" t="s">
        <v>960</v>
      </c>
      <c r="C5367" t="s">
        <v>9472</v>
      </c>
      <c r="D5367" t="s">
        <v>72</v>
      </c>
      <c r="E5367" t="s">
        <v>2904</v>
      </c>
      <c r="F5367" t="s">
        <v>73</v>
      </c>
      <c r="G5367" t="s">
        <v>74</v>
      </c>
      <c r="H5367" t="s">
        <v>93</v>
      </c>
      <c r="I5367" t="s">
        <v>76</v>
      </c>
      <c r="J5367" t="s">
        <v>9405</v>
      </c>
      <c r="K5367">
        <v>225</v>
      </c>
      <c r="L5367" t="s">
        <v>77</v>
      </c>
      <c r="M5367" t="s">
        <v>78</v>
      </c>
      <c r="N5367" t="s">
        <v>9436</v>
      </c>
      <c r="O5367" t="s">
        <v>9021</v>
      </c>
      <c r="P5367" t="s">
        <v>9406</v>
      </c>
      <c r="Q5367" t="s">
        <v>2907</v>
      </c>
      <c r="R5367" t="s">
        <v>79</v>
      </c>
      <c r="S5367" t="s">
        <v>24</v>
      </c>
      <c r="T5367" t="s">
        <v>2908</v>
      </c>
      <c r="U5367" t="s">
        <v>43</v>
      </c>
      <c r="V5367" t="s">
        <v>80</v>
      </c>
      <c r="W5367">
        <v>25050</v>
      </c>
      <c r="X5367" t="s">
        <v>81</v>
      </c>
      <c r="Y5367">
        <v>225</v>
      </c>
      <c r="Z5367" t="s">
        <v>9022</v>
      </c>
      <c r="AA5367" t="s">
        <v>9407</v>
      </c>
      <c r="AB5367" t="s">
        <v>90</v>
      </c>
      <c r="AC5367" t="s">
        <v>84</v>
      </c>
      <c r="AD5367">
        <f>_xlfn.XLOOKUP(MIS[[#This Row],[TRADING SYMBOL]],[1]Sheet1!$D:$D,[1]Sheet1!$C:$C)</f>
        <v>160.9</v>
      </c>
      <c r="AE5367">
        <f>MIS[[#This Row],[OrderAverageTradedPrice]]*MIS[[#This Row],[OrderQuantity]]</f>
        <v>40950</v>
      </c>
      <c r="AF5367">
        <f>MIS[[#This Row],[LTP]]*MIS[[#This Row],[OrderQuantity]]</f>
        <v>36202.5</v>
      </c>
      <c r="AG5367">
        <f>IF(MIS[[#This Row],[OrderSide]]="SELL",MIS[[#This Row],[VALUE]]-MIS[[#This Row],[LIVE_VALUE]],MIS[[#This Row],[LIVE_VALUE]]-MIS[[#This Row],[VALUE]])</f>
        <v>-4747.5</v>
      </c>
      <c r="AH5367" t="str" cm="1">
        <f t="array" ref="AH53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7" t="str">
        <f>MIS[[#This Row],[TRADING SYMBOL]]</f>
        <v>NIFTY2552225050CE</v>
      </c>
      <c r="AJ5367" t="str">
        <f>IF(RIGHT(MIS[[#This Row],[Main/Hedge]],4)="MAIN","MAIN","HEDGE")</f>
        <v>MAIN</v>
      </c>
      <c r="AK5367" t="str" cm="1">
        <f t="array" ref="AK5367">_xlfn._xlws.FILTER(Table4[Column1],ISNUMBER(SEARCH(Table4[Column1],MIS[[#This Row],[OrderUniqueIdentifier]])),"")</f>
        <v>VWAP</v>
      </c>
    </row>
    <row r="5368" spans="1:37" x14ac:dyDescent="0.25">
      <c r="A5368" t="s">
        <v>71</v>
      </c>
      <c r="B5368" t="s">
        <v>969</v>
      </c>
      <c r="C5368" t="s">
        <v>9473</v>
      </c>
      <c r="D5368" t="s">
        <v>72</v>
      </c>
      <c r="E5368" t="s">
        <v>2904</v>
      </c>
      <c r="F5368" t="s">
        <v>73</v>
      </c>
      <c r="G5368" t="s">
        <v>74</v>
      </c>
      <c r="H5368" t="s">
        <v>93</v>
      </c>
      <c r="I5368" t="s">
        <v>76</v>
      </c>
      <c r="J5368" t="s">
        <v>9405</v>
      </c>
      <c r="K5368">
        <v>1200</v>
      </c>
      <c r="L5368" t="s">
        <v>77</v>
      </c>
      <c r="M5368" t="s">
        <v>78</v>
      </c>
      <c r="N5368" t="s">
        <v>9474</v>
      </c>
      <c r="O5368" t="s">
        <v>9021</v>
      </c>
      <c r="P5368" t="s">
        <v>9406</v>
      </c>
      <c r="Q5368" t="s">
        <v>2907</v>
      </c>
      <c r="R5368" t="s">
        <v>79</v>
      </c>
      <c r="S5368" t="s">
        <v>24</v>
      </c>
      <c r="T5368" t="s">
        <v>2908</v>
      </c>
      <c r="U5368" t="s">
        <v>43</v>
      </c>
      <c r="V5368" t="s">
        <v>80</v>
      </c>
      <c r="W5368">
        <v>25050</v>
      </c>
      <c r="X5368" t="s">
        <v>81</v>
      </c>
      <c r="Y5368">
        <v>1200</v>
      </c>
      <c r="Z5368" t="s">
        <v>9022</v>
      </c>
      <c r="AA5368" t="s">
        <v>9407</v>
      </c>
      <c r="AB5368" t="s">
        <v>90</v>
      </c>
      <c r="AC5368" t="s">
        <v>84</v>
      </c>
      <c r="AD5368">
        <f>_xlfn.XLOOKUP(MIS[[#This Row],[TRADING SYMBOL]],[1]Sheet1!$D:$D,[1]Sheet1!$C:$C)</f>
        <v>160.9</v>
      </c>
      <c r="AE5368">
        <f>MIS[[#This Row],[OrderAverageTradedPrice]]*MIS[[#This Row],[OrderQuantity]]</f>
        <v>218388.75</v>
      </c>
      <c r="AF5368">
        <f>MIS[[#This Row],[LTP]]*MIS[[#This Row],[OrderQuantity]]</f>
        <v>193080</v>
      </c>
      <c r="AG5368">
        <f>IF(MIS[[#This Row],[OrderSide]]="SELL",MIS[[#This Row],[VALUE]]-MIS[[#This Row],[LIVE_VALUE]],MIS[[#This Row],[LIVE_VALUE]]-MIS[[#This Row],[VALUE]])</f>
        <v>-25308.75</v>
      </c>
      <c r="AH5368" t="str" cm="1">
        <f t="array" ref="AH5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8" t="str">
        <f>MIS[[#This Row],[TRADING SYMBOL]]</f>
        <v>NIFTY2552225050CE</v>
      </c>
      <c r="AJ5368" t="str">
        <f>IF(RIGHT(MIS[[#This Row],[Main/Hedge]],4)="MAIN","MAIN","HEDGE")</f>
        <v>MAIN</v>
      </c>
      <c r="AK5368" t="str" cm="1">
        <f t="array" ref="AK5368">_xlfn._xlws.FILTER(Table4[Column1],ISNUMBER(SEARCH(Table4[Column1],MIS[[#This Row],[OrderUniqueIdentifier]])),"")</f>
        <v>VWAP</v>
      </c>
    </row>
    <row r="5369" spans="1:37" x14ac:dyDescent="0.25">
      <c r="A5369" t="s">
        <v>71</v>
      </c>
      <c r="B5369" t="s">
        <v>978</v>
      </c>
      <c r="C5369" t="s">
        <v>9475</v>
      </c>
      <c r="D5369" t="s">
        <v>72</v>
      </c>
      <c r="E5369" t="s">
        <v>2904</v>
      </c>
      <c r="F5369" t="s">
        <v>73</v>
      </c>
      <c r="G5369" t="s">
        <v>74</v>
      </c>
      <c r="H5369" t="s">
        <v>93</v>
      </c>
      <c r="I5369" t="s">
        <v>76</v>
      </c>
      <c r="J5369" t="s">
        <v>9405</v>
      </c>
      <c r="K5369">
        <v>150</v>
      </c>
      <c r="L5369" t="s">
        <v>77</v>
      </c>
      <c r="M5369" t="s">
        <v>78</v>
      </c>
      <c r="N5369" t="s">
        <v>8562</v>
      </c>
      <c r="O5369" t="s">
        <v>9007</v>
      </c>
      <c r="P5369" t="s">
        <v>9406</v>
      </c>
      <c r="Q5369" t="s">
        <v>2907</v>
      </c>
      <c r="R5369" t="s">
        <v>79</v>
      </c>
      <c r="S5369" t="s">
        <v>24</v>
      </c>
      <c r="T5369" t="s">
        <v>2908</v>
      </c>
      <c r="U5369" t="s">
        <v>43</v>
      </c>
      <c r="V5369" t="s">
        <v>80</v>
      </c>
      <c r="W5369">
        <v>25050</v>
      </c>
      <c r="X5369" t="s">
        <v>81</v>
      </c>
      <c r="Y5369">
        <v>150</v>
      </c>
      <c r="Z5369" t="s">
        <v>9008</v>
      </c>
      <c r="AA5369" t="s">
        <v>9407</v>
      </c>
      <c r="AB5369" t="s">
        <v>90</v>
      </c>
      <c r="AC5369" t="s">
        <v>84</v>
      </c>
      <c r="AD5369">
        <f>_xlfn.XLOOKUP(MIS[[#This Row],[TRADING SYMBOL]],[1]Sheet1!$D:$D,[1]Sheet1!$C:$C)</f>
        <v>160.9</v>
      </c>
      <c r="AE5369">
        <f>MIS[[#This Row],[OrderAverageTradedPrice]]*MIS[[#This Row],[OrderQuantity]]</f>
        <v>27742.5</v>
      </c>
      <c r="AF5369">
        <f>MIS[[#This Row],[LTP]]*MIS[[#This Row],[OrderQuantity]]</f>
        <v>24135</v>
      </c>
      <c r="AG5369">
        <f>IF(MIS[[#This Row],[OrderSide]]="SELL",MIS[[#This Row],[VALUE]]-MIS[[#This Row],[LIVE_VALUE]],MIS[[#This Row],[LIVE_VALUE]]-MIS[[#This Row],[VALUE]])</f>
        <v>-3607.5</v>
      </c>
      <c r="AH5369" t="str" cm="1">
        <f t="array" ref="AH5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9" t="str">
        <f>MIS[[#This Row],[TRADING SYMBOL]]</f>
        <v>NIFTY2552225050CE</v>
      </c>
      <c r="AJ5369" t="str">
        <f>IF(RIGHT(MIS[[#This Row],[Main/Hedge]],4)="MAIN","MAIN","HEDGE")</f>
        <v>MAIN</v>
      </c>
      <c r="AK5369" t="str" cm="1">
        <f t="array" ref="AK5369">_xlfn._xlws.FILTER(Table4[Column1],ISNUMBER(SEARCH(Table4[Column1],MIS[[#This Row],[OrderUniqueIdentifier]])),"")</f>
        <v>VWAP</v>
      </c>
    </row>
    <row r="5370" spans="1:37" x14ac:dyDescent="0.25">
      <c r="A5370" t="s">
        <v>71</v>
      </c>
      <c r="B5370" t="s">
        <v>986</v>
      </c>
      <c r="C5370" t="s">
        <v>9476</v>
      </c>
      <c r="D5370" t="s">
        <v>72</v>
      </c>
      <c r="E5370" t="s">
        <v>2904</v>
      </c>
      <c r="F5370" t="s">
        <v>73</v>
      </c>
      <c r="G5370" t="s">
        <v>74</v>
      </c>
      <c r="H5370" t="s">
        <v>93</v>
      </c>
      <c r="I5370" t="s">
        <v>76</v>
      </c>
      <c r="J5370" t="s">
        <v>9405</v>
      </c>
      <c r="K5370">
        <v>150</v>
      </c>
      <c r="L5370" t="s">
        <v>77</v>
      </c>
      <c r="M5370" t="s">
        <v>78</v>
      </c>
      <c r="N5370" t="s">
        <v>9436</v>
      </c>
      <c r="O5370" t="s">
        <v>9021</v>
      </c>
      <c r="P5370" t="s">
        <v>9406</v>
      </c>
      <c r="Q5370" t="s">
        <v>2907</v>
      </c>
      <c r="R5370" t="s">
        <v>79</v>
      </c>
      <c r="S5370" t="s">
        <v>24</v>
      </c>
      <c r="T5370" t="s">
        <v>2908</v>
      </c>
      <c r="U5370" t="s">
        <v>43</v>
      </c>
      <c r="V5370" t="s">
        <v>80</v>
      </c>
      <c r="W5370">
        <v>25050</v>
      </c>
      <c r="X5370" t="s">
        <v>81</v>
      </c>
      <c r="Y5370">
        <v>150</v>
      </c>
      <c r="Z5370" t="s">
        <v>9022</v>
      </c>
      <c r="AA5370" t="s">
        <v>9407</v>
      </c>
      <c r="AB5370" t="s">
        <v>90</v>
      </c>
      <c r="AC5370" t="s">
        <v>84</v>
      </c>
      <c r="AD5370">
        <f>_xlfn.XLOOKUP(MIS[[#This Row],[TRADING SYMBOL]],[1]Sheet1!$D:$D,[1]Sheet1!$C:$C)</f>
        <v>160.9</v>
      </c>
      <c r="AE5370">
        <f>MIS[[#This Row],[OrderAverageTradedPrice]]*MIS[[#This Row],[OrderQuantity]]</f>
        <v>27300</v>
      </c>
      <c r="AF5370">
        <f>MIS[[#This Row],[LTP]]*MIS[[#This Row],[OrderQuantity]]</f>
        <v>24135</v>
      </c>
      <c r="AG5370">
        <f>IF(MIS[[#This Row],[OrderSide]]="SELL",MIS[[#This Row],[VALUE]]-MIS[[#This Row],[LIVE_VALUE]],MIS[[#This Row],[LIVE_VALUE]]-MIS[[#This Row],[VALUE]])</f>
        <v>-3165</v>
      </c>
      <c r="AH5370" t="str" cm="1">
        <f t="array" ref="AH5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0" t="str">
        <f>MIS[[#This Row],[TRADING SYMBOL]]</f>
        <v>NIFTY2552225050CE</v>
      </c>
      <c r="AJ5370" t="str">
        <f>IF(RIGHT(MIS[[#This Row],[Main/Hedge]],4)="MAIN","MAIN","HEDGE")</f>
        <v>MAIN</v>
      </c>
      <c r="AK5370" t="str" cm="1">
        <f t="array" ref="AK5370">_xlfn._xlws.FILTER(Table4[Column1],ISNUMBER(SEARCH(Table4[Column1],MIS[[#This Row],[OrderUniqueIdentifier]])),"")</f>
        <v>VWAP</v>
      </c>
    </row>
    <row r="5371" spans="1:37" x14ac:dyDescent="0.25">
      <c r="A5371" t="s">
        <v>71</v>
      </c>
      <c r="B5371" t="s">
        <v>994</v>
      </c>
      <c r="C5371" t="s">
        <v>9477</v>
      </c>
      <c r="D5371" t="s">
        <v>72</v>
      </c>
      <c r="E5371" t="s">
        <v>2904</v>
      </c>
      <c r="F5371" t="s">
        <v>73</v>
      </c>
      <c r="G5371" t="s">
        <v>74</v>
      </c>
      <c r="H5371" t="s">
        <v>93</v>
      </c>
      <c r="I5371" t="s">
        <v>76</v>
      </c>
      <c r="J5371" t="s">
        <v>9405</v>
      </c>
      <c r="K5371">
        <v>75</v>
      </c>
      <c r="L5371" t="s">
        <v>77</v>
      </c>
      <c r="M5371" t="s">
        <v>78</v>
      </c>
      <c r="N5371" t="s">
        <v>7509</v>
      </c>
      <c r="O5371" t="s">
        <v>8995</v>
      </c>
      <c r="P5371" t="s">
        <v>9406</v>
      </c>
      <c r="Q5371" t="s">
        <v>2907</v>
      </c>
      <c r="R5371" t="s">
        <v>79</v>
      </c>
      <c r="S5371" t="s">
        <v>24</v>
      </c>
      <c r="T5371" t="s">
        <v>2908</v>
      </c>
      <c r="U5371" t="s">
        <v>43</v>
      </c>
      <c r="V5371" t="s">
        <v>80</v>
      </c>
      <c r="W5371">
        <v>25050</v>
      </c>
      <c r="X5371" t="s">
        <v>81</v>
      </c>
      <c r="Y5371">
        <v>75</v>
      </c>
      <c r="Z5371" t="s">
        <v>8996</v>
      </c>
      <c r="AA5371" t="s">
        <v>9407</v>
      </c>
      <c r="AB5371" t="s">
        <v>90</v>
      </c>
      <c r="AC5371" t="s">
        <v>84</v>
      </c>
      <c r="AD5371">
        <f>_xlfn.XLOOKUP(MIS[[#This Row],[TRADING SYMBOL]],[1]Sheet1!$D:$D,[1]Sheet1!$C:$C)</f>
        <v>160.9</v>
      </c>
      <c r="AE5371">
        <f>MIS[[#This Row],[OrderAverageTradedPrice]]*MIS[[#This Row],[OrderQuantity]]</f>
        <v>13875</v>
      </c>
      <c r="AF5371">
        <f>MIS[[#This Row],[LTP]]*MIS[[#This Row],[OrderQuantity]]</f>
        <v>12067.5</v>
      </c>
      <c r="AG5371">
        <f>IF(MIS[[#This Row],[OrderSide]]="SELL",MIS[[#This Row],[VALUE]]-MIS[[#This Row],[LIVE_VALUE]],MIS[[#This Row],[LIVE_VALUE]]-MIS[[#This Row],[VALUE]])</f>
        <v>-1807.5</v>
      </c>
      <c r="AH5371" t="str" cm="1">
        <f t="array" ref="AH53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1" t="str">
        <f>MIS[[#This Row],[TRADING SYMBOL]]</f>
        <v>NIFTY2552225050CE</v>
      </c>
      <c r="AJ5371" t="str">
        <f>IF(RIGHT(MIS[[#This Row],[Main/Hedge]],4)="MAIN","MAIN","HEDGE")</f>
        <v>MAIN</v>
      </c>
      <c r="AK5371" t="str" cm="1">
        <f t="array" ref="AK5371">_xlfn._xlws.FILTER(Table4[Column1],ISNUMBER(SEARCH(Table4[Column1],MIS[[#This Row],[OrderUniqueIdentifier]])),"")</f>
        <v>VWAP</v>
      </c>
    </row>
    <row r="5372" spans="1:37" x14ac:dyDescent="0.25">
      <c r="A5372" t="s">
        <v>71</v>
      </c>
      <c r="B5372" t="s">
        <v>1001</v>
      </c>
      <c r="C5372" t="s">
        <v>9478</v>
      </c>
      <c r="D5372" t="s">
        <v>72</v>
      </c>
      <c r="E5372" t="s">
        <v>2904</v>
      </c>
      <c r="F5372" t="s">
        <v>73</v>
      </c>
      <c r="G5372" t="s">
        <v>74</v>
      </c>
      <c r="H5372" t="s">
        <v>93</v>
      </c>
      <c r="I5372" t="s">
        <v>76</v>
      </c>
      <c r="J5372" t="s">
        <v>9405</v>
      </c>
      <c r="K5372">
        <v>150</v>
      </c>
      <c r="L5372" t="s">
        <v>77</v>
      </c>
      <c r="M5372" t="s">
        <v>78</v>
      </c>
      <c r="N5372" t="s">
        <v>9479</v>
      </c>
      <c r="O5372" t="s">
        <v>9021</v>
      </c>
      <c r="P5372" t="s">
        <v>9406</v>
      </c>
      <c r="Q5372" t="s">
        <v>2907</v>
      </c>
      <c r="R5372" t="s">
        <v>79</v>
      </c>
      <c r="S5372" t="s">
        <v>24</v>
      </c>
      <c r="T5372" t="s">
        <v>2908</v>
      </c>
      <c r="U5372" t="s">
        <v>43</v>
      </c>
      <c r="V5372" t="s">
        <v>80</v>
      </c>
      <c r="W5372">
        <v>25050</v>
      </c>
      <c r="X5372" t="s">
        <v>81</v>
      </c>
      <c r="Y5372">
        <v>150</v>
      </c>
      <c r="Z5372" t="s">
        <v>9022</v>
      </c>
      <c r="AA5372" t="s">
        <v>9407</v>
      </c>
      <c r="AB5372" t="s">
        <v>90</v>
      </c>
      <c r="AC5372" t="s">
        <v>84</v>
      </c>
      <c r="AD5372">
        <f>_xlfn.XLOOKUP(MIS[[#This Row],[TRADING SYMBOL]],[1]Sheet1!$D:$D,[1]Sheet1!$C:$C)</f>
        <v>160.9</v>
      </c>
      <c r="AE5372">
        <f>MIS[[#This Row],[OrderAverageTradedPrice]]*MIS[[#This Row],[OrderQuantity]]</f>
        <v>27438.75</v>
      </c>
      <c r="AF5372">
        <f>MIS[[#This Row],[LTP]]*MIS[[#This Row],[OrderQuantity]]</f>
        <v>24135</v>
      </c>
      <c r="AG5372">
        <f>IF(MIS[[#This Row],[OrderSide]]="SELL",MIS[[#This Row],[VALUE]]-MIS[[#This Row],[LIVE_VALUE]],MIS[[#This Row],[LIVE_VALUE]]-MIS[[#This Row],[VALUE]])</f>
        <v>-3303.75</v>
      </c>
      <c r="AH5372" t="str" cm="1">
        <f t="array" ref="AH53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2" t="str">
        <f>MIS[[#This Row],[TRADING SYMBOL]]</f>
        <v>NIFTY2552225050CE</v>
      </c>
      <c r="AJ5372" t="str">
        <f>IF(RIGHT(MIS[[#This Row],[Main/Hedge]],4)="MAIN","MAIN","HEDGE")</f>
        <v>MAIN</v>
      </c>
      <c r="AK5372" t="str" cm="1">
        <f t="array" ref="AK5372">_xlfn._xlws.FILTER(Table4[Column1],ISNUMBER(SEARCH(Table4[Column1],MIS[[#This Row],[OrderUniqueIdentifier]])),"")</f>
        <v>VWAP</v>
      </c>
    </row>
    <row r="5373" spans="1:37" x14ac:dyDescent="0.25">
      <c r="A5373" t="s">
        <v>71</v>
      </c>
      <c r="B5373" t="s">
        <v>1010</v>
      </c>
      <c r="C5373" t="s">
        <v>9480</v>
      </c>
      <c r="D5373" t="s">
        <v>72</v>
      </c>
      <c r="E5373" t="s">
        <v>2904</v>
      </c>
      <c r="F5373" t="s">
        <v>73</v>
      </c>
      <c r="G5373" t="s">
        <v>74</v>
      </c>
      <c r="H5373" t="s">
        <v>93</v>
      </c>
      <c r="I5373" t="s">
        <v>76</v>
      </c>
      <c r="J5373" t="s">
        <v>9405</v>
      </c>
      <c r="K5373">
        <v>75</v>
      </c>
      <c r="L5373" t="s">
        <v>77</v>
      </c>
      <c r="M5373" t="s">
        <v>78</v>
      </c>
      <c r="N5373" t="s">
        <v>5368</v>
      </c>
      <c r="O5373" t="s">
        <v>8999</v>
      </c>
      <c r="P5373" t="s">
        <v>9406</v>
      </c>
      <c r="Q5373" t="s">
        <v>2907</v>
      </c>
      <c r="R5373" t="s">
        <v>79</v>
      </c>
      <c r="S5373" t="s">
        <v>24</v>
      </c>
      <c r="T5373" t="s">
        <v>2908</v>
      </c>
      <c r="U5373" t="s">
        <v>43</v>
      </c>
      <c r="V5373" t="s">
        <v>80</v>
      </c>
      <c r="W5373">
        <v>25050</v>
      </c>
      <c r="X5373" t="s">
        <v>81</v>
      </c>
      <c r="Y5373">
        <v>75</v>
      </c>
      <c r="Z5373" t="s">
        <v>9000</v>
      </c>
      <c r="AA5373" t="s">
        <v>9407</v>
      </c>
      <c r="AB5373" t="s">
        <v>90</v>
      </c>
      <c r="AC5373" t="s">
        <v>84</v>
      </c>
      <c r="AD5373">
        <f>_xlfn.XLOOKUP(MIS[[#This Row],[TRADING SYMBOL]],[1]Sheet1!$D:$D,[1]Sheet1!$C:$C)</f>
        <v>160.9</v>
      </c>
      <c r="AE5373">
        <f>MIS[[#This Row],[OrderAverageTradedPrice]]*MIS[[#This Row],[OrderQuantity]]</f>
        <v>13946.25</v>
      </c>
      <c r="AF5373">
        <f>MIS[[#This Row],[LTP]]*MIS[[#This Row],[OrderQuantity]]</f>
        <v>12067.5</v>
      </c>
      <c r="AG5373">
        <f>IF(MIS[[#This Row],[OrderSide]]="SELL",MIS[[#This Row],[VALUE]]-MIS[[#This Row],[LIVE_VALUE]],MIS[[#This Row],[LIVE_VALUE]]-MIS[[#This Row],[VALUE]])</f>
        <v>-1878.75</v>
      </c>
      <c r="AH5373" t="str" cm="1">
        <f t="array" ref="AH5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3" t="str">
        <f>MIS[[#This Row],[TRADING SYMBOL]]</f>
        <v>NIFTY2552225050CE</v>
      </c>
      <c r="AJ5373" t="str">
        <f>IF(RIGHT(MIS[[#This Row],[Main/Hedge]],4)="MAIN","MAIN","HEDGE")</f>
        <v>MAIN</v>
      </c>
      <c r="AK5373" t="str" cm="1">
        <f t="array" ref="AK5373">_xlfn._xlws.FILTER(Table4[Column1],ISNUMBER(SEARCH(Table4[Column1],MIS[[#This Row],[OrderUniqueIdentifier]])),"")</f>
        <v>VWAP</v>
      </c>
    </row>
    <row r="5374" spans="1:37" x14ac:dyDescent="0.25">
      <c r="A5374" t="s">
        <v>71</v>
      </c>
      <c r="B5374" t="s">
        <v>1013</v>
      </c>
      <c r="C5374" t="s">
        <v>9481</v>
      </c>
      <c r="D5374" t="s">
        <v>72</v>
      </c>
      <c r="E5374" t="s">
        <v>2904</v>
      </c>
      <c r="F5374" t="s">
        <v>73</v>
      </c>
      <c r="G5374" t="s">
        <v>74</v>
      </c>
      <c r="H5374" t="s">
        <v>93</v>
      </c>
      <c r="I5374" t="s">
        <v>76</v>
      </c>
      <c r="J5374" t="s">
        <v>9405</v>
      </c>
      <c r="K5374">
        <v>450</v>
      </c>
      <c r="L5374" t="s">
        <v>77</v>
      </c>
      <c r="M5374" t="s">
        <v>78</v>
      </c>
      <c r="N5374" t="s">
        <v>7509</v>
      </c>
      <c r="O5374" t="s">
        <v>8995</v>
      </c>
      <c r="P5374" t="s">
        <v>9406</v>
      </c>
      <c r="Q5374" t="s">
        <v>2907</v>
      </c>
      <c r="R5374" t="s">
        <v>79</v>
      </c>
      <c r="S5374" t="s">
        <v>24</v>
      </c>
      <c r="T5374" t="s">
        <v>2908</v>
      </c>
      <c r="U5374" t="s">
        <v>43</v>
      </c>
      <c r="V5374" t="s">
        <v>80</v>
      </c>
      <c r="W5374">
        <v>25050</v>
      </c>
      <c r="X5374" t="s">
        <v>81</v>
      </c>
      <c r="Y5374">
        <v>450</v>
      </c>
      <c r="Z5374" t="s">
        <v>8996</v>
      </c>
      <c r="AA5374" t="s">
        <v>9407</v>
      </c>
      <c r="AB5374" t="s">
        <v>90</v>
      </c>
      <c r="AC5374" t="s">
        <v>84</v>
      </c>
      <c r="AD5374">
        <f>_xlfn.XLOOKUP(MIS[[#This Row],[TRADING SYMBOL]],[1]Sheet1!$D:$D,[1]Sheet1!$C:$C)</f>
        <v>160.9</v>
      </c>
      <c r="AE5374">
        <f>MIS[[#This Row],[OrderAverageTradedPrice]]*MIS[[#This Row],[OrderQuantity]]</f>
        <v>83250</v>
      </c>
      <c r="AF5374">
        <f>MIS[[#This Row],[LTP]]*MIS[[#This Row],[OrderQuantity]]</f>
        <v>72405</v>
      </c>
      <c r="AG5374">
        <f>IF(MIS[[#This Row],[OrderSide]]="SELL",MIS[[#This Row],[VALUE]]-MIS[[#This Row],[LIVE_VALUE]],MIS[[#This Row],[LIVE_VALUE]]-MIS[[#This Row],[VALUE]])</f>
        <v>-10845</v>
      </c>
      <c r="AH5374" t="str" cm="1">
        <f t="array" ref="AH5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4" t="str">
        <f>MIS[[#This Row],[TRADING SYMBOL]]</f>
        <v>NIFTY2552225050CE</v>
      </c>
      <c r="AJ5374" t="str">
        <f>IF(RIGHT(MIS[[#This Row],[Main/Hedge]],4)="MAIN","MAIN","HEDGE")</f>
        <v>MAIN</v>
      </c>
      <c r="AK5374" t="str" cm="1">
        <f t="array" ref="AK5374">_xlfn._xlws.FILTER(Table4[Column1],ISNUMBER(SEARCH(Table4[Column1],MIS[[#This Row],[OrderUniqueIdentifier]])),"")</f>
        <v>VWAP</v>
      </c>
    </row>
    <row r="5375" spans="1:37" x14ac:dyDescent="0.25">
      <c r="A5375" t="s">
        <v>71</v>
      </c>
      <c r="B5375" t="s">
        <v>1021</v>
      </c>
      <c r="C5375" t="s">
        <v>9482</v>
      </c>
      <c r="D5375" t="s">
        <v>72</v>
      </c>
      <c r="E5375" t="s">
        <v>2904</v>
      </c>
      <c r="F5375" t="s">
        <v>73</v>
      </c>
      <c r="G5375" t="s">
        <v>74</v>
      </c>
      <c r="H5375" t="s">
        <v>93</v>
      </c>
      <c r="I5375" t="s">
        <v>76</v>
      </c>
      <c r="J5375" t="s">
        <v>9405</v>
      </c>
      <c r="K5375">
        <v>225</v>
      </c>
      <c r="L5375" t="s">
        <v>77</v>
      </c>
      <c r="M5375" t="s">
        <v>78</v>
      </c>
      <c r="N5375" t="s">
        <v>7509</v>
      </c>
      <c r="O5375" t="s">
        <v>9007</v>
      </c>
      <c r="P5375" t="s">
        <v>9406</v>
      </c>
      <c r="Q5375" t="s">
        <v>2907</v>
      </c>
      <c r="R5375" t="s">
        <v>79</v>
      </c>
      <c r="S5375" t="s">
        <v>24</v>
      </c>
      <c r="T5375" t="s">
        <v>2908</v>
      </c>
      <c r="U5375" t="s">
        <v>43</v>
      </c>
      <c r="V5375" t="s">
        <v>80</v>
      </c>
      <c r="W5375">
        <v>25050</v>
      </c>
      <c r="X5375" t="s">
        <v>81</v>
      </c>
      <c r="Y5375">
        <v>225</v>
      </c>
      <c r="Z5375" t="s">
        <v>9008</v>
      </c>
      <c r="AA5375" t="s">
        <v>9407</v>
      </c>
      <c r="AB5375" t="s">
        <v>90</v>
      </c>
      <c r="AC5375" t="s">
        <v>84</v>
      </c>
      <c r="AD5375">
        <f>_xlfn.XLOOKUP(MIS[[#This Row],[TRADING SYMBOL]],[1]Sheet1!$D:$D,[1]Sheet1!$C:$C)</f>
        <v>160.9</v>
      </c>
      <c r="AE5375">
        <f>MIS[[#This Row],[OrderAverageTradedPrice]]*MIS[[#This Row],[OrderQuantity]]</f>
        <v>41625</v>
      </c>
      <c r="AF5375">
        <f>MIS[[#This Row],[LTP]]*MIS[[#This Row],[OrderQuantity]]</f>
        <v>36202.5</v>
      </c>
      <c r="AG5375">
        <f>IF(MIS[[#This Row],[OrderSide]]="SELL",MIS[[#This Row],[VALUE]]-MIS[[#This Row],[LIVE_VALUE]],MIS[[#This Row],[LIVE_VALUE]]-MIS[[#This Row],[VALUE]])</f>
        <v>-5422.5</v>
      </c>
      <c r="AH5375" t="str" cm="1">
        <f t="array" ref="AH53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5" t="str">
        <f>MIS[[#This Row],[TRADING SYMBOL]]</f>
        <v>NIFTY2552225050CE</v>
      </c>
      <c r="AJ5375" t="str">
        <f>IF(RIGHT(MIS[[#This Row],[Main/Hedge]],4)="MAIN","MAIN","HEDGE")</f>
        <v>MAIN</v>
      </c>
      <c r="AK5375" t="str" cm="1">
        <f t="array" ref="AK5375">_xlfn._xlws.FILTER(Table4[Column1],ISNUMBER(SEARCH(Table4[Column1],MIS[[#This Row],[OrderUniqueIdentifier]])),"")</f>
        <v>VWAP</v>
      </c>
    </row>
    <row r="5376" spans="1:37" x14ac:dyDescent="0.25">
      <c r="A5376" t="s">
        <v>71</v>
      </c>
      <c r="B5376" t="s">
        <v>1029</v>
      </c>
      <c r="C5376" t="s">
        <v>9483</v>
      </c>
      <c r="D5376" t="s">
        <v>72</v>
      </c>
      <c r="E5376" t="s">
        <v>2904</v>
      </c>
      <c r="F5376" t="s">
        <v>73</v>
      </c>
      <c r="G5376" t="s">
        <v>74</v>
      </c>
      <c r="H5376" t="s">
        <v>93</v>
      </c>
      <c r="I5376" t="s">
        <v>76</v>
      </c>
      <c r="J5376" t="s">
        <v>9405</v>
      </c>
      <c r="K5376">
        <v>225</v>
      </c>
      <c r="L5376" t="s">
        <v>77</v>
      </c>
      <c r="M5376" t="s">
        <v>78</v>
      </c>
      <c r="N5376" t="s">
        <v>7509</v>
      </c>
      <c r="O5376" t="s">
        <v>8995</v>
      </c>
      <c r="P5376" t="s">
        <v>9406</v>
      </c>
      <c r="Q5376" t="s">
        <v>2907</v>
      </c>
      <c r="R5376" t="s">
        <v>79</v>
      </c>
      <c r="S5376" t="s">
        <v>24</v>
      </c>
      <c r="T5376" t="s">
        <v>2908</v>
      </c>
      <c r="U5376" t="s">
        <v>43</v>
      </c>
      <c r="V5376" t="s">
        <v>80</v>
      </c>
      <c r="W5376">
        <v>25050</v>
      </c>
      <c r="X5376" t="s">
        <v>81</v>
      </c>
      <c r="Y5376">
        <v>225</v>
      </c>
      <c r="Z5376" t="s">
        <v>8996</v>
      </c>
      <c r="AA5376" t="s">
        <v>9407</v>
      </c>
      <c r="AB5376" t="s">
        <v>90</v>
      </c>
      <c r="AC5376" t="s">
        <v>84</v>
      </c>
      <c r="AD5376">
        <f>_xlfn.XLOOKUP(MIS[[#This Row],[TRADING SYMBOL]],[1]Sheet1!$D:$D,[1]Sheet1!$C:$C)</f>
        <v>160.9</v>
      </c>
      <c r="AE5376">
        <f>MIS[[#This Row],[OrderAverageTradedPrice]]*MIS[[#This Row],[OrderQuantity]]</f>
        <v>41625</v>
      </c>
      <c r="AF5376">
        <f>MIS[[#This Row],[LTP]]*MIS[[#This Row],[OrderQuantity]]</f>
        <v>36202.5</v>
      </c>
      <c r="AG5376">
        <f>IF(MIS[[#This Row],[OrderSide]]="SELL",MIS[[#This Row],[VALUE]]-MIS[[#This Row],[LIVE_VALUE]],MIS[[#This Row],[LIVE_VALUE]]-MIS[[#This Row],[VALUE]])</f>
        <v>-5422.5</v>
      </c>
      <c r="AH5376" t="str" cm="1">
        <f t="array" ref="AH5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6" t="str">
        <f>MIS[[#This Row],[TRADING SYMBOL]]</f>
        <v>NIFTY2552225050CE</v>
      </c>
      <c r="AJ5376" t="str">
        <f>IF(RIGHT(MIS[[#This Row],[Main/Hedge]],4)="MAIN","MAIN","HEDGE")</f>
        <v>MAIN</v>
      </c>
      <c r="AK5376" t="str" cm="1">
        <f t="array" ref="AK5376">_xlfn._xlws.FILTER(Table4[Column1],ISNUMBER(SEARCH(Table4[Column1],MIS[[#This Row],[OrderUniqueIdentifier]])),"")</f>
        <v>VWAP</v>
      </c>
    </row>
    <row r="5377" spans="1:37" x14ac:dyDescent="0.25">
      <c r="A5377" t="s">
        <v>71</v>
      </c>
      <c r="B5377" t="s">
        <v>1037</v>
      </c>
      <c r="C5377" t="s">
        <v>9484</v>
      </c>
      <c r="D5377" t="s">
        <v>72</v>
      </c>
      <c r="E5377" t="s">
        <v>2904</v>
      </c>
      <c r="F5377" t="s">
        <v>73</v>
      </c>
      <c r="G5377" t="s">
        <v>74</v>
      </c>
      <c r="H5377" t="s">
        <v>93</v>
      </c>
      <c r="I5377" t="s">
        <v>76</v>
      </c>
      <c r="J5377" t="s">
        <v>9405</v>
      </c>
      <c r="K5377">
        <v>150</v>
      </c>
      <c r="L5377" t="s">
        <v>77</v>
      </c>
      <c r="M5377" t="s">
        <v>78</v>
      </c>
      <c r="N5377" t="s">
        <v>7509</v>
      </c>
      <c r="O5377" t="s">
        <v>9007</v>
      </c>
      <c r="P5377" t="s">
        <v>9406</v>
      </c>
      <c r="Q5377" t="s">
        <v>2907</v>
      </c>
      <c r="R5377" t="s">
        <v>79</v>
      </c>
      <c r="S5377" t="s">
        <v>24</v>
      </c>
      <c r="T5377" t="s">
        <v>2908</v>
      </c>
      <c r="U5377" t="s">
        <v>43</v>
      </c>
      <c r="V5377" t="s">
        <v>80</v>
      </c>
      <c r="W5377">
        <v>25050</v>
      </c>
      <c r="X5377" t="s">
        <v>81</v>
      </c>
      <c r="Y5377">
        <v>150</v>
      </c>
      <c r="Z5377" t="s">
        <v>9008</v>
      </c>
      <c r="AA5377" t="s">
        <v>9407</v>
      </c>
      <c r="AB5377" t="s">
        <v>90</v>
      </c>
      <c r="AC5377" t="s">
        <v>84</v>
      </c>
      <c r="AD5377">
        <f>_xlfn.XLOOKUP(MIS[[#This Row],[TRADING SYMBOL]],[1]Sheet1!$D:$D,[1]Sheet1!$C:$C)</f>
        <v>160.9</v>
      </c>
      <c r="AE5377">
        <f>MIS[[#This Row],[OrderAverageTradedPrice]]*MIS[[#This Row],[OrderQuantity]]</f>
        <v>27750</v>
      </c>
      <c r="AF5377">
        <f>MIS[[#This Row],[LTP]]*MIS[[#This Row],[OrderQuantity]]</f>
        <v>24135</v>
      </c>
      <c r="AG5377">
        <f>IF(MIS[[#This Row],[OrderSide]]="SELL",MIS[[#This Row],[VALUE]]-MIS[[#This Row],[LIVE_VALUE]],MIS[[#This Row],[LIVE_VALUE]]-MIS[[#This Row],[VALUE]])</f>
        <v>-3615</v>
      </c>
      <c r="AH5377" t="str" cm="1">
        <f t="array" ref="AH5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7" t="str">
        <f>MIS[[#This Row],[TRADING SYMBOL]]</f>
        <v>NIFTY2552225050CE</v>
      </c>
      <c r="AJ5377" t="str">
        <f>IF(RIGHT(MIS[[#This Row],[Main/Hedge]],4)="MAIN","MAIN","HEDGE")</f>
        <v>MAIN</v>
      </c>
      <c r="AK5377" t="str" cm="1">
        <f t="array" ref="AK5377">_xlfn._xlws.FILTER(Table4[Column1],ISNUMBER(SEARCH(Table4[Column1],MIS[[#This Row],[OrderUniqueIdentifier]])),"")</f>
        <v>VWAP</v>
      </c>
    </row>
    <row r="5378" spans="1:37" x14ac:dyDescent="0.25">
      <c r="A5378" t="s">
        <v>71</v>
      </c>
      <c r="B5378" t="s">
        <v>1045</v>
      </c>
      <c r="C5378" t="s">
        <v>9485</v>
      </c>
      <c r="D5378" t="s">
        <v>72</v>
      </c>
      <c r="E5378" t="s">
        <v>2904</v>
      </c>
      <c r="F5378" t="s">
        <v>73</v>
      </c>
      <c r="G5378" t="s">
        <v>74</v>
      </c>
      <c r="H5378" t="s">
        <v>93</v>
      </c>
      <c r="I5378" t="s">
        <v>76</v>
      </c>
      <c r="J5378" t="s">
        <v>9405</v>
      </c>
      <c r="K5378">
        <v>300</v>
      </c>
      <c r="L5378" t="s">
        <v>77</v>
      </c>
      <c r="M5378" t="s">
        <v>78</v>
      </c>
      <c r="N5378" t="s">
        <v>9486</v>
      </c>
      <c r="O5378" t="s">
        <v>9021</v>
      </c>
      <c r="P5378" t="s">
        <v>9406</v>
      </c>
      <c r="Q5378" t="s">
        <v>2907</v>
      </c>
      <c r="R5378" t="s">
        <v>79</v>
      </c>
      <c r="S5378" t="s">
        <v>24</v>
      </c>
      <c r="T5378" t="s">
        <v>2908</v>
      </c>
      <c r="U5378" t="s">
        <v>43</v>
      </c>
      <c r="V5378" t="s">
        <v>80</v>
      </c>
      <c r="W5378">
        <v>25050</v>
      </c>
      <c r="X5378" t="s">
        <v>81</v>
      </c>
      <c r="Y5378">
        <v>300</v>
      </c>
      <c r="Z5378" t="s">
        <v>9022</v>
      </c>
      <c r="AA5378" t="s">
        <v>9407</v>
      </c>
      <c r="AB5378" t="s">
        <v>90</v>
      </c>
      <c r="AC5378" t="s">
        <v>84</v>
      </c>
      <c r="AD5378">
        <f>_xlfn.XLOOKUP(MIS[[#This Row],[TRADING SYMBOL]],[1]Sheet1!$D:$D,[1]Sheet1!$C:$C)</f>
        <v>160.9</v>
      </c>
      <c r="AE5378">
        <f>MIS[[#This Row],[OrderAverageTradedPrice]]*MIS[[#This Row],[OrderQuantity]]</f>
        <v>55098.75</v>
      </c>
      <c r="AF5378">
        <f>MIS[[#This Row],[LTP]]*MIS[[#This Row],[OrderQuantity]]</f>
        <v>48270</v>
      </c>
      <c r="AG5378">
        <f>IF(MIS[[#This Row],[OrderSide]]="SELL",MIS[[#This Row],[VALUE]]-MIS[[#This Row],[LIVE_VALUE]],MIS[[#This Row],[LIVE_VALUE]]-MIS[[#This Row],[VALUE]])</f>
        <v>-6828.75</v>
      </c>
      <c r="AH5378" t="str" cm="1">
        <f t="array" ref="AH5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8" t="str">
        <f>MIS[[#This Row],[TRADING SYMBOL]]</f>
        <v>NIFTY2552225050CE</v>
      </c>
      <c r="AJ5378" t="str">
        <f>IF(RIGHT(MIS[[#This Row],[Main/Hedge]],4)="MAIN","MAIN","HEDGE")</f>
        <v>MAIN</v>
      </c>
      <c r="AK5378" t="str" cm="1">
        <f t="array" ref="AK5378">_xlfn._xlws.FILTER(Table4[Column1],ISNUMBER(SEARCH(Table4[Column1],MIS[[#This Row],[OrderUniqueIdentifier]])),"")</f>
        <v>VWAP</v>
      </c>
    </row>
    <row r="5379" spans="1:37" x14ac:dyDescent="0.25">
      <c r="A5379" t="s">
        <v>71</v>
      </c>
      <c r="B5379" t="s">
        <v>1054</v>
      </c>
      <c r="C5379" t="s">
        <v>9487</v>
      </c>
      <c r="D5379" t="s">
        <v>72</v>
      </c>
      <c r="E5379" t="s">
        <v>2904</v>
      </c>
      <c r="F5379" t="s">
        <v>73</v>
      </c>
      <c r="G5379" t="s">
        <v>74</v>
      </c>
      <c r="H5379" t="s">
        <v>93</v>
      </c>
      <c r="I5379" t="s">
        <v>76</v>
      </c>
      <c r="J5379" t="s">
        <v>9405</v>
      </c>
      <c r="K5379">
        <v>75</v>
      </c>
      <c r="L5379" t="s">
        <v>77</v>
      </c>
      <c r="M5379" t="s">
        <v>78</v>
      </c>
      <c r="N5379" t="s">
        <v>7509</v>
      </c>
      <c r="O5379" t="s">
        <v>8995</v>
      </c>
      <c r="P5379" t="s">
        <v>9406</v>
      </c>
      <c r="Q5379" t="s">
        <v>2907</v>
      </c>
      <c r="R5379" t="s">
        <v>79</v>
      </c>
      <c r="S5379" t="s">
        <v>24</v>
      </c>
      <c r="T5379" t="s">
        <v>2908</v>
      </c>
      <c r="U5379" t="s">
        <v>43</v>
      </c>
      <c r="V5379" t="s">
        <v>80</v>
      </c>
      <c r="W5379">
        <v>25050</v>
      </c>
      <c r="X5379" t="s">
        <v>81</v>
      </c>
      <c r="Y5379">
        <v>75</v>
      </c>
      <c r="Z5379" t="s">
        <v>8996</v>
      </c>
      <c r="AA5379" t="s">
        <v>9407</v>
      </c>
      <c r="AB5379" t="s">
        <v>90</v>
      </c>
      <c r="AC5379" t="s">
        <v>84</v>
      </c>
      <c r="AD5379">
        <f>_xlfn.XLOOKUP(MIS[[#This Row],[TRADING SYMBOL]],[1]Sheet1!$D:$D,[1]Sheet1!$C:$C)</f>
        <v>160.9</v>
      </c>
      <c r="AE5379">
        <f>MIS[[#This Row],[OrderAverageTradedPrice]]*MIS[[#This Row],[OrderQuantity]]</f>
        <v>13875</v>
      </c>
      <c r="AF5379">
        <f>MIS[[#This Row],[LTP]]*MIS[[#This Row],[OrderQuantity]]</f>
        <v>12067.5</v>
      </c>
      <c r="AG5379">
        <f>IF(MIS[[#This Row],[OrderSide]]="SELL",MIS[[#This Row],[VALUE]]-MIS[[#This Row],[LIVE_VALUE]],MIS[[#This Row],[LIVE_VALUE]]-MIS[[#This Row],[VALUE]])</f>
        <v>-1807.5</v>
      </c>
      <c r="AH5379" t="str" cm="1">
        <f t="array" ref="AH5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9" t="str">
        <f>MIS[[#This Row],[TRADING SYMBOL]]</f>
        <v>NIFTY2552225050CE</v>
      </c>
      <c r="AJ5379" t="str">
        <f>IF(RIGHT(MIS[[#This Row],[Main/Hedge]],4)="MAIN","MAIN","HEDGE")</f>
        <v>MAIN</v>
      </c>
      <c r="AK5379" t="str" cm="1">
        <f t="array" ref="AK5379">_xlfn._xlws.FILTER(Table4[Column1],ISNUMBER(SEARCH(Table4[Column1],MIS[[#This Row],[OrderUniqueIdentifier]])),"")</f>
        <v>VWAP</v>
      </c>
    </row>
    <row r="5380" spans="1:37" x14ac:dyDescent="0.25">
      <c r="A5380" t="s">
        <v>71</v>
      </c>
      <c r="B5380" t="s">
        <v>1061</v>
      </c>
      <c r="C5380" t="s">
        <v>9488</v>
      </c>
      <c r="D5380" t="s">
        <v>72</v>
      </c>
      <c r="E5380" t="s">
        <v>2904</v>
      </c>
      <c r="F5380" t="s">
        <v>73</v>
      </c>
      <c r="G5380" t="s">
        <v>74</v>
      </c>
      <c r="H5380" t="s">
        <v>93</v>
      </c>
      <c r="I5380" t="s">
        <v>76</v>
      </c>
      <c r="J5380" t="s">
        <v>9405</v>
      </c>
      <c r="K5380">
        <v>225</v>
      </c>
      <c r="L5380" t="s">
        <v>77</v>
      </c>
      <c r="M5380" t="s">
        <v>78</v>
      </c>
      <c r="N5380" t="s">
        <v>9436</v>
      </c>
      <c r="O5380" t="s">
        <v>9021</v>
      </c>
      <c r="P5380" t="s">
        <v>9406</v>
      </c>
      <c r="Q5380" t="s">
        <v>2907</v>
      </c>
      <c r="R5380" t="s">
        <v>79</v>
      </c>
      <c r="S5380" t="s">
        <v>24</v>
      </c>
      <c r="T5380" t="s">
        <v>2908</v>
      </c>
      <c r="U5380" t="s">
        <v>43</v>
      </c>
      <c r="V5380" t="s">
        <v>80</v>
      </c>
      <c r="W5380">
        <v>25050</v>
      </c>
      <c r="X5380" t="s">
        <v>81</v>
      </c>
      <c r="Y5380">
        <v>225</v>
      </c>
      <c r="Z5380" t="s">
        <v>9022</v>
      </c>
      <c r="AA5380" t="s">
        <v>9407</v>
      </c>
      <c r="AB5380" t="s">
        <v>90</v>
      </c>
      <c r="AC5380" t="s">
        <v>84</v>
      </c>
      <c r="AD5380">
        <f>_xlfn.XLOOKUP(MIS[[#This Row],[TRADING SYMBOL]],[1]Sheet1!$D:$D,[1]Sheet1!$C:$C)</f>
        <v>160.9</v>
      </c>
      <c r="AE5380">
        <f>MIS[[#This Row],[OrderAverageTradedPrice]]*MIS[[#This Row],[OrderQuantity]]</f>
        <v>40950</v>
      </c>
      <c r="AF5380">
        <f>MIS[[#This Row],[LTP]]*MIS[[#This Row],[OrderQuantity]]</f>
        <v>36202.5</v>
      </c>
      <c r="AG5380">
        <f>IF(MIS[[#This Row],[OrderSide]]="SELL",MIS[[#This Row],[VALUE]]-MIS[[#This Row],[LIVE_VALUE]],MIS[[#This Row],[LIVE_VALUE]]-MIS[[#This Row],[VALUE]])</f>
        <v>-4747.5</v>
      </c>
      <c r="AH5380" t="str" cm="1">
        <f t="array" ref="AH5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0" t="str">
        <f>MIS[[#This Row],[TRADING SYMBOL]]</f>
        <v>NIFTY2552225050CE</v>
      </c>
      <c r="AJ5380" t="str">
        <f>IF(RIGHT(MIS[[#This Row],[Main/Hedge]],4)="MAIN","MAIN","HEDGE")</f>
        <v>MAIN</v>
      </c>
      <c r="AK5380" t="str" cm="1">
        <f t="array" ref="AK5380">_xlfn._xlws.FILTER(Table4[Column1],ISNUMBER(SEARCH(Table4[Column1],MIS[[#This Row],[OrderUniqueIdentifier]])),"")</f>
        <v>VWAP</v>
      </c>
    </row>
    <row r="5381" spans="1:37" x14ac:dyDescent="0.25">
      <c r="A5381" t="s">
        <v>71</v>
      </c>
      <c r="B5381" t="s">
        <v>1070</v>
      </c>
      <c r="C5381" t="s">
        <v>9489</v>
      </c>
      <c r="D5381" t="s">
        <v>72</v>
      </c>
      <c r="E5381" t="s">
        <v>2904</v>
      </c>
      <c r="F5381" t="s">
        <v>73</v>
      </c>
      <c r="G5381" t="s">
        <v>74</v>
      </c>
      <c r="H5381" t="s">
        <v>93</v>
      </c>
      <c r="I5381" t="s">
        <v>76</v>
      </c>
      <c r="J5381" t="s">
        <v>9405</v>
      </c>
      <c r="K5381">
        <v>75</v>
      </c>
      <c r="L5381" t="s">
        <v>77</v>
      </c>
      <c r="M5381" t="s">
        <v>78</v>
      </c>
      <c r="N5381" t="s">
        <v>9490</v>
      </c>
      <c r="O5381" t="s">
        <v>9003</v>
      </c>
      <c r="P5381" t="s">
        <v>9406</v>
      </c>
      <c r="Q5381" t="s">
        <v>2907</v>
      </c>
      <c r="R5381" t="s">
        <v>79</v>
      </c>
      <c r="S5381" t="s">
        <v>24</v>
      </c>
      <c r="T5381" t="s">
        <v>2908</v>
      </c>
      <c r="U5381" t="s">
        <v>43</v>
      </c>
      <c r="V5381" t="s">
        <v>80</v>
      </c>
      <c r="W5381">
        <v>25050</v>
      </c>
      <c r="X5381" t="s">
        <v>81</v>
      </c>
      <c r="Y5381">
        <v>75</v>
      </c>
      <c r="Z5381" t="s">
        <v>9004</v>
      </c>
      <c r="AA5381" t="s">
        <v>9407</v>
      </c>
      <c r="AB5381" t="s">
        <v>90</v>
      </c>
      <c r="AC5381" t="s">
        <v>84</v>
      </c>
      <c r="AD5381">
        <f>_xlfn.XLOOKUP(MIS[[#This Row],[TRADING SYMBOL]],[1]Sheet1!$D:$D,[1]Sheet1!$C:$C)</f>
        <v>160.9</v>
      </c>
      <c r="AE5381">
        <f>MIS[[#This Row],[OrderAverageTradedPrice]]*MIS[[#This Row],[OrderQuantity]]</f>
        <v>13578.75</v>
      </c>
      <c r="AF5381">
        <f>MIS[[#This Row],[LTP]]*MIS[[#This Row],[OrderQuantity]]</f>
        <v>12067.5</v>
      </c>
      <c r="AG5381">
        <f>IF(MIS[[#This Row],[OrderSide]]="SELL",MIS[[#This Row],[VALUE]]-MIS[[#This Row],[LIVE_VALUE]],MIS[[#This Row],[LIVE_VALUE]]-MIS[[#This Row],[VALUE]])</f>
        <v>-1511.25</v>
      </c>
      <c r="AH5381" t="str" cm="1">
        <f t="array" ref="AH5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1" t="str">
        <f>MIS[[#This Row],[TRADING SYMBOL]]</f>
        <v>NIFTY2552225050CE</v>
      </c>
      <c r="AJ5381" t="str">
        <f>IF(RIGHT(MIS[[#This Row],[Main/Hedge]],4)="MAIN","MAIN","HEDGE")</f>
        <v>MAIN</v>
      </c>
      <c r="AK5381" t="str" cm="1">
        <f t="array" ref="AK5381">_xlfn._xlws.FILTER(Table4[Column1],ISNUMBER(SEARCH(Table4[Column1],MIS[[#This Row],[OrderUniqueIdentifier]])),"")</f>
        <v>VWAP</v>
      </c>
    </row>
    <row r="5382" spans="1:37" x14ac:dyDescent="0.25">
      <c r="A5382" t="s">
        <v>71</v>
      </c>
      <c r="B5382" t="s">
        <v>1077</v>
      </c>
      <c r="C5382" t="s">
        <v>9491</v>
      </c>
      <c r="D5382" t="s">
        <v>72</v>
      </c>
      <c r="E5382" t="s">
        <v>2904</v>
      </c>
      <c r="F5382" t="s">
        <v>73</v>
      </c>
      <c r="G5382" t="s">
        <v>74</v>
      </c>
      <c r="H5382" t="s">
        <v>93</v>
      </c>
      <c r="I5382" t="s">
        <v>76</v>
      </c>
      <c r="J5382" t="s">
        <v>9405</v>
      </c>
      <c r="K5382">
        <v>900</v>
      </c>
      <c r="L5382" t="s">
        <v>77</v>
      </c>
      <c r="M5382" t="s">
        <v>78</v>
      </c>
      <c r="N5382" t="s">
        <v>8568</v>
      </c>
      <c r="O5382" t="s">
        <v>9021</v>
      </c>
      <c r="P5382" t="s">
        <v>9406</v>
      </c>
      <c r="Q5382" t="s">
        <v>2907</v>
      </c>
      <c r="R5382" t="s">
        <v>79</v>
      </c>
      <c r="S5382" t="s">
        <v>24</v>
      </c>
      <c r="T5382" t="s">
        <v>2908</v>
      </c>
      <c r="U5382" t="s">
        <v>43</v>
      </c>
      <c r="V5382" t="s">
        <v>80</v>
      </c>
      <c r="W5382">
        <v>25050</v>
      </c>
      <c r="X5382" t="s">
        <v>81</v>
      </c>
      <c r="Y5382">
        <v>900</v>
      </c>
      <c r="Z5382" t="s">
        <v>9022</v>
      </c>
      <c r="AA5382" t="s">
        <v>9407</v>
      </c>
      <c r="AB5382" t="s">
        <v>90</v>
      </c>
      <c r="AC5382" t="s">
        <v>84</v>
      </c>
      <c r="AD5382">
        <f>_xlfn.XLOOKUP(MIS[[#This Row],[TRADING SYMBOL]],[1]Sheet1!$D:$D,[1]Sheet1!$C:$C)</f>
        <v>160.9</v>
      </c>
      <c r="AE5382">
        <f>MIS[[#This Row],[OrderAverageTradedPrice]]*MIS[[#This Row],[OrderQuantity]]</f>
        <v>164655</v>
      </c>
      <c r="AF5382">
        <f>MIS[[#This Row],[LTP]]*MIS[[#This Row],[OrderQuantity]]</f>
        <v>144810</v>
      </c>
      <c r="AG5382">
        <f>IF(MIS[[#This Row],[OrderSide]]="SELL",MIS[[#This Row],[VALUE]]-MIS[[#This Row],[LIVE_VALUE]],MIS[[#This Row],[LIVE_VALUE]]-MIS[[#This Row],[VALUE]])</f>
        <v>-19845</v>
      </c>
      <c r="AH5382" t="str" cm="1">
        <f t="array" ref="AH5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2" t="str">
        <f>MIS[[#This Row],[TRADING SYMBOL]]</f>
        <v>NIFTY2552225050CE</v>
      </c>
      <c r="AJ5382" t="str">
        <f>IF(RIGHT(MIS[[#This Row],[Main/Hedge]],4)="MAIN","MAIN","HEDGE")</f>
        <v>MAIN</v>
      </c>
      <c r="AK5382" t="str" cm="1">
        <f t="array" ref="AK5382">_xlfn._xlws.FILTER(Table4[Column1],ISNUMBER(SEARCH(Table4[Column1],MIS[[#This Row],[OrderUniqueIdentifier]])),"")</f>
        <v>VWAP</v>
      </c>
    </row>
    <row r="5383" spans="1:37" x14ac:dyDescent="0.25">
      <c r="A5383" t="s">
        <v>71</v>
      </c>
      <c r="B5383" t="s">
        <v>1086</v>
      </c>
      <c r="C5383" t="s">
        <v>9492</v>
      </c>
      <c r="D5383" t="s">
        <v>72</v>
      </c>
      <c r="E5383" t="s">
        <v>2904</v>
      </c>
      <c r="F5383" t="s">
        <v>73</v>
      </c>
      <c r="G5383" t="s">
        <v>74</v>
      </c>
      <c r="H5383" t="s">
        <v>93</v>
      </c>
      <c r="I5383" t="s">
        <v>76</v>
      </c>
      <c r="J5383" t="s">
        <v>9405</v>
      </c>
      <c r="K5383">
        <v>225</v>
      </c>
      <c r="L5383" t="s">
        <v>77</v>
      </c>
      <c r="M5383" t="s">
        <v>78</v>
      </c>
      <c r="N5383" t="s">
        <v>7491</v>
      </c>
      <c r="O5383" t="s">
        <v>9007</v>
      </c>
      <c r="P5383" t="s">
        <v>9406</v>
      </c>
      <c r="Q5383" t="s">
        <v>2907</v>
      </c>
      <c r="R5383" t="s">
        <v>79</v>
      </c>
      <c r="S5383" t="s">
        <v>24</v>
      </c>
      <c r="T5383" t="s">
        <v>2908</v>
      </c>
      <c r="U5383" t="s">
        <v>43</v>
      </c>
      <c r="V5383" t="s">
        <v>80</v>
      </c>
      <c r="W5383">
        <v>25050</v>
      </c>
      <c r="X5383" t="s">
        <v>81</v>
      </c>
      <c r="Y5383">
        <v>225</v>
      </c>
      <c r="Z5383" t="s">
        <v>9008</v>
      </c>
      <c r="AA5383" t="s">
        <v>9407</v>
      </c>
      <c r="AB5383" t="s">
        <v>90</v>
      </c>
      <c r="AC5383" t="s">
        <v>84</v>
      </c>
      <c r="AD5383">
        <f>_xlfn.XLOOKUP(MIS[[#This Row],[TRADING SYMBOL]],[1]Sheet1!$D:$D,[1]Sheet1!$C:$C)</f>
        <v>160.9</v>
      </c>
      <c r="AE5383">
        <f>MIS[[#This Row],[OrderAverageTradedPrice]]*MIS[[#This Row],[OrderQuantity]]</f>
        <v>41388.75</v>
      </c>
      <c r="AF5383">
        <f>MIS[[#This Row],[LTP]]*MIS[[#This Row],[OrderQuantity]]</f>
        <v>36202.5</v>
      </c>
      <c r="AG5383">
        <f>IF(MIS[[#This Row],[OrderSide]]="SELL",MIS[[#This Row],[VALUE]]-MIS[[#This Row],[LIVE_VALUE]],MIS[[#This Row],[LIVE_VALUE]]-MIS[[#This Row],[VALUE]])</f>
        <v>-5186.25</v>
      </c>
      <c r="AH5383" t="str" cm="1">
        <f t="array" ref="AH5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3" t="str">
        <f>MIS[[#This Row],[TRADING SYMBOL]]</f>
        <v>NIFTY2552225050CE</v>
      </c>
      <c r="AJ5383" t="str">
        <f>IF(RIGHT(MIS[[#This Row],[Main/Hedge]],4)="MAIN","MAIN","HEDGE")</f>
        <v>MAIN</v>
      </c>
      <c r="AK5383" t="str" cm="1">
        <f t="array" ref="AK5383">_xlfn._xlws.FILTER(Table4[Column1],ISNUMBER(SEARCH(Table4[Column1],MIS[[#This Row],[OrderUniqueIdentifier]])),"")</f>
        <v>VWAP</v>
      </c>
    </row>
    <row r="5384" spans="1:37" x14ac:dyDescent="0.25">
      <c r="A5384" t="s">
        <v>71</v>
      </c>
      <c r="B5384" t="s">
        <v>1093</v>
      </c>
      <c r="C5384" t="s">
        <v>9493</v>
      </c>
      <c r="D5384" t="s">
        <v>72</v>
      </c>
      <c r="E5384" t="s">
        <v>2904</v>
      </c>
      <c r="F5384" t="s">
        <v>73</v>
      </c>
      <c r="G5384" t="s">
        <v>74</v>
      </c>
      <c r="H5384" t="s">
        <v>93</v>
      </c>
      <c r="I5384" t="s">
        <v>76</v>
      </c>
      <c r="J5384" t="s">
        <v>9405</v>
      </c>
      <c r="K5384">
        <v>525</v>
      </c>
      <c r="L5384" t="s">
        <v>77</v>
      </c>
      <c r="M5384" t="s">
        <v>78</v>
      </c>
      <c r="N5384" t="s">
        <v>9436</v>
      </c>
      <c r="O5384" t="s">
        <v>9021</v>
      </c>
      <c r="P5384" t="s">
        <v>9406</v>
      </c>
      <c r="Q5384" t="s">
        <v>2907</v>
      </c>
      <c r="R5384" t="s">
        <v>79</v>
      </c>
      <c r="S5384" t="s">
        <v>24</v>
      </c>
      <c r="T5384" t="s">
        <v>2908</v>
      </c>
      <c r="U5384" t="s">
        <v>43</v>
      </c>
      <c r="V5384" t="s">
        <v>80</v>
      </c>
      <c r="W5384">
        <v>25050</v>
      </c>
      <c r="X5384" t="s">
        <v>81</v>
      </c>
      <c r="Y5384">
        <v>525</v>
      </c>
      <c r="Z5384" t="s">
        <v>9022</v>
      </c>
      <c r="AA5384" t="s">
        <v>9407</v>
      </c>
      <c r="AB5384" t="s">
        <v>90</v>
      </c>
      <c r="AC5384" t="s">
        <v>84</v>
      </c>
      <c r="AD5384">
        <f>_xlfn.XLOOKUP(MIS[[#This Row],[TRADING SYMBOL]],[1]Sheet1!$D:$D,[1]Sheet1!$C:$C)</f>
        <v>160.9</v>
      </c>
      <c r="AE5384">
        <f>MIS[[#This Row],[OrderAverageTradedPrice]]*MIS[[#This Row],[OrderQuantity]]</f>
        <v>95550</v>
      </c>
      <c r="AF5384">
        <f>MIS[[#This Row],[LTP]]*MIS[[#This Row],[OrderQuantity]]</f>
        <v>84472.5</v>
      </c>
      <c r="AG5384">
        <f>IF(MIS[[#This Row],[OrderSide]]="SELL",MIS[[#This Row],[VALUE]]-MIS[[#This Row],[LIVE_VALUE]],MIS[[#This Row],[LIVE_VALUE]]-MIS[[#This Row],[VALUE]])</f>
        <v>-11077.5</v>
      </c>
      <c r="AH5384" t="str" cm="1">
        <f t="array" ref="AH5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4" t="str">
        <f>MIS[[#This Row],[TRADING SYMBOL]]</f>
        <v>NIFTY2552225050CE</v>
      </c>
      <c r="AJ5384" t="str">
        <f>IF(RIGHT(MIS[[#This Row],[Main/Hedge]],4)="MAIN","MAIN","HEDGE")</f>
        <v>MAIN</v>
      </c>
      <c r="AK5384" t="str" cm="1">
        <f t="array" ref="AK5384">_xlfn._xlws.FILTER(Table4[Column1],ISNUMBER(SEARCH(Table4[Column1],MIS[[#This Row],[OrderUniqueIdentifier]])),"")</f>
        <v>VWAP</v>
      </c>
    </row>
    <row r="5385" spans="1:37" x14ac:dyDescent="0.25">
      <c r="A5385" t="s">
        <v>71</v>
      </c>
      <c r="B5385" t="s">
        <v>1100</v>
      </c>
      <c r="C5385" t="s">
        <v>9494</v>
      </c>
      <c r="D5385" t="s">
        <v>72</v>
      </c>
      <c r="E5385" t="s">
        <v>2904</v>
      </c>
      <c r="F5385" t="s">
        <v>73</v>
      </c>
      <c r="G5385" t="s">
        <v>74</v>
      </c>
      <c r="H5385" t="s">
        <v>93</v>
      </c>
      <c r="I5385" t="s">
        <v>76</v>
      </c>
      <c r="J5385" t="s">
        <v>9405</v>
      </c>
      <c r="K5385">
        <v>75</v>
      </c>
      <c r="L5385" t="s">
        <v>77</v>
      </c>
      <c r="M5385" t="s">
        <v>78</v>
      </c>
      <c r="N5385" t="s">
        <v>7509</v>
      </c>
      <c r="O5385" t="s">
        <v>8995</v>
      </c>
      <c r="P5385" t="s">
        <v>9406</v>
      </c>
      <c r="Q5385" t="s">
        <v>2907</v>
      </c>
      <c r="R5385" t="s">
        <v>79</v>
      </c>
      <c r="S5385" t="s">
        <v>24</v>
      </c>
      <c r="T5385" t="s">
        <v>2908</v>
      </c>
      <c r="U5385" t="s">
        <v>43</v>
      </c>
      <c r="V5385" t="s">
        <v>80</v>
      </c>
      <c r="W5385">
        <v>25050</v>
      </c>
      <c r="X5385" t="s">
        <v>81</v>
      </c>
      <c r="Y5385">
        <v>75</v>
      </c>
      <c r="Z5385" t="s">
        <v>8996</v>
      </c>
      <c r="AA5385" t="s">
        <v>9407</v>
      </c>
      <c r="AB5385" t="s">
        <v>90</v>
      </c>
      <c r="AC5385" t="s">
        <v>84</v>
      </c>
      <c r="AD5385">
        <f>_xlfn.XLOOKUP(MIS[[#This Row],[TRADING SYMBOL]],[1]Sheet1!$D:$D,[1]Sheet1!$C:$C)</f>
        <v>160.9</v>
      </c>
      <c r="AE5385">
        <f>MIS[[#This Row],[OrderAverageTradedPrice]]*MIS[[#This Row],[OrderQuantity]]</f>
        <v>13875</v>
      </c>
      <c r="AF5385">
        <f>MIS[[#This Row],[LTP]]*MIS[[#This Row],[OrderQuantity]]</f>
        <v>12067.5</v>
      </c>
      <c r="AG5385">
        <f>IF(MIS[[#This Row],[OrderSide]]="SELL",MIS[[#This Row],[VALUE]]-MIS[[#This Row],[LIVE_VALUE]],MIS[[#This Row],[LIVE_VALUE]]-MIS[[#This Row],[VALUE]])</f>
        <v>-1807.5</v>
      </c>
      <c r="AH5385" t="str" cm="1">
        <f t="array" ref="AH53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5" t="str">
        <f>MIS[[#This Row],[TRADING SYMBOL]]</f>
        <v>NIFTY2552225050CE</v>
      </c>
      <c r="AJ5385" t="str">
        <f>IF(RIGHT(MIS[[#This Row],[Main/Hedge]],4)="MAIN","MAIN","HEDGE")</f>
        <v>MAIN</v>
      </c>
      <c r="AK5385" t="str" cm="1">
        <f t="array" ref="AK5385">_xlfn._xlws.FILTER(Table4[Column1],ISNUMBER(SEARCH(Table4[Column1],MIS[[#This Row],[OrderUniqueIdentifier]])),"")</f>
        <v>VWAP</v>
      </c>
    </row>
    <row r="5386" spans="1:37" x14ac:dyDescent="0.25">
      <c r="A5386" t="s">
        <v>71</v>
      </c>
      <c r="B5386" t="s">
        <v>1108</v>
      </c>
      <c r="C5386" t="s">
        <v>9495</v>
      </c>
      <c r="D5386" t="s">
        <v>72</v>
      </c>
      <c r="E5386" t="s">
        <v>2904</v>
      </c>
      <c r="F5386" t="s">
        <v>73</v>
      </c>
      <c r="G5386" t="s">
        <v>74</v>
      </c>
      <c r="H5386" t="s">
        <v>93</v>
      </c>
      <c r="I5386" t="s">
        <v>76</v>
      </c>
      <c r="J5386" t="s">
        <v>9405</v>
      </c>
      <c r="K5386">
        <v>225</v>
      </c>
      <c r="L5386" t="s">
        <v>77</v>
      </c>
      <c r="M5386" t="s">
        <v>78</v>
      </c>
      <c r="N5386" t="s">
        <v>7509</v>
      </c>
      <c r="O5386" t="s">
        <v>8995</v>
      </c>
      <c r="P5386" t="s">
        <v>9406</v>
      </c>
      <c r="Q5386" t="s">
        <v>2907</v>
      </c>
      <c r="R5386" t="s">
        <v>79</v>
      </c>
      <c r="S5386" t="s">
        <v>24</v>
      </c>
      <c r="T5386" t="s">
        <v>2908</v>
      </c>
      <c r="U5386" t="s">
        <v>43</v>
      </c>
      <c r="V5386" t="s">
        <v>80</v>
      </c>
      <c r="W5386">
        <v>25050</v>
      </c>
      <c r="X5386" t="s">
        <v>81</v>
      </c>
      <c r="Y5386">
        <v>225</v>
      </c>
      <c r="Z5386" t="s">
        <v>8996</v>
      </c>
      <c r="AA5386" t="s">
        <v>9407</v>
      </c>
      <c r="AB5386" t="s">
        <v>90</v>
      </c>
      <c r="AC5386" t="s">
        <v>84</v>
      </c>
      <c r="AD5386">
        <f>_xlfn.XLOOKUP(MIS[[#This Row],[TRADING SYMBOL]],[1]Sheet1!$D:$D,[1]Sheet1!$C:$C)</f>
        <v>160.9</v>
      </c>
      <c r="AE5386">
        <f>MIS[[#This Row],[OrderAverageTradedPrice]]*MIS[[#This Row],[OrderQuantity]]</f>
        <v>41625</v>
      </c>
      <c r="AF5386">
        <f>MIS[[#This Row],[LTP]]*MIS[[#This Row],[OrderQuantity]]</f>
        <v>36202.5</v>
      </c>
      <c r="AG5386">
        <f>IF(MIS[[#This Row],[OrderSide]]="SELL",MIS[[#This Row],[VALUE]]-MIS[[#This Row],[LIVE_VALUE]],MIS[[#This Row],[LIVE_VALUE]]-MIS[[#This Row],[VALUE]])</f>
        <v>-5422.5</v>
      </c>
      <c r="AH5386" t="str" cm="1">
        <f t="array" ref="AH5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6" t="str">
        <f>MIS[[#This Row],[TRADING SYMBOL]]</f>
        <v>NIFTY2552225050CE</v>
      </c>
      <c r="AJ5386" t="str">
        <f>IF(RIGHT(MIS[[#This Row],[Main/Hedge]],4)="MAIN","MAIN","HEDGE")</f>
        <v>MAIN</v>
      </c>
      <c r="AK5386" t="str" cm="1">
        <f t="array" ref="AK5386">_xlfn._xlws.FILTER(Table4[Column1],ISNUMBER(SEARCH(Table4[Column1],MIS[[#This Row],[OrderUniqueIdentifier]])),"")</f>
        <v>VWAP</v>
      </c>
    </row>
    <row r="5387" spans="1:37" x14ac:dyDescent="0.25">
      <c r="A5387" t="s">
        <v>71</v>
      </c>
      <c r="B5387" t="s">
        <v>1117</v>
      </c>
      <c r="C5387" t="s">
        <v>9496</v>
      </c>
      <c r="D5387" t="s">
        <v>72</v>
      </c>
      <c r="E5387" t="s">
        <v>2904</v>
      </c>
      <c r="F5387" t="s">
        <v>73</v>
      </c>
      <c r="G5387" t="s">
        <v>74</v>
      </c>
      <c r="H5387" t="s">
        <v>93</v>
      </c>
      <c r="I5387" t="s">
        <v>76</v>
      </c>
      <c r="J5387" t="s">
        <v>9405</v>
      </c>
      <c r="K5387">
        <v>75</v>
      </c>
      <c r="L5387" t="s">
        <v>77</v>
      </c>
      <c r="M5387" t="s">
        <v>78</v>
      </c>
      <c r="N5387" t="s">
        <v>9497</v>
      </c>
      <c r="O5387" t="s">
        <v>9115</v>
      </c>
      <c r="P5387" t="s">
        <v>9406</v>
      </c>
      <c r="Q5387" t="s">
        <v>2907</v>
      </c>
      <c r="R5387" t="s">
        <v>79</v>
      </c>
      <c r="S5387" t="s">
        <v>24</v>
      </c>
      <c r="T5387" t="s">
        <v>2908</v>
      </c>
      <c r="U5387" t="s">
        <v>43</v>
      </c>
      <c r="V5387" t="s">
        <v>80</v>
      </c>
      <c r="W5387">
        <v>25050</v>
      </c>
      <c r="X5387" t="s">
        <v>81</v>
      </c>
      <c r="Y5387">
        <v>75</v>
      </c>
      <c r="Z5387" t="s">
        <v>9116</v>
      </c>
      <c r="AA5387" t="s">
        <v>9407</v>
      </c>
      <c r="AB5387" t="s">
        <v>90</v>
      </c>
      <c r="AC5387" t="s">
        <v>84</v>
      </c>
      <c r="AD5387">
        <f>_xlfn.XLOOKUP(MIS[[#This Row],[TRADING SYMBOL]],[1]Sheet1!$D:$D,[1]Sheet1!$C:$C)</f>
        <v>160.9</v>
      </c>
      <c r="AE5387">
        <f>MIS[[#This Row],[OrderAverageTradedPrice]]*MIS[[#This Row],[OrderQuantity]]</f>
        <v>13612.5</v>
      </c>
      <c r="AF5387">
        <f>MIS[[#This Row],[LTP]]*MIS[[#This Row],[OrderQuantity]]</f>
        <v>12067.5</v>
      </c>
      <c r="AG5387">
        <f>IF(MIS[[#This Row],[OrderSide]]="SELL",MIS[[#This Row],[VALUE]]-MIS[[#This Row],[LIVE_VALUE]],MIS[[#This Row],[LIVE_VALUE]]-MIS[[#This Row],[VALUE]])</f>
        <v>-1545</v>
      </c>
      <c r="AH5387" t="str" cm="1">
        <f t="array" ref="AH53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7" t="str">
        <f>MIS[[#This Row],[TRADING SYMBOL]]</f>
        <v>NIFTY2552225050CE</v>
      </c>
      <c r="AJ5387" t="str">
        <f>IF(RIGHT(MIS[[#This Row],[Main/Hedge]],4)="MAIN","MAIN","HEDGE")</f>
        <v>MAIN</v>
      </c>
      <c r="AK5387" t="str" cm="1">
        <f t="array" ref="AK5387">_xlfn._xlws.FILTER(Table4[Column1],ISNUMBER(SEARCH(Table4[Column1],MIS[[#This Row],[OrderUniqueIdentifier]])),"")</f>
        <v>VWAP</v>
      </c>
    </row>
    <row r="5388" spans="1:37" x14ac:dyDescent="0.25">
      <c r="A5388" t="s">
        <v>71</v>
      </c>
      <c r="B5388" t="s">
        <v>1124</v>
      </c>
      <c r="C5388" t="s">
        <v>9498</v>
      </c>
      <c r="D5388" t="s">
        <v>72</v>
      </c>
      <c r="E5388" t="s">
        <v>2904</v>
      </c>
      <c r="F5388" t="s">
        <v>73</v>
      </c>
      <c r="G5388" t="s">
        <v>74</v>
      </c>
      <c r="H5388" t="s">
        <v>93</v>
      </c>
      <c r="I5388" t="s">
        <v>76</v>
      </c>
      <c r="J5388" t="s">
        <v>9405</v>
      </c>
      <c r="K5388">
        <v>75</v>
      </c>
      <c r="L5388" t="s">
        <v>77</v>
      </c>
      <c r="M5388" t="s">
        <v>78</v>
      </c>
      <c r="N5388" t="s">
        <v>5533</v>
      </c>
      <c r="O5388" t="s">
        <v>8999</v>
      </c>
      <c r="P5388" t="s">
        <v>9406</v>
      </c>
      <c r="Q5388" t="s">
        <v>2907</v>
      </c>
      <c r="R5388" t="s">
        <v>79</v>
      </c>
      <c r="S5388" t="s">
        <v>24</v>
      </c>
      <c r="T5388" t="s">
        <v>2908</v>
      </c>
      <c r="U5388" t="s">
        <v>43</v>
      </c>
      <c r="V5388" t="s">
        <v>80</v>
      </c>
      <c r="W5388">
        <v>25050</v>
      </c>
      <c r="X5388" t="s">
        <v>81</v>
      </c>
      <c r="Y5388">
        <v>75</v>
      </c>
      <c r="Z5388" t="s">
        <v>9000</v>
      </c>
      <c r="AA5388" t="s">
        <v>9407</v>
      </c>
      <c r="AB5388" t="s">
        <v>90</v>
      </c>
      <c r="AC5388" t="s">
        <v>84</v>
      </c>
      <c r="AD5388">
        <f>_xlfn.XLOOKUP(MIS[[#This Row],[TRADING SYMBOL]],[1]Sheet1!$D:$D,[1]Sheet1!$C:$C)</f>
        <v>160.9</v>
      </c>
      <c r="AE5388">
        <f>MIS[[#This Row],[OrderAverageTradedPrice]]*MIS[[#This Row],[OrderQuantity]]</f>
        <v>13950</v>
      </c>
      <c r="AF5388">
        <f>MIS[[#This Row],[LTP]]*MIS[[#This Row],[OrderQuantity]]</f>
        <v>12067.5</v>
      </c>
      <c r="AG5388">
        <f>IF(MIS[[#This Row],[OrderSide]]="SELL",MIS[[#This Row],[VALUE]]-MIS[[#This Row],[LIVE_VALUE]],MIS[[#This Row],[LIVE_VALUE]]-MIS[[#This Row],[VALUE]])</f>
        <v>-1882.5</v>
      </c>
      <c r="AH5388" t="str" cm="1">
        <f t="array" ref="AH5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8" t="str">
        <f>MIS[[#This Row],[TRADING SYMBOL]]</f>
        <v>NIFTY2552225050CE</v>
      </c>
      <c r="AJ5388" t="str">
        <f>IF(RIGHT(MIS[[#This Row],[Main/Hedge]],4)="MAIN","MAIN","HEDGE")</f>
        <v>MAIN</v>
      </c>
      <c r="AK5388" t="str" cm="1">
        <f t="array" ref="AK5388">_xlfn._xlws.FILTER(Table4[Column1],ISNUMBER(SEARCH(Table4[Column1],MIS[[#This Row],[OrderUniqueIdentifier]])),"")</f>
        <v>VWAP</v>
      </c>
    </row>
    <row r="5389" spans="1:37" x14ac:dyDescent="0.25">
      <c r="A5389" t="s">
        <v>71</v>
      </c>
      <c r="B5389" t="s">
        <v>1127</v>
      </c>
      <c r="C5389" t="s">
        <v>9499</v>
      </c>
      <c r="D5389" t="s">
        <v>72</v>
      </c>
      <c r="E5389" t="s">
        <v>2904</v>
      </c>
      <c r="F5389" t="s">
        <v>73</v>
      </c>
      <c r="G5389" t="s">
        <v>74</v>
      </c>
      <c r="H5389" t="s">
        <v>93</v>
      </c>
      <c r="I5389" t="s">
        <v>76</v>
      </c>
      <c r="J5389" t="s">
        <v>9405</v>
      </c>
      <c r="K5389">
        <v>75</v>
      </c>
      <c r="L5389" t="s">
        <v>77</v>
      </c>
      <c r="M5389" t="s">
        <v>78</v>
      </c>
      <c r="N5389" t="s">
        <v>9436</v>
      </c>
      <c r="O5389" t="s">
        <v>9021</v>
      </c>
      <c r="P5389" t="s">
        <v>9406</v>
      </c>
      <c r="Q5389" t="s">
        <v>2907</v>
      </c>
      <c r="R5389" t="s">
        <v>79</v>
      </c>
      <c r="S5389" t="s">
        <v>24</v>
      </c>
      <c r="T5389" t="s">
        <v>2908</v>
      </c>
      <c r="U5389" t="s">
        <v>43</v>
      </c>
      <c r="V5389" t="s">
        <v>80</v>
      </c>
      <c r="W5389">
        <v>25050</v>
      </c>
      <c r="X5389" t="s">
        <v>81</v>
      </c>
      <c r="Y5389">
        <v>75</v>
      </c>
      <c r="Z5389" t="s">
        <v>9022</v>
      </c>
      <c r="AA5389" t="s">
        <v>9407</v>
      </c>
      <c r="AB5389" t="s">
        <v>90</v>
      </c>
      <c r="AC5389" t="s">
        <v>84</v>
      </c>
      <c r="AD5389">
        <f>_xlfn.XLOOKUP(MIS[[#This Row],[TRADING SYMBOL]],[1]Sheet1!$D:$D,[1]Sheet1!$C:$C)</f>
        <v>160.9</v>
      </c>
      <c r="AE5389">
        <f>MIS[[#This Row],[OrderAverageTradedPrice]]*MIS[[#This Row],[OrderQuantity]]</f>
        <v>13650</v>
      </c>
      <c r="AF5389">
        <f>MIS[[#This Row],[LTP]]*MIS[[#This Row],[OrderQuantity]]</f>
        <v>12067.5</v>
      </c>
      <c r="AG5389">
        <f>IF(MIS[[#This Row],[OrderSide]]="SELL",MIS[[#This Row],[VALUE]]-MIS[[#This Row],[LIVE_VALUE]],MIS[[#This Row],[LIVE_VALUE]]-MIS[[#This Row],[VALUE]])</f>
        <v>-1582.5</v>
      </c>
      <c r="AH5389" t="str" cm="1">
        <f t="array" ref="AH5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9" t="str">
        <f>MIS[[#This Row],[TRADING SYMBOL]]</f>
        <v>NIFTY2552225050CE</v>
      </c>
      <c r="AJ5389" t="str">
        <f>IF(RIGHT(MIS[[#This Row],[Main/Hedge]],4)="MAIN","MAIN","HEDGE")</f>
        <v>MAIN</v>
      </c>
      <c r="AK5389" t="str" cm="1">
        <f t="array" ref="AK5389">_xlfn._xlws.FILTER(Table4[Column1],ISNUMBER(SEARCH(Table4[Column1],MIS[[#This Row],[OrderUniqueIdentifier]])),"")</f>
        <v>VWAP</v>
      </c>
    </row>
    <row r="5390" spans="1:37" x14ac:dyDescent="0.25">
      <c r="A5390" t="s">
        <v>71</v>
      </c>
      <c r="B5390" t="s">
        <v>1135</v>
      </c>
      <c r="C5390" t="s">
        <v>9500</v>
      </c>
      <c r="D5390" t="s">
        <v>72</v>
      </c>
      <c r="E5390" t="s">
        <v>2904</v>
      </c>
      <c r="F5390" t="s">
        <v>73</v>
      </c>
      <c r="G5390" t="s">
        <v>74</v>
      </c>
      <c r="H5390" t="s">
        <v>93</v>
      </c>
      <c r="I5390" t="s">
        <v>76</v>
      </c>
      <c r="J5390" t="s">
        <v>9405</v>
      </c>
      <c r="K5390">
        <v>825</v>
      </c>
      <c r="L5390" t="s">
        <v>77</v>
      </c>
      <c r="M5390" t="s">
        <v>78</v>
      </c>
      <c r="N5390" t="s">
        <v>8562</v>
      </c>
      <c r="O5390" t="s">
        <v>9007</v>
      </c>
      <c r="P5390" t="s">
        <v>9406</v>
      </c>
      <c r="Q5390" t="s">
        <v>2907</v>
      </c>
      <c r="R5390" t="s">
        <v>79</v>
      </c>
      <c r="S5390" t="s">
        <v>24</v>
      </c>
      <c r="T5390" t="s">
        <v>2908</v>
      </c>
      <c r="U5390" t="s">
        <v>43</v>
      </c>
      <c r="V5390" t="s">
        <v>80</v>
      </c>
      <c r="W5390">
        <v>25050</v>
      </c>
      <c r="X5390" t="s">
        <v>81</v>
      </c>
      <c r="Y5390">
        <v>825</v>
      </c>
      <c r="Z5390" t="s">
        <v>9008</v>
      </c>
      <c r="AA5390" t="s">
        <v>9407</v>
      </c>
      <c r="AB5390" t="s">
        <v>90</v>
      </c>
      <c r="AC5390" t="s">
        <v>84</v>
      </c>
      <c r="AD5390">
        <f>_xlfn.XLOOKUP(MIS[[#This Row],[TRADING SYMBOL]],[1]Sheet1!$D:$D,[1]Sheet1!$C:$C)</f>
        <v>160.9</v>
      </c>
      <c r="AE5390">
        <f>MIS[[#This Row],[OrderAverageTradedPrice]]*MIS[[#This Row],[OrderQuantity]]</f>
        <v>152583.75</v>
      </c>
      <c r="AF5390">
        <f>MIS[[#This Row],[LTP]]*MIS[[#This Row],[OrderQuantity]]</f>
        <v>132742.5</v>
      </c>
      <c r="AG5390">
        <f>IF(MIS[[#This Row],[OrderSide]]="SELL",MIS[[#This Row],[VALUE]]-MIS[[#This Row],[LIVE_VALUE]],MIS[[#This Row],[LIVE_VALUE]]-MIS[[#This Row],[VALUE]])</f>
        <v>-19841.25</v>
      </c>
      <c r="AH5390" t="str" cm="1">
        <f t="array" ref="AH53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0" t="str">
        <f>MIS[[#This Row],[TRADING SYMBOL]]</f>
        <v>NIFTY2552225050CE</v>
      </c>
      <c r="AJ5390" t="str">
        <f>IF(RIGHT(MIS[[#This Row],[Main/Hedge]],4)="MAIN","MAIN","HEDGE")</f>
        <v>MAIN</v>
      </c>
      <c r="AK5390" t="str" cm="1">
        <f t="array" ref="AK5390">_xlfn._xlws.FILTER(Table4[Column1],ISNUMBER(SEARCH(Table4[Column1],MIS[[#This Row],[OrderUniqueIdentifier]])),"")</f>
        <v>VWAP</v>
      </c>
    </row>
    <row r="5391" spans="1:37" x14ac:dyDescent="0.25">
      <c r="A5391" t="s">
        <v>71</v>
      </c>
      <c r="B5391" t="s">
        <v>1143</v>
      </c>
      <c r="C5391" t="s">
        <v>9501</v>
      </c>
      <c r="D5391" t="s">
        <v>72</v>
      </c>
      <c r="E5391" t="s">
        <v>2904</v>
      </c>
      <c r="F5391" t="s">
        <v>73</v>
      </c>
      <c r="G5391" t="s">
        <v>74</v>
      </c>
      <c r="H5391" t="s">
        <v>93</v>
      </c>
      <c r="I5391" t="s">
        <v>76</v>
      </c>
      <c r="J5391" t="s">
        <v>9405</v>
      </c>
      <c r="K5391">
        <v>150</v>
      </c>
      <c r="L5391" t="s">
        <v>77</v>
      </c>
      <c r="M5391" t="s">
        <v>78</v>
      </c>
      <c r="N5391" t="s">
        <v>5533</v>
      </c>
      <c r="O5391" t="s">
        <v>9115</v>
      </c>
      <c r="P5391" t="s">
        <v>9406</v>
      </c>
      <c r="Q5391" t="s">
        <v>2907</v>
      </c>
      <c r="R5391" t="s">
        <v>79</v>
      </c>
      <c r="S5391" t="s">
        <v>24</v>
      </c>
      <c r="T5391" t="s">
        <v>2908</v>
      </c>
      <c r="U5391" t="s">
        <v>43</v>
      </c>
      <c r="V5391" t="s">
        <v>80</v>
      </c>
      <c r="W5391">
        <v>25050</v>
      </c>
      <c r="X5391" t="s">
        <v>81</v>
      </c>
      <c r="Y5391">
        <v>150</v>
      </c>
      <c r="Z5391" t="s">
        <v>9116</v>
      </c>
      <c r="AA5391" t="s">
        <v>9407</v>
      </c>
      <c r="AB5391" t="s">
        <v>90</v>
      </c>
      <c r="AC5391" t="s">
        <v>84</v>
      </c>
      <c r="AD5391">
        <f>_xlfn.XLOOKUP(MIS[[#This Row],[TRADING SYMBOL]],[1]Sheet1!$D:$D,[1]Sheet1!$C:$C)</f>
        <v>160.9</v>
      </c>
      <c r="AE5391">
        <f>MIS[[#This Row],[OrderAverageTradedPrice]]*MIS[[#This Row],[OrderQuantity]]</f>
        <v>27900</v>
      </c>
      <c r="AF5391">
        <f>MIS[[#This Row],[LTP]]*MIS[[#This Row],[OrderQuantity]]</f>
        <v>24135</v>
      </c>
      <c r="AG5391">
        <f>IF(MIS[[#This Row],[OrderSide]]="SELL",MIS[[#This Row],[VALUE]]-MIS[[#This Row],[LIVE_VALUE]],MIS[[#This Row],[LIVE_VALUE]]-MIS[[#This Row],[VALUE]])</f>
        <v>-3765</v>
      </c>
      <c r="AH5391" t="str" cm="1">
        <f t="array" ref="AH53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1" t="str">
        <f>MIS[[#This Row],[TRADING SYMBOL]]</f>
        <v>NIFTY2552225050CE</v>
      </c>
      <c r="AJ5391" t="str">
        <f>IF(RIGHT(MIS[[#This Row],[Main/Hedge]],4)="MAIN","MAIN","HEDGE")</f>
        <v>MAIN</v>
      </c>
      <c r="AK5391" t="str" cm="1">
        <f t="array" ref="AK5391">_xlfn._xlws.FILTER(Table4[Column1],ISNUMBER(SEARCH(Table4[Column1],MIS[[#This Row],[OrderUniqueIdentifier]])),"")</f>
        <v>VWAP</v>
      </c>
    </row>
    <row r="5392" spans="1:37" x14ac:dyDescent="0.25">
      <c r="A5392" t="s">
        <v>71</v>
      </c>
      <c r="B5392" t="s">
        <v>1153</v>
      </c>
      <c r="C5392" t="s">
        <v>9502</v>
      </c>
      <c r="D5392" t="s">
        <v>72</v>
      </c>
      <c r="E5392" t="s">
        <v>2904</v>
      </c>
      <c r="F5392" t="s">
        <v>73</v>
      </c>
      <c r="G5392" t="s">
        <v>74</v>
      </c>
      <c r="H5392" t="s">
        <v>93</v>
      </c>
      <c r="I5392" t="s">
        <v>76</v>
      </c>
      <c r="J5392" t="s">
        <v>9405</v>
      </c>
      <c r="K5392">
        <v>225</v>
      </c>
      <c r="L5392" t="s">
        <v>77</v>
      </c>
      <c r="M5392" t="s">
        <v>78</v>
      </c>
      <c r="N5392" t="s">
        <v>9420</v>
      </c>
      <c r="O5392" t="s">
        <v>9003</v>
      </c>
      <c r="P5392" t="s">
        <v>9406</v>
      </c>
      <c r="Q5392" t="s">
        <v>2907</v>
      </c>
      <c r="R5392" t="s">
        <v>79</v>
      </c>
      <c r="S5392" t="s">
        <v>24</v>
      </c>
      <c r="T5392" t="s">
        <v>2908</v>
      </c>
      <c r="U5392" t="s">
        <v>43</v>
      </c>
      <c r="V5392" t="s">
        <v>80</v>
      </c>
      <c r="W5392">
        <v>25050</v>
      </c>
      <c r="X5392" t="s">
        <v>81</v>
      </c>
      <c r="Y5392">
        <v>225</v>
      </c>
      <c r="Z5392" t="s">
        <v>9004</v>
      </c>
      <c r="AA5392" t="s">
        <v>9407</v>
      </c>
      <c r="AB5392" t="s">
        <v>90</v>
      </c>
      <c r="AC5392" t="s">
        <v>84</v>
      </c>
      <c r="AD5392">
        <f>_xlfn.XLOOKUP(MIS[[#This Row],[TRADING SYMBOL]],[1]Sheet1!$D:$D,[1]Sheet1!$C:$C)</f>
        <v>160.9</v>
      </c>
      <c r="AE5392">
        <f>MIS[[#This Row],[OrderAverageTradedPrice]]*MIS[[#This Row],[OrderQuantity]]</f>
        <v>40725</v>
      </c>
      <c r="AF5392">
        <f>MIS[[#This Row],[LTP]]*MIS[[#This Row],[OrderQuantity]]</f>
        <v>36202.5</v>
      </c>
      <c r="AG5392">
        <f>IF(MIS[[#This Row],[OrderSide]]="SELL",MIS[[#This Row],[VALUE]]-MIS[[#This Row],[LIVE_VALUE]],MIS[[#This Row],[LIVE_VALUE]]-MIS[[#This Row],[VALUE]])</f>
        <v>-4522.5</v>
      </c>
      <c r="AH5392" t="str" cm="1">
        <f t="array" ref="AH5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2" t="str">
        <f>MIS[[#This Row],[TRADING SYMBOL]]</f>
        <v>NIFTY2552225050CE</v>
      </c>
      <c r="AJ5392" t="str">
        <f>IF(RIGHT(MIS[[#This Row],[Main/Hedge]],4)="MAIN","MAIN","HEDGE")</f>
        <v>MAIN</v>
      </c>
      <c r="AK5392" t="str" cm="1">
        <f t="array" ref="AK5392">_xlfn._xlws.FILTER(Table4[Column1],ISNUMBER(SEARCH(Table4[Column1],MIS[[#This Row],[OrderUniqueIdentifier]])),"")</f>
        <v>VWAP</v>
      </c>
    </row>
    <row r="5393" spans="1:37" x14ac:dyDescent="0.25">
      <c r="A5393" t="s">
        <v>71</v>
      </c>
      <c r="B5393" t="s">
        <v>1163</v>
      </c>
      <c r="C5393" t="s">
        <v>9503</v>
      </c>
      <c r="D5393" t="s">
        <v>72</v>
      </c>
      <c r="E5393" t="s">
        <v>2904</v>
      </c>
      <c r="F5393" t="s">
        <v>73</v>
      </c>
      <c r="G5393" t="s">
        <v>74</v>
      </c>
      <c r="H5393" t="s">
        <v>93</v>
      </c>
      <c r="I5393" t="s">
        <v>76</v>
      </c>
      <c r="J5393" t="s">
        <v>9405</v>
      </c>
      <c r="K5393">
        <v>75</v>
      </c>
      <c r="L5393" t="s">
        <v>77</v>
      </c>
      <c r="M5393" t="s">
        <v>78</v>
      </c>
      <c r="N5393" t="s">
        <v>9436</v>
      </c>
      <c r="O5393" t="s">
        <v>9021</v>
      </c>
      <c r="P5393" t="s">
        <v>9406</v>
      </c>
      <c r="Q5393" t="s">
        <v>2907</v>
      </c>
      <c r="R5393" t="s">
        <v>79</v>
      </c>
      <c r="S5393" t="s">
        <v>24</v>
      </c>
      <c r="T5393" t="s">
        <v>2908</v>
      </c>
      <c r="U5393" t="s">
        <v>43</v>
      </c>
      <c r="V5393" t="s">
        <v>80</v>
      </c>
      <c r="W5393">
        <v>25050</v>
      </c>
      <c r="X5393" t="s">
        <v>81</v>
      </c>
      <c r="Y5393">
        <v>75</v>
      </c>
      <c r="Z5393" t="s">
        <v>9022</v>
      </c>
      <c r="AA5393" t="s">
        <v>9407</v>
      </c>
      <c r="AB5393" t="s">
        <v>90</v>
      </c>
      <c r="AC5393" t="s">
        <v>84</v>
      </c>
      <c r="AD5393">
        <f>_xlfn.XLOOKUP(MIS[[#This Row],[TRADING SYMBOL]],[1]Sheet1!$D:$D,[1]Sheet1!$C:$C)</f>
        <v>160.9</v>
      </c>
      <c r="AE5393">
        <f>MIS[[#This Row],[OrderAverageTradedPrice]]*MIS[[#This Row],[OrderQuantity]]</f>
        <v>13650</v>
      </c>
      <c r="AF5393">
        <f>MIS[[#This Row],[LTP]]*MIS[[#This Row],[OrderQuantity]]</f>
        <v>12067.5</v>
      </c>
      <c r="AG5393">
        <f>IF(MIS[[#This Row],[OrderSide]]="SELL",MIS[[#This Row],[VALUE]]-MIS[[#This Row],[LIVE_VALUE]],MIS[[#This Row],[LIVE_VALUE]]-MIS[[#This Row],[VALUE]])</f>
        <v>-1582.5</v>
      </c>
      <c r="AH5393" t="str" cm="1">
        <f t="array" ref="AH5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3" t="str">
        <f>MIS[[#This Row],[TRADING SYMBOL]]</f>
        <v>NIFTY2552225050CE</v>
      </c>
      <c r="AJ5393" t="str">
        <f>IF(RIGHT(MIS[[#This Row],[Main/Hedge]],4)="MAIN","MAIN","HEDGE")</f>
        <v>MAIN</v>
      </c>
      <c r="AK5393" t="str" cm="1">
        <f t="array" ref="AK5393">_xlfn._xlws.FILTER(Table4[Column1],ISNUMBER(SEARCH(Table4[Column1],MIS[[#This Row],[OrderUniqueIdentifier]])),"")</f>
        <v>VWAP</v>
      </c>
    </row>
    <row r="5394" spans="1:37" x14ac:dyDescent="0.25">
      <c r="A5394" t="s">
        <v>71</v>
      </c>
      <c r="B5394" t="s">
        <v>1171</v>
      </c>
      <c r="C5394" t="s">
        <v>9504</v>
      </c>
      <c r="D5394" t="s">
        <v>72</v>
      </c>
      <c r="E5394" t="s">
        <v>2904</v>
      </c>
      <c r="F5394" t="s">
        <v>73</v>
      </c>
      <c r="G5394" t="s">
        <v>74</v>
      </c>
      <c r="H5394" t="s">
        <v>93</v>
      </c>
      <c r="I5394" t="s">
        <v>76</v>
      </c>
      <c r="J5394" t="s">
        <v>9405</v>
      </c>
      <c r="K5394">
        <v>75</v>
      </c>
      <c r="L5394" t="s">
        <v>77</v>
      </c>
      <c r="M5394" t="s">
        <v>78</v>
      </c>
      <c r="N5394" t="s">
        <v>7406</v>
      </c>
      <c r="O5394" t="s">
        <v>9007</v>
      </c>
      <c r="P5394" t="s">
        <v>9406</v>
      </c>
      <c r="Q5394" t="s">
        <v>2907</v>
      </c>
      <c r="R5394" t="s">
        <v>79</v>
      </c>
      <c r="S5394" t="s">
        <v>24</v>
      </c>
      <c r="T5394" t="s">
        <v>2908</v>
      </c>
      <c r="U5394" t="s">
        <v>43</v>
      </c>
      <c r="V5394" t="s">
        <v>80</v>
      </c>
      <c r="W5394">
        <v>25050</v>
      </c>
      <c r="X5394" t="s">
        <v>81</v>
      </c>
      <c r="Y5394">
        <v>75</v>
      </c>
      <c r="Z5394" t="s">
        <v>9008</v>
      </c>
      <c r="AA5394" t="s">
        <v>9407</v>
      </c>
      <c r="AB5394" t="s">
        <v>90</v>
      </c>
      <c r="AC5394" t="s">
        <v>84</v>
      </c>
      <c r="AD5394">
        <f>_xlfn.XLOOKUP(MIS[[#This Row],[TRADING SYMBOL]],[1]Sheet1!$D:$D,[1]Sheet1!$C:$C)</f>
        <v>160.9</v>
      </c>
      <c r="AE5394">
        <f>MIS[[#This Row],[OrderAverageTradedPrice]]*MIS[[#This Row],[OrderQuantity]]</f>
        <v>13785</v>
      </c>
      <c r="AF5394">
        <f>MIS[[#This Row],[LTP]]*MIS[[#This Row],[OrderQuantity]]</f>
        <v>12067.5</v>
      </c>
      <c r="AG5394">
        <f>IF(MIS[[#This Row],[OrderSide]]="SELL",MIS[[#This Row],[VALUE]]-MIS[[#This Row],[LIVE_VALUE]],MIS[[#This Row],[LIVE_VALUE]]-MIS[[#This Row],[VALUE]])</f>
        <v>-1717.5</v>
      </c>
      <c r="AH5394" t="str" cm="1">
        <f t="array" ref="AH53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4" t="str">
        <f>MIS[[#This Row],[TRADING SYMBOL]]</f>
        <v>NIFTY2552225050CE</v>
      </c>
      <c r="AJ5394" t="str">
        <f>IF(RIGHT(MIS[[#This Row],[Main/Hedge]],4)="MAIN","MAIN","HEDGE")</f>
        <v>MAIN</v>
      </c>
      <c r="AK5394" t="str" cm="1">
        <f t="array" ref="AK5394">_xlfn._xlws.FILTER(Table4[Column1],ISNUMBER(SEARCH(Table4[Column1],MIS[[#This Row],[OrderUniqueIdentifier]])),"")</f>
        <v>VWAP</v>
      </c>
    </row>
    <row r="5395" spans="1:37" x14ac:dyDescent="0.25">
      <c r="A5395" t="s">
        <v>71</v>
      </c>
      <c r="B5395" t="s">
        <v>1178</v>
      </c>
      <c r="C5395" t="s">
        <v>9505</v>
      </c>
      <c r="D5395" t="s">
        <v>72</v>
      </c>
      <c r="E5395" t="s">
        <v>2904</v>
      </c>
      <c r="F5395" t="s">
        <v>73</v>
      </c>
      <c r="G5395" t="s">
        <v>74</v>
      </c>
      <c r="H5395" t="s">
        <v>93</v>
      </c>
      <c r="I5395" t="s">
        <v>76</v>
      </c>
      <c r="J5395" t="s">
        <v>9405</v>
      </c>
      <c r="K5395">
        <v>750</v>
      </c>
      <c r="L5395" t="s">
        <v>77</v>
      </c>
      <c r="M5395" t="s">
        <v>78</v>
      </c>
      <c r="N5395" t="s">
        <v>8562</v>
      </c>
      <c r="O5395" t="s">
        <v>9007</v>
      </c>
      <c r="P5395" t="s">
        <v>9406</v>
      </c>
      <c r="Q5395" t="s">
        <v>2907</v>
      </c>
      <c r="R5395" t="s">
        <v>79</v>
      </c>
      <c r="S5395" t="s">
        <v>24</v>
      </c>
      <c r="T5395" t="s">
        <v>2908</v>
      </c>
      <c r="U5395" t="s">
        <v>43</v>
      </c>
      <c r="V5395" t="s">
        <v>80</v>
      </c>
      <c r="W5395">
        <v>25050</v>
      </c>
      <c r="X5395" t="s">
        <v>81</v>
      </c>
      <c r="Y5395">
        <v>750</v>
      </c>
      <c r="Z5395" t="s">
        <v>9008</v>
      </c>
      <c r="AA5395" t="s">
        <v>9407</v>
      </c>
      <c r="AB5395" t="s">
        <v>90</v>
      </c>
      <c r="AC5395" t="s">
        <v>84</v>
      </c>
      <c r="AD5395">
        <f>_xlfn.XLOOKUP(MIS[[#This Row],[TRADING SYMBOL]],[1]Sheet1!$D:$D,[1]Sheet1!$C:$C)</f>
        <v>160.9</v>
      </c>
      <c r="AE5395">
        <f>MIS[[#This Row],[OrderAverageTradedPrice]]*MIS[[#This Row],[OrderQuantity]]</f>
        <v>138712.5</v>
      </c>
      <c r="AF5395">
        <f>MIS[[#This Row],[LTP]]*MIS[[#This Row],[OrderQuantity]]</f>
        <v>120675</v>
      </c>
      <c r="AG5395">
        <f>IF(MIS[[#This Row],[OrderSide]]="SELL",MIS[[#This Row],[VALUE]]-MIS[[#This Row],[LIVE_VALUE]],MIS[[#This Row],[LIVE_VALUE]]-MIS[[#This Row],[VALUE]])</f>
        <v>-18037.5</v>
      </c>
      <c r="AH5395" t="str" cm="1">
        <f t="array" ref="AH5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5" t="str">
        <f>MIS[[#This Row],[TRADING SYMBOL]]</f>
        <v>NIFTY2552225050CE</v>
      </c>
      <c r="AJ5395" t="str">
        <f>IF(RIGHT(MIS[[#This Row],[Main/Hedge]],4)="MAIN","MAIN","HEDGE")</f>
        <v>MAIN</v>
      </c>
      <c r="AK5395" t="str" cm="1">
        <f t="array" ref="AK5395">_xlfn._xlws.FILTER(Table4[Column1],ISNUMBER(SEARCH(Table4[Column1],MIS[[#This Row],[OrderUniqueIdentifier]])),"")</f>
        <v>VWAP</v>
      </c>
    </row>
    <row r="5396" spans="1:37" x14ac:dyDescent="0.25">
      <c r="A5396" t="s">
        <v>71</v>
      </c>
      <c r="B5396" t="s">
        <v>1186</v>
      </c>
      <c r="C5396" t="s">
        <v>9506</v>
      </c>
      <c r="D5396" t="s">
        <v>72</v>
      </c>
      <c r="E5396" t="s">
        <v>2904</v>
      </c>
      <c r="F5396" t="s">
        <v>73</v>
      </c>
      <c r="G5396" t="s">
        <v>74</v>
      </c>
      <c r="H5396" t="s">
        <v>93</v>
      </c>
      <c r="I5396" t="s">
        <v>76</v>
      </c>
      <c r="J5396" t="s">
        <v>9405</v>
      </c>
      <c r="K5396">
        <v>150</v>
      </c>
      <c r="L5396" t="s">
        <v>77</v>
      </c>
      <c r="M5396" t="s">
        <v>78</v>
      </c>
      <c r="N5396" t="s">
        <v>9420</v>
      </c>
      <c r="O5396" t="s">
        <v>9003</v>
      </c>
      <c r="P5396" t="s">
        <v>9406</v>
      </c>
      <c r="Q5396" t="s">
        <v>2907</v>
      </c>
      <c r="R5396" t="s">
        <v>79</v>
      </c>
      <c r="S5396" t="s">
        <v>24</v>
      </c>
      <c r="T5396" t="s">
        <v>2908</v>
      </c>
      <c r="U5396" t="s">
        <v>43</v>
      </c>
      <c r="V5396" t="s">
        <v>80</v>
      </c>
      <c r="W5396">
        <v>25050</v>
      </c>
      <c r="X5396" t="s">
        <v>81</v>
      </c>
      <c r="Y5396">
        <v>150</v>
      </c>
      <c r="Z5396" t="s">
        <v>9004</v>
      </c>
      <c r="AA5396" t="s">
        <v>9407</v>
      </c>
      <c r="AB5396" t="s">
        <v>90</v>
      </c>
      <c r="AC5396" t="s">
        <v>84</v>
      </c>
      <c r="AD5396">
        <f>_xlfn.XLOOKUP(MIS[[#This Row],[TRADING SYMBOL]],[1]Sheet1!$D:$D,[1]Sheet1!$C:$C)</f>
        <v>160.9</v>
      </c>
      <c r="AE5396">
        <f>MIS[[#This Row],[OrderAverageTradedPrice]]*MIS[[#This Row],[OrderQuantity]]</f>
        <v>27150</v>
      </c>
      <c r="AF5396">
        <f>MIS[[#This Row],[LTP]]*MIS[[#This Row],[OrderQuantity]]</f>
        <v>24135</v>
      </c>
      <c r="AG5396">
        <f>IF(MIS[[#This Row],[OrderSide]]="SELL",MIS[[#This Row],[VALUE]]-MIS[[#This Row],[LIVE_VALUE]],MIS[[#This Row],[LIVE_VALUE]]-MIS[[#This Row],[VALUE]])</f>
        <v>-3015</v>
      </c>
      <c r="AH5396" t="str" cm="1">
        <f t="array" ref="AH5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6" t="str">
        <f>MIS[[#This Row],[TRADING SYMBOL]]</f>
        <v>NIFTY2552225050CE</v>
      </c>
      <c r="AJ5396" t="str">
        <f>IF(RIGHT(MIS[[#This Row],[Main/Hedge]],4)="MAIN","MAIN","HEDGE")</f>
        <v>MAIN</v>
      </c>
      <c r="AK5396" t="str" cm="1">
        <f t="array" ref="AK5396">_xlfn._xlws.FILTER(Table4[Column1],ISNUMBER(SEARCH(Table4[Column1],MIS[[#This Row],[OrderUniqueIdentifier]])),"")</f>
        <v>VWAP</v>
      </c>
    </row>
    <row r="5397" spans="1:37" x14ac:dyDescent="0.25">
      <c r="A5397" t="s">
        <v>71</v>
      </c>
      <c r="B5397" t="s">
        <v>1195</v>
      </c>
      <c r="C5397" t="s">
        <v>9507</v>
      </c>
      <c r="D5397" t="s">
        <v>72</v>
      </c>
      <c r="E5397" t="s">
        <v>2904</v>
      </c>
      <c r="F5397" t="s">
        <v>73</v>
      </c>
      <c r="G5397" t="s">
        <v>74</v>
      </c>
      <c r="H5397" t="s">
        <v>93</v>
      </c>
      <c r="I5397" t="s">
        <v>76</v>
      </c>
      <c r="J5397" t="s">
        <v>9405</v>
      </c>
      <c r="K5397">
        <v>150</v>
      </c>
      <c r="L5397" t="s">
        <v>77</v>
      </c>
      <c r="M5397" t="s">
        <v>78</v>
      </c>
      <c r="N5397" t="s">
        <v>9422</v>
      </c>
      <c r="O5397" t="s">
        <v>9021</v>
      </c>
      <c r="P5397" t="s">
        <v>9406</v>
      </c>
      <c r="Q5397" t="s">
        <v>2907</v>
      </c>
      <c r="R5397" t="s">
        <v>79</v>
      </c>
      <c r="S5397" t="s">
        <v>24</v>
      </c>
      <c r="T5397" t="s">
        <v>2908</v>
      </c>
      <c r="U5397" t="s">
        <v>43</v>
      </c>
      <c r="V5397" t="s">
        <v>80</v>
      </c>
      <c r="W5397">
        <v>25050</v>
      </c>
      <c r="X5397" t="s">
        <v>81</v>
      </c>
      <c r="Y5397">
        <v>150</v>
      </c>
      <c r="Z5397" t="s">
        <v>9022</v>
      </c>
      <c r="AA5397" t="s">
        <v>9407</v>
      </c>
      <c r="AB5397" t="s">
        <v>90</v>
      </c>
      <c r="AC5397" t="s">
        <v>84</v>
      </c>
      <c r="AD5397">
        <f>_xlfn.XLOOKUP(MIS[[#This Row],[TRADING SYMBOL]],[1]Sheet1!$D:$D,[1]Sheet1!$C:$C)</f>
        <v>160.9</v>
      </c>
      <c r="AE5397">
        <f>MIS[[#This Row],[OrderAverageTradedPrice]]*MIS[[#This Row],[OrderQuantity]]</f>
        <v>27405</v>
      </c>
      <c r="AF5397">
        <f>MIS[[#This Row],[LTP]]*MIS[[#This Row],[OrderQuantity]]</f>
        <v>24135</v>
      </c>
      <c r="AG5397">
        <f>IF(MIS[[#This Row],[OrderSide]]="SELL",MIS[[#This Row],[VALUE]]-MIS[[#This Row],[LIVE_VALUE]],MIS[[#This Row],[LIVE_VALUE]]-MIS[[#This Row],[VALUE]])</f>
        <v>-3270</v>
      </c>
      <c r="AH5397" t="str" cm="1">
        <f t="array" ref="AH5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7" t="str">
        <f>MIS[[#This Row],[TRADING SYMBOL]]</f>
        <v>NIFTY2552225050CE</v>
      </c>
      <c r="AJ5397" t="str">
        <f>IF(RIGHT(MIS[[#This Row],[Main/Hedge]],4)="MAIN","MAIN","HEDGE")</f>
        <v>MAIN</v>
      </c>
      <c r="AK5397" t="str" cm="1">
        <f t="array" ref="AK5397">_xlfn._xlws.FILTER(Table4[Column1],ISNUMBER(SEARCH(Table4[Column1],MIS[[#This Row],[OrderUniqueIdentifier]])),"")</f>
        <v>VWAP</v>
      </c>
    </row>
    <row r="5398" spans="1:37" x14ac:dyDescent="0.25">
      <c r="A5398" t="s">
        <v>71</v>
      </c>
      <c r="B5398" t="s">
        <v>1202</v>
      </c>
      <c r="C5398" t="s">
        <v>9508</v>
      </c>
      <c r="D5398" t="s">
        <v>72</v>
      </c>
      <c r="E5398" t="s">
        <v>2904</v>
      </c>
      <c r="F5398" t="s">
        <v>73</v>
      </c>
      <c r="G5398" t="s">
        <v>74</v>
      </c>
      <c r="H5398" t="s">
        <v>93</v>
      </c>
      <c r="I5398" t="s">
        <v>76</v>
      </c>
      <c r="J5398" t="s">
        <v>9405</v>
      </c>
      <c r="K5398">
        <v>150</v>
      </c>
      <c r="L5398" t="s">
        <v>77</v>
      </c>
      <c r="M5398" t="s">
        <v>78</v>
      </c>
      <c r="N5398" t="s">
        <v>5533</v>
      </c>
      <c r="O5398" t="s">
        <v>8999</v>
      </c>
      <c r="P5398" t="s">
        <v>9406</v>
      </c>
      <c r="Q5398" t="s">
        <v>2907</v>
      </c>
      <c r="R5398" t="s">
        <v>79</v>
      </c>
      <c r="S5398" t="s">
        <v>24</v>
      </c>
      <c r="T5398" t="s">
        <v>2908</v>
      </c>
      <c r="U5398" t="s">
        <v>43</v>
      </c>
      <c r="V5398" t="s">
        <v>80</v>
      </c>
      <c r="W5398">
        <v>25050</v>
      </c>
      <c r="X5398" t="s">
        <v>81</v>
      </c>
      <c r="Y5398">
        <v>150</v>
      </c>
      <c r="Z5398" t="s">
        <v>9000</v>
      </c>
      <c r="AA5398" t="s">
        <v>9407</v>
      </c>
      <c r="AB5398" t="s">
        <v>90</v>
      </c>
      <c r="AC5398" t="s">
        <v>84</v>
      </c>
      <c r="AD5398">
        <f>_xlfn.XLOOKUP(MIS[[#This Row],[TRADING SYMBOL]],[1]Sheet1!$D:$D,[1]Sheet1!$C:$C)</f>
        <v>160.9</v>
      </c>
      <c r="AE5398">
        <f>MIS[[#This Row],[OrderAverageTradedPrice]]*MIS[[#This Row],[OrderQuantity]]</f>
        <v>27900</v>
      </c>
      <c r="AF5398">
        <f>MIS[[#This Row],[LTP]]*MIS[[#This Row],[OrderQuantity]]</f>
        <v>24135</v>
      </c>
      <c r="AG5398">
        <f>IF(MIS[[#This Row],[OrderSide]]="SELL",MIS[[#This Row],[VALUE]]-MIS[[#This Row],[LIVE_VALUE]],MIS[[#This Row],[LIVE_VALUE]]-MIS[[#This Row],[VALUE]])</f>
        <v>-3765</v>
      </c>
      <c r="AH5398" t="str" cm="1">
        <f t="array" ref="AH5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8" t="str">
        <f>MIS[[#This Row],[TRADING SYMBOL]]</f>
        <v>NIFTY2552225050CE</v>
      </c>
      <c r="AJ5398" t="str">
        <f>IF(RIGHT(MIS[[#This Row],[Main/Hedge]],4)="MAIN","MAIN","HEDGE")</f>
        <v>MAIN</v>
      </c>
      <c r="AK5398" t="str" cm="1">
        <f t="array" ref="AK5398">_xlfn._xlws.FILTER(Table4[Column1],ISNUMBER(SEARCH(Table4[Column1],MIS[[#This Row],[OrderUniqueIdentifier]])),"")</f>
        <v>VWAP</v>
      </c>
    </row>
    <row r="5399" spans="1:37" x14ac:dyDescent="0.25">
      <c r="A5399" t="s">
        <v>71</v>
      </c>
      <c r="B5399" t="s">
        <v>1210</v>
      </c>
      <c r="C5399" t="s">
        <v>9509</v>
      </c>
      <c r="D5399" t="s">
        <v>72</v>
      </c>
      <c r="E5399" t="s">
        <v>2904</v>
      </c>
      <c r="F5399" t="s">
        <v>73</v>
      </c>
      <c r="G5399" t="s">
        <v>74</v>
      </c>
      <c r="H5399" t="s">
        <v>93</v>
      </c>
      <c r="I5399" t="s">
        <v>76</v>
      </c>
      <c r="J5399" t="s">
        <v>9405</v>
      </c>
      <c r="K5399">
        <v>150</v>
      </c>
      <c r="L5399" t="s">
        <v>77</v>
      </c>
      <c r="M5399" t="s">
        <v>78</v>
      </c>
      <c r="N5399" t="s">
        <v>7509</v>
      </c>
      <c r="O5399" t="s">
        <v>9007</v>
      </c>
      <c r="P5399" t="s">
        <v>9406</v>
      </c>
      <c r="Q5399" t="s">
        <v>2907</v>
      </c>
      <c r="R5399" t="s">
        <v>79</v>
      </c>
      <c r="S5399" t="s">
        <v>24</v>
      </c>
      <c r="T5399" t="s">
        <v>2908</v>
      </c>
      <c r="U5399" t="s">
        <v>43</v>
      </c>
      <c r="V5399" t="s">
        <v>80</v>
      </c>
      <c r="W5399">
        <v>25050</v>
      </c>
      <c r="X5399" t="s">
        <v>81</v>
      </c>
      <c r="Y5399">
        <v>150</v>
      </c>
      <c r="Z5399" t="s">
        <v>9008</v>
      </c>
      <c r="AA5399" t="s">
        <v>9407</v>
      </c>
      <c r="AB5399" t="s">
        <v>90</v>
      </c>
      <c r="AC5399" t="s">
        <v>84</v>
      </c>
      <c r="AD5399">
        <f>_xlfn.XLOOKUP(MIS[[#This Row],[TRADING SYMBOL]],[1]Sheet1!$D:$D,[1]Sheet1!$C:$C)</f>
        <v>160.9</v>
      </c>
      <c r="AE5399">
        <f>MIS[[#This Row],[OrderAverageTradedPrice]]*MIS[[#This Row],[OrderQuantity]]</f>
        <v>27750</v>
      </c>
      <c r="AF5399">
        <f>MIS[[#This Row],[LTP]]*MIS[[#This Row],[OrderQuantity]]</f>
        <v>24135</v>
      </c>
      <c r="AG5399">
        <f>IF(MIS[[#This Row],[OrderSide]]="SELL",MIS[[#This Row],[VALUE]]-MIS[[#This Row],[LIVE_VALUE]],MIS[[#This Row],[LIVE_VALUE]]-MIS[[#This Row],[VALUE]])</f>
        <v>-3615</v>
      </c>
      <c r="AH5399" t="str" cm="1">
        <f t="array" ref="AH53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9" t="str">
        <f>MIS[[#This Row],[TRADING SYMBOL]]</f>
        <v>NIFTY2552225050CE</v>
      </c>
      <c r="AJ5399" t="str">
        <f>IF(RIGHT(MIS[[#This Row],[Main/Hedge]],4)="MAIN","MAIN","HEDGE")</f>
        <v>MAIN</v>
      </c>
      <c r="AK5399" t="str" cm="1">
        <f t="array" ref="AK5399">_xlfn._xlws.FILTER(Table4[Column1],ISNUMBER(SEARCH(Table4[Column1],MIS[[#This Row],[OrderUniqueIdentifier]])),"")</f>
        <v>VWAP</v>
      </c>
    </row>
    <row r="5400" spans="1:37" x14ac:dyDescent="0.25">
      <c r="A5400" t="s">
        <v>71</v>
      </c>
      <c r="B5400" t="s">
        <v>1217</v>
      </c>
      <c r="C5400" t="s">
        <v>9510</v>
      </c>
      <c r="D5400" t="s">
        <v>72</v>
      </c>
      <c r="E5400" t="s">
        <v>2904</v>
      </c>
      <c r="F5400" t="s">
        <v>73</v>
      </c>
      <c r="G5400" t="s">
        <v>74</v>
      </c>
      <c r="H5400" t="s">
        <v>93</v>
      </c>
      <c r="I5400" t="s">
        <v>76</v>
      </c>
      <c r="J5400" t="s">
        <v>9405</v>
      </c>
      <c r="K5400">
        <v>150</v>
      </c>
      <c r="L5400" t="s">
        <v>77</v>
      </c>
      <c r="M5400" t="s">
        <v>78</v>
      </c>
      <c r="N5400" t="s">
        <v>7509</v>
      </c>
      <c r="O5400" t="s">
        <v>8995</v>
      </c>
      <c r="P5400" t="s">
        <v>9406</v>
      </c>
      <c r="Q5400" t="s">
        <v>2907</v>
      </c>
      <c r="R5400" t="s">
        <v>79</v>
      </c>
      <c r="S5400" t="s">
        <v>24</v>
      </c>
      <c r="T5400" t="s">
        <v>2908</v>
      </c>
      <c r="U5400" t="s">
        <v>43</v>
      </c>
      <c r="V5400" t="s">
        <v>80</v>
      </c>
      <c r="W5400">
        <v>25050</v>
      </c>
      <c r="X5400" t="s">
        <v>81</v>
      </c>
      <c r="Y5400">
        <v>150</v>
      </c>
      <c r="Z5400" t="s">
        <v>8996</v>
      </c>
      <c r="AA5400" t="s">
        <v>9407</v>
      </c>
      <c r="AB5400" t="s">
        <v>90</v>
      </c>
      <c r="AC5400" t="s">
        <v>84</v>
      </c>
      <c r="AD5400">
        <f>_xlfn.XLOOKUP(MIS[[#This Row],[TRADING SYMBOL]],[1]Sheet1!$D:$D,[1]Sheet1!$C:$C)</f>
        <v>160.9</v>
      </c>
      <c r="AE5400">
        <f>MIS[[#This Row],[OrderAverageTradedPrice]]*MIS[[#This Row],[OrderQuantity]]</f>
        <v>27750</v>
      </c>
      <c r="AF5400">
        <f>MIS[[#This Row],[LTP]]*MIS[[#This Row],[OrderQuantity]]</f>
        <v>24135</v>
      </c>
      <c r="AG5400">
        <f>IF(MIS[[#This Row],[OrderSide]]="SELL",MIS[[#This Row],[VALUE]]-MIS[[#This Row],[LIVE_VALUE]],MIS[[#This Row],[LIVE_VALUE]]-MIS[[#This Row],[VALUE]])</f>
        <v>-3615</v>
      </c>
      <c r="AH5400" t="str" cm="1">
        <f t="array" ref="AH54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0" t="str">
        <f>MIS[[#This Row],[TRADING SYMBOL]]</f>
        <v>NIFTY2552225050CE</v>
      </c>
      <c r="AJ5400" t="str">
        <f>IF(RIGHT(MIS[[#This Row],[Main/Hedge]],4)="MAIN","MAIN","HEDGE")</f>
        <v>MAIN</v>
      </c>
      <c r="AK5400" t="str" cm="1">
        <f t="array" ref="AK5400">_xlfn._xlws.FILTER(Table4[Column1],ISNUMBER(SEARCH(Table4[Column1],MIS[[#This Row],[OrderUniqueIdentifier]])),"")</f>
        <v>VWAP</v>
      </c>
    </row>
    <row r="5401" spans="1:37" x14ac:dyDescent="0.25">
      <c r="A5401" t="s">
        <v>71</v>
      </c>
      <c r="B5401" t="s">
        <v>1224</v>
      </c>
      <c r="C5401" t="s">
        <v>9511</v>
      </c>
      <c r="D5401" t="s">
        <v>72</v>
      </c>
      <c r="E5401" t="s">
        <v>2904</v>
      </c>
      <c r="F5401" t="s">
        <v>73</v>
      </c>
      <c r="G5401" t="s">
        <v>74</v>
      </c>
      <c r="H5401" t="s">
        <v>93</v>
      </c>
      <c r="I5401" t="s">
        <v>76</v>
      </c>
      <c r="J5401" t="s">
        <v>9405</v>
      </c>
      <c r="K5401">
        <v>75</v>
      </c>
      <c r="L5401" t="s">
        <v>77</v>
      </c>
      <c r="M5401" t="s">
        <v>78</v>
      </c>
      <c r="N5401" t="s">
        <v>9453</v>
      </c>
      <c r="O5401" t="s">
        <v>8995</v>
      </c>
      <c r="P5401" t="s">
        <v>9406</v>
      </c>
      <c r="Q5401" t="s">
        <v>2907</v>
      </c>
      <c r="R5401" t="s">
        <v>79</v>
      </c>
      <c r="S5401" t="s">
        <v>24</v>
      </c>
      <c r="T5401" t="s">
        <v>2908</v>
      </c>
      <c r="U5401" t="s">
        <v>43</v>
      </c>
      <c r="V5401" t="s">
        <v>80</v>
      </c>
      <c r="W5401">
        <v>25050</v>
      </c>
      <c r="X5401" t="s">
        <v>81</v>
      </c>
      <c r="Y5401">
        <v>75</v>
      </c>
      <c r="Z5401" t="s">
        <v>8996</v>
      </c>
      <c r="AA5401" t="s">
        <v>9407</v>
      </c>
      <c r="AB5401" t="s">
        <v>90</v>
      </c>
      <c r="AC5401" t="s">
        <v>84</v>
      </c>
      <c r="AD5401">
        <f>_xlfn.XLOOKUP(MIS[[#This Row],[TRADING SYMBOL]],[1]Sheet1!$D:$D,[1]Sheet1!$C:$C)</f>
        <v>160.9</v>
      </c>
      <c r="AE5401">
        <f>MIS[[#This Row],[OrderAverageTradedPrice]]*MIS[[#This Row],[OrderQuantity]]</f>
        <v>13912.5</v>
      </c>
      <c r="AF5401">
        <f>MIS[[#This Row],[LTP]]*MIS[[#This Row],[OrderQuantity]]</f>
        <v>12067.5</v>
      </c>
      <c r="AG5401">
        <f>IF(MIS[[#This Row],[OrderSide]]="SELL",MIS[[#This Row],[VALUE]]-MIS[[#This Row],[LIVE_VALUE]],MIS[[#This Row],[LIVE_VALUE]]-MIS[[#This Row],[VALUE]])</f>
        <v>-1845</v>
      </c>
      <c r="AH5401" t="str" cm="1">
        <f t="array" ref="AH5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1" t="str">
        <f>MIS[[#This Row],[TRADING SYMBOL]]</f>
        <v>NIFTY2552225050CE</v>
      </c>
      <c r="AJ5401" t="str">
        <f>IF(RIGHT(MIS[[#This Row],[Main/Hedge]],4)="MAIN","MAIN","HEDGE")</f>
        <v>MAIN</v>
      </c>
      <c r="AK5401" t="str" cm="1">
        <f t="array" ref="AK5401">_xlfn._xlws.FILTER(Table4[Column1],ISNUMBER(SEARCH(Table4[Column1],MIS[[#This Row],[OrderUniqueIdentifier]])),"")</f>
        <v>VWAP</v>
      </c>
    </row>
    <row r="5402" spans="1:37" x14ac:dyDescent="0.25">
      <c r="A5402" t="s">
        <v>71</v>
      </c>
      <c r="B5402" t="s">
        <v>1227</v>
      </c>
      <c r="C5402" t="s">
        <v>9512</v>
      </c>
      <c r="D5402" t="s">
        <v>72</v>
      </c>
      <c r="E5402" t="s">
        <v>2904</v>
      </c>
      <c r="F5402" t="s">
        <v>73</v>
      </c>
      <c r="G5402" t="s">
        <v>74</v>
      </c>
      <c r="H5402" t="s">
        <v>93</v>
      </c>
      <c r="I5402" t="s">
        <v>76</v>
      </c>
      <c r="J5402" t="s">
        <v>9405</v>
      </c>
      <c r="K5402">
        <v>150</v>
      </c>
      <c r="L5402" t="s">
        <v>77</v>
      </c>
      <c r="M5402" t="s">
        <v>78</v>
      </c>
      <c r="N5402" t="s">
        <v>7509</v>
      </c>
      <c r="O5402" t="s">
        <v>8995</v>
      </c>
      <c r="P5402" t="s">
        <v>9406</v>
      </c>
      <c r="Q5402" t="s">
        <v>2907</v>
      </c>
      <c r="R5402" t="s">
        <v>79</v>
      </c>
      <c r="S5402" t="s">
        <v>24</v>
      </c>
      <c r="T5402" t="s">
        <v>2908</v>
      </c>
      <c r="U5402" t="s">
        <v>43</v>
      </c>
      <c r="V5402" t="s">
        <v>80</v>
      </c>
      <c r="W5402">
        <v>25050</v>
      </c>
      <c r="X5402" t="s">
        <v>81</v>
      </c>
      <c r="Y5402">
        <v>150</v>
      </c>
      <c r="Z5402" t="s">
        <v>8996</v>
      </c>
      <c r="AA5402" t="s">
        <v>9407</v>
      </c>
      <c r="AB5402" t="s">
        <v>90</v>
      </c>
      <c r="AC5402" t="s">
        <v>84</v>
      </c>
      <c r="AD5402">
        <f>_xlfn.XLOOKUP(MIS[[#This Row],[TRADING SYMBOL]],[1]Sheet1!$D:$D,[1]Sheet1!$C:$C)</f>
        <v>160.9</v>
      </c>
      <c r="AE5402">
        <f>MIS[[#This Row],[OrderAverageTradedPrice]]*MIS[[#This Row],[OrderQuantity]]</f>
        <v>27750</v>
      </c>
      <c r="AF5402">
        <f>MIS[[#This Row],[LTP]]*MIS[[#This Row],[OrderQuantity]]</f>
        <v>24135</v>
      </c>
      <c r="AG5402">
        <f>IF(MIS[[#This Row],[OrderSide]]="SELL",MIS[[#This Row],[VALUE]]-MIS[[#This Row],[LIVE_VALUE]],MIS[[#This Row],[LIVE_VALUE]]-MIS[[#This Row],[VALUE]])</f>
        <v>-3615</v>
      </c>
      <c r="AH5402" t="str" cm="1">
        <f t="array" ref="AH5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2" t="str">
        <f>MIS[[#This Row],[TRADING SYMBOL]]</f>
        <v>NIFTY2552225050CE</v>
      </c>
      <c r="AJ5402" t="str">
        <f>IF(RIGHT(MIS[[#This Row],[Main/Hedge]],4)="MAIN","MAIN","HEDGE")</f>
        <v>MAIN</v>
      </c>
      <c r="AK5402" t="str" cm="1">
        <f t="array" ref="AK5402">_xlfn._xlws.FILTER(Table4[Column1],ISNUMBER(SEARCH(Table4[Column1],MIS[[#This Row],[OrderUniqueIdentifier]])),"")</f>
        <v>VWAP</v>
      </c>
    </row>
    <row r="5403" spans="1:37" x14ac:dyDescent="0.25">
      <c r="A5403" t="s">
        <v>71</v>
      </c>
      <c r="B5403" t="s">
        <v>1235</v>
      </c>
      <c r="C5403" t="s">
        <v>9513</v>
      </c>
      <c r="D5403" t="s">
        <v>72</v>
      </c>
      <c r="E5403" t="s">
        <v>2904</v>
      </c>
      <c r="F5403" t="s">
        <v>73</v>
      </c>
      <c r="G5403" t="s">
        <v>74</v>
      </c>
      <c r="H5403" t="s">
        <v>93</v>
      </c>
      <c r="I5403" t="s">
        <v>76</v>
      </c>
      <c r="J5403" t="s">
        <v>9405</v>
      </c>
      <c r="K5403">
        <v>450</v>
      </c>
      <c r="L5403" t="s">
        <v>77</v>
      </c>
      <c r="M5403" t="s">
        <v>78</v>
      </c>
      <c r="N5403" t="s">
        <v>9514</v>
      </c>
      <c r="O5403" t="s">
        <v>9007</v>
      </c>
      <c r="P5403" t="s">
        <v>9406</v>
      </c>
      <c r="Q5403" t="s">
        <v>2907</v>
      </c>
      <c r="R5403" t="s">
        <v>79</v>
      </c>
      <c r="S5403" t="s">
        <v>24</v>
      </c>
      <c r="T5403" t="s">
        <v>2908</v>
      </c>
      <c r="U5403" t="s">
        <v>43</v>
      </c>
      <c r="V5403" t="s">
        <v>80</v>
      </c>
      <c r="W5403">
        <v>25050</v>
      </c>
      <c r="X5403" t="s">
        <v>81</v>
      </c>
      <c r="Y5403">
        <v>450</v>
      </c>
      <c r="Z5403" t="s">
        <v>9008</v>
      </c>
      <c r="AA5403" t="s">
        <v>9407</v>
      </c>
      <c r="AB5403" t="s">
        <v>90</v>
      </c>
      <c r="AC5403" t="s">
        <v>84</v>
      </c>
      <c r="AD5403">
        <f>_xlfn.XLOOKUP(MIS[[#This Row],[TRADING SYMBOL]],[1]Sheet1!$D:$D,[1]Sheet1!$C:$C)</f>
        <v>160.9</v>
      </c>
      <c r="AE5403">
        <f>MIS[[#This Row],[OrderAverageTradedPrice]]*MIS[[#This Row],[OrderQuantity]]</f>
        <v>82814.99999999984</v>
      </c>
      <c r="AF5403">
        <f>MIS[[#This Row],[LTP]]*MIS[[#This Row],[OrderQuantity]]</f>
        <v>72405</v>
      </c>
      <c r="AG5403">
        <f>IF(MIS[[#This Row],[OrderSide]]="SELL",MIS[[#This Row],[VALUE]]-MIS[[#This Row],[LIVE_VALUE]],MIS[[#This Row],[LIVE_VALUE]]-MIS[[#This Row],[VALUE]])</f>
        <v>-10409.99999999984</v>
      </c>
      <c r="AH5403" t="str" cm="1">
        <f t="array" ref="AH54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3" t="str">
        <f>MIS[[#This Row],[TRADING SYMBOL]]</f>
        <v>NIFTY2552225050CE</v>
      </c>
      <c r="AJ5403" t="str">
        <f>IF(RIGHT(MIS[[#This Row],[Main/Hedge]],4)="MAIN","MAIN","HEDGE")</f>
        <v>MAIN</v>
      </c>
      <c r="AK5403" t="str" cm="1">
        <f t="array" ref="AK5403">_xlfn._xlws.FILTER(Table4[Column1],ISNUMBER(SEARCH(Table4[Column1],MIS[[#This Row],[OrderUniqueIdentifier]])),"")</f>
        <v>VWAP</v>
      </c>
    </row>
    <row r="5404" spans="1:37" x14ac:dyDescent="0.25">
      <c r="A5404" t="s">
        <v>71</v>
      </c>
      <c r="B5404" t="s">
        <v>1244</v>
      </c>
      <c r="C5404" t="s">
        <v>9515</v>
      </c>
      <c r="D5404" t="s">
        <v>72</v>
      </c>
      <c r="E5404" t="s">
        <v>2904</v>
      </c>
      <c r="F5404" t="s">
        <v>73</v>
      </c>
      <c r="G5404" t="s">
        <v>74</v>
      </c>
      <c r="H5404" t="s">
        <v>93</v>
      </c>
      <c r="I5404" t="s">
        <v>76</v>
      </c>
      <c r="J5404" t="s">
        <v>9405</v>
      </c>
      <c r="K5404">
        <v>75</v>
      </c>
      <c r="L5404" t="s">
        <v>77</v>
      </c>
      <c r="M5404" t="s">
        <v>78</v>
      </c>
      <c r="N5404" t="s">
        <v>9516</v>
      </c>
      <c r="O5404" t="s">
        <v>9021</v>
      </c>
      <c r="P5404" t="s">
        <v>9406</v>
      </c>
      <c r="Q5404" t="s">
        <v>2907</v>
      </c>
      <c r="R5404" t="s">
        <v>79</v>
      </c>
      <c r="S5404" t="s">
        <v>24</v>
      </c>
      <c r="T5404" t="s">
        <v>2908</v>
      </c>
      <c r="U5404" t="s">
        <v>43</v>
      </c>
      <c r="V5404" t="s">
        <v>80</v>
      </c>
      <c r="W5404">
        <v>25050</v>
      </c>
      <c r="X5404" t="s">
        <v>81</v>
      </c>
      <c r="Y5404">
        <v>75</v>
      </c>
      <c r="Z5404" t="s">
        <v>9022</v>
      </c>
      <c r="AA5404" t="s">
        <v>9407</v>
      </c>
      <c r="AB5404" t="s">
        <v>90</v>
      </c>
      <c r="AC5404" t="s">
        <v>84</v>
      </c>
      <c r="AD5404">
        <f>_xlfn.XLOOKUP(MIS[[#This Row],[TRADING SYMBOL]],[1]Sheet1!$D:$D,[1]Sheet1!$C:$C)</f>
        <v>160.9</v>
      </c>
      <c r="AE5404">
        <f>MIS[[#This Row],[OrderAverageTradedPrice]]*MIS[[#This Row],[OrderQuantity]]</f>
        <v>13713.75</v>
      </c>
      <c r="AF5404">
        <f>MIS[[#This Row],[LTP]]*MIS[[#This Row],[OrderQuantity]]</f>
        <v>12067.5</v>
      </c>
      <c r="AG5404">
        <f>IF(MIS[[#This Row],[OrderSide]]="SELL",MIS[[#This Row],[VALUE]]-MIS[[#This Row],[LIVE_VALUE]],MIS[[#This Row],[LIVE_VALUE]]-MIS[[#This Row],[VALUE]])</f>
        <v>-1646.25</v>
      </c>
      <c r="AH5404" t="str" cm="1">
        <f t="array" ref="AH5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4" t="str">
        <f>MIS[[#This Row],[TRADING SYMBOL]]</f>
        <v>NIFTY2552225050CE</v>
      </c>
      <c r="AJ5404" t="str">
        <f>IF(RIGHT(MIS[[#This Row],[Main/Hedge]],4)="MAIN","MAIN","HEDGE")</f>
        <v>MAIN</v>
      </c>
      <c r="AK5404" t="str" cm="1">
        <f t="array" ref="AK5404">_xlfn._xlws.FILTER(Table4[Column1],ISNUMBER(SEARCH(Table4[Column1],MIS[[#This Row],[OrderUniqueIdentifier]])),"")</f>
        <v>VWAP</v>
      </c>
    </row>
    <row r="5405" spans="1:37" x14ac:dyDescent="0.25">
      <c r="A5405" t="s">
        <v>71</v>
      </c>
      <c r="B5405" t="s">
        <v>1251</v>
      </c>
      <c r="C5405" t="s">
        <v>9517</v>
      </c>
      <c r="D5405" t="s">
        <v>72</v>
      </c>
      <c r="E5405" t="s">
        <v>2904</v>
      </c>
      <c r="F5405" t="s">
        <v>73</v>
      </c>
      <c r="G5405" t="s">
        <v>74</v>
      </c>
      <c r="H5405" t="s">
        <v>93</v>
      </c>
      <c r="I5405" t="s">
        <v>76</v>
      </c>
      <c r="J5405" t="s">
        <v>9405</v>
      </c>
      <c r="K5405">
        <v>150</v>
      </c>
      <c r="L5405" t="s">
        <v>77</v>
      </c>
      <c r="M5405" t="s">
        <v>78</v>
      </c>
      <c r="N5405" t="s">
        <v>9518</v>
      </c>
      <c r="O5405" t="s">
        <v>9021</v>
      </c>
      <c r="P5405" t="s">
        <v>9406</v>
      </c>
      <c r="Q5405" t="s">
        <v>2907</v>
      </c>
      <c r="R5405" t="s">
        <v>79</v>
      </c>
      <c r="S5405" t="s">
        <v>24</v>
      </c>
      <c r="T5405" t="s">
        <v>2908</v>
      </c>
      <c r="U5405" t="s">
        <v>43</v>
      </c>
      <c r="V5405" t="s">
        <v>80</v>
      </c>
      <c r="W5405">
        <v>25050</v>
      </c>
      <c r="X5405" t="s">
        <v>81</v>
      </c>
      <c r="Y5405">
        <v>150</v>
      </c>
      <c r="Z5405" t="s">
        <v>9022</v>
      </c>
      <c r="AA5405" t="s">
        <v>9407</v>
      </c>
      <c r="AB5405" t="s">
        <v>90</v>
      </c>
      <c r="AC5405" t="s">
        <v>84</v>
      </c>
      <c r="AD5405">
        <f>_xlfn.XLOOKUP(MIS[[#This Row],[TRADING SYMBOL]],[1]Sheet1!$D:$D,[1]Sheet1!$C:$C)</f>
        <v>160.9</v>
      </c>
      <c r="AE5405">
        <f>MIS[[#This Row],[OrderAverageTradedPrice]]*MIS[[#This Row],[OrderQuantity]]</f>
        <v>27420</v>
      </c>
      <c r="AF5405">
        <f>MIS[[#This Row],[LTP]]*MIS[[#This Row],[OrderQuantity]]</f>
        <v>24135</v>
      </c>
      <c r="AG5405">
        <f>IF(MIS[[#This Row],[OrderSide]]="SELL",MIS[[#This Row],[VALUE]]-MIS[[#This Row],[LIVE_VALUE]],MIS[[#This Row],[LIVE_VALUE]]-MIS[[#This Row],[VALUE]])</f>
        <v>-3285</v>
      </c>
      <c r="AH5405" t="str" cm="1">
        <f t="array" ref="AH5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5" t="str">
        <f>MIS[[#This Row],[TRADING SYMBOL]]</f>
        <v>NIFTY2552225050CE</v>
      </c>
      <c r="AJ5405" t="str">
        <f>IF(RIGHT(MIS[[#This Row],[Main/Hedge]],4)="MAIN","MAIN","HEDGE")</f>
        <v>MAIN</v>
      </c>
      <c r="AK5405" t="str" cm="1">
        <f t="array" ref="AK5405">_xlfn._xlws.FILTER(Table4[Column1],ISNUMBER(SEARCH(Table4[Column1],MIS[[#This Row],[OrderUniqueIdentifier]])),"")</f>
        <v>VWAP</v>
      </c>
    </row>
    <row r="5406" spans="1:37" x14ac:dyDescent="0.25">
      <c r="A5406" t="s">
        <v>71</v>
      </c>
      <c r="B5406" t="s">
        <v>1258</v>
      </c>
      <c r="C5406" t="s">
        <v>9519</v>
      </c>
      <c r="D5406" t="s">
        <v>72</v>
      </c>
      <c r="E5406" t="s">
        <v>2904</v>
      </c>
      <c r="F5406" t="s">
        <v>73</v>
      </c>
      <c r="G5406" t="s">
        <v>74</v>
      </c>
      <c r="H5406" t="s">
        <v>93</v>
      </c>
      <c r="I5406" t="s">
        <v>76</v>
      </c>
      <c r="J5406" t="s">
        <v>9405</v>
      </c>
      <c r="K5406">
        <v>150</v>
      </c>
      <c r="L5406" t="s">
        <v>77</v>
      </c>
      <c r="M5406" t="s">
        <v>78</v>
      </c>
      <c r="N5406" t="s">
        <v>7509</v>
      </c>
      <c r="O5406" t="s">
        <v>8995</v>
      </c>
      <c r="P5406" t="s">
        <v>9406</v>
      </c>
      <c r="Q5406" t="s">
        <v>2907</v>
      </c>
      <c r="R5406" t="s">
        <v>79</v>
      </c>
      <c r="S5406" t="s">
        <v>24</v>
      </c>
      <c r="T5406" t="s">
        <v>2908</v>
      </c>
      <c r="U5406" t="s">
        <v>43</v>
      </c>
      <c r="V5406" t="s">
        <v>80</v>
      </c>
      <c r="W5406">
        <v>25050</v>
      </c>
      <c r="X5406" t="s">
        <v>81</v>
      </c>
      <c r="Y5406">
        <v>150</v>
      </c>
      <c r="Z5406" t="s">
        <v>8996</v>
      </c>
      <c r="AA5406" t="s">
        <v>9407</v>
      </c>
      <c r="AB5406" t="s">
        <v>90</v>
      </c>
      <c r="AC5406" t="s">
        <v>84</v>
      </c>
      <c r="AD5406">
        <f>_xlfn.XLOOKUP(MIS[[#This Row],[TRADING SYMBOL]],[1]Sheet1!$D:$D,[1]Sheet1!$C:$C)</f>
        <v>160.9</v>
      </c>
      <c r="AE5406">
        <f>MIS[[#This Row],[OrderAverageTradedPrice]]*MIS[[#This Row],[OrderQuantity]]</f>
        <v>27750</v>
      </c>
      <c r="AF5406">
        <f>MIS[[#This Row],[LTP]]*MIS[[#This Row],[OrderQuantity]]</f>
        <v>24135</v>
      </c>
      <c r="AG5406">
        <f>IF(MIS[[#This Row],[OrderSide]]="SELL",MIS[[#This Row],[VALUE]]-MIS[[#This Row],[LIVE_VALUE]],MIS[[#This Row],[LIVE_VALUE]]-MIS[[#This Row],[VALUE]])</f>
        <v>-3615</v>
      </c>
      <c r="AH5406" t="str" cm="1">
        <f t="array" ref="AH54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6" t="str">
        <f>MIS[[#This Row],[TRADING SYMBOL]]</f>
        <v>NIFTY2552225050CE</v>
      </c>
      <c r="AJ5406" t="str">
        <f>IF(RIGHT(MIS[[#This Row],[Main/Hedge]],4)="MAIN","MAIN","HEDGE")</f>
        <v>MAIN</v>
      </c>
      <c r="AK5406" t="str" cm="1">
        <f t="array" ref="AK5406">_xlfn._xlws.FILTER(Table4[Column1],ISNUMBER(SEARCH(Table4[Column1],MIS[[#This Row],[OrderUniqueIdentifier]])),"")</f>
        <v>VWAP</v>
      </c>
    </row>
    <row r="5407" spans="1:37" x14ac:dyDescent="0.25">
      <c r="A5407" t="s">
        <v>71</v>
      </c>
      <c r="B5407" t="s">
        <v>1265</v>
      </c>
      <c r="C5407" t="s">
        <v>9520</v>
      </c>
      <c r="D5407" t="s">
        <v>72</v>
      </c>
      <c r="E5407" t="s">
        <v>2904</v>
      </c>
      <c r="F5407" t="s">
        <v>73</v>
      </c>
      <c r="G5407" t="s">
        <v>74</v>
      </c>
      <c r="H5407" t="s">
        <v>93</v>
      </c>
      <c r="I5407" t="s">
        <v>76</v>
      </c>
      <c r="J5407" t="s">
        <v>9405</v>
      </c>
      <c r="K5407">
        <v>225</v>
      </c>
      <c r="L5407" t="s">
        <v>77</v>
      </c>
      <c r="M5407" t="s">
        <v>78</v>
      </c>
      <c r="N5407" t="s">
        <v>7509</v>
      </c>
      <c r="O5407" t="s">
        <v>8995</v>
      </c>
      <c r="P5407" t="s">
        <v>9406</v>
      </c>
      <c r="Q5407" t="s">
        <v>2907</v>
      </c>
      <c r="R5407" t="s">
        <v>79</v>
      </c>
      <c r="S5407" t="s">
        <v>24</v>
      </c>
      <c r="T5407" t="s">
        <v>2908</v>
      </c>
      <c r="U5407" t="s">
        <v>43</v>
      </c>
      <c r="V5407" t="s">
        <v>80</v>
      </c>
      <c r="W5407">
        <v>25050</v>
      </c>
      <c r="X5407" t="s">
        <v>81</v>
      </c>
      <c r="Y5407">
        <v>225</v>
      </c>
      <c r="Z5407" t="s">
        <v>8996</v>
      </c>
      <c r="AA5407" t="s">
        <v>9407</v>
      </c>
      <c r="AB5407" t="s">
        <v>90</v>
      </c>
      <c r="AC5407" t="s">
        <v>84</v>
      </c>
      <c r="AD5407">
        <f>_xlfn.XLOOKUP(MIS[[#This Row],[TRADING SYMBOL]],[1]Sheet1!$D:$D,[1]Sheet1!$C:$C)</f>
        <v>160.9</v>
      </c>
      <c r="AE5407">
        <f>MIS[[#This Row],[OrderAverageTradedPrice]]*MIS[[#This Row],[OrderQuantity]]</f>
        <v>41625</v>
      </c>
      <c r="AF5407">
        <f>MIS[[#This Row],[LTP]]*MIS[[#This Row],[OrderQuantity]]</f>
        <v>36202.5</v>
      </c>
      <c r="AG5407">
        <f>IF(MIS[[#This Row],[OrderSide]]="SELL",MIS[[#This Row],[VALUE]]-MIS[[#This Row],[LIVE_VALUE]],MIS[[#This Row],[LIVE_VALUE]]-MIS[[#This Row],[VALUE]])</f>
        <v>-5422.5</v>
      </c>
      <c r="AH5407" t="str" cm="1">
        <f t="array" ref="AH54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7" t="str">
        <f>MIS[[#This Row],[TRADING SYMBOL]]</f>
        <v>NIFTY2552225050CE</v>
      </c>
      <c r="AJ5407" t="str">
        <f>IF(RIGHT(MIS[[#This Row],[Main/Hedge]],4)="MAIN","MAIN","HEDGE")</f>
        <v>MAIN</v>
      </c>
      <c r="AK5407" t="str" cm="1">
        <f t="array" ref="AK5407">_xlfn._xlws.FILTER(Table4[Column1],ISNUMBER(SEARCH(Table4[Column1],MIS[[#This Row],[OrderUniqueIdentifier]])),"")</f>
        <v>VWAP</v>
      </c>
    </row>
    <row r="5408" spans="1:37" x14ac:dyDescent="0.25">
      <c r="A5408" t="s">
        <v>71</v>
      </c>
      <c r="B5408" t="s">
        <v>1272</v>
      </c>
      <c r="C5408" t="s">
        <v>9521</v>
      </c>
      <c r="D5408" t="s">
        <v>72</v>
      </c>
      <c r="E5408" t="s">
        <v>2904</v>
      </c>
      <c r="F5408" t="s">
        <v>73</v>
      </c>
      <c r="G5408" t="s">
        <v>74</v>
      </c>
      <c r="H5408" t="s">
        <v>93</v>
      </c>
      <c r="I5408" t="s">
        <v>76</v>
      </c>
      <c r="J5408" t="s">
        <v>9405</v>
      </c>
      <c r="K5408">
        <v>225</v>
      </c>
      <c r="L5408" t="s">
        <v>77</v>
      </c>
      <c r="M5408" t="s">
        <v>78</v>
      </c>
      <c r="N5408" t="s">
        <v>7491</v>
      </c>
      <c r="O5408" t="s">
        <v>9007</v>
      </c>
      <c r="P5408" t="s">
        <v>9406</v>
      </c>
      <c r="Q5408" t="s">
        <v>2907</v>
      </c>
      <c r="R5408" t="s">
        <v>79</v>
      </c>
      <c r="S5408" t="s">
        <v>24</v>
      </c>
      <c r="T5408" t="s">
        <v>2908</v>
      </c>
      <c r="U5408" t="s">
        <v>43</v>
      </c>
      <c r="V5408" t="s">
        <v>80</v>
      </c>
      <c r="W5408">
        <v>25050</v>
      </c>
      <c r="X5408" t="s">
        <v>81</v>
      </c>
      <c r="Y5408">
        <v>225</v>
      </c>
      <c r="Z5408" t="s">
        <v>9008</v>
      </c>
      <c r="AA5408" t="s">
        <v>9407</v>
      </c>
      <c r="AB5408" t="s">
        <v>90</v>
      </c>
      <c r="AC5408" t="s">
        <v>84</v>
      </c>
      <c r="AD5408">
        <f>_xlfn.XLOOKUP(MIS[[#This Row],[TRADING SYMBOL]],[1]Sheet1!$D:$D,[1]Sheet1!$C:$C)</f>
        <v>160.9</v>
      </c>
      <c r="AE5408">
        <f>MIS[[#This Row],[OrderAverageTradedPrice]]*MIS[[#This Row],[OrderQuantity]]</f>
        <v>41388.75</v>
      </c>
      <c r="AF5408">
        <f>MIS[[#This Row],[LTP]]*MIS[[#This Row],[OrderQuantity]]</f>
        <v>36202.5</v>
      </c>
      <c r="AG5408">
        <f>IF(MIS[[#This Row],[OrderSide]]="SELL",MIS[[#This Row],[VALUE]]-MIS[[#This Row],[LIVE_VALUE]],MIS[[#This Row],[LIVE_VALUE]]-MIS[[#This Row],[VALUE]])</f>
        <v>-5186.25</v>
      </c>
      <c r="AH5408" t="str" cm="1">
        <f t="array" ref="AH54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8" t="str">
        <f>MIS[[#This Row],[TRADING SYMBOL]]</f>
        <v>NIFTY2552225050CE</v>
      </c>
      <c r="AJ5408" t="str">
        <f>IF(RIGHT(MIS[[#This Row],[Main/Hedge]],4)="MAIN","MAIN","HEDGE")</f>
        <v>MAIN</v>
      </c>
      <c r="AK5408" t="str" cm="1">
        <f t="array" ref="AK5408">_xlfn._xlws.FILTER(Table4[Column1],ISNUMBER(SEARCH(Table4[Column1],MIS[[#This Row],[OrderUniqueIdentifier]])),"")</f>
        <v>VWAP</v>
      </c>
    </row>
    <row r="5409" spans="1:37" x14ac:dyDescent="0.25">
      <c r="A5409" t="s">
        <v>71</v>
      </c>
      <c r="B5409" t="s">
        <v>1280</v>
      </c>
      <c r="C5409" t="s">
        <v>9522</v>
      </c>
      <c r="D5409" t="s">
        <v>72</v>
      </c>
      <c r="E5409" t="s">
        <v>2904</v>
      </c>
      <c r="F5409" t="s">
        <v>73</v>
      </c>
      <c r="G5409" t="s">
        <v>74</v>
      </c>
      <c r="H5409" t="s">
        <v>93</v>
      </c>
      <c r="I5409" t="s">
        <v>76</v>
      </c>
      <c r="J5409" t="s">
        <v>9405</v>
      </c>
      <c r="K5409">
        <v>225</v>
      </c>
      <c r="L5409" t="s">
        <v>77</v>
      </c>
      <c r="M5409" t="s">
        <v>78</v>
      </c>
      <c r="N5409" t="s">
        <v>5533</v>
      </c>
      <c r="O5409" t="s">
        <v>8999</v>
      </c>
      <c r="P5409" t="s">
        <v>9406</v>
      </c>
      <c r="Q5409" t="s">
        <v>2907</v>
      </c>
      <c r="R5409" t="s">
        <v>79</v>
      </c>
      <c r="S5409" t="s">
        <v>24</v>
      </c>
      <c r="T5409" t="s">
        <v>2908</v>
      </c>
      <c r="U5409" t="s">
        <v>43</v>
      </c>
      <c r="V5409" t="s">
        <v>80</v>
      </c>
      <c r="W5409">
        <v>25050</v>
      </c>
      <c r="X5409" t="s">
        <v>81</v>
      </c>
      <c r="Y5409">
        <v>225</v>
      </c>
      <c r="Z5409" t="s">
        <v>9000</v>
      </c>
      <c r="AA5409" t="s">
        <v>9407</v>
      </c>
      <c r="AB5409" t="s">
        <v>90</v>
      </c>
      <c r="AC5409" t="s">
        <v>84</v>
      </c>
      <c r="AD5409">
        <f>_xlfn.XLOOKUP(MIS[[#This Row],[TRADING SYMBOL]],[1]Sheet1!$D:$D,[1]Sheet1!$C:$C)</f>
        <v>160.9</v>
      </c>
      <c r="AE5409">
        <f>MIS[[#This Row],[OrderAverageTradedPrice]]*MIS[[#This Row],[OrderQuantity]]</f>
        <v>41850</v>
      </c>
      <c r="AF5409">
        <f>MIS[[#This Row],[LTP]]*MIS[[#This Row],[OrderQuantity]]</f>
        <v>36202.5</v>
      </c>
      <c r="AG5409">
        <f>IF(MIS[[#This Row],[OrderSide]]="SELL",MIS[[#This Row],[VALUE]]-MIS[[#This Row],[LIVE_VALUE]],MIS[[#This Row],[LIVE_VALUE]]-MIS[[#This Row],[VALUE]])</f>
        <v>-5647.5</v>
      </c>
      <c r="AH5409" t="str" cm="1">
        <f t="array" ref="AH54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9" t="str">
        <f>MIS[[#This Row],[TRADING SYMBOL]]</f>
        <v>NIFTY2552225050CE</v>
      </c>
      <c r="AJ5409" t="str">
        <f>IF(RIGHT(MIS[[#This Row],[Main/Hedge]],4)="MAIN","MAIN","HEDGE")</f>
        <v>MAIN</v>
      </c>
      <c r="AK5409" t="str" cm="1">
        <f t="array" ref="AK5409">_xlfn._xlws.FILTER(Table4[Column1],ISNUMBER(SEARCH(Table4[Column1],MIS[[#This Row],[OrderUniqueIdentifier]])),"")</f>
        <v>VWAP</v>
      </c>
    </row>
    <row r="5410" spans="1:37" x14ac:dyDescent="0.25">
      <c r="A5410" t="s">
        <v>71</v>
      </c>
      <c r="B5410" t="s">
        <v>1288</v>
      </c>
      <c r="C5410" t="s">
        <v>9523</v>
      </c>
      <c r="D5410" t="s">
        <v>72</v>
      </c>
      <c r="E5410" t="s">
        <v>2904</v>
      </c>
      <c r="F5410" t="s">
        <v>73</v>
      </c>
      <c r="G5410" t="s">
        <v>74</v>
      </c>
      <c r="H5410" t="s">
        <v>93</v>
      </c>
      <c r="I5410" t="s">
        <v>76</v>
      </c>
      <c r="J5410" t="s">
        <v>9405</v>
      </c>
      <c r="K5410">
        <v>375</v>
      </c>
      <c r="L5410" t="s">
        <v>77</v>
      </c>
      <c r="M5410" t="s">
        <v>78</v>
      </c>
      <c r="N5410" t="s">
        <v>5368</v>
      </c>
      <c r="O5410" t="s">
        <v>8999</v>
      </c>
      <c r="P5410" t="s">
        <v>9406</v>
      </c>
      <c r="Q5410" t="s">
        <v>2907</v>
      </c>
      <c r="R5410" t="s">
        <v>79</v>
      </c>
      <c r="S5410" t="s">
        <v>24</v>
      </c>
      <c r="T5410" t="s">
        <v>2908</v>
      </c>
      <c r="U5410" t="s">
        <v>43</v>
      </c>
      <c r="V5410" t="s">
        <v>80</v>
      </c>
      <c r="W5410">
        <v>25050</v>
      </c>
      <c r="X5410" t="s">
        <v>81</v>
      </c>
      <c r="Y5410">
        <v>375</v>
      </c>
      <c r="Z5410" t="s">
        <v>9000</v>
      </c>
      <c r="AA5410" t="s">
        <v>9407</v>
      </c>
      <c r="AB5410" t="s">
        <v>90</v>
      </c>
      <c r="AC5410" t="s">
        <v>84</v>
      </c>
      <c r="AD5410">
        <f>_xlfn.XLOOKUP(MIS[[#This Row],[TRADING SYMBOL]],[1]Sheet1!$D:$D,[1]Sheet1!$C:$C)</f>
        <v>160.9</v>
      </c>
      <c r="AE5410">
        <f>MIS[[#This Row],[OrderAverageTradedPrice]]*MIS[[#This Row],[OrderQuantity]]</f>
        <v>69731.25</v>
      </c>
      <c r="AF5410">
        <f>MIS[[#This Row],[LTP]]*MIS[[#This Row],[OrderQuantity]]</f>
        <v>60337.5</v>
      </c>
      <c r="AG5410">
        <f>IF(MIS[[#This Row],[OrderSide]]="SELL",MIS[[#This Row],[VALUE]]-MIS[[#This Row],[LIVE_VALUE]],MIS[[#This Row],[LIVE_VALUE]]-MIS[[#This Row],[VALUE]])</f>
        <v>-9393.75</v>
      </c>
      <c r="AH5410" t="str" cm="1">
        <f t="array" ref="AH5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0" t="str">
        <f>MIS[[#This Row],[TRADING SYMBOL]]</f>
        <v>NIFTY2552225050CE</v>
      </c>
      <c r="AJ5410" t="str">
        <f>IF(RIGHT(MIS[[#This Row],[Main/Hedge]],4)="MAIN","MAIN","HEDGE")</f>
        <v>MAIN</v>
      </c>
      <c r="AK5410" t="str" cm="1">
        <f t="array" ref="AK5410">_xlfn._xlws.FILTER(Table4[Column1],ISNUMBER(SEARCH(Table4[Column1],MIS[[#This Row],[OrderUniqueIdentifier]])),"")</f>
        <v>VWAP</v>
      </c>
    </row>
    <row r="5411" spans="1:37" x14ac:dyDescent="0.25">
      <c r="A5411" t="s">
        <v>71</v>
      </c>
      <c r="B5411" t="s">
        <v>1295</v>
      </c>
      <c r="C5411" t="s">
        <v>9524</v>
      </c>
      <c r="D5411" t="s">
        <v>72</v>
      </c>
      <c r="E5411" t="s">
        <v>2904</v>
      </c>
      <c r="F5411" t="s">
        <v>73</v>
      </c>
      <c r="G5411" t="s">
        <v>74</v>
      </c>
      <c r="H5411" t="s">
        <v>93</v>
      </c>
      <c r="I5411" t="s">
        <v>76</v>
      </c>
      <c r="J5411" t="s">
        <v>9405</v>
      </c>
      <c r="K5411">
        <v>375</v>
      </c>
      <c r="L5411" t="s">
        <v>77</v>
      </c>
      <c r="M5411" t="s">
        <v>78</v>
      </c>
      <c r="N5411" t="s">
        <v>7509</v>
      </c>
      <c r="O5411" t="s">
        <v>8995</v>
      </c>
      <c r="P5411" t="s">
        <v>9406</v>
      </c>
      <c r="Q5411" t="s">
        <v>2907</v>
      </c>
      <c r="R5411" t="s">
        <v>79</v>
      </c>
      <c r="S5411" t="s">
        <v>24</v>
      </c>
      <c r="T5411" t="s">
        <v>2908</v>
      </c>
      <c r="U5411" t="s">
        <v>43</v>
      </c>
      <c r="V5411" t="s">
        <v>80</v>
      </c>
      <c r="W5411">
        <v>25050</v>
      </c>
      <c r="X5411" t="s">
        <v>81</v>
      </c>
      <c r="Y5411">
        <v>375</v>
      </c>
      <c r="Z5411" t="s">
        <v>8996</v>
      </c>
      <c r="AA5411" t="s">
        <v>9407</v>
      </c>
      <c r="AB5411" t="s">
        <v>90</v>
      </c>
      <c r="AC5411" t="s">
        <v>84</v>
      </c>
      <c r="AD5411">
        <f>_xlfn.XLOOKUP(MIS[[#This Row],[TRADING SYMBOL]],[1]Sheet1!$D:$D,[1]Sheet1!$C:$C)</f>
        <v>160.9</v>
      </c>
      <c r="AE5411">
        <f>MIS[[#This Row],[OrderAverageTradedPrice]]*MIS[[#This Row],[OrderQuantity]]</f>
        <v>69375</v>
      </c>
      <c r="AF5411">
        <f>MIS[[#This Row],[LTP]]*MIS[[#This Row],[OrderQuantity]]</f>
        <v>60337.5</v>
      </c>
      <c r="AG5411">
        <f>IF(MIS[[#This Row],[OrderSide]]="SELL",MIS[[#This Row],[VALUE]]-MIS[[#This Row],[LIVE_VALUE]],MIS[[#This Row],[LIVE_VALUE]]-MIS[[#This Row],[VALUE]])</f>
        <v>-9037.5</v>
      </c>
      <c r="AH5411" t="str" cm="1">
        <f t="array" ref="AH5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1" t="str">
        <f>MIS[[#This Row],[TRADING SYMBOL]]</f>
        <v>NIFTY2552225050CE</v>
      </c>
      <c r="AJ5411" t="str">
        <f>IF(RIGHT(MIS[[#This Row],[Main/Hedge]],4)="MAIN","MAIN","HEDGE")</f>
        <v>MAIN</v>
      </c>
      <c r="AK5411" t="str" cm="1">
        <f t="array" ref="AK5411">_xlfn._xlws.FILTER(Table4[Column1],ISNUMBER(SEARCH(Table4[Column1],MIS[[#This Row],[OrderUniqueIdentifier]])),"")</f>
        <v>VWAP</v>
      </c>
    </row>
    <row r="5412" spans="1:37" x14ac:dyDescent="0.25">
      <c r="A5412" t="s">
        <v>71</v>
      </c>
      <c r="B5412" t="s">
        <v>1302</v>
      </c>
      <c r="C5412" t="s">
        <v>9525</v>
      </c>
      <c r="D5412" t="s">
        <v>72</v>
      </c>
      <c r="E5412" t="s">
        <v>2904</v>
      </c>
      <c r="F5412" t="s">
        <v>73</v>
      </c>
      <c r="G5412" t="s">
        <v>74</v>
      </c>
      <c r="H5412" t="s">
        <v>93</v>
      </c>
      <c r="I5412" t="s">
        <v>76</v>
      </c>
      <c r="J5412" t="s">
        <v>9405</v>
      </c>
      <c r="K5412">
        <v>75</v>
      </c>
      <c r="L5412" t="s">
        <v>77</v>
      </c>
      <c r="M5412" t="s">
        <v>78</v>
      </c>
      <c r="N5412" t="s">
        <v>5533</v>
      </c>
      <c r="O5412" t="s">
        <v>8999</v>
      </c>
      <c r="P5412" t="s">
        <v>9406</v>
      </c>
      <c r="Q5412" t="s">
        <v>2907</v>
      </c>
      <c r="R5412" t="s">
        <v>79</v>
      </c>
      <c r="S5412" t="s">
        <v>24</v>
      </c>
      <c r="T5412" t="s">
        <v>2908</v>
      </c>
      <c r="U5412" t="s">
        <v>43</v>
      </c>
      <c r="V5412" t="s">
        <v>80</v>
      </c>
      <c r="W5412">
        <v>25050</v>
      </c>
      <c r="X5412" t="s">
        <v>81</v>
      </c>
      <c r="Y5412">
        <v>75</v>
      </c>
      <c r="Z5412" t="s">
        <v>9000</v>
      </c>
      <c r="AA5412" t="s">
        <v>9407</v>
      </c>
      <c r="AB5412" t="s">
        <v>90</v>
      </c>
      <c r="AC5412" t="s">
        <v>84</v>
      </c>
      <c r="AD5412">
        <f>_xlfn.XLOOKUP(MIS[[#This Row],[TRADING SYMBOL]],[1]Sheet1!$D:$D,[1]Sheet1!$C:$C)</f>
        <v>160.9</v>
      </c>
      <c r="AE5412">
        <f>MIS[[#This Row],[OrderAverageTradedPrice]]*MIS[[#This Row],[OrderQuantity]]</f>
        <v>13950</v>
      </c>
      <c r="AF5412">
        <f>MIS[[#This Row],[LTP]]*MIS[[#This Row],[OrderQuantity]]</f>
        <v>12067.5</v>
      </c>
      <c r="AG5412">
        <f>IF(MIS[[#This Row],[OrderSide]]="SELL",MIS[[#This Row],[VALUE]]-MIS[[#This Row],[LIVE_VALUE]],MIS[[#This Row],[LIVE_VALUE]]-MIS[[#This Row],[VALUE]])</f>
        <v>-1882.5</v>
      </c>
      <c r="AH5412" t="str" cm="1">
        <f t="array" ref="AH54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2" t="str">
        <f>MIS[[#This Row],[TRADING SYMBOL]]</f>
        <v>NIFTY2552225050CE</v>
      </c>
      <c r="AJ5412" t="str">
        <f>IF(RIGHT(MIS[[#This Row],[Main/Hedge]],4)="MAIN","MAIN","HEDGE")</f>
        <v>MAIN</v>
      </c>
      <c r="AK5412" t="str" cm="1">
        <f t="array" ref="AK5412">_xlfn._xlws.FILTER(Table4[Column1],ISNUMBER(SEARCH(Table4[Column1],MIS[[#This Row],[OrderUniqueIdentifier]])),"")</f>
        <v>VWAP</v>
      </c>
    </row>
    <row r="5413" spans="1:37" x14ac:dyDescent="0.25">
      <c r="A5413" t="s">
        <v>71</v>
      </c>
      <c r="B5413" t="s">
        <v>1305</v>
      </c>
      <c r="C5413" t="s">
        <v>9526</v>
      </c>
      <c r="D5413" t="s">
        <v>72</v>
      </c>
      <c r="E5413" t="s">
        <v>2904</v>
      </c>
      <c r="F5413" t="s">
        <v>73</v>
      </c>
      <c r="G5413" t="s">
        <v>74</v>
      </c>
      <c r="H5413" t="s">
        <v>93</v>
      </c>
      <c r="I5413" t="s">
        <v>76</v>
      </c>
      <c r="J5413" t="s">
        <v>9405</v>
      </c>
      <c r="K5413">
        <v>150</v>
      </c>
      <c r="L5413" t="s">
        <v>77</v>
      </c>
      <c r="M5413" t="s">
        <v>78</v>
      </c>
      <c r="N5413" t="s">
        <v>6289</v>
      </c>
      <c r="O5413" t="s">
        <v>9115</v>
      </c>
      <c r="P5413" t="s">
        <v>9406</v>
      </c>
      <c r="Q5413" t="s">
        <v>2907</v>
      </c>
      <c r="R5413" t="s">
        <v>79</v>
      </c>
      <c r="S5413" t="s">
        <v>24</v>
      </c>
      <c r="T5413" t="s">
        <v>2908</v>
      </c>
      <c r="U5413" t="s">
        <v>43</v>
      </c>
      <c r="V5413" t="s">
        <v>80</v>
      </c>
      <c r="W5413">
        <v>25050</v>
      </c>
      <c r="X5413" t="s">
        <v>81</v>
      </c>
      <c r="Y5413">
        <v>150</v>
      </c>
      <c r="Z5413" t="s">
        <v>9116</v>
      </c>
      <c r="AA5413" t="s">
        <v>9407</v>
      </c>
      <c r="AB5413" t="s">
        <v>90</v>
      </c>
      <c r="AC5413" t="s">
        <v>84</v>
      </c>
      <c r="AD5413">
        <f>_xlfn.XLOOKUP(MIS[[#This Row],[TRADING SYMBOL]],[1]Sheet1!$D:$D,[1]Sheet1!$C:$C)</f>
        <v>160.9</v>
      </c>
      <c r="AE5413">
        <f>MIS[[#This Row],[OrderAverageTradedPrice]]*MIS[[#This Row],[OrderQuantity]]</f>
        <v>27952.5</v>
      </c>
      <c r="AF5413">
        <f>MIS[[#This Row],[LTP]]*MIS[[#This Row],[OrderQuantity]]</f>
        <v>24135</v>
      </c>
      <c r="AG5413">
        <f>IF(MIS[[#This Row],[OrderSide]]="SELL",MIS[[#This Row],[VALUE]]-MIS[[#This Row],[LIVE_VALUE]],MIS[[#This Row],[LIVE_VALUE]]-MIS[[#This Row],[VALUE]])</f>
        <v>-3817.5</v>
      </c>
      <c r="AH5413" t="str" cm="1">
        <f t="array" ref="AH5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3" t="str">
        <f>MIS[[#This Row],[TRADING SYMBOL]]</f>
        <v>NIFTY2552225050CE</v>
      </c>
      <c r="AJ5413" t="str">
        <f>IF(RIGHT(MIS[[#This Row],[Main/Hedge]],4)="MAIN","MAIN","HEDGE")</f>
        <v>MAIN</v>
      </c>
      <c r="AK5413" t="str" cm="1">
        <f t="array" ref="AK5413">_xlfn._xlws.FILTER(Table4[Column1],ISNUMBER(SEARCH(Table4[Column1],MIS[[#This Row],[OrderUniqueIdentifier]])),"")</f>
        <v>VWAP</v>
      </c>
    </row>
    <row r="5414" spans="1:37" x14ac:dyDescent="0.25">
      <c r="A5414" t="s">
        <v>71</v>
      </c>
      <c r="B5414" t="s">
        <v>1308</v>
      </c>
      <c r="C5414" t="s">
        <v>9527</v>
      </c>
      <c r="D5414" t="s">
        <v>72</v>
      </c>
      <c r="E5414" t="s">
        <v>2904</v>
      </c>
      <c r="F5414" t="s">
        <v>73</v>
      </c>
      <c r="G5414" t="s">
        <v>74</v>
      </c>
      <c r="H5414" t="s">
        <v>93</v>
      </c>
      <c r="I5414" t="s">
        <v>76</v>
      </c>
      <c r="J5414" t="s">
        <v>9405</v>
      </c>
      <c r="K5414">
        <v>450</v>
      </c>
      <c r="L5414" t="s">
        <v>77</v>
      </c>
      <c r="M5414" t="s">
        <v>78</v>
      </c>
      <c r="N5414" t="s">
        <v>9528</v>
      </c>
      <c r="O5414" t="s">
        <v>8999</v>
      </c>
      <c r="P5414" t="s">
        <v>9406</v>
      </c>
      <c r="Q5414" t="s">
        <v>2907</v>
      </c>
      <c r="R5414" t="s">
        <v>79</v>
      </c>
      <c r="S5414" t="s">
        <v>24</v>
      </c>
      <c r="T5414" t="s">
        <v>2908</v>
      </c>
      <c r="U5414" t="s">
        <v>43</v>
      </c>
      <c r="V5414" t="s">
        <v>80</v>
      </c>
      <c r="W5414">
        <v>25050</v>
      </c>
      <c r="X5414" t="s">
        <v>81</v>
      </c>
      <c r="Y5414">
        <v>450</v>
      </c>
      <c r="Z5414" t="s">
        <v>9000</v>
      </c>
      <c r="AA5414" t="s">
        <v>9407</v>
      </c>
      <c r="AB5414" t="s">
        <v>90</v>
      </c>
      <c r="AC5414" t="s">
        <v>84</v>
      </c>
      <c r="AD5414">
        <f>_xlfn.XLOOKUP(MIS[[#This Row],[TRADING SYMBOL]],[1]Sheet1!$D:$D,[1]Sheet1!$C:$C)</f>
        <v>160.9</v>
      </c>
      <c r="AE5414">
        <f>MIS[[#This Row],[OrderAverageTradedPrice]]*MIS[[#This Row],[OrderQuantity]]</f>
        <v>83351.25</v>
      </c>
      <c r="AF5414">
        <f>MIS[[#This Row],[LTP]]*MIS[[#This Row],[OrderQuantity]]</f>
        <v>72405</v>
      </c>
      <c r="AG5414">
        <f>IF(MIS[[#This Row],[OrderSide]]="SELL",MIS[[#This Row],[VALUE]]-MIS[[#This Row],[LIVE_VALUE]],MIS[[#This Row],[LIVE_VALUE]]-MIS[[#This Row],[VALUE]])</f>
        <v>-10946.25</v>
      </c>
      <c r="AH5414" t="str" cm="1">
        <f t="array" ref="AH5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4" t="str">
        <f>MIS[[#This Row],[TRADING SYMBOL]]</f>
        <v>NIFTY2552225050CE</v>
      </c>
      <c r="AJ5414" t="str">
        <f>IF(RIGHT(MIS[[#This Row],[Main/Hedge]],4)="MAIN","MAIN","HEDGE")</f>
        <v>MAIN</v>
      </c>
      <c r="AK5414" t="str" cm="1">
        <f t="array" ref="AK5414">_xlfn._xlws.FILTER(Table4[Column1],ISNUMBER(SEARCH(Table4[Column1],MIS[[#This Row],[OrderUniqueIdentifier]])),"")</f>
        <v>VWAP</v>
      </c>
    </row>
    <row r="5415" spans="1:37" x14ac:dyDescent="0.25">
      <c r="A5415" t="s">
        <v>71</v>
      </c>
      <c r="B5415" t="s">
        <v>1316</v>
      </c>
      <c r="C5415" t="s">
        <v>9529</v>
      </c>
      <c r="D5415" t="s">
        <v>72</v>
      </c>
      <c r="E5415" t="s">
        <v>2904</v>
      </c>
      <c r="F5415" t="s">
        <v>73</v>
      </c>
      <c r="G5415" t="s">
        <v>74</v>
      </c>
      <c r="H5415" t="s">
        <v>93</v>
      </c>
      <c r="I5415" t="s">
        <v>76</v>
      </c>
      <c r="J5415" t="s">
        <v>9405</v>
      </c>
      <c r="K5415">
        <v>375</v>
      </c>
      <c r="L5415" t="s">
        <v>77</v>
      </c>
      <c r="M5415" t="s">
        <v>78</v>
      </c>
      <c r="N5415" t="s">
        <v>9436</v>
      </c>
      <c r="O5415" t="s">
        <v>9021</v>
      </c>
      <c r="P5415" t="s">
        <v>9406</v>
      </c>
      <c r="Q5415" t="s">
        <v>2907</v>
      </c>
      <c r="R5415" t="s">
        <v>79</v>
      </c>
      <c r="S5415" t="s">
        <v>24</v>
      </c>
      <c r="T5415" t="s">
        <v>2908</v>
      </c>
      <c r="U5415" t="s">
        <v>43</v>
      </c>
      <c r="V5415" t="s">
        <v>80</v>
      </c>
      <c r="W5415">
        <v>25050</v>
      </c>
      <c r="X5415" t="s">
        <v>81</v>
      </c>
      <c r="Y5415">
        <v>375</v>
      </c>
      <c r="Z5415" t="s">
        <v>9022</v>
      </c>
      <c r="AA5415" t="s">
        <v>9407</v>
      </c>
      <c r="AB5415" t="s">
        <v>90</v>
      </c>
      <c r="AC5415" t="s">
        <v>84</v>
      </c>
      <c r="AD5415">
        <f>_xlfn.XLOOKUP(MIS[[#This Row],[TRADING SYMBOL]],[1]Sheet1!$D:$D,[1]Sheet1!$C:$C)</f>
        <v>160.9</v>
      </c>
      <c r="AE5415">
        <f>MIS[[#This Row],[OrderAverageTradedPrice]]*MIS[[#This Row],[OrderQuantity]]</f>
        <v>68250</v>
      </c>
      <c r="AF5415">
        <f>MIS[[#This Row],[LTP]]*MIS[[#This Row],[OrderQuantity]]</f>
        <v>60337.5</v>
      </c>
      <c r="AG5415">
        <f>IF(MIS[[#This Row],[OrderSide]]="SELL",MIS[[#This Row],[VALUE]]-MIS[[#This Row],[LIVE_VALUE]],MIS[[#This Row],[LIVE_VALUE]]-MIS[[#This Row],[VALUE]])</f>
        <v>-7912.5</v>
      </c>
      <c r="AH5415" t="str" cm="1">
        <f t="array" ref="AH5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5" t="str">
        <f>MIS[[#This Row],[TRADING SYMBOL]]</f>
        <v>NIFTY2552225050CE</v>
      </c>
      <c r="AJ5415" t="str">
        <f>IF(RIGHT(MIS[[#This Row],[Main/Hedge]],4)="MAIN","MAIN","HEDGE")</f>
        <v>MAIN</v>
      </c>
      <c r="AK5415" t="str" cm="1">
        <f t="array" ref="AK5415">_xlfn._xlws.FILTER(Table4[Column1],ISNUMBER(SEARCH(Table4[Column1],MIS[[#This Row],[OrderUniqueIdentifier]])),"")</f>
        <v>VWAP</v>
      </c>
    </row>
    <row r="5416" spans="1:37" x14ac:dyDescent="0.25">
      <c r="A5416" t="s">
        <v>71</v>
      </c>
      <c r="B5416" t="s">
        <v>1326</v>
      </c>
      <c r="C5416" t="s">
        <v>9530</v>
      </c>
      <c r="D5416" t="s">
        <v>72</v>
      </c>
      <c r="E5416" t="s">
        <v>2904</v>
      </c>
      <c r="F5416" t="s">
        <v>73</v>
      </c>
      <c r="G5416" t="s">
        <v>74</v>
      </c>
      <c r="H5416" t="s">
        <v>93</v>
      </c>
      <c r="I5416" t="s">
        <v>76</v>
      </c>
      <c r="J5416" t="s">
        <v>9405</v>
      </c>
      <c r="K5416">
        <v>75</v>
      </c>
      <c r="L5416" t="s">
        <v>77</v>
      </c>
      <c r="M5416" t="s">
        <v>78</v>
      </c>
      <c r="N5416" t="s">
        <v>8562</v>
      </c>
      <c r="O5416" t="s">
        <v>9007</v>
      </c>
      <c r="P5416" t="s">
        <v>9406</v>
      </c>
      <c r="Q5416" t="s">
        <v>2907</v>
      </c>
      <c r="R5416" t="s">
        <v>79</v>
      </c>
      <c r="S5416" t="s">
        <v>24</v>
      </c>
      <c r="T5416" t="s">
        <v>2908</v>
      </c>
      <c r="U5416" t="s">
        <v>43</v>
      </c>
      <c r="V5416" t="s">
        <v>80</v>
      </c>
      <c r="W5416">
        <v>25050</v>
      </c>
      <c r="X5416" t="s">
        <v>81</v>
      </c>
      <c r="Y5416">
        <v>75</v>
      </c>
      <c r="Z5416" t="s">
        <v>9008</v>
      </c>
      <c r="AA5416" t="s">
        <v>9407</v>
      </c>
      <c r="AB5416" t="s">
        <v>90</v>
      </c>
      <c r="AC5416" t="s">
        <v>84</v>
      </c>
      <c r="AD5416">
        <f>_xlfn.XLOOKUP(MIS[[#This Row],[TRADING SYMBOL]],[1]Sheet1!$D:$D,[1]Sheet1!$C:$C)</f>
        <v>160.9</v>
      </c>
      <c r="AE5416">
        <f>MIS[[#This Row],[OrderAverageTradedPrice]]*MIS[[#This Row],[OrderQuantity]]</f>
        <v>13871.25</v>
      </c>
      <c r="AF5416">
        <f>MIS[[#This Row],[LTP]]*MIS[[#This Row],[OrderQuantity]]</f>
        <v>12067.5</v>
      </c>
      <c r="AG5416">
        <f>IF(MIS[[#This Row],[OrderSide]]="SELL",MIS[[#This Row],[VALUE]]-MIS[[#This Row],[LIVE_VALUE]],MIS[[#This Row],[LIVE_VALUE]]-MIS[[#This Row],[VALUE]])</f>
        <v>-1803.75</v>
      </c>
      <c r="AH5416" t="str" cm="1">
        <f t="array" ref="AH54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6" t="str">
        <f>MIS[[#This Row],[TRADING SYMBOL]]</f>
        <v>NIFTY2552225050CE</v>
      </c>
      <c r="AJ5416" t="str">
        <f>IF(RIGHT(MIS[[#This Row],[Main/Hedge]],4)="MAIN","MAIN","HEDGE")</f>
        <v>MAIN</v>
      </c>
      <c r="AK5416" t="str" cm="1">
        <f t="array" ref="AK5416">_xlfn._xlws.FILTER(Table4[Column1],ISNUMBER(SEARCH(Table4[Column1],MIS[[#This Row],[OrderUniqueIdentifier]])),"")</f>
        <v>VWAP</v>
      </c>
    </row>
    <row r="5417" spans="1:37" x14ac:dyDescent="0.25">
      <c r="A5417" t="s">
        <v>1333</v>
      </c>
      <c r="B5417" t="s">
        <v>1334</v>
      </c>
      <c r="C5417" t="s">
        <v>9531</v>
      </c>
      <c r="D5417" t="s">
        <v>72</v>
      </c>
      <c r="E5417" t="s">
        <v>2904</v>
      </c>
      <c r="F5417" t="s">
        <v>73</v>
      </c>
      <c r="G5417" t="s">
        <v>74</v>
      </c>
      <c r="H5417" t="s">
        <v>93</v>
      </c>
      <c r="I5417" t="s">
        <v>76</v>
      </c>
      <c r="J5417" t="s">
        <v>8532</v>
      </c>
      <c r="K5417">
        <v>450</v>
      </c>
      <c r="L5417" t="s">
        <v>77</v>
      </c>
      <c r="M5417" t="s">
        <v>78</v>
      </c>
      <c r="N5417" t="s">
        <v>9532</v>
      </c>
      <c r="O5417" t="s">
        <v>9533</v>
      </c>
      <c r="P5417" t="s">
        <v>9406</v>
      </c>
      <c r="Q5417" t="s">
        <v>2907</v>
      </c>
      <c r="R5417" t="s">
        <v>79</v>
      </c>
      <c r="S5417" t="s">
        <v>294</v>
      </c>
      <c r="T5417" t="s">
        <v>2908</v>
      </c>
      <c r="U5417" t="s">
        <v>43</v>
      </c>
      <c r="V5417" t="s">
        <v>80</v>
      </c>
      <c r="W5417">
        <v>25050</v>
      </c>
      <c r="X5417" t="s">
        <v>81</v>
      </c>
      <c r="Y5417">
        <v>450</v>
      </c>
      <c r="Z5417" t="s">
        <v>9534</v>
      </c>
      <c r="AA5417" t="s">
        <v>9407</v>
      </c>
      <c r="AB5417" t="s">
        <v>90</v>
      </c>
      <c r="AC5417" t="s">
        <v>84</v>
      </c>
      <c r="AD5417">
        <f>_xlfn.XLOOKUP(MIS[[#This Row],[TRADING SYMBOL]],[1]Sheet1!$D:$D,[1]Sheet1!$C:$C)</f>
        <v>160.9</v>
      </c>
      <c r="AE5417">
        <f>MIS[[#This Row],[OrderAverageTradedPrice]]*MIS[[#This Row],[OrderQuantity]]</f>
        <v>81828.749999999694</v>
      </c>
      <c r="AF5417">
        <f>MIS[[#This Row],[LTP]]*MIS[[#This Row],[OrderQuantity]]</f>
        <v>72405</v>
      </c>
      <c r="AG5417">
        <f>IF(MIS[[#This Row],[OrderSide]]="SELL",MIS[[#This Row],[VALUE]]-MIS[[#This Row],[LIVE_VALUE]],MIS[[#This Row],[LIVE_VALUE]]-MIS[[#This Row],[VALUE]])</f>
        <v>-9423.7499999996944</v>
      </c>
      <c r="AH5417" t="str" cm="1">
        <f t="array" ref="AH54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7" t="str">
        <f>MIS[[#This Row],[TRADING SYMBOL]]</f>
        <v>NIFTY2552225050CE</v>
      </c>
      <c r="AJ5417" t="str">
        <f>IF(RIGHT(MIS[[#This Row],[Main/Hedge]],4)="MAIN","MAIN","HEDGE")</f>
        <v>MAIN</v>
      </c>
      <c r="AK5417" t="str" cm="1">
        <f t="array" ref="AK5417">_xlfn._xlws.FILTER(Table4[Column1],ISNUMBER(SEARCH(Table4[Column1],MIS[[#This Row],[OrderUniqueIdentifier]])),"")</f>
        <v>VWAP</v>
      </c>
    </row>
    <row r="5418" spans="1:37" x14ac:dyDescent="0.25">
      <c r="A5418" t="s">
        <v>1357</v>
      </c>
      <c r="B5418" t="s">
        <v>1358</v>
      </c>
      <c r="C5418" t="s">
        <v>9535</v>
      </c>
      <c r="D5418" t="s">
        <v>72</v>
      </c>
      <c r="E5418" t="s">
        <v>2904</v>
      </c>
      <c r="F5418" t="s">
        <v>73</v>
      </c>
      <c r="G5418" t="s">
        <v>74</v>
      </c>
      <c r="H5418" t="s">
        <v>93</v>
      </c>
      <c r="I5418" t="s">
        <v>76</v>
      </c>
      <c r="J5418" t="s">
        <v>9405</v>
      </c>
      <c r="K5418">
        <v>75</v>
      </c>
      <c r="L5418" t="s">
        <v>77</v>
      </c>
      <c r="M5418" t="s">
        <v>78</v>
      </c>
      <c r="N5418" t="s">
        <v>5533</v>
      </c>
      <c r="O5418" t="s">
        <v>8999</v>
      </c>
      <c r="P5418" t="s">
        <v>9406</v>
      </c>
      <c r="Q5418" t="s">
        <v>2907</v>
      </c>
      <c r="R5418" t="s">
        <v>79</v>
      </c>
      <c r="S5418" t="s">
        <v>24</v>
      </c>
      <c r="T5418" t="s">
        <v>2908</v>
      </c>
      <c r="U5418" t="s">
        <v>43</v>
      </c>
      <c r="V5418" t="s">
        <v>80</v>
      </c>
      <c r="W5418">
        <v>25050</v>
      </c>
      <c r="X5418" t="s">
        <v>81</v>
      </c>
      <c r="Y5418">
        <v>75</v>
      </c>
      <c r="Z5418" t="s">
        <v>9000</v>
      </c>
      <c r="AA5418" t="s">
        <v>9407</v>
      </c>
      <c r="AB5418" t="s">
        <v>90</v>
      </c>
      <c r="AC5418" t="s">
        <v>84</v>
      </c>
      <c r="AD5418">
        <f>_xlfn.XLOOKUP(MIS[[#This Row],[TRADING SYMBOL]],[1]Sheet1!$D:$D,[1]Sheet1!$C:$C)</f>
        <v>160.9</v>
      </c>
      <c r="AE5418">
        <f>MIS[[#This Row],[OrderAverageTradedPrice]]*MIS[[#This Row],[OrderQuantity]]</f>
        <v>13950</v>
      </c>
      <c r="AF5418">
        <f>MIS[[#This Row],[LTP]]*MIS[[#This Row],[OrderQuantity]]</f>
        <v>12067.5</v>
      </c>
      <c r="AG5418">
        <f>IF(MIS[[#This Row],[OrderSide]]="SELL",MIS[[#This Row],[VALUE]]-MIS[[#This Row],[LIVE_VALUE]],MIS[[#This Row],[LIVE_VALUE]]-MIS[[#This Row],[VALUE]])</f>
        <v>-1882.5</v>
      </c>
      <c r="AH5418" t="str" cm="1">
        <f t="array" ref="AH54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8" t="str">
        <f>MIS[[#This Row],[TRADING SYMBOL]]</f>
        <v>NIFTY2552225050CE</v>
      </c>
      <c r="AJ5418" t="str">
        <f>IF(RIGHT(MIS[[#This Row],[Main/Hedge]],4)="MAIN","MAIN","HEDGE")</f>
        <v>MAIN</v>
      </c>
      <c r="AK5418" t="str" cm="1">
        <f t="array" ref="AK5418">_xlfn._xlws.FILTER(Table4[Column1],ISNUMBER(SEARCH(Table4[Column1],MIS[[#This Row],[OrderUniqueIdentifier]])),"")</f>
        <v>VWAP</v>
      </c>
    </row>
    <row r="5419" spans="1:37" x14ac:dyDescent="0.25">
      <c r="A5419" t="s">
        <v>1357</v>
      </c>
      <c r="B5419" t="s">
        <v>1366</v>
      </c>
      <c r="C5419" t="s">
        <v>9536</v>
      </c>
      <c r="D5419" t="s">
        <v>72</v>
      </c>
      <c r="E5419" t="s">
        <v>2904</v>
      </c>
      <c r="F5419" t="s">
        <v>73</v>
      </c>
      <c r="G5419" t="s">
        <v>74</v>
      </c>
      <c r="H5419" t="s">
        <v>93</v>
      </c>
      <c r="I5419" t="s">
        <v>76</v>
      </c>
      <c r="J5419" t="s">
        <v>9405</v>
      </c>
      <c r="K5419">
        <v>150</v>
      </c>
      <c r="L5419" t="s">
        <v>77</v>
      </c>
      <c r="M5419" t="s">
        <v>78</v>
      </c>
      <c r="N5419" t="s">
        <v>9537</v>
      </c>
      <c r="O5419" t="s">
        <v>9158</v>
      </c>
      <c r="P5419" t="s">
        <v>9406</v>
      </c>
      <c r="Q5419" t="s">
        <v>2907</v>
      </c>
      <c r="R5419" t="s">
        <v>79</v>
      </c>
      <c r="S5419" t="s">
        <v>24</v>
      </c>
      <c r="T5419" t="s">
        <v>2908</v>
      </c>
      <c r="U5419" t="s">
        <v>43</v>
      </c>
      <c r="V5419" t="s">
        <v>80</v>
      </c>
      <c r="W5419">
        <v>25050</v>
      </c>
      <c r="X5419" t="s">
        <v>81</v>
      </c>
      <c r="Y5419">
        <v>150</v>
      </c>
      <c r="Z5419" t="s">
        <v>9159</v>
      </c>
      <c r="AA5419" t="s">
        <v>9407</v>
      </c>
      <c r="AB5419" t="s">
        <v>90</v>
      </c>
      <c r="AC5419" t="s">
        <v>84</v>
      </c>
      <c r="AD5419">
        <f>_xlfn.XLOOKUP(MIS[[#This Row],[TRADING SYMBOL]],[1]Sheet1!$D:$D,[1]Sheet1!$C:$C)</f>
        <v>160.9</v>
      </c>
      <c r="AE5419">
        <f>MIS[[#This Row],[OrderAverageTradedPrice]]*MIS[[#This Row],[OrderQuantity]]</f>
        <v>27813.75</v>
      </c>
      <c r="AF5419">
        <f>MIS[[#This Row],[LTP]]*MIS[[#This Row],[OrderQuantity]]</f>
        <v>24135</v>
      </c>
      <c r="AG5419">
        <f>IF(MIS[[#This Row],[OrderSide]]="SELL",MIS[[#This Row],[VALUE]]-MIS[[#This Row],[LIVE_VALUE]],MIS[[#This Row],[LIVE_VALUE]]-MIS[[#This Row],[VALUE]])</f>
        <v>-3678.75</v>
      </c>
      <c r="AH5419" t="str" cm="1">
        <f t="array" ref="AH54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9" t="str">
        <f>MIS[[#This Row],[TRADING SYMBOL]]</f>
        <v>NIFTY2552225050CE</v>
      </c>
      <c r="AJ5419" t="str">
        <f>IF(RIGHT(MIS[[#This Row],[Main/Hedge]],4)="MAIN","MAIN","HEDGE")</f>
        <v>MAIN</v>
      </c>
      <c r="AK5419" t="str" cm="1">
        <f t="array" ref="AK5419">_xlfn._xlws.FILTER(Table4[Column1],ISNUMBER(SEARCH(Table4[Column1],MIS[[#This Row],[OrderUniqueIdentifier]])),"")</f>
        <v>VWAP</v>
      </c>
    </row>
    <row r="5420" spans="1:37" x14ac:dyDescent="0.25">
      <c r="A5420" t="s">
        <v>1374</v>
      </c>
      <c r="B5420" t="s">
        <v>1375</v>
      </c>
      <c r="C5420" t="s">
        <v>9538</v>
      </c>
      <c r="D5420" t="s">
        <v>72</v>
      </c>
      <c r="E5420" t="s">
        <v>2904</v>
      </c>
      <c r="F5420" t="s">
        <v>73</v>
      </c>
      <c r="G5420" t="s">
        <v>74</v>
      </c>
      <c r="H5420" t="s">
        <v>93</v>
      </c>
      <c r="I5420" t="s">
        <v>76</v>
      </c>
      <c r="J5420" t="s">
        <v>8532</v>
      </c>
      <c r="K5420">
        <v>525</v>
      </c>
      <c r="L5420" t="s">
        <v>77</v>
      </c>
      <c r="M5420" t="s">
        <v>78</v>
      </c>
      <c r="N5420" t="s">
        <v>9539</v>
      </c>
      <c r="O5420" t="s">
        <v>9533</v>
      </c>
      <c r="P5420" t="s">
        <v>9406</v>
      </c>
      <c r="Q5420" t="s">
        <v>2907</v>
      </c>
      <c r="R5420" t="s">
        <v>79</v>
      </c>
      <c r="S5420" t="s">
        <v>294</v>
      </c>
      <c r="T5420" t="s">
        <v>2908</v>
      </c>
      <c r="U5420" t="s">
        <v>43</v>
      </c>
      <c r="V5420" t="s">
        <v>80</v>
      </c>
      <c r="W5420">
        <v>25050</v>
      </c>
      <c r="X5420" t="s">
        <v>81</v>
      </c>
      <c r="Y5420">
        <v>525</v>
      </c>
      <c r="Z5420" t="s">
        <v>9534</v>
      </c>
      <c r="AA5420" t="s">
        <v>9407</v>
      </c>
      <c r="AB5420" t="s">
        <v>90</v>
      </c>
      <c r="AC5420" t="s">
        <v>84</v>
      </c>
      <c r="AD5420">
        <f>_xlfn.XLOOKUP(MIS[[#This Row],[TRADING SYMBOL]],[1]Sheet1!$D:$D,[1]Sheet1!$C:$C)</f>
        <v>160.9</v>
      </c>
      <c r="AE5420">
        <f>MIS[[#This Row],[OrderAverageTradedPrice]]*MIS[[#This Row],[OrderQuantity]]</f>
        <v>95527.499999999549</v>
      </c>
      <c r="AF5420">
        <f>MIS[[#This Row],[LTP]]*MIS[[#This Row],[OrderQuantity]]</f>
        <v>84472.5</v>
      </c>
      <c r="AG5420">
        <f>IF(MIS[[#This Row],[OrderSide]]="SELL",MIS[[#This Row],[VALUE]]-MIS[[#This Row],[LIVE_VALUE]],MIS[[#This Row],[LIVE_VALUE]]-MIS[[#This Row],[VALUE]])</f>
        <v>-11054.999999999549</v>
      </c>
      <c r="AH5420" t="str" cm="1">
        <f t="array" ref="AH54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0" t="str">
        <f>MIS[[#This Row],[TRADING SYMBOL]]</f>
        <v>NIFTY2552225050CE</v>
      </c>
      <c r="AJ5420" t="str">
        <f>IF(RIGHT(MIS[[#This Row],[Main/Hedge]],4)="MAIN","MAIN","HEDGE")</f>
        <v>MAIN</v>
      </c>
      <c r="AK5420" t="str" cm="1">
        <f t="array" ref="AK5420">_xlfn._xlws.FILTER(Table4[Column1],ISNUMBER(SEARCH(Table4[Column1],MIS[[#This Row],[OrderUniqueIdentifier]])),"")</f>
        <v>VWAP</v>
      </c>
    </row>
    <row r="5421" spans="1:37" x14ac:dyDescent="0.25">
      <c r="A5421" t="s">
        <v>1374</v>
      </c>
      <c r="B5421" t="s">
        <v>1395</v>
      </c>
      <c r="C5421" t="s">
        <v>9540</v>
      </c>
      <c r="D5421" t="s">
        <v>72</v>
      </c>
      <c r="E5421" t="s">
        <v>2904</v>
      </c>
      <c r="F5421" t="s">
        <v>73</v>
      </c>
      <c r="G5421" t="s">
        <v>74</v>
      </c>
      <c r="H5421" t="s">
        <v>93</v>
      </c>
      <c r="I5421" t="s">
        <v>76</v>
      </c>
      <c r="J5421" t="s">
        <v>8532</v>
      </c>
      <c r="K5421">
        <v>1800</v>
      </c>
      <c r="L5421" t="s">
        <v>77</v>
      </c>
      <c r="M5421" t="s">
        <v>78</v>
      </c>
      <c r="N5421" t="s">
        <v>9541</v>
      </c>
      <c r="O5421" t="s">
        <v>9533</v>
      </c>
      <c r="P5421" t="s">
        <v>9406</v>
      </c>
      <c r="Q5421" t="s">
        <v>2907</v>
      </c>
      <c r="R5421" t="s">
        <v>79</v>
      </c>
      <c r="S5421" t="s">
        <v>294</v>
      </c>
      <c r="T5421" t="s">
        <v>2908</v>
      </c>
      <c r="U5421" t="s">
        <v>43</v>
      </c>
      <c r="V5421" t="s">
        <v>80</v>
      </c>
      <c r="W5421">
        <v>25050</v>
      </c>
      <c r="X5421" t="s">
        <v>81</v>
      </c>
      <c r="Y5421">
        <v>1800</v>
      </c>
      <c r="Z5421" t="s">
        <v>9534</v>
      </c>
      <c r="AA5421" t="s">
        <v>9407</v>
      </c>
      <c r="AB5421" t="s">
        <v>90</v>
      </c>
      <c r="AC5421" t="s">
        <v>84</v>
      </c>
      <c r="AD5421">
        <f>_xlfn.XLOOKUP(MIS[[#This Row],[TRADING SYMBOL]],[1]Sheet1!$D:$D,[1]Sheet1!$C:$C)</f>
        <v>160.9</v>
      </c>
      <c r="AE5421">
        <f>MIS[[#This Row],[OrderAverageTradedPrice]]*MIS[[#This Row],[OrderQuantity]]</f>
        <v>328181.24999999878</v>
      </c>
      <c r="AF5421">
        <f>MIS[[#This Row],[LTP]]*MIS[[#This Row],[OrderQuantity]]</f>
        <v>289620</v>
      </c>
      <c r="AG5421">
        <f>IF(MIS[[#This Row],[OrderSide]]="SELL",MIS[[#This Row],[VALUE]]-MIS[[#This Row],[LIVE_VALUE]],MIS[[#This Row],[LIVE_VALUE]]-MIS[[#This Row],[VALUE]])</f>
        <v>-38561.249999998778</v>
      </c>
      <c r="AH5421" t="str" cm="1">
        <f t="array" ref="AH5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1" t="str">
        <f>MIS[[#This Row],[TRADING SYMBOL]]</f>
        <v>NIFTY2552225050CE</v>
      </c>
      <c r="AJ5421" t="str">
        <f>IF(RIGHT(MIS[[#This Row],[Main/Hedge]],4)="MAIN","MAIN","HEDGE")</f>
        <v>MAIN</v>
      </c>
      <c r="AK5421" t="str" cm="1">
        <f t="array" ref="AK5421">_xlfn._xlws.FILTER(Table4[Column1],ISNUMBER(SEARCH(Table4[Column1],MIS[[#This Row],[OrderUniqueIdentifier]])),"")</f>
        <v>VWAP</v>
      </c>
    </row>
    <row r="5422" spans="1:37" x14ac:dyDescent="0.25">
      <c r="A5422" t="s">
        <v>1374</v>
      </c>
      <c r="B5422" t="s">
        <v>1395</v>
      </c>
      <c r="C5422" t="s">
        <v>9542</v>
      </c>
      <c r="D5422" t="s">
        <v>72</v>
      </c>
      <c r="E5422" t="s">
        <v>2904</v>
      </c>
      <c r="F5422" t="s">
        <v>73</v>
      </c>
      <c r="G5422" t="s">
        <v>74</v>
      </c>
      <c r="H5422" t="s">
        <v>93</v>
      </c>
      <c r="I5422" t="s">
        <v>76</v>
      </c>
      <c r="J5422" t="s">
        <v>8532</v>
      </c>
      <c r="K5422">
        <v>900</v>
      </c>
      <c r="L5422" t="s">
        <v>77</v>
      </c>
      <c r="M5422" t="s">
        <v>78</v>
      </c>
      <c r="N5422" t="s">
        <v>9543</v>
      </c>
      <c r="O5422" t="s">
        <v>9544</v>
      </c>
      <c r="P5422" t="s">
        <v>9406</v>
      </c>
      <c r="Q5422" t="s">
        <v>2907</v>
      </c>
      <c r="R5422" t="s">
        <v>79</v>
      </c>
      <c r="S5422" t="s">
        <v>294</v>
      </c>
      <c r="T5422" t="s">
        <v>2908</v>
      </c>
      <c r="U5422" t="s">
        <v>43</v>
      </c>
      <c r="V5422" t="s">
        <v>80</v>
      </c>
      <c r="W5422">
        <v>25050</v>
      </c>
      <c r="X5422" t="s">
        <v>81</v>
      </c>
      <c r="Y5422">
        <v>900</v>
      </c>
      <c r="Z5422" t="s">
        <v>9545</v>
      </c>
      <c r="AA5422" t="s">
        <v>9407</v>
      </c>
      <c r="AB5422" t="s">
        <v>90</v>
      </c>
      <c r="AC5422" t="s">
        <v>84</v>
      </c>
      <c r="AD5422">
        <f>_xlfn.XLOOKUP(MIS[[#This Row],[TRADING SYMBOL]],[1]Sheet1!$D:$D,[1]Sheet1!$C:$C)</f>
        <v>160.9</v>
      </c>
      <c r="AE5422">
        <f>MIS[[#This Row],[OrderAverageTradedPrice]]*MIS[[#This Row],[OrderQuantity]]</f>
        <v>164489.99999999939</v>
      </c>
      <c r="AF5422">
        <f>MIS[[#This Row],[LTP]]*MIS[[#This Row],[OrderQuantity]]</f>
        <v>144810</v>
      </c>
      <c r="AG5422">
        <f>IF(MIS[[#This Row],[OrderSide]]="SELL",MIS[[#This Row],[VALUE]]-MIS[[#This Row],[LIVE_VALUE]],MIS[[#This Row],[LIVE_VALUE]]-MIS[[#This Row],[VALUE]])</f>
        <v>-19679.999999999389</v>
      </c>
      <c r="AH5422" t="str" cm="1">
        <f t="array" ref="AH5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2" t="str">
        <f>MIS[[#This Row],[TRADING SYMBOL]]</f>
        <v>NIFTY2552225050CE</v>
      </c>
      <c r="AJ5422" t="str">
        <f>IF(RIGHT(MIS[[#This Row],[Main/Hedge]],4)="MAIN","MAIN","HEDGE")</f>
        <v>MAIN</v>
      </c>
      <c r="AK5422" t="str" cm="1">
        <f t="array" ref="AK5422">_xlfn._xlws.FILTER(Table4[Column1],ISNUMBER(SEARCH(Table4[Column1],MIS[[#This Row],[OrderUniqueIdentifier]])),"")</f>
        <v>VWAP</v>
      </c>
    </row>
    <row r="5423" spans="1:37" x14ac:dyDescent="0.25">
      <c r="A5423" t="s">
        <v>1414</v>
      </c>
      <c r="B5423" t="s">
        <v>1415</v>
      </c>
      <c r="C5423" t="s">
        <v>9546</v>
      </c>
      <c r="D5423" t="s">
        <v>72</v>
      </c>
      <c r="E5423" t="s">
        <v>2904</v>
      </c>
      <c r="F5423" t="s">
        <v>73</v>
      </c>
      <c r="G5423" t="s">
        <v>74</v>
      </c>
      <c r="H5423" t="s">
        <v>93</v>
      </c>
      <c r="I5423" t="s">
        <v>76</v>
      </c>
      <c r="J5423" t="s">
        <v>8532</v>
      </c>
      <c r="K5423">
        <v>1125</v>
      </c>
      <c r="L5423" t="s">
        <v>77</v>
      </c>
      <c r="M5423" t="s">
        <v>78</v>
      </c>
      <c r="N5423" t="s">
        <v>9547</v>
      </c>
      <c r="O5423" t="s">
        <v>9548</v>
      </c>
      <c r="P5423" t="s">
        <v>9406</v>
      </c>
      <c r="Q5423" t="s">
        <v>2907</v>
      </c>
      <c r="R5423" t="s">
        <v>79</v>
      </c>
      <c r="S5423" t="s">
        <v>294</v>
      </c>
      <c r="T5423" t="s">
        <v>2908</v>
      </c>
      <c r="U5423" t="s">
        <v>43</v>
      </c>
      <c r="V5423" t="s">
        <v>80</v>
      </c>
      <c r="W5423">
        <v>25050</v>
      </c>
      <c r="X5423" t="s">
        <v>81</v>
      </c>
      <c r="Y5423">
        <v>1125</v>
      </c>
      <c r="Z5423" t="s">
        <v>9549</v>
      </c>
      <c r="AA5423" t="s">
        <v>9407</v>
      </c>
      <c r="AB5423" t="s">
        <v>90</v>
      </c>
      <c r="AC5423" t="s">
        <v>84</v>
      </c>
      <c r="AD5423">
        <f>_xlfn.XLOOKUP(MIS[[#This Row],[TRADING SYMBOL]],[1]Sheet1!$D:$D,[1]Sheet1!$C:$C)</f>
        <v>160.9</v>
      </c>
      <c r="AE5423">
        <f>MIS[[#This Row],[OrderAverageTradedPrice]]*MIS[[#This Row],[OrderQuantity]]</f>
        <v>205496.24999999962</v>
      </c>
      <c r="AF5423">
        <f>MIS[[#This Row],[LTP]]*MIS[[#This Row],[OrderQuantity]]</f>
        <v>181012.5</v>
      </c>
      <c r="AG5423">
        <f>IF(MIS[[#This Row],[OrderSide]]="SELL",MIS[[#This Row],[VALUE]]-MIS[[#This Row],[LIVE_VALUE]],MIS[[#This Row],[LIVE_VALUE]]-MIS[[#This Row],[VALUE]])</f>
        <v>-24483.749999999622</v>
      </c>
      <c r="AH5423" t="str" cm="1">
        <f t="array" ref="AH54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3" t="str">
        <f>MIS[[#This Row],[TRADING SYMBOL]]</f>
        <v>NIFTY2552225050CE</v>
      </c>
      <c r="AJ5423" t="str">
        <f>IF(RIGHT(MIS[[#This Row],[Main/Hedge]],4)="MAIN","MAIN","HEDGE")</f>
        <v>MAIN</v>
      </c>
      <c r="AK5423" t="str" cm="1">
        <f t="array" ref="AK5423">_xlfn._xlws.FILTER(Table4[Column1],ISNUMBER(SEARCH(Table4[Column1],MIS[[#This Row],[OrderUniqueIdentifier]])),"")</f>
        <v>VWAP</v>
      </c>
    </row>
    <row r="5424" spans="1:37" x14ac:dyDescent="0.25">
      <c r="A5424" t="s">
        <v>1414</v>
      </c>
      <c r="B5424" t="s">
        <v>1431</v>
      </c>
      <c r="C5424" t="s">
        <v>9550</v>
      </c>
      <c r="D5424" t="s">
        <v>72</v>
      </c>
      <c r="E5424" t="s">
        <v>2904</v>
      </c>
      <c r="F5424" t="s">
        <v>73</v>
      </c>
      <c r="G5424" t="s">
        <v>74</v>
      </c>
      <c r="H5424" t="s">
        <v>93</v>
      </c>
      <c r="I5424" t="s">
        <v>76</v>
      </c>
      <c r="J5424" t="s">
        <v>9405</v>
      </c>
      <c r="K5424">
        <v>150</v>
      </c>
      <c r="L5424" t="s">
        <v>77</v>
      </c>
      <c r="M5424" t="s">
        <v>78</v>
      </c>
      <c r="N5424" t="s">
        <v>4459</v>
      </c>
      <c r="O5424" t="s">
        <v>9007</v>
      </c>
      <c r="P5424" t="s">
        <v>9406</v>
      </c>
      <c r="Q5424" t="s">
        <v>2907</v>
      </c>
      <c r="R5424" t="s">
        <v>79</v>
      </c>
      <c r="S5424" t="s">
        <v>726</v>
      </c>
      <c r="T5424" t="s">
        <v>2908</v>
      </c>
      <c r="U5424" t="s">
        <v>43</v>
      </c>
      <c r="V5424" t="s">
        <v>80</v>
      </c>
      <c r="W5424">
        <v>25050</v>
      </c>
      <c r="X5424" t="s">
        <v>81</v>
      </c>
      <c r="Y5424">
        <v>150</v>
      </c>
      <c r="Z5424" t="s">
        <v>9008</v>
      </c>
      <c r="AA5424" t="s">
        <v>9407</v>
      </c>
      <c r="AB5424" t="s">
        <v>90</v>
      </c>
      <c r="AC5424" t="s">
        <v>84</v>
      </c>
      <c r="AD5424">
        <f>_xlfn.XLOOKUP(MIS[[#This Row],[TRADING SYMBOL]],[1]Sheet1!$D:$D,[1]Sheet1!$C:$C)</f>
        <v>160.9</v>
      </c>
      <c r="AE5424">
        <f>MIS[[#This Row],[OrderAverageTradedPrice]]*MIS[[#This Row],[OrderQuantity]]</f>
        <v>27412.5</v>
      </c>
      <c r="AF5424">
        <f>MIS[[#This Row],[LTP]]*MIS[[#This Row],[OrderQuantity]]</f>
        <v>24135</v>
      </c>
      <c r="AG5424">
        <f>IF(MIS[[#This Row],[OrderSide]]="SELL",MIS[[#This Row],[VALUE]]-MIS[[#This Row],[LIVE_VALUE]],MIS[[#This Row],[LIVE_VALUE]]-MIS[[#This Row],[VALUE]])</f>
        <v>-3277.5</v>
      </c>
      <c r="AH5424" t="str" cm="1">
        <f t="array" ref="AH5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4" t="str">
        <f>MIS[[#This Row],[TRADING SYMBOL]]</f>
        <v>NIFTY2552225050CE</v>
      </c>
      <c r="AJ5424" t="str">
        <f>IF(RIGHT(MIS[[#This Row],[Main/Hedge]],4)="MAIN","MAIN","HEDGE")</f>
        <v>MAIN</v>
      </c>
      <c r="AK5424" t="str" cm="1">
        <f t="array" ref="AK5424">_xlfn._xlws.FILTER(Table4[Column1],ISNUMBER(SEARCH(Table4[Column1],MIS[[#This Row],[OrderUniqueIdentifier]])),"")</f>
        <v>VWAP</v>
      </c>
    </row>
    <row r="5425" spans="1:37" x14ac:dyDescent="0.25">
      <c r="A5425" t="s">
        <v>179</v>
      </c>
      <c r="B5425" t="s">
        <v>1446</v>
      </c>
      <c r="C5425" t="s">
        <v>9551</v>
      </c>
      <c r="D5425" t="s">
        <v>72</v>
      </c>
      <c r="E5425" t="s">
        <v>2904</v>
      </c>
      <c r="F5425" t="s">
        <v>73</v>
      </c>
      <c r="G5425" t="s">
        <v>74</v>
      </c>
      <c r="H5425" t="s">
        <v>93</v>
      </c>
      <c r="I5425" t="s">
        <v>76</v>
      </c>
      <c r="J5425" t="s">
        <v>9405</v>
      </c>
      <c r="K5425">
        <v>750</v>
      </c>
      <c r="L5425" t="s">
        <v>77</v>
      </c>
      <c r="M5425" t="s">
        <v>78</v>
      </c>
      <c r="N5425" t="s">
        <v>9552</v>
      </c>
      <c r="O5425" t="s">
        <v>9115</v>
      </c>
      <c r="P5425" t="s">
        <v>9406</v>
      </c>
      <c r="Q5425" t="s">
        <v>2907</v>
      </c>
      <c r="R5425" t="s">
        <v>79</v>
      </c>
      <c r="S5425" t="s">
        <v>24</v>
      </c>
      <c r="T5425" t="s">
        <v>2908</v>
      </c>
      <c r="U5425" t="s">
        <v>43</v>
      </c>
      <c r="V5425" t="s">
        <v>80</v>
      </c>
      <c r="W5425">
        <v>25050</v>
      </c>
      <c r="X5425" t="s">
        <v>81</v>
      </c>
      <c r="Y5425">
        <v>750</v>
      </c>
      <c r="Z5425" t="s">
        <v>9116</v>
      </c>
      <c r="AA5425" t="s">
        <v>9407</v>
      </c>
      <c r="AB5425" t="s">
        <v>90</v>
      </c>
      <c r="AC5425" t="s">
        <v>84</v>
      </c>
      <c r="AD5425">
        <f>_xlfn.XLOOKUP(MIS[[#This Row],[TRADING SYMBOL]],[1]Sheet1!$D:$D,[1]Sheet1!$C:$C)</f>
        <v>160.9</v>
      </c>
      <c r="AE5425">
        <f>MIS[[#This Row],[OrderAverageTradedPrice]]*MIS[[#This Row],[OrderQuantity]]</f>
        <v>138375</v>
      </c>
      <c r="AF5425">
        <f>MIS[[#This Row],[LTP]]*MIS[[#This Row],[OrderQuantity]]</f>
        <v>120675</v>
      </c>
      <c r="AG5425">
        <f>IF(MIS[[#This Row],[OrderSide]]="SELL",MIS[[#This Row],[VALUE]]-MIS[[#This Row],[LIVE_VALUE]],MIS[[#This Row],[LIVE_VALUE]]-MIS[[#This Row],[VALUE]])</f>
        <v>-17700</v>
      </c>
      <c r="AH5425" t="str" cm="1">
        <f t="array" ref="AH54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5" t="str">
        <f>MIS[[#This Row],[TRADING SYMBOL]]</f>
        <v>NIFTY2552225050CE</v>
      </c>
      <c r="AJ5425" t="str">
        <f>IF(RIGHT(MIS[[#This Row],[Main/Hedge]],4)="MAIN","MAIN","HEDGE")</f>
        <v>MAIN</v>
      </c>
      <c r="AK5425" t="str" cm="1">
        <f t="array" ref="AK5425">_xlfn._xlws.FILTER(Table4[Column1],ISNUMBER(SEARCH(Table4[Column1],MIS[[#This Row],[OrderUniqueIdentifier]])),"")</f>
        <v>VWAP</v>
      </c>
    </row>
    <row r="5426" spans="1:37" x14ac:dyDescent="0.25">
      <c r="A5426" t="s">
        <v>179</v>
      </c>
      <c r="B5426" t="s">
        <v>1456</v>
      </c>
      <c r="C5426" t="s">
        <v>9553</v>
      </c>
      <c r="D5426" t="s">
        <v>72</v>
      </c>
      <c r="E5426" t="s">
        <v>2904</v>
      </c>
      <c r="F5426" t="s">
        <v>73</v>
      </c>
      <c r="G5426" t="s">
        <v>74</v>
      </c>
      <c r="H5426" t="s">
        <v>93</v>
      </c>
      <c r="I5426" t="s">
        <v>76</v>
      </c>
      <c r="J5426" t="s">
        <v>9405</v>
      </c>
      <c r="K5426">
        <v>225</v>
      </c>
      <c r="L5426" t="s">
        <v>77</v>
      </c>
      <c r="M5426" t="s">
        <v>78</v>
      </c>
      <c r="N5426" t="s">
        <v>4502</v>
      </c>
      <c r="O5426" t="s">
        <v>9158</v>
      </c>
      <c r="P5426" t="s">
        <v>9406</v>
      </c>
      <c r="Q5426" t="s">
        <v>2907</v>
      </c>
      <c r="R5426" t="s">
        <v>79</v>
      </c>
      <c r="S5426" t="s">
        <v>24</v>
      </c>
      <c r="T5426" t="s">
        <v>2908</v>
      </c>
      <c r="U5426" t="s">
        <v>43</v>
      </c>
      <c r="V5426" t="s">
        <v>80</v>
      </c>
      <c r="W5426">
        <v>25050</v>
      </c>
      <c r="X5426" t="s">
        <v>81</v>
      </c>
      <c r="Y5426">
        <v>225</v>
      </c>
      <c r="Z5426" t="s">
        <v>9159</v>
      </c>
      <c r="AA5426" t="s">
        <v>9407</v>
      </c>
      <c r="AB5426" t="s">
        <v>90</v>
      </c>
      <c r="AC5426" t="s">
        <v>84</v>
      </c>
      <c r="AD5426">
        <f>_xlfn.XLOOKUP(MIS[[#This Row],[TRADING SYMBOL]],[1]Sheet1!$D:$D,[1]Sheet1!$C:$C)</f>
        <v>160.9</v>
      </c>
      <c r="AE5426">
        <f>MIS[[#This Row],[OrderAverageTradedPrice]]*MIS[[#This Row],[OrderQuantity]]</f>
        <v>41962.5</v>
      </c>
      <c r="AF5426">
        <f>MIS[[#This Row],[LTP]]*MIS[[#This Row],[OrderQuantity]]</f>
        <v>36202.5</v>
      </c>
      <c r="AG5426">
        <f>IF(MIS[[#This Row],[OrderSide]]="SELL",MIS[[#This Row],[VALUE]]-MIS[[#This Row],[LIVE_VALUE]],MIS[[#This Row],[LIVE_VALUE]]-MIS[[#This Row],[VALUE]])</f>
        <v>-5760</v>
      </c>
      <c r="AH5426" t="str" cm="1">
        <f t="array" ref="AH54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6" t="str">
        <f>MIS[[#This Row],[TRADING SYMBOL]]</f>
        <v>NIFTY2552225050CE</v>
      </c>
      <c r="AJ5426" t="str">
        <f>IF(RIGHT(MIS[[#This Row],[Main/Hedge]],4)="MAIN","MAIN","HEDGE")</f>
        <v>MAIN</v>
      </c>
      <c r="AK5426" t="str" cm="1">
        <f t="array" ref="AK5426">_xlfn._xlws.FILTER(Table4[Column1],ISNUMBER(SEARCH(Table4[Column1],MIS[[#This Row],[OrderUniqueIdentifier]])),"")</f>
        <v>VWAP</v>
      </c>
    </row>
    <row r="5427" spans="1:37" x14ac:dyDescent="0.25">
      <c r="A5427" t="s">
        <v>179</v>
      </c>
      <c r="B5427" t="s">
        <v>1467</v>
      </c>
      <c r="C5427" t="s">
        <v>9554</v>
      </c>
      <c r="D5427" t="s">
        <v>72</v>
      </c>
      <c r="E5427" t="s">
        <v>2904</v>
      </c>
      <c r="F5427" t="s">
        <v>73</v>
      </c>
      <c r="G5427" t="s">
        <v>74</v>
      </c>
      <c r="H5427" t="s">
        <v>93</v>
      </c>
      <c r="I5427" t="s">
        <v>76</v>
      </c>
      <c r="J5427" t="s">
        <v>9405</v>
      </c>
      <c r="K5427">
        <v>1425</v>
      </c>
      <c r="L5427" t="s">
        <v>77</v>
      </c>
      <c r="M5427" t="s">
        <v>78</v>
      </c>
      <c r="N5427" t="s">
        <v>9555</v>
      </c>
      <c r="O5427" t="s">
        <v>9115</v>
      </c>
      <c r="P5427" t="s">
        <v>9406</v>
      </c>
      <c r="Q5427" t="s">
        <v>2907</v>
      </c>
      <c r="R5427" t="s">
        <v>79</v>
      </c>
      <c r="S5427" t="s">
        <v>24</v>
      </c>
      <c r="T5427" t="s">
        <v>2908</v>
      </c>
      <c r="U5427" t="s">
        <v>43</v>
      </c>
      <c r="V5427" t="s">
        <v>80</v>
      </c>
      <c r="W5427">
        <v>25050</v>
      </c>
      <c r="X5427" t="s">
        <v>81</v>
      </c>
      <c r="Y5427">
        <v>1425</v>
      </c>
      <c r="Z5427" t="s">
        <v>9116</v>
      </c>
      <c r="AA5427" t="s">
        <v>9407</v>
      </c>
      <c r="AB5427" t="s">
        <v>90</v>
      </c>
      <c r="AC5427" t="s">
        <v>84</v>
      </c>
      <c r="AD5427">
        <f>_xlfn.XLOOKUP(MIS[[#This Row],[TRADING SYMBOL]],[1]Sheet1!$D:$D,[1]Sheet1!$C:$C)</f>
        <v>160.9</v>
      </c>
      <c r="AE5427">
        <f>MIS[[#This Row],[OrderAverageTradedPrice]]*MIS[[#This Row],[OrderQuantity]]</f>
        <v>265188.74999999913</v>
      </c>
      <c r="AF5427">
        <f>MIS[[#This Row],[LTP]]*MIS[[#This Row],[OrderQuantity]]</f>
        <v>229282.5</v>
      </c>
      <c r="AG5427">
        <f>IF(MIS[[#This Row],[OrderSide]]="SELL",MIS[[#This Row],[VALUE]]-MIS[[#This Row],[LIVE_VALUE]],MIS[[#This Row],[LIVE_VALUE]]-MIS[[#This Row],[VALUE]])</f>
        <v>-35906.249999999127</v>
      </c>
      <c r="AH5427" t="str" cm="1">
        <f t="array" ref="AH54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7" t="str">
        <f>MIS[[#This Row],[TRADING SYMBOL]]</f>
        <v>NIFTY2552225050CE</v>
      </c>
      <c r="AJ5427" t="str">
        <f>IF(RIGHT(MIS[[#This Row],[Main/Hedge]],4)="MAIN","MAIN","HEDGE")</f>
        <v>MAIN</v>
      </c>
      <c r="AK5427" t="str" cm="1">
        <f t="array" ref="AK5427">_xlfn._xlws.FILTER(Table4[Column1],ISNUMBER(SEARCH(Table4[Column1],MIS[[#This Row],[OrderUniqueIdentifier]])),"")</f>
        <v>VWAP</v>
      </c>
    </row>
    <row r="5428" spans="1:37" x14ac:dyDescent="0.25">
      <c r="A5428" t="s">
        <v>179</v>
      </c>
      <c r="B5428" t="s">
        <v>1478</v>
      </c>
      <c r="C5428" t="s">
        <v>9556</v>
      </c>
      <c r="D5428" t="s">
        <v>72</v>
      </c>
      <c r="E5428" t="s">
        <v>2904</v>
      </c>
      <c r="F5428" t="s">
        <v>73</v>
      </c>
      <c r="G5428" t="s">
        <v>74</v>
      </c>
      <c r="H5428" t="s">
        <v>93</v>
      </c>
      <c r="I5428" t="s">
        <v>76</v>
      </c>
      <c r="J5428" t="s">
        <v>9405</v>
      </c>
      <c r="K5428">
        <v>150</v>
      </c>
      <c r="L5428" t="s">
        <v>77</v>
      </c>
      <c r="M5428" t="s">
        <v>78</v>
      </c>
      <c r="N5428" t="s">
        <v>4502</v>
      </c>
      <c r="O5428" t="s">
        <v>9158</v>
      </c>
      <c r="P5428" t="s">
        <v>9406</v>
      </c>
      <c r="Q5428" t="s">
        <v>2907</v>
      </c>
      <c r="R5428" t="s">
        <v>79</v>
      </c>
      <c r="S5428" t="s">
        <v>24</v>
      </c>
      <c r="T5428" t="s">
        <v>2908</v>
      </c>
      <c r="U5428" t="s">
        <v>43</v>
      </c>
      <c r="V5428" t="s">
        <v>80</v>
      </c>
      <c r="W5428">
        <v>25050</v>
      </c>
      <c r="X5428" t="s">
        <v>81</v>
      </c>
      <c r="Y5428">
        <v>150</v>
      </c>
      <c r="Z5428" t="s">
        <v>9159</v>
      </c>
      <c r="AA5428" t="s">
        <v>9407</v>
      </c>
      <c r="AB5428" t="s">
        <v>90</v>
      </c>
      <c r="AC5428" t="s">
        <v>84</v>
      </c>
      <c r="AD5428">
        <f>_xlfn.XLOOKUP(MIS[[#This Row],[TRADING SYMBOL]],[1]Sheet1!$D:$D,[1]Sheet1!$C:$C)</f>
        <v>160.9</v>
      </c>
      <c r="AE5428">
        <f>MIS[[#This Row],[OrderAverageTradedPrice]]*MIS[[#This Row],[OrderQuantity]]</f>
        <v>27975</v>
      </c>
      <c r="AF5428">
        <f>MIS[[#This Row],[LTP]]*MIS[[#This Row],[OrderQuantity]]</f>
        <v>24135</v>
      </c>
      <c r="AG5428">
        <f>IF(MIS[[#This Row],[OrderSide]]="SELL",MIS[[#This Row],[VALUE]]-MIS[[#This Row],[LIVE_VALUE]],MIS[[#This Row],[LIVE_VALUE]]-MIS[[#This Row],[VALUE]])</f>
        <v>-3840</v>
      </c>
      <c r="AH5428" t="str" cm="1">
        <f t="array" ref="AH5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8" t="str">
        <f>MIS[[#This Row],[TRADING SYMBOL]]</f>
        <v>NIFTY2552225050CE</v>
      </c>
      <c r="AJ5428" t="str">
        <f>IF(RIGHT(MIS[[#This Row],[Main/Hedge]],4)="MAIN","MAIN","HEDGE")</f>
        <v>MAIN</v>
      </c>
      <c r="AK5428" t="str" cm="1">
        <f t="array" ref="AK5428">_xlfn._xlws.FILTER(Table4[Column1],ISNUMBER(SEARCH(Table4[Column1],MIS[[#This Row],[OrderUniqueIdentifier]])),"")</f>
        <v>VWAP</v>
      </c>
    </row>
    <row r="5429" spans="1:37" x14ac:dyDescent="0.25">
      <c r="A5429" t="s">
        <v>179</v>
      </c>
      <c r="B5429" t="s">
        <v>1488</v>
      </c>
      <c r="C5429" t="s">
        <v>9557</v>
      </c>
      <c r="D5429" t="s">
        <v>72</v>
      </c>
      <c r="E5429" t="s">
        <v>2904</v>
      </c>
      <c r="F5429" t="s">
        <v>73</v>
      </c>
      <c r="G5429" t="s">
        <v>74</v>
      </c>
      <c r="H5429" t="s">
        <v>93</v>
      </c>
      <c r="I5429" t="s">
        <v>76</v>
      </c>
      <c r="J5429" t="s">
        <v>9405</v>
      </c>
      <c r="K5429">
        <v>75</v>
      </c>
      <c r="L5429" t="s">
        <v>77</v>
      </c>
      <c r="M5429" t="s">
        <v>78</v>
      </c>
      <c r="N5429" t="s">
        <v>9552</v>
      </c>
      <c r="O5429" t="s">
        <v>9115</v>
      </c>
      <c r="P5429" t="s">
        <v>9406</v>
      </c>
      <c r="Q5429" t="s">
        <v>2907</v>
      </c>
      <c r="R5429" t="s">
        <v>79</v>
      </c>
      <c r="S5429" t="s">
        <v>24</v>
      </c>
      <c r="T5429" t="s">
        <v>2908</v>
      </c>
      <c r="U5429" t="s">
        <v>43</v>
      </c>
      <c r="V5429" t="s">
        <v>80</v>
      </c>
      <c r="W5429">
        <v>25050</v>
      </c>
      <c r="X5429" t="s">
        <v>81</v>
      </c>
      <c r="Y5429">
        <v>75</v>
      </c>
      <c r="Z5429" t="s">
        <v>9116</v>
      </c>
      <c r="AA5429" t="s">
        <v>9407</v>
      </c>
      <c r="AB5429" t="s">
        <v>90</v>
      </c>
      <c r="AC5429" t="s">
        <v>84</v>
      </c>
      <c r="AD5429">
        <f>_xlfn.XLOOKUP(MIS[[#This Row],[TRADING SYMBOL]],[1]Sheet1!$D:$D,[1]Sheet1!$C:$C)</f>
        <v>160.9</v>
      </c>
      <c r="AE5429">
        <f>MIS[[#This Row],[OrderAverageTradedPrice]]*MIS[[#This Row],[OrderQuantity]]</f>
        <v>13837.5</v>
      </c>
      <c r="AF5429">
        <f>MIS[[#This Row],[LTP]]*MIS[[#This Row],[OrderQuantity]]</f>
        <v>12067.5</v>
      </c>
      <c r="AG5429">
        <f>IF(MIS[[#This Row],[OrderSide]]="SELL",MIS[[#This Row],[VALUE]]-MIS[[#This Row],[LIVE_VALUE]],MIS[[#This Row],[LIVE_VALUE]]-MIS[[#This Row],[VALUE]])</f>
        <v>-1770</v>
      </c>
      <c r="AH5429" t="str" cm="1">
        <f t="array" ref="AH54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9" t="str">
        <f>MIS[[#This Row],[TRADING SYMBOL]]</f>
        <v>NIFTY2552225050CE</v>
      </c>
      <c r="AJ5429" t="str">
        <f>IF(RIGHT(MIS[[#This Row],[Main/Hedge]],4)="MAIN","MAIN","HEDGE")</f>
        <v>MAIN</v>
      </c>
      <c r="AK5429" t="str" cm="1">
        <f t="array" ref="AK5429">_xlfn._xlws.FILTER(Table4[Column1],ISNUMBER(SEARCH(Table4[Column1],MIS[[#This Row],[OrderUniqueIdentifier]])),"")</f>
        <v>VWAP</v>
      </c>
    </row>
    <row r="5430" spans="1:37" x14ac:dyDescent="0.25">
      <c r="A5430" t="s">
        <v>179</v>
      </c>
      <c r="B5430" t="s">
        <v>1497</v>
      </c>
      <c r="C5430" t="s">
        <v>9558</v>
      </c>
      <c r="D5430" t="s">
        <v>72</v>
      </c>
      <c r="E5430" t="s">
        <v>2904</v>
      </c>
      <c r="F5430" t="s">
        <v>73</v>
      </c>
      <c r="G5430" t="s">
        <v>74</v>
      </c>
      <c r="H5430" t="s">
        <v>93</v>
      </c>
      <c r="I5430" t="s">
        <v>76</v>
      </c>
      <c r="J5430" t="s">
        <v>9405</v>
      </c>
      <c r="K5430">
        <v>225</v>
      </c>
      <c r="L5430" t="s">
        <v>77</v>
      </c>
      <c r="M5430" t="s">
        <v>78</v>
      </c>
      <c r="N5430" t="s">
        <v>9559</v>
      </c>
      <c r="O5430" t="s">
        <v>9158</v>
      </c>
      <c r="P5430" t="s">
        <v>9406</v>
      </c>
      <c r="Q5430" t="s">
        <v>2907</v>
      </c>
      <c r="R5430" t="s">
        <v>79</v>
      </c>
      <c r="S5430" t="s">
        <v>24</v>
      </c>
      <c r="T5430" t="s">
        <v>2908</v>
      </c>
      <c r="U5430" t="s">
        <v>43</v>
      </c>
      <c r="V5430" t="s">
        <v>80</v>
      </c>
      <c r="W5430">
        <v>25050</v>
      </c>
      <c r="X5430" t="s">
        <v>81</v>
      </c>
      <c r="Y5430">
        <v>225</v>
      </c>
      <c r="Z5430" t="s">
        <v>9159</v>
      </c>
      <c r="AA5430" t="s">
        <v>9407</v>
      </c>
      <c r="AB5430" t="s">
        <v>90</v>
      </c>
      <c r="AC5430" t="s">
        <v>84</v>
      </c>
      <c r="AD5430">
        <f>_xlfn.XLOOKUP(MIS[[#This Row],[TRADING SYMBOL]],[1]Sheet1!$D:$D,[1]Sheet1!$C:$C)</f>
        <v>160.9</v>
      </c>
      <c r="AE5430">
        <f>MIS[[#This Row],[OrderAverageTradedPrice]]*MIS[[#This Row],[OrderQuantity]]</f>
        <v>41981.249999999927</v>
      </c>
      <c r="AF5430">
        <f>MIS[[#This Row],[LTP]]*MIS[[#This Row],[OrderQuantity]]</f>
        <v>36202.5</v>
      </c>
      <c r="AG5430">
        <f>IF(MIS[[#This Row],[OrderSide]]="SELL",MIS[[#This Row],[VALUE]]-MIS[[#This Row],[LIVE_VALUE]],MIS[[#This Row],[LIVE_VALUE]]-MIS[[#This Row],[VALUE]])</f>
        <v>-5778.7499999999272</v>
      </c>
      <c r="AH5430" t="str" cm="1">
        <f t="array" ref="AH54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0" t="str">
        <f>MIS[[#This Row],[TRADING SYMBOL]]</f>
        <v>NIFTY2552225050CE</v>
      </c>
      <c r="AJ5430" t="str">
        <f>IF(RIGHT(MIS[[#This Row],[Main/Hedge]],4)="MAIN","MAIN","HEDGE")</f>
        <v>MAIN</v>
      </c>
      <c r="AK5430" t="str" cm="1">
        <f t="array" ref="AK5430">_xlfn._xlws.FILTER(Table4[Column1],ISNUMBER(SEARCH(Table4[Column1],MIS[[#This Row],[OrderUniqueIdentifier]])),"")</f>
        <v>VWAP</v>
      </c>
    </row>
    <row r="5431" spans="1:37" x14ac:dyDescent="0.25">
      <c r="A5431" t="s">
        <v>179</v>
      </c>
      <c r="B5431" t="s">
        <v>180</v>
      </c>
      <c r="C5431" t="s">
        <v>9560</v>
      </c>
      <c r="D5431" t="s">
        <v>72</v>
      </c>
      <c r="E5431" t="s">
        <v>2904</v>
      </c>
      <c r="F5431" t="s">
        <v>73</v>
      </c>
      <c r="G5431" t="s">
        <v>74</v>
      </c>
      <c r="H5431" t="s">
        <v>93</v>
      </c>
      <c r="I5431" t="s">
        <v>76</v>
      </c>
      <c r="J5431" t="s">
        <v>9405</v>
      </c>
      <c r="K5431">
        <v>150</v>
      </c>
      <c r="L5431" t="s">
        <v>77</v>
      </c>
      <c r="M5431" t="s">
        <v>78</v>
      </c>
      <c r="N5431" t="s">
        <v>6289</v>
      </c>
      <c r="O5431" t="s">
        <v>9158</v>
      </c>
      <c r="P5431" t="s">
        <v>9406</v>
      </c>
      <c r="Q5431" t="s">
        <v>2907</v>
      </c>
      <c r="R5431" t="s">
        <v>79</v>
      </c>
      <c r="S5431" t="s">
        <v>24</v>
      </c>
      <c r="T5431" t="s">
        <v>2908</v>
      </c>
      <c r="U5431" t="s">
        <v>43</v>
      </c>
      <c r="V5431" t="s">
        <v>80</v>
      </c>
      <c r="W5431">
        <v>25050</v>
      </c>
      <c r="X5431" t="s">
        <v>81</v>
      </c>
      <c r="Y5431">
        <v>150</v>
      </c>
      <c r="Z5431" t="s">
        <v>9159</v>
      </c>
      <c r="AA5431" t="s">
        <v>9407</v>
      </c>
      <c r="AB5431" t="s">
        <v>90</v>
      </c>
      <c r="AC5431" t="s">
        <v>84</v>
      </c>
      <c r="AD5431">
        <f>_xlfn.XLOOKUP(MIS[[#This Row],[TRADING SYMBOL]],[1]Sheet1!$D:$D,[1]Sheet1!$C:$C)</f>
        <v>160.9</v>
      </c>
      <c r="AE5431">
        <f>MIS[[#This Row],[OrderAverageTradedPrice]]*MIS[[#This Row],[OrderQuantity]]</f>
        <v>27952.5</v>
      </c>
      <c r="AF5431">
        <f>MIS[[#This Row],[LTP]]*MIS[[#This Row],[OrderQuantity]]</f>
        <v>24135</v>
      </c>
      <c r="AG5431">
        <f>IF(MIS[[#This Row],[OrderSide]]="SELL",MIS[[#This Row],[VALUE]]-MIS[[#This Row],[LIVE_VALUE]],MIS[[#This Row],[LIVE_VALUE]]-MIS[[#This Row],[VALUE]])</f>
        <v>-3817.5</v>
      </c>
      <c r="AH5431" t="str" cm="1">
        <f t="array" ref="AH5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1" t="str">
        <f>MIS[[#This Row],[TRADING SYMBOL]]</f>
        <v>NIFTY2552225050CE</v>
      </c>
      <c r="AJ5431" t="str">
        <f>IF(RIGHT(MIS[[#This Row],[Main/Hedge]],4)="MAIN","MAIN","HEDGE")</f>
        <v>MAIN</v>
      </c>
      <c r="AK5431" t="str" cm="1">
        <f t="array" ref="AK5431">_xlfn._xlws.FILTER(Table4[Column1],ISNUMBER(SEARCH(Table4[Column1],MIS[[#This Row],[OrderUniqueIdentifier]])),"")</f>
        <v>VWAP</v>
      </c>
    </row>
    <row r="5432" spans="1:37" x14ac:dyDescent="0.25">
      <c r="A5432" t="s">
        <v>179</v>
      </c>
      <c r="B5432" t="s">
        <v>219</v>
      </c>
      <c r="C5432" t="s">
        <v>9561</v>
      </c>
      <c r="D5432" t="s">
        <v>72</v>
      </c>
      <c r="E5432" t="s">
        <v>2904</v>
      </c>
      <c r="F5432" t="s">
        <v>73</v>
      </c>
      <c r="G5432" t="s">
        <v>74</v>
      </c>
      <c r="H5432" t="s">
        <v>93</v>
      </c>
      <c r="I5432" t="s">
        <v>76</v>
      </c>
      <c r="J5432" t="s">
        <v>9405</v>
      </c>
      <c r="K5432">
        <v>150</v>
      </c>
      <c r="L5432" t="s">
        <v>77</v>
      </c>
      <c r="M5432" t="s">
        <v>78</v>
      </c>
      <c r="N5432" t="s">
        <v>4502</v>
      </c>
      <c r="O5432" t="s">
        <v>9158</v>
      </c>
      <c r="P5432" t="s">
        <v>9406</v>
      </c>
      <c r="Q5432" t="s">
        <v>2907</v>
      </c>
      <c r="R5432" t="s">
        <v>79</v>
      </c>
      <c r="S5432" t="s">
        <v>24</v>
      </c>
      <c r="T5432" t="s">
        <v>2908</v>
      </c>
      <c r="U5432" t="s">
        <v>43</v>
      </c>
      <c r="V5432" t="s">
        <v>80</v>
      </c>
      <c r="W5432">
        <v>25050</v>
      </c>
      <c r="X5432" t="s">
        <v>81</v>
      </c>
      <c r="Y5432">
        <v>150</v>
      </c>
      <c r="Z5432" t="s">
        <v>9159</v>
      </c>
      <c r="AA5432" t="s">
        <v>9407</v>
      </c>
      <c r="AB5432" t="s">
        <v>90</v>
      </c>
      <c r="AC5432" t="s">
        <v>84</v>
      </c>
      <c r="AD5432">
        <f>_xlfn.XLOOKUP(MIS[[#This Row],[TRADING SYMBOL]],[1]Sheet1!$D:$D,[1]Sheet1!$C:$C)</f>
        <v>160.9</v>
      </c>
      <c r="AE5432">
        <f>MIS[[#This Row],[OrderAverageTradedPrice]]*MIS[[#This Row],[OrderQuantity]]</f>
        <v>27975</v>
      </c>
      <c r="AF5432">
        <f>MIS[[#This Row],[LTP]]*MIS[[#This Row],[OrderQuantity]]</f>
        <v>24135</v>
      </c>
      <c r="AG5432">
        <f>IF(MIS[[#This Row],[OrderSide]]="SELL",MIS[[#This Row],[VALUE]]-MIS[[#This Row],[LIVE_VALUE]],MIS[[#This Row],[LIVE_VALUE]]-MIS[[#This Row],[VALUE]])</f>
        <v>-3840</v>
      </c>
      <c r="AH5432" t="str" cm="1">
        <f t="array" ref="AH54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2" t="str">
        <f>MIS[[#This Row],[TRADING SYMBOL]]</f>
        <v>NIFTY2552225050CE</v>
      </c>
      <c r="AJ5432" t="str">
        <f>IF(RIGHT(MIS[[#This Row],[Main/Hedge]],4)="MAIN","MAIN","HEDGE")</f>
        <v>MAIN</v>
      </c>
      <c r="AK5432" t="str" cm="1">
        <f t="array" ref="AK5432">_xlfn._xlws.FILTER(Table4[Column1],ISNUMBER(SEARCH(Table4[Column1],MIS[[#This Row],[OrderUniqueIdentifier]])),"")</f>
        <v>VWAP</v>
      </c>
    </row>
    <row r="5433" spans="1:37" x14ac:dyDescent="0.25">
      <c r="A5433" t="s">
        <v>179</v>
      </c>
      <c r="B5433" t="s">
        <v>229</v>
      </c>
      <c r="C5433" t="s">
        <v>9562</v>
      </c>
      <c r="D5433" t="s">
        <v>72</v>
      </c>
      <c r="E5433" t="s">
        <v>2904</v>
      </c>
      <c r="F5433" t="s">
        <v>73</v>
      </c>
      <c r="G5433" t="s">
        <v>74</v>
      </c>
      <c r="H5433" t="s">
        <v>93</v>
      </c>
      <c r="I5433" t="s">
        <v>76</v>
      </c>
      <c r="J5433" t="s">
        <v>9405</v>
      </c>
      <c r="K5433">
        <v>600</v>
      </c>
      <c r="L5433" t="s">
        <v>77</v>
      </c>
      <c r="M5433" t="s">
        <v>78</v>
      </c>
      <c r="N5433" t="s">
        <v>9552</v>
      </c>
      <c r="O5433" t="s">
        <v>9115</v>
      </c>
      <c r="P5433" t="s">
        <v>9406</v>
      </c>
      <c r="Q5433" t="s">
        <v>2907</v>
      </c>
      <c r="R5433" t="s">
        <v>79</v>
      </c>
      <c r="S5433" t="s">
        <v>24</v>
      </c>
      <c r="T5433" t="s">
        <v>2908</v>
      </c>
      <c r="U5433" t="s">
        <v>43</v>
      </c>
      <c r="V5433" t="s">
        <v>80</v>
      </c>
      <c r="W5433">
        <v>25050</v>
      </c>
      <c r="X5433" t="s">
        <v>81</v>
      </c>
      <c r="Y5433">
        <v>600</v>
      </c>
      <c r="Z5433" t="s">
        <v>9116</v>
      </c>
      <c r="AA5433" t="s">
        <v>9407</v>
      </c>
      <c r="AB5433" t="s">
        <v>90</v>
      </c>
      <c r="AC5433" t="s">
        <v>84</v>
      </c>
      <c r="AD5433">
        <f>_xlfn.XLOOKUP(MIS[[#This Row],[TRADING SYMBOL]],[1]Sheet1!$D:$D,[1]Sheet1!$C:$C)</f>
        <v>160.9</v>
      </c>
      <c r="AE5433">
        <f>MIS[[#This Row],[OrderAverageTradedPrice]]*MIS[[#This Row],[OrderQuantity]]</f>
        <v>110700</v>
      </c>
      <c r="AF5433">
        <f>MIS[[#This Row],[LTP]]*MIS[[#This Row],[OrderQuantity]]</f>
        <v>96540</v>
      </c>
      <c r="AG5433">
        <f>IF(MIS[[#This Row],[OrderSide]]="SELL",MIS[[#This Row],[VALUE]]-MIS[[#This Row],[LIVE_VALUE]],MIS[[#This Row],[LIVE_VALUE]]-MIS[[#This Row],[VALUE]])</f>
        <v>-14160</v>
      </c>
      <c r="AH5433" t="str" cm="1">
        <f t="array" ref="AH5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3" t="str">
        <f>MIS[[#This Row],[TRADING SYMBOL]]</f>
        <v>NIFTY2552225050CE</v>
      </c>
      <c r="AJ5433" t="str">
        <f>IF(RIGHT(MIS[[#This Row],[Main/Hedge]],4)="MAIN","MAIN","HEDGE")</f>
        <v>MAIN</v>
      </c>
      <c r="AK5433" t="str" cm="1">
        <f t="array" ref="AK5433">_xlfn._xlws.FILTER(Table4[Column1],ISNUMBER(SEARCH(Table4[Column1],MIS[[#This Row],[OrderUniqueIdentifier]])),"")</f>
        <v>VWAP</v>
      </c>
    </row>
    <row r="5434" spans="1:37" x14ac:dyDescent="0.25">
      <c r="A5434" t="s">
        <v>179</v>
      </c>
      <c r="B5434" t="s">
        <v>266</v>
      </c>
      <c r="C5434" t="s">
        <v>9563</v>
      </c>
      <c r="D5434" t="s">
        <v>72</v>
      </c>
      <c r="E5434" t="s">
        <v>2904</v>
      </c>
      <c r="F5434" t="s">
        <v>73</v>
      </c>
      <c r="G5434" t="s">
        <v>74</v>
      </c>
      <c r="H5434" t="s">
        <v>93</v>
      </c>
      <c r="I5434" t="s">
        <v>76</v>
      </c>
      <c r="J5434" t="s">
        <v>9405</v>
      </c>
      <c r="K5434">
        <v>1800</v>
      </c>
      <c r="L5434" t="s">
        <v>77</v>
      </c>
      <c r="M5434" t="s">
        <v>78</v>
      </c>
      <c r="N5434" t="s">
        <v>9564</v>
      </c>
      <c r="O5434" t="s">
        <v>9115</v>
      </c>
      <c r="P5434" t="s">
        <v>9406</v>
      </c>
      <c r="Q5434" t="s">
        <v>2907</v>
      </c>
      <c r="R5434" t="s">
        <v>79</v>
      </c>
      <c r="S5434" t="s">
        <v>24</v>
      </c>
      <c r="T5434" t="s">
        <v>2908</v>
      </c>
      <c r="U5434" t="s">
        <v>43</v>
      </c>
      <c r="V5434" t="s">
        <v>80</v>
      </c>
      <c r="W5434">
        <v>25050</v>
      </c>
      <c r="X5434" t="s">
        <v>81</v>
      </c>
      <c r="Y5434">
        <v>1800</v>
      </c>
      <c r="Z5434" t="s">
        <v>9116</v>
      </c>
      <c r="AA5434" t="s">
        <v>9407</v>
      </c>
      <c r="AB5434" t="s">
        <v>90</v>
      </c>
      <c r="AC5434" t="s">
        <v>84</v>
      </c>
      <c r="AD5434">
        <f>_xlfn.XLOOKUP(MIS[[#This Row],[TRADING SYMBOL]],[1]Sheet1!$D:$D,[1]Sheet1!$C:$C)</f>
        <v>160.9</v>
      </c>
      <c r="AE5434">
        <f>MIS[[#This Row],[OrderAverageTradedPrice]]*MIS[[#This Row],[OrderQuantity]]</f>
        <v>335328.75</v>
      </c>
      <c r="AF5434">
        <f>MIS[[#This Row],[LTP]]*MIS[[#This Row],[OrderQuantity]]</f>
        <v>289620</v>
      </c>
      <c r="AG5434">
        <f>IF(MIS[[#This Row],[OrderSide]]="SELL",MIS[[#This Row],[VALUE]]-MIS[[#This Row],[LIVE_VALUE]],MIS[[#This Row],[LIVE_VALUE]]-MIS[[#This Row],[VALUE]])</f>
        <v>-45708.75</v>
      </c>
      <c r="AH5434" t="str" cm="1">
        <f t="array" ref="AH54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4" t="str">
        <f>MIS[[#This Row],[TRADING SYMBOL]]</f>
        <v>NIFTY2552225050CE</v>
      </c>
      <c r="AJ5434" t="str">
        <f>IF(RIGHT(MIS[[#This Row],[Main/Hedge]],4)="MAIN","MAIN","HEDGE")</f>
        <v>MAIN</v>
      </c>
      <c r="AK5434" t="str" cm="1">
        <f t="array" ref="AK5434">_xlfn._xlws.FILTER(Table4[Column1],ISNUMBER(SEARCH(Table4[Column1],MIS[[#This Row],[OrderUniqueIdentifier]])),"")</f>
        <v>VWAP</v>
      </c>
    </row>
    <row r="5435" spans="1:37" x14ac:dyDescent="0.25">
      <c r="A5435" t="s">
        <v>179</v>
      </c>
      <c r="B5435" t="s">
        <v>266</v>
      </c>
      <c r="C5435" t="s">
        <v>9565</v>
      </c>
      <c r="D5435" t="s">
        <v>72</v>
      </c>
      <c r="E5435" t="s">
        <v>2904</v>
      </c>
      <c r="F5435" t="s">
        <v>73</v>
      </c>
      <c r="G5435" t="s">
        <v>74</v>
      </c>
      <c r="H5435" t="s">
        <v>93</v>
      </c>
      <c r="I5435" t="s">
        <v>76</v>
      </c>
      <c r="J5435" t="s">
        <v>9405</v>
      </c>
      <c r="K5435">
        <v>300</v>
      </c>
      <c r="L5435" t="s">
        <v>77</v>
      </c>
      <c r="M5435" t="s">
        <v>78</v>
      </c>
      <c r="N5435" t="s">
        <v>6289</v>
      </c>
      <c r="O5435" t="s">
        <v>9158</v>
      </c>
      <c r="P5435" t="s">
        <v>9406</v>
      </c>
      <c r="Q5435" t="s">
        <v>2907</v>
      </c>
      <c r="R5435" t="s">
        <v>79</v>
      </c>
      <c r="S5435" t="s">
        <v>24</v>
      </c>
      <c r="T5435" t="s">
        <v>2908</v>
      </c>
      <c r="U5435" t="s">
        <v>43</v>
      </c>
      <c r="V5435" t="s">
        <v>80</v>
      </c>
      <c r="W5435">
        <v>25050</v>
      </c>
      <c r="X5435" t="s">
        <v>81</v>
      </c>
      <c r="Y5435">
        <v>300</v>
      </c>
      <c r="Z5435" t="s">
        <v>9159</v>
      </c>
      <c r="AA5435" t="s">
        <v>9407</v>
      </c>
      <c r="AB5435" t="s">
        <v>90</v>
      </c>
      <c r="AC5435" t="s">
        <v>84</v>
      </c>
      <c r="AD5435">
        <f>_xlfn.XLOOKUP(MIS[[#This Row],[TRADING SYMBOL]],[1]Sheet1!$D:$D,[1]Sheet1!$C:$C)</f>
        <v>160.9</v>
      </c>
      <c r="AE5435">
        <f>MIS[[#This Row],[OrderAverageTradedPrice]]*MIS[[#This Row],[OrderQuantity]]</f>
        <v>55905</v>
      </c>
      <c r="AF5435">
        <f>MIS[[#This Row],[LTP]]*MIS[[#This Row],[OrderQuantity]]</f>
        <v>48270</v>
      </c>
      <c r="AG5435">
        <f>IF(MIS[[#This Row],[OrderSide]]="SELL",MIS[[#This Row],[VALUE]]-MIS[[#This Row],[LIVE_VALUE]],MIS[[#This Row],[LIVE_VALUE]]-MIS[[#This Row],[VALUE]])</f>
        <v>-7635</v>
      </c>
      <c r="AH5435" t="str" cm="1">
        <f t="array" ref="AH54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5" t="str">
        <f>MIS[[#This Row],[TRADING SYMBOL]]</f>
        <v>NIFTY2552225050CE</v>
      </c>
      <c r="AJ5435" t="str">
        <f>IF(RIGHT(MIS[[#This Row],[Main/Hedge]],4)="MAIN","MAIN","HEDGE")</f>
        <v>MAIN</v>
      </c>
      <c r="AK5435" t="str" cm="1">
        <f t="array" ref="AK5435">_xlfn._xlws.FILTER(Table4[Column1],ISNUMBER(SEARCH(Table4[Column1],MIS[[#This Row],[OrderUniqueIdentifier]])),"")</f>
        <v>VWAP</v>
      </c>
    </row>
    <row r="5436" spans="1:37" x14ac:dyDescent="0.25">
      <c r="A5436" t="s">
        <v>292</v>
      </c>
      <c r="B5436" t="s">
        <v>293</v>
      </c>
      <c r="C5436" t="s">
        <v>9566</v>
      </c>
      <c r="D5436" t="s">
        <v>72</v>
      </c>
      <c r="E5436" t="s">
        <v>2904</v>
      </c>
      <c r="F5436" t="s">
        <v>73</v>
      </c>
      <c r="G5436" t="s">
        <v>74</v>
      </c>
      <c r="H5436" t="s">
        <v>93</v>
      </c>
      <c r="I5436" t="s">
        <v>76</v>
      </c>
      <c r="J5436" t="s">
        <v>8532</v>
      </c>
      <c r="K5436">
        <v>525</v>
      </c>
      <c r="L5436" t="s">
        <v>77</v>
      </c>
      <c r="M5436" t="s">
        <v>78</v>
      </c>
      <c r="N5436" t="s">
        <v>9567</v>
      </c>
      <c r="O5436" t="s">
        <v>9533</v>
      </c>
      <c r="P5436" t="s">
        <v>9406</v>
      </c>
      <c r="Q5436" t="s">
        <v>2907</v>
      </c>
      <c r="R5436" t="s">
        <v>79</v>
      </c>
      <c r="S5436" t="s">
        <v>294</v>
      </c>
      <c r="T5436" t="s">
        <v>2908</v>
      </c>
      <c r="U5436" t="s">
        <v>43</v>
      </c>
      <c r="V5436" t="s">
        <v>80</v>
      </c>
      <c r="W5436">
        <v>25050</v>
      </c>
      <c r="X5436" t="s">
        <v>81</v>
      </c>
      <c r="Y5436">
        <v>525</v>
      </c>
      <c r="Z5436" t="s">
        <v>9534</v>
      </c>
      <c r="AA5436" t="s">
        <v>9407</v>
      </c>
      <c r="AB5436" t="s">
        <v>90</v>
      </c>
      <c r="AC5436" t="s">
        <v>84</v>
      </c>
      <c r="AD5436">
        <f>_xlfn.XLOOKUP(MIS[[#This Row],[TRADING SYMBOL]],[1]Sheet1!$D:$D,[1]Sheet1!$C:$C)</f>
        <v>160.9</v>
      </c>
      <c r="AE5436">
        <f>MIS[[#This Row],[OrderAverageTradedPrice]]*MIS[[#This Row],[OrderQuantity]]</f>
        <v>95482.499999999694</v>
      </c>
      <c r="AF5436">
        <f>MIS[[#This Row],[LTP]]*MIS[[#This Row],[OrderQuantity]]</f>
        <v>84472.5</v>
      </c>
      <c r="AG5436">
        <f>IF(MIS[[#This Row],[OrderSide]]="SELL",MIS[[#This Row],[VALUE]]-MIS[[#This Row],[LIVE_VALUE]],MIS[[#This Row],[LIVE_VALUE]]-MIS[[#This Row],[VALUE]])</f>
        <v>-11009.999999999694</v>
      </c>
      <c r="AH5436" t="str" cm="1">
        <f t="array" ref="AH5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6" t="str">
        <f>MIS[[#This Row],[TRADING SYMBOL]]</f>
        <v>NIFTY2552225050CE</v>
      </c>
      <c r="AJ5436" t="str">
        <f>IF(RIGHT(MIS[[#This Row],[Main/Hedge]],4)="MAIN","MAIN","HEDGE")</f>
        <v>MAIN</v>
      </c>
      <c r="AK5436" t="str" cm="1">
        <f t="array" ref="AK5436">_xlfn._xlws.FILTER(Table4[Column1],ISNUMBER(SEARCH(Table4[Column1],MIS[[#This Row],[OrderUniqueIdentifier]])),"")</f>
        <v>VWAP</v>
      </c>
    </row>
    <row r="5437" spans="1:37" x14ac:dyDescent="0.25">
      <c r="A5437" t="s">
        <v>1555</v>
      </c>
      <c r="B5437" t="s">
        <v>1556</v>
      </c>
      <c r="C5437" t="s">
        <v>9568</v>
      </c>
      <c r="D5437" t="s">
        <v>72</v>
      </c>
      <c r="E5437" t="s">
        <v>2904</v>
      </c>
      <c r="F5437" t="s">
        <v>73</v>
      </c>
      <c r="G5437" t="s">
        <v>74</v>
      </c>
      <c r="H5437" t="s">
        <v>93</v>
      </c>
      <c r="I5437" t="s">
        <v>76</v>
      </c>
      <c r="J5437" t="s">
        <v>9405</v>
      </c>
      <c r="K5437">
        <v>1800</v>
      </c>
      <c r="L5437" t="s">
        <v>77</v>
      </c>
      <c r="M5437" t="s">
        <v>78</v>
      </c>
      <c r="N5437" t="s">
        <v>9569</v>
      </c>
      <c r="O5437" t="s">
        <v>9007</v>
      </c>
      <c r="P5437" t="s">
        <v>9406</v>
      </c>
      <c r="Q5437" t="s">
        <v>2907</v>
      </c>
      <c r="R5437" t="s">
        <v>79</v>
      </c>
      <c r="S5437" t="s">
        <v>24</v>
      </c>
      <c r="T5437" t="s">
        <v>2908</v>
      </c>
      <c r="U5437" t="s">
        <v>43</v>
      </c>
      <c r="V5437" t="s">
        <v>80</v>
      </c>
      <c r="W5437">
        <v>25050</v>
      </c>
      <c r="X5437" t="s">
        <v>81</v>
      </c>
      <c r="Y5437">
        <v>1800</v>
      </c>
      <c r="Z5437" t="s">
        <v>9008</v>
      </c>
      <c r="AA5437" t="s">
        <v>9407</v>
      </c>
      <c r="AB5437" t="s">
        <v>90</v>
      </c>
      <c r="AC5437" t="s">
        <v>84</v>
      </c>
      <c r="AD5437">
        <f>_xlfn.XLOOKUP(MIS[[#This Row],[TRADING SYMBOL]],[1]Sheet1!$D:$D,[1]Sheet1!$C:$C)</f>
        <v>160.9</v>
      </c>
      <c r="AE5437">
        <f>MIS[[#This Row],[OrderAverageTradedPrice]]*MIS[[#This Row],[OrderQuantity]]</f>
        <v>332951.24999999884</v>
      </c>
      <c r="AF5437">
        <f>MIS[[#This Row],[LTP]]*MIS[[#This Row],[OrderQuantity]]</f>
        <v>289620</v>
      </c>
      <c r="AG5437">
        <f>IF(MIS[[#This Row],[OrderSide]]="SELL",MIS[[#This Row],[VALUE]]-MIS[[#This Row],[LIVE_VALUE]],MIS[[#This Row],[LIVE_VALUE]]-MIS[[#This Row],[VALUE]])</f>
        <v>-43331.249999998836</v>
      </c>
      <c r="AH5437" t="str" cm="1">
        <f t="array" ref="AH5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7" t="str">
        <f>MIS[[#This Row],[TRADING SYMBOL]]</f>
        <v>NIFTY2552225050CE</v>
      </c>
      <c r="AJ5437" t="str">
        <f>IF(RIGHT(MIS[[#This Row],[Main/Hedge]],4)="MAIN","MAIN","HEDGE")</f>
        <v>MAIN</v>
      </c>
      <c r="AK5437" t="str" cm="1">
        <f t="array" ref="AK5437">_xlfn._xlws.FILTER(Table4[Column1],ISNUMBER(SEARCH(Table4[Column1],MIS[[#This Row],[OrderUniqueIdentifier]])),"")</f>
        <v>VWAP</v>
      </c>
    </row>
    <row r="5438" spans="1:37" x14ac:dyDescent="0.25">
      <c r="A5438" t="s">
        <v>1555</v>
      </c>
      <c r="B5438" t="s">
        <v>1556</v>
      </c>
      <c r="C5438" t="s">
        <v>9570</v>
      </c>
      <c r="D5438" t="s">
        <v>72</v>
      </c>
      <c r="E5438" t="s">
        <v>2904</v>
      </c>
      <c r="F5438" t="s">
        <v>73</v>
      </c>
      <c r="G5438" t="s">
        <v>74</v>
      </c>
      <c r="H5438" t="s">
        <v>93</v>
      </c>
      <c r="I5438" t="s">
        <v>76</v>
      </c>
      <c r="J5438" t="s">
        <v>9405</v>
      </c>
      <c r="K5438">
        <v>525</v>
      </c>
      <c r="L5438" t="s">
        <v>77</v>
      </c>
      <c r="M5438" t="s">
        <v>78</v>
      </c>
      <c r="N5438" t="s">
        <v>7509</v>
      </c>
      <c r="O5438" t="s">
        <v>8995</v>
      </c>
      <c r="P5438" t="s">
        <v>9406</v>
      </c>
      <c r="Q5438" t="s">
        <v>2907</v>
      </c>
      <c r="R5438" t="s">
        <v>79</v>
      </c>
      <c r="S5438" t="s">
        <v>24</v>
      </c>
      <c r="T5438" t="s">
        <v>2908</v>
      </c>
      <c r="U5438" t="s">
        <v>43</v>
      </c>
      <c r="V5438" t="s">
        <v>80</v>
      </c>
      <c r="W5438">
        <v>25050</v>
      </c>
      <c r="X5438" t="s">
        <v>81</v>
      </c>
      <c r="Y5438">
        <v>525</v>
      </c>
      <c r="Z5438" t="s">
        <v>8996</v>
      </c>
      <c r="AA5438" t="s">
        <v>9407</v>
      </c>
      <c r="AB5438" t="s">
        <v>90</v>
      </c>
      <c r="AC5438" t="s">
        <v>84</v>
      </c>
      <c r="AD5438">
        <f>_xlfn.XLOOKUP(MIS[[#This Row],[TRADING SYMBOL]],[1]Sheet1!$D:$D,[1]Sheet1!$C:$C)</f>
        <v>160.9</v>
      </c>
      <c r="AE5438">
        <f>MIS[[#This Row],[OrderAverageTradedPrice]]*MIS[[#This Row],[OrderQuantity]]</f>
        <v>97125</v>
      </c>
      <c r="AF5438">
        <f>MIS[[#This Row],[LTP]]*MIS[[#This Row],[OrderQuantity]]</f>
        <v>84472.5</v>
      </c>
      <c r="AG5438">
        <f>IF(MIS[[#This Row],[OrderSide]]="SELL",MIS[[#This Row],[VALUE]]-MIS[[#This Row],[LIVE_VALUE]],MIS[[#This Row],[LIVE_VALUE]]-MIS[[#This Row],[VALUE]])</f>
        <v>-12652.5</v>
      </c>
      <c r="AH5438" t="str" cm="1">
        <f t="array" ref="AH5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8" t="str">
        <f>MIS[[#This Row],[TRADING SYMBOL]]</f>
        <v>NIFTY2552225050CE</v>
      </c>
      <c r="AJ5438" t="str">
        <f>IF(RIGHT(MIS[[#This Row],[Main/Hedge]],4)="MAIN","MAIN","HEDGE")</f>
        <v>MAIN</v>
      </c>
      <c r="AK5438" t="str" cm="1">
        <f t="array" ref="AK5438">_xlfn._xlws.FILTER(Table4[Column1],ISNUMBER(SEARCH(Table4[Column1],MIS[[#This Row],[OrderUniqueIdentifier]])),"")</f>
        <v>VWAP</v>
      </c>
    </row>
    <row r="5439" spans="1:37" x14ac:dyDescent="0.25">
      <c r="A5439" t="s">
        <v>1555</v>
      </c>
      <c r="B5439" t="s">
        <v>1570</v>
      </c>
      <c r="C5439" t="s">
        <v>9571</v>
      </c>
      <c r="D5439" t="s">
        <v>72</v>
      </c>
      <c r="E5439" t="s">
        <v>2904</v>
      </c>
      <c r="F5439" t="s">
        <v>73</v>
      </c>
      <c r="G5439" t="s">
        <v>74</v>
      </c>
      <c r="H5439" t="s">
        <v>93</v>
      </c>
      <c r="I5439" t="s">
        <v>76</v>
      </c>
      <c r="J5439" t="s">
        <v>9405</v>
      </c>
      <c r="K5439">
        <v>375</v>
      </c>
      <c r="L5439" t="s">
        <v>77</v>
      </c>
      <c r="M5439" t="s">
        <v>78</v>
      </c>
      <c r="N5439" t="s">
        <v>6289</v>
      </c>
      <c r="O5439" t="s">
        <v>9115</v>
      </c>
      <c r="P5439" t="s">
        <v>9406</v>
      </c>
      <c r="Q5439" t="s">
        <v>2907</v>
      </c>
      <c r="R5439" t="s">
        <v>79</v>
      </c>
      <c r="S5439" t="s">
        <v>24</v>
      </c>
      <c r="T5439" t="s">
        <v>2908</v>
      </c>
      <c r="U5439" t="s">
        <v>43</v>
      </c>
      <c r="V5439" t="s">
        <v>80</v>
      </c>
      <c r="W5439">
        <v>25050</v>
      </c>
      <c r="X5439" t="s">
        <v>81</v>
      </c>
      <c r="Y5439">
        <v>375</v>
      </c>
      <c r="Z5439" t="s">
        <v>9116</v>
      </c>
      <c r="AA5439" t="s">
        <v>9407</v>
      </c>
      <c r="AB5439" t="s">
        <v>90</v>
      </c>
      <c r="AC5439" t="s">
        <v>84</v>
      </c>
      <c r="AD5439">
        <f>_xlfn.XLOOKUP(MIS[[#This Row],[TRADING SYMBOL]],[1]Sheet1!$D:$D,[1]Sheet1!$C:$C)</f>
        <v>160.9</v>
      </c>
      <c r="AE5439">
        <f>MIS[[#This Row],[OrderAverageTradedPrice]]*MIS[[#This Row],[OrderQuantity]]</f>
        <v>69881.25</v>
      </c>
      <c r="AF5439">
        <f>MIS[[#This Row],[LTP]]*MIS[[#This Row],[OrderQuantity]]</f>
        <v>60337.5</v>
      </c>
      <c r="AG5439">
        <f>IF(MIS[[#This Row],[OrderSide]]="SELL",MIS[[#This Row],[VALUE]]-MIS[[#This Row],[LIVE_VALUE]],MIS[[#This Row],[LIVE_VALUE]]-MIS[[#This Row],[VALUE]])</f>
        <v>-9543.75</v>
      </c>
      <c r="AH5439" t="str" cm="1">
        <f t="array" ref="AH5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9" t="str">
        <f>MIS[[#This Row],[TRADING SYMBOL]]</f>
        <v>NIFTY2552225050CE</v>
      </c>
      <c r="AJ5439" t="str">
        <f>IF(RIGHT(MIS[[#This Row],[Main/Hedge]],4)="MAIN","MAIN","HEDGE")</f>
        <v>MAIN</v>
      </c>
      <c r="AK5439" t="str" cm="1">
        <f t="array" ref="AK5439">_xlfn._xlws.FILTER(Table4[Column1],ISNUMBER(SEARCH(Table4[Column1],MIS[[#This Row],[OrderUniqueIdentifier]])),"")</f>
        <v>VWAP</v>
      </c>
    </row>
    <row r="5440" spans="1:37" x14ac:dyDescent="0.25">
      <c r="A5440" t="s">
        <v>1555</v>
      </c>
      <c r="B5440" t="s">
        <v>1577</v>
      </c>
      <c r="C5440" t="s">
        <v>9572</v>
      </c>
      <c r="D5440" t="s">
        <v>72</v>
      </c>
      <c r="E5440" t="s">
        <v>2904</v>
      </c>
      <c r="F5440" t="s">
        <v>73</v>
      </c>
      <c r="G5440" t="s">
        <v>74</v>
      </c>
      <c r="H5440" t="s">
        <v>93</v>
      </c>
      <c r="I5440" t="s">
        <v>76</v>
      </c>
      <c r="J5440" t="s">
        <v>9405</v>
      </c>
      <c r="K5440">
        <v>1800</v>
      </c>
      <c r="L5440" t="s">
        <v>77</v>
      </c>
      <c r="M5440" t="s">
        <v>78</v>
      </c>
      <c r="N5440" t="s">
        <v>9573</v>
      </c>
      <c r="O5440" t="s">
        <v>9007</v>
      </c>
      <c r="P5440" t="s">
        <v>9406</v>
      </c>
      <c r="Q5440" t="s">
        <v>2907</v>
      </c>
      <c r="R5440" t="s">
        <v>79</v>
      </c>
      <c r="S5440" t="s">
        <v>24</v>
      </c>
      <c r="T5440" t="s">
        <v>2908</v>
      </c>
      <c r="U5440" t="s">
        <v>43</v>
      </c>
      <c r="V5440" t="s">
        <v>80</v>
      </c>
      <c r="W5440">
        <v>25050</v>
      </c>
      <c r="X5440" t="s">
        <v>81</v>
      </c>
      <c r="Y5440">
        <v>1800</v>
      </c>
      <c r="Z5440" t="s">
        <v>9008</v>
      </c>
      <c r="AA5440" t="s">
        <v>9407</v>
      </c>
      <c r="AB5440" t="s">
        <v>90</v>
      </c>
      <c r="AC5440" t="s">
        <v>84</v>
      </c>
      <c r="AD5440">
        <f>_xlfn.XLOOKUP(MIS[[#This Row],[TRADING SYMBOL]],[1]Sheet1!$D:$D,[1]Sheet1!$C:$C)</f>
        <v>160.9</v>
      </c>
      <c r="AE5440">
        <f>MIS[[#This Row],[OrderAverageTradedPrice]]*MIS[[#This Row],[OrderQuantity]]</f>
        <v>331143.75</v>
      </c>
      <c r="AF5440">
        <f>MIS[[#This Row],[LTP]]*MIS[[#This Row],[OrderQuantity]]</f>
        <v>289620</v>
      </c>
      <c r="AG5440">
        <f>IF(MIS[[#This Row],[OrderSide]]="SELL",MIS[[#This Row],[VALUE]]-MIS[[#This Row],[LIVE_VALUE]],MIS[[#This Row],[LIVE_VALUE]]-MIS[[#This Row],[VALUE]])</f>
        <v>-41523.75</v>
      </c>
      <c r="AH5440" t="str" cm="1">
        <f t="array" ref="AH5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0" t="str">
        <f>MIS[[#This Row],[TRADING SYMBOL]]</f>
        <v>NIFTY2552225050CE</v>
      </c>
      <c r="AJ5440" t="str">
        <f>IF(RIGHT(MIS[[#This Row],[Main/Hedge]],4)="MAIN","MAIN","HEDGE")</f>
        <v>MAIN</v>
      </c>
      <c r="AK5440" t="str" cm="1">
        <f t="array" ref="AK5440">_xlfn._xlws.FILTER(Table4[Column1],ISNUMBER(SEARCH(Table4[Column1],MIS[[#This Row],[OrderUniqueIdentifier]])),"")</f>
        <v>VWAP</v>
      </c>
    </row>
    <row r="5441" spans="1:37" x14ac:dyDescent="0.25">
      <c r="A5441" t="s">
        <v>1555</v>
      </c>
      <c r="B5441" t="s">
        <v>1577</v>
      </c>
      <c r="C5441" t="s">
        <v>9574</v>
      </c>
      <c r="D5441" t="s">
        <v>72</v>
      </c>
      <c r="E5441" t="s">
        <v>2904</v>
      </c>
      <c r="F5441" t="s">
        <v>73</v>
      </c>
      <c r="G5441" t="s">
        <v>74</v>
      </c>
      <c r="H5441" t="s">
        <v>93</v>
      </c>
      <c r="I5441" t="s">
        <v>76</v>
      </c>
      <c r="J5441" t="s">
        <v>9405</v>
      </c>
      <c r="K5441">
        <v>300</v>
      </c>
      <c r="L5441" t="s">
        <v>77</v>
      </c>
      <c r="M5441" t="s">
        <v>78</v>
      </c>
      <c r="N5441" t="s">
        <v>7509</v>
      </c>
      <c r="O5441" t="s">
        <v>8995</v>
      </c>
      <c r="P5441" t="s">
        <v>9406</v>
      </c>
      <c r="Q5441" t="s">
        <v>2907</v>
      </c>
      <c r="R5441" t="s">
        <v>79</v>
      </c>
      <c r="S5441" t="s">
        <v>24</v>
      </c>
      <c r="T5441" t="s">
        <v>2908</v>
      </c>
      <c r="U5441" t="s">
        <v>43</v>
      </c>
      <c r="V5441" t="s">
        <v>80</v>
      </c>
      <c r="W5441">
        <v>25050</v>
      </c>
      <c r="X5441" t="s">
        <v>81</v>
      </c>
      <c r="Y5441">
        <v>300</v>
      </c>
      <c r="Z5441" t="s">
        <v>8996</v>
      </c>
      <c r="AA5441" t="s">
        <v>9407</v>
      </c>
      <c r="AB5441" t="s">
        <v>90</v>
      </c>
      <c r="AC5441" t="s">
        <v>84</v>
      </c>
      <c r="AD5441">
        <f>_xlfn.XLOOKUP(MIS[[#This Row],[TRADING SYMBOL]],[1]Sheet1!$D:$D,[1]Sheet1!$C:$C)</f>
        <v>160.9</v>
      </c>
      <c r="AE5441">
        <f>MIS[[#This Row],[OrderAverageTradedPrice]]*MIS[[#This Row],[OrderQuantity]]</f>
        <v>55500</v>
      </c>
      <c r="AF5441">
        <f>MIS[[#This Row],[LTP]]*MIS[[#This Row],[OrderQuantity]]</f>
        <v>48270</v>
      </c>
      <c r="AG5441">
        <f>IF(MIS[[#This Row],[OrderSide]]="SELL",MIS[[#This Row],[VALUE]]-MIS[[#This Row],[LIVE_VALUE]],MIS[[#This Row],[LIVE_VALUE]]-MIS[[#This Row],[VALUE]])</f>
        <v>-7230</v>
      </c>
      <c r="AH5441" t="str" cm="1">
        <f t="array" ref="AH5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1" t="str">
        <f>MIS[[#This Row],[TRADING SYMBOL]]</f>
        <v>NIFTY2552225050CE</v>
      </c>
      <c r="AJ5441" t="str">
        <f>IF(RIGHT(MIS[[#This Row],[Main/Hedge]],4)="MAIN","MAIN","HEDGE")</f>
        <v>MAIN</v>
      </c>
      <c r="AK5441" t="str" cm="1">
        <f t="array" ref="AK5441">_xlfn._xlws.FILTER(Table4[Column1],ISNUMBER(SEARCH(Table4[Column1],MIS[[#This Row],[OrderUniqueIdentifier]])),"")</f>
        <v>VWAP</v>
      </c>
    </row>
    <row r="5442" spans="1:37" x14ac:dyDescent="0.25">
      <c r="A5442" t="s">
        <v>1555</v>
      </c>
      <c r="B5442" t="s">
        <v>1589</v>
      </c>
      <c r="C5442" t="s">
        <v>9575</v>
      </c>
      <c r="D5442" t="s">
        <v>72</v>
      </c>
      <c r="E5442" t="s">
        <v>2904</v>
      </c>
      <c r="F5442" t="s">
        <v>73</v>
      </c>
      <c r="G5442" t="s">
        <v>74</v>
      </c>
      <c r="H5442" t="s">
        <v>93</v>
      </c>
      <c r="I5442" t="s">
        <v>76</v>
      </c>
      <c r="J5442" t="s">
        <v>9405</v>
      </c>
      <c r="K5442">
        <v>525</v>
      </c>
      <c r="L5442" t="s">
        <v>77</v>
      </c>
      <c r="M5442" t="s">
        <v>78</v>
      </c>
      <c r="N5442" t="s">
        <v>9576</v>
      </c>
      <c r="O5442" t="s">
        <v>9007</v>
      </c>
      <c r="P5442" t="s">
        <v>9406</v>
      </c>
      <c r="Q5442" t="s">
        <v>2907</v>
      </c>
      <c r="R5442" t="s">
        <v>79</v>
      </c>
      <c r="S5442" t="s">
        <v>24</v>
      </c>
      <c r="T5442" t="s">
        <v>2908</v>
      </c>
      <c r="U5442" t="s">
        <v>43</v>
      </c>
      <c r="V5442" t="s">
        <v>80</v>
      </c>
      <c r="W5442">
        <v>25050</v>
      </c>
      <c r="X5442" t="s">
        <v>81</v>
      </c>
      <c r="Y5442">
        <v>525</v>
      </c>
      <c r="Z5442" t="s">
        <v>9008</v>
      </c>
      <c r="AA5442" t="s">
        <v>9407</v>
      </c>
      <c r="AB5442" t="s">
        <v>90</v>
      </c>
      <c r="AC5442" t="s">
        <v>84</v>
      </c>
      <c r="AD5442">
        <f>_xlfn.XLOOKUP(MIS[[#This Row],[TRADING SYMBOL]],[1]Sheet1!$D:$D,[1]Sheet1!$C:$C)</f>
        <v>160.9</v>
      </c>
      <c r="AE5442">
        <f>MIS[[#This Row],[OrderAverageTradedPrice]]*MIS[[#This Row],[OrderQuantity]]</f>
        <v>96956.249999999767</v>
      </c>
      <c r="AF5442">
        <f>MIS[[#This Row],[LTP]]*MIS[[#This Row],[OrderQuantity]]</f>
        <v>84472.5</v>
      </c>
      <c r="AG5442">
        <f>IF(MIS[[#This Row],[OrderSide]]="SELL",MIS[[#This Row],[VALUE]]-MIS[[#This Row],[LIVE_VALUE]],MIS[[#This Row],[LIVE_VALUE]]-MIS[[#This Row],[VALUE]])</f>
        <v>-12483.749999999767</v>
      </c>
      <c r="AH5442" t="str" cm="1">
        <f t="array" ref="AH54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2" t="str">
        <f>MIS[[#This Row],[TRADING SYMBOL]]</f>
        <v>NIFTY2552225050CE</v>
      </c>
      <c r="AJ5442" t="str">
        <f>IF(RIGHT(MIS[[#This Row],[Main/Hedge]],4)="MAIN","MAIN","HEDGE")</f>
        <v>MAIN</v>
      </c>
      <c r="AK5442" t="str" cm="1">
        <f t="array" ref="AK5442">_xlfn._xlws.FILTER(Table4[Column1],ISNUMBER(SEARCH(Table4[Column1],MIS[[#This Row],[OrderUniqueIdentifier]])),"")</f>
        <v>VWAP</v>
      </c>
    </row>
    <row r="5443" spans="1:37" x14ac:dyDescent="0.25">
      <c r="A5443" t="s">
        <v>1555</v>
      </c>
      <c r="B5443" t="s">
        <v>1597</v>
      </c>
      <c r="C5443" t="s">
        <v>9577</v>
      </c>
      <c r="D5443" t="s">
        <v>72</v>
      </c>
      <c r="E5443" t="s">
        <v>2904</v>
      </c>
      <c r="F5443" t="s">
        <v>73</v>
      </c>
      <c r="G5443" t="s">
        <v>74</v>
      </c>
      <c r="H5443" t="s">
        <v>93</v>
      </c>
      <c r="I5443" t="s">
        <v>76</v>
      </c>
      <c r="J5443" t="s">
        <v>9405</v>
      </c>
      <c r="K5443">
        <v>450</v>
      </c>
      <c r="L5443" t="s">
        <v>77</v>
      </c>
      <c r="M5443" t="s">
        <v>78</v>
      </c>
      <c r="N5443" t="s">
        <v>9552</v>
      </c>
      <c r="O5443" t="s">
        <v>9115</v>
      </c>
      <c r="P5443" t="s">
        <v>9406</v>
      </c>
      <c r="Q5443" t="s">
        <v>2907</v>
      </c>
      <c r="R5443" t="s">
        <v>79</v>
      </c>
      <c r="S5443" t="s">
        <v>24</v>
      </c>
      <c r="T5443" t="s">
        <v>2908</v>
      </c>
      <c r="U5443" t="s">
        <v>43</v>
      </c>
      <c r="V5443" t="s">
        <v>80</v>
      </c>
      <c r="W5443">
        <v>25050</v>
      </c>
      <c r="X5443" t="s">
        <v>81</v>
      </c>
      <c r="Y5443">
        <v>450</v>
      </c>
      <c r="Z5443" t="s">
        <v>9116</v>
      </c>
      <c r="AA5443" t="s">
        <v>9407</v>
      </c>
      <c r="AB5443" t="s">
        <v>90</v>
      </c>
      <c r="AC5443" t="s">
        <v>84</v>
      </c>
      <c r="AD5443">
        <f>_xlfn.XLOOKUP(MIS[[#This Row],[TRADING SYMBOL]],[1]Sheet1!$D:$D,[1]Sheet1!$C:$C)</f>
        <v>160.9</v>
      </c>
      <c r="AE5443">
        <f>MIS[[#This Row],[OrderAverageTradedPrice]]*MIS[[#This Row],[OrderQuantity]]</f>
        <v>83025</v>
      </c>
      <c r="AF5443">
        <f>MIS[[#This Row],[LTP]]*MIS[[#This Row],[OrderQuantity]]</f>
        <v>72405</v>
      </c>
      <c r="AG5443">
        <f>IF(MIS[[#This Row],[OrderSide]]="SELL",MIS[[#This Row],[VALUE]]-MIS[[#This Row],[LIVE_VALUE]],MIS[[#This Row],[LIVE_VALUE]]-MIS[[#This Row],[VALUE]])</f>
        <v>-10620</v>
      </c>
      <c r="AH5443" t="str" cm="1">
        <f t="array" ref="AH54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3" t="str">
        <f>MIS[[#This Row],[TRADING SYMBOL]]</f>
        <v>NIFTY2552225050CE</v>
      </c>
      <c r="AJ5443" t="str">
        <f>IF(RIGHT(MIS[[#This Row],[Main/Hedge]],4)="MAIN","MAIN","HEDGE")</f>
        <v>MAIN</v>
      </c>
      <c r="AK5443" t="str" cm="1">
        <f t="array" ref="AK5443">_xlfn._xlws.FILTER(Table4[Column1],ISNUMBER(SEARCH(Table4[Column1],MIS[[#This Row],[OrderUniqueIdentifier]])),"")</f>
        <v>VWAP</v>
      </c>
    </row>
    <row r="5444" spans="1:37" x14ac:dyDescent="0.25">
      <c r="A5444" t="s">
        <v>1555</v>
      </c>
      <c r="B5444" t="s">
        <v>1607</v>
      </c>
      <c r="C5444" t="s">
        <v>9578</v>
      </c>
      <c r="D5444" t="s">
        <v>72</v>
      </c>
      <c r="E5444" t="s">
        <v>2904</v>
      </c>
      <c r="F5444" t="s">
        <v>73</v>
      </c>
      <c r="G5444" t="s">
        <v>74</v>
      </c>
      <c r="H5444" t="s">
        <v>93</v>
      </c>
      <c r="I5444" t="s">
        <v>76</v>
      </c>
      <c r="J5444" t="s">
        <v>9405</v>
      </c>
      <c r="K5444">
        <v>75</v>
      </c>
      <c r="L5444" t="s">
        <v>77</v>
      </c>
      <c r="M5444" t="s">
        <v>78</v>
      </c>
      <c r="N5444" t="s">
        <v>5533</v>
      </c>
      <c r="O5444" t="s">
        <v>8999</v>
      </c>
      <c r="P5444" t="s">
        <v>9406</v>
      </c>
      <c r="Q5444" t="s">
        <v>2907</v>
      </c>
      <c r="R5444" t="s">
        <v>79</v>
      </c>
      <c r="S5444" t="s">
        <v>24</v>
      </c>
      <c r="T5444" t="s">
        <v>2908</v>
      </c>
      <c r="U5444" t="s">
        <v>43</v>
      </c>
      <c r="V5444" t="s">
        <v>80</v>
      </c>
      <c r="W5444">
        <v>25050</v>
      </c>
      <c r="X5444" t="s">
        <v>81</v>
      </c>
      <c r="Y5444">
        <v>75</v>
      </c>
      <c r="Z5444" t="s">
        <v>9000</v>
      </c>
      <c r="AA5444" t="s">
        <v>9407</v>
      </c>
      <c r="AB5444" t="s">
        <v>90</v>
      </c>
      <c r="AC5444" t="s">
        <v>84</v>
      </c>
      <c r="AD5444">
        <f>_xlfn.XLOOKUP(MIS[[#This Row],[TRADING SYMBOL]],[1]Sheet1!$D:$D,[1]Sheet1!$C:$C)</f>
        <v>160.9</v>
      </c>
      <c r="AE5444">
        <f>MIS[[#This Row],[OrderAverageTradedPrice]]*MIS[[#This Row],[OrderQuantity]]</f>
        <v>13950</v>
      </c>
      <c r="AF5444">
        <f>MIS[[#This Row],[LTP]]*MIS[[#This Row],[OrderQuantity]]</f>
        <v>12067.5</v>
      </c>
      <c r="AG5444">
        <f>IF(MIS[[#This Row],[OrderSide]]="SELL",MIS[[#This Row],[VALUE]]-MIS[[#This Row],[LIVE_VALUE]],MIS[[#This Row],[LIVE_VALUE]]-MIS[[#This Row],[VALUE]])</f>
        <v>-1882.5</v>
      </c>
      <c r="AH5444" t="str" cm="1">
        <f t="array" ref="AH5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4" t="str">
        <f>MIS[[#This Row],[TRADING SYMBOL]]</f>
        <v>NIFTY2552225050CE</v>
      </c>
      <c r="AJ5444" t="str">
        <f>IF(RIGHT(MIS[[#This Row],[Main/Hedge]],4)="MAIN","MAIN","HEDGE")</f>
        <v>MAIN</v>
      </c>
      <c r="AK5444" t="str" cm="1">
        <f t="array" ref="AK5444">_xlfn._xlws.FILTER(Table4[Column1],ISNUMBER(SEARCH(Table4[Column1],MIS[[#This Row],[OrderUniqueIdentifier]])),"")</f>
        <v>VWAP</v>
      </c>
    </row>
    <row r="5445" spans="1:37" x14ac:dyDescent="0.25">
      <c r="A5445" t="s">
        <v>1555</v>
      </c>
      <c r="B5445" t="s">
        <v>1614</v>
      </c>
      <c r="C5445" t="s">
        <v>9579</v>
      </c>
      <c r="D5445" t="s">
        <v>72</v>
      </c>
      <c r="E5445" t="s">
        <v>2904</v>
      </c>
      <c r="F5445" t="s">
        <v>73</v>
      </c>
      <c r="G5445" t="s">
        <v>74</v>
      </c>
      <c r="H5445" t="s">
        <v>93</v>
      </c>
      <c r="I5445" t="s">
        <v>76</v>
      </c>
      <c r="J5445" t="s">
        <v>9405</v>
      </c>
      <c r="K5445">
        <v>150</v>
      </c>
      <c r="L5445" t="s">
        <v>77</v>
      </c>
      <c r="M5445" t="s">
        <v>78</v>
      </c>
      <c r="N5445" t="s">
        <v>9552</v>
      </c>
      <c r="O5445" t="s">
        <v>9158</v>
      </c>
      <c r="P5445" t="s">
        <v>9406</v>
      </c>
      <c r="Q5445" t="s">
        <v>2907</v>
      </c>
      <c r="R5445" t="s">
        <v>79</v>
      </c>
      <c r="S5445" t="s">
        <v>24</v>
      </c>
      <c r="T5445" t="s">
        <v>2908</v>
      </c>
      <c r="U5445" t="s">
        <v>43</v>
      </c>
      <c r="V5445" t="s">
        <v>80</v>
      </c>
      <c r="W5445">
        <v>25050</v>
      </c>
      <c r="X5445" t="s">
        <v>81</v>
      </c>
      <c r="Y5445">
        <v>150</v>
      </c>
      <c r="Z5445" t="s">
        <v>9159</v>
      </c>
      <c r="AA5445" t="s">
        <v>9407</v>
      </c>
      <c r="AB5445" t="s">
        <v>90</v>
      </c>
      <c r="AC5445" t="s">
        <v>84</v>
      </c>
      <c r="AD5445">
        <f>_xlfn.XLOOKUP(MIS[[#This Row],[TRADING SYMBOL]],[1]Sheet1!$D:$D,[1]Sheet1!$C:$C)</f>
        <v>160.9</v>
      </c>
      <c r="AE5445">
        <f>MIS[[#This Row],[OrderAverageTradedPrice]]*MIS[[#This Row],[OrderQuantity]]</f>
        <v>27675</v>
      </c>
      <c r="AF5445">
        <f>MIS[[#This Row],[LTP]]*MIS[[#This Row],[OrderQuantity]]</f>
        <v>24135</v>
      </c>
      <c r="AG5445">
        <f>IF(MIS[[#This Row],[OrderSide]]="SELL",MIS[[#This Row],[VALUE]]-MIS[[#This Row],[LIVE_VALUE]],MIS[[#This Row],[LIVE_VALUE]]-MIS[[#This Row],[VALUE]])</f>
        <v>-3540</v>
      </c>
      <c r="AH5445" t="str" cm="1">
        <f t="array" ref="AH5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5" t="str">
        <f>MIS[[#This Row],[TRADING SYMBOL]]</f>
        <v>NIFTY2552225050CE</v>
      </c>
      <c r="AJ5445" t="str">
        <f>IF(RIGHT(MIS[[#This Row],[Main/Hedge]],4)="MAIN","MAIN","HEDGE")</f>
        <v>MAIN</v>
      </c>
      <c r="AK5445" t="str" cm="1">
        <f t="array" ref="AK5445">_xlfn._xlws.FILTER(Table4[Column1],ISNUMBER(SEARCH(Table4[Column1],MIS[[#This Row],[OrderUniqueIdentifier]])),"")</f>
        <v>VWAP</v>
      </c>
    </row>
    <row r="5446" spans="1:37" x14ac:dyDescent="0.25">
      <c r="A5446" t="s">
        <v>1555</v>
      </c>
      <c r="B5446" t="s">
        <v>1623</v>
      </c>
      <c r="C5446" t="s">
        <v>9580</v>
      </c>
      <c r="D5446" t="s">
        <v>72</v>
      </c>
      <c r="E5446" t="s">
        <v>2904</v>
      </c>
      <c r="F5446" t="s">
        <v>73</v>
      </c>
      <c r="G5446" t="s">
        <v>74</v>
      </c>
      <c r="H5446" t="s">
        <v>93</v>
      </c>
      <c r="I5446" t="s">
        <v>76</v>
      </c>
      <c r="J5446" t="s">
        <v>9405</v>
      </c>
      <c r="K5446">
        <v>150</v>
      </c>
      <c r="L5446" t="s">
        <v>77</v>
      </c>
      <c r="M5446" t="s">
        <v>78</v>
      </c>
      <c r="N5446" t="s">
        <v>9581</v>
      </c>
      <c r="O5446" t="s">
        <v>9158</v>
      </c>
      <c r="P5446" t="s">
        <v>9406</v>
      </c>
      <c r="Q5446" t="s">
        <v>2907</v>
      </c>
      <c r="R5446" t="s">
        <v>79</v>
      </c>
      <c r="S5446" t="s">
        <v>24</v>
      </c>
      <c r="T5446" t="s">
        <v>2908</v>
      </c>
      <c r="U5446" t="s">
        <v>43</v>
      </c>
      <c r="V5446" t="s">
        <v>80</v>
      </c>
      <c r="W5446">
        <v>25050</v>
      </c>
      <c r="X5446" t="s">
        <v>81</v>
      </c>
      <c r="Y5446">
        <v>150</v>
      </c>
      <c r="Z5446" t="s">
        <v>9159</v>
      </c>
      <c r="AA5446" t="s">
        <v>9407</v>
      </c>
      <c r="AB5446" t="s">
        <v>90</v>
      </c>
      <c r="AC5446" t="s">
        <v>84</v>
      </c>
      <c r="AD5446">
        <f>_xlfn.XLOOKUP(MIS[[#This Row],[TRADING SYMBOL]],[1]Sheet1!$D:$D,[1]Sheet1!$C:$C)</f>
        <v>160.9</v>
      </c>
      <c r="AE5446">
        <f>MIS[[#This Row],[OrderAverageTradedPrice]]*MIS[[#This Row],[OrderQuantity]]</f>
        <v>27165</v>
      </c>
      <c r="AF5446">
        <f>MIS[[#This Row],[LTP]]*MIS[[#This Row],[OrderQuantity]]</f>
        <v>24135</v>
      </c>
      <c r="AG5446">
        <f>IF(MIS[[#This Row],[OrderSide]]="SELL",MIS[[#This Row],[VALUE]]-MIS[[#This Row],[LIVE_VALUE]],MIS[[#This Row],[LIVE_VALUE]]-MIS[[#This Row],[VALUE]])</f>
        <v>-3030</v>
      </c>
      <c r="AH5446" t="str" cm="1">
        <f t="array" ref="AH5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6" t="str">
        <f>MIS[[#This Row],[TRADING SYMBOL]]</f>
        <v>NIFTY2552225050CE</v>
      </c>
      <c r="AJ5446" t="str">
        <f>IF(RIGHT(MIS[[#This Row],[Main/Hedge]],4)="MAIN","MAIN","HEDGE")</f>
        <v>MAIN</v>
      </c>
      <c r="AK5446" t="str" cm="1">
        <f t="array" ref="AK5446">_xlfn._xlws.FILTER(Table4[Column1],ISNUMBER(SEARCH(Table4[Column1],MIS[[#This Row],[OrderUniqueIdentifier]])),"")</f>
        <v>VWAP</v>
      </c>
    </row>
    <row r="5447" spans="1:37" x14ac:dyDescent="0.25">
      <c r="A5447" t="s">
        <v>1555</v>
      </c>
      <c r="B5447" t="s">
        <v>1631</v>
      </c>
      <c r="C5447" t="s">
        <v>9582</v>
      </c>
      <c r="D5447" t="s">
        <v>72</v>
      </c>
      <c r="E5447" t="s">
        <v>2904</v>
      </c>
      <c r="F5447" t="s">
        <v>73</v>
      </c>
      <c r="G5447" t="s">
        <v>74</v>
      </c>
      <c r="H5447" t="s">
        <v>93</v>
      </c>
      <c r="I5447" t="s">
        <v>76</v>
      </c>
      <c r="J5447" t="s">
        <v>9405</v>
      </c>
      <c r="K5447">
        <v>600</v>
      </c>
      <c r="L5447" t="s">
        <v>77</v>
      </c>
      <c r="M5447" t="s">
        <v>78</v>
      </c>
      <c r="N5447" t="s">
        <v>7509</v>
      </c>
      <c r="O5447" t="s">
        <v>8995</v>
      </c>
      <c r="P5447" t="s">
        <v>9406</v>
      </c>
      <c r="Q5447" t="s">
        <v>2907</v>
      </c>
      <c r="R5447" t="s">
        <v>79</v>
      </c>
      <c r="S5447" t="s">
        <v>24</v>
      </c>
      <c r="T5447" t="s">
        <v>2908</v>
      </c>
      <c r="U5447" t="s">
        <v>43</v>
      </c>
      <c r="V5447" t="s">
        <v>80</v>
      </c>
      <c r="W5447">
        <v>25050</v>
      </c>
      <c r="X5447" t="s">
        <v>81</v>
      </c>
      <c r="Y5447">
        <v>600</v>
      </c>
      <c r="Z5447" t="s">
        <v>8996</v>
      </c>
      <c r="AA5447" t="s">
        <v>9407</v>
      </c>
      <c r="AB5447" t="s">
        <v>90</v>
      </c>
      <c r="AC5447" t="s">
        <v>84</v>
      </c>
      <c r="AD5447">
        <f>_xlfn.XLOOKUP(MIS[[#This Row],[TRADING SYMBOL]],[1]Sheet1!$D:$D,[1]Sheet1!$C:$C)</f>
        <v>160.9</v>
      </c>
      <c r="AE5447">
        <f>MIS[[#This Row],[OrderAverageTradedPrice]]*MIS[[#This Row],[OrderQuantity]]</f>
        <v>111000</v>
      </c>
      <c r="AF5447">
        <f>MIS[[#This Row],[LTP]]*MIS[[#This Row],[OrderQuantity]]</f>
        <v>96540</v>
      </c>
      <c r="AG5447">
        <f>IF(MIS[[#This Row],[OrderSide]]="SELL",MIS[[#This Row],[VALUE]]-MIS[[#This Row],[LIVE_VALUE]],MIS[[#This Row],[LIVE_VALUE]]-MIS[[#This Row],[VALUE]])</f>
        <v>-14460</v>
      </c>
      <c r="AH5447" t="str" cm="1">
        <f t="array" ref="AH5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7" t="str">
        <f>MIS[[#This Row],[TRADING SYMBOL]]</f>
        <v>NIFTY2552225050CE</v>
      </c>
      <c r="AJ5447" t="str">
        <f>IF(RIGHT(MIS[[#This Row],[Main/Hedge]],4)="MAIN","MAIN","HEDGE")</f>
        <v>MAIN</v>
      </c>
      <c r="AK5447" t="str" cm="1">
        <f t="array" ref="AK5447">_xlfn._xlws.FILTER(Table4[Column1],ISNUMBER(SEARCH(Table4[Column1],MIS[[#This Row],[OrderUniqueIdentifier]])),"")</f>
        <v>VWAP</v>
      </c>
    </row>
    <row r="5448" spans="1:37" x14ac:dyDescent="0.25">
      <c r="A5448" t="s">
        <v>1555</v>
      </c>
      <c r="B5448" t="s">
        <v>1640</v>
      </c>
      <c r="C5448" t="s">
        <v>9583</v>
      </c>
      <c r="D5448" t="s">
        <v>72</v>
      </c>
      <c r="E5448" t="s">
        <v>2904</v>
      </c>
      <c r="F5448" t="s">
        <v>73</v>
      </c>
      <c r="G5448" t="s">
        <v>74</v>
      </c>
      <c r="H5448" t="s">
        <v>93</v>
      </c>
      <c r="I5448" t="s">
        <v>76</v>
      </c>
      <c r="J5448" t="s">
        <v>9405</v>
      </c>
      <c r="K5448">
        <v>600</v>
      </c>
      <c r="L5448" t="s">
        <v>77</v>
      </c>
      <c r="M5448" t="s">
        <v>78</v>
      </c>
      <c r="N5448" t="s">
        <v>7509</v>
      </c>
      <c r="O5448" t="s">
        <v>8995</v>
      </c>
      <c r="P5448" t="s">
        <v>9406</v>
      </c>
      <c r="Q5448" t="s">
        <v>2907</v>
      </c>
      <c r="R5448" t="s">
        <v>79</v>
      </c>
      <c r="S5448" t="s">
        <v>24</v>
      </c>
      <c r="T5448" t="s">
        <v>2908</v>
      </c>
      <c r="U5448" t="s">
        <v>43</v>
      </c>
      <c r="V5448" t="s">
        <v>80</v>
      </c>
      <c r="W5448">
        <v>25050</v>
      </c>
      <c r="X5448" t="s">
        <v>81</v>
      </c>
      <c r="Y5448">
        <v>600</v>
      </c>
      <c r="Z5448" t="s">
        <v>8996</v>
      </c>
      <c r="AA5448" t="s">
        <v>9407</v>
      </c>
      <c r="AB5448" t="s">
        <v>90</v>
      </c>
      <c r="AC5448" t="s">
        <v>84</v>
      </c>
      <c r="AD5448">
        <f>_xlfn.XLOOKUP(MIS[[#This Row],[TRADING SYMBOL]],[1]Sheet1!$D:$D,[1]Sheet1!$C:$C)</f>
        <v>160.9</v>
      </c>
      <c r="AE5448">
        <f>MIS[[#This Row],[OrderAverageTradedPrice]]*MIS[[#This Row],[OrderQuantity]]</f>
        <v>111000</v>
      </c>
      <c r="AF5448">
        <f>MIS[[#This Row],[LTP]]*MIS[[#This Row],[OrderQuantity]]</f>
        <v>96540</v>
      </c>
      <c r="AG5448">
        <f>IF(MIS[[#This Row],[OrderSide]]="SELL",MIS[[#This Row],[VALUE]]-MIS[[#This Row],[LIVE_VALUE]],MIS[[#This Row],[LIVE_VALUE]]-MIS[[#This Row],[VALUE]])</f>
        <v>-14460</v>
      </c>
      <c r="AH5448" t="str" cm="1">
        <f t="array" ref="AH5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8" t="str">
        <f>MIS[[#This Row],[TRADING SYMBOL]]</f>
        <v>NIFTY2552225050CE</v>
      </c>
      <c r="AJ5448" t="str">
        <f>IF(RIGHT(MIS[[#This Row],[Main/Hedge]],4)="MAIN","MAIN","HEDGE")</f>
        <v>MAIN</v>
      </c>
      <c r="AK5448" t="str" cm="1">
        <f t="array" ref="AK5448">_xlfn._xlws.FILTER(Table4[Column1],ISNUMBER(SEARCH(Table4[Column1],MIS[[#This Row],[OrderUniqueIdentifier]])),"")</f>
        <v>VWAP</v>
      </c>
    </row>
    <row r="5449" spans="1:37" x14ac:dyDescent="0.25">
      <c r="A5449" t="s">
        <v>1555</v>
      </c>
      <c r="B5449" t="s">
        <v>1648</v>
      </c>
      <c r="C5449" t="s">
        <v>9584</v>
      </c>
      <c r="D5449" t="s">
        <v>72</v>
      </c>
      <c r="E5449" t="s">
        <v>2904</v>
      </c>
      <c r="F5449" t="s">
        <v>73</v>
      </c>
      <c r="G5449" t="s">
        <v>74</v>
      </c>
      <c r="H5449" t="s">
        <v>93</v>
      </c>
      <c r="I5449" t="s">
        <v>76</v>
      </c>
      <c r="J5449" t="s">
        <v>9405</v>
      </c>
      <c r="K5449">
        <v>450</v>
      </c>
      <c r="L5449" t="s">
        <v>77</v>
      </c>
      <c r="M5449" t="s">
        <v>78</v>
      </c>
      <c r="N5449" t="s">
        <v>7509</v>
      </c>
      <c r="O5449" t="s">
        <v>9007</v>
      </c>
      <c r="P5449" t="s">
        <v>9406</v>
      </c>
      <c r="Q5449" t="s">
        <v>2907</v>
      </c>
      <c r="R5449" t="s">
        <v>79</v>
      </c>
      <c r="S5449" t="s">
        <v>24</v>
      </c>
      <c r="T5449" t="s">
        <v>2908</v>
      </c>
      <c r="U5449" t="s">
        <v>43</v>
      </c>
      <c r="V5449" t="s">
        <v>80</v>
      </c>
      <c r="W5449">
        <v>25050</v>
      </c>
      <c r="X5449" t="s">
        <v>81</v>
      </c>
      <c r="Y5449">
        <v>450</v>
      </c>
      <c r="Z5449" t="s">
        <v>9008</v>
      </c>
      <c r="AA5449" t="s">
        <v>9407</v>
      </c>
      <c r="AB5449" t="s">
        <v>90</v>
      </c>
      <c r="AC5449" t="s">
        <v>84</v>
      </c>
      <c r="AD5449">
        <f>_xlfn.XLOOKUP(MIS[[#This Row],[TRADING SYMBOL]],[1]Sheet1!$D:$D,[1]Sheet1!$C:$C)</f>
        <v>160.9</v>
      </c>
      <c r="AE5449">
        <f>MIS[[#This Row],[OrderAverageTradedPrice]]*MIS[[#This Row],[OrderQuantity]]</f>
        <v>83250</v>
      </c>
      <c r="AF5449">
        <f>MIS[[#This Row],[LTP]]*MIS[[#This Row],[OrderQuantity]]</f>
        <v>72405</v>
      </c>
      <c r="AG5449">
        <f>IF(MIS[[#This Row],[OrderSide]]="SELL",MIS[[#This Row],[VALUE]]-MIS[[#This Row],[LIVE_VALUE]],MIS[[#This Row],[LIVE_VALUE]]-MIS[[#This Row],[VALUE]])</f>
        <v>-10845</v>
      </c>
      <c r="AH5449" t="str" cm="1">
        <f t="array" ref="AH5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9" t="str">
        <f>MIS[[#This Row],[TRADING SYMBOL]]</f>
        <v>NIFTY2552225050CE</v>
      </c>
      <c r="AJ5449" t="str">
        <f>IF(RIGHT(MIS[[#This Row],[Main/Hedge]],4)="MAIN","MAIN","HEDGE")</f>
        <v>MAIN</v>
      </c>
      <c r="AK5449" t="str" cm="1">
        <f t="array" ref="AK5449">_xlfn._xlws.FILTER(Table4[Column1],ISNUMBER(SEARCH(Table4[Column1],MIS[[#This Row],[OrderUniqueIdentifier]])),"")</f>
        <v>VWAP</v>
      </c>
    </row>
    <row r="5450" spans="1:37" x14ac:dyDescent="0.25">
      <c r="A5450" t="s">
        <v>1555</v>
      </c>
      <c r="B5450" t="s">
        <v>1657</v>
      </c>
      <c r="C5450" t="s">
        <v>9585</v>
      </c>
      <c r="D5450" t="s">
        <v>72</v>
      </c>
      <c r="E5450" t="s">
        <v>2904</v>
      </c>
      <c r="F5450" t="s">
        <v>73</v>
      </c>
      <c r="G5450" t="s">
        <v>74</v>
      </c>
      <c r="H5450" t="s">
        <v>93</v>
      </c>
      <c r="I5450" t="s">
        <v>76</v>
      </c>
      <c r="J5450" t="s">
        <v>9405</v>
      </c>
      <c r="K5450">
        <v>825</v>
      </c>
      <c r="L5450" t="s">
        <v>77</v>
      </c>
      <c r="M5450" t="s">
        <v>78</v>
      </c>
      <c r="N5450" t="s">
        <v>7509</v>
      </c>
      <c r="O5450" t="s">
        <v>8995</v>
      </c>
      <c r="P5450" t="s">
        <v>9406</v>
      </c>
      <c r="Q5450" t="s">
        <v>2907</v>
      </c>
      <c r="R5450" t="s">
        <v>79</v>
      </c>
      <c r="S5450" t="s">
        <v>24</v>
      </c>
      <c r="T5450" t="s">
        <v>2908</v>
      </c>
      <c r="U5450" t="s">
        <v>43</v>
      </c>
      <c r="V5450" t="s">
        <v>80</v>
      </c>
      <c r="W5450">
        <v>25050</v>
      </c>
      <c r="X5450" t="s">
        <v>81</v>
      </c>
      <c r="Y5450">
        <v>825</v>
      </c>
      <c r="Z5450" t="s">
        <v>8996</v>
      </c>
      <c r="AA5450" t="s">
        <v>9407</v>
      </c>
      <c r="AB5450" t="s">
        <v>90</v>
      </c>
      <c r="AC5450" t="s">
        <v>84</v>
      </c>
      <c r="AD5450">
        <f>_xlfn.XLOOKUP(MIS[[#This Row],[TRADING SYMBOL]],[1]Sheet1!$D:$D,[1]Sheet1!$C:$C)</f>
        <v>160.9</v>
      </c>
      <c r="AE5450">
        <f>MIS[[#This Row],[OrderAverageTradedPrice]]*MIS[[#This Row],[OrderQuantity]]</f>
        <v>152625</v>
      </c>
      <c r="AF5450">
        <f>MIS[[#This Row],[LTP]]*MIS[[#This Row],[OrderQuantity]]</f>
        <v>132742.5</v>
      </c>
      <c r="AG5450">
        <f>IF(MIS[[#This Row],[OrderSide]]="SELL",MIS[[#This Row],[VALUE]]-MIS[[#This Row],[LIVE_VALUE]],MIS[[#This Row],[LIVE_VALUE]]-MIS[[#This Row],[VALUE]])</f>
        <v>-19882.5</v>
      </c>
      <c r="AH5450" t="str" cm="1">
        <f t="array" ref="AH5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0" t="str">
        <f>MIS[[#This Row],[TRADING SYMBOL]]</f>
        <v>NIFTY2552225050CE</v>
      </c>
      <c r="AJ5450" t="str">
        <f>IF(RIGHT(MIS[[#This Row],[Main/Hedge]],4)="MAIN","MAIN","HEDGE")</f>
        <v>MAIN</v>
      </c>
      <c r="AK5450" t="str" cm="1">
        <f t="array" ref="AK5450">_xlfn._xlws.FILTER(Table4[Column1],ISNUMBER(SEARCH(Table4[Column1],MIS[[#This Row],[OrderUniqueIdentifier]])),"")</f>
        <v>VWAP</v>
      </c>
    </row>
    <row r="5451" spans="1:37" x14ac:dyDescent="0.25">
      <c r="A5451" t="s">
        <v>1555</v>
      </c>
      <c r="B5451" t="s">
        <v>1665</v>
      </c>
      <c r="C5451" t="s">
        <v>9586</v>
      </c>
      <c r="D5451" t="s">
        <v>72</v>
      </c>
      <c r="E5451" t="s">
        <v>2904</v>
      </c>
      <c r="F5451" t="s">
        <v>73</v>
      </c>
      <c r="G5451" t="s">
        <v>74</v>
      </c>
      <c r="H5451" t="s">
        <v>93</v>
      </c>
      <c r="I5451" t="s">
        <v>76</v>
      </c>
      <c r="J5451" t="s">
        <v>9405</v>
      </c>
      <c r="K5451">
        <v>150</v>
      </c>
      <c r="L5451" t="s">
        <v>77</v>
      </c>
      <c r="M5451" t="s">
        <v>78</v>
      </c>
      <c r="N5451" t="s">
        <v>9552</v>
      </c>
      <c r="O5451" t="s">
        <v>9115</v>
      </c>
      <c r="P5451" t="s">
        <v>9406</v>
      </c>
      <c r="Q5451" t="s">
        <v>2907</v>
      </c>
      <c r="R5451" t="s">
        <v>79</v>
      </c>
      <c r="S5451" t="s">
        <v>24</v>
      </c>
      <c r="T5451" t="s">
        <v>2908</v>
      </c>
      <c r="U5451" t="s">
        <v>43</v>
      </c>
      <c r="V5451" t="s">
        <v>80</v>
      </c>
      <c r="W5451">
        <v>25050</v>
      </c>
      <c r="X5451" t="s">
        <v>81</v>
      </c>
      <c r="Y5451">
        <v>150</v>
      </c>
      <c r="Z5451" t="s">
        <v>9116</v>
      </c>
      <c r="AA5451" t="s">
        <v>9407</v>
      </c>
      <c r="AB5451" t="s">
        <v>90</v>
      </c>
      <c r="AC5451" t="s">
        <v>84</v>
      </c>
      <c r="AD5451">
        <f>_xlfn.XLOOKUP(MIS[[#This Row],[TRADING SYMBOL]],[1]Sheet1!$D:$D,[1]Sheet1!$C:$C)</f>
        <v>160.9</v>
      </c>
      <c r="AE5451">
        <f>MIS[[#This Row],[OrderAverageTradedPrice]]*MIS[[#This Row],[OrderQuantity]]</f>
        <v>27675</v>
      </c>
      <c r="AF5451">
        <f>MIS[[#This Row],[LTP]]*MIS[[#This Row],[OrderQuantity]]</f>
        <v>24135</v>
      </c>
      <c r="AG5451">
        <f>IF(MIS[[#This Row],[OrderSide]]="SELL",MIS[[#This Row],[VALUE]]-MIS[[#This Row],[LIVE_VALUE]],MIS[[#This Row],[LIVE_VALUE]]-MIS[[#This Row],[VALUE]])</f>
        <v>-3540</v>
      </c>
      <c r="AH5451" t="str" cm="1">
        <f t="array" ref="AH5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1" t="str">
        <f>MIS[[#This Row],[TRADING SYMBOL]]</f>
        <v>NIFTY2552225050CE</v>
      </c>
      <c r="AJ5451" t="str">
        <f>IF(RIGHT(MIS[[#This Row],[Main/Hedge]],4)="MAIN","MAIN","HEDGE")</f>
        <v>MAIN</v>
      </c>
      <c r="AK5451" t="str" cm="1">
        <f t="array" ref="AK5451">_xlfn._xlws.FILTER(Table4[Column1],ISNUMBER(SEARCH(Table4[Column1],MIS[[#This Row],[OrderUniqueIdentifier]])),"")</f>
        <v>VWAP</v>
      </c>
    </row>
    <row r="5452" spans="1:37" x14ac:dyDescent="0.25">
      <c r="A5452" t="s">
        <v>1555</v>
      </c>
      <c r="B5452" t="s">
        <v>1673</v>
      </c>
      <c r="C5452" t="s">
        <v>9587</v>
      </c>
      <c r="D5452" t="s">
        <v>72</v>
      </c>
      <c r="E5452" t="s">
        <v>2904</v>
      </c>
      <c r="F5452" t="s">
        <v>73</v>
      </c>
      <c r="G5452" t="s">
        <v>74</v>
      </c>
      <c r="H5452" t="s">
        <v>93</v>
      </c>
      <c r="I5452" t="s">
        <v>76</v>
      </c>
      <c r="J5452" t="s">
        <v>9405</v>
      </c>
      <c r="K5452">
        <v>75</v>
      </c>
      <c r="L5452" t="s">
        <v>77</v>
      </c>
      <c r="M5452" t="s">
        <v>78</v>
      </c>
      <c r="N5452" t="s">
        <v>6289</v>
      </c>
      <c r="O5452" t="s">
        <v>9115</v>
      </c>
      <c r="P5452" t="s">
        <v>9406</v>
      </c>
      <c r="Q5452" t="s">
        <v>2907</v>
      </c>
      <c r="R5452" t="s">
        <v>79</v>
      </c>
      <c r="S5452" t="s">
        <v>24</v>
      </c>
      <c r="T5452" t="s">
        <v>2908</v>
      </c>
      <c r="U5452" t="s">
        <v>43</v>
      </c>
      <c r="V5452" t="s">
        <v>80</v>
      </c>
      <c r="W5452">
        <v>25050</v>
      </c>
      <c r="X5452" t="s">
        <v>81</v>
      </c>
      <c r="Y5452">
        <v>75</v>
      </c>
      <c r="Z5452" t="s">
        <v>9116</v>
      </c>
      <c r="AA5452" t="s">
        <v>9407</v>
      </c>
      <c r="AB5452" t="s">
        <v>90</v>
      </c>
      <c r="AC5452" t="s">
        <v>84</v>
      </c>
      <c r="AD5452">
        <f>_xlfn.XLOOKUP(MIS[[#This Row],[TRADING SYMBOL]],[1]Sheet1!$D:$D,[1]Sheet1!$C:$C)</f>
        <v>160.9</v>
      </c>
      <c r="AE5452">
        <f>MIS[[#This Row],[OrderAverageTradedPrice]]*MIS[[#This Row],[OrderQuantity]]</f>
        <v>13976.25</v>
      </c>
      <c r="AF5452">
        <f>MIS[[#This Row],[LTP]]*MIS[[#This Row],[OrderQuantity]]</f>
        <v>12067.5</v>
      </c>
      <c r="AG5452">
        <f>IF(MIS[[#This Row],[OrderSide]]="SELL",MIS[[#This Row],[VALUE]]-MIS[[#This Row],[LIVE_VALUE]],MIS[[#This Row],[LIVE_VALUE]]-MIS[[#This Row],[VALUE]])</f>
        <v>-1908.75</v>
      </c>
      <c r="AH5452" t="str" cm="1">
        <f t="array" ref="AH5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2" t="str">
        <f>MIS[[#This Row],[TRADING SYMBOL]]</f>
        <v>NIFTY2552225050CE</v>
      </c>
      <c r="AJ5452" t="str">
        <f>IF(RIGHT(MIS[[#This Row],[Main/Hedge]],4)="MAIN","MAIN","HEDGE")</f>
        <v>MAIN</v>
      </c>
      <c r="AK5452" t="str" cm="1">
        <f t="array" ref="AK5452">_xlfn._xlws.FILTER(Table4[Column1],ISNUMBER(SEARCH(Table4[Column1],MIS[[#This Row],[OrderUniqueIdentifier]])),"")</f>
        <v>VWAP</v>
      </c>
    </row>
    <row r="5453" spans="1:37" x14ac:dyDescent="0.25">
      <c r="A5453" t="s">
        <v>1555</v>
      </c>
      <c r="B5453" t="s">
        <v>1681</v>
      </c>
      <c r="C5453" t="s">
        <v>9588</v>
      </c>
      <c r="D5453" t="s">
        <v>72</v>
      </c>
      <c r="E5453" t="s">
        <v>2904</v>
      </c>
      <c r="F5453" t="s">
        <v>73</v>
      </c>
      <c r="G5453" t="s">
        <v>74</v>
      </c>
      <c r="H5453" t="s">
        <v>93</v>
      </c>
      <c r="I5453" t="s">
        <v>76</v>
      </c>
      <c r="J5453" t="s">
        <v>9405</v>
      </c>
      <c r="K5453">
        <v>75</v>
      </c>
      <c r="L5453" t="s">
        <v>77</v>
      </c>
      <c r="M5453" t="s">
        <v>78</v>
      </c>
      <c r="N5453" t="s">
        <v>5533</v>
      </c>
      <c r="O5453" t="s">
        <v>8999</v>
      </c>
      <c r="P5453" t="s">
        <v>9406</v>
      </c>
      <c r="Q5453" t="s">
        <v>2907</v>
      </c>
      <c r="R5453" t="s">
        <v>79</v>
      </c>
      <c r="S5453" t="s">
        <v>24</v>
      </c>
      <c r="T5453" t="s">
        <v>2908</v>
      </c>
      <c r="U5453" t="s">
        <v>43</v>
      </c>
      <c r="V5453" t="s">
        <v>80</v>
      </c>
      <c r="W5453">
        <v>25050</v>
      </c>
      <c r="X5453" t="s">
        <v>81</v>
      </c>
      <c r="Y5453">
        <v>75</v>
      </c>
      <c r="Z5453" t="s">
        <v>9000</v>
      </c>
      <c r="AA5453" t="s">
        <v>9407</v>
      </c>
      <c r="AB5453" t="s">
        <v>90</v>
      </c>
      <c r="AC5453" t="s">
        <v>84</v>
      </c>
      <c r="AD5453">
        <f>_xlfn.XLOOKUP(MIS[[#This Row],[TRADING SYMBOL]],[1]Sheet1!$D:$D,[1]Sheet1!$C:$C)</f>
        <v>160.9</v>
      </c>
      <c r="AE5453">
        <f>MIS[[#This Row],[OrderAverageTradedPrice]]*MIS[[#This Row],[OrderQuantity]]</f>
        <v>13950</v>
      </c>
      <c r="AF5453">
        <f>MIS[[#This Row],[LTP]]*MIS[[#This Row],[OrderQuantity]]</f>
        <v>12067.5</v>
      </c>
      <c r="AG5453">
        <f>IF(MIS[[#This Row],[OrderSide]]="SELL",MIS[[#This Row],[VALUE]]-MIS[[#This Row],[LIVE_VALUE]],MIS[[#This Row],[LIVE_VALUE]]-MIS[[#This Row],[VALUE]])</f>
        <v>-1882.5</v>
      </c>
      <c r="AH5453" t="str" cm="1">
        <f t="array" ref="AH5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3" t="str">
        <f>MIS[[#This Row],[TRADING SYMBOL]]</f>
        <v>NIFTY2552225050CE</v>
      </c>
      <c r="AJ5453" t="str">
        <f>IF(RIGHT(MIS[[#This Row],[Main/Hedge]],4)="MAIN","MAIN","HEDGE")</f>
        <v>MAIN</v>
      </c>
      <c r="AK5453" t="str" cm="1">
        <f t="array" ref="AK5453">_xlfn._xlws.FILTER(Table4[Column1],ISNUMBER(SEARCH(Table4[Column1],MIS[[#This Row],[OrderUniqueIdentifier]])),"")</f>
        <v>VWAP</v>
      </c>
    </row>
    <row r="5454" spans="1:37" x14ac:dyDescent="0.25">
      <c r="A5454" t="s">
        <v>1555</v>
      </c>
      <c r="B5454" t="s">
        <v>1684</v>
      </c>
      <c r="C5454" t="s">
        <v>9589</v>
      </c>
      <c r="D5454" t="s">
        <v>72</v>
      </c>
      <c r="E5454" t="s">
        <v>2904</v>
      </c>
      <c r="F5454" t="s">
        <v>73</v>
      </c>
      <c r="G5454" t="s">
        <v>74</v>
      </c>
      <c r="H5454" t="s">
        <v>93</v>
      </c>
      <c r="I5454" t="s">
        <v>76</v>
      </c>
      <c r="J5454" t="s">
        <v>9405</v>
      </c>
      <c r="K5454">
        <v>750</v>
      </c>
      <c r="L5454" t="s">
        <v>77</v>
      </c>
      <c r="M5454" t="s">
        <v>78</v>
      </c>
      <c r="N5454" t="s">
        <v>6771</v>
      </c>
      <c r="O5454" t="s">
        <v>9115</v>
      </c>
      <c r="P5454" t="s">
        <v>9406</v>
      </c>
      <c r="Q5454" t="s">
        <v>2907</v>
      </c>
      <c r="R5454" t="s">
        <v>79</v>
      </c>
      <c r="S5454" t="s">
        <v>24</v>
      </c>
      <c r="T5454" t="s">
        <v>2908</v>
      </c>
      <c r="U5454" t="s">
        <v>43</v>
      </c>
      <c r="V5454" t="s">
        <v>80</v>
      </c>
      <c r="W5454">
        <v>25050</v>
      </c>
      <c r="X5454" t="s">
        <v>81</v>
      </c>
      <c r="Y5454">
        <v>750</v>
      </c>
      <c r="Z5454" t="s">
        <v>9116</v>
      </c>
      <c r="AA5454" t="s">
        <v>9407</v>
      </c>
      <c r="AB5454" t="s">
        <v>90</v>
      </c>
      <c r="AC5454" t="s">
        <v>84</v>
      </c>
      <c r="AD5454">
        <f>_xlfn.XLOOKUP(MIS[[#This Row],[TRADING SYMBOL]],[1]Sheet1!$D:$D,[1]Sheet1!$C:$C)</f>
        <v>160.9</v>
      </c>
      <c r="AE5454">
        <f>MIS[[#This Row],[OrderAverageTradedPrice]]*MIS[[#This Row],[OrderQuantity]]</f>
        <v>139687.5</v>
      </c>
      <c r="AF5454">
        <f>MIS[[#This Row],[LTP]]*MIS[[#This Row],[OrderQuantity]]</f>
        <v>120675</v>
      </c>
      <c r="AG5454">
        <f>IF(MIS[[#This Row],[OrderSide]]="SELL",MIS[[#This Row],[VALUE]]-MIS[[#This Row],[LIVE_VALUE]],MIS[[#This Row],[LIVE_VALUE]]-MIS[[#This Row],[VALUE]])</f>
        <v>-19012.5</v>
      </c>
      <c r="AH5454" t="str" cm="1">
        <f t="array" ref="AH5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4" t="str">
        <f>MIS[[#This Row],[TRADING SYMBOL]]</f>
        <v>NIFTY2552225050CE</v>
      </c>
      <c r="AJ5454" t="str">
        <f>IF(RIGHT(MIS[[#This Row],[Main/Hedge]],4)="MAIN","MAIN","HEDGE")</f>
        <v>MAIN</v>
      </c>
      <c r="AK5454" t="str" cm="1">
        <f t="array" ref="AK5454">_xlfn._xlws.FILTER(Table4[Column1],ISNUMBER(SEARCH(Table4[Column1],MIS[[#This Row],[OrderUniqueIdentifier]])),"")</f>
        <v>VWAP</v>
      </c>
    </row>
    <row r="5455" spans="1:37" x14ac:dyDescent="0.25">
      <c r="A5455" t="s">
        <v>378</v>
      </c>
      <c r="B5455" t="s">
        <v>379</v>
      </c>
      <c r="C5455" t="s">
        <v>2981</v>
      </c>
      <c r="D5455" t="s">
        <v>72</v>
      </c>
      <c r="E5455" t="s">
        <v>2904</v>
      </c>
      <c r="F5455" t="s">
        <v>73</v>
      </c>
      <c r="G5455" t="s">
        <v>74</v>
      </c>
      <c r="H5455" t="s">
        <v>93</v>
      </c>
      <c r="I5455" t="s">
        <v>76</v>
      </c>
      <c r="J5455" t="s">
        <v>9405</v>
      </c>
      <c r="K5455">
        <v>300</v>
      </c>
      <c r="L5455" t="s">
        <v>77</v>
      </c>
      <c r="M5455" t="s">
        <v>78</v>
      </c>
      <c r="N5455" t="s">
        <v>5533</v>
      </c>
      <c r="O5455" t="s">
        <v>8999</v>
      </c>
      <c r="P5455" t="s">
        <v>9406</v>
      </c>
      <c r="Q5455" t="s">
        <v>2907</v>
      </c>
      <c r="R5455" t="s">
        <v>79</v>
      </c>
      <c r="S5455" t="s">
        <v>24</v>
      </c>
      <c r="T5455" t="s">
        <v>2908</v>
      </c>
      <c r="U5455" t="s">
        <v>43</v>
      </c>
      <c r="V5455" t="s">
        <v>80</v>
      </c>
      <c r="W5455">
        <v>25050</v>
      </c>
      <c r="X5455" t="s">
        <v>81</v>
      </c>
      <c r="Y5455">
        <v>300</v>
      </c>
      <c r="Z5455" t="s">
        <v>9000</v>
      </c>
      <c r="AA5455" t="s">
        <v>9407</v>
      </c>
      <c r="AB5455" t="s">
        <v>90</v>
      </c>
      <c r="AC5455" t="s">
        <v>84</v>
      </c>
      <c r="AD5455">
        <f>_xlfn.XLOOKUP(MIS[[#This Row],[TRADING SYMBOL]],[1]Sheet1!$D:$D,[1]Sheet1!$C:$C)</f>
        <v>160.9</v>
      </c>
      <c r="AE5455">
        <f>MIS[[#This Row],[OrderAverageTradedPrice]]*MIS[[#This Row],[OrderQuantity]]</f>
        <v>55800</v>
      </c>
      <c r="AF5455">
        <f>MIS[[#This Row],[LTP]]*MIS[[#This Row],[OrderQuantity]]</f>
        <v>48270</v>
      </c>
      <c r="AG5455">
        <f>IF(MIS[[#This Row],[OrderSide]]="SELL",MIS[[#This Row],[VALUE]]-MIS[[#This Row],[LIVE_VALUE]],MIS[[#This Row],[LIVE_VALUE]]-MIS[[#This Row],[VALUE]])</f>
        <v>-7530</v>
      </c>
      <c r="AH5455" t="str" cm="1">
        <f t="array" ref="AH5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5" t="str">
        <f>MIS[[#This Row],[TRADING SYMBOL]]</f>
        <v>NIFTY2552225050CE</v>
      </c>
      <c r="AJ5455" t="str">
        <f>IF(RIGHT(MIS[[#This Row],[Main/Hedge]],4)="MAIN","MAIN","HEDGE")</f>
        <v>MAIN</v>
      </c>
      <c r="AK5455" t="str" cm="1">
        <f t="array" ref="AK5455">_xlfn._xlws.FILTER(Table4[Column1],ISNUMBER(SEARCH(Table4[Column1],MIS[[#This Row],[OrderUniqueIdentifier]])),"")</f>
        <v>VWAP</v>
      </c>
    </row>
    <row r="5456" spans="1:37" x14ac:dyDescent="0.25">
      <c r="A5456" t="s">
        <v>1702</v>
      </c>
      <c r="B5456" t="s">
        <v>1703</v>
      </c>
      <c r="C5456" t="s">
        <v>9590</v>
      </c>
      <c r="D5456" t="s">
        <v>72</v>
      </c>
      <c r="E5456" t="s">
        <v>2904</v>
      </c>
      <c r="F5456" t="s">
        <v>73</v>
      </c>
      <c r="G5456" t="s">
        <v>74</v>
      </c>
      <c r="H5456" t="s">
        <v>93</v>
      </c>
      <c r="I5456" t="s">
        <v>76</v>
      </c>
      <c r="J5456" t="s">
        <v>9405</v>
      </c>
      <c r="K5456">
        <v>1275</v>
      </c>
      <c r="L5456" t="s">
        <v>77</v>
      </c>
      <c r="M5456" t="s">
        <v>78</v>
      </c>
      <c r="N5456" t="s">
        <v>5533</v>
      </c>
      <c r="O5456" t="s">
        <v>8999</v>
      </c>
      <c r="P5456" t="s">
        <v>9406</v>
      </c>
      <c r="Q5456" t="s">
        <v>2907</v>
      </c>
      <c r="R5456" t="s">
        <v>79</v>
      </c>
      <c r="S5456" t="s">
        <v>24</v>
      </c>
      <c r="T5456" t="s">
        <v>2908</v>
      </c>
      <c r="U5456" t="s">
        <v>43</v>
      </c>
      <c r="V5456" t="s">
        <v>80</v>
      </c>
      <c r="W5456">
        <v>25050</v>
      </c>
      <c r="X5456" t="s">
        <v>81</v>
      </c>
      <c r="Y5456">
        <v>1275</v>
      </c>
      <c r="Z5456" t="s">
        <v>9000</v>
      </c>
      <c r="AA5456" t="s">
        <v>9407</v>
      </c>
      <c r="AB5456" t="s">
        <v>90</v>
      </c>
      <c r="AC5456" t="s">
        <v>84</v>
      </c>
      <c r="AD5456">
        <f>_xlfn.XLOOKUP(MIS[[#This Row],[TRADING SYMBOL]],[1]Sheet1!$D:$D,[1]Sheet1!$C:$C)</f>
        <v>160.9</v>
      </c>
      <c r="AE5456">
        <f>MIS[[#This Row],[OrderAverageTradedPrice]]*MIS[[#This Row],[OrderQuantity]]</f>
        <v>237150</v>
      </c>
      <c r="AF5456">
        <f>MIS[[#This Row],[LTP]]*MIS[[#This Row],[OrderQuantity]]</f>
        <v>205147.5</v>
      </c>
      <c r="AG5456">
        <f>IF(MIS[[#This Row],[OrderSide]]="SELL",MIS[[#This Row],[VALUE]]-MIS[[#This Row],[LIVE_VALUE]],MIS[[#This Row],[LIVE_VALUE]]-MIS[[#This Row],[VALUE]])</f>
        <v>-32002.5</v>
      </c>
      <c r="AH5456" t="str" cm="1">
        <f t="array" ref="AH5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6" t="str">
        <f>MIS[[#This Row],[TRADING SYMBOL]]</f>
        <v>NIFTY2552225050CE</v>
      </c>
      <c r="AJ5456" t="str">
        <f>IF(RIGHT(MIS[[#This Row],[Main/Hedge]],4)="MAIN","MAIN","HEDGE")</f>
        <v>MAIN</v>
      </c>
      <c r="AK5456" t="str" cm="1">
        <f t="array" ref="AK5456">_xlfn._xlws.FILTER(Table4[Column1],ISNUMBER(SEARCH(Table4[Column1],MIS[[#This Row],[OrderUniqueIdentifier]])),"")</f>
        <v>VWAP</v>
      </c>
    </row>
    <row r="5457" spans="1:37" x14ac:dyDescent="0.25">
      <c r="A5457" t="s">
        <v>71</v>
      </c>
      <c r="B5457" t="s">
        <v>696</v>
      </c>
      <c r="C5457" t="s">
        <v>9748</v>
      </c>
      <c r="D5457" t="s">
        <v>72</v>
      </c>
      <c r="E5457" t="s">
        <v>2904</v>
      </c>
      <c r="F5457" t="s">
        <v>73</v>
      </c>
      <c r="G5457" t="s">
        <v>89</v>
      </c>
      <c r="H5457" t="s">
        <v>75</v>
      </c>
      <c r="I5457" t="s">
        <v>76</v>
      </c>
      <c r="J5457" t="s">
        <v>77</v>
      </c>
      <c r="K5457">
        <v>675</v>
      </c>
      <c r="L5457" t="s">
        <v>77</v>
      </c>
      <c r="M5457" t="s">
        <v>78</v>
      </c>
      <c r="N5457" t="s">
        <v>9749</v>
      </c>
      <c r="O5457" t="s">
        <v>9624</v>
      </c>
      <c r="P5457" t="s">
        <v>9624</v>
      </c>
      <c r="Q5457" t="s">
        <v>2907</v>
      </c>
      <c r="R5457" t="s">
        <v>79</v>
      </c>
      <c r="S5457" t="s">
        <v>24</v>
      </c>
      <c r="T5457" t="s">
        <v>2908</v>
      </c>
      <c r="U5457" t="s">
        <v>43</v>
      </c>
      <c r="V5457" t="s">
        <v>80</v>
      </c>
      <c r="W5457">
        <v>25050</v>
      </c>
      <c r="X5457" t="s">
        <v>81</v>
      </c>
      <c r="Y5457">
        <v>-675</v>
      </c>
      <c r="Z5457" t="s">
        <v>9625</v>
      </c>
      <c r="AA5457" t="s">
        <v>9625</v>
      </c>
      <c r="AB5457" t="s">
        <v>90</v>
      </c>
      <c r="AC5457" t="s">
        <v>171</v>
      </c>
      <c r="AD5457">
        <f>_xlfn.XLOOKUP(MIS[[#This Row],[TRADING SYMBOL]],[1]Sheet1!$D:$D,[1]Sheet1!$C:$C)</f>
        <v>160.9</v>
      </c>
      <c r="AE5457">
        <f>MIS[[#This Row],[OrderAverageTradedPrice]]*MIS[[#This Row],[OrderQuantity]]</f>
        <v>107748.74999999948</v>
      </c>
      <c r="AF5457">
        <f>MIS[[#This Row],[LTP]]*MIS[[#This Row],[OrderQuantity]]</f>
        <v>108607.5</v>
      </c>
      <c r="AG5457">
        <f>IF(MIS[[#This Row],[OrderSide]]="SELL",MIS[[#This Row],[VALUE]]-MIS[[#This Row],[LIVE_VALUE]],MIS[[#This Row],[LIVE_VALUE]]-MIS[[#This Row],[VALUE]])</f>
        <v>-858.75000000052387</v>
      </c>
      <c r="AH5457" t="str" cm="1">
        <f t="array" ref="AH5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7" t="str">
        <f>MIS[[#This Row],[TRADING SYMBOL]]</f>
        <v>NIFTY2552225050CE</v>
      </c>
      <c r="AJ5457" t="str">
        <f>IF(RIGHT(MIS[[#This Row],[Main/Hedge]],4)="MAIN","MAIN","HEDGE")</f>
        <v>MAIN</v>
      </c>
      <c r="AK5457" t="str" cm="1">
        <f t="array" ref="AK5457">_xlfn._xlws.FILTER(Table4[Column1],ISNUMBER(SEARCH(Table4[Column1],MIS[[#This Row],[OrderUniqueIdentifier]])),"")</f>
        <v>VWAP</v>
      </c>
    </row>
    <row r="5458" spans="1:37" x14ac:dyDescent="0.25">
      <c r="A5458" t="s">
        <v>71</v>
      </c>
      <c r="B5458" t="s">
        <v>1061</v>
      </c>
      <c r="C5458" t="s">
        <v>9667</v>
      </c>
      <c r="D5458" t="s">
        <v>72</v>
      </c>
      <c r="E5458" t="s">
        <v>2904</v>
      </c>
      <c r="F5458" t="s">
        <v>73</v>
      </c>
      <c r="G5458" t="s">
        <v>89</v>
      </c>
      <c r="H5458" t="s">
        <v>75</v>
      </c>
      <c r="I5458" t="s">
        <v>76</v>
      </c>
      <c r="J5458" t="s">
        <v>77</v>
      </c>
      <c r="K5458">
        <v>225</v>
      </c>
      <c r="L5458" t="s">
        <v>77</v>
      </c>
      <c r="M5458" t="s">
        <v>78</v>
      </c>
      <c r="N5458" t="s">
        <v>9668</v>
      </c>
      <c r="O5458" t="s">
        <v>9624</v>
      </c>
      <c r="P5458" t="s">
        <v>9624</v>
      </c>
      <c r="Q5458" t="s">
        <v>2907</v>
      </c>
      <c r="R5458" t="s">
        <v>79</v>
      </c>
      <c r="S5458" t="s">
        <v>24</v>
      </c>
      <c r="T5458" t="s">
        <v>2908</v>
      </c>
      <c r="U5458" t="s">
        <v>43</v>
      </c>
      <c r="V5458" t="s">
        <v>80</v>
      </c>
      <c r="W5458">
        <v>25050</v>
      </c>
      <c r="X5458" t="s">
        <v>81</v>
      </c>
      <c r="Y5458">
        <v>-225</v>
      </c>
      <c r="Z5458" t="s">
        <v>9625</v>
      </c>
      <c r="AA5458" t="s">
        <v>9625</v>
      </c>
      <c r="AB5458" t="s">
        <v>90</v>
      </c>
      <c r="AC5458" t="s">
        <v>171</v>
      </c>
      <c r="AD5458">
        <f>_xlfn.XLOOKUP(MIS[[#This Row],[TRADING SYMBOL]],[1]Sheet1!$D:$D,[1]Sheet1!$C:$C)</f>
        <v>160.9</v>
      </c>
      <c r="AE5458">
        <f>MIS[[#This Row],[OrderAverageTradedPrice]]*MIS[[#This Row],[OrderQuantity]]</f>
        <v>35910</v>
      </c>
      <c r="AF5458">
        <f>MIS[[#This Row],[LTP]]*MIS[[#This Row],[OrderQuantity]]</f>
        <v>36202.5</v>
      </c>
      <c r="AG5458">
        <f>IF(MIS[[#This Row],[OrderSide]]="SELL",MIS[[#This Row],[VALUE]]-MIS[[#This Row],[LIVE_VALUE]],MIS[[#This Row],[LIVE_VALUE]]-MIS[[#This Row],[VALUE]])</f>
        <v>-292.5</v>
      </c>
      <c r="AH5458" t="str" cm="1">
        <f t="array" ref="AH5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8" t="str">
        <f>MIS[[#This Row],[TRADING SYMBOL]]</f>
        <v>NIFTY2552225050CE</v>
      </c>
      <c r="AJ5458" t="str">
        <f>IF(RIGHT(MIS[[#This Row],[Main/Hedge]],4)="MAIN","MAIN","HEDGE")</f>
        <v>MAIN</v>
      </c>
      <c r="AK5458" t="str" cm="1">
        <f t="array" ref="AK5458">_xlfn._xlws.FILTER(Table4[Column1],ISNUMBER(SEARCH(Table4[Column1],MIS[[#This Row],[OrderUniqueIdentifier]])),"")</f>
        <v>VWAP</v>
      </c>
    </row>
    <row r="5459" spans="1:37" x14ac:dyDescent="0.25">
      <c r="A5459" t="s">
        <v>71</v>
      </c>
      <c r="B5459" t="s">
        <v>1127</v>
      </c>
      <c r="C5459" t="s">
        <v>9678</v>
      </c>
      <c r="D5459" t="s">
        <v>72</v>
      </c>
      <c r="E5459" t="s">
        <v>2904</v>
      </c>
      <c r="F5459" t="s">
        <v>73</v>
      </c>
      <c r="G5459" t="s">
        <v>89</v>
      </c>
      <c r="H5459" t="s">
        <v>75</v>
      </c>
      <c r="I5459" t="s">
        <v>76</v>
      </c>
      <c r="J5459" t="s">
        <v>77</v>
      </c>
      <c r="K5459">
        <v>75</v>
      </c>
      <c r="L5459" t="s">
        <v>77</v>
      </c>
      <c r="M5459" t="s">
        <v>78</v>
      </c>
      <c r="N5459" t="s">
        <v>9623</v>
      </c>
      <c r="O5459" t="s">
        <v>9624</v>
      </c>
      <c r="P5459" t="s">
        <v>9624</v>
      </c>
      <c r="Q5459" t="s">
        <v>2907</v>
      </c>
      <c r="R5459" t="s">
        <v>79</v>
      </c>
      <c r="S5459" t="s">
        <v>24</v>
      </c>
      <c r="T5459" t="s">
        <v>2908</v>
      </c>
      <c r="U5459" t="s">
        <v>43</v>
      </c>
      <c r="V5459" t="s">
        <v>80</v>
      </c>
      <c r="W5459">
        <v>25050</v>
      </c>
      <c r="X5459" t="s">
        <v>81</v>
      </c>
      <c r="Y5459">
        <v>-75</v>
      </c>
      <c r="Z5459" t="s">
        <v>9625</v>
      </c>
      <c r="AA5459" t="s">
        <v>9625</v>
      </c>
      <c r="AB5459" t="s">
        <v>90</v>
      </c>
      <c r="AC5459" t="s">
        <v>171</v>
      </c>
      <c r="AD5459">
        <f>_xlfn.XLOOKUP(MIS[[#This Row],[TRADING SYMBOL]],[1]Sheet1!$D:$D,[1]Sheet1!$C:$C)</f>
        <v>160.9</v>
      </c>
      <c r="AE5459">
        <f>MIS[[#This Row],[OrderAverageTradedPrice]]*MIS[[#This Row],[OrderQuantity]]</f>
        <v>11981.25</v>
      </c>
      <c r="AF5459">
        <f>MIS[[#This Row],[LTP]]*MIS[[#This Row],[OrderQuantity]]</f>
        <v>12067.5</v>
      </c>
      <c r="AG5459">
        <f>IF(MIS[[#This Row],[OrderSide]]="SELL",MIS[[#This Row],[VALUE]]-MIS[[#This Row],[LIVE_VALUE]],MIS[[#This Row],[LIVE_VALUE]]-MIS[[#This Row],[VALUE]])</f>
        <v>-86.25</v>
      </c>
      <c r="AH5459" t="str" cm="1">
        <f t="array" ref="AH5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9" t="str">
        <f>MIS[[#This Row],[TRADING SYMBOL]]</f>
        <v>NIFTY2552225050CE</v>
      </c>
      <c r="AJ5459" t="str">
        <f>IF(RIGHT(MIS[[#This Row],[Main/Hedge]],4)="MAIN","MAIN","HEDGE")</f>
        <v>MAIN</v>
      </c>
      <c r="AK5459" t="str" cm="1">
        <f t="array" ref="AK5459">_xlfn._xlws.FILTER(Table4[Column1],ISNUMBER(SEARCH(Table4[Column1],MIS[[#This Row],[OrderUniqueIdentifier]])),"")</f>
        <v>VWAP</v>
      </c>
    </row>
    <row r="5460" spans="1:37" x14ac:dyDescent="0.25">
      <c r="A5460" t="s">
        <v>71</v>
      </c>
      <c r="B5460" t="s">
        <v>491</v>
      </c>
      <c r="C5460" t="s">
        <v>9735</v>
      </c>
      <c r="D5460" t="s">
        <v>72</v>
      </c>
      <c r="E5460" t="s">
        <v>2904</v>
      </c>
      <c r="F5460" t="s">
        <v>73</v>
      </c>
      <c r="G5460" t="s">
        <v>89</v>
      </c>
      <c r="H5460" t="s">
        <v>75</v>
      </c>
      <c r="I5460" t="s">
        <v>76</v>
      </c>
      <c r="J5460" t="s">
        <v>77</v>
      </c>
      <c r="K5460">
        <v>675</v>
      </c>
      <c r="L5460" t="s">
        <v>77</v>
      </c>
      <c r="M5460" t="s">
        <v>78</v>
      </c>
      <c r="N5460" t="s">
        <v>9736</v>
      </c>
      <c r="O5460" t="s">
        <v>9611</v>
      </c>
      <c r="P5460" t="s">
        <v>9611</v>
      </c>
      <c r="Q5460" t="s">
        <v>2907</v>
      </c>
      <c r="R5460" t="s">
        <v>79</v>
      </c>
      <c r="S5460" t="s">
        <v>24</v>
      </c>
      <c r="T5460" t="s">
        <v>2908</v>
      </c>
      <c r="U5460" t="s">
        <v>43</v>
      </c>
      <c r="V5460" t="s">
        <v>80</v>
      </c>
      <c r="W5460">
        <v>25050</v>
      </c>
      <c r="X5460" t="s">
        <v>81</v>
      </c>
      <c r="Y5460">
        <v>-675</v>
      </c>
      <c r="Z5460" t="s">
        <v>9612</v>
      </c>
      <c r="AA5460" t="s">
        <v>9612</v>
      </c>
      <c r="AB5460" t="s">
        <v>90</v>
      </c>
      <c r="AC5460" t="s">
        <v>171</v>
      </c>
      <c r="AD5460">
        <f>_xlfn.XLOOKUP(MIS[[#This Row],[TRADING SYMBOL]],[1]Sheet1!$D:$D,[1]Sheet1!$C:$C)</f>
        <v>160.9</v>
      </c>
      <c r="AE5460">
        <f>MIS[[#This Row],[OrderAverageTradedPrice]]*MIS[[#This Row],[OrderQuantity]]</f>
        <v>108251.24999999985</v>
      </c>
      <c r="AF5460">
        <f>MIS[[#This Row],[LTP]]*MIS[[#This Row],[OrderQuantity]]</f>
        <v>108607.5</v>
      </c>
      <c r="AG5460">
        <f>IF(MIS[[#This Row],[OrderSide]]="SELL",MIS[[#This Row],[VALUE]]-MIS[[#This Row],[LIVE_VALUE]],MIS[[#This Row],[LIVE_VALUE]]-MIS[[#This Row],[VALUE]])</f>
        <v>-356.25000000014552</v>
      </c>
      <c r="AH5460" t="str" cm="1">
        <f t="array" ref="AH5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0" t="str">
        <f>MIS[[#This Row],[TRADING SYMBOL]]</f>
        <v>NIFTY2552225050CE</v>
      </c>
      <c r="AJ5460" t="str">
        <f>IF(RIGHT(MIS[[#This Row],[Main/Hedge]],4)="MAIN","MAIN","HEDGE")</f>
        <v>MAIN</v>
      </c>
      <c r="AK5460" t="str" cm="1">
        <f t="array" ref="AK5460">_xlfn._xlws.FILTER(Table4[Column1],ISNUMBER(SEARCH(Table4[Column1],MIS[[#This Row],[OrderUniqueIdentifier]])),"")</f>
        <v>VWAP</v>
      </c>
    </row>
    <row r="5461" spans="1:37" x14ac:dyDescent="0.25">
      <c r="A5461" t="s">
        <v>71</v>
      </c>
      <c r="B5461" t="s">
        <v>584</v>
      </c>
      <c r="C5461" t="s">
        <v>9740</v>
      </c>
      <c r="D5461" t="s">
        <v>72</v>
      </c>
      <c r="E5461" t="s">
        <v>2904</v>
      </c>
      <c r="F5461" t="s">
        <v>73</v>
      </c>
      <c r="G5461" t="s">
        <v>89</v>
      </c>
      <c r="H5461" t="s">
        <v>75</v>
      </c>
      <c r="I5461" t="s">
        <v>76</v>
      </c>
      <c r="J5461" t="s">
        <v>77</v>
      </c>
      <c r="K5461">
        <v>150</v>
      </c>
      <c r="L5461" t="s">
        <v>77</v>
      </c>
      <c r="M5461" t="s">
        <v>78</v>
      </c>
      <c r="N5461" t="s">
        <v>9618</v>
      </c>
      <c r="O5461" t="s">
        <v>9611</v>
      </c>
      <c r="P5461" t="s">
        <v>9611</v>
      </c>
      <c r="Q5461" t="s">
        <v>2907</v>
      </c>
      <c r="R5461" t="s">
        <v>79</v>
      </c>
      <c r="S5461" t="s">
        <v>24</v>
      </c>
      <c r="T5461" t="s">
        <v>2908</v>
      </c>
      <c r="U5461" t="s">
        <v>43</v>
      </c>
      <c r="V5461" t="s">
        <v>80</v>
      </c>
      <c r="W5461">
        <v>25050</v>
      </c>
      <c r="X5461" t="s">
        <v>81</v>
      </c>
      <c r="Y5461">
        <v>-150</v>
      </c>
      <c r="Z5461" t="s">
        <v>9612</v>
      </c>
      <c r="AA5461" t="s">
        <v>9612</v>
      </c>
      <c r="AB5461" t="s">
        <v>90</v>
      </c>
      <c r="AC5461" t="s">
        <v>171</v>
      </c>
      <c r="AD5461">
        <f>_xlfn.XLOOKUP(MIS[[#This Row],[TRADING SYMBOL]],[1]Sheet1!$D:$D,[1]Sheet1!$C:$C)</f>
        <v>160.9</v>
      </c>
      <c r="AE5461">
        <f>MIS[[#This Row],[OrderAverageTradedPrice]]*MIS[[#This Row],[OrderQuantity]]</f>
        <v>24052.5</v>
      </c>
      <c r="AF5461">
        <f>MIS[[#This Row],[LTP]]*MIS[[#This Row],[OrderQuantity]]</f>
        <v>24135</v>
      </c>
      <c r="AG5461">
        <f>IF(MIS[[#This Row],[OrderSide]]="SELL",MIS[[#This Row],[VALUE]]-MIS[[#This Row],[LIVE_VALUE]],MIS[[#This Row],[LIVE_VALUE]]-MIS[[#This Row],[VALUE]])</f>
        <v>-82.5</v>
      </c>
      <c r="AH5461" t="str" cm="1">
        <f t="array" ref="AH5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1" t="str">
        <f>MIS[[#This Row],[TRADING SYMBOL]]</f>
        <v>NIFTY2552225050CE</v>
      </c>
      <c r="AJ5461" t="str">
        <f>IF(RIGHT(MIS[[#This Row],[Main/Hedge]],4)="MAIN","MAIN","HEDGE")</f>
        <v>MAIN</v>
      </c>
      <c r="AK5461" t="str" cm="1">
        <f t="array" ref="AK5461">_xlfn._xlws.FILTER(Table4[Column1],ISNUMBER(SEARCH(Table4[Column1],MIS[[#This Row],[OrderUniqueIdentifier]])),"")</f>
        <v>VWAP</v>
      </c>
    </row>
    <row r="5462" spans="1:37" x14ac:dyDescent="0.25">
      <c r="A5462" t="s">
        <v>71</v>
      </c>
      <c r="B5462" t="s">
        <v>593</v>
      </c>
      <c r="C5462" t="s">
        <v>9609</v>
      </c>
      <c r="D5462" t="s">
        <v>72</v>
      </c>
      <c r="E5462" t="s">
        <v>2904</v>
      </c>
      <c r="F5462" t="s">
        <v>73</v>
      </c>
      <c r="G5462" t="s">
        <v>89</v>
      </c>
      <c r="H5462" t="s">
        <v>75</v>
      </c>
      <c r="I5462" t="s">
        <v>76</v>
      </c>
      <c r="J5462" t="s">
        <v>77</v>
      </c>
      <c r="K5462">
        <v>75</v>
      </c>
      <c r="L5462" t="s">
        <v>77</v>
      </c>
      <c r="M5462" t="s">
        <v>78</v>
      </c>
      <c r="N5462" t="s">
        <v>9610</v>
      </c>
      <c r="O5462" t="s">
        <v>9611</v>
      </c>
      <c r="P5462" t="s">
        <v>9611</v>
      </c>
      <c r="Q5462" t="s">
        <v>2907</v>
      </c>
      <c r="R5462" t="s">
        <v>79</v>
      </c>
      <c r="S5462" t="s">
        <v>24</v>
      </c>
      <c r="T5462" t="s">
        <v>2908</v>
      </c>
      <c r="U5462" t="s">
        <v>43</v>
      </c>
      <c r="V5462" t="s">
        <v>80</v>
      </c>
      <c r="W5462">
        <v>25050</v>
      </c>
      <c r="X5462" t="s">
        <v>81</v>
      </c>
      <c r="Y5462">
        <v>-75</v>
      </c>
      <c r="Z5462" t="s">
        <v>9612</v>
      </c>
      <c r="AA5462" t="s">
        <v>9612</v>
      </c>
      <c r="AB5462" t="s">
        <v>90</v>
      </c>
      <c r="AC5462" t="s">
        <v>171</v>
      </c>
      <c r="AD5462">
        <f>_xlfn.XLOOKUP(MIS[[#This Row],[TRADING SYMBOL]],[1]Sheet1!$D:$D,[1]Sheet1!$C:$C)</f>
        <v>160.9</v>
      </c>
      <c r="AE5462">
        <f>MIS[[#This Row],[OrderAverageTradedPrice]]*MIS[[#This Row],[OrderQuantity]]</f>
        <v>12015</v>
      </c>
      <c r="AF5462">
        <f>MIS[[#This Row],[LTP]]*MIS[[#This Row],[OrderQuantity]]</f>
        <v>12067.5</v>
      </c>
      <c r="AG5462">
        <f>IF(MIS[[#This Row],[OrderSide]]="SELL",MIS[[#This Row],[VALUE]]-MIS[[#This Row],[LIVE_VALUE]],MIS[[#This Row],[LIVE_VALUE]]-MIS[[#This Row],[VALUE]])</f>
        <v>-52.5</v>
      </c>
      <c r="AH5462" t="str" cm="1">
        <f t="array" ref="AH5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2" t="str">
        <f>MIS[[#This Row],[TRADING SYMBOL]]</f>
        <v>NIFTY2552225050CE</v>
      </c>
      <c r="AJ5462" t="str">
        <f>IF(RIGHT(MIS[[#This Row],[Main/Hedge]],4)="MAIN","MAIN","HEDGE")</f>
        <v>MAIN</v>
      </c>
      <c r="AK5462" t="str" cm="1">
        <f t="array" ref="AK5462">_xlfn._xlws.FILTER(Table4[Column1],ISNUMBER(SEARCH(Table4[Column1],MIS[[#This Row],[OrderUniqueIdentifier]])),"")</f>
        <v>VWAP</v>
      </c>
    </row>
    <row r="5463" spans="1:37" x14ac:dyDescent="0.25">
      <c r="A5463" t="s">
        <v>71</v>
      </c>
      <c r="B5463" t="s">
        <v>602</v>
      </c>
      <c r="C5463" t="s">
        <v>9613</v>
      </c>
      <c r="D5463" t="s">
        <v>72</v>
      </c>
      <c r="E5463" t="s">
        <v>2904</v>
      </c>
      <c r="F5463" t="s">
        <v>73</v>
      </c>
      <c r="G5463" t="s">
        <v>89</v>
      </c>
      <c r="H5463" t="s">
        <v>75</v>
      </c>
      <c r="I5463" t="s">
        <v>76</v>
      </c>
      <c r="J5463" t="s">
        <v>77</v>
      </c>
      <c r="K5463">
        <v>225</v>
      </c>
      <c r="L5463" t="s">
        <v>77</v>
      </c>
      <c r="M5463" t="s">
        <v>78</v>
      </c>
      <c r="N5463" t="s">
        <v>9614</v>
      </c>
      <c r="O5463" t="s">
        <v>9611</v>
      </c>
      <c r="P5463" t="s">
        <v>9611</v>
      </c>
      <c r="Q5463" t="s">
        <v>2907</v>
      </c>
      <c r="R5463" t="s">
        <v>79</v>
      </c>
      <c r="S5463" t="s">
        <v>24</v>
      </c>
      <c r="T5463" t="s">
        <v>2908</v>
      </c>
      <c r="U5463" t="s">
        <v>43</v>
      </c>
      <c r="V5463" t="s">
        <v>80</v>
      </c>
      <c r="W5463">
        <v>25050</v>
      </c>
      <c r="X5463" t="s">
        <v>81</v>
      </c>
      <c r="Y5463">
        <v>-225</v>
      </c>
      <c r="Z5463" t="s">
        <v>9612</v>
      </c>
      <c r="AA5463" t="s">
        <v>9612</v>
      </c>
      <c r="AB5463" t="s">
        <v>90</v>
      </c>
      <c r="AC5463" t="s">
        <v>171</v>
      </c>
      <c r="AD5463">
        <f>_xlfn.XLOOKUP(MIS[[#This Row],[TRADING SYMBOL]],[1]Sheet1!$D:$D,[1]Sheet1!$C:$C)</f>
        <v>160.9</v>
      </c>
      <c r="AE5463">
        <f>MIS[[#This Row],[OrderAverageTradedPrice]]*MIS[[#This Row],[OrderQuantity]]</f>
        <v>36056.25</v>
      </c>
      <c r="AF5463">
        <f>MIS[[#This Row],[LTP]]*MIS[[#This Row],[OrderQuantity]]</f>
        <v>36202.5</v>
      </c>
      <c r="AG5463">
        <f>IF(MIS[[#This Row],[OrderSide]]="SELL",MIS[[#This Row],[VALUE]]-MIS[[#This Row],[LIVE_VALUE]],MIS[[#This Row],[LIVE_VALUE]]-MIS[[#This Row],[VALUE]])</f>
        <v>-146.25</v>
      </c>
      <c r="AH5463" t="str" cm="1">
        <f t="array" ref="AH5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3" t="str">
        <f>MIS[[#This Row],[TRADING SYMBOL]]</f>
        <v>NIFTY2552225050CE</v>
      </c>
      <c r="AJ5463" t="str">
        <f>IF(RIGHT(MIS[[#This Row],[Main/Hedge]],4)="MAIN","MAIN","HEDGE")</f>
        <v>MAIN</v>
      </c>
      <c r="AK5463" t="str" cm="1">
        <f t="array" ref="AK5463">_xlfn._xlws.FILTER(Table4[Column1],ISNUMBER(SEARCH(Table4[Column1],MIS[[#This Row],[OrderUniqueIdentifier]])),"")</f>
        <v>VWAP</v>
      </c>
    </row>
    <row r="5464" spans="1:37" x14ac:dyDescent="0.25">
      <c r="A5464" t="s">
        <v>71</v>
      </c>
      <c r="B5464" t="s">
        <v>642</v>
      </c>
      <c r="C5464" t="s">
        <v>9743</v>
      </c>
      <c r="D5464" t="s">
        <v>72</v>
      </c>
      <c r="E5464" t="s">
        <v>2904</v>
      </c>
      <c r="F5464" t="s">
        <v>73</v>
      </c>
      <c r="G5464" t="s">
        <v>89</v>
      </c>
      <c r="H5464" t="s">
        <v>75</v>
      </c>
      <c r="I5464" t="s">
        <v>76</v>
      </c>
      <c r="J5464" t="s">
        <v>77</v>
      </c>
      <c r="K5464">
        <v>1050</v>
      </c>
      <c r="L5464" t="s">
        <v>77</v>
      </c>
      <c r="M5464" t="s">
        <v>78</v>
      </c>
      <c r="N5464" t="s">
        <v>9744</v>
      </c>
      <c r="O5464" t="s">
        <v>9611</v>
      </c>
      <c r="P5464" t="s">
        <v>9611</v>
      </c>
      <c r="Q5464" t="s">
        <v>2907</v>
      </c>
      <c r="R5464" t="s">
        <v>79</v>
      </c>
      <c r="S5464" t="s">
        <v>24</v>
      </c>
      <c r="T5464" t="s">
        <v>2908</v>
      </c>
      <c r="U5464" t="s">
        <v>43</v>
      </c>
      <c r="V5464" t="s">
        <v>80</v>
      </c>
      <c r="W5464">
        <v>25050</v>
      </c>
      <c r="X5464" t="s">
        <v>81</v>
      </c>
      <c r="Y5464">
        <v>-1050</v>
      </c>
      <c r="Z5464" t="s">
        <v>9612</v>
      </c>
      <c r="AA5464" t="s">
        <v>9612</v>
      </c>
      <c r="AB5464" t="s">
        <v>90</v>
      </c>
      <c r="AC5464" t="s">
        <v>171</v>
      </c>
      <c r="AD5464">
        <f>_xlfn.XLOOKUP(MIS[[#This Row],[TRADING SYMBOL]],[1]Sheet1!$D:$D,[1]Sheet1!$C:$C)</f>
        <v>160.9</v>
      </c>
      <c r="AE5464">
        <f>MIS[[#This Row],[OrderAverageTradedPrice]]*MIS[[#This Row],[OrderQuantity]]</f>
        <v>167984.99999999971</v>
      </c>
      <c r="AF5464">
        <f>MIS[[#This Row],[LTP]]*MIS[[#This Row],[OrderQuantity]]</f>
        <v>168945</v>
      </c>
      <c r="AG5464">
        <f>IF(MIS[[#This Row],[OrderSide]]="SELL",MIS[[#This Row],[VALUE]]-MIS[[#This Row],[LIVE_VALUE]],MIS[[#This Row],[LIVE_VALUE]]-MIS[[#This Row],[VALUE]])</f>
        <v>-960.00000000029104</v>
      </c>
      <c r="AH5464" t="str" cm="1">
        <f t="array" ref="AH5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4" t="str">
        <f>MIS[[#This Row],[TRADING SYMBOL]]</f>
        <v>NIFTY2552225050CE</v>
      </c>
      <c r="AJ5464" t="str">
        <f>IF(RIGHT(MIS[[#This Row],[Main/Hedge]],4)="MAIN","MAIN","HEDGE")</f>
        <v>MAIN</v>
      </c>
      <c r="AK5464" t="str" cm="1">
        <f t="array" ref="AK5464">_xlfn._xlws.FILTER(Table4[Column1],ISNUMBER(SEARCH(Table4[Column1],MIS[[#This Row],[OrderUniqueIdentifier]])),"")</f>
        <v>VWAP</v>
      </c>
    </row>
    <row r="5465" spans="1:37" x14ac:dyDescent="0.25">
      <c r="A5465" t="s">
        <v>71</v>
      </c>
      <c r="B5465" t="s">
        <v>661</v>
      </c>
      <c r="C5465" t="s">
        <v>9621</v>
      </c>
      <c r="D5465" t="s">
        <v>72</v>
      </c>
      <c r="E5465" t="s">
        <v>2904</v>
      </c>
      <c r="F5465" t="s">
        <v>73</v>
      </c>
      <c r="G5465" t="s">
        <v>89</v>
      </c>
      <c r="H5465" t="s">
        <v>75</v>
      </c>
      <c r="I5465" t="s">
        <v>76</v>
      </c>
      <c r="J5465" t="s">
        <v>77</v>
      </c>
      <c r="K5465">
        <v>75</v>
      </c>
      <c r="L5465" t="s">
        <v>77</v>
      </c>
      <c r="M5465" t="s">
        <v>78</v>
      </c>
      <c r="N5465" t="s">
        <v>9614</v>
      </c>
      <c r="O5465" t="s">
        <v>9611</v>
      </c>
      <c r="P5465" t="s">
        <v>9611</v>
      </c>
      <c r="Q5465" t="s">
        <v>2907</v>
      </c>
      <c r="R5465" t="s">
        <v>79</v>
      </c>
      <c r="S5465" t="s">
        <v>24</v>
      </c>
      <c r="T5465" t="s">
        <v>2908</v>
      </c>
      <c r="U5465" t="s">
        <v>43</v>
      </c>
      <c r="V5465" t="s">
        <v>80</v>
      </c>
      <c r="W5465">
        <v>25050</v>
      </c>
      <c r="X5465" t="s">
        <v>81</v>
      </c>
      <c r="Y5465">
        <v>-75</v>
      </c>
      <c r="Z5465" t="s">
        <v>9612</v>
      </c>
      <c r="AA5465" t="s">
        <v>9612</v>
      </c>
      <c r="AB5465" t="s">
        <v>90</v>
      </c>
      <c r="AC5465" t="s">
        <v>171</v>
      </c>
      <c r="AD5465">
        <f>_xlfn.XLOOKUP(MIS[[#This Row],[TRADING SYMBOL]],[1]Sheet1!$D:$D,[1]Sheet1!$C:$C)</f>
        <v>160.9</v>
      </c>
      <c r="AE5465">
        <f>MIS[[#This Row],[OrderAverageTradedPrice]]*MIS[[#This Row],[OrderQuantity]]</f>
        <v>12018.75</v>
      </c>
      <c r="AF5465">
        <f>MIS[[#This Row],[LTP]]*MIS[[#This Row],[OrderQuantity]]</f>
        <v>12067.5</v>
      </c>
      <c r="AG5465">
        <f>IF(MIS[[#This Row],[OrderSide]]="SELL",MIS[[#This Row],[VALUE]]-MIS[[#This Row],[LIVE_VALUE]],MIS[[#This Row],[LIVE_VALUE]]-MIS[[#This Row],[VALUE]])</f>
        <v>-48.75</v>
      </c>
      <c r="AH5465" t="str" cm="1">
        <f t="array" ref="AH5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5" t="str">
        <f>MIS[[#This Row],[TRADING SYMBOL]]</f>
        <v>NIFTY2552225050CE</v>
      </c>
      <c r="AJ5465" t="str">
        <f>IF(RIGHT(MIS[[#This Row],[Main/Hedge]],4)="MAIN","MAIN","HEDGE")</f>
        <v>MAIN</v>
      </c>
      <c r="AK5465" t="str" cm="1">
        <f t="array" ref="AK5465">_xlfn._xlws.FILTER(Table4[Column1],ISNUMBER(SEARCH(Table4[Column1],MIS[[#This Row],[OrderUniqueIdentifier]])),"")</f>
        <v>VWAP</v>
      </c>
    </row>
    <row r="5466" spans="1:37" x14ac:dyDescent="0.25">
      <c r="A5466" t="s">
        <v>71</v>
      </c>
      <c r="B5466" t="s">
        <v>669</v>
      </c>
      <c r="C5466" t="s">
        <v>9745</v>
      </c>
      <c r="D5466" t="s">
        <v>72</v>
      </c>
      <c r="E5466" t="s">
        <v>2904</v>
      </c>
      <c r="F5466" t="s">
        <v>73</v>
      </c>
      <c r="G5466" t="s">
        <v>89</v>
      </c>
      <c r="H5466" t="s">
        <v>75</v>
      </c>
      <c r="I5466" t="s">
        <v>76</v>
      </c>
      <c r="J5466" t="s">
        <v>77</v>
      </c>
      <c r="K5466">
        <v>1800</v>
      </c>
      <c r="L5466" t="s">
        <v>77</v>
      </c>
      <c r="M5466" t="s">
        <v>78</v>
      </c>
      <c r="N5466" t="s">
        <v>9746</v>
      </c>
      <c r="O5466" t="s">
        <v>9611</v>
      </c>
      <c r="P5466" t="s">
        <v>9611</v>
      </c>
      <c r="Q5466" t="s">
        <v>2907</v>
      </c>
      <c r="R5466" t="s">
        <v>79</v>
      </c>
      <c r="S5466" t="s">
        <v>24</v>
      </c>
      <c r="T5466" t="s">
        <v>2908</v>
      </c>
      <c r="U5466" t="s">
        <v>43</v>
      </c>
      <c r="V5466" t="s">
        <v>80</v>
      </c>
      <c r="W5466">
        <v>25050</v>
      </c>
      <c r="X5466" t="s">
        <v>81</v>
      </c>
      <c r="Y5466">
        <v>-1800</v>
      </c>
      <c r="Z5466" t="s">
        <v>9612</v>
      </c>
      <c r="AA5466" t="s">
        <v>9612</v>
      </c>
      <c r="AB5466" t="s">
        <v>90</v>
      </c>
      <c r="AC5466" t="s">
        <v>171</v>
      </c>
      <c r="AD5466">
        <f>_xlfn.XLOOKUP(MIS[[#This Row],[TRADING SYMBOL]],[1]Sheet1!$D:$D,[1]Sheet1!$C:$C)</f>
        <v>160.9</v>
      </c>
      <c r="AE5466">
        <f>MIS[[#This Row],[OrderAverageTradedPrice]]*MIS[[#This Row],[OrderQuantity]]</f>
        <v>288288.74999999884</v>
      </c>
      <c r="AF5466">
        <f>MIS[[#This Row],[LTP]]*MIS[[#This Row],[OrderQuantity]]</f>
        <v>289620</v>
      </c>
      <c r="AG5466">
        <f>IF(MIS[[#This Row],[OrderSide]]="SELL",MIS[[#This Row],[VALUE]]-MIS[[#This Row],[LIVE_VALUE]],MIS[[#This Row],[LIVE_VALUE]]-MIS[[#This Row],[VALUE]])</f>
        <v>-1331.2500000011642</v>
      </c>
      <c r="AH5466" t="str" cm="1">
        <f t="array" ref="AH5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6" t="str">
        <f>MIS[[#This Row],[TRADING SYMBOL]]</f>
        <v>NIFTY2552225050CE</v>
      </c>
      <c r="AJ5466" t="str">
        <f>IF(RIGHT(MIS[[#This Row],[Main/Hedge]],4)="MAIN","MAIN","HEDGE")</f>
        <v>MAIN</v>
      </c>
      <c r="AK5466" t="str" cm="1">
        <f t="array" ref="AK5466">_xlfn._xlws.FILTER(Table4[Column1],ISNUMBER(SEARCH(Table4[Column1],MIS[[#This Row],[OrderUniqueIdentifier]])),"")</f>
        <v>VWAP</v>
      </c>
    </row>
    <row r="5467" spans="1:37" x14ac:dyDescent="0.25">
      <c r="A5467" t="s">
        <v>71</v>
      </c>
      <c r="B5467" t="s">
        <v>687</v>
      </c>
      <c r="C5467" t="s">
        <v>9622</v>
      </c>
      <c r="D5467" t="s">
        <v>72</v>
      </c>
      <c r="E5467" t="s">
        <v>2904</v>
      </c>
      <c r="F5467" t="s">
        <v>73</v>
      </c>
      <c r="G5467" t="s">
        <v>89</v>
      </c>
      <c r="H5467" t="s">
        <v>75</v>
      </c>
      <c r="I5467" t="s">
        <v>76</v>
      </c>
      <c r="J5467" t="s">
        <v>77</v>
      </c>
      <c r="K5467">
        <v>75</v>
      </c>
      <c r="L5467" t="s">
        <v>77</v>
      </c>
      <c r="M5467" t="s">
        <v>78</v>
      </c>
      <c r="N5467" t="s">
        <v>9623</v>
      </c>
      <c r="O5467" t="s">
        <v>9624</v>
      </c>
      <c r="P5467" t="s">
        <v>9611</v>
      </c>
      <c r="Q5467" t="s">
        <v>2907</v>
      </c>
      <c r="R5467" t="s">
        <v>79</v>
      </c>
      <c r="S5467" t="s">
        <v>24</v>
      </c>
      <c r="T5467" t="s">
        <v>2908</v>
      </c>
      <c r="U5467" t="s">
        <v>43</v>
      </c>
      <c r="V5467" t="s">
        <v>80</v>
      </c>
      <c r="W5467">
        <v>25050</v>
      </c>
      <c r="X5467" t="s">
        <v>81</v>
      </c>
      <c r="Y5467">
        <v>-75</v>
      </c>
      <c r="Z5467" t="s">
        <v>9625</v>
      </c>
      <c r="AA5467" t="s">
        <v>9612</v>
      </c>
      <c r="AB5467" t="s">
        <v>90</v>
      </c>
      <c r="AC5467" t="s">
        <v>171</v>
      </c>
      <c r="AD5467">
        <f>_xlfn.XLOOKUP(MIS[[#This Row],[TRADING SYMBOL]],[1]Sheet1!$D:$D,[1]Sheet1!$C:$C)</f>
        <v>160.9</v>
      </c>
      <c r="AE5467">
        <f>MIS[[#This Row],[OrderAverageTradedPrice]]*MIS[[#This Row],[OrderQuantity]]</f>
        <v>11981.25</v>
      </c>
      <c r="AF5467">
        <f>MIS[[#This Row],[LTP]]*MIS[[#This Row],[OrderQuantity]]</f>
        <v>12067.5</v>
      </c>
      <c r="AG5467">
        <f>IF(MIS[[#This Row],[OrderSide]]="SELL",MIS[[#This Row],[VALUE]]-MIS[[#This Row],[LIVE_VALUE]],MIS[[#This Row],[LIVE_VALUE]]-MIS[[#This Row],[VALUE]])</f>
        <v>-86.25</v>
      </c>
      <c r="AH5467" t="str" cm="1">
        <f t="array" ref="AH5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7" t="str">
        <f>MIS[[#This Row],[TRADING SYMBOL]]</f>
        <v>NIFTY2552225050CE</v>
      </c>
      <c r="AJ5467" t="str">
        <f>IF(RIGHT(MIS[[#This Row],[Main/Hedge]],4)="MAIN","MAIN","HEDGE")</f>
        <v>MAIN</v>
      </c>
      <c r="AK5467" t="str" cm="1">
        <f t="array" ref="AK5467">_xlfn._xlws.FILTER(Table4[Column1],ISNUMBER(SEARCH(Table4[Column1],MIS[[#This Row],[OrderUniqueIdentifier]])),"")</f>
        <v>VWAP</v>
      </c>
    </row>
    <row r="5468" spans="1:37" x14ac:dyDescent="0.25">
      <c r="A5468" t="s">
        <v>71</v>
      </c>
      <c r="B5468" t="s">
        <v>714</v>
      </c>
      <c r="C5468" t="s">
        <v>9750</v>
      </c>
      <c r="D5468" t="s">
        <v>72</v>
      </c>
      <c r="E5468" t="s">
        <v>2904</v>
      </c>
      <c r="F5468" t="s">
        <v>73</v>
      </c>
      <c r="G5468" t="s">
        <v>89</v>
      </c>
      <c r="H5468" t="s">
        <v>75</v>
      </c>
      <c r="I5468" t="s">
        <v>76</v>
      </c>
      <c r="J5468" t="s">
        <v>77</v>
      </c>
      <c r="K5468">
        <v>300</v>
      </c>
      <c r="L5468" t="s">
        <v>77</v>
      </c>
      <c r="M5468" t="s">
        <v>78</v>
      </c>
      <c r="N5468" t="s">
        <v>9650</v>
      </c>
      <c r="O5468" t="s">
        <v>9611</v>
      </c>
      <c r="P5468" t="s">
        <v>9611</v>
      </c>
      <c r="Q5468" t="s">
        <v>2907</v>
      </c>
      <c r="R5468" t="s">
        <v>79</v>
      </c>
      <c r="S5468" t="s">
        <v>24</v>
      </c>
      <c r="T5468" t="s">
        <v>2908</v>
      </c>
      <c r="U5468" t="s">
        <v>43</v>
      </c>
      <c r="V5468" t="s">
        <v>80</v>
      </c>
      <c r="W5468">
        <v>25050</v>
      </c>
      <c r="X5468" t="s">
        <v>81</v>
      </c>
      <c r="Y5468">
        <v>-300</v>
      </c>
      <c r="Z5468" t="s">
        <v>9612</v>
      </c>
      <c r="AA5468" t="s">
        <v>9612</v>
      </c>
      <c r="AB5468" t="s">
        <v>90</v>
      </c>
      <c r="AC5468" t="s">
        <v>171</v>
      </c>
      <c r="AD5468">
        <f>_xlfn.XLOOKUP(MIS[[#This Row],[TRADING SYMBOL]],[1]Sheet1!$D:$D,[1]Sheet1!$C:$C)</f>
        <v>160.9</v>
      </c>
      <c r="AE5468">
        <f>MIS[[#This Row],[OrderAverageTradedPrice]]*MIS[[#This Row],[OrderQuantity]]</f>
        <v>48000</v>
      </c>
      <c r="AF5468">
        <f>MIS[[#This Row],[LTP]]*MIS[[#This Row],[OrderQuantity]]</f>
        <v>48270</v>
      </c>
      <c r="AG5468">
        <f>IF(MIS[[#This Row],[OrderSide]]="SELL",MIS[[#This Row],[VALUE]]-MIS[[#This Row],[LIVE_VALUE]],MIS[[#This Row],[LIVE_VALUE]]-MIS[[#This Row],[VALUE]])</f>
        <v>-270</v>
      </c>
      <c r="AH5468" t="str" cm="1">
        <f t="array" ref="AH5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8" t="str">
        <f>MIS[[#This Row],[TRADING SYMBOL]]</f>
        <v>NIFTY2552225050CE</v>
      </c>
      <c r="AJ5468" t="str">
        <f>IF(RIGHT(MIS[[#This Row],[Main/Hedge]],4)="MAIN","MAIN","HEDGE")</f>
        <v>MAIN</v>
      </c>
      <c r="AK5468" t="str" cm="1">
        <f t="array" ref="AK5468">_xlfn._xlws.FILTER(Table4[Column1],ISNUMBER(SEARCH(Table4[Column1],MIS[[#This Row],[OrderUniqueIdentifier]])),"")</f>
        <v>VWAP</v>
      </c>
    </row>
    <row r="5469" spans="1:37" x14ac:dyDescent="0.25">
      <c r="A5469" t="s">
        <v>71</v>
      </c>
      <c r="B5469" t="s">
        <v>724</v>
      </c>
      <c r="C5469" t="s">
        <v>9751</v>
      </c>
      <c r="D5469" t="s">
        <v>72</v>
      </c>
      <c r="E5469" t="s">
        <v>2904</v>
      </c>
      <c r="F5469" t="s">
        <v>73</v>
      </c>
      <c r="G5469" t="s">
        <v>89</v>
      </c>
      <c r="H5469" t="s">
        <v>75</v>
      </c>
      <c r="I5469" t="s">
        <v>76</v>
      </c>
      <c r="J5469" t="s">
        <v>77</v>
      </c>
      <c r="K5469">
        <v>825</v>
      </c>
      <c r="L5469" t="s">
        <v>77</v>
      </c>
      <c r="M5469" t="s">
        <v>78</v>
      </c>
      <c r="N5469" t="s">
        <v>9752</v>
      </c>
      <c r="O5469" t="s">
        <v>9624</v>
      </c>
      <c r="P5469" t="s">
        <v>9611</v>
      </c>
      <c r="Q5469" t="s">
        <v>2907</v>
      </c>
      <c r="R5469" t="s">
        <v>79</v>
      </c>
      <c r="S5469" t="s">
        <v>726</v>
      </c>
      <c r="T5469" t="s">
        <v>2908</v>
      </c>
      <c r="U5469" t="s">
        <v>43</v>
      </c>
      <c r="V5469" t="s">
        <v>80</v>
      </c>
      <c r="W5469">
        <v>25050</v>
      </c>
      <c r="X5469" t="s">
        <v>81</v>
      </c>
      <c r="Y5469">
        <v>-825</v>
      </c>
      <c r="Z5469" t="s">
        <v>9625</v>
      </c>
      <c r="AA5469" t="s">
        <v>9612</v>
      </c>
      <c r="AB5469" t="s">
        <v>90</v>
      </c>
      <c r="AC5469" t="s">
        <v>171</v>
      </c>
      <c r="AD5469">
        <f>_xlfn.XLOOKUP(MIS[[#This Row],[TRADING SYMBOL]],[1]Sheet1!$D:$D,[1]Sheet1!$C:$C)</f>
        <v>160.9</v>
      </c>
      <c r="AE5469">
        <f>MIS[[#This Row],[OrderAverageTradedPrice]]*MIS[[#This Row],[OrderQuantity]]</f>
        <v>131759.99999999924</v>
      </c>
      <c r="AF5469">
        <f>MIS[[#This Row],[LTP]]*MIS[[#This Row],[OrderQuantity]]</f>
        <v>132742.5</v>
      </c>
      <c r="AG5469">
        <f>IF(MIS[[#This Row],[OrderSide]]="SELL",MIS[[#This Row],[VALUE]]-MIS[[#This Row],[LIVE_VALUE]],MIS[[#This Row],[LIVE_VALUE]]-MIS[[#This Row],[VALUE]])</f>
        <v>-982.5000000007567</v>
      </c>
      <c r="AH5469" t="str" cm="1">
        <f t="array" ref="AH5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9" t="str">
        <f>MIS[[#This Row],[TRADING SYMBOL]]</f>
        <v>NIFTY2552225050CE</v>
      </c>
      <c r="AJ5469" t="str">
        <f>IF(RIGHT(MIS[[#This Row],[Main/Hedge]],4)="MAIN","MAIN","HEDGE")</f>
        <v>MAIN</v>
      </c>
      <c r="AK5469" t="str" cm="1">
        <f t="array" ref="AK5469">_xlfn._xlws.FILTER(Table4[Column1],ISNUMBER(SEARCH(Table4[Column1],MIS[[#This Row],[OrderUniqueIdentifier]])),"")</f>
        <v>VWAP</v>
      </c>
    </row>
    <row r="5470" spans="1:37" x14ac:dyDescent="0.25">
      <c r="A5470" t="s">
        <v>71</v>
      </c>
      <c r="B5470" t="s">
        <v>770</v>
      </c>
      <c r="C5470" t="s">
        <v>9630</v>
      </c>
      <c r="D5470" t="s">
        <v>72</v>
      </c>
      <c r="E5470" t="s">
        <v>2904</v>
      </c>
      <c r="F5470" t="s">
        <v>73</v>
      </c>
      <c r="G5470" t="s">
        <v>89</v>
      </c>
      <c r="H5470" t="s">
        <v>75</v>
      </c>
      <c r="I5470" t="s">
        <v>76</v>
      </c>
      <c r="J5470" t="s">
        <v>77</v>
      </c>
      <c r="K5470">
        <v>600</v>
      </c>
      <c r="L5470" t="s">
        <v>77</v>
      </c>
      <c r="M5470" t="s">
        <v>78</v>
      </c>
      <c r="N5470" t="s">
        <v>9631</v>
      </c>
      <c r="O5470" t="s">
        <v>9624</v>
      </c>
      <c r="P5470" t="s">
        <v>9611</v>
      </c>
      <c r="Q5470" t="s">
        <v>2907</v>
      </c>
      <c r="R5470" t="s">
        <v>79</v>
      </c>
      <c r="S5470" t="s">
        <v>24</v>
      </c>
      <c r="T5470" t="s">
        <v>2908</v>
      </c>
      <c r="U5470" t="s">
        <v>43</v>
      </c>
      <c r="V5470" t="s">
        <v>80</v>
      </c>
      <c r="W5470">
        <v>25050</v>
      </c>
      <c r="X5470" t="s">
        <v>81</v>
      </c>
      <c r="Y5470">
        <v>-600</v>
      </c>
      <c r="Z5470" t="s">
        <v>9625</v>
      </c>
      <c r="AA5470" t="s">
        <v>9612</v>
      </c>
      <c r="AB5470" t="s">
        <v>90</v>
      </c>
      <c r="AC5470" t="s">
        <v>171</v>
      </c>
      <c r="AD5470">
        <f>_xlfn.XLOOKUP(MIS[[#This Row],[TRADING SYMBOL]],[1]Sheet1!$D:$D,[1]Sheet1!$C:$C)</f>
        <v>160.9</v>
      </c>
      <c r="AE5470">
        <f>MIS[[#This Row],[OrderAverageTradedPrice]]*MIS[[#This Row],[OrderQuantity]]</f>
        <v>95962.5</v>
      </c>
      <c r="AF5470">
        <f>MIS[[#This Row],[LTP]]*MIS[[#This Row],[OrderQuantity]]</f>
        <v>96540</v>
      </c>
      <c r="AG5470">
        <f>IF(MIS[[#This Row],[OrderSide]]="SELL",MIS[[#This Row],[VALUE]]-MIS[[#This Row],[LIVE_VALUE]],MIS[[#This Row],[LIVE_VALUE]]-MIS[[#This Row],[VALUE]])</f>
        <v>-577.5</v>
      </c>
      <c r="AH5470" t="str" cm="1">
        <f t="array" ref="AH5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0" t="str">
        <f>MIS[[#This Row],[TRADING SYMBOL]]</f>
        <v>NIFTY2552225050CE</v>
      </c>
      <c r="AJ5470" t="str">
        <f>IF(RIGHT(MIS[[#This Row],[Main/Hedge]],4)="MAIN","MAIN","HEDGE")</f>
        <v>MAIN</v>
      </c>
      <c r="AK5470" t="str" cm="1">
        <f t="array" ref="AK5470">_xlfn._xlws.FILTER(Table4[Column1],ISNUMBER(SEARCH(Table4[Column1],MIS[[#This Row],[OrderUniqueIdentifier]])),"")</f>
        <v>VWAP</v>
      </c>
    </row>
    <row r="5471" spans="1:37" x14ac:dyDescent="0.25">
      <c r="A5471" t="s">
        <v>71</v>
      </c>
      <c r="B5471" t="s">
        <v>813</v>
      </c>
      <c r="C5471" t="s">
        <v>9635</v>
      </c>
      <c r="D5471" t="s">
        <v>72</v>
      </c>
      <c r="E5471" t="s">
        <v>2904</v>
      </c>
      <c r="F5471" t="s">
        <v>73</v>
      </c>
      <c r="G5471" t="s">
        <v>89</v>
      </c>
      <c r="H5471" t="s">
        <v>75</v>
      </c>
      <c r="I5471" t="s">
        <v>76</v>
      </c>
      <c r="J5471" t="s">
        <v>77</v>
      </c>
      <c r="K5471">
        <v>150</v>
      </c>
      <c r="L5471" t="s">
        <v>77</v>
      </c>
      <c r="M5471" t="s">
        <v>78</v>
      </c>
      <c r="N5471" t="s">
        <v>9636</v>
      </c>
      <c r="O5471" t="s">
        <v>9611</v>
      </c>
      <c r="P5471" t="s">
        <v>9611</v>
      </c>
      <c r="Q5471" t="s">
        <v>2907</v>
      </c>
      <c r="R5471" t="s">
        <v>79</v>
      </c>
      <c r="S5471" t="s">
        <v>24</v>
      </c>
      <c r="T5471" t="s">
        <v>2908</v>
      </c>
      <c r="U5471" t="s">
        <v>43</v>
      </c>
      <c r="V5471" t="s">
        <v>80</v>
      </c>
      <c r="W5471">
        <v>25050</v>
      </c>
      <c r="X5471" t="s">
        <v>81</v>
      </c>
      <c r="Y5471">
        <v>-150</v>
      </c>
      <c r="Z5471" t="s">
        <v>9612</v>
      </c>
      <c r="AA5471" t="s">
        <v>9612</v>
      </c>
      <c r="AB5471" t="s">
        <v>90</v>
      </c>
      <c r="AC5471" t="s">
        <v>171</v>
      </c>
      <c r="AD5471">
        <f>_xlfn.XLOOKUP(MIS[[#This Row],[TRADING SYMBOL]],[1]Sheet1!$D:$D,[1]Sheet1!$C:$C)</f>
        <v>160.9</v>
      </c>
      <c r="AE5471">
        <f>MIS[[#This Row],[OrderAverageTradedPrice]]*MIS[[#This Row],[OrderQuantity]]</f>
        <v>24045</v>
      </c>
      <c r="AF5471">
        <f>MIS[[#This Row],[LTP]]*MIS[[#This Row],[OrderQuantity]]</f>
        <v>24135</v>
      </c>
      <c r="AG5471">
        <f>IF(MIS[[#This Row],[OrderSide]]="SELL",MIS[[#This Row],[VALUE]]-MIS[[#This Row],[LIVE_VALUE]],MIS[[#This Row],[LIVE_VALUE]]-MIS[[#This Row],[VALUE]])</f>
        <v>-90</v>
      </c>
      <c r="AH5471" t="str" cm="1">
        <f t="array" ref="AH5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1" t="str">
        <f>MIS[[#This Row],[TRADING SYMBOL]]</f>
        <v>NIFTY2552225050CE</v>
      </c>
      <c r="AJ5471" t="str">
        <f>IF(RIGHT(MIS[[#This Row],[Main/Hedge]],4)="MAIN","MAIN","HEDGE")</f>
        <v>MAIN</v>
      </c>
      <c r="AK5471" t="str" cm="1">
        <f t="array" ref="AK5471">_xlfn._xlws.FILTER(Table4[Column1],ISNUMBER(SEARCH(Table4[Column1],MIS[[#This Row],[OrderUniqueIdentifier]])),"")</f>
        <v>VWAP</v>
      </c>
    </row>
    <row r="5472" spans="1:37" x14ac:dyDescent="0.25">
      <c r="A5472" t="s">
        <v>71</v>
      </c>
      <c r="B5472" t="s">
        <v>847</v>
      </c>
      <c r="C5472" t="s">
        <v>9643</v>
      </c>
      <c r="D5472" t="s">
        <v>72</v>
      </c>
      <c r="E5472" t="s">
        <v>2904</v>
      </c>
      <c r="F5472" t="s">
        <v>73</v>
      </c>
      <c r="G5472" t="s">
        <v>89</v>
      </c>
      <c r="H5472" t="s">
        <v>75</v>
      </c>
      <c r="I5472" t="s">
        <v>76</v>
      </c>
      <c r="J5472" t="s">
        <v>77</v>
      </c>
      <c r="K5472">
        <v>1050</v>
      </c>
      <c r="L5472" t="s">
        <v>77</v>
      </c>
      <c r="M5472" t="s">
        <v>78</v>
      </c>
      <c r="N5472" t="s">
        <v>9644</v>
      </c>
      <c r="O5472" t="s">
        <v>9611</v>
      </c>
      <c r="P5472" t="s">
        <v>9611</v>
      </c>
      <c r="Q5472" t="s">
        <v>2907</v>
      </c>
      <c r="R5472" t="s">
        <v>79</v>
      </c>
      <c r="S5472" t="s">
        <v>24</v>
      </c>
      <c r="T5472" t="s">
        <v>2908</v>
      </c>
      <c r="U5472" t="s">
        <v>43</v>
      </c>
      <c r="V5472" t="s">
        <v>80</v>
      </c>
      <c r="W5472">
        <v>25050</v>
      </c>
      <c r="X5472" t="s">
        <v>81</v>
      </c>
      <c r="Y5472">
        <v>-1050</v>
      </c>
      <c r="Z5472" t="s">
        <v>9612</v>
      </c>
      <c r="AA5472" t="s">
        <v>9612</v>
      </c>
      <c r="AB5472" t="s">
        <v>90</v>
      </c>
      <c r="AC5472" t="s">
        <v>171</v>
      </c>
      <c r="AD5472">
        <f>_xlfn.XLOOKUP(MIS[[#This Row],[TRADING SYMBOL]],[1]Sheet1!$D:$D,[1]Sheet1!$C:$C)</f>
        <v>160.9</v>
      </c>
      <c r="AE5472">
        <f>MIS[[#This Row],[OrderAverageTradedPrice]]*MIS[[#This Row],[OrderQuantity]]</f>
        <v>168284.99999999942</v>
      </c>
      <c r="AF5472">
        <f>MIS[[#This Row],[LTP]]*MIS[[#This Row],[OrderQuantity]]</f>
        <v>168945</v>
      </c>
      <c r="AG5472">
        <f>IF(MIS[[#This Row],[OrderSide]]="SELL",MIS[[#This Row],[VALUE]]-MIS[[#This Row],[LIVE_VALUE]],MIS[[#This Row],[LIVE_VALUE]]-MIS[[#This Row],[VALUE]])</f>
        <v>-660.00000000058208</v>
      </c>
      <c r="AH5472" t="str" cm="1">
        <f t="array" ref="AH5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2" t="str">
        <f>MIS[[#This Row],[TRADING SYMBOL]]</f>
        <v>NIFTY2552225050CE</v>
      </c>
      <c r="AJ5472" t="str">
        <f>IF(RIGHT(MIS[[#This Row],[Main/Hedge]],4)="MAIN","MAIN","HEDGE")</f>
        <v>MAIN</v>
      </c>
      <c r="AK5472" t="str" cm="1">
        <f t="array" ref="AK5472">_xlfn._xlws.FILTER(Table4[Column1],ISNUMBER(SEARCH(Table4[Column1],MIS[[#This Row],[OrderUniqueIdentifier]])),"")</f>
        <v>VWAP</v>
      </c>
    </row>
    <row r="5473" spans="1:37" x14ac:dyDescent="0.25">
      <c r="A5473" t="s">
        <v>71</v>
      </c>
      <c r="B5473" t="s">
        <v>873</v>
      </c>
      <c r="C5473" t="s">
        <v>9646</v>
      </c>
      <c r="D5473" t="s">
        <v>72</v>
      </c>
      <c r="E5473" t="s">
        <v>2904</v>
      </c>
      <c r="F5473" t="s">
        <v>73</v>
      </c>
      <c r="G5473" t="s">
        <v>89</v>
      </c>
      <c r="H5473" t="s">
        <v>75</v>
      </c>
      <c r="I5473" t="s">
        <v>76</v>
      </c>
      <c r="J5473" t="s">
        <v>77</v>
      </c>
      <c r="K5473">
        <v>150</v>
      </c>
      <c r="L5473" t="s">
        <v>77</v>
      </c>
      <c r="M5473" t="s">
        <v>78</v>
      </c>
      <c r="N5473" t="s">
        <v>9636</v>
      </c>
      <c r="O5473" t="s">
        <v>9611</v>
      </c>
      <c r="P5473" t="s">
        <v>9611</v>
      </c>
      <c r="Q5473" t="s">
        <v>2907</v>
      </c>
      <c r="R5473" t="s">
        <v>79</v>
      </c>
      <c r="S5473" t="s">
        <v>24</v>
      </c>
      <c r="T5473" t="s">
        <v>2908</v>
      </c>
      <c r="U5473" t="s">
        <v>43</v>
      </c>
      <c r="V5473" t="s">
        <v>80</v>
      </c>
      <c r="W5473">
        <v>25050</v>
      </c>
      <c r="X5473" t="s">
        <v>81</v>
      </c>
      <c r="Y5473">
        <v>-150</v>
      </c>
      <c r="Z5473" t="s">
        <v>9612</v>
      </c>
      <c r="AA5473" t="s">
        <v>9612</v>
      </c>
      <c r="AB5473" t="s">
        <v>90</v>
      </c>
      <c r="AC5473" t="s">
        <v>171</v>
      </c>
      <c r="AD5473">
        <f>_xlfn.XLOOKUP(MIS[[#This Row],[TRADING SYMBOL]],[1]Sheet1!$D:$D,[1]Sheet1!$C:$C)</f>
        <v>160.9</v>
      </c>
      <c r="AE5473">
        <f>MIS[[#This Row],[OrderAverageTradedPrice]]*MIS[[#This Row],[OrderQuantity]]</f>
        <v>24045</v>
      </c>
      <c r="AF5473">
        <f>MIS[[#This Row],[LTP]]*MIS[[#This Row],[OrderQuantity]]</f>
        <v>24135</v>
      </c>
      <c r="AG5473">
        <f>IF(MIS[[#This Row],[OrderSide]]="SELL",MIS[[#This Row],[VALUE]]-MIS[[#This Row],[LIVE_VALUE]],MIS[[#This Row],[LIVE_VALUE]]-MIS[[#This Row],[VALUE]])</f>
        <v>-90</v>
      </c>
      <c r="AH5473" t="str" cm="1">
        <f t="array" ref="AH5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3" t="str">
        <f>MIS[[#This Row],[TRADING SYMBOL]]</f>
        <v>NIFTY2552225050CE</v>
      </c>
      <c r="AJ5473" t="str">
        <f>IF(RIGHT(MIS[[#This Row],[Main/Hedge]],4)="MAIN","MAIN","HEDGE")</f>
        <v>MAIN</v>
      </c>
      <c r="AK5473" t="str" cm="1">
        <f t="array" ref="AK5473">_xlfn._xlws.FILTER(Table4[Column1],ISNUMBER(SEARCH(Table4[Column1],MIS[[#This Row],[OrderUniqueIdentifier]])),"")</f>
        <v>VWAP</v>
      </c>
    </row>
    <row r="5474" spans="1:37" x14ac:dyDescent="0.25">
      <c r="A5474" t="s">
        <v>71</v>
      </c>
      <c r="B5474" t="s">
        <v>888</v>
      </c>
      <c r="C5474" t="s">
        <v>9757</v>
      </c>
      <c r="D5474" t="s">
        <v>72</v>
      </c>
      <c r="E5474" t="s">
        <v>2904</v>
      </c>
      <c r="F5474" t="s">
        <v>73</v>
      </c>
      <c r="G5474" t="s">
        <v>89</v>
      </c>
      <c r="H5474" t="s">
        <v>75</v>
      </c>
      <c r="I5474" t="s">
        <v>76</v>
      </c>
      <c r="J5474" t="s">
        <v>77</v>
      </c>
      <c r="K5474">
        <v>150</v>
      </c>
      <c r="L5474" t="s">
        <v>77</v>
      </c>
      <c r="M5474" t="s">
        <v>78</v>
      </c>
      <c r="N5474" t="s">
        <v>9690</v>
      </c>
      <c r="O5474" t="s">
        <v>9611</v>
      </c>
      <c r="P5474" t="s">
        <v>9611</v>
      </c>
      <c r="Q5474" t="s">
        <v>2907</v>
      </c>
      <c r="R5474" t="s">
        <v>79</v>
      </c>
      <c r="S5474" t="s">
        <v>726</v>
      </c>
      <c r="T5474" t="s">
        <v>2908</v>
      </c>
      <c r="U5474" t="s">
        <v>43</v>
      </c>
      <c r="V5474" t="s">
        <v>80</v>
      </c>
      <c r="W5474">
        <v>25050</v>
      </c>
      <c r="X5474" t="s">
        <v>81</v>
      </c>
      <c r="Y5474">
        <v>-150</v>
      </c>
      <c r="Z5474" t="s">
        <v>9612</v>
      </c>
      <c r="AA5474" t="s">
        <v>9612</v>
      </c>
      <c r="AB5474" t="s">
        <v>90</v>
      </c>
      <c r="AC5474" t="s">
        <v>171</v>
      </c>
      <c r="AD5474">
        <f>_xlfn.XLOOKUP(MIS[[#This Row],[TRADING SYMBOL]],[1]Sheet1!$D:$D,[1]Sheet1!$C:$C)</f>
        <v>160.9</v>
      </c>
      <c r="AE5474">
        <f>MIS[[#This Row],[OrderAverageTradedPrice]]*MIS[[#This Row],[OrderQuantity]]</f>
        <v>23992.5</v>
      </c>
      <c r="AF5474">
        <f>MIS[[#This Row],[LTP]]*MIS[[#This Row],[OrderQuantity]]</f>
        <v>24135</v>
      </c>
      <c r="AG5474">
        <f>IF(MIS[[#This Row],[OrderSide]]="SELL",MIS[[#This Row],[VALUE]]-MIS[[#This Row],[LIVE_VALUE]],MIS[[#This Row],[LIVE_VALUE]]-MIS[[#This Row],[VALUE]])</f>
        <v>-142.5</v>
      </c>
      <c r="AH5474" t="str" cm="1">
        <f t="array" ref="AH5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4" t="str">
        <f>MIS[[#This Row],[TRADING SYMBOL]]</f>
        <v>NIFTY2552225050CE</v>
      </c>
      <c r="AJ5474" t="str">
        <f>IF(RIGHT(MIS[[#This Row],[Main/Hedge]],4)="MAIN","MAIN","HEDGE")</f>
        <v>MAIN</v>
      </c>
      <c r="AK5474" t="str" cm="1">
        <f t="array" ref="AK5474">_xlfn._xlws.FILTER(Table4[Column1],ISNUMBER(SEARCH(Table4[Column1],MIS[[#This Row],[OrderUniqueIdentifier]])),"")</f>
        <v>VWAP</v>
      </c>
    </row>
    <row r="5475" spans="1:37" x14ac:dyDescent="0.25">
      <c r="A5475" t="s">
        <v>71</v>
      </c>
      <c r="B5475" t="s">
        <v>916</v>
      </c>
      <c r="C5475" t="s">
        <v>9651</v>
      </c>
      <c r="D5475" t="s">
        <v>72</v>
      </c>
      <c r="E5475" t="s">
        <v>2904</v>
      </c>
      <c r="F5475" t="s">
        <v>73</v>
      </c>
      <c r="G5475" t="s">
        <v>89</v>
      </c>
      <c r="H5475" t="s">
        <v>75</v>
      </c>
      <c r="I5475" t="s">
        <v>76</v>
      </c>
      <c r="J5475" t="s">
        <v>77</v>
      </c>
      <c r="K5475">
        <v>150</v>
      </c>
      <c r="L5475" t="s">
        <v>77</v>
      </c>
      <c r="M5475" t="s">
        <v>78</v>
      </c>
      <c r="N5475" t="s">
        <v>9614</v>
      </c>
      <c r="O5475" t="s">
        <v>9611</v>
      </c>
      <c r="P5475" t="s">
        <v>9611</v>
      </c>
      <c r="Q5475" t="s">
        <v>2907</v>
      </c>
      <c r="R5475" t="s">
        <v>79</v>
      </c>
      <c r="S5475" t="s">
        <v>24</v>
      </c>
      <c r="T5475" t="s">
        <v>2908</v>
      </c>
      <c r="U5475" t="s">
        <v>43</v>
      </c>
      <c r="V5475" t="s">
        <v>80</v>
      </c>
      <c r="W5475">
        <v>25050</v>
      </c>
      <c r="X5475" t="s">
        <v>81</v>
      </c>
      <c r="Y5475">
        <v>-150</v>
      </c>
      <c r="Z5475" t="s">
        <v>9612</v>
      </c>
      <c r="AA5475" t="s">
        <v>9612</v>
      </c>
      <c r="AB5475" t="s">
        <v>90</v>
      </c>
      <c r="AC5475" t="s">
        <v>171</v>
      </c>
      <c r="AD5475">
        <f>_xlfn.XLOOKUP(MIS[[#This Row],[TRADING SYMBOL]],[1]Sheet1!$D:$D,[1]Sheet1!$C:$C)</f>
        <v>160.9</v>
      </c>
      <c r="AE5475">
        <f>MIS[[#This Row],[OrderAverageTradedPrice]]*MIS[[#This Row],[OrderQuantity]]</f>
        <v>24037.5</v>
      </c>
      <c r="AF5475">
        <f>MIS[[#This Row],[LTP]]*MIS[[#This Row],[OrderQuantity]]</f>
        <v>24135</v>
      </c>
      <c r="AG5475">
        <f>IF(MIS[[#This Row],[OrderSide]]="SELL",MIS[[#This Row],[VALUE]]-MIS[[#This Row],[LIVE_VALUE]],MIS[[#This Row],[LIVE_VALUE]]-MIS[[#This Row],[VALUE]])</f>
        <v>-97.5</v>
      </c>
      <c r="AH5475" t="str" cm="1">
        <f t="array" ref="AH5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5" t="str">
        <f>MIS[[#This Row],[TRADING SYMBOL]]</f>
        <v>NIFTY2552225050CE</v>
      </c>
      <c r="AJ5475" t="str">
        <f>IF(RIGHT(MIS[[#This Row],[Main/Hedge]],4)="MAIN","MAIN","HEDGE")</f>
        <v>MAIN</v>
      </c>
      <c r="AK5475" t="str" cm="1">
        <f t="array" ref="AK5475">_xlfn._xlws.FILTER(Table4[Column1],ISNUMBER(SEARCH(Table4[Column1],MIS[[#This Row],[OrderUniqueIdentifier]])),"")</f>
        <v>VWAP</v>
      </c>
    </row>
    <row r="5476" spans="1:37" x14ac:dyDescent="0.25">
      <c r="A5476" t="s">
        <v>71</v>
      </c>
      <c r="B5476" t="s">
        <v>940</v>
      </c>
      <c r="C5476" t="s">
        <v>9762</v>
      </c>
      <c r="D5476" t="s">
        <v>72</v>
      </c>
      <c r="E5476" t="s">
        <v>2904</v>
      </c>
      <c r="F5476" t="s">
        <v>73</v>
      </c>
      <c r="G5476" t="s">
        <v>89</v>
      </c>
      <c r="H5476" t="s">
        <v>75</v>
      </c>
      <c r="I5476" t="s">
        <v>76</v>
      </c>
      <c r="J5476" t="s">
        <v>77</v>
      </c>
      <c r="K5476">
        <v>450</v>
      </c>
      <c r="L5476" t="s">
        <v>77</v>
      </c>
      <c r="M5476" t="s">
        <v>78</v>
      </c>
      <c r="N5476" t="s">
        <v>9763</v>
      </c>
      <c r="O5476" t="s">
        <v>9611</v>
      </c>
      <c r="P5476" t="s">
        <v>9611</v>
      </c>
      <c r="Q5476" t="s">
        <v>2907</v>
      </c>
      <c r="R5476" t="s">
        <v>79</v>
      </c>
      <c r="S5476" t="s">
        <v>24</v>
      </c>
      <c r="T5476" t="s">
        <v>2908</v>
      </c>
      <c r="U5476" t="s">
        <v>43</v>
      </c>
      <c r="V5476" t="s">
        <v>80</v>
      </c>
      <c r="W5476">
        <v>25050</v>
      </c>
      <c r="X5476" t="s">
        <v>81</v>
      </c>
      <c r="Y5476">
        <v>-450</v>
      </c>
      <c r="Z5476" t="s">
        <v>9612</v>
      </c>
      <c r="AA5476" t="s">
        <v>9612</v>
      </c>
      <c r="AB5476" t="s">
        <v>90</v>
      </c>
      <c r="AC5476" t="s">
        <v>171</v>
      </c>
      <c r="AD5476">
        <f>_xlfn.XLOOKUP(MIS[[#This Row],[TRADING SYMBOL]],[1]Sheet1!$D:$D,[1]Sheet1!$C:$C)</f>
        <v>160.9</v>
      </c>
      <c r="AE5476">
        <f>MIS[[#This Row],[OrderAverageTradedPrice]]*MIS[[#This Row],[OrderQuantity]]</f>
        <v>72108.749999999694</v>
      </c>
      <c r="AF5476">
        <f>MIS[[#This Row],[LTP]]*MIS[[#This Row],[OrderQuantity]]</f>
        <v>72405</v>
      </c>
      <c r="AG5476">
        <f>IF(MIS[[#This Row],[OrderSide]]="SELL",MIS[[#This Row],[VALUE]]-MIS[[#This Row],[LIVE_VALUE]],MIS[[#This Row],[LIVE_VALUE]]-MIS[[#This Row],[VALUE]])</f>
        <v>-296.25000000030559</v>
      </c>
      <c r="AH5476" t="str" cm="1">
        <f t="array" ref="AH5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6" t="str">
        <f>MIS[[#This Row],[TRADING SYMBOL]]</f>
        <v>NIFTY2552225050CE</v>
      </c>
      <c r="AJ5476" t="str">
        <f>IF(RIGHT(MIS[[#This Row],[Main/Hedge]],4)="MAIN","MAIN","HEDGE")</f>
        <v>MAIN</v>
      </c>
      <c r="AK5476" t="str" cm="1">
        <f t="array" ref="AK5476">_xlfn._xlws.FILTER(Table4[Column1],ISNUMBER(SEARCH(Table4[Column1],MIS[[#This Row],[OrderUniqueIdentifier]])),"")</f>
        <v>VWAP</v>
      </c>
    </row>
    <row r="5477" spans="1:37" x14ac:dyDescent="0.25">
      <c r="A5477" t="s">
        <v>71</v>
      </c>
      <c r="B5477" t="s">
        <v>960</v>
      </c>
      <c r="C5477" t="s">
        <v>9654</v>
      </c>
      <c r="D5477" t="s">
        <v>72</v>
      </c>
      <c r="E5477" t="s">
        <v>2904</v>
      </c>
      <c r="F5477" t="s">
        <v>73</v>
      </c>
      <c r="G5477" t="s">
        <v>89</v>
      </c>
      <c r="H5477" t="s">
        <v>75</v>
      </c>
      <c r="I5477" t="s">
        <v>76</v>
      </c>
      <c r="J5477" t="s">
        <v>77</v>
      </c>
      <c r="K5477">
        <v>225</v>
      </c>
      <c r="L5477" t="s">
        <v>77</v>
      </c>
      <c r="M5477" t="s">
        <v>78</v>
      </c>
      <c r="N5477" t="s">
        <v>9655</v>
      </c>
      <c r="O5477" t="s">
        <v>9611</v>
      </c>
      <c r="P5477" t="s">
        <v>9611</v>
      </c>
      <c r="Q5477" t="s">
        <v>2907</v>
      </c>
      <c r="R5477" t="s">
        <v>79</v>
      </c>
      <c r="S5477" t="s">
        <v>24</v>
      </c>
      <c r="T5477" t="s">
        <v>2908</v>
      </c>
      <c r="U5477" t="s">
        <v>43</v>
      </c>
      <c r="V5477" t="s">
        <v>80</v>
      </c>
      <c r="W5477">
        <v>25050</v>
      </c>
      <c r="X5477" t="s">
        <v>81</v>
      </c>
      <c r="Y5477">
        <v>-225</v>
      </c>
      <c r="Z5477" t="s">
        <v>9612</v>
      </c>
      <c r="AA5477" t="s">
        <v>9612</v>
      </c>
      <c r="AB5477" t="s">
        <v>90</v>
      </c>
      <c r="AC5477" t="s">
        <v>171</v>
      </c>
      <c r="AD5477">
        <f>_xlfn.XLOOKUP(MIS[[#This Row],[TRADING SYMBOL]],[1]Sheet1!$D:$D,[1]Sheet1!$C:$C)</f>
        <v>160.9</v>
      </c>
      <c r="AE5477">
        <f>MIS[[#This Row],[OrderAverageTradedPrice]]*MIS[[#This Row],[OrderQuantity]]</f>
        <v>36090</v>
      </c>
      <c r="AF5477">
        <f>MIS[[#This Row],[LTP]]*MIS[[#This Row],[OrderQuantity]]</f>
        <v>36202.5</v>
      </c>
      <c r="AG5477">
        <f>IF(MIS[[#This Row],[OrderSide]]="SELL",MIS[[#This Row],[VALUE]]-MIS[[#This Row],[LIVE_VALUE]],MIS[[#This Row],[LIVE_VALUE]]-MIS[[#This Row],[VALUE]])</f>
        <v>-112.5</v>
      </c>
      <c r="AH5477" t="str" cm="1">
        <f t="array" ref="AH5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7" t="str">
        <f>MIS[[#This Row],[TRADING SYMBOL]]</f>
        <v>NIFTY2552225050CE</v>
      </c>
      <c r="AJ5477" t="str">
        <f>IF(RIGHT(MIS[[#This Row],[Main/Hedge]],4)="MAIN","MAIN","HEDGE")</f>
        <v>MAIN</v>
      </c>
      <c r="AK5477" t="str" cm="1">
        <f t="array" ref="AK5477">_xlfn._xlws.FILTER(Table4[Column1],ISNUMBER(SEARCH(Table4[Column1],MIS[[#This Row],[OrderUniqueIdentifier]])),"")</f>
        <v>VWAP</v>
      </c>
    </row>
    <row r="5478" spans="1:37" x14ac:dyDescent="0.25">
      <c r="A5478" t="s">
        <v>71</v>
      </c>
      <c r="B5478" t="s">
        <v>969</v>
      </c>
      <c r="C5478" t="s">
        <v>9765</v>
      </c>
      <c r="D5478" t="s">
        <v>72</v>
      </c>
      <c r="E5478" t="s">
        <v>2904</v>
      </c>
      <c r="F5478" t="s">
        <v>73</v>
      </c>
      <c r="G5478" t="s">
        <v>89</v>
      </c>
      <c r="H5478" t="s">
        <v>75</v>
      </c>
      <c r="I5478" t="s">
        <v>76</v>
      </c>
      <c r="J5478" t="s">
        <v>77</v>
      </c>
      <c r="K5478">
        <v>1200</v>
      </c>
      <c r="L5478" t="s">
        <v>77</v>
      </c>
      <c r="M5478" t="s">
        <v>78</v>
      </c>
      <c r="N5478" t="s">
        <v>9766</v>
      </c>
      <c r="O5478" t="s">
        <v>9611</v>
      </c>
      <c r="P5478" t="s">
        <v>9611</v>
      </c>
      <c r="Q5478" t="s">
        <v>2907</v>
      </c>
      <c r="R5478" t="s">
        <v>79</v>
      </c>
      <c r="S5478" t="s">
        <v>24</v>
      </c>
      <c r="T5478" t="s">
        <v>2908</v>
      </c>
      <c r="U5478" t="s">
        <v>43</v>
      </c>
      <c r="V5478" t="s">
        <v>80</v>
      </c>
      <c r="W5478">
        <v>25050</v>
      </c>
      <c r="X5478" t="s">
        <v>81</v>
      </c>
      <c r="Y5478">
        <v>-1200</v>
      </c>
      <c r="Z5478" t="s">
        <v>9612</v>
      </c>
      <c r="AA5478" t="s">
        <v>9612</v>
      </c>
      <c r="AB5478" t="s">
        <v>90</v>
      </c>
      <c r="AC5478" t="s">
        <v>171</v>
      </c>
      <c r="AD5478">
        <f>_xlfn.XLOOKUP(MIS[[#This Row],[TRADING SYMBOL]],[1]Sheet1!$D:$D,[1]Sheet1!$C:$C)</f>
        <v>160.9</v>
      </c>
      <c r="AE5478">
        <f>MIS[[#This Row],[OrderAverageTradedPrice]]*MIS[[#This Row],[OrderQuantity]]</f>
        <v>192277.5</v>
      </c>
      <c r="AF5478">
        <f>MIS[[#This Row],[LTP]]*MIS[[#This Row],[OrderQuantity]]</f>
        <v>193080</v>
      </c>
      <c r="AG5478">
        <f>IF(MIS[[#This Row],[OrderSide]]="SELL",MIS[[#This Row],[VALUE]]-MIS[[#This Row],[LIVE_VALUE]],MIS[[#This Row],[LIVE_VALUE]]-MIS[[#This Row],[VALUE]])</f>
        <v>-802.5</v>
      </c>
      <c r="AH5478" t="str" cm="1">
        <f t="array" ref="AH5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8" t="str">
        <f>MIS[[#This Row],[TRADING SYMBOL]]</f>
        <v>NIFTY2552225050CE</v>
      </c>
      <c r="AJ5478" t="str">
        <f>IF(RIGHT(MIS[[#This Row],[Main/Hedge]],4)="MAIN","MAIN","HEDGE")</f>
        <v>MAIN</v>
      </c>
      <c r="AK5478" t="str" cm="1">
        <f t="array" ref="AK5478">_xlfn._xlws.FILTER(Table4[Column1],ISNUMBER(SEARCH(Table4[Column1],MIS[[#This Row],[OrderUniqueIdentifier]])),"")</f>
        <v>VWAP</v>
      </c>
    </row>
    <row r="5479" spans="1:37" x14ac:dyDescent="0.25">
      <c r="A5479" t="s">
        <v>71</v>
      </c>
      <c r="B5479" t="s">
        <v>986</v>
      </c>
      <c r="C5479" t="s">
        <v>9656</v>
      </c>
      <c r="D5479" t="s">
        <v>72</v>
      </c>
      <c r="E5479" t="s">
        <v>2904</v>
      </c>
      <c r="F5479" t="s">
        <v>73</v>
      </c>
      <c r="G5479" t="s">
        <v>89</v>
      </c>
      <c r="H5479" t="s">
        <v>75</v>
      </c>
      <c r="I5479" t="s">
        <v>76</v>
      </c>
      <c r="J5479" t="s">
        <v>77</v>
      </c>
      <c r="K5479">
        <v>150</v>
      </c>
      <c r="L5479" t="s">
        <v>77</v>
      </c>
      <c r="M5479" t="s">
        <v>78</v>
      </c>
      <c r="N5479" t="s">
        <v>9636</v>
      </c>
      <c r="O5479" t="s">
        <v>9611</v>
      </c>
      <c r="P5479" t="s">
        <v>9611</v>
      </c>
      <c r="Q5479" t="s">
        <v>2907</v>
      </c>
      <c r="R5479" t="s">
        <v>79</v>
      </c>
      <c r="S5479" t="s">
        <v>24</v>
      </c>
      <c r="T5479" t="s">
        <v>2908</v>
      </c>
      <c r="U5479" t="s">
        <v>43</v>
      </c>
      <c r="V5479" t="s">
        <v>80</v>
      </c>
      <c r="W5479">
        <v>25050</v>
      </c>
      <c r="X5479" t="s">
        <v>81</v>
      </c>
      <c r="Y5479">
        <v>-150</v>
      </c>
      <c r="Z5479" t="s">
        <v>9612</v>
      </c>
      <c r="AA5479" t="s">
        <v>9612</v>
      </c>
      <c r="AB5479" t="s">
        <v>90</v>
      </c>
      <c r="AC5479" t="s">
        <v>171</v>
      </c>
      <c r="AD5479">
        <f>_xlfn.XLOOKUP(MIS[[#This Row],[TRADING SYMBOL]],[1]Sheet1!$D:$D,[1]Sheet1!$C:$C)</f>
        <v>160.9</v>
      </c>
      <c r="AE5479">
        <f>MIS[[#This Row],[OrderAverageTradedPrice]]*MIS[[#This Row],[OrderQuantity]]</f>
        <v>24045</v>
      </c>
      <c r="AF5479">
        <f>MIS[[#This Row],[LTP]]*MIS[[#This Row],[OrderQuantity]]</f>
        <v>24135</v>
      </c>
      <c r="AG5479">
        <f>IF(MIS[[#This Row],[OrderSide]]="SELL",MIS[[#This Row],[VALUE]]-MIS[[#This Row],[LIVE_VALUE]],MIS[[#This Row],[LIVE_VALUE]]-MIS[[#This Row],[VALUE]])</f>
        <v>-90</v>
      </c>
      <c r="AH5479" t="str" cm="1">
        <f t="array" ref="AH5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9" t="str">
        <f>MIS[[#This Row],[TRADING SYMBOL]]</f>
        <v>NIFTY2552225050CE</v>
      </c>
      <c r="AJ5479" t="str">
        <f>IF(RIGHT(MIS[[#This Row],[Main/Hedge]],4)="MAIN","MAIN","HEDGE")</f>
        <v>MAIN</v>
      </c>
      <c r="AK5479" t="str" cm="1">
        <f t="array" ref="AK5479">_xlfn._xlws.FILTER(Table4[Column1],ISNUMBER(SEARCH(Table4[Column1],MIS[[#This Row],[OrderUniqueIdentifier]])),"")</f>
        <v>VWAP</v>
      </c>
    </row>
    <row r="5480" spans="1:37" x14ac:dyDescent="0.25">
      <c r="A5480" t="s">
        <v>71</v>
      </c>
      <c r="B5480" t="s">
        <v>1045</v>
      </c>
      <c r="C5480" t="s">
        <v>9666</v>
      </c>
      <c r="D5480" t="s">
        <v>72</v>
      </c>
      <c r="E5480" t="s">
        <v>2904</v>
      </c>
      <c r="F5480" t="s">
        <v>73</v>
      </c>
      <c r="G5480" t="s">
        <v>89</v>
      </c>
      <c r="H5480" t="s">
        <v>75</v>
      </c>
      <c r="I5480" t="s">
        <v>76</v>
      </c>
      <c r="J5480" t="s">
        <v>77</v>
      </c>
      <c r="K5480">
        <v>300</v>
      </c>
      <c r="L5480" t="s">
        <v>77</v>
      </c>
      <c r="M5480" t="s">
        <v>78</v>
      </c>
      <c r="N5480" t="s">
        <v>9636</v>
      </c>
      <c r="O5480" t="s">
        <v>9611</v>
      </c>
      <c r="P5480" t="s">
        <v>9611</v>
      </c>
      <c r="Q5480" t="s">
        <v>2907</v>
      </c>
      <c r="R5480" t="s">
        <v>79</v>
      </c>
      <c r="S5480" t="s">
        <v>24</v>
      </c>
      <c r="T5480" t="s">
        <v>2908</v>
      </c>
      <c r="U5480" t="s">
        <v>43</v>
      </c>
      <c r="V5480" t="s">
        <v>80</v>
      </c>
      <c r="W5480">
        <v>25050</v>
      </c>
      <c r="X5480" t="s">
        <v>81</v>
      </c>
      <c r="Y5480">
        <v>-300</v>
      </c>
      <c r="Z5480" t="s">
        <v>9612</v>
      </c>
      <c r="AA5480" t="s">
        <v>9612</v>
      </c>
      <c r="AB5480" t="s">
        <v>90</v>
      </c>
      <c r="AC5480" t="s">
        <v>171</v>
      </c>
      <c r="AD5480">
        <f>_xlfn.XLOOKUP(MIS[[#This Row],[TRADING SYMBOL]],[1]Sheet1!$D:$D,[1]Sheet1!$C:$C)</f>
        <v>160.9</v>
      </c>
      <c r="AE5480">
        <f>MIS[[#This Row],[OrderAverageTradedPrice]]*MIS[[#This Row],[OrderQuantity]]</f>
        <v>48090</v>
      </c>
      <c r="AF5480">
        <f>MIS[[#This Row],[LTP]]*MIS[[#This Row],[OrderQuantity]]</f>
        <v>48270</v>
      </c>
      <c r="AG5480">
        <f>IF(MIS[[#This Row],[OrderSide]]="SELL",MIS[[#This Row],[VALUE]]-MIS[[#This Row],[LIVE_VALUE]],MIS[[#This Row],[LIVE_VALUE]]-MIS[[#This Row],[VALUE]])</f>
        <v>-180</v>
      </c>
      <c r="AH5480" t="str" cm="1">
        <f t="array" ref="AH5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0" t="str">
        <f>MIS[[#This Row],[TRADING SYMBOL]]</f>
        <v>NIFTY2552225050CE</v>
      </c>
      <c r="AJ5480" t="str">
        <f>IF(RIGHT(MIS[[#This Row],[Main/Hedge]],4)="MAIN","MAIN","HEDGE")</f>
        <v>MAIN</v>
      </c>
      <c r="AK5480" t="str" cm="1">
        <f t="array" ref="AK5480">_xlfn._xlws.FILTER(Table4[Column1],ISNUMBER(SEARCH(Table4[Column1],MIS[[#This Row],[OrderUniqueIdentifier]])),"")</f>
        <v>VWAP</v>
      </c>
    </row>
    <row r="5481" spans="1:37" x14ac:dyDescent="0.25">
      <c r="A5481" t="s">
        <v>71</v>
      </c>
      <c r="B5481" t="s">
        <v>1070</v>
      </c>
      <c r="C5481" t="s">
        <v>9669</v>
      </c>
      <c r="D5481" t="s">
        <v>72</v>
      </c>
      <c r="E5481" t="s">
        <v>2904</v>
      </c>
      <c r="F5481" t="s">
        <v>73</v>
      </c>
      <c r="G5481" t="s">
        <v>89</v>
      </c>
      <c r="H5481" t="s">
        <v>75</v>
      </c>
      <c r="I5481" t="s">
        <v>76</v>
      </c>
      <c r="J5481" t="s">
        <v>77</v>
      </c>
      <c r="K5481">
        <v>75</v>
      </c>
      <c r="L5481" t="s">
        <v>77</v>
      </c>
      <c r="M5481" t="s">
        <v>78</v>
      </c>
      <c r="N5481" t="s">
        <v>9655</v>
      </c>
      <c r="O5481" t="s">
        <v>9611</v>
      </c>
      <c r="P5481" t="s">
        <v>9611</v>
      </c>
      <c r="Q5481" t="s">
        <v>2907</v>
      </c>
      <c r="R5481" t="s">
        <v>79</v>
      </c>
      <c r="S5481" t="s">
        <v>24</v>
      </c>
      <c r="T5481" t="s">
        <v>2908</v>
      </c>
      <c r="U5481" t="s">
        <v>43</v>
      </c>
      <c r="V5481" t="s">
        <v>80</v>
      </c>
      <c r="W5481">
        <v>25050</v>
      </c>
      <c r="X5481" t="s">
        <v>81</v>
      </c>
      <c r="Y5481">
        <v>-75</v>
      </c>
      <c r="Z5481" t="s">
        <v>9612</v>
      </c>
      <c r="AA5481" t="s">
        <v>9612</v>
      </c>
      <c r="AB5481" t="s">
        <v>90</v>
      </c>
      <c r="AC5481" t="s">
        <v>171</v>
      </c>
      <c r="AD5481">
        <f>_xlfn.XLOOKUP(MIS[[#This Row],[TRADING SYMBOL]],[1]Sheet1!$D:$D,[1]Sheet1!$C:$C)</f>
        <v>160.9</v>
      </c>
      <c r="AE5481">
        <f>MIS[[#This Row],[OrderAverageTradedPrice]]*MIS[[#This Row],[OrderQuantity]]</f>
        <v>12030</v>
      </c>
      <c r="AF5481">
        <f>MIS[[#This Row],[LTP]]*MIS[[#This Row],[OrderQuantity]]</f>
        <v>12067.5</v>
      </c>
      <c r="AG5481">
        <f>IF(MIS[[#This Row],[OrderSide]]="SELL",MIS[[#This Row],[VALUE]]-MIS[[#This Row],[LIVE_VALUE]],MIS[[#This Row],[LIVE_VALUE]]-MIS[[#This Row],[VALUE]])</f>
        <v>-37.5</v>
      </c>
      <c r="AH5481" t="str" cm="1">
        <f t="array" ref="AH5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1" t="str">
        <f>MIS[[#This Row],[TRADING SYMBOL]]</f>
        <v>NIFTY2552225050CE</v>
      </c>
      <c r="AJ5481" t="str">
        <f>IF(RIGHT(MIS[[#This Row],[Main/Hedge]],4)="MAIN","MAIN","HEDGE")</f>
        <v>MAIN</v>
      </c>
      <c r="AK5481" t="str" cm="1">
        <f t="array" ref="AK5481">_xlfn._xlws.FILTER(Table4[Column1],ISNUMBER(SEARCH(Table4[Column1],MIS[[#This Row],[OrderUniqueIdentifier]])),"")</f>
        <v>VWAP</v>
      </c>
    </row>
    <row r="5482" spans="1:37" x14ac:dyDescent="0.25">
      <c r="A5482" t="s">
        <v>71</v>
      </c>
      <c r="B5482" t="s">
        <v>1077</v>
      </c>
      <c r="C5482" t="s">
        <v>9771</v>
      </c>
      <c r="D5482" t="s">
        <v>72</v>
      </c>
      <c r="E5482" t="s">
        <v>2904</v>
      </c>
      <c r="F5482" t="s">
        <v>73</v>
      </c>
      <c r="G5482" t="s">
        <v>89</v>
      </c>
      <c r="H5482" t="s">
        <v>75</v>
      </c>
      <c r="I5482" t="s">
        <v>76</v>
      </c>
      <c r="J5482" t="s">
        <v>77</v>
      </c>
      <c r="K5482">
        <v>900</v>
      </c>
      <c r="L5482" t="s">
        <v>77</v>
      </c>
      <c r="M5482" t="s">
        <v>78</v>
      </c>
      <c r="N5482" t="s">
        <v>9772</v>
      </c>
      <c r="O5482" t="s">
        <v>9611</v>
      </c>
      <c r="P5482" t="s">
        <v>9611</v>
      </c>
      <c r="Q5482" t="s">
        <v>2907</v>
      </c>
      <c r="R5482" t="s">
        <v>79</v>
      </c>
      <c r="S5482" t="s">
        <v>24</v>
      </c>
      <c r="T5482" t="s">
        <v>2908</v>
      </c>
      <c r="U5482" t="s">
        <v>43</v>
      </c>
      <c r="V5482" t="s">
        <v>80</v>
      </c>
      <c r="W5482">
        <v>25050</v>
      </c>
      <c r="X5482" t="s">
        <v>81</v>
      </c>
      <c r="Y5482">
        <v>-900</v>
      </c>
      <c r="Z5482" t="s">
        <v>9612</v>
      </c>
      <c r="AA5482" t="s">
        <v>9612</v>
      </c>
      <c r="AB5482" t="s">
        <v>90</v>
      </c>
      <c r="AC5482" t="s">
        <v>171</v>
      </c>
      <c r="AD5482">
        <f>_xlfn.XLOOKUP(MIS[[#This Row],[TRADING SYMBOL]],[1]Sheet1!$D:$D,[1]Sheet1!$C:$C)</f>
        <v>160.9</v>
      </c>
      <c r="AE5482">
        <f>MIS[[#This Row],[OrderAverageTradedPrice]]*MIS[[#This Row],[OrderQuantity]]</f>
        <v>144281.25</v>
      </c>
      <c r="AF5482">
        <f>MIS[[#This Row],[LTP]]*MIS[[#This Row],[OrderQuantity]]</f>
        <v>144810</v>
      </c>
      <c r="AG5482">
        <f>IF(MIS[[#This Row],[OrderSide]]="SELL",MIS[[#This Row],[VALUE]]-MIS[[#This Row],[LIVE_VALUE]],MIS[[#This Row],[LIVE_VALUE]]-MIS[[#This Row],[VALUE]])</f>
        <v>-528.75</v>
      </c>
      <c r="AH5482" t="str" cm="1">
        <f t="array" ref="AH5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2" t="str">
        <f>MIS[[#This Row],[TRADING SYMBOL]]</f>
        <v>NIFTY2552225050CE</v>
      </c>
      <c r="AJ5482" t="str">
        <f>IF(RIGHT(MIS[[#This Row],[Main/Hedge]],4)="MAIN","MAIN","HEDGE")</f>
        <v>MAIN</v>
      </c>
      <c r="AK5482" t="str" cm="1">
        <f t="array" ref="AK5482">_xlfn._xlws.FILTER(Table4[Column1],ISNUMBER(SEARCH(Table4[Column1],MIS[[#This Row],[OrderUniqueIdentifier]])),"")</f>
        <v>VWAP</v>
      </c>
    </row>
    <row r="5483" spans="1:37" x14ac:dyDescent="0.25">
      <c r="A5483" t="s">
        <v>71</v>
      </c>
      <c r="B5483" t="s">
        <v>1093</v>
      </c>
      <c r="C5483" t="s">
        <v>9671</v>
      </c>
      <c r="D5483" t="s">
        <v>72</v>
      </c>
      <c r="E5483" t="s">
        <v>2904</v>
      </c>
      <c r="F5483" t="s">
        <v>73</v>
      </c>
      <c r="G5483" t="s">
        <v>89</v>
      </c>
      <c r="H5483" t="s">
        <v>75</v>
      </c>
      <c r="I5483" t="s">
        <v>76</v>
      </c>
      <c r="J5483" t="s">
        <v>77</v>
      </c>
      <c r="K5483">
        <v>525</v>
      </c>
      <c r="L5483" t="s">
        <v>77</v>
      </c>
      <c r="M5483" t="s">
        <v>78</v>
      </c>
      <c r="N5483" t="s">
        <v>9650</v>
      </c>
      <c r="O5483" t="s">
        <v>9611</v>
      </c>
      <c r="P5483" t="s">
        <v>9611</v>
      </c>
      <c r="Q5483" t="s">
        <v>2907</v>
      </c>
      <c r="R5483" t="s">
        <v>79</v>
      </c>
      <c r="S5483" t="s">
        <v>24</v>
      </c>
      <c r="T5483" t="s">
        <v>2908</v>
      </c>
      <c r="U5483" t="s">
        <v>43</v>
      </c>
      <c r="V5483" t="s">
        <v>80</v>
      </c>
      <c r="W5483">
        <v>25050</v>
      </c>
      <c r="X5483" t="s">
        <v>81</v>
      </c>
      <c r="Y5483">
        <v>-525</v>
      </c>
      <c r="Z5483" t="s">
        <v>9612</v>
      </c>
      <c r="AA5483" t="s">
        <v>9612</v>
      </c>
      <c r="AB5483" t="s">
        <v>90</v>
      </c>
      <c r="AC5483" t="s">
        <v>171</v>
      </c>
      <c r="AD5483">
        <f>_xlfn.XLOOKUP(MIS[[#This Row],[TRADING SYMBOL]],[1]Sheet1!$D:$D,[1]Sheet1!$C:$C)</f>
        <v>160.9</v>
      </c>
      <c r="AE5483">
        <f>MIS[[#This Row],[OrderAverageTradedPrice]]*MIS[[#This Row],[OrderQuantity]]</f>
        <v>84000</v>
      </c>
      <c r="AF5483">
        <f>MIS[[#This Row],[LTP]]*MIS[[#This Row],[OrderQuantity]]</f>
        <v>84472.5</v>
      </c>
      <c r="AG5483">
        <f>IF(MIS[[#This Row],[OrderSide]]="SELL",MIS[[#This Row],[VALUE]]-MIS[[#This Row],[LIVE_VALUE]],MIS[[#This Row],[LIVE_VALUE]]-MIS[[#This Row],[VALUE]])</f>
        <v>-472.5</v>
      </c>
      <c r="AH5483" t="str" cm="1">
        <f t="array" ref="AH5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3" t="str">
        <f>MIS[[#This Row],[TRADING SYMBOL]]</f>
        <v>NIFTY2552225050CE</v>
      </c>
      <c r="AJ5483" t="str">
        <f>IF(RIGHT(MIS[[#This Row],[Main/Hedge]],4)="MAIN","MAIN","HEDGE")</f>
        <v>MAIN</v>
      </c>
      <c r="AK5483" t="str" cm="1">
        <f t="array" ref="AK5483">_xlfn._xlws.FILTER(Table4[Column1],ISNUMBER(SEARCH(Table4[Column1],MIS[[#This Row],[OrderUniqueIdentifier]])),"")</f>
        <v>VWAP</v>
      </c>
    </row>
    <row r="5484" spans="1:37" x14ac:dyDescent="0.25">
      <c r="A5484" t="s">
        <v>71</v>
      </c>
      <c r="B5484" t="s">
        <v>1153</v>
      </c>
      <c r="C5484" t="s">
        <v>9776</v>
      </c>
      <c r="D5484" t="s">
        <v>72</v>
      </c>
      <c r="E5484" t="s">
        <v>2904</v>
      </c>
      <c r="F5484" t="s">
        <v>73</v>
      </c>
      <c r="G5484" t="s">
        <v>89</v>
      </c>
      <c r="H5484" t="s">
        <v>75</v>
      </c>
      <c r="I5484" t="s">
        <v>76</v>
      </c>
      <c r="J5484" t="s">
        <v>77</v>
      </c>
      <c r="K5484">
        <v>225</v>
      </c>
      <c r="L5484" t="s">
        <v>77</v>
      </c>
      <c r="M5484" t="s">
        <v>78</v>
      </c>
      <c r="N5484" t="s">
        <v>9636</v>
      </c>
      <c r="O5484" t="s">
        <v>9611</v>
      </c>
      <c r="P5484" t="s">
        <v>9611</v>
      </c>
      <c r="Q5484" t="s">
        <v>2907</v>
      </c>
      <c r="R5484" t="s">
        <v>79</v>
      </c>
      <c r="S5484" t="s">
        <v>24</v>
      </c>
      <c r="T5484" t="s">
        <v>2908</v>
      </c>
      <c r="U5484" t="s">
        <v>43</v>
      </c>
      <c r="V5484" t="s">
        <v>80</v>
      </c>
      <c r="W5484">
        <v>25050</v>
      </c>
      <c r="X5484" t="s">
        <v>81</v>
      </c>
      <c r="Y5484">
        <v>-225</v>
      </c>
      <c r="Z5484" t="s">
        <v>9612</v>
      </c>
      <c r="AA5484" t="s">
        <v>9612</v>
      </c>
      <c r="AB5484" t="s">
        <v>90</v>
      </c>
      <c r="AC5484" t="s">
        <v>171</v>
      </c>
      <c r="AD5484">
        <f>_xlfn.XLOOKUP(MIS[[#This Row],[TRADING SYMBOL]],[1]Sheet1!$D:$D,[1]Sheet1!$C:$C)</f>
        <v>160.9</v>
      </c>
      <c r="AE5484">
        <f>MIS[[#This Row],[OrderAverageTradedPrice]]*MIS[[#This Row],[OrderQuantity]]</f>
        <v>36067.5</v>
      </c>
      <c r="AF5484">
        <f>MIS[[#This Row],[LTP]]*MIS[[#This Row],[OrderQuantity]]</f>
        <v>36202.5</v>
      </c>
      <c r="AG5484">
        <f>IF(MIS[[#This Row],[OrderSide]]="SELL",MIS[[#This Row],[VALUE]]-MIS[[#This Row],[LIVE_VALUE]],MIS[[#This Row],[LIVE_VALUE]]-MIS[[#This Row],[VALUE]])</f>
        <v>-135</v>
      </c>
      <c r="AH5484" t="str" cm="1">
        <f t="array" ref="AH5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4" t="str">
        <f>MIS[[#This Row],[TRADING SYMBOL]]</f>
        <v>NIFTY2552225050CE</v>
      </c>
      <c r="AJ5484" t="str">
        <f>IF(RIGHT(MIS[[#This Row],[Main/Hedge]],4)="MAIN","MAIN","HEDGE")</f>
        <v>MAIN</v>
      </c>
      <c r="AK5484" t="str" cm="1">
        <f t="array" ref="AK5484">_xlfn._xlws.FILTER(Table4[Column1],ISNUMBER(SEARCH(Table4[Column1],MIS[[#This Row],[OrderUniqueIdentifier]])),"")</f>
        <v>VWAP</v>
      </c>
    </row>
    <row r="5485" spans="1:37" x14ac:dyDescent="0.25">
      <c r="A5485" t="s">
        <v>71</v>
      </c>
      <c r="B5485" t="s">
        <v>1171</v>
      </c>
      <c r="C5485" t="s">
        <v>9682</v>
      </c>
      <c r="D5485" t="s">
        <v>72</v>
      </c>
      <c r="E5485" t="s">
        <v>2904</v>
      </c>
      <c r="F5485" t="s">
        <v>73</v>
      </c>
      <c r="G5485" t="s">
        <v>89</v>
      </c>
      <c r="H5485" t="s">
        <v>75</v>
      </c>
      <c r="I5485" t="s">
        <v>76</v>
      </c>
      <c r="J5485" t="s">
        <v>77</v>
      </c>
      <c r="K5485">
        <v>75</v>
      </c>
      <c r="L5485" t="s">
        <v>77</v>
      </c>
      <c r="M5485" t="s">
        <v>78</v>
      </c>
      <c r="N5485" t="s">
        <v>9655</v>
      </c>
      <c r="O5485" t="s">
        <v>9611</v>
      </c>
      <c r="P5485" t="s">
        <v>9611</v>
      </c>
      <c r="Q5485" t="s">
        <v>2907</v>
      </c>
      <c r="R5485" t="s">
        <v>79</v>
      </c>
      <c r="S5485" t="s">
        <v>24</v>
      </c>
      <c r="T5485" t="s">
        <v>2908</v>
      </c>
      <c r="U5485" t="s">
        <v>43</v>
      </c>
      <c r="V5485" t="s">
        <v>80</v>
      </c>
      <c r="W5485">
        <v>25050</v>
      </c>
      <c r="X5485" t="s">
        <v>81</v>
      </c>
      <c r="Y5485">
        <v>-75</v>
      </c>
      <c r="Z5485" t="s">
        <v>9612</v>
      </c>
      <c r="AA5485" t="s">
        <v>9612</v>
      </c>
      <c r="AB5485" t="s">
        <v>90</v>
      </c>
      <c r="AC5485" t="s">
        <v>171</v>
      </c>
      <c r="AD5485">
        <f>_xlfn.XLOOKUP(MIS[[#This Row],[TRADING SYMBOL]],[1]Sheet1!$D:$D,[1]Sheet1!$C:$C)</f>
        <v>160.9</v>
      </c>
      <c r="AE5485">
        <f>MIS[[#This Row],[OrderAverageTradedPrice]]*MIS[[#This Row],[OrderQuantity]]</f>
        <v>12030</v>
      </c>
      <c r="AF5485">
        <f>MIS[[#This Row],[LTP]]*MIS[[#This Row],[OrderQuantity]]</f>
        <v>12067.5</v>
      </c>
      <c r="AG5485">
        <f>IF(MIS[[#This Row],[OrderSide]]="SELL",MIS[[#This Row],[VALUE]]-MIS[[#This Row],[LIVE_VALUE]],MIS[[#This Row],[LIVE_VALUE]]-MIS[[#This Row],[VALUE]])</f>
        <v>-37.5</v>
      </c>
      <c r="AH5485" t="str" cm="1">
        <f t="array" ref="AH5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5" t="str">
        <f>MIS[[#This Row],[TRADING SYMBOL]]</f>
        <v>NIFTY2552225050CE</v>
      </c>
      <c r="AJ5485" t="str">
        <f>IF(RIGHT(MIS[[#This Row],[Main/Hedge]],4)="MAIN","MAIN","HEDGE")</f>
        <v>MAIN</v>
      </c>
      <c r="AK5485" t="str" cm="1">
        <f t="array" ref="AK5485">_xlfn._xlws.FILTER(Table4[Column1],ISNUMBER(SEARCH(Table4[Column1],MIS[[#This Row],[OrderUniqueIdentifier]])),"")</f>
        <v>VWAP</v>
      </c>
    </row>
    <row r="5486" spans="1:37" x14ac:dyDescent="0.25">
      <c r="A5486" t="s">
        <v>71</v>
      </c>
      <c r="B5486" t="s">
        <v>1186</v>
      </c>
      <c r="C5486" t="s">
        <v>9685</v>
      </c>
      <c r="D5486" t="s">
        <v>72</v>
      </c>
      <c r="E5486" t="s">
        <v>2904</v>
      </c>
      <c r="F5486" t="s">
        <v>73</v>
      </c>
      <c r="G5486" t="s">
        <v>89</v>
      </c>
      <c r="H5486" t="s">
        <v>75</v>
      </c>
      <c r="I5486" t="s">
        <v>76</v>
      </c>
      <c r="J5486" t="s">
        <v>77</v>
      </c>
      <c r="K5486">
        <v>150</v>
      </c>
      <c r="L5486" t="s">
        <v>77</v>
      </c>
      <c r="M5486" t="s">
        <v>78</v>
      </c>
      <c r="N5486" t="s">
        <v>9650</v>
      </c>
      <c r="O5486" t="s">
        <v>9611</v>
      </c>
      <c r="P5486" t="s">
        <v>9611</v>
      </c>
      <c r="Q5486" t="s">
        <v>2907</v>
      </c>
      <c r="R5486" t="s">
        <v>79</v>
      </c>
      <c r="S5486" t="s">
        <v>24</v>
      </c>
      <c r="T5486" t="s">
        <v>2908</v>
      </c>
      <c r="U5486" t="s">
        <v>43</v>
      </c>
      <c r="V5486" t="s">
        <v>80</v>
      </c>
      <c r="W5486">
        <v>25050</v>
      </c>
      <c r="X5486" t="s">
        <v>81</v>
      </c>
      <c r="Y5486">
        <v>-150</v>
      </c>
      <c r="Z5486" t="s">
        <v>9612</v>
      </c>
      <c r="AA5486" t="s">
        <v>9612</v>
      </c>
      <c r="AB5486" t="s">
        <v>90</v>
      </c>
      <c r="AC5486" t="s">
        <v>171</v>
      </c>
      <c r="AD5486">
        <f>_xlfn.XLOOKUP(MIS[[#This Row],[TRADING SYMBOL]],[1]Sheet1!$D:$D,[1]Sheet1!$C:$C)</f>
        <v>160.9</v>
      </c>
      <c r="AE5486">
        <f>MIS[[#This Row],[OrderAverageTradedPrice]]*MIS[[#This Row],[OrderQuantity]]</f>
        <v>24000</v>
      </c>
      <c r="AF5486">
        <f>MIS[[#This Row],[LTP]]*MIS[[#This Row],[OrderQuantity]]</f>
        <v>24135</v>
      </c>
      <c r="AG5486">
        <f>IF(MIS[[#This Row],[OrderSide]]="SELL",MIS[[#This Row],[VALUE]]-MIS[[#This Row],[LIVE_VALUE]],MIS[[#This Row],[LIVE_VALUE]]-MIS[[#This Row],[VALUE]])</f>
        <v>-135</v>
      </c>
      <c r="AH5486" t="str" cm="1">
        <f t="array" ref="AH5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6" t="str">
        <f>MIS[[#This Row],[TRADING SYMBOL]]</f>
        <v>NIFTY2552225050CE</v>
      </c>
      <c r="AJ5486" t="str">
        <f>IF(RIGHT(MIS[[#This Row],[Main/Hedge]],4)="MAIN","MAIN","HEDGE")</f>
        <v>MAIN</v>
      </c>
      <c r="AK5486" t="str" cm="1">
        <f t="array" ref="AK5486">_xlfn._xlws.FILTER(Table4[Column1],ISNUMBER(SEARCH(Table4[Column1],MIS[[#This Row],[OrderUniqueIdentifier]])),"")</f>
        <v>VWAP</v>
      </c>
    </row>
    <row r="5487" spans="1:37" x14ac:dyDescent="0.25">
      <c r="A5487" t="s">
        <v>71</v>
      </c>
      <c r="B5487" t="s">
        <v>1235</v>
      </c>
      <c r="C5487" t="s">
        <v>9691</v>
      </c>
      <c r="D5487" t="s">
        <v>72</v>
      </c>
      <c r="E5487" t="s">
        <v>2904</v>
      </c>
      <c r="F5487" t="s">
        <v>73</v>
      </c>
      <c r="G5487" t="s">
        <v>89</v>
      </c>
      <c r="H5487" t="s">
        <v>75</v>
      </c>
      <c r="I5487" t="s">
        <v>76</v>
      </c>
      <c r="J5487" t="s">
        <v>77</v>
      </c>
      <c r="K5487">
        <v>450</v>
      </c>
      <c r="L5487" t="s">
        <v>77</v>
      </c>
      <c r="M5487" t="s">
        <v>78</v>
      </c>
      <c r="N5487" t="s">
        <v>9655</v>
      </c>
      <c r="O5487" t="s">
        <v>9611</v>
      </c>
      <c r="P5487" t="s">
        <v>9611</v>
      </c>
      <c r="Q5487" t="s">
        <v>2907</v>
      </c>
      <c r="R5487" t="s">
        <v>79</v>
      </c>
      <c r="S5487" t="s">
        <v>24</v>
      </c>
      <c r="T5487" t="s">
        <v>2908</v>
      </c>
      <c r="U5487" t="s">
        <v>43</v>
      </c>
      <c r="V5487" t="s">
        <v>80</v>
      </c>
      <c r="W5487">
        <v>25050</v>
      </c>
      <c r="X5487" t="s">
        <v>81</v>
      </c>
      <c r="Y5487">
        <v>-450</v>
      </c>
      <c r="Z5487" t="s">
        <v>9612</v>
      </c>
      <c r="AA5487" t="s">
        <v>9612</v>
      </c>
      <c r="AB5487" t="s">
        <v>90</v>
      </c>
      <c r="AC5487" t="s">
        <v>171</v>
      </c>
      <c r="AD5487">
        <f>_xlfn.XLOOKUP(MIS[[#This Row],[TRADING SYMBOL]],[1]Sheet1!$D:$D,[1]Sheet1!$C:$C)</f>
        <v>160.9</v>
      </c>
      <c r="AE5487">
        <f>MIS[[#This Row],[OrderAverageTradedPrice]]*MIS[[#This Row],[OrderQuantity]]</f>
        <v>72180</v>
      </c>
      <c r="AF5487">
        <f>MIS[[#This Row],[LTP]]*MIS[[#This Row],[OrderQuantity]]</f>
        <v>72405</v>
      </c>
      <c r="AG5487">
        <f>IF(MIS[[#This Row],[OrderSide]]="SELL",MIS[[#This Row],[VALUE]]-MIS[[#This Row],[LIVE_VALUE]],MIS[[#This Row],[LIVE_VALUE]]-MIS[[#This Row],[VALUE]])</f>
        <v>-225</v>
      </c>
      <c r="AH5487" t="str" cm="1">
        <f t="array" ref="AH5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7" t="str">
        <f>MIS[[#This Row],[TRADING SYMBOL]]</f>
        <v>NIFTY2552225050CE</v>
      </c>
      <c r="AJ5487" t="str">
        <f>IF(RIGHT(MIS[[#This Row],[Main/Hedge]],4)="MAIN","MAIN","HEDGE")</f>
        <v>MAIN</v>
      </c>
      <c r="AK5487" t="str" cm="1">
        <f t="array" ref="AK5487">_xlfn._xlws.FILTER(Table4[Column1],ISNUMBER(SEARCH(Table4[Column1],MIS[[#This Row],[OrderUniqueIdentifier]])),"")</f>
        <v>VWAP</v>
      </c>
    </row>
    <row r="5488" spans="1:37" x14ac:dyDescent="0.25">
      <c r="A5488" t="s">
        <v>71</v>
      </c>
      <c r="B5488" t="s">
        <v>1244</v>
      </c>
      <c r="C5488" t="s">
        <v>9692</v>
      </c>
      <c r="D5488" t="s">
        <v>72</v>
      </c>
      <c r="E5488" t="s">
        <v>2904</v>
      </c>
      <c r="F5488" t="s">
        <v>73</v>
      </c>
      <c r="G5488" t="s">
        <v>89</v>
      </c>
      <c r="H5488" t="s">
        <v>75</v>
      </c>
      <c r="I5488" t="s">
        <v>76</v>
      </c>
      <c r="J5488" t="s">
        <v>77</v>
      </c>
      <c r="K5488">
        <v>75</v>
      </c>
      <c r="L5488" t="s">
        <v>77</v>
      </c>
      <c r="M5488" t="s">
        <v>78</v>
      </c>
      <c r="N5488" t="s">
        <v>9636</v>
      </c>
      <c r="O5488" t="s">
        <v>9611</v>
      </c>
      <c r="P5488" t="s">
        <v>9611</v>
      </c>
      <c r="Q5488" t="s">
        <v>2907</v>
      </c>
      <c r="R5488" t="s">
        <v>79</v>
      </c>
      <c r="S5488" t="s">
        <v>24</v>
      </c>
      <c r="T5488" t="s">
        <v>2908</v>
      </c>
      <c r="U5488" t="s">
        <v>43</v>
      </c>
      <c r="V5488" t="s">
        <v>80</v>
      </c>
      <c r="W5488">
        <v>25050</v>
      </c>
      <c r="X5488" t="s">
        <v>81</v>
      </c>
      <c r="Y5488">
        <v>-75</v>
      </c>
      <c r="Z5488" t="s">
        <v>9612</v>
      </c>
      <c r="AA5488" t="s">
        <v>9612</v>
      </c>
      <c r="AB5488" t="s">
        <v>90</v>
      </c>
      <c r="AC5488" t="s">
        <v>171</v>
      </c>
      <c r="AD5488">
        <f>_xlfn.XLOOKUP(MIS[[#This Row],[TRADING SYMBOL]],[1]Sheet1!$D:$D,[1]Sheet1!$C:$C)</f>
        <v>160.9</v>
      </c>
      <c r="AE5488">
        <f>MIS[[#This Row],[OrderAverageTradedPrice]]*MIS[[#This Row],[OrderQuantity]]</f>
        <v>12022.5</v>
      </c>
      <c r="AF5488">
        <f>MIS[[#This Row],[LTP]]*MIS[[#This Row],[OrderQuantity]]</f>
        <v>12067.5</v>
      </c>
      <c r="AG5488">
        <f>IF(MIS[[#This Row],[OrderSide]]="SELL",MIS[[#This Row],[VALUE]]-MIS[[#This Row],[LIVE_VALUE]],MIS[[#This Row],[LIVE_VALUE]]-MIS[[#This Row],[VALUE]])</f>
        <v>-45</v>
      </c>
      <c r="AH5488" t="str" cm="1">
        <f t="array" ref="AH5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8" t="str">
        <f>MIS[[#This Row],[TRADING SYMBOL]]</f>
        <v>NIFTY2552225050CE</v>
      </c>
      <c r="AJ5488" t="str">
        <f>IF(RIGHT(MIS[[#This Row],[Main/Hedge]],4)="MAIN","MAIN","HEDGE")</f>
        <v>MAIN</v>
      </c>
      <c r="AK5488" t="str" cm="1">
        <f t="array" ref="AK5488">_xlfn._xlws.FILTER(Table4[Column1],ISNUMBER(SEARCH(Table4[Column1],MIS[[#This Row],[OrderUniqueIdentifier]])),"")</f>
        <v>VWAP</v>
      </c>
    </row>
    <row r="5489" spans="1:37" x14ac:dyDescent="0.25">
      <c r="A5489" t="s">
        <v>71</v>
      </c>
      <c r="B5489" t="s">
        <v>1316</v>
      </c>
      <c r="C5489" t="s">
        <v>9783</v>
      </c>
      <c r="D5489" t="s">
        <v>72</v>
      </c>
      <c r="E5489" t="s">
        <v>2904</v>
      </c>
      <c r="F5489" t="s">
        <v>73</v>
      </c>
      <c r="G5489" t="s">
        <v>89</v>
      </c>
      <c r="H5489" t="s">
        <v>75</v>
      </c>
      <c r="I5489" t="s">
        <v>76</v>
      </c>
      <c r="J5489" t="s">
        <v>77</v>
      </c>
      <c r="K5489">
        <v>375</v>
      </c>
      <c r="L5489" t="s">
        <v>77</v>
      </c>
      <c r="M5489" t="s">
        <v>78</v>
      </c>
      <c r="N5489" t="s">
        <v>9663</v>
      </c>
      <c r="O5489" t="s">
        <v>9624</v>
      </c>
      <c r="P5489" t="s">
        <v>9611</v>
      </c>
      <c r="Q5489" t="s">
        <v>2907</v>
      </c>
      <c r="R5489" t="s">
        <v>79</v>
      </c>
      <c r="S5489" t="s">
        <v>24</v>
      </c>
      <c r="T5489" t="s">
        <v>2908</v>
      </c>
      <c r="U5489" t="s">
        <v>43</v>
      </c>
      <c r="V5489" t="s">
        <v>80</v>
      </c>
      <c r="W5489">
        <v>25050</v>
      </c>
      <c r="X5489" t="s">
        <v>81</v>
      </c>
      <c r="Y5489">
        <v>-375</v>
      </c>
      <c r="Z5489" t="s">
        <v>9625</v>
      </c>
      <c r="AA5489" t="s">
        <v>9612</v>
      </c>
      <c r="AB5489" t="s">
        <v>90</v>
      </c>
      <c r="AC5489" t="s">
        <v>171</v>
      </c>
      <c r="AD5489">
        <f>_xlfn.XLOOKUP(MIS[[#This Row],[TRADING SYMBOL]],[1]Sheet1!$D:$D,[1]Sheet1!$C:$C)</f>
        <v>160.9</v>
      </c>
      <c r="AE5489">
        <f>MIS[[#This Row],[OrderAverageTradedPrice]]*MIS[[#This Row],[OrderQuantity]]</f>
        <v>59962.5</v>
      </c>
      <c r="AF5489">
        <f>MIS[[#This Row],[LTP]]*MIS[[#This Row],[OrderQuantity]]</f>
        <v>60337.5</v>
      </c>
      <c r="AG5489">
        <f>IF(MIS[[#This Row],[OrderSide]]="SELL",MIS[[#This Row],[VALUE]]-MIS[[#This Row],[LIVE_VALUE]],MIS[[#This Row],[LIVE_VALUE]]-MIS[[#This Row],[VALUE]])</f>
        <v>-375</v>
      </c>
      <c r="AH5489" t="str" cm="1">
        <f t="array" ref="AH5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9" t="str">
        <f>MIS[[#This Row],[TRADING SYMBOL]]</f>
        <v>NIFTY2552225050CE</v>
      </c>
      <c r="AJ5489" t="str">
        <f>IF(RIGHT(MIS[[#This Row],[Main/Hedge]],4)="MAIN","MAIN","HEDGE")</f>
        <v>MAIN</v>
      </c>
      <c r="AK5489" t="str" cm="1">
        <f t="array" ref="AK5489">_xlfn._xlws.FILTER(Table4[Column1],ISNUMBER(SEARCH(Table4[Column1],MIS[[#This Row],[OrderUniqueIdentifier]])),"")</f>
        <v>VWAP</v>
      </c>
    </row>
    <row r="5490" spans="1:37" x14ac:dyDescent="0.25">
      <c r="A5490" t="s">
        <v>71</v>
      </c>
      <c r="B5490" t="s">
        <v>515</v>
      </c>
      <c r="C5490" t="s">
        <v>9737</v>
      </c>
      <c r="D5490" t="s">
        <v>72</v>
      </c>
      <c r="E5490" t="s">
        <v>2904</v>
      </c>
      <c r="F5490" t="s">
        <v>73</v>
      </c>
      <c r="G5490" t="s">
        <v>89</v>
      </c>
      <c r="H5490" t="s">
        <v>75</v>
      </c>
      <c r="I5490" t="s">
        <v>76</v>
      </c>
      <c r="J5490" t="s">
        <v>77</v>
      </c>
      <c r="K5490">
        <v>1050</v>
      </c>
      <c r="L5490" t="s">
        <v>77</v>
      </c>
      <c r="M5490" t="s">
        <v>78</v>
      </c>
      <c r="N5490" t="s">
        <v>9738</v>
      </c>
      <c r="O5490" t="s">
        <v>9593</v>
      </c>
      <c r="P5490" t="s">
        <v>9593</v>
      </c>
      <c r="Q5490" t="s">
        <v>2907</v>
      </c>
      <c r="R5490" t="s">
        <v>79</v>
      </c>
      <c r="S5490" t="s">
        <v>24</v>
      </c>
      <c r="T5490" t="s">
        <v>2908</v>
      </c>
      <c r="U5490" t="s">
        <v>43</v>
      </c>
      <c r="V5490" t="s">
        <v>80</v>
      </c>
      <c r="W5490">
        <v>25050</v>
      </c>
      <c r="X5490" t="s">
        <v>81</v>
      </c>
      <c r="Y5490">
        <v>-1050</v>
      </c>
      <c r="Z5490" t="s">
        <v>9594</v>
      </c>
      <c r="AA5490" t="s">
        <v>9594</v>
      </c>
      <c r="AB5490" t="s">
        <v>90</v>
      </c>
      <c r="AC5490" t="s">
        <v>171</v>
      </c>
      <c r="AD5490">
        <f>_xlfn.XLOOKUP(MIS[[#This Row],[TRADING SYMBOL]],[1]Sheet1!$D:$D,[1]Sheet1!$C:$C)</f>
        <v>160.9</v>
      </c>
      <c r="AE5490">
        <f>MIS[[#This Row],[OrderAverageTradedPrice]]*MIS[[#This Row],[OrderQuantity]]</f>
        <v>168374.9999999991</v>
      </c>
      <c r="AF5490">
        <f>MIS[[#This Row],[LTP]]*MIS[[#This Row],[OrderQuantity]]</f>
        <v>168945</v>
      </c>
      <c r="AG5490">
        <f>IF(MIS[[#This Row],[OrderSide]]="SELL",MIS[[#This Row],[VALUE]]-MIS[[#This Row],[LIVE_VALUE]],MIS[[#This Row],[LIVE_VALUE]]-MIS[[#This Row],[VALUE]])</f>
        <v>-570.00000000090222</v>
      </c>
      <c r="AH5490" t="str" cm="1">
        <f t="array" ref="AH5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0" t="str">
        <f>MIS[[#This Row],[TRADING SYMBOL]]</f>
        <v>NIFTY2552225050CE</v>
      </c>
      <c r="AJ5490" t="str">
        <f>IF(RIGHT(MIS[[#This Row],[Main/Hedge]],4)="MAIN","MAIN","HEDGE")</f>
        <v>MAIN</v>
      </c>
      <c r="AK5490" t="str" cm="1">
        <f t="array" ref="AK5490">_xlfn._xlws.FILTER(Table4[Column1],ISNUMBER(SEARCH(Table4[Column1],MIS[[#This Row],[OrderUniqueIdentifier]])),"")</f>
        <v>VWAP</v>
      </c>
    </row>
    <row r="5491" spans="1:37" x14ac:dyDescent="0.25">
      <c r="A5491" t="s">
        <v>71</v>
      </c>
      <c r="B5491" t="s">
        <v>529</v>
      </c>
      <c r="C5491" t="s">
        <v>9591</v>
      </c>
      <c r="D5491" t="s">
        <v>72</v>
      </c>
      <c r="E5491" t="s">
        <v>2904</v>
      </c>
      <c r="F5491" t="s">
        <v>73</v>
      </c>
      <c r="G5491" t="s">
        <v>89</v>
      </c>
      <c r="H5491" t="s">
        <v>75</v>
      </c>
      <c r="I5491" t="s">
        <v>76</v>
      </c>
      <c r="J5491" t="s">
        <v>77</v>
      </c>
      <c r="K5491">
        <v>450</v>
      </c>
      <c r="L5491" t="s">
        <v>77</v>
      </c>
      <c r="M5491" t="s">
        <v>78</v>
      </c>
      <c r="N5491" t="s">
        <v>9592</v>
      </c>
      <c r="O5491" t="s">
        <v>9593</v>
      </c>
      <c r="P5491" t="s">
        <v>9593</v>
      </c>
      <c r="Q5491" t="s">
        <v>2907</v>
      </c>
      <c r="R5491" t="s">
        <v>79</v>
      </c>
      <c r="S5491" t="s">
        <v>24</v>
      </c>
      <c r="T5491" t="s">
        <v>2908</v>
      </c>
      <c r="U5491" t="s">
        <v>43</v>
      </c>
      <c r="V5491" t="s">
        <v>80</v>
      </c>
      <c r="W5491">
        <v>25050</v>
      </c>
      <c r="X5491" t="s">
        <v>81</v>
      </c>
      <c r="Y5491">
        <v>-450</v>
      </c>
      <c r="Z5491" t="s">
        <v>9594</v>
      </c>
      <c r="AA5491" t="s">
        <v>9594</v>
      </c>
      <c r="AB5491" t="s">
        <v>90</v>
      </c>
      <c r="AC5491" t="s">
        <v>171</v>
      </c>
      <c r="AD5491">
        <f>_xlfn.XLOOKUP(MIS[[#This Row],[TRADING SYMBOL]],[1]Sheet1!$D:$D,[1]Sheet1!$C:$C)</f>
        <v>160.9</v>
      </c>
      <c r="AE5491">
        <f>MIS[[#This Row],[OrderAverageTradedPrice]]*MIS[[#This Row],[OrderQuantity]]</f>
        <v>72225</v>
      </c>
      <c r="AF5491">
        <f>MIS[[#This Row],[LTP]]*MIS[[#This Row],[OrderQuantity]]</f>
        <v>72405</v>
      </c>
      <c r="AG5491">
        <f>IF(MIS[[#This Row],[OrderSide]]="SELL",MIS[[#This Row],[VALUE]]-MIS[[#This Row],[LIVE_VALUE]],MIS[[#This Row],[LIVE_VALUE]]-MIS[[#This Row],[VALUE]])</f>
        <v>-180</v>
      </c>
      <c r="AH5491" t="str" cm="1">
        <f t="array" ref="AH5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1" t="str">
        <f>MIS[[#This Row],[TRADING SYMBOL]]</f>
        <v>NIFTY2552225050CE</v>
      </c>
      <c r="AJ5491" t="str">
        <f>IF(RIGHT(MIS[[#This Row],[Main/Hedge]],4)="MAIN","MAIN","HEDGE")</f>
        <v>MAIN</v>
      </c>
      <c r="AK5491" t="str" cm="1">
        <f t="array" ref="AK5491">_xlfn._xlws.FILTER(Table4[Column1],ISNUMBER(SEARCH(Table4[Column1],MIS[[#This Row],[OrderUniqueIdentifier]])),"")</f>
        <v>VWAP</v>
      </c>
    </row>
    <row r="5492" spans="1:37" x14ac:dyDescent="0.25">
      <c r="A5492" t="s">
        <v>71</v>
      </c>
      <c r="B5492" t="s">
        <v>575</v>
      </c>
      <c r="C5492" t="s">
        <v>9607</v>
      </c>
      <c r="D5492" t="s">
        <v>72</v>
      </c>
      <c r="E5492" t="s">
        <v>2904</v>
      </c>
      <c r="F5492" t="s">
        <v>73</v>
      </c>
      <c r="G5492" t="s">
        <v>89</v>
      </c>
      <c r="H5492" t="s">
        <v>75</v>
      </c>
      <c r="I5492" t="s">
        <v>76</v>
      </c>
      <c r="J5492" t="s">
        <v>77</v>
      </c>
      <c r="K5492">
        <v>300</v>
      </c>
      <c r="L5492" t="s">
        <v>77</v>
      </c>
      <c r="M5492" t="s">
        <v>78</v>
      </c>
      <c r="N5492" t="s">
        <v>9608</v>
      </c>
      <c r="O5492" t="s">
        <v>9593</v>
      </c>
      <c r="P5492" t="s">
        <v>9593</v>
      </c>
      <c r="Q5492" t="s">
        <v>2907</v>
      </c>
      <c r="R5492" t="s">
        <v>79</v>
      </c>
      <c r="S5492" t="s">
        <v>24</v>
      </c>
      <c r="T5492" t="s">
        <v>2908</v>
      </c>
      <c r="U5492" t="s">
        <v>43</v>
      </c>
      <c r="V5492" t="s">
        <v>80</v>
      </c>
      <c r="W5492">
        <v>25050</v>
      </c>
      <c r="X5492" t="s">
        <v>81</v>
      </c>
      <c r="Y5492">
        <v>-300</v>
      </c>
      <c r="Z5492" t="s">
        <v>9594</v>
      </c>
      <c r="AA5492" t="s">
        <v>9594</v>
      </c>
      <c r="AB5492" t="s">
        <v>90</v>
      </c>
      <c r="AC5492" t="s">
        <v>171</v>
      </c>
      <c r="AD5492">
        <f>_xlfn.XLOOKUP(MIS[[#This Row],[TRADING SYMBOL]],[1]Sheet1!$D:$D,[1]Sheet1!$C:$C)</f>
        <v>160.9</v>
      </c>
      <c r="AE5492">
        <f>MIS[[#This Row],[OrderAverageTradedPrice]]*MIS[[#This Row],[OrderQuantity]]</f>
        <v>48270</v>
      </c>
      <c r="AF5492">
        <f>MIS[[#This Row],[LTP]]*MIS[[#This Row],[OrderQuantity]]</f>
        <v>48270</v>
      </c>
      <c r="AG5492">
        <f>IF(MIS[[#This Row],[OrderSide]]="SELL",MIS[[#This Row],[VALUE]]-MIS[[#This Row],[LIVE_VALUE]],MIS[[#This Row],[LIVE_VALUE]]-MIS[[#This Row],[VALUE]])</f>
        <v>0</v>
      </c>
      <c r="AH5492" t="str" cm="1">
        <f t="array" ref="AH5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2" t="str">
        <f>MIS[[#This Row],[TRADING SYMBOL]]</f>
        <v>NIFTY2552225050CE</v>
      </c>
      <c r="AJ5492" t="str">
        <f>IF(RIGHT(MIS[[#This Row],[Main/Hedge]],4)="MAIN","MAIN","HEDGE")</f>
        <v>MAIN</v>
      </c>
      <c r="AK5492" t="str" cm="1">
        <f t="array" ref="AK5492">_xlfn._xlws.FILTER(Table4[Column1],ISNUMBER(SEARCH(Table4[Column1],MIS[[#This Row],[OrderUniqueIdentifier]])),"")</f>
        <v>VWAP</v>
      </c>
    </row>
    <row r="5493" spans="1:37" x14ac:dyDescent="0.25">
      <c r="A5493" t="s">
        <v>71</v>
      </c>
      <c r="B5493" t="s">
        <v>632</v>
      </c>
      <c r="C5493" t="s">
        <v>9617</v>
      </c>
      <c r="D5493" t="s">
        <v>72</v>
      </c>
      <c r="E5493" t="s">
        <v>2904</v>
      </c>
      <c r="F5493" t="s">
        <v>73</v>
      </c>
      <c r="G5493" t="s">
        <v>89</v>
      </c>
      <c r="H5493" t="s">
        <v>75</v>
      </c>
      <c r="I5493" t="s">
        <v>76</v>
      </c>
      <c r="J5493" t="s">
        <v>77</v>
      </c>
      <c r="K5493">
        <v>450</v>
      </c>
      <c r="L5493" t="s">
        <v>77</v>
      </c>
      <c r="M5493" t="s">
        <v>78</v>
      </c>
      <c r="N5493" t="s">
        <v>9618</v>
      </c>
      <c r="O5493" t="s">
        <v>9593</v>
      </c>
      <c r="P5493" t="s">
        <v>9593</v>
      </c>
      <c r="Q5493" t="s">
        <v>2907</v>
      </c>
      <c r="R5493" t="s">
        <v>79</v>
      </c>
      <c r="S5493" t="s">
        <v>24</v>
      </c>
      <c r="T5493" t="s">
        <v>2908</v>
      </c>
      <c r="U5493" t="s">
        <v>43</v>
      </c>
      <c r="V5493" t="s">
        <v>80</v>
      </c>
      <c r="W5493">
        <v>25050</v>
      </c>
      <c r="X5493" t="s">
        <v>81</v>
      </c>
      <c r="Y5493">
        <v>-450</v>
      </c>
      <c r="Z5493" t="s">
        <v>9594</v>
      </c>
      <c r="AA5493" t="s">
        <v>9594</v>
      </c>
      <c r="AB5493" t="s">
        <v>90</v>
      </c>
      <c r="AC5493" t="s">
        <v>171</v>
      </c>
      <c r="AD5493">
        <f>_xlfn.XLOOKUP(MIS[[#This Row],[TRADING SYMBOL]],[1]Sheet1!$D:$D,[1]Sheet1!$C:$C)</f>
        <v>160.9</v>
      </c>
      <c r="AE5493">
        <f>MIS[[#This Row],[OrderAverageTradedPrice]]*MIS[[#This Row],[OrderQuantity]]</f>
        <v>72157.5</v>
      </c>
      <c r="AF5493">
        <f>MIS[[#This Row],[LTP]]*MIS[[#This Row],[OrderQuantity]]</f>
        <v>72405</v>
      </c>
      <c r="AG5493">
        <f>IF(MIS[[#This Row],[OrderSide]]="SELL",MIS[[#This Row],[VALUE]]-MIS[[#This Row],[LIVE_VALUE]],MIS[[#This Row],[LIVE_VALUE]]-MIS[[#This Row],[VALUE]])</f>
        <v>-247.5</v>
      </c>
      <c r="AH5493" t="str" cm="1">
        <f t="array" ref="AH5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3" t="str">
        <f>MIS[[#This Row],[TRADING SYMBOL]]</f>
        <v>NIFTY2552225050CE</v>
      </c>
      <c r="AJ5493" t="str">
        <f>IF(RIGHT(MIS[[#This Row],[Main/Hedge]],4)="MAIN","MAIN","HEDGE")</f>
        <v>MAIN</v>
      </c>
      <c r="AK5493" t="str" cm="1">
        <f t="array" ref="AK5493">_xlfn._xlws.FILTER(Table4[Column1],ISNUMBER(SEARCH(Table4[Column1],MIS[[#This Row],[OrderUniqueIdentifier]])),"")</f>
        <v>VWAP</v>
      </c>
    </row>
    <row r="5494" spans="1:37" x14ac:dyDescent="0.25">
      <c r="A5494" t="s">
        <v>71</v>
      </c>
      <c r="B5494" t="s">
        <v>669</v>
      </c>
      <c r="C5494" t="s">
        <v>9747</v>
      </c>
      <c r="D5494" t="s">
        <v>72</v>
      </c>
      <c r="E5494" t="s">
        <v>2904</v>
      </c>
      <c r="F5494" t="s">
        <v>73</v>
      </c>
      <c r="G5494" t="s">
        <v>89</v>
      </c>
      <c r="H5494" t="s">
        <v>75</v>
      </c>
      <c r="I5494" t="s">
        <v>76</v>
      </c>
      <c r="J5494" t="s">
        <v>77</v>
      </c>
      <c r="K5494">
        <v>150</v>
      </c>
      <c r="L5494" t="s">
        <v>77</v>
      </c>
      <c r="M5494" t="s">
        <v>78</v>
      </c>
      <c r="N5494" t="s">
        <v>9636</v>
      </c>
      <c r="O5494" t="s">
        <v>9593</v>
      </c>
      <c r="P5494" t="s">
        <v>9593</v>
      </c>
      <c r="Q5494" t="s">
        <v>2907</v>
      </c>
      <c r="R5494" t="s">
        <v>79</v>
      </c>
      <c r="S5494" t="s">
        <v>24</v>
      </c>
      <c r="T5494" t="s">
        <v>2908</v>
      </c>
      <c r="U5494" t="s">
        <v>43</v>
      </c>
      <c r="V5494" t="s">
        <v>80</v>
      </c>
      <c r="W5494">
        <v>25050</v>
      </c>
      <c r="X5494" t="s">
        <v>81</v>
      </c>
      <c r="Y5494">
        <v>-150</v>
      </c>
      <c r="Z5494" t="s">
        <v>9594</v>
      </c>
      <c r="AA5494" t="s">
        <v>9594</v>
      </c>
      <c r="AB5494" t="s">
        <v>90</v>
      </c>
      <c r="AC5494" t="s">
        <v>171</v>
      </c>
      <c r="AD5494">
        <f>_xlfn.XLOOKUP(MIS[[#This Row],[TRADING SYMBOL]],[1]Sheet1!$D:$D,[1]Sheet1!$C:$C)</f>
        <v>160.9</v>
      </c>
      <c r="AE5494">
        <f>MIS[[#This Row],[OrderAverageTradedPrice]]*MIS[[#This Row],[OrderQuantity]]</f>
        <v>24045</v>
      </c>
      <c r="AF5494">
        <f>MIS[[#This Row],[LTP]]*MIS[[#This Row],[OrderQuantity]]</f>
        <v>24135</v>
      </c>
      <c r="AG5494">
        <f>IF(MIS[[#This Row],[OrderSide]]="SELL",MIS[[#This Row],[VALUE]]-MIS[[#This Row],[LIVE_VALUE]],MIS[[#This Row],[LIVE_VALUE]]-MIS[[#This Row],[VALUE]])</f>
        <v>-90</v>
      </c>
      <c r="AH5494" t="str" cm="1">
        <f t="array" ref="AH5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4" t="str">
        <f>MIS[[#This Row],[TRADING SYMBOL]]</f>
        <v>NIFTY2552225050CE</v>
      </c>
      <c r="AJ5494" t="str">
        <f>IF(RIGHT(MIS[[#This Row],[Main/Hedge]],4)="MAIN","MAIN","HEDGE")</f>
        <v>MAIN</v>
      </c>
      <c r="AK5494" t="str" cm="1">
        <f t="array" ref="AK5494">_xlfn._xlws.FILTER(Table4[Column1],ISNUMBER(SEARCH(Table4[Column1],MIS[[#This Row],[OrderUniqueIdentifier]])),"")</f>
        <v>VWAP</v>
      </c>
    </row>
    <row r="5495" spans="1:37" x14ac:dyDescent="0.25">
      <c r="A5495" t="s">
        <v>71</v>
      </c>
      <c r="B5495" t="s">
        <v>787</v>
      </c>
      <c r="C5495" t="s">
        <v>9754</v>
      </c>
      <c r="D5495" t="s">
        <v>72</v>
      </c>
      <c r="E5495" t="s">
        <v>2904</v>
      </c>
      <c r="F5495" t="s">
        <v>73</v>
      </c>
      <c r="G5495" t="s">
        <v>89</v>
      </c>
      <c r="H5495" t="s">
        <v>75</v>
      </c>
      <c r="I5495" t="s">
        <v>76</v>
      </c>
      <c r="J5495" t="s">
        <v>77</v>
      </c>
      <c r="K5495">
        <v>75</v>
      </c>
      <c r="L5495" t="s">
        <v>77</v>
      </c>
      <c r="M5495" t="s">
        <v>78</v>
      </c>
      <c r="N5495" t="s">
        <v>9673</v>
      </c>
      <c r="O5495" t="s">
        <v>9593</v>
      </c>
      <c r="P5495" t="s">
        <v>9593</v>
      </c>
      <c r="Q5495" t="s">
        <v>2907</v>
      </c>
      <c r="R5495" t="s">
        <v>79</v>
      </c>
      <c r="S5495" t="s">
        <v>24</v>
      </c>
      <c r="T5495" t="s">
        <v>2908</v>
      </c>
      <c r="U5495" t="s">
        <v>43</v>
      </c>
      <c r="V5495" t="s">
        <v>80</v>
      </c>
      <c r="W5495">
        <v>25050</v>
      </c>
      <c r="X5495" t="s">
        <v>81</v>
      </c>
      <c r="Y5495">
        <v>-75</v>
      </c>
      <c r="Z5495" t="s">
        <v>9594</v>
      </c>
      <c r="AA5495" t="s">
        <v>9594</v>
      </c>
      <c r="AB5495" t="s">
        <v>90</v>
      </c>
      <c r="AC5495" t="s">
        <v>171</v>
      </c>
      <c r="AD5495">
        <f>_xlfn.XLOOKUP(MIS[[#This Row],[TRADING SYMBOL]],[1]Sheet1!$D:$D,[1]Sheet1!$C:$C)</f>
        <v>160.9</v>
      </c>
      <c r="AE5495">
        <f>MIS[[#This Row],[OrderAverageTradedPrice]]*MIS[[#This Row],[OrderQuantity]]</f>
        <v>12033.75</v>
      </c>
      <c r="AF5495">
        <f>MIS[[#This Row],[LTP]]*MIS[[#This Row],[OrderQuantity]]</f>
        <v>12067.5</v>
      </c>
      <c r="AG5495">
        <f>IF(MIS[[#This Row],[OrderSide]]="SELL",MIS[[#This Row],[VALUE]]-MIS[[#This Row],[LIVE_VALUE]],MIS[[#This Row],[LIVE_VALUE]]-MIS[[#This Row],[VALUE]])</f>
        <v>-33.75</v>
      </c>
      <c r="AH5495" t="str" cm="1">
        <f t="array" ref="AH5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5" t="str">
        <f>MIS[[#This Row],[TRADING SYMBOL]]</f>
        <v>NIFTY2552225050CE</v>
      </c>
      <c r="AJ5495" t="str">
        <f>IF(RIGHT(MIS[[#This Row],[Main/Hedge]],4)="MAIN","MAIN","HEDGE")</f>
        <v>MAIN</v>
      </c>
      <c r="AK5495" t="str" cm="1">
        <f t="array" ref="AK5495">_xlfn._xlws.FILTER(Table4[Column1],ISNUMBER(SEARCH(Table4[Column1],MIS[[#This Row],[OrderUniqueIdentifier]])),"")</f>
        <v>VWAP</v>
      </c>
    </row>
    <row r="5496" spans="1:37" x14ac:dyDescent="0.25">
      <c r="A5496" t="s">
        <v>71</v>
      </c>
      <c r="B5496" t="s">
        <v>839</v>
      </c>
      <c r="C5496" t="s">
        <v>9641</v>
      </c>
      <c r="D5496" t="s">
        <v>72</v>
      </c>
      <c r="E5496" t="s">
        <v>2904</v>
      </c>
      <c r="F5496" t="s">
        <v>73</v>
      </c>
      <c r="G5496" t="s">
        <v>89</v>
      </c>
      <c r="H5496" t="s">
        <v>75</v>
      </c>
      <c r="I5496" t="s">
        <v>76</v>
      </c>
      <c r="J5496" t="s">
        <v>77</v>
      </c>
      <c r="K5496">
        <v>75</v>
      </c>
      <c r="L5496" t="s">
        <v>77</v>
      </c>
      <c r="M5496" t="s">
        <v>78</v>
      </c>
      <c r="N5496" t="s">
        <v>9642</v>
      </c>
      <c r="O5496" t="s">
        <v>9593</v>
      </c>
      <c r="P5496" t="s">
        <v>9593</v>
      </c>
      <c r="Q5496" t="s">
        <v>2907</v>
      </c>
      <c r="R5496" t="s">
        <v>79</v>
      </c>
      <c r="S5496" t="s">
        <v>24</v>
      </c>
      <c r="T5496" t="s">
        <v>2908</v>
      </c>
      <c r="U5496" t="s">
        <v>43</v>
      </c>
      <c r="V5496" t="s">
        <v>80</v>
      </c>
      <c r="W5496">
        <v>25050</v>
      </c>
      <c r="X5496" t="s">
        <v>81</v>
      </c>
      <c r="Y5496">
        <v>-75</v>
      </c>
      <c r="Z5496" t="s">
        <v>9594</v>
      </c>
      <c r="AA5496" t="s">
        <v>9594</v>
      </c>
      <c r="AB5496" t="s">
        <v>90</v>
      </c>
      <c r="AC5496" t="s">
        <v>171</v>
      </c>
      <c r="AD5496">
        <f>_xlfn.XLOOKUP(MIS[[#This Row],[TRADING SYMBOL]],[1]Sheet1!$D:$D,[1]Sheet1!$C:$C)</f>
        <v>160.9</v>
      </c>
      <c r="AE5496">
        <f>MIS[[#This Row],[OrderAverageTradedPrice]]*MIS[[#This Row],[OrderQuantity]]</f>
        <v>12041.25</v>
      </c>
      <c r="AF5496">
        <f>MIS[[#This Row],[LTP]]*MIS[[#This Row],[OrderQuantity]]</f>
        <v>12067.5</v>
      </c>
      <c r="AG5496">
        <f>IF(MIS[[#This Row],[OrderSide]]="SELL",MIS[[#This Row],[VALUE]]-MIS[[#This Row],[LIVE_VALUE]],MIS[[#This Row],[LIVE_VALUE]]-MIS[[#This Row],[VALUE]])</f>
        <v>-26.25</v>
      </c>
      <c r="AH5496" t="str" cm="1">
        <f t="array" ref="AH5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6" t="str">
        <f>MIS[[#This Row],[TRADING SYMBOL]]</f>
        <v>NIFTY2552225050CE</v>
      </c>
      <c r="AJ5496" t="str">
        <f>IF(RIGHT(MIS[[#This Row],[Main/Hedge]],4)="MAIN","MAIN","HEDGE")</f>
        <v>MAIN</v>
      </c>
      <c r="AK5496" t="str" cm="1">
        <f t="array" ref="AK5496">_xlfn._xlws.FILTER(Table4[Column1],ISNUMBER(SEARCH(Table4[Column1],MIS[[#This Row],[OrderUniqueIdentifier]])),"")</f>
        <v>VWAP</v>
      </c>
    </row>
    <row r="5497" spans="1:37" x14ac:dyDescent="0.25">
      <c r="A5497" t="s">
        <v>71</v>
      </c>
      <c r="B5497" t="s">
        <v>901</v>
      </c>
      <c r="C5497" t="s">
        <v>9648</v>
      </c>
      <c r="D5497" t="s">
        <v>72</v>
      </c>
      <c r="E5497" t="s">
        <v>2904</v>
      </c>
      <c r="F5497" t="s">
        <v>73</v>
      </c>
      <c r="G5497" t="s">
        <v>89</v>
      </c>
      <c r="H5497" t="s">
        <v>75</v>
      </c>
      <c r="I5497" t="s">
        <v>76</v>
      </c>
      <c r="J5497" t="s">
        <v>77</v>
      </c>
      <c r="K5497">
        <v>150</v>
      </c>
      <c r="L5497" t="s">
        <v>77</v>
      </c>
      <c r="M5497" t="s">
        <v>78</v>
      </c>
      <c r="N5497" t="s">
        <v>9642</v>
      </c>
      <c r="O5497" t="s">
        <v>9593</v>
      </c>
      <c r="P5497" t="s">
        <v>9593</v>
      </c>
      <c r="Q5497" t="s">
        <v>2907</v>
      </c>
      <c r="R5497" t="s">
        <v>79</v>
      </c>
      <c r="S5497" t="s">
        <v>24</v>
      </c>
      <c r="T5497" t="s">
        <v>2908</v>
      </c>
      <c r="U5497" t="s">
        <v>43</v>
      </c>
      <c r="V5497" t="s">
        <v>80</v>
      </c>
      <c r="W5497">
        <v>25050</v>
      </c>
      <c r="X5497" t="s">
        <v>81</v>
      </c>
      <c r="Y5497">
        <v>-150</v>
      </c>
      <c r="Z5497" t="s">
        <v>9594</v>
      </c>
      <c r="AA5497" t="s">
        <v>9594</v>
      </c>
      <c r="AB5497" t="s">
        <v>90</v>
      </c>
      <c r="AC5497" t="s">
        <v>171</v>
      </c>
      <c r="AD5497">
        <f>_xlfn.XLOOKUP(MIS[[#This Row],[TRADING SYMBOL]],[1]Sheet1!$D:$D,[1]Sheet1!$C:$C)</f>
        <v>160.9</v>
      </c>
      <c r="AE5497">
        <f>MIS[[#This Row],[OrderAverageTradedPrice]]*MIS[[#This Row],[OrderQuantity]]</f>
        <v>24082.5</v>
      </c>
      <c r="AF5497">
        <f>MIS[[#This Row],[LTP]]*MIS[[#This Row],[OrderQuantity]]</f>
        <v>24135</v>
      </c>
      <c r="AG5497">
        <f>IF(MIS[[#This Row],[OrderSide]]="SELL",MIS[[#This Row],[VALUE]]-MIS[[#This Row],[LIVE_VALUE]],MIS[[#This Row],[LIVE_VALUE]]-MIS[[#This Row],[VALUE]])</f>
        <v>-52.5</v>
      </c>
      <c r="AH5497" t="str" cm="1">
        <f t="array" ref="AH5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7" t="str">
        <f>MIS[[#This Row],[TRADING SYMBOL]]</f>
        <v>NIFTY2552225050CE</v>
      </c>
      <c r="AJ5497" t="str">
        <f>IF(RIGHT(MIS[[#This Row],[Main/Hedge]],4)="MAIN","MAIN","HEDGE")</f>
        <v>MAIN</v>
      </c>
      <c r="AK5497" t="str" cm="1">
        <f t="array" ref="AK5497">_xlfn._xlws.FILTER(Table4[Column1],ISNUMBER(SEARCH(Table4[Column1],MIS[[#This Row],[OrderUniqueIdentifier]])),"")</f>
        <v>VWAP</v>
      </c>
    </row>
    <row r="5498" spans="1:37" x14ac:dyDescent="0.25">
      <c r="A5498" t="s">
        <v>71</v>
      </c>
      <c r="B5498" t="s">
        <v>923</v>
      </c>
      <c r="C5498" t="s">
        <v>9758</v>
      </c>
      <c r="D5498" t="s">
        <v>72</v>
      </c>
      <c r="E5498" t="s">
        <v>2904</v>
      </c>
      <c r="F5498" t="s">
        <v>73</v>
      </c>
      <c r="G5498" t="s">
        <v>89</v>
      </c>
      <c r="H5498" t="s">
        <v>75</v>
      </c>
      <c r="I5498" t="s">
        <v>76</v>
      </c>
      <c r="J5498" t="s">
        <v>77</v>
      </c>
      <c r="K5498">
        <v>525</v>
      </c>
      <c r="L5498" t="s">
        <v>77</v>
      </c>
      <c r="M5498" t="s">
        <v>78</v>
      </c>
      <c r="N5498" t="s">
        <v>9759</v>
      </c>
      <c r="O5498" t="s">
        <v>9593</v>
      </c>
      <c r="P5498" t="s">
        <v>9593</v>
      </c>
      <c r="Q5498" t="s">
        <v>2907</v>
      </c>
      <c r="R5498" t="s">
        <v>79</v>
      </c>
      <c r="S5498" t="s">
        <v>24</v>
      </c>
      <c r="T5498" t="s">
        <v>2908</v>
      </c>
      <c r="U5498" t="s">
        <v>43</v>
      </c>
      <c r="V5498" t="s">
        <v>80</v>
      </c>
      <c r="W5498">
        <v>25050</v>
      </c>
      <c r="X5498" t="s">
        <v>81</v>
      </c>
      <c r="Y5498">
        <v>-525</v>
      </c>
      <c r="Z5498" t="s">
        <v>9594</v>
      </c>
      <c r="AA5498" t="s">
        <v>9594</v>
      </c>
      <c r="AB5498" t="s">
        <v>90</v>
      </c>
      <c r="AC5498" t="s">
        <v>171</v>
      </c>
      <c r="AD5498">
        <f>_xlfn.XLOOKUP(MIS[[#This Row],[TRADING SYMBOL]],[1]Sheet1!$D:$D,[1]Sheet1!$C:$C)</f>
        <v>160.9</v>
      </c>
      <c r="AE5498">
        <f>MIS[[#This Row],[OrderAverageTradedPrice]]*MIS[[#This Row],[OrderQuantity]]</f>
        <v>84112.499999999636</v>
      </c>
      <c r="AF5498">
        <f>MIS[[#This Row],[LTP]]*MIS[[#This Row],[OrderQuantity]]</f>
        <v>84472.5</v>
      </c>
      <c r="AG5498">
        <f>IF(MIS[[#This Row],[OrderSide]]="SELL",MIS[[#This Row],[VALUE]]-MIS[[#This Row],[LIVE_VALUE]],MIS[[#This Row],[LIVE_VALUE]]-MIS[[#This Row],[VALUE]])</f>
        <v>-360.0000000003638</v>
      </c>
      <c r="AH5498" t="str" cm="1">
        <f t="array" ref="AH5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8" t="str">
        <f>MIS[[#This Row],[TRADING SYMBOL]]</f>
        <v>NIFTY2552225050CE</v>
      </c>
      <c r="AJ5498" t="str">
        <f>IF(RIGHT(MIS[[#This Row],[Main/Hedge]],4)="MAIN","MAIN","HEDGE")</f>
        <v>MAIN</v>
      </c>
      <c r="AK5498" t="str" cm="1">
        <f t="array" ref="AK5498">_xlfn._xlws.FILTER(Table4[Column1],ISNUMBER(SEARCH(Table4[Column1],MIS[[#This Row],[OrderUniqueIdentifier]])),"")</f>
        <v>VWAP</v>
      </c>
    </row>
    <row r="5499" spans="1:37" x14ac:dyDescent="0.25">
      <c r="A5499" t="s">
        <v>71</v>
      </c>
      <c r="B5499" t="s">
        <v>931</v>
      </c>
      <c r="C5499" t="s">
        <v>9760</v>
      </c>
      <c r="D5499" t="s">
        <v>72</v>
      </c>
      <c r="E5499" t="s">
        <v>2904</v>
      </c>
      <c r="F5499" t="s">
        <v>73</v>
      </c>
      <c r="G5499" t="s">
        <v>89</v>
      </c>
      <c r="H5499" t="s">
        <v>75</v>
      </c>
      <c r="I5499" t="s">
        <v>76</v>
      </c>
      <c r="J5499" t="s">
        <v>77</v>
      </c>
      <c r="K5499">
        <v>450</v>
      </c>
      <c r="L5499" t="s">
        <v>77</v>
      </c>
      <c r="M5499" t="s">
        <v>78</v>
      </c>
      <c r="N5499" t="s">
        <v>9761</v>
      </c>
      <c r="O5499" t="s">
        <v>9611</v>
      </c>
      <c r="P5499" t="s">
        <v>9593</v>
      </c>
      <c r="Q5499" t="s">
        <v>2907</v>
      </c>
      <c r="R5499" t="s">
        <v>79</v>
      </c>
      <c r="S5499" t="s">
        <v>24</v>
      </c>
      <c r="T5499" t="s">
        <v>2908</v>
      </c>
      <c r="U5499" t="s">
        <v>43</v>
      </c>
      <c r="V5499" t="s">
        <v>80</v>
      </c>
      <c r="W5499">
        <v>25050</v>
      </c>
      <c r="X5499" t="s">
        <v>81</v>
      </c>
      <c r="Y5499">
        <v>-450</v>
      </c>
      <c r="Z5499" t="s">
        <v>9612</v>
      </c>
      <c r="AA5499" t="s">
        <v>9594</v>
      </c>
      <c r="AB5499" t="s">
        <v>90</v>
      </c>
      <c r="AC5499" t="s">
        <v>171</v>
      </c>
      <c r="AD5499">
        <f>_xlfn.XLOOKUP(MIS[[#This Row],[TRADING SYMBOL]],[1]Sheet1!$D:$D,[1]Sheet1!$C:$C)</f>
        <v>160.9</v>
      </c>
      <c r="AE5499">
        <f>MIS[[#This Row],[OrderAverageTradedPrice]]*MIS[[#This Row],[OrderQuantity]]</f>
        <v>72052.499999999694</v>
      </c>
      <c r="AF5499">
        <f>MIS[[#This Row],[LTP]]*MIS[[#This Row],[OrderQuantity]]</f>
        <v>72405</v>
      </c>
      <c r="AG5499">
        <f>IF(MIS[[#This Row],[OrderSide]]="SELL",MIS[[#This Row],[VALUE]]-MIS[[#This Row],[LIVE_VALUE]],MIS[[#This Row],[LIVE_VALUE]]-MIS[[#This Row],[VALUE]])</f>
        <v>-352.50000000030559</v>
      </c>
      <c r="AH5499" t="str" cm="1">
        <f t="array" ref="AH5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9" t="str">
        <f>MIS[[#This Row],[TRADING SYMBOL]]</f>
        <v>NIFTY2552225050CE</v>
      </c>
      <c r="AJ5499" t="str">
        <f>IF(RIGHT(MIS[[#This Row],[Main/Hedge]],4)="MAIN","MAIN","HEDGE")</f>
        <v>MAIN</v>
      </c>
      <c r="AK5499" t="str" cm="1">
        <f t="array" ref="AK5499">_xlfn._xlws.FILTER(Table4[Column1],ISNUMBER(SEARCH(Table4[Column1],MIS[[#This Row],[OrderUniqueIdentifier]])),"")</f>
        <v>VWAP</v>
      </c>
    </row>
    <row r="5500" spans="1:37" x14ac:dyDescent="0.25">
      <c r="A5500" t="s">
        <v>71</v>
      </c>
      <c r="B5500" t="s">
        <v>978</v>
      </c>
      <c r="C5500" t="s">
        <v>9767</v>
      </c>
      <c r="D5500" t="s">
        <v>72</v>
      </c>
      <c r="E5500" t="s">
        <v>2904</v>
      </c>
      <c r="F5500" t="s">
        <v>73</v>
      </c>
      <c r="G5500" t="s">
        <v>89</v>
      </c>
      <c r="H5500" t="s">
        <v>75</v>
      </c>
      <c r="I5500" t="s">
        <v>76</v>
      </c>
      <c r="J5500" t="s">
        <v>77</v>
      </c>
      <c r="K5500">
        <v>150</v>
      </c>
      <c r="L5500" t="s">
        <v>77</v>
      </c>
      <c r="M5500" t="s">
        <v>78</v>
      </c>
      <c r="N5500" t="s">
        <v>9608</v>
      </c>
      <c r="O5500" t="s">
        <v>9593</v>
      </c>
      <c r="P5500" t="s">
        <v>9593</v>
      </c>
      <c r="Q5500" t="s">
        <v>2907</v>
      </c>
      <c r="R5500" t="s">
        <v>79</v>
      </c>
      <c r="S5500" t="s">
        <v>24</v>
      </c>
      <c r="T5500" t="s">
        <v>2908</v>
      </c>
      <c r="U5500" t="s">
        <v>43</v>
      </c>
      <c r="V5500" t="s">
        <v>80</v>
      </c>
      <c r="W5500">
        <v>25050</v>
      </c>
      <c r="X5500" t="s">
        <v>81</v>
      </c>
      <c r="Y5500">
        <v>-150</v>
      </c>
      <c r="Z5500" t="s">
        <v>9594</v>
      </c>
      <c r="AA5500" t="s">
        <v>9594</v>
      </c>
      <c r="AB5500" t="s">
        <v>90</v>
      </c>
      <c r="AC5500" t="s">
        <v>171</v>
      </c>
      <c r="AD5500">
        <f>_xlfn.XLOOKUP(MIS[[#This Row],[TRADING SYMBOL]],[1]Sheet1!$D:$D,[1]Sheet1!$C:$C)</f>
        <v>160.9</v>
      </c>
      <c r="AE5500">
        <f>MIS[[#This Row],[OrderAverageTradedPrice]]*MIS[[#This Row],[OrderQuantity]]</f>
        <v>24135</v>
      </c>
      <c r="AF5500">
        <f>MIS[[#This Row],[LTP]]*MIS[[#This Row],[OrderQuantity]]</f>
        <v>24135</v>
      </c>
      <c r="AG5500">
        <f>IF(MIS[[#This Row],[OrderSide]]="SELL",MIS[[#This Row],[VALUE]]-MIS[[#This Row],[LIVE_VALUE]],MIS[[#This Row],[LIVE_VALUE]]-MIS[[#This Row],[VALUE]])</f>
        <v>0</v>
      </c>
      <c r="AH5500" t="str" cm="1">
        <f t="array" ref="AH5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0" t="str">
        <f>MIS[[#This Row],[TRADING SYMBOL]]</f>
        <v>NIFTY2552225050CE</v>
      </c>
      <c r="AJ5500" t="str">
        <f>IF(RIGHT(MIS[[#This Row],[Main/Hedge]],4)="MAIN","MAIN","HEDGE")</f>
        <v>MAIN</v>
      </c>
      <c r="AK5500" t="str" cm="1">
        <f t="array" ref="AK5500">_xlfn._xlws.FILTER(Table4[Column1],ISNUMBER(SEARCH(Table4[Column1],MIS[[#This Row],[OrderUniqueIdentifier]])),"")</f>
        <v>VWAP</v>
      </c>
    </row>
    <row r="5501" spans="1:37" x14ac:dyDescent="0.25">
      <c r="A5501" t="s">
        <v>71</v>
      </c>
      <c r="B5501" t="s">
        <v>1001</v>
      </c>
      <c r="C5501" t="s">
        <v>9657</v>
      </c>
      <c r="D5501" t="s">
        <v>72</v>
      </c>
      <c r="E5501" t="s">
        <v>2904</v>
      </c>
      <c r="F5501" t="s">
        <v>73</v>
      </c>
      <c r="G5501" t="s">
        <v>89</v>
      </c>
      <c r="H5501" t="s">
        <v>75</v>
      </c>
      <c r="I5501" t="s">
        <v>76</v>
      </c>
      <c r="J5501" t="s">
        <v>77</v>
      </c>
      <c r="K5501">
        <v>150</v>
      </c>
      <c r="L5501" t="s">
        <v>77</v>
      </c>
      <c r="M5501" t="s">
        <v>78</v>
      </c>
      <c r="N5501" t="s">
        <v>9658</v>
      </c>
      <c r="O5501" t="s">
        <v>9593</v>
      </c>
      <c r="P5501" t="s">
        <v>9593</v>
      </c>
      <c r="Q5501" t="s">
        <v>2907</v>
      </c>
      <c r="R5501" t="s">
        <v>79</v>
      </c>
      <c r="S5501" t="s">
        <v>24</v>
      </c>
      <c r="T5501" t="s">
        <v>2908</v>
      </c>
      <c r="U5501" t="s">
        <v>43</v>
      </c>
      <c r="V5501" t="s">
        <v>80</v>
      </c>
      <c r="W5501">
        <v>25050</v>
      </c>
      <c r="X5501" t="s">
        <v>81</v>
      </c>
      <c r="Y5501">
        <v>-150</v>
      </c>
      <c r="Z5501" t="s">
        <v>9594</v>
      </c>
      <c r="AA5501" t="s">
        <v>9594</v>
      </c>
      <c r="AB5501" t="s">
        <v>90</v>
      </c>
      <c r="AC5501" t="s">
        <v>171</v>
      </c>
      <c r="AD5501">
        <f>_xlfn.XLOOKUP(MIS[[#This Row],[TRADING SYMBOL]],[1]Sheet1!$D:$D,[1]Sheet1!$C:$C)</f>
        <v>160.9</v>
      </c>
      <c r="AE5501">
        <f>MIS[[#This Row],[OrderAverageTradedPrice]]*MIS[[#This Row],[OrderQuantity]]</f>
        <v>24086.25</v>
      </c>
      <c r="AF5501">
        <f>MIS[[#This Row],[LTP]]*MIS[[#This Row],[OrderQuantity]]</f>
        <v>24135</v>
      </c>
      <c r="AG5501">
        <f>IF(MIS[[#This Row],[OrderSide]]="SELL",MIS[[#This Row],[VALUE]]-MIS[[#This Row],[LIVE_VALUE]],MIS[[#This Row],[LIVE_VALUE]]-MIS[[#This Row],[VALUE]])</f>
        <v>-48.75</v>
      </c>
      <c r="AH5501" t="str" cm="1">
        <f t="array" ref="AH5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1" t="str">
        <f>MIS[[#This Row],[TRADING SYMBOL]]</f>
        <v>NIFTY2552225050CE</v>
      </c>
      <c r="AJ5501" t="str">
        <f>IF(RIGHT(MIS[[#This Row],[Main/Hedge]],4)="MAIN","MAIN","HEDGE")</f>
        <v>MAIN</v>
      </c>
      <c r="AK5501" t="str" cm="1">
        <f t="array" ref="AK5501">_xlfn._xlws.FILTER(Table4[Column1],ISNUMBER(SEARCH(Table4[Column1],MIS[[#This Row],[OrderUniqueIdentifier]])),"")</f>
        <v>VWAP</v>
      </c>
    </row>
    <row r="5502" spans="1:37" x14ac:dyDescent="0.25">
      <c r="A5502" t="s">
        <v>71</v>
      </c>
      <c r="B5502" t="s">
        <v>1013</v>
      </c>
      <c r="C5502" t="s">
        <v>9659</v>
      </c>
      <c r="D5502" t="s">
        <v>72</v>
      </c>
      <c r="E5502" t="s">
        <v>2904</v>
      </c>
      <c r="F5502" t="s">
        <v>73</v>
      </c>
      <c r="G5502" t="s">
        <v>89</v>
      </c>
      <c r="H5502" t="s">
        <v>75</v>
      </c>
      <c r="I5502" t="s">
        <v>76</v>
      </c>
      <c r="J5502" t="s">
        <v>77</v>
      </c>
      <c r="K5502">
        <v>450</v>
      </c>
      <c r="L5502" t="s">
        <v>77</v>
      </c>
      <c r="M5502" t="s">
        <v>78</v>
      </c>
      <c r="N5502" t="s">
        <v>9592</v>
      </c>
      <c r="O5502" t="s">
        <v>9593</v>
      </c>
      <c r="P5502" t="s">
        <v>9593</v>
      </c>
      <c r="Q5502" t="s">
        <v>2907</v>
      </c>
      <c r="R5502" t="s">
        <v>79</v>
      </c>
      <c r="S5502" t="s">
        <v>24</v>
      </c>
      <c r="T5502" t="s">
        <v>2908</v>
      </c>
      <c r="U5502" t="s">
        <v>43</v>
      </c>
      <c r="V5502" t="s">
        <v>80</v>
      </c>
      <c r="W5502">
        <v>25050</v>
      </c>
      <c r="X5502" t="s">
        <v>81</v>
      </c>
      <c r="Y5502">
        <v>-450</v>
      </c>
      <c r="Z5502" t="s">
        <v>9594</v>
      </c>
      <c r="AA5502" t="s">
        <v>9594</v>
      </c>
      <c r="AB5502" t="s">
        <v>90</v>
      </c>
      <c r="AC5502" t="s">
        <v>171</v>
      </c>
      <c r="AD5502">
        <f>_xlfn.XLOOKUP(MIS[[#This Row],[TRADING SYMBOL]],[1]Sheet1!$D:$D,[1]Sheet1!$C:$C)</f>
        <v>160.9</v>
      </c>
      <c r="AE5502">
        <f>MIS[[#This Row],[OrderAverageTradedPrice]]*MIS[[#This Row],[OrderQuantity]]</f>
        <v>72225</v>
      </c>
      <c r="AF5502">
        <f>MIS[[#This Row],[LTP]]*MIS[[#This Row],[OrderQuantity]]</f>
        <v>72405</v>
      </c>
      <c r="AG5502">
        <f>IF(MIS[[#This Row],[OrderSide]]="SELL",MIS[[#This Row],[VALUE]]-MIS[[#This Row],[LIVE_VALUE]],MIS[[#This Row],[LIVE_VALUE]]-MIS[[#This Row],[VALUE]])</f>
        <v>-180</v>
      </c>
      <c r="AH5502" t="str" cm="1">
        <f t="array" ref="AH5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2" t="str">
        <f>MIS[[#This Row],[TRADING SYMBOL]]</f>
        <v>NIFTY2552225050CE</v>
      </c>
      <c r="AJ5502" t="str">
        <f>IF(RIGHT(MIS[[#This Row],[Main/Hedge]],4)="MAIN","MAIN","HEDGE")</f>
        <v>MAIN</v>
      </c>
      <c r="AK5502" t="str" cm="1">
        <f t="array" ref="AK5502">_xlfn._xlws.FILTER(Table4[Column1],ISNUMBER(SEARCH(Table4[Column1],MIS[[#This Row],[OrderUniqueIdentifier]])),"")</f>
        <v>VWAP</v>
      </c>
    </row>
    <row r="5503" spans="1:37" x14ac:dyDescent="0.25">
      <c r="A5503" t="s">
        <v>71</v>
      </c>
      <c r="B5503" t="s">
        <v>1054</v>
      </c>
      <c r="C5503" t="s">
        <v>9770</v>
      </c>
      <c r="D5503" t="s">
        <v>72</v>
      </c>
      <c r="E5503" t="s">
        <v>2904</v>
      </c>
      <c r="F5503" t="s">
        <v>73</v>
      </c>
      <c r="G5503" t="s">
        <v>89</v>
      </c>
      <c r="H5503" t="s">
        <v>75</v>
      </c>
      <c r="I5503" t="s">
        <v>76</v>
      </c>
      <c r="J5503" t="s">
        <v>77</v>
      </c>
      <c r="K5503">
        <v>75</v>
      </c>
      <c r="L5503" t="s">
        <v>77</v>
      </c>
      <c r="M5503" t="s">
        <v>78</v>
      </c>
      <c r="N5503" t="s">
        <v>9636</v>
      </c>
      <c r="O5503" t="s">
        <v>9593</v>
      </c>
      <c r="P5503" t="s">
        <v>9593</v>
      </c>
      <c r="Q5503" t="s">
        <v>2907</v>
      </c>
      <c r="R5503" t="s">
        <v>79</v>
      </c>
      <c r="S5503" t="s">
        <v>24</v>
      </c>
      <c r="T5503" t="s">
        <v>2908</v>
      </c>
      <c r="U5503" t="s">
        <v>43</v>
      </c>
      <c r="V5503" t="s">
        <v>80</v>
      </c>
      <c r="W5503">
        <v>25050</v>
      </c>
      <c r="X5503" t="s">
        <v>81</v>
      </c>
      <c r="Y5503">
        <v>-75</v>
      </c>
      <c r="Z5503" t="s">
        <v>9594</v>
      </c>
      <c r="AA5503" t="s">
        <v>9594</v>
      </c>
      <c r="AB5503" t="s">
        <v>90</v>
      </c>
      <c r="AC5503" t="s">
        <v>171</v>
      </c>
      <c r="AD5503">
        <f>_xlfn.XLOOKUP(MIS[[#This Row],[TRADING SYMBOL]],[1]Sheet1!$D:$D,[1]Sheet1!$C:$C)</f>
        <v>160.9</v>
      </c>
      <c r="AE5503">
        <f>MIS[[#This Row],[OrderAverageTradedPrice]]*MIS[[#This Row],[OrderQuantity]]</f>
        <v>12022.5</v>
      </c>
      <c r="AF5503">
        <f>MIS[[#This Row],[LTP]]*MIS[[#This Row],[OrderQuantity]]</f>
        <v>12067.5</v>
      </c>
      <c r="AG5503">
        <f>IF(MIS[[#This Row],[OrderSide]]="SELL",MIS[[#This Row],[VALUE]]-MIS[[#This Row],[LIVE_VALUE]],MIS[[#This Row],[LIVE_VALUE]]-MIS[[#This Row],[VALUE]])</f>
        <v>-45</v>
      </c>
      <c r="AH5503" t="str" cm="1">
        <f t="array" ref="AH5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3" t="str">
        <f>MIS[[#This Row],[TRADING SYMBOL]]</f>
        <v>NIFTY2552225050CE</v>
      </c>
      <c r="AJ5503" t="str">
        <f>IF(RIGHT(MIS[[#This Row],[Main/Hedge]],4)="MAIN","MAIN","HEDGE")</f>
        <v>MAIN</v>
      </c>
      <c r="AK5503" t="str" cm="1">
        <f t="array" ref="AK5503">_xlfn._xlws.FILTER(Table4[Column1],ISNUMBER(SEARCH(Table4[Column1],MIS[[#This Row],[OrderUniqueIdentifier]])),"")</f>
        <v>VWAP</v>
      </c>
    </row>
    <row r="5504" spans="1:37" x14ac:dyDescent="0.25">
      <c r="A5504" t="s">
        <v>71</v>
      </c>
      <c r="B5504" t="s">
        <v>1086</v>
      </c>
      <c r="C5504" t="s">
        <v>9670</v>
      </c>
      <c r="D5504" t="s">
        <v>72</v>
      </c>
      <c r="E5504" t="s">
        <v>2904</v>
      </c>
      <c r="F5504" t="s">
        <v>73</v>
      </c>
      <c r="G5504" t="s">
        <v>89</v>
      </c>
      <c r="H5504" t="s">
        <v>75</v>
      </c>
      <c r="I5504" t="s">
        <v>76</v>
      </c>
      <c r="J5504" t="s">
        <v>77</v>
      </c>
      <c r="K5504">
        <v>225</v>
      </c>
      <c r="L5504" t="s">
        <v>77</v>
      </c>
      <c r="M5504" t="s">
        <v>78</v>
      </c>
      <c r="N5504" t="s">
        <v>9592</v>
      </c>
      <c r="O5504" t="s">
        <v>9593</v>
      </c>
      <c r="P5504" t="s">
        <v>9593</v>
      </c>
      <c r="Q5504" t="s">
        <v>2907</v>
      </c>
      <c r="R5504" t="s">
        <v>79</v>
      </c>
      <c r="S5504" t="s">
        <v>24</v>
      </c>
      <c r="T5504" t="s">
        <v>2908</v>
      </c>
      <c r="U5504" t="s">
        <v>43</v>
      </c>
      <c r="V5504" t="s">
        <v>80</v>
      </c>
      <c r="W5504">
        <v>25050</v>
      </c>
      <c r="X5504" t="s">
        <v>81</v>
      </c>
      <c r="Y5504">
        <v>-225</v>
      </c>
      <c r="Z5504" t="s">
        <v>9594</v>
      </c>
      <c r="AA5504" t="s">
        <v>9594</v>
      </c>
      <c r="AB5504" t="s">
        <v>90</v>
      </c>
      <c r="AC5504" t="s">
        <v>171</v>
      </c>
      <c r="AD5504">
        <f>_xlfn.XLOOKUP(MIS[[#This Row],[TRADING SYMBOL]],[1]Sheet1!$D:$D,[1]Sheet1!$C:$C)</f>
        <v>160.9</v>
      </c>
      <c r="AE5504">
        <f>MIS[[#This Row],[OrderAverageTradedPrice]]*MIS[[#This Row],[OrderQuantity]]</f>
        <v>36112.5</v>
      </c>
      <c r="AF5504">
        <f>MIS[[#This Row],[LTP]]*MIS[[#This Row],[OrderQuantity]]</f>
        <v>36202.5</v>
      </c>
      <c r="AG5504">
        <f>IF(MIS[[#This Row],[OrderSide]]="SELL",MIS[[#This Row],[VALUE]]-MIS[[#This Row],[LIVE_VALUE]],MIS[[#This Row],[LIVE_VALUE]]-MIS[[#This Row],[VALUE]])</f>
        <v>-90</v>
      </c>
      <c r="AH5504" t="str" cm="1">
        <f t="array" ref="AH5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4" t="str">
        <f>MIS[[#This Row],[TRADING SYMBOL]]</f>
        <v>NIFTY2552225050CE</v>
      </c>
      <c r="AJ5504" t="str">
        <f>IF(RIGHT(MIS[[#This Row],[Main/Hedge]],4)="MAIN","MAIN","HEDGE")</f>
        <v>MAIN</v>
      </c>
      <c r="AK5504" t="str" cm="1">
        <f t="array" ref="AK5504">_xlfn._xlws.FILTER(Table4[Column1],ISNUMBER(SEARCH(Table4[Column1],MIS[[#This Row],[OrderUniqueIdentifier]])),"")</f>
        <v>VWAP</v>
      </c>
    </row>
    <row r="5505" spans="1:37" x14ac:dyDescent="0.25">
      <c r="A5505" t="s">
        <v>71</v>
      </c>
      <c r="B5505" t="s">
        <v>1135</v>
      </c>
      <c r="C5505" t="s">
        <v>9679</v>
      </c>
      <c r="D5505" t="s">
        <v>72</v>
      </c>
      <c r="E5505" t="s">
        <v>2904</v>
      </c>
      <c r="F5505" t="s">
        <v>73</v>
      </c>
      <c r="G5505" t="s">
        <v>89</v>
      </c>
      <c r="H5505" t="s">
        <v>75</v>
      </c>
      <c r="I5505" t="s">
        <v>76</v>
      </c>
      <c r="J5505" t="s">
        <v>77</v>
      </c>
      <c r="K5505">
        <v>825</v>
      </c>
      <c r="L5505" t="s">
        <v>77</v>
      </c>
      <c r="M5505" t="s">
        <v>78</v>
      </c>
      <c r="N5505" t="s">
        <v>9680</v>
      </c>
      <c r="O5505" t="s">
        <v>9611</v>
      </c>
      <c r="P5505" t="s">
        <v>9593</v>
      </c>
      <c r="Q5505" t="s">
        <v>2907</v>
      </c>
      <c r="R5505" t="s">
        <v>79</v>
      </c>
      <c r="S5505" t="s">
        <v>24</v>
      </c>
      <c r="T5505" t="s">
        <v>2908</v>
      </c>
      <c r="U5505" t="s">
        <v>43</v>
      </c>
      <c r="V5505" t="s">
        <v>80</v>
      </c>
      <c r="W5505">
        <v>25050</v>
      </c>
      <c r="X5505" t="s">
        <v>81</v>
      </c>
      <c r="Y5505">
        <v>-825</v>
      </c>
      <c r="Z5505" t="s">
        <v>9612</v>
      </c>
      <c r="AA5505" t="s">
        <v>9594</v>
      </c>
      <c r="AB5505" t="s">
        <v>90</v>
      </c>
      <c r="AC5505" t="s">
        <v>171</v>
      </c>
      <c r="AD5505">
        <f>_xlfn.XLOOKUP(MIS[[#This Row],[TRADING SYMBOL]],[1]Sheet1!$D:$D,[1]Sheet1!$C:$C)</f>
        <v>160.9</v>
      </c>
      <c r="AE5505">
        <f>MIS[[#This Row],[OrderAverageTradedPrice]]*MIS[[#This Row],[OrderQuantity]]</f>
        <v>132059.99999999977</v>
      </c>
      <c r="AF5505">
        <f>MIS[[#This Row],[LTP]]*MIS[[#This Row],[OrderQuantity]]</f>
        <v>132742.5</v>
      </c>
      <c r="AG5505">
        <f>IF(MIS[[#This Row],[OrderSide]]="SELL",MIS[[#This Row],[VALUE]]-MIS[[#This Row],[LIVE_VALUE]],MIS[[#This Row],[LIVE_VALUE]]-MIS[[#This Row],[VALUE]])</f>
        <v>-682.50000000023283</v>
      </c>
      <c r="AH5505" t="str" cm="1">
        <f t="array" ref="AH5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5" t="str">
        <f>MIS[[#This Row],[TRADING SYMBOL]]</f>
        <v>NIFTY2552225050CE</v>
      </c>
      <c r="AJ5505" t="str">
        <f>IF(RIGHT(MIS[[#This Row],[Main/Hedge]],4)="MAIN","MAIN","HEDGE")</f>
        <v>MAIN</v>
      </c>
      <c r="AK5505" t="str" cm="1">
        <f t="array" ref="AK5505">_xlfn._xlws.FILTER(Table4[Column1],ISNUMBER(SEARCH(Table4[Column1],MIS[[#This Row],[OrderUniqueIdentifier]])),"")</f>
        <v>VWAP</v>
      </c>
    </row>
    <row r="5506" spans="1:37" x14ac:dyDescent="0.25">
      <c r="A5506" t="s">
        <v>71</v>
      </c>
      <c r="B5506" t="s">
        <v>1163</v>
      </c>
      <c r="C5506" t="s">
        <v>9681</v>
      </c>
      <c r="D5506" t="s">
        <v>72</v>
      </c>
      <c r="E5506" t="s">
        <v>2904</v>
      </c>
      <c r="F5506" t="s">
        <v>73</v>
      </c>
      <c r="G5506" t="s">
        <v>89</v>
      </c>
      <c r="H5506" t="s">
        <v>75</v>
      </c>
      <c r="I5506" t="s">
        <v>76</v>
      </c>
      <c r="J5506" t="s">
        <v>77</v>
      </c>
      <c r="K5506">
        <v>75</v>
      </c>
      <c r="L5506" t="s">
        <v>77</v>
      </c>
      <c r="M5506" t="s">
        <v>78</v>
      </c>
      <c r="N5506" t="s">
        <v>9636</v>
      </c>
      <c r="O5506" t="s">
        <v>9593</v>
      </c>
      <c r="P5506" t="s">
        <v>9593</v>
      </c>
      <c r="Q5506" t="s">
        <v>2907</v>
      </c>
      <c r="R5506" t="s">
        <v>79</v>
      </c>
      <c r="S5506" t="s">
        <v>24</v>
      </c>
      <c r="T5506" t="s">
        <v>2908</v>
      </c>
      <c r="U5506" t="s">
        <v>43</v>
      </c>
      <c r="V5506" t="s">
        <v>80</v>
      </c>
      <c r="W5506">
        <v>25050</v>
      </c>
      <c r="X5506" t="s">
        <v>81</v>
      </c>
      <c r="Y5506">
        <v>-75</v>
      </c>
      <c r="Z5506" t="s">
        <v>9594</v>
      </c>
      <c r="AA5506" t="s">
        <v>9594</v>
      </c>
      <c r="AB5506" t="s">
        <v>90</v>
      </c>
      <c r="AC5506" t="s">
        <v>171</v>
      </c>
      <c r="AD5506">
        <f>_xlfn.XLOOKUP(MIS[[#This Row],[TRADING SYMBOL]],[1]Sheet1!$D:$D,[1]Sheet1!$C:$C)</f>
        <v>160.9</v>
      </c>
      <c r="AE5506">
        <f>MIS[[#This Row],[OrderAverageTradedPrice]]*MIS[[#This Row],[OrderQuantity]]</f>
        <v>12022.5</v>
      </c>
      <c r="AF5506">
        <f>MIS[[#This Row],[LTP]]*MIS[[#This Row],[OrderQuantity]]</f>
        <v>12067.5</v>
      </c>
      <c r="AG5506">
        <f>IF(MIS[[#This Row],[OrderSide]]="SELL",MIS[[#This Row],[VALUE]]-MIS[[#This Row],[LIVE_VALUE]],MIS[[#This Row],[LIVE_VALUE]]-MIS[[#This Row],[VALUE]])</f>
        <v>-45</v>
      </c>
      <c r="AH5506" t="str" cm="1">
        <f t="array" ref="AH5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6" t="str">
        <f>MIS[[#This Row],[TRADING SYMBOL]]</f>
        <v>NIFTY2552225050CE</v>
      </c>
      <c r="AJ5506" t="str">
        <f>IF(RIGHT(MIS[[#This Row],[Main/Hedge]],4)="MAIN","MAIN","HEDGE")</f>
        <v>MAIN</v>
      </c>
      <c r="AK5506" t="str" cm="1">
        <f t="array" ref="AK5506">_xlfn._xlws.FILTER(Table4[Column1],ISNUMBER(SEARCH(Table4[Column1],MIS[[#This Row],[OrderUniqueIdentifier]])),"")</f>
        <v>VWAP</v>
      </c>
    </row>
    <row r="5507" spans="1:37" x14ac:dyDescent="0.25">
      <c r="A5507" t="s">
        <v>71</v>
      </c>
      <c r="B5507" t="s">
        <v>1178</v>
      </c>
      <c r="C5507" t="s">
        <v>9683</v>
      </c>
      <c r="D5507" t="s">
        <v>72</v>
      </c>
      <c r="E5507" t="s">
        <v>2904</v>
      </c>
      <c r="F5507" t="s">
        <v>73</v>
      </c>
      <c r="G5507" t="s">
        <v>89</v>
      </c>
      <c r="H5507" t="s">
        <v>75</v>
      </c>
      <c r="I5507" t="s">
        <v>76</v>
      </c>
      <c r="J5507" t="s">
        <v>77</v>
      </c>
      <c r="K5507">
        <v>750</v>
      </c>
      <c r="L5507" t="s">
        <v>77</v>
      </c>
      <c r="M5507" t="s">
        <v>78</v>
      </c>
      <c r="N5507" t="s">
        <v>9684</v>
      </c>
      <c r="O5507" t="s">
        <v>9593</v>
      </c>
      <c r="P5507" t="s">
        <v>9593</v>
      </c>
      <c r="Q5507" t="s">
        <v>2907</v>
      </c>
      <c r="R5507" t="s">
        <v>79</v>
      </c>
      <c r="S5507" t="s">
        <v>24</v>
      </c>
      <c r="T5507" t="s">
        <v>2908</v>
      </c>
      <c r="U5507" t="s">
        <v>43</v>
      </c>
      <c r="V5507" t="s">
        <v>80</v>
      </c>
      <c r="W5507">
        <v>25050</v>
      </c>
      <c r="X5507" t="s">
        <v>81</v>
      </c>
      <c r="Y5507">
        <v>-750</v>
      </c>
      <c r="Z5507" t="s">
        <v>9594</v>
      </c>
      <c r="AA5507" t="s">
        <v>9594</v>
      </c>
      <c r="AB5507" t="s">
        <v>90</v>
      </c>
      <c r="AC5507" t="s">
        <v>171</v>
      </c>
      <c r="AD5507">
        <f>_xlfn.XLOOKUP(MIS[[#This Row],[TRADING SYMBOL]],[1]Sheet1!$D:$D,[1]Sheet1!$C:$C)</f>
        <v>160.9</v>
      </c>
      <c r="AE5507">
        <f>MIS[[#This Row],[OrderAverageTradedPrice]]*MIS[[#This Row],[OrderQuantity]]</f>
        <v>120326.25</v>
      </c>
      <c r="AF5507">
        <f>MIS[[#This Row],[LTP]]*MIS[[#This Row],[OrderQuantity]]</f>
        <v>120675</v>
      </c>
      <c r="AG5507">
        <f>IF(MIS[[#This Row],[OrderSide]]="SELL",MIS[[#This Row],[VALUE]]-MIS[[#This Row],[LIVE_VALUE]],MIS[[#This Row],[LIVE_VALUE]]-MIS[[#This Row],[VALUE]])</f>
        <v>-348.75</v>
      </c>
      <c r="AH5507" t="str" cm="1">
        <f t="array" ref="AH5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7" t="str">
        <f>MIS[[#This Row],[TRADING SYMBOL]]</f>
        <v>NIFTY2552225050CE</v>
      </c>
      <c r="AJ5507" t="str">
        <f>IF(RIGHT(MIS[[#This Row],[Main/Hedge]],4)="MAIN","MAIN","HEDGE")</f>
        <v>MAIN</v>
      </c>
      <c r="AK5507" t="str" cm="1">
        <f t="array" ref="AK5507">_xlfn._xlws.FILTER(Table4[Column1],ISNUMBER(SEARCH(Table4[Column1],MIS[[#This Row],[OrderUniqueIdentifier]])),"")</f>
        <v>VWAP</v>
      </c>
    </row>
    <row r="5508" spans="1:37" x14ac:dyDescent="0.25">
      <c r="A5508" t="s">
        <v>71</v>
      </c>
      <c r="B5508" t="s">
        <v>1195</v>
      </c>
      <c r="C5508" t="s">
        <v>9777</v>
      </c>
      <c r="D5508" t="s">
        <v>72</v>
      </c>
      <c r="E5508" t="s">
        <v>2904</v>
      </c>
      <c r="F5508" t="s">
        <v>73</v>
      </c>
      <c r="G5508" t="s">
        <v>89</v>
      </c>
      <c r="H5508" t="s">
        <v>75</v>
      </c>
      <c r="I5508" t="s">
        <v>76</v>
      </c>
      <c r="J5508" t="s">
        <v>77</v>
      </c>
      <c r="K5508">
        <v>150</v>
      </c>
      <c r="L5508" t="s">
        <v>77</v>
      </c>
      <c r="M5508" t="s">
        <v>78</v>
      </c>
      <c r="N5508" t="s">
        <v>9614</v>
      </c>
      <c r="O5508" t="s">
        <v>9593</v>
      </c>
      <c r="P5508" t="s">
        <v>9593</v>
      </c>
      <c r="Q5508" t="s">
        <v>2907</v>
      </c>
      <c r="R5508" t="s">
        <v>79</v>
      </c>
      <c r="S5508" t="s">
        <v>24</v>
      </c>
      <c r="T5508" t="s">
        <v>2908</v>
      </c>
      <c r="U5508" t="s">
        <v>43</v>
      </c>
      <c r="V5508" t="s">
        <v>80</v>
      </c>
      <c r="W5508">
        <v>25050</v>
      </c>
      <c r="X5508" t="s">
        <v>81</v>
      </c>
      <c r="Y5508">
        <v>-150</v>
      </c>
      <c r="Z5508" t="s">
        <v>9594</v>
      </c>
      <c r="AA5508" t="s">
        <v>9594</v>
      </c>
      <c r="AB5508" t="s">
        <v>90</v>
      </c>
      <c r="AC5508" t="s">
        <v>171</v>
      </c>
      <c r="AD5508">
        <f>_xlfn.XLOOKUP(MIS[[#This Row],[TRADING SYMBOL]],[1]Sheet1!$D:$D,[1]Sheet1!$C:$C)</f>
        <v>160.9</v>
      </c>
      <c r="AE5508">
        <f>MIS[[#This Row],[OrderAverageTradedPrice]]*MIS[[#This Row],[OrderQuantity]]</f>
        <v>24037.5</v>
      </c>
      <c r="AF5508">
        <f>MIS[[#This Row],[LTP]]*MIS[[#This Row],[OrderQuantity]]</f>
        <v>24135</v>
      </c>
      <c r="AG5508">
        <f>IF(MIS[[#This Row],[OrderSide]]="SELL",MIS[[#This Row],[VALUE]]-MIS[[#This Row],[LIVE_VALUE]],MIS[[#This Row],[LIVE_VALUE]]-MIS[[#This Row],[VALUE]])</f>
        <v>-97.5</v>
      </c>
      <c r="AH5508" t="str" cm="1">
        <f t="array" ref="AH5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8" t="str">
        <f>MIS[[#This Row],[TRADING SYMBOL]]</f>
        <v>NIFTY2552225050CE</v>
      </c>
      <c r="AJ5508" t="str">
        <f>IF(RIGHT(MIS[[#This Row],[Main/Hedge]],4)="MAIN","MAIN","HEDGE")</f>
        <v>MAIN</v>
      </c>
      <c r="AK5508" t="str" cm="1">
        <f t="array" ref="AK5508">_xlfn._xlws.FILTER(Table4[Column1],ISNUMBER(SEARCH(Table4[Column1],MIS[[#This Row],[OrderUniqueIdentifier]])),"")</f>
        <v>VWAP</v>
      </c>
    </row>
    <row r="5509" spans="1:37" x14ac:dyDescent="0.25">
      <c r="A5509" t="s">
        <v>71</v>
      </c>
      <c r="B5509" t="s">
        <v>1210</v>
      </c>
      <c r="C5509" t="s">
        <v>9686</v>
      </c>
      <c r="D5509" t="s">
        <v>72</v>
      </c>
      <c r="E5509" t="s">
        <v>2904</v>
      </c>
      <c r="F5509" t="s">
        <v>73</v>
      </c>
      <c r="G5509" t="s">
        <v>89</v>
      </c>
      <c r="H5509" t="s">
        <v>75</v>
      </c>
      <c r="I5509" t="s">
        <v>76</v>
      </c>
      <c r="J5509" t="s">
        <v>77</v>
      </c>
      <c r="K5509">
        <v>150</v>
      </c>
      <c r="L5509" t="s">
        <v>77</v>
      </c>
      <c r="M5509" t="s">
        <v>78</v>
      </c>
      <c r="N5509" t="s">
        <v>9650</v>
      </c>
      <c r="O5509" t="s">
        <v>9593</v>
      </c>
      <c r="P5509" t="s">
        <v>9593</v>
      </c>
      <c r="Q5509" t="s">
        <v>2907</v>
      </c>
      <c r="R5509" t="s">
        <v>79</v>
      </c>
      <c r="S5509" t="s">
        <v>24</v>
      </c>
      <c r="T5509" t="s">
        <v>2908</v>
      </c>
      <c r="U5509" t="s">
        <v>43</v>
      </c>
      <c r="V5509" t="s">
        <v>80</v>
      </c>
      <c r="W5509">
        <v>25050</v>
      </c>
      <c r="X5509" t="s">
        <v>81</v>
      </c>
      <c r="Y5509">
        <v>-150</v>
      </c>
      <c r="Z5509" t="s">
        <v>9594</v>
      </c>
      <c r="AA5509" t="s">
        <v>9594</v>
      </c>
      <c r="AB5509" t="s">
        <v>90</v>
      </c>
      <c r="AC5509" t="s">
        <v>171</v>
      </c>
      <c r="AD5509">
        <f>_xlfn.XLOOKUP(MIS[[#This Row],[TRADING SYMBOL]],[1]Sheet1!$D:$D,[1]Sheet1!$C:$C)</f>
        <v>160.9</v>
      </c>
      <c r="AE5509">
        <f>MIS[[#This Row],[OrderAverageTradedPrice]]*MIS[[#This Row],[OrderQuantity]]</f>
        <v>24000</v>
      </c>
      <c r="AF5509">
        <f>MIS[[#This Row],[LTP]]*MIS[[#This Row],[OrderQuantity]]</f>
        <v>24135</v>
      </c>
      <c r="AG5509">
        <f>IF(MIS[[#This Row],[OrderSide]]="SELL",MIS[[#This Row],[VALUE]]-MIS[[#This Row],[LIVE_VALUE]],MIS[[#This Row],[LIVE_VALUE]]-MIS[[#This Row],[VALUE]])</f>
        <v>-135</v>
      </c>
      <c r="AH5509" t="str" cm="1">
        <f t="array" ref="AH5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9" t="str">
        <f>MIS[[#This Row],[TRADING SYMBOL]]</f>
        <v>NIFTY2552225050CE</v>
      </c>
      <c r="AJ5509" t="str">
        <f>IF(RIGHT(MIS[[#This Row],[Main/Hedge]],4)="MAIN","MAIN","HEDGE")</f>
        <v>MAIN</v>
      </c>
      <c r="AK5509" t="str" cm="1">
        <f t="array" ref="AK5509">_xlfn._xlws.FILTER(Table4[Column1],ISNUMBER(SEARCH(Table4[Column1],MIS[[#This Row],[OrderUniqueIdentifier]])),"")</f>
        <v>VWAP</v>
      </c>
    </row>
    <row r="5510" spans="1:37" x14ac:dyDescent="0.25">
      <c r="A5510" t="s">
        <v>71</v>
      </c>
      <c r="B5510" t="s">
        <v>1251</v>
      </c>
      <c r="C5510" t="s">
        <v>9693</v>
      </c>
      <c r="D5510" t="s">
        <v>72</v>
      </c>
      <c r="E5510" t="s">
        <v>2904</v>
      </c>
      <c r="F5510" t="s">
        <v>73</v>
      </c>
      <c r="G5510" t="s">
        <v>89</v>
      </c>
      <c r="H5510" t="s">
        <v>75</v>
      </c>
      <c r="I5510" t="s">
        <v>76</v>
      </c>
      <c r="J5510" t="s">
        <v>77</v>
      </c>
      <c r="K5510">
        <v>150</v>
      </c>
      <c r="L5510" t="s">
        <v>77</v>
      </c>
      <c r="M5510" t="s">
        <v>78</v>
      </c>
      <c r="N5510" t="s">
        <v>9665</v>
      </c>
      <c r="O5510" t="s">
        <v>9611</v>
      </c>
      <c r="P5510" t="s">
        <v>9593</v>
      </c>
      <c r="Q5510" t="s">
        <v>2907</v>
      </c>
      <c r="R5510" t="s">
        <v>79</v>
      </c>
      <c r="S5510" t="s">
        <v>24</v>
      </c>
      <c r="T5510" t="s">
        <v>2908</v>
      </c>
      <c r="U5510" t="s">
        <v>43</v>
      </c>
      <c r="V5510" t="s">
        <v>80</v>
      </c>
      <c r="W5510">
        <v>25050</v>
      </c>
      <c r="X5510" t="s">
        <v>81</v>
      </c>
      <c r="Y5510">
        <v>-150</v>
      </c>
      <c r="Z5510" t="s">
        <v>9612</v>
      </c>
      <c r="AA5510" t="s">
        <v>9594</v>
      </c>
      <c r="AB5510" t="s">
        <v>90</v>
      </c>
      <c r="AC5510" t="s">
        <v>171</v>
      </c>
      <c r="AD5510">
        <f>_xlfn.XLOOKUP(MIS[[#This Row],[TRADING SYMBOL]],[1]Sheet1!$D:$D,[1]Sheet1!$C:$C)</f>
        <v>160.9</v>
      </c>
      <c r="AE5510">
        <f>MIS[[#This Row],[OrderAverageTradedPrice]]*MIS[[#This Row],[OrderQuantity]]</f>
        <v>24015</v>
      </c>
      <c r="AF5510">
        <f>MIS[[#This Row],[LTP]]*MIS[[#This Row],[OrderQuantity]]</f>
        <v>24135</v>
      </c>
      <c r="AG5510">
        <f>IF(MIS[[#This Row],[OrderSide]]="SELL",MIS[[#This Row],[VALUE]]-MIS[[#This Row],[LIVE_VALUE]],MIS[[#This Row],[LIVE_VALUE]]-MIS[[#This Row],[VALUE]])</f>
        <v>-120</v>
      </c>
      <c r="AH5510" t="str" cm="1">
        <f t="array" ref="AH5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0" t="str">
        <f>MIS[[#This Row],[TRADING SYMBOL]]</f>
        <v>NIFTY2552225050CE</v>
      </c>
      <c r="AJ5510" t="str">
        <f>IF(RIGHT(MIS[[#This Row],[Main/Hedge]],4)="MAIN","MAIN","HEDGE")</f>
        <v>MAIN</v>
      </c>
      <c r="AK5510" t="str" cm="1">
        <f t="array" ref="AK5510">_xlfn._xlws.FILTER(Table4[Column1],ISNUMBER(SEARCH(Table4[Column1],MIS[[#This Row],[OrderUniqueIdentifier]])),"")</f>
        <v>VWAP</v>
      </c>
    </row>
    <row r="5511" spans="1:37" x14ac:dyDescent="0.25">
      <c r="A5511" t="s">
        <v>71</v>
      </c>
      <c r="B5511" t="s">
        <v>1272</v>
      </c>
      <c r="C5511" t="s">
        <v>9698</v>
      </c>
      <c r="D5511" t="s">
        <v>72</v>
      </c>
      <c r="E5511" t="s">
        <v>2904</v>
      </c>
      <c r="F5511" t="s">
        <v>73</v>
      </c>
      <c r="G5511" t="s">
        <v>89</v>
      </c>
      <c r="H5511" t="s">
        <v>75</v>
      </c>
      <c r="I5511" t="s">
        <v>76</v>
      </c>
      <c r="J5511" t="s">
        <v>77</v>
      </c>
      <c r="K5511">
        <v>225</v>
      </c>
      <c r="L5511" t="s">
        <v>77</v>
      </c>
      <c r="M5511" t="s">
        <v>78</v>
      </c>
      <c r="N5511" t="s">
        <v>9618</v>
      </c>
      <c r="O5511" t="s">
        <v>9593</v>
      </c>
      <c r="P5511" t="s">
        <v>9593</v>
      </c>
      <c r="Q5511" t="s">
        <v>2907</v>
      </c>
      <c r="R5511" t="s">
        <v>79</v>
      </c>
      <c r="S5511" t="s">
        <v>24</v>
      </c>
      <c r="T5511" t="s">
        <v>2908</v>
      </c>
      <c r="U5511" t="s">
        <v>43</v>
      </c>
      <c r="V5511" t="s">
        <v>80</v>
      </c>
      <c r="W5511">
        <v>25050</v>
      </c>
      <c r="X5511" t="s">
        <v>81</v>
      </c>
      <c r="Y5511">
        <v>-225</v>
      </c>
      <c r="Z5511" t="s">
        <v>9594</v>
      </c>
      <c r="AA5511" t="s">
        <v>9594</v>
      </c>
      <c r="AB5511" t="s">
        <v>90</v>
      </c>
      <c r="AC5511" t="s">
        <v>171</v>
      </c>
      <c r="AD5511">
        <f>_xlfn.XLOOKUP(MIS[[#This Row],[TRADING SYMBOL]],[1]Sheet1!$D:$D,[1]Sheet1!$C:$C)</f>
        <v>160.9</v>
      </c>
      <c r="AE5511">
        <f>MIS[[#This Row],[OrderAverageTradedPrice]]*MIS[[#This Row],[OrderQuantity]]</f>
        <v>36078.75</v>
      </c>
      <c r="AF5511">
        <f>MIS[[#This Row],[LTP]]*MIS[[#This Row],[OrderQuantity]]</f>
        <v>36202.5</v>
      </c>
      <c r="AG5511">
        <f>IF(MIS[[#This Row],[OrderSide]]="SELL",MIS[[#This Row],[VALUE]]-MIS[[#This Row],[LIVE_VALUE]],MIS[[#This Row],[LIVE_VALUE]]-MIS[[#This Row],[VALUE]])</f>
        <v>-123.75</v>
      </c>
      <c r="AH5511" t="str" cm="1">
        <f t="array" ref="AH5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1" t="str">
        <f>MIS[[#This Row],[TRADING SYMBOL]]</f>
        <v>NIFTY2552225050CE</v>
      </c>
      <c r="AJ5511" t="str">
        <f>IF(RIGHT(MIS[[#This Row],[Main/Hedge]],4)="MAIN","MAIN","HEDGE")</f>
        <v>MAIN</v>
      </c>
      <c r="AK5511" t="str" cm="1">
        <f t="array" ref="AK5511">_xlfn._xlws.FILTER(Table4[Column1],ISNUMBER(SEARCH(Table4[Column1],MIS[[#This Row],[OrderUniqueIdentifier]])),"")</f>
        <v>VWAP</v>
      </c>
    </row>
    <row r="5512" spans="1:37" x14ac:dyDescent="0.25">
      <c r="A5512" t="s">
        <v>71</v>
      </c>
      <c r="B5512" t="s">
        <v>1326</v>
      </c>
      <c r="C5512" t="s">
        <v>9704</v>
      </c>
      <c r="D5512" t="s">
        <v>72</v>
      </c>
      <c r="E5512" t="s">
        <v>2904</v>
      </c>
      <c r="F5512" t="s">
        <v>73</v>
      </c>
      <c r="G5512" t="s">
        <v>89</v>
      </c>
      <c r="H5512" t="s">
        <v>75</v>
      </c>
      <c r="I5512" t="s">
        <v>76</v>
      </c>
      <c r="J5512" t="s">
        <v>77</v>
      </c>
      <c r="K5512">
        <v>75</v>
      </c>
      <c r="L5512" t="s">
        <v>77</v>
      </c>
      <c r="M5512" t="s">
        <v>78</v>
      </c>
      <c r="N5512" t="s">
        <v>9614</v>
      </c>
      <c r="O5512" t="s">
        <v>9593</v>
      </c>
      <c r="P5512" t="s">
        <v>9593</v>
      </c>
      <c r="Q5512" t="s">
        <v>2907</v>
      </c>
      <c r="R5512" t="s">
        <v>79</v>
      </c>
      <c r="S5512" t="s">
        <v>24</v>
      </c>
      <c r="T5512" t="s">
        <v>2908</v>
      </c>
      <c r="U5512" t="s">
        <v>43</v>
      </c>
      <c r="V5512" t="s">
        <v>80</v>
      </c>
      <c r="W5512">
        <v>25050</v>
      </c>
      <c r="X5512" t="s">
        <v>81</v>
      </c>
      <c r="Y5512">
        <v>-75</v>
      </c>
      <c r="Z5512" t="s">
        <v>9594</v>
      </c>
      <c r="AA5512" t="s">
        <v>9594</v>
      </c>
      <c r="AB5512" t="s">
        <v>90</v>
      </c>
      <c r="AC5512" t="s">
        <v>171</v>
      </c>
      <c r="AD5512">
        <f>_xlfn.XLOOKUP(MIS[[#This Row],[TRADING SYMBOL]],[1]Sheet1!$D:$D,[1]Sheet1!$C:$C)</f>
        <v>160.9</v>
      </c>
      <c r="AE5512">
        <f>MIS[[#This Row],[OrderAverageTradedPrice]]*MIS[[#This Row],[OrderQuantity]]</f>
        <v>12018.75</v>
      </c>
      <c r="AF5512">
        <f>MIS[[#This Row],[LTP]]*MIS[[#This Row],[OrderQuantity]]</f>
        <v>12067.5</v>
      </c>
      <c r="AG5512">
        <f>IF(MIS[[#This Row],[OrderSide]]="SELL",MIS[[#This Row],[VALUE]]-MIS[[#This Row],[LIVE_VALUE]],MIS[[#This Row],[LIVE_VALUE]]-MIS[[#This Row],[VALUE]])</f>
        <v>-48.75</v>
      </c>
      <c r="AH5512" t="str" cm="1">
        <f t="array" ref="AH5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2" t="str">
        <f>MIS[[#This Row],[TRADING SYMBOL]]</f>
        <v>NIFTY2552225050CE</v>
      </c>
      <c r="AJ5512" t="str">
        <f>IF(RIGHT(MIS[[#This Row],[Main/Hedge]],4)="MAIN","MAIN","HEDGE")</f>
        <v>MAIN</v>
      </c>
      <c r="AK5512" t="str" cm="1">
        <f t="array" ref="AK5512">_xlfn._xlws.FILTER(Table4[Column1],ISNUMBER(SEARCH(Table4[Column1],MIS[[#This Row],[OrderUniqueIdentifier]])),"")</f>
        <v>VWAP</v>
      </c>
    </row>
    <row r="5513" spans="1:37" x14ac:dyDescent="0.25">
      <c r="A5513" t="s">
        <v>1414</v>
      </c>
      <c r="B5513" t="s">
        <v>1431</v>
      </c>
      <c r="C5513" t="s">
        <v>9784</v>
      </c>
      <c r="D5513" t="s">
        <v>72</v>
      </c>
      <c r="E5513" t="s">
        <v>2904</v>
      </c>
      <c r="F5513" t="s">
        <v>73</v>
      </c>
      <c r="G5513" t="s">
        <v>89</v>
      </c>
      <c r="H5513" t="s">
        <v>75</v>
      </c>
      <c r="I5513" t="s">
        <v>76</v>
      </c>
      <c r="J5513" t="s">
        <v>77</v>
      </c>
      <c r="K5513">
        <v>150</v>
      </c>
      <c r="L5513" t="s">
        <v>77</v>
      </c>
      <c r="M5513" t="s">
        <v>78</v>
      </c>
      <c r="N5513" t="s">
        <v>9697</v>
      </c>
      <c r="O5513" t="s">
        <v>9593</v>
      </c>
      <c r="P5513" t="s">
        <v>9593</v>
      </c>
      <c r="Q5513" t="s">
        <v>2907</v>
      </c>
      <c r="R5513" t="s">
        <v>79</v>
      </c>
      <c r="S5513" t="s">
        <v>726</v>
      </c>
      <c r="T5513" t="s">
        <v>2908</v>
      </c>
      <c r="U5513" t="s">
        <v>43</v>
      </c>
      <c r="V5513" t="s">
        <v>80</v>
      </c>
      <c r="W5513">
        <v>25050</v>
      </c>
      <c r="X5513" t="s">
        <v>81</v>
      </c>
      <c r="Y5513">
        <v>-150</v>
      </c>
      <c r="Z5513" t="s">
        <v>9594</v>
      </c>
      <c r="AA5513" t="s">
        <v>9594</v>
      </c>
      <c r="AB5513" t="s">
        <v>90</v>
      </c>
      <c r="AC5513" t="s">
        <v>171</v>
      </c>
      <c r="AD5513">
        <f>_xlfn.XLOOKUP(MIS[[#This Row],[TRADING SYMBOL]],[1]Sheet1!$D:$D,[1]Sheet1!$C:$C)</f>
        <v>160.9</v>
      </c>
      <c r="AE5513">
        <f>MIS[[#This Row],[OrderAverageTradedPrice]]*MIS[[#This Row],[OrderQuantity]]</f>
        <v>24007.5</v>
      </c>
      <c r="AF5513">
        <f>MIS[[#This Row],[LTP]]*MIS[[#This Row],[OrderQuantity]]</f>
        <v>24135</v>
      </c>
      <c r="AG5513">
        <f>IF(MIS[[#This Row],[OrderSide]]="SELL",MIS[[#This Row],[VALUE]]-MIS[[#This Row],[LIVE_VALUE]],MIS[[#This Row],[LIVE_VALUE]]-MIS[[#This Row],[VALUE]])</f>
        <v>-127.5</v>
      </c>
      <c r="AH5513" t="str" cm="1">
        <f t="array" ref="AH5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3" t="str">
        <f>MIS[[#This Row],[TRADING SYMBOL]]</f>
        <v>NIFTY2552225050CE</v>
      </c>
      <c r="AJ5513" t="str">
        <f>IF(RIGHT(MIS[[#This Row],[Main/Hedge]],4)="MAIN","MAIN","HEDGE")</f>
        <v>MAIN</v>
      </c>
      <c r="AK5513" t="str" cm="1">
        <f t="array" ref="AK5513">_xlfn._xlws.FILTER(Table4[Column1],ISNUMBER(SEARCH(Table4[Column1],MIS[[#This Row],[OrderUniqueIdentifier]])),"")</f>
        <v>VWAP</v>
      </c>
    </row>
    <row r="5514" spans="1:37" x14ac:dyDescent="0.25">
      <c r="A5514" t="s">
        <v>71</v>
      </c>
      <c r="B5514" t="s">
        <v>558</v>
      </c>
      <c r="C5514" t="s">
        <v>9599</v>
      </c>
      <c r="D5514" t="s">
        <v>72</v>
      </c>
      <c r="E5514" t="s">
        <v>2904</v>
      </c>
      <c r="F5514" t="s">
        <v>73</v>
      </c>
      <c r="G5514" t="s">
        <v>89</v>
      </c>
      <c r="H5514" t="s">
        <v>75</v>
      </c>
      <c r="I5514" t="s">
        <v>76</v>
      </c>
      <c r="J5514" t="s">
        <v>77</v>
      </c>
      <c r="K5514">
        <v>225</v>
      </c>
      <c r="L5514" t="s">
        <v>77</v>
      </c>
      <c r="M5514" t="s">
        <v>78</v>
      </c>
      <c r="N5514" t="s">
        <v>9600</v>
      </c>
      <c r="O5514" t="s">
        <v>9601</v>
      </c>
      <c r="P5514" t="s">
        <v>9601</v>
      </c>
      <c r="Q5514" t="s">
        <v>2907</v>
      </c>
      <c r="R5514" t="s">
        <v>79</v>
      </c>
      <c r="S5514" t="s">
        <v>24</v>
      </c>
      <c r="T5514" t="s">
        <v>2908</v>
      </c>
      <c r="U5514" t="s">
        <v>43</v>
      </c>
      <c r="V5514" t="s">
        <v>80</v>
      </c>
      <c r="W5514">
        <v>25050</v>
      </c>
      <c r="X5514" t="s">
        <v>81</v>
      </c>
      <c r="Y5514">
        <v>-225</v>
      </c>
      <c r="Z5514" t="s">
        <v>9602</v>
      </c>
      <c r="AA5514" t="s">
        <v>9602</v>
      </c>
      <c r="AB5514" t="s">
        <v>90</v>
      </c>
      <c r="AC5514" t="s">
        <v>171</v>
      </c>
      <c r="AD5514">
        <f>_xlfn.XLOOKUP(MIS[[#This Row],[TRADING SYMBOL]],[1]Sheet1!$D:$D,[1]Sheet1!$C:$C)</f>
        <v>160.9</v>
      </c>
      <c r="AE5514">
        <f>MIS[[#This Row],[OrderAverageTradedPrice]]*MIS[[#This Row],[OrderQuantity]]</f>
        <v>36405</v>
      </c>
      <c r="AF5514">
        <f>MIS[[#This Row],[LTP]]*MIS[[#This Row],[OrderQuantity]]</f>
        <v>36202.5</v>
      </c>
      <c r="AG5514">
        <f>IF(MIS[[#This Row],[OrderSide]]="SELL",MIS[[#This Row],[VALUE]]-MIS[[#This Row],[LIVE_VALUE]],MIS[[#This Row],[LIVE_VALUE]]-MIS[[#This Row],[VALUE]])</f>
        <v>202.5</v>
      </c>
      <c r="AH5514" t="str" cm="1">
        <f t="array" ref="AH5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4" t="str">
        <f>MIS[[#This Row],[TRADING SYMBOL]]</f>
        <v>NIFTY2552225050CE</v>
      </c>
      <c r="AJ5514" t="str">
        <f>IF(RIGHT(MIS[[#This Row],[Main/Hedge]],4)="MAIN","MAIN","HEDGE")</f>
        <v>MAIN</v>
      </c>
      <c r="AK5514" t="str" cm="1">
        <f t="array" ref="AK5514">_xlfn._xlws.FILTER(Table4[Column1],ISNUMBER(SEARCH(Table4[Column1],MIS[[#This Row],[OrderUniqueIdentifier]])),"")</f>
        <v>VWAP</v>
      </c>
    </row>
    <row r="5515" spans="1:37" x14ac:dyDescent="0.25">
      <c r="A5515" t="s">
        <v>71</v>
      </c>
      <c r="B5515" t="s">
        <v>619</v>
      </c>
      <c r="C5515" t="s">
        <v>9615</v>
      </c>
      <c r="D5515" t="s">
        <v>72</v>
      </c>
      <c r="E5515" t="s">
        <v>2904</v>
      </c>
      <c r="F5515" t="s">
        <v>73</v>
      </c>
      <c r="G5515" t="s">
        <v>89</v>
      </c>
      <c r="H5515" t="s">
        <v>75</v>
      </c>
      <c r="I5515" t="s">
        <v>76</v>
      </c>
      <c r="J5515" t="s">
        <v>77</v>
      </c>
      <c r="K5515">
        <v>300</v>
      </c>
      <c r="L5515" t="s">
        <v>77</v>
      </c>
      <c r="M5515" t="s">
        <v>78</v>
      </c>
      <c r="N5515" t="s">
        <v>9616</v>
      </c>
      <c r="O5515" t="s">
        <v>9601</v>
      </c>
      <c r="P5515" t="s">
        <v>9601</v>
      </c>
      <c r="Q5515" t="s">
        <v>2907</v>
      </c>
      <c r="R5515" t="s">
        <v>79</v>
      </c>
      <c r="S5515" t="s">
        <v>24</v>
      </c>
      <c r="T5515" t="s">
        <v>2908</v>
      </c>
      <c r="U5515" t="s">
        <v>43</v>
      </c>
      <c r="V5515" t="s">
        <v>80</v>
      </c>
      <c r="W5515">
        <v>25050</v>
      </c>
      <c r="X5515" t="s">
        <v>81</v>
      </c>
      <c r="Y5515">
        <v>-300</v>
      </c>
      <c r="Z5515" t="s">
        <v>9602</v>
      </c>
      <c r="AA5515" t="s">
        <v>9602</v>
      </c>
      <c r="AB5515" t="s">
        <v>90</v>
      </c>
      <c r="AC5515" t="s">
        <v>171</v>
      </c>
      <c r="AD5515">
        <f>_xlfn.XLOOKUP(MIS[[#This Row],[TRADING SYMBOL]],[1]Sheet1!$D:$D,[1]Sheet1!$C:$C)</f>
        <v>160.9</v>
      </c>
      <c r="AE5515">
        <f>MIS[[#This Row],[OrderAverageTradedPrice]]*MIS[[#This Row],[OrderQuantity]]</f>
        <v>48408.75</v>
      </c>
      <c r="AF5515">
        <f>MIS[[#This Row],[LTP]]*MIS[[#This Row],[OrderQuantity]]</f>
        <v>48270</v>
      </c>
      <c r="AG5515">
        <f>IF(MIS[[#This Row],[OrderSide]]="SELL",MIS[[#This Row],[VALUE]]-MIS[[#This Row],[LIVE_VALUE]],MIS[[#This Row],[LIVE_VALUE]]-MIS[[#This Row],[VALUE]])</f>
        <v>138.75</v>
      </c>
      <c r="AH5515" t="str" cm="1">
        <f t="array" ref="AH5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5" t="str">
        <f>MIS[[#This Row],[TRADING SYMBOL]]</f>
        <v>NIFTY2552225050CE</v>
      </c>
      <c r="AJ5515" t="str">
        <f>IF(RIGHT(MIS[[#This Row],[Main/Hedge]],4)="MAIN","MAIN","HEDGE")</f>
        <v>MAIN</v>
      </c>
      <c r="AK5515" t="str" cm="1">
        <f t="array" ref="AK5515">_xlfn._xlws.FILTER(Table4[Column1],ISNUMBER(SEARCH(Table4[Column1],MIS[[#This Row],[OrderUniqueIdentifier]])),"")</f>
        <v>VWAP</v>
      </c>
    </row>
    <row r="5516" spans="1:37" x14ac:dyDescent="0.25">
      <c r="A5516" t="s">
        <v>71</v>
      </c>
      <c r="B5516" t="s">
        <v>629</v>
      </c>
      <c r="C5516" t="s">
        <v>9741</v>
      </c>
      <c r="D5516" t="s">
        <v>72</v>
      </c>
      <c r="E5516" t="s">
        <v>2904</v>
      </c>
      <c r="F5516" t="s">
        <v>73</v>
      </c>
      <c r="G5516" t="s">
        <v>89</v>
      </c>
      <c r="H5516" t="s">
        <v>75</v>
      </c>
      <c r="I5516" t="s">
        <v>76</v>
      </c>
      <c r="J5516" t="s">
        <v>77</v>
      </c>
      <c r="K5516">
        <v>75</v>
      </c>
      <c r="L5516" t="s">
        <v>77</v>
      </c>
      <c r="M5516" t="s">
        <v>78</v>
      </c>
      <c r="N5516" t="s">
        <v>9742</v>
      </c>
      <c r="O5516" t="s">
        <v>9601</v>
      </c>
      <c r="P5516" t="s">
        <v>9601</v>
      </c>
      <c r="Q5516" t="s">
        <v>2907</v>
      </c>
      <c r="R5516" t="s">
        <v>79</v>
      </c>
      <c r="S5516" t="s">
        <v>24</v>
      </c>
      <c r="T5516" t="s">
        <v>2908</v>
      </c>
      <c r="U5516" t="s">
        <v>43</v>
      </c>
      <c r="V5516" t="s">
        <v>80</v>
      </c>
      <c r="W5516">
        <v>25050</v>
      </c>
      <c r="X5516" t="s">
        <v>81</v>
      </c>
      <c r="Y5516">
        <v>-75</v>
      </c>
      <c r="Z5516" t="s">
        <v>9602</v>
      </c>
      <c r="AA5516" t="s">
        <v>9602</v>
      </c>
      <c r="AB5516" t="s">
        <v>90</v>
      </c>
      <c r="AC5516" t="s">
        <v>171</v>
      </c>
      <c r="AD5516">
        <f>_xlfn.XLOOKUP(MIS[[#This Row],[TRADING SYMBOL]],[1]Sheet1!$D:$D,[1]Sheet1!$C:$C)</f>
        <v>160.9</v>
      </c>
      <c r="AE5516">
        <f>MIS[[#This Row],[OrderAverageTradedPrice]]*MIS[[#This Row],[OrderQuantity]]</f>
        <v>12052.5</v>
      </c>
      <c r="AF5516">
        <f>MIS[[#This Row],[LTP]]*MIS[[#This Row],[OrderQuantity]]</f>
        <v>12067.5</v>
      </c>
      <c r="AG5516">
        <f>IF(MIS[[#This Row],[OrderSide]]="SELL",MIS[[#This Row],[VALUE]]-MIS[[#This Row],[LIVE_VALUE]],MIS[[#This Row],[LIVE_VALUE]]-MIS[[#This Row],[VALUE]])</f>
        <v>-15</v>
      </c>
      <c r="AH5516" t="str" cm="1">
        <f t="array" ref="AH5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6" t="str">
        <f>MIS[[#This Row],[TRADING SYMBOL]]</f>
        <v>NIFTY2552225050CE</v>
      </c>
      <c r="AJ5516" t="str">
        <f>IF(RIGHT(MIS[[#This Row],[Main/Hedge]],4)="MAIN","MAIN","HEDGE")</f>
        <v>MAIN</v>
      </c>
      <c r="AK5516" t="str" cm="1">
        <f t="array" ref="AK5516">_xlfn._xlws.FILTER(Table4[Column1],ISNUMBER(SEARCH(Table4[Column1],MIS[[#This Row],[OrderUniqueIdentifier]])),"")</f>
        <v>VWAP</v>
      </c>
    </row>
    <row r="5517" spans="1:37" x14ac:dyDescent="0.25">
      <c r="A5517" t="s">
        <v>71</v>
      </c>
      <c r="B5517" t="s">
        <v>705</v>
      </c>
      <c r="C5517" t="s">
        <v>9626</v>
      </c>
      <c r="D5517" t="s">
        <v>72</v>
      </c>
      <c r="E5517" t="s">
        <v>2904</v>
      </c>
      <c r="F5517" t="s">
        <v>73</v>
      </c>
      <c r="G5517" t="s">
        <v>89</v>
      </c>
      <c r="H5517" t="s">
        <v>75</v>
      </c>
      <c r="I5517" t="s">
        <v>76</v>
      </c>
      <c r="J5517" t="s">
        <v>77</v>
      </c>
      <c r="K5517">
        <v>150</v>
      </c>
      <c r="L5517" t="s">
        <v>77</v>
      </c>
      <c r="M5517" t="s">
        <v>78</v>
      </c>
      <c r="N5517" t="s">
        <v>9627</v>
      </c>
      <c r="O5517" t="s">
        <v>9601</v>
      </c>
      <c r="P5517" t="s">
        <v>9601</v>
      </c>
      <c r="Q5517" t="s">
        <v>2907</v>
      </c>
      <c r="R5517" t="s">
        <v>79</v>
      </c>
      <c r="S5517" t="s">
        <v>24</v>
      </c>
      <c r="T5517" t="s">
        <v>2908</v>
      </c>
      <c r="U5517" t="s">
        <v>43</v>
      </c>
      <c r="V5517" t="s">
        <v>80</v>
      </c>
      <c r="W5517">
        <v>25050</v>
      </c>
      <c r="X5517" t="s">
        <v>81</v>
      </c>
      <c r="Y5517">
        <v>-150</v>
      </c>
      <c r="Z5517" t="s">
        <v>9602</v>
      </c>
      <c r="AA5517" t="s">
        <v>9602</v>
      </c>
      <c r="AB5517" t="s">
        <v>90</v>
      </c>
      <c r="AC5517" t="s">
        <v>171</v>
      </c>
      <c r="AD5517">
        <f>_xlfn.XLOOKUP(MIS[[#This Row],[TRADING SYMBOL]],[1]Sheet1!$D:$D,[1]Sheet1!$C:$C)</f>
        <v>160.9</v>
      </c>
      <c r="AE5517">
        <f>MIS[[#This Row],[OrderAverageTradedPrice]]*MIS[[#This Row],[OrderQuantity]]</f>
        <v>24180</v>
      </c>
      <c r="AF5517">
        <f>MIS[[#This Row],[LTP]]*MIS[[#This Row],[OrderQuantity]]</f>
        <v>24135</v>
      </c>
      <c r="AG5517">
        <f>IF(MIS[[#This Row],[OrderSide]]="SELL",MIS[[#This Row],[VALUE]]-MIS[[#This Row],[LIVE_VALUE]],MIS[[#This Row],[LIVE_VALUE]]-MIS[[#This Row],[VALUE]])</f>
        <v>45</v>
      </c>
      <c r="AH5517" t="str" cm="1">
        <f t="array" ref="AH5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7" t="str">
        <f>MIS[[#This Row],[TRADING SYMBOL]]</f>
        <v>NIFTY2552225050CE</v>
      </c>
      <c r="AJ5517" t="str">
        <f>IF(RIGHT(MIS[[#This Row],[Main/Hedge]],4)="MAIN","MAIN","HEDGE")</f>
        <v>MAIN</v>
      </c>
      <c r="AK5517" t="str" cm="1">
        <f t="array" ref="AK5517">_xlfn._xlws.FILTER(Table4[Column1],ISNUMBER(SEARCH(Table4[Column1],MIS[[#This Row],[OrderUniqueIdentifier]])),"")</f>
        <v>VWAP</v>
      </c>
    </row>
    <row r="5518" spans="1:37" x14ac:dyDescent="0.25">
      <c r="A5518" t="s">
        <v>71</v>
      </c>
      <c r="B5518" t="s">
        <v>753</v>
      </c>
      <c r="C5518" t="s">
        <v>9628</v>
      </c>
      <c r="D5518" t="s">
        <v>72</v>
      </c>
      <c r="E5518" t="s">
        <v>2904</v>
      </c>
      <c r="F5518" t="s">
        <v>73</v>
      </c>
      <c r="G5518" t="s">
        <v>89</v>
      </c>
      <c r="H5518" t="s">
        <v>75</v>
      </c>
      <c r="I5518" t="s">
        <v>76</v>
      </c>
      <c r="J5518" t="s">
        <v>77</v>
      </c>
      <c r="K5518">
        <v>525</v>
      </c>
      <c r="L5518" t="s">
        <v>77</v>
      </c>
      <c r="M5518" t="s">
        <v>78</v>
      </c>
      <c r="N5518" t="s">
        <v>9629</v>
      </c>
      <c r="O5518" t="s">
        <v>9593</v>
      </c>
      <c r="P5518" t="s">
        <v>9601</v>
      </c>
      <c r="Q5518" t="s">
        <v>2907</v>
      </c>
      <c r="R5518" t="s">
        <v>79</v>
      </c>
      <c r="S5518" t="s">
        <v>24</v>
      </c>
      <c r="T5518" t="s">
        <v>2908</v>
      </c>
      <c r="U5518" t="s">
        <v>43</v>
      </c>
      <c r="V5518" t="s">
        <v>80</v>
      </c>
      <c r="W5518">
        <v>25050</v>
      </c>
      <c r="X5518" t="s">
        <v>81</v>
      </c>
      <c r="Y5518">
        <v>-525</v>
      </c>
      <c r="Z5518" t="s">
        <v>9594</v>
      </c>
      <c r="AA5518" t="s">
        <v>9602</v>
      </c>
      <c r="AB5518" t="s">
        <v>90</v>
      </c>
      <c r="AC5518" t="s">
        <v>171</v>
      </c>
      <c r="AD5518">
        <f>_xlfn.XLOOKUP(MIS[[#This Row],[TRADING SYMBOL]],[1]Sheet1!$D:$D,[1]Sheet1!$C:$C)</f>
        <v>160.9</v>
      </c>
      <c r="AE5518">
        <f>MIS[[#This Row],[OrderAverageTradedPrice]]*MIS[[#This Row],[OrderQuantity]]</f>
        <v>83932.499999999694</v>
      </c>
      <c r="AF5518">
        <f>MIS[[#This Row],[LTP]]*MIS[[#This Row],[OrderQuantity]]</f>
        <v>84472.5</v>
      </c>
      <c r="AG5518">
        <f>IF(MIS[[#This Row],[OrderSide]]="SELL",MIS[[#This Row],[VALUE]]-MIS[[#This Row],[LIVE_VALUE]],MIS[[#This Row],[LIVE_VALUE]]-MIS[[#This Row],[VALUE]])</f>
        <v>-540.00000000030559</v>
      </c>
      <c r="AH5518" t="str" cm="1">
        <f t="array" ref="AH5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8" t="str">
        <f>MIS[[#This Row],[TRADING SYMBOL]]</f>
        <v>NIFTY2552225050CE</v>
      </c>
      <c r="AJ5518" t="str">
        <f>IF(RIGHT(MIS[[#This Row],[Main/Hedge]],4)="MAIN","MAIN","HEDGE")</f>
        <v>MAIN</v>
      </c>
      <c r="AK5518" t="str" cm="1">
        <f t="array" ref="AK5518">_xlfn._xlws.FILTER(Table4[Column1],ISNUMBER(SEARCH(Table4[Column1],MIS[[#This Row],[OrderUniqueIdentifier]])),"")</f>
        <v>VWAP</v>
      </c>
    </row>
    <row r="5519" spans="1:37" x14ac:dyDescent="0.25">
      <c r="A5519" t="s">
        <v>71</v>
      </c>
      <c r="B5519" t="s">
        <v>761</v>
      </c>
      <c r="C5519" t="s">
        <v>9753</v>
      </c>
      <c r="D5519" t="s">
        <v>72</v>
      </c>
      <c r="E5519" t="s">
        <v>2904</v>
      </c>
      <c r="F5519" t="s">
        <v>73</v>
      </c>
      <c r="G5519" t="s">
        <v>89</v>
      </c>
      <c r="H5519" t="s">
        <v>75</v>
      </c>
      <c r="I5519" t="s">
        <v>76</v>
      </c>
      <c r="J5519" t="s">
        <v>77</v>
      </c>
      <c r="K5519">
        <v>150</v>
      </c>
      <c r="L5519" t="s">
        <v>77</v>
      </c>
      <c r="M5519" t="s">
        <v>78</v>
      </c>
      <c r="N5519" t="s">
        <v>9690</v>
      </c>
      <c r="O5519" t="s">
        <v>9593</v>
      </c>
      <c r="P5519" t="s">
        <v>9601</v>
      </c>
      <c r="Q5519" t="s">
        <v>2907</v>
      </c>
      <c r="R5519" t="s">
        <v>79</v>
      </c>
      <c r="S5519" t="s">
        <v>24</v>
      </c>
      <c r="T5519" t="s">
        <v>2908</v>
      </c>
      <c r="U5519" t="s">
        <v>43</v>
      </c>
      <c r="V5519" t="s">
        <v>80</v>
      </c>
      <c r="W5519">
        <v>25050</v>
      </c>
      <c r="X5519" t="s">
        <v>81</v>
      </c>
      <c r="Y5519">
        <v>-150</v>
      </c>
      <c r="Z5519" t="s">
        <v>9594</v>
      </c>
      <c r="AA5519" t="s">
        <v>9602</v>
      </c>
      <c r="AB5519" t="s">
        <v>90</v>
      </c>
      <c r="AC5519" t="s">
        <v>171</v>
      </c>
      <c r="AD5519">
        <f>_xlfn.XLOOKUP(MIS[[#This Row],[TRADING SYMBOL]],[1]Sheet1!$D:$D,[1]Sheet1!$C:$C)</f>
        <v>160.9</v>
      </c>
      <c r="AE5519">
        <f>MIS[[#This Row],[OrderAverageTradedPrice]]*MIS[[#This Row],[OrderQuantity]]</f>
        <v>23992.5</v>
      </c>
      <c r="AF5519">
        <f>MIS[[#This Row],[LTP]]*MIS[[#This Row],[OrderQuantity]]</f>
        <v>24135</v>
      </c>
      <c r="AG5519">
        <f>IF(MIS[[#This Row],[OrderSide]]="SELL",MIS[[#This Row],[VALUE]]-MIS[[#This Row],[LIVE_VALUE]],MIS[[#This Row],[LIVE_VALUE]]-MIS[[#This Row],[VALUE]])</f>
        <v>-142.5</v>
      </c>
      <c r="AH5519" t="str" cm="1">
        <f t="array" ref="AH5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9" t="str">
        <f>MIS[[#This Row],[TRADING SYMBOL]]</f>
        <v>NIFTY2552225050CE</v>
      </c>
      <c r="AJ5519" t="str">
        <f>IF(RIGHT(MIS[[#This Row],[Main/Hedge]],4)="MAIN","MAIN","HEDGE")</f>
        <v>MAIN</v>
      </c>
      <c r="AK5519" t="str" cm="1">
        <f t="array" ref="AK5519">_xlfn._xlws.FILTER(Table4[Column1],ISNUMBER(SEARCH(Table4[Column1],MIS[[#This Row],[OrderUniqueIdentifier]])),"")</f>
        <v>VWAP</v>
      </c>
    </row>
    <row r="5520" spans="1:37" x14ac:dyDescent="0.25">
      <c r="A5520" t="s">
        <v>71</v>
      </c>
      <c r="B5520" t="s">
        <v>779</v>
      </c>
      <c r="C5520" t="s">
        <v>9632</v>
      </c>
      <c r="D5520" t="s">
        <v>72</v>
      </c>
      <c r="E5520" t="s">
        <v>2904</v>
      </c>
      <c r="F5520" t="s">
        <v>73</v>
      </c>
      <c r="G5520" t="s">
        <v>89</v>
      </c>
      <c r="H5520" t="s">
        <v>75</v>
      </c>
      <c r="I5520" t="s">
        <v>76</v>
      </c>
      <c r="J5520" t="s">
        <v>77</v>
      </c>
      <c r="K5520">
        <v>150</v>
      </c>
      <c r="L5520" t="s">
        <v>77</v>
      </c>
      <c r="M5520" t="s">
        <v>78</v>
      </c>
      <c r="N5520" t="s">
        <v>9633</v>
      </c>
      <c r="O5520" t="s">
        <v>9601</v>
      </c>
      <c r="P5520" t="s">
        <v>9601</v>
      </c>
      <c r="Q5520" t="s">
        <v>2907</v>
      </c>
      <c r="R5520" t="s">
        <v>79</v>
      </c>
      <c r="S5520" t="s">
        <v>24</v>
      </c>
      <c r="T5520" t="s">
        <v>2908</v>
      </c>
      <c r="U5520" t="s">
        <v>43</v>
      </c>
      <c r="V5520" t="s">
        <v>80</v>
      </c>
      <c r="W5520">
        <v>25050</v>
      </c>
      <c r="X5520" t="s">
        <v>81</v>
      </c>
      <c r="Y5520">
        <v>-150</v>
      </c>
      <c r="Z5520" t="s">
        <v>9602</v>
      </c>
      <c r="AA5520" t="s">
        <v>9602</v>
      </c>
      <c r="AB5520" t="s">
        <v>90</v>
      </c>
      <c r="AC5520" t="s">
        <v>171</v>
      </c>
      <c r="AD5520">
        <f>_xlfn.XLOOKUP(MIS[[#This Row],[TRADING SYMBOL]],[1]Sheet1!$D:$D,[1]Sheet1!$C:$C)</f>
        <v>160.9</v>
      </c>
      <c r="AE5520">
        <f>MIS[[#This Row],[OrderAverageTradedPrice]]*MIS[[#This Row],[OrderQuantity]]</f>
        <v>24273.75</v>
      </c>
      <c r="AF5520">
        <f>MIS[[#This Row],[LTP]]*MIS[[#This Row],[OrderQuantity]]</f>
        <v>24135</v>
      </c>
      <c r="AG5520">
        <f>IF(MIS[[#This Row],[OrderSide]]="SELL",MIS[[#This Row],[VALUE]]-MIS[[#This Row],[LIVE_VALUE]],MIS[[#This Row],[LIVE_VALUE]]-MIS[[#This Row],[VALUE]])</f>
        <v>138.75</v>
      </c>
      <c r="AH5520" t="str" cm="1">
        <f t="array" ref="AH5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0" t="str">
        <f>MIS[[#This Row],[TRADING SYMBOL]]</f>
        <v>NIFTY2552225050CE</v>
      </c>
      <c r="AJ5520" t="str">
        <f>IF(RIGHT(MIS[[#This Row],[Main/Hedge]],4)="MAIN","MAIN","HEDGE")</f>
        <v>MAIN</v>
      </c>
      <c r="AK5520" t="str" cm="1">
        <f t="array" ref="AK5520">_xlfn._xlws.FILTER(Table4[Column1],ISNUMBER(SEARCH(Table4[Column1],MIS[[#This Row],[OrderUniqueIdentifier]])),"")</f>
        <v>VWAP</v>
      </c>
    </row>
    <row r="5521" spans="1:37" x14ac:dyDescent="0.25">
      <c r="A5521" t="s">
        <v>71</v>
      </c>
      <c r="B5521" t="s">
        <v>795</v>
      </c>
      <c r="C5521" t="s">
        <v>9755</v>
      </c>
      <c r="D5521" t="s">
        <v>72</v>
      </c>
      <c r="E5521" t="s">
        <v>2904</v>
      </c>
      <c r="F5521" t="s">
        <v>73</v>
      </c>
      <c r="G5521" t="s">
        <v>89</v>
      </c>
      <c r="H5521" t="s">
        <v>75</v>
      </c>
      <c r="I5521" t="s">
        <v>76</v>
      </c>
      <c r="J5521" t="s">
        <v>77</v>
      </c>
      <c r="K5521">
        <v>150</v>
      </c>
      <c r="L5521" t="s">
        <v>77</v>
      </c>
      <c r="M5521" t="s">
        <v>78</v>
      </c>
      <c r="N5521" t="s">
        <v>9690</v>
      </c>
      <c r="O5521" t="s">
        <v>9593</v>
      </c>
      <c r="P5521" t="s">
        <v>9601</v>
      </c>
      <c r="Q5521" t="s">
        <v>2907</v>
      </c>
      <c r="R5521" t="s">
        <v>79</v>
      </c>
      <c r="S5521" t="s">
        <v>24</v>
      </c>
      <c r="T5521" t="s">
        <v>2908</v>
      </c>
      <c r="U5521" t="s">
        <v>43</v>
      </c>
      <c r="V5521" t="s">
        <v>80</v>
      </c>
      <c r="W5521">
        <v>25050</v>
      </c>
      <c r="X5521" t="s">
        <v>81</v>
      </c>
      <c r="Y5521">
        <v>-150</v>
      </c>
      <c r="Z5521" t="s">
        <v>9594</v>
      </c>
      <c r="AA5521" t="s">
        <v>9602</v>
      </c>
      <c r="AB5521" t="s">
        <v>90</v>
      </c>
      <c r="AC5521" t="s">
        <v>171</v>
      </c>
      <c r="AD5521">
        <f>_xlfn.XLOOKUP(MIS[[#This Row],[TRADING SYMBOL]],[1]Sheet1!$D:$D,[1]Sheet1!$C:$C)</f>
        <v>160.9</v>
      </c>
      <c r="AE5521">
        <f>MIS[[#This Row],[OrderAverageTradedPrice]]*MIS[[#This Row],[OrderQuantity]]</f>
        <v>23992.5</v>
      </c>
      <c r="AF5521">
        <f>MIS[[#This Row],[LTP]]*MIS[[#This Row],[OrderQuantity]]</f>
        <v>24135</v>
      </c>
      <c r="AG5521">
        <f>IF(MIS[[#This Row],[OrderSide]]="SELL",MIS[[#This Row],[VALUE]]-MIS[[#This Row],[LIVE_VALUE]],MIS[[#This Row],[LIVE_VALUE]]-MIS[[#This Row],[VALUE]])</f>
        <v>-142.5</v>
      </c>
      <c r="AH5521" t="str" cm="1">
        <f t="array" ref="AH5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1" t="str">
        <f>MIS[[#This Row],[TRADING SYMBOL]]</f>
        <v>NIFTY2552225050CE</v>
      </c>
      <c r="AJ5521" t="str">
        <f>IF(RIGHT(MIS[[#This Row],[Main/Hedge]],4)="MAIN","MAIN","HEDGE")</f>
        <v>MAIN</v>
      </c>
      <c r="AK5521" t="str" cm="1">
        <f t="array" ref="AK5521">_xlfn._xlws.FILTER(Table4[Column1],ISNUMBER(SEARCH(Table4[Column1],MIS[[#This Row],[OrderUniqueIdentifier]])),"")</f>
        <v>VWAP</v>
      </c>
    </row>
    <row r="5522" spans="1:37" x14ac:dyDescent="0.25">
      <c r="A5522" t="s">
        <v>71</v>
      </c>
      <c r="B5522" t="s">
        <v>830</v>
      </c>
      <c r="C5522" t="s">
        <v>9639</v>
      </c>
      <c r="D5522" t="s">
        <v>72</v>
      </c>
      <c r="E5522" t="s">
        <v>2904</v>
      </c>
      <c r="F5522" t="s">
        <v>73</v>
      </c>
      <c r="G5522" t="s">
        <v>89</v>
      </c>
      <c r="H5522" t="s">
        <v>75</v>
      </c>
      <c r="I5522" t="s">
        <v>76</v>
      </c>
      <c r="J5522" t="s">
        <v>77</v>
      </c>
      <c r="K5522">
        <v>525</v>
      </c>
      <c r="L5522" t="s">
        <v>77</v>
      </c>
      <c r="M5522" t="s">
        <v>78</v>
      </c>
      <c r="N5522" t="s">
        <v>9640</v>
      </c>
      <c r="O5522" t="s">
        <v>9601</v>
      </c>
      <c r="P5522" t="s">
        <v>9601</v>
      </c>
      <c r="Q5522" t="s">
        <v>2907</v>
      </c>
      <c r="R5522" t="s">
        <v>79</v>
      </c>
      <c r="S5522" t="s">
        <v>24</v>
      </c>
      <c r="T5522" t="s">
        <v>2908</v>
      </c>
      <c r="U5522" t="s">
        <v>43</v>
      </c>
      <c r="V5522" t="s">
        <v>80</v>
      </c>
      <c r="W5522">
        <v>25050</v>
      </c>
      <c r="X5522" t="s">
        <v>81</v>
      </c>
      <c r="Y5522">
        <v>-525</v>
      </c>
      <c r="Z5522" t="s">
        <v>9602</v>
      </c>
      <c r="AA5522" t="s">
        <v>9602</v>
      </c>
      <c r="AB5522" t="s">
        <v>90</v>
      </c>
      <c r="AC5522" t="s">
        <v>171</v>
      </c>
      <c r="AD5522">
        <f>_xlfn.XLOOKUP(MIS[[#This Row],[TRADING SYMBOL]],[1]Sheet1!$D:$D,[1]Sheet1!$C:$C)</f>
        <v>160.9</v>
      </c>
      <c r="AE5522">
        <f>MIS[[#This Row],[OrderAverageTradedPrice]]*MIS[[#This Row],[OrderQuantity]]</f>
        <v>84093.749999999767</v>
      </c>
      <c r="AF5522">
        <f>MIS[[#This Row],[LTP]]*MIS[[#This Row],[OrderQuantity]]</f>
        <v>84472.5</v>
      </c>
      <c r="AG5522">
        <f>IF(MIS[[#This Row],[OrderSide]]="SELL",MIS[[#This Row],[VALUE]]-MIS[[#This Row],[LIVE_VALUE]],MIS[[#This Row],[LIVE_VALUE]]-MIS[[#This Row],[VALUE]])</f>
        <v>-378.75000000023283</v>
      </c>
      <c r="AH5522" t="str" cm="1">
        <f t="array" ref="AH5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2" t="str">
        <f>MIS[[#This Row],[TRADING SYMBOL]]</f>
        <v>NIFTY2552225050CE</v>
      </c>
      <c r="AJ5522" t="str">
        <f>IF(RIGHT(MIS[[#This Row],[Main/Hedge]],4)="MAIN","MAIN","HEDGE")</f>
        <v>MAIN</v>
      </c>
      <c r="AK5522" t="str" cm="1">
        <f t="array" ref="AK5522">_xlfn._xlws.FILTER(Table4[Column1],ISNUMBER(SEARCH(Table4[Column1],MIS[[#This Row],[OrderUniqueIdentifier]])),"")</f>
        <v>VWAP</v>
      </c>
    </row>
    <row r="5523" spans="1:37" x14ac:dyDescent="0.25">
      <c r="A5523" t="s">
        <v>71</v>
      </c>
      <c r="B5523" t="s">
        <v>864</v>
      </c>
      <c r="C5523" t="s">
        <v>9645</v>
      </c>
      <c r="D5523" t="s">
        <v>72</v>
      </c>
      <c r="E5523" t="s">
        <v>2904</v>
      </c>
      <c r="F5523" t="s">
        <v>73</v>
      </c>
      <c r="G5523" t="s">
        <v>89</v>
      </c>
      <c r="H5523" t="s">
        <v>75</v>
      </c>
      <c r="I5523" t="s">
        <v>76</v>
      </c>
      <c r="J5523" t="s">
        <v>77</v>
      </c>
      <c r="K5523">
        <v>150</v>
      </c>
      <c r="L5523" t="s">
        <v>77</v>
      </c>
      <c r="M5523" t="s">
        <v>78</v>
      </c>
      <c r="N5523" t="s">
        <v>1387</v>
      </c>
      <c r="O5523" t="s">
        <v>9601</v>
      </c>
      <c r="P5523" t="s">
        <v>9601</v>
      </c>
      <c r="Q5523" t="s">
        <v>2907</v>
      </c>
      <c r="R5523" t="s">
        <v>79</v>
      </c>
      <c r="S5523" t="s">
        <v>24</v>
      </c>
      <c r="T5523" t="s">
        <v>2908</v>
      </c>
      <c r="U5523" t="s">
        <v>43</v>
      </c>
      <c r="V5523" t="s">
        <v>80</v>
      </c>
      <c r="W5523">
        <v>25050</v>
      </c>
      <c r="X5523" t="s">
        <v>81</v>
      </c>
      <c r="Y5523">
        <v>-150</v>
      </c>
      <c r="Z5523" t="s">
        <v>9602</v>
      </c>
      <c r="AA5523" t="s">
        <v>9602</v>
      </c>
      <c r="AB5523" t="s">
        <v>90</v>
      </c>
      <c r="AC5523" t="s">
        <v>171</v>
      </c>
      <c r="AD5523">
        <f>_xlfn.XLOOKUP(MIS[[#This Row],[TRADING SYMBOL]],[1]Sheet1!$D:$D,[1]Sheet1!$C:$C)</f>
        <v>160.9</v>
      </c>
      <c r="AE5523">
        <f>MIS[[#This Row],[OrderAverageTradedPrice]]*MIS[[#This Row],[OrderQuantity]]</f>
        <v>24165</v>
      </c>
      <c r="AF5523">
        <f>MIS[[#This Row],[LTP]]*MIS[[#This Row],[OrderQuantity]]</f>
        <v>24135</v>
      </c>
      <c r="AG5523">
        <f>IF(MIS[[#This Row],[OrderSide]]="SELL",MIS[[#This Row],[VALUE]]-MIS[[#This Row],[LIVE_VALUE]],MIS[[#This Row],[LIVE_VALUE]]-MIS[[#This Row],[VALUE]])</f>
        <v>30</v>
      </c>
      <c r="AH5523" t="str" cm="1">
        <f t="array" ref="AH5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3" t="str">
        <f>MIS[[#This Row],[TRADING SYMBOL]]</f>
        <v>NIFTY2552225050CE</v>
      </c>
      <c r="AJ5523" t="str">
        <f>IF(RIGHT(MIS[[#This Row],[Main/Hedge]],4)="MAIN","MAIN","HEDGE")</f>
        <v>MAIN</v>
      </c>
      <c r="AK5523" t="str" cm="1">
        <f t="array" ref="AK5523">_xlfn._xlws.FILTER(Table4[Column1],ISNUMBER(SEARCH(Table4[Column1],MIS[[#This Row],[OrderUniqueIdentifier]])),"")</f>
        <v>VWAP</v>
      </c>
    </row>
    <row r="5524" spans="1:37" x14ac:dyDescent="0.25">
      <c r="A5524" t="s">
        <v>71</v>
      </c>
      <c r="B5524" t="s">
        <v>880</v>
      </c>
      <c r="C5524" t="s">
        <v>9647</v>
      </c>
      <c r="D5524" t="s">
        <v>72</v>
      </c>
      <c r="E5524" t="s">
        <v>2904</v>
      </c>
      <c r="F5524" t="s">
        <v>73</v>
      </c>
      <c r="G5524" t="s">
        <v>89</v>
      </c>
      <c r="H5524" t="s">
        <v>75</v>
      </c>
      <c r="I5524" t="s">
        <v>76</v>
      </c>
      <c r="J5524" t="s">
        <v>77</v>
      </c>
      <c r="K5524">
        <v>225</v>
      </c>
      <c r="L5524" t="s">
        <v>77</v>
      </c>
      <c r="M5524" t="s">
        <v>78</v>
      </c>
      <c r="N5524" t="s">
        <v>1387</v>
      </c>
      <c r="O5524" t="s">
        <v>9601</v>
      </c>
      <c r="P5524" t="s">
        <v>9601</v>
      </c>
      <c r="Q5524" t="s">
        <v>2907</v>
      </c>
      <c r="R5524" t="s">
        <v>79</v>
      </c>
      <c r="S5524" t="s">
        <v>24</v>
      </c>
      <c r="T5524" t="s">
        <v>2908</v>
      </c>
      <c r="U5524" t="s">
        <v>43</v>
      </c>
      <c r="V5524" t="s">
        <v>80</v>
      </c>
      <c r="W5524">
        <v>25050</v>
      </c>
      <c r="X5524" t="s">
        <v>81</v>
      </c>
      <c r="Y5524">
        <v>-225</v>
      </c>
      <c r="Z5524" t="s">
        <v>9602</v>
      </c>
      <c r="AA5524" t="s">
        <v>9602</v>
      </c>
      <c r="AB5524" t="s">
        <v>90</v>
      </c>
      <c r="AC5524" t="s">
        <v>171</v>
      </c>
      <c r="AD5524">
        <f>_xlfn.XLOOKUP(MIS[[#This Row],[TRADING SYMBOL]],[1]Sheet1!$D:$D,[1]Sheet1!$C:$C)</f>
        <v>160.9</v>
      </c>
      <c r="AE5524">
        <f>MIS[[#This Row],[OrderAverageTradedPrice]]*MIS[[#This Row],[OrderQuantity]]</f>
        <v>36247.5</v>
      </c>
      <c r="AF5524">
        <f>MIS[[#This Row],[LTP]]*MIS[[#This Row],[OrderQuantity]]</f>
        <v>36202.5</v>
      </c>
      <c r="AG5524">
        <f>IF(MIS[[#This Row],[OrderSide]]="SELL",MIS[[#This Row],[VALUE]]-MIS[[#This Row],[LIVE_VALUE]],MIS[[#This Row],[LIVE_VALUE]]-MIS[[#This Row],[VALUE]])</f>
        <v>45</v>
      </c>
      <c r="AH5524" t="str" cm="1">
        <f t="array" ref="AH5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4" t="str">
        <f>MIS[[#This Row],[TRADING SYMBOL]]</f>
        <v>NIFTY2552225050CE</v>
      </c>
      <c r="AJ5524" t="str">
        <f>IF(RIGHT(MIS[[#This Row],[Main/Hedge]],4)="MAIN","MAIN","HEDGE")</f>
        <v>MAIN</v>
      </c>
      <c r="AK5524" t="str" cm="1">
        <f t="array" ref="AK5524">_xlfn._xlws.FILTER(Table4[Column1],ISNUMBER(SEARCH(Table4[Column1],MIS[[#This Row],[OrderUniqueIdentifier]])),"")</f>
        <v>VWAP</v>
      </c>
    </row>
    <row r="5525" spans="1:37" x14ac:dyDescent="0.25">
      <c r="A5525" t="s">
        <v>71</v>
      </c>
      <c r="B5525" t="s">
        <v>908</v>
      </c>
      <c r="C5525" t="s">
        <v>9649</v>
      </c>
      <c r="D5525" t="s">
        <v>72</v>
      </c>
      <c r="E5525" t="s">
        <v>2904</v>
      </c>
      <c r="F5525" t="s">
        <v>73</v>
      </c>
      <c r="G5525" t="s">
        <v>89</v>
      </c>
      <c r="H5525" t="s">
        <v>75</v>
      </c>
      <c r="I5525" t="s">
        <v>76</v>
      </c>
      <c r="J5525" t="s">
        <v>77</v>
      </c>
      <c r="K5525">
        <v>75</v>
      </c>
      <c r="L5525" t="s">
        <v>77</v>
      </c>
      <c r="M5525" t="s">
        <v>78</v>
      </c>
      <c r="N5525" t="s">
        <v>9650</v>
      </c>
      <c r="O5525" t="s">
        <v>9601</v>
      </c>
      <c r="P5525" t="s">
        <v>9601</v>
      </c>
      <c r="Q5525" t="s">
        <v>2907</v>
      </c>
      <c r="R5525" t="s">
        <v>79</v>
      </c>
      <c r="S5525" t="s">
        <v>24</v>
      </c>
      <c r="T5525" t="s">
        <v>2908</v>
      </c>
      <c r="U5525" t="s">
        <v>43</v>
      </c>
      <c r="V5525" t="s">
        <v>80</v>
      </c>
      <c r="W5525">
        <v>25050</v>
      </c>
      <c r="X5525" t="s">
        <v>81</v>
      </c>
      <c r="Y5525">
        <v>-75</v>
      </c>
      <c r="Z5525" t="s">
        <v>9602</v>
      </c>
      <c r="AA5525" t="s">
        <v>9602</v>
      </c>
      <c r="AB5525" t="s">
        <v>90</v>
      </c>
      <c r="AC5525" t="s">
        <v>171</v>
      </c>
      <c r="AD5525">
        <f>_xlfn.XLOOKUP(MIS[[#This Row],[TRADING SYMBOL]],[1]Sheet1!$D:$D,[1]Sheet1!$C:$C)</f>
        <v>160.9</v>
      </c>
      <c r="AE5525">
        <f>MIS[[#This Row],[OrderAverageTradedPrice]]*MIS[[#This Row],[OrderQuantity]]</f>
        <v>12000</v>
      </c>
      <c r="AF5525">
        <f>MIS[[#This Row],[LTP]]*MIS[[#This Row],[OrderQuantity]]</f>
        <v>12067.5</v>
      </c>
      <c r="AG5525">
        <f>IF(MIS[[#This Row],[OrderSide]]="SELL",MIS[[#This Row],[VALUE]]-MIS[[#This Row],[LIVE_VALUE]],MIS[[#This Row],[LIVE_VALUE]]-MIS[[#This Row],[VALUE]])</f>
        <v>-67.5</v>
      </c>
      <c r="AH5525" t="str" cm="1">
        <f t="array" ref="AH5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5" t="str">
        <f>MIS[[#This Row],[TRADING SYMBOL]]</f>
        <v>NIFTY2552225050CE</v>
      </c>
      <c r="AJ5525" t="str">
        <f>IF(RIGHT(MIS[[#This Row],[Main/Hedge]],4)="MAIN","MAIN","HEDGE")</f>
        <v>MAIN</v>
      </c>
      <c r="AK5525" t="str" cm="1">
        <f t="array" ref="AK5525">_xlfn._xlws.FILTER(Table4[Column1],ISNUMBER(SEARCH(Table4[Column1],MIS[[#This Row],[OrderUniqueIdentifier]])),"")</f>
        <v>VWAP</v>
      </c>
    </row>
    <row r="5526" spans="1:37" x14ac:dyDescent="0.25">
      <c r="A5526" t="s">
        <v>71</v>
      </c>
      <c r="B5526" t="s">
        <v>994</v>
      </c>
      <c r="C5526" t="s">
        <v>9768</v>
      </c>
      <c r="D5526" t="s">
        <v>72</v>
      </c>
      <c r="E5526" t="s">
        <v>2904</v>
      </c>
      <c r="F5526" t="s">
        <v>73</v>
      </c>
      <c r="G5526" t="s">
        <v>89</v>
      </c>
      <c r="H5526" t="s">
        <v>75</v>
      </c>
      <c r="I5526" t="s">
        <v>76</v>
      </c>
      <c r="J5526" t="s">
        <v>77</v>
      </c>
      <c r="K5526">
        <v>75</v>
      </c>
      <c r="L5526" t="s">
        <v>77</v>
      </c>
      <c r="M5526" t="s">
        <v>78</v>
      </c>
      <c r="N5526" t="s">
        <v>9690</v>
      </c>
      <c r="O5526" t="s">
        <v>9593</v>
      </c>
      <c r="P5526" t="s">
        <v>9601</v>
      </c>
      <c r="Q5526" t="s">
        <v>2907</v>
      </c>
      <c r="R5526" t="s">
        <v>79</v>
      </c>
      <c r="S5526" t="s">
        <v>24</v>
      </c>
      <c r="T5526" t="s">
        <v>2908</v>
      </c>
      <c r="U5526" t="s">
        <v>43</v>
      </c>
      <c r="V5526" t="s">
        <v>80</v>
      </c>
      <c r="W5526">
        <v>25050</v>
      </c>
      <c r="X5526" t="s">
        <v>81</v>
      </c>
      <c r="Y5526">
        <v>-75</v>
      </c>
      <c r="Z5526" t="s">
        <v>9594</v>
      </c>
      <c r="AA5526" t="s">
        <v>9602</v>
      </c>
      <c r="AB5526" t="s">
        <v>90</v>
      </c>
      <c r="AC5526" t="s">
        <v>171</v>
      </c>
      <c r="AD5526">
        <f>_xlfn.XLOOKUP(MIS[[#This Row],[TRADING SYMBOL]],[1]Sheet1!$D:$D,[1]Sheet1!$C:$C)</f>
        <v>160.9</v>
      </c>
      <c r="AE5526">
        <f>MIS[[#This Row],[OrderAverageTradedPrice]]*MIS[[#This Row],[OrderQuantity]]</f>
        <v>11996.25</v>
      </c>
      <c r="AF5526">
        <f>MIS[[#This Row],[LTP]]*MIS[[#This Row],[OrderQuantity]]</f>
        <v>12067.5</v>
      </c>
      <c r="AG5526">
        <f>IF(MIS[[#This Row],[OrderSide]]="SELL",MIS[[#This Row],[VALUE]]-MIS[[#This Row],[LIVE_VALUE]],MIS[[#This Row],[LIVE_VALUE]]-MIS[[#This Row],[VALUE]])</f>
        <v>-71.25</v>
      </c>
      <c r="AH5526" t="str" cm="1">
        <f t="array" ref="AH5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6" t="str">
        <f>MIS[[#This Row],[TRADING SYMBOL]]</f>
        <v>NIFTY2552225050CE</v>
      </c>
      <c r="AJ5526" t="str">
        <f>IF(RIGHT(MIS[[#This Row],[Main/Hedge]],4)="MAIN","MAIN","HEDGE")</f>
        <v>MAIN</v>
      </c>
      <c r="AK5526" t="str" cm="1">
        <f t="array" ref="AK5526">_xlfn._xlws.FILTER(Table4[Column1],ISNUMBER(SEARCH(Table4[Column1],MIS[[#This Row],[OrderUniqueIdentifier]])),"")</f>
        <v>VWAP</v>
      </c>
    </row>
    <row r="5527" spans="1:37" x14ac:dyDescent="0.25">
      <c r="A5527" t="s">
        <v>71</v>
      </c>
      <c r="B5527" t="s">
        <v>1021</v>
      </c>
      <c r="C5527" t="s">
        <v>9660</v>
      </c>
      <c r="D5527" t="s">
        <v>72</v>
      </c>
      <c r="E5527" t="s">
        <v>2904</v>
      </c>
      <c r="F5527" t="s">
        <v>73</v>
      </c>
      <c r="G5527" t="s">
        <v>89</v>
      </c>
      <c r="H5527" t="s">
        <v>75</v>
      </c>
      <c r="I5527" t="s">
        <v>76</v>
      </c>
      <c r="J5527" t="s">
        <v>77</v>
      </c>
      <c r="K5527">
        <v>225</v>
      </c>
      <c r="L5527" t="s">
        <v>77</v>
      </c>
      <c r="M5527" t="s">
        <v>78</v>
      </c>
      <c r="N5527" t="s">
        <v>9661</v>
      </c>
      <c r="O5527" t="s">
        <v>9593</v>
      </c>
      <c r="P5527" t="s">
        <v>9601</v>
      </c>
      <c r="Q5527" t="s">
        <v>2907</v>
      </c>
      <c r="R5527" t="s">
        <v>79</v>
      </c>
      <c r="S5527" t="s">
        <v>24</v>
      </c>
      <c r="T5527" t="s">
        <v>2908</v>
      </c>
      <c r="U5527" t="s">
        <v>43</v>
      </c>
      <c r="V5527" t="s">
        <v>80</v>
      </c>
      <c r="W5527">
        <v>25050</v>
      </c>
      <c r="X5527" t="s">
        <v>81</v>
      </c>
      <c r="Y5527">
        <v>-225</v>
      </c>
      <c r="Z5527" t="s">
        <v>9594</v>
      </c>
      <c r="AA5527" t="s">
        <v>9602</v>
      </c>
      <c r="AB5527" t="s">
        <v>90</v>
      </c>
      <c r="AC5527" t="s">
        <v>171</v>
      </c>
      <c r="AD5527">
        <f>_xlfn.XLOOKUP(MIS[[#This Row],[TRADING SYMBOL]],[1]Sheet1!$D:$D,[1]Sheet1!$C:$C)</f>
        <v>160.9</v>
      </c>
      <c r="AE5527">
        <f>MIS[[#This Row],[OrderAverageTradedPrice]]*MIS[[#This Row],[OrderQuantity]]</f>
        <v>35973.749999999927</v>
      </c>
      <c r="AF5527">
        <f>MIS[[#This Row],[LTP]]*MIS[[#This Row],[OrderQuantity]]</f>
        <v>36202.5</v>
      </c>
      <c r="AG5527">
        <f>IF(MIS[[#This Row],[OrderSide]]="SELL",MIS[[#This Row],[VALUE]]-MIS[[#This Row],[LIVE_VALUE]],MIS[[#This Row],[LIVE_VALUE]]-MIS[[#This Row],[VALUE]])</f>
        <v>-228.75000000007276</v>
      </c>
      <c r="AH5527" t="str" cm="1">
        <f t="array" ref="AH5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7" t="str">
        <f>MIS[[#This Row],[TRADING SYMBOL]]</f>
        <v>NIFTY2552225050CE</v>
      </c>
      <c r="AJ5527" t="str">
        <f>IF(RIGHT(MIS[[#This Row],[Main/Hedge]],4)="MAIN","MAIN","HEDGE")</f>
        <v>MAIN</v>
      </c>
      <c r="AK5527" t="str" cm="1">
        <f t="array" ref="AK5527">_xlfn._xlws.FILTER(Table4[Column1],ISNUMBER(SEARCH(Table4[Column1],MIS[[#This Row],[OrderUniqueIdentifier]])),"")</f>
        <v>VWAP</v>
      </c>
    </row>
    <row r="5528" spans="1:37" x14ac:dyDescent="0.25">
      <c r="A5528" t="s">
        <v>71</v>
      </c>
      <c r="B5528" t="s">
        <v>1029</v>
      </c>
      <c r="C5528" t="s">
        <v>9662</v>
      </c>
      <c r="D5528" t="s">
        <v>72</v>
      </c>
      <c r="E5528" t="s">
        <v>2904</v>
      </c>
      <c r="F5528" t="s">
        <v>73</v>
      </c>
      <c r="G5528" t="s">
        <v>89</v>
      </c>
      <c r="H5528" t="s">
        <v>75</v>
      </c>
      <c r="I5528" t="s">
        <v>76</v>
      </c>
      <c r="J5528" t="s">
        <v>77</v>
      </c>
      <c r="K5528">
        <v>225</v>
      </c>
      <c r="L5528" t="s">
        <v>77</v>
      </c>
      <c r="M5528" t="s">
        <v>78</v>
      </c>
      <c r="N5528" t="s">
        <v>9663</v>
      </c>
      <c r="O5528" t="s">
        <v>9593</v>
      </c>
      <c r="P5528" t="s">
        <v>9601</v>
      </c>
      <c r="Q5528" t="s">
        <v>2907</v>
      </c>
      <c r="R5528" t="s">
        <v>79</v>
      </c>
      <c r="S5528" t="s">
        <v>24</v>
      </c>
      <c r="T5528" t="s">
        <v>2908</v>
      </c>
      <c r="U5528" t="s">
        <v>43</v>
      </c>
      <c r="V5528" t="s">
        <v>80</v>
      </c>
      <c r="W5528">
        <v>25050</v>
      </c>
      <c r="X5528" t="s">
        <v>81</v>
      </c>
      <c r="Y5528">
        <v>-225</v>
      </c>
      <c r="Z5528" t="s">
        <v>9594</v>
      </c>
      <c r="AA5528" t="s">
        <v>9602</v>
      </c>
      <c r="AB5528" t="s">
        <v>90</v>
      </c>
      <c r="AC5528" t="s">
        <v>171</v>
      </c>
      <c r="AD5528">
        <f>_xlfn.XLOOKUP(MIS[[#This Row],[TRADING SYMBOL]],[1]Sheet1!$D:$D,[1]Sheet1!$C:$C)</f>
        <v>160.9</v>
      </c>
      <c r="AE5528">
        <f>MIS[[#This Row],[OrderAverageTradedPrice]]*MIS[[#This Row],[OrderQuantity]]</f>
        <v>35977.5</v>
      </c>
      <c r="AF5528">
        <f>MIS[[#This Row],[LTP]]*MIS[[#This Row],[OrderQuantity]]</f>
        <v>36202.5</v>
      </c>
      <c r="AG5528">
        <f>IF(MIS[[#This Row],[OrderSide]]="SELL",MIS[[#This Row],[VALUE]]-MIS[[#This Row],[LIVE_VALUE]],MIS[[#This Row],[LIVE_VALUE]]-MIS[[#This Row],[VALUE]])</f>
        <v>-225</v>
      </c>
      <c r="AH5528" t="str" cm="1">
        <f t="array" ref="AH5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8" t="str">
        <f>MIS[[#This Row],[TRADING SYMBOL]]</f>
        <v>NIFTY2552225050CE</v>
      </c>
      <c r="AJ5528" t="str">
        <f>IF(RIGHT(MIS[[#This Row],[Main/Hedge]],4)="MAIN","MAIN","HEDGE")</f>
        <v>MAIN</v>
      </c>
      <c r="AK5528" t="str" cm="1">
        <f t="array" ref="AK5528">_xlfn._xlws.FILTER(Table4[Column1],ISNUMBER(SEARCH(Table4[Column1],MIS[[#This Row],[OrderUniqueIdentifier]])),"")</f>
        <v>VWAP</v>
      </c>
    </row>
    <row r="5529" spans="1:37" x14ac:dyDescent="0.25">
      <c r="A5529" t="s">
        <v>71</v>
      </c>
      <c r="B5529" t="s">
        <v>1037</v>
      </c>
      <c r="C5529" t="s">
        <v>9664</v>
      </c>
      <c r="D5529" t="s">
        <v>72</v>
      </c>
      <c r="E5529" t="s">
        <v>2904</v>
      </c>
      <c r="F5529" t="s">
        <v>73</v>
      </c>
      <c r="G5529" t="s">
        <v>89</v>
      </c>
      <c r="H5529" t="s">
        <v>75</v>
      </c>
      <c r="I5529" t="s">
        <v>76</v>
      </c>
      <c r="J5529" t="s">
        <v>77</v>
      </c>
      <c r="K5529">
        <v>150</v>
      </c>
      <c r="L5529" t="s">
        <v>77</v>
      </c>
      <c r="M5529" t="s">
        <v>78</v>
      </c>
      <c r="N5529" t="s">
        <v>9665</v>
      </c>
      <c r="O5529" t="s">
        <v>9601</v>
      </c>
      <c r="P5529" t="s">
        <v>9601</v>
      </c>
      <c r="Q5529" t="s">
        <v>2907</v>
      </c>
      <c r="R5529" t="s">
        <v>79</v>
      </c>
      <c r="S5529" t="s">
        <v>24</v>
      </c>
      <c r="T5529" t="s">
        <v>2908</v>
      </c>
      <c r="U5529" t="s">
        <v>43</v>
      </c>
      <c r="V5529" t="s">
        <v>80</v>
      </c>
      <c r="W5529">
        <v>25050</v>
      </c>
      <c r="X5529" t="s">
        <v>81</v>
      </c>
      <c r="Y5529">
        <v>-150</v>
      </c>
      <c r="Z5529" t="s">
        <v>9602</v>
      </c>
      <c r="AA5529" t="s">
        <v>9602</v>
      </c>
      <c r="AB5529" t="s">
        <v>90</v>
      </c>
      <c r="AC5529" t="s">
        <v>171</v>
      </c>
      <c r="AD5529">
        <f>_xlfn.XLOOKUP(MIS[[#This Row],[TRADING SYMBOL]],[1]Sheet1!$D:$D,[1]Sheet1!$C:$C)</f>
        <v>160.9</v>
      </c>
      <c r="AE5529">
        <f>MIS[[#This Row],[OrderAverageTradedPrice]]*MIS[[#This Row],[OrderQuantity]]</f>
        <v>24015</v>
      </c>
      <c r="AF5529">
        <f>MIS[[#This Row],[LTP]]*MIS[[#This Row],[OrderQuantity]]</f>
        <v>24135</v>
      </c>
      <c r="AG5529">
        <f>IF(MIS[[#This Row],[OrderSide]]="SELL",MIS[[#This Row],[VALUE]]-MIS[[#This Row],[LIVE_VALUE]],MIS[[#This Row],[LIVE_VALUE]]-MIS[[#This Row],[VALUE]])</f>
        <v>-120</v>
      </c>
      <c r="AH5529" t="str" cm="1">
        <f t="array" ref="AH5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9" t="str">
        <f>MIS[[#This Row],[TRADING SYMBOL]]</f>
        <v>NIFTY2552225050CE</v>
      </c>
      <c r="AJ5529" t="str">
        <f>IF(RIGHT(MIS[[#This Row],[Main/Hedge]],4)="MAIN","MAIN","HEDGE")</f>
        <v>MAIN</v>
      </c>
      <c r="AK5529" t="str" cm="1">
        <f t="array" ref="AK5529">_xlfn._xlws.FILTER(Table4[Column1],ISNUMBER(SEARCH(Table4[Column1],MIS[[#This Row],[OrderUniqueIdentifier]])),"")</f>
        <v>VWAP</v>
      </c>
    </row>
    <row r="5530" spans="1:37" x14ac:dyDescent="0.25">
      <c r="A5530" t="s">
        <v>71</v>
      </c>
      <c r="B5530" t="s">
        <v>1100</v>
      </c>
      <c r="C5530" t="s">
        <v>9672</v>
      </c>
      <c r="D5530" t="s">
        <v>72</v>
      </c>
      <c r="E5530" t="s">
        <v>2904</v>
      </c>
      <c r="F5530" t="s">
        <v>73</v>
      </c>
      <c r="G5530" t="s">
        <v>89</v>
      </c>
      <c r="H5530" t="s">
        <v>75</v>
      </c>
      <c r="I5530" t="s">
        <v>76</v>
      </c>
      <c r="J5530" t="s">
        <v>77</v>
      </c>
      <c r="K5530">
        <v>75</v>
      </c>
      <c r="L5530" t="s">
        <v>77</v>
      </c>
      <c r="M5530" t="s">
        <v>78</v>
      </c>
      <c r="N5530" t="s">
        <v>9673</v>
      </c>
      <c r="O5530" t="s">
        <v>9601</v>
      </c>
      <c r="P5530" t="s">
        <v>9601</v>
      </c>
      <c r="Q5530" t="s">
        <v>2907</v>
      </c>
      <c r="R5530" t="s">
        <v>79</v>
      </c>
      <c r="S5530" t="s">
        <v>24</v>
      </c>
      <c r="T5530" t="s">
        <v>2908</v>
      </c>
      <c r="U5530" t="s">
        <v>43</v>
      </c>
      <c r="V5530" t="s">
        <v>80</v>
      </c>
      <c r="W5530">
        <v>25050</v>
      </c>
      <c r="X5530" t="s">
        <v>81</v>
      </c>
      <c r="Y5530">
        <v>-75</v>
      </c>
      <c r="Z5530" t="s">
        <v>9602</v>
      </c>
      <c r="AA5530" t="s">
        <v>9602</v>
      </c>
      <c r="AB5530" t="s">
        <v>90</v>
      </c>
      <c r="AC5530" t="s">
        <v>171</v>
      </c>
      <c r="AD5530">
        <f>_xlfn.XLOOKUP(MIS[[#This Row],[TRADING SYMBOL]],[1]Sheet1!$D:$D,[1]Sheet1!$C:$C)</f>
        <v>160.9</v>
      </c>
      <c r="AE5530">
        <f>MIS[[#This Row],[OrderAverageTradedPrice]]*MIS[[#This Row],[OrderQuantity]]</f>
        <v>12033.75</v>
      </c>
      <c r="AF5530">
        <f>MIS[[#This Row],[LTP]]*MIS[[#This Row],[OrderQuantity]]</f>
        <v>12067.5</v>
      </c>
      <c r="AG5530">
        <f>IF(MIS[[#This Row],[OrderSide]]="SELL",MIS[[#This Row],[VALUE]]-MIS[[#This Row],[LIVE_VALUE]],MIS[[#This Row],[LIVE_VALUE]]-MIS[[#This Row],[VALUE]])</f>
        <v>-33.75</v>
      </c>
      <c r="AH5530" t="str" cm="1">
        <f t="array" ref="AH5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0" t="str">
        <f>MIS[[#This Row],[TRADING SYMBOL]]</f>
        <v>NIFTY2552225050CE</v>
      </c>
      <c r="AJ5530" t="str">
        <f>IF(RIGHT(MIS[[#This Row],[Main/Hedge]],4)="MAIN","MAIN","HEDGE")</f>
        <v>MAIN</v>
      </c>
      <c r="AK5530" t="str" cm="1">
        <f t="array" ref="AK5530">_xlfn._xlws.FILTER(Table4[Column1],ISNUMBER(SEARCH(Table4[Column1],MIS[[#This Row],[OrderUniqueIdentifier]])),"")</f>
        <v>VWAP</v>
      </c>
    </row>
    <row r="5531" spans="1:37" x14ac:dyDescent="0.25">
      <c r="A5531" t="s">
        <v>71</v>
      </c>
      <c r="B5531" t="s">
        <v>1108</v>
      </c>
      <c r="C5531" t="s">
        <v>9674</v>
      </c>
      <c r="D5531" t="s">
        <v>72</v>
      </c>
      <c r="E5531" t="s">
        <v>2904</v>
      </c>
      <c r="F5531" t="s">
        <v>73</v>
      </c>
      <c r="G5531" t="s">
        <v>89</v>
      </c>
      <c r="H5531" t="s">
        <v>75</v>
      </c>
      <c r="I5531" t="s">
        <v>76</v>
      </c>
      <c r="J5531" t="s">
        <v>77</v>
      </c>
      <c r="K5531">
        <v>225</v>
      </c>
      <c r="L5531" t="s">
        <v>77</v>
      </c>
      <c r="M5531" t="s">
        <v>78</v>
      </c>
      <c r="N5531" t="s">
        <v>9675</v>
      </c>
      <c r="O5531" t="s">
        <v>9601</v>
      </c>
      <c r="P5531" t="s">
        <v>9601</v>
      </c>
      <c r="Q5531" t="s">
        <v>2907</v>
      </c>
      <c r="R5531" t="s">
        <v>79</v>
      </c>
      <c r="S5531" t="s">
        <v>24</v>
      </c>
      <c r="T5531" t="s">
        <v>2908</v>
      </c>
      <c r="U5531" t="s">
        <v>43</v>
      </c>
      <c r="V5531" t="s">
        <v>80</v>
      </c>
      <c r="W5531">
        <v>25050</v>
      </c>
      <c r="X5531" t="s">
        <v>81</v>
      </c>
      <c r="Y5531">
        <v>-225</v>
      </c>
      <c r="Z5531" t="s">
        <v>9602</v>
      </c>
      <c r="AA5531" t="s">
        <v>9602</v>
      </c>
      <c r="AB5531" t="s">
        <v>90</v>
      </c>
      <c r="AC5531" t="s">
        <v>171</v>
      </c>
      <c r="AD5531">
        <f>_xlfn.XLOOKUP(MIS[[#This Row],[TRADING SYMBOL]],[1]Sheet1!$D:$D,[1]Sheet1!$C:$C)</f>
        <v>160.9</v>
      </c>
      <c r="AE5531">
        <f>MIS[[#This Row],[OrderAverageTradedPrice]]*MIS[[#This Row],[OrderQuantity]]</f>
        <v>36397.499999999847</v>
      </c>
      <c r="AF5531">
        <f>MIS[[#This Row],[LTP]]*MIS[[#This Row],[OrderQuantity]]</f>
        <v>36202.5</v>
      </c>
      <c r="AG5531">
        <f>IF(MIS[[#This Row],[OrderSide]]="SELL",MIS[[#This Row],[VALUE]]-MIS[[#This Row],[LIVE_VALUE]],MIS[[#This Row],[LIVE_VALUE]]-MIS[[#This Row],[VALUE]])</f>
        <v>194.9999999998472</v>
      </c>
      <c r="AH5531" t="str" cm="1">
        <f t="array" ref="AH5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1" t="str">
        <f>MIS[[#This Row],[TRADING SYMBOL]]</f>
        <v>NIFTY2552225050CE</v>
      </c>
      <c r="AJ5531" t="str">
        <f>IF(RIGHT(MIS[[#This Row],[Main/Hedge]],4)="MAIN","MAIN","HEDGE")</f>
        <v>MAIN</v>
      </c>
      <c r="AK5531" t="str" cm="1">
        <f t="array" ref="AK5531">_xlfn._xlws.FILTER(Table4[Column1],ISNUMBER(SEARCH(Table4[Column1],MIS[[#This Row],[OrderUniqueIdentifier]])),"")</f>
        <v>VWAP</v>
      </c>
    </row>
    <row r="5532" spans="1:37" x14ac:dyDescent="0.25">
      <c r="A5532" t="s">
        <v>71</v>
      </c>
      <c r="B5532" t="s">
        <v>1217</v>
      </c>
      <c r="C5532" t="s">
        <v>9687</v>
      </c>
      <c r="D5532" t="s">
        <v>72</v>
      </c>
      <c r="E5532" t="s">
        <v>2904</v>
      </c>
      <c r="F5532" t="s">
        <v>73</v>
      </c>
      <c r="G5532" t="s">
        <v>89</v>
      </c>
      <c r="H5532" t="s">
        <v>75</v>
      </c>
      <c r="I5532" t="s">
        <v>76</v>
      </c>
      <c r="J5532" t="s">
        <v>77</v>
      </c>
      <c r="K5532">
        <v>150</v>
      </c>
      <c r="L5532" t="s">
        <v>77</v>
      </c>
      <c r="M5532" t="s">
        <v>78</v>
      </c>
      <c r="N5532" t="s">
        <v>9688</v>
      </c>
      <c r="O5532" t="s">
        <v>9601</v>
      </c>
      <c r="P5532" t="s">
        <v>9601</v>
      </c>
      <c r="Q5532" t="s">
        <v>2907</v>
      </c>
      <c r="R5532" t="s">
        <v>79</v>
      </c>
      <c r="S5532" t="s">
        <v>24</v>
      </c>
      <c r="T5532" t="s">
        <v>2908</v>
      </c>
      <c r="U5532" t="s">
        <v>43</v>
      </c>
      <c r="V5532" t="s">
        <v>80</v>
      </c>
      <c r="W5532">
        <v>25050</v>
      </c>
      <c r="X5532" t="s">
        <v>81</v>
      </c>
      <c r="Y5532">
        <v>-150</v>
      </c>
      <c r="Z5532" t="s">
        <v>9602</v>
      </c>
      <c r="AA5532" t="s">
        <v>9602</v>
      </c>
      <c r="AB5532" t="s">
        <v>90</v>
      </c>
      <c r="AC5532" t="s">
        <v>171</v>
      </c>
      <c r="AD5532">
        <f>_xlfn.XLOOKUP(MIS[[#This Row],[TRADING SYMBOL]],[1]Sheet1!$D:$D,[1]Sheet1!$C:$C)</f>
        <v>160.9</v>
      </c>
      <c r="AE5532">
        <f>MIS[[#This Row],[OrderAverageTradedPrice]]*MIS[[#This Row],[OrderQuantity]]</f>
        <v>24187.5</v>
      </c>
      <c r="AF5532">
        <f>MIS[[#This Row],[LTP]]*MIS[[#This Row],[OrderQuantity]]</f>
        <v>24135</v>
      </c>
      <c r="AG5532">
        <f>IF(MIS[[#This Row],[OrderSide]]="SELL",MIS[[#This Row],[VALUE]]-MIS[[#This Row],[LIVE_VALUE]],MIS[[#This Row],[LIVE_VALUE]]-MIS[[#This Row],[VALUE]])</f>
        <v>52.5</v>
      </c>
      <c r="AH5532" t="str" cm="1">
        <f t="array" ref="AH5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2" t="str">
        <f>MIS[[#This Row],[TRADING SYMBOL]]</f>
        <v>NIFTY2552225050CE</v>
      </c>
      <c r="AJ5532" t="str">
        <f>IF(RIGHT(MIS[[#This Row],[Main/Hedge]],4)="MAIN","MAIN","HEDGE")</f>
        <v>MAIN</v>
      </c>
      <c r="AK5532" t="str" cm="1">
        <f t="array" ref="AK5532">_xlfn._xlws.FILTER(Table4[Column1],ISNUMBER(SEARCH(Table4[Column1],MIS[[#This Row],[OrderUniqueIdentifier]])),"")</f>
        <v>VWAP</v>
      </c>
    </row>
    <row r="5533" spans="1:37" x14ac:dyDescent="0.25">
      <c r="A5533" t="s">
        <v>71</v>
      </c>
      <c r="B5533" t="s">
        <v>1224</v>
      </c>
      <c r="C5533" t="s">
        <v>9689</v>
      </c>
      <c r="D5533" t="s">
        <v>72</v>
      </c>
      <c r="E5533" t="s">
        <v>2904</v>
      </c>
      <c r="F5533" t="s">
        <v>73</v>
      </c>
      <c r="G5533" t="s">
        <v>89</v>
      </c>
      <c r="H5533" t="s">
        <v>75</v>
      </c>
      <c r="I5533" t="s">
        <v>76</v>
      </c>
      <c r="J5533" t="s">
        <v>77</v>
      </c>
      <c r="K5533">
        <v>75</v>
      </c>
      <c r="L5533" t="s">
        <v>77</v>
      </c>
      <c r="M5533" t="s">
        <v>78</v>
      </c>
      <c r="N5533" t="s">
        <v>9690</v>
      </c>
      <c r="O5533" t="s">
        <v>9601</v>
      </c>
      <c r="P5533" t="s">
        <v>9601</v>
      </c>
      <c r="Q5533" t="s">
        <v>2907</v>
      </c>
      <c r="R5533" t="s">
        <v>79</v>
      </c>
      <c r="S5533" t="s">
        <v>24</v>
      </c>
      <c r="T5533" t="s">
        <v>2908</v>
      </c>
      <c r="U5533" t="s">
        <v>43</v>
      </c>
      <c r="V5533" t="s">
        <v>80</v>
      </c>
      <c r="W5533">
        <v>25050</v>
      </c>
      <c r="X5533" t="s">
        <v>81</v>
      </c>
      <c r="Y5533">
        <v>-75</v>
      </c>
      <c r="Z5533" t="s">
        <v>9602</v>
      </c>
      <c r="AA5533" t="s">
        <v>9602</v>
      </c>
      <c r="AB5533" t="s">
        <v>90</v>
      </c>
      <c r="AC5533" t="s">
        <v>171</v>
      </c>
      <c r="AD5533">
        <f>_xlfn.XLOOKUP(MIS[[#This Row],[TRADING SYMBOL]],[1]Sheet1!$D:$D,[1]Sheet1!$C:$C)</f>
        <v>160.9</v>
      </c>
      <c r="AE5533">
        <f>MIS[[#This Row],[OrderAverageTradedPrice]]*MIS[[#This Row],[OrderQuantity]]</f>
        <v>11996.25</v>
      </c>
      <c r="AF5533">
        <f>MIS[[#This Row],[LTP]]*MIS[[#This Row],[OrderQuantity]]</f>
        <v>12067.5</v>
      </c>
      <c r="AG5533">
        <f>IF(MIS[[#This Row],[OrderSide]]="SELL",MIS[[#This Row],[VALUE]]-MIS[[#This Row],[LIVE_VALUE]],MIS[[#This Row],[LIVE_VALUE]]-MIS[[#This Row],[VALUE]])</f>
        <v>-71.25</v>
      </c>
      <c r="AH5533" t="str" cm="1">
        <f t="array" ref="AH5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3" t="str">
        <f>MIS[[#This Row],[TRADING SYMBOL]]</f>
        <v>NIFTY2552225050CE</v>
      </c>
      <c r="AJ5533" t="str">
        <f>IF(RIGHT(MIS[[#This Row],[Main/Hedge]],4)="MAIN","MAIN","HEDGE")</f>
        <v>MAIN</v>
      </c>
      <c r="AK5533" t="str" cm="1">
        <f t="array" ref="AK5533">_xlfn._xlws.FILTER(Table4[Column1],ISNUMBER(SEARCH(Table4[Column1],MIS[[#This Row],[OrderUniqueIdentifier]])),"")</f>
        <v>VWAP</v>
      </c>
    </row>
    <row r="5534" spans="1:37" x14ac:dyDescent="0.25">
      <c r="A5534" t="s">
        <v>71</v>
      </c>
      <c r="B5534" t="s">
        <v>1227</v>
      </c>
      <c r="C5534" t="s">
        <v>9779</v>
      </c>
      <c r="D5534" t="s">
        <v>72</v>
      </c>
      <c r="E5534" t="s">
        <v>2904</v>
      </c>
      <c r="F5534" t="s">
        <v>73</v>
      </c>
      <c r="G5534" t="s">
        <v>89</v>
      </c>
      <c r="H5534" t="s">
        <v>75</v>
      </c>
      <c r="I5534" t="s">
        <v>76</v>
      </c>
      <c r="J5534" t="s">
        <v>77</v>
      </c>
      <c r="K5534">
        <v>150</v>
      </c>
      <c r="L5534" t="s">
        <v>77</v>
      </c>
      <c r="M5534" t="s">
        <v>78</v>
      </c>
      <c r="N5534" t="s">
        <v>9600</v>
      </c>
      <c r="O5534" t="s">
        <v>9601</v>
      </c>
      <c r="P5534" t="s">
        <v>9601</v>
      </c>
      <c r="Q5534" t="s">
        <v>2907</v>
      </c>
      <c r="R5534" t="s">
        <v>79</v>
      </c>
      <c r="S5534" t="s">
        <v>24</v>
      </c>
      <c r="T5534" t="s">
        <v>2908</v>
      </c>
      <c r="U5534" t="s">
        <v>43</v>
      </c>
      <c r="V5534" t="s">
        <v>80</v>
      </c>
      <c r="W5534">
        <v>25050</v>
      </c>
      <c r="X5534" t="s">
        <v>81</v>
      </c>
      <c r="Y5534">
        <v>-150</v>
      </c>
      <c r="Z5534" t="s">
        <v>9602</v>
      </c>
      <c r="AA5534" t="s">
        <v>9602</v>
      </c>
      <c r="AB5534" t="s">
        <v>90</v>
      </c>
      <c r="AC5534" t="s">
        <v>171</v>
      </c>
      <c r="AD5534">
        <f>_xlfn.XLOOKUP(MIS[[#This Row],[TRADING SYMBOL]],[1]Sheet1!$D:$D,[1]Sheet1!$C:$C)</f>
        <v>160.9</v>
      </c>
      <c r="AE5534">
        <f>MIS[[#This Row],[OrderAverageTradedPrice]]*MIS[[#This Row],[OrderQuantity]]</f>
        <v>24270</v>
      </c>
      <c r="AF5534">
        <f>MIS[[#This Row],[LTP]]*MIS[[#This Row],[OrderQuantity]]</f>
        <v>24135</v>
      </c>
      <c r="AG5534">
        <f>IF(MIS[[#This Row],[OrderSide]]="SELL",MIS[[#This Row],[VALUE]]-MIS[[#This Row],[LIVE_VALUE]],MIS[[#This Row],[LIVE_VALUE]]-MIS[[#This Row],[VALUE]])</f>
        <v>135</v>
      </c>
      <c r="AH5534" t="str" cm="1">
        <f t="array" ref="AH5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4" t="str">
        <f>MIS[[#This Row],[TRADING SYMBOL]]</f>
        <v>NIFTY2552225050CE</v>
      </c>
      <c r="AJ5534" t="str">
        <f>IF(RIGHT(MIS[[#This Row],[Main/Hedge]],4)="MAIN","MAIN","HEDGE")</f>
        <v>MAIN</v>
      </c>
      <c r="AK5534" t="str" cm="1">
        <f t="array" ref="AK5534">_xlfn._xlws.FILTER(Table4[Column1],ISNUMBER(SEARCH(Table4[Column1],MIS[[#This Row],[OrderUniqueIdentifier]])),"")</f>
        <v>VWAP</v>
      </c>
    </row>
    <row r="5535" spans="1:37" x14ac:dyDescent="0.25">
      <c r="A5535" t="s">
        <v>71</v>
      </c>
      <c r="B5535" t="s">
        <v>1265</v>
      </c>
      <c r="C5535" t="s">
        <v>9696</v>
      </c>
      <c r="D5535" t="s">
        <v>72</v>
      </c>
      <c r="E5535" t="s">
        <v>2904</v>
      </c>
      <c r="F5535" t="s">
        <v>73</v>
      </c>
      <c r="G5535" t="s">
        <v>89</v>
      </c>
      <c r="H5535" t="s">
        <v>75</v>
      </c>
      <c r="I5535" t="s">
        <v>76</v>
      </c>
      <c r="J5535" t="s">
        <v>77</v>
      </c>
      <c r="K5535">
        <v>225</v>
      </c>
      <c r="L5535" t="s">
        <v>77</v>
      </c>
      <c r="M5535" t="s">
        <v>78</v>
      </c>
      <c r="N5535" t="s">
        <v>9697</v>
      </c>
      <c r="O5535" t="s">
        <v>9601</v>
      </c>
      <c r="P5535" t="s">
        <v>9601</v>
      </c>
      <c r="Q5535" t="s">
        <v>2907</v>
      </c>
      <c r="R5535" t="s">
        <v>79</v>
      </c>
      <c r="S5535" t="s">
        <v>24</v>
      </c>
      <c r="T5535" t="s">
        <v>2908</v>
      </c>
      <c r="U5535" t="s">
        <v>43</v>
      </c>
      <c r="V5535" t="s">
        <v>80</v>
      </c>
      <c r="W5535">
        <v>25050</v>
      </c>
      <c r="X5535" t="s">
        <v>81</v>
      </c>
      <c r="Y5535">
        <v>-225</v>
      </c>
      <c r="Z5535" t="s">
        <v>9602</v>
      </c>
      <c r="AA5535" t="s">
        <v>9602</v>
      </c>
      <c r="AB5535" t="s">
        <v>90</v>
      </c>
      <c r="AC5535" t="s">
        <v>171</v>
      </c>
      <c r="AD5535">
        <f>_xlfn.XLOOKUP(MIS[[#This Row],[TRADING SYMBOL]],[1]Sheet1!$D:$D,[1]Sheet1!$C:$C)</f>
        <v>160.9</v>
      </c>
      <c r="AE5535">
        <f>MIS[[#This Row],[OrderAverageTradedPrice]]*MIS[[#This Row],[OrderQuantity]]</f>
        <v>36011.25</v>
      </c>
      <c r="AF5535">
        <f>MIS[[#This Row],[LTP]]*MIS[[#This Row],[OrderQuantity]]</f>
        <v>36202.5</v>
      </c>
      <c r="AG5535">
        <f>IF(MIS[[#This Row],[OrderSide]]="SELL",MIS[[#This Row],[VALUE]]-MIS[[#This Row],[LIVE_VALUE]],MIS[[#This Row],[LIVE_VALUE]]-MIS[[#This Row],[VALUE]])</f>
        <v>-191.25</v>
      </c>
      <c r="AH5535" t="str" cm="1">
        <f t="array" ref="AH5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5" t="str">
        <f>MIS[[#This Row],[TRADING SYMBOL]]</f>
        <v>NIFTY2552225050CE</v>
      </c>
      <c r="AJ5535" t="str">
        <f>IF(RIGHT(MIS[[#This Row],[Main/Hedge]],4)="MAIN","MAIN","HEDGE")</f>
        <v>MAIN</v>
      </c>
      <c r="AK5535" t="str" cm="1">
        <f t="array" ref="AK5535">_xlfn._xlws.FILTER(Table4[Column1],ISNUMBER(SEARCH(Table4[Column1],MIS[[#This Row],[OrderUniqueIdentifier]])),"")</f>
        <v>VWAP</v>
      </c>
    </row>
    <row r="5536" spans="1:37" x14ac:dyDescent="0.25">
      <c r="A5536" t="s">
        <v>71</v>
      </c>
      <c r="B5536" t="s">
        <v>1288</v>
      </c>
      <c r="C5536" t="s">
        <v>9701</v>
      </c>
      <c r="D5536" t="s">
        <v>72</v>
      </c>
      <c r="E5536" t="s">
        <v>2904</v>
      </c>
      <c r="F5536" t="s">
        <v>73</v>
      </c>
      <c r="G5536" t="s">
        <v>89</v>
      </c>
      <c r="H5536" t="s">
        <v>75</v>
      </c>
      <c r="I5536" t="s">
        <v>76</v>
      </c>
      <c r="J5536" t="s">
        <v>77</v>
      </c>
      <c r="K5536">
        <v>375</v>
      </c>
      <c r="L5536" t="s">
        <v>77</v>
      </c>
      <c r="M5536" t="s">
        <v>78</v>
      </c>
      <c r="N5536" t="s">
        <v>9702</v>
      </c>
      <c r="O5536" t="s">
        <v>9601</v>
      </c>
      <c r="P5536" t="s">
        <v>9601</v>
      </c>
      <c r="Q5536" t="s">
        <v>2907</v>
      </c>
      <c r="R5536" t="s">
        <v>79</v>
      </c>
      <c r="S5536" t="s">
        <v>24</v>
      </c>
      <c r="T5536" t="s">
        <v>2908</v>
      </c>
      <c r="U5536" t="s">
        <v>43</v>
      </c>
      <c r="V5536" t="s">
        <v>80</v>
      </c>
      <c r="W5536">
        <v>25050</v>
      </c>
      <c r="X5536" t="s">
        <v>81</v>
      </c>
      <c r="Y5536">
        <v>-375</v>
      </c>
      <c r="Z5536" t="s">
        <v>9602</v>
      </c>
      <c r="AA5536" t="s">
        <v>9602</v>
      </c>
      <c r="AB5536" t="s">
        <v>90</v>
      </c>
      <c r="AC5536" t="s">
        <v>171</v>
      </c>
      <c r="AD5536">
        <f>_xlfn.XLOOKUP(MIS[[#This Row],[TRADING SYMBOL]],[1]Sheet1!$D:$D,[1]Sheet1!$C:$C)</f>
        <v>160.9</v>
      </c>
      <c r="AE5536">
        <f>MIS[[#This Row],[OrderAverageTradedPrice]]*MIS[[#This Row],[OrderQuantity]]</f>
        <v>60682.5</v>
      </c>
      <c r="AF5536">
        <f>MIS[[#This Row],[LTP]]*MIS[[#This Row],[OrderQuantity]]</f>
        <v>60337.5</v>
      </c>
      <c r="AG5536">
        <f>IF(MIS[[#This Row],[OrderSide]]="SELL",MIS[[#This Row],[VALUE]]-MIS[[#This Row],[LIVE_VALUE]],MIS[[#This Row],[LIVE_VALUE]]-MIS[[#This Row],[VALUE]])</f>
        <v>345</v>
      </c>
      <c r="AH5536" t="str" cm="1">
        <f t="array" ref="AH5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6" t="str">
        <f>MIS[[#This Row],[TRADING SYMBOL]]</f>
        <v>NIFTY2552225050CE</v>
      </c>
      <c r="AJ5536" t="str">
        <f>IF(RIGHT(MIS[[#This Row],[Main/Hedge]],4)="MAIN","MAIN","HEDGE")</f>
        <v>MAIN</v>
      </c>
      <c r="AK5536" t="str" cm="1">
        <f t="array" ref="AK5536">_xlfn._xlws.FILTER(Table4[Column1],ISNUMBER(SEARCH(Table4[Column1],MIS[[#This Row],[OrderUniqueIdentifier]])),"")</f>
        <v>VWAP</v>
      </c>
    </row>
    <row r="5537" spans="1:37" x14ac:dyDescent="0.25">
      <c r="A5537" t="s">
        <v>71</v>
      </c>
      <c r="B5537" t="s">
        <v>1295</v>
      </c>
      <c r="C5537" t="s">
        <v>9703</v>
      </c>
      <c r="D5537" t="s">
        <v>72</v>
      </c>
      <c r="E5537" t="s">
        <v>2904</v>
      </c>
      <c r="F5537" t="s">
        <v>73</v>
      </c>
      <c r="G5537" t="s">
        <v>89</v>
      </c>
      <c r="H5537" t="s">
        <v>75</v>
      </c>
      <c r="I5537" t="s">
        <v>76</v>
      </c>
      <c r="J5537" t="s">
        <v>77</v>
      </c>
      <c r="K5537">
        <v>375</v>
      </c>
      <c r="L5537" t="s">
        <v>77</v>
      </c>
      <c r="M5537" t="s">
        <v>78</v>
      </c>
      <c r="N5537" t="s">
        <v>9690</v>
      </c>
      <c r="O5537" t="s">
        <v>9593</v>
      </c>
      <c r="P5537" t="s">
        <v>9601</v>
      </c>
      <c r="Q5537" t="s">
        <v>2907</v>
      </c>
      <c r="R5537" t="s">
        <v>79</v>
      </c>
      <c r="S5537" t="s">
        <v>24</v>
      </c>
      <c r="T5537" t="s">
        <v>2908</v>
      </c>
      <c r="U5537" t="s">
        <v>43</v>
      </c>
      <c r="V5537" t="s">
        <v>80</v>
      </c>
      <c r="W5537">
        <v>25050</v>
      </c>
      <c r="X5537" t="s">
        <v>81</v>
      </c>
      <c r="Y5537">
        <v>-375</v>
      </c>
      <c r="Z5537" t="s">
        <v>9594</v>
      </c>
      <c r="AA5537" t="s">
        <v>9602</v>
      </c>
      <c r="AB5537" t="s">
        <v>90</v>
      </c>
      <c r="AC5537" t="s">
        <v>171</v>
      </c>
      <c r="AD5537">
        <f>_xlfn.XLOOKUP(MIS[[#This Row],[TRADING SYMBOL]],[1]Sheet1!$D:$D,[1]Sheet1!$C:$C)</f>
        <v>160.9</v>
      </c>
      <c r="AE5537">
        <f>MIS[[#This Row],[OrderAverageTradedPrice]]*MIS[[#This Row],[OrderQuantity]]</f>
        <v>59981.249999999993</v>
      </c>
      <c r="AF5537">
        <f>MIS[[#This Row],[LTP]]*MIS[[#This Row],[OrderQuantity]]</f>
        <v>60337.5</v>
      </c>
      <c r="AG5537">
        <f>IF(MIS[[#This Row],[OrderSide]]="SELL",MIS[[#This Row],[VALUE]]-MIS[[#This Row],[LIVE_VALUE]],MIS[[#This Row],[LIVE_VALUE]]-MIS[[#This Row],[VALUE]])</f>
        <v>-356.25000000000728</v>
      </c>
      <c r="AH5537" t="str" cm="1">
        <f t="array" ref="AH5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7" t="str">
        <f>MIS[[#This Row],[TRADING SYMBOL]]</f>
        <v>NIFTY2552225050CE</v>
      </c>
      <c r="AJ5537" t="str">
        <f>IF(RIGHT(MIS[[#This Row],[Main/Hedge]],4)="MAIN","MAIN","HEDGE")</f>
        <v>MAIN</v>
      </c>
      <c r="AK5537" t="str" cm="1">
        <f t="array" ref="AK5537">_xlfn._xlws.FILTER(Table4[Column1],ISNUMBER(SEARCH(Table4[Column1],MIS[[#This Row],[OrderUniqueIdentifier]])),"")</f>
        <v>VWAP</v>
      </c>
    </row>
    <row r="5538" spans="1:37" x14ac:dyDescent="0.25">
      <c r="A5538" t="s">
        <v>1555</v>
      </c>
      <c r="B5538" t="s">
        <v>1556</v>
      </c>
      <c r="C5538" t="s">
        <v>9799</v>
      </c>
      <c r="D5538" t="s">
        <v>72</v>
      </c>
      <c r="E5538" t="s">
        <v>2904</v>
      </c>
      <c r="F5538" t="s">
        <v>73</v>
      </c>
      <c r="G5538" t="s">
        <v>89</v>
      </c>
      <c r="H5538" t="s">
        <v>75</v>
      </c>
      <c r="I5538" t="s">
        <v>76</v>
      </c>
      <c r="J5538" t="s">
        <v>77</v>
      </c>
      <c r="K5538">
        <v>1800</v>
      </c>
      <c r="L5538" t="s">
        <v>77</v>
      </c>
      <c r="M5538" t="s">
        <v>78</v>
      </c>
      <c r="N5538" t="s">
        <v>9800</v>
      </c>
      <c r="O5538" t="s">
        <v>9601</v>
      </c>
      <c r="P5538" t="s">
        <v>9601</v>
      </c>
      <c r="Q5538" t="s">
        <v>2907</v>
      </c>
      <c r="R5538" t="s">
        <v>79</v>
      </c>
      <c r="S5538" t="s">
        <v>24</v>
      </c>
      <c r="T5538" t="s">
        <v>2908</v>
      </c>
      <c r="U5538" t="s">
        <v>43</v>
      </c>
      <c r="V5538" t="s">
        <v>80</v>
      </c>
      <c r="W5538">
        <v>25050</v>
      </c>
      <c r="X5538" t="s">
        <v>81</v>
      </c>
      <c r="Y5538">
        <v>-1800</v>
      </c>
      <c r="Z5538" t="s">
        <v>9602</v>
      </c>
      <c r="AA5538" t="s">
        <v>9602</v>
      </c>
      <c r="AB5538" t="s">
        <v>90</v>
      </c>
      <c r="AC5538" t="s">
        <v>171</v>
      </c>
      <c r="AD5538">
        <f>_xlfn.XLOOKUP(MIS[[#This Row],[TRADING SYMBOL]],[1]Sheet1!$D:$D,[1]Sheet1!$C:$C)</f>
        <v>160.9</v>
      </c>
      <c r="AE5538">
        <f>MIS[[#This Row],[OrderAverageTradedPrice]]*MIS[[#This Row],[OrderQuantity]]</f>
        <v>287996.24999999878</v>
      </c>
      <c r="AF5538">
        <f>MIS[[#This Row],[LTP]]*MIS[[#This Row],[OrderQuantity]]</f>
        <v>289620</v>
      </c>
      <c r="AG5538">
        <f>IF(MIS[[#This Row],[OrderSide]]="SELL",MIS[[#This Row],[VALUE]]-MIS[[#This Row],[LIVE_VALUE]],MIS[[#This Row],[LIVE_VALUE]]-MIS[[#This Row],[VALUE]])</f>
        <v>-1623.7500000012224</v>
      </c>
      <c r="AH5538" t="str" cm="1">
        <f t="array" ref="AH5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8" t="str">
        <f>MIS[[#This Row],[TRADING SYMBOL]]</f>
        <v>NIFTY2552225050CE</v>
      </c>
      <c r="AJ5538" t="str">
        <f>IF(RIGHT(MIS[[#This Row],[Main/Hedge]],4)="MAIN","MAIN","HEDGE")</f>
        <v>MAIN</v>
      </c>
      <c r="AK5538" t="str" cm="1">
        <f t="array" ref="AK5538">_xlfn._xlws.FILTER(Table4[Column1],ISNUMBER(SEARCH(Table4[Column1],MIS[[#This Row],[OrderUniqueIdentifier]])),"")</f>
        <v>VWAP</v>
      </c>
    </row>
    <row r="5539" spans="1:37" x14ac:dyDescent="0.25">
      <c r="A5539" t="s">
        <v>1555</v>
      </c>
      <c r="B5539" t="s">
        <v>1577</v>
      </c>
      <c r="C5539" t="s">
        <v>9719</v>
      </c>
      <c r="D5539" t="s">
        <v>72</v>
      </c>
      <c r="E5539" t="s">
        <v>2904</v>
      </c>
      <c r="F5539" t="s">
        <v>73</v>
      </c>
      <c r="G5539" t="s">
        <v>89</v>
      </c>
      <c r="H5539" t="s">
        <v>75</v>
      </c>
      <c r="I5539" t="s">
        <v>76</v>
      </c>
      <c r="J5539" t="s">
        <v>77</v>
      </c>
      <c r="K5539">
        <v>1800</v>
      </c>
      <c r="L5539" t="s">
        <v>77</v>
      </c>
      <c r="M5539" t="s">
        <v>78</v>
      </c>
      <c r="N5539" t="s">
        <v>9720</v>
      </c>
      <c r="O5539" t="s">
        <v>9601</v>
      </c>
      <c r="P5539" t="s">
        <v>9601</v>
      </c>
      <c r="Q5539" t="s">
        <v>2907</v>
      </c>
      <c r="R5539" t="s">
        <v>79</v>
      </c>
      <c r="S5539" t="s">
        <v>24</v>
      </c>
      <c r="T5539" t="s">
        <v>2908</v>
      </c>
      <c r="U5539" t="s">
        <v>43</v>
      </c>
      <c r="V5539" t="s">
        <v>80</v>
      </c>
      <c r="W5539">
        <v>25050</v>
      </c>
      <c r="X5539" t="s">
        <v>81</v>
      </c>
      <c r="Y5539">
        <v>-1800</v>
      </c>
      <c r="Z5539" t="s">
        <v>9602</v>
      </c>
      <c r="AA5539" t="s">
        <v>9602</v>
      </c>
      <c r="AB5539" t="s">
        <v>90</v>
      </c>
      <c r="AC5539" t="s">
        <v>171</v>
      </c>
      <c r="AD5539">
        <f>_xlfn.XLOOKUP(MIS[[#This Row],[TRADING SYMBOL]],[1]Sheet1!$D:$D,[1]Sheet1!$C:$C)</f>
        <v>160.9</v>
      </c>
      <c r="AE5539">
        <f>MIS[[#This Row],[OrderAverageTradedPrice]]*MIS[[#This Row],[OrderQuantity]]</f>
        <v>287692.49999999878</v>
      </c>
      <c r="AF5539">
        <f>MIS[[#This Row],[LTP]]*MIS[[#This Row],[OrderQuantity]]</f>
        <v>289620</v>
      </c>
      <c r="AG5539">
        <f>IF(MIS[[#This Row],[OrderSide]]="SELL",MIS[[#This Row],[VALUE]]-MIS[[#This Row],[LIVE_VALUE]],MIS[[#This Row],[LIVE_VALUE]]-MIS[[#This Row],[VALUE]])</f>
        <v>-1927.5000000012224</v>
      </c>
      <c r="AH5539" t="str" cm="1">
        <f t="array" ref="AH5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9" t="str">
        <f>MIS[[#This Row],[TRADING SYMBOL]]</f>
        <v>NIFTY2552225050CE</v>
      </c>
      <c r="AJ5539" t="str">
        <f>IF(RIGHT(MIS[[#This Row],[Main/Hedge]],4)="MAIN","MAIN","HEDGE")</f>
        <v>MAIN</v>
      </c>
      <c r="AK5539" t="str" cm="1">
        <f t="array" ref="AK5539">_xlfn._xlws.FILTER(Table4[Column1],ISNUMBER(SEARCH(Table4[Column1],MIS[[#This Row],[OrderUniqueIdentifier]])),"")</f>
        <v>VWAP</v>
      </c>
    </row>
    <row r="5540" spans="1:37" x14ac:dyDescent="0.25">
      <c r="A5540" t="s">
        <v>1555</v>
      </c>
      <c r="B5540" t="s">
        <v>1577</v>
      </c>
      <c r="C5540" t="s">
        <v>9721</v>
      </c>
      <c r="D5540" t="s">
        <v>72</v>
      </c>
      <c r="E5540" t="s">
        <v>2904</v>
      </c>
      <c r="F5540" t="s">
        <v>73</v>
      </c>
      <c r="G5540" t="s">
        <v>89</v>
      </c>
      <c r="H5540" t="s">
        <v>75</v>
      </c>
      <c r="I5540" t="s">
        <v>76</v>
      </c>
      <c r="J5540" t="s">
        <v>77</v>
      </c>
      <c r="K5540">
        <v>300</v>
      </c>
      <c r="L5540" t="s">
        <v>77</v>
      </c>
      <c r="M5540" t="s">
        <v>78</v>
      </c>
      <c r="N5540" t="s">
        <v>9722</v>
      </c>
      <c r="O5540" t="s">
        <v>9601</v>
      </c>
      <c r="P5540" t="s">
        <v>9601</v>
      </c>
      <c r="Q5540" t="s">
        <v>2907</v>
      </c>
      <c r="R5540" t="s">
        <v>79</v>
      </c>
      <c r="S5540" t="s">
        <v>24</v>
      </c>
      <c r="T5540" t="s">
        <v>2908</v>
      </c>
      <c r="U5540" t="s">
        <v>43</v>
      </c>
      <c r="V5540" t="s">
        <v>80</v>
      </c>
      <c r="W5540">
        <v>25050</v>
      </c>
      <c r="X5540" t="s">
        <v>81</v>
      </c>
      <c r="Y5540">
        <v>-300</v>
      </c>
      <c r="Z5540" t="s">
        <v>9602</v>
      </c>
      <c r="AA5540" t="s">
        <v>9602</v>
      </c>
      <c r="AB5540" t="s">
        <v>90</v>
      </c>
      <c r="AC5540" t="s">
        <v>171</v>
      </c>
      <c r="AD5540">
        <f>_xlfn.XLOOKUP(MIS[[#This Row],[TRADING SYMBOL]],[1]Sheet1!$D:$D,[1]Sheet1!$C:$C)</f>
        <v>160.9</v>
      </c>
      <c r="AE5540">
        <f>MIS[[#This Row],[OrderAverageTradedPrice]]*MIS[[#This Row],[OrderQuantity]]</f>
        <v>48435</v>
      </c>
      <c r="AF5540">
        <f>MIS[[#This Row],[LTP]]*MIS[[#This Row],[OrderQuantity]]</f>
        <v>48270</v>
      </c>
      <c r="AG5540">
        <f>IF(MIS[[#This Row],[OrderSide]]="SELL",MIS[[#This Row],[VALUE]]-MIS[[#This Row],[LIVE_VALUE]],MIS[[#This Row],[LIVE_VALUE]]-MIS[[#This Row],[VALUE]])</f>
        <v>165</v>
      </c>
      <c r="AH5540" t="str" cm="1">
        <f t="array" ref="AH5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0" t="str">
        <f>MIS[[#This Row],[TRADING SYMBOL]]</f>
        <v>NIFTY2552225050CE</v>
      </c>
      <c r="AJ5540" t="str">
        <f>IF(RIGHT(MIS[[#This Row],[Main/Hedge]],4)="MAIN","MAIN","HEDGE")</f>
        <v>MAIN</v>
      </c>
      <c r="AK5540" t="str" cm="1">
        <f t="array" ref="AK5540">_xlfn._xlws.FILTER(Table4[Column1],ISNUMBER(SEARCH(Table4[Column1],MIS[[#This Row],[OrderUniqueIdentifier]])),"")</f>
        <v>VWAP</v>
      </c>
    </row>
    <row r="5541" spans="1:37" x14ac:dyDescent="0.25">
      <c r="A5541" t="s">
        <v>1555</v>
      </c>
      <c r="B5541" t="s">
        <v>1589</v>
      </c>
      <c r="C5541" t="s">
        <v>9723</v>
      </c>
      <c r="D5541" t="s">
        <v>72</v>
      </c>
      <c r="E5541" t="s">
        <v>2904</v>
      </c>
      <c r="F5541" t="s">
        <v>73</v>
      </c>
      <c r="G5541" t="s">
        <v>89</v>
      </c>
      <c r="H5541" t="s">
        <v>75</v>
      </c>
      <c r="I5541" t="s">
        <v>76</v>
      </c>
      <c r="J5541" t="s">
        <v>77</v>
      </c>
      <c r="K5541">
        <v>525</v>
      </c>
      <c r="L5541" t="s">
        <v>77</v>
      </c>
      <c r="M5541" t="s">
        <v>78</v>
      </c>
      <c r="N5541" t="s">
        <v>9629</v>
      </c>
      <c r="O5541" t="s">
        <v>9601</v>
      </c>
      <c r="P5541" t="s">
        <v>9601</v>
      </c>
      <c r="Q5541" t="s">
        <v>2907</v>
      </c>
      <c r="R5541" t="s">
        <v>79</v>
      </c>
      <c r="S5541" t="s">
        <v>24</v>
      </c>
      <c r="T5541" t="s">
        <v>2908</v>
      </c>
      <c r="U5541" t="s">
        <v>43</v>
      </c>
      <c r="V5541" t="s">
        <v>80</v>
      </c>
      <c r="W5541">
        <v>25050</v>
      </c>
      <c r="X5541" t="s">
        <v>81</v>
      </c>
      <c r="Y5541">
        <v>-525</v>
      </c>
      <c r="Z5541" t="s">
        <v>9602</v>
      </c>
      <c r="AA5541" t="s">
        <v>9602</v>
      </c>
      <c r="AB5541" t="s">
        <v>90</v>
      </c>
      <c r="AC5541" t="s">
        <v>171</v>
      </c>
      <c r="AD5541">
        <f>_xlfn.XLOOKUP(MIS[[#This Row],[TRADING SYMBOL]],[1]Sheet1!$D:$D,[1]Sheet1!$C:$C)</f>
        <v>160.9</v>
      </c>
      <c r="AE5541">
        <f>MIS[[#This Row],[OrderAverageTradedPrice]]*MIS[[#This Row],[OrderQuantity]]</f>
        <v>83932.499999999694</v>
      </c>
      <c r="AF5541">
        <f>MIS[[#This Row],[LTP]]*MIS[[#This Row],[OrderQuantity]]</f>
        <v>84472.5</v>
      </c>
      <c r="AG5541">
        <f>IF(MIS[[#This Row],[OrderSide]]="SELL",MIS[[#This Row],[VALUE]]-MIS[[#This Row],[LIVE_VALUE]],MIS[[#This Row],[LIVE_VALUE]]-MIS[[#This Row],[VALUE]])</f>
        <v>-540.00000000030559</v>
      </c>
      <c r="AH5541" t="str" cm="1">
        <f t="array" ref="AH5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1" t="str">
        <f>MIS[[#This Row],[TRADING SYMBOL]]</f>
        <v>NIFTY2552225050CE</v>
      </c>
      <c r="AJ5541" t="str">
        <f>IF(RIGHT(MIS[[#This Row],[Main/Hedge]],4)="MAIN","MAIN","HEDGE")</f>
        <v>MAIN</v>
      </c>
      <c r="AK5541" t="str" cm="1">
        <f t="array" ref="AK5541">_xlfn._xlws.FILTER(Table4[Column1],ISNUMBER(SEARCH(Table4[Column1],MIS[[#This Row],[OrderUniqueIdentifier]])),"")</f>
        <v>VWAP</v>
      </c>
    </row>
    <row r="5542" spans="1:37" x14ac:dyDescent="0.25">
      <c r="A5542" t="s">
        <v>1555</v>
      </c>
      <c r="B5542" t="s">
        <v>1631</v>
      </c>
      <c r="C5542" t="s">
        <v>9804</v>
      </c>
      <c r="D5542" t="s">
        <v>72</v>
      </c>
      <c r="E5542" t="s">
        <v>2904</v>
      </c>
      <c r="F5542" t="s">
        <v>73</v>
      </c>
      <c r="G5542" t="s">
        <v>89</v>
      </c>
      <c r="H5542" t="s">
        <v>75</v>
      </c>
      <c r="I5542" t="s">
        <v>76</v>
      </c>
      <c r="J5542" t="s">
        <v>77</v>
      </c>
      <c r="K5542">
        <v>600</v>
      </c>
      <c r="L5542" t="s">
        <v>77</v>
      </c>
      <c r="M5542" t="s">
        <v>78</v>
      </c>
      <c r="N5542" t="s">
        <v>9677</v>
      </c>
      <c r="O5542" t="s">
        <v>9601</v>
      </c>
      <c r="P5542" t="s">
        <v>9601</v>
      </c>
      <c r="Q5542" t="s">
        <v>2907</v>
      </c>
      <c r="R5542" t="s">
        <v>79</v>
      </c>
      <c r="S5542" t="s">
        <v>24</v>
      </c>
      <c r="T5542" t="s">
        <v>2908</v>
      </c>
      <c r="U5542" t="s">
        <v>43</v>
      </c>
      <c r="V5542" t="s">
        <v>80</v>
      </c>
      <c r="W5542">
        <v>25050</v>
      </c>
      <c r="X5542" t="s">
        <v>81</v>
      </c>
      <c r="Y5542">
        <v>-600</v>
      </c>
      <c r="Z5542" t="s">
        <v>9602</v>
      </c>
      <c r="AA5542" t="s">
        <v>9602</v>
      </c>
      <c r="AB5542" t="s">
        <v>90</v>
      </c>
      <c r="AC5542" t="s">
        <v>171</v>
      </c>
      <c r="AD5542">
        <f>_xlfn.XLOOKUP(MIS[[#This Row],[TRADING SYMBOL]],[1]Sheet1!$D:$D,[1]Sheet1!$C:$C)</f>
        <v>160.9</v>
      </c>
      <c r="AE5542">
        <f>MIS[[#This Row],[OrderAverageTradedPrice]]*MIS[[#This Row],[OrderQuantity]]</f>
        <v>97050</v>
      </c>
      <c r="AF5542">
        <f>MIS[[#This Row],[LTP]]*MIS[[#This Row],[OrderQuantity]]</f>
        <v>96540</v>
      </c>
      <c r="AG5542">
        <f>IF(MIS[[#This Row],[OrderSide]]="SELL",MIS[[#This Row],[VALUE]]-MIS[[#This Row],[LIVE_VALUE]],MIS[[#This Row],[LIVE_VALUE]]-MIS[[#This Row],[VALUE]])</f>
        <v>510</v>
      </c>
      <c r="AH5542" t="str" cm="1">
        <f t="array" ref="AH5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2" t="str">
        <f>MIS[[#This Row],[TRADING SYMBOL]]</f>
        <v>NIFTY2552225050CE</v>
      </c>
      <c r="AJ5542" t="str">
        <f>IF(RIGHT(MIS[[#This Row],[Main/Hedge]],4)="MAIN","MAIN","HEDGE")</f>
        <v>MAIN</v>
      </c>
      <c r="AK5542" t="str" cm="1">
        <f t="array" ref="AK5542">_xlfn._xlws.FILTER(Table4[Column1],ISNUMBER(SEARCH(Table4[Column1],MIS[[#This Row],[OrderUniqueIdentifier]])),"")</f>
        <v>VWAP</v>
      </c>
    </row>
    <row r="5543" spans="1:37" x14ac:dyDescent="0.25">
      <c r="A5543" t="s">
        <v>1555</v>
      </c>
      <c r="B5543" t="s">
        <v>1640</v>
      </c>
      <c r="C5543" t="s">
        <v>9805</v>
      </c>
      <c r="D5543" t="s">
        <v>72</v>
      </c>
      <c r="E5543" t="s">
        <v>2904</v>
      </c>
      <c r="F5543" t="s">
        <v>73</v>
      </c>
      <c r="G5543" t="s">
        <v>89</v>
      </c>
      <c r="H5543" t="s">
        <v>75</v>
      </c>
      <c r="I5543" t="s">
        <v>76</v>
      </c>
      <c r="J5543" t="s">
        <v>77</v>
      </c>
      <c r="K5543">
        <v>600</v>
      </c>
      <c r="L5543" t="s">
        <v>77</v>
      </c>
      <c r="M5543" t="s">
        <v>78</v>
      </c>
      <c r="N5543" t="s">
        <v>9806</v>
      </c>
      <c r="O5543" t="s">
        <v>9601</v>
      </c>
      <c r="P5543" t="s">
        <v>9601</v>
      </c>
      <c r="Q5543" t="s">
        <v>2907</v>
      </c>
      <c r="R5543" t="s">
        <v>79</v>
      </c>
      <c r="S5543" t="s">
        <v>24</v>
      </c>
      <c r="T5543" t="s">
        <v>2908</v>
      </c>
      <c r="U5543" t="s">
        <v>43</v>
      </c>
      <c r="V5543" t="s">
        <v>80</v>
      </c>
      <c r="W5543">
        <v>25050</v>
      </c>
      <c r="X5543" t="s">
        <v>81</v>
      </c>
      <c r="Y5543">
        <v>-600</v>
      </c>
      <c r="Z5543" t="s">
        <v>9602</v>
      </c>
      <c r="AA5543" t="s">
        <v>9602</v>
      </c>
      <c r="AB5543" t="s">
        <v>90</v>
      </c>
      <c r="AC5543" t="s">
        <v>171</v>
      </c>
      <c r="AD5543">
        <f>_xlfn.XLOOKUP(MIS[[#This Row],[TRADING SYMBOL]],[1]Sheet1!$D:$D,[1]Sheet1!$C:$C)</f>
        <v>160.9</v>
      </c>
      <c r="AE5543">
        <f>MIS[[#This Row],[OrderAverageTradedPrice]]*MIS[[#This Row],[OrderQuantity]]</f>
        <v>96900</v>
      </c>
      <c r="AF5543">
        <f>MIS[[#This Row],[LTP]]*MIS[[#This Row],[OrderQuantity]]</f>
        <v>96540</v>
      </c>
      <c r="AG5543">
        <f>IF(MIS[[#This Row],[OrderSide]]="SELL",MIS[[#This Row],[VALUE]]-MIS[[#This Row],[LIVE_VALUE]],MIS[[#This Row],[LIVE_VALUE]]-MIS[[#This Row],[VALUE]])</f>
        <v>360</v>
      </c>
      <c r="AH5543" t="str" cm="1">
        <f t="array" ref="AH5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3" t="str">
        <f>MIS[[#This Row],[TRADING SYMBOL]]</f>
        <v>NIFTY2552225050CE</v>
      </c>
      <c r="AJ5543" t="str">
        <f>IF(RIGHT(MIS[[#This Row],[Main/Hedge]],4)="MAIN","MAIN","HEDGE")</f>
        <v>MAIN</v>
      </c>
      <c r="AK5543" t="str" cm="1">
        <f t="array" ref="AK5543">_xlfn._xlws.FILTER(Table4[Column1],ISNUMBER(SEARCH(Table4[Column1],MIS[[#This Row],[OrderUniqueIdentifier]])),"")</f>
        <v>VWAP</v>
      </c>
    </row>
    <row r="5544" spans="1:37" x14ac:dyDescent="0.25">
      <c r="A5544" t="s">
        <v>1555</v>
      </c>
      <c r="B5544" t="s">
        <v>1648</v>
      </c>
      <c r="C5544" t="s">
        <v>9807</v>
      </c>
      <c r="D5544" t="s">
        <v>72</v>
      </c>
      <c r="E5544" t="s">
        <v>2904</v>
      </c>
      <c r="F5544" t="s">
        <v>73</v>
      </c>
      <c r="G5544" t="s">
        <v>89</v>
      </c>
      <c r="H5544" t="s">
        <v>75</v>
      </c>
      <c r="I5544" t="s">
        <v>76</v>
      </c>
      <c r="J5544" t="s">
        <v>77</v>
      </c>
      <c r="K5544">
        <v>450</v>
      </c>
      <c r="L5544" t="s">
        <v>77</v>
      </c>
      <c r="M5544" t="s">
        <v>78</v>
      </c>
      <c r="N5544" t="s">
        <v>9808</v>
      </c>
      <c r="O5544" t="s">
        <v>9601</v>
      </c>
      <c r="P5544" t="s">
        <v>9601</v>
      </c>
      <c r="Q5544" t="s">
        <v>2907</v>
      </c>
      <c r="R5544" t="s">
        <v>79</v>
      </c>
      <c r="S5544" t="s">
        <v>24</v>
      </c>
      <c r="T5544" t="s">
        <v>2908</v>
      </c>
      <c r="U5544" t="s">
        <v>43</v>
      </c>
      <c r="V5544" t="s">
        <v>80</v>
      </c>
      <c r="W5544">
        <v>25050</v>
      </c>
      <c r="X5544" t="s">
        <v>81</v>
      </c>
      <c r="Y5544">
        <v>-450</v>
      </c>
      <c r="Z5544" t="s">
        <v>9602</v>
      </c>
      <c r="AA5544" t="s">
        <v>9602</v>
      </c>
      <c r="AB5544" t="s">
        <v>90</v>
      </c>
      <c r="AC5544" t="s">
        <v>171</v>
      </c>
      <c r="AD5544">
        <f>_xlfn.XLOOKUP(MIS[[#This Row],[TRADING SYMBOL]],[1]Sheet1!$D:$D,[1]Sheet1!$C:$C)</f>
        <v>160.9</v>
      </c>
      <c r="AE5544">
        <f>MIS[[#This Row],[OrderAverageTradedPrice]]*MIS[[#This Row],[OrderQuantity]]</f>
        <v>72472.5</v>
      </c>
      <c r="AF5544">
        <f>MIS[[#This Row],[LTP]]*MIS[[#This Row],[OrderQuantity]]</f>
        <v>72405</v>
      </c>
      <c r="AG5544">
        <f>IF(MIS[[#This Row],[OrderSide]]="SELL",MIS[[#This Row],[VALUE]]-MIS[[#This Row],[LIVE_VALUE]],MIS[[#This Row],[LIVE_VALUE]]-MIS[[#This Row],[VALUE]])</f>
        <v>67.5</v>
      </c>
      <c r="AH5544" t="str" cm="1">
        <f t="array" ref="AH5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4" t="str">
        <f>MIS[[#This Row],[TRADING SYMBOL]]</f>
        <v>NIFTY2552225050CE</v>
      </c>
      <c r="AJ5544" t="str">
        <f>IF(RIGHT(MIS[[#This Row],[Main/Hedge]],4)="MAIN","MAIN","HEDGE")</f>
        <v>MAIN</v>
      </c>
      <c r="AK5544" t="str" cm="1">
        <f t="array" ref="AK5544">_xlfn._xlws.FILTER(Table4[Column1],ISNUMBER(SEARCH(Table4[Column1],MIS[[#This Row],[OrderUniqueIdentifier]])),"")</f>
        <v>VWAP</v>
      </c>
    </row>
    <row r="5545" spans="1:37" x14ac:dyDescent="0.25">
      <c r="A5545" t="s">
        <v>71</v>
      </c>
      <c r="B5545" t="s">
        <v>454</v>
      </c>
      <c r="C5545" t="s">
        <v>9732</v>
      </c>
      <c r="D5545" t="s">
        <v>72</v>
      </c>
      <c r="E5545" t="s">
        <v>2904</v>
      </c>
      <c r="F5545" t="s">
        <v>73</v>
      </c>
      <c r="G5545" t="s">
        <v>89</v>
      </c>
      <c r="H5545" t="s">
        <v>75</v>
      </c>
      <c r="I5545" t="s">
        <v>76</v>
      </c>
      <c r="J5545" t="s">
        <v>77</v>
      </c>
      <c r="K5545">
        <v>225</v>
      </c>
      <c r="L5545" t="s">
        <v>77</v>
      </c>
      <c r="M5545" t="s">
        <v>78</v>
      </c>
      <c r="N5545" t="s">
        <v>9653</v>
      </c>
      <c r="O5545" t="s">
        <v>9597</v>
      </c>
      <c r="P5545" t="s">
        <v>9597</v>
      </c>
      <c r="Q5545" t="s">
        <v>2907</v>
      </c>
      <c r="R5545" t="s">
        <v>79</v>
      </c>
      <c r="S5545" t="s">
        <v>24</v>
      </c>
      <c r="T5545" t="s">
        <v>2908</v>
      </c>
      <c r="U5545" t="s">
        <v>43</v>
      </c>
      <c r="V5545" t="s">
        <v>80</v>
      </c>
      <c r="W5545">
        <v>25050</v>
      </c>
      <c r="X5545" t="s">
        <v>81</v>
      </c>
      <c r="Y5545">
        <v>-225</v>
      </c>
      <c r="Z5545" t="s">
        <v>9598</v>
      </c>
      <c r="AA5545" t="s">
        <v>9598</v>
      </c>
      <c r="AB5545" t="s">
        <v>90</v>
      </c>
      <c r="AC5545" t="s">
        <v>171</v>
      </c>
      <c r="AD5545">
        <f>_xlfn.XLOOKUP(MIS[[#This Row],[TRADING SYMBOL]],[1]Sheet1!$D:$D,[1]Sheet1!$C:$C)</f>
        <v>160.9</v>
      </c>
      <c r="AE5545">
        <f>MIS[[#This Row],[OrderAverageTradedPrice]]*MIS[[#This Row],[OrderQuantity]]</f>
        <v>36495</v>
      </c>
      <c r="AF5545">
        <f>MIS[[#This Row],[LTP]]*MIS[[#This Row],[OrderQuantity]]</f>
        <v>36202.5</v>
      </c>
      <c r="AG5545">
        <f>IF(MIS[[#This Row],[OrderSide]]="SELL",MIS[[#This Row],[VALUE]]-MIS[[#This Row],[LIVE_VALUE]],MIS[[#This Row],[LIVE_VALUE]]-MIS[[#This Row],[VALUE]])</f>
        <v>292.5</v>
      </c>
      <c r="AH5545" t="str" cm="1">
        <f t="array" ref="AH5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5" t="str">
        <f>MIS[[#This Row],[TRADING SYMBOL]]</f>
        <v>NIFTY2552225050CE</v>
      </c>
      <c r="AJ5545" t="str">
        <f>IF(RIGHT(MIS[[#This Row],[Main/Hedge]],4)="MAIN","MAIN","HEDGE")</f>
        <v>MAIN</v>
      </c>
      <c r="AK5545" t="str" cm="1">
        <f t="array" ref="AK5545">_xlfn._xlws.FILTER(Table4[Column1],ISNUMBER(SEARCH(Table4[Column1],MIS[[#This Row],[OrderUniqueIdentifier]])),"")</f>
        <v>VWAP</v>
      </c>
    </row>
    <row r="5546" spans="1:37" x14ac:dyDescent="0.25">
      <c r="A5546" t="s">
        <v>71</v>
      </c>
      <c r="B5546" t="s">
        <v>482</v>
      </c>
      <c r="C5546" t="s">
        <v>9733</v>
      </c>
      <c r="D5546" t="s">
        <v>72</v>
      </c>
      <c r="E5546" t="s">
        <v>2904</v>
      </c>
      <c r="F5546" t="s">
        <v>73</v>
      </c>
      <c r="G5546" t="s">
        <v>89</v>
      </c>
      <c r="H5546" t="s">
        <v>75</v>
      </c>
      <c r="I5546" t="s">
        <v>76</v>
      </c>
      <c r="J5546" t="s">
        <v>77</v>
      </c>
      <c r="K5546">
        <v>225</v>
      </c>
      <c r="L5546" t="s">
        <v>77</v>
      </c>
      <c r="M5546" t="s">
        <v>78</v>
      </c>
      <c r="N5546" t="s">
        <v>9734</v>
      </c>
      <c r="O5546" t="s">
        <v>9597</v>
      </c>
      <c r="P5546" t="s">
        <v>9597</v>
      </c>
      <c r="Q5546" t="s">
        <v>2907</v>
      </c>
      <c r="R5546" t="s">
        <v>79</v>
      </c>
      <c r="S5546" t="s">
        <v>24</v>
      </c>
      <c r="T5546" t="s">
        <v>2908</v>
      </c>
      <c r="U5546" t="s">
        <v>43</v>
      </c>
      <c r="V5546" t="s">
        <v>80</v>
      </c>
      <c r="W5546">
        <v>25050</v>
      </c>
      <c r="X5546" t="s">
        <v>81</v>
      </c>
      <c r="Y5546">
        <v>-225</v>
      </c>
      <c r="Z5546" t="s">
        <v>9598</v>
      </c>
      <c r="AA5546" t="s">
        <v>9598</v>
      </c>
      <c r="AB5546" t="s">
        <v>90</v>
      </c>
      <c r="AC5546" t="s">
        <v>171</v>
      </c>
      <c r="AD5546">
        <f>_xlfn.XLOOKUP(MIS[[#This Row],[TRADING SYMBOL]],[1]Sheet1!$D:$D,[1]Sheet1!$C:$C)</f>
        <v>160.9</v>
      </c>
      <c r="AE5546">
        <f>MIS[[#This Row],[OrderAverageTradedPrice]]*MIS[[#This Row],[OrderQuantity]]</f>
        <v>36558.749999999927</v>
      </c>
      <c r="AF5546">
        <f>MIS[[#This Row],[LTP]]*MIS[[#This Row],[OrderQuantity]]</f>
        <v>36202.5</v>
      </c>
      <c r="AG5546">
        <f>IF(MIS[[#This Row],[OrderSide]]="SELL",MIS[[#This Row],[VALUE]]-MIS[[#This Row],[LIVE_VALUE]],MIS[[#This Row],[LIVE_VALUE]]-MIS[[#This Row],[VALUE]])</f>
        <v>356.24999999992724</v>
      </c>
      <c r="AH5546" t="str" cm="1">
        <f t="array" ref="AH5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6" t="str">
        <f>MIS[[#This Row],[TRADING SYMBOL]]</f>
        <v>NIFTY2552225050CE</v>
      </c>
      <c r="AJ5546" t="str">
        <f>IF(RIGHT(MIS[[#This Row],[Main/Hedge]],4)="MAIN","MAIN","HEDGE")</f>
        <v>MAIN</v>
      </c>
      <c r="AK5546" t="str" cm="1">
        <f t="array" ref="AK5546">_xlfn._xlws.FILTER(Table4[Column1],ISNUMBER(SEARCH(Table4[Column1],MIS[[#This Row],[OrderUniqueIdentifier]])),"")</f>
        <v>VWAP</v>
      </c>
    </row>
    <row r="5547" spans="1:37" x14ac:dyDescent="0.25">
      <c r="A5547" t="s">
        <v>71</v>
      </c>
      <c r="B5547" t="s">
        <v>540</v>
      </c>
      <c r="C5547" t="s">
        <v>9595</v>
      </c>
      <c r="D5547" t="s">
        <v>72</v>
      </c>
      <c r="E5547" t="s">
        <v>2904</v>
      </c>
      <c r="F5547" t="s">
        <v>73</v>
      </c>
      <c r="G5547" t="s">
        <v>89</v>
      </c>
      <c r="H5547" t="s">
        <v>75</v>
      </c>
      <c r="I5547" t="s">
        <v>76</v>
      </c>
      <c r="J5547" t="s">
        <v>77</v>
      </c>
      <c r="K5547">
        <v>225</v>
      </c>
      <c r="L5547" t="s">
        <v>77</v>
      </c>
      <c r="M5547" t="s">
        <v>78</v>
      </c>
      <c r="N5547" t="s">
        <v>9596</v>
      </c>
      <c r="O5547" t="s">
        <v>9597</v>
      </c>
      <c r="P5547" t="s">
        <v>9597</v>
      </c>
      <c r="Q5547" t="s">
        <v>2907</v>
      </c>
      <c r="R5547" t="s">
        <v>79</v>
      </c>
      <c r="S5547" t="s">
        <v>24</v>
      </c>
      <c r="T5547" t="s">
        <v>2908</v>
      </c>
      <c r="U5547" t="s">
        <v>43</v>
      </c>
      <c r="V5547" t="s">
        <v>80</v>
      </c>
      <c r="W5547">
        <v>25050</v>
      </c>
      <c r="X5547" t="s">
        <v>81</v>
      </c>
      <c r="Y5547">
        <v>-225</v>
      </c>
      <c r="Z5547" t="s">
        <v>9598</v>
      </c>
      <c r="AA5547" t="s">
        <v>9598</v>
      </c>
      <c r="AB5547" t="s">
        <v>90</v>
      </c>
      <c r="AC5547" t="s">
        <v>171</v>
      </c>
      <c r="AD5547">
        <f>_xlfn.XLOOKUP(MIS[[#This Row],[TRADING SYMBOL]],[1]Sheet1!$D:$D,[1]Sheet1!$C:$C)</f>
        <v>160.9</v>
      </c>
      <c r="AE5547">
        <f>MIS[[#This Row],[OrderAverageTradedPrice]]*MIS[[#This Row],[OrderQuantity]]</f>
        <v>36506.25</v>
      </c>
      <c r="AF5547">
        <f>MIS[[#This Row],[LTP]]*MIS[[#This Row],[OrderQuantity]]</f>
        <v>36202.5</v>
      </c>
      <c r="AG5547">
        <f>IF(MIS[[#This Row],[OrderSide]]="SELL",MIS[[#This Row],[VALUE]]-MIS[[#This Row],[LIVE_VALUE]],MIS[[#This Row],[LIVE_VALUE]]-MIS[[#This Row],[VALUE]])</f>
        <v>303.75</v>
      </c>
      <c r="AH5547" t="str" cm="1">
        <f t="array" ref="AH5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7" t="str">
        <f>MIS[[#This Row],[TRADING SYMBOL]]</f>
        <v>NIFTY2552225050CE</v>
      </c>
      <c r="AJ5547" t="str">
        <f>IF(RIGHT(MIS[[#This Row],[Main/Hedge]],4)="MAIN","MAIN","HEDGE")</f>
        <v>MAIN</v>
      </c>
      <c r="AK5547" t="str" cm="1">
        <f t="array" ref="AK5547">_xlfn._xlws.FILTER(Table4[Column1],ISNUMBER(SEARCH(Table4[Column1],MIS[[#This Row],[OrderUniqueIdentifier]])),"")</f>
        <v>VWAP</v>
      </c>
    </row>
    <row r="5548" spans="1:37" x14ac:dyDescent="0.25">
      <c r="A5548" t="s">
        <v>71</v>
      </c>
      <c r="B5548" t="s">
        <v>550</v>
      </c>
      <c r="C5548" t="s">
        <v>9739</v>
      </c>
      <c r="D5548" t="s">
        <v>72</v>
      </c>
      <c r="E5548" t="s">
        <v>2904</v>
      </c>
      <c r="F5548" t="s">
        <v>73</v>
      </c>
      <c r="G5548" t="s">
        <v>89</v>
      </c>
      <c r="H5548" t="s">
        <v>75</v>
      </c>
      <c r="I5548" t="s">
        <v>76</v>
      </c>
      <c r="J5548" t="s">
        <v>77</v>
      </c>
      <c r="K5548">
        <v>150</v>
      </c>
      <c r="L5548" t="s">
        <v>77</v>
      </c>
      <c r="M5548" t="s">
        <v>78</v>
      </c>
      <c r="N5548" t="s">
        <v>9710</v>
      </c>
      <c r="O5548" t="s">
        <v>9597</v>
      </c>
      <c r="P5548" t="s">
        <v>9597</v>
      </c>
      <c r="Q5548" t="s">
        <v>2907</v>
      </c>
      <c r="R5548" t="s">
        <v>79</v>
      </c>
      <c r="S5548" t="s">
        <v>24</v>
      </c>
      <c r="T5548" t="s">
        <v>2908</v>
      </c>
      <c r="U5548" t="s">
        <v>43</v>
      </c>
      <c r="V5548" t="s">
        <v>80</v>
      </c>
      <c r="W5548">
        <v>25050</v>
      </c>
      <c r="X5548" t="s">
        <v>81</v>
      </c>
      <c r="Y5548">
        <v>-150</v>
      </c>
      <c r="Z5548" t="s">
        <v>9598</v>
      </c>
      <c r="AA5548" t="s">
        <v>9598</v>
      </c>
      <c r="AB5548" t="s">
        <v>90</v>
      </c>
      <c r="AC5548" t="s">
        <v>171</v>
      </c>
      <c r="AD5548">
        <f>_xlfn.XLOOKUP(MIS[[#This Row],[TRADING SYMBOL]],[1]Sheet1!$D:$D,[1]Sheet1!$C:$C)</f>
        <v>160.9</v>
      </c>
      <c r="AE5548">
        <f>MIS[[#This Row],[OrderAverageTradedPrice]]*MIS[[#This Row],[OrderQuantity]]</f>
        <v>24292.5</v>
      </c>
      <c r="AF5548">
        <f>MIS[[#This Row],[LTP]]*MIS[[#This Row],[OrderQuantity]]</f>
        <v>24135</v>
      </c>
      <c r="AG5548">
        <f>IF(MIS[[#This Row],[OrderSide]]="SELL",MIS[[#This Row],[VALUE]]-MIS[[#This Row],[LIVE_VALUE]],MIS[[#This Row],[LIVE_VALUE]]-MIS[[#This Row],[VALUE]])</f>
        <v>157.5</v>
      </c>
      <c r="AH5548" t="str" cm="1">
        <f t="array" ref="AH5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8" t="str">
        <f>MIS[[#This Row],[TRADING SYMBOL]]</f>
        <v>NIFTY2552225050CE</v>
      </c>
      <c r="AJ5548" t="str">
        <f>IF(RIGHT(MIS[[#This Row],[Main/Hedge]],4)="MAIN","MAIN","HEDGE")</f>
        <v>MAIN</v>
      </c>
      <c r="AK5548" t="str" cm="1">
        <f t="array" ref="AK5548">_xlfn._xlws.FILTER(Table4[Column1],ISNUMBER(SEARCH(Table4[Column1],MIS[[#This Row],[OrderUniqueIdentifier]])),"")</f>
        <v>VWAP</v>
      </c>
    </row>
    <row r="5549" spans="1:37" x14ac:dyDescent="0.25">
      <c r="A5549" t="s">
        <v>71</v>
      </c>
      <c r="B5549" t="s">
        <v>652</v>
      </c>
      <c r="C5549" t="s">
        <v>9619</v>
      </c>
      <c r="D5549" t="s">
        <v>72</v>
      </c>
      <c r="E5549" t="s">
        <v>2904</v>
      </c>
      <c r="F5549" t="s">
        <v>73</v>
      </c>
      <c r="G5549" t="s">
        <v>89</v>
      </c>
      <c r="H5549" t="s">
        <v>75</v>
      </c>
      <c r="I5549" t="s">
        <v>76</v>
      </c>
      <c r="J5549" t="s">
        <v>77</v>
      </c>
      <c r="K5549">
        <v>150</v>
      </c>
      <c r="L5549" t="s">
        <v>77</v>
      </c>
      <c r="M5549" t="s">
        <v>78</v>
      </c>
      <c r="N5549" t="s">
        <v>9620</v>
      </c>
      <c r="O5549" t="s">
        <v>9597</v>
      </c>
      <c r="P5549" t="s">
        <v>9597</v>
      </c>
      <c r="Q5549" t="s">
        <v>2907</v>
      </c>
      <c r="R5549" t="s">
        <v>79</v>
      </c>
      <c r="S5549" t="s">
        <v>24</v>
      </c>
      <c r="T5549" t="s">
        <v>2908</v>
      </c>
      <c r="U5549" t="s">
        <v>43</v>
      </c>
      <c r="V5549" t="s">
        <v>80</v>
      </c>
      <c r="W5549">
        <v>25050</v>
      </c>
      <c r="X5549" t="s">
        <v>81</v>
      </c>
      <c r="Y5549">
        <v>-150</v>
      </c>
      <c r="Z5549" t="s">
        <v>9598</v>
      </c>
      <c r="AA5549" t="s">
        <v>9598</v>
      </c>
      <c r="AB5549" t="s">
        <v>90</v>
      </c>
      <c r="AC5549" t="s">
        <v>171</v>
      </c>
      <c r="AD5549">
        <f>_xlfn.XLOOKUP(MIS[[#This Row],[TRADING SYMBOL]],[1]Sheet1!$D:$D,[1]Sheet1!$C:$C)</f>
        <v>160.9</v>
      </c>
      <c r="AE5549">
        <f>MIS[[#This Row],[OrderAverageTradedPrice]]*MIS[[#This Row],[OrderQuantity]]</f>
        <v>24307.5</v>
      </c>
      <c r="AF5549">
        <f>MIS[[#This Row],[LTP]]*MIS[[#This Row],[OrderQuantity]]</f>
        <v>24135</v>
      </c>
      <c r="AG5549">
        <f>IF(MIS[[#This Row],[OrderSide]]="SELL",MIS[[#This Row],[VALUE]]-MIS[[#This Row],[LIVE_VALUE]],MIS[[#This Row],[LIVE_VALUE]]-MIS[[#This Row],[VALUE]])</f>
        <v>172.5</v>
      </c>
      <c r="AH5549" t="str" cm="1">
        <f t="array" ref="AH5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9" t="str">
        <f>MIS[[#This Row],[TRADING SYMBOL]]</f>
        <v>NIFTY2552225050CE</v>
      </c>
      <c r="AJ5549" t="str">
        <f>IF(RIGHT(MIS[[#This Row],[Main/Hedge]],4)="MAIN","MAIN","HEDGE")</f>
        <v>MAIN</v>
      </c>
      <c r="AK5549" t="str" cm="1">
        <f t="array" ref="AK5549">_xlfn._xlws.FILTER(Table4[Column1],ISNUMBER(SEARCH(Table4[Column1],MIS[[#This Row],[OrderUniqueIdentifier]])),"")</f>
        <v>VWAP</v>
      </c>
    </row>
    <row r="5550" spans="1:37" x14ac:dyDescent="0.25">
      <c r="A5550" t="s">
        <v>71</v>
      </c>
      <c r="B5550" t="s">
        <v>822</v>
      </c>
      <c r="C5550" t="s">
        <v>9637</v>
      </c>
      <c r="D5550" t="s">
        <v>72</v>
      </c>
      <c r="E5550" t="s">
        <v>2904</v>
      </c>
      <c r="F5550" t="s">
        <v>73</v>
      </c>
      <c r="G5550" t="s">
        <v>89</v>
      </c>
      <c r="H5550" t="s">
        <v>75</v>
      </c>
      <c r="I5550" t="s">
        <v>76</v>
      </c>
      <c r="J5550" t="s">
        <v>77</v>
      </c>
      <c r="K5550">
        <v>150</v>
      </c>
      <c r="L5550" t="s">
        <v>77</v>
      </c>
      <c r="M5550" t="s">
        <v>78</v>
      </c>
      <c r="N5550" t="s">
        <v>9638</v>
      </c>
      <c r="O5550" t="s">
        <v>9597</v>
      </c>
      <c r="P5550" t="s">
        <v>9597</v>
      </c>
      <c r="Q5550" t="s">
        <v>2907</v>
      </c>
      <c r="R5550" t="s">
        <v>79</v>
      </c>
      <c r="S5550" t="s">
        <v>24</v>
      </c>
      <c r="T5550" t="s">
        <v>2908</v>
      </c>
      <c r="U5550" t="s">
        <v>43</v>
      </c>
      <c r="V5550" t="s">
        <v>80</v>
      </c>
      <c r="W5550">
        <v>25050</v>
      </c>
      <c r="X5550" t="s">
        <v>81</v>
      </c>
      <c r="Y5550">
        <v>-150</v>
      </c>
      <c r="Z5550" t="s">
        <v>9598</v>
      </c>
      <c r="AA5550" t="s">
        <v>9598</v>
      </c>
      <c r="AB5550" t="s">
        <v>90</v>
      </c>
      <c r="AC5550" t="s">
        <v>171</v>
      </c>
      <c r="AD5550">
        <f>_xlfn.XLOOKUP(MIS[[#This Row],[TRADING SYMBOL]],[1]Sheet1!$D:$D,[1]Sheet1!$C:$C)</f>
        <v>160.9</v>
      </c>
      <c r="AE5550">
        <f>MIS[[#This Row],[OrderAverageTradedPrice]]*MIS[[#This Row],[OrderQuantity]]</f>
        <v>24382.5</v>
      </c>
      <c r="AF5550">
        <f>MIS[[#This Row],[LTP]]*MIS[[#This Row],[OrderQuantity]]</f>
        <v>24135</v>
      </c>
      <c r="AG5550">
        <f>IF(MIS[[#This Row],[OrderSide]]="SELL",MIS[[#This Row],[VALUE]]-MIS[[#This Row],[LIVE_VALUE]],MIS[[#This Row],[LIVE_VALUE]]-MIS[[#This Row],[VALUE]])</f>
        <v>247.5</v>
      </c>
      <c r="AH5550" t="str" cm="1">
        <f t="array" ref="AH5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0" t="str">
        <f>MIS[[#This Row],[TRADING SYMBOL]]</f>
        <v>NIFTY2552225050CE</v>
      </c>
      <c r="AJ5550" t="str">
        <f>IF(RIGHT(MIS[[#This Row],[Main/Hedge]],4)="MAIN","MAIN","HEDGE")</f>
        <v>MAIN</v>
      </c>
      <c r="AK5550" t="str" cm="1">
        <f t="array" ref="AK5550">_xlfn._xlws.FILTER(Table4[Column1],ISNUMBER(SEARCH(Table4[Column1],MIS[[#This Row],[OrderUniqueIdentifier]])),"")</f>
        <v>VWAP</v>
      </c>
    </row>
    <row r="5551" spans="1:37" x14ac:dyDescent="0.25">
      <c r="A5551" t="s">
        <v>71</v>
      </c>
      <c r="B5551" t="s">
        <v>857</v>
      </c>
      <c r="C5551" t="s">
        <v>9756</v>
      </c>
      <c r="D5551" t="s">
        <v>72</v>
      </c>
      <c r="E5551" t="s">
        <v>2904</v>
      </c>
      <c r="F5551" t="s">
        <v>73</v>
      </c>
      <c r="G5551" t="s">
        <v>89</v>
      </c>
      <c r="H5551" t="s">
        <v>75</v>
      </c>
      <c r="I5551" t="s">
        <v>76</v>
      </c>
      <c r="J5551" t="s">
        <v>77</v>
      </c>
      <c r="K5551">
        <v>75</v>
      </c>
      <c r="L5551" t="s">
        <v>77</v>
      </c>
      <c r="M5551" t="s">
        <v>78</v>
      </c>
      <c r="N5551" t="s">
        <v>9596</v>
      </c>
      <c r="O5551" t="s">
        <v>9597</v>
      </c>
      <c r="P5551" t="s">
        <v>9597</v>
      </c>
      <c r="Q5551" t="s">
        <v>2907</v>
      </c>
      <c r="R5551" t="s">
        <v>79</v>
      </c>
      <c r="S5551" t="s">
        <v>24</v>
      </c>
      <c r="T5551" t="s">
        <v>2908</v>
      </c>
      <c r="U5551" t="s">
        <v>43</v>
      </c>
      <c r="V5551" t="s">
        <v>80</v>
      </c>
      <c r="W5551">
        <v>25050</v>
      </c>
      <c r="X5551" t="s">
        <v>81</v>
      </c>
      <c r="Y5551">
        <v>-75</v>
      </c>
      <c r="Z5551" t="s">
        <v>9598</v>
      </c>
      <c r="AA5551" t="s">
        <v>9598</v>
      </c>
      <c r="AB5551" t="s">
        <v>90</v>
      </c>
      <c r="AC5551" t="s">
        <v>171</v>
      </c>
      <c r="AD5551">
        <f>_xlfn.XLOOKUP(MIS[[#This Row],[TRADING SYMBOL]],[1]Sheet1!$D:$D,[1]Sheet1!$C:$C)</f>
        <v>160.9</v>
      </c>
      <c r="AE5551">
        <f>MIS[[#This Row],[OrderAverageTradedPrice]]*MIS[[#This Row],[OrderQuantity]]</f>
        <v>12168.75</v>
      </c>
      <c r="AF5551">
        <f>MIS[[#This Row],[LTP]]*MIS[[#This Row],[OrderQuantity]]</f>
        <v>12067.5</v>
      </c>
      <c r="AG5551">
        <f>IF(MIS[[#This Row],[OrderSide]]="SELL",MIS[[#This Row],[VALUE]]-MIS[[#This Row],[LIVE_VALUE]],MIS[[#This Row],[LIVE_VALUE]]-MIS[[#This Row],[VALUE]])</f>
        <v>101.25</v>
      </c>
      <c r="AH5551" t="str" cm="1">
        <f t="array" ref="AH5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1" t="str">
        <f>MIS[[#This Row],[TRADING SYMBOL]]</f>
        <v>NIFTY2552225050CE</v>
      </c>
      <c r="AJ5551" t="str">
        <f>IF(RIGHT(MIS[[#This Row],[Main/Hedge]],4)="MAIN","MAIN","HEDGE")</f>
        <v>MAIN</v>
      </c>
      <c r="AK5551" t="str" cm="1">
        <f t="array" ref="AK5551">_xlfn._xlws.FILTER(Table4[Column1],ISNUMBER(SEARCH(Table4[Column1],MIS[[#This Row],[OrderUniqueIdentifier]])),"")</f>
        <v>VWAP</v>
      </c>
    </row>
    <row r="5552" spans="1:37" x14ac:dyDescent="0.25">
      <c r="A5552" t="s">
        <v>71</v>
      </c>
      <c r="B5552" t="s">
        <v>1010</v>
      </c>
      <c r="C5552" t="s">
        <v>105</v>
      </c>
      <c r="D5552" t="s">
        <v>72</v>
      </c>
      <c r="E5552" t="s">
        <v>2904</v>
      </c>
      <c r="F5552" t="s">
        <v>73</v>
      </c>
      <c r="G5552" t="s">
        <v>89</v>
      </c>
      <c r="H5552" t="s">
        <v>75</v>
      </c>
      <c r="I5552" t="s">
        <v>76</v>
      </c>
      <c r="J5552" t="s">
        <v>77</v>
      </c>
      <c r="K5552">
        <v>75</v>
      </c>
      <c r="L5552" t="s">
        <v>77</v>
      </c>
      <c r="M5552" t="s">
        <v>78</v>
      </c>
      <c r="N5552" t="s">
        <v>9769</v>
      </c>
      <c r="O5552" t="s">
        <v>9597</v>
      </c>
      <c r="P5552" t="s">
        <v>9597</v>
      </c>
      <c r="Q5552" t="s">
        <v>2907</v>
      </c>
      <c r="R5552" t="s">
        <v>79</v>
      </c>
      <c r="S5552" t="s">
        <v>24</v>
      </c>
      <c r="T5552" t="s">
        <v>2908</v>
      </c>
      <c r="U5552" t="s">
        <v>43</v>
      </c>
      <c r="V5552" t="s">
        <v>80</v>
      </c>
      <c r="W5552">
        <v>25050</v>
      </c>
      <c r="X5552" t="s">
        <v>81</v>
      </c>
      <c r="Y5552">
        <v>-75</v>
      </c>
      <c r="Z5552" t="s">
        <v>9598</v>
      </c>
      <c r="AA5552" t="s">
        <v>9598</v>
      </c>
      <c r="AB5552" t="s">
        <v>90</v>
      </c>
      <c r="AC5552" t="s">
        <v>171</v>
      </c>
      <c r="AD5552">
        <f>_xlfn.XLOOKUP(MIS[[#This Row],[TRADING SYMBOL]],[1]Sheet1!$D:$D,[1]Sheet1!$C:$C)</f>
        <v>160.9</v>
      </c>
      <c r="AE5552">
        <f>MIS[[#This Row],[OrderAverageTradedPrice]]*MIS[[#This Row],[OrderQuantity]]</f>
        <v>12187.5</v>
      </c>
      <c r="AF5552">
        <f>MIS[[#This Row],[LTP]]*MIS[[#This Row],[OrderQuantity]]</f>
        <v>12067.5</v>
      </c>
      <c r="AG5552">
        <f>IF(MIS[[#This Row],[OrderSide]]="SELL",MIS[[#This Row],[VALUE]]-MIS[[#This Row],[LIVE_VALUE]],MIS[[#This Row],[LIVE_VALUE]]-MIS[[#This Row],[VALUE]])</f>
        <v>120</v>
      </c>
      <c r="AH5552" t="str" cm="1">
        <f t="array" ref="AH5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2" t="str">
        <f>MIS[[#This Row],[TRADING SYMBOL]]</f>
        <v>NIFTY2552225050CE</v>
      </c>
      <c r="AJ5552" t="str">
        <f>IF(RIGHT(MIS[[#This Row],[Main/Hedge]],4)="MAIN","MAIN","HEDGE")</f>
        <v>MAIN</v>
      </c>
      <c r="AK5552" t="str" cm="1">
        <f t="array" ref="AK5552">_xlfn._xlws.FILTER(Table4[Column1],ISNUMBER(SEARCH(Table4[Column1],MIS[[#This Row],[OrderUniqueIdentifier]])),"")</f>
        <v>VWAP</v>
      </c>
    </row>
    <row r="5553" spans="1:37" x14ac:dyDescent="0.25">
      <c r="A5553" t="s">
        <v>71</v>
      </c>
      <c r="B5553" t="s">
        <v>1202</v>
      </c>
      <c r="C5553" t="s">
        <v>9778</v>
      </c>
      <c r="D5553" t="s">
        <v>72</v>
      </c>
      <c r="E5553" t="s">
        <v>2904</v>
      </c>
      <c r="F5553" t="s">
        <v>73</v>
      </c>
      <c r="G5553" t="s">
        <v>89</v>
      </c>
      <c r="H5553" t="s">
        <v>75</v>
      </c>
      <c r="I5553" t="s">
        <v>76</v>
      </c>
      <c r="J5553" t="s">
        <v>77</v>
      </c>
      <c r="K5553">
        <v>150</v>
      </c>
      <c r="L5553" t="s">
        <v>77</v>
      </c>
      <c r="M5553" t="s">
        <v>78</v>
      </c>
      <c r="N5553" t="s">
        <v>9620</v>
      </c>
      <c r="O5553" t="s">
        <v>9601</v>
      </c>
      <c r="P5553" t="s">
        <v>9597</v>
      </c>
      <c r="Q5553" t="s">
        <v>2907</v>
      </c>
      <c r="R5553" t="s">
        <v>79</v>
      </c>
      <c r="S5553" t="s">
        <v>24</v>
      </c>
      <c r="T5553" t="s">
        <v>2908</v>
      </c>
      <c r="U5553" t="s">
        <v>43</v>
      </c>
      <c r="V5553" t="s">
        <v>80</v>
      </c>
      <c r="W5553">
        <v>25050</v>
      </c>
      <c r="X5553" t="s">
        <v>81</v>
      </c>
      <c r="Y5553">
        <v>-150</v>
      </c>
      <c r="Z5553" t="s">
        <v>9602</v>
      </c>
      <c r="AA5553" t="s">
        <v>9598</v>
      </c>
      <c r="AB5553" t="s">
        <v>90</v>
      </c>
      <c r="AC5553" t="s">
        <v>171</v>
      </c>
      <c r="AD5553">
        <f>_xlfn.XLOOKUP(MIS[[#This Row],[TRADING SYMBOL]],[1]Sheet1!$D:$D,[1]Sheet1!$C:$C)</f>
        <v>160.9</v>
      </c>
      <c r="AE5553">
        <f>MIS[[#This Row],[OrderAverageTradedPrice]]*MIS[[#This Row],[OrderQuantity]]</f>
        <v>24307.5</v>
      </c>
      <c r="AF5553">
        <f>MIS[[#This Row],[LTP]]*MIS[[#This Row],[OrderQuantity]]</f>
        <v>24135</v>
      </c>
      <c r="AG5553">
        <f>IF(MIS[[#This Row],[OrderSide]]="SELL",MIS[[#This Row],[VALUE]]-MIS[[#This Row],[LIVE_VALUE]],MIS[[#This Row],[LIVE_VALUE]]-MIS[[#This Row],[VALUE]])</f>
        <v>172.5</v>
      </c>
      <c r="AH5553" t="str" cm="1">
        <f t="array" ref="AH5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3" t="str">
        <f>MIS[[#This Row],[TRADING SYMBOL]]</f>
        <v>NIFTY2552225050CE</v>
      </c>
      <c r="AJ5553" t="str">
        <f>IF(RIGHT(MIS[[#This Row],[Main/Hedge]],4)="MAIN","MAIN","HEDGE")</f>
        <v>MAIN</v>
      </c>
      <c r="AK5553" t="str" cm="1">
        <f t="array" ref="AK5553">_xlfn._xlws.FILTER(Table4[Column1],ISNUMBER(SEARCH(Table4[Column1],MIS[[#This Row],[OrderUniqueIdentifier]])),"")</f>
        <v>VWAP</v>
      </c>
    </row>
    <row r="5554" spans="1:37" x14ac:dyDescent="0.25">
      <c r="A5554" t="s">
        <v>71</v>
      </c>
      <c r="B5554" t="s">
        <v>1258</v>
      </c>
      <c r="C5554" t="s">
        <v>9694</v>
      </c>
      <c r="D5554" t="s">
        <v>72</v>
      </c>
      <c r="E5554" t="s">
        <v>2904</v>
      </c>
      <c r="F5554" t="s">
        <v>73</v>
      </c>
      <c r="G5554" t="s">
        <v>89</v>
      </c>
      <c r="H5554" t="s">
        <v>75</v>
      </c>
      <c r="I5554" t="s">
        <v>76</v>
      </c>
      <c r="J5554" t="s">
        <v>77</v>
      </c>
      <c r="K5554">
        <v>150</v>
      </c>
      <c r="L5554" t="s">
        <v>77</v>
      </c>
      <c r="M5554" t="s">
        <v>78</v>
      </c>
      <c r="N5554" t="s">
        <v>9695</v>
      </c>
      <c r="O5554" t="s">
        <v>9601</v>
      </c>
      <c r="P5554" t="s">
        <v>9597</v>
      </c>
      <c r="Q5554" t="s">
        <v>2907</v>
      </c>
      <c r="R5554" t="s">
        <v>79</v>
      </c>
      <c r="S5554" t="s">
        <v>24</v>
      </c>
      <c r="T5554" t="s">
        <v>2908</v>
      </c>
      <c r="U5554" t="s">
        <v>43</v>
      </c>
      <c r="V5554" t="s">
        <v>80</v>
      </c>
      <c r="W5554">
        <v>25050</v>
      </c>
      <c r="X5554" t="s">
        <v>81</v>
      </c>
      <c r="Y5554">
        <v>-150</v>
      </c>
      <c r="Z5554" t="s">
        <v>9602</v>
      </c>
      <c r="AA5554" t="s">
        <v>9598</v>
      </c>
      <c r="AB5554" t="s">
        <v>90</v>
      </c>
      <c r="AC5554" t="s">
        <v>171</v>
      </c>
      <c r="AD5554">
        <f>_xlfn.XLOOKUP(MIS[[#This Row],[TRADING SYMBOL]],[1]Sheet1!$D:$D,[1]Sheet1!$C:$C)</f>
        <v>160.9</v>
      </c>
      <c r="AE5554">
        <f>MIS[[#This Row],[OrderAverageTradedPrice]]*MIS[[#This Row],[OrderQuantity]]</f>
        <v>24247.5</v>
      </c>
      <c r="AF5554">
        <f>MIS[[#This Row],[LTP]]*MIS[[#This Row],[OrderQuantity]]</f>
        <v>24135</v>
      </c>
      <c r="AG5554">
        <f>IF(MIS[[#This Row],[OrderSide]]="SELL",MIS[[#This Row],[VALUE]]-MIS[[#This Row],[LIVE_VALUE]],MIS[[#This Row],[LIVE_VALUE]]-MIS[[#This Row],[VALUE]])</f>
        <v>112.5</v>
      </c>
      <c r="AH5554" t="str" cm="1">
        <f t="array" ref="AH5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4" t="str">
        <f>MIS[[#This Row],[TRADING SYMBOL]]</f>
        <v>NIFTY2552225050CE</v>
      </c>
      <c r="AJ5554" t="str">
        <f>IF(RIGHT(MIS[[#This Row],[Main/Hedge]],4)="MAIN","MAIN","HEDGE")</f>
        <v>MAIN</v>
      </c>
      <c r="AK5554" t="str" cm="1">
        <f t="array" ref="AK5554">_xlfn._xlws.FILTER(Table4[Column1],ISNUMBER(SEARCH(Table4[Column1],MIS[[#This Row],[OrderUniqueIdentifier]])),"")</f>
        <v>VWAP</v>
      </c>
    </row>
    <row r="5555" spans="1:37" x14ac:dyDescent="0.25">
      <c r="A5555" t="s">
        <v>71</v>
      </c>
      <c r="B5555" t="s">
        <v>1280</v>
      </c>
      <c r="C5555" t="s">
        <v>9699</v>
      </c>
      <c r="D5555" t="s">
        <v>72</v>
      </c>
      <c r="E5555" t="s">
        <v>2904</v>
      </c>
      <c r="F5555" t="s">
        <v>73</v>
      </c>
      <c r="G5555" t="s">
        <v>89</v>
      </c>
      <c r="H5555" t="s">
        <v>75</v>
      </c>
      <c r="I5555" t="s">
        <v>76</v>
      </c>
      <c r="J5555" t="s">
        <v>77</v>
      </c>
      <c r="K5555">
        <v>225</v>
      </c>
      <c r="L5555" t="s">
        <v>77</v>
      </c>
      <c r="M5555" t="s">
        <v>78</v>
      </c>
      <c r="N5555" t="s">
        <v>9700</v>
      </c>
      <c r="O5555" t="s">
        <v>9597</v>
      </c>
      <c r="P5555" t="s">
        <v>9597</v>
      </c>
      <c r="Q5555" t="s">
        <v>2907</v>
      </c>
      <c r="R5555" t="s">
        <v>79</v>
      </c>
      <c r="S5555" t="s">
        <v>24</v>
      </c>
      <c r="T5555" t="s">
        <v>2908</v>
      </c>
      <c r="U5555" t="s">
        <v>43</v>
      </c>
      <c r="V5555" t="s">
        <v>80</v>
      </c>
      <c r="W5555">
        <v>25050</v>
      </c>
      <c r="X5555" t="s">
        <v>81</v>
      </c>
      <c r="Y5555">
        <v>-225</v>
      </c>
      <c r="Z5555" t="s">
        <v>9598</v>
      </c>
      <c r="AA5555" t="s">
        <v>9598</v>
      </c>
      <c r="AB5555" t="s">
        <v>90</v>
      </c>
      <c r="AC5555" t="s">
        <v>171</v>
      </c>
      <c r="AD5555">
        <f>_xlfn.XLOOKUP(MIS[[#This Row],[TRADING SYMBOL]],[1]Sheet1!$D:$D,[1]Sheet1!$C:$C)</f>
        <v>160.9</v>
      </c>
      <c r="AE5555">
        <f>MIS[[#This Row],[OrderAverageTradedPrice]]*MIS[[#This Row],[OrderQuantity]]</f>
        <v>36464.999999999854</v>
      </c>
      <c r="AF5555">
        <f>MIS[[#This Row],[LTP]]*MIS[[#This Row],[OrderQuantity]]</f>
        <v>36202.5</v>
      </c>
      <c r="AG5555">
        <f>IF(MIS[[#This Row],[OrderSide]]="SELL",MIS[[#This Row],[VALUE]]-MIS[[#This Row],[LIVE_VALUE]],MIS[[#This Row],[LIVE_VALUE]]-MIS[[#This Row],[VALUE]])</f>
        <v>262.49999999985448</v>
      </c>
      <c r="AH5555" t="str" cm="1">
        <f t="array" ref="AH5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5" t="str">
        <f>MIS[[#This Row],[TRADING SYMBOL]]</f>
        <v>NIFTY2552225050CE</v>
      </c>
      <c r="AJ5555" t="str">
        <f>IF(RIGHT(MIS[[#This Row],[Main/Hedge]],4)="MAIN","MAIN","HEDGE")</f>
        <v>MAIN</v>
      </c>
      <c r="AK5555" t="str" cm="1">
        <f t="array" ref="AK5555">_xlfn._xlws.FILTER(Table4[Column1],ISNUMBER(SEARCH(Table4[Column1],MIS[[#This Row],[OrderUniqueIdentifier]])),"")</f>
        <v>VWAP</v>
      </c>
    </row>
    <row r="5556" spans="1:37" x14ac:dyDescent="0.25">
      <c r="A5556" t="s">
        <v>71</v>
      </c>
      <c r="B5556" t="s">
        <v>1302</v>
      </c>
      <c r="C5556" t="s">
        <v>9780</v>
      </c>
      <c r="D5556" t="s">
        <v>72</v>
      </c>
      <c r="E5556" t="s">
        <v>2904</v>
      </c>
      <c r="F5556" t="s">
        <v>73</v>
      </c>
      <c r="G5556" t="s">
        <v>89</v>
      </c>
      <c r="H5556" t="s">
        <v>75</v>
      </c>
      <c r="I5556" t="s">
        <v>76</v>
      </c>
      <c r="J5556" t="s">
        <v>77</v>
      </c>
      <c r="K5556">
        <v>75</v>
      </c>
      <c r="L5556" t="s">
        <v>77</v>
      </c>
      <c r="M5556" t="s">
        <v>78</v>
      </c>
      <c r="N5556" t="s">
        <v>9596</v>
      </c>
      <c r="O5556" t="s">
        <v>9597</v>
      </c>
      <c r="P5556" t="s">
        <v>9597</v>
      </c>
      <c r="Q5556" t="s">
        <v>2907</v>
      </c>
      <c r="R5556" t="s">
        <v>79</v>
      </c>
      <c r="S5556" t="s">
        <v>24</v>
      </c>
      <c r="T5556" t="s">
        <v>2908</v>
      </c>
      <c r="U5556" t="s">
        <v>43</v>
      </c>
      <c r="V5556" t="s">
        <v>80</v>
      </c>
      <c r="W5556">
        <v>25050</v>
      </c>
      <c r="X5556" t="s">
        <v>81</v>
      </c>
      <c r="Y5556">
        <v>-75</v>
      </c>
      <c r="Z5556" t="s">
        <v>9598</v>
      </c>
      <c r="AA5556" t="s">
        <v>9598</v>
      </c>
      <c r="AB5556" t="s">
        <v>90</v>
      </c>
      <c r="AC5556" t="s">
        <v>171</v>
      </c>
      <c r="AD5556">
        <f>_xlfn.XLOOKUP(MIS[[#This Row],[TRADING SYMBOL]],[1]Sheet1!$D:$D,[1]Sheet1!$C:$C)</f>
        <v>160.9</v>
      </c>
      <c r="AE5556">
        <f>MIS[[#This Row],[OrderAverageTradedPrice]]*MIS[[#This Row],[OrderQuantity]]</f>
        <v>12168.75</v>
      </c>
      <c r="AF5556">
        <f>MIS[[#This Row],[LTP]]*MIS[[#This Row],[OrderQuantity]]</f>
        <v>12067.5</v>
      </c>
      <c r="AG5556">
        <f>IF(MIS[[#This Row],[OrderSide]]="SELL",MIS[[#This Row],[VALUE]]-MIS[[#This Row],[LIVE_VALUE]],MIS[[#This Row],[LIVE_VALUE]]-MIS[[#This Row],[VALUE]])</f>
        <v>101.25</v>
      </c>
      <c r="AH5556" t="str" cm="1">
        <f t="array" ref="AH5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6" t="str">
        <f>MIS[[#This Row],[TRADING SYMBOL]]</f>
        <v>NIFTY2552225050CE</v>
      </c>
      <c r="AJ5556" t="str">
        <f>IF(RIGHT(MIS[[#This Row],[Main/Hedge]],4)="MAIN","MAIN","HEDGE")</f>
        <v>MAIN</v>
      </c>
      <c r="AK5556" t="str" cm="1">
        <f t="array" ref="AK5556">_xlfn._xlws.FILTER(Table4[Column1],ISNUMBER(SEARCH(Table4[Column1],MIS[[#This Row],[OrderUniqueIdentifier]])),"")</f>
        <v>VWAP</v>
      </c>
    </row>
    <row r="5557" spans="1:37" x14ac:dyDescent="0.25">
      <c r="A5557" t="s">
        <v>71</v>
      </c>
      <c r="B5557" t="s">
        <v>1308</v>
      </c>
      <c r="C5557" t="s">
        <v>9782</v>
      </c>
      <c r="D5557" t="s">
        <v>72</v>
      </c>
      <c r="E5557" t="s">
        <v>2904</v>
      </c>
      <c r="F5557" t="s">
        <v>73</v>
      </c>
      <c r="G5557" t="s">
        <v>89</v>
      </c>
      <c r="H5557" t="s">
        <v>75</v>
      </c>
      <c r="I5557" t="s">
        <v>76</v>
      </c>
      <c r="J5557" t="s">
        <v>77</v>
      </c>
      <c r="K5557">
        <v>450</v>
      </c>
      <c r="L5557" t="s">
        <v>77</v>
      </c>
      <c r="M5557" t="s">
        <v>78</v>
      </c>
      <c r="N5557" t="s">
        <v>9712</v>
      </c>
      <c r="O5557" t="s">
        <v>9597</v>
      </c>
      <c r="P5557" t="s">
        <v>9597</v>
      </c>
      <c r="Q5557" t="s">
        <v>2907</v>
      </c>
      <c r="R5557" t="s">
        <v>79</v>
      </c>
      <c r="S5557" t="s">
        <v>24</v>
      </c>
      <c r="T5557" t="s">
        <v>2908</v>
      </c>
      <c r="U5557" t="s">
        <v>43</v>
      </c>
      <c r="V5557" t="s">
        <v>80</v>
      </c>
      <c r="W5557">
        <v>25050</v>
      </c>
      <c r="X5557" t="s">
        <v>81</v>
      </c>
      <c r="Y5557">
        <v>-450</v>
      </c>
      <c r="Z5557" t="s">
        <v>9598</v>
      </c>
      <c r="AA5557" t="s">
        <v>9598</v>
      </c>
      <c r="AB5557" t="s">
        <v>90</v>
      </c>
      <c r="AC5557" t="s">
        <v>171</v>
      </c>
      <c r="AD5557">
        <f>_xlfn.XLOOKUP(MIS[[#This Row],[TRADING SYMBOL]],[1]Sheet1!$D:$D,[1]Sheet1!$C:$C)</f>
        <v>160.9</v>
      </c>
      <c r="AE5557">
        <f>MIS[[#This Row],[OrderAverageTradedPrice]]*MIS[[#This Row],[OrderQuantity]]</f>
        <v>72967.5</v>
      </c>
      <c r="AF5557">
        <f>MIS[[#This Row],[LTP]]*MIS[[#This Row],[OrderQuantity]]</f>
        <v>72405</v>
      </c>
      <c r="AG5557">
        <f>IF(MIS[[#This Row],[OrderSide]]="SELL",MIS[[#This Row],[VALUE]]-MIS[[#This Row],[LIVE_VALUE]],MIS[[#This Row],[LIVE_VALUE]]-MIS[[#This Row],[VALUE]])</f>
        <v>562.5</v>
      </c>
      <c r="AH5557" t="str" cm="1">
        <f t="array" ref="AH5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7" t="str">
        <f>MIS[[#This Row],[TRADING SYMBOL]]</f>
        <v>NIFTY2552225050CE</v>
      </c>
      <c r="AJ5557" t="str">
        <f>IF(RIGHT(MIS[[#This Row],[Main/Hedge]],4)="MAIN","MAIN","HEDGE")</f>
        <v>MAIN</v>
      </c>
      <c r="AK5557" t="str" cm="1">
        <f t="array" ref="AK5557">_xlfn._xlws.FILTER(Table4[Column1],ISNUMBER(SEARCH(Table4[Column1],MIS[[#This Row],[OrderUniqueIdentifier]])),"")</f>
        <v>VWAP</v>
      </c>
    </row>
    <row r="5558" spans="1:37" x14ac:dyDescent="0.25">
      <c r="A5558" t="s">
        <v>1357</v>
      </c>
      <c r="B5558" t="s">
        <v>1358</v>
      </c>
      <c r="C5558" t="s">
        <v>9705</v>
      </c>
      <c r="D5558" t="s">
        <v>72</v>
      </c>
      <c r="E5558" t="s">
        <v>2904</v>
      </c>
      <c r="F5558" t="s">
        <v>73</v>
      </c>
      <c r="G5558" t="s">
        <v>89</v>
      </c>
      <c r="H5558" t="s">
        <v>75</v>
      </c>
      <c r="I5558" t="s">
        <v>76</v>
      </c>
      <c r="J5558" t="s">
        <v>77</v>
      </c>
      <c r="K5558">
        <v>75</v>
      </c>
      <c r="L5558" t="s">
        <v>77</v>
      </c>
      <c r="M5558" t="s">
        <v>78</v>
      </c>
      <c r="N5558" t="s">
        <v>9600</v>
      </c>
      <c r="O5558" t="s">
        <v>9597</v>
      </c>
      <c r="P5558" t="s">
        <v>9597</v>
      </c>
      <c r="Q5558" t="s">
        <v>2907</v>
      </c>
      <c r="R5558" t="s">
        <v>79</v>
      </c>
      <c r="S5558" t="s">
        <v>24</v>
      </c>
      <c r="T5558" t="s">
        <v>2908</v>
      </c>
      <c r="U5558" t="s">
        <v>43</v>
      </c>
      <c r="V5558" t="s">
        <v>80</v>
      </c>
      <c r="W5558">
        <v>25050</v>
      </c>
      <c r="X5558" t="s">
        <v>81</v>
      </c>
      <c r="Y5558">
        <v>-75</v>
      </c>
      <c r="Z5558" t="s">
        <v>9598</v>
      </c>
      <c r="AA5558" t="s">
        <v>9598</v>
      </c>
      <c r="AB5558" t="s">
        <v>90</v>
      </c>
      <c r="AC5558" t="s">
        <v>171</v>
      </c>
      <c r="AD5558">
        <f>_xlfn.XLOOKUP(MIS[[#This Row],[TRADING SYMBOL]],[1]Sheet1!$D:$D,[1]Sheet1!$C:$C)</f>
        <v>160.9</v>
      </c>
      <c r="AE5558">
        <f>MIS[[#This Row],[OrderAverageTradedPrice]]*MIS[[#This Row],[OrderQuantity]]</f>
        <v>12135</v>
      </c>
      <c r="AF5558">
        <f>MIS[[#This Row],[LTP]]*MIS[[#This Row],[OrderQuantity]]</f>
        <v>12067.5</v>
      </c>
      <c r="AG5558">
        <f>IF(MIS[[#This Row],[OrderSide]]="SELL",MIS[[#This Row],[VALUE]]-MIS[[#This Row],[LIVE_VALUE]],MIS[[#This Row],[LIVE_VALUE]]-MIS[[#This Row],[VALUE]])</f>
        <v>67.5</v>
      </c>
      <c r="AH5558" t="str" cm="1">
        <f t="array" ref="AH5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8" t="str">
        <f>MIS[[#This Row],[TRADING SYMBOL]]</f>
        <v>NIFTY2552225050CE</v>
      </c>
      <c r="AJ5558" t="str">
        <f>IF(RIGHT(MIS[[#This Row],[Main/Hedge]],4)="MAIN","MAIN","HEDGE")</f>
        <v>MAIN</v>
      </c>
      <c r="AK5558" t="str" cm="1">
        <f t="array" ref="AK5558">_xlfn._xlws.FILTER(Table4[Column1],ISNUMBER(SEARCH(Table4[Column1],MIS[[#This Row],[OrderUniqueIdentifier]])),"")</f>
        <v>VWAP</v>
      </c>
    </row>
    <row r="5559" spans="1:37" x14ac:dyDescent="0.25">
      <c r="A5559" t="s">
        <v>1555</v>
      </c>
      <c r="B5559" t="s">
        <v>1556</v>
      </c>
      <c r="C5559" t="s">
        <v>9801</v>
      </c>
      <c r="D5559" t="s">
        <v>72</v>
      </c>
      <c r="E5559" t="s">
        <v>2904</v>
      </c>
      <c r="F5559" t="s">
        <v>73</v>
      </c>
      <c r="G5559" t="s">
        <v>89</v>
      </c>
      <c r="H5559" t="s">
        <v>75</v>
      </c>
      <c r="I5559" t="s">
        <v>76</v>
      </c>
      <c r="J5559" t="s">
        <v>77</v>
      </c>
      <c r="K5559">
        <v>525</v>
      </c>
      <c r="L5559" t="s">
        <v>77</v>
      </c>
      <c r="M5559" t="s">
        <v>78</v>
      </c>
      <c r="N5559" t="s">
        <v>9802</v>
      </c>
      <c r="O5559" t="s">
        <v>9597</v>
      </c>
      <c r="P5559" t="s">
        <v>9597</v>
      </c>
      <c r="Q5559" t="s">
        <v>2907</v>
      </c>
      <c r="R5559" t="s">
        <v>79</v>
      </c>
      <c r="S5559" t="s">
        <v>24</v>
      </c>
      <c r="T5559" t="s">
        <v>2908</v>
      </c>
      <c r="U5559" t="s">
        <v>43</v>
      </c>
      <c r="V5559" t="s">
        <v>80</v>
      </c>
      <c r="W5559">
        <v>25050</v>
      </c>
      <c r="X5559" t="s">
        <v>81</v>
      </c>
      <c r="Y5559">
        <v>-525</v>
      </c>
      <c r="Z5559" t="s">
        <v>9598</v>
      </c>
      <c r="AA5559" t="s">
        <v>9598</v>
      </c>
      <c r="AB5559" t="s">
        <v>90</v>
      </c>
      <c r="AC5559" t="s">
        <v>171</v>
      </c>
      <c r="AD5559">
        <f>_xlfn.XLOOKUP(MIS[[#This Row],[TRADING SYMBOL]],[1]Sheet1!$D:$D,[1]Sheet1!$C:$C)</f>
        <v>160.9</v>
      </c>
      <c r="AE5559">
        <f>MIS[[#This Row],[OrderAverageTradedPrice]]*MIS[[#This Row],[OrderQuantity]]</f>
        <v>85042.499999999854</v>
      </c>
      <c r="AF5559">
        <f>MIS[[#This Row],[LTP]]*MIS[[#This Row],[OrderQuantity]]</f>
        <v>84472.5</v>
      </c>
      <c r="AG5559">
        <f>IF(MIS[[#This Row],[OrderSide]]="SELL",MIS[[#This Row],[VALUE]]-MIS[[#This Row],[LIVE_VALUE]],MIS[[#This Row],[LIVE_VALUE]]-MIS[[#This Row],[VALUE]])</f>
        <v>569.99999999985448</v>
      </c>
      <c r="AH5559" t="str" cm="1">
        <f t="array" ref="AH5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9" t="str">
        <f>MIS[[#This Row],[TRADING SYMBOL]]</f>
        <v>NIFTY2552225050CE</v>
      </c>
      <c r="AJ5559" t="str">
        <f>IF(RIGHT(MIS[[#This Row],[Main/Hedge]],4)="MAIN","MAIN","HEDGE")</f>
        <v>MAIN</v>
      </c>
      <c r="AK5559" t="str" cm="1">
        <f t="array" ref="AK5559">_xlfn._xlws.FILTER(Table4[Column1],ISNUMBER(SEARCH(Table4[Column1],MIS[[#This Row],[OrderUniqueIdentifier]])),"")</f>
        <v>VWAP</v>
      </c>
    </row>
    <row r="5560" spans="1:37" x14ac:dyDescent="0.25">
      <c r="A5560" t="s">
        <v>1555</v>
      </c>
      <c r="B5560" t="s">
        <v>1570</v>
      </c>
      <c r="C5560" t="s">
        <v>9717</v>
      </c>
      <c r="D5560" t="s">
        <v>72</v>
      </c>
      <c r="E5560" t="s">
        <v>2904</v>
      </c>
      <c r="F5560" t="s">
        <v>73</v>
      </c>
      <c r="G5560" t="s">
        <v>89</v>
      </c>
      <c r="H5560" t="s">
        <v>75</v>
      </c>
      <c r="I5560" t="s">
        <v>76</v>
      </c>
      <c r="J5560" t="s">
        <v>77</v>
      </c>
      <c r="K5560">
        <v>375</v>
      </c>
      <c r="L5560" t="s">
        <v>77</v>
      </c>
      <c r="M5560" t="s">
        <v>78</v>
      </c>
      <c r="N5560" t="s">
        <v>9718</v>
      </c>
      <c r="O5560" t="s">
        <v>9597</v>
      </c>
      <c r="P5560" t="s">
        <v>9597</v>
      </c>
      <c r="Q5560" t="s">
        <v>2907</v>
      </c>
      <c r="R5560" t="s">
        <v>79</v>
      </c>
      <c r="S5560" t="s">
        <v>24</v>
      </c>
      <c r="T5560" t="s">
        <v>2908</v>
      </c>
      <c r="U5560" t="s">
        <v>43</v>
      </c>
      <c r="V5560" t="s">
        <v>80</v>
      </c>
      <c r="W5560">
        <v>25050</v>
      </c>
      <c r="X5560" t="s">
        <v>81</v>
      </c>
      <c r="Y5560">
        <v>-375</v>
      </c>
      <c r="Z5560" t="s">
        <v>9598</v>
      </c>
      <c r="AA5560" t="s">
        <v>9598</v>
      </c>
      <c r="AB5560" t="s">
        <v>90</v>
      </c>
      <c r="AC5560" t="s">
        <v>171</v>
      </c>
      <c r="AD5560">
        <f>_xlfn.XLOOKUP(MIS[[#This Row],[TRADING SYMBOL]],[1]Sheet1!$D:$D,[1]Sheet1!$C:$C)</f>
        <v>160.9</v>
      </c>
      <c r="AE5560">
        <f>MIS[[#This Row],[OrderAverageTradedPrice]]*MIS[[#This Row],[OrderQuantity]]</f>
        <v>60780.000000000007</v>
      </c>
      <c r="AF5560">
        <f>MIS[[#This Row],[LTP]]*MIS[[#This Row],[OrderQuantity]]</f>
        <v>60337.5</v>
      </c>
      <c r="AG5560">
        <f>IF(MIS[[#This Row],[OrderSide]]="SELL",MIS[[#This Row],[VALUE]]-MIS[[#This Row],[LIVE_VALUE]],MIS[[#This Row],[LIVE_VALUE]]-MIS[[#This Row],[VALUE]])</f>
        <v>442.50000000000728</v>
      </c>
      <c r="AH5560" t="str" cm="1">
        <f t="array" ref="AH5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0" t="str">
        <f>MIS[[#This Row],[TRADING SYMBOL]]</f>
        <v>NIFTY2552225050CE</v>
      </c>
      <c r="AJ5560" t="str">
        <f>IF(RIGHT(MIS[[#This Row],[Main/Hedge]],4)="MAIN","MAIN","HEDGE")</f>
        <v>MAIN</v>
      </c>
      <c r="AK5560" t="str" cm="1">
        <f t="array" ref="AK5560">_xlfn._xlws.FILTER(Table4[Column1],ISNUMBER(SEARCH(Table4[Column1],MIS[[#This Row],[OrderUniqueIdentifier]])),"")</f>
        <v>VWAP</v>
      </c>
    </row>
    <row r="5561" spans="1:37" x14ac:dyDescent="0.25">
      <c r="A5561" t="s">
        <v>1555</v>
      </c>
      <c r="B5561" t="s">
        <v>1597</v>
      </c>
      <c r="C5561" t="s">
        <v>9724</v>
      </c>
      <c r="D5561" t="s">
        <v>72</v>
      </c>
      <c r="E5561" t="s">
        <v>2904</v>
      </c>
      <c r="F5561" t="s">
        <v>73</v>
      </c>
      <c r="G5561" t="s">
        <v>89</v>
      </c>
      <c r="H5561" t="s">
        <v>75</v>
      </c>
      <c r="I5561" t="s">
        <v>76</v>
      </c>
      <c r="J5561" t="s">
        <v>77</v>
      </c>
      <c r="K5561">
        <v>450</v>
      </c>
      <c r="L5561" t="s">
        <v>77</v>
      </c>
      <c r="M5561" t="s">
        <v>78</v>
      </c>
      <c r="N5561" t="s">
        <v>9725</v>
      </c>
      <c r="O5561" t="s">
        <v>9597</v>
      </c>
      <c r="P5561" t="s">
        <v>9597</v>
      </c>
      <c r="Q5561" t="s">
        <v>2907</v>
      </c>
      <c r="R5561" t="s">
        <v>79</v>
      </c>
      <c r="S5561" t="s">
        <v>24</v>
      </c>
      <c r="T5561" t="s">
        <v>2908</v>
      </c>
      <c r="U5561" t="s">
        <v>43</v>
      </c>
      <c r="V5561" t="s">
        <v>80</v>
      </c>
      <c r="W5561">
        <v>25050</v>
      </c>
      <c r="X5561" t="s">
        <v>81</v>
      </c>
      <c r="Y5561">
        <v>-450</v>
      </c>
      <c r="Z5561" t="s">
        <v>9598</v>
      </c>
      <c r="AA5561" t="s">
        <v>9598</v>
      </c>
      <c r="AB5561" t="s">
        <v>90</v>
      </c>
      <c r="AC5561" t="s">
        <v>171</v>
      </c>
      <c r="AD5561">
        <f>_xlfn.XLOOKUP(MIS[[#This Row],[TRADING SYMBOL]],[1]Sheet1!$D:$D,[1]Sheet1!$C:$C)</f>
        <v>160.9</v>
      </c>
      <c r="AE5561">
        <f>MIS[[#This Row],[OrderAverageTradedPrice]]*MIS[[#This Row],[OrderQuantity]]</f>
        <v>73023.75</v>
      </c>
      <c r="AF5561">
        <f>MIS[[#This Row],[LTP]]*MIS[[#This Row],[OrderQuantity]]</f>
        <v>72405</v>
      </c>
      <c r="AG5561">
        <f>IF(MIS[[#This Row],[OrderSide]]="SELL",MIS[[#This Row],[VALUE]]-MIS[[#This Row],[LIVE_VALUE]],MIS[[#This Row],[LIVE_VALUE]]-MIS[[#This Row],[VALUE]])</f>
        <v>618.75</v>
      </c>
      <c r="AH5561" t="str" cm="1">
        <f t="array" ref="AH5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1" t="str">
        <f>MIS[[#This Row],[TRADING SYMBOL]]</f>
        <v>NIFTY2552225050CE</v>
      </c>
      <c r="AJ5561" t="str">
        <f>IF(RIGHT(MIS[[#This Row],[Main/Hedge]],4)="MAIN","MAIN","HEDGE")</f>
        <v>MAIN</v>
      </c>
      <c r="AK5561" t="str" cm="1">
        <f t="array" ref="AK5561">_xlfn._xlws.FILTER(Table4[Column1],ISNUMBER(SEARCH(Table4[Column1],MIS[[#This Row],[OrderUniqueIdentifier]])),"")</f>
        <v>VWAP</v>
      </c>
    </row>
    <row r="5562" spans="1:37" x14ac:dyDescent="0.25">
      <c r="A5562" t="s">
        <v>1555</v>
      </c>
      <c r="B5562" t="s">
        <v>1607</v>
      </c>
      <c r="C5562" t="s">
        <v>9803</v>
      </c>
      <c r="D5562" t="s">
        <v>72</v>
      </c>
      <c r="E5562" t="s">
        <v>2904</v>
      </c>
      <c r="F5562" t="s">
        <v>73</v>
      </c>
      <c r="G5562" t="s">
        <v>89</v>
      </c>
      <c r="H5562" t="s">
        <v>75</v>
      </c>
      <c r="I5562" t="s">
        <v>76</v>
      </c>
      <c r="J5562" t="s">
        <v>77</v>
      </c>
      <c r="K5562">
        <v>75</v>
      </c>
      <c r="L5562" t="s">
        <v>77</v>
      </c>
      <c r="M5562" t="s">
        <v>78</v>
      </c>
      <c r="N5562" t="s">
        <v>9769</v>
      </c>
      <c r="O5562" t="s">
        <v>9597</v>
      </c>
      <c r="P5562" t="s">
        <v>9597</v>
      </c>
      <c r="Q5562" t="s">
        <v>2907</v>
      </c>
      <c r="R5562" t="s">
        <v>79</v>
      </c>
      <c r="S5562" t="s">
        <v>24</v>
      </c>
      <c r="T5562" t="s">
        <v>2908</v>
      </c>
      <c r="U5562" t="s">
        <v>43</v>
      </c>
      <c r="V5562" t="s">
        <v>80</v>
      </c>
      <c r="W5562">
        <v>25050</v>
      </c>
      <c r="X5562" t="s">
        <v>81</v>
      </c>
      <c r="Y5562">
        <v>-75</v>
      </c>
      <c r="Z5562" t="s">
        <v>9598</v>
      </c>
      <c r="AA5562" t="s">
        <v>9598</v>
      </c>
      <c r="AB5562" t="s">
        <v>90</v>
      </c>
      <c r="AC5562" t="s">
        <v>171</v>
      </c>
      <c r="AD5562">
        <f>_xlfn.XLOOKUP(MIS[[#This Row],[TRADING SYMBOL]],[1]Sheet1!$D:$D,[1]Sheet1!$C:$C)</f>
        <v>160.9</v>
      </c>
      <c r="AE5562">
        <f>MIS[[#This Row],[OrderAverageTradedPrice]]*MIS[[#This Row],[OrderQuantity]]</f>
        <v>12187.5</v>
      </c>
      <c r="AF5562">
        <f>MIS[[#This Row],[LTP]]*MIS[[#This Row],[OrderQuantity]]</f>
        <v>12067.5</v>
      </c>
      <c r="AG5562">
        <f>IF(MIS[[#This Row],[OrderSide]]="SELL",MIS[[#This Row],[VALUE]]-MIS[[#This Row],[LIVE_VALUE]],MIS[[#This Row],[LIVE_VALUE]]-MIS[[#This Row],[VALUE]])</f>
        <v>120</v>
      </c>
      <c r="AH5562" t="str" cm="1">
        <f t="array" ref="AH5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2" t="str">
        <f>MIS[[#This Row],[TRADING SYMBOL]]</f>
        <v>NIFTY2552225050CE</v>
      </c>
      <c r="AJ5562" t="str">
        <f>IF(RIGHT(MIS[[#This Row],[Main/Hedge]],4)="MAIN","MAIN","HEDGE")</f>
        <v>MAIN</v>
      </c>
      <c r="AK5562" t="str" cm="1">
        <f t="array" ref="AK5562">_xlfn._xlws.FILTER(Table4[Column1],ISNUMBER(SEARCH(Table4[Column1],MIS[[#This Row],[OrderUniqueIdentifier]])),"")</f>
        <v>VWAP</v>
      </c>
    </row>
    <row r="5563" spans="1:37" x14ac:dyDescent="0.25">
      <c r="A5563" t="s">
        <v>1555</v>
      </c>
      <c r="B5563" t="s">
        <v>1657</v>
      </c>
      <c r="C5563" t="s">
        <v>9809</v>
      </c>
      <c r="D5563" t="s">
        <v>72</v>
      </c>
      <c r="E5563" t="s">
        <v>2904</v>
      </c>
      <c r="F5563" t="s">
        <v>73</v>
      </c>
      <c r="G5563" t="s">
        <v>89</v>
      </c>
      <c r="H5563" t="s">
        <v>75</v>
      </c>
      <c r="I5563" t="s">
        <v>76</v>
      </c>
      <c r="J5563" t="s">
        <v>77</v>
      </c>
      <c r="K5563">
        <v>825</v>
      </c>
      <c r="L5563" t="s">
        <v>77</v>
      </c>
      <c r="M5563" t="s">
        <v>78</v>
      </c>
      <c r="N5563" t="s">
        <v>9810</v>
      </c>
      <c r="O5563" t="s">
        <v>9597</v>
      </c>
      <c r="P5563" t="s">
        <v>9597</v>
      </c>
      <c r="Q5563" t="s">
        <v>2907</v>
      </c>
      <c r="R5563" t="s">
        <v>79</v>
      </c>
      <c r="S5563" t="s">
        <v>24</v>
      </c>
      <c r="T5563" t="s">
        <v>2908</v>
      </c>
      <c r="U5563" t="s">
        <v>43</v>
      </c>
      <c r="V5563" t="s">
        <v>80</v>
      </c>
      <c r="W5563">
        <v>25050</v>
      </c>
      <c r="X5563" t="s">
        <v>81</v>
      </c>
      <c r="Y5563">
        <v>-825</v>
      </c>
      <c r="Z5563" t="s">
        <v>9598</v>
      </c>
      <c r="AA5563" t="s">
        <v>9598</v>
      </c>
      <c r="AB5563" t="s">
        <v>90</v>
      </c>
      <c r="AC5563" t="s">
        <v>171</v>
      </c>
      <c r="AD5563">
        <f>_xlfn.XLOOKUP(MIS[[#This Row],[TRADING SYMBOL]],[1]Sheet1!$D:$D,[1]Sheet1!$C:$C)</f>
        <v>160.9</v>
      </c>
      <c r="AE5563">
        <f>MIS[[#This Row],[OrderAverageTradedPrice]]*MIS[[#This Row],[OrderQuantity]]</f>
        <v>133462.49999999977</v>
      </c>
      <c r="AF5563">
        <f>MIS[[#This Row],[LTP]]*MIS[[#This Row],[OrderQuantity]]</f>
        <v>132742.5</v>
      </c>
      <c r="AG5563">
        <f>IF(MIS[[#This Row],[OrderSide]]="SELL",MIS[[#This Row],[VALUE]]-MIS[[#This Row],[LIVE_VALUE]],MIS[[#This Row],[LIVE_VALUE]]-MIS[[#This Row],[VALUE]])</f>
        <v>719.99999999976717</v>
      </c>
      <c r="AH5563" t="str" cm="1">
        <f t="array" ref="AH5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3" t="str">
        <f>MIS[[#This Row],[TRADING SYMBOL]]</f>
        <v>NIFTY2552225050CE</v>
      </c>
      <c r="AJ5563" t="str">
        <f>IF(RIGHT(MIS[[#This Row],[Main/Hedge]],4)="MAIN","MAIN","HEDGE")</f>
        <v>MAIN</v>
      </c>
      <c r="AK5563" t="str" cm="1">
        <f t="array" ref="AK5563">_xlfn._xlws.FILTER(Table4[Column1],ISNUMBER(SEARCH(Table4[Column1],MIS[[#This Row],[OrderUniqueIdentifier]])),"")</f>
        <v>VWAP</v>
      </c>
    </row>
    <row r="5564" spans="1:37" x14ac:dyDescent="0.25">
      <c r="A5564" t="s">
        <v>1555</v>
      </c>
      <c r="B5564" t="s">
        <v>1681</v>
      </c>
      <c r="C5564" t="s">
        <v>9814</v>
      </c>
      <c r="D5564" t="s">
        <v>72</v>
      </c>
      <c r="E5564" t="s">
        <v>2904</v>
      </c>
      <c r="F5564" t="s">
        <v>73</v>
      </c>
      <c r="G5564" t="s">
        <v>89</v>
      </c>
      <c r="H5564" t="s">
        <v>75</v>
      </c>
      <c r="I5564" t="s">
        <v>76</v>
      </c>
      <c r="J5564" t="s">
        <v>77</v>
      </c>
      <c r="K5564">
        <v>75</v>
      </c>
      <c r="L5564" t="s">
        <v>77</v>
      </c>
      <c r="M5564" t="s">
        <v>78</v>
      </c>
      <c r="N5564" t="s">
        <v>9815</v>
      </c>
      <c r="O5564" t="s">
        <v>9597</v>
      </c>
      <c r="P5564" t="s">
        <v>9597</v>
      </c>
      <c r="Q5564" t="s">
        <v>2907</v>
      </c>
      <c r="R5564" t="s">
        <v>79</v>
      </c>
      <c r="S5564" t="s">
        <v>24</v>
      </c>
      <c r="T5564" t="s">
        <v>2908</v>
      </c>
      <c r="U5564" t="s">
        <v>43</v>
      </c>
      <c r="V5564" t="s">
        <v>80</v>
      </c>
      <c r="W5564">
        <v>25050</v>
      </c>
      <c r="X5564" t="s">
        <v>81</v>
      </c>
      <c r="Y5564">
        <v>-75</v>
      </c>
      <c r="Z5564" t="s">
        <v>9598</v>
      </c>
      <c r="AA5564" t="s">
        <v>9598</v>
      </c>
      <c r="AB5564" t="s">
        <v>90</v>
      </c>
      <c r="AC5564" t="s">
        <v>171</v>
      </c>
      <c r="AD5564">
        <f>_xlfn.XLOOKUP(MIS[[#This Row],[TRADING SYMBOL]],[1]Sheet1!$D:$D,[1]Sheet1!$C:$C)</f>
        <v>160.9</v>
      </c>
      <c r="AE5564">
        <f>MIS[[#This Row],[OrderAverageTradedPrice]]*MIS[[#This Row],[OrderQuantity]]</f>
        <v>12180</v>
      </c>
      <c r="AF5564">
        <f>MIS[[#This Row],[LTP]]*MIS[[#This Row],[OrderQuantity]]</f>
        <v>12067.5</v>
      </c>
      <c r="AG5564">
        <f>IF(MIS[[#This Row],[OrderSide]]="SELL",MIS[[#This Row],[VALUE]]-MIS[[#This Row],[LIVE_VALUE]],MIS[[#This Row],[LIVE_VALUE]]-MIS[[#This Row],[VALUE]])</f>
        <v>112.5</v>
      </c>
      <c r="AH5564" t="str" cm="1">
        <f t="array" ref="AH5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4" t="str">
        <f>MIS[[#This Row],[TRADING SYMBOL]]</f>
        <v>NIFTY2552225050CE</v>
      </c>
      <c r="AJ5564" t="str">
        <f>IF(RIGHT(MIS[[#This Row],[Main/Hedge]],4)="MAIN","MAIN","HEDGE")</f>
        <v>MAIN</v>
      </c>
      <c r="AK5564" t="str" cm="1">
        <f t="array" ref="AK5564">_xlfn._xlws.FILTER(Table4[Column1],ISNUMBER(SEARCH(Table4[Column1],MIS[[#This Row],[OrderUniqueIdentifier]])),"")</f>
        <v>VWAP</v>
      </c>
    </row>
    <row r="5565" spans="1:37" x14ac:dyDescent="0.25">
      <c r="A5565" t="s">
        <v>378</v>
      </c>
      <c r="B5565" t="s">
        <v>379</v>
      </c>
      <c r="C5565" t="s">
        <v>4244</v>
      </c>
      <c r="D5565" t="s">
        <v>72</v>
      </c>
      <c r="E5565" t="s">
        <v>2904</v>
      </c>
      <c r="F5565" t="s">
        <v>73</v>
      </c>
      <c r="G5565" t="s">
        <v>89</v>
      </c>
      <c r="H5565" t="s">
        <v>93</v>
      </c>
      <c r="I5565" t="s">
        <v>76</v>
      </c>
      <c r="J5565" t="s">
        <v>9729</v>
      </c>
      <c r="K5565">
        <v>300</v>
      </c>
      <c r="L5565" t="s">
        <v>77</v>
      </c>
      <c r="M5565" t="s">
        <v>78</v>
      </c>
      <c r="N5565" t="s">
        <v>9653</v>
      </c>
      <c r="O5565" t="s">
        <v>9624</v>
      </c>
      <c r="P5565" t="s">
        <v>9597</v>
      </c>
      <c r="Q5565" t="s">
        <v>2907</v>
      </c>
      <c r="R5565" t="s">
        <v>79</v>
      </c>
      <c r="S5565" t="s">
        <v>24</v>
      </c>
      <c r="T5565" t="s">
        <v>2908</v>
      </c>
      <c r="U5565" t="s">
        <v>43</v>
      </c>
      <c r="V5565" t="s">
        <v>80</v>
      </c>
      <c r="W5565">
        <v>25050</v>
      </c>
      <c r="X5565" t="s">
        <v>81</v>
      </c>
      <c r="Y5565">
        <v>-300</v>
      </c>
      <c r="Z5565" t="s">
        <v>9625</v>
      </c>
      <c r="AA5565" t="s">
        <v>9598</v>
      </c>
      <c r="AB5565" t="s">
        <v>90</v>
      </c>
      <c r="AC5565" t="s">
        <v>171</v>
      </c>
      <c r="AD5565">
        <f>_xlfn.XLOOKUP(MIS[[#This Row],[TRADING SYMBOL]],[1]Sheet1!$D:$D,[1]Sheet1!$C:$C)</f>
        <v>160.9</v>
      </c>
      <c r="AE5565">
        <f>MIS[[#This Row],[OrderAverageTradedPrice]]*MIS[[#This Row],[OrderQuantity]]</f>
        <v>48660</v>
      </c>
      <c r="AF5565">
        <f>MIS[[#This Row],[LTP]]*MIS[[#This Row],[OrderQuantity]]</f>
        <v>48270</v>
      </c>
      <c r="AG5565">
        <f>IF(MIS[[#This Row],[OrderSide]]="SELL",MIS[[#This Row],[VALUE]]-MIS[[#This Row],[LIVE_VALUE]],MIS[[#This Row],[LIVE_VALUE]]-MIS[[#This Row],[VALUE]])</f>
        <v>390</v>
      </c>
      <c r="AH5565" t="str" cm="1">
        <f t="array" ref="AH5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5" t="str">
        <f>MIS[[#This Row],[TRADING SYMBOL]]</f>
        <v>NIFTY2552225050CE</v>
      </c>
      <c r="AJ5565" t="str">
        <f>IF(RIGHT(MIS[[#This Row],[Main/Hedge]],4)="MAIN","MAIN","HEDGE")</f>
        <v>MAIN</v>
      </c>
      <c r="AK5565" t="str" cm="1">
        <f t="array" ref="AK5565">_xlfn._xlws.FILTER(Table4[Column1],ISNUMBER(SEARCH(Table4[Column1],MIS[[#This Row],[OrderUniqueIdentifier]])),"")</f>
        <v>VWAP</v>
      </c>
    </row>
    <row r="5566" spans="1:37" x14ac:dyDescent="0.25">
      <c r="A5566" t="s">
        <v>71</v>
      </c>
      <c r="B5566" t="s">
        <v>566</v>
      </c>
      <c r="C5566" t="s">
        <v>9603</v>
      </c>
      <c r="D5566" t="s">
        <v>72</v>
      </c>
      <c r="E5566" t="s">
        <v>2904</v>
      </c>
      <c r="F5566" t="s">
        <v>73</v>
      </c>
      <c r="G5566" t="s">
        <v>89</v>
      </c>
      <c r="H5566" t="s">
        <v>75</v>
      </c>
      <c r="I5566" t="s">
        <v>76</v>
      </c>
      <c r="J5566" t="s">
        <v>77</v>
      </c>
      <c r="K5566">
        <v>75</v>
      </c>
      <c r="L5566" t="s">
        <v>77</v>
      </c>
      <c r="M5566" t="s">
        <v>78</v>
      </c>
      <c r="N5566" t="s">
        <v>9604</v>
      </c>
      <c r="O5566" t="s">
        <v>9605</v>
      </c>
      <c r="P5566" t="s">
        <v>9605</v>
      </c>
      <c r="Q5566" t="s">
        <v>2907</v>
      </c>
      <c r="R5566" t="s">
        <v>79</v>
      </c>
      <c r="S5566" t="s">
        <v>24</v>
      </c>
      <c r="T5566" t="s">
        <v>2908</v>
      </c>
      <c r="U5566" t="s">
        <v>43</v>
      </c>
      <c r="V5566" t="s">
        <v>80</v>
      </c>
      <c r="W5566">
        <v>25050</v>
      </c>
      <c r="X5566" t="s">
        <v>81</v>
      </c>
      <c r="Y5566">
        <v>-75</v>
      </c>
      <c r="Z5566" t="s">
        <v>9606</v>
      </c>
      <c r="AA5566" t="s">
        <v>9606</v>
      </c>
      <c r="AB5566" t="s">
        <v>90</v>
      </c>
      <c r="AC5566" t="s">
        <v>171</v>
      </c>
      <c r="AD5566">
        <f>_xlfn.XLOOKUP(MIS[[#This Row],[TRADING SYMBOL]],[1]Sheet1!$D:$D,[1]Sheet1!$C:$C)</f>
        <v>160.9</v>
      </c>
      <c r="AE5566">
        <f>MIS[[#This Row],[OrderAverageTradedPrice]]*MIS[[#This Row],[OrderQuantity]]</f>
        <v>12157.5</v>
      </c>
      <c r="AF5566">
        <f>MIS[[#This Row],[LTP]]*MIS[[#This Row],[OrderQuantity]]</f>
        <v>12067.5</v>
      </c>
      <c r="AG5566">
        <f>IF(MIS[[#This Row],[OrderSide]]="SELL",MIS[[#This Row],[VALUE]]-MIS[[#This Row],[LIVE_VALUE]],MIS[[#This Row],[LIVE_VALUE]]-MIS[[#This Row],[VALUE]])</f>
        <v>90</v>
      </c>
      <c r="AH5566" t="str" cm="1">
        <f t="array" ref="AH5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6" t="str">
        <f>MIS[[#This Row],[TRADING SYMBOL]]</f>
        <v>NIFTY2552225050CE</v>
      </c>
      <c r="AJ5566" t="str">
        <f>IF(RIGHT(MIS[[#This Row],[Main/Hedge]],4)="MAIN","MAIN","HEDGE")</f>
        <v>MAIN</v>
      </c>
      <c r="AK5566" t="str" cm="1">
        <f t="array" ref="AK5566">_xlfn._xlws.FILTER(Table4[Column1],ISNUMBER(SEARCH(Table4[Column1],MIS[[#This Row],[OrderUniqueIdentifier]])),"")</f>
        <v>VWAP</v>
      </c>
    </row>
    <row r="5567" spans="1:37" x14ac:dyDescent="0.25">
      <c r="A5567" t="s">
        <v>71</v>
      </c>
      <c r="B5567" t="s">
        <v>804</v>
      </c>
      <c r="C5567" t="s">
        <v>9634</v>
      </c>
      <c r="D5567" t="s">
        <v>72</v>
      </c>
      <c r="E5567" t="s">
        <v>2904</v>
      </c>
      <c r="F5567" t="s">
        <v>73</v>
      </c>
      <c r="G5567" t="s">
        <v>89</v>
      </c>
      <c r="H5567" t="s">
        <v>75</v>
      </c>
      <c r="I5567" t="s">
        <v>76</v>
      </c>
      <c r="J5567" t="s">
        <v>77</v>
      </c>
      <c r="K5567">
        <v>75</v>
      </c>
      <c r="L5567" t="s">
        <v>77</v>
      </c>
      <c r="M5567" t="s">
        <v>78</v>
      </c>
      <c r="N5567" t="s">
        <v>9620</v>
      </c>
      <c r="O5567" t="s">
        <v>9605</v>
      </c>
      <c r="P5567" t="s">
        <v>9605</v>
      </c>
      <c r="Q5567" t="s">
        <v>2907</v>
      </c>
      <c r="R5567" t="s">
        <v>79</v>
      </c>
      <c r="S5567" t="s">
        <v>24</v>
      </c>
      <c r="T5567" t="s">
        <v>2908</v>
      </c>
      <c r="U5567" t="s">
        <v>43</v>
      </c>
      <c r="V5567" t="s">
        <v>80</v>
      </c>
      <c r="W5567">
        <v>25050</v>
      </c>
      <c r="X5567" t="s">
        <v>81</v>
      </c>
      <c r="Y5567">
        <v>-75</v>
      </c>
      <c r="Z5567" t="s">
        <v>9606</v>
      </c>
      <c r="AA5567" t="s">
        <v>9606</v>
      </c>
      <c r="AB5567" t="s">
        <v>90</v>
      </c>
      <c r="AC5567" t="s">
        <v>171</v>
      </c>
      <c r="AD5567">
        <f>_xlfn.XLOOKUP(MIS[[#This Row],[TRADING SYMBOL]],[1]Sheet1!$D:$D,[1]Sheet1!$C:$C)</f>
        <v>160.9</v>
      </c>
      <c r="AE5567">
        <f>MIS[[#This Row],[OrderAverageTradedPrice]]*MIS[[#This Row],[OrderQuantity]]</f>
        <v>12153.75</v>
      </c>
      <c r="AF5567">
        <f>MIS[[#This Row],[LTP]]*MIS[[#This Row],[OrderQuantity]]</f>
        <v>12067.5</v>
      </c>
      <c r="AG5567">
        <f>IF(MIS[[#This Row],[OrderSide]]="SELL",MIS[[#This Row],[VALUE]]-MIS[[#This Row],[LIVE_VALUE]],MIS[[#This Row],[LIVE_VALUE]]-MIS[[#This Row],[VALUE]])</f>
        <v>86.25</v>
      </c>
      <c r="AH5567" t="str" cm="1">
        <f t="array" ref="AH5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7" t="str">
        <f>MIS[[#This Row],[TRADING SYMBOL]]</f>
        <v>NIFTY2552225050CE</v>
      </c>
      <c r="AJ5567" t="str">
        <f>IF(RIGHT(MIS[[#This Row],[Main/Hedge]],4)="MAIN","MAIN","HEDGE")</f>
        <v>MAIN</v>
      </c>
      <c r="AK5567" t="str" cm="1">
        <f t="array" ref="AK5567">_xlfn._xlws.FILTER(Table4[Column1],ISNUMBER(SEARCH(Table4[Column1],MIS[[#This Row],[OrderUniqueIdentifier]])),"")</f>
        <v>VWAP</v>
      </c>
    </row>
    <row r="5568" spans="1:37" x14ac:dyDescent="0.25">
      <c r="A5568" t="s">
        <v>71</v>
      </c>
      <c r="B5568" t="s">
        <v>948</v>
      </c>
      <c r="C5568" t="s">
        <v>9652</v>
      </c>
      <c r="D5568" t="s">
        <v>72</v>
      </c>
      <c r="E5568" t="s">
        <v>2904</v>
      </c>
      <c r="F5568" t="s">
        <v>73</v>
      </c>
      <c r="G5568" t="s">
        <v>89</v>
      </c>
      <c r="H5568" t="s">
        <v>75</v>
      </c>
      <c r="I5568" t="s">
        <v>76</v>
      </c>
      <c r="J5568" t="s">
        <v>77</v>
      </c>
      <c r="K5568">
        <v>75</v>
      </c>
      <c r="L5568" t="s">
        <v>77</v>
      </c>
      <c r="M5568" t="s">
        <v>78</v>
      </c>
      <c r="N5568" t="s">
        <v>9653</v>
      </c>
      <c r="O5568" t="s">
        <v>9605</v>
      </c>
      <c r="P5568" t="s">
        <v>9605</v>
      </c>
      <c r="Q5568" t="s">
        <v>2907</v>
      </c>
      <c r="R5568" t="s">
        <v>79</v>
      </c>
      <c r="S5568" t="s">
        <v>24</v>
      </c>
      <c r="T5568" t="s">
        <v>2908</v>
      </c>
      <c r="U5568" t="s">
        <v>43</v>
      </c>
      <c r="V5568" t="s">
        <v>80</v>
      </c>
      <c r="W5568">
        <v>25050</v>
      </c>
      <c r="X5568" t="s">
        <v>81</v>
      </c>
      <c r="Y5568">
        <v>-75</v>
      </c>
      <c r="Z5568" t="s">
        <v>9606</v>
      </c>
      <c r="AA5568" t="s">
        <v>9606</v>
      </c>
      <c r="AB5568" t="s">
        <v>90</v>
      </c>
      <c r="AC5568" t="s">
        <v>171</v>
      </c>
      <c r="AD5568">
        <f>_xlfn.XLOOKUP(MIS[[#This Row],[TRADING SYMBOL]],[1]Sheet1!$D:$D,[1]Sheet1!$C:$C)</f>
        <v>160.9</v>
      </c>
      <c r="AE5568">
        <f>MIS[[#This Row],[OrderAverageTradedPrice]]*MIS[[#This Row],[OrderQuantity]]</f>
        <v>12165</v>
      </c>
      <c r="AF5568">
        <f>MIS[[#This Row],[LTP]]*MIS[[#This Row],[OrderQuantity]]</f>
        <v>12067.5</v>
      </c>
      <c r="AG5568">
        <f>IF(MIS[[#This Row],[OrderSide]]="SELL",MIS[[#This Row],[VALUE]]-MIS[[#This Row],[LIVE_VALUE]],MIS[[#This Row],[LIVE_VALUE]]-MIS[[#This Row],[VALUE]])</f>
        <v>97.5</v>
      </c>
      <c r="AH5568" t="str" cm="1">
        <f t="array" ref="AH5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8" t="str">
        <f>MIS[[#This Row],[TRADING SYMBOL]]</f>
        <v>NIFTY2552225050CE</v>
      </c>
      <c r="AJ5568" t="str">
        <f>IF(RIGHT(MIS[[#This Row],[Main/Hedge]],4)="MAIN","MAIN","HEDGE")</f>
        <v>MAIN</v>
      </c>
      <c r="AK5568" t="str" cm="1">
        <f t="array" ref="AK5568">_xlfn._xlws.FILTER(Table4[Column1],ISNUMBER(SEARCH(Table4[Column1],MIS[[#This Row],[OrderUniqueIdentifier]])),"")</f>
        <v>VWAP</v>
      </c>
    </row>
    <row r="5569" spans="1:37" x14ac:dyDescent="0.25">
      <c r="A5569" t="s">
        <v>71</v>
      </c>
      <c r="B5569" t="s">
        <v>951</v>
      </c>
      <c r="C5569" t="s">
        <v>9764</v>
      </c>
      <c r="D5569" t="s">
        <v>72</v>
      </c>
      <c r="E5569" t="s">
        <v>2904</v>
      </c>
      <c r="F5569" t="s">
        <v>73</v>
      </c>
      <c r="G5569" t="s">
        <v>89</v>
      </c>
      <c r="H5569" t="s">
        <v>75</v>
      </c>
      <c r="I5569" t="s">
        <v>76</v>
      </c>
      <c r="J5569" t="s">
        <v>77</v>
      </c>
      <c r="K5569">
        <v>150</v>
      </c>
      <c r="L5569" t="s">
        <v>77</v>
      </c>
      <c r="M5569" t="s">
        <v>78</v>
      </c>
      <c r="N5569" t="s">
        <v>9604</v>
      </c>
      <c r="O5569" t="s">
        <v>9605</v>
      </c>
      <c r="P5569" t="s">
        <v>9605</v>
      </c>
      <c r="Q5569" t="s">
        <v>2907</v>
      </c>
      <c r="R5569" t="s">
        <v>79</v>
      </c>
      <c r="S5569" t="s">
        <v>24</v>
      </c>
      <c r="T5569" t="s">
        <v>2908</v>
      </c>
      <c r="U5569" t="s">
        <v>43</v>
      </c>
      <c r="V5569" t="s">
        <v>80</v>
      </c>
      <c r="W5569">
        <v>25050</v>
      </c>
      <c r="X5569" t="s">
        <v>81</v>
      </c>
      <c r="Y5569">
        <v>-150</v>
      </c>
      <c r="Z5569" t="s">
        <v>9606</v>
      </c>
      <c r="AA5569" t="s">
        <v>9606</v>
      </c>
      <c r="AB5569" t="s">
        <v>90</v>
      </c>
      <c r="AC5569" t="s">
        <v>171</v>
      </c>
      <c r="AD5569">
        <f>_xlfn.XLOOKUP(MIS[[#This Row],[TRADING SYMBOL]],[1]Sheet1!$D:$D,[1]Sheet1!$C:$C)</f>
        <v>160.9</v>
      </c>
      <c r="AE5569">
        <f>MIS[[#This Row],[OrderAverageTradedPrice]]*MIS[[#This Row],[OrderQuantity]]</f>
        <v>24315</v>
      </c>
      <c r="AF5569">
        <f>MIS[[#This Row],[LTP]]*MIS[[#This Row],[OrderQuantity]]</f>
        <v>24135</v>
      </c>
      <c r="AG5569">
        <f>IF(MIS[[#This Row],[OrderSide]]="SELL",MIS[[#This Row],[VALUE]]-MIS[[#This Row],[LIVE_VALUE]],MIS[[#This Row],[LIVE_VALUE]]-MIS[[#This Row],[VALUE]])</f>
        <v>180</v>
      </c>
      <c r="AH5569" t="str" cm="1">
        <f t="array" ref="AH5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9" t="str">
        <f>MIS[[#This Row],[TRADING SYMBOL]]</f>
        <v>NIFTY2552225050CE</v>
      </c>
      <c r="AJ5569" t="str">
        <f>IF(RIGHT(MIS[[#This Row],[Main/Hedge]],4)="MAIN","MAIN","HEDGE")</f>
        <v>MAIN</v>
      </c>
      <c r="AK5569" t="str" cm="1">
        <f t="array" ref="AK5569">_xlfn._xlws.FILTER(Table4[Column1],ISNUMBER(SEARCH(Table4[Column1],MIS[[#This Row],[OrderUniqueIdentifier]])),"")</f>
        <v>VWAP</v>
      </c>
    </row>
    <row r="5570" spans="1:37" x14ac:dyDescent="0.25">
      <c r="A5570" t="s">
        <v>71</v>
      </c>
      <c r="B5570" t="s">
        <v>1117</v>
      </c>
      <c r="C5570" t="s">
        <v>9773</v>
      </c>
      <c r="D5570" t="s">
        <v>72</v>
      </c>
      <c r="E5570" t="s">
        <v>2904</v>
      </c>
      <c r="F5570" t="s">
        <v>73</v>
      </c>
      <c r="G5570" t="s">
        <v>89</v>
      </c>
      <c r="H5570" t="s">
        <v>75</v>
      </c>
      <c r="I5570" t="s">
        <v>76</v>
      </c>
      <c r="J5570" t="s">
        <v>77</v>
      </c>
      <c r="K5570">
        <v>75</v>
      </c>
      <c r="L5570" t="s">
        <v>77</v>
      </c>
      <c r="M5570" t="s">
        <v>78</v>
      </c>
      <c r="N5570" t="s">
        <v>9677</v>
      </c>
      <c r="O5570" t="s">
        <v>9605</v>
      </c>
      <c r="P5570" t="s">
        <v>9605</v>
      </c>
      <c r="Q5570" t="s">
        <v>2907</v>
      </c>
      <c r="R5570" t="s">
        <v>79</v>
      </c>
      <c r="S5570" t="s">
        <v>24</v>
      </c>
      <c r="T5570" t="s">
        <v>2908</v>
      </c>
      <c r="U5570" t="s">
        <v>43</v>
      </c>
      <c r="V5570" t="s">
        <v>80</v>
      </c>
      <c r="W5570">
        <v>25050</v>
      </c>
      <c r="X5570" t="s">
        <v>81</v>
      </c>
      <c r="Y5570">
        <v>-75</v>
      </c>
      <c r="Z5570" t="s">
        <v>9606</v>
      </c>
      <c r="AA5570" t="s">
        <v>9606</v>
      </c>
      <c r="AB5570" t="s">
        <v>90</v>
      </c>
      <c r="AC5570" t="s">
        <v>171</v>
      </c>
      <c r="AD5570">
        <f>_xlfn.XLOOKUP(MIS[[#This Row],[TRADING SYMBOL]],[1]Sheet1!$D:$D,[1]Sheet1!$C:$C)</f>
        <v>160.9</v>
      </c>
      <c r="AE5570">
        <f>MIS[[#This Row],[OrderAverageTradedPrice]]*MIS[[#This Row],[OrderQuantity]]</f>
        <v>12131.25</v>
      </c>
      <c r="AF5570">
        <f>MIS[[#This Row],[LTP]]*MIS[[#This Row],[OrderQuantity]]</f>
        <v>12067.5</v>
      </c>
      <c r="AG5570">
        <f>IF(MIS[[#This Row],[OrderSide]]="SELL",MIS[[#This Row],[VALUE]]-MIS[[#This Row],[LIVE_VALUE]],MIS[[#This Row],[LIVE_VALUE]]-MIS[[#This Row],[VALUE]])</f>
        <v>63.75</v>
      </c>
      <c r="AH5570" t="str" cm="1">
        <f t="array" ref="AH5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0" t="str">
        <f>MIS[[#This Row],[TRADING SYMBOL]]</f>
        <v>NIFTY2552225050CE</v>
      </c>
      <c r="AJ5570" t="str">
        <f>IF(RIGHT(MIS[[#This Row],[Main/Hedge]],4)="MAIN","MAIN","HEDGE")</f>
        <v>MAIN</v>
      </c>
      <c r="AK5570" t="str" cm="1">
        <f t="array" ref="AK5570">_xlfn._xlws.FILTER(Table4[Column1],ISNUMBER(SEARCH(Table4[Column1],MIS[[#This Row],[OrderUniqueIdentifier]])),"")</f>
        <v>VWAP</v>
      </c>
    </row>
    <row r="5571" spans="1:37" x14ac:dyDescent="0.25">
      <c r="A5571" t="s">
        <v>71</v>
      </c>
      <c r="B5571" t="s">
        <v>1124</v>
      </c>
      <c r="C5571" t="s">
        <v>9676</v>
      </c>
      <c r="D5571" t="s">
        <v>72</v>
      </c>
      <c r="E5571" t="s">
        <v>2904</v>
      </c>
      <c r="F5571" t="s">
        <v>73</v>
      </c>
      <c r="G5571" t="s">
        <v>89</v>
      </c>
      <c r="H5571" t="s">
        <v>75</v>
      </c>
      <c r="I5571" t="s">
        <v>76</v>
      </c>
      <c r="J5571" t="s">
        <v>77</v>
      </c>
      <c r="K5571">
        <v>75</v>
      </c>
      <c r="L5571" t="s">
        <v>77</v>
      </c>
      <c r="M5571" t="s">
        <v>78</v>
      </c>
      <c r="N5571" t="s">
        <v>9677</v>
      </c>
      <c r="O5571" t="s">
        <v>9605</v>
      </c>
      <c r="P5571" t="s">
        <v>9605</v>
      </c>
      <c r="Q5571" t="s">
        <v>2907</v>
      </c>
      <c r="R5571" t="s">
        <v>79</v>
      </c>
      <c r="S5571" t="s">
        <v>24</v>
      </c>
      <c r="T5571" t="s">
        <v>2908</v>
      </c>
      <c r="U5571" t="s">
        <v>43</v>
      </c>
      <c r="V5571" t="s">
        <v>80</v>
      </c>
      <c r="W5571">
        <v>25050</v>
      </c>
      <c r="X5571" t="s">
        <v>81</v>
      </c>
      <c r="Y5571">
        <v>-75</v>
      </c>
      <c r="Z5571" t="s">
        <v>9606</v>
      </c>
      <c r="AA5571" t="s">
        <v>9606</v>
      </c>
      <c r="AB5571" t="s">
        <v>90</v>
      </c>
      <c r="AC5571" t="s">
        <v>171</v>
      </c>
      <c r="AD5571">
        <f>_xlfn.XLOOKUP(MIS[[#This Row],[TRADING SYMBOL]],[1]Sheet1!$D:$D,[1]Sheet1!$C:$C)</f>
        <v>160.9</v>
      </c>
      <c r="AE5571">
        <f>MIS[[#This Row],[OrderAverageTradedPrice]]*MIS[[#This Row],[OrderQuantity]]</f>
        <v>12131.25</v>
      </c>
      <c r="AF5571">
        <f>MIS[[#This Row],[LTP]]*MIS[[#This Row],[OrderQuantity]]</f>
        <v>12067.5</v>
      </c>
      <c r="AG5571">
        <f>IF(MIS[[#This Row],[OrderSide]]="SELL",MIS[[#This Row],[VALUE]]-MIS[[#This Row],[LIVE_VALUE]],MIS[[#This Row],[LIVE_VALUE]]-MIS[[#This Row],[VALUE]])</f>
        <v>63.75</v>
      </c>
      <c r="AH5571" t="str" cm="1">
        <f t="array" ref="AH5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1" t="str">
        <f>MIS[[#This Row],[TRADING SYMBOL]]</f>
        <v>NIFTY2552225050CE</v>
      </c>
      <c r="AJ5571" t="str">
        <f>IF(RIGHT(MIS[[#This Row],[Main/Hedge]],4)="MAIN","MAIN","HEDGE")</f>
        <v>MAIN</v>
      </c>
      <c r="AK5571" t="str" cm="1">
        <f t="array" ref="AK5571">_xlfn._xlws.FILTER(Table4[Column1],ISNUMBER(SEARCH(Table4[Column1],MIS[[#This Row],[OrderUniqueIdentifier]])),"")</f>
        <v>VWAP</v>
      </c>
    </row>
    <row r="5572" spans="1:37" x14ac:dyDescent="0.25">
      <c r="A5572" t="s">
        <v>71</v>
      </c>
      <c r="B5572" t="s">
        <v>1143</v>
      </c>
      <c r="C5572" t="s">
        <v>9774</v>
      </c>
      <c r="D5572" t="s">
        <v>72</v>
      </c>
      <c r="E5572" t="s">
        <v>2904</v>
      </c>
      <c r="F5572" t="s">
        <v>73</v>
      </c>
      <c r="G5572" t="s">
        <v>89</v>
      </c>
      <c r="H5572" t="s">
        <v>75</v>
      </c>
      <c r="I5572" t="s">
        <v>76</v>
      </c>
      <c r="J5572" t="s">
        <v>77</v>
      </c>
      <c r="K5572">
        <v>150</v>
      </c>
      <c r="L5572" t="s">
        <v>77</v>
      </c>
      <c r="M5572" t="s">
        <v>78</v>
      </c>
      <c r="N5572" t="s">
        <v>9775</v>
      </c>
      <c r="O5572" t="s">
        <v>9605</v>
      </c>
      <c r="P5572" t="s">
        <v>9605</v>
      </c>
      <c r="Q5572" t="s">
        <v>2907</v>
      </c>
      <c r="R5572" t="s">
        <v>79</v>
      </c>
      <c r="S5572" t="s">
        <v>24</v>
      </c>
      <c r="T5572" t="s">
        <v>2908</v>
      </c>
      <c r="U5572" t="s">
        <v>43</v>
      </c>
      <c r="V5572" t="s">
        <v>80</v>
      </c>
      <c r="W5572">
        <v>25050</v>
      </c>
      <c r="X5572" t="s">
        <v>81</v>
      </c>
      <c r="Y5572">
        <v>-150</v>
      </c>
      <c r="Z5572" t="s">
        <v>9606</v>
      </c>
      <c r="AA5572" t="s">
        <v>9606</v>
      </c>
      <c r="AB5572" t="s">
        <v>90</v>
      </c>
      <c r="AC5572" t="s">
        <v>171</v>
      </c>
      <c r="AD5572">
        <f>_xlfn.XLOOKUP(MIS[[#This Row],[TRADING SYMBOL]],[1]Sheet1!$D:$D,[1]Sheet1!$C:$C)</f>
        <v>160.9</v>
      </c>
      <c r="AE5572">
        <f>MIS[[#This Row],[OrderAverageTradedPrice]]*MIS[[#This Row],[OrderQuantity]]</f>
        <v>24390</v>
      </c>
      <c r="AF5572">
        <f>MIS[[#This Row],[LTP]]*MIS[[#This Row],[OrderQuantity]]</f>
        <v>24135</v>
      </c>
      <c r="AG5572">
        <f>IF(MIS[[#This Row],[OrderSide]]="SELL",MIS[[#This Row],[VALUE]]-MIS[[#This Row],[LIVE_VALUE]],MIS[[#This Row],[LIVE_VALUE]]-MIS[[#This Row],[VALUE]])</f>
        <v>255</v>
      </c>
      <c r="AH5572" t="str" cm="1">
        <f t="array" ref="AH5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2" t="str">
        <f>MIS[[#This Row],[TRADING SYMBOL]]</f>
        <v>NIFTY2552225050CE</v>
      </c>
      <c r="AJ5572" t="str">
        <f>IF(RIGHT(MIS[[#This Row],[Main/Hedge]],4)="MAIN","MAIN","HEDGE")</f>
        <v>MAIN</v>
      </c>
      <c r="AK5572" t="str" cm="1">
        <f t="array" ref="AK5572">_xlfn._xlws.FILTER(Table4[Column1],ISNUMBER(SEARCH(Table4[Column1],MIS[[#This Row],[OrderUniqueIdentifier]])),"")</f>
        <v>VWAP</v>
      </c>
    </row>
    <row r="5573" spans="1:37" x14ac:dyDescent="0.25">
      <c r="A5573" t="s">
        <v>71</v>
      </c>
      <c r="B5573" t="s">
        <v>1305</v>
      </c>
      <c r="C5573" t="s">
        <v>9781</v>
      </c>
      <c r="D5573" t="s">
        <v>72</v>
      </c>
      <c r="E5573" t="s">
        <v>2904</v>
      </c>
      <c r="F5573" t="s">
        <v>73</v>
      </c>
      <c r="G5573" t="s">
        <v>89</v>
      </c>
      <c r="H5573" t="s">
        <v>75</v>
      </c>
      <c r="I5573" t="s">
        <v>76</v>
      </c>
      <c r="J5573" t="s">
        <v>77</v>
      </c>
      <c r="K5573">
        <v>150</v>
      </c>
      <c r="L5573" t="s">
        <v>77</v>
      </c>
      <c r="M5573" t="s">
        <v>78</v>
      </c>
      <c r="N5573" t="s">
        <v>9620</v>
      </c>
      <c r="O5573" t="s">
        <v>9605</v>
      </c>
      <c r="P5573" t="s">
        <v>9605</v>
      </c>
      <c r="Q5573" t="s">
        <v>2907</v>
      </c>
      <c r="R5573" t="s">
        <v>79</v>
      </c>
      <c r="S5573" t="s">
        <v>24</v>
      </c>
      <c r="T5573" t="s">
        <v>2908</v>
      </c>
      <c r="U5573" t="s">
        <v>43</v>
      </c>
      <c r="V5573" t="s">
        <v>80</v>
      </c>
      <c r="W5573">
        <v>25050</v>
      </c>
      <c r="X5573" t="s">
        <v>81</v>
      </c>
      <c r="Y5573">
        <v>-150</v>
      </c>
      <c r="Z5573" t="s">
        <v>9606</v>
      </c>
      <c r="AA5573" t="s">
        <v>9606</v>
      </c>
      <c r="AB5573" t="s">
        <v>90</v>
      </c>
      <c r="AC5573" t="s">
        <v>171</v>
      </c>
      <c r="AD5573">
        <f>_xlfn.XLOOKUP(MIS[[#This Row],[TRADING SYMBOL]],[1]Sheet1!$D:$D,[1]Sheet1!$C:$C)</f>
        <v>160.9</v>
      </c>
      <c r="AE5573">
        <f>MIS[[#This Row],[OrderAverageTradedPrice]]*MIS[[#This Row],[OrderQuantity]]</f>
        <v>24307.5</v>
      </c>
      <c r="AF5573">
        <f>MIS[[#This Row],[LTP]]*MIS[[#This Row],[OrderQuantity]]</f>
        <v>24135</v>
      </c>
      <c r="AG5573">
        <f>IF(MIS[[#This Row],[OrderSide]]="SELL",MIS[[#This Row],[VALUE]]-MIS[[#This Row],[LIVE_VALUE]],MIS[[#This Row],[LIVE_VALUE]]-MIS[[#This Row],[VALUE]])</f>
        <v>172.5</v>
      </c>
      <c r="AH5573" t="str" cm="1">
        <f t="array" ref="AH5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3" t="str">
        <f>MIS[[#This Row],[TRADING SYMBOL]]</f>
        <v>NIFTY2552225050CE</v>
      </c>
      <c r="AJ5573" t="str">
        <f>IF(RIGHT(MIS[[#This Row],[Main/Hedge]],4)="MAIN","MAIN","HEDGE")</f>
        <v>MAIN</v>
      </c>
      <c r="AK5573" t="str" cm="1">
        <f t="array" ref="AK5573">_xlfn._xlws.FILTER(Table4[Column1],ISNUMBER(SEARCH(Table4[Column1],MIS[[#This Row],[OrderUniqueIdentifier]])),"")</f>
        <v>VWAP</v>
      </c>
    </row>
    <row r="5574" spans="1:37" x14ac:dyDescent="0.25">
      <c r="A5574" t="s">
        <v>179</v>
      </c>
      <c r="B5574" t="s">
        <v>1488</v>
      </c>
      <c r="C5574" t="s">
        <v>9709</v>
      </c>
      <c r="D5574" t="s">
        <v>72</v>
      </c>
      <c r="E5574" t="s">
        <v>2904</v>
      </c>
      <c r="F5574" t="s">
        <v>73</v>
      </c>
      <c r="G5574" t="s">
        <v>89</v>
      </c>
      <c r="H5574" t="s">
        <v>75</v>
      </c>
      <c r="I5574" t="s">
        <v>76</v>
      </c>
      <c r="J5574" t="s">
        <v>77</v>
      </c>
      <c r="K5574">
        <v>75</v>
      </c>
      <c r="L5574" t="s">
        <v>77</v>
      </c>
      <c r="M5574" t="s">
        <v>78</v>
      </c>
      <c r="N5574" t="s">
        <v>9710</v>
      </c>
      <c r="O5574" t="s">
        <v>9605</v>
      </c>
      <c r="P5574" t="s">
        <v>9605</v>
      </c>
      <c r="Q5574" t="s">
        <v>2907</v>
      </c>
      <c r="R5574" t="s">
        <v>79</v>
      </c>
      <c r="S5574" t="s">
        <v>24</v>
      </c>
      <c r="T5574" t="s">
        <v>2908</v>
      </c>
      <c r="U5574" t="s">
        <v>43</v>
      </c>
      <c r="V5574" t="s">
        <v>80</v>
      </c>
      <c r="W5574">
        <v>25050</v>
      </c>
      <c r="X5574" t="s">
        <v>81</v>
      </c>
      <c r="Y5574">
        <v>-75</v>
      </c>
      <c r="Z5574" t="s">
        <v>9606</v>
      </c>
      <c r="AA5574" t="s">
        <v>9606</v>
      </c>
      <c r="AB5574" t="s">
        <v>90</v>
      </c>
      <c r="AC5574" t="s">
        <v>171</v>
      </c>
      <c r="AD5574">
        <f>_xlfn.XLOOKUP(MIS[[#This Row],[TRADING SYMBOL]],[1]Sheet1!$D:$D,[1]Sheet1!$C:$C)</f>
        <v>160.9</v>
      </c>
      <c r="AE5574">
        <f>MIS[[#This Row],[OrderAverageTradedPrice]]*MIS[[#This Row],[OrderQuantity]]</f>
        <v>12146.25</v>
      </c>
      <c r="AF5574">
        <f>MIS[[#This Row],[LTP]]*MIS[[#This Row],[OrderQuantity]]</f>
        <v>12067.5</v>
      </c>
      <c r="AG5574">
        <f>IF(MIS[[#This Row],[OrderSide]]="SELL",MIS[[#This Row],[VALUE]]-MIS[[#This Row],[LIVE_VALUE]],MIS[[#This Row],[LIVE_VALUE]]-MIS[[#This Row],[VALUE]])</f>
        <v>78.75</v>
      </c>
      <c r="AH5574" t="str" cm="1">
        <f t="array" ref="AH5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4" t="str">
        <f>MIS[[#This Row],[TRADING SYMBOL]]</f>
        <v>NIFTY2552225050CE</v>
      </c>
      <c r="AJ5574" t="str">
        <f>IF(RIGHT(MIS[[#This Row],[Main/Hedge]],4)="MAIN","MAIN","HEDGE")</f>
        <v>MAIN</v>
      </c>
      <c r="AK5574" t="str" cm="1">
        <f t="array" ref="AK5574">_xlfn._xlws.FILTER(Table4[Column1],ISNUMBER(SEARCH(Table4[Column1],MIS[[#This Row],[OrderUniqueIdentifier]])),"")</f>
        <v>VWAP</v>
      </c>
    </row>
    <row r="5575" spans="1:37" x14ac:dyDescent="0.25">
      <c r="A5575" t="s">
        <v>179</v>
      </c>
      <c r="B5575" t="s">
        <v>229</v>
      </c>
      <c r="C5575" t="s">
        <v>9711</v>
      </c>
      <c r="D5575" t="s">
        <v>72</v>
      </c>
      <c r="E5575" t="s">
        <v>2904</v>
      </c>
      <c r="F5575" t="s">
        <v>73</v>
      </c>
      <c r="G5575" t="s">
        <v>89</v>
      </c>
      <c r="H5575" t="s">
        <v>75</v>
      </c>
      <c r="I5575" t="s">
        <v>76</v>
      </c>
      <c r="J5575" t="s">
        <v>77</v>
      </c>
      <c r="K5575">
        <v>600</v>
      </c>
      <c r="L5575" t="s">
        <v>77</v>
      </c>
      <c r="M5575" t="s">
        <v>78</v>
      </c>
      <c r="N5575" t="s">
        <v>9712</v>
      </c>
      <c r="O5575" t="s">
        <v>9605</v>
      </c>
      <c r="P5575" t="s">
        <v>9605</v>
      </c>
      <c r="Q5575" t="s">
        <v>2907</v>
      </c>
      <c r="R5575" t="s">
        <v>79</v>
      </c>
      <c r="S5575" t="s">
        <v>24</v>
      </c>
      <c r="T5575" t="s">
        <v>2908</v>
      </c>
      <c r="U5575" t="s">
        <v>43</v>
      </c>
      <c r="V5575" t="s">
        <v>80</v>
      </c>
      <c r="W5575">
        <v>25050</v>
      </c>
      <c r="X5575" t="s">
        <v>81</v>
      </c>
      <c r="Y5575">
        <v>-600</v>
      </c>
      <c r="Z5575" t="s">
        <v>9606</v>
      </c>
      <c r="AA5575" t="s">
        <v>9606</v>
      </c>
      <c r="AB5575" t="s">
        <v>90</v>
      </c>
      <c r="AC5575" t="s">
        <v>171</v>
      </c>
      <c r="AD5575">
        <f>_xlfn.XLOOKUP(MIS[[#This Row],[TRADING SYMBOL]],[1]Sheet1!$D:$D,[1]Sheet1!$C:$C)</f>
        <v>160.9</v>
      </c>
      <c r="AE5575">
        <f>MIS[[#This Row],[OrderAverageTradedPrice]]*MIS[[#This Row],[OrderQuantity]]</f>
        <v>97290</v>
      </c>
      <c r="AF5575">
        <f>MIS[[#This Row],[LTP]]*MIS[[#This Row],[OrderQuantity]]</f>
        <v>96540</v>
      </c>
      <c r="AG5575">
        <f>IF(MIS[[#This Row],[OrderSide]]="SELL",MIS[[#This Row],[VALUE]]-MIS[[#This Row],[LIVE_VALUE]],MIS[[#This Row],[LIVE_VALUE]]-MIS[[#This Row],[VALUE]])</f>
        <v>750</v>
      </c>
      <c r="AH5575" t="str" cm="1">
        <f t="array" ref="AH5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5" t="str">
        <f>MIS[[#This Row],[TRADING SYMBOL]]</f>
        <v>NIFTY2552225050CE</v>
      </c>
      <c r="AJ5575" t="str">
        <f>IF(RIGHT(MIS[[#This Row],[Main/Hedge]],4)="MAIN","MAIN","HEDGE")</f>
        <v>MAIN</v>
      </c>
      <c r="AK5575" t="str" cm="1">
        <f t="array" ref="AK5575">_xlfn._xlws.FILTER(Table4[Column1],ISNUMBER(SEARCH(Table4[Column1],MIS[[#This Row],[OrderUniqueIdentifier]])),"")</f>
        <v>VWAP</v>
      </c>
    </row>
    <row r="5576" spans="1:37" x14ac:dyDescent="0.25">
      <c r="A5576" t="s">
        <v>1555</v>
      </c>
      <c r="B5576" t="s">
        <v>1623</v>
      </c>
      <c r="C5576" t="s">
        <v>9728</v>
      </c>
      <c r="D5576" t="s">
        <v>72</v>
      </c>
      <c r="E5576" t="s">
        <v>2904</v>
      </c>
      <c r="F5576" t="s">
        <v>73</v>
      </c>
      <c r="G5576" t="s">
        <v>89</v>
      </c>
      <c r="H5576" t="s">
        <v>75</v>
      </c>
      <c r="I5576" t="s">
        <v>76</v>
      </c>
      <c r="J5576" t="s">
        <v>77</v>
      </c>
      <c r="K5576">
        <v>150</v>
      </c>
      <c r="L5576" t="s">
        <v>77</v>
      </c>
      <c r="M5576" t="s">
        <v>78</v>
      </c>
      <c r="N5576" t="s">
        <v>9604</v>
      </c>
      <c r="O5576" t="s">
        <v>9605</v>
      </c>
      <c r="P5576" t="s">
        <v>9605</v>
      </c>
      <c r="Q5576" t="s">
        <v>2907</v>
      </c>
      <c r="R5576" t="s">
        <v>79</v>
      </c>
      <c r="S5576" t="s">
        <v>24</v>
      </c>
      <c r="T5576" t="s">
        <v>2908</v>
      </c>
      <c r="U5576" t="s">
        <v>43</v>
      </c>
      <c r="V5576" t="s">
        <v>80</v>
      </c>
      <c r="W5576">
        <v>25050</v>
      </c>
      <c r="X5576" t="s">
        <v>81</v>
      </c>
      <c r="Y5576">
        <v>-150</v>
      </c>
      <c r="Z5576" t="s">
        <v>9606</v>
      </c>
      <c r="AA5576" t="s">
        <v>9606</v>
      </c>
      <c r="AB5576" t="s">
        <v>90</v>
      </c>
      <c r="AC5576" t="s">
        <v>171</v>
      </c>
      <c r="AD5576">
        <f>_xlfn.XLOOKUP(MIS[[#This Row],[TRADING SYMBOL]],[1]Sheet1!$D:$D,[1]Sheet1!$C:$C)</f>
        <v>160.9</v>
      </c>
      <c r="AE5576">
        <f>MIS[[#This Row],[OrderAverageTradedPrice]]*MIS[[#This Row],[OrderQuantity]]</f>
        <v>24315</v>
      </c>
      <c r="AF5576">
        <f>MIS[[#This Row],[LTP]]*MIS[[#This Row],[OrderQuantity]]</f>
        <v>24135</v>
      </c>
      <c r="AG5576">
        <f>IF(MIS[[#This Row],[OrderSide]]="SELL",MIS[[#This Row],[VALUE]]-MIS[[#This Row],[LIVE_VALUE]],MIS[[#This Row],[LIVE_VALUE]]-MIS[[#This Row],[VALUE]])</f>
        <v>180</v>
      </c>
      <c r="AH5576" t="str" cm="1">
        <f t="array" ref="AH5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6" t="str">
        <f>MIS[[#This Row],[TRADING SYMBOL]]</f>
        <v>NIFTY2552225050CE</v>
      </c>
      <c r="AJ5576" t="str">
        <f>IF(RIGHT(MIS[[#This Row],[Main/Hedge]],4)="MAIN","MAIN","HEDGE")</f>
        <v>MAIN</v>
      </c>
      <c r="AK5576" t="str" cm="1">
        <f t="array" ref="AK5576">_xlfn._xlws.FILTER(Table4[Column1],ISNUMBER(SEARCH(Table4[Column1],MIS[[#This Row],[OrderUniqueIdentifier]])),"")</f>
        <v>VWAP</v>
      </c>
    </row>
    <row r="5577" spans="1:37" x14ac:dyDescent="0.25">
      <c r="A5577" t="s">
        <v>1555</v>
      </c>
      <c r="B5577" t="s">
        <v>1665</v>
      </c>
      <c r="C5577" t="s">
        <v>9811</v>
      </c>
      <c r="D5577" t="s">
        <v>72</v>
      </c>
      <c r="E5577" t="s">
        <v>2904</v>
      </c>
      <c r="F5577" t="s">
        <v>73</v>
      </c>
      <c r="G5577" t="s">
        <v>89</v>
      </c>
      <c r="H5577" t="s">
        <v>75</v>
      </c>
      <c r="I5577" t="s">
        <v>76</v>
      </c>
      <c r="J5577" t="s">
        <v>77</v>
      </c>
      <c r="K5577">
        <v>150</v>
      </c>
      <c r="L5577" t="s">
        <v>77</v>
      </c>
      <c r="M5577" t="s">
        <v>78</v>
      </c>
      <c r="N5577" t="s">
        <v>9677</v>
      </c>
      <c r="O5577" t="s">
        <v>9605</v>
      </c>
      <c r="P5577" t="s">
        <v>9605</v>
      </c>
      <c r="Q5577" t="s">
        <v>2907</v>
      </c>
      <c r="R5577" t="s">
        <v>79</v>
      </c>
      <c r="S5577" t="s">
        <v>24</v>
      </c>
      <c r="T5577" t="s">
        <v>2908</v>
      </c>
      <c r="U5577" t="s">
        <v>43</v>
      </c>
      <c r="V5577" t="s">
        <v>80</v>
      </c>
      <c r="W5577">
        <v>25050</v>
      </c>
      <c r="X5577" t="s">
        <v>81</v>
      </c>
      <c r="Y5577">
        <v>-150</v>
      </c>
      <c r="Z5577" t="s">
        <v>9606</v>
      </c>
      <c r="AA5577" t="s">
        <v>9606</v>
      </c>
      <c r="AB5577" t="s">
        <v>90</v>
      </c>
      <c r="AC5577" t="s">
        <v>171</v>
      </c>
      <c r="AD5577">
        <f>_xlfn.XLOOKUP(MIS[[#This Row],[TRADING SYMBOL]],[1]Sheet1!$D:$D,[1]Sheet1!$C:$C)</f>
        <v>160.9</v>
      </c>
      <c r="AE5577">
        <f>MIS[[#This Row],[OrderAverageTradedPrice]]*MIS[[#This Row],[OrderQuantity]]</f>
        <v>24262.5</v>
      </c>
      <c r="AF5577">
        <f>MIS[[#This Row],[LTP]]*MIS[[#This Row],[OrderQuantity]]</f>
        <v>24135</v>
      </c>
      <c r="AG5577">
        <f>IF(MIS[[#This Row],[OrderSide]]="SELL",MIS[[#This Row],[VALUE]]-MIS[[#This Row],[LIVE_VALUE]],MIS[[#This Row],[LIVE_VALUE]]-MIS[[#This Row],[VALUE]])</f>
        <v>127.5</v>
      </c>
      <c r="AH5577" t="str" cm="1">
        <f t="array" ref="AH5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7" t="str">
        <f>MIS[[#This Row],[TRADING SYMBOL]]</f>
        <v>NIFTY2552225050CE</v>
      </c>
      <c r="AJ5577" t="str">
        <f>IF(RIGHT(MIS[[#This Row],[Main/Hedge]],4)="MAIN","MAIN","HEDGE")</f>
        <v>MAIN</v>
      </c>
      <c r="AK5577" t="str" cm="1">
        <f t="array" ref="AK5577">_xlfn._xlws.FILTER(Table4[Column1],ISNUMBER(SEARCH(Table4[Column1],MIS[[#This Row],[OrderUniqueIdentifier]])),"")</f>
        <v>VWAP</v>
      </c>
    </row>
    <row r="5578" spans="1:37" x14ac:dyDescent="0.25">
      <c r="A5578" t="s">
        <v>1555</v>
      </c>
      <c r="B5578" t="s">
        <v>1673</v>
      </c>
      <c r="C5578" t="s">
        <v>9812</v>
      </c>
      <c r="D5578" t="s">
        <v>72</v>
      </c>
      <c r="E5578" t="s">
        <v>2904</v>
      </c>
      <c r="F5578" t="s">
        <v>73</v>
      </c>
      <c r="G5578" t="s">
        <v>89</v>
      </c>
      <c r="H5578" t="s">
        <v>75</v>
      </c>
      <c r="I5578" t="s">
        <v>76</v>
      </c>
      <c r="J5578" t="s">
        <v>77</v>
      </c>
      <c r="K5578">
        <v>75</v>
      </c>
      <c r="L5578" t="s">
        <v>77</v>
      </c>
      <c r="M5578" t="s">
        <v>78</v>
      </c>
      <c r="N5578" t="s">
        <v>9813</v>
      </c>
      <c r="O5578" t="s">
        <v>9605</v>
      </c>
      <c r="P5578" t="s">
        <v>9605</v>
      </c>
      <c r="Q5578" t="s">
        <v>2907</v>
      </c>
      <c r="R5578" t="s">
        <v>79</v>
      </c>
      <c r="S5578" t="s">
        <v>24</v>
      </c>
      <c r="T5578" t="s">
        <v>2908</v>
      </c>
      <c r="U5578" t="s">
        <v>43</v>
      </c>
      <c r="V5578" t="s">
        <v>80</v>
      </c>
      <c r="W5578">
        <v>25050</v>
      </c>
      <c r="X5578" t="s">
        <v>81</v>
      </c>
      <c r="Y5578">
        <v>-75</v>
      </c>
      <c r="Z5578" t="s">
        <v>9606</v>
      </c>
      <c r="AA5578" t="s">
        <v>9606</v>
      </c>
      <c r="AB5578" t="s">
        <v>90</v>
      </c>
      <c r="AC5578" t="s">
        <v>171</v>
      </c>
      <c r="AD5578">
        <f>_xlfn.XLOOKUP(MIS[[#This Row],[TRADING SYMBOL]],[1]Sheet1!$D:$D,[1]Sheet1!$C:$C)</f>
        <v>160.9</v>
      </c>
      <c r="AE5578">
        <f>MIS[[#This Row],[OrderAverageTradedPrice]]*MIS[[#This Row],[OrderQuantity]]</f>
        <v>12142.5</v>
      </c>
      <c r="AF5578">
        <f>MIS[[#This Row],[LTP]]*MIS[[#This Row],[OrderQuantity]]</f>
        <v>12067.5</v>
      </c>
      <c r="AG5578">
        <f>IF(MIS[[#This Row],[OrderSide]]="SELL",MIS[[#This Row],[VALUE]]-MIS[[#This Row],[LIVE_VALUE]],MIS[[#This Row],[LIVE_VALUE]]-MIS[[#This Row],[VALUE]])</f>
        <v>75</v>
      </c>
      <c r="AH5578" t="str" cm="1">
        <f t="array" ref="AH5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8" t="str">
        <f>MIS[[#This Row],[TRADING SYMBOL]]</f>
        <v>NIFTY2552225050CE</v>
      </c>
      <c r="AJ5578" t="str">
        <f>IF(RIGHT(MIS[[#This Row],[Main/Hedge]],4)="MAIN","MAIN","HEDGE")</f>
        <v>MAIN</v>
      </c>
      <c r="AK5578" t="str" cm="1">
        <f t="array" ref="AK5578">_xlfn._xlws.FILTER(Table4[Column1],ISNUMBER(SEARCH(Table4[Column1],MIS[[#This Row],[OrderUniqueIdentifier]])),"")</f>
        <v>VWAP</v>
      </c>
    </row>
    <row r="5579" spans="1:37" x14ac:dyDescent="0.25">
      <c r="A5579" t="s">
        <v>1555</v>
      </c>
      <c r="B5579" t="s">
        <v>1684</v>
      </c>
      <c r="C5579" t="s">
        <v>9816</v>
      </c>
      <c r="D5579" t="s">
        <v>72</v>
      </c>
      <c r="E5579" t="s">
        <v>2904</v>
      </c>
      <c r="F5579" t="s">
        <v>73</v>
      </c>
      <c r="G5579" t="s">
        <v>89</v>
      </c>
      <c r="H5579" t="s">
        <v>75</v>
      </c>
      <c r="I5579" t="s">
        <v>76</v>
      </c>
      <c r="J5579" t="s">
        <v>77</v>
      </c>
      <c r="K5579">
        <v>750</v>
      </c>
      <c r="L5579" t="s">
        <v>77</v>
      </c>
      <c r="M5579" t="s">
        <v>78</v>
      </c>
      <c r="N5579" t="s">
        <v>9817</v>
      </c>
      <c r="O5579" t="s">
        <v>9605</v>
      </c>
      <c r="P5579" t="s">
        <v>9605</v>
      </c>
      <c r="Q5579" t="s">
        <v>2907</v>
      </c>
      <c r="R5579" t="s">
        <v>79</v>
      </c>
      <c r="S5579" t="s">
        <v>24</v>
      </c>
      <c r="T5579" t="s">
        <v>2908</v>
      </c>
      <c r="U5579" t="s">
        <v>43</v>
      </c>
      <c r="V5579" t="s">
        <v>80</v>
      </c>
      <c r="W5579">
        <v>25050</v>
      </c>
      <c r="X5579" t="s">
        <v>81</v>
      </c>
      <c r="Y5579">
        <v>-750</v>
      </c>
      <c r="Z5579" t="s">
        <v>9606</v>
      </c>
      <c r="AA5579" t="s">
        <v>9606</v>
      </c>
      <c r="AB5579" t="s">
        <v>90</v>
      </c>
      <c r="AC5579" t="s">
        <v>171</v>
      </c>
      <c r="AD5579">
        <f>_xlfn.XLOOKUP(MIS[[#This Row],[TRADING SYMBOL]],[1]Sheet1!$D:$D,[1]Sheet1!$C:$C)</f>
        <v>160.9</v>
      </c>
      <c r="AE5579">
        <f>MIS[[#This Row],[OrderAverageTradedPrice]]*MIS[[#This Row],[OrderQuantity]]</f>
        <v>121398.75</v>
      </c>
      <c r="AF5579">
        <f>MIS[[#This Row],[LTP]]*MIS[[#This Row],[OrderQuantity]]</f>
        <v>120675</v>
      </c>
      <c r="AG5579">
        <f>IF(MIS[[#This Row],[OrderSide]]="SELL",MIS[[#This Row],[VALUE]]-MIS[[#This Row],[LIVE_VALUE]],MIS[[#This Row],[LIVE_VALUE]]-MIS[[#This Row],[VALUE]])</f>
        <v>723.75</v>
      </c>
      <c r="AH5579" t="str" cm="1">
        <f t="array" ref="AH5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9" t="str">
        <f>MIS[[#This Row],[TRADING SYMBOL]]</f>
        <v>NIFTY2552225050CE</v>
      </c>
      <c r="AJ5579" t="str">
        <f>IF(RIGHT(MIS[[#This Row],[Main/Hedge]],4)="MAIN","MAIN","HEDGE")</f>
        <v>MAIN</v>
      </c>
      <c r="AK5579" t="str" cm="1">
        <f t="array" ref="AK5579">_xlfn._xlws.FILTER(Table4[Column1],ISNUMBER(SEARCH(Table4[Column1],MIS[[#This Row],[OrderUniqueIdentifier]])),"")</f>
        <v>VWAP</v>
      </c>
    </row>
    <row r="5580" spans="1:37" x14ac:dyDescent="0.25">
      <c r="A5580" t="s">
        <v>1702</v>
      </c>
      <c r="B5580" t="s">
        <v>1703</v>
      </c>
      <c r="C5580" t="s">
        <v>9730</v>
      </c>
      <c r="D5580" t="s">
        <v>72</v>
      </c>
      <c r="E5580" t="s">
        <v>2904</v>
      </c>
      <c r="F5580" t="s">
        <v>73</v>
      </c>
      <c r="G5580" t="s">
        <v>89</v>
      </c>
      <c r="H5580" t="s">
        <v>75</v>
      </c>
      <c r="I5580" t="s">
        <v>76</v>
      </c>
      <c r="J5580" t="s">
        <v>77</v>
      </c>
      <c r="K5580">
        <v>1275</v>
      </c>
      <c r="L5580" t="s">
        <v>77</v>
      </c>
      <c r="M5580" t="s">
        <v>78</v>
      </c>
      <c r="N5580" t="s">
        <v>9731</v>
      </c>
      <c r="O5580" t="s">
        <v>9605</v>
      </c>
      <c r="P5580" t="s">
        <v>9605</v>
      </c>
      <c r="Q5580" t="s">
        <v>2907</v>
      </c>
      <c r="R5580" t="s">
        <v>79</v>
      </c>
      <c r="S5580" t="s">
        <v>24</v>
      </c>
      <c r="T5580" t="s">
        <v>2908</v>
      </c>
      <c r="U5580" t="s">
        <v>43</v>
      </c>
      <c r="V5580" t="s">
        <v>80</v>
      </c>
      <c r="W5580">
        <v>25050</v>
      </c>
      <c r="X5580" t="s">
        <v>81</v>
      </c>
      <c r="Y5580">
        <v>-1275</v>
      </c>
      <c r="Z5580" t="s">
        <v>9606</v>
      </c>
      <c r="AA5580" t="s">
        <v>9606</v>
      </c>
      <c r="AB5580" t="s">
        <v>90</v>
      </c>
      <c r="AC5580" t="s">
        <v>171</v>
      </c>
      <c r="AD5580">
        <f>_xlfn.XLOOKUP(MIS[[#This Row],[TRADING SYMBOL]],[1]Sheet1!$D:$D,[1]Sheet1!$C:$C)</f>
        <v>160.9</v>
      </c>
      <c r="AE5580">
        <f>MIS[[#This Row],[OrderAverageTradedPrice]]*MIS[[#This Row],[OrderQuantity]]</f>
        <v>206519.99999999962</v>
      </c>
      <c r="AF5580">
        <f>MIS[[#This Row],[LTP]]*MIS[[#This Row],[OrderQuantity]]</f>
        <v>205147.5</v>
      </c>
      <c r="AG5580">
        <f>IF(MIS[[#This Row],[OrderSide]]="SELL",MIS[[#This Row],[VALUE]]-MIS[[#This Row],[LIVE_VALUE]],MIS[[#This Row],[LIVE_VALUE]]-MIS[[#This Row],[VALUE]])</f>
        <v>1372.4999999996217</v>
      </c>
      <c r="AH5580" t="str" cm="1">
        <f t="array" ref="AH5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0" t="str">
        <f>MIS[[#This Row],[TRADING SYMBOL]]</f>
        <v>NIFTY2552225050CE</v>
      </c>
      <c r="AJ5580" t="str">
        <f>IF(RIGHT(MIS[[#This Row],[Main/Hedge]],4)="MAIN","MAIN","HEDGE")</f>
        <v>MAIN</v>
      </c>
      <c r="AK5580" t="str" cm="1">
        <f t="array" ref="AK5580">_xlfn._xlws.FILTER(Table4[Column1],ISNUMBER(SEARCH(Table4[Column1],MIS[[#This Row],[OrderUniqueIdentifier]])),"")</f>
        <v>VWAP</v>
      </c>
    </row>
    <row r="5581" spans="1:37" x14ac:dyDescent="0.25">
      <c r="A5581" t="s">
        <v>1357</v>
      </c>
      <c r="B5581" t="s">
        <v>1366</v>
      </c>
      <c r="C5581" t="s">
        <v>9706</v>
      </c>
      <c r="D5581" t="s">
        <v>72</v>
      </c>
      <c r="E5581" t="s">
        <v>2904</v>
      </c>
      <c r="F5581" t="s">
        <v>73</v>
      </c>
      <c r="G5581" t="s">
        <v>89</v>
      </c>
      <c r="H5581" t="s">
        <v>75</v>
      </c>
      <c r="I5581" t="s">
        <v>76</v>
      </c>
      <c r="J5581" t="s">
        <v>77</v>
      </c>
      <c r="K5581">
        <v>150</v>
      </c>
      <c r="L5581" t="s">
        <v>77</v>
      </c>
      <c r="M5581" t="s">
        <v>78</v>
      </c>
      <c r="N5581" t="s">
        <v>8334</v>
      </c>
      <c r="O5581" t="s">
        <v>9707</v>
      </c>
      <c r="P5581" t="s">
        <v>9707</v>
      </c>
      <c r="Q5581" t="s">
        <v>2907</v>
      </c>
      <c r="R5581" t="s">
        <v>79</v>
      </c>
      <c r="S5581" t="s">
        <v>24</v>
      </c>
      <c r="T5581" t="s">
        <v>2908</v>
      </c>
      <c r="U5581" t="s">
        <v>43</v>
      </c>
      <c r="V5581" t="s">
        <v>80</v>
      </c>
      <c r="W5581">
        <v>25050</v>
      </c>
      <c r="X5581" t="s">
        <v>81</v>
      </c>
      <c r="Y5581">
        <v>-150</v>
      </c>
      <c r="Z5581" t="s">
        <v>9708</v>
      </c>
      <c r="AA5581" t="s">
        <v>9708</v>
      </c>
      <c r="AB5581" t="s">
        <v>90</v>
      </c>
      <c r="AC5581" t="s">
        <v>171</v>
      </c>
      <c r="AD5581">
        <f>_xlfn.XLOOKUP(MIS[[#This Row],[TRADING SYMBOL]],[1]Sheet1!$D:$D,[1]Sheet1!$C:$C)</f>
        <v>160.9</v>
      </c>
      <c r="AE5581">
        <f>MIS[[#This Row],[OrderAverageTradedPrice]]*MIS[[#This Row],[OrderQuantity]]</f>
        <v>24472.5</v>
      </c>
      <c r="AF5581">
        <f>MIS[[#This Row],[LTP]]*MIS[[#This Row],[OrderQuantity]]</f>
        <v>24135</v>
      </c>
      <c r="AG5581">
        <f>IF(MIS[[#This Row],[OrderSide]]="SELL",MIS[[#This Row],[VALUE]]-MIS[[#This Row],[LIVE_VALUE]],MIS[[#This Row],[LIVE_VALUE]]-MIS[[#This Row],[VALUE]])</f>
        <v>337.5</v>
      </c>
      <c r="AH5581" t="str" cm="1">
        <f t="array" ref="AH5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1" t="str">
        <f>MIS[[#This Row],[TRADING SYMBOL]]</f>
        <v>NIFTY2552225050CE</v>
      </c>
      <c r="AJ5581" t="str">
        <f>IF(RIGHT(MIS[[#This Row],[Main/Hedge]],4)="MAIN","MAIN","HEDGE")</f>
        <v>MAIN</v>
      </c>
      <c r="AK5581" t="str" cm="1">
        <f t="array" ref="AK5581">_xlfn._xlws.FILTER(Table4[Column1],ISNUMBER(SEARCH(Table4[Column1],MIS[[#This Row],[OrderUniqueIdentifier]])),"")</f>
        <v>VWAP</v>
      </c>
    </row>
    <row r="5582" spans="1:37" x14ac:dyDescent="0.25">
      <c r="A5582" t="s">
        <v>179</v>
      </c>
      <c r="B5582" t="s">
        <v>1446</v>
      </c>
      <c r="C5582" t="s">
        <v>9785</v>
      </c>
      <c r="D5582" t="s">
        <v>72</v>
      </c>
      <c r="E5582" t="s">
        <v>2904</v>
      </c>
      <c r="F5582" t="s">
        <v>73</v>
      </c>
      <c r="G5582" t="s">
        <v>89</v>
      </c>
      <c r="H5582" t="s">
        <v>75</v>
      </c>
      <c r="I5582" t="s">
        <v>76</v>
      </c>
      <c r="J5582" t="s">
        <v>77</v>
      </c>
      <c r="K5582">
        <v>750</v>
      </c>
      <c r="L5582" t="s">
        <v>77</v>
      </c>
      <c r="M5582" t="s">
        <v>78</v>
      </c>
      <c r="N5582" t="s">
        <v>9786</v>
      </c>
      <c r="O5582" t="s">
        <v>9707</v>
      </c>
      <c r="P5582" t="s">
        <v>9707</v>
      </c>
      <c r="Q5582" t="s">
        <v>2907</v>
      </c>
      <c r="R5582" t="s">
        <v>79</v>
      </c>
      <c r="S5582" t="s">
        <v>24</v>
      </c>
      <c r="T5582" t="s">
        <v>2908</v>
      </c>
      <c r="U5582" t="s">
        <v>43</v>
      </c>
      <c r="V5582" t="s">
        <v>80</v>
      </c>
      <c r="W5582">
        <v>25050</v>
      </c>
      <c r="X5582" t="s">
        <v>81</v>
      </c>
      <c r="Y5582">
        <v>-750</v>
      </c>
      <c r="Z5582" t="s">
        <v>9708</v>
      </c>
      <c r="AA5582" t="s">
        <v>9708</v>
      </c>
      <c r="AB5582" t="s">
        <v>90</v>
      </c>
      <c r="AC5582" t="s">
        <v>171</v>
      </c>
      <c r="AD5582">
        <f>_xlfn.XLOOKUP(MIS[[#This Row],[TRADING SYMBOL]],[1]Sheet1!$D:$D,[1]Sheet1!$C:$C)</f>
        <v>160.9</v>
      </c>
      <c r="AE5582">
        <f>MIS[[#This Row],[OrderAverageTradedPrice]]*MIS[[#This Row],[OrderQuantity]]</f>
        <v>122377.49999999999</v>
      </c>
      <c r="AF5582">
        <f>MIS[[#This Row],[LTP]]*MIS[[#This Row],[OrderQuantity]]</f>
        <v>120675</v>
      </c>
      <c r="AG5582">
        <f>IF(MIS[[#This Row],[OrderSide]]="SELL",MIS[[#This Row],[VALUE]]-MIS[[#This Row],[LIVE_VALUE]],MIS[[#This Row],[LIVE_VALUE]]-MIS[[#This Row],[VALUE]])</f>
        <v>1702.4999999999854</v>
      </c>
      <c r="AH5582" t="str" cm="1">
        <f t="array" ref="AH5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2" t="str">
        <f>MIS[[#This Row],[TRADING SYMBOL]]</f>
        <v>NIFTY2552225050CE</v>
      </c>
      <c r="AJ5582" t="str">
        <f>IF(RIGHT(MIS[[#This Row],[Main/Hedge]],4)="MAIN","MAIN","HEDGE")</f>
        <v>MAIN</v>
      </c>
      <c r="AK5582" t="str" cm="1">
        <f t="array" ref="AK5582">_xlfn._xlws.FILTER(Table4[Column1],ISNUMBER(SEARCH(Table4[Column1],MIS[[#This Row],[OrderUniqueIdentifier]])),"")</f>
        <v>VWAP</v>
      </c>
    </row>
    <row r="5583" spans="1:37" x14ac:dyDescent="0.25">
      <c r="A5583" t="s">
        <v>179</v>
      </c>
      <c r="B5583" t="s">
        <v>1456</v>
      </c>
      <c r="C5583" t="s">
        <v>9787</v>
      </c>
      <c r="D5583" t="s">
        <v>72</v>
      </c>
      <c r="E5583" t="s">
        <v>2904</v>
      </c>
      <c r="F5583" t="s">
        <v>73</v>
      </c>
      <c r="G5583" t="s">
        <v>89</v>
      </c>
      <c r="H5583" t="s">
        <v>75</v>
      </c>
      <c r="I5583" t="s">
        <v>76</v>
      </c>
      <c r="J5583" t="s">
        <v>77</v>
      </c>
      <c r="K5583">
        <v>225</v>
      </c>
      <c r="L5583" t="s">
        <v>77</v>
      </c>
      <c r="M5583" t="s">
        <v>78</v>
      </c>
      <c r="N5583" t="s">
        <v>8328</v>
      </c>
      <c r="O5583" t="s">
        <v>9707</v>
      </c>
      <c r="P5583" t="s">
        <v>9707</v>
      </c>
      <c r="Q5583" t="s">
        <v>2907</v>
      </c>
      <c r="R5583" t="s">
        <v>79</v>
      </c>
      <c r="S5583" t="s">
        <v>24</v>
      </c>
      <c r="T5583" t="s">
        <v>2908</v>
      </c>
      <c r="U5583" t="s">
        <v>43</v>
      </c>
      <c r="V5583" t="s">
        <v>80</v>
      </c>
      <c r="W5583">
        <v>25050</v>
      </c>
      <c r="X5583" t="s">
        <v>81</v>
      </c>
      <c r="Y5583">
        <v>-225</v>
      </c>
      <c r="Z5583" t="s">
        <v>9708</v>
      </c>
      <c r="AA5583" t="s">
        <v>9708</v>
      </c>
      <c r="AB5583" t="s">
        <v>90</v>
      </c>
      <c r="AC5583" t="s">
        <v>171</v>
      </c>
      <c r="AD5583">
        <f>_xlfn.XLOOKUP(MIS[[#This Row],[TRADING SYMBOL]],[1]Sheet1!$D:$D,[1]Sheet1!$C:$C)</f>
        <v>160.9</v>
      </c>
      <c r="AE5583">
        <f>MIS[[#This Row],[OrderAverageTradedPrice]]*MIS[[#This Row],[OrderQuantity]]</f>
        <v>36675</v>
      </c>
      <c r="AF5583">
        <f>MIS[[#This Row],[LTP]]*MIS[[#This Row],[OrderQuantity]]</f>
        <v>36202.5</v>
      </c>
      <c r="AG5583">
        <f>IF(MIS[[#This Row],[OrderSide]]="SELL",MIS[[#This Row],[VALUE]]-MIS[[#This Row],[LIVE_VALUE]],MIS[[#This Row],[LIVE_VALUE]]-MIS[[#This Row],[VALUE]])</f>
        <v>472.5</v>
      </c>
      <c r="AH5583" t="str" cm="1">
        <f t="array" ref="AH5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3" t="str">
        <f>MIS[[#This Row],[TRADING SYMBOL]]</f>
        <v>NIFTY2552225050CE</v>
      </c>
      <c r="AJ5583" t="str">
        <f>IF(RIGHT(MIS[[#This Row],[Main/Hedge]],4)="MAIN","MAIN","HEDGE")</f>
        <v>MAIN</v>
      </c>
      <c r="AK5583" t="str" cm="1">
        <f t="array" ref="AK5583">_xlfn._xlws.FILTER(Table4[Column1],ISNUMBER(SEARCH(Table4[Column1],MIS[[#This Row],[OrderUniqueIdentifier]])),"")</f>
        <v>VWAP</v>
      </c>
    </row>
    <row r="5584" spans="1:37" x14ac:dyDescent="0.25">
      <c r="A5584" t="s">
        <v>179</v>
      </c>
      <c r="B5584" t="s">
        <v>1467</v>
      </c>
      <c r="C5584" t="s">
        <v>9788</v>
      </c>
      <c r="D5584" t="s">
        <v>72</v>
      </c>
      <c r="E5584" t="s">
        <v>2904</v>
      </c>
      <c r="F5584" t="s">
        <v>73</v>
      </c>
      <c r="G5584" t="s">
        <v>89</v>
      </c>
      <c r="H5584" t="s">
        <v>75</v>
      </c>
      <c r="I5584" t="s">
        <v>76</v>
      </c>
      <c r="J5584" t="s">
        <v>77</v>
      </c>
      <c r="K5584">
        <v>1425</v>
      </c>
      <c r="L5584" t="s">
        <v>77</v>
      </c>
      <c r="M5584" t="s">
        <v>78</v>
      </c>
      <c r="N5584" t="s">
        <v>9789</v>
      </c>
      <c r="O5584" t="s">
        <v>9707</v>
      </c>
      <c r="P5584" t="s">
        <v>9707</v>
      </c>
      <c r="Q5584" t="s">
        <v>2907</v>
      </c>
      <c r="R5584" t="s">
        <v>79</v>
      </c>
      <c r="S5584" t="s">
        <v>24</v>
      </c>
      <c r="T5584" t="s">
        <v>2908</v>
      </c>
      <c r="U5584" t="s">
        <v>43</v>
      </c>
      <c r="V5584" t="s">
        <v>80</v>
      </c>
      <c r="W5584">
        <v>25050</v>
      </c>
      <c r="X5584" t="s">
        <v>81</v>
      </c>
      <c r="Y5584">
        <v>-1425</v>
      </c>
      <c r="Z5584" t="s">
        <v>9708</v>
      </c>
      <c r="AA5584" t="s">
        <v>9708</v>
      </c>
      <c r="AB5584" t="s">
        <v>90</v>
      </c>
      <c r="AC5584" t="s">
        <v>171</v>
      </c>
      <c r="AD5584">
        <f>_xlfn.XLOOKUP(MIS[[#This Row],[TRADING SYMBOL]],[1]Sheet1!$D:$D,[1]Sheet1!$C:$C)</f>
        <v>160.9</v>
      </c>
      <c r="AE5584">
        <f>MIS[[#This Row],[OrderAverageTradedPrice]]*MIS[[#This Row],[OrderQuantity]]</f>
        <v>231581.24999999881</v>
      </c>
      <c r="AF5584">
        <f>MIS[[#This Row],[LTP]]*MIS[[#This Row],[OrderQuantity]]</f>
        <v>229282.5</v>
      </c>
      <c r="AG5584">
        <f>IF(MIS[[#This Row],[OrderSide]]="SELL",MIS[[#This Row],[VALUE]]-MIS[[#This Row],[LIVE_VALUE]],MIS[[#This Row],[LIVE_VALUE]]-MIS[[#This Row],[VALUE]])</f>
        <v>2298.7499999988067</v>
      </c>
      <c r="AH5584" t="str" cm="1">
        <f t="array" ref="AH5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4" t="str">
        <f>MIS[[#This Row],[TRADING SYMBOL]]</f>
        <v>NIFTY2552225050CE</v>
      </c>
      <c r="AJ5584" t="str">
        <f>IF(RIGHT(MIS[[#This Row],[Main/Hedge]],4)="MAIN","MAIN","HEDGE")</f>
        <v>MAIN</v>
      </c>
      <c r="AK5584" t="str" cm="1">
        <f t="array" ref="AK5584">_xlfn._xlws.FILTER(Table4[Column1],ISNUMBER(SEARCH(Table4[Column1],MIS[[#This Row],[OrderUniqueIdentifier]])),"")</f>
        <v>VWAP</v>
      </c>
    </row>
    <row r="5585" spans="1:37" x14ac:dyDescent="0.25">
      <c r="A5585" t="s">
        <v>179</v>
      </c>
      <c r="B5585" t="s">
        <v>1478</v>
      </c>
      <c r="C5585" t="s">
        <v>9790</v>
      </c>
      <c r="D5585" t="s">
        <v>72</v>
      </c>
      <c r="E5585" t="s">
        <v>2904</v>
      </c>
      <c r="F5585" t="s">
        <v>73</v>
      </c>
      <c r="G5585" t="s">
        <v>89</v>
      </c>
      <c r="H5585" t="s">
        <v>75</v>
      </c>
      <c r="I5585" t="s">
        <v>76</v>
      </c>
      <c r="J5585" t="s">
        <v>77</v>
      </c>
      <c r="K5585">
        <v>150</v>
      </c>
      <c r="L5585" t="s">
        <v>77</v>
      </c>
      <c r="M5585" t="s">
        <v>78</v>
      </c>
      <c r="N5585" t="s">
        <v>9791</v>
      </c>
      <c r="O5585" t="s">
        <v>9707</v>
      </c>
      <c r="P5585" t="s">
        <v>9707</v>
      </c>
      <c r="Q5585" t="s">
        <v>2907</v>
      </c>
      <c r="R5585" t="s">
        <v>79</v>
      </c>
      <c r="S5585" t="s">
        <v>24</v>
      </c>
      <c r="T5585" t="s">
        <v>2908</v>
      </c>
      <c r="U5585" t="s">
        <v>43</v>
      </c>
      <c r="V5585" t="s">
        <v>80</v>
      </c>
      <c r="W5585">
        <v>25050</v>
      </c>
      <c r="X5585" t="s">
        <v>81</v>
      </c>
      <c r="Y5585">
        <v>-150</v>
      </c>
      <c r="Z5585" t="s">
        <v>9708</v>
      </c>
      <c r="AA5585" t="s">
        <v>9708</v>
      </c>
      <c r="AB5585" t="s">
        <v>90</v>
      </c>
      <c r="AC5585" t="s">
        <v>171</v>
      </c>
      <c r="AD5585">
        <f>_xlfn.XLOOKUP(MIS[[#This Row],[TRADING SYMBOL]],[1]Sheet1!$D:$D,[1]Sheet1!$C:$C)</f>
        <v>160.9</v>
      </c>
      <c r="AE5585">
        <f>MIS[[#This Row],[OrderAverageTradedPrice]]*MIS[[#This Row],[OrderQuantity]]</f>
        <v>24397.5</v>
      </c>
      <c r="AF5585">
        <f>MIS[[#This Row],[LTP]]*MIS[[#This Row],[OrderQuantity]]</f>
        <v>24135</v>
      </c>
      <c r="AG5585">
        <f>IF(MIS[[#This Row],[OrderSide]]="SELL",MIS[[#This Row],[VALUE]]-MIS[[#This Row],[LIVE_VALUE]],MIS[[#This Row],[LIVE_VALUE]]-MIS[[#This Row],[VALUE]])</f>
        <v>262.5</v>
      </c>
      <c r="AH5585" t="str" cm="1">
        <f t="array" ref="AH5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5" t="str">
        <f>MIS[[#This Row],[TRADING SYMBOL]]</f>
        <v>NIFTY2552225050CE</v>
      </c>
      <c r="AJ5585" t="str">
        <f>IF(RIGHT(MIS[[#This Row],[Main/Hedge]],4)="MAIN","MAIN","HEDGE")</f>
        <v>MAIN</v>
      </c>
      <c r="AK5585" t="str" cm="1">
        <f t="array" ref="AK5585">_xlfn._xlws.FILTER(Table4[Column1],ISNUMBER(SEARCH(Table4[Column1],MIS[[#This Row],[OrderUniqueIdentifier]])),"")</f>
        <v>VWAP</v>
      </c>
    </row>
    <row r="5586" spans="1:37" x14ac:dyDescent="0.25">
      <c r="A5586" t="s">
        <v>179</v>
      </c>
      <c r="B5586" t="s">
        <v>1497</v>
      </c>
      <c r="C5586" t="s">
        <v>9792</v>
      </c>
      <c r="D5586" t="s">
        <v>72</v>
      </c>
      <c r="E5586" t="s">
        <v>2904</v>
      </c>
      <c r="F5586" t="s">
        <v>73</v>
      </c>
      <c r="G5586" t="s">
        <v>89</v>
      </c>
      <c r="H5586" t="s">
        <v>75</v>
      </c>
      <c r="I5586" t="s">
        <v>76</v>
      </c>
      <c r="J5586" t="s">
        <v>77</v>
      </c>
      <c r="K5586">
        <v>225</v>
      </c>
      <c r="L5586" t="s">
        <v>77</v>
      </c>
      <c r="M5586" t="s">
        <v>78</v>
      </c>
      <c r="N5586" t="s">
        <v>9793</v>
      </c>
      <c r="O5586" t="s">
        <v>9707</v>
      </c>
      <c r="P5586" t="s">
        <v>9707</v>
      </c>
      <c r="Q5586" t="s">
        <v>2907</v>
      </c>
      <c r="R5586" t="s">
        <v>79</v>
      </c>
      <c r="S5586" t="s">
        <v>24</v>
      </c>
      <c r="T5586" t="s">
        <v>2908</v>
      </c>
      <c r="U5586" t="s">
        <v>43</v>
      </c>
      <c r="V5586" t="s">
        <v>80</v>
      </c>
      <c r="W5586">
        <v>25050</v>
      </c>
      <c r="X5586" t="s">
        <v>81</v>
      </c>
      <c r="Y5586">
        <v>-225</v>
      </c>
      <c r="Z5586" t="s">
        <v>9708</v>
      </c>
      <c r="AA5586" t="s">
        <v>9708</v>
      </c>
      <c r="AB5586" t="s">
        <v>90</v>
      </c>
      <c r="AC5586" t="s">
        <v>171</v>
      </c>
      <c r="AD5586">
        <f>_xlfn.XLOOKUP(MIS[[#This Row],[TRADING SYMBOL]],[1]Sheet1!$D:$D,[1]Sheet1!$C:$C)</f>
        <v>160.9</v>
      </c>
      <c r="AE5586">
        <f>MIS[[#This Row],[OrderAverageTradedPrice]]*MIS[[#This Row],[OrderQuantity]]</f>
        <v>36671.249999999927</v>
      </c>
      <c r="AF5586">
        <f>MIS[[#This Row],[LTP]]*MIS[[#This Row],[OrderQuantity]]</f>
        <v>36202.5</v>
      </c>
      <c r="AG5586">
        <f>IF(MIS[[#This Row],[OrderSide]]="SELL",MIS[[#This Row],[VALUE]]-MIS[[#This Row],[LIVE_VALUE]],MIS[[#This Row],[LIVE_VALUE]]-MIS[[#This Row],[VALUE]])</f>
        <v>468.74999999992724</v>
      </c>
      <c r="AH5586" t="str" cm="1">
        <f t="array" ref="AH5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6" t="str">
        <f>MIS[[#This Row],[TRADING SYMBOL]]</f>
        <v>NIFTY2552225050CE</v>
      </c>
      <c r="AJ5586" t="str">
        <f>IF(RIGHT(MIS[[#This Row],[Main/Hedge]],4)="MAIN","MAIN","HEDGE")</f>
        <v>MAIN</v>
      </c>
      <c r="AK5586" t="str" cm="1">
        <f t="array" ref="AK5586">_xlfn._xlws.FILTER(Table4[Column1],ISNUMBER(SEARCH(Table4[Column1],MIS[[#This Row],[OrderUniqueIdentifier]])),"")</f>
        <v>VWAP</v>
      </c>
    </row>
    <row r="5587" spans="1:37" x14ac:dyDescent="0.25">
      <c r="A5587" t="s">
        <v>179</v>
      </c>
      <c r="B5587" t="s">
        <v>266</v>
      </c>
      <c r="C5587" t="s">
        <v>9713</v>
      </c>
      <c r="D5587" t="s">
        <v>72</v>
      </c>
      <c r="E5587" t="s">
        <v>2904</v>
      </c>
      <c r="F5587" t="s">
        <v>73</v>
      </c>
      <c r="G5587" t="s">
        <v>89</v>
      </c>
      <c r="H5587" t="s">
        <v>75</v>
      </c>
      <c r="I5587" t="s">
        <v>76</v>
      </c>
      <c r="J5587" t="s">
        <v>77</v>
      </c>
      <c r="K5587">
        <v>1800</v>
      </c>
      <c r="L5587" t="s">
        <v>77</v>
      </c>
      <c r="M5587" t="s">
        <v>78</v>
      </c>
      <c r="N5587" t="s">
        <v>9714</v>
      </c>
      <c r="O5587" t="s">
        <v>9707</v>
      </c>
      <c r="P5587" t="s">
        <v>9707</v>
      </c>
      <c r="Q5587" t="s">
        <v>2907</v>
      </c>
      <c r="R5587" t="s">
        <v>79</v>
      </c>
      <c r="S5587" t="s">
        <v>24</v>
      </c>
      <c r="T5587" t="s">
        <v>2908</v>
      </c>
      <c r="U5587" t="s">
        <v>43</v>
      </c>
      <c r="V5587" t="s">
        <v>80</v>
      </c>
      <c r="W5587">
        <v>25050</v>
      </c>
      <c r="X5587" t="s">
        <v>81</v>
      </c>
      <c r="Y5587">
        <v>-1800</v>
      </c>
      <c r="Z5587" t="s">
        <v>9708</v>
      </c>
      <c r="AA5587" t="s">
        <v>9708</v>
      </c>
      <c r="AB5587" t="s">
        <v>90</v>
      </c>
      <c r="AC5587" t="s">
        <v>171</v>
      </c>
      <c r="AD5587">
        <f>_xlfn.XLOOKUP(MIS[[#This Row],[TRADING SYMBOL]],[1]Sheet1!$D:$D,[1]Sheet1!$C:$C)</f>
        <v>160.9</v>
      </c>
      <c r="AE5587">
        <f>MIS[[#This Row],[OrderAverageTradedPrice]]*MIS[[#This Row],[OrderQuantity]]</f>
        <v>292747.5</v>
      </c>
      <c r="AF5587">
        <f>MIS[[#This Row],[LTP]]*MIS[[#This Row],[OrderQuantity]]</f>
        <v>289620</v>
      </c>
      <c r="AG5587">
        <f>IF(MIS[[#This Row],[OrderSide]]="SELL",MIS[[#This Row],[VALUE]]-MIS[[#This Row],[LIVE_VALUE]],MIS[[#This Row],[LIVE_VALUE]]-MIS[[#This Row],[VALUE]])</f>
        <v>3127.5</v>
      </c>
      <c r="AH5587" t="str" cm="1">
        <f t="array" ref="AH5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7" t="str">
        <f>MIS[[#This Row],[TRADING SYMBOL]]</f>
        <v>NIFTY2552225050CE</v>
      </c>
      <c r="AJ5587" t="str">
        <f>IF(RIGHT(MIS[[#This Row],[Main/Hedge]],4)="MAIN","MAIN","HEDGE")</f>
        <v>MAIN</v>
      </c>
      <c r="AK5587" t="str" cm="1">
        <f t="array" ref="AK5587">_xlfn._xlws.FILTER(Table4[Column1],ISNUMBER(SEARCH(Table4[Column1],MIS[[#This Row],[OrderUniqueIdentifier]])),"")</f>
        <v>VWAP</v>
      </c>
    </row>
    <row r="5588" spans="1:37" x14ac:dyDescent="0.25">
      <c r="A5588" t="s">
        <v>179</v>
      </c>
      <c r="B5588" t="s">
        <v>266</v>
      </c>
      <c r="C5588" t="s">
        <v>9715</v>
      </c>
      <c r="D5588" t="s">
        <v>72</v>
      </c>
      <c r="E5588" t="s">
        <v>2904</v>
      </c>
      <c r="F5588" t="s">
        <v>73</v>
      </c>
      <c r="G5588" t="s">
        <v>89</v>
      </c>
      <c r="H5588" t="s">
        <v>75</v>
      </c>
      <c r="I5588" t="s">
        <v>76</v>
      </c>
      <c r="J5588" t="s">
        <v>77</v>
      </c>
      <c r="K5588">
        <v>300</v>
      </c>
      <c r="L5588" t="s">
        <v>77</v>
      </c>
      <c r="M5588" t="s">
        <v>78</v>
      </c>
      <c r="N5588" t="s">
        <v>9716</v>
      </c>
      <c r="O5588" t="s">
        <v>9707</v>
      </c>
      <c r="P5588" t="s">
        <v>9707</v>
      </c>
      <c r="Q5588" t="s">
        <v>2907</v>
      </c>
      <c r="R5588" t="s">
        <v>79</v>
      </c>
      <c r="S5588" t="s">
        <v>24</v>
      </c>
      <c r="T5588" t="s">
        <v>2908</v>
      </c>
      <c r="U5588" t="s">
        <v>43</v>
      </c>
      <c r="V5588" t="s">
        <v>80</v>
      </c>
      <c r="W5588">
        <v>25050</v>
      </c>
      <c r="X5588" t="s">
        <v>81</v>
      </c>
      <c r="Y5588">
        <v>-300</v>
      </c>
      <c r="Z5588" t="s">
        <v>9708</v>
      </c>
      <c r="AA5588" t="s">
        <v>9708</v>
      </c>
      <c r="AB5588" t="s">
        <v>90</v>
      </c>
      <c r="AC5588" t="s">
        <v>171</v>
      </c>
      <c r="AD5588">
        <f>_xlfn.XLOOKUP(MIS[[#This Row],[TRADING SYMBOL]],[1]Sheet1!$D:$D,[1]Sheet1!$C:$C)</f>
        <v>160.9</v>
      </c>
      <c r="AE5588">
        <f>MIS[[#This Row],[OrderAverageTradedPrice]]*MIS[[#This Row],[OrderQuantity]]</f>
        <v>48941.25</v>
      </c>
      <c r="AF5588">
        <f>MIS[[#This Row],[LTP]]*MIS[[#This Row],[OrderQuantity]]</f>
        <v>48270</v>
      </c>
      <c r="AG5588">
        <f>IF(MIS[[#This Row],[OrderSide]]="SELL",MIS[[#This Row],[VALUE]]-MIS[[#This Row],[LIVE_VALUE]],MIS[[#This Row],[LIVE_VALUE]]-MIS[[#This Row],[VALUE]])</f>
        <v>671.25</v>
      </c>
      <c r="AH5588" t="str" cm="1">
        <f t="array" ref="AH5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8" t="str">
        <f>MIS[[#This Row],[TRADING SYMBOL]]</f>
        <v>NIFTY2552225050CE</v>
      </c>
      <c r="AJ5588" t="str">
        <f>IF(RIGHT(MIS[[#This Row],[Main/Hedge]],4)="MAIN","MAIN","HEDGE")</f>
        <v>MAIN</v>
      </c>
      <c r="AK5588" t="str" cm="1">
        <f t="array" ref="AK5588">_xlfn._xlws.FILTER(Table4[Column1],ISNUMBER(SEARCH(Table4[Column1],MIS[[#This Row],[OrderUniqueIdentifier]])),"")</f>
        <v>VWAP</v>
      </c>
    </row>
    <row r="5589" spans="1:37" x14ac:dyDescent="0.25">
      <c r="A5589" t="s">
        <v>1555</v>
      </c>
      <c r="B5589" t="s">
        <v>1614</v>
      </c>
      <c r="C5589" t="s">
        <v>9726</v>
      </c>
      <c r="D5589" t="s">
        <v>72</v>
      </c>
      <c r="E5589" t="s">
        <v>2904</v>
      </c>
      <c r="F5589" t="s">
        <v>73</v>
      </c>
      <c r="G5589" t="s">
        <v>89</v>
      </c>
      <c r="H5589" t="s">
        <v>75</v>
      </c>
      <c r="I5589" t="s">
        <v>76</v>
      </c>
      <c r="J5589" t="s">
        <v>77</v>
      </c>
      <c r="K5589">
        <v>150</v>
      </c>
      <c r="L5589" t="s">
        <v>77</v>
      </c>
      <c r="M5589" t="s">
        <v>78</v>
      </c>
      <c r="N5589" t="s">
        <v>9727</v>
      </c>
      <c r="O5589" t="s">
        <v>9707</v>
      </c>
      <c r="P5589" t="s">
        <v>9707</v>
      </c>
      <c r="Q5589" t="s">
        <v>2907</v>
      </c>
      <c r="R5589" t="s">
        <v>79</v>
      </c>
      <c r="S5589" t="s">
        <v>24</v>
      </c>
      <c r="T5589" t="s">
        <v>2908</v>
      </c>
      <c r="U5589" t="s">
        <v>43</v>
      </c>
      <c r="V5589" t="s">
        <v>80</v>
      </c>
      <c r="W5589">
        <v>25050</v>
      </c>
      <c r="X5589" t="s">
        <v>81</v>
      </c>
      <c r="Y5589">
        <v>-150</v>
      </c>
      <c r="Z5589" t="s">
        <v>9708</v>
      </c>
      <c r="AA5589" t="s">
        <v>9708</v>
      </c>
      <c r="AB5589" t="s">
        <v>90</v>
      </c>
      <c r="AC5589" t="s">
        <v>171</v>
      </c>
      <c r="AD5589">
        <f>_xlfn.XLOOKUP(MIS[[#This Row],[TRADING SYMBOL]],[1]Sheet1!$D:$D,[1]Sheet1!$C:$C)</f>
        <v>160.9</v>
      </c>
      <c r="AE5589">
        <f>MIS[[#This Row],[OrderAverageTradedPrice]]*MIS[[#This Row],[OrderQuantity]]</f>
        <v>24412.5</v>
      </c>
      <c r="AF5589">
        <f>MIS[[#This Row],[LTP]]*MIS[[#This Row],[OrderQuantity]]</f>
        <v>24135</v>
      </c>
      <c r="AG5589">
        <f>IF(MIS[[#This Row],[OrderSide]]="SELL",MIS[[#This Row],[VALUE]]-MIS[[#This Row],[LIVE_VALUE]],MIS[[#This Row],[LIVE_VALUE]]-MIS[[#This Row],[VALUE]])</f>
        <v>277.5</v>
      </c>
      <c r="AH5589" t="str" cm="1">
        <f t="array" ref="AH5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9" t="str">
        <f>MIS[[#This Row],[TRADING SYMBOL]]</f>
        <v>NIFTY2552225050CE</v>
      </c>
      <c r="AJ5589" t="str">
        <f>IF(RIGHT(MIS[[#This Row],[Main/Hedge]],4)="MAIN","MAIN","HEDGE")</f>
        <v>MAIN</v>
      </c>
      <c r="AK5589" t="str" cm="1">
        <f t="array" ref="AK5589">_xlfn._xlws.FILTER(Table4[Column1],ISNUMBER(SEARCH(Table4[Column1],MIS[[#This Row],[OrderUniqueIdentifier]])),"")</f>
        <v>VWAP</v>
      </c>
    </row>
    <row r="5590" spans="1:37" x14ac:dyDescent="0.25">
      <c r="A5590" t="s">
        <v>179</v>
      </c>
      <c r="B5590" t="s">
        <v>180</v>
      </c>
      <c r="C5590" t="s">
        <v>9794</v>
      </c>
      <c r="D5590" t="s">
        <v>72</v>
      </c>
      <c r="E5590" t="s">
        <v>2904</v>
      </c>
      <c r="F5590" t="s">
        <v>73</v>
      </c>
      <c r="G5590" t="s">
        <v>89</v>
      </c>
      <c r="H5590" t="s">
        <v>75</v>
      </c>
      <c r="I5590" t="s">
        <v>76</v>
      </c>
      <c r="J5590" t="s">
        <v>77</v>
      </c>
      <c r="K5590">
        <v>150</v>
      </c>
      <c r="L5590" t="s">
        <v>77</v>
      </c>
      <c r="M5590" t="s">
        <v>78</v>
      </c>
      <c r="N5590" t="s">
        <v>8386</v>
      </c>
      <c r="O5590" t="s">
        <v>9795</v>
      </c>
      <c r="P5590" t="s">
        <v>9795</v>
      </c>
      <c r="Q5590" t="s">
        <v>2907</v>
      </c>
      <c r="R5590" t="s">
        <v>79</v>
      </c>
      <c r="S5590" t="s">
        <v>24</v>
      </c>
      <c r="T5590" t="s">
        <v>2908</v>
      </c>
      <c r="U5590" t="s">
        <v>43</v>
      </c>
      <c r="V5590" t="s">
        <v>80</v>
      </c>
      <c r="W5590">
        <v>25050</v>
      </c>
      <c r="X5590" t="s">
        <v>81</v>
      </c>
      <c r="Y5590">
        <v>-150</v>
      </c>
      <c r="Z5590" t="s">
        <v>9796</v>
      </c>
      <c r="AA5590" t="s">
        <v>9796</v>
      </c>
      <c r="AB5590" t="s">
        <v>90</v>
      </c>
      <c r="AC5590" t="s">
        <v>171</v>
      </c>
      <c r="AD5590">
        <f>_xlfn.XLOOKUP(MIS[[#This Row],[TRADING SYMBOL]],[1]Sheet1!$D:$D,[1]Sheet1!$C:$C)</f>
        <v>160.9</v>
      </c>
      <c r="AE5590">
        <f>MIS[[#This Row],[OrderAverageTradedPrice]]*MIS[[#This Row],[OrderQuantity]]</f>
        <v>24495</v>
      </c>
      <c r="AF5590">
        <f>MIS[[#This Row],[LTP]]*MIS[[#This Row],[OrderQuantity]]</f>
        <v>24135</v>
      </c>
      <c r="AG5590">
        <f>IF(MIS[[#This Row],[OrderSide]]="SELL",MIS[[#This Row],[VALUE]]-MIS[[#This Row],[LIVE_VALUE]],MIS[[#This Row],[LIVE_VALUE]]-MIS[[#This Row],[VALUE]])</f>
        <v>360</v>
      </c>
      <c r="AH5590" t="str" cm="1">
        <f t="array" ref="AH5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0" t="str">
        <f>MIS[[#This Row],[TRADING SYMBOL]]</f>
        <v>NIFTY2552225050CE</v>
      </c>
      <c r="AJ5590" t="str">
        <f>IF(RIGHT(MIS[[#This Row],[Main/Hedge]],4)="MAIN","MAIN","HEDGE")</f>
        <v>MAIN</v>
      </c>
      <c r="AK5590" t="str" cm="1">
        <f t="array" ref="AK5590">_xlfn._xlws.FILTER(Table4[Column1],ISNUMBER(SEARCH(Table4[Column1],MIS[[#This Row],[OrderUniqueIdentifier]])),"")</f>
        <v>VWAP</v>
      </c>
    </row>
    <row r="5591" spans="1:37" x14ac:dyDescent="0.25">
      <c r="A5591" t="s">
        <v>179</v>
      </c>
      <c r="B5591" t="s">
        <v>219</v>
      </c>
      <c r="C5591" t="s">
        <v>9797</v>
      </c>
      <c r="D5591" t="s">
        <v>72</v>
      </c>
      <c r="E5591" t="s">
        <v>2904</v>
      </c>
      <c r="F5591" t="s">
        <v>73</v>
      </c>
      <c r="G5591" t="s">
        <v>89</v>
      </c>
      <c r="H5591" t="s">
        <v>75</v>
      </c>
      <c r="I5591" t="s">
        <v>76</v>
      </c>
      <c r="J5591" t="s">
        <v>77</v>
      </c>
      <c r="K5591">
        <v>150</v>
      </c>
      <c r="L5591" t="s">
        <v>77</v>
      </c>
      <c r="M5591" t="s">
        <v>78</v>
      </c>
      <c r="N5591" t="s">
        <v>9798</v>
      </c>
      <c r="O5591" t="s">
        <v>9795</v>
      </c>
      <c r="P5591" t="s">
        <v>9795</v>
      </c>
      <c r="Q5591" t="s">
        <v>2907</v>
      </c>
      <c r="R5591" t="s">
        <v>79</v>
      </c>
      <c r="S5591" t="s">
        <v>24</v>
      </c>
      <c r="T5591" t="s">
        <v>2908</v>
      </c>
      <c r="U5591" t="s">
        <v>43</v>
      </c>
      <c r="V5591" t="s">
        <v>80</v>
      </c>
      <c r="W5591">
        <v>25050</v>
      </c>
      <c r="X5591" t="s">
        <v>81</v>
      </c>
      <c r="Y5591">
        <v>-150</v>
      </c>
      <c r="Z5591" t="s">
        <v>9796</v>
      </c>
      <c r="AA5591" t="s">
        <v>9796</v>
      </c>
      <c r="AB5591" t="s">
        <v>90</v>
      </c>
      <c r="AC5591" t="s">
        <v>171</v>
      </c>
      <c r="AD5591">
        <f>_xlfn.XLOOKUP(MIS[[#This Row],[TRADING SYMBOL]],[1]Sheet1!$D:$D,[1]Sheet1!$C:$C)</f>
        <v>160.9</v>
      </c>
      <c r="AE5591">
        <f>MIS[[#This Row],[OrderAverageTradedPrice]]*MIS[[#This Row],[OrderQuantity]]</f>
        <v>24487.5</v>
      </c>
      <c r="AF5591">
        <f>MIS[[#This Row],[LTP]]*MIS[[#This Row],[OrderQuantity]]</f>
        <v>24135</v>
      </c>
      <c r="AG5591">
        <f>IF(MIS[[#This Row],[OrderSide]]="SELL",MIS[[#This Row],[VALUE]]-MIS[[#This Row],[LIVE_VALUE]],MIS[[#This Row],[LIVE_VALUE]]-MIS[[#This Row],[VALUE]])</f>
        <v>352.5</v>
      </c>
      <c r="AH5591" t="str" cm="1">
        <f t="array" ref="AH5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1" t="str">
        <f>MIS[[#This Row],[TRADING SYMBOL]]</f>
        <v>NIFTY2552225050CE</v>
      </c>
      <c r="AJ5591" t="str">
        <f>IF(RIGHT(MIS[[#This Row],[Main/Hedge]],4)="MAIN","MAIN","HEDGE")</f>
        <v>MAIN</v>
      </c>
      <c r="AK5591" t="str" cm="1">
        <f t="array" ref="AK5591">_xlfn._xlws.FILTER(Table4[Column1],ISNUMBER(SEARCH(Table4[Column1],MIS[[#This Row],[OrderUniqueIdentifier]])),"")</f>
        <v>VWAP</v>
      </c>
    </row>
    <row r="5592" spans="1:37" x14ac:dyDescent="0.25">
      <c r="A5592" t="s">
        <v>1333</v>
      </c>
      <c r="B5592" t="s">
        <v>1334</v>
      </c>
      <c r="C5592" t="s">
        <v>9818</v>
      </c>
      <c r="D5592" t="s">
        <v>72</v>
      </c>
      <c r="E5592" t="s">
        <v>2904</v>
      </c>
      <c r="F5592" t="s">
        <v>73</v>
      </c>
      <c r="G5592" t="s">
        <v>89</v>
      </c>
      <c r="H5592" t="s">
        <v>75</v>
      </c>
      <c r="I5592" t="s">
        <v>76</v>
      </c>
      <c r="J5592" t="s">
        <v>77</v>
      </c>
      <c r="K5592">
        <v>450</v>
      </c>
      <c r="L5592" t="s">
        <v>77</v>
      </c>
      <c r="M5592" t="s">
        <v>78</v>
      </c>
      <c r="N5592" t="s">
        <v>8371</v>
      </c>
      <c r="O5592" t="s">
        <v>9819</v>
      </c>
      <c r="P5592" t="s">
        <v>9819</v>
      </c>
      <c r="Q5592" t="s">
        <v>2907</v>
      </c>
      <c r="R5592" t="s">
        <v>79</v>
      </c>
      <c r="S5592" t="s">
        <v>294</v>
      </c>
      <c r="T5592" t="s">
        <v>2908</v>
      </c>
      <c r="U5592" t="s">
        <v>43</v>
      </c>
      <c r="V5592" t="s">
        <v>80</v>
      </c>
      <c r="W5592">
        <v>25050</v>
      </c>
      <c r="X5592" t="s">
        <v>81</v>
      </c>
      <c r="Y5592">
        <v>-450</v>
      </c>
      <c r="Z5592" t="s">
        <v>9820</v>
      </c>
      <c r="AA5592" t="s">
        <v>9820</v>
      </c>
      <c r="AB5592" t="s">
        <v>90</v>
      </c>
      <c r="AC5592" t="s">
        <v>171</v>
      </c>
      <c r="AD5592">
        <f>_xlfn.XLOOKUP(MIS[[#This Row],[TRADING SYMBOL]],[1]Sheet1!$D:$D,[1]Sheet1!$C:$C)</f>
        <v>160.9</v>
      </c>
      <c r="AE5592">
        <f>MIS[[#This Row],[OrderAverageTradedPrice]]*MIS[[#This Row],[OrderQuantity]]</f>
        <v>74092.5</v>
      </c>
      <c r="AF5592">
        <f>MIS[[#This Row],[LTP]]*MIS[[#This Row],[OrderQuantity]]</f>
        <v>72405</v>
      </c>
      <c r="AG5592">
        <f>IF(MIS[[#This Row],[OrderSide]]="SELL",MIS[[#This Row],[VALUE]]-MIS[[#This Row],[LIVE_VALUE]],MIS[[#This Row],[LIVE_VALUE]]-MIS[[#This Row],[VALUE]])</f>
        <v>1687.5</v>
      </c>
      <c r="AH5592" t="str" cm="1">
        <f t="array" ref="AH5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2" t="str">
        <f>MIS[[#This Row],[TRADING SYMBOL]]</f>
        <v>NIFTY2552225050CE</v>
      </c>
      <c r="AJ5592" t="str">
        <f>IF(RIGHT(MIS[[#This Row],[Main/Hedge]],4)="MAIN","MAIN","HEDGE")</f>
        <v>MAIN</v>
      </c>
      <c r="AK5592" t="str" cm="1">
        <f t="array" ref="AK5592">_xlfn._xlws.FILTER(Table4[Column1],ISNUMBER(SEARCH(Table4[Column1],MIS[[#This Row],[OrderUniqueIdentifier]])),"")</f>
        <v>VWAP</v>
      </c>
    </row>
    <row r="5593" spans="1:37" x14ac:dyDescent="0.25">
      <c r="A5593" t="s">
        <v>1374</v>
      </c>
      <c r="B5593" t="s">
        <v>1375</v>
      </c>
      <c r="C5593" t="s">
        <v>9821</v>
      </c>
      <c r="D5593" t="s">
        <v>72</v>
      </c>
      <c r="E5593" t="s">
        <v>2904</v>
      </c>
      <c r="F5593" t="s">
        <v>73</v>
      </c>
      <c r="G5593" t="s">
        <v>89</v>
      </c>
      <c r="H5593" t="s">
        <v>75</v>
      </c>
      <c r="I5593" t="s">
        <v>76</v>
      </c>
      <c r="J5593" t="s">
        <v>77</v>
      </c>
      <c r="K5593">
        <v>525</v>
      </c>
      <c r="L5593" t="s">
        <v>77</v>
      </c>
      <c r="M5593" t="s">
        <v>78</v>
      </c>
      <c r="N5593" t="s">
        <v>8371</v>
      </c>
      <c r="O5593" t="s">
        <v>9819</v>
      </c>
      <c r="P5593" t="s">
        <v>9819</v>
      </c>
      <c r="Q5593" t="s">
        <v>2907</v>
      </c>
      <c r="R5593" t="s">
        <v>79</v>
      </c>
      <c r="S5593" t="s">
        <v>294</v>
      </c>
      <c r="T5593" t="s">
        <v>2908</v>
      </c>
      <c r="U5593" t="s">
        <v>43</v>
      </c>
      <c r="V5593" t="s">
        <v>80</v>
      </c>
      <c r="W5593">
        <v>25050</v>
      </c>
      <c r="X5593" t="s">
        <v>81</v>
      </c>
      <c r="Y5593">
        <v>-525</v>
      </c>
      <c r="Z5593" t="s">
        <v>9820</v>
      </c>
      <c r="AA5593" t="s">
        <v>9820</v>
      </c>
      <c r="AB5593" t="s">
        <v>90</v>
      </c>
      <c r="AC5593" t="s">
        <v>171</v>
      </c>
      <c r="AD5593">
        <f>_xlfn.XLOOKUP(MIS[[#This Row],[TRADING SYMBOL]],[1]Sheet1!$D:$D,[1]Sheet1!$C:$C)</f>
        <v>160.9</v>
      </c>
      <c r="AE5593">
        <f>MIS[[#This Row],[OrderAverageTradedPrice]]*MIS[[#This Row],[OrderQuantity]]</f>
        <v>86441.25</v>
      </c>
      <c r="AF5593">
        <f>MIS[[#This Row],[LTP]]*MIS[[#This Row],[OrderQuantity]]</f>
        <v>84472.5</v>
      </c>
      <c r="AG5593">
        <f>IF(MIS[[#This Row],[OrderSide]]="SELL",MIS[[#This Row],[VALUE]]-MIS[[#This Row],[LIVE_VALUE]],MIS[[#This Row],[LIVE_VALUE]]-MIS[[#This Row],[VALUE]])</f>
        <v>1968.75</v>
      </c>
      <c r="AH5593" t="str" cm="1">
        <f t="array" ref="AH5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3" t="str">
        <f>MIS[[#This Row],[TRADING SYMBOL]]</f>
        <v>NIFTY2552225050CE</v>
      </c>
      <c r="AJ5593" t="str">
        <f>IF(RIGHT(MIS[[#This Row],[Main/Hedge]],4)="MAIN","MAIN","HEDGE")</f>
        <v>MAIN</v>
      </c>
      <c r="AK5593" t="str" cm="1">
        <f t="array" ref="AK5593">_xlfn._xlws.FILTER(Table4[Column1],ISNUMBER(SEARCH(Table4[Column1],MIS[[#This Row],[OrderUniqueIdentifier]])),"")</f>
        <v>VWAP</v>
      </c>
    </row>
    <row r="5594" spans="1:37" x14ac:dyDescent="0.25">
      <c r="A5594" t="s">
        <v>1374</v>
      </c>
      <c r="B5594" t="s">
        <v>1395</v>
      </c>
      <c r="C5594" t="s">
        <v>9822</v>
      </c>
      <c r="D5594" t="s">
        <v>72</v>
      </c>
      <c r="E5594" t="s">
        <v>2904</v>
      </c>
      <c r="F5594" t="s">
        <v>73</v>
      </c>
      <c r="G5594" t="s">
        <v>89</v>
      </c>
      <c r="H5594" t="s">
        <v>75</v>
      </c>
      <c r="I5594" t="s">
        <v>76</v>
      </c>
      <c r="J5594" t="s">
        <v>77</v>
      </c>
      <c r="K5594">
        <v>1800</v>
      </c>
      <c r="L5594" t="s">
        <v>77</v>
      </c>
      <c r="M5594" t="s">
        <v>78</v>
      </c>
      <c r="N5594" t="s">
        <v>9823</v>
      </c>
      <c r="O5594" t="s">
        <v>9819</v>
      </c>
      <c r="P5594" t="s">
        <v>9819</v>
      </c>
      <c r="Q5594" t="s">
        <v>2907</v>
      </c>
      <c r="R5594" t="s">
        <v>79</v>
      </c>
      <c r="S5594" t="s">
        <v>294</v>
      </c>
      <c r="T5594" t="s">
        <v>2908</v>
      </c>
      <c r="U5594" t="s">
        <v>43</v>
      </c>
      <c r="V5594" t="s">
        <v>80</v>
      </c>
      <c r="W5594">
        <v>25050</v>
      </c>
      <c r="X5594" t="s">
        <v>81</v>
      </c>
      <c r="Y5594">
        <v>-1800</v>
      </c>
      <c r="Z5594" t="s">
        <v>9820</v>
      </c>
      <c r="AA5594" t="s">
        <v>9820</v>
      </c>
      <c r="AB5594" t="s">
        <v>90</v>
      </c>
      <c r="AC5594" t="s">
        <v>171</v>
      </c>
      <c r="AD5594">
        <f>_xlfn.XLOOKUP(MIS[[#This Row],[TRADING SYMBOL]],[1]Sheet1!$D:$D,[1]Sheet1!$C:$C)</f>
        <v>160.9</v>
      </c>
      <c r="AE5594">
        <f>MIS[[#This Row],[OrderAverageTradedPrice]]*MIS[[#This Row],[OrderQuantity]]</f>
        <v>296235</v>
      </c>
      <c r="AF5594">
        <f>MIS[[#This Row],[LTP]]*MIS[[#This Row],[OrderQuantity]]</f>
        <v>289620</v>
      </c>
      <c r="AG5594">
        <f>IF(MIS[[#This Row],[OrderSide]]="SELL",MIS[[#This Row],[VALUE]]-MIS[[#This Row],[LIVE_VALUE]],MIS[[#This Row],[LIVE_VALUE]]-MIS[[#This Row],[VALUE]])</f>
        <v>6615</v>
      </c>
      <c r="AH5594" t="str" cm="1">
        <f t="array" ref="AH5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4" t="str">
        <f>MIS[[#This Row],[TRADING SYMBOL]]</f>
        <v>NIFTY2552225050CE</v>
      </c>
      <c r="AJ5594" t="str">
        <f>IF(RIGHT(MIS[[#This Row],[Main/Hedge]],4)="MAIN","MAIN","HEDGE")</f>
        <v>MAIN</v>
      </c>
      <c r="AK5594" t="str" cm="1">
        <f t="array" ref="AK5594">_xlfn._xlws.FILTER(Table4[Column1],ISNUMBER(SEARCH(Table4[Column1],MIS[[#This Row],[OrderUniqueIdentifier]])),"")</f>
        <v>VWAP</v>
      </c>
    </row>
    <row r="5595" spans="1:37" x14ac:dyDescent="0.25">
      <c r="A5595" t="s">
        <v>292</v>
      </c>
      <c r="B5595" t="s">
        <v>293</v>
      </c>
      <c r="C5595" t="s">
        <v>9830</v>
      </c>
      <c r="D5595" t="s">
        <v>72</v>
      </c>
      <c r="E5595" t="s">
        <v>2904</v>
      </c>
      <c r="F5595" t="s">
        <v>73</v>
      </c>
      <c r="G5595" t="s">
        <v>89</v>
      </c>
      <c r="H5595" t="s">
        <v>75</v>
      </c>
      <c r="I5595" t="s">
        <v>76</v>
      </c>
      <c r="J5595" t="s">
        <v>77</v>
      </c>
      <c r="K5595">
        <v>525</v>
      </c>
      <c r="L5595" t="s">
        <v>77</v>
      </c>
      <c r="M5595" t="s">
        <v>78</v>
      </c>
      <c r="N5595" t="s">
        <v>9831</v>
      </c>
      <c r="O5595" t="s">
        <v>9819</v>
      </c>
      <c r="P5595" t="s">
        <v>9819</v>
      </c>
      <c r="Q5595" t="s">
        <v>2907</v>
      </c>
      <c r="R5595" t="s">
        <v>79</v>
      </c>
      <c r="S5595" t="s">
        <v>294</v>
      </c>
      <c r="T5595" t="s">
        <v>2908</v>
      </c>
      <c r="U5595" t="s">
        <v>43</v>
      </c>
      <c r="V5595" t="s">
        <v>80</v>
      </c>
      <c r="W5595">
        <v>25050</v>
      </c>
      <c r="X5595" t="s">
        <v>81</v>
      </c>
      <c r="Y5595">
        <v>-525</v>
      </c>
      <c r="Z5595" t="s">
        <v>9820</v>
      </c>
      <c r="AA5595" t="s">
        <v>9820</v>
      </c>
      <c r="AB5595" t="s">
        <v>90</v>
      </c>
      <c r="AC5595" t="s">
        <v>171</v>
      </c>
      <c r="AD5595">
        <f>_xlfn.XLOOKUP(MIS[[#This Row],[TRADING SYMBOL]],[1]Sheet1!$D:$D,[1]Sheet1!$C:$C)</f>
        <v>160.9</v>
      </c>
      <c r="AE5595">
        <f>MIS[[#This Row],[OrderAverageTradedPrice]]*MIS[[#This Row],[OrderQuantity]]</f>
        <v>86415</v>
      </c>
      <c r="AF5595">
        <f>MIS[[#This Row],[LTP]]*MIS[[#This Row],[OrderQuantity]]</f>
        <v>84472.5</v>
      </c>
      <c r="AG5595">
        <f>IF(MIS[[#This Row],[OrderSide]]="SELL",MIS[[#This Row],[VALUE]]-MIS[[#This Row],[LIVE_VALUE]],MIS[[#This Row],[LIVE_VALUE]]-MIS[[#This Row],[VALUE]])</f>
        <v>1942.5</v>
      </c>
      <c r="AH5595" t="str" cm="1">
        <f t="array" ref="AH5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5" t="str">
        <f>MIS[[#This Row],[TRADING SYMBOL]]</f>
        <v>NIFTY2552225050CE</v>
      </c>
      <c r="AJ5595" t="str">
        <f>IF(RIGHT(MIS[[#This Row],[Main/Hedge]],4)="MAIN","MAIN","HEDGE")</f>
        <v>MAIN</v>
      </c>
      <c r="AK5595" t="str" cm="1">
        <f t="array" ref="AK5595">_xlfn._xlws.FILTER(Table4[Column1],ISNUMBER(SEARCH(Table4[Column1],MIS[[#This Row],[OrderUniqueIdentifier]])),"")</f>
        <v>VWAP</v>
      </c>
    </row>
    <row r="5596" spans="1:37" x14ac:dyDescent="0.25">
      <c r="A5596" t="s">
        <v>1374</v>
      </c>
      <c r="B5596" t="s">
        <v>1395</v>
      </c>
      <c r="C5596" t="s">
        <v>9824</v>
      </c>
      <c r="D5596" t="s">
        <v>72</v>
      </c>
      <c r="E5596" t="s">
        <v>2904</v>
      </c>
      <c r="F5596" t="s">
        <v>73</v>
      </c>
      <c r="G5596" t="s">
        <v>89</v>
      </c>
      <c r="H5596" t="s">
        <v>75</v>
      </c>
      <c r="I5596" t="s">
        <v>76</v>
      </c>
      <c r="J5596" t="s">
        <v>77</v>
      </c>
      <c r="K5596">
        <v>900</v>
      </c>
      <c r="L5596" t="s">
        <v>77</v>
      </c>
      <c r="M5596" t="s">
        <v>78</v>
      </c>
      <c r="N5596" t="s">
        <v>9825</v>
      </c>
      <c r="O5596" t="s">
        <v>9826</v>
      </c>
      <c r="P5596" t="s">
        <v>9826</v>
      </c>
      <c r="Q5596" t="s">
        <v>2907</v>
      </c>
      <c r="R5596" t="s">
        <v>79</v>
      </c>
      <c r="S5596" t="s">
        <v>294</v>
      </c>
      <c r="T5596" t="s">
        <v>2908</v>
      </c>
      <c r="U5596" t="s">
        <v>43</v>
      </c>
      <c r="V5596" t="s">
        <v>80</v>
      </c>
      <c r="W5596">
        <v>25050</v>
      </c>
      <c r="X5596" t="s">
        <v>81</v>
      </c>
      <c r="Y5596">
        <v>-900</v>
      </c>
      <c r="Z5596" t="s">
        <v>9827</v>
      </c>
      <c r="AA5596" t="s">
        <v>9827</v>
      </c>
      <c r="AB5596" t="s">
        <v>90</v>
      </c>
      <c r="AC5596" t="s">
        <v>171</v>
      </c>
      <c r="AD5596">
        <f>_xlfn.XLOOKUP(MIS[[#This Row],[TRADING SYMBOL]],[1]Sheet1!$D:$D,[1]Sheet1!$C:$C)</f>
        <v>160.9</v>
      </c>
      <c r="AE5596">
        <f>MIS[[#This Row],[OrderAverageTradedPrice]]*MIS[[#This Row],[OrderQuantity]]</f>
        <v>148151.25</v>
      </c>
      <c r="AF5596">
        <f>MIS[[#This Row],[LTP]]*MIS[[#This Row],[OrderQuantity]]</f>
        <v>144810</v>
      </c>
      <c r="AG5596">
        <f>IF(MIS[[#This Row],[OrderSide]]="SELL",MIS[[#This Row],[VALUE]]-MIS[[#This Row],[LIVE_VALUE]],MIS[[#This Row],[LIVE_VALUE]]-MIS[[#This Row],[VALUE]])</f>
        <v>3341.25</v>
      </c>
      <c r="AH5596" t="str" cm="1">
        <f t="array" ref="AH5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6" t="str">
        <f>MIS[[#This Row],[TRADING SYMBOL]]</f>
        <v>NIFTY2552225050CE</v>
      </c>
      <c r="AJ5596" t="str">
        <f>IF(RIGHT(MIS[[#This Row],[Main/Hedge]],4)="MAIN","MAIN","HEDGE")</f>
        <v>MAIN</v>
      </c>
      <c r="AK5596" t="str" cm="1">
        <f t="array" ref="AK5596">_xlfn._xlws.FILTER(Table4[Column1],ISNUMBER(SEARCH(Table4[Column1],MIS[[#This Row],[OrderUniqueIdentifier]])),"")</f>
        <v>VWAP</v>
      </c>
    </row>
    <row r="5597" spans="1:37" x14ac:dyDescent="0.25">
      <c r="A5597" t="s">
        <v>1414</v>
      </c>
      <c r="B5597" t="s">
        <v>1415</v>
      </c>
      <c r="C5597" t="s">
        <v>9828</v>
      </c>
      <c r="D5597" t="s">
        <v>72</v>
      </c>
      <c r="E5597" t="s">
        <v>2904</v>
      </c>
      <c r="F5597" t="s">
        <v>73</v>
      </c>
      <c r="G5597" t="s">
        <v>89</v>
      </c>
      <c r="H5597" t="s">
        <v>75</v>
      </c>
      <c r="I5597" t="s">
        <v>76</v>
      </c>
      <c r="J5597" t="s">
        <v>77</v>
      </c>
      <c r="K5597">
        <v>1125</v>
      </c>
      <c r="L5597" t="s">
        <v>77</v>
      </c>
      <c r="M5597" t="s">
        <v>78</v>
      </c>
      <c r="N5597" t="s">
        <v>9829</v>
      </c>
      <c r="O5597" t="s">
        <v>9826</v>
      </c>
      <c r="P5597" t="s">
        <v>9826</v>
      </c>
      <c r="Q5597" t="s">
        <v>2907</v>
      </c>
      <c r="R5597" t="s">
        <v>79</v>
      </c>
      <c r="S5597" t="s">
        <v>294</v>
      </c>
      <c r="T5597" t="s">
        <v>2908</v>
      </c>
      <c r="U5597" t="s">
        <v>43</v>
      </c>
      <c r="V5597" t="s">
        <v>80</v>
      </c>
      <c r="W5597">
        <v>25050</v>
      </c>
      <c r="X5597" t="s">
        <v>81</v>
      </c>
      <c r="Y5597">
        <v>-1125</v>
      </c>
      <c r="Z5597" t="s">
        <v>9827</v>
      </c>
      <c r="AA5597" t="s">
        <v>9827</v>
      </c>
      <c r="AB5597" t="s">
        <v>90</v>
      </c>
      <c r="AC5597" t="s">
        <v>171</v>
      </c>
      <c r="AD5597">
        <f>_xlfn.XLOOKUP(MIS[[#This Row],[TRADING SYMBOL]],[1]Sheet1!$D:$D,[1]Sheet1!$C:$C)</f>
        <v>160.9</v>
      </c>
      <c r="AE5597">
        <f>MIS[[#This Row],[OrderAverageTradedPrice]]*MIS[[#This Row],[OrderQuantity]]</f>
        <v>185317.49999999924</v>
      </c>
      <c r="AF5597">
        <f>MIS[[#This Row],[LTP]]*MIS[[#This Row],[OrderQuantity]]</f>
        <v>181012.5</v>
      </c>
      <c r="AG5597">
        <f>IF(MIS[[#This Row],[OrderSide]]="SELL",MIS[[#This Row],[VALUE]]-MIS[[#This Row],[LIVE_VALUE]],MIS[[#This Row],[LIVE_VALUE]]-MIS[[#This Row],[VALUE]])</f>
        <v>4304.9999999992433</v>
      </c>
      <c r="AH5597" t="str" cm="1">
        <f t="array" ref="AH5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7" t="str">
        <f>MIS[[#This Row],[TRADING SYMBOL]]</f>
        <v>NIFTY2552225050CE</v>
      </c>
      <c r="AJ5597" t="str">
        <f>IF(RIGHT(MIS[[#This Row],[Main/Hedge]],4)="MAIN","MAIN","HEDGE")</f>
        <v>MAIN</v>
      </c>
      <c r="AK5597" t="str" cm="1">
        <f t="array" ref="AK5597">_xlfn._xlws.FILTER(Table4[Column1],ISNUMBER(SEARCH(Table4[Column1],MIS[[#This Row],[OrderUniqueIdentifier]])),"")</f>
        <v>VWAP</v>
      </c>
    </row>
    <row r="5598" spans="1:37" x14ac:dyDescent="0.25">
      <c r="A5598" t="s">
        <v>1357</v>
      </c>
      <c r="B5598" t="s">
        <v>1358</v>
      </c>
      <c r="C5598" t="s">
        <v>10201</v>
      </c>
      <c r="D5598" t="s">
        <v>72</v>
      </c>
      <c r="E5598" t="s">
        <v>2904</v>
      </c>
      <c r="F5598" t="s">
        <v>73</v>
      </c>
      <c r="G5598" t="s">
        <v>74</v>
      </c>
      <c r="H5598" t="s">
        <v>75</v>
      </c>
      <c r="I5598" t="s">
        <v>76</v>
      </c>
      <c r="J5598" t="s">
        <v>77</v>
      </c>
      <c r="K5598">
        <v>75</v>
      </c>
      <c r="L5598" t="s">
        <v>77</v>
      </c>
      <c r="M5598" t="s">
        <v>78</v>
      </c>
      <c r="N5598" t="s">
        <v>10202</v>
      </c>
      <c r="O5598" t="s">
        <v>9849</v>
      </c>
      <c r="P5598" t="s">
        <v>9849</v>
      </c>
      <c r="Q5598" t="s">
        <v>2907</v>
      </c>
      <c r="R5598" t="s">
        <v>79</v>
      </c>
      <c r="S5598" t="s">
        <v>24</v>
      </c>
      <c r="T5598" t="s">
        <v>2908</v>
      </c>
      <c r="U5598" t="s">
        <v>43</v>
      </c>
      <c r="V5598" t="s">
        <v>80</v>
      </c>
      <c r="W5598">
        <v>25050</v>
      </c>
      <c r="X5598" t="s">
        <v>81</v>
      </c>
      <c r="Y5598">
        <v>75</v>
      </c>
      <c r="Z5598" t="s">
        <v>9850</v>
      </c>
      <c r="AA5598" t="s">
        <v>9850</v>
      </c>
      <c r="AB5598" t="s">
        <v>90</v>
      </c>
      <c r="AC5598" t="s">
        <v>84</v>
      </c>
      <c r="AD5598">
        <f>_xlfn.XLOOKUP(MIS[[#This Row],[TRADING SYMBOL]],[1]Sheet1!$D:$D,[1]Sheet1!$C:$C)</f>
        <v>160.9</v>
      </c>
      <c r="AE5598">
        <f>MIS[[#This Row],[OrderAverageTradedPrice]]*MIS[[#This Row],[OrderQuantity]]</f>
        <v>12862.5</v>
      </c>
      <c r="AF5598">
        <f>MIS[[#This Row],[LTP]]*MIS[[#This Row],[OrderQuantity]]</f>
        <v>12067.5</v>
      </c>
      <c r="AG5598">
        <f>IF(MIS[[#This Row],[OrderSide]]="SELL",MIS[[#This Row],[VALUE]]-MIS[[#This Row],[LIVE_VALUE]],MIS[[#This Row],[LIVE_VALUE]]-MIS[[#This Row],[VALUE]])</f>
        <v>-795</v>
      </c>
      <c r="AH5598" t="str" cm="1">
        <f t="array" ref="AH5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8" t="str">
        <f>MIS[[#This Row],[TRADING SYMBOL]]</f>
        <v>NIFTY2552225050CE</v>
      </c>
      <c r="AJ5598" t="str">
        <f>IF(RIGHT(MIS[[#This Row],[Main/Hedge]],4)="MAIN","MAIN","HEDGE")</f>
        <v>MAIN</v>
      </c>
      <c r="AK5598" t="str" cm="1">
        <f t="array" ref="AK5598">_xlfn._xlws.FILTER(Table4[Column1],ISNUMBER(SEARCH(Table4[Column1],MIS[[#This Row],[OrderUniqueIdentifier]])),"")</f>
        <v>VWAP</v>
      </c>
    </row>
    <row r="5599" spans="1:37" x14ac:dyDescent="0.25">
      <c r="A5599" t="s">
        <v>1357</v>
      </c>
      <c r="B5599" t="s">
        <v>1366</v>
      </c>
      <c r="C5599" t="s">
        <v>10206</v>
      </c>
      <c r="D5599" t="s">
        <v>72</v>
      </c>
      <c r="E5599" t="s">
        <v>2904</v>
      </c>
      <c r="F5599" t="s">
        <v>73</v>
      </c>
      <c r="G5599" t="s">
        <v>74</v>
      </c>
      <c r="H5599" t="s">
        <v>75</v>
      </c>
      <c r="I5599" t="s">
        <v>76</v>
      </c>
      <c r="J5599" t="s">
        <v>77</v>
      </c>
      <c r="K5599">
        <v>150</v>
      </c>
      <c r="L5599" t="s">
        <v>77</v>
      </c>
      <c r="M5599" t="s">
        <v>78</v>
      </c>
      <c r="N5599" t="s">
        <v>9014</v>
      </c>
      <c r="O5599" t="s">
        <v>9849</v>
      </c>
      <c r="P5599" t="s">
        <v>9849</v>
      </c>
      <c r="Q5599" t="s">
        <v>2907</v>
      </c>
      <c r="R5599" t="s">
        <v>79</v>
      </c>
      <c r="S5599" t="s">
        <v>24</v>
      </c>
      <c r="T5599" t="s">
        <v>2908</v>
      </c>
      <c r="U5599" t="s">
        <v>43</v>
      </c>
      <c r="V5599" t="s">
        <v>80</v>
      </c>
      <c r="W5599">
        <v>25050</v>
      </c>
      <c r="X5599" t="s">
        <v>81</v>
      </c>
      <c r="Y5599">
        <v>150</v>
      </c>
      <c r="Z5599" t="s">
        <v>9850</v>
      </c>
      <c r="AA5599" t="s">
        <v>9850</v>
      </c>
      <c r="AB5599" t="s">
        <v>90</v>
      </c>
      <c r="AC5599" t="s">
        <v>84</v>
      </c>
      <c r="AD5599">
        <f>_xlfn.XLOOKUP(MIS[[#This Row],[TRADING SYMBOL]],[1]Sheet1!$D:$D,[1]Sheet1!$C:$C)</f>
        <v>160.9</v>
      </c>
      <c r="AE5599">
        <f>MIS[[#This Row],[OrderAverageTradedPrice]]*MIS[[#This Row],[OrderQuantity]]</f>
        <v>25695</v>
      </c>
      <c r="AF5599">
        <f>MIS[[#This Row],[LTP]]*MIS[[#This Row],[OrderQuantity]]</f>
        <v>24135</v>
      </c>
      <c r="AG5599">
        <f>IF(MIS[[#This Row],[OrderSide]]="SELL",MIS[[#This Row],[VALUE]]-MIS[[#This Row],[LIVE_VALUE]],MIS[[#This Row],[LIVE_VALUE]]-MIS[[#This Row],[VALUE]])</f>
        <v>-1560</v>
      </c>
      <c r="AH5599" t="str" cm="1">
        <f t="array" ref="AH5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9" t="str">
        <f>MIS[[#This Row],[TRADING SYMBOL]]</f>
        <v>NIFTY2552225050CE</v>
      </c>
      <c r="AJ5599" t="str">
        <f>IF(RIGHT(MIS[[#This Row],[Main/Hedge]],4)="MAIN","MAIN","HEDGE")</f>
        <v>MAIN</v>
      </c>
      <c r="AK5599" t="str" cm="1">
        <f t="array" ref="AK5599">_xlfn._xlws.FILTER(Table4[Column1],ISNUMBER(SEARCH(Table4[Column1],MIS[[#This Row],[OrderUniqueIdentifier]])),"")</f>
        <v>VWAP</v>
      </c>
    </row>
    <row r="5600" spans="1:37" x14ac:dyDescent="0.25">
      <c r="A5600" t="s">
        <v>179</v>
      </c>
      <c r="B5600" t="s">
        <v>1456</v>
      </c>
      <c r="C5600" t="s">
        <v>10252</v>
      </c>
      <c r="D5600" t="s">
        <v>72</v>
      </c>
      <c r="E5600" t="s">
        <v>2904</v>
      </c>
      <c r="F5600" t="s">
        <v>73</v>
      </c>
      <c r="G5600" t="s">
        <v>74</v>
      </c>
      <c r="H5600" t="s">
        <v>75</v>
      </c>
      <c r="I5600" t="s">
        <v>76</v>
      </c>
      <c r="J5600" t="s">
        <v>77</v>
      </c>
      <c r="K5600">
        <v>225</v>
      </c>
      <c r="L5600" t="s">
        <v>77</v>
      </c>
      <c r="M5600" t="s">
        <v>78</v>
      </c>
      <c r="N5600" t="s">
        <v>9066</v>
      </c>
      <c r="O5600" t="s">
        <v>9849</v>
      </c>
      <c r="P5600" t="s">
        <v>9849</v>
      </c>
      <c r="Q5600" t="s">
        <v>2907</v>
      </c>
      <c r="R5600" t="s">
        <v>79</v>
      </c>
      <c r="S5600" t="s">
        <v>24</v>
      </c>
      <c r="T5600" t="s">
        <v>2908</v>
      </c>
      <c r="U5600" t="s">
        <v>43</v>
      </c>
      <c r="V5600" t="s">
        <v>80</v>
      </c>
      <c r="W5600">
        <v>25050</v>
      </c>
      <c r="X5600" t="s">
        <v>81</v>
      </c>
      <c r="Y5600">
        <v>225</v>
      </c>
      <c r="Z5600" t="s">
        <v>9850</v>
      </c>
      <c r="AA5600" t="s">
        <v>9850</v>
      </c>
      <c r="AB5600" t="s">
        <v>90</v>
      </c>
      <c r="AC5600" t="s">
        <v>84</v>
      </c>
      <c r="AD5600">
        <f>_xlfn.XLOOKUP(MIS[[#This Row],[TRADING SYMBOL]],[1]Sheet1!$D:$D,[1]Sheet1!$C:$C)</f>
        <v>160.9</v>
      </c>
      <c r="AE5600">
        <f>MIS[[#This Row],[OrderAverageTradedPrice]]*MIS[[#This Row],[OrderQuantity]]</f>
        <v>38565</v>
      </c>
      <c r="AF5600">
        <f>MIS[[#This Row],[LTP]]*MIS[[#This Row],[OrderQuantity]]</f>
        <v>36202.5</v>
      </c>
      <c r="AG5600">
        <f>IF(MIS[[#This Row],[OrderSide]]="SELL",MIS[[#This Row],[VALUE]]-MIS[[#This Row],[LIVE_VALUE]],MIS[[#This Row],[LIVE_VALUE]]-MIS[[#This Row],[VALUE]])</f>
        <v>-2362.5</v>
      </c>
      <c r="AH5600" t="str" cm="1">
        <f t="array" ref="AH5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0" t="str">
        <f>MIS[[#This Row],[TRADING SYMBOL]]</f>
        <v>NIFTY2552225050CE</v>
      </c>
      <c r="AJ5600" t="str">
        <f>IF(RIGHT(MIS[[#This Row],[Main/Hedge]],4)="MAIN","MAIN","HEDGE")</f>
        <v>MAIN</v>
      </c>
      <c r="AK5600" t="str" cm="1">
        <f t="array" ref="AK5600">_xlfn._xlws.FILTER(Table4[Column1],ISNUMBER(SEARCH(Table4[Column1],MIS[[#This Row],[OrderUniqueIdentifier]])),"")</f>
        <v>VWAP</v>
      </c>
    </row>
    <row r="5601" spans="1:37" x14ac:dyDescent="0.25">
      <c r="A5601" t="s">
        <v>179</v>
      </c>
      <c r="B5601" t="s">
        <v>1467</v>
      </c>
      <c r="C5601" t="s">
        <v>10255</v>
      </c>
      <c r="D5601" t="s">
        <v>72</v>
      </c>
      <c r="E5601" t="s">
        <v>2904</v>
      </c>
      <c r="F5601" t="s">
        <v>73</v>
      </c>
      <c r="G5601" t="s">
        <v>74</v>
      </c>
      <c r="H5601" t="s">
        <v>75</v>
      </c>
      <c r="I5601" t="s">
        <v>76</v>
      </c>
      <c r="J5601" t="s">
        <v>77</v>
      </c>
      <c r="K5601">
        <v>1425</v>
      </c>
      <c r="L5601" t="s">
        <v>77</v>
      </c>
      <c r="M5601" t="s">
        <v>78</v>
      </c>
      <c r="N5601" t="s">
        <v>10256</v>
      </c>
      <c r="O5601" t="s">
        <v>9849</v>
      </c>
      <c r="P5601" t="s">
        <v>9849</v>
      </c>
      <c r="Q5601" t="s">
        <v>2907</v>
      </c>
      <c r="R5601" t="s">
        <v>79</v>
      </c>
      <c r="S5601" t="s">
        <v>24</v>
      </c>
      <c r="T5601" t="s">
        <v>2908</v>
      </c>
      <c r="U5601" t="s">
        <v>43</v>
      </c>
      <c r="V5601" t="s">
        <v>80</v>
      </c>
      <c r="W5601">
        <v>25050</v>
      </c>
      <c r="X5601" t="s">
        <v>81</v>
      </c>
      <c r="Y5601">
        <v>1425</v>
      </c>
      <c r="Z5601" t="s">
        <v>9850</v>
      </c>
      <c r="AA5601" t="s">
        <v>9850</v>
      </c>
      <c r="AB5601" t="s">
        <v>90</v>
      </c>
      <c r="AC5601" t="s">
        <v>84</v>
      </c>
      <c r="AD5601">
        <f>_xlfn.XLOOKUP(MIS[[#This Row],[TRADING SYMBOL]],[1]Sheet1!$D:$D,[1]Sheet1!$C:$C)</f>
        <v>160.9</v>
      </c>
      <c r="AE5601">
        <f>MIS[[#This Row],[OrderAverageTradedPrice]]*MIS[[#This Row],[OrderQuantity]]</f>
        <v>244098.7499999991</v>
      </c>
      <c r="AF5601">
        <f>MIS[[#This Row],[LTP]]*MIS[[#This Row],[OrderQuantity]]</f>
        <v>229282.5</v>
      </c>
      <c r="AG5601">
        <f>IF(MIS[[#This Row],[OrderSide]]="SELL",MIS[[#This Row],[VALUE]]-MIS[[#This Row],[LIVE_VALUE]],MIS[[#This Row],[LIVE_VALUE]]-MIS[[#This Row],[VALUE]])</f>
        <v>-14816.249999999098</v>
      </c>
      <c r="AH5601" t="str" cm="1">
        <f t="array" ref="AH5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1" t="str">
        <f>MIS[[#This Row],[TRADING SYMBOL]]</f>
        <v>NIFTY2552225050CE</v>
      </c>
      <c r="AJ5601" t="str">
        <f>IF(RIGHT(MIS[[#This Row],[Main/Hedge]],4)="MAIN","MAIN","HEDGE")</f>
        <v>MAIN</v>
      </c>
      <c r="AK5601" t="str" cm="1">
        <f t="array" ref="AK5601">_xlfn._xlws.FILTER(Table4[Column1],ISNUMBER(SEARCH(Table4[Column1],MIS[[#This Row],[OrderUniqueIdentifier]])),"")</f>
        <v>VWAP</v>
      </c>
    </row>
    <row r="5602" spans="1:37" x14ac:dyDescent="0.25">
      <c r="A5602" t="s">
        <v>179</v>
      </c>
      <c r="B5602" t="s">
        <v>1478</v>
      </c>
      <c r="C5602" t="s">
        <v>10260</v>
      </c>
      <c r="D5602" t="s">
        <v>72</v>
      </c>
      <c r="E5602" t="s">
        <v>2904</v>
      </c>
      <c r="F5602" t="s">
        <v>73</v>
      </c>
      <c r="G5602" t="s">
        <v>74</v>
      </c>
      <c r="H5602" t="s">
        <v>75</v>
      </c>
      <c r="I5602" t="s">
        <v>76</v>
      </c>
      <c r="J5602" t="s">
        <v>77</v>
      </c>
      <c r="K5602">
        <v>150</v>
      </c>
      <c r="L5602" t="s">
        <v>77</v>
      </c>
      <c r="M5602" t="s">
        <v>78</v>
      </c>
      <c r="N5602" t="s">
        <v>9014</v>
      </c>
      <c r="O5602" t="s">
        <v>9849</v>
      </c>
      <c r="P5602" t="s">
        <v>9849</v>
      </c>
      <c r="Q5602" t="s">
        <v>2907</v>
      </c>
      <c r="R5602" t="s">
        <v>79</v>
      </c>
      <c r="S5602" t="s">
        <v>24</v>
      </c>
      <c r="T5602" t="s">
        <v>2908</v>
      </c>
      <c r="U5602" t="s">
        <v>43</v>
      </c>
      <c r="V5602" t="s">
        <v>80</v>
      </c>
      <c r="W5602">
        <v>25050</v>
      </c>
      <c r="X5602" t="s">
        <v>81</v>
      </c>
      <c r="Y5602">
        <v>150</v>
      </c>
      <c r="Z5602" t="s">
        <v>9850</v>
      </c>
      <c r="AA5602" t="s">
        <v>9850</v>
      </c>
      <c r="AB5602" t="s">
        <v>90</v>
      </c>
      <c r="AC5602" t="s">
        <v>84</v>
      </c>
      <c r="AD5602">
        <f>_xlfn.XLOOKUP(MIS[[#This Row],[TRADING SYMBOL]],[1]Sheet1!$D:$D,[1]Sheet1!$C:$C)</f>
        <v>160.9</v>
      </c>
      <c r="AE5602">
        <f>MIS[[#This Row],[OrderAverageTradedPrice]]*MIS[[#This Row],[OrderQuantity]]</f>
        <v>25695</v>
      </c>
      <c r="AF5602">
        <f>MIS[[#This Row],[LTP]]*MIS[[#This Row],[OrderQuantity]]</f>
        <v>24135</v>
      </c>
      <c r="AG5602">
        <f>IF(MIS[[#This Row],[OrderSide]]="SELL",MIS[[#This Row],[VALUE]]-MIS[[#This Row],[LIVE_VALUE]],MIS[[#This Row],[LIVE_VALUE]]-MIS[[#This Row],[VALUE]])</f>
        <v>-1560</v>
      </c>
      <c r="AH5602" t="str" cm="1">
        <f t="array" ref="AH5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2" t="str">
        <f>MIS[[#This Row],[TRADING SYMBOL]]</f>
        <v>NIFTY2552225050CE</v>
      </c>
      <c r="AJ5602" t="str">
        <f>IF(RIGHT(MIS[[#This Row],[Main/Hedge]],4)="MAIN","MAIN","HEDGE")</f>
        <v>MAIN</v>
      </c>
      <c r="AK5602" t="str" cm="1">
        <f t="array" ref="AK5602">_xlfn._xlws.FILTER(Table4[Column1],ISNUMBER(SEARCH(Table4[Column1],MIS[[#This Row],[OrderUniqueIdentifier]])),"")</f>
        <v>VWAP</v>
      </c>
    </row>
    <row r="5603" spans="1:37" x14ac:dyDescent="0.25">
      <c r="A5603" t="s">
        <v>179</v>
      </c>
      <c r="B5603" t="s">
        <v>1488</v>
      </c>
      <c r="C5603" t="s">
        <v>10263</v>
      </c>
      <c r="D5603" t="s">
        <v>72</v>
      </c>
      <c r="E5603" t="s">
        <v>2904</v>
      </c>
      <c r="F5603" t="s">
        <v>73</v>
      </c>
      <c r="G5603" t="s">
        <v>74</v>
      </c>
      <c r="H5603" t="s">
        <v>75</v>
      </c>
      <c r="I5603" t="s">
        <v>76</v>
      </c>
      <c r="J5603" t="s">
        <v>77</v>
      </c>
      <c r="K5603">
        <v>75</v>
      </c>
      <c r="L5603" t="s">
        <v>77</v>
      </c>
      <c r="M5603" t="s">
        <v>78</v>
      </c>
      <c r="N5603" t="s">
        <v>10202</v>
      </c>
      <c r="O5603" t="s">
        <v>9849</v>
      </c>
      <c r="P5603" t="s">
        <v>9849</v>
      </c>
      <c r="Q5603" t="s">
        <v>2907</v>
      </c>
      <c r="R5603" t="s">
        <v>79</v>
      </c>
      <c r="S5603" t="s">
        <v>24</v>
      </c>
      <c r="T5603" t="s">
        <v>2908</v>
      </c>
      <c r="U5603" t="s">
        <v>43</v>
      </c>
      <c r="V5603" t="s">
        <v>80</v>
      </c>
      <c r="W5603">
        <v>25050</v>
      </c>
      <c r="X5603" t="s">
        <v>81</v>
      </c>
      <c r="Y5603">
        <v>75</v>
      </c>
      <c r="Z5603" t="s">
        <v>9850</v>
      </c>
      <c r="AA5603" t="s">
        <v>9850</v>
      </c>
      <c r="AB5603" t="s">
        <v>90</v>
      </c>
      <c r="AC5603" t="s">
        <v>84</v>
      </c>
      <c r="AD5603">
        <f>_xlfn.XLOOKUP(MIS[[#This Row],[TRADING SYMBOL]],[1]Sheet1!$D:$D,[1]Sheet1!$C:$C)</f>
        <v>160.9</v>
      </c>
      <c r="AE5603">
        <f>MIS[[#This Row],[OrderAverageTradedPrice]]*MIS[[#This Row],[OrderQuantity]]</f>
        <v>12862.5</v>
      </c>
      <c r="AF5603">
        <f>MIS[[#This Row],[LTP]]*MIS[[#This Row],[OrderQuantity]]</f>
        <v>12067.5</v>
      </c>
      <c r="AG5603">
        <f>IF(MIS[[#This Row],[OrderSide]]="SELL",MIS[[#This Row],[VALUE]]-MIS[[#This Row],[LIVE_VALUE]],MIS[[#This Row],[LIVE_VALUE]]-MIS[[#This Row],[VALUE]])</f>
        <v>-795</v>
      </c>
      <c r="AH5603" t="str" cm="1">
        <f t="array" ref="AH5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3" t="str">
        <f>MIS[[#This Row],[TRADING SYMBOL]]</f>
        <v>NIFTY2552225050CE</v>
      </c>
      <c r="AJ5603" t="str">
        <f>IF(RIGHT(MIS[[#This Row],[Main/Hedge]],4)="MAIN","MAIN","HEDGE")</f>
        <v>MAIN</v>
      </c>
      <c r="AK5603" t="str" cm="1">
        <f t="array" ref="AK5603">_xlfn._xlws.FILTER(Table4[Column1],ISNUMBER(SEARCH(Table4[Column1],MIS[[#This Row],[OrderUniqueIdentifier]])),"")</f>
        <v>VWAP</v>
      </c>
    </row>
    <row r="5604" spans="1:37" x14ac:dyDescent="0.25">
      <c r="A5604" t="s">
        <v>179</v>
      </c>
      <c r="B5604" t="s">
        <v>1497</v>
      </c>
      <c r="C5604" t="s">
        <v>10266</v>
      </c>
      <c r="D5604" t="s">
        <v>72</v>
      </c>
      <c r="E5604" t="s">
        <v>2904</v>
      </c>
      <c r="F5604" t="s">
        <v>73</v>
      </c>
      <c r="G5604" t="s">
        <v>74</v>
      </c>
      <c r="H5604" t="s">
        <v>75</v>
      </c>
      <c r="I5604" t="s">
        <v>76</v>
      </c>
      <c r="J5604" t="s">
        <v>77</v>
      </c>
      <c r="K5604">
        <v>225</v>
      </c>
      <c r="L5604" t="s">
        <v>77</v>
      </c>
      <c r="M5604" t="s">
        <v>78</v>
      </c>
      <c r="N5604" t="s">
        <v>9219</v>
      </c>
      <c r="O5604" t="s">
        <v>9849</v>
      </c>
      <c r="P5604" t="s">
        <v>9849</v>
      </c>
      <c r="Q5604" t="s">
        <v>2907</v>
      </c>
      <c r="R5604" t="s">
        <v>79</v>
      </c>
      <c r="S5604" t="s">
        <v>24</v>
      </c>
      <c r="T5604" t="s">
        <v>2908</v>
      </c>
      <c r="U5604" t="s">
        <v>43</v>
      </c>
      <c r="V5604" t="s">
        <v>80</v>
      </c>
      <c r="W5604">
        <v>25050</v>
      </c>
      <c r="X5604" t="s">
        <v>81</v>
      </c>
      <c r="Y5604">
        <v>225</v>
      </c>
      <c r="Z5604" t="s">
        <v>9850</v>
      </c>
      <c r="AA5604" t="s">
        <v>9850</v>
      </c>
      <c r="AB5604" t="s">
        <v>90</v>
      </c>
      <c r="AC5604" t="s">
        <v>84</v>
      </c>
      <c r="AD5604">
        <f>_xlfn.XLOOKUP(MIS[[#This Row],[TRADING SYMBOL]],[1]Sheet1!$D:$D,[1]Sheet1!$C:$C)</f>
        <v>160.9</v>
      </c>
      <c r="AE5604">
        <f>MIS[[#This Row],[OrderAverageTradedPrice]]*MIS[[#This Row],[OrderQuantity]]</f>
        <v>38655</v>
      </c>
      <c r="AF5604">
        <f>MIS[[#This Row],[LTP]]*MIS[[#This Row],[OrderQuantity]]</f>
        <v>36202.5</v>
      </c>
      <c r="AG5604">
        <f>IF(MIS[[#This Row],[OrderSide]]="SELL",MIS[[#This Row],[VALUE]]-MIS[[#This Row],[LIVE_VALUE]],MIS[[#This Row],[LIVE_VALUE]]-MIS[[#This Row],[VALUE]])</f>
        <v>-2452.5</v>
      </c>
      <c r="AH5604" t="str" cm="1">
        <f t="array" ref="AH5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4" t="str">
        <f>MIS[[#This Row],[TRADING SYMBOL]]</f>
        <v>NIFTY2552225050CE</v>
      </c>
      <c r="AJ5604" t="str">
        <f>IF(RIGHT(MIS[[#This Row],[Main/Hedge]],4)="MAIN","MAIN","HEDGE")</f>
        <v>MAIN</v>
      </c>
      <c r="AK5604" t="str" cm="1">
        <f t="array" ref="AK5604">_xlfn._xlws.FILTER(Table4[Column1],ISNUMBER(SEARCH(Table4[Column1],MIS[[#This Row],[OrderUniqueIdentifier]])),"")</f>
        <v>VWAP</v>
      </c>
    </row>
    <row r="5605" spans="1:37" x14ac:dyDescent="0.25">
      <c r="A5605" t="s">
        <v>179</v>
      </c>
      <c r="B5605" t="s">
        <v>180</v>
      </c>
      <c r="C5605" t="s">
        <v>10269</v>
      </c>
      <c r="D5605" t="s">
        <v>72</v>
      </c>
      <c r="E5605" t="s">
        <v>2904</v>
      </c>
      <c r="F5605" t="s">
        <v>73</v>
      </c>
      <c r="G5605" t="s">
        <v>74</v>
      </c>
      <c r="H5605" t="s">
        <v>75</v>
      </c>
      <c r="I5605" t="s">
        <v>76</v>
      </c>
      <c r="J5605" t="s">
        <v>77</v>
      </c>
      <c r="K5605">
        <v>150</v>
      </c>
      <c r="L5605" t="s">
        <v>77</v>
      </c>
      <c r="M5605" t="s">
        <v>78</v>
      </c>
      <c r="N5605" t="s">
        <v>9219</v>
      </c>
      <c r="O5605" t="s">
        <v>9849</v>
      </c>
      <c r="P5605" t="s">
        <v>9849</v>
      </c>
      <c r="Q5605" t="s">
        <v>2907</v>
      </c>
      <c r="R5605" t="s">
        <v>79</v>
      </c>
      <c r="S5605" t="s">
        <v>24</v>
      </c>
      <c r="T5605" t="s">
        <v>2908</v>
      </c>
      <c r="U5605" t="s">
        <v>43</v>
      </c>
      <c r="V5605" t="s">
        <v>80</v>
      </c>
      <c r="W5605">
        <v>25050</v>
      </c>
      <c r="X5605" t="s">
        <v>81</v>
      </c>
      <c r="Y5605">
        <v>150</v>
      </c>
      <c r="Z5605" t="s">
        <v>9850</v>
      </c>
      <c r="AA5605" t="s">
        <v>9850</v>
      </c>
      <c r="AB5605" t="s">
        <v>90</v>
      </c>
      <c r="AC5605" t="s">
        <v>84</v>
      </c>
      <c r="AD5605">
        <f>_xlfn.XLOOKUP(MIS[[#This Row],[TRADING SYMBOL]],[1]Sheet1!$D:$D,[1]Sheet1!$C:$C)</f>
        <v>160.9</v>
      </c>
      <c r="AE5605">
        <f>MIS[[#This Row],[OrderAverageTradedPrice]]*MIS[[#This Row],[OrderQuantity]]</f>
        <v>25770</v>
      </c>
      <c r="AF5605">
        <f>MIS[[#This Row],[LTP]]*MIS[[#This Row],[OrderQuantity]]</f>
        <v>24135</v>
      </c>
      <c r="AG5605">
        <f>IF(MIS[[#This Row],[OrderSide]]="SELL",MIS[[#This Row],[VALUE]]-MIS[[#This Row],[LIVE_VALUE]],MIS[[#This Row],[LIVE_VALUE]]-MIS[[#This Row],[VALUE]])</f>
        <v>-1635</v>
      </c>
      <c r="AH5605" t="str" cm="1">
        <f t="array" ref="AH5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5" t="str">
        <f>MIS[[#This Row],[TRADING SYMBOL]]</f>
        <v>NIFTY2552225050CE</v>
      </c>
      <c r="AJ5605" t="str">
        <f>IF(RIGHT(MIS[[#This Row],[Main/Hedge]],4)="MAIN","MAIN","HEDGE")</f>
        <v>MAIN</v>
      </c>
      <c r="AK5605" t="str" cm="1">
        <f t="array" ref="AK5605">_xlfn._xlws.FILTER(Table4[Column1],ISNUMBER(SEARCH(Table4[Column1],MIS[[#This Row],[OrderUniqueIdentifier]])),"")</f>
        <v>VWAP</v>
      </c>
    </row>
    <row r="5606" spans="1:37" x14ac:dyDescent="0.25">
      <c r="A5606" t="s">
        <v>179</v>
      </c>
      <c r="B5606" t="s">
        <v>219</v>
      </c>
      <c r="C5606" t="s">
        <v>10272</v>
      </c>
      <c r="D5606" t="s">
        <v>72</v>
      </c>
      <c r="E5606" t="s">
        <v>2904</v>
      </c>
      <c r="F5606" t="s">
        <v>73</v>
      </c>
      <c r="G5606" t="s">
        <v>74</v>
      </c>
      <c r="H5606" t="s">
        <v>75</v>
      </c>
      <c r="I5606" t="s">
        <v>76</v>
      </c>
      <c r="J5606" t="s">
        <v>77</v>
      </c>
      <c r="K5606">
        <v>150</v>
      </c>
      <c r="L5606" t="s">
        <v>77</v>
      </c>
      <c r="M5606" t="s">
        <v>78</v>
      </c>
      <c r="N5606" t="s">
        <v>9066</v>
      </c>
      <c r="O5606" t="s">
        <v>9849</v>
      </c>
      <c r="P5606" t="s">
        <v>9849</v>
      </c>
      <c r="Q5606" t="s">
        <v>2907</v>
      </c>
      <c r="R5606" t="s">
        <v>79</v>
      </c>
      <c r="S5606" t="s">
        <v>24</v>
      </c>
      <c r="T5606" t="s">
        <v>2908</v>
      </c>
      <c r="U5606" t="s">
        <v>43</v>
      </c>
      <c r="V5606" t="s">
        <v>80</v>
      </c>
      <c r="W5606">
        <v>25050</v>
      </c>
      <c r="X5606" t="s">
        <v>81</v>
      </c>
      <c r="Y5606">
        <v>150</v>
      </c>
      <c r="Z5606" t="s">
        <v>9850</v>
      </c>
      <c r="AA5606" t="s">
        <v>9850</v>
      </c>
      <c r="AB5606" t="s">
        <v>90</v>
      </c>
      <c r="AC5606" t="s">
        <v>84</v>
      </c>
      <c r="AD5606">
        <f>_xlfn.XLOOKUP(MIS[[#This Row],[TRADING SYMBOL]],[1]Sheet1!$D:$D,[1]Sheet1!$C:$C)</f>
        <v>160.9</v>
      </c>
      <c r="AE5606">
        <f>MIS[[#This Row],[OrderAverageTradedPrice]]*MIS[[#This Row],[OrderQuantity]]</f>
        <v>25710</v>
      </c>
      <c r="AF5606">
        <f>MIS[[#This Row],[LTP]]*MIS[[#This Row],[OrderQuantity]]</f>
        <v>24135</v>
      </c>
      <c r="AG5606">
        <f>IF(MIS[[#This Row],[OrderSide]]="SELL",MIS[[#This Row],[VALUE]]-MIS[[#This Row],[LIVE_VALUE]],MIS[[#This Row],[LIVE_VALUE]]-MIS[[#This Row],[VALUE]])</f>
        <v>-1575</v>
      </c>
      <c r="AH5606" t="str" cm="1">
        <f t="array" ref="AH5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6" t="str">
        <f>MIS[[#This Row],[TRADING SYMBOL]]</f>
        <v>NIFTY2552225050CE</v>
      </c>
      <c r="AJ5606" t="str">
        <f>IF(RIGHT(MIS[[#This Row],[Main/Hedge]],4)="MAIN","MAIN","HEDGE")</f>
        <v>MAIN</v>
      </c>
      <c r="AK5606" t="str" cm="1">
        <f t="array" ref="AK5606">_xlfn._xlws.FILTER(Table4[Column1],ISNUMBER(SEARCH(Table4[Column1],MIS[[#This Row],[OrderUniqueIdentifier]])),"")</f>
        <v>VWAP</v>
      </c>
    </row>
    <row r="5607" spans="1:37" x14ac:dyDescent="0.25">
      <c r="A5607" t="s">
        <v>179</v>
      </c>
      <c r="B5607" t="s">
        <v>229</v>
      </c>
      <c r="C5607" t="s">
        <v>10275</v>
      </c>
      <c r="D5607" t="s">
        <v>72</v>
      </c>
      <c r="E5607" t="s">
        <v>2904</v>
      </c>
      <c r="F5607" t="s">
        <v>73</v>
      </c>
      <c r="G5607" t="s">
        <v>74</v>
      </c>
      <c r="H5607" t="s">
        <v>75</v>
      </c>
      <c r="I5607" t="s">
        <v>76</v>
      </c>
      <c r="J5607" t="s">
        <v>77</v>
      </c>
      <c r="K5607">
        <v>600</v>
      </c>
      <c r="L5607" t="s">
        <v>77</v>
      </c>
      <c r="M5607" t="s">
        <v>78</v>
      </c>
      <c r="N5607" t="s">
        <v>10276</v>
      </c>
      <c r="O5607" t="s">
        <v>9849</v>
      </c>
      <c r="P5607" t="s">
        <v>9849</v>
      </c>
      <c r="Q5607" t="s">
        <v>2907</v>
      </c>
      <c r="R5607" t="s">
        <v>79</v>
      </c>
      <c r="S5607" t="s">
        <v>24</v>
      </c>
      <c r="T5607" t="s">
        <v>2908</v>
      </c>
      <c r="U5607" t="s">
        <v>43</v>
      </c>
      <c r="V5607" t="s">
        <v>80</v>
      </c>
      <c r="W5607">
        <v>25050</v>
      </c>
      <c r="X5607" t="s">
        <v>81</v>
      </c>
      <c r="Y5607">
        <v>600</v>
      </c>
      <c r="Z5607" t="s">
        <v>9850</v>
      </c>
      <c r="AA5607" t="s">
        <v>9850</v>
      </c>
      <c r="AB5607" t="s">
        <v>90</v>
      </c>
      <c r="AC5607" t="s">
        <v>84</v>
      </c>
      <c r="AD5607">
        <f>_xlfn.XLOOKUP(MIS[[#This Row],[TRADING SYMBOL]],[1]Sheet1!$D:$D,[1]Sheet1!$C:$C)</f>
        <v>160.9</v>
      </c>
      <c r="AE5607">
        <f>MIS[[#This Row],[OrderAverageTradedPrice]]*MIS[[#This Row],[OrderQuantity]]</f>
        <v>102791.25</v>
      </c>
      <c r="AF5607">
        <f>MIS[[#This Row],[LTP]]*MIS[[#This Row],[OrderQuantity]]</f>
        <v>96540</v>
      </c>
      <c r="AG5607">
        <f>IF(MIS[[#This Row],[OrderSide]]="SELL",MIS[[#This Row],[VALUE]]-MIS[[#This Row],[LIVE_VALUE]],MIS[[#This Row],[LIVE_VALUE]]-MIS[[#This Row],[VALUE]])</f>
        <v>-6251.25</v>
      </c>
      <c r="AH5607" t="str" cm="1">
        <f t="array" ref="AH5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7" t="str">
        <f>MIS[[#This Row],[TRADING SYMBOL]]</f>
        <v>NIFTY2552225050CE</v>
      </c>
      <c r="AJ5607" t="str">
        <f>IF(RIGHT(MIS[[#This Row],[Main/Hedge]],4)="MAIN","MAIN","HEDGE")</f>
        <v>MAIN</v>
      </c>
      <c r="AK5607" t="str" cm="1">
        <f t="array" ref="AK5607">_xlfn._xlws.FILTER(Table4[Column1],ISNUMBER(SEARCH(Table4[Column1],MIS[[#This Row],[OrderUniqueIdentifier]])),"")</f>
        <v>VWAP</v>
      </c>
    </row>
    <row r="5608" spans="1:37" x14ac:dyDescent="0.25">
      <c r="A5608" t="s">
        <v>179</v>
      </c>
      <c r="B5608" t="s">
        <v>266</v>
      </c>
      <c r="C5608" t="s">
        <v>10280</v>
      </c>
      <c r="D5608" t="s">
        <v>72</v>
      </c>
      <c r="E5608" t="s">
        <v>2904</v>
      </c>
      <c r="F5608" t="s">
        <v>73</v>
      </c>
      <c r="G5608" t="s">
        <v>74</v>
      </c>
      <c r="H5608" t="s">
        <v>75</v>
      </c>
      <c r="I5608" t="s">
        <v>76</v>
      </c>
      <c r="J5608" t="s">
        <v>77</v>
      </c>
      <c r="K5608">
        <v>1800</v>
      </c>
      <c r="L5608" t="s">
        <v>77</v>
      </c>
      <c r="M5608" t="s">
        <v>78</v>
      </c>
      <c r="N5608" t="s">
        <v>6955</v>
      </c>
      <c r="O5608" t="s">
        <v>9849</v>
      </c>
      <c r="P5608" t="s">
        <v>9849</v>
      </c>
      <c r="Q5608" t="s">
        <v>2907</v>
      </c>
      <c r="R5608" t="s">
        <v>79</v>
      </c>
      <c r="S5608" t="s">
        <v>24</v>
      </c>
      <c r="T5608" t="s">
        <v>2908</v>
      </c>
      <c r="U5608" t="s">
        <v>43</v>
      </c>
      <c r="V5608" t="s">
        <v>80</v>
      </c>
      <c r="W5608">
        <v>25050</v>
      </c>
      <c r="X5608" t="s">
        <v>81</v>
      </c>
      <c r="Y5608">
        <v>1800</v>
      </c>
      <c r="Z5608" t="s">
        <v>9850</v>
      </c>
      <c r="AA5608" t="s">
        <v>9850</v>
      </c>
      <c r="AB5608" t="s">
        <v>90</v>
      </c>
      <c r="AC5608" t="s">
        <v>84</v>
      </c>
      <c r="AD5608">
        <f>_xlfn.XLOOKUP(MIS[[#This Row],[TRADING SYMBOL]],[1]Sheet1!$D:$D,[1]Sheet1!$C:$C)</f>
        <v>160.9</v>
      </c>
      <c r="AE5608">
        <f>MIS[[#This Row],[OrderAverageTradedPrice]]*MIS[[#This Row],[OrderQuantity]]</f>
        <v>308790</v>
      </c>
      <c r="AF5608">
        <f>MIS[[#This Row],[LTP]]*MIS[[#This Row],[OrderQuantity]]</f>
        <v>289620</v>
      </c>
      <c r="AG5608">
        <f>IF(MIS[[#This Row],[OrderSide]]="SELL",MIS[[#This Row],[VALUE]]-MIS[[#This Row],[LIVE_VALUE]],MIS[[#This Row],[LIVE_VALUE]]-MIS[[#This Row],[VALUE]])</f>
        <v>-19170</v>
      </c>
      <c r="AH5608" t="str" cm="1">
        <f t="array" ref="AH5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8" t="str">
        <f>MIS[[#This Row],[TRADING SYMBOL]]</f>
        <v>NIFTY2552225050CE</v>
      </c>
      <c r="AJ5608" t="str">
        <f>IF(RIGHT(MIS[[#This Row],[Main/Hedge]],4)="MAIN","MAIN","HEDGE")</f>
        <v>MAIN</v>
      </c>
      <c r="AK5608" t="str" cm="1">
        <f t="array" ref="AK5608">_xlfn._xlws.FILTER(Table4[Column1],ISNUMBER(SEARCH(Table4[Column1],MIS[[#This Row],[OrderUniqueIdentifier]])),"")</f>
        <v>VWAP</v>
      </c>
    </row>
    <row r="5609" spans="1:37" x14ac:dyDescent="0.25">
      <c r="A5609" t="s">
        <v>1555</v>
      </c>
      <c r="B5609" t="s">
        <v>1556</v>
      </c>
      <c r="C5609" t="s">
        <v>10294</v>
      </c>
      <c r="D5609" t="s">
        <v>72</v>
      </c>
      <c r="E5609" t="s">
        <v>2904</v>
      </c>
      <c r="F5609" t="s">
        <v>73</v>
      </c>
      <c r="G5609" t="s">
        <v>74</v>
      </c>
      <c r="H5609" t="s">
        <v>75</v>
      </c>
      <c r="I5609" t="s">
        <v>76</v>
      </c>
      <c r="J5609" t="s">
        <v>77</v>
      </c>
      <c r="K5609">
        <v>1800</v>
      </c>
      <c r="L5609" t="s">
        <v>77</v>
      </c>
      <c r="M5609" t="s">
        <v>78</v>
      </c>
      <c r="N5609" t="s">
        <v>10295</v>
      </c>
      <c r="O5609" t="s">
        <v>9849</v>
      </c>
      <c r="P5609" t="s">
        <v>9849</v>
      </c>
      <c r="Q5609" t="s">
        <v>2907</v>
      </c>
      <c r="R5609" t="s">
        <v>79</v>
      </c>
      <c r="S5609" t="s">
        <v>24</v>
      </c>
      <c r="T5609" t="s">
        <v>2908</v>
      </c>
      <c r="U5609" t="s">
        <v>43</v>
      </c>
      <c r="V5609" t="s">
        <v>80</v>
      </c>
      <c r="W5609">
        <v>25050</v>
      </c>
      <c r="X5609" t="s">
        <v>81</v>
      </c>
      <c r="Y5609">
        <v>1800</v>
      </c>
      <c r="Z5609" t="s">
        <v>9850</v>
      </c>
      <c r="AA5609" t="s">
        <v>9850</v>
      </c>
      <c r="AB5609" t="s">
        <v>90</v>
      </c>
      <c r="AC5609" t="s">
        <v>84</v>
      </c>
      <c r="AD5609">
        <f>_xlfn.XLOOKUP(MIS[[#This Row],[TRADING SYMBOL]],[1]Sheet1!$D:$D,[1]Sheet1!$C:$C)</f>
        <v>160.9</v>
      </c>
      <c r="AE5609">
        <f>MIS[[#This Row],[OrderAverageTradedPrice]]*MIS[[#This Row],[OrderQuantity]]</f>
        <v>308939.99999999942</v>
      </c>
      <c r="AF5609">
        <f>MIS[[#This Row],[LTP]]*MIS[[#This Row],[OrderQuantity]]</f>
        <v>289620</v>
      </c>
      <c r="AG5609">
        <f>IF(MIS[[#This Row],[OrderSide]]="SELL",MIS[[#This Row],[VALUE]]-MIS[[#This Row],[LIVE_VALUE]],MIS[[#This Row],[LIVE_VALUE]]-MIS[[#This Row],[VALUE]])</f>
        <v>-19319.999999999418</v>
      </c>
      <c r="AH5609" t="str" cm="1">
        <f t="array" ref="AH5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9" t="str">
        <f>MIS[[#This Row],[TRADING SYMBOL]]</f>
        <v>NIFTY2552225050CE</v>
      </c>
      <c r="AJ5609" t="str">
        <f>IF(RIGHT(MIS[[#This Row],[Main/Hedge]],4)="MAIN","MAIN","HEDGE")</f>
        <v>MAIN</v>
      </c>
      <c r="AK5609" t="str" cm="1">
        <f t="array" ref="AK5609">_xlfn._xlws.FILTER(Table4[Column1],ISNUMBER(SEARCH(Table4[Column1],MIS[[#This Row],[OrderUniqueIdentifier]])),"")</f>
        <v>VWAP</v>
      </c>
    </row>
    <row r="5610" spans="1:37" x14ac:dyDescent="0.25">
      <c r="A5610" t="s">
        <v>1555</v>
      </c>
      <c r="B5610" t="s">
        <v>1570</v>
      </c>
      <c r="C5610" t="s">
        <v>10303</v>
      </c>
      <c r="D5610" t="s">
        <v>72</v>
      </c>
      <c r="E5610" t="s">
        <v>2904</v>
      </c>
      <c r="F5610" t="s">
        <v>73</v>
      </c>
      <c r="G5610" t="s">
        <v>74</v>
      </c>
      <c r="H5610" t="s">
        <v>75</v>
      </c>
      <c r="I5610" t="s">
        <v>76</v>
      </c>
      <c r="J5610" t="s">
        <v>77</v>
      </c>
      <c r="K5610">
        <v>375</v>
      </c>
      <c r="L5610" t="s">
        <v>77</v>
      </c>
      <c r="M5610" t="s">
        <v>78</v>
      </c>
      <c r="N5610" t="s">
        <v>6955</v>
      </c>
      <c r="O5610" t="s">
        <v>9849</v>
      </c>
      <c r="P5610" t="s">
        <v>9849</v>
      </c>
      <c r="Q5610" t="s">
        <v>2907</v>
      </c>
      <c r="R5610" t="s">
        <v>79</v>
      </c>
      <c r="S5610" t="s">
        <v>24</v>
      </c>
      <c r="T5610" t="s">
        <v>2908</v>
      </c>
      <c r="U5610" t="s">
        <v>43</v>
      </c>
      <c r="V5610" t="s">
        <v>80</v>
      </c>
      <c r="W5610">
        <v>25050</v>
      </c>
      <c r="X5610" t="s">
        <v>81</v>
      </c>
      <c r="Y5610">
        <v>375</v>
      </c>
      <c r="Z5610" t="s">
        <v>9850</v>
      </c>
      <c r="AA5610" t="s">
        <v>9850</v>
      </c>
      <c r="AB5610" t="s">
        <v>90</v>
      </c>
      <c r="AC5610" t="s">
        <v>84</v>
      </c>
      <c r="AD5610">
        <f>_xlfn.XLOOKUP(MIS[[#This Row],[TRADING SYMBOL]],[1]Sheet1!$D:$D,[1]Sheet1!$C:$C)</f>
        <v>160.9</v>
      </c>
      <c r="AE5610">
        <f>MIS[[#This Row],[OrderAverageTradedPrice]]*MIS[[#This Row],[OrderQuantity]]</f>
        <v>64331.250000000007</v>
      </c>
      <c r="AF5610">
        <f>MIS[[#This Row],[LTP]]*MIS[[#This Row],[OrderQuantity]]</f>
        <v>60337.5</v>
      </c>
      <c r="AG5610">
        <f>IF(MIS[[#This Row],[OrderSide]]="SELL",MIS[[#This Row],[VALUE]]-MIS[[#This Row],[LIVE_VALUE]],MIS[[#This Row],[LIVE_VALUE]]-MIS[[#This Row],[VALUE]])</f>
        <v>-3993.7500000000073</v>
      </c>
      <c r="AH5610" t="str" cm="1">
        <f t="array" ref="AH5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0" t="str">
        <f>MIS[[#This Row],[TRADING SYMBOL]]</f>
        <v>NIFTY2552225050CE</v>
      </c>
      <c r="AJ5610" t="str">
        <f>IF(RIGHT(MIS[[#This Row],[Main/Hedge]],4)="MAIN","MAIN","HEDGE")</f>
        <v>MAIN</v>
      </c>
      <c r="AK5610" t="str" cm="1">
        <f t="array" ref="AK5610">_xlfn._xlws.FILTER(Table4[Column1],ISNUMBER(SEARCH(Table4[Column1],MIS[[#This Row],[OrderUniqueIdentifier]])),"")</f>
        <v>VWAP</v>
      </c>
    </row>
    <row r="5611" spans="1:37" x14ac:dyDescent="0.25">
      <c r="A5611" t="s">
        <v>1555</v>
      </c>
      <c r="B5611" t="s">
        <v>1589</v>
      </c>
      <c r="C5611" t="s">
        <v>10314</v>
      </c>
      <c r="D5611" t="s">
        <v>72</v>
      </c>
      <c r="E5611" t="s">
        <v>2904</v>
      </c>
      <c r="F5611" t="s">
        <v>73</v>
      </c>
      <c r="G5611" t="s">
        <v>74</v>
      </c>
      <c r="H5611" t="s">
        <v>75</v>
      </c>
      <c r="I5611" t="s">
        <v>76</v>
      </c>
      <c r="J5611" t="s">
        <v>77</v>
      </c>
      <c r="K5611">
        <v>525</v>
      </c>
      <c r="L5611" t="s">
        <v>77</v>
      </c>
      <c r="M5611" t="s">
        <v>78</v>
      </c>
      <c r="N5611" t="s">
        <v>10315</v>
      </c>
      <c r="O5611" t="s">
        <v>9849</v>
      </c>
      <c r="P5611" t="s">
        <v>9849</v>
      </c>
      <c r="Q5611" t="s">
        <v>2907</v>
      </c>
      <c r="R5611" t="s">
        <v>79</v>
      </c>
      <c r="S5611" t="s">
        <v>24</v>
      </c>
      <c r="T5611" t="s">
        <v>2908</v>
      </c>
      <c r="U5611" t="s">
        <v>43</v>
      </c>
      <c r="V5611" t="s">
        <v>80</v>
      </c>
      <c r="W5611">
        <v>25050</v>
      </c>
      <c r="X5611" t="s">
        <v>81</v>
      </c>
      <c r="Y5611">
        <v>525</v>
      </c>
      <c r="Z5611" t="s">
        <v>9850</v>
      </c>
      <c r="AA5611" t="s">
        <v>9850</v>
      </c>
      <c r="AB5611" t="s">
        <v>90</v>
      </c>
      <c r="AC5611" t="s">
        <v>84</v>
      </c>
      <c r="AD5611">
        <f>_xlfn.XLOOKUP(MIS[[#This Row],[TRADING SYMBOL]],[1]Sheet1!$D:$D,[1]Sheet1!$C:$C)</f>
        <v>160.9</v>
      </c>
      <c r="AE5611">
        <f>MIS[[#This Row],[OrderAverageTradedPrice]]*MIS[[#This Row],[OrderQuantity]]</f>
        <v>90029.999999999854</v>
      </c>
      <c r="AF5611">
        <f>MIS[[#This Row],[LTP]]*MIS[[#This Row],[OrderQuantity]]</f>
        <v>84472.5</v>
      </c>
      <c r="AG5611">
        <f>IF(MIS[[#This Row],[OrderSide]]="SELL",MIS[[#This Row],[VALUE]]-MIS[[#This Row],[LIVE_VALUE]],MIS[[#This Row],[LIVE_VALUE]]-MIS[[#This Row],[VALUE]])</f>
        <v>-5557.4999999998545</v>
      </c>
      <c r="AH5611" t="str" cm="1">
        <f t="array" ref="AH5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1" t="str">
        <f>MIS[[#This Row],[TRADING SYMBOL]]</f>
        <v>NIFTY2552225050CE</v>
      </c>
      <c r="AJ5611" t="str">
        <f>IF(RIGHT(MIS[[#This Row],[Main/Hedge]],4)="MAIN","MAIN","HEDGE")</f>
        <v>MAIN</v>
      </c>
      <c r="AK5611" t="str" cm="1">
        <f t="array" ref="AK5611">_xlfn._xlws.FILTER(Table4[Column1],ISNUMBER(SEARCH(Table4[Column1],MIS[[#This Row],[OrderUniqueIdentifier]])),"")</f>
        <v>VWAP</v>
      </c>
    </row>
    <row r="5612" spans="1:37" x14ac:dyDescent="0.25">
      <c r="A5612" t="s">
        <v>1555</v>
      </c>
      <c r="B5612" t="s">
        <v>1597</v>
      </c>
      <c r="C5612" t="s">
        <v>10318</v>
      </c>
      <c r="D5612" t="s">
        <v>72</v>
      </c>
      <c r="E5612" t="s">
        <v>2904</v>
      </c>
      <c r="F5612" t="s">
        <v>73</v>
      </c>
      <c r="G5612" t="s">
        <v>74</v>
      </c>
      <c r="H5612" t="s">
        <v>75</v>
      </c>
      <c r="I5612" t="s">
        <v>76</v>
      </c>
      <c r="J5612" t="s">
        <v>77</v>
      </c>
      <c r="K5612">
        <v>450</v>
      </c>
      <c r="L5612" t="s">
        <v>77</v>
      </c>
      <c r="M5612" t="s">
        <v>78</v>
      </c>
      <c r="N5612" t="s">
        <v>10319</v>
      </c>
      <c r="O5612" t="s">
        <v>9849</v>
      </c>
      <c r="P5612" t="s">
        <v>9849</v>
      </c>
      <c r="Q5612" t="s">
        <v>2907</v>
      </c>
      <c r="R5612" t="s">
        <v>79</v>
      </c>
      <c r="S5612" t="s">
        <v>24</v>
      </c>
      <c r="T5612" t="s">
        <v>2908</v>
      </c>
      <c r="U5612" t="s">
        <v>43</v>
      </c>
      <c r="V5612" t="s">
        <v>80</v>
      </c>
      <c r="W5612">
        <v>25050</v>
      </c>
      <c r="X5612" t="s">
        <v>81</v>
      </c>
      <c r="Y5612">
        <v>450</v>
      </c>
      <c r="Z5612" t="s">
        <v>9850</v>
      </c>
      <c r="AA5612" t="s">
        <v>9850</v>
      </c>
      <c r="AB5612" t="s">
        <v>90</v>
      </c>
      <c r="AC5612" t="s">
        <v>84</v>
      </c>
      <c r="AD5612">
        <f>_xlfn.XLOOKUP(MIS[[#This Row],[TRADING SYMBOL]],[1]Sheet1!$D:$D,[1]Sheet1!$C:$C)</f>
        <v>160.9</v>
      </c>
      <c r="AE5612">
        <f>MIS[[#This Row],[OrderAverageTradedPrice]]*MIS[[#This Row],[OrderQuantity]]</f>
        <v>77103.749999999694</v>
      </c>
      <c r="AF5612">
        <f>MIS[[#This Row],[LTP]]*MIS[[#This Row],[OrderQuantity]]</f>
        <v>72405</v>
      </c>
      <c r="AG5612">
        <f>IF(MIS[[#This Row],[OrderSide]]="SELL",MIS[[#This Row],[VALUE]]-MIS[[#This Row],[LIVE_VALUE]],MIS[[#This Row],[LIVE_VALUE]]-MIS[[#This Row],[VALUE]])</f>
        <v>-4698.7499999996944</v>
      </c>
      <c r="AH5612" t="str" cm="1">
        <f t="array" ref="AH5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2" t="str">
        <f>MIS[[#This Row],[TRADING SYMBOL]]</f>
        <v>NIFTY2552225050CE</v>
      </c>
      <c r="AJ5612" t="str">
        <f>IF(RIGHT(MIS[[#This Row],[Main/Hedge]],4)="MAIN","MAIN","HEDGE")</f>
        <v>MAIN</v>
      </c>
      <c r="AK5612" t="str" cm="1">
        <f t="array" ref="AK5612">_xlfn._xlws.FILTER(Table4[Column1],ISNUMBER(SEARCH(Table4[Column1],MIS[[#This Row],[OrderUniqueIdentifier]])),"")</f>
        <v>VWAP</v>
      </c>
    </row>
    <row r="5613" spans="1:37" x14ac:dyDescent="0.25">
      <c r="A5613" t="s">
        <v>1555</v>
      </c>
      <c r="B5613" t="s">
        <v>1607</v>
      </c>
      <c r="C5613" t="s">
        <v>10322</v>
      </c>
      <c r="D5613" t="s">
        <v>72</v>
      </c>
      <c r="E5613" t="s">
        <v>2904</v>
      </c>
      <c r="F5613" t="s">
        <v>73</v>
      </c>
      <c r="G5613" t="s">
        <v>74</v>
      </c>
      <c r="H5613" t="s">
        <v>75</v>
      </c>
      <c r="I5613" t="s">
        <v>76</v>
      </c>
      <c r="J5613" t="s">
        <v>77</v>
      </c>
      <c r="K5613">
        <v>75</v>
      </c>
      <c r="L5613" t="s">
        <v>77</v>
      </c>
      <c r="M5613" t="s">
        <v>78</v>
      </c>
      <c r="N5613" t="s">
        <v>10202</v>
      </c>
      <c r="O5613" t="s">
        <v>9849</v>
      </c>
      <c r="P5613" t="s">
        <v>9849</v>
      </c>
      <c r="Q5613" t="s">
        <v>2907</v>
      </c>
      <c r="R5613" t="s">
        <v>79</v>
      </c>
      <c r="S5613" t="s">
        <v>24</v>
      </c>
      <c r="T5613" t="s">
        <v>2908</v>
      </c>
      <c r="U5613" t="s">
        <v>43</v>
      </c>
      <c r="V5613" t="s">
        <v>80</v>
      </c>
      <c r="W5613">
        <v>25050</v>
      </c>
      <c r="X5613" t="s">
        <v>81</v>
      </c>
      <c r="Y5613">
        <v>75</v>
      </c>
      <c r="Z5613" t="s">
        <v>9850</v>
      </c>
      <c r="AA5613" t="s">
        <v>9850</v>
      </c>
      <c r="AB5613" t="s">
        <v>90</v>
      </c>
      <c r="AC5613" t="s">
        <v>84</v>
      </c>
      <c r="AD5613">
        <f>_xlfn.XLOOKUP(MIS[[#This Row],[TRADING SYMBOL]],[1]Sheet1!$D:$D,[1]Sheet1!$C:$C)</f>
        <v>160.9</v>
      </c>
      <c r="AE5613">
        <f>MIS[[#This Row],[OrderAverageTradedPrice]]*MIS[[#This Row],[OrderQuantity]]</f>
        <v>12862.5</v>
      </c>
      <c r="AF5613">
        <f>MIS[[#This Row],[LTP]]*MIS[[#This Row],[OrderQuantity]]</f>
        <v>12067.5</v>
      </c>
      <c r="AG5613">
        <f>IF(MIS[[#This Row],[OrderSide]]="SELL",MIS[[#This Row],[VALUE]]-MIS[[#This Row],[LIVE_VALUE]],MIS[[#This Row],[LIVE_VALUE]]-MIS[[#This Row],[VALUE]])</f>
        <v>-795</v>
      </c>
      <c r="AH5613" t="str" cm="1">
        <f t="array" ref="AH5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3" t="str">
        <f>MIS[[#This Row],[TRADING SYMBOL]]</f>
        <v>NIFTY2552225050CE</v>
      </c>
      <c r="AJ5613" t="str">
        <f>IF(RIGHT(MIS[[#This Row],[Main/Hedge]],4)="MAIN","MAIN","HEDGE")</f>
        <v>MAIN</v>
      </c>
      <c r="AK5613" t="str" cm="1">
        <f t="array" ref="AK5613">_xlfn._xlws.FILTER(Table4[Column1],ISNUMBER(SEARCH(Table4[Column1],MIS[[#This Row],[OrderUniqueIdentifier]])),"")</f>
        <v>VWAP</v>
      </c>
    </row>
    <row r="5614" spans="1:37" x14ac:dyDescent="0.25">
      <c r="A5614" t="s">
        <v>1555</v>
      </c>
      <c r="B5614" t="s">
        <v>1614</v>
      </c>
      <c r="C5614" t="s">
        <v>10325</v>
      </c>
      <c r="D5614" t="s">
        <v>72</v>
      </c>
      <c r="E5614" t="s">
        <v>2904</v>
      </c>
      <c r="F5614" t="s">
        <v>73</v>
      </c>
      <c r="G5614" t="s">
        <v>74</v>
      </c>
      <c r="H5614" t="s">
        <v>75</v>
      </c>
      <c r="I5614" t="s">
        <v>76</v>
      </c>
      <c r="J5614" t="s">
        <v>77</v>
      </c>
      <c r="K5614">
        <v>150</v>
      </c>
      <c r="L5614" t="s">
        <v>77</v>
      </c>
      <c r="M5614" t="s">
        <v>78</v>
      </c>
      <c r="N5614" t="s">
        <v>6955</v>
      </c>
      <c r="O5614" t="s">
        <v>9849</v>
      </c>
      <c r="P5614" t="s">
        <v>9849</v>
      </c>
      <c r="Q5614" t="s">
        <v>2907</v>
      </c>
      <c r="R5614" t="s">
        <v>79</v>
      </c>
      <c r="S5614" t="s">
        <v>24</v>
      </c>
      <c r="T5614" t="s">
        <v>2908</v>
      </c>
      <c r="U5614" t="s">
        <v>43</v>
      </c>
      <c r="V5614" t="s">
        <v>80</v>
      </c>
      <c r="W5614">
        <v>25050</v>
      </c>
      <c r="X5614" t="s">
        <v>81</v>
      </c>
      <c r="Y5614">
        <v>150</v>
      </c>
      <c r="Z5614" t="s">
        <v>9850</v>
      </c>
      <c r="AA5614" t="s">
        <v>9850</v>
      </c>
      <c r="AB5614" t="s">
        <v>90</v>
      </c>
      <c r="AC5614" t="s">
        <v>84</v>
      </c>
      <c r="AD5614">
        <f>_xlfn.XLOOKUP(MIS[[#This Row],[TRADING SYMBOL]],[1]Sheet1!$D:$D,[1]Sheet1!$C:$C)</f>
        <v>160.9</v>
      </c>
      <c r="AE5614">
        <f>MIS[[#This Row],[OrderAverageTradedPrice]]*MIS[[#This Row],[OrderQuantity]]</f>
        <v>25732.5</v>
      </c>
      <c r="AF5614">
        <f>MIS[[#This Row],[LTP]]*MIS[[#This Row],[OrderQuantity]]</f>
        <v>24135</v>
      </c>
      <c r="AG5614">
        <f>IF(MIS[[#This Row],[OrderSide]]="SELL",MIS[[#This Row],[VALUE]]-MIS[[#This Row],[LIVE_VALUE]],MIS[[#This Row],[LIVE_VALUE]]-MIS[[#This Row],[VALUE]])</f>
        <v>-1597.5</v>
      </c>
      <c r="AH5614" t="str" cm="1">
        <f t="array" ref="AH5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4" t="str">
        <f>MIS[[#This Row],[TRADING SYMBOL]]</f>
        <v>NIFTY2552225050CE</v>
      </c>
      <c r="AJ5614" t="str">
        <f>IF(RIGHT(MIS[[#This Row],[Main/Hedge]],4)="MAIN","MAIN","HEDGE")</f>
        <v>MAIN</v>
      </c>
      <c r="AK5614" t="str" cm="1">
        <f t="array" ref="AK5614">_xlfn._xlws.FILTER(Table4[Column1],ISNUMBER(SEARCH(Table4[Column1],MIS[[#This Row],[OrderUniqueIdentifier]])),"")</f>
        <v>VWAP</v>
      </c>
    </row>
    <row r="5615" spans="1:37" x14ac:dyDescent="0.25">
      <c r="A5615" t="s">
        <v>1555</v>
      </c>
      <c r="B5615" t="s">
        <v>1623</v>
      </c>
      <c r="C5615" t="s">
        <v>10328</v>
      </c>
      <c r="D5615" t="s">
        <v>72</v>
      </c>
      <c r="E5615" t="s">
        <v>2904</v>
      </c>
      <c r="F5615" t="s">
        <v>73</v>
      </c>
      <c r="G5615" t="s">
        <v>74</v>
      </c>
      <c r="H5615" t="s">
        <v>75</v>
      </c>
      <c r="I5615" t="s">
        <v>76</v>
      </c>
      <c r="J5615" t="s">
        <v>77</v>
      </c>
      <c r="K5615">
        <v>150</v>
      </c>
      <c r="L5615" t="s">
        <v>77</v>
      </c>
      <c r="M5615" t="s">
        <v>78</v>
      </c>
      <c r="N5615" t="s">
        <v>9066</v>
      </c>
      <c r="O5615" t="s">
        <v>9849</v>
      </c>
      <c r="P5615" t="s">
        <v>9849</v>
      </c>
      <c r="Q5615" t="s">
        <v>2907</v>
      </c>
      <c r="R5615" t="s">
        <v>79</v>
      </c>
      <c r="S5615" t="s">
        <v>24</v>
      </c>
      <c r="T5615" t="s">
        <v>2908</v>
      </c>
      <c r="U5615" t="s">
        <v>43</v>
      </c>
      <c r="V5615" t="s">
        <v>80</v>
      </c>
      <c r="W5615">
        <v>25050</v>
      </c>
      <c r="X5615" t="s">
        <v>81</v>
      </c>
      <c r="Y5615">
        <v>150</v>
      </c>
      <c r="Z5615" t="s">
        <v>9850</v>
      </c>
      <c r="AA5615" t="s">
        <v>9850</v>
      </c>
      <c r="AB5615" t="s">
        <v>90</v>
      </c>
      <c r="AC5615" t="s">
        <v>84</v>
      </c>
      <c r="AD5615">
        <f>_xlfn.XLOOKUP(MIS[[#This Row],[TRADING SYMBOL]],[1]Sheet1!$D:$D,[1]Sheet1!$C:$C)</f>
        <v>160.9</v>
      </c>
      <c r="AE5615">
        <f>MIS[[#This Row],[OrderAverageTradedPrice]]*MIS[[#This Row],[OrderQuantity]]</f>
        <v>25710</v>
      </c>
      <c r="AF5615">
        <f>MIS[[#This Row],[LTP]]*MIS[[#This Row],[OrderQuantity]]</f>
        <v>24135</v>
      </c>
      <c r="AG5615">
        <f>IF(MIS[[#This Row],[OrderSide]]="SELL",MIS[[#This Row],[VALUE]]-MIS[[#This Row],[LIVE_VALUE]],MIS[[#This Row],[LIVE_VALUE]]-MIS[[#This Row],[VALUE]])</f>
        <v>-1575</v>
      </c>
      <c r="AH5615" t="str" cm="1">
        <f t="array" ref="AH5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5" t="str">
        <f>MIS[[#This Row],[TRADING SYMBOL]]</f>
        <v>NIFTY2552225050CE</v>
      </c>
      <c r="AJ5615" t="str">
        <f>IF(RIGHT(MIS[[#This Row],[Main/Hedge]],4)="MAIN","MAIN","HEDGE")</f>
        <v>MAIN</v>
      </c>
      <c r="AK5615" t="str" cm="1">
        <f t="array" ref="AK5615">_xlfn._xlws.FILTER(Table4[Column1],ISNUMBER(SEARCH(Table4[Column1],MIS[[#This Row],[OrderUniqueIdentifier]])),"")</f>
        <v>VWAP</v>
      </c>
    </row>
    <row r="5616" spans="1:37" x14ac:dyDescent="0.25">
      <c r="A5616" t="s">
        <v>1555</v>
      </c>
      <c r="B5616" t="s">
        <v>1631</v>
      </c>
      <c r="C5616" t="s">
        <v>10331</v>
      </c>
      <c r="D5616" t="s">
        <v>72</v>
      </c>
      <c r="E5616" t="s">
        <v>2904</v>
      </c>
      <c r="F5616" t="s">
        <v>73</v>
      </c>
      <c r="G5616" t="s">
        <v>74</v>
      </c>
      <c r="H5616" t="s">
        <v>75</v>
      </c>
      <c r="I5616" t="s">
        <v>76</v>
      </c>
      <c r="J5616" t="s">
        <v>77</v>
      </c>
      <c r="K5616">
        <v>600</v>
      </c>
      <c r="L5616" t="s">
        <v>77</v>
      </c>
      <c r="M5616" t="s">
        <v>78</v>
      </c>
      <c r="N5616" t="s">
        <v>10332</v>
      </c>
      <c r="O5616" t="s">
        <v>9849</v>
      </c>
      <c r="P5616" t="s">
        <v>9849</v>
      </c>
      <c r="Q5616" t="s">
        <v>2907</v>
      </c>
      <c r="R5616" t="s">
        <v>79</v>
      </c>
      <c r="S5616" t="s">
        <v>24</v>
      </c>
      <c r="T5616" t="s">
        <v>2908</v>
      </c>
      <c r="U5616" t="s">
        <v>43</v>
      </c>
      <c r="V5616" t="s">
        <v>80</v>
      </c>
      <c r="W5616">
        <v>25050</v>
      </c>
      <c r="X5616" t="s">
        <v>81</v>
      </c>
      <c r="Y5616">
        <v>600</v>
      </c>
      <c r="Z5616" t="s">
        <v>9850</v>
      </c>
      <c r="AA5616" t="s">
        <v>9850</v>
      </c>
      <c r="AB5616" t="s">
        <v>90</v>
      </c>
      <c r="AC5616" t="s">
        <v>84</v>
      </c>
      <c r="AD5616">
        <f>_xlfn.XLOOKUP(MIS[[#This Row],[TRADING SYMBOL]],[1]Sheet1!$D:$D,[1]Sheet1!$C:$C)</f>
        <v>160.9</v>
      </c>
      <c r="AE5616">
        <f>MIS[[#This Row],[OrderAverageTradedPrice]]*MIS[[#This Row],[OrderQuantity]]</f>
        <v>102772.5</v>
      </c>
      <c r="AF5616">
        <f>MIS[[#This Row],[LTP]]*MIS[[#This Row],[OrderQuantity]]</f>
        <v>96540</v>
      </c>
      <c r="AG5616">
        <f>IF(MIS[[#This Row],[OrderSide]]="SELL",MIS[[#This Row],[VALUE]]-MIS[[#This Row],[LIVE_VALUE]],MIS[[#This Row],[LIVE_VALUE]]-MIS[[#This Row],[VALUE]])</f>
        <v>-6232.5</v>
      </c>
      <c r="AH5616" t="str" cm="1">
        <f t="array" ref="AH5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6" t="str">
        <f>MIS[[#This Row],[TRADING SYMBOL]]</f>
        <v>NIFTY2552225050CE</v>
      </c>
      <c r="AJ5616" t="str">
        <f>IF(RIGHT(MIS[[#This Row],[Main/Hedge]],4)="MAIN","MAIN","HEDGE")</f>
        <v>MAIN</v>
      </c>
      <c r="AK5616" t="str" cm="1">
        <f t="array" ref="AK5616">_xlfn._xlws.FILTER(Table4[Column1],ISNUMBER(SEARCH(Table4[Column1],MIS[[#This Row],[OrderUniqueIdentifier]])),"")</f>
        <v>VWAP</v>
      </c>
    </row>
    <row r="5617" spans="1:37" x14ac:dyDescent="0.25">
      <c r="A5617" t="s">
        <v>1555</v>
      </c>
      <c r="B5617" t="s">
        <v>1640</v>
      </c>
      <c r="C5617" t="s">
        <v>10335</v>
      </c>
      <c r="D5617" t="s">
        <v>72</v>
      </c>
      <c r="E5617" t="s">
        <v>2904</v>
      </c>
      <c r="F5617" t="s">
        <v>73</v>
      </c>
      <c r="G5617" t="s">
        <v>74</v>
      </c>
      <c r="H5617" t="s">
        <v>75</v>
      </c>
      <c r="I5617" t="s">
        <v>76</v>
      </c>
      <c r="J5617" t="s">
        <v>77</v>
      </c>
      <c r="K5617">
        <v>600</v>
      </c>
      <c r="L5617" t="s">
        <v>77</v>
      </c>
      <c r="M5617" t="s">
        <v>78</v>
      </c>
      <c r="N5617" t="s">
        <v>5155</v>
      </c>
      <c r="O5617" t="s">
        <v>9849</v>
      </c>
      <c r="P5617" t="s">
        <v>9849</v>
      </c>
      <c r="Q5617" t="s">
        <v>2907</v>
      </c>
      <c r="R5617" t="s">
        <v>79</v>
      </c>
      <c r="S5617" t="s">
        <v>24</v>
      </c>
      <c r="T5617" t="s">
        <v>2908</v>
      </c>
      <c r="U5617" t="s">
        <v>43</v>
      </c>
      <c r="V5617" t="s">
        <v>80</v>
      </c>
      <c r="W5617">
        <v>25050</v>
      </c>
      <c r="X5617" t="s">
        <v>81</v>
      </c>
      <c r="Y5617">
        <v>600</v>
      </c>
      <c r="Z5617" t="s">
        <v>9850</v>
      </c>
      <c r="AA5617" t="s">
        <v>9850</v>
      </c>
      <c r="AB5617" t="s">
        <v>90</v>
      </c>
      <c r="AC5617" t="s">
        <v>84</v>
      </c>
      <c r="AD5617">
        <f>_xlfn.XLOOKUP(MIS[[#This Row],[TRADING SYMBOL]],[1]Sheet1!$D:$D,[1]Sheet1!$C:$C)</f>
        <v>160.9</v>
      </c>
      <c r="AE5617">
        <f>MIS[[#This Row],[OrderAverageTradedPrice]]*MIS[[#This Row],[OrderQuantity]]</f>
        <v>102750</v>
      </c>
      <c r="AF5617">
        <f>MIS[[#This Row],[LTP]]*MIS[[#This Row],[OrderQuantity]]</f>
        <v>96540</v>
      </c>
      <c r="AG5617">
        <f>IF(MIS[[#This Row],[OrderSide]]="SELL",MIS[[#This Row],[VALUE]]-MIS[[#This Row],[LIVE_VALUE]],MIS[[#This Row],[LIVE_VALUE]]-MIS[[#This Row],[VALUE]])</f>
        <v>-6210</v>
      </c>
      <c r="AH5617" t="str" cm="1">
        <f t="array" ref="AH5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7" t="str">
        <f>MIS[[#This Row],[TRADING SYMBOL]]</f>
        <v>NIFTY2552225050CE</v>
      </c>
      <c r="AJ5617" t="str">
        <f>IF(RIGHT(MIS[[#This Row],[Main/Hedge]],4)="MAIN","MAIN","HEDGE")</f>
        <v>MAIN</v>
      </c>
      <c r="AK5617" t="str" cm="1">
        <f t="array" ref="AK5617">_xlfn._xlws.FILTER(Table4[Column1],ISNUMBER(SEARCH(Table4[Column1],MIS[[#This Row],[OrderUniqueIdentifier]])),"")</f>
        <v>VWAP</v>
      </c>
    </row>
    <row r="5618" spans="1:37" x14ac:dyDescent="0.25">
      <c r="A5618" t="s">
        <v>1555</v>
      </c>
      <c r="B5618" t="s">
        <v>1648</v>
      </c>
      <c r="C5618" t="s">
        <v>10338</v>
      </c>
      <c r="D5618" t="s">
        <v>72</v>
      </c>
      <c r="E5618" t="s">
        <v>2904</v>
      </c>
      <c r="F5618" t="s">
        <v>73</v>
      </c>
      <c r="G5618" t="s">
        <v>74</v>
      </c>
      <c r="H5618" t="s">
        <v>75</v>
      </c>
      <c r="I5618" t="s">
        <v>76</v>
      </c>
      <c r="J5618" t="s">
        <v>77</v>
      </c>
      <c r="K5618">
        <v>450</v>
      </c>
      <c r="L5618" t="s">
        <v>77</v>
      </c>
      <c r="M5618" t="s">
        <v>78</v>
      </c>
      <c r="N5618" t="s">
        <v>10339</v>
      </c>
      <c r="O5618" t="s">
        <v>9849</v>
      </c>
      <c r="P5618" t="s">
        <v>9849</v>
      </c>
      <c r="Q5618" t="s">
        <v>2907</v>
      </c>
      <c r="R5618" t="s">
        <v>79</v>
      </c>
      <c r="S5618" t="s">
        <v>24</v>
      </c>
      <c r="T5618" t="s">
        <v>2908</v>
      </c>
      <c r="U5618" t="s">
        <v>43</v>
      </c>
      <c r="V5618" t="s">
        <v>80</v>
      </c>
      <c r="W5618">
        <v>25050</v>
      </c>
      <c r="X5618" t="s">
        <v>81</v>
      </c>
      <c r="Y5618">
        <v>450</v>
      </c>
      <c r="Z5618" t="s">
        <v>9850</v>
      </c>
      <c r="AA5618" t="s">
        <v>9850</v>
      </c>
      <c r="AB5618" t="s">
        <v>90</v>
      </c>
      <c r="AC5618" t="s">
        <v>84</v>
      </c>
      <c r="AD5618">
        <f>_xlfn.XLOOKUP(MIS[[#This Row],[TRADING SYMBOL]],[1]Sheet1!$D:$D,[1]Sheet1!$C:$C)</f>
        <v>160.9</v>
      </c>
      <c r="AE5618">
        <f>MIS[[#This Row],[OrderAverageTradedPrice]]*MIS[[#This Row],[OrderQuantity]]</f>
        <v>77186.25</v>
      </c>
      <c r="AF5618">
        <f>MIS[[#This Row],[LTP]]*MIS[[#This Row],[OrderQuantity]]</f>
        <v>72405</v>
      </c>
      <c r="AG5618">
        <f>IF(MIS[[#This Row],[OrderSide]]="SELL",MIS[[#This Row],[VALUE]]-MIS[[#This Row],[LIVE_VALUE]],MIS[[#This Row],[LIVE_VALUE]]-MIS[[#This Row],[VALUE]])</f>
        <v>-4781.25</v>
      </c>
      <c r="AH5618" t="str" cm="1">
        <f t="array" ref="AH5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8" t="str">
        <f>MIS[[#This Row],[TRADING SYMBOL]]</f>
        <v>NIFTY2552225050CE</v>
      </c>
      <c r="AJ5618" t="str">
        <f>IF(RIGHT(MIS[[#This Row],[Main/Hedge]],4)="MAIN","MAIN","HEDGE")</f>
        <v>MAIN</v>
      </c>
      <c r="AK5618" t="str" cm="1">
        <f t="array" ref="AK5618">_xlfn._xlws.FILTER(Table4[Column1],ISNUMBER(SEARCH(Table4[Column1],MIS[[#This Row],[OrderUniqueIdentifier]])),"")</f>
        <v>VWAP</v>
      </c>
    </row>
    <row r="5619" spans="1:37" x14ac:dyDescent="0.25">
      <c r="A5619" t="s">
        <v>1555</v>
      </c>
      <c r="B5619" t="s">
        <v>1657</v>
      </c>
      <c r="C5619" t="s">
        <v>10342</v>
      </c>
      <c r="D5619" t="s">
        <v>72</v>
      </c>
      <c r="E5619" t="s">
        <v>2904</v>
      </c>
      <c r="F5619" t="s">
        <v>73</v>
      </c>
      <c r="G5619" t="s">
        <v>74</v>
      </c>
      <c r="H5619" t="s">
        <v>75</v>
      </c>
      <c r="I5619" t="s">
        <v>76</v>
      </c>
      <c r="J5619" t="s">
        <v>77</v>
      </c>
      <c r="K5619">
        <v>825</v>
      </c>
      <c r="L5619" t="s">
        <v>77</v>
      </c>
      <c r="M5619" t="s">
        <v>78</v>
      </c>
      <c r="N5619" t="s">
        <v>5155</v>
      </c>
      <c r="O5619" t="s">
        <v>9849</v>
      </c>
      <c r="P5619" t="s">
        <v>9849</v>
      </c>
      <c r="Q5619" t="s">
        <v>2907</v>
      </c>
      <c r="R5619" t="s">
        <v>79</v>
      </c>
      <c r="S5619" t="s">
        <v>24</v>
      </c>
      <c r="T5619" t="s">
        <v>2908</v>
      </c>
      <c r="U5619" t="s">
        <v>43</v>
      </c>
      <c r="V5619" t="s">
        <v>80</v>
      </c>
      <c r="W5619">
        <v>25050</v>
      </c>
      <c r="X5619" t="s">
        <v>81</v>
      </c>
      <c r="Y5619">
        <v>825</v>
      </c>
      <c r="Z5619" t="s">
        <v>9850</v>
      </c>
      <c r="AA5619" t="s">
        <v>9850</v>
      </c>
      <c r="AB5619" t="s">
        <v>90</v>
      </c>
      <c r="AC5619" t="s">
        <v>84</v>
      </c>
      <c r="AD5619">
        <f>_xlfn.XLOOKUP(MIS[[#This Row],[TRADING SYMBOL]],[1]Sheet1!$D:$D,[1]Sheet1!$C:$C)</f>
        <v>160.9</v>
      </c>
      <c r="AE5619">
        <f>MIS[[#This Row],[OrderAverageTradedPrice]]*MIS[[#This Row],[OrderQuantity]]</f>
        <v>141281.25</v>
      </c>
      <c r="AF5619">
        <f>MIS[[#This Row],[LTP]]*MIS[[#This Row],[OrderQuantity]]</f>
        <v>132742.5</v>
      </c>
      <c r="AG5619">
        <f>IF(MIS[[#This Row],[OrderSide]]="SELL",MIS[[#This Row],[VALUE]]-MIS[[#This Row],[LIVE_VALUE]],MIS[[#This Row],[LIVE_VALUE]]-MIS[[#This Row],[VALUE]])</f>
        <v>-8538.75</v>
      </c>
      <c r="AH5619" t="str" cm="1">
        <f t="array" ref="AH5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9" t="str">
        <f>MIS[[#This Row],[TRADING SYMBOL]]</f>
        <v>NIFTY2552225050CE</v>
      </c>
      <c r="AJ5619" t="str">
        <f>IF(RIGHT(MIS[[#This Row],[Main/Hedge]],4)="MAIN","MAIN","HEDGE")</f>
        <v>MAIN</v>
      </c>
      <c r="AK5619" t="str" cm="1">
        <f t="array" ref="AK5619">_xlfn._xlws.FILTER(Table4[Column1],ISNUMBER(SEARCH(Table4[Column1],MIS[[#This Row],[OrderUniqueIdentifier]])),"")</f>
        <v>VWAP</v>
      </c>
    </row>
    <row r="5620" spans="1:37" x14ac:dyDescent="0.25">
      <c r="A5620" t="s">
        <v>1555</v>
      </c>
      <c r="B5620" t="s">
        <v>1673</v>
      </c>
      <c r="C5620" t="s">
        <v>10348</v>
      </c>
      <c r="D5620" t="s">
        <v>72</v>
      </c>
      <c r="E5620" t="s">
        <v>2904</v>
      </c>
      <c r="F5620" t="s">
        <v>73</v>
      </c>
      <c r="G5620" t="s">
        <v>74</v>
      </c>
      <c r="H5620" t="s">
        <v>75</v>
      </c>
      <c r="I5620" t="s">
        <v>76</v>
      </c>
      <c r="J5620" t="s">
        <v>77</v>
      </c>
      <c r="K5620">
        <v>75</v>
      </c>
      <c r="L5620" t="s">
        <v>77</v>
      </c>
      <c r="M5620" t="s">
        <v>78</v>
      </c>
      <c r="N5620" t="s">
        <v>10202</v>
      </c>
      <c r="O5620" t="s">
        <v>9849</v>
      </c>
      <c r="P5620" t="s">
        <v>9849</v>
      </c>
      <c r="Q5620" t="s">
        <v>2907</v>
      </c>
      <c r="R5620" t="s">
        <v>79</v>
      </c>
      <c r="S5620" t="s">
        <v>24</v>
      </c>
      <c r="T5620" t="s">
        <v>2908</v>
      </c>
      <c r="U5620" t="s">
        <v>43</v>
      </c>
      <c r="V5620" t="s">
        <v>80</v>
      </c>
      <c r="W5620">
        <v>25050</v>
      </c>
      <c r="X5620" t="s">
        <v>81</v>
      </c>
      <c r="Y5620">
        <v>75</v>
      </c>
      <c r="Z5620" t="s">
        <v>9850</v>
      </c>
      <c r="AA5620" t="s">
        <v>9850</v>
      </c>
      <c r="AB5620" t="s">
        <v>90</v>
      </c>
      <c r="AC5620" t="s">
        <v>84</v>
      </c>
      <c r="AD5620">
        <f>_xlfn.XLOOKUP(MIS[[#This Row],[TRADING SYMBOL]],[1]Sheet1!$D:$D,[1]Sheet1!$C:$C)</f>
        <v>160.9</v>
      </c>
      <c r="AE5620">
        <f>MIS[[#This Row],[OrderAverageTradedPrice]]*MIS[[#This Row],[OrderQuantity]]</f>
        <v>12862.5</v>
      </c>
      <c r="AF5620">
        <f>MIS[[#This Row],[LTP]]*MIS[[#This Row],[OrderQuantity]]</f>
        <v>12067.5</v>
      </c>
      <c r="AG5620">
        <f>IF(MIS[[#This Row],[OrderSide]]="SELL",MIS[[#This Row],[VALUE]]-MIS[[#This Row],[LIVE_VALUE]],MIS[[#This Row],[LIVE_VALUE]]-MIS[[#This Row],[VALUE]])</f>
        <v>-795</v>
      </c>
      <c r="AH5620" t="str" cm="1">
        <f t="array" ref="AH5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0" t="str">
        <f>MIS[[#This Row],[TRADING SYMBOL]]</f>
        <v>NIFTY2552225050CE</v>
      </c>
      <c r="AJ5620" t="str">
        <f>IF(RIGHT(MIS[[#This Row],[Main/Hedge]],4)="MAIN","MAIN","HEDGE")</f>
        <v>MAIN</v>
      </c>
      <c r="AK5620" t="str" cm="1">
        <f t="array" ref="AK5620">_xlfn._xlws.FILTER(Table4[Column1],ISNUMBER(SEARCH(Table4[Column1],MIS[[#This Row],[OrderUniqueIdentifier]])),"")</f>
        <v>VWAP</v>
      </c>
    </row>
    <row r="5621" spans="1:37" x14ac:dyDescent="0.25">
      <c r="A5621" t="s">
        <v>1555</v>
      </c>
      <c r="B5621" t="s">
        <v>1681</v>
      </c>
      <c r="C5621" t="s">
        <v>10351</v>
      </c>
      <c r="D5621" t="s">
        <v>72</v>
      </c>
      <c r="E5621" t="s">
        <v>2904</v>
      </c>
      <c r="F5621" t="s">
        <v>73</v>
      </c>
      <c r="G5621" t="s">
        <v>74</v>
      </c>
      <c r="H5621" t="s">
        <v>75</v>
      </c>
      <c r="I5621" t="s">
        <v>76</v>
      </c>
      <c r="J5621" t="s">
        <v>77</v>
      </c>
      <c r="K5621">
        <v>75</v>
      </c>
      <c r="L5621" t="s">
        <v>77</v>
      </c>
      <c r="M5621" t="s">
        <v>78</v>
      </c>
      <c r="N5621" t="s">
        <v>9014</v>
      </c>
      <c r="O5621" t="s">
        <v>9849</v>
      </c>
      <c r="P5621" t="s">
        <v>9849</v>
      </c>
      <c r="Q5621" t="s">
        <v>2907</v>
      </c>
      <c r="R5621" t="s">
        <v>79</v>
      </c>
      <c r="S5621" t="s">
        <v>24</v>
      </c>
      <c r="T5621" t="s">
        <v>2908</v>
      </c>
      <c r="U5621" t="s">
        <v>43</v>
      </c>
      <c r="V5621" t="s">
        <v>80</v>
      </c>
      <c r="W5621">
        <v>25050</v>
      </c>
      <c r="X5621" t="s">
        <v>81</v>
      </c>
      <c r="Y5621">
        <v>75</v>
      </c>
      <c r="Z5621" t="s">
        <v>9850</v>
      </c>
      <c r="AA5621" t="s">
        <v>9850</v>
      </c>
      <c r="AB5621" t="s">
        <v>90</v>
      </c>
      <c r="AC5621" t="s">
        <v>84</v>
      </c>
      <c r="AD5621">
        <f>_xlfn.XLOOKUP(MIS[[#This Row],[TRADING SYMBOL]],[1]Sheet1!$D:$D,[1]Sheet1!$C:$C)</f>
        <v>160.9</v>
      </c>
      <c r="AE5621">
        <f>MIS[[#This Row],[OrderAverageTradedPrice]]*MIS[[#This Row],[OrderQuantity]]</f>
        <v>12847.5</v>
      </c>
      <c r="AF5621">
        <f>MIS[[#This Row],[LTP]]*MIS[[#This Row],[OrderQuantity]]</f>
        <v>12067.5</v>
      </c>
      <c r="AG5621">
        <f>IF(MIS[[#This Row],[OrderSide]]="SELL",MIS[[#This Row],[VALUE]]-MIS[[#This Row],[LIVE_VALUE]],MIS[[#This Row],[LIVE_VALUE]]-MIS[[#This Row],[VALUE]])</f>
        <v>-780</v>
      </c>
      <c r="AH5621" t="str" cm="1">
        <f t="array" ref="AH5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1" t="str">
        <f>MIS[[#This Row],[TRADING SYMBOL]]</f>
        <v>NIFTY2552225050CE</v>
      </c>
      <c r="AJ5621" t="str">
        <f>IF(RIGHT(MIS[[#This Row],[Main/Hedge]],4)="MAIN","MAIN","HEDGE")</f>
        <v>MAIN</v>
      </c>
      <c r="AK5621" t="str" cm="1">
        <f t="array" ref="AK5621">_xlfn._xlws.FILTER(Table4[Column1],ISNUMBER(SEARCH(Table4[Column1],MIS[[#This Row],[OrderUniqueIdentifier]])),"")</f>
        <v>VWAP</v>
      </c>
    </row>
    <row r="5622" spans="1:37" x14ac:dyDescent="0.25">
      <c r="A5622" t="s">
        <v>1555</v>
      </c>
      <c r="B5622" t="s">
        <v>1684</v>
      </c>
      <c r="C5622" t="s">
        <v>10354</v>
      </c>
      <c r="D5622" t="s">
        <v>72</v>
      </c>
      <c r="E5622" t="s">
        <v>2904</v>
      </c>
      <c r="F5622" t="s">
        <v>73</v>
      </c>
      <c r="G5622" t="s">
        <v>74</v>
      </c>
      <c r="H5622" t="s">
        <v>75</v>
      </c>
      <c r="I5622" t="s">
        <v>76</v>
      </c>
      <c r="J5622" t="s">
        <v>77</v>
      </c>
      <c r="K5622">
        <v>750</v>
      </c>
      <c r="L5622" t="s">
        <v>77</v>
      </c>
      <c r="M5622" t="s">
        <v>78</v>
      </c>
      <c r="N5622" t="s">
        <v>9026</v>
      </c>
      <c r="O5622" t="s">
        <v>9849</v>
      </c>
      <c r="P5622" t="s">
        <v>9849</v>
      </c>
      <c r="Q5622" t="s">
        <v>2907</v>
      </c>
      <c r="R5622" t="s">
        <v>79</v>
      </c>
      <c r="S5622" t="s">
        <v>24</v>
      </c>
      <c r="T5622" t="s">
        <v>2908</v>
      </c>
      <c r="U5622" t="s">
        <v>43</v>
      </c>
      <c r="V5622" t="s">
        <v>80</v>
      </c>
      <c r="W5622">
        <v>25050</v>
      </c>
      <c r="X5622" t="s">
        <v>81</v>
      </c>
      <c r="Y5622">
        <v>750</v>
      </c>
      <c r="Z5622" t="s">
        <v>9850</v>
      </c>
      <c r="AA5622" t="s">
        <v>9850</v>
      </c>
      <c r="AB5622" t="s">
        <v>90</v>
      </c>
      <c r="AC5622" t="s">
        <v>84</v>
      </c>
      <c r="AD5622">
        <f>_xlfn.XLOOKUP(MIS[[#This Row],[TRADING SYMBOL]],[1]Sheet1!$D:$D,[1]Sheet1!$C:$C)</f>
        <v>160.9</v>
      </c>
      <c r="AE5622">
        <f>MIS[[#This Row],[OrderAverageTradedPrice]]*MIS[[#This Row],[OrderQuantity]]</f>
        <v>128700</v>
      </c>
      <c r="AF5622">
        <f>MIS[[#This Row],[LTP]]*MIS[[#This Row],[OrderQuantity]]</f>
        <v>120675</v>
      </c>
      <c r="AG5622">
        <f>IF(MIS[[#This Row],[OrderSide]]="SELL",MIS[[#This Row],[VALUE]]-MIS[[#This Row],[LIVE_VALUE]],MIS[[#This Row],[LIVE_VALUE]]-MIS[[#This Row],[VALUE]])</f>
        <v>-8025</v>
      </c>
      <c r="AH5622" t="str" cm="1">
        <f t="array" ref="AH5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2" t="str">
        <f>MIS[[#This Row],[TRADING SYMBOL]]</f>
        <v>NIFTY2552225050CE</v>
      </c>
      <c r="AJ5622" t="str">
        <f>IF(RIGHT(MIS[[#This Row],[Main/Hedge]],4)="MAIN","MAIN","HEDGE")</f>
        <v>MAIN</v>
      </c>
      <c r="AK5622" t="str" cm="1">
        <f t="array" ref="AK5622">_xlfn._xlws.FILTER(Table4[Column1],ISNUMBER(SEARCH(Table4[Column1],MIS[[#This Row],[OrderUniqueIdentifier]])),"")</f>
        <v>VWAP</v>
      </c>
    </row>
    <row r="5623" spans="1:37" x14ac:dyDescent="0.25">
      <c r="A5623" t="s">
        <v>1702</v>
      </c>
      <c r="B5623" t="s">
        <v>1703</v>
      </c>
      <c r="C5623" t="s">
        <v>10361</v>
      </c>
      <c r="D5623" t="s">
        <v>72</v>
      </c>
      <c r="E5623" t="s">
        <v>2904</v>
      </c>
      <c r="F5623" t="s">
        <v>73</v>
      </c>
      <c r="G5623" t="s">
        <v>74</v>
      </c>
      <c r="H5623" t="s">
        <v>75</v>
      </c>
      <c r="I5623" t="s">
        <v>76</v>
      </c>
      <c r="J5623" t="s">
        <v>77</v>
      </c>
      <c r="K5623">
        <v>1275</v>
      </c>
      <c r="L5623" t="s">
        <v>77</v>
      </c>
      <c r="M5623" t="s">
        <v>78</v>
      </c>
      <c r="N5623" t="s">
        <v>10362</v>
      </c>
      <c r="O5623" t="s">
        <v>9849</v>
      </c>
      <c r="P5623" t="s">
        <v>9849</v>
      </c>
      <c r="Q5623" t="s">
        <v>2907</v>
      </c>
      <c r="R5623" t="s">
        <v>79</v>
      </c>
      <c r="S5623" t="s">
        <v>24</v>
      </c>
      <c r="T5623" t="s">
        <v>2908</v>
      </c>
      <c r="U5623" t="s">
        <v>43</v>
      </c>
      <c r="V5623" t="s">
        <v>80</v>
      </c>
      <c r="W5623">
        <v>25050</v>
      </c>
      <c r="X5623" t="s">
        <v>81</v>
      </c>
      <c r="Y5623">
        <v>1275</v>
      </c>
      <c r="Z5623" t="s">
        <v>9850</v>
      </c>
      <c r="AA5623" t="s">
        <v>9850</v>
      </c>
      <c r="AB5623" t="s">
        <v>90</v>
      </c>
      <c r="AC5623" t="s">
        <v>84</v>
      </c>
      <c r="AD5623">
        <f>_xlfn.XLOOKUP(MIS[[#This Row],[TRADING SYMBOL]],[1]Sheet1!$D:$D,[1]Sheet1!$C:$C)</f>
        <v>160.9</v>
      </c>
      <c r="AE5623">
        <f>MIS[[#This Row],[OrderAverageTradedPrice]]*MIS[[#This Row],[OrderQuantity]]</f>
        <v>218572.49999999889</v>
      </c>
      <c r="AF5623">
        <f>MIS[[#This Row],[LTP]]*MIS[[#This Row],[OrderQuantity]]</f>
        <v>205147.5</v>
      </c>
      <c r="AG5623">
        <f>IF(MIS[[#This Row],[OrderSide]]="SELL",MIS[[#This Row],[VALUE]]-MIS[[#This Row],[LIVE_VALUE]],MIS[[#This Row],[LIVE_VALUE]]-MIS[[#This Row],[VALUE]])</f>
        <v>-13424.999999998894</v>
      </c>
      <c r="AH5623" t="str" cm="1">
        <f t="array" ref="AH5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3" t="str">
        <f>MIS[[#This Row],[TRADING SYMBOL]]</f>
        <v>NIFTY2552225050CE</v>
      </c>
      <c r="AJ5623" t="str">
        <f>IF(RIGHT(MIS[[#This Row],[Main/Hedge]],4)="MAIN","MAIN","HEDGE")</f>
        <v>MAIN</v>
      </c>
      <c r="AK5623" t="str" cm="1">
        <f t="array" ref="AK5623">_xlfn._xlws.FILTER(Table4[Column1],ISNUMBER(SEARCH(Table4[Column1],MIS[[#This Row],[OrderUniqueIdentifier]])),"")</f>
        <v>VWAP</v>
      </c>
    </row>
    <row r="5624" spans="1:37" x14ac:dyDescent="0.25">
      <c r="A5624" t="s">
        <v>71</v>
      </c>
      <c r="B5624" t="s">
        <v>454</v>
      </c>
      <c r="C5624" t="s">
        <v>9832</v>
      </c>
      <c r="D5624" t="s">
        <v>72</v>
      </c>
      <c r="E5624" t="s">
        <v>2904</v>
      </c>
      <c r="F5624" t="s">
        <v>73</v>
      </c>
      <c r="G5624" t="s">
        <v>74</v>
      </c>
      <c r="H5624" t="s">
        <v>75</v>
      </c>
      <c r="I5624" t="s">
        <v>76</v>
      </c>
      <c r="J5624" t="s">
        <v>77</v>
      </c>
      <c r="K5624">
        <v>225</v>
      </c>
      <c r="L5624" t="s">
        <v>77</v>
      </c>
      <c r="M5624" t="s">
        <v>78</v>
      </c>
      <c r="N5624" t="s">
        <v>9833</v>
      </c>
      <c r="O5624" t="s">
        <v>9834</v>
      </c>
      <c r="P5624" t="s">
        <v>9834</v>
      </c>
      <c r="Q5624" t="s">
        <v>2907</v>
      </c>
      <c r="R5624" t="s">
        <v>79</v>
      </c>
      <c r="S5624" t="s">
        <v>24</v>
      </c>
      <c r="T5624" t="s">
        <v>2908</v>
      </c>
      <c r="U5624" t="s">
        <v>43</v>
      </c>
      <c r="V5624" t="s">
        <v>80</v>
      </c>
      <c r="W5624">
        <v>25050</v>
      </c>
      <c r="X5624" t="s">
        <v>81</v>
      </c>
      <c r="Y5624">
        <v>225</v>
      </c>
      <c r="Z5624" t="s">
        <v>9835</v>
      </c>
      <c r="AA5624" t="s">
        <v>9835</v>
      </c>
      <c r="AB5624" t="s">
        <v>90</v>
      </c>
      <c r="AC5624" t="s">
        <v>84</v>
      </c>
      <c r="AD5624">
        <f>_xlfn.XLOOKUP(MIS[[#This Row],[TRADING SYMBOL]],[1]Sheet1!$D:$D,[1]Sheet1!$C:$C)</f>
        <v>160.9</v>
      </c>
      <c r="AE5624">
        <f>MIS[[#This Row],[OrderAverageTradedPrice]]*MIS[[#This Row],[OrderQuantity]]</f>
        <v>38819.99999999992</v>
      </c>
      <c r="AF5624">
        <f>MIS[[#This Row],[LTP]]*MIS[[#This Row],[OrderQuantity]]</f>
        <v>36202.5</v>
      </c>
      <c r="AG5624">
        <f>IF(MIS[[#This Row],[OrderSide]]="SELL",MIS[[#This Row],[VALUE]]-MIS[[#This Row],[LIVE_VALUE]],MIS[[#This Row],[LIVE_VALUE]]-MIS[[#This Row],[VALUE]])</f>
        <v>-2617.49999999992</v>
      </c>
      <c r="AH5624" t="str" cm="1">
        <f t="array" ref="AH5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4" t="str">
        <f>MIS[[#This Row],[TRADING SYMBOL]]</f>
        <v>NIFTY2552225050CE</v>
      </c>
      <c r="AJ5624" t="str">
        <f>IF(RIGHT(MIS[[#This Row],[Main/Hedge]],4)="MAIN","MAIN","HEDGE")</f>
        <v>MAIN</v>
      </c>
      <c r="AK5624" t="str" cm="1">
        <f t="array" ref="AK5624">_xlfn._xlws.FILTER(Table4[Column1],ISNUMBER(SEARCH(Table4[Column1],MIS[[#This Row],[OrderUniqueIdentifier]])),"")</f>
        <v>VWAP</v>
      </c>
    </row>
    <row r="5625" spans="1:37" x14ac:dyDescent="0.25">
      <c r="A5625" t="s">
        <v>71</v>
      </c>
      <c r="B5625" t="s">
        <v>482</v>
      </c>
      <c r="C5625" t="s">
        <v>9843</v>
      </c>
      <c r="D5625" t="s">
        <v>72</v>
      </c>
      <c r="E5625" t="s">
        <v>2904</v>
      </c>
      <c r="F5625" t="s">
        <v>73</v>
      </c>
      <c r="G5625" t="s">
        <v>74</v>
      </c>
      <c r="H5625" t="s">
        <v>75</v>
      </c>
      <c r="I5625" t="s">
        <v>76</v>
      </c>
      <c r="J5625" t="s">
        <v>77</v>
      </c>
      <c r="K5625">
        <v>225</v>
      </c>
      <c r="L5625" t="s">
        <v>77</v>
      </c>
      <c r="M5625" t="s">
        <v>78</v>
      </c>
      <c r="N5625" t="s">
        <v>9844</v>
      </c>
      <c r="O5625" t="s">
        <v>9834</v>
      </c>
      <c r="P5625" t="s">
        <v>9834</v>
      </c>
      <c r="Q5625" t="s">
        <v>2907</v>
      </c>
      <c r="R5625" t="s">
        <v>79</v>
      </c>
      <c r="S5625" t="s">
        <v>24</v>
      </c>
      <c r="T5625" t="s">
        <v>2908</v>
      </c>
      <c r="U5625" t="s">
        <v>43</v>
      </c>
      <c r="V5625" t="s">
        <v>80</v>
      </c>
      <c r="W5625">
        <v>25050</v>
      </c>
      <c r="X5625" t="s">
        <v>81</v>
      </c>
      <c r="Y5625">
        <v>225</v>
      </c>
      <c r="Z5625" t="s">
        <v>9835</v>
      </c>
      <c r="AA5625" t="s">
        <v>9835</v>
      </c>
      <c r="AB5625" t="s">
        <v>90</v>
      </c>
      <c r="AC5625" t="s">
        <v>84</v>
      </c>
      <c r="AD5625">
        <f>_xlfn.XLOOKUP(MIS[[#This Row],[TRADING SYMBOL]],[1]Sheet1!$D:$D,[1]Sheet1!$C:$C)</f>
        <v>160.9</v>
      </c>
      <c r="AE5625">
        <f>MIS[[#This Row],[OrderAverageTradedPrice]]*MIS[[#This Row],[OrderQuantity]]</f>
        <v>38804.999999999847</v>
      </c>
      <c r="AF5625">
        <f>MIS[[#This Row],[LTP]]*MIS[[#This Row],[OrderQuantity]]</f>
        <v>36202.5</v>
      </c>
      <c r="AG5625">
        <f>IF(MIS[[#This Row],[OrderSide]]="SELL",MIS[[#This Row],[VALUE]]-MIS[[#This Row],[LIVE_VALUE]],MIS[[#This Row],[LIVE_VALUE]]-MIS[[#This Row],[VALUE]])</f>
        <v>-2602.4999999998472</v>
      </c>
      <c r="AH5625" t="str" cm="1">
        <f t="array" ref="AH5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5" t="str">
        <f>MIS[[#This Row],[TRADING SYMBOL]]</f>
        <v>NIFTY2552225050CE</v>
      </c>
      <c r="AJ5625" t="str">
        <f>IF(RIGHT(MIS[[#This Row],[Main/Hedge]],4)="MAIN","MAIN","HEDGE")</f>
        <v>MAIN</v>
      </c>
      <c r="AK5625" t="str" cm="1">
        <f t="array" ref="AK5625">_xlfn._xlws.FILTER(Table4[Column1],ISNUMBER(SEARCH(Table4[Column1],MIS[[#This Row],[OrderUniqueIdentifier]])),"")</f>
        <v>VWAP</v>
      </c>
    </row>
    <row r="5626" spans="1:37" x14ac:dyDescent="0.25">
      <c r="A5626" t="s">
        <v>71</v>
      </c>
      <c r="B5626" t="s">
        <v>491</v>
      </c>
      <c r="C5626" t="s">
        <v>9847</v>
      </c>
      <c r="D5626" t="s">
        <v>72</v>
      </c>
      <c r="E5626" t="s">
        <v>2904</v>
      </c>
      <c r="F5626" t="s">
        <v>73</v>
      </c>
      <c r="G5626" t="s">
        <v>74</v>
      </c>
      <c r="H5626" t="s">
        <v>75</v>
      </c>
      <c r="I5626" t="s">
        <v>76</v>
      </c>
      <c r="J5626" t="s">
        <v>77</v>
      </c>
      <c r="K5626">
        <v>675</v>
      </c>
      <c r="L5626" t="s">
        <v>77</v>
      </c>
      <c r="M5626" t="s">
        <v>78</v>
      </c>
      <c r="N5626" t="s">
        <v>9848</v>
      </c>
      <c r="O5626" t="s">
        <v>9849</v>
      </c>
      <c r="P5626" t="s">
        <v>9834</v>
      </c>
      <c r="Q5626" t="s">
        <v>2907</v>
      </c>
      <c r="R5626" t="s">
        <v>79</v>
      </c>
      <c r="S5626" t="s">
        <v>24</v>
      </c>
      <c r="T5626" t="s">
        <v>2908</v>
      </c>
      <c r="U5626" t="s">
        <v>43</v>
      </c>
      <c r="V5626" t="s">
        <v>80</v>
      </c>
      <c r="W5626">
        <v>25050</v>
      </c>
      <c r="X5626" t="s">
        <v>81</v>
      </c>
      <c r="Y5626">
        <v>675</v>
      </c>
      <c r="Z5626" t="s">
        <v>9850</v>
      </c>
      <c r="AA5626" t="s">
        <v>9835</v>
      </c>
      <c r="AB5626" t="s">
        <v>90</v>
      </c>
      <c r="AC5626" t="s">
        <v>84</v>
      </c>
      <c r="AD5626">
        <f>_xlfn.XLOOKUP(MIS[[#This Row],[TRADING SYMBOL]],[1]Sheet1!$D:$D,[1]Sheet1!$C:$C)</f>
        <v>160.9</v>
      </c>
      <c r="AE5626">
        <f>MIS[[#This Row],[OrderAverageTradedPrice]]*MIS[[#This Row],[OrderQuantity]]</f>
        <v>116231.24999999969</v>
      </c>
      <c r="AF5626">
        <f>MIS[[#This Row],[LTP]]*MIS[[#This Row],[OrderQuantity]]</f>
        <v>108607.5</v>
      </c>
      <c r="AG5626">
        <f>IF(MIS[[#This Row],[OrderSide]]="SELL",MIS[[#This Row],[VALUE]]-MIS[[#This Row],[LIVE_VALUE]],MIS[[#This Row],[LIVE_VALUE]]-MIS[[#This Row],[VALUE]])</f>
        <v>-7623.7499999996944</v>
      </c>
      <c r="AH5626" t="str" cm="1">
        <f t="array" ref="AH5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6" t="str">
        <f>MIS[[#This Row],[TRADING SYMBOL]]</f>
        <v>NIFTY2552225050CE</v>
      </c>
      <c r="AJ5626" t="str">
        <f>IF(RIGHT(MIS[[#This Row],[Main/Hedge]],4)="MAIN","MAIN","HEDGE")</f>
        <v>MAIN</v>
      </c>
      <c r="AK5626" t="str" cm="1">
        <f t="array" ref="AK5626">_xlfn._xlws.FILTER(Table4[Column1],ISNUMBER(SEARCH(Table4[Column1],MIS[[#This Row],[OrderUniqueIdentifier]])),"")</f>
        <v>VWAP</v>
      </c>
    </row>
    <row r="5627" spans="1:37" x14ac:dyDescent="0.25">
      <c r="A5627" t="s">
        <v>71</v>
      </c>
      <c r="B5627" t="s">
        <v>515</v>
      </c>
      <c r="C5627" t="s">
        <v>138</v>
      </c>
      <c r="D5627" t="s">
        <v>72</v>
      </c>
      <c r="E5627" t="s">
        <v>2904</v>
      </c>
      <c r="F5627" t="s">
        <v>73</v>
      </c>
      <c r="G5627" t="s">
        <v>74</v>
      </c>
      <c r="H5627" t="s">
        <v>75</v>
      </c>
      <c r="I5627" t="s">
        <v>76</v>
      </c>
      <c r="J5627" t="s">
        <v>77</v>
      </c>
      <c r="K5627">
        <v>1050</v>
      </c>
      <c r="L5627" t="s">
        <v>77</v>
      </c>
      <c r="M5627" t="s">
        <v>78</v>
      </c>
      <c r="N5627" t="s">
        <v>9854</v>
      </c>
      <c r="O5627" t="s">
        <v>9849</v>
      </c>
      <c r="P5627" t="s">
        <v>9834</v>
      </c>
      <c r="Q5627" t="s">
        <v>2907</v>
      </c>
      <c r="R5627" t="s">
        <v>79</v>
      </c>
      <c r="S5627" t="s">
        <v>24</v>
      </c>
      <c r="T5627" t="s">
        <v>2908</v>
      </c>
      <c r="U5627" t="s">
        <v>43</v>
      </c>
      <c r="V5627" t="s">
        <v>80</v>
      </c>
      <c r="W5627">
        <v>25050</v>
      </c>
      <c r="X5627" t="s">
        <v>81</v>
      </c>
      <c r="Y5627">
        <v>1050</v>
      </c>
      <c r="Z5627" t="s">
        <v>9850</v>
      </c>
      <c r="AA5627" t="s">
        <v>9835</v>
      </c>
      <c r="AB5627" t="s">
        <v>90</v>
      </c>
      <c r="AC5627" t="s">
        <v>84</v>
      </c>
      <c r="AD5627">
        <f>_xlfn.XLOOKUP(MIS[[#This Row],[TRADING SYMBOL]],[1]Sheet1!$D:$D,[1]Sheet1!$C:$C)</f>
        <v>160.9</v>
      </c>
      <c r="AE5627">
        <f>MIS[[#This Row],[OrderAverageTradedPrice]]*MIS[[#This Row],[OrderQuantity]]</f>
        <v>180708.74999999956</v>
      </c>
      <c r="AF5627">
        <f>MIS[[#This Row],[LTP]]*MIS[[#This Row],[OrderQuantity]]</f>
        <v>168945</v>
      </c>
      <c r="AG5627">
        <f>IF(MIS[[#This Row],[OrderSide]]="SELL",MIS[[#This Row],[VALUE]]-MIS[[#This Row],[LIVE_VALUE]],MIS[[#This Row],[LIVE_VALUE]]-MIS[[#This Row],[VALUE]])</f>
        <v>-11763.749999999563</v>
      </c>
      <c r="AH5627" t="str" cm="1">
        <f t="array" ref="AH5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7" t="str">
        <f>MIS[[#This Row],[TRADING SYMBOL]]</f>
        <v>NIFTY2552225050CE</v>
      </c>
      <c r="AJ5627" t="str">
        <f>IF(RIGHT(MIS[[#This Row],[Main/Hedge]],4)="MAIN","MAIN","HEDGE")</f>
        <v>MAIN</v>
      </c>
      <c r="AK5627" t="str" cm="1">
        <f t="array" ref="AK5627">_xlfn._xlws.FILTER(Table4[Column1],ISNUMBER(SEARCH(Table4[Column1],MIS[[#This Row],[OrderUniqueIdentifier]])),"")</f>
        <v>VWAP</v>
      </c>
    </row>
    <row r="5628" spans="1:37" x14ac:dyDescent="0.25">
      <c r="A5628" t="s">
        <v>71</v>
      </c>
      <c r="B5628" t="s">
        <v>529</v>
      </c>
      <c r="C5628" t="s">
        <v>9858</v>
      </c>
      <c r="D5628" t="s">
        <v>72</v>
      </c>
      <c r="E5628" t="s">
        <v>2904</v>
      </c>
      <c r="F5628" t="s">
        <v>73</v>
      </c>
      <c r="G5628" t="s">
        <v>74</v>
      </c>
      <c r="H5628" t="s">
        <v>75</v>
      </c>
      <c r="I5628" t="s">
        <v>76</v>
      </c>
      <c r="J5628" t="s">
        <v>77</v>
      </c>
      <c r="K5628">
        <v>450</v>
      </c>
      <c r="L5628" t="s">
        <v>77</v>
      </c>
      <c r="M5628" t="s">
        <v>78</v>
      </c>
      <c r="N5628" t="s">
        <v>9859</v>
      </c>
      <c r="O5628" t="s">
        <v>9834</v>
      </c>
      <c r="P5628" t="s">
        <v>9834</v>
      </c>
      <c r="Q5628" t="s">
        <v>2907</v>
      </c>
      <c r="R5628" t="s">
        <v>79</v>
      </c>
      <c r="S5628" t="s">
        <v>24</v>
      </c>
      <c r="T5628" t="s">
        <v>2908</v>
      </c>
      <c r="U5628" t="s">
        <v>43</v>
      </c>
      <c r="V5628" t="s">
        <v>80</v>
      </c>
      <c r="W5628">
        <v>25050</v>
      </c>
      <c r="X5628" t="s">
        <v>81</v>
      </c>
      <c r="Y5628">
        <v>450</v>
      </c>
      <c r="Z5628" t="s">
        <v>9835</v>
      </c>
      <c r="AA5628" t="s">
        <v>9835</v>
      </c>
      <c r="AB5628" t="s">
        <v>90</v>
      </c>
      <c r="AC5628" t="s">
        <v>84</v>
      </c>
      <c r="AD5628">
        <f>_xlfn.XLOOKUP(MIS[[#This Row],[TRADING SYMBOL]],[1]Sheet1!$D:$D,[1]Sheet1!$C:$C)</f>
        <v>160.9</v>
      </c>
      <c r="AE5628">
        <f>MIS[[#This Row],[OrderAverageTradedPrice]]*MIS[[#This Row],[OrderQuantity]]</f>
        <v>77516.249999999854</v>
      </c>
      <c r="AF5628">
        <f>MIS[[#This Row],[LTP]]*MIS[[#This Row],[OrderQuantity]]</f>
        <v>72405</v>
      </c>
      <c r="AG5628">
        <f>IF(MIS[[#This Row],[OrderSide]]="SELL",MIS[[#This Row],[VALUE]]-MIS[[#This Row],[LIVE_VALUE]],MIS[[#This Row],[LIVE_VALUE]]-MIS[[#This Row],[VALUE]])</f>
        <v>-5111.2499999998545</v>
      </c>
      <c r="AH5628" t="str" cm="1">
        <f t="array" ref="AH5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8" t="str">
        <f>MIS[[#This Row],[TRADING SYMBOL]]</f>
        <v>NIFTY2552225050CE</v>
      </c>
      <c r="AJ5628" t="str">
        <f>IF(RIGHT(MIS[[#This Row],[Main/Hedge]],4)="MAIN","MAIN","HEDGE")</f>
        <v>MAIN</v>
      </c>
      <c r="AK5628" t="str" cm="1">
        <f t="array" ref="AK5628">_xlfn._xlws.FILTER(Table4[Column1],ISNUMBER(SEARCH(Table4[Column1],MIS[[#This Row],[OrderUniqueIdentifier]])),"")</f>
        <v>VWAP</v>
      </c>
    </row>
    <row r="5629" spans="1:37" x14ac:dyDescent="0.25">
      <c r="A5629" t="s">
        <v>71</v>
      </c>
      <c r="B5629" t="s">
        <v>540</v>
      </c>
      <c r="C5629" t="s">
        <v>9862</v>
      </c>
      <c r="D5629" t="s">
        <v>72</v>
      </c>
      <c r="E5629" t="s">
        <v>2904</v>
      </c>
      <c r="F5629" t="s">
        <v>73</v>
      </c>
      <c r="G5629" t="s">
        <v>74</v>
      </c>
      <c r="H5629" t="s">
        <v>75</v>
      </c>
      <c r="I5629" t="s">
        <v>76</v>
      </c>
      <c r="J5629" t="s">
        <v>77</v>
      </c>
      <c r="K5629">
        <v>225</v>
      </c>
      <c r="L5629" t="s">
        <v>77</v>
      </c>
      <c r="M5629" t="s">
        <v>78</v>
      </c>
      <c r="N5629" t="s">
        <v>4427</v>
      </c>
      <c r="O5629" t="s">
        <v>9834</v>
      </c>
      <c r="P5629" t="s">
        <v>9834</v>
      </c>
      <c r="Q5629" t="s">
        <v>2907</v>
      </c>
      <c r="R5629" t="s">
        <v>79</v>
      </c>
      <c r="S5629" t="s">
        <v>24</v>
      </c>
      <c r="T5629" t="s">
        <v>2908</v>
      </c>
      <c r="U5629" t="s">
        <v>43</v>
      </c>
      <c r="V5629" t="s">
        <v>80</v>
      </c>
      <c r="W5629">
        <v>25050</v>
      </c>
      <c r="X5629" t="s">
        <v>81</v>
      </c>
      <c r="Y5629">
        <v>225</v>
      </c>
      <c r="Z5629" t="s">
        <v>9835</v>
      </c>
      <c r="AA5629" t="s">
        <v>9835</v>
      </c>
      <c r="AB5629" t="s">
        <v>90</v>
      </c>
      <c r="AC5629" t="s">
        <v>84</v>
      </c>
      <c r="AD5629">
        <f>_xlfn.XLOOKUP(MIS[[#This Row],[TRADING SYMBOL]],[1]Sheet1!$D:$D,[1]Sheet1!$C:$C)</f>
        <v>160.9</v>
      </c>
      <c r="AE5629">
        <f>MIS[[#This Row],[OrderAverageTradedPrice]]*MIS[[#This Row],[OrderQuantity]]</f>
        <v>38801.25</v>
      </c>
      <c r="AF5629">
        <f>MIS[[#This Row],[LTP]]*MIS[[#This Row],[OrderQuantity]]</f>
        <v>36202.5</v>
      </c>
      <c r="AG5629">
        <f>IF(MIS[[#This Row],[OrderSide]]="SELL",MIS[[#This Row],[VALUE]]-MIS[[#This Row],[LIVE_VALUE]],MIS[[#This Row],[LIVE_VALUE]]-MIS[[#This Row],[VALUE]])</f>
        <v>-2598.75</v>
      </c>
      <c r="AH5629" t="str" cm="1">
        <f t="array" ref="AH5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9" t="str">
        <f>MIS[[#This Row],[TRADING SYMBOL]]</f>
        <v>NIFTY2552225050CE</v>
      </c>
      <c r="AJ5629" t="str">
        <f>IF(RIGHT(MIS[[#This Row],[Main/Hedge]],4)="MAIN","MAIN","HEDGE")</f>
        <v>MAIN</v>
      </c>
      <c r="AK5629" t="str" cm="1">
        <f t="array" ref="AK5629">_xlfn._xlws.FILTER(Table4[Column1],ISNUMBER(SEARCH(Table4[Column1],MIS[[#This Row],[OrderUniqueIdentifier]])),"")</f>
        <v>VWAP</v>
      </c>
    </row>
    <row r="5630" spans="1:37" x14ac:dyDescent="0.25">
      <c r="A5630" t="s">
        <v>71</v>
      </c>
      <c r="B5630" t="s">
        <v>550</v>
      </c>
      <c r="C5630" t="s">
        <v>9865</v>
      </c>
      <c r="D5630" t="s">
        <v>72</v>
      </c>
      <c r="E5630" t="s">
        <v>2904</v>
      </c>
      <c r="F5630" t="s">
        <v>73</v>
      </c>
      <c r="G5630" t="s">
        <v>74</v>
      </c>
      <c r="H5630" t="s">
        <v>75</v>
      </c>
      <c r="I5630" t="s">
        <v>76</v>
      </c>
      <c r="J5630" t="s">
        <v>77</v>
      </c>
      <c r="K5630">
        <v>150</v>
      </c>
      <c r="L5630" t="s">
        <v>77</v>
      </c>
      <c r="M5630" t="s">
        <v>78</v>
      </c>
      <c r="N5630" t="s">
        <v>9866</v>
      </c>
      <c r="O5630" t="s">
        <v>9834</v>
      </c>
      <c r="P5630" t="s">
        <v>9834</v>
      </c>
      <c r="Q5630" t="s">
        <v>2907</v>
      </c>
      <c r="R5630" t="s">
        <v>79</v>
      </c>
      <c r="S5630" t="s">
        <v>24</v>
      </c>
      <c r="T5630" t="s">
        <v>2908</v>
      </c>
      <c r="U5630" t="s">
        <v>43</v>
      </c>
      <c r="V5630" t="s">
        <v>80</v>
      </c>
      <c r="W5630">
        <v>25050</v>
      </c>
      <c r="X5630" t="s">
        <v>81</v>
      </c>
      <c r="Y5630">
        <v>150</v>
      </c>
      <c r="Z5630" t="s">
        <v>9835</v>
      </c>
      <c r="AA5630" t="s">
        <v>9835</v>
      </c>
      <c r="AB5630" t="s">
        <v>90</v>
      </c>
      <c r="AC5630" t="s">
        <v>84</v>
      </c>
      <c r="AD5630">
        <f>_xlfn.XLOOKUP(MIS[[#This Row],[TRADING SYMBOL]],[1]Sheet1!$D:$D,[1]Sheet1!$C:$C)</f>
        <v>160.9</v>
      </c>
      <c r="AE5630">
        <f>MIS[[#This Row],[OrderAverageTradedPrice]]*MIS[[#This Row],[OrderQuantity]]</f>
        <v>25841.25</v>
      </c>
      <c r="AF5630">
        <f>MIS[[#This Row],[LTP]]*MIS[[#This Row],[OrderQuantity]]</f>
        <v>24135</v>
      </c>
      <c r="AG5630">
        <f>IF(MIS[[#This Row],[OrderSide]]="SELL",MIS[[#This Row],[VALUE]]-MIS[[#This Row],[LIVE_VALUE]],MIS[[#This Row],[LIVE_VALUE]]-MIS[[#This Row],[VALUE]])</f>
        <v>-1706.25</v>
      </c>
      <c r="AH5630" t="str" cm="1">
        <f t="array" ref="AH5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0" t="str">
        <f>MIS[[#This Row],[TRADING SYMBOL]]</f>
        <v>NIFTY2552225050CE</v>
      </c>
      <c r="AJ5630" t="str">
        <f>IF(RIGHT(MIS[[#This Row],[Main/Hedge]],4)="MAIN","MAIN","HEDGE")</f>
        <v>MAIN</v>
      </c>
      <c r="AK5630" t="str" cm="1">
        <f t="array" ref="AK5630">_xlfn._xlws.FILTER(Table4[Column1],ISNUMBER(SEARCH(Table4[Column1],MIS[[#This Row],[OrderUniqueIdentifier]])),"")</f>
        <v>VWAP</v>
      </c>
    </row>
    <row r="5631" spans="1:37" x14ac:dyDescent="0.25">
      <c r="A5631" t="s">
        <v>71</v>
      </c>
      <c r="B5631" t="s">
        <v>558</v>
      </c>
      <c r="C5631" t="s">
        <v>9869</v>
      </c>
      <c r="D5631" t="s">
        <v>72</v>
      </c>
      <c r="E5631" t="s">
        <v>2904</v>
      </c>
      <c r="F5631" t="s">
        <v>73</v>
      </c>
      <c r="G5631" t="s">
        <v>74</v>
      </c>
      <c r="H5631" t="s">
        <v>75</v>
      </c>
      <c r="I5631" t="s">
        <v>76</v>
      </c>
      <c r="J5631" t="s">
        <v>77</v>
      </c>
      <c r="K5631">
        <v>225</v>
      </c>
      <c r="L5631" t="s">
        <v>77</v>
      </c>
      <c r="M5631" t="s">
        <v>78</v>
      </c>
      <c r="N5631" t="s">
        <v>9870</v>
      </c>
      <c r="O5631" t="s">
        <v>9849</v>
      </c>
      <c r="P5631" t="s">
        <v>9834</v>
      </c>
      <c r="Q5631" t="s">
        <v>2907</v>
      </c>
      <c r="R5631" t="s">
        <v>79</v>
      </c>
      <c r="S5631" t="s">
        <v>24</v>
      </c>
      <c r="T5631" t="s">
        <v>2908</v>
      </c>
      <c r="U5631" t="s">
        <v>43</v>
      </c>
      <c r="V5631" t="s">
        <v>80</v>
      </c>
      <c r="W5631">
        <v>25050</v>
      </c>
      <c r="X5631" t="s">
        <v>81</v>
      </c>
      <c r="Y5631">
        <v>225</v>
      </c>
      <c r="Z5631" t="s">
        <v>9850</v>
      </c>
      <c r="AA5631" t="s">
        <v>9835</v>
      </c>
      <c r="AB5631" t="s">
        <v>90</v>
      </c>
      <c r="AC5631" t="s">
        <v>84</v>
      </c>
      <c r="AD5631">
        <f>_xlfn.XLOOKUP(MIS[[#This Row],[TRADING SYMBOL]],[1]Sheet1!$D:$D,[1]Sheet1!$C:$C)</f>
        <v>160.9</v>
      </c>
      <c r="AE5631">
        <f>MIS[[#This Row],[OrderAverageTradedPrice]]*MIS[[#This Row],[OrderQuantity]]</f>
        <v>38793.749999999847</v>
      </c>
      <c r="AF5631">
        <f>MIS[[#This Row],[LTP]]*MIS[[#This Row],[OrderQuantity]]</f>
        <v>36202.5</v>
      </c>
      <c r="AG5631">
        <f>IF(MIS[[#This Row],[OrderSide]]="SELL",MIS[[#This Row],[VALUE]]-MIS[[#This Row],[LIVE_VALUE]],MIS[[#This Row],[LIVE_VALUE]]-MIS[[#This Row],[VALUE]])</f>
        <v>-2591.2499999998472</v>
      </c>
      <c r="AH5631" t="str" cm="1">
        <f t="array" ref="AH5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1" t="str">
        <f>MIS[[#This Row],[TRADING SYMBOL]]</f>
        <v>NIFTY2552225050CE</v>
      </c>
      <c r="AJ5631" t="str">
        <f>IF(RIGHT(MIS[[#This Row],[Main/Hedge]],4)="MAIN","MAIN","HEDGE")</f>
        <v>MAIN</v>
      </c>
      <c r="AK5631" t="str" cm="1">
        <f t="array" ref="AK5631">_xlfn._xlws.FILTER(Table4[Column1],ISNUMBER(SEARCH(Table4[Column1],MIS[[#This Row],[OrderUniqueIdentifier]])),"")</f>
        <v>VWAP</v>
      </c>
    </row>
    <row r="5632" spans="1:37" x14ac:dyDescent="0.25">
      <c r="A5632" t="s">
        <v>71</v>
      </c>
      <c r="B5632" t="s">
        <v>558</v>
      </c>
      <c r="C5632" t="s">
        <v>9871</v>
      </c>
      <c r="D5632" t="s">
        <v>72</v>
      </c>
      <c r="E5632" t="s">
        <v>461</v>
      </c>
      <c r="F5632" t="s">
        <v>73</v>
      </c>
      <c r="G5632" t="s">
        <v>89</v>
      </c>
      <c r="H5632" t="s">
        <v>75</v>
      </c>
      <c r="I5632" t="s">
        <v>76</v>
      </c>
      <c r="J5632" t="s">
        <v>77</v>
      </c>
      <c r="K5632">
        <v>225</v>
      </c>
      <c r="L5632" t="s">
        <v>77</v>
      </c>
      <c r="M5632" t="s">
        <v>78</v>
      </c>
      <c r="N5632" t="s">
        <v>9852</v>
      </c>
      <c r="O5632" t="s">
        <v>9834</v>
      </c>
      <c r="P5632" t="s">
        <v>9834</v>
      </c>
      <c r="Q5632" t="s">
        <v>462</v>
      </c>
      <c r="R5632" t="s">
        <v>79</v>
      </c>
      <c r="S5632" t="s">
        <v>24</v>
      </c>
      <c r="T5632" t="s">
        <v>463</v>
      </c>
      <c r="U5632" t="s">
        <v>43</v>
      </c>
      <c r="V5632" t="s">
        <v>80</v>
      </c>
      <c r="W5632">
        <v>23700</v>
      </c>
      <c r="X5632" t="s">
        <v>85</v>
      </c>
      <c r="Y5632">
        <v>-225</v>
      </c>
      <c r="Z5632" t="s">
        <v>9835</v>
      </c>
      <c r="AA5632" t="s">
        <v>9835</v>
      </c>
      <c r="AB5632" t="s">
        <v>87</v>
      </c>
      <c r="AC5632" t="s">
        <v>84</v>
      </c>
      <c r="AD5632">
        <f>_xlfn.XLOOKUP(MIS[[#This Row],[TRADING SYMBOL]],[1]Sheet1!$D:$D,[1]Sheet1!$C:$C)</f>
        <v>7.6</v>
      </c>
      <c r="AE5632">
        <f>MIS[[#This Row],[OrderAverageTradedPrice]]*MIS[[#This Row],[OrderQuantity]]</f>
        <v>2272.5</v>
      </c>
      <c r="AF5632">
        <f>MIS[[#This Row],[LTP]]*MIS[[#This Row],[OrderQuantity]]</f>
        <v>1710</v>
      </c>
      <c r="AG5632">
        <f>IF(MIS[[#This Row],[OrderSide]]="SELL",MIS[[#This Row],[VALUE]]-MIS[[#This Row],[LIVE_VALUE]],MIS[[#This Row],[LIVE_VALUE]]-MIS[[#This Row],[VALUE]])</f>
        <v>562.5</v>
      </c>
      <c r="AH5632" t="str" cm="1">
        <f t="array" ref="AH5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2" t="str">
        <f>MIS[[#This Row],[TRADING SYMBOL]]</f>
        <v>NIFTY2552223700PE</v>
      </c>
      <c r="AJ5632" t="str">
        <f>IF(RIGHT(MIS[[#This Row],[Main/Hedge]],4)="MAIN","MAIN","HEDGE")</f>
        <v>HEDGE</v>
      </c>
      <c r="AK5632" t="str" cm="1">
        <f t="array" ref="AK5632">_xlfn._xlws.FILTER(Table4[Column1],ISNUMBER(SEARCH(Table4[Column1],MIS[[#This Row],[OrderUniqueIdentifier]])),"")</f>
        <v>VWAP</v>
      </c>
    </row>
    <row r="5633" spans="1:37" x14ac:dyDescent="0.25">
      <c r="A5633" t="s">
        <v>71</v>
      </c>
      <c r="B5633" t="s">
        <v>566</v>
      </c>
      <c r="C5633" t="s">
        <v>9873</v>
      </c>
      <c r="D5633" t="s">
        <v>72</v>
      </c>
      <c r="E5633" t="s">
        <v>2904</v>
      </c>
      <c r="F5633" t="s">
        <v>73</v>
      </c>
      <c r="G5633" t="s">
        <v>74</v>
      </c>
      <c r="H5633" t="s">
        <v>75</v>
      </c>
      <c r="I5633" t="s">
        <v>76</v>
      </c>
      <c r="J5633" t="s">
        <v>77</v>
      </c>
      <c r="K5633">
        <v>75</v>
      </c>
      <c r="L5633" t="s">
        <v>77</v>
      </c>
      <c r="M5633" t="s">
        <v>78</v>
      </c>
      <c r="N5633" t="s">
        <v>9114</v>
      </c>
      <c r="O5633" t="s">
        <v>9849</v>
      </c>
      <c r="P5633" t="s">
        <v>9834</v>
      </c>
      <c r="Q5633" t="s">
        <v>2907</v>
      </c>
      <c r="R5633" t="s">
        <v>79</v>
      </c>
      <c r="S5633" t="s">
        <v>24</v>
      </c>
      <c r="T5633" t="s">
        <v>2908</v>
      </c>
      <c r="U5633" t="s">
        <v>43</v>
      </c>
      <c r="V5633" t="s">
        <v>80</v>
      </c>
      <c r="W5633">
        <v>25050</v>
      </c>
      <c r="X5633" t="s">
        <v>81</v>
      </c>
      <c r="Y5633">
        <v>75</v>
      </c>
      <c r="Z5633" t="s">
        <v>9850</v>
      </c>
      <c r="AA5633" t="s">
        <v>9835</v>
      </c>
      <c r="AB5633" t="s">
        <v>90</v>
      </c>
      <c r="AC5633" t="s">
        <v>84</v>
      </c>
      <c r="AD5633">
        <f>_xlfn.XLOOKUP(MIS[[#This Row],[TRADING SYMBOL]],[1]Sheet1!$D:$D,[1]Sheet1!$C:$C)</f>
        <v>160.9</v>
      </c>
      <c r="AE5633">
        <f>MIS[[#This Row],[OrderAverageTradedPrice]]*MIS[[#This Row],[OrderQuantity]]</f>
        <v>12900</v>
      </c>
      <c r="AF5633">
        <f>MIS[[#This Row],[LTP]]*MIS[[#This Row],[OrderQuantity]]</f>
        <v>12067.5</v>
      </c>
      <c r="AG5633">
        <f>IF(MIS[[#This Row],[OrderSide]]="SELL",MIS[[#This Row],[VALUE]]-MIS[[#This Row],[LIVE_VALUE]],MIS[[#This Row],[LIVE_VALUE]]-MIS[[#This Row],[VALUE]])</f>
        <v>-832.5</v>
      </c>
      <c r="AH5633" t="str" cm="1">
        <f t="array" ref="AH5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3" t="str">
        <f>MIS[[#This Row],[TRADING SYMBOL]]</f>
        <v>NIFTY2552225050CE</v>
      </c>
      <c r="AJ5633" t="str">
        <f>IF(RIGHT(MIS[[#This Row],[Main/Hedge]],4)="MAIN","MAIN","HEDGE")</f>
        <v>MAIN</v>
      </c>
      <c r="AK5633" t="str" cm="1">
        <f t="array" ref="AK5633">_xlfn._xlws.FILTER(Table4[Column1],ISNUMBER(SEARCH(Table4[Column1],MIS[[#This Row],[OrderUniqueIdentifier]])),"")</f>
        <v>VWAP</v>
      </c>
    </row>
    <row r="5634" spans="1:37" x14ac:dyDescent="0.25">
      <c r="A5634" t="s">
        <v>71</v>
      </c>
      <c r="B5634" t="s">
        <v>575</v>
      </c>
      <c r="C5634" t="s">
        <v>9876</v>
      </c>
      <c r="D5634" t="s">
        <v>72</v>
      </c>
      <c r="E5634" t="s">
        <v>2904</v>
      </c>
      <c r="F5634" t="s">
        <v>73</v>
      </c>
      <c r="G5634" t="s">
        <v>74</v>
      </c>
      <c r="H5634" t="s">
        <v>75</v>
      </c>
      <c r="I5634" t="s">
        <v>76</v>
      </c>
      <c r="J5634" t="s">
        <v>77</v>
      </c>
      <c r="K5634">
        <v>300</v>
      </c>
      <c r="L5634" t="s">
        <v>77</v>
      </c>
      <c r="M5634" t="s">
        <v>78</v>
      </c>
      <c r="N5634" t="s">
        <v>9205</v>
      </c>
      <c r="O5634" t="s">
        <v>9834</v>
      </c>
      <c r="P5634" t="s">
        <v>9834</v>
      </c>
      <c r="Q5634" t="s">
        <v>2907</v>
      </c>
      <c r="R5634" t="s">
        <v>79</v>
      </c>
      <c r="S5634" t="s">
        <v>24</v>
      </c>
      <c r="T5634" t="s">
        <v>2908</v>
      </c>
      <c r="U5634" t="s">
        <v>43</v>
      </c>
      <c r="V5634" t="s">
        <v>80</v>
      </c>
      <c r="W5634">
        <v>25050</v>
      </c>
      <c r="X5634" t="s">
        <v>81</v>
      </c>
      <c r="Y5634">
        <v>300</v>
      </c>
      <c r="Z5634" t="s">
        <v>9835</v>
      </c>
      <c r="AA5634" t="s">
        <v>9835</v>
      </c>
      <c r="AB5634" t="s">
        <v>90</v>
      </c>
      <c r="AC5634" t="s">
        <v>84</v>
      </c>
      <c r="AD5634">
        <f>_xlfn.XLOOKUP(MIS[[#This Row],[TRADING SYMBOL]],[1]Sheet1!$D:$D,[1]Sheet1!$C:$C)</f>
        <v>160.9</v>
      </c>
      <c r="AE5634">
        <f>MIS[[#This Row],[OrderAverageTradedPrice]]*MIS[[#This Row],[OrderQuantity]]</f>
        <v>51660</v>
      </c>
      <c r="AF5634">
        <f>MIS[[#This Row],[LTP]]*MIS[[#This Row],[OrderQuantity]]</f>
        <v>48270</v>
      </c>
      <c r="AG5634">
        <f>IF(MIS[[#This Row],[OrderSide]]="SELL",MIS[[#This Row],[VALUE]]-MIS[[#This Row],[LIVE_VALUE]],MIS[[#This Row],[LIVE_VALUE]]-MIS[[#This Row],[VALUE]])</f>
        <v>-3390</v>
      </c>
      <c r="AH5634" t="str" cm="1">
        <f t="array" ref="AH5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4" t="str">
        <f>MIS[[#This Row],[TRADING SYMBOL]]</f>
        <v>NIFTY2552225050CE</v>
      </c>
      <c r="AJ5634" t="str">
        <f>IF(RIGHT(MIS[[#This Row],[Main/Hedge]],4)="MAIN","MAIN","HEDGE")</f>
        <v>MAIN</v>
      </c>
      <c r="AK5634" t="str" cm="1">
        <f t="array" ref="AK5634">_xlfn._xlws.FILTER(Table4[Column1],ISNUMBER(SEARCH(Table4[Column1],MIS[[#This Row],[OrderUniqueIdentifier]])),"")</f>
        <v>VWAP</v>
      </c>
    </row>
    <row r="5635" spans="1:37" x14ac:dyDescent="0.25">
      <c r="A5635" t="s">
        <v>71</v>
      </c>
      <c r="B5635" t="s">
        <v>584</v>
      </c>
      <c r="C5635" t="s">
        <v>9880</v>
      </c>
      <c r="D5635" t="s">
        <v>72</v>
      </c>
      <c r="E5635" t="s">
        <v>2904</v>
      </c>
      <c r="F5635" t="s">
        <v>73</v>
      </c>
      <c r="G5635" t="s">
        <v>74</v>
      </c>
      <c r="H5635" t="s">
        <v>75</v>
      </c>
      <c r="I5635" t="s">
        <v>76</v>
      </c>
      <c r="J5635" t="s">
        <v>77</v>
      </c>
      <c r="K5635">
        <v>150</v>
      </c>
      <c r="L5635" t="s">
        <v>77</v>
      </c>
      <c r="M5635" t="s">
        <v>78</v>
      </c>
      <c r="N5635" t="s">
        <v>9207</v>
      </c>
      <c r="O5635" t="s">
        <v>9834</v>
      </c>
      <c r="P5635" t="s">
        <v>9834</v>
      </c>
      <c r="Q5635" t="s">
        <v>2907</v>
      </c>
      <c r="R5635" t="s">
        <v>79</v>
      </c>
      <c r="S5635" t="s">
        <v>24</v>
      </c>
      <c r="T5635" t="s">
        <v>2908</v>
      </c>
      <c r="U5635" t="s">
        <v>43</v>
      </c>
      <c r="V5635" t="s">
        <v>80</v>
      </c>
      <c r="W5635">
        <v>25050</v>
      </c>
      <c r="X5635" t="s">
        <v>81</v>
      </c>
      <c r="Y5635">
        <v>150</v>
      </c>
      <c r="Z5635" t="s">
        <v>9835</v>
      </c>
      <c r="AA5635" t="s">
        <v>9835</v>
      </c>
      <c r="AB5635" t="s">
        <v>90</v>
      </c>
      <c r="AC5635" t="s">
        <v>84</v>
      </c>
      <c r="AD5635">
        <f>_xlfn.XLOOKUP(MIS[[#This Row],[TRADING SYMBOL]],[1]Sheet1!$D:$D,[1]Sheet1!$C:$C)</f>
        <v>160.9</v>
      </c>
      <c r="AE5635">
        <f>MIS[[#This Row],[OrderAverageTradedPrice]]*MIS[[#This Row],[OrderQuantity]]</f>
        <v>25837.5</v>
      </c>
      <c r="AF5635">
        <f>MIS[[#This Row],[LTP]]*MIS[[#This Row],[OrderQuantity]]</f>
        <v>24135</v>
      </c>
      <c r="AG5635">
        <f>IF(MIS[[#This Row],[OrderSide]]="SELL",MIS[[#This Row],[VALUE]]-MIS[[#This Row],[LIVE_VALUE]],MIS[[#This Row],[LIVE_VALUE]]-MIS[[#This Row],[VALUE]])</f>
        <v>-1702.5</v>
      </c>
      <c r="AH5635" t="str" cm="1">
        <f t="array" ref="AH5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5" t="str">
        <f>MIS[[#This Row],[TRADING SYMBOL]]</f>
        <v>NIFTY2552225050CE</v>
      </c>
      <c r="AJ5635" t="str">
        <f>IF(RIGHT(MIS[[#This Row],[Main/Hedge]],4)="MAIN","MAIN","HEDGE")</f>
        <v>MAIN</v>
      </c>
      <c r="AK5635" t="str" cm="1">
        <f t="array" ref="AK5635">_xlfn._xlws.FILTER(Table4[Column1],ISNUMBER(SEARCH(Table4[Column1],MIS[[#This Row],[OrderUniqueIdentifier]])),"")</f>
        <v>VWAP</v>
      </c>
    </row>
    <row r="5636" spans="1:37" x14ac:dyDescent="0.25">
      <c r="A5636" t="s">
        <v>71</v>
      </c>
      <c r="B5636" t="s">
        <v>593</v>
      </c>
      <c r="C5636" t="s">
        <v>9883</v>
      </c>
      <c r="D5636" t="s">
        <v>72</v>
      </c>
      <c r="E5636" t="s">
        <v>2904</v>
      </c>
      <c r="F5636" t="s">
        <v>73</v>
      </c>
      <c r="G5636" t="s">
        <v>74</v>
      </c>
      <c r="H5636" t="s">
        <v>75</v>
      </c>
      <c r="I5636" t="s">
        <v>76</v>
      </c>
      <c r="J5636" t="s">
        <v>77</v>
      </c>
      <c r="K5636">
        <v>75</v>
      </c>
      <c r="L5636" t="s">
        <v>77</v>
      </c>
      <c r="M5636" t="s">
        <v>78</v>
      </c>
      <c r="N5636" t="s">
        <v>9205</v>
      </c>
      <c r="O5636" t="s">
        <v>9849</v>
      </c>
      <c r="P5636" t="s">
        <v>9834</v>
      </c>
      <c r="Q5636" t="s">
        <v>2907</v>
      </c>
      <c r="R5636" t="s">
        <v>79</v>
      </c>
      <c r="S5636" t="s">
        <v>24</v>
      </c>
      <c r="T5636" t="s">
        <v>2908</v>
      </c>
      <c r="U5636" t="s">
        <v>43</v>
      </c>
      <c r="V5636" t="s">
        <v>80</v>
      </c>
      <c r="W5636">
        <v>25050</v>
      </c>
      <c r="X5636" t="s">
        <v>81</v>
      </c>
      <c r="Y5636">
        <v>75</v>
      </c>
      <c r="Z5636" t="s">
        <v>9850</v>
      </c>
      <c r="AA5636" t="s">
        <v>9835</v>
      </c>
      <c r="AB5636" t="s">
        <v>90</v>
      </c>
      <c r="AC5636" t="s">
        <v>84</v>
      </c>
      <c r="AD5636">
        <f>_xlfn.XLOOKUP(MIS[[#This Row],[TRADING SYMBOL]],[1]Sheet1!$D:$D,[1]Sheet1!$C:$C)</f>
        <v>160.9</v>
      </c>
      <c r="AE5636">
        <f>MIS[[#This Row],[OrderAverageTradedPrice]]*MIS[[#This Row],[OrderQuantity]]</f>
        <v>12915</v>
      </c>
      <c r="AF5636">
        <f>MIS[[#This Row],[LTP]]*MIS[[#This Row],[OrderQuantity]]</f>
        <v>12067.5</v>
      </c>
      <c r="AG5636">
        <f>IF(MIS[[#This Row],[OrderSide]]="SELL",MIS[[#This Row],[VALUE]]-MIS[[#This Row],[LIVE_VALUE]],MIS[[#This Row],[LIVE_VALUE]]-MIS[[#This Row],[VALUE]])</f>
        <v>-847.5</v>
      </c>
      <c r="AH5636" t="str" cm="1">
        <f t="array" ref="AH5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6" t="str">
        <f>MIS[[#This Row],[TRADING SYMBOL]]</f>
        <v>NIFTY2552225050CE</v>
      </c>
      <c r="AJ5636" t="str">
        <f>IF(RIGHT(MIS[[#This Row],[Main/Hedge]],4)="MAIN","MAIN","HEDGE")</f>
        <v>MAIN</v>
      </c>
      <c r="AK5636" t="str" cm="1">
        <f t="array" ref="AK5636">_xlfn._xlws.FILTER(Table4[Column1],ISNUMBER(SEARCH(Table4[Column1],MIS[[#This Row],[OrderUniqueIdentifier]])),"")</f>
        <v>VWAP</v>
      </c>
    </row>
    <row r="5637" spans="1:37" x14ac:dyDescent="0.25">
      <c r="A5637" t="s">
        <v>71</v>
      </c>
      <c r="B5637" t="s">
        <v>602</v>
      </c>
      <c r="C5637" t="s">
        <v>9886</v>
      </c>
      <c r="D5637" t="s">
        <v>72</v>
      </c>
      <c r="E5637" t="s">
        <v>2904</v>
      </c>
      <c r="F5637" t="s">
        <v>73</v>
      </c>
      <c r="G5637" t="s">
        <v>74</v>
      </c>
      <c r="H5637" t="s">
        <v>75</v>
      </c>
      <c r="I5637" t="s">
        <v>76</v>
      </c>
      <c r="J5637" t="s">
        <v>77</v>
      </c>
      <c r="K5637">
        <v>225</v>
      </c>
      <c r="L5637" t="s">
        <v>77</v>
      </c>
      <c r="M5637" t="s">
        <v>78</v>
      </c>
      <c r="N5637" t="s">
        <v>9887</v>
      </c>
      <c r="O5637" t="s">
        <v>9834</v>
      </c>
      <c r="P5637" t="s">
        <v>9834</v>
      </c>
      <c r="Q5637" t="s">
        <v>2907</v>
      </c>
      <c r="R5637" t="s">
        <v>79</v>
      </c>
      <c r="S5637" t="s">
        <v>24</v>
      </c>
      <c r="T5637" t="s">
        <v>2908</v>
      </c>
      <c r="U5637" t="s">
        <v>43</v>
      </c>
      <c r="V5637" t="s">
        <v>80</v>
      </c>
      <c r="W5637">
        <v>25050</v>
      </c>
      <c r="X5637" t="s">
        <v>81</v>
      </c>
      <c r="Y5637">
        <v>225</v>
      </c>
      <c r="Z5637" t="s">
        <v>9835</v>
      </c>
      <c r="AA5637" t="s">
        <v>9835</v>
      </c>
      <c r="AB5637" t="s">
        <v>90</v>
      </c>
      <c r="AC5637" t="s">
        <v>84</v>
      </c>
      <c r="AD5637">
        <f>_xlfn.XLOOKUP(MIS[[#This Row],[TRADING SYMBOL]],[1]Sheet1!$D:$D,[1]Sheet1!$C:$C)</f>
        <v>160.9</v>
      </c>
      <c r="AE5637">
        <f>MIS[[#This Row],[OrderAverageTradedPrice]]*MIS[[#This Row],[OrderQuantity]]</f>
        <v>38808.749999999927</v>
      </c>
      <c r="AF5637">
        <f>MIS[[#This Row],[LTP]]*MIS[[#This Row],[OrderQuantity]]</f>
        <v>36202.5</v>
      </c>
      <c r="AG5637">
        <f>IF(MIS[[#This Row],[OrderSide]]="SELL",MIS[[#This Row],[VALUE]]-MIS[[#This Row],[LIVE_VALUE]],MIS[[#This Row],[LIVE_VALUE]]-MIS[[#This Row],[VALUE]])</f>
        <v>-2606.2499999999272</v>
      </c>
      <c r="AH5637" t="str" cm="1">
        <f t="array" ref="AH5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7" t="str">
        <f>MIS[[#This Row],[TRADING SYMBOL]]</f>
        <v>NIFTY2552225050CE</v>
      </c>
      <c r="AJ5637" t="str">
        <f>IF(RIGHT(MIS[[#This Row],[Main/Hedge]],4)="MAIN","MAIN","HEDGE")</f>
        <v>MAIN</v>
      </c>
      <c r="AK5637" t="str" cm="1">
        <f t="array" ref="AK5637">_xlfn._xlws.FILTER(Table4[Column1],ISNUMBER(SEARCH(Table4[Column1],MIS[[#This Row],[OrderUniqueIdentifier]])),"")</f>
        <v>VWAP</v>
      </c>
    </row>
    <row r="5638" spans="1:37" x14ac:dyDescent="0.25">
      <c r="A5638" t="s">
        <v>71</v>
      </c>
      <c r="B5638" t="s">
        <v>619</v>
      </c>
      <c r="C5638" t="s">
        <v>9890</v>
      </c>
      <c r="D5638" t="s">
        <v>72</v>
      </c>
      <c r="E5638" t="s">
        <v>2904</v>
      </c>
      <c r="F5638" t="s">
        <v>73</v>
      </c>
      <c r="G5638" t="s">
        <v>74</v>
      </c>
      <c r="H5638" t="s">
        <v>75</v>
      </c>
      <c r="I5638" t="s">
        <v>76</v>
      </c>
      <c r="J5638" t="s">
        <v>77</v>
      </c>
      <c r="K5638">
        <v>300</v>
      </c>
      <c r="L5638" t="s">
        <v>77</v>
      </c>
      <c r="M5638" t="s">
        <v>78</v>
      </c>
      <c r="N5638" t="s">
        <v>9891</v>
      </c>
      <c r="O5638" t="s">
        <v>9849</v>
      </c>
      <c r="P5638" t="s">
        <v>9834</v>
      </c>
      <c r="Q5638" t="s">
        <v>2907</v>
      </c>
      <c r="R5638" t="s">
        <v>79</v>
      </c>
      <c r="S5638" t="s">
        <v>24</v>
      </c>
      <c r="T5638" t="s">
        <v>2908</v>
      </c>
      <c r="U5638" t="s">
        <v>43</v>
      </c>
      <c r="V5638" t="s">
        <v>80</v>
      </c>
      <c r="W5638">
        <v>25050</v>
      </c>
      <c r="X5638" t="s">
        <v>81</v>
      </c>
      <c r="Y5638">
        <v>300</v>
      </c>
      <c r="Z5638" t="s">
        <v>9850</v>
      </c>
      <c r="AA5638" t="s">
        <v>9835</v>
      </c>
      <c r="AB5638" t="s">
        <v>90</v>
      </c>
      <c r="AC5638" t="s">
        <v>84</v>
      </c>
      <c r="AD5638">
        <f>_xlfn.XLOOKUP(MIS[[#This Row],[TRADING SYMBOL]],[1]Sheet1!$D:$D,[1]Sheet1!$C:$C)</f>
        <v>160.9</v>
      </c>
      <c r="AE5638">
        <f>MIS[[#This Row],[OrderAverageTradedPrice]]*MIS[[#This Row],[OrderQuantity]]</f>
        <v>51615</v>
      </c>
      <c r="AF5638">
        <f>MIS[[#This Row],[LTP]]*MIS[[#This Row],[OrderQuantity]]</f>
        <v>48270</v>
      </c>
      <c r="AG5638">
        <f>IF(MIS[[#This Row],[OrderSide]]="SELL",MIS[[#This Row],[VALUE]]-MIS[[#This Row],[LIVE_VALUE]],MIS[[#This Row],[LIVE_VALUE]]-MIS[[#This Row],[VALUE]])</f>
        <v>-3345</v>
      </c>
      <c r="AH5638" t="str" cm="1">
        <f t="array" ref="AH5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8" t="str">
        <f>MIS[[#This Row],[TRADING SYMBOL]]</f>
        <v>NIFTY2552225050CE</v>
      </c>
      <c r="AJ5638" t="str">
        <f>IF(RIGHT(MIS[[#This Row],[Main/Hedge]],4)="MAIN","MAIN","HEDGE")</f>
        <v>MAIN</v>
      </c>
      <c r="AK5638" t="str" cm="1">
        <f t="array" ref="AK5638">_xlfn._xlws.FILTER(Table4[Column1],ISNUMBER(SEARCH(Table4[Column1],MIS[[#This Row],[OrderUniqueIdentifier]])),"")</f>
        <v>VWAP</v>
      </c>
    </row>
    <row r="5639" spans="1:37" x14ac:dyDescent="0.25">
      <c r="A5639" t="s">
        <v>71</v>
      </c>
      <c r="B5639" t="s">
        <v>629</v>
      </c>
      <c r="C5639" t="s">
        <v>9894</v>
      </c>
      <c r="D5639" t="s">
        <v>72</v>
      </c>
      <c r="E5639" t="s">
        <v>2904</v>
      </c>
      <c r="F5639" t="s">
        <v>73</v>
      </c>
      <c r="G5639" t="s">
        <v>74</v>
      </c>
      <c r="H5639" t="s">
        <v>75</v>
      </c>
      <c r="I5639" t="s">
        <v>76</v>
      </c>
      <c r="J5639" t="s">
        <v>77</v>
      </c>
      <c r="K5639">
        <v>75</v>
      </c>
      <c r="L5639" t="s">
        <v>77</v>
      </c>
      <c r="M5639" t="s">
        <v>78</v>
      </c>
      <c r="N5639" t="s">
        <v>9895</v>
      </c>
      <c r="O5639" t="s">
        <v>9834</v>
      </c>
      <c r="P5639" t="s">
        <v>9834</v>
      </c>
      <c r="Q5639" t="s">
        <v>2907</v>
      </c>
      <c r="R5639" t="s">
        <v>79</v>
      </c>
      <c r="S5639" t="s">
        <v>24</v>
      </c>
      <c r="T5639" t="s">
        <v>2908</v>
      </c>
      <c r="U5639" t="s">
        <v>43</v>
      </c>
      <c r="V5639" t="s">
        <v>80</v>
      </c>
      <c r="W5639">
        <v>25050</v>
      </c>
      <c r="X5639" t="s">
        <v>81</v>
      </c>
      <c r="Y5639">
        <v>75</v>
      </c>
      <c r="Z5639" t="s">
        <v>9835</v>
      </c>
      <c r="AA5639" t="s">
        <v>9835</v>
      </c>
      <c r="AB5639" t="s">
        <v>90</v>
      </c>
      <c r="AC5639" t="s">
        <v>84</v>
      </c>
      <c r="AD5639">
        <f>_xlfn.XLOOKUP(MIS[[#This Row],[TRADING SYMBOL]],[1]Sheet1!$D:$D,[1]Sheet1!$C:$C)</f>
        <v>160.9</v>
      </c>
      <c r="AE5639">
        <f>MIS[[#This Row],[OrderAverageTradedPrice]]*MIS[[#This Row],[OrderQuantity]]</f>
        <v>12948.75</v>
      </c>
      <c r="AF5639">
        <f>MIS[[#This Row],[LTP]]*MIS[[#This Row],[OrderQuantity]]</f>
        <v>12067.5</v>
      </c>
      <c r="AG5639">
        <f>IF(MIS[[#This Row],[OrderSide]]="SELL",MIS[[#This Row],[VALUE]]-MIS[[#This Row],[LIVE_VALUE]],MIS[[#This Row],[LIVE_VALUE]]-MIS[[#This Row],[VALUE]])</f>
        <v>-881.25</v>
      </c>
      <c r="AH5639" t="str" cm="1">
        <f t="array" ref="AH5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9" t="str">
        <f>MIS[[#This Row],[TRADING SYMBOL]]</f>
        <v>NIFTY2552225050CE</v>
      </c>
      <c r="AJ5639" t="str">
        <f>IF(RIGHT(MIS[[#This Row],[Main/Hedge]],4)="MAIN","MAIN","HEDGE")</f>
        <v>MAIN</v>
      </c>
      <c r="AK5639" t="str" cm="1">
        <f t="array" ref="AK5639">_xlfn._xlws.FILTER(Table4[Column1],ISNUMBER(SEARCH(Table4[Column1],MIS[[#This Row],[OrderUniqueIdentifier]])),"")</f>
        <v>VWAP</v>
      </c>
    </row>
    <row r="5640" spans="1:37" x14ac:dyDescent="0.25">
      <c r="A5640" t="s">
        <v>71</v>
      </c>
      <c r="B5640" t="s">
        <v>632</v>
      </c>
      <c r="C5640" t="s">
        <v>9898</v>
      </c>
      <c r="D5640" t="s">
        <v>72</v>
      </c>
      <c r="E5640" t="s">
        <v>2904</v>
      </c>
      <c r="F5640" t="s">
        <v>73</v>
      </c>
      <c r="G5640" t="s">
        <v>74</v>
      </c>
      <c r="H5640" t="s">
        <v>75</v>
      </c>
      <c r="I5640" t="s">
        <v>76</v>
      </c>
      <c r="J5640" t="s">
        <v>77</v>
      </c>
      <c r="K5640">
        <v>450</v>
      </c>
      <c r="L5640" t="s">
        <v>77</v>
      </c>
      <c r="M5640" t="s">
        <v>78</v>
      </c>
      <c r="N5640" t="s">
        <v>9114</v>
      </c>
      <c r="O5640" t="s">
        <v>9849</v>
      </c>
      <c r="P5640" t="s">
        <v>9834</v>
      </c>
      <c r="Q5640" t="s">
        <v>2907</v>
      </c>
      <c r="R5640" t="s">
        <v>79</v>
      </c>
      <c r="S5640" t="s">
        <v>24</v>
      </c>
      <c r="T5640" t="s">
        <v>2908</v>
      </c>
      <c r="U5640" t="s">
        <v>43</v>
      </c>
      <c r="V5640" t="s">
        <v>80</v>
      </c>
      <c r="W5640">
        <v>25050</v>
      </c>
      <c r="X5640" t="s">
        <v>81</v>
      </c>
      <c r="Y5640">
        <v>450</v>
      </c>
      <c r="Z5640" t="s">
        <v>9850</v>
      </c>
      <c r="AA5640" t="s">
        <v>9835</v>
      </c>
      <c r="AB5640" t="s">
        <v>90</v>
      </c>
      <c r="AC5640" t="s">
        <v>84</v>
      </c>
      <c r="AD5640">
        <f>_xlfn.XLOOKUP(MIS[[#This Row],[TRADING SYMBOL]],[1]Sheet1!$D:$D,[1]Sheet1!$C:$C)</f>
        <v>160.9</v>
      </c>
      <c r="AE5640">
        <f>MIS[[#This Row],[OrderAverageTradedPrice]]*MIS[[#This Row],[OrderQuantity]]</f>
        <v>77400</v>
      </c>
      <c r="AF5640">
        <f>MIS[[#This Row],[LTP]]*MIS[[#This Row],[OrderQuantity]]</f>
        <v>72405</v>
      </c>
      <c r="AG5640">
        <f>IF(MIS[[#This Row],[OrderSide]]="SELL",MIS[[#This Row],[VALUE]]-MIS[[#This Row],[LIVE_VALUE]],MIS[[#This Row],[LIVE_VALUE]]-MIS[[#This Row],[VALUE]])</f>
        <v>-4995</v>
      </c>
      <c r="AH5640" t="str" cm="1">
        <f t="array" ref="AH5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0" t="str">
        <f>MIS[[#This Row],[TRADING SYMBOL]]</f>
        <v>NIFTY2552225050CE</v>
      </c>
      <c r="AJ5640" t="str">
        <f>IF(RIGHT(MIS[[#This Row],[Main/Hedge]],4)="MAIN","MAIN","HEDGE")</f>
        <v>MAIN</v>
      </c>
      <c r="AK5640" t="str" cm="1">
        <f t="array" ref="AK5640">_xlfn._xlws.FILTER(Table4[Column1],ISNUMBER(SEARCH(Table4[Column1],MIS[[#This Row],[OrderUniqueIdentifier]])),"")</f>
        <v>VWAP</v>
      </c>
    </row>
    <row r="5641" spans="1:37" x14ac:dyDescent="0.25">
      <c r="A5641" t="s">
        <v>71</v>
      </c>
      <c r="B5641" t="s">
        <v>642</v>
      </c>
      <c r="C5641" t="s">
        <v>9902</v>
      </c>
      <c r="D5641" t="s">
        <v>72</v>
      </c>
      <c r="E5641" t="s">
        <v>2904</v>
      </c>
      <c r="F5641" t="s">
        <v>73</v>
      </c>
      <c r="G5641" t="s">
        <v>74</v>
      </c>
      <c r="H5641" t="s">
        <v>75</v>
      </c>
      <c r="I5641" t="s">
        <v>76</v>
      </c>
      <c r="J5641" t="s">
        <v>77</v>
      </c>
      <c r="K5641">
        <v>1050</v>
      </c>
      <c r="L5641" t="s">
        <v>77</v>
      </c>
      <c r="M5641" t="s">
        <v>78</v>
      </c>
      <c r="N5641" t="s">
        <v>9903</v>
      </c>
      <c r="O5641" t="s">
        <v>9834</v>
      </c>
      <c r="P5641" t="s">
        <v>9834</v>
      </c>
      <c r="Q5641" t="s">
        <v>2907</v>
      </c>
      <c r="R5641" t="s">
        <v>79</v>
      </c>
      <c r="S5641" t="s">
        <v>24</v>
      </c>
      <c r="T5641" t="s">
        <v>2908</v>
      </c>
      <c r="U5641" t="s">
        <v>43</v>
      </c>
      <c r="V5641" t="s">
        <v>80</v>
      </c>
      <c r="W5641">
        <v>25050</v>
      </c>
      <c r="X5641" t="s">
        <v>81</v>
      </c>
      <c r="Y5641">
        <v>1050</v>
      </c>
      <c r="Z5641" t="s">
        <v>9835</v>
      </c>
      <c r="AA5641" t="s">
        <v>9835</v>
      </c>
      <c r="AB5641" t="s">
        <v>90</v>
      </c>
      <c r="AC5641" t="s">
        <v>84</v>
      </c>
      <c r="AD5641">
        <f>_xlfn.XLOOKUP(MIS[[#This Row],[TRADING SYMBOL]],[1]Sheet1!$D:$D,[1]Sheet1!$C:$C)</f>
        <v>160.9</v>
      </c>
      <c r="AE5641">
        <f>MIS[[#This Row],[OrderAverageTradedPrice]]*MIS[[#This Row],[OrderQuantity]]</f>
        <v>181507.49999999924</v>
      </c>
      <c r="AF5641">
        <f>MIS[[#This Row],[LTP]]*MIS[[#This Row],[OrderQuantity]]</f>
        <v>168945</v>
      </c>
      <c r="AG5641">
        <f>IF(MIS[[#This Row],[OrderSide]]="SELL",MIS[[#This Row],[VALUE]]-MIS[[#This Row],[LIVE_VALUE]],MIS[[#This Row],[LIVE_VALUE]]-MIS[[#This Row],[VALUE]])</f>
        <v>-12562.499999999243</v>
      </c>
      <c r="AH5641" t="str" cm="1">
        <f t="array" ref="AH5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1" t="str">
        <f>MIS[[#This Row],[TRADING SYMBOL]]</f>
        <v>NIFTY2552225050CE</v>
      </c>
      <c r="AJ5641" t="str">
        <f>IF(RIGHT(MIS[[#This Row],[Main/Hedge]],4)="MAIN","MAIN","HEDGE")</f>
        <v>MAIN</v>
      </c>
      <c r="AK5641" t="str" cm="1">
        <f t="array" ref="AK5641">_xlfn._xlws.FILTER(Table4[Column1],ISNUMBER(SEARCH(Table4[Column1],MIS[[#This Row],[OrderUniqueIdentifier]])),"")</f>
        <v>VWAP</v>
      </c>
    </row>
    <row r="5642" spans="1:37" x14ac:dyDescent="0.25">
      <c r="A5642" t="s">
        <v>71</v>
      </c>
      <c r="B5642" t="s">
        <v>652</v>
      </c>
      <c r="C5642" t="s">
        <v>9906</v>
      </c>
      <c r="D5642" t="s">
        <v>72</v>
      </c>
      <c r="E5642" t="s">
        <v>2904</v>
      </c>
      <c r="F5642" t="s">
        <v>73</v>
      </c>
      <c r="G5642" t="s">
        <v>74</v>
      </c>
      <c r="H5642" t="s">
        <v>75</v>
      </c>
      <c r="I5642" t="s">
        <v>76</v>
      </c>
      <c r="J5642" t="s">
        <v>77</v>
      </c>
      <c r="K5642">
        <v>150</v>
      </c>
      <c r="L5642" t="s">
        <v>77</v>
      </c>
      <c r="M5642" t="s">
        <v>78</v>
      </c>
      <c r="N5642" t="s">
        <v>9207</v>
      </c>
      <c r="O5642" t="s">
        <v>9834</v>
      </c>
      <c r="P5642" t="s">
        <v>9834</v>
      </c>
      <c r="Q5642" t="s">
        <v>2907</v>
      </c>
      <c r="R5642" t="s">
        <v>79</v>
      </c>
      <c r="S5642" t="s">
        <v>24</v>
      </c>
      <c r="T5642" t="s">
        <v>2908</v>
      </c>
      <c r="U5642" t="s">
        <v>43</v>
      </c>
      <c r="V5642" t="s">
        <v>80</v>
      </c>
      <c r="W5642">
        <v>25050</v>
      </c>
      <c r="X5642" t="s">
        <v>81</v>
      </c>
      <c r="Y5642">
        <v>150</v>
      </c>
      <c r="Z5642" t="s">
        <v>9835</v>
      </c>
      <c r="AA5642" t="s">
        <v>9835</v>
      </c>
      <c r="AB5642" t="s">
        <v>90</v>
      </c>
      <c r="AC5642" t="s">
        <v>84</v>
      </c>
      <c r="AD5642">
        <f>_xlfn.XLOOKUP(MIS[[#This Row],[TRADING SYMBOL]],[1]Sheet1!$D:$D,[1]Sheet1!$C:$C)</f>
        <v>160.9</v>
      </c>
      <c r="AE5642">
        <f>MIS[[#This Row],[OrderAverageTradedPrice]]*MIS[[#This Row],[OrderQuantity]]</f>
        <v>25837.5</v>
      </c>
      <c r="AF5642">
        <f>MIS[[#This Row],[LTP]]*MIS[[#This Row],[OrderQuantity]]</f>
        <v>24135</v>
      </c>
      <c r="AG5642">
        <f>IF(MIS[[#This Row],[OrderSide]]="SELL",MIS[[#This Row],[VALUE]]-MIS[[#This Row],[LIVE_VALUE]],MIS[[#This Row],[LIVE_VALUE]]-MIS[[#This Row],[VALUE]])</f>
        <v>-1702.5</v>
      </c>
      <c r="AH5642" t="str" cm="1">
        <f t="array" ref="AH5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2" t="str">
        <f>MIS[[#This Row],[TRADING SYMBOL]]</f>
        <v>NIFTY2552225050CE</v>
      </c>
      <c r="AJ5642" t="str">
        <f>IF(RIGHT(MIS[[#This Row],[Main/Hedge]],4)="MAIN","MAIN","HEDGE")</f>
        <v>MAIN</v>
      </c>
      <c r="AK5642" t="str" cm="1">
        <f t="array" ref="AK5642">_xlfn._xlws.FILTER(Table4[Column1],ISNUMBER(SEARCH(Table4[Column1],MIS[[#This Row],[OrderUniqueIdentifier]])),"")</f>
        <v>VWAP</v>
      </c>
    </row>
    <row r="5643" spans="1:37" x14ac:dyDescent="0.25">
      <c r="A5643" t="s">
        <v>71</v>
      </c>
      <c r="B5643" t="s">
        <v>661</v>
      </c>
      <c r="C5643" t="s">
        <v>9909</v>
      </c>
      <c r="D5643" t="s">
        <v>72</v>
      </c>
      <c r="E5643" t="s">
        <v>2904</v>
      </c>
      <c r="F5643" t="s">
        <v>73</v>
      </c>
      <c r="G5643" t="s">
        <v>74</v>
      </c>
      <c r="H5643" t="s">
        <v>75</v>
      </c>
      <c r="I5643" t="s">
        <v>76</v>
      </c>
      <c r="J5643" t="s">
        <v>77</v>
      </c>
      <c r="K5643">
        <v>75</v>
      </c>
      <c r="L5643" t="s">
        <v>77</v>
      </c>
      <c r="M5643" t="s">
        <v>78</v>
      </c>
      <c r="N5643" t="s">
        <v>4427</v>
      </c>
      <c r="O5643" t="s">
        <v>9834</v>
      </c>
      <c r="P5643" t="s">
        <v>9834</v>
      </c>
      <c r="Q5643" t="s">
        <v>2907</v>
      </c>
      <c r="R5643" t="s">
        <v>79</v>
      </c>
      <c r="S5643" t="s">
        <v>24</v>
      </c>
      <c r="T5643" t="s">
        <v>2908</v>
      </c>
      <c r="U5643" t="s">
        <v>43</v>
      </c>
      <c r="V5643" t="s">
        <v>80</v>
      </c>
      <c r="W5643">
        <v>25050</v>
      </c>
      <c r="X5643" t="s">
        <v>81</v>
      </c>
      <c r="Y5643">
        <v>75</v>
      </c>
      <c r="Z5643" t="s">
        <v>9835</v>
      </c>
      <c r="AA5643" t="s">
        <v>9835</v>
      </c>
      <c r="AB5643" t="s">
        <v>90</v>
      </c>
      <c r="AC5643" t="s">
        <v>84</v>
      </c>
      <c r="AD5643">
        <f>_xlfn.XLOOKUP(MIS[[#This Row],[TRADING SYMBOL]],[1]Sheet1!$D:$D,[1]Sheet1!$C:$C)</f>
        <v>160.9</v>
      </c>
      <c r="AE5643">
        <f>MIS[[#This Row],[OrderAverageTradedPrice]]*MIS[[#This Row],[OrderQuantity]]</f>
        <v>12933.75</v>
      </c>
      <c r="AF5643">
        <f>MIS[[#This Row],[LTP]]*MIS[[#This Row],[OrderQuantity]]</f>
        <v>12067.5</v>
      </c>
      <c r="AG5643">
        <f>IF(MIS[[#This Row],[OrderSide]]="SELL",MIS[[#This Row],[VALUE]]-MIS[[#This Row],[LIVE_VALUE]],MIS[[#This Row],[LIVE_VALUE]]-MIS[[#This Row],[VALUE]])</f>
        <v>-866.25</v>
      </c>
      <c r="AH5643" t="str" cm="1">
        <f t="array" ref="AH5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3" t="str">
        <f>MIS[[#This Row],[TRADING SYMBOL]]</f>
        <v>NIFTY2552225050CE</v>
      </c>
      <c r="AJ5643" t="str">
        <f>IF(RIGHT(MIS[[#This Row],[Main/Hedge]],4)="MAIN","MAIN","HEDGE")</f>
        <v>MAIN</v>
      </c>
      <c r="AK5643" t="str" cm="1">
        <f t="array" ref="AK5643">_xlfn._xlws.FILTER(Table4[Column1],ISNUMBER(SEARCH(Table4[Column1],MIS[[#This Row],[OrderUniqueIdentifier]])),"")</f>
        <v>VWAP</v>
      </c>
    </row>
    <row r="5644" spans="1:37" x14ac:dyDescent="0.25">
      <c r="A5644" t="s">
        <v>71</v>
      </c>
      <c r="B5644" t="s">
        <v>669</v>
      </c>
      <c r="C5644" t="s">
        <v>9912</v>
      </c>
      <c r="D5644" t="s">
        <v>72</v>
      </c>
      <c r="E5644" t="s">
        <v>2904</v>
      </c>
      <c r="F5644" t="s">
        <v>73</v>
      </c>
      <c r="G5644" t="s">
        <v>74</v>
      </c>
      <c r="H5644" t="s">
        <v>75</v>
      </c>
      <c r="I5644" t="s">
        <v>76</v>
      </c>
      <c r="J5644" t="s">
        <v>77</v>
      </c>
      <c r="K5644">
        <v>1800</v>
      </c>
      <c r="L5644" t="s">
        <v>77</v>
      </c>
      <c r="M5644" t="s">
        <v>78</v>
      </c>
      <c r="N5644" t="s">
        <v>9913</v>
      </c>
      <c r="O5644" t="s">
        <v>9849</v>
      </c>
      <c r="P5644" t="s">
        <v>9834</v>
      </c>
      <c r="Q5644" t="s">
        <v>2907</v>
      </c>
      <c r="R5644" t="s">
        <v>79</v>
      </c>
      <c r="S5644" t="s">
        <v>24</v>
      </c>
      <c r="T5644" t="s">
        <v>2908</v>
      </c>
      <c r="U5644" t="s">
        <v>43</v>
      </c>
      <c r="V5644" t="s">
        <v>80</v>
      </c>
      <c r="W5644">
        <v>25050</v>
      </c>
      <c r="X5644" t="s">
        <v>81</v>
      </c>
      <c r="Y5644">
        <v>1800</v>
      </c>
      <c r="Z5644" t="s">
        <v>9850</v>
      </c>
      <c r="AA5644" t="s">
        <v>9835</v>
      </c>
      <c r="AB5644" t="s">
        <v>90</v>
      </c>
      <c r="AC5644" t="s">
        <v>84</v>
      </c>
      <c r="AD5644">
        <f>_xlfn.XLOOKUP(MIS[[#This Row],[TRADING SYMBOL]],[1]Sheet1!$D:$D,[1]Sheet1!$C:$C)</f>
        <v>160.9</v>
      </c>
      <c r="AE5644">
        <f>MIS[[#This Row],[OrderAverageTradedPrice]]*MIS[[#This Row],[OrderQuantity]]</f>
        <v>309611.25</v>
      </c>
      <c r="AF5644">
        <f>MIS[[#This Row],[LTP]]*MIS[[#This Row],[OrderQuantity]]</f>
        <v>289620</v>
      </c>
      <c r="AG5644">
        <f>IF(MIS[[#This Row],[OrderSide]]="SELL",MIS[[#This Row],[VALUE]]-MIS[[#This Row],[LIVE_VALUE]],MIS[[#This Row],[LIVE_VALUE]]-MIS[[#This Row],[VALUE]])</f>
        <v>-19991.25</v>
      </c>
      <c r="AH5644" t="str" cm="1">
        <f t="array" ref="AH5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4" t="str">
        <f>MIS[[#This Row],[TRADING SYMBOL]]</f>
        <v>NIFTY2552225050CE</v>
      </c>
      <c r="AJ5644" t="str">
        <f>IF(RIGHT(MIS[[#This Row],[Main/Hedge]],4)="MAIN","MAIN","HEDGE")</f>
        <v>MAIN</v>
      </c>
      <c r="AK5644" t="str" cm="1">
        <f t="array" ref="AK5644">_xlfn._xlws.FILTER(Table4[Column1],ISNUMBER(SEARCH(Table4[Column1],MIS[[#This Row],[OrderUniqueIdentifier]])),"")</f>
        <v>VWAP</v>
      </c>
    </row>
    <row r="5645" spans="1:37" x14ac:dyDescent="0.25">
      <c r="A5645" t="s">
        <v>71</v>
      </c>
      <c r="B5645" t="s">
        <v>687</v>
      </c>
      <c r="C5645" t="s">
        <v>9923</v>
      </c>
      <c r="D5645" t="s">
        <v>72</v>
      </c>
      <c r="E5645" t="s">
        <v>2904</v>
      </c>
      <c r="F5645" t="s">
        <v>73</v>
      </c>
      <c r="G5645" t="s">
        <v>74</v>
      </c>
      <c r="H5645" t="s">
        <v>75</v>
      </c>
      <c r="I5645" t="s">
        <v>76</v>
      </c>
      <c r="J5645" t="s">
        <v>77</v>
      </c>
      <c r="K5645">
        <v>75</v>
      </c>
      <c r="L5645" t="s">
        <v>77</v>
      </c>
      <c r="M5645" t="s">
        <v>78</v>
      </c>
      <c r="N5645" t="s">
        <v>9205</v>
      </c>
      <c r="O5645" t="s">
        <v>9834</v>
      </c>
      <c r="P5645" t="s">
        <v>9834</v>
      </c>
      <c r="Q5645" t="s">
        <v>2907</v>
      </c>
      <c r="R5645" t="s">
        <v>79</v>
      </c>
      <c r="S5645" t="s">
        <v>24</v>
      </c>
      <c r="T5645" t="s">
        <v>2908</v>
      </c>
      <c r="U5645" t="s">
        <v>43</v>
      </c>
      <c r="V5645" t="s">
        <v>80</v>
      </c>
      <c r="W5645">
        <v>25050</v>
      </c>
      <c r="X5645" t="s">
        <v>81</v>
      </c>
      <c r="Y5645">
        <v>75</v>
      </c>
      <c r="Z5645" t="s">
        <v>9835</v>
      </c>
      <c r="AA5645" t="s">
        <v>9835</v>
      </c>
      <c r="AB5645" t="s">
        <v>90</v>
      </c>
      <c r="AC5645" t="s">
        <v>84</v>
      </c>
      <c r="AD5645">
        <f>_xlfn.XLOOKUP(MIS[[#This Row],[TRADING SYMBOL]],[1]Sheet1!$D:$D,[1]Sheet1!$C:$C)</f>
        <v>160.9</v>
      </c>
      <c r="AE5645">
        <f>MIS[[#This Row],[OrderAverageTradedPrice]]*MIS[[#This Row],[OrderQuantity]]</f>
        <v>12915</v>
      </c>
      <c r="AF5645">
        <f>MIS[[#This Row],[LTP]]*MIS[[#This Row],[OrderQuantity]]</f>
        <v>12067.5</v>
      </c>
      <c r="AG5645">
        <f>IF(MIS[[#This Row],[OrderSide]]="SELL",MIS[[#This Row],[VALUE]]-MIS[[#This Row],[LIVE_VALUE]],MIS[[#This Row],[LIVE_VALUE]]-MIS[[#This Row],[VALUE]])</f>
        <v>-847.5</v>
      </c>
      <c r="AH5645" t="str" cm="1">
        <f t="array" ref="AH5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5" t="str">
        <f>MIS[[#This Row],[TRADING SYMBOL]]</f>
        <v>NIFTY2552225050CE</v>
      </c>
      <c r="AJ5645" t="str">
        <f>IF(RIGHT(MIS[[#This Row],[Main/Hedge]],4)="MAIN","MAIN","HEDGE")</f>
        <v>MAIN</v>
      </c>
      <c r="AK5645" t="str" cm="1">
        <f t="array" ref="AK5645">_xlfn._xlws.FILTER(Table4[Column1],ISNUMBER(SEARCH(Table4[Column1],MIS[[#This Row],[OrderUniqueIdentifier]])),"")</f>
        <v>VWAP</v>
      </c>
    </row>
    <row r="5646" spans="1:37" x14ac:dyDescent="0.25">
      <c r="A5646" t="s">
        <v>71</v>
      </c>
      <c r="B5646" t="s">
        <v>696</v>
      </c>
      <c r="C5646" t="s">
        <v>9926</v>
      </c>
      <c r="D5646" t="s">
        <v>72</v>
      </c>
      <c r="E5646" t="s">
        <v>2904</v>
      </c>
      <c r="F5646" t="s">
        <v>73</v>
      </c>
      <c r="G5646" t="s">
        <v>74</v>
      </c>
      <c r="H5646" t="s">
        <v>75</v>
      </c>
      <c r="I5646" t="s">
        <v>76</v>
      </c>
      <c r="J5646" t="s">
        <v>77</v>
      </c>
      <c r="K5646">
        <v>675</v>
      </c>
      <c r="L5646" t="s">
        <v>77</v>
      </c>
      <c r="M5646" t="s">
        <v>78</v>
      </c>
      <c r="N5646" t="s">
        <v>9844</v>
      </c>
      <c r="O5646" t="s">
        <v>9834</v>
      </c>
      <c r="P5646" t="s">
        <v>9834</v>
      </c>
      <c r="Q5646" t="s">
        <v>2907</v>
      </c>
      <c r="R5646" t="s">
        <v>79</v>
      </c>
      <c r="S5646" t="s">
        <v>24</v>
      </c>
      <c r="T5646" t="s">
        <v>2908</v>
      </c>
      <c r="U5646" t="s">
        <v>43</v>
      </c>
      <c r="V5646" t="s">
        <v>80</v>
      </c>
      <c r="W5646">
        <v>25050</v>
      </c>
      <c r="X5646" t="s">
        <v>81</v>
      </c>
      <c r="Y5646">
        <v>675</v>
      </c>
      <c r="Z5646" t="s">
        <v>9835</v>
      </c>
      <c r="AA5646" t="s">
        <v>9835</v>
      </c>
      <c r="AB5646" t="s">
        <v>90</v>
      </c>
      <c r="AC5646" t="s">
        <v>84</v>
      </c>
      <c r="AD5646">
        <f>_xlfn.XLOOKUP(MIS[[#This Row],[TRADING SYMBOL]],[1]Sheet1!$D:$D,[1]Sheet1!$C:$C)</f>
        <v>160.9</v>
      </c>
      <c r="AE5646">
        <f>MIS[[#This Row],[OrderAverageTradedPrice]]*MIS[[#This Row],[OrderQuantity]]</f>
        <v>116414.99999999953</v>
      </c>
      <c r="AF5646">
        <f>MIS[[#This Row],[LTP]]*MIS[[#This Row],[OrderQuantity]]</f>
        <v>108607.5</v>
      </c>
      <c r="AG5646">
        <f>IF(MIS[[#This Row],[OrderSide]]="SELL",MIS[[#This Row],[VALUE]]-MIS[[#This Row],[LIVE_VALUE]],MIS[[#This Row],[LIVE_VALUE]]-MIS[[#This Row],[VALUE]])</f>
        <v>-7807.4999999995343</v>
      </c>
      <c r="AH5646" t="str" cm="1">
        <f t="array" ref="AH5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6" t="str">
        <f>MIS[[#This Row],[TRADING SYMBOL]]</f>
        <v>NIFTY2552225050CE</v>
      </c>
      <c r="AJ5646" t="str">
        <f>IF(RIGHT(MIS[[#This Row],[Main/Hedge]],4)="MAIN","MAIN","HEDGE")</f>
        <v>MAIN</v>
      </c>
      <c r="AK5646" t="str" cm="1">
        <f t="array" ref="AK5646">_xlfn._xlws.FILTER(Table4[Column1],ISNUMBER(SEARCH(Table4[Column1],MIS[[#This Row],[OrderUniqueIdentifier]])),"")</f>
        <v>VWAP</v>
      </c>
    </row>
    <row r="5647" spans="1:37" x14ac:dyDescent="0.25">
      <c r="A5647" t="s">
        <v>71</v>
      </c>
      <c r="B5647" t="s">
        <v>705</v>
      </c>
      <c r="C5647" t="s">
        <v>9929</v>
      </c>
      <c r="D5647" t="s">
        <v>72</v>
      </c>
      <c r="E5647" t="s">
        <v>2904</v>
      </c>
      <c r="F5647" t="s">
        <v>73</v>
      </c>
      <c r="G5647" t="s">
        <v>74</v>
      </c>
      <c r="H5647" t="s">
        <v>75</v>
      </c>
      <c r="I5647" t="s">
        <v>76</v>
      </c>
      <c r="J5647" t="s">
        <v>77</v>
      </c>
      <c r="K5647">
        <v>150</v>
      </c>
      <c r="L5647" t="s">
        <v>77</v>
      </c>
      <c r="M5647" t="s">
        <v>78</v>
      </c>
      <c r="N5647" t="s">
        <v>9114</v>
      </c>
      <c r="O5647" t="s">
        <v>9849</v>
      </c>
      <c r="P5647" t="s">
        <v>9834</v>
      </c>
      <c r="Q5647" t="s">
        <v>2907</v>
      </c>
      <c r="R5647" t="s">
        <v>79</v>
      </c>
      <c r="S5647" t="s">
        <v>24</v>
      </c>
      <c r="T5647" t="s">
        <v>2908</v>
      </c>
      <c r="U5647" t="s">
        <v>43</v>
      </c>
      <c r="V5647" t="s">
        <v>80</v>
      </c>
      <c r="W5647">
        <v>25050</v>
      </c>
      <c r="X5647" t="s">
        <v>81</v>
      </c>
      <c r="Y5647">
        <v>150</v>
      </c>
      <c r="Z5647" t="s">
        <v>9850</v>
      </c>
      <c r="AA5647" t="s">
        <v>9835</v>
      </c>
      <c r="AB5647" t="s">
        <v>90</v>
      </c>
      <c r="AC5647" t="s">
        <v>84</v>
      </c>
      <c r="AD5647">
        <f>_xlfn.XLOOKUP(MIS[[#This Row],[TRADING SYMBOL]],[1]Sheet1!$D:$D,[1]Sheet1!$C:$C)</f>
        <v>160.9</v>
      </c>
      <c r="AE5647">
        <f>MIS[[#This Row],[OrderAverageTradedPrice]]*MIS[[#This Row],[OrderQuantity]]</f>
        <v>25800</v>
      </c>
      <c r="AF5647">
        <f>MIS[[#This Row],[LTP]]*MIS[[#This Row],[OrderQuantity]]</f>
        <v>24135</v>
      </c>
      <c r="AG5647">
        <f>IF(MIS[[#This Row],[OrderSide]]="SELL",MIS[[#This Row],[VALUE]]-MIS[[#This Row],[LIVE_VALUE]],MIS[[#This Row],[LIVE_VALUE]]-MIS[[#This Row],[VALUE]])</f>
        <v>-1665</v>
      </c>
      <c r="AH5647" t="str" cm="1">
        <f t="array" ref="AH5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7" t="str">
        <f>MIS[[#This Row],[TRADING SYMBOL]]</f>
        <v>NIFTY2552225050CE</v>
      </c>
      <c r="AJ5647" t="str">
        <f>IF(RIGHT(MIS[[#This Row],[Main/Hedge]],4)="MAIN","MAIN","HEDGE")</f>
        <v>MAIN</v>
      </c>
      <c r="AK5647" t="str" cm="1">
        <f t="array" ref="AK5647">_xlfn._xlws.FILTER(Table4[Column1],ISNUMBER(SEARCH(Table4[Column1],MIS[[#This Row],[OrderUniqueIdentifier]])),"")</f>
        <v>VWAP</v>
      </c>
    </row>
    <row r="5648" spans="1:37" x14ac:dyDescent="0.25">
      <c r="A5648" t="s">
        <v>71</v>
      </c>
      <c r="B5648" t="s">
        <v>714</v>
      </c>
      <c r="C5648" t="s">
        <v>9932</v>
      </c>
      <c r="D5648" t="s">
        <v>72</v>
      </c>
      <c r="E5648" t="s">
        <v>2904</v>
      </c>
      <c r="F5648" t="s">
        <v>73</v>
      </c>
      <c r="G5648" t="s">
        <v>74</v>
      </c>
      <c r="H5648" t="s">
        <v>75</v>
      </c>
      <c r="I5648" t="s">
        <v>76</v>
      </c>
      <c r="J5648" t="s">
        <v>77</v>
      </c>
      <c r="K5648">
        <v>300</v>
      </c>
      <c r="L5648" t="s">
        <v>77</v>
      </c>
      <c r="M5648" t="s">
        <v>78</v>
      </c>
      <c r="N5648" t="s">
        <v>3995</v>
      </c>
      <c r="O5648" t="s">
        <v>9834</v>
      </c>
      <c r="P5648" t="s">
        <v>9834</v>
      </c>
      <c r="Q5648" t="s">
        <v>2907</v>
      </c>
      <c r="R5648" t="s">
        <v>79</v>
      </c>
      <c r="S5648" t="s">
        <v>24</v>
      </c>
      <c r="T5648" t="s">
        <v>2908</v>
      </c>
      <c r="U5648" t="s">
        <v>43</v>
      </c>
      <c r="V5648" t="s">
        <v>80</v>
      </c>
      <c r="W5648">
        <v>25050</v>
      </c>
      <c r="X5648" t="s">
        <v>81</v>
      </c>
      <c r="Y5648">
        <v>300</v>
      </c>
      <c r="Z5648" t="s">
        <v>9835</v>
      </c>
      <c r="AA5648" t="s">
        <v>9835</v>
      </c>
      <c r="AB5648" t="s">
        <v>90</v>
      </c>
      <c r="AC5648" t="s">
        <v>84</v>
      </c>
      <c r="AD5648">
        <f>_xlfn.XLOOKUP(MIS[[#This Row],[TRADING SYMBOL]],[1]Sheet1!$D:$D,[1]Sheet1!$C:$C)</f>
        <v>160.9</v>
      </c>
      <c r="AE5648">
        <f>MIS[[#This Row],[OrderAverageTradedPrice]]*MIS[[#This Row],[OrderQuantity]]</f>
        <v>51690</v>
      </c>
      <c r="AF5648">
        <f>MIS[[#This Row],[LTP]]*MIS[[#This Row],[OrderQuantity]]</f>
        <v>48270</v>
      </c>
      <c r="AG5648">
        <f>IF(MIS[[#This Row],[OrderSide]]="SELL",MIS[[#This Row],[VALUE]]-MIS[[#This Row],[LIVE_VALUE]],MIS[[#This Row],[LIVE_VALUE]]-MIS[[#This Row],[VALUE]])</f>
        <v>-3420</v>
      </c>
      <c r="AH5648" t="str" cm="1">
        <f t="array" ref="AH5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8" t="str">
        <f>MIS[[#This Row],[TRADING SYMBOL]]</f>
        <v>NIFTY2552225050CE</v>
      </c>
      <c r="AJ5648" t="str">
        <f>IF(RIGHT(MIS[[#This Row],[Main/Hedge]],4)="MAIN","MAIN","HEDGE")</f>
        <v>MAIN</v>
      </c>
      <c r="AK5648" t="str" cm="1">
        <f t="array" ref="AK5648">_xlfn._xlws.FILTER(Table4[Column1],ISNUMBER(SEARCH(Table4[Column1],MIS[[#This Row],[OrderUniqueIdentifier]])),"")</f>
        <v>VWAP</v>
      </c>
    </row>
    <row r="5649" spans="1:37" x14ac:dyDescent="0.25">
      <c r="A5649" t="s">
        <v>71</v>
      </c>
      <c r="B5649" t="s">
        <v>753</v>
      </c>
      <c r="C5649" t="s">
        <v>9945</v>
      </c>
      <c r="D5649" t="s">
        <v>72</v>
      </c>
      <c r="E5649" t="s">
        <v>2904</v>
      </c>
      <c r="F5649" t="s">
        <v>73</v>
      </c>
      <c r="G5649" t="s">
        <v>74</v>
      </c>
      <c r="H5649" t="s">
        <v>75</v>
      </c>
      <c r="I5649" t="s">
        <v>76</v>
      </c>
      <c r="J5649" t="s">
        <v>77</v>
      </c>
      <c r="K5649">
        <v>525</v>
      </c>
      <c r="L5649" t="s">
        <v>77</v>
      </c>
      <c r="M5649" t="s">
        <v>78</v>
      </c>
      <c r="N5649" t="s">
        <v>3995</v>
      </c>
      <c r="O5649" t="s">
        <v>9849</v>
      </c>
      <c r="P5649" t="s">
        <v>9834</v>
      </c>
      <c r="Q5649" t="s">
        <v>2907</v>
      </c>
      <c r="R5649" t="s">
        <v>79</v>
      </c>
      <c r="S5649" t="s">
        <v>24</v>
      </c>
      <c r="T5649" t="s">
        <v>2908</v>
      </c>
      <c r="U5649" t="s">
        <v>43</v>
      </c>
      <c r="V5649" t="s">
        <v>80</v>
      </c>
      <c r="W5649">
        <v>25050</v>
      </c>
      <c r="X5649" t="s">
        <v>81</v>
      </c>
      <c r="Y5649">
        <v>525</v>
      </c>
      <c r="Z5649" t="s">
        <v>9850</v>
      </c>
      <c r="AA5649" t="s">
        <v>9835</v>
      </c>
      <c r="AB5649" t="s">
        <v>90</v>
      </c>
      <c r="AC5649" t="s">
        <v>84</v>
      </c>
      <c r="AD5649">
        <f>_xlfn.XLOOKUP(MIS[[#This Row],[TRADING SYMBOL]],[1]Sheet1!$D:$D,[1]Sheet1!$C:$C)</f>
        <v>160.9</v>
      </c>
      <c r="AE5649">
        <f>MIS[[#This Row],[OrderAverageTradedPrice]]*MIS[[#This Row],[OrderQuantity]]</f>
        <v>90457.5</v>
      </c>
      <c r="AF5649">
        <f>MIS[[#This Row],[LTP]]*MIS[[#This Row],[OrderQuantity]]</f>
        <v>84472.5</v>
      </c>
      <c r="AG5649">
        <f>IF(MIS[[#This Row],[OrderSide]]="SELL",MIS[[#This Row],[VALUE]]-MIS[[#This Row],[LIVE_VALUE]],MIS[[#This Row],[LIVE_VALUE]]-MIS[[#This Row],[VALUE]])</f>
        <v>-5985</v>
      </c>
      <c r="AH5649" t="str" cm="1">
        <f t="array" ref="AH5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9" t="str">
        <f>MIS[[#This Row],[TRADING SYMBOL]]</f>
        <v>NIFTY2552225050CE</v>
      </c>
      <c r="AJ5649" t="str">
        <f>IF(RIGHT(MIS[[#This Row],[Main/Hedge]],4)="MAIN","MAIN","HEDGE")</f>
        <v>MAIN</v>
      </c>
      <c r="AK5649" t="str" cm="1">
        <f t="array" ref="AK5649">_xlfn._xlws.FILTER(Table4[Column1],ISNUMBER(SEARCH(Table4[Column1],MIS[[#This Row],[OrderUniqueIdentifier]])),"")</f>
        <v>VWAP</v>
      </c>
    </row>
    <row r="5650" spans="1:37" x14ac:dyDescent="0.25">
      <c r="A5650" t="s">
        <v>71</v>
      </c>
      <c r="B5650" t="s">
        <v>761</v>
      </c>
      <c r="C5650" t="s">
        <v>9948</v>
      </c>
      <c r="D5650" t="s">
        <v>72</v>
      </c>
      <c r="E5650" t="s">
        <v>2904</v>
      </c>
      <c r="F5650" t="s">
        <v>73</v>
      </c>
      <c r="G5650" t="s">
        <v>74</v>
      </c>
      <c r="H5650" t="s">
        <v>75</v>
      </c>
      <c r="I5650" t="s">
        <v>76</v>
      </c>
      <c r="J5650" t="s">
        <v>77</v>
      </c>
      <c r="K5650">
        <v>150</v>
      </c>
      <c r="L5650" t="s">
        <v>77</v>
      </c>
      <c r="M5650" t="s">
        <v>78</v>
      </c>
      <c r="N5650" t="s">
        <v>9190</v>
      </c>
      <c r="O5650" t="s">
        <v>9834</v>
      </c>
      <c r="P5650" t="s">
        <v>9834</v>
      </c>
      <c r="Q5650" t="s">
        <v>2907</v>
      </c>
      <c r="R5650" t="s">
        <v>79</v>
      </c>
      <c r="S5650" t="s">
        <v>24</v>
      </c>
      <c r="T5650" t="s">
        <v>2908</v>
      </c>
      <c r="U5650" t="s">
        <v>43</v>
      </c>
      <c r="V5650" t="s">
        <v>80</v>
      </c>
      <c r="W5650">
        <v>25050</v>
      </c>
      <c r="X5650" t="s">
        <v>81</v>
      </c>
      <c r="Y5650">
        <v>150</v>
      </c>
      <c r="Z5650" t="s">
        <v>9835</v>
      </c>
      <c r="AA5650" t="s">
        <v>9835</v>
      </c>
      <c r="AB5650" t="s">
        <v>90</v>
      </c>
      <c r="AC5650" t="s">
        <v>84</v>
      </c>
      <c r="AD5650">
        <f>_xlfn.XLOOKUP(MIS[[#This Row],[TRADING SYMBOL]],[1]Sheet1!$D:$D,[1]Sheet1!$C:$C)</f>
        <v>160.9</v>
      </c>
      <c r="AE5650">
        <f>MIS[[#This Row],[OrderAverageTradedPrice]]*MIS[[#This Row],[OrderQuantity]]</f>
        <v>25856.25</v>
      </c>
      <c r="AF5650">
        <f>MIS[[#This Row],[LTP]]*MIS[[#This Row],[OrderQuantity]]</f>
        <v>24135</v>
      </c>
      <c r="AG5650">
        <f>IF(MIS[[#This Row],[OrderSide]]="SELL",MIS[[#This Row],[VALUE]]-MIS[[#This Row],[LIVE_VALUE]],MIS[[#This Row],[LIVE_VALUE]]-MIS[[#This Row],[VALUE]])</f>
        <v>-1721.25</v>
      </c>
      <c r="AH5650" t="str" cm="1">
        <f t="array" ref="AH5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0" t="str">
        <f>MIS[[#This Row],[TRADING SYMBOL]]</f>
        <v>NIFTY2552225050CE</v>
      </c>
      <c r="AJ5650" t="str">
        <f>IF(RIGHT(MIS[[#This Row],[Main/Hedge]],4)="MAIN","MAIN","HEDGE")</f>
        <v>MAIN</v>
      </c>
      <c r="AK5650" t="str" cm="1">
        <f t="array" ref="AK5650">_xlfn._xlws.FILTER(Table4[Column1],ISNUMBER(SEARCH(Table4[Column1],MIS[[#This Row],[OrderUniqueIdentifier]])),"")</f>
        <v>VWAP</v>
      </c>
    </row>
    <row r="5651" spans="1:37" x14ac:dyDescent="0.25">
      <c r="A5651" t="s">
        <v>71</v>
      </c>
      <c r="B5651" t="s">
        <v>770</v>
      </c>
      <c r="C5651" t="s">
        <v>9951</v>
      </c>
      <c r="D5651" t="s">
        <v>72</v>
      </c>
      <c r="E5651" t="s">
        <v>2904</v>
      </c>
      <c r="F5651" t="s">
        <v>73</v>
      </c>
      <c r="G5651" t="s">
        <v>74</v>
      </c>
      <c r="H5651" t="s">
        <v>75</v>
      </c>
      <c r="I5651" t="s">
        <v>76</v>
      </c>
      <c r="J5651" t="s">
        <v>77</v>
      </c>
      <c r="K5651">
        <v>600</v>
      </c>
      <c r="L5651" t="s">
        <v>77</v>
      </c>
      <c r="M5651" t="s">
        <v>78</v>
      </c>
      <c r="N5651" t="s">
        <v>9114</v>
      </c>
      <c r="O5651" t="s">
        <v>9849</v>
      </c>
      <c r="P5651" t="s">
        <v>9834</v>
      </c>
      <c r="Q5651" t="s">
        <v>2907</v>
      </c>
      <c r="R5651" t="s">
        <v>79</v>
      </c>
      <c r="S5651" t="s">
        <v>24</v>
      </c>
      <c r="T5651" t="s">
        <v>2908</v>
      </c>
      <c r="U5651" t="s">
        <v>43</v>
      </c>
      <c r="V5651" t="s">
        <v>80</v>
      </c>
      <c r="W5651">
        <v>25050</v>
      </c>
      <c r="X5651" t="s">
        <v>81</v>
      </c>
      <c r="Y5651">
        <v>600</v>
      </c>
      <c r="Z5651" t="s">
        <v>9850</v>
      </c>
      <c r="AA5651" t="s">
        <v>9835</v>
      </c>
      <c r="AB5651" t="s">
        <v>90</v>
      </c>
      <c r="AC5651" t="s">
        <v>84</v>
      </c>
      <c r="AD5651">
        <f>_xlfn.XLOOKUP(MIS[[#This Row],[TRADING SYMBOL]],[1]Sheet1!$D:$D,[1]Sheet1!$C:$C)</f>
        <v>160.9</v>
      </c>
      <c r="AE5651">
        <f>MIS[[#This Row],[OrderAverageTradedPrice]]*MIS[[#This Row],[OrderQuantity]]</f>
        <v>103200</v>
      </c>
      <c r="AF5651">
        <f>MIS[[#This Row],[LTP]]*MIS[[#This Row],[OrderQuantity]]</f>
        <v>96540</v>
      </c>
      <c r="AG5651">
        <f>IF(MIS[[#This Row],[OrderSide]]="SELL",MIS[[#This Row],[VALUE]]-MIS[[#This Row],[LIVE_VALUE]],MIS[[#This Row],[LIVE_VALUE]]-MIS[[#This Row],[VALUE]])</f>
        <v>-6660</v>
      </c>
      <c r="AH5651" t="str" cm="1">
        <f t="array" ref="AH5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1" t="str">
        <f>MIS[[#This Row],[TRADING SYMBOL]]</f>
        <v>NIFTY2552225050CE</v>
      </c>
      <c r="AJ5651" t="str">
        <f>IF(RIGHT(MIS[[#This Row],[Main/Hedge]],4)="MAIN","MAIN","HEDGE")</f>
        <v>MAIN</v>
      </c>
      <c r="AK5651" t="str" cm="1">
        <f t="array" ref="AK5651">_xlfn._xlws.FILTER(Table4[Column1],ISNUMBER(SEARCH(Table4[Column1],MIS[[#This Row],[OrderUniqueIdentifier]])),"")</f>
        <v>VWAP</v>
      </c>
    </row>
    <row r="5652" spans="1:37" x14ac:dyDescent="0.25">
      <c r="A5652" t="s">
        <v>71</v>
      </c>
      <c r="B5652" t="s">
        <v>779</v>
      </c>
      <c r="C5652" t="s">
        <v>9955</v>
      </c>
      <c r="D5652" t="s">
        <v>72</v>
      </c>
      <c r="E5652" t="s">
        <v>2904</v>
      </c>
      <c r="F5652" t="s">
        <v>73</v>
      </c>
      <c r="G5652" t="s">
        <v>74</v>
      </c>
      <c r="H5652" t="s">
        <v>75</v>
      </c>
      <c r="I5652" t="s">
        <v>76</v>
      </c>
      <c r="J5652" t="s">
        <v>77</v>
      </c>
      <c r="K5652">
        <v>150</v>
      </c>
      <c r="L5652" t="s">
        <v>77</v>
      </c>
      <c r="M5652" t="s">
        <v>78</v>
      </c>
      <c r="N5652" t="s">
        <v>9205</v>
      </c>
      <c r="O5652" t="s">
        <v>9834</v>
      </c>
      <c r="P5652" t="s">
        <v>9834</v>
      </c>
      <c r="Q5652" t="s">
        <v>2907</v>
      </c>
      <c r="R5652" t="s">
        <v>79</v>
      </c>
      <c r="S5652" t="s">
        <v>24</v>
      </c>
      <c r="T5652" t="s">
        <v>2908</v>
      </c>
      <c r="U5652" t="s">
        <v>43</v>
      </c>
      <c r="V5652" t="s">
        <v>80</v>
      </c>
      <c r="W5652">
        <v>25050</v>
      </c>
      <c r="X5652" t="s">
        <v>81</v>
      </c>
      <c r="Y5652">
        <v>150</v>
      </c>
      <c r="Z5652" t="s">
        <v>9835</v>
      </c>
      <c r="AA5652" t="s">
        <v>9835</v>
      </c>
      <c r="AB5652" t="s">
        <v>90</v>
      </c>
      <c r="AC5652" t="s">
        <v>84</v>
      </c>
      <c r="AD5652">
        <f>_xlfn.XLOOKUP(MIS[[#This Row],[TRADING SYMBOL]],[1]Sheet1!$D:$D,[1]Sheet1!$C:$C)</f>
        <v>160.9</v>
      </c>
      <c r="AE5652">
        <f>MIS[[#This Row],[OrderAverageTradedPrice]]*MIS[[#This Row],[OrderQuantity]]</f>
        <v>25830</v>
      </c>
      <c r="AF5652">
        <f>MIS[[#This Row],[LTP]]*MIS[[#This Row],[OrderQuantity]]</f>
        <v>24135</v>
      </c>
      <c r="AG5652">
        <f>IF(MIS[[#This Row],[OrderSide]]="SELL",MIS[[#This Row],[VALUE]]-MIS[[#This Row],[LIVE_VALUE]],MIS[[#This Row],[LIVE_VALUE]]-MIS[[#This Row],[VALUE]])</f>
        <v>-1695</v>
      </c>
      <c r="AH5652" t="str" cm="1">
        <f t="array" ref="AH5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2" t="str">
        <f>MIS[[#This Row],[TRADING SYMBOL]]</f>
        <v>NIFTY2552225050CE</v>
      </c>
      <c r="AJ5652" t="str">
        <f>IF(RIGHT(MIS[[#This Row],[Main/Hedge]],4)="MAIN","MAIN","HEDGE")</f>
        <v>MAIN</v>
      </c>
      <c r="AK5652" t="str" cm="1">
        <f t="array" ref="AK5652">_xlfn._xlws.FILTER(Table4[Column1],ISNUMBER(SEARCH(Table4[Column1],MIS[[#This Row],[OrderUniqueIdentifier]])),"")</f>
        <v>VWAP</v>
      </c>
    </row>
    <row r="5653" spans="1:37" x14ac:dyDescent="0.25">
      <c r="A5653" t="s">
        <v>71</v>
      </c>
      <c r="B5653" t="s">
        <v>787</v>
      </c>
      <c r="C5653" t="s">
        <v>9958</v>
      </c>
      <c r="D5653" t="s">
        <v>72</v>
      </c>
      <c r="E5653" t="s">
        <v>2904</v>
      </c>
      <c r="F5653" t="s">
        <v>73</v>
      </c>
      <c r="G5653" t="s">
        <v>74</v>
      </c>
      <c r="H5653" t="s">
        <v>75</v>
      </c>
      <c r="I5653" t="s">
        <v>76</v>
      </c>
      <c r="J5653" t="s">
        <v>77</v>
      </c>
      <c r="K5653">
        <v>75</v>
      </c>
      <c r="L5653" t="s">
        <v>77</v>
      </c>
      <c r="M5653" t="s">
        <v>78</v>
      </c>
      <c r="N5653" t="s">
        <v>3995</v>
      </c>
      <c r="O5653" t="s">
        <v>9849</v>
      </c>
      <c r="P5653" t="s">
        <v>9834</v>
      </c>
      <c r="Q5653" t="s">
        <v>2907</v>
      </c>
      <c r="R5653" t="s">
        <v>79</v>
      </c>
      <c r="S5653" t="s">
        <v>24</v>
      </c>
      <c r="T5653" t="s">
        <v>2908</v>
      </c>
      <c r="U5653" t="s">
        <v>43</v>
      </c>
      <c r="V5653" t="s">
        <v>80</v>
      </c>
      <c r="W5653">
        <v>25050</v>
      </c>
      <c r="X5653" t="s">
        <v>81</v>
      </c>
      <c r="Y5653">
        <v>75</v>
      </c>
      <c r="Z5653" t="s">
        <v>9850</v>
      </c>
      <c r="AA5653" t="s">
        <v>9835</v>
      </c>
      <c r="AB5653" t="s">
        <v>90</v>
      </c>
      <c r="AC5653" t="s">
        <v>84</v>
      </c>
      <c r="AD5653">
        <f>_xlfn.XLOOKUP(MIS[[#This Row],[TRADING SYMBOL]],[1]Sheet1!$D:$D,[1]Sheet1!$C:$C)</f>
        <v>160.9</v>
      </c>
      <c r="AE5653">
        <f>MIS[[#This Row],[OrderAverageTradedPrice]]*MIS[[#This Row],[OrderQuantity]]</f>
        <v>12922.5</v>
      </c>
      <c r="AF5653">
        <f>MIS[[#This Row],[LTP]]*MIS[[#This Row],[OrderQuantity]]</f>
        <v>12067.5</v>
      </c>
      <c r="AG5653">
        <f>IF(MIS[[#This Row],[OrderSide]]="SELL",MIS[[#This Row],[VALUE]]-MIS[[#This Row],[LIVE_VALUE]],MIS[[#This Row],[LIVE_VALUE]]-MIS[[#This Row],[VALUE]])</f>
        <v>-855</v>
      </c>
      <c r="AH5653" t="str" cm="1">
        <f t="array" ref="AH5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3" t="str">
        <f>MIS[[#This Row],[TRADING SYMBOL]]</f>
        <v>NIFTY2552225050CE</v>
      </c>
      <c r="AJ5653" t="str">
        <f>IF(RIGHT(MIS[[#This Row],[Main/Hedge]],4)="MAIN","MAIN","HEDGE")</f>
        <v>MAIN</v>
      </c>
      <c r="AK5653" t="str" cm="1">
        <f t="array" ref="AK5653">_xlfn._xlws.FILTER(Table4[Column1],ISNUMBER(SEARCH(Table4[Column1],MIS[[#This Row],[OrderUniqueIdentifier]])),"")</f>
        <v>VWAP</v>
      </c>
    </row>
    <row r="5654" spans="1:37" x14ac:dyDescent="0.25">
      <c r="A5654" t="s">
        <v>71</v>
      </c>
      <c r="B5654" t="s">
        <v>795</v>
      </c>
      <c r="C5654" t="s">
        <v>9961</v>
      </c>
      <c r="D5654" t="s">
        <v>72</v>
      </c>
      <c r="E5654" t="s">
        <v>2904</v>
      </c>
      <c r="F5654" t="s">
        <v>73</v>
      </c>
      <c r="G5654" t="s">
        <v>74</v>
      </c>
      <c r="H5654" t="s">
        <v>75</v>
      </c>
      <c r="I5654" t="s">
        <v>76</v>
      </c>
      <c r="J5654" t="s">
        <v>77</v>
      </c>
      <c r="K5654">
        <v>150</v>
      </c>
      <c r="L5654" t="s">
        <v>77</v>
      </c>
      <c r="M5654" t="s">
        <v>78</v>
      </c>
      <c r="N5654" t="s">
        <v>3995</v>
      </c>
      <c r="O5654" t="s">
        <v>9834</v>
      </c>
      <c r="P5654" t="s">
        <v>9834</v>
      </c>
      <c r="Q5654" t="s">
        <v>2907</v>
      </c>
      <c r="R5654" t="s">
        <v>79</v>
      </c>
      <c r="S5654" t="s">
        <v>24</v>
      </c>
      <c r="T5654" t="s">
        <v>2908</v>
      </c>
      <c r="U5654" t="s">
        <v>43</v>
      </c>
      <c r="V5654" t="s">
        <v>80</v>
      </c>
      <c r="W5654">
        <v>25050</v>
      </c>
      <c r="X5654" t="s">
        <v>81</v>
      </c>
      <c r="Y5654">
        <v>150</v>
      </c>
      <c r="Z5654" t="s">
        <v>9835</v>
      </c>
      <c r="AA5654" t="s">
        <v>9835</v>
      </c>
      <c r="AB5654" t="s">
        <v>90</v>
      </c>
      <c r="AC5654" t="s">
        <v>84</v>
      </c>
      <c r="AD5654">
        <f>_xlfn.XLOOKUP(MIS[[#This Row],[TRADING SYMBOL]],[1]Sheet1!$D:$D,[1]Sheet1!$C:$C)</f>
        <v>160.9</v>
      </c>
      <c r="AE5654">
        <f>MIS[[#This Row],[OrderAverageTradedPrice]]*MIS[[#This Row],[OrderQuantity]]</f>
        <v>25845</v>
      </c>
      <c r="AF5654">
        <f>MIS[[#This Row],[LTP]]*MIS[[#This Row],[OrderQuantity]]</f>
        <v>24135</v>
      </c>
      <c r="AG5654">
        <f>IF(MIS[[#This Row],[OrderSide]]="SELL",MIS[[#This Row],[VALUE]]-MIS[[#This Row],[LIVE_VALUE]],MIS[[#This Row],[LIVE_VALUE]]-MIS[[#This Row],[VALUE]])</f>
        <v>-1710</v>
      </c>
      <c r="AH5654" t="str" cm="1">
        <f t="array" ref="AH5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4" t="str">
        <f>MIS[[#This Row],[TRADING SYMBOL]]</f>
        <v>NIFTY2552225050CE</v>
      </c>
      <c r="AJ5654" t="str">
        <f>IF(RIGHT(MIS[[#This Row],[Main/Hedge]],4)="MAIN","MAIN","HEDGE")</f>
        <v>MAIN</v>
      </c>
      <c r="AK5654" t="str" cm="1">
        <f t="array" ref="AK5654">_xlfn._xlws.FILTER(Table4[Column1],ISNUMBER(SEARCH(Table4[Column1],MIS[[#This Row],[OrderUniqueIdentifier]])),"")</f>
        <v>VWAP</v>
      </c>
    </row>
    <row r="5655" spans="1:37" x14ac:dyDescent="0.25">
      <c r="A5655" t="s">
        <v>71</v>
      </c>
      <c r="B5655" t="s">
        <v>804</v>
      </c>
      <c r="C5655" t="s">
        <v>9964</v>
      </c>
      <c r="D5655" t="s">
        <v>72</v>
      </c>
      <c r="E5655" t="s">
        <v>2904</v>
      </c>
      <c r="F5655" t="s">
        <v>73</v>
      </c>
      <c r="G5655" t="s">
        <v>74</v>
      </c>
      <c r="H5655" t="s">
        <v>75</v>
      </c>
      <c r="I5655" t="s">
        <v>76</v>
      </c>
      <c r="J5655" t="s">
        <v>77</v>
      </c>
      <c r="K5655">
        <v>75</v>
      </c>
      <c r="L5655" t="s">
        <v>77</v>
      </c>
      <c r="M5655" t="s">
        <v>78</v>
      </c>
      <c r="N5655" t="s">
        <v>4947</v>
      </c>
      <c r="O5655" t="s">
        <v>9834</v>
      </c>
      <c r="P5655" t="s">
        <v>9834</v>
      </c>
      <c r="Q5655" t="s">
        <v>2907</v>
      </c>
      <c r="R5655" t="s">
        <v>79</v>
      </c>
      <c r="S5655" t="s">
        <v>24</v>
      </c>
      <c r="T5655" t="s">
        <v>2908</v>
      </c>
      <c r="U5655" t="s">
        <v>43</v>
      </c>
      <c r="V5655" t="s">
        <v>80</v>
      </c>
      <c r="W5655">
        <v>25050</v>
      </c>
      <c r="X5655" t="s">
        <v>81</v>
      </c>
      <c r="Y5655">
        <v>75</v>
      </c>
      <c r="Z5655" t="s">
        <v>9835</v>
      </c>
      <c r="AA5655" t="s">
        <v>9835</v>
      </c>
      <c r="AB5655" t="s">
        <v>90</v>
      </c>
      <c r="AC5655" t="s">
        <v>84</v>
      </c>
      <c r="AD5655">
        <f>_xlfn.XLOOKUP(MIS[[#This Row],[TRADING SYMBOL]],[1]Sheet1!$D:$D,[1]Sheet1!$C:$C)</f>
        <v>160.9</v>
      </c>
      <c r="AE5655">
        <f>MIS[[#This Row],[OrderAverageTradedPrice]]*MIS[[#This Row],[OrderQuantity]]</f>
        <v>12937.5</v>
      </c>
      <c r="AF5655">
        <f>MIS[[#This Row],[LTP]]*MIS[[#This Row],[OrderQuantity]]</f>
        <v>12067.5</v>
      </c>
      <c r="AG5655">
        <f>IF(MIS[[#This Row],[OrderSide]]="SELL",MIS[[#This Row],[VALUE]]-MIS[[#This Row],[LIVE_VALUE]],MIS[[#This Row],[LIVE_VALUE]]-MIS[[#This Row],[VALUE]])</f>
        <v>-870</v>
      </c>
      <c r="AH5655" t="str" cm="1">
        <f t="array" ref="AH5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5" t="str">
        <f>MIS[[#This Row],[TRADING SYMBOL]]</f>
        <v>NIFTY2552225050CE</v>
      </c>
      <c r="AJ5655" t="str">
        <f>IF(RIGHT(MIS[[#This Row],[Main/Hedge]],4)="MAIN","MAIN","HEDGE")</f>
        <v>MAIN</v>
      </c>
      <c r="AK5655" t="str" cm="1">
        <f t="array" ref="AK5655">_xlfn._xlws.FILTER(Table4[Column1],ISNUMBER(SEARCH(Table4[Column1],MIS[[#This Row],[OrderUniqueIdentifier]])),"")</f>
        <v>VWAP</v>
      </c>
    </row>
    <row r="5656" spans="1:37" x14ac:dyDescent="0.25">
      <c r="A5656" t="s">
        <v>71</v>
      </c>
      <c r="B5656" t="s">
        <v>813</v>
      </c>
      <c r="C5656" t="s">
        <v>9967</v>
      </c>
      <c r="D5656" t="s">
        <v>72</v>
      </c>
      <c r="E5656" t="s">
        <v>2904</v>
      </c>
      <c r="F5656" t="s">
        <v>73</v>
      </c>
      <c r="G5656" t="s">
        <v>74</v>
      </c>
      <c r="H5656" t="s">
        <v>75</v>
      </c>
      <c r="I5656" t="s">
        <v>76</v>
      </c>
      <c r="J5656" t="s">
        <v>77</v>
      </c>
      <c r="K5656">
        <v>150</v>
      </c>
      <c r="L5656" t="s">
        <v>77</v>
      </c>
      <c r="M5656" t="s">
        <v>78</v>
      </c>
      <c r="N5656" t="s">
        <v>9207</v>
      </c>
      <c r="O5656" t="s">
        <v>9849</v>
      </c>
      <c r="P5656" t="s">
        <v>9834</v>
      </c>
      <c r="Q5656" t="s">
        <v>2907</v>
      </c>
      <c r="R5656" t="s">
        <v>79</v>
      </c>
      <c r="S5656" t="s">
        <v>24</v>
      </c>
      <c r="T5656" t="s">
        <v>2908</v>
      </c>
      <c r="U5656" t="s">
        <v>43</v>
      </c>
      <c r="V5656" t="s">
        <v>80</v>
      </c>
      <c r="W5656">
        <v>25050</v>
      </c>
      <c r="X5656" t="s">
        <v>81</v>
      </c>
      <c r="Y5656">
        <v>150</v>
      </c>
      <c r="Z5656" t="s">
        <v>9850</v>
      </c>
      <c r="AA5656" t="s">
        <v>9835</v>
      </c>
      <c r="AB5656" t="s">
        <v>90</v>
      </c>
      <c r="AC5656" t="s">
        <v>84</v>
      </c>
      <c r="AD5656">
        <f>_xlfn.XLOOKUP(MIS[[#This Row],[TRADING SYMBOL]],[1]Sheet1!$D:$D,[1]Sheet1!$C:$C)</f>
        <v>160.9</v>
      </c>
      <c r="AE5656">
        <f>MIS[[#This Row],[OrderAverageTradedPrice]]*MIS[[#This Row],[OrderQuantity]]</f>
        <v>25837.5</v>
      </c>
      <c r="AF5656">
        <f>MIS[[#This Row],[LTP]]*MIS[[#This Row],[OrderQuantity]]</f>
        <v>24135</v>
      </c>
      <c r="AG5656">
        <f>IF(MIS[[#This Row],[OrderSide]]="SELL",MIS[[#This Row],[VALUE]]-MIS[[#This Row],[LIVE_VALUE]],MIS[[#This Row],[LIVE_VALUE]]-MIS[[#This Row],[VALUE]])</f>
        <v>-1702.5</v>
      </c>
      <c r="AH5656" t="str" cm="1">
        <f t="array" ref="AH5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6" t="str">
        <f>MIS[[#This Row],[TRADING SYMBOL]]</f>
        <v>NIFTY2552225050CE</v>
      </c>
      <c r="AJ5656" t="str">
        <f>IF(RIGHT(MIS[[#This Row],[Main/Hedge]],4)="MAIN","MAIN","HEDGE")</f>
        <v>MAIN</v>
      </c>
      <c r="AK5656" t="str" cm="1">
        <f t="array" ref="AK5656">_xlfn._xlws.FILTER(Table4[Column1],ISNUMBER(SEARCH(Table4[Column1],MIS[[#This Row],[OrderUniqueIdentifier]])),"")</f>
        <v>VWAP</v>
      </c>
    </row>
    <row r="5657" spans="1:37" x14ac:dyDescent="0.25">
      <c r="A5657" t="s">
        <v>71</v>
      </c>
      <c r="B5657" t="s">
        <v>822</v>
      </c>
      <c r="C5657" t="s">
        <v>9970</v>
      </c>
      <c r="D5657" t="s">
        <v>72</v>
      </c>
      <c r="E5657" t="s">
        <v>2904</v>
      </c>
      <c r="F5657" t="s">
        <v>73</v>
      </c>
      <c r="G5657" t="s">
        <v>74</v>
      </c>
      <c r="H5657" t="s">
        <v>75</v>
      </c>
      <c r="I5657" t="s">
        <v>76</v>
      </c>
      <c r="J5657" t="s">
        <v>77</v>
      </c>
      <c r="K5657">
        <v>150</v>
      </c>
      <c r="L5657" t="s">
        <v>77</v>
      </c>
      <c r="M5657" t="s">
        <v>78</v>
      </c>
      <c r="N5657" t="s">
        <v>9971</v>
      </c>
      <c r="O5657" t="s">
        <v>9834</v>
      </c>
      <c r="P5657" t="s">
        <v>9834</v>
      </c>
      <c r="Q5657" t="s">
        <v>2907</v>
      </c>
      <c r="R5657" t="s">
        <v>79</v>
      </c>
      <c r="S5657" t="s">
        <v>24</v>
      </c>
      <c r="T5657" t="s">
        <v>2908</v>
      </c>
      <c r="U5657" t="s">
        <v>43</v>
      </c>
      <c r="V5657" t="s">
        <v>80</v>
      </c>
      <c r="W5657">
        <v>25050</v>
      </c>
      <c r="X5657" t="s">
        <v>81</v>
      </c>
      <c r="Y5657">
        <v>150</v>
      </c>
      <c r="Z5657" t="s">
        <v>9835</v>
      </c>
      <c r="AA5657" t="s">
        <v>9835</v>
      </c>
      <c r="AB5657" t="s">
        <v>90</v>
      </c>
      <c r="AC5657" t="s">
        <v>84</v>
      </c>
      <c r="AD5657">
        <f>_xlfn.XLOOKUP(MIS[[#This Row],[TRADING SYMBOL]],[1]Sheet1!$D:$D,[1]Sheet1!$C:$C)</f>
        <v>160.9</v>
      </c>
      <c r="AE5657">
        <f>MIS[[#This Row],[OrderAverageTradedPrice]]*MIS[[#This Row],[OrderQuantity]]</f>
        <v>25916.25</v>
      </c>
      <c r="AF5657">
        <f>MIS[[#This Row],[LTP]]*MIS[[#This Row],[OrderQuantity]]</f>
        <v>24135</v>
      </c>
      <c r="AG5657">
        <f>IF(MIS[[#This Row],[OrderSide]]="SELL",MIS[[#This Row],[VALUE]]-MIS[[#This Row],[LIVE_VALUE]],MIS[[#This Row],[LIVE_VALUE]]-MIS[[#This Row],[VALUE]])</f>
        <v>-1781.25</v>
      </c>
      <c r="AH5657" t="str" cm="1">
        <f t="array" ref="AH5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7" t="str">
        <f>MIS[[#This Row],[TRADING SYMBOL]]</f>
        <v>NIFTY2552225050CE</v>
      </c>
      <c r="AJ5657" t="str">
        <f>IF(RIGHT(MIS[[#This Row],[Main/Hedge]],4)="MAIN","MAIN","HEDGE")</f>
        <v>MAIN</v>
      </c>
      <c r="AK5657" t="str" cm="1">
        <f t="array" ref="AK5657">_xlfn._xlws.FILTER(Table4[Column1],ISNUMBER(SEARCH(Table4[Column1],MIS[[#This Row],[OrderUniqueIdentifier]])),"")</f>
        <v>VWAP</v>
      </c>
    </row>
    <row r="5658" spans="1:37" x14ac:dyDescent="0.25">
      <c r="A5658" t="s">
        <v>71</v>
      </c>
      <c r="B5658" t="s">
        <v>830</v>
      </c>
      <c r="C5658" t="s">
        <v>9974</v>
      </c>
      <c r="D5658" t="s">
        <v>72</v>
      </c>
      <c r="E5658" t="s">
        <v>2904</v>
      </c>
      <c r="F5658" t="s">
        <v>73</v>
      </c>
      <c r="G5658" t="s">
        <v>74</v>
      </c>
      <c r="H5658" t="s">
        <v>75</v>
      </c>
      <c r="I5658" t="s">
        <v>76</v>
      </c>
      <c r="J5658" t="s">
        <v>77</v>
      </c>
      <c r="K5658">
        <v>525</v>
      </c>
      <c r="L5658" t="s">
        <v>77</v>
      </c>
      <c r="M5658" t="s">
        <v>78</v>
      </c>
      <c r="N5658" t="s">
        <v>9172</v>
      </c>
      <c r="O5658" t="s">
        <v>9834</v>
      </c>
      <c r="P5658" t="s">
        <v>9834</v>
      </c>
      <c r="Q5658" t="s">
        <v>2907</v>
      </c>
      <c r="R5658" t="s">
        <v>79</v>
      </c>
      <c r="S5658" t="s">
        <v>24</v>
      </c>
      <c r="T5658" t="s">
        <v>2908</v>
      </c>
      <c r="U5658" t="s">
        <v>43</v>
      </c>
      <c r="V5658" t="s">
        <v>80</v>
      </c>
      <c r="W5658">
        <v>25050</v>
      </c>
      <c r="X5658" t="s">
        <v>81</v>
      </c>
      <c r="Y5658">
        <v>525</v>
      </c>
      <c r="Z5658" t="s">
        <v>9835</v>
      </c>
      <c r="AA5658" t="s">
        <v>9835</v>
      </c>
      <c r="AB5658" t="s">
        <v>90</v>
      </c>
      <c r="AC5658" t="s">
        <v>84</v>
      </c>
      <c r="AD5658">
        <f>_xlfn.XLOOKUP(MIS[[#This Row],[TRADING SYMBOL]],[1]Sheet1!$D:$D,[1]Sheet1!$C:$C)</f>
        <v>160.9</v>
      </c>
      <c r="AE5658">
        <f>MIS[[#This Row],[OrderAverageTradedPrice]]*MIS[[#This Row],[OrderQuantity]]</f>
        <v>90483.75</v>
      </c>
      <c r="AF5658">
        <f>MIS[[#This Row],[LTP]]*MIS[[#This Row],[OrderQuantity]]</f>
        <v>84472.5</v>
      </c>
      <c r="AG5658">
        <f>IF(MIS[[#This Row],[OrderSide]]="SELL",MIS[[#This Row],[VALUE]]-MIS[[#This Row],[LIVE_VALUE]],MIS[[#This Row],[LIVE_VALUE]]-MIS[[#This Row],[VALUE]])</f>
        <v>-6011.25</v>
      </c>
      <c r="AH5658" t="str" cm="1">
        <f t="array" ref="AH5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8" t="str">
        <f>MIS[[#This Row],[TRADING SYMBOL]]</f>
        <v>NIFTY2552225050CE</v>
      </c>
      <c r="AJ5658" t="str">
        <f>IF(RIGHT(MIS[[#This Row],[Main/Hedge]],4)="MAIN","MAIN","HEDGE")</f>
        <v>MAIN</v>
      </c>
      <c r="AK5658" t="str" cm="1">
        <f t="array" ref="AK5658">_xlfn._xlws.FILTER(Table4[Column1],ISNUMBER(SEARCH(Table4[Column1],MIS[[#This Row],[OrderUniqueIdentifier]])),"")</f>
        <v>VWAP</v>
      </c>
    </row>
    <row r="5659" spans="1:37" x14ac:dyDescent="0.25">
      <c r="A5659" t="s">
        <v>71</v>
      </c>
      <c r="B5659" t="s">
        <v>839</v>
      </c>
      <c r="C5659" t="s">
        <v>9977</v>
      </c>
      <c r="D5659" t="s">
        <v>72</v>
      </c>
      <c r="E5659" t="s">
        <v>2904</v>
      </c>
      <c r="F5659" t="s">
        <v>73</v>
      </c>
      <c r="G5659" t="s">
        <v>74</v>
      </c>
      <c r="H5659" t="s">
        <v>75</v>
      </c>
      <c r="I5659" t="s">
        <v>76</v>
      </c>
      <c r="J5659" t="s">
        <v>77</v>
      </c>
      <c r="K5659">
        <v>75</v>
      </c>
      <c r="L5659" t="s">
        <v>77</v>
      </c>
      <c r="M5659" t="s">
        <v>78</v>
      </c>
      <c r="N5659" t="s">
        <v>9174</v>
      </c>
      <c r="O5659" t="s">
        <v>9834</v>
      </c>
      <c r="P5659" t="s">
        <v>9834</v>
      </c>
      <c r="Q5659" t="s">
        <v>2907</v>
      </c>
      <c r="R5659" t="s">
        <v>79</v>
      </c>
      <c r="S5659" t="s">
        <v>24</v>
      </c>
      <c r="T5659" t="s">
        <v>2908</v>
      </c>
      <c r="U5659" t="s">
        <v>43</v>
      </c>
      <c r="V5659" t="s">
        <v>80</v>
      </c>
      <c r="W5659">
        <v>25050</v>
      </c>
      <c r="X5659" t="s">
        <v>81</v>
      </c>
      <c r="Y5659">
        <v>75</v>
      </c>
      <c r="Z5659" t="s">
        <v>9835</v>
      </c>
      <c r="AA5659" t="s">
        <v>9835</v>
      </c>
      <c r="AB5659" t="s">
        <v>90</v>
      </c>
      <c r="AC5659" t="s">
        <v>84</v>
      </c>
      <c r="AD5659">
        <f>_xlfn.XLOOKUP(MIS[[#This Row],[TRADING SYMBOL]],[1]Sheet1!$D:$D,[1]Sheet1!$C:$C)</f>
        <v>160.9</v>
      </c>
      <c r="AE5659">
        <f>MIS[[#This Row],[OrderAverageTradedPrice]]*MIS[[#This Row],[OrderQuantity]]</f>
        <v>12930</v>
      </c>
      <c r="AF5659">
        <f>MIS[[#This Row],[LTP]]*MIS[[#This Row],[OrderQuantity]]</f>
        <v>12067.5</v>
      </c>
      <c r="AG5659">
        <f>IF(MIS[[#This Row],[OrderSide]]="SELL",MIS[[#This Row],[VALUE]]-MIS[[#This Row],[LIVE_VALUE]],MIS[[#This Row],[LIVE_VALUE]]-MIS[[#This Row],[VALUE]])</f>
        <v>-862.5</v>
      </c>
      <c r="AH5659" t="str" cm="1">
        <f t="array" ref="AH5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9" t="str">
        <f>MIS[[#This Row],[TRADING SYMBOL]]</f>
        <v>NIFTY2552225050CE</v>
      </c>
      <c r="AJ5659" t="str">
        <f>IF(RIGHT(MIS[[#This Row],[Main/Hedge]],4)="MAIN","MAIN","HEDGE")</f>
        <v>MAIN</v>
      </c>
      <c r="AK5659" t="str" cm="1">
        <f t="array" ref="AK5659">_xlfn._xlws.FILTER(Table4[Column1],ISNUMBER(SEARCH(Table4[Column1],MIS[[#This Row],[OrderUniqueIdentifier]])),"")</f>
        <v>VWAP</v>
      </c>
    </row>
    <row r="5660" spans="1:37" x14ac:dyDescent="0.25">
      <c r="A5660" t="s">
        <v>71</v>
      </c>
      <c r="B5660" t="s">
        <v>847</v>
      </c>
      <c r="C5660" t="s">
        <v>9979</v>
      </c>
      <c r="D5660" t="s">
        <v>72</v>
      </c>
      <c r="E5660" t="s">
        <v>2904</v>
      </c>
      <c r="F5660" t="s">
        <v>73</v>
      </c>
      <c r="G5660" t="s">
        <v>74</v>
      </c>
      <c r="H5660" t="s">
        <v>75</v>
      </c>
      <c r="I5660" t="s">
        <v>76</v>
      </c>
      <c r="J5660" t="s">
        <v>77</v>
      </c>
      <c r="K5660">
        <v>1050</v>
      </c>
      <c r="L5660" t="s">
        <v>77</v>
      </c>
      <c r="M5660" t="s">
        <v>78</v>
      </c>
      <c r="N5660" t="s">
        <v>9980</v>
      </c>
      <c r="O5660" t="s">
        <v>9834</v>
      </c>
      <c r="P5660" t="s">
        <v>9834</v>
      </c>
      <c r="Q5660" t="s">
        <v>2907</v>
      </c>
      <c r="R5660" t="s">
        <v>79</v>
      </c>
      <c r="S5660" t="s">
        <v>24</v>
      </c>
      <c r="T5660" t="s">
        <v>2908</v>
      </c>
      <c r="U5660" t="s">
        <v>43</v>
      </c>
      <c r="V5660" t="s">
        <v>80</v>
      </c>
      <c r="W5660">
        <v>25050</v>
      </c>
      <c r="X5660" t="s">
        <v>81</v>
      </c>
      <c r="Y5660">
        <v>1050</v>
      </c>
      <c r="Z5660" t="s">
        <v>9835</v>
      </c>
      <c r="AA5660" t="s">
        <v>9835</v>
      </c>
      <c r="AB5660" t="s">
        <v>90</v>
      </c>
      <c r="AC5660" t="s">
        <v>84</v>
      </c>
      <c r="AD5660">
        <f>_xlfn.XLOOKUP(MIS[[#This Row],[TRADING SYMBOL]],[1]Sheet1!$D:$D,[1]Sheet1!$C:$C)</f>
        <v>160.9</v>
      </c>
      <c r="AE5660">
        <f>MIS[[#This Row],[OrderAverageTradedPrice]]*MIS[[#This Row],[OrderQuantity]]</f>
        <v>181447.4999999991</v>
      </c>
      <c r="AF5660">
        <f>MIS[[#This Row],[LTP]]*MIS[[#This Row],[OrderQuantity]]</f>
        <v>168945</v>
      </c>
      <c r="AG5660">
        <f>IF(MIS[[#This Row],[OrderSide]]="SELL",MIS[[#This Row],[VALUE]]-MIS[[#This Row],[LIVE_VALUE]],MIS[[#This Row],[LIVE_VALUE]]-MIS[[#This Row],[VALUE]])</f>
        <v>-12502.499999999098</v>
      </c>
      <c r="AH5660" t="str" cm="1">
        <f t="array" ref="AH5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0" t="str">
        <f>MIS[[#This Row],[TRADING SYMBOL]]</f>
        <v>NIFTY2552225050CE</v>
      </c>
      <c r="AJ5660" t="str">
        <f>IF(RIGHT(MIS[[#This Row],[Main/Hedge]],4)="MAIN","MAIN","HEDGE")</f>
        <v>MAIN</v>
      </c>
      <c r="AK5660" t="str" cm="1">
        <f t="array" ref="AK5660">_xlfn._xlws.FILTER(Table4[Column1],ISNUMBER(SEARCH(Table4[Column1],MIS[[#This Row],[OrderUniqueIdentifier]])),"")</f>
        <v>VWAP</v>
      </c>
    </row>
    <row r="5661" spans="1:37" x14ac:dyDescent="0.25">
      <c r="A5661" t="s">
        <v>71</v>
      </c>
      <c r="B5661" t="s">
        <v>857</v>
      </c>
      <c r="C5661" t="s">
        <v>9984</v>
      </c>
      <c r="D5661" t="s">
        <v>72</v>
      </c>
      <c r="E5661" t="s">
        <v>2904</v>
      </c>
      <c r="F5661" t="s">
        <v>73</v>
      </c>
      <c r="G5661" t="s">
        <v>74</v>
      </c>
      <c r="H5661" t="s">
        <v>75</v>
      </c>
      <c r="I5661" t="s">
        <v>76</v>
      </c>
      <c r="J5661" t="s">
        <v>77</v>
      </c>
      <c r="K5661">
        <v>75</v>
      </c>
      <c r="L5661" t="s">
        <v>77</v>
      </c>
      <c r="M5661" t="s">
        <v>78</v>
      </c>
      <c r="N5661" t="s">
        <v>4947</v>
      </c>
      <c r="O5661" t="s">
        <v>9834</v>
      </c>
      <c r="P5661" t="s">
        <v>9834</v>
      </c>
      <c r="Q5661" t="s">
        <v>2907</v>
      </c>
      <c r="R5661" t="s">
        <v>79</v>
      </c>
      <c r="S5661" t="s">
        <v>24</v>
      </c>
      <c r="T5661" t="s">
        <v>2908</v>
      </c>
      <c r="U5661" t="s">
        <v>43</v>
      </c>
      <c r="V5661" t="s">
        <v>80</v>
      </c>
      <c r="W5661">
        <v>25050</v>
      </c>
      <c r="X5661" t="s">
        <v>81</v>
      </c>
      <c r="Y5661">
        <v>75</v>
      </c>
      <c r="Z5661" t="s">
        <v>9835</v>
      </c>
      <c r="AA5661" t="s">
        <v>9835</v>
      </c>
      <c r="AB5661" t="s">
        <v>90</v>
      </c>
      <c r="AC5661" t="s">
        <v>84</v>
      </c>
      <c r="AD5661">
        <f>_xlfn.XLOOKUP(MIS[[#This Row],[TRADING SYMBOL]],[1]Sheet1!$D:$D,[1]Sheet1!$C:$C)</f>
        <v>160.9</v>
      </c>
      <c r="AE5661">
        <f>MIS[[#This Row],[OrderAverageTradedPrice]]*MIS[[#This Row],[OrderQuantity]]</f>
        <v>12937.5</v>
      </c>
      <c r="AF5661">
        <f>MIS[[#This Row],[LTP]]*MIS[[#This Row],[OrderQuantity]]</f>
        <v>12067.5</v>
      </c>
      <c r="AG5661">
        <f>IF(MIS[[#This Row],[OrderSide]]="SELL",MIS[[#This Row],[VALUE]]-MIS[[#This Row],[LIVE_VALUE]],MIS[[#This Row],[LIVE_VALUE]]-MIS[[#This Row],[VALUE]])</f>
        <v>-870</v>
      </c>
      <c r="AH5661" t="str" cm="1">
        <f t="array" ref="AH5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1" t="str">
        <f>MIS[[#This Row],[TRADING SYMBOL]]</f>
        <v>NIFTY2552225050CE</v>
      </c>
      <c r="AJ5661" t="str">
        <f>IF(RIGHT(MIS[[#This Row],[Main/Hedge]],4)="MAIN","MAIN","HEDGE")</f>
        <v>MAIN</v>
      </c>
      <c r="AK5661" t="str" cm="1">
        <f t="array" ref="AK5661">_xlfn._xlws.FILTER(Table4[Column1],ISNUMBER(SEARCH(Table4[Column1],MIS[[#This Row],[OrderUniqueIdentifier]])),"")</f>
        <v>VWAP</v>
      </c>
    </row>
    <row r="5662" spans="1:37" x14ac:dyDescent="0.25">
      <c r="A5662" t="s">
        <v>71</v>
      </c>
      <c r="B5662" t="s">
        <v>864</v>
      </c>
      <c r="C5662" t="s">
        <v>9987</v>
      </c>
      <c r="D5662" t="s">
        <v>72</v>
      </c>
      <c r="E5662" t="s">
        <v>2904</v>
      </c>
      <c r="F5662" t="s">
        <v>73</v>
      </c>
      <c r="G5662" t="s">
        <v>74</v>
      </c>
      <c r="H5662" t="s">
        <v>75</v>
      </c>
      <c r="I5662" t="s">
        <v>76</v>
      </c>
      <c r="J5662" t="s">
        <v>77</v>
      </c>
      <c r="K5662">
        <v>150</v>
      </c>
      <c r="L5662" t="s">
        <v>77</v>
      </c>
      <c r="M5662" t="s">
        <v>78</v>
      </c>
      <c r="N5662" t="s">
        <v>9988</v>
      </c>
      <c r="O5662" t="s">
        <v>9834</v>
      </c>
      <c r="P5662" t="s">
        <v>9834</v>
      </c>
      <c r="Q5662" t="s">
        <v>2907</v>
      </c>
      <c r="R5662" t="s">
        <v>79</v>
      </c>
      <c r="S5662" t="s">
        <v>24</v>
      </c>
      <c r="T5662" t="s">
        <v>2908</v>
      </c>
      <c r="U5662" t="s">
        <v>43</v>
      </c>
      <c r="V5662" t="s">
        <v>80</v>
      </c>
      <c r="W5662">
        <v>25050</v>
      </c>
      <c r="X5662" t="s">
        <v>81</v>
      </c>
      <c r="Y5662">
        <v>150</v>
      </c>
      <c r="Z5662" t="s">
        <v>9835</v>
      </c>
      <c r="AA5662" t="s">
        <v>9835</v>
      </c>
      <c r="AB5662" t="s">
        <v>90</v>
      </c>
      <c r="AC5662" t="s">
        <v>84</v>
      </c>
      <c r="AD5662">
        <f>_xlfn.XLOOKUP(MIS[[#This Row],[TRADING SYMBOL]],[1]Sheet1!$D:$D,[1]Sheet1!$C:$C)</f>
        <v>160.9</v>
      </c>
      <c r="AE5662">
        <f>MIS[[#This Row],[OrderAverageTradedPrice]]*MIS[[#This Row],[OrderQuantity]]</f>
        <v>25920</v>
      </c>
      <c r="AF5662">
        <f>MIS[[#This Row],[LTP]]*MIS[[#This Row],[OrderQuantity]]</f>
        <v>24135</v>
      </c>
      <c r="AG5662">
        <f>IF(MIS[[#This Row],[OrderSide]]="SELL",MIS[[#This Row],[VALUE]]-MIS[[#This Row],[LIVE_VALUE]],MIS[[#This Row],[LIVE_VALUE]]-MIS[[#This Row],[VALUE]])</f>
        <v>-1785</v>
      </c>
      <c r="AH5662" t="str" cm="1">
        <f t="array" ref="AH5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2" t="str">
        <f>MIS[[#This Row],[TRADING SYMBOL]]</f>
        <v>NIFTY2552225050CE</v>
      </c>
      <c r="AJ5662" t="str">
        <f>IF(RIGHT(MIS[[#This Row],[Main/Hedge]],4)="MAIN","MAIN","HEDGE")</f>
        <v>MAIN</v>
      </c>
      <c r="AK5662" t="str" cm="1">
        <f t="array" ref="AK5662">_xlfn._xlws.FILTER(Table4[Column1],ISNUMBER(SEARCH(Table4[Column1],MIS[[#This Row],[OrderUniqueIdentifier]])),"")</f>
        <v>VWAP</v>
      </c>
    </row>
    <row r="5663" spans="1:37" x14ac:dyDescent="0.25">
      <c r="A5663" t="s">
        <v>71</v>
      </c>
      <c r="B5663" t="s">
        <v>873</v>
      </c>
      <c r="C5663" t="s">
        <v>9991</v>
      </c>
      <c r="D5663" t="s">
        <v>72</v>
      </c>
      <c r="E5663" t="s">
        <v>2904</v>
      </c>
      <c r="F5663" t="s">
        <v>73</v>
      </c>
      <c r="G5663" t="s">
        <v>74</v>
      </c>
      <c r="H5663" t="s">
        <v>75</v>
      </c>
      <c r="I5663" t="s">
        <v>76</v>
      </c>
      <c r="J5663" t="s">
        <v>77</v>
      </c>
      <c r="K5663">
        <v>150</v>
      </c>
      <c r="L5663" t="s">
        <v>77</v>
      </c>
      <c r="M5663" t="s">
        <v>78</v>
      </c>
      <c r="N5663" t="s">
        <v>9207</v>
      </c>
      <c r="O5663" t="s">
        <v>9834</v>
      </c>
      <c r="P5663" t="s">
        <v>9834</v>
      </c>
      <c r="Q5663" t="s">
        <v>2907</v>
      </c>
      <c r="R5663" t="s">
        <v>79</v>
      </c>
      <c r="S5663" t="s">
        <v>24</v>
      </c>
      <c r="T5663" t="s">
        <v>2908</v>
      </c>
      <c r="U5663" t="s">
        <v>43</v>
      </c>
      <c r="V5663" t="s">
        <v>80</v>
      </c>
      <c r="W5663">
        <v>25050</v>
      </c>
      <c r="X5663" t="s">
        <v>81</v>
      </c>
      <c r="Y5663">
        <v>150</v>
      </c>
      <c r="Z5663" t="s">
        <v>9835</v>
      </c>
      <c r="AA5663" t="s">
        <v>9835</v>
      </c>
      <c r="AB5663" t="s">
        <v>90</v>
      </c>
      <c r="AC5663" t="s">
        <v>84</v>
      </c>
      <c r="AD5663">
        <f>_xlfn.XLOOKUP(MIS[[#This Row],[TRADING SYMBOL]],[1]Sheet1!$D:$D,[1]Sheet1!$C:$C)</f>
        <v>160.9</v>
      </c>
      <c r="AE5663">
        <f>MIS[[#This Row],[OrderAverageTradedPrice]]*MIS[[#This Row],[OrderQuantity]]</f>
        <v>25837.5</v>
      </c>
      <c r="AF5663">
        <f>MIS[[#This Row],[LTP]]*MIS[[#This Row],[OrderQuantity]]</f>
        <v>24135</v>
      </c>
      <c r="AG5663">
        <f>IF(MIS[[#This Row],[OrderSide]]="SELL",MIS[[#This Row],[VALUE]]-MIS[[#This Row],[LIVE_VALUE]],MIS[[#This Row],[LIVE_VALUE]]-MIS[[#This Row],[VALUE]])</f>
        <v>-1702.5</v>
      </c>
      <c r="AH5663" t="str" cm="1">
        <f t="array" ref="AH5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3" t="str">
        <f>MIS[[#This Row],[TRADING SYMBOL]]</f>
        <v>NIFTY2552225050CE</v>
      </c>
      <c r="AJ5663" t="str">
        <f>IF(RIGHT(MIS[[#This Row],[Main/Hedge]],4)="MAIN","MAIN","HEDGE")</f>
        <v>MAIN</v>
      </c>
      <c r="AK5663" t="str" cm="1">
        <f t="array" ref="AK5663">_xlfn._xlws.FILTER(Table4[Column1],ISNUMBER(SEARCH(Table4[Column1],MIS[[#This Row],[OrderUniqueIdentifier]])),"")</f>
        <v>VWAP</v>
      </c>
    </row>
    <row r="5664" spans="1:37" x14ac:dyDescent="0.25">
      <c r="A5664" t="s">
        <v>71</v>
      </c>
      <c r="B5664" t="s">
        <v>880</v>
      </c>
      <c r="C5664" t="s">
        <v>9994</v>
      </c>
      <c r="D5664" t="s">
        <v>72</v>
      </c>
      <c r="E5664" t="s">
        <v>2904</v>
      </c>
      <c r="F5664" t="s">
        <v>73</v>
      </c>
      <c r="G5664" t="s">
        <v>74</v>
      </c>
      <c r="H5664" t="s">
        <v>75</v>
      </c>
      <c r="I5664" t="s">
        <v>76</v>
      </c>
      <c r="J5664" t="s">
        <v>77</v>
      </c>
      <c r="K5664">
        <v>225</v>
      </c>
      <c r="L5664" t="s">
        <v>77</v>
      </c>
      <c r="M5664" t="s">
        <v>78</v>
      </c>
      <c r="N5664" t="s">
        <v>9995</v>
      </c>
      <c r="O5664" t="s">
        <v>9834</v>
      </c>
      <c r="P5664" t="s">
        <v>9834</v>
      </c>
      <c r="Q5664" t="s">
        <v>2907</v>
      </c>
      <c r="R5664" t="s">
        <v>79</v>
      </c>
      <c r="S5664" t="s">
        <v>24</v>
      </c>
      <c r="T5664" t="s">
        <v>2908</v>
      </c>
      <c r="U5664" t="s">
        <v>43</v>
      </c>
      <c r="V5664" t="s">
        <v>80</v>
      </c>
      <c r="W5664">
        <v>25050</v>
      </c>
      <c r="X5664" t="s">
        <v>81</v>
      </c>
      <c r="Y5664">
        <v>225</v>
      </c>
      <c r="Z5664" t="s">
        <v>9835</v>
      </c>
      <c r="AA5664" t="s">
        <v>9835</v>
      </c>
      <c r="AB5664" t="s">
        <v>90</v>
      </c>
      <c r="AC5664" t="s">
        <v>84</v>
      </c>
      <c r="AD5664">
        <f>_xlfn.XLOOKUP(MIS[[#This Row],[TRADING SYMBOL]],[1]Sheet1!$D:$D,[1]Sheet1!$C:$C)</f>
        <v>160.9</v>
      </c>
      <c r="AE5664">
        <f>MIS[[#This Row],[OrderAverageTradedPrice]]*MIS[[#This Row],[OrderQuantity]]</f>
        <v>38849.999999999847</v>
      </c>
      <c r="AF5664">
        <f>MIS[[#This Row],[LTP]]*MIS[[#This Row],[OrderQuantity]]</f>
        <v>36202.5</v>
      </c>
      <c r="AG5664">
        <f>IF(MIS[[#This Row],[OrderSide]]="SELL",MIS[[#This Row],[VALUE]]-MIS[[#This Row],[LIVE_VALUE]],MIS[[#This Row],[LIVE_VALUE]]-MIS[[#This Row],[VALUE]])</f>
        <v>-2647.4999999998472</v>
      </c>
      <c r="AH5664" t="str" cm="1">
        <f t="array" ref="AH5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4" t="str">
        <f>MIS[[#This Row],[TRADING SYMBOL]]</f>
        <v>NIFTY2552225050CE</v>
      </c>
      <c r="AJ5664" t="str">
        <f>IF(RIGHT(MIS[[#This Row],[Main/Hedge]],4)="MAIN","MAIN","HEDGE")</f>
        <v>MAIN</v>
      </c>
      <c r="AK5664" t="str" cm="1">
        <f t="array" ref="AK5664">_xlfn._xlws.FILTER(Table4[Column1],ISNUMBER(SEARCH(Table4[Column1],MIS[[#This Row],[OrderUniqueIdentifier]])),"")</f>
        <v>VWAP</v>
      </c>
    </row>
    <row r="5665" spans="1:37" x14ac:dyDescent="0.25">
      <c r="A5665" t="s">
        <v>71</v>
      </c>
      <c r="B5665" t="s">
        <v>901</v>
      </c>
      <c r="C5665" t="s">
        <v>10004</v>
      </c>
      <c r="D5665" t="s">
        <v>72</v>
      </c>
      <c r="E5665" t="s">
        <v>2904</v>
      </c>
      <c r="F5665" t="s">
        <v>73</v>
      </c>
      <c r="G5665" t="s">
        <v>74</v>
      </c>
      <c r="H5665" t="s">
        <v>75</v>
      </c>
      <c r="I5665" t="s">
        <v>76</v>
      </c>
      <c r="J5665" t="s">
        <v>77</v>
      </c>
      <c r="K5665">
        <v>150</v>
      </c>
      <c r="L5665" t="s">
        <v>77</v>
      </c>
      <c r="M5665" t="s">
        <v>78</v>
      </c>
      <c r="N5665" t="s">
        <v>4427</v>
      </c>
      <c r="O5665" t="s">
        <v>9834</v>
      </c>
      <c r="P5665" t="s">
        <v>9834</v>
      </c>
      <c r="Q5665" t="s">
        <v>2907</v>
      </c>
      <c r="R5665" t="s">
        <v>79</v>
      </c>
      <c r="S5665" t="s">
        <v>24</v>
      </c>
      <c r="T5665" t="s">
        <v>2908</v>
      </c>
      <c r="U5665" t="s">
        <v>43</v>
      </c>
      <c r="V5665" t="s">
        <v>80</v>
      </c>
      <c r="W5665">
        <v>25050</v>
      </c>
      <c r="X5665" t="s">
        <v>81</v>
      </c>
      <c r="Y5665">
        <v>150</v>
      </c>
      <c r="Z5665" t="s">
        <v>9835</v>
      </c>
      <c r="AA5665" t="s">
        <v>9835</v>
      </c>
      <c r="AB5665" t="s">
        <v>90</v>
      </c>
      <c r="AC5665" t="s">
        <v>84</v>
      </c>
      <c r="AD5665">
        <f>_xlfn.XLOOKUP(MIS[[#This Row],[TRADING SYMBOL]],[1]Sheet1!$D:$D,[1]Sheet1!$C:$C)</f>
        <v>160.9</v>
      </c>
      <c r="AE5665">
        <f>MIS[[#This Row],[OrderAverageTradedPrice]]*MIS[[#This Row],[OrderQuantity]]</f>
        <v>25867.5</v>
      </c>
      <c r="AF5665">
        <f>MIS[[#This Row],[LTP]]*MIS[[#This Row],[OrderQuantity]]</f>
        <v>24135</v>
      </c>
      <c r="AG5665">
        <f>IF(MIS[[#This Row],[OrderSide]]="SELL",MIS[[#This Row],[VALUE]]-MIS[[#This Row],[LIVE_VALUE]],MIS[[#This Row],[LIVE_VALUE]]-MIS[[#This Row],[VALUE]])</f>
        <v>-1732.5</v>
      </c>
      <c r="AH5665" t="str" cm="1">
        <f t="array" ref="AH5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5" t="str">
        <f>MIS[[#This Row],[TRADING SYMBOL]]</f>
        <v>NIFTY2552225050CE</v>
      </c>
      <c r="AJ5665" t="str">
        <f>IF(RIGHT(MIS[[#This Row],[Main/Hedge]],4)="MAIN","MAIN","HEDGE")</f>
        <v>MAIN</v>
      </c>
      <c r="AK5665" t="str" cm="1">
        <f t="array" ref="AK5665">_xlfn._xlws.FILTER(Table4[Column1],ISNUMBER(SEARCH(Table4[Column1],MIS[[#This Row],[OrderUniqueIdentifier]])),"")</f>
        <v>VWAP</v>
      </c>
    </row>
    <row r="5666" spans="1:37" x14ac:dyDescent="0.25">
      <c r="A5666" t="s">
        <v>71</v>
      </c>
      <c r="B5666" t="s">
        <v>908</v>
      </c>
      <c r="C5666" t="s">
        <v>10007</v>
      </c>
      <c r="D5666" t="s">
        <v>72</v>
      </c>
      <c r="E5666" t="s">
        <v>2904</v>
      </c>
      <c r="F5666" t="s">
        <v>73</v>
      </c>
      <c r="G5666" t="s">
        <v>74</v>
      </c>
      <c r="H5666" t="s">
        <v>75</v>
      </c>
      <c r="I5666" t="s">
        <v>76</v>
      </c>
      <c r="J5666" t="s">
        <v>77</v>
      </c>
      <c r="K5666">
        <v>75</v>
      </c>
      <c r="L5666" t="s">
        <v>77</v>
      </c>
      <c r="M5666" t="s">
        <v>78</v>
      </c>
      <c r="N5666" t="s">
        <v>4947</v>
      </c>
      <c r="O5666" t="s">
        <v>9834</v>
      </c>
      <c r="P5666" t="s">
        <v>9834</v>
      </c>
      <c r="Q5666" t="s">
        <v>2907</v>
      </c>
      <c r="R5666" t="s">
        <v>79</v>
      </c>
      <c r="S5666" t="s">
        <v>24</v>
      </c>
      <c r="T5666" t="s">
        <v>2908</v>
      </c>
      <c r="U5666" t="s">
        <v>43</v>
      </c>
      <c r="V5666" t="s">
        <v>80</v>
      </c>
      <c r="W5666">
        <v>25050</v>
      </c>
      <c r="X5666" t="s">
        <v>81</v>
      </c>
      <c r="Y5666">
        <v>75</v>
      </c>
      <c r="Z5666" t="s">
        <v>9835</v>
      </c>
      <c r="AA5666" t="s">
        <v>9835</v>
      </c>
      <c r="AB5666" t="s">
        <v>90</v>
      </c>
      <c r="AC5666" t="s">
        <v>84</v>
      </c>
      <c r="AD5666">
        <f>_xlfn.XLOOKUP(MIS[[#This Row],[TRADING SYMBOL]],[1]Sheet1!$D:$D,[1]Sheet1!$C:$C)</f>
        <v>160.9</v>
      </c>
      <c r="AE5666">
        <f>MIS[[#This Row],[OrderAverageTradedPrice]]*MIS[[#This Row],[OrderQuantity]]</f>
        <v>12937.5</v>
      </c>
      <c r="AF5666">
        <f>MIS[[#This Row],[LTP]]*MIS[[#This Row],[OrderQuantity]]</f>
        <v>12067.5</v>
      </c>
      <c r="AG5666">
        <f>IF(MIS[[#This Row],[OrderSide]]="SELL",MIS[[#This Row],[VALUE]]-MIS[[#This Row],[LIVE_VALUE]],MIS[[#This Row],[LIVE_VALUE]]-MIS[[#This Row],[VALUE]])</f>
        <v>-870</v>
      </c>
      <c r="AH5666" t="str" cm="1">
        <f t="array" ref="AH5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6" t="str">
        <f>MIS[[#This Row],[TRADING SYMBOL]]</f>
        <v>NIFTY2552225050CE</v>
      </c>
      <c r="AJ5666" t="str">
        <f>IF(RIGHT(MIS[[#This Row],[Main/Hedge]],4)="MAIN","MAIN","HEDGE")</f>
        <v>MAIN</v>
      </c>
      <c r="AK5666" t="str" cm="1">
        <f t="array" ref="AK5666">_xlfn._xlws.FILTER(Table4[Column1],ISNUMBER(SEARCH(Table4[Column1],MIS[[#This Row],[OrderUniqueIdentifier]])),"")</f>
        <v>VWAP</v>
      </c>
    </row>
    <row r="5667" spans="1:37" x14ac:dyDescent="0.25">
      <c r="A5667" t="s">
        <v>71</v>
      </c>
      <c r="B5667" t="s">
        <v>916</v>
      </c>
      <c r="C5667" t="s">
        <v>10010</v>
      </c>
      <c r="D5667" t="s">
        <v>72</v>
      </c>
      <c r="E5667" t="s">
        <v>2904</v>
      </c>
      <c r="F5667" t="s">
        <v>73</v>
      </c>
      <c r="G5667" t="s">
        <v>74</v>
      </c>
      <c r="H5667" t="s">
        <v>75</v>
      </c>
      <c r="I5667" t="s">
        <v>76</v>
      </c>
      <c r="J5667" t="s">
        <v>77</v>
      </c>
      <c r="K5667">
        <v>150</v>
      </c>
      <c r="L5667" t="s">
        <v>77</v>
      </c>
      <c r="M5667" t="s">
        <v>78</v>
      </c>
      <c r="N5667" t="s">
        <v>9207</v>
      </c>
      <c r="O5667" t="s">
        <v>9834</v>
      </c>
      <c r="P5667" t="s">
        <v>9834</v>
      </c>
      <c r="Q5667" t="s">
        <v>2907</v>
      </c>
      <c r="R5667" t="s">
        <v>79</v>
      </c>
      <c r="S5667" t="s">
        <v>24</v>
      </c>
      <c r="T5667" t="s">
        <v>2908</v>
      </c>
      <c r="U5667" t="s">
        <v>43</v>
      </c>
      <c r="V5667" t="s">
        <v>80</v>
      </c>
      <c r="W5667">
        <v>25050</v>
      </c>
      <c r="X5667" t="s">
        <v>81</v>
      </c>
      <c r="Y5667">
        <v>150</v>
      </c>
      <c r="Z5667" t="s">
        <v>9835</v>
      </c>
      <c r="AA5667" t="s">
        <v>9835</v>
      </c>
      <c r="AB5667" t="s">
        <v>90</v>
      </c>
      <c r="AC5667" t="s">
        <v>84</v>
      </c>
      <c r="AD5667">
        <f>_xlfn.XLOOKUP(MIS[[#This Row],[TRADING SYMBOL]],[1]Sheet1!$D:$D,[1]Sheet1!$C:$C)</f>
        <v>160.9</v>
      </c>
      <c r="AE5667">
        <f>MIS[[#This Row],[OrderAverageTradedPrice]]*MIS[[#This Row],[OrderQuantity]]</f>
        <v>25837.5</v>
      </c>
      <c r="AF5667">
        <f>MIS[[#This Row],[LTP]]*MIS[[#This Row],[OrderQuantity]]</f>
        <v>24135</v>
      </c>
      <c r="AG5667">
        <f>IF(MIS[[#This Row],[OrderSide]]="SELL",MIS[[#This Row],[VALUE]]-MIS[[#This Row],[LIVE_VALUE]],MIS[[#This Row],[LIVE_VALUE]]-MIS[[#This Row],[VALUE]])</f>
        <v>-1702.5</v>
      </c>
      <c r="AH5667" t="str" cm="1">
        <f t="array" ref="AH5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7" t="str">
        <f>MIS[[#This Row],[TRADING SYMBOL]]</f>
        <v>NIFTY2552225050CE</v>
      </c>
      <c r="AJ5667" t="str">
        <f>IF(RIGHT(MIS[[#This Row],[Main/Hedge]],4)="MAIN","MAIN","HEDGE")</f>
        <v>MAIN</v>
      </c>
      <c r="AK5667" t="str" cm="1">
        <f t="array" ref="AK5667">_xlfn._xlws.FILTER(Table4[Column1],ISNUMBER(SEARCH(Table4[Column1],MIS[[#This Row],[OrderUniqueIdentifier]])),"")</f>
        <v>VWAP</v>
      </c>
    </row>
    <row r="5668" spans="1:37" x14ac:dyDescent="0.25">
      <c r="A5668" t="s">
        <v>71</v>
      </c>
      <c r="B5668" t="s">
        <v>923</v>
      </c>
      <c r="C5668" t="s">
        <v>10013</v>
      </c>
      <c r="D5668" t="s">
        <v>72</v>
      </c>
      <c r="E5668" t="s">
        <v>2904</v>
      </c>
      <c r="F5668" t="s">
        <v>73</v>
      </c>
      <c r="G5668" t="s">
        <v>74</v>
      </c>
      <c r="H5668" t="s">
        <v>75</v>
      </c>
      <c r="I5668" t="s">
        <v>76</v>
      </c>
      <c r="J5668" t="s">
        <v>77</v>
      </c>
      <c r="K5668">
        <v>525</v>
      </c>
      <c r="L5668" t="s">
        <v>77</v>
      </c>
      <c r="M5668" t="s">
        <v>78</v>
      </c>
      <c r="N5668" t="s">
        <v>10014</v>
      </c>
      <c r="O5668" t="s">
        <v>9834</v>
      </c>
      <c r="P5668" t="s">
        <v>9834</v>
      </c>
      <c r="Q5668" t="s">
        <v>2907</v>
      </c>
      <c r="R5668" t="s">
        <v>79</v>
      </c>
      <c r="S5668" t="s">
        <v>24</v>
      </c>
      <c r="T5668" t="s">
        <v>2908</v>
      </c>
      <c r="U5668" t="s">
        <v>43</v>
      </c>
      <c r="V5668" t="s">
        <v>80</v>
      </c>
      <c r="W5668">
        <v>25050</v>
      </c>
      <c r="X5668" t="s">
        <v>81</v>
      </c>
      <c r="Y5668">
        <v>525</v>
      </c>
      <c r="Z5668" t="s">
        <v>9835</v>
      </c>
      <c r="AA5668" t="s">
        <v>9835</v>
      </c>
      <c r="AB5668" t="s">
        <v>90</v>
      </c>
      <c r="AC5668" t="s">
        <v>84</v>
      </c>
      <c r="AD5668">
        <f>_xlfn.XLOOKUP(MIS[[#This Row],[TRADING SYMBOL]],[1]Sheet1!$D:$D,[1]Sheet1!$C:$C)</f>
        <v>160.9</v>
      </c>
      <c r="AE5668">
        <f>MIS[[#This Row],[OrderAverageTradedPrice]]*MIS[[#This Row],[OrderQuantity]]</f>
        <v>90629.999999999782</v>
      </c>
      <c r="AF5668">
        <f>MIS[[#This Row],[LTP]]*MIS[[#This Row],[OrderQuantity]]</f>
        <v>84472.5</v>
      </c>
      <c r="AG5668">
        <f>IF(MIS[[#This Row],[OrderSide]]="SELL",MIS[[#This Row],[VALUE]]-MIS[[#This Row],[LIVE_VALUE]],MIS[[#This Row],[LIVE_VALUE]]-MIS[[#This Row],[VALUE]])</f>
        <v>-6157.4999999997817</v>
      </c>
      <c r="AH5668" t="str" cm="1">
        <f t="array" ref="AH5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8" t="str">
        <f>MIS[[#This Row],[TRADING SYMBOL]]</f>
        <v>NIFTY2552225050CE</v>
      </c>
      <c r="AJ5668" t="str">
        <f>IF(RIGHT(MIS[[#This Row],[Main/Hedge]],4)="MAIN","MAIN","HEDGE")</f>
        <v>MAIN</v>
      </c>
      <c r="AK5668" t="str" cm="1">
        <f t="array" ref="AK5668">_xlfn._xlws.FILTER(Table4[Column1],ISNUMBER(SEARCH(Table4[Column1],MIS[[#This Row],[OrderUniqueIdentifier]])),"")</f>
        <v>VWAP</v>
      </c>
    </row>
    <row r="5669" spans="1:37" x14ac:dyDescent="0.25">
      <c r="A5669" t="s">
        <v>71</v>
      </c>
      <c r="B5669" t="s">
        <v>931</v>
      </c>
      <c r="C5669" t="s">
        <v>10017</v>
      </c>
      <c r="D5669" t="s">
        <v>72</v>
      </c>
      <c r="E5669" t="s">
        <v>2904</v>
      </c>
      <c r="F5669" t="s">
        <v>73</v>
      </c>
      <c r="G5669" t="s">
        <v>74</v>
      </c>
      <c r="H5669" t="s">
        <v>75</v>
      </c>
      <c r="I5669" t="s">
        <v>76</v>
      </c>
      <c r="J5669" t="s">
        <v>77</v>
      </c>
      <c r="K5669">
        <v>450</v>
      </c>
      <c r="L5669" t="s">
        <v>77</v>
      </c>
      <c r="M5669" t="s">
        <v>78</v>
      </c>
      <c r="N5669" t="s">
        <v>9207</v>
      </c>
      <c r="O5669" t="s">
        <v>9834</v>
      </c>
      <c r="P5669" t="s">
        <v>9834</v>
      </c>
      <c r="Q5669" t="s">
        <v>2907</v>
      </c>
      <c r="R5669" t="s">
        <v>79</v>
      </c>
      <c r="S5669" t="s">
        <v>24</v>
      </c>
      <c r="T5669" t="s">
        <v>2908</v>
      </c>
      <c r="U5669" t="s">
        <v>43</v>
      </c>
      <c r="V5669" t="s">
        <v>80</v>
      </c>
      <c r="W5669">
        <v>25050</v>
      </c>
      <c r="X5669" t="s">
        <v>81</v>
      </c>
      <c r="Y5669">
        <v>450</v>
      </c>
      <c r="Z5669" t="s">
        <v>9835</v>
      </c>
      <c r="AA5669" t="s">
        <v>9835</v>
      </c>
      <c r="AB5669" t="s">
        <v>90</v>
      </c>
      <c r="AC5669" t="s">
        <v>84</v>
      </c>
      <c r="AD5669">
        <f>_xlfn.XLOOKUP(MIS[[#This Row],[TRADING SYMBOL]],[1]Sheet1!$D:$D,[1]Sheet1!$C:$C)</f>
        <v>160.9</v>
      </c>
      <c r="AE5669">
        <f>MIS[[#This Row],[OrderAverageTradedPrice]]*MIS[[#This Row],[OrderQuantity]]</f>
        <v>77512.5</v>
      </c>
      <c r="AF5669">
        <f>MIS[[#This Row],[LTP]]*MIS[[#This Row],[OrderQuantity]]</f>
        <v>72405</v>
      </c>
      <c r="AG5669">
        <f>IF(MIS[[#This Row],[OrderSide]]="SELL",MIS[[#This Row],[VALUE]]-MIS[[#This Row],[LIVE_VALUE]],MIS[[#This Row],[LIVE_VALUE]]-MIS[[#This Row],[VALUE]])</f>
        <v>-5107.5</v>
      </c>
      <c r="AH5669" t="str" cm="1">
        <f t="array" ref="AH5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9" t="str">
        <f>MIS[[#This Row],[TRADING SYMBOL]]</f>
        <v>NIFTY2552225050CE</v>
      </c>
      <c r="AJ5669" t="str">
        <f>IF(RIGHT(MIS[[#This Row],[Main/Hedge]],4)="MAIN","MAIN","HEDGE")</f>
        <v>MAIN</v>
      </c>
      <c r="AK5669" t="str" cm="1">
        <f t="array" ref="AK5669">_xlfn._xlws.FILTER(Table4[Column1],ISNUMBER(SEARCH(Table4[Column1],MIS[[#This Row],[OrderUniqueIdentifier]])),"")</f>
        <v>VWAP</v>
      </c>
    </row>
    <row r="5670" spans="1:37" x14ac:dyDescent="0.25">
      <c r="A5670" t="s">
        <v>71</v>
      </c>
      <c r="B5670" t="s">
        <v>940</v>
      </c>
      <c r="C5670" t="s">
        <v>10020</v>
      </c>
      <c r="D5670" t="s">
        <v>72</v>
      </c>
      <c r="E5670" t="s">
        <v>2904</v>
      </c>
      <c r="F5670" t="s">
        <v>73</v>
      </c>
      <c r="G5670" t="s">
        <v>74</v>
      </c>
      <c r="H5670" t="s">
        <v>75</v>
      </c>
      <c r="I5670" t="s">
        <v>76</v>
      </c>
      <c r="J5670" t="s">
        <v>77</v>
      </c>
      <c r="K5670">
        <v>450</v>
      </c>
      <c r="L5670" t="s">
        <v>77</v>
      </c>
      <c r="M5670" t="s">
        <v>78</v>
      </c>
      <c r="N5670" t="s">
        <v>10021</v>
      </c>
      <c r="O5670" t="s">
        <v>9834</v>
      </c>
      <c r="P5670" t="s">
        <v>9834</v>
      </c>
      <c r="Q5670" t="s">
        <v>2907</v>
      </c>
      <c r="R5670" t="s">
        <v>79</v>
      </c>
      <c r="S5670" t="s">
        <v>24</v>
      </c>
      <c r="T5670" t="s">
        <v>2908</v>
      </c>
      <c r="U5670" t="s">
        <v>43</v>
      </c>
      <c r="V5670" t="s">
        <v>80</v>
      </c>
      <c r="W5670">
        <v>25050</v>
      </c>
      <c r="X5670" t="s">
        <v>81</v>
      </c>
      <c r="Y5670">
        <v>450</v>
      </c>
      <c r="Z5670" t="s">
        <v>9835</v>
      </c>
      <c r="AA5670" t="s">
        <v>9835</v>
      </c>
      <c r="AB5670" t="s">
        <v>90</v>
      </c>
      <c r="AC5670" t="s">
        <v>84</v>
      </c>
      <c r="AD5670">
        <f>_xlfn.XLOOKUP(MIS[[#This Row],[TRADING SYMBOL]],[1]Sheet1!$D:$D,[1]Sheet1!$C:$C)</f>
        <v>160.9</v>
      </c>
      <c r="AE5670">
        <f>MIS[[#This Row],[OrderAverageTradedPrice]]*MIS[[#This Row],[OrderQuantity]]</f>
        <v>77737.5</v>
      </c>
      <c r="AF5670">
        <f>MIS[[#This Row],[LTP]]*MIS[[#This Row],[OrderQuantity]]</f>
        <v>72405</v>
      </c>
      <c r="AG5670">
        <f>IF(MIS[[#This Row],[OrderSide]]="SELL",MIS[[#This Row],[VALUE]]-MIS[[#This Row],[LIVE_VALUE]],MIS[[#This Row],[LIVE_VALUE]]-MIS[[#This Row],[VALUE]])</f>
        <v>-5332.5</v>
      </c>
      <c r="AH5670" t="str" cm="1">
        <f t="array" ref="AH5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0" t="str">
        <f>MIS[[#This Row],[TRADING SYMBOL]]</f>
        <v>NIFTY2552225050CE</v>
      </c>
      <c r="AJ5670" t="str">
        <f>IF(RIGHT(MIS[[#This Row],[Main/Hedge]],4)="MAIN","MAIN","HEDGE")</f>
        <v>MAIN</v>
      </c>
      <c r="AK5670" t="str" cm="1">
        <f t="array" ref="AK5670">_xlfn._xlws.FILTER(Table4[Column1],ISNUMBER(SEARCH(Table4[Column1],MIS[[#This Row],[OrderUniqueIdentifier]])),"")</f>
        <v>VWAP</v>
      </c>
    </row>
    <row r="5671" spans="1:37" x14ac:dyDescent="0.25">
      <c r="A5671" t="s">
        <v>71</v>
      </c>
      <c r="B5671" t="s">
        <v>948</v>
      </c>
      <c r="C5671" t="s">
        <v>10024</v>
      </c>
      <c r="D5671" t="s">
        <v>72</v>
      </c>
      <c r="E5671" t="s">
        <v>2904</v>
      </c>
      <c r="F5671" t="s">
        <v>73</v>
      </c>
      <c r="G5671" t="s">
        <v>74</v>
      </c>
      <c r="H5671" t="s">
        <v>75</v>
      </c>
      <c r="I5671" t="s">
        <v>76</v>
      </c>
      <c r="J5671" t="s">
        <v>77</v>
      </c>
      <c r="K5671">
        <v>75</v>
      </c>
      <c r="L5671" t="s">
        <v>77</v>
      </c>
      <c r="M5671" t="s">
        <v>78</v>
      </c>
      <c r="N5671" t="s">
        <v>9084</v>
      </c>
      <c r="O5671" t="s">
        <v>9834</v>
      </c>
      <c r="P5671" t="s">
        <v>9834</v>
      </c>
      <c r="Q5671" t="s">
        <v>2907</v>
      </c>
      <c r="R5671" t="s">
        <v>79</v>
      </c>
      <c r="S5671" t="s">
        <v>24</v>
      </c>
      <c r="T5671" t="s">
        <v>2908</v>
      </c>
      <c r="U5671" t="s">
        <v>43</v>
      </c>
      <c r="V5671" t="s">
        <v>80</v>
      </c>
      <c r="W5671">
        <v>25050</v>
      </c>
      <c r="X5671" t="s">
        <v>81</v>
      </c>
      <c r="Y5671">
        <v>75</v>
      </c>
      <c r="Z5671" t="s">
        <v>9835</v>
      </c>
      <c r="AA5671" t="s">
        <v>9835</v>
      </c>
      <c r="AB5671" t="s">
        <v>90</v>
      </c>
      <c r="AC5671" t="s">
        <v>84</v>
      </c>
      <c r="AD5671">
        <f>_xlfn.XLOOKUP(MIS[[#This Row],[TRADING SYMBOL]],[1]Sheet1!$D:$D,[1]Sheet1!$C:$C)</f>
        <v>160.9</v>
      </c>
      <c r="AE5671">
        <f>MIS[[#This Row],[OrderAverageTradedPrice]]*MIS[[#This Row],[OrderQuantity]]</f>
        <v>12941.25</v>
      </c>
      <c r="AF5671">
        <f>MIS[[#This Row],[LTP]]*MIS[[#This Row],[OrderQuantity]]</f>
        <v>12067.5</v>
      </c>
      <c r="AG5671">
        <f>IF(MIS[[#This Row],[OrderSide]]="SELL",MIS[[#This Row],[VALUE]]-MIS[[#This Row],[LIVE_VALUE]],MIS[[#This Row],[LIVE_VALUE]]-MIS[[#This Row],[VALUE]])</f>
        <v>-873.75</v>
      </c>
      <c r="AH5671" t="str" cm="1">
        <f t="array" ref="AH5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1" t="str">
        <f>MIS[[#This Row],[TRADING SYMBOL]]</f>
        <v>NIFTY2552225050CE</v>
      </c>
      <c r="AJ5671" t="str">
        <f>IF(RIGHT(MIS[[#This Row],[Main/Hedge]],4)="MAIN","MAIN","HEDGE")</f>
        <v>MAIN</v>
      </c>
      <c r="AK5671" t="str" cm="1">
        <f t="array" ref="AK5671">_xlfn._xlws.FILTER(Table4[Column1],ISNUMBER(SEARCH(Table4[Column1],MIS[[#This Row],[OrderUniqueIdentifier]])),"")</f>
        <v>VWAP</v>
      </c>
    </row>
    <row r="5672" spans="1:37" x14ac:dyDescent="0.25">
      <c r="A5672" t="s">
        <v>71</v>
      </c>
      <c r="B5672" t="s">
        <v>951</v>
      </c>
      <c r="C5672" t="s">
        <v>10027</v>
      </c>
      <c r="D5672" t="s">
        <v>72</v>
      </c>
      <c r="E5672" t="s">
        <v>2904</v>
      </c>
      <c r="F5672" t="s">
        <v>73</v>
      </c>
      <c r="G5672" t="s">
        <v>74</v>
      </c>
      <c r="H5672" t="s">
        <v>75</v>
      </c>
      <c r="I5672" t="s">
        <v>76</v>
      </c>
      <c r="J5672" t="s">
        <v>77</v>
      </c>
      <c r="K5672">
        <v>150</v>
      </c>
      <c r="L5672" t="s">
        <v>77</v>
      </c>
      <c r="M5672" t="s">
        <v>78</v>
      </c>
      <c r="N5672" t="s">
        <v>10028</v>
      </c>
      <c r="O5672" t="s">
        <v>9834</v>
      </c>
      <c r="P5672" t="s">
        <v>9834</v>
      </c>
      <c r="Q5672" t="s">
        <v>2907</v>
      </c>
      <c r="R5672" t="s">
        <v>79</v>
      </c>
      <c r="S5672" t="s">
        <v>24</v>
      </c>
      <c r="T5672" t="s">
        <v>2908</v>
      </c>
      <c r="U5672" t="s">
        <v>43</v>
      </c>
      <c r="V5672" t="s">
        <v>80</v>
      </c>
      <c r="W5672">
        <v>25050</v>
      </c>
      <c r="X5672" t="s">
        <v>81</v>
      </c>
      <c r="Y5672">
        <v>150</v>
      </c>
      <c r="Z5672" t="s">
        <v>9835</v>
      </c>
      <c r="AA5672" t="s">
        <v>9835</v>
      </c>
      <c r="AB5672" t="s">
        <v>90</v>
      </c>
      <c r="AC5672" t="s">
        <v>84</v>
      </c>
      <c r="AD5672">
        <f>_xlfn.XLOOKUP(MIS[[#This Row],[TRADING SYMBOL]],[1]Sheet1!$D:$D,[1]Sheet1!$C:$C)</f>
        <v>160.9</v>
      </c>
      <c r="AE5672">
        <f>MIS[[#This Row],[OrderAverageTradedPrice]]*MIS[[#This Row],[OrderQuantity]]</f>
        <v>25871.25</v>
      </c>
      <c r="AF5672">
        <f>MIS[[#This Row],[LTP]]*MIS[[#This Row],[OrderQuantity]]</f>
        <v>24135</v>
      </c>
      <c r="AG5672">
        <f>IF(MIS[[#This Row],[OrderSide]]="SELL",MIS[[#This Row],[VALUE]]-MIS[[#This Row],[LIVE_VALUE]],MIS[[#This Row],[LIVE_VALUE]]-MIS[[#This Row],[VALUE]])</f>
        <v>-1736.25</v>
      </c>
      <c r="AH5672" t="str" cm="1">
        <f t="array" ref="AH5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2" t="str">
        <f>MIS[[#This Row],[TRADING SYMBOL]]</f>
        <v>NIFTY2552225050CE</v>
      </c>
      <c r="AJ5672" t="str">
        <f>IF(RIGHT(MIS[[#This Row],[Main/Hedge]],4)="MAIN","MAIN","HEDGE")</f>
        <v>MAIN</v>
      </c>
      <c r="AK5672" t="str" cm="1">
        <f t="array" ref="AK5672">_xlfn._xlws.FILTER(Table4[Column1],ISNUMBER(SEARCH(Table4[Column1],MIS[[#This Row],[OrderUniqueIdentifier]])),"")</f>
        <v>VWAP</v>
      </c>
    </row>
    <row r="5673" spans="1:37" x14ac:dyDescent="0.25">
      <c r="A5673" t="s">
        <v>71</v>
      </c>
      <c r="B5673" t="s">
        <v>960</v>
      </c>
      <c r="C5673" t="s">
        <v>10031</v>
      </c>
      <c r="D5673" t="s">
        <v>72</v>
      </c>
      <c r="E5673" t="s">
        <v>2904</v>
      </c>
      <c r="F5673" t="s">
        <v>73</v>
      </c>
      <c r="G5673" t="s">
        <v>74</v>
      </c>
      <c r="H5673" t="s">
        <v>75</v>
      </c>
      <c r="I5673" t="s">
        <v>76</v>
      </c>
      <c r="J5673" t="s">
        <v>77</v>
      </c>
      <c r="K5673">
        <v>225</v>
      </c>
      <c r="L5673" t="s">
        <v>77</v>
      </c>
      <c r="M5673" t="s">
        <v>78</v>
      </c>
      <c r="N5673" t="s">
        <v>9887</v>
      </c>
      <c r="O5673" t="s">
        <v>9834</v>
      </c>
      <c r="P5673" t="s">
        <v>9834</v>
      </c>
      <c r="Q5673" t="s">
        <v>2907</v>
      </c>
      <c r="R5673" t="s">
        <v>79</v>
      </c>
      <c r="S5673" t="s">
        <v>24</v>
      </c>
      <c r="T5673" t="s">
        <v>2908</v>
      </c>
      <c r="U5673" t="s">
        <v>43</v>
      </c>
      <c r="V5673" t="s">
        <v>80</v>
      </c>
      <c r="W5673">
        <v>25050</v>
      </c>
      <c r="X5673" t="s">
        <v>81</v>
      </c>
      <c r="Y5673">
        <v>225</v>
      </c>
      <c r="Z5673" t="s">
        <v>9835</v>
      </c>
      <c r="AA5673" t="s">
        <v>9835</v>
      </c>
      <c r="AB5673" t="s">
        <v>90</v>
      </c>
      <c r="AC5673" t="s">
        <v>84</v>
      </c>
      <c r="AD5673">
        <f>_xlfn.XLOOKUP(MIS[[#This Row],[TRADING SYMBOL]],[1]Sheet1!$D:$D,[1]Sheet1!$C:$C)</f>
        <v>160.9</v>
      </c>
      <c r="AE5673">
        <f>MIS[[#This Row],[OrderAverageTradedPrice]]*MIS[[#This Row],[OrderQuantity]]</f>
        <v>38808.749999999927</v>
      </c>
      <c r="AF5673">
        <f>MIS[[#This Row],[LTP]]*MIS[[#This Row],[OrderQuantity]]</f>
        <v>36202.5</v>
      </c>
      <c r="AG5673">
        <f>IF(MIS[[#This Row],[OrderSide]]="SELL",MIS[[#This Row],[VALUE]]-MIS[[#This Row],[LIVE_VALUE]],MIS[[#This Row],[LIVE_VALUE]]-MIS[[#This Row],[VALUE]])</f>
        <v>-2606.2499999999272</v>
      </c>
      <c r="AH5673" t="str" cm="1">
        <f t="array" ref="AH5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3" t="str">
        <f>MIS[[#This Row],[TRADING SYMBOL]]</f>
        <v>NIFTY2552225050CE</v>
      </c>
      <c r="AJ5673" t="str">
        <f>IF(RIGHT(MIS[[#This Row],[Main/Hedge]],4)="MAIN","MAIN","HEDGE")</f>
        <v>MAIN</v>
      </c>
      <c r="AK5673" t="str" cm="1">
        <f t="array" ref="AK5673">_xlfn._xlws.FILTER(Table4[Column1],ISNUMBER(SEARCH(Table4[Column1],MIS[[#This Row],[OrderUniqueIdentifier]])),"")</f>
        <v>VWAP</v>
      </c>
    </row>
    <row r="5674" spans="1:37" x14ac:dyDescent="0.25">
      <c r="A5674" t="s">
        <v>71</v>
      </c>
      <c r="B5674" t="s">
        <v>969</v>
      </c>
      <c r="C5674" t="s">
        <v>10034</v>
      </c>
      <c r="D5674" t="s">
        <v>72</v>
      </c>
      <c r="E5674" t="s">
        <v>2904</v>
      </c>
      <c r="F5674" t="s">
        <v>73</v>
      </c>
      <c r="G5674" t="s">
        <v>74</v>
      </c>
      <c r="H5674" t="s">
        <v>75</v>
      </c>
      <c r="I5674" t="s">
        <v>76</v>
      </c>
      <c r="J5674" t="s">
        <v>77</v>
      </c>
      <c r="K5674">
        <v>1200</v>
      </c>
      <c r="L5674" t="s">
        <v>77</v>
      </c>
      <c r="M5674" t="s">
        <v>78</v>
      </c>
      <c r="N5674" t="s">
        <v>10035</v>
      </c>
      <c r="O5674" t="s">
        <v>9834</v>
      </c>
      <c r="P5674" t="s">
        <v>9834</v>
      </c>
      <c r="Q5674" t="s">
        <v>2907</v>
      </c>
      <c r="R5674" t="s">
        <v>79</v>
      </c>
      <c r="S5674" t="s">
        <v>24</v>
      </c>
      <c r="T5674" t="s">
        <v>2908</v>
      </c>
      <c r="U5674" t="s">
        <v>43</v>
      </c>
      <c r="V5674" t="s">
        <v>80</v>
      </c>
      <c r="W5674">
        <v>25050</v>
      </c>
      <c r="X5674" t="s">
        <v>81</v>
      </c>
      <c r="Y5674">
        <v>1200</v>
      </c>
      <c r="Z5674" t="s">
        <v>9835</v>
      </c>
      <c r="AA5674" t="s">
        <v>9835</v>
      </c>
      <c r="AB5674" t="s">
        <v>90</v>
      </c>
      <c r="AC5674" t="s">
        <v>84</v>
      </c>
      <c r="AD5674">
        <f>_xlfn.XLOOKUP(MIS[[#This Row],[TRADING SYMBOL]],[1]Sheet1!$D:$D,[1]Sheet1!$C:$C)</f>
        <v>160.9</v>
      </c>
      <c r="AE5674">
        <f>MIS[[#This Row],[OrderAverageTradedPrice]]*MIS[[#This Row],[OrderQuantity]]</f>
        <v>206955</v>
      </c>
      <c r="AF5674">
        <f>MIS[[#This Row],[LTP]]*MIS[[#This Row],[OrderQuantity]]</f>
        <v>193080</v>
      </c>
      <c r="AG5674">
        <f>IF(MIS[[#This Row],[OrderSide]]="SELL",MIS[[#This Row],[VALUE]]-MIS[[#This Row],[LIVE_VALUE]],MIS[[#This Row],[LIVE_VALUE]]-MIS[[#This Row],[VALUE]])</f>
        <v>-13875</v>
      </c>
      <c r="AH5674" t="str" cm="1">
        <f t="array" ref="AH5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4" t="str">
        <f>MIS[[#This Row],[TRADING SYMBOL]]</f>
        <v>NIFTY2552225050CE</v>
      </c>
      <c r="AJ5674" t="str">
        <f>IF(RIGHT(MIS[[#This Row],[Main/Hedge]],4)="MAIN","MAIN","HEDGE")</f>
        <v>MAIN</v>
      </c>
      <c r="AK5674" t="str" cm="1">
        <f t="array" ref="AK5674">_xlfn._xlws.FILTER(Table4[Column1],ISNUMBER(SEARCH(Table4[Column1],MIS[[#This Row],[OrderUniqueIdentifier]])),"")</f>
        <v>VWAP</v>
      </c>
    </row>
    <row r="5675" spans="1:37" x14ac:dyDescent="0.25">
      <c r="A5675" t="s">
        <v>71</v>
      </c>
      <c r="B5675" t="s">
        <v>978</v>
      </c>
      <c r="C5675" t="s">
        <v>10038</v>
      </c>
      <c r="D5675" t="s">
        <v>72</v>
      </c>
      <c r="E5675" t="s">
        <v>2904</v>
      </c>
      <c r="F5675" t="s">
        <v>73</v>
      </c>
      <c r="G5675" t="s">
        <v>74</v>
      </c>
      <c r="H5675" t="s">
        <v>75</v>
      </c>
      <c r="I5675" t="s">
        <v>76</v>
      </c>
      <c r="J5675" t="s">
        <v>77</v>
      </c>
      <c r="K5675">
        <v>150</v>
      </c>
      <c r="L5675" t="s">
        <v>77</v>
      </c>
      <c r="M5675" t="s">
        <v>78</v>
      </c>
      <c r="N5675" t="s">
        <v>4947</v>
      </c>
      <c r="O5675" t="s">
        <v>9834</v>
      </c>
      <c r="P5675" t="s">
        <v>9834</v>
      </c>
      <c r="Q5675" t="s">
        <v>2907</v>
      </c>
      <c r="R5675" t="s">
        <v>79</v>
      </c>
      <c r="S5675" t="s">
        <v>24</v>
      </c>
      <c r="T5675" t="s">
        <v>2908</v>
      </c>
      <c r="U5675" t="s">
        <v>43</v>
      </c>
      <c r="V5675" t="s">
        <v>80</v>
      </c>
      <c r="W5675">
        <v>25050</v>
      </c>
      <c r="X5675" t="s">
        <v>81</v>
      </c>
      <c r="Y5675">
        <v>150</v>
      </c>
      <c r="Z5675" t="s">
        <v>9835</v>
      </c>
      <c r="AA5675" t="s">
        <v>9835</v>
      </c>
      <c r="AB5675" t="s">
        <v>90</v>
      </c>
      <c r="AC5675" t="s">
        <v>84</v>
      </c>
      <c r="AD5675">
        <f>_xlfn.XLOOKUP(MIS[[#This Row],[TRADING SYMBOL]],[1]Sheet1!$D:$D,[1]Sheet1!$C:$C)</f>
        <v>160.9</v>
      </c>
      <c r="AE5675">
        <f>MIS[[#This Row],[OrderAverageTradedPrice]]*MIS[[#This Row],[OrderQuantity]]</f>
        <v>25875</v>
      </c>
      <c r="AF5675">
        <f>MIS[[#This Row],[LTP]]*MIS[[#This Row],[OrderQuantity]]</f>
        <v>24135</v>
      </c>
      <c r="AG5675">
        <f>IF(MIS[[#This Row],[OrderSide]]="SELL",MIS[[#This Row],[VALUE]]-MIS[[#This Row],[LIVE_VALUE]],MIS[[#This Row],[LIVE_VALUE]]-MIS[[#This Row],[VALUE]])</f>
        <v>-1740</v>
      </c>
      <c r="AH5675" t="str" cm="1">
        <f t="array" ref="AH5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5" t="str">
        <f>MIS[[#This Row],[TRADING SYMBOL]]</f>
        <v>NIFTY2552225050CE</v>
      </c>
      <c r="AJ5675" t="str">
        <f>IF(RIGHT(MIS[[#This Row],[Main/Hedge]],4)="MAIN","MAIN","HEDGE")</f>
        <v>MAIN</v>
      </c>
      <c r="AK5675" t="str" cm="1">
        <f t="array" ref="AK5675">_xlfn._xlws.FILTER(Table4[Column1],ISNUMBER(SEARCH(Table4[Column1],MIS[[#This Row],[OrderUniqueIdentifier]])),"")</f>
        <v>VWAP</v>
      </c>
    </row>
    <row r="5676" spans="1:37" x14ac:dyDescent="0.25">
      <c r="A5676" t="s">
        <v>71</v>
      </c>
      <c r="B5676" t="s">
        <v>986</v>
      </c>
      <c r="C5676" t="s">
        <v>10041</v>
      </c>
      <c r="D5676" t="s">
        <v>72</v>
      </c>
      <c r="E5676" t="s">
        <v>2904</v>
      </c>
      <c r="F5676" t="s">
        <v>73</v>
      </c>
      <c r="G5676" t="s">
        <v>74</v>
      </c>
      <c r="H5676" t="s">
        <v>75</v>
      </c>
      <c r="I5676" t="s">
        <v>76</v>
      </c>
      <c r="J5676" t="s">
        <v>77</v>
      </c>
      <c r="K5676">
        <v>150</v>
      </c>
      <c r="L5676" t="s">
        <v>77</v>
      </c>
      <c r="M5676" t="s">
        <v>78</v>
      </c>
      <c r="N5676" t="s">
        <v>9172</v>
      </c>
      <c r="O5676" t="s">
        <v>9834</v>
      </c>
      <c r="P5676" t="s">
        <v>9834</v>
      </c>
      <c r="Q5676" t="s">
        <v>2907</v>
      </c>
      <c r="R5676" t="s">
        <v>79</v>
      </c>
      <c r="S5676" t="s">
        <v>24</v>
      </c>
      <c r="T5676" t="s">
        <v>2908</v>
      </c>
      <c r="U5676" t="s">
        <v>43</v>
      </c>
      <c r="V5676" t="s">
        <v>80</v>
      </c>
      <c r="W5676">
        <v>25050</v>
      </c>
      <c r="X5676" t="s">
        <v>81</v>
      </c>
      <c r="Y5676">
        <v>150</v>
      </c>
      <c r="Z5676" t="s">
        <v>9835</v>
      </c>
      <c r="AA5676" t="s">
        <v>9835</v>
      </c>
      <c r="AB5676" t="s">
        <v>90</v>
      </c>
      <c r="AC5676" t="s">
        <v>84</v>
      </c>
      <c r="AD5676">
        <f>_xlfn.XLOOKUP(MIS[[#This Row],[TRADING SYMBOL]],[1]Sheet1!$D:$D,[1]Sheet1!$C:$C)</f>
        <v>160.9</v>
      </c>
      <c r="AE5676">
        <f>MIS[[#This Row],[OrderAverageTradedPrice]]*MIS[[#This Row],[OrderQuantity]]</f>
        <v>25852.5</v>
      </c>
      <c r="AF5676">
        <f>MIS[[#This Row],[LTP]]*MIS[[#This Row],[OrderQuantity]]</f>
        <v>24135</v>
      </c>
      <c r="AG5676">
        <f>IF(MIS[[#This Row],[OrderSide]]="SELL",MIS[[#This Row],[VALUE]]-MIS[[#This Row],[LIVE_VALUE]],MIS[[#This Row],[LIVE_VALUE]]-MIS[[#This Row],[VALUE]])</f>
        <v>-1717.5</v>
      </c>
      <c r="AH5676" t="str" cm="1">
        <f t="array" ref="AH5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6" t="str">
        <f>MIS[[#This Row],[TRADING SYMBOL]]</f>
        <v>NIFTY2552225050CE</v>
      </c>
      <c r="AJ5676" t="str">
        <f>IF(RIGHT(MIS[[#This Row],[Main/Hedge]],4)="MAIN","MAIN","HEDGE")</f>
        <v>MAIN</v>
      </c>
      <c r="AK5676" t="str" cm="1">
        <f t="array" ref="AK5676">_xlfn._xlws.FILTER(Table4[Column1],ISNUMBER(SEARCH(Table4[Column1],MIS[[#This Row],[OrderUniqueIdentifier]])),"")</f>
        <v>VWAP</v>
      </c>
    </row>
    <row r="5677" spans="1:37" x14ac:dyDescent="0.25">
      <c r="A5677" t="s">
        <v>71</v>
      </c>
      <c r="B5677" t="s">
        <v>994</v>
      </c>
      <c r="C5677" t="s">
        <v>10044</v>
      </c>
      <c r="D5677" t="s">
        <v>72</v>
      </c>
      <c r="E5677" t="s">
        <v>2904</v>
      </c>
      <c r="F5677" t="s">
        <v>73</v>
      </c>
      <c r="G5677" t="s">
        <v>74</v>
      </c>
      <c r="H5677" t="s">
        <v>75</v>
      </c>
      <c r="I5677" t="s">
        <v>76</v>
      </c>
      <c r="J5677" t="s">
        <v>77</v>
      </c>
      <c r="K5677">
        <v>75</v>
      </c>
      <c r="L5677" t="s">
        <v>77</v>
      </c>
      <c r="M5677" t="s">
        <v>78</v>
      </c>
      <c r="N5677" t="s">
        <v>4427</v>
      </c>
      <c r="O5677" t="s">
        <v>9834</v>
      </c>
      <c r="P5677" t="s">
        <v>9834</v>
      </c>
      <c r="Q5677" t="s">
        <v>2907</v>
      </c>
      <c r="R5677" t="s">
        <v>79</v>
      </c>
      <c r="S5677" t="s">
        <v>24</v>
      </c>
      <c r="T5677" t="s">
        <v>2908</v>
      </c>
      <c r="U5677" t="s">
        <v>43</v>
      </c>
      <c r="V5677" t="s">
        <v>80</v>
      </c>
      <c r="W5677">
        <v>25050</v>
      </c>
      <c r="X5677" t="s">
        <v>81</v>
      </c>
      <c r="Y5677">
        <v>75</v>
      </c>
      <c r="Z5677" t="s">
        <v>9835</v>
      </c>
      <c r="AA5677" t="s">
        <v>9835</v>
      </c>
      <c r="AB5677" t="s">
        <v>90</v>
      </c>
      <c r="AC5677" t="s">
        <v>84</v>
      </c>
      <c r="AD5677">
        <f>_xlfn.XLOOKUP(MIS[[#This Row],[TRADING SYMBOL]],[1]Sheet1!$D:$D,[1]Sheet1!$C:$C)</f>
        <v>160.9</v>
      </c>
      <c r="AE5677">
        <f>MIS[[#This Row],[OrderAverageTradedPrice]]*MIS[[#This Row],[OrderQuantity]]</f>
        <v>12933.75</v>
      </c>
      <c r="AF5677">
        <f>MIS[[#This Row],[LTP]]*MIS[[#This Row],[OrderQuantity]]</f>
        <v>12067.5</v>
      </c>
      <c r="AG5677">
        <f>IF(MIS[[#This Row],[OrderSide]]="SELL",MIS[[#This Row],[VALUE]]-MIS[[#This Row],[LIVE_VALUE]],MIS[[#This Row],[LIVE_VALUE]]-MIS[[#This Row],[VALUE]])</f>
        <v>-866.25</v>
      </c>
      <c r="AH5677" t="str" cm="1">
        <f t="array" ref="AH5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7" t="str">
        <f>MIS[[#This Row],[TRADING SYMBOL]]</f>
        <v>NIFTY2552225050CE</v>
      </c>
      <c r="AJ5677" t="str">
        <f>IF(RIGHT(MIS[[#This Row],[Main/Hedge]],4)="MAIN","MAIN","HEDGE")</f>
        <v>MAIN</v>
      </c>
      <c r="AK5677" t="str" cm="1">
        <f t="array" ref="AK5677">_xlfn._xlws.FILTER(Table4[Column1],ISNUMBER(SEARCH(Table4[Column1],MIS[[#This Row],[OrderUniqueIdentifier]])),"")</f>
        <v>VWAP</v>
      </c>
    </row>
    <row r="5678" spans="1:37" x14ac:dyDescent="0.25">
      <c r="A5678" t="s">
        <v>71</v>
      </c>
      <c r="B5678" t="s">
        <v>1001</v>
      </c>
      <c r="C5678" t="s">
        <v>10047</v>
      </c>
      <c r="D5678" t="s">
        <v>72</v>
      </c>
      <c r="E5678" t="s">
        <v>2904</v>
      </c>
      <c r="F5678" t="s">
        <v>73</v>
      </c>
      <c r="G5678" t="s">
        <v>74</v>
      </c>
      <c r="H5678" t="s">
        <v>75</v>
      </c>
      <c r="I5678" t="s">
        <v>76</v>
      </c>
      <c r="J5678" t="s">
        <v>77</v>
      </c>
      <c r="K5678">
        <v>150</v>
      </c>
      <c r="L5678" t="s">
        <v>77</v>
      </c>
      <c r="M5678" t="s">
        <v>78</v>
      </c>
      <c r="N5678" t="s">
        <v>3995</v>
      </c>
      <c r="O5678" t="s">
        <v>9834</v>
      </c>
      <c r="P5678" t="s">
        <v>9834</v>
      </c>
      <c r="Q5678" t="s">
        <v>2907</v>
      </c>
      <c r="R5678" t="s">
        <v>79</v>
      </c>
      <c r="S5678" t="s">
        <v>24</v>
      </c>
      <c r="T5678" t="s">
        <v>2908</v>
      </c>
      <c r="U5678" t="s">
        <v>43</v>
      </c>
      <c r="V5678" t="s">
        <v>80</v>
      </c>
      <c r="W5678">
        <v>25050</v>
      </c>
      <c r="X5678" t="s">
        <v>81</v>
      </c>
      <c r="Y5678">
        <v>150</v>
      </c>
      <c r="Z5678" t="s">
        <v>9835</v>
      </c>
      <c r="AA5678" t="s">
        <v>9835</v>
      </c>
      <c r="AB5678" t="s">
        <v>90</v>
      </c>
      <c r="AC5678" t="s">
        <v>84</v>
      </c>
      <c r="AD5678">
        <f>_xlfn.XLOOKUP(MIS[[#This Row],[TRADING SYMBOL]],[1]Sheet1!$D:$D,[1]Sheet1!$C:$C)</f>
        <v>160.9</v>
      </c>
      <c r="AE5678">
        <f>MIS[[#This Row],[OrderAverageTradedPrice]]*MIS[[#This Row],[OrderQuantity]]</f>
        <v>25845</v>
      </c>
      <c r="AF5678">
        <f>MIS[[#This Row],[LTP]]*MIS[[#This Row],[OrderQuantity]]</f>
        <v>24135</v>
      </c>
      <c r="AG5678">
        <f>IF(MIS[[#This Row],[OrderSide]]="SELL",MIS[[#This Row],[VALUE]]-MIS[[#This Row],[LIVE_VALUE]],MIS[[#This Row],[LIVE_VALUE]]-MIS[[#This Row],[VALUE]])</f>
        <v>-1710</v>
      </c>
      <c r="AH5678" t="str" cm="1">
        <f t="array" ref="AH5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8" t="str">
        <f>MIS[[#This Row],[TRADING SYMBOL]]</f>
        <v>NIFTY2552225050CE</v>
      </c>
      <c r="AJ5678" t="str">
        <f>IF(RIGHT(MIS[[#This Row],[Main/Hedge]],4)="MAIN","MAIN","HEDGE")</f>
        <v>MAIN</v>
      </c>
      <c r="AK5678" t="str" cm="1">
        <f t="array" ref="AK5678">_xlfn._xlws.FILTER(Table4[Column1],ISNUMBER(SEARCH(Table4[Column1],MIS[[#This Row],[OrderUniqueIdentifier]])),"")</f>
        <v>VWAP</v>
      </c>
    </row>
    <row r="5679" spans="1:37" x14ac:dyDescent="0.25">
      <c r="A5679" t="s">
        <v>71</v>
      </c>
      <c r="B5679" t="s">
        <v>1010</v>
      </c>
      <c r="C5679" t="s">
        <v>10050</v>
      </c>
      <c r="D5679" t="s">
        <v>72</v>
      </c>
      <c r="E5679" t="s">
        <v>2904</v>
      </c>
      <c r="F5679" t="s">
        <v>73</v>
      </c>
      <c r="G5679" t="s">
        <v>74</v>
      </c>
      <c r="H5679" t="s">
        <v>75</v>
      </c>
      <c r="I5679" t="s">
        <v>76</v>
      </c>
      <c r="J5679" t="s">
        <v>77</v>
      </c>
      <c r="K5679">
        <v>75</v>
      </c>
      <c r="L5679" t="s">
        <v>77</v>
      </c>
      <c r="M5679" t="s">
        <v>78</v>
      </c>
      <c r="N5679" t="s">
        <v>9895</v>
      </c>
      <c r="O5679" t="s">
        <v>9834</v>
      </c>
      <c r="P5679" t="s">
        <v>9834</v>
      </c>
      <c r="Q5679" t="s">
        <v>2907</v>
      </c>
      <c r="R5679" t="s">
        <v>79</v>
      </c>
      <c r="S5679" t="s">
        <v>24</v>
      </c>
      <c r="T5679" t="s">
        <v>2908</v>
      </c>
      <c r="U5679" t="s">
        <v>43</v>
      </c>
      <c r="V5679" t="s">
        <v>80</v>
      </c>
      <c r="W5679">
        <v>25050</v>
      </c>
      <c r="X5679" t="s">
        <v>81</v>
      </c>
      <c r="Y5679">
        <v>75</v>
      </c>
      <c r="Z5679" t="s">
        <v>9835</v>
      </c>
      <c r="AA5679" t="s">
        <v>9835</v>
      </c>
      <c r="AB5679" t="s">
        <v>90</v>
      </c>
      <c r="AC5679" t="s">
        <v>84</v>
      </c>
      <c r="AD5679">
        <f>_xlfn.XLOOKUP(MIS[[#This Row],[TRADING SYMBOL]],[1]Sheet1!$D:$D,[1]Sheet1!$C:$C)</f>
        <v>160.9</v>
      </c>
      <c r="AE5679">
        <f>MIS[[#This Row],[OrderAverageTradedPrice]]*MIS[[#This Row],[OrderQuantity]]</f>
        <v>12948.75</v>
      </c>
      <c r="AF5679">
        <f>MIS[[#This Row],[LTP]]*MIS[[#This Row],[OrderQuantity]]</f>
        <v>12067.5</v>
      </c>
      <c r="AG5679">
        <f>IF(MIS[[#This Row],[OrderSide]]="SELL",MIS[[#This Row],[VALUE]]-MIS[[#This Row],[LIVE_VALUE]],MIS[[#This Row],[LIVE_VALUE]]-MIS[[#This Row],[VALUE]])</f>
        <v>-881.25</v>
      </c>
      <c r="AH5679" t="str" cm="1">
        <f t="array" ref="AH5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9" t="str">
        <f>MIS[[#This Row],[TRADING SYMBOL]]</f>
        <v>NIFTY2552225050CE</v>
      </c>
      <c r="AJ5679" t="str">
        <f>IF(RIGHT(MIS[[#This Row],[Main/Hedge]],4)="MAIN","MAIN","HEDGE")</f>
        <v>MAIN</v>
      </c>
      <c r="AK5679" t="str" cm="1">
        <f t="array" ref="AK5679">_xlfn._xlws.FILTER(Table4[Column1],ISNUMBER(SEARCH(Table4[Column1],MIS[[#This Row],[OrderUniqueIdentifier]])),"")</f>
        <v>VWAP</v>
      </c>
    </row>
    <row r="5680" spans="1:37" x14ac:dyDescent="0.25">
      <c r="A5680" t="s">
        <v>71</v>
      </c>
      <c r="B5680" t="s">
        <v>1013</v>
      </c>
      <c r="C5680" t="s">
        <v>10053</v>
      </c>
      <c r="D5680" t="s">
        <v>72</v>
      </c>
      <c r="E5680" t="s">
        <v>2904</v>
      </c>
      <c r="F5680" t="s">
        <v>73</v>
      </c>
      <c r="G5680" t="s">
        <v>74</v>
      </c>
      <c r="H5680" t="s">
        <v>75</v>
      </c>
      <c r="I5680" t="s">
        <v>76</v>
      </c>
      <c r="J5680" t="s">
        <v>77</v>
      </c>
      <c r="K5680">
        <v>450</v>
      </c>
      <c r="L5680" t="s">
        <v>77</v>
      </c>
      <c r="M5680" t="s">
        <v>78</v>
      </c>
      <c r="N5680" t="s">
        <v>10054</v>
      </c>
      <c r="O5680" t="s">
        <v>9834</v>
      </c>
      <c r="P5680" t="s">
        <v>9834</v>
      </c>
      <c r="Q5680" t="s">
        <v>2907</v>
      </c>
      <c r="R5680" t="s">
        <v>79</v>
      </c>
      <c r="S5680" t="s">
        <v>24</v>
      </c>
      <c r="T5680" t="s">
        <v>2908</v>
      </c>
      <c r="U5680" t="s">
        <v>43</v>
      </c>
      <c r="V5680" t="s">
        <v>80</v>
      </c>
      <c r="W5680">
        <v>25050</v>
      </c>
      <c r="X5680" t="s">
        <v>81</v>
      </c>
      <c r="Y5680">
        <v>450</v>
      </c>
      <c r="Z5680" t="s">
        <v>9835</v>
      </c>
      <c r="AA5680" t="s">
        <v>9835</v>
      </c>
      <c r="AB5680" t="s">
        <v>90</v>
      </c>
      <c r="AC5680" t="s">
        <v>84</v>
      </c>
      <c r="AD5680">
        <f>_xlfn.XLOOKUP(MIS[[#This Row],[TRADING SYMBOL]],[1]Sheet1!$D:$D,[1]Sheet1!$C:$C)</f>
        <v>160.9</v>
      </c>
      <c r="AE5680">
        <f>MIS[[#This Row],[OrderAverageTradedPrice]]*MIS[[#This Row],[OrderQuantity]]</f>
        <v>77564.999999999694</v>
      </c>
      <c r="AF5680">
        <f>MIS[[#This Row],[LTP]]*MIS[[#This Row],[OrderQuantity]]</f>
        <v>72405</v>
      </c>
      <c r="AG5680">
        <f>IF(MIS[[#This Row],[OrderSide]]="SELL",MIS[[#This Row],[VALUE]]-MIS[[#This Row],[LIVE_VALUE]],MIS[[#This Row],[LIVE_VALUE]]-MIS[[#This Row],[VALUE]])</f>
        <v>-5159.9999999996944</v>
      </c>
      <c r="AH5680" t="str" cm="1">
        <f t="array" ref="AH5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0" t="str">
        <f>MIS[[#This Row],[TRADING SYMBOL]]</f>
        <v>NIFTY2552225050CE</v>
      </c>
      <c r="AJ5680" t="str">
        <f>IF(RIGHT(MIS[[#This Row],[Main/Hedge]],4)="MAIN","MAIN","HEDGE")</f>
        <v>MAIN</v>
      </c>
      <c r="AK5680" t="str" cm="1">
        <f t="array" ref="AK5680">_xlfn._xlws.FILTER(Table4[Column1],ISNUMBER(SEARCH(Table4[Column1],MIS[[#This Row],[OrderUniqueIdentifier]])),"")</f>
        <v>VWAP</v>
      </c>
    </row>
    <row r="5681" spans="1:37" x14ac:dyDescent="0.25">
      <c r="A5681" t="s">
        <v>71</v>
      </c>
      <c r="B5681" t="s">
        <v>1021</v>
      </c>
      <c r="C5681" t="s">
        <v>10057</v>
      </c>
      <c r="D5681" t="s">
        <v>72</v>
      </c>
      <c r="E5681" t="s">
        <v>2904</v>
      </c>
      <c r="F5681" t="s">
        <v>73</v>
      </c>
      <c r="G5681" t="s">
        <v>74</v>
      </c>
      <c r="H5681" t="s">
        <v>75</v>
      </c>
      <c r="I5681" t="s">
        <v>76</v>
      </c>
      <c r="J5681" t="s">
        <v>77</v>
      </c>
      <c r="K5681">
        <v>225</v>
      </c>
      <c r="L5681" t="s">
        <v>77</v>
      </c>
      <c r="M5681" t="s">
        <v>78</v>
      </c>
      <c r="N5681" t="s">
        <v>4947</v>
      </c>
      <c r="O5681" t="s">
        <v>9834</v>
      </c>
      <c r="P5681" t="s">
        <v>9834</v>
      </c>
      <c r="Q5681" t="s">
        <v>2907</v>
      </c>
      <c r="R5681" t="s">
        <v>79</v>
      </c>
      <c r="S5681" t="s">
        <v>24</v>
      </c>
      <c r="T5681" t="s">
        <v>2908</v>
      </c>
      <c r="U5681" t="s">
        <v>43</v>
      </c>
      <c r="V5681" t="s">
        <v>80</v>
      </c>
      <c r="W5681">
        <v>25050</v>
      </c>
      <c r="X5681" t="s">
        <v>81</v>
      </c>
      <c r="Y5681">
        <v>225</v>
      </c>
      <c r="Z5681" t="s">
        <v>9835</v>
      </c>
      <c r="AA5681" t="s">
        <v>9835</v>
      </c>
      <c r="AB5681" t="s">
        <v>90</v>
      </c>
      <c r="AC5681" t="s">
        <v>84</v>
      </c>
      <c r="AD5681">
        <f>_xlfn.XLOOKUP(MIS[[#This Row],[TRADING SYMBOL]],[1]Sheet1!$D:$D,[1]Sheet1!$C:$C)</f>
        <v>160.9</v>
      </c>
      <c r="AE5681">
        <f>MIS[[#This Row],[OrderAverageTradedPrice]]*MIS[[#This Row],[OrderQuantity]]</f>
        <v>38812.5</v>
      </c>
      <c r="AF5681">
        <f>MIS[[#This Row],[LTP]]*MIS[[#This Row],[OrderQuantity]]</f>
        <v>36202.5</v>
      </c>
      <c r="AG5681">
        <f>IF(MIS[[#This Row],[OrderSide]]="SELL",MIS[[#This Row],[VALUE]]-MIS[[#This Row],[LIVE_VALUE]],MIS[[#This Row],[LIVE_VALUE]]-MIS[[#This Row],[VALUE]])</f>
        <v>-2610</v>
      </c>
      <c r="AH5681" t="str" cm="1">
        <f t="array" ref="AH5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1" t="str">
        <f>MIS[[#This Row],[TRADING SYMBOL]]</f>
        <v>NIFTY2552225050CE</v>
      </c>
      <c r="AJ5681" t="str">
        <f>IF(RIGHT(MIS[[#This Row],[Main/Hedge]],4)="MAIN","MAIN","HEDGE")</f>
        <v>MAIN</v>
      </c>
      <c r="AK5681" t="str" cm="1">
        <f t="array" ref="AK5681">_xlfn._xlws.FILTER(Table4[Column1],ISNUMBER(SEARCH(Table4[Column1],MIS[[#This Row],[OrderUniqueIdentifier]])),"")</f>
        <v>VWAP</v>
      </c>
    </row>
    <row r="5682" spans="1:37" x14ac:dyDescent="0.25">
      <c r="A5682" t="s">
        <v>71</v>
      </c>
      <c r="B5682" t="s">
        <v>1029</v>
      </c>
      <c r="C5682" t="s">
        <v>10060</v>
      </c>
      <c r="D5682" t="s">
        <v>72</v>
      </c>
      <c r="E5682" t="s">
        <v>2904</v>
      </c>
      <c r="F5682" t="s">
        <v>73</v>
      </c>
      <c r="G5682" t="s">
        <v>74</v>
      </c>
      <c r="H5682" t="s">
        <v>75</v>
      </c>
      <c r="I5682" t="s">
        <v>76</v>
      </c>
      <c r="J5682" t="s">
        <v>77</v>
      </c>
      <c r="K5682">
        <v>225</v>
      </c>
      <c r="L5682" t="s">
        <v>77</v>
      </c>
      <c r="M5682" t="s">
        <v>78</v>
      </c>
      <c r="N5682" t="s">
        <v>9174</v>
      </c>
      <c r="O5682" t="s">
        <v>9834</v>
      </c>
      <c r="P5682" t="s">
        <v>9834</v>
      </c>
      <c r="Q5682" t="s">
        <v>2907</v>
      </c>
      <c r="R5682" t="s">
        <v>79</v>
      </c>
      <c r="S5682" t="s">
        <v>24</v>
      </c>
      <c r="T5682" t="s">
        <v>2908</v>
      </c>
      <c r="U5682" t="s">
        <v>43</v>
      </c>
      <c r="V5682" t="s">
        <v>80</v>
      </c>
      <c r="W5682">
        <v>25050</v>
      </c>
      <c r="X5682" t="s">
        <v>81</v>
      </c>
      <c r="Y5682">
        <v>225</v>
      </c>
      <c r="Z5682" t="s">
        <v>9835</v>
      </c>
      <c r="AA5682" t="s">
        <v>9835</v>
      </c>
      <c r="AB5682" t="s">
        <v>90</v>
      </c>
      <c r="AC5682" t="s">
        <v>84</v>
      </c>
      <c r="AD5682">
        <f>_xlfn.XLOOKUP(MIS[[#This Row],[TRADING SYMBOL]],[1]Sheet1!$D:$D,[1]Sheet1!$C:$C)</f>
        <v>160.9</v>
      </c>
      <c r="AE5682">
        <f>MIS[[#This Row],[OrderAverageTradedPrice]]*MIS[[#This Row],[OrderQuantity]]</f>
        <v>38790</v>
      </c>
      <c r="AF5682">
        <f>MIS[[#This Row],[LTP]]*MIS[[#This Row],[OrderQuantity]]</f>
        <v>36202.5</v>
      </c>
      <c r="AG5682">
        <f>IF(MIS[[#This Row],[OrderSide]]="SELL",MIS[[#This Row],[VALUE]]-MIS[[#This Row],[LIVE_VALUE]],MIS[[#This Row],[LIVE_VALUE]]-MIS[[#This Row],[VALUE]])</f>
        <v>-2587.5</v>
      </c>
      <c r="AH5682" t="str" cm="1">
        <f t="array" ref="AH5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2" t="str">
        <f>MIS[[#This Row],[TRADING SYMBOL]]</f>
        <v>NIFTY2552225050CE</v>
      </c>
      <c r="AJ5682" t="str">
        <f>IF(RIGHT(MIS[[#This Row],[Main/Hedge]],4)="MAIN","MAIN","HEDGE")</f>
        <v>MAIN</v>
      </c>
      <c r="AK5682" t="str" cm="1">
        <f t="array" ref="AK5682">_xlfn._xlws.FILTER(Table4[Column1],ISNUMBER(SEARCH(Table4[Column1],MIS[[#This Row],[OrderUniqueIdentifier]])),"")</f>
        <v>VWAP</v>
      </c>
    </row>
    <row r="5683" spans="1:37" x14ac:dyDescent="0.25">
      <c r="A5683" t="s">
        <v>71</v>
      </c>
      <c r="B5683" t="s">
        <v>1037</v>
      </c>
      <c r="C5683" t="s">
        <v>10063</v>
      </c>
      <c r="D5683" t="s">
        <v>72</v>
      </c>
      <c r="E5683" t="s">
        <v>2904</v>
      </c>
      <c r="F5683" t="s">
        <v>73</v>
      </c>
      <c r="G5683" t="s">
        <v>74</v>
      </c>
      <c r="H5683" t="s">
        <v>75</v>
      </c>
      <c r="I5683" t="s">
        <v>76</v>
      </c>
      <c r="J5683" t="s">
        <v>77</v>
      </c>
      <c r="K5683">
        <v>150</v>
      </c>
      <c r="L5683" t="s">
        <v>77</v>
      </c>
      <c r="M5683" t="s">
        <v>78</v>
      </c>
      <c r="N5683" t="s">
        <v>9172</v>
      </c>
      <c r="O5683" t="s">
        <v>9834</v>
      </c>
      <c r="P5683" t="s">
        <v>9834</v>
      </c>
      <c r="Q5683" t="s">
        <v>2907</v>
      </c>
      <c r="R5683" t="s">
        <v>79</v>
      </c>
      <c r="S5683" t="s">
        <v>24</v>
      </c>
      <c r="T5683" t="s">
        <v>2908</v>
      </c>
      <c r="U5683" t="s">
        <v>43</v>
      </c>
      <c r="V5683" t="s">
        <v>80</v>
      </c>
      <c r="W5683">
        <v>25050</v>
      </c>
      <c r="X5683" t="s">
        <v>81</v>
      </c>
      <c r="Y5683">
        <v>150</v>
      </c>
      <c r="Z5683" t="s">
        <v>9835</v>
      </c>
      <c r="AA5683" t="s">
        <v>9835</v>
      </c>
      <c r="AB5683" t="s">
        <v>90</v>
      </c>
      <c r="AC5683" t="s">
        <v>84</v>
      </c>
      <c r="AD5683">
        <f>_xlfn.XLOOKUP(MIS[[#This Row],[TRADING SYMBOL]],[1]Sheet1!$D:$D,[1]Sheet1!$C:$C)</f>
        <v>160.9</v>
      </c>
      <c r="AE5683">
        <f>MIS[[#This Row],[OrderAverageTradedPrice]]*MIS[[#This Row],[OrderQuantity]]</f>
        <v>25852.5</v>
      </c>
      <c r="AF5683">
        <f>MIS[[#This Row],[LTP]]*MIS[[#This Row],[OrderQuantity]]</f>
        <v>24135</v>
      </c>
      <c r="AG5683">
        <f>IF(MIS[[#This Row],[OrderSide]]="SELL",MIS[[#This Row],[VALUE]]-MIS[[#This Row],[LIVE_VALUE]],MIS[[#This Row],[LIVE_VALUE]]-MIS[[#This Row],[VALUE]])</f>
        <v>-1717.5</v>
      </c>
      <c r="AH5683" t="str" cm="1">
        <f t="array" ref="AH5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3" t="str">
        <f>MIS[[#This Row],[TRADING SYMBOL]]</f>
        <v>NIFTY2552225050CE</v>
      </c>
      <c r="AJ5683" t="str">
        <f>IF(RIGHT(MIS[[#This Row],[Main/Hedge]],4)="MAIN","MAIN","HEDGE")</f>
        <v>MAIN</v>
      </c>
      <c r="AK5683" t="str" cm="1">
        <f t="array" ref="AK5683">_xlfn._xlws.FILTER(Table4[Column1],ISNUMBER(SEARCH(Table4[Column1],MIS[[#This Row],[OrderUniqueIdentifier]])),"")</f>
        <v>VWAP</v>
      </c>
    </row>
    <row r="5684" spans="1:37" x14ac:dyDescent="0.25">
      <c r="A5684" t="s">
        <v>71</v>
      </c>
      <c r="B5684" t="s">
        <v>1045</v>
      </c>
      <c r="C5684" t="s">
        <v>10066</v>
      </c>
      <c r="D5684" t="s">
        <v>72</v>
      </c>
      <c r="E5684" t="s">
        <v>2904</v>
      </c>
      <c r="F5684" t="s">
        <v>73</v>
      </c>
      <c r="G5684" t="s">
        <v>74</v>
      </c>
      <c r="H5684" t="s">
        <v>75</v>
      </c>
      <c r="I5684" t="s">
        <v>76</v>
      </c>
      <c r="J5684" t="s">
        <v>77</v>
      </c>
      <c r="K5684">
        <v>300</v>
      </c>
      <c r="L5684" t="s">
        <v>77</v>
      </c>
      <c r="M5684" t="s">
        <v>78</v>
      </c>
      <c r="N5684" t="s">
        <v>4947</v>
      </c>
      <c r="O5684" t="s">
        <v>9834</v>
      </c>
      <c r="P5684" t="s">
        <v>9834</v>
      </c>
      <c r="Q5684" t="s">
        <v>2907</v>
      </c>
      <c r="R5684" t="s">
        <v>79</v>
      </c>
      <c r="S5684" t="s">
        <v>24</v>
      </c>
      <c r="T5684" t="s">
        <v>2908</v>
      </c>
      <c r="U5684" t="s">
        <v>43</v>
      </c>
      <c r="V5684" t="s">
        <v>80</v>
      </c>
      <c r="W5684">
        <v>25050</v>
      </c>
      <c r="X5684" t="s">
        <v>81</v>
      </c>
      <c r="Y5684">
        <v>300</v>
      </c>
      <c r="Z5684" t="s">
        <v>9835</v>
      </c>
      <c r="AA5684" t="s">
        <v>9835</v>
      </c>
      <c r="AB5684" t="s">
        <v>90</v>
      </c>
      <c r="AC5684" t="s">
        <v>84</v>
      </c>
      <c r="AD5684">
        <f>_xlfn.XLOOKUP(MIS[[#This Row],[TRADING SYMBOL]],[1]Sheet1!$D:$D,[1]Sheet1!$C:$C)</f>
        <v>160.9</v>
      </c>
      <c r="AE5684">
        <f>MIS[[#This Row],[OrderAverageTradedPrice]]*MIS[[#This Row],[OrderQuantity]]</f>
        <v>51750</v>
      </c>
      <c r="AF5684">
        <f>MIS[[#This Row],[LTP]]*MIS[[#This Row],[OrderQuantity]]</f>
        <v>48270</v>
      </c>
      <c r="AG5684">
        <f>IF(MIS[[#This Row],[OrderSide]]="SELL",MIS[[#This Row],[VALUE]]-MIS[[#This Row],[LIVE_VALUE]],MIS[[#This Row],[LIVE_VALUE]]-MIS[[#This Row],[VALUE]])</f>
        <v>-3480</v>
      </c>
      <c r="AH5684" t="str" cm="1">
        <f t="array" ref="AH5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4" t="str">
        <f>MIS[[#This Row],[TRADING SYMBOL]]</f>
        <v>NIFTY2552225050CE</v>
      </c>
      <c r="AJ5684" t="str">
        <f>IF(RIGHT(MIS[[#This Row],[Main/Hedge]],4)="MAIN","MAIN","HEDGE")</f>
        <v>MAIN</v>
      </c>
      <c r="AK5684" t="str" cm="1">
        <f t="array" ref="AK5684">_xlfn._xlws.FILTER(Table4[Column1],ISNUMBER(SEARCH(Table4[Column1],MIS[[#This Row],[OrderUniqueIdentifier]])),"")</f>
        <v>VWAP</v>
      </c>
    </row>
    <row r="5685" spans="1:37" x14ac:dyDescent="0.25">
      <c r="A5685" t="s">
        <v>71</v>
      </c>
      <c r="B5685" t="s">
        <v>1054</v>
      </c>
      <c r="C5685" t="s">
        <v>10069</v>
      </c>
      <c r="D5685" t="s">
        <v>72</v>
      </c>
      <c r="E5685" t="s">
        <v>2904</v>
      </c>
      <c r="F5685" t="s">
        <v>73</v>
      </c>
      <c r="G5685" t="s">
        <v>74</v>
      </c>
      <c r="H5685" t="s">
        <v>75</v>
      </c>
      <c r="I5685" t="s">
        <v>76</v>
      </c>
      <c r="J5685" t="s">
        <v>77</v>
      </c>
      <c r="K5685">
        <v>75</v>
      </c>
      <c r="L5685" t="s">
        <v>77</v>
      </c>
      <c r="M5685" t="s">
        <v>78</v>
      </c>
      <c r="N5685" t="s">
        <v>9172</v>
      </c>
      <c r="O5685" t="s">
        <v>9834</v>
      </c>
      <c r="P5685" t="s">
        <v>9834</v>
      </c>
      <c r="Q5685" t="s">
        <v>2907</v>
      </c>
      <c r="R5685" t="s">
        <v>79</v>
      </c>
      <c r="S5685" t="s">
        <v>24</v>
      </c>
      <c r="T5685" t="s">
        <v>2908</v>
      </c>
      <c r="U5685" t="s">
        <v>43</v>
      </c>
      <c r="V5685" t="s">
        <v>80</v>
      </c>
      <c r="W5685">
        <v>25050</v>
      </c>
      <c r="X5685" t="s">
        <v>81</v>
      </c>
      <c r="Y5685">
        <v>75</v>
      </c>
      <c r="Z5685" t="s">
        <v>9835</v>
      </c>
      <c r="AA5685" t="s">
        <v>9835</v>
      </c>
      <c r="AB5685" t="s">
        <v>90</v>
      </c>
      <c r="AC5685" t="s">
        <v>84</v>
      </c>
      <c r="AD5685">
        <f>_xlfn.XLOOKUP(MIS[[#This Row],[TRADING SYMBOL]],[1]Sheet1!$D:$D,[1]Sheet1!$C:$C)</f>
        <v>160.9</v>
      </c>
      <c r="AE5685">
        <f>MIS[[#This Row],[OrderAverageTradedPrice]]*MIS[[#This Row],[OrderQuantity]]</f>
        <v>12926.25</v>
      </c>
      <c r="AF5685">
        <f>MIS[[#This Row],[LTP]]*MIS[[#This Row],[OrderQuantity]]</f>
        <v>12067.5</v>
      </c>
      <c r="AG5685">
        <f>IF(MIS[[#This Row],[OrderSide]]="SELL",MIS[[#This Row],[VALUE]]-MIS[[#This Row],[LIVE_VALUE]],MIS[[#This Row],[LIVE_VALUE]]-MIS[[#This Row],[VALUE]])</f>
        <v>-858.75</v>
      </c>
      <c r="AH5685" t="str" cm="1">
        <f t="array" ref="AH5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5" t="str">
        <f>MIS[[#This Row],[TRADING SYMBOL]]</f>
        <v>NIFTY2552225050CE</v>
      </c>
      <c r="AJ5685" t="str">
        <f>IF(RIGHT(MIS[[#This Row],[Main/Hedge]],4)="MAIN","MAIN","HEDGE")</f>
        <v>MAIN</v>
      </c>
      <c r="AK5685" t="str" cm="1">
        <f t="array" ref="AK5685">_xlfn._xlws.FILTER(Table4[Column1],ISNUMBER(SEARCH(Table4[Column1],MIS[[#This Row],[OrderUniqueIdentifier]])),"")</f>
        <v>VWAP</v>
      </c>
    </row>
    <row r="5686" spans="1:37" x14ac:dyDescent="0.25">
      <c r="A5686" t="s">
        <v>71</v>
      </c>
      <c r="B5686" t="s">
        <v>1061</v>
      </c>
      <c r="C5686" t="s">
        <v>10072</v>
      </c>
      <c r="D5686" t="s">
        <v>72</v>
      </c>
      <c r="E5686" t="s">
        <v>2904</v>
      </c>
      <c r="F5686" t="s">
        <v>73</v>
      </c>
      <c r="G5686" t="s">
        <v>74</v>
      </c>
      <c r="H5686" t="s">
        <v>75</v>
      </c>
      <c r="I5686" t="s">
        <v>76</v>
      </c>
      <c r="J5686" t="s">
        <v>77</v>
      </c>
      <c r="K5686">
        <v>225</v>
      </c>
      <c r="L5686" t="s">
        <v>77</v>
      </c>
      <c r="M5686" t="s">
        <v>78</v>
      </c>
      <c r="N5686" t="s">
        <v>9887</v>
      </c>
      <c r="O5686" t="s">
        <v>9834</v>
      </c>
      <c r="P5686" t="s">
        <v>9834</v>
      </c>
      <c r="Q5686" t="s">
        <v>2907</v>
      </c>
      <c r="R5686" t="s">
        <v>79</v>
      </c>
      <c r="S5686" t="s">
        <v>24</v>
      </c>
      <c r="T5686" t="s">
        <v>2908</v>
      </c>
      <c r="U5686" t="s">
        <v>43</v>
      </c>
      <c r="V5686" t="s">
        <v>80</v>
      </c>
      <c r="W5686">
        <v>25050</v>
      </c>
      <c r="X5686" t="s">
        <v>81</v>
      </c>
      <c r="Y5686">
        <v>225</v>
      </c>
      <c r="Z5686" t="s">
        <v>9835</v>
      </c>
      <c r="AA5686" t="s">
        <v>9835</v>
      </c>
      <c r="AB5686" t="s">
        <v>90</v>
      </c>
      <c r="AC5686" t="s">
        <v>84</v>
      </c>
      <c r="AD5686">
        <f>_xlfn.XLOOKUP(MIS[[#This Row],[TRADING SYMBOL]],[1]Sheet1!$D:$D,[1]Sheet1!$C:$C)</f>
        <v>160.9</v>
      </c>
      <c r="AE5686">
        <f>MIS[[#This Row],[OrderAverageTradedPrice]]*MIS[[#This Row],[OrderQuantity]]</f>
        <v>38808.749999999927</v>
      </c>
      <c r="AF5686">
        <f>MIS[[#This Row],[LTP]]*MIS[[#This Row],[OrderQuantity]]</f>
        <v>36202.5</v>
      </c>
      <c r="AG5686">
        <f>IF(MIS[[#This Row],[OrderSide]]="SELL",MIS[[#This Row],[VALUE]]-MIS[[#This Row],[LIVE_VALUE]],MIS[[#This Row],[LIVE_VALUE]]-MIS[[#This Row],[VALUE]])</f>
        <v>-2606.2499999999272</v>
      </c>
      <c r="AH5686" t="str" cm="1">
        <f t="array" ref="AH5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6" t="str">
        <f>MIS[[#This Row],[TRADING SYMBOL]]</f>
        <v>NIFTY2552225050CE</v>
      </c>
      <c r="AJ5686" t="str">
        <f>IF(RIGHT(MIS[[#This Row],[Main/Hedge]],4)="MAIN","MAIN","HEDGE")</f>
        <v>MAIN</v>
      </c>
      <c r="AK5686" t="str" cm="1">
        <f t="array" ref="AK5686">_xlfn._xlws.FILTER(Table4[Column1],ISNUMBER(SEARCH(Table4[Column1],MIS[[#This Row],[OrderUniqueIdentifier]])),"")</f>
        <v>VWAP</v>
      </c>
    </row>
    <row r="5687" spans="1:37" x14ac:dyDescent="0.25">
      <c r="A5687" t="s">
        <v>71</v>
      </c>
      <c r="B5687" t="s">
        <v>1070</v>
      </c>
      <c r="C5687" t="s">
        <v>10075</v>
      </c>
      <c r="D5687" t="s">
        <v>72</v>
      </c>
      <c r="E5687" t="s">
        <v>2904</v>
      </c>
      <c r="F5687" t="s">
        <v>73</v>
      </c>
      <c r="G5687" t="s">
        <v>74</v>
      </c>
      <c r="H5687" t="s">
        <v>75</v>
      </c>
      <c r="I5687" t="s">
        <v>76</v>
      </c>
      <c r="J5687" t="s">
        <v>77</v>
      </c>
      <c r="K5687">
        <v>75</v>
      </c>
      <c r="L5687" t="s">
        <v>77</v>
      </c>
      <c r="M5687" t="s">
        <v>78</v>
      </c>
      <c r="N5687" t="s">
        <v>4427</v>
      </c>
      <c r="O5687" t="s">
        <v>9834</v>
      </c>
      <c r="P5687" t="s">
        <v>9834</v>
      </c>
      <c r="Q5687" t="s">
        <v>2907</v>
      </c>
      <c r="R5687" t="s">
        <v>79</v>
      </c>
      <c r="S5687" t="s">
        <v>24</v>
      </c>
      <c r="T5687" t="s">
        <v>2908</v>
      </c>
      <c r="U5687" t="s">
        <v>43</v>
      </c>
      <c r="V5687" t="s">
        <v>80</v>
      </c>
      <c r="W5687">
        <v>25050</v>
      </c>
      <c r="X5687" t="s">
        <v>81</v>
      </c>
      <c r="Y5687">
        <v>75</v>
      </c>
      <c r="Z5687" t="s">
        <v>9835</v>
      </c>
      <c r="AA5687" t="s">
        <v>9835</v>
      </c>
      <c r="AB5687" t="s">
        <v>90</v>
      </c>
      <c r="AC5687" t="s">
        <v>84</v>
      </c>
      <c r="AD5687">
        <f>_xlfn.XLOOKUP(MIS[[#This Row],[TRADING SYMBOL]],[1]Sheet1!$D:$D,[1]Sheet1!$C:$C)</f>
        <v>160.9</v>
      </c>
      <c r="AE5687">
        <f>MIS[[#This Row],[OrderAverageTradedPrice]]*MIS[[#This Row],[OrderQuantity]]</f>
        <v>12933.75</v>
      </c>
      <c r="AF5687">
        <f>MIS[[#This Row],[LTP]]*MIS[[#This Row],[OrderQuantity]]</f>
        <v>12067.5</v>
      </c>
      <c r="AG5687">
        <f>IF(MIS[[#This Row],[OrderSide]]="SELL",MIS[[#This Row],[VALUE]]-MIS[[#This Row],[LIVE_VALUE]],MIS[[#This Row],[LIVE_VALUE]]-MIS[[#This Row],[VALUE]])</f>
        <v>-866.25</v>
      </c>
      <c r="AH5687" t="str" cm="1">
        <f t="array" ref="AH5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7" t="str">
        <f>MIS[[#This Row],[TRADING SYMBOL]]</f>
        <v>NIFTY2552225050CE</v>
      </c>
      <c r="AJ5687" t="str">
        <f>IF(RIGHT(MIS[[#This Row],[Main/Hedge]],4)="MAIN","MAIN","HEDGE")</f>
        <v>MAIN</v>
      </c>
      <c r="AK5687" t="str" cm="1">
        <f t="array" ref="AK5687">_xlfn._xlws.FILTER(Table4[Column1],ISNUMBER(SEARCH(Table4[Column1],MIS[[#This Row],[OrderUniqueIdentifier]])),"")</f>
        <v>VWAP</v>
      </c>
    </row>
    <row r="5688" spans="1:37" x14ac:dyDescent="0.25">
      <c r="A5688" t="s">
        <v>71</v>
      </c>
      <c r="B5688" t="s">
        <v>1077</v>
      </c>
      <c r="C5688" t="s">
        <v>10078</v>
      </c>
      <c r="D5688" t="s">
        <v>72</v>
      </c>
      <c r="E5688" t="s">
        <v>2904</v>
      </c>
      <c r="F5688" t="s">
        <v>73</v>
      </c>
      <c r="G5688" t="s">
        <v>74</v>
      </c>
      <c r="H5688" t="s">
        <v>75</v>
      </c>
      <c r="I5688" t="s">
        <v>76</v>
      </c>
      <c r="J5688" t="s">
        <v>77</v>
      </c>
      <c r="K5688">
        <v>900</v>
      </c>
      <c r="L5688" t="s">
        <v>77</v>
      </c>
      <c r="M5688" t="s">
        <v>78</v>
      </c>
      <c r="N5688" t="s">
        <v>9172</v>
      </c>
      <c r="O5688" t="s">
        <v>9834</v>
      </c>
      <c r="P5688" t="s">
        <v>9834</v>
      </c>
      <c r="Q5688" t="s">
        <v>2907</v>
      </c>
      <c r="R5688" t="s">
        <v>79</v>
      </c>
      <c r="S5688" t="s">
        <v>24</v>
      </c>
      <c r="T5688" t="s">
        <v>2908</v>
      </c>
      <c r="U5688" t="s">
        <v>43</v>
      </c>
      <c r="V5688" t="s">
        <v>80</v>
      </c>
      <c r="W5688">
        <v>25050</v>
      </c>
      <c r="X5688" t="s">
        <v>81</v>
      </c>
      <c r="Y5688">
        <v>900</v>
      </c>
      <c r="Z5688" t="s">
        <v>9835</v>
      </c>
      <c r="AA5688" t="s">
        <v>9835</v>
      </c>
      <c r="AB5688" t="s">
        <v>90</v>
      </c>
      <c r="AC5688" t="s">
        <v>84</v>
      </c>
      <c r="AD5688">
        <f>_xlfn.XLOOKUP(MIS[[#This Row],[TRADING SYMBOL]],[1]Sheet1!$D:$D,[1]Sheet1!$C:$C)</f>
        <v>160.9</v>
      </c>
      <c r="AE5688">
        <f>MIS[[#This Row],[OrderAverageTradedPrice]]*MIS[[#This Row],[OrderQuantity]]</f>
        <v>155115</v>
      </c>
      <c r="AF5688">
        <f>MIS[[#This Row],[LTP]]*MIS[[#This Row],[OrderQuantity]]</f>
        <v>144810</v>
      </c>
      <c r="AG5688">
        <f>IF(MIS[[#This Row],[OrderSide]]="SELL",MIS[[#This Row],[VALUE]]-MIS[[#This Row],[LIVE_VALUE]],MIS[[#This Row],[LIVE_VALUE]]-MIS[[#This Row],[VALUE]])</f>
        <v>-10305</v>
      </c>
      <c r="AH5688" t="str" cm="1">
        <f t="array" ref="AH5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8" t="str">
        <f>MIS[[#This Row],[TRADING SYMBOL]]</f>
        <v>NIFTY2552225050CE</v>
      </c>
      <c r="AJ5688" t="str">
        <f>IF(RIGHT(MIS[[#This Row],[Main/Hedge]],4)="MAIN","MAIN","HEDGE")</f>
        <v>MAIN</v>
      </c>
      <c r="AK5688" t="str" cm="1">
        <f t="array" ref="AK5688">_xlfn._xlws.FILTER(Table4[Column1],ISNUMBER(SEARCH(Table4[Column1],MIS[[#This Row],[OrderUniqueIdentifier]])),"")</f>
        <v>VWAP</v>
      </c>
    </row>
    <row r="5689" spans="1:37" x14ac:dyDescent="0.25">
      <c r="A5689" t="s">
        <v>71</v>
      </c>
      <c r="B5689" t="s">
        <v>1086</v>
      </c>
      <c r="C5689" t="s">
        <v>10081</v>
      </c>
      <c r="D5689" t="s">
        <v>72</v>
      </c>
      <c r="E5689" t="s">
        <v>2904</v>
      </c>
      <c r="F5689" t="s">
        <v>73</v>
      </c>
      <c r="G5689" t="s">
        <v>74</v>
      </c>
      <c r="H5689" t="s">
        <v>75</v>
      </c>
      <c r="I5689" t="s">
        <v>76</v>
      </c>
      <c r="J5689" t="s">
        <v>77</v>
      </c>
      <c r="K5689">
        <v>225</v>
      </c>
      <c r="L5689" t="s">
        <v>77</v>
      </c>
      <c r="M5689" t="s">
        <v>78</v>
      </c>
      <c r="N5689" t="s">
        <v>10082</v>
      </c>
      <c r="O5689" t="s">
        <v>9834</v>
      </c>
      <c r="P5689" t="s">
        <v>9834</v>
      </c>
      <c r="Q5689" t="s">
        <v>2907</v>
      </c>
      <c r="R5689" t="s">
        <v>79</v>
      </c>
      <c r="S5689" t="s">
        <v>24</v>
      </c>
      <c r="T5689" t="s">
        <v>2908</v>
      </c>
      <c r="U5689" t="s">
        <v>43</v>
      </c>
      <c r="V5689" t="s">
        <v>80</v>
      </c>
      <c r="W5689">
        <v>25050</v>
      </c>
      <c r="X5689" t="s">
        <v>81</v>
      </c>
      <c r="Y5689">
        <v>225</v>
      </c>
      <c r="Z5689" t="s">
        <v>9835</v>
      </c>
      <c r="AA5689" t="s">
        <v>9835</v>
      </c>
      <c r="AB5689" t="s">
        <v>90</v>
      </c>
      <c r="AC5689" t="s">
        <v>84</v>
      </c>
      <c r="AD5689">
        <f>_xlfn.XLOOKUP(MIS[[#This Row],[TRADING SYMBOL]],[1]Sheet1!$D:$D,[1]Sheet1!$C:$C)</f>
        <v>160.9</v>
      </c>
      <c r="AE5689">
        <f>MIS[[#This Row],[OrderAverageTradedPrice]]*MIS[[#This Row],[OrderQuantity]]</f>
        <v>38891.25</v>
      </c>
      <c r="AF5689">
        <f>MIS[[#This Row],[LTP]]*MIS[[#This Row],[OrderQuantity]]</f>
        <v>36202.5</v>
      </c>
      <c r="AG5689">
        <f>IF(MIS[[#This Row],[OrderSide]]="SELL",MIS[[#This Row],[VALUE]]-MIS[[#This Row],[LIVE_VALUE]],MIS[[#This Row],[LIVE_VALUE]]-MIS[[#This Row],[VALUE]])</f>
        <v>-2688.75</v>
      </c>
      <c r="AH5689" t="str" cm="1">
        <f t="array" ref="AH5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9" t="str">
        <f>MIS[[#This Row],[TRADING SYMBOL]]</f>
        <v>NIFTY2552225050CE</v>
      </c>
      <c r="AJ5689" t="str">
        <f>IF(RIGHT(MIS[[#This Row],[Main/Hedge]],4)="MAIN","MAIN","HEDGE")</f>
        <v>MAIN</v>
      </c>
      <c r="AK5689" t="str" cm="1">
        <f t="array" ref="AK5689">_xlfn._xlws.FILTER(Table4[Column1],ISNUMBER(SEARCH(Table4[Column1],MIS[[#This Row],[OrderUniqueIdentifier]])),"")</f>
        <v>VWAP</v>
      </c>
    </row>
    <row r="5690" spans="1:37" x14ac:dyDescent="0.25">
      <c r="A5690" t="s">
        <v>71</v>
      </c>
      <c r="B5690" t="s">
        <v>1093</v>
      </c>
      <c r="C5690" t="s">
        <v>10085</v>
      </c>
      <c r="D5690" t="s">
        <v>72</v>
      </c>
      <c r="E5690" t="s">
        <v>2904</v>
      </c>
      <c r="F5690" t="s">
        <v>73</v>
      </c>
      <c r="G5690" t="s">
        <v>74</v>
      </c>
      <c r="H5690" t="s">
        <v>75</v>
      </c>
      <c r="I5690" t="s">
        <v>76</v>
      </c>
      <c r="J5690" t="s">
        <v>77</v>
      </c>
      <c r="K5690">
        <v>525</v>
      </c>
      <c r="L5690" t="s">
        <v>77</v>
      </c>
      <c r="M5690" t="s">
        <v>78</v>
      </c>
      <c r="N5690" t="s">
        <v>10086</v>
      </c>
      <c r="O5690" t="s">
        <v>9834</v>
      </c>
      <c r="P5690" t="s">
        <v>9834</v>
      </c>
      <c r="Q5690" t="s">
        <v>2907</v>
      </c>
      <c r="R5690" t="s">
        <v>79</v>
      </c>
      <c r="S5690" t="s">
        <v>24</v>
      </c>
      <c r="T5690" t="s">
        <v>2908</v>
      </c>
      <c r="U5690" t="s">
        <v>43</v>
      </c>
      <c r="V5690" t="s">
        <v>80</v>
      </c>
      <c r="W5690">
        <v>25050</v>
      </c>
      <c r="X5690" t="s">
        <v>81</v>
      </c>
      <c r="Y5690">
        <v>525</v>
      </c>
      <c r="Z5690" t="s">
        <v>9835</v>
      </c>
      <c r="AA5690" t="s">
        <v>9835</v>
      </c>
      <c r="AB5690" t="s">
        <v>90</v>
      </c>
      <c r="AC5690" t="s">
        <v>84</v>
      </c>
      <c r="AD5690">
        <f>_xlfn.XLOOKUP(MIS[[#This Row],[TRADING SYMBOL]],[1]Sheet1!$D:$D,[1]Sheet1!$C:$C)</f>
        <v>160.9</v>
      </c>
      <c r="AE5690">
        <f>MIS[[#This Row],[OrderAverageTradedPrice]]*MIS[[#This Row],[OrderQuantity]]</f>
        <v>90791.249999999854</v>
      </c>
      <c r="AF5690">
        <f>MIS[[#This Row],[LTP]]*MIS[[#This Row],[OrderQuantity]]</f>
        <v>84472.5</v>
      </c>
      <c r="AG5690">
        <f>IF(MIS[[#This Row],[OrderSide]]="SELL",MIS[[#This Row],[VALUE]]-MIS[[#This Row],[LIVE_VALUE]],MIS[[#This Row],[LIVE_VALUE]]-MIS[[#This Row],[VALUE]])</f>
        <v>-6318.7499999998545</v>
      </c>
      <c r="AH5690" t="str" cm="1">
        <f t="array" ref="AH5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0" t="str">
        <f>MIS[[#This Row],[TRADING SYMBOL]]</f>
        <v>NIFTY2552225050CE</v>
      </c>
      <c r="AJ5690" t="str">
        <f>IF(RIGHT(MIS[[#This Row],[Main/Hedge]],4)="MAIN","MAIN","HEDGE")</f>
        <v>MAIN</v>
      </c>
      <c r="AK5690" t="str" cm="1">
        <f t="array" ref="AK5690">_xlfn._xlws.FILTER(Table4[Column1],ISNUMBER(SEARCH(Table4[Column1],MIS[[#This Row],[OrderUniqueIdentifier]])),"")</f>
        <v>VWAP</v>
      </c>
    </row>
    <row r="5691" spans="1:37" x14ac:dyDescent="0.25">
      <c r="A5691" t="s">
        <v>71</v>
      </c>
      <c r="B5691" t="s">
        <v>1100</v>
      </c>
      <c r="C5691" t="s">
        <v>10089</v>
      </c>
      <c r="D5691" t="s">
        <v>72</v>
      </c>
      <c r="E5691" t="s">
        <v>2904</v>
      </c>
      <c r="F5691" t="s">
        <v>73</v>
      </c>
      <c r="G5691" t="s">
        <v>74</v>
      </c>
      <c r="H5691" t="s">
        <v>75</v>
      </c>
      <c r="I5691" t="s">
        <v>76</v>
      </c>
      <c r="J5691" t="s">
        <v>77</v>
      </c>
      <c r="K5691">
        <v>75</v>
      </c>
      <c r="L5691" t="s">
        <v>77</v>
      </c>
      <c r="M5691" t="s">
        <v>78</v>
      </c>
      <c r="N5691" t="s">
        <v>4427</v>
      </c>
      <c r="O5691" t="s">
        <v>9834</v>
      </c>
      <c r="P5691" t="s">
        <v>9834</v>
      </c>
      <c r="Q5691" t="s">
        <v>2907</v>
      </c>
      <c r="R5691" t="s">
        <v>79</v>
      </c>
      <c r="S5691" t="s">
        <v>24</v>
      </c>
      <c r="T5691" t="s">
        <v>2908</v>
      </c>
      <c r="U5691" t="s">
        <v>43</v>
      </c>
      <c r="V5691" t="s">
        <v>80</v>
      </c>
      <c r="W5691">
        <v>25050</v>
      </c>
      <c r="X5691" t="s">
        <v>81</v>
      </c>
      <c r="Y5691">
        <v>75</v>
      </c>
      <c r="Z5691" t="s">
        <v>9835</v>
      </c>
      <c r="AA5691" t="s">
        <v>9835</v>
      </c>
      <c r="AB5691" t="s">
        <v>90</v>
      </c>
      <c r="AC5691" t="s">
        <v>84</v>
      </c>
      <c r="AD5691">
        <f>_xlfn.XLOOKUP(MIS[[#This Row],[TRADING SYMBOL]],[1]Sheet1!$D:$D,[1]Sheet1!$C:$C)</f>
        <v>160.9</v>
      </c>
      <c r="AE5691">
        <f>MIS[[#This Row],[OrderAverageTradedPrice]]*MIS[[#This Row],[OrderQuantity]]</f>
        <v>12933.75</v>
      </c>
      <c r="AF5691">
        <f>MIS[[#This Row],[LTP]]*MIS[[#This Row],[OrderQuantity]]</f>
        <v>12067.5</v>
      </c>
      <c r="AG5691">
        <f>IF(MIS[[#This Row],[OrderSide]]="SELL",MIS[[#This Row],[VALUE]]-MIS[[#This Row],[LIVE_VALUE]],MIS[[#This Row],[LIVE_VALUE]]-MIS[[#This Row],[VALUE]])</f>
        <v>-866.25</v>
      </c>
      <c r="AH5691" t="str" cm="1">
        <f t="array" ref="AH5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1" t="str">
        <f>MIS[[#This Row],[TRADING SYMBOL]]</f>
        <v>NIFTY2552225050CE</v>
      </c>
      <c r="AJ5691" t="str">
        <f>IF(RIGHT(MIS[[#This Row],[Main/Hedge]],4)="MAIN","MAIN","HEDGE")</f>
        <v>MAIN</v>
      </c>
      <c r="AK5691" t="str" cm="1">
        <f t="array" ref="AK5691">_xlfn._xlws.FILTER(Table4[Column1],ISNUMBER(SEARCH(Table4[Column1],MIS[[#This Row],[OrderUniqueIdentifier]])),"")</f>
        <v>VWAP</v>
      </c>
    </row>
    <row r="5692" spans="1:37" x14ac:dyDescent="0.25">
      <c r="A5692" t="s">
        <v>71</v>
      </c>
      <c r="B5692" t="s">
        <v>1108</v>
      </c>
      <c r="C5692" t="s">
        <v>10092</v>
      </c>
      <c r="D5692" t="s">
        <v>72</v>
      </c>
      <c r="E5692" t="s">
        <v>2904</v>
      </c>
      <c r="F5692" t="s">
        <v>73</v>
      </c>
      <c r="G5692" t="s">
        <v>74</v>
      </c>
      <c r="H5692" t="s">
        <v>75</v>
      </c>
      <c r="I5692" t="s">
        <v>76</v>
      </c>
      <c r="J5692" t="s">
        <v>77</v>
      </c>
      <c r="K5692">
        <v>225</v>
      </c>
      <c r="L5692" t="s">
        <v>77</v>
      </c>
      <c r="M5692" t="s">
        <v>78</v>
      </c>
      <c r="N5692" t="s">
        <v>10093</v>
      </c>
      <c r="O5692" t="s">
        <v>9834</v>
      </c>
      <c r="P5692" t="s">
        <v>9834</v>
      </c>
      <c r="Q5692" t="s">
        <v>2907</v>
      </c>
      <c r="R5692" t="s">
        <v>79</v>
      </c>
      <c r="S5692" t="s">
        <v>24</v>
      </c>
      <c r="T5692" t="s">
        <v>2908</v>
      </c>
      <c r="U5692" t="s">
        <v>43</v>
      </c>
      <c r="V5692" t="s">
        <v>80</v>
      </c>
      <c r="W5692">
        <v>25050</v>
      </c>
      <c r="X5692" t="s">
        <v>81</v>
      </c>
      <c r="Y5692">
        <v>225</v>
      </c>
      <c r="Z5692" t="s">
        <v>9835</v>
      </c>
      <c r="AA5692" t="s">
        <v>9835</v>
      </c>
      <c r="AB5692" t="s">
        <v>90</v>
      </c>
      <c r="AC5692" t="s">
        <v>84</v>
      </c>
      <c r="AD5692">
        <f>_xlfn.XLOOKUP(MIS[[#This Row],[TRADING SYMBOL]],[1]Sheet1!$D:$D,[1]Sheet1!$C:$C)</f>
        <v>160.9</v>
      </c>
      <c r="AE5692">
        <f>MIS[[#This Row],[OrderAverageTradedPrice]]*MIS[[#This Row],[OrderQuantity]]</f>
        <v>38925</v>
      </c>
      <c r="AF5692">
        <f>MIS[[#This Row],[LTP]]*MIS[[#This Row],[OrderQuantity]]</f>
        <v>36202.5</v>
      </c>
      <c r="AG5692">
        <f>IF(MIS[[#This Row],[OrderSide]]="SELL",MIS[[#This Row],[VALUE]]-MIS[[#This Row],[LIVE_VALUE]],MIS[[#This Row],[LIVE_VALUE]]-MIS[[#This Row],[VALUE]])</f>
        <v>-2722.5</v>
      </c>
      <c r="AH5692" t="str" cm="1">
        <f t="array" ref="AH5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2" t="str">
        <f>MIS[[#This Row],[TRADING SYMBOL]]</f>
        <v>NIFTY2552225050CE</v>
      </c>
      <c r="AJ5692" t="str">
        <f>IF(RIGHT(MIS[[#This Row],[Main/Hedge]],4)="MAIN","MAIN","HEDGE")</f>
        <v>MAIN</v>
      </c>
      <c r="AK5692" t="str" cm="1">
        <f t="array" ref="AK5692">_xlfn._xlws.FILTER(Table4[Column1],ISNUMBER(SEARCH(Table4[Column1],MIS[[#This Row],[OrderUniqueIdentifier]])),"")</f>
        <v>VWAP</v>
      </c>
    </row>
    <row r="5693" spans="1:37" x14ac:dyDescent="0.25">
      <c r="A5693" t="s">
        <v>71</v>
      </c>
      <c r="B5693" t="s">
        <v>1117</v>
      </c>
      <c r="C5693" t="s">
        <v>10096</v>
      </c>
      <c r="D5693" t="s">
        <v>72</v>
      </c>
      <c r="E5693" t="s">
        <v>2904</v>
      </c>
      <c r="F5693" t="s">
        <v>73</v>
      </c>
      <c r="G5693" t="s">
        <v>74</v>
      </c>
      <c r="H5693" t="s">
        <v>75</v>
      </c>
      <c r="I5693" t="s">
        <v>76</v>
      </c>
      <c r="J5693" t="s">
        <v>77</v>
      </c>
      <c r="K5693">
        <v>75</v>
      </c>
      <c r="L5693" t="s">
        <v>77</v>
      </c>
      <c r="M5693" t="s">
        <v>78</v>
      </c>
      <c r="N5693" t="s">
        <v>10097</v>
      </c>
      <c r="O5693" t="s">
        <v>9834</v>
      </c>
      <c r="P5693" t="s">
        <v>9834</v>
      </c>
      <c r="Q5693" t="s">
        <v>2907</v>
      </c>
      <c r="R5693" t="s">
        <v>79</v>
      </c>
      <c r="S5693" t="s">
        <v>24</v>
      </c>
      <c r="T5693" t="s">
        <v>2908</v>
      </c>
      <c r="U5693" t="s">
        <v>43</v>
      </c>
      <c r="V5693" t="s">
        <v>80</v>
      </c>
      <c r="W5693">
        <v>25050</v>
      </c>
      <c r="X5693" t="s">
        <v>81</v>
      </c>
      <c r="Y5693">
        <v>75</v>
      </c>
      <c r="Z5693" t="s">
        <v>9835</v>
      </c>
      <c r="AA5693" t="s">
        <v>9835</v>
      </c>
      <c r="AB5693" t="s">
        <v>90</v>
      </c>
      <c r="AC5693" t="s">
        <v>84</v>
      </c>
      <c r="AD5693">
        <f>_xlfn.XLOOKUP(MIS[[#This Row],[TRADING SYMBOL]],[1]Sheet1!$D:$D,[1]Sheet1!$C:$C)</f>
        <v>160.9</v>
      </c>
      <c r="AE5693">
        <f>MIS[[#This Row],[OrderAverageTradedPrice]]*MIS[[#This Row],[OrderQuantity]]</f>
        <v>12967.5</v>
      </c>
      <c r="AF5693">
        <f>MIS[[#This Row],[LTP]]*MIS[[#This Row],[OrderQuantity]]</f>
        <v>12067.5</v>
      </c>
      <c r="AG5693">
        <f>IF(MIS[[#This Row],[OrderSide]]="SELL",MIS[[#This Row],[VALUE]]-MIS[[#This Row],[LIVE_VALUE]],MIS[[#This Row],[LIVE_VALUE]]-MIS[[#This Row],[VALUE]])</f>
        <v>-900</v>
      </c>
      <c r="AH5693" t="str" cm="1">
        <f t="array" ref="AH5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3" t="str">
        <f>MIS[[#This Row],[TRADING SYMBOL]]</f>
        <v>NIFTY2552225050CE</v>
      </c>
      <c r="AJ5693" t="str">
        <f>IF(RIGHT(MIS[[#This Row],[Main/Hedge]],4)="MAIN","MAIN","HEDGE")</f>
        <v>MAIN</v>
      </c>
      <c r="AK5693" t="str" cm="1">
        <f t="array" ref="AK5693">_xlfn._xlws.FILTER(Table4[Column1],ISNUMBER(SEARCH(Table4[Column1],MIS[[#This Row],[OrderUniqueIdentifier]])),"")</f>
        <v>VWAP</v>
      </c>
    </row>
    <row r="5694" spans="1:37" x14ac:dyDescent="0.25">
      <c r="A5694" t="s">
        <v>71</v>
      </c>
      <c r="B5694" t="s">
        <v>1124</v>
      </c>
      <c r="C5694" t="s">
        <v>10100</v>
      </c>
      <c r="D5694" t="s">
        <v>72</v>
      </c>
      <c r="E5694" t="s">
        <v>2904</v>
      </c>
      <c r="F5694" t="s">
        <v>73</v>
      </c>
      <c r="G5694" t="s">
        <v>74</v>
      </c>
      <c r="H5694" t="s">
        <v>75</v>
      </c>
      <c r="I5694" t="s">
        <v>76</v>
      </c>
      <c r="J5694" t="s">
        <v>77</v>
      </c>
      <c r="K5694">
        <v>75</v>
      </c>
      <c r="L5694" t="s">
        <v>77</v>
      </c>
      <c r="M5694" t="s">
        <v>78</v>
      </c>
      <c r="N5694" t="s">
        <v>9895</v>
      </c>
      <c r="O5694" t="s">
        <v>9834</v>
      </c>
      <c r="P5694" t="s">
        <v>9834</v>
      </c>
      <c r="Q5694" t="s">
        <v>2907</v>
      </c>
      <c r="R5694" t="s">
        <v>79</v>
      </c>
      <c r="S5694" t="s">
        <v>24</v>
      </c>
      <c r="T5694" t="s">
        <v>2908</v>
      </c>
      <c r="U5694" t="s">
        <v>43</v>
      </c>
      <c r="V5694" t="s">
        <v>80</v>
      </c>
      <c r="W5694">
        <v>25050</v>
      </c>
      <c r="X5694" t="s">
        <v>81</v>
      </c>
      <c r="Y5694">
        <v>75</v>
      </c>
      <c r="Z5694" t="s">
        <v>9835</v>
      </c>
      <c r="AA5694" t="s">
        <v>9835</v>
      </c>
      <c r="AB5694" t="s">
        <v>90</v>
      </c>
      <c r="AC5694" t="s">
        <v>84</v>
      </c>
      <c r="AD5694">
        <f>_xlfn.XLOOKUP(MIS[[#This Row],[TRADING SYMBOL]],[1]Sheet1!$D:$D,[1]Sheet1!$C:$C)</f>
        <v>160.9</v>
      </c>
      <c r="AE5694">
        <f>MIS[[#This Row],[OrderAverageTradedPrice]]*MIS[[#This Row],[OrderQuantity]]</f>
        <v>12948.75</v>
      </c>
      <c r="AF5694">
        <f>MIS[[#This Row],[LTP]]*MIS[[#This Row],[OrderQuantity]]</f>
        <v>12067.5</v>
      </c>
      <c r="AG5694">
        <f>IF(MIS[[#This Row],[OrderSide]]="SELL",MIS[[#This Row],[VALUE]]-MIS[[#This Row],[LIVE_VALUE]],MIS[[#This Row],[LIVE_VALUE]]-MIS[[#This Row],[VALUE]])</f>
        <v>-881.25</v>
      </c>
      <c r="AH5694" t="str" cm="1">
        <f t="array" ref="AH5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4" t="str">
        <f>MIS[[#This Row],[TRADING SYMBOL]]</f>
        <v>NIFTY2552225050CE</v>
      </c>
      <c r="AJ5694" t="str">
        <f>IF(RIGHT(MIS[[#This Row],[Main/Hedge]],4)="MAIN","MAIN","HEDGE")</f>
        <v>MAIN</v>
      </c>
      <c r="AK5694" t="str" cm="1">
        <f t="array" ref="AK5694">_xlfn._xlws.FILTER(Table4[Column1],ISNUMBER(SEARCH(Table4[Column1],MIS[[#This Row],[OrderUniqueIdentifier]])),"")</f>
        <v>VWAP</v>
      </c>
    </row>
    <row r="5695" spans="1:37" x14ac:dyDescent="0.25">
      <c r="A5695" t="s">
        <v>71</v>
      </c>
      <c r="B5695" t="s">
        <v>1127</v>
      </c>
      <c r="C5695" t="s">
        <v>10103</v>
      </c>
      <c r="D5695" t="s">
        <v>72</v>
      </c>
      <c r="E5695" t="s">
        <v>2904</v>
      </c>
      <c r="F5695" t="s">
        <v>73</v>
      </c>
      <c r="G5695" t="s">
        <v>74</v>
      </c>
      <c r="H5695" t="s">
        <v>75</v>
      </c>
      <c r="I5695" t="s">
        <v>76</v>
      </c>
      <c r="J5695" t="s">
        <v>77</v>
      </c>
      <c r="K5695">
        <v>75</v>
      </c>
      <c r="L5695" t="s">
        <v>77</v>
      </c>
      <c r="M5695" t="s">
        <v>78</v>
      </c>
      <c r="N5695" t="s">
        <v>9174</v>
      </c>
      <c r="O5695" t="s">
        <v>9834</v>
      </c>
      <c r="P5695" t="s">
        <v>9834</v>
      </c>
      <c r="Q5695" t="s">
        <v>2907</v>
      </c>
      <c r="R5695" t="s">
        <v>79</v>
      </c>
      <c r="S5695" t="s">
        <v>24</v>
      </c>
      <c r="T5695" t="s">
        <v>2908</v>
      </c>
      <c r="U5695" t="s">
        <v>43</v>
      </c>
      <c r="V5695" t="s">
        <v>80</v>
      </c>
      <c r="W5695">
        <v>25050</v>
      </c>
      <c r="X5695" t="s">
        <v>81</v>
      </c>
      <c r="Y5695">
        <v>75</v>
      </c>
      <c r="Z5695" t="s">
        <v>9835</v>
      </c>
      <c r="AA5695" t="s">
        <v>9835</v>
      </c>
      <c r="AB5695" t="s">
        <v>90</v>
      </c>
      <c r="AC5695" t="s">
        <v>84</v>
      </c>
      <c r="AD5695">
        <f>_xlfn.XLOOKUP(MIS[[#This Row],[TRADING SYMBOL]],[1]Sheet1!$D:$D,[1]Sheet1!$C:$C)</f>
        <v>160.9</v>
      </c>
      <c r="AE5695">
        <f>MIS[[#This Row],[OrderAverageTradedPrice]]*MIS[[#This Row],[OrderQuantity]]</f>
        <v>12930</v>
      </c>
      <c r="AF5695">
        <f>MIS[[#This Row],[LTP]]*MIS[[#This Row],[OrderQuantity]]</f>
        <v>12067.5</v>
      </c>
      <c r="AG5695">
        <f>IF(MIS[[#This Row],[OrderSide]]="SELL",MIS[[#This Row],[VALUE]]-MIS[[#This Row],[LIVE_VALUE]],MIS[[#This Row],[LIVE_VALUE]]-MIS[[#This Row],[VALUE]])</f>
        <v>-862.5</v>
      </c>
      <c r="AH5695" t="str" cm="1">
        <f t="array" ref="AH5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5" t="str">
        <f>MIS[[#This Row],[TRADING SYMBOL]]</f>
        <v>NIFTY2552225050CE</v>
      </c>
      <c r="AJ5695" t="str">
        <f>IF(RIGHT(MIS[[#This Row],[Main/Hedge]],4)="MAIN","MAIN","HEDGE")</f>
        <v>MAIN</v>
      </c>
      <c r="AK5695" t="str" cm="1">
        <f t="array" ref="AK5695">_xlfn._xlws.FILTER(Table4[Column1],ISNUMBER(SEARCH(Table4[Column1],MIS[[#This Row],[OrderUniqueIdentifier]])),"")</f>
        <v>VWAP</v>
      </c>
    </row>
    <row r="5696" spans="1:37" x14ac:dyDescent="0.25">
      <c r="A5696" t="s">
        <v>71</v>
      </c>
      <c r="B5696" t="s">
        <v>1135</v>
      </c>
      <c r="C5696" t="s">
        <v>10106</v>
      </c>
      <c r="D5696" t="s">
        <v>72</v>
      </c>
      <c r="E5696" t="s">
        <v>2904</v>
      </c>
      <c r="F5696" t="s">
        <v>73</v>
      </c>
      <c r="G5696" t="s">
        <v>74</v>
      </c>
      <c r="H5696" t="s">
        <v>75</v>
      </c>
      <c r="I5696" t="s">
        <v>76</v>
      </c>
      <c r="J5696" t="s">
        <v>77</v>
      </c>
      <c r="K5696">
        <v>825</v>
      </c>
      <c r="L5696" t="s">
        <v>77</v>
      </c>
      <c r="M5696" t="s">
        <v>78</v>
      </c>
      <c r="N5696" t="s">
        <v>10107</v>
      </c>
      <c r="O5696" t="s">
        <v>9834</v>
      </c>
      <c r="P5696" t="s">
        <v>9834</v>
      </c>
      <c r="Q5696" t="s">
        <v>2907</v>
      </c>
      <c r="R5696" t="s">
        <v>79</v>
      </c>
      <c r="S5696" t="s">
        <v>24</v>
      </c>
      <c r="T5696" t="s">
        <v>2908</v>
      </c>
      <c r="U5696" t="s">
        <v>43</v>
      </c>
      <c r="V5696" t="s">
        <v>80</v>
      </c>
      <c r="W5696">
        <v>25050</v>
      </c>
      <c r="X5696" t="s">
        <v>81</v>
      </c>
      <c r="Y5696">
        <v>825</v>
      </c>
      <c r="Z5696" t="s">
        <v>9835</v>
      </c>
      <c r="AA5696" t="s">
        <v>9835</v>
      </c>
      <c r="AB5696" t="s">
        <v>90</v>
      </c>
      <c r="AC5696" t="s">
        <v>84</v>
      </c>
      <c r="AD5696">
        <f>_xlfn.XLOOKUP(MIS[[#This Row],[TRADING SYMBOL]],[1]Sheet1!$D:$D,[1]Sheet1!$C:$C)</f>
        <v>160.9</v>
      </c>
      <c r="AE5696">
        <f>MIS[[#This Row],[OrderAverageTradedPrice]]*MIS[[#This Row],[OrderQuantity]]</f>
        <v>142395</v>
      </c>
      <c r="AF5696">
        <f>MIS[[#This Row],[LTP]]*MIS[[#This Row],[OrderQuantity]]</f>
        <v>132742.5</v>
      </c>
      <c r="AG5696">
        <f>IF(MIS[[#This Row],[OrderSide]]="SELL",MIS[[#This Row],[VALUE]]-MIS[[#This Row],[LIVE_VALUE]],MIS[[#This Row],[LIVE_VALUE]]-MIS[[#This Row],[VALUE]])</f>
        <v>-9652.5</v>
      </c>
      <c r="AH5696" t="str" cm="1">
        <f t="array" ref="AH5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6" t="str">
        <f>MIS[[#This Row],[TRADING SYMBOL]]</f>
        <v>NIFTY2552225050CE</v>
      </c>
      <c r="AJ5696" t="str">
        <f>IF(RIGHT(MIS[[#This Row],[Main/Hedge]],4)="MAIN","MAIN","HEDGE")</f>
        <v>MAIN</v>
      </c>
      <c r="AK5696" t="str" cm="1">
        <f t="array" ref="AK5696">_xlfn._xlws.FILTER(Table4[Column1],ISNUMBER(SEARCH(Table4[Column1],MIS[[#This Row],[OrderUniqueIdentifier]])),"")</f>
        <v>VWAP</v>
      </c>
    </row>
    <row r="5697" spans="1:37" x14ac:dyDescent="0.25">
      <c r="A5697" t="s">
        <v>71</v>
      </c>
      <c r="B5697" t="s">
        <v>1143</v>
      </c>
      <c r="C5697" t="s">
        <v>10111</v>
      </c>
      <c r="D5697" t="s">
        <v>72</v>
      </c>
      <c r="E5697" t="s">
        <v>2904</v>
      </c>
      <c r="F5697" t="s">
        <v>73</v>
      </c>
      <c r="G5697" t="s">
        <v>74</v>
      </c>
      <c r="H5697" t="s">
        <v>75</v>
      </c>
      <c r="I5697" t="s">
        <v>76</v>
      </c>
      <c r="J5697" t="s">
        <v>77</v>
      </c>
      <c r="K5697">
        <v>150</v>
      </c>
      <c r="L5697" t="s">
        <v>77</v>
      </c>
      <c r="M5697" t="s">
        <v>78</v>
      </c>
      <c r="N5697" t="s">
        <v>10112</v>
      </c>
      <c r="O5697" t="s">
        <v>9834</v>
      </c>
      <c r="P5697" t="s">
        <v>9834</v>
      </c>
      <c r="Q5697" t="s">
        <v>2907</v>
      </c>
      <c r="R5697" t="s">
        <v>79</v>
      </c>
      <c r="S5697" t="s">
        <v>24</v>
      </c>
      <c r="T5697" t="s">
        <v>2908</v>
      </c>
      <c r="U5697" t="s">
        <v>43</v>
      </c>
      <c r="V5697" t="s">
        <v>80</v>
      </c>
      <c r="W5697">
        <v>25050</v>
      </c>
      <c r="X5697" t="s">
        <v>81</v>
      </c>
      <c r="Y5697">
        <v>150</v>
      </c>
      <c r="Z5697" t="s">
        <v>9835</v>
      </c>
      <c r="AA5697" t="s">
        <v>9835</v>
      </c>
      <c r="AB5697" t="s">
        <v>90</v>
      </c>
      <c r="AC5697" t="s">
        <v>84</v>
      </c>
      <c r="AD5697">
        <f>_xlfn.XLOOKUP(MIS[[#This Row],[TRADING SYMBOL]],[1]Sheet1!$D:$D,[1]Sheet1!$C:$C)</f>
        <v>160.9</v>
      </c>
      <c r="AE5697">
        <f>MIS[[#This Row],[OrderAverageTradedPrice]]*MIS[[#This Row],[OrderQuantity]]</f>
        <v>25901.25</v>
      </c>
      <c r="AF5697">
        <f>MIS[[#This Row],[LTP]]*MIS[[#This Row],[OrderQuantity]]</f>
        <v>24135</v>
      </c>
      <c r="AG5697">
        <f>IF(MIS[[#This Row],[OrderSide]]="SELL",MIS[[#This Row],[VALUE]]-MIS[[#This Row],[LIVE_VALUE]],MIS[[#This Row],[LIVE_VALUE]]-MIS[[#This Row],[VALUE]])</f>
        <v>-1766.25</v>
      </c>
      <c r="AH5697" t="str" cm="1">
        <f t="array" ref="AH5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7" t="str">
        <f>MIS[[#This Row],[TRADING SYMBOL]]</f>
        <v>NIFTY2552225050CE</v>
      </c>
      <c r="AJ5697" t="str">
        <f>IF(RIGHT(MIS[[#This Row],[Main/Hedge]],4)="MAIN","MAIN","HEDGE")</f>
        <v>MAIN</v>
      </c>
      <c r="AK5697" t="str" cm="1">
        <f t="array" ref="AK5697">_xlfn._xlws.FILTER(Table4[Column1],ISNUMBER(SEARCH(Table4[Column1],MIS[[#This Row],[OrderUniqueIdentifier]])),"")</f>
        <v>VWAP</v>
      </c>
    </row>
    <row r="5698" spans="1:37" x14ac:dyDescent="0.25">
      <c r="A5698" t="s">
        <v>71</v>
      </c>
      <c r="B5698" t="s">
        <v>1153</v>
      </c>
      <c r="C5698" t="s">
        <v>10115</v>
      </c>
      <c r="D5698" t="s">
        <v>72</v>
      </c>
      <c r="E5698" t="s">
        <v>2904</v>
      </c>
      <c r="F5698" t="s">
        <v>73</v>
      </c>
      <c r="G5698" t="s">
        <v>74</v>
      </c>
      <c r="H5698" t="s">
        <v>75</v>
      </c>
      <c r="I5698" t="s">
        <v>76</v>
      </c>
      <c r="J5698" t="s">
        <v>77</v>
      </c>
      <c r="K5698">
        <v>225</v>
      </c>
      <c r="L5698" t="s">
        <v>77</v>
      </c>
      <c r="M5698" t="s">
        <v>78</v>
      </c>
      <c r="N5698" t="s">
        <v>10116</v>
      </c>
      <c r="O5698" t="s">
        <v>9834</v>
      </c>
      <c r="P5698" t="s">
        <v>9834</v>
      </c>
      <c r="Q5698" t="s">
        <v>2907</v>
      </c>
      <c r="R5698" t="s">
        <v>79</v>
      </c>
      <c r="S5698" t="s">
        <v>24</v>
      </c>
      <c r="T5698" t="s">
        <v>2908</v>
      </c>
      <c r="U5698" t="s">
        <v>43</v>
      </c>
      <c r="V5698" t="s">
        <v>80</v>
      </c>
      <c r="W5698">
        <v>25050</v>
      </c>
      <c r="X5698" t="s">
        <v>81</v>
      </c>
      <c r="Y5698">
        <v>225</v>
      </c>
      <c r="Z5698" t="s">
        <v>9835</v>
      </c>
      <c r="AA5698" t="s">
        <v>9835</v>
      </c>
      <c r="AB5698" t="s">
        <v>90</v>
      </c>
      <c r="AC5698" t="s">
        <v>84</v>
      </c>
      <c r="AD5698">
        <f>_xlfn.XLOOKUP(MIS[[#This Row],[TRADING SYMBOL]],[1]Sheet1!$D:$D,[1]Sheet1!$C:$C)</f>
        <v>160.9</v>
      </c>
      <c r="AE5698">
        <f>MIS[[#This Row],[OrderAverageTradedPrice]]*MIS[[#This Row],[OrderQuantity]]</f>
        <v>38797.499999999927</v>
      </c>
      <c r="AF5698">
        <f>MIS[[#This Row],[LTP]]*MIS[[#This Row],[OrderQuantity]]</f>
        <v>36202.5</v>
      </c>
      <c r="AG5698">
        <f>IF(MIS[[#This Row],[OrderSide]]="SELL",MIS[[#This Row],[VALUE]]-MIS[[#This Row],[LIVE_VALUE]],MIS[[#This Row],[LIVE_VALUE]]-MIS[[#This Row],[VALUE]])</f>
        <v>-2594.9999999999272</v>
      </c>
      <c r="AH5698" t="str" cm="1">
        <f t="array" ref="AH5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8" t="str">
        <f>MIS[[#This Row],[TRADING SYMBOL]]</f>
        <v>NIFTY2552225050CE</v>
      </c>
      <c r="AJ5698" t="str">
        <f>IF(RIGHT(MIS[[#This Row],[Main/Hedge]],4)="MAIN","MAIN","HEDGE")</f>
        <v>MAIN</v>
      </c>
      <c r="AK5698" t="str" cm="1">
        <f t="array" ref="AK5698">_xlfn._xlws.FILTER(Table4[Column1],ISNUMBER(SEARCH(Table4[Column1],MIS[[#This Row],[OrderUniqueIdentifier]])),"")</f>
        <v>VWAP</v>
      </c>
    </row>
    <row r="5699" spans="1:37" x14ac:dyDescent="0.25">
      <c r="A5699" t="s">
        <v>71</v>
      </c>
      <c r="B5699" t="s">
        <v>1163</v>
      </c>
      <c r="C5699" t="s">
        <v>10119</v>
      </c>
      <c r="D5699" t="s">
        <v>72</v>
      </c>
      <c r="E5699" t="s">
        <v>2904</v>
      </c>
      <c r="F5699" t="s">
        <v>73</v>
      </c>
      <c r="G5699" t="s">
        <v>74</v>
      </c>
      <c r="H5699" t="s">
        <v>75</v>
      </c>
      <c r="I5699" t="s">
        <v>76</v>
      </c>
      <c r="J5699" t="s">
        <v>77</v>
      </c>
      <c r="K5699">
        <v>75</v>
      </c>
      <c r="L5699" t="s">
        <v>77</v>
      </c>
      <c r="M5699" t="s">
        <v>78</v>
      </c>
      <c r="N5699" t="s">
        <v>9172</v>
      </c>
      <c r="O5699" t="s">
        <v>9834</v>
      </c>
      <c r="P5699" t="s">
        <v>9834</v>
      </c>
      <c r="Q5699" t="s">
        <v>2907</v>
      </c>
      <c r="R5699" t="s">
        <v>79</v>
      </c>
      <c r="S5699" t="s">
        <v>24</v>
      </c>
      <c r="T5699" t="s">
        <v>2908</v>
      </c>
      <c r="U5699" t="s">
        <v>43</v>
      </c>
      <c r="V5699" t="s">
        <v>80</v>
      </c>
      <c r="W5699">
        <v>25050</v>
      </c>
      <c r="X5699" t="s">
        <v>81</v>
      </c>
      <c r="Y5699">
        <v>75</v>
      </c>
      <c r="Z5699" t="s">
        <v>9835</v>
      </c>
      <c r="AA5699" t="s">
        <v>9835</v>
      </c>
      <c r="AB5699" t="s">
        <v>90</v>
      </c>
      <c r="AC5699" t="s">
        <v>84</v>
      </c>
      <c r="AD5699">
        <f>_xlfn.XLOOKUP(MIS[[#This Row],[TRADING SYMBOL]],[1]Sheet1!$D:$D,[1]Sheet1!$C:$C)</f>
        <v>160.9</v>
      </c>
      <c r="AE5699">
        <f>MIS[[#This Row],[OrderAverageTradedPrice]]*MIS[[#This Row],[OrderQuantity]]</f>
        <v>12926.25</v>
      </c>
      <c r="AF5699">
        <f>MIS[[#This Row],[LTP]]*MIS[[#This Row],[OrderQuantity]]</f>
        <v>12067.5</v>
      </c>
      <c r="AG5699">
        <f>IF(MIS[[#This Row],[OrderSide]]="SELL",MIS[[#This Row],[VALUE]]-MIS[[#This Row],[LIVE_VALUE]],MIS[[#This Row],[LIVE_VALUE]]-MIS[[#This Row],[VALUE]])</f>
        <v>-858.75</v>
      </c>
      <c r="AH5699" t="str" cm="1">
        <f t="array" ref="AH5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9" t="str">
        <f>MIS[[#This Row],[TRADING SYMBOL]]</f>
        <v>NIFTY2552225050CE</v>
      </c>
      <c r="AJ5699" t="str">
        <f>IF(RIGHT(MIS[[#This Row],[Main/Hedge]],4)="MAIN","MAIN","HEDGE")</f>
        <v>MAIN</v>
      </c>
      <c r="AK5699" t="str" cm="1">
        <f t="array" ref="AK5699">_xlfn._xlws.FILTER(Table4[Column1],ISNUMBER(SEARCH(Table4[Column1],MIS[[#This Row],[OrderUniqueIdentifier]])),"")</f>
        <v>VWAP</v>
      </c>
    </row>
    <row r="5700" spans="1:37" x14ac:dyDescent="0.25">
      <c r="A5700" t="s">
        <v>71</v>
      </c>
      <c r="B5700" t="s">
        <v>1171</v>
      </c>
      <c r="C5700" t="s">
        <v>10122</v>
      </c>
      <c r="D5700" t="s">
        <v>72</v>
      </c>
      <c r="E5700" t="s">
        <v>2904</v>
      </c>
      <c r="F5700" t="s">
        <v>73</v>
      </c>
      <c r="G5700" t="s">
        <v>74</v>
      </c>
      <c r="H5700" t="s">
        <v>75</v>
      </c>
      <c r="I5700" t="s">
        <v>76</v>
      </c>
      <c r="J5700" t="s">
        <v>77</v>
      </c>
      <c r="K5700">
        <v>75</v>
      </c>
      <c r="L5700" t="s">
        <v>77</v>
      </c>
      <c r="M5700" t="s">
        <v>78</v>
      </c>
      <c r="N5700" t="s">
        <v>9988</v>
      </c>
      <c r="O5700" t="s">
        <v>9834</v>
      </c>
      <c r="P5700" t="s">
        <v>9834</v>
      </c>
      <c r="Q5700" t="s">
        <v>2907</v>
      </c>
      <c r="R5700" t="s">
        <v>79</v>
      </c>
      <c r="S5700" t="s">
        <v>24</v>
      </c>
      <c r="T5700" t="s">
        <v>2908</v>
      </c>
      <c r="U5700" t="s">
        <v>43</v>
      </c>
      <c r="V5700" t="s">
        <v>80</v>
      </c>
      <c r="W5700">
        <v>25050</v>
      </c>
      <c r="X5700" t="s">
        <v>81</v>
      </c>
      <c r="Y5700">
        <v>75</v>
      </c>
      <c r="Z5700" t="s">
        <v>9835</v>
      </c>
      <c r="AA5700" t="s">
        <v>9835</v>
      </c>
      <c r="AB5700" t="s">
        <v>90</v>
      </c>
      <c r="AC5700" t="s">
        <v>84</v>
      </c>
      <c r="AD5700">
        <f>_xlfn.XLOOKUP(MIS[[#This Row],[TRADING SYMBOL]],[1]Sheet1!$D:$D,[1]Sheet1!$C:$C)</f>
        <v>160.9</v>
      </c>
      <c r="AE5700">
        <f>MIS[[#This Row],[OrderAverageTradedPrice]]*MIS[[#This Row],[OrderQuantity]]</f>
        <v>12960</v>
      </c>
      <c r="AF5700">
        <f>MIS[[#This Row],[LTP]]*MIS[[#This Row],[OrderQuantity]]</f>
        <v>12067.5</v>
      </c>
      <c r="AG5700">
        <f>IF(MIS[[#This Row],[OrderSide]]="SELL",MIS[[#This Row],[VALUE]]-MIS[[#This Row],[LIVE_VALUE]],MIS[[#This Row],[LIVE_VALUE]]-MIS[[#This Row],[VALUE]])</f>
        <v>-892.5</v>
      </c>
      <c r="AH5700" t="str" cm="1">
        <f t="array" ref="AH5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0" t="str">
        <f>MIS[[#This Row],[TRADING SYMBOL]]</f>
        <v>NIFTY2552225050CE</v>
      </c>
      <c r="AJ5700" t="str">
        <f>IF(RIGHT(MIS[[#This Row],[Main/Hedge]],4)="MAIN","MAIN","HEDGE")</f>
        <v>MAIN</v>
      </c>
      <c r="AK5700" t="str" cm="1">
        <f t="array" ref="AK5700">_xlfn._xlws.FILTER(Table4[Column1],ISNUMBER(SEARCH(Table4[Column1],MIS[[#This Row],[OrderUniqueIdentifier]])),"")</f>
        <v>VWAP</v>
      </c>
    </row>
    <row r="5701" spans="1:37" x14ac:dyDescent="0.25">
      <c r="A5701" t="s">
        <v>71</v>
      </c>
      <c r="B5701" t="s">
        <v>1178</v>
      </c>
      <c r="C5701" t="s">
        <v>10125</v>
      </c>
      <c r="D5701" t="s">
        <v>72</v>
      </c>
      <c r="E5701" t="s">
        <v>2904</v>
      </c>
      <c r="F5701" t="s">
        <v>73</v>
      </c>
      <c r="G5701" t="s">
        <v>74</v>
      </c>
      <c r="H5701" t="s">
        <v>75</v>
      </c>
      <c r="I5701" t="s">
        <v>76</v>
      </c>
      <c r="J5701" t="s">
        <v>77</v>
      </c>
      <c r="K5701">
        <v>750</v>
      </c>
      <c r="L5701" t="s">
        <v>77</v>
      </c>
      <c r="M5701" t="s">
        <v>78</v>
      </c>
      <c r="N5701" t="s">
        <v>10126</v>
      </c>
      <c r="O5701" t="s">
        <v>9834</v>
      </c>
      <c r="P5701" t="s">
        <v>9834</v>
      </c>
      <c r="Q5701" t="s">
        <v>2907</v>
      </c>
      <c r="R5701" t="s">
        <v>79</v>
      </c>
      <c r="S5701" t="s">
        <v>24</v>
      </c>
      <c r="T5701" t="s">
        <v>2908</v>
      </c>
      <c r="U5701" t="s">
        <v>43</v>
      </c>
      <c r="V5701" t="s">
        <v>80</v>
      </c>
      <c r="W5701">
        <v>25050</v>
      </c>
      <c r="X5701" t="s">
        <v>81</v>
      </c>
      <c r="Y5701">
        <v>750</v>
      </c>
      <c r="Z5701" t="s">
        <v>9835</v>
      </c>
      <c r="AA5701" t="s">
        <v>9835</v>
      </c>
      <c r="AB5701" t="s">
        <v>90</v>
      </c>
      <c r="AC5701" t="s">
        <v>84</v>
      </c>
      <c r="AD5701">
        <f>_xlfn.XLOOKUP(MIS[[#This Row],[TRADING SYMBOL]],[1]Sheet1!$D:$D,[1]Sheet1!$C:$C)</f>
        <v>160.9</v>
      </c>
      <c r="AE5701">
        <f>MIS[[#This Row],[OrderAverageTradedPrice]]*MIS[[#This Row],[OrderQuantity]]</f>
        <v>129408.74999999999</v>
      </c>
      <c r="AF5701">
        <f>MIS[[#This Row],[LTP]]*MIS[[#This Row],[OrderQuantity]]</f>
        <v>120675</v>
      </c>
      <c r="AG5701">
        <f>IF(MIS[[#This Row],[OrderSide]]="SELL",MIS[[#This Row],[VALUE]]-MIS[[#This Row],[LIVE_VALUE]],MIS[[#This Row],[LIVE_VALUE]]-MIS[[#This Row],[VALUE]])</f>
        <v>-8733.7499999999854</v>
      </c>
      <c r="AH5701" t="str" cm="1">
        <f t="array" ref="AH5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1" t="str">
        <f>MIS[[#This Row],[TRADING SYMBOL]]</f>
        <v>NIFTY2552225050CE</v>
      </c>
      <c r="AJ5701" t="str">
        <f>IF(RIGHT(MIS[[#This Row],[Main/Hedge]],4)="MAIN","MAIN","HEDGE")</f>
        <v>MAIN</v>
      </c>
      <c r="AK5701" t="str" cm="1">
        <f t="array" ref="AK5701">_xlfn._xlws.FILTER(Table4[Column1],ISNUMBER(SEARCH(Table4[Column1],MIS[[#This Row],[OrderUniqueIdentifier]])),"")</f>
        <v>VWAP</v>
      </c>
    </row>
    <row r="5702" spans="1:37" x14ac:dyDescent="0.25">
      <c r="A5702" t="s">
        <v>71</v>
      </c>
      <c r="B5702" t="s">
        <v>1186</v>
      </c>
      <c r="C5702" t="s">
        <v>10129</v>
      </c>
      <c r="D5702" t="s">
        <v>72</v>
      </c>
      <c r="E5702" t="s">
        <v>2904</v>
      </c>
      <c r="F5702" t="s">
        <v>73</v>
      </c>
      <c r="G5702" t="s">
        <v>74</v>
      </c>
      <c r="H5702" t="s">
        <v>75</v>
      </c>
      <c r="I5702" t="s">
        <v>76</v>
      </c>
      <c r="J5702" t="s">
        <v>77</v>
      </c>
      <c r="K5702">
        <v>150</v>
      </c>
      <c r="L5702" t="s">
        <v>77</v>
      </c>
      <c r="M5702" t="s">
        <v>78</v>
      </c>
      <c r="N5702" t="s">
        <v>6574</v>
      </c>
      <c r="O5702" t="s">
        <v>9834</v>
      </c>
      <c r="P5702" t="s">
        <v>9834</v>
      </c>
      <c r="Q5702" t="s">
        <v>2907</v>
      </c>
      <c r="R5702" t="s">
        <v>79</v>
      </c>
      <c r="S5702" t="s">
        <v>24</v>
      </c>
      <c r="T5702" t="s">
        <v>2908</v>
      </c>
      <c r="U5702" t="s">
        <v>43</v>
      </c>
      <c r="V5702" t="s">
        <v>80</v>
      </c>
      <c r="W5702">
        <v>25050</v>
      </c>
      <c r="X5702" t="s">
        <v>81</v>
      </c>
      <c r="Y5702">
        <v>150</v>
      </c>
      <c r="Z5702" t="s">
        <v>9835</v>
      </c>
      <c r="AA5702" t="s">
        <v>9835</v>
      </c>
      <c r="AB5702" t="s">
        <v>90</v>
      </c>
      <c r="AC5702" t="s">
        <v>84</v>
      </c>
      <c r="AD5702">
        <f>_xlfn.XLOOKUP(MIS[[#This Row],[TRADING SYMBOL]],[1]Sheet1!$D:$D,[1]Sheet1!$C:$C)</f>
        <v>160.9</v>
      </c>
      <c r="AE5702">
        <f>MIS[[#This Row],[OrderAverageTradedPrice]]*MIS[[#This Row],[OrderQuantity]]</f>
        <v>25931.25</v>
      </c>
      <c r="AF5702">
        <f>MIS[[#This Row],[LTP]]*MIS[[#This Row],[OrderQuantity]]</f>
        <v>24135</v>
      </c>
      <c r="AG5702">
        <f>IF(MIS[[#This Row],[OrderSide]]="SELL",MIS[[#This Row],[VALUE]]-MIS[[#This Row],[LIVE_VALUE]],MIS[[#This Row],[LIVE_VALUE]]-MIS[[#This Row],[VALUE]])</f>
        <v>-1796.25</v>
      </c>
      <c r="AH5702" t="str" cm="1">
        <f t="array" ref="AH5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2" t="str">
        <f>MIS[[#This Row],[TRADING SYMBOL]]</f>
        <v>NIFTY2552225050CE</v>
      </c>
      <c r="AJ5702" t="str">
        <f>IF(RIGHT(MIS[[#This Row],[Main/Hedge]],4)="MAIN","MAIN","HEDGE")</f>
        <v>MAIN</v>
      </c>
      <c r="AK5702" t="str" cm="1">
        <f t="array" ref="AK5702">_xlfn._xlws.FILTER(Table4[Column1],ISNUMBER(SEARCH(Table4[Column1],MIS[[#This Row],[OrderUniqueIdentifier]])),"")</f>
        <v>VWAP</v>
      </c>
    </row>
    <row r="5703" spans="1:37" x14ac:dyDescent="0.25">
      <c r="A5703" t="s">
        <v>71</v>
      </c>
      <c r="B5703" t="s">
        <v>1195</v>
      </c>
      <c r="C5703" t="s">
        <v>10132</v>
      </c>
      <c r="D5703" t="s">
        <v>72</v>
      </c>
      <c r="E5703" t="s">
        <v>2904</v>
      </c>
      <c r="F5703" t="s">
        <v>73</v>
      </c>
      <c r="G5703" t="s">
        <v>74</v>
      </c>
      <c r="H5703" t="s">
        <v>75</v>
      </c>
      <c r="I5703" t="s">
        <v>76</v>
      </c>
      <c r="J5703" t="s">
        <v>77</v>
      </c>
      <c r="K5703">
        <v>150</v>
      </c>
      <c r="L5703" t="s">
        <v>77</v>
      </c>
      <c r="M5703" t="s">
        <v>78</v>
      </c>
      <c r="N5703" t="s">
        <v>9866</v>
      </c>
      <c r="O5703" t="s">
        <v>9834</v>
      </c>
      <c r="P5703" t="s">
        <v>9834</v>
      </c>
      <c r="Q5703" t="s">
        <v>2907</v>
      </c>
      <c r="R5703" t="s">
        <v>79</v>
      </c>
      <c r="S5703" t="s">
        <v>24</v>
      </c>
      <c r="T5703" t="s">
        <v>2908</v>
      </c>
      <c r="U5703" t="s">
        <v>43</v>
      </c>
      <c r="V5703" t="s">
        <v>80</v>
      </c>
      <c r="W5703">
        <v>25050</v>
      </c>
      <c r="X5703" t="s">
        <v>81</v>
      </c>
      <c r="Y5703">
        <v>150</v>
      </c>
      <c r="Z5703" t="s">
        <v>9835</v>
      </c>
      <c r="AA5703" t="s">
        <v>9835</v>
      </c>
      <c r="AB5703" t="s">
        <v>90</v>
      </c>
      <c r="AC5703" t="s">
        <v>84</v>
      </c>
      <c r="AD5703">
        <f>_xlfn.XLOOKUP(MIS[[#This Row],[TRADING SYMBOL]],[1]Sheet1!$D:$D,[1]Sheet1!$C:$C)</f>
        <v>160.9</v>
      </c>
      <c r="AE5703">
        <f>MIS[[#This Row],[OrderAverageTradedPrice]]*MIS[[#This Row],[OrderQuantity]]</f>
        <v>25841.25</v>
      </c>
      <c r="AF5703">
        <f>MIS[[#This Row],[LTP]]*MIS[[#This Row],[OrderQuantity]]</f>
        <v>24135</v>
      </c>
      <c r="AG5703">
        <f>IF(MIS[[#This Row],[OrderSide]]="SELL",MIS[[#This Row],[VALUE]]-MIS[[#This Row],[LIVE_VALUE]],MIS[[#This Row],[LIVE_VALUE]]-MIS[[#This Row],[VALUE]])</f>
        <v>-1706.25</v>
      </c>
      <c r="AH5703" t="str" cm="1">
        <f t="array" ref="AH5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3" t="str">
        <f>MIS[[#This Row],[TRADING SYMBOL]]</f>
        <v>NIFTY2552225050CE</v>
      </c>
      <c r="AJ5703" t="str">
        <f>IF(RIGHT(MIS[[#This Row],[Main/Hedge]],4)="MAIN","MAIN","HEDGE")</f>
        <v>MAIN</v>
      </c>
      <c r="AK5703" t="str" cm="1">
        <f t="array" ref="AK5703">_xlfn._xlws.FILTER(Table4[Column1],ISNUMBER(SEARCH(Table4[Column1],MIS[[#This Row],[OrderUniqueIdentifier]])),"")</f>
        <v>VWAP</v>
      </c>
    </row>
    <row r="5704" spans="1:37" x14ac:dyDescent="0.25">
      <c r="A5704" t="s">
        <v>71</v>
      </c>
      <c r="B5704" t="s">
        <v>1202</v>
      </c>
      <c r="C5704" t="s">
        <v>10135</v>
      </c>
      <c r="D5704" t="s">
        <v>72</v>
      </c>
      <c r="E5704" t="s">
        <v>2904</v>
      </c>
      <c r="F5704" t="s">
        <v>73</v>
      </c>
      <c r="G5704" t="s">
        <v>74</v>
      </c>
      <c r="H5704" t="s">
        <v>75</v>
      </c>
      <c r="I5704" t="s">
        <v>76</v>
      </c>
      <c r="J5704" t="s">
        <v>77</v>
      </c>
      <c r="K5704">
        <v>150</v>
      </c>
      <c r="L5704" t="s">
        <v>77</v>
      </c>
      <c r="M5704" t="s">
        <v>78</v>
      </c>
      <c r="N5704" t="s">
        <v>10136</v>
      </c>
      <c r="O5704" t="s">
        <v>9834</v>
      </c>
      <c r="P5704" t="s">
        <v>9834</v>
      </c>
      <c r="Q5704" t="s">
        <v>2907</v>
      </c>
      <c r="R5704" t="s">
        <v>79</v>
      </c>
      <c r="S5704" t="s">
        <v>24</v>
      </c>
      <c r="T5704" t="s">
        <v>2908</v>
      </c>
      <c r="U5704" t="s">
        <v>43</v>
      </c>
      <c r="V5704" t="s">
        <v>80</v>
      </c>
      <c r="W5704">
        <v>25050</v>
      </c>
      <c r="X5704" t="s">
        <v>81</v>
      </c>
      <c r="Y5704">
        <v>150</v>
      </c>
      <c r="Z5704" t="s">
        <v>9835</v>
      </c>
      <c r="AA5704" t="s">
        <v>9835</v>
      </c>
      <c r="AB5704" t="s">
        <v>90</v>
      </c>
      <c r="AC5704" t="s">
        <v>84</v>
      </c>
      <c r="AD5704">
        <f>_xlfn.XLOOKUP(MIS[[#This Row],[TRADING SYMBOL]],[1]Sheet1!$D:$D,[1]Sheet1!$C:$C)</f>
        <v>160.9</v>
      </c>
      <c r="AE5704">
        <f>MIS[[#This Row],[OrderAverageTradedPrice]]*MIS[[#This Row],[OrderQuantity]]</f>
        <v>25942.5</v>
      </c>
      <c r="AF5704">
        <f>MIS[[#This Row],[LTP]]*MIS[[#This Row],[OrderQuantity]]</f>
        <v>24135</v>
      </c>
      <c r="AG5704">
        <f>IF(MIS[[#This Row],[OrderSide]]="SELL",MIS[[#This Row],[VALUE]]-MIS[[#This Row],[LIVE_VALUE]],MIS[[#This Row],[LIVE_VALUE]]-MIS[[#This Row],[VALUE]])</f>
        <v>-1807.5</v>
      </c>
      <c r="AH5704" t="str" cm="1">
        <f t="array" ref="AH5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4" t="str">
        <f>MIS[[#This Row],[TRADING SYMBOL]]</f>
        <v>NIFTY2552225050CE</v>
      </c>
      <c r="AJ5704" t="str">
        <f>IF(RIGHT(MIS[[#This Row],[Main/Hedge]],4)="MAIN","MAIN","HEDGE")</f>
        <v>MAIN</v>
      </c>
      <c r="AK5704" t="str" cm="1">
        <f t="array" ref="AK5704">_xlfn._xlws.FILTER(Table4[Column1],ISNUMBER(SEARCH(Table4[Column1],MIS[[#This Row],[OrderUniqueIdentifier]])),"")</f>
        <v>VWAP</v>
      </c>
    </row>
    <row r="5705" spans="1:37" x14ac:dyDescent="0.25">
      <c r="A5705" t="s">
        <v>71</v>
      </c>
      <c r="B5705" t="s">
        <v>1210</v>
      </c>
      <c r="C5705" t="s">
        <v>10139</v>
      </c>
      <c r="D5705" t="s">
        <v>72</v>
      </c>
      <c r="E5705" t="s">
        <v>2904</v>
      </c>
      <c r="F5705" t="s">
        <v>73</v>
      </c>
      <c r="G5705" t="s">
        <v>74</v>
      </c>
      <c r="H5705" t="s">
        <v>75</v>
      </c>
      <c r="I5705" t="s">
        <v>76</v>
      </c>
      <c r="J5705" t="s">
        <v>77</v>
      </c>
      <c r="K5705">
        <v>150</v>
      </c>
      <c r="L5705" t="s">
        <v>77</v>
      </c>
      <c r="M5705" t="s">
        <v>78</v>
      </c>
      <c r="N5705" t="s">
        <v>10082</v>
      </c>
      <c r="O5705" t="s">
        <v>9834</v>
      </c>
      <c r="P5705" t="s">
        <v>9834</v>
      </c>
      <c r="Q5705" t="s">
        <v>2907</v>
      </c>
      <c r="R5705" t="s">
        <v>79</v>
      </c>
      <c r="S5705" t="s">
        <v>24</v>
      </c>
      <c r="T5705" t="s">
        <v>2908</v>
      </c>
      <c r="U5705" t="s">
        <v>43</v>
      </c>
      <c r="V5705" t="s">
        <v>80</v>
      </c>
      <c r="W5705">
        <v>25050</v>
      </c>
      <c r="X5705" t="s">
        <v>81</v>
      </c>
      <c r="Y5705">
        <v>150</v>
      </c>
      <c r="Z5705" t="s">
        <v>9835</v>
      </c>
      <c r="AA5705" t="s">
        <v>9835</v>
      </c>
      <c r="AB5705" t="s">
        <v>90</v>
      </c>
      <c r="AC5705" t="s">
        <v>84</v>
      </c>
      <c r="AD5705">
        <f>_xlfn.XLOOKUP(MIS[[#This Row],[TRADING SYMBOL]],[1]Sheet1!$D:$D,[1]Sheet1!$C:$C)</f>
        <v>160.9</v>
      </c>
      <c r="AE5705">
        <f>MIS[[#This Row],[OrderAverageTradedPrice]]*MIS[[#This Row],[OrderQuantity]]</f>
        <v>25927.5</v>
      </c>
      <c r="AF5705">
        <f>MIS[[#This Row],[LTP]]*MIS[[#This Row],[OrderQuantity]]</f>
        <v>24135</v>
      </c>
      <c r="AG5705">
        <f>IF(MIS[[#This Row],[OrderSide]]="SELL",MIS[[#This Row],[VALUE]]-MIS[[#This Row],[LIVE_VALUE]],MIS[[#This Row],[LIVE_VALUE]]-MIS[[#This Row],[VALUE]])</f>
        <v>-1792.5</v>
      </c>
      <c r="AH5705" t="str" cm="1">
        <f t="array" ref="AH5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5" t="str">
        <f>MIS[[#This Row],[TRADING SYMBOL]]</f>
        <v>NIFTY2552225050CE</v>
      </c>
      <c r="AJ5705" t="str">
        <f>IF(RIGHT(MIS[[#This Row],[Main/Hedge]],4)="MAIN","MAIN","HEDGE")</f>
        <v>MAIN</v>
      </c>
      <c r="AK5705" t="str" cm="1">
        <f t="array" ref="AK5705">_xlfn._xlws.FILTER(Table4[Column1],ISNUMBER(SEARCH(Table4[Column1],MIS[[#This Row],[OrderUniqueIdentifier]])),"")</f>
        <v>VWAP</v>
      </c>
    </row>
    <row r="5706" spans="1:37" x14ac:dyDescent="0.25">
      <c r="A5706" t="s">
        <v>71</v>
      </c>
      <c r="B5706" t="s">
        <v>1217</v>
      </c>
      <c r="C5706" t="s">
        <v>10142</v>
      </c>
      <c r="D5706" t="s">
        <v>72</v>
      </c>
      <c r="E5706" t="s">
        <v>2904</v>
      </c>
      <c r="F5706" t="s">
        <v>73</v>
      </c>
      <c r="G5706" t="s">
        <v>74</v>
      </c>
      <c r="H5706" t="s">
        <v>75</v>
      </c>
      <c r="I5706" t="s">
        <v>76</v>
      </c>
      <c r="J5706" t="s">
        <v>77</v>
      </c>
      <c r="K5706">
        <v>150</v>
      </c>
      <c r="L5706" t="s">
        <v>77</v>
      </c>
      <c r="M5706" t="s">
        <v>78</v>
      </c>
      <c r="N5706" t="s">
        <v>9988</v>
      </c>
      <c r="O5706" t="s">
        <v>9834</v>
      </c>
      <c r="P5706" t="s">
        <v>9834</v>
      </c>
      <c r="Q5706" t="s">
        <v>2907</v>
      </c>
      <c r="R5706" t="s">
        <v>79</v>
      </c>
      <c r="S5706" t="s">
        <v>24</v>
      </c>
      <c r="T5706" t="s">
        <v>2908</v>
      </c>
      <c r="U5706" t="s">
        <v>43</v>
      </c>
      <c r="V5706" t="s">
        <v>80</v>
      </c>
      <c r="W5706">
        <v>25050</v>
      </c>
      <c r="X5706" t="s">
        <v>81</v>
      </c>
      <c r="Y5706">
        <v>150</v>
      </c>
      <c r="Z5706" t="s">
        <v>9835</v>
      </c>
      <c r="AA5706" t="s">
        <v>9835</v>
      </c>
      <c r="AB5706" t="s">
        <v>90</v>
      </c>
      <c r="AC5706" t="s">
        <v>84</v>
      </c>
      <c r="AD5706">
        <f>_xlfn.XLOOKUP(MIS[[#This Row],[TRADING SYMBOL]],[1]Sheet1!$D:$D,[1]Sheet1!$C:$C)</f>
        <v>160.9</v>
      </c>
      <c r="AE5706">
        <f>MIS[[#This Row],[OrderAverageTradedPrice]]*MIS[[#This Row],[OrderQuantity]]</f>
        <v>25920</v>
      </c>
      <c r="AF5706">
        <f>MIS[[#This Row],[LTP]]*MIS[[#This Row],[OrderQuantity]]</f>
        <v>24135</v>
      </c>
      <c r="AG5706">
        <f>IF(MIS[[#This Row],[OrderSide]]="SELL",MIS[[#This Row],[VALUE]]-MIS[[#This Row],[LIVE_VALUE]],MIS[[#This Row],[LIVE_VALUE]]-MIS[[#This Row],[VALUE]])</f>
        <v>-1785</v>
      </c>
      <c r="AH5706" t="str" cm="1">
        <f t="array" ref="AH5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6" t="str">
        <f>MIS[[#This Row],[TRADING SYMBOL]]</f>
        <v>NIFTY2552225050CE</v>
      </c>
      <c r="AJ5706" t="str">
        <f>IF(RIGHT(MIS[[#This Row],[Main/Hedge]],4)="MAIN","MAIN","HEDGE")</f>
        <v>MAIN</v>
      </c>
      <c r="AK5706" t="str" cm="1">
        <f t="array" ref="AK5706">_xlfn._xlws.FILTER(Table4[Column1],ISNUMBER(SEARCH(Table4[Column1],MIS[[#This Row],[OrderUniqueIdentifier]])),"")</f>
        <v>VWAP</v>
      </c>
    </row>
    <row r="5707" spans="1:37" x14ac:dyDescent="0.25">
      <c r="A5707" t="s">
        <v>71</v>
      </c>
      <c r="B5707" t="s">
        <v>1224</v>
      </c>
      <c r="C5707" t="s">
        <v>10145</v>
      </c>
      <c r="D5707" t="s">
        <v>72</v>
      </c>
      <c r="E5707" t="s">
        <v>2904</v>
      </c>
      <c r="F5707" t="s">
        <v>73</v>
      </c>
      <c r="G5707" t="s">
        <v>74</v>
      </c>
      <c r="H5707" t="s">
        <v>75</v>
      </c>
      <c r="I5707" t="s">
        <v>76</v>
      </c>
      <c r="J5707" t="s">
        <v>77</v>
      </c>
      <c r="K5707">
        <v>75</v>
      </c>
      <c r="L5707" t="s">
        <v>77</v>
      </c>
      <c r="M5707" t="s">
        <v>78</v>
      </c>
      <c r="N5707" t="s">
        <v>10097</v>
      </c>
      <c r="O5707" t="s">
        <v>9834</v>
      </c>
      <c r="P5707" t="s">
        <v>9834</v>
      </c>
      <c r="Q5707" t="s">
        <v>2907</v>
      </c>
      <c r="R5707" t="s">
        <v>79</v>
      </c>
      <c r="S5707" t="s">
        <v>24</v>
      </c>
      <c r="T5707" t="s">
        <v>2908</v>
      </c>
      <c r="U5707" t="s">
        <v>43</v>
      </c>
      <c r="V5707" t="s">
        <v>80</v>
      </c>
      <c r="W5707">
        <v>25050</v>
      </c>
      <c r="X5707" t="s">
        <v>81</v>
      </c>
      <c r="Y5707">
        <v>75</v>
      </c>
      <c r="Z5707" t="s">
        <v>9835</v>
      </c>
      <c r="AA5707" t="s">
        <v>9835</v>
      </c>
      <c r="AB5707" t="s">
        <v>90</v>
      </c>
      <c r="AC5707" t="s">
        <v>84</v>
      </c>
      <c r="AD5707">
        <f>_xlfn.XLOOKUP(MIS[[#This Row],[TRADING SYMBOL]],[1]Sheet1!$D:$D,[1]Sheet1!$C:$C)</f>
        <v>160.9</v>
      </c>
      <c r="AE5707">
        <f>MIS[[#This Row],[OrderAverageTradedPrice]]*MIS[[#This Row],[OrderQuantity]]</f>
        <v>12967.5</v>
      </c>
      <c r="AF5707">
        <f>MIS[[#This Row],[LTP]]*MIS[[#This Row],[OrderQuantity]]</f>
        <v>12067.5</v>
      </c>
      <c r="AG5707">
        <f>IF(MIS[[#This Row],[OrderSide]]="SELL",MIS[[#This Row],[VALUE]]-MIS[[#This Row],[LIVE_VALUE]],MIS[[#This Row],[LIVE_VALUE]]-MIS[[#This Row],[VALUE]])</f>
        <v>-900</v>
      </c>
      <c r="AH5707" t="str" cm="1">
        <f t="array" ref="AH5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7" t="str">
        <f>MIS[[#This Row],[TRADING SYMBOL]]</f>
        <v>NIFTY2552225050CE</v>
      </c>
      <c r="AJ5707" t="str">
        <f>IF(RIGHT(MIS[[#This Row],[Main/Hedge]],4)="MAIN","MAIN","HEDGE")</f>
        <v>MAIN</v>
      </c>
      <c r="AK5707" t="str" cm="1">
        <f t="array" ref="AK5707">_xlfn._xlws.FILTER(Table4[Column1],ISNUMBER(SEARCH(Table4[Column1],MIS[[#This Row],[OrderUniqueIdentifier]])),"")</f>
        <v>VWAP</v>
      </c>
    </row>
    <row r="5708" spans="1:37" x14ac:dyDescent="0.25">
      <c r="A5708" t="s">
        <v>71</v>
      </c>
      <c r="B5708" t="s">
        <v>1227</v>
      </c>
      <c r="C5708" t="s">
        <v>10148</v>
      </c>
      <c r="D5708" t="s">
        <v>72</v>
      </c>
      <c r="E5708" t="s">
        <v>2904</v>
      </c>
      <c r="F5708" t="s">
        <v>73</v>
      </c>
      <c r="G5708" t="s">
        <v>74</v>
      </c>
      <c r="H5708" t="s">
        <v>75</v>
      </c>
      <c r="I5708" t="s">
        <v>76</v>
      </c>
      <c r="J5708" t="s">
        <v>77</v>
      </c>
      <c r="K5708">
        <v>150</v>
      </c>
      <c r="L5708" t="s">
        <v>77</v>
      </c>
      <c r="M5708" t="s">
        <v>78</v>
      </c>
      <c r="N5708" t="s">
        <v>4427</v>
      </c>
      <c r="O5708" t="s">
        <v>9834</v>
      </c>
      <c r="P5708" t="s">
        <v>9834</v>
      </c>
      <c r="Q5708" t="s">
        <v>2907</v>
      </c>
      <c r="R5708" t="s">
        <v>79</v>
      </c>
      <c r="S5708" t="s">
        <v>24</v>
      </c>
      <c r="T5708" t="s">
        <v>2908</v>
      </c>
      <c r="U5708" t="s">
        <v>43</v>
      </c>
      <c r="V5708" t="s">
        <v>80</v>
      </c>
      <c r="W5708">
        <v>25050</v>
      </c>
      <c r="X5708" t="s">
        <v>81</v>
      </c>
      <c r="Y5708">
        <v>150</v>
      </c>
      <c r="Z5708" t="s">
        <v>9835</v>
      </c>
      <c r="AA5708" t="s">
        <v>9835</v>
      </c>
      <c r="AB5708" t="s">
        <v>90</v>
      </c>
      <c r="AC5708" t="s">
        <v>84</v>
      </c>
      <c r="AD5708">
        <f>_xlfn.XLOOKUP(MIS[[#This Row],[TRADING SYMBOL]],[1]Sheet1!$D:$D,[1]Sheet1!$C:$C)</f>
        <v>160.9</v>
      </c>
      <c r="AE5708">
        <f>MIS[[#This Row],[OrderAverageTradedPrice]]*MIS[[#This Row],[OrderQuantity]]</f>
        <v>25867.5</v>
      </c>
      <c r="AF5708">
        <f>MIS[[#This Row],[LTP]]*MIS[[#This Row],[OrderQuantity]]</f>
        <v>24135</v>
      </c>
      <c r="AG5708">
        <f>IF(MIS[[#This Row],[OrderSide]]="SELL",MIS[[#This Row],[VALUE]]-MIS[[#This Row],[LIVE_VALUE]],MIS[[#This Row],[LIVE_VALUE]]-MIS[[#This Row],[VALUE]])</f>
        <v>-1732.5</v>
      </c>
      <c r="AH5708" t="str" cm="1">
        <f t="array" ref="AH5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8" t="str">
        <f>MIS[[#This Row],[TRADING SYMBOL]]</f>
        <v>NIFTY2552225050CE</v>
      </c>
      <c r="AJ5708" t="str">
        <f>IF(RIGHT(MIS[[#This Row],[Main/Hedge]],4)="MAIN","MAIN","HEDGE")</f>
        <v>MAIN</v>
      </c>
      <c r="AK5708" t="str" cm="1">
        <f t="array" ref="AK5708">_xlfn._xlws.FILTER(Table4[Column1],ISNUMBER(SEARCH(Table4[Column1],MIS[[#This Row],[OrderUniqueIdentifier]])),"")</f>
        <v>VWAP</v>
      </c>
    </row>
    <row r="5709" spans="1:37" x14ac:dyDescent="0.25">
      <c r="A5709" t="s">
        <v>71</v>
      </c>
      <c r="B5709" t="s">
        <v>1235</v>
      </c>
      <c r="C5709" t="s">
        <v>10151</v>
      </c>
      <c r="D5709" t="s">
        <v>72</v>
      </c>
      <c r="E5709" t="s">
        <v>2904</v>
      </c>
      <c r="F5709" t="s">
        <v>73</v>
      </c>
      <c r="G5709" t="s">
        <v>74</v>
      </c>
      <c r="H5709" t="s">
        <v>75</v>
      </c>
      <c r="I5709" t="s">
        <v>76</v>
      </c>
      <c r="J5709" t="s">
        <v>77</v>
      </c>
      <c r="K5709">
        <v>450</v>
      </c>
      <c r="L5709" t="s">
        <v>77</v>
      </c>
      <c r="M5709" t="s">
        <v>78</v>
      </c>
      <c r="N5709" t="s">
        <v>10152</v>
      </c>
      <c r="O5709" t="s">
        <v>9834</v>
      </c>
      <c r="P5709" t="s">
        <v>9834</v>
      </c>
      <c r="Q5709" t="s">
        <v>2907</v>
      </c>
      <c r="R5709" t="s">
        <v>79</v>
      </c>
      <c r="S5709" t="s">
        <v>24</v>
      </c>
      <c r="T5709" t="s">
        <v>2908</v>
      </c>
      <c r="U5709" t="s">
        <v>43</v>
      </c>
      <c r="V5709" t="s">
        <v>80</v>
      </c>
      <c r="W5709">
        <v>25050</v>
      </c>
      <c r="X5709" t="s">
        <v>81</v>
      </c>
      <c r="Y5709">
        <v>450</v>
      </c>
      <c r="Z5709" t="s">
        <v>9835</v>
      </c>
      <c r="AA5709" t="s">
        <v>9835</v>
      </c>
      <c r="AB5709" t="s">
        <v>90</v>
      </c>
      <c r="AC5709" t="s">
        <v>84</v>
      </c>
      <c r="AD5709">
        <f>_xlfn.XLOOKUP(MIS[[#This Row],[TRADING SYMBOL]],[1]Sheet1!$D:$D,[1]Sheet1!$C:$C)</f>
        <v>160.9</v>
      </c>
      <c r="AE5709">
        <f>MIS[[#This Row],[OrderAverageTradedPrice]]*MIS[[#This Row],[OrderQuantity]]</f>
        <v>77621.249999999694</v>
      </c>
      <c r="AF5709">
        <f>MIS[[#This Row],[LTP]]*MIS[[#This Row],[OrderQuantity]]</f>
        <v>72405</v>
      </c>
      <c r="AG5709">
        <f>IF(MIS[[#This Row],[OrderSide]]="SELL",MIS[[#This Row],[VALUE]]-MIS[[#This Row],[LIVE_VALUE]],MIS[[#This Row],[LIVE_VALUE]]-MIS[[#This Row],[VALUE]])</f>
        <v>-5216.2499999996944</v>
      </c>
      <c r="AH5709" t="str" cm="1">
        <f t="array" ref="AH5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9" t="str">
        <f>MIS[[#This Row],[TRADING SYMBOL]]</f>
        <v>NIFTY2552225050CE</v>
      </c>
      <c r="AJ5709" t="str">
        <f>IF(RIGHT(MIS[[#This Row],[Main/Hedge]],4)="MAIN","MAIN","HEDGE")</f>
        <v>MAIN</v>
      </c>
      <c r="AK5709" t="str" cm="1">
        <f t="array" ref="AK5709">_xlfn._xlws.FILTER(Table4[Column1],ISNUMBER(SEARCH(Table4[Column1],MIS[[#This Row],[OrderUniqueIdentifier]])),"")</f>
        <v>VWAP</v>
      </c>
    </row>
    <row r="5710" spans="1:37" x14ac:dyDescent="0.25">
      <c r="A5710" t="s">
        <v>71</v>
      </c>
      <c r="B5710" t="s">
        <v>1244</v>
      </c>
      <c r="C5710" t="s">
        <v>10155</v>
      </c>
      <c r="D5710" t="s">
        <v>72</v>
      </c>
      <c r="E5710" t="s">
        <v>2904</v>
      </c>
      <c r="F5710" t="s">
        <v>73</v>
      </c>
      <c r="G5710" t="s">
        <v>74</v>
      </c>
      <c r="H5710" t="s">
        <v>75</v>
      </c>
      <c r="I5710" t="s">
        <v>76</v>
      </c>
      <c r="J5710" t="s">
        <v>77</v>
      </c>
      <c r="K5710">
        <v>75</v>
      </c>
      <c r="L5710" t="s">
        <v>77</v>
      </c>
      <c r="M5710" t="s">
        <v>78</v>
      </c>
      <c r="N5710" t="s">
        <v>10097</v>
      </c>
      <c r="O5710" t="s">
        <v>9834</v>
      </c>
      <c r="P5710" t="s">
        <v>9834</v>
      </c>
      <c r="Q5710" t="s">
        <v>2907</v>
      </c>
      <c r="R5710" t="s">
        <v>79</v>
      </c>
      <c r="S5710" t="s">
        <v>24</v>
      </c>
      <c r="T5710" t="s">
        <v>2908</v>
      </c>
      <c r="U5710" t="s">
        <v>43</v>
      </c>
      <c r="V5710" t="s">
        <v>80</v>
      </c>
      <c r="W5710">
        <v>25050</v>
      </c>
      <c r="X5710" t="s">
        <v>81</v>
      </c>
      <c r="Y5710">
        <v>75</v>
      </c>
      <c r="Z5710" t="s">
        <v>9835</v>
      </c>
      <c r="AA5710" t="s">
        <v>9835</v>
      </c>
      <c r="AB5710" t="s">
        <v>90</v>
      </c>
      <c r="AC5710" t="s">
        <v>84</v>
      </c>
      <c r="AD5710">
        <f>_xlfn.XLOOKUP(MIS[[#This Row],[TRADING SYMBOL]],[1]Sheet1!$D:$D,[1]Sheet1!$C:$C)</f>
        <v>160.9</v>
      </c>
      <c r="AE5710">
        <f>MIS[[#This Row],[OrderAverageTradedPrice]]*MIS[[#This Row],[OrderQuantity]]</f>
        <v>12967.5</v>
      </c>
      <c r="AF5710">
        <f>MIS[[#This Row],[LTP]]*MIS[[#This Row],[OrderQuantity]]</f>
        <v>12067.5</v>
      </c>
      <c r="AG5710">
        <f>IF(MIS[[#This Row],[OrderSide]]="SELL",MIS[[#This Row],[VALUE]]-MIS[[#This Row],[LIVE_VALUE]],MIS[[#This Row],[LIVE_VALUE]]-MIS[[#This Row],[VALUE]])</f>
        <v>-900</v>
      </c>
      <c r="AH5710" t="str" cm="1">
        <f t="array" ref="AH5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0" t="str">
        <f>MIS[[#This Row],[TRADING SYMBOL]]</f>
        <v>NIFTY2552225050CE</v>
      </c>
      <c r="AJ5710" t="str">
        <f>IF(RIGHT(MIS[[#This Row],[Main/Hedge]],4)="MAIN","MAIN","HEDGE")</f>
        <v>MAIN</v>
      </c>
      <c r="AK5710" t="str" cm="1">
        <f t="array" ref="AK5710">_xlfn._xlws.FILTER(Table4[Column1],ISNUMBER(SEARCH(Table4[Column1],MIS[[#This Row],[OrderUniqueIdentifier]])),"")</f>
        <v>VWAP</v>
      </c>
    </row>
    <row r="5711" spans="1:37" x14ac:dyDescent="0.25">
      <c r="A5711" t="s">
        <v>71</v>
      </c>
      <c r="B5711" t="s">
        <v>1251</v>
      </c>
      <c r="C5711" t="s">
        <v>10158</v>
      </c>
      <c r="D5711" t="s">
        <v>72</v>
      </c>
      <c r="E5711" t="s">
        <v>2904</v>
      </c>
      <c r="F5711" t="s">
        <v>73</v>
      </c>
      <c r="G5711" t="s">
        <v>74</v>
      </c>
      <c r="H5711" t="s">
        <v>75</v>
      </c>
      <c r="I5711" t="s">
        <v>76</v>
      </c>
      <c r="J5711" t="s">
        <v>77</v>
      </c>
      <c r="K5711">
        <v>150</v>
      </c>
      <c r="L5711" t="s">
        <v>77</v>
      </c>
      <c r="M5711" t="s">
        <v>78</v>
      </c>
      <c r="N5711" t="s">
        <v>9084</v>
      </c>
      <c r="O5711" t="s">
        <v>9834</v>
      </c>
      <c r="P5711" t="s">
        <v>9834</v>
      </c>
      <c r="Q5711" t="s">
        <v>2907</v>
      </c>
      <c r="R5711" t="s">
        <v>79</v>
      </c>
      <c r="S5711" t="s">
        <v>24</v>
      </c>
      <c r="T5711" t="s">
        <v>2908</v>
      </c>
      <c r="U5711" t="s">
        <v>43</v>
      </c>
      <c r="V5711" t="s">
        <v>80</v>
      </c>
      <c r="W5711">
        <v>25050</v>
      </c>
      <c r="X5711" t="s">
        <v>81</v>
      </c>
      <c r="Y5711">
        <v>150</v>
      </c>
      <c r="Z5711" t="s">
        <v>9835</v>
      </c>
      <c r="AA5711" t="s">
        <v>9835</v>
      </c>
      <c r="AB5711" t="s">
        <v>90</v>
      </c>
      <c r="AC5711" t="s">
        <v>84</v>
      </c>
      <c r="AD5711">
        <f>_xlfn.XLOOKUP(MIS[[#This Row],[TRADING SYMBOL]],[1]Sheet1!$D:$D,[1]Sheet1!$C:$C)</f>
        <v>160.9</v>
      </c>
      <c r="AE5711">
        <f>MIS[[#This Row],[OrderAverageTradedPrice]]*MIS[[#This Row],[OrderQuantity]]</f>
        <v>25882.5</v>
      </c>
      <c r="AF5711">
        <f>MIS[[#This Row],[LTP]]*MIS[[#This Row],[OrderQuantity]]</f>
        <v>24135</v>
      </c>
      <c r="AG5711">
        <f>IF(MIS[[#This Row],[OrderSide]]="SELL",MIS[[#This Row],[VALUE]]-MIS[[#This Row],[LIVE_VALUE]],MIS[[#This Row],[LIVE_VALUE]]-MIS[[#This Row],[VALUE]])</f>
        <v>-1747.5</v>
      </c>
      <c r="AH5711" t="str" cm="1">
        <f t="array" ref="AH5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1" t="str">
        <f>MIS[[#This Row],[TRADING SYMBOL]]</f>
        <v>NIFTY2552225050CE</v>
      </c>
      <c r="AJ5711" t="str">
        <f>IF(RIGHT(MIS[[#This Row],[Main/Hedge]],4)="MAIN","MAIN","HEDGE")</f>
        <v>MAIN</v>
      </c>
      <c r="AK5711" t="str" cm="1">
        <f t="array" ref="AK5711">_xlfn._xlws.FILTER(Table4[Column1],ISNUMBER(SEARCH(Table4[Column1],MIS[[#This Row],[OrderUniqueIdentifier]])),"")</f>
        <v>VWAP</v>
      </c>
    </row>
    <row r="5712" spans="1:37" x14ac:dyDescent="0.25">
      <c r="A5712" t="s">
        <v>71</v>
      </c>
      <c r="B5712" t="s">
        <v>1258</v>
      </c>
      <c r="C5712" t="s">
        <v>10161</v>
      </c>
      <c r="D5712" t="s">
        <v>72</v>
      </c>
      <c r="E5712" t="s">
        <v>2904</v>
      </c>
      <c r="F5712" t="s">
        <v>73</v>
      </c>
      <c r="G5712" t="s">
        <v>74</v>
      </c>
      <c r="H5712" t="s">
        <v>75</v>
      </c>
      <c r="I5712" t="s">
        <v>76</v>
      </c>
      <c r="J5712" t="s">
        <v>77</v>
      </c>
      <c r="K5712">
        <v>150</v>
      </c>
      <c r="L5712" t="s">
        <v>77</v>
      </c>
      <c r="M5712" t="s">
        <v>78</v>
      </c>
      <c r="N5712" t="s">
        <v>3995</v>
      </c>
      <c r="O5712" t="s">
        <v>9834</v>
      </c>
      <c r="P5712" t="s">
        <v>9834</v>
      </c>
      <c r="Q5712" t="s">
        <v>2907</v>
      </c>
      <c r="R5712" t="s">
        <v>79</v>
      </c>
      <c r="S5712" t="s">
        <v>24</v>
      </c>
      <c r="T5712" t="s">
        <v>2908</v>
      </c>
      <c r="U5712" t="s">
        <v>43</v>
      </c>
      <c r="V5712" t="s">
        <v>80</v>
      </c>
      <c r="W5712">
        <v>25050</v>
      </c>
      <c r="X5712" t="s">
        <v>81</v>
      </c>
      <c r="Y5712">
        <v>150</v>
      </c>
      <c r="Z5712" t="s">
        <v>9835</v>
      </c>
      <c r="AA5712" t="s">
        <v>9835</v>
      </c>
      <c r="AB5712" t="s">
        <v>90</v>
      </c>
      <c r="AC5712" t="s">
        <v>84</v>
      </c>
      <c r="AD5712">
        <f>_xlfn.XLOOKUP(MIS[[#This Row],[TRADING SYMBOL]],[1]Sheet1!$D:$D,[1]Sheet1!$C:$C)</f>
        <v>160.9</v>
      </c>
      <c r="AE5712">
        <f>MIS[[#This Row],[OrderAverageTradedPrice]]*MIS[[#This Row],[OrderQuantity]]</f>
        <v>25845</v>
      </c>
      <c r="AF5712">
        <f>MIS[[#This Row],[LTP]]*MIS[[#This Row],[OrderQuantity]]</f>
        <v>24135</v>
      </c>
      <c r="AG5712">
        <f>IF(MIS[[#This Row],[OrderSide]]="SELL",MIS[[#This Row],[VALUE]]-MIS[[#This Row],[LIVE_VALUE]],MIS[[#This Row],[LIVE_VALUE]]-MIS[[#This Row],[VALUE]])</f>
        <v>-1710</v>
      </c>
      <c r="AH5712" t="str" cm="1">
        <f t="array" ref="AH5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2" t="str">
        <f>MIS[[#This Row],[TRADING SYMBOL]]</f>
        <v>NIFTY2552225050CE</v>
      </c>
      <c r="AJ5712" t="str">
        <f>IF(RIGHT(MIS[[#This Row],[Main/Hedge]],4)="MAIN","MAIN","HEDGE")</f>
        <v>MAIN</v>
      </c>
      <c r="AK5712" t="str" cm="1">
        <f t="array" ref="AK5712">_xlfn._xlws.FILTER(Table4[Column1],ISNUMBER(SEARCH(Table4[Column1],MIS[[#This Row],[OrderUniqueIdentifier]])),"")</f>
        <v>VWAP</v>
      </c>
    </row>
    <row r="5713" spans="1:37" x14ac:dyDescent="0.25">
      <c r="A5713" t="s">
        <v>71</v>
      </c>
      <c r="B5713" t="s">
        <v>1265</v>
      </c>
      <c r="C5713" t="s">
        <v>10164</v>
      </c>
      <c r="D5713" t="s">
        <v>72</v>
      </c>
      <c r="E5713" t="s">
        <v>2904</v>
      </c>
      <c r="F5713" t="s">
        <v>73</v>
      </c>
      <c r="G5713" t="s">
        <v>74</v>
      </c>
      <c r="H5713" t="s">
        <v>75</v>
      </c>
      <c r="I5713" t="s">
        <v>76</v>
      </c>
      <c r="J5713" t="s">
        <v>77</v>
      </c>
      <c r="K5713">
        <v>225</v>
      </c>
      <c r="L5713" t="s">
        <v>77</v>
      </c>
      <c r="M5713" t="s">
        <v>78</v>
      </c>
      <c r="N5713" t="s">
        <v>10136</v>
      </c>
      <c r="O5713" t="s">
        <v>9834</v>
      </c>
      <c r="P5713" t="s">
        <v>9834</v>
      </c>
      <c r="Q5713" t="s">
        <v>2907</v>
      </c>
      <c r="R5713" t="s">
        <v>79</v>
      </c>
      <c r="S5713" t="s">
        <v>24</v>
      </c>
      <c r="T5713" t="s">
        <v>2908</v>
      </c>
      <c r="U5713" t="s">
        <v>43</v>
      </c>
      <c r="V5713" t="s">
        <v>80</v>
      </c>
      <c r="W5713">
        <v>25050</v>
      </c>
      <c r="X5713" t="s">
        <v>81</v>
      </c>
      <c r="Y5713">
        <v>225</v>
      </c>
      <c r="Z5713" t="s">
        <v>9835</v>
      </c>
      <c r="AA5713" t="s">
        <v>9835</v>
      </c>
      <c r="AB5713" t="s">
        <v>90</v>
      </c>
      <c r="AC5713" t="s">
        <v>84</v>
      </c>
      <c r="AD5713">
        <f>_xlfn.XLOOKUP(MIS[[#This Row],[TRADING SYMBOL]],[1]Sheet1!$D:$D,[1]Sheet1!$C:$C)</f>
        <v>160.9</v>
      </c>
      <c r="AE5713">
        <f>MIS[[#This Row],[OrderAverageTradedPrice]]*MIS[[#This Row],[OrderQuantity]]</f>
        <v>38913.75</v>
      </c>
      <c r="AF5713">
        <f>MIS[[#This Row],[LTP]]*MIS[[#This Row],[OrderQuantity]]</f>
        <v>36202.5</v>
      </c>
      <c r="AG5713">
        <f>IF(MIS[[#This Row],[OrderSide]]="SELL",MIS[[#This Row],[VALUE]]-MIS[[#This Row],[LIVE_VALUE]],MIS[[#This Row],[LIVE_VALUE]]-MIS[[#This Row],[VALUE]])</f>
        <v>-2711.25</v>
      </c>
      <c r="AH5713" t="str" cm="1">
        <f t="array" ref="AH5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3" t="str">
        <f>MIS[[#This Row],[TRADING SYMBOL]]</f>
        <v>NIFTY2552225050CE</v>
      </c>
      <c r="AJ5713" t="str">
        <f>IF(RIGHT(MIS[[#This Row],[Main/Hedge]],4)="MAIN","MAIN","HEDGE")</f>
        <v>MAIN</v>
      </c>
      <c r="AK5713" t="str" cm="1">
        <f t="array" ref="AK5713">_xlfn._xlws.FILTER(Table4[Column1],ISNUMBER(SEARCH(Table4[Column1],MIS[[#This Row],[OrderUniqueIdentifier]])),"")</f>
        <v>VWAP</v>
      </c>
    </row>
    <row r="5714" spans="1:37" x14ac:dyDescent="0.25">
      <c r="A5714" t="s">
        <v>71</v>
      </c>
      <c r="B5714" t="s">
        <v>1272</v>
      </c>
      <c r="C5714" t="s">
        <v>10167</v>
      </c>
      <c r="D5714" t="s">
        <v>72</v>
      </c>
      <c r="E5714" t="s">
        <v>2904</v>
      </c>
      <c r="F5714" t="s">
        <v>73</v>
      </c>
      <c r="G5714" t="s">
        <v>74</v>
      </c>
      <c r="H5714" t="s">
        <v>75</v>
      </c>
      <c r="I5714" t="s">
        <v>76</v>
      </c>
      <c r="J5714" t="s">
        <v>77</v>
      </c>
      <c r="K5714">
        <v>225</v>
      </c>
      <c r="L5714" t="s">
        <v>77</v>
      </c>
      <c r="M5714" t="s">
        <v>78</v>
      </c>
      <c r="N5714" t="s">
        <v>4947</v>
      </c>
      <c r="O5714" t="s">
        <v>9834</v>
      </c>
      <c r="P5714" t="s">
        <v>9834</v>
      </c>
      <c r="Q5714" t="s">
        <v>2907</v>
      </c>
      <c r="R5714" t="s">
        <v>79</v>
      </c>
      <c r="S5714" t="s">
        <v>24</v>
      </c>
      <c r="T5714" t="s">
        <v>2908</v>
      </c>
      <c r="U5714" t="s">
        <v>43</v>
      </c>
      <c r="V5714" t="s">
        <v>80</v>
      </c>
      <c r="W5714">
        <v>25050</v>
      </c>
      <c r="X5714" t="s">
        <v>81</v>
      </c>
      <c r="Y5714">
        <v>225</v>
      </c>
      <c r="Z5714" t="s">
        <v>9835</v>
      </c>
      <c r="AA5714" t="s">
        <v>9835</v>
      </c>
      <c r="AB5714" t="s">
        <v>90</v>
      </c>
      <c r="AC5714" t="s">
        <v>84</v>
      </c>
      <c r="AD5714">
        <f>_xlfn.XLOOKUP(MIS[[#This Row],[TRADING SYMBOL]],[1]Sheet1!$D:$D,[1]Sheet1!$C:$C)</f>
        <v>160.9</v>
      </c>
      <c r="AE5714">
        <f>MIS[[#This Row],[OrderAverageTradedPrice]]*MIS[[#This Row],[OrderQuantity]]</f>
        <v>38812.5</v>
      </c>
      <c r="AF5714">
        <f>MIS[[#This Row],[LTP]]*MIS[[#This Row],[OrderQuantity]]</f>
        <v>36202.5</v>
      </c>
      <c r="AG5714">
        <f>IF(MIS[[#This Row],[OrderSide]]="SELL",MIS[[#This Row],[VALUE]]-MIS[[#This Row],[LIVE_VALUE]],MIS[[#This Row],[LIVE_VALUE]]-MIS[[#This Row],[VALUE]])</f>
        <v>-2610</v>
      </c>
      <c r="AH5714" t="str" cm="1">
        <f t="array" ref="AH5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4" t="str">
        <f>MIS[[#This Row],[TRADING SYMBOL]]</f>
        <v>NIFTY2552225050CE</v>
      </c>
      <c r="AJ5714" t="str">
        <f>IF(RIGHT(MIS[[#This Row],[Main/Hedge]],4)="MAIN","MAIN","HEDGE")</f>
        <v>MAIN</v>
      </c>
      <c r="AK5714" t="str" cm="1">
        <f t="array" ref="AK5714">_xlfn._xlws.FILTER(Table4[Column1],ISNUMBER(SEARCH(Table4[Column1],MIS[[#This Row],[OrderUniqueIdentifier]])),"")</f>
        <v>VWAP</v>
      </c>
    </row>
    <row r="5715" spans="1:37" x14ac:dyDescent="0.25">
      <c r="A5715" t="s">
        <v>71</v>
      </c>
      <c r="B5715" t="s">
        <v>1280</v>
      </c>
      <c r="C5715" t="s">
        <v>10170</v>
      </c>
      <c r="D5715" t="s">
        <v>72</v>
      </c>
      <c r="E5715" t="s">
        <v>2904</v>
      </c>
      <c r="F5715" t="s">
        <v>73</v>
      </c>
      <c r="G5715" t="s">
        <v>74</v>
      </c>
      <c r="H5715" t="s">
        <v>75</v>
      </c>
      <c r="I5715" t="s">
        <v>76</v>
      </c>
      <c r="J5715" t="s">
        <v>77</v>
      </c>
      <c r="K5715">
        <v>225</v>
      </c>
      <c r="L5715" t="s">
        <v>77</v>
      </c>
      <c r="M5715" t="s">
        <v>78</v>
      </c>
      <c r="N5715" t="s">
        <v>10097</v>
      </c>
      <c r="O5715" t="s">
        <v>9834</v>
      </c>
      <c r="P5715" t="s">
        <v>9834</v>
      </c>
      <c r="Q5715" t="s">
        <v>2907</v>
      </c>
      <c r="R5715" t="s">
        <v>79</v>
      </c>
      <c r="S5715" t="s">
        <v>24</v>
      </c>
      <c r="T5715" t="s">
        <v>2908</v>
      </c>
      <c r="U5715" t="s">
        <v>43</v>
      </c>
      <c r="V5715" t="s">
        <v>80</v>
      </c>
      <c r="W5715">
        <v>25050</v>
      </c>
      <c r="X5715" t="s">
        <v>81</v>
      </c>
      <c r="Y5715">
        <v>225</v>
      </c>
      <c r="Z5715" t="s">
        <v>9835</v>
      </c>
      <c r="AA5715" t="s">
        <v>9835</v>
      </c>
      <c r="AB5715" t="s">
        <v>90</v>
      </c>
      <c r="AC5715" t="s">
        <v>84</v>
      </c>
      <c r="AD5715">
        <f>_xlfn.XLOOKUP(MIS[[#This Row],[TRADING SYMBOL]],[1]Sheet1!$D:$D,[1]Sheet1!$C:$C)</f>
        <v>160.9</v>
      </c>
      <c r="AE5715">
        <f>MIS[[#This Row],[OrderAverageTradedPrice]]*MIS[[#This Row],[OrderQuantity]]</f>
        <v>38902.5</v>
      </c>
      <c r="AF5715">
        <f>MIS[[#This Row],[LTP]]*MIS[[#This Row],[OrderQuantity]]</f>
        <v>36202.5</v>
      </c>
      <c r="AG5715">
        <f>IF(MIS[[#This Row],[OrderSide]]="SELL",MIS[[#This Row],[VALUE]]-MIS[[#This Row],[LIVE_VALUE]],MIS[[#This Row],[LIVE_VALUE]]-MIS[[#This Row],[VALUE]])</f>
        <v>-2700</v>
      </c>
      <c r="AH5715" t="str" cm="1">
        <f t="array" ref="AH5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5" t="str">
        <f>MIS[[#This Row],[TRADING SYMBOL]]</f>
        <v>NIFTY2552225050CE</v>
      </c>
      <c r="AJ5715" t="str">
        <f>IF(RIGHT(MIS[[#This Row],[Main/Hedge]],4)="MAIN","MAIN","HEDGE")</f>
        <v>MAIN</v>
      </c>
      <c r="AK5715" t="str" cm="1">
        <f t="array" ref="AK5715">_xlfn._xlws.FILTER(Table4[Column1],ISNUMBER(SEARCH(Table4[Column1],MIS[[#This Row],[OrderUniqueIdentifier]])),"")</f>
        <v>VWAP</v>
      </c>
    </row>
    <row r="5716" spans="1:37" x14ac:dyDescent="0.25">
      <c r="A5716" t="s">
        <v>71</v>
      </c>
      <c r="B5716" t="s">
        <v>1288</v>
      </c>
      <c r="C5716" t="s">
        <v>10173</v>
      </c>
      <c r="D5716" t="s">
        <v>72</v>
      </c>
      <c r="E5716" t="s">
        <v>2904</v>
      </c>
      <c r="F5716" t="s">
        <v>73</v>
      </c>
      <c r="G5716" t="s">
        <v>74</v>
      </c>
      <c r="H5716" t="s">
        <v>75</v>
      </c>
      <c r="I5716" t="s">
        <v>76</v>
      </c>
      <c r="J5716" t="s">
        <v>77</v>
      </c>
      <c r="K5716">
        <v>375</v>
      </c>
      <c r="L5716" t="s">
        <v>77</v>
      </c>
      <c r="M5716" t="s">
        <v>78</v>
      </c>
      <c r="N5716" t="s">
        <v>4947</v>
      </c>
      <c r="O5716" t="s">
        <v>9834</v>
      </c>
      <c r="P5716" t="s">
        <v>9834</v>
      </c>
      <c r="Q5716" t="s">
        <v>2907</v>
      </c>
      <c r="R5716" t="s">
        <v>79</v>
      </c>
      <c r="S5716" t="s">
        <v>24</v>
      </c>
      <c r="T5716" t="s">
        <v>2908</v>
      </c>
      <c r="U5716" t="s">
        <v>43</v>
      </c>
      <c r="V5716" t="s">
        <v>80</v>
      </c>
      <c r="W5716">
        <v>25050</v>
      </c>
      <c r="X5716" t="s">
        <v>81</v>
      </c>
      <c r="Y5716">
        <v>375</v>
      </c>
      <c r="Z5716" t="s">
        <v>9835</v>
      </c>
      <c r="AA5716" t="s">
        <v>9835</v>
      </c>
      <c r="AB5716" t="s">
        <v>90</v>
      </c>
      <c r="AC5716" t="s">
        <v>84</v>
      </c>
      <c r="AD5716">
        <f>_xlfn.XLOOKUP(MIS[[#This Row],[TRADING SYMBOL]],[1]Sheet1!$D:$D,[1]Sheet1!$C:$C)</f>
        <v>160.9</v>
      </c>
      <c r="AE5716">
        <f>MIS[[#This Row],[OrderAverageTradedPrice]]*MIS[[#This Row],[OrderQuantity]]</f>
        <v>64687.5</v>
      </c>
      <c r="AF5716">
        <f>MIS[[#This Row],[LTP]]*MIS[[#This Row],[OrderQuantity]]</f>
        <v>60337.5</v>
      </c>
      <c r="AG5716">
        <f>IF(MIS[[#This Row],[OrderSide]]="SELL",MIS[[#This Row],[VALUE]]-MIS[[#This Row],[LIVE_VALUE]],MIS[[#This Row],[LIVE_VALUE]]-MIS[[#This Row],[VALUE]])</f>
        <v>-4350</v>
      </c>
      <c r="AH5716" t="str" cm="1">
        <f t="array" ref="AH5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6" t="str">
        <f>MIS[[#This Row],[TRADING SYMBOL]]</f>
        <v>NIFTY2552225050CE</v>
      </c>
      <c r="AJ5716" t="str">
        <f>IF(RIGHT(MIS[[#This Row],[Main/Hedge]],4)="MAIN","MAIN","HEDGE")</f>
        <v>MAIN</v>
      </c>
      <c r="AK5716" t="str" cm="1">
        <f t="array" ref="AK5716">_xlfn._xlws.FILTER(Table4[Column1],ISNUMBER(SEARCH(Table4[Column1],MIS[[#This Row],[OrderUniqueIdentifier]])),"")</f>
        <v>VWAP</v>
      </c>
    </row>
    <row r="5717" spans="1:37" x14ac:dyDescent="0.25">
      <c r="A5717" t="s">
        <v>71</v>
      </c>
      <c r="B5717" t="s">
        <v>1295</v>
      </c>
      <c r="C5717" t="s">
        <v>10176</v>
      </c>
      <c r="D5717" t="s">
        <v>72</v>
      </c>
      <c r="E5717" t="s">
        <v>2904</v>
      </c>
      <c r="F5717" t="s">
        <v>73</v>
      </c>
      <c r="G5717" t="s">
        <v>74</v>
      </c>
      <c r="H5717" t="s">
        <v>75</v>
      </c>
      <c r="I5717" t="s">
        <v>76</v>
      </c>
      <c r="J5717" t="s">
        <v>77</v>
      </c>
      <c r="K5717">
        <v>375</v>
      </c>
      <c r="L5717" t="s">
        <v>77</v>
      </c>
      <c r="M5717" t="s">
        <v>78</v>
      </c>
      <c r="N5717" t="s">
        <v>10097</v>
      </c>
      <c r="O5717" t="s">
        <v>9834</v>
      </c>
      <c r="P5717" t="s">
        <v>9834</v>
      </c>
      <c r="Q5717" t="s">
        <v>2907</v>
      </c>
      <c r="R5717" t="s">
        <v>79</v>
      </c>
      <c r="S5717" t="s">
        <v>24</v>
      </c>
      <c r="T5717" t="s">
        <v>2908</v>
      </c>
      <c r="U5717" t="s">
        <v>43</v>
      </c>
      <c r="V5717" t="s">
        <v>80</v>
      </c>
      <c r="W5717">
        <v>25050</v>
      </c>
      <c r="X5717" t="s">
        <v>81</v>
      </c>
      <c r="Y5717">
        <v>375</v>
      </c>
      <c r="Z5717" t="s">
        <v>9835</v>
      </c>
      <c r="AA5717" t="s">
        <v>9835</v>
      </c>
      <c r="AB5717" t="s">
        <v>90</v>
      </c>
      <c r="AC5717" t="s">
        <v>84</v>
      </c>
      <c r="AD5717">
        <f>_xlfn.XLOOKUP(MIS[[#This Row],[TRADING SYMBOL]],[1]Sheet1!$D:$D,[1]Sheet1!$C:$C)</f>
        <v>160.9</v>
      </c>
      <c r="AE5717">
        <f>MIS[[#This Row],[OrderAverageTradedPrice]]*MIS[[#This Row],[OrderQuantity]]</f>
        <v>64837.5</v>
      </c>
      <c r="AF5717">
        <f>MIS[[#This Row],[LTP]]*MIS[[#This Row],[OrderQuantity]]</f>
        <v>60337.5</v>
      </c>
      <c r="AG5717">
        <f>IF(MIS[[#This Row],[OrderSide]]="SELL",MIS[[#This Row],[VALUE]]-MIS[[#This Row],[LIVE_VALUE]],MIS[[#This Row],[LIVE_VALUE]]-MIS[[#This Row],[VALUE]])</f>
        <v>-4500</v>
      </c>
      <c r="AH5717" t="str" cm="1">
        <f t="array" ref="AH5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7" t="str">
        <f>MIS[[#This Row],[TRADING SYMBOL]]</f>
        <v>NIFTY2552225050CE</v>
      </c>
      <c r="AJ5717" t="str">
        <f>IF(RIGHT(MIS[[#This Row],[Main/Hedge]],4)="MAIN","MAIN","HEDGE")</f>
        <v>MAIN</v>
      </c>
      <c r="AK5717" t="str" cm="1">
        <f t="array" ref="AK5717">_xlfn._xlws.FILTER(Table4[Column1],ISNUMBER(SEARCH(Table4[Column1],MIS[[#This Row],[OrderUniqueIdentifier]])),"")</f>
        <v>VWAP</v>
      </c>
    </row>
    <row r="5718" spans="1:37" x14ac:dyDescent="0.25">
      <c r="A5718" t="s">
        <v>71</v>
      </c>
      <c r="B5718" t="s">
        <v>1302</v>
      </c>
      <c r="C5718" t="s">
        <v>10179</v>
      </c>
      <c r="D5718" t="s">
        <v>72</v>
      </c>
      <c r="E5718" t="s">
        <v>2904</v>
      </c>
      <c r="F5718" t="s">
        <v>73</v>
      </c>
      <c r="G5718" t="s">
        <v>74</v>
      </c>
      <c r="H5718" t="s">
        <v>75</v>
      </c>
      <c r="I5718" t="s">
        <v>76</v>
      </c>
      <c r="J5718" t="s">
        <v>77</v>
      </c>
      <c r="K5718">
        <v>75</v>
      </c>
      <c r="L5718" t="s">
        <v>77</v>
      </c>
      <c r="M5718" t="s">
        <v>78</v>
      </c>
      <c r="N5718" t="s">
        <v>9205</v>
      </c>
      <c r="O5718" t="s">
        <v>9834</v>
      </c>
      <c r="P5718" t="s">
        <v>9834</v>
      </c>
      <c r="Q5718" t="s">
        <v>2907</v>
      </c>
      <c r="R5718" t="s">
        <v>79</v>
      </c>
      <c r="S5718" t="s">
        <v>24</v>
      </c>
      <c r="T5718" t="s">
        <v>2908</v>
      </c>
      <c r="U5718" t="s">
        <v>43</v>
      </c>
      <c r="V5718" t="s">
        <v>80</v>
      </c>
      <c r="W5718">
        <v>25050</v>
      </c>
      <c r="X5718" t="s">
        <v>81</v>
      </c>
      <c r="Y5718">
        <v>75</v>
      </c>
      <c r="Z5718" t="s">
        <v>9835</v>
      </c>
      <c r="AA5718" t="s">
        <v>9835</v>
      </c>
      <c r="AB5718" t="s">
        <v>90</v>
      </c>
      <c r="AC5718" t="s">
        <v>84</v>
      </c>
      <c r="AD5718">
        <f>_xlfn.XLOOKUP(MIS[[#This Row],[TRADING SYMBOL]],[1]Sheet1!$D:$D,[1]Sheet1!$C:$C)</f>
        <v>160.9</v>
      </c>
      <c r="AE5718">
        <f>MIS[[#This Row],[OrderAverageTradedPrice]]*MIS[[#This Row],[OrderQuantity]]</f>
        <v>12915</v>
      </c>
      <c r="AF5718">
        <f>MIS[[#This Row],[LTP]]*MIS[[#This Row],[OrderQuantity]]</f>
        <v>12067.5</v>
      </c>
      <c r="AG5718">
        <f>IF(MIS[[#This Row],[OrderSide]]="SELL",MIS[[#This Row],[VALUE]]-MIS[[#This Row],[LIVE_VALUE]],MIS[[#This Row],[LIVE_VALUE]]-MIS[[#This Row],[VALUE]])</f>
        <v>-847.5</v>
      </c>
      <c r="AH5718" t="str" cm="1">
        <f t="array" ref="AH5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8" t="str">
        <f>MIS[[#This Row],[TRADING SYMBOL]]</f>
        <v>NIFTY2552225050CE</v>
      </c>
      <c r="AJ5718" t="str">
        <f>IF(RIGHT(MIS[[#This Row],[Main/Hedge]],4)="MAIN","MAIN","HEDGE")</f>
        <v>MAIN</v>
      </c>
      <c r="AK5718" t="str" cm="1">
        <f t="array" ref="AK5718">_xlfn._xlws.FILTER(Table4[Column1],ISNUMBER(SEARCH(Table4[Column1],MIS[[#This Row],[OrderUniqueIdentifier]])),"")</f>
        <v>VWAP</v>
      </c>
    </row>
    <row r="5719" spans="1:37" x14ac:dyDescent="0.25">
      <c r="A5719" t="s">
        <v>71</v>
      </c>
      <c r="B5719" t="s">
        <v>1305</v>
      </c>
      <c r="C5719" t="s">
        <v>10182</v>
      </c>
      <c r="D5719" t="s">
        <v>72</v>
      </c>
      <c r="E5719" t="s">
        <v>2904</v>
      </c>
      <c r="F5719" t="s">
        <v>73</v>
      </c>
      <c r="G5719" t="s">
        <v>74</v>
      </c>
      <c r="H5719" t="s">
        <v>75</v>
      </c>
      <c r="I5719" t="s">
        <v>76</v>
      </c>
      <c r="J5719" t="s">
        <v>77</v>
      </c>
      <c r="K5719">
        <v>150</v>
      </c>
      <c r="L5719" t="s">
        <v>77</v>
      </c>
      <c r="M5719" t="s">
        <v>78</v>
      </c>
      <c r="N5719" t="s">
        <v>9174</v>
      </c>
      <c r="O5719" t="s">
        <v>9834</v>
      </c>
      <c r="P5719" t="s">
        <v>9834</v>
      </c>
      <c r="Q5719" t="s">
        <v>2907</v>
      </c>
      <c r="R5719" t="s">
        <v>79</v>
      </c>
      <c r="S5719" t="s">
        <v>24</v>
      </c>
      <c r="T5719" t="s">
        <v>2908</v>
      </c>
      <c r="U5719" t="s">
        <v>43</v>
      </c>
      <c r="V5719" t="s">
        <v>80</v>
      </c>
      <c r="W5719">
        <v>25050</v>
      </c>
      <c r="X5719" t="s">
        <v>81</v>
      </c>
      <c r="Y5719">
        <v>150</v>
      </c>
      <c r="Z5719" t="s">
        <v>9835</v>
      </c>
      <c r="AA5719" t="s">
        <v>9835</v>
      </c>
      <c r="AB5719" t="s">
        <v>90</v>
      </c>
      <c r="AC5719" t="s">
        <v>84</v>
      </c>
      <c r="AD5719">
        <f>_xlfn.XLOOKUP(MIS[[#This Row],[TRADING SYMBOL]],[1]Sheet1!$D:$D,[1]Sheet1!$C:$C)</f>
        <v>160.9</v>
      </c>
      <c r="AE5719">
        <f>MIS[[#This Row],[OrderAverageTradedPrice]]*MIS[[#This Row],[OrderQuantity]]</f>
        <v>25860</v>
      </c>
      <c r="AF5719">
        <f>MIS[[#This Row],[LTP]]*MIS[[#This Row],[OrderQuantity]]</f>
        <v>24135</v>
      </c>
      <c r="AG5719">
        <f>IF(MIS[[#This Row],[OrderSide]]="SELL",MIS[[#This Row],[VALUE]]-MIS[[#This Row],[LIVE_VALUE]],MIS[[#This Row],[LIVE_VALUE]]-MIS[[#This Row],[VALUE]])</f>
        <v>-1725</v>
      </c>
      <c r="AH5719" t="str" cm="1">
        <f t="array" ref="AH5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9" t="str">
        <f>MIS[[#This Row],[TRADING SYMBOL]]</f>
        <v>NIFTY2552225050CE</v>
      </c>
      <c r="AJ5719" t="str">
        <f>IF(RIGHT(MIS[[#This Row],[Main/Hedge]],4)="MAIN","MAIN","HEDGE")</f>
        <v>MAIN</v>
      </c>
      <c r="AK5719" t="str" cm="1">
        <f t="array" ref="AK5719">_xlfn._xlws.FILTER(Table4[Column1],ISNUMBER(SEARCH(Table4[Column1],MIS[[#This Row],[OrderUniqueIdentifier]])),"")</f>
        <v>VWAP</v>
      </c>
    </row>
    <row r="5720" spans="1:37" x14ac:dyDescent="0.25">
      <c r="A5720" t="s">
        <v>71</v>
      </c>
      <c r="B5720" t="s">
        <v>1308</v>
      </c>
      <c r="C5720" t="s">
        <v>10185</v>
      </c>
      <c r="D5720" t="s">
        <v>72</v>
      </c>
      <c r="E5720" t="s">
        <v>2904</v>
      </c>
      <c r="F5720" t="s">
        <v>73</v>
      </c>
      <c r="G5720" t="s">
        <v>74</v>
      </c>
      <c r="H5720" t="s">
        <v>75</v>
      </c>
      <c r="I5720" t="s">
        <v>76</v>
      </c>
      <c r="J5720" t="s">
        <v>77</v>
      </c>
      <c r="K5720">
        <v>450</v>
      </c>
      <c r="L5720" t="s">
        <v>77</v>
      </c>
      <c r="M5720" t="s">
        <v>78</v>
      </c>
      <c r="N5720" t="s">
        <v>10186</v>
      </c>
      <c r="O5720" t="s">
        <v>9834</v>
      </c>
      <c r="P5720" t="s">
        <v>9834</v>
      </c>
      <c r="Q5720" t="s">
        <v>2907</v>
      </c>
      <c r="R5720" t="s">
        <v>79</v>
      </c>
      <c r="S5720" t="s">
        <v>24</v>
      </c>
      <c r="T5720" t="s">
        <v>2908</v>
      </c>
      <c r="U5720" t="s">
        <v>43</v>
      </c>
      <c r="V5720" t="s">
        <v>80</v>
      </c>
      <c r="W5720">
        <v>25050</v>
      </c>
      <c r="X5720" t="s">
        <v>81</v>
      </c>
      <c r="Y5720">
        <v>450</v>
      </c>
      <c r="Z5720" t="s">
        <v>9835</v>
      </c>
      <c r="AA5720" t="s">
        <v>9835</v>
      </c>
      <c r="AB5720" t="s">
        <v>90</v>
      </c>
      <c r="AC5720" t="s">
        <v>84</v>
      </c>
      <c r="AD5720">
        <f>_xlfn.XLOOKUP(MIS[[#This Row],[TRADING SYMBOL]],[1]Sheet1!$D:$D,[1]Sheet1!$C:$C)</f>
        <v>160.9</v>
      </c>
      <c r="AE5720">
        <f>MIS[[#This Row],[OrderAverageTradedPrice]]*MIS[[#This Row],[OrderQuantity]]</f>
        <v>77576.249999999694</v>
      </c>
      <c r="AF5720">
        <f>MIS[[#This Row],[LTP]]*MIS[[#This Row],[OrderQuantity]]</f>
        <v>72405</v>
      </c>
      <c r="AG5720">
        <f>IF(MIS[[#This Row],[OrderSide]]="SELL",MIS[[#This Row],[VALUE]]-MIS[[#This Row],[LIVE_VALUE]],MIS[[#This Row],[LIVE_VALUE]]-MIS[[#This Row],[VALUE]])</f>
        <v>-5171.2499999996944</v>
      </c>
      <c r="AH5720" t="str" cm="1">
        <f t="array" ref="AH5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0" t="str">
        <f>MIS[[#This Row],[TRADING SYMBOL]]</f>
        <v>NIFTY2552225050CE</v>
      </c>
      <c r="AJ5720" t="str">
        <f>IF(RIGHT(MIS[[#This Row],[Main/Hedge]],4)="MAIN","MAIN","HEDGE")</f>
        <v>MAIN</v>
      </c>
      <c r="AK5720" t="str" cm="1">
        <f t="array" ref="AK5720">_xlfn._xlws.FILTER(Table4[Column1],ISNUMBER(SEARCH(Table4[Column1],MIS[[#This Row],[OrderUniqueIdentifier]])),"")</f>
        <v>VWAP</v>
      </c>
    </row>
    <row r="5721" spans="1:37" x14ac:dyDescent="0.25">
      <c r="A5721" t="s">
        <v>71</v>
      </c>
      <c r="B5721" t="s">
        <v>1316</v>
      </c>
      <c r="C5721" t="s">
        <v>10189</v>
      </c>
      <c r="D5721" t="s">
        <v>72</v>
      </c>
      <c r="E5721" t="s">
        <v>2904</v>
      </c>
      <c r="F5721" t="s">
        <v>73</v>
      </c>
      <c r="G5721" t="s">
        <v>74</v>
      </c>
      <c r="H5721" t="s">
        <v>75</v>
      </c>
      <c r="I5721" t="s">
        <v>76</v>
      </c>
      <c r="J5721" t="s">
        <v>77</v>
      </c>
      <c r="K5721">
        <v>375</v>
      </c>
      <c r="L5721" t="s">
        <v>77</v>
      </c>
      <c r="M5721" t="s">
        <v>78</v>
      </c>
      <c r="N5721" t="s">
        <v>9174</v>
      </c>
      <c r="O5721" t="s">
        <v>9834</v>
      </c>
      <c r="P5721" t="s">
        <v>9834</v>
      </c>
      <c r="Q5721" t="s">
        <v>2907</v>
      </c>
      <c r="R5721" t="s">
        <v>79</v>
      </c>
      <c r="S5721" t="s">
        <v>24</v>
      </c>
      <c r="T5721" t="s">
        <v>2908</v>
      </c>
      <c r="U5721" t="s">
        <v>43</v>
      </c>
      <c r="V5721" t="s">
        <v>80</v>
      </c>
      <c r="W5721">
        <v>25050</v>
      </c>
      <c r="X5721" t="s">
        <v>81</v>
      </c>
      <c r="Y5721">
        <v>375</v>
      </c>
      <c r="Z5721" t="s">
        <v>9835</v>
      </c>
      <c r="AA5721" t="s">
        <v>9835</v>
      </c>
      <c r="AB5721" t="s">
        <v>90</v>
      </c>
      <c r="AC5721" t="s">
        <v>84</v>
      </c>
      <c r="AD5721">
        <f>_xlfn.XLOOKUP(MIS[[#This Row],[TRADING SYMBOL]],[1]Sheet1!$D:$D,[1]Sheet1!$C:$C)</f>
        <v>160.9</v>
      </c>
      <c r="AE5721">
        <f>MIS[[#This Row],[OrderAverageTradedPrice]]*MIS[[#This Row],[OrderQuantity]]</f>
        <v>64650</v>
      </c>
      <c r="AF5721">
        <f>MIS[[#This Row],[LTP]]*MIS[[#This Row],[OrderQuantity]]</f>
        <v>60337.5</v>
      </c>
      <c r="AG5721">
        <f>IF(MIS[[#This Row],[OrderSide]]="SELL",MIS[[#This Row],[VALUE]]-MIS[[#This Row],[LIVE_VALUE]],MIS[[#This Row],[LIVE_VALUE]]-MIS[[#This Row],[VALUE]])</f>
        <v>-4312.5</v>
      </c>
      <c r="AH5721" t="str" cm="1">
        <f t="array" ref="AH5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1" t="str">
        <f>MIS[[#This Row],[TRADING SYMBOL]]</f>
        <v>NIFTY2552225050CE</v>
      </c>
      <c r="AJ5721" t="str">
        <f>IF(RIGHT(MIS[[#This Row],[Main/Hedge]],4)="MAIN","MAIN","HEDGE")</f>
        <v>MAIN</v>
      </c>
      <c r="AK5721" t="str" cm="1">
        <f t="array" ref="AK5721">_xlfn._xlws.FILTER(Table4[Column1],ISNUMBER(SEARCH(Table4[Column1],MIS[[#This Row],[OrderUniqueIdentifier]])),"")</f>
        <v>VWAP</v>
      </c>
    </row>
    <row r="5722" spans="1:37" x14ac:dyDescent="0.25">
      <c r="A5722" t="s">
        <v>71</v>
      </c>
      <c r="B5722" t="s">
        <v>1326</v>
      </c>
      <c r="C5722" t="s">
        <v>10192</v>
      </c>
      <c r="D5722" t="s">
        <v>72</v>
      </c>
      <c r="E5722" t="s">
        <v>2904</v>
      </c>
      <c r="F5722" t="s">
        <v>73</v>
      </c>
      <c r="G5722" t="s">
        <v>74</v>
      </c>
      <c r="H5722" t="s">
        <v>75</v>
      </c>
      <c r="I5722" t="s">
        <v>76</v>
      </c>
      <c r="J5722" t="s">
        <v>77</v>
      </c>
      <c r="K5722">
        <v>75</v>
      </c>
      <c r="L5722" t="s">
        <v>77</v>
      </c>
      <c r="M5722" t="s">
        <v>78</v>
      </c>
      <c r="N5722" t="s">
        <v>9174</v>
      </c>
      <c r="O5722" t="s">
        <v>9834</v>
      </c>
      <c r="P5722" t="s">
        <v>9834</v>
      </c>
      <c r="Q5722" t="s">
        <v>2907</v>
      </c>
      <c r="R5722" t="s">
        <v>79</v>
      </c>
      <c r="S5722" t="s">
        <v>24</v>
      </c>
      <c r="T5722" t="s">
        <v>2908</v>
      </c>
      <c r="U5722" t="s">
        <v>43</v>
      </c>
      <c r="V5722" t="s">
        <v>80</v>
      </c>
      <c r="W5722">
        <v>25050</v>
      </c>
      <c r="X5722" t="s">
        <v>81</v>
      </c>
      <c r="Y5722">
        <v>75</v>
      </c>
      <c r="Z5722" t="s">
        <v>9835</v>
      </c>
      <c r="AA5722" t="s">
        <v>9835</v>
      </c>
      <c r="AB5722" t="s">
        <v>90</v>
      </c>
      <c r="AC5722" t="s">
        <v>84</v>
      </c>
      <c r="AD5722">
        <f>_xlfn.XLOOKUP(MIS[[#This Row],[TRADING SYMBOL]],[1]Sheet1!$D:$D,[1]Sheet1!$C:$C)</f>
        <v>160.9</v>
      </c>
      <c r="AE5722">
        <f>MIS[[#This Row],[OrderAverageTradedPrice]]*MIS[[#This Row],[OrderQuantity]]</f>
        <v>12930</v>
      </c>
      <c r="AF5722">
        <f>MIS[[#This Row],[LTP]]*MIS[[#This Row],[OrderQuantity]]</f>
        <v>12067.5</v>
      </c>
      <c r="AG5722">
        <f>IF(MIS[[#This Row],[OrderSide]]="SELL",MIS[[#This Row],[VALUE]]-MIS[[#This Row],[LIVE_VALUE]],MIS[[#This Row],[LIVE_VALUE]]-MIS[[#This Row],[VALUE]])</f>
        <v>-862.5</v>
      </c>
      <c r="AH5722" t="str" cm="1">
        <f t="array" ref="AH5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2" t="str">
        <f>MIS[[#This Row],[TRADING SYMBOL]]</f>
        <v>NIFTY2552225050CE</v>
      </c>
      <c r="AJ5722" t="str">
        <f>IF(RIGHT(MIS[[#This Row],[Main/Hedge]],4)="MAIN","MAIN","HEDGE")</f>
        <v>MAIN</v>
      </c>
      <c r="AK5722" t="str" cm="1">
        <f t="array" ref="AK5722">_xlfn._xlws.FILTER(Table4[Column1],ISNUMBER(SEARCH(Table4[Column1],MIS[[#This Row],[OrderUniqueIdentifier]])),"")</f>
        <v>VWAP</v>
      </c>
    </row>
    <row r="5723" spans="1:37" x14ac:dyDescent="0.25">
      <c r="A5723" t="s">
        <v>1357</v>
      </c>
      <c r="B5723" t="s">
        <v>1358</v>
      </c>
      <c r="C5723" t="s">
        <v>10203</v>
      </c>
      <c r="D5723" t="s">
        <v>72</v>
      </c>
      <c r="E5723" t="s">
        <v>461</v>
      </c>
      <c r="F5723" t="s">
        <v>73</v>
      </c>
      <c r="G5723" t="s">
        <v>89</v>
      </c>
      <c r="H5723" t="s">
        <v>75</v>
      </c>
      <c r="I5723" t="s">
        <v>76</v>
      </c>
      <c r="J5723" t="s">
        <v>77</v>
      </c>
      <c r="K5723">
        <v>75</v>
      </c>
      <c r="L5723" t="s">
        <v>77</v>
      </c>
      <c r="M5723" t="s">
        <v>78</v>
      </c>
      <c r="N5723" t="s">
        <v>9852</v>
      </c>
      <c r="O5723" t="s">
        <v>9834</v>
      </c>
      <c r="P5723" t="s">
        <v>9834</v>
      </c>
      <c r="Q5723" t="s">
        <v>462</v>
      </c>
      <c r="R5723" t="s">
        <v>79</v>
      </c>
      <c r="S5723" t="s">
        <v>24</v>
      </c>
      <c r="T5723" t="s">
        <v>463</v>
      </c>
      <c r="U5723" t="s">
        <v>43</v>
      </c>
      <c r="V5723" t="s">
        <v>80</v>
      </c>
      <c r="W5723">
        <v>23700</v>
      </c>
      <c r="X5723" t="s">
        <v>85</v>
      </c>
      <c r="Y5723">
        <v>-75</v>
      </c>
      <c r="Z5723" t="s">
        <v>9835</v>
      </c>
      <c r="AA5723" t="s">
        <v>9835</v>
      </c>
      <c r="AB5723" t="s">
        <v>87</v>
      </c>
      <c r="AC5723" t="s">
        <v>84</v>
      </c>
      <c r="AD5723">
        <f>_xlfn.XLOOKUP(MIS[[#This Row],[TRADING SYMBOL]],[1]Sheet1!$D:$D,[1]Sheet1!$C:$C)</f>
        <v>7.6</v>
      </c>
      <c r="AE5723">
        <f>MIS[[#This Row],[OrderAverageTradedPrice]]*MIS[[#This Row],[OrderQuantity]]</f>
        <v>757.5</v>
      </c>
      <c r="AF5723">
        <f>MIS[[#This Row],[LTP]]*MIS[[#This Row],[OrderQuantity]]</f>
        <v>570</v>
      </c>
      <c r="AG5723">
        <f>IF(MIS[[#This Row],[OrderSide]]="SELL",MIS[[#This Row],[VALUE]]-MIS[[#This Row],[LIVE_VALUE]],MIS[[#This Row],[LIVE_VALUE]]-MIS[[#This Row],[VALUE]])</f>
        <v>187.5</v>
      </c>
      <c r="AH5723" t="str" cm="1">
        <f t="array" ref="AH5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3" t="str">
        <f>MIS[[#This Row],[TRADING SYMBOL]]</f>
        <v>NIFTY2552223700PE</v>
      </c>
      <c r="AJ5723" t="str">
        <f>IF(RIGHT(MIS[[#This Row],[Main/Hedge]],4)="MAIN","MAIN","HEDGE")</f>
        <v>HEDGE</v>
      </c>
      <c r="AK5723" t="str" cm="1">
        <f t="array" ref="AK5723">_xlfn._xlws.FILTER(Table4[Column1],ISNUMBER(SEARCH(Table4[Column1],MIS[[#This Row],[OrderUniqueIdentifier]])),"")</f>
        <v>VWAP</v>
      </c>
    </row>
    <row r="5724" spans="1:37" x14ac:dyDescent="0.25">
      <c r="A5724" t="s">
        <v>1357</v>
      </c>
      <c r="B5724" t="s">
        <v>1366</v>
      </c>
      <c r="C5724" t="s">
        <v>10207</v>
      </c>
      <c r="D5724" t="s">
        <v>72</v>
      </c>
      <c r="E5724" t="s">
        <v>461</v>
      </c>
      <c r="F5724" t="s">
        <v>73</v>
      </c>
      <c r="G5724" t="s">
        <v>89</v>
      </c>
      <c r="H5724" t="s">
        <v>75</v>
      </c>
      <c r="I5724" t="s">
        <v>76</v>
      </c>
      <c r="J5724" t="s">
        <v>77</v>
      </c>
      <c r="K5724">
        <v>150</v>
      </c>
      <c r="L5724" t="s">
        <v>77</v>
      </c>
      <c r="M5724" t="s">
        <v>78</v>
      </c>
      <c r="N5724" t="s">
        <v>9852</v>
      </c>
      <c r="O5724" t="s">
        <v>9834</v>
      </c>
      <c r="P5724" t="s">
        <v>9834</v>
      </c>
      <c r="Q5724" t="s">
        <v>462</v>
      </c>
      <c r="R5724" t="s">
        <v>79</v>
      </c>
      <c r="S5724" t="s">
        <v>24</v>
      </c>
      <c r="T5724" t="s">
        <v>463</v>
      </c>
      <c r="U5724" t="s">
        <v>43</v>
      </c>
      <c r="V5724" t="s">
        <v>80</v>
      </c>
      <c r="W5724">
        <v>23700</v>
      </c>
      <c r="X5724" t="s">
        <v>85</v>
      </c>
      <c r="Y5724">
        <v>-150</v>
      </c>
      <c r="Z5724" t="s">
        <v>9835</v>
      </c>
      <c r="AA5724" t="s">
        <v>9835</v>
      </c>
      <c r="AB5724" t="s">
        <v>87</v>
      </c>
      <c r="AC5724" t="s">
        <v>84</v>
      </c>
      <c r="AD5724">
        <f>_xlfn.XLOOKUP(MIS[[#This Row],[TRADING SYMBOL]],[1]Sheet1!$D:$D,[1]Sheet1!$C:$C)</f>
        <v>7.6</v>
      </c>
      <c r="AE5724">
        <f>MIS[[#This Row],[OrderAverageTradedPrice]]*MIS[[#This Row],[OrderQuantity]]</f>
        <v>1515</v>
      </c>
      <c r="AF5724">
        <f>MIS[[#This Row],[LTP]]*MIS[[#This Row],[OrderQuantity]]</f>
        <v>1140</v>
      </c>
      <c r="AG5724">
        <f>IF(MIS[[#This Row],[OrderSide]]="SELL",MIS[[#This Row],[VALUE]]-MIS[[#This Row],[LIVE_VALUE]],MIS[[#This Row],[LIVE_VALUE]]-MIS[[#This Row],[VALUE]])</f>
        <v>375</v>
      </c>
      <c r="AH5724" t="str" cm="1">
        <f t="array" ref="AH5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4" t="str">
        <f>MIS[[#This Row],[TRADING SYMBOL]]</f>
        <v>NIFTY2552223700PE</v>
      </c>
      <c r="AJ5724" t="str">
        <f>IF(RIGHT(MIS[[#This Row],[Main/Hedge]],4)="MAIN","MAIN","HEDGE")</f>
        <v>HEDGE</v>
      </c>
      <c r="AK5724" t="str" cm="1">
        <f t="array" ref="AK5724">_xlfn._xlws.FILTER(Table4[Column1],ISNUMBER(SEARCH(Table4[Column1],MIS[[#This Row],[OrderUniqueIdentifier]])),"")</f>
        <v>VWAP</v>
      </c>
    </row>
    <row r="5725" spans="1:37" x14ac:dyDescent="0.25">
      <c r="A5725" t="s">
        <v>179</v>
      </c>
      <c r="B5725" t="s">
        <v>1446</v>
      </c>
      <c r="C5725" t="s">
        <v>10247</v>
      </c>
      <c r="D5725" t="s">
        <v>72</v>
      </c>
      <c r="E5725" t="s">
        <v>2904</v>
      </c>
      <c r="F5725" t="s">
        <v>73</v>
      </c>
      <c r="G5725" t="s">
        <v>74</v>
      </c>
      <c r="H5725" t="s">
        <v>75</v>
      </c>
      <c r="I5725" t="s">
        <v>76</v>
      </c>
      <c r="J5725" t="s">
        <v>77</v>
      </c>
      <c r="K5725">
        <v>750</v>
      </c>
      <c r="L5725" t="s">
        <v>77</v>
      </c>
      <c r="M5725" t="s">
        <v>78</v>
      </c>
      <c r="N5725" t="s">
        <v>10248</v>
      </c>
      <c r="O5725" t="s">
        <v>9834</v>
      </c>
      <c r="P5725" t="s">
        <v>9834</v>
      </c>
      <c r="Q5725" t="s">
        <v>2907</v>
      </c>
      <c r="R5725" t="s">
        <v>79</v>
      </c>
      <c r="S5725" t="s">
        <v>24</v>
      </c>
      <c r="T5725" t="s">
        <v>2908</v>
      </c>
      <c r="U5725" t="s">
        <v>43</v>
      </c>
      <c r="V5725" t="s">
        <v>80</v>
      </c>
      <c r="W5725">
        <v>25050</v>
      </c>
      <c r="X5725" t="s">
        <v>81</v>
      </c>
      <c r="Y5725">
        <v>750</v>
      </c>
      <c r="Z5725" t="s">
        <v>9835</v>
      </c>
      <c r="AA5725" t="s">
        <v>9835</v>
      </c>
      <c r="AB5725" t="s">
        <v>90</v>
      </c>
      <c r="AC5725" t="s">
        <v>84</v>
      </c>
      <c r="AD5725">
        <f>_xlfn.XLOOKUP(MIS[[#This Row],[TRADING SYMBOL]],[1]Sheet1!$D:$D,[1]Sheet1!$C:$C)</f>
        <v>160.9</v>
      </c>
      <c r="AE5725">
        <f>MIS[[#This Row],[OrderAverageTradedPrice]]*MIS[[#This Row],[OrderQuantity]]</f>
        <v>129146.25</v>
      </c>
      <c r="AF5725">
        <f>MIS[[#This Row],[LTP]]*MIS[[#This Row],[OrderQuantity]]</f>
        <v>120675</v>
      </c>
      <c r="AG5725">
        <f>IF(MIS[[#This Row],[OrderSide]]="SELL",MIS[[#This Row],[VALUE]]-MIS[[#This Row],[LIVE_VALUE]],MIS[[#This Row],[LIVE_VALUE]]-MIS[[#This Row],[VALUE]])</f>
        <v>-8471.25</v>
      </c>
      <c r="AH5725" t="str" cm="1">
        <f t="array" ref="AH5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5" t="str">
        <f>MIS[[#This Row],[TRADING SYMBOL]]</f>
        <v>NIFTY2552225050CE</v>
      </c>
      <c r="AJ5725" t="str">
        <f>IF(RIGHT(MIS[[#This Row],[Main/Hedge]],4)="MAIN","MAIN","HEDGE")</f>
        <v>MAIN</v>
      </c>
      <c r="AK5725" t="str" cm="1">
        <f t="array" ref="AK5725">_xlfn._xlws.FILTER(Table4[Column1],ISNUMBER(SEARCH(Table4[Column1],MIS[[#This Row],[OrderUniqueIdentifier]])),"")</f>
        <v>VWAP</v>
      </c>
    </row>
    <row r="5726" spans="1:37" x14ac:dyDescent="0.25">
      <c r="A5726" t="s">
        <v>179</v>
      </c>
      <c r="B5726" t="s">
        <v>1456</v>
      </c>
      <c r="C5726" t="s">
        <v>10253</v>
      </c>
      <c r="D5726" t="s">
        <v>72</v>
      </c>
      <c r="E5726" t="s">
        <v>461</v>
      </c>
      <c r="F5726" t="s">
        <v>73</v>
      </c>
      <c r="G5726" t="s">
        <v>89</v>
      </c>
      <c r="H5726" t="s">
        <v>75</v>
      </c>
      <c r="I5726" t="s">
        <v>76</v>
      </c>
      <c r="J5726" t="s">
        <v>77</v>
      </c>
      <c r="K5726">
        <v>225</v>
      </c>
      <c r="L5726" t="s">
        <v>77</v>
      </c>
      <c r="M5726" t="s">
        <v>78</v>
      </c>
      <c r="N5726" t="s">
        <v>9852</v>
      </c>
      <c r="O5726" t="s">
        <v>9834</v>
      </c>
      <c r="P5726" t="s">
        <v>9834</v>
      </c>
      <c r="Q5726" t="s">
        <v>462</v>
      </c>
      <c r="R5726" t="s">
        <v>79</v>
      </c>
      <c r="S5726" t="s">
        <v>24</v>
      </c>
      <c r="T5726" t="s">
        <v>463</v>
      </c>
      <c r="U5726" t="s">
        <v>43</v>
      </c>
      <c r="V5726" t="s">
        <v>80</v>
      </c>
      <c r="W5726">
        <v>23700</v>
      </c>
      <c r="X5726" t="s">
        <v>85</v>
      </c>
      <c r="Y5726">
        <v>-225</v>
      </c>
      <c r="Z5726" t="s">
        <v>9835</v>
      </c>
      <c r="AA5726" t="s">
        <v>9835</v>
      </c>
      <c r="AB5726" t="s">
        <v>87</v>
      </c>
      <c r="AC5726" t="s">
        <v>84</v>
      </c>
      <c r="AD5726">
        <f>_xlfn.XLOOKUP(MIS[[#This Row],[TRADING SYMBOL]],[1]Sheet1!$D:$D,[1]Sheet1!$C:$C)</f>
        <v>7.6</v>
      </c>
      <c r="AE5726">
        <f>MIS[[#This Row],[OrderAverageTradedPrice]]*MIS[[#This Row],[OrderQuantity]]</f>
        <v>2272.5</v>
      </c>
      <c r="AF5726">
        <f>MIS[[#This Row],[LTP]]*MIS[[#This Row],[OrderQuantity]]</f>
        <v>1710</v>
      </c>
      <c r="AG5726">
        <f>IF(MIS[[#This Row],[OrderSide]]="SELL",MIS[[#This Row],[VALUE]]-MIS[[#This Row],[LIVE_VALUE]],MIS[[#This Row],[LIVE_VALUE]]-MIS[[#This Row],[VALUE]])</f>
        <v>562.5</v>
      </c>
      <c r="AH5726" t="str" cm="1">
        <f t="array" ref="AH5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6" t="str">
        <f>MIS[[#This Row],[TRADING SYMBOL]]</f>
        <v>NIFTY2552223700PE</v>
      </c>
      <c r="AJ5726" t="str">
        <f>IF(RIGHT(MIS[[#This Row],[Main/Hedge]],4)="MAIN","MAIN","HEDGE")</f>
        <v>HEDGE</v>
      </c>
      <c r="AK5726" t="str" cm="1">
        <f t="array" ref="AK5726">_xlfn._xlws.FILTER(Table4[Column1],ISNUMBER(SEARCH(Table4[Column1],MIS[[#This Row],[OrderUniqueIdentifier]])),"")</f>
        <v>VWAP</v>
      </c>
    </row>
    <row r="5727" spans="1:37" x14ac:dyDescent="0.25">
      <c r="A5727" t="s">
        <v>179</v>
      </c>
      <c r="B5727" t="s">
        <v>1467</v>
      </c>
      <c r="C5727" t="s">
        <v>10257</v>
      </c>
      <c r="D5727" t="s">
        <v>72</v>
      </c>
      <c r="E5727" t="s">
        <v>461</v>
      </c>
      <c r="F5727" t="s">
        <v>73</v>
      </c>
      <c r="G5727" t="s">
        <v>89</v>
      </c>
      <c r="H5727" t="s">
        <v>75</v>
      </c>
      <c r="I5727" t="s">
        <v>76</v>
      </c>
      <c r="J5727" t="s">
        <v>77</v>
      </c>
      <c r="K5727">
        <v>1425</v>
      </c>
      <c r="L5727" t="s">
        <v>77</v>
      </c>
      <c r="M5727" t="s">
        <v>78</v>
      </c>
      <c r="N5727" t="s">
        <v>10258</v>
      </c>
      <c r="O5727" t="s">
        <v>9834</v>
      </c>
      <c r="P5727" t="s">
        <v>9834</v>
      </c>
      <c r="Q5727" t="s">
        <v>462</v>
      </c>
      <c r="R5727" t="s">
        <v>79</v>
      </c>
      <c r="S5727" t="s">
        <v>24</v>
      </c>
      <c r="T5727" t="s">
        <v>463</v>
      </c>
      <c r="U5727" t="s">
        <v>43</v>
      </c>
      <c r="V5727" t="s">
        <v>80</v>
      </c>
      <c r="W5727">
        <v>23700</v>
      </c>
      <c r="X5727" t="s">
        <v>85</v>
      </c>
      <c r="Y5727">
        <v>-1425</v>
      </c>
      <c r="Z5727" t="s">
        <v>9835</v>
      </c>
      <c r="AA5727" t="s">
        <v>9835</v>
      </c>
      <c r="AB5727" t="s">
        <v>87</v>
      </c>
      <c r="AC5727" t="s">
        <v>84</v>
      </c>
      <c r="AD5727">
        <f>_xlfn.XLOOKUP(MIS[[#This Row],[TRADING SYMBOL]],[1]Sheet1!$D:$D,[1]Sheet1!$C:$C)</f>
        <v>7.6</v>
      </c>
      <c r="AE5727">
        <f>MIS[[#This Row],[OrderAverageTradedPrice]]*MIS[[#This Row],[OrderQuantity]]</f>
        <v>14384.999999999911</v>
      </c>
      <c r="AF5727">
        <f>MIS[[#This Row],[LTP]]*MIS[[#This Row],[OrderQuantity]]</f>
        <v>10830</v>
      </c>
      <c r="AG5727">
        <f>IF(MIS[[#This Row],[OrderSide]]="SELL",MIS[[#This Row],[VALUE]]-MIS[[#This Row],[LIVE_VALUE]],MIS[[#This Row],[LIVE_VALUE]]-MIS[[#This Row],[VALUE]])</f>
        <v>3554.9999999999109</v>
      </c>
      <c r="AH5727" t="str" cm="1">
        <f t="array" ref="AH5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7" t="str">
        <f>MIS[[#This Row],[TRADING SYMBOL]]</f>
        <v>NIFTY2552223700PE</v>
      </c>
      <c r="AJ5727" t="str">
        <f>IF(RIGHT(MIS[[#This Row],[Main/Hedge]],4)="MAIN","MAIN","HEDGE")</f>
        <v>HEDGE</v>
      </c>
      <c r="AK5727" t="str" cm="1">
        <f t="array" ref="AK5727">_xlfn._xlws.FILTER(Table4[Column1],ISNUMBER(SEARCH(Table4[Column1],MIS[[#This Row],[OrderUniqueIdentifier]])),"")</f>
        <v>VWAP</v>
      </c>
    </row>
    <row r="5728" spans="1:37" x14ac:dyDescent="0.25">
      <c r="A5728" t="s">
        <v>179</v>
      </c>
      <c r="B5728" t="s">
        <v>1478</v>
      </c>
      <c r="C5728" t="s">
        <v>10261</v>
      </c>
      <c r="D5728" t="s">
        <v>72</v>
      </c>
      <c r="E5728" t="s">
        <v>461</v>
      </c>
      <c r="F5728" t="s">
        <v>73</v>
      </c>
      <c r="G5728" t="s">
        <v>89</v>
      </c>
      <c r="H5728" t="s">
        <v>75</v>
      </c>
      <c r="I5728" t="s">
        <v>76</v>
      </c>
      <c r="J5728" t="s">
        <v>77</v>
      </c>
      <c r="K5728">
        <v>150</v>
      </c>
      <c r="L5728" t="s">
        <v>77</v>
      </c>
      <c r="M5728" t="s">
        <v>78</v>
      </c>
      <c r="N5728" t="s">
        <v>9852</v>
      </c>
      <c r="O5728" t="s">
        <v>9834</v>
      </c>
      <c r="P5728" t="s">
        <v>9834</v>
      </c>
      <c r="Q5728" t="s">
        <v>462</v>
      </c>
      <c r="R5728" t="s">
        <v>79</v>
      </c>
      <c r="S5728" t="s">
        <v>24</v>
      </c>
      <c r="T5728" t="s">
        <v>463</v>
      </c>
      <c r="U5728" t="s">
        <v>43</v>
      </c>
      <c r="V5728" t="s">
        <v>80</v>
      </c>
      <c r="W5728">
        <v>23700</v>
      </c>
      <c r="X5728" t="s">
        <v>85</v>
      </c>
      <c r="Y5728">
        <v>-150</v>
      </c>
      <c r="Z5728" t="s">
        <v>9835</v>
      </c>
      <c r="AA5728" t="s">
        <v>9835</v>
      </c>
      <c r="AB5728" t="s">
        <v>87</v>
      </c>
      <c r="AC5728" t="s">
        <v>84</v>
      </c>
      <c r="AD5728">
        <f>_xlfn.XLOOKUP(MIS[[#This Row],[TRADING SYMBOL]],[1]Sheet1!$D:$D,[1]Sheet1!$C:$C)</f>
        <v>7.6</v>
      </c>
      <c r="AE5728">
        <f>MIS[[#This Row],[OrderAverageTradedPrice]]*MIS[[#This Row],[OrderQuantity]]</f>
        <v>1515</v>
      </c>
      <c r="AF5728">
        <f>MIS[[#This Row],[LTP]]*MIS[[#This Row],[OrderQuantity]]</f>
        <v>1140</v>
      </c>
      <c r="AG5728">
        <f>IF(MIS[[#This Row],[OrderSide]]="SELL",MIS[[#This Row],[VALUE]]-MIS[[#This Row],[LIVE_VALUE]],MIS[[#This Row],[LIVE_VALUE]]-MIS[[#This Row],[VALUE]])</f>
        <v>375</v>
      </c>
      <c r="AH5728" t="str" cm="1">
        <f t="array" ref="AH5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8" t="str">
        <f>MIS[[#This Row],[TRADING SYMBOL]]</f>
        <v>NIFTY2552223700PE</v>
      </c>
      <c r="AJ5728" t="str">
        <f>IF(RIGHT(MIS[[#This Row],[Main/Hedge]],4)="MAIN","MAIN","HEDGE")</f>
        <v>HEDGE</v>
      </c>
      <c r="AK5728" t="str" cm="1">
        <f t="array" ref="AK5728">_xlfn._xlws.FILTER(Table4[Column1],ISNUMBER(SEARCH(Table4[Column1],MIS[[#This Row],[OrderUniqueIdentifier]])),"")</f>
        <v>VWAP</v>
      </c>
    </row>
    <row r="5729" spans="1:37" x14ac:dyDescent="0.25">
      <c r="A5729" t="s">
        <v>179</v>
      </c>
      <c r="B5729" t="s">
        <v>1488</v>
      </c>
      <c r="C5729" t="s">
        <v>10264</v>
      </c>
      <c r="D5729" t="s">
        <v>72</v>
      </c>
      <c r="E5729" t="s">
        <v>461</v>
      </c>
      <c r="F5729" t="s">
        <v>73</v>
      </c>
      <c r="G5729" t="s">
        <v>89</v>
      </c>
      <c r="H5729" t="s">
        <v>75</v>
      </c>
      <c r="I5729" t="s">
        <v>76</v>
      </c>
      <c r="J5729" t="s">
        <v>77</v>
      </c>
      <c r="K5729">
        <v>75</v>
      </c>
      <c r="L5729" t="s">
        <v>77</v>
      </c>
      <c r="M5729" t="s">
        <v>78</v>
      </c>
      <c r="N5729" t="s">
        <v>9852</v>
      </c>
      <c r="O5729" t="s">
        <v>9834</v>
      </c>
      <c r="P5729" t="s">
        <v>9834</v>
      </c>
      <c r="Q5729" t="s">
        <v>462</v>
      </c>
      <c r="R5729" t="s">
        <v>79</v>
      </c>
      <c r="S5729" t="s">
        <v>24</v>
      </c>
      <c r="T5729" t="s">
        <v>463</v>
      </c>
      <c r="U5729" t="s">
        <v>43</v>
      </c>
      <c r="V5729" t="s">
        <v>80</v>
      </c>
      <c r="W5729">
        <v>23700</v>
      </c>
      <c r="X5729" t="s">
        <v>85</v>
      </c>
      <c r="Y5729">
        <v>-75</v>
      </c>
      <c r="Z5729" t="s">
        <v>9835</v>
      </c>
      <c r="AA5729" t="s">
        <v>9835</v>
      </c>
      <c r="AB5729" t="s">
        <v>87</v>
      </c>
      <c r="AC5729" t="s">
        <v>84</v>
      </c>
      <c r="AD5729">
        <f>_xlfn.XLOOKUP(MIS[[#This Row],[TRADING SYMBOL]],[1]Sheet1!$D:$D,[1]Sheet1!$C:$C)</f>
        <v>7.6</v>
      </c>
      <c r="AE5729">
        <f>MIS[[#This Row],[OrderAverageTradedPrice]]*MIS[[#This Row],[OrderQuantity]]</f>
        <v>757.5</v>
      </c>
      <c r="AF5729">
        <f>MIS[[#This Row],[LTP]]*MIS[[#This Row],[OrderQuantity]]</f>
        <v>570</v>
      </c>
      <c r="AG5729">
        <f>IF(MIS[[#This Row],[OrderSide]]="SELL",MIS[[#This Row],[VALUE]]-MIS[[#This Row],[LIVE_VALUE]],MIS[[#This Row],[LIVE_VALUE]]-MIS[[#This Row],[VALUE]])</f>
        <v>187.5</v>
      </c>
      <c r="AH5729" t="str" cm="1">
        <f t="array" ref="AH5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9" t="str">
        <f>MIS[[#This Row],[TRADING SYMBOL]]</f>
        <v>NIFTY2552223700PE</v>
      </c>
      <c r="AJ5729" t="str">
        <f>IF(RIGHT(MIS[[#This Row],[Main/Hedge]],4)="MAIN","MAIN","HEDGE")</f>
        <v>HEDGE</v>
      </c>
      <c r="AK5729" t="str" cm="1">
        <f t="array" ref="AK5729">_xlfn._xlws.FILTER(Table4[Column1],ISNUMBER(SEARCH(Table4[Column1],MIS[[#This Row],[OrderUniqueIdentifier]])),"")</f>
        <v>VWAP</v>
      </c>
    </row>
    <row r="5730" spans="1:37" x14ac:dyDescent="0.25">
      <c r="A5730" t="s">
        <v>179</v>
      </c>
      <c r="B5730" t="s">
        <v>1497</v>
      </c>
      <c r="C5730" t="s">
        <v>10267</v>
      </c>
      <c r="D5730" t="s">
        <v>72</v>
      </c>
      <c r="E5730" t="s">
        <v>461</v>
      </c>
      <c r="F5730" t="s">
        <v>73</v>
      </c>
      <c r="G5730" t="s">
        <v>89</v>
      </c>
      <c r="H5730" t="s">
        <v>75</v>
      </c>
      <c r="I5730" t="s">
        <v>76</v>
      </c>
      <c r="J5730" t="s">
        <v>77</v>
      </c>
      <c r="K5730">
        <v>225</v>
      </c>
      <c r="L5730" t="s">
        <v>77</v>
      </c>
      <c r="M5730" t="s">
        <v>78</v>
      </c>
      <c r="N5730" t="s">
        <v>9852</v>
      </c>
      <c r="O5730" t="s">
        <v>9834</v>
      </c>
      <c r="P5730" t="s">
        <v>9834</v>
      </c>
      <c r="Q5730" t="s">
        <v>462</v>
      </c>
      <c r="R5730" t="s">
        <v>79</v>
      </c>
      <c r="S5730" t="s">
        <v>24</v>
      </c>
      <c r="T5730" t="s">
        <v>463</v>
      </c>
      <c r="U5730" t="s">
        <v>43</v>
      </c>
      <c r="V5730" t="s">
        <v>80</v>
      </c>
      <c r="W5730">
        <v>23700</v>
      </c>
      <c r="X5730" t="s">
        <v>85</v>
      </c>
      <c r="Y5730">
        <v>-225</v>
      </c>
      <c r="Z5730" t="s">
        <v>9835</v>
      </c>
      <c r="AA5730" t="s">
        <v>9835</v>
      </c>
      <c r="AB5730" t="s">
        <v>87</v>
      </c>
      <c r="AC5730" t="s">
        <v>84</v>
      </c>
      <c r="AD5730">
        <f>_xlfn.XLOOKUP(MIS[[#This Row],[TRADING SYMBOL]],[1]Sheet1!$D:$D,[1]Sheet1!$C:$C)</f>
        <v>7.6</v>
      </c>
      <c r="AE5730">
        <f>MIS[[#This Row],[OrderAverageTradedPrice]]*MIS[[#This Row],[OrderQuantity]]</f>
        <v>2272.5</v>
      </c>
      <c r="AF5730">
        <f>MIS[[#This Row],[LTP]]*MIS[[#This Row],[OrderQuantity]]</f>
        <v>1710</v>
      </c>
      <c r="AG5730">
        <f>IF(MIS[[#This Row],[OrderSide]]="SELL",MIS[[#This Row],[VALUE]]-MIS[[#This Row],[LIVE_VALUE]],MIS[[#This Row],[LIVE_VALUE]]-MIS[[#This Row],[VALUE]])</f>
        <v>562.5</v>
      </c>
      <c r="AH5730" t="str" cm="1">
        <f t="array" ref="AH5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0" t="str">
        <f>MIS[[#This Row],[TRADING SYMBOL]]</f>
        <v>NIFTY2552223700PE</v>
      </c>
      <c r="AJ5730" t="str">
        <f>IF(RIGHT(MIS[[#This Row],[Main/Hedge]],4)="MAIN","MAIN","HEDGE")</f>
        <v>HEDGE</v>
      </c>
      <c r="AK5730" t="str" cm="1">
        <f t="array" ref="AK5730">_xlfn._xlws.FILTER(Table4[Column1],ISNUMBER(SEARCH(Table4[Column1],MIS[[#This Row],[OrderUniqueIdentifier]])),"")</f>
        <v>VWAP</v>
      </c>
    </row>
    <row r="5731" spans="1:37" x14ac:dyDescent="0.25">
      <c r="A5731" t="s">
        <v>179</v>
      </c>
      <c r="B5731" t="s">
        <v>180</v>
      </c>
      <c r="C5731" t="s">
        <v>10270</v>
      </c>
      <c r="D5731" t="s">
        <v>72</v>
      </c>
      <c r="E5731" t="s">
        <v>461</v>
      </c>
      <c r="F5731" t="s">
        <v>73</v>
      </c>
      <c r="G5731" t="s">
        <v>89</v>
      </c>
      <c r="H5731" t="s">
        <v>75</v>
      </c>
      <c r="I5731" t="s">
        <v>76</v>
      </c>
      <c r="J5731" t="s">
        <v>77</v>
      </c>
      <c r="K5731">
        <v>150</v>
      </c>
      <c r="L5731" t="s">
        <v>77</v>
      </c>
      <c r="M5731" t="s">
        <v>78</v>
      </c>
      <c r="N5731" t="s">
        <v>9852</v>
      </c>
      <c r="O5731" t="s">
        <v>9834</v>
      </c>
      <c r="P5731" t="s">
        <v>9834</v>
      </c>
      <c r="Q5731" t="s">
        <v>462</v>
      </c>
      <c r="R5731" t="s">
        <v>79</v>
      </c>
      <c r="S5731" t="s">
        <v>24</v>
      </c>
      <c r="T5731" t="s">
        <v>463</v>
      </c>
      <c r="U5731" t="s">
        <v>43</v>
      </c>
      <c r="V5731" t="s">
        <v>80</v>
      </c>
      <c r="W5731">
        <v>23700</v>
      </c>
      <c r="X5731" t="s">
        <v>85</v>
      </c>
      <c r="Y5731">
        <v>-150</v>
      </c>
      <c r="Z5731" t="s">
        <v>9835</v>
      </c>
      <c r="AA5731" t="s">
        <v>9835</v>
      </c>
      <c r="AB5731" t="s">
        <v>87</v>
      </c>
      <c r="AC5731" t="s">
        <v>84</v>
      </c>
      <c r="AD5731">
        <f>_xlfn.XLOOKUP(MIS[[#This Row],[TRADING SYMBOL]],[1]Sheet1!$D:$D,[1]Sheet1!$C:$C)</f>
        <v>7.6</v>
      </c>
      <c r="AE5731">
        <f>MIS[[#This Row],[OrderAverageTradedPrice]]*MIS[[#This Row],[OrderQuantity]]</f>
        <v>1515</v>
      </c>
      <c r="AF5731">
        <f>MIS[[#This Row],[LTP]]*MIS[[#This Row],[OrderQuantity]]</f>
        <v>1140</v>
      </c>
      <c r="AG5731">
        <f>IF(MIS[[#This Row],[OrderSide]]="SELL",MIS[[#This Row],[VALUE]]-MIS[[#This Row],[LIVE_VALUE]],MIS[[#This Row],[LIVE_VALUE]]-MIS[[#This Row],[VALUE]])</f>
        <v>375</v>
      </c>
      <c r="AH5731" t="str" cm="1">
        <f t="array" ref="AH5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1" t="str">
        <f>MIS[[#This Row],[TRADING SYMBOL]]</f>
        <v>NIFTY2552223700PE</v>
      </c>
      <c r="AJ5731" t="str">
        <f>IF(RIGHT(MIS[[#This Row],[Main/Hedge]],4)="MAIN","MAIN","HEDGE")</f>
        <v>HEDGE</v>
      </c>
      <c r="AK5731" t="str" cm="1">
        <f t="array" ref="AK5731">_xlfn._xlws.FILTER(Table4[Column1],ISNUMBER(SEARCH(Table4[Column1],MIS[[#This Row],[OrderUniqueIdentifier]])),"")</f>
        <v>VWAP</v>
      </c>
    </row>
    <row r="5732" spans="1:37" x14ac:dyDescent="0.25">
      <c r="A5732" t="s">
        <v>179</v>
      </c>
      <c r="B5732" t="s">
        <v>219</v>
      </c>
      <c r="C5732" t="s">
        <v>10273</v>
      </c>
      <c r="D5732" t="s">
        <v>72</v>
      </c>
      <c r="E5732" t="s">
        <v>461</v>
      </c>
      <c r="F5732" t="s">
        <v>73</v>
      </c>
      <c r="G5732" t="s">
        <v>89</v>
      </c>
      <c r="H5732" t="s">
        <v>75</v>
      </c>
      <c r="I5732" t="s">
        <v>76</v>
      </c>
      <c r="J5732" t="s">
        <v>77</v>
      </c>
      <c r="K5732">
        <v>150</v>
      </c>
      <c r="L5732" t="s">
        <v>77</v>
      </c>
      <c r="M5732" t="s">
        <v>78</v>
      </c>
      <c r="N5732" t="s">
        <v>9837</v>
      </c>
      <c r="O5732" t="s">
        <v>9834</v>
      </c>
      <c r="P5732" t="s">
        <v>9834</v>
      </c>
      <c r="Q5732" t="s">
        <v>462</v>
      </c>
      <c r="R5732" t="s">
        <v>79</v>
      </c>
      <c r="S5732" t="s">
        <v>24</v>
      </c>
      <c r="T5732" t="s">
        <v>463</v>
      </c>
      <c r="U5732" t="s">
        <v>43</v>
      </c>
      <c r="V5732" t="s">
        <v>80</v>
      </c>
      <c r="W5732">
        <v>23700</v>
      </c>
      <c r="X5732" t="s">
        <v>85</v>
      </c>
      <c r="Y5732">
        <v>-150</v>
      </c>
      <c r="Z5732" t="s">
        <v>9835</v>
      </c>
      <c r="AA5732" t="s">
        <v>9835</v>
      </c>
      <c r="AB5732" t="s">
        <v>87</v>
      </c>
      <c r="AC5732" t="s">
        <v>84</v>
      </c>
      <c r="AD5732">
        <f>_xlfn.XLOOKUP(MIS[[#This Row],[TRADING SYMBOL]],[1]Sheet1!$D:$D,[1]Sheet1!$C:$C)</f>
        <v>7.6</v>
      </c>
      <c r="AE5732">
        <f>MIS[[#This Row],[OrderAverageTradedPrice]]*MIS[[#This Row],[OrderQuantity]]</f>
        <v>1507.5</v>
      </c>
      <c r="AF5732">
        <f>MIS[[#This Row],[LTP]]*MIS[[#This Row],[OrderQuantity]]</f>
        <v>1140</v>
      </c>
      <c r="AG5732">
        <f>IF(MIS[[#This Row],[OrderSide]]="SELL",MIS[[#This Row],[VALUE]]-MIS[[#This Row],[LIVE_VALUE]],MIS[[#This Row],[LIVE_VALUE]]-MIS[[#This Row],[VALUE]])</f>
        <v>367.5</v>
      </c>
      <c r="AH5732" t="str" cm="1">
        <f t="array" ref="AH5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2" t="str">
        <f>MIS[[#This Row],[TRADING SYMBOL]]</f>
        <v>NIFTY2552223700PE</v>
      </c>
      <c r="AJ5732" t="str">
        <f>IF(RIGHT(MIS[[#This Row],[Main/Hedge]],4)="MAIN","MAIN","HEDGE")</f>
        <v>HEDGE</v>
      </c>
      <c r="AK5732" t="str" cm="1">
        <f t="array" ref="AK5732">_xlfn._xlws.FILTER(Table4[Column1],ISNUMBER(SEARCH(Table4[Column1],MIS[[#This Row],[OrderUniqueIdentifier]])),"")</f>
        <v>VWAP</v>
      </c>
    </row>
    <row r="5733" spans="1:37" x14ac:dyDescent="0.25">
      <c r="A5733" t="s">
        <v>179</v>
      </c>
      <c r="B5733" t="s">
        <v>229</v>
      </c>
      <c r="C5733" t="s">
        <v>10277</v>
      </c>
      <c r="D5733" t="s">
        <v>72</v>
      </c>
      <c r="E5733" t="s">
        <v>461</v>
      </c>
      <c r="F5733" t="s">
        <v>73</v>
      </c>
      <c r="G5733" t="s">
        <v>89</v>
      </c>
      <c r="H5733" t="s">
        <v>75</v>
      </c>
      <c r="I5733" t="s">
        <v>76</v>
      </c>
      <c r="J5733" t="s">
        <v>77</v>
      </c>
      <c r="K5733">
        <v>600</v>
      </c>
      <c r="L5733" t="s">
        <v>77</v>
      </c>
      <c r="M5733" t="s">
        <v>78</v>
      </c>
      <c r="N5733" t="s">
        <v>10278</v>
      </c>
      <c r="O5733" t="s">
        <v>9834</v>
      </c>
      <c r="P5733" t="s">
        <v>9834</v>
      </c>
      <c r="Q5733" t="s">
        <v>462</v>
      </c>
      <c r="R5733" t="s">
        <v>79</v>
      </c>
      <c r="S5733" t="s">
        <v>24</v>
      </c>
      <c r="T5733" t="s">
        <v>463</v>
      </c>
      <c r="U5733" t="s">
        <v>43</v>
      </c>
      <c r="V5733" t="s">
        <v>80</v>
      </c>
      <c r="W5733">
        <v>23700</v>
      </c>
      <c r="X5733" t="s">
        <v>85</v>
      </c>
      <c r="Y5733">
        <v>-600</v>
      </c>
      <c r="Z5733" t="s">
        <v>9835</v>
      </c>
      <c r="AA5733" t="s">
        <v>9835</v>
      </c>
      <c r="AB5733" t="s">
        <v>87</v>
      </c>
      <c r="AC5733" t="s">
        <v>84</v>
      </c>
      <c r="AD5733">
        <f>_xlfn.XLOOKUP(MIS[[#This Row],[TRADING SYMBOL]],[1]Sheet1!$D:$D,[1]Sheet1!$C:$C)</f>
        <v>7.6</v>
      </c>
      <c r="AE5733">
        <f>MIS[[#This Row],[OrderAverageTradedPrice]]*MIS[[#This Row],[OrderQuantity]]</f>
        <v>6048.75</v>
      </c>
      <c r="AF5733">
        <f>MIS[[#This Row],[LTP]]*MIS[[#This Row],[OrderQuantity]]</f>
        <v>4560</v>
      </c>
      <c r="AG5733">
        <f>IF(MIS[[#This Row],[OrderSide]]="SELL",MIS[[#This Row],[VALUE]]-MIS[[#This Row],[LIVE_VALUE]],MIS[[#This Row],[LIVE_VALUE]]-MIS[[#This Row],[VALUE]])</f>
        <v>1488.75</v>
      </c>
      <c r="AH5733" t="str" cm="1">
        <f t="array" ref="AH5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3" t="str">
        <f>MIS[[#This Row],[TRADING SYMBOL]]</f>
        <v>NIFTY2552223700PE</v>
      </c>
      <c r="AJ5733" t="str">
        <f>IF(RIGHT(MIS[[#This Row],[Main/Hedge]],4)="MAIN","MAIN","HEDGE")</f>
        <v>HEDGE</v>
      </c>
      <c r="AK5733" t="str" cm="1">
        <f t="array" ref="AK5733">_xlfn._xlws.FILTER(Table4[Column1],ISNUMBER(SEARCH(Table4[Column1],MIS[[#This Row],[OrderUniqueIdentifier]])),"")</f>
        <v>VWAP</v>
      </c>
    </row>
    <row r="5734" spans="1:37" x14ac:dyDescent="0.25">
      <c r="A5734" t="s">
        <v>179</v>
      </c>
      <c r="B5734" t="s">
        <v>266</v>
      </c>
      <c r="C5734" t="s">
        <v>10281</v>
      </c>
      <c r="D5734" t="s">
        <v>72</v>
      </c>
      <c r="E5734" t="s">
        <v>2904</v>
      </c>
      <c r="F5734" t="s">
        <v>73</v>
      </c>
      <c r="G5734" t="s">
        <v>74</v>
      </c>
      <c r="H5734" t="s">
        <v>75</v>
      </c>
      <c r="I5734" t="s">
        <v>76</v>
      </c>
      <c r="J5734" t="s">
        <v>77</v>
      </c>
      <c r="K5734">
        <v>300</v>
      </c>
      <c r="L5734" t="s">
        <v>77</v>
      </c>
      <c r="M5734" t="s">
        <v>78</v>
      </c>
      <c r="N5734" t="s">
        <v>9895</v>
      </c>
      <c r="O5734" t="s">
        <v>9834</v>
      </c>
      <c r="P5734" t="s">
        <v>9834</v>
      </c>
      <c r="Q5734" t="s">
        <v>2907</v>
      </c>
      <c r="R5734" t="s">
        <v>79</v>
      </c>
      <c r="S5734" t="s">
        <v>24</v>
      </c>
      <c r="T5734" t="s">
        <v>2908</v>
      </c>
      <c r="U5734" t="s">
        <v>43</v>
      </c>
      <c r="V5734" t="s">
        <v>80</v>
      </c>
      <c r="W5734">
        <v>25050</v>
      </c>
      <c r="X5734" t="s">
        <v>81</v>
      </c>
      <c r="Y5734">
        <v>300</v>
      </c>
      <c r="Z5734" t="s">
        <v>9835</v>
      </c>
      <c r="AA5734" t="s">
        <v>9835</v>
      </c>
      <c r="AB5734" t="s">
        <v>90</v>
      </c>
      <c r="AC5734" t="s">
        <v>84</v>
      </c>
      <c r="AD5734">
        <f>_xlfn.XLOOKUP(MIS[[#This Row],[TRADING SYMBOL]],[1]Sheet1!$D:$D,[1]Sheet1!$C:$C)</f>
        <v>160.9</v>
      </c>
      <c r="AE5734">
        <f>MIS[[#This Row],[OrderAverageTradedPrice]]*MIS[[#This Row],[OrderQuantity]]</f>
        <v>51795</v>
      </c>
      <c r="AF5734">
        <f>MIS[[#This Row],[LTP]]*MIS[[#This Row],[OrderQuantity]]</f>
        <v>48270</v>
      </c>
      <c r="AG5734">
        <f>IF(MIS[[#This Row],[OrderSide]]="SELL",MIS[[#This Row],[VALUE]]-MIS[[#This Row],[LIVE_VALUE]],MIS[[#This Row],[LIVE_VALUE]]-MIS[[#This Row],[VALUE]])</f>
        <v>-3525</v>
      </c>
      <c r="AH5734" t="str" cm="1">
        <f t="array" ref="AH5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4" t="str">
        <f>MIS[[#This Row],[TRADING SYMBOL]]</f>
        <v>NIFTY2552225050CE</v>
      </c>
      <c r="AJ5734" t="str">
        <f>IF(RIGHT(MIS[[#This Row],[Main/Hedge]],4)="MAIN","MAIN","HEDGE")</f>
        <v>MAIN</v>
      </c>
      <c r="AK5734" t="str" cm="1">
        <f t="array" ref="AK5734">_xlfn._xlws.FILTER(Table4[Column1],ISNUMBER(SEARCH(Table4[Column1],MIS[[#This Row],[OrderUniqueIdentifier]])),"")</f>
        <v>VWAP</v>
      </c>
    </row>
    <row r="5735" spans="1:37" x14ac:dyDescent="0.25">
      <c r="A5735" t="s">
        <v>1555</v>
      </c>
      <c r="B5735" t="s">
        <v>1556</v>
      </c>
      <c r="C5735" t="s">
        <v>10296</v>
      </c>
      <c r="D5735" t="s">
        <v>72</v>
      </c>
      <c r="E5735" t="s">
        <v>2904</v>
      </c>
      <c r="F5735" t="s">
        <v>73</v>
      </c>
      <c r="G5735" t="s">
        <v>74</v>
      </c>
      <c r="H5735" t="s">
        <v>75</v>
      </c>
      <c r="I5735" t="s">
        <v>76</v>
      </c>
      <c r="J5735" t="s">
        <v>77</v>
      </c>
      <c r="K5735">
        <v>525</v>
      </c>
      <c r="L5735" t="s">
        <v>77</v>
      </c>
      <c r="M5735" t="s">
        <v>78</v>
      </c>
      <c r="N5735" t="s">
        <v>10297</v>
      </c>
      <c r="O5735" t="s">
        <v>9834</v>
      </c>
      <c r="P5735" t="s">
        <v>9834</v>
      </c>
      <c r="Q5735" t="s">
        <v>2907</v>
      </c>
      <c r="R5735" t="s">
        <v>79</v>
      </c>
      <c r="S5735" t="s">
        <v>24</v>
      </c>
      <c r="T5735" t="s">
        <v>2908</v>
      </c>
      <c r="U5735" t="s">
        <v>43</v>
      </c>
      <c r="V5735" t="s">
        <v>80</v>
      </c>
      <c r="W5735">
        <v>25050</v>
      </c>
      <c r="X5735" t="s">
        <v>81</v>
      </c>
      <c r="Y5735">
        <v>525</v>
      </c>
      <c r="Z5735" t="s">
        <v>9835</v>
      </c>
      <c r="AA5735" t="s">
        <v>9835</v>
      </c>
      <c r="AB5735" t="s">
        <v>90</v>
      </c>
      <c r="AC5735" t="s">
        <v>84</v>
      </c>
      <c r="AD5735">
        <f>_xlfn.XLOOKUP(MIS[[#This Row],[TRADING SYMBOL]],[1]Sheet1!$D:$D,[1]Sheet1!$C:$C)</f>
        <v>160.9</v>
      </c>
      <c r="AE5735">
        <f>MIS[[#This Row],[OrderAverageTradedPrice]]*MIS[[#This Row],[OrderQuantity]]</f>
        <v>90487.499999999549</v>
      </c>
      <c r="AF5735">
        <f>MIS[[#This Row],[LTP]]*MIS[[#This Row],[OrderQuantity]]</f>
        <v>84472.5</v>
      </c>
      <c r="AG5735">
        <f>IF(MIS[[#This Row],[OrderSide]]="SELL",MIS[[#This Row],[VALUE]]-MIS[[#This Row],[LIVE_VALUE]],MIS[[#This Row],[LIVE_VALUE]]-MIS[[#This Row],[VALUE]])</f>
        <v>-6014.9999999995489</v>
      </c>
      <c r="AH5735" t="str" cm="1">
        <f t="array" ref="AH5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5" t="str">
        <f>MIS[[#This Row],[TRADING SYMBOL]]</f>
        <v>NIFTY2552225050CE</v>
      </c>
      <c r="AJ5735" t="str">
        <f>IF(RIGHT(MIS[[#This Row],[Main/Hedge]],4)="MAIN","MAIN","HEDGE")</f>
        <v>MAIN</v>
      </c>
      <c r="AK5735" t="str" cm="1">
        <f t="array" ref="AK5735">_xlfn._xlws.FILTER(Table4[Column1],ISNUMBER(SEARCH(Table4[Column1],MIS[[#This Row],[OrderUniqueIdentifier]])),"")</f>
        <v>VWAP</v>
      </c>
    </row>
    <row r="5736" spans="1:37" x14ac:dyDescent="0.25">
      <c r="A5736" t="s">
        <v>1555</v>
      </c>
      <c r="B5736" t="s">
        <v>1570</v>
      </c>
      <c r="C5736" t="s">
        <v>10304</v>
      </c>
      <c r="D5736" t="s">
        <v>72</v>
      </c>
      <c r="E5736" t="s">
        <v>461</v>
      </c>
      <c r="F5736" t="s">
        <v>73</v>
      </c>
      <c r="G5736" t="s">
        <v>89</v>
      </c>
      <c r="H5736" t="s">
        <v>75</v>
      </c>
      <c r="I5736" t="s">
        <v>76</v>
      </c>
      <c r="J5736" t="s">
        <v>77</v>
      </c>
      <c r="K5736">
        <v>375</v>
      </c>
      <c r="L5736" t="s">
        <v>77</v>
      </c>
      <c r="M5736" t="s">
        <v>78</v>
      </c>
      <c r="N5736" t="s">
        <v>9837</v>
      </c>
      <c r="O5736" t="s">
        <v>9834</v>
      </c>
      <c r="P5736" t="s">
        <v>9834</v>
      </c>
      <c r="Q5736" t="s">
        <v>462</v>
      </c>
      <c r="R5736" t="s">
        <v>79</v>
      </c>
      <c r="S5736" t="s">
        <v>24</v>
      </c>
      <c r="T5736" t="s">
        <v>463</v>
      </c>
      <c r="U5736" t="s">
        <v>43</v>
      </c>
      <c r="V5736" t="s">
        <v>80</v>
      </c>
      <c r="W5736">
        <v>23700</v>
      </c>
      <c r="X5736" t="s">
        <v>85</v>
      </c>
      <c r="Y5736">
        <v>-375</v>
      </c>
      <c r="Z5736" t="s">
        <v>9835</v>
      </c>
      <c r="AA5736" t="s">
        <v>9835</v>
      </c>
      <c r="AB5736" t="s">
        <v>87</v>
      </c>
      <c r="AC5736" t="s">
        <v>84</v>
      </c>
      <c r="AD5736">
        <f>_xlfn.XLOOKUP(MIS[[#This Row],[TRADING SYMBOL]],[1]Sheet1!$D:$D,[1]Sheet1!$C:$C)</f>
        <v>7.6</v>
      </c>
      <c r="AE5736">
        <f>MIS[[#This Row],[OrderAverageTradedPrice]]*MIS[[#This Row],[OrderQuantity]]</f>
        <v>3768.7500000000005</v>
      </c>
      <c r="AF5736">
        <f>MIS[[#This Row],[LTP]]*MIS[[#This Row],[OrderQuantity]]</f>
        <v>2850</v>
      </c>
      <c r="AG5736">
        <f>IF(MIS[[#This Row],[OrderSide]]="SELL",MIS[[#This Row],[VALUE]]-MIS[[#This Row],[LIVE_VALUE]],MIS[[#This Row],[LIVE_VALUE]]-MIS[[#This Row],[VALUE]])</f>
        <v>918.75000000000045</v>
      </c>
      <c r="AH5736" t="str" cm="1">
        <f t="array" ref="AH5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6" t="str">
        <f>MIS[[#This Row],[TRADING SYMBOL]]</f>
        <v>NIFTY2552223700PE</v>
      </c>
      <c r="AJ5736" t="str">
        <f>IF(RIGHT(MIS[[#This Row],[Main/Hedge]],4)="MAIN","MAIN","HEDGE")</f>
        <v>HEDGE</v>
      </c>
      <c r="AK5736" t="str" cm="1">
        <f t="array" ref="AK5736">_xlfn._xlws.FILTER(Table4[Column1],ISNUMBER(SEARCH(Table4[Column1],MIS[[#This Row],[OrderUniqueIdentifier]])),"")</f>
        <v>VWAP</v>
      </c>
    </row>
    <row r="5737" spans="1:37" x14ac:dyDescent="0.25">
      <c r="A5737" t="s">
        <v>1555</v>
      </c>
      <c r="B5737" t="s">
        <v>1577</v>
      </c>
      <c r="C5737" t="s">
        <v>10306</v>
      </c>
      <c r="D5737" t="s">
        <v>72</v>
      </c>
      <c r="E5737" t="s">
        <v>2904</v>
      </c>
      <c r="F5737" t="s">
        <v>73</v>
      </c>
      <c r="G5737" t="s">
        <v>74</v>
      </c>
      <c r="H5737" t="s">
        <v>75</v>
      </c>
      <c r="I5737" t="s">
        <v>76</v>
      </c>
      <c r="J5737" t="s">
        <v>77</v>
      </c>
      <c r="K5737">
        <v>1800</v>
      </c>
      <c r="L5737" t="s">
        <v>77</v>
      </c>
      <c r="M5737" t="s">
        <v>78</v>
      </c>
      <c r="N5737" t="s">
        <v>10307</v>
      </c>
      <c r="O5737" t="s">
        <v>9849</v>
      </c>
      <c r="P5737" t="s">
        <v>9834</v>
      </c>
      <c r="Q5737" t="s">
        <v>2907</v>
      </c>
      <c r="R5737" t="s">
        <v>79</v>
      </c>
      <c r="S5737" t="s">
        <v>24</v>
      </c>
      <c r="T5737" t="s">
        <v>2908</v>
      </c>
      <c r="U5737" t="s">
        <v>43</v>
      </c>
      <c r="V5737" t="s">
        <v>80</v>
      </c>
      <c r="W5737">
        <v>25050</v>
      </c>
      <c r="X5737" t="s">
        <v>81</v>
      </c>
      <c r="Y5737">
        <v>1800</v>
      </c>
      <c r="Z5737" t="s">
        <v>9850</v>
      </c>
      <c r="AA5737" t="s">
        <v>9835</v>
      </c>
      <c r="AB5737" t="s">
        <v>90</v>
      </c>
      <c r="AC5737" t="s">
        <v>84</v>
      </c>
      <c r="AD5737">
        <f>_xlfn.XLOOKUP(MIS[[#This Row],[TRADING SYMBOL]],[1]Sheet1!$D:$D,[1]Sheet1!$C:$C)</f>
        <v>160.9</v>
      </c>
      <c r="AE5737">
        <f>MIS[[#This Row],[OrderAverageTradedPrice]]*MIS[[#This Row],[OrderQuantity]]</f>
        <v>310098.74999999942</v>
      </c>
      <c r="AF5737">
        <f>MIS[[#This Row],[LTP]]*MIS[[#This Row],[OrderQuantity]]</f>
        <v>289620</v>
      </c>
      <c r="AG5737">
        <f>IF(MIS[[#This Row],[OrderSide]]="SELL",MIS[[#This Row],[VALUE]]-MIS[[#This Row],[LIVE_VALUE]],MIS[[#This Row],[LIVE_VALUE]]-MIS[[#This Row],[VALUE]])</f>
        <v>-20478.749999999418</v>
      </c>
      <c r="AH5737" t="str" cm="1">
        <f t="array" ref="AH5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7" t="str">
        <f>MIS[[#This Row],[TRADING SYMBOL]]</f>
        <v>NIFTY2552225050CE</v>
      </c>
      <c r="AJ5737" t="str">
        <f>IF(RIGHT(MIS[[#This Row],[Main/Hedge]],4)="MAIN","MAIN","HEDGE")</f>
        <v>MAIN</v>
      </c>
      <c r="AK5737" t="str" cm="1">
        <f t="array" ref="AK5737">_xlfn._xlws.FILTER(Table4[Column1],ISNUMBER(SEARCH(Table4[Column1],MIS[[#This Row],[OrderUniqueIdentifier]])),"")</f>
        <v>VWAP</v>
      </c>
    </row>
    <row r="5738" spans="1:37" x14ac:dyDescent="0.25">
      <c r="A5738" t="s">
        <v>1555</v>
      </c>
      <c r="B5738" t="s">
        <v>1577</v>
      </c>
      <c r="C5738" t="s">
        <v>10308</v>
      </c>
      <c r="D5738" t="s">
        <v>72</v>
      </c>
      <c r="E5738" t="s">
        <v>2904</v>
      </c>
      <c r="F5738" t="s">
        <v>73</v>
      </c>
      <c r="G5738" t="s">
        <v>74</v>
      </c>
      <c r="H5738" t="s">
        <v>75</v>
      </c>
      <c r="I5738" t="s">
        <v>76</v>
      </c>
      <c r="J5738" t="s">
        <v>77</v>
      </c>
      <c r="K5738">
        <v>300</v>
      </c>
      <c r="L5738" t="s">
        <v>77</v>
      </c>
      <c r="M5738" t="s">
        <v>78</v>
      </c>
      <c r="N5738" t="s">
        <v>9172</v>
      </c>
      <c r="O5738" t="s">
        <v>9834</v>
      </c>
      <c r="P5738" t="s">
        <v>9834</v>
      </c>
      <c r="Q5738" t="s">
        <v>2907</v>
      </c>
      <c r="R5738" t="s">
        <v>79</v>
      </c>
      <c r="S5738" t="s">
        <v>24</v>
      </c>
      <c r="T5738" t="s">
        <v>2908</v>
      </c>
      <c r="U5738" t="s">
        <v>43</v>
      </c>
      <c r="V5738" t="s">
        <v>80</v>
      </c>
      <c r="W5738">
        <v>25050</v>
      </c>
      <c r="X5738" t="s">
        <v>81</v>
      </c>
      <c r="Y5738">
        <v>300</v>
      </c>
      <c r="Z5738" t="s">
        <v>9835</v>
      </c>
      <c r="AA5738" t="s">
        <v>9835</v>
      </c>
      <c r="AB5738" t="s">
        <v>90</v>
      </c>
      <c r="AC5738" t="s">
        <v>84</v>
      </c>
      <c r="AD5738">
        <f>_xlfn.XLOOKUP(MIS[[#This Row],[TRADING SYMBOL]],[1]Sheet1!$D:$D,[1]Sheet1!$C:$C)</f>
        <v>160.9</v>
      </c>
      <c r="AE5738">
        <f>MIS[[#This Row],[OrderAverageTradedPrice]]*MIS[[#This Row],[OrderQuantity]]</f>
        <v>51705</v>
      </c>
      <c r="AF5738">
        <f>MIS[[#This Row],[LTP]]*MIS[[#This Row],[OrderQuantity]]</f>
        <v>48270</v>
      </c>
      <c r="AG5738">
        <f>IF(MIS[[#This Row],[OrderSide]]="SELL",MIS[[#This Row],[VALUE]]-MIS[[#This Row],[LIVE_VALUE]],MIS[[#This Row],[LIVE_VALUE]]-MIS[[#This Row],[VALUE]])</f>
        <v>-3435</v>
      </c>
      <c r="AH5738" t="str" cm="1">
        <f t="array" ref="AH5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8" t="str">
        <f>MIS[[#This Row],[TRADING SYMBOL]]</f>
        <v>NIFTY2552225050CE</v>
      </c>
      <c r="AJ5738" t="str">
        <f>IF(RIGHT(MIS[[#This Row],[Main/Hedge]],4)="MAIN","MAIN","HEDGE")</f>
        <v>MAIN</v>
      </c>
      <c r="AK5738" t="str" cm="1">
        <f t="array" ref="AK5738">_xlfn._xlws.FILTER(Table4[Column1],ISNUMBER(SEARCH(Table4[Column1],MIS[[#This Row],[OrderUniqueIdentifier]])),"")</f>
        <v>VWAP</v>
      </c>
    </row>
    <row r="5739" spans="1:37" x14ac:dyDescent="0.25">
      <c r="A5739" t="s">
        <v>1555</v>
      </c>
      <c r="B5739" t="s">
        <v>1589</v>
      </c>
      <c r="C5739" t="s">
        <v>10316</v>
      </c>
      <c r="D5739" t="s">
        <v>72</v>
      </c>
      <c r="E5739" t="s">
        <v>461</v>
      </c>
      <c r="F5739" t="s">
        <v>73</v>
      </c>
      <c r="G5739" t="s">
        <v>89</v>
      </c>
      <c r="H5739" t="s">
        <v>75</v>
      </c>
      <c r="I5739" t="s">
        <v>76</v>
      </c>
      <c r="J5739" t="s">
        <v>77</v>
      </c>
      <c r="K5739">
        <v>525</v>
      </c>
      <c r="L5739" t="s">
        <v>77</v>
      </c>
      <c r="M5739" t="s">
        <v>78</v>
      </c>
      <c r="N5739" t="s">
        <v>9852</v>
      </c>
      <c r="O5739" t="s">
        <v>9834</v>
      </c>
      <c r="P5739" t="s">
        <v>9834</v>
      </c>
      <c r="Q5739" t="s">
        <v>462</v>
      </c>
      <c r="R5739" t="s">
        <v>79</v>
      </c>
      <c r="S5739" t="s">
        <v>24</v>
      </c>
      <c r="T5739" t="s">
        <v>463</v>
      </c>
      <c r="U5739" t="s">
        <v>43</v>
      </c>
      <c r="V5739" t="s">
        <v>80</v>
      </c>
      <c r="W5739">
        <v>23700</v>
      </c>
      <c r="X5739" t="s">
        <v>85</v>
      </c>
      <c r="Y5739">
        <v>-525</v>
      </c>
      <c r="Z5739" t="s">
        <v>9835</v>
      </c>
      <c r="AA5739" t="s">
        <v>9835</v>
      </c>
      <c r="AB5739" t="s">
        <v>87</v>
      </c>
      <c r="AC5739" t="s">
        <v>84</v>
      </c>
      <c r="AD5739">
        <f>_xlfn.XLOOKUP(MIS[[#This Row],[TRADING SYMBOL]],[1]Sheet1!$D:$D,[1]Sheet1!$C:$C)</f>
        <v>7.6</v>
      </c>
      <c r="AE5739">
        <f>MIS[[#This Row],[OrderAverageTradedPrice]]*MIS[[#This Row],[OrderQuantity]]</f>
        <v>5302.5</v>
      </c>
      <c r="AF5739">
        <f>MIS[[#This Row],[LTP]]*MIS[[#This Row],[OrderQuantity]]</f>
        <v>3990</v>
      </c>
      <c r="AG5739">
        <f>IF(MIS[[#This Row],[OrderSide]]="SELL",MIS[[#This Row],[VALUE]]-MIS[[#This Row],[LIVE_VALUE]],MIS[[#This Row],[LIVE_VALUE]]-MIS[[#This Row],[VALUE]])</f>
        <v>1312.5</v>
      </c>
      <c r="AH5739" t="str" cm="1">
        <f t="array" ref="AH5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9" t="str">
        <f>MIS[[#This Row],[TRADING SYMBOL]]</f>
        <v>NIFTY2552223700PE</v>
      </c>
      <c r="AJ5739" t="str">
        <f>IF(RIGHT(MIS[[#This Row],[Main/Hedge]],4)="MAIN","MAIN","HEDGE")</f>
        <v>HEDGE</v>
      </c>
      <c r="AK5739" t="str" cm="1">
        <f t="array" ref="AK5739">_xlfn._xlws.FILTER(Table4[Column1],ISNUMBER(SEARCH(Table4[Column1],MIS[[#This Row],[OrderUniqueIdentifier]])),"")</f>
        <v>VWAP</v>
      </c>
    </row>
    <row r="5740" spans="1:37" x14ac:dyDescent="0.25">
      <c r="A5740" t="s">
        <v>1555</v>
      </c>
      <c r="B5740" t="s">
        <v>1597</v>
      </c>
      <c r="C5740" t="s">
        <v>10320</v>
      </c>
      <c r="D5740" t="s">
        <v>72</v>
      </c>
      <c r="E5740" t="s">
        <v>461</v>
      </c>
      <c r="F5740" t="s">
        <v>73</v>
      </c>
      <c r="G5740" t="s">
        <v>89</v>
      </c>
      <c r="H5740" t="s">
        <v>75</v>
      </c>
      <c r="I5740" t="s">
        <v>76</v>
      </c>
      <c r="J5740" t="s">
        <v>77</v>
      </c>
      <c r="K5740">
        <v>450</v>
      </c>
      <c r="L5740" t="s">
        <v>77</v>
      </c>
      <c r="M5740" t="s">
        <v>78</v>
      </c>
      <c r="N5740" t="s">
        <v>9852</v>
      </c>
      <c r="O5740" t="s">
        <v>9834</v>
      </c>
      <c r="P5740" t="s">
        <v>9834</v>
      </c>
      <c r="Q5740" t="s">
        <v>462</v>
      </c>
      <c r="R5740" t="s">
        <v>79</v>
      </c>
      <c r="S5740" t="s">
        <v>24</v>
      </c>
      <c r="T5740" t="s">
        <v>463</v>
      </c>
      <c r="U5740" t="s">
        <v>43</v>
      </c>
      <c r="V5740" t="s">
        <v>80</v>
      </c>
      <c r="W5740">
        <v>23700</v>
      </c>
      <c r="X5740" t="s">
        <v>85</v>
      </c>
      <c r="Y5740">
        <v>-450</v>
      </c>
      <c r="Z5740" t="s">
        <v>9835</v>
      </c>
      <c r="AA5740" t="s">
        <v>9835</v>
      </c>
      <c r="AB5740" t="s">
        <v>87</v>
      </c>
      <c r="AC5740" t="s">
        <v>84</v>
      </c>
      <c r="AD5740">
        <f>_xlfn.XLOOKUP(MIS[[#This Row],[TRADING SYMBOL]],[1]Sheet1!$D:$D,[1]Sheet1!$C:$C)</f>
        <v>7.6</v>
      </c>
      <c r="AE5740">
        <f>MIS[[#This Row],[OrderAverageTradedPrice]]*MIS[[#This Row],[OrderQuantity]]</f>
        <v>4545</v>
      </c>
      <c r="AF5740">
        <f>MIS[[#This Row],[LTP]]*MIS[[#This Row],[OrderQuantity]]</f>
        <v>3420</v>
      </c>
      <c r="AG5740">
        <f>IF(MIS[[#This Row],[OrderSide]]="SELL",MIS[[#This Row],[VALUE]]-MIS[[#This Row],[LIVE_VALUE]],MIS[[#This Row],[LIVE_VALUE]]-MIS[[#This Row],[VALUE]])</f>
        <v>1125</v>
      </c>
      <c r="AH5740" t="str" cm="1">
        <f t="array" ref="AH5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0" t="str">
        <f>MIS[[#This Row],[TRADING SYMBOL]]</f>
        <v>NIFTY2552223700PE</v>
      </c>
      <c r="AJ5740" t="str">
        <f>IF(RIGHT(MIS[[#This Row],[Main/Hedge]],4)="MAIN","MAIN","HEDGE")</f>
        <v>HEDGE</v>
      </c>
      <c r="AK5740" t="str" cm="1">
        <f t="array" ref="AK5740">_xlfn._xlws.FILTER(Table4[Column1],ISNUMBER(SEARCH(Table4[Column1],MIS[[#This Row],[OrderUniqueIdentifier]])),"")</f>
        <v>VWAP</v>
      </c>
    </row>
    <row r="5741" spans="1:37" x14ac:dyDescent="0.25">
      <c r="A5741" t="s">
        <v>1555</v>
      </c>
      <c r="B5741" t="s">
        <v>1607</v>
      </c>
      <c r="C5741" t="s">
        <v>10323</v>
      </c>
      <c r="D5741" t="s">
        <v>72</v>
      </c>
      <c r="E5741" t="s">
        <v>461</v>
      </c>
      <c r="F5741" t="s">
        <v>73</v>
      </c>
      <c r="G5741" t="s">
        <v>89</v>
      </c>
      <c r="H5741" t="s">
        <v>75</v>
      </c>
      <c r="I5741" t="s">
        <v>76</v>
      </c>
      <c r="J5741" t="s">
        <v>77</v>
      </c>
      <c r="K5741">
        <v>75</v>
      </c>
      <c r="L5741" t="s">
        <v>77</v>
      </c>
      <c r="M5741" t="s">
        <v>78</v>
      </c>
      <c r="N5741" t="s">
        <v>9852</v>
      </c>
      <c r="O5741" t="s">
        <v>9834</v>
      </c>
      <c r="P5741" t="s">
        <v>9834</v>
      </c>
      <c r="Q5741" t="s">
        <v>462</v>
      </c>
      <c r="R5741" t="s">
        <v>79</v>
      </c>
      <c r="S5741" t="s">
        <v>24</v>
      </c>
      <c r="T5741" t="s">
        <v>463</v>
      </c>
      <c r="U5741" t="s">
        <v>43</v>
      </c>
      <c r="V5741" t="s">
        <v>80</v>
      </c>
      <c r="W5741">
        <v>23700</v>
      </c>
      <c r="X5741" t="s">
        <v>85</v>
      </c>
      <c r="Y5741">
        <v>-75</v>
      </c>
      <c r="Z5741" t="s">
        <v>9835</v>
      </c>
      <c r="AA5741" t="s">
        <v>9835</v>
      </c>
      <c r="AB5741" t="s">
        <v>87</v>
      </c>
      <c r="AC5741" t="s">
        <v>84</v>
      </c>
      <c r="AD5741">
        <f>_xlfn.XLOOKUP(MIS[[#This Row],[TRADING SYMBOL]],[1]Sheet1!$D:$D,[1]Sheet1!$C:$C)</f>
        <v>7.6</v>
      </c>
      <c r="AE5741">
        <f>MIS[[#This Row],[OrderAverageTradedPrice]]*MIS[[#This Row],[OrderQuantity]]</f>
        <v>757.5</v>
      </c>
      <c r="AF5741">
        <f>MIS[[#This Row],[LTP]]*MIS[[#This Row],[OrderQuantity]]</f>
        <v>570</v>
      </c>
      <c r="AG5741">
        <f>IF(MIS[[#This Row],[OrderSide]]="SELL",MIS[[#This Row],[VALUE]]-MIS[[#This Row],[LIVE_VALUE]],MIS[[#This Row],[LIVE_VALUE]]-MIS[[#This Row],[VALUE]])</f>
        <v>187.5</v>
      </c>
      <c r="AH5741" t="str" cm="1">
        <f t="array" ref="AH5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1" t="str">
        <f>MIS[[#This Row],[TRADING SYMBOL]]</f>
        <v>NIFTY2552223700PE</v>
      </c>
      <c r="AJ5741" t="str">
        <f>IF(RIGHT(MIS[[#This Row],[Main/Hedge]],4)="MAIN","MAIN","HEDGE")</f>
        <v>HEDGE</v>
      </c>
      <c r="AK5741" t="str" cm="1">
        <f t="array" ref="AK5741">_xlfn._xlws.FILTER(Table4[Column1],ISNUMBER(SEARCH(Table4[Column1],MIS[[#This Row],[OrderUniqueIdentifier]])),"")</f>
        <v>VWAP</v>
      </c>
    </row>
    <row r="5742" spans="1:37" x14ac:dyDescent="0.25">
      <c r="A5742" t="s">
        <v>1555</v>
      </c>
      <c r="B5742" t="s">
        <v>1614</v>
      </c>
      <c r="C5742" t="s">
        <v>10326</v>
      </c>
      <c r="D5742" t="s">
        <v>72</v>
      </c>
      <c r="E5742" t="s">
        <v>461</v>
      </c>
      <c r="F5742" t="s">
        <v>73</v>
      </c>
      <c r="G5742" t="s">
        <v>89</v>
      </c>
      <c r="H5742" t="s">
        <v>75</v>
      </c>
      <c r="I5742" t="s">
        <v>76</v>
      </c>
      <c r="J5742" t="s">
        <v>77</v>
      </c>
      <c r="K5742">
        <v>150</v>
      </c>
      <c r="L5742" t="s">
        <v>77</v>
      </c>
      <c r="M5742" t="s">
        <v>78</v>
      </c>
      <c r="N5742" t="s">
        <v>9852</v>
      </c>
      <c r="O5742" t="s">
        <v>9834</v>
      </c>
      <c r="P5742" t="s">
        <v>9834</v>
      </c>
      <c r="Q5742" t="s">
        <v>462</v>
      </c>
      <c r="R5742" t="s">
        <v>79</v>
      </c>
      <c r="S5742" t="s">
        <v>24</v>
      </c>
      <c r="T5742" t="s">
        <v>463</v>
      </c>
      <c r="U5742" t="s">
        <v>43</v>
      </c>
      <c r="V5742" t="s">
        <v>80</v>
      </c>
      <c r="W5742">
        <v>23700</v>
      </c>
      <c r="X5742" t="s">
        <v>85</v>
      </c>
      <c r="Y5742">
        <v>-150</v>
      </c>
      <c r="Z5742" t="s">
        <v>9835</v>
      </c>
      <c r="AA5742" t="s">
        <v>9835</v>
      </c>
      <c r="AB5742" t="s">
        <v>87</v>
      </c>
      <c r="AC5742" t="s">
        <v>84</v>
      </c>
      <c r="AD5742">
        <f>_xlfn.XLOOKUP(MIS[[#This Row],[TRADING SYMBOL]],[1]Sheet1!$D:$D,[1]Sheet1!$C:$C)</f>
        <v>7.6</v>
      </c>
      <c r="AE5742">
        <f>MIS[[#This Row],[OrderAverageTradedPrice]]*MIS[[#This Row],[OrderQuantity]]</f>
        <v>1515</v>
      </c>
      <c r="AF5742">
        <f>MIS[[#This Row],[LTP]]*MIS[[#This Row],[OrderQuantity]]</f>
        <v>1140</v>
      </c>
      <c r="AG5742">
        <f>IF(MIS[[#This Row],[OrderSide]]="SELL",MIS[[#This Row],[VALUE]]-MIS[[#This Row],[LIVE_VALUE]],MIS[[#This Row],[LIVE_VALUE]]-MIS[[#This Row],[VALUE]])</f>
        <v>375</v>
      </c>
      <c r="AH5742" t="str" cm="1">
        <f t="array" ref="AH5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2" t="str">
        <f>MIS[[#This Row],[TRADING SYMBOL]]</f>
        <v>NIFTY2552223700PE</v>
      </c>
      <c r="AJ5742" t="str">
        <f>IF(RIGHT(MIS[[#This Row],[Main/Hedge]],4)="MAIN","MAIN","HEDGE")</f>
        <v>HEDGE</v>
      </c>
      <c r="AK5742" t="str" cm="1">
        <f t="array" ref="AK5742">_xlfn._xlws.FILTER(Table4[Column1],ISNUMBER(SEARCH(Table4[Column1],MIS[[#This Row],[OrderUniqueIdentifier]])),"")</f>
        <v>VWAP</v>
      </c>
    </row>
    <row r="5743" spans="1:37" x14ac:dyDescent="0.25">
      <c r="A5743" t="s">
        <v>1555</v>
      </c>
      <c r="B5743" t="s">
        <v>1623</v>
      </c>
      <c r="C5743" t="s">
        <v>10329</v>
      </c>
      <c r="D5743" t="s">
        <v>72</v>
      </c>
      <c r="E5743" t="s">
        <v>461</v>
      </c>
      <c r="F5743" t="s">
        <v>73</v>
      </c>
      <c r="G5743" t="s">
        <v>89</v>
      </c>
      <c r="H5743" t="s">
        <v>75</v>
      </c>
      <c r="I5743" t="s">
        <v>76</v>
      </c>
      <c r="J5743" t="s">
        <v>77</v>
      </c>
      <c r="K5743">
        <v>150</v>
      </c>
      <c r="L5743" t="s">
        <v>77</v>
      </c>
      <c r="M5743" t="s">
        <v>78</v>
      </c>
      <c r="N5743" t="s">
        <v>9852</v>
      </c>
      <c r="O5743" t="s">
        <v>9834</v>
      </c>
      <c r="P5743" t="s">
        <v>9834</v>
      </c>
      <c r="Q5743" t="s">
        <v>462</v>
      </c>
      <c r="R5743" t="s">
        <v>79</v>
      </c>
      <c r="S5743" t="s">
        <v>24</v>
      </c>
      <c r="T5743" t="s">
        <v>463</v>
      </c>
      <c r="U5743" t="s">
        <v>43</v>
      </c>
      <c r="V5743" t="s">
        <v>80</v>
      </c>
      <c r="W5743">
        <v>23700</v>
      </c>
      <c r="X5743" t="s">
        <v>85</v>
      </c>
      <c r="Y5743">
        <v>-150</v>
      </c>
      <c r="Z5743" t="s">
        <v>9835</v>
      </c>
      <c r="AA5743" t="s">
        <v>9835</v>
      </c>
      <c r="AB5743" t="s">
        <v>87</v>
      </c>
      <c r="AC5743" t="s">
        <v>84</v>
      </c>
      <c r="AD5743">
        <f>_xlfn.XLOOKUP(MIS[[#This Row],[TRADING SYMBOL]],[1]Sheet1!$D:$D,[1]Sheet1!$C:$C)</f>
        <v>7.6</v>
      </c>
      <c r="AE5743">
        <f>MIS[[#This Row],[OrderAverageTradedPrice]]*MIS[[#This Row],[OrderQuantity]]</f>
        <v>1515</v>
      </c>
      <c r="AF5743">
        <f>MIS[[#This Row],[LTP]]*MIS[[#This Row],[OrderQuantity]]</f>
        <v>1140</v>
      </c>
      <c r="AG5743">
        <f>IF(MIS[[#This Row],[OrderSide]]="SELL",MIS[[#This Row],[VALUE]]-MIS[[#This Row],[LIVE_VALUE]],MIS[[#This Row],[LIVE_VALUE]]-MIS[[#This Row],[VALUE]])</f>
        <v>375</v>
      </c>
      <c r="AH5743" t="str" cm="1">
        <f t="array" ref="AH5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3" t="str">
        <f>MIS[[#This Row],[TRADING SYMBOL]]</f>
        <v>NIFTY2552223700PE</v>
      </c>
      <c r="AJ5743" t="str">
        <f>IF(RIGHT(MIS[[#This Row],[Main/Hedge]],4)="MAIN","MAIN","HEDGE")</f>
        <v>HEDGE</v>
      </c>
      <c r="AK5743" t="str" cm="1">
        <f t="array" ref="AK5743">_xlfn._xlws.FILTER(Table4[Column1],ISNUMBER(SEARCH(Table4[Column1],MIS[[#This Row],[OrderUniqueIdentifier]])),"")</f>
        <v>VWAP</v>
      </c>
    </row>
    <row r="5744" spans="1:37" x14ac:dyDescent="0.25">
      <c r="A5744" t="s">
        <v>1555</v>
      </c>
      <c r="B5744" t="s">
        <v>1631</v>
      </c>
      <c r="C5744" t="s">
        <v>10333</v>
      </c>
      <c r="D5744" t="s">
        <v>72</v>
      </c>
      <c r="E5744" t="s">
        <v>461</v>
      </c>
      <c r="F5744" t="s">
        <v>73</v>
      </c>
      <c r="G5744" t="s">
        <v>89</v>
      </c>
      <c r="H5744" t="s">
        <v>75</v>
      </c>
      <c r="I5744" t="s">
        <v>76</v>
      </c>
      <c r="J5744" t="s">
        <v>77</v>
      </c>
      <c r="K5744">
        <v>600</v>
      </c>
      <c r="L5744" t="s">
        <v>77</v>
      </c>
      <c r="M5744" t="s">
        <v>78</v>
      </c>
      <c r="N5744" t="s">
        <v>9852</v>
      </c>
      <c r="O5744" t="s">
        <v>9834</v>
      </c>
      <c r="P5744" t="s">
        <v>9834</v>
      </c>
      <c r="Q5744" t="s">
        <v>462</v>
      </c>
      <c r="R5744" t="s">
        <v>79</v>
      </c>
      <c r="S5744" t="s">
        <v>24</v>
      </c>
      <c r="T5744" t="s">
        <v>463</v>
      </c>
      <c r="U5744" t="s">
        <v>43</v>
      </c>
      <c r="V5744" t="s">
        <v>80</v>
      </c>
      <c r="W5744">
        <v>23700</v>
      </c>
      <c r="X5744" t="s">
        <v>85</v>
      </c>
      <c r="Y5744">
        <v>-600</v>
      </c>
      <c r="Z5744" t="s">
        <v>9835</v>
      </c>
      <c r="AA5744" t="s">
        <v>9835</v>
      </c>
      <c r="AB5744" t="s">
        <v>87</v>
      </c>
      <c r="AC5744" t="s">
        <v>84</v>
      </c>
      <c r="AD5744">
        <f>_xlfn.XLOOKUP(MIS[[#This Row],[TRADING SYMBOL]],[1]Sheet1!$D:$D,[1]Sheet1!$C:$C)</f>
        <v>7.6</v>
      </c>
      <c r="AE5744">
        <f>MIS[[#This Row],[OrderAverageTradedPrice]]*MIS[[#This Row],[OrderQuantity]]</f>
        <v>6060</v>
      </c>
      <c r="AF5744">
        <f>MIS[[#This Row],[LTP]]*MIS[[#This Row],[OrderQuantity]]</f>
        <v>4560</v>
      </c>
      <c r="AG5744">
        <f>IF(MIS[[#This Row],[OrderSide]]="SELL",MIS[[#This Row],[VALUE]]-MIS[[#This Row],[LIVE_VALUE]],MIS[[#This Row],[LIVE_VALUE]]-MIS[[#This Row],[VALUE]])</f>
        <v>1500</v>
      </c>
      <c r="AH5744" t="str" cm="1">
        <f t="array" ref="AH5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4" t="str">
        <f>MIS[[#This Row],[TRADING SYMBOL]]</f>
        <v>NIFTY2552223700PE</v>
      </c>
      <c r="AJ5744" t="str">
        <f>IF(RIGHT(MIS[[#This Row],[Main/Hedge]],4)="MAIN","MAIN","HEDGE")</f>
        <v>HEDGE</v>
      </c>
      <c r="AK5744" t="str" cm="1">
        <f t="array" ref="AK5744">_xlfn._xlws.FILTER(Table4[Column1],ISNUMBER(SEARCH(Table4[Column1],MIS[[#This Row],[OrderUniqueIdentifier]])),"")</f>
        <v>VWAP</v>
      </c>
    </row>
    <row r="5745" spans="1:37" x14ac:dyDescent="0.25">
      <c r="A5745" t="s">
        <v>1555</v>
      </c>
      <c r="B5745" t="s">
        <v>1640</v>
      </c>
      <c r="C5745" t="s">
        <v>10336</v>
      </c>
      <c r="D5745" t="s">
        <v>72</v>
      </c>
      <c r="E5745" t="s">
        <v>461</v>
      </c>
      <c r="F5745" t="s">
        <v>73</v>
      </c>
      <c r="G5745" t="s">
        <v>89</v>
      </c>
      <c r="H5745" t="s">
        <v>75</v>
      </c>
      <c r="I5745" t="s">
        <v>76</v>
      </c>
      <c r="J5745" t="s">
        <v>77</v>
      </c>
      <c r="K5745">
        <v>600</v>
      </c>
      <c r="L5745" t="s">
        <v>77</v>
      </c>
      <c r="M5745" t="s">
        <v>78</v>
      </c>
      <c r="N5745" t="s">
        <v>9852</v>
      </c>
      <c r="O5745" t="s">
        <v>9834</v>
      </c>
      <c r="P5745" t="s">
        <v>9834</v>
      </c>
      <c r="Q5745" t="s">
        <v>462</v>
      </c>
      <c r="R5745" t="s">
        <v>79</v>
      </c>
      <c r="S5745" t="s">
        <v>24</v>
      </c>
      <c r="T5745" t="s">
        <v>463</v>
      </c>
      <c r="U5745" t="s">
        <v>43</v>
      </c>
      <c r="V5745" t="s">
        <v>80</v>
      </c>
      <c r="W5745">
        <v>23700</v>
      </c>
      <c r="X5745" t="s">
        <v>85</v>
      </c>
      <c r="Y5745">
        <v>-600</v>
      </c>
      <c r="Z5745" t="s">
        <v>9835</v>
      </c>
      <c r="AA5745" t="s">
        <v>9835</v>
      </c>
      <c r="AB5745" t="s">
        <v>87</v>
      </c>
      <c r="AC5745" t="s">
        <v>84</v>
      </c>
      <c r="AD5745">
        <f>_xlfn.XLOOKUP(MIS[[#This Row],[TRADING SYMBOL]],[1]Sheet1!$D:$D,[1]Sheet1!$C:$C)</f>
        <v>7.6</v>
      </c>
      <c r="AE5745">
        <f>MIS[[#This Row],[OrderAverageTradedPrice]]*MIS[[#This Row],[OrderQuantity]]</f>
        <v>6060</v>
      </c>
      <c r="AF5745">
        <f>MIS[[#This Row],[LTP]]*MIS[[#This Row],[OrderQuantity]]</f>
        <v>4560</v>
      </c>
      <c r="AG5745">
        <f>IF(MIS[[#This Row],[OrderSide]]="SELL",MIS[[#This Row],[VALUE]]-MIS[[#This Row],[LIVE_VALUE]],MIS[[#This Row],[LIVE_VALUE]]-MIS[[#This Row],[VALUE]])</f>
        <v>1500</v>
      </c>
      <c r="AH5745" t="str" cm="1">
        <f t="array" ref="AH5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5" t="str">
        <f>MIS[[#This Row],[TRADING SYMBOL]]</f>
        <v>NIFTY2552223700PE</v>
      </c>
      <c r="AJ5745" t="str">
        <f>IF(RIGHT(MIS[[#This Row],[Main/Hedge]],4)="MAIN","MAIN","HEDGE")</f>
        <v>HEDGE</v>
      </c>
      <c r="AK5745" t="str" cm="1">
        <f t="array" ref="AK5745">_xlfn._xlws.FILTER(Table4[Column1],ISNUMBER(SEARCH(Table4[Column1],MIS[[#This Row],[OrderUniqueIdentifier]])),"")</f>
        <v>VWAP</v>
      </c>
    </row>
    <row r="5746" spans="1:37" x14ac:dyDescent="0.25">
      <c r="A5746" t="s">
        <v>1555</v>
      </c>
      <c r="B5746" t="s">
        <v>1648</v>
      </c>
      <c r="C5746" t="s">
        <v>10340</v>
      </c>
      <c r="D5746" t="s">
        <v>72</v>
      </c>
      <c r="E5746" t="s">
        <v>461</v>
      </c>
      <c r="F5746" t="s">
        <v>73</v>
      </c>
      <c r="G5746" t="s">
        <v>89</v>
      </c>
      <c r="H5746" t="s">
        <v>75</v>
      </c>
      <c r="I5746" t="s">
        <v>76</v>
      </c>
      <c r="J5746" t="s">
        <v>77</v>
      </c>
      <c r="K5746">
        <v>450</v>
      </c>
      <c r="L5746" t="s">
        <v>77</v>
      </c>
      <c r="M5746" t="s">
        <v>78</v>
      </c>
      <c r="N5746" t="s">
        <v>9852</v>
      </c>
      <c r="O5746" t="s">
        <v>9834</v>
      </c>
      <c r="P5746" t="s">
        <v>9834</v>
      </c>
      <c r="Q5746" t="s">
        <v>462</v>
      </c>
      <c r="R5746" t="s">
        <v>79</v>
      </c>
      <c r="S5746" t="s">
        <v>24</v>
      </c>
      <c r="T5746" t="s">
        <v>463</v>
      </c>
      <c r="U5746" t="s">
        <v>43</v>
      </c>
      <c r="V5746" t="s">
        <v>80</v>
      </c>
      <c r="W5746">
        <v>23700</v>
      </c>
      <c r="X5746" t="s">
        <v>85</v>
      </c>
      <c r="Y5746">
        <v>-450</v>
      </c>
      <c r="Z5746" t="s">
        <v>9835</v>
      </c>
      <c r="AA5746" t="s">
        <v>9835</v>
      </c>
      <c r="AB5746" t="s">
        <v>87</v>
      </c>
      <c r="AC5746" t="s">
        <v>84</v>
      </c>
      <c r="AD5746">
        <f>_xlfn.XLOOKUP(MIS[[#This Row],[TRADING SYMBOL]],[1]Sheet1!$D:$D,[1]Sheet1!$C:$C)</f>
        <v>7.6</v>
      </c>
      <c r="AE5746">
        <f>MIS[[#This Row],[OrderAverageTradedPrice]]*MIS[[#This Row],[OrderQuantity]]</f>
        <v>4545</v>
      </c>
      <c r="AF5746">
        <f>MIS[[#This Row],[LTP]]*MIS[[#This Row],[OrderQuantity]]</f>
        <v>3420</v>
      </c>
      <c r="AG5746">
        <f>IF(MIS[[#This Row],[OrderSide]]="SELL",MIS[[#This Row],[VALUE]]-MIS[[#This Row],[LIVE_VALUE]],MIS[[#This Row],[LIVE_VALUE]]-MIS[[#This Row],[VALUE]])</f>
        <v>1125</v>
      </c>
      <c r="AH5746" t="str" cm="1">
        <f t="array" ref="AH5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6" t="str">
        <f>MIS[[#This Row],[TRADING SYMBOL]]</f>
        <v>NIFTY2552223700PE</v>
      </c>
      <c r="AJ5746" t="str">
        <f>IF(RIGHT(MIS[[#This Row],[Main/Hedge]],4)="MAIN","MAIN","HEDGE")</f>
        <v>HEDGE</v>
      </c>
      <c r="AK5746" t="str" cm="1">
        <f t="array" ref="AK5746">_xlfn._xlws.FILTER(Table4[Column1],ISNUMBER(SEARCH(Table4[Column1],MIS[[#This Row],[OrderUniqueIdentifier]])),"")</f>
        <v>VWAP</v>
      </c>
    </row>
    <row r="5747" spans="1:37" x14ac:dyDescent="0.25">
      <c r="A5747" t="s">
        <v>1555</v>
      </c>
      <c r="B5747" t="s">
        <v>1657</v>
      </c>
      <c r="C5747" t="s">
        <v>10343</v>
      </c>
      <c r="D5747" t="s">
        <v>72</v>
      </c>
      <c r="E5747" t="s">
        <v>461</v>
      </c>
      <c r="F5747" t="s">
        <v>73</v>
      </c>
      <c r="G5747" t="s">
        <v>89</v>
      </c>
      <c r="H5747" t="s">
        <v>75</v>
      </c>
      <c r="I5747" t="s">
        <v>76</v>
      </c>
      <c r="J5747" t="s">
        <v>77</v>
      </c>
      <c r="K5747">
        <v>825</v>
      </c>
      <c r="L5747" t="s">
        <v>77</v>
      </c>
      <c r="M5747" t="s">
        <v>78</v>
      </c>
      <c r="N5747" t="s">
        <v>9837</v>
      </c>
      <c r="O5747" t="s">
        <v>9834</v>
      </c>
      <c r="P5747" t="s">
        <v>9834</v>
      </c>
      <c r="Q5747" t="s">
        <v>462</v>
      </c>
      <c r="R5747" t="s">
        <v>79</v>
      </c>
      <c r="S5747" t="s">
        <v>24</v>
      </c>
      <c r="T5747" t="s">
        <v>463</v>
      </c>
      <c r="U5747" t="s">
        <v>43</v>
      </c>
      <c r="V5747" t="s">
        <v>80</v>
      </c>
      <c r="W5747">
        <v>23700</v>
      </c>
      <c r="X5747" t="s">
        <v>85</v>
      </c>
      <c r="Y5747">
        <v>-825</v>
      </c>
      <c r="Z5747" t="s">
        <v>9835</v>
      </c>
      <c r="AA5747" t="s">
        <v>9835</v>
      </c>
      <c r="AB5747" t="s">
        <v>87</v>
      </c>
      <c r="AC5747" t="s">
        <v>84</v>
      </c>
      <c r="AD5747">
        <f>_xlfn.XLOOKUP(MIS[[#This Row],[TRADING SYMBOL]],[1]Sheet1!$D:$D,[1]Sheet1!$C:$C)</f>
        <v>7.6</v>
      </c>
      <c r="AE5747">
        <f>MIS[[#This Row],[OrderAverageTradedPrice]]*MIS[[#This Row],[OrderQuantity]]</f>
        <v>8291.25</v>
      </c>
      <c r="AF5747">
        <f>MIS[[#This Row],[LTP]]*MIS[[#This Row],[OrderQuantity]]</f>
        <v>6270</v>
      </c>
      <c r="AG5747">
        <f>IF(MIS[[#This Row],[OrderSide]]="SELL",MIS[[#This Row],[VALUE]]-MIS[[#This Row],[LIVE_VALUE]],MIS[[#This Row],[LIVE_VALUE]]-MIS[[#This Row],[VALUE]])</f>
        <v>2021.25</v>
      </c>
      <c r="AH5747" t="str" cm="1">
        <f t="array" ref="AH5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7" t="str">
        <f>MIS[[#This Row],[TRADING SYMBOL]]</f>
        <v>NIFTY2552223700PE</v>
      </c>
      <c r="AJ5747" t="str">
        <f>IF(RIGHT(MIS[[#This Row],[Main/Hedge]],4)="MAIN","MAIN","HEDGE")</f>
        <v>HEDGE</v>
      </c>
      <c r="AK5747" t="str" cm="1">
        <f t="array" ref="AK5747">_xlfn._xlws.FILTER(Table4[Column1],ISNUMBER(SEARCH(Table4[Column1],MIS[[#This Row],[OrderUniqueIdentifier]])),"")</f>
        <v>VWAP</v>
      </c>
    </row>
    <row r="5748" spans="1:37" x14ac:dyDescent="0.25">
      <c r="A5748" t="s">
        <v>1555</v>
      </c>
      <c r="B5748" t="s">
        <v>1665</v>
      </c>
      <c r="C5748" t="s">
        <v>10345</v>
      </c>
      <c r="D5748" t="s">
        <v>72</v>
      </c>
      <c r="E5748" t="s">
        <v>2904</v>
      </c>
      <c r="F5748" t="s">
        <v>73</v>
      </c>
      <c r="G5748" t="s">
        <v>74</v>
      </c>
      <c r="H5748" t="s">
        <v>75</v>
      </c>
      <c r="I5748" t="s">
        <v>76</v>
      </c>
      <c r="J5748" t="s">
        <v>77</v>
      </c>
      <c r="K5748">
        <v>150</v>
      </c>
      <c r="L5748" t="s">
        <v>77</v>
      </c>
      <c r="M5748" t="s">
        <v>78</v>
      </c>
      <c r="N5748" t="s">
        <v>9114</v>
      </c>
      <c r="O5748" t="s">
        <v>9849</v>
      </c>
      <c r="P5748" t="s">
        <v>9834</v>
      </c>
      <c r="Q5748" t="s">
        <v>2907</v>
      </c>
      <c r="R5748" t="s">
        <v>79</v>
      </c>
      <c r="S5748" t="s">
        <v>24</v>
      </c>
      <c r="T5748" t="s">
        <v>2908</v>
      </c>
      <c r="U5748" t="s">
        <v>43</v>
      </c>
      <c r="V5748" t="s">
        <v>80</v>
      </c>
      <c r="W5748">
        <v>25050</v>
      </c>
      <c r="X5748" t="s">
        <v>81</v>
      </c>
      <c r="Y5748">
        <v>150</v>
      </c>
      <c r="Z5748" t="s">
        <v>9850</v>
      </c>
      <c r="AA5748" t="s">
        <v>9835</v>
      </c>
      <c r="AB5748" t="s">
        <v>90</v>
      </c>
      <c r="AC5748" t="s">
        <v>84</v>
      </c>
      <c r="AD5748">
        <f>_xlfn.XLOOKUP(MIS[[#This Row],[TRADING SYMBOL]],[1]Sheet1!$D:$D,[1]Sheet1!$C:$C)</f>
        <v>160.9</v>
      </c>
      <c r="AE5748">
        <f>MIS[[#This Row],[OrderAverageTradedPrice]]*MIS[[#This Row],[OrderQuantity]]</f>
        <v>25800</v>
      </c>
      <c r="AF5748">
        <f>MIS[[#This Row],[LTP]]*MIS[[#This Row],[OrderQuantity]]</f>
        <v>24135</v>
      </c>
      <c r="AG5748">
        <f>IF(MIS[[#This Row],[OrderSide]]="SELL",MIS[[#This Row],[VALUE]]-MIS[[#This Row],[LIVE_VALUE]],MIS[[#This Row],[LIVE_VALUE]]-MIS[[#This Row],[VALUE]])</f>
        <v>-1665</v>
      </c>
      <c r="AH5748" t="str" cm="1">
        <f t="array" ref="AH5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8" t="str">
        <f>MIS[[#This Row],[TRADING SYMBOL]]</f>
        <v>NIFTY2552225050CE</v>
      </c>
      <c r="AJ5748" t="str">
        <f>IF(RIGHT(MIS[[#This Row],[Main/Hedge]],4)="MAIN","MAIN","HEDGE")</f>
        <v>MAIN</v>
      </c>
      <c r="AK5748" t="str" cm="1">
        <f t="array" ref="AK5748">_xlfn._xlws.FILTER(Table4[Column1],ISNUMBER(SEARCH(Table4[Column1],MIS[[#This Row],[OrderUniqueIdentifier]])),"")</f>
        <v>VWAP</v>
      </c>
    </row>
    <row r="5749" spans="1:37" x14ac:dyDescent="0.25">
      <c r="A5749" t="s">
        <v>1555</v>
      </c>
      <c r="B5749" t="s">
        <v>1665</v>
      </c>
      <c r="C5749" t="s">
        <v>10346</v>
      </c>
      <c r="D5749" t="s">
        <v>72</v>
      </c>
      <c r="E5749" t="s">
        <v>461</v>
      </c>
      <c r="F5749" t="s">
        <v>73</v>
      </c>
      <c r="G5749" t="s">
        <v>89</v>
      </c>
      <c r="H5749" t="s">
        <v>75</v>
      </c>
      <c r="I5749" t="s">
        <v>76</v>
      </c>
      <c r="J5749" t="s">
        <v>77</v>
      </c>
      <c r="K5749">
        <v>150</v>
      </c>
      <c r="L5749" t="s">
        <v>77</v>
      </c>
      <c r="M5749" t="s">
        <v>78</v>
      </c>
      <c r="N5749" t="s">
        <v>9852</v>
      </c>
      <c r="O5749" t="s">
        <v>9834</v>
      </c>
      <c r="P5749" t="s">
        <v>9834</v>
      </c>
      <c r="Q5749" t="s">
        <v>462</v>
      </c>
      <c r="R5749" t="s">
        <v>79</v>
      </c>
      <c r="S5749" t="s">
        <v>24</v>
      </c>
      <c r="T5749" t="s">
        <v>463</v>
      </c>
      <c r="U5749" t="s">
        <v>43</v>
      </c>
      <c r="V5749" t="s">
        <v>80</v>
      </c>
      <c r="W5749">
        <v>23700</v>
      </c>
      <c r="X5749" t="s">
        <v>85</v>
      </c>
      <c r="Y5749">
        <v>-150</v>
      </c>
      <c r="Z5749" t="s">
        <v>9835</v>
      </c>
      <c r="AA5749" t="s">
        <v>9835</v>
      </c>
      <c r="AB5749" t="s">
        <v>87</v>
      </c>
      <c r="AC5749" t="s">
        <v>84</v>
      </c>
      <c r="AD5749">
        <f>_xlfn.XLOOKUP(MIS[[#This Row],[TRADING SYMBOL]],[1]Sheet1!$D:$D,[1]Sheet1!$C:$C)</f>
        <v>7.6</v>
      </c>
      <c r="AE5749">
        <f>MIS[[#This Row],[OrderAverageTradedPrice]]*MIS[[#This Row],[OrderQuantity]]</f>
        <v>1515</v>
      </c>
      <c r="AF5749">
        <f>MIS[[#This Row],[LTP]]*MIS[[#This Row],[OrderQuantity]]</f>
        <v>1140</v>
      </c>
      <c r="AG5749">
        <f>IF(MIS[[#This Row],[OrderSide]]="SELL",MIS[[#This Row],[VALUE]]-MIS[[#This Row],[LIVE_VALUE]],MIS[[#This Row],[LIVE_VALUE]]-MIS[[#This Row],[VALUE]])</f>
        <v>375</v>
      </c>
      <c r="AH5749" t="str" cm="1">
        <f t="array" ref="AH5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9" t="str">
        <f>MIS[[#This Row],[TRADING SYMBOL]]</f>
        <v>NIFTY2552223700PE</v>
      </c>
      <c r="AJ5749" t="str">
        <f>IF(RIGHT(MIS[[#This Row],[Main/Hedge]],4)="MAIN","MAIN","HEDGE")</f>
        <v>HEDGE</v>
      </c>
      <c r="AK5749" t="str" cm="1">
        <f t="array" ref="AK5749">_xlfn._xlws.FILTER(Table4[Column1],ISNUMBER(SEARCH(Table4[Column1],MIS[[#This Row],[OrderUniqueIdentifier]])),"")</f>
        <v>VWAP</v>
      </c>
    </row>
    <row r="5750" spans="1:37" x14ac:dyDescent="0.25">
      <c r="A5750" t="s">
        <v>1555</v>
      </c>
      <c r="B5750" t="s">
        <v>1673</v>
      </c>
      <c r="C5750" t="s">
        <v>10349</v>
      </c>
      <c r="D5750" t="s">
        <v>72</v>
      </c>
      <c r="E5750" t="s">
        <v>461</v>
      </c>
      <c r="F5750" t="s">
        <v>73</v>
      </c>
      <c r="G5750" t="s">
        <v>89</v>
      </c>
      <c r="H5750" t="s">
        <v>75</v>
      </c>
      <c r="I5750" t="s">
        <v>76</v>
      </c>
      <c r="J5750" t="s">
        <v>77</v>
      </c>
      <c r="K5750">
        <v>75</v>
      </c>
      <c r="L5750" t="s">
        <v>77</v>
      </c>
      <c r="M5750" t="s">
        <v>78</v>
      </c>
      <c r="N5750" t="s">
        <v>9852</v>
      </c>
      <c r="O5750" t="s">
        <v>9834</v>
      </c>
      <c r="P5750" t="s">
        <v>9834</v>
      </c>
      <c r="Q5750" t="s">
        <v>462</v>
      </c>
      <c r="R5750" t="s">
        <v>79</v>
      </c>
      <c r="S5750" t="s">
        <v>24</v>
      </c>
      <c r="T5750" t="s">
        <v>463</v>
      </c>
      <c r="U5750" t="s">
        <v>43</v>
      </c>
      <c r="V5750" t="s">
        <v>80</v>
      </c>
      <c r="W5750">
        <v>23700</v>
      </c>
      <c r="X5750" t="s">
        <v>85</v>
      </c>
      <c r="Y5750">
        <v>-75</v>
      </c>
      <c r="Z5750" t="s">
        <v>9835</v>
      </c>
      <c r="AA5750" t="s">
        <v>9835</v>
      </c>
      <c r="AB5750" t="s">
        <v>87</v>
      </c>
      <c r="AC5750" t="s">
        <v>84</v>
      </c>
      <c r="AD5750">
        <f>_xlfn.XLOOKUP(MIS[[#This Row],[TRADING SYMBOL]],[1]Sheet1!$D:$D,[1]Sheet1!$C:$C)</f>
        <v>7.6</v>
      </c>
      <c r="AE5750">
        <f>MIS[[#This Row],[OrderAverageTradedPrice]]*MIS[[#This Row],[OrderQuantity]]</f>
        <v>757.5</v>
      </c>
      <c r="AF5750">
        <f>MIS[[#This Row],[LTP]]*MIS[[#This Row],[OrderQuantity]]</f>
        <v>570</v>
      </c>
      <c r="AG5750">
        <f>IF(MIS[[#This Row],[OrderSide]]="SELL",MIS[[#This Row],[VALUE]]-MIS[[#This Row],[LIVE_VALUE]],MIS[[#This Row],[LIVE_VALUE]]-MIS[[#This Row],[VALUE]])</f>
        <v>187.5</v>
      </c>
      <c r="AH5750" t="str" cm="1">
        <f t="array" ref="AH5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0" t="str">
        <f>MIS[[#This Row],[TRADING SYMBOL]]</f>
        <v>NIFTY2552223700PE</v>
      </c>
      <c r="AJ5750" t="str">
        <f>IF(RIGHT(MIS[[#This Row],[Main/Hedge]],4)="MAIN","MAIN","HEDGE")</f>
        <v>HEDGE</v>
      </c>
      <c r="AK5750" t="str" cm="1">
        <f t="array" ref="AK5750">_xlfn._xlws.FILTER(Table4[Column1],ISNUMBER(SEARCH(Table4[Column1],MIS[[#This Row],[OrderUniqueIdentifier]])),"")</f>
        <v>VWAP</v>
      </c>
    </row>
    <row r="5751" spans="1:37" x14ac:dyDescent="0.25">
      <c r="A5751" t="s">
        <v>1555</v>
      </c>
      <c r="B5751" t="s">
        <v>1681</v>
      </c>
      <c r="C5751" t="s">
        <v>10352</v>
      </c>
      <c r="D5751" t="s">
        <v>72</v>
      </c>
      <c r="E5751" t="s">
        <v>461</v>
      </c>
      <c r="F5751" t="s">
        <v>73</v>
      </c>
      <c r="G5751" t="s">
        <v>89</v>
      </c>
      <c r="H5751" t="s">
        <v>75</v>
      </c>
      <c r="I5751" t="s">
        <v>76</v>
      </c>
      <c r="J5751" t="s">
        <v>77</v>
      </c>
      <c r="K5751">
        <v>75</v>
      </c>
      <c r="L5751" t="s">
        <v>77</v>
      </c>
      <c r="M5751" t="s">
        <v>78</v>
      </c>
      <c r="N5751" t="s">
        <v>9852</v>
      </c>
      <c r="O5751" t="s">
        <v>9834</v>
      </c>
      <c r="P5751" t="s">
        <v>9834</v>
      </c>
      <c r="Q5751" t="s">
        <v>462</v>
      </c>
      <c r="R5751" t="s">
        <v>79</v>
      </c>
      <c r="S5751" t="s">
        <v>24</v>
      </c>
      <c r="T5751" t="s">
        <v>463</v>
      </c>
      <c r="U5751" t="s">
        <v>43</v>
      </c>
      <c r="V5751" t="s">
        <v>80</v>
      </c>
      <c r="W5751">
        <v>23700</v>
      </c>
      <c r="X5751" t="s">
        <v>85</v>
      </c>
      <c r="Y5751">
        <v>-75</v>
      </c>
      <c r="Z5751" t="s">
        <v>9835</v>
      </c>
      <c r="AA5751" t="s">
        <v>9835</v>
      </c>
      <c r="AB5751" t="s">
        <v>87</v>
      </c>
      <c r="AC5751" t="s">
        <v>84</v>
      </c>
      <c r="AD5751">
        <f>_xlfn.XLOOKUP(MIS[[#This Row],[TRADING SYMBOL]],[1]Sheet1!$D:$D,[1]Sheet1!$C:$C)</f>
        <v>7.6</v>
      </c>
      <c r="AE5751">
        <f>MIS[[#This Row],[OrderAverageTradedPrice]]*MIS[[#This Row],[OrderQuantity]]</f>
        <v>757.5</v>
      </c>
      <c r="AF5751">
        <f>MIS[[#This Row],[LTP]]*MIS[[#This Row],[OrderQuantity]]</f>
        <v>570</v>
      </c>
      <c r="AG5751">
        <f>IF(MIS[[#This Row],[OrderSide]]="SELL",MIS[[#This Row],[VALUE]]-MIS[[#This Row],[LIVE_VALUE]],MIS[[#This Row],[LIVE_VALUE]]-MIS[[#This Row],[VALUE]])</f>
        <v>187.5</v>
      </c>
      <c r="AH5751" t="str" cm="1">
        <f t="array" ref="AH5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1" t="str">
        <f>MIS[[#This Row],[TRADING SYMBOL]]</f>
        <v>NIFTY2552223700PE</v>
      </c>
      <c r="AJ5751" t="str">
        <f>IF(RIGHT(MIS[[#This Row],[Main/Hedge]],4)="MAIN","MAIN","HEDGE")</f>
        <v>HEDGE</v>
      </c>
      <c r="AK5751" t="str" cm="1">
        <f t="array" ref="AK5751">_xlfn._xlws.FILTER(Table4[Column1],ISNUMBER(SEARCH(Table4[Column1],MIS[[#This Row],[OrderUniqueIdentifier]])),"")</f>
        <v>VWAP</v>
      </c>
    </row>
    <row r="5752" spans="1:37" x14ac:dyDescent="0.25">
      <c r="A5752" t="s">
        <v>1555</v>
      </c>
      <c r="B5752" t="s">
        <v>1684</v>
      </c>
      <c r="C5752" t="s">
        <v>10355</v>
      </c>
      <c r="D5752" t="s">
        <v>72</v>
      </c>
      <c r="E5752" t="s">
        <v>461</v>
      </c>
      <c r="F5752" t="s">
        <v>73</v>
      </c>
      <c r="G5752" t="s">
        <v>89</v>
      </c>
      <c r="H5752" t="s">
        <v>75</v>
      </c>
      <c r="I5752" t="s">
        <v>76</v>
      </c>
      <c r="J5752" t="s">
        <v>77</v>
      </c>
      <c r="K5752">
        <v>750</v>
      </c>
      <c r="L5752" t="s">
        <v>77</v>
      </c>
      <c r="M5752" t="s">
        <v>78</v>
      </c>
      <c r="N5752" t="s">
        <v>9953</v>
      </c>
      <c r="O5752" t="s">
        <v>9834</v>
      </c>
      <c r="P5752" t="s">
        <v>9834</v>
      </c>
      <c r="Q5752" t="s">
        <v>462</v>
      </c>
      <c r="R5752" t="s">
        <v>79</v>
      </c>
      <c r="S5752" t="s">
        <v>24</v>
      </c>
      <c r="T5752" t="s">
        <v>463</v>
      </c>
      <c r="U5752" t="s">
        <v>43</v>
      </c>
      <c r="V5752" t="s">
        <v>80</v>
      </c>
      <c r="W5752">
        <v>23700</v>
      </c>
      <c r="X5752" t="s">
        <v>85</v>
      </c>
      <c r="Y5752">
        <v>-750</v>
      </c>
      <c r="Z5752" t="s">
        <v>9835</v>
      </c>
      <c r="AA5752" t="s">
        <v>9835</v>
      </c>
      <c r="AB5752" t="s">
        <v>87</v>
      </c>
      <c r="AC5752" t="s">
        <v>84</v>
      </c>
      <c r="AD5752">
        <f>_xlfn.XLOOKUP(MIS[[#This Row],[TRADING SYMBOL]],[1]Sheet1!$D:$D,[1]Sheet1!$C:$C)</f>
        <v>7.6</v>
      </c>
      <c r="AE5752">
        <f>MIS[[#This Row],[OrderAverageTradedPrice]]*MIS[[#This Row],[OrderQuantity]]</f>
        <v>7556.2499999999991</v>
      </c>
      <c r="AF5752">
        <f>MIS[[#This Row],[LTP]]*MIS[[#This Row],[OrderQuantity]]</f>
        <v>5700</v>
      </c>
      <c r="AG5752">
        <f>IF(MIS[[#This Row],[OrderSide]]="SELL",MIS[[#This Row],[VALUE]]-MIS[[#This Row],[LIVE_VALUE]],MIS[[#This Row],[LIVE_VALUE]]-MIS[[#This Row],[VALUE]])</f>
        <v>1856.2499999999991</v>
      </c>
      <c r="AH5752" t="str" cm="1">
        <f t="array" ref="AH5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2" t="str">
        <f>MIS[[#This Row],[TRADING SYMBOL]]</f>
        <v>NIFTY2552223700PE</v>
      </c>
      <c r="AJ5752" t="str">
        <f>IF(RIGHT(MIS[[#This Row],[Main/Hedge]],4)="MAIN","MAIN","HEDGE")</f>
        <v>HEDGE</v>
      </c>
      <c r="AK5752" t="str" cm="1">
        <f t="array" ref="AK5752">_xlfn._xlws.FILTER(Table4[Column1],ISNUMBER(SEARCH(Table4[Column1],MIS[[#This Row],[OrderUniqueIdentifier]])),"")</f>
        <v>VWAP</v>
      </c>
    </row>
    <row r="5753" spans="1:37" x14ac:dyDescent="0.25">
      <c r="A5753" t="s">
        <v>1702</v>
      </c>
      <c r="B5753" t="s">
        <v>1703</v>
      </c>
      <c r="C5753" t="s">
        <v>10363</v>
      </c>
      <c r="D5753" t="s">
        <v>72</v>
      </c>
      <c r="E5753" t="s">
        <v>461</v>
      </c>
      <c r="F5753" t="s">
        <v>73</v>
      </c>
      <c r="G5753" t="s">
        <v>89</v>
      </c>
      <c r="H5753" t="s">
        <v>75</v>
      </c>
      <c r="I5753" t="s">
        <v>76</v>
      </c>
      <c r="J5753" t="s">
        <v>77</v>
      </c>
      <c r="K5753">
        <v>1275</v>
      </c>
      <c r="L5753" t="s">
        <v>77</v>
      </c>
      <c r="M5753" t="s">
        <v>78</v>
      </c>
      <c r="N5753" t="s">
        <v>9852</v>
      </c>
      <c r="O5753" t="s">
        <v>9834</v>
      </c>
      <c r="P5753" t="s">
        <v>9834</v>
      </c>
      <c r="Q5753" t="s">
        <v>462</v>
      </c>
      <c r="R5753" t="s">
        <v>79</v>
      </c>
      <c r="S5753" t="s">
        <v>24</v>
      </c>
      <c r="T5753" t="s">
        <v>463</v>
      </c>
      <c r="U5753" t="s">
        <v>43</v>
      </c>
      <c r="V5753" t="s">
        <v>80</v>
      </c>
      <c r="W5753">
        <v>23700</v>
      </c>
      <c r="X5753" t="s">
        <v>85</v>
      </c>
      <c r="Y5753">
        <v>-1275</v>
      </c>
      <c r="Z5753" t="s">
        <v>9835</v>
      </c>
      <c r="AA5753" t="s">
        <v>9835</v>
      </c>
      <c r="AB5753" t="s">
        <v>87</v>
      </c>
      <c r="AC5753" t="s">
        <v>84</v>
      </c>
      <c r="AD5753">
        <f>_xlfn.XLOOKUP(MIS[[#This Row],[TRADING SYMBOL]],[1]Sheet1!$D:$D,[1]Sheet1!$C:$C)</f>
        <v>7.6</v>
      </c>
      <c r="AE5753">
        <f>MIS[[#This Row],[OrderAverageTradedPrice]]*MIS[[#This Row],[OrderQuantity]]</f>
        <v>12877.5</v>
      </c>
      <c r="AF5753">
        <f>MIS[[#This Row],[LTP]]*MIS[[#This Row],[OrderQuantity]]</f>
        <v>9690</v>
      </c>
      <c r="AG5753">
        <f>IF(MIS[[#This Row],[OrderSide]]="SELL",MIS[[#This Row],[VALUE]]-MIS[[#This Row],[LIVE_VALUE]],MIS[[#This Row],[LIVE_VALUE]]-MIS[[#This Row],[VALUE]])</f>
        <v>3187.5</v>
      </c>
      <c r="AH5753" t="str" cm="1">
        <f t="array" ref="AH5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3" t="str">
        <f>MIS[[#This Row],[TRADING SYMBOL]]</f>
        <v>NIFTY2552223700PE</v>
      </c>
      <c r="AJ5753" t="str">
        <f>IF(RIGHT(MIS[[#This Row],[Main/Hedge]],4)="MAIN","MAIN","HEDGE")</f>
        <v>HEDGE</v>
      </c>
      <c r="AK5753" t="str" cm="1">
        <f t="array" ref="AK5753">_xlfn._xlws.FILTER(Table4[Column1],ISNUMBER(SEARCH(Table4[Column1],MIS[[#This Row],[OrderUniqueIdentifier]])),"")</f>
        <v>VWAP</v>
      </c>
    </row>
    <row r="5754" spans="1:37" x14ac:dyDescent="0.25">
      <c r="A5754" t="s">
        <v>71</v>
      </c>
      <c r="B5754" t="s">
        <v>454</v>
      </c>
      <c r="C5754" t="s">
        <v>9836</v>
      </c>
      <c r="D5754" t="s">
        <v>72</v>
      </c>
      <c r="E5754" t="s">
        <v>461</v>
      </c>
      <c r="F5754" t="s">
        <v>73</v>
      </c>
      <c r="G5754" t="s">
        <v>89</v>
      </c>
      <c r="H5754" t="s">
        <v>75</v>
      </c>
      <c r="I5754" t="s">
        <v>76</v>
      </c>
      <c r="J5754" t="s">
        <v>77</v>
      </c>
      <c r="K5754">
        <v>225</v>
      </c>
      <c r="L5754" t="s">
        <v>77</v>
      </c>
      <c r="M5754" t="s">
        <v>78</v>
      </c>
      <c r="N5754" t="s">
        <v>9837</v>
      </c>
      <c r="O5754" t="s">
        <v>9834</v>
      </c>
      <c r="P5754" t="s">
        <v>9838</v>
      </c>
      <c r="Q5754" t="s">
        <v>462</v>
      </c>
      <c r="R5754" t="s">
        <v>79</v>
      </c>
      <c r="S5754" t="s">
        <v>24</v>
      </c>
      <c r="T5754" t="s">
        <v>463</v>
      </c>
      <c r="U5754" t="s">
        <v>43</v>
      </c>
      <c r="V5754" t="s">
        <v>80</v>
      </c>
      <c r="W5754">
        <v>23700</v>
      </c>
      <c r="X5754" t="s">
        <v>85</v>
      </c>
      <c r="Y5754">
        <v>-225</v>
      </c>
      <c r="Z5754" t="s">
        <v>9835</v>
      </c>
      <c r="AA5754" t="s">
        <v>9839</v>
      </c>
      <c r="AB5754" t="s">
        <v>87</v>
      </c>
      <c r="AC5754" t="s">
        <v>84</v>
      </c>
      <c r="AD5754">
        <f>_xlfn.XLOOKUP(MIS[[#This Row],[TRADING SYMBOL]],[1]Sheet1!$D:$D,[1]Sheet1!$C:$C)</f>
        <v>7.6</v>
      </c>
      <c r="AE5754">
        <f>MIS[[#This Row],[OrderAverageTradedPrice]]*MIS[[#This Row],[OrderQuantity]]</f>
        <v>2261.25</v>
      </c>
      <c r="AF5754">
        <f>MIS[[#This Row],[LTP]]*MIS[[#This Row],[OrderQuantity]]</f>
        <v>1710</v>
      </c>
      <c r="AG5754">
        <f>IF(MIS[[#This Row],[OrderSide]]="SELL",MIS[[#This Row],[VALUE]]-MIS[[#This Row],[LIVE_VALUE]],MIS[[#This Row],[LIVE_VALUE]]-MIS[[#This Row],[VALUE]])</f>
        <v>551.25</v>
      </c>
      <c r="AH5754" t="str" cm="1">
        <f t="array" ref="AH5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4" t="str">
        <f>MIS[[#This Row],[TRADING SYMBOL]]</f>
        <v>NIFTY2552223700PE</v>
      </c>
      <c r="AJ5754" t="str">
        <f>IF(RIGHT(MIS[[#This Row],[Main/Hedge]],4)="MAIN","MAIN","HEDGE")</f>
        <v>HEDGE</v>
      </c>
      <c r="AK5754" t="str" cm="1">
        <f t="array" ref="AK5754">_xlfn._xlws.FILTER(Table4[Column1],ISNUMBER(SEARCH(Table4[Column1],MIS[[#This Row],[OrderUniqueIdentifier]])),"")</f>
        <v>VWAP</v>
      </c>
    </row>
    <row r="5755" spans="1:37" x14ac:dyDescent="0.25">
      <c r="A5755" t="s">
        <v>71</v>
      </c>
      <c r="B5755" t="s">
        <v>482</v>
      </c>
      <c r="C5755" t="s">
        <v>9845</v>
      </c>
      <c r="D5755" t="s">
        <v>72</v>
      </c>
      <c r="E5755" t="s">
        <v>461</v>
      </c>
      <c r="F5755" t="s">
        <v>73</v>
      </c>
      <c r="G5755" t="s">
        <v>89</v>
      </c>
      <c r="H5755" t="s">
        <v>75</v>
      </c>
      <c r="I5755" t="s">
        <v>76</v>
      </c>
      <c r="J5755" t="s">
        <v>77</v>
      </c>
      <c r="K5755">
        <v>225</v>
      </c>
      <c r="L5755" t="s">
        <v>77</v>
      </c>
      <c r="M5755" t="s">
        <v>78</v>
      </c>
      <c r="N5755" t="s">
        <v>9837</v>
      </c>
      <c r="O5755" t="s">
        <v>9838</v>
      </c>
      <c r="P5755" t="s">
        <v>9838</v>
      </c>
      <c r="Q5755" t="s">
        <v>462</v>
      </c>
      <c r="R5755" t="s">
        <v>79</v>
      </c>
      <c r="S5755" t="s">
        <v>24</v>
      </c>
      <c r="T5755" t="s">
        <v>463</v>
      </c>
      <c r="U5755" t="s">
        <v>43</v>
      </c>
      <c r="V5755" t="s">
        <v>80</v>
      </c>
      <c r="W5755">
        <v>23700</v>
      </c>
      <c r="X5755" t="s">
        <v>85</v>
      </c>
      <c r="Y5755">
        <v>-225</v>
      </c>
      <c r="Z5755" t="s">
        <v>9839</v>
      </c>
      <c r="AA5755" t="s">
        <v>9839</v>
      </c>
      <c r="AB5755" t="s">
        <v>87</v>
      </c>
      <c r="AC5755" t="s">
        <v>84</v>
      </c>
      <c r="AD5755">
        <f>_xlfn.XLOOKUP(MIS[[#This Row],[TRADING SYMBOL]],[1]Sheet1!$D:$D,[1]Sheet1!$C:$C)</f>
        <v>7.6</v>
      </c>
      <c r="AE5755">
        <f>MIS[[#This Row],[OrderAverageTradedPrice]]*MIS[[#This Row],[OrderQuantity]]</f>
        <v>2261.25</v>
      </c>
      <c r="AF5755">
        <f>MIS[[#This Row],[LTP]]*MIS[[#This Row],[OrderQuantity]]</f>
        <v>1710</v>
      </c>
      <c r="AG5755">
        <f>IF(MIS[[#This Row],[OrderSide]]="SELL",MIS[[#This Row],[VALUE]]-MIS[[#This Row],[LIVE_VALUE]],MIS[[#This Row],[LIVE_VALUE]]-MIS[[#This Row],[VALUE]])</f>
        <v>551.25</v>
      </c>
      <c r="AH5755" t="str" cm="1">
        <f t="array" ref="AH5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5" t="str">
        <f>MIS[[#This Row],[TRADING SYMBOL]]</f>
        <v>NIFTY2552223700PE</v>
      </c>
      <c r="AJ5755" t="str">
        <f>IF(RIGHT(MIS[[#This Row],[Main/Hedge]],4)="MAIN","MAIN","HEDGE")</f>
        <v>HEDGE</v>
      </c>
      <c r="AK5755" t="str" cm="1">
        <f t="array" ref="AK5755">_xlfn._xlws.FILTER(Table4[Column1],ISNUMBER(SEARCH(Table4[Column1],MIS[[#This Row],[OrderUniqueIdentifier]])),"")</f>
        <v>VWAP</v>
      </c>
    </row>
    <row r="5756" spans="1:37" x14ac:dyDescent="0.25">
      <c r="A5756" t="s">
        <v>71</v>
      </c>
      <c r="B5756" t="s">
        <v>491</v>
      </c>
      <c r="C5756" t="s">
        <v>9851</v>
      </c>
      <c r="D5756" t="s">
        <v>72</v>
      </c>
      <c r="E5756" t="s">
        <v>461</v>
      </c>
      <c r="F5756" t="s">
        <v>73</v>
      </c>
      <c r="G5756" t="s">
        <v>89</v>
      </c>
      <c r="H5756" t="s">
        <v>75</v>
      </c>
      <c r="I5756" t="s">
        <v>76</v>
      </c>
      <c r="J5756" t="s">
        <v>77</v>
      </c>
      <c r="K5756">
        <v>675</v>
      </c>
      <c r="L5756" t="s">
        <v>77</v>
      </c>
      <c r="M5756" t="s">
        <v>78</v>
      </c>
      <c r="N5756" t="s">
        <v>9852</v>
      </c>
      <c r="O5756" t="s">
        <v>9834</v>
      </c>
      <c r="P5756" t="s">
        <v>9838</v>
      </c>
      <c r="Q5756" t="s">
        <v>462</v>
      </c>
      <c r="R5756" t="s">
        <v>79</v>
      </c>
      <c r="S5756" t="s">
        <v>24</v>
      </c>
      <c r="T5756" t="s">
        <v>463</v>
      </c>
      <c r="U5756" t="s">
        <v>43</v>
      </c>
      <c r="V5756" t="s">
        <v>80</v>
      </c>
      <c r="W5756">
        <v>23700</v>
      </c>
      <c r="X5756" t="s">
        <v>85</v>
      </c>
      <c r="Y5756">
        <v>-675</v>
      </c>
      <c r="Z5756" t="s">
        <v>9835</v>
      </c>
      <c r="AA5756" t="s">
        <v>9839</v>
      </c>
      <c r="AB5756" t="s">
        <v>87</v>
      </c>
      <c r="AC5756" t="s">
        <v>84</v>
      </c>
      <c r="AD5756">
        <f>_xlfn.XLOOKUP(MIS[[#This Row],[TRADING SYMBOL]],[1]Sheet1!$D:$D,[1]Sheet1!$C:$C)</f>
        <v>7.6</v>
      </c>
      <c r="AE5756">
        <f>MIS[[#This Row],[OrderAverageTradedPrice]]*MIS[[#This Row],[OrderQuantity]]</f>
        <v>6817.5</v>
      </c>
      <c r="AF5756">
        <f>MIS[[#This Row],[LTP]]*MIS[[#This Row],[OrderQuantity]]</f>
        <v>5130</v>
      </c>
      <c r="AG5756">
        <f>IF(MIS[[#This Row],[OrderSide]]="SELL",MIS[[#This Row],[VALUE]]-MIS[[#This Row],[LIVE_VALUE]],MIS[[#This Row],[LIVE_VALUE]]-MIS[[#This Row],[VALUE]])</f>
        <v>1687.5</v>
      </c>
      <c r="AH5756" t="str" cm="1">
        <f t="array" ref="AH5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6" t="str">
        <f>MIS[[#This Row],[TRADING SYMBOL]]</f>
        <v>NIFTY2552223700PE</v>
      </c>
      <c r="AJ5756" t="str">
        <f>IF(RIGHT(MIS[[#This Row],[Main/Hedge]],4)="MAIN","MAIN","HEDGE")</f>
        <v>HEDGE</v>
      </c>
      <c r="AK5756" t="str" cm="1">
        <f t="array" ref="AK5756">_xlfn._xlws.FILTER(Table4[Column1],ISNUMBER(SEARCH(Table4[Column1],MIS[[#This Row],[OrderUniqueIdentifier]])),"")</f>
        <v>VWAP</v>
      </c>
    </row>
    <row r="5757" spans="1:37" x14ac:dyDescent="0.25">
      <c r="A5757" t="s">
        <v>71</v>
      </c>
      <c r="B5757" t="s">
        <v>515</v>
      </c>
      <c r="C5757" t="s">
        <v>9855</v>
      </c>
      <c r="D5757" t="s">
        <v>72</v>
      </c>
      <c r="E5757" t="s">
        <v>461</v>
      </c>
      <c r="F5757" t="s">
        <v>73</v>
      </c>
      <c r="G5757" t="s">
        <v>89</v>
      </c>
      <c r="H5757" t="s">
        <v>75</v>
      </c>
      <c r="I5757" t="s">
        <v>76</v>
      </c>
      <c r="J5757" t="s">
        <v>77</v>
      </c>
      <c r="K5757">
        <v>1050</v>
      </c>
      <c r="L5757" t="s">
        <v>77</v>
      </c>
      <c r="M5757" t="s">
        <v>78</v>
      </c>
      <c r="N5757" t="s">
        <v>9856</v>
      </c>
      <c r="O5757" t="s">
        <v>9838</v>
      </c>
      <c r="P5757" t="s">
        <v>9838</v>
      </c>
      <c r="Q5757" t="s">
        <v>462</v>
      </c>
      <c r="R5757" t="s">
        <v>79</v>
      </c>
      <c r="S5757" t="s">
        <v>24</v>
      </c>
      <c r="T5757" t="s">
        <v>463</v>
      </c>
      <c r="U5757" t="s">
        <v>43</v>
      </c>
      <c r="V5757" t="s">
        <v>80</v>
      </c>
      <c r="W5757">
        <v>23700</v>
      </c>
      <c r="X5757" t="s">
        <v>85</v>
      </c>
      <c r="Y5757">
        <v>-1050</v>
      </c>
      <c r="Z5757" t="s">
        <v>9839</v>
      </c>
      <c r="AA5757" t="s">
        <v>9839</v>
      </c>
      <c r="AB5757" t="s">
        <v>87</v>
      </c>
      <c r="AC5757" t="s">
        <v>84</v>
      </c>
      <c r="AD5757">
        <f>_xlfn.XLOOKUP(MIS[[#This Row],[TRADING SYMBOL]],[1]Sheet1!$D:$D,[1]Sheet1!$C:$C)</f>
        <v>7.6</v>
      </c>
      <c r="AE5757">
        <f>MIS[[#This Row],[OrderAverageTradedPrice]]*MIS[[#This Row],[OrderQuantity]]</f>
        <v>10593.749999999984</v>
      </c>
      <c r="AF5757">
        <f>MIS[[#This Row],[LTP]]*MIS[[#This Row],[OrderQuantity]]</f>
        <v>7980</v>
      </c>
      <c r="AG5757">
        <f>IF(MIS[[#This Row],[OrderSide]]="SELL",MIS[[#This Row],[VALUE]]-MIS[[#This Row],[LIVE_VALUE]],MIS[[#This Row],[LIVE_VALUE]]-MIS[[#This Row],[VALUE]])</f>
        <v>2613.7499999999836</v>
      </c>
      <c r="AH5757" t="str" cm="1">
        <f t="array" ref="AH5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7" t="str">
        <f>MIS[[#This Row],[TRADING SYMBOL]]</f>
        <v>NIFTY2552223700PE</v>
      </c>
      <c r="AJ5757" t="str">
        <f>IF(RIGHT(MIS[[#This Row],[Main/Hedge]],4)="MAIN","MAIN","HEDGE")</f>
        <v>HEDGE</v>
      </c>
      <c r="AK5757" t="str" cm="1">
        <f t="array" ref="AK5757">_xlfn._xlws.FILTER(Table4[Column1],ISNUMBER(SEARCH(Table4[Column1],MIS[[#This Row],[OrderUniqueIdentifier]])),"")</f>
        <v>VWAP</v>
      </c>
    </row>
    <row r="5758" spans="1:37" x14ac:dyDescent="0.25">
      <c r="A5758" t="s">
        <v>71</v>
      </c>
      <c r="B5758" t="s">
        <v>529</v>
      </c>
      <c r="C5758" t="s">
        <v>9860</v>
      </c>
      <c r="D5758" t="s">
        <v>72</v>
      </c>
      <c r="E5758" t="s">
        <v>461</v>
      </c>
      <c r="F5758" t="s">
        <v>73</v>
      </c>
      <c r="G5758" t="s">
        <v>89</v>
      </c>
      <c r="H5758" t="s">
        <v>75</v>
      </c>
      <c r="I5758" t="s">
        <v>76</v>
      </c>
      <c r="J5758" t="s">
        <v>77</v>
      </c>
      <c r="K5758">
        <v>450</v>
      </c>
      <c r="L5758" t="s">
        <v>77</v>
      </c>
      <c r="M5758" t="s">
        <v>78</v>
      </c>
      <c r="N5758" t="s">
        <v>9852</v>
      </c>
      <c r="O5758" t="s">
        <v>9838</v>
      </c>
      <c r="P5758" t="s">
        <v>9838</v>
      </c>
      <c r="Q5758" t="s">
        <v>462</v>
      </c>
      <c r="R5758" t="s">
        <v>79</v>
      </c>
      <c r="S5758" t="s">
        <v>24</v>
      </c>
      <c r="T5758" t="s">
        <v>463</v>
      </c>
      <c r="U5758" t="s">
        <v>43</v>
      </c>
      <c r="V5758" t="s">
        <v>80</v>
      </c>
      <c r="W5758">
        <v>23700</v>
      </c>
      <c r="X5758" t="s">
        <v>85</v>
      </c>
      <c r="Y5758">
        <v>-450</v>
      </c>
      <c r="Z5758" t="s">
        <v>9839</v>
      </c>
      <c r="AA5758" t="s">
        <v>9839</v>
      </c>
      <c r="AB5758" t="s">
        <v>87</v>
      </c>
      <c r="AC5758" t="s">
        <v>84</v>
      </c>
      <c r="AD5758">
        <f>_xlfn.XLOOKUP(MIS[[#This Row],[TRADING SYMBOL]],[1]Sheet1!$D:$D,[1]Sheet1!$C:$C)</f>
        <v>7.6</v>
      </c>
      <c r="AE5758">
        <f>MIS[[#This Row],[OrderAverageTradedPrice]]*MIS[[#This Row],[OrderQuantity]]</f>
        <v>4545</v>
      </c>
      <c r="AF5758">
        <f>MIS[[#This Row],[LTP]]*MIS[[#This Row],[OrderQuantity]]</f>
        <v>3420</v>
      </c>
      <c r="AG5758">
        <f>IF(MIS[[#This Row],[OrderSide]]="SELL",MIS[[#This Row],[VALUE]]-MIS[[#This Row],[LIVE_VALUE]],MIS[[#This Row],[LIVE_VALUE]]-MIS[[#This Row],[VALUE]])</f>
        <v>1125</v>
      </c>
      <c r="AH5758" t="str" cm="1">
        <f t="array" ref="AH5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8" t="str">
        <f>MIS[[#This Row],[TRADING SYMBOL]]</f>
        <v>NIFTY2552223700PE</v>
      </c>
      <c r="AJ5758" t="str">
        <f>IF(RIGHT(MIS[[#This Row],[Main/Hedge]],4)="MAIN","MAIN","HEDGE")</f>
        <v>HEDGE</v>
      </c>
      <c r="AK5758" t="str" cm="1">
        <f t="array" ref="AK5758">_xlfn._xlws.FILTER(Table4[Column1],ISNUMBER(SEARCH(Table4[Column1],MIS[[#This Row],[OrderUniqueIdentifier]])),"")</f>
        <v>VWAP</v>
      </c>
    </row>
    <row r="5759" spans="1:37" x14ac:dyDescent="0.25">
      <c r="A5759" t="s">
        <v>71</v>
      </c>
      <c r="B5759" t="s">
        <v>540</v>
      </c>
      <c r="C5759" t="s">
        <v>9863</v>
      </c>
      <c r="D5759" t="s">
        <v>72</v>
      </c>
      <c r="E5759" t="s">
        <v>461</v>
      </c>
      <c r="F5759" t="s">
        <v>73</v>
      </c>
      <c r="G5759" t="s">
        <v>89</v>
      </c>
      <c r="H5759" t="s">
        <v>75</v>
      </c>
      <c r="I5759" t="s">
        <v>76</v>
      </c>
      <c r="J5759" t="s">
        <v>77</v>
      </c>
      <c r="K5759">
        <v>225</v>
      </c>
      <c r="L5759" t="s">
        <v>77</v>
      </c>
      <c r="M5759" t="s">
        <v>78</v>
      </c>
      <c r="N5759" t="s">
        <v>9852</v>
      </c>
      <c r="O5759" t="s">
        <v>9838</v>
      </c>
      <c r="P5759" t="s">
        <v>9838</v>
      </c>
      <c r="Q5759" t="s">
        <v>462</v>
      </c>
      <c r="R5759" t="s">
        <v>79</v>
      </c>
      <c r="S5759" t="s">
        <v>24</v>
      </c>
      <c r="T5759" t="s">
        <v>463</v>
      </c>
      <c r="U5759" t="s">
        <v>43</v>
      </c>
      <c r="V5759" t="s">
        <v>80</v>
      </c>
      <c r="W5759">
        <v>23700</v>
      </c>
      <c r="X5759" t="s">
        <v>85</v>
      </c>
      <c r="Y5759">
        <v>-225</v>
      </c>
      <c r="Z5759" t="s">
        <v>9839</v>
      </c>
      <c r="AA5759" t="s">
        <v>9839</v>
      </c>
      <c r="AB5759" t="s">
        <v>87</v>
      </c>
      <c r="AC5759" t="s">
        <v>84</v>
      </c>
      <c r="AD5759">
        <f>_xlfn.XLOOKUP(MIS[[#This Row],[TRADING SYMBOL]],[1]Sheet1!$D:$D,[1]Sheet1!$C:$C)</f>
        <v>7.6</v>
      </c>
      <c r="AE5759">
        <f>MIS[[#This Row],[OrderAverageTradedPrice]]*MIS[[#This Row],[OrderQuantity]]</f>
        <v>2272.5</v>
      </c>
      <c r="AF5759">
        <f>MIS[[#This Row],[LTP]]*MIS[[#This Row],[OrderQuantity]]</f>
        <v>1710</v>
      </c>
      <c r="AG5759">
        <f>IF(MIS[[#This Row],[OrderSide]]="SELL",MIS[[#This Row],[VALUE]]-MIS[[#This Row],[LIVE_VALUE]],MIS[[#This Row],[LIVE_VALUE]]-MIS[[#This Row],[VALUE]])</f>
        <v>562.5</v>
      </c>
      <c r="AH5759" t="str" cm="1">
        <f t="array" ref="AH5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9" t="str">
        <f>MIS[[#This Row],[TRADING SYMBOL]]</f>
        <v>NIFTY2552223700PE</v>
      </c>
      <c r="AJ5759" t="str">
        <f>IF(RIGHT(MIS[[#This Row],[Main/Hedge]],4)="MAIN","MAIN","HEDGE")</f>
        <v>HEDGE</v>
      </c>
      <c r="AK5759" t="str" cm="1">
        <f t="array" ref="AK5759">_xlfn._xlws.FILTER(Table4[Column1],ISNUMBER(SEARCH(Table4[Column1],MIS[[#This Row],[OrderUniqueIdentifier]])),"")</f>
        <v>VWAP</v>
      </c>
    </row>
    <row r="5760" spans="1:37" x14ac:dyDescent="0.25">
      <c r="A5760" t="s">
        <v>71</v>
      </c>
      <c r="B5760" t="s">
        <v>550</v>
      </c>
      <c r="C5760" t="s">
        <v>9867</v>
      </c>
      <c r="D5760" t="s">
        <v>72</v>
      </c>
      <c r="E5760" t="s">
        <v>461</v>
      </c>
      <c r="F5760" t="s">
        <v>73</v>
      </c>
      <c r="G5760" t="s">
        <v>89</v>
      </c>
      <c r="H5760" t="s">
        <v>75</v>
      </c>
      <c r="I5760" t="s">
        <v>76</v>
      </c>
      <c r="J5760" t="s">
        <v>77</v>
      </c>
      <c r="K5760">
        <v>150</v>
      </c>
      <c r="L5760" t="s">
        <v>77</v>
      </c>
      <c r="M5760" t="s">
        <v>78</v>
      </c>
      <c r="N5760" t="s">
        <v>9852</v>
      </c>
      <c r="O5760" t="s">
        <v>9838</v>
      </c>
      <c r="P5760" t="s">
        <v>9838</v>
      </c>
      <c r="Q5760" t="s">
        <v>462</v>
      </c>
      <c r="R5760" t="s">
        <v>79</v>
      </c>
      <c r="S5760" t="s">
        <v>24</v>
      </c>
      <c r="T5760" t="s">
        <v>463</v>
      </c>
      <c r="U5760" t="s">
        <v>43</v>
      </c>
      <c r="V5760" t="s">
        <v>80</v>
      </c>
      <c r="W5760">
        <v>23700</v>
      </c>
      <c r="X5760" t="s">
        <v>85</v>
      </c>
      <c r="Y5760">
        <v>-150</v>
      </c>
      <c r="Z5760" t="s">
        <v>9839</v>
      </c>
      <c r="AA5760" t="s">
        <v>9839</v>
      </c>
      <c r="AB5760" t="s">
        <v>87</v>
      </c>
      <c r="AC5760" t="s">
        <v>84</v>
      </c>
      <c r="AD5760">
        <f>_xlfn.XLOOKUP(MIS[[#This Row],[TRADING SYMBOL]],[1]Sheet1!$D:$D,[1]Sheet1!$C:$C)</f>
        <v>7.6</v>
      </c>
      <c r="AE5760">
        <f>MIS[[#This Row],[OrderAverageTradedPrice]]*MIS[[#This Row],[OrderQuantity]]</f>
        <v>1515</v>
      </c>
      <c r="AF5760">
        <f>MIS[[#This Row],[LTP]]*MIS[[#This Row],[OrderQuantity]]</f>
        <v>1140</v>
      </c>
      <c r="AG5760">
        <f>IF(MIS[[#This Row],[OrderSide]]="SELL",MIS[[#This Row],[VALUE]]-MIS[[#This Row],[LIVE_VALUE]],MIS[[#This Row],[LIVE_VALUE]]-MIS[[#This Row],[VALUE]])</f>
        <v>375</v>
      </c>
      <c r="AH5760" t="str" cm="1">
        <f t="array" ref="AH5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0" t="str">
        <f>MIS[[#This Row],[TRADING SYMBOL]]</f>
        <v>NIFTY2552223700PE</v>
      </c>
      <c r="AJ5760" t="str">
        <f>IF(RIGHT(MIS[[#This Row],[Main/Hedge]],4)="MAIN","MAIN","HEDGE")</f>
        <v>HEDGE</v>
      </c>
      <c r="AK5760" t="str" cm="1">
        <f t="array" ref="AK5760">_xlfn._xlws.FILTER(Table4[Column1],ISNUMBER(SEARCH(Table4[Column1],MIS[[#This Row],[OrderUniqueIdentifier]])),"")</f>
        <v>VWAP</v>
      </c>
    </row>
    <row r="5761" spans="1:37" x14ac:dyDescent="0.25">
      <c r="A5761" t="s">
        <v>71</v>
      </c>
      <c r="B5761" t="s">
        <v>566</v>
      </c>
      <c r="C5761" t="s">
        <v>9874</v>
      </c>
      <c r="D5761" t="s">
        <v>72</v>
      </c>
      <c r="E5761" t="s">
        <v>461</v>
      </c>
      <c r="F5761" t="s">
        <v>73</v>
      </c>
      <c r="G5761" t="s">
        <v>89</v>
      </c>
      <c r="H5761" t="s">
        <v>75</v>
      </c>
      <c r="I5761" t="s">
        <v>76</v>
      </c>
      <c r="J5761" t="s">
        <v>77</v>
      </c>
      <c r="K5761">
        <v>75</v>
      </c>
      <c r="L5761" t="s">
        <v>77</v>
      </c>
      <c r="M5761" t="s">
        <v>78</v>
      </c>
      <c r="N5761" t="s">
        <v>9837</v>
      </c>
      <c r="O5761" t="s">
        <v>9838</v>
      </c>
      <c r="P5761" t="s">
        <v>9838</v>
      </c>
      <c r="Q5761" t="s">
        <v>462</v>
      </c>
      <c r="R5761" t="s">
        <v>79</v>
      </c>
      <c r="S5761" t="s">
        <v>24</v>
      </c>
      <c r="T5761" t="s">
        <v>463</v>
      </c>
      <c r="U5761" t="s">
        <v>43</v>
      </c>
      <c r="V5761" t="s">
        <v>80</v>
      </c>
      <c r="W5761">
        <v>23700</v>
      </c>
      <c r="X5761" t="s">
        <v>85</v>
      </c>
      <c r="Y5761">
        <v>-75</v>
      </c>
      <c r="Z5761" t="s">
        <v>9839</v>
      </c>
      <c r="AA5761" t="s">
        <v>9839</v>
      </c>
      <c r="AB5761" t="s">
        <v>87</v>
      </c>
      <c r="AC5761" t="s">
        <v>84</v>
      </c>
      <c r="AD5761">
        <f>_xlfn.XLOOKUP(MIS[[#This Row],[TRADING SYMBOL]],[1]Sheet1!$D:$D,[1]Sheet1!$C:$C)</f>
        <v>7.6</v>
      </c>
      <c r="AE5761">
        <f>MIS[[#This Row],[OrderAverageTradedPrice]]*MIS[[#This Row],[OrderQuantity]]</f>
        <v>753.75</v>
      </c>
      <c r="AF5761">
        <f>MIS[[#This Row],[LTP]]*MIS[[#This Row],[OrderQuantity]]</f>
        <v>570</v>
      </c>
      <c r="AG5761">
        <f>IF(MIS[[#This Row],[OrderSide]]="SELL",MIS[[#This Row],[VALUE]]-MIS[[#This Row],[LIVE_VALUE]],MIS[[#This Row],[LIVE_VALUE]]-MIS[[#This Row],[VALUE]])</f>
        <v>183.75</v>
      </c>
      <c r="AH5761" t="str" cm="1">
        <f t="array" ref="AH5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1" t="str">
        <f>MIS[[#This Row],[TRADING SYMBOL]]</f>
        <v>NIFTY2552223700PE</v>
      </c>
      <c r="AJ5761" t="str">
        <f>IF(RIGHT(MIS[[#This Row],[Main/Hedge]],4)="MAIN","MAIN","HEDGE")</f>
        <v>HEDGE</v>
      </c>
      <c r="AK5761" t="str" cm="1">
        <f t="array" ref="AK5761">_xlfn._xlws.FILTER(Table4[Column1],ISNUMBER(SEARCH(Table4[Column1],MIS[[#This Row],[OrderUniqueIdentifier]])),"")</f>
        <v>VWAP</v>
      </c>
    </row>
    <row r="5762" spans="1:37" x14ac:dyDescent="0.25">
      <c r="A5762" t="s">
        <v>71</v>
      </c>
      <c r="B5762" t="s">
        <v>575</v>
      </c>
      <c r="C5762" t="s">
        <v>9877</v>
      </c>
      <c r="D5762" t="s">
        <v>72</v>
      </c>
      <c r="E5762" t="s">
        <v>461</v>
      </c>
      <c r="F5762" t="s">
        <v>73</v>
      </c>
      <c r="G5762" t="s">
        <v>89</v>
      </c>
      <c r="H5762" t="s">
        <v>75</v>
      </c>
      <c r="I5762" t="s">
        <v>76</v>
      </c>
      <c r="J5762" t="s">
        <v>77</v>
      </c>
      <c r="K5762">
        <v>300</v>
      </c>
      <c r="L5762" t="s">
        <v>77</v>
      </c>
      <c r="M5762" t="s">
        <v>78</v>
      </c>
      <c r="N5762" t="s">
        <v>9878</v>
      </c>
      <c r="O5762" t="s">
        <v>9838</v>
      </c>
      <c r="P5762" t="s">
        <v>9838</v>
      </c>
      <c r="Q5762" t="s">
        <v>462</v>
      </c>
      <c r="R5762" t="s">
        <v>79</v>
      </c>
      <c r="S5762" t="s">
        <v>24</v>
      </c>
      <c r="T5762" t="s">
        <v>463</v>
      </c>
      <c r="U5762" t="s">
        <v>43</v>
      </c>
      <c r="V5762" t="s">
        <v>80</v>
      </c>
      <c r="W5762">
        <v>23700</v>
      </c>
      <c r="X5762" t="s">
        <v>85</v>
      </c>
      <c r="Y5762">
        <v>-300</v>
      </c>
      <c r="Z5762" t="s">
        <v>9839</v>
      </c>
      <c r="AA5762" t="s">
        <v>9839</v>
      </c>
      <c r="AB5762" t="s">
        <v>87</v>
      </c>
      <c r="AC5762" t="s">
        <v>84</v>
      </c>
      <c r="AD5762">
        <f>_xlfn.XLOOKUP(MIS[[#This Row],[TRADING SYMBOL]],[1]Sheet1!$D:$D,[1]Sheet1!$C:$C)</f>
        <v>7.6</v>
      </c>
      <c r="AE5762">
        <f>MIS[[#This Row],[OrderAverageTradedPrice]]*MIS[[#This Row],[OrderQuantity]]</f>
        <v>3018.75</v>
      </c>
      <c r="AF5762">
        <f>MIS[[#This Row],[LTP]]*MIS[[#This Row],[OrderQuantity]]</f>
        <v>2280</v>
      </c>
      <c r="AG5762">
        <f>IF(MIS[[#This Row],[OrderSide]]="SELL",MIS[[#This Row],[VALUE]]-MIS[[#This Row],[LIVE_VALUE]],MIS[[#This Row],[LIVE_VALUE]]-MIS[[#This Row],[VALUE]])</f>
        <v>738.75</v>
      </c>
      <c r="AH5762" t="str" cm="1">
        <f t="array" ref="AH5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2" t="str">
        <f>MIS[[#This Row],[TRADING SYMBOL]]</f>
        <v>NIFTY2552223700PE</v>
      </c>
      <c r="AJ5762" t="str">
        <f>IF(RIGHT(MIS[[#This Row],[Main/Hedge]],4)="MAIN","MAIN","HEDGE")</f>
        <v>HEDGE</v>
      </c>
      <c r="AK5762" t="str" cm="1">
        <f t="array" ref="AK5762">_xlfn._xlws.FILTER(Table4[Column1],ISNUMBER(SEARCH(Table4[Column1],MIS[[#This Row],[OrderUniqueIdentifier]])),"")</f>
        <v>VWAP</v>
      </c>
    </row>
    <row r="5763" spans="1:37" x14ac:dyDescent="0.25">
      <c r="A5763" t="s">
        <v>71</v>
      </c>
      <c r="B5763" t="s">
        <v>584</v>
      </c>
      <c r="C5763" t="s">
        <v>9881</v>
      </c>
      <c r="D5763" t="s">
        <v>72</v>
      </c>
      <c r="E5763" t="s">
        <v>461</v>
      </c>
      <c r="F5763" t="s">
        <v>73</v>
      </c>
      <c r="G5763" t="s">
        <v>89</v>
      </c>
      <c r="H5763" t="s">
        <v>75</v>
      </c>
      <c r="I5763" t="s">
        <v>76</v>
      </c>
      <c r="J5763" t="s">
        <v>77</v>
      </c>
      <c r="K5763">
        <v>150</v>
      </c>
      <c r="L5763" t="s">
        <v>77</v>
      </c>
      <c r="M5763" t="s">
        <v>78</v>
      </c>
      <c r="N5763" t="s">
        <v>9852</v>
      </c>
      <c r="O5763" t="s">
        <v>9834</v>
      </c>
      <c r="P5763" t="s">
        <v>9838</v>
      </c>
      <c r="Q5763" t="s">
        <v>462</v>
      </c>
      <c r="R5763" t="s">
        <v>79</v>
      </c>
      <c r="S5763" t="s">
        <v>24</v>
      </c>
      <c r="T5763" t="s">
        <v>463</v>
      </c>
      <c r="U5763" t="s">
        <v>43</v>
      </c>
      <c r="V5763" t="s">
        <v>80</v>
      </c>
      <c r="W5763">
        <v>23700</v>
      </c>
      <c r="X5763" t="s">
        <v>85</v>
      </c>
      <c r="Y5763">
        <v>-150</v>
      </c>
      <c r="Z5763" t="s">
        <v>9835</v>
      </c>
      <c r="AA5763" t="s">
        <v>9839</v>
      </c>
      <c r="AB5763" t="s">
        <v>87</v>
      </c>
      <c r="AC5763" t="s">
        <v>84</v>
      </c>
      <c r="AD5763">
        <f>_xlfn.XLOOKUP(MIS[[#This Row],[TRADING SYMBOL]],[1]Sheet1!$D:$D,[1]Sheet1!$C:$C)</f>
        <v>7.6</v>
      </c>
      <c r="AE5763">
        <f>MIS[[#This Row],[OrderAverageTradedPrice]]*MIS[[#This Row],[OrderQuantity]]</f>
        <v>1515</v>
      </c>
      <c r="AF5763">
        <f>MIS[[#This Row],[LTP]]*MIS[[#This Row],[OrderQuantity]]</f>
        <v>1140</v>
      </c>
      <c r="AG5763">
        <f>IF(MIS[[#This Row],[OrderSide]]="SELL",MIS[[#This Row],[VALUE]]-MIS[[#This Row],[LIVE_VALUE]],MIS[[#This Row],[LIVE_VALUE]]-MIS[[#This Row],[VALUE]])</f>
        <v>375</v>
      </c>
      <c r="AH5763" t="str" cm="1">
        <f t="array" ref="AH5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3" t="str">
        <f>MIS[[#This Row],[TRADING SYMBOL]]</f>
        <v>NIFTY2552223700PE</v>
      </c>
      <c r="AJ5763" t="str">
        <f>IF(RIGHT(MIS[[#This Row],[Main/Hedge]],4)="MAIN","MAIN","HEDGE")</f>
        <v>HEDGE</v>
      </c>
      <c r="AK5763" t="str" cm="1">
        <f t="array" ref="AK5763">_xlfn._xlws.FILTER(Table4[Column1],ISNUMBER(SEARCH(Table4[Column1],MIS[[#This Row],[OrderUniqueIdentifier]])),"")</f>
        <v>VWAP</v>
      </c>
    </row>
    <row r="5764" spans="1:37" x14ac:dyDescent="0.25">
      <c r="A5764" t="s">
        <v>71</v>
      </c>
      <c r="B5764" t="s">
        <v>593</v>
      </c>
      <c r="C5764" t="s">
        <v>9884</v>
      </c>
      <c r="D5764" t="s">
        <v>72</v>
      </c>
      <c r="E5764" t="s">
        <v>461</v>
      </c>
      <c r="F5764" t="s">
        <v>73</v>
      </c>
      <c r="G5764" t="s">
        <v>89</v>
      </c>
      <c r="H5764" t="s">
        <v>75</v>
      </c>
      <c r="I5764" t="s">
        <v>76</v>
      </c>
      <c r="J5764" t="s">
        <v>77</v>
      </c>
      <c r="K5764">
        <v>75</v>
      </c>
      <c r="L5764" t="s">
        <v>77</v>
      </c>
      <c r="M5764" t="s">
        <v>78</v>
      </c>
      <c r="N5764" t="s">
        <v>9852</v>
      </c>
      <c r="O5764" t="s">
        <v>9838</v>
      </c>
      <c r="P5764" t="s">
        <v>9838</v>
      </c>
      <c r="Q5764" t="s">
        <v>462</v>
      </c>
      <c r="R5764" t="s">
        <v>79</v>
      </c>
      <c r="S5764" t="s">
        <v>24</v>
      </c>
      <c r="T5764" t="s">
        <v>463</v>
      </c>
      <c r="U5764" t="s">
        <v>43</v>
      </c>
      <c r="V5764" t="s">
        <v>80</v>
      </c>
      <c r="W5764">
        <v>23700</v>
      </c>
      <c r="X5764" t="s">
        <v>85</v>
      </c>
      <c r="Y5764">
        <v>-75</v>
      </c>
      <c r="Z5764" t="s">
        <v>9839</v>
      </c>
      <c r="AA5764" t="s">
        <v>9839</v>
      </c>
      <c r="AB5764" t="s">
        <v>87</v>
      </c>
      <c r="AC5764" t="s">
        <v>84</v>
      </c>
      <c r="AD5764">
        <f>_xlfn.XLOOKUP(MIS[[#This Row],[TRADING SYMBOL]],[1]Sheet1!$D:$D,[1]Sheet1!$C:$C)</f>
        <v>7.6</v>
      </c>
      <c r="AE5764">
        <f>MIS[[#This Row],[OrderAverageTradedPrice]]*MIS[[#This Row],[OrderQuantity]]</f>
        <v>757.5</v>
      </c>
      <c r="AF5764">
        <f>MIS[[#This Row],[LTP]]*MIS[[#This Row],[OrderQuantity]]</f>
        <v>570</v>
      </c>
      <c r="AG5764">
        <f>IF(MIS[[#This Row],[OrderSide]]="SELL",MIS[[#This Row],[VALUE]]-MIS[[#This Row],[LIVE_VALUE]],MIS[[#This Row],[LIVE_VALUE]]-MIS[[#This Row],[VALUE]])</f>
        <v>187.5</v>
      </c>
      <c r="AH5764" t="str" cm="1">
        <f t="array" ref="AH5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4" t="str">
        <f>MIS[[#This Row],[TRADING SYMBOL]]</f>
        <v>NIFTY2552223700PE</v>
      </c>
      <c r="AJ5764" t="str">
        <f>IF(RIGHT(MIS[[#This Row],[Main/Hedge]],4)="MAIN","MAIN","HEDGE")</f>
        <v>HEDGE</v>
      </c>
      <c r="AK5764" t="str" cm="1">
        <f t="array" ref="AK5764">_xlfn._xlws.FILTER(Table4[Column1],ISNUMBER(SEARCH(Table4[Column1],MIS[[#This Row],[OrderUniqueIdentifier]])),"")</f>
        <v>VWAP</v>
      </c>
    </row>
    <row r="5765" spans="1:37" x14ac:dyDescent="0.25">
      <c r="A5765" t="s">
        <v>71</v>
      </c>
      <c r="B5765" t="s">
        <v>602</v>
      </c>
      <c r="C5765" t="s">
        <v>9888</v>
      </c>
      <c r="D5765" t="s">
        <v>72</v>
      </c>
      <c r="E5765" t="s">
        <v>461</v>
      </c>
      <c r="F5765" t="s">
        <v>73</v>
      </c>
      <c r="G5765" t="s">
        <v>89</v>
      </c>
      <c r="H5765" t="s">
        <v>75</v>
      </c>
      <c r="I5765" t="s">
        <v>76</v>
      </c>
      <c r="J5765" t="s">
        <v>77</v>
      </c>
      <c r="K5765">
        <v>225</v>
      </c>
      <c r="L5765" t="s">
        <v>77</v>
      </c>
      <c r="M5765" t="s">
        <v>78</v>
      </c>
      <c r="N5765" t="s">
        <v>9837</v>
      </c>
      <c r="O5765" t="s">
        <v>9838</v>
      </c>
      <c r="P5765" t="s">
        <v>9838</v>
      </c>
      <c r="Q5765" t="s">
        <v>462</v>
      </c>
      <c r="R5765" t="s">
        <v>79</v>
      </c>
      <c r="S5765" t="s">
        <v>24</v>
      </c>
      <c r="T5765" t="s">
        <v>463</v>
      </c>
      <c r="U5765" t="s">
        <v>43</v>
      </c>
      <c r="V5765" t="s">
        <v>80</v>
      </c>
      <c r="W5765">
        <v>23700</v>
      </c>
      <c r="X5765" t="s">
        <v>85</v>
      </c>
      <c r="Y5765">
        <v>-225</v>
      </c>
      <c r="Z5765" t="s">
        <v>9839</v>
      </c>
      <c r="AA5765" t="s">
        <v>9839</v>
      </c>
      <c r="AB5765" t="s">
        <v>87</v>
      </c>
      <c r="AC5765" t="s">
        <v>84</v>
      </c>
      <c r="AD5765">
        <f>_xlfn.XLOOKUP(MIS[[#This Row],[TRADING SYMBOL]],[1]Sheet1!$D:$D,[1]Sheet1!$C:$C)</f>
        <v>7.6</v>
      </c>
      <c r="AE5765">
        <f>MIS[[#This Row],[OrderAverageTradedPrice]]*MIS[[#This Row],[OrderQuantity]]</f>
        <v>2261.25</v>
      </c>
      <c r="AF5765">
        <f>MIS[[#This Row],[LTP]]*MIS[[#This Row],[OrderQuantity]]</f>
        <v>1710</v>
      </c>
      <c r="AG5765">
        <f>IF(MIS[[#This Row],[OrderSide]]="SELL",MIS[[#This Row],[VALUE]]-MIS[[#This Row],[LIVE_VALUE]],MIS[[#This Row],[LIVE_VALUE]]-MIS[[#This Row],[VALUE]])</f>
        <v>551.25</v>
      </c>
      <c r="AH5765" t="str" cm="1">
        <f t="array" ref="AH5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5" t="str">
        <f>MIS[[#This Row],[TRADING SYMBOL]]</f>
        <v>NIFTY2552223700PE</v>
      </c>
      <c r="AJ5765" t="str">
        <f>IF(RIGHT(MIS[[#This Row],[Main/Hedge]],4)="MAIN","MAIN","HEDGE")</f>
        <v>HEDGE</v>
      </c>
      <c r="AK5765" t="str" cm="1">
        <f t="array" ref="AK5765">_xlfn._xlws.FILTER(Table4[Column1],ISNUMBER(SEARCH(Table4[Column1],MIS[[#This Row],[OrderUniqueIdentifier]])),"")</f>
        <v>VWAP</v>
      </c>
    </row>
    <row r="5766" spans="1:37" x14ac:dyDescent="0.25">
      <c r="A5766" t="s">
        <v>71</v>
      </c>
      <c r="B5766" t="s">
        <v>619</v>
      </c>
      <c r="C5766" t="s">
        <v>9892</v>
      </c>
      <c r="D5766" t="s">
        <v>72</v>
      </c>
      <c r="E5766" t="s">
        <v>461</v>
      </c>
      <c r="F5766" t="s">
        <v>73</v>
      </c>
      <c r="G5766" t="s">
        <v>89</v>
      </c>
      <c r="H5766" t="s">
        <v>75</v>
      </c>
      <c r="I5766" t="s">
        <v>76</v>
      </c>
      <c r="J5766" t="s">
        <v>77</v>
      </c>
      <c r="K5766">
        <v>300</v>
      </c>
      <c r="L5766" t="s">
        <v>77</v>
      </c>
      <c r="M5766" t="s">
        <v>78</v>
      </c>
      <c r="N5766" t="s">
        <v>9837</v>
      </c>
      <c r="O5766" t="s">
        <v>9838</v>
      </c>
      <c r="P5766" t="s">
        <v>9838</v>
      </c>
      <c r="Q5766" t="s">
        <v>462</v>
      </c>
      <c r="R5766" t="s">
        <v>79</v>
      </c>
      <c r="S5766" t="s">
        <v>24</v>
      </c>
      <c r="T5766" t="s">
        <v>463</v>
      </c>
      <c r="U5766" t="s">
        <v>43</v>
      </c>
      <c r="V5766" t="s">
        <v>80</v>
      </c>
      <c r="W5766">
        <v>23700</v>
      </c>
      <c r="X5766" t="s">
        <v>85</v>
      </c>
      <c r="Y5766">
        <v>-300</v>
      </c>
      <c r="Z5766" t="s">
        <v>9839</v>
      </c>
      <c r="AA5766" t="s">
        <v>9839</v>
      </c>
      <c r="AB5766" t="s">
        <v>87</v>
      </c>
      <c r="AC5766" t="s">
        <v>84</v>
      </c>
      <c r="AD5766">
        <f>_xlfn.XLOOKUP(MIS[[#This Row],[TRADING SYMBOL]],[1]Sheet1!$D:$D,[1]Sheet1!$C:$C)</f>
        <v>7.6</v>
      </c>
      <c r="AE5766">
        <f>MIS[[#This Row],[OrderAverageTradedPrice]]*MIS[[#This Row],[OrderQuantity]]</f>
        <v>3015</v>
      </c>
      <c r="AF5766">
        <f>MIS[[#This Row],[LTP]]*MIS[[#This Row],[OrderQuantity]]</f>
        <v>2280</v>
      </c>
      <c r="AG5766">
        <f>IF(MIS[[#This Row],[OrderSide]]="SELL",MIS[[#This Row],[VALUE]]-MIS[[#This Row],[LIVE_VALUE]],MIS[[#This Row],[LIVE_VALUE]]-MIS[[#This Row],[VALUE]])</f>
        <v>735</v>
      </c>
      <c r="AH5766" t="str" cm="1">
        <f t="array" ref="AH5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6" t="str">
        <f>MIS[[#This Row],[TRADING SYMBOL]]</f>
        <v>NIFTY2552223700PE</v>
      </c>
      <c r="AJ5766" t="str">
        <f>IF(RIGHT(MIS[[#This Row],[Main/Hedge]],4)="MAIN","MAIN","HEDGE")</f>
        <v>HEDGE</v>
      </c>
      <c r="AK5766" t="str" cm="1">
        <f t="array" ref="AK5766">_xlfn._xlws.FILTER(Table4[Column1],ISNUMBER(SEARCH(Table4[Column1],MIS[[#This Row],[OrderUniqueIdentifier]])),"")</f>
        <v>VWAP</v>
      </c>
    </row>
    <row r="5767" spans="1:37" x14ac:dyDescent="0.25">
      <c r="A5767" t="s">
        <v>71</v>
      </c>
      <c r="B5767" t="s">
        <v>629</v>
      </c>
      <c r="C5767" t="s">
        <v>9896</v>
      </c>
      <c r="D5767" t="s">
        <v>72</v>
      </c>
      <c r="E5767" t="s">
        <v>461</v>
      </c>
      <c r="F5767" t="s">
        <v>73</v>
      </c>
      <c r="G5767" t="s">
        <v>89</v>
      </c>
      <c r="H5767" t="s">
        <v>75</v>
      </c>
      <c r="I5767" t="s">
        <v>76</v>
      </c>
      <c r="J5767" t="s">
        <v>77</v>
      </c>
      <c r="K5767">
        <v>75</v>
      </c>
      <c r="L5767" t="s">
        <v>77</v>
      </c>
      <c r="M5767" t="s">
        <v>78</v>
      </c>
      <c r="N5767" t="s">
        <v>9837</v>
      </c>
      <c r="O5767" t="s">
        <v>9838</v>
      </c>
      <c r="P5767" t="s">
        <v>9838</v>
      </c>
      <c r="Q5767" t="s">
        <v>462</v>
      </c>
      <c r="R5767" t="s">
        <v>79</v>
      </c>
      <c r="S5767" t="s">
        <v>24</v>
      </c>
      <c r="T5767" t="s">
        <v>463</v>
      </c>
      <c r="U5767" t="s">
        <v>43</v>
      </c>
      <c r="V5767" t="s">
        <v>80</v>
      </c>
      <c r="W5767">
        <v>23700</v>
      </c>
      <c r="X5767" t="s">
        <v>85</v>
      </c>
      <c r="Y5767">
        <v>-75</v>
      </c>
      <c r="Z5767" t="s">
        <v>9839</v>
      </c>
      <c r="AA5767" t="s">
        <v>9839</v>
      </c>
      <c r="AB5767" t="s">
        <v>87</v>
      </c>
      <c r="AC5767" t="s">
        <v>84</v>
      </c>
      <c r="AD5767">
        <f>_xlfn.XLOOKUP(MIS[[#This Row],[TRADING SYMBOL]],[1]Sheet1!$D:$D,[1]Sheet1!$C:$C)</f>
        <v>7.6</v>
      </c>
      <c r="AE5767">
        <f>MIS[[#This Row],[OrderAverageTradedPrice]]*MIS[[#This Row],[OrderQuantity]]</f>
        <v>753.75</v>
      </c>
      <c r="AF5767">
        <f>MIS[[#This Row],[LTP]]*MIS[[#This Row],[OrderQuantity]]</f>
        <v>570</v>
      </c>
      <c r="AG5767">
        <f>IF(MIS[[#This Row],[OrderSide]]="SELL",MIS[[#This Row],[VALUE]]-MIS[[#This Row],[LIVE_VALUE]],MIS[[#This Row],[LIVE_VALUE]]-MIS[[#This Row],[VALUE]])</f>
        <v>183.75</v>
      </c>
      <c r="AH5767" t="str" cm="1">
        <f t="array" ref="AH5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7" t="str">
        <f>MIS[[#This Row],[TRADING SYMBOL]]</f>
        <v>NIFTY2552223700PE</v>
      </c>
      <c r="AJ5767" t="str">
        <f>IF(RIGHT(MIS[[#This Row],[Main/Hedge]],4)="MAIN","MAIN","HEDGE")</f>
        <v>HEDGE</v>
      </c>
      <c r="AK5767" t="str" cm="1">
        <f t="array" ref="AK5767">_xlfn._xlws.FILTER(Table4[Column1],ISNUMBER(SEARCH(Table4[Column1],MIS[[#This Row],[OrderUniqueIdentifier]])),"")</f>
        <v>VWAP</v>
      </c>
    </row>
    <row r="5768" spans="1:37" x14ac:dyDescent="0.25">
      <c r="A5768" t="s">
        <v>71</v>
      </c>
      <c r="B5768" t="s">
        <v>632</v>
      </c>
      <c r="C5768" t="s">
        <v>9899</v>
      </c>
      <c r="D5768" t="s">
        <v>72</v>
      </c>
      <c r="E5768" t="s">
        <v>461</v>
      </c>
      <c r="F5768" t="s">
        <v>73</v>
      </c>
      <c r="G5768" t="s">
        <v>89</v>
      </c>
      <c r="H5768" t="s">
        <v>75</v>
      </c>
      <c r="I5768" t="s">
        <v>76</v>
      </c>
      <c r="J5768" t="s">
        <v>77</v>
      </c>
      <c r="K5768">
        <v>450</v>
      </c>
      <c r="L5768" t="s">
        <v>77</v>
      </c>
      <c r="M5768" t="s">
        <v>78</v>
      </c>
      <c r="N5768" t="s">
        <v>9900</v>
      </c>
      <c r="O5768" t="s">
        <v>9834</v>
      </c>
      <c r="P5768" t="s">
        <v>9838</v>
      </c>
      <c r="Q5768" t="s">
        <v>462</v>
      </c>
      <c r="R5768" t="s">
        <v>79</v>
      </c>
      <c r="S5768" t="s">
        <v>24</v>
      </c>
      <c r="T5768" t="s">
        <v>463</v>
      </c>
      <c r="U5768" t="s">
        <v>43</v>
      </c>
      <c r="V5768" t="s">
        <v>80</v>
      </c>
      <c r="W5768">
        <v>23700</v>
      </c>
      <c r="X5768" t="s">
        <v>85</v>
      </c>
      <c r="Y5768">
        <v>-450</v>
      </c>
      <c r="Z5768" t="s">
        <v>9835</v>
      </c>
      <c r="AA5768" t="s">
        <v>9839</v>
      </c>
      <c r="AB5768" t="s">
        <v>87</v>
      </c>
      <c r="AC5768" t="s">
        <v>84</v>
      </c>
      <c r="AD5768">
        <f>_xlfn.XLOOKUP(MIS[[#This Row],[TRADING SYMBOL]],[1]Sheet1!$D:$D,[1]Sheet1!$C:$C)</f>
        <v>7.6</v>
      </c>
      <c r="AE5768">
        <f>MIS[[#This Row],[OrderAverageTradedPrice]]*MIS[[#This Row],[OrderQuantity]]</f>
        <v>4537.4999999999854</v>
      </c>
      <c r="AF5768">
        <f>MIS[[#This Row],[LTP]]*MIS[[#This Row],[OrderQuantity]]</f>
        <v>3420</v>
      </c>
      <c r="AG5768">
        <f>IF(MIS[[#This Row],[OrderSide]]="SELL",MIS[[#This Row],[VALUE]]-MIS[[#This Row],[LIVE_VALUE]],MIS[[#This Row],[LIVE_VALUE]]-MIS[[#This Row],[VALUE]])</f>
        <v>1117.4999999999854</v>
      </c>
      <c r="AH5768" t="str" cm="1">
        <f t="array" ref="AH5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8" t="str">
        <f>MIS[[#This Row],[TRADING SYMBOL]]</f>
        <v>NIFTY2552223700PE</v>
      </c>
      <c r="AJ5768" t="str">
        <f>IF(RIGHT(MIS[[#This Row],[Main/Hedge]],4)="MAIN","MAIN","HEDGE")</f>
        <v>HEDGE</v>
      </c>
      <c r="AK5768" t="str" cm="1">
        <f t="array" ref="AK5768">_xlfn._xlws.FILTER(Table4[Column1],ISNUMBER(SEARCH(Table4[Column1],MIS[[#This Row],[OrderUniqueIdentifier]])),"")</f>
        <v>VWAP</v>
      </c>
    </row>
    <row r="5769" spans="1:37" x14ac:dyDescent="0.25">
      <c r="A5769" t="s">
        <v>71</v>
      </c>
      <c r="B5769" t="s">
        <v>642</v>
      </c>
      <c r="C5769" t="s">
        <v>9904</v>
      </c>
      <c r="D5769" t="s">
        <v>72</v>
      </c>
      <c r="E5769" t="s">
        <v>461</v>
      </c>
      <c r="F5769" t="s">
        <v>73</v>
      </c>
      <c r="G5769" t="s">
        <v>89</v>
      </c>
      <c r="H5769" t="s">
        <v>75</v>
      </c>
      <c r="I5769" t="s">
        <v>76</v>
      </c>
      <c r="J5769" t="s">
        <v>77</v>
      </c>
      <c r="K5769">
        <v>1050</v>
      </c>
      <c r="L5769" t="s">
        <v>77</v>
      </c>
      <c r="M5769" t="s">
        <v>78</v>
      </c>
      <c r="N5769" t="s">
        <v>9837</v>
      </c>
      <c r="O5769" t="s">
        <v>9838</v>
      </c>
      <c r="P5769" t="s">
        <v>9838</v>
      </c>
      <c r="Q5769" t="s">
        <v>462</v>
      </c>
      <c r="R5769" t="s">
        <v>79</v>
      </c>
      <c r="S5769" t="s">
        <v>24</v>
      </c>
      <c r="T5769" t="s">
        <v>463</v>
      </c>
      <c r="U5769" t="s">
        <v>43</v>
      </c>
      <c r="V5769" t="s">
        <v>80</v>
      </c>
      <c r="W5769">
        <v>23700</v>
      </c>
      <c r="X5769" t="s">
        <v>85</v>
      </c>
      <c r="Y5769">
        <v>-1050</v>
      </c>
      <c r="Z5769" t="s">
        <v>9839</v>
      </c>
      <c r="AA5769" t="s">
        <v>9839</v>
      </c>
      <c r="AB5769" t="s">
        <v>87</v>
      </c>
      <c r="AC5769" t="s">
        <v>84</v>
      </c>
      <c r="AD5769">
        <f>_xlfn.XLOOKUP(MIS[[#This Row],[TRADING SYMBOL]],[1]Sheet1!$D:$D,[1]Sheet1!$C:$C)</f>
        <v>7.6</v>
      </c>
      <c r="AE5769">
        <f>MIS[[#This Row],[OrderAverageTradedPrice]]*MIS[[#This Row],[OrderQuantity]]</f>
        <v>10552.5</v>
      </c>
      <c r="AF5769">
        <f>MIS[[#This Row],[LTP]]*MIS[[#This Row],[OrderQuantity]]</f>
        <v>7980</v>
      </c>
      <c r="AG5769">
        <f>IF(MIS[[#This Row],[OrderSide]]="SELL",MIS[[#This Row],[VALUE]]-MIS[[#This Row],[LIVE_VALUE]],MIS[[#This Row],[LIVE_VALUE]]-MIS[[#This Row],[VALUE]])</f>
        <v>2572.5</v>
      </c>
      <c r="AH5769" t="str" cm="1">
        <f t="array" ref="AH5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9" t="str">
        <f>MIS[[#This Row],[TRADING SYMBOL]]</f>
        <v>NIFTY2552223700PE</v>
      </c>
      <c r="AJ5769" t="str">
        <f>IF(RIGHT(MIS[[#This Row],[Main/Hedge]],4)="MAIN","MAIN","HEDGE")</f>
        <v>HEDGE</v>
      </c>
      <c r="AK5769" t="str" cm="1">
        <f t="array" ref="AK5769">_xlfn._xlws.FILTER(Table4[Column1],ISNUMBER(SEARCH(Table4[Column1],MIS[[#This Row],[OrderUniqueIdentifier]])),"")</f>
        <v>VWAP</v>
      </c>
    </row>
    <row r="5770" spans="1:37" x14ac:dyDescent="0.25">
      <c r="A5770" t="s">
        <v>71</v>
      </c>
      <c r="B5770" t="s">
        <v>652</v>
      </c>
      <c r="C5770" t="s">
        <v>9907</v>
      </c>
      <c r="D5770" t="s">
        <v>72</v>
      </c>
      <c r="E5770" t="s">
        <v>461</v>
      </c>
      <c r="F5770" t="s">
        <v>73</v>
      </c>
      <c r="G5770" t="s">
        <v>89</v>
      </c>
      <c r="H5770" t="s">
        <v>75</v>
      </c>
      <c r="I5770" t="s">
        <v>76</v>
      </c>
      <c r="J5770" t="s">
        <v>77</v>
      </c>
      <c r="K5770">
        <v>150</v>
      </c>
      <c r="L5770" t="s">
        <v>77</v>
      </c>
      <c r="M5770" t="s">
        <v>78</v>
      </c>
      <c r="N5770" t="s">
        <v>9837</v>
      </c>
      <c r="O5770" t="s">
        <v>9838</v>
      </c>
      <c r="P5770" t="s">
        <v>9838</v>
      </c>
      <c r="Q5770" t="s">
        <v>462</v>
      </c>
      <c r="R5770" t="s">
        <v>79</v>
      </c>
      <c r="S5770" t="s">
        <v>24</v>
      </c>
      <c r="T5770" t="s">
        <v>463</v>
      </c>
      <c r="U5770" t="s">
        <v>43</v>
      </c>
      <c r="V5770" t="s">
        <v>80</v>
      </c>
      <c r="W5770">
        <v>23700</v>
      </c>
      <c r="X5770" t="s">
        <v>85</v>
      </c>
      <c r="Y5770">
        <v>-150</v>
      </c>
      <c r="Z5770" t="s">
        <v>9839</v>
      </c>
      <c r="AA5770" t="s">
        <v>9839</v>
      </c>
      <c r="AB5770" t="s">
        <v>87</v>
      </c>
      <c r="AC5770" t="s">
        <v>84</v>
      </c>
      <c r="AD5770">
        <f>_xlfn.XLOOKUP(MIS[[#This Row],[TRADING SYMBOL]],[1]Sheet1!$D:$D,[1]Sheet1!$C:$C)</f>
        <v>7.6</v>
      </c>
      <c r="AE5770">
        <f>MIS[[#This Row],[OrderAverageTradedPrice]]*MIS[[#This Row],[OrderQuantity]]</f>
        <v>1507.5</v>
      </c>
      <c r="AF5770">
        <f>MIS[[#This Row],[LTP]]*MIS[[#This Row],[OrderQuantity]]</f>
        <v>1140</v>
      </c>
      <c r="AG5770">
        <f>IF(MIS[[#This Row],[OrderSide]]="SELL",MIS[[#This Row],[VALUE]]-MIS[[#This Row],[LIVE_VALUE]],MIS[[#This Row],[LIVE_VALUE]]-MIS[[#This Row],[VALUE]])</f>
        <v>367.5</v>
      </c>
      <c r="AH5770" t="str" cm="1">
        <f t="array" ref="AH5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0" t="str">
        <f>MIS[[#This Row],[TRADING SYMBOL]]</f>
        <v>NIFTY2552223700PE</v>
      </c>
      <c r="AJ5770" t="str">
        <f>IF(RIGHT(MIS[[#This Row],[Main/Hedge]],4)="MAIN","MAIN","HEDGE")</f>
        <v>HEDGE</v>
      </c>
      <c r="AK5770" t="str" cm="1">
        <f t="array" ref="AK5770">_xlfn._xlws.FILTER(Table4[Column1],ISNUMBER(SEARCH(Table4[Column1],MIS[[#This Row],[OrderUniqueIdentifier]])),"")</f>
        <v>VWAP</v>
      </c>
    </row>
    <row r="5771" spans="1:37" x14ac:dyDescent="0.25">
      <c r="A5771" t="s">
        <v>71</v>
      </c>
      <c r="B5771" t="s">
        <v>661</v>
      </c>
      <c r="C5771" t="s">
        <v>9910</v>
      </c>
      <c r="D5771" t="s">
        <v>72</v>
      </c>
      <c r="E5771" t="s">
        <v>461</v>
      </c>
      <c r="F5771" t="s">
        <v>73</v>
      </c>
      <c r="G5771" t="s">
        <v>89</v>
      </c>
      <c r="H5771" t="s">
        <v>75</v>
      </c>
      <c r="I5771" t="s">
        <v>76</v>
      </c>
      <c r="J5771" t="s">
        <v>77</v>
      </c>
      <c r="K5771">
        <v>75</v>
      </c>
      <c r="L5771" t="s">
        <v>77</v>
      </c>
      <c r="M5771" t="s">
        <v>78</v>
      </c>
      <c r="N5771" t="s">
        <v>9837</v>
      </c>
      <c r="O5771" t="s">
        <v>9838</v>
      </c>
      <c r="P5771" t="s">
        <v>9838</v>
      </c>
      <c r="Q5771" t="s">
        <v>462</v>
      </c>
      <c r="R5771" t="s">
        <v>79</v>
      </c>
      <c r="S5771" t="s">
        <v>24</v>
      </c>
      <c r="T5771" t="s">
        <v>463</v>
      </c>
      <c r="U5771" t="s">
        <v>43</v>
      </c>
      <c r="V5771" t="s">
        <v>80</v>
      </c>
      <c r="W5771">
        <v>23700</v>
      </c>
      <c r="X5771" t="s">
        <v>85</v>
      </c>
      <c r="Y5771">
        <v>-75</v>
      </c>
      <c r="Z5771" t="s">
        <v>9839</v>
      </c>
      <c r="AA5771" t="s">
        <v>9839</v>
      </c>
      <c r="AB5771" t="s">
        <v>87</v>
      </c>
      <c r="AC5771" t="s">
        <v>84</v>
      </c>
      <c r="AD5771">
        <f>_xlfn.XLOOKUP(MIS[[#This Row],[TRADING SYMBOL]],[1]Sheet1!$D:$D,[1]Sheet1!$C:$C)</f>
        <v>7.6</v>
      </c>
      <c r="AE5771">
        <f>MIS[[#This Row],[OrderAverageTradedPrice]]*MIS[[#This Row],[OrderQuantity]]</f>
        <v>753.75</v>
      </c>
      <c r="AF5771">
        <f>MIS[[#This Row],[LTP]]*MIS[[#This Row],[OrderQuantity]]</f>
        <v>570</v>
      </c>
      <c r="AG5771">
        <f>IF(MIS[[#This Row],[OrderSide]]="SELL",MIS[[#This Row],[VALUE]]-MIS[[#This Row],[LIVE_VALUE]],MIS[[#This Row],[LIVE_VALUE]]-MIS[[#This Row],[VALUE]])</f>
        <v>183.75</v>
      </c>
      <c r="AH5771" t="str" cm="1">
        <f t="array" ref="AH5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1" t="str">
        <f>MIS[[#This Row],[TRADING SYMBOL]]</f>
        <v>NIFTY2552223700PE</v>
      </c>
      <c r="AJ5771" t="str">
        <f>IF(RIGHT(MIS[[#This Row],[Main/Hedge]],4)="MAIN","MAIN","HEDGE")</f>
        <v>HEDGE</v>
      </c>
      <c r="AK5771" t="str" cm="1">
        <f t="array" ref="AK5771">_xlfn._xlws.FILTER(Table4[Column1],ISNUMBER(SEARCH(Table4[Column1],MIS[[#This Row],[OrderUniqueIdentifier]])),"")</f>
        <v>VWAP</v>
      </c>
    </row>
    <row r="5772" spans="1:37" x14ac:dyDescent="0.25">
      <c r="A5772" t="s">
        <v>71</v>
      </c>
      <c r="B5772" t="s">
        <v>669</v>
      </c>
      <c r="C5772" t="s">
        <v>9914</v>
      </c>
      <c r="D5772" t="s">
        <v>72</v>
      </c>
      <c r="E5772" t="s">
        <v>2904</v>
      </c>
      <c r="F5772" t="s">
        <v>73</v>
      </c>
      <c r="G5772" t="s">
        <v>74</v>
      </c>
      <c r="H5772" t="s">
        <v>75</v>
      </c>
      <c r="I5772" t="s">
        <v>76</v>
      </c>
      <c r="J5772" t="s">
        <v>77</v>
      </c>
      <c r="K5772">
        <v>150</v>
      </c>
      <c r="L5772" t="s">
        <v>77</v>
      </c>
      <c r="M5772" t="s">
        <v>78</v>
      </c>
      <c r="N5772" t="s">
        <v>9012</v>
      </c>
      <c r="O5772" t="s">
        <v>9838</v>
      </c>
      <c r="P5772" t="s">
        <v>9838</v>
      </c>
      <c r="Q5772" t="s">
        <v>2907</v>
      </c>
      <c r="R5772" t="s">
        <v>79</v>
      </c>
      <c r="S5772" t="s">
        <v>24</v>
      </c>
      <c r="T5772" t="s">
        <v>2908</v>
      </c>
      <c r="U5772" t="s">
        <v>43</v>
      </c>
      <c r="V5772" t="s">
        <v>80</v>
      </c>
      <c r="W5772">
        <v>25050</v>
      </c>
      <c r="X5772" t="s">
        <v>81</v>
      </c>
      <c r="Y5772">
        <v>150</v>
      </c>
      <c r="Z5772" t="s">
        <v>9839</v>
      </c>
      <c r="AA5772" t="s">
        <v>9839</v>
      </c>
      <c r="AB5772" t="s">
        <v>90</v>
      </c>
      <c r="AC5772" t="s">
        <v>84</v>
      </c>
      <c r="AD5772">
        <f>_xlfn.XLOOKUP(MIS[[#This Row],[TRADING SYMBOL]],[1]Sheet1!$D:$D,[1]Sheet1!$C:$C)</f>
        <v>160.9</v>
      </c>
      <c r="AE5772">
        <f>MIS[[#This Row],[OrderAverageTradedPrice]]*MIS[[#This Row],[OrderQuantity]]</f>
        <v>25792.5</v>
      </c>
      <c r="AF5772">
        <f>MIS[[#This Row],[LTP]]*MIS[[#This Row],[OrderQuantity]]</f>
        <v>24135</v>
      </c>
      <c r="AG5772">
        <f>IF(MIS[[#This Row],[OrderSide]]="SELL",MIS[[#This Row],[VALUE]]-MIS[[#This Row],[LIVE_VALUE]],MIS[[#This Row],[LIVE_VALUE]]-MIS[[#This Row],[VALUE]])</f>
        <v>-1657.5</v>
      </c>
      <c r="AH5772" t="str" cm="1">
        <f t="array" ref="AH5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2" t="str">
        <f>MIS[[#This Row],[TRADING SYMBOL]]</f>
        <v>NIFTY2552225050CE</v>
      </c>
      <c r="AJ5772" t="str">
        <f>IF(RIGHT(MIS[[#This Row],[Main/Hedge]],4)="MAIN","MAIN","HEDGE")</f>
        <v>MAIN</v>
      </c>
      <c r="AK5772" t="str" cm="1">
        <f t="array" ref="AK5772">_xlfn._xlws.FILTER(Table4[Column1],ISNUMBER(SEARCH(Table4[Column1],MIS[[#This Row],[OrderUniqueIdentifier]])),"")</f>
        <v>VWAP</v>
      </c>
    </row>
    <row r="5773" spans="1:37" x14ac:dyDescent="0.25">
      <c r="A5773" t="s">
        <v>71</v>
      </c>
      <c r="B5773" t="s">
        <v>687</v>
      </c>
      <c r="C5773" t="s">
        <v>9924</v>
      </c>
      <c r="D5773" t="s">
        <v>72</v>
      </c>
      <c r="E5773" t="s">
        <v>461</v>
      </c>
      <c r="F5773" t="s">
        <v>73</v>
      </c>
      <c r="G5773" t="s">
        <v>89</v>
      </c>
      <c r="H5773" t="s">
        <v>75</v>
      </c>
      <c r="I5773" t="s">
        <v>76</v>
      </c>
      <c r="J5773" t="s">
        <v>77</v>
      </c>
      <c r="K5773">
        <v>75</v>
      </c>
      <c r="L5773" t="s">
        <v>77</v>
      </c>
      <c r="M5773" t="s">
        <v>78</v>
      </c>
      <c r="N5773" t="s">
        <v>9837</v>
      </c>
      <c r="O5773" t="s">
        <v>9838</v>
      </c>
      <c r="P5773" t="s">
        <v>9838</v>
      </c>
      <c r="Q5773" t="s">
        <v>462</v>
      </c>
      <c r="R5773" t="s">
        <v>79</v>
      </c>
      <c r="S5773" t="s">
        <v>24</v>
      </c>
      <c r="T5773" t="s">
        <v>463</v>
      </c>
      <c r="U5773" t="s">
        <v>43</v>
      </c>
      <c r="V5773" t="s">
        <v>80</v>
      </c>
      <c r="W5773">
        <v>23700</v>
      </c>
      <c r="X5773" t="s">
        <v>85</v>
      </c>
      <c r="Y5773">
        <v>-75</v>
      </c>
      <c r="Z5773" t="s">
        <v>9839</v>
      </c>
      <c r="AA5773" t="s">
        <v>9839</v>
      </c>
      <c r="AB5773" t="s">
        <v>87</v>
      </c>
      <c r="AC5773" t="s">
        <v>84</v>
      </c>
      <c r="AD5773">
        <f>_xlfn.XLOOKUP(MIS[[#This Row],[TRADING SYMBOL]],[1]Sheet1!$D:$D,[1]Sheet1!$C:$C)</f>
        <v>7.6</v>
      </c>
      <c r="AE5773">
        <f>MIS[[#This Row],[OrderAverageTradedPrice]]*MIS[[#This Row],[OrderQuantity]]</f>
        <v>753.75</v>
      </c>
      <c r="AF5773">
        <f>MIS[[#This Row],[LTP]]*MIS[[#This Row],[OrderQuantity]]</f>
        <v>570</v>
      </c>
      <c r="AG5773">
        <f>IF(MIS[[#This Row],[OrderSide]]="SELL",MIS[[#This Row],[VALUE]]-MIS[[#This Row],[LIVE_VALUE]],MIS[[#This Row],[LIVE_VALUE]]-MIS[[#This Row],[VALUE]])</f>
        <v>183.75</v>
      </c>
      <c r="AH5773" t="str" cm="1">
        <f t="array" ref="AH5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3" t="str">
        <f>MIS[[#This Row],[TRADING SYMBOL]]</f>
        <v>NIFTY2552223700PE</v>
      </c>
      <c r="AJ5773" t="str">
        <f>IF(RIGHT(MIS[[#This Row],[Main/Hedge]],4)="MAIN","MAIN","HEDGE")</f>
        <v>HEDGE</v>
      </c>
      <c r="AK5773" t="str" cm="1">
        <f t="array" ref="AK5773">_xlfn._xlws.FILTER(Table4[Column1],ISNUMBER(SEARCH(Table4[Column1],MIS[[#This Row],[OrderUniqueIdentifier]])),"")</f>
        <v>VWAP</v>
      </c>
    </row>
    <row r="5774" spans="1:37" x14ac:dyDescent="0.25">
      <c r="A5774" t="s">
        <v>71</v>
      </c>
      <c r="B5774" t="s">
        <v>696</v>
      </c>
      <c r="C5774" t="s">
        <v>9927</v>
      </c>
      <c r="D5774" t="s">
        <v>72</v>
      </c>
      <c r="E5774" t="s">
        <v>461</v>
      </c>
      <c r="F5774" t="s">
        <v>73</v>
      </c>
      <c r="G5774" t="s">
        <v>89</v>
      </c>
      <c r="H5774" t="s">
        <v>75</v>
      </c>
      <c r="I5774" t="s">
        <v>76</v>
      </c>
      <c r="J5774" t="s">
        <v>77</v>
      </c>
      <c r="K5774">
        <v>675</v>
      </c>
      <c r="L5774" t="s">
        <v>77</v>
      </c>
      <c r="M5774" t="s">
        <v>78</v>
      </c>
      <c r="N5774" t="s">
        <v>9837</v>
      </c>
      <c r="O5774" t="s">
        <v>9838</v>
      </c>
      <c r="P5774" t="s">
        <v>9838</v>
      </c>
      <c r="Q5774" t="s">
        <v>462</v>
      </c>
      <c r="R5774" t="s">
        <v>79</v>
      </c>
      <c r="S5774" t="s">
        <v>24</v>
      </c>
      <c r="T5774" t="s">
        <v>463</v>
      </c>
      <c r="U5774" t="s">
        <v>43</v>
      </c>
      <c r="V5774" t="s">
        <v>80</v>
      </c>
      <c r="W5774">
        <v>23700</v>
      </c>
      <c r="X5774" t="s">
        <v>85</v>
      </c>
      <c r="Y5774">
        <v>-675</v>
      </c>
      <c r="Z5774" t="s">
        <v>9839</v>
      </c>
      <c r="AA5774" t="s">
        <v>9839</v>
      </c>
      <c r="AB5774" t="s">
        <v>87</v>
      </c>
      <c r="AC5774" t="s">
        <v>84</v>
      </c>
      <c r="AD5774">
        <f>_xlfn.XLOOKUP(MIS[[#This Row],[TRADING SYMBOL]],[1]Sheet1!$D:$D,[1]Sheet1!$C:$C)</f>
        <v>7.6</v>
      </c>
      <c r="AE5774">
        <f>MIS[[#This Row],[OrderAverageTradedPrice]]*MIS[[#This Row],[OrderQuantity]]</f>
        <v>6783.7500000000009</v>
      </c>
      <c r="AF5774">
        <f>MIS[[#This Row],[LTP]]*MIS[[#This Row],[OrderQuantity]]</f>
        <v>5130</v>
      </c>
      <c r="AG5774">
        <f>IF(MIS[[#This Row],[OrderSide]]="SELL",MIS[[#This Row],[VALUE]]-MIS[[#This Row],[LIVE_VALUE]],MIS[[#This Row],[LIVE_VALUE]]-MIS[[#This Row],[VALUE]])</f>
        <v>1653.7500000000009</v>
      </c>
      <c r="AH5774" t="str" cm="1">
        <f t="array" ref="AH5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4" t="str">
        <f>MIS[[#This Row],[TRADING SYMBOL]]</f>
        <v>NIFTY2552223700PE</v>
      </c>
      <c r="AJ5774" t="str">
        <f>IF(RIGHT(MIS[[#This Row],[Main/Hedge]],4)="MAIN","MAIN","HEDGE")</f>
        <v>HEDGE</v>
      </c>
      <c r="AK5774" t="str" cm="1">
        <f t="array" ref="AK5774">_xlfn._xlws.FILTER(Table4[Column1],ISNUMBER(SEARCH(Table4[Column1],MIS[[#This Row],[OrderUniqueIdentifier]])),"")</f>
        <v>VWAP</v>
      </c>
    </row>
    <row r="5775" spans="1:37" x14ac:dyDescent="0.25">
      <c r="A5775" t="s">
        <v>71</v>
      </c>
      <c r="B5775" t="s">
        <v>705</v>
      </c>
      <c r="C5775" t="s">
        <v>9930</v>
      </c>
      <c r="D5775" t="s">
        <v>72</v>
      </c>
      <c r="E5775" t="s">
        <v>461</v>
      </c>
      <c r="F5775" t="s">
        <v>73</v>
      </c>
      <c r="G5775" t="s">
        <v>89</v>
      </c>
      <c r="H5775" t="s">
        <v>75</v>
      </c>
      <c r="I5775" t="s">
        <v>76</v>
      </c>
      <c r="J5775" t="s">
        <v>77</v>
      </c>
      <c r="K5775">
        <v>150</v>
      </c>
      <c r="L5775" t="s">
        <v>77</v>
      </c>
      <c r="M5775" t="s">
        <v>78</v>
      </c>
      <c r="N5775" t="s">
        <v>9837</v>
      </c>
      <c r="O5775" t="s">
        <v>9838</v>
      </c>
      <c r="P5775" t="s">
        <v>9838</v>
      </c>
      <c r="Q5775" t="s">
        <v>462</v>
      </c>
      <c r="R5775" t="s">
        <v>79</v>
      </c>
      <c r="S5775" t="s">
        <v>24</v>
      </c>
      <c r="T5775" t="s">
        <v>463</v>
      </c>
      <c r="U5775" t="s">
        <v>43</v>
      </c>
      <c r="V5775" t="s">
        <v>80</v>
      </c>
      <c r="W5775">
        <v>23700</v>
      </c>
      <c r="X5775" t="s">
        <v>85</v>
      </c>
      <c r="Y5775">
        <v>-150</v>
      </c>
      <c r="Z5775" t="s">
        <v>9839</v>
      </c>
      <c r="AA5775" t="s">
        <v>9839</v>
      </c>
      <c r="AB5775" t="s">
        <v>87</v>
      </c>
      <c r="AC5775" t="s">
        <v>84</v>
      </c>
      <c r="AD5775">
        <f>_xlfn.XLOOKUP(MIS[[#This Row],[TRADING SYMBOL]],[1]Sheet1!$D:$D,[1]Sheet1!$C:$C)</f>
        <v>7.6</v>
      </c>
      <c r="AE5775">
        <f>MIS[[#This Row],[OrderAverageTradedPrice]]*MIS[[#This Row],[OrderQuantity]]</f>
        <v>1507.5</v>
      </c>
      <c r="AF5775">
        <f>MIS[[#This Row],[LTP]]*MIS[[#This Row],[OrderQuantity]]</f>
        <v>1140</v>
      </c>
      <c r="AG5775">
        <f>IF(MIS[[#This Row],[OrderSide]]="SELL",MIS[[#This Row],[VALUE]]-MIS[[#This Row],[LIVE_VALUE]],MIS[[#This Row],[LIVE_VALUE]]-MIS[[#This Row],[VALUE]])</f>
        <v>367.5</v>
      </c>
      <c r="AH5775" t="str" cm="1">
        <f t="array" ref="AH5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5" t="str">
        <f>MIS[[#This Row],[TRADING SYMBOL]]</f>
        <v>NIFTY2552223700PE</v>
      </c>
      <c r="AJ5775" t="str">
        <f>IF(RIGHT(MIS[[#This Row],[Main/Hedge]],4)="MAIN","MAIN","HEDGE")</f>
        <v>HEDGE</v>
      </c>
      <c r="AK5775" t="str" cm="1">
        <f t="array" ref="AK5775">_xlfn._xlws.FILTER(Table4[Column1],ISNUMBER(SEARCH(Table4[Column1],MIS[[#This Row],[OrderUniqueIdentifier]])),"")</f>
        <v>VWAP</v>
      </c>
    </row>
    <row r="5776" spans="1:37" x14ac:dyDescent="0.25">
      <c r="A5776" t="s">
        <v>71</v>
      </c>
      <c r="B5776" t="s">
        <v>714</v>
      </c>
      <c r="C5776" t="s">
        <v>9933</v>
      </c>
      <c r="D5776" t="s">
        <v>72</v>
      </c>
      <c r="E5776" t="s">
        <v>461</v>
      </c>
      <c r="F5776" t="s">
        <v>73</v>
      </c>
      <c r="G5776" t="s">
        <v>89</v>
      </c>
      <c r="H5776" t="s">
        <v>75</v>
      </c>
      <c r="I5776" t="s">
        <v>76</v>
      </c>
      <c r="J5776" t="s">
        <v>77</v>
      </c>
      <c r="K5776">
        <v>300</v>
      </c>
      <c r="L5776" t="s">
        <v>77</v>
      </c>
      <c r="M5776" t="s">
        <v>78</v>
      </c>
      <c r="N5776" t="s">
        <v>9837</v>
      </c>
      <c r="O5776" t="s">
        <v>9838</v>
      </c>
      <c r="P5776" t="s">
        <v>9838</v>
      </c>
      <c r="Q5776" t="s">
        <v>462</v>
      </c>
      <c r="R5776" t="s">
        <v>79</v>
      </c>
      <c r="S5776" t="s">
        <v>24</v>
      </c>
      <c r="T5776" t="s">
        <v>463</v>
      </c>
      <c r="U5776" t="s">
        <v>43</v>
      </c>
      <c r="V5776" t="s">
        <v>80</v>
      </c>
      <c r="W5776">
        <v>23700</v>
      </c>
      <c r="X5776" t="s">
        <v>85</v>
      </c>
      <c r="Y5776">
        <v>-300</v>
      </c>
      <c r="Z5776" t="s">
        <v>9839</v>
      </c>
      <c r="AA5776" t="s">
        <v>9839</v>
      </c>
      <c r="AB5776" t="s">
        <v>87</v>
      </c>
      <c r="AC5776" t="s">
        <v>84</v>
      </c>
      <c r="AD5776">
        <f>_xlfn.XLOOKUP(MIS[[#This Row],[TRADING SYMBOL]],[1]Sheet1!$D:$D,[1]Sheet1!$C:$C)</f>
        <v>7.6</v>
      </c>
      <c r="AE5776">
        <f>MIS[[#This Row],[OrderAverageTradedPrice]]*MIS[[#This Row],[OrderQuantity]]</f>
        <v>3015</v>
      </c>
      <c r="AF5776">
        <f>MIS[[#This Row],[LTP]]*MIS[[#This Row],[OrderQuantity]]</f>
        <v>2280</v>
      </c>
      <c r="AG5776">
        <f>IF(MIS[[#This Row],[OrderSide]]="SELL",MIS[[#This Row],[VALUE]]-MIS[[#This Row],[LIVE_VALUE]],MIS[[#This Row],[LIVE_VALUE]]-MIS[[#This Row],[VALUE]])</f>
        <v>735</v>
      </c>
      <c r="AH5776" t="str" cm="1">
        <f t="array" ref="AH5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6" t="str">
        <f>MIS[[#This Row],[TRADING SYMBOL]]</f>
        <v>NIFTY2552223700PE</v>
      </c>
      <c r="AJ5776" t="str">
        <f>IF(RIGHT(MIS[[#This Row],[Main/Hedge]],4)="MAIN","MAIN","HEDGE")</f>
        <v>HEDGE</v>
      </c>
      <c r="AK5776" t="str" cm="1">
        <f t="array" ref="AK5776">_xlfn._xlws.FILTER(Table4[Column1],ISNUMBER(SEARCH(Table4[Column1],MIS[[#This Row],[OrderUniqueIdentifier]])),"")</f>
        <v>VWAP</v>
      </c>
    </row>
    <row r="5777" spans="1:37" x14ac:dyDescent="0.25">
      <c r="A5777" t="s">
        <v>71</v>
      </c>
      <c r="B5777" t="s">
        <v>753</v>
      </c>
      <c r="C5777" t="s">
        <v>9946</v>
      </c>
      <c r="D5777" t="s">
        <v>72</v>
      </c>
      <c r="E5777" t="s">
        <v>461</v>
      </c>
      <c r="F5777" t="s">
        <v>73</v>
      </c>
      <c r="G5777" t="s">
        <v>89</v>
      </c>
      <c r="H5777" t="s">
        <v>75</v>
      </c>
      <c r="I5777" t="s">
        <v>76</v>
      </c>
      <c r="J5777" t="s">
        <v>77</v>
      </c>
      <c r="K5777">
        <v>525</v>
      </c>
      <c r="L5777" t="s">
        <v>77</v>
      </c>
      <c r="M5777" t="s">
        <v>78</v>
      </c>
      <c r="N5777" t="s">
        <v>9837</v>
      </c>
      <c r="O5777" t="s">
        <v>9838</v>
      </c>
      <c r="P5777" t="s">
        <v>9838</v>
      </c>
      <c r="Q5777" t="s">
        <v>462</v>
      </c>
      <c r="R5777" t="s">
        <v>79</v>
      </c>
      <c r="S5777" t="s">
        <v>24</v>
      </c>
      <c r="T5777" t="s">
        <v>463</v>
      </c>
      <c r="U5777" t="s">
        <v>43</v>
      </c>
      <c r="V5777" t="s">
        <v>80</v>
      </c>
      <c r="W5777">
        <v>23700</v>
      </c>
      <c r="X5777" t="s">
        <v>85</v>
      </c>
      <c r="Y5777">
        <v>-525</v>
      </c>
      <c r="Z5777" t="s">
        <v>9839</v>
      </c>
      <c r="AA5777" t="s">
        <v>9839</v>
      </c>
      <c r="AB5777" t="s">
        <v>87</v>
      </c>
      <c r="AC5777" t="s">
        <v>84</v>
      </c>
      <c r="AD5777">
        <f>_xlfn.XLOOKUP(MIS[[#This Row],[TRADING SYMBOL]],[1]Sheet1!$D:$D,[1]Sheet1!$C:$C)</f>
        <v>7.6</v>
      </c>
      <c r="AE5777">
        <f>MIS[[#This Row],[OrderAverageTradedPrice]]*MIS[[#This Row],[OrderQuantity]]</f>
        <v>5276.25</v>
      </c>
      <c r="AF5777">
        <f>MIS[[#This Row],[LTP]]*MIS[[#This Row],[OrderQuantity]]</f>
        <v>3990</v>
      </c>
      <c r="AG5777">
        <f>IF(MIS[[#This Row],[OrderSide]]="SELL",MIS[[#This Row],[VALUE]]-MIS[[#This Row],[LIVE_VALUE]],MIS[[#This Row],[LIVE_VALUE]]-MIS[[#This Row],[VALUE]])</f>
        <v>1286.25</v>
      </c>
      <c r="AH5777" t="str" cm="1">
        <f t="array" ref="AH5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7" t="str">
        <f>MIS[[#This Row],[TRADING SYMBOL]]</f>
        <v>NIFTY2552223700PE</v>
      </c>
      <c r="AJ5777" t="str">
        <f>IF(RIGHT(MIS[[#This Row],[Main/Hedge]],4)="MAIN","MAIN","HEDGE")</f>
        <v>HEDGE</v>
      </c>
      <c r="AK5777" t="str" cm="1">
        <f t="array" ref="AK5777">_xlfn._xlws.FILTER(Table4[Column1],ISNUMBER(SEARCH(Table4[Column1],MIS[[#This Row],[OrderUniqueIdentifier]])),"")</f>
        <v>VWAP</v>
      </c>
    </row>
    <row r="5778" spans="1:37" x14ac:dyDescent="0.25">
      <c r="A5778" t="s">
        <v>71</v>
      </c>
      <c r="B5778" t="s">
        <v>761</v>
      </c>
      <c r="C5778" t="s">
        <v>9949</v>
      </c>
      <c r="D5778" t="s">
        <v>72</v>
      </c>
      <c r="E5778" t="s">
        <v>461</v>
      </c>
      <c r="F5778" t="s">
        <v>73</v>
      </c>
      <c r="G5778" t="s">
        <v>89</v>
      </c>
      <c r="H5778" t="s">
        <v>75</v>
      </c>
      <c r="I5778" t="s">
        <v>76</v>
      </c>
      <c r="J5778" t="s">
        <v>77</v>
      </c>
      <c r="K5778">
        <v>150</v>
      </c>
      <c r="L5778" t="s">
        <v>77</v>
      </c>
      <c r="M5778" t="s">
        <v>78</v>
      </c>
      <c r="N5778" t="s">
        <v>9837</v>
      </c>
      <c r="O5778" t="s">
        <v>9838</v>
      </c>
      <c r="P5778" t="s">
        <v>9838</v>
      </c>
      <c r="Q5778" t="s">
        <v>462</v>
      </c>
      <c r="R5778" t="s">
        <v>79</v>
      </c>
      <c r="S5778" t="s">
        <v>24</v>
      </c>
      <c r="T5778" t="s">
        <v>463</v>
      </c>
      <c r="U5778" t="s">
        <v>43</v>
      </c>
      <c r="V5778" t="s">
        <v>80</v>
      </c>
      <c r="W5778">
        <v>23700</v>
      </c>
      <c r="X5778" t="s">
        <v>85</v>
      </c>
      <c r="Y5778">
        <v>-150</v>
      </c>
      <c r="Z5778" t="s">
        <v>9839</v>
      </c>
      <c r="AA5778" t="s">
        <v>9839</v>
      </c>
      <c r="AB5778" t="s">
        <v>87</v>
      </c>
      <c r="AC5778" t="s">
        <v>84</v>
      </c>
      <c r="AD5778">
        <f>_xlfn.XLOOKUP(MIS[[#This Row],[TRADING SYMBOL]],[1]Sheet1!$D:$D,[1]Sheet1!$C:$C)</f>
        <v>7.6</v>
      </c>
      <c r="AE5778">
        <f>MIS[[#This Row],[OrderAverageTradedPrice]]*MIS[[#This Row],[OrderQuantity]]</f>
        <v>1507.5</v>
      </c>
      <c r="AF5778">
        <f>MIS[[#This Row],[LTP]]*MIS[[#This Row],[OrderQuantity]]</f>
        <v>1140</v>
      </c>
      <c r="AG5778">
        <f>IF(MIS[[#This Row],[OrderSide]]="SELL",MIS[[#This Row],[VALUE]]-MIS[[#This Row],[LIVE_VALUE]],MIS[[#This Row],[LIVE_VALUE]]-MIS[[#This Row],[VALUE]])</f>
        <v>367.5</v>
      </c>
      <c r="AH5778" t="str" cm="1">
        <f t="array" ref="AH5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8" t="str">
        <f>MIS[[#This Row],[TRADING SYMBOL]]</f>
        <v>NIFTY2552223700PE</v>
      </c>
      <c r="AJ5778" t="str">
        <f>IF(RIGHT(MIS[[#This Row],[Main/Hedge]],4)="MAIN","MAIN","HEDGE")</f>
        <v>HEDGE</v>
      </c>
      <c r="AK5778" t="str" cm="1">
        <f t="array" ref="AK5778">_xlfn._xlws.FILTER(Table4[Column1],ISNUMBER(SEARCH(Table4[Column1],MIS[[#This Row],[OrderUniqueIdentifier]])),"")</f>
        <v>VWAP</v>
      </c>
    </row>
    <row r="5779" spans="1:37" x14ac:dyDescent="0.25">
      <c r="A5779" t="s">
        <v>71</v>
      </c>
      <c r="B5779" t="s">
        <v>770</v>
      </c>
      <c r="C5779" t="s">
        <v>9952</v>
      </c>
      <c r="D5779" t="s">
        <v>72</v>
      </c>
      <c r="E5779" t="s">
        <v>461</v>
      </c>
      <c r="F5779" t="s">
        <v>73</v>
      </c>
      <c r="G5779" t="s">
        <v>89</v>
      </c>
      <c r="H5779" t="s">
        <v>75</v>
      </c>
      <c r="I5779" t="s">
        <v>76</v>
      </c>
      <c r="J5779" t="s">
        <v>77</v>
      </c>
      <c r="K5779">
        <v>600</v>
      </c>
      <c r="L5779" t="s">
        <v>77</v>
      </c>
      <c r="M5779" t="s">
        <v>78</v>
      </c>
      <c r="N5779" t="s">
        <v>9953</v>
      </c>
      <c r="O5779" t="s">
        <v>9834</v>
      </c>
      <c r="P5779" t="s">
        <v>9838</v>
      </c>
      <c r="Q5779" t="s">
        <v>462</v>
      </c>
      <c r="R5779" t="s">
        <v>79</v>
      </c>
      <c r="S5779" t="s">
        <v>24</v>
      </c>
      <c r="T5779" t="s">
        <v>463</v>
      </c>
      <c r="U5779" t="s">
        <v>43</v>
      </c>
      <c r="V5779" t="s">
        <v>80</v>
      </c>
      <c r="W5779">
        <v>23700</v>
      </c>
      <c r="X5779" t="s">
        <v>85</v>
      </c>
      <c r="Y5779">
        <v>-600</v>
      </c>
      <c r="Z5779" t="s">
        <v>9835</v>
      </c>
      <c r="AA5779" t="s">
        <v>9839</v>
      </c>
      <c r="AB5779" t="s">
        <v>87</v>
      </c>
      <c r="AC5779" t="s">
        <v>84</v>
      </c>
      <c r="AD5779">
        <f>_xlfn.XLOOKUP(MIS[[#This Row],[TRADING SYMBOL]],[1]Sheet1!$D:$D,[1]Sheet1!$C:$C)</f>
        <v>7.6</v>
      </c>
      <c r="AE5779">
        <f>MIS[[#This Row],[OrderAverageTradedPrice]]*MIS[[#This Row],[OrderQuantity]]</f>
        <v>6045</v>
      </c>
      <c r="AF5779">
        <f>MIS[[#This Row],[LTP]]*MIS[[#This Row],[OrderQuantity]]</f>
        <v>4560</v>
      </c>
      <c r="AG5779">
        <f>IF(MIS[[#This Row],[OrderSide]]="SELL",MIS[[#This Row],[VALUE]]-MIS[[#This Row],[LIVE_VALUE]],MIS[[#This Row],[LIVE_VALUE]]-MIS[[#This Row],[VALUE]])</f>
        <v>1485</v>
      </c>
      <c r="AH5779" t="str" cm="1">
        <f t="array" ref="AH5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9" t="str">
        <f>MIS[[#This Row],[TRADING SYMBOL]]</f>
        <v>NIFTY2552223700PE</v>
      </c>
      <c r="AJ5779" t="str">
        <f>IF(RIGHT(MIS[[#This Row],[Main/Hedge]],4)="MAIN","MAIN","HEDGE")</f>
        <v>HEDGE</v>
      </c>
      <c r="AK5779" t="str" cm="1">
        <f t="array" ref="AK5779">_xlfn._xlws.FILTER(Table4[Column1],ISNUMBER(SEARCH(Table4[Column1],MIS[[#This Row],[OrderUniqueIdentifier]])),"")</f>
        <v>VWAP</v>
      </c>
    </row>
    <row r="5780" spans="1:37" x14ac:dyDescent="0.25">
      <c r="A5780" t="s">
        <v>71</v>
      </c>
      <c r="B5780" t="s">
        <v>779</v>
      </c>
      <c r="C5780" t="s">
        <v>9956</v>
      </c>
      <c r="D5780" t="s">
        <v>72</v>
      </c>
      <c r="E5780" t="s">
        <v>461</v>
      </c>
      <c r="F5780" t="s">
        <v>73</v>
      </c>
      <c r="G5780" t="s">
        <v>89</v>
      </c>
      <c r="H5780" t="s">
        <v>75</v>
      </c>
      <c r="I5780" t="s">
        <v>76</v>
      </c>
      <c r="J5780" t="s">
        <v>77</v>
      </c>
      <c r="K5780">
        <v>150</v>
      </c>
      <c r="L5780" t="s">
        <v>77</v>
      </c>
      <c r="M5780" t="s">
        <v>78</v>
      </c>
      <c r="N5780" t="s">
        <v>9837</v>
      </c>
      <c r="O5780" t="s">
        <v>9838</v>
      </c>
      <c r="P5780" t="s">
        <v>9838</v>
      </c>
      <c r="Q5780" t="s">
        <v>462</v>
      </c>
      <c r="R5780" t="s">
        <v>79</v>
      </c>
      <c r="S5780" t="s">
        <v>24</v>
      </c>
      <c r="T5780" t="s">
        <v>463</v>
      </c>
      <c r="U5780" t="s">
        <v>43</v>
      </c>
      <c r="V5780" t="s">
        <v>80</v>
      </c>
      <c r="W5780">
        <v>23700</v>
      </c>
      <c r="X5780" t="s">
        <v>85</v>
      </c>
      <c r="Y5780">
        <v>-150</v>
      </c>
      <c r="Z5780" t="s">
        <v>9839</v>
      </c>
      <c r="AA5780" t="s">
        <v>9839</v>
      </c>
      <c r="AB5780" t="s">
        <v>87</v>
      </c>
      <c r="AC5780" t="s">
        <v>84</v>
      </c>
      <c r="AD5780">
        <f>_xlfn.XLOOKUP(MIS[[#This Row],[TRADING SYMBOL]],[1]Sheet1!$D:$D,[1]Sheet1!$C:$C)</f>
        <v>7.6</v>
      </c>
      <c r="AE5780">
        <f>MIS[[#This Row],[OrderAverageTradedPrice]]*MIS[[#This Row],[OrderQuantity]]</f>
        <v>1507.5</v>
      </c>
      <c r="AF5780">
        <f>MIS[[#This Row],[LTP]]*MIS[[#This Row],[OrderQuantity]]</f>
        <v>1140</v>
      </c>
      <c r="AG5780">
        <f>IF(MIS[[#This Row],[OrderSide]]="SELL",MIS[[#This Row],[VALUE]]-MIS[[#This Row],[LIVE_VALUE]],MIS[[#This Row],[LIVE_VALUE]]-MIS[[#This Row],[VALUE]])</f>
        <v>367.5</v>
      </c>
      <c r="AH5780" t="str" cm="1">
        <f t="array" ref="AH5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0" t="str">
        <f>MIS[[#This Row],[TRADING SYMBOL]]</f>
        <v>NIFTY2552223700PE</v>
      </c>
      <c r="AJ5780" t="str">
        <f>IF(RIGHT(MIS[[#This Row],[Main/Hedge]],4)="MAIN","MAIN","HEDGE")</f>
        <v>HEDGE</v>
      </c>
      <c r="AK5780" t="str" cm="1">
        <f t="array" ref="AK5780">_xlfn._xlws.FILTER(Table4[Column1],ISNUMBER(SEARCH(Table4[Column1],MIS[[#This Row],[OrderUniqueIdentifier]])),"")</f>
        <v>VWAP</v>
      </c>
    </row>
    <row r="5781" spans="1:37" x14ac:dyDescent="0.25">
      <c r="A5781" t="s">
        <v>71</v>
      </c>
      <c r="B5781" t="s">
        <v>787</v>
      </c>
      <c r="C5781" t="s">
        <v>9959</v>
      </c>
      <c r="D5781" t="s">
        <v>72</v>
      </c>
      <c r="E5781" t="s">
        <v>461</v>
      </c>
      <c r="F5781" t="s">
        <v>73</v>
      </c>
      <c r="G5781" t="s">
        <v>89</v>
      </c>
      <c r="H5781" t="s">
        <v>75</v>
      </c>
      <c r="I5781" t="s">
        <v>76</v>
      </c>
      <c r="J5781" t="s">
        <v>77</v>
      </c>
      <c r="K5781">
        <v>75</v>
      </c>
      <c r="L5781" t="s">
        <v>77</v>
      </c>
      <c r="M5781" t="s">
        <v>78</v>
      </c>
      <c r="N5781" t="s">
        <v>9837</v>
      </c>
      <c r="O5781" t="s">
        <v>9838</v>
      </c>
      <c r="P5781" t="s">
        <v>9838</v>
      </c>
      <c r="Q5781" t="s">
        <v>462</v>
      </c>
      <c r="R5781" t="s">
        <v>79</v>
      </c>
      <c r="S5781" t="s">
        <v>24</v>
      </c>
      <c r="T5781" t="s">
        <v>463</v>
      </c>
      <c r="U5781" t="s">
        <v>43</v>
      </c>
      <c r="V5781" t="s">
        <v>80</v>
      </c>
      <c r="W5781">
        <v>23700</v>
      </c>
      <c r="X5781" t="s">
        <v>85</v>
      </c>
      <c r="Y5781">
        <v>-75</v>
      </c>
      <c r="Z5781" t="s">
        <v>9839</v>
      </c>
      <c r="AA5781" t="s">
        <v>9839</v>
      </c>
      <c r="AB5781" t="s">
        <v>87</v>
      </c>
      <c r="AC5781" t="s">
        <v>84</v>
      </c>
      <c r="AD5781">
        <f>_xlfn.XLOOKUP(MIS[[#This Row],[TRADING SYMBOL]],[1]Sheet1!$D:$D,[1]Sheet1!$C:$C)</f>
        <v>7.6</v>
      </c>
      <c r="AE5781">
        <f>MIS[[#This Row],[OrderAverageTradedPrice]]*MIS[[#This Row],[OrderQuantity]]</f>
        <v>753.75</v>
      </c>
      <c r="AF5781">
        <f>MIS[[#This Row],[LTP]]*MIS[[#This Row],[OrderQuantity]]</f>
        <v>570</v>
      </c>
      <c r="AG5781">
        <f>IF(MIS[[#This Row],[OrderSide]]="SELL",MIS[[#This Row],[VALUE]]-MIS[[#This Row],[LIVE_VALUE]],MIS[[#This Row],[LIVE_VALUE]]-MIS[[#This Row],[VALUE]])</f>
        <v>183.75</v>
      </c>
      <c r="AH5781" t="str" cm="1">
        <f t="array" ref="AH5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1" t="str">
        <f>MIS[[#This Row],[TRADING SYMBOL]]</f>
        <v>NIFTY2552223700PE</v>
      </c>
      <c r="AJ5781" t="str">
        <f>IF(RIGHT(MIS[[#This Row],[Main/Hedge]],4)="MAIN","MAIN","HEDGE")</f>
        <v>HEDGE</v>
      </c>
      <c r="AK5781" t="str" cm="1">
        <f t="array" ref="AK5781">_xlfn._xlws.FILTER(Table4[Column1],ISNUMBER(SEARCH(Table4[Column1],MIS[[#This Row],[OrderUniqueIdentifier]])),"")</f>
        <v>VWAP</v>
      </c>
    </row>
    <row r="5782" spans="1:37" x14ac:dyDescent="0.25">
      <c r="A5782" t="s">
        <v>71</v>
      </c>
      <c r="B5782" t="s">
        <v>795</v>
      </c>
      <c r="C5782" t="s">
        <v>9962</v>
      </c>
      <c r="D5782" t="s">
        <v>72</v>
      </c>
      <c r="E5782" t="s">
        <v>461</v>
      </c>
      <c r="F5782" t="s">
        <v>73</v>
      </c>
      <c r="G5782" t="s">
        <v>89</v>
      </c>
      <c r="H5782" t="s">
        <v>75</v>
      </c>
      <c r="I5782" t="s">
        <v>76</v>
      </c>
      <c r="J5782" t="s">
        <v>77</v>
      </c>
      <c r="K5782">
        <v>150</v>
      </c>
      <c r="L5782" t="s">
        <v>77</v>
      </c>
      <c r="M5782" t="s">
        <v>78</v>
      </c>
      <c r="N5782" t="s">
        <v>9837</v>
      </c>
      <c r="O5782" t="s">
        <v>9838</v>
      </c>
      <c r="P5782" t="s">
        <v>9838</v>
      </c>
      <c r="Q5782" t="s">
        <v>462</v>
      </c>
      <c r="R5782" t="s">
        <v>79</v>
      </c>
      <c r="S5782" t="s">
        <v>24</v>
      </c>
      <c r="T5782" t="s">
        <v>463</v>
      </c>
      <c r="U5782" t="s">
        <v>43</v>
      </c>
      <c r="V5782" t="s">
        <v>80</v>
      </c>
      <c r="W5782">
        <v>23700</v>
      </c>
      <c r="X5782" t="s">
        <v>85</v>
      </c>
      <c r="Y5782">
        <v>-150</v>
      </c>
      <c r="Z5782" t="s">
        <v>9839</v>
      </c>
      <c r="AA5782" t="s">
        <v>9839</v>
      </c>
      <c r="AB5782" t="s">
        <v>87</v>
      </c>
      <c r="AC5782" t="s">
        <v>84</v>
      </c>
      <c r="AD5782">
        <f>_xlfn.XLOOKUP(MIS[[#This Row],[TRADING SYMBOL]],[1]Sheet1!$D:$D,[1]Sheet1!$C:$C)</f>
        <v>7.6</v>
      </c>
      <c r="AE5782">
        <f>MIS[[#This Row],[OrderAverageTradedPrice]]*MIS[[#This Row],[OrderQuantity]]</f>
        <v>1507.5</v>
      </c>
      <c r="AF5782">
        <f>MIS[[#This Row],[LTP]]*MIS[[#This Row],[OrderQuantity]]</f>
        <v>1140</v>
      </c>
      <c r="AG5782">
        <f>IF(MIS[[#This Row],[OrderSide]]="SELL",MIS[[#This Row],[VALUE]]-MIS[[#This Row],[LIVE_VALUE]],MIS[[#This Row],[LIVE_VALUE]]-MIS[[#This Row],[VALUE]])</f>
        <v>367.5</v>
      </c>
      <c r="AH5782" t="str" cm="1">
        <f t="array" ref="AH5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2" t="str">
        <f>MIS[[#This Row],[TRADING SYMBOL]]</f>
        <v>NIFTY2552223700PE</v>
      </c>
      <c r="AJ5782" t="str">
        <f>IF(RIGHT(MIS[[#This Row],[Main/Hedge]],4)="MAIN","MAIN","HEDGE")</f>
        <v>HEDGE</v>
      </c>
      <c r="AK5782" t="str" cm="1">
        <f t="array" ref="AK5782">_xlfn._xlws.FILTER(Table4[Column1],ISNUMBER(SEARCH(Table4[Column1],MIS[[#This Row],[OrderUniqueIdentifier]])),"")</f>
        <v>VWAP</v>
      </c>
    </row>
    <row r="5783" spans="1:37" x14ac:dyDescent="0.25">
      <c r="A5783" t="s">
        <v>71</v>
      </c>
      <c r="B5783" t="s">
        <v>804</v>
      </c>
      <c r="C5783" t="s">
        <v>9965</v>
      </c>
      <c r="D5783" t="s">
        <v>72</v>
      </c>
      <c r="E5783" t="s">
        <v>461</v>
      </c>
      <c r="F5783" t="s">
        <v>73</v>
      </c>
      <c r="G5783" t="s">
        <v>89</v>
      </c>
      <c r="H5783" t="s">
        <v>75</v>
      </c>
      <c r="I5783" t="s">
        <v>76</v>
      </c>
      <c r="J5783" t="s">
        <v>77</v>
      </c>
      <c r="K5783">
        <v>75</v>
      </c>
      <c r="L5783" t="s">
        <v>77</v>
      </c>
      <c r="M5783" t="s">
        <v>78</v>
      </c>
      <c r="N5783" t="s">
        <v>9852</v>
      </c>
      <c r="O5783" t="s">
        <v>9838</v>
      </c>
      <c r="P5783" t="s">
        <v>9838</v>
      </c>
      <c r="Q5783" t="s">
        <v>462</v>
      </c>
      <c r="R5783" t="s">
        <v>79</v>
      </c>
      <c r="S5783" t="s">
        <v>24</v>
      </c>
      <c r="T5783" t="s">
        <v>463</v>
      </c>
      <c r="U5783" t="s">
        <v>43</v>
      </c>
      <c r="V5783" t="s">
        <v>80</v>
      </c>
      <c r="W5783">
        <v>23700</v>
      </c>
      <c r="X5783" t="s">
        <v>85</v>
      </c>
      <c r="Y5783">
        <v>-75</v>
      </c>
      <c r="Z5783" t="s">
        <v>9839</v>
      </c>
      <c r="AA5783" t="s">
        <v>9839</v>
      </c>
      <c r="AB5783" t="s">
        <v>87</v>
      </c>
      <c r="AC5783" t="s">
        <v>84</v>
      </c>
      <c r="AD5783">
        <f>_xlfn.XLOOKUP(MIS[[#This Row],[TRADING SYMBOL]],[1]Sheet1!$D:$D,[1]Sheet1!$C:$C)</f>
        <v>7.6</v>
      </c>
      <c r="AE5783">
        <f>MIS[[#This Row],[OrderAverageTradedPrice]]*MIS[[#This Row],[OrderQuantity]]</f>
        <v>757.5</v>
      </c>
      <c r="AF5783">
        <f>MIS[[#This Row],[LTP]]*MIS[[#This Row],[OrderQuantity]]</f>
        <v>570</v>
      </c>
      <c r="AG5783">
        <f>IF(MIS[[#This Row],[OrderSide]]="SELL",MIS[[#This Row],[VALUE]]-MIS[[#This Row],[LIVE_VALUE]],MIS[[#This Row],[LIVE_VALUE]]-MIS[[#This Row],[VALUE]])</f>
        <v>187.5</v>
      </c>
      <c r="AH5783" t="str" cm="1">
        <f t="array" ref="AH5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3" t="str">
        <f>MIS[[#This Row],[TRADING SYMBOL]]</f>
        <v>NIFTY2552223700PE</v>
      </c>
      <c r="AJ5783" t="str">
        <f>IF(RIGHT(MIS[[#This Row],[Main/Hedge]],4)="MAIN","MAIN","HEDGE")</f>
        <v>HEDGE</v>
      </c>
      <c r="AK5783" t="str" cm="1">
        <f t="array" ref="AK5783">_xlfn._xlws.FILTER(Table4[Column1],ISNUMBER(SEARCH(Table4[Column1],MIS[[#This Row],[OrderUniqueIdentifier]])),"")</f>
        <v>VWAP</v>
      </c>
    </row>
    <row r="5784" spans="1:37" x14ac:dyDescent="0.25">
      <c r="A5784" t="s">
        <v>71</v>
      </c>
      <c r="B5784" t="s">
        <v>813</v>
      </c>
      <c r="C5784" t="s">
        <v>9968</v>
      </c>
      <c r="D5784" t="s">
        <v>72</v>
      </c>
      <c r="E5784" t="s">
        <v>461</v>
      </c>
      <c r="F5784" t="s">
        <v>73</v>
      </c>
      <c r="G5784" t="s">
        <v>89</v>
      </c>
      <c r="H5784" t="s">
        <v>75</v>
      </c>
      <c r="I5784" t="s">
        <v>76</v>
      </c>
      <c r="J5784" t="s">
        <v>77</v>
      </c>
      <c r="K5784">
        <v>150</v>
      </c>
      <c r="L5784" t="s">
        <v>77</v>
      </c>
      <c r="M5784" t="s">
        <v>78</v>
      </c>
      <c r="N5784" t="s">
        <v>9852</v>
      </c>
      <c r="O5784" t="s">
        <v>9834</v>
      </c>
      <c r="P5784" t="s">
        <v>9838</v>
      </c>
      <c r="Q5784" t="s">
        <v>462</v>
      </c>
      <c r="R5784" t="s">
        <v>79</v>
      </c>
      <c r="S5784" t="s">
        <v>24</v>
      </c>
      <c r="T5784" t="s">
        <v>463</v>
      </c>
      <c r="U5784" t="s">
        <v>43</v>
      </c>
      <c r="V5784" t="s">
        <v>80</v>
      </c>
      <c r="W5784">
        <v>23700</v>
      </c>
      <c r="X5784" t="s">
        <v>85</v>
      </c>
      <c r="Y5784">
        <v>-150</v>
      </c>
      <c r="Z5784" t="s">
        <v>9835</v>
      </c>
      <c r="AA5784" t="s">
        <v>9839</v>
      </c>
      <c r="AB5784" t="s">
        <v>87</v>
      </c>
      <c r="AC5784" t="s">
        <v>84</v>
      </c>
      <c r="AD5784">
        <f>_xlfn.XLOOKUP(MIS[[#This Row],[TRADING SYMBOL]],[1]Sheet1!$D:$D,[1]Sheet1!$C:$C)</f>
        <v>7.6</v>
      </c>
      <c r="AE5784">
        <f>MIS[[#This Row],[OrderAverageTradedPrice]]*MIS[[#This Row],[OrderQuantity]]</f>
        <v>1515</v>
      </c>
      <c r="AF5784">
        <f>MIS[[#This Row],[LTP]]*MIS[[#This Row],[OrderQuantity]]</f>
        <v>1140</v>
      </c>
      <c r="AG5784">
        <f>IF(MIS[[#This Row],[OrderSide]]="SELL",MIS[[#This Row],[VALUE]]-MIS[[#This Row],[LIVE_VALUE]],MIS[[#This Row],[LIVE_VALUE]]-MIS[[#This Row],[VALUE]])</f>
        <v>375</v>
      </c>
      <c r="AH5784" t="str" cm="1">
        <f t="array" ref="AH5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4" t="str">
        <f>MIS[[#This Row],[TRADING SYMBOL]]</f>
        <v>NIFTY2552223700PE</v>
      </c>
      <c r="AJ5784" t="str">
        <f>IF(RIGHT(MIS[[#This Row],[Main/Hedge]],4)="MAIN","MAIN","HEDGE")</f>
        <v>HEDGE</v>
      </c>
      <c r="AK5784" t="str" cm="1">
        <f t="array" ref="AK5784">_xlfn._xlws.FILTER(Table4[Column1],ISNUMBER(SEARCH(Table4[Column1],MIS[[#This Row],[OrderUniqueIdentifier]])),"")</f>
        <v>VWAP</v>
      </c>
    </row>
    <row r="5785" spans="1:37" x14ac:dyDescent="0.25">
      <c r="A5785" t="s">
        <v>71</v>
      </c>
      <c r="B5785" t="s">
        <v>822</v>
      </c>
      <c r="C5785" t="s">
        <v>9972</v>
      </c>
      <c r="D5785" t="s">
        <v>72</v>
      </c>
      <c r="E5785" t="s">
        <v>461</v>
      </c>
      <c r="F5785" t="s">
        <v>73</v>
      </c>
      <c r="G5785" t="s">
        <v>89</v>
      </c>
      <c r="H5785" t="s">
        <v>75</v>
      </c>
      <c r="I5785" t="s">
        <v>76</v>
      </c>
      <c r="J5785" t="s">
        <v>77</v>
      </c>
      <c r="K5785">
        <v>150</v>
      </c>
      <c r="L5785" t="s">
        <v>77</v>
      </c>
      <c r="M5785" t="s">
        <v>78</v>
      </c>
      <c r="N5785" t="s">
        <v>9837</v>
      </c>
      <c r="O5785" t="s">
        <v>9838</v>
      </c>
      <c r="P5785" t="s">
        <v>9838</v>
      </c>
      <c r="Q5785" t="s">
        <v>462</v>
      </c>
      <c r="R5785" t="s">
        <v>79</v>
      </c>
      <c r="S5785" t="s">
        <v>24</v>
      </c>
      <c r="T5785" t="s">
        <v>463</v>
      </c>
      <c r="U5785" t="s">
        <v>43</v>
      </c>
      <c r="V5785" t="s">
        <v>80</v>
      </c>
      <c r="W5785">
        <v>23700</v>
      </c>
      <c r="X5785" t="s">
        <v>85</v>
      </c>
      <c r="Y5785">
        <v>-150</v>
      </c>
      <c r="Z5785" t="s">
        <v>9839</v>
      </c>
      <c r="AA5785" t="s">
        <v>9839</v>
      </c>
      <c r="AB5785" t="s">
        <v>87</v>
      </c>
      <c r="AC5785" t="s">
        <v>84</v>
      </c>
      <c r="AD5785">
        <f>_xlfn.XLOOKUP(MIS[[#This Row],[TRADING SYMBOL]],[1]Sheet1!$D:$D,[1]Sheet1!$C:$C)</f>
        <v>7.6</v>
      </c>
      <c r="AE5785">
        <f>MIS[[#This Row],[OrderAverageTradedPrice]]*MIS[[#This Row],[OrderQuantity]]</f>
        <v>1507.5</v>
      </c>
      <c r="AF5785">
        <f>MIS[[#This Row],[LTP]]*MIS[[#This Row],[OrderQuantity]]</f>
        <v>1140</v>
      </c>
      <c r="AG5785">
        <f>IF(MIS[[#This Row],[OrderSide]]="SELL",MIS[[#This Row],[VALUE]]-MIS[[#This Row],[LIVE_VALUE]],MIS[[#This Row],[LIVE_VALUE]]-MIS[[#This Row],[VALUE]])</f>
        <v>367.5</v>
      </c>
      <c r="AH5785" t="str" cm="1">
        <f t="array" ref="AH5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5" t="str">
        <f>MIS[[#This Row],[TRADING SYMBOL]]</f>
        <v>NIFTY2552223700PE</v>
      </c>
      <c r="AJ5785" t="str">
        <f>IF(RIGHT(MIS[[#This Row],[Main/Hedge]],4)="MAIN","MAIN","HEDGE")</f>
        <v>HEDGE</v>
      </c>
      <c r="AK5785" t="str" cm="1">
        <f t="array" ref="AK5785">_xlfn._xlws.FILTER(Table4[Column1],ISNUMBER(SEARCH(Table4[Column1],MIS[[#This Row],[OrderUniqueIdentifier]])),"")</f>
        <v>VWAP</v>
      </c>
    </row>
    <row r="5786" spans="1:37" x14ac:dyDescent="0.25">
      <c r="A5786" t="s">
        <v>71</v>
      </c>
      <c r="B5786" t="s">
        <v>830</v>
      </c>
      <c r="C5786" t="s">
        <v>9975</v>
      </c>
      <c r="D5786" t="s">
        <v>72</v>
      </c>
      <c r="E5786" t="s">
        <v>461</v>
      </c>
      <c r="F5786" t="s">
        <v>73</v>
      </c>
      <c r="G5786" t="s">
        <v>89</v>
      </c>
      <c r="H5786" t="s">
        <v>75</v>
      </c>
      <c r="I5786" t="s">
        <v>76</v>
      </c>
      <c r="J5786" t="s">
        <v>77</v>
      </c>
      <c r="K5786">
        <v>525</v>
      </c>
      <c r="L5786" t="s">
        <v>77</v>
      </c>
      <c r="M5786" t="s">
        <v>78</v>
      </c>
      <c r="N5786" t="s">
        <v>9837</v>
      </c>
      <c r="O5786" t="s">
        <v>9834</v>
      </c>
      <c r="P5786" t="s">
        <v>9838</v>
      </c>
      <c r="Q5786" t="s">
        <v>462</v>
      </c>
      <c r="R5786" t="s">
        <v>79</v>
      </c>
      <c r="S5786" t="s">
        <v>24</v>
      </c>
      <c r="T5786" t="s">
        <v>463</v>
      </c>
      <c r="U5786" t="s">
        <v>43</v>
      </c>
      <c r="V5786" t="s">
        <v>80</v>
      </c>
      <c r="W5786">
        <v>23700</v>
      </c>
      <c r="X5786" t="s">
        <v>85</v>
      </c>
      <c r="Y5786">
        <v>-525</v>
      </c>
      <c r="Z5786" t="s">
        <v>9835</v>
      </c>
      <c r="AA5786" t="s">
        <v>9839</v>
      </c>
      <c r="AB5786" t="s">
        <v>87</v>
      </c>
      <c r="AC5786" t="s">
        <v>84</v>
      </c>
      <c r="AD5786">
        <f>_xlfn.XLOOKUP(MIS[[#This Row],[TRADING SYMBOL]],[1]Sheet1!$D:$D,[1]Sheet1!$C:$C)</f>
        <v>7.6</v>
      </c>
      <c r="AE5786">
        <f>MIS[[#This Row],[OrderAverageTradedPrice]]*MIS[[#This Row],[OrderQuantity]]</f>
        <v>5276.25</v>
      </c>
      <c r="AF5786">
        <f>MIS[[#This Row],[LTP]]*MIS[[#This Row],[OrderQuantity]]</f>
        <v>3990</v>
      </c>
      <c r="AG5786">
        <f>IF(MIS[[#This Row],[OrderSide]]="SELL",MIS[[#This Row],[VALUE]]-MIS[[#This Row],[LIVE_VALUE]],MIS[[#This Row],[LIVE_VALUE]]-MIS[[#This Row],[VALUE]])</f>
        <v>1286.25</v>
      </c>
      <c r="AH5786" t="str" cm="1">
        <f t="array" ref="AH5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6" t="str">
        <f>MIS[[#This Row],[TRADING SYMBOL]]</f>
        <v>NIFTY2552223700PE</v>
      </c>
      <c r="AJ5786" t="str">
        <f>IF(RIGHT(MIS[[#This Row],[Main/Hedge]],4)="MAIN","MAIN","HEDGE")</f>
        <v>HEDGE</v>
      </c>
      <c r="AK5786" t="str" cm="1">
        <f t="array" ref="AK5786">_xlfn._xlws.FILTER(Table4[Column1],ISNUMBER(SEARCH(Table4[Column1],MIS[[#This Row],[OrderUniqueIdentifier]])),"")</f>
        <v>VWAP</v>
      </c>
    </row>
    <row r="5787" spans="1:37" x14ac:dyDescent="0.25">
      <c r="A5787" t="s">
        <v>71</v>
      </c>
      <c r="B5787" t="s">
        <v>830</v>
      </c>
      <c r="C5787" t="s">
        <v>9976</v>
      </c>
      <c r="D5787" t="s">
        <v>72</v>
      </c>
      <c r="E5787" t="s">
        <v>456</v>
      </c>
      <c r="F5787" t="s">
        <v>73</v>
      </c>
      <c r="G5787" t="s">
        <v>89</v>
      </c>
      <c r="H5787" t="s">
        <v>75</v>
      </c>
      <c r="I5787" t="s">
        <v>76</v>
      </c>
      <c r="J5787" t="s">
        <v>77</v>
      </c>
      <c r="K5787">
        <v>525</v>
      </c>
      <c r="L5787" t="s">
        <v>77</v>
      </c>
      <c r="M5787" t="s">
        <v>78</v>
      </c>
      <c r="N5787" t="s">
        <v>240</v>
      </c>
      <c r="O5787" t="s">
        <v>9838</v>
      </c>
      <c r="P5787" t="s">
        <v>9838</v>
      </c>
      <c r="Q5787" t="s">
        <v>458</v>
      </c>
      <c r="R5787" t="s">
        <v>79</v>
      </c>
      <c r="S5787" t="s">
        <v>24</v>
      </c>
      <c r="T5787" t="s">
        <v>459</v>
      </c>
      <c r="U5787" t="s">
        <v>43</v>
      </c>
      <c r="V5787" t="s">
        <v>80</v>
      </c>
      <c r="W5787">
        <v>26300</v>
      </c>
      <c r="X5787" t="s">
        <v>81</v>
      </c>
      <c r="Y5787">
        <v>-525</v>
      </c>
      <c r="Z5787" t="s">
        <v>9839</v>
      </c>
      <c r="AA5787" t="s">
        <v>9839</v>
      </c>
      <c r="AB5787" t="s">
        <v>83</v>
      </c>
      <c r="AC5787" t="s">
        <v>84</v>
      </c>
      <c r="AD5787">
        <f>_xlfn.XLOOKUP(MIS[[#This Row],[TRADING SYMBOL]],[1]Sheet1!$D:$D,[1]Sheet1!$C:$C)</f>
        <v>3.7</v>
      </c>
      <c r="AE5787">
        <f>MIS[[#This Row],[OrderAverageTradedPrice]]*MIS[[#This Row],[OrderQuantity]]</f>
        <v>1968.75</v>
      </c>
      <c r="AF5787">
        <f>MIS[[#This Row],[LTP]]*MIS[[#This Row],[OrderQuantity]]</f>
        <v>1942.5</v>
      </c>
      <c r="AG5787">
        <f>IF(MIS[[#This Row],[OrderSide]]="SELL",MIS[[#This Row],[VALUE]]-MIS[[#This Row],[LIVE_VALUE]],MIS[[#This Row],[LIVE_VALUE]]-MIS[[#This Row],[VALUE]])</f>
        <v>26.25</v>
      </c>
      <c r="AH5787" t="str" cm="1">
        <f t="array" ref="AH5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7" t="str">
        <f>MIS[[#This Row],[TRADING SYMBOL]]</f>
        <v>NIFTY2552226300CE</v>
      </c>
      <c r="AJ5787" t="str">
        <f>IF(RIGHT(MIS[[#This Row],[Main/Hedge]],4)="MAIN","MAIN","HEDGE")</f>
        <v>HEDGE</v>
      </c>
      <c r="AK5787" t="str" cm="1">
        <f t="array" ref="AK5787">_xlfn._xlws.FILTER(Table4[Column1],ISNUMBER(SEARCH(Table4[Column1],MIS[[#This Row],[OrderUniqueIdentifier]])),"")</f>
        <v>VWAP</v>
      </c>
    </row>
    <row r="5788" spans="1:37" x14ac:dyDescent="0.25">
      <c r="A5788" t="s">
        <v>71</v>
      </c>
      <c r="B5788" t="s">
        <v>839</v>
      </c>
      <c r="C5788" t="s">
        <v>139</v>
      </c>
      <c r="D5788" t="s">
        <v>72</v>
      </c>
      <c r="E5788" t="s">
        <v>461</v>
      </c>
      <c r="F5788" t="s">
        <v>73</v>
      </c>
      <c r="G5788" t="s">
        <v>89</v>
      </c>
      <c r="H5788" t="s">
        <v>75</v>
      </c>
      <c r="I5788" t="s">
        <v>76</v>
      </c>
      <c r="J5788" t="s">
        <v>77</v>
      </c>
      <c r="K5788">
        <v>75</v>
      </c>
      <c r="L5788" t="s">
        <v>77</v>
      </c>
      <c r="M5788" t="s">
        <v>78</v>
      </c>
      <c r="N5788" t="s">
        <v>9837</v>
      </c>
      <c r="O5788" t="s">
        <v>9838</v>
      </c>
      <c r="P5788" t="s">
        <v>9838</v>
      </c>
      <c r="Q5788" t="s">
        <v>462</v>
      </c>
      <c r="R5788" t="s">
        <v>79</v>
      </c>
      <c r="S5788" t="s">
        <v>24</v>
      </c>
      <c r="T5788" t="s">
        <v>463</v>
      </c>
      <c r="U5788" t="s">
        <v>43</v>
      </c>
      <c r="V5788" t="s">
        <v>80</v>
      </c>
      <c r="W5788">
        <v>23700</v>
      </c>
      <c r="X5788" t="s">
        <v>85</v>
      </c>
      <c r="Y5788">
        <v>-75</v>
      </c>
      <c r="Z5788" t="s">
        <v>9839</v>
      </c>
      <c r="AA5788" t="s">
        <v>9839</v>
      </c>
      <c r="AB5788" t="s">
        <v>87</v>
      </c>
      <c r="AC5788" t="s">
        <v>84</v>
      </c>
      <c r="AD5788">
        <f>_xlfn.XLOOKUP(MIS[[#This Row],[TRADING SYMBOL]],[1]Sheet1!$D:$D,[1]Sheet1!$C:$C)</f>
        <v>7.6</v>
      </c>
      <c r="AE5788">
        <f>MIS[[#This Row],[OrderAverageTradedPrice]]*MIS[[#This Row],[OrderQuantity]]</f>
        <v>753.75</v>
      </c>
      <c r="AF5788">
        <f>MIS[[#This Row],[LTP]]*MIS[[#This Row],[OrderQuantity]]</f>
        <v>570</v>
      </c>
      <c r="AG5788">
        <f>IF(MIS[[#This Row],[OrderSide]]="SELL",MIS[[#This Row],[VALUE]]-MIS[[#This Row],[LIVE_VALUE]],MIS[[#This Row],[LIVE_VALUE]]-MIS[[#This Row],[VALUE]])</f>
        <v>183.75</v>
      </c>
      <c r="AH5788" t="str" cm="1">
        <f t="array" ref="AH5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8" t="str">
        <f>MIS[[#This Row],[TRADING SYMBOL]]</f>
        <v>NIFTY2552223700PE</v>
      </c>
      <c r="AJ5788" t="str">
        <f>IF(RIGHT(MIS[[#This Row],[Main/Hedge]],4)="MAIN","MAIN","HEDGE")</f>
        <v>HEDGE</v>
      </c>
      <c r="AK5788" t="str" cm="1">
        <f t="array" ref="AK5788">_xlfn._xlws.FILTER(Table4[Column1],ISNUMBER(SEARCH(Table4[Column1],MIS[[#This Row],[OrderUniqueIdentifier]])),"")</f>
        <v>VWAP</v>
      </c>
    </row>
    <row r="5789" spans="1:37" x14ac:dyDescent="0.25">
      <c r="A5789" t="s">
        <v>71</v>
      </c>
      <c r="B5789" t="s">
        <v>857</v>
      </c>
      <c r="C5789" t="s">
        <v>9985</v>
      </c>
      <c r="D5789" t="s">
        <v>72</v>
      </c>
      <c r="E5789" t="s">
        <v>461</v>
      </c>
      <c r="F5789" t="s">
        <v>73</v>
      </c>
      <c r="G5789" t="s">
        <v>89</v>
      </c>
      <c r="H5789" t="s">
        <v>75</v>
      </c>
      <c r="I5789" t="s">
        <v>76</v>
      </c>
      <c r="J5789" t="s">
        <v>77</v>
      </c>
      <c r="K5789">
        <v>75</v>
      </c>
      <c r="L5789" t="s">
        <v>77</v>
      </c>
      <c r="M5789" t="s">
        <v>78</v>
      </c>
      <c r="N5789" t="s">
        <v>9852</v>
      </c>
      <c r="O5789" t="s">
        <v>9838</v>
      </c>
      <c r="P5789" t="s">
        <v>9838</v>
      </c>
      <c r="Q5789" t="s">
        <v>462</v>
      </c>
      <c r="R5789" t="s">
        <v>79</v>
      </c>
      <c r="S5789" t="s">
        <v>24</v>
      </c>
      <c r="T5789" t="s">
        <v>463</v>
      </c>
      <c r="U5789" t="s">
        <v>43</v>
      </c>
      <c r="V5789" t="s">
        <v>80</v>
      </c>
      <c r="W5789">
        <v>23700</v>
      </c>
      <c r="X5789" t="s">
        <v>85</v>
      </c>
      <c r="Y5789">
        <v>-75</v>
      </c>
      <c r="Z5789" t="s">
        <v>9839</v>
      </c>
      <c r="AA5789" t="s">
        <v>9839</v>
      </c>
      <c r="AB5789" t="s">
        <v>87</v>
      </c>
      <c r="AC5789" t="s">
        <v>84</v>
      </c>
      <c r="AD5789">
        <f>_xlfn.XLOOKUP(MIS[[#This Row],[TRADING SYMBOL]],[1]Sheet1!$D:$D,[1]Sheet1!$C:$C)</f>
        <v>7.6</v>
      </c>
      <c r="AE5789">
        <f>MIS[[#This Row],[OrderAverageTradedPrice]]*MIS[[#This Row],[OrderQuantity]]</f>
        <v>757.5</v>
      </c>
      <c r="AF5789">
        <f>MIS[[#This Row],[LTP]]*MIS[[#This Row],[OrderQuantity]]</f>
        <v>570</v>
      </c>
      <c r="AG5789">
        <f>IF(MIS[[#This Row],[OrderSide]]="SELL",MIS[[#This Row],[VALUE]]-MIS[[#This Row],[LIVE_VALUE]],MIS[[#This Row],[LIVE_VALUE]]-MIS[[#This Row],[VALUE]])</f>
        <v>187.5</v>
      </c>
      <c r="AH5789" t="str" cm="1">
        <f t="array" ref="AH5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9" t="str">
        <f>MIS[[#This Row],[TRADING SYMBOL]]</f>
        <v>NIFTY2552223700PE</v>
      </c>
      <c r="AJ5789" t="str">
        <f>IF(RIGHT(MIS[[#This Row],[Main/Hedge]],4)="MAIN","MAIN","HEDGE")</f>
        <v>HEDGE</v>
      </c>
      <c r="AK5789" t="str" cm="1">
        <f t="array" ref="AK5789">_xlfn._xlws.FILTER(Table4[Column1],ISNUMBER(SEARCH(Table4[Column1],MIS[[#This Row],[OrderUniqueIdentifier]])),"")</f>
        <v>VWAP</v>
      </c>
    </row>
    <row r="5790" spans="1:37" x14ac:dyDescent="0.25">
      <c r="A5790" t="s">
        <v>71</v>
      </c>
      <c r="B5790" t="s">
        <v>864</v>
      </c>
      <c r="C5790" t="s">
        <v>9989</v>
      </c>
      <c r="D5790" t="s">
        <v>72</v>
      </c>
      <c r="E5790" t="s">
        <v>461</v>
      </c>
      <c r="F5790" t="s">
        <v>73</v>
      </c>
      <c r="G5790" t="s">
        <v>89</v>
      </c>
      <c r="H5790" t="s">
        <v>75</v>
      </c>
      <c r="I5790" t="s">
        <v>76</v>
      </c>
      <c r="J5790" t="s">
        <v>77</v>
      </c>
      <c r="K5790">
        <v>150</v>
      </c>
      <c r="L5790" t="s">
        <v>77</v>
      </c>
      <c r="M5790" t="s">
        <v>78</v>
      </c>
      <c r="N5790" t="s">
        <v>9837</v>
      </c>
      <c r="O5790" t="s">
        <v>9838</v>
      </c>
      <c r="P5790" t="s">
        <v>9838</v>
      </c>
      <c r="Q5790" t="s">
        <v>462</v>
      </c>
      <c r="R5790" t="s">
        <v>79</v>
      </c>
      <c r="S5790" t="s">
        <v>24</v>
      </c>
      <c r="T5790" t="s">
        <v>463</v>
      </c>
      <c r="U5790" t="s">
        <v>43</v>
      </c>
      <c r="V5790" t="s">
        <v>80</v>
      </c>
      <c r="W5790">
        <v>23700</v>
      </c>
      <c r="X5790" t="s">
        <v>85</v>
      </c>
      <c r="Y5790">
        <v>-150</v>
      </c>
      <c r="Z5790" t="s">
        <v>9839</v>
      </c>
      <c r="AA5790" t="s">
        <v>9839</v>
      </c>
      <c r="AB5790" t="s">
        <v>87</v>
      </c>
      <c r="AC5790" t="s">
        <v>84</v>
      </c>
      <c r="AD5790">
        <f>_xlfn.XLOOKUP(MIS[[#This Row],[TRADING SYMBOL]],[1]Sheet1!$D:$D,[1]Sheet1!$C:$C)</f>
        <v>7.6</v>
      </c>
      <c r="AE5790">
        <f>MIS[[#This Row],[OrderAverageTradedPrice]]*MIS[[#This Row],[OrderQuantity]]</f>
        <v>1507.5</v>
      </c>
      <c r="AF5790">
        <f>MIS[[#This Row],[LTP]]*MIS[[#This Row],[OrderQuantity]]</f>
        <v>1140</v>
      </c>
      <c r="AG5790">
        <f>IF(MIS[[#This Row],[OrderSide]]="SELL",MIS[[#This Row],[VALUE]]-MIS[[#This Row],[LIVE_VALUE]],MIS[[#This Row],[LIVE_VALUE]]-MIS[[#This Row],[VALUE]])</f>
        <v>367.5</v>
      </c>
      <c r="AH5790" t="str" cm="1">
        <f t="array" ref="AH5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0" t="str">
        <f>MIS[[#This Row],[TRADING SYMBOL]]</f>
        <v>NIFTY2552223700PE</v>
      </c>
      <c r="AJ5790" t="str">
        <f>IF(RIGHT(MIS[[#This Row],[Main/Hedge]],4)="MAIN","MAIN","HEDGE")</f>
        <v>HEDGE</v>
      </c>
      <c r="AK5790" t="str" cm="1">
        <f t="array" ref="AK5790">_xlfn._xlws.FILTER(Table4[Column1],ISNUMBER(SEARCH(Table4[Column1],MIS[[#This Row],[OrderUniqueIdentifier]])),"")</f>
        <v>VWAP</v>
      </c>
    </row>
    <row r="5791" spans="1:37" x14ac:dyDescent="0.25">
      <c r="A5791" t="s">
        <v>71</v>
      </c>
      <c r="B5791" t="s">
        <v>873</v>
      </c>
      <c r="C5791" t="s">
        <v>9992</v>
      </c>
      <c r="D5791" t="s">
        <v>72</v>
      </c>
      <c r="E5791" t="s">
        <v>461</v>
      </c>
      <c r="F5791" t="s">
        <v>73</v>
      </c>
      <c r="G5791" t="s">
        <v>89</v>
      </c>
      <c r="H5791" t="s">
        <v>75</v>
      </c>
      <c r="I5791" t="s">
        <v>76</v>
      </c>
      <c r="J5791" t="s">
        <v>77</v>
      </c>
      <c r="K5791">
        <v>150</v>
      </c>
      <c r="L5791" t="s">
        <v>77</v>
      </c>
      <c r="M5791" t="s">
        <v>78</v>
      </c>
      <c r="N5791" t="s">
        <v>9953</v>
      </c>
      <c r="O5791" t="s">
        <v>9838</v>
      </c>
      <c r="P5791" t="s">
        <v>9838</v>
      </c>
      <c r="Q5791" t="s">
        <v>462</v>
      </c>
      <c r="R5791" t="s">
        <v>79</v>
      </c>
      <c r="S5791" t="s">
        <v>24</v>
      </c>
      <c r="T5791" t="s">
        <v>463</v>
      </c>
      <c r="U5791" t="s">
        <v>43</v>
      </c>
      <c r="V5791" t="s">
        <v>80</v>
      </c>
      <c r="W5791">
        <v>23700</v>
      </c>
      <c r="X5791" t="s">
        <v>85</v>
      </c>
      <c r="Y5791">
        <v>-150</v>
      </c>
      <c r="Z5791" t="s">
        <v>9839</v>
      </c>
      <c r="AA5791" t="s">
        <v>9839</v>
      </c>
      <c r="AB5791" t="s">
        <v>87</v>
      </c>
      <c r="AC5791" t="s">
        <v>84</v>
      </c>
      <c r="AD5791">
        <f>_xlfn.XLOOKUP(MIS[[#This Row],[TRADING SYMBOL]],[1]Sheet1!$D:$D,[1]Sheet1!$C:$C)</f>
        <v>7.6</v>
      </c>
      <c r="AE5791">
        <f>MIS[[#This Row],[OrderAverageTradedPrice]]*MIS[[#This Row],[OrderQuantity]]</f>
        <v>1511.25</v>
      </c>
      <c r="AF5791">
        <f>MIS[[#This Row],[LTP]]*MIS[[#This Row],[OrderQuantity]]</f>
        <v>1140</v>
      </c>
      <c r="AG5791">
        <f>IF(MIS[[#This Row],[OrderSide]]="SELL",MIS[[#This Row],[VALUE]]-MIS[[#This Row],[LIVE_VALUE]],MIS[[#This Row],[LIVE_VALUE]]-MIS[[#This Row],[VALUE]])</f>
        <v>371.25</v>
      </c>
      <c r="AH5791" t="str" cm="1">
        <f t="array" ref="AH5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1" t="str">
        <f>MIS[[#This Row],[TRADING SYMBOL]]</f>
        <v>NIFTY2552223700PE</v>
      </c>
      <c r="AJ5791" t="str">
        <f>IF(RIGHT(MIS[[#This Row],[Main/Hedge]],4)="MAIN","MAIN","HEDGE")</f>
        <v>HEDGE</v>
      </c>
      <c r="AK5791" t="str" cm="1">
        <f t="array" ref="AK5791">_xlfn._xlws.FILTER(Table4[Column1],ISNUMBER(SEARCH(Table4[Column1],MIS[[#This Row],[OrderUniqueIdentifier]])),"")</f>
        <v>VWAP</v>
      </c>
    </row>
    <row r="5792" spans="1:37" x14ac:dyDescent="0.25">
      <c r="A5792" t="s">
        <v>71</v>
      </c>
      <c r="B5792" t="s">
        <v>880</v>
      </c>
      <c r="C5792" t="s">
        <v>140</v>
      </c>
      <c r="D5792" t="s">
        <v>72</v>
      </c>
      <c r="E5792" t="s">
        <v>461</v>
      </c>
      <c r="F5792" t="s">
        <v>73</v>
      </c>
      <c r="G5792" t="s">
        <v>89</v>
      </c>
      <c r="H5792" t="s">
        <v>75</v>
      </c>
      <c r="I5792" t="s">
        <v>76</v>
      </c>
      <c r="J5792" t="s">
        <v>77</v>
      </c>
      <c r="K5792">
        <v>225</v>
      </c>
      <c r="L5792" t="s">
        <v>77</v>
      </c>
      <c r="M5792" t="s">
        <v>78</v>
      </c>
      <c r="N5792" t="s">
        <v>9837</v>
      </c>
      <c r="O5792" t="s">
        <v>9838</v>
      </c>
      <c r="P5792" t="s">
        <v>9838</v>
      </c>
      <c r="Q5792" t="s">
        <v>462</v>
      </c>
      <c r="R5792" t="s">
        <v>79</v>
      </c>
      <c r="S5792" t="s">
        <v>24</v>
      </c>
      <c r="T5792" t="s">
        <v>463</v>
      </c>
      <c r="U5792" t="s">
        <v>43</v>
      </c>
      <c r="V5792" t="s">
        <v>80</v>
      </c>
      <c r="W5792">
        <v>23700</v>
      </c>
      <c r="X5792" t="s">
        <v>85</v>
      </c>
      <c r="Y5792">
        <v>-225</v>
      </c>
      <c r="Z5792" t="s">
        <v>9839</v>
      </c>
      <c r="AA5792" t="s">
        <v>9839</v>
      </c>
      <c r="AB5792" t="s">
        <v>87</v>
      </c>
      <c r="AC5792" t="s">
        <v>84</v>
      </c>
      <c r="AD5792">
        <f>_xlfn.XLOOKUP(MIS[[#This Row],[TRADING SYMBOL]],[1]Sheet1!$D:$D,[1]Sheet1!$C:$C)</f>
        <v>7.6</v>
      </c>
      <c r="AE5792">
        <f>MIS[[#This Row],[OrderAverageTradedPrice]]*MIS[[#This Row],[OrderQuantity]]</f>
        <v>2261.25</v>
      </c>
      <c r="AF5792">
        <f>MIS[[#This Row],[LTP]]*MIS[[#This Row],[OrderQuantity]]</f>
        <v>1710</v>
      </c>
      <c r="AG5792">
        <f>IF(MIS[[#This Row],[OrderSide]]="SELL",MIS[[#This Row],[VALUE]]-MIS[[#This Row],[LIVE_VALUE]],MIS[[#This Row],[LIVE_VALUE]]-MIS[[#This Row],[VALUE]])</f>
        <v>551.25</v>
      </c>
      <c r="AH5792" t="str" cm="1">
        <f t="array" ref="AH5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2" t="str">
        <f>MIS[[#This Row],[TRADING SYMBOL]]</f>
        <v>NIFTY2552223700PE</v>
      </c>
      <c r="AJ5792" t="str">
        <f>IF(RIGHT(MIS[[#This Row],[Main/Hedge]],4)="MAIN","MAIN","HEDGE")</f>
        <v>HEDGE</v>
      </c>
      <c r="AK5792" t="str" cm="1">
        <f t="array" ref="AK5792">_xlfn._xlws.FILTER(Table4[Column1],ISNUMBER(SEARCH(Table4[Column1],MIS[[#This Row],[OrderUniqueIdentifier]])),"")</f>
        <v>VWAP</v>
      </c>
    </row>
    <row r="5793" spans="1:37" x14ac:dyDescent="0.25">
      <c r="A5793" t="s">
        <v>71</v>
      </c>
      <c r="B5793" t="s">
        <v>901</v>
      </c>
      <c r="C5793" t="s">
        <v>10005</v>
      </c>
      <c r="D5793" t="s">
        <v>72</v>
      </c>
      <c r="E5793" t="s">
        <v>461</v>
      </c>
      <c r="F5793" t="s">
        <v>73</v>
      </c>
      <c r="G5793" t="s">
        <v>89</v>
      </c>
      <c r="H5793" t="s">
        <v>75</v>
      </c>
      <c r="I5793" t="s">
        <v>76</v>
      </c>
      <c r="J5793" t="s">
        <v>77</v>
      </c>
      <c r="K5793">
        <v>150</v>
      </c>
      <c r="L5793" t="s">
        <v>77</v>
      </c>
      <c r="M5793" t="s">
        <v>78</v>
      </c>
      <c r="N5793" t="s">
        <v>9837</v>
      </c>
      <c r="O5793" t="s">
        <v>9838</v>
      </c>
      <c r="P5793" t="s">
        <v>9838</v>
      </c>
      <c r="Q5793" t="s">
        <v>462</v>
      </c>
      <c r="R5793" t="s">
        <v>79</v>
      </c>
      <c r="S5793" t="s">
        <v>24</v>
      </c>
      <c r="T5793" t="s">
        <v>463</v>
      </c>
      <c r="U5793" t="s">
        <v>43</v>
      </c>
      <c r="V5793" t="s">
        <v>80</v>
      </c>
      <c r="W5793">
        <v>23700</v>
      </c>
      <c r="X5793" t="s">
        <v>85</v>
      </c>
      <c r="Y5793">
        <v>-150</v>
      </c>
      <c r="Z5793" t="s">
        <v>9839</v>
      </c>
      <c r="AA5793" t="s">
        <v>9839</v>
      </c>
      <c r="AB5793" t="s">
        <v>87</v>
      </c>
      <c r="AC5793" t="s">
        <v>84</v>
      </c>
      <c r="AD5793">
        <f>_xlfn.XLOOKUP(MIS[[#This Row],[TRADING SYMBOL]],[1]Sheet1!$D:$D,[1]Sheet1!$C:$C)</f>
        <v>7.6</v>
      </c>
      <c r="AE5793">
        <f>MIS[[#This Row],[OrderAverageTradedPrice]]*MIS[[#This Row],[OrderQuantity]]</f>
        <v>1507.5</v>
      </c>
      <c r="AF5793">
        <f>MIS[[#This Row],[LTP]]*MIS[[#This Row],[OrderQuantity]]</f>
        <v>1140</v>
      </c>
      <c r="AG5793">
        <f>IF(MIS[[#This Row],[OrderSide]]="SELL",MIS[[#This Row],[VALUE]]-MIS[[#This Row],[LIVE_VALUE]],MIS[[#This Row],[LIVE_VALUE]]-MIS[[#This Row],[VALUE]])</f>
        <v>367.5</v>
      </c>
      <c r="AH5793" t="str" cm="1">
        <f t="array" ref="AH5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3" t="str">
        <f>MIS[[#This Row],[TRADING SYMBOL]]</f>
        <v>NIFTY2552223700PE</v>
      </c>
      <c r="AJ5793" t="str">
        <f>IF(RIGHT(MIS[[#This Row],[Main/Hedge]],4)="MAIN","MAIN","HEDGE")</f>
        <v>HEDGE</v>
      </c>
      <c r="AK5793" t="str" cm="1">
        <f t="array" ref="AK5793">_xlfn._xlws.FILTER(Table4[Column1],ISNUMBER(SEARCH(Table4[Column1],MIS[[#This Row],[OrderUniqueIdentifier]])),"")</f>
        <v>VWAP</v>
      </c>
    </row>
    <row r="5794" spans="1:37" x14ac:dyDescent="0.25">
      <c r="A5794" t="s">
        <v>71</v>
      </c>
      <c r="B5794" t="s">
        <v>908</v>
      </c>
      <c r="C5794" t="s">
        <v>10008</v>
      </c>
      <c r="D5794" t="s">
        <v>72</v>
      </c>
      <c r="E5794" t="s">
        <v>461</v>
      </c>
      <c r="F5794" t="s">
        <v>73</v>
      </c>
      <c r="G5794" t="s">
        <v>89</v>
      </c>
      <c r="H5794" t="s">
        <v>75</v>
      </c>
      <c r="I5794" t="s">
        <v>76</v>
      </c>
      <c r="J5794" t="s">
        <v>77</v>
      </c>
      <c r="K5794">
        <v>75</v>
      </c>
      <c r="L5794" t="s">
        <v>77</v>
      </c>
      <c r="M5794" t="s">
        <v>78</v>
      </c>
      <c r="N5794" t="s">
        <v>9852</v>
      </c>
      <c r="O5794" t="s">
        <v>9838</v>
      </c>
      <c r="P5794" t="s">
        <v>9838</v>
      </c>
      <c r="Q5794" t="s">
        <v>462</v>
      </c>
      <c r="R5794" t="s">
        <v>79</v>
      </c>
      <c r="S5794" t="s">
        <v>24</v>
      </c>
      <c r="T5794" t="s">
        <v>463</v>
      </c>
      <c r="U5794" t="s">
        <v>43</v>
      </c>
      <c r="V5794" t="s">
        <v>80</v>
      </c>
      <c r="W5794">
        <v>23700</v>
      </c>
      <c r="X5794" t="s">
        <v>85</v>
      </c>
      <c r="Y5794">
        <v>-75</v>
      </c>
      <c r="Z5794" t="s">
        <v>9839</v>
      </c>
      <c r="AA5794" t="s">
        <v>9839</v>
      </c>
      <c r="AB5794" t="s">
        <v>87</v>
      </c>
      <c r="AC5794" t="s">
        <v>84</v>
      </c>
      <c r="AD5794">
        <f>_xlfn.XLOOKUP(MIS[[#This Row],[TRADING SYMBOL]],[1]Sheet1!$D:$D,[1]Sheet1!$C:$C)</f>
        <v>7.6</v>
      </c>
      <c r="AE5794">
        <f>MIS[[#This Row],[OrderAverageTradedPrice]]*MIS[[#This Row],[OrderQuantity]]</f>
        <v>757.5</v>
      </c>
      <c r="AF5794">
        <f>MIS[[#This Row],[LTP]]*MIS[[#This Row],[OrderQuantity]]</f>
        <v>570</v>
      </c>
      <c r="AG5794">
        <f>IF(MIS[[#This Row],[OrderSide]]="SELL",MIS[[#This Row],[VALUE]]-MIS[[#This Row],[LIVE_VALUE]],MIS[[#This Row],[LIVE_VALUE]]-MIS[[#This Row],[VALUE]])</f>
        <v>187.5</v>
      </c>
      <c r="AH5794" t="str" cm="1">
        <f t="array" ref="AH5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4" t="str">
        <f>MIS[[#This Row],[TRADING SYMBOL]]</f>
        <v>NIFTY2552223700PE</v>
      </c>
      <c r="AJ5794" t="str">
        <f>IF(RIGHT(MIS[[#This Row],[Main/Hedge]],4)="MAIN","MAIN","HEDGE")</f>
        <v>HEDGE</v>
      </c>
      <c r="AK5794" t="str" cm="1">
        <f t="array" ref="AK5794">_xlfn._xlws.FILTER(Table4[Column1],ISNUMBER(SEARCH(Table4[Column1],MIS[[#This Row],[OrderUniqueIdentifier]])),"")</f>
        <v>VWAP</v>
      </c>
    </row>
    <row r="5795" spans="1:37" x14ac:dyDescent="0.25">
      <c r="A5795" t="s">
        <v>71</v>
      </c>
      <c r="B5795" t="s">
        <v>916</v>
      </c>
      <c r="C5795" t="s">
        <v>10011</v>
      </c>
      <c r="D5795" t="s">
        <v>72</v>
      </c>
      <c r="E5795" t="s">
        <v>461</v>
      </c>
      <c r="F5795" t="s">
        <v>73</v>
      </c>
      <c r="G5795" t="s">
        <v>89</v>
      </c>
      <c r="H5795" t="s">
        <v>75</v>
      </c>
      <c r="I5795" t="s">
        <v>76</v>
      </c>
      <c r="J5795" t="s">
        <v>77</v>
      </c>
      <c r="K5795">
        <v>150</v>
      </c>
      <c r="L5795" t="s">
        <v>77</v>
      </c>
      <c r="M5795" t="s">
        <v>78</v>
      </c>
      <c r="N5795" t="s">
        <v>9837</v>
      </c>
      <c r="O5795" t="s">
        <v>9838</v>
      </c>
      <c r="P5795" t="s">
        <v>9838</v>
      </c>
      <c r="Q5795" t="s">
        <v>462</v>
      </c>
      <c r="R5795" t="s">
        <v>79</v>
      </c>
      <c r="S5795" t="s">
        <v>24</v>
      </c>
      <c r="T5795" t="s">
        <v>463</v>
      </c>
      <c r="U5795" t="s">
        <v>43</v>
      </c>
      <c r="V5795" t="s">
        <v>80</v>
      </c>
      <c r="W5795">
        <v>23700</v>
      </c>
      <c r="X5795" t="s">
        <v>85</v>
      </c>
      <c r="Y5795">
        <v>-150</v>
      </c>
      <c r="Z5795" t="s">
        <v>9839</v>
      </c>
      <c r="AA5795" t="s">
        <v>9839</v>
      </c>
      <c r="AB5795" t="s">
        <v>87</v>
      </c>
      <c r="AC5795" t="s">
        <v>84</v>
      </c>
      <c r="AD5795">
        <f>_xlfn.XLOOKUP(MIS[[#This Row],[TRADING SYMBOL]],[1]Sheet1!$D:$D,[1]Sheet1!$C:$C)</f>
        <v>7.6</v>
      </c>
      <c r="AE5795">
        <f>MIS[[#This Row],[OrderAverageTradedPrice]]*MIS[[#This Row],[OrderQuantity]]</f>
        <v>1507.5</v>
      </c>
      <c r="AF5795">
        <f>MIS[[#This Row],[LTP]]*MIS[[#This Row],[OrderQuantity]]</f>
        <v>1140</v>
      </c>
      <c r="AG5795">
        <f>IF(MIS[[#This Row],[OrderSide]]="SELL",MIS[[#This Row],[VALUE]]-MIS[[#This Row],[LIVE_VALUE]],MIS[[#This Row],[LIVE_VALUE]]-MIS[[#This Row],[VALUE]])</f>
        <v>367.5</v>
      </c>
      <c r="AH5795" t="str" cm="1">
        <f t="array" ref="AH5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5" t="str">
        <f>MIS[[#This Row],[TRADING SYMBOL]]</f>
        <v>NIFTY2552223700PE</v>
      </c>
      <c r="AJ5795" t="str">
        <f>IF(RIGHT(MIS[[#This Row],[Main/Hedge]],4)="MAIN","MAIN","HEDGE")</f>
        <v>HEDGE</v>
      </c>
      <c r="AK5795" t="str" cm="1">
        <f t="array" ref="AK5795">_xlfn._xlws.FILTER(Table4[Column1],ISNUMBER(SEARCH(Table4[Column1],MIS[[#This Row],[OrderUniqueIdentifier]])),"")</f>
        <v>VWAP</v>
      </c>
    </row>
    <row r="5796" spans="1:37" x14ac:dyDescent="0.25">
      <c r="A5796" t="s">
        <v>71</v>
      </c>
      <c r="B5796" t="s">
        <v>923</v>
      </c>
      <c r="C5796" t="s">
        <v>10015</v>
      </c>
      <c r="D5796" t="s">
        <v>72</v>
      </c>
      <c r="E5796" t="s">
        <v>461</v>
      </c>
      <c r="F5796" t="s">
        <v>73</v>
      </c>
      <c r="G5796" t="s">
        <v>89</v>
      </c>
      <c r="H5796" t="s">
        <v>75</v>
      </c>
      <c r="I5796" t="s">
        <v>76</v>
      </c>
      <c r="J5796" t="s">
        <v>77</v>
      </c>
      <c r="K5796">
        <v>525</v>
      </c>
      <c r="L5796" t="s">
        <v>77</v>
      </c>
      <c r="M5796" t="s">
        <v>78</v>
      </c>
      <c r="N5796" t="s">
        <v>9837</v>
      </c>
      <c r="O5796" t="s">
        <v>9838</v>
      </c>
      <c r="P5796" t="s">
        <v>9838</v>
      </c>
      <c r="Q5796" t="s">
        <v>462</v>
      </c>
      <c r="R5796" t="s">
        <v>79</v>
      </c>
      <c r="S5796" t="s">
        <v>24</v>
      </c>
      <c r="T5796" t="s">
        <v>463</v>
      </c>
      <c r="U5796" t="s">
        <v>43</v>
      </c>
      <c r="V5796" t="s">
        <v>80</v>
      </c>
      <c r="W5796">
        <v>23700</v>
      </c>
      <c r="X5796" t="s">
        <v>85</v>
      </c>
      <c r="Y5796">
        <v>-525</v>
      </c>
      <c r="Z5796" t="s">
        <v>9839</v>
      </c>
      <c r="AA5796" t="s">
        <v>9839</v>
      </c>
      <c r="AB5796" t="s">
        <v>87</v>
      </c>
      <c r="AC5796" t="s">
        <v>84</v>
      </c>
      <c r="AD5796">
        <f>_xlfn.XLOOKUP(MIS[[#This Row],[TRADING SYMBOL]],[1]Sheet1!$D:$D,[1]Sheet1!$C:$C)</f>
        <v>7.6</v>
      </c>
      <c r="AE5796">
        <f>MIS[[#This Row],[OrderAverageTradedPrice]]*MIS[[#This Row],[OrderQuantity]]</f>
        <v>5276.25</v>
      </c>
      <c r="AF5796">
        <f>MIS[[#This Row],[LTP]]*MIS[[#This Row],[OrderQuantity]]</f>
        <v>3990</v>
      </c>
      <c r="AG5796">
        <f>IF(MIS[[#This Row],[OrderSide]]="SELL",MIS[[#This Row],[VALUE]]-MIS[[#This Row],[LIVE_VALUE]],MIS[[#This Row],[LIVE_VALUE]]-MIS[[#This Row],[VALUE]])</f>
        <v>1286.25</v>
      </c>
      <c r="AH5796" t="str" cm="1">
        <f t="array" ref="AH5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6" t="str">
        <f>MIS[[#This Row],[TRADING SYMBOL]]</f>
        <v>NIFTY2552223700PE</v>
      </c>
      <c r="AJ5796" t="str">
        <f>IF(RIGHT(MIS[[#This Row],[Main/Hedge]],4)="MAIN","MAIN","HEDGE")</f>
        <v>HEDGE</v>
      </c>
      <c r="AK5796" t="str" cm="1">
        <f t="array" ref="AK5796">_xlfn._xlws.FILTER(Table4[Column1],ISNUMBER(SEARCH(Table4[Column1],MIS[[#This Row],[OrderUniqueIdentifier]])),"")</f>
        <v>VWAP</v>
      </c>
    </row>
    <row r="5797" spans="1:37" x14ac:dyDescent="0.25">
      <c r="A5797" t="s">
        <v>71</v>
      </c>
      <c r="B5797" t="s">
        <v>931</v>
      </c>
      <c r="C5797" t="s">
        <v>10018</v>
      </c>
      <c r="D5797" t="s">
        <v>72</v>
      </c>
      <c r="E5797" t="s">
        <v>461</v>
      </c>
      <c r="F5797" t="s">
        <v>73</v>
      </c>
      <c r="G5797" t="s">
        <v>89</v>
      </c>
      <c r="H5797" t="s">
        <v>75</v>
      </c>
      <c r="I5797" t="s">
        <v>76</v>
      </c>
      <c r="J5797" t="s">
        <v>77</v>
      </c>
      <c r="K5797">
        <v>450</v>
      </c>
      <c r="L5797" t="s">
        <v>77</v>
      </c>
      <c r="M5797" t="s">
        <v>78</v>
      </c>
      <c r="N5797" t="s">
        <v>9852</v>
      </c>
      <c r="O5797" t="s">
        <v>9838</v>
      </c>
      <c r="P5797" t="s">
        <v>9838</v>
      </c>
      <c r="Q5797" t="s">
        <v>462</v>
      </c>
      <c r="R5797" t="s">
        <v>79</v>
      </c>
      <c r="S5797" t="s">
        <v>24</v>
      </c>
      <c r="T5797" t="s">
        <v>463</v>
      </c>
      <c r="U5797" t="s">
        <v>43</v>
      </c>
      <c r="V5797" t="s">
        <v>80</v>
      </c>
      <c r="W5797">
        <v>23700</v>
      </c>
      <c r="X5797" t="s">
        <v>85</v>
      </c>
      <c r="Y5797">
        <v>-450</v>
      </c>
      <c r="Z5797" t="s">
        <v>9839</v>
      </c>
      <c r="AA5797" t="s">
        <v>9839</v>
      </c>
      <c r="AB5797" t="s">
        <v>87</v>
      </c>
      <c r="AC5797" t="s">
        <v>84</v>
      </c>
      <c r="AD5797">
        <f>_xlfn.XLOOKUP(MIS[[#This Row],[TRADING SYMBOL]],[1]Sheet1!$D:$D,[1]Sheet1!$C:$C)</f>
        <v>7.6</v>
      </c>
      <c r="AE5797">
        <f>MIS[[#This Row],[OrderAverageTradedPrice]]*MIS[[#This Row],[OrderQuantity]]</f>
        <v>4545</v>
      </c>
      <c r="AF5797">
        <f>MIS[[#This Row],[LTP]]*MIS[[#This Row],[OrderQuantity]]</f>
        <v>3420</v>
      </c>
      <c r="AG5797">
        <f>IF(MIS[[#This Row],[OrderSide]]="SELL",MIS[[#This Row],[VALUE]]-MIS[[#This Row],[LIVE_VALUE]],MIS[[#This Row],[LIVE_VALUE]]-MIS[[#This Row],[VALUE]])</f>
        <v>1125</v>
      </c>
      <c r="AH5797" t="str" cm="1">
        <f t="array" ref="AH5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7" t="str">
        <f>MIS[[#This Row],[TRADING SYMBOL]]</f>
        <v>NIFTY2552223700PE</v>
      </c>
      <c r="AJ5797" t="str">
        <f>IF(RIGHT(MIS[[#This Row],[Main/Hedge]],4)="MAIN","MAIN","HEDGE")</f>
        <v>HEDGE</v>
      </c>
      <c r="AK5797" t="str" cm="1">
        <f t="array" ref="AK5797">_xlfn._xlws.FILTER(Table4[Column1],ISNUMBER(SEARCH(Table4[Column1],MIS[[#This Row],[OrderUniqueIdentifier]])),"")</f>
        <v>VWAP</v>
      </c>
    </row>
    <row r="5798" spans="1:37" x14ac:dyDescent="0.25">
      <c r="A5798" t="s">
        <v>71</v>
      </c>
      <c r="B5798" t="s">
        <v>940</v>
      </c>
      <c r="C5798" t="s">
        <v>10022</v>
      </c>
      <c r="D5798" t="s">
        <v>72</v>
      </c>
      <c r="E5798" t="s">
        <v>461</v>
      </c>
      <c r="F5798" t="s">
        <v>73</v>
      </c>
      <c r="G5798" t="s">
        <v>89</v>
      </c>
      <c r="H5798" t="s">
        <v>75</v>
      </c>
      <c r="I5798" t="s">
        <v>76</v>
      </c>
      <c r="J5798" t="s">
        <v>77</v>
      </c>
      <c r="K5798">
        <v>450</v>
      </c>
      <c r="L5798" t="s">
        <v>77</v>
      </c>
      <c r="M5798" t="s">
        <v>78</v>
      </c>
      <c r="N5798" t="s">
        <v>9837</v>
      </c>
      <c r="O5798" t="s">
        <v>9838</v>
      </c>
      <c r="P5798" t="s">
        <v>9838</v>
      </c>
      <c r="Q5798" t="s">
        <v>462</v>
      </c>
      <c r="R5798" t="s">
        <v>79</v>
      </c>
      <c r="S5798" t="s">
        <v>24</v>
      </c>
      <c r="T5798" t="s">
        <v>463</v>
      </c>
      <c r="U5798" t="s">
        <v>43</v>
      </c>
      <c r="V5798" t="s">
        <v>80</v>
      </c>
      <c r="W5798">
        <v>23700</v>
      </c>
      <c r="X5798" t="s">
        <v>85</v>
      </c>
      <c r="Y5798">
        <v>-450</v>
      </c>
      <c r="Z5798" t="s">
        <v>9839</v>
      </c>
      <c r="AA5798" t="s">
        <v>9839</v>
      </c>
      <c r="AB5798" t="s">
        <v>87</v>
      </c>
      <c r="AC5798" t="s">
        <v>84</v>
      </c>
      <c r="AD5798">
        <f>_xlfn.XLOOKUP(MIS[[#This Row],[TRADING SYMBOL]],[1]Sheet1!$D:$D,[1]Sheet1!$C:$C)</f>
        <v>7.6</v>
      </c>
      <c r="AE5798">
        <f>MIS[[#This Row],[OrderAverageTradedPrice]]*MIS[[#This Row],[OrderQuantity]]</f>
        <v>4522.5</v>
      </c>
      <c r="AF5798">
        <f>MIS[[#This Row],[LTP]]*MIS[[#This Row],[OrderQuantity]]</f>
        <v>3420</v>
      </c>
      <c r="AG5798">
        <f>IF(MIS[[#This Row],[OrderSide]]="SELL",MIS[[#This Row],[VALUE]]-MIS[[#This Row],[LIVE_VALUE]],MIS[[#This Row],[LIVE_VALUE]]-MIS[[#This Row],[VALUE]])</f>
        <v>1102.5</v>
      </c>
      <c r="AH5798" t="str" cm="1">
        <f t="array" ref="AH5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8" t="str">
        <f>MIS[[#This Row],[TRADING SYMBOL]]</f>
        <v>NIFTY2552223700PE</v>
      </c>
      <c r="AJ5798" t="str">
        <f>IF(RIGHT(MIS[[#This Row],[Main/Hedge]],4)="MAIN","MAIN","HEDGE")</f>
        <v>HEDGE</v>
      </c>
      <c r="AK5798" t="str" cm="1">
        <f t="array" ref="AK5798">_xlfn._xlws.FILTER(Table4[Column1],ISNUMBER(SEARCH(Table4[Column1],MIS[[#This Row],[OrderUniqueIdentifier]])),"")</f>
        <v>VWAP</v>
      </c>
    </row>
    <row r="5799" spans="1:37" x14ac:dyDescent="0.25">
      <c r="A5799" t="s">
        <v>71</v>
      </c>
      <c r="B5799" t="s">
        <v>948</v>
      </c>
      <c r="C5799" t="s">
        <v>10025</v>
      </c>
      <c r="D5799" t="s">
        <v>72</v>
      </c>
      <c r="E5799" t="s">
        <v>461</v>
      </c>
      <c r="F5799" t="s">
        <v>73</v>
      </c>
      <c r="G5799" t="s">
        <v>89</v>
      </c>
      <c r="H5799" t="s">
        <v>75</v>
      </c>
      <c r="I5799" t="s">
        <v>76</v>
      </c>
      <c r="J5799" t="s">
        <v>77</v>
      </c>
      <c r="K5799">
        <v>75</v>
      </c>
      <c r="L5799" t="s">
        <v>77</v>
      </c>
      <c r="M5799" t="s">
        <v>78</v>
      </c>
      <c r="N5799" t="s">
        <v>9837</v>
      </c>
      <c r="O5799" t="s">
        <v>9838</v>
      </c>
      <c r="P5799" t="s">
        <v>9838</v>
      </c>
      <c r="Q5799" t="s">
        <v>462</v>
      </c>
      <c r="R5799" t="s">
        <v>79</v>
      </c>
      <c r="S5799" t="s">
        <v>24</v>
      </c>
      <c r="T5799" t="s">
        <v>463</v>
      </c>
      <c r="U5799" t="s">
        <v>43</v>
      </c>
      <c r="V5799" t="s">
        <v>80</v>
      </c>
      <c r="W5799">
        <v>23700</v>
      </c>
      <c r="X5799" t="s">
        <v>85</v>
      </c>
      <c r="Y5799">
        <v>-75</v>
      </c>
      <c r="Z5799" t="s">
        <v>9839</v>
      </c>
      <c r="AA5799" t="s">
        <v>9839</v>
      </c>
      <c r="AB5799" t="s">
        <v>87</v>
      </c>
      <c r="AC5799" t="s">
        <v>84</v>
      </c>
      <c r="AD5799">
        <f>_xlfn.XLOOKUP(MIS[[#This Row],[TRADING SYMBOL]],[1]Sheet1!$D:$D,[1]Sheet1!$C:$C)</f>
        <v>7.6</v>
      </c>
      <c r="AE5799">
        <f>MIS[[#This Row],[OrderAverageTradedPrice]]*MIS[[#This Row],[OrderQuantity]]</f>
        <v>753.75</v>
      </c>
      <c r="AF5799">
        <f>MIS[[#This Row],[LTP]]*MIS[[#This Row],[OrderQuantity]]</f>
        <v>570</v>
      </c>
      <c r="AG5799">
        <f>IF(MIS[[#This Row],[OrderSide]]="SELL",MIS[[#This Row],[VALUE]]-MIS[[#This Row],[LIVE_VALUE]],MIS[[#This Row],[LIVE_VALUE]]-MIS[[#This Row],[VALUE]])</f>
        <v>183.75</v>
      </c>
      <c r="AH5799" t="str" cm="1">
        <f t="array" ref="AH5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9" t="str">
        <f>MIS[[#This Row],[TRADING SYMBOL]]</f>
        <v>NIFTY2552223700PE</v>
      </c>
      <c r="AJ5799" t="str">
        <f>IF(RIGHT(MIS[[#This Row],[Main/Hedge]],4)="MAIN","MAIN","HEDGE")</f>
        <v>HEDGE</v>
      </c>
      <c r="AK5799" t="str" cm="1">
        <f t="array" ref="AK5799">_xlfn._xlws.FILTER(Table4[Column1],ISNUMBER(SEARCH(Table4[Column1],MIS[[#This Row],[OrderUniqueIdentifier]])),"")</f>
        <v>VWAP</v>
      </c>
    </row>
    <row r="5800" spans="1:37" x14ac:dyDescent="0.25">
      <c r="A5800" t="s">
        <v>71</v>
      </c>
      <c r="B5800" t="s">
        <v>951</v>
      </c>
      <c r="C5800" t="s">
        <v>10029</v>
      </c>
      <c r="D5800" t="s">
        <v>72</v>
      </c>
      <c r="E5800" t="s">
        <v>461</v>
      </c>
      <c r="F5800" t="s">
        <v>73</v>
      </c>
      <c r="G5800" t="s">
        <v>89</v>
      </c>
      <c r="H5800" t="s">
        <v>75</v>
      </c>
      <c r="I5800" t="s">
        <v>76</v>
      </c>
      <c r="J5800" t="s">
        <v>77</v>
      </c>
      <c r="K5800">
        <v>150</v>
      </c>
      <c r="L5800" t="s">
        <v>77</v>
      </c>
      <c r="M5800" t="s">
        <v>78</v>
      </c>
      <c r="N5800" t="s">
        <v>9837</v>
      </c>
      <c r="O5800" t="s">
        <v>9838</v>
      </c>
      <c r="P5800" t="s">
        <v>9838</v>
      </c>
      <c r="Q5800" t="s">
        <v>462</v>
      </c>
      <c r="R5800" t="s">
        <v>79</v>
      </c>
      <c r="S5800" t="s">
        <v>24</v>
      </c>
      <c r="T5800" t="s">
        <v>463</v>
      </c>
      <c r="U5800" t="s">
        <v>43</v>
      </c>
      <c r="V5800" t="s">
        <v>80</v>
      </c>
      <c r="W5800">
        <v>23700</v>
      </c>
      <c r="X5800" t="s">
        <v>85</v>
      </c>
      <c r="Y5800">
        <v>-150</v>
      </c>
      <c r="Z5800" t="s">
        <v>9839</v>
      </c>
      <c r="AA5800" t="s">
        <v>9839</v>
      </c>
      <c r="AB5800" t="s">
        <v>87</v>
      </c>
      <c r="AC5800" t="s">
        <v>84</v>
      </c>
      <c r="AD5800">
        <f>_xlfn.XLOOKUP(MIS[[#This Row],[TRADING SYMBOL]],[1]Sheet1!$D:$D,[1]Sheet1!$C:$C)</f>
        <v>7.6</v>
      </c>
      <c r="AE5800">
        <f>MIS[[#This Row],[OrderAverageTradedPrice]]*MIS[[#This Row],[OrderQuantity]]</f>
        <v>1507.5</v>
      </c>
      <c r="AF5800">
        <f>MIS[[#This Row],[LTP]]*MIS[[#This Row],[OrderQuantity]]</f>
        <v>1140</v>
      </c>
      <c r="AG5800">
        <f>IF(MIS[[#This Row],[OrderSide]]="SELL",MIS[[#This Row],[VALUE]]-MIS[[#This Row],[LIVE_VALUE]],MIS[[#This Row],[LIVE_VALUE]]-MIS[[#This Row],[VALUE]])</f>
        <v>367.5</v>
      </c>
      <c r="AH5800" t="str" cm="1">
        <f t="array" ref="AH5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0" t="str">
        <f>MIS[[#This Row],[TRADING SYMBOL]]</f>
        <v>NIFTY2552223700PE</v>
      </c>
      <c r="AJ5800" t="str">
        <f>IF(RIGHT(MIS[[#This Row],[Main/Hedge]],4)="MAIN","MAIN","HEDGE")</f>
        <v>HEDGE</v>
      </c>
      <c r="AK5800" t="str" cm="1">
        <f t="array" ref="AK5800">_xlfn._xlws.FILTER(Table4[Column1],ISNUMBER(SEARCH(Table4[Column1],MIS[[#This Row],[OrderUniqueIdentifier]])),"")</f>
        <v>VWAP</v>
      </c>
    </row>
    <row r="5801" spans="1:37" x14ac:dyDescent="0.25">
      <c r="A5801" t="s">
        <v>71</v>
      </c>
      <c r="B5801" t="s">
        <v>960</v>
      </c>
      <c r="C5801" t="s">
        <v>10032</v>
      </c>
      <c r="D5801" t="s">
        <v>72</v>
      </c>
      <c r="E5801" t="s">
        <v>461</v>
      </c>
      <c r="F5801" t="s">
        <v>73</v>
      </c>
      <c r="G5801" t="s">
        <v>89</v>
      </c>
      <c r="H5801" t="s">
        <v>75</v>
      </c>
      <c r="I5801" t="s">
        <v>76</v>
      </c>
      <c r="J5801" t="s">
        <v>77</v>
      </c>
      <c r="K5801">
        <v>225</v>
      </c>
      <c r="L5801" t="s">
        <v>77</v>
      </c>
      <c r="M5801" t="s">
        <v>78</v>
      </c>
      <c r="N5801" t="s">
        <v>9837</v>
      </c>
      <c r="O5801" t="s">
        <v>9838</v>
      </c>
      <c r="P5801" t="s">
        <v>9838</v>
      </c>
      <c r="Q5801" t="s">
        <v>462</v>
      </c>
      <c r="R5801" t="s">
        <v>79</v>
      </c>
      <c r="S5801" t="s">
        <v>24</v>
      </c>
      <c r="T5801" t="s">
        <v>463</v>
      </c>
      <c r="U5801" t="s">
        <v>43</v>
      </c>
      <c r="V5801" t="s">
        <v>80</v>
      </c>
      <c r="W5801">
        <v>23700</v>
      </c>
      <c r="X5801" t="s">
        <v>85</v>
      </c>
      <c r="Y5801">
        <v>-225</v>
      </c>
      <c r="Z5801" t="s">
        <v>9839</v>
      </c>
      <c r="AA5801" t="s">
        <v>9839</v>
      </c>
      <c r="AB5801" t="s">
        <v>87</v>
      </c>
      <c r="AC5801" t="s">
        <v>84</v>
      </c>
      <c r="AD5801">
        <f>_xlfn.XLOOKUP(MIS[[#This Row],[TRADING SYMBOL]],[1]Sheet1!$D:$D,[1]Sheet1!$C:$C)</f>
        <v>7.6</v>
      </c>
      <c r="AE5801">
        <f>MIS[[#This Row],[OrderAverageTradedPrice]]*MIS[[#This Row],[OrderQuantity]]</f>
        <v>2261.25</v>
      </c>
      <c r="AF5801">
        <f>MIS[[#This Row],[LTP]]*MIS[[#This Row],[OrderQuantity]]</f>
        <v>1710</v>
      </c>
      <c r="AG5801">
        <f>IF(MIS[[#This Row],[OrderSide]]="SELL",MIS[[#This Row],[VALUE]]-MIS[[#This Row],[LIVE_VALUE]],MIS[[#This Row],[LIVE_VALUE]]-MIS[[#This Row],[VALUE]])</f>
        <v>551.25</v>
      </c>
      <c r="AH5801" t="str" cm="1">
        <f t="array" ref="AH5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1" t="str">
        <f>MIS[[#This Row],[TRADING SYMBOL]]</f>
        <v>NIFTY2552223700PE</v>
      </c>
      <c r="AJ5801" t="str">
        <f>IF(RIGHT(MIS[[#This Row],[Main/Hedge]],4)="MAIN","MAIN","HEDGE")</f>
        <v>HEDGE</v>
      </c>
      <c r="AK5801" t="str" cm="1">
        <f t="array" ref="AK5801">_xlfn._xlws.FILTER(Table4[Column1],ISNUMBER(SEARCH(Table4[Column1],MIS[[#This Row],[OrderUniqueIdentifier]])),"")</f>
        <v>VWAP</v>
      </c>
    </row>
    <row r="5802" spans="1:37" x14ac:dyDescent="0.25">
      <c r="A5802" t="s">
        <v>71</v>
      </c>
      <c r="B5802" t="s">
        <v>969</v>
      </c>
      <c r="C5802" t="s">
        <v>10036</v>
      </c>
      <c r="D5802" t="s">
        <v>72</v>
      </c>
      <c r="E5802" t="s">
        <v>461</v>
      </c>
      <c r="F5802" t="s">
        <v>73</v>
      </c>
      <c r="G5802" t="s">
        <v>89</v>
      </c>
      <c r="H5802" t="s">
        <v>75</v>
      </c>
      <c r="I5802" t="s">
        <v>76</v>
      </c>
      <c r="J5802" t="s">
        <v>77</v>
      </c>
      <c r="K5802">
        <v>1200</v>
      </c>
      <c r="L5802" t="s">
        <v>77</v>
      </c>
      <c r="M5802" t="s">
        <v>78</v>
      </c>
      <c r="N5802" t="s">
        <v>9837</v>
      </c>
      <c r="O5802" t="s">
        <v>9838</v>
      </c>
      <c r="P5802" t="s">
        <v>9838</v>
      </c>
      <c r="Q5802" t="s">
        <v>462</v>
      </c>
      <c r="R5802" t="s">
        <v>79</v>
      </c>
      <c r="S5802" t="s">
        <v>24</v>
      </c>
      <c r="T5802" t="s">
        <v>463</v>
      </c>
      <c r="U5802" t="s">
        <v>43</v>
      </c>
      <c r="V5802" t="s">
        <v>80</v>
      </c>
      <c r="W5802">
        <v>23700</v>
      </c>
      <c r="X5802" t="s">
        <v>85</v>
      </c>
      <c r="Y5802">
        <v>-1200</v>
      </c>
      <c r="Z5802" t="s">
        <v>9839</v>
      </c>
      <c r="AA5802" t="s">
        <v>9839</v>
      </c>
      <c r="AB5802" t="s">
        <v>87</v>
      </c>
      <c r="AC5802" t="s">
        <v>84</v>
      </c>
      <c r="AD5802">
        <f>_xlfn.XLOOKUP(MIS[[#This Row],[TRADING SYMBOL]],[1]Sheet1!$D:$D,[1]Sheet1!$C:$C)</f>
        <v>7.6</v>
      </c>
      <c r="AE5802">
        <f>MIS[[#This Row],[OrderAverageTradedPrice]]*MIS[[#This Row],[OrderQuantity]]</f>
        <v>12060</v>
      </c>
      <c r="AF5802">
        <f>MIS[[#This Row],[LTP]]*MIS[[#This Row],[OrderQuantity]]</f>
        <v>9120</v>
      </c>
      <c r="AG5802">
        <f>IF(MIS[[#This Row],[OrderSide]]="SELL",MIS[[#This Row],[VALUE]]-MIS[[#This Row],[LIVE_VALUE]],MIS[[#This Row],[LIVE_VALUE]]-MIS[[#This Row],[VALUE]])</f>
        <v>2940</v>
      </c>
      <c r="AH5802" t="str" cm="1">
        <f t="array" ref="AH5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2" t="str">
        <f>MIS[[#This Row],[TRADING SYMBOL]]</f>
        <v>NIFTY2552223700PE</v>
      </c>
      <c r="AJ5802" t="str">
        <f>IF(RIGHT(MIS[[#This Row],[Main/Hedge]],4)="MAIN","MAIN","HEDGE")</f>
        <v>HEDGE</v>
      </c>
      <c r="AK5802" t="str" cm="1">
        <f t="array" ref="AK5802">_xlfn._xlws.FILTER(Table4[Column1],ISNUMBER(SEARCH(Table4[Column1],MIS[[#This Row],[OrderUniqueIdentifier]])),"")</f>
        <v>VWAP</v>
      </c>
    </row>
    <row r="5803" spans="1:37" x14ac:dyDescent="0.25">
      <c r="A5803" t="s">
        <v>71</v>
      </c>
      <c r="B5803" t="s">
        <v>978</v>
      </c>
      <c r="C5803" t="s">
        <v>10039</v>
      </c>
      <c r="D5803" t="s">
        <v>72</v>
      </c>
      <c r="E5803" t="s">
        <v>461</v>
      </c>
      <c r="F5803" t="s">
        <v>73</v>
      </c>
      <c r="G5803" t="s">
        <v>89</v>
      </c>
      <c r="H5803" t="s">
        <v>75</v>
      </c>
      <c r="I5803" t="s">
        <v>76</v>
      </c>
      <c r="J5803" t="s">
        <v>77</v>
      </c>
      <c r="K5803">
        <v>150</v>
      </c>
      <c r="L5803" t="s">
        <v>77</v>
      </c>
      <c r="M5803" t="s">
        <v>78</v>
      </c>
      <c r="N5803" t="s">
        <v>9837</v>
      </c>
      <c r="O5803" t="s">
        <v>9838</v>
      </c>
      <c r="P5803" t="s">
        <v>9838</v>
      </c>
      <c r="Q5803" t="s">
        <v>462</v>
      </c>
      <c r="R5803" t="s">
        <v>79</v>
      </c>
      <c r="S5803" t="s">
        <v>24</v>
      </c>
      <c r="T5803" t="s">
        <v>463</v>
      </c>
      <c r="U5803" t="s">
        <v>43</v>
      </c>
      <c r="V5803" t="s">
        <v>80</v>
      </c>
      <c r="W5803">
        <v>23700</v>
      </c>
      <c r="X5803" t="s">
        <v>85</v>
      </c>
      <c r="Y5803">
        <v>-150</v>
      </c>
      <c r="Z5803" t="s">
        <v>9839</v>
      </c>
      <c r="AA5803" t="s">
        <v>9839</v>
      </c>
      <c r="AB5803" t="s">
        <v>87</v>
      </c>
      <c r="AC5803" t="s">
        <v>84</v>
      </c>
      <c r="AD5803">
        <f>_xlfn.XLOOKUP(MIS[[#This Row],[TRADING SYMBOL]],[1]Sheet1!$D:$D,[1]Sheet1!$C:$C)</f>
        <v>7.6</v>
      </c>
      <c r="AE5803">
        <f>MIS[[#This Row],[OrderAverageTradedPrice]]*MIS[[#This Row],[OrderQuantity]]</f>
        <v>1507.5</v>
      </c>
      <c r="AF5803">
        <f>MIS[[#This Row],[LTP]]*MIS[[#This Row],[OrderQuantity]]</f>
        <v>1140</v>
      </c>
      <c r="AG5803">
        <f>IF(MIS[[#This Row],[OrderSide]]="SELL",MIS[[#This Row],[VALUE]]-MIS[[#This Row],[LIVE_VALUE]],MIS[[#This Row],[LIVE_VALUE]]-MIS[[#This Row],[VALUE]])</f>
        <v>367.5</v>
      </c>
      <c r="AH5803" t="str" cm="1">
        <f t="array" ref="AH5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3" t="str">
        <f>MIS[[#This Row],[TRADING SYMBOL]]</f>
        <v>NIFTY2552223700PE</v>
      </c>
      <c r="AJ5803" t="str">
        <f>IF(RIGHT(MIS[[#This Row],[Main/Hedge]],4)="MAIN","MAIN","HEDGE")</f>
        <v>HEDGE</v>
      </c>
      <c r="AK5803" t="str" cm="1">
        <f t="array" ref="AK5803">_xlfn._xlws.FILTER(Table4[Column1],ISNUMBER(SEARCH(Table4[Column1],MIS[[#This Row],[OrderUniqueIdentifier]])),"")</f>
        <v>VWAP</v>
      </c>
    </row>
    <row r="5804" spans="1:37" x14ac:dyDescent="0.25">
      <c r="A5804" t="s">
        <v>71</v>
      </c>
      <c r="B5804" t="s">
        <v>986</v>
      </c>
      <c r="C5804" t="s">
        <v>10042</v>
      </c>
      <c r="D5804" t="s">
        <v>72</v>
      </c>
      <c r="E5804" t="s">
        <v>461</v>
      </c>
      <c r="F5804" t="s">
        <v>73</v>
      </c>
      <c r="G5804" t="s">
        <v>89</v>
      </c>
      <c r="H5804" t="s">
        <v>75</v>
      </c>
      <c r="I5804" t="s">
        <v>76</v>
      </c>
      <c r="J5804" t="s">
        <v>77</v>
      </c>
      <c r="K5804">
        <v>150</v>
      </c>
      <c r="L5804" t="s">
        <v>77</v>
      </c>
      <c r="M5804" t="s">
        <v>78</v>
      </c>
      <c r="N5804" t="s">
        <v>9837</v>
      </c>
      <c r="O5804" t="s">
        <v>9838</v>
      </c>
      <c r="P5804" t="s">
        <v>9838</v>
      </c>
      <c r="Q5804" t="s">
        <v>462</v>
      </c>
      <c r="R5804" t="s">
        <v>79</v>
      </c>
      <c r="S5804" t="s">
        <v>24</v>
      </c>
      <c r="T5804" t="s">
        <v>463</v>
      </c>
      <c r="U5804" t="s">
        <v>43</v>
      </c>
      <c r="V5804" t="s">
        <v>80</v>
      </c>
      <c r="W5804">
        <v>23700</v>
      </c>
      <c r="X5804" t="s">
        <v>85</v>
      </c>
      <c r="Y5804">
        <v>-150</v>
      </c>
      <c r="Z5804" t="s">
        <v>9839</v>
      </c>
      <c r="AA5804" t="s">
        <v>9839</v>
      </c>
      <c r="AB5804" t="s">
        <v>87</v>
      </c>
      <c r="AC5804" t="s">
        <v>84</v>
      </c>
      <c r="AD5804">
        <f>_xlfn.XLOOKUP(MIS[[#This Row],[TRADING SYMBOL]],[1]Sheet1!$D:$D,[1]Sheet1!$C:$C)</f>
        <v>7.6</v>
      </c>
      <c r="AE5804">
        <f>MIS[[#This Row],[OrderAverageTradedPrice]]*MIS[[#This Row],[OrderQuantity]]</f>
        <v>1507.5</v>
      </c>
      <c r="AF5804">
        <f>MIS[[#This Row],[LTP]]*MIS[[#This Row],[OrderQuantity]]</f>
        <v>1140</v>
      </c>
      <c r="AG5804">
        <f>IF(MIS[[#This Row],[OrderSide]]="SELL",MIS[[#This Row],[VALUE]]-MIS[[#This Row],[LIVE_VALUE]],MIS[[#This Row],[LIVE_VALUE]]-MIS[[#This Row],[VALUE]])</f>
        <v>367.5</v>
      </c>
      <c r="AH5804" t="str" cm="1">
        <f t="array" ref="AH5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4" t="str">
        <f>MIS[[#This Row],[TRADING SYMBOL]]</f>
        <v>NIFTY2552223700PE</v>
      </c>
      <c r="AJ5804" t="str">
        <f>IF(RIGHT(MIS[[#This Row],[Main/Hedge]],4)="MAIN","MAIN","HEDGE")</f>
        <v>HEDGE</v>
      </c>
      <c r="AK5804" t="str" cm="1">
        <f t="array" ref="AK5804">_xlfn._xlws.FILTER(Table4[Column1],ISNUMBER(SEARCH(Table4[Column1],MIS[[#This Row],[OrderUniqueIdentifier]])),"")</f>
        <v>VWAP</v>
      </c>
    </row>
    <row r="5805" spans="1:37" x14ac:dyDescent="0.25">
      <c r="A5805" t="s">
        <v>71</v>
      </c>
      <c r="B5805" t="s">
        <v>994</v>
      </c>
      <c r="C5805" t="s">
        <v>10045</v>
      </c>
      <c r="D5805" t="s">
        <v>72</v>
      </c>
      <c r="E5805" t="s">
        <v>461</v>
      </c>
      <c r="F5805" t="s">
        <v>73</v>
      </c>
      <c r="G5805" t="s">
        <v>89</v>
      </c>
      <c r="H5805" t="s">
        <v>75</v>
      </c>
      <c r="I5805" t="s">
        <v>76</v>
      </c>
      <c r="J5805" t="s">
        <v>77</v>
      </c>
      <c r="K5805">
        <v>75</v>
      </c>
      <c r="L5805" t="s">
        <v>77</v>
      </c>
      <c r="M5805" t="s">
        <v>78</v>
      </c>
      <c r="N5805" t="s">
        <v>9837</v>
      </c>
      <c r="O5805" t="s">
        <v>9838</v>
      </c>
      <c r="P5805" t="s">
        <v>9838</v>
      </c>
      <c r="Q5805" t="s">
        <v>462</v>
      </c>
      <c r="R5805" t="s">
        <v>79</v>
      </c>
      <c r="S5805" t="s">
        <v>24</v>
      </c>
      <c r="T5805" t="s">
        <v>463</v>
      </c>
      <c r="U5805" t="s">
        <v>43</v>
      </c>
      <c r="V5805" t="s">
        <v>80</v>
      </c>
      <c r="W5805">
        <v>23700</v>
      </c>
      <c r="X5805" t="s">
        <v>85</v>
      </c>
      <c r="Y5805">
        <v>-75</v>
      </c>
      <c r="Z5805" t="s">
        <v>9839</v>
      </c>
      <c r="AA5805" t="s">
        <v>9839</v>
      </c>
      <c r="AB5805" t="s">
        <v>87</v>
      </c>
      <c r="AC5805" t="s">
        <v>84</v>
      </c>
      <c r="AD5805">
        <f>_xlfn.XLOOKUP(MIS[[#This Row],[TRADING SYMBOL]],[1]Sheet1!$D:$D,[1]Sheet1!$C:$C)</f>
        <v>7.6</v>
      </c>
      <c r="AE5805">
        <f>MIS[[#This Row],[OrderAverageTradedPrice]]*MIS[[#This Row],[OrderQuantity]]</f>
        <v>753.75</v>
      </c>
      <c r="AF5805">
        <f>MIS[[#This Row],[LTP]]*MIS[[#This Row],[OrderQuantity]]</f>
        <v>570</v>
      </c>
      <c r="AG5805">
        <f>IF(MIS[[#This Row],[OrderSide]]="SELL",MIS[[#This Row],[VALUE]]-MIS[[#This Row],[LIVE_VALUE]],MIS[[#This Row],[LIVE_VALUE]]-MIS[[#This Row],[VALUE]])</f>
        <v>183.75</v>
      </c>
      <c r="AH5805" t="str" cm="1">
        <f t="array" ref="AH5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5" t="str">
        <f>MIS[[#This Row],[TRADING SYMBOL]]</f>
        <v>NIFTY2552223700PE</v>
      </c>
      <c r="AJ5805" t="str">
        <f>IF(RIGHT(MIS[[#This Row],[Main/Hedge]],4)="MAIN","MAIN","HEDGE")</f>
        <v>HEDGE</v>
      </c>
      <c r="AK5805" t="str" cm="1">
        <f t="array" ref="AK5805">_xlfn._xlws.FILTER(Table4[Column1],ISNUMBER(SEARCH(Table4[Column1],MIS[[#This Row],[OrderUniqueIdentifier]])),"")</f>
        <v>VWAP</v>
      </c>
    </row>
    <row r="5806" spans="1:37" x14ac:dyDescent="0.25">
      <c r="A5806" t="s">
        <v>71</v>
      </c>
      <c r="B5806" t="s">
        <v>1001</v>
      </c>
      <c r="C5806" t="s">
        <v>10048</v>
      </c>
      <c r="D5806" t="s">
        <v>72</v>
      </c>
      <c r="E5806" t="s">
        <v>461</v>
      </c>
      <c r="F5806" t="s">
        <v>73</v>
      </c>
      <c r="G5806" t="s">
        <v>89</v>
      </c>
      <c r="H5806" t="s">
        <v>75</v>
      </c>
      <c r="I5806" t="s">
        <v>76</v>
      </c>
      <c r="J5806" t="s">
        <v>77</v>
      </c>
      <c r="K5806">
        <v>150</v>
      </c>
      <c r="L5806" t="s">
        <v>77</v>
      </c>
      <c r="M5806" t="s">
        <v>78</v>
      </c>
      <c r="N5806" t="s">
        <v>9837</v>
      </c>
      <c r="O5806" t="s">
        <v>9838</v>
      </c>
      <c r="P5806" t="s">
        <v>9838</v>
      </c>
      <c r="Q5806" t="s">
        <v>462</v>
      </c>
      <c r="R5806" t="s">
        <v>79</v>
      </c>
      <c r="S5806" t="s">
        <v>24</v>
      </c>
      <c r="T5806" t="s">
        <v>463</v>
      </c>
      <c r="U5806" t="s">
        <v>43</v>
      </c>
      <c r="V5806" t="s">
        <v>80</v>
      </c>
      <c r="W5806">
        <v>23700</v>
      </c>
      <c r="X5806" t="s">
        <v>85</v>
      </c>
      <c r="Y5806">
        <v>-150</v>
      </c>
      <c r="Z5806" t="s">
        <v>9839</v>
      </c>
      <c r="AA5806" t="s">
        <v>9839</v>
      </c>
      <c r="AB5806" t="s">
        <v>87</v>
      </c>
      <c r="AC5806" t="s">
        <v>84</v>
      </c>
      <c r="AD5806">
        <f>_xlfn.XLOOKUP(MIS[[#This Row],[TRADING SYMBOL]],[1]Sheet1!$D:$D,[1]Sheet1!$C:$C)</f>
        <v>7.6</v>
      </c>
      <c r="AE5806">
        <f>MIS[[#This Row],[OrderAverageTradedPrice]]*MIS[[#This Row],[OrderQuantity]]</f>
        <v>1507.5</v>
      </c>
      <c r="AF5806">
        <f>MIS[[#This Row],[LTP]]*MIS[[#This Row],[OrderQuantity]]</f>
        <v>1140</v>
      </c>
      <c r="AG5806">
        <f>IF(MIS[[#This Row],[OrderSide]]="SELL",MIS[[#This Row],[VALUE]]-MIS[[#This Row],[LIVE_VALUE]],MIS[[#This Row],[LIVE_VALUE]]-MIS[[#This Row],[VALUE]])</f>
        <v>367.5</v>
      </c>
      <c r="AH5806" t="str" cm="1">
        <f t="array" ref="AH5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6" t="str">
        <f>MIS[[#This Row],[TRADING SYMBOL]]</f>
        <v>NIFTY2552223700PE</v>
      </c>
      <c r="AJ5806" t="str">
        <f>IF(RIGHT(MIS[[#This Row],[Main/Hedge]],4)="MAIN","MAIN","HEDGE")</f>
        <v>HEDGE</v>
      </c>
      <c r="AK5806" t="str" cm="1">
        <f t="array" ref="AK5806">_xlfn._xlws.FILTER(Table4[Column1],ISNUMBER(SEARCH(Table4[Column1],MIS[[#This Row],[OrderUniqueIdentifier]])),"")</f>
        <v>VWAP</v>
      </c>
    </row>
    <row r="5807" spans="1:37" x14ac:dyDescent="0.25">
      <c r="A5807" t="s">
        <v>71</v>
      </c>
      <c r="B5807" t="s">
        <v>1010</v>
      </c>
      <c r="C5807" t="s">
        <v>10051</v>
      </c>
      <c r="D5807" t="s">
        <v>72</v>
      </c>
      <c r="E5807" t="s">
        <v>461</v>
      </c>
      <c r="F5807" t="s">
        <v>73</v>
      </c>
      <c r="G5807" t="s">
        <v>89</v>
      </c>
      <c r="H5807" t="s">
        <v>75</v>
      </c>
      <c r="I5807" t="s">
        <v>76</v>
      </c>
      <c r="J5807" t="s">
        <v>77</v>
      </c>
      <c r="K5807">
        <v>75</v>
      </c>
      <c r="L5807" t="s">
        <v>77</v>
      </c>
      <c r="M5807" t="s">
        <v>78</v>
      </c>
      <c r="N5807" t="s">
        <v>9837</v>
      </c>
      <c r="O5807" t="s">
        <v>9838</v>
      </c>
      <c r="P5807" t="s">
        <v>9838</v>
      </c>
      <c r="Q5807" t="s">
        <v>462</v>
      </c>
      <c r="R5807" t="s">
        <v>79</v>
      </c>
      <c r="S5807" t="s">
        <v>24</v>
      </c>
      <c r="T5807" t="s">
        <v>463</v>
      </c>
      <c r="U5807" t="s">
        <v>43</v>
      </c>
      <c r="V5807" t="s">
        <v>80</v>
      </c>
      <c r="W5807">
        <v>23700</v>
      </c>
      <c r="X5807" t="s">
        <v>85</v>
      </c>
      <c r="Y5807">
        <v>-75</v>
      </c>
      <c r="Z5807" t="s">
        <v>9839</v>
      </c>
      <c r="AA5807" t="s">
        <v>9839</v>
      </c>
      <c r="AB5807" t="s">
        <v>87</v>
      </c>
      <c r="AC5807" t="s">
        <v>84</v>
      </c>
      <c r="AD5807">
        <f>_xlfn.XLOOKUP(MIS[[#This Row],[TRADING SYMBOL]],[1]Sheet1!$D:$D,[1]Sheet1!$C:$C)</f>
        <v>7.6</v>
      </c>
      <c r="AE5807">
        <f>MIS[[#This Row],[OrderAverageTradedPrice]]*MIS[[#This Row],[OrderQuantity]]</f>
        <v>753.75</v>
      </c>
      <c r="AF5807">
        <f>MIS[[#This Row],[LTP]]*MIS[[#This Row],[OrderQuantity]]</f>
        <v>570</v>
      </c>
      <c r="AG5807">
        <f>IF(MIS[[#This Row],[OrderSide]]="SELL",MIS[[#This Row],[VALUE]]-MIS[[#This Row],[LIVE_VALUE]],MIS[[#This Row],[LIVE_VALUE]]-MIS[[#This Row],[VALUE]])</f>
        <v>183.75</v>
      </c>
      <c r="AH5807" t="str" cm="1">
        <f t="array" ref="AH5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7" t="str">
        <f>MIS[[#This Row],[TRADING SYMBOL]]</f>
        <v>NIFTY2552223700PE</v>
      </c>
      <c r="AJ5807" t="str">
        <f>IF(RIGHT(MIS[[#This Row],[Main/Hedge]],4)="MAIN","MAIN","HEDGE")</f>
        <v>HEDGE</v>
      </c>
      <c r="AK5807" t="str" cm="1">
        <f t="array" ref="AK5807">_xlfn._xlws.FILTER(Table4[Column1],ISNUMBER(SEARCH(Table4[Column1],MIS[[#This Row],[OrderUniqueIdentifier]])),"")</f>
        <v>VWAP</v>
      </c>
    </row>
    <row r="5808" spans="1:37" x14ac:dyDescent="0.25">
      <c r="A5808" t="s">
        <v>71</v>
      </c>
      <c r="B5808" t="s">
        <v>1013</v>
      </c>
      <c r="C5808" t="s">
        <v>10055</v>
      </c>
      <c r="D5808" t="s">
        <v>72</v>
      </c>
      <c r="E5808" t="s">
        <v>461</v>
      </c>
      <c r="F5808" t="s">
        <v>73</v>
      </c>
      <c r="G5808" t="s">
        <v>89</v>
      </c>
      <c r="H5808" t="s">
        <v>75</v>
      </c>
      <c r="I5808" t="s">
        <v>76</v>
      </c>
      <c r="J5808" t="s">
        <v>77</v>
      </c>
      <c r="K5808">
        <v>450</v>
      </c>
      <c r="L5808" t="s">
        <v>77</v>
      </c>
      <c r="M5808" t="s">
        <v>78</v>
      </c>
      <c r="N5808" t="s">
        <v>9852</v>
      </c>
      <c r="O5808" t="s">
        <v>9838</v>
      </c>
      <c r="P5808" t="s">
        <v>9838</v>
      </c>
      <c r="Q5808" t="s">
        <v>462</v>
      </c>
      <c r="R5808" t="s">
        <v>79</v>
      </c>
      <c r="S5808" t="s">
        <v>24</v>
      </c>
      <c r="T5808" t="s">
        <v>463</v>
      </c>
      <c r="U5808" t="s">
        <v>43</v>
      </c>
      <c r="V5808" t="s">
        <v>80</v>
      </c>
      <c r="W5808">
        <v>23700</v>
      </c>
      <c r="X5808" t="s">
        <v>85</v>
      </c>
      <c r="Y5808">
        <v>-450</v>
      </c>
      <c r="Z5808" t="s">
        <v>9839</v>
      </c>
      <c r="AA5808" t="s">
        <v>9839</v>
      </c>
      <c r="AB5808" t="s">
        <v>87</v>
      </c>
      <c r="AC5808" t="s">
        <v>84</v>
      </c>
      <c r="AD5808">
        <f>_xlfn.XLOOKUP(MIS[[#This Row],[TRADING SYMBOL]],[1]Sheet1!$D:$D,[1]Sheet1!$C:$C)</f>
        <v>7.6</v>
      </c>
      <c r="AE5808">
        <f>MIS[[#This Row],[OrderAverageTradedPrice]]*MIS[[#This Row],[OrderQuantity]]</f>
        <v>4545</v>
      </c>
      <c r="AF5808">
        <f>MIS[[#This Row],[LTP]]*MIS[[#This Row],[OrderQuantity]]</f>
        <v>3420</v>
      </c>
      <c r="AG5808">
        <f>IF(MIS[[#This Row],[OrderSide]]="SELL",MIS[[#This Row],[VALUE]]-MIS[[#This Row],[LIVE_VALUE]],MIS[[#This Row],[LIVE_VALUE]]-MIS[[#This Row],[VALUE]])</f>
        <v>1125</v>
      </c>
      <c r="AH5808" t="str" cm="1">
        <f t="array" ref="AH5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8" t="str">
        <f>MIS[[#This Row],[TRADING SYMBOL]]</f>
        <v>NIFTY2552223700PE</v>
      </c>
      <c r="AJ5808" t="str">
        <f>IF(RIGHT(MIS[[#This Row],[Main/Hedge]],4)="MAIN","MAIN","HEDGE")</f>
        <v>HEDGE</v>
      </c>
      <c r="AK5808" t="str" cm="1">
        <f t="array" ref="AK5808">_xlfn._xlws.FILTER(Table4[Column1],ISNUMBER(SEARCH(Table4[Column1],MIS[[#This Row],[OrderUniqueIdentifier]])),"")</f>
        <v>VWAP</v>
      </c>
    </row>
    <row r="5809" spans="1:37" x14ac:dyDescent="0.25">
      <c r="A5809" t="s">
        <v>71</v>
      </c>
      <c r="B5809" t="s">
        <v>1021</v>
      </c>
      <c r="C5809" t="s">
        <v>10058</v>
      </c>
      <c r="D5809" t="s">
        <v>72</v>
      </c>
      <c r="E5809" t="s">
        <v>461</v>
      </c>
      <c r="F5809" t="s">
        <v>73</v>
      </c>
      <c r="G5809" t="s">
        <v>89</v>
      </c>
      <c r="H5809" t="s">
        <v>75</v>
      </c>
      <c r="I5809" t="s">
        <v>76</v>
      </c>
      <c r="J5809" t="s">
        <v>77</v>
      </c>
      <c r="K5809">
        <v>225</v>
      </c>
      <c r="L5809" t="s">
        <v>77</v>
      </c>
      <c r="M5809" t="s">
        <v>78</v>
      </c>
      <c r="N5809" t="s">
        <v>9837</v>
      </c>
      <c r="O5809" t="s">
        <v>9838</v>
      </c>
      <c r="P5809" t="s">
        <v>9838</v>
      </c>
      <c r="Q5809" t="s">
        <v>462</v>
      </c>
      <c r="R5809" t="s">
        <v>79</v>
      </c>
      <c r="S5809" t="s">
        <v>24</v>
      </c>
      <c r="T5809" t="s">
        <v>463</v>
      </c>
      <c r="U5809" t="s">
        <v>43</v>
      </c>
      <c r="V5809" t="s">
        <v>80</v>
      </c>
      <c r="W5809">
        <v>23700</v>
      </c>
      <c r="X5809" t="s">
        <v>85</v>
      </c>
      <c r="Y5809">
        <v>-225</v>
      </c>
      <c r="Z5809" t="s">
        <v>9839</v>
      </c>
      <c r="AA5809" t="s">
        <v>9839</v>
      </c>
      <c r="AB5809" t="s">
        <v>87</v>
      </c>
      <c r="AC5809" t="s">
        <v>84</v>
      </c>
      <c r="AD5809">
        <f>_xlfn.XLOOKUP(MIS[[#This Row],[TRADING SYMBOL]],[1]Sheet1!$D:$D,[1]Sheet1!$C:$C)</f>
        <v>7.6</v>
      </c>
      <c r="AE5809">
        <f>MIS[[#This Row],[OrderAverageTradedPrice]]*MIS[[#This Row],[OrderQuantity]]</f>
        <v>2261.25</v>
      </c>
      <c r="AF5809">
        <f>MIS[[#This Row],[LTP]]*MIS[[#This Row],[OrderQuantity]]</f>
        <v>1710</v>
      </c>
      <c r="AG5809">
        <f>IF(MIS[[#This Row],[OrderSide]]="SELL",MIS[[#This Row],[VALUE]]-MIS[[#This Row],[LIVE_VALUE]],MIS[[#This Row],[LIVE_VALUE]]-MIS[[#This Row],[VALUE]])</f>
        <v>551.25</v>
      </c>
      <c r="AH5809" t="str" cm="1">
        <f t="array" ref="AH5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9" t="str">
        <f>MIS[[#This Row],[TRADING SYMBOL]]</f>
        <v>NIFTY2552223700PE</v>
      </c>
      <c r="AJ5809" t="str">
        <f>IF(RIGHT(MIS[[#This Row],[Main/Hedge]],4)="MAIN","MAIN","HEDGE")</f>
        <v>HEDGE</v>
      </c>
      <c r="AK5809" t="str" cm="1">
        <f t="array" ref="AK5809">_xlfn._xlws.FILTER(Table4[Column1],ISNUMBER(SEARCH(Table4[Column1],MIS[[#This Row],[OrderUniqueIdentifier]])),"")</f>
        <v>VWAP</v>
      </c>
    </row>
    <row r="5810" spans="1:37" x14ac:dyDescent="0.25">
      <c r="A5810" t="s">
        <v>71</v>
      </c>
      <c r="B5810" t="s">
        <v>1029</v>
      </c>
      <c r="C5810" t="s">
        <v>10061</v>
      </c>
      <c r="D5810" t="s">
        <v>72</v>
      </c>
      <c r="E5810" t="s">
        <v>461</v>
      </c>
      <c r="F5810" t="s">
        <v>73</v>
      </c>
      <c r="G5810" t="s">
        <v>89</v>
      </c>
      <c r="H5810" t="s">
        <v>75</v>
      </c>
      <c r="I5810" t="s">
        <v>76</v>
      </c>
      <c r="J5810" t="s">
        <v>77</v>
      </c>
      <c r="K5810">
        <v>225</v>
      </c>
      <c r="L5810" t="s">
        <v>77</v>
      </c>
      <c r="M5810" t="s">
        <v>78</v>
      </c>
      <c r="N5810" t="s">
        <v>9837</v>
      </c>
      <c r="O5810" t="s">
        <v>9838</v>
      </c>
      <c r="P5810" t="s">
        <v>9838</v>
      </c>
      <c r="Q5810" t="s">
        <v>462</v>
      </c>
      <c r="R5810" t="s">
        <v>79</v>
      </c>
      <c r="S5810" t="s">
        <v>24</v>
      </c>
      <c r="T5810" t="s">
        <v>463</v>
      </c>
      <c r="U5810" t="s">
        <v>43</v>
      </c>
      <c r="V5810" t="s">
        <v>80</v>
      </c>
      <c r="W5810">
        <v>23700</v>
      </c>
      <c r="X5810" t="s">
        <v>85</v>
      </c>
      <c r="Y5810">
        <v>-225</v>
      </c>
      <c r="Z5810" t="s">
        <v>9839</v>
      </c>
      <c r="AA5810" t="s">
        <v>9839</v>
      </c>
      <c r="AB5810" t="s">
        <v>87</v>
      </c>
      <c r="AC5810" t="s">
        <v>84</v>
      </c>
      <c r="AD5810">
        <f>_xlfn.XLOOKUP(MIS[[#This Row],[TRADING SYMBOL]],[1]Sheet1!$D:$D,[1]Sheet1!$C:$C)</f>
        <v>7.6</v>
      </c>
      <c r="AE5810">
        <f>MIS[[#This Row],[OrderAverageTradedPrice]]*MIS[[#This Row],[OrderQuantity]]</f>
        <v>2261.25</v>
      </c>
      <c r="AF5810">
        <f>MIS[[#This Row],[LTP]]*MIS[[#This Row],[OrderQuantity]]</f>
        <v>1710</v>
      </c>
      <c r="AG5810">
        <f>IF(MIS[[#This Row],[OrderSide]]="SELL",MIS[[#This Row],[VALUE]]-MIS[[#This Row],[LIVE_VALUE]],MIS[[#This Row],[LIVE_VALUE]]-MIS[[#This Row],[VALUE]])</f>
        <v>551.25</v>
      </c>
      <c r="AH5810" t="str" cm="1">
        <f t="array" ref="AH5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0" t="str">
        <f>MIS[[#This Row],[TRADING SYMBOL]]</f>
        <v>NIFTY2552223700PE</v>
      </c>
      <c r="AJ5810" t="str">
        <f>IF(RIGHT(MIS[[#This Row],[Main/Hedge]],4)="MAIN","MAIN","HEDGE")</f>
        <v>HEDGE</v>
      </c>
      <c r="AK5810" t="str" cm="1">
        <f t="array" ref="AK5810">_xlfn._xlws.FILTER(Table4[Column1],ISNUMBER(SEARCH(Table4[Column1],MIS[[#This Row],[OrderUniqueIdentifier]])),"")</f>
        <v>VWAP</v>
      </c>
    </row>
    <row r="5811" spans="1:37" x14ac:dyDescent="0.25">
      <c r="A5811" t="s">
        <v>71</v>
      </c>
      <c r="B5811" t="s">
        <v>1037</v>
      </c>
      <c r="C5811" t="s">
        <v>10064</v>
      </c>
      <c r="D5811" t="s">
        <v>72</v>
      </c>
      <c r="E5811" t="s">
        <v>461</v>
      </c>
      <c r="F5811" t="s">
        <v>73</v>
      </c>
      <c r="G5811" t="s">
        <v>89</v>
      </c>
      <c r="H5811" t="s">
        <v>75</v>
      </c>
      <c r="I5811" t="s">
        <v>76</v>
      </c>
      <c r="J5811" t="s">
        <v>77</v>
      </c>
      <c r="K5811">
        <v>150</v>
      </c>
      <c r="L5811" t="s">
        <v>77</v>
      </c>
      <c r="M5811" t="s">
        <v>78</v>
      </c>
      <c r="N5811" t="s">
        <v>9837</v>
      </c>
      <c r="O5811" t="s">
        <v>9838</v>
      </c>
      <c r="P5811" t="s">
        <v>9838</v>
      </c>
      <c r="Q5811" t="s">
        <v>462</v>
      </c>
      <c r="R5811" t="s">
        <v>79</v>
      </c>
      <c r="S5811" t="s">
        <v>24</v>
      </c>
      <c r="T5811" t="s">
        <v>463</v>
      </c>
      <c r="U5811" t="s">
        <v>43</v>
      </c>
      <c r="V5811" t="s">
        <v>80</v>
      </c>
      <c r="W5811">
        <v>23700</v>
      </c>
      <c r="X5811" t="s">
        <v>85</v>
      </c>
      <c r="Y5811">
        <v>-150</v>
      </c>
      <c r="Z5811" t="s">
        <v>9839</v>
      </c>
      <c r="AA5811" t="s">
        <v>9839</v>
      </c>
      <c r="AB5811" t="s">
        <v>87</v>
      </c>
      <c r="AC5811" t="s">
        <v>84</v>
      </c>
      <c r="AD5811">
        <f>_xlfn.XLOOKUP(MIS[[#This Row],[TRADING SYMBOL]],[1]Sheet1!$D:$D,[1]Sheet1!$C:$C)</f>
        <v>7.6</v>
      </c>
      <c r="AE5811">
        <f>MIS[[#This Row],[OrderAverageTradedPrice]]*MIS[[#This Row],[OrderQuantity]]</f>
        <v>1507.5</v>
      </c>
      <c r="AF5811">
        <f>MIS[[#This Row],[LTP]]*MIS[[#This Row],[OrderQuantity]]</f>
        <v>1140</v>
      </c>
      <c r="AG5811">
        <f>IF(MIS[[#This Row],[OrderSide]]="SELL",MIS[[#This Row],[VALUE]]-MIS[[#This Row],[LIVE_VALUE]],MIS[[#This Row],[LIVE_VALUE]]-MIS[[#This Row],[VALUE]])</f>
        <v>367.5</v>
      </c>
      <c r="AH5811" t="str" cm="1">
        <f t="array" ref="AH5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1" t="str">
        <f>MIS[[#This Row],[TRADING SYMBOL]]</f>
        <v>NIFTY2552223700PE</v>
      </c>
      <c r="AJ5811" t="str">
        <f>IF(RIGHT(MIS[[#This Row],[Main/Hedge]],4)="MAIN","MAIN","HEDGE")</f>
        <v>HEDGE</v>
      </c>
      <c r="AK5811" t="str" cm="1">
        <f t="array" ref="AK5811">_xlfn._xlws.FILTER(Table4[Column1],ISNUMBER(SEARCH(Table4[Column1],MIS[[#This Row],[OrderUniqueIdentifier]])),"")</f>
        <v>VWAP</v>
      </c>
    </row>
    <row r="5812" spans="1:37" x14ac:dyDescent="0.25">
      <c r="A5812" t="s">
        <v>71</v>
      </c>
      <c r="B5812" t="s">
        <v>1045</v>
      </c>
      <c r="C5812" t="s">
        <v>10067</v>
      </c>
      <c r="D5812" t="s">
        <v>72</v>
      </c>
      <c r="E5812" t="s">
        <v>461</v>
      </c>
      <c r="F5812" t="s">
        <v>73</v>
      </c>
      <c r="G5812" t="s">
        <v>89</v>
      </c>
      <c r="H5812" t="s">
        <v>75</v>
      </c>
      <c r="I5812" t="s">
        <v>76</v>
      </c>
      <c r="J5812" t="s">
        <v>77</v>
      </c>
      <c r="K5812">
        <v>300</v>
      </c>
      <c r="L5812" t="s">
        <v>77</v>
      </c>
      <c r="M5812" t="s">
        <v>78</v>
      </c>
      <c r="N5812" t="s">
        <v>9837</v>
      </c>
      <c r="O5812" t="s">
        <v>9838</v>
      </c>
      <c r="P5812" t="s">
        <v>9838</v>
      </c>
      <c r="Q5812" t="s">
        <v>462</v>
      </c>
      <c r="R5812" t="s">
        <v>79</v>
      </c>
      <c r="S5812" t="s">
        <v>24</v>
      </c>
      <c r="T5812" t="s">
        <v>463</v>
      </c>
      <c r="U5812" t="s">
        <v>43</v>
      </c>
      <c r="V5812" t="s">
        <v>80</v>
      </c>
      <c r="W5812">
        <v>23700</v>
      </c>
      <c r="X5812" t="s">
        <v>85</v>
      </c>
      <c r="Y5812">
        <v>-300</v>
      </c>
      <c r="Z5812" t="s">
        <v>9839</v>
      </c>
      <c r="AA5812" t="s">
        <v>9839</v>
      </c>
      <c r="AB5812" t="s">
        <v>87</v>
      </c>
      <c r="AC5812" t="s">
        <v>84</v>
      </c>
      <c r="AD5812">
        <f>_xlfn.XLOOKUP(MIS[[#This Row],[TRADING SYMBOL]],[1]Sheet1!$D:$D,[1]Sheet1!$C:$C)</f>
        <v>7.6</v>
      </c>
      <c r="AE5812">
        <f>MIS[[#This Row],[OrderAverageTradedPrice]]*MIS[[#This Row],[OrderQuantity]]</f>
        <v>3015</v>
      </c>
      <c r="AF5812">
        <f>MIS[[#This Row],[LTP]]*MIS[[#This Row],[OrderQuantity]]</f>
        <v>2280</v>
      </c>
      <c r="AG5812">
        <f>IF(MIS[[#This Row],[OrderSide]]="SELL",MIS[[#This Row],[VALUE]]-MIS[[#This Row],[LIVE_VALUE]],MIS[[#This Row],[LIVE_VALUE]]-MIS[[#This Row],[VALUE]])</f>
        <v>735</v>
      </c>
      <c r="AH5812" t="str" cm="1">
        <f t="array" ref="AH5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2" t="str">
        <f>MIS[[#This Row],[TRADING SYMBOL]]</f>
        <v>NIFTY2552223700PE</v>
      </c>
      <c r="AJ5812" t="str">
        <f>IF(RIGHT(MIS[[#This Row],[Main/Hedge]],4)="MAIN","MAIN","HEDGE")</f>
        <v>HEDGE</v>
      </c>
      <c r="AK5812" t="str" cm="1">
        <f t="array" ref="AK5812">_xlfn._xlws.FILTER(Table4[Column1],ISNUMBER(SEARCH(Table4[Column1],MIS[[#This Row],[OrderUniqueIdentifier]])),"")</f>
        <v>VWAP</v>
      </c>
    </row>
    <row r="5813" spans="1:37" x14ac:dyDescent="0.25">
      <c r="A5813" t="s">
        <v>71</v>
      </c>
      <c r="B5813" t="s">
        <v>1054</v>
      </c>
      <c r="C5813" t="s">
        <v>10070</v>
      </c>
      <c r="D5813" t="s">
        <v>72</v>
      </c>
      <c r="E5813" t="s">
        <v>461</v>
      </c>
      <c r="F5813" t="s">
        <v>73</v>
      </c>
      <c r="G5813" t="s">
        <v>89</v>
      </c>
      <c r="H5813" t="s">
        <v>75</v>
      </c>
      <c r="I5813" t="s">
        <v>76</v>
      </c>
      <c r="J5813" t="s">
        <v>77</v>
      </c>
      <c r="K5813">
        <v>75</v>
      </c>
      <c r="L5813" t="s">
        <v>77</v>
      </c>
      <c r="M5813" t="s">
        <v>78</v>
      </c>
      <c r="N5813" t="s">
        <v>9837</v>
      </c>
      <c r="O5813" t="s">
        <v>9838</v>
      </c>
      <c r="P5813" t="s">
        <v>9838</v>
      </c>
      <c r="Q5813" t="s">
        <v>462</v>
      </c>
      <c r="R5813" t="s">
        <v>79</v>
      </c>
      <c r="S5813" t="s">
        <v>24</v>
      </c>
      <c r="T5813" t="s">
        <v>463</v>
      </c>
      <c r="U5813" t="s">
        <v>43</v>
      </c>
      <c r="V5813" t="s">
        <v>80</v>
      </c>
      <c r="W5813">
        <v>23700</v>
      </c>
      <c r="X5813" t="s">
        <v>85</v>
      </c>
      <c r="Y5813">
        <v>-75</v>
      </c>
      <c r="Z5813" t="s">
        <v>9839</v>
      </c>
      <c r="AA5813" t="s">
        <v>9839</v>
      </c>
      <c r="AB5813" t="s">
        <v>87</v>
      </c>
      <c r="AC5813" t="s">
        <v>84</v>
      </c>
      <c r="AD5813">
        <f>_xlfn.XLOOKUP(MIS[[#This Row],[TRADING SYMBOL]],[1]Sheet1!$D:$D,[1]Sheet1!$C:$C)</f>
        <v>7.6</v>
      </c>
      <c r="AE5813">
        <f>MIS[[#This Row],[OrderAverageTradedPrice]]*MIS[[#This Row],[OrderQuantity]]</f>
        <v>753.75</v>
      </c>
      <c r="AF5813">
        <f>MIS[[#This Row],[LTP]]*MIS[[#This Row],[OrderQuantity]]</f>
        <v>570</v>
      </c>
      <c r="AG5813">
        <f>IF(MIS[[#This Row],[OrderSide]]="SELL",MIS[[#This Row],[VALUE]]-MIS[[#This Row],[LIVE_VALUE]],MIS[[#This Row],[LIVE_VALUE]]-MIS[[#This Row],[VALUE]])</f>
        <v>183.75</v>
      </c>
      <c r="AH5813" t="str" cm="1">
        <f t="array" ref="AH5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3" t="str">
        <f>MIS[[#This Row],[TRADING SYMBOL]]</f>
        <v>NIFTY2552223700PE</v>
      </c>
      <c r="AJ5813" t="str">
        <f>IF(RIGHT(MIS[[#This Row],[Main/Hedge]],4)="MAIN","MAIN","HEDGE")</f>
        <v>HEDGE</v>
      </c>
      <c r="AK5813" t="str" cm="1">
        <f t="array" ref="AK5813">_xlfn._xlws.FILTER(Table4[Column1],ISNUMBER(SEARCH(Table4[Column1],MIS[[#This Row],[OrderUniqueIdentifier]])),"")</f>
        <v>VWAP</v>
      </c>
    </row>
    <row r="5814" spans="1:37" x14ac:dyDescent="0.25">
      <c r="A5814" t="s">
        <v>71</v>
      </c>
      <c r="B5814" t="s">
        <v>1061</v>
      </c>
      <c r="C5814" t="s">
        <v>10073</v>
      </c>
      <c r="D5814" t="s">
        <v>72</v>
      </c>
      <c r="E5814" t="s">
        <v>461</v>
      </c>
      <c r="F5814" t="s">
        <v>73</v>
      </c>
      <c r="G5814" t="s">
        <v>89</v>
      </c>
      <c r="H5814" t="s">
        <v>75</v>
      </c>
      <c r="I5814" t="s">
        <v>76</v>
      </c>
      <c r="J5814" t="s">
        <v>77</v>
      </c>
      <c r="K5814">
        <v>225</v>
      </c>
      <c r="L5814" t="s">
        <v>77</v>
      </c>
      <c r="M5814" t="s">
        <v>78</v>
      </c>
      <c r="N5814" t="s">
        <v>9837</v>
      </c>
      <c r="O5814" t="s">
        <v>9838</v>
      </c>
      <c r="P5814" t="s">
        <v>9838</v>
      </c>
      <c r="Q5814" t="s">
        <v>462</v>
      </c>
      <c r="R5814" t="s">
        <v>79</v>
      </c>
      <c r="S5814" t="s">
        <v>24</v>
      </c>
      <c r="T5814" t="s">
        <v>463</v>
      </c>
      <c r="U5814" t="s">
        <v>43</v>
      </c>
      <c r="V5814" t="s">
        <v>80</v>
      </c>
      <c r="W5814">
        <v>23700</v>
      </c>
      <c r="X5814" t="s">
        <v>85</v>
      </c>
      <c r="Y5814">
        <v>-225</v>
      </c>
      <c r="Z5814" t="s">
        <v>9839</v>
      </c>
      <c r="AA5814" t="s">
        <v>9839</v>
      </c>
      <c r="AB5814" t="s">
        <v>87</v>
      </c>
      <c r="AC5814" t="s">
        <v>84</v>
      </c>
      <c r="AD5814">
        <f>_xlfn.XLOOKUP(MIS[[#This Row],[TRADING SYMBOL]],[1]Sheet1!$D:$D,[1]Sheet1!$C:$C)</f>
        <v>7.6</v>
      </c>
      <c r="AE5814">
        <f>MIS[[#This Row],[OrderAverageTradedPrice]]*MIS[[#This Row],[OrderQuantity]]</f>
        <v>2261.25</v>
      </c>
      <c r="AF5814">
        <f>MIS[[#This Row],[LTP]]*MIS[[#This Row],[OrderQuantity]]</f>
        <v>1710</v>
      </c>
      <c r="AG5814">
        <f>IF(MIS[[#This Row],[OrderSide]]="SELL",MIS[[#This Row],[VALUE]]-MIS[[#This Row],[LIVE_VALUE]],MIS[[#This Row],[LIVE_VALUE]]-MIS[[#This Row],[VALUE]])</f>
        <v>551.25</v>
      </c>
      <c r="AH5814" t="str" cm="1">
        <f t="array" ref="AH5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4" t="str">
        <f>MIS[[#This Row],[TRADING SYMBOL]]</f>
        <v>NIFTY2552223700PE</v>
      </c>
      <c r="AJ5814" t="str">
        <f>IF(RIGHT(MIS[[#This Row],[Main/Hedge]],4)="MAIN","MAIN","HEDGE")</f>
        <v>HEDGE</v>
      </c>
      <c r="AK5814" t="str" cm="1">
        <f t="array" ref="AK5814">_xlfn._xlws.FILTER(Table4[Column1],ISNUMBER(SEARCH(Table4[Column1],MIS[[#This Row],[OrderUniqueIdentifier]])),"")</f>
        <v>VWAP</v>
      </c>
    </row>
    <row r="5815" spans="1:37" x14ac:dyDescent="0.25">
      <c r="A5815" t="s">
        <v>71</v>
      </c>
      <c r="B5815" t="s">
        <v>1070</v>
      </c>
      <c r="C5815" t="s">
        <v>10076</v>
      </c>
      <c r="D5815" t="s">
        <v>72</v>
      </c>
      <c r="E5815" t="s">
        <v>461</v>
      </c>
      <c r="F5815" t="s">
        <v>73</v>
      </c>
      <c r="G5815" t="s">
        <v>89</v>
      </c>
      <c r="H5815" t="s">
        <v>75</v>
      </c>
      <c r="I5815" t="s">
        <v>76</v>
      </c>
      <c r="J5815" t="s">
        <v>77</v>
      </c>
      <c r="K5815">
        <v>75</v>
      </c>
      <c r="L5815" t="s">
        <v>77</v>
      </c>
      <c r="M5815" t="s">
        <v>78</v>
      </c>
      <c r="N5815" t="s">
        <v>9837</v>
      </c>
      <c r="O5815" t="s">
        <v>9838</v>
      </c>
      <c r="P5815" t="s">
        <v>9838</v>
      </c>
      <c r="Q5815" t="s">
        <v>462</v>
      </c>
      <c r="R5815" t="s">
        <v>79</v>
      </c>
      <c r="S5815" t="s">
        <v>24</v>
      </c>
      <c r="T5815" t="s">
        <v>463</v>
      </c>
      <c r="U5815" t="s">
        <v>43</v>
      </c>
      <c r="V5815" t="s">
        <v>80</v>
      </c>
      <c r="W5815">
        <v>23700</v>
      </c>
      <c r="X5815" t="s">
        <v>85</v>
      </c>
      <c r="Y5815">
        <v>-75</v>
      </c>
      <c r="Z5815" t="s">
        <v>9839</v>
      </c>
      <c r="AA5815" t="s">
        <v>9839</v>
      </c>
      <c r="AB5815" t="s">
        <v>87</v>
      </c>
      <c r="AC5815" t="s">
        <v>84</v>
      </c>
      <c r="AD5815">
        <f>_xlfn.XLOOKUP(MIS[[#This Row],[TRADING SYMBOL]],[1]Sheet1!$D:$D,[1]Sheet1!$C:$C)</f>
        <v>7.6</v>
      </c>
      <c r="AE5815">
        <f>MIS[[#This Row],[OrderAverageTradedPrice]]*MIS[[#This Row],[OrderQuantity]]</f>
        <v>753.75</v>
      </c>
      <c r="AF5815">
        <f>MIS[[#This Row],[LTP]]*MIS[[#This Row],[OrderQuantity]]</f>
        <v>570</v>
      </c>
      <c r="AG5815">
        <f>IF(MIS[[#This Row],[OrderSide]]="SELL",MIS[[#This Row],[VALUE]]-MIS[[#This Row],[LIVE_VALUE]],MIS[[#This Row],[LIVE_VALUE]]-MIS[[#This Row],[VALUE]])</f>
        <v>183.75</v>
      </c>
      <c r="AH5815" t="str" cm="1">
        <f t="array" ref="AH5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5" t="str">
        <f>MIS[[#This Row],[TRADING SYMBOL]]</f>
        <v>NIFTY2552223700PE</v>
      </c>
      <c r="AJ5815" t="str">
        <f>IF(RIGHT(MIS[[#This Row],[Main/Hedge]],4)="MAIN","MAIN","HEDGE")</f>
        <v>HEDGE</v>
      </c>
      <c r="AK5815" t="str" cm="1">
        <f t="array" ref="AK5815">_xlfn._xlws.FILTER(Table4[Column1],ISNUMBER(SEARCH(Table4[Column1],MIS[[#This Row],[OrderUniqueIdentifier]])),"")</f>
        <v>VWAP</v>
      </c>
    </row>
    <row r="5816" spans="1:37" x14ac:dyDescent="0.25">
      <c r="A5816" t="s">
        <v>71</v>
      </c>
      <c r="B5816" t="s">
        <v>1077</v>
      </c>
      <c r="C5816" t="s">
        <v>10079</v>
      </c>
      <c r="D5816" t="s">
        <v>72</v>
      </c>
      <c r="E5816" t="s">
        <v>461</v>
      </c>
      <c r="F5816" t="s">
        <v>73</v>
      </c>
      <c r="G5816" t="s">
        <v>89</v>
      </c>
      <c r="H5816" t="s">
        <v>75</v>
      </c>
      <c r="I5816" t="s">
        <v>76</v>
      </c>
      <c r="J5816" t="s">
        <v>77</v>
      </c>
      <c r="K5816">
        <v>900</v>
      </c>
      <c r="L5816" t="s">
        <v>77</v>
      </c>
      <c r="M5816" t="s">
        <v>78</v>
      </c>
      <c r="N5816" t="s">
        <v>9837</v>
      </c>
      <c r="O5816" t="s">
        <v>9838</v>
      </c>
      <c r="P5816" t="s">
        <v>9838</v>
      </c>
      <c r="Q5816" t="s">
        <v>462</v>
      </c>
      <c r="R5816" t="s">
        <v>79</v>
      </c>
      <c r="S5816" t="s">
        <v>24</v>
      </c>
      <c r="T5816" t="s">
        <v>463</v>
      </c>
      <c r="U5816" t="s">
        <v>43</v>
      </c>
      <c r="V5816" t="s">
        <v>80</v>
      </c>
      <c r="W5816">
        <v>23700</v>
      </c>
      <c r="X5816" t="s">
        <v>85</v>
      </c>
      <c r="Y5816">
        <v>-900</v>
      </c>
      <c r="Z5816" t="s">
        <v>9839</v>
      </c>
      <c r="AA5816" t="s">
        <v>9839</v>
      </c>
      <c r="AB5816" t="s">
        <v>87</v>
      </c>
      <c r="AC5816" t="s">
        <v>84</v>
      </c>
      <c r="AD5816">
        <f>_xlfn.XLOOKUP(MIS[[#This Row],[TRADING SYMBOL]],[1]Sheet1!$D:$D,[1]Sheet1!$C:$C)</f>
        <v>7.6</v>
      </c>
      <c r="AE5816">
        <f>MIS[[#This Row],[OrderAverageTradedPrice]]*MIS[[#This Row],[OrderQuantity]]</f>
        <v>9045</v>
      </c>
      <c r="AF5816">
        <f>MIS[[#This Row],[LTP]]*MIS[[#This Row],[OrderQuantity]]</f>
        <v>6840</v>
      </c>
      <c r="AG5816">
        <f>IF(MIS[[#This Row],[OrderSide]]="SELL",MIS[[#This Row],[VALUE]]-MIS[[#This Row],[LIVE_VALUE]],MIS[[#This Row],[LIVE_VALUE]]-MIS[[#This Row],[VALUE]])</f>
        <v>2205</v>
      </c>
      <c r="AH5816" t="str" cm="1">
        <f t="array" ref="AH5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6" t="str">
        <f>MIS[[#This Row],[TRADING SYMBOL]]</f>
        <v>NIFTY2552223700PE</v>
      </c>
      <c r="AJ5816" t="str">
        <f>IF(RIGHT(MIS[[#This Row],[Main/Hedge]],4)="MAIN","MAIN","HEDGE")</f>
        <v>HEDGE</v>
      </c>
      <c r="AK5816" t="str" cm="1">
        <f t="array" ref="AK5816">_xlfn._xlws.FILTER(Table4[Column1],ISNUMBER(SEARCH(Table4[Column1],MIS[[#This Row],[OrderUniqueIdentifier]])),"")</f>
        <v>VWAP</v>
      </c>
    </row>
    <row r="5817" spans="1:37" x14ac:dyDescent="0.25">
      <c r="A5817" t="s">
        <v>71</v>
      </c>
      <c r="B5817" t="s">
        <v>1086</v>
      </c>
      <c r="C5817" t="s">
        <v>10083</v>
      </c>
      <c r="D5817" t="s">
        <v>72</v>
      </c>
      <c r="E5817" t="s">
        <v>461</v>
      </c>
      <c r="F5817" t="s">
        <v>73</v>
      </c>
      <c r="G5817" t="s">
        <v>89</v>
      </c>
      <c r="H5817" t="s">
        <v>75</v>
      </c>
      <c r="I5817" t="s">
        <v>76</v>
      </c>
      <c r="J5817" t="s">
        <v>77</v>
      </c>
      <c r="K5817">
        <v>225</v>
      </c>
      <c r="L5817" t="s">
        <v>77</v>
      </c>
      <c r="M5817" t="s">
        <v>78</v>
      </c>
      <c r="N5817" t="s">
        <v>9837</v>
      </c>
      <c r="O5817" t="s">
        <v>9838</v>
      </c>
      <c r="P5817" t="s">
        <v>9838</v>
      </c>
      <c r="Q5817" t="s">
        <v>462</v>
      </c>
      <c r="R5817" t="s">
        <v>79</v>
      </c>
      <c r="S5817" t="s">
        <v>24</v>
      </c>
      <c r="T5817" t="s">
        <v>463</v>
      </c>
      <c r="U5817" t="s">
        <v>43</v>
      </c>
      <c r="V5817" t="s">
        <v>80</v>
      </c>
      <c r="W5817">
        <v>23700</v>
      </c>
      <c r="X5817" t="s">
        <v>85</v>
      </c>
      <c r="Y5817">
        <v>-225</v>
      </c>
      <c r="Z5817" t="s">
        <v>9839</v>
      </c>
      <c r="AA5817" t="s">
        <v>9839</v>
      </c>
      <c r="AB5817" t="s">
        <v>87</v>
      </c>
      <c r="AC5817" t="s">
        <v>84</v>
      </c>
      <c r="AD5817">
        <f>_xlfn.XLOOKUP(MIS[[#This Row],[TRADING SYMBOL]],[1]Sheet1!$D:$D,[1]Sheet1!$C:$C)</f>
        <v>7.6</v>
      </c>
      <c r="AE5817">
        <f>MIS[[#This Row],[OrderAverageTradedPrice]]*MIS[[#This Row],[OrderQuantity]]</f>
        <v>2261.25</v>
      </c>
      <c r="AF5817">
        <f>MIS[[#This Row],[LTP]]*MIS[[#This Row],[OrderQuantity]]</f>
        <v>1710</v>
      </c>
      <c r="AG5817">
        <f>IF(MIS[[#This Row],[OrderSide]]="SELL",MIS[[#This Row],[VALUE]]-MIS[[#This Row],[LIVE_VALUE]],MIS[[#This Row],[LIVE_VALUE]]-MIS[[#This Row],[VALUE]])</f>
        <v>551.25</v>
      </c>
      <c r="AH5817" t="str" cm="1">
        <f t="array" ref="AH5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7" t="str">
        <f>MIS[[#This Row],[TRADING SYMBOL]]</f>
        <v>NIFTY2552223700PE</v>
      </c>
      <c r="AJ5817" t="str">
        <f>IF(RIGHT(MIS[[#This Row],[Main/Hedge]],4)="MAIN","MAIN","HEDGE")</f>
        <v>HEDGE</v>
      </c>
      <c r="AK5817" t="str" cm="1">
        <f t="array" ref="AK5817">_xlfn._xlws.FILTER(Table4[Column1],ISNUMBER(SEARCH(Table4[Column1],MIS[[#This Row],[OrderUniqueIdentifier]])),"")</f>
        <v>VWAP</v>
      </c>
    </row>
    <row r="5818" spans="1:37" x14ac:dyDescent="0.25">
      <c r="A5818" t="s">
        <v>71</v>
      </c>
      <c r="B5818" t="s">
        <v>1093</v>
      </c>
      <c r="C5818" t="s">
        <v>10087</v>
      </c>
      <c r="D5818" t="s">
        <v>72</v>
      </c>
      <c r="E5818" t="s">
        <v>461</v>
      </c>
      <c r="F5818" t="s">
        <v>73</v>
      </c>
      <c r="G5818" t="s">
        <v>89</v>
      </c>
      <c r="H5818" t="s">
        <v>75</v>
      </c>
      <c r="I5818" t="s">
        <v>76</v>
      </c>
      <c r="J5818" t="s">
        <v>77</v>
      </c>
      <c r="K5818">
        <v>525</v>
      </c>
      <c r="L5818" t="s">
        <v>77</v>
      </c>
      <c r="M5818" t="s">
        <v>78</v>
      </c>
      <c r="N5818" t="s">
        <v>9837</v>
      </c>
      <c r="O5818" t="s">
        <v>9838</v>
      </c>
      <c r="P5818" t="s">
        <v>9838</v>
      </c>
      <c r="Q5818" t="s">
        <v>462</v>
      </c>
      <c r="R5818" t="s">
        <v>79</v>
      </c>
      <c r="S5818" t="s">
        <v>24</v>
      </c>
      <c r="T5818" t="s">
        <v>463</v>
      </c>
      <c r="U5818" t="s">
        <v>43</v>
      </c>
      <c r="V5818" t="s">
        <v>80</v>
      </c>
      <c r="W5818">
        <v>23700</v>
      </c>
      <c r="X5818" t="s">
        <v>85</v>
      </c>
      <c r="Y5818">
        <v>-525</v>
      </c>
      <c r="Z5818" t="s">
        <v>9839</v>
      </c>
      <c r="AA5818" t="s">
        <v>9839</v>
      </c>
      <c r="AB5818" t="s">
        <v>87</v>
      </c>
      <c r="AC5818" t="s">
        <v>84</v>
      </c>
      <c r="AD5818">
        <f>_xlfn.XLOOKUP(MIS[[#This Row],[TRADING SYMBOL]],[1]Sheet1!$D:$D,[1]Sheet1!$C:$C)</f>
        <v>7.6</v>
      </c>
      <c r="AE5818">
        <f>MIS[[#This Row],[OrderAverageTradedPrice]]*MIS[[#This Row],[OrderQuantity]]</f>
        <v>5276.25</v>
      </c>
      <c r="AF5818">
        <f>MIS[[#This Row],[LTP]]*MIS[[#This Row],[OrderQuantity]]</f>
        <v>3990</v>
      </c>
      <c r="AG5818">
        <f>IF(MIS[[#This Row],[OrderSide]]="SELL",MIS[[#This Row],[VALUE]]-MIS[[#This Row],[LIVE_VALUE]],MIS[[#This Row],[LIVE_VALUE]]-MIS[[#This Row],[VALUE]])</f>
        <v>1286.25</v>
      </c>
      <c r="AH5818" t="str" cm="1">
        <f t="array" ref="AH5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8" t="str">
        <f>MIS[[#This Row],[TRADING SYMBOL]]</f>
        <v>NIFTY2552223700PE</v>
      </c>
      <c r="AJ5818" t="str">
        <f>IF(RIGHT(MIS[[#This Row],[Main/Hedge]],4)="MAIN","MAIN","HEDGE")</f>
        <v>HEDGE</v>
      </c>
      <c r="AK5818" t="str" cm="1">
        <f t="array" ref="AK5818">_xlfn._xlws.FILTER(Table4[Column1],ISNUMBER(SEARCH(Table4[Column1],MIS[[#This Row],[OrderUniqueIdentifier]])),"")</f>
        <v>VWAP</v>
      </c>
    </row>
    <row r="5819" spans="1:37" x14ac:dyDescent="0.25">
      <c r="A5819" t="s">
        <v>71</v>
      </c>
      <c r="B5819" t="s">
        <v>1100</v>
      </c>
      <c r="C5819" t="s">
        <v>10090</v>
      </c>
      <c r="D5819" t="s">
        <v>72</v>
      </c>
      <c r="E5819" t="s">
        <v>461</v>
      </c>
      <c r="F5819" t="s">
        <v>73</v>
      </c>
      <c r="G5819" t="s">
        <v>89</v>
      </c>
      <c r="H5819" t="s">
        <v>75</v>
      </c>
      <c r="I5819" t="s">
        <v>76</v>
      </c>
      <c r="J5819" t="s">
        <v>77</v>
      </c>
      <c r="K5819">
        <v>75</v>
      </c>
      <c r="L5819" t="s">
        <v>77</v>
      </c>
      <c r="M5819" t="s">
        <v>78</v>
      </c>
      <c r="N5819" t="s">
        <v>9837</v>
      </c>
      <c r="O5819" t="s">
        <v>9838</v>
      </c>
      <c r="P5819" t="s">
        <v>9838</v>
      </c>
      <c r="Q5819" t="s">
        <v>462</v>
      </c>
      <c r="R5819" t="s">
        <v>79</v>
      </c>
      <c r="S5819" t="s">
        <v>24</v>
      </c>
      <c r="T5819" t="s">
        <v>463</v>
      </c>
      <c r="U5819" t="s">
        <v>43</v>
      </c>
      <c r="V5819" t="s">
        <v>80</v>
      </c>
      <c r="W5819">
        <v>23700</v>
      </c>
      <c r="X5819" t="s">
        <v>85</v>
      </c>
      <c r="Y5819">
        <v>-75</v>
      </c>
      <c r="Z5819" t="s">
        <v>9839</v>
      </c>
      <c r="AA5819" t="s">
        <v>9839</v>
      </c>
      <c r="AB5819" t="s">
        <v>87</v>
      </c>
      <c r="AC5819" t="s">
        <v>84</v>
      </c>
      <c r="AD5819">
        <f>_xlfn.XLOOKUP(MIS[[#This Row],[TRADING SYMBOL]],[1]Sheet1!$D:$D,[1]Sheet1!$C:$C)</f>
        <v>7.6</v>
      </c>
      <c r="AE5819">
        <f>MIS[[#This Row],[OrderAverageTradedPrice]]*MIS[[#This Row],[OrderQuantity]]</f>
        <v>753.75</v>
      </c>
      <c r="AF5819">
        <f>MIS[[#This Row],[LTP]]*MIS[[#This Row],[OrderQuantity]]</f>
        <v>570</v>
      </c>
      <c r="AG5819">
        <f>IF(MIS[[#This Row],[OrderSide]]="SELL",MIS[[#This Row],[VALUE]]-MIS[[#This Row],[LIVE_VALUE]],MIS[[#This Row],[LIVE_VALUE]]-MIS[[#This Row],[VALUE]])</f>
        <v>183.75</v>
      </c>
      <c r="AH5819" t="str" cm="1">
        <f t="array" ref="AH5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9" t="str">
        <f>MIS[[#This Row],[TRADING SYMBOL]]</f>
        <v>NIFTY2552223700PE</v>
      </c>
      <c r="AJ5819" t="str">
        <f>IF(RIGHT(MIS[[#This Row],[Main/Hedge]],4)="MAIN","MAIN","HEDGE")</f>
        <v>HEDGE</v>
      </c>
      <c r="AK5819" t="str" cm="1">
        <f t="array" ref="AK5819">_xlfn._xlws.FILTER(Table4[Column1],ISNUMBER(SEARCH(Table4[Column1],MIS[[#This Row],[OrderUniqueIdentifier]])),"")</f>
        <v>VWAP</v>
      </c>
    </row>
    <row r="5820" spans="1:37" x14ac:dyDescent="0.25">
      <c r="A5820" t="s">
        <v>71</v>
      </c>
      <c r="B5820" t="s">
        <v>1117</v>
      </c>
      <c r="C5820" t="s">
        <v>10098</v>
      </c>
      <c r="D5820" t="s">
        <v>72</v>
      </c>
      <c r="E5820" t="s">
        <v>461</v>
      </c>
      <c r="F5820" t="s">
        <v>73</v>
      </c>
      <c r="G5820" t="s">
        <v>89</v>
      </c>
      <c r="H5820" t="s">
        <v>75</v>
      </c>
      <c r="I5820" t="s">
        <v>76</v>
      </c>
      <c r="J5820" t="s">
        <v>77</v>
      </c>
      <c r="K5820">
        <v>75</v>
      </c>
      <c r="L5820" t="s">
        <v>77</v>
      </c>
      <c r="M5820" t="s">
        <v>78</v>
      </c>
      <c r="N5820" t="s">
        <v>9837</v>
      </c>
      <c r="O5820" t="s">
        <v>9838</v>
      </c>
      <c r="P5820" t="s">
        <v>9838</v>
      </c>
      <c r="Q5820" t="s">
        <v>462</v>
      </c>
      <c r="R5820" t="s">
        <v>79</v>
      </c>
      <c r="S5820" t="s">
        <v>24</v>
      </c>
      <c r="T5820" t="s">
        <v>463</v>
      </c>
      <c r="U5820" t="s">
        <v>43</v>
      </c>
      <c r="V5820" t="s">
        <v>80</v>
      </c>
      <c r="W5820">
        <v>23700</v>
      </c>
      <c r="X5820" t="s">
        <v>85</v>
      </c>
      <c r="Y5820">
        <v>-75</v>
      </c>
      <c r="Z5820" t="s">
        <v>9839</v>
      </c>
      <c r="AA5820" t="s">
        <v>9839</v>
      </c>
      <c r="AB5820" t="s">
        <v>87</v>
      </c>
      <c r="AC5820" t="s">
        <v>84</v>
      </c>
      <c r="AD5820">
        <f>_xlfn.XLOOKUP(MIS[[#This Row],[TRADING SYMBOL]],[1]Sheet1!$D:$D,[1]Sheet1!$C:$C)</f>
        <v>7.6</v>
      </c>
      <c r="AE5820">
        <f>MIS[[#This Row],[OrderAverageTradedPrice]]*MIS[[#This Row],[OrderQuantity]]</f>
        <v>753.75</v>
      </c>
      <c r="AF5820">
        <f>MIS[[#This Row],[LTP]]*MIS[[#This Row],[OrderQuantity]]</f>
        <v>570</v>
      </c>
      <c r="AG5820">
        <f>IF(MIS[[#This Row],[OrderSide]]="SELL",MIS[[#This Row],[VALUE]]-MIS[[#This Row],[LIVE_VALUE]],MIS[[#This Row],[LIVE_VALUE]]-MIS[[#This Row],[VALUE]])</f>
        <v>183.75</v>
      </c>
      <c r="AH5820" t="str" cm="1">
        <f t="array" ref="AH5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0" t="str">
        <f>MIS[[#This Row],[TRADING SYMBOL]]</f>
        <v>NIFTY2552223700PE</v>
      </c>
      <c r="AJ5820" t="str">
        <f>IF(RIGHT(MIS[[#This Row],[Main/Hedge]],4)="MAIN","MAIN","HEDGE")</f>
        <v>HEDGE</v>
      </c>
      <c r="AK5820" t="str" cm="1">
        <f t="array" ref="AK5820">_xlfn._xlws.FILTER(Table4[Column1],ISNUMBER(SEARCH(Table4[Column1],MIS[[#This Row],[OrderUniqueIdentifier]])),"")</f>
        <v>VWAP</v>
      </c>
    </row>
    <row r="5821" spans="1:37" x14ac:dyDescent="0.25">
      <c r="A5821" t="s">
        <v>71</v>
      </c>
      <c r="B5821" t="s">
        <v>1124</v>
      </c>
      <c r="C5821" t="s">
        <v>10101</v>
      </c>
      <c r="D5821" t="s">
        <v>72</v>
      </c>
      <c r="E5821" t="s">
        <v>461</v>
      </c>
      <c r="F5821" t="s">
        <v>73</v>
      </c>
      <c r="G5821" t="s">
        <v>89</v>
      </c>
      <c r="H5821" t="s">
        <v>75</v>
      </c>
      <c r="I5821" t="s">
        <v>76</v>
      </c>
      <c r="J5821" t="s">
        <v>77</v>
      </c>
      <c r="K5821">
        <v>75</v>
      </c>
      <c r="L5821" t="s">
        <v>77</v>
      </c>
      <c r="M5821" t="s">
        <v>78</v>
      </c>
      <c r="N5821" t="s">
        <v>9837</v>
      </c>
      <c r="O5821" t="s">
        <v>9838</v>
      </c>
      <c r="P5821" t="s">
        <v>9838</v>
      </c>
      <c r="Q5821" t="s">
        <v>462</v>
      </c>
      <c r="R5821" t="s">
        <v>79</v>
      </c>
      <c r="S5821" t="s">
        <v>24</v>
      </c>
      <c r="T5821" t="s">
        <v>463</v>
      </c>
      <c r="U5821" t="s">
        <v>43</v>
      </c>
      <c r="V5821" t="s">
        <v>80</v>
      </c>
      <c r="W5821">
        <v>23700</v>
      </c>
      <c r="X5821" t="s">
        <v>85</v>
      </c>
      <c r="Y5821">
        <v>-75</v>
      </c>
      <c r="Z5821" t="s">
        <v>9839</v>
      </c>
      <c r="AA5821" t="s">
        <v>9839</v>
      </c>
      <c r="AB5821" t="s">
        <v>87</v>
      </c>
      <c r="AC5821" t="s">
        <v>84</v>
      </c>
      <c r="AD5821">
        <f>_xlfn.XLOOKUP(MIS[[#This Row],[TRADING SYMBOL]],[1]Sheet1!$D:$D,[1]Sheet1!$C:$C)</f>
        <v>7.6</v>
      </c>
      <c r="AE5821">
        <f>MIS[[#This Row],[OrderAverageTradedPrice]]*MIS[[#This Row],[OrderQuantity]]</f>
        <v>753.75</v>
      </c>
      <c r="AF5821">
        <f>MIS[[#This Row],[LTP]]*MIS[[#This Row],[OrderQuantity]]</f>
        <v>570</v>
      </c>
      <c r="AG5821">
        <f>IF(MIS[[#This Row],[OrderSide]]="SELL",MIS[[#This Row],[VALUE]]-MIS[[#This Row],[LIVE_VALUE]],MIS[[#This Row],[LIVE_VALUE]]-MIS[[#This Row],[VALUE]])</f>
        <v>183.75</v>
      </c>
      <c r="AH5821" t="str" cm="1">
        <f t="array" ref="AH5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1" t="str">
        <f>MIS[[#This Row],[TRADING SYMBOL]]</f>
        <v>NIFTY2552223700PE</v>
      </c>
      <c r="AJ5821" t="str">
        <f>IF(RIGHT(MIS[[#This Row],[Main/Hedge]],4)="MAIN","MAIN","HEDGE")</f>
        <v>HEDGE</v>
      </c>
      <c r="AK5821" t="str" cm="1">
        <f t="array" ref="AK5821">_xlfn._xlws.FILTER(Table4[Column1],ISNUMBER(SEARCH(Table4[Column1],MIS[[#This Row],[OrderUniqueIdentifier]])),"")</f>
        <v>VWAP</v>
      </c>
    </row>
    <row r="5822" spans="1:37" x14ac:dyDescent="0.25">
      <c r="A5822" t="s">
        <v>71</v>
      </c>
      <c r="B5822" t="s">
        <v>1127</v>
      </c>
      <c r="C5822" t="s">
        <v>10104</v>
      </c>
      <c r="D5822" t="s">
        <v>72</v>
      </c>
      <c r="E5822" t="s">
        <v>461</v>
      </c>
      <c r="F5822" t="s">
        <v>73</v>
      </c>
      <c r="G5822" t="s">
        <v>89</v>
      </c>
      <c r="H5822" t="s">
        <v>75</v>
      </c>
      <c r="I5822" t="s">
        <v>76</v>
      </c>
      <c r="J5822" t="s">
        <v>77</v>
      </c>
      <c r="K5822">
        <v>75</v>
      </c>
      <c r="L5822" t="s">
        <v>77</v>
      </c>
      <c r="M5822" t="s">
        <v>78</v>
      </c>
      <c r="N5822" t="s">
        <v>9852</v>
      </c>
      <c r="O5822" t="s">
        <v>9838</v>
      </c>
      <c r="P5822" t="s">
        <v>9838</v>
      </c>
      <c r="Q5822" t="s">
        <v>462</v>
      </c>
      <c r="R5822" t="s">
        <v>79</v>
      </c>
      <c r="S5822" t="s">
        <v>24</v>
      </c>
      <c r="T5822" t="s">
        <v>463</v>
      </c>
      <c r="U5822" t="s">
        <v>43</v>
      </c>
      <c r="V5822" t="s">
        <v>80</v>
      </c>
      <c r="W5822">
        <v>23700</v>
      </c>
      <c r="X5822" t="s">
        <v>85</v>
      </c>
      <c r="Y5822">
        <v>-75</v>
      </c>
      <c r="Z5822" t="s">
        <v>9839</v>
      </c>
      <c r="AA5822" t="s">
        <v>9839</v>
      </c>
      <c r="AB5822" t="s">
        <v>87</v>
      </c>
      <c r="AC5822" t="s">
        <v>84</v>
      </c>
      <c r="AD5822">
        <f>_xlfn.XLOOKUP(MIS[[#This Row],[TRADING SYMBOL]],[1]Sheet1!$D:$D,[1]Sheet1!$C:$C)</f>
        <v>7.6</v>
      </c>
      <c r="AE5822">
        <f>MIS[[#This Row],[OrderAverageTradedPrice]]*MIS[[#This Row],[OrderQuantity]]</f>
        <v>757.5</v>
      </c>
      <c r="AF5822">
        <f>MIS[[#This Row],[LTP]]*MIS[[#This Row],[OrderQuantity]]</f>
        <v>570</v>
      </c>
      <c r="AG5822">
        <f>IF(MIS[[#This Row],[OrderSide]]="SELL",MIS[[#This Row],[VALUE]]-MIS[[#This Row],[LIVE_VALUE]],MIS[[#This Row],[LIVE_VALUE]]-MIS[[#This Row],[VALUE]])</f>
        <v>187.5</v>
      </c>
      <c r="AH5822" t="str" cm="1">
        <f t="array" ref="AH5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2" t="str">
        <f>MIS[[#This Row],[TRADING SYMBOL]]</f>
        <v>NIFTY2552223700PE</v>
      </c>
      <c r="AJ5822" t="str">
        <f>IF(RIGHT(MIS[[#This Row],[Main/Hedge]],4)="MAIN","MAIN","HEDGE")</f>
        <v>HEDGE</v>
      </c>
      <c r="AK5822" t="str" cm="1">
        <f t="array" ref="AK5822">_xlfn._xlws.FILTER(Table4[Column1],ISNUMBER(SEARCH(Table4[Column1],MIS[[#This Row],[OrderUniqueIdentifier]])),"")</f>
        <v>VWAP</v>
      </c>
    </row>
    <row r="5823" spans="1:37" x14ac:dyDescent="0.25">
      <c r="A5823" t="s">
        <v>71</v>
      </c>
      <c r="B5823" t="s">
        <v>1135</v>
      </c>
      <c r="C5823" t="s">
        <v>10108</v>
      </c>
      <c r="D5823" t="s">
        <v>72</v>
      </c>
      <c r="E5823" t="s">
        <v>461</v>
      </c>
      <c r="F5823" t="s">
        <v>73</v>
      </c>
      <c r="G5823" t="s">
        <v>89</v>
      </c>
      <c r="H5823" t="s">
        <v>75</v>
      </c>
      <c r="I5823" t="s">
        <v>76</v>
      </c>
      <c r="J5823" t="s">
        <v>77</v>
      </c>
      <c r="K5823">
        <v>825</v>
      </c>
      <c r="L5823" t="s">
        <v>77</v>
      </c>
      <c r="M5823" t="s">
        <v>78</v>
      </c>
      <c r="N5823" t="s">
        <v>10109</v>
      </c>
      <c r="O5823" t="s">
        <v>9838</v>
      </c>
      <c r="P5823" t="s">
        <v>9838</v>
      </c>
      <c r="Q5823" t="s">
        <v>462</v>
      </c>
      <c r="R5823" t="s">
        <v>79</v>
      </c>
      <c r="S5823" t="s">
        <v>24</v>
      </c>
      <c r="T5823" t="s">
        <v>463</v>
      </c>
      <c r="U5823" t="s">
        <v>43</v>
      </c>
      <c r="V5823" t="s">
        <v>80</v>
      </c>
      <c r="W5823">
        <v>23700</v>
      </c>
      <c r="X5823" t="s">
        <v>85</v>
      </c>
      <c r="Y5823">
        <v>-825</v>
      </c>
      <c r="Z5823" t="s">
        <v>9839</v>
      </c>
      <c r="AA5823" t="s">
        <v>9839</v>
      </c>
      <c r="AB5823" t="s">
        <v>87</v>
      </c>
      <c r="AC5823" t="s">
        <v>84</v>
      </c>
      <c r="AD5823">
        <f>_xlfn.XLOOKUP(MIS[[#This Row],[TRADING SYMBOL]],[1]Sheet1!$D:$D,[1]Sheet1!$C:$C)</f>
        <v>7.6</v>
      </c>
      <c r="AE5823">
        <f>MIS[[#This Row],[OrderAverageTradedPrice]]*MIS[[#This Row],[OrderQuantity]]</f>
        <v>8324.9999999999236</v>
      </c>
      <c r="AF5823">
        <f>MIS[[#This Row],[LTP]]*MIS[[#This Row],[OrderQuantity]]</f>
        <v>6270</v>
      </c>
      <c r="AG5823">
        <f>IF(MIS[[#This Row],[OrderSide]]="SELL",MIS[[#This Row],[VALUE]]-MIS[[#This Row],[LIVE_VALUE]],MIS[[#This Row],[LIVE_VALUE]]-MIS[[#This Row],[VALUE]])</f>
        <v>2054.9999999999236</v>
      </c>
      <c r="AH5823" t="str" cm="1">
        <f t="array" ref="AH5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3" t="str">
        <f>MIS[[#This Row],[TRADING SYMBOL]]</f>
        <v>NIFTY2552223700PE</v>
      </c>
      <c r="AJ5823" t="str">
        <f>IF(RIGHT(MIS[[#This Row],[Main/Hedge]],4)="MAIN","MAIN","HEDGE")</f>
        <v>HEDGE</v>
      </c>
      <c r="AK5823" t="str" cm="1">
        <f t="array" ref="AK5823">_xlfn._xlws.FILTER(Table4[Column1],ISNUMBER(SEARCH(Table4[Column1],MIS[[#This Row],[OrderUniqueIdentifier]])),"")</f>
        <v>VWAP</v>
      </c>
    </row>
    <row r="5824" spans="1:37" x14ac:dyDescent="0.25">
      <c r="A5824" t="s">
        <v>71</v>
      </c>
      <c r="B5824" t="s">
        <v>1143</v>
      </c>
      <c r="C5824" t="s">
        <v>10113</v>
      </c>
      <c r="D5824" t="s">
        <v>72</v>
      </c>
      <c r="E5824" t="s">
        <v>461</v>
      </c>
      <c r="F5824" t="s">
        <v>73</v>
      </c>
      <c r="G5824" t="s">
        <v>89</v>
      </c>
      <c r="H5824" t="s">
        <v>75</v>
      </c>
      <c r="I5824" t="s">
        <v>76</v>
      </c>
      <c r="J5824" t="s">
        <v>77</v>
      </c>
      <c r="K5824">
        <v>150</v>
      </c>
      <c r="L5824" t="s">
        <v>77</v>
      </c>
      <c r="M5824" t="s">
        <v>78</v>
      </c>
      <c r="N5824" t="s">
        <v>9837</v>
      </c>
      <c r="O5824" t="s">
        <v>9838</v>
      </c>
      <c r="P5824" t="s">
        <v>9838</v>
      </c>
      <c r="Q5824" t="s">
        <v>462</v>
      </c>
      <c r="R5824" t="s">
        <v>79</v>
      </c>
      <c r="S5824" t="s">
        <v>24</v>
      </c>
      <c r="T5824" t="s">
        <v>463</v>
      </c>
      <c r="U5824" t="s">
        <v>43</v>
      </c>
      <c r="V5824" t="s">
        <v>80</v>
      </c>
      <c r="W5824">
        <v>23700</v>
      </c>
      <c r="X5824" t="s">
        <v>85</v>
      </c>
      <c r="Y5824">
        <v>-150</v>
      </c>
      <c r="Z5824" t="s">
        <v>9839</v>
      </c>
      <c r="AA5824" t="s">
        <v>9839</v>
      </c>
      <c r="AB5824" t="s">
        <v>87</v>
      </c>
      <c r="AC5824" t="s">
        <v>84</v>
      </c>
      <c r="AD5824">
        <f>_xlfn.XLOOKUP(MIS[[#This Row],[TRADING SYMBOL]],[1]Sheet1!$D:$D,[1]Sheet1!$C:$C)</f>
        <v>7.6</v>
      </c>
      <c r="AE5824">
        <f>MIS[[#This Row],[OrderAverageTradedPrice]]*MIS[[#This Row],[OrderQuantity]]</f>
        <v>1507.5</v>
      </c>
      <c r="AF5824">
        <f>MIS[[#This Row],[LTP]]*MIS[[#This Row],[OrderQuantity]]</f>
        <v>1140</v>
      </c>
      <c r="AG5824">
        <f>IF(MIS[[#This Row],[OrderSide]]="SELL",MIS[[#This Row],[VALUE]]-MIS[[#This Row],[LIVE_VALUE]],MIS[[#This Row],[LIVE_VALUE]]-MIS[[#This Row],[VALUE]])</f>
        <v>367.5</v>
      </c>
      <c r="AH5824" t="str" cm="1">
        <f t="array" ref="AH5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4" t="str">
        <f>MIS[[#This Row],[TRADING SYMBOL]]</f>
        <v>NIFTY2552223700PE</v>
      </c>
      <c r="AJ5824" t="str">
        <f>IF(RIGHT(MIS[[#This Row],[Main/Hedge]],4)="MAIN","MAIN","HEDGE")</f>
        <v>HEDGE</v>
      </c>
      <c r="AK5824" t="str" cm="1">
        <f t="array" ref="AK5824">_xlfn._xlws.FILTER(Table4[Column1],ISNUMBER(SEARCH(Table4[Column1],MIS[[#This Row],[OrderUniqueIdentifier]])),"")</f>
        <v>VWAP</v>
      </c>
    </row>
    <row r="5825" spans="1:37" x14ac:dyDescent="0.25">
      <c r="A5825" t="s">
        <v>71</v>
      </c>
      <c r="B5825" t="s">
        <v>1153</v>
      </c>
      <c r="C5825" t="s">
        <v>10117</v>
      </c>
      <c r="D5825" t="s">
        <v>72</v>
      </c>
      <c r="E5825" t="s">
        <v>461</v>
      </c>
      <c r="F5825" t="s">
        <v>73</v>
      </c>
      <c r="G5825" t="s">
        <v>89</v>
      </c>
      <c r="H5825" t="s">
        <v>75</v>
      </c>
      <c r="I5825" t="s">
        <v>76</v>
      </c>
      <c r="J5825" t="s">
        <v>77</v>
      </c>
      <c r="K5825">
        <v>225</v>
      </c>
      <c r="L5825" t="s">
        <v>77</v>
      </c>
      <c r="M5825" t="s">
        <v>78</v>
      </c>
      <c r="N5825" t="s">
        <v>9837</v>
      </c>
      <c r="O5825" t="s">
        <v>9838</v>
      </c>
      <c r="P5825" t="s">
        <v>9838</v>
      </c>
      <c r="Q5825" t="s">
        <v>462</v>
      </c>
      <c r="R5825" t="s">
        <v>79</v>
      </c>
      <c r="S5825" t="s">
        <v>24</v>
      </c>
      <c r="T5825" t="s">
        <v>463</v>
      </c>
      <c r="U5825" t="s">
        <v>43</v>
      </c>
      <c r="V5825" t="s">
        <v>80</v>
      </c>
      <c r="W5825">
        <v>23700</v>
      </c>
      <c r="X5825" t="s">
        <v>85</v>
      </c>
      <c r="Y5825">
        <v>-225</v>
      </c>
      <c r="Z5825" t="s">
        <v>9839</v>
      </c>
      <c r="AA5825" t="s">
        <v>9839</v>
      </c>
      <c r="AB5825" t="s">
        <v>87</v>
      </c>
      <c r="AC5825" t="s">
        <v>84</v>
      </c>
      <c r="AD5825">
        <f>_xlfn.XLOOKUP(MIS[[#This Row],[TRADING SYMBOL]],[1]Sheet1!$D:$D,[1]Sheet1!$C:$C)</f>
        <v>7.6</v>
      </c>
      <c r="AE5825">
        <f>MIS[[#This Row],[OrderAverageTradedPrice]]*MIS[[#This Row],[OrderQuantity]]</f>
        <v>2261.25</v>
      </c>
      <c r="AF5825">
        <f>MIS[[#This Row],[LTP]]*MIS[[#This Row],[OrderQuantity]]</f>
        <v>1710</v>
      </c>
      <c r="AG5825">
        <f>IF(MIS[[#This Row],[OrderSide]]="SELL",MIS[[#This Row],[VALUE]]-MIS[[#This Row],[LIVE_VALUE]],MIS[[#This Row],[LIVE_VALUE]]-MIS[[#This Row],[VALUE]])</f>
        <v>551.25</v>
      </c>
      <c r="AH5825" t="str" cm="1">
        <f t="array" ref="AH5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5" t="str">
        <f>MIS[[#This Row],[TRADING SYMBOL]]</f>
        <v>NIFTY2552223700PE</v>
      </c>
      <c r="AJ5825" t="str">
        <f>IF(RIGHT(MIS[[#This Row],[Main/Hedge]],4)="MAIN","MAIN","HEDGE")</f>
        <v>HEDGE</v>
      </c>
      <c r="AK5825" t="str" cm="1">
        <f t="array" ref="AK5825">_xlfn._xlws.FILTER(Table4[Column1],ISNUMBER(SEARCH(Table4[Column1],MIS[[#This Row],[OrderUniqueIdentifier]])),"")</f>
        <v>VWAP</v>
      </c>
    </row>
    <row r="5826" spans="1:37" x14ac:dyDescent="0.25">
      <c r="A5826" t="s">
        <v>71</v>
      </c>
      <c r="B5826" t="s">
        <v>1163</v>
      </c>
      <c r="C5826" t="s">
        <v>10120</v>
      </c>
      <c r="D5826" t="s">
        <v>72</v>
      </c>
      <c r="E5826" t="s">
        <v>461</v>
      </c>
      <c r="F5826" t="s">
        <v>73</v>
      </c>
      <c r="G5826" t="s">
        <v>89</v>
      </c>
      <c r="H5826" t="s">
        <v>75</v>
      </c>
      <c r="I5826" t="s">
        <v>76</v>
      </c>
      <c r="J5826" t="s">
        <v>77</v>
      </c>
      <c r="K5826">
        <v>75</v>
      </c>
      <c r="L5826" t="s">
        <v>77</v>
      </c>
      <c r="M5826" t="s">
        <v>78</v>
      </c>
      <c r="N5826" t="s">
        <v>9837</v>
      </c>
      <c r="O5826" t="s">
        <v>9838</v>
      </c>
      <c r="P5826" t="s">
        <v>9838</v>
      </c>
      <c r="Q5826" t="s">
        <v>462</v>
      </c>
      <c r="R5826" t="s">
        <v>79</v>
      </c>
      <c r="S5826" t="s">
        <v>24</v>
      </c>
      <c r="T5826" t="s">
        <v>463</v>
      </c>
      <c r="U5826" t="s">
        <v>43</v>
      </c>
      <c r="V5826" t="s">
        <v>80</v>
      </c>
      <c r="W5826">
        <v>23700</v>
      </c>
      <c r="X5826" t="s">
        <v>85</v>
      </c>
      <c r="Y5826">
        <v>-75</v>
      </c>
      <c r="Z5826" t="s">
        <v>9839</v>
      </c>
      <c r="AA5826" t="s">
        <v>9839</v>
      </c>
      <c r="AB5826" t="s">
        <v>87</v>
      </c>
      <c r="AC5826" t="s">
        <v>84</v>
      </c>
      <c r="AD5826">
        <f>_xlfn.XLOOKUP(MIS[[#This Row],[TRADING SYMBOL]],[1]Sheet1!$D:$D,[1]Sheet1!$C:$C)</f>
        <v>7.6</v>
      </c>
      <c r="AE5826">
        <f>MIS[[#This Row],[OrderAverageTradedPrice]]*MIS[[#This Row],[OrderQuantity]]</f>
        <v>753.75</v>
      </c>
      <c r="AF5826">
        <f>MIS[[#This Row],[LTP]]*MIS[[#This Row],[OrderQuantity]]</f>
        <v>570</v>
      </c>
      <c r="AG5826">
        <f>IF(MIS[[#This Row],[OrderSide]]="SELL",MIS[[#This Row],[VALUE]]-MIS[[#This Row],[LIVE_VALUE]],MIS[[#This Row],[LIVE_VALUE]]-MIS[[#This Row],[VALUE]])</f>
        <v>183.75</v>
      </c>
      <c r="AH5826" t="str" cm="1">
        <f t="array" ref="AH5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6" t="str">
        <f>MIS[[#This Row],[TRADING SYMBOL]]</f>
        <v>NIFTY2552223700PE</v>
      </c>
      <c r="AJ5826" t="str">
        <f>IF(RIGHT(MIS[[#This Row],[Main/Hedge]],4)="MAIN","MAIN","HEDGE")</f>
        <v>HEDGE</v>
      </c>
      <c r="AK5826" t="str" cm="1">
        <f t="array" ref="AK5826">_xlfn._xlws.FILTER(Table4[Column1],ISNUMBER(SEARCH(Table4[Column1],MIS[[#This Row],[OrderUniqueIdentifier]])),"")</f>
        <v>VWAP</v>
      </c>
    </row>
    <row r="5827" spans="1:37" x14ac:dyDescent="0.25">
      <c r="A5827" t="s">
        <v>71</v>
      </c>
      <c r="B5827" t="s">
        <v>1171</v>
      </c>
      <c r="C5827" t="s">
        <v>10123</v>
      </c>
      <c r="D5827" t="s">
        <v>72</v>
      </c>
      <c r="E5827" t="s">
        <v>461</v>
      </c>
      <c r="F5827" t="s">
        <v>73</v>
      </c>
      <c r="G5827" t="s">
        <v>89</v>
      </c>
      <c r="H5827" t="s">
        <v>75</v>
      </c>
      <c r="I5827" t="s">
        <v>76</v>
      </c>
      <c r="J5827" t="s">
        <v>77</v>
      </c>
      <c r="K5827">
        <v>75</v>
      </c>
      <c r="L5827" t="s">
        <v>77</v>
      </c>
      <c r="M5827" t="s">
        <v>78</v>
      </c>
      <c r="N5827" t="s">
        <v>9837</v>
      </c>
      <c r="O5827" t="s">
        <v>9838</v>
      </c>
      <c r="P5827" t="s">
        <v>9838</v>
      </c>
      <c r="Q5827" t="s">
        <v>462</v>
      </c>
      <c r="R5827" t="s">
        <v>79</v>
      </c>
      <c r="S5827" t="s">
        <v>24</v>
      </c>
      <c r="T5827" t="s">
        <v>463</v>
      </c>
      <c r="U5827" t="s">
        <v>43</v>
      </c>
      <c r="V5827" t="s">
        <v>80</v>
      </c>
      <c r="W5827">
        <v>23700</v>
      </c>
      <c r="X5827" t="s">
        <v>85</v>
      </c>
      <c r="Y5827">
        <v>-75</v>
      </c>
      <c r="Z5827" t="s">
        <v>9839</v>
      </c>
      <c r="AA5827" t="s">
        <v>9839</v>
      </c>
      <c r="AB5827" t="s">
        <v>87</v>
      </c>
      <c r="AC5827" t="s">
        <v>84</v>
      </c>
      <c r="AD5827">
        <f>_xlfn.XLOOKUP(MIS[[#This Row],[TRADING SYMBOL]],[1]Sheet1!$D:$D,[1]Sheet1!$C:$C)</f>
        <v>7.6</v>
      </c>
      <c r="AE5827">
        <f>MIS[[#This Row],[OrderAverageTradedPrice]]*MIS[[#This Row],[OrderQuantity]]</f>
        <v>753.75</v>
      </c>
      <c r="AF5827">
        <f>MIS[[#This Row],[LTP]]*MIS[[#This Row],[OrderQuantity]]</f>
        <v>570</v>
      </c>
      <c r="AG5827">
        <f>IF(MIS[[#This Row],[OrderSide]]="SELL",MIS[[#This Row],[VALUE]]-MIS[[#This Row],[LIVE_VALUE]],MIS[[#This Row],[LIVE_VALUE]]-MIS[[#This Row],[VALUE]])</f>
        <v>183.75</v>
      </c>
      <c r="AH5827" t="str" cm="1">
        <f t="array" ref="AH5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7" t="str">
        <f>MIS[[#This Row],[TRADING SYMBOL]]</f>
        <v>NIFTY2552223700PE</v>
      </c>
      <c r="AJ5827" t="str">
        <f>IF(RIGHT(MIS[[#This Row],[Main/Hedge]],4)="MAIN","MAIN","HEDGE")</f>
        <v>HEDGE</v>
      </c>
      <c r="AK5827" t="str" cm="1">
        <f t="array" ref="AK5827">_xlfn._xlws.FILTER(Table4[Column1],ISNUMBER(SEARCH(Table4[Column1],MIS[[#This Row],[OrderUniqueIdentifier]])),"")</f>
        <v>VWAP</v>
      </c>
    </row>
    <row r="5828" spans="1:37" x14ac:dyDescent="0.25">
      <c r="A5828" t="s">
        <v>71</v>
      </c>
      <c r="B5828" t="s">
        <v>1178</v>
      </c>
      <c r="C5828" t="s">
        <v>10127</v>
      </c>
      <c r="D5828" t="s">
        <v>72</v>
      </c>
      <c r="E5828" t="s">
        <v>461</v>
      </c>
      <c r="F5828" t="s">
        <v>73</v>
      </c>
      <c r="G5828" t="s">
        <v>89</v>
      </c>
      <c r="H5828" t="s">
        <v>75</v>
      </c>
      <c r="I5828" t="s">
        <v>76</v>
      </c>
      <c r="J5828" t="s">
        <v>77</v>
      </c>
      <c r="K5828">
        <v>750</v>
      </c>
      <c r="L5828" t="s">
        <v>77</v>
      </c>
      <c r="M5828" t="s">
        <v>78</v>
      </c>
      <c r="N5828" t="s">
        <v>9837</v>
      </c>
      <c r="O5828" t="s">
        <v>9838</v>
      </c>
      <c r="P5828" t="s">
        <v>9838</v>
      </c>
      <c r="Q5828" t="s">
        <v>462</v>
      </c>
      <c r="R5828" t="s">
        <v>79</v>
      </c>
      <c r="S5828" t="s">
        <v>24</v>
      </c>
      <c r="T5828" t="s">
        <v>463</v>
      </c>
      <c r="U5828" t="s">
        <v>43</v>
      </c>
      <c r="V5828" t="s">
        <v>80</v>
      </c>
      <c r="W5828">
        <v>23700</v>
      </c>
      <c r="X5828" t="s">
        <v>85</v>
      </c>
      <c r="Y5828">
        <v>-750</v>
      </c>
      <c r="Z5828" t="s">
        <v>9839</v>
      </c>
      <c r="AA5828" t="s">
        <v>9839</v>
      </c>
      <c r="AB5828" t="s">
        <v>87</v>
      </c>
      <c r="AC5828" t="s">
        <v>84</v>
      </c>
      <c r="AD5828">
        <f>_xlfn.XLOOKUP(MIS[[#This Row],[TRADING SYMBOL]],[1]Sheet1!$D:$D,[1]Sheet1!$C:$C)</f>
        <v>7.6</v>
      </c>
      <c r="AE5828">
        <f>MIS[[#This Row],[OrderAverageTradedPrice]]*MIS[[#This Row],[OrderQuantity]]</f>
        <v>7537.5000000000009</v>
      </c>
      <c r="AF5828">
        <f>MIS[[#This Row],[LTP]]*MIS[[#This Row],[OrderQuantity]]</f>
        <v>5700</v>
      </c>
      <c r="AG5828">
        <f>IF(MIS[[#This Row],[OrderSide]]="SELL",MIS[[#This Row],[VALUE]]-MIS[[#This Row],[LIVE_VALUE]],MIS[[#This Row],[LIVE_VALUE]]-MIS[[#This Row],[VALUE]])</f>
        <v>1837.5000000000009</v>
      </c>
      <c r="AH5828" t="str" cm="1">
        <f t="array" ref="AH5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8" t="str">
        <f>MIS[[#This Row],[TRADING SYMBOL]]</f>
        <v>NIFTY2552223700PE</v>
      </c>
      <c r="AJ5828" t="str">
        <f>IF(RIGHT(MIS[[#This Row],[Main/Hedge]],4)="MAIN","MAIN","HEDGE")</f>
        <v>HEDGE</v>
      </c>
      <c r="AK5828" t="str" cm="1">
        <f t="array" ref="AK5828">_xlfn._xlws.FILTER(Table4[Column1],ISNUMBER(SEARCH(Table4[Column1],MIS[[#This Row],[OrderUniqueIdentifier]])),"")</f>
        <v>VWAP</v>
      </c>
    </row>
    <row r="5829" spans="1:37" x14ac:dyDescent="0.25">
      <c r="A5829" t="s">
        <v>71</v>
      </c>
      <c r="B5829" t="s">
        <v>1195</v>
      </c>
      <c r="C5829" t="s">
        <v>10133</v>
      </c>
      <c r="D5829" t="s">
        <v>72</v>
      </c>
      <c r="E5829" t="s">
        <v>461</v>
      </c>
      <c r="F5829" t="s">
        <v>73</v>
      </c>
      <c r="G5829" t="s">
        <v>89</v>
      </c>
      <c r="H5829" t="s">
        <v>75</v>
      </c>
      <c r="I5829" t="s">
        <v>76</v>
      </c>
      <c r="J5829" t="s">
        <v>77</v>
      </c>
      <c r="K5829">
        <v>150</v>
      </c>
      <c r="L5829" t="s">
        <v>77</v>
      </c>
      <c r="M5829" t="s">
        <v>78</v>
      </c>
      <c r="N5829" t="s">
        <v>9837</v>
      </c>
      <c r="O5829" t="s">
        <v>9838</v>
      </c>
      <c r="P5829" t="s">
        <v>9838</v>
      </c>
      <c r="Q5829" t="s">
        <v>462</v>
      </c>
      <c r="R5829" t="s">
        <v>79</v>
      </c>
      <c r="S5829" t="s">
        <v>24</v>
      </c>
      <c r="T5829" t="s">
        <v>463</v>
      </c>
      <c r="U5829" t="s">
        <v>43</v>
      </c>
      <c r="V5829" t="s">
        <v>80</v>
      </c>
      <c r="W5829">
        <v>23700</v>
      </c>
      <c r="X5829" t="s">
        <v>85</v>
      </c>
      <c r="Y5829">
        <v>-150</v>
      </c>
      <c r="Z5829" t="s">
        <v>9839</v>
      </c>
      <c r="AA5829" t="s">
        <v>9839</v>
      </c>
      <c r="AB5829" t="s">
        <v>87</v>
      </c>
      <c r="AC5829" t="s">
        <v>84</v>
      </c>
      <c r="AD5829">
        <f>_xlfn.XLOOKUP(MIS[[#This Row],[TRADING SYMBOL]],[1]Sheet1!$D:$D,[1]Sheet1!$C:$C)</f>
        <v>7.6</v>
      </c>
      <c r="AE5829">
        <f>MIS[[#This Row],[OrderAverageTradedPrice]]*MIS[[#This Row],[OrderQuantity]]</f>
        <v>1507.5</v>
      </c>
      <c r="AF5829">
        <f>MIS[[#This Row],[LTP]]*MIS[[#This Row],[OrderQuantity]]</f>
        <v>1140</v>
      </c>
      <c r="AG5829">
        <f>IF(MIS[[#This Row],[OrderSide]]="SELL",MIS[[#This Row],[VALUE]]-MIS[[#This Row],[LIVE_VALUE]],MIS[[#This Row],[LIVE_VALUE]]-MIS[[#This Row],[VALUE]])</f>
        <v>367.5</v>
      </c>
      <c r="AH5829" t="str" cm="1">
        <f t="array" ref="AH5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9" t="str">
        <f>MIS[[#This Row],[TRADING SYMBOL]]</f>
        <v>NIFTY2552223700PE</v>
      </c>
      <c r="AJ5829" t="str">
        <f>IF(RIGHT(MIS[[#This Row],[Main/Hedge]],4)="MAIN","MAIN","HEDGE")</f>
        <v>HEDGE</v>
      </c>
      <c r="AK5829" t="str" cm="1">
        <f t="array" ref="AK5829">_xlfn._xlws.FILTER(Table4[Column1],ISNUMBER(SEARCH(Table4[Column1],MIS[[#This Row],[OrderUniqueIdentifier]])),"")</f>
        <v>VWAP</v>
      </c>
    </row>
    <row r="5830" spans="1:37" x14ac:dyDescent="0.25">
      <c r="A5830" t="s">
        <v>71</v>
      </c>
      <c r="B5830" t="s">
        <v>1202</v>
      </c>
      <c r="C5830" t="s">
        <v>10137</v>
      </c>
      <c r="D5830" t="s">
        <v>72</v>
      </c>
      <c r="E5830" t="s">
        <v>461</v>
      </c>
      <c r="F5830" t="s">
        <v>73</v>
      </c>
      <c r="G5830" t="s">
        <v>89</v>
      </c>
      <c r="H5830" t="s">
        <v>75</v>
      </c>
      <c r="I5830" t="s">
        <v>76</v>
      </c>
      <c r="J5830" t="s">
        <v>77</v>
      </c>
      <c r="K5830">
        <v>150</v>
      </c>
      <c r="L5830" t="s">
        <v>77</v>
      </c>
      <c r="M5830" t="s">
        <v>78</v>
      </c>
      <c r="N5830" t="s">
        <v>9837</v>
      </c>
      <c r="O5830" t="s">
        <v>9838</v>
      </c>
      <c r="P5830" t="s">
        <v>9838</v>
      </c>
      <c r="Q5830" t="s">
        <v>462</v>
      </c>
      <c r="R5830" t="s">
        <v>79</v>
      </c>
      <c r="S5830" t="s">
        <v>24</v>
      </c>
      <c r="T5830" t="s">
        <v>463</v>
      </c>
      <c r="U5830" t="s">
        <v>43</v>
      </c>
      <c r="V5830" t="s">
        <v>80</v>
      </c>
      <c r="W5830">
        <v>23700</v>
      </c>
      <c r="X5830" t="s">
        <v>85</v>
      </c>
      <c r="Y5830">
        <v>-150</v>
      </c>
      <c r="Z5830" t="s">
        <v>9839</v>
      </c>
      <c r="AA5830" t="s">
        <v>9839</v>
      </c>
      <c r="AB5830" t="s">
        <v>87</v>
      </c>
      <c r="AC5830" t="s">
        <v>84</v>
      </c>
      <c r="AD5830">
        <f>_xlfn.XLOOKUP(MIS[[#This Row],[TRADING SYMBOL]],[1]Sheet1!$D:$D,[1]Sheet1!$C:$C)</f>
        <v>7.6</v>
      </c>
      <c r="AE5830">
        <f>MIS[[#This Row],[OrderAverageTradedPrice]]*MIS[[#This Row],[OrderQuantity]]</f>
        <v>1507.5</v>
      </c>
      <c r="AF5830">
        <f>MIS[[#This Row],[LTP]]*MIS[[#This Row],[OrderQuantity]]</f>
        <v>1140</v>
      </c>
      <c r="AG5830">
        <f>IF(MIS[[#This Row],[OrderSide]]="SELL",MIS[[#This Row],[VALUE]]-MIS[[#This Row],[LIVE_VALUE]],MIS[[#This Row],[LIVE_VALUE]]-MIS[[#This Row],[VALUE]])</f>
        <v>367.5</v>
      </c>
      <c r="AH5830" t="str" cm="1">
        <f t="array" ref="AH5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0" t="str">
        <f>MIS[[#This Row],[TRADING SYMBOL]]</f>
        <v>NIFTY2552223700PE</v>
      </c>
      <c r="AJ5830" t="str">
        <f>IF(RIGHT(MIS[[#This Row],[Main/Hedge]],4)="MAIN","MAIN","HEDGE")</f>
        <v>HEDGE</v>
      </c>
      <c r="AK5830" t="str" cm="1">
        <f t="array" ref="AK5830">_xlfn._xlws.FILTER(Table4[Column1],ISNUMBER(SEARCH(Table4[Column1],MIS[[#This Row],[OrderUniqueIdentifier]])),"")</f>
        <v>VWAP</v>
      </c>
    </row>
    <row r="5831" spans="1:37" x14ac:dyDescent="0.25">
      <c r="A5831" t="s">
        <v>71</v>
      </c>
      <c r="B5831" t="s">
        <v>1210</v>
      </c>
      <c r="C5831" t="s">
        <v>10140</v>
      </c>
      <c r="D5831" t="s">
        <v>72</v>
      </c>
      <c r="E5831" t="s">
        <v>461</v>
      </c>
      <c r="F5831" t="s">
        <v>73</v>
      </c>
      <c r="G5831" t="s">
        <v>89</v>
      </c>
      <c r="H5831" t="s">
        <v>75</v>
      </c>
      <c r="I5831" t="s">
        <v>76</v>
      </c>
      <c r="J5831" t="s">
        <v>77</v>
      </c>
      <c r="K5831">
        <v>150</v>
      </c>
      <c r="L5831" t="s">
        <v>77</v>
      </c>
      <c r="M5831" t="s">
        <v>78</v>
      </c>
      <c r="N5831" t="s">
        <v>9837</v>
      </c>
      <c r="O5831" t="s">
        <v>9838</v>
      </c>
      <c r="P5831" t="s">
        <v>9838</v>
      </c>
      <c r="Q5831" t="s">
        <v>462</v>
      </c>
      <c r="R5831" t="s">
        <v>79</v>
      </c>
      <c r="S5831" t="s">
        <v>24</v>
      </c>
      <c r="T5831" t="s">
        <v>463</v>
      </c>
      <c r="U5831" t="s">
        <v>43</v>
      </c>
      <c r="V5831" t="s">
        <v>80</v>
      </c>
      <c r="W5831">
        <v>23700</v>
      </c>
      <c r="X5831" t="s">
        <v>85</v>
      </c>
      <c r="Y5831">
        <v>-150</v>
      </c>
      <c r="Z5831" t="s">
        <v>9839</v>
      </c>
      <c r="AA5831" t="s">
        <v>9839</v>
      </c>
      <c r="AB5831" t="s">
        <v>87</v>
      </c>
      <c r="AC5831" t="s">
        <v>84</v>
      </c>
      <c r="AD5831">
        <f>_xlfn.XLOOKUP(MIS[[#This Row],[TRADING SYMBOL]],[1]Sheet1!$D:$D,[1]Sheet1!$C:$C)</f>
        <v>7.6</v>
      </c>
      <c r="AE5831">
        <f>MIS[[#This Row],[OrderAverageTradedPrice]]*MIS[[#This Row],[OrderQuantity]]</f>
        <v>1507.5</v>
      </c>
      <c r="AF5831">
        <f>MIS[[#This Row],[LTP]]*MIS[[#This Row],[OrderQuantity]]</f>
        <v>1140</v>
      </c>
      <c r="AG5831">
        <f>IF(MIS[[#This Row],[OrderSide]]="SELL",MIS[[#This Row],[VALUE]]-MIS[[#This Row],[LIVE_VALUE]],MIS[[#This Row],[LIVE_VALUE]]-MIS[[#This Row],[VALUE]])</f>
        <v>367.5</v>
      </c>
      <c r="AH5831" t="str" cm="1">
        <f t="array" ref="AH5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1" t="str">
        <f>MIS[[#This Row],[TRADING SYMBOL]]</f>
        <v>NIFTY2552223700PE</v>
      </c>
      <c r="AJ5831" t="str">
        <f>IF(RIGHT(MIS[[#This Row],[Main/Hedge]],4)="MAIN","MAIN","HEDGE")</f>
        <v>HEDGE</v>
      </c>
      <c r="AK5831" t="str" cm="1">
        <f t="array" ref="AK5831">_xlfn._xlws.FILTER(Table4[Column1],ISNUMBER(SEARCH(Table4[Column1],MIS[[#This Row],[OrderUniqueIdentifier]])),"")</f>
        <v>VWAP</v>
      </c>
    </row>
    <row r="5832" spans="1:37" x14ac:dyDescent="0.25">
      <c r="A5832" t="s">
        <v>71</v>
      </c>
      <c r="B5832" t="s">
        <v>1217</v>
      </c>
      <c r="C5832" t="s">
        <v>10143</v>
      </c>
      <c r="D5832" t="s">
        <v>72</v>
      </c>
      <c r="E5832" t="s">
        <v>461</v>
      </c>
      <c r="F5832" t="s">
        <v>73</v>
      </c>
      <c r="G5832" t="s">
        <v>89</v>
      </c>
      <c r="H5832" t="s">
        <v>75</v>
      </c>
      <c r="I5832" t="s">
        <v>76</v>
      </c>
      <c r="J5832" t="s">
        <v>77</v>
      </c>
      <c r="K5832">
        <v>150</v>
      </c>
      <c r="L5832" t="s">
        <v>77</v>
      </c>
      <c r="M5832" t="s">
        <v>78</v>
      </c>
      <c r="N5832" t="s">
        <v>9837</v>
      </c>
      <c r="O5832" t="s">
        <v>9838</v>
      </c>
      <c r="P5832" t="s">
        <v>9838</v>
      </c>
      <c r="Q5832" t="s">
        <v>462</v>
      </c>
      <c r="R5832" t="s">
        <v>79</v>
      </c>
      <c r="S5832" t="s">
        <v>24</v>
      </c>
      <c r="T5832" t="s">
        <v>463</v>
      </c>
      <c r="U5832" t="s">
        <v>43</v>
      </c>
      <c r="V5832" t="s">
        <v>80</v>
      </c>
      <c r="W5832">
        <v>23700</v>
      </c>
      <c r="X5832" t="s">
        <v>85</v>
      </c>
      <c r="Y5832">
        <v>-150</v>
      </c>
      <c r="Z5832" t="s">
        <v>9839</v>
      </c>
      <c r="AA5832" t="s">
        <v>9839</v>
      </c>
      <c r="AB5832" t="s">
        <v>87</v>
      </c>
      <c r="AC5832" t="s">
        <v>84</v>
      </c>
      <c r="AD5832">
        <f>_xlfn.XLOOKUP(MIS[[#This Row],[TRADING SYMBOL]],[1]Sheet1!$D:$D,[1]Sheet1!$C:$C)</f>
        <v>7.6</v>
      </c>
      <c r="AE5832">
        <f>MIS[[#This Row],[OrderAverageTradedPrice]]*MIS[[#This Row],[OrderQuantity]]</f>
        <v>1507.5</v>
      </c>
      <c r="AF5832">
        <f>MIS[[#This Row],[LTP]]*MIS[[#This Row],[OrderQuantity]]</f>
        <v>1140</v>
      </c>
      <c r="AG5832">
        <f>IF(MIS[[#This Row],[OrderSide]]="SELL",MIS[[#This Row],[VALUE]]-MIS[[#This Row],[LIVE_VALUE]],MIS[[#This Row],[LIVE_VALUE]]-MIS[[#This Row],[VALUE]])</f>
        <v>367.5</v>
      </c>
      <c r="AH5832" t="str" cm="1">
        <f t="array" ref="AH5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2" t="str">
        <f>MIS[[#This Row],[TRADING SYMBOL]]</f>
        <v>NIFTY2552223700PE</v>
      </c>
      <c r="AJ5832" t="str">
        <f>IF(RIGHT(MIS[[#This Row],[Main/Hedge]],4)="MAIN","MAIN","HEDGE")</f>
        <v>HEDGE</v>
      </c>
      <c r="AK5832" t="str" cm="1">
        <f t="array" ref="AK5832">_xlfn._xlws.FILTER(Table4[Column1],ISNUMBER(SEARCH(Table4[Column1],MIS[[#This Row],[OrderUniqueIdentifier]])),"")</f>
        <v>VWAP</v>
      </c>
    </row>
    <row r="5833" spans="1:37" x14ac:dyDescent="0.25">
      <c r="A5833" t="s">
        <v>71</v>
      </c>
      <c r="B5833" t="s">
        <v>1224</v>
      </c>
      <c r="C5833" t="s">
        <v>10146</v>
      </c>
      <c r="D5833" t="s">
        <v>72</v>
      </c>
      <c r="E5833" t="s">
        <v>461</v>
      </c>
      <c r="F5833" t="s">
        <v>73</v>
      </c>
      <c r="G5833" t="s">
        <v>89</v>
      </c>
      <c r="H5833" t="s">
        <v>75</v>
      </c>
      <c r="I5833" t="s">
        <v>76</v>
      </c>
      <c r="J5833" t="s">
        <v>77</v>
      </c>
      <c r="K5833">
        <v>75</v>
      </c>
      <c r="L5833" t="s">
        <v>77</v>
      </c>
      <c r="M5833" t="s">
        <v>78</v>
      </c>
      <c r="N5833" t="s">
        <v>9837</v>
      </c>
      <c r="O5833" t="s">
        <v>9838</v>
      </c>
      <c r="P5833" t="s">
        <v>9838</v>
      </c>
      <c r="Q5833" t="s">
        <v>462</v>
      </c>
      <c r="R5833" t="s">
        <v>79</v>
      </c>
      <c r="S5833" t="s">
        <v>24</v>
      </c>
      <c r="T5833" t="s">
        <v>463</v>
      </c>
      <c r="U5833" t="s">
        <v>43</v>
      </c>
      <c r="V5833" t="s">
        <v>80</v>
      </c>
      <c r="W5833">
        <v>23700</v>
      </c>
      <c r="X5833" t="s">
        <v>85</v>
      </c>
      <c r="Y5833">
        <v>-75</v>
      </c>
      <c r="Z5833" t="s">
        <v>9839</v>
      </c>
      <c r="AA5833" t="s">
        <v>9839</v>
      </c>
      <c r="AB5833" t="s">
        <v>87</v>
      </c>
      <c r="AC5833" t="s">
        <v>84</v>
      </c>
      <c r="AD5833">
        <f>_xlfn.XLOOKUP(MIS[[#This Row],[TRADING SYMBOL]],[1]Sheet1!$D:$D,[1]Sheet1!$C:$C)</f>
        <v>7.6</v>
      </c>
      <c r="AE5833">
        <f>MIS[[#This Row],[OrderAverageTradedPrice]]*MIS[[#This Row],[OrderQuantity]]</f>
        <v>753.75</v>
      </c>
      <c r="AF5833">
        <f>MIS[[#This Row],[LTP]]*MIS[[#This Row],[OrderQuantity]]</f>
        <v>570</v>
      </c>
      <c r="AG5833">
        <f>IF(MIS[[#This Row],[OrderSide]]="SELL",MIS[[#This Row],[VALUE]]-MIS[[#This Row],[LIVE_VALUE]],MIS[[#This Row],[LIVE_VALUE]]-MIS[[#This Row],[VALUE]])</f>
        <v>183.75</v>
      </c>
      <c r="AH5833" t="str" cm="1">
        <f t="array" ref="AH5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3" t="str">
        <f>MIS[[#This Row],[TRADING SYMBOL]]</f>
        <v>NIFTY2552223700PE</v>
      </c>
      <c r="AJ5833" t="str">
        <f>IF(RIGHT(MIS[[#This Row],[Main/Hedge]],4)="MAIN","MAIN","HEDGE")</f>
        <v>HEDGE</v>
      </c>
      <c r="AK5833" t="str" cm="1">
        <f t="array" ref="AK5833">_xlfn._xlws.FILTER(Table4[Column1],ISNUMBER(SEARCH(Table4[Column1],MIS[[#This Row],[OrderUniqueIdentifier]])),"")</f>
        <v>VWAP</v>
      </c>
    </row>
    <row r="5834" spans="1:37" x14ac:dyDescent="0.25">
      <c r="A5834" t="s">
        <v>71</v>
      </c>
      <c r="B5834" t="s">
        <v>1227</v>
      </c>
      <c r="C5834" t="s">
        <v>10149</v>
      </c>
      <c r="D5834" t="s">
        <v>72</v>
      </c>
      <c r="E5834" t="s">
        <v>461</v>
      </c>
      <c r="F5834" t="s">
        <v>73</v>
      </c>
      <c r="G5834" t="s">
        <v>89</v>
      </c>
      <c r="H5834" t="s">
        <v>75</v>
      </c>
      <c r="I5834" t="s">
        <v>76</v>
      </c>
      <c r="J5834" t="s">
        <v>77</v>
      </c>
      <c r="K5834">
        <v>150</v>
      </c>
      <c r="L5834" t="s">
        <v>77</v>
      </c>
      <c r="M5834" t="s">
        <v>78</v>
      </c>
      <c r="N5834" t="s">
        <v>9837</v>
      </c>
      <c r="O5834" t="s">
        <v>9838</v>
      </c>
      <c r="P5834" t="s">
        <v>9838</v>
      </c>
      <c r="Q5834" t="s">
        <v>462</v>
      </c>
      <c r="R5834" t="s">
        <v>79</v>
      </c>
      <c r="S5834" t="s">
        <v>24</v>
      </c>
      <c r="T5834" t="s">
        <v>463</v>
      </c>
      <c r="U5834" t="s">
        <v>43</v>
      </c>
      <c r="V5834" t="s">
        <v>80</v>
      </c>
      <c r="W5834">
        <v>23700</v>
      </c>
      <c r="X5834" t="s">
        <v>85</v>
      </c>
      <c r="Y5834">
        <v>-150</v>
      </c>
      <c r="Z5834" t="s">
        <v>9839</v>
      </c>
      <c r="AA5834" t="s">
        <v>9839</v>
      </c>
      <c r="AB5834" t="s">
        <v>87</v>
      </c>
      <c r="AC5834" t="s">
        <v>84</v>
      </c>
      <c r="AD5834">
        <f>_xlfn.XLOOKUP(MIS[[#This Row],[TRADING SYMBOL]],[1]Sheet1!$D:$D,[1]Sheet1!$C:$C)</f>
        <v>7.6</v>
      </c>
      <c r="AE5834">
        <f>MIS[[#This Row],[OrderAverageTradedPrice]]*MIS[[#This Row],[OrderQuantity]]</f>
        <v>1507.5</v>
      </c>
      <c r="AF5834">
        <f>MIS[[#This Row],[LTP]]*MIS[[#This Row],[OrderQuantity]]</f>
        <v>1140</v>
      </c>
      <c r="AG5834">
        <f>IF(MIS[[#This Row],[OrderSide]]="SELL",MIS[[#This Row],[VALUE]]-MIS[[#This Row],[LIVE_VALUE]],MIS[[#This Row],[LIVE_VALUE]]-MIS[[#This Row],[VALUE]])</f>
        <v>367.5</v>
      </c>
      <c r="AH5834" t="str" cm="1">
        <f t="array" ref="AH5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4" t="str">
        <f>MIS[[#This Row],[TRADING SYMBOL]]</f>
        <v>NIFTY2552223700PE</v>
      </c>
      <c r="AJ5834" t="str">
        <f>IF(RIGHT(MIS[[#This Row],[Main/Hedge]],4)="MAIN","MAIN","HEDGE")</f>
        <v>HEDGE</v>
      </c>
      <c r="AK5834" t="str" cm="1">
        <f t="array" ref="AK5834">_xlfn._xlws.FILTER(Table4[Column1],ISNUMBER(SEARCH(Table4[Column1],MIS[[#This Row],[OrderUniqueIdentifier]])),"")</f>
        <v>VWAP</v>
      </c>
    </row>
    <row r="5835" spans="1:37" x14ac:dyDescent="0.25">
      <c r="A5835" t="s">
        <v>71</v>
      </c>
      <c r="B5835" t="s">
        <v>1235</v>
      </c>
      <c r="C5835" t="s">
        <v>10153</v>
      </c>
      <c r="D5835" t="s">
        <v>72</v>
      </c>
      <c r="E5835" t="s">
        <v>461</v>
      </c>
      <c r="F5835" t="s">
        <v>73</v>
      </c>
      <c r="G5835" t="s">
        <v>89</v>
      </c>
      <c r="H5835" t="s">
        <v>75</v>
      </c>
      <c r="I5835" t="s">
        <v>76</v>
      </c>
      <c r="J5835" t="s">
        <v>77</v>
      </c>
      <c r="K5835">
        <v>450</v>
      </c>
      <c r="L5835" t="s">
        <v>77</v>
      </c>
      <c r="M5835" t="s">
        <v>78</v>
      </c>
      <c r="N5835" t="s">
        <v>9837</v>
      </c>
      <c r="O5835" t="s">
        <v>9838</v>
      </c>
      <c r="P5835" t="s">
        <v>9838</v>
      </c>
      <c r="Q5835" t="s">
        <v>462</v>
      </c>
      <c r="R5835" t="s">
        <v>79</v>
      </c>
      <c r="S5835" t="s">
        <v>24</v>
      </c>
      <c r="T5835" t="s">
        <v>463</v>
      </c>
      <c r="U5835" t="s">
        <v>43</v>
      </c>
      <c r="V5835" t="s">
        <v>80</v>
      </c>
      <c r="W5835">
        <v>23700</v>
      </c>
      <c r="X5835" t="s">
        <v>85</v>
      </c>
      <c r="Y5835">
        <v>-450</v>
      </c>
      <c r="Z5835" t="s">
        <v>9839</v>
      </c>
      <c r="AA5835" t="s">
        <v>9839</v>
      </c>
      <c r="AB5835" t="s">
        <v>87</v>
      </c>
      <c r="AC5835" t="s">
        <v>84</v>
      </c>
      <c r="AD5835">
        <f>_xlfn.XLOOKUP(MIS[[#This Row],[TRADING SYMBOL]],[1]Sheet1!$D:$D,[1]Sheet1!$C:$C)</f>
        <v>7.6</v>
      </c>
      <c r="AE5835">
        <f>MIS[[#This Row],[OrderAverageTradedPrice]]*MIS[[#This Row],[OrderQuantity]]</f>
        <v>4522.5</v>
      </c>
      <c r="AF5835">
        <f>MIS[[#This Row],[LTP]]*MIS[[#This Row],[OrderQuantity]]</f>
        <v>3420</v>
      </c>
      <c r="AG5835">
        <f>IF(MIS[[#This Row],[OrderSide]]="SELL",MIS[[#This Row],[VALUE]]-MIS[[#This Row],[LIVE_VALUE]],MIS[[#This Row],[LIVE_VALUE]]-MIS[[#This Row],[VALUE]])</f>
        <v>1102.5</v>
      </c>
      <c r="AH5835" t="str" cm="1">
        <f t="array" ref="AH5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5" t="str">
        <f>MIS[[#This Row],[TRADING SYMBOL]]</f>
        <v>NIFTY2552223700PE</v>
      </c>
      <c r="AJ5835" t="str">
        <f>IF(RIGHT(MIS[[#This Row],[Main/Hedge]],4)="MAIN","MAIN","HEDGE")</f>
        <v>HEDGE</v>
      </c>
      <c r="AK5835" t="str" cm="1">
        <f t="array" ref="AK5835">_xlfn._xlws.FILTER(Table4[Column1],ISNUMBER(SEARCH(Table4[Column1],MIS[[#This Row],[OrderUniqueIdentifier]])),"")</f>
        <v>VWAP</v>
      </c>
    </row>
    <row r="5836" spans="1:37" x14ac:dyDescent="0.25">
      <c r="A5836" t="s">
        <v>71</v>
      </c>
      <c r="B5836" t="s">
        <v>1244</v>
      </c>
      <c r="C5836" t="s">
        <v>10156</v>
      </c>
      <c r="D5836" t="s">
        <v>72</v>
      </c>
      <c r="E5836" t="s">
        <v>461</v>
      </c>
      <c r="F5836" t="s">
        <v>73</v>
      </c>
      <c r="G5836" t="s">
        <v>89</v>
      </c>
      <c r="H5836" t="s">
        <v>75</v>
      </c>
      <c r="I5836" t="s">
        <v>76</v>
      </c>
      <c r="J5836" t="s">
        <v>77</v>
      </c>
      <c r="K5836">
        <v>75</v>
      </c>
      <c r="L5836" t="s">
        <v>77</v>
      </c>
      <c r="M5836" t="s">
        <v>78</v>
      </c>
      <c r="N5836" t="s">
        <v>9852</v>
      </c>
      <c r="O5836" t="s">
        <v>9838</v>
      </c>
      <c r="P5836" t="s">
        <v>9838</v>
      </c>
      <c r="Q5836" t="s">
        <v>462</v>
      </c>
      <c r="R5836" t="s">
        <v>79</v>
      </c>
      <c r="S5836" t="s">
        <v>24</v>
      </c>
      <c r="T5836" t="s">
        <v>463</v>
      </c>
      <c r="U5836" t="s">
        <v>43</v>
      </c>
      <c r="V5836" t="s">
        <v>80</v>
      </c>
      <c r="W5836">
        <v>23700</v>
      </c>
      <c r="X5836" t="s">
        <v>85</v>
      </c>
      <c r="Y5836">
        <v>-75</v>
      </c>
      <c r="Z5836" t="s">
        <v>9839</v>
      </c>
      <c r="AA5836" t="s">
        <v>9839</v>
      </c>
      <c r="AB5836" t="s">
        <v>87</v>
      </c>
      <c r="AC5836" t="s">
        <v>84</v>
      </c>
      <c r="AD5836">
        <f>_xlfn.XLOOKUP(MIS[[#This Row],[TRADING SYMBOL]],[1]Sheet1!$D:$D,[1]Sheet1!$C:$C)</f>
        <v>7.6</v>
      </c>
      <c r="AE5836">
        <f>MIS[[#This Row],[OrderAverageTradedPrice]]*MIS[[#This Row],[OrderQuantity]]</f>
        <v>757.5</v>
      </c>
      <c r="AF5836">
        <f>MIS[[#This Row],[LTP]]*MIS[[#This Row],[OrderQuantity]]</f>
        <v>570</v>
      </c>
      <c r="AG5836">
        <f>IF(MIS[[#This Row],[OrderSide]]="SELL",MIS[[#This Row],[VALUE]]-MIS[[#This Row],[LIVE_VALUE]],MIS[[#This Row],[LIVE_VALUE]]-MIS[[#This Row],[VALUE]])</f>
        <v>187.5</v>
      </c>
      <c r="AH5836" t="str" cm="1">
        <f t="array" ref="AH5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6" t="str">
        <f>MIS[[#This Row],[TRADING SYMBOL]]</f>
        <v>NIFTY2552223700PE</v>
      </c>
      <c r="AJ5836" t="str">
        <f>IF(RIGHT(MIS[[#This Row],[Main/Hedge]],4)="MAIN","MAIN","HEDGE")</f>
        <v>HEDGE</v>
      </c>
      <c r="AK5836" t="str" cm="1">
        <f t="array" ref="AK5836">_xlfn._xlws.FILTER(Table4[Column1],ISNUMBER(SEARCH(Table4[Column1],MIS[[#This Row],[OrderUniqueIdentifier]])),"")</f>
        <v>VWAP</v>
      </c>
    </row>
    <row r="5837" spans="1:37" x14ac:dyDescent="0.25">
      <c r="A5837" t="s">
        <v>71</v>
      </c>
      <c r="B5837" t="s">
        <v>1251</v>
      </c>
      <c r="C5837" t="s">
        <v>10159</v>
      </c>
      <c r="D5837" t="s">
        <v>72</v>
      </c>
      <c r="E5837" t="s">
        <v>461</v>
      </c>
      <c r="F5837" t="s">
        <v>73</v>
      </c>
      <c r="G5837" t="s">
        <v>89</v>
      </c>
      <c r="H5837" t="s">
        <v>75</v>
      </c>
      <c r="I5837" t="s">
        <v>76</v>
      </c>
      <c r="J5837" t="s">
        <v>77</v>
      </c>
      <c r="K5837">
        <v>150</v>
      </c>
      <c r="L5837" t="s">
        <v>77</v>
      </c>
      <c r="M5837" t="s">
        <v>78</v>
      </c>
      <c r="N5837" t="s">
        <v>9837</v>
      </c>
      <c r="O5837" t="s">
        <v>9838</v>
      </c>
      <c r="P5837" t="s">
        <v>9838</v>
      </c>
      <c r="Q5837" t="s">
        <v>462</v>
      </c>
      <c r="R5837" t="s">
        <v>79</v>
      </c>
      <c r="S5837" t="s">
        <v>24</v>
      </c>
      <c r="T5837" t="s">
        <v>463</v>
      </c>
      <c r="U5837" t="s">
        <v>43</v>
      </c>
      <c r="V5837" t="s">
        <v>80</v>
      </c>
      <c r="W5837">
        <v>23700</v>
      </c>
      <c r="X5837" t="s">
        <v>85</v>
      </c>
      <c r="Y5837">
        <v>-150</v>
      </c>
      <c r="Z5837" t="s">
        <v>9839</v>
      </c>
      <c r="AA5837" t="s">
        <v>9839</v>
      </c>
      <c r="AB5837" t="s">
        <v>87</v>
      </c>
      <c r="AC5837" t="s">
        <v>84</v>
      </c>
      <c r="AD5837">
        <f>_xlfn.XLOOKUP(MIS[[#This Row],[TRADING SYMBOL]],[1]Sheet1!$D:$D,[1]Sheet1!$C:$C)</f>
        <v>7.6</v>
      </c>
      <c r="AE5837">
        <f>MIS[[#This Row],[OrderAverageTradedPrice]]*MIS[[#This Row],[OrderQuantity]]</f>
        <v>1507.5</v>
      </c>
      <c r="AF5837">
        <f>MIS[[#This Row],[LTP]]*MIS[[#This Row],[OrderQuantity]]</f>
        <v>1140</v>
      </c>
      <c r="AG5837">
        <f>IF(MIS[[#This Row],[OrderSide]]="SELL",MIS[[#This Row],[VALUE]]-MIS[[#This Row],[LIVE_VALUE]],MIS[[#This Row],[LIVE_VALUE]]-MIS[[#This Row],[VALUE]])</f>
        <v>367.5</v>
      </c>
      <c r="AH5837" t="str" cm="1">
        <f t="array" ref="AH5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7" t="str">
        <f>MIS[[#This Row],[TRADING SYMBOL]]</f>
        <v>NIFTY2552223700PE</v>
      </c>
      <c r="AJ5837" t="str">
        <f>IF(RIGHT(MIS[[#This Row],[Main/Hedge]],4)="MAIN","MAIN","HEDGE")</f>
        <v>HEDGE</v>
      </c>
      <c r="AK5837" t="str" cm="1">
        <f t="array" ref="AK5837">_xlfn._xlws.FILTER(Table4[Column1],ISNUMBER(SEARCH(Table4[Column1],MIS[[#This Row],[OrderUniqueIdentifier]])),"")</f>
        <v>VWAP</v>
      </c>
    </row>
    <row r="5838" spans="1:37" x14ac:dyDescent="0.25">
      <c r="A5838" t="s">
        <v>71</v>
      </c>
      <c r="B5838" t="s">
        <v>1258</v>
      </c>
      <c r="C5838" t="s">
        <v>10162</v>
      </c>
      <c r="D5838" t="s">
        <v>72</v>
      </c>
      <c r="E5838" t="s">
        <v>461</v>
      </c>
      <c r="F5838" t="s">
        <v>73</v>
      </c>
      <c r="G5838" t="s">
        <v>89</v>
      </c>
      <c r="H5838" t="s">
        <v>75</v>
      </c>
      <c r="I5838" t="s">
        <v>76</v>
      </c>
      <c r="J5838" t="s">
        <v>77</v>
      </c>
      <c r="K5838">
        <v>150</v>
      </c>
      <c r="L5838" t="s">
        <v>77</v>
      </c>
      <c r="M5838" t="s">
        <v>78</v>
      </c>
      <c r="N5838" t="s">
        <v>9837</v>
      </c>
      <c r="O5838" t="s">
        <v>9838</v>
      </c>
      <c r="P5838" t="s">
        <v>9838</v>
      </c>
      <c r="Q5838" t="s">
        <v>462</v>
      </c>
      <c r="R5838" t="s">
        <v>79</v>
      </c>
      <c r="S5838" t="s">
        <v>24</v>
      </c>
      <c r="T5838" t="s">
        <v>463</v>
      </c>
      <c r="U5838" t="s">
        <v>43</v>
      </c>
      <c r="V5838" t="s">
        <v>80</v>
      </c>
      <c r="W5838">
        <v>23700</v>
      </c>
      <c r="X5838" t="s">
        <v>85</v>
      </c>
      <c r="Y5838">
        <v>-150</v>
      </c>
      <c r="Z5838" t="s">
        <v>9839</v>
      </c>
      <c r="AA5838" t="s">
        <v>9839</v>
      </c>
      <c r="AB5838" t="s">
        <v>87</v>
      </c>
      <c r="AC5838" t="s">
        <v>84</v>
      </c>
      <c r="AD5838">
        <f>_xlfn.XLOOKUP(MIS[[#This Row],[TRADING SYMBOL]],[1]Sheet1!$D:$D,[1]Sheet1!$C:$C)</f>
        <v>7.6</v>
      </c>
      <c r="AE5838">
        <f>MIS[[#This Row],[OrderAverageTradedPrice]]*MIS[[#This Row],[OrderQuantity]]</f>
        <v>1507.5</v>
      </c>
      <c r="AF5838">
        <f>MIS[[#This Row],[LTP]]*MIS[[#This Row],[OrderQuantity]]</f>
        <v>1140</v>
      </c>
      <c r="AG5838">
        <f>IF(MIS[[#This Row],[OrderSide]]="SELL",MIS[[#This Row],[VALUE]]-MIS[[#This Row],[LIVE_VALUE]],MIS[[#This Row],[LIVE_VALUE]]-MIS[[#This Row],[VALUE]])</f>
        <v>367.5</v>
      </c>
      <c r="AH5838" t="str" cm="1">
        <f t="array" ref="AH5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8" t="str">
        <f>MIS[[#This Row],[TRADING SYMBOL]]</f>
        <v>NIFTY2552223700PE</v>
      </c>
      <c r="AJ5838" t="str">
        <f>IF(RIGHT(MIS[[#This Row],[Main/Hedge]],4)="MAIN","MAIN","HEDGE")</f>
        <v>HEDGE</v>
      </c>
      <c r="AK5838" t="str" cm="1">
        <f t="array" ref="AK5838">_xlfn._xlws.FILTER(Table4[Column1],ISNUMBER(SEARCH(Table4[Column1],MIS[[#This Row],[OrderUniqueIdentifier]])),"")</f>
        <v>VWAP</v>
      </c>
    </row>
    <row r="5839" spans="1:37" x14ac:dyDescent="0.25">
      <c r="A5839" t="s">
        <v>71</v>
      </c>
      <c r="B5839" t="s">
        <v>1265</v>
      </c>
      <c r="C5839" t="s">
        <v>10165</v>
      </c>
      <c r="D5839" t="s">
        <v>72</v>
      </c>
      <c r="E5839" t="s">
        <v>461</v>
      </c>
      <c r="F5839" t="s">
        <v>73</v>
      </c>
      <c r="G5839" t="s">
        <v>89</v>
      </c>
      <c r="H5839" t="s">
        <v>75</v>
      </c>
      <c r="I5839" t="s">
        <v>76</v>
      </c>
      <c r="J5839" t="s">
        <v>77</v>
      </c>
      <c r="K5839">
        <v>225</v>
      </c>
      <c r="L5839" t="s">
        <v>77</v>
      </c>
      <c r="M5839" t="s">
        <v>78</v>
      </c>
      <c r="N5839" t="s">
        <v>9837</v>
      </c>
      <c r="O5839" t="s">
        <v>9838</v>
      </c>
      <c r="P5839" t="s">
        <v>9838</v>
      </c>
      <c r="Q5839" t="s">
        <v>462</v>
      </c>
      <c r="R5839" t="s">
        <v>79</v>
      </c>
      <c r="S5839" t="s">
        <v>24</v>
      </c>
      <c r="T5839" t="s">
        <v>463</v>
      </c>
      <c r="U5839" t="s">
        <v>43</v>
      </c>
      <c r="V5839" t="s">
        <v>80</v>
      </c>
      <c r="W5839">
        <v>23700</v>
      </c>
      <c r="X5839" t="s">
        <v>85</v>
      </c>
      <c r="Y5839">
        <v>-225</v>
      </c>
      <c r="Z5839" t="s">
        <v>9839</v>
      </c>
      <c r="AA5839" t="s">
        <v>9839</v>
      </c>
      <c r="AB5839" t="s">
        <v>87</v>
      </c>
      <c r="AC5839" t="s">
        <v>84</v>
      </c>
      <c r="AD5839">
        <f>_xlfn.XLOOKUP(MIS[[#This Row],[TRADING SYMBOL]],[1]Sheet1!$D:$D,[1]Sheet1!$C:$C)</f>
        <v>7.6</v>
      </c>
      <c r="AE5839">
        <f>MIS[[#This Row],[OrderAverageTradedPrice]]*MIS[[#This Row],[OrderQuantity]]</f>
        <v>2261.25</v>
      </c>
      <c r="AF5839">
        <f>MIS[[#This Row],[LTP]]*MIS[[#This Row],[OrderQuantity]]</f>
        <v>1710</v>
      </c>
      <c r="AG5839">
        <f>IF(MIS[[#This Row],[OrderSide]]="SELL",MIS[[#This Row],[VALUE]]-MIS[[#This Row],[LIVE_VALUE]],MIS[[#This Row],[LIVE_VALUE]]-MIS[[#This Row],[VALUE]])</f>
        <v>551.25</v>
      </c>
      <c r="AH5839" t="str" cm="1">
        <f t="array" ref="AH5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9" t="str">
        <f>MIS[[#This Row],[TRADING SYMBOL]]</f>
        <v>NIFTY2552223700PE</v>
      </c>
      <c r="AJ5839" t="str">
        <f>IF(RIGHT(MIS[[#This Row],[Main/Hedge]],4)="MAIN","MAIN","HEDGE")</f>
        <v>HEDGE</v>
      </c>
      <c r="AK5839" t="str" cm="1">
        <f t="array" ref="AK5839">_xlfn._xlws.FILTER(Table4[Column1],ISNUMBER(SEARCH(Table4[Column1],MIS[[#This Row],[OrderUniqueIdentifier]])),"")</f>
        <v>VWAP</v>
      </c>
    </row>
    <row r="5840" spans="1:37" x14ac:dyDescent="0.25">
      <c r="A5840" t="s">
        <v>71</v>
      </c>
      <c r="B5840" t="s">
        <v>1272</v>
      </c>
      <c r="C5840" t="s">
        <v>10168</v>
      </c>
      <c r="D5840" t="s">
        <v>72</v>
      </c>
      <c r="E5840" t="s">
        <v>461</v>
      </c>
      <c r="F5840" t="s">
        <v>73</v>
      </c>
      <c r="G5840" t="s">
        <v>89</v>
      </c>
      <c r="H5840" t="s">
        <v>75</v>
      </c>
      <c r="I5840" t="s">
        <v>76</v>
      </c>
      <c r="J5840" t="s">
        <v>77</v>
      </c>
      <c r="K5840">
        <v>225</v>
      </c>
      <c r="L5840" t="s">
        <v>77</v>
      </c>
      <c r="M5840" t="s">
        <v>78</v>
      </c>
      <c r="N5840" t="s">
        <v>9837</v>
      </c>
      <c r="O5840" t="s">
        <v>9838</v>
      </c>
      <c r="P5840" t="s">
        <v>9838</v>
      </c>
      <c r="Q5840" t="s">
        <v>462</v>
      </c>
      <c r="R5840" t="s">
        <v>79</v>
      </c>
      <c r="S5840" t="s">
        <v>24</v>
      </c>
      <c r="T5840" t="s">
        <v>463</v>
      </c>
      <c r="U5840" t="s">
        <v>43</v>
      </c>
      <c r="V5840" t="s">
        <v>80</v>
      </c>
      <c r="W5840">
        <v>23700</v>
      </c>
      <c r="X5840" t="s">
        <v>85</v>
      </c>
      <c r="Y5840">
        <v>-225</v>
      </c>
      <c r="Z5840" t="s">
        <v>9839</v>
      </c>
      <c r="AA5840" t="s">
        <v>9839</v>
      </c>
      <c r="AB5840" t="s">
        <v>87</v>
      </c>
      <c r="AC5840" t="s">
        <v>84</v>
      </c>
      <c r="AD5840">
        <f>_xlfn.XLOOKUP(MIS[[#This Row],[TRADING SYMBOL]],[1]Sheet1!$D:$D,[1]Sheet1!$C:$C)</f>
        <v>7.6</v>
      </c>
      <c r="AE5840">
        <f>MIS[[#This Row],[OrderAverageTradedPrice]]*MIS[[#This Row],[OrderQuantity]]</f>
        <v>2261.25</v>
      </c>
      <c r="AF5840">
        <f>MIS[[#This Row],[LTP]]*MIS[[#This Row],[OrderQuantity]]</f>
        <v>1710</v>
      </c>
      <c r="AG5840">
        <f>IF(MIS[[#This Row],[OrderSide]]="SELL",MIS[[#This Row],[VALUE]]-MIS[[#This Row],[LIVE_VALUE]],MIS[[#This Row],[LIVE_VALUE]]-MIS[[#This Row],[VALUE]])</f>
        <v>551.25</v>
      </c>
      <c r="AH5840" t="str" cm="1">
        <f t="array" ref="AH5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0" t="str">
        <f>MIS[[#This Row],[TRADING SYMBOL]]</f>
        <v>NIFTY2552223700PE</v>
      </c>
      <c r="AJ5840" t="str">
        <f>IF(RIGHT(MIS[[#This Row],[Main/Hedge]],4)="MAIN","MAIN","HEDGE")</f>
        <v>HEDGE</v>
      </c>
      <c r="AK5840" t="str" cm="1">
        <f t="array" ref="AK5840">_xlfn._xlws.FILTER(Table4[Column1],ISNUMBER(SEARCH(Table4[Column1],MIS[[#This Row],[OrderUniqueIdentifier]])),"")</f>
        <v>VWAP</v>
      </c>
    </row>
    <row r="5841" spans="1:37" x14ac:dyDescent="0.25">
      <c r="A5841" t="s">
        <v>71</v>
      </c>
      <c r="B5841" t="s">
        <v>1280</v>
      </c>
      <c r="C5841" t="s">
        <v>10171</v>
      </c>
      <c r="D5841" t="s">
        <v>72</v>
      </c>
      <c r="E5841" t="s">
        <v>461</v>
      </c>
      <c r="F5841" t="s">
        <v>73</v>
      </c>
      <c r="G5841" t="s">
        <v>89</v>
      </c>
      <c r="H5841" t="s">
        <v>75</v>
      </c>
      <c r="I5841" t="s">
        <v>76</v>
      </c>
      <c r="J5841" t="s">
        <v>77</v>
      </c>
      <c r="K5841">
        <v>225</v>
      </c>
      <c r="L5841" t="s">
        <v>77</v>
      </c>
      <c r="M5841" t="s">
        <v>78</v>
      </c>
      <c r="N5841" t="s">
        <v>9837</v>
      </c>
      <c r="O5841" t="s">
        <v>9838</v>
      </c>
      <c r="P5841" t="s">
        <v>9838</v>
      </c>
      <c r="Q5841" t="s">
        <v>462</v>
      </c>
      <c r="R5841" t="s">
        <v>79</v>
      </c>
      <c r="S5841" t="s">
        <v>24</v>
      </c>
      <c r="T5841" t="s">
        <v>463</v>
      </c>
      <c r="U5841" t="s">
        <v>43</v>
      </c>
      <c r="V5841" t="s">
        <v>80</v>
      </c>
      <c r="W5841">
        <v>23700</v>
      </c>
      <c r="X5841" t="s">
        <v>85</v>
      </c>
      <c r="Y5841">
        <v>-225</v>
      </c>
      <c r="Z5841" t="s">
        <v>9839</v>
      </c>
      <c r="AA5841" t="s">
        <v>9839</v>
      </c>
      <c r="AB5841" t="s">
        <v>87</v>
      </c>
      <c r="AC5841" t="s">
        <v>84</v>
      </c>
      <c r="AD5841">
        <f>_xlfn.XLOOKUP(MIS[[#This Row],[TRADING SYMBOL]],[1]Sheet1!$D:$D,[1]Sheet1!$C:$C)</f>
        <v>7.6</v>
      </c>
      <c r="AE5841">
        <f>MIS[[#This Row],[OrderAverageTradedPrice]]*MIS[[#This Row],[OrderQuantity]]</f>
        <v>2261.25</v>
      </c>
      <c r="AF5841">
        <f>MIS[[#This Row],[LTP]]*MIS[[#This Row],[OrderQuantity]]</f>
        <v>1710</v>
      </c>
      <c r="AG5841">
        <f>IF(MIS[[#This Row],[OrderSide]]="SELL",MIS[[#This Row],[VALUE]]-MIS[[#This Row],[LIVE_VALUE]],MIS[[#This Row],[LIVE_VALUE]]-MIS[[#This Row],[VALUE]])</f>
        <v>551.25</v>
      </c>
      <c r="AH5841" t="str" cm="1">
        <f t="array" ref="AH5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1" t="str">
        <f>MIS[[#This Row],[TRADING SYMBOL]]</f>
        <v>NIFTY2552223700PE</v>
      </c>
      <c r="AJ5841" t="str">
        <f>IF(RIGHT(MIS[[#This Row],[Main/Hedge]],4)="MAIN","MAIN","HEDGE")</f>
        <v>HEDGE</v>
      </c>
      <c r="AK5841" t="str" cm="1">
        <f t="array" ref="AK5841">_xlfn._xlws.FILTER(Table4[Column1],ISNUMBER(SEARCH(Table4[Column1],MIS[[#This Row],[OrderUniqueIdentifier]])),"")</f>
        <v>VWAP</v>
      </c>
    </row>
    <row r="5842" spans="1:37" x14ac:dyDescent="0.25">
      <c r="A5842" t="s">
        <v>71</v>
      </c>
      <c r="B5842" t="s">
        <v>1288</v>
      </c>
      <c r="C5842" t="s">
        <v>10174</v>
      </c>
      <c r="D5842" t="s">
        <v>72</v>
      </c>
      <c r="E5842" t="s">
        <v>461</v>
      </c>
      <c r="F5842" t="s">
        <v>73</v>
      </c>
      <c r="G5842" t="s">
        <v>89</v>
      </c>
      <c r="H5842" t="s">
        <v>75</v>
      </c>
      <c r="I5842" t="s">
        <v>76</v>
      </c>
      <c r="J5842" t="s">
        <v>77</v>
      </c>
      <c r="K5842">
        <v>375</v>
      </c>
      <c r="L5842" t="s">
        <v>77</v>
      </c>
      <c r="M5842" t="s">
        <v>78</v>
      </c>
      <c r="N5842" t="s">
        <v>9837</v>
      </c>
      <c r="O5842" t="s">
        <v>9838</v>
      </c>
      <c r="P5842" t="s">
        <v>9838</v>
      </c>
      <c r="Q5842" t="s">
        <v>462</v>
      </c>
      <c r="R5842" t="s">
        <v>79</v>
      </c>
      <c r="S5842" t="s">
        <v>24</v>
      </c>
      <c r="T5842" t="s">
        <v>463</v>
      </c>
      <c r="U5842" t="s">
        <v>43</v>
      </c>
      <c r="V5842" t="s">
        <v>80</v>
      </c>
      <c r="W5842">
        <v>23700</v>
      </c>
      <c r="X5842" t="s">
        <v>85</v>
      </c>
      <c r="Y5842">
        <v>-375</v>
      </c>
      <c r="Z5842" t="s">
        <v>9839</v>
      </c>
      <c r="AA5842" t="s">
        <v>9839</v>
      </c>
      <c r="AB5842" t="s">
        <v>87</v>
      </c>
      <c r="AC5842" t="s">
        <v>84</v>
      </c>
      <c r="AD5842">
        <f>_xlfn.XLOOKUP(MIS[[#This Row],[TRADING SYMBOL]],[1]Sheet1!$D:$D,[1]Sheet1!$C:$C)</f>
        <v>7.6</v>
      </c>
      <c r="AE5842">
        <f>MIS[[#This Row],[OrderAverageTradedPrice]]*MIS[[#This Row],[OrderQuantity]]</f>
        <v>3768.7500000000005</v>
      </c>
      <c r="AF5842">
        <f>MIS[[#This Row],[LTP]]*MIS[[#This Row],[OrderQuantity]]</f>
        <v>2850</v>
      </c>
      <c r="AG5842">
        <f>IF(MIS[[#This Row],[OrderSide]]="SELL",MIS[[#This Row],[VALUE]]-MIS[[#This Row],[LIVE_VALUE]],MIS[[#This Row],[LIVE_VALUE]]-MIS[[#This Row],[VALUE]])</f>
        <v>918.75000000000045</v>
      </c>
      <c r="AH5842" t="str" cm="1">
        <f t="array" ref="AH5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2" t="str">
        <f>MIS[[#This Row],[TRADING SYMBOL]]</f>
        <v>NIFTY2552223700PE</v>
      </c>
      <c r="AJ5842" t="str">
        <f>IF(RIGHT(MIS[[#This Row],[Main/Hedge]],4)="MAIN","MAIN","HEDGE")</f>
        <v>HEDGE</v>
      </c>
      <c r="AK5842" t="str" cm="1">
        <f t="array" ref="AK5842">_xlfn._xlws.FILTER(Table4[Column1],ISNUMBER(SEARCH(Table4[Column1],MIS[[#This Row],[OrderUniqueIdentifier]])),"")</f>
        <v>VWAP</v>
      </c>
    </row>
    <row r="5843" spans="1:37" x14ac:dyDescent="0.25">
      <c r="A5843" t="s">
        <v>71</v>
      </c>
      <c r="B5843" t="s">
        <v>1295</v>
      </c>
      <c r="C5843" t="s">
        <v>10177</v>
      </c>
      <c r="D5843" t="s">
        <v>72</v>
      </c>
      <c r="E5843" t="s">
        <v>461</v>
      </c>
      <c r="F5843" t="s">
        <v>73</v>
      </c>
      <c r="G5843" t="s">
        <v>89</v>
      </c>
      <c r="H5843" t="s">
        <v>75</v>
      </c>
      <c r="I5843" t="s">
        <v>76</v>
      </c>
      <c r="J5843" t="s">
        <v>77</v>
      </c>
      <c r="K5843">
        <v>375</v>
      </c>
      <c r="L5843" t="s">
        <v>77</v>
      </c>
      <c r="M5843" t="s">
        <v>78</v>
      </c>
      <c r="N5843" t="s">
        <v>9837</v>
      </c>
      <c r="O5843" t="s">
        <v>9838</v>
      </c>
      <c r="P5843" t="s">
        <v>9838</v>
      </c>
      <c r="Q5843" t="s">
        <v>462</v>
      </c>
      <c r="R5843" t="s">
        <v>79</v>
      </c>
      <c r="S5843" t="s">
        <v>24</v>
      </c>
      <c r="T5843" t="s">
        <v>463</v>
      </c>
      <c r="U5843" t="s">
        <v>43</v>
      </c>
      <c r="V5843" t="s">
        <v>80</v>
      </c>
      <c r="W5843">
        <v>23700</v>
      </c>
      <c r="X5843" t="s">
        <v>85</v>
      </c>
      <c r="Y5843">
        <v>-375</v>
      </c>
      <c r="Z5843" t="s">
        <v>9839</v>
      </c>
      <c r="AA5843" t="s">
        <v>9839</v>
      </c>
      <c r="AB5843" t="s">
        <v>87</v>
      </c>
      <c r="AC5843" t="s">
        <v>84</v>
      </c>
      <c r="AD5843">
        <f>_xlfn.XLOOKUP(MIS[[#This Row],[TRADING SYMBOL]],[1]Sheet1!$D:$D,[1]Sheet1!$C:$C)</f>
        <v>7.6</v>
      </c>
      <c r="AE5843">
        <f>MIS[[#This Row],[OrderAverageTradedPrice]]*MIS[[#This Row],[OrderQuantity]]</f>
        <v>3768.7500000000005</v>
      </c>
      <c r="AF5843">
        <f>MIS[[#This Row],[LTP]]*MIS[[#This Row],[OrderQuantity]]</f>
        <v>2850</v>
      </c>
      <c r="AG5843">
        <f>IF(MIS[[#This Row],[OrderSide]]="SELL",MIS[[#This Row],[VALUE]]-MIS[[#This Row],[LIVE_VALUE]],MIS[[#This Row],[LIVE_VALUE]]-MIS[[#This Row],[VALUE]])</f>
        <v>918.75000000000045</v>
      </c>
      <c r="AH5843" t="str" cm="1">
        <f t="array" ref="AH5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3" t="str">
        <f>MIS[[#This Row],[TRADING SYMBOL]]</f>
        <v>NIFTY2552223700PE</v>
      </c>
      <c r="AJ5843" t="str">
        <f>IF(RIGHT(MIS[[#This Row],[Main/Hedge]],4)="MAIN","MAIN","HEDGE")</f>
        <v>HEDGE</v>
      </c>
      <c r="AK5843" t="str" cm="1">
        <f t="array" ref="AK5843">_xlfn._xlws.FILTER(Table4[Column1],ISNUMBER(SEARCH(Table4[Column1],MIS[[#This Row],[OrderUniqueIdentifier]])),"")</f>
        <v>VWAP</v>
      </c>
    </row>
    <row r="5844" spans="1:37" x14ac:dyDescent="0.25">
      <c r="A5844" t="s">
        <v>71</v>
      </c>
      <c r="B5844" t="s">
        <v>1302</v>
      </c>
      <c r="C5844" t="s">
        <v>10180</v>
      </c>
      <c r="D5844" t="s">
        <v>72</v>
      </c>
      <c r="E5844" t="s">
        <v>461</v>
      </c>
      <c r="F5844" t="s">
        <v>73</v>
      </c>
      <c r="G5844" t="s">
        <v>89</v>
      </c>
      <c r="H5844" t="s">
        <v>75</v>
      </c>
      <c r="I5844" t="s">
        <v>76</v>
      </c>
      <c r="J5844" t="s">
        <v>77</v>
      </c>
      <c r="K5844">
        <v>75</v>
      </c>
      <c r="L5844" t="s">
        <v>77</v>
      </c>
      <c r="M5844" t="s">
        <v>78</v>
      </c>
      <c r="N5844" t="s">
        <v>9837</v>
      </c>
      <c r="O5844" t="s">
        <v>9838</v>
      </c>
      <c r="P5844" t="s">
        <v>9838</v>
      </c>
      <c r="Q5844" t="s">
        <v>462</v>
      </c>
      <c r="R5844" t="s">
        <v>79</v>
      </c>
      <c r="S5844" t="s">
        <v>24</v>
      </c>
      <c r="T5844" t="s">
        <v>463</v>
      </c>
      <c r="U5844" t="s">
        <v>43</v>
      </c>
      <c r="V5844" t="s">
        <v>80</v>
      </c>
      <c r="W5844">
        <v>23700</v>
      </c>
      <c r="X5844" t="s">
        <v>85</v>
      </c>
      <c r="Y5844">
        <v>-75</v>
      </c>
      <c r="Z5844" t="s">
        <v>9839</v>
      </c>
      <c r="AA5844" t="s">
        <v>9839</v>
      </c>
      <c r="AB5844" t="s">
        <v>87</v>
      </c>
      <c r="AC5844" t="s">
        <v>84</v>
      </c>
      <c r="AD5844">
        <f>_xlfn.XLOOKUP(MIS[[#This Row],[TRADING SYMBOL]],[1]Sheet1!$D:$D,[1]Sheet1!$C:$C)</f>
        <v>7.6</v>
      </c>
      <c r="AE5844">
        <f>MIS[[#This Row],[OrderAverageTradedPrice]]*MIS[[#This Row],[OrderQuantity]]</f>
        <v>753.75</v>
      </c>
      <c r="AF5844">
        <f>MIS[[#This Row],[LTP]]*MIS[[#This Row],[OrderQuantity]]</f>
        <v>570</v>
      </c>
      <c r="AG5844">
        <f>IF(MIS[[#This Row],[OrderSide]]="SELL",MIS[[#This Row],[VALUE]]-MIS[[#This Row],[LIVE_VALUE]],MIS[[#This Row],[LIVE_VALUE]]-MIS[[#This Row],[VALUE]])</f>
        <v>183.75</v>
      </c>
      <c r="AH5844" t="str" cm="1">
        <f t="array" ref="AH5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4" t="str">
        <f>MIS[[#This Row],[TRADING SYMBOL]]</f>
        <v>NIFTY2552223700PE</v>
      </c>
      <c r="AJ5844" t="str">
        <f>IF(RIGHT(MIS[[#This Row],[Main/Hedge]],4)="MAIN","MAIN","HEDGE")</f>
        <v>HEDGE</v>
      </c>
      <c r="AK5844" t="str" cm="1">
        <f t="array" ref="AK5844">_xlfn._xlws.FILTER(Table4[Column1],ISNUMBER(SEARCH(Table4[Column1],MIS[[#This Row],[OrderUniqueIdentifier]])),"")</f>
        <v>VWAP</v>
      </c>
    </row>
    <row r="5845" spans="1:37" x14ac:dyDescent="0.25">
      <c r="A5845" t="s">
        <v>71</v>
      </c>
      <c r="B5845" t="s">
        <v>1305</v>
      </c>
      <c r="C5845" t="s">
        <v>10183</v>
      </c>
      <c r="D5845" t="s">
        <v>72</v>
      </c>
      <c r="E5845" t="s">
        <v>461</v>
      </c>
      <c r="F5845" t="s">
        <v>73</v>
      </c>
      <c r="G5845" t="s">
        <v>89</v>
      </c>
      <c r="H5845" t="s">
        <v>75</v>
      </c>
      <c r="I5845" t="s">
        <v>76</v>
      </c>
      <c r="J5845" t="s">
        <v>77</v>
      </c>
      <c r="K5845">
        <v>150</v>
      </c>
      <c r="L5845" t="s">
        <v>77</v>
      </c>
      <c r="M5845" t="s">
        <v>78</v>
      </c>
      <c r="N5845" t="s">
        <v>9837</v>
      </c>
      <c r="O5845" t="s">
        <v>9838</v>
      </c>
      <c r="P5845" t="s">
        <v>9838</v>
      </c>
      <c r="Q5845" t="s">
        <v>462</v>
      </c>
      <c r="R5845" t="s">
        <v>79</v>
      </c>
      <c r="S5845" t="s">
        <v>24</v>
      </c>
      <c r="T5845" t="s">
        <v>463</v>
      </c>
      <c r="U5845" t="s">
        <v>43</v>
      </c>
      <c r="V5845" t="s">
        <v>80</v>
      </c>
      <c r="W5845">
        <v>23700</v>
      </c>
      <c r="X5845" t="s">
        <v>85</v>
      </c>
      <c r="Y5845">
        <v>-150</v>
      </c>
      <c r="Z5845" t="s">
        <v>9839</v>
      </c>
      <c r="AA5845" t="s">
        <v>9839</v>
      </c>
      <c r="AB5845" t="s">
        <v>87</v>
      </c>
      <c r="AC5845" t="s">
        <v>84</v>
      </c>
      <c r="AD5845">
        <f>_xlfn.XLOOKUP(MIS[[#This Row],[TRADING SYMBOL]],[1]Sheet1!$D:$D,[1]Sheet1!$C:$C)</f>
        <v>7.6</v>
      </c>
      <c r="AE5845">
        <f>MIS[[#This Row],[OrderAverageTradedPrice]]*MIS[[#This Row],[OrderQuantity]]</f>
        <v>1507.5</v>
      </c>
      <c r="AF5845">
        <f>MIS[[#This Row],[LTP]]*MIS[[#This Row],[OrderQuantity]]</f>
        <v>1140</v>
      </c>
      <c r="AG5845">
        <f>IF(MIS[[#This Row],[OrderSide]]="SELL",MIS[[#This Row],[VALUE]]-MIS[[#This Row],[LIVE_VALUE]],MIS[[#This Row],[LIVE_VALUE]]-MIS[[#This Row],[VALUE]])</f>
        <v>367.5</v>
      </c>
      <c r="AH5845" t="str" cm="1">
        <f t="array" ref="AH5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5" t="str">
        <f>MIS[[#This Row],[TRADING SYMBOL]]</f>
        <v>NIFTY2552223700PE</v>
      </c>
      <c r="AJ5845" t="str">
        <f>IF(RIGHT(MIS[[#This Row],[Main/Hedge]],4)="MAIN","MAIN","HEDGE")</f>
        <v>HEDGE</v>
      </c>
      <c r="AK5845" t="str" cm="1">
        <f t="array" ref="AK5845">_xlfn._xlws.FILTER(Table4[Column1],ISNUMBER(SEARCH(Table4[Column1],MIS[[#This Row],[OrderUniqueIdentifier]])),"")</f>
        <v>VWAP</v>
      </c>
    </row>
    <row r="5846" spans="1:37" x14ac:dyDescent="0.25">
      <c r="A5846" t="s">
        <v>71</v>
      </c>
      <c r="B5846" t="s">
        <v>1308</v>
      </c>
      <c r="C5846" t="s">
        <v>10187</v>
      </c>
      <c r="D5846" t="s">
        <v>72</v>
      </c>
      <c r="E5846" t="s">
        <v>461</v>
      </c>
      <c r="F5846" t="s">
        <v>73</v>
      </c>
      <c r="G5846" t="s">
        <v>89</v>
      </c>
      <c r="H5846" t="s">
        <v>75</v>
      </c>
      <c r="I5846" t="s">
        <v>76</v>
      </c>
      <c r="J5846" t="s">
        <v>77</v>
      </c>
      <c r="K5846">
        <v>450</v>
      </c>
      <c r="L5846" t="s">
        <v>77</v>
      </c>
      <c r="M5846" t="s">
        <v>78</v>
      </c>
      <c r="N5846" t="s">
        <v>9837</v>
      </c>
      <c r="O5846" t="s">
        <v>9838</v>
      </c>
      <c r="P5846" t="s">
        <v>9838</v>
      </c>
      <c r="Q5846" t="s">
        <v>462</v>
      </c>
      <c r="R5846" t="s">
        <v>79</v>
      </c>
      <c r="S5846" t="s">
        <v>24</v>
      </c>
      <c r="T5846" t="s">
        <v>463</v>
      </c>
      <c r="U5846" t="s">
        <v>43</v>
      </c>
      <c r="V5846" t="s">
        <v>80</v>
      </c>
      <c r="W5846">
        <v>23700</v>
      </c>
      <c r="X5846" t="s">
        <v>85</v>
      </c>
      <c r="Y5846">
        <v>-450</v>
      </c>
      <c r="Z5846" t="s">
        <v>9839</v>
      </c>
      <c r="AA5846" t="s">
        <v>9839</v>
      </c>
      <c r="AB5846" t="s">
        <v>87</v>
      </c>
      <c r="AC5846" t="s">
        <v>84</v>
      </c>
      <c r="AD5846">
        <f>_xlfn.XLOOKUP(MIS[[#This Row],[TRADING SYMBOL]],[1]Sheet1!$D:$D,[1]Sheet1!$C:$C)</f>
        <v>7.6</v>
      </c>
      <c r="AE5846">
        <f>MIS[[#This Row],[OrderAverageTradedPrice]]*MIS[[#This Row],[OrderQuantity]]</f>
        <v>4522.5</v>
      </c>
      <c r="AF5846">
        <f>MIS[[#This Row],[LTP]]*MIS[[#This Row],[OrderQuantity]]</f>
        <v>3420</v>
      </c>
      <c r="AG5846">
        <f>IF(MIS[[#This Row],[OrderSide]]="SELL",MIS[[#This Row],[VALUE]]-MIS[[#This Row],[LIVE_VALUE]],MIS[[#This Row],[LIVE_VALUE]]-MIS[[#This Row],[VALUE]])</f>
        <v>1102.5</v>
      </c>
      <c r="AH5846" t="str" cm="1">
        <f t="array" ref="AH5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6" t="str">
        <f>MIS[[#This Row],[TRADING SYMBOL]]</f>
        <v>NIFTY2552223700PE</v>
      </c>
      <c r="AJ5846" t="str">
        <f>IF(RIGHT(MIS[[#This Row],[Main/Hedge]],4)="MAIN","MAIN","HEDGE")</f>
        <v>HEDGE</v>
      </c>
      <c r="AK5846" t="str" cm="1">
        <f t="array" ref="AK5846">_xlfn._xlws.FILTER(Table4[Column1],ISNUMBER(SEARCH(Table4[Column1],MIS[[#This Row],[OrderUniqueIdentifier]])),"")</f>
        <v>VWAP</v>
      </c>
    </row>
    <row r="5847" spans="1:37" x14ac:dyDescent="0.25">
      <c r="A5847" t="s">
        <v>71</v>
      </c>
      <c r="B5847" t="s">
        <v>1316</v>
      </c>
      <c r="C5847" t="s">
        <v>10190</v>
      </c>
      <c r="D5847" t="s">
        <v>72</v>
      </c>
      <c r="E5847" t="s">
        <v>461</v>
      </c>
      <c r="F5847" t="s">
        <v>73</v>
      </c>
      <c r="G5847" t="s">
        <v>89</v>
      </c>
      <c r="H5847" t="s">
        <v>75</v>
      </c>
      <c r="I5847" t="s">
        <v>76</v>
      </c>
      <c r="J5847" t="s">
        <v>77</v>
      </c>
      <c r="K5847">
        <v>375</v>
      </c>
      <c r="L5847" t="s">
        <v>77</v>
      </c>
      <c r="M5847" t="s">
        <v>78</v>
      </c>
      <c r="N5847" t="s">
        <v>9837</v>
      </c>
      <c r="O5847" t="s">
        <v>9838</v>
      </c>
      <c r="P5847" t="s">
        <v>9838</v>
      </c>
      <c r="Q5847" t="s">
        <v>462</v>
      </c>
      <c r="R5847" t="s">
        <v>79</v>
      </c>
      <c r="S5847" t="s">
        <v>24</v>
      </c>
      <c r="T5847" t="s">
        <v>463</v>
      </c>
      <c r="U5847" t="s">
        <v>43</v>
      </c>
      <c r="V5847" t="s">
        <v>80</v>
      </c>
      <c r="W5847">
        <v>23700</v>
      </c>
      <c r="X5847" t="s">
        <v>85</v>
      </c>
      <c r="Y5847">
        <v>-375</v>
      </c>
      <c r="Z5847" t="s">
        <v>9839</v>
      </c>
      <c r="AA5847" t="s">
        <v>9839</v>
      </c>
      <c r="AB5847" t="s">
        <v>87</v>
      </c>
      <c r="AC5847" t="s">
        <v>84</v>
      </c>
      <c r="AD5847">
        <f>_xlfn.XLOOKUP(MIS[[#This Row],[TRADING SYMBOL]],[1]Sheet1!$D:$D,[1]Sheet1!$C:$C)</f>
        <v>7.6</v>
      </c>
      <c r="AE5847">
        <f>MIS[[#This Row],[OrderAverageTradedPrice]]*MIS[[#This Row],[OrderQuantity]]</f>
        <v>3768.7500000000005</v>
      </c>
      <c r="AF5847">
        <f>MIS[[#This Row],[LTP]]*MIS[[#This Row],[OrderQuantity]]</f>
        <v>2850</v>
      </c>
      <c r="AG5847">
        <f>IF(MIS[[#This Row],[OrderSide]]="SELL",MIS[[#This Row],[VALUE]]-MIS[[#This Row],[LIVE_VALUE]],MIS[[#This Row],[LIVE_VALUE]]-MIS[[#This Row],[VALUE]])</f>
        <v>918.75000000000045</v>
      </c>
      <c r="AH5847" t="str" cm="1">
        <f t="array" ref="AH5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7" t="str">
        <f>MIS[[#This Row],[TRADING SYMBOL]]</f>
        <v>NIFTY2552223700PE</v>
      </c>
      <c r="AJ5847" t="str">
        <f>IF(RIGHT(MIS[[#This Row],[Main/Hedge]],4)="MAIN","MAIN","HEDGE")</f>
        <v>HEDGE</v>
      </c>
      <c r="AK5847" t="str" cm="1">
        <f t="array" ref="AK5847">_xlfn._xlws.FILTER(Table4[Column1],ISNUMBER(SEARCH(Table4[Column1],MIS[[#This Row],[OrderUniqueIdentifier]])),"")</f>
        <v>VWAP</v>
      </c>
    </row>
    <row r="5848" spans="1:37" x14ac:dyDescent="0.25">
      <c r="A5848" t="s">
        <v>71</v>
      </c>
      <c r="B5848" t="s">
        <v>1326</v>
      </c>
      <c r="C5848" t="s">
        <v>10193</v>
      </c>
      <c r="D5848" t="s">
        <v>72</v>
      </c>
      <c r="E5848" t="s">
        <v>461</v>
      </c>
      <c r="F5848" t="s">
        <v>73</v>
      </c>
      <c r="G5848" t="s">
        <v>89</v>
      </c>
      <c r="H5848" t="s">
        <v>75</v>
      </c>
      <c r="I5848" t="s">
        <v>76</v>
      </c>
      <c r="J5848" t="s">
        <v>77</v>
      </c>
      <c r="K5848">
        <v>75</v>
      </c>
      <c r="L5848" t="s">
        <v>77</v>
      </c>
      <c r="M5848" t="s">
        <v>78</v>
      </c>
      <c r="N5848" t="s">
        <v>9837</v>
      </c>
      <c r="O5848" t="s">
        <v>9838</v>
      </c>
      <c r="P5848" t="s">
        <v>9838</v>
      </c>
      <c r="Q5848" t="s">
        <v>462</v>
      </c>
      <c r="R5848" t="s">
        <v>79</v>
      </c>
      <c r="S5848" t="s">
        <v>24</v>
      </c>
      <c r="T5848" t="s">
        <v>463</v>
      </c>
      <c r="U5848" t="s">
        <v>43</v>
      </c>
      <c r="V5848" t="s">
        <v>80</v>
      </c>
      <c r="W5848">
        <v>23700</v>
      </c>
      <c r="X5848" t="s">
        <v>85</v>
      </c>
      <c r="Y5848">
        <v>-75</v>
      </c>
      <c r="Z5848" t="s">
        <v>9839</v>
      </c>
      <c r="AA5848" t="s">
        <v>9839</v>
      </c>
      <c r="AB5848" t="s">
        <v>87</v>
      </c>
      <c r="AC5848" t="s">
        <v>84</v>
      </c>
      <c r="AD5848">
        <f>_xlfn.XLOOKUP(MIS[[#This Row],[TRADING SYMBOL]],[1]Sheet1!$D:$D,[1]Sheet1!$C:$C)</f>
        <v>7.6</v>
      </c>
      <c r="AE5848">
        <f>MIS[[#This Row],[OrderAverageTradedPrice]]*MIS[[#This Row],[OrderQuantity]]</f>
        <v>753.75</v>
      </c>
      <c r="AF5848">
        <f>MIS[[#This Row],[LTP]]*MIS[[#This Row],[OrderQuantity]]</f>
        <v>570</v>
      </c>
      <c r="AG5848">
        <f>IF(MIS[[#This Row],[OrderSide]]="SELL",MIS[[#This Row],[VALUE]]-MIS[[#This Row],[LIVE_VALUE]],MIS[[#This Row],[LIVE_VALUE]]-MIS[[#This Row],[VALUE]])</f>
        <v>183.75</v>
      </c>
      <c r="AH5848" t="str" cm="1">
        <f t="array" ref="AH5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8" t="str">
        <f>MIS[[#This Row],[TRADING SYMBOL]]</f>
        <v>NIFTY2552223700PE</v>
      </c>
      <c r="AJ5848" t="str">
        <f>IF(RIGHT(MIS[[#This Row],[Main/Hedge]],4)="MAIN","MAIN","HEDGE")</f>
        <v>HEDGE</v>
      </c>
      <c r="AK5848" t="str" cm="1">
        <f t="array" ref="AK5848">_xlfn._xlws.FILTER(Table4[Column1],ISNUMBER(SEARCH(Table4[Column1],MIS[[#This Row],[OrderUniqueIdentifier]])),"")</f>
        <v>VWAP</v>
      </c>
    </row>
    <row r="5849" spans="1:37" x14ac:dyDescent="0.25">
      <c r="A5849" t="s">
        <v>1357</v>
      </c>
      <c r="B5849" t="s">
        <v>1358</v>
      </c>
      <c r="C5849" t="s">
        <v>10204</v>
      </c>
      <c r="D5849" t="s">
        <v>72</v>
      </c>
      <c r="E5849" t="s">
        <v>456</v>
      </c>
      <c r="F5849" t="s">
        <v>73</v>
      </c>
      <c r="G5849" t="s">
        <v>89</v>
      </c>
      <c r="H5849" t="s">
        <v>75</v>
      </c>
      <c r="I5849" t="s">
        <v>76</v>
      </c>
      <c r="J5849" t="s">
        <v>77</v>
      </c>
      <c r="K5849">
        <v>75</v>
      </c>
      <c r="L5849" t="s">
        <v>77</v>
      </c>
      <c r="M5849" t="s">
        <v>78</v>
      </c>
      <c r="N5849" t="s">
        <v>10205</v>
      </c>
      <c r="O5849" t="s">
        <v>9838</v>
      </c>
      <c r="P5849" t="s">
        <v>9838</v>
      </c>
      <c r="Q5849" t="s">
        <v>458</v>
      </c>
      <c r="R5849" t="s">
        <v>79</v>
      </c>
      <c r="S5849" t="s">
        <v>24</v>
      </c>
      <c r="T5849" t="s">
        <v>459</v>
      </c>
      <c r="U5849" t="s">
        <v>43</v>
      </c>
      <c r="V5849" t="s">
        <v>80</v>
      </c>
      <c r="W5849">
        <v>26300</v>
      </c>
      <c r="X5849" t="s">
        <v>81</v>
      </c>
      <c r="Y5849">
        <v>-75</v>
      </c>
      <c r="Z5849" t="s">
        <v>9839</v>
      </c>
      <c r="AA5849" t="s">
        <v>9839</v>
      </c>
      <c r="AB5849" t="s">
        <v>83</v>
      </c>
      <c r="AC5849" t="s">
        <v>84</v>
      </c>
      <c r="AD5849">
        <f>_xlfn.XLOOKUP(MIS[[#This Row],[TRADING SYMBOL]],[1]Sheet1!$D:$D,[1]Sheet1!$C:$C)</f>
        <v>3.7</v>
      </c>
      <c r="AE5849">
        <f>MIS[[#This Row],[OrderAverageTradedPrice]]*MIS[[#This Row],[OrderQuantity]]</f>
        <v>285</v>
      </c>
      <c r="AF5849">
        <f>MIS[[#This Row],[LTP]]*MIS[[#This Row],[OrderQuantity]]</f>
        <v>277.5</v>
      </c>
      <c r="AG5849">
        <f>IF(MIS[[#This Row],[OrderSide]]="SELL",MIS[[#This Row],[VALUE]]-MIS[[#This Row],[LIVE_VALUE]],MIS[[#This Row],[LIVE_VALUE]]-MIS[[#This Row],[VALUE]])</f>
        <v>7.5</v>
      </c>
      <c r="AH5849" t="str" cm="1">
        <f t="array" ref="AH5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9" t="str">
        <f>MIS[[#This Row],[TRADING SYMBOL]]</f>
        <v>NIFTY2552226300CE</v>
      </c>
      <c r="AJ5849" t="str">
        <f>IF(RIGHT(MIS[[#This Row],[Main/Hedge]],4)="MAIN","MAIN","HEDGE")</f>
        <v>HEDGE</v>
      </c>
      <c r="AK5849" t="str" cm="1">
        <f t="array" ref="AK5849">_xlfn._xlws.FILTER(Table4[Column1],ISNUMBER(SEARCH(Table4[Column1],MIS[[#This Row],[OrderUniqueIdentifier]])),"")</f>
        <v>VWAP</v>
      </c>
    </row>
    <row r="5850" spans="1:37" x14ac:dyDescent="0.25">
      <c r="A5850" t="s">
        <v>1357</v>
      </c>
      <c r="B5850" t="s">
        <v>1366</v>
      </c>
      <c r="C5850" t="s">
        <v>10208</v>
      </c>
      <c r="D5850" t="s">
        <v>72</v>
      </c>
      <c r="E5850" t="s">
        <v>456</v>
      </c>
      <c r="F5850" t="s">
        <v>73</v>
      </c>
      <c r="G5850" t="s">
        <v>89</v>
      </c>
      <c r="H5850" t="s">
        <v>75</v>
      </c>
      <c r="I5850" t="s">
        <v>76</v>
      </c>
      <c r="J5850" t="s">
        <v>77</v>
      </c>
      <c r="K5850">
        <v>150</v>
      </c>
      <c r="L5850" t="s">
        <v>77</v>
      </c>
      <c r="M5850" t="s">
        <v>78</v>
      </c>
      <c r="N5850" t="s">
        <v>10205</v>
      </c>
      <c r="O5850" t="s">
        <v>9838</v>
      </c>
      <c r="P5850" t="s">
        <v>9838</v>
      </c>
      <c r="Q5850" t="s">
        <v>458</v>
      </c>
      <c r="R5850" t="s">
        <v>79</v>
      </c>
      <c r="S5850" t="s">
        <v>24</v>
      </c>
      <c r="T5850" t="s">
        <v>459</v>
      </c>
      <c r="U5850" t="s">
        <v>43</v>
      </c>
      <c r="V5850" t="s">
        <v>80</v>
      </c>
      <c r="W5850">
        <v>26300</v>
      </c>
      <c r="X5850" t="s">
        <v>81</v>
      </c>
      <c r="Y5850">
        <v>-150</v>
      </c>
      <c r="Z5850" t="s">
        <v>9839</v>
      </c>
      <c r="AA5850" t="s">
        <v>9839</v>
      </c>
      <c r="AB5850" t="s">
        <v>83</v>
      </c>
      <c r="AC5850" t="s">
        <v>84</v>
      </c>
      <c r="AD5850">
        <f>_xlfn.XLOOKUP(MIS[[#This Row],[TRADING SYMBOL]],[1]Sheet1!$D:$D,[1]Sheet1!$C:$C)</f>
        <v>3.7</v>
      </c>
      <c r="AE5850">
        <f>MIS[[#This Row],[OrderAverageTradedPrice]]*MIS[[#This Row],[OrderQuantity]]</f>
        <v>570</v>
      </c>
      <c r="AF5850">
        <f>MIS[[#This Row],[LTP]]*MIS[[#This Row],[OrderQuantity]]</f>
        <v>555</v>
      </c>
      <c r="AG5850">
        <f>IF(MIS[[#This Row],[OrderSide]]="SELL",MIS[[#This Row],[VALUE]]-MIS[[#This Row],[LIVE_VALUE]],MIS[[#This Row],[LIVE_VALUE]]-MIS[[#This Row],[VALUE]])</f>
        <v>15</v>
      </c>
      <c r="AH5850" t="str" cm="1">
        <f t="array" ref="AH5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0" t="str">
        <f>MIS[[#This Row],[TRADING SYMBOL]]</f>
        <v>NIFTY2552226300CE</v>
      </c>
      <c r="AJ5850" t="str">
        <f>IF(RIGHT(MIS[[#This Row],[Main/Hedge]],4)="MAIN","MAIN","HEDGE")</f>
        <v>HEDGE</v>
      </c>
      <c r="AK5850" t="str" cm="1">
        <f t="array" ref="AK5850">_xlfn._xlws.FILTER(Table4[Column1],ISNUMBER(SEARCH(Table4[Column1],MIS[[#This Row],[OrderUniqueIdentifier]])),"")</f>
        <v>VWAP</v>
      </c>
    </row>
    <row r="5851" spans="1:37" x14ac:dyDescent="0.25">
      <c r="A5851" t="s">
        <v>179</v>
      </c>
      <c r="B5851" t="s">
        <v>1446</v>
      </c>
      <c r="C5851" t="s">
        <v>10249</v>
      </c>
      <c r="D5851" t="s">
        <v>72</v>
      </c>
      <c r="E5851" t="s">
        <v>461</v>
      </c>
      <c r="F5851" t="s">
        <v>73</v>
      </c>
      <c r="G5851" t="s">
        <v>89</v>
      </c>
      <c r="H5851" t="s">
        <v>75</v>
      </c>
      <c r="I5851" t="s">
        <v>76</v>
      </c>
      <c r="J5851" t="s">
        <v>77</v>
      </c>
      <c r="K5851">
        <v>750</v>
      </c>
      <c r="L5851" t="s">
        <v>77</v>
      </c>
      <c r="M5851" t="s">
        <v>78</v>
      </c>
      <c r="N5851" t="s">
        <v>10250</v>
      </c>
      <c r="O5851" t="s">
        <v>9838</v>
      </c>
      <c r="P5851" t="s">
        <v>9838</v>
      </c>
      <c r="Q5851" t="s">
        <v>462</v>
      </c>
      <c r="R5851" t="s">
        <v>79</v>
      </c>
      <c r="S5851" t="s">
        <v>24</v>
      </c>
      <c r="T5851" t="s">
        <v>463</v>
      </c>
      <c r="U5851" t="s">
        <v>43</v>
      </c>
      <c r="V5851" t="s">
        <v>80</v>
      </c>
      <c r="W5851">
        <v>23700</v>
      </c>
      <c r="X5851" t="s">
        <v>85</v>
      </c>
      <c r="Y5851">
        <v>-750</v>
      </c>
      <c r="Z5851" t="s">
        <v>9839</v>
      </c>
      <c r="AA5851" t="s">
        <v>9839</v>
      </c>
      <c r="AB5851" t="s">
        <v>87</v>
      </c>
      <c r="AC5851" t="s">
        <v>84</v>
      </c>
      <c r="AD5851">
        <f>_xlfn.XLOOKUP(MIS[[#This Row],[TRADING SYMBOL]],[1]Sheet1!$D:$D,[1]Sheet1!$C:$C)</f>
        <v>7.6</v>
      </c>
      <c r="AE5851">
        <f>MIS[[#This Row],[OrderAverageTradedPrice]]*MIS[[#This Row],[OrderQuantity]]</f>
        <v>7571.2500000000009</v>
      </c>
      <c r="AF5851">
        <f>MIS[[#This Row],[LTP]]*MIS[[#This Row],[OrderQuantity]]</f>
        <v>5700</v>
      </c>
      <c r="AG5851">
        <f>IF(MIS[[#This Row],[OrderSide]]="SELL",MIS[[#This Row],[VALUE]]-MIS[[#This Row],[LIVE_VALUE]],MIS[[#This Row],[LIVE_VALUE]]-MIS[[#This Row],[VALUE]])</f>
        <v>1871.2500000000009</v>
      </c>
      <c r="AH5851" t="str" cm="1">
        <f t="array" ref="AH5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1" t="str">
        <f>MIS[[#This Row],[TRADING SYMBOL]]</f>
        <v>NIFTY2552223700PE</v>
      </c>
      <c r="AJ5851" t="str">
        <f>IF(RIGHT(MIS[[#This Row],[Main/Hedge]],4)="MAIN","MAIN","HEDGE")</f>
        <v>HEDGE</v>
      </c>
      <c r="AK5851" t="str" cm="1">
        <f t="array" ref="AK5851">_xlfn._xlws.FILTER(Table4[Column1],ISNUMBER(SEARCH(Table4[Column1],MIS[[#This Row],[OrderUniqueIdentifier]])),"")</f>
        <v>VWAP</v>
      </c>
    </row>
    <row r="5852" spans="1:37" x14ac:dyDescent="0.25">
      <c r="A5852" t="s">
        <v>179</v>
      </c>
      <c r="B5852" t="s">
        <v>1446</v>
      </c>
      <c r="C5852" t="s">
        <v>10251</v>
      </c>
      <c r="D5852" t="s">
        <v>72</v>
      </c>
      <c r="E5852" t="s">
        <v>456</v>
      </c>
      <c r="F5852" t="s">
        <v>73</v>
      </c>
      <c r="G5852" t="s">
        <v>89</v>
      </c>
      <c r="H5852" t="s">
        <v>75</v>
      </c>
      <c r="I5852" t="s">
        <v>76</v>
      </c>
      <c r="J5852" t="s">
        <v>77</v>
      </c>
      <c r="K5852">
        <v>750</v>
      </c>
      <c r="L5852" t="s">
        <v>77</v>
      </c>
      <c r="M5852" t="s">
        <v>78</v>
      </c>
      <c r="N5852" t="s">
        <v>240</v>
      </c>
      <c r="O5852" t="s">
        <v>9838</v>
      </c>
      <c r="P5852" t="s">
        <v>9838</v>
      </c>
      <c r="Q5852" t="s">
        <v>458</v>
      </c>
      <c r="R5852" t="s">
        <v>79</v>
      </c>
      <c r="S5852" t="s">
        <v>24</v>
      </c>
      <c r="T5852" t="s">
        <v>459</v>
      </c>
      <c r="U5852" t="s">
        <v>43</v>
      </c>
      <c r="V5852" t="s">
        <v>80</v>
      </c>
      <c r="W5852">
        <v>26300</v>
      </c>
      <c r="X5852" t="s">
        <v>81</v>
      </c>
      <c r="Y5852">
        <v>-750</v>
      </c>
      <c r="Z5852" t="s">
        <v>9839</v>
      </c>
      <c r="AA5852" t="s">
        <v>9839</v>
      </c>
      <c r="AB5852" t="s">
        <v>83</v>
      </c>
      <c r="AC5852" t="s">
        <v>84</v>
      </c>
      <c r="AD5852">
        <f>_xlfn.XLOOKUP(MIS[[#This Row],[TRADING SYMBOL]],[1]Sheet1!$D:$D,[1]Sheet1!$C:$C)</f>
        <v>3.7</v>
      </c>
      <c r="AE5852">
        <f>MIS[[#This Row],[OrderAverageTradedPrice]]*MIS[[#This Row],[OrderQuantity]]</f>
        <v>2812.5</v>
      </c>
      <c r="AF5852">
        <f>MIS[[#This Row],[LTP]]*MIS[[#This Row],[OrderQuantity]]</f>
        <v>2775</v>
      </c>
      <c r="AG5852">
        <f>IF(MIS[[#This Row],[OrderSide]]="SELL",MIS[[#This Row],[VALUE]]-MIS[[#This Row],[LIVE_VALUE]],MIS[[#This Row],[LIVE_VALUE]]-MIS[[#This Row],[VALUE]])</f>
        <v>37.5</v>
      </c>
      <c r="AH5852" t="str" cm="1">
        <f t="array" ref="AH5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2" t="str">
        <f>MIS[[#This Row],[TRADING SYMBOL]]</f>
        <v>NIFTY2552226300CE</v>
      </c>
      <c r="AJ5852" t="str">
        <f>IF(RIGHT(MIS[[#This Row],[Main/Hedge]],4)="MAIN","MAIN","HEDGE")</f>
        <v>HEDGE</v>
      </c>
      <c r="AK5852" t="str" cm="1">
        <f t="array" ref="AK5852">_xlfn._xlws.FILTER(Table4[Column1],ISNUMBER(SEARCH(Table4[Column1],MIS[[#This Row],[OrderUniqueIdentifier]])),"")</f>
        <v>VWAP</v>
      </c>
    </row>
    <row r="5853" spans="1:37" x14ac:dyDescent="0.25">
      <c r="A5853" t="s">
        <v>179</v>
      </c>
      <c r="B5853" t="s">
        <v>1467</v>
      </c>
      <c r="C5853" t="s">
        <v>10259</v>
      </c>
      <c r="D5853" t="s">
        <v>72</v>
      </c>
      <c r="E5853" t="s">
        <v>456</v>
      </c>
      <c r="F5853" t="s">
        <v>73</v>
      </c>
      <c r="G5853" t="s">
        <v>89</v>
      </c>
      <c r="H5853" t="s">
        <v>75</v>
      </c>
      <c r="I5853" t="s">
        <v>76</v>
      </c>
      <c r="J5853" t="s">
        <v>77</v>
      </c>
      <c r="K5853">
        <v>1425</v>
      </c>
      <c r="L5853" t="s">
        <v>77</v>
      </c>
      <c r="M5853" t="s">
        <v>78</v>
      </c>
      <c r="N5853" t="s">
        <v>240</v>
      </c>
      <c r="O5853" t="s">
        <v>9838</v>
      </c>
      <c r="P5853" t="s">
        <v>9838</v>
      </c>
      <c r="Q5853" t="s">
        <v>458</v>
      </c>
      <c r="R5853" t="s">
        <v>79</v>
      </c>
      <c r="S5853" t="s">
        <v>24</v>
      </c>
      <c r="T5853" t="s">
        <v>459</v>
      </c>
      <c r="U5853" t="s">
        <v>43</v>
      </c>
      <c r="V5853" t="s">
        <v>80</v>
      </c>
      <c r="W5853">
        <v>26300</v>
      </c>
      <c r="X5853" t="s">
        <v>81</v>
      </c>
      <c r="Y5853">
        <v>-1425</v>
      </c>
      <c r="Z5853" t="s">
        <v>9839</v>
      </c>
      <c r="AA5853" t="s">
        <v>9839</v>
      </c>
      <c r="AB5853" t="s">
        <v>83</v>
      </c>
      <c r="AC5853" t="s">
        <v>84</v>
      </c>
      <c r="AD5853">
        <f>_xlfn.XLOOKUP(MIS[[#This Row],[TRADING SYMBOL]],[1]Sheet1!$D:$D,[1]Sheet1!$C:$C)</f>
        <v>3.7</v>
      </c>
      <c r="AE5853">
        <f>MIS[[#This Row],[OrderAverageTradedPrice]]*MIS[[#This Row],[OrderQuantity]]</f>
        <v>5343.75</v>
      </c>
      <c r="AF5853">
        <f>MIS[[#This Row],[LTP]]*MIS[[#This Row],[OrderQuantity]]</f>
        <v>5272.5</v>
      </c>
      <c r="AG5853">
        <f>IF(MIS[[#This Row],[OrderSide]]="SELL",MIS[[#This Row],[VALUE]]-MIS[[#This Row],[LIVE_VALUE]],MIS[[#This Row],[LIVE_VALUE]]-MIS[[#This Row],[VALUE]])</f>
        <v>71.25</v>
      </c>
      <c r="AH5853" t="str" cm="1">
        <f t="array" ref="AH5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3" t="str">
        <f>MIS[[#This Row],[TRADING SYMBOL]]</f>
        <v>NIFTY2552226300CE</v>
      </c>
      <c r="AJ5853" t="str">
        <f>IF(RIGHT(MIS[[#This Row],[Main/Hedge]],4)="MAIN","MAIN","HEDGE")</f>
        <v>HEDGE</v>
      </c>
      <c r="AK5853" t="str" cm="1">
        <f t="array" ref="AK5853">_xlfn._xlws.FILTER(Table4[Column1],ISNUMBER(SEARCH(Table4[Column1],MIS[[#This Row],[OrderUniqueIdentifier]])),"")</f>
        <v>VWAP</v>
      </c>
    </row>
    <row r="5854" spans="1:37" x14ac:dyDescent="0.25">
      <c r="A5854" t="s">
        <v>179</v>
      </c>
      <c r="B5854" t="s">
        <v>1478</v>
      </c>
      <c r="C5854" t="s">
        <v>10262</v>
      </c>
      <c r="D5854" t="s">
        <v>72</v>
      </c>
      <c r="E5854" t="s">
        <v>456</v>
      </c>
      <c r="F5854" t="s">
        <v>73</v>
      </c>
      <c r="G5854" t="s">
        <v>89</v>
      </c>
      <c r="H5854" t="s">
        <v>75</v>
      </c>
      <c r="I5854" t="s">
        <v>76</v>
      </c>
      <c r="J5854" t="s">
        <v>77</v>
      </c>
      <c r="K5854">
        <v>150</v>
      </c>
      <c r="L5854" t="s">
        <v>77</v>
      </c>
      <c r="M5854" t="s">
        <v>78</v>
      </c>
      <c r="N5854" t="s">
        <v>240</v>
      </c>
      <c r="O5854" t="s">
        <v>9838</v>
      </c>
      <c r="P5854" t="s">
        <v>9838</v>
      </c>
      <c r="Q5854" t="s">
        <v>458</v>
      </c>
      <c r="R5854" t="s">
        <v>79</v>
      </c>
      <c r="S5854" t="s">
        <v>24</v>
      </c>
      <c r="T5854" t="s">
        <v>459</v>
      </c>
      <c r="U5854" t="s">
        <v>43</v>
      </c>
      <c r="V5854" t="s">
        <v>80</v>
      </c>
      <c r="W5854">
        <v>26300</v>
      </c>
      <c r="X5854" t="s">
        <v>81</v>
      </c>
      <c r="Y5854">
        <v>-150</v>
      </c>
      <c r="Z5854" t="s">
        <v>9839</v>
      </c>
      <c r="AA5854" t="s">
        <v>9839</v>
      </c>
      <c r="AB5854" t="s">
        <v>83</v>
      </c>
      <c r="AC5854" t="s">
        <v>84</v>
      </c>
      <c r="AD5854">
        <f>_xlfn.XLOOKUP(MIS[[#This Row],[TRADING SYMBOL]],[1]Sheet1!$D:$D,[1]Sheet1!$C:$C)</f>
        <v>3.7</v>
      </c>
      <c r="AE5854">
        <f>MIS[[#This Row],[OrderAverageTradedPrice]]*MIS[[#This Row],[OrderQuantity]]</f>
        <v>562.5</v>
      </c>
      <c r="AF5854">
        <f>MIS[[#This Row],[LTP]]*MIS[[#This Row],[OrderQuantity]]</f>
        <v>555</v>
      </c>
      <c r="AG5854">
        <f>IF(MIS[[#This Row],[OrderSide]]="SELL",MIS[[#This Row],[VALUE]]-MIS[[#This Row],[LIVE_VALUE]],MIS[[#This Row],[LIVE_VALUE]]-MIS[[#This Row],[VALUE]])</f>
        <v>7.5</v>
      </c>
      <c r="AH5854" t="str" cm="1">
        <f t="array" ref="AH5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4" t="str">
        <f>MIS[[#This Row],[TRADING SYMBOL]]</f>
        <v>NIFTY2552226300CE</v>
      </c>
      <c r="AJ5854" t="str">
        <f>IF(RIGHT(MIS[[#This Row],[Main/Hedge]],4)="MAIN","MAIN","HEDGE")</f>
        <v>HEDGE</v>
      </c>
      <c r="AK5854" t="str" cm="1">
        <f t="array" ref="AK5854">_xlfn._xlws.FILTER(Table4[Column1],ISNUMBER(SEARCH(Table4[Column1],MIS[[#This Row],[OrderUniqueIdentifier]])),"")</f>
        <v>VWAP</v>
      </c>
    </row>
    <row r="5855" spans="1:37" x14ac:dyDescent="0.25">
      <c r="A5855" t="s">
        <v>179</v>
      </c>
      <c r="B5855" t="s">
        <v>1497</v>
      </c>
      <c r="C5855" t="s">
        <v>10268</v>
      </c>
      <c r="D5855" t="s">
        <v>72</v>
      </c>
      <c r="E5855" t="s">
        <v>456</v>
      </c>
      <c r="F5855" t="s">
        <v>73</v>
      </c>
      <c r="G5855" t="s">
        <v>89</v>
      </c>
      <c r="H5855" t="s">
        <v>75</v>
      </c>
      <c r="I5855" t="s">
        <v>76</v>
      </c>
      <c r="J5855" t="s">
        <v>77</v>
      </c>
      <c r="K5855">
        <v>225</v>
      </c>
      <c r="L5855" t="s">
        <v>77</v>
      </c>
      <c r="M5855" t="s">
        <v>78</v>
      </c>
      <c r="N5855" t="s">
        <v>240</v>
      </c>
      <c r="O5855" t="s">
        <v>9838</v>
      </c>
      <c r="P5855" t="s">
        <v>9838</v>
      </c>
      <c r="Q5855" t="s">
        <v>458</v>
      </c>
      <c r="R5855" t="s">
        <v>79</v>
      </c>
      <c r="S5855" t="s">
        <v>24</v>
      </c>
      <c r="T5855" t="s">
        <v>459</v>
      </c>
      <c r="U5855" t="s">
        <v>43</v>
      </c>
      <c r="V5855" t="s">
        <v>80</v>
      </c>
      <c r="W5855">
        <v>26300</v>
      </c>
      <c r="X5855" t="s">
        <v>81</v>
      </c>
      <c r="Y5855">
        <v>-225</v>
      </c>
      <c r="Z5855" t="s">
        <v>9839</v>
      </c>
      <c r="AA5855" t="s">
        <v>9839</v>
      </c>
      <c r="AB5855" t="s">
        <v>83</v>
      </c>
      <c r="AC5855" t="s">
        <v>84</v>
      </c>
      <c r="AD5855">
        <f>_xlfn.XLOOKUP(MIS[[#This Row],[TRADING SYMBOL]],[1]Sheet1!$D:$D,[1]Sheet1!$C:$C)</f>
        <v>3.7</v>
      </c>
      <c r="AE5855">
        <f>MIS[[#This Row],[OrderAverageTradedPrice]]*MIS[[#This Row],[OrderQuantity]]</f>
        <v>843.75</v>
      </c>
      <c r="AF5855">
        <f>MIS[[#This Row],[LTP]]*MIS[[#This Row],[OrderQuantity]]</f>
        <v>832.5</v>
      </c>
      <c r="AG5855">
        <f>IF(MIS[[#This Row],[OrderSide]]="SELL",MIS[[#This Row],[VALUE]]-MIS[[#This Row],[LIVE_VALUE]],MIS[[#This Row],[LIVE_VALUE]]-MIS[[#This Row],[VALUE]])</f>
        <v>11.25</v>
      </c>
      <c r="AH5855" t="str" cm="1">
        <f t="array" ref="AH5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5" t="str">
        <f>MIS[[#This Row],[TRADING SYMBOL]]</f>
        <v>NIFTY2552226300CE</v>
      </c>
      <c r="AJ5855" t="str">
        <f>IF(RIGHT(MIS[[#This Row],[Main/Hedge]],4)="MAIN","MAIN","HEDGE")</f>
        <v>HEDGE</v>
      </c>
      <c r="AK5855" t="str" cm="1">
        <f t="array" ref="AK5855">_xlfn._xlws.FILTER(Table4[Column1],ISNUMBER(SEARCH(Table4[Column1],MIS[[#This Row],[OrderUniqueIdentifier]])),"")</f>
        <v>VWAP</v>
      </c>
    </row>
    <row r="5856" spans="1:37" x14ac:dyDescent="0.25">
      <c r="A5856" t="s">
        <v>179</v>
      </c>
      <c r="B5856" t="s">
        <v>180</v>
      </c>
      <c r="C5856" t="s">
        <v>10271</v>
      </c>
      <c r="D5856" t="s">
        <v>72</v>
      </c>
      <c r="E5856" t="s">
        <v>456</v>
      </c>
      <c r="F5856" t="s">
        <v>73</v>
      </c>
      <c r="G5856" t="s">
        <v>89</v>
      </c>
      <c r="H5856" t="s">
        <v>75</v>
      </c>
      <c r="I5856" t="s">
        <v>76</v>
      </c>
      <c r="J5856" t="s">
        <v>77</v>
      </c>
      <c r="K5856">
        <v>150</v>
      </c>
      <c r="L5856" t="s">
        <v>77</v>
      </c>
      <c r="M5856" t="s">
        <v>78</v>
      </c>
      <c r="N5856" t="s">
        <v>240</v>
      </c>
      <c r="O5856" t="s">
        <v>9838</v>
      </c>
      <c r="P5856" t="s">
        <v>9838</v>
      </c>
      <c r="Q5856" t="s">
        <v>458</v>
      </c>
      <c r="R5856" t="s">
        <v>79</v>
      </c>
      <c r="S5856" t="s">
        <v>24</v>
      </c>
      <c r="T5856" t="s">
        <v>459</v>
      </c>
      <c r="U5856" t="s">
        <v>43</v>
      </c>
      <c r="V5856" t="s">
        <v>80</v>
      </c>
      <c r="W5856">
        <v>26300</v>
      </c>
      <c r="X5856" t="s">
        <v>81</v>
      </c>
      <c r="Y5856">
        <v>-150</v>
      </c>
      <c r="Z5856" t="s">
        <v>9839</v>
      </c>
      <c r="AA5856" t="s">
        <v>9839</v>
      </c>
      <c r="AB5856" t="s">
        <v>83</v>
      </c>
      <c r="AC5856" t="s">
        <v>84</v>
      </c>
      <c r="AD5856">
        <f>_xlfn.XLOOKUP(MIS[[#This Row],[TRADING SYMBOL]],[1]Sheet1!$D:$D,[1]Sheet1!$C:$C)</f>
        <v>3.7</v>
      </c>
      <c r="AE5856">
        <f>MIS[[#This Row],[OrderAverageTradedPrice]]*MIS[[#This Row],[OrderQuantity]]</f>
        <v>562.5</v>
      </c>
      <c r="AF5856">
        <f>MIS[[#This Row],[LTP]]*MIS[[#This Row],[OrderQuantity]]</f>
        <v>555</v>
      </c>
      <c r="AG5856">
        <f>IF(MIS[[#This Row],[OrderSide]]="SELL",MIS[[#This Row],[VALUE]]-MIS[[#This Row],[LIVE_VALUE]],MIS[[#This Row],[LIVE_VALUE]]-MIS[[#This Row],[VALUE]])</f>
        <v>7.5</v>
      </c>
      <c r="AH5856" t="str" cm="1">
        <f t="array" ref="AH5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6" t="str">
        <f>MIS[[#This Row],[TRADING SYMBOL]]</f>
        <v>NIFTY2552226300CE</v>
      </c>
      <c r="AJ5856" t="str">
        <f>IF(RIGHT(MIS[[#This Row],[Main/Hedge]],4)="MAIN","MAIN","HEDGE")</f>
        <v>HEDGE</v>
      </c>
      <c r="AK5856" t="str" cm="1">
        <f t="array" ref="AK5856">_xlfn._xlws.FILTER(Table4[Column1],ISNUMBER(SEARCH(Table4[Column1],MIS[[#This Row],[OrderUniqueIdentifier]])),"")</f>
        <v>VWAP</v>
      </c>
    </row>
    <row r="5857" spans="1:37" x14ac:dyDescent="0.25">
      <c r="A5857" t="s">
        <v>179</v>
      </c>
      <c r="B5857" t="s">
        <v>219</v>
      </c>
      <c r="C5857" t="s">
        <v>10274</v>
      </c>
      <c r="D5857" t="s">
        <v>72</v>
      </c>
      <c r="E5857" t="s">
        <v>456</v>
      </c>
      <c r="F5857" t="s">
        <v>73</v>
      </c>
      <c r="G5857" t="s">
        <v>89</v>
      </c>
      <c r="H5857" t="s">
        <v>75</v>
      </c>
      <c r="I5857" t="s">
        <v>76</v>
      </c>
      <c r="J5857" t="s">
        <v>77</v>
      </c>
      <c r="K5857">
        <v>150</v>
      </c>
      <c r="L5857" t="s">
        <v>77</v>
      </c>
      <c r="M5857" t="s">
        <v>78</v>
      </c>
      <c r="N5857" t="s">
        <v>240</v>
      </c>
      <c r="O5857" t="s">
        <v>9838</v>
      </c>
      <c r="P5857" t="s">
        <v>9838</v>
      </c>
      <c r="Q5857" t="s">
        <v>458</v>
      </c>
      <c r="R5857" t="s">
        <v>79</v>
      </c>
      <c r="S5857" t="s">
        <v>24</v>
      </c>
      <c r="T5857" t="s">
        <v>459</v>
      </c>
      <c r="U5857" t="s">
        <v>43</v>
      </c>
      <c r="V5857" t="s">
        <v>80</v>
      </c>
      <c r="W5857">
        <v>26300</v>
      </c>
      <c r="X5857" t="s">
        <v>81</v>
      </c>
      <c r="Y5857">
        <v>-150</v>
      </c>
      <c r="Z5857" t="s">
        <v>9839</v>
      </c>
      <c r="AA5857" t="s">
        <v>9839</v>
      </c>
      <c r="AB5857" t="s">
        <v>83</v>
      </c>
      <c r="AC5857" t="s">
        <v>84</v>
      </c>
      <c r="AD5857">
        <f>_xlfn.XLOOKUP(MIS[[#This Row],[TRADING SYMBOL]],[1]Sheet1!$D:$D,[1]Sheet1!$C:$C)</f>
        <v>3.7</v>
      </c>
      <c r="AE5857">
        <f>MIS[[#This Row],[OrderAverageTradedPrice]]*MIS[[#This Row],[OrderQuantity]]</f>
        <v>562.5</v>
      </c>
      <c r="AF5857">
        <f>MIS[[#This Row],[LTP]]*MIS[[#This Row],[OrderQuantity]]</f>
        <v>555</v>
      </c>
      <c r="AG5857">
        <f>IF(MIS[[#This Row],[OrderSide]]="SELL",MIS[[#This Row],[VALUE]]-MIS[[#This Row],[LIVE_VALUE]],MIS[[#This Row],[LIVE_VALUE]]-MIS[[#This Row],[VALUE]])</f>
        <v>7.5</v>
      </c>
      <c r="AH5857" t="str" cm="1">
        <f t="array" ref="AH5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7" t="str">
        <f>MIS[[#This Row],[TRADING SYMBOL]]</f>
        <v>NIFTY2552226300CE</v>
      </c>
      <c r="AJ5857" t="str">
        <f>IF(RIGHT(MIS[[#This Row],[Main/Hedge]],4)="MAIN","MAIN","HEDGE")</f>
        <v>HEDGE</v>
      </c>
      <c r="AK5857" t="str" cm="1">
        <f t="array" ref="AK5857">_xlfn._xlws.FILTER(Table4[Column1],ISNUMBER(SEARCH(Table4[Column1],MIS[[#This Row],[OrderUniqueIdentifier]])),"")</f>
        <v>VWAP</v>
      </c>
    </row>
    <row r="5858" spans="1:37" x14ac:dyDescent="0.25">
      <c r="A5858" t="s">
        <v>179</v>
      </c>
      <c r="B5858" t="s">
        <v>229</v>
      </c>
      <c r="C5858" t="s">
        <v>10279</v>
      </c>
      <c r="D5858" t="s">
        <v>72</v>
      </c>
      <c r="E5858" t="s">
        <v>456</v>
      </c>
      <c r="F5858" t="s">
        <v>73</v>
      </c>
      <c r="G5858" t="s">
        <v>89</v>
      </c>
      <c r="H5858" t="s">
        <v>75</v>
      </c>
      <c r="I5858" t="s">
        <v>76</v>
      </c>
      <c r="J5858" t="s">
        <v>77</v>
      </c>
      <c r="K5858">
        <v>600</v>
      </c>
      <c r="L5858" t="s">
        <v>77</v>
      </c>
      <c r="M5858" t="s">
        <v>78</v>
      </c>
      <c r="N5858" t="s">
        <v>240</v>
      </c>
      <c r="O5858" t="s">
        <v>9838</v>
      </c>
      <c r="P5858" t="s">
        <v>9838</v>
      </c>
      <c r="Q5858" t="s">
        <v>458</v>
      </c>
      <c r="R5858" t="s">
        <v>79</v>
      </c>
      <c r="S5858" t="s">
        <v>24</v>
      </c>
      <c r="T5858" t="s">
        <v>459</v>
      </c>
      <c r="U5858" t="s">
        <v>43</v>
      </c>
      <c r="V5858" t="s">
        <v>80</v>
      </c>
      <c r="W5858">
        <v>26300</v>
      </c>
      <c r="X5858" t="s">
        <v>81</v>
      </c>
      <c r="Y5858">
        <v>-600</v>
      </c>
      <c r="Z5858" t="s">
        <v>9839</v>
      </c>
      <c r="AA5858" t="s">
        <v>9839</v>
      </c>
      <c r="AB5858" t="s">
        <v>83</v>
      </c>
      <c r="AC5858" t="s">
        <v>84</v>
      </c>
      <c r="AD5858">
        <f>_xlfn.XLOOKUP(MIS[[#This Row],[TRADING SYMBOL]],[1]Sheet1!$D:$D,[1]Sheet1!$C:$C)</f>
        <v>3.7</v>
      </c>
      <c r="AE5858">
        <f>MIS[[#This Row],[OrderAverageTradedPrice]]*MIS[[#This Row],[OrderQuantity]]</f>
        <v>2250</v>
      </c>
      <c r="AF5858">
        <f>MIS[[#This Row],[LTP]]*MIS[[#This Row],[OrderQuantity]]</f>
        <v>2220</v>
      </c>
      <c r="AG5858">
        <f>IF(MIS[[#This Row],[OrderSide]]="SELL",MIS[[#This Row],[VALUE]]-MIS[[#This Row],[LIVE_VALUE]],MIS[[#This Row],[LIVE_VALUE]]-MIS[[#This Row],[VALUE]])</f>
        <v>30</v>
      </c>
      <c r="AH5858" t="str" cm="1">
        <f t="array" ref="AH5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8" t="str">
        <f>MIS[[#This Row],[TRADING SYMBOL]]</f>
        <v>NIFTY2552226300CE</v>
      </c>
      <c r="AJ5858" t="str">
        <f>IF(RIGHT(MIS[[#This Row],[Main/Hedge]],4)="MAIN","MAIN","HEDGE")</f>
        <v>HEDGE</v>
      </c>
      <c r="AK5858" t="str" cm="1">
        <f t="array" ref="AK5858">_xlfn._xlws.FILTER(Table4[Column1],ISNUMBER(SEARCH(Table4[Column1],MIS[[#This Row],[OrderUniqueIdentifier]])),"")</f>
        <v>VWAP</v>
      </c>
    </row>
    <row r="5859" spans="1:37" x14ac:dyDescent="0.25">
      <c r="A5859" t="s">
        <v>179</v>
      </c>
      <c r="B5859" t="s">
        <v>266</v>
      </c>
      <c r="C5859" t="s">
        <v>10282</v>
      </c>
      <c r="D5859" t="s">
        <v>72</v>
      </c>
      <c r="E5859" t="s">
        <v>461</v>
      </c>
      <c r="F5859" t="s">
        <v>73</v>
      </c>
      <c r="G5859" t="s">
        <v>89</v>
      </c>
      <c r="H5859" t="s">
        <v>75</v>
      </c>
      <c r="I5859" t="s">
        <v>76</v>
      </c>
      <c r="J5859" t="s">
        <v>77</v>
      </c>
      <c r="K5859">
        <v>1800</v>
      </c>
      <c r="L5859" t="s">
        <v>77</v>
      </c>
      <c r="M5859" t="s">
        <v>78</v>
      </c>
      <c r="N5859" t="s">
        <v>9837</v>
      </c>
      <c r="O5859" t="s">
        <v>9838</v>
      </c>
      <c r="P5859" t="s">
        <v>9838</v>
      </c>
      <c r="Q5859" t="s">
        <v>462</v>
      </c>
      <c r="R5859" t="s">
        <v>79</v>
      </c>
      <c r="S5859" t="s">
        <v>24</v>
      </c>
      <c r="T5859" t="s">
        <v>463</v>
      </c>
      <c r="U5859" t="s">
        <v>43</v>
      </c>
      <c r="V5859" t="s">
        <v>80</v>
      </c>
      <c r="W5859">
        <v>23700</v>
      </c>
      <c r="X5859" t="s">
        <v>85</v>
      </c>
      <c r="Y5859">
        <v>-1800</v>
      </c>
      <c r="Z5859" t="s">
        <v>9839</v>
      </c>
      <c r="AA5859" t="s">
        <v>9839</v>
      </c>
      <c r="AB5859" t="s">
        <v>87</v>
      </c>
      <c r="AC5859" t="s">
        <v>84</v>
      </c>
      <c r="AD5859">
        <f>_xlfn.XLOOKUP(MIS[[#This Row],[TRADING SYMBOL]],[1]Sheet1!$D:$D,[1]Sheet1!$C:$C)</f>
        <v>7.6</v>
      </c>
      <c r="AE5859">
        <f>MIS[[#This Row],[OrderAverageTradedPrice]]*MIS[[#This Row],[OrderQuantity]]</f>
        <v>18090</v>
      </c>
      <c r="AF5859">
        <f>MIS[[#This Row],[LTP]]*MIS[[#This Row],[OrderQuantity]]</f>
        <v>13680</v>
      </c>
      <c r="AG5859">
        <f>IF(MIS[[#This Row],[OrderSide]]="SELL",MIS[[#This Row],[VALUE]]-MIS[[#This Row],[LIVE_VALUE]],MIS[[#This Row],[LIVE_VALUE]]-MIS[[#This Row],[VALUE]])</f>
        <v>4410</v>
      </c>
      <c r="AH5859" t="str" cm="1">
        <f t="array" ref="AH5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9" t="str">
        <f>MIS[[#This Row],[TRADING SYMBOL]]</f>
        <v>NIFTY2552223700PE</v>
      </c>
      <c r="AJ5859" t="str">
        <f>IF(RIGHT(MIS[[#This Row],[Main/Hedge]],4)="MAIN","MAIN","HEDGE")</f>
        <v>HEDGE</v>
      </c>
      <c r="AK5859" t="str" cm="1">
        <f t="array" ref="AK5859">_xlfn._xlws.FILTER(Table4[Column1],ISNUMBER(SEARCH(Table4[Column1],MIS[[#This Row],[OrderUniqueIdentifier]])),"")</f>
        <v>VWAP</v>
      </c>
    </row>
    <row r="5860" spans="1:37" x14ac:dyDescent="0.25">
      <c r="A5860" t="s">
        <v>1555</v>
      </c>
      <c r="B5860" t="s">
        <v>1556</v>
      </c>
      <c r="C5860" t="s">
        <v>10298</v>
      </c>
      <c r="D5860" t="s">
        <v>72</v>
      </c>
      <c r="E5860" t="s">
        <v>461</v>
      </c>
      <c r="F5860" t="s">
        <v>73</v>
      </c>
      <c r="G5860" t="s">
        <v>89</v>
      </c>
      <c r="H5860" t="s">
        <v>75</v>
      </c>
      <c r="I5860" t="s">
        <v>76</v>
      </c>
      <c r="J5860" t="s">
        <v>77</v>
      </c>
      <c r="K5860">
        <v>1800</v>
      </c>
      <c r="L5860" t="s">
        <v>77</v>
      </c>
      <c r="M5860" t="s">
        <v>78</v>
      </c>
      <c r="N5860" t="s">
        <v>10299</v>
      </c>
      <c r="O5860" t="s">
        <v>9838</v>
      </c>
      <c r="P5860" t="s">
        <v>9838</v>
      </c>
      <c r="Q5860" t="s">
        <v>462</v>
      </c>
      <c r="R5860" t="s">
        <v>79</v>
      </c>
      <c r="S5860" t="s">
        <v>24</v>
      </c>
      <c r="T5860" t="s">
        <v>463</v>
      </c>
      <c r="U5860" t="s">
        <v>43</v>
      </c>
      <c r="V5860" t="s">
        <v>80</v>
      </c>
      <c r="W5860">
        <v>23700</v>
      </c>
      <c r="X5860" t="s">
        <v>85</v>
      </c>
      <c r="Y5860">
        <v>-1800</v>
      </c>
      <c r="Z5860" t="s">
        <v>9839</v>
      </c>
      <c r="AA5860" t="s">
        <v>9839</v>
      </c>
      <c r="AB5860" t="s">
        <v>87</v>
      </c>
      <c r="AC5860" t="s">
        <v>84</v>
      </c>
      <c r="AD5860">
        <f>_xlfn.XLOOKUP(MIS[[#This Row],[TRADING SYMBOL]],[1]Sheet1!$D:$D,[1]Sheet1!$C:$C)</f>
        <v>7.6</v>
      </c>
      <c r="AE5860">
        <f>MIS[[#This Row],[OrderAverageTradedPrice]]*MIS[[#This Row],[OrderQuantity]]</f>
        <v>18071.249999999942</v>
      </c>
      <c r="AF5860">
        <f>MIS[[#This Row],[LTP]]*MIS[[#This Row],[OrderQuantity]]</f>
        <v>13680</v>
      </c>
      <c r="AG5860">
        <f>IF(MIS[[#This Row],[OrderSide]]="SELL",MIS[[#This Row],[VALUE]]-MIS[[#This Row],[LIVE_VALUE]],MIS[[#This Row],[LIVE_VALUE]]-MIS[[#This Row],[VALUE]])</f>
        <v>4391.2499999999418</v>
      </c>
      <c r="AH5860" t="str" cm="1">
        <f t="array" ref="AH5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0" t="str">
        <f>MIS[[#This Row],[TRADING SYMBOL]]</f>
        <v>NIFTY2552223700PE</v>
      </c>
      <c r="AJ5860" t="str">
        <f>IF(RIGHT(MIS[[#This Row],[Main/Hedge]],4)="MAIN","MAIN","HEDGE")</f>
        <v>HEDGE</v>
      </c>
      <c r="AK5860" t="str" cm="1">
        <f t="array" ref="AK5860">_xlfn._xlws.FILTER(Table4[Column1],ISNUMBER(SEARCH(Table4[Column1],MIS[[#This Row],[OrderUniqueIdentifier]])),"")</f>
        <v>VWAP</v>
      </c>
    </row>
    <row r="5861" spans="1:37" x14ac:dyDescent="0.25">
      <c r="A5861" t="s">
        <v>1555</v>
      </c>
      <c r="B5861" t="s">
        <v>1570</v>
      </c>
      <c r="C5861" t="s">
        <v>10305</v>
      </c>
      <c r="D5861" t="s">
        <v>72</v>
      </c>
      <c r="E5861" t="s">
        <v>456</v>
      </c>
      <c r="F5861" t="s">
        <v>73</v>
      </c>
      <c r="G5861" t="s">
        <v>89</v>
      </c>
      <c r="H5861" t="s">
        <v>75</v>
      </c>
      <c r="I5861" t="s">
        <v>76</v>
      </c>
      <c r="J5861" t="s">
        <v>77</v>
      </c>
      <c r="K5861">
        <v>375</v>
      </c>
      <c r="L5861" t="s">
        <v>77</v>
      </c>
      <c r="M5861" t="s">
        <v>78</v>
      </c>
      <c r="N5861" t="s">
        <v>240</v>
      </c>
      <c r="O5861" t="s">
        <v>9838</v>
      </c>
      <c r="P5861" t="s">
        <v>9838</v>
      </c>
      <c r="Q5861" t="s">
        <v>458</v>
      </c>
      <c r="R5861" t="s">
        <v>79</v>
      </c>
      <c r="S5861" t="s">
        <v>24</v>
      </c>
      <c r="T5861" t="s">
        <v>459</v>
      </c>
      <c r="U5861" t="s">
        <v>43</v>
      </c>
      <c r="V5861" t="s">
        <v>80</v>
      </c>
      <c r="W5861">
        <v>26300</v>
      </c>
      <c r="X5861" t="s">
        <v>81</v>
      </c>
      <c r="Y5861">
        <v>-375</v>
      </c>
      <c r="Z5861" t="s">
        <v>9839</v>
      </c>
      <c r="AA5861" t="s">
        <v>9839</v>
      </c>
      <c r="AB5861" t="s">
        <v>83</v>
      </c>
      <c r="AC5861" t="s">
        <v>84</v>
      </c>
      <c r="AD5861">
        <f>_xlfn.XLOOKUP(MIS[[#This Row],[TRADING SYMBOL]],[1]Sheet1!$D:$D,[1]Sheet1!$C:$C)</f>
        <v>3.7</v>
      </c>
      <c r="AE5861">
        <f>MIS[[#This Row],[OrderAverageTradedPrice]]*MIS[[#This Row],[OrderQuantity]]</f>
        <v>1406.25</v>
      </c>
      <c r="AF5861">
        <f>MIS[[#This Row],[LTP]]*MIS[[#This Row],[OrderQuantity]]</f>
        <v>1387.5</v>
      </c>
      <c r="AG5861">
        <f>IF(MIS[[#This Row],[OrderSide]]="SELL",MIS[[#This Row],[VALUE]]-MIS[[#This Row],[LIVE_VALUE]],MIS[[#This Row],[LIVE_VALUE]]-MIS[[#This Row],[VALUE]])</f>
        <v>18.75</v>
      </c>
      <c r="AH5861" t="str" cm="1">
        <f t="array" ref="AH5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1" t="str">
        <f>MIS[[#This Row],[TRADING SYMBOL]]</f>
        <v>NIFTY2552226300CE</v>
      </c>
      <c r="AJ5861" t="str">
        <f>IF(RIGHT(MIS[[#This Row],[Main/Hedge]],4)="MAIN","MAIN","HEDGE")</f>
        <v>HEDGE</v>
      </c>
      <c r="AK5861" t="str" cm="1">
        <f t="array" ref="AK5861">_xlfn._xlws.FILTER(Table4[Column1],ISNUMBER(SEARCH(Table4[Column1],MIS[[#This Row],[OrderUniqueIdentifier]])),"")</f>
        <v>VWAP</v>
      </c>
    </row>
    <row r="5862" spans="1:37" x14ac:dyDescent="0.25">
      <c r="A5862" t="s">
        <v>1555</v>
      </c>
      <c r="B5862" t="s">
        <v>1577</v>
      </c>
      <c r="C5862" t="s">
        <v>10309</v>
      </c>
      <c r="D5862" t="s">
        <v>72</v>
      </c>
      <c r="E5862" t="s">
        <v>461</v>
      </c>
      <c r="F5862" t="s">
        <v>73</v>
      </c>
      <c r="G5862" t="s">
        <v>89</v>
      </c>
      <c r="H5862" t="s">
        <v>75</v>
      </c>
      <c r="I5862" t="s">
        <v>76</v>
      </c>
      <c r="J5862" t="s">
        <v>77</v>
      </c>
      <c r="K5862">
        <v>1800</v>
      </c>
      <c r="L5862" t="s">
        <v>77</v>
      </c>
      <c r="M5862" t="s">
        <v>78</v>
      </c>
      <c r="N5862" t="s">
        <v>10310</v>
      </c>
      <c r="O5862" t="s">
        <v>9838</v>
      </c>
      <c r="P5862" t="s">
        <v>9838</v>
      </c>
      <c r="Q5862" t="s">
        <v>462</v>
      </c>
      <c r="R5862" t="s">
        <v>79</v>
      </c>
      <c r="S5862" t="s">
        <v>24</v>
      </c>
      <c r="T5862" t="s">
        <v>463</v>
      </c>
      <c r="U5862" t="s">
        <v>43</v>
      </c>
      <c r="V5862" t="s">
        <v>80</v>
      </c>
      <c r="W5862">
        <v>23700</v>
      </c>
      <c r="X5862" t="s">
        <v>85</v>
      </c>
      <c r="Y5862">
        <v>-1800</v>
      </c>
      <c r="Z5862" t="s">
        <v>9839</v>
      </c>
      <c r="AA5862" t="s">
        <v>9839</v>
      </c>
      <c r="AB5862" t="s">
        <v>87</v>
      </c>
      <c r="AC5862" t="s">
        <v>84</v>
      </c>
      <c r="AD5862">
        <f>_xlfn.XLOOKUP(MIS[[#This Row],[TRADING SYMBOL]],[1]Sheet1!$D:$D,[1]Sheet1!$C:$C)</f>
        <v>7.6</v>
      </c>
      <c r="AE5862">
        <f>MIS[[#This Row],[OrderAverageTradedPrice]]*MIS[[#This Row],[OrderQuantity]]</f>
        <v>18078.75</v>
      </c>
      <c r="AF5862">
        <f>MIS[[#This Row],[LTP]]*MIS[[#This Row],[OrderQuantity]]</f>
        <v>13680</v>
      </c>
      <c r="AG5862">
        <f>IF(MIS[[#This Row],[OrderSide]]="SELL",MIS[[#This Row],[VALUE]]-MIS[[#This Row],[LIVE_VALUE]],MIS[[#This Row],[LIVE_VALUE]]-MIS[[#This Row],[VALUE]])</f>
        <v>4398.75</v>
      </c>
      <c r="AH5862" t="str" cm="1">
        <f t="array" ref="AH5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2" t="str">
        <f>MIS[[#This Row],[TRADING SYMBOL]]</f>
        <v>NIFTY2552223700PE</v>
      </c>
      <c r="AJ5862" t="str">
        <f>IF(RIGHT(MIS[[#This Row],[Main/Hedge]],4)="MAIN","MAIN","HEDGE")</f>
        <v>HEDGE</v>
      </c>
      <c r="AK5862" t="str" cm="1">
        <f t="array" ref="AK5862">_xlfn._xlws.FILTER(Table4[Column1],ISNUMBER(SEARCH(Table4[Column1],MIS[[#This Row],[OrderUniqueIdentifier]])),"")</f>
        <v>VWAP</v>
      </c>
    </row>
    <row r="5863" spans="1:37" x14ac:dyDescent="0.25">
      <c r="A5863" t="s">
        <v>1555</v>
      </c>
      <c r="B5863" t="s">
        <v>1589</v>
      </c>
      <c r="C5863" t="s">
        <v>10317</v>
      </c>
      <c r="D5863" t="s">
        <v>72</v>
      </c>
      <c r="E5863" t="s">
        <v>456</v>
      </c>
      <c r="F5863" t="s">
        <v>73</v>
      </c>
      <c r="G5863" t="s">
        <v>89</v>
      </c>
      <c r="H5863" t="s">
        <v>75</v>
      </c>
      <c r="I5863" t="s">
        <v>76</v>
      </c>
      <c r="J5863" t="s">
        <v>77</v>
      </c>
      <c r="K5863">
        <v>525</v>
      </c>
      <c r="L5863" t="s">
        <v>77</v>
      </c>
      <c r="M5863" t="s">
        <v>78</v>
      </c>
      <c r="N5863" t="s">
        <v>240</v>
      </c>
      <c r="O5863" t="s">
        <v>9838</v>
      </c>
      <c r="P5863" t="s">
        <v>9838</v>
      </c>
      <c r="Q5863" t="s">
        <v>458</v>
      </c>
      <c r="R5863" t="s">
        <v>79</v>
      </c>
      <c r="S5863" t="s">
        <v>24</v>
      </c>
      <c r="T5863" t="s">
        <v>459</v>
      </c>
      <c r="U5863" t="s">
        <v>43</v>
      </c>
      <c r="V5863" t="s">
        <v>80</v>
      </c>
      <c r="W5863">
        <v>26300</v>
      </c>
      <c r="X5863" t="s">
        <v>81</v>
      </c>
      <c r="Y5863">
        <v>-525</v>
      </c>
      <c r="Z5863" t="s">
        <v>9839</v>
      </c>
      <c r="AA5863" t="s">
        <v>9839</v>
      </c>
      <c r="AB5863" t="s">
        <v>83</v>
      </c>
      <c r="AC5863" t="s">
        <v>84</v>
      </c>
      <c r="AD5863">
        <f>_xlfn.XLOOKUP(MIS[[#This Row],[TRADING SYMBOL]],[1]Sheet1!$D:$D,[1]Sheet1!$C:$C)</f>
        <v>3.7</v>
      </c>
      <c r="AE5863">
        <f>MIS[[#This Row],[OrderAverageTradedPrice]]*MIS[[#This Row],[OrderQuantity]]</f>
        <v>1968.75</v>
      </c>
      <c r="AF5863">
        <f>MIS[[#This Row],[LTP]]*MIS[[#This Row],[OrderQuantity]]</f>
        <v>1942.5</v>
      </c>
      <c r="AG5863">
        <f>IF(MIS[[#This Row],[OrderSide]]="SELL",MIS[[#This Row],[VALUE]]-MIS[[#This Row],[LIVE_VALUE]],MIS[[#This Row],[LIVE_VALUE]]-MIS[[#This Row],[VALUE]])</f>
        <v>26.25</v>
      </c>
      <c r="AH5863" t="str" cm="1">
        <f t="array" ref="AH5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3" t="str">
        <f>MIS[[#This Row],[TRADING SYMBOL]]</f>
        <v>NIFTY2552226300CE</v>
      </c>
      <c r="AJ5863" t="str">
        <f>IF(RIGHT(MIS[[#This Row],[Main/Hedge]],4)="MAIN","MAIN","HEDGE")</f>
        <v>HEDGE</v>
      </c>
      <c r="AK5863" t="str" cm="1">
        <f t="array" ref="AK5863">_xlfn._xlws.FILTER(Table4[Column1],ISNUMBER(SEARCH(Table4[Column1],MIS[[#This Row],[OrderUniqueIdentifier]])),"")</f>
        <v>VWAP</v>
      </c>
    </row>
    <row r="5864" spans="1:37" x14ac:dyDescent="0.25">
      <c r="A5864" t="s">
        <v>1555</v>
      </c>
      <c r="B5864" t="s">
        <v>1597</v>
      </c>
      <c r="C5864" t="s">
        <v>10321</v>
      </c>
      <c r="D5864" t="s">
        <v>72</v>
      </c>
      <c r="E5864" t="s">
        <v>456</v>
      </c>
      <c r="F5864" t="s">
        <v>73</v>
      </c>
      <c r="G5864" t="s">
        <v>89</v>
      </c>
      <c r="H5864" t="s">
        <v>75</v>
      </c>
      <c r="I5864" t="s">
        <v>76</v>
      </c>
      <c r="J5864" t="s">
        <v>77</v>
      </c>
      <c r="K5864">
        <v>450</v>
      </c>
      <c r="L5864" t="s">
        <v>77</v>
      </c>
      <c r="M5864" t="s">
        <v>78</v>
      </c>
      <c r="N5864" t="s">
        <v>10205</v>
      </c>
      <c r="O5864" t="s">
        <v>9838</v>
      </c>
      <c r="P5864" t="s">
        <v>9838</v>
      </c>
      <c r="Q5864" t="s">
        <v>458</v>
      </c>
      <c r="R5864" t="s">
        <v>79</v>
      </c>
      <c r="S5864" t="s">
        <v>24</v>
      </c>
      <c r="T5864" t="s">
        <v>459</v>
      </c>
      <c r="U5864" t="s">
        <v>43</v>
      </c>
      <c r="V5864" t="s">
        <v>80</v>
      </c>
      <c r="W5864">
        <v>26300</v>
      </c>
      <c r="X5864" t="s">
        <v>81</v>
      </c>
      <c r="Y5864">
        <v>-450</v>
      </c>
      <c r="Z5864" t="s">
        <v>9839</v>
      </c>
      <c r="AA5864" t="s">
        <v>9839</v>
      </c>
      <c r="AB5864" t="s">
        <v>83</v>
      </c>
      <c r="AC5864" t="s">
        <v>84</v>
      </c>
      <c r="AD5864">
        <f>_xlfn.XLOOKUP(MIS[[#This Row],[TRADING SYMBOL]],[1]Sheet1!$D:$D,[1]Sheet1!$C:$C)</f>
        <v>3.7</v>
      </c>
      <c r="AE5864">
        <f>MIS[[#This Row],[OrderAverageTradedPrice]]*MIS[[#This Row],[OrderQuantity]]</f>
        <v>1710</v>
      </c>
      <c r="AF5864">
        <f>MIS[[#This Row],[LTP]]*MIS[[#This Row],[OrderQuantity]]</f>
        <v>1665</v>
      </c>
      <c r="AG5864">
        <f>IF(MIS[[#This Row],[OrderSide]]="SELL",MIS[[#This Row],[VALUE]]-MIS[[#This Row],[LIVE_VALUE]],MIS[[#This Row],[LIVE_VALUE]]-MIS[[#This Row],[VALUE]])</f>
        <v>45</v>
      </c>
      <c r="AH5864" t="str" cm="1">
        <f t="array" ref="AH5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4" t="str">
        <f>MIS[[#This Row],[TRADING SYMBOL]]</f>
        <v>NIFTY2552226300CE</v>
      </c>
      <c r="AJ5864" t="str">
        <f>IF(RIGHT(MIS[[#This Row],[Main/Hedge]],4)="MAIN","MAIN","HEDGE")</f>
        <v>HEDGE</v>
      </c>
      <c r="AK5864" t="str" cm="1">
        <f t="array" ref="AK5864">_xlfn._xlws.FILTER(Table4[Column1],ISNUMBER(SEARCH(Table4[Column1],MIS[[#This Row],[OrderUniqueIdentifier]])),"")</f>
        <v>VWAP</v>
      </c>
    </row>
    <row r="5865" spans="1:37" x14ac:dyDescent="0.25">
      <c r="A5865" t="s">
        <v>1555</v>
      </c>
      <c r="B5865" t="s">
        <v>1607</v>
      </c>
      <c r="C5865" t="s">
        <v>10324</v>
      </c>
      <c r="D5865" t="s">
        <v>72</v>
      </c>
      <c r="E5865" t="s">
        <v>456</v>
      </c>
      <c r="F5865" t="s">
        <v>73</v>
      </c>
      <c r="G5865" t="s">
        <v>89</v>
      </c>
      <c r="H5865" t="s">
        <v>75</v>
      </c>
      <c r="I5865" t="s">
        <v>76</v>
      </c>
      <c r="J5865" t="s">
        <v>77</v>
      </c>
      <c r="K5865">
        <v>75</v>
      </c>
      <c r="L5865" t="s">
        <v>77</v>
      </c>
      <c r="M5865" t="s">
        <v>78</v>
      </c>
      <c r="N5865" t="s">
        <v>240</v>
      </c>
      <c r="O5865" t="s">
        <v>9838</v>
      </c>
      <c r="P5865" t="s">
        <v>9838</v>
      </c>
      <c r="Q5865" t="s">
        <v>458</v>
      </c>
      <c r="R5865" t="s">
        <v>79</v>
      </c>
      <c r="S5865" t="s">
        <v>24</v>
      </c>
      <c r="T5865" t="s">
        <v>459</v>
      </c>
      <c r="U5865" t="s">
        <v>43</v>
      </c>
      <c r="V5865" t="s">
        <v>80</v>
      </c>
      <c r="W5865">
        <v>26300</v>
      </c>
      <c r="X5865" t="s">
        <v>81</v>
      </c>
      <c r="Y5865">
        <v>-75</v>
      </c>
      <c r="Z5865" t="s">
        <v>9839</v>
      </c>
      <c r="AA5865" t="s">
        <v>9839</v>
      </c>
      <c r="AB5865" t="s">
        <v>83</v>
      </c>
      <c r="AC5865" t="s">
        <v>84</v>
      </c>
      <c r="AD5865">
        <f>_xlfn.XLOOKUP(MIS[[#This Row],[TRADING SYMBOL]],[1]Sheet1!$D:$D,[1]Sheet1!$C:$C)</f>
        <v>3.7</v>
      </c>
      <c r="AE5865">
        <f>MIS[[#This Row],[OrderAverageTradedPrice]]*MIS[[#This Row],[OrderQuantity]]</f>
        <v>281.25</v>
      </c>
      <c r="AF5865">
        <f>MIS[[#This Row],[LTP]]*MIS[[#This Row],[OrderQuantity]]</f>
        <v>277.5</v>
      </c>
      <c r="AG5865">
        <f>IF(MIS[[#This Row],[OrderSide]]="SELL",MIS[[#This Row],[VALUE]]-MIS[[#This Row],[LIVE_VALUE]],MIS[[#This Row],[LIVE_VALUE]]-MIS[[#This Row],[VALUE]])</f>
        <v>3.75</v>
      </c>
      <c r="AH5865" t="str" cm="1">
        <f t="array" ref="AH5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5" t="str">
        <f>MIS[[#This Row],[TRADING SYMBOL]]</f>
        <v>NIFTY2552226300CE</v>
      </c>
      <c r="AJ5865" t="str">
        <f>IF(RIGHT(MIS[[#This Row],[Main/Hedge]],4)="MAIN","MAIN","HEDGE")</f>
        <v>HEDGE</v>
      </c>
      <c r="AK5865" t="str" cm="1">
        <f t="array" ref="AK5865">_xlfn._xlws.FILTER(Table4[Column1],ISNUMBER(SEARCH(Table4[Column1],MIS[[#This Row],[OrderUniqueIdentifier]])),"")</f>
        <v>VWAP</v>
      </c>
    </row>
    <row r="5866" spans="1:37" x14ac:dyDescent="0.25">
      <c r="A5866" t="s">
        <v>1555</v>
      </c>
      <c r="B5866" t="s">
        <v>1614</v>
      </c>
      <c r="C5866" t="s">
        <v>10327</v>
      </c>
      <c r="D5866" t="s">
        <v>72</v>
      </c>
      <c r="E5866" t="s">
        <v>456</v>
      </c>
      <c r="F5866" t="s">
        <v>73</v>
      </c>
      <c r="G5866" t="s">
        <v>89</v>
      </c>
      <c r="H5866" t="s">
        <v>75</v>
      </c>
      <c r="I5866" t="s">
        <v>76</v>
      </c>
      <c r="J5866" t="s">
        <v>77</v>
      </c>
      <c r="K5866">
        <v>150</v>
      </c>
      <c r="L5866" t="s">
        <v>77</v>
      </c>
      <c r="M5866" t="s">
        <v>78</v>
      </c>
      <c r="N5866" t="s">
        <v>240</v>
      </c>
      <c r="O5866" t="s">
        <v>9838</v>
      </c>
      <c r="P5866" t="s">
        <v>9838</v>
      </c>
      <c r="Q5866" t="s">
        <v>458</v>
      </c>
      <c r="R5866" t="s">
        <v>79</v>
      </c>
      <c r="S5866" t="s">
        <v>24</v>
      </c>
      <c r="T5866" t="s">
        <v>459</v>
      </c>
      <c r="U5866" t="s">
        <v>43</v>
      </c>
      <c r="V5866" t="s">
        <v>80</v>
      </c>
      <c r="W5866">
        <v>26300</v>
      </c>
      <c r="X5866" t="s">
        <v>81</v>
      </c>
      <c r="Y5866">
        <v>-150</v>
      </c>
      <c r="Z5866" t="s">
        <v>9839</v>
      </c>
      <c r="AA5866" t="s">
        <v>9839</v>
      </c>
      <c r="AB5866" t="s">
        <v>83</v>
      </c>
      <c r="AC5866" t="s">
        <v>84</v>
      </c>
      <c r="AD5866">
        <f>_xlfn.XLOOKUP(MIS[[#This Row],[TRADING SYMBOL]],[1]Sheet1!$D:$D,[1]Sheet1!$C:$C)</f>
        <v>3.7</v>
      </c>
      <c r="AE5866">
        <f>MIS[[#This Row],[OrderAverageTradedPrice]]*MIS[[#This Row],[OrderQuantity]]</f>
        <v>562.5</v>
      </c>
      <c r="AF5866">
        <f>MIS[[#This Row],[LTP]]*MIS[[#This Row],[OrderQuantity]]</f>
        <v>555</v>
      </c>
      <c r="AG5866">
        <f>IF(MIS[[#This Row],[OrderSide]]="SELL",MIS[[#This Row],[VALUE]]-MIS[[#This Row],[LIVE_VALUE]],MIS[[#This Row],[LIVE_VALUE]]-MIS[[#This Row],[VALUE]])</f>
        <v>7.5</v>
      </c>
      <c r="AH5866" t="str" cm="1">
        <f t="array" ref="AH5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6" t="str">
        <f>MIS[[#This Row],[TRADING SYMBOL]]</f>
        <v>NIFTY2552226300CE</v>
      </c>
      <c r="AJ5866" t="str">
        <f>IF(RIGHT(MIS[[#This Row],[Main/Hedge]],4)="MAIN","MAIN","HEDGE")</f>
        <v>HEDGE</v>
      </c>
      <c r="AK5866" t="str" cm="1">
        <f t="array" ref="AK5866">_xlfn._xlws.FILTER(Table4[Column1],ISNUMBER(SEARCH(Table4[Column1],MIS[[#This Row],[OrderUniqueIdentifier]])),"")</f>
        <v>VWAP</v>
      </c>
    </row>
    <row r="5867" spans="1:37" x14ac:dyDescent="0.25">
      <c r="A5867" t="s">
        <v>1555</v>
      </c>
      <c r="B5867" t="s">
        <v>1623</v>
      </c>
      <c r="C5867" t="s">
        <v>10330</v>
      </c>
      <c r="D5867" t="s">
        <v>72</v>
      </c>
      <c r="E5867" t="s">
        <v>456</v>
      </c>
      <c r="F5867" t="s">
        <v>73</v>
      </c>
      <c r="G5867" t="s">
        <v>89</v>
      </c>
      <c r="H5867" t="s">
        <v>75</v>
      </c>
      <c r="I5867" t="s">
        <v>76</v>
      </c>
      <c r="J5867" t="s">
        <v>77</v>
      </c>
      <c r="K5867">
        <v>150</v>
      </c>
      <c r="L5867" t="s">
        <v>77</v>
      </c>
      <c r="M5867" t="s">
        <v>78</v>
      </c>
      <c r="N5867" t="s">
        <v>240</v>
      </c>
      <c r="O5867" t="s">
        <v>9838</v>
      </c>
      <c r="P5867" t="s">
        <v>9838</v>
      </c>
      <c r="Q5867" t="s">
        <v>458</v>
      </c>
      <c r="R5867" t="s">
        <v>79</v>
      </c>
      <c r="S5867" t="s">
        <v>24</v>
      </c>
      <c r="T5867" t="s">
        <v>459</v>
      </c>
      <c r="U5867" t="s">
        <v>43</v>
      </c>
      <c r="V5867" t="s">
        <v>80</v>
      </c>
      <c r="W5867">
        <v>26300</v>
      </c>
      <c r="X5867" t="s">
        <v>81</v>
      </c>
      <c r="Y5867">
        <v>-150</v>
      </c>
      <c r="Z5867" t="s">
        <v>9839</v>
      </c>
      <c r="AA5867" t="s">
        <v>9839</v>
      </c>
      <c r="AB5867" t="s">
        <v>83</v>
      </c>
      <c r="AC5867" t="s">
        <v>84</v>
      </c>
      <c r="AD5867">
        <f>_xlfn.XLOOKUP(MIS[[#This Row],[TRADING SYMBOL]],[1]Sheet1!$D:$D,[1]Sheet1!$C:$C)</f>
        <v>3.7</v>
      </c>
      <c r="AE5867">
        <f>MIS[[#This Row],[OrderAverageTradedPrice]]*MIS[[#This Row],[OrderQuantity]]</f>
        <v>562.5</v>
      </c>
      <c r="AF5867">
        <f>MIS[[#This Row],[LTP]]*MIS[[#This Row],[OrderQuantity]]</f>
        <v>555</v>
      </c>
      <c r="AG5867">
        <f>IF(MIS[[#This Row],[OrderSide]]="SELL",MIS[[#This Row],[VALUE]]-MIS[[#This Row],[LIVE_VALUE]],MIS[[#This Row],[LIVE_VALUE]]-MIS[[#This Row],[VALUE]])</f>
        <v>7.5</v>
      </c>
      <c r="AH5867" t="str" cm="1">
        <f t="array" ref="AH5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7" t="str">
        <f>MIS[[#This Row],[TRADING SYMBOL]]</f>
        <v>NIFTY2552226300CE</v>
      </c>
      <c r="AJ5867" t="str">
        <f>IF(RIGHT(MIS[[#This Row],[Main/Hedge]],4)="MAIN","MAIN","HEDGE")</f>
        <v>HEDGE</v>
      </c>
      <c r="AK5867" t="str" cm="1">
        <f t="array" ref="AK5867">_xlfn._xlws.FILTER(Table4[Column1],ISNUMBER(SEARCH(Table4[Column1],MIS[[#This Row],[OrderUniqueIdentifier]])),"")</f>
        <v>VWAP</v>
      </c>
    </row>
    <row r="5868" spans="1:37" x14ac:dyDescent="0.25">
      <c r="A5868" t="s">
        <v>1555</v>
      </c>
      <c r="B5868" t="s">
        <v>1631</v>
      </c>
      <c r="C5868" t="s">
        <v>10334</v>
      </c>
      <c r="D5868" t="s">
        <v>72</v>
      </c>
      <c r="E5868" t="s">
        <v>456</v>
      </c>
      <c r="F5868" t="s">
        <v>73</v>
      </c>
      <c r="G5868" t="s">
        <v>89</v>
      </c>
      <c r="H5868" t="s">
        <v>75</v>
      </c>
      <c r="I5868" t="s">
        <v>76</v>
      </c>
      <c r="J5868" t="s">
        <v>77</v>
      </c>
      <c r="K5868">
        <v>600</v>
      </c>
      <c r="L5868" t="s">
        <v>77</v>
      </c>
      <c r="M5868" t="s">
        <v>78</v>
      </c>
      <c r="N5868" t="s">
        <v>240</v>
      </c>
      <c r="O5868" t="s">
        <v>9838</v>
      </c>
      <c r="P5868" t="s">
        <v>9838</v>
      </c>
      <c r="Q5868" t="s">
        <v>458</v>
      </c>
      <c r="R5868" t="s">
        <v>79</v>
      </c>
      <c r="S5868" t="s">
        <v>24</v>
      </c>
      <c r="T5868" t="s">
        <v>459</v>
      </c>
      <c r="U5868" t="s">
        <v>43</v>
      </c>
      <c r="V5868" t="s">
        <v>80</v>
      </c>
      <c r="W5868">
        <v>26300</v>
      </c>
      <c r="X5868" t="s">
        <v>81</v>
      </c>
      <c r="Y5868">
        <v>-600</v>
      </c>
      <c r="Z5868" t="s">
        <v>9839</v>
      </c>
      <c r="AA5868" t="s">
        <v>9839</v>
      </c>
      <c r="AB5868" t="s">
        <v>83</v>
      </c>
      <c r="AC5868" t="s">
        <v>84</v>
      </c>
      <c r="AD5868">
        <f>_xlfn.XLOOKUP(MIS[[#This Row],[TRADING SYMBOL]],[1]Sheet1!$D:$D,[1]Sheet1!$C:$C)</f>
        <v>3.7</v>
      </c>
      <c r="AE5868">
        <f>MIS[[#This Row],[OrderAverageTradedPrice]]*MIS[[#This Row],[OrderQuantity]]</f>
        <v>2250</v>
      </c>
      <c r="AF5868">
        <f>MIS[[#This Row],[LTP]]*MIS[[#This Row],[OrderQuantity]]</f>
        <v>2220</v>
      </c>
      <c r="AG5868">
        <f>IF(MIS[[#This Row],[OrderSide]]="SELL",MIS[[#This Row],[VALUE]]-MIS[[#This Row],[LIVE_VALUE]],MIS[[#This Row],[LIVE_VALUE]]-MIS[[#This Row],[VALUE]])</f>
        <v>30</v>
      </c>
      <c r="AH5868" t="str" cm="1">
        <f t="array" ref="AH5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8" t="str">
        <f>MIS[[#This Row],[TRADING SYMBOL]]</f>
        <v>NIFTY2552226300CE</v>
      </c>
      <c r="AJ5868" t="str">
        <f>IF(RIGHT(MIS[[#This Row],[Main/Hedge]],4)="MAIN","MAIN","HEDGE")</f>
        <v>HEDGE</v>
      </c>
      <c r="AK5868" t="str" cm="1">
        <f t="array" ref="AK5868">_xlfn._xlws.FILTER(Table4[Column1],ISNUMBER(SEARCH(Table4[Column1],MIS[[#This Row],[OrderUniqueIdentifier]])),"")</f>
        <v>VWAP</v>
      </c>
    </row>
    <row r="5869" spans="1:37" x14ac:dyDescent="0.25">
      <c r="A5869" t="s">
        <v>1555</v>
      </c>
      <c r="B5869" t="s">
        <v>1640</v>
      </c>
      <c r="C5869" t="s">
        <v>10337</v>
      </c>
      <c r="D5869" t="s">
        <v>72</v>
      </c>
      <c r="E5869" t="s">
        <v>456</v>
      </c>
      <c r="F5869" t="s">
        <v>73</v>
      </c>
      <c r="G5869" t="s">
        <v>89</v>
      </c>
      <c r="H5869" t="s">
        <v>75</v>
      </c>
      <c r="I5869" t="s">
        <v>76</v>
      </c>
      <c r="J5869" t="s">
        <v>77</v>
      </c>
      <c r="K5869">
        <v>600</v>
      </c>
      <c r="L5869" t="s">
        <v>77</v>
      </c>
      <c r="M5869" t="s">
        <v>78</v>
      </c>
      <c r="N5869" t="s">
        <v>240</v>
      </c>
      <c r="O5869" t="s">
        <v>9838</v>
      </c>
      <c r="P5869" t="s">
        <v>9838</v>
      </c>
      <c r="Q5869" t="s">
        <v>458</v>
      </c>
      <c r="R5869" t="s">
        <v>79</v>
      </c>
      <c r="S5869" t="s">
        <v>24</v>
      </c>
      <c r="T5869" t="s">
        <v>459</v>
      </c>
      <c r="U5869" t="s">
        <v>43</v>
      </c>
      <c r="V5869" t="s">
        <v>80</v>
      </c>
      <c r="W5869">
        <v>26300</v>
      </c>
      <c r="X5869" t="s">
        <v>81</v>
      </c>
      <c r="Y5869">
        <v>-600</v>
      </c>
      <c r="Z5869" t="s">
        <v>9839</v>
      </c>
      <c r="AA5869" t="s">
        <v>9839</v>
      </c>
      <c r="AB5869" t="s">
        <v>83</v>
      </c>
      <c r="AC5869" t="s">
        <v>84</v>
      </c>
      <c r="AD5869">
        <f>_xlfn.XLOOKUP(MIS[[#This Row],[TRADING SYMBOL]],[1]Sheet1!$D:$D,[1]Sheet1!$C:$C)</f>
        <v>3.7</v>
      </c>
      <c r="AE5869">
        <f>MIS[[#This Row],[OrderAverageTradedPrice]]*MIS[[#This Row],[OrderQuantity]]</f>
        <v>2250</v>
      </c>
      <c r="AF5869">
        <f>MIS[[#This Row],[LTP]]*MIS[[#This Row],[OrderQuantity]]</f>
        <v>2220</v>
      </c>
      <c r="AG5869">
        <f>IF(MIS[[#This Row],[OrderSide]]="SELL",MIS[[#This Row],[VALUE]]-MIS[[#This Row],[LIVE_VALUE]],MIS[[#This Row],[LIVE_VALUE]]-MIS[[#This Row],[VALUE]])</f>
        <v>30</v>
      </c>
      <c r="AH5869" t="str" cm="1">
        <f t="array" ref="AH5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9" t="str">
        <f>MIS[[#This Row],[TRADING SYMBOL]]</f>
        <v>NIFTY2552226300CE</v>
      </c>
      <c r="AJ5869" t="str">
        <f>IF(RIGHT(MIS[[#This Row],[Main/Hedge]],4)="MAIN","MAIN","HEDGE")</f>
        <v>HEDGE</v>
      </c>
      <c r="AK5869" t="str" cm="1">
        <f t="array" ref="AK5869">_xlfn._xlws.FILTER(Table4[Column1],ISNUMBER(SEARCH(Table4[Column1],MIS[[#This Row],[OrderUniqueIdentifier]])),"")</f>
        <v>VWAP</v>
      </c>
    </row>
    <row r="5870" spans="1:37" x14ac:dyDescent="0.25">
      <c r="A5870" t="s">
        <v>1555</v>
      </c>
      <c r="B5870" t="s">
        <v>1648</v>
      </c>
      <c r="C5870" t="s">
        <v>10341</v>
      </c>
      <c r="D5870" t="s">
        <v>72</v>
      </c>
      <c r="E5870" t="s">
        <v>456</v>
      </c>
      <c r="F5870" t="s">
        <v>73</v>
      </c>
      <c r="G5870" t="s">
        <v>89</v>
      </c>
      <c r="H5870" t="s">
        <v>75</v>
      </c>
      <c r="I5870" t="s">
        <v>76</v>
      </c>
      <c r="J5870" t="s">
        <v>77</v>
      </c>
      <c r="K5870">
        <v>450</v>
      </c>
      <c r="L5870" t="s">
        <v>77</v>
      </c>
      <c r="M5870" t="s">
        <v>78</v>
      </c>
      <c r="N5870" t="s">
        <v>10205</v>
      </c>
      <c r="O5870" t="s">
        <v>9838</v>
      </c>
      <c r="P5870" t="s">
        <v>9838</v>
      </c>
      <c r="Q5870" t="s">
        <v>458</v>
      </c>
      <c r="R5870" t="s">
        <v>79</v>
      </c>
      <c r="S5870" t="s">
        <v>24</v>
      </c>
      <c r="T5870" t="s">
        <v>459</v>
      </c>
      <c r="U5870" t="s">
        <v>43</v>
      </c>
      <c r="V5870" t="s">
        <v>80</v>
      </c>
      <c r="W5870">
        <v>26300</v>
      </c>
      <c r="X5870" t="s">
        <v>81</v>
      </c>
      <c r="Y5870">
        <v>-450</v>
      </c>
      <c r="Z5870" t="s">
        <v>9839</v>
      </c>
      <c r="AA5870" t="s">
        <v>9839</v>
      </c>
      <c r="AB5870" t="s">
        <v>83</v>
      </c>
      <c r="AC5870" t="s">
        <v>84</v>
      </c>
      <c r="AD5870">
        <f>_xlfn.XLOOKUP(MIS[[#This Row],[TRADING SYMBOL]],[1]Sheet1!$D:$D,[1]Sheet1!$C:$C)</f>
        <v>3.7</v>
      </c>
      <c r="AE5870">
        <f>MIS[[#This Row],[OrderAverageTradedPrice]]*MIS[[#This Row],[OrderQuantity]]</f>
        <v>1710</v>
      </c>
      <c r="AF5870">
        <f>MIS[[#This Row],[LTP]]*MIS[[#This Row],[OrderQuantity]]</f>
        <v>1665</v>
      </c>
      <c r="AG5870">
        <f>IF(MIS[[#This Row],[OrderSide]]="SELL",MIS[[#This Row],[VALUE]]-MIS[[#This Row],[LIVE_VALUE]],MIS[[#This Row],[LIVE_VALUE]]-MIS[[#This Row],[VALUE]])</f>
        <v>45</v>
      </c>
      <c r="AH5870" t="str" cm="1">
        <f t="array" ref="AH5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0" t="str">
        <f>MIS[[#This Row],[TRADING SYMBOL]]</f>
        <v>NIFTY2552226300CE</v>
      </c>
      <c r="AJ5870" t="str">
        <f>IF(RIGHT(MIS[[#This Row],[Main/Hedge]],4)="MAIN","MAIN","HEDGE")</f>
        <v>HEDGE</v>
      </c>
      <c r="AK5870" t="str" cm="1">
        <f t="array" ref="AK5870">_xlfn._xlws.FILTER(Table4[Column1],ISNUMBER(SEARCH(Table4[Column1],MIS[[#This Row],[OrderUniqueIdentifier]])),"")</f>
        <v>VWAP</v>
      </c>
    </row>
    <row r="5871" spans="1:37" x14ac:dyDescent="0.25">
      <c r="A5871" t="s">
        <v>1555</v>
      </c>
      <c r="B5871" t="s">
        <v>1657</v>
      </c>
      <c r="C5871" t="s">
        <v>10344</v>
      </c>
      <c r="D5871" t="s">
        <v>72</v>
      </c>
      <c r="E5871" t="s">
        <v>456</v>
      </c>
      <c r="F5871" t="s">
        <v>73</v>
      </c>
      <c r="G5871" t="s">
        <v>89</v>
      </c>
      <c r="H5871" t="s">
        <v>75</v>
      </c>
      <c r="I5871" t="s">
        <v>76</v>
      </c>
      <c r="J5871" t="s">
        <v>77</v>
      </c>
      <c r="K5871">
        <v>825</v>
      </c>
      <c r="L5871" t="s">
        <v>77</v>
      </c>
      <c r="M5871" t="s">
        <v>78</v>
      </c>
      <c r="N5871" t="s">
        <v>240</v>
      </c>
      <c r="O5871" t="s">
        <v>9838</v>
      </c>
      <c r="P5871" t="s">
        <v>9838</v>
      </c>
      <c r="Q5871" t="s">
        <v>458</v>
      </c>
      <c r="R5871" t="s">
        <v>79</v>
      </c>
      <c r="S5871" t="s">
        <v>24</v>
      </c>
      <c r="T5871" t="s">
        <v>459</v>
      </c>
      <c r="U5871" t="s">
        <v>43</v>
      </c>
      <c r="V5871" t="s">
        <v>80</v>
      </c>
      <c r="W5871">
        <v>26300</v>
      </c>
      <c r="X5871" t="s">
        <v>81</v>
      </c>
      <c r="Y5871">
        <v>-825</v>
      </c>
      <c r="Z5871" t="s">
        <v>9839</v>
      </c>
      <c r="AA5871" t="s">
        <v>9839</v>
      </c>
      <c r="AB5871" t="s">
        <v>83</v>
      </c>
      <c r="AC5871" t="s">
        <v>84</v>
      </c>
      <c r="AD5871">
        <f>_xlfn.XLOOKUP(MIS[[#This Row],[TRADING SYMBOL]],[1]Sheet1!$D:$D,[1]Sheet1!$C:$C)</f>
        <v>3.7</v>
      </c>
      <c r="AE5871">
        <f>MIS[[#This Row],[OrderAverageTradedPrice]]*MIS[[#This Row],[OrderQuantity]]</f>
        <v>3093.75</v>
      </c>
      <c r="AF5871">
        <f>MIS[[#This Row],[LTP]]*MIS[[#This Row],[OrderQuantity]]</f>
        <v>3052.5</v>
      </c>
      <c r="AG5871">
        <f>IF(MIS[[#This Row],[OrderSide]]="SELL",MIS[[#This Row],[VALUE]]-MIS[[#This Row],[LIVE_VALUE]],MIS[[#This Row],[LIVE_VALUE]]-MIS[[#This Row],[VALUE]])</f>
        <v>41.25</v>
      </c>
      <c r="AH5871" t="str" cm="1">
        <f t="array" ref="AH5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1" t="str">
        <f>MIS[[#This Row],[TRADING SYMBOL]]</f>
        <v>NIFTY2552226300CE</v>
      </c>
      <c r="AJ5871" t="str">
        <f>IF(RIGHT(MIS[[#This Row],[Main/Hedge]],4)="MAIN","MAIN","HEDGE")</f>
        <v>HEDGE</v>
      </c>
      <c r="AK5871" t="str" cm="1">
        <f t="array" ref="AK5871">_xlfn._xlws.FILTER(Table4[Column1],ISNUMBER(SEARCH(Table4[Column1],MIS[[#This Row],[OrderUniqueIdentifier]])),"")</f>
        <v>VWAP</v>
      </c>
    </row>
    <row r="5872" spans="1:37" x14ac:dyDescent="0.25">
      <c r="A5872" t="s">
        <v>1555</v>
      </c>
      <c r="B5872" t="s">
        <v>1665</v>
      </c>
      <c r="C5872" t="s">
        <v>10347</v>
      </c>
      <c r="D5872" t="s">
        <v>72</v>
      </c>
      <c r="E5872" t="s">
        <v>456</v>
      </c>
      <c r="F5872" t="s">
        <v>73</v>
      </c>
      <c r="G5872" t="s">
        <v>89</v>
      </c>
      <c r="H5872" t="s">
        <v>75</v>
      </c>
      <c r="I5872" t="s">
        <v>76</v>
      </c>
      <c r="J5872" t="s">
        <v>77</v>
      </c>
      <c r="K5872">
        <v>150</v>
      </c>
      <c r="L5872" t="s">
        <v>77</v>
      </c>
      <c r="M5872" t="s">
        <v>78</v>
      </c>
      <c r="N5872" t="s">
        <v>240</v>
      </c>
      <c r="O5872" t="s">
        <v>9838</v>
      </c>
      <c r="P5872" t="s">
        <v>9838</v>
      </c>
      <c r="Q5872" t="s">
        <v>458</v>
      </c>
      <c r="R5872" t="s">
        <v>79</v>
      </c>
      <c r="S5872" t="s">
        <v>24</v>
      </c>
      <c r="T5872" t="s">
        <v>459</v>
      </c>
      <c r="U5872" t="s">
        <v>43</v>
      </c>
      <c r="V5872" t="s">
        <v>80</v>
      </c>
      <c r="W5872">
        <v>26300</v>
      </c>
      <c r="X5872" t="s">
        <v>81</v>
      </c>
      <c r="Y5872">
        <v>-150</v>
      </c>
      <c r="Z5872" t="s">
        <v>9839</v>
      </c>
      <c r="AA5872" t="s">
        <v>9839</v>
      </c>
      <c r="AB5872" t="s">
        <v>83</v>
      </c>
      <c r="AC5872" t="s">
        <v>84</v>
      </c>
      <c r="AD5872">
        <f>_xlfn.XLOOKUP(MIS[[#This Row],[TRADING SYMBOL]],[1]Sheet1!$D:$D,[1]Sheet1!$C:$C)</f>
        <v>3.7</v>
      </c>
      <c r="AE5872">
        <f>MIS[[#This Row],[OrderAverageTradedPrice]]*MIS[[#This Row],[OrderQuantity]]</f>
        <v>562.5</v>
      </c>
      <c r="AF5872">
        <f>MIS[[#This Row],[LTP]]*MIS[[#This Row],[OrderQuantity]]</f>
        <v>555</v>
      </c>
      <c r="AG5872">
        <f>IF(MIS[[#This Row],[OrderSide]]="SELL",MIS[[#This Row],[VALUE]]-MIS[[#This Row],[LIVE_VALUE]],MIS[[#This Row],[LIVE_VALUE]]-MIS[[#This Row],[VALUE]])</f>
        <v>7.5</v>
      </c>
      <c r="AH5872" t="str" cm="1">
        <f t="array" ref="AH5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2" t="str">
        <f>MIS[[#This Row],[TRADING SYMBOL]]</f>
        <v>NIFTY2552226300CE</v>
      </c>
      <c r="AJ5872" t="str">
        <f>IF(RIGHT(MIS[[#This Row],[Main/Hedge]],4)="MAIN","MAIN","HEDGE")</f>
        <v>HEDGE</v>
      </c>
      <c r="AK5872" t="str" cm="1">
        <f t="array" ref="AK5872">_xlfn._xlws.FILTER(Table4[Column1],ISNUMBER(SEARCH(Table4[Column1],MIS[[#This Row],[OrderUniqueIdentifier]])),"")</f>
        <v>VWAP</v>
      </c>
    </row>
    <row r="5873" spans="1:37" x14ac:dyDescent="0.25">
      <c r="A5873" t="s">
        <v>1555</v>
      </c>
      <c r="B5873" t="s">
        <v>1673</v>
      </c>
      <c r="C5873" t="s">
        <v>10350</v>
      </c>
      <c r="D5873" t="s">
        <v>72</v>
      </c>
      <c r="E5873" t="s">
        <v>456</v>
      </c>
      <c r="F5873" t="s">
        <v>73</v>
      </c>
      <c r="G5873" t="s">
        <v>89</v>
      </c>
      <c r="H5873" t="s">
        <v>75</v>
      </c>
      <c r="I5873" t="s">
        <v>76</v>
      </c>
      <c r="J5873" t="s">
        <v>77</v>
      </c>
      <c r="K5873">
        <v>75</v>
      </c>
      <c r="L5873" t="s">
        <v>77</v>
      </c>
      <c r="M5873" t="s">
        <v>78</v>
      </c>
      <c r="N5873" t="s">
        <v>240</v>
      </c>
      <c r="O5873" t="s">
        <v>9838</v>
      </c>
      <c r="P5873" t="s">
        <v>9838</v>
      </c>
      <c r="Q5873" t="s">
        <v>458</v>
      </c>
      <c r="R5873" t="s">
        <v>79</v>
      </c>
      <c r="S5873" t="s">
        <v>24</v>
      </c>
      <c r="T5873" t="s">
        <v>459</v>
      </c>
      <c r="U5873" t="s">
        <v>43</v>
      </c>
      <c r="V5873" t="s">
        <v>80</v>
      </c>
      <c r="W5873">
        <v>26300</v>
      </c>
      <c r="X5873" t="s">
        <v>81</v>
      </c>
      <c r="Y5873">
        <v>-75</v>
      </c>
      <c r="Z5873" t="s">
        <v>9839</v>
      </c>
      <c r="AA5873" t="s">
        <v>9839</v>
      </c>
      <c r="AB5873" t="s">
        <v>83</v>
      </c>
      <c r="AC5873" t="s">
        <v>84</v>
      </c>
      <c r="AD5873">
        <f>_xlfn.XLOOKUP(MIS[[#This Row],[TRADING SYMBOL]],[1]Sheet1!$D:$D,[1]Sheet1!$C:$C)</f>
        <v>3.7</v>
      </c>
      <c r="AE5873">
        <f>MIS[[#This Row],[OrderAverageTradedPrice]]*MIS[[#This Row],[OrderQuantity]]</f>
        <v>281.25</v>
      </c>
      <c r="AF5873">
        <f>MIS[[#This Row],[LTP]]*MIS[[#This Row],[OrderQuantity]]</f>
        <v>277.5</v>
      </c>
      <c r="AG5873">
        <f>IF(MIS[[#This Row],[OrderSide]]="SELL",MIS[[#This Row],[VALUE]]-MIS[[#This Row],[LIVE_VALUE]],MIS[[#This Row],[LIVE_VALUE]]-MIS[[#This Row],[VALUE]])</f>
        <v>3.75</v>
      </c>
      <c r="AH5873" t="str" cm="1">
        <f t="array" ref="AH5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3" t="str">
        <f>MIS[[#This Row],[TRADING SYMBOL]]</f>
        <v>NIFTY2552226300CE</v>
      </c>
      <c r="AJ5873" t="str">
        <f>IF(RIGHT(MIS[[#This Row],[Main/Hedge]],4)="MAIN","MAIN","HEDGE")</f>
        <v>HEDGE</v>
      </c>
      <c r="AK5873" t="str" cm="1">
        <f t="array" ref="AK5873">_xlfn._xlws.FILTER(Table4[Column1],ISNUMBER(SEARCH(Table4[Column1],MIS[[#This Row],[OrderUniqueIdentifier]])),"")</f>
        <v>VWAP</v>
      </c>
    </row>
    <row r="5874" spans="1:37" x14ac:dyDescent="0.25">
      <c r="A5874" t="s">
        <v>1555</v>
      </c>
      <c r="B5874" t="s">
        <v>1681</v>
      </c>
      <c r="C5874" t="s">
        <v>10353</v>
      </c>
      <c r="D5874" t="s">
        <v>72</v>
      </c>
      <c r="E5874" t="s">
        <v>456</v>
      </c>
      <c r="F5874" t="s">
        <v>73</v>
      </c>
      <c r="G5874" t="s">
        <v>89</v>
      </c>
      <c r="H5874" t="s">
        <v>75</v>
      </c>
      <c r="I5874" t="s">
        <v>76</v>
      </c>
      <c r="J5874" t="s">
        <v>77</v>
      </c>
      <c r="K5874">
        <v>75</v>
      </c>
      <c r="L5874" t="s">
        <v>77</v>
      </c>
      <c r="M5874" t="s">
        <v>78</v>
      </c>
      <c r="N5874" t="s">
        <v>240</v>
      </c>
      <c r="O5874" t="s">
        <v>9838</v>
      </c>
      <c r="P5874" t="s">
        <v>9838</v>
      </c>
      <c r="Q5874" t="s">
        <v>458</v>
      </c>
      <c r="R5874" t="s">
        <v>79</v>
      </c>
      <c r="S5874" t="s">
        <v>24</v>
      </c>
      <c r="T5874" t="s">
        <v>459</v>
      </c>
      <c r="U5874" t="s">
        <v>43</v>
      </c>
      <c r="V5874" t="s">
        <v>80</v>
      </c>
      <c r="W5874">
        <v>26300</v>
      </c>
      <c r="X5874" t="s">
        <v>81</v>
      </c>
      <c r="Y5874">
        <v>-75</v>
      </c>
      <c r="Z5874" t="s">
        <v>9839</v>
      </c>
      <c r="AA5874" t="s">
        <v>9839</v>
      </c>
      <c r="AB5874" t="s">
        <v>83</v>
      </c>
      <c r="AC5874" t="s">
        <v>84</v>
      </c>
      <c r="AD5874">
        <f>_xlfn.XLOOKUP(MIS[[#This Row],[TRADING SYMBOL]],[1]Sheet1!$D:$D,[1]Sheet1!$C:$C)</f>
        <v>3.7</v>
      </c>
      <c r="AE5874">
        <f>MIS[[#This Row],[OrderAverageTradedPrice]]*MIS[[#This Row],[OrderQuantity]]</f>
        <v>281.25</v>
      </c>
      <c r="AF5874">
        <f>MIS[[#This Row],[LTP]]*MIS[[#This Row],[OrderQuantity]]</f>
        <v>277.5</v>
      </c>
      <c r="AG5874">
        <f>IF(MIS[[#This Row],[OrderSide]]="SELL",MIS[[#This Row],[VALUE]]-MIS[[#This Row],[LIVE_VALUE]],MIS[[#This Row],[LIVE_VALUE]]-MIS[[#This Row],[VALUE]])</f>
        <v>3.75</v>
      </c>
      <c r="AH5874" t="str" cm="1">
        <f t="array" ref="AH5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4" t="str">
        <f>MIS[[#This Row],[TRADING SYMBOL]]</f>
        <v>NIFTY2552226300CE</v>
      </c>
      <c r="AJ5874" t="str">
        <f>IF(RIGHT(MIS[[#This Row],[Main/Hedge]],4)="MAIN","MAIN","HEDGE")</f>
        <v>HEDGE</v>
      </c>
      <c r="AK5874" t="str" cm="1">
        <f t="array" ref="AK5874">_xlfn._xlws.FILTER(Table4[Column1],ISNUMBER(SEARCH(Table4[Column1],MIS[[#This Row],[OrderUniqueIdentifier]])),"")</f>
        <v>VWAP</v>
      </c>
    </row>
    <row r="5875" spans="1:37" x14ac:dyDescent="0.25">
      <c r="A5875" t="s">
        <v>1555</v>
      </c>
      <c r="B5875" t="s">
        <v>1684</v>
      </c>
      <c r="C5875" t="s">
        <v>10356</v>
      </c>
      <c r="D5875" t="s">
        <v>72</v>
      </c>
      <c r="E5875" t="s">
        <v>456</v>
      </c>
      <c r="F5875" t="s">
        <v>73</v>
      </c>
      <c r="G5875" t="s">
        <v>89</v>
      </c>
      <c r="H5875" t="s">
        <v>75</v>
      </c>
      <c r="I5875" t="s">
        <v>76</v>
      </c>
      <c r="J5875" t="s">
        <v>77</v>
      </c>
      <c r="K5875">
        <v>750</v>
      </c>
      <c r="L5875" t="s">
        <v>77</v>
      </c>
      <c r="M5875" t="s">
        <v>78</v>
      </c>
      <c r="N5875" t="s">
        <v>240</v>
      </c>
      <c r="O5875" t="s">
        <v>9838</v>
      </c>
      <c r="P5875" t="s">
        <v>9838</v>
      </c>
      <c r="Q5875" t="s">
        <v>458</v>
      </c>
      <c r="R5875" t="s">
        <v>79</v>
      </c>
      <c r="S5875" t="s">
        <v>24</v>
      </c>
      <c r="T5875" t="s">
        <v>459</v>
      </c>
      <c r="U5875" t="s">
        <v>43</v>
      </c>
      <c r="V5875" t="s">
        <v>80</v>
      </c>
      <c r="W5875">
        <v>26300</v>
      </c>
      <c r="X5875" t="s">
        <v>81</v>
      </c>
      <c r="Y5875">
        <v>-750</v>
      </c>
      <c r="Z5875" t="s">
        <v>9839</v>
      </c>
      <c r="AA5875" t="s">
        <v>9839</v>
      </c>
      <c r="AB5875" t="s">
        <v>83</v>
      </c>
      <c r="AC5875" t="s">
        <v>84</v>
      </c>
      <c r="AD5875">
        <f>_xlfn.XLOOKUP(MIS[[#This Row],[TRADING SYMBOL]],[1]Sheet1!$D:$D,[1]Sheet1!$C:$C)</f>
        <v>3.7</v>
      </c>
      <c r="AE5875">
        <f>MIS[[#This Row],[OrderAverageTradedPrice]]*MIS[[#This Row],[OrderQuantity]]</f>
        <v>2812.5</v>
      </c>
      <c r="AF5875">
        <f>MIS[[#This Row],[LTP]]*MIS[[#This Row],[OrderQuantity]]</f>
        <v>2775</v>
      </c>
      <c r="AG5875">
        <f>IF(MIS[[#This Row],[OrderSide]]="SELL",MIS[[#This Row],[VALUE]]-MIS[[#This Row],[LIVE_VALUE]],MIS[[#This Row],[LIVE_VALUE]]-MIS[[#This Row],[VALUE]])</f>
        <v>37.5</v>
      </c>
      <c r="AH5875" t="str" cm="1">
        <f t="array" ref="AH5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5" t="str">
        <f>MIS[[#This Row],[TRADING SYMBOL]]</f>
        <v>NIFTY2552226300CE</v>
      </c>
      <c r="AJ5875" t="str">
        <f>IF(RIGHT(MIS[[#This Row],[Main/Hedge]],4)="MAIN","MAIN","HEDGE")</f>
        <v>HEDGE</v>
      </c>
      <c r="AK5875" t="str" cm="1">
        <f t="array" ref="AK5875">_xlfn._xlws.FILTER(Table4[Column1],ISNUMBER(SEARCH(Table4[Column1],MIS[[#This Row],[OrderUniqueIdentifier]])),"")</f>
        <v>VWAP</v>
      </c>
    </row>
    <row r="5876" spans="1:37" x14ac:dyDescent="0.25">
      <c r="A5876" t="s">
        <v>1702</v>
      </c>
      <c r="B5876" t="s">
        <v>1703</v>
      </c>
      <c r="C5876" t="s">
        <v>10364</v>
      </c>
      <c r="D5876" t="s">
        <v>72</v>
      </c>
      <c r="E5876" t="s">
        <v>456</v>
      </c>
      <c r="F5876" t="s">
        <v>73</v>
      </c>
      <c r="G5876" t="s">
        <v>89</v>
      </c>
      <c r="H5876" t="s">
        <v>75</v>
      </c>
      <c r="I5876" t="s">
        <v>76</v>
      </c>
      <c r="J5876" t="s">
        <v>77</v>
      </c>
      <c r="K5876">
        <v>1275</v>
      </c>
      <c r="L5876" t="s">
        <v>77</v>
      </c>
      <c r="M5876" t="s">
        <v>78</v>
      </c>
      <c r="N5876" t="s">
        <v>240</v>
      </c>
      <c r="O5876" t="s">
        <v>9838</v>
      </c>
      <c r="P5876" t="s">
        <v>9838</v>
      </c>
      <c r="Q5876" t="s">
        <v>458</v>
      </c>
      <c r="R5876" t="s">
        <v>79</v>
      </c>
      <c r="S5876" t="s">
        <v>24</v>
      </c>
      <c r="T5876" t="s">
        <v>459</v>
      </c>
      <c r="U5876" t="s">
        <v>43</v>
      </c>
      <c r="V5876" t="s">
        <v>80</v>
      </c>
      <c r="W5876">
        <v>26300</v>
      </c>
      <c r="X5876" t="s">
        <v>81</v>
      </c>
      <c r="Y5876">
        <v>-1275</v>
      </c>
      <c r="Z5876" t="s">
        <v>9839</v>
      </c>
      <c r="AA5876" t="s">
        <v>9839</v>
      </c>
      <c r="AB5876" t="s">
        <v>83</v>
      </c>
      <c r="AC5876" t="s">
        <v>84</v>
      </c>
      <c r="AD5876">
        <f>_xlfn.XLOOKUP(MIS[[#This Row],[TRADING SYMBOL]],[1]Sheet1!$D:$D,[1]Sheet1!$C:$C)</f>
        <v>3.7</v>
      </c>
      <c r="AE5876">
        <f>MIS[[#This Row],[OrderAverageTradedPrice]]*MIS[[#This Row],[OrderQuantity]]</f>
        <v>4781.25</v>
      </c>
      <c r="AF5876">
        <f>MIS[[#This Row],[LTP]]*MIS[[#This Row],[OrderQuantity]]</f>
        <v>4717.5</v>
      </c>
      <c r="AG5876">
        <f>IF(MIS[[#This Row],[OrderSide]]="SELL",MIS[[#This Row],[VALUE]]-MIS[[#This Row],[LIVE_VALUE]],MIS[[#This Row],[LIVE_VALUE]]-MIS[[#This Row],[VALUE]])</f>
        <v>63.75</v>
      </c>
      <c r="AH5876" t="str" cm="1">
        <f t="array" ref="AH5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6" t="str">
        <f>MIS[[#This Row],[TRADING SYMBOL]]</f>
        <v>NIFTY2552226300CE</v>
      </c>
      <c r="AJ5876" t="str">
        <f>IF(RIGHT(MIS[[#This Row],[Main/Hedge]],4)="MAIN","MAIN","HEDGE")</f>
        <v>HEDGE</v>
      </c>
      <c r="AK5876" t="str" cm="1">
        <f t="array" ref="AK5876">_xlfn._xlws.FILTER(Table4[Column1],ISNUMBER(SEARCH(Table4[Column1],MIS[[#This Row],[OrderUniqueIdentifier]])),"")</f>
        <v>VWAP</v>
      </c>
    </row>
    <row r="5877" spans="1:37" x14ac:dyDescent="0.25">
      <c r="A5877" t="s">
        <v>71</v>
      </c>
      <c r="B5877" t="s">
        <v>454</v>
      </c>
      <c r="C5877" t="s">
        <v>9840</v>
      </c>
      <c r="D5877" t="s">
        <v>72</v>
      </c>
      <c r="E5877" t="s">
        <v>456</v>
      </c>
      <c r="F5877" t="s">
        <v>73</v>
      </c>
      <c r="G5877" t="s">
        <v>89</v>
      </c>
      <c r="H5877" t="s">
        <v>75</v>
      </c>
      <c r="I5877" t="s">
        <v>76</v>
      </c>
      <c r="J5877" t="s">
        <v>77</v>
      </c>
      <c r="K5877">
        <v>225</v>
      </c>
      <c r="L5877" t="s">
        <v>77</v>
      </c>
      <c r="M5877" t="s">
        <v>78</v>
      </c>
      <c r="N5877" t="s">
        <v>240</v>
      </c>
      <c r="O5877" t="s">
        <v>9838</v>
      </c>
      <c r="P5877" t="s">
        <v>9841</v>
      </c>
      <c r="Q5877" t="s">
        <v>458</v>
      </c>
      <c r="R5877" t="s">
        <v>79</v>
      </c>
      <c r="S5877" t="s">
        <v>24</v>
      </c>
      <c r="T5877" t="s">
        <v>459</v>
      </c>
      <c r="U5877" t="s">
        <v>43</v>
      </c>
      <c r="V5877" t="s">
        <v>80</v>
      </c>
      <c r="W5877">
        <v>26300</v>
      </c>
      <c r="X5877" t="s">
        <v>81</v>
      </c>
      <c r="Y5877">
        <v>-225</v>
      </c>
      <c r="Z5877" t="s">
        <v>9839</v>
      </c>
      <c r="AA5877" t="s">
        <v>9842</v>
      </c>
      <c r="AB5877" t="s">
        <v>83</v>
      </c>
      <c r="AC5877" t="s">
        <v>84</v>
      </c>
      <c r="AD5877">
        <f>_xlfn.XLOOKUP(MIS[[#This Row],[TRADING SYMBOL]],[1]Sheet1!$D:$D,[1]Sheet1!$C:$C)</f>
        <v>3.7</v>
      </c>
      <c r="AE5877">
        <f>MIS[[#This Row],[OrderAverageTradedPrice]]*MIS[[#This Row],[OrderQuantity]]</f>
        <v>843.75</v>
      </c>
      <c r="AF5877">
        <f>MIS[[#This Row],[LTP]]*MIS[[#This Row],[OrderQuantity]]</f>
        <v>832.5</v>
      </c>
      <c r="AG5877">
        <f>IF(MIS[[#This Row],[OrderSide]]="SELL",MIS[[#This Row],[VALUE]]-MIS[[#This Row],[LIVE_VALUE]],MIS[[#This Row],[LIVE_VALUE]]-MIS[[#This Row],[VALUE]])</f>
        <v>11.25</v>
      </c>
      <c r="AH5877" t="str" cm="1">
        <f t="array" ref="AH5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7" t="str">
        <f>MIS[[#This Row],[TRADING SYMBOL]]</f>
        <v>NIFTY2552226300CE</v>
      </c>
      <c r="AJ5877" t="str">
        <f>IF(RIGHT(MIS[[#This Row],[Main/Hedge]],4)="MAIN","MAIN","HEDGE")</f>
        <v>HEDGE</v>
      </c>
      <c r="AK5877" t="str" cm="1">
        <f t="array" ref="AK5877">_xlfn._xlws.FILTER(Table4[Column1],ISNUMBER(SEARCH(Table4[Column1],MIS[[#This Row],[OrderUniqueIdentifier]])),"")</f>
        <v>VWAP</v>
      </c>
    </row>
    <row r="5878" spans="1:37" x14ac:dyDescent="0.25">
      <c r="A5878" t="s">
        <v>71</v>
      </c>
      <c r="B5878" t="s">
        <v>482</v>
      </c>
      <c r="C5878" t="s">
        <v>9846</v>
      </c>
      <c r="D5878" t="s">
        <v>72</v>
      </c>
      <c r="E5878" t="s">
        <v>456</v>
      </c>
      <c r="F5878" t="s">
        <v>73</v>
      </c>
      <c r="G5878" t="s">
        <v>89</v>
      </c>
      <c r="H5878" t="s">
        <v>75</v>
      </c>
      <c r="I5878" t="s">
        <v>76</v>
      </c>
      <c r="J5878" t="s">
        <v>77</v>
      </c>
      <c r="K5878">
        <v>225</v>
      </c>
      <c r="L5878" t="s">
        <v>77</v>
      </c>
      <c r="M5878" t="s">
        <v>78</v>
      </c>
      <c r="N5878" t="s">
        <v>1565</v>
      </c>
      <c r="O5878" t="s">
        <v>9841</v>
      </c>
      <c r="P5878" t="s">
        <v>9841</v>
      </c>
      <c r="Q5878" t="s">
        <v>458</v>
      </c>
      <c r="R5878" t="s">
        <v>79</v>
      </c>
      <c r="S5878" t="s">
        <v>24</v>
      </c>
      <c r="T5878" t="s">
        <v>459</v>
      </c>
      <c r="U5878" t="s">
        <v>43</v>
      </c>
      <c r="V5878" t="s">
        <v>80</v>
      </c>
      <c r="W5878">
        <v>26300</v>
      </c>
      <c r="X5878" t="s">
        <v>81</v>
      </c>
      <c r="Y5878">
        <v>-225</v>
      </c>
      <c r="Z5878" t="s">
        <v>9842</v>
      </c>
      <c r="AA5878" t="s">
        <v>9842</v>
      </c>
      <c r="AB5878" t="s">
        <v>83</v>
      </c>
      <c r="AC5878" t="s">
        <v>84</v>
      </c>
      <c r="AD5878">
        <f>_xlfn.XLOOKUP(MIS[[#This Row],[TRADING SYMBOL]],[1]Sheet1!$D:$D,[1]Sheet1!$C:$C)</f>
        <v>3.7</v>
      </c>
      <c r="AE5878">
        <f>MIS[[#This Row],[OrderAverageTradedPrice]]*MIS[[#This Row],[OrderQuantity]]</f>
        <v>832.5</v>
      </c>
      <c r="AF5878">
        <f>MIS[[#This Row],[LTP]]*MIS[[#This Row],[OrderQuantity]]</f>
        <v>832.5</v>
      </c>
      <c r="AG5878">
        <f>IF(MIS[[#This Row],[OrderSide]]="SELL",MIS[[#This Row],[VALUE]]-MIS[[#This Row],[LIVE_VALUE]],MIS[[#This Row],[LIVE_VALUE]]-MIS[[#This Row],[VALUE]])</f>
        <v>0</v>
      </c>
      <c r="AH5878" t="str" cm="1">
        <f t="array" ref="AH5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8" t="str">
        <f>MIS[[#This Row],[TRADING SYMBOL]]</f>
        <v>NIFTY2552226300CE</v>
      </c>
      <c r="AJ5878" t="str">
        <f>IF(RIGHT(MIS[[#This Row],[Main/Hedge]],4)="MAIN","MAIN","HEDGE")</f>
        <v>HEDGE</v>
      </c>
      <c r="AK5878" t="str" cm="1">
        <f t="array" ref="AK5878">_xlfn._xlws.FILTER(Table4[Column1],ISNUMBER(SEARCH(Table4[Column1],MIS[[#This Row],[OrderUniqueIdentifier]])),"")</f>
        <v>VWAP</v>
      </c>
    </row>
    <row r="5879" spans="1:37" x14ac:dyDescent="0.25">
      <c r="A5879" t="s">
        <v>71</v>
      </c>
      <c r="B5879" t="s">
        <v>491</v>
      </c>
      <c r="C5879" t="s">
        <v>9853</v>
      </c>
      <c r="D5879" t="s">
        <v>72</v>
      </c>
      <c r="E5879" t="s">
        <v>456</v>
      </c>
      <c r="F5879" t="s">
        <v>73</v>
      </c>
      <c r="G5879" t="s">
        <v>89</v>
      </c>
      <c r="H5879" t="s">
        <v>75</v>
      </c>
      <c r="I5879" t="s">
        <v>76</v>
      </c>
      <c r="J5879" t="s">
        <v>77</v>
      </c>
      <c r="K5879">
        <v>675</v>
      </c>
      <c r="L5879" t="s">
        <v>77</v>
      </c>
      <c r="M5879" t="s">
        <v>78</v>
      </c>
      <c r="N5879" t="s">
        <v>240</v>
      </c>
      <c r="O5879" t="s">
        <v>9841</v>
      </c>
      <c r="P5879" t="s">
        <v>9841</v>
      </c>
      <c r="Q5879" t="s">
        <v>458</v>
      </c>
      <c r="R5879" t="s">
        <v>79</v>
      </c>
      <c r="S5879" t="s">
        <v>24</v>
      </c>
      <c r="T5879" t="s">
        <v>459</v>
      </c>
      <c r="U5879" t="s">
        <v>43</v>
      </c>
      <c r="V5879" t="s">
        <v>80</v>
      </c>
      <c r="W5879">
        <v>26300</v>
      </c>
      <c r="X5879" t="s">
        <v>81</v>
      </c>
      <c r="Y5879">
        <v>-675</v>
      </c>
      <c r="Z5879" t="s">
        <v>9842</v>
      </c>
      <c r="AA5879" t="s">
        <v>9842</v>
      </c>
      <c r="AB5879" t="s">
        <v>83</v>
      </c>
      <c r="AC5879" t="s">
        <v>84</v>
      </c>
      <c r="AD5879">
        <f>_xlfn.XLOOKUP(MIS[[#This Row],[TRADING SYMBOL]],[1]Sheet1!$D:$D,[1]Sheet1!$C:$C)</f>
        <v>3.7</v>
      </c>
      <c r="AE5879">
        <f>MIS[[#This Row],[OrderAverageTradedPrice]]*MIS[[#This Row],[OrderQuantity]]</f>
        <v>2531.25</v>
      </c>
      <c r="AF5879">
        <f>MIS[[#This Row],[LTP]]*MIS[[#This Row],[OrderQuantity]]</f>
        <v>2497.5</v>
      </c>
      <c r="AG5879">
        <f>IF(MIS[[#This Row],[OrderSide]]="SELL",MIS[[#This Row],[VALUE]]-MIS[[#This Row],[LIVE_VALUE]],MIS[[#This Row],[LIVE_VALUE]]-MIS[[#This Row],[VALUE]])</f>
        <v>33.75</v>
      </c>
      <c r="AH5879" t="str" cm="1">
        <f t="array" ref="AH5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9" t="str">
        <f>MIS[[#This Row],[TRADING SYMBOL]]</f>
        <v>NIFTY2552226300CE</v>
      </c>
      <c r="AJ5879" t="str">
        <f>IF(RIGHT(MIS[[#This Row],[Main/Hedge]],4)="MAIN","MAIN","HEDGE")</f>
        <v>HEDGE</v>
      </c>
      <c r="AK5879" t="str" cm="1">
        <f t="array" ref="AK5879">_xlfn._xlws.FILTER(Table4[Column1],ISNUMBER(SEARCH(Table4[Column1],MIS[[#This Row],[OrderUniqueIdentifier]])),"")</f>
        <v>VWAP</v>
      </c>
    </row>
    <row r="5880" spans="1:37" x14ac:dyDescent="0.25">
      <c r="A5880" t="s">
        <v>71</v>
      </c>
      <c r="B5880" t="s">
        <v>515</v>
      </c>
      <c r="C5880" t="s">
        <v>9857</v>
      </c>
      <c r="D5880" t="s">
        <v>72</v>
      </c>
      <c r="E5880" t="s">
        <v>456</v>
      </c>
      <c r="F5880" t="s">
        <v>73</v>
      </c>
      <c r="G5880" t="s">
        <v>89</v>
      </c>
      <c r="H5880" t="s">
        <v>75</v>
      </c>
      <c r="I5880" t="s">
        <v>76</v>
      </c>
      <c r="J5880" t="s">
        <v>77</v>
      </c>
      <c r="K5880">
        <v>1050</v>
      </c>
      <c r="L5880" t="s">
        <v>77</v>
      </c>
      <c r="M5880" t="s">
        <v>78</v>
      </c>
      <c r="N5880" t="s">
        <v>1565</v>
      </c>
      <c r="O5880" t="s">
        <v>9841</v>
      </c>
      <c r="P5880" t="s">
        <v>9841</v>
      </c>
      <c r="Q5880" t="s">
        <v>458</v>
      </c>
      <c r="R5880" t="s">
        <v>79</v>
      </c>
      <c r="S5880" t="s">
        <v>24</v>
      </c>
      <c r="T5880" t="s">
        <v>459</v>
      </c>
      <c r="U5880" t="s">
        <v>43</v>
      </c>
      <c r="V5880" t="s">
        <v>80</v>
      </c>
      <c r="W5880">
        <v>26300</v>
      </c>
      <c r="X5880" t="s">
        <v>81</v>
      </c>
      <c r="Y5880">
        <v>-1050</v>
      </c>
      <c r="Z5880" t="s">
        <v>9842</v>
      </c>
      <c r="AA5880" t="s">
        <v>9842</v>
      </c>
      <c r="AB5880" t="s">
        <v>83</v>
      </c>
      <c r="AC5880" t="s">
        <v>84</v>
      </c>
      <c r="AD5880">
        <f>_xlfn.XLOOKUP(MIS[[#This Row],[TRADING SYMBOL]],[1]Sheet1!$D:$D,[1]Sheet1!$C:$C)</f>
        <v>3.7</v>
      </c>
      <c r="AE5880">
        <f>MIS[[#This Row],[OrderAverageTradedPrice]]*MIS[[#This Row],[OrderQuantity]]</f>
        <v>3885</v>
      </c>
      <c r="AF5880">
        <f>MIS[[#This Row],[LTP]]*MIS[[#This Row],[OrderQuantity]]</f>
        <v>3885</v>
      </c>
      <c r="AG5880">
        <f>IF(MIS[[#This Row],[OrderSide]]="SELL",MIS[[#This Row],[VALUE]]-MIS[[#This Row],[LIVE_VALUE]],MIS[[#This Row],[LIVE_VALUE]]-MIS[[#This Row],[VALUE]])</f>
        <v>0</v>
      </c>
      <c r="AH5880" t="str" cm="1">
        <f t="array" ref="AH5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0" t="str">
        <f>MIS[[#This Row],[TRADING SYMBOL]]</f>
        <v>NIFTY2552226300CE</v>
      </c>
      <c r="AJ5880" t="str">
        <f>IF(RIGHT(MIS[[#This Row],[Main/Hedge]],4)="MAIN","MAIN","HEDGE")</f>
        <v>HEDGE</v>
      </c>
      <c r="AK5880" t="str" cm="1">
        <f t="array" ref="AK5880">_xlfn._xlws.FILTER(Table4[Column1],ISNUMBER(SEARCH(Table4[Column1],MIS[[#This Row],[OrderUniqueIdentifier]])),"")</f>
        <v>VWAP</v>
      </c>
    </row>
    <row r="5881" spans="1:37" x14ac:dyDescent="0.25">
      <c r="A5881" t="s">
        <v>71</v>
      </c>
      <c r="B5881" t="s">
        <v>529</v>
      </c>
      <c r="C5881" t="s">
        <v>9861</v>
      </c>
      <c r="D5881" t="s">
        <v>72</v>
      </c>
      <c r="E5881" t="s">
        <v>456</v>
      </c>
      <c r="F5881" t="s">
        <v>73</v>
      </c>
      <c r="G5881" t="s">
        <v>89</v>
      </c>
      <c r="H5881" t="s">
        <v>75</v>
      </c>
      <c r="I5881" t="s">
        <v>76</v>
      </c>
      <c r="J5881" t="s">
        <v>77</v>
      </c>
      <c r="K5881">
        <v>450</v>
      </c>
      <c r="L5881" t="s">
        <v>77</v>
      </c>
      <c r="M5881" t="s">
        <v>78</v>
      </c>
      <c r="N5881" t="s">
        <v>240</v>
      </c>
      <c r="O5881" t="s">
        <v>9841</v>
      </c>
      <c r="P5881" t="s">
        <v>9841</v>
      </c>
      <c r="Q5881" t="s">
        <v>458</v>
      </c>
      <c r="R5881" t="s">
        <v>79</v>
      </c>
      <c r="S5881" t="s">
        <v>24</v>
      </c>
      <c r="T5881" t="s">
        <v>459</v>
      </c>
      <c r="U5881" t="s">
        <v>43</v>
      </c>
      <c r="V5881" t="s">
        <v>80</v>
      </c>
      <c r="W5881">
        <v>26300</v>
      </c>
      <c r="X5881" t="s">
        <v>81</v>
      </c>
      <c r="Y5881">
        <v>-450</v>
      </c>
      <c r="Z5881" t="s">
        <v>9842</v>
      </c>
      <c r="AA5881" t="s">
        <v>9842</v>
      </c>
      <c r="AB5881" t="s">
        <v>83</v>
      </c>
      <c r="AC5881" t="s">
        <v>84</v>
      </c>
      <c r="AD5881">
        <f>_xlfn.XLOOKUP(MIS[[#This Row],[TRADING SYMBOL]],[1]Sheet1!$D:$D,[1]Sheet1!$C:$C)</f>
        <v>3.7</v>
      </c>
      <c r="AE5881">
        <f>MIS[[#This Row],[OrderAverageTradedPrice]]*MIS[[#This Row],[OrderQuantity]]</f>
        <v>1687.5</v>
      </c>
      <c r="AF5881">
        <f>MIS[[#This Row],[LTP]]*MIS[[#This Row],[OrderQuantity]]</f>
        <v>1665</v>
      </c>
      <c r="AG5881">
        <f>IF(MIS[[#This Row],[OrderSide]]="SELL",MIS[[#This Row],[VALUE]]-MIS[[#This Row],[LIVE_VALUE]],MIS[[#This Row],[LIVE_VALUE]]-MIS[[#This Row],[VALUE]])</f>
        <v>22.5</v>
      </c>
      <c r="AH5881" t="str" cm="1">
        <f t="array" ref="AH5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1" t="str">
        <f>MIS[[#This Row],[TRADING SYMBOL]]</f>
        <v>NIFTY2552226300CE</v>
      </c>
      <c r="AJ5881" t="str">
        <f>IF(RIGHT(MIS[[#This Row],[Main/Hedge]],4)="MAIN","MAIN","HEDGE")</f>
        <v>HEDGE</v>
      </c>
      <c r="AK5881" t="str" cm="1">
        <f t="array" ref="AK5881">_xlfn._xlws.FILTER(Table4[Column1],ISNUMBER(SEARCH(Table4[Column1],MIS[[#This Row],[OrderUniqueIdentifier]])),"")</f>
        <v>VWAP</v>
      </c>
    </row>
    <row r="5882" spans="1:37" x14ac:dyDescent="0.25">
      <c r="A5882" t="s">
        <v>71</v>
      </c>
      <c r="B5882" t="s">
        <v>540</v>
      </c>
      <c r="C5882" t="s">
        <v>9864</v>
      </c>
      <c r="D5882" t="s">
        <v>72</v>
      </c>
      <c r="E5882" t="s">
        <v>456</v>
      </c>
      <c r="F5882" t="s">
        <v>73</v>
      </c>
      <c r="G5882" t="s">
        <v>89</v>
      </c>
      <c r="H5882" t="s">
        <v>75</v>
      </c>
      <c r="I5882" t="s">
        <v>76</v>
      </c>
      <c r="J5882" t="s">
        <v>77</v>
      </c>
      <c r="K5882">
        <v>225</v>
      </c>
      <c r="L5882" t="s">
        <v>77</v>
      </c>
      <c r="M5882" t="s">
        <v>78</v>
      </c>
      <c r="N5882" t="s">
        <v>1565</v>
      </c>
      <c r="O5882" t="s">
        <v>9841</v>
      </c>
      <c r="P5882" t="s">
        <v>9841</v>
      </c>
      <c r="Q5882" t="s">
        <v>458</v>
      </c>
      <c r="R5882" t="s">
        <v>79</v>
      </c>
      <c r="S5882" t="s">
        <v>24</v>
      </c>
      <c r="T5882" t="s">
        <v>459</v>
      </c>
      <c r="U5882" t="s">
        <v>43</v>
      </c>
      <c r="V5882" t="s">
        <v>80</v>
      </c>
      <c r="W5882">
        <v>26300</v>
      </c>
      <c r="X5882" t="s">
        <v>81</v>
      </c>
      <c r="Y5882">
        <v>-225</v>
      </c>
      <c r="Z5882" t="s">
        <v>9842</v>
      </c>
      <c r="AA5882" t="s">
        <v>9842</v>
      </c>
      <c r="AB5882" t="s">
        <v>83</v>
      </c>
      <c r="AC5882" t="s">
        <v>84</v>
      </c>
      <c r="AD5882">
        <f>_xlfn.XLOOKUP(MIS[[#This Row],[TRADING SYMBOL]],[1]Sheet1!$D:$D,[1]Sheet1!$C:$C)</f>
        <v>3.7</v>
      </c>
      <c r="AE5882">
        <f>MIS[[#This Row],[OrderAverageTradedPrice]]*MIS[[#This Row],[OrderQuantity]]</f>
        <v>832.5</v>
      </c>
      <c r="AF5882">
        <f>MIS[[#This Row],[LTP]]*MIS[[#This Row],[OrderQuantity]]</f>
        <v>832.5</v>
      </c>
      <c r="AG5882">
        <f>IF(MIS[[#This Row],[OrderSide]]="SELL",MIS[[#This Row],[VALUE]]-MIS[[#This Row],[LIVE_VALUE]],MIS[[#This Row],[LIVE_VALUE]]-MIS[[#This Row],[VALUE]])</f>
        <v>0</v>
      </c>
      <c r="AH5882" t="str" cm="1">
        <f t="array" ref="AH5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2" t="str">
        <f>MIS[[#This Row],[TRADING SYMBOL]]</f>
        <v>NIFTY2552226300CE</v>
      </c>
      <c r="AJ5882" t="str">
        <f>IF(RIGHT(MIS[[#This Row],[Main/Hedge]],4)="MAIN","MAIN","HEDGE")</f>
        <v>HEDGE</v>
      </c>
      <c r="AK5882" t="str" cm="1">
        <f t="array" ref="AK5882">_xlfn._xlws.FILTER(Table4[Column1],ISNUMBER(SEARCH(Table4[Column1],MIS[[#This Row],[OrderUniqueIdentifier]])),"")</f>
        <v>VWAP</v>
      </c>
    </row>
    <row r="5883" spans="1:37" x14ac:dyDescent="0.25">
      <c r="A5883" t="s">
        <v>71</v>
      </c>
      <c r="B5883" t="s">
        <v>550</v>
      </c>
      <c r="C5883" t="s">
        <v>9868</v>
      </c>
      <c r="D5883" t="s">
        <v>72</v>
      </c>
      <c r="E5883" t="s">
        <v>456</v>
      </c>
      <c r="F5883" t="s">
        <v>73</v>
      </c>
      <c r="G5883" t="s">
        <v>89</v>
      </c>
      <c r="H5883" t="s">
        <v>75</v>
      </c>
      <c r="I5883" t="s">
        <v>76</v>
      </c>
      <c r="J5883" t="s">
        <v>77</v>
      </c>
      <c r="K5883">
        <v>150</v>
      </c>
      <c r="L5883" t="s">
        <v>77</v>
      </c>
      <c r="M5883" t="s">
        <v>78</v>
      </c>
      <c r="N5883" t="s">
        <v>1565</v>
      </c>
      <c r="O5883" t="s">
        <v>9841</v>
      </c>
      <c r="P5883" t="s">
        <v>9841</v>
      </c>
      <c r="Q5883" t="s">
        <v>458</v>
      </c>
      <c r="R5883" t="s">
        <v>79</v>
      </c>
      <c r="S5883" t="s">
        <v>24</v>
      </c>
      <c r="T5883" t="s">
        <v>459</v>
      </c>
      <c r="U5883" t="s">
        <v>43</v>
      </c>
      <c r="V5883" t="s">
        <v>80</v>
      </c>
      <c r="W5883">
        <v>26300</v>
      </c>
      <c r="X5883" t="s">
        <v>81</v>
      </c>
      <c r="Y5883">
        <v>-150</v>
      </c>
      <c r="Z5883" t="s">
        <v>9842</v>
      </c>
      <c r="AA5883" t="s">
        <v>9842</v>
      </c>
      <c r="AB5883" t="s">
        <v>83</v>
      </c>
      <c r="AC5883" t="s">
        <v>84</v>
      </c>
      <c r="AD5883">
        <f>_xlfn.XLOOKUP(MIS[[#This Row],[TRADING SYMBOL]],[1]Sheet1!$D:$D,[1]Sheet1!$C:$C)</f>
        <v>3.7</v>
      </c>
      <c r="AE5883">
        <f>MIS[[#This Row],[OrderAverageTradedPrice]]*MIS[[#This Row],[OrderQuantity]]</f>
        <v>555</v>
      </c>
      <c r="AF5883">
        <f>MIS[[#This Row],[LTP]]*MIS[[#This Row],[OrderQuantity]]</f>
        <v>555</v>
      </c>
      <c r="AG5883">
        <f>IF(MIS[[#This Row],[OrderSide]]="SELL",MIS[[#This Row],[VALUE]]-MIS[[#This Row],[LIVE_VALUE]],MIS[[#This Row],[LIVE_VALUE]]-MIS[[#This Row],[VALUE]])</f>
        <v>0</v>
      </c>
      <c r="AH5883" t="str" cm="1">
        <f t="array" ref="AH5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3" t="str">
        <f>MIS[[#This Row],[TRADING SYMBOL]]</f>
        <v>NIFTY2552226300CE</v>
      </c>
      <c r="AJ5883" t="str">
        <f>IF(RIGHT(MIS[[#This Row],[Main/Hedge]],4)="MAIN","MAIN","HEDGE")</f>
        <v>HEDGE</v>
      </c>
      <c r="AK5883" t="str" cm="1">
        <f t="array" ref="AK5883">_xlfn._xlws.FILTER(Table4[Column1],ISNUMBER(SEARCH(Table4[Column1],MIS[[#This Row],[OrderUniqueIdentifier]])),"")</f>
        <v>VWAP</v>
      </c>
    </row>
    <row r="5884" spans="1:37" x14ac:dyDescent="0.25">
      <c r="A5884" t="s">
        <v>71</v>
      </c>
      <c r="B5884" t="s">
        <v>558</v>
      </c>
      <c r="C5884" t="s">
        <v>9872</v>
      </c>
      <c r="D5884" t="s">
        <v>72</v>
      </c>
      <c r="E5884" t="s">
        <v>456</v>
      </c>
      <c r="F5884" t="s">
        <v>73</v>
      </c>
      <c r="G5884" t="s">
        <v>89</v>
      </c>
      <c r="H5884" t="s">
        <v>75</v>
      </c>
      <c r="I5884" t="s">
        <v>76</v>
      </c>
      <c r="J5884" t="s">
        <v>77</v>
      </c>
      <c r="K5884">
        <v>225</v>
      </c>
      <c r="L5884" t="s">
        <v>77</v>
      </c>
      <c r="M5884" t="s">
        <v>78</v>
      </c>
      <c r="N5884" t="s">
        <v>240</v>
      </c>
      <c r="O5884" t="s">
        <v>9841</v>
      </c>
      <c r="P5884" t="s">
        <v>9841</v>
      </c>
      <c r="Q5884" t="s">
        <v>458</v>
      </c>
      <c r="R5884" t="s">
        <v>79</v>
      </c>
      <c r="S5884" t="s">
        <v>24</v>
      </c>
      <c r="T5884" t="s">
        <v>459</v>
      </c>
      <c r="U5884" t="s">
        <v>43</v>
      </c>
      <c r="V5884" t="s">
        <v>80</v>
      </c>
      <c r="W5884">
        <v>26300</v>
      </c>
      <c r="X5884" t="s">
        <v>81</v>
      </c>
      <c r="Y5884">
        <v>-225</v>
      </c>
      <c r="Z5884" t="s">
        <v>9842</v>
      </c>
      <c r="AA5884" t="s">
        <v>9842</v>
      </c>
      <c r="AB5884" t="s">
        <v>83</v>
      </c>
      <c r="AC5884" t="s">
        <v>84</v>
      </c>
      <c r="AD5884">
        <f>_xlfn.XLOOKUP(MIS[[#This Row],[TRADING SYMBOL]],[1]Sheet1!$D:$D,[1]Sheet1!$C:$C)</f>
        <v>3.7</v>
      </c>
      <c r="AE5884">
        <f>MIS[[#This Row],[OrderAverageTradedPrice]]*MIS[[#This Row],[OrderQuantity]]</f>
        <v>843.75</v>
      </c>
      <c r="AF5884">
        <f>MIS[[#This Row],[LTP]]*MIS[[#This Row],[OrderQuantity]]</f>
        <v>832.5</v>
      </c>
      <c r="AG5884">
        <f>IF(MIS[[#This Row],[OrderSide]]="SELL",MIS[[#This Row],[VALUE]]-MIS[[#This Row],[LIVE_VALUE]],MIS[[#This Row],[LIVE_VALUE]]-MIS[[#This Row],[VALUE]])</f>
        <v>11.25</v>
      </c>
      <c r="AH5884" t="str" cm="1">
        <f t="array" ref="AH5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4" t="str">
        <f>MIS[[#This Row],[TRADING SYMBOL]]</f>
        <v>NIFTY2552226300CE</v>
      </c>
      <c r="AJ5884" t="str">
        <f>IF(RIGHT(MIS[[#This Row],[Main/Hedge]],4)="MAIN","MAIN","HEDGE")</f>
        <v>HEDGE</v>
      </c>
      <c r="AK5884" t="str" cm="1">
        <f t="array" ref="AK5884">_xlfn._xlws.FILTER(Table4[Column1],ISNUMBER(SEARCH(Table4[Column1],MIS[[#This Row],[OrderUniqueIdentifier]])),"")</f>
        <v>VWAP</v>
      </c>
    </row>
    <row r="5885" spans="1:37" x14ac:dyDescent="0.25">
      <c r="A5885" t="s">
        <v>71</v>
      </c>
      <c r="B5885" t="s">
        <v>566</v>
      </c>
      <c r="C5885" t="s">
        <v>9875</v>
      </c>
      <c r="D5885" t="s">
        <v>72</v>
      </c>
      <c r="E5885" t="s">
        <v>456</v>
      </c>
      <c r="F5885" t="s">
        <v>73</v>
      </c>
      <c r="G5885" t="s">
        <v>89</v>
      </c>
      <c r="H5885" t="s">
        <v>75</v>
      </c>
      <c r="I5885" t="s">
        <v>76</v>
      </c>
      <c r="J5885" t="s">
        <v>77</v>
      </c>
      <c r="K5885">
        <v>75</v>
      </c>
      <c r="L5885" t="s">
        <v>77</v>
      </c>
      <c r="M5885" t="s">
        <v>78</v>
      </c>
      <c r="N5885" t="s">
        <v>240</v>
      </c>
      <c r="O5885" t="s">
        <v>9838</v>
      </c>
      <c r="P5885" t="s">
        <v>9841</v>
      </c>
      <c r="Q5885" t="s">
        <v>458</v>
      </c>
      <c r="R5885" t="s">
        <v>79</v>
      </c>
      <c r="S5885" t="s">
        <v>24</v>
      </c>
      <c r="T5885" t="s">
        <v>459</v>
      </c>
      <c r="U5885" t="s">
        <v>43</v>
      </c>
      <c r="V5885" t="s">
        <v>80</v>
      </c>
      <c r="W5885">
        <v>26300</v>
      </c>
      <c r="X5885" t="s">
        <v>81</v>
      </c>
      <c r="Y5885">
        <v>-75</v>
      </c>
      <c r="Z5885" t="s">
        <v>9839</v>
      </c>
      <c r="AA5885" t="s">
        <v>9842</v>
      </c>
      <c r="AB5885" t="s">
        <v>83</v>
      </c>
      <c r="AC5885" t="s">
        <v>84</v>
      </c>
      <c r="AD5885">
        <f>_xlfn.XLOOKUP(MIS[[#This Row],[TRADING SYMBOL]],[1]Sheet1!$D:$D,[1]Sheet1!$C:$C)</f>
        <v>3.7</v>
      </c>
      <c r="AE5885">
        <f>MIS[[#This Row],[OrderAverageTradedPrice]]*MIS[[#This Row],[OrderQuantity]]</f>
        <v>281.25</v>
      </c>
      <c r="AF5885">
        <f>MIS[[#This Row],[LTP]]*MIS[[#This Row],[OrderQuantity]]</f>
        <v>277.5</v>
      </c>
      <c r="AG5885">
        <f>IF(MIS[[#This Row],[OrderSide]]="SELL",MIS[[#This Row],[VALUE]]-MIS[[#This Row],[LIVE_VALUE]],MIS[[#This Row],[LIVE_VALUE]]-MIS[[#This Row],[VALUE]])</f>
        <v>3.75</v>
      </c>
      <c r="AH5885" t="str" cm="1">
        <f t="array" ref="AH5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5" t="str">
        <f>MIS[[#This Row],[TRADING SYMBOL]]</f>
        <v>NIFTY2552226300CE</v>
      </c>
      <c r="AJ5885" t="str">
        <f>IF(RIGHT(MIS[[#This Row],[Main/Hedge]],4)="MAIN","MAIN","HEDGE")</f>
        <v>HEDGE</v>
      </c>
      <c r="AK5885" t="str" cm="1">
        <f t="array" ref="AK5885">_xlfn._xlws.FILTER(Table4[Column1],ISNUMBER(SEARCH(Table4[Column1],MIS[[#This Row],[OrderUniqueIdentifier]])),"")</f>
        <v>VWAP</v>
      </c>
    </row>
    <row r="5886" spans="1:37" x14ac:dyDescent="0.25">
      <c r="A5886" t="s">
        <v>71</v>
      </c>
      <c r="B5886" t="s">
        <v>575</v>
      </c>
      <c r="C5886" t="s">
        <v>9879</v>
      </c>
      <c r="D5886" t="s">
        <v>72</v>
      </c>
      <c r="E5886" t="s">
        <v>456</v>
      </c>
      <c r="F5886" t="s">
        <v>73</v>
      </c>
      <c r="G5886" t="s">
        <v>89</v>
      </c>
      <c r="H5886" t="s">
        <v>75</v>
      </c>
      <c r="I5886" t="s">
        <v>76</v>
      </c>
      <c r="J5886" t="s">
        <v>77</v>
      </c>
      <c r="K5886">
        <v>300</v>
      </c>
      <c r="L5886" t="s">
        <v>77</v>
      </c>
      <c r="M5886" t="s">
        <v>78</v>
      </c>
      <c r="N5886" t="s">
        <v>1565</v>
      </c>
      <c r="O5886" t="s">
        <v>9841</v>
      </c>
      <c r="P5886" t="s">
        <v>9841</v>
      </c>
      <c r="Q5886" t="s">
        <v>458</v>
      </c>
      <c r="R5886" t="s">
        <v>79</v>
      </c>
      <c r="S5886" t="s">
        <v>24</v>
      </c>
      <c r="T5886" t="s">
        <v>459</v>
      </c>
      <c r="U5886" t="s">
        <v>43</v>
      </c>
      <c r="V5886" t="s">
        <v>80</v>
      </c>
      <c r="W5886">
        <v>26300</v>
      </c>
      <c r="X5886" t="s">
        <v>81</v>
      </c>
      <c r="Y5886">
        <v>-300</v>
      </c>
      <c r="Z5886" t="s">
        <v>9842</v>
      </c>
      <c r="AA5886" t="s">
        <v>9842</v>
      </c>
      <c r="AB5886" t="s">
        <v>83</v>
      </c>
      <c r="AC5886" t="s">
        <v>84</v>
      </c>
      <c r="AD5886">
        <f>_xlfn.XLOOKUP(MIS[[#This Row],[TRADING SYMBOL]],[1]Sheet1!$D:$D,[1]Sheet1!$C:$C)</f>
        <v>3.7</v>
      </c>
      <c r="AE5886">
        <f>MIS[[#This Row],[OrderAverageTradedPrice]]*MIS[[#This Row],[OrderQuantity]]</f>
        <v>1110</v>
      </c>
      <c r="AF5886">
        <f>MIS[[#This Row],[LTP]]*MIS[[#This Row],[OrderQuantity]]</f>
        <v>1110</v>
      </c>
      <c r="AG5886">
        <f>IF(MIS[[#This Row],[OrderSide]]="SELL",MIS[[#This Row],[VALUE]]-MIS[[#This Row],[LIVE_VALUE]],MIS[[#This Row],[LIVE_VALUE]]-MIS[[#This Row],[VALUE]])</f>
        <v>0</v>
      </c>
      <c r="AH5886" t="str" cm="1">
        <f t="array" ref="AH5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6" t="str">
        <f>MIS[[#This Row],[TRADING SYMBOL]]</f>
        <v>NIFTY2552226300CE</v>
      </c>
      <c r="AJ5886" t="str">
        <f>IF(RIGHT(MIS[[#This Row],[Main/Hedge]],4)="MAIN","MAIN","HEDGE")</f>
        <v>HEDGE</v>
      </c>
      <c r="AK5886" t="str" cm="1">
        <f t="array" ref="AK5886">_xlfn._xlws.FILTER(Table4[Column1],ISNUMBER(SEARCH(Table4[Column1],MIS[[#This Row],[OrderUniqueIdentifier]])),"")</f>
        <v>VWAP</v>
      </c>
    </row>
    <row r="5887" spans="1:37" x14ac:dyDescent="0.25">
      <c r="A5887" t="s">
        <v>71</v>
      </c>
      <c r="B5887" t="s">
        <v>584</v>
      </c>
      <c r="C5887" t="s">
        <v>9882</v>
      </c>
      <c r="D5887" t="s">
        <v>72</v>
      </c>
      <c r="E5887" t="s">
        <v>456</v>
      </c>
      <c r="F5887" t="s">
        <v>73</v>
      </c>
      <c r="G5887" t="s">
        <v>89</v>
      </c>
      <c r="H5887" t="s">
        <v>75</v>
      </c>
      <c r="I5887" t="s">
        <v>76</v>
      </c>
      <c r="J5887" t="s">
        <v>77</v>
      </c>
      <c r="K5887">
        <v>150</v>
      </c>
      <c r="L5887" t="s">
        <v>77</v>
      </c>
      <c r="M5887" t="s">
        <v>78</v>
      </c>
      <c r="N5887" t="s">
        <v>240</v>
      </c>
      <c r="O5887" t="s">
        <v>9841</v>
      </c>
      <c r="P5887" t="s">
        <v>9841</v>
      </c>
      <c r="Q5887" t="s">
        <v>458</v>
      </c>
      <c r="R5887" t="s">
        <v>79</v>
      </c>
      <c r="S5887" t="s">
        <v>24</v>
      </c>
      <c r="T5887" t="s">
        <v>459</v>
      </c>
      <c r="U5887" t="s">
        <v>43</v>
      </c>
      <c r="V5887" t="s">
        <v>80</v>
      </c>
      <c r="W5887">
        <v>26300</v>
      </c>
      <c r="X5887" t="s">
        <v>81</v>
      </c>
      <c r="Y5887">
        <v>-150</v>
      </c>
      <c r="Z5887" t="s">
        <v>9842</v>
      </c>
      <c r="AA5887" t="s">
        <v>9842</v>
      </c>
      <c r="AB5887" t="s">
        <v>83</v>
      </c>
      <c r="AC5887" t="s">
        <v>84</v>
      </c>
      <c r="AD5887">
        <f>_xlfn.XLOOKUP(MIS[[#This Row],[TRADING SYMBOL]],[1]Sheet1!$D:$D,[1]Sheet1!$C:$C)</f>
        <v>3.7</v>
      </c>
      <c r="AE5887">
        <f>MIS[[#This Row],[OrderAverageTradedPrice]]*MIS[[#This Row],[OrderQuantity]]</f>
        <v>562.5</v>
      </c>
      <c r="AF5887">
        <f>MIS[[#This Row],[LTP]]*MIS[[#This Row],[OrderQuantity]]</f>
        <v>555</v>
      </c>
      <c r="AG5887">
        <f>IF(MIS[[#This Row],[OrderSide]]="SELL",MIS[[#This Row],[VALUE]]-MIS[[#This Row],[LIVE_VALUE]],MIS[[#This Row],[LIVE_VALUE]]-MIS[[#This Row],[VALUE]])</f>
        <v>7.5</v>
      </c>
      <c r="AH5887" t="str" cm="1">
        <f t="array" ref="AH5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7" t="str">
        <f>MIS[[#This Row],[TRADING SYMBOL]]</f>
        <v>NIFTY2552226300CE</v>
      </c>
      <c r="AJ5887" t="str">
        <f>IF(RIGHT(MIS[[#This Row],[Main/Hedge]],4)="MAIN","MAIN","HEDGE")</f>
        <v>HEDGE</v>
      </c>
      <c r="AK5887" t="str" cm="1">
        <f t="array" ref="AK5887">_xlfn._xlws.FILTER(Table4[Column1],ISNUMBER(SEARCH(Table4[Column1],MIS[[#This Row],[OrderUniqueIdentifier]])),"")</f>
        <v>VWAP</v>
      </c>
    </row>
    <row r="5888" spans="1:37" x14ac:dyDescent="0.25">
      <c r="A5888" t="s">
        <v>71</v>
      </c>
      <c r="B5888" t="s">
        <v>593</v>
      </c>
      <c r="C5888" t="s">
        <v>9885</v>
      </c>
      <c r="D5888" t="s">
        <v>72</v>
      </c>
      <c r="E5888" t="s">
        <v>456</v>
      </c>
      <c r="F5888" t="s">
        <v>73</v>
      </c>
      <c r="G5888" t="s">
        <v>89</v>
      </c>
      <c r="H5888" t="s">
        <v>75</v>
      </c>
      <c r="I5888" t="s">
        <v>76</v>
      </c>
      <c r="J5888" t="s">
        <v>77</v>
      </c>
      <c r="K5888">
        <v>75</v>
      </c>
      <c r="L5888" t="s">
        <v>77</v>
      </c>
      <c r="M5888" t="s">
        <v>78</v>
      </c>
      <c r="N5888" t="s">
        <v>1565</v>
      </c>
      <c r="O5888" t="s">
        <v>9841</v>
      </c>
      <c r="P5888" t="s">
        <v>9841</v>
      </c>
      <c r="Q5888" t="s">
        <v>458</v>
      </c>
      <c r="R5888" t="s">
        <v>79</v>
      </c>
      <c r="S5888" t="s">
        <v>24</v>
      </c>
      <c r="T5888" t="s">
        <v>459</v>
      </c>
      <c r="U5888" t="s">
        <v>43</v>
      </c>
      <c r="V5888" t="s">
        <v>80</v>
      </c>
      <c r="W5888">
        <v>26300</v>
      </c>
      <c r="X5888" t="s">
        <v>81</v>
      </c>
      <c r="Y5888">
        <v>-75</v>
      </c>
      <c r="Z5888" t="s">
        <v>9842</v>
      </c>
      <c r="AA5888" t="s">
        <v>9842</v>
      </c>
      <c r="AB5888" t="s">
        <v>83</v>
      </c>
      <c r="AC5888" t="s">
        <v>84</v>
      </c>
      <c r="AD5888">
        <f>_xlfn.XLOOKUP(MIS[[#This Row],[TRADING SYMBOL]],[1]Sheet1!$D:$D,[1]Sheet1!$C:$C)</f>
        <v>3.7</v>
      </c>
      <c r="AE5888">
        <f>MIS[[#This Row],[OrderAverageTradedPrice]]*MIS[[#This Row],[OrderQuantity]]</f>
        <v>277.5</v>
      </c>
      <c r="AF5888">
        <f>MIS[[#This Row],[LTP]]*MIS[[#This Row],[OrderQuantity]]</f>
        <v>277.5</v>
      </c>
      <c r="AG5888">
        <f>IF(MIS[[#This Row],[OrderSide]]="SELL",MIS[[#This Row],[VALUE]]-MIS[[#This Row],[LIVE_VALUE]],MIS[[#This Row],[LIVE_VALUE]]-MIS[[#This Row],[VALUE]])</f>
        <v>0</v>
      </c>
      <c r="AH5888" t="str" cm="1">
        <f t="array" ref="AH5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8" t="str">
        <f>MIS[[#This Row],[TRADING SYMBOL]]</f>
        <v>NIFTY2552226300CE</v>
      </c>
      <c r="AJ5888" t="str">
        <f>IF(RIGHT(MIS[[#This Row],[Main/Hedge]],4)="MAIN","MAIN","HEDGE")</f>
        <v>HEDGE</v>
      </c>
      <c r="AK5888" t="str" cm="1">
        <f t="array" ref="AK5888">_xlfn._xlws.FILTER(Table4[Column1],ISNUMBER(SEARCH(Table4[Column1],MIS[[#This Row],[OrderUniqueIdentifier]])),"")</f>
        <v>VWAP</v>
      </c>
    </row>
    <row r="5889" spans="1:37" x14ac:dyDescent="0.25">
      <c r="A5889" t="s">
        <v>71</v>
      </c>
      <c r="B5889" t="s">
        <v>602</v>
      </c>
      <c r="C5889" t="s">
        <v>9889</v>
      </c>
      <c r="D5889" t="s">
        <v>72</v>
      </c>
      <c r="E5889" t="s">
        <v>456</v>
      </c>
      <c r="F5889" t="s">
        <v>73</v>
      </c>
      <c r="G5889" t="s">
        <v>89</v>
      </c>
      <c r="H5889" t="s">
        <v>75</v>
      </c>
      <c r="I5889" t="s">
        <v>76</v>
      </c>
      <c r="J5889" t="s">
        <v>77</v>
      </c>
      <c r="K5889">
        <v>225</v>
      </c>
      <c r="L5889" t="s">
        <v>77</v>
      </c>
      <c r="M5889" t="s">
        <v>78</v>
      </c>
      <c r="N5889" t="s">
        <v>240</v>
      </c>
      <c r="O5889" t="s">
        <v>9841</v>
      </c>
      <c r="P5889" t="s">
        <v>9841</v>
      </c>
      <c r="Q5889" t="s">
        <v>458</v>
      </c>
      <c r="R5889" t="s">
        <v>79</v>
      </c>
      <c r="S5889" t="s">
        <v>24</v>
      </c>
      <c r="T5889" t="s">
        <v>459</v>
      </c>
      <c r="U5889" t="s">
        <v>43</v>
      </c>
      <c r="V5889" t="s">
        <v>80</v>
      </c>
      <c r="W5889">
        <v>26300</v>
      </c>
      <c r="X5889" t="s">
        <v>81</v>
      </c>
      <c r="Y5889">
        <v>-225</v>
      </c>
      <c r="Z5889" t="s">
        <v>9842</v>
      </c>
      <c r="AA5889" t="s">
        <v>9842</v>
      </c>
      <c r="AB5889" t="s">
        <v>83</v>
      </c>
      <c r="AC5889" t="s">
        <v>84</v>
      </c>
      <c r="AD5889">
        <f>_xlfn.XLOOKUP(MIS[[#This Row],[TRADING SYMBOL]],[1]Sheet1!$D:$D,[1]Sheet1!$C:$C)</f>
        <v>3.7</v>
      </c>
      <c r="AE5889">
        <f>MIS[[#This Row],[OrderAverageTradedPrice]]*MIS[[#This Row],[OrderQuantity]]</f>
        <v>843.75</v>
      </c>
      <c r="AF5889">
        <f>MIS[[#This Row],[LTP]]*MIS[[#This Row],[OrderQuantity]]</f>
        <v>832.5</v>
      </c>
      <c r="AG5889">
        <f>IF(MIS[[#This Row],[OrderSide]]="SELL",MIS[[#This Row],[VALUE]]-MIS[[#This Row],[LIVE_VALUE]],MIS[[#This Row],[LIVE_VALUE]]-MIS[[#This Row],[VALUE]])</f>
        <v>11.25</v>
      </c>
      <c r="AH5889" t="str" cm="1">
        <f t="array" ref="AH5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9" t="str">
        <f>MIS[[#This Row],[TRADING SYMBOL]]</f>
        <v>NIFTY2552226300CE</v>
      </c>
      <c r="AJ5889" t="str">
        <f>IF(RIGHT(MIS[[#This Row],[Main/Hedge]],4)="MAIN","MAIN","HEDGE")</f>
        <v>HEDGE</v>
      </c>
      <c r="AK5889" t="str" cm="1">
        <f t="array" ref="AK5889">_xlfn._xlws.FILTER(Table4[Column1],ISNUMBER(SEARCH(Table4[Column1],MIS[[#This Row],[OrderUniqueIdentifier]])),"")</f>
        <v>VWAP</v>
      </c>
    </row>
    <row r="5890" spans="1:37" x14ac:dyDescent="0.25">
      <c r="A5890" t="s">
        <v>71</v>
      </c>
      <c r="B5890" t="s">
        <v>619</v>
      </c>
      <c r="C5890" t="s">
        <v>9893</v>
      </c>
      <c r="D5890" t="s">
        <v>72</v>
      </c>
      <c r="E5890" t="s">
        <v>456</v>
      </c>
      <c r="F5890" t="s">
        <v>73</v>
      </c>
      <c r="G5890" t="s">
        <v>89</v>
      </c>
      <c r="H5890" t="s">
        <v>75</v>
      </c>
      <c r="I5890" t="s">
        <v>76</v>
      </c>
      <c r="J5890" t="s">
        <v>77</v>
      </c>
      <c r="K5890">
        <v>300</v>
      </c>
      <c r="L5890" t="s">
        <v>77</v>
      </c>
      <c r="M5890" t="s">
        <v>78</v>
      </c>
      <c r="N5890" t="s">
        <v>240</v>
      </c>
      <c r="O5890" t="s">
        <v>9841</v>
      </c>
      <c r="P5890" t="s">
        <v>9841</v>
      </c>
      <c r="Q5890" t="s">
        <v>458</v>
      </c>
      <c r="R5890" t="s">
        <v>79</v>
      </c>
      <c r="S5890" t="s">
        <v>24</v>
      </c>
      <c r="T5890" t="s">
        <v>459</v>
      </c>
      <c r="U5890" t="s">
        <v>43</v>
      </c>
      <c r="V5890" t="s">
        <v>80</v>
      </c>
      <c r="W5890">
        <v>26300</v>
      </c>
      <c r="X5890" t="s">
        <v>81</v>
      </c>
      <c r="Y5890">
        <v>-300</v>
      </c>
      <c r="Z5890" t="s">
        <v>9842</v>
      </c>
      <c r="AA5890" t="s">
        <v>9842</v>
      </c>
      <c r="AB5890" t="s">
        <v>83</v>
      </c>
      <c r="AC5890" t="s">
        <v>84</v>
      </c>
      <c r="AD5890">
        <f>_xlfn.XLOOKUP(MIS[[#This Row],[TRADING SYMBOL]],[1]Sheet1!$D:$D,[1]Sheet1!$C:$C)</f>
        <v>3.7</v>
      </c>
      <c r="AE5890">
        <f>MIS[[#This Row],[OrderAverageTradedPrice]]*MIS[[#This Row],[OrderQuantity]]</f>
        <v>1125</v>
      </c>
      <c r="AF5890">
        <f>MIS[[#This Row],[LTP]]*MIS[[#This Row],[OrderQuantity]]</f>
        <v>1110</v>
      </c>
      <c r="AG5890">
        <f>IF(MIS[[#This Row],[OrderSide]]="SELL",MIS[[#This Row],[VALUE]]-MIS[[#This Row],[LIVE_VALUE]],MIS[[#This Row],[LIVE_VALUE]]-MIS[[#This Row],[VALUE]])</f>
        <v>15</v>
      </c>
      <c r="AH5890" t="str" cm="1">
        <f t="array" ref="AH5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0" t="str">
        <f>MIS[[#This Row],[TRADING SYMBOL]]</f>
        <v>NIFTY2552226300CE</v>
      </c>
      <c r="AJ5890" t="str">
        <f>IF(RIGHT(MIS[[#This Row],[Main/Hedge]],4)="MAIN","MAIN","HEDGE")</f>
        <v>HEDGE</v>
      </c>
      <c r="AK5890" t="str" cm="1">
        <f t="array" ref="AK5890">_xlfn._xlws.FILTER(Table4[Column1],ISNUMBER(SEARCH(Table4[Column1],MIS[[#This Row],[OrderUniqueIdentifier]])),"")</f>
        <v>VWAP</v>
      </c>
    </row>
    <row r="5891" spans="1:37" x14ac:dyDescent="0.25">
      <c r="A5891" t="s">
        <v>71</v>
      </c>
      <c r="B5891" t="s">
        <v>629</v>
      </c>
      <c r="C5891" t="s">
        <v>9897</v>
      </c>
      <c r="D5891" t="s">
        <v>72</v>
      </c>
      <c r="E5891" t="s">
        <v>456</v>
      </c>
      <c r="F5891" t="s">
        <v>73</v>
      </c>
      <c r="G5891" t="s">
        <v>89</v>
      </c>
      <c r="H5891" t="s">
        <v>75</v>
      </c>
      <c r="I5891" t="s">
        <v>76</v>
      </c>
      <c r="J5891" t="s">
        <v>77</v>
      </c>
      <c r="K5891">
        <v>75</v>
      </c>
      <c r="L5891" t="s">
        <v>77</v>
      </c>
      <c r="M5891" t="s">
        <v>78</v>
      </c>
      <c r="N5891" t="s">
        <v>1565</v>
      </c>
      <c r="O5891" t="s">
        <v>9841</v>
      </c>
      <c r="P5891" t="s">
        <v>9841</v>
      </c>
      <c r="Q5891" t="s">
        <v>458</v>
      </c>
      <c r="R5891" t="s">
        <v>79</v>
      </c>
      <c r="S5891" t="s">
        <v>24</v>
      </c>
      <c r="T5891" t="s">
        <v>459</v>
      </c>
      <c r="U5891" t="s">
        <v>43</v>
      </c>
      <c r="V5891" t="s">
        <v>80</v>
      </c>
      <c r="W5891">
        <v>26300</v>
      </c>
      <c r="X5891" t="s">
        <v>81</v>
      </c>
      <c r="Y5891">
        <v>-75</v>
      </c>
      <c r="Z5891" t="s">
        <v>9842</v>
      </c>
      <c r="AA5891" t="s">
        <v>9842</v>
      </c>
      <c r="AB5891" t="s">
        <v>83</v>
      </c>
      <c r="AC5891" t="s">
        <v>84</v>
      </c>
      <c r="AD5891">
        <f>_xlfn.XLOOKUP(MIS[[#This Row],[TRADING SYMBOL]],[1]Sheet1!$D:$D,[1]Sheet1!$C:$C)</f>
        <v>3.7</v>
      </c>
      <c r="AE5891">
        <f>MIS[[#This Row],[OrderAverageTradedPrice]]*MIS[[#This Row],[OrderQuantity]]</f>
        <v>277.5</v>
      </c>
      <c r="AF5891">
        <f>MIS[[#This Row],[LTP]]*MIS[[#This Row],[OrderQuantity]]</f>
        <v>277.5</v>
      </c>
      <c r="AG5891">
        <f>IF(MIS[[#This Row],[OrderSide]]="SELL",MIS[[#This Row],[VALUE]]-MIS[[#This Row],[LIVE_VALUE]],MIS[[#This Row],[LIVE_VALUE]]-MIS[[#This Row],[VALUE]])</f>
        <v>0</v>
      </c>
      <c r="AH5891" t="str" cm="1">
        <f t="array" ref="AH5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1" t="str">
        <f>MIS[[#This Row],[TRADING SYMBOL]]</f>
        <v>NIFTY2552226300CE</v>
      </c>
      <c r="AJ5891" t="str">
        <f>IF(RIGHT(MIS[[#This Row],[Main/Hedge]],4)="MAIN","MAIN","HEDGE")</f>
        <v>HEDGE</v>
      </c>
      <c r="AK5891" t="str" cm="1">
        <f t="array" ref="AK5891">_xlfn._xlws.FILTER(Table4[Column1],ISNUMBER(SEARCH(Table4[Column1],MIS[[#This Row],[OrderUniqueIdentifier]])),"")</f>
        <v>VWAP</v>
      </c>
    </row>
    <row r="5892" spans="1:37" x14ac:dyDescent="0.25">
      <c r="A5892" t="s">
        <v>71</v>
      </c>
      <c r="B5892" t="s">
        <v>632</v>
      </c>
      <c r="C5892" t="s">
        <v>9901</v>
      </c>
      <c r="D5892" t="s">
        <v>72</v>
      </c>
      <c r="E5892" t="s">
        <v>456</v>
      </c>
      <c r="F5892" t="s">
        <v>73</v>
      </c>
      <c r="G5892" t="s">
        <v>89</v>
      </c>
      <c r="H5892" t="s">
        <v>75</v>
      </c>
      <c r="I5892" t="s">
        <v>76</v>
      </c>
      <c r="J5892" t="s">
        <v>77</v>
      </c>
      <c r="K5892">
        <v>450</v>
      </c>
      <c r="L5892" t="s">
        <v>77</v>
      </c>
      <c r="M5892" t="s">
        <v>78</v>
      </c>
      <c r="N5892" t="s">
        <v>240</v>
      </c>
      <c r="O5892" t="s">
        <v>9841</v>
      </c>
      <c r="P5892" t="s">
        <v>9841</v>
      </c>
      <c r="Q5892" t="s">
        <v>458</v>
      </c>
      <c r="R5892" t="s">
        <v>79</v>
      </c>
      <c r="S5892" t="s">
        <v>24</v>
      </c>
      <c r="T5892" t="s">
        <v>459</v>
      </c>
      <c r="U5892" t="s">
        <v>43</v>
      </c>
      <c r="V5892" t="s">
        <v>80</v>
      </c>
      <c r="W5892">
        <v>26300</v>
      </c>
      <c r="X5892" t="s">
        <v>81</v>
      </c>
      <c r="Y5892">
        <v>-450</v>
      </c>
      <c r="Z5892" t="s">
        <v>9842</v>
      </c>
      <c r="AA5892" t="s">
        <v>9842</v>
      </c>
      <c r="AB5892" t="s">
        <v>83</v>
      </c>
      <c r="AC5892" t="s">
        <v>84</v>
      </c>
      <c r="AD5892">
        <f>_xlfn.XLOOKUP(MIS[[#This Row],[TRADING SYMBOL]],[1]Sheet1!$D:$D,[1]Sheet1!$C:$C)</f>
        <v>3.7</v>
      </c>
      <c r="AE5892">
        <f>MIS[[#This Row],[OrderAverageTradedPrice]]*MIS[[#This Row],[OrderQuantity]]</f>
        <v>1687.5</v>
      </c>
      <c r="AF5892">
        <f>MIS[[#This Row],[LTP]]*MIS[[#This Row],[OrderQuantity]]</f>
        <v>1665</v>
      </c>
      <c r="AG5892">
        <f>IF(MIS[[#This Row],[OrderSide]]="SELL",MIS[[#This Row],[VALUE]]-MIS[[#This Row],[LIVE_VALUE]],MIS[[#This Row],[LIVE_VALUE]]-MIS[[#This Row],[VALUE]])</f>
        <v>22.5</v>
      </c>
      <c r="AH5892" t="str" cm="1">
        <f t="array" ref="AH5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2" t="str">
        <f>MIS[[#This Row],[TRADING SYMBOL]]</f>
        <v>NIFTY2552226300CE</v>
      </c>
      <c r="AJ5892" t="str">
        <f>IF(RIGHT(MIS[[#This Row],[Main/Hedge]],4)="MAIN","MAIN","HEDGE")</f>
        <v>HEDGE</v>
      </c>
      <c r="AK5892" t="str" cm="1">
        <f t="array" ref="AK5892">_xlfn._xlws.FILTER(Table4[Column1],ISNUMBER(SEARCH(Table4[Column1],MIS[[#This Row],[OrderUniqueIdentifier]])),"")</f>
        <v>VWAP</v>
      </c>
    </row>
    <row r="5893" spans="1:37" x14ac:dyDescent="0.25">
      <c r="A5893" t="s">
        <v>71</v>
      </c>
      <c r="B5893" t="s">
        <v>642</v>
      </c>
      <c r="C5893" t="s">
        <v>9905</v>
      </c>
      <c r="D5893" t="s">
        <v>72</v>
      </c>
      <c r="E5893" t="s">
        <v>456</v>
      </c>
      <c r="F5893" t="s">
        <v>73</v>
      </c>
      <c r="G5893" t="s">
        <v>89</v>
      </c>
      <c r="H5893" t="s">
        <v>75</v>
      </c>
      <c r="I5893" t="s">
        <v>76</v>
      </c>
      <c r="J5893" t="s">
        <v>77</v>
      </c>
      <c r="K5893">
        <v>1050</v>
      </c>
      <c r="L5893" t="s">
        <v>77</v>
      </c>
      <c r="M5893" t="s">
        <v>78</v>
      </c>
      <c r="N5893" t="s">
        <v>1565</v>
      </c>
      <c r="O5893" t="s">
        <v>9841</v>
      </c>
      <c r="P5893" t="s">
        <v>9841</v>
      </c>
      <c r="Q5893" t="s">
        <v>458</v>
      </c>
      <c r="R5893" t="s">
        <v>79</v>
      </c>
      <c r="S5893" t="s">
        <v>24</v>
      </c>
      <c r="T5893" t="s">
        <v>459</v>
      </c>
      <c r="U5893" t="s">
        <v>43</v>
      </c>
      <c r="V5893" t="s">
        <v>80</v>
      </c>
      <c r="W5893">
        <v>26300</v>
      </c>
      <c r="X5893" t="s">
        <v>81</v>
      </c>
      <c r="Y5893">
        <v>-1050</v>
      </c>
      <c r="Z5893" t="s">
        <v>9842</v>
      </c>
      <c r="AA5893" t="s">
        <v>9842</v>
      </c>
      <c r="AB5893" t="s">
        <v>83</v>
      </c>
      <c r="AC5893" t="s">
        <v>84</v>
      </c>
      <c r="AD5893">
        <f>_xlfn.XLOOKUP(MIS[[#This Row],[TRADING SYMBOL]],[1]Sheet1!$D:$D,[1]Sheet1!$C:$C)</f>
        <v>3.7</v>
      </c>
      <c r="AE5893">
        <f>MIS[[#This Row],[OrderAverageTradedPrice]]*MIS[[#This Row],[OrderQuantity]]</f>
        <v>3885</v>
      </c>
      <c r="AF5893">
        <f>MIS[[#This Row],[LTP]]*MIS[[#This Row],[OrderQuantity]]</f>
        <v>3885</v>
      </c>
      <c r="AG5893">
        <f>IF(MIS[[#This Row],[OrderSide]]="SELL",MIS[[#This Row],[VALUE]]-MIS[[#This Row],[LIVE_VALUE]],MIS[[#This Row],[LIVE_VALUE]]-MIS[[#This Row],[VALUE]])</f>
        <v>0</v>
      </c>
      <c r="AH5893" t="str" cm="1">
        <f t="array" ref="AH5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3" t="str">
        <f>MIS[[#This Row],[TRADING SYMBOL]]</f>
        <v>NIFTY2552226300CE</v>
      </c>
      <c r="AJ5893" t="str">
        <f>IF(RIGHT(MIS[[#This Row],[Main/Hedge]],4)="MAIN","MAIN","HEDGE")</f>
        <v>HEDGE</v>
      </c>
      <c r="AK5893" t="str" cm="1">
        <f t="array" ref="AK5893">_xlfn._xlws.FILTER(Table4[Column1],ISNUMBER(SEARCH(Table4[Column1],MIS[[#This Row],[OrderUniqueIdentifier]])),"")</f>
        <v>VWAP</v>
      </c>
    </row>
    <row r="5894" spans="1:37" x14ac:dyDescent="0.25">
      <c r="A5894" t="s">
        <v>71</v>
      </c>
      <c r="B5894" t="s">
        <v>652</v>
      </c>
      <c r="C5894" t="s">
        <v>9908</v>
      </c>
      <c r="D5894" t="s">
        <v>72</v>
      </c>
      <c r="E5894" t="s">
        <v>456</v>
      </c>
      <c r="F5894" t="s">
        <v>73</v>
      </c>
      <c r="G5894" t="s">
        <v>89</v>
      </c>
      <c r="H5894" t="s">
        <v>75</v>
      </c>
      <c r="I5894" t="s">
        <v>76</v>
      </c>
      <c r="J5894" t="s">
        <v>77</v>
      </c>
      <c r="K5894">
        <v>150</v>
      </c>
      <c r="L5894" t="s">
        <v>77</v>
      </c>
      <c r="M5894" t="s">
        <v>78</v>
      </c>
      <c r="N5894" t="s">
        <v>240</v>
      </c>
      <c r="O5894" t="s">
        <v>9841</v>
      </c>
      <c r="P5894" t="s">
        <v>9841</v>
      </c>
      <c r="Q5894" t="s">
        <v>458</v>
      </c>
      <c r="R5894" t="s">
        <v>79</v>
      </c>
      <c r="S5894" t="s">
        <v>24</v>
      </c>
      <c r="T5894" t="s">
        <v>459</v>
      </c>
      <c r="U5894" t="s">
        <v>43</v>
      </c>
      <c r="V5894" t="s">
        <v>80</v>
      </c>
      <c r="W5894">
        <v>26300</v>
      </c>
      <c r="X5894" t="s">
        <v>81</v>
      </c>
      <c r="Y5894">
        <v>-150</v>
      </c>
      <c r="Z5894" t="s">
        <v>9842</v>
      </c>
      <c r="AA5894" t="s">
        <v>9842</v>
      </c>
      <c r="AB5894" t="s">
        <v>83</v>
      </c>
      <c r="AC5894" t="s">
        <v>84</v>
      </c>
      <c r="AD5894">
        <f>_xlfn.XLOOKUP(MIS[[#This Row],[TRADING SYMBOL]],[1]Sheet1!$D:$D,[1]Sheet1!$C:$C)</f>
        <v>3.7</v>
      </c>
      <c r="AE5894">
        <f>MIS[[#This Row],[OrderAverageTradedPrice]]*MIS[[#This Row],[OrderQuantity]]</f>
        <v>562.5</v>
      </c>
      <c r="AF5894">
        <f>MIS[[#This Row],[LTP]]*MIS[[#This Row],[OrderQuantity]]</f>
        <v>555</v>
      </c>
      <c r="AG5894">
        <f>IF(MIS[[#This Row],[OrderSide]]="SELL",MIS[[#This Row],[VALUE]]-MIS[[#This Row],[LIVE_VALUE]],MIS[[#This Row],[LIVE_VALUE]]-MIS[[#This Row],[VALUE]])</f>
        <v>7.5</v>
      </c>
      <c r="AH5894" t="str" cm="1">
        <f t="array" ref="AH5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4" t="str">
        <f>MIS[[#This Row],[TRADING SYMBOL]]</f>
        <v>NIFTY2552226300CE</v>
      </c>
      <c r="AJ5894" t="str">
        <f>IF(RIGHT(MIS[[#This Row],[Main/Hedge]],4)="MAIN","MAIN","HEDGE")</f>
        <v>HEDGE</v>
      </c>
      <c r="AK5894" t="str" cm="1">
        <f t="array" ref="AK5894">_xlfn._xlws.FILTER(Table4[Column1],ISNUMBER(SEARCH(Table4[Column1],MIS[[#This Row],[OrderUniqueIdentifier]])),"")</f>
        <v>VWAP</v>
      </c>
    </row>
    <row r="5895" spans="1:37" x14ac:dyDescent="0.25">
      <c r="A5895" t="s">
        <v>71</v>
      </c>
      <c r="B5895" t="s">
        <v>661</v>
      </c>
      <c r="C5895" t="s">
        <v>9911</v>
      </c>
      <c r="D5895" t="s">
        <v>72</v>
      </c>
      <c r="E5895" t="s">
        <v>456</v>
      </c>
      <c r="F5895" t="s">
        <v>73</v>
      </c>
      <c r="G5895" t="s">
        <v>89</v>
      </c>
      <c r="H5895" t="s">
        <v>75</v>
      </c>
      <c r="I5895" t="s">
        <v>76</v>
      </c>
      <c r="J5895" t="s">
        <v>77</v>
      </c>
      <c r="K5895">
        <v>75</v>
      </c>
      <c r="L5895" t="s">
        <v>77</v>
      </c>
      <c r="M5895" t="s">
        <v>78</v>
      </c>
      <c r="N5895" t="s">
        <v>1565</v>
      </c>
      <c r="O5895" t="s">
        <v>9841</v>
      </c>
      <c r="P5895" t="s">
        <v>9841</v>
      </c>
      <c r="Q5895" t="s">
        <v>458</v>
      </c>
      <c r="R5895" t="s">
        <v>79</v>
      </c>
      <c r="S5895" t="s">
        <v>24</v>
      </c>
      <c r="T5895" t="s">
        <v>459</v>
      </c>
      <c r="U5895" t="s">
        <v>43</v>
      </c>
      <c r="V5895" t="s">
        <v>80</v>
      </c>
      <c r="W5895">
        <v>26300</v>
      </c>
      <c r="X5895" t="s">
        <v>81</v>
      </c>
      <c r="Y5895">
        <v>-75</v>
      </c>
      <c r="Z5895" t="s">
        <v>9842</v>
      </c>
      <c r="AA5895" t="s">
        <v>9842</v>
      </c>
      <c r="AB5895" t="s">
        <v>83</v>
      </c>
      <c r="AC5895" t="s">
        <v>84</v>
      </c>
      <c r="AD5895">
        <f>_xlfn.XLOOKUP(MIS[[#This Row],[TRADING SYMBOL]],[1]Sheet1!$D:$D,[1]Sheet1!$C:$C)</f>
        <v>3.7</v>
      </c>
      <c r="AE5895">
        <f>MIS[[#This Row],[OrderAverageTradedPrice]]*MIS[[#This Row],[OrderQuantity]]</f>
        <v>277.5</v>
      </c>
      <c r="AF5895">
        <f>MIS[[#This Row],[LTP]]*MIS[[#This Row],[OrderQuantity]]</f>
        <v>277.5</v>
      </c>
      <c r="AG5895">
        <f>IF(MIS[[#This Row],[OrderSide]]="SELL",MIS[[#This Row],[VALUE]]-MIS[[#This Row],[LIVE_VALUE]],MIS[[#This Row],[LIVE_VALUE]]-MIS[[#This Row],[VALUE]])</f>
        <v>0</v>
      </c>
      <c r="AH5895" t="str" cm="1">
        <f t="array" ref="AH5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5" t="str">
        <f>MIS[[#This Row],[TRADING SYMBOL]]</f>
        <v>NIFTY2552226300CE</v>
      </c>
      <c r="AJ5895" t="str">
        <f>IF(RIGHT(MIS[[#This Row],[Main/Hedge]],4)="MAIN","MAIN","HEDGE")</f>
        <v>HEDGE</v>
      </c>
      <c r="AK5895" t="str" cm="1">
        <f t="array" ref="AK5895">_xlfn._xlws.FILTER(Table4[Column1],ISNUMBER(SEARCH(Table4[Column1],MIS[[#This Row],[OrderUniqueIdentifier]])),"")</f>
        <v>VWAP</v>
      </c>
    </row>
    <row r="5896" spans="1:37" x14ac:dyDescent="0.25">
      <c r="A5896" t="s">
        <v>71</v>
      </c>
      <c r="B5896" t="s">
        <v>669</v>
      </c>
      <c r="C5896" t="s">
        <v>9915</v>
      </c>
      <c r="D5896" t="s">
        <v>72</v>
      </c>
      <c r="E5896" t="s">
        <v>461</v>
      </c>
      <c r="F5896" t="s">
        <v>73</v>
      </c>
      <c r="G5896" t="s">
        <v>89</v>
      </c>
      <c r="H5896" t="s">
        <v>75</v>
      </c>
      <c r="I5896" t="s">
        <v>76</v>
      </c>
      <c r="J5896" t="s">
        <v>77</v>
      </c>
      <c r="K5896">
        <v>1800</v>
      </c>
      <c r="L5896" t="s">
        <v>77</v>
      </c>
      <c r="M5896" t="s">
        <v>78</v>
      </c>
      <c r="N5896" t="s">
        <v>9837</v>
      </c>
      <c r="O5896" t="s">
        <v>9841</v>
      </c>
      <c r="P5896" t="s">
        <v>9841</v>
      </c>
      <c r="Q5896" t="s">
        <v>462</v>
      </c>
      <c r="R5896" t="s">
        <v>79</v>
      </c>
      <c r="S5896" t="s">
        <v>24</v>
      </c>
      <c r="T5896" t="s">
        <v>463</v>
      </c>
      <c r="U5896" t="s">
        <v>43</v>
      </c>
      <c r="V5896" t="s">
        <v>80</v>
      </c>
      <c r="W5896">
        <v>23700</v>
      </c>
      <c r="X5896" t="s">
        <v>85</v>
      </c>
      <c r="Y5896">
        <v>-1800</v>
      </c>
      <c r="Z5896" t="s">
        <v>9842</v>
      </c>
      <c r="AA5896" t="s">
        <v>9842</v>
      </c>
      <c r="AB5896" t="s">
        <v>87</v>
      </c>
      <c r="AC5896" t="s">
        <v>84</v>
      </c>
      <c r="AD5896">
        <f>_xlfn.XLOOKUP(MIS[[#This Row],[TRADING SYMBOL]],[1]Sheet1!$D:$D,[1]Sheet1!$C:$C)</f>
        <v>7.6</v>
      </c>
      <c r="AE5896">
        <f>MIS[[#This Row],[OrderAverageTradedPrice]]*MIS[[#This Row],[OrderQuantity]]</f>
        <v>18090</v>
      </c>
      <c r="AF5896">
        <f>MIS[[#This Row],[LTP]]*MIS[[#This Row],[OrderQuantity]]</f>
        <v>13680</v>
      </c>
      <c r="AG5896">
        <f>IF(MIS[[#This Row],[OrderSide]]="SELL",MIS[[#This Row],[VALUE]]-MIS[[#This Row],[LIVE_VALUE]],MIS[[#This Row],[LIVE_VALUE]]-MIS[[#This Row],[VALUE]])</f>
        <v>4410</v>
      </c>
      <c r="AH5896" t="str" cm="1">
        <f t="array" ref="AH5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6" t="str">
        <f>MIS[[#This Row],[TRADING SYMBOL]]</f>
        <v>NIFTY2552223700PE</v>
      </c>
      <c r="AJ5896" t="str">
        <f>IF(RIGHT(MIS[[#This Row],[Main/Hedge]],4)="MAIN","MAIN","HEDGE")</f>
        <v>HEDGE</v>
      </c>
      <c r="AK5896" t="str" cm="1">
        <f t="array" ref="AK5896">_xlfn._xlws.FILTER(Table4[Column1],ISNUMBER(SEARCH(Table4[Column1],MIS[[#This Row],[OrderUniqueIdentifier]])),"")</f>
        <v>VWAP</v>
      </c>
    </row>
    <row r="5897" spans="1:37" x14ac:dyDescent="0.25">
      <c r="A5897" t="s">
        <v>71</v>
      </c>
      <c r="B5897" t="s">
        <v>669</v>
      </c>
      <c r="C5897" t="s">
        <v>9916</v>
      </c>
      <c r="D5897" t="s">
        <v>72</v>
      </c>
      <c r="E5897" t="s">
        <v>461</v>
      </c>
      <c r="F5897" t="s">
        <v>73</v>
      </c>
      <c r="G5897" t="s">
        <v>89</v>
      </c>
      <c r="H5897" t="s">
        <v>75</v>
      </c>
      <c r="I5897" t="s">
        <v>76</v>
      </c>
      <c r="J5897" t="s">
        <v>77</v>
      </c>
      <c r="K5897">
        <v>150</v>
      </c>
      <c r="L5897" t="s">
        <v>77</v>
      </c>
      <c r="M5897" t="s">
        <v>78</v>
      </c>
      <c r="N5897" t="s">
        <v>9837</v>
      </c>
      <c r="O5897" t="s">
        <v>9841</v>
      </c>
      <c r="P5897" t="s">
        <v>9841</v>
      </c>
      <c r="Q5897" t="s">
        <v>462</v>
      </c>
      <c r="R5897" t="s">
        <v>79</v>
      </c>
      <c r="S5897" t="s">
        <v>24</v>
      </c>
      <c r="T5897" t="s">
        <v>463</v>
      </c>
      <c r="U5897" t="s">
        <v>43</v>
      </c>
      <c r="V5897" t="s">
        <v>80</v>
      </c>
      <c r="W5897">
        <v>23700</v>
      </c>
      <c r="X5897" t="s">
        <v>85</v>
      </c>
      <c r="Y5897">
        <v>-150</v>
      </c>
      <c r="Z5897" t="s">
        <v>9842</v>
      </c>
      <c r="AA5897" t="s">
        <v>9842</v>
      </c>
      <c r="AB5897" t="s">
        <v>87</v>
      </c>
      <c r="AC5897" t="s">
        <v>84</v>
      </c>
      <c r="AD5897">
        <f>_xlfn.XLOOKUP(MIS[[#This Row],[TRADING SYMBOL]],[1]Sheet1!$D:$D,[1]Sheet1!$C:$C)</f>
        <v>7.6</v>
      </c>
      <c r="AE5897">
        <f>MIS[[#This Row],[OrderAverageTradedPrice]]*MIS[[#This Row],[OrderQuantity]]</f>
        <v>1507.5</v>
      </c>
      <c r="AF5897">
        <f>MIS[[#This Row],[LTP]]*MIS[[#This Row],[OrderQuantity]]</f>
        <v>1140</v>
      </c>
      <c r="AG5897">
        <f>IF(MIS[[#This Row],[OrderSide]]="SELL",MIS[[#This Row],[VALUE]]-MIS[[#This Row],[LIVE_VALUE]],MIS[[#This Row],[LIVE_VALUE]]-MIS[[#This Row],[VALUE]])</f>
        <v>367.5</v>
      </c>
      <c r="AH5897" t="str" cm="1">
        <f t="array" ref="AH5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7" t="str">
        <f>MIS[[#This Row],[TRADING SYMBOL]]</f>
        <v>NIFTY2552223700PE</v>
      </c>
      <c r="AJ5897" t="str">
        <f>IF(RIGHT(MIS[[#This Row],[Main/Hedge]],4)="MAIN","MAIN","HEDGE")</f>
        <v>HEDGE</v>
      </c>
      <c r="AK5897" t="str" cm="1">
        <f t="array" ref="AK5897">_xlfn._xlws.FILTER(Table4[Column1],ISNUMBER(SEARCH(Table4[Column1],MIS[[#This Row],[OrderUniqueIdentifier]])),"")</f>
        <v>VWAP</v>
      </c>
    </row>
    <row r="5898" spans="1:37" x14ac:dyDescent="0.25">
      <c r="A5898" t="s">
        <v>71</v>
      </c>
      <c r="B5898" t="s">
        <v>687</v>
      </c>
      <c r="C5898" t="s">
        <v>9925</v>
      </c>
      <c r="D5898" t="s">
        <v>72</v>
      </c>
      <c r="E5898" t="s">
        <v>456</v>
      </c>
      <c r="F5898" t="s">
        <v>73</v>
      </c>
      <c r="G5898" t="s">
        <v>89</v>
      </c>
      <c r="H5898" t="s">
        <v>75</v>
      </c>
      <c r="I5898" t="s">
        <v>76</v>
      </c>
      <c r="J5898" t="s">
        <v>77</v>
      </c>
      <c r="K5898">
        <v>75</v>
      </c>
      <c r="L5898" t="s">
        <v>77</v>
      </c>
      <c r="M5898" t="s">
        <v>78</v>
      </c>
      <c r="N5898" t="s">
        <v>240</v>
      </c>
      <c r="O5898" t="s">
        <v>9841</v>
      </c>
      <c r="P5898" t="s">
        <v>9841</v>
      </c>
      <c r="Q5898" t="s">
        <v>458</v>
      </c>
      <c r="R5898" t="s">
        <v>79</v>
      </c>
      <c r="S5898" t="s">
        <v>24</v>
      </c>
      <c r="T5898" t="s">
        <v>459</v>
      </c>
      <c r="U5898" t="s">
        <v>43</v>
      </c>
      <c r="V5898" t="s">
        <v>80</v>
      </c>
      <c r="W5898">
        <v>26300</v>
      </c>
      <c r="X5898" t="s">
        <v>81</v>
      </c>
      <c r="Y5898">
        <v>-75</v>
      </c>
      <c r="Z5898" t="s">
        <v>9842</v>
      </c>
      <c r="AA5898" t="s">
        <v>9842</v>
      </c>
      <c r="AB5898" t="s">
        <v>83</v>
      </c>
      <c r="AC5898" t="s">
        <v>84</v>
      </c>
      <c r="AD5898">
        <f>_xlfn.XLOOKUP(MIS[[#This Row],[TRADING SYMBOL]],[1]Sheet1!$D:$D,[1]Sheet1!$C:$C)</f>
        <v>3.7</v>
      </c>
      <c r="AE5898">
        <f>MIS[[#This Row],[OrderAverageTradedPrice]]*MIS[[#This Row],[OrderQuantity]]</f>
        <v>281.25</v>
      </c>
      <c r="AF5898">
        <f>MIS[[#This Row],[LTP]]*MIS[[#This Row],[OrderQuantity]]</f>
        <v>277.5</v>
      </c>
      <c r="AG5898">
        <f>IF(MIS[[#This Row],[OrderSide]]="SELL",MIS[[#This Row],[VALUE]]-MIS[[#This Row],[LIVE_VALUE]],MIS[[#This Row],[LIVE_VALUE]]-MIS[[#This Row],[VALUE]])</f>
        <v>3.75</v>
      </c>
      <c r="AH5898" t="str" cm="1">
        <f t="array" ref="AH5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8" t="str">
        <f>MIS[[#This Row],[TRADING SYMBOL]]</f>
        <v>NIFTY2552226300CE</v>
      </c>
      <c r="AJ5898" t="str">
        <f>IF(RIGHT(MIS[[#This Row],[Main/Hedge]],4)="MAIN","MAIN","HEDGE")</f>
        <v>HEDGE</v>
      </c>
      <c r="AK5898" t="str" cm="1">
        <f t="array" ref="AK5898">_xlfn._xlws.FILTER(Table4[Column1],ISNUMBER(SEARCH(Table4[Column1],MIS[[#This Row],[OrderUniqueIdentifier]])),"")</f>
        <v>VWAP</v>
      </c>
    </row>
    <row r="5899" spans="1:37" x14ac:dyDescent="0.25">
      <c r="A5899" t="s">
        <v>71</v>
      </c>
      <c r="B5899" t="s">
        <v>696</v>
      </c>
      <c r="C5899" t="s">
        <v>9928</v>
      </c>
      <c r="D5899" t="s">
        <v>72</v>
      </c>
      <c r="E5899" t="s">
        <v>456</v>
      </c>
      <c r="F5899" t="s">
        <v>73</v>
      </c>
      <c r="G5899" t="s">
        <v>89</v>
      </c>
      <c r="H5899" t="s">
        <v>75</v>
      </c>
      <c r="I5899" t="s">
        <v>76</v>
      </c>
      <c r="J5899" t="s">
        <v>77</v>
      </c>
      <c r="K5899">
        <v>675</v>
      </c>
      <c r="L5899" t="s">
        <v>77</v>
      </c>
      <c r="M5899" t="s">
        <v>78</v>
      </c>
      <c r="N5899" t="s">
        <v>1565</v>
      </c>
      <c r="O5899" t="s">
        <v>9841</v>
      </c>
      <c r="P5899" t="s">
        <v>9841</v>
      </c>
      <c r="Q5899" t="s">
        <v>458</v>
      </c>
      <c r="R5899" t="s">
        <v>79</v>
      </c>
      <c r="S5899" t="s">
        <v>24</v>
      </c>
      <c r="T5899" t="s">
        <v>459</v>
      </c>
      <c r="U5899" t="s">
        <v>43</v>
      </c>
      <c r="V5899" t="s">
        <v>80</v>
      </c>
      <c r="W5899">
        <v>26300</v>
      </c>
      <c r="X5899" t="s">
        <v>81</v>
      </c>
      <c r="Y5899">
        <v>-675</v>
      </c>
      <c r="Z5899" t="s">
        <v>9842</v>
      </c>
      <c r="AA5899" t="s">
        <v>9842</v>
      </c>
      <c r="AB5899" t="s">
        <v>83</v>
      </c>
      <c r="AC5899" t="s">
        <v>84</v>
      </c>
      <c r="AD5899">
        <f>_xlfn.XLOOKUP(MIS[[#This Row],[TRADING SYMBOL]],[1]Sheet1!$D:$D,[1]Sheet1!$C:$C)</f>
        <v>3.7</v>
      </c>
      <c r="AE5899">
        <f>MIS[[#This Row],[OrderAverageTradedPrice]]*MIS[[#This Row],[OrderQuantity]]</f>
        <v>2497.5</v>
      </c>
      <c r="AF5899">
        <f>MIS[[#This Row],[LTP]]*MIS[[#This Row],[OrderQuantity]]</f>
        <v>2497.5</v>
      </c>
      <c r="AG5899">
        <f>IF(MIS[[#This Row],[OrderSide]]="SELL",MIS[[#This Row],[VALUE]]-MIS[[#This Row],[LIVE_VALUE]],MIS[[#This Row],[LIVE_VALUE]]-MIS[[#This Row],[VALUE]])</f>
        <v>0</v>
      </c>
      <c r="AH5899" t="str" cm="1">
        <f t="array" ref="AH5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9" t="str">
        <f>MIS[[#This Row],[TRADING SYMBOL]]</f>
        <v>NIFTY2552226300CE</v>
      </c>
      <c r="AJ5899" t="str">
        <f>IF(RIGHT(MIS[[#This Row],[Main/Hedge]],4)="MAIN","MAIN","HEDGE")</f>
        <v>HEDGE</v>
      </c>
      <c r="AK5899" t="str" cm="1">
        <f t="array" ref="AK5899">_xlfn._xlws.FILTER(Table4[Column1],ISNUMBER(SEARCH(Table4[Column1],MIS[[#This Row],[OrderUniqueIdentifier]])),"")</f>
        <v>VWAP</v>
      </c>
    </row>
    <row r="5900" spans="1:37" x14ac:dyDescent="0.25">
      <c r="A5900" t="s">
        <v>71</v>
      </c>
      <c r="B5900" t="s">
        <v>705</v>
      </c>
      <c r="C5900" t="s">
        <v>9931</v>
      </c>
      <c r="D5900" t="s">
        <v>72</v>
      </c>
      <c r="E5900" t="s">
        <v>456</v>
      </c>
      <c r="F5900" t="s">
        <v>73</v>
      </c>
      <c r="G5900" t="s">
        <v>89</v>
      </c>
      <c r="H5900" t="s">
        <v>75</v>
      </c>
      <c r="I5900" t="s">
        <v>76</v>
      </c>
      <c r="J5900" t="s">
        <v>77</v>
      </c>
      <c r="K5900">
        <v>150</v>
      </c>
      <c r="L5900" t="s">
        <v>77</v>
      </c>
      <c r="M5900" t="s">
        <v>78</v>
      </c>
      <c r="N5900" t="s">
        <v>1565</v>
      </c>
      <c r="O5900" t="s">
        <v>9841</v>
      </c>
      <c r="P5900" t="s">
        <v>9841</v>
      </c>
      <c r="Q5900" t="s">
        <v>458</v>
      </c>
      <c r="R5900" t="s">
        <v>79</v>
      </c>
      <c r="S5900" t="s">
        <v>24</v>
      </c>
      <c r="T5900" t="s">
        <v>459</v>
      </c>
      <c r="U5900" t="s">
        <v>43</v>
      </c>
      <c r="V5900" t="s">
        <v>80</v>
      </c>
      <c r="W5900">
        <v>26300</v>
      </c>
      <c r="X5900" t="s">
        <v>81</v>
      </c>
      <c r="Y5900">
        <v>-150</v>
      </c>
      <c r="Z5900" t="s">
        <v>9842</v>
      </c>
      <c r="AA5900" t="s">
        <v>9842</v>
      </c>
      <c r="AB5900" t="s">
        <v>83</v>
      </c>
      <c r="AC5900" t="s">
        <v>84</v>
      </c>
      <c r="AD5900">
        <f>_xlfn.XLOOKUP(MIS[[#This Row],[TRADING SYMBOL]],[1]Sheet1!$D:$D,[1]Sheet1!$C:$C)</f>
        <v>3.7</v>
      </c>
      <c r="AE5900">
        <f>MIS[[#This Row],[OrderAverageTradedPrice]]*MIS[[#This Row],[OrderQuantity]]</f>
        <v>555</v>
      </c>
      <c r="AF5900">
        <f>MIS[[#This Row],[LTP]]*MIS[[#This Row],[OrderQuantity]]</f>
        <v>555</v>
      </c>
      <c r="AG5900">
        <f>IF(MIS[[#This Row],[OrderSide]]="SELL",MIS[[#This Row],[VALUE]]-MIS[[#This Row],[LIVE_VALUE]],MIS[[#This Row],[LIVE_VALUE]]-MIS[[#This Row],[VALUE]])</f>
        <v>0</v>
      </c>
      <c r="AH5900" t="str" cm="1">
        <f t="array" ref="AH5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0" t="str">
        <f>MIS[[#This Row],[TRADING SYMBOL]]</f>
        <v>NIFTY2552226300CE</v>
      </c>
      <c r="AJ5900" t="str">
        <f>IF(RIGHT(MIS[[#This Row],[Main/Hedge]],4)="MAIN","MAIN","HEDGE")</f>
        <v>HEDGE</v>
      </c>
      <c r="AK5900" t="str" cm="1">
        <f t="array" ref="AK5900">_xlfn._xlws.FILTER(Table4[Column1],ISNUMBER(SEARCH(Table4[Column1],MIS[[#This Row],[OrderUniqueIdentifier]])),"")</f>
        <v>VWAP</v>
      </c>
    </row>
    <row r="5901" spans="1:37" x14ac:dyDescent="0.25">
      <c r="A5901" t="s">
        <v>71</v>
      </c>
      <c r="B5901" t="s">
        <v>714</v>
      </c>
      <c r="C5901" t="s">
        <v>9934</v>
      </c>
      <c r="D5901" t="s">
        <v>72</v>
      </c>
      <c r="E5901" t="s">
        <v>456</v>
      </c>
      <c r="F5901" t="s">
        <v>73</v>
      </c>
      <c r="G5901" t="s">
        <v>89</v>
      </c>
      <c r="H5901" t="s">
        <v>75</v>
      </c>
      <c r="I5901" t="s">
        <v>76</v>
      </c>
      <c r="J5901" t="s">
        <v>77</v>
      </c>
      <c r="K5901">
        <v>300</v>
      </c>
      <c r="L5901" t="s">
        <v>77</v>
      </c>
      <c r="M5901" t="s">
        <v>78</v>
      </c>
      <c r="N5901" t="s">
        <v>240</v>
      </c>
      <c r="O5901" t="s">
        <v>9841</v>
      </c>
      <c r="P5901" t="s">
        <v>9841</v>
      </c>
      <c r="Q5901" t="s">
        <v>458</v>
      </c>
      <c r="R5901" t="s">
        <v>79</v>
      </c>
      <c r="S5901" t="s">
        <v>24</v>
      </c>
      <c r="T5901" t="s">
        <v>459</v>
      </c>
      <c r="U5901" t="s">
        <v>43</v>
      </c>
      <c r="V5901" t="s">
        <v>80</v>
      </c>
      <c r="W5901">
        <v>26300</v>
      </c>
      <c r="X5901" t="s">
        <v>81</v>
      </c>
      <c r="Y5901">
        <v>-300</v>
      </c>
      <c r="Z5901" t="s">
        <v>9842</v>
      </c>
      <c r="AA5901" t="s">
        <v>9842</v>
      </c>
      <c r="AB5901" t="s">
        <v>83</v>
      </c>
      <c r="AC5901" t="s">
        <v>84</v>
      </c>
      <c r="AD5901">
        <f>_xlfn.XLOOKUP(MIS[[#This Row],[TRADING SYMBOL]],[1]Sheet1!$D:$D,[1]Sheet1!$C:$C)</f>
        <v>3.7</v>
      </c>
      <c r="AE5901">
        <f>MIS[[#This Row],[OrderAverageTradedPrice]]*MIS[[#This Row],[OrderQuantity]]</f>
        <v>1125</v>
      </c>
      <c r="AF5901">
        <f>MIS[[#This Row],[LTP]]*MIS[[#This Row],[OrderQuantity]]</f>
        <v>1110</v>
      </c>
      <c r="AG5901">
        <f>IF(MIS[[#This Row],[OrderSide]]="SELL",MIS[[#This Row],[VALUE]]-MIS[[#This Row],[LIVE_VALUE]],MIS[[#This Row],[LIVE_VALUE]]-MIS[[#This Row],[VALUE]])</f>
        <v>15</v>
      </c>
      <c r="AH5901" t="str" cm="1">
        <f t="array" ref="AH5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1" t="str">
        <f>MIS[[#This Row],[TRADING SYMBOL]]</f>
        <v>NIFTY2552226300CE</v>
      </c>
      <c r="AJ5901" t="str">
        <f>IF(RIGHT(MIS[[#This Row],[Main/Hedge]],4)="MAIN","MAIN","HEDGE")</f>
        <v>HEDGE</v>
      </c>
      <c r="AK5901" t="str" cm="1">
        <f t="array" ref="AK5901">_xlfn._xlws.FILTER(Table4[Column1],ISNUMBER(SEARCH(Table4[Column1],MIS[[#This Row],[OrderUniqueIdentifier]])),"")</f>
        <v>VWAP</v>
      </c>
    </row>
    <row r="5902" spans="1:37" x14ac:dyDescent="0.25">
      <c r="A5902" t="s">
        <v>71</v>
      </c>
      <c r="B5902" t="s">
        <v>753</v>
      </c>
      <c r="C5902" t="s">
        <v>9947</v>
      </c>
      <c r="D5902" t="s">
        <v>72</v>
      </c>
      <c r="E5902" t="s">
        <v>456</v>
      </c>
      <c r="F5902" t="s">
        <v>73</v>
      </c>
      <c r="G5902" t="s">
        <v>89</v>
      </c>
      <c r="H5902" t="s">
        <v>75</v>
      </c>
      <c r="I5902" t="s">
        <v>76</v>
      </c>
      <c r="J5902" t="s">
        <v>77</v>
      </c>
      <c r="K5902">
        <v>525</v>
      </c>
      <c r="L5902" t="s">
        <v>77</v>
      </c>
      <c r="M5902" t="s">
        <v>78</v>
      </c>
      <c r="N5902" t="s">
        <v>1565</v>
      </c>
      <c r="O5902" t="s">
        <v>9841</v>
      </c>
      <c r="P5902" t="s">
        <v>9841</v>
      </c>
      <c r="Q5902" t="s">
        <v>458</v>
      </c>
      <c r="R5902" t="s">
        <v>79</v>
      </c>
      <c r="S5902" t="s">
        <v>24</v>
      </c>
      <c r="T5902" t="s">
        <v>459</v>
      </c>
      <c r="U5902" t="s">
        <v>43</v>
      </c>
      <c r="V5902" t="s">
        <v>80</v>
      </c>
      <c r="W5902">
        <v>26300</v>
      </c>
      <c r="X5902" t="s">
        <v>81</v>
      </c>
      <c r="Y5902">
        <v>-525</v>
      </c>
      <c r="Z5902" t="s">
        <v>9842</v>
      </c>
      <c r="AA5902" t="s">
        <v>9842</v>
      </c>
      <c r="AB5902" t="s">
        <v>83</v>
      </c>
      <c r="AC5902" t="s">
        <v>84</v>
      </c>
      <c r="AD5902">
        <f>_xlfn.XLOOKUP(MIS[[#This Row],[TRADING SYMBOL]],[1]Sheet1!$D:$D,[1]Sheet1!$C:$C)</f>
        <v>3.7</v>
      </c>
      <c r="AE5902">
        <f>MIS[[#This Row],[OrderAverageTradedPrice]]*MIS[[#This Row],[OrderQuantity]]</f>
        <v>1942.5</v>
      </c>
      <c r="AF5902">
        <f>MIS[[#This Row],[LTP]]*MIS[[#This Row],[OrderQuantity]]</f>
        <v>1942.5</v>
      </c>
      <c r="AG5902">
        <f>IF(MIS[[#This Row],[OrderSide]]="SELL",MIS[[#This Row],[VALUE]]-MIS[[#This Row],[LIVE_VALUE]],MIS[[#This Row],[LIVE_VALUE]]-MIS[[#This Row],[VALUE]])</f>
        <v>0</v>
      </c>
      <c r="AH5902" t="str" cm="1">
        <f t="array" ref="AH59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2" t="str">
        <f>MIS[[#This Row],[TRADING SYMBOL]]</f>
        <v>NIFTY2552226300CE</v>
      </c>
      <c r="AJ5902" t="str">
        <f>IF(RIGHT(MIS[[#This Row],[Main/Hedge]],4)="MAIN","MAIN","HEDGE")</f>
        <v>HEDGE</v>
      </c>
      <c r="AK5902" t="str" cm="1">
        <f t="array" ref="AK5902">_xlfn._xlws.FILTER(Table4[Column1],ISNUMBER(SEARCH(Table4[Column1],MIS[[#This Row],[OrderUniqueIdentifier]])),"")</f>
        <v>VWAP</v>
      </c>
    </row>
    <row r="5903" spans="1:37" x14ac:dyDescent="0.25">
      <c r="A5903" t="s">
        <v>71</v>
      </c>
      <c r="B5903" t="s">
        <v>761</v>
      </c>
      <c r="C5903" t="s">
        <v>9950</v>
      </c>
      <c r="D5903" t="s">
        <v>72</v>
      </c>
      <c r="E5903" t="s">
        <v>456</v>
      </c>
      <c r="F5903" t="s">
        <v>73</v>
      </c>
      <c r="G5903" t="s">
        <v>89</v>
      </c>
      <c r="H5903" t="s">
        <v>75</v>
      </c>
      <c r="I5903" t="s">
        <v>76</v>
      </c>
      <c r="J5903" t="s">
        <v>77</v>
      </c>
      <c r="K5903">
        <v>150</v>
      </c>
      <c r="L5903" t="s">
        <v>77</v>
      </c>
      <c r="M5903" t="s">
        <v>78</v>
      </c>
      <c r="N5903" t="s">
        <v>1565</v>
      </c>
      <c r="O5903" t="s">
        <v>9841</v>
      </c>
      <c r="P5903" t="s">
        <v>9841</v>
      </c>
      <c r="Q5903" t="s">
        <v>458</v>
      </c>
      <c r="R5903" t="s">
        <v>79</v>
      </c>
      <c r="S5903" t="s">
        <v>24</v>
      </c>
      <c r="T5903" t="s">
        <v>459</v>
      </c>
      <c r="U5903" t="s">
        <v>43</v>
      </c>
      <c r="V5903" t="s">
        <v>80</v>
      </c>
      <c r="W5903">
        <v>26300</v>
      </c>
      <c r="X5903" t="s">
        <v>81</v>
      </c>
      <c r="Y5903">
        <v>-150</v>
      </c>
      <c r="Z5903" t="s">
        <v>9842</v>
      </c>
      <c r="AA5903" t="s">
        <v>9842</v>
      </c>
      <c r="AB5903" t="s">
        <v>83</v>
      </c>
      <c r="AC5903" t="s">
        <v>84</v>
      </c>
      <c r="AD5903">
        <f>_xlfn.XLOOKUP(MIS[[#This Row],[TRADING SYMBOL]],[1]Sheet1!$D:$D,[1]Sheet1!$C:$C)</f>
        <v>3.7</v>
      </c>
      <c r="AE5903">
        <f>MIS[[#This Row],[OrderAverageTradedPrice]]*MIS[[#This Row],[OrderQuantity]]</f>
        <v>555</v>
      </c>
      <c r="AF5903">
        <f>MIS[[#This Row],[LTP]]*MIS[[#This Row],[OrderQuantity]]</f>
        <v>555</v>
      </c>
      <c r="AG5903">
        <f>IF(MIS[[#This Row],[OrderSide]]="SELL",MIS[[#This Row],[VALUE]]-MIS[[#This Row],[LIVE_VALUE]],MIS[[#This Row],[LIVE_VALUE]]-MIS[[#This Row],[VALUE]])</f>
        <v>0</v>
      </c>
      <c r="AH5903" t="str" cm="1">
        <f t="array" ref="AH59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3" t="str">
        <f>MIS[[#This Row],[TRADING SYMBOL]]</f>
        <v>NIFTY2552226300CE</v>
      </c>
      <c r="AJ5903" t="str">
        <f>IF(RIGHT(MIS[[#This Row],[Main/Hedge]],4)="MAIN","MAIN","HEDGE")</f>
        <v>HEDGE</v>
      </c>
      <c r="AK5903" t="str" cm="1">
        <f t="array" ref="AK5903">_xlfn._xlws.FILTER(Table4[Column1],ISNUMBER(SEARCH(Table4[Column1],MIS[[#This Row],[OrderUniqueIdentifier]])),"")</f>
        <v>VWAP</v>
      </c>
    </row>
    <row r="5904" spans="1:37" x14ac:dyDescent="0.25">
      <c r="A5904" t="s">
        <v>71</v>
      </c>
      <c r="B5904" t="s">
        <v>770</v>
      </c>
      <c r="C5904" t="s">
        <v>9954</v>
      </c>
      <c r="D5904" t="s">
        <v>72</v>
      </c>
      <c r="E5904" t="s">
        <v>456</v>
      </c>
      <c r="F5904" t="s">
        <v>73</v>
      </c>
      <c r="G5904" t="s">
        <v>89</v>
      </c>
      <c r="H5904" t="s">
        <v>75</v>
      </c>
      <c r="I5904" t="s">
        <v>76</v>
      </c>
      <c r="J5904" t="s">
        <v>77</v>
      </c>
      <c r="K5904">
        <v>600</v>
      </c>
      <c r="L5904" t="s">
        <v>77</v>
      </c>
      <c r="M5904" t="s">
        <v>78</v>
      </c>
      <c r="N5904" t="s">
        <v>240</v>
      </c>
      <c r="O5904" t="s">
        <v>9838</v>
      </c>
      <c r="P5904" t="s">
        <v>9841</v>
      </c>
      <c r="Q5904" t="s">
        <v>458</v>
      </c>
      <c r="R5904" t="s">
        <v>79</v>
      </c>
      <c r="S5904" t="s">
        <v>24</v>
      </c>
      <c r="T5904" t="s">
        <v>459</v>
      </c>
      <c r="U5904" t="s">
        <v>43</v>
      </c>
      <c r="V5904" t="s">
        <v>80</v>
      </c>
      <c r="W5904">
        <v>26300</v>
      </c>
      <c r="X5904" t="s">
        <v>81</v>
      </c>
      <c r="Y5904">
        <v>-600</v>
      </c>
      <c r="Z5904" t="s">
        <v>9839</v>
      </c>
      <c r="AA5904" t="s">
        <v>9842</v>
      </c>
      <c r="AB5904" t="s">
        <v>83</v>
      </c>
      <c r="AC5904" t="s">
        <v>84</v>
      </c>
      <c r="AD5904">
        <f>_xlfn.XLOOKUP(MIS[[#This Row],[TRADING SYMBOL]],[1]Sheet1!$D:$D,[1]Sheet1!$C:$C)</f>
        <v>3.7</v>
      </c>
      <c r="AE5904">
        <f>MIS[[#This Row],[OrderAverageTradedPrice]]*MIS[[#This Row],[OrderQuantity]]</f>
        <v>2250</v>
      </c>
      <c r="AF5904">
        <f>MIS[[#This Row],[LTP]]*MIS[[#This Row],[OrderQuantity]]</f>
        <v>2220</v>
      </c>
      <c r="AG5904">
        <f>IF(MIS[[#This Row],[OrderSide]]="SELL",MIS[[#This Row],[VALUE]]-MIS[[#This Row],[LIVE_VALUE]],MIS[[#This Row],[LIVE_VALUE]]-MIS[[#This Row],[VALUE]])</f>
        <v>30</v>
      </c>
      <c r="AH5904" t="str" cm="1">
        <f t="array" ref="AH59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4" t="str">
        <f>MIS[[#This Row],[TRADING SYMBOL]]</f>
        <v>NIFTY2552226300CE</v>
      </c>
      <c r="AJ5904" t="str">
        <f>IF(RIGHT(MIS[[#This Row],[Main/Hedge]],4)="MAIN","MAIN","HEDGE")</f>
        <v>HEDGE</v>
      </c>
      <c r="AK5904" t="str" cm="1">
        <f t="array" ref="AK5904">_xlfn._xlws.FILTER(Table4[Column1],ISNUMBER(SEARCH(Table4[Column1],MIS[[#This Row],[OrderUniqueIdentifier]])),"")</f>
        <v>VWAP</v>
      </c>
    </row>
    <row r="5905" spans="1:37" x14ac:dyDescent="0.25">
      <c r="A5905" t="s">
        <v>71</v>
      </c>
      <c r="B5905" t="s">
        <v>779</v>
      </c>
      <c r="C5905" t="s">
        <v>9957</v>
      </c>
      <c r="D5905" t="s">
        <v>72</v>
      </c>
      <c r="E5905" t="s">
        <v>456</v>
      </c>
      <c r="F5905" t="s">
        <v>73</v>
      </c>
      <c r="G5905" t="s">
        <v>89</v>
      </c>
      <c r="H5905" t="s">
        <v>75</v>
      </c>
      <c r="I5905" t="s">
        <v>76</v>
      </c>
      <c r="J5905" t="s">
        <v>77</v>
      </c>
      <c r="K5905">
        <v>150</v>
      </c>
      <c r="L5905" t="s">
        <v>77</v>
      </c>
      <c r="M5905" t="s">
        <v>78</v>
      </c>
      <c r="N5905" t="s">
        <v>1565</v>
      </c>
      <c r="O5905" t="s">
        <v>9841</v>
      </c>
      <c r="P5905" t="s">
        <v>9841</v>
      </c>
      <c r="Q5905" t="s">
        <v>458</v>
      </c>
      <c r="R5905" t="s">
        <v>79</v>
      </c>
      <c r="S5905" t="s">
        <v>24</v>
      </c>
      <c r="T5905" t="s">
        <v>459</v>
      </c>
      <c r="U5905" t="s">
        <v>43</v>
      </c>
      <c r="V5905" t="s">
        <v>80</v>
      </c>
      <c r="W5905">
        <v>26300</v>
      </c>
      <c r="X5905" t="s">
        <v>81</v>
      </c>
      <c r="Y5905">
        <v>-150</v>
      </c>
      <c r="Z5905" t="s">
        <v>9842</v>
      </c>
      <c r="AA5905" t="s">
        <v>9842</v>
      </c>
      <c r="AB5905" t="s">
        <v>83</v>
      </c>
      <c r="AC5905" t="s">
        <v>84</v>
      </c>
      <c r="AD5905">
        <f>_xlfn.XLOOKUP(MIS[[#This Row],[TRADING SYMBOL]],[1]Sheet1!$D:$D,[1]Sheet1!$C:$C)</f>
        <v>3.7</v>
      </c>
      <c r="AE5905">
        <f>MIS[[#This Row],[OrderAverageTradedPrice]]*MIS[[#This Row],[OrderQuantity]]</f>
        <v>555</v>
      </c>
      <c r="AF5905">
        <f>MIS[[#This Row],[LTP]]*MIS[[#This Row],[OrderQuantity]]</f>
        <v>555</v>
      </c>
      <c r="AG5905">
        <f>IF(MIS[[#This Row],[OrderSide]]="SELL",MIS[[#This Row],[VALUE]]-MIS[[#This Row],[LIVE_VALUE]],MIS[[#This Row],[LIVE_VALUE]]-MIS[[#This Row],[VALUE]])</f>
        <v>0</v>
      </c>
      <c r="AH5905" t="str" cm="1">
        <f t="array" ref="AH59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5" t="str">
        <f>MIS[[#This Row],[TRADING SYMBOL]]</f>
        <v>NIFTY2552226300CE</v>
      </c>
      <c r="AJ5905" t="str">
        <f>IF(RIGHT(MIS[[#This Row],[Main/Hedge]],4)="MAIN","MAIN","HEDGE")</f>
        <v>HEDGE</v>
      </c>
      <c r="AK5905" t="str" cm="1">
        <f t="array" ref="AK5905">_xlfn._xlws.FILTER(Table4[Column1],ISNUMBER(SEARCH(Table4[Column1],MIS[[#This Row],[OrderUniqueIdentifier]])),"")</f>
        <v>VWAP</v>
      </c>
    </row>
    <row r="5906" spans="1:37" x14ac:dyDescent="0.25">
      <c r="A5906" t="s">
        <v>71</v>
      </c>
      <c r="B5906" t="s">
        <v>787</v>
      </c>
      <c r="C5906" t="s">
        <v>9960</v>
      </c>
      <c r="D5906" t="s">
        <v>72</v>
      </c>
      <c r="E5906" t="s">
        <v>456</v>
      </c>
      <c r="F5906" t="s">
        <v>73</v>
      </c>
      <c r="G5906" t="s">
        <v>89</v>
      </c>
      <c r="H5906" t="s">
        <v>75</v>
      </c>
      <c r="I5906" t="s">
        <v>76</v>
      </c>
      <c r="J5906" t="s">
        <v>77</v>
      </c>
      <c r="K5906">
        <v>75</v>
      </c>
      <c r="L5906" t="s">
        <v>77</v>
      </c>
      <c r="M5906" t="s">
        <v>78</v>
      </c>
      <c r="N5906" t="s">
        <v>1565</v>
      </c>
      <c r="O5906" t="s">
        <v>9841</v>
      </c>
      <c r="P5906" t="s">
        <v>9841</v>
      </c>
      <c r="Q5906" t="s">
        <v>458</v>
      </c>
      <c r="R5906" t="s">
        <v>79</v>
      </c>
      <c r="S5906" t="s">
        <v>24</v>
      </c>
      <c r="T5906" t="s">
        <v>459</v>
      </c>
      <c r="U5906" t="s">
        <v>43</v>
      </c>
      <c r="V5906" t="s">
        <v>80</v>
      </c>
      <c r="W5906">
        <v>26300</v>
      </c>
      <c r="X5906" t="s">
        <v>81</v>
      </c>
      <c r="Y5906">
        <v>-75</v>
      </c>
      <c r="Z5906" t="s">
        <v>9842</v>
      </c>
      <c r="AA5906" t="s">
        <v>9842</v>
      </c>
      <c r="AB5906" t="s">
        <v>83</v>
      </c>
      <c r="AC5906" t="s">
        <v>84</v>
      </c>
      <c r="AD5906">
        <f>_xlfn.XLOOKUP(MIS[[#This Row],[TRADING SYMBOL]],[1]Sheet1!$D:$D,[1]Sheet1!$C:$C)</f>
        <v>3.7</v>
      </c>
      <c r="AE5906">
        <f>MIS[[#This Row],[OrderAverageTradedPrice]]*MIS[[#This Row],[OrderQuantity]]</f>
        <v>277.5</v>
      </c>
      <c r="AF5906">
        <f>MIS[[#This Row],[LTP]]*MIS[[#This Row],[OrderQuantity]]</f>
        <v>277.5</v>
      </c>
      <c r="AG5906">
        <f>IF(MIS[[#This Row],[OrderSide]]="SELL",MIS[[#This Row],[VALUE]]-MIS[[#This Row],[LIVE_VALUE]],MIS[[#This Row],[LIVE_VALUE]]-MIS[[#This Row],[VALUE]])</f>
        <v>0</v>
      </c>
      <c r="AH5906" t="str" cm="1">
        <f t="array" ref="AH59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6" t="str">
        <f>MIS[[#This Row],[TRADING SYMBOL]]</f>
        <v>NIFTY2552226300CE</v>
      </c>
      <c r="AJ5906" t="str">
        <f>IF(RIGHT(MIS[[#This Row],[Main/Hedge]],4)="MAIN","MAIN","HEDGE")</f>
        <v>HEDGE</v>
      </c>
      <c r="AK5906" t="str" cm="1">
        <f t="array" ref="AK5906">_xlfn._xlws.FILTER(Table4[Column1],ISNUMBER(SEARCH(Table4[Column1],MIS[[#This Row],[OrderUniqueIdentifier]])),"")</f>
        <v>VWAP</v>
      </c>
    </row>
    <row r="5907" spans="1:37" x14ac:dyDescent="0.25">
      <c r="A5907" t="s">
        <v>71</v>
      </c>
      <c r="B5907" t="s">
        <v>795</v>
      </c>
      <c r="C5907" t="s">
        <v>9963</v>
      </c>
      <c r="D5907" t="s">
        <v>72</v>
      </c>
      <c r="E5907" t="s">
        <v>456</v>
      </c>
      <c r="F5907" t="s">
        <v>73</v>
      </c>
      <c r="G5907" t="s">
        <v>89</v>
      </c>
      <c r="H5907" t="s">
        <v>75</v>
      </c>
      <c r="I5907" t="s">
        <v>76</v>
      </c>
      <c r="J5907" t="s">
        <v>77</v>
      </c>
      <c r="K5907">
        <v>150</v>
      </c>
      <c r="L5907" t="s">
        <v>77</v>
      </c>
      <c r="M5907" t="s">
        <v>78</v>
      </c>
      <c r="N5907" t="s">
        <v>240</v>
      </c>
      <c r="O5907" t="s">
        <v>9838</v>
      </c>
      <c r="P5907" t="s">
        <v>9841</v>
      </c>
      <c r="Q5907" t="s">
        <v>458</v>
      </c>
      <c r="R5907" t="s">
        <v>79</v>
      </c>
      <c r="S5907" t="s">
        <v>24</v>
      </c>
      <c r="T5907" t="s">
        <v>459</v>
      </c>
      <c r="U5907" t="s">
        <v>43</v>
      </c>
      <c r="V5907" t="s">
        <v>80</v>
      </c>
      <c r="W5907">
        <v>26300</v>
      </c>
      <c r="X5907" t="s">
        <v>81</v>
      </c>
      <c r="Y5907">
        <v>-150</v>
      </c>
      <c r="Z5907" t="s">
        <v>9839</v>
      </c>
      <c r="AA5907" t="s">
        <v>9842</v>
      </c>
      <c r="AB5907" t="s">
        <v>83</v>
      </c>
      <c r="AC5907" t="s">
        <v>84</v>
      </c>
      <c r="AD5907">
        <f>_xlfn.XLOOKUP(MIS[[#This Row],[TRADING SYMBOL]],[1]Sheet1!$D:$D,[1]Sheet1!$C:$C)</f>
        <v>3.7</v>
      </c>
      <c r="AE5907">
        <f>MIS[[#This Row],[OrderAverageTradedPrice]]*MIS[[#This Row],[OrderQuantity]]</f>
        <v>562.5</v>
      </c>
      <c r="AF5907">
        <f>MIS[[#This Row],[LTP]]*MIS[[#This Row],[OrderQuantity]]</f>
        <v>555</v>
      </c>
      <c r="AG5907">
        <f>IF(MIS[[#This Row],[OrderSide]]="SELL",MIS[[#This Row],[VALUE]]-MIS[[#This Row],[LIVE_VALUE]],MIS[[#This Row],[LIVE_VALUE]]-MIS[[#This Row],[VALUE]])</f>
        <v>7.5</v>
      </c>
      <c r="AH5907" t="str" cm="1">
        <f t="array" ref="AH59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7" t="str">
        <f>MIS[[#This Row],[TRADING SYMBOL]]</f>
        <v>NIFTY2552226300CE</v>
      </c>
      <c r="AJ5907" t="str">
        <f>IF(RIGHT(MIS[[#This Row],[Main/Hedge]],4)="MAIN","MAIN","HEDGE")</f>
        <v>HEDGE</v>
      </c>
      <c r="AK5907" t="str" cm="1">
        <f t="array" ref="AK5907">_xlfn._xlws.FILTER(Table4[Column1],ISNUMBER(SEARCH(Table4[Column1],MIS[[#This Row],[OrderUniqueIdentifier]])),"")</f>
        <v>VWAP</v>
      </c>
    </row>
    <row r="5908" spans="1:37" x14ac:dyDescent="0.25">
      <c r="A5908" t="s">
        <v>71</v>
      </c>
      <c r="B5908" t="s">
        <v>804</v>
      </c>
      <c r="C5908" t="s">
        <v>9966</v>
      </c>
      <c r="D5908" t="s">
        <v>72</v>
      </c>
      <c r="E5908" t="s">
        <v>456</v>
      </c>
      <c r="F5908" t="s">
        <v>73</v>
      </c>
      <c r="G5908" t="s">
        <v>89</v>
      </c>
      <c r="H5908" t="s">
        <v>75</v>
      </c>
      <c r="I5908" t="s">
        <v>76</v>
      </c>
      <c r="J5908" t="s">
        <v>77</v>
      </c>
      <c r="K5908">
        <v>75</v>
      </c>
      <c r="L5908" t="s">
        <v>77</v>
      </c>
      <c r="M5908" t="s">
        <v>78</v>
      </c>
      <c r="N5908" t="s">
        <v>240</v>
      </c>
      <c r="O5908" t="s">
        <v>9841</v>
      </c>
      <c r="P5908" t="s">
        <v>9841</v>
      </c>
      <c r="Q5908" t="s">
        <v>458</v>
      </c>
      <c r="R5908" t="s">
        <v>79</v>
      </c>
      <c r="S5908" t="s">
        <v>24</v>
      </c>
      <c r="T5908" t="s">
        <v>459</v>
      </c>
      <c r="U5908" t="s">
        <v>43</v>
      </c>
      <c r="V5908" t="s">
        <v>80</v>
      </c>
      <c r="W5908">
        <v>26300</v>
      </c>
      <c r="X5908" t="s">
        <v>81</v>
      </c>
      <c r="Y5908">
        <v>-75</v>
      </c>
      <c r="Z5908" t="s">
        <v>9842</v>
      </c>
      <c r="AA5908" t="s">
        <v>9842</v>
      </c>
      <c r="AB5908" t="s">
        <v>83</v>
      </c>
      <c r="AC5908" t="s">
        <v>84</v>
      </c>
      <c r="AD5908">
        <f>_xlfn.XLOOKUP(MIS[[#This Row],[TRADING SYMBOL]],[1]Sheet1!$D:$D,[1]Sheet1!$C:$C)</f>
        <v>3.7</v>
      </c>
      <c r="AE5908">
        <f>MIS[[#This Row],[OrderAverageTradedPrice]]*MIS[[#This Row],[OrderQuantity]]</f>
        <v>281.25</v>
      </c>
      <c r="AF5908">
        <f>MIS[[#This Row],[LTP]]*MIS[[#This Row],[OrderQuantity]]</f>
        <v>277.5</v>
      </c>
      <c r="AG5908">
        <f>IF(MIS[[#This Row],[OrderSide]]="SELL",MIS[[#This Row],[VALUE]]-MIS[[#This Row],[LIVE_VALUE]],MIS[[#This Row],[LIVE_VALUE]]-MIS[[#This Row],[VALUE]])</f>
        <v>3.75</v>
      </c>
      <c r="AH5908" t="str" cm="1">
        <f t="array" ref="AH59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8" t="str">
        <f>MIS[[#This Row],[TRADING SYMBOL]]</f>
        <v>NIFTY2552226300CE</v>
      </c>
      <c r="AJ5908" t="str">
        <f>IF(RIGHT(MIS[[#This Row],[Main/Hedge]],4)="MAIN","MAIN","HEDGE")</f>
        <v>HEDGE</v>
      </c>
      <c r="AK5908" t="str" cm="1">
        <f t="array" ref="AK5908">_xlfn._xlws.FILTER(Table4[Column1],ISNUMBER(SEARCH(Table4[Column1],MIS[[#This Row],[OrderUniqueIdentifier]])),"")</f>
        <v>VWAP</v>
      </c>
    </row>
    <row r="5909" spans="1:37" x14ac:dyDescent="0.25">
      <c r="A5909" t="s">
        <v>71</v>
      </c>
      <c r="B5909" t="s">
        <v>813</v>
      </c>
      <c r="C5909" t="s">
        <v>9969</v>
      </c>
      <c r="D5909" t="s">
        <v>72</v>
      </c>
      <c r="E5909" t="s">
        <v>456</v>
      </c>
      <c r="F5909" t="s">
        <v>73</v>
      </c>
      <c r="G5909" t="s">
        <v>89</v>
      </c>
      <c r="H5909" t="s">
        <v>75</v>
      </c>
      <c r="I5909" t="s">
        <v>76</v>
      </c>
      <c r="J5909" t="s">
        <v>77</v>
      </c>
      <c r="K5909">
        <v>150</v>
      </c>
      <c r="L5909" t="s">
        <v>77</v>
      </c>
      <c r="M5909" t="s">
        <v>78</v>
      </c>
      <c r="N5909" t="s">
        <v>240</v>
      </c>
      <c r="O5909" t="s">
        <v>9838</v>
      </c>
      <c r="P5909" t="s">
        <v>9841</v>
      </c>
      <c r="Q5909" t="s">
        <v>458</v>
      </c>
      <c r="R5909" t="s">
        <v>79</v>
      </c>
      <c r="S5909" t="s">
        <v>24</v>
      </c>
      <c r="T5909" t="s">
        <v>459</v>
      </c>
      <c r="U5909" t="s">
        <v>43</v>
      </c>
      <c r="V5909" t="s">
        <v>80</v>
      </c>
      <c r="W5909">
        <v>26300</v>
      </c>
      <c r="X5909" t="s">
        <v>81</v>
      </c>
      <c r="Y5909">
        <v>-150</v>
      </c>
      <c r="Z5909" t="s">
        <v>9839</v>
      </c>
      <c r="AA5909" t="s">
        <v>9842</v>
      </c>
      <c r="AB5909" t="s">
        <v>83</v>
      </c>
      <c r="AC5909" t="s">
        <v>84</v>
      </c>
      <c r="AD5909">
        <f>_xlfn.XLOOKUP(MIS[[#This Row],[TRADING SYMBOL]],[1]Sheet1!$D:$D,[1]Sheet1!$C:$C)</f>
        <v>3.7</v>
      </c>
      <c r="AE5909">
        <f>MIS[[#This Row],[OrderAverageTradedPrice]]*MIS[[#This Row],[OrderQuantity]]</f>
        <v>562.5</v>
      </c>
      <c r="AF5909">
        <f>MIS[[#This Row],[LTP]]*MIS[[#This Row],[OrderQuantity]]</f>
        <v>555</v>
      </c>
      <c r="AG5909">
        <f>IF(MIS[[#This Row],[OrderSide]]="SELL",MIS[[#This Row],[VALUE]]-MIS[[#This Row],[LIVE_VALUE]],MIS[[#This Row],[LIVE_VALUE]]-MIS[[#This Row],[VALUE]])</f>
        <v>7.5</v>
      </c>
      <c r="AH5909" t="str" cm="1">
        <f t="array" ref="AH59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9" t="str">
        <f>MIS[[#This Row],[TRADING SYMBOL]]</f>
        <v>NIFTY2552226300CE</v>
      </c>
      <c r="AJ5909" t="str">
        <f>IF(RIGHT(MIS[[#This Row],[Main/Hedge]],4)="MAIN","MAIN","HEDGE")</f>
        <v>HEDGE</v>
      </c>
      <c r="AK5909" t="str" cm="1">
        <f t="array" ref="AK5909">_xlfn._xlws.FILTER(Table4[Column1],ISNUMBER(SEARCH(Table4[Column1],MIS[[#This Row],[OrderUniqueIdentifier]])),"")</f>
        <v>VWAP</v>
      </c>
    </row>
    <row r="5910" spans="1:37" x14ac:dyDescent="0.25">
      <c r="A5910" t="s">
        <v>71</v>
      </c>
      <c r="B5910" t="s">
        <v>822</v>
      </c>
      <c r="C5910" t="s">
        <v>9973</v>
      </c>
      <c r="D5910" t="s">
        <v>72</v>
      </c>
      <c r="E5910" t="s">
        <v>456</v>
      </c>
      <c r="F5910" t="s">
        <v>73</v>
      </c>
      <c r="G5910" t="s">
        <v>89</v>
      </c>
      <c r="H5910" t="s">
        <v>75</v>
      </c>
      <c r="I5910" t="s">
        <v>76</v>
      </c>
      <c r="J5910" t="s">
        <v>77</v>
      </c>
      <c r="K5910">
        <v>150</v>
      </c>
      <c r="L5910" t="s">
        <v>77</v>
      </c>
      <c r="M5910" t="s">
        <v>78</v>
      </c>
      <c r="N5910" t="s">
        <v>1565</v>
      </c>
      <c r="O5910" t="s">
        <v>9841</v>
      </c>
      <c r="P5910" t="s">
        <v>9841</v>
      </c>
      <c r="Q5910" t="s">
        <v>458</v>
      </c>
      <c r="R5910" t="s">
        <v>79</v>
      </c>
      <c r="S5910" t="s">
        <v>24</v>
      </c>
      <c r="T5910" t="s">
        <v>459</v>
      </c>
      <c r="U5910" t="s">
        <v>43</v>
      </c>
      <c r="V5910" t="s">
        <v>80</v>
      </c>
      <c r="W5910">
        <v>26300</v>
      </c>
      <c r="X5910" t="s">
        <v>81</v>
      </c>
      <c r="Y5910">
        <v>-150</v>
      </c>
      <c r="Z5910" t="s">
        <v>9842</v>
      </c>
      <c r="AA5910" t="s">
        <v>9842</v>
      </c>
      <c r="AB5910" t="s">
        <v>83</v>
      </c>
      <c r="AC5910" t="s">
        <v>84</v>
      </c>
      <c r="AD5910">
        <f>_xlfn.XLOOKUP(MIS[[#This Row],[TRADING SYMBOL]],[1]Sheet1!$D:$D,[1]Sheet1!$C:$C)</f>
        <v>3.7</v>
      </c>
      <c r="AE5910">
        <f>MIS[[#This Row],[OrderAverageTradedPrice]]*MIS[[#This Row],[OrderQuantity]]</f>
        <v>555</v>
      </c>
      <c r="AF5910">
        <f>MIS[[#This Row],[LTP]]*MIS[[#This Row],[OrderQuantity]]</f>
        <v>555</v>
      </c>
      <c r="AG5910">
        <f>IF(MIS[[#This Row],[OrderSide]]="SELL",MIS[[#This Row],[VALUE]]-MIS[[#This Row],[LIVE_VALUE]],MIS[[#This Row],[LIVE_VALUE]]-MIS[[#This Row],[VALUE]])</f>
        <v>0</v>
      </c>
      <c r="AH5910" t="str" cm="1">
        <f t="array" ref="AH59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0" t="str">
        <f>MIS[[#This Row],[TRADING SYMBOL]]</f>
        <v>NIFTY2552226300CE</v>
      </c>
      <c r="AJ5910" t="str">
        <f>IF(RIGHT(MIS[[#This Row],[Main/Hedge]],4)="MAIN","MAIN","HEDGE")</f>
        <v>HEDGE</v>
      </c>
      <c r="AK5910" t="str" cm="1">
        <f t="array" ref="AK5910">_xlfn._xlws.FILTER(Table4[Column1],ISNUMBER(SEARCH(Table4[Column1],MIS[[#This Row],[OrderUniqueIdentifier]])),"")</f>
        <v>VWAP</v>
      </c>
    </row>
    <row r="5911" spans="1:37" x14ac:dyDescent="0.25">
      <c r="A5911" t="s">
        <v>71</v>
      </c>
      <c r="B5911" t="s">
        <v>839</v>
      </c>
      <c r="C5911" t="s">
        <v>9978</v>
      </c>
      <c r="D5911" t="s">
        <v>72</v>
      </c>
      <c r="E5911" t="s">
        <v>456</v>
      </c>
      <c r="F5911" t="s">
        <v>73</v>
      </c>
      <c r="G5911" t="s">
        <v>89</v>
      </c>
      <c r="H5911" t="s">
        <v>75</v>
      </c>
      <c r="I5911" t="s">
        <v>76</v>
      </c>
      <c r="J5911" t="s">
        <v>77</v>
      </c>
      <c r="K5911">
        <v>75</v>
      </c>
      <c r="L5911" t="s">
        <v>77</v>
      </c>
      <c r="M5911" t="s">
        <v>78</v>
      </c>
      <c r="N5911" t="s">
        <v>1565</v>
      </c>
      <c r="O5911" t="s">
        <v>9841</v>
      </c>
      <c r="P5911" t="s">
        <v>9841</v>
      </c>
      <c r="Q5911" t="s">
        <v>458</v>
      </c>
      <c r="R5911" t="s">
        <v>79</v>
      </c>
      <c r="S5911" t="s">
        <v>24</v>
      </c>
      <c r="T5911" t="s">
        <v>459</v>
      </c>
      <c r="U5911" t="s">
        <v>43</v>
      </c>
      <c r="V5911" t="s">
        <v>80</v>
      </c>
      <c r="W5911">
        <v>26300</v>
      </c>
      <c r="X5911" t="s">
        <v>81</v>
      </c>
      <c r="Y5911">
        <v>-75</v>
      </c>
      <c r="Z5911" t="s">
        <v>9842</v>
      </c>
      <c r="AA5911" t="s">
        <v>9842</v>
      </c>
      <c r="AB5911" t="s">
        <v>83</v>
      </c>
      <c r="AC5911" t="s">
        <v>84</v>
      </c>
      <c r="AD5911">
        <f>_xlfn.XLOOKUP(MIS[[#This Row],[TRADING SYMBOL]],[1]Sheet1!$D:$D,[1]Sheet1!$C:$C)</f>
        <v>3.7</v>
      </c>
      <c r="AE5911">
        <f>MIS[[#This Row],[OrderAverageTradedPrice]]*MIS[[#This Row],[OrderQuantity]]</f>
        <v>277.5</v>
      </c>
      <c r="AF5911">
        <f>MIS[[#This Row],[LTP]]*MIS[[#This Row],[OrderQuantity]]</f>
        <v>277.5</v>
      </c>
      <c r="AG5911">
        <f>IF(MIS[[#This Row],[OrderSide]]="SELL",MIS[[#This Row],[VALUE]]-MIS[[#This Row],[LIVE_VALUE]],MIS[[#This Row],[LIVE_VALUE]]-MIS[[#This Row],[VALUE]])</f>
        <v>0</v>
      </c>
      <c r="AH5911" t="str" cm="1">
        <f t="array" ref="AH59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1" t="str">
        <f>MIS[[#This Row],[TRADING SYMBOL]]</f>
        <v>NIFTY2552226300CE</v>
      </c>
      <c r="AJ5911" t="str">
        <f>IF(RIGHT(MIS[[#This Row],[Main/Hedge]],4)="MAIN","MAIN","HEDGE")</f>
        <v>HEDGE</v>
      </c>
      <c r="AK5911" t="str" cm="1">
        <f t="array" ref="AK5911">_xlfn._xlws.FILTER(Table4[Column1],ISNUMBER(SEARCH(Table4[Column1],MIS[[#This Row],[OrderUniqueIdentifier]])),"")</f>
        <v>VWAP</v>
      </c>
    </row>
    <row r="5912" spans="1:37" x14ac:dyDescent="0.25">
      <c r="A5912" t="s">
        <v>71</v>
      </c>
      <c r="B5912" t="s">
        <v>847</v>
      </c>
      <c r="C5912" t="s">
        <v>9981</v>
      </c>
      <c r="D5912" t="s">
        <v>72</v>
      </c>
      <c r="E5912" t="s">
        <v>461</v>
      </c>
      <c r="F5912" t="s">
        <v>73</v>
      </c>
      <c r="G5912" t="s">
        <v>89</v>
      </c>
      <c r="H5912" t="s">
        <v>75</v>
      </c>
      <c r="I5912" t="s">
        <v>76</v>
      </c>
      <c r="J5912" t="s">
        <v>77</v>
      </c>
      <c r="K5912">
        <v>1050</v>
      </c>
      <c r="L5912" t="s">
        <v>77</v>
      </c>
      <c r="M5912" t="s">
        <v>78</v>
      </c>
      <c r="N5912" t="s">
        <v>9982</v>
      </c>
      <c r="O5912" t="s">
        <v>9838</v>
      </c>
      <c r="P5912" t="s">
        <v>9841</v>
      </c>
      <c r="Q5912" t="s">
        <v>462</v>
      </c>
      <c r="R5912" t="s">
        <v>79</v>
      </c>
      <c r="S5912" t="s">
        <v>24</v>
      </c>
      <c r="T5912" t="s">
        <v>463</v>
      </c>
      <c r="U5912" t="s">
        <v>43</v>
      </c>
      <c r="V5912" t="s">
        <v>80</v>
      </c>
      <c r="W5912">
        <v>23700</v>
      </c>
      <c r="X5912" t="s">
        <v>85</v>
      </c>
      <c r="Y5912">
        <v>-1050</v>
      </c>
      <c r="Z5912" t="s">
        <v>9839</v>
      </c>
      <c r="AA5912" t="s">
        <v>9842</v>
      </c>
      <c r="AB5912" t="s">
        <v>87</v>
      </c>
      <c r="AC5912" t="s">
        <v>84</v>
      </c>
      <c r="AD5912">
        <f>_xlfn.XLOOKUP(MIS[[#This Row],[TRADING SYMBOL]],[1]Sheet1!$D:$D,[1]Sheet1!$C:$C)</f>
        <v>7.6</v>
      </c>
      <c r="AE5912">
        <f>MIS[[#This Row],[OrderAverageTradedPrice]]*MIS[[#This Row],[OrderQuantity]]</f>
        <v>10541.249999999985</v>
      </c>
      <c r="AF5912">
        <f>MIS[[#This Row],[LTP]]*MIS[[#This Row],[OrderQuantity]]</f>
        <v>7980</v>
      </c>
      <c r="AG5912">
        <f>IF(MIS[[#This Row],[OrderSide]]="SELL",MIS[[#This Row],[VALUE]]-MIS[[#This Row],[LIVE_VALUE]],MIS[[#This Row],[LIVE_VALUE]]-MIS[[#This Row],[VALUE]])</f>
        <v>2561.2499999999854</v>
      </c>
      <c r="AH5912" t="str" cm="1">
        <f t="array" ref="AH5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2" t="str">
        <f>MIS[[#This Row],[TRADING SYMBOL]]</f>
        <v>NIFTY2552223700PE</v>
      </c>
      <c r="AJ5912" t="str">
        <f>IF(RIGHT(MIS[[#This Row],[Main/Hedge]],4)="MAIN","MAIN","HEDGE")</f>
        <v>HEDGE</v>
      </c>
      <c r="AK5912" t="str" cm="1">
        <f t="array" ref="AK5912">_xlfn._xlws.FILTER(Table4[Column1],ISNUMBER(SEARCH(Table4[Column1],MIS[[#This Row],[OrderUniqueIdentifier]])),"")</f>
        <v>VWAP</v>
      </c>
    </row>
    <row r="5913" spans="1:37" x14ac:dyDescent="0.25">
      <c r="A5913" t="s">
        <v>71</v>
      </c>
      <c r="B5913" t="s">
        <v>847</v>
      </c>
      <c r="C5913" t="s">
        <v>9983</v>
      </c>
      <c r="D5913" t="s">
        <v>72</v>
      </c>
      <c r="E5913" t="s">
        <v>456</v>
      </c>
      <c r="F5913" t="s">
        <v>73</v>
      </c>
      <c r="G5913" t="s">
        <v>89</v>
      </c>
      <c r="H5913" t="s">
        <v>75</v>
      </c>
      <c r="I5913" t="s">
        <v>76</v>
      </c>
      <c r="J5913" t="s">
        <v>77</v>
      </c>
      <c r="K5913">
        <v>1050</v>
      </c>
      <c r="L5913" t="s">
        <v>77</v>
      </c>
      <c r="M5913" t="s">
        <v>78</v>
      </c>
      <c r="N5913" t="s">
        <v>1565</v>
      </c>
      <c r="O5913" t="s">
        <v>9841</v>
      </c>
      <c r="P5913" t="s">
        <v>9841</v>
      </c>
      <c r="Q5913" t="s">
        <v>458</v>
      </c>
      <c r="R5913" t="s">
        <v>79</v>
      </c>
      <c r="S5913" t="s">
        <v>24</v>
      </c>
      <c r="T5913" t="s">
        <v>459</v>
      </c>
      <c r="U5913" t="s">
        <v>43</v>
      </c>
      <c r="V5913" t="s">
        <v>80</v>
      </c>
      <c r="W5913">
        <v>26300</v>
      </c>
      <c r="X5913" t="s">
        <v>81</v>
      </c>
      <c r="Y5913">
        <v>-1050</v>
      </c>
      <c r="Z5913" t="s">
        <v>9842</v>
      </c>
      <c r="AA5913" t="s">
        <v>9842</v>
      </c>
      <c r="AB5913" t="s">
        <v>83</v>
      </c>
      <c r="AC5913" t="s">
        <v>84</v>
      </c>
      <c r="AD5913">
        <f>_xlfn.XLOOKUP(MIS[[#This Row],[TRADING SYMBOL]],[1]Sheet1!$D:$D,[1]Sheet1!$C:$C)</f>
        <v>3.7</v>
      </c>
      <c r="AE5913">
        <f>MIS[[#This Row],[OrderAverageTradedPrice]]*MIS[[#This Row],[OrderQuantity]]</f>
        <v>3885</v>
      </c>
      <c r="AF5913">
        <f>MIS[[#This Row],[LTP]]*MIS[[#This Row],[OrderQuantity]]</f>
        <v>3885</v>
      </c>
      <c r="AG5913">
        <f>IF(MIS[[#This Row],[OrderSide]]="SELL",MIS[[#This Row],[VALUE]]-MIS[[#This Row],[LIVE_VALUE]],MIS[[#This Row],[LIVE_VALUE]]-MIS[[#This Row],[VALUE]])</f>
        <v>0</v>
      </c>
      <c r="AH5913" t="str" cm="1">
        <f t="array" ref="AH5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3" t="str">
        <f>MIS[[#This Row],[TRADING SYMBOL]]</f>
        <v>NIFTY2552226300CE</v>
      </c>
      <c r="AJ5913" t="str">
        <f>IF(RIGHT(MIS[[#This Row],[Main/Hedge]],4)="MAIN","MAIN","HEDGE")</f>
        <v>HEDGE</v>
      </c>
      <c r="AK5913" t="str" cm="1">
        <f t="array" ref="AK5913">_xlfn._xlws.FILTER(Table4[Column1],ISNUMBER(SEARCH(Table4[Column1],MIS[[#This Row],[OrderUniqueIdentifier]])),"")</f>
        <v>VWAP</v>
      </c>
    </row>
    <row r="5914" spans="1:37" x14ac:dyDescent="0.25">
      <c r="A5914" t="s">
        <v>71</v>
      </c>
      <c r="B5914" t="s">
        <v>857</v>
      </c>
      <c r="C5914" t="s">
        <v>9986</v>
      </c>
      <c r="D5914" t="s">
        <v>72</v>
      </c>
      <c r="E5914" t="s">
        <v>456</v>
      </c>
      <c r="F5914" t="s">
        <v>73</v>
      </c>
      <c r="G5914" t="s">
        <v>89</v>
      </c>
      <c r="H5914" t="s">
        <v>75</v>
      </c>
      <c r="I5914" t="s">
        <v>76</v>
      </c>
      <c r="J5914" t="s">
        <v>77</v>
      </c>
      <c r="K5914">
        <v>75</v>
      </c>
      <c r="L5914" t="s">
        <v>77</v>
      </c>
      <c r="M5914" t="s">
        <v>78</v>
      </c>
      <c r="N5914" t="s">
        <v>240</v>
      </c>
      <c r="O5914" t="s">
        <v>9838</v>
      </c>
      <c r="P5914" t="s">
        <v>9841</v>
      </c>
      <c r="Q5914" t="s">
        <v>458</v>
      </c>
      <c r="R5914" t="s">
        <v>79</v>
      </c>
      <c r="S5914" t="s">
        <v>24</v>
      </c>
      <c r="T5914" t="s">
        <v>459</v>
      </c>
      <c r="U5914" t="s">
        <v>43</v>
      </c>
      <c r="V5914" t="s">
        <v>80</v>
      </c>
      <c r="W5914">
        <v>26300</v>
      </c>
      <c r="X5914" t="s">
        <v>81</v>
      </c>
      <c r="Y5914">
        <v>-75</v>
      </c>
      <c r="Z5914" t="s">
        <v>9839</v>
      </c>
      <c r="AA5914" t="s">
        <v>9842</v>
      </c>
      <c r="AB5914" t="s">
        <v>83</v>
      </c>
      <c r="AC5914" t="s">
        <v>84</v>
      </c>
      <c r="AD5914">
        <f>_xlfn.XLOOKUP(MIS[[#This Row],[TRADING SYMBOL]],[1]Sheet1!$D:$D,[1]Sheet1!$C:$C)</f>
        <v>3.7</v>
      </c>
      <c r="AE5914">
        <f>MIS[[#This Row],[OrderAverageTradedPrice]]*MIS[[#This Row],[OrderQuantity]]</f>
        <v>281.25</v>
      </c>
      <c r="AF5914">
        <f>MIS[[#This Row],[LTP]]*MIS[[#This Row],[OrderQuantity]]</f>
        <v>277.5</v>
      </c>
      <c r="AG5914">
        <f>IF(MIS[[#This Row],[OrderSide]]="SELL",MIS[[#This Row],[VALUE]]-MIS[[#This Row],[LIVE_VALUE]],MIS[[#This Row],[LIVE_VALUE]]-MIS[[#This Row],[VALUE]])</f>
        <v>3.75</v>
      </c>
      <c r="AH5914" t="str" cm="1">
        <f t="array" ref="AH5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4" t="str">
        <f>MIS[[#This Row],[TRADING SYMBOL]]</f>
        <v>NIFTY2552226300CE</v>
      </c>
      <c r="AJ5914" t="str">
        <f>IF(RIGHT(MIS[[#This Row],[Main/Hedge]],4)="MAIN","MAIN","HEDGE")</f>
        <v>HEDGE</v>
      </c>
      <c r="AK5914" t="str" cm="1">
        <f t="array" ref="AK5914">_xlfn._xlws.FILTER(Table4[Column1],ISNUMBER(SEARCH(Table4[Column1],MIS[[#This Row],[OrderUniqueIdentifier]])),"")</f>
        <v>VWAP</v>
      </c>
    </row>
    <row r="5915" spans="1:37" x14ac:dyDescent="0.25">
      <c r="A5915" t="s">
        <v>71</v>
      </c>
      <c r="B5915" t="s">
        <v>864</v>
      </c>
      <c r="C5915" t="s">
        <v>9990</v>
      </c>
      <c r="D5915" t="s">
        <v>72</v>
      </c>
      <c r="E5915" t="s">
        <v>456</v>
      </c>
      <c r="F5915" t="s">
        <v>73</v>
      </c>
      <c r="G5915" t="s">
        <v>89</v>
      </c>
      <c r="H5915" t="s">
        <v>75</v>
      </c>
      <c r="I5915" t="s">
        <v>76</v>
      </c>
      <c r="J5915" t="s">
        <v>77</v>
      </c>
      <c r="K5915">
        <v>150</v>
      </c>
      <c r="L5915" t="s">
        <v>77</v>
      </c>
      <c r="M5915" t="s">
        <v>78</v>
      </c>
      <c r="N5915" t="s">
        <v>1565</v>
      </c>
      <c r="O5915" t="s">
        <v>9841</v>
      </c>
      <c r="P5915" t="s">
        <v>9841</v>
      </c>
      <c r="Q5915" t="s">
        <v>458</v>
      </c>
      <c r="R5915" t="s">
        <v>79</v>
      </c>
      <c r="S5915" t="s">
        <v>24</v>
      </c>
      <c r="T5915" t="s">
        <v>459</v>
      </c>
      <c r="U5915" t="s">
        <v>43</v>
      </c>
      <c r="V5915" t="s">
        <v>80</v>
      </c>
      <c r="W5915">
        <v>26300</v>
      </c>
      <c r="X5915" t="s">
        <v>81</v>
      </c>
      <c r="Y5915">
        <v>-150</v>
      </c>
      <c r="Z5915" t="s">
        <v>9842</v>
      </c>
      <c r="AA5915" t="s">
        <v>9842</v>
      </c>
      <c r="AB5915" t="s">
        <v>83</v>
      </c>
      <c r="AC5915" t="s">
        <v>84</v>
      </c>
      <c r="AD5915">
        <f>_xlfn.XLOOKUP(MIS[[#This Row],[TRADING SYMBOL]],[1]Sheet1!$D:$D,[1]Sheet1!$C:$C)</f>
        <v>3.7</v>
      </c>
      <c r="AE5915">
        <f>MIS[[#This Row],[OrderAverageTradedPrice]]*MIS[[#This Row],[OrderQuantity]]</f>
        <v>555</v>
      </c>
      <c r="AF5915">
        <f>MIS[[#This Row],[LTP]]*MIS[[#This Row],[OrderQuantity]]</f>
        <v>555</v>
      </c>
      <c r="AG5915">
        <f>IF(MIS[[#This Row],[OrderSide]]="SELL",MIS[[#This Row],[VALUE]]-MIS[[#This Row],[LIVE_VALUE]],MIS[[#This Row],[LIVE_VALUE]]-MIS[[#This Row],[VALUE]])</f>
        <v>0</v>
      </c>
      <c r="AH5915" t="str" cm="1">
        <f t="array" ref="AH5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5" t="str">
        <f>MIS[[#This Row],[TRADING SYMBOL]]</f>
        <v>NIFTY2552226300CE</v>
      </c>
      <c r="AJ5915" t="str">
        <f>IF(RIGHT(MIS[[#This Row],[Main/Hedge]],4)="MAIN","MAIN","HEDGE")</f>
        <v>HEDGE</v>
      </c>
      <c r="AK5915" t="str" cm="1">
        <f t="array" ref="AK5915">_xlfn._xlws.FILTER(Table4[Column1],ISNUMBER(SEARCH(Table4[Column1],MIS[[#This Row],[OrderUniqueIdentifier]])),"")</f>
        <v>VWAP</v>
      </c>
    </row>
    <row r="5916" spans="1:37" x14ac:dyDescent="0.25">
      <c r="A5916" t="s">
        <v>71</v>
      </c>
      <c r="B5916" t="s">
        <v>873</v>
      </c>
      <c r="C5916" t="s">
        <v>9993</v>
      </c>
      <c r="D5916" t="s">
        <v>72</v>
      </c>
      <c r="E5916" t="s">
        <v>456</v>
      </c>
      <c r="F5916" t="s">
        <v>73</v>
      </c>
      <c r="G5916" t="s">
        <v>89</v>
      </c>
      <c r="H5916" t="s">
        <v>75</v>
      </c>
      <c r="I5916" t="s">
        <v>76</v>
      </c>
      <c r="J5916" t="s">
        <v>77</v>
      </c>
      <c r="K5916">
        <v>150</v>
      </c>
      <c r="L5916" t="s">
        <v>77</v>
      </c>
      <c r="M5916" t="s">
        <v>78</v>
      </c>
      <c r="N5916" t="s">
        <v>240</v>
      </c>
      <c r="O5916" t="s">
        <v>9841</v>
      </c>
      <c r="P5916" t="s">
        <v>9841</v>
      </c>
      <c r="Q5916" t="s">
        <v>458</v>
      </c>
      <c r="R5916" t="s">
        <v>79</v>
      </c>
      <c r="S5916" t="s">
        <v>24</v>
      </c>
      <c r="T5916" t="s">
        <v>459</v>
      </c>
      <c r="U5916" t="s">
        <v>43</v>
      </c>
      <c r="V5916" t="s">
        <v>80</v>
      </c>
      <c r="W5916">
        <v>26300</v>
      </c>
      <c r="X5916" t="s">
        <v>81</v>
      </c>
      <c r="Y5916">
        <v>-150</v>
      </c>
      <c r="Z5916" t="s">
        <v>9842</v>
      </c>
      <c r="AA5916" t="s">
        <v>9842</v>
      </c>
      <c r="AB5916" t="s">
        <v>83</v>
      </c>
      <c r="AC5916" t="s">
        <v>84</v>
      </c>
      <c r="AD5916">
        <f>_xlfn.XLOOKUP(MIS[[#This Row],[TRADING SYMBOL]],[1]Sheet1!$D:$D,[1]Sheet1!$C:$C)</f>
        <v>3.7</v>
      </c>
      <c r="AE5916">
        <f>MIS[[#This Row],[OrderAverageTradedPrice]]*MIS[[#This Row],[OrderQuantity]]</f>
        <v>562.5</v>
      </c>
      <c r="AF5916">
        <f>MIS[[#This Row],[LTP]]*MIS[[#This Row],[OrderQuantity]]</f>
        <v>555</v>
      </c>
      <c r="AG5916">
        <f>IF(MIS[[#This Row],[OrderSide]]="SELL",MIS[[#This Row],[VALUE]]-MIS[[#This Row],[LIVE_VALUE]],MIS[[#This Row],[LIVE_VALUE]]-MIS[[#This Row],[VALUE]])</f>
        <v>7.5</v>
      </c>
      <c r="AH5916" t="str" cm="1">
        <f t="array" ref="AH5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6" t="str">
        <f>MIS[[#This Row],[TRADING SYMBOL]]</f>
        <v>NIFTY2552226300CE</v>
      </c>
      <c r="AJ5916" t="str">
        <f>IF(RIGHT(MIS[[#This Row],[Main/Hedge]],4)="MAIN","MAIN","HEDGE")</f>
        <v>HEDGE</v>
      </c>
      <c r="AK5916" t="str" cm="1">
        <f t="array" ref="AK5916">_xlfn._xlws.FILTER(Table4[Column1],ISNUMBER(SEARCH(Table4[Column1],MIS[[#This Row],[OrderUniqueIdentifier]])),"")</f>
        <v>VWAP</v>
      </c>
    </row>
    <row r="5917" spans="1:37" x14ac:dyDescent="0.25">
      <c r="A5917" t="s">
        <v>71</v>
      </c>
      <c r="B5917" t="s">
        <v>880</v>
      </c>
      <c r="C5917" t="s">
        <v>9996</v>
      </c>
      <c r="D5917" t="s">
        <v>72</v>
      </c>
      <c r="E5917" t="s">
        <v>456</v>
      </c>
      <c r="F5917" t="s">
        <v>73</v>
      </c>
      <c r="G5917" t="s">
        <v>89</v>
      </c>
      <c r="H5917" t="s">
        <v>75</v>
      </c>
      <c r="I5917" t="s">
        <v>76</v>
      </c>
      <c r="J5917" t="s">
        <v>77</v>
      </c>
      <c r="K5917">
        <v>225</v>
      </c>
      <c r="L5917" t="s">
        <v>77</v>
      </c>
      <c r="M5917" t="s">
        <v>78</v>
      </c>
      <c r="N5917" t="s">
        <v>1565</v>
      </c>
      <c r="O5917" t="s">
        <v>9841</v>
      </c>
      <c r="P5917" t="s">
        <v>9841</v>
      </c>
      <c r="Q5917" t="s">
        <v>458</v>
      </c>
      <c r="R5917" t="s">
        <v>79</v>
      </c>
      <c r="S5917" t="s">
        <v>24</v>
      </c>
      <c r="T5917" t="s">
        <v>459</v>
      </c>
      <c r="U5917" t="s">
        <v>43</v>
      </c>
      <c r="V5917" t="s">
        <v>80</v>
      </c>
      <c r="W5917">
        <v>26300</v>
      </c>
      <c r="X5917" t="s">
        <v>81</v>
      </c>
      <c r="Y5917">
        <v>-225</v>
      </c>
      <c r="Z5917" t="s">
        <v>9842</v>
      </c>
      <c r="AA5917" t="s">
        <v>9842</v>
      </c>
      <c r="AB5917" t="s">
        <v>83</v>
      </c>
      <c r="AC5917" t="s">
        <v>84</v>
      </c>
      <c r="AD5917">
        <f>_xlfn.XLOOKUP(MIS[[#This Row],[TRADING SYMBOL]],[1]Sheet1!$D:$D,[1]Sheet1!$C:$C)</f>
        <v>3.7</v>
      </c>
      <c r="AE5917">
        <f>MIS[[#This Row],[OrderAverageTradedPrice]]*MIS[[#This Row],[OrderQuantity]]</f>
        <v>832.5</v>
      </c>
      <c r="AF5917">
        <f>MIS[[#This Row],[LTP]]*MIS[[#This Row],[OrderQuantity]]</f>
        <v>832.5</v>
      </c>
      <c r="AG5917">
        <f>IF(MIS[[#This Row],[OrderSide]]="SELL",MIS[[#This Row],[VALUE]]-MIS[[#This Row],[LIVE_VALUE]],MIS[[#This Row],[LIVE_VALUE]]-MIS[[#This Row],[VALUE]])</f>
        <v>0</v>
      </c>
      <c r="AH5917" t="str" cm="1">
        <f t="array" ref="AH5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7" t="str">
        <f>MIS[[#This Row],[TRADING SYMBOL]]</f>
        <v>NIFTY2552226300CE</v>
      </c>
      <c r="AJ5917" t="str">
        <f>IF(RIGHT(MIS[[#This Row],[Main/Hedge]],4)="MAIN","MAIN","HEDGE")</f>
        <v>HEDGE</v>
      </c>
      <c r="AK5917" t="str" cm="1">
        <f t="array" ref="AK5917">_xlfn._xlws.FILTER(Table4[Column1],ISNUMBER(SEARCH(Table4[Column1],MIS[[#This Row],[OrderUniqueIdentifier]])),"")</f>
        <v>VWAP</v>
      </c>
    </row>
    <row r="5918" spans="1:37" x14ac:dyDescent="0.25">
      <c r="A5918" t="s">
        <v>71</v>
      </c>
      <c r="B5918" t="s">
        <v>901</v>
      </c>
      <c r="C5918" t="s">
        <v>10006</v>
      </c>
      <c r="D5918" t="s">
        <v>72</v>
      </c>
      <c r="E5918" t="s">
        <v>456</v>
      </c>
      <c r="F5918" t="s">
        <v>73</v>
      </c>
      <c r="G5918" t="s">
        <v>89</v>
      </c>
      <c r="H5918" t="s">
        <v>75</v>
      </c>
      <c r="I5918" t="s">
        <v>76</v>
      </c>
      <c r="J5918" t="s">
        <v>77</v>
      </c>
      <c r="K5918">
        <v>150</v>
      </c>
      <c r="L5918" t="s">
        <v>77</v>
      </c>
      <c r="M5918" t="s">
        <v>78</v>
      </c>
      <c r="N5918" t="s">
        <v>1565</v>
      </c>
      <c r="O5918" t="s">
        <v>9841</v>
      </c>
      <c r="P5918" t="s">
        <v>9841</v>
      </c>
      <c r="Q5918" t="s">
        <v>458</v>
      </c>
      <c r="R5918" t="s">
        <v>79</v>
      </c>
      <c r="S5918" t="s">
        <v>24</v>
      </c>
      <c r="T5918" t="s">
        <v>459</v>
      </c>
      <c r="U5918" t="s">
        <v>43</v>
      </c>
      <c r="V5918" t="s">
        <v>80</v>
      </c>
      <c r="W5918">
        <v>26300</v>
      </c>
      <c r="X5918" t="s">
        <v>81</v>
      </c>
      <c r="Y5918">
        <v>-150</v>
      </c>
      <c r="Z5918" t="s">
        <v>9842</v>
      </c>
      <c r="AA5918" t="s">
        <v>9842</v>
      </c>
      <c r="AB5918" t="s">
        <v>83</v>
      </c>
      <c r="AC5918" t="s">
        <v>84</v>
      </c>
      <c r="AD5918">
        <f>_xlfn.XLOOKUP(MIS[[#This Row],[TRADING SYMBOL]],[1]Sheet1!$D:$D,[1]Sheet1!$C:$C)</f>
        <v>3.7</v>
      </c>
      <c r="AE5918">
        <f>MIS[[#This Row],[OrderAverageTradedPrice]]*MIS[[#This Row],[OrderQuantity]]</f>
        <v>555</v>
      </c>
      <c r="AF5918">
        <f>MIS[[#This Row],[LTP]]*MIS[[#This Row],[OrderQuantity]]</f>
        <v>555</v>
      </c>
      <c r="AG5918">
        <f>IF(MIS[[#This Row],[OrderSide]]="SELL",MIS[[#This Row],[VALUE]]-MIS[[#This Row],[LIVE_VALUE]],MIS[[#This Row],[LIVE_VALUE]]-MIS[[#This Row],[VALUE]])</f>
        <v>0</v>
      </c>
      <c r="AH5918" t="str" cm="1">
        <f t="array" ref="AH5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8" t="str">
        <f>MIS[[#This Row],[TRADING SYMBOL]]</f>
        <v>NIFTY2552226300CE</v>
      </c>
      <c r="AJ5918" t="str">
        <f>IF(RIGHT(MIS[[#This Row],[Main/Hedge]],4)="MAIN","MAIN","HEDGE")</f>
        <v>HEDGE</v>
      </c>
      <c r="AK5918" t="str" cm="1">
        <f t="array" ref="AK5918">_xlfn._xlws.FILTER(Table4[Column1],ISNUMBER(SEARCH(Table4[Column1],MIS[[#This Row],[OrderUniqueIdentifier]])),"")</f>
        <v>VWAP</v>
      </c>
    </row>
    <row r="5919" spans="1:37" x14ac:dyDescent="0.25">
      <c r="A5919" t="s">
        <v>71</v>
      </c>
      <c r="B5919" t="s">
        <v>908</v>
      </c>
      <c r="C5919" t="s">
        <v>10009</v>
      </c>
      <c r="D5919" t="s">
        <v>72</v>
      </c>
      <c r="E5919" t="s">
        <v>456</v>
      </c>
      <c r="F5919" t="s">
        <v>73</v>
      </c>
      <c r="G5919" t="s">
        <v>89</v>
      </c>
      <c r="H5919" t="s">
        <v>75</v>
      </c>
      <c r="I5919" t="s">
        <v>76</v>
      </c>
      <c r="J5919" t="s">
        <v>77</v>
      </c>
      <c r="K5919">
        <v>75</v>
      </c>
      <c r="L5919" t="s">
        <v>77</v>
      </c>
      <c r="M5919" t="s">
        <v>78</v>
      </c>
      <c r="N5919" t="s">
        <v>240</v>
      </c>
      <c r="O5919" t="s">
        <v>9841</v>
      </c>
      <c r="P5919" t="s">
        <v>9841</v>
      </c>
      <c r="Q5919" t="s">
        <v>458</v>
      </c>
      <c r="R5919" t="s">
        <v>79</v>
      </c>
      <c r="S5919" t="s">
        <v>24</v>
      </c>
      <c r="T5919" t="s">
        <v>459</v>
      </c>
      <c r="U5919" t="s">
        <v>43</v>
      </c>
      <c r="V5919" t="s">
        <v>80</v>
      </c>
      <c r="W5919">
        <v>26300</v>
      </c>
      <c r="X5919" t="s">
        <v>81</v>
      </c>
      <c r="Y5919">
        <v>-75</v>
      </c>
      <c r="Z5919" t="s">
        <v>9842</v>
      </c>
      <c r="AA5919" t="s">
        <v>9842</v>
      </c>
      <c r="AB5919" t="s">
        <v>83</v>
      </c>
      <c r="AC5919" t="s">
        <v>84</v>
      </c>
      <c r="AD5919">
        <f>_xlfn.XLOOKUP(MIS[[#This Row],[TRADING SYMBOL]],[1]Sheet1!$D:$D,[1]Sheet1!$C:$C)</f>
        <v>3.7</v>
      </c>
      <c r="AE5919">
        <f>MIS[[#This Row],[OrderAverageTradedPrice]]*MIS[[#This Row],[OrderQuantity]]</f>
        <v>281.25</v>
      </c>
      <c r="AF5919">
        <f>MIS[[#This Row],[LTP]]*MIS[[#This Row],[OrderQuantity]]</f>
        <v>277.5</v>
      </c>
      <c r="AG5919">
        <f>IF(MIS[[#This Row],[OrderSide]]="SELL",MIS[[#This Row],[VALUE]]-MIS[[#This Row],[LIVE_VALUE]],MIS[[#This Row],[LIVE_VALUE]]-MIS[[#This Row],[VALUE]])</f>
        <v>3.75</v>
      </c>
      <c r="AH5919" t="str" cm="1">
        <f t="array" ref="AH5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9" t="str">
        <f>MIS[[#This Row],[TRADING SYMBOL]]</f>
        <v>NIFTY2552226300CE</v>
      </c>
      <c r="AJ5919" t="str">
        <f>IF(RIGHT(MIS[[#This Row],[Main/Hedge]],4)="MAIN","MAIN","HEDGE")</f>
        <v>HEDGE</v>
      </c>
      <c r="AK5919" t="str" cm="1">
        <f t="array" ref="AK5919">_xlfn._xlws.FILTER(Table4[Column1],ISNUMBER(SEARCH(Table4[Column1],MIS[[#This Row],[OrderUniqueIdentifier]])),"")</f>
        <v>VWAP</v>
      </c>
    </row>
    <row r="5920" spans="1:37" x14ac:dyDescent="0.25">
      <c r="A5920" t="s">
        <v>71</v>
      </c>
      <c r="B5920" t="s">
        <v>916</v>
      </c>
      <c r="C5920" t="s">
        <v>10012</v>
      </c>
      <c r="D5920" t="s">
        <v>72</v>
      </c>
      <c r="E5920" t="s">
        <v>456</v>
      </c>
      <c r="F5920" t="s">
        <v>73</v>
      </c>
      <c r="G5920" t="s">
        <v>89</v>
      </c>
      <c r="H5920" t="s">
        <v>75</v>
      </c>
      <c r="I5920" t="s">
        <v>76</v>
      </c>
      <c r="J5920" t="s">
        <v>77</v>
      </c>
      <c r="K5920">
        <v>150</v>
      </c>
      <c r="L5920" t="s">
        <v>77</v>
      </c>
      <c r="M5920" t="s">
        <v>78</v>
      </c>
      <c r="N5920" t="s">
        <v>1565</v>
      </c>
      <c r="O5920" t="s">
        <v>9841</v>
      </c>
      <c r="P5920" t="s">
        <v>9841</v>
      </c>
      <c r="Q5920" t="s">
        <v>458</v>
      </c>
      <c r="R5920" t="s">
        <v>79</v>
      </c>
      <c r="S5920" t="s">
        <v>24</v>
      </c>
      <c r="T5920" t="s">
        <v>459</v>
      </c>
      <c r="U5920" t="s">
        <v>43</v>
      </c>
      <c r="V5920" t="s">
        <v>80</v>
      </c>
      <c r="W5920">
        <v>26300</v>
      </c>
      <c r="X5920" t="s">
        <v>81</v>
      </c>
      <c r="Y5920">
        <v>-150</v>
      </c>
      <c r="Z5920" t="s">
        <v>9842</v>
      </c>
      <c r="AA5920" t="s">
        <v>9842</v>
      </c>
      <c r="AB5920" t="s">
        <v>83</v>
      </c>
      <c r="AC5920" t="s">
        <v>84</v>
      </c>
      <c r="AD5920">
        <f>_xlfn.XLOOKUP(MIS[[#This Row],[TRADING SYMBOL]],[1]Sheet1!$D:$D,[1]Sheet1!$C:$C)</f>
        <v>3.7</v>
      </c>
      <c r="AE5920">
        <f>MIS[[#This Row],[OrderAverageTradedPrice]]*MIS[[#This Row],[OrderQuantity]]</f>
        <v>555</v>
      </c>
      <c r="AF5920">
        <f>MIS[[#This Row],[LTP]]*MIS[[#This Row],[OrderQuantity]]</f>
        <v>555</v>
      </c>
      <c r="AG5920">
        <f>IF(MIS[[#This Row],[OrderSide]]="SELL",MIS[[#This Row],[VALUE]]-MIS[[#This Row],[LIVE_VALUE]],MIS[[#This Row],[LIVE_VALUE]]-MIS[[#This Row],[VALUE]])</f>
        <v>0</v>
      </c>
      <c r="AH5920" t="str" cm="1">
        <f t="array" ref="AH5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0" t="str">
        <f>MIS[[#This Row],[TRADING SYMBOL]]</f>
        <v>NIFTY2552226300CE</v>
      </c>
      <c r="AJ5920" t="str">
        <f>IF(RIGHT(MIS[[#This Row],[Main/Hedge]],4)="MAIN","MAIN","HEDGE")</f>
        <v>HEDGE</v>
      </c>
      <c r="AK5920" t="str" cm="1">
        <f t="array" ref="AK5920">_xlfn._xlws.FILTER(Table4[Column1],ISNUMBER(SEARCH(Table4[Column1],MIS[[#This Row],[OrderUniqueIdentifier]])),"")</f>
        <v>VWAP</v>
      </c>
    </row>
    <row r="5921" spans="1:37" x14ac:dyDescent="0.25">
      <c r="A5921" t="s">
        <v>71</v>
      </c>
      <c r="B5921" t="s">
        <v>923</v>
      </c>
      <c r="C5921" t="s">
        <v>10016</v>
      </c>
      <c r="D5921" t="s">
        <v>72</v>
      </c>
      <c r="E5921" t="s">
        <v>456</v>
      </c>
      <c r="F5921" t="s">
        <v>73</v>
      </c>
      <c r="G5921" t="s">
        <v>89</v>
      </c>
      <c r="H5921" t="s">
        <v>75</v>
      </c>
      <c r="I5921" t="s">
        <v>76</v>
      </c>
      <c r="J5921" t="s">
        <v>77</v>
      </c>
      <c r="K5921">
        <v>525</v>
      </c>
      <c r="L5921" t="s">
        <v>77</v>
      </c>
      <c r="M5921" t="s">
        <v>78</v>
      </c>
      <c r="N5921" t="s">
        <v>1565</v>
      </c>
      <c r="O5921" t="s">
        <v>9841</v>
      </c>
      <c r="P5921" t="s">
        <v>9841</v>
      </c>
      <c r="Q5921" t="s">
        <v>458</v>
      </c>
      <c r="R5921" t="s">
        <v>79</v>
      </c>
      <c r="S5921" t="s">
        <v>24</v>
      </c>
      <c r="T5921" t="s">
        <v>459</v>
      </c>
      <c r="U5921" t="s">
        <v>43</v>
      </c>
      <c r="V5921" t="s">
        <v>80</v>
      </c>
      <c r="W5921">
        <v>26300</v>
      </c>
      <c r="X5921" t="s">
        <v>81</v>
      </c>
      <c r="Y5921">
        <v>-525</v>
      </c>
      <c r="Z5921" t="s">
        <v>9842</v>
      </c>
      <c r="AA5921" t="s">
        <v>9842</v>
      </c>
      <c r="AB5921" t="s">
        <v>83</v>
      </c>
      <c r="AC5921" t="s">
        <v>84</v>
      </c>
      <c r="AD5921">
        <f>_xlfn.XLOOKUP(MIS[[#This Row],[TRADING SYMBOL]],[1]Sheet1!$D:$D,[1]Sheet1!$C:$C)</f>
        <v>3.7</v>
      </c>
      <c r="AE5921">
        <f>MIS[[#This Row],[OrderAverageTradedPrice]]*MIS[[#This Row],[OrderQuantity]]</f>
        <v>1942.5</v>
      </c>
      <c r="AF5921">
        <f>MIS[[#This Row],[LTP]]*MIS[[#This Row],[OrderQuantity]]</f>
        <v>1942.5</v>
      </c>
      <c r="AG5921">
        <f>IF(MIS[[#This Row],[OrderSide]]="SELL",MIS[[#This Row],[VALUE]]-MIS[[#This Row],[LIVE_VALUE]],MIS[[#This Row],[LIVE_VALUE]]-MIS[[#This Row],[VALUE]])</f>
        <v>0</v>
      </c>
      <c r="AH5921" t="str" cm="1">
        <f t="array" ref="AH5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1" t="str">
        <f>MIS[[#This Row],[TRADING SYMBOL]]</f>
        <v>NIFTY2552226300CE</v>
      </c>
      <c r="AJ5921" t="str">
        <f>IF(RIGHT(MIS[[#This Row],[Main/Hedge]],4)="MAIN","MAIN","HEDGE")</f>
        <v>HEDGE</v>
      </c>
      <c r="AK5921" t="str" cm="1">
        <f t="array" ref="AK5921">_xlfn._xlws.FILTER(Table4[Column1],ISNUMBER(SEARCH(Table4[Column1],MIS[[#This Row],[OrderUniqueIdentifier]])),"")</f>
        <v>VWAP</v>
      </c>
    </row>
    <row r="5922" spans="1:37" x14ac:dyDescent="0.25">
      <c r="A5922" t="s">
        <v>71</v>
      </c>
      <c r="B5922" t="s">
        <v>931</v>
      </c>
      <c r="C5922" t="s">
        <v>10019</v>
      </c>
      <c r="D5922" t="s">
        <v>72</v>
      </c>
      <c r="E5922" t="s">
        <v>456</v>
      </c>
      <c r="F5922" t="s">
        <v>73</v>
      </c>
      <c r="G5922" t="s">
        <v>89</v>
      </c>
      <c r="H5922" t="s">
        <v>75</v>
      </c>
      <c r="I5922" t="s">
        <v>76</v>
      </c>
      <c r="J5922" t="s">
        <v>77</v>
      </c>
      <c r="K5922">
        <v>450</v>
      </c>
      <c r="L5922" t="s">
        <v>77</v>
      </c>
      <c r="M5922" t="s">
        <v>78</v>
      </c>
      <c r="N5922" t="s">
        <v>240</v>
      </c>
      <c r="O5922" t="s">
        <v>9838</v>
      </c>
      <c r="P5922" t="s">
        <v>9841</v>
      </c>
      <c r="Q5922" t="s">
        <v>458</v>
      </c>
      <c r="R5922" t="s">
        <v>79</v>
      </c>
      <c r="S5922" t="s">
        <v>24</v>
      </c>
      <c r="T5922" t="s">
        <v>459</v>
      </c>
      <c r="U5922" t="s">
        <v>43</v>
      </c>
      <c r="V5922" t="s">
        <v>80</v>
      </c>
      <c r="W5922">
        <v>26300</v>
      </c>
      <c r="X5922" t="s">
        <v>81</v>
      </c>
      <c r="Y5922">
        <v>-450</v>
      </c>
      <c r="Z5922" t="s">
        <v>9839</v>
      </c>
      <c r="AA5922" t="s">
        <v>9842</v>
      </c>
      <c r="AB5922" t="s">
        <v>83</v>
      </c>
      <c r="AC5922" t="s">
        <v>84</v>
      </c>
      <c r="AD5922">
        <f>_xlfn.XLOOKUP(MIS[[#This Row],[TRADING SYMBOL]],[1]Sheet1!$D:$D,[1]Sheet1!$C:$C)</f>
        <v>3.7</v>
      </c>
      <c r="AE5922">
        <f>MIS[[#This Row],[OrderAverageTradedPrice]]*MIS[[#This Row],[OrderQuantity]]</f>
        <v>1687.5</v>
      </c>
      <c r="AF5922">
        <f>MIS[[#This Row],[LTP]]*MIS[[#This Row],[OrderQuantity]]</f>
        <v>1665</v>
      </c>
      <c r="AG5922">
        <f>IF(MIS[[#This Row],[OrderSide]]="SELL",MIS[[#This Row],[VALUE]]-MIS[[#This Row],[LIVE_VALUE]],MIS[[#This Row],[LIVE_VALUE]]-MIS[[#This Row],[VALUE]])</f>
        <v>22.5</v>
      </c>
      <c r="AH5922" t="str" cm="1">
        <f t="array" ref="AH5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2" t="str">
        <f>MIS[[#This Row],[TRADING SYMBOL]]</f>
        <v>NIFTY2552226300CE</v>
      </c>
      <c r="AJ5922" t="str">
        <f>IF(RIGHT(MIS[[#This Row],[Main/Hedge]],4)="MAIN","MAIN","HEDGE")</f>
        <v>HEDGE</v>
      </c>
      <c r="AK5922" t="str" cm="1">
        <f t="array" ref="AK5922">_xlfn._xlws.FILTER(Table4[Column1],ISNUMBER(SEARCH(Table4[Column1],MIS[[#This Row],[OrderUniqueIdentifier]])),"")</f>
        <v>VWAP</v>
      </c>
    </row>
    <row r="5923" spans="1:37" x14ac:dyDescent="0.25">
      <c r="A5923" t="s">
        <v>71</v>
      </c>
      <c r="B5923" t="s">
        <v>940</v>
      </c>
      <c r="C5923" t="s">
        <v>10023</v>
      </c>
      <c r="D5923" t="s">
        <v>72</v>
      </c>
      <c r="E5923" t="s">
        <v>456</v>
      </c>
      <c r="F5923" t="s">
        <v>73</v>
      </c>
      <c r="G5923" t="s">
        <v>89</v>
      </c>
      <c r="H5923" t="s">
        <v>75</v>
      </c>
      <c r="I5923" t="s">
        <v>76</v>
      </c>
      <c r="J5923" t="s">
        <v>77</v>
      </c>
      <c r="K5923">
        <v>450</v>
      </c>
      <c r="L5923" t="s">
        <v>77</v>
      </c>
      <c r="M5923" t="s">
        <v>78</v>
      </c>
      <c r="N5923" t="s">
        <v>1565</v>
      </c>
      <c r="O5923" t="s">
        <v>9841</v>
      </c>
      <c r="P5923" t="s">
        <v>9841</v>
      </c>
      <c r="Q5923" t="s">
        <v>458</v>
      </c>
      <c r="R5923" t="s">
        <v>79</v>
      </c>
      <c r="S5923" t="s">
        <v>24</v>
      </c>
      <c r="T5923" t="s">
        <v>459</v>
      </c>
      <c r="U5923" t="s">
        <v>43</v>
      </c>
      <c r="V5923" t="s">
        <v>80</v>
      </c>
      <c r="W5923">
        <v>26300</v>
      </c>
      <c r="X5923" t="s">
        <v>81</v>
      </c>
      <c r="Y5923">
        <v>-450</v>
      </c>
      <c r="Z5923" t="s">
        <v>9842</v>
      </c>
      <c r="AA5923" t="s">
        <v>9842</v>
      </c>
      <c r="AB5923" t="s">
        <v>83</v>
      </c>
      <c r="AC5923" t="s">
        <v>84</v>
      </c>
      <c r="AD5923">
        <f>_xlfn.XLOOKUP(MIS[[#This Row],[TRADING SYMBOL]],[1]Sheet1!$D:$D,[1]Sheet1!$C:$C)</f>
        <v>3.7</v>
      </c>
      <c r="AE5923">
        <f>MIS[[#This Row],[OrderAverageTradedPrice]]*MIS[[#This Row],[OrderQuantity]]</f>
        <v>1665</v>
      </c>
      <c r="AF5923">
        <f>MIS[[#This Row],[LTP]]*MIS[[#This Row],[OrderQuantity]]</f>
        <v>1665</v>
      </c>
      <c r="AG5923">
        <f>IF(MIS[[#This Row],[OrderSide]]="SELL",MIS[[#This Row],[VALUE]]-MIS[[#This Row],[LIVE_VALUE]],MIS[[#This Row],[LIVE_VALUE]]-MIS[[#This Row],[VALUE]])</f>
        <v>0</v>
      </c>
      <c r="AH5923" t="str" cm="1">
        <f t="array" ref="AH5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3" t="str">
        <f>MIS[[#This Row],[TRADING SYMBOL]]</f>
        <v>NIFTY2552226300CE</v>
      </c>
      <c r="AJ5923" t="str">
        <f>IF(RIGHT(MIS[[#This Row],[Main/Hedge]],4)="MAIN","MAIN","HEDGE")</f>
        <v>HEDGE</v>
      </c>
      <c r="AK5923" t="str" cm="1">
        <f t="array" ref="AK5923">_xlfn._xlws.FILTER(Table4[Column1],ISNUMBER(SEARCH(Table4[Column1],MIS[[#This Row],[OrderUniqueIdentifier]])),"")</f>
        <v>VWAP</v>
      </c>
    </row>
    <row r="5924" spans="1:37" x14ac:dyDescent="0.25">
      <c r="A5924" t="s">
        <v>71</v>
      </c>
      <c r="B5924" t="s">
        <v>948</v>
      </c>
      <c r="C5924" t="s">
        <v>10026</v>
      </c>
      <c r="D5924" t="s">
        <v>72</v>
      </c>
      <c r="E5924" t="s">
        <v>456</v>
      </c>
      <c r="F5924" t="s">
        <v>73</v>
      </c>
      <c r="G5924" t="s">
        <v>89</v>
      </c>
      <c r="H5924" t="s">
        <v>75</v>
      </c>
      <c r="I5924" t="s">
        <v>76</v>
      </c>
      <c r="J5924" t="s">
        <v>77</v>
      </c>
      <c r="K5924">
        <v>75</v>
      </c>
      <c r="L5924" t="s">
        <v>77</v>
      </c>
      <c r="M5924" t="s">
        <v>78</v>
      </c>
      <c r="N5924" t="s">
        <v>1565</v>
      </c>
      <c r="O5924" t="s">
        <v>9841</v>
      </c>
      <c r="P5924" t="s">
        <v>9841</v>
      </c>
      <c r="Q5924" t="s">
        <v>458</v>
      </c>
      <c r="R5924" t="s">
        <v>79</v>
      </c>
      <c r="S5924" t="s">
        <v>24</v>
      </c>
      <c r="T5924" t="s">
        <v>459</v>
      </c>
      <c r="U5924" t="s">
        <v>43</v>
      </c>
      <c r="V5924" t="s">
        <v>80</v>
      </c>
      <c r="W5924">
        <v>26300</v>
      </c>
      <c r="X5924" t="s">
        <v>81</v>
      </c>
      <c r="Y5924">
        <v>-75</v>
      </c>
      <c r="Z5924" t="s">
        <v>9842</v>
      </c>
      <c r="AA5924" t="s">
        <v>9842</v>
      </c>
      <c r="AB5924" t="s">
        <v>83</v>
      </c>
      <c r="AC5924" t="s">
        <v>84</v>
      </c>
      <c r="AD5924">
        <f>_xlfn.XLOOKUP(MIS[[#This Row],[TRADING SYMBOL]],[1]Sheet1!$D:$D,[1]Sheet1!$C:$C)</f>
        <v>3.7</v>
      </c>
      <c r="AE5924">
        <f>MIS[[#This Row],[OrderAverageTradedPrice]]*MIS[[#This Row],[OrderQuantity]]</f>
        <v>277.5</v>
      </c>
      <c r="AF5924">
        <f>MIS[[#This Row],[LTP]]*MIS[[#This Row],[OrderQuantity]]</f>
        <v>277.5</v>
      </c>
      <c r="AG5924">
        <f>IF(MIS[[#This Row],[OrderSide]]="SELL",MIS[[#This Row],[VALUE]]-MIS[[#This Row],[LIVE_VALUE]],MIS[[#This Row],[LIVE_VALUE]]-MIS[[#This Row],[VALUE]])</f>
        <v>0</v>
      </c>
      <c r="AH5924" t="str" cm="1">
        <f t="array" ref="AH5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4" t="str">
        <f>MIS[[#This Row],[TRADING SYMBOL]]</f>
        <v>NIFTY2552226300CE</v>
      </c>
      <c r="AJ5924" t="str">
        <f>IF(RIGHT(MIS[[#This Row],[Main/Hedge]],4)="MAIN","MAIN","HEDGE")</f>
        <v>HEDGE</v>
      </c>
      <c r="AK5924" t="str" cm="1">
        <f t="array" ref="AK5924">_xlfn._xlws.FILTER(Table4[Column1],ISNUMBER(SEARCH(Table4[Column1],MIS[[#This Row],[OrderUniqueIdentifier]])),"")</f>
        <v>VWAP</v>
      </c>
    </row>
    <row r="5925" spans="1:37" x14ac:dyDescent="0.25">
      <c r="A5925" t="s">
        <v>71</v>
      </c>
      <c r="B5925" t="s">
        <v>951</v>
      </c>
      <c r="C5925" t="s">
        <v>10030</v>
      </c>
      <c r="D5925" t="s">
        <v>72</v>
      </c>
      <c r="E5925" t="s">
        <v>456</v>
      </c>
      <c r="F5925" t="s">
        <v>73</v>
      </c>
      <c r="G5925" t="s">
        <v>89</v>
      </c>
      <c r="H5925" t="s">
        <v>75</v>
      </c>
      <c r="I5925" t="s">
        <v>76</v>
      </c>
      <c r="J5925" t="s">
        <v>77</v>
      </c>
      <c r="K5925">
        <v>150</v>
      </c>
      <c r="L5925" t="s">
        <v>77</v>
      </c>
      <c r="M5925" t="s">
        <v>78</v>
      </c>
      <c r="N5925" t="s">
        <v>1565</v>
      </c>
      <c r="O5925" t="s">
        <v>9841</v>
      </c>
      <c r="P5925" t="s">
        <v>9841</v>
      </c>
      <c r="Q5925" t="s">
        <v>458</v>
      </c>
      <c r="R5925" t="s">
        <v>79</v>
      </c>
      <c r="S5925" t="s">
        <v>24</v>
      </c>
      <c r="T5925" t="s">
        <v>459</v>
      </c>
      <c r="U5925" t="s">
        <v>43</v>
      </c>
      <c r="V5925" t="s">
        <v>80</v>
      </c>
      <c r="W5925">
        <v>26300</v>
      </c>
      <c r="X5925" t="s">
        <v>81</v>
      </c>
      <c r="Y5925">
        <v>-150</v>
      </c>
      <c r="Z5925" t="s">
        <v>9842</v>
      </c>
      <c r="AA5925" t="s">
        <v>9842</v>
      </c>
      <c r="AB5925" t="s">
        <v>83</v>
      </c>
      <c r="AC5925" t="s">
        <v>84</v>
      </c>
      <c r="AD5925">
        <f>_xlfn.XLOOKUP(MIS[[#This Row],[TRADING SYMBOL]],[1]Sheet1!$D:$D,[1]Sheet1!$C:$C)</f>
        <v>3.7</v>
      </c>
      <c r="AE5925">
        <f>MIS[[#This Row],[OrderAverageTradedPrice]]*MIS[[#This Row],[OrderQuantity]]</f>
        <v>555</v>
      </c>
      <c r="AF5925">
        <f>MIS[[#This Row],[LTP]]*MIS[[#This Row],[OrderQuantity]]</f>
        <v>555</v>
      </c>
      <c r="AG5925">
        <f>IF(MIS[[#This Row],[OrderSide]]="SELL",MIS[[#This Row],[VALUE]]-MIS[[#This Row],[LIVE_VALUE]],MIS[[#This Row],[LIVE_VALUE]]-MIS[[#This Row],[VALUE]])</f>
        <v>0</v>
      </c>
      <c r="AH5925" t="str" cm="1">
        <f t="array" ref="AH5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5" t="str">
        <f>MIS[[#This Row],[TRADING SYMBOL]]</f>
        <v>NIFTY2552226300CE</v>
      </c>
      <c r="AJ5925" t="str">
        <f>IF(RIGHT(MIS[[#This Row],[Main/Hedge]],4)="MAIN","MAIN","HEDGE")</f>
        <v>HEDGE</v>
      </c>
      <c r="AK5925" t="str" cm="1">
        <f t="array" ref="AK5925">_xlfn._xlws.FILTER(Table4[Column1],ISNUMBER(SEARCH(Table4[Column1],MIS[[#This Row],[OrderUniqueIdentifier]])),"")</f>
        <v>VWAP</v>
      </c>
    </row>
    <row r="5926" spans="1:37" x14ac:dyDescent="0.25">
      <c r="A5926" t="s">
        <v>71</v>
      </c>
      <c r="B5926" t="s">
        <v>960</v>
      </c>
      <c r="C5926" t="s">
        <v>10033</v>
      </c>
      <c r="D5926" t="s">
        <v>72</v>
      </c>
      <c r="E5926" t="s">
        <v>456</v>
      </c>
      <c r="F5926" t="s">
        <v>73</v>
      </c>
      <c r="G5926" t="s">
        <v>89</v>
      </c>
      <c r="H5926" t="s">
        <v>75</v>
      </c>
      <c r="I5926" t="s">
        <v>76</v>
      </c>
      <c r="J5926" t="s">
        <v>77</v>
      </c>
      <c r="K5926">
        <v>225</v>
      </c>
      <c r="L5926" t="s">
        <v>77</v>
      </c>
      <c r="M5926" t="s">
        <v>78</v>
      </c>
      <c r="N5926" t="s">
        <v>1565</v>
      </c>
      <c r="O5926" t="s">
        <v>9841</v>
      </c>
      <c r="P5926" t="s">
        <v>9841</v>
      </c>
      <c r="Q5926" t="s">
        <v>458</v>
      </c>
      <c r="R5926" t="s">
        <v>79</v>
      </c>
      <c r="S5926" t="s">
        <v>24</v>
      </c>
      <c r="T5926" t="s">
        <v>459</v>
      </c>
      <c r="U5926" t="s">
        <v>43</v>
      </c>
      <c r="V5926" t="s">
        <v>80</v>
      </c>
      <c r="W5926">
        <v>26300</v>
      </c>
      <c r="X5926" t="s">
        <v>81</v>
      </c>
      <c r="Y5926">
        <v>-225</v>
      </c>
      <c r="Z5926" t="s">
        <v>9842</v>
      </c>
      <c r="AA5926" t="s">
        <v>9842</v>
      </c>
      <c r="AB5926" t="s">
        <v>83</v>
      </c>
      <c r="AC5926" t="s">
        <v>84</v>
      </c>
      <c r="AD5926">
        <f>_xlfn.XLOOKUP(MIS[[#This Row],[TRADING SYMBOL]],[1]Sheet1!$D:$D,[1]Sheet1!$C:$C)</f>
        <v>3.7</v>
      </c>
      <c r="AE5926">
        <f>MIS[[#This Row],[OrderAverageTradedPrice]]*MIS[[#This Row],[OrderQuantity]]</f>
        <v>832.5</v>
      </c>
      <c r="AF5926">
        <f>MIS[[#This Row],[LTP]]*MIS[[#This Row],[OrderQuantity]]</f>
        <v>832.5</v>
      </c>
      <c r="AG5926">
        <f>IF(MIS[[#This Row],[OrderSide]]="SELL",MIS[[#This Row],[VALUE]]-MIS[[#This Row],[LIVE_VALUE]],MIS[[#This Row],[LIVE_VALUE]]-MIS[[#This Row],[VALUE]])</f>
        <v>0</v>
      </c>
      <c r="AH5926" t="str" cm="1">
        <f t="array" ref="AH5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6" t="str">
        <f>MIS[[#This Row],[TRADING SYMBOL]]</f>
        <v>NIFTY2552226300CE</v>
      </c>
      <c r="AJ5926" t="str">
        <f>IF(RIGHT(MIS[[#This Row],[Main/Hedge]],4)="MAIN","MAIN","HEDGE")</f>
        <v>HEDGE</v>
      </c>
      <c r="AK5926" t="str" cm="1">
        <f t="array" ref="AK5926">_xlfn._xlws.FILTER(Table4[Column1],ISNUMBER(SEARCH(Table4[Column1],MIS[[#This Row],[OrderUniqueIdentifier]])),"")</f>
        <v>VWAP</v>
      </c>
    </row>
    <row r="5927" spans="1:37" x14ac:dyDescent="0.25">
      <c r="A5927" t="s">
        <v>71</v>
      </c>
      <c r="B5927" t="s">
        <v>969</v>
      </c>
      <c r="C5927" t="s">
        <v>10037</v>
      </c>
      <c r="D5927" t="s">
        <v>72</v>
      </c>
      <c r="E5927" t="s">
        <v>456</v>
      </c>
      <c r="F5927" t="s">
        <v>73</v>
      </c>
      <c r="G5927" t="s">
        <v>89</v>
      </c>
      <c r="H5927" t="s">
        <v>75</v>
      </c>
      <c r="I5927" t="s">
        <v>76</v>
      </c>
      <c r="J5927" t="s">
        <v>77</v>
      </c>
      <c r="K5927">
        <v>1200</v>
      </c>
      <c r="L5927" t="s">
        <v>77</v>
      </c>
      <c r="M5927" t="s">
        <v>78</v>
      </c>
      <c r="N5927" t="s">
        <v>1565</v>
      </c>
      <c r="O5927" t="s">
        <v>9841</v>
      </c>
      <c r="P5927" t="s">
        <v>9841</v>
      </c>
      <c r="Q5927" t="s">
        <v>458</v>
      </c>
      <c r="R5927" t="s">
        <v>79</v>
      </c>
      <c r="S5927" t="s">
        <v>24</v>
      </c>
      <c r="T5927" t="s">
        <v>459</v>
      </c>
      <c r="U5927" t="s">
        <v>43</v>
      </c>
      <c r="V5927" t="s">
        <v>80</v>
      </c>
      <c r="W5927">
        <v>26300</v>
      </c>
      <c r="X5927" t="s">
        <v>81</v>
      </c>
      <c r="Y5927">
        <v>-1200</v>
      </c>
      <c r="Z5927" t="s">
        <v>9842</v>
      </c>
      <c r="AA5927" t="s">
        <v>9842</v>
      </c>
      <c r="AB5927" t="s">
        <v>83</v>
      </c>
      <c r="AC5927" t="s">
        <v>84</v>
      </c>
      <c r="AD5927">
        <f>_xlfn.XLOOKUP(MIS[[#This Row],[TRADING SYMBOL]],[1]Sheet1!$D:$D,[1]Sheet1!$C:$C)</f>
        <v>3.7</v>
      </c>
      <c r="AE5927">
        <f>MIS[[#This Row],[OrderAverageTradedPrice]]*MIS[[#This Row],[OrderQuantity]]</f>
        <v>4440</v>
      </c>
      <c r="AF5927">
        <f>MIS[[#This Row],[LTP]]*MIS[[#This Row],[OrderQuantity]]</f>
        <v>4440</v>
      </c>
      <c r="AG5927">
        <f>IF(MIS[[#This Row],[OrderSide]]="SELL",MIS[[#This Row],[VALUE]]-MIS[[#This Row],[LIVE_VALUE]],MIS[[#This Row],[LIVE_VALUE]]-MIS[[#This Row],[VALUE]])</f>
        <v>0</v>
      </c>
      <c r="AH5927" t="str" cm="1">
        <f t="array" ref="AH5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7" t="str">
        <f>MIS[[#This Row],[TRADING SYMBOL]]</f>
        <v>NIFTY2552226300CE</v>
      </c>
      <c r="AJ5927" t="str">
        <f>IF(RIGHT(MIS[[#This Row],[Main/Hedge]],4)="MAIN","MAIN","HEDGE")</f>
        <v>HEDGE</v>
      </c>
      <c r="AK5927" t="str" cm="1">
        <f t="array" ref="AK5927">_xlfn._xlws.FILTER(Table4[Column1],ISNUMBER(SEARCH(Table4[Column1],MIS[[#This Row],[OrderUniqueIdentifier]])),"")</f>
        <v>VWAP</v>
      </c>
    </row>
    <row r="5928" spans="1:37" x14ac:dyDescent="0.25">
      <c r="A5928" t="s">
        <v>71</v>
      </c>
      <c r="B5928" t="s">
        <v>978</v>
      </c>
      <c r="C5928" t="s">
        <v>10040</v>
      </c>
      <c r="D5928" t="s">
        <v>72</v>
      </c>
      <c r="E5928" t="s">
        <v>456</v>
      </c>
      <c r="F5928" t="s">
        <v>73</v>
      </c>
      <c r="G5928" t="s">
        <v>89</v>
      </c>
      <c r="H5928" t="s">
        <v>75</v>
      </c>
      <c r="I5928" t="s">
        <v>76</v>
      </c>
      <c r="J5928" t="s">
        <v>77</v>
      </c>
      <c r="K5928">
        <v>150</v>
      </c>
      <c r="L5928" t="s">
        <v>77</v>
      </c>
      <c r="M5928" t="s">
        <v>78</v>
      </c>
      <c r="N5928" t="s">
        <v>1565</v>
      </c>
      <c r="O5928" t="s">
        <v>9841</v>
      </c>
      <c r="P5928" t="s">
        <v>9841</v>
      </c>
      <c r="Q5928" t="s">
        <v>458</v>
      </c>
      <c r="R5928" t="s">
        <v>79</v>
      </c>
      <c r="S5928" t="s">
        <v>24</v>
      </c>
      <c r="T5928" t="s">
        <v>459</v>
      </c>
      <c r="U5928" t="s">
        <v>43</v>
      </c>
      <c r="V5928" t="s">
        <v>80</v>
      </c>
      <c r="W5928">
        <v>26300</v>
      </c>
      <c r="X5928" t="s">
        <v>81</v>
      </c>
      <c r="Y5928">
        <v>-150</v>
      </c>
      <c r="Z5928" t="s">
        <v>9842</v>
      </c>
      <c r="AA5928" t="s">
        <v>9842</v>
      </c>
      <c r="AB5928" t="s">
        <v>83</v>
      </c>
      <c r="AC5928" t="s">
        <v>84</v>
      </c>
      <c r="AD5928">
        <f>_xlfn.XLOOKUP(MIS[[#This Row],[TRADING SYMBOL]],[1]Sheet1!$D:$D,[1]Sheet1!$C:$C)</f>
        <v>3.7</v>
      </c>
      <c r="AE5928">
        <f>MIS[[#This Row],[OrderAverageTradedPrice]]*MIS[[#This Row],[OrderQuantity]]</f>
        <v>555</v>
      </c>
      <c r="AF5928">
        <f>MIS[[#This Row],[LTP]]*MIS[[#This Row],[OrderQuantity]]</f>
        <v>555</v>
      </c>
      <c r="AG5928">
        <f>IF(MIS[[#This Row],[OrderSide]]="SELL",MIS[[#This Row],[VALUE]]-MIS[[#This Row],[LIVE_VALUE]],MIS[[#This Row],[LIVE_VALUE]]-MIS[[#This Row],[VALUE]])</f>
        <v>0</v>
      </c>
      <c r="AH5928" t="str" cm="1">
        <f t="array" ref="AH5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8" t="str">
        <f>MIS[[#This Row],[TRADING SYMBOL]]</f>
        <v>NIFTY2552226300CE</v>
      </c>
      <c r="AJ5928" t="str">
        <f>IF(RIGHT(MIS[[#This Row],[Main/Hedge]],4)="MAIN","MAIN","HEDGE")</f>
        <v>HEDGE</v>
      </c>
      <c r="AK5928" t="str" cm="1">
        <f t="array" ref="AK5928">_xlfn._xlws.FILTER(Table4[Column1],ISNUMBER(SEARCH(Table4[Column1],MIS[[#This Row],[OrderUniqueIdentifier]])),"")</f>
        <v>VWAP</v>
      </c>
    </row>
    <row r="5929" spans="1:37" x14ac:dyDescent="0.25">
      <c r="A5929" t="s">
        <v>71</v>
      </c>
      <c r="B5929" t="s">
        <v>986</v>
      </c>
      <c r="C5929" t="s">
        <v>10043</v>
      </c>
      <c r="D5929" t="s">
        <v>72</v>
      </c>
      <c r="E5929" t="s">
        <v>456</v>
      </c>
      <c r="F5929" t="s">
        <v>73</v>
      </c>
      <c r="G5929" t="s">
        <v>89</v>
      </c>
      <c r="H5929" t="s">
        <v>75</v>
      </c>
      <c r="I5929" t="s">
        <v>76</v>
      </c>
      <c r="J5929" t="s">
        <v>77</v>
      </c>
      <c r="K5929">
        <v>150</v>
      </c>
      <c r="L5929" t="s">
        <v>77</v>
      </c>
      <c r="M5929" t="s">
        <v>78</v>
      </c>
      <c r="N5929" t="s">
        <v>1565</v>
      </c>
      <c r="O5929" t="s">
        <v>9841</v>
      </c>
      <c r="P5929" t="s">
        <v>9841</v>
      </c>
      <c r="Q5929" t="s">
        <v>458</v>
      </c>
      <c r="R5929" t="s">
        <v>79</v>
      </c>
      <c r="S5929" t="s">
        <v>24</v>
      </c>
      <c r="T5929" t="s">
        <v>459</v>
      </c>
      <c r="U5929" t="s">
        <v>43</v>
      </c>
      <c r="V5929" t="s">
        <v>80</v>
      </c>
      <c r="W5929">
        <v>26300</v>
      </c>
      <c r="X5929" t="s">
        <v>81</v>
      </c>
      <c r="Y5929">
        <v>-150</v>
      </c>
      <c r="Z5929" t="s">
        <v>9842</v>
      </c>
      <c r="AA5929" t="s">
        <v>9842</v>
      </c>
      <c r="AB5929" t="s">
        <v>83</v>
      </c>
      <c r="AC5929" t="s">
        <v>84</v>
      </c>
      <c r="AD5929">
        <f>_xlfn.XLOOKUP(MIS[[#This Row],[TRADING SYMBOL]],[1]Sheet1!$D:$D,[1]Sheet1!$C:$C)</f>
        <v>3.7</v>
      </c>
      <c r="AE5929">
        <f>MIS[[#This Row],[OrderAverageTradedPrice]]*MIS[[#This Row],[OrderQuantity]]</f>
        <v>555</v>
      </c>
      <c r="AF5929">
        <f>MIS[[#This Row],[LTP]]*MIS[[#This Row],[OrderQuantity]]</f>
        <v>555</v>
      </c>
      <c r="AG5929">
        <f>IF(MIS[[#This Row],[OrderSide]]="SELL",MIS[[#This Row],[VALUE]]-MIS[[#This Row],[LIVE_VALUE]],MIS[[#This Row],[LIVE_VALUE]]-MIS[[#This Row],[VALUE]])</f>
        <v>0</v>
      </c>
      <c r="AH5929" t="str" cm="1">
        <f t="array" ref="AH5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9" t="str">
        <f>MIS[[#This Row],[TRADING SYMBOL]]</f>
        <v>NIFTY2552226300CE</v>
      </c>
      <c r="AJ5929" t="str">
        <f>IF(RIGHT(MIS[[#This Row],[Main/Hedge]],4)="MAIN","MAIN","HEDGE")</f>
        <v>HEDGE</v>
      </c>
      <c r="AK5929" t="str" cm="1">
        <f t="array" ref="AK5929">_xlfn._xlws.FILTER(Table4[Column1],ISNUMBER(SEARCH(Table4[Column1],MIS[[#This Row],[OrderUniqueIdentifier]])),"")</f>
        <v>VWAP</v>
      </c>
    </row>
    <row r="5930" spans="1:37" x14ac:dyDescent="0.25">
      <c r="A5930" t="s">
        <v>71</v>
      </c>
      <c r="B5930" t="s">
        <v>994</v>
      </c>
      <c r="C5930" t="s">
        <v>10046</v>
      </c>
      <c r="D5930" t="s">
        <v>72</v>
      </c>
      <c r="E5930" t="s">
        <v>456</v>
      </c>
      <c r="F5930" t="s">
        <v>73</v>
      </c>
      <c r="G5930" t="s">
        <v>89</v>
      </c>
      <c r="H5930" t="s">
        <v>75</v>
      </c>
      <c r="I5930" t="s">
        <v>76</v>
      </c>
      <c r="J5930" t="s">
        <v>77</v>
      </c>
      <c r="K5930">
        <v>75</v>
      </c>
      <c r="L5930" t="s">
        <v>77</v>
      </c>
      <c r="M5930" t="s">
        <v>78</v>
      </c>
      <c r="N5930" t="s">
        <v>1565</v>
      </c>
      <c r="O5930" t="s">
        <v>9841</v>
      </c>
      <c r="P5930" t="s">
        <v>9841</v>
      </c>
      <c r="Q5930" t="s">
        <v>458</v>
      </c>
      <c r="R5930" t="s">
        <v>79</v>
      </c>
      <c r="S5930" t="s">
        <v>24</v>
      </c>
      <c r="T5930" t="s">
        <v>459</v>
      </c>
      <c r="U5930" t="s">
        <v>43</v>
      </c>
      <c r="V5930" t="s">
        <v>80</v>
      </c>
      <c r="W5930">
        <v>26300</v>
      </c>
      <c r="X5930" t="s">
        <v>81</v>
      </c>
      <c r="Y5930">
        <v>-75</v>
      </c>
      <c r="Z5930" t="s">
        <v>9842</v>
      </c>
      <c r="AA5930" t="s">
        <v>9842</v>
      </c>
      <c r="AB5930" t="s">
        <v>83</v>
      </c>
      <c r="AC5930" t="s">
        <v>84</v>
      </c>
      <c r="AD5930">
        <f>_xlfn.XLOOKUP(MIS[[#This Row],[TRADING SYMBOL]],[1]Sheet1!$D:$D,[1]Sheet1!$C:$C)</f>
        <v>3.7</v>
      </c>
      <c r="AE5930">
        <f>MIS[[#This Row],[OrderAverageTradedPrice]]*MIS[[#This Row],[OrderQuantity]]</f>
        <v>277.5</v>
      </c>
      <c r="AF5930">
        <f>MIS[[#This Row],[LTP]]*MIS[[#This Row],[OrderQuantity]]</f>
        <v>277.5</v>
      </c>
      <c r="AG5930">
        <f>IF(MIS[[#This Row],[OrderSide]]="SELL",MIS[[#This Row],[VALUE]]-MIS[[#This Row],[LIVE_VALUE]],MIS[[#This Row],[LIVE_VALUE]]-MIS[[#This Row],[VALUE]])</f>
        <v>0</v>
      </c>
      <c r="AH5930" t="str" cm="1">
        <f t="array" ref="AH5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0" t="str">
        <f>MIS[[#This Row],[TRADING SYMBOL]]</f>
        <v>NIFTY2552226300CE</v>
      </c>
      <c r="AJ5930" t="str">
        <f>IF(RIGHT(MIS[[#This Row],[Main/Hedge]],4)="MAIN","MAIN","HEDGE")</f>
        <v>HEDGE</v>
      </c>
      <c r="AK5930" t="str" cm="1">
        <f t="array" ref="AK5930">_xlfn._xlws.FILTER(Table4[Column1],ISNUMBER(SEARCH(Table4[Column1],MIS[[#This Row],[OrderUniqueIdentifier]])),"")</f>
        <v>VWAP</v>
      </c>
    </row>
    <row r="5931" spans="1:37" x14ac:dyDescent="0.25">
      <c r="A5931" t="s">
        <v>71</v>
      </c>
      <c r="B5931" t="s">
        <v>1001</v>
      </c>
      <c r="C5931" t="s">
        <v>10049</v>
      </c>
      <c r="D5931" t="s">
        <v>72</v>
      </c>
      <c r="E5931" t="s">
        <v>456</v>
      </c>
      <c r="F5931" t="s">
        <v>73</v>
      </c>
      <c r="G5931" t="s">
        <v>89</v>
      </c>
      <c r="H5931" t="s">
        <v>75</v>
      </c>
      <c r="I5931" t="s">
        <v>76</v>
      </c>
      <c r="J5931" t="s">
        <v>77</v>
      </c>
      <c r="K5931">
        <v>150</v>
      </c>
      <c r="L5931" t="s">
        <v>77</v>
      </c>
      <c r="M5931" t="s">
        <v>78</v>
      </c>
      <c r="N5931" t="s">
        <v>1565</v>
      </c>
      <c r="O5931" t="s">
        <v>9841</v>
      </c>
      <c r="P5931" t="s">
        <v>9841</v>
      </c>
      <c r="Q5931" t="s">
        <v>458</v>
      </c>
      <c r="R5931" t="s">
        <v>79</v>
      </c>
      <c r="S5931" t="s">
        <v>24</v>
      </c>
      <c r="T5931" t="s">
        <v>459</v>
      </c>
      <c r="U5931" t="s">
        <v>43</v>
      </c>
      <c r="V5931" t="s">
        <v>80</v>
      </c>
      <c r="W5931">
        <v>26300</v>
      </c>
      <c r="X5931" t="s">
        <v>81</v>
      </c>
      <c r="Y5931">
        <v>-150</v>
      </c>
      <c r="Z5931" t="s">
        <v>9842</v>
      </c>
      <c r="AA5931" t="s">
        <v>9842</v>
      </c>
      <c r="AB5931" t="s">
        <v>83</v>
      </c>
      <c r="AC5931" t="s">
        <v>84</v>
      </c>
      <c r="AD5931">
        <f>_xlfn.XLOOKUP(MIS[[#This Row],[TRADING SYMBOL]],[1]Sheet1!$D:$D,[1]Sheet1!$C:$C)</f>
        <v>3.7</v>
      </c>
      <c r="AE5931">
        <f>MIS[[#This Row],[OrderAverageTradedPrice]]*MIS[[#This Row],[OrderQuantity]]</f>
        <v>555</v>
      </c>
      <c r="AF5931">
        <f>MIS[[#This Row],[LTP]]*MIS[[#This Row],[OrderQuantity]]</f>
        <v>555</v>
      </c>
      <c r="AG5931">
        <f>IF(MIS[[#This Row],[OrderSide]]="SELL",MIS[[#This Row],[VALUE]]-MIS[[#This Row],[LIVE_VALUE]],MIS[[#This Row],[LIVE_VALUE]]-MIS[[#This Row],[VALUE]])</f>
        <v>0</v>
      </c>
      <c r="AH5931" t="str" cm="1">
        <f t="array" ref="AH5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1" t="str">
        <f>MIS[[#This Row],[TRADING SYMBOL]]</f>
        <v>NIFTY2552226300CE</v>
      </c>
      <c r="AJ5931" t="str">
        <f>IF(RIGHT(MIS[[#This Row],[Main/Hedge]],4)="MAIN","MAIN","HEDGE")</f>
        <v>HEDGE</v>
      </c>
      <c r="AK5931" t="str" cm="1">
        <f t="array" ref="AK5931">_xlfn._xlws.FILTER(Table4[Column1],ISNUMBER(SEARCH(Table4[Column1],MIS[[#This Row],[OrderUniqueIdentifier]])),"")</f>
        <v>VWAP</v>
      </c>
    </row>
    <row r="5932" spans="1:37" x14ac:dyDescent="0.25">
      <c r="A5932" t="s">
        <v>71</v>
      </c>
      <c r="B5932" t="s">
        <v>1010</v>
      </c>
      <c r="C5932" t="s">
        <v>10052</v>
      </c>
      <c r="D5932" t="s">
        <v>72</v>
      </c>
      <c r="E5932" t="s">
        <v>456</v>
      </c>
      <c r="F5932" t="s">
        <v>73</v>
      </c>
      <c r="G5932" t="s">
        <v>89</v>
      </c>
      <c r="H5932" t="s">
        <v>75</v>
      </c>
      <c r="I5932" t="s">
        <v>76</v>
      </c>
      <c r="J5932" t="s">
        <v>77</v>
      </c>
      <c r="K5932">
        <v>75</v>
      </c>
      <c r="L5932" t="s">
        <v>77</v>
      </c>
      <c r="M5932" t="s">
        <v>78</v>
      </c>
      <c r="N5932" t="s">
        <v>1565</v>
      </c>
      <c r="O5932" t="s">
        <v>9841</v>
      </c>
      <c r="P5932" t="s">
        <v>9841</v>
      </c>
      <c r="Q5932" t="s">
        <v>458</v>
      </c>
      <c r="R5932" t="s">
        <v>79</v>
      </c>
      <c r="S5932" t="s">
        <v>24</v>
      </c>
      <c r="T5932" t="s">
        <v>459</v>
      </c>
      <c r="U5932" t="s">
        <v>43</v>
      </c>
      <c r="V5932" t="s">
        <v>80</v>
      </c>
      <c r="W5932">
        <v>26300</v>
      </c>
      <c r="X5932" t="s">
        <v>81</v>
      </c>
      <c r="Y5932">
        <v>-75</v>
      </c>
      <c r="Z5932" t="s">
        <v>9842</v>
      </c>
      <c r="AA5932" t="s">
        <v>9842</v>
      </c>
      <c r="AB5932" t="s">
        <v>83</v>
      </c>
      <c r="AC5932" t="s">
        <v>84</v>
      </c>
      <c r="AD5932">
        <f>_xlfn.XLOOKUP(MIS[[#This Row],[TRADING SYMBOL]],[1]Sheet1!$D:$D,[1]Sheet1!$C:$C)</f>
        <v>3.7</v>
      </c>
      <c r="AE5932">
        <f>MIS[[#This Row],[OrderAverageTradedPrice]]*MIS[[#This Row],[OrderQuantity]]</f>
        <v>277.5</v>
      </c>
      <c r="AF5932">
        <f>MIS[[#This Row],[LTP]]*MIS[[#This Row],[OrderQuantity]]</f>
        <v>277.5</v>
      </c>
      <c r="AG5932">
        <f>IF(MIS[[#This Row],[OrderSide]]="SELL",MIS[[#This Row],[VALUE]]-MIS[[#This Row],[LIVE_VALUE]],MIS[[#This Row],[LIVE_VALUE]]-MIS[[#This Row],[VALUE]])</f>
        <v>0</v>
      </c>
      <c r="AH5932" t="str" cm="1">
        <f t="array" ref="AH5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2" t="str">
        <f>MIS[[#This Row],[TRADING SYMBOL]]</f>
        <v>NIFTY2552226300CE</v>
      </c>
      <c r="AJ5932" t="str">
        <f>IF(RIGHT(MIS[[#This Row],[Main/Hedge]],4)="MAIN","MAIN","HEDGE")</f>
        <v>HEDGE</v>
      </c>
      <c r="AK5932" t="str" cm="1">
        <f t="array" ref="AK5932">_xlfn._xlws.FILTER(Table4[Column1],ISNUMBER(SEARCH(Table4[Column1],MIS[[#This Row],[OrderUniqueIdentifier]])),"")</f>
        <v>VWAP</v>
      </c>
    </row>
    <row r="5933" spans="1:37" x14ac:dyDescent="0.25">
      <c r="A5933" t="s">
        <v>71</v>
      </c>
      <c r="B5933" t="s">
        <v>1013</v>
      </c>
      <c r="C5933" t="s">
        <v>10056</v>
      </c>
      <c r="D5933" t="s">
        <v>72</v>
      </c>
      <c r="E5933" t="s">
        <v>456</v>
      </c>
      <c r="F5933" t="s">
        <v>73</v>
      </c>
      <c r="G5933" t="s">
        <v>89</v>
      </c>
      <c r="H5933" t="s">
        <v>75</v>
      </c>
      <c r="I5933" t="s">
        <v>76</v>
      </c>
      <c r="J5933" t="s">
        <v>77</v>
      </c>
      <c r="K5933">
        <v>450</v>
      </c>
      <c r="L5933" t="s">
        <v>77</v>
      </c>
      <c r="M5933" t="s">
        <v>78</v>
      </c>
      <c r="N5933" t="s">
        <v>1565</v>
      </c>
      <c r="O5933" t="s">
        <v>9841</v>
      </c>
      <c r="P5933" t="s">
        <v>9841</v>
      </c>
      <c r="Q5933" t="s">
        <v>458</v>
      </c>
      <c r="R5933" t="s">
        <v>79</v>
      </c>
      <c r="S5933" t="s">
        <v>24</v>
      </c>
      <c r="T5933" t="s">
        <v>459</v>
      </c>
      <c r="U5933" t="s">
        <v>43</v>
      </c>
      <c r="V5933" t="s">
        <v>80</v>
      </c>
      <c r="W5933">
        <v>26300</v>
      </c>
      <c r="X5933" t="s">
        <v>81</v>
      </c>
      <c r="Y5933">
        <v>-450</v>
      </c>
      <c r="Z5933" t="s">
        <v>9842</v>
      </c>
      <c r="AA5933" t="s">
        <v>9842</v>
      </c>
      <c r="AB5933" t="s">
        <v>83</v>
      </c>
      <c r="AC5933" t="s">
        <v>84</v>
      </c>
      <c r="AD5933">
        <f>_xlfn.XLOOKUP(MIS[[#This Row],[TRADING SYMBOL]],[1]Sheet1!$D:$D,[1]Sheet1!$C:$C)</f>
        <v>3.7</v>
      </c>
      <c r="AE5933">
        <f>MIS[[#This Row],[OrderAverageTradedPrice]]*MIS[[#This Row],[OrderQuantity]]</f>
        <v>1665</v>
      </c>
      <c r="AF5933">
        <f>MIS[[#This Row],[LTP]]*MIS[[#This Row],[OrderQuantity]]</f>
        <v>1665</v>
      </c>
      <c r="AG5933">
        <f>IF(MIS[[#This Row],[OrderSide]]="SELL",MIS[[#This Row],[VALUE]]-MIS[[#This Row],[LIVE_VALUE]],MIS[[#This Row],[LIVE_VALUE]]-MIS[[#This Row],[VALUE]])</f>
        <v>0</v>
      </c>
      <c r="AH5933" t="str" cm="1">
        <f t="array" ref="AH5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3" t="str">
        <f>MIS[[#This Row],[TRADING SYMBOL]]</f>
        <v>NIFTY2552226300CE</v>
      </c>
      <c r="AJ5933" t="str">
        <f>IF(RIGHT(MIS[[#This Row],[Main/Hedge]],4)="MAIN","MAIN","HEDGE")</f>
        <v>HEDGE</v>
      </c>
      <c r="AK5933" t="str" cm="1">
        <f t="array" ref="AK5933">_xlfn._xlws.FILTER(Table4[Column1],ISNUMBER(SEARCH(Table4[Column1],MIS[[#This Row],[OrderUniqueIdentifier]])),"")</f>
        <v>VWAP</v>
      </c>
    </row>
    <row r="5934" spans="1:37" x14ac:dyDescent="0.25">
      <c r="A5934" t="s">
        <v>71</v>
      </c>
      <c r="B5934" t="s">
        <v>1021</v>
      </c>
      <c r="C5934" t="s">
        <v>10059</v>
      </c>
      <c r="D5934" t="s">
        <v>72</v>
      </c>
      <c r="E5934" t="s">
        <v>456</v>
      </c>
      <c r="F5934" t="s">
        <v>73</v>
      </c>
      <c r="G5934" t="s">
        <v>89</v>
      </c>
      <c r="H5934" t="s">
        <v>75</v>
      </c>
      <c r="I5934" t="s">
        <v>76</v>
      </c>
      <c r="J5934" t="s">
        <v>77</v>
      </c>
      <c r="K5934">
        <v>225</v>
      </c>
      <c r="L5934" t="s">
        <v>77</v>
      </c>
      <c r="M5934" t="s">
        <v>78</v>
      </c>
      <c r="N5934" t="s">
        <v>1565</v>
      </c>
      <c r="O5934" t="s">
        <v>9841</v>
      </c>
      <c r="P5934" t="s">
        <v>9841</v>
      </c>
      <c r="Q5934" t="s">
        <v>458</v>
      </c>
      <c r="R5934" t="s">
        <v>79</v>
      </c>
      <c r="S5934" t="s">
        <v>24</v>
      </c>
      <c r="T5934" t="s">
        <v>459</v>
      </c>
      <c r="U5934" t="s">
        <v>43</v>
      </c>
      <c r="V5934" t="s">
        <v>80</v>
      </c>
      <c r="W5934">
        <v>26300</v>
      </c>
      <c r="X5934" t="s">
        <v>81</v>
      </c>
      <c r="Y5934">
        <v>-225</v>
      </c>
      <c r="Z5934" t="s">
        <v>9842</v>
      </c>
      <c r="AA5934" t="s">
        <v>9842</v>
      </c>
      <c r="AB5934" t="s">
        <v>83</v>
      </c>
      <c r="AC5934" t="s">
        <v>84</v>
      </c>
      <c r="AD5934">
        <f>_xlfn.XLOOKUP(MIS[[#This Row],[TRADING SYMBOL]],[1]Sheet1!$D:$D,[1]Sheet1!$C:$C)</f>
        <v>3.7</v>
      </c>
      <c r="AE5934">
        <f>MIS[[#This Row],[OrderAverageTradedPrice]]*MIS[[#This Row],[OrderQuantity]]</f>
        <v>832.5</v>
      </c>
      <c r="AF5934">
        <f>MIS[[#This Row],[LTP]]*MIS[[#This Row],[OrderQuantity]]</f>
        <v>832.5</v>
      </c>
      <c r="AG5934">
        <f>IF(MIS[[#This Row],[OrderSide]]="SELL",MIS[[#This Row],[VALUE]]-MIS[[#This Row],[LIVE_VALUE]],MIS[[#This Row],[LIVE_VALUE]]-MIS[[#This Row],[VALUE]])</f>
        <v>0</v>
      </c>
      <c r="AH5934" t="str" cm="1">
        <f t="array" ref="AH5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4" t="str">
        <f>MIS[[#This Row],[TRADING SYMBOL]]</f>
        <v>NIFTY2552226300CE</v>
      </c>
      <c r="AJ5934" t="str">
        <f>IF(RIGHT(MIS[[#This Row],[Main/Hedge]],4)="MAIN","MAIN","HEDGE")</f>
        <v>HEDGE</v>
      </c>
      <c r="AK5934" t="str" cm="1">
        <f t="array" ref="AK5934">_xlfn._xlws.FILTER(Table4[Column1],ISNUMBER(SEARCH(Table4[Column1],MIS[[#This Row],[OrderUniqueIdentifier]])),"")</f>
        <v>VWAP</v>
      </c>
    </row>
    <row r="5935" spans="1:37" x14ac:dyDescent="0.25">
      <c r="A5935" t="s">
        <v>71</v>
      </c>
      <c r="B5935" t="s">
        <v>1029</v>
      </c>
      <c r="C5935" t="s">
        <v>10062</v>
      </c>
      <c r="D5935" t="s">
        <v>72</v>
      </c>
      <c r="E5935" t="s">
        <v>456</v>
      </c>
      <c r="F5935" t="s">
        <v>73</v>
      </c>
      <c r="G5935" t="s">
        <v>89</v>
      </c>
      <c r="H5935" t="s">
        <v>75</v>
      </c>
      <c r="I5935" t="s">
        <v>76</v>
      </c>
      <c r="J5935" t="s">
        <v>77</v>
      </c>
      <c r="K5935">
        <v>225</v>
      </c>
      <c r="L5935" t="s">
        <v>77</v>
      </c>
      <c r="M5935" t="s">
        <v>78</v>
      </c>
      <c r="N5935" t="s">
        <v>1565</v>
      </c>
      <c r="O5935" t="s">
        <v>9841</v>
      </c>
      <c r="P5935" t="s">
        <v>9841</v>
      </c>
      <c r="Q5935" t="s">
        <v>458</v>
      </c>
      <c r="R5935" t="s">
        <v>79</v>
      </c>
      <c r="S5935" t="s">
        <v>24</v>
      </c>
      <c r="T5935" t="s">
        <v>459</v>
      </c>
      <c r="U5935" t="s">
        <v>43</v>
      </c>
      <c r="V5935" t="s">
        <v>80</v>
      </c>
      <c r="W5935">
        <v>26300</v>
      </c>
      <c r="X5935" t="s">
        <v>81</v>
      </c>
      <c r="Y5935">
        <v>-225</v>
      </c>
      <c r="Z5935" t="s">
        <v>9842</v>
      </c>
      <c r="AA5935" t="s">
        <v>9842</v>
      </c>
      <c r="AB5935" t="s">
        <v>83</v>
      </c>
      <c r="AC5935" t="s">
        <v>84</v>
      </c>
      <c r="AD5935">
        <f>_xlfn.XLOOKUP(MIS[[#This Row],[TRADING SYMBOL]],[1]Sheet1!$D:$D,[1]Sheet1!$C:$C)</f>
        <v>3.7</v>
      </c>
      <c r="AE5935">
        <f>MIS[[#This Row],[OrderAverageTradedPrice]]*MIS[[#This Row],[OrderQuantity]]</f>
        <v>832.5</v>
      </c>
      <c r="AF5935">
        <f>MIS[[#This Row],[LTP]]*MIS[[#This Row],[OrderQuantity]]</f>
        <v>832.5</v>
      </c>
      <c r="AG5935">
        <f>IF(MIS[[#This Row],[OrderSide]]="SELL",MIS[[#This Row],[VALUE]]-MIS[[#This Row],[LIVE_VALUE]],MIS[[#This Row],[LIVE_VALUE]]-MIS[[#This Row],[VALUE]])</f>
        <v>0</v>
      </c>
      <c r="AH5935" t="str" cm="1">
        <f t="array" ref="AH5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5" t="str">
        <f>MIS[[#This Row],[TRADING SYMBOL]]</f>
        <v>NIFTY2552226300CE</v>
      </c>
      <c r="AJ5935" t="str">
        <f>IF(RIGHT(MIS[[#This Row],[Main/Hedge]],4)="MAIN","MAIN","HEDGE")</f>
        <v>HEDGE</v>
      </c>
      <c r="AK5935" t="str" cm="1">
        <f t="array" ref="AK5935">_xlfn._xlws.FILTER(Table4[Column1],ISNUMBER(SEARCH(Table4[Column1],MIS[[#This Row],[OrderUniqueIdentifier]])),"")</f>
        <v>VWAP</v>
      </c>
    </row>
    <row r="5936" spans="1:37" x14ac:dyDescent="0.25">
      <c r="A5936" t="s">
        <v>71</v>
      </c>
      <c r="B5936" t="s">
        <v>1037</v>
      </c>
      <c r="C5936" t="s">
        <v>10065</v>
      </c>
      <c r="D5936" t="s">
        <v>72</v>
      </c>
      <c r="E5936" t="s">
        <v>456</v>
      </c>
      <c r="F5936" t="s">
        <v>73</v>
      </c>
      <c r="G5936" t="s">
        <v>89</v>
      </c>
      <c r="H5936" t="s">
        <v>75</v>
      </c>
      <c r="I5936" t="s">
        <v>76</v>
      </c>
      <c r="J5936" t="s">
        <v>77</v>
      </c>
      <c r="K5936">
        <v>150</v>
      </c>
      <c r="L5936" t="s">
        <v>77</v>
      </c>
      <c r="M5936" t="s">
        <v>78</v>
      </c>
      <c r="N5936" t="s">
        <v>1565</v>
      </c>
      <c r="O5936" t="s">
        <v>9841</v>
      </c>
      <c r="P5936" t="s">
        <v>9841</v>
      </c>
      <c r="Q5936" t="s">
        <v>458</v>
      </c>
      <c r="R5936" t="s">
        <v>79</v>
      </c>
      <c r="S5936" t="s">
        <v>24</v>
      </c>
      <c r="T5936" t="s">
        <v>459</v>
      </c>
      <c r="U5936" t="s">
        <v>43</v>
      </c>
      <c r="V5936" t="s">
        <v>80</v>
      </c>
      <c r="W5936">
        <v>26300</v>
      </c>
      <c r="X5936" t="s">
        <v>81</v>
      </c>
      <c r="Y5936">
        <v>-150</v>
      </c>
      <c r="Z5936" t="s">
        <v>9842</v>
      </c>
      <c r="AA5936" t="s">
        <v>9842</v>
      </c>
      <c r="AB5936" t="s">
        <v>83</v>
      </c>
      <c r="AC5936" t="s">
        <v>84</v>
      </c>
      <c r="AD5936">
        <f>_xlfn.XLOOKUP(MIS[[#This Row],[TRADING SYMBOL]],[1]Sheet1!$D:$D,[1]Sheet1!$C:$C)</f>
        <v>3.7</v>
      </c>
      <c r="AE5936">
        <f>MIS[[#This Row],[OrderAverageTradedPrice]]*MIS[[#This Row],[OrderQuantity]]</f>
        <v>555</v>
      </c>
      <c r="AF5936">
        <f>MIS[[#This Row],[LTP]]*MIS[[#This Row],[OrderQuantity]]</f>
        <v>555</v>
      </c>
      <c r="AG5936">
        <f>IF(MIS[[#This Row],[OrderSide]]="SELL",MIS[[#This Row],[VALUE]]-MIS[[#This Row],[LIVE_VALUE]],MIS[[#This Row],[LIVE_VALUE]]-MIS[[#This Row],[VALUE]])</f>
        <v>0</v>
      </c>
      <c r="AH5936" t="str" cm="1">
        <f t="array" ref="AH5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6" t="str">
        <f>MIS[[#This Row],[TRADING SYMBOL]]</f>
        <v>NIFTY2552226300CE</v>
      </c>
      <c r="AJ5936" t="str">
        <f>IF(RIGHT(MIS[[#This Row],[Main/Hedge]],4)="MAIN","MAIN","HEDGE")</f>
        <v>HEDGE</v>
      </c>
      <c r="AK5936" t="str" cm="1">
        <f t="array" ref="AK5936">_xlfn._xlws.FILTER(Table4[Column1],ISNUMBER(SEARCH(Table4[Column1],MIS[[#This Row],[OrderUniqueIdentifier]])),"")</f>
        <v>VWAP</v>
      </c>
    </row>
    <row r="5937" spans="1:37" x14ac:dyDescent="0.25">
      <c r="A5937" t="s">
        <v>71</v>
      </c>
      <c r="B5937" t="s">
        <v>1045</v>
      </c>
      <c r="C5937" t="s">
        <v>10068</v>
      </c>
      <c r="D5937" t="s">
        <v>72</v>
      </c>
      <c r="E5937" t="s">
        <v>456</v>
      </c>
      <c r="F5937" t="s">
        <v>73</v>
      </c>
      <c r="G5937" t="s">
        <v>89</v>
      </c>
      <c r="H5937" t="s">
        <v>75</v>
      </c>
      <c r="I5937" t="s">
        <v>76</v>
      </c>
      <c r="J5937" t="s">
        <v>77</v>
      </c>
      <c r="K5937">
        <v>300</v>
      </c>
      <c r="L5937" t="s">
        <v>77</v>
      </c>
      <c r="M5937" t="s">
        <v>78</v>
      </c>
      <c r="N5937" t="s">
        <v>1565</v>
      </c>
      <c r="O5937" t="s">
        <v>9841</v>
      </c>
      <c r="P5937" t="s">
        <v>9841</v>
      </c>
      <c r="Q5937" t="s">
        <v>458</v>
      </c>
      <c r="R5937" t="s">
        <v>79</v>
      </c>
      <c r="S5937" t="s">
        <v>24</v>
      </c>
      <c r="T5937" t="s">
        <v>459</v>
      </c>
      <c r="U5937" t="s">
        <v>43</v>
      </c>
      <c r="V5937" t="s">
        <v>80</v>
      </c>
      <c r="W5937">
        <v>26300</v>
      </c>
      <c r="X5937" t="s">
        <v>81</v>
      </c>
      <c r="Y5937">
        <v>-300</v>
      </c>
      <c r="Z5937" t="s">
        <v>9842</v>
      </c>
      <c r="AA5937" t="s">
        <v>9842</v>
      </c>
      <c r="AB5937" t="s">
        <v>83</v>
      </c>
      <c r="AC5937" t="s">
        <v>84</v>
      </c>
      <c r="AD5937">
        <f>_xlfn.XLOOKUP(MIS[[#This Row],[TRADING SYMBOL]],[1]Sheet1!$D:$D,[1]Sheet1!$C:$C)</f>
        <v>3.7</v>
      </c>
      <c r="AE5937">
        <f>MIS[[#This Row],[OrderAverageTradedPrice]]*MIS[[#This Row],[OrderQuantity]]</f>
        <v>1110</v>
      </c>
      <c r="AF5937">
        <f>MIS[[#This Row],[LTP]]*MIS[[#This Row],[OrderQuantity]]</f>
        <v>1110</v>
      </c>
      <c r="AG5937">
        <f>IF(MIS[[#This Row],[OrderSide]]="SELL",MIS[[#This Row],[VALUE]]-MIS[[#This Row],[LIVE_VALUE]],MIS[[#This Row],[LIVE_VALUE]]-MIS[[#This Row],[VALUE]])</f>
        <v>0</v>
      </c>
      <c r="AH5937" t="str" cm="1">
        <f t="array" ref="AH5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7" t="str">
        <f>MIS[[#This Row],[TRADING SYMBOL]]</f>
        <v>NIFTY2552226300CE</v>
      </c>
      <c r="AJ5937" t="str">
        <f>IF(RIGHT(MIS[[#This Row],[Main/Hedge]],4)="MAIN","MAIN","HEDGE")</f>
        <v>HEDGE</v>
      </c>
      <c r="AK5937" t="str" cm="1">
        <f t="array" ref="AK5937">_xlfn._xlws.FILTER(Table4[Column1],ISNUMBER(SEARCH(Table4[Column1],MIS[[#This Row],[OrderUniqueIdentifier]])),"")</f>
        <v>VWAP</v>
      </c>
    </row>
    <row r="5938" spans="1:37" x14ac:dyDescent="0.25">
      <c r="A5938" t="s">
        <v>71</v>
      </c>
      <c r="B5938" t="s">
        <v>1054</v>
      </c>
      <c r="C5938" t="s">
        <v>10071</v>
      </c>
      <c r="D5938" t="s">
        <v>72</v>
      </c>
      <c r="E5938" t="s">
        <v>456</v>
      </c>
      <c r="F5938" t="s">
        <v>73</v>
      </c>
      <c r="G5938" t="s">
        <v>89</v>
      </c>
      <c r="H5938" t="s">
        <v>75</v>
      </c>
      <c r="I5938" t="s">
        <v>76</v>
      </c>
      <c r="J5938" t="s">
        <v>77</v>
      </c>
      <c r="K5938">
        <v>75</v>
      </c>
      <c r="L5938" t="s">
        <v>77</v>
      </c>
      <c r="M5938" t="s">
        <v>78</v>
      </c>
      <c r="N5938" t="s">
        <v>1565</v>
      </c>
      <c r="O5938" t="s">
        <v>9841</v>
      </c>
      <c r="P5938" t="s">
        <v>9841</v>
      </c>
      <c r="Q5938" t="s">
        <v>458</v>
      </c>
      <c r="R5938" t="s">
        <v>79</v>
      </c>
      <c r="S5938" t="s">
        <v>24</v>
      </c>
      <c r="T5938" t="s">
        <v>459</v>
      </c>
      <c r="U5938" t="s">
        <v>43</v>
      </c>
      <c r="V5938" t="s">
        <v>80</v>
      </c>
      <c r="W5938">
        <v>26300</v>
      </c>
      <c r="X5938" t="s">
        <v>81</v>
      </c>
      <c r="Y5938">
        <v>-75</v>
      </c>
      <c r="Z5938" t="s">
        <v>9842</v>
      </c>
      <c r="AA5938" t="s">
        <v>9842</v>
      </c>
      <c r="AB5938" t="s">
        <v>83</v>
      </c>
      <c r="AC5938" t="s">
        <v>84</v>
      </c>
      <c r="AD5938">
        <f>_xlfn.XLOOKUP(MIS[[#This Row],[TRADING SYMBOL]],[1]Sheet1!$D:$D,[1]Sheet1!$C:$C)</f>
        <v>3.7</v>
      </c>
      <c r="AE5938">
        <f>MIS[[#This Row],[OrderAverageTradedPrice]]*MIS[[#This Row],[OrderQuantity]]</f>
        <v>277.5</v>
      </c>
      <c r="AF5938">
        <f>MIS[[#This Row],[LTP]]*MIS[[#This Row],[OrderQuantity]]</f>
        <v>277.5</v>
      </c>
      <c r="AG5938">
        <f>IF(MIS[[#This Row],[OrderSide]]="SELL",MIS[[#This Row],[VALUE]]-MIS[[#This Row],[LIVE_VALUE]],MIS[[#This Row],[LIVE_VALUE]]-MIS[[#This Row],[VALUE]])</f>
        <v>0</v>
      </c>
      <c r="AH5938" t="str" cm="1">
        <f t="array" ref="AH5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8" t="str">
        <f>MIS[[#This Row],[TRADING SYMBOL]]</f>
        <v>NIFTY2552226300CE</v>
      </c>
      <c r="AJ5938" t="str">
        <f>IF(RIGHT(MIS[[#This Row],[Main/Hedge]],4)="MAIN","MAIN","HEDGE")</f>
        <v>HEDGE</v>
      </c>
      <c r="AK5938" t="str" cm="1">
        <f t="array" ref="AK5938">_xlfn._xlws.FILTER(Table4[Column1],ISNUMBER(SEARCH(Table4[Column1],MIS[[#This Row],[OrderUniqueIdentifier]])),"")</f>
        <v>VWAP</v>
      </c>
    </row>
    <row r="5939" spans="1:37" x14ac:dyDescent="0.25">
      <c r="A5939" t="s">
        <v>71</v>
      </c>
      <c r="B5939" t="s">
        <v>1061</v>
      </c>
      <c r="C5939" t="s">
        <v>10074</v>
      </c>
      <c r="D5939" t="s">
        <v>72</v>
      </c>
      <c r="E5939" t="s">
        <v>456</v>
      </c>
      <c r="F5939" t="s">
        <v>73</v>
      </c>
      <c r="G5939" t="s">
        <v>89</v>
      </c>
      <c r="H5939" t="s">
        <v>75</v>
      </c>
      <c r="I5939" t="s">
        <v>76</v>
      </c>
      <c r="J5939" t="s">
        <v>77</v>
      </c>
      <c r="K5939">
        <v>225</v>
      </c>
      <c r="L5939" t="s">
        <v>77</v>
      </c>
      <c r="M5939" t="s">
        <v>78</v>
      </c>
      <c r="N5939" t="s">
        <v>1565</v>
      </c>
      <c r="O5939" t="s">
        <v>9841</v>
      </c>
      <c r="P5939" t="s">
        <v>9841</v>
      </c>
      <c r="Q5939" t="s">
        <v>458</v>
      </c>
      <c r="R5939" t="s">
        <v>79</v>
      </c>
      <c r="S5939" t="s">
        <v>24</v>
      </c>
      <c r="T5939" t="s">
        <v>459</v>
      </c>
      <c r="U5939" t="s">
        <v>43</v>
      </c>
      <c r="V5939" t="s">
        <v>80</v>
      </c>
      <c r="W5939">
        <v>26300</v>
      </c>
      <c r="X5939" t="s">
        <v>81</v>
      </c>
      <c r="Y5939">
        <v>-225</v>
      </c>
      <c r="Z5939" t="s">
        <v>9842</v>
      </c>
      <c r="AA5939" t="s">
        <v>9842</v>
      </c>
      <c r="AB5939" t="s">
        <v>83</v>
      </c>
      <c r="AC5939" t="s">
        <v>84</v>
      </c>
      <c r="AD5939">
        <f>_xlfn.XLOOKUP(MIS[[#This Row],[TRADING SYMBOL]],[1]Sheet1!$D:$D,[1]Sheet1!$C:$C)</f>
        <v>3.7</v>
      </c>
      <c r="AE5939">
        <f>MIS[[#This Row],[OrderAverageTradedPrice]]*MIS[[#This Row],[OrderQuantity]]</f>
        <v>832.5</v>
      </c>
      <c r="AF5939">
        <f>MIS[[#This Row],[LTP]]*MIS[[#This Row],[OrderQuantity]]</f>
        <v>832.5</v>
      </c>
      <c r="AG5939">
        <f>IF(MIS[[#This Row],[OrderSide]]="SELL",MIS[[#This Row],[VALUE]]-MIS[[#This Row],[LIVE_VALUE]],MIS[[#This Row],[LIVE_VALUE]]-MIS[[#This Row],[VALUE]])</f>
        <v>0</v>
      </c>
      <c r="AH5939" t="str" cm="1">
        <f t="array" ref="AH5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9" t="str">
        <f>MIS[[#This Row],[TRADING SYMBOL]]</f>
        <v>NIFTY2552226300CE</v>
      </c>
      <c r="AJ5939" t="str">
        <f>IF(RIGHT(MIS[[#This Row],[Main/Hedge]],4)="MAIN","MAIN","HEDGE")</f>
        <v>HEDGE</v>
      </c>
      <c r="AK5939" t="str" cm="1">
        <f t="array" ref="AK5939">_xlfn._xlws.FILTER(Table4[Column1],ISNUMBER(SEARCH(Table4[Column1],MIS[[#This Row],[OrderUniqueIdentifier]])),"")</f>
        <v>VWAP</v>
      </c>
    </row>
    <row r="5940" spans="1:37" x14ac:dyDescent="0.25">
      <c r="A5940" t="s">
        <v>71</v>
      </c>
      <c r="B5940" t="s">
        <v>1070</v>
      </c>
      <c r="C5940" t="s">
        <v>10077</v>
      </c>
      <c r="D5940" t="s">
        <v>72</v>
      </c>
      <c r="E5940" t="s">
        <v>456</v>
      </c>
      <c r="F5940" t="s">
        <v>73</v>
      </c>
      <c r="G5940" t="s">
        <v>89</v>
      </c>
      <c r="H5940" t="s">
        <v>75</v>
      </c>
      <c r="I5940" t="s">
        <v>76</v>
      </c>
      <c r="J5940" t="s">
        <v>77</v>
      </c>
      <c r="K5940">
        <v>75</v>
      </c>
      <c r="L5940" t="s">
        <v>77</v>
      </c>
      <c r="M5940" t="s">
        <v>78</v>
      </c>
      <c r="N5940" t="s">
        <v>1565</v>
      </c>
      <c r="O5940" t="s">
        <v>9841</v>
      </c>
      <c r="P5940" t="s">
        <v>9841</v>
      </c>
      <c r="Q5940" t="s">
        <v>458</v>
      </c>
      <c r="R5940" t="s">
        <v>79</v>
      </c>
      <c r="S5940" t="s">
        <v>24</v>
      </c>
      <c r="T5940" t="s">
        <v>459</v>
      </c>
      <c r="U5940" t="s">
        <v>43</v>
      </c>
      <c r="V5940" t="s">
        <v>80</v>
      </c>
      <c r="W5940">
        <v>26300</v>
      </c>
      <c r="X5940" t="s">
        <v>81</v>
      </c>
      <c r="Y5940">
        <v>-75</v>
      </c>
      <c r="Z5940" t="s">
        <v>9842</v>
      </c>
      <c r="AA5940" t="s">
        <v>9842</v>
      </c>
      <c r="AB5940" t="s">
        <v>83</v>
      </c>
      <c r="AC5940" t="s">
        <v>84</v>
      </c>
      <c r="AD5940">
        <f>_xlfn.XLOOKUP(MIS[[#This Row],[TRADING SYMBOL]],[1]Sheet1!$D:$D,[1]Sheet1!$C:$C)</f>
        <v>3.7</v>
      </c>
      <c r="AE5940">
        <f>MIS[[#This Row],[OrderAverageTradedPrice]]*MIS[[#This Row],[OrderQuantity]]</f>
        <v>277.5</v>
      </c>
      <c r="AF5940">
        <f>MIS[[#This Row],[LTP]]*MIS[[#This Row],[OrderQuantity]]</f>
        <v>277.5</v>
      </c>
      <c r="AG5940">
        <f>IF(MIS[[#This Row],[OrderSide]]="SELL",MIS[[#This Row],[VALUE]]-MIS[[#This Row],[LIVE_VALUE]],MIS[[#This Row],[LIVE_VALUE]]-MIS[[#This Row],[VALUE]])</f>
        <v>0</v>
      </c>
      <c r="AH5940" t="str" cm="1">
        <f t="array" ref="AH5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0" t="str">
        <f>MIS[[#This Row],[TRADING SYMBOL]]</f>
        <v>NIFTY2552226300CE</v>
      </c>
      <c r="AJ5940" t="str">
        <f>IF(RIGHT(MIS[[#This Row],[Main/Hedge]],4)="MAIN","MAIN","HEDGE")</f>
        <v>HEDGE</v>
      </c>
      <c r="AK5940" t="str" cm="1">
        <f t="array" ref="AK5940">_xlfn._xlws.FILTER(Table4[Column1],ISNUMBER(SEARCH(Table4[Column1],MIS[[#This Row],[OrderUniqueIdentifier]])),"")</f>
        <v>VWAP</v>
      </c>
    </row>
    <row r="5941" spans="1:37" x14ac:dyDescent="0.25">
      <c r="A5941" t="s">
        <v>71</v>
      </c>
      <c r="B5941" t="s">
        <v>1077</v>
      </c>
      <c r="C5941" t="s">
        <v>10080</v>
      </c>
      <c r="D5941" t="s">
        <v>72</v>
      </c>
      <c r="E5941" t="s">
        <v>456</v>
      </c>
      <c r="F5941" t="s">
        <v>73</v>
      </c>
      <c r="G5941" t="s">
        <v>89</v>
      </c>
      <c r="H5941" t="s">
        <v>75</v>
      </c>
      <c r="I5941" t="s">
        <v>76</v>
      </c>
      <c r="J5941" t="s">
        <v>77</v>
      </c>
      <c r="K5941">
        <v>900</v>
      </c>
      <c r="L5941" t="s">
        <v>77</v>
      </c>
      <c r="M5941" t="s">
        <v>78</v>
      </c>
      <c r="N5941" t="s">
        <v>1565</v>
      </c>
      <c r="O5941" t="s">
        <v>9841</v>
      </c>
      <c r="P5941" t="s">
        <v>9841</v>
      </c>
      <c r="Q5941" t="s">
        <v>458</v>
      </c>
      <c r="R5941" t="s">
        <v>79</v>
      </c>
      <c r="S5941" t="s">
        <v>24</v>
      </c>
      <c r="T5941" t="s">
        <v>459</v>
      </c>
      <c r="U5941" t="s">
        <v>43</v>
      </c>
      <c r="V5941" t="s">
        <v>80</v>
      </c>
      <c r="W5941">
        <v>26300</v>
      </c>
      <c r="X5941" t="s">
        <v>81</v>
      </c>
      <c r="Y5941">
        <v>-900</v>
      </c>
      <c r="Z5941" t="s">
        <v>9842</v>
      </c>
      <c r="AA5941" t="s">
        <v>9842</v>
      </c>
      <c r="AB5941" t="s">
        <v>83</v>
      </c>
      <c r="AC5941" t="s">
        <v>84</v>
      </c>
      <c r="AD5941">
        <f>_xlfn.XLOOKUP(MIS[[#This Row],[TRADING SYMBOL]],[1]Sheet1!$D:$D,[1]Sheet1!$C:$C)</f>
        <v>3.7</v>
      </c>
      <c r="AE5941">
        <f>MIS[[#This Row],[OrderAverageTradedPrice]]*MIS[[#This Row],[OrderQuantity]]</f>
        <v>3330</v>
      </c>
      <c r="AF5941">
        <f>MIS[[#This Row],[LTP]]*MIS[[#This Row],[OrderQuantity]]</f>
        <v>3330</v>
      </c>
      <c r="AG5941">
        <f>IF(MIS[[#This Row],[OrderSide]]="SELL",MIS[[#This Row],[VALUE]]-MIS[[#This Row],[LIVE_VALUE]],MIS[[#This Row],[LIVE_VALUE]]-MIS[[#This Row],[VALUE]])</f>
        <v>0</v>
      </c>
      <c r="AH5941" t="str" cm="1">
        <f t="array" ref="AH5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1" t="str">
        <f>MIS[[#This Row],[TRADING SYMBOL]]</f>
        <v>NIFTY2552226300CE</v>
      </c>
      <c r="AJ5941" t="str">
        <f>IF(RIGHT(MIS[[#This Row],[Main/Hedge]],4)="MAIN","MAIN","HEDGE")</f>
        <v>HEDGE</v>
      </c>
      <c r="AK5941" t="str" cm="1">
        <f t="array" ref="AK5941">_xlfn._xlws.FILTER(Table4[Column1],ISNUMBER(SEARCH(Table4[Column1],MIS[[#This Row],[OrderUniqueIdentifier]])),"")</f>
        <v>VWAP</v>
      </c>
    </row>
    <row r="5942" spans="1:37" x14ac:dyDescent="0.25">
      <c r="A5942" t="s">
        <v>71</v>
      </c>
      <c r="B5942" t="s">
        <v>1086</v>
      </c>
      <c r="C5942" t="s">
        <v>10084</v>
      </c>
      <c r="D5942" t="s">
        <v>72</v>
      </c>
      <c r="E5942" t="s">
        <v>456</v>
      </c>
      <c r="F5942" t="s">
        <v>73</v>
      </c>
      <c r="G5942" t="s">
        <v>89</v>
      </c>
      <c r="H5942" t="s">
        <v>75</v>
      </c>
      <c r="I5942" t="s">
        <v>76</v>
      </c>
      <c r="J5942" t="s">
        <v>77</v>
      </c>
      <c r="K5942">
        <v>225</v>
      </c>
      <c r="L5942" t="s">
        <v>77</v>
      </c>
      <c r="M5942" t="s">
        <v>78</v>
      </c>
      <c r="N5942" t="s">
        <v>1565</v>
      </c>
      <c r="O5942" t="s">
        <v>9841</v>
      </c>
      <c r="P5942" t="s">
        <v>9841</v>
      </c>
      <c r="Q5942" t="s">
        <v>458</v>
      </c>
      <c r="R5942" t="s">
        <v>79</v>
      </c>
      <c r="S5942" t="s">
        <v>24</v>
      </c>
      <c r="T5942" t="s">
        <v>459</v>
      </c>
      <c r="U5942" t="s">
        <v>43</v>
      </c>
      <c r="V5942" t="s">
        <v>80</v>
      </c>
      <c r="W5942">
        <v>26300</v>
      </c>
      <c r="X5942" t="s">
        <v>81</v>
      </c>
      <c r="Y5942">
        <v>-225</v>
      </c>
      <c r="Z5942" t="s">
        <v>9842</v>
      </c>
      <c r="AA5942" t="s">
        <v>9842</v>
      </c>
      <c r="AB5942" t="s">
        <v>83</v>
      </c>
      <c r="AC5942" t="s">
        <v>84</v>
      </c>
      <c r="AD5942">
        <f>_xlfn.XLOOKUP(MIS[[#This Row],[TRADING SYMBOL]],[1]Sheet1!$D:$D,[1]Sheet1!$C:$C)</f>
        <v>3.7</v>
      </c>
      <c r="AE5942">
        <f>MIS[[#This Row],[OrderAverageTradedPrice]]*MIS[[#This Row],[OrderQuantity]]</f>
        <v>832.5</v>
      </c>
      <c r="AF5942">
        <f>MIS[[#This Row],[LTP]]*MIS[[#This Row],[OrderQuantity]]</f>
        <v>832.5</v>
      </c>
      <c r="AG5942">
        <f>IF(MIS[[#This Row],[OrderSide]]="SELL",MIS[[#This Row],[VALUE]]-MIS[[#This Row],[LIVE_VALUE]],MIS[[#This Row],[LIVE_VALUE]]-MIS[[#This Row],[VALUE]])</f>
        <v>0</v>
      </c>
      <c r="AH5942" t="str" cm="1">
        <f t="array" ref="AH5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2" t="str">
        <f>MIS[[#This Row],[TRADING SYMBOL]]</f>
        <v>NIFTY2552226300CE</v>
      </c>
      <c r="AJ5942" t="str">
        <f>IF(RIGHT(MIS[[#This Row],[Main/Hedge]],4)="MAIN","MAIN","HEDGE")</f>
        <v>HEDGE</v>
      </c>
      <c r="AK5942" t="str" cm="1">
        <f t="array" ref="AK5942">_xlfn._xlws.FILTER(Table4[Column1],ISNUMBER(SEARCH(Table4[Column1],MIS[[#This Row],[OrderUniqueIdentifier]])),"")</f>
        <v>VWAP</v>
      </c>
    </row>
    <row r="5943" spans="1:37" x14ac:dyDescent="0.25">
      <c r="A5943" t="s">
        <v>71</v>
      </c>
      <c r="B5943" t="s">
        <v>1093</v>
      </c>
      <c r="C5943" t="s">
        <v>10088</v>
      </c>
      <c r="D5943" t="s">
        <v>72</v>
      </c>
      <c r="E5943" t="s">
        <v>456</v>
      </c>
      <c r="F5943" t="s">
        <v>73</v>
      </c>
      <c r="G5943" t="s">
        <v>89</v>
      </c>
      <c r="H5943" t="s">
        <v>75</v>
      </c>
      <c r="I5943" t="s">
        <v>76</v>
      </c>
      <c r="J5943" t="s">
        <v>77</v>
      </c>
      <c r="K5943">
        <v>525</v>
      </c>
      <c r="L5943" t="s">
        <v>77</v>
      </c>
      <c r="M5943" t="s">
        <v>78</v>
      </c>
      <c r="N5943" t="s">
        <v>1565</v>
      </c>
      <c r="O5943" t="s">
        <v>9841</v>
      </c>
      <c r="P5943" t="s">
        <v>9841</v>
      </c>
      <c r="Q5943" t="s">
        <v>458</v>
      </c>
      <c r="R5943" t="s">
        <v>79</v>
      </c>
      <c r="S5943" t="s">
        <v>24</v>
      </c>
      <c r="T5943" t="s">
        <v>459</v>
      </c>
      <c r="U5943" t="s">
        <v>43</v>
      </c>
      <c r="V5943" t="s">
        <v>80</v>
      </c>
      <c r="W5943">
        <v>26300</v>
      </c>
      <c r="X5943" t="s">
        <v>81</v>
      </c>
      <c r="Y5943">
        <v>-525</v>
      </c>
      <c r="Z5943" t="s">
        <v>9842</v>
      </c>
      <c r="AA5943" t="s">
        <v>9842</v>
      </c>
      <c r="AB5943" t="s">
        <v>83</v>
      </c>
      <c r="AC5943" t="s">
        <v>84</v>
      </c>
      <c r="AD5943">
        <f>_xlfn.XLOOKUP(MIS[[#This Row],[TRADING SYMBOL]],[1]Sheet1!$D:$D,[1]Sheet1!$C:$C)</f>
        <v>3.7</v>
      </c>
      <c r="AE5943">
        <f>MIS[[#This Row],[OrderAverageTradedPrice]]*MIS[[#This Row],[OrderQuantity]]</f>
        <v>1942.5</v>
      </c>
      <c r="AF5943">
        <f>MIS[[#This Row],[LTP]]*MIS[[#This Row],[OrderQuantity]]</f>
        <v>1942.5</v>
      </c>
      <c r="AG5943">
        <f>IF(MIS[[#This Row],[OrderSide]]="SELL",MIS[[#This Row],[VALUE]]-MIS[[#This Row],[LIVE_VALUE]],MIS[[#This Row],[LIVE_VALUE]]-MIS[[#This Row],[VALUE]])</f>
        <v>0</v>
      </c>
      <c r="AH5943" t="str" cm="1">
        <f t="array" ref="AH5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3" t="str">
        <f>MIS[[#This Row],[TRADING SYMBOL]]</f>
        <v>NIFTY2552226300CE</v>
      </c>
      <c r="AJ5943" t="str">
        <f>IF(RIGHT(MIS[[#This Row],[Main/Hedge]],4)="MAIN","MAIN","HEDGE")</f>
        <v>HEDGE</v>
      </c>
      <c r="AK5943" t="str" cm="1">
        <f t="array" ref="AK5943">_xlfn._xlws.FILTER(Table4[Column1],ISNUMBER(SEARCH(Table4[Column1],MIS[[#This Row],[OrderUniqueIdentifier]])),"")</f>
        <v>VWAP</v>
      </c>
    </row>
    <row r="5944" spans="1:37" x14ac:dyDescent="0.25">
      <c r="A5944" t="s">
        <v>71</v>
      </c>
      <c r="B5944" t="s">
        <v>1100</v>
      </c>
      <c r="C5944" t="s">
        <v>10091</v>
      </c>
      <c r="D5944" t="s">
        <v>72</v>
      </c>
      <c r="E5944" t="s">
        <v>456</v>
      </c>
      <c r="F5944" t="s">
        <v>73</v>
      </c>
      <c r="G5944" t="s">
        <v>89</v>
      </c>
      <c r="H5944" t="s">
        <v>75</v>
      </c>
      <c r="I5944" t="s">
        <v>76</v>
      </c>
      <c r="J5944" t="s">
        <v>77</v>
      </c>
      <c r="K5944">
        <v>75</v>
      </c>
      <c r="L5944" t="s">
        <v>77</v>
      </c>
      <c r="M5944" t="s">
        <v>78</v>
      </c>
      <c r="N5944" t="s">
        <v>1565</v>
      </c>
      <c r="O5944" t="s">
        <v>9841</v>
      </c>
      <c r="P5944" t="s">
        <v>9841</v>
      </c>
      <c r="Q5944" t="s">
        <v>458</v>
      </c>
      <c r="R5944" t="s">
        <v>79</v>
      </c>
      <c r="S5944" t="s">
        <v>24</v>
      </c>
      <c r="T5944" t="s">
        <v>459</v>
      </c>
      <c r="U5944" t="s">
        <v>43</v>
      </c>
      <c r="V5944" t="s">
        <v>80</v>
      </c>
      <c r="W5944">
        <v>26300</v>
      </c>
      <c r="X5944" t="s">
        <v>81</v>
      </c>
      <c r="Y5944">
        <v>-75</v>
      </c>
      <c r="Z5944" t="s">
        <v>9842</v>
      </c>
      <c r="AA5944" t="s">
        <v>9842</v>
      </c>
      <c r="AB5944" t="s">
        <v>83</v>
      </c>
      <c r="AC5944" t="s">
        <v>84</v>
      </c>
      <c r="AD5944">
        <f>_xlfn.XLOOKUP(MIS[[#This Row],[TRADING SYMBOL]],[1]Sheet1!$D:$D,[1]Sheet1!$C:$C)</f>
        <v>3.7</v>
      </c>
      <c r="AE5944">
        <f>MIS[[#This Row],[OrderAverageTradedPrice]]*MIS[[#This Row],[OrderQuantity]]</f>
        <v>277.5</v>
      </c>
      <c r="AF5944">
        <f>MIS[[#This Row],[LTP]]*MIS[[#This Row],[OrderQuantity]]</f>
        <v>277.5</v>
      </c>
      <c r="AG5944">
        <f>IF(MIS[[#This Row],[OrderSide]]="SELL",MIS[[#This Row],[VALUE]]-MIS[[#This Row],[LIVE_VALUE]],MIS[[#This Row],[LIVE_VALUE]]-MIS[[#This Row],[VALUE]])</f>
        <v>0</v>
      </c>
      <c r="AH5944" t="str" cm="1">
        <f t="array" ref="AH5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4" t="str">
        <f>MIS[[#This Row],[TRADING SYMBOL]]</f>
        <v>NIFTY2552226300CE</v>
      </c>
      <c r="AJ5944" t="str">
        <f>IF(RIGHT(MIS[[#This Row],[Main/Hedge]],4)="MAIN","MAIN","HEDGE")</f>
        <v>HEDGE</v>
      </c>
      <c r="AK5944" t="str" cm="1">
        <f t="array" ref="AK5944">_xlfn._xlws.FILTER(Table4[Column1],ISNUMBER(SEARCH(Table4[Column1],MIS[[#This Row],[OrderUniqueIdentifier]])),"")</f>
        <v>VWAP</v>
      </c>
    </row>
    <row r="5945" spans="1:37" x14ac:dyDescent="0.25">
      <c r="A5945" t="s">
        <v>71</v>
      </c>
      <c r="B5945" t="s">
        <v>1108</v>
      </c>
      <c r="C5945" t="s">
        <v>10094</v>
      </c>
      <c r="D5945" t="s">
        <v>72</v>
      </c>
      <c r="E5945" t="s">
        <v>461</v>
      </c>
      <c r="F5945" t="s">
        <v>73</v>
      </c>
      <c r="G5945" t="s">
        <v>89</v>
      </c>
      <c r="H5945" t="s">
        <v>75</v>
      </c>
      <c r="I5945" t="s">
        <v>76</v>
      </c>
      <c r="J5945" t="s">
        <v>77</v>
      </c>
      <c r="K5945">
        <v>225</v>
      </c>
      <c r="L5945" t="s">
        <v>77</v>
      </c>
      <c r="M5945" t="s">
        <v>78</v>
      </c>
      <c r="N5945" t="s">
        <v>9837</v>
      </c>
      <c r="O5945" t="s">
        <v>9838</v>
      </c>
      <c r="P5945" t="s">
        <v>9841</v>
      </c>
      <c r="Q5945" t="s">
        <v>462</v>
      </c>
      <c r="R5945" t="s">
        <v>79</v>
      </c>
      <c r="S5945" t="s">
        <v>24</v>
      </c>
      <c r="T5945" t="s">
        <v>463</v>
      </c>
      <c r="U5945" t="s">
        <v>43</v>
      </c>
      <c r="V5945" t="s">
        <v>80</v>
      </c>
      <c r="W5945">
        <v>23700</v>
      </c>
      <c r="X5945" t="s">
        <v>85</v>
      </c>
      <c r="Y5945">
        <v>-225</v>
      </c>
      <c r="Z5945" t="s">
        <v>9839</v>
      </c>
      <c r="AA5945" t="s">
        <v>9842</v>
      </c>
      <c r="AB5945" t="s">
        <v>87</v>
      </c>
      <c r="AC5945" t="s">
        <v>84</v>
      </c>
      <c r="AD5945">
        <f>_xlfn.XLOOKUP(MIS[[#This Row],[TRADING SYMBOL]],[1]Sheet1!$D:$D,[1]Sheet1!$C:$C)</f>
        <v>7.6</v>
      </c>
      <c r="AE5945">
        <f>MIS[[#This Row],[OrderAverageTradedPrice]]*MIS[[#This Row],[OrderQuantity]]</f>
        <v>2261.25</v>
      </c>
      <c r="AF5945">
        <f>MIS[[#This Row],[LTP]]*MIS[[#This Row],[OrderQuantity]]</f>
        <v>1710</v>
      </c>
      <c r="AG5945">
        <f>IF(MIS[[#This Row],[OrderSide]]="SELL",MIS[[#This Row],[VALUE]]-MIS[[#This Row],[LIVE_VALUE]],MIS[[#This Row],[LIVE_VALUE]]-MIS[[#This Row],[VALUE]])</f>
        <v>551.25</v>
      </c>
      <c r="AH5945" t="str" cm="1">
        <f t="array" ref="AH5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5" t="str">
        <f>MIS[[#This Row],[TRADING SYMBOL]]</f>
        <v>NIFTY2552223700PE</v>
      </c>
      <c r="AJ5945" t="str">
        <f>IF(RIGHT(MIS[[#This Row],[Main/Hedge]],4)="MAIN","MAIN","HEDGE")</f>
        <v>HEDGE</v>
      </c>
      <c r="AK5945" t="str" cm="1">
        <f t="array" ref="AK5945">_xlfn._xlws.FILTER(Table4[Column1],ISNUMBER(SEARCH(Table4[Column1],MIS[[#This Row],[OrderUniqueIdentifier]])),"")</f>
        <v>VWAP</v>
      </c>
    </row>
    <row r="5946" spans="1:37" x14ac:dyDescent="0.25">
      <c r="A5946" t="s">
        <v>71</v>
      </c>
      <c r="B5946" t="s">
        <v>1108</v>
      </c>
      <c r="C5946" t="s">
        <v>10095</v>
      </c>
      <c r="D5946" t="s">
        <v>72</v>
      </c>
      <c r="E5946" t="s">
        <v>456</v>
      </c>
      <c r="F5946" t="s">
        <v>73</v>
      </c>
      <c r="G5946" t="s">
        <v>89</v>
      </c>
      <c r="H5946" t="s">
        <v>75</v>
      </c>
      <c r="I5946" t="s">
        <v>76</v>
      </c>
      <c r="J5946" t="s">
        <v>77</v>
      </c>
      <c r="K5946">
        <v>225</v>
      </c>
      <c r="L5946" t="s">
        <v>77</v>
      </c>
      <c r="M5946" t="s">
        <v>78</v>
      </c>
      <c r="N5946" t="s">
        <v>1565</v>
      </c>
      <c r="O5946" t="s">
        <v>9841</v>
      </c>
      <c r="P5946" t="s">
        <v>9841</v>
      </c>
      <c r="Q5946" t="s">
        <v>458</v>
      </c>
      <c r="R5946" t="s">
        <v>79</v>
      </c>
      <c r="S5946" t="s">
        <v>24</v>
      </c>
      <c r="T5946" t="s">
        <v>459</v>
      </c>
      <c r="U5946" t="s">
        <v>43</v>
      </c>
      <c r="V5946" t="s">
        <v>80</v>
      </c>
      <c r="W5946">
        <v>26300</v>
      </c>
      <c r="X5946" t="s">
        <v>81</v>
      </c>
      <c r="Y5946">
        <v>-225</v>
      </c>
      <c r="Z5946" t="s">
        <v>9842</v>
      </c>
      <c r="AA5946" t="s">
        <v>9842</v>
      </c>
      <c r="AB5946" t="s">
        <v>83</v>
      </c>
      <c r="AC5946" t="s">
        <v>84</v>
      </c>
      <c r="AD5946">
        <f>_xlfn.XLOOKUP(MIS[[#This Row],[TRADING SYMBOL]],[1]Sheet1!$D:$D,[1]Sheet1!$C:$C)</f>
        <v>3.7</v>
      </c>
      <c r="AE5946">
        <f>MIS[[#This Row],[OrderAverageTradedPrice]]*MIS[[#This Row],[OrderQuantity]]</f>
        <v>832.5</v>
      </c>
      <c r="AF5946">
        <f>MIS[[#This Row],[LTP]]*MIS[[#This Row],[OrderQuantity]]</f>
        <v>832.5</v>
      </c>
      <c r="AG5946">
        <f>IF(MIS[[#This Row],[OrderSide]]="SELL",MIS[[#This Row],[VALUE]]-MIS[[#This Row],[LIVE_VALUE]],MIS[[#This Row],[LIVE_VALUE]]-MIS[[#This Row],[VALUE]])</f>
        <v>0</v>
      </c>
      <c r="AH5946" t="str" cm="1">
        <f t="array" ref="AH5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6" t="str">
        <f>MIS[[#This Row],[TRADING SYMBOL]]</f>
        <v>NIFTY2552226300CE</v>
      </c>
      <c r="AJ5946" t="str">
        <f>IF(RIGHT(MIS[[#This Row],[Main/Hedge]],4)="MAIN","MAIN","HEDGE")</f>
        <v>HEDGE</v>
      </c>
      <c r="AK5946" t="str" cm="1">
        <f t="array" ref="AK5946">_xlfn._xlws.FILTER(Table4[Column1],ISNUMBER(SEARCH(Table4[Column1],MIS[[#This Row],[OrderUniqueIdentifier]])),"")</f>
        <v>VWAP</v>
      </c>
    </row>
    <row r="5947" spans="1:37" x14ac:dyDescent="0.25">
      <c r="A5947" t="s">
        <v>71</v>
      </c>
      <c r="B5947" t="s">
        <v>1117</v>
      </c>
      <c r="C5947" t="s">
        <v>10099</v>
      </c>
      <c r="D5947" t="s">
        <v>72</v>
      </c>
      <c r="E5947" t="s">
        <v>456</v>
      </c>
      <c r="F5947" t="s">
        <v>73</v>
      </c>
      <c r="G5947" t="s">
        <v>89</v>
      </c>
      <c r="H5947" t="s">
        <v>75</v>
      </c>
      <c r="I5947" t="s">
        <v>76</v>
      </c>
      <c r="J5947" t="s">
        <v>77</v>
      </c>
      <c r="K5947">
        <v>75</v>
      </c>
      <c r="L5947" t="s">
        <v>77</v>
      </c>
      <c r="M5947" t="s">
        <v>78</v>
      </c>
      <c r="N5947" t="s">
        <v>240</v>
      </c>
      <c r="O5947" t="s">
        <v>9841</v>
      </c>
      <c r="P5947" t="s">
        <v>9841</v>
      </c>
      <c r="Q5947" t="s">
        <v>458</v>
      </c>
      <c r="R5947" t="s">
        <v>79</v>
      </c>
      <c r="S5947" t="s">
        <v>24</v>
      </c>
      <c r="T5947" t="s">
        <v>459</v>
      </c>
      <c r="U5947" t="s">
        <v>43</v>
      </c>
      <c r="V5947" t="s">
        <v>80</v>
      </c>
      <c r="W5947">
        <v>26300</v>
      </c>
      <c r="X5947" t="s">
        <v>81</v>
      </c>
      <c r="Y5947">
        <v>-75</v>
      </c>
      <c r="Z5947" t="s">
        <v>9842</v>
      </c>
      <c r="AA5947" t="s">
        <v>9842</v>
      </c>
      <c r="AB5947" t="s">
        <v>83</v>
      </c>
      <c r="AC5947" t="s">
        <v>84</v>
      </c>
      <c r="AD5947">
        <f>_xlfn.XLOOKUP(MIS[[#This Row],[TRADING SYMBOL]],[1]Sheet1!$D:$D,[1]Sheet1!$C:$C)</f>
        <v>3.7</v>
      </c>
      <c r="AE5947">
        <f>MIS[[#This Row],[OrderAverageTradedPrice]]*MIS[[#This Row],[OrderQuantity]]</f>
        <v>281.25</v>
      </c>
      <c r="AF5947">
        <f>MIS[[#This Row],[LTP]]*MIS[[#This Row],[OrderQuantity]]</f>
        <v>277.5</v>
      </c>
      <c r="AG5947">
        <f>IF(MIS[[#This Row],[OrderSide]]="SELL",MIS[[#This Row],[VALUE]]-MIS[[#This Row],[LIVE_VALUE]],MIS[[#This Row],[LIVE_VALUE]]-MIS[[#This Row],[VALUE]])</f>
        <v>3.75</v>
      </c>
      <c r="AH5947" t="str" cm="1">
        <f t="array" ref="AH5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7" t="str">
        <f>MIS[[#This Row],[TRADING SYMBOL]]</f>
        <v>NIFTY2552226300CE</v>
      </c>
      <c r="AJ5947" t="str">
        <f>IF(RIGHT(MIS[[#This Row],[Main/Hedge]],4)="MAIN","MAIN","HEDGE")</f>
        <v>HEDGE</v>
      </c>
      <c r="AK5947" t="str" cm="1">
        <f t="array" ref="AK5947">_xlfn._xlws.FILTER(Table4[Column1],ISNUMBER(SEARCH(Table4[Column1],MIS[[#This Row],[OrderUniqueIdentifier]])),"")</f>
        <v>VWAP</v>
      </c>
    </row>
    <row r="5948" spans="1:37" x14ac:dyDescent="0.25">
      <c r="A5948" t="s">
        <v>71</v>
      </c>
      <c r="B5948" t="s">
        <v>1124</v>
      </c>
      <c r="C5948" t="s">
        <v>10102</v>
      </c>
      <c r="D5948" t="s">
        <v>72</v>
      </c>
      <c r="E5948" t="s">
        <v>456</v>
      </c>
      <c r="F5948" t="s">
        <v>73</v>
      </c>
      <c r="G5948" t="s">
        <v>89</v>
      </c>
      <c r="H5948" t="s">
        <v>75</v>
      </c>
      <c r="I5948" t="s">
        <v>76</v>
      </c>
      <c r="J5948" t="s">
        <v>77</v>
      </c>
      <c r="K5948">
        <v>75</v>
      </c>
      <c r="L5948" t="s">
        <v>77</v>
      </c>
      <c r="M5948" t="s">
        <v>78</v>
      </c>
      <c r="N5948" t="s">
        <v>1565</v>
      </c>
      <c r="O5948" t="s">
        <v>9841</v>
      </c>
      <c r="P5948" t="s">
        <v>9841</v>
      </c>
      <c r="Q5948" t="s">
        <v>458</v>
      </c>
      <c r="R5948" t="s">
        <v>79</v>
      </c>
      <c r="S5948" t="s">
        <v>24</v>
      </c>
      <c r="T5948" t="s">
        <v>459</v>
      </c>
      <c r="U5948" t="s">
        <v>43</v>
      </c>
      <c r="V5948" t="s">
        <v>80</v>
      </c>
      <c r="W5948">
        <v>26300</v>
      </c>
      <c r="X5948" t="s">
        <v>81</v>
      </c>
      <c r="Y5948">
        <v>-75</v>
      </c>
      <c r="Z5948" t="s">
        <v>9842</v>
      </c>
      <c r="AA5948" t="s">
        <v>9842</v>
      </c>
      <c r="AB5948" t="s">
        <v>83</v>
      </c>
      <c r="AC5948" t="s">
        <v>84</v>
      </c>
      <c r="AD5948">
        <f>_xlfn.XLOOKUP(MIS[[#This Row],[TRADING SYMBOL]],[1]Sheet1!$D:$D,[1]Sheet1!$C:$C)</f>
        <v>3.7</v>
      </c>
      <c r="AE5948">
        <f>MIS[[#This Row],[OrderAverageTradedPrice]]*MIS[[#This Row],[OrderQuantity]]</f>
        <v>277.5</v>
      </c>
      <c r="AF5948">
        <f>MIS[[#This Row],[LTP]]*MIS[[#This Row],[OrderQuantity]]</f>
        <v>277.5</v>
      </c>
      <c r="AG5948">
        <f>IF(MIS[[#This Row],[OrderSide]]="SELL",MIS[[#This Row],[VALUE]]-MIS[[#This Row],[LIVE_VALUE]],MIS[[#This Row],[LIVE_VALUE]]-MIS[[#This Row],[VALUE]])</f>
        <v>0</v>
      </c>
      <c r="AH5948" t="str" cm="1">
        <f t="array" ref="AH5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8" t="str">
        <f>MIS[[#This Row],[TRADING SYMBOL]]</f>
        <v>NIFTY2552226300CE</v>
      </c>
      <c r="AJ5948" t="str">
        <f>IF(RIGHT(MIS[[#This Row],[Main/Hedge]],4)="MAIN","MAIN","HEDGE")</f>
        <v>HEDGE</v>
      </c>
      <c r="AK5948" t="str" cm="1">
        <f t="array" ref="AK5948">_xlfn._xlws.FILTER(Table4[Column1],ISNUMBER(SEARCH(Table4[Column1],MIS[[#This Row],[OrderUniqueIdentifier]])),"")</f>
        <v>VWAP</v>
      </c>
    </row>
    <row r="5949" spans="1:37" x14ac:dyDescent="0.25">
      <c r="A5949" t="s">
        <v>71</v>
      </c>
      <c r="B5949" t="s">
        <v>1127</v>
      </c>
      <c r="C5949" t="s">
        <v>10105</v>
      </c>
      <c r="D5949" t="s">
        <v>72</v>
      </c>
      <c r="E5949" t="s">
        <v>456</v>
      </c>
      <c r="F5949" t="s">
        <v>73</v>
      </c>
      <c r="G5949" t="s">
        <v>89</v>
      </c>
      <c r="H5949" t="s">
        <v>75</v>
      </c>
      <c r="I5949" t="s">
        <v>76</v>
      </c>
      <c r="J5949" t="s">
        <v>77</v>
      </c>
      <c r="K5949">
        <v>75</v>
      </c>
      <c r="L5949" t="s">
        <v>77</v>
      </c>
      <c r="M5949" t="s">
        <v>78</v>
      </c>
      <c r="N5949" t="s">
        <v>240</v>
      </c>
      <c r="O5949" t="s">
        <v>9838</v>
      </c>
      <c r="P5949" t="s">
        <v>9841</v>
      </c>
      <c r="Q5949" t="s">
        <v>458</v>
      </c>
      <c r="R5949" t="s">
        <v>79</v>
      </c>
      <c r="S5949" t="s">
        <v>24</v>
      </c>
      <c r="T5949" t="s">
        <v>459</v>
      </c>
      <c r="U5949" t="s">
        <v>43</v>
      </c>
      <c r="V5949" t="s">
        <v>80</v>
      </c>
      <c r="W5949">
        <v>26300</v>
      </c>
      <c r="X5949" t="s">
        <v>81</v>
      </c>
      <c r="Y5949">
        <v>-75</v>
      </c>
      <c r="Z5949" t="s">
        <v>9839</v>
      </c>
      <c r="AA5949" t="s">
        <v>9842</v>
      </c>
      <c r="AB5949" t="s">
        <v>83</v>
      </c>
      <c r="AC5949" t="s">
        <v>84</v>
      </c>
      <c r="AD5949">
        <f>_xlfn.XLOOKUP(MIS[[#This Row],[TRADING SYMBOL]],[1]Sheet1!$D:$D,[1]Sheet1!$C:$C)</f>
        <v>3.7</v>
      </c>
      <c r="AE5949">
        <f>MIS[[#This Row],[OrderAverageTradedPrice]]*MIS[[#This Row],[OrderQuantity]]</f>
        <v>281.25</v>
      </c>
      <c r="AF5949">
        <f>MIS[[#This Row],[LTP]]*MIS[[#This Row],[OrderQuantity]]</f>
        <v>277.5</v>
      </c>
      <c r="AG5949">
        <f>IF(MIS[[#This Row],[OrderSide]]="SELL",MIS[[#This Row],[VALUE]]-MIS[[#This Row],[LIVE_VALUE]],MIS[[#This Row],[LIVE_VALUE]]-MIS[[#This Row],[VALUE]])</f>
        <v>3.75</v>
      </c>
      <c r="AH5949" t="str" cm="1">
        <f t="array" ref="AH5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9" t="str">
        <f>MIS[[#This Row],[TRADING SYMBOL]]</f>
        <v>NIFTY2552226300CE</v>
      </c>
      <c r="AJ5949" t="str">
        <f>IF(RIGHT(MIS[[#This Row],[Main/Hedge]],4)="MAIN","MAIN","HEDGE")</f>
        <v>HEDGE</v>
      </c>
      <c r="AK5949" t="str" cm="1">
        <f t="array" ref="AK5949">_xlfn._xlws.FILTER(Table4[Column1],ISNUMBER(SEARCH(Table4[Column1],MIS[[#This Row],[OrderUniqueIdentifier]])),"")</f>
        <v>VWAP</v>
      </c>
    </row>
    <row r="5950" spans="1:37" x14ac:dyDescent="0.25">
      <c r="A5950" t="s">
        <v>71</v>
      </c>
      <c r="B5950" t="s">
        <v>1135</v>
      </c>
      <c r="C5950" t="s">
        <v>10110</v>
      </c>
      <c r="D5950" t="s">
        <v>72</v>
      </c>
      <c r="E5950" t="s">
        <v>456</v>
      </c>
      <c r="F5950" t="s">
        <v>73</v>
      </c>
      <c r="G5950" t="s">
        <v>89</v>
      </c>
      <c r="H5950" t="s">
        <v>75</v>
      </c>
      <c r="I5950" t="s">
        <v>76</v>
      </c>
      <c r="J5950" t="s">
        <v>77</v>
      </c>
      <c r="K5950">
        <v>825</v>
      </c>
      <c r="L5950" t="s">
        <v>77</v>
      </c>
      <c r="M5950" t="s">
        <v>78</v>
      </c>
      <c r="N5950" t="s">
        <v>1565</v>
      </c>
      <c r="O5950" t="s">
        <v>9841</v>
      </c>
      <c r="P5950" t="s">
        <v>9841</v>
      </c>
      <c r="Q5950" t="s">
        <v>458</v>
      </c>
      <c r="R5950" t="s">
        <v>79</v>
      </c>
      <c r="S5950" t="s">
        <v>24</v>
      </c>
      <c r="T5950" t="s">
        <v>459</v>
      </c>
      <c r="U5950" t="s">
        <v>43</v>
      </c>
      <c r="V5950" t="s">
        <v>80</v>
      </c>
      <c r="W5950">
        <v>26300</v>
      </c>
      <c r="X5950" t="s">
        <v>81</v>
      </c>
      <c r="Y5950">
        <v>-825</v>
      </c>
      <c r="Z5950" t="s">
        <v>9842</v>
      </c>
      <c r="AA5950" t="s">
        <v>9842</v>
      </c>
      <c r="AB5950" t="s">
        <v>83</v>
      </c>
      <c r="AC5950" t="s">
        <v>84</v>
      </c>
      <c r="AD5950">
        <f>_xlfn.XLOOKUP(MIS[[#This Row],[TRADING SYMBOL]],[1]Sheet1!$D:$D,[1]Sheet1!$C:$C)</f>
        <v>3.7</v>
      </c>
      <c r="AE5950">
        <f>MIS[[#This Row],[OrderAverageTradedPrice]]*MIS[[#This Row],[OrderQuantity]]</f>
        <v>3052.5</v>
      </c>
      <c r="AF5950">
        <f>MIS[[#This Row],[LTP]]*MIS[[#This Row],[OrderQuantity]]</f>
        <v>3052.5</v>
      </c>
      <c r="AG5950">
        <f>IF(MIS[[#This Row],[OrderSide]]="SELL",MIS[[#This Row],[VALUE]]-MIS[[#This Row],[LIVE_VALUE]],MIS[[#This Row],[LIVE_VALUE]]-MIS[[#This Row],[VALUE]])</f>
        <v>0</v>
      </c>
      <c r="AH5950" t="str" cm="1">
        <f t="array" ref="AH5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0" t="str">
        <f>MIS[[#This Row],[TRADING SYMBOL]]</f>
        <v>NIFTY2552226300CE</v>
      </c>
      <c r="AJ5950" t="str">
        <f>IF(RIGHT(MIS[[#This Row],[Main/Hedge]],4)="MAIN","MAIN","HEDGE")</f>
        <v>HEDGE</v>
      </c>
      <c r="AK5950" t="str" cm="1">
        <f t="array" ref="AK5950">_xlfn._xlws.FILTER(Table4[Column1],ISNUMBER(SEARCH(Table4[Column1],MIS[[#This Row],[OrderUniqueIdentifier]])),"")</f>
        <v>VWAP</v>
      </c>
    </row>
    <row r="5951" spans="1:37" x14ac:dyDescent="0.25">
      <c r="A5951" t="s">
        <v>71</v>
      </c>
      <c r="B5951" t="s">
        <v>1143</v>
      </c>
      <c r="C5951" t="s">
        <v>10114</v>
      </c>
      <c r="D5951" t="s">
        <v>72</v>
      </c>
      <c r="E5951" t="s">
        <v>456</v>
      </c>
      <c r="F5951" t="s">
        <v>73</v>
      </c>
      <c r="G5951" t="s">
        <v>89</v>
      </c>
      <c r="H5951" t="s">
        <v>75</v>
      </c>
      <c r="I5951" t="s">
        <v>76</v>
      </c>
      <c r="J5951" t="s">
        <v>77</v>
      </c>
      <c r="K5951">
        <v>150</v>
      </c>
      <c r="L5951" t="s">
        <v>77</v>
      </c>
      <c r="M5951" t="s">
        <v>78</v>
      </c>
      <c r="N5951" t="s">
        <v>1565</v>
      </c>
      <c r="O5951" t="s">
        <v>9841</v>
      </c>
      <c r="P5951" t="s">
        <v>9841</v>
      </c>
      <c r="Q5951" t="s">
        <v>458</v>
      </c>
      <c r="R5951" t="s">
        <v>79</v>
      </c>
      <c r="S5951" t="s">
        <v>24</v>
      </c>
      <c r="T5951" t="s">
        <v>459</v>
      </c>
      <c r="U5951" t="s">
        <v>43</v>
      </c>
      <c r="V5951" t="s">
        <v>80</v>
      </c>
      <c r="W5951">
        <v>26300</v>
      </c>
      <c r="X5951" t="s">
        <v>81</v>
      </c>
      <c r="Y5951">
        <v>-150</v>
      </c>
      <c r="Z5951" t="s">
        <v>9842</v>
      </c>
      <c r="AA5951" t="s">
        <v>9842</v>
      </c>
      <c r="AB5951" t="s">
        <v>83</v>
      </c>
      <c r="AC5951" t="s">
        <v>84</v>
      </c>
      <c r="AD5951">
        <f>_xlfn.XLOOKUP(MIS[[#This Row],[TRADING SYMBOL]],[1]Sheet1!$D:$D,[1]Sheet1!$C:$C)</f>
        <v>3.7</v>
      </c>
      <c r="AE5951">
        <f>MIS[[#This Row],[OrderAverageTradedPrice]]*MIS[[#This Row],[OrderQuantity]]</f>
        <v>555</v>
      </c>
      <c r="AF5951">
        <f>MIS[[#This Row],[LTP]]*MIS[[#This Row],[OrderQuantity]]</f>
        <v>555</v>
      </c>
      <c r="AG5951">
        <f>IF(MIS[[#This Row],[OrderSide]]="SELL",MIS[[#This Row],[VALUE]]-MIS[[#This Row],[LIVE_VALUE]],MIS[[#This Row],[LIVE_VALUE]]-MIS[[#This Row],[VALUE]])</f>
        <v>0</v>
      </c>
      <c r="AH5951" t="str" cm="1">
        <f t="array" ref="AH5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1" t="str">
        <f>MIS[[#This Row],[TRADING SYMBOL]]</f>
        <v>NIFTY2552226300CE</v>
      </c>
      <c r="AJ5951" t="str">
        <f>IF(RIGHT(MIS[[#This Row],[Main/Hedge]],4)="MAIN","MAIN","HEDGE")</f>
        <v>HEDGE</v>
      </c>
      <c r="AK5951" t="str" cm="1">
        <f t="array" ref="AK5951">_xlfn._xlws.FILTER(Table4[Column1],ISNUMBER(SEARCH(Table4[Column1],MIS[[#This Row],[OrderUniqueIdentifier]])),"")</f>
        <v>VWAP</v>
      </c>
    </row>
    <row r="5952" spans="1:37" x14ac:dyDescent="0.25">
      <c r="A5952" t="s">
        <v>71</v>
      </c>
      <c r="B5952" t="s">
        <v>1153</v>
      </c>
      <c r="C5952" t="s">
        <v>10118</v>
      </c>
      <c r="D5952" t="s">
        <v>72</v>
      </c>
      <c r="E5952" t="s">
        <v>456</v>
      </c>
      <c r="F5952" t="s">
        <v>73</v>
      </c>
      <c r="G5952" t="s">
        <v>89</v>
      </c>
      <c r="H5952" t="s">
        <v>75</v>
      </c>
      <c r="I5952" t="s">
        <v>76</v>
      </c>
      <c r="J5952" t="s">
        <v>77</v>
      </c>
      <c r="K5952">
        <v>225</v>
      </c>
      <c r="L5952" t="s">
        <v>77</v>
      </c>
      <c r="M5952" t="s">
        <v>78</v>
      </c>
      <c r="N5952" t="s">
        <v>1565</v>
      </c>
      <c r="O5952" t="s">
        <v>9841</v>
      </c>
      <c r="P5952" t="s">
        <v>9841</v>
      </c>
      <c r="Q5952" t="s">
        <v>458</v>
      </c>
      <c r="R5952" t="s">
        <v>79</v>
      </c>
      <c r="S5952" t="s">
        <v>24</v>
      </c>
      <c r="T5952" t="s">
        <v>459</v>
      </c>
      <c r="U5952" t="s">
        <v>43</v>
      </c>
      <c r="V5952" t="s">
        <v>80</v>
      </c>
      <c r="W5952">
        <v>26300</v>
      </c>
      <c r="X5952" t="s">
        <v>81</v>
      </c>
      <c r="Y5952">
        <v>-225</v>
      </c>
      <c r="Z5952" t="s">
        <v>9842</v>
      </c>
      <c r="AA5952" t="s">
        <v>9842</v>
      </c>
      <c r="AB5952" t="s">
        <v>83</v>
      </c>
      <c r="AC5952" t="s">
        <v>84</v>
      </c>
      <c r="AD5952">
        <f>_xlfn.XLOOKUP(MIS[[#This Row],[TRADING SYMBOL]],[1]Sheet1!$D:$D,[1]Sheet1!$C:$C)</f>
        <v>3.7</v>
      </c>
      <c r="AE5952">
        <f>MIS[[#This Row],[OrderAverageTradedPrice]]*MIS[[#This Row],[OrderQuantity]]</f>
        <v>832.5</v>
      </c>
      <c r="AF5952">
        <f>MIS[[#This Row],[LTP]]*MIS[[#This Row],[OrderQuantity]]</f>
        <v>832.5</v>
      </c>
      <c r="AG5952">
        <f>IF(MIS[[#This Row],[OrderSide]]="SELL",MIS[[#This Row],[VALUE]]-MIS[[#This Row],[LIVE_VALUE]],MIS[[#This Row],[LIVE_VALUE]]-MIS[[#This Row],[VALUE]])</f>
        <v>0</v>
      </c>
      <c r="AH5952" t="str" cm="1">
        <f t="array" ref="AH5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2" t="str">
        <f>MIS[[#This Row],[TRADING SYMBOL]]</f>
        <v>NIFTY2552226300CE</v>
      </c>
      <c r="AJ5952" t="str">
        <f>IF(RIGHT(MIS[[#This Row],[Main/Hedge]],4)="MAIN","MAIN","HEDGE")</f>
        <v>HEDGE</v>
      </c>
      <c r="AK5952" t="str" cm="1">
        <f t="array" ref="AK5952">_xlfn._xlws.FILTER(Table4[Column1],ISNUMBER(SEARCH(Table4[Column1],MIS[[#This Row],[OrderUniqueIdentifier]])),"")</f>
        <v>VWAP</v>
      </c>
    </row>
    <row r="5953" spans="1:37" x14ac:dyDescent="0.25">
      <c r="A5953" t="s">
        <v>71</v>
      </c>
      <c r="B5953" t="s">
        <v>1163</v>
      </c>
      <c r="C5953" t="s">
        <v>10121</v>
      </c>
      <c r="D5953" t="s">
        <v>72</v>
      </c>
      <c r="E5953" t="s">
        <v>456</v>
      </c>
      <c r="F5953" t="s">
        <v>73</v>
      </c>
      <c r="G5953" t="s">
        <v>89</v>
      </c>
      <c r="H5953" t="s">
        <v>75</v>
      </c>
      <c r="I5953" t="s">
        <v>76</v>
      </c>
      <c r="J5953" t="s">
        <v>77</v>
      </c>
      <c r="K5953">
        <v>75</v>
      </c>
      <c r="L5953" t="s">
        <v>77</v>
      </c>
      <c r="M5953" t="s">
        <v>78</v>
      </c>
      <c r="N5953" t="s">
        <v>1565</v>
      </c>
      <c r="O5953" t="s">
        <v>9841</v>
      </c>
      <c r="P5953" t="s">
        <v>9841</v>
      </c>
      <c r="Q5953" t="s">
        <v>458</v>
      </c>
      <c r="R5953" t="s">
        <v>79</v>
      </c>
      <c r="S5953" t="s">
        <v>24</v>
      </c>
      <c r="T5953" t="s">
        <v>459</v>
      </c>
      <c r="U5953" t="s">
        <v>43</v>
      </c>
      <c r="V5953" t="s">
        <v>80</v>
      </c>
      <c r="W5953">
        <v>26300</v>
      </c>
      <c r="X5953" t="s">
        <v>81</v>
      </c>
      <c r="Y5953">
        <v>-75</v>
      </c>
      <c r="Z5953" t="s">
        <v>9842</v>
      </c>
      <c r="AA5953" t="s">
        <v>9842</v>
      </c>
      <c r="AB5953" t="s">
        <v>83</v>
      </c>
      <c r="AC5953" t="s">
        <v>84</v>
      </c>
      <c r="AD5953">
        <f>_xlfn.XLOOKUP(MIS[[#This Row],[TRADING SYMBOL]],[1]Sheet1!$D:$D,[1]Sheet1!$C:$C)</f>
        <v>3.7</v>
      </c>
      <c r="AE5953">
        <f>MIS[[#This Row],[OrderAverageTradedPrice]]*MIS[[#This Row],[OrderQuantity]]</f>
        <v>277.5</v>
      </c>
      <c r="AF5953">
        <f>MIS[[#This Row],[LTP]]*MIS[[#This Row],[OrderQuantity]]</f>
        <v>277.5</v>
      </c>
      <c r="AG5953">
        <f>IF(MIS[[#This Row],[OrderSide]]="SELL",MIS[[#This Row],[VALUE]]-MIS[[#This Row],[LIVE_VALUE]],MIS[[#This Row],[LIVE_VALUE]]-MIS[[#This Row],[VALUE]])</f>
        <v>0</v>
      </c>
      <c r="AH5953" t="str" cm="1">
        <f t="array" ref="AH5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3" t="str">
        <f>MIS[[#This Row],[TRADING SYMBOL]]</f>
        <v>NIFTY2552226300CE</v>
      </c>
      <c r="AJ5953" t="str">
        <f>IF(RIGHT(MIS[[#This Row],[Main/Hedge]],4)="MAIN","MAIN","HEDGE")</f>
        <v>HEDGE</v>
      </c>
      <c r="AK5953" t="str" cm="1">
        <f t="array" ref="AK5953">_xlfn._xlws.FILTER(Table4[Column1],ISNUMBER(SEARCH(Table4[Column1],MIS[[#This Row],[OrderUniqueIdentifier]])),"")</f>
        <v>VWAP</v>
      </c>
    </row>
    <row r="5954" spans="1:37" x14ac:dyDescent="0.25">
      <c r="A5954" t="s">
        <v>71</v>
      </c>
      <c r="B5954" t="s">
        <v>1171</v>
      </c>
      <c r="C5954" t="s">
        <v>10124</v>
      </c>
      <c r="D5954" t="s">
        <v>72</v>
      </c>
      <c r="E5954" t="s">
        <v>456</v>
      </c>
      <c r="F5954" t="s">
        <v>73</v>
      </c>
      <c r="G5954" t="s">
        <v>89</v>
      </c>
      <c r="H5954" t="s">
        <v>75</v>
      </c>
      <c r="I5954" t="s">
        <v>76</v>
      </c>
      <c r="J5954" t="s">
        <v>77</v>
      </c>
      <c r="K5954">
        <v>75</v>
      </c>
      <c r="L5954" t="s">
        <v>77</v>
      </c>
      <c r="M5954" t="s">
        <v>78</v>
      </c>
      <c r="N5954" t="s">
        <v>240</v>
      </c>
      <c r="O5954" t="s">
        <v>9841</v>
      </c>
      <c r="P5954" t="s">
        <v>9841</v>
      </c>
      <c r="Q5954" t="s">
        <v>458</v>
      </c>
      <c r="R5954" t="s">
        <v>79</v>
      </c>
      <c r="S5954" t="s">
        <v>24</v>
      </c>
      <c r="T5954" t="s">
        <v>459</v>
      </c>
      <c r="U5954" t="s">
        <v>43</v>
      </c>
      <c r="V5954" t="s">
        <v>80</v>
      </c>
      <c r="W5954">
        <v>26300</v>
      </c>
      <c r="X5954" t="s">
        <v>81</v>
      </c>
      <c r="Y5954">
        <v>-75</v>
      </c>
      <c r="Z5954" t="s">
        <v>9842</v>
      </c>
      <c r="AA5954" t="s">
        <v>9842</v>
      </c>
      <c r="AB5954" t="s">
        <v>83</v>
      </c>
      <c r="AC5954" t="s">
        <v>84</v>
      </c>
      <c r="AD5954">
        <f>_xlfn.XLOOKUP(MIS[[#This Row],[TRADING SYMBOL]],[1]Sheet1!$D:$D,[1]Sheet1!$C:$C)</f>
        <v>3.7</v>
      </c>
      <c r="AE5954">
        <f>MIS[[#This Row],[OrderAverageTradedPrice]]*MIS[[#This Row],[OrderQuantity]]</f>
        <v>281.25</v>
      </c>
      <c r="AF5954">
        <f>MIS[[#This Row],[LTP]]*MIS[[#This Row],[OrderQuantity]]</f>
        <v>277.5</v>
      </c>
      <c r="AG5954">
        <f>IF(MIS[[#This Row],[OrderSide]]="SELL",MIS[[#This Row],[VALUE]]-MIS[[#This Row],[LIVE_VALUE]],MIS[[#This Row],[LIVE_VALUE]]-MIS[[#This Row],[VALUE]])</f>
        <v>3.75</v>
      </c>
      <c r="AH5954" t="str" cm="1">
        <f t="array" ref="AH5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4" t="str">
        <f>MIS[[#This Row],[TRADING SYMBOL]]</f>
        <v>NIFTY2552226300CE</v>
      </c>
      <c r="AJ5954" t="str">
        <f>IF(RIGHT(MIS[[#This Row],[Main/Hedge]],4)="MAIN","MAIN","HEDGE")</f>
        <v>HEDGE</v>
      </c>
      <c r="AK5954" t="str" cm="1">
        <f t="array" ref="AK5954">_xlfn._xlws.FILTER(Table4[Column1],ISNUMBER(SEARCH(Table4[Column1],MIS[[#This Row],[OrderUniqueIdentifier]])),"")</f>
        <v>VWAP</v>
      </c>
    </row>
    <row r="5955" spans="1:37" x14ac:dyDescent="0.25">
      <c r="A5955" t="s">
        <v>71</v>
      </c>
      <c r="B5955" t="s">
        <v>1178</v>
      </c>
      <c r="C5955" t="s">
        <v>10128</v>
      </c>
      <c r="D5955" t="s">
        <v>72</v>
      </c>
      <c r="E5955" t="s">
        <v>456</v>
      </c>
      <c r="F5955" t="s">
        <v>73</v>
      </c>
      <c r="G5955" t="s">
        <v>89</v>
      </c>
      <c r="H5955" t="s">
        <v>75</v>
      </c>
      <c r="I5955" t="s">
        <v>76</v>
      </c>
      <c r="J5955" t="s">
        <v>77</v>
      </c>
      <c r="K5955">
        <v>750</v>
      </c>
      <c r="L5955" t="s">
        <v>77</v>
      </c>
      <c r="M5955" t="s">
        <v>78</v>
      </c>
      <c r="N5955" t="s">
        <v>1565</v>
      </c>
      <c r="O5955" t="s">
        <v>9841</v>
      </c>
      <c r="P5955" t="s">
        <v>9841</v>
      </c>
      <c r="Q5955" t="s">
        <v>458</v>
      </c>
      <c r="R5955" t="s">
        <v>79</v>
      </c>
      <c r="S5955" t="s">
        <v>24</v>
      </c>
      <c r="T5955" t="s">
        <v>459</v>
      </c>
      <c r="U5955" t="s">
        <v>43</v>
      </c>
      <c r="V5955" t="s">
        <v>80</v>
      </c>
      <c r="W5955">
        <v>26300</v>
      </c>
      <c r="X5955" t="s">
        <v>81</v>
      </c>
      <c r="Y5955">
        <v>-750</v>
      </c>
      <c r="Z5955" t="s">
        <v>9842</v>
      </c>
      <c r="AA5955" t="s">
        <v>9842</v>
      </c>
      <c r="AB5955" t="s">
        <v>83</v>
      </c>
      <c r="AC5955" t="s">
        <v>84</v>
      </c>
      <c r="AD5955">
        <f>_xlfn.XLOOKUP(MIS[[#This Row],[TRADING SYMBOL]],[1]Sheet1!$D:$D,[1]Sheet1!$C:$C)</f>
        <v>3.7</v>
      </c>
      <c r="AE5955">
        <f>MIS[[#This Row],[OrderAverageTradedPrice]]*MIS[[#This Row],[OrderQuantity]]</f>
        <v>2775</v>
      </c>
      <c r="AF5955">
        <f>MIS[[#This Row],[LTP]]*MIS[[#This Row],[OrderQuantity]]</f>
        <v>2775</v>
      </c>
      <c r="AG5955">
        <f>IF(MIS[[#This Row],[OrderSide]]="SELL",MIS[[#This Row],[VALUE]]-MIS[[#This Row],[LIVE_VALUE]],MIS[[#This Row],[LIVE_VALUE]]-MIS[[#This Row],[VALUE]])</f>
        <v>0</v>
      </c>
      <c r="AH5955" t="str" cm="1">
        <f t="array" ref="AH5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5" t="str">
        <f>MIS[[#This Row],[TRADING SYMBOL]]</f>
        <v>NIFTY2552226300CE</v>
      </c>
      <c r="AJ5955" t="str">
        <f>IF(RIGHT(MIS[[#This Row],[Main/Hedge]],4)="MAIN","MAIN","HEDGE")</f>
        <v>HEDGE</v>
      </c>
      <c r="AK5955" t="str" cm="1">
        <f t="array" ref="AK5955">_xlfn._xlws.FILTER(Table4[Column1],ISNUMBER(SEARCH(Table4[Column1],MIS[[#This Row],[OrderUniqueIdentifier]])),"")</f>
        <v>VWAP</v>
      </c>
    </row>
    <row r="5956" spans="1:37" x14ac:dyDescent="0.25">
      <c r="A5956" t="s">
        <v>71</v>
      </c>
      <c r="B5956" t="s">
        <v>1186</v>
      </c>
      <c r="C5956" t="s">
        <v>10130</v>
      </c>
      <c r="D5956" t="s">
        <v>72</v>
      </c>
      <c r="E5956" t="s">
        <v>461</v>
      </c>
      <c r="F5956" t="s">
        <v>73</v>
      </c>
      <c r="G5956" t="s">
        <v>89</v>
      </c>
      <c r="H5956" t="s">
        <v>75</v>
      </c>
      <c r="I5956" t="s">
        <v>76</v>
      </c>
      <c r="J5956" t="s">
        <v>77</v>
      </c>
      <c r="K5956">
        <v>150</v>
      </c>
      <c r="L5956" t="s">
        <v>77</v>
      </c>
      <c r="M5956" t="s">
        <v>78</v>
      </c>
      <c r="N5956" t="s">
        <v>9837</v>
      </c>
      <c r="O5956" t="s">
        <v>9838</v>
      </c>
      <c r="P5956" t="s">
        <v>9841</v>
      </c>
      <c r="Q5956" t="s">
        <v>462</v>
      </c>
      <c r="R5956" t="s">
        <v>79</v>
      </c>
      <c r="S5956" t="s">
        <v>24</v>
      </c>
      <c r="T5956" t="s">
        <v>463</v>
      </c>
      <c r="U5956" t="s">
        <v>43</v>
      </c>
      <c r="V5956" t="s">
        <v>80</v>
      </c>
      <c r="W5956">
        <v>23700</v>
      </c>
      <c r="X5956" t="s">
        <v>85</v>
      </c>
      <c r="Y5956">
        <v>-150</v>
      </c>
      <c r="Z5956" t="s">
        <v>9839</v>
      </c>
      <c r="AA5956" t="s">
        <v>9842</v>
      </c>
      <c r="AB5956" t="s">
        <v>87</v>
      </c>
      <c r="AC5956" t="s">
        <v>84</v>
      </c>
      <c r="AD5956">
        <f>_xlfn.XLOOKUP(MIS[[#This Row],[TRADING SYMBOL]],[1]Sheet1!$D:$D,[1]Sheet1!$C:$C)</f>
        <v>7.6</v>
      </c>
      <c r="AE5956">
        <f>MIS[[#This Row],[OrderAverageTradedPrice]]*MIS[[#This Row],[OrderQuantity]]</f>
        <v>1507.5</v>
      </c>
      <c r="AF5956">
        <f>MIS[[#This Row],[LTP]]*MIS[[#This Row],[OrderQuantity]]</f>
        <v>1140</v>
      </c>
      <c r="AG5956">
        <f>IF(MIS[[#This Row],[OrderSide]]="SELL",MIS[[#This Row],[VALUE]]-MIS[[#This Row],[LIVE_VALUE]],MIS[[#This Row],[LIVE_VALUE]]-MIS[[#This Row],[VALUE]])</f>
        <v>367.5</v>
      </c>
      <c r="AH5956" t="str" cm="1">
        <f t="array" ref="AH5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6" t="str">
        <f>MIS[[#This Row],[TRADING SYMBOL]]</f>
        <v>NIFTY2552223700PE</v>
      </c>
      <c r="AJ5956" t="str">
        <f>IF(RIGHT(MIS[[#This Row],[Main/Hedge]],4)="MAIN","MAIN","HEDGE")</f>
        <v>HEDGE</v>
      </c>
      <c r="AK5956" t="str" cm="1">
        <f t="array" ref="AK5956">_xlfn._xlws.FILTER(Table4[Column1],ISNUMBER(SEARCH(Table4[Column1],MIS[[#This Row],[OrderUniqueIdentifier]])),"")</f>
        <v>VWAP</v>
      </c>
    </row>
    <row r="5957" spans="1:37" x14ac:dyDescent="0.25">
      <c r="A5957" t="s">
        <v>71</v>
      </c>
      <c r="B5957" t="s">
        <v>1186</v>
      </c>
      <c r="C5957" t="s">
        <v>10131</v>
      </c>
      <c r="D5957" t="s">
        <v>72</v>
      </c>
      <c r="E5957" t="s">
        <v>456</v>
      </c>
      <c r="F5957" t="s">
        <v>73</v>
      </c>
      <c r="G5957" t="s">
        <v>89</v>
      </c>
      <c r="H5957" t="s">
        <v>75</v>
      </c>
      <c r="I5957" t="s">
        <v>76</v>
      </c>
      <c r="J5957" t="s">
        <v>77</v>
      </c>
      <c r="K5957">
        <v>150</v>
      </c>
      <c r="L5957" t="s">
        <v>77</v>
      </c>
      <c r="M5957" t="s">
        <v>78</v>
      </c>
      <c r="N5957" t="s">
        <v>1565</v>
      </c>
      <c r="O5957" t="s">
        <v>9841</v>
      </c>
      <c r="P5957" t="s">
        <v>9841</v>
      </c>
      <c r="Q5957" t="s">
        <v>458</v>
      </c>
      <c r="R5957" t="s">
        <v>79</v>
      </c>
      <c r="S5957" t="s">
        <v>24</v>
      </c>
      <c r="T5957" t="s">
        <v>459</v>
      </c>
      <c r="U5957" t="s">
        <v>43</v>
      </c>
      <c r="V5957" t="s">
        <v>80</v>
      </c>
      <c r="W5957">
        <v>26300</v>
      </c>
      <c r="X5957" t="s">
        <v>81</v>
      </c>
      <c r="Y5957">
        <v>-150</v>
      </c>
      <c r="Z5957" t="s">
        <v>9842</v>
      </c>
      <c r="AA5957" t="s">
        <v>9842</v>
      </c>
      <c r="AB5957" t="s">
        <v>83</v>
      </c>
      <c r="AC5957" t="s">
        <v>84</v>
      </c>
      <c r="AD5957">
        <f>_xlfn.XLOOKUP(MIS[[#This Row],[TRADING SYMBOL]],[1]Sheet1!$D:$D,[1]Sheet1!$C:$C)</f>
        <v>3.7</v>
      </c>
      <c r="AE5957">
        <f>MIS[[#This Row],[OrderAverageTradedPrice]]*MIS[[#This Row],[OrderQuantity]]</f>
        <v>555</v>
      </c>
      <c r="AF5957">
        <f>MIS[[#This Row],[LTP]]*MIS[[#This Row],[OrderQuantity]]</f>
        <v>555</v>
      </c>
      <c r="AG5957">
        <f>IF(MIS[[#This Row],[OrderSide]]="SELL",MIS[[#This Row],[VALUE]]-MIS[[#This Row],[LIVE_VALUE]],MIS[[#This Row],[LIVE_VALUE]]-MIS[[#This Row],[VALUE]])</f>
        <v>0</v>
      </c>
      <c r="AH5957" t="str" cm="1">
        <f t="array" ref="AH5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7" t="str">
        <f>MIS[[#This Row],[TRADING SYMBOL]]</f>
        <v>NIFTY2552226300CE</v>
      </c>
      <c r="AJ5957" t="str">
        <f>IF(RIGHT(MIS[[#This Row],[Main/Hedge]],4)="MAIN","MAIN","HEDGE")</f>
        <v>HEDGE</v>
      </c>
      <c r="AK5957" t="str" cm="1">
        <f t="array" ref="AK5957">_xlfn._xlws.FILTER(Table4[Column1],ISNUMBER(SEARCH(Table4[Column1],MIS[[#This Row],[OrderUniqueIdentifier]])),"")</f>
        <v>VWAP</v>
      </c>
    </row>
    <row r="5958" spans="1:37" x14ac:dyDescent="0.25">
      <c r="A5958" t="s">
        <v>71</v>
      </c>
      <c r="B5958" t="s">
        <v>1195</v>
      </c>
      <c r="C5958" t="s">
        <v>10134</v>
      </c>
      <c r="D5958" t="s">
        <v>72</v>
      </c>
      <c r="E5958" t="s">
        <v>456</v>
      </c>
      <c r="F5958" t="s">
        <v>73</v>
      </c>
      <c r="G5958" t="s">
        <v>89</v>
      </c>
      <c r="H5958" t="s">
        <v>75</v>
      </c>
      <c r="I5958" t="s">
        <v>76</v>
      </c>
      <c r="J5958" t="s">
        <v>77</v>
      </c>
      <c r="K5958">
        <v>150</v>
      </c>
      <c r="L5958" t="s">
        <v>77</v>
      </c>
      <c r="M5958" t="s">
        <v>78</v>
      </c>
      <c r="N5958" t="s">
        <v>1565</v>
      </c>
      <c r="O5958" t="s">
        <v>9841</v>
      </c>
      <c r="P5958" t="s">
        <v>9841</v>
      </c>
      <c r="Q5958" t="s">
        <v>458</v>
      </c>
      <c r="R5958" t="s">
        <v>79</v>
      </c>
      <c r="S5958" t="s">
        <v>24</v>
      </c>
      <c r="T5958" t="s">
        <v>459</v>
      </c>
      <c r="U5958" t="s">
        <v>43</v>
      </c>
      <c r="V5958" t="s">
        <v>80</v>
      </c>
      <c r="W5958">
        <v>26300</v>
      </c>
      <c r="X5958" t="s">
        <v>81</v>
      </c>
      <c r="Y5958">
        <v>-150</v>
      </c>
      <c r="Z5958" t="s">
        <v>9842</v>
      </c>
      <c r="AA5958" t="s">
        <v>9842</v>
      </c>
      <c r="AB5958" t="s">
        <v>83</v>
      </c>
      <c r="AC5958" t="s">
        <v>84</v>
      </c>
      <c r="AD5958">
        <f>_xlfn.XLOOKUP(MIS[[#This Row],[TRADING SYMBOL]],[1]Sheet1!$D:$D,[1]Sheet1!$C:$C)</f>
        <v>3.7</v>
      </c>
      <c r="AE5958">
        <f>MIS[[#This Row],[OrderAverageTradedPrice]]*MIS[[#This Row],[OrderQuantity]]</f>
        <v>555</v>
      </c>
      <c r="AF5958">
        <f>MIS[[#This Row],[LTP]]*MIS[[#This Row],[OrderQuantity]]</f>
        <v>555</v>
      </c>
      <c r="AG5958">
        <f>IF(MIS[[#This Row],[OrderSide]]="SELL",MIS[[#This Row],[VALUE]]-MIS[[#This Row],[LIVE_VALUE]],MIS[[#This Row],[LIVE_VALUE]]-MIS[[#This Row],[VALUE]])</f>
        <v>0</v>
      </c>
      <c r="AH5958" t="str" cm="1">
        <f t="array" ref="AH5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8" t="str">
        <f>MIS[[#This Row],[TRADING SYMBOL]]</f>
        <v>NIFTY2552226300CE</v>
      </c>
      <c r="AJ5958" t="str">
        <f>IF(RIGHT(MIS[[#This Row],[Main/Hedge]],4)="MAIN","MAIN","HEDGE")</f>
        <v>HEDGE</v>
      </c>
      <c r="AK5958" t="str" cm="1">
        <f t="array" ref="AK5958">_xlfn._xlws.FILTER(Table4[Column1],ISNUMBER(SEARCH(Table4[Column1],MIS[[#This Row],[OrderUniqueIdentifier]])),"")</f>
        <v>VWAP</v>
      </c>
    </row>
    <row r="5959" spans="1:37" x14ac:dyDescent="0.25">
      <c r="A5959" t="s">
        <v>71</v>
      </c>
      <c r="B5959" t="s">
        <v>1202</v>
      </c>
      <c r="C5959" t="s">
        <v>10138</v>
      </c>
      <c r="D5959" t="s">
        <v>72</v>
      </c>
      <c r="E5959" t="s">
        <v>456</v>
      </c>
      <c r="F5959" t="s">
        <v>73</v>
      </c>
      <c r="G5959" t="s">
        <v>89</v>
      </c>
      <c r="H5959" t="s">
        <v>75</v>
      </c>
      <c r="I5959" t="s">
        <v>76</v>
      </c>
      <c r="J5959" t="s">
        <v>77</v>
      </c>
      <c r="K5959">
        <v>150</v>
      </c>
      <c r="L5959" t="s">
        <v>77</v>
      </c>
      <c r="M5959" t="s">
        <v>78</v>
      </c>
      <c r="N5959" t="s">
        <v>1565</v>
      </c>
      <c r="O5959" t="s">
        <v>9841</v>
      </c>
      <c r="P5959" t="s">
        <v>9841</v>
      </c>
      <c r="Q5959" t="s">
        <v>458</v>
      </c>
      <c r="R5959" t="s">
        <v>79</v>
      </c>
      <c r="S5959" t="s">
        <v>24</v>
      </c>
      <c r="T5959" t="s">
        <v>459</v>
      </c>
      <c r="U5959" t="s">
        <v>43</v>
      </c>
      <c r="V5959" t="s">
        <v>80</v>
      </c>
      <c r="W5959">
        <v>26300</v>
      </c>
      <c r="X5959" t="s">
        <v>81</v>
      </c>
      <c r="Y5959">
        <v>-150</v>
      </c>
      <c r="Z5959" t="s">
        <v>9842</v>
      </c>
      <c r="AA5959" t="s">
        <v>9842</v>
      </c>
      <c r="AB5959" t="s">
        <v>83</v>
      </c>
      <c r="AC5959" t="s">
        <v>84</v>
      </c>
      <c r="AD5959">
        <f>_xlfn.XLOOKUP(MIS[[#This Row],[TRADING SYMBOL]],[1]Sheet1!$D:$D,[1]Sheet1!$C:$C)</f>
        <v>3.7</v>
      </c>
      <c r="AE5959">
        <f>MIS[[#This Row],[OrderAverageTradedPrice]]*MIS[[#This Row],[OrderQuantity]]</f>
        <v>555</v>
      </c>
      <c r="AF5959">
        <f>MIS[[#This Row],[LTP]]*MIS[[#This Row],[OrderQuantity]]</f>
        <v>555</v>
      </c>
      <c r="AG5959">
        <f>IF(MIS[[#This Row],[OrderSide]]="SELL",MIS[[#This Row],[VALUE]]-MIS[[#This Row],[LIVE_VALUE]],MIS[[#This Row],[LIVE_VALUE]]-MIS[[#This Row],[VALUE]])</f>
        <v>0</v>
      </c>
      <c r="AH5959" t="str" cm="1">
        <f t="array" ref="AH5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9" t="str">
        <f>MIS[[#This Row],[TRADING SYMBOL]]</f>
        <v>NIFTY2552226300CE</v>
      </c>
      <c r="AJ5959" t="str">
        <f>IF(RIGHT(MIS[[#This Row],[Main/Hedge]],4)="MAIN","MAIN","HEDGE")</f>
        <v>HEDGE</v>
      </c>
      <c r="AK5959" t="str" cm="1">
        <f t="array" ref="AK5959">_xlfn._xlws.FILTER(Table4[Column1],ISNUMBER(SEARCH(Table4[Column1],MIS[[#This Row],[OrderUniqueIdentifier]])),"")</f>
        <v>VWAP</v>
      </c>
    </row>
    <row r="5960" spans="1:37" x14ac:dyDescent="0.25">
      <c r="A5960" t="s">
        <v>71</v>
      </c>
      <c r="B5960" t="s">
        <v>1210</v>
      </c>
      <c r="C5960" t="s">
        <v>10141</v>
      </c>
      <c r="D5960" t="s">
        <v>72</v>
      </c>
      <c r="E5960" t="s">
        <v>456</v>
      </c>
      <c r="F5960" t="s">
        <v>73</v>
      </c>
      <c r="G5960" t="s">
        <v>89</v>
      </c>
      <c r="H5960" t="s">
        <v>75</v>
      </c>
      <c r="I5960" t="s">
        <v>76</v>
      </c>
      <c r="J5960" t="s">
        <v>77</v>
      </c>
      <c r="K5960">
        <v>150</v>
      </c>
      <c r="L5960" t="s">
        <v>77</v>
      </c>
      <c r="M5960" t="s">
        <v>78</v>
      </c>
      <c r="N5960" t="s">
        <v>1565</v>
      </c>
      <c r="O5960" t="s">
        <v>9841</v>
      </c>
      <c r="P5960" t="s">
        <v>9841</v>
      </c>
      <c r="Q5960" t="s">
        <v>458</v>
      </c>
      <c r="R5960" t="s">
        <v>79</v>
      </c>
      <c r="S5960" t="s">
        <v>24</v>
      </c>
      <c r="T5960" t="s">
        <v>459</v>
      </c>
      <c r="U5960" t="s">
        <v>43</v>
      </c>
      <c r="V5960" t="s">
        <v>80</v>
      </c>
      <c r="W5960">
        <v>26300</v>
      </c>
      <c r="X5960" t="s">
        <v>81</v>
      </c>
      <c r="Y5960">
        <v>-150</v>
      </c>
      <c r="Z5960" t="s">
        <v>9842</v>
      </c>
      <c r="AA5960" t="s">
        <v>9842</v>
      </c>
      <c r="AB5960" t="s">
        <v>83</v>
      </c>
      <c r="AC5960" t="s">
        <v>84</v>
      </c>
      <c r="AD5960">
        <f>_xlfn.XLOOKUP(MIS[[#This Row],[TRADING SYMBOL]],[1]Sheet1!$D:$D,[1]Sheet1!$C:$C)</f>
        <v>3.7</v>
      </c>
      <c r="AE5960">
        <f>MIS[[#This Row],[OrderAverageTradedPrice]]*MIS[[#This Row],[OrderQuantity]]</f>
        <v>555</v>
      </c>
      <c r="AF5960">
        <f>MIS[[#This Row],[LTP]]*MIS[[#This Row],[OrderQuantity]]</f>
        <v>555</v>
      </c>
      <c r="AG5960">
        <f>IF(MIS[[#This Row],[OrderSide]]="SELL",MIS[[#This Row],[VALUE]]-MIS[[#This Row],[LIVE_VALUE]],MIS[[#This Row],[LIVE_VALUE]]-MIS[[#This Row],[VALUE]])</f>
        <v>0</v>
      </c>
      <c r="AH5960" t="str" cm="1">
        <f t="array" ref="AH5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0" t="str">
        <f>MIS[[#This Row],[TRADING SYMBOL]]</f>
        <v>NIFTY2552226300CE</v>
      </c>
      <c r="AJ5960" t="str">
        <f>IF(RIGHT(MIS[[#This Row],[Main/Hedge]],4)="MAIN","MAIN","HEDGE")</f>
        <v>HEDGE</v>
      </c>
      <c r="AK5960" t="str" cm="1">
        <f t="array" ref="AK5960">_xlfn._xlws.FILTER(Table4[Column1],ISNUMBER(SEARCH(Table4[Column1],MIS[[#This Row],[OrderUniqueIdentifier]])),"")</f>
        <v>VWAP</v>
      </c>
    </row>
    <row r="5961" spans="1:37" x14ac:dyDescent="0.25">
      <c r="A5961" t="s">
        <v>71</v>
      </c>
      <c r="B5961" t="s">
        <v>1217</v>
      </c>
      <c r="C5961" t="s">
        <v>10144</v>
      </c>
      <c r="D5961" t="s">
        <v>72</v>
      </c>
      <c r="E5961" t="s">
        <v>456</v>
      </c>
      <c r="F5961" t="s">
        <v>73</v>
      </c>
      <c r="G5961" t="s">
        <v>89</v>
      </c>
      <c r="H5961" t="s">
        <v>75</v>
      </c>
      <c r="I5961" t="s">
        <v>76</v>
      </c>
      <c r="J5961" t="s">
        <v>77</v>
      </c>
      <c r="K5961">
        <v>150</v>
      </c>
      <c r="L5961" t="s">
        <v>77</v>
      </c>
      <c r="M5961" t="s">
        <v>78</v>
      </c>
      <c r="N5961" t="s">
        <v>1565</v>
      </c>
      <c r="O5961" t="s">
        <v>9841</v>
      </c>
      <c r="P5961" t="s">
        <v>9841</v>
      </c>
      <c r="Q5961" t="s">
        <v>458</v>
      </c>
      <c r="R5961" t="s">
        <v>79</v>
      </c>
      <c r="S5961" t="s">
        <v>24</v>
      </c>
      <c r="T5961" t="s">
        <v>459</v>
      </c>
      <c r="U5961" t="s">
        <v>43</v>
      </c>
      <c r="V5961" t="s">
        <v>80</v>
      </c>
      <c r="W5961">
        <v>26300</v>
      </c>
      <c r="X5961" t="s">
        <v>81</v>
      </c>
      <c r="Y5961">
        <v>-150</v>
      </c>
      <c r="Z5961" t="s">
        <v>9842</v>
      </c>
      <c r="AA5961" t="s">
        <v>9842</v>
      </c>
      <c r="AB5961" t="s">
        <v>83</v>
      </c>
      <c r="AC5961" t="s">
        <v>84</v>
      </c>
      <c r="AD5961">
        <f>_xlfn.XLOOKUP(MIS[[#This Row],[TRADING SYMBOL]],[1]Sheet1!$D:$D,[1]Sheet1!$C:$C)</f>
        <v>3.7</v>
      </c>
      <c r="AE5961">
        <f>MIS[[#This Row],[OrderAverageTradedPrice]]*MIS[[#This Row],[OrderQuantity]]</f>
        <v>555</v>
      </c>
      <c r="AF5961">
        <f>MIS[[#This Row],[LTP]]*MIS[[#This Row],[OrderQuantity]]</f>
        <v>555</v>
      </c>
      <c r="AG5961">
        <f>IF(MIS[[#This Row],[OrderSide]]="SELL",MIS[[#This Row],[VALUE]]-MIS[[#This Row],[LIVE_VALUE]],MIS[[#This Row],[LIVE_VALUE]]-MIS[[#This Row],[VALUE]])</f>
        <v>0</v>
      </c>
      <c r="AH5961" t="str" cm="1">
        <f t="array" ref="AH5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1" t="str">
        <f>MIS[[#This Row],[TRADING SYMBOL]]</f>
        <v>NIFTY2552226300CE</v>
      </c>
      <c r="AJ5961" t="str">
        <f>IF(RIGHT(MIS[[#This Row],[Main/Hedge]],4)="MAIN","MAIN","HEDGE")</f>
        <v>HEDGE</v>
      </c>
      <c r="AK5961" t="str" cm="1">
        <f t="array" ref="AK5961">_xlfn._xlws.FILTER(Table4[Column1],ISNUMBER(SEARCH(Table4[Column1],MIS[[#This Row],[OrderUniqueIdentifier]])),"")</f>
        <v>VWAP</v>
      </c>
    </row>
    <row r="5962" spans="1:37" x14ac:dyDescent="0.25">
      <c r="A5962" t="s">
        <v>71</v>
      </c>
      <c r="B5962" t="s">
        <v>1224</v>
      </c>
      <c r="C5962" t="s">
        <v>10147</v>
      </c>
      <c r="D5962" t="s">
        <v>72</v>
      </c>
      <c r="E5962" t="s">
        <v>456</v>
      </c>
      <c r="F5962" t="s">
        <v>73</v>
      </c>
      <c r="G5962" t="s">
        <v>89</v>
      </c>
      <c r="H5962" t="s">
        <v>75</v>
      </c>
      <c r="I5962" t="s">
        <v>76</v>
      </c>
      <c r="J5962" t="s">
        <v>77</v>
      </c>
      <c r="K5962">
        <v>75</v>
      </c>
      <c r="L5962" t="s">
        <v>77</v>
      </c>
      <c r="M5962" t="s">
        <v>78</v>
      </c>
      <c r="N5962" t="s">
        <v>1565</v>
      </c>
      <c r="O5962" t="s">
        <v>9841</v>
      </c>
      <c r="P5962" t="s">
        <v>9841</v>
      </c>
      <c r="Q5962" t="s">
        <v>458</v>
      </c>
      <c r="R5962" t="s">
        <v>79</v>
      </c>
      <c r="S5962" t="s">
        <v>24</v>
      </c>
      <c r="T5962" t="s">
        <v>459</v>
      </c>
      <c r="U5962" t="s">
        <v>43</v>
      </c>
      <c r="V5962" t="s">
        <v>80</v>
      </c>
      <c r="W5962">
        <v>26300</v>
      </c>
      <c r="X5962" t="s">
        <v>81</v>
      </c>
      <c r="Y5962">
        <v>-75</v>
      </c>
      <c r="Z5962" t="s">
        <v>9842</v>
      </c>
      <c r="AA5962" t="s">
        <v>9842</v>
      </c>
      <c r="AB5962" t="s">
        <v>83</v>
      </c>
      <c r="AC5962" t="s">
        <v>84</v>
      </c>
      <c r="AD5962">
        <f>_xlfn.XLOOKUP(MIS[[#This Row],[TRADING SYMBOL]],[1]Sheet1!$D:$D,[1]Sheet1!$C:$C)</f>
        <v>3.7</v>
      </c>
      <c r="AE5962">
        <f>MIS[[#This Row],[OrderAverageTradedPrice]]*MIS[[#This Row],[OrderQuantity]]</f>
        <v>277.5</v>
      </c>
      <c r="AF5962">
        <f>MIS[[#This Row],[LTP]]*MIS[[#This Row],[OrderQuantity]]</f>
        <v>277.5</v>
      </c>
      <c r="AG5962">
        <f>IF(MIS[[#This Row],[OrderSide]]="SELL",MIS[[#This Row],[VALUE]]-MIS[[#This Row],[LIVE_VALUE]],MIS[[#This Row],[LIVE_VALUE]]-MIS[[#This Row],[VALUE]])</f>
        <v>0</v>
      </c>
      <c r="AH5962" t="str" cm="1">
        <f t="array" ref="AH5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2" t="str">
        <f>MIS[[#This Row],[TRADING SYMBOL]]</f>
        <v>NIFTY2552226300CE</v>
      </c>
      <c r="AJ5962" t="str">
        <f>IF(RIGHT(MIS[[#This Row],[Main/Hedge]],4)="MAIN","MAIN","HEDGE")</f>
        <v>HEDGE</v>
      </c>
      <c r="AK5962" t="str" cm="1">
        <f t="array" ref="AK5962">_xlfn._xlws.FILTER(Table4[Column1],ISNUMBER(SEARCH(Table4[Column1],MIS[[#This Row],[OrderUniqueIdentifier]])),"")</f>
        <v>VWAP</v>
      </c>
    </row>
    <row r="5963" spans="1:37" x14ac:dyDescent="0.25">
      <c r="A5963" t="s">
        <v>71</v>
      </c>
      <c r="B5963" t="s">
        <v>1227</v>
      </c>
      <c r="C5963" t="s">
        <v>10150</v>
      </c>
      <c r="D5963" t="s">
        <v>72</v>
      </c>
      <c r="E5963" t="s">
        <v>456</v>
      </c>
      <c r="F5963" t="s">
        <v>73</v>
      </c>
      <c r="G5963" t="s">
        <v>89</v>
      </c>
      <c r="H5963" t="s">
        <v>75</v>
      </c>
      <c r="I5963" t="s">
        <v>76</v>
      </c>
      <c r="J5963" t="s">
        <v>77</v>
      </c>
      <c r="K5963">
        <v>150</v>
      </c>
      <c r="L5963" t="s">
        <v>77</v>
      </c>
      <c r="M5963" t="s">
        <v>78</v>
      </c>
      <c r="N5963" t="s">
        <v>1565</v>
      </c>
      <c r="O5963" t="s">
        <v>9841</v>
      </c>
      <c r="P5963" t="s">
        <v>9841</v>
      </c>
      <c r="Q5963" t="s">
        <v>458</v>
      </c>
      <c r="R5963" t="s">
        <v>79</v>
      </c>
      <c r="S5963" t="s">
        <v>24</v>
      </c>
      <c r="T5963" t="s">
        <v>459</v>
      </c>
      <c r="U5963" t="s">
        <v>43</v>
      </c>
      <c r="V5963" t="s">
        <v>80</v>
      </c>
      <c r="W5963">
        <v>26300</v>
      </c>
      <c r="X5963" t="s">
        <v>81</v>
      </c>
      <c r="Y5963">
        <v>-150</v>
      </c>
      <c r="Z5963" t="s">
        <v>9842</v>
      </c>
      <c r="AA5963" t="s">
        <v>9842</v>
      </c>
      <c r="AB5963" t="s">
        <v>83</v>
      </c>
      <c r="AC5963" t="s">
        <v>84</v>
      </c>
      <c r="AD5963">
        <f>_xlfn.XLOOKUP(MIS[[#This Row],[TRADING SYMBOL]],[1]Sheet1!$D:$D,[1]Sheet1!$C:$C)</f>
        <v>3.7</v>
      </c>
      <c r="AE5963">
        <f>MIS[[#This Row],[OrderAverageTradedPrice]]*MIS[[#This Row],[OrderQuantity]]</f>
        <v>555</v>
      </c>
      <c r="AF5963">
        <f>MIS[[#This Row],[LTP]]*MIS[[#This Row],[OrderQuantity]]</f>
        <v>555</v>
      </c>
      <c r="AG5963">
        <f>IF(MIS[[#This Row],[OrderSide]]="SELL",MIS[[#This Row],[VALUE]]-MIS[[#This Row],[LIVE_VALUE]],MIS[[#This Row],[LIVE_VALUE]]-MIS[[#This Row],[VALUE]])</f>
        <v>0</v>
      </c>
      <c r="AH5963" t="str" cm="1">
        <f t="array" ref="AH5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3" t="str">
        <f>MIS[[#This Row],[TRADING SYMBOL]]</f>
        <v>NIFTY2552226300CE</v>
      </c>
      <c r="AJ5963" t="str">
        <f>IF(RIGHT(MIS[[#This Row],[Main/Hedge]],4)="MAIN","MAIN","HEDGE")</f>
        <v>HEDGE</v>
      </c>
      <c r="AK5963" t="str" cm="1">
        <f t="array" ref="AK5963">_xlfn._xlws.FILTER(Table4[Column1],ISNUMBER(SEARCH(Table4[Column1],MIS[[#This Row],[OrderUniqueIdentifier]])),"")</f>
        <v>VWAP</v>
      </c>
    </row>
    <row r="5964" spans="1:37" x14ac:dyDescent="0.25">
      <c r="A5964" t="s">
        <v>71</v>
      </c>
      <c r="B5964" t="s">
        <v>1235</v>
      </c>
      <c r="C5964" t="s">
        <v>10154</v>
      </c>
      <c r="D5964" t="s">
        <v>72</v>
      </c>
      <c r="E5964" t="s">
        <v>456</v>
      </c>
      <c r="F5964" t="s">
        <v>73</v>
      </c>
      <c r="G5964" t="s">
        <v>89</v>
      </c>
      <c r="H5964" t="s">
        <v>75</v>
      </c>
      <c r="I5964" t="s">
        <v>76</v>
      </c>
      <c r="J5964" t="s">
        <v>77</v>
      </c>
      <c r="K5964">
        <v>450</v>
      </c>
      <c r="L5964" t="s">
        <v>77</v>
      </c>
      <c r="M5964" t="s">
        <v>78</v>
      </c>
      <c r="N5964" t="s">
        <v>1565</v>
      </c>
      <c r="O5964" t="s">
        <v>9841</v>
      </c>
      <c r="P5964" t="s">
        <v>9841</v>
      </c>
      <c r="Q5964" t="s">
        <v>458</v>
      </c>
      <c r="R5964" t="s">
        <v>79</v>
      </c>
      <c r="S5964" t="s">
        <v>24</v>
      </c>
      <c r="T5964" t="s">
        <v>459</v>
      </c>
      <c r="U5964" t="s">
        <v>43</v>
      </c>
      <c r="V5964" t="s">
        <v>80</v>
      </c>
      <c r="W5964">
        <v>26300</v>
      </c>
      <c r="X5964" t="s">
        <v>81</v>
      </c>
      <c r="Y5964">
        <v>-450</v>
      </c>
      <c r="Z5964" t="s">
        <v>9842</v>
      </c>
      <c r="AA5964" t="s">
        <v>9842</v>
      </c>
      <c r="AB5964" t="s">
        <v>83</v>
      </c>
      <c r="AC5964" t="s">
        <v>84</v>
      </c>
      <c r="AD5964">
        <f>_xlfn.XLOOKUP(MIS[[#This Row],[TRADING SYMBOL]],[1]Sheet1!$D:$D,[1]Sheet1!$C:$C)</f>
        <v>3.7</v>
      </c>
      <c r="AE5964">
        <f>MIS[[#This Row],[OrderAverageTradedPrice]]*MIS[[#This Row],[OrderQuantity]]</f>
        <v>1665</v>
      </c>
      <c r="AF5964">
        <f>MIS[[#This Row],[LTP]]*MIS[[#This Row],[OrderQuantity]]</f>
        <v>1665</v>
      </c>
      <c r="AG5964">
        <f>IF(MIS[[#This Row],[OrderSide]]="SELL",MIS[[#This Row],[VALUE]]-MIS[[#This Row],[LIVE_VALUE]],MIS[[#This Row],[LIVE_VALUE]]-MIS[[#This Row],[VALUE]])</f>
        <v>0</v>
      </c>
      <c r="AH5964" t="str" cm="1">
        <f t="array" ref="AH5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4" t="str">
        <f>MIS[[#This Row],[TRADING SYMBOL]]</f>
        <v>NIFTY2552226300CE</v>
      </c>
      <c r="AJ5964" t="str">
        <f>IF(RIGHT(MIS[[#This Row],[Main/Hedge]],4)="MAIN","MAIN","HEDGE")</f>
        <v>HEDGE</v>
      </c>
      <c r="AK5964" t="str" cm="1">
        <f t="array" ref="AK5964">_xlfn._xlws.FILTER(Table4[Column1],ISNUMBER(SEARCH(Table4[Column1],MIS[[#This Row],[OrderUniqueIdentifier]])),"")</f>
        <v>VWAP</v>
      </c>
    </row>
    <row r="5965" spans="1:37" x14ac:dyDescent="0.25">
      <c r="A5965" t="s">
        <v>71</v>
      </c>
      <c r="B5965" t="s">
        <v>1244</v>
      </c>
      <c r="C5965" t="s">
        <v>10157</v>
      </c>
      <c r="D5965" t="s">
        <v>72</v>
      </c>
      <c r="E5965" t="s">
        <v>456</v>
      </c>
      <c r="F5965" t="s">
        <v>73</v>
      </c>
      <c r="G5965" t="s">
        <v>89</v>
      </c>
      <c r="H5965" t="s">
        <v>75</v>
      </c>
      <c r="I5965" t="s">
        <v>76</v>
      </c>
      <c r="J5965" t="s">
        <v>77</v>
      </c>
      <c r="K5965">
        <v>75</v>
      </c>
      <c r="L5965" t="s">
        <v>77</v>
      </c>
      <c r="M5965" t="s">
        <v>78</v>
      </c>
      <c r="N5965" t="s">
        <v>1565</v>
      </c>
      <c r="O5965" t="s">
        <v>9841</v>
      </c>
      <c r="P5965" t="s">
        <v>9841</v>
      </c>
      <c r="Q5965" t="s">
        <v>458</v>
      </c>
      <c r="R5965" t="s">
        <v>79</v>
      </c>
      <c r="S5965" t="s">
        <v>24</v>
      </c>
      <c r="T5965" t="s">
        <v>459</v>
      </c>
      <c r="U5965" t="s">
        <v>43</v>
      </c>
      <c r="V5965" t="s">
        <v>80</v>
      </c>
      <c r="W5965">
        <v>26300</v>
      </c>
      <c r="X5965" t="s">
        <v>81</v>
      </c>
      <c r="Y5965">
        <v>-75</v>
      </c>
      <c r="Z5965" t="s">
        <v>9842</v>
      </c>
      <c r="AA5965" t="s">
        <v>9842</v>
      </c>
      <c r="AB5965" t="s">
        <v>83</v>
      </c>
      <c r="AC5965" t="s">
        <v>84</v>
      </c>
      <c r="AD5965">
        <f>_xlfn.XLOOKUP(MIS[[#This Row],[TRADING SYMBOL]],[1]Sheet1!$D:$D,[1]Sheet1!$C:$C)</f>
        <v>3.7</v>
      </c>
      <c r="AE5965">
        <f>MIS[[#This Row],[OrderAverageTradedPrice]]*MIS[[#This Row],[OrderQuantity]]</f>
        <v>277.5</v>
      </c>
      <c r="AF5965">
        <f>MIS[[#This Row],[LTP]]*MIS[[#This Row],[OrderQuantity]]</f>
        <v>277.5</v>
      </c>
      <c r="AG5965">
        <f>IF(MIS[[#This Row],[OrderSide]]="SELL",MIS[[#This Row],[VALUE]]-MIS[[#This Row],[LIVE_VALUE]],MIS[[#This Row],[LIVE_VALUE]]-MIS[[#This Row],[VALUE]])</f>
        <v>0</v>
      </c>
      <c r="AH5965" t="str" cm="1">
        <f t="array" ref="AH5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5" t="str">
        <f>MIS[[#This Row],[TRADING SYMBOL]]</f>
        <v>NIFTY2552226300CE</v>
      </c>
      <c r="AJ5965" t="str">
        <f>IF(RIGHT(MIS[[#This Row],[Main/Hedge]],4)="MAIN","MAIN","HEDGE")</f>
        <v>HEDGE</v>
      </c>
      <c r="AK5965" t="str" cm="1">
        <f t="array" ref="AK5965">_xlfn._xlws.FILTER(Table4[Column1],ISNUMBER(SEARCH(Table4[Column1],MIS[[#This Row],[OrderUniqueIdentifier]])),"")</f>
        <v>VWAP</v>
      </c>
    </row>
    <row r="5966" spans="1:37" x14ac:dyDescent="0.25">
      <c r="A5966" t="s">
        <v>71</v>
      </c>
      <c r="B5966" t="s">
        <v>1251</v>
      </c>
      <c r="C5966" t="s">
        <v>10160</v>
      </c>
      <c r="D5966" t="s">
        <v>72</v>
      </c>
      <c r="E5966" t="s">
        <v>456</v>
      </c>
      <c r="F5966" t="s">
        <v>73</v>
      </c>
      <c r="G5966" t="s">
        <v>89</v>
      </c>
      <c r="H5966" t="s">
        <v>75</v>
      </c>
      <c r="I5966" t="s">
        <v>76</v>
      </c>
      <c r="J5966" t="s">
        <v>77</v>
      </c>
      <c r="K5966">
        <v>150</v>
      </c>
      <c r="L5966" t="s">
        <v>77</v>
      </c>
      <c r="M5966" t="s">
        <v>78</v>
      </c>
      <c r="N5966" t="s">
        <v>1565</v>
      </c>
      <c r="O5966" t="s">
        <v>9841</v>
      </c>
      <c r="P5966" t="s">
        <v>9841</v>
      </c>
      <c r="Q5966" t="s">
        <v>458</v>
      </c>
      <c r="R5966" t="s">
        <v>79</v>
      </c>
      <c r="S5966" t="s">
        <v>24</v>
      </c>
      <c r="T5966" t="s">
        <v>459</v>
      </c>
      <c r="U5966" t="s">
        <v>43</v>
      </c>
      <c r="V5966" t="s">
        <v>80</v>
      </c>
      <c r="W5966">
        <v>26300</v>
      </c>
      <c r="X5966" t="s">
        <v>81</v>
      </c>
      <c r="Y5966">
        <v>-150</v>
      </c>
      <c r="Z5966" t="s">
        <v>9842</v>
      </c>
      <c r="AA5966" t="s">
        <v>9842</v>
      </c>
      <c r="AB5966" t="s">
        <v>83</v>
      </c>
      <c r="AC5966" t="s">
        <v>84</v>
      </c>
      <c r="AD5966">
        <f>_xlfn.XLOOKUP(MIS[[#This Row],[TRADING SYMBOL]],[1]Sheet1!$D:$D,[1]Sheet1!$C:$C)</f>
        <v>3.7</v>
      </c>
      <c r="AE5966">
        <f>MIS[[#This Row],[OrderAverageTradedPrice]]*MIS[[#This Row],[OrderQuantity]]</f>
        <v>555</v>
      </c>
      <c r="AF5966">
        <f>MIS[[#This Row],[LTP]]*MIS[[#This Row],[OrderQuantity]]</f>
        <v>555</v>
      </c>
      <c r="AG5966">
        <f>IF(MIS[[#This Row],[OrderSide]]="SELL",MIS[[#This Row],[VALUE]]-MIS[[#This Row],[LIVE_VALUE]],MIS[[#This Row],[LIVE_VALUE]]-MIS[[#This Row],[VALUE]])</f>
        <v>0</v>
      </c>
      <c r="AH5966" t="str" cm="1">
        <f t="array" ref="AH5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6" t="str">
        <f>MIS[[#This Row],[TRADING SYMBOL]]</f>
        <v>NIFTY2552226300CE</v>
      </c>
      <c r="AJ5966" t="str">
        <f>IF(RIGHT(MIS[[#This Row],[Main/Hedge]],4)="MAIN","MAIN","HEDGE")</f>
        <v>HEDGE</v>
      </c>
      <c r="AK5966" t="str" cm="1">
        <f t="array" ref="AK5966">_xlfn._xlws.FILTER(Table4[Column1],ISNUMBER(SEARCH(Table4[Column1],MIS[[#This Row],[OrderUniqueIdentifier]])),"")</f>
        <v>VWAP</v>
      </c>
    </row>
    <row r="5967" spans="1:37" x14ac:dyDescent="0.25">
      <c r="A5967" t="s">
        <v>71</v>
      </c>
      <c r="B5967" t="s">
        <v>1258</v>
      </c>
      <c r="C5967" t="s">
        <v>10163</v>
      </c>
      <c r="D5967" t="s">
        <v>72</v>
      </c>
      <c r="E5967" t="s">
        <v>456</v>
      </c>
      <c r="F5967" t="s">
        <v>73</v>
      </c>
      <c r="G5967" t="s">
        <v>89</v>
      </c>
      <c r="H5967" t="s">
        <v>75</v>
      </c>
      <c r="I5967" t="s">
        <v>76</v>
      </c>
      <c r="J5967" t="s">
        <v>77</v>
      </c>
      <c r="K5967">
        <v>150</v>
      </c>
      <c r="L5967" t="s">
        <v>77</v>
      </c>
      <c r="M5967" t="s">
        <v>78</v>
      </c>
      <c r="N5967" t="s">
        <v>240</v>
      </c>
      <c r="O5967" t="s">
        <v>9841</v>
      </c>
      <c r="P5967" t="s">
        <v>9841</v>
      </c>
      <c r="Q5967" t="s">
        <v>458</v>
      </c>
      <c r="R5967" t="s">
        <v>79</v>
      </c>
      <c r="S5967" t="s">
        <v>24</v>
      </c>
      <c r="T5967" t="s">
        <v>459</v>
      </c>
      <c r="U5967" t="s">
        <v>43</v>
      </c>
      <c r="V5967" t="s">
        <v>80</v>
      </c>
      <c r="W5967">
        <v>26300</v>
      </c>
      <c r="X5967" t="s">
        <v>81</v>
      </c>
      <c r="Y5967">
        <v>-150</v>
      </c>
      <c r="Z5967" t="s">
        <v>9842</v>
      </c>
      <c r="AA5967" t="s">
        <v>9842</v>
      </c>
      <c r="AB5967" t="s">
        <v>83</v>
      </c>
      <c r="AC5967" t="s">
        <v>84</v>
      </c>
      <c r="AD5967">
        <f>_xlfn.XLOOKUP(MIS[[#This Row],[TRADING SYMBOL]],[1]Sheet1!$D:$D,[1]Sheet1!$C:$C)</f>
        <v>3.7</v>
      </c>
      <c r="AE5967">
        <f>MIS[[#This Row],[OrderAverageTradedPrice]]*MIS[[#This Row],[OrderQuantity]]</f>
        <v>562.5</v>
      </c>
      <c r="AF5967">
        <f>MIS[[#This Row],[LTP]]*MIS[[#This Row],[OrderQuantity]]</f>
        <v>555</v>
      </c>
      <c r="AG5967">
        <f>IF(MIS[[#This Row],[OrderSide]]="SELL",MIS[[#This Row],[VALUE]]-MIS[[#This Row],[LIVE_VALUE]],MIS[[#This Row],[LIVE_VALUE]]-MIS[[#This Row],[VALUE]])</f>
        <v>7.5</v>
      </c>
      <c r="AH5967" t="str" cm="1">
        <f t="array" ref="AH5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7" t="str">
        <f>MIS[[#This Row],[TRADING SYMBOL]]</f>
        <v>NIFTY2552226300CE</v>
      </c>
      <c r="AJ5967" t="str">
        <f>IF(RIGHT(MIS[[#This Row],[Main/Hedge]],4)="MAIN","MAIN","HEDGE")</f>
        <v>HEDGE</v>
      </c>
      <c r="AK5967" t="str" cm="1">
        <f t="array" ref="AK5967">_xlfn._xlws.FILTER(Table4[Column1],ISNUMBER(SEARCH(Table4[Column1],MIS[[#This Row],[OrderUniqueIdentifier]])),"")</f>
        <v>VWAP</v>
      </c>
    </row>
    <row r="5968" spans="1:37" x14ac:dyDescent="0.25">
      <c r="A5968" t="s">
        <v>71</v>
      </c>
      <c r="B5968" t="s">
        <v>1265</v>
      </c>
      <c r="C5968" t="s">
        <v>10166</v>
      </c>
      <c r="D5968" t="s">
        <v>72</v>
      </c>
      <c r="E5968" t="s">
        <v>456</v>
      </c>
      <c r="F5968" t="s">
        <v>73</v>
      </c>
      <c r="G5968" t="s">
        <v>89</v>
      </c>
      <c r="H5968" t="s">
        <v>75</v>
      </c>
      <c r="I5968" t="s">
        <v>76</v>
      </c>
      <c r="J5968" t="s">
        <v>77</v>
      </c>
      <c r="K5968">
        <v>225</v>
      </c>
      <c r="L5968" t="s">
        <v>77</v>
      </c>
      <c r="M5968" t="s">
        <v>78</v>
      </c>
      <c r="N5968" t="s">
        <v>1565</v>
      </c>
      <c r="O5968" t="s">
        <v>9841</v>
      </c>
      <c r="P5968" t="s">
        <v>9841</v>
      </c>
      <c r="Q5968" t="s">
        <v>458</v>
      </c>
      <c r="R5968" t="s">
        <v>79</v>
      </c>
      <c r="S5968" t="s">
        <v>24</v>
      </c>
      <c r="T5968" t="s">
        <v>459</v>
      </c>
      <c r="U5968" t="s">
        <v>43</v>
      </c>
      <c r="V5968" t="s">
        <v>80</v>
      </c>
      <c r="W5968">
        <v>26300</v>
      </c>
      <c r="X5968" t="s">
        <v>81</v>
      </c>
      <c r="Y5968">
        <v>-225</v>
      </c>
      <c r="Z5968" t="s">
        <v>9842</v>
      </c>
      <c r="AA5968" t="s">
        <v>9842</v>
      </c>
      <c r="AB5968" t="s">
        <v>83</v>
      </c>
      <c r="AC5968" t="s">
        <v>84</v>
      </c>
      <c r="AD5968">
        <f>_xlfn.XLOOKUP(MIS[[#This Row],[TRADING SYMBOL]],[1]Sheet1!$D:$D,[1]Sheet1!$C:$C)</f>
        <v>3.7</v>
      </c>
      <c r="AE5968">
        <f>MIS[[#This Row],[OrderAverageTradedPrice]]*MIS[[#This Row],[OrderQuantity]]</f>
        <v>832.5</v>
      </c>
      <c r="AF5968">
        <f>MIS[[#This Row],[LTP]]*MIS[[#This Row],[OrderQuantity]]</f>
        <v>832.5</v>
      </c>
      <c r="AG5968">
        <f>IF(MIS[[#This Row],[OrderSide]]="SELL",MIS[[#This Row],[VALUE]]-MIS[[#This Row],[LIVE_VALUE]],MIS[[#This Row],[LIVE_VALUE]]-MIS[[#This Row],[VALUE]])</f>
        <v>0</v>
      </c>
      <c r="AH5968" t="str" cm="1">
        <f t="array" ref="AH5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8" t="str">
        <f>MIS[[#This Row],[TRADING SYMBOL]]</f>
        <v>NIFTY2552226300CE</v>
      </c>
      <c r="AJ5968" t="str">
        <f>IF(RIGHT(MIS[[#This Row],[Main/Hedge]],4)="MAIN","MAIN","HEDGE")</f>
        <v>HEDGE</v>
      </c>
      <c r="AK5968" t="str" cm="1">
        <f t="array" ref="AK5968">_xlfn._xlws.FILTER(Table4[Column1],ISNUMBER(SEARCH(Table4[Column1],MIS[[#This Row],[OrderUniqueIdentifier]])),"")</f>
        <v>VWAP</v>
      </c>
    </row>
    <row r="5969" spans="1:37" x14ac:dyDescent="0.25">
      <c r="A5969" t="s">
        <v>71</v>
      </c>
      <c r="B5969" t="s">
        <v>1272</v>
      </c>
      <c r="C5969" t="s">
        <v>10169</v>
      </c>
      <c r="D5969" t="s">
        <v>72</v>
      </c>
      <c r="E5969" t="s">
        <v>456</v>
      </c>
      <c r="F5969" t="s">
        <v>73</v>
      </c>
      <c r="G5969" t="s">
        <v>89</v>
      </c>
      <c r="H5969" t="s">
        <v>75</v>
      </c>
      <c r="I5969" t="s">
        <v>76</v>
      </c>
      <c r="J5969" t="s">
        <v>77</v>
      </c>
      <c r="K5969">
        <v>225</v>
      </c>
      <c r="L5969" t="s">
        <v>77</v>
      </c>
      <c r="M5969" t="s">
        <v>78</v>
      </c>
      <c r="N5969" t="s">
        <v>1565</v>
      </c>
      <c r="O5969" t="s">
        <v>9841</v>
      </c>
      <c r="P5969" t="s">
        <v>9841</v>
      </c>
      <c r="Q5969" t="s">
        <v>458</v>
      </c>
      <c r="R5969" t="s">
        <v>79</v>
      </c>
      <c r="S5969" t="s">
        <v>24</v>
      </c>
      <c r="T5969" t="s">
        <v>459</v>
      </c>
      <c r="U5969" t="s">
        <v>43</v>
      </c>
      <c r="V5969" t="s">
        <v>80</v>
      </c>
      <c r="W5969">
        <v>26300</v>
      </c>
      <c r="X5969" t="s">
        <v>81</v>
      </c>
      <c r="Y5969">
        <v>-225</v>
      </c>
      <c r="Z5969" t="s">
        <v>9842</v>
      </c>
      <c r="AA5969" t="s">
        <v>9842</v>
      </c>
      <c r="AB5969" t="s">
        <v>83</v>
      </c>
      <c r="AC5969" t="s">
        <v>84</v>
      </c>
      <c r="AD5969">
        <f>_xlfn.XLOOKUP(MIS[[#This Row],[TRADING SYMBOL]],[1]Sheet1!$D:$D,[1]Sheet1!$C:$C)</f>
        <v>3.7</v>
      </c>
      <c r="AE5969">
        <f>MIS[[#This Row],[OrderAverageTradedPrice]]*MIS[[#This Row],[OrderQuantity]]</f>
        <v>832.5</v>
      </c>
      <c r="AF5969">
        <f>MIS[[#This Row],[LTP]]*MIS[[#This Row],[OrderQuantity]]</f>
        <v>832.5</v>
      </c>
      <c r="AG5969">
        <f>IF(MIS[[#This Row],[OrderSide]]="SELL",MIS[[#This Row],[VALUE]]-MIS[[#This Row],[LIVE_VALUE]],MIS[[#This Row],[LIVE_VALUE]]-MIS[[#This Row],[VALUE]])</f>
        <v>0</v>
      </c>
      <c r="AH5969" t="str" cm="1">
        <f t="array" ref="AH5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9" t="str">
        <f>MIS[[#This Row],[TRADING SYMBOL]]</f>
        <v>NIFTY2552226300CE</v>
      </c>
      <c r="AJ5969" t="str">
        <f>IF(RIGHT(MIS[[#This Row],[Main/Hedge]],4)="MAIN","MAIN","HEDGE")</f>
        <v>HEDGE</v>
      </c>
      <c r="AK5969" t="str" cm="1">
        <f t="array" ref="AK5969">_xlfn._xlws.FILTER(Table4[Column1],ISNUMBER(SEARCH(Table4[Column1],MIS[[#This Row],[OrderUniqueIdentifier]])),"")</f>
        <v>VWAP</v>
      </c>
    </row>
    <row r="5970" spans="1:37" x14ac:dyDescent="0.25">
      <c r="A5970" t="s">
        <v>71</v>
      </c>
      <c r="B5970" t="s">
        <v>1280</v>
      </c>
      <c r="C5970" t="s">
        <v>10172</v>
      </c>
      <c r="D5970" t="s">
        <v>72</v>
      </c>
      <c r="E5970" t="s">
        <v>456</v>
      </c>
      <c r="F5970" t="s">
        <v>73</v>
      </c>
      <c r="G5970" t="s">
        <v>89</v>
      </c>
      <c r="H5970" t="s">
        <v>75</v>
      </c>
      <c r="I5970" t="s">
        <v>76</v>
      </c>
      <c r="J5970" t="s">
        <v>77</v>
      </c>
      <c r="K5970">
        <v>225</v>
      </c>
      <c r="L5970" t="s">
        <v>77</v>
      </c>
      <c r="M5970" t="s">
        <v>78</v>
      </c>
      <c r="N5970" t="s">
        <v>1565</v>
      </c>
      <c r="O5970" t="s">
        <v>9841</v>
      </c>
      <c r="P5970" t="s">
        <v>9841</v>
      </c>
      <c r="Q5970" t="s">
        <v>458</v>
      </c>
      <c r="R5970" t="s">
        <v>79</v>
      </c>
      <c r="S5970" t="s">
        <v>24</v>
      </c>
      <c r="T5970" t="s">
        <v>459</v>
      </c>
      <c r="U5970" t="s">
        <v>43</v>
      </c>
      <c r="V5970" t="s">
        <v>80</v>
      </c>
      <c r="W5970">
        <v>26300</v>
      </c>
      <c r="X5970" t="s">
        <v>81</v>
      </c>
      <c r="Y5970">
        <v>-225</v>
      </c>
      <c r="Z5970" t="s">
        <v>9842</v>
      </c>
      <c r="AA5970" t="s">
        <v>9842</v>
      </c>
      <c r="AB5970" t="s">
        <v>83</v>
      </c>
      <c r="AC5970" t="s">
        <v>84</v>
      </c>
      <c r="AD5970">
        <f>_xlfn.XLOOKUP(MIS[[#This Row],[TRADING SYMBOL]],[1]Sheet1!$D:$D,[1]Sheet1!$C:$C)</f>
        <v>3.7</v>
      </c>
      <c r="AE5970">
        <f>MIS[[#This Row],[OrderAverageTradedPrice]]*MIS[[#This Row],[OrderQuantity]]</f>
        <v>832.5</v>
      </c>
      <c r="AF5970">
        <f>MIS[[#This Row],[LTP]]*MIS[[#This Row],[OrderQuantity]]</f>
        <v>832.5</v>
      </c>
      <c r="AG5970">
        <f>IF(MIS[[#This Row],[OrderSide]]="SELL",MIS[[#This Row],[VALUE]]-MIS[[#This Row],[LIVE_VALUE]],MIS[[#This Row],[LIVE_VALUE]]-MIS[[#This Row],[VALUE]])</f>
        <v>0</v>
      </c>
      <c r="AH5970" t="str" cm="1">
        <f t="array" ref="AH5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0" t="str">
        <f>MIS[[#This Row],[TRADING SYMBOL]]</f>
        <v>NIFTY2552226300CE</v>
      </c>
      <c r="AJ5970" t="str">
        <f>IF(RIGHT(MIS[[#This Row],[Main/Hedge]],4)="MAIN","MAIN","HEDGE")</f>
        <v>HEDGE</v>
      </c>
      <c r="AK5970" t="str" cm="1">
        <f t="array" ref="AK5970">_xlfn._xlws.FILTER(Table4[Column1],ISNUMBER(SEARCH(Table4[Column1],MIS[[#This Row],[OrderUniqueIdentifier]])),"")</f>
        <v>VWAP</v>
      </c>
    </row>
    <row r="5971" spans="1:37" x14ac:dyDescent="0.25">
      <c r="A5971" t="s">
        <v>71</v>
      </c>
      <c r="B5971" t="s">
        <v>1288</v>
      </c>
      <c r="C5971" t="s">
        <v>10175</v>
      </c>
      <c r="D5971" t="s">
        <v>72</v>
      </c>
      <c r="E5971" t="s">
        <v>456</v>
      </c>
      <c r="F5971" t="s">
        <v>73</v>
      </c>
      <c r="G5971" t="s">
        <v>89</v>
      </c>
      <c r="H5971" t="s">
        <v>75</v>
      </c>
      <c r="I5971" t="s">
        <v>76</v>
      </c>
      <c r="J5971" t="s">
        <v>77</v>
      </c>
      <c r="K5971">
        <v>375</v>
      </c>
      <c r="L5971" t="s">
        <v>77</v>
      </c>
      <c r="M5971" t="s">
        <v>78</v>
      </c>
      <c r="N5971" t="s">
        <v>1565</v>
      </c>
      <c r="O5971" t="s">
        <v>9841</v>
      </c>
      <c r="P5971" t="s">
        <v>9841</v>
      </c>
      <c r="Q5971" t="s">
        <v>458</v>
      </c>
      <c r="R5971" t="s">
        <v>79</v>
      </c>
      <c r="S5971" t="s">
        <v>24</v>
      </c>
      <c r="T5971" t="s">
        <v>459</v>
      </c>
      <c r="U5971" t="s">
        <v>43</v>
      </c>
      <c r="V5971" t="s">
        <v>80</v>
      </c>
      <c r="W5971">
        <v>26300</v>
      </c>
      <c r="X5971" t="s">
        <v>81</v>
      </c>
      <c r="Y5971">
        <v>-375</v>
      </c>
      <c r="Z5971" t="s">
        <v>9842</v>
      </c>
      <c r="AA5971" t="s">
        <v>9842</v>
      </c>
      <c r="AB5971" t="s">
        <v>83</v>
      </c>
      <c r="AC5971" t="s">
        <v>84</v>
      </c>
      <c r="AD5971">
        <f>_xlfn.XLOOKUP(MIS[[#This Row],[TRADING SYMBOL]],[1]Sheet1!$D:$D,[1]Sheet1!$C:$C)</f>
        <v>3.7</v>
      </c>
      <c r="AE5971">
        <f>MIS[[#This Row],[OrderAverageTradedPrice]]*MIS[[#This Row],[OrderQuantity]]</f>
        <v>1387.5</v>
      </c>
      <c r="AF5971">
        <f>MIS[[#This Row],[LTP]]*MIS[[#This Row],[OrderQuantity]]</f>
        <v>1387.5</v>
      </c>
      <c r="AG5971">
        <f>IF(MIS[[#This Row],[OrderSide]]="SELL",MIS[[#This Row],[VALUE]]-MIS[[#This Row],[LIVE_VALUE]],MIS[[#This Row],[LIVE_VALUE]]-MIS[[#This Row],[VALUE]])</f>
        <v>0</v>
      </c>
      <c r="AH5971" t="str" cm="1">
        <f t="array" ref="AH5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1" t="str">
        <f>MIS[[#This Row],[TRADING SYMBOL]]</f>
        <v>NIFTY2552226300CE</v>
      </c>
      <c r="AJ5971" t="str">
        <f>IF(RIGHT(MIS[[#This Row],[Main/Hedge]],4)="MAIN","MAIN","HEDGE")</f>
        <v>HEDGE</v>
      </c>
      <c r="AK5971" t="str" cm="1">
        <f t="array" ref="AK5971">_xlfn._xlws.FILTER(Table4[Column1],ISNUMBER(SEARCH(Table4[Column1],MIS[[#This Row],[OrderUniqueIdentifier]])),"")</f>
        <v>VWAP</v>
      </c>
    </row>
    <row r="5972" spans="1:37" x14ac:dyDescent="0.25">
      <c r="A5972" t="s">
        <v>71</v>
      </c>
      <c r="B5972" t="s">
        <v>1295</v>
      </c>
      <c r="C5972" t="s">
        <v>10178</v>
      </c>
      <c r="D5972" t="s">
        <v>72</v>
      </c>
      <c r="E5972" t="s">
        <v>456</v>
      </c>
      <c r="F5972" t="s">
        <v>73</v>
      </c>
      <c r="G5972" t="s">
        <v>89</v>
      </c>
      <c r="H5972" t="s">
        <v>75</v>
      </c>
      <c r="I5972" t="s">
        <v>76</v>
      </c>
      <c r="J5972" t="s">
        <v>77</v>
      </c>
      <c r="K5972">
        <v>375</v>
      </c>
      <c r="L5972" t="s">
        <v>77</v>
      </c>
      <c r="M5972" t="s">
        <v>78</v>
      </c>
      <c r="N5972" t="s">
        <v>1565</v>
      </c>
      <c r="O5972" t="s">
        <v>9841</v>
      </c>
      <c r="P5972" t="s">
        <v>9841</v>
      </c>
      <c r="Q5972" t="s">
        <v>458</v>
      </c>
      <c r="R5972" t="s">
        <v>79</v>
      </c>
      <c r="S5972" t="s">
        <v>24</v>
      </c>
      <c r="T5972" t="s">
        <v>459</v>
      </c>
      <c r="U5972" t="s">
        <v>43</v>
      </c>
      <c r="V5972" t="s">
        <v>80</v>
      </c>
      <c r="W5972">
        <v>26300</v>
      </c>
      <c r="X5972" t="s">
        <v>81</v>
      </c>
      <c r="Y5972">
        <v>-375</v>
      </c>
      <c r="Z5972" t="s">
        <v>9842</v>
      </c>
      <c r="AA5972" t="s">
        <v>9842</v>
      </c>
      <c r="AB5972" t="s">
        <v>83</v>
      </c>
      <c r="AC5972" t="s">
        <v>84</v>
      </c>
      <c r="AD5972">
        <f>_xlfn.XLOOKUP(MIS[[#This Row],[TRADING SYMBOL]],[1]Sheet1!$D:$D,[1]Sheet1!$C:$C)</f>
        <v>3.7</v>
      </c>
      <c r="AE5972">
        <f>MIS[[#This Row],[OrderAverageTradedPrice]]*MIS[[#This Row],[OrderQuantity]]</f>
        <v>1387.5</v>
      </c>
      <c r="AF5972">
        <f>MIS[[#This Row],[LTP]]*MIS[[#This Row],[OrderQuantity]]</f>
        <v>1387.5</v>
      </c>
      <c r="AG5972">
        <f>IF(MIS[[#This Row],[OrderSide]]="SELL",MIS[[#This Row],[VALUE]]-MIS[[#This Row],[LIVE_VALUE]],MIS[[#This Row],[LIVE_VALUE]]-MIS[[#This Row],[VALUE]])</f>
        <v>0</v>
      </c>
      <c r="AH5972" t="str" cm="1">
        <f t="array" ref="AH5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2" t="str">
        <f>MIS[[#This Row],[TRADING SYMBOL]]</f>
        <v>NIFTY2552226300CE</v>
      </c>
      <c r="AJ5972" t="str">
        <f>IF(RIGHT(MIS[[#This Row],[Main/Hedge]],4)="MAIN","MAIN","HEDGE")</f>
        <v>HEDGE</v>
      </c>
      <c r="AK5972" t="str" cm="1">
        <f t="array" ref="AK5972">_xlfn._xlws.FILTER(Table4[Column1],ISNUMBER(SEARCH(Table4[Column1],MIS[[#This Row],[OrderUniqueIdentifier]])),"")</f>
        <v>VWAP</v>
      </c>
    </row>
    <row r="5973" spans="1:37" x14ac:dyDescent="0.25">
      <c r="A5973" t="s">
        <v>71</v>
      </c>
      <c r="B5973" t="s">
        <v>1302</v>
      </c>
      <c r="C5973" t="s">
        <v>10181</v>
      </c>
      <c r="D5973" t="s">
        <v>72</v>
      </c>
      <c r="E5973" t="s">
        <v>456</v>
      </c>
      <c r="F5973" t="s">
        <v>73</v>
      </c>
      <c r="G5973" t="s">
        <v>89</v>
      </c>
      <c r="H5973" t="s">
        <v>75</v>
      </c>
      <c r="I5973" t="s">
        <v>76</v>
      </c>
      <c r="J5973" t="s">
        <v>77</v>
      </c>
      <c r="K5973">
        <v>75</v>
      </c>
      <c r="L5973" t="s">
        <v>77</v>
      </c>
      <c r="M5973" t="s">
        <v>78</v>
      </c>
      <c r="N5973" t="s">
        <v>1565</v>
      </c>
      <c r="O5973" t="s">
        <v>9841</v>
      </c>
      <c r="P5973" t="s">
        <v>9841</v>
      </c>
      <c r="Q5973" t="s">
        <v>458</v>
      </c>
      <c r="R5973" t="s">
        <v>79</v>
      </c>
      <c r="S5973" t="s">
        <v>24</v>
      </c>
      <c r="T5973" t="s">
        <v>459</v>
      </c>
      <c r="U5973" t="s">
        <v>43</v>
      </c>
      <c r="V5973" t="s">
        <v>80</v>
      </c>
      <c r="W5973">
        <v>26300</v>
      </c>
      <c r="X5973" t="s">
        <v>81</v>
      </c>
      <c r="Y5973">
        <v>-75</v>
      </c>
      <c r="Z5973" t="s">
        <v>9842</v>
      </c>
      <c r="AA5973" t="s">
        <v>9842</v>
      </c>
      <c r="AB5973" t="s">
        <v>83</v>
      </c>
      <c r="AC5973" t="s">
        <v>84</v>
      </c>
      <c r="AD5973">
        <f>_xlfn.XLOOKUP(MIS[[#This Row],[TRADING SYMBOL]],[1]Sheet1!$D:$D,[1]Sheet1!$C:$C)</f>
        <v>3.7</v>
      </c>
      <c r="AE5973">
        <f>MIS[[#This Row],[OrderAverageTradedPrice]]*MIS[[#This Row],[OrderQuantity]]</f>
        <v>277.5</v>
      </c>
      <c r="AF5973">
        <f>MIS[[#This Row],[LTP]]*MIS[[#This Row],[OrderQuantity]]</f>
        <v>277.5</v>
      </c>
      <c r="AG5973">
        <f>IF(MIS[[#This Row],[OrderSide]]="SELL",MIS[[#This Row],[VALUE]]-MIS[[#This Row],[LIVE_VALUE]],MIS[[#This Row],[LIVE_VALUE]]-MIS[[#This Row],[VALUE]])</f>
        <v>0</v>
      </c>
      <c r="AH5973" t="str" cm="1">
        <f t="array" ref="AH5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3" t="str">
        <f>MIS[[#This Row],[TRADING SYMBOL]]</f>
        <v>NIFTY2552226300CE</v>
      </c>
      <c r="AJ5973" t="str">
        <f>IF(RIGHT(MIS[[#This Row],[Main/Hedge]],4)="MAIN","MAIN","HEDGE")</f>
        <v>HEDGE</v>
      </c>
      <c r="AK5973" t="str" cm="1">
        <f t="array" ref="AK5973">_xlfn._xlws.FILTER(Table4[Column1],ISNUMBER(SEARCH(Table4[Column1],MIS[[#This Row],[OrderUniqueIdentifier]])),"")</f>
        <v>VWAP</v>
      </c>
    </row>
    <row r="5974" spans="1:37" x14ac:dyDescent="0.25">
      <c r="A5974" t="s">
        <v>71</v>
      </c>
      <c r="B5974" t="s">
        <v>1305</v>
      </c>
      <c r="C5974" t="s">
        <v>10184</v>
      </c>
      <c r="D5974" t="s">
        <v>72</v>
      </c>
      <c r="E5974" t="s">
        <v>456</v>
      </c>
      <c r="F5974" t="s">
        <v>73</v>
      </c>
      <c r="G5974" t="s">
        <v>89</v>
      </c>
      <c r="H5974" t="s">
        <v>75</v>
      </c>
      <c r="I5974" t="s">
        <v>76</v>
      </c>
      <c r="J5974" t="s">
        <v>77</v>
      </c>
      <c r="K5974">
        <v>150</v>
      </c>
      <c r="L5974" t="s">
        <v>77</v>
      </c>
      <c r="M5974" t="s">
        <v>78</v>
      </c>
      <c r="N5974" t="s">
        <v>1565</v>
      </c>
      <c r="O5974" t="s">
        <v>9841</v>
      </c>
      <c r="P5974" t="s">
        <v>9841</v>
      </c>
      <c r="Q5974" t="s">
        <v>458</v>
      </c>
      <c r="R5974" t="s">
        <v>79</v>
      </c>
      <c r="S5974" t="s">
        <v>24</v>
      </c>
      <c r="T5974" t="s">
        <v>459</v>
      </c>
      <c r="U5974" t="s">
        <v>43</v>
      </c>
      <c r="V5974" t="s">
        <v>80</v>
      </c>
      <c r="W5974">
        <v>26300</v>
      </c>
      <c r="X5974" t="s">
        <v>81</v>
      </c>
      <c r="Y5974">
        <v>-150</v>
      </c>
      <c r="Z5974" t="s">
        <v>9842</v>
      </c>
      <c r="AA5974" t="s">
        <v>9842</v>
      </c>
      <c r="AB5974" t="s">
        <v>83</v>
      </c>
      <c r="AC5974" t="s">
        <v>84</v>
      </c>
      <c r="AD5974">
        <f>_xlfn.XLOOKUP(MIS[[#This Row],[TRADING SYMBOL]],[1]Sheet1!$D:$D,[1]Sheet1!$C:$C)</f>
        <v>3.7</v>
      </c>
      <c r="AE5974">
        <f>MIS[[#This Row],[OrderAverageTradedPrice]]*MIS[[#This Row],[OrderQuantity]]</f>
        <v>555</v>
      </c>
      <c r="AF5974">
        <f>MIS[[#This Row],[LTP]]*MIS[[#This Row],[OrderQuantity]]</f>
        <v>555</v>
      </c>
      <c r="AG5974">
        <f>IF(MIS[[#This Row],[OrderSide]]="SELL",MIS[[#This Row],[VALUE]]-MIS[[#This Row],[LIVE_VALUE]],MIS[[#This Row],[LIVE_VALUE]]-MIS[[#This Row],[VALUE]])</f>
        <v>0</v>
      </c>
      <c r="AH5974" t="str" cm="1">
        <f t="array" ref="AH5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4" t="str">
        <f>MIS[[#This Row],[TRADING SYMBOL]]</f>
        <v>NIFTY2552226300CE</v>
      </c>
      <c r="AJ5974" t="str">
        <f>IF(RIGHT(MIS[[#This Row],[Main/Hedge]],4)="MAIN","MAIN","HEDGE")</f>
        <v>HEDGE</v>
      </c>
      <c r="AK5974" t="str" cm="1">
        <f t="array" ref="AK5974">_xlfn._xlws.FILTER(Table4[Column1],ISNUMBER(SEARCH(Table4[Column1],MIS[[#This Row],[OrderUniqueIdentifier]])),"")</f>
        <v>VWAP</v>
      </c>
    </row>
    <row r="5975" spans="1:37" x14ac:dyDescent="0.25">
      <c r="A5975" t="s">
        <v>71</v>
      </c>
      <c r="B5975" t="s">
        <v>1308</v>
      </c>
      <c r="C5975" t="s">
        <v>10188</v>
      </c>
      <c r="D5975" t="s">
        <v>72</v>
      </c>
      <c r="E5975" t="s">
        <v>456</v>
      </c>
      <c r="F5975" t="s">
        <v>73</v>
      </c>
      <c r="G5975" t="s">
        <v>89</v>
      </c>
      <c r="H5975" t="s">
        <v>75</v>
      </c>
      <c r="I5975" t="s">
        <v>76</v>
      </c>
      <c r="J5975" t="s">
        <v>77</v>
      </c>
      <c r="K5975">
        <v>450</v>
      </c>
      <c r="L5975" t="s">
        <v>77</v>
      </c>
      <c r="M5975" t="s">
        <v>78</v>
      </c>
      <c r="N5975" t="s">
        <v>1565</v>
      </c>
      <c r="O5975" t="s">
        <v>9841</v>
      </c>
      <c r="P5975" t="s">
        <v>9841</v>
      </c>
      <c r="Q5975" t="s">
        <v>458</v>
      </c>
      <c r="R5975" t="s">
        <v>79</v>
      </c>
      <c r="S5975" t="s">
        <v>24</v>
      </c>
      <c r="T5975" t="s">
        <v>459</v>
      </c>
      <c r="U5975" t="s">
        <v>43</v>
      </c>
      <c r="V5975" t="s">
        <v>80</v>
      </c>
      <c r="W5975">
        <v>26300</v>
      </c>
      <c r="X5975" t="s">
        <v>81</v>
      </c>
      <c r="Y5975">
        <v>-450</v>
      </c>
      <c r="Z5975" t="s">
        <v>9842</v>
      </c>
      <c r="AA5975" t="s">
        <v>9842</v>
      </c>
      <c r="AB5975" t="s">
        <v>83</v>
      </c>
      <c r="AC5975" t="s">
        <v>84</v>
      </c>
      <c r="AD5975">
        <f>_xlfn.XLOOKUP(MIS[[#This Row],[TRADING SYMBOL]],[1]Sheet1!$D:$D,[1]Sheet1!$C:$C)</f>
        <v>3.7</v>
      </c>
      <c r="AE5975">
        <f>MIS[[#This Row],[OrderAverageTradedPrice]]*MIS[[#This Row],[OrderQuantity]]</f>
        <v>1665</v>
      </c>
      <c r="AF5975">
        <f>MIS[[#This Row],[LTP]]*MIS[[#This Row],[OrderQuantity]]</f>
        <v>1665</v>
      </c>
      <c r="AG5975">
        <f>IF(MIS[[#This Row],[OrderSide]]="SELL",MIS[[#This Row],[VALUE]]-MIS[[#This Row],[LIVE_VALUE]],MIS[[#This Row],[LIVE_VALUE]]-MIS[[#This Row],[VALUE]])</f>
        <v>0</v>
      </c>
      <c r="AH5975" t="str" cm="1">
        <f t="array" ref="AH5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5" t="str">
        <f>MIS[[#This Row],[TRADING SYMBOL]]</f>
        <v>NIFTY2552226300CE</v>
      </c>
      <c r="AJ5975" t="str">
        <f>IF(RIGHT(MIS[[#This Row],[Main/Hedge]],4)="MAIN","MAIN","HEDGE")</f>
        <v>HEDGE</v>
      </c>
      <c r="AK5975" t="str" cm="1">
        <f t="array" ref="AK5975">_xlfn._xlws.FILTER(Table4[Column1],ISNUMBER(SEARCH(Table4[Column1],MIS[[#This Row],[OrderUniqueIdentifier]])),"")</f>
        <v>VWAP</v>
      </c>
    </row>
    <row r="5976" spans="1:37" x14ac:dyDescent="0.25">
      <c r="A5976" t="s">
        <v>71</v>
      </c>
      <c r="B5976" t="s">
        <v>1316</v>
      </c>
      <c r="C5976" t="s">
        <v>10191</v>
      </c>
      <c r="D5976" t="s">
        <v>72</v>
      </c>
      <c r="E5976" t="s">
        <v>456</v>
      </c>
      <c r="F5976" t="s">
        <v>73</v>
      </c>
      <c r="G5976" t="s">
        <v>89</v>
      </c>
      <c r="H5976" t="s">
        <v>75</v>
      </c>
      <c r="I5976" t="s">
        <v>76</v>
      </c>
      <c r="J5976" t="s">
        <v>77</v>
      </c>
      <c r="K5976">
        <v>375</v>
      </c>
      <c r="L5976" t="s">
        <v>77</v>
      </c>
      <c r="M5976" t="s">
        <v>78</v>
      </c>
      <c r="N5976" t="s">
        <v>1565</v>
      </c>
      <c r="O5976" t="s">
        <v>9841</v>
      </c>
      <c r="P5976" t="s">
        <v>9841</v>
      </c>
      <c r="Q5976" t="s">
        <v>458</v>
      </c>
      <c r="R5976" t="s">
        <v>79</v>
      </c>
      <c r="S5976" t="s">
        <v>24</v>
      </c>
      <c r="T5976" t="s">
        <v>459</v>
      </c>
      <c r="U5976" t="s">
        <v>43</v>
      </c>
      <c r="V5976" t="s">
        <v>80</v>
      </c>
      <c r="W5976">
        <v>26300</v>
      </c>
      <c r="X5976" t="s">
        <v>81</v>
      </c>
      <c r="Y5976">
        <v>-375</v>
      </c>
      <c r="Z5976" t="s">
        <v>9842</v>
      </c>
      <c r="AA5976" t="s">
        <v>9842</v>
      </c>
      <c r="AB5976" t="s">
        <v>83</v>
      </c>
      <c r="AC5976" t="s">
        <v>84</v>
      </c>
      <c r="AD5976">
        <f>_xlfn.XLOOKUP(MIS[[#This Row],[TRADING SYMBOL]],[1]Sheet1!$D:$D,[1]Sheet1!$C:$C)</f>
        <v>3.7</v>
      </c>
      <c r="AE5976">
        <f>MIS[[#This Row],[OrderAverageTradedPrice]]*MIS[[#This Row],[OrderQuantity]]</f>
        <v>1387.5</v>
      </c>
      <c r="AF5976">
        <f>MIS[[#This Row],[LTP]]*MIS[[#This Row],[OrderQuantity]]</f>
        <v>1387.5</v>
      </c>
      <c r="AG5976">
        <f>IF(MIS[[#This Row],[OrderSide]]="SELL",MIS[[#This Row],[VALUE]]-MIS[[#This Row],[LIVE_VALUE]],MIS[[#This Row],[LIVE_VALUE]]-MIS[[#This Row],[VALUE]])</f>
        <v>0</v>
      </c>
      <c r="AH5976" t="str" cm="1">
        <f t="array" ref="AH5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6" t="str">
        <f>MIS[[#This Row],[TRADING SYMBOL]]</f>
        <v>NIFTY2552226300CE</v>
      </c>
      <c r="AJ5976" t="str">
        <f>IF(RIGHT(MIS[[#This Row],[Main/Hedge]],4)="MAIN","MAIN","HEDGE")</f>
        <v>HEDGE</v>
      </c>
      <c r="AK5976" t="str" cm="1">
        <f t="array" ref="AK5976">_xlfn._xlws.FILTER(Table4[Column1],ISNUMBER(SEARCH(Table4[Column1],MIS[[#This Row],[OrderUniqueIdentifier]])),"")</f>
        <v>VWAP</v>
      </c>
    </row>
    <row r="5977" spans="1:37" x14ac:dyDescent="0.25">
      <c r="A5977" t="s">
        <v>71</v>
      </c>
      <c r="B5977" t="s">
        <v>1326</v>
      </c>
      <c r="C5977" t="s">
        <v>10194</v>
      </c>
      <c r="D5977" t="s">
        <v>72</v>
      </c>
      <c r="E5977" t="s">
        <v>456</v>
      </c>
      <c r="F5977" t="s">
        <v>73</v>
      </c>
      <c r="G5977" t="s">
        <v>89</v>
      </c>
      <c r="H5977" t="s">
        <v>75</v>
      </c>
      <c r="I5977" t="s">
        <v>76</v>
      </c>
      <c r="J5977" t="s">
        <v>77</v>
      </c>
      <c r="K5977">
        <v>75</v>
      </c>
      <c r="L5977" t="s">
        <v>77</v>
      </c>
      <c r="M5977" t="s">
        <v>78</v>
      </c>
      <c r="N5977" t="s">
        <v>1565</v>
      </c>
      <c r="O5977" t="s">
        <v>9841</v>
      </c>
      <c r="P5977" t="s">
        <v>9841</v>
      </c>
      <c r="Q5977" t="s">
        <v>458</v>
      </c>
      <c r="R5977" t="s">
        <v>79</v>
      </c>
      <c r="S5977" t="s">
        <v>24</v>
      </c>
      <c r="T5977" t="s">
        <v>459</v>
      </c>
      <c r="U5977" t="s">
        <v>43</v>
      </c>
      <c r="V5977" t="s">
        <v>80</v>
      </c>
      <c r="W5977">
        <v>26300</v>
      </c>
      <c r="X5977" t="s">
        <v>81</v>
      </c>
      <c r="Y5977">
        <v>-75</v>
      </c>
      <c r="Z5977" t="s">
        <v>9842</v>
      </c>
      <c r="AA5977" t="s">
        <v>9842</v>
      </c>
      <c r="AB5977" t="s">
        <v>83</v>
      </c>
      <c r="AC5977" t="s">
        <v>84</v>
      </c>
      <c r="AD5977">
        <f>_xlfn.XLOOKUP(MIS[[#This Row],[TRADING SYMBOL]],[1]Sheet1!$D:$D,[1]Sheet1!$C:$C)</f>
        <v>3.7</v>
      </c>
      <c r="AE5977">
        <f>MIS[[#This Row],[OrderAverageTradedPrice]]*MIS[[#This Row],[OrderQuantity]]</f>
        <v>277.5</v>
      </c>
      <c r="AF5977">
        <f>MIS[[#This Row],[LTP]]*MIS[[#This Row],[OrderQuantity]]</f>
        <v>277.5</v>
      </c>
      <c r="AG5977">
        <f>IF(MIS[[#This Row],[OrderSide]]="SELL",MIS[[#This Row],[VALUE]]-MIS[[#This Row],[LIVE_VALUE]],MIS[[#This Row],[LIVE_VALUE]]-MIS[[#This Row],[VALUE]])</f>
        <v>0</v>
      </c>
      <c r="AH5977" t="str" cm="1">
        <f t="array" ref="AH5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7" t="str">
        <f>MIS[[#This Row],[TRADING SYMBOL]]</f>
        <v>NIFTY2552226300CE</v>
      </c>
      <c r="AJ5977" t="str">
        <f>IF(RIGHT(MIS[[#This Row],[Main/Hedge]],4)="MAIN","MAIN","HEDGE")</f>
        <v>HEDGE</v>
      </c>
      <c r="AK5977" t="str" cm="1">
        <f t="array" ref="AK5977">_xlfn._xlws.FILTER(Table4[Column1],ISNUMBER(SEARCH(Table4[Column1],MIS[[#This Row],[OrderUniqueIdentifier]])),"")</f>
        <v>VWAP</v>
      </c>
    </row>
    <row r="5978" spans="1:37" x14ac:dyDescent="0.25">
      <c r="A5978" t="s">
        <v>179</v>
      </c>
      <c r="B5978" t="s">
        <v>1456</v>
      </c>
      <c r="C5978" t="s">
        <v>10254</v>
      </c>
      <c r="D5978" t="s">
        <v>72</v>
      </c>
      <c r="E5978" t="s">
        <v>456</v>
      </c>
      <c r="F5978" t="s">
        <v>73</v>
      </c>
      <c r="G5978" t="s">
        <v>89</v>
      </c>
      <c r="H5978" t="s">
        <v>75</v>
      </c>
      <c r="I5978" t="s">
        <v>76</v>
      </c>
      <c r="J5978" t="s">
        <v>77</v>
      </c>
      <c r="K5978">
        <v>225</v>
      </c>
      <c r="L5978" t="s">
        <v>77</v>
      </c>
      <c r="M5978" t="s">
        <v>78</v>
      </c>
      <c r="N5978" t="s">
        <v>240</v>
      </c>
      <c r="O5978" t="s">
        <v>9841</v>
      </c>
      <c r="P5978" t="s">
        <v>9841</v>
      </c>
      <c r="Q5978" t="s">
        <v>458</v>
      </c>
      <c r="R5978" t="s">
        <v>79</v>
      </c>
      <c r="S5978" t="s">
        <v>24</v>
      </c>
      <c r="T5978" t="s">
        <v>459</v>
      </c>
      <c r="U5978" t="s">
        <v>43</v>
      </c>
      <c r="V5978" t="s">
        <v>80</v>
      </c>
      <c r="W5978">
        <v>26300</v>
      </c>
      <c r="X5978" t="s">
        <v>81</v>
      </c>
      <c r="Y5978">
        <v>-225</v>
      </c>
      <c r="Z5978" t="s">
        <v>9842</v>
      </c>
      <c r="AA5978" t="s">
        <v>9842</v>
      </c>
      <c r="AB5978" t="s">
        <v>83</v>
      </c>
      <c r="AC5978" t="s">
        <v>84</v>
      </c>
      <c r="AD5978">
        <f>_xlfn.XLOOKUP(MIS[[#This Row],[TRADING SYMBOL]],[1]Sheet1!$D:$D,[1]Sheet1!$C:$C)</f>
        <v>3.7</v>
      </c>
      <c r="AE5978">
        <f>MIS[[#This Row],[OrderAverageTradedPrice]]*MIS[[#This Row],[OrderQuantity]]</f>
        <v>843.75</v>
      </c>
      <c r="AF5978">
        <f>MIS[[#This Row],[LTP]]*MIS[[#This Row],[OrderQuantity]]</f>
        <v>832.5</v>
      </c>
      <c r="AG5978">
        <f>IF(MIS[[#This Row],[OrderSide]]="SELL",MIS[[#This Row],[VALUE]]-MIS[[#This Row],[LIVE_VALUE]],MIS[[#This Row],[LIVE_VALUE]]-MIS[[#This Row],[VALUE]])</f>
        <v>11.25</v>
      </c>
      <c r="AH5978" t="str" cm="1">
        <f t="array" ref="AH5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8" t="str">
        <f>MIS[[#This Row],[TRADING SYMBOL]]</f>
        <v>NIFTY2552226300CE</v>
      </c>
      <c r="AJ5978" t="str">
        <f>IF(RIGHT(MIS[[#This Row],[Main/Hedge]],4)="MAIN","MAIN","HEDGE")</f>
        <v>HEDGE</v>
      </c>
      <c r="AK5978" t="str" cm="1">
        <f t="array" ref="AK5978">_xlfn._xlws.FILTER(Table4[Column1],ISNUMBER(SEARCH(Table4[Column1],MIS[[#This Row],[OrderUniqueIdentifier]])),"")</f>
        <v>VWAP</v>
      </c>
    </row>
    <row r="5979" spans="1:37" x14ac:dyDescent="0.25">
      <c r="A5979" t="s">
        <v>179</v>
      </c>
      <c r="B5979" t="s">
        <v>1488</v>
      </c>
      <c r="C5979" t="s">
        <v>10265</v>
      </c>
      <c r="D5979" t="s">
        <v>72</v>
      </c>
      <c r="E5979" t="s">
        <v>456</v>
      </c>
      <c r="F5979" t="s">
        <v>73</v>
      </c>
      <c r="G5979" t="s">
        <v>89</v>
      </c>
      <c r="H5979" t="s">
        <v>75</v>
      </c>
      <c r="I5979" t="s">
        <v>76</v>
      </c>
      <c r="J5979" t="s">
        <v>77</v>
      </c>
      <c r="K5979">
        <v>75</v>
      </c>
      <c r="L5979" t="s">
        <v>77</v>
      </c>
      <c r="M5979" t="s">
        <v>78</v>
      </c>
      <c r="N5979" t="s">
        <v>240</v>
      </c>
      <c r="O5979" t="s">
        <v>9838</v>
      </c>
      <c r="P5979" t="s">
        <v>9841</v>
      </c>
      <c r="Q5979" t="s">
        <v>458</v>
      </c>
      <c r="R5979" t="s">
        <v>79</v>
      </c>
      <c r="S5979" t="s">
        <v>24</v>
      </c>
      <c r="T5979" t="s">
        <v>459</v>
      </c>
      <c r="U5979" t="s">
        <v>43</v>
      </c>
      <c r="V5979" t="s">
        <v>80</v>
      </c>
      <c r="W5979">
        <v>26300</v>
      </c>
      <c r="X5979" t="s">
        <v>81</v>
      </c>
      <c r="Y5979">
        <v>-75</v>
      </c>
      <c r="Z5979" t="s">
        <v>9839</v>
      </c>
      <c r="AA5979" t="s">
        <v>9842</v>
      </c>
      <c r="AB5979" t="s">
        <v>83</v>
      </c>
      <c r="AC5979" t="s">
        <v>84</v>
      </c>
      <c r="AD5979">
        <f>_xlfn.XLOOKUP(MIS[[#This Row],[TRADING SYMBOL]],[1]Sheet1!$D:$D,[1]Sheet1!$C:$C)</f>
        <v>3.7</v>
      </c>
      <c r="AE5979">
        <f>MIS[[#This Row],[OrderAverageTradedPrice]]*MIS[[#This Row],[OrderQuantity]]</f>
        <v>281.25</v>
      </c>
      <c r="AF5979">
        <f>MIS[[#This Row],[LTP]]*MIS[[#This Row],[OrderQuantity]]</f>
        <v>277.5</v>
      </c>
      <c r="AG5979">
        <f>IF(MIS[[#This Row],[OrderSide]]="SELL",MIS[[#This Row],[VALUE]]-MIS[[#This Row],[LIVE_VALUE]],MIS[[#This Row],[LIVE_VALUE]]-MIS[[#This Row],[VALUE]])</f>
        <v>3.75</v>
      </c>
      <c r="AH5979" t="str" cm="1">
        <f t="array" ref="AH5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9" t="str">
        <f>MIS[[#This Row],[TRADING SYMBOL]]</f>
        <v>NIFTY2552226300CE</v>
      </c>
      <c r="AJ5979" t="str">
        <f>IF(RIGHT(MIS[[#This Row],[Main/Hedge]],4)="MAIN","MAIN","HEDGE")</f>
        <v>HEDGE</v>
      </c>
      <c r="AK5979" t="str" cm="1">
        <f t="array" ref="AK5979">_xlfn._xlws.FILTER(Table4[Column1],ISNUMBER(SEARCH(Table4[Column1],MIS[[#This Row],[OrderUniqueIdentifier]])),"")</f>
        <v>VWAP</v>
      </c>
    </row>
    <row r="5980" spans="1:37" x14ac:dyDescent="0.25">
      <c r="A5980" t="s">
        <v>179</v>
      </c>
      <c r="B5980" t="s">
        <v>266</v>
      </c>
      <c r="C5980" t="s">
        <v>10283</v>
      </c>
      <c r="D5980" t="s">
        <v>72</v>
      </c>
      <c r="E5980" t="s">
        <v>461</v>
      </c>
      <c r="F5980" t="s">
        <v>73</v>
      </c>
      <c r="G5980" t="s">
        <v>89</v>
      </c>
      <c r="H5980" t="s">
        <v>75</v>
      </c>
      <c r="I5980" t="s">
        <v>76</v>
      </c>
      <c r="J5980" t="s">
        <v>77</v>
      </c>
      <c r="K5980">
        <v>300</v>
      </c>
      <c r="L5980" t="s">
        <v>77</v>
      </c>
      <c r="M5980" t="s">
        <v>78</v>
      </c>
      <c r="N5980" t="s">
        <v>9837</v>
      </c>
      <c r="O5980" t="s">
        <v>9841</v>
      </c>
      <c r="P5980" t="s">
        <v>9841</v>
      </c>
      <c r="Q5980" t="s">
        <v>462</v>
      </c>
      <c r="R5980" t="s">
        <v>79</v>
      </c>
      <c r="S5980" t="s">
        <v>24</v>
      </c>
      <c r="T5980" t="s">
        <v>463</v>
      </c>
      <c r="U5980" t="s">
        <v>43</v>
      </c>
      <c r="V5980" t="s">
        <v>80</v>
      </c>
      <c r="W5980">
        <v>23700</v>
      </c>
      <c r="X5980" t="s">
        <v>85</v>
      </c>
      <c r="Y5980">
        <v>-300</v>
      </c>
      <c r="Z5980" t="s">
        <v>9842</v>
      </c>
      <c r="AA5980" t="s">
        <v>9842</v>
      </c>
      <c r="AB5980" t="s">
        <v>87</v>
      </c>
      <c r="AC5980" t="s">
        <v>84</v>
      </c>
      <c r="AD5980">
        <f>_xlfn.XLOOKUP(MIS[[#This Row],[TRADING SYMBOL]],[1]Sheet1!$D:$D,[1]Sheet1!$C:$C)</f>
        <v>7.6</v>
      </c>
      <c r="AE5980">
        <f>MIS[[#This Row],[OrderAverageTradedPrice]]*MIS[[#This Row],[OrderQuantity]]</f>
        <v>3015</v>
      </c>
      <c r="AF5980">
        <f>MIS[[#This Row],[LTP]]*MIS[[#This Row],[OrderQuantity]]</f>
        <v>2280</v>
      </c>
      <c r="AG5980">
        <f>IF(MIS[[#This Row],[OrderSide]]="SELL",MIS[[#This Row],[VALUE]]-MIS[[#This Row],[LIVE_VALUE]],MIS[[#This Row],[LIVE_VALUE]]-MIS[[#This Row],[VALUE]])</f>
        <v>735</v>
      </c>
      <c r="AH5980" t="str" cm="1">
        <f t="array" ref="AH5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0" t="str">
        <f>MIS[[#This Row],[TRADING SYMBOL]]</f>
        <v>NIFTY2552223700PE</v>
      </c>
      <c r="AJ5980" t="str">
        <f>IF(RIGHT(MIS[[#This Row],[Main/Hedge]],4)="MAIN","MAIN","HEDGE")</f>
        <v>HEDGE</v>
      </c>
      <c r="AK5980" t="str" cm="1">
        <f t="array" ref="AK5980">_xlfn._xlws.FILTER(Table4[Column1],ISNUMBER(SEARCH(Table4[Column1],MIS[[#This Row],[OrderUniqueIdentifier]])),"")</f>
        <v>VWAP</v>
      </c>
    </row>
    <row r="5981" spans="1:37" x14ac:dyDescent="0.25">
      <c r="A5981" t="s">
        <v>1555</v>
      </c>
      <c r="B5981" t="s">
        <v>1556</v>
      </c>
      <c r="C5981" t="s">
        <v>10300</v>
      </c>
      <c r="D5981" t="s">
        <v>72</v>
      </c>
      <c r="E5981" t="s">
        <v>461</v>
      </c>
      <c r="F5981" t="s">
        <v>73</v>
      </c>
      <c r="G5981" t="s">
        <v>89</v>
      </c>
      <c r="H5981" t="s">
        <v>75</v>
      </c>
      <c r="I5981" t="s">
        <v>76</v>
      </c>
      <c r="J5981" t="s">
        <v>77</v>
      </c>
      <c r="K5981">
        <v>525</v>
      </c>
      <c r="L5981" t="s">
        <v>77</v>
      </c>
      <c r="M5981" t="s">
        <v>78</v>
      </c>
      <c r="N5981" t="s">
        <v>9837</v>
      </c>
      <c r="O5981" t="s">
        <v>9841</v>
      </c>
      <c r="P5981" t="s">
        <v>9841</v>
      </c>
      <c r="Q5981" t="s">
        <v>462</v>
      </c>
      <c r="R5981" t="s">
        <v>79</v>
      </c>
      <c r="S5981" t="s">
        <v>24</v>
      </c>
      <c r="T5981" t="s">
        <v>463</v>
      </c>
      <c r="U5981" t="s">
        <v>43</v>
      </c>
      <c r="V5981" t="s">
        <v>80</v>
      </c>
      <c r="W5981">
        <v>23700</v>
      </c>
      <c r="X5981" t="s">
        <v>85</v>
      </c>
      <c r="Y5981">
        <v>-525</v>
      </c>
      <c r="Z5981" t="s">
        <v>9842</v>
      </c>
      <c r="AA5981" t="s">
        <v>9842</v>
      </c>
      <c r="AB5981" t="s">
        <v>87</v>
      </c>
      <c r="AC5981" t="s">
        <v>84</v>
      </c>
      <c r="AD5981">
        <f>_xlfn.XLOOKUP(MIS[[#This Row],[TRADING SYMBOL]],[1]Sheet1!$D:$D,[1]Sheet1!$C:$C)</f>
        <v>7.6</v>
      </c>
      <c r="AE5981">
        <f>MIS[[#This Row],[OrderAverageTradedPrice]]*MIS[[#This Row],[OrderQuantity]]</f>
        <v>5276.25</v>
      </c>
      <c r="AF5981">
        <f>MIS[[#This Row],[LTP]]*MIS[[#This Row],[OrderQuantity]]</f>
        <v>3990</v>
      </c>
      <c r="AG5981">
        <f>IF(MIS[[#This Row],[OrderSide]]="SELL",MIS[[#This Row],[VALUE]]-MIS[[#This Row],[LIVE_VALUE]],MIS[[#This Row],[LIVE_VALUE]]-MIS[[#This Row],[VALUE]])</f>
        <v>1286.25</v>
      </c>
      <c r="AH5981" t="str" cm="1">
        <f t="array" ref="AH5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1" t="str">
        <f>MIS[[#This Row],[TRADING SYMBOL]]</f>
        <v>NIFTY2552223700PE</v>
      </c>
      <c r="AJ5981" t="str">
        <f>IF(RIGHT(MIS[[#This Row],[Main/Hedge]],4)="MAIN","MAIN","HEDGE")</f>
        <v>HEDGE</v>
      </c>
      <c r="AK5981" t="str" cm="1">
        <f t="array" ref="AK5981">_xlfn._xlws.FILTER(Table4[Column1],ISNUMBER(SEARCH(Table4[Column1],MIS[[#This Row],[OrderUniqueIdentifier]])),"")</f>
        <v>VWAP</v>
      </c>
    </row>
    <row r="5982" spans="1:37" x14ac:dyDescent="0.25">
      <c r="A5982" t="s">
        <v>1555</v>
      </c>
      <c r="B5982" t="s">
        <v>1577</v>
      </c>
      <c r="C5982" t="s">
        <v>10311</v>
      </c>
      <c r="D5982" t="s">
        <v>72</v>
      </c>
      <c r="E5982" t="s">
        <v>461</v>
      </c>
      <c r="F5982" t="s">
        <v>73</v>
      </c>
      <c r="G5982" t="s">
        <v>89</v>
      </c>
      <c r="H5982" t="s">
        <v>75</v>
      </c>
      <c r="I5982" t="s">
        <v>76</v>
      </c>
      <c r="J5982" t="s">
        <v>77</v>
      </c>
      <c r="K5982">
        <v>300</v>
      </c>
      <c r="L5982" t="s">
        <v>77</v>
      </c>
      <c r="M5982" t="s">
        <v>78</v>
      </c>
      <c r="N5982" t="s">
        <v>9837</v>
      </c>
      <c r="O5982" t="s">
        <v>9841</v>
      </c>
      <c r="P5982" t="s">
        <v>9841</v>
      </c>
      <c r="Q5982" t="s">
        <v>462</v>
      </c>
      <c r="R5982" t="s">
        <v>79</v>
      </c>
      <c r="S5982" t="s">
        <v>24</v>
      </c>
      <c r="T5982" t="s">
        <v>463</v>
      </c>
      <c r="U5982" t="s">
        <v>43</v>
      </c>
      <c r="V5982" t="s">
        <v>80</v>
      </c>
      <c r="W5982">
        <v>23700</v>
      </c>
      <c r="X5982" t="s">
        <v>85</v>
      </c>
      <c r="Y5982">
        <v>-300</v>
      </c>
      <c r="Z5982" t="s">
        <v>9842</v>
      </c>
      <c r="AA5982" t="s">
        <v>9842</v>
      </c>
      <c r="AB5982" t="s">
        <v>87</v>
      </c>
      <c r="AC5982" t="s">
        <v>84</v>
      </c>
      <c r="AD5982">
        <f>_xlfn.XLOOKUP(MIS[[#This Row],[TRADING SYMBOL]],[1]Sheet1!$D:$D,[1]Sheet1!$C:$C)</f>
        <v>7.6</v>
      </c>
      <c r="AE5982">
        <f>MIS[[#This Row],[OrderAverageTradedPrice]]*MIS[[#This Row],[OrderQuantity]]</f>
        <v>3015</v>
      </c>
      <c r="AF5982">
        <f>MIS[[#This Row],[LTP]]*MIS[[#This Row],[OrderQuantity]]</f>
        <v>2280</v>
      </c>
      <c r="AG5982">
        <f>IF(MIS[[#This Row],[OrderSide]]="SELL",MIS[[#This Row],[VALUE]]-MIS[[#This Row],[LIVE_VALUE]],MIS[[#This Row],[LIVE_VALUE]]-MIS[[#This Row],[VALUE]])</f>
        <v>735</v>
      </c>
      <c r="AH5982" t="str" cm="1">
        <f t="array" ref="AH5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2" t="str">
        <f>MIS[[#This Row],[TRADING SYMBOL]]</f>
        <v>NIFTY2552223700PE</v>
      </c>
      <c r="AJ5982" t="str">
        <f>IF(RIGHT(MIS[[#This Row],[Main/Hedge]],4)="MAIN","MAIN","HEDGE")</f>
        <v>HEDGE</v>
      </c>
      <c r="AK5982" t="str" cm="1">
        <f t="array" ref="AK5982">_xlfn._xlws.FILTER(Table4[Column1],ISNUMBER(SEARCH(Table4[Column1],MIS[[#This Row],[OrderUniqueIdentifier]])),"")</f>
        <v>VWAP</v>
      </c>
    </row>
    <row r="5983" spans="1:37" x14ac:dyDescent="0.25">
      <c r="A5983" t="s">
        <v>71</v>
      </c>
      <c r="B5983" t="s">
        <v>669</v>
      </c>
      <c r="C5983" t="s">
        <v>9917</v>
      </c>
      <c r="D5983" t="s">
        <v>72</v>
      </c>
      <c r="E5983" t="s">
        <v>456</v>
      </c>
      <c r="F5983" t="s">
        <v>73</v>
      </c>
      <c r="G5983" t="s">
        <v>89</v>
      </c>
      <c r="H5983" t="s">
        <v>75</v>
      </c>
      <c r="I5983" t="s">
        <v>76</v>
      </c>
      <c r="J5983" t="s">
        <v>77</v>
      </c>
      <c r="K5983">
        <v>1800</v>
      </c>
      <c r="L5983" t="s">
        <v>77</v>
      </c>
      <c r="M5983" t="s">
        <v>78</v>
      </c>
      <c r="N5983" t="s">
        <v>1565</v>
      </c>
      <c r="O5983" t="s">
        <v>9918</v>
      </c>
      <c r="P5983" t="s">
        <v>9918</v>
      </c>
      <c r="Q5983" t="s">
        <v>458</v>
      </c>
      <c r="R5983" t="s">
        <v>79</v>
      </c>
      <c r="S5983" t="s">
        <v>24</v>
      </c>
      <c r="T5983" t="s">
        <v>459</v>
      </c>
      <c r="U5983" t="s">
        <v>43</v>
      </c>
      <c r="V5983" t="s">
        <v>80</v>
      </c>
      <c r="W5983">
        <v>26300</v>
      </c>
      <c r="X5983" t="s">
        <v>81</v>
      </c>
      <c r="Y5983">
        <v>-1800</v>
      </c>
      <c r="Z5983" t="s">
        <v>9919</v>
      </c>
      <c r="AA5983" t="s">
        <v>9919</v>
      </c>
      <c r="AB5983" t="s">
        <v>83</v>
      </c>
      <c r="AC5983" t="s">
        <v>84</v>
      </c>
      <c r="AD5983">
        <f>_xlfn.XLOOKUP(MIS[[#This Row],[TRADING SYMBOL]],[1]Sheet1!$D:$D,[1]Sheet1!$C:$C)</f>
        <v>3.7</v>
      </c>
      <c r="AE5983">
        <f>MIS[[#This Row],[OrderAverageTradedPrice]]*MIS[[#This Row],[OrderQuantity]]</f>
        <v>6660</v>
      </c>
      <c r="AF5983">
        <f>MIS[[#This Row],[LTP]]*MIS[[#This Row],[OrderQuantity]]</f>
        <v>6660</v>
      </c>
      <c r="AG5983">
        <f>IF(MIS[[#This Row],[OrderSide]]="SELL",MIS[[#This Row],[VALUE]]-MIS[[#This Row],[LIVE_VALUE]],MIS[[#This Row],[LIVE_VALUE]]-MIS[[#This Row],[VALUE]])</f>
        <v>0</v>
      </c>
      <c r="AH5983" t="str" cm="1">
        <f t="array" ref="AH5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3" t="str">
        <f>MIS[[#This Row],[TRADING SYMBOL]]</f>
        <v>NIFTY2552226300CE</v>
      </c>
      <c r="AJ5983" t="str">
        <f>IF(RIGHT(MIS[[#This Row],[Main/Hedge]],4)="MAIN","MAIN","HEDGE")</f>
        <v>HEDGE</v>
      </c>
      <c r="AK5983" t="str" cm="1">
        <f t="array" ref="AK5983">_xlfn._xlws.FILTER(Table4[Column1],ISNUMBER(SEARCH(Table4[Column1],MIS[[#This Row],[OrderUniqueIdentifier]])),"")</f>
        <v>VWAP</v>
      </c>
    </row>
    <row r="5984" spans="1:37" x14ac:dyDescent="0.25">
      <c r="A5984" t="s">
        <v>179</v>
      </c>
      <c r="B5984" t="s">
        <v>266</v>
      </c>
      <c r="C5984" t="s">
        <v>10284</v>
      </c>
      <c r="D5984" t="s">
        <v>72</v>
      </c>
      <c r="E5984" t="s">
        <v>456</v>
      </c>
      <c r="F5984" t="s">
        <v>73</v>
      </c>
      <c r="G5984" t="s">
        <v>89</v>
      </c>
      <c r="H5984" t="s">
        <v>75</v>
      </c>
      <c r="I5984" t="s">
        <v>76</v>
      </c>
      <c r="J5984" t="s">
        <v>77</v>
      </c>
      <c r="K5984">
        <v>1800</v>
      </c>
      <c r="L5984" t="s">
        <v>77</v>
      </c>
      <c r="M5984" t="s">
        <v>78</v>
      </c>
      <c r="N5984" t="s">
        <v>1565</v>
      </c>
      <c r="O5984" t="s">
        <v>9918</v>
      </c>
      <c r="P5984" t="s">
        <v>9918</v>
      </c>
      <c r="Q5984" t="s">
        <v>458</v>
      </c>
      <c r="R5984" t="s">
        <v>79</v>
      </c>
      <c r="S5984" t="s">
        <v>24</v>
      </c>
      <c r="T5984" t="s">
        <v>459</v>
      </c>
      <c r="U5984" t="s">
        <v>43</v>
      </c>
      <c r="V5984" t="s">
        <v>80</v>
      </c>
      <c r="W5984">
        <v>26300</v>
      </c>
      <c r="X5984" t="s">
        <v>81</v>
      </c>
      <c r="Y5984">
        <v>-1800</v>
      </c>
      <c r="Z5984" t="s">
        <v>9919</v>
      </c>
      <c r="AA5984" t="s">
        <v>9919</v>
      </c>
      <c r="AB5984" t="s">
        <v>83</v>
      </c>
      <c r="AC5984" t="s">
        <v>84</v>
      </c>
      <c r="AD5984">
        <f>_xlfn.XLOOKUP(MIS[[#This Row],[TRADING SYMBOL]],[1]Sheet1!$D:$D,[1]Sheet1!$C:$C)</f>
        <v>3.7</v>
      </c>
      <c r="AE5984">
        <f>MIS[[#This Row],[OrderAverageTradedPrice]]*MIS[[#This Row],[OrderQuantity]]</f>
        <v>6660</v>
      </c>
      <c r="AF5984">
        <f>MIS[[#This Row],[LTP]]*MIS[[#This Row],[OrderQuantity]]</f>
        <v>6660</v>
      </c>
      <c r="AG5984">
        <f>IF(MIS[[#This Row],[OrderSide]]="SELL",MIS[[#This Row],[VALUE]]-MIS[[#This Row],[LIVE_VALUE]],MIS[[#This Row],[LIVE_VALUE]]-MIS[[#This Row],[VALUE]])</f>
        <v>0</v>
      </c>
      <c r="AH5984" t="str" cm="1">
        <f t="array" ref="AH5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4" t="str">
        <f>MIS[[#This Row],[TRADING SYMBOL]]</f>
        <v>NIFTY2552226300CE</v>
      </c>
      <c r="AJ5984" t="str">
        <f>IF(RIGHT(MIS[[#This Row],[Main/Hedge]],4)="MAIN","MAIN","HEDGE")</f>
        <v>HEDGE</v>
      </c>
      <c r="AK5984" t="str" cm="1">
        <f t="array" ref="AK5984">_xlfn._xlws.FILTER(Table4[Column1],ISNUMBER(SEARCH(Table4[Column1],MIS[[#This Row],[OrderUniqueIdentifier]])),"")</f>
        <v>VWAP</v>
      </c>
    </row>
    <row r="5985" spans="1:37" x14ac:dyDescent="0.25">
      <c r="A5985" t="s">
        <v>1555</v>
      </c>
      <c r="B5985" t="s">
        <v>1556</v>
      </c>
      <c r="C5985" t="s">
        <v>10301</v>
      </c>
      <c r="D5985" t="s">
        <v>72</v>
      </c>
      <c r="E5985" t="s">
        <v>456</v>
      </c>
      <c r="F5985" t="s">
        <v>73</v>
      </c>
      <c r="G5985" t="s">
        <v>89</v>
      </c>
      <c r="H5985" t="s">
        <v>75</v>
      </c>
      <c r="I5985" t="s">
        <v>76</v>
      </c>
      <c r="J5985" t="s">
        <v>77</v>
      </c>
      <c r="K5985">
        <v>1800</v>
      </c>
      <c r="L5985" t="s">
        <v>77</v>
      </c>
      <c r="M5985" t="s">
        <v>78</v>
      </c>
      <c r="N5985" t="s">
        <v>1565</v>
      </c>
      <c r="O5985" t="s">
        <v>9918</v>
      </c>
      <c r="P5985" t="s">
        <v>9918</v>
      </c>
      <c r="Q5985" t="s">
        <v>458</v>
      </c>
      <c r="R5985" t="s">
        <v>79</v>
      </c>
      <c r="S5985" t="s">
        <v>24</v>
      </c>
      <c r="T5985" t="s">
        <v>459</v>
      </c>
      <c r="U5985" t="s">
        <v>43</v>
      </c>
      <c r="V5985" t="s">
        <v>80</v>
      </c>
      <c r="W5985">
        <v>26300</v>
      </c>
      <c r="X5985" t="s">
        <v>81</v>
      </c>
      <c r="Y5985">
        <v>-1800</v>
      </c>
      <c r="Z5985" t="s">
        <v>9919</v>
      </c>
      <c r="AA5985" t="s">
        <v>9919</v>
      </c>
      <c r="AB5985" t="s">
        <v>83</v>
      </c>
      <c r="AC5985" t="s">
        <v>84</v>
      </c>
      <c r="AD5985">
        <f>_xlfn.XLOOKUP(MIS[[#This Row],[TRADING SYMBOL]],[1]Sheet1!$D:$D,[1]Sheet1!$C:$C)</f>
        <v>3.7</v>
      </c>
      <c r="AE5985">
        <f>MIS[[#This Row],[OrderAverageTradedPrice]]*MIS[[#This Row],[OrderQuantity]]</f>
        <v>6660</v>
      </c>
      <c r="AF5985">
        <f>MIS[[#This Row],[LTP]]*MIS[[#This Row],[OrderQuantity]]</f>
        <v>6660</v>
      </c>
      <c r="AG5985">
        <f>IF(MIS[[#This Row],[OrderSide]]="SELL",MIS[[#This Row],[VALUE]]-MIS[[#This Row],[LIVE_VALUE]],MIS[[#This Row],[LIVE_VALUE]]-MIS[[#This Row],[VALUE]])</f>
        <v>0</v>
      </c>
      <c r="AH5985" t="str" cm="1">
        <f t="array" ref="AH5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5" t="str">
        <f>MIS[[#This Row],[TRADING SYMBOL]]</f>
        <v>NIFTY2552226300CE</v>
      </c>
      <c r="AJ5985" t="str">
        <f>IF(RIGHT(MIS[[#This Row],[Main/Hedge]],4)="MAIN","MAIN","HEDGE")</f>
        <v>HEDGE</v>
      </c>
      <c r="AK5985" t="str" cm="1">
        <f t="array" ref="AK5985">_xlfn._xlws.FILTER(Table4[Column1],ISNUMBER(SEARCH(Table4[Column1],MIS[[#This Row],[OrderUniqueIdentifier]])),"")</f>
        <v>VWAP</v>
      </c>
    </row>
    <row r="5986" spans="1:37" x14ac:dyDescent="0.25">
      <c r="A5986" t="s">
        <v>1555</v>
      </c>
      <c r="B5986" t="s">
        <v>1577</v>
      </c>
      <c r="C5986" t="s">
        <v>10312</v>
      </c>
      <c r="D5986" t="s">
        <v>72</v>
      </c>
      <c r="E5986" t="s">
        <v>456</v>
      </c>
      <c r="F5986" t="s">
        <v>73</v>
      </c>
      <c r="G5986" t="s">
        <v>89</v>
      </c>
      <c r="H5986" t="s">
        <v>75</v>
      </c>
      <c r="I5986" t="s">
        <v>76</v>
      </c>
      <c r="J5986" t="s">
        <v>77</v>
      </c>
      <c r="K5986">
        <v>1800</v>
      </c>
      <c r="L5986" t="s">
        <v>77</v>
      </c>
      <c r="M5986" t="s">
        <v>78</v>
      </c>
      <c r="N5986" t="s">
        <v>1565</v>
      </c>
      <c r="O5986" t="s">
        <v>9918</v>
      </c>
      <c r="P5986" t="s">
        <v>9918</v>
      </c>
      <c r="Q5986" t="s">
        <v>458</v>
      </c>
      <c r="R5986" t="s">
        <v>79</v>
      </c>
      <c r="S5986" t="s">
        <v>24</v>
      </c>
      <c r="T5986" t="s">
        <v>459</v>
      </c>
      <c r="U5986" t="s">
        <v>43</v>
      </c>
      <c r="V5986" t="s">
        <v>80</v>
      </c>
      <c r="W5986">
        <v>26300</v>
      </c>
      <c r="X5986" t="s">
        <v>81</v>
      </c>
      <c r="Y5986">
        <v>-1800</v>
      </c>
      <c r="Z5986" t="s">
        <v>9919</v>
      </c>
      <c r="AA5986" t="s">
        <v>9919</v>
      </c>
      <c r="AB5986" t="s">
        <v>83</v>
      </c>
      <c r="AC5986" t="s">
        <v>84</v>
      </c>
      <c r="AD5986">
        <f>_xlfn.XLOOKUP(MIS[[#This Row],[TRADING SYMBOL]],[1]Sheet1!$D:$D,[1]Sheet1!$C:$C)</f>
        <v>3.7</v>
      </c>
      <c r="AE5986">
        <f>MIS[[#This Row],[OrderAverageTradedPrice]]*MIS[[#This Row],[OrderQuantity]]</f>
        <v>6660</v>
      </c>
      <c r="AF5986">
        <f>MIS[[#This Row],[LTP]]*MIS[[#This Row],[OrderQuantity]]</f>
        <v>6660</v>
      </c>
      <c r="AG5986">
        <f>IF(MIS[[#This Row],[OrderSide]]="SELL",MIS[[#This Row],[VALUE]]-MIS[[#This Row],[LIVE_VALUE]],MIS[[#This Row],[LIVE_VALUE]]-MIS[[#This Row],[VALUE]])</f>
        <v>0</v>
      </c>
      <c r="AH5986" t="str" cm="1">
        <f t="array" ref="AH5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6" t="str">
        <f>MIS[[#This Row],[TRADING SYMBOL]]</f>
        <v>NIFTY2552226300CE</v>
      </c>
      <c r="AJ5986" t="str">
        <f>IF(RIGHT(MIS[[#This Row],[Main/Hedge]],4)="MAIN","MAIN","HEDGE")</f>
        <v>HEDGE</v>
      </c>
      <c r="AK5986" t="str" cm="1">
        <f t="array" ref="AK5986">_xlfn._xlws.FILTER(Table4[Column1],ISNUMBER(SEARCH(Table4[Column1],MIS[[#This Row],[OrderUniqueIdentifier]])),"")</f>
        <v>VWAP</v>
      </c>
    </row>
    <row r="5987" spans="1:37" x14ac:dyDescent="0.25">
      <c r="A5987" t="s">
        <v>71</v>
      </c>
      <c r="B5987" t="s">
        <v>669</v>
      </c>
      <c r="C5987" t="s">
        <v>9920</v>
      </c>
      <c r="D5987" t="s">
        <v>72</v>
      </c>
      <c r="E5987" t="s">
        <v>456</v>
      </c>
      <c r="F5987" t="s">
        <v>73</v>
      </c>
      <c r="G5987" t="s">
        <v>89</v>
      </c>
      <c r="H5987" t="s">
        <v>75</v>
      </c>
      <c r="I5987" t="s">
        <v>76</v>
      </c>
      <c r="J5987" t="s">
        <v>77</v>
      </c>
      <c r="K5987">
        <v>150</v>
      </c>
      <c r="L5987" t="s">
        <v>77</v>
      </c>
      <c r="M5987" t="s">
        <v>78</v>
      </c>
      <c r="N5987" t="s">
        <v>1565</v>
      </c>
      <c r="O5987" t="s">
        <v>9921</v>
      </c>
      <c r="P5987" t="s">
        <v>9921</v>
      </c>
      <c r="Q5987" t="s">
        <v>458</v>
      </c>
      <c r="R5987" t="s">
        <v>79</v>
      </c>
      <c r="S5987" t="s">
        <v>24</v>
      </c>
      <c r="T5987" t="s">
        <v>459</v>
      </c>
      <c r="U5987" t="s">
        <v>43</v>
      </c>
      <c r="V5987" t="s">
        <v>80</v>
      </c>
      <c r="W5987">
        <v>26300</v>
      </c>
      <c r="X5987" t="s">
        <v>81</v>
      </c>
      <c r="Y5987">
        <v>-150</v>
      </c>
      <c r="Z5987" t="s">
        <v>9922</v>
      </c>
      <c r="AA5987" t="s">
        <v>9922</v>
      </c>
      <c r="AB5987" t="s">
        <v>83</v>
      </c>
      <c r="AC5987" t="s">
        <v>84</v>
      </c>
      <c r="AD5987">
        <f>_xlfn.XLOOKUP(MIS[[#This Row],[TRADING SYMBOL]],[1]Sheet1!$D:$D,[1]Sheet1!$C:$C)</f>
        <v>3.7</v>
      </c>
      <c r="AE5987">
        <f>MIS[[#This Row],[OrderAverageTradedPrice]]*MIS[[#This Row],[OrderQuantity]]</f>
        <v>555</v>
      </c>
      <c r="AF5987">
        <f>MIS[[#This Row],[LTP]]*MIS[[#This Row],[OrderQuantity]]</f>
        <v>555</v>
      </c>
      <c r="AG5987">
        <f>IF(MIS[[#This Row],[OrderSide]]="SELL",MIS[[#This Row],[VALUE]]-MIS[[#This Row],[LIVE_VALUE]],MIS[[#This Row],[LIVE_VALUE]]-MIS[[#This Row],[VALUE]])</f>
        <v>0</v>
      </c>
      <c r="AH5987" t="str" cm="1">
        <f t="array" ref="AH5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7" t="str">
        <f>MIS[[#This Row],[TRADING SYMBOL]]</f>
        <v>NIFTY2552226300CE</v>
      </c>
      <c r="AJ5987" t="str">
        <f>IF(RIGHT(MIS[[#This Row],[Main/Hedge]],4)="MAIN","MAIN","HEDGE")</f>
        <v>HEDGE</v>
      </c>
      <c r="AK5987" t="str" cm="1">
        <f t="array" ref="AK5987">_xlfn._xlws.FILTER(Table4[Column1],ISNUMBER(SEARCH(Table4[Column1],MIS[[#This Row],[OrderUniqueIdentifier]])),"")</f>
        <v>VWAP</v>
      </c>
    </row>
    <row r="5988" spans="1:37" x14ac:dyDescent="0.25">
      <c r="A5988" t="s">
        <v>179</v>
      </c>
      <c r="B5988" t="s">
        <v>266</v>
      </c>
      <c r="C5988" t="s">
        <v>10285</v>
      </c>
      <c r="D5988" t="s">
        <v>72</v>
      </c>
      <c r="E5988" t="s">
        <v>456</v>
      </c>
      <c r="F5988" t="s">
        <v>73</v>
      </c>
      <c r="G5988" t="s">
        <v>89</v>
      </c>
      <c r="H5988" t="s">
        <v>75</v>
      </c>
      <c r="I5988" t="s">
        <v>76</v>
      </c>
      <c r="J5988" t="s">
        <v>77</v>
      </c>
      <c r="K5988">
        <v>300</v>
      </c>
      <c r="L5988" t="s">
        <v>77</v>
      </c>
      <c r="M5988" t="s">
        <v>78</v>
      </c>
      <c r="N5988" t="s">
        <v>1565</v>
      </c>
      <c r="O5988" t="s">
        <v>9921</v>
      </c>
      <c r="P5988" t="s">
        <v>9921</v>
      </c>
      <c r="Q5988" t="s">
        <v>458</v>
      </c>
      <c r="R5988" t="s">
        <v>79</v>
      </c>
      <c r="S5988" t="s">
        <v>24</v>
      </c>
      <c r="T5988" t="s">
        <v>459</v>
      </c>
      <c r="U5988" t="s">
        <v>43</v>
      </c>
      <c r="V5988" t="s">
        <v>80</v>
      </c>
      <c r="W5988">
        <v>26300</v>
      </c>
      <c r="X5988" t="s">
        <v>81</v>
      </c>
      <c r="Y5988">
        <v>-300</v>
      </c>
      <c r="Z5988" t="s">
        <v>9922</v>
      </c>
      <c r="AA5988" t="s">
        <v>9922</v>
      </c>
      <c r="AB5988" t="s">
        <v>83</v>
      </c>
      <c r="AC5988" t="s">
        <v>84</v>
      </c>
      <c r="AD5988">
        <f>_xlfn.XLOOKUP(MIS[[#This Row],[TRADING SYMBOL]],[1]Sheet1!$D:$D,[1]Sheet1!$C:$C)</f>
        <v>3.7</v>
      </c>
      <c r="AE5988">
        <f>MIS[[#This Row],[OrderAverageTradedPrice]]*MIS[[#This Row],[OrderQuantity]]</f>
        <v>1110</v>
      </c>
      <c r="AF5988">
        <f>MIS[[#This Row],[LTP]]*MIS[[#This Row],[OrderQuantity]]</f>
        <v>1110</v>
      </c>
      <c r="AG5988">
        <f>IF(MIS[[#This Row],[OrderSide]]="SELL",MIS[[#This Row],[VALUE]]-MIS[[#This Row],[LIVE_VALUE]],MIS[[#This Row],[LIVE_VALUE]]-MIS[[#This Row],[VALUE]])</f>
        <v>0</v>
      </c>
      <c r="AH5988" t="str" cm="1">
        <f t="array" ref="AH5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8" t="str">
        <f>MIS[[#This Row],[TRADING SYMBOL]]</f>
        <v>NIFTY2552226300CE</v>
      </c>
      <c r="AJ5988" t="str">
        <f>IF(RIGHT(MIS[[#This Row],[Main/Hedge]],4)="MAIN","MAIN","HEDGE")</f>
        <v>HEDGE</v>
      </c>
      <c r="AK5988" t="str" cm="1">
        <f t="array" ref="AK5988">_xlfn._xlws.FILTER(Table4[Column1],ISNUMBER(SEARCH(Table4[Column1],MIS[[#This Row],[OrderUniqueIdentifier]])),"")</f>
        <v>VWAP</v>
      </c>
    </row>
    <row r="5989" spans="1:37" x14ac:dyDescent="0.25">
      <c r="A5989" t="s">
        <v>1555</v>
      </c>
      <c r="B5989" t="s">
        <v>1556</v>
      </c>
      <c r="C5989" t="s">
        <v>10302</v>
      </c>
      <c r="D5989" t="s">
        <v>72</v>
      </c>
      <c r="E5989" t="s">
        <v>456</v>
      </c>
      <c r="F5989" t="s">
        <v>73</v>
      </c>
      <c r="G5989" t="s">
        <v>89</v>
      </c>
      <c r="H5989" t="s">
        <v>75</v>
      </c>
      <c r="I5989" t="s">
        <v>76</v>
      </c>
      <c r="J5989" t="s">
        <v>77</v>
      </c>
      <c r="K5989">
        <v>525</v>
      </c>
      <c r="L5989" t="s">
        <v>77</v>
      </c>
      <c r="M5989" t="s">
        <v>78</v>
      </c>
      <c r="N5989" t="s">
        <v>1565</v>
      </c>
      <c r="O5989" t="s">
        <v>9921</v>
      </c>
      <c r="P5989" t="s">
        <v>9921</v>
      </c>
      <c r="Q5989" t="s">
        <v>458</v>
      </c>
      <c r="R5989" t="s">
        <v>79</v>
      </c>
      <c r="S5989" t="s">
        <v>24</v>
      </c>
      <c r="T5989" t="s">
        <v>459</v>
      </c>
      <c r="U5989" t="s">
        <v>43</v>
      </c>
      <c r="V5989" t="s">
        <v>80</v>
      </c>
      <c r="W5989">
        <v>26300</v>
      </c>
      <c r="X5989" t="s">
        <v>81</v>
      </c>
      <c r="Y5989">
        <v>-525</v>
      </c>
      <c r="Z5989" t="s">
        <v>9922</v>
      </c>
      <c r="AA5989" t="s">
        <v>9922</v>
      </c>
      <c r="AB5989" t="s">
        <v>83</v>
      </c>
      <c r="AC5989" t="s">
        <v>84</v>
      </c>
      <c r="AD5989">
        <f>_xlfn.XLOOKUP(MIS[[#This Row],[TRADING SYMBOL]],[1]Sheet1!$D:$D,[1]Sheet1!$C:$C)</f>
        <v>3.7</v>
      </c>
      <c r="AE5989">
        <f>MIS[[#This Row],[OrderAverageTradedPrice]]*MIS[[#This Row],[OrderQuantity]]</f>
        <v>1942.5</v>
      </c>
      <c r="AF5989">
        <f>MIS[[#This Row],[LTP]]*MIS[[#This Row],[OrderQuantity]]</f>
        <v>1942.5</v>
      </c>
      <c r="AG5989">
        <f>IF(MIS[[#This Row],[OrderSide]]="SELL",MIS[[#This Row],[VALUE]]-MIS[[#This Row],[LIVE_VALUE]],MIS[[#This Row],[LIVE_VALUE]]-MIS[[#This Row],[VALUE]])</f>
        <v>0</v>
      </c>
      <c r="AH5989" t="str" cm="1">
        <f t="array" ref="AH5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9" t="str">
        <f>MIS[[#This Row],[TRADING SYMBOL]]</f>
        <v>NIFTY2552226300CE</v>
      </c>
      <c r="AJ5989" t="str">
        <f>IF(RIGHT(MIS[[#This Row],[Main/Hedge]],4)="MAIN","MAIN","HEDGE")</f>
        <v>HEDGE</v>
      </c>
      <c r="AK5989" t="str" cm="1">
        <f t="array" ref="AK5989">_xlfn._xlws.FILTER(Table4[Column1],ISNUMBER(SEARCH(Table4[Column1],MIS[[#This Row],[OrderUniqueIdentifier]])),"")</f>
        <v>VWAP</v>
      </c>
    </row>
    <row r="5990" spans="1:37" x14ac:dyDescent="0.25">
      <c r="A5990" t="s">
        <v>1555</v>
      </c>
      <c r="B5990" t="s">
        <v>1577</v>
      </c>
      <c r="C5990" t="s">
        <v>10313</v>
      </c>
      <c r="D5990" t="s">
        <v>72</v>
      </c>
      <c r="E5990" t="s">
        <v>456</v>
      </c>
      <c r="F5990" t="s">
        <v>73</v>
      </c>
      <c r="G5990" t="s">
        <v>89</v>
      </c>
      <c r="H5990" t="s">
        <v>75</v>
      </c>
      <c r="I5990" t="s">
        <v>76</v>
      </c>
      <c r="J5990" t="s">
        <v>77</v>
      </c>
      <c r="K5990">
        <v>300</v>
      </c>
      <c r="L5990" t="s">
        <v>77</v>
      </c>
      <c r="M5990" t="s">
        <v>78</v>
      </c>
      <c r="N5990" t="s">
        <v>1565</v>
      </c>
      <c r="O5990" t="s">
        <v>9921</v>
      </c>
      <c r="P5990" t="s">
        <v>9921</v>
      </c>
      <c r="Q5990" t="s">
        <v>458</v>
      </c>
      <c r="R5990" t="s">
        <v>79</v>
      </c>
      <c r="S5990" t="s">
        <v>24</v>
      </c>
      <c r="T5990" t="s">
        <v>459</v>
      </c>
      <c r="U5990" t="s">
        <v>43</v>
      </c>
      <c r="V5990" t="s">
        <v>80</v>
      </c>
      <c r="W5990">
        <v>26300</v>
      </c>
      <c r="X5990" t="s">
        <v>81</v>
      </c>
      <c r="Y5990">
        <v>-300</v>
      </c>
      <c r="Z5990" t="s">
        <v>9922</v>
      </c>
      <c r="AA5990" t="s">
        <v>9922</v>
      </c>
      <c r="AB5990" t="s">
        <v>83</v>
      </c>
      <c r="AC5990" t="s">
        <v>84</v>
      </c>
      <c r="AD5990">
        <f>_xlfn.XLOOKUP(MIS[[#This Row],[TRADING SYMBOL]],[1]Sheet1!$D:$D,[1]Sheet1!$C:$C)</f>
        <v>3.7</v>
      </c>
      <c r="AE5990">
        <f>MIS[[#This Row],[OrderAverageTradedPrice]]*MIS[[#This Row],[OrderQuantity]]</f>
        <v>1110</v>
      </c>
      <c r="AF5990">
        <f>MIS[[#This Row],[LTP]]*MIS[[#This Row],[OrderQuantity]]</f>
        <v>1110</v>
      </c>
      <c r="AG5990">
        <f>IF(MIS[[#This Row],[OrderSide]]="SELL",MIS[[#This Row],[VALUE]]-MIS[[#This Row],[LIVE_VALUE]],MIS[[#This Row],[LIVE_VALUE]]-MIS[[#This Row],[VALUE]])</f>
        <v>0</v>
      </c>
      <c r="AH5990" t="str" cm="1">
        <f t="array" ref="AH5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0" t="str">
        <f>MIS[[#This Row],[TRADING SYMBOL]]</f>
        <v>NIFTY2552226300CE</v>
      </c>
      <c r="AJ5990" t="str">
        <f>IF(RIGHT(MIS[[#This Row],[Main/Hedge]],4)="MAIN","MAIN","HEDGE")</f>
        <v>HEDGE</v>
      </c>
      <c r="AK5990" t="str" cm="1">
        <f t="array" ref="AK5990">_xlfn._xlws.FILTER(Table4[Column1],ISNUMBER(SEARCH(Table4[Column1],MIS[[#This Row],[OrderUniqueIdentifier]])),"")</f>
        <v>VWAP</v>
      </c>
    </row>
    <row r="5991" spans="1:37" x14ac:dyDescent="0.25">
      <c r="A5991" t="s">
        <v>1414</v>
      </c>
      <c r="B5991" t="s">
        <v>1415</v>
      </c>
      <c r="C5991" t="s">
        <v>10237</v>
      </c>
      <c r="D5991" t="s">
        <v>72</v>
      </c>
      <c r="E5991" t="s">
        <v>2904</v>
      </c>
      <c r="F5991" t="s">
        <v>73</v>
      </c>
      <c r="G5991" t="s">
        <v>74</v>
      </c>
      <c r="H5991" t="s">
        <v>75</v>
      </c>
      <c r="I5991" t="s">
        <v>76</v>
      </c>
      <c r="J5991" t="s">
        <v>77</v>
      </c>
      <c r="K5991">
        <v>1125</v>
      </c>
      <c r="L5991" t="s">
        <v>77</v>
      </c>
      <c r="M5991" t="s">
        <v>78</v>
      </c>
      <c r="N5991" t="s">
        <v>10238</v>
      </c>
      <c r="O5991" t="s">
        <v>10239</v>
      </c>
      <c r="P5991" t="s">
        <v>10240</v>
      </c>
      <c r="Q5991" t="s">
        <v>2907</v>
      </c>
      <c r="R5991" t="s">
        <v>79</v>
      </c>
      <c r="S5991" t="s">
        <v>294</v>
      </c>
      <c r="T5991" t="s">
        <v>2908</v>
      </c>
      <c r="U5991" t="s">
        <v>43</v>
      </c>
      <c r="V5991" t="s">
        <v>80</v>
      </c>
      <c r="W5991">
        <v>25050</v>
      </c>
      <c r="X5991" t="s">
        <v>81</v>
      </c>
      <c r="Y5991">
        <v>1125</v>
      </c>
      <c r="Z5991" t="s">
        <v>10241</v>
      </c>
      <c r="AA5991" t="s">
        <v>10242</v>
      </c>
      <c r="AB5991" t="s">
        <v>90</v>
      </c>
      <c r="AC5991" t="s">
        <v>84</v>
      </c>
      <c r="AD5991">
        <f>_xlfn.XLOOKUP(MIS[[#This Row],[TRADING SYMBOL]],[1]Sheet1!$D:$D,[1]Sheet1!$C:$C)</f>
        <v>160.9</v>
      </c>
      <c r="AE5991">
        <f>MIS[[#This Row],[OrderAverageTradedPrice]]*MIS[[#This Row],[OrderQuantity]]</f>
        <v>197996.24999999924</v>
      </c>
      <c r="AF5991">
        <f>MIS[[#This Row],[LTP]]*MIS[[#This Row],[OrderQuantity]]</f>
        <v>181012.5</v>
      </c>
      <c r="AG5991">
        <f>IF(MIS[[#This Row],[OrderSide]]="SELL",MIS[[#This Row],[VALUE]]-MIS[[#This Row],[LIVE_VALUE]],MIS[[#This Row],[LIVE_VALUE]]-MIS[[#This Row],[VALUE]])</f>
        <v>-16983.749999999243</v>
      </c>
      <c r="AH5991" t="str" cm="1">
        <f t="array" ref="AH5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1" t="str">
        <f>MIS[[#This Row],[TRADING SYMBOL]]</f>
        <v>NIFTY2552225050CE</v>
      </c>
      <c r="AJ5991" t="str">
        <f>IF(RIGHT(MIS[[#This Row],[Main/Hedge]],4)="MAIN","MAIN","HEDGE")</f>
        <v>MAIN</v>
      </c>
      <c r="AK5991" t="str" cm="1">
        <f t="array" ref="AK5991">_xlfn._xlws.FILTER(Table4[Column1],ISNUMBER(SEARCH(Table4[Column1],MIS[[#This Row],[OrderUniqueIdentifier]])),"")</f>
        <v>VWAP</v>
      </c>
    </row>
    <row r="5992" spans="1:37" x14ac:dyDescent="0.25">
      <c r="A5992" t="s">
        <v>1414</v>
      </c>
      <c r="B5992" t="s">
        <v>1415</v>
      </c>
      <c r="C5992" t="s">
        <v>10243</v>
      </c>
      <c r="D5992" t="s">
        <v>72</v>
      </c>
      <c r="E5992" t="s">
        <v>1336</v>
      </c>
      <c r="F5992" t="s">
        <v>73</v>
      </c>
      <c r="G5992" t="s">
        <v>89</v>
      </c>
      <c r="H5992" t="s">
        <v>75</v>
      </c>
      <c r="I5992" t="s">
        <v>76</v>
      </c>
      <c r="J5992" t="s">
        <v>77</v>
      </c>
      <c r="K5992">
        <v>1125</v>
      </c>
      <c r="L5992" t="s">
        <v>77</v>
      </c>
      <c r="M5992" t="s">
        <v>78</v>
      </c>
      <c r="N5992" t="s">
        <v>6159</v>
      </c>
      <c r="O5992" t="s">
        <v>10244</v>
      </c>
      <c r="P5992" t="s">
        <v>10239</v>
      </c>
      <c r="Q5992" t="s">
        <v>1338</v>
      </c>
      <c r="R5992" t="s">
        <v>79</v>
      </c>
      <c r="S5992" t="s">
        <v>294</v>
      </c>
      <c r="T5992" t="s">
        <v>1339</v>
      </c>
      <c r="U5992" t="s">
        <v>43</v>
      </c>
      <c r="V5992" t="s">
        <v>80</v>
      </c>
      <c r="W5992">
        <v>25500</v>
      </c>
      <c r="X5992" t="s">
        <v>81</v>
      </c>
      <c r="Y5992">
        <v>-1125</v>
      </c>
      <c r="Z5992" t="s">
        <v>10245</v>
      </c>
      <c r="AA5992" t="s">
        <v>10241</v>
      </c>
      <c r="AB5992" t="s">
        <v>83</v>
      </c>
      <c r="AC5992" t="s">
        <v>84</v>
      </c>
      <c r="AD5992">
        <f>_xlfn.XLOOKUP(MIS[[#This Row],[TRADING SYMBOL]],[1]Sheet1!$D:$D,[1]Sheet1!$C:$C)</f>
        <v>36.85</v>
      </c>
      <c r="AE5992">
        <f>MIS[[#This Row],[OrderAverageTradedPrice]]*MIS[[#This Row],[OrderQuantity]]</f>
        <v>48262.5</v>
      </c>
      <c r="AF5992">
        <f>MIS[[#This Row],[LTP]]*MIS[[#This Row],[OrderQuantity]]</f>
        <v>41456.25</v>
      </c>
      <c r="AG5992">
        <f>IF(MIS[[#This Row],[OrderSide]]="SELL",MIS[[#This Row],[VALUE]]-MIS[[#This Row],[LIVE_VALUE]],MIS[[#This Row],[LIVE_VALUE]]-MIS[[#This Row],[VALUE]])</f>
        <v>6806.25</v>
      </c>
      <c r="AH5992" t="str" cm="1">
        <f t="array" ref="AH5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2" t="str">
        <f>MIS[[#This Row],[TRADING SYMBOL]]</f>
        <v>NIFTY2552225500CE</v>
      </c>
      <c r="AJ5992" t="str">
        <f>IF(RIGHT(MIS[[#This Row],[Main/Hedge]],4)="MAIN","MAIN","HEDGE")</f>
        <v>HEDGE</v>
      </c>
      <c r="AK5992" t="str" cm="1">
        <f t="array" ref="AK5992">_xlfn._xlws.FILTER(Table4[Column1],ISNUMBER(SEARCH(Table4[Column1],MIS[[#This Row],[OrderUniqueIdentifier]])),"")</f>
        <v>VWAP</v>
      </c>
    </row>
    <row r="5993" spans="1:37" x14ac:dyDescent="0.25">
      <c r="A5993" t="s">
        <v>1414</v>
      </c>
      <c r="B5993" t="s">
        <v>1415</v>
      </c>
      <c r="C5993" t="s">
        <v>10246</v>
      </c>
      <c r="D5993" t="s">
        <v>72</v>
      </c>
      <c r="E5993" t="s">
        <v>1341</v>
      </c>
      <c r="F5993" t="s">
        <v>73</v>
      </c>
      <c r="G5993" t="s">
        <v>89</v>
      </c>
      <c r="H5993" t="s">
        <v>75</v>
      </c>
      <c r="I5993" t="s">
        <v>76</v>
      </c>
      <c r="J5993" t="s">
        <v>77</v>
      </c>
      <c r="K5993">
        <v>1125</v>
      </c>
      <c r="L5993" t="s">
        <v>77</v>
      </c>
      <c r="M5993" t="s">
        <v>78</v>
      </c>
      <c r="N5993" t="s">
        <v>6153</v>
      </c>
      <c r="O5993" t="s">
        <v>10244</v>
      </c>
      <c r="P5993" t="s">
        <v>10239</v>
      </c>
      <c r="Q5993" t="s">
        <v>1343</v>
      </c>
      <c r="R5993" t="s">
        <v>79</v>
      </c>
      <c r="S5993" t="s">
        <v>294</v>
      </c>
      <c r="T5993" t="s">
        <v>1344</v>
      </c>
      <c r="U5993" t="s">
        <v>43</v>
      </c>
      <c r="V5993" t="s">
        <v>80</v>
      </c>
      <c r="W5993">
        <v>24500</v>
      </c>
      <c r="X5993" t="s">
        <v>85</v>
      </c>
      <c r="Y5993">
        <v>-1125</v>
      </c>
      <c r="Z5993" t="s">
        <v>10245</v>
      </c>
      <c r="AA5993" t="s">
        <v>10241</v>
      </c>
      <c r="AB5993" t="s">
        <v>87</v>
      </c>
      <c r="AC5993" t="s">
        <v>84</v>
      </c>
      <c r="AD5993">
        <f>_xlfn.XLOOKUP(MIS[[#This Row],[TRADING SYMBOL]],[1]Sheet1!$D:$D,[1]Sheet1!$C:$C)</f>
        <v>37.950000000000003</v>
      </c>
      <c r="AE5993">
        <f>MIS[[#This Row],[OrderAverageTradedPrice]]*MIS[[#This Row],[OrderQuantity]]</f>
        <v>51300</v>
      </c>
      <c r="AF5993">
        <f>MIS[[#This Row],[LTP]]*MIS[[#This Row],[OrderQuantity]]</f>
        <v>42693.75</v>
      </c>
      <c r="AG5993">
        <f>IF(MIS[[#This Row],[OrderSide]]="SELL",MIS[[#This Row],[VALUE]]-MIS[[#This Row],[LIVE_VALUE]],MIS[[#This Row],[LIVE_VALUE]]-MIS[[#This Row],[VALUE]])</f>
        <v>8606.25</v>
      </c>
      <c r="AH5993" t="str" cm="1">
        <f t="array" ref="AH5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3" t="str">
        <f>MIS[[#This Row],[TRADING SYMBOL]]</f>
        <v>NIFTY2552224500PE</v>
      </c>
      <c r="AJ5993" t="str">
        <f>IF(RIGHT(MIS[[#This Row],[Main/Hedge]],4)="MAIN","MAIN","HEDGE")</f>
        <v>HEDGE</v>
      </c>
      <c r="AK5993" t="str" cm="1">
        <f t="array" ref="AK5993">_xlfn._xlws.FILTER(Table4[Column1],ISNUMBER(SEARCH(Table4[Column1],MIS[[#This Row],[OrderUniqueIdentifier]])),"")</f>
        <v>VWAP</v>
      </c>
    </row>
    <row r="5994" spans="1:37" x14ac:dyDescent="0.25">
      <c r="A5994" t="s">
        <v>1374</v>
      </c>
      <c r="B5994" t="s">
        <v>1375</v>
      </c>
      <c r="C5994" t="s">
        <v>10209</v>
      </c>
      <c r="D5994" t="s">
        <v>72</v>
      </c>
      <c r="E5994" t="s">
        <v>2904</v>
      </c>
      <c r="F5994" t="s">
        <v>73</v>
      </c>
      <c r="G5994" t="s">
        <v>74</v>
      </c>
      <c r="H5994" t="s">
        <v>75</v>
      </c>
      <c r="I5994" t="s">
        <v>76</v>
      </c>
      <c r="J5994" t="s">
        <v>77</v>
      </c>
      <c r="K5994">
        <v>525</v>
      </c>
      <c r="L5994" t="s">
        <v>77</v>
      </c>
      <c r="M5994" t="s">
        <v>78</v>
      </c>
      <c r="N5994" t="s">
        <v>2933</v>
      </c>
      <c r="O5994" t="s">
        <v>10210</v>
      </c>
      <c r="P5994" t="s">
        <v>10210</v>
      </c>
      <c r="Q5994" t="s">
        <v>2907</v>
      </c>
      <c r="R5994" t="s">
        <v>79</v>
      </c>
      <c r="S5994" t="s">
        <v>294</v>
      </c>
      <c r="T5994" t="s">
        <v>2908</v>
      </c>
      <c r="U5994" t="s">
        <v>43</v>
      </c>
      <c r="V5994" t="s">
        <v>80</v>
      </c>
      <c r="W5994">
        <v>25050</v>
      </c>
      <c r="X5994" t="s">
        <v>81</v>
      </c>
      <c r="Y5994">
        <v>525</v>
      </c>
      <c r="Z5994" t="s">
        <v>368</v>
      </c>
      <c r="AA5994" t="s">
        <v>368</v>
      </c>
      <c r="AB5994" t="s">
        <v>90</v>
      </c>
      <c r="AC5994" t="s">
        <v>84</v>
      </c>
      <c r="AD5994">
        <f>_xlfn.XLOOKUP(MIS[[#This Row],[TRADING SYMBOL]],[1]Sheet1!$D:$D,[1]Sheet1!$C:$C)</f>
        <v>160.9</v>
      </c>
      <c r="AE5994">
        <f>MIS[[#This Row],[OrderAverageTradedPrice]]*MIS[[#This Row],[OrderQuantity]]</f>
        <v>92872.5</v>
      </c>
      <c r="AF5994">
        <f>MIS[[#This Row],[LTP]]*MIS[[#This Row],[OrderQuantity]]</f>
        <v>84472.5</v>
      </c>
      <c r="AG5994">
        <f>IF(MIS[[#This Row],[OrderSide]]="SELL",MIS[[#This Row],[VALUE]]-MIS[[#This Row],[LIVE_VALUE]],MIS[[#This Row],[LIVE_VALUE]]-MIS[[#This Row],[VALUE]])</f>
        <v>-8400</v>
      </c>
      <c r="AH5994" t="str" cm="1">
        <f t="array" ref="AH5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4" t="str">
        <f>MIS[[#This Row],[TRADING SYMBOL]]</f>
        <v>NIFTY2552225050CE</v>
      </c>
      <c r="AJ5994" t="str">
        <f>IF(RIGHT(MIS[[#This Row],[Main/Hedge]],4)="MAIN","MAIN","HEDGE")</f>
        <v>MAIN</v>
      </c>
      <c r="AK5994" t="str" cm="1">
        <f t="array" ref="AK5994">_xlfn._xlws.FILTER(Table4[Column1],ISNUMBER(SEARCH(Table4[Column1],MIS[[#This Row],[OrderUniqueIdentifier]])),"")</f>
        <v>VWAP</v>
      </c>
    </row>
    <row r="5995" spans="1:37" x14ac:dyDescent="0.25">
      <c r="A5995" t="s">
        <v>1374</v>
      </c>
      <c r="B5995" t="s">
        <v>1375</v>
      </c>
      <c r="C5995" t="s">
        <v>10211</v>
      </c>
      <c r="D5995" t="s">
        <v>72</v>
      </c>
      <c r="E5995" t="s">
        <v>1336</v>
      </c>
      <c r="F5995" t="s">
        <v>73</v>
      </c>
      <c r="G5995" t="s">
        <v>89</v>
      </c>
      <c r="H5995" t="s">
        <v>75</v>
      </c>
      <c r="I5995" t="s">
        <v>76</v>
      </c>
      <c r="J5995" t="s">
        <v>77</v>
      </c>
      <c r="K5995">
        <v>525</v>
      </c>
      <c r="L5995" t="s">
        <v>77</v>
      </c>
      <c r="M5995" t="s">
        <v>78</v>
      </c>
      <c r="N5995" t="s">
        <v>10212</v>
      </c>
      <c r="O5995" t="s">
        <v>10210</v>
      </c>
      <c r="P5995" t="s">
        <v>10210</v>
      </c>
      <c r="Q5995" t="s">
        <v>1338</v>
      </c>
      <c r="R5995" t="s">
        <v>79</v>
      </c>
      <c r="S5995" t="s">
        <v>294</v>
      </c>
      <c r="T5995" t="s">
        <v>1339</v>
      </c>
      <c r="U5995" t="s">
        <v>43</v>
      </c>
      <c r="V5995" t="s">
        <v>80</v>
      </c>
      <c r="W5995">
        <v>25500</v>
      </c>
      <c r="X5995" t="s">
        <v>81</v>
      </c>
      <c r="Y5995">
        <v>-525</v>
      </c>
      <c r="Z5995" t="s">
        <v>368</v>
      </c>
      <c r="AA5995" t="s">
        <v>368</v>
      </c>
      <c r="AB5995" t="s">
        <v>83</v>
      </c>
      <c r="AC5995" t="s">
        <v>84</v>
      </c>
      <c r="AD5995">
        <f>_xlfn.XLOOKUP(MIS[[#This Row],[TRADING SYMBOL]],[1]Sheet1!$D:$D,[1]Sheet1!$C:$C)</f>
        <v>36.85</v>
      </c>
      <c r="AE5995">
        <f>MIS[[#This Row],[OrderAverageTradedPrice]]*MIS[[#This Row],[OrderQuantity]]</f>
        <v>22601.25</v>
      </c>
      <c r="AF5995">
        <f>MIS[[#This Row],[LTP]]*MIS[[#This Row],[OrderQuantity]]</f>
        <v>19346.25</v>
      </c>
      <c r="AG5995">
        <f>IF(MIS[[#This Row],[OrderSide]]="SELL",MIS[[#This Row],[VALUE]]-MIS[[#This Row],[LIVE_VALUE]],MIS[[#This Row],[LIVE_VALUE]]-MIS[[#This Row],[VALUE]])</f>
        <v>3255</v>
      </c>
      <c r="AH5995" t="str" cm="1">
        <f t="array" ref="AH5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5" t="str">
        <f>MIS[[#This Row],[TRADING SYMBOL]]</f>
        <v>NIFTY2552225500CE</v>
      </c>
      <c r="AJ5995" t="str">
        <f>IF(RIGHT(MIS[[#This Row],[Main/Hedge]],4)="MAIN","MAIN","HEDGE")</f>
        <v>HEDGE</v>
      </c>
      <c r="AK5995" t="str" cm="1">
        <f t="array" ref="AK5995">_xlfn._xlws.FILTER(Table4[Column1],ISNUMBER(SEARCH(Table4[Column1],MIS[[#This Row],[OrderUniqueIdentifier]])),"")</f>
        <v>VWAP</v>
      </c>
    </row>
    <row r="5996" spans="1:37" x14ac:dyDescent="0.25">
      <c r="A5996" t="s">
        <v>1374</v>
      </c>
      <c r="B5996" t="s">
        <v>1375</v>
      </c>
      <c r="C5996" t="s">
        <v>10213</v>
      </c>
      <c r="D5996" t="s">
        <v>72</v>
      </c>
      <c r="E5996" t="s">
        <v>1341</v>
      </c>
      <c r="F5996" t="s">
        <v>73</v>
      </c>
      <c r="G5996" t="s">
        <v>89</v>
      </c>
      <c r="H5996" t="s">
        <v>75</v>
      </c>
      <c r="I5996" t="s">
        <v>76</v>
      </c>
      <c r="J5996" t="s">
        <v>77</v>
      </c>
      <c r="K5996">
        <v>525</v>
      </c>
      <c r="L5996" t="s">
        <v>77</v>
      </c>
      <c r="M5996" t="s">
        <v>78</v>
      </c>
      <c r="N5996" t="s">
        <v>10214</v>
      </c>
      <c r="O5996" t="s">
        <v>10215</v>
      </c>
      <c r="P5996" t="s">
        <v>10215</v>
      </c>
      <c r="Q5996" t="s">
        <v>1343</v>
      </c>
      <c r="R5996" t="s">
        <v>79</v>
      </c>
      <c r="S5996" t="s">
        <v>294</v>
      </c>
      <c r="T5996" t="s">
        <v>1344</v>
      </c>
      <c r="U5996" t="s">
        <v>43</v>
      </c>
      <c r="V5996" t="s">
        <v>80</v>
      </c>
      <c r="W5996">
        <v>24500</v>
      </c>
      <c r="X5996" t="s">
        <v>85</v>
      </c>
      <c r="Y5996">
        <v>-525</v>
      </c>
      <c r="Z5996" t="s">
        <v>369</v>
      </c>
      <c r="AA5996" t="s">
        <v>369</v>
      </c>
      <c r="AB5996" t="s">
        <v>87</v>
      </c>
      <c r="AC5996" t="s">
        <v>84</v>
      </c>
      <c r="AD5996">
        <f>_xlfn.XLOOKUP(MIS[[#This Row],[TRADING SYMBOL]],[1]Sheet1!$D:$D,[1]Sheet1!$C:$C)</f>
        <v>37.950000000000003</v>
      </c>
      <c r="AE5996">
        <f>MIS[[#This Row],[OrderAverageTradedPrice]]*MIS[[#This Row],[OrderQuantity]]</f>
        <v>23861.25</v>
      </c>
      <c r="AF5996">
        <f>MIS[[#This Row],[LTP]]*MIS[[#This Row],[OrderQuantity]]</f>
        <v>19923.75</v>
      </c>
      <c r="AG5996">
        <f>IF(MIS[[#This Row],[OrderSide]]="SELL",MIS[[#This Row],[VALUE]]-MIS[[#This Row],[LIVE_VALUE]],MIS[[#This Row],[LIVE_VALUE]]-MIS[[#This Row],[VALUE]])</f>
        <v>3937.5</v>
      </c>
      <c r="AH5996" t="str" cm="1">
        <f t="array" ref="AH5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6" t="str">
        <f>MIS[[#This Row],[TRADING SYMBOL]]</f>
        <v>NIFTY2552224500PE</v>
      </c>
      <c r="AJ5996" t="str">
        <f>IF(RIGHT(MIS[[#This Row],[Main/Hedge]],4)="MAIN","MAIN","HEDGE")</f>
        <v>HEDGE</v>
      </c>
      <c r="AK5996" t="str" cm="1">
        <f t="array" ref="AK5996">_xlfn._xlws.FILTER(Table4[Column1],ISNUMBER(SEARCH(Table4[Column1],MIS[[#This Row],[OrderUniqueIdentifier]])),"")</f>
        <v>VWAP</v>
      </c>
    </row>
    <row r="5997" spans="1:37" x14ac:dyDescent="0.25">
      <c r="A5997" t="s">
        <v>1374</v>
      </c>
      <c r="B5997" t="s">
        <v>1395</v>
      </c>
      <c r="C5997" t="s">
        <v>10216</v>
      </c>
      <c r="D5997" t="s">
        <v>72</v>
      </c>
      <c r="E5997" t="s">
        <v>2904</v>
      </c>
      <c r="F5997" t="s">
        <v>73</v>
      </c>
      <c r="G5997" t="s">
        <v>74</v>
      </c>
      <c r="H5997" t="s">
        <v>75</v>
      </c>
      <c r="I5997" t="s">
        <v>76</v>
      </c>
      <c r="J5997" t="s">
        <v>77</v>
      </c>
      <c r="K5997">
        <v>1800</v>
      </c>
      <c r="L5997" t="s">
        <v>77</v>
      </c>
      <c r="M5997" t="s">
        <v>78</v>
      </c>
      <c r="N5997" t="s">
        <v>10217</v>
      </c>
      <c r="O5997" t="s">
        <v>10218</v>
      </c>
      <c r="P5997" t="s">
        <v>10218</v>
      </c>
      <c r="Q5997" t="s">
        <v>2907</v>
      </c>
      <c r="R5997" t="s">
        <v>79</v>
      </c>
      <c r="S5997" t="s">
        <v>294</v>
      </c>
      <c r="T5997" t="s">
        <v>2908</v>
      </c>
      <c r="U5997" t="s">
        <v>43</v>
      </c>
      <c r="V5997" t="s">
        <v>80</v>
      </c>
      <c r="W5997">
        <v>25050</v>
      </c>
      <c r="X5997" t="s">
        <v>81</v>
      </c>
      <c r="Y5997">
        <v>1800</v>
      </c>
      <c r="Z5997" t="s">
        <v>10219</v>
      </c>
      <c r="AA5997" t="s">
        <v>10219</v>
      </c>
      <c r="AB5997" t="s">
        <v>90</v>
      </c>
      <c r="AC5997" t="s">
        <v>84</v>
      </c>
      <c r="AD5997">
        <f>_xlfn.XLOOKUP(MIS[[#This Row],[TRADING SYMBOL]],[1]Sheet1!$D:$D,[1]Sheet1!$C:$C)</f>
        <v>160.9</v>
      </c>
      <c r="AE5997">
        <f>MIS[[#This Row],[OrderAverageTradedPrice]]*MIS[[#This Row],[OrderQuantity]]</f>
        <v>317887.49999999878</v>
      </c>
      <c r="AF5997">
        <f>MIS[[#This Row],[LTP]]*MIS[[#This Row],[OrderQuantity]]</f>
        <v>289620</v>
      </c>
      <c r="AG5997">
        <f>IF(MIS[[#This Row],[OrderSide]]="SELL",MIS[[#This Row],[VALUE]]-MIS[[#This Row],[LIVE_VALUE]],MIS[[#This Row],[LIVE_VALUE]]-MIS[[#This Row],[VALUE]])</f>
        <v>-28267.499999998778</v>
      </c>
      <c r="AH5997" t="str" cm="1">
        <f t="array" ref="AH5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7" t="str">
        <f>MIS[[#This Row],[TRADING SYMBOL]]</f>
        <v>NIFTY2552225050CE</v>
      </c>
      <c r="AJ5997" t="str">
        <f>IF(RIGHT(MIS[[#This Row],[Main/Hedge]],4)="MAIN","MAIN","HEDGE")</f>
        <v>MAIN</v>
      </c>
      <c r="AK5997" t="str" cm="1">
        <f t="array" ref="AK5997">_xlfn._xlws.FILTER(Table4[Column1],ISNUMBER(SEARCH(Table4[Column1],MIS[[#This Row],[OrderUniqueIdentifier]])),"")</f>
        <v>VWAP</v>
      </c>
    </row>
    <row r="5998" spans="1:37" x14ac:dyDescent="0.25">
      <c r="A5998" t="s">
        <v>378</v>
      </c>
      <c r="B5998" t="s">
        <v>379</v>
      </c>
      <c r="C5998" t="s">
        <v>2987</v>
      </c>
      <c r="D5998" t="s">
        <v>72</v>
      </c>
      <c r="E5998" t="s">
        <v>1341</v>
      </c>
      <c r="F5998" t="s">
        <v>73</v>
      </c>
      <c r="G5998" t="s">
        <v>89</v>
      </c>
      <c r="H5998" t="s">
        <v>93</v>
      </c>
      <c r="I5998" t="s">
        <v>76</v>
      </c>
      <c r="J5998" t="s">
        <v>10357</v>
      </c>
      <c r="K5998">
        <v>300</v>
      </c>
      <c r="L5998" t="s">
        <v>77</v>
      </c>
      <c r="M5998" t="s">
        <v>78</v>
      </c>
      <c r="N5998" t="s">
        <v>10200</v>
      </c>
      <c r="O5998" t="s">
        <v>10218</v>
      </c>
      <c r="P5998" t="s">
        <v>10218</v>
      </c>
      <c r="Q5998" t="s">
        <v>1343</v>
      </c>
      <c r="R5998" t="s">
        <v>79</v>
      </c>
      <c r="S5998" t="s">
        <v>24</v>
      </c>
      <c r="T5998" t="s">
        <v>1344</v>
      </c>
      <c r="U5998" t="s">
        <v>43</v>
      </c>
      <c r="V5998" t="s">
        <v>80</v>
      </c>
      <c r="W5998">
        <v>24500</v>
      </c>
      <c r="X5998" t="s">
        <v>85</v>
      </c>
      <c r="Y5998">
        <v>-300</v>
      </c>
      <c r="Z5998" t="s">
        <v>10219</v>
      </c>
      <c r="AA5998" t="s">
        <v>10219</v>
      </c>
      <c r="AB5998" t="s">
        <v>87</v>
      </c>
      <c r="AC5998" t="s">
        <v>84</v>
      </c>
      <c r="AD5998">
        <f>_xlfn.XLOOKUP(MIS[[#This Row],[TRADING SYMBOL]],[1]Sheet1!$D:$D,[1]Sheet1!$C:$C)</f>
        <v>37.950000000000003</v>
      </c>
      <c r="AE5998">
        <f>MIS[[#This Row],[OrderAverageTradedPrice]]*MIS[[#This Row],[OrderQuantity]]</f>
        <v>13665</v>
      </c>
      <c r="AF5998">
        <f>MIS[[#This Row],[LTP]]*MIS[[#This Row],[OrderQuantity]]</f>
        <v>11385</v>
      </c>
      <c r="AG5998">
        <f>IF(MIS[[#This Row],[OrderSide]]="SELL",MIS[[#This Row],[VALUE]]-MIS[[#This Row],[LIVE_VALUE]],MIS[[#This Row],[LIVE_VALUE]]-MIS[[#This Row],[VALUE]])</f>
        <v>2280</v>
      </c>
      <c r="AH5998" t="str" cm="1">
        <f t="array" ref="AH5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8" t="str">
        <f>MIS[[#This Row],[TRADING SYMBOL]]</f>
        <v>NIFTY2552224500PE</v>
      </c>
      <c r="AJ5998" t="str">
        <f>IF(RIGHT(MIS[[#This Row],[Main/Hedge]],4)="MAIN","MAIN","HEDGE")</f>
        <v>HEDGE</v>
      </c>
      <c r="AK5998" t="str" cm="1">
        <f t="array" ref="AK5998">_xlfn._xlws.FILTER(Table4[Column1],ISNUMBER(SEARCH(Table4[Column1],MIS[[#This Row],[OrderUniqueIdentifier]])),"")</f>
        <v>VWAP</v>
      </c>
    </row>
    <row r="5999" spans="1:37" x14ac:dyDescent="0.25">
      <c r="A5999" t="s">
        <v>1374</v>
      </c>
      <c r="B5999" t="s">
        <v>1395</v>
      </c>
      <c r="C5999" t="s">
        <v>10220</v>
      </c>
      <c r="D5999" t="s">
        <v>72</v>
      </c>
      <c r="E5999" t="s">
        <v>2904</v>
      </c>
      <c r="F5999" t="s">
        <v>73</v>
      </c>
      <c r="G5999" t="s">
        <v>74</v>
      </c>
      <c r="H5999" t="s">
        <v>75</v>
      </c>
      <c r="I5999" t="s">
        <v>76</v>
      </c>
      <c r="J5999" t="s">
        <v>77</v>
      </c>
      <c r="K5999">
        <v>900</v>
      </c>
      <c r="L5999" t="s">
        <v>77</v>
      </c>
      <c r="M5999" t="s">
        <v>78</v>
      </c>
      <c r="N5999" t="s">
        <v>10221</v>
      </c>
      <c r="O5999" t="s">
        <v>10222</v>
      </c>
      <c r="P5999" t="s">
        <v>10222</v>
      </c>
      <c r="Q5999" t="s">
        <v>2907</v>
      </c>
      <c r="R5999" t="s">
        <v>79</v>
      </c>
      <c r="S5999" t="s">
        <v>294</v>
      </c>
      <c r="T5999" t="s">
        <v>2908</v>
      </c>
      <c r="U5999" t="s">
        <v>43</v>
      </c>
      <c r="V5999" t="s">
        <v>80</v>
      </c>
      <c r="W5999">
        <v>25050</v>
      </c>
      <c r="X5999" t="s">
        <v>81</v>
      </c>
      <c r="Y5999">
        <v>900</v>
      </c>
      <c r="Z5999" t="s">
        <v>10223</v>
      </c>
      <c r="AA5999" t="s">
        <v>10223</v>
      </c>
      <c r="AB5999" t="s">
        <v>90</v>
      </c>
      <c r="AC5999" t="s">
        <v>84</v>
      </c>
      <c r="AD5999">
        <f>_xlfn.XLOOKUP(MIS[[#This Row],[TRADING SYMBOL]],[1]Sheet1!$D:$D,[1]Sheet1!$C:$C)</f>
        <v>160.9</v>
      </c>
      <c r="AE5999">
        <f>MIS[[#This Row],[OrderAverageTradedPrice]]*MIS[[#This Row],[OrderQuantity]]</f>
        <v>159674.99999999939</v>
      </c>
      <c r="AF5999">
        <f>MIS[[#This Row],[LTP]]*MIS[[#This Row],[OrderQuantity]]</f>
        <v>144810</v>
      </c>
      <c r="AG5999">
        <f>IF(MIS[[#This Row],[OrderSide]]="SELL",MIS[[#This Row],[VALUE]]-MIS[[#This Row],[LIVE_VALUE]],MIS[[#This Row],[LIVE_VALUE]]-MIS[[#This Row],[VALUE]])</f>
        <v>-14864.999999999389</v>
      </c>
      <c r="AH5999" t="str" cm="1">
        <f t="array" ref="AH5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9" t="str">
        <f>MIS[[#This Row],[TRADING SYMBOL]]</f>
        <v>NIFTY2552225050CE</v>
      </c>
      <c r="AJ5999" t="str">
        <f>IF(RIGHT(MIS[[#This Row],[Main/Hedge]],4)="MAIN","MAIN","HEDGE")</f>
        <v>MAIN</v>
      </c>
      <c r="AK5999" t="str" cm="1">
        <f t="array" ref="AK5999">_xlfn._xlws.FILTER(Table4[Column1],ISNUMBER(SEARCH(Table4[Column1],MIS[[#This Row],[OrderUniqueIdentifier]])),"")</f>
        <v>VWAP</v>
      </c>
    </row>
    <row r="6000" spans="1:37" x14ac:dyDescent="0.25">
      <c r="A6000" t="s">
        <v>378</v>
      </c>
      <c r="B6000" t="s">
        <v>379</v>
      </c>
      <c r="C6000" t="s">
        <v>4333</v>
      </c>
      <c r="D6000" t="s">
        <v>72</v>
      </c>
      <c r="E6000" t="s">
        <v>1336</v>
      </c>
      <c r="F6000" t="s">
        <v>73</v>
      </c>
      <c r="G6000" t="s">
        <v>89</v>
      </c>
      <c r="H6000" t="s">
        <v>93</v>
      </c>
      <c r="I6000" t="s">
        <v>76</v>
      </c>
      <c r="J6000" t="s">
        <v>10358</v>
      </c>
      <c r="K6000">
        <v>300</v>
      </c>
      <c r="L6000" t="s">
        <v>77</v>
      </c>
      <c r="M6000" t="s">
        <v>78</v>
      </c>
      <c r="N6000" t="s">
        <v>10359</v>
      </c>
      <c r="O6000" t="s">
        <v>10222</v>
      </c>
      <c r="P6000" t="s">
        <v>10222</v>
      </c>
      <c r="Q6000" t="s">
        <v>1338</v>
      </c>
      <c r="R6000" t="s">
        <v>79</v>
      </c>
      <c r="S6000" t="s">
        <v>24</v>
      </c>
      <c r="T6000" t="s">
        <v>1339</v>
      </c>
      <c r="U6000" t="s">
        <v>43</v>
      </c>
      <c r="V6000" t="s">
        <v>80</v>
      </c>
      <c r="W6000">
        <v>25500</v>
      </c>
      <c r="X6000" t="s">
        <v>81</v>
      </c>
      <c r="Y6000">
        <v>-300</v>
      </c>
      <c r="Z6000" t="s">
        <v>10223</v>
      </c>
      <c r="AA6000" t="s">
        <v>10223</v>
      </c>
      <c r="AB6000" t="s">
        <v>83</v>
      </c>
      <c r="AC6000" t="s">
        <v>84</v>
      </c>
      <c r="AD6000">
        <f>_xlfn.XLOOKUP(MIS[[#This Row],[TRADING SYMBOL]],[1]Sheet1!$D:$D,[1]Sheet1!$C:$C)</f>
        <v>36.85</v>
      </c>
      <c r="AE6000">
        <f>MIS[[#This Row],[OrderAverageTradedPrice]]*MIS[[#This Row],[OrderQuantity]]</f>
        <v>13001.25</v>
      </c>
      <c r="AF6000">
        <f>MIS[[#This Row],[LTP]]*MIS[[#This Row],[OrderQuantity]]</f>
        <v>11055</v>
      </c>
      <c r="AG6000">
        <f>IF(MIS[[#This Row],[OrderSide]]="SELL",MIS[[#This Row],[VALUE]]-MIS[[#This Row],[LIVE_VALUE]],MIS[[#This Row],[LIVE_VALUE]]-MIS[[#This Row],[VALUE]])</f>
        <v>1946.25</v>
      </c>
      <c r="AH6000" t="str" cm="1">
        <f t="array" ref="AH6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0" t="str">
        <f>MIS[[#This Row],[TRADING SYMBOL]]</f>
        <v>NIFTY2552225500CE</v>
      </c>
      <c r="AJ6000" t="str">
        <f>IF(RIGHT(MIS[[#This Row],[Main/Hedge]],4)="MAIN","MAIN","HEDGE")</f>
        <v>HEDGE</v>
      </c>
      <c r="AK6000" t="str" cm="1">
        <f t="array" ref="AK6000">_xlfn._xlws.FILTER(Table4[Column1],ISNUMBER(SEARCH(Table4[Column1],MIS[[#This Row],[OrderUniqueIdentifier]])),"")</f>
        <v>VWAP</v>
      </c>
    </row>
    <row r="6001" spans="1:37" x14ac:dyDescent="0.25">
      <c r="A6001" t="s">
        <v>1374</v>
      </c>
      <c r="B6001" t="s">
        <v>1395</v>
      </c>
      <c r="C6001" t="s">
        <v>10224</v>
      </c>
      <c r="D6001" t="s">
        <v>72</v>
      </c>
      <c r="E6001" t="s">
        <v>1336</v>
      </c>
      <c r="F6001" t="s">
        <v>73</v>
      </c>
      <c r="G6001" t="s">
        <v>89</v>
      </c>
      <c r="H6001" t="s">
        <v>75</v>
      </c>
      <c r="I6001" t="s">
        <v>76</v>
      </c>
      <c r="J6001" t="s">
        <v>77</v>
      </c>
      <c r="K6001">
        <v>1800</v>
      </c>
      <c r="L6001" t="s">
        <v>77</v>
      </c>
      <c r="M6001" t="s">
        <v>78</v>
      </c>
      <c r="N6001" t="s">
        <v>10225</v>
      </c>
      <c r="O6001" t="s">
        <v>10226</v>
      </c>
      <c r="P6001" t="s">
        <v>10226</v>
      </c>
      <c r="Q6001" t="s">
        <v>1338</v>
      </c>
      <c r="R6001" t="s">
        <v>79</v>
      </c>
      <c r="S6001" t="s">
        <v>294</v>
      </c>
      <c r="T6001" t="s">
        <v>1339</v>
      </c>
      <c r="U6001" t="s">
        <v>43</v>
      </c>
      <c r="V6001" t="s">
        <v>80</v>
      </c>
      <c r="W6001">
        <v>25500</v>
      </c>
      <c r="X6001" t="s">
        <v>81</v>
      </c>
      <c r="Y6001">
        <v>-1800</v>
      </c>
      <c r="Z6001" t="s">
        <v>10227</v>
      </c>
      <c r="AA6001" t="s">
        <v>10227</v>
      </c>
      <c r="AB6001" t="s">
        <v>83</v>
      </c>
      <c r="AC6001" t="s">
        <v>84</v>
      </c>
      <c r="AD6001">
        <f>_xlfn.XLOOKUP(MIS[[#This Row],[TRADING SYMBOL]],[1]Sheet1!$D:$D,[1]Sheet1!$C:$C)</f>
        <v>36.85</v>
      </c>
      <c r="AE6001">
        <f>MIS[[#This Row],[OrderAverageTradedPrice]]*MIS[[#This Row],[OrderQuantity]]</f>
        <v>78191.249999999942</v>
      </c>
      <c r="AF6001">
        <f>MIS[[#This Row],[LTP]]*MIS[[#This Row],[OrderQuantity]]</f>
        <v>66330</v>
      </c>
      <c r="AG6001">
        <f>IF(MIS[[#This Row],[OrderSide]]="SELL",MIS[[#This Row],[VALUE]]-MIS[[#This Row],[LIVE_VALUE]],MIS[[#This Row],[LIVE_VALUE]]-MIS[[#This Row],[VALUE]])</f>
        <v>11861.249999999942</v>
      </c>
      <c r="AH6001" t="str" cm="1">
        <f t="array" ref="AH6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1" t="str">
        <f>MIS[[#This Row],[TRADING SYMBOL]]</f>
        <v>NIFTY2552225500CE</v>
      </c>
      <c r="AJ6001" t="str">
        <f>IF(RIGHT(MIS[[#This Row],[Main/Hedge]],4)="MAIN","MAIN","HEDGE")</f>
        <v>HEDGE</v>
      </c>
      <c r="AK6001" t="str" cm="1">
        <f t="array" ref="AK6001">_xlfn._xlws.FILTER(Table4[Column1],ISNUMBER(SEARCH(Table4[Column1],MIS[[#This Row],[OrderUniqueIdentifier]])),"")</f>
        <v>VWAP</v>
      </c>
    </row>
    <row r="6002" spans="1:37" x14ac:dyDescent="0.25">
      <c r="A6002" t="s">
        <v>1374</v>
      </c>
      <c r="B6002" t="s">
        <v>1395</v>
      </c>
      <c r="C6002" t="s">
        <v>10228</v>
      </c>
      <c r="D6002" t="s">
        <v>72</v>
      </c>
      <c r="E6002" t="s">
        <v>1336</v>
      </c>
      <c r="F6002" t="s">
        <v>73</v>
      </c>
      <c r="G6002" t="s">
        <v>89</v>
      </c>
      <c r="H6002" t="s">
        <v>75</v>
      </c>
      <c r="I6002" t="s">
        <v>76</v>
      </c>
      <c r="J6002" t="s">
        <v>77</v>
      </c>
      <c r="K6002">
        <v>900</v>
      </c>
      <c r="L6002" t="s">
        <v>77</v>
      </c>
      <c r="M6002" t="s">
        <v>78</v>
      </c>
      <c r="N6002" t="s">
        <v>10229</v>
      </c>
      <c r="O6002" t="s">
        <v>10226</v>
      </c>
      <c r="P6002" t="s">
        <v>10226</v>
      </c>
      <c r="Q6002" t="s">
        <v>1338</v>
      </c>
      <c r="R6002" t="s">
        <v>79</v>
      </c>
      <c r="S6002" t="s">
        <v>294</v>
      </c>
      <c r="T6002" t="s">
        <v>1339</v>
      </c>
      <c r="U6002" t="s">
        <v>43</v>
      </c>
      <c r="V6002" t="s">
        <v>80</v>
      </c>
      <c r="W6002">
        <v>25500</v>
      </c>
      <c r="X6002" t="s">
        <v>81</v>
      </c>
      <c r="Y6002">
        <v>-900</v>
      </c>
      <c r="Z6002" t="s">
        <v>10227</v>
      </c>
      <c r="AA6002" t="s">
        <v>10227</v>
      </c>
      <c r="AB6002" t="s">
        <v>83</v>
      </c>
      <c r="AC6002" t="s">
        <v>84</v>
      </c>
      <c r="AD6002">
        <f>_xlfn.XLOOKUP(MIS[[#This Row],[TRADING SYMBOL]],[1]Sheet1!$D:$D,[1]Sheet1!$C:$C)</f>
        <v>36.85</v>
      </c>
      <c r="AE6002">
        <f>MIS[[#This Row],[OrderAverageTradedPrice]]*MIS[[#This Row],[OrderQuantity]]</f>
        <v>39168.749999999971</v>
      </c>
      <c r="AF6002">
        <f>MIS[[#This Row],[LTP]]*MIS[[#This Row],[OrderQuantity]]</f>
        <v>33165</v>
      </c>
      <c r="AG6002">
        <f>IF(MIS[[#This Row],[OrderSide]]="SELL",MIS[[#This Row],[VALUE]]-MIS[[#This Row],[LIVE_VALUE]],MIS[[#This Row],[LIVE_VALUE]]-MIS[[#This Row],[VALUE]])</f>
        <v>6003.7499999999709</v>
      </c>
      <c r="AH6002" t="str" cm="1">
        <f t="array" ref="AH6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2" t="str">
        <f>MIS[[#This Row],[TRADING SYMBOL]]</f>
        <v>NIFTY2552225500CE</v>
      </c>
      <c r="AJ6002" t="str">
        <f>IF(RIGHT(MIS[[#This Row],[Main/Hedge]],4)="MAIN","MAIN","HEDGE")</f>
        <v>HEDGE</v>
      </c>
      <c r="AK6002" t="str" cm="1">
        <f t="array" ref="AK6002">_xlfn._xlws.FILTER(Table4[Column1],ISNUMBER(SEARCH(Table4[Column1],MIS[[#This Row],[OrderUniqueIdentifier]])),"")</f>
        <v>VWAP</v>
      </c>
    </row>
    <row r="6003" spans="1:37" x14ac:dyDescent="0.25">
      <c r="A6003" t="s">
        <v>378</v>
      </c>
      <c r="B6003" t="s">
        <v>379</v>
      </c>
      <c r="C6003" t="s">
        <v>2969</v>
      </c>
      <c r="D6003" t="s">
        <v>72</v>
      </c>
      <c r="E6003" t="s">
        <v>2904</v>
      </c>
      <c r="F6003" t="s">
        <v>73</v>
      </c>
      <c r="G6003" t="s">
        <v>74</v>
      </c>
      <c r="H6003" t="s">
        <v>93</v>
      </c>
      <c r="I6003" t="s">
        <v>76</v>
      </c>
      <c r="J6003" t="s">
        <v>10360</v>
      </c>
      <c r="K6003">
        <v>300</v>
      </c>
      <c r="L6003" t="s">
        <v>77</v>
      </c>
      <c r="M6003" t="s">
        <v>78</v>
      </c>
      <c r="N6003" t="s">
        <v>3049</v>
      </c>
      <c r="O6003" t="s">
        <v>10226</v>
      </c>
      <c r="P6003" t="s">
        <v>10226</v>
      </c>
      <c r="Q6003" t="s">
        <v>2907</v>
      </c>
      <c r="R6003" t="s">
        <v>79</v>
      </c>
      <c r="S6003" t="s">
        <v>24</v>
      </c>
      <c r="T6003" t="s">
        <v>2908</v>
      </c>
      <c r="U6003" t="s">
        <v>43</v>
      </c>
      <c r="V6003" t="s">
        <v>80</v>
      </c>
      <c r="W6003">
        <v>25050</v>
      </c>
      <c r="X6003" t="s">
        <v>81</v>
      </c>
      <c r="Y6003">
        <v>300</v>
      </c>
      <c r="Z6003" t="s">
        <v>10227</v>
      </c>
      <c r="AA6003" t="s">
        <v>10227</v>
      </c>
      <c r="AB6003" t="s">
        <v>90</v>
      </c>
      <c r="AC6003" t="s">
        <v>84</v>
      </c>
      <c r="AD6003">
        <f>_xlfn.XLOOKUP(MIS[[#This Row],[TRADING SYMBOL]],[1]Sheet1!$D:$D,[1]Sheet1!$C:$C)</f>
        <v>160.9</v>
      </c>
      <c r="AE6003">
        <f>MIS[[#This Row],[OrderAverageTradedPrice]]*MIS[[#This Row],[OrderQuantity]]</f>
        <v>53355</v>
      </c>
      <c r="AF6003">
        <f>MIS[[#This Row],[LTP]]*MIS[[#This Row],[OrderQuantity]]</f>
        <v>48270</v>
      </c>
      <c r="AG6003">
        <f>IF(MIS[[#This Row],[OrderSide]]="SELL",MIS[[#This Row],[VALUE]]-MIS[[#This Row],[LIVE_VALUE]],MIS[[#This Row],[LIVE_VALUE]]-MIS[[#This Row],[VALUE]])</f>
        <v>-5085</v>
      </c>
      <c r="AH6003" t="str" cm="1">
        <f t="array" ref="AH6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3" t="str">
        <f>MIS[[#This Row],[TRADING SYMBOL]]</f>
        <v>NIFTY2552225050CE</v>
      </c>
      <c r="AJ6003" t="str">
        <f>IF(RIGHT(MIS[[#This Row],[Main/Hedge]],4)="MAIN","MAIN","HEDGE")</f>
        <v>MAIN</v>
      </c>
      <c r="AK6003" t="str" cm="1">
        <f t="array" ref="AK6003">_xlfn._xlws.FILTER(Table4[Column1],ISNUMBER(SEARCH(Table4[Column1],MIS[[#This Row],[OrderUniqueIdentifier]])),"")</f>
        <v>VWAP</v>
      </c>
    </row>
    <row r="6004" spans="1:37" x14ac:dyDescent="0.25">
      <c r="A6004" t="s">
        <v>1374</v>
      </c>
      <c r="B6004" t="s">
        <v>1395</v>
      </c>
      <c r="C6004" t="s">
        <v>10230</v>
      </c>
      <c r="D6004" t="s">
        <v>72</v>
      </c>
      <c r="E6004" t="s">
        <v>1341</v>
      </c>
      <c r="F6004" t="s">
        <v>73</v>
      </c>
      <c r="G6004" t="s">
        <v>89</v>
      </c>
      <c r="H6004" t="s">
        <v>75</v>
      </c>
      <c r="I6004" t="s">
        <v>76</v>
      </c>
      <c r="J6004" t="s">
        <v>77</v>
      </c>
      <c r="K6004">
        <v>1800</v>
      </c>
      <c r="L6004" t="s">
        <v>77</v>
      </c>
      <c r="M6004" t="s">
        <v>78</v>
      </c>
      <c r="N6004" t="s">
        <v>10231</v>
      </c>
      <c r="O6004" t="s">
        <v>10232</v>
      </c>
      <c r="P6004" t="s">
        <v>10232</v>
      </c>
      <c r="Q6004" t="s">
        <v>1343</v>
      </c>
      <c r="R6004" t="s">
        <v>79</v>
      </c>
      <c r="S6004" t="s">
        <v>294</v>
      </c>
      <c r="T6004" t="s">
        <v>1344</v>
      </c>
      <c r="U6004" t="s">
        <v>43</v>
      </c>
      <c r="V6004" t="s">
        <v>80</v>
      </c>
      <c r="W6004">
        <v>24500</v>
      </c>
      <c r="X6004" t="s">
        <v>85</v>
      </c>
      <c r="Y6004">
        <v>-1800</v>
      </c>
      <c r="Z6004" t="s">
        <v>10233</v>
      </c>
      <c r="AA6004" t="s">
        <v>10233</v>
      </c>
      <c r="AB6004" t="s">
        <v>87</v>
      </c>
      <c r="AC6004" t="s">
        <v>84</v>
      </c>
      <c r="AD6004">
        <f>_xlfn.XLOOKUP(MIS[[#This Row],[TRADING SYMBOL]],[1]Sheet1!$D:$D,[1]Sheet1!$C:$C)</f>
        <v>37.950000000000003</v>
      </c>
      <c r="AE6004">
        <f>MIS[[#This Row],[OrderAverageTradedPrice]]*MIS[[#This Row],[OrderQuantity]]</f>
        <v>81918.749999999884</v>
      </c>
      <c r="AF6004">
        <f>MIS[[#This Row],[LTP]]*MIS[[#This Row],[OrderQuantity]]</f>
        <v>68310</v>
      </c>
      <c r="AG6004">
        <f>IF(MIS[[#This Row],[OrderSide]]="SELL",MIS[[#This Row],[VALUE]]-MIS[[#This Row],[LIVE_VALUE]],MIS[[#This Row],[LIVE_VALUE]]-MIS[[#This Row],[VALUE]])</f>
        <v>13608.749999999884</v>
      </c>
      <c r="AH6004" t="str" cm="1">
        <f t="array" ref="AH6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4" t="str">
        <f>MIS[[#This Row],[TRADING SYMBOL]]</f>
        <v>NIFTY2552224500PE</v>
      </c>
      <c r="AJ6004" t="str">
        <f>IF(RIGHT(MIS[[#This Row],[Main/Hedge]],4)="MAIN","MAIN","HEDGE")</f>
        <v>HEDGE</v>
      </c>
      <c r="AK6004" t="str" cm="1">
        <f t="array" ref="AK6004">_xlfn._xlws.FILTER(Table4[Column1],ISNUMBER(SEARCH(Table4[Column1],MIS[[#This Row],[OrderUniqueIdentifier]])),"")</f>
        <v>VWAP</v>
      </c>
    </row>
    <row r="6005" spans="1:37" x14ac:dyDescent="0.25">
      <c r="A6005" t="s">
        <v>1374</v>
      </c>
      <c r="B6005" t="s">
        <v>1395</v>
      </c>
      <c r="C6005" t="s">
        <v>10234</v>
      </c>
      <c r="D6005" t="s">
        <v>72</v>
      </c>
      <c r="E6005" t="s">
        <v>1341</v>
      </c>
      <c r="F6005" t="s">
        <v>73</v>
      </c>
      <c r="G6005" t="s">
        <v>89</v>
      </c>
      <c r="H6005" t="s">
        <v>75</v>
      </c>
      <c r="I6005" t="s">
        <v>76</v>
      </c>
      <c r="J6005" t="s">
        <v>77</v>
      </c>
      <c r="K6005">
        <v>900</v>
      </c>
      <c r="L6005" t="s">
        <v>77</v>
      </c>
      <c r="M6005" t="s">
        <v>78</v>
      </c>
      <c r="N6005" t="s">
        <v>10214</v>
      </c>
      <c r="O6005" t="s">
        <v>10235</v>
      </c>
      <c r="P6005" t="s">
        <v>10235</v>
      </c>
      <c r="Q6005" t="s">
        <v>1343</v>
      </c>
      <c r="R6005" t="s">
        <v>79</v>
      </c>
      <c r="S6005" t="s">
        <v>294</v>
      </c>
      <c r="T6005" t="s">
        <v>1344</v>
      </c>
      <c r="U6005" t="s">
        <v>43</v>
      </c>
      <c r="V6005" t="s">
        <v>80</v>
      </c>
      <c r="W6005">
        <v>24500</v>
      </c>
      <c r="X6005" t="s">
        <v>85</v>
      </c>
      <c r="Y6005">
        <v>-900</v>
      </c>
      <c r="Z6005" t="s">
        <v>10236</v>
      </c>
      <c r="AA6005" t="s">
        <v>10236</v>
      </c>
      <c r="AB6005" t="s">
        <v>87</v>
      </c>
      <c r="AC6005" t="s">
        <v>84</v>
      </c>
      <c r="AD6005">
        <f>_xlfn.XLOOKUP(MIS[[#This Row],[TRADING SYMBOL]],[1]Sheet1!$D:$D,[1]Sheet1!$C:$C)</f>
        <v>37.950000000000003</v>
      </c>
      <c r="AE6005">
        <f>MIS[[#This Row],[OrderAverageTradedPrice]]*MIS[[#This Row],[OrderQuantity]]</f>
        <v>40905</v>
      </c>
      <c r="AF6005">
        <f>MIS[[#This Row],[LTP]]*MIS[[#This Row],[OrderQuantity]]</f>
        <v>34155</v>
      </c>
      <c r="AG6005">
        <f>IF(MIS[[#This Row],[OrderSide]]="SELL",MIS[[#This Row],[VALUE]]-MIS[[#This Row],[LIVE_VALUE]],MIS[[#This Row],[LIVE_VALUE]]-MIS[[#This Row],[VALUE]])</f>
        <v>6750</v>
      </c>
      <c r="AH6005" t="str" cm="1">
        <f t="array" ref="AH6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5" t="str">
        <f>MIS[[#This Row],[TRADING SYMBOL]]</f>
        <v>NIFTY2552224500PE</v>
      </c>
      <c r="AJ6005" t="str">
        <f>IF(RIGHT(MIS[[#This Row],[Main/Hedge]],4)="MAIN","MAIN","HEDGE")</f>
        <v>HEDGE</v>
      </c>
      <c r="AK6005" t="str" cm="1">
        <f t="array" ref="AK6005">_xlfn._xlws.FILTER(Table4[Column1],ISNUMBER(SEARCH(Table4[Column1],MIS[[#This Row],[OrderUniqueIdentifier]])),"")</f>
        <v>VWAP</v>
      </c>
    </row>
    <row r="6006" spans="1:37" x14ac:dyDescent="0.25">
      <c r="A6006" t="s">
        <v>292</v>
      </c>
      <c r="B6006" t="s">
        <v>293</v>
      </c>
      <c r="C6006" t="s">
        <v>10286</v>
      </c>
      <c r="D6006" t="s">
        <v>72</v>
      </c>
      <c r="E6006" t="s">
        <v>2904</v>
      </c>
      <c r="F6006" t="s">
        <v>73</v>
      </c>
      <c r="G6006" t="s">
        <v>74</v>
      </c>
      <c r="H6006" t="s">
        <v>75</v>
      </c>
      <c r="I6006" t="s">
        <v>76</v>
      </c>
      <c r="J6006" t="s">
        <v>77</v>
      </c>
      <c r="K6006">
        <v>525</v>
      </c>
      <c r="L6006" t="s">
        <v>77</v>
      </c>
      <c r="M6006" t="s">
        <v>78</v>
      </c>
      <c r="N6006" t="s">
        <v>10287</v>
      </c>
      <c r="O6006" t="s">
        <v>10288</v>
      </c>
      <c r="P6006" t="s">
        <v>10288</v>
      </c>
      <c r="Q6006" t="s">
        <v>2907</v>
      </c>
      <c r="R6006" t="s">
        <v>79</v>
      </c>
      <c r="S6006" t="s">
        <v>294</v>
      </c>
      <c r="T6006" t="s">
        <v>2908</v>
      </c>
      <c r="U6006" t="s">
        <v>43</v>
      </c>
      <c r="V6006" t="s">
        <v>80</v>
      </c>
      <c r="W6006">
        <v>25050</v>
      </c>
      <c r="X6006" t="s">
        <v>81</v>
      </c>
      <c r="Y6006">
        <v>525</v>
      </c>
      <c r="Z6006" t="s">
        <v>10289</v>
      </c>
      <c r="AA6006" t="s">
        <v>10289</v>
      </c>
      <c r="AB6006" t="s">
        <v>90</v>
      </c>
      <c r="AC6006" t="s">
        <v>84</v>
      </c>
      <c r="AD6006">
        <f>_xlfn.XLOOKUP(MIS[[#This Row],[TRADING SYMBOL]],[1]Sheet1!$D:$D,[1]Sheet1!$C:$C)</f>
        <v>160.9</v>
      </c>
      <c r="AE6006">
        <f>MIS[[#This Row],[OrderAverageTradedPrice]]*MIS[[#This Row],[OrderQuantity]]</f>
        <v>93738.75</v>
      </c>
      <c r="AF6006">
        <f>MIS[[#This Row],[LTP]]*MIS[[#This Row],[OrderQuantity]]</f>
        <v>84472.5</v>
      </c>
      <c r="AG6006">
        <f>IF(MIS[[#This Row],[OrderSide]]="SELL",MIS[[#This Row],[VALUE]]-MIS[[#This Row],[LIVE_VALUE]],MIS[[#This Row],[LIVE_VALUE]]-MIS[[#This Row],[VALUE]])</f>
        <v>-9266.25</v>
      </c>
      <c r="AH6006" t="str" cm="1">
        <f t="array" ref="AH6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6" t="str">
        <f>MIS[[#This Row],[TRADING SYMBOL]]</f>
        <v>NIFTY2552225050CE</v>
      </c>
      <c r="AJ6006" t="str">
        <f>IF(RIGHT(MIS[[#This Row],[Main/Hedge]],4)="MAIN","MAIN","HEDGE")</f>
        <v>MAIN</v>
      </c>
      <c r="AK6006" t="str" cm="1">
        <f t="array" ref="AK6006">_xlfn._xlws.FILTER(Table4[Column1],ISNUMBER(SEARCH(Table4[Column1],MIS[[#This Row],[OrderUniqueIdentifier]])),"")</f>
        <v>VWAP</v>
      </c>
    </row>
    <row r="6007" spans="1:37" x14ac:dyDescent="0.25">
      <c r="A6007" t="s">
        <v>292</v>
      </c>
      <c r="B6007" t="s">
        <v>293</v>
      </c>
      <c r="C6007" t="s">
        <v>10290</v>
      </c>
      <c r="D6007" t="s">
        <v>72</v>
      </c>
      <c r="E6007" t="s">
        <v>1336</v>
      </c>
      <c r="F6007" t="s">
        <v>73</v>
      </c>
      <c r="G6007" t="s">
        <v>89</v>
      </c>
      <c r="H6007" t="s">
        <v>75</v>
      </c>
      <c r="I6007" t="s">
        <v>76</v>
      </c>
      <c r="J6007" t="s">
        <v>77</v>
      </c>
      <c r="K6007">
        <v>525</v>
      </c>
      <c r="L6007" t="s">
        <v>77</v>
      </c>
      <c r="M6007" t="s">
        <v>78</v>
      </c>
      <c r="N6007" t="s">
        <v>221</v>
      </c>
      <c r="O6007" t="s">
        <v>10291</v>
      </c>
      <c r="P6007" t="s">
        <v>10291</v>
      </c>
      <c r="Q6007" t="s">
        <v>1338</v>
      </c>
      <c r="R6007" t="s">
        <v>79</v>
      </c>
      <c r="S6007" t="s">
        <v>294</v>
      </c>
      <c r="T6007" t="s">
        <v>1339</v>
      </c>
      <c r="U6007" t="s">
        <v>43</v>
      </c>
      <c r="V6007" t="s">
        <v>80</v>
      </c>
      <c r="W6007">
        <v>25500</v>
      </c>
      <c r="X6007" t="s">
        <v>81</v>
      </c>
      <c r="Y6007">
        <v>-525</v>
      </c>
      <c r="Z6007" t="s">
        <v>10292</v>
      </c>
      <c r="AA6007" t="s">
        <v>10292</v>
      </c>
      <c r="AB6007" t="s">
        <v>83</v>
      </c>
      <c r="AC6007" t="s">
        <v>84</v>
      </c>
      <c r="AD6007">
        <f>_xlfn.XLOOKUP(MIS[[#This Row],[TRADING SYMBOL]],[1]Sheet1!$D:$D,[1]Sheet1!$C:$C)</f>
        <v>36.85</v>
      </c>
      <c r="AE6007">
        <f>MIS[[#This Row],[OrderAverageTradedPrice]]*MIS[[#This Row],[OrderQuantity]]</f>
        <v>22916.25</v>
      </c>
      <c r="AF6007">
        <f>MIS[[#This Row],[LTP]]*MIS[[#This Row],[OrderQuantity]]</f>
        <v>19346.25</v>
      </c>
      <c r="AG6007">
        <f>IF(MIS[[#This Row],[OrderSide]]="SELL",MIS[[#This Row],[VALUE]]-MIS[[#This Row],[LIVE_VALUE]],MIS[[#This Row],[LIVE_VALUE]]-MIS[[#This Row],[VALUE]])</f>
        <v>3570</v>
      </c>
      <c r="AH6007" t="str" cm="1">
        <f t="array" ref="AH6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7" t="str">
        <f>MIS[[#This Row],[TRADING SYMBOL]]</f>
        <v>NIFTY2552225500CE</v>
      </c>
      <c r="AJ6007" t="str">
        <f>IF(RIGHT(MIS[[#This Row],[Main/Hedge]],4)="MAIN","MAIN","HEDGE")</f>
        <v>HEDGE</v>
      </c>
      <c r="AK6007" t="str" cm="1">
        <f t="array" ref="AK6007">_xlfn._xlws.FILTER(Table4[Column1],ISNUMBER(SEARCH(Table4[Column1],MIS[[#This Row],[OrderUniqueIdentifier]])),"")</f>
        <v>VWAP</v>
      </c>
    </row>
    <row r="6008" spans="1:37" x14ac:dyDescent="0.25">
      <c r="A6008" t="s">
        <v>292</v>
      </c>
      <c r="B6008" t="s">
        <v>293</v>
      </c>
      <c r="C6008" t="s">
        <v>10293</v>
      </c>
      <c r="D6008" t="s">
        <v>72</v>
      </c>
      <c r="E6008" t="s">
        <v>1341</v>
      </c>
      <c r="F6008" t="s">
        <v>73</v>
      </c>
      <c r="G6008" t="s">
        <v>89</v>
      </c>
      <c r="H6008" t="s">
        <v>75</v>
      </c>
      <c r="I6008" t="s">
        <v>76</v>
      </c>
      <c r="J6008" t="s">
        <v>77</v>
      </c>
      <c r="K6008">
        <v>525</v>
      </c>
      <c r="L6008" t="s">
        <v>77</v>
      </c>
      <c r="M6008" t="s">
        <v>78</v>
      </c>
      <c r="N6008" t="s">
        <v>6153</v>
      </c>
      <c r="O6008" t="s">
        <v>10291</v>
      </c>
      <c r="P6008" t="s">
        <v>10291</v>
      </c>
      <c r="Q6008" t="s">
        <v>1343</v>
      </c>
      <c r="R6008" t="s">
        <v>79</v>
      </c>
      <c r="S6008" t="s">
        <v>294</v>
      </c>
      <c r="T6008" t="s">
        <v>1344</v>
      </c>
      <c r="U6008" t="s">
        <v>43</v>
      </c>
      <c r="V6008" t="s">
        <v>80</v>
      </c>
      <c r="W6008">
        <v>24500</v>
      </c>
      <c r="X6008" t="s">
        <v>85</v>
      </c>
      <c r="Y6008">
        <v>-525</v>
      </c>
      <c r="Z6008" t="s">
        <v>10292</v>
      </c>
      <c r="AA6008" t="s">
        <v>10292</v>
      </c>
      <c r="AB6008" t="s">
        <v>87</v>
      </c>
      <c r="AC6008" t="s">
        <v>84</v>
      </c>
      <c r="AD6008">
        <f>_xlfn.XLOOKUP(MIS[[#This Row],[TRADING SYMBOL]],[1]Sheet1!$D:$D,[1]Sheet1!$C:$C)</f>
        <v>37.950000000000003</v>
      </c>
      <c r="AE6008">
        <f>MIS[[#This Row],[OrderAverageTradedPrice]]*MIS[[#This Row],[OrderQuantity]]</f>
        <v>23940</v>
      </c>
      <c r="AF6008">
        <f>MIS[[#This Row],[LTP]]*MIS[[#This Row],[OrderQuantity]]</f>
        <v>19923.75</v>
      </c>
      <c r="AG6008">
        <f>IF(MIS[[#This Row],[OrderSide]]="SELL",MIS[[#This Row],[VALUE]]-MIS[[#This Row],[LIVE_VALUE]],MIS[[#This Row],[LIVE_VALUE]]-MIS[[#This Row],[VALUE]])</f>
        <v>4016.25</v>
      </c>
      <c r="AH6008" t="str" cm="1">
        <f t="array" ref="AH6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8" t="str">
        <f>MIS[[#This Row],[TRADING SYMBOL]]</f>
        <v>NIFTY2552224500PE</v>
      </c>
      <c r="AJ6008" t="str">
        <f>IF(RIGHT(MIS[[#This Row],[Main/Hedge]],4)="MAIN","MAIN","HEDGE")</f>
        <v>HEDGE</v>
      </c>
      <c r="AK6008" t="str" cm="1">
        <f t="array" ref="AK6008">_xlfn._xlws.FILTER(Table4[Column1],ISNUMBER(SEARCH(Table4[Column1],MIS[[#This Row],[OrderUniqueIdentifier]])),"")</f>
        <v>VWAP</v>
      </c>
    </row>
    <row r="6009" spans="1:37" x14ac:dyDescent="0.25">
      <c r="A6009" t="s">
        <v>1333</v>
      </c>
      <c r="B6009" t="s">
        <v>1334</v>
      </c>
      <c r="C6009" t="s">
        <v>10195</v>
      </c>
      <c r="D6009" t="s">
        <v>72</v>
      </c>
      <c r="E6009" t="s">
        <v>2904</v>
      </c>
      <c r="F6009" t="s">
        <v>73</v>
      </c>
      <c r="G6009" t="s">
        <v>74</v>
      </c>
      <c r="H6009" t="s">
        <v>75</v>
      </c>
      <c r="I6009" t="s">
        <v>76</v>
      </c>
      <c r="J6009" t="s">
        <v>77</v>
      </c>
      <c r="K6009">
        <v>450</v>
      </c>
      <c r="L6009" t="s">
        <v>77</v>
      </c>
      <c r="M6009" t="s">
        <v>78</v>
      </c>
      <c r="N6009" t="s">
        <v>10196</v>
      </c>
      <c r="O6009" t="s">
        <v>9937</v>
      </c>
      <c r="P6009" t="s">
        <v>9937</v>
      </c>
      <c r="Q6009" t="s">
        <v>2907</v>
      </c>
      <c r="R6009" t="s">
        <v>79</v>
      </c>
      <c r="S6009" t="s">
        <v>294</v>
      </c>
      <c r="T6009" t="s">
        <v>2908</v>
      </c>
      <c r="U6009" t="s">
        <v>43</v>
      </c>
      <c r="V6009" t="s">
        <v>80</v>
      </c>
      <c r="W6009">
        <v>25050</v>
      </c>
      <c r="X6009" t="s">
        <v>81</v>
      </c>
      <c r="Y6009">
        <v>450</v>
      </c>
      <c r="Z6009" t="s">
        <v>9939</v>
      </c>
      <c r="AA6009" t="s">
        <v>9939</v>
      </c>
      <c r="AB6009" t="s">
        <v>90</v>
      </c>
      <c r="AC6009" t="s">
        <v>84</v>
      </c>
      <c r="AD6009">
        <f>_xlfn.XLOOKUP(MIS[[#This Row],[TRADING SYMBOL]],[1]Sheet1!$D:$D,[1]Sheet1!$C:$C)</f>
        <v>160.9</v>
      </c>
      <c r="AE6009">
        <f>MIS[[#This Row],[OrderAverageTradedPrice]]*MIS[[#This Row],[OrderQuantity]]</f>
        <v>79717.5</v>
      </c>
      <c r="AF6009">
        <f>MIS[[#This Row],[LTP]]*MIS[[#This Row],[OrderQuantity]]</f>
        <v>72405</v>
      </c>
      <c r="AG6009">
        <f>IF(MIS[[#This Row],[OrderSide]]="SELL",MIS[[#This Row],[VALUE]]-MIS[[#This Row],[LIVE_VALUE]],MIS[[#This Row],[LIVE_VALUE]]-MIS[[#This Row],[VALUE]])</f>
        <v>-7312.5</v>
      </c>
      <c r="AH6009" t="str" cm="1">
        <f t="array" ref="AH6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9" t="str">
        <f>MIS[[#This Row],[TRADING SYMBOL]]</f>
        <v>NIFTY2552225050CE</v>
      </c>
      <c r="AJ6009" t="str">
        <f>IF(RIGHT(MIS[[#This Row],[Main/Hedge]],4)="MAIN","MAIN","HEDGE")</f>
        <v>MAIN</v>
      </c>
      <c r="AK6009" t="str" cm="1">
        <f t="array" ref="AK6009">_xlfn._xlws.FILTER(Table4[Column1],ISNUMBER(SEARCH(Table4[Column1],MIS[[#This Row],[OrderUniqueIdentifier]])),"")</f>
        <v>VWAP</v>
      </c>
    </row>
    <row r="6010" spans="1:37" x14ac:dyDescent="0.25">
      <c r="A6010" t="s">
        <v>71</v>
      </c>
      <c r="B6010" t="s">
        <v>724</v>
      </c>
      <c r="C6010" t="s">
        <v>9935</v>
      </c>
      <c r="D6010" t="s">
        <v>72</v>
      </c>
      <c r="E6010" t="s">
        <v>2904</v>
      </c>
      <c r="F6010" t="s">
        <v>73</v>
      </c>
      <c r="G6010" t="s">
        <v>74</v>
      </c>
      <c r="H6010" t="s">
        <v>75</v>
      </c>
      <c r="I6010" t="s">
        <v>76</v>
      </c>
      <c r="J6010" t="s">
        <v>77</v>
      </c>
      <c r="K6010">
        <v>825</v>
      </c>
      <c r="L6010" t="s">
        <v>77</v>
      </c>
      <c r="M6010" t="s">
        <v>78</v>
      </c>
      <c r="N6010" t="s">
        <v>9936</v>
      </c>
      <c r="O6010" t="s">
        <v>9937</v>
      </c>
      <c r="P6010" t="s">
        <v>9938</v>
      </c>
      <c r="Q6010" t="s">
        <v>2907</v>
      </c>
      <c r="R6010" t="s">
        <v>79</v>
      </c>
      <c r="S6010" t="s">
        <v>726</v>
      </c>
      <c r="T6010" t="s">
        <v>2908</v>
      </c>
      <c r="U6010" t="s">
        <v>43</v>
      </c>
      <c r="V6010" t="s">
        <v>80</v>
      </c>
      <c r="W6010">
        <v>25050</v>
      </c>
      <c r="X6010" t="s">
        <v>81</v>
      </c>
      <c r="Y6010">
        <v>825</v>
      </c>
      <c r="Z6010" t="s">
        <v>9939</v>
      </c>
      <c r="AA6010" t="s">
        <v>9940</v>
      </c>
      <c r="AB6010" t="s">
        <v>90</v>
      </c>
      <c r="AC6010" t="s">
        <v>84</v>
      </c>
      <c r="AD6010">
        <f>_xlfn.XLOOKUP(MIS[[#This Row],[TRADING SYMBOL]],[1]Sheet1!$D:$D,[1]Sheet1!$C:$C)</f>
        <v>160.9</v>
      </c>
      <c r="AE6010">
        <f>MIS[[#This Row],[OrderAverageTradedPrice]]*MIS[[#This Row],[OrderQuantity]]</f>
        <v>146081.2499999993</v>
      </c>
      <c r="AF6010">
        <f>MIS[[#This Row],[LTP]]*MIS[[#This Row],[OrderQuantity]]</f>
        <v>132742.5</v>
      </c>
      <c r="AG6010">
        <f>IF(MIS[[#This Row],[OrderSide]]="SELL",MIS[[#This Row],[VALUE]]-MIS[[#This Row],[LIVE_VALUE]],MIS[[#This Row],[LIVE_VALUE]]-MIS[[#This Row],[VALUE]])</f>
        <v>-13338.749999999302</v>
      </c>
      <c r="AH6010" t="str" cm="1">
        <f t="array" ref="AH6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0" t="str">
        <f>MIS[[#This Row],[TRADING SYMBOL]]</f>
        <v>NIFTY2552225050CE</v>
      </c>
      <c r="AJ6010" t="str">
        <f>IF(RIGHT(MIS[[#This Row],[Main/Hedge]],4)="MAIN","MAIN","HEDGE")</f>
        <v>MAIN</v>
      </c>
      <c r="AK6010" t="str" cm="1">
        <f t="array" ref="AK6010">_xlfn._xlws.FILTER(Table4[Column1],ISNUMBER(SEARCH(Table4[Column1],MIS[[#This Row],[OrderUniqueIdentifier]])),"")</f>
        <v>VWAP</v>
      </c>
    </row>
    <row r="6011" spans="1:37" x14ac:dyDescent="0.25">
      <c r="A6011" t="s">
        <v>71</v>
      </c>
      <c r="B6011" t="s">
        <v>724</v>
      </c>
      <c r="C6011" t="s">
        <v>9941</v>
      </c>
      <c r="D6011" t="s">
        <v>72</v>
      </c>
      <c r="E6011" t="s">
        <v>456</v>
      </c>
      <c r="F6011" t="s">
        <v>73</v>
      </c>
      <c r="G6011" t="s">
        <v>89</v>
      </c>
      <c r="H6011" t="s">
        <v>75</v>
      </c>
      <c r="I6011" t="s">
        <v>76</v>
      </c>
      <c r="J6011" t="s">
        <v>77</v>
      </c>
      <c r="K6011">
        <v>825</v>
      </c>
      <c r="L6011" t="s">
        <v>77</v>
      </c>
      <c r="M6011" t="s">
        <v>78</v>
      </c>
      <c r="N6011" t="s">
        <v>240</v>
      </c>
      <c r="O6011" t="s">
        <v>9938</v>
      </c>
      <c r="P6011" t="s">
        <v>9938</v>
      </c>
      <c r="Q6011" t="s">
        <v>458</v>
      </c>
      <c r="R6011" t="s">
        <v>79</v>
      </c>
      <c r="S6011" t="s">
        <v>726</v>
      </c>
      <c r="T6011" t="s">
        <v>459</v>
      </c>
      <c r="U6011" t="s">
        <v>43</v>
      </c>
      <c r="V6011" t="s">
        <v>80</v>
      </c>
      <c r="W6011">
        <v>26300</v>
      </c>
      <c r="X6011" t="s">
        <v>81</v>
      </c>
      <c r="Y6011">
        <v>-825</v>
      </c>
      <c r="Z6011" t="s">
        <v>9940</v>
      </c>
      <c r="AA6011" t="s">
        <v>9940</v>
      </c>
      <c r="AB6011" t="s">
        <v>83</v>
      </c>
      <c r="AC6011" t="s">
        <v>84</v>
      </c>
      <c r="AD6011">
        <f>_xlfn.XLOOKUP(MIS[[#This Row],[TRADING SYMBOL]],[1]Sheet1!$D:$D,[1]Sheet1!$C:$C)</f>
        <v>3.7</v>
      </c>
      <c r="AE6011">
        <f>MIS[[#This Row],[OrderAverageTradedPrice]]*MIS[[#This Row],[OrderQuantity]]</f>
        <v>3093.75</v>
      </c>
      <c r="AF6011">
        <f>MIS[[#This Row],[LTP]]*MIS[[#This Row],[OrderQuantity]]</f>
        <v>3052.5</v>
      </c>
      <c r="AG6011">
        <f>IF(MIS[[#This Row],[OrderSide]]="SELL",MIS[[#This Row],[VALUE]]-MIS[[#This Row],[LIVE_VALUE]],MIS[[#This Row],[LIVE_VALUE]]-MIS[[#This Row],[VALUE]])</f>
        <v>41.25</v>
      </c>
      <c r="AH6011" t="str" cm="1">
        <f t="array" ref="AH6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1" t="str">
        <f>MIS[[#This Row],[TRADING SYMBOL]]</f>
        <v>NIFTY2552226300CE</v>
      </c>
      <c r="AJ6011" t="str">
        <f>IF(RIGHT(MIS[[#This Row],[Main/Hedge]],4)="MAIN","MAIN","HEDGE")</f>
        <v>HEDGE</v>
      </c>
      <c r="AK6011" t="str" cm="1">
        <f t="array" ref="AK6011">_xlfn._xlws.FILTER(Table4[Column1],ISNUMBER(SEARCH(Table4[Column1],MIS[[#This Row],[OrderUniqueIdentifier]])),"")</f>
        <v>VWAP</v>
      </c>
    </row>
    <row r="6012" spans="1:37" x14ac:dyDescent="0.25">
      <c r="A6012" t="s">
        <v>1333</v>
      </c>
      <c r="B6012" t="s">
        <v>1334</v>
      </c>
      <c r="C6012" t="s">
        <v>10197</v>
      </c>
      <c r="D6012" t="s">
        <v>72</v>
      </c>
      <c r="E6012" t="s">
        <v>1336</v>
      </c>
      <c r="F6012" t="s">
        <v>73</v>
      </c>
      <c r="G6012" t="s">
        <v>89</v>
      </c>
      <c r="H6012" t="s">
        <v>75</v>
      </c>
      <c r="I6012" t="s">
        <v>76</v>
      </c>
      <c r="J6012" t="s">
        <v>77</v>
      </c>
      <c r="K6012">
        <v>450</v>
      </c>
      <c r="L6012" t="s">
        <v>77</v>
      </c>
      <c r="M6012" t="s">
        <v>78</v>
      </c>
      <c r="N6012" t="s">
        <v>10198</v>
      </c>
      <c r="O6012" t="s">
        <v>9938</v>
      </c>
      <c r="P6012" t="s">
        <v>9938</v>
      </c>
      <c r="Q6012" t="s">
        <v>1338</v>
      </c>
      <c r="R6012" t="s">
        <v>79</v>
      </c>
      <c r="S6012" t="s">
        <v>294</v>
      </c>
      <c r="T6012" t="s">
        <v>1339</v>
      </c>
      <c r="U6012" t="s">
        <v>43</v>
      </c>
      <c r="V6012" t="s">
        <v>80</v>
      </c>
      <c r="W6012">
        <v>25500</v>
      </c>
      <c r="X6012" t="s">
        <v>81</v>
      </c>
      <c r="Y6012">
        <v>-450</v>
      </c>
      <c r="Z6012" t="s">
        <v>9940</v>
      </c>
      <c r="AA6012" t="s">
        <v>9940</v>
      </c>
      <c r="AB6012" t="s">
        <v>83</v>
      </c>
      <c r="AC6012" t="s">
        <v>84</v>
      </c>
      <c r="AD6012">
        <f>_xlfn.XLOOKUP(MIS[[#This Row],[TRADING SYMBOL]],[1]Sheet1!$D:$D,[1]Sheet1!$C:$C)</f>
        <v>36.85</v>
      </c>
      <c r="AE6012">
        <f>MIS[[#This Row],[OrderAverageTradedPrice]]*MIS[[#This Row],[OrderQuantity]]</f>
        <v>19417.5</v>
      </c>
      <c r="AF6012">
        <f>MIS[[#This Row],[LTP]]*MIS[[#This Row],[OrderQuantity]]</f>
        <v>16582.5</v>
      </c>
      <c r="AG6012">
        <f>IF(MIS[[#This Row],[OrderSide]]="SELL",MIS[[#This Row],[VALUE]]-MIS[[#This Row],[LIVE_VALUE]],MIS[[#This Row],[LIVE_VALUE]]-MIS[[#This Row],[VALUE]])</f>
        <v>2835</v>
      </c>
      <c r="AH6012" t="str" cm="1">
        <f t="array" ref="AH6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2" t="str">
        <f>MIS[[#This Row],[TRADING SYMBOL]]</f>
        <v>NIFTY2552225500CE</v>
      </c>
      <c r="AJ6012" t="str">
        <f>IF(RIGHT(MIS[[#This Row],[Main/Hedge]],4)="MAIN","MAIN","HEDGE")</f>
        <v>HEDGE</v>
      </c>
      <c r="AK6012" t="str" cm="1">
        <f t="array" ref="AK6012">_xlfn._xlws.FILTER(Table4[Column1],ISNUMBER(SEARCH(Table4[Column1],MIS[[#This Row],[OrderUniqueIdentifier]])),"")</f>
        <v>VWAP</v>
      </c>
    </row>
    <row r="6013" spans="1:37" x14ac:dyDescent="0.25">
      <c r="A6013" t="s">
        <v>71</v>
      </c>
      <c r="B6013" t="s">
        <v>724</v>
      </c>
      <c r="C6013" t="s">
        <v>9942</v>
      </c>
      <c r="D6013" t="s">
        <v>72</v>
      </c>
      <c r="E6013" t="s">
        <v>461</v>
      </c>
      <c r="F6013" t="s">
        <v>73</v>
      </c>
      <c r="G6013" t="s">
        <v>89</v>
      </c>
      <c r="H6013" t="s">
        <v>75</v>
      </c>
      <c r="I6013" t="s">
        <v>76</v>
      </c>
      <c r="J6013" t="s">
        <v>77</v>
      </c>
      <c r="K6013">
        <v>825</v>
      </c>
      <c r="L6013" t="s">
        <v>77</v>
      </c>
      <c r="M6013" t="s">
        <v>78</v>
      </c>
      <c r="N6013" t="s">
        <v>9852</v>
      </c>
      <c r="O6013" t="s">
        <v>9943</v>
      </c>
      <c r="P6013" t="s">
        <v>9943</v>
      </c>
      <c r="Q6013" t="s">
        <v>462</v>
      </c>
      <c r="R6013" t="s">
        <v>79</v>
      </c>
      <c r="S6013" t="s">
        <v>726</v>
      </c>
      <c r="T6013" t="s">
        <v>463</v>
      </c>
      <c r="U6013" t="s">
        <v>43</v>
      </c>
      <c r="V6013" t="s">
        <v>80</v>
      </c>
      <c r="W6013">
        <v>23700</v>
      </c>
      <c r="X6013" t="s">
        <v>85</v>
      </c>
      <c r="Y6013">
        <v>-825</v>
      </c>
      <c r="Z6013" t="s">
        <v>9944</v>
      </c>
      <c r="AA6013" t="s">
        <v>9944</v>
      </c>
      <c r="AB6013" t="s">
        <v>87</v>
      </c>
      <c r="AC6013" t="s">
        <v>84</v>
      </c>
      <c r="AD6013">
        <f>_xlfn.XLOOKUP(MIS[[#This Row],[TRADING SYMBOL]],[1]Sheet1!$D:$D,[1]Sheet1!$C:$C)</f>
        <v>7.6</v>
      </c>
      <c r="AE6013">
        <f>MIS[[#This Row],[OrderAverageTradedPrice]]*MIS[[#This Row],[OrderQuantity]]</f>
        <v>8332.5</v>
      </c>
      <c r="AF6013">
        <f>MIS[[#This Row],[LTP]]*MIS[[#This Row],[OrderQuantity]]</f>
        <v>6270</v>
      </c>
      <c r="AG6013">
        <f>IF(MIS[[#This Row],[OrderSide]]="SELL",MIS[[#This Row],[VALUE]]-MIS[[#This Row],[LIVE_VALUE]],MIS[[#This Row],[LIVE_VALUE]]-MIS[[#This Row],[VALUE]])</f>
        <v>2062.5</v>
      </c>
      <c r="AH6013" t="str" cm="1">
        <f t="array" ref="AH6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3" t="str">
        <f>MIS[[#This Row],[TRADING SYMBOL]]</f>
        <v>NIFTY2552223700PE</v>
      </c>
      <c r="AJ6013" t="str">
        <f>IF(RIGHT(MIS[[#This Row],[Main/Hedge]],4)="MAIN","MAIN","HEDGE")</f>
        <v>HEDGE</v>
      </c>
      <c r="AK6013" t="str" cm="1">
        <f t="array" ref="AK6013">_xlfn._xlws.FILTER(Table4[Column1],ISNUMBER(SEARCH(Table4[Column1],MIS[[#This Row],[OrderUniqueIdentifier]])),"")</f>
        <v>VWAP</v>
      </c>
    </row>
    <row r="6014" spans="1:37" x14ac:dyDescent="0.25">
      <c r="A6014" t="s">
        <v>1333</v>
      </c>
      <c r="B6014" t="s">
        <v>1334</v>
      </c>
      <c r="C6014" t="s">
        <v>10199</v>
      </c>
      <c r="D6014" t="s">
        <v>72</v>
      </c>
      <c r="E6014" t="s">
        <v>1341</v>
      </c>
      <c r="F6014" t="s">
        <v>73</v>
      </c>
      <c r="G6014" t="s">
        <v>89</v>
      </c>
      <c r="H6014" t="s">
        <v>75</v>
      </c>
      <c r="I6014" t="s">
        <v>76</v>
      </c>
      <c r="J6014" t="s">
        <v>77</v>
      </c>
      <c r="K6014">
        <v>450</v>
      </c>
      <c r="L6014" t="s">
        <v>77</v>
      </c>
      <c r="M6014" t="s">
        <v>78</v>
      </c>
      <c r="N6014" t="s">
        <v>10200</v>
      </c>
      <c r="O6014" t="s">
        <v>9943</v>
      </c>
      <c r="P6014" t="s">
        <v>9943</v>
      </c>
      <c r="Q6014" t="s">
        <v>1343</v>
      </c>
      <c r="R6014" t="s">
        <v>79</v>
      </c>
      <c r="S6014" t="s">
        <v>294</v>
      </c>
      <c r="T6014" t="s">
        <v>1344</v>
      </c>
      <c r="U6014" t="s">
        <v>43</v>
      </c>
      <c r="V6014" t="s">
        <v>80</v>
      </c>
      <c r="W6014">
        <v>24500</v>
      </c>
      <c r="X6014" t="s">
        <v>85</v>
      </c>
      <c r="Y6014">
        <v>-450</v>
      </c>
      <c r="Z6014" t="s">
        <v>9944</v>
      </c>
      <c r="AA6014" t="s">
        <v>9944</v>
      </c>
      <c r="AB6014" t="s">
        <v>87</v>
      </c>
      <c r="AC6014" t="s">
        <v>84</v>
      </c>
      <c r="AD6014">
        <f>_xlfn.XLOOKUP(MIS[[#This Row],[TRADING SYMBOL]],[1]Sheet1!$D:$D,[1]Sheet1!$C:$C)</f>
        <v>37.950000000000003</v>
      </c>
      <c r="AE6014">
        <f>MIS[[#This Row],[OrderAverageTradedPrice]]*MIS[[#This Row],[OrderQuantity]]</f>
        <v>20497.5</v>
      </c>
      <c r="AF6014">
        <f>MIS[[#This Row],[LTP]]*MIS[[#This Row],[OrderQuantity]]</f>
        <v>17077.5</v>
      </c>
      <c r="AG6014">
        <f>IF(MIS[[#This Row],[OrderSide]]="SELL",MIS[[#This Row],[VALUE]]-MIS[[#This Row],[LIVE_VALUE]],MIS[[#This Row],[LIVE_VALUE]]-MIS[[#This Row],[VALUE]])</f>
        <v>3420</v>
      </c>
      <c r="AH6014" t="str" cm="1">
        <f t="array" ref="AH6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4" t="str">
        <f>MIS[[#This Row],[TRADING SYMBOL]]</f>
        <v>NIFTY2552224500PE</v>
      </c>
      <c r="AJ6014" t="str">
        <f>IF(RIGHT(MIS[[#This Row],[Main/Hedge]],4)="MAIN","MAIN","HEDGE")</f>
        <v>HEDGE</v>
      </c>
      <c r="AK6014" t="str" cm="1">
        <f t="array" ref="AK6014">_xlfn._xlws.FILTER(Table4[Column1],ISNUMBER(SEARCH(Table4[Column1],MIS[[#This Row],[OrderUniqueIdentifier]])),"")</f>
        <v>VWAP</v>
      </c>
    </row>
    <row r="6015" spans="1:37" x14ac:dyDescent="0.25">
      <c r="A6015" t="s">
        <v>71</v>
      </c>
      <c r="B6015" t="s">
        <v>888</v>
      </c>
      <c r="C6015" t="s">
        <v>9997</v>
      </c>
      <c r="D6015" t="s">
        <v>72</v>
      </c>
      <c r="E6015" t="s">
        <v>2904</v>
      </c>
      <c r="F6015" t="s">
        <v>73</v>
      </c>
      <c r="G6015" t="s">
        <v>74</v>
      </c>
      <c r="H6015" t="s">
        <v>75</v>
      </c>
      <c r="I6015" t="s">
        <v>76</v>
      </c>
      <c r="J6015" t="s">
        <v>77</v>
      </c>
      <c r="K6015">
        <v>150</v>
      </c>
      <c r="L6015" t="s">
        <v>77</v>
      </c>
      <c r="M6015" t="s">
        <v>78</v>
      </c>
      <c r="N6015" t="s">
        <v>2935</v>
      </c>
      <c r="O6015" t="s">
        <v>9998</v>
      </c>
      <c r="P6015" t="s">
        <v>9998</v>
      </c>
      <c r="Q6015" t="s">
        <v>2907</v>
      </c>
      <c r="R6015" t="s">
        <v>79</v>
      </c>
      <c r="S6015" t="s">
        <v>726</v>
      </c>
      <c r="T6015" t="s">
        <v>2908</v>
      </c>
      <c r="U6015" t="s">
        <v>43</v>
      </c>
      <c r="V6015" t="s">
        <v>80</v>
      </c>
      <c r="W6015">
        <v>25050</v>
      </c>
      <c r="X6015" t="s">
        <v>81</v>
      </c>
      <c r="Y6015">
        <v>150</v>
      </c>
      <c r="Z6015" t="s">
        <v>9999</v>
      </c>
      <c r="AA6015" t="s">
        <v>9999</v>
      </c>
      <c r="AB6015" t="s">
        <v>90</v>
      </c>
      <c r="AC6015" t="s">
        <v>84</v>
      </c>
      <c r="AD6015">
        <f>_xlfn.XLOOKUP(MIS[[#This Row],[TRADING SYMBOL]],[1]Sheet1!$D:$D,[1]Sheet1!$C:$C)</f>
        <v>160.9</v>
      </c>
      <c r="AE6015">
        <f>MIS[[#This Row],[OrderAverageTradedPrice]]*MIS[[#This Row],[OrderQuantity]]</f>
        <v>26460</v>
      </c>
      <c r="AF6015">
        <f>MIS[[#This Row],[LTP]]*MIS[[#This Row],[OrderQuantity]]</f>
        <v>24135</v>
      </c>
      <c r="AG6015">
        <f>IF(MIS[[#This Row],[OrderSide]]="SELL",MIS[[#This Row],[VALUE]]-MIS[[#This Row],[LIVE_VALUE]],MIS[[#This Row],[LIVE_VALUE]]-MIS[[#This Row],[VALUE]])</f>
        <v>-2325</v>
      </c>
      <c r="AH6015" t="str" cm="1">
        <f t="array" ref="AH6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5" t="str">
        <f>MIS[[#This Row],[TRADING SYMBOL]]</f>
        <v>NIFTY2552225050CE</v>
      </c>
      <c r="AJ6015" t="str">
        <f>IF(RIGHT(MIS[[#This Row],[Main/Hedge]],4)="MAIN","MAIN","HEDGE")</f>
        <v>MAIN</v>
      </c>
      <c r="AK6015" t="str" cm="1">
        <f t="array" ref="AK6015">_xlfn._xlws.FILTER(Table4[Column1],ISNUMBER(SEARCH(Table4[Column1],MIS[[#This Row],[OrderUniqueIdentifier]])),"")</f>
        <v>VWAP</v>
      </c>
    </row>
    <row r="6016" spans="1:37" x14ac:dyDescent="0.25">
      <c r="A6016" t="s">
        <v>71</v>
      </c>
      <c r="B6016" t="s">
        <v>888</v>
      </c>
      <c r="C6016" t="s">
        <v>10000</v>
      </c>
      <c r="D6016" t="s">
        <v>72</v>
      </c>
      <c r="E6016" t="s">
        <v>456</v>
      </c>
      <c r="F6016" t="s">
        <v>73</v>
      </c>
      <c r="G6016" t="s">
        <v>89</v>
      </c>
      <c r="H6016" t="s">
        <v>75</v>
      </c>
      <c r="I6016" t="s">
        <v>76</v>
      </c>
      <c r="J6016" t="s">
        <v>77</v>
      </c>
      <c r="K6016">
        <v>150</v>
      </c>
      <c r="L6016" t="s">
        <v>77</v>
      </c>
      <c r="M6016" t="s">
        <v>78</v>
      </c>
      <c r="N6016" t="s">
        <v>1565</v>
      </c>
      <c r="O6016" t="s">
        <v>10001</v>
      </c>
      <c r="P6016" t="s">
        <v>10001</v>
      </c>
      <c r="Q6016" t="s">
        <v>458</v>
      </c>
      <c r="R6016" t="s">
        <v>79</v>
      </c>
      <c r="S6016" t="s">
        <v>726</v>
      </c>
      <c r="T6016" t="s">
        <v>459</v>
      </c>
      <c r="U6016" t="s">
        <v>43</v>
      </c>
      <c r="V6016" t="s">
        <v>80</v>
      </c>
      <c r="W6016">
        <v>26300</v>
      </c>
      <c r="X6016" t="s">
        <v>81</v>
      </c>
      <c r="Y6016">
        <v>-150</v>
      </c>
      <c r="Z6016" t="s">
        <v>10002</v>
      </c>
      <c r="AA6016" t="s">
        <v>10002</v>
      </c>
      <c r="AB6016" t="s">
        <v>83</v>
      </c>
      <c r="AC6016" t="s">
        <v>84</v>
      </c>
      <c r="AD6016">
        <f>_xlfn.XLOOKUP(MIS[[#This Row],[TRADING SYMBOL]],[1]Sheet1!$D:$D,[1]Sheet1!$C:$C)</f>
        <v>3.7</v>
      </c>
      <c r="AE6016">
        <f>MIS[[#This Row],[OrderAverageTradedPrice]]*MIS[[#This Row],[OrderQuantity]]</f>
        <v>555</v>
      </c>
      <c r="AF6016">
        <f>MIS[[#This Row],[LTP]]*MIS[[#This Row],[OrderQuantity]]</f>
        <v>555</v>
      </c>
      <c r="AG6016">
        <f>IF(MIS[[#This Row],[OrderSide]]="SELL",MIS[[#This Row],[VALUE]]-MIS[[#This Row],[LIVE_VALUE]],MIS[[#This Row],[LIVE_VALUE]]-MIS[[#This Row],[VALUE]])</f>
        <v>0</v>
      </c>
      <c r="AH6016" t="str" cm="1">
        <f t="array" ref="AH6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6" t="str">
        <f>MIS[[#This Row],[TRADING SYMBOL]]</f>
        <v>NIFTY2552226300CE</v>
      </c>
      <c r="AJ6016" t="str">
        <f>IF(RIGHT(MIS[[#This Row],[Main/Hedge]],4)="MAIN","MAIN","HEDGE")</f>
        <v>HEDGE</v>
      </c>
      <c r="AK6016" t="str" cm="1">
        <f t="array" ref="AK6016">_xlfn._xlws.FILTER(Table4[Column1],ISNUMBER(SEARCH(Table4[Column1],MIS[[#This Row],[OrderUniqueIdentifier]])),"")</f>
        <v>VWAP</v>
      </c>
    </row>
    <row r="6017" spans="1:37" x14ac:dyDescent="0.25">
      <c r="A6017" t="s">
        <v>71</v>
      </c>
      <c r="B6017" t="s">
        <v>888</v>
      </c>
      <c r="C6017" t="s">
        <v>10003</v>
      </c>
      <c r="D6017" t="s">
        <v>72</v>
      </c>
      <c r="E6017" t="s">
        <v>461</v>
      </c>
      <c r="F6017" t="s">
        <v>73</v>
      </c>
      <c r="G6017" t="s">
        <v>89</v>
      </c>
      <c r="H6017" t="s">
        <v>75</v>
      </c>
      <c r="I6017" t="s">
        <v>76</v>
      </c>
      <c r="J6017" t="s">
        <v>77</v>
      </c>
      <c r="K6017">
        <v>150</v>
      </c>
      <c r="L6017" t="s">
        <v>77</v>
      </c>
      <c r="M6017" t="s">
        <v>78</v>
      </c>
      <c r="N6017" t="s">
        <v>9852</v>
      </c>
      <c r="O6017" t="s">
        <v>10001</v>
      </c>
      <c r="P6017" t="s">
        <v>10001</v>
      </c>
      <c r="Q6017" t="s">
        <v>462</v>
      </c>
      <c r="R6017" t="s">
        <v>79</v>
      </c>
      <c r="S6017" t="s">
        <v>726</v>
      </c>
      <c r="T6017" t="s">
        <v>463</v>
      </c>
      <c r="U6017" t="s">
        <v>43</v>
      </c>
      <c r="V6017" t="s">
        <v>80</v>
      </c>
      <c r="W6017">
        <v>23700</v>
      </c>
      <c r="X6017" t="s">
        <v>85</v>
      </c>
      <c r="Y6017">
        <v>-150</v>
      </c>
      <c r="Z6017" t="s">
        <v>10002</v>
      </c>
      <c r="AA6017" t="s">
        <v>10002</v>
      </c>
      <c r="AB6017" t="s">
        <v>87</v>
      </c>
      <c r="AC6017" t="s">
        <v>84</v>
      </c>
      <c r="AD6017">
        <f>_xlfn.XLOOKUP(MIS[[#This Row],[TRADING SYMBOL]],[1]Sheet1!$D:$D,[1]Sheet1!$C:$C)</f>
        <v>7.6</v>
      </c>
      <c r="AE6017">
        <f>MIS[[#This Row],[OrderAverageTradedPrice]]*MIS[[#This Row],[OrderQuantity]]</f>
        <v>1515</v>
      </c>
      <c r="AF6017">
        <f>MIS[[#This Row],[LTP]]*MIS[[#This Row],[OrderQuantity]]</f>
        <v>1140</v>
      </c>
      <c r="AG6017">
        <f>IF(MIS[[#This Row],[OrderSide]]="SELL",MIS[[#This Row],[VALUE]]-MIS[[#This Row],[LIVE_VALUE]],MIS[[#This Row],[LIVE_VALUE]]-MIS[[#This Row],[VALUE]])</f>
        <v>375</v>
      </c>
      <c r="AH6017" t="str" cm="1">
        <f t="array" ref="AH6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7" t="str">
        <f>MIS[[#This Row],[TRADING SYMBOL]]</f>
        <v>NIFTY2552223700PE</v>
      </c>
      <c r="AJ6017" t="str">
        <f>IF(RIGHT(MIS[[#This Row],[Main/Hedge]],4)="MAIN","MAIN","HEDGE")</f>
        <v>HEDGE</v>
      </c>
      <c r="AK6017" t="str" cm="1">
        <f t="array" ref="AK6017">_xlfn._xlws.FILTER(Table4[Column1],ISNUMBER(SEARCH(Table4[Column1],MIS[[#This Row],[OrderUniqueIdentifier]])),"")</f>
        <v>VWAP</v>
      </c>
    </row>
    <row r="6018" spans="1:37" x14ac:dyDescent="0.25">
      <c r="A6018" t="s">
        <v>1414</v>
      </c>
      <c r="B6018" t="s">
        <v>1431</v>
      </c>
      <c r="C6018" t="s">
        <v>10365</v>
      </c>
      <c r="D6018" t="s">
        <v>72</v>
      </c>
      <c r="E6018" t="s">
        <v>2904</v>
      </c>
      <c r="F6018" t="s">
        <v>73</v>
      </c>
      <c r="G6018" t="s">
        <v>74</v>
      </c>
      <c r="H6018" t="s">
        <v>75</v>
      </c>
      <c r="I6018" t="s">
        <v>76</v>
      </c>
      <c r="J6018" t="s">
        <v>77</v>
      </c>
      <c r="K6018">
        <v>150</v>
      </c>
      <c r="L6018" t="s">
        <v>77</v>
      </c>
      <c r="M6018" t="s">
        <v>78</v>
      </c>
      <c r="N6018" t="s">
        <v>7448</v>
      </c>
      <c r="O6018" t="s">
        <v>10366</v>
      </c>
      <c r="P6018" t="s">
        <v>10367</v>
      </c>
      <c r="Q6018" t="s">
        <v>2907</v>
      </c>
      <c r="R6018" t="s">
        <v>79</v>
      </c>
      <c r="S6018" t="s">
        <v>726</v>
      </c>
      <c r="T6018" t="s">
        <v>2908</v>
      </c>
      <c r="U6018" t="s">
        <v>43</v>
      </c>
      <c r="V6018" t="s">
        <v>80</v>
      </c>
      <c r="W6018">
        <v>25050</v>
      </c>
      <c r="X6018" t="s">
        <v>81</v>
      </c>
      <c r="Y6018">
        <v>150</v>
      </c>
      <c r="Z6018" t="s">
        <v>10368</v>
      </c>
      <c r="AA6018" t="s">
        <v>10369</v>
      </c>
      <c r="AB6018" t="s">
        <v>90</v>
      </c>
      <c r="AC6018" t="s">
        <v>84</v>
      </c>
      <c r="AD6018">
        <f>_xlfn.XLOOKUP(MIS[[#This Row],[TRADING SYMBOL]],[1]Sheet1!$D:$D,[1]Sheet1!$C:$C)</f>
        <v>160.9</v>
      </c>
      <c r="AE6018">
        <f>MIS[[#This Row],[OrderAverageTradedPrice]]*MIS[[#This Row],[OrderQuantity]]</f>
        <v>26362.5</v>
      </c>
      <c r="AF6018">
        <f>MIS[[#This Row],[LTP]]*MIS[[#This Row],[OrderQuantity]]</f>
        <v>24135</v>
      </c>
      <c r="AG6018">
        <f>IF(MIS[[#This Row],[OrderSide]]="SELL",MIS[[#This Row],[VALUE]]-MIS[[#This Row],[LIVE_VALUE]],MIS[[#This Row],[LIVE_VALUE]]-MIS[[#This Row],[VALUE]])</f>
        <v>-2227.5</v>
      </c>
      <c r="AH6018" t="str" cm="1">
        <f t="array" ref="AH6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8" t="str">
        <f>MIS[[#This Row],[TRADING SYMBOL]]</f>
        <v>NIFTY2552225050CE</v>
      </c>
      <c r="AJ6018" t="str">
        <f>IF(RIGHT(MIS[[#This Row],[Main/Hedge]],4)="MAIN","MAIN","HEDGE")</f>
        <v>MAIN</v>
      </c>
      <c r="AK6018" t="str" cm="1">
        <f t="array" ref="AK6018">_xlfn._xlws.FILTER(Table4[Column1],ISNUMBER(SEARCH(Table4[Column1],MIS[[#This Row],[OrderUniqueIdentifier]])),"")</f>
        <v>VWAP</v>
      </c>
    </row>
    <row r="6019" spans="1:37" x14ac:dyDescent="0.25">
      <c r="A6019" t="s">
        <v>1414</v>
      </c>
      <c r="B6019" t="s">
        <v>1431</v>
      </c>
      <c r="C6019" t="s">
        <v>10370</v>
      </c>
      <c r="D6019" t="s">
        <v>72</v>
      </c>
      <c r="E6019" t="s">
        <v>456</v>
      </c>
      <c r="F6019" t="s">
        <v>73</v>
      </c>
      <c r="G6019" t="s">
        <v>89</v>
      </c>
      <c r="H6019" t="s">
        <v>75</v>
      </c>
      <c r="I6019" t="s">
        <v>76</v>
      </c>
      <c r="J6019" t="s">
        <v>77</v>
      </c>
      <c r="K6019">
        <v>150</v>
      </c>
      <c r="L6019" t="s">
        <v>77</v>
      </c>
      <c r="M6019" t="s">
        <v>78</v>
      </c>
      <c r="N6019" t="s">
        <v>1565</v>
      </c>
      <c r="O6019" t="s">
        <v>10366</v>
      </c>
      <c r="P6019" t="s">
        <v>10366</v>
      </c>
      <c r="Q6019" t="s">
        <v>458</v>
      </c>
      <c r="R6019" t="s">
        <v>79</v>
      </c>
      <c r="S6019" t="s">
        <v>726</v>
      </c>
      <c r="T6019" t="s">
        <v>459</v>
      </c>
      <c r="U6019" t="s">
        <v>43</v>
      </c>
      <c r="V6019" t="s">
        <v>80</v>
      </c>
      <c r="W6019">
        <v>26300</v>
      </c>
      <c r="X6019" t="s">
        <v>81</v>
      </c>
      <c r="Y6019">
        <v>-150</v>
      </c>
      <c r="Z6019" t="s">
        <v>10368</v>
      </c>
      <c r="AA6019" t="s">
        <v>10368</v>
      </c>
      <c r="AB6019" t="s">
        <v>83</v>
      </c>
      <c r="AC6019" t="s">
        <v>84</v>
      </c>
      <c r="AD6019">
        <f>_xlfn.XLOOKUP(MIS[[#This Row],[TRADING SYMBOL]],[1]Sheet1!$D:$D,[1]Sheet1!$C:$C)</f>
        <v>3.7</v>
      </c>
      <c r="AE6019">
        <f>MIS[[#This Row],[OrderAverageTradedPrice]]*MIS[[#This Row],[OrderQuantity]]</f>
        <v>555</v>
      </c>
      <c r="AF6019">
        <f>MIS[[#This Row],[LTP]]*MIS[[#This Row],[OrderQuantity]]</f>
        <v>555</v>
      </c>
      <c r="AG6019">
        <f>IF(MIS[[#This Row],[OrderSide]]="SELL",MIS[[#This Row],[VALUE]]-MIS[[#This Row],[LIVE_VALUE]],MIS[[#This Row],[LIVE_VALUE]]-MIS[[#This Row],[VALUE]])</f>
        <v>0</v>
      </c>
      <c r="AH6019" t="str" cm="1">
        <f t="array" ref="AH6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9" t="str">
        <f>MIS[[#This Row],[TRADING SYMBOL]]</f>
        <v>NIFTY2552226300CE</v>
      </c>
      <c r="AJ6019" t="str">
        <f>IF(RIGHT(MIS[[#This Row],[Main/Hedge]],4)="MAIN","MAIN","HEDGE")</f>
        <v>HEDGE</v>
      </c>
      <c r="AK6019" t="str" cm="1">
        <f t="array" ref="AK6019">_xlfn._xlws.FILTER(Table4[Column1],ISNUMBER(SEARCH(Table4[Column1],MIS[[#This Row],[OrderUniqueIdentifier]])),"")</f>
        <v>VWAP</v>
      </c>
    </row>
    <row r="6020" spans="1:37" x14ac:dyDescent="0.25">
      <c r="A6020" t="s">
        <v>1414</v>
      </c>
      <c r="B6020" t="s">
        <v>1431</v>
      </c>
      <c r="C6020" t="s">
        <v>10371</v>
      </c>
      <c r="D6020" t="s">
        <v>72</v>
      </c>
      <c r="E6020" t="s">
        <v>461</v>
      </c>
      <c r="F6020" t="s">
        <v>73</v>
      </c>
      <c r="G6020" t="s">
        <v>89</v>
      </c>
      <c r="H6020" t="s">
        <v>75</v>
      </c>
      <c r="I6020" t="s">
        <v>76</v>
      </c>
      <c r="J6020" t="s">
        <v>77</v>
      </c>
      <c r="K6020">
        <v>150</v>
      </c>
      <c r="L6020" t="s">
        <v>77</v>
      </c>
      <c r="M6020" t="s">
        <v>78</v>
      </c>
      <c r="N6020" t="s">
        <v>10372</v>
      </c>
      <c r="O6020" t="s">
        <v>10373</v>
      </c>
      <c r="P6020" t="s">
        <v>10366</v>
      </c>
      <c r="Q6020" t="s">
        <v>462</v>
      </c>
      <c r="R6020" t="s">
        <v>79</v>
      </c>
      <c r="S6020" t="s">
        <v>726</v>
      </c>
      <c r="T6020" t="s">
        <v>463</v>
      </c>
      <c r="U6020" t="s">
        <v>43</v>
      </c>
      <c r="V6020" t="s">
        <v>80</v>
      </c>
      <c r="W6020">
        <v>23700</v>
      </c>
      <c r="X6020" t="s">
        <v>85</v>
      </c>
      <c r="Y6020">
        <v>-150</v>
      </c>
      <c r="Z6020" t="s">
        <v>10374</v>
      </c>
      <c r="AA6020" t="s">
        <v>10368</v>
      </c>
      <c r="AB6020" t="s">
        <v>87</v>
      </c>
      <c r="AC6020" t="s">
        <v>84</v>
      </c>
      <c r="AD6020">
        <f>_xlfn.XLOOKUP(MIS[[#This Row],[TRADING SYMBOL]],[1]Sheet1!$D:$D,[1]Sheet1!$C:$C)</f>
        <v>7.6</v>
      </c>
      <c r="AE6020">
        <f>MIS[[#This Row],[OrderAverageTradedPrice]]*MIS[[#This Row],[OrderQuantity]]</f>
        <v>1522.5</v>
      </c>
      <c r="AF6020">
        <f>MIS[[#This Row],[LTP]]*MIS[[#This Row],[OrderQuantity]]</f>
        <v>1140</v>
      </c>
      <c r="AG6020">
        <f>IF(MIS[[#This Row],[OrderSide]]="SELL",MIS[[#This Row],[VALUE]]-MIS[[#This Row],[LIVE_VALUE]],MIS[[#This Row],[LIVE_VALUE]]-MIS[[#This Row],[VALUE]])</f>
        <v>382.5</v>
      </c>
      <c r="AH6020" t="str" cm="1">
        <f t="array" ref="AH6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0" t="str">
        <f>MIS[[#This Row],[TRADING SYMBOL]]</f>
        <v>NIFTY2552223700PE</v>
      </c>
      <c r="AJ6020" t="str">
        <f>IF(RIGHT(MIS[[#This Row],[Main/Hedge]],4)="MAIN","MAIN","HEDGE")</f>
        <v>HEDGE</v>
      </c>
      <c r="AK6020" t="str" cm="1">
        <f t="array" ref="AK6020">_xlfn._xlws.FILTER(Table4[Column1],ISNUMBER(SEARCH(Table4[Column1],MIS[[#This Row],[OrderUniqueIdentifier]])),"")</f>
        <v>VWAP</v>
      </c>
    </row>
    <row r="6021" spans="1:37" x14ac:dyDescent="0.25">
      <c r="A6021" t="s">
        <v>71</v>
      </c>
      <c r="B6021" t="s">
        <v>584</v>
      </c>
      <c r="C6021" t="s">
        <v>10398</v>
      </c>
      <c r="D6021" t="s">
        <v>72</v>
      </c>
      <c r="E6021" t="s">
        <v>10376</v>
      </c>
      <c r="F6021" t="s">
        <v>73</v>
      </c>
      <c r="G6021" t="s">
        <v>89</v>
      </c>
      <c r="H6021" t="s">
        <v>75</v>
      </c>
      <c r="I6021" t="s">
        <v>76</v>
      </c>
      <c r="J6021" t="s">
        <v>77</v>
      </c>
      <c r="K6021">
        <v>75</v>
      </c>
      <c r="L6021" t="s">
        <v>77</v>
      </c>
      <c r="M6021" t="s">
        <v>78</v>
      </c>
      <c r="N6021" t="s">
        <v>10399</v>
      </c>
      <c r="O6021" t="s">
        <v>10400</v>
      </c>
      <c r="P6021" t="s">
        <v>10400</v>
      </c>
      <c r="Q6021" t="s">
        <v>10379</v>
      </c>
      <c r="R6021" t="s">
        <v>79</v>
      </c>
      <c r="S6021" t="s">
        <v>25</v>
      </c>
      <c r="T6021" t="s">
        <v>10380</v>
      </c>
      <c r="U6021" t="s">
        <v>43</v>
      </c>
      <c r="V6021" t="s">
        <v>80</v>
      </c>
      <c r="W6021">
        <v>25000</v>
      </c>
      <c r="X6021" t="s">
        <v>81</v>
      </c>
      <c r="Y6021">
        <v>-75</v>
      </c>
      <c r="Z6021" t="s">
        <v>10401</v>
      </c>
      <c r="AA6021" t="s">
        <v>10401</v>
      </c>
      <c r="AB6021" t="s">
        <v>90</v>
      </c>
      <c r="AC6021" t="s">
        <v>178</v>
      </c>
      <c r="AD6021">
        <f>_xlfn.XLOOKUP(MIS[[#This Row],[TRADING SYMBOL]],[1]Sheet1!$D:$D,[1]Sheet1!$C:$C)</f>
        <v>186.15</v>
      </c>
      <c r="AE6021">
        <f>MIS[[#This Row],[OrderAverageTradedPrice]]*MIS[[#This Row],[OrderQuantity]]</f>
        <v>13897.5</v>
      </c>
      <c r="AF6021">
        <f>MIS[[#This Row],[LTP]]*MIS[[#This Row],[OrderQuantity]]</f>
        <v>13961.25</v>
      </c>
      <c r="AG6021">
        <f>IF(MIS[[#This Row],[OrderSide]]="SELL",MIS[[#This Row],[VALUE]]-MIS[[#This Row],[LIVE_VALUE]],MIS[[#This Row],[LIVE_VALUE]]-MIS[[#This Row],[VALUE]])</f>
        <v>-63.75</v>
      </c>
      <c r="AH6021" t="str" cm="1">
        <f t="array" ref="AH6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1" t="str">
        <f>MIS[[#This Row],[TRADING SYMBOL]]</f>
        <v>NIFTY2552225000CE</v>
      </c>
      <c r="AJ6021" t="str">
        <f>IF(RIGHT(MIS[[#This Row],[Main/Hedge]],4)="MAIN","MAIN","HEDGE")</f>
        <v>MAIN</v>
      </c>
      <c r="AK6021" t="str" cm="1">
        <f t="array" ref="AK6021">_xlfn._xlws.FILTER(Table4[Column1],ISNUMBER(SEARCH(Table4[Column1],MIS[[#This Row],[OrderUniqueIdentifier]])),"")</f>
        <v>LONGSHORT</v>
      </c>
    </row>
    <row r="6022" spans="1:37" x14ac:dyDescent="0.25">
      <c r="A6022" t="s">
        <v>71</v>
      </c>
      <c r="B6022" t="s">
        <v>602</v>
      </c>
      <c r="C6022" t="s">
        <v>10402</v>
      </c>
      <c r="D6022" t="s">
        <v>72</v>
      </c>
      <c r="E6022" t="s">
        <v>10376</v>
      </c>
      <c r="F6022" t="s">
        <v>73</v>
      </c>
      <c r="G6022" t="s">
        <v>89</v>
      </c>
      <c r="H6022" t="s">
        <v>75</v>
      </c>
      <c r="I6022" t="s">
        <v>76</v>
      </c>
      <c r="J6022" t="s">
        <v>77</v>
      </c>
      <c r="K6022">
        <v>150</v>
      </c>
      <c r="L6022" t="s">
        <v>77</v>
      </c>
      <c r="M6022" t="s">
        <v>78</v>
      </c>
      <c r="N6022" t="s">
        <v>8562</v>
      </c>
      <c r="O6022" t="s">
        <v>10400</v>
      </c>
      <c r="P6022" t="s">
        <v>10400</v>
      </c>
      <c r="Q6022" t="s">
        <v>10379</v>
      </c>
      <c r="R6022" t="s">
        <v>79</v>
      </c>
      <c r="S6022" t="s">
        <v>25</v>
      </c>
      <c r="T6022" t="s">
        <v>10380</v>
      </c>
      <c r="U6022" t="s">
        <v>43</v>
      </c>
      <c r="V6022" t="s">
        <v>80</v>
      </c>
      <c r="W6022">
        <v>25000</v>
      </c>
      <c r="X6022" t="s">
        <v>81</v>
      </c>
      <c r="Y6022">
        <v>-150</v>
      </c>
      <c r="Z6022" t="s">
        <v>10401</v>
      </c>
      <c r="AA6022" t="s">
        <v>10401</v>
      </c>
      <c r="AB6022" t="s">
        <v>90</v>
      </c>
      <c r="AC6022" t="s">
        <v>178</v>
      </c>
      <c r="AD6022">
        <f>_xlfn.XLOOKUP(MIS[[#This Row],[TRADING SYMBOL]],[1]Sheet1!$D:$D,[1]Sheet1!$C:$C)</f>
        <v>186.15</v>
      </c>
      <c r="AE6022">
        <f>MIS[[#This Row],[OrderAverageTradedPrice]]*MIS[[#This Row],[OrderQuantity]]</f>
        <v>27742.5</v>
      </c>
      <c r="AF6022">
        <f>MIS[[#This Row],[LTP]]*MIS[[#This Row],[OrderQuantity]]</f>
        <v>27922.5</v>
      </c>
      <c r="AG6022">
        <f>IF(MIS[[#This Row],[OrderSide]]="SELL",MIS[[#This Row],[VALUE]]-MIS[[#This Row],[LIVE_VALUE]],MIS[[#This Row],[LIVE_VALUE]]-MIS[[#This Row],[VALUE]])</f>
        <v>-180</v>
      </c>
      <c r="AH6022" t="str" cm="1">
        <f t="array" ref="AH6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2" t="str">
        <f>MIS[[#This Row],[TRADING SYMBOL]]</f>
        <v>NIFTY2552225000CE</v>
      </c>
      <c r="AJ6022" t="str">
        <f>IF(RIGHT(MIS[[#This Row],[Main/Hedge]],4)="MAIN","MAIN","HEDGE")</f>
        <v>MAIN</v>
      </c>
      <c r="AK6022" t="str" cm="1">
        <f t="array" ref="AK6022">_xlfn._xlws.FILTER(Table4[Column1],ISNUMBER(SEARCH(Table4[Column1],MIS[[#This Row],[OrderUniqueIdentifier]])),"")</f>
        <v>LONGSHORT</v>
      </c>
    </row>
    <row r="6023" spans="1:37" x14ac:dyDescent="0.25">
      <c r="A6023" t="s">
        <v>71</v>
      </c>
      <c r="B6023" t="s">
        <v>813</v>
      </c>
      <c r="C6023" t="s">
        <v>10430</v>
      </c>
      <c r="D6023" t="s">
        <v>72</v>
      </c>
      <c r="E6023" t="s">
        <v>10376</v>
      </c>
      <c r="F6023" t="s">
        <v>73</v>
      </c>
      <c r="G6023" t="s">
        <v>89</v>
      </c>
      <c r="H6023" t="s">
        <v>75</v>
      </c>
      <c r="I6023" t="s">
        <v>76</v>
      </c>
      <c r="J6023" t="s">
        <v>77</v>
      </c>
      <c r="K6023">
        <v>75</v>
      </c>
      <c r="L6023" t="s">
        <v>77</v>
      </c>
      <c r="M6023" t="s">
        <v>78</v>
      </c>
      <c r="N6023" t="s">
        <v>10431</v>
      </c>
      <c r="O6023" t="s">
        <v>10400</v>
      </c>
      <c r="P6023" t="s">
        <v>10400</v>
      </c>
      <c r="Q6023" t="s">
        <v>10379</v>
      </c>
      <c r="R6023" t="s">
        <v>79</v>
      </c>
      <c r="S6023" t="s">
        <v>25</v>
      </c>
      <c r="T6023" t="s">
        <v>10380</v>
      </c>
      <c r="U6023" t="s">
        <v>43</v>
      </c>
      <c r="V6023" t="s">
        <v>80</v>
      </c>
      <c r="W6023">
        <v>25000</v>
      </c>
      <c r="X6023" t="s">
        <v>81</v>
      </c>
      <c r="Y6023">
        <v>-75</v>
      </c>
      <c r="Z6023" t="s">
        <v>10401</v>
      </c>
      <c r="AA6023" t="s">
        <v>10401</v>
      </c>
      <c r="AB6023" t="s">
        <v>90</v>
      </c>
      <c r="AC6023" t="s">
        <v>178</v>
      </c>
      <c r="AD6023">
        <f>_xlfn.XLOOKUP(MIS[[#This Row],[TRADING SYMBOL]],[1]Sheet1!$D:$D,[1]Sheet1!$C:$C)</f>
        <v>186.15</v>
      </c>
      <c r="AE6023">
        <f>MIS[[#This Row],[OrderAverageTradedPrice]]*MIS[[#This Row],[OrderQuantity]]</f>
        <v>13905</v>
      </c>
      <c r="AF6023">
        <f>MIS[[#This Row],[LTP]]*MIS[[#This Row],[OrderQuantity]]</f>
        <v>13961.25</v>
      </c>
      <c r="AG6023">
        <f>IF(MIS[[#This Row],[OrderSide]]="SELL",MIS[[#This Row],[VALUE]]-MIS[[#This Row],[LIVE_VALUE]],MIS[[#This Row],[LIVE_VALUE]]-MIS[[#This Row],[VALUE]])</f>
        <v>-56.25</v>
      </c>
      <c r="AH6023" t="str" cm="1">
        <f t="array" ref="AH6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3" t="str">
        <f>MIS[[#This Row],[TRADING SYMBOL]]</f>
        <v>NIFTY2552225000CE</v>
      </c>
      <c r="AJ6023" t="str">
        <f>IF(RIGHT(MIS[[#This Row],[Main/Hedge]],4)="MAIN","MAIN","HEDGE")</f>
        <v>MAIN</v>
      </c>
      <c r="AK6023" t="str" cm="1">
        <f t="array" ref="AK6023">_xlfn._xlws.FILTER(Table4[Column1],ISNUMBER(SEARCH(Table4[Column1],MIS[[#This Row],[OrderUniqueIdentifier]])),"")</f>
        <v>LONGSHORT</v>
      </c>
    </row>
    <row r="6024" spans="1:37" x14ac:dyDescent="0.25">
      <c r="A6024" t="s">
        <v>71</v>
      </c>
      <c r="B6024" t="s">
        <v>916</v>
      </c>
      <c r="C6024" t="s">
        <v>10443</v>
      </c>
      <c r="D6024" t="s">
        <v>72</v>
      </c>
      <c r="E6024" t="s">
        <v>10376</v>
      </c>
      <c r="F6024" t="s">
        <v>73</v>
      </c>
      <c r="G6024" t="s">
        <v>89</v>
      </c>
      <c r="H6024" t="s">
        <v>75</v>
      </c>
      <c r="I6024" t="s">
        <v>76</v>
      </c>
      <c r="J6024" t="s">
        <v>77</v>
      </c>
      <c r="K6024">
        <v>75</v>
      </c>
      <c r="L6024" t="s">
        <v>77</v>
      </c>
      <c r="M6024" t="s">
        <v>78</v>
      </c>
      <c r="N6024" t="s">
        <v>8562</v>
      </c>
      <c r="O6024" t="s">
        <v>10400</v>
      </c>
      <c r="P6024" t="s">
        <v>10400</v>
      </c>
      <c r="Q6024" t="s">
        <v>10379</v>
      </c>
      <c r="R6024" t="s">
        <v>79</v>
      </c>
      <c r="S6024" t="s">
        <v>25</v>
      </c>
      <c r="T6024" t="s">
        <v>10380</v>
      </c>
      <c r="U6024" t="s">
        <v>43</v>
      </c>
      <c r="V6024" t="s">
        <v>80</v>
      </c>
      <c r="W6024">
        <v>25000</v>
      </c>
      <c r="X6024" t="s">
        <v>81</v>
      </c>
      <c r="Y6024">
        <v>-75</v>
      </c>
      <c r="Z6024" t="s">
        <v>10401</v>
      </c>
      <c r="AA6024" t="s">
        <v>10401</v>
      </c>
      <c r="AB6024" t="s">
        <v>90</v>
      </c>
      <c r="AC6024" t="s">
        <v>178</v>
      </c>
      <c r="AD6024">
        <f>_xlfn.XLOOKUP(MIS[[#This Row],[TRADING SYMBOL]],[1]Sheet1!$D:$D,[1]Sheet1!$C:$C)</f>
        <v>186.15</v>
      </c>
      <c r="AE6024">
        <f>MIS[[#This Row],[OrderAverageTradedPrice]]*MIS[[#This Row],[OrderQuantity]]</f>
        <v>13871.25</v>
      </c>
      <c r="AF6024">
        <f>MIS[[#This Row],[LTP]]*MIS[[#This Row],[OrderQuantity]]</f>
        <v>13961.25</v>
      </c>
      <c r="AG6024">
        <f>IF(MIS[[#This Row],[OrderSide]]="SELL",MIS[[#This Row],[VALUE]]-MIS[[#This Row],[LIVE_VALUE]],MIS[[#This Row],[LIVE_VALUE]]-MIS[[#This Row],[VALUE]])</f>
        <v>-90</v>
      </c>
      <c r="AH6024" t="str" cm="1">
        <f t="array" ref="AH6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4" t="str">
        <f>MIS[[#This Row],[TRADING SYMBOL]]</f>
        <v>NIFTY2552225000CE</v>
      </c>
      <c r="AJ6024" t="str">
        <f>IF(RIGHT(MIS[[#This Row],[Main/Hedge]],4)="MAIN","MAIN","HEDGE")</f>
        <v>MAIN</v>
      </c>
      <c r="AK6024" t="str" cm="1">
        <f t="array" ref="AK6024">_xlfn._xlws.FILTER(Table4[Column1],ISNUMBER(SEARCH(Table4[Column1],MIS[[#This Row],[OrderUniqueIdentifier]])),"")</f>
        <v>LONGSHORT</v>
      </c>
    </row>
    <row r="6025" spans="1:37" x14ac:dyDescent="0.25">
      <c r="A6025" t="s">
        <v>71</v>
      </c>
      <c r="B6025" t="s">
        <v>1061</v>
      </c>
      <c r="C6025" t="s">
        <v>10463</v>
      </c>
      <c r="D6025" t="s">
        <v>72</v>
      </c>
      <c r="E6025" t="s">
        <v>10376</v>
      </c>
      <c r="F6025" t="s">
        <v>73</v>
      </c>
      <c r="G6025" t="s">
        <v>89</v>
      </c>
      <c r="H6025" t="s">
        <v>75</v>
      </c>
      <c r="I6025" t="s">
        <v>76</v>
      </c>
      <c r="J6025" t="s">
        <v>77</v>
      </c>
      <c r="K6025">
        <v>150</v>
      </c>
      <c r="L6025" t="s">
        <v>77</v>
      </c>
      <c r="M6025" t="s">
        <v>78</v>
      </c>
      <c r="N6025" t="s">
        <v>8562</v>
      </c>
      <c r="O6025" t="s">
        <v>10400</v>
      </c>
      <c r="P6025" t="s">
        <v>10400</v>
      </c>
      <c r="Q6025" t="s">
        <v>10379</v>
      </c>
      <c r="R6025" t="s">
        <v>79</v>
      </c>
      <c r="S6025" t="s">
        <v>25</v>
      </c>
      <c r="T6025" t="s">
        <v>10380</v>
      </c>
      <c r="U6025" t="s">
        <v>43</v>
      </c>
      <c r="V6025" t="s">
        <v>80</v>
      </c>
      <c r="W6025">
        <v>25000</v>
      </c>
      <c r="X6025" t="s">
        <v>81</v>
      </c>
      <c r="Y6025">
        <v>-150</v>
      </c>
      <c r="Z6025" t="s">
        <v>10401</v>
      </c>
      <c r="AA6025" t="s">
        <v>10401</v>
      </c>
      <c r="AB6025" t="s">
        <v>90</v>
      </c>
      <c r="AC6025" t="s">
        <v>178</v>
      </c>
      <c r="AD6025">
        <f>_xlfn.XLOOKUP(MIS[[#This Row],[TRADING SYMBOL]],[1]Sheet1!$D:$D,[1]Sheet1!$C:$C)</f>
        <v>186.15</v>
      </c>
      <c r="AE6025">
        <f>MIS[[#This Row],[OrderAverageTradedPrice]]*MIS[[#This Row],[OrderQuantity]]</f>
        <v>27742.5</v>
      </c>
      <c r="AF6025">
        <f>MIS[[#This Row],[LTP]]*MIS[[#This Row],[OrderQuantity]]</f>
        <v>27922.5</v>
      </c>
      <c r="AG6025">
        <f>IF(MIS[[#This Row],[OrderSide]]="SELL",MIS[[#This Row],[VALUE]]-MIS[[#This Row],[LIVE_VALUE]],MIS[[#This Row],[LIVE_VALUE]]-MIS[[#This Row],[VALUE]])</f>
        <v>-180</v>
      </c>
      <c r="AH6025" t="str" cm="1">
        <f t="array" ref="AH6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5" t="str">
        <f>MIS[[#This Row],[TRADING SYMBOL]]</f>
        <v>NIFTY2552225000CE</v>
      </c>
      <c r="AJ6025" t="str">
        <f>IF(RIGHT(MIS[[#This Row],[Main/Hedge]],4)="MAIN","MAIN","HEDGE")</f>
        <v>MAIN</v>
      </c>
      <c r="AK6025" t="str" cm="1">
        <f t="array" ref="AK6025">_xlfn._xlws.FILTER(Table4[Column1],ISNUMBER(SEARCH(Table4[Column1],MIS[[#This Row],[OrderUniqueIdentifier]])),"")</f>
        <v>LONGSHORT</v>
      </c>
    </row>
    <row r="6026" spans="1:37" x14ac:dyDescent="0.25">
      <c r="A6026" t="s">
        <v>71</v>
      </c>
      <c r="B6026" t="s">
        <v>1070</v>
      </c>
      <c r="C6026" t="s">
        <v>10464</v>
      </c>
      <c r="D6026" t="s">
        <v>72</v>
      </c>
      <c r="E6026" t="s">
        <v>10376</v>
      </c>
      <c r="F6026" t="s">
        <v>73</v>
      </c>
      <c r="G6026" t="s">
        <v>89</v>
      </c>
      <c r="H6026" t="s">
        <v>75</v>
      </c>
      <c r="I6026" t="s">
        <v>76</v>
      </c>
      <c r="J6026" t="s">
        <v>77</v>
      </c>
      <c r="K6026">
        <v>75</v>
      </c>
      <c r="L6026" t="s">
        <v>77</v>
      </c>
      <c r="M6026" t="s">
        <v>78</v>
      </c>
      <c r="N6026" t="s">
        <v>4534</v>
      </c>
      <c r="O6026" t="s">
        <v>10400</v>
      </c>
      <c r="P6026" t="s">
        <v>10400</v>
      </c>
      <c r="Q6026" t="s">
        <v>10379</v>
      </c>
      <c r="R6026" t="s">
        <v>79</v>
      </c>
      <c r="S6026" t="s">
        <v>25</v>
      </c>
      <c r="T6026" t="s">
        <v>10380</v>
      </c>
      <c r="U6026" t="s">
        <v>43</v>
      </c>
      <c r="V6026" t="s">
        <v>80</v>
      </c>
      <c r="W6026">
        <v>25000</v>
      </c>
      <c r="X6026" t="s">
        <v>81</v>
      </c>
      <c r="Y6026">
        <v>-75</v>
      </c>
      <c r="Z6026" t="s">
        <v>10401</v>
      </c>
      <c r="AA6026" t="s">
        <v>10401</v>
      </c>
      <c r="AB6026" t="s">
        <v>90</v>
      </c>
      <c r="AC6026" t="s">
        <v>178</v>
      </c>
      <c r="AD6026">
        <f>_xlfn.XLOOKUP(MIS[[#This Row],[TRADING SYMBOL]],[1]Sheet1!$D:$D,[1]Sheet1!$C:$C)</f>
        <v>186.15</v>
      </c>
      <c r="AE6026">
        <f>MIS[[#This Row],[OrderAverageTradedPrice]]*MIS[[#This Row],[OrderQuantity]]</f>
        <v>13882.5</v>
      </c>
      <c r="AF6026">
        <f>MIS[[#This Row],[LTP]]*MIS[[#This Row],[OrderQuantity]]</f>
        <v>13961.25</v>
      </c>
      <c r="AG6026">
        <f>IF(MIS[[#This Row],[OrderSide]]="SELL",MIS[[#This Row],[VALUE]]-MIS[[#This Row],[LIVE_VALUE]],MIS[[#This Row],[LIVE_VALUE]]-MIS[[#This Row],[VALUE]])</f>
        <v>-78.75</v>
      </c>
      <c r="AH6026" t="str" cm="1">
        <f t="array" ref="AH6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6" t="str">
        <f>MIS[[#This Row],[TRADING SYMBOL]]</f>
        <v>NIFTY2552225000CE</v>
      </c>
      <c r="AJ6026" t="str">
        <f>IF(RIGHT(MIS[[#This Row],[Main/Hedge]],4)="MAIN","MAIN","HEDGE")</f>
        <v>MAIN</v>
      </c>
      <c r="AK6026" t="str" cm="1">
        <f t="array" ref="AK6026">_xlfn._xlws.FILTER(Table4[Column1],ISNUMBER(SEARCH(Table4[Column1],MIS[[#This Row],[OrderUniqueIdentifier]])),"")</f>
        <v>LONGSHORT</v>
      </c>
    </row>
    <row r="6027" spans="1:37" x14ac:dyDescent="0.25">
      <c r="A6027" t="s">
        <v>1333</v>
      </c>
      <c r="B6027" t="s">
        <v>1334</v>
      </c>
      <c r="C6027" t="s">
        <v>10505</v>
      </c>
      <c r="D6027" t="s">
        <v>72</v>
      </c>
      <c r="E6027" t="s">
        <v>10376</v>
      </c>
      <c r="F6027" t="s">
        <v>73</v>
      </c>
      <c r="G6027" t="s">
        <v>89</v>
      </c>
      <c r="H6027" t="s">
        <v>75</v>
      </c>
      <c r="I6027" t="s">
        <v>76</v>
      </c>
      <c r="J6027" t="s">
        <v>77</v>
      </c>
      <c r="K6027">
        <v>300</v>
      </c>
      <c r="L6027" t="s">
        <v>77</v>
      </c>
      <c r="M6027" t="s">
        <v>78</v>
      </c>
      <c r="N6027" t="s">
        <v>6252</v>
      </c>
      <c r="O6027" t="s">
        <v>10400</v>
      </c>
      <c r="P6027" t="s">
        <v>10400</v>
      </c>
      <c r="Q6027" t="s">
        <v>10379</v>
      </c>
      <c r="R6027" t="s">
        <v>79</v>
      </c>
      <c r="S6027" t="s">
        <v>299</v>
      </c>
      <c r="T6027" t="s">
        <v>10380</v>
      </c>
      <c r="U6027" t="s">
        <v>43</v>
      </c>
      <c r="V6027" t="s">
        <v>80</v>
      </c>
      <c r="W6027">
        <v>25000</v>
      </c>
      <c r="X6027" t="s">
        <v>81</v>
      </c>
      <c r="Y6027">
        <v>-300</v>
      </c>
      <c r="Z6027" t="s">
        <v>10401</v>
      </c>
      <c r="AA6027" t="s">
        <v>10401</v>
      </c>
      <c r="AB6027" t="s">
        <v>90</v>
      </c>
      <c r="AC6027" t="s">
        <v>178</v>
      </c>
      <c r="AD6027">
        <f>_xlfn.XLOOKUP(MIS[[#This Row],[TRADING SYMBOL]],[1]Sheet1!$D:$D,[1]Sheet1!$C:$C)</f>
        <v>186.15</v>
      </c>
      <c r="AE6027">
        <f>MIS[[#This Row],[OrderAverageTradedPrice]]*MIS[[#This Row],[OrderQuantity]]</f>
        <v>55635</v>
      </c>
      <c r="AF6027">
        <f>MIS[[#This Row],[LTP]]*MIS[[#This Row],[OrderQuantity]]</f>
        <v>55845</v>
      </c>
      <c r="AG6027">
        <f>IF(MIS[[#This Row],[OrderSide]]="SELL",MIS[[#This Row],[VALUE]]-MIS[[#This Row],[LIVE_VALUE]],MIS[[#This Row],[LIVE_VALUE]]-MIS[[#This Row],[VALUE]])</f>
        <v>-210</v>
      </c>
      <c r="AH6027" t="str" cm="1">
        <f t="array" ref="AH6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7" t="str">
        <f>MIS[[#This Row],[TRADING SYMBOL]]</f>
        <v>NIFTY2552225000CE</v>
      </c>
      <c r="AJ6027" t="str">
        <f>IF(RIGHT(MIS[[#This Row],[Main/Hedge]],4)="MAIN","MAIN","HEDGE")</f>
        <v>MAIN</v>
      </c>
      <c r="AK6027" t="str" cm="1">
        <f t="array" ref="AK6027">_xlfn._xlws.FILTER(Table4[Column1],ISNUMBER(SEARCH(Table4[Column1],MIS[[#This Row],[OrderUniqueIdentifier]])),"")</f>
        <v>LONGSHORT</v>
      </c>
    </row>
    <row r="6028" spans="1:37" x14ac:dyDescent="0.25">
      <c r="A6028" t="s">
        <v>378</v>
      </c>
      <c r="B6028" t="s">
        <v>379</v>
      </c>
      <c r="C6028" t="s">
        <v>3051</v>
      </c>
      <c r="D6028" t="s">
        <v>72</v>
      </c>
      <c r="E6028" t="s">
        <v>10376</v>
      </c>
      <c r="F6028" t="s">
        <v>73</v>
      </c>
      <c r="G6028" t="s">
        <v>89</v>
      </c>
      <c r="H6028" t="s">
        <v>93</v>
      </c>
      <c r="I6028" t="s">
        <v>76</v>
      </c>
      <c r="J6028" t="s">
        <v>4534</v>
      </c>
      <c r="K6028">
        <v>225</v>
      </c>
      <c r="L6028" t="s">
        <v>77</v>
      </c>
      <c r="M6028" t="s">
        <v>78</v>
      </c>
      <c r="N6028" t="s">
        <v>10549</v>
      </c>
      <c r="O6028" t="s">
        <v>10400</v>
      </c>
      <c r="P6028" t="s">
        <v>10400</v>
      </c>
      <c r="Q6028" t="s">
        <v>10379</v>
      </c>
      <c r="R6028" t="s">
        <v>79</v>
      </c>
      <c r="S6028" t="s">
        <v>25</v>
      </c>
      <c r="T6028" t="s">
        <v>10380</v>
      </c>
      <c r="U6028" t="s">
        <v>43</v>
      </c>
      <c r="V6028" t="s">
        <v>80</v>
      </c>
      <c r="W6028">
        <v>25000</v>
      </c>
      <c r="X6028" t="s">
        <v>81</v>
      </c>
      <c r="Y6028">
        <v>-225</v>
      </c>
      <c r="Z6028" t="s">
        <v>10401</v>
      </c>
      <c r="AA6028" t="s">
        <v>10401</v>
      </c>
      <c r="AB6028" t="s">
        <v>90</v>
      </c>
      <c r="AC6028" t="s">
        <v>178</v>
      </c>
      <c r="AD6028">
        <f>_xlfn.XLOOKUP(MIS[[#This Row],[TRADING SYMBOL]],[1]Sheet1!$D:$D,[1]Sheet1!$C:$C)</f>
        <v>186.15</v>
      </c>
      <c r="AE6028">
        <f>MIS[[#This Row],[OrderAverageTradedPrice]]*MIS[[#This Row],[OrderQuantity]]</f>
        <v>41651.249999999847</v>
      </c>
      <c r="AF6028">
        <f>MIS[[#This Row],[LTP]]*MIS[[#This Row],[OrderQuantity]]</f>
        <v>41883.75</v>
      </c>
      <c r="AG6028">
        <f>IF(MIS[[#This Row],[OrderSide]]="SELL",MIS[[#This Row],[VALUE]]-MIS[[#This Row],[LIVE_VALUE]],MIS[[#This Row],[LIVE_VALUE]]-MIS[[#This Row],[VALUE]])</f>
        <v>-232.5000000001528</v>
      </c>
      <c r="AH6028" t="str" cm="1">
        <f t="array" ref="AH6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8" t="str">
        <f>MIS[[#This Row],[TRADING SYMBOL]]</f>
        <v>NIFTY2552225000CE</v>
      </c>
      <c r="AJ6028" t="str">
        <f>IF(RIGHT(MIS[[#This Row],[Main/Hedge]],4)="MAIN","MAIN","HEDGE")</f>
        <v>MAIN</v>
      </c>
      <c r="AK6028" t="str" cm="1">
        <f t="array" ref="AK6028">_xlfn._xlws.FILTER(Table4[Column1],ISNUMBER(SEARCH(Table4[Column1],MIS[[#This Row],[OrderUniqueIdentifier]])),"")</f>
        <v>LONGSHORT</v>
      </c>
    </row>
    <row r="6029" spans="1:37" x14ac:dyDescent="0.25">
      <c r="A6029" t="s">
        <v>71</v>
      </c>
      <c r="B6029" t="s">
        <v>661</v>
      </c>
      <c r="C6029" t="s">
        <v>10411</v>
      </c>
      <c r="D6029" t="s">
        <v>72</v>
      </c>
      <c r="E6029" t="s">
        <v>10376</v>
      </c>
      <c r="F6029" t="s">
        <v>73</v>
      </c>
      <c r="G6029" t="s">
        <v>89</v>
      </c>
      <c r="H6029" t="s">
        <v>75</v>
      </c>
      <c r="I6029" t="s">
        <v>76</v>
      </c>
      <c r="J6029" t="s">
        <v>77</v>
      </c>
      <c r="K6029">
        <v>75</v>
      </c>
      <c r="L6029" t="s">
        <v>77</v>
      </c>
      <c r="M6029" t="s">
        <v>78</v>
      </c>
      <c r="N6029" t="s">
        <v>7509</v>
      </c>
      <c r="O6029" t="s">
        <v>10412</v>
      </c>
      <c r="P6029" t="s">
        <v>10412</v>
      </c>
      <c r="Q6029" t="s">
        <v>10379</v>
      </c>
      <c r="R6029" t="s">
        <v>79</v>
      </c>
      <c r="S6029" t="s">
        <v>25</v>
      </c>
      <c r="T6029" t="s">
        <v>10380</v>
      </c>
      <c r="U6029" t="s">
        <v>43</v>
      </c>
      <c r="V6029" t="s">
        <v>80</v>
      </c>
      <c r="W6029">
        <v>25000</v>
      </c>
      <c r="X6029" t="s">
        <v>81</v>
      </c>
      <c r="Y6029">
        <v>-75</v>
      </c>
      <c r="Z6029" t="s">
        <v>10413</v>
      </c>
      <c r="AA6029" t="s">
        <v>10413</v>
      </c>
      <c r="AB6029" t="s">
        <v>90</v>
      </c>
      <c r="AC6029" t="s">
        <v>178</v>
      </c>
      <c r="AD6029">
        <f>_xlfn.XLOOKUP(MIS[[#This Row],[TRADING SYMBOL]],[1]Sheet1!$D:$D,[1]Sheet1!$C:$C)</f>
        <v>186.15</v>
      </c>
      <c r="AE6029">
        <f>MIS[[#This Row],[OrderAverageTradedPrice]]*MIS[[#This Row],[OrderQuantity]]</f>
        <v>13875</v>
      </c>
      <c r="AF6029">
        <f>MIS[[#This Row],[LTP]]*MIS[[#This Row],[OrderQuantity]]</f>
        <v>13961.25</v>
      </c>
      <c r="AG6029">
        <f>IF(MIS[[#This Row],[OrderSide]]="SELL",MIS[[#This Row],[VALUE]]-MIS[[#This Row],[LIVE_VALUE]],MIS[[#This Row],[LIVE_VALUE]]-MIS[[#This Row],[VALUE]])</f>
        <v>-86.25</v>
      </c>
      <c r="AH6029" t="str" cm="1">
        <f t="array" ref="AH6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9" t="str">
        <f>MIS[[#This Row],[TRADING SYMBOL]]</f>
        <v>NIFTY2552225000CE</v>
      </c>
      <c r="AJ6029" t="str">
        <f>IF(RIGHT(MIS[[#This Row],[Main/Hedge]],4)="MAIN","MAIN","HEDGE")</f>
        <v>MAIN</v>
      </c>
      <c r="AK6029" t="str" cm="1">
        <f t="array" ref="AK6029">_xlfn._xlws.FILTER(Table4[Column1],ISNUMBER(SEARCH(Table4[Column1],MIS[[#This Row],[OrderUniqueIdentifier]])),"")</f>
        <v>LONGSHORT</v>
      </c>
    </row>
    <row r="6030" spans="1:37" x14ac:dyDescent="0.25">
      <c r="A6030" t="s">
        <v>71</v>
      </c>
      <c r="B6030" t="s">
        <v>714</v>
      </c>
      <c r="C6030" t="s">
        <v>10418</v>
      </c>
      <c r="D6030" t="s">
        <v>72</v>
      </c>
      <c r="E6030" t="s">
        <v>10376</v>
      </c>
      <c r="F6030" t="s">
        <v>73</v>
      </c>
      <c r="G6030" t="s">
        <v>89</v>
      </c>
      <c r="H6030" t="s">
        <v>75</v>
      </c>
      <c r="I6030" t="s">
        <v>76</v>
      </c>
      <c r="J6030" t="s">
        <v>77</v>
      </c>
      <c r="K6030">
        <v>225</v>
      </c>
      <c r="L6030" t="s">
        <v>77</v>
      </c>
      <c r="M6030" t="s">
        <v>78</v>
      </c>
      <c r="N6030" t="s">
        <v>10419</v>
      </c>
      <c r="O6030" t="s">
        <v>10412</v>
      </c>
      <c r="P6030" t="s">
        <v>10412</v>
      </c>
      <c r="Q6030" t="s">
        <v>10379</v>
      </c>
      <c r="R6030" t="s">
        <v>79</v>
      </c>
      <c r="S6030" t="s">
        <v>25</v>
      </c>
      <c r="T6030" t="s">
        <v>10380</v>
      </c>
      <c r="U6030" t="s">
        <v>43</v>
      </c>
      <c r="V6030" t="s">
        <v>80</v>
      </c>
      <c r="W6030">
        <v>25000</v>
      </c>
      <c r="X6030" t="s">
        <v>81</v>
      </c>
      <c r="Y6030">
        <v>-225</v>
      </c>
      <c r="Z6030" t="s">
        <v>10413</v>
      </c>
      <c r="AA6030" t="s">
        <v>10413</v>
      </c>
      <c r="AB6030" t="s">
        <v>90</v>
      </c>
      <c r="AC6030" t="s">
        <v>178</v>
      </c>
      <c r="AD6030">
        <f>_xlfn.XLOOKUP(MIS[[#This Row],[TRADING SYMBOL]],[1]Sheet1!$D:$D,[1]Sheet1!$C:$C)</f>
        <v>186.15</v>
      </c>
      <c r="AE6030">
        <f>MIS[[#This Row],[OrderAverageTradedPrice]]*MIS[[#This Row],[OrderQuantity]]</f>
        <v>41445</v>
      </c>
      <c r="AF6030">
        <f>MIS[[#This Row],[LTP]]*MIS[[#This Row],[OrderQuantity]]</f>
        <v>41883.75</v>
      </c>
      <c r="AG6030">
        <f>IF(MIS[[#This Row],[OrderSide]]="SELL",MIS[[#This Row],[VALUE]]-MIS[[#This Row],[LIVE_VALUE]],MIS[[#This Row],[LIVE_VALUE]]-MIS[[#This Row],[VALUE]])</f>
        <v>-438.75</v>
      </c>
      <c r="AH6030" t="str" cm="1">
        <f t="array" ref="AH6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0" t="str">
        <f>MIS[[#This Row],[TRADING SYMBOL]]</f>
        <v>NIFTY2552225000CE</v>
      </c>
      <c r="AJ6030" t="str">
        <f>IF(RIGHT(MIS[[#This Row],[Main/Hedge]],4)="MAIN","MAIN","HEDGE")</f>
        <v>MAIN</v>
      </c>
      <c r="AK6030" t="str" cm="1">
        <f t="array" ref="AK6030">_xlfn._xlws.FILTER(Table4[Column1],ISNUMBER(SEARCH(Table4[Column1],MIS[[#This Row],[OrderUniqueIdentifier]])),"")</f>
        <v>LONGSHORT</v>
      </c>
    </row>
    <row r="6031" spans="1:37" x14ac:dyDescent="0.25">
      <c r="A6031" t="s">
        <v>71</v>
      </c>
      <c r="B6031" t="s">
        <v>761</v>
      </c>
      <c r="C6031" t="s">
        <v>10424</v>
      </c>
      <c r="D6031" t="s">
        <v>72</v>
      </c>
      <c r="E6031" t="s">
        <v>10376</v>
      </c>
      <c r="F6031" t="s">
        <v>73</v>
      </c>
      <c r="G6031" t="s">
        <v>89</v>
      </c>
      <c r="H6031" t="s">
        <v>75</v>
      </c>
      <c r="I6031" t="s">
        <v>76</v>
      </c>
      <c r="J6031" t="s">
        <v>77</v>
      </c>
      <c r="K6031">
        <v>75</v>
      </c>
      <c r="L6031" t="s">
        <v>77</v>
      </c>
      <c r="M6031" t="s">
        <v>78</v>
      </c>
      <c r="N6031" t="s">
        <v>6193</v>
      </c>
      <c r="O6031" t="s">
        <v>10412</v>
      </c>
      <c r="P6031" t="s">
        <v>10412</v>
      </c>
      <c r="Q6031" t="s">
        <v>10379</v>
      </c>
      <c r="R6031" t="s">
        <v>79</v>
      </c>
      <c r="S6031" t="s">
        <v>25</v>
      </c>
      <c r="T6031" t="s">
        <v>10380</v>
      </c>
      <c r="U6031" t="s">
        <v>43</v>
      </c>
      <c r="V6031" t="s">
        <v>80</v>
      </c>
      <c r="W6031">
        <v>25000</v>
      </c>
      <c r="X6031" t="s">
        <v>81</v>
      </c>
      <c r="Y6031">
        <v>-75</v>
      </c>
      <c r="Z6031" t="s">
        <v>10413</v>
      </c>
      <c r="AA6031" t="s">
        <v>10413</v>
      </c>
      <c r="AB6031" t="s">
        <v>90</v>
      </c>
      <c r="AC6031" t="s">
        <v>178</v>
      </c>
      <c r="AD6031">
        <f>_xlfn.XLOOKUP(MIS[[#This Row],[TRADING SYMBOL]],[1]Sheet1!$D:$D,[1]Sheet1!$C:$C)</f>
        <v>186.15</v>
      </c>
      <c r="AE6031">
        <f>MIS[[#This Row],[OrderAverageTradedPrice]]*MIS[[#This Row],[OrderQuantity]]</f>
        <v>13818.75</v>
      </c>
      <c r="AF6031">
        <f>MIS[[#This Row],[LTP]]*MIS[[#This Row],[OrderQuantity]]</f>
        <v>13961.25</v>
      </c>
      <c r="AG6031">
        <f>IF(MIS[[#This Row],[OrderSide]]="SELL",MIS[[#This Row],[VALUE]]-MIS[[#This Row],[LIVE_VALUE]],MIS[[#This Row],[LIVE_VALUE]]-MIS[[#This Row],[VALUE]])</f>
        <v>-142.5</v>
      </c>
      <c r="AH6031" t="str" cm="1">
        <f t="array" ref="AH6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1" t="str">
        <f>MIS[[#This Row],[TRADING SYMBOL]]</f>
        <v>NIFTY2552225000CE</v>
      </c>
      <c r="AJ6031" t="str">
        <f>IF(RIGHT(MIS[[#This Row],[Main/Hedge]],4)="MAIN","MAIN","HEDGE")</f>
        <v>MAIN</v>
      </c>
      <c r="AK6031" t="str" cm="1">
        <f t="array" ref="AK6031">_xlfn._xlws.FILTER(Table4[Column1],ISNUMBER(SEARCH(Table4[Column1],MIS[[#This Row],[OrderUniqueIdentifier]])),"")</f>
        <v>LONGSHORT</v>
      </c>
    </row>
    <row r="6032" spans="1:37" x14ac:dyDescent="0.25">
      <c r="A6032" t="s">
        <v>71</v>
      </c>
      <c r="B6032" t="s">
        <v>787</v>
      </c>
      <c r="C6032" t="s">
        <v>10428</v>
      </c>
      <c r="D6032" t="s">
        <v>72</v>
      </c>
      <c r="E6032" t="s">
        <v>10376</v>
      </c>
      <c r="F6032" t="s">
        <v>73</v>
      </c>
      <c r="G6032" t="s">
        <v>89</v>
      </c>
      <c r="H6032" t="s">
        <v>75</v>
      </c>
      <c r="I6032" t="s">
        <v>76</v>
      </c>
      <c r="J6032" t="s">
        <v>77</v>
      </c>
      <c r="K6032">
        <v>75</v>
      </c>
      <c r="L6032" t="s">
        <v>77</v>
      </c>
      <c r="M6032" t="s">
        <v>78</v>
      </c>
      <c r="N6032" t="s">
        <v>6193</v>
      </c>
      <c r="O6032" t="s">
        <v>10412</v>
      </c>
      <c r="P6032" t="s">
        <v>10412</v>
      </c>
      <c r="Q6032" t="s">
        <v>10379</v>
      </c>
      <c r="R6032" t="s">
        <v>79</v>
      </c>
      <c r="S6032" t="s">
        <v>25</v>
      </c>
      <c r="T6032" t="s">
        <v>10380</v>
      </c>
      <c r="U6032" t="s">
        <v>43</v>
      </c>
      <c r="V6032" t="s">
        <v>80</v>
      </c>
      <c r="W6032">
        <v>25000</v>
      </c>
      <c r="X6032" t="s">
        <v>81</v>
      </c>
      <c r="Y6032">
        <v>-75</v>
      </c>
      <c r="Z6032" t="s">
        <v>10413</v>
      </c>
      <c r="AA6032" t="s">
        <v>10413</v>
      </c>
      <c r="AB6032" t="s">
        <v>90</v>
      </c>
      <c r="AC6032" t="s">
        <v>178</v>
      </c>
      <c r="AD6032">
        <f>_xlfn.XLOOKUP(MIS[[#This Row],[TRADING SYMBOL]],[1]Sheet1!$D:$D,[1]Sheet1!$C:$C)</f>
        <v>186.15</v>
      </c>
      <c r="AE6032">
        <f>MIS[[#This Row],[OrderAverageTradedPrice]]*MIS[[#This Row],[OrderQuantity]]</f>
        <v>13818.75</v>
      </c>
      <c r="AF6032">
        <f>MIS[[#This Row],[LTP]]*MIS[[#This Row],[OrderQuantity]]</f>
        <v>13961.25</v>
      </c>
      <c r="AG6032">
        <f>IF(MIS[[#This Row],[OrderSide]]="SELL",MIS[[#This Row],[VALUE]]-MIS[[#This Row],[LIVE_VALUE]],MIS[[#This Row],[LIVE_VALUE]]-MIS[[#This Row],[VALUE]])</f>
        <v>-142.5</v>
      </c>
      <c r="AH6032" t="str" cm="1">
        <f t="array" ref="AH6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2" t="str">
        <f>MIS[[#This Row],[TRADING SYMBOL]]</f>
        <v>NIFTY2552225000CE</v>
      </c>
      <c r="AJ6032" t="str">
        <f>IF(RIGHT(MIS[[#This Row],[Main/Hedge]],4)="MAIN","MAIN","HEDGE")</f>
        <v>MAIN</v>
      </c>
      <c r="AK6032" t="str" cm="1">
        <f t="array" ref="AK6032">_xlfn._xlws.FILTER(Table4[Column1],ISNUMBER(SEARCH(Table4[Column1],MIS[[#This Row],[OrderUniqueIdentifier]])),"")</f>
        <v>LONGSHORT</v>
      </c>
    </row>
    <row r="6033" spans="1:37" x14ac:dyDescent="0.25">
      <c r="A6033" t="s">
        <v>71</v>
      </c>
      <c r="B6033" t="s">
        <v>839</v>
      </c>
      <c r="C6033" t="s">
        <v>10434</v>
      </c>
      <c r="D6033" t="s">
        <v>72</v>
      </c>
      <c r="E6033" t="s">
        <v>10376</v>
      </c>
      <c r="F6033" t="s">
        <v>73</v>
      </c>
      <c r="G6033" t="s">
        <v>89</v>
      </c>
      <c r="H6033" t="s">
        <v>75</v>
      </c>
      <c r="I6033" t="s">
        <v>76</v>
      </c>
      <c r="J6033" t="s">
        <v>77</v>
      </c>
      <c r="K6033">
        <v>75</v>
      </c>
      <c r="L6033" t="s">
        <v>77</v>
      </c>
      <c r="M6033" t="s">
        <v>78</v>
      </c>
      <c r="N6033" t="s">
        <v>6193</v>
      </c>
      <c r="O6033" t="s">
        <v>10412</v>
      </c>
      <c r="P6033" t="s">
        <v>10412</v>
      </c>
      <c r="Q6033" t="s">
        <v>10379</v>
      </c>
      <c r="R6033" t="s">
        <v>79</v>
      </c>
      <c r="S6033" t="s">
        <v>25</v>
      </c>
      <c r="T6033" t="s">
        <v>10380</v>
      </c>
      <c r="U6033" t="s">
        <v>43</v>
      </c>
      <c r="V6033" t="s">
        <v>80</v>
      </c>
      <c r="W6033">
        <v>25000</v>
      </c>
      <c r="X6033" t="s">
        <v>81</v>
      </c>
      <c r="Y6033">
        <v>-75</v>
      </c>
      <c r="Z6033" t="s">
        <v>10413</v>
      </c>
      <c r="AA6033" t="s">
        <v>10413</v>
      </c>
      <c r="AB6033" t="s">
        <v>90</v>
      </c>
      <c r="AC6033" t="s">
        <v>178</v>
      </c>
      <c r="AD6033">
        <f>_xlfn.XLOOKUP(MIS[[#This Row],[TRADING SYMBOL]],[1]Sheet1!$D:$D,[1]Sheet1!$C:$C)</f>
        <v>186.15</v>
      </c>
      <c r="AE6033">
        <f>MIS[[#This Row],[OrderAverageTradedPrice]]*MIS[[#This Row],[OrderQuantity]]</f>
        <v>13818.75</v>
      </c>
      <c r="AF6033">
        <f>MIS[[#This Row],[LTP]]*MIS[[#This Row],[OrderQuantity]]</f>
        <v>13961.25</v>
      </c>
      <c r="AG6033">
        <f>IF(MIS[[#This Row],[OrderSide]]="SELL",MIS[[#This Row],[VALUE]]-MIS[[#This Row],[LIVE_VALUE]],MIS[[#This Row],[LIVE_VALUE]]-MIS[[#This Row],[VALUE]])</f>
        <v>-142.5</v>
      </c>
      <c r="AH6033" t="str" cm="1">
        <f t="array" ref="AH6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3" t="str">
        <f>MIS[[#This Row],[TRADING SYMBOL]]</f>
        <v>NIFTY2552225000CE</v>
      </c>
      <c r="AJ6033" t="str">
        <f>IF(RIGHT(MIS[[#This Row],[Main/Hedge]],4)="MAIN","MAIN","HEDGE")</f>
        <v>MAIN</v>
      </c>
      <c r="AK6033" t="str" cm="1">
        <f t="array" ref="AK6033">_xlfn._xlws.FILTER(Table4[Column1],ISNUMBER(SEARCH(Table4[Column1],MIS[[#This Row],[OrderUniqueIdentifier]])),"")</f>
        <v>LONGSHORT</v>
      </c>
    </row>
    <row r="6034" spans="1:37" x14ac:dyDescent="0.25">
      <c r="A6034" t="s">
        <v>71</v>
      </c>
      <c r="B6034" t="s">
        <v>873</v>
      </c>
      <c r="C6034" t="s">
        <v>10438</v>
      </c>
      <c r="D6034" t="s">
        <v>72</v>
      </c>
      <c r="E6034" t="s">
        <v>10376</v>
      </c>
      <c r="F6034" t="s">
        <v>73</v>
      </c>
      <c r="G6034" t="s">
        <v>89</v>
      </c>
      <c r="H6034" t="s">
        <v>75</v>
      </c>
      <c r="I6034" t="s">
        <v>76</v>
      </c>
      <c r="J6034" t="s">
        <v>77</v>
      </c>
      <c r="K6034">
        <v>75</v>
      </c>
      <c r="L6034" t="s">
        <v>77</v>
      </c>
      <c r="M6034" t="s">
        <v>78</v>
      </c>
      <c r="N6034" t="s">
        <v>6193</v>
      </c>
      <c r="O6034" t="s">
        <v>10412</v>
      </c>
      <c r="P6034" t="s">
        <v>10412</v>
      </c>
      <c r="Q6034" t="s">
        <v>10379</v>
      </c>
      <c r="R6034" t="s">
        <v>79</v>
      </c>
      <c r="S6034" t="s">
        <v>25</v>
      </c>
      <c r="T6034" t="s">
        <v>10380</v>
      </c>
      <c r="U6034" t="s">
        <v>43</v>
      </c>
      <c r="V6034" t="s">
        <v>80</v>
      </c>
      <c r="W6034">
        <v>25000</v>
      </c>
      <c r="X6034" t="s">
        <v>81</v>
      </c>
      <c r="Y6034">
        <v>-75</v>
      </c>
      <c r="Z6034" t="s">
        <v>10413</v>
      </c>
      <c r="AA6034" t="s">
        <v>10413</v>
      </c>
      <c r="AB6034" t="s">
        <v>90</v>
      </c>
      <c r="AC6034" t="s">
        <v>178</v>
      </c>
      <c r="AD6034">
        <f>_xlfn.XLOOKUP(MIS[[#This Row],[TRADING SYMBOL]],[1]Sheet1!$D:$D,[1]Sheet1!$C:$C)</f>
        <v>186.15</v>
      </c>
      <c r="AE6034">
        <f>MIS[[#This Row],[OrderAverageTradedPrice]]*MIS[[#This Row],[OrderQuantity]]</f>
        <v>13818.75</v>
      </c>
      <c r="AF6034">
        <f>MIS[[#This Row],[LTP]]*MIS[[#This Row],[OrderQuantity]]</f>
        <v>13961.25</v>
      </c>
      <c r="AG6034">
        <f>IF(MIS[[#This Row],[OrderSide]]="SELL",MIS[[#This Row],[VALUE]]-MIS[[#This Row],[LIVE_VALUE]],MIS[[#This Row],[LIVE_VALUE]]-MIS[[#This Row],[VALUE]])</f>
        <v>-142.5</v>
      </c>
      <c r="AH6034" t="str" cm="1">
        <f t="array" ref="AH6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4" t="str">
        <f>MIS[[#This Row],[TRADING SYMBOL]]</f>
        <v>NIFTY2552225000CE</v>
      </c>
      <c r="AJ6034" t="str">
        <f>IF(RIGHT(MIS[[#This Row],[Main/Hedge]],4)="MAIN","MAIN","HEDGE")</f>
        <v>MAIN</v>
      </c>
      <c r="AK6034" t="str" cm="1">
        <f t="array" ref="AK6034">_xlfn._xlws.FILTER(Table4[Column1],ISNUMBER(SEARCH(Table4[Column1],MIS[[#This Row],[OrderUniqueIdentifier]])),"")</f>
        <v>LONGSHORT</v>
      </c>
    </row>
    <row r="6035" spans="1:37" x14ac:dyDescent="0.25">
      <c r="A6035" t="s">
        <v>71</v>
      </c>
      <c r="B6035" t="s">
        <v>901</v>
      </c>
      <c r="C6035" t="s">
        <v>10441</v>
      </c>
      <c r="D6035" t="s">
        <v>72</v>
      </c>
      <c r="E6035" t="s">
        <v>10376</v>
      </c>
      <c r="F6035" t="s">
        <v>73</v>
      </c>
      <c r="G6035" t="s">
        <v>89</v>
      </c>
      <c r="H6035" t="s">
        <v>75</v>
      </c>
      <c r="I6035" t="s">
        <v>76</v>
      </c>
      <c r="J6035" t="s">
        <v>77</v>
      </c>
      <c r="K6035">
        <v>75</v>
      </c>
      <c r="L6035" t="s">
        <v>77</v>
      </c>
      <c r="M6035" t="s">
        <v>78</v>
      </c>
      <c r="N6035" t="s">
        <v>6193</v>
      </c>
      <c r="O6035" t="s">
        <v>10412</v>
      </c>
      <c r="P6035" t="s">
        <v>10412</v>
      </c>
      <c r="Q6035" t="s">
        <v>10379</v>
      </c>
      <c r="R6035" t="s">
        <v>79</v>
      </c>
      <c r="S6035" t="s">
        <v>25</v>
      </c>
      <c r="T6035" t="s">
        <v>10380</v>
      </c>
      <c r="U6035" t="s">
        <v>43</v>
      </c>
      <c r="V6035" t="s">
        <v>80</v>
      </c>
      <c r="W6035">
        <v>25000</v>
      </c>
      <c r="X6035" t="s">
        <v>81</v>
      </c>
      <c r="Y6035">
        <v>-75</v>
      </c>
      <c r="Z6035" t="s">
        <v>10413</v>
      </c>
      <c r="AA6035" t="s">
        <v>10413</v>
      </c>
      <c r="AB6035" t="s">
        <v>90</v>
      </c>
      <c r="AC6035" t="s">
        <v>178</v>
      </c>
      <c r="AD6035">
        <f>_xlfn.XLOOKUP(MIS[[#This Row],[TRADING SYMBOL]],[1]Sheet1!$D:$D,[1]Sheet1!$C:$C)</f>
        <v>186.15</v>
      </c>
      <c r="AE6035">
        <f>MIS[[#This Row],[OrderAverageTradedPrice]]*MIS[[#This Row],[OrderQuantity]]</f>
        <v>13818.75</v>
      </c>
      <c r="AF6035">
        <f>MIS[[#This Row],[LTP]]*MIS[[#This Row],[OrderQuantity]]</f>
        <v>13961.25</v>
      </c>
      <c r="AG6035">
        <f>IF(MIS[[#This Row],[OrderSide]]="SELL",MIS[[#This Row],[VALUE]]-MIS[[#This Row],[LIVE_VALUE]],MIS[[#This Row],[LIVE_VALUE]]-MIS[[#This Row],[VALUE]])</f>
        <v>-142.5</v>
      </c>
      <c r="AH6035" t="str" cm="1">
        <f t="array" ref="AH6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5" t="str">
        <f>MIS[[#This Row],[TRADING SYMBOL]]</f>
        <v>NIFTY2552225000CE</v>
      </c>
      <c r="AJ6035" t="str">
        <f>IF(RIGHT(MIS[[#This Row],[Main/Hedge]],4)="MAIN","MAIN","HEDGE")</f>
        <v>MAIN</v>
      </c>
      <c r="AK6035" t="str" cm="1">
        <f t="array" ref="AK6035">_xlfn._xlws.FILTER(Table4[Column1],ISNUMBER(SEARCH(Table4[Column1],MIS[[#This Row],[OrderUniqueIdentifier]])),"")</f>
        <v>LONGSHORT</v>
      </c>
    </row>
    <row r="6036" spans="1:37" x14ac:dyDescent="0.25">
      <c r="A6036" t="s">
        <v>71</v>
      </c>
      <c r="B6036" t="s">
        <v>940</v>
      </c>
      <c r="C6036" t="s">
        <v>10448</v>
      </c>
      <c r="D6036" t="s">
        <v>72</v>
      </c>
      <c r="E6036" t="s">
        <v>10376</v>
      </c>
      <c r="F6036" t="s">
        <v>73</v>
      </c>
      <c r="G6036" t="s">
        <v>89</v>
      </c>
      <c r="H6036" t="s">
        <v>75</v>
      </c>
      <c r="I6036" t="s">
        <v>76</v>
      </c>
      <c r="J6036" t="s">
        <v>77</v>
      </c>
      <c r="K6036">
        <v>300</v>
      </c>
      <c r="L6036" t="s">
        <v>77</v>
      </c>
      <c r="M6036" t="s">
        <v>78</v>
      </c>
      <c r="N6036" t="s">
        <v>8640</v>
      </c>
      <c r="O6036" t="s">
        <v>10412</v>
      </c>
      <c r="P6036" t="s">
        <v>10412</v>
      </c>
      <c r="Q6036" t="s">
        <v>10379</v>
      </c>
      <c r="R6036" t="s">
        <v>79</v>
      </c>
      <c r="S6036" t="s">
        <v>25</v>
      </c>
      <c r="T6036" t="s">
        <v>10380</v>
      </c>
      <c r="U6036" t="s">
        <v>43</v>
      </c>
      <c r="V6036" t="s">
        <v>80</v>
      </c>
      <c r="W6036">
        <v>25000</v>
      </c>
      <c r="X6036" t="s">
        <v>81</v>
      </c>
      <c r="Y6036">
        <v>-300</v>
      </c>
      <c r="Z6036" t="s">
        <v>10413</v>
      </c>
      <c r="AA6036" t="s">
        <v>10413</v>
      </c>
      <c r="AB6036" t="s">
        <v>90</v>
      </c>
      <c r="AC6036" t="s">
        <v>178</v>
      </c>
      <c r="AD6036">
        <f>_xlfn.XLOOKUP(MIS[[#This Row],[TRADING SYMBOL]],[1]Sheet1!$D:$D,[1]Sheet1!$C:$C)</f>
        <v>186.15</v>
      </c>
      <c r="AE6036">
        <f>MIS[[#This Row],[OrderAverageTradedPrice]]*MIS[[#This Row],[OrderQuantity]]</f>
        <v>55290</v>
      </c>
      <c r="AF6036">
        <f>MIS[[#This Row],[LTP]]*MIS[[#This Row],[OrderQuantity]]</f>
        <v>55845</v>
      </c>
      <c r="AG6036">
        <f>IF(MIS[[#This Row],[OrderSide]]="SELL",MIS[[#This Row],[VALUE]]-MIS[[#This Row],[LIVE_VALUE]],MIS[[#This Row],[LIVE_VALUE]]-MIS[[#This Row],[VALUE]])</f>
        <v>-555</v>
      </c>
      <c r="AH6036" t="str" cm="1">
        <f t="array" ref="AH6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6" t="str">
        <f>MIS[[#This Row],[TRADING SYMBOL]]</f>
        <v>NIFTY2552225000CE</v>
      </c>
      <c r="AJ6036" t="str">
        <f>IF(RIGHT(MIS[[#This Row],[Main/Hedge]],4)="MAIN","MAIN","HEDGE")</f>
        <v>MAIN</v>
      </c>
      <c r="AK6036" t="str" cm="1">
        <f t="array" ref="AK6036">_xlfn._xlws.FILTER(Table4[Column1],ISNUMBER(SEARCH(Table4[Column1],MIS[[#This Row],[OrderUniqueIdentifier]])),"")</f>
        <v>LONGSHORT</v>
      </c>
    </row>
    <row r="6037" spans="1:37" x14ac:dyDescent="0.25">
      <c r="A6037" t="s">
        <v>71</v>
      </c>
      <c r="B6037" t="s">
        <v>960</v>
      </c>
      <c r="C6037" t="s">
        <v>10451</v>
      </c>
      <c r="D6037" t="s">
        <v>72</v>
      </c>
      <c r="E6037" t="s">
        <v>10376</v>
      </c>
      <c r="F6037" t="s">
        <v>73</v>
      </c>
      <c r="G6037" t="s">
        <v>89</v>
      </c>
      <c r="H6037" t="s">
        <v>75</v>
      </c>
      <c r="I6037" t="s">
        <v>76</v>
      </c>
      <c r="J6037" t="s">
        <v>77</v>
      </c>
      <c r="K6037">
        <v>150</v>
      </c>
      <c r="L6037" t="s">
        <v>77</v>
      </c>
      <c r="M6037" t="s">
        <v>78</v>
      </c>
      <c r="N6037" t="s">
        <v>9432</v>
      </c>
      <c r="O6037" t="s">
        <v>10412</v>
      </c>
      <c r="P6037" t="s">
        <v>10412</v>
      </c>
      <c r="Q6037" t="s">
        <v>10379</v>
      </c>
      <c r="R6037" t="s">
        <v>79</v>
      </c>
      <c r="S6037" t="s">
        <v>25</v>
      </c>
      <c r="T6037" t="s">
        <v>10380</v>
      </c>
      <c r="U6037" t="s">
        <v>43</v>
      </c>
      <c r="V6037" t="s">
        <v>80</v>
      </c>
      <c r="W6037">
        <v>25000</v>
      </c>
      <c r="X6037" t="s">
        <v>81</v>
      </c>
      <c r="Y6037">
        <v>-150</v>
      </c>
      <c r="Z6037" t="s">
        <v>10413</v>
      </c>
      <c r="AA6037" t="s">
        <v>10413</v>
      </c>
      <c r="AB6037" t="s">
        <v>90</v>
      </c>
      <c r="AC6037" t="s">
        <v>178</v>
      </c>
      <c r="AD6037">
        <f>_xlfn.XLOOKUP(MIS[[#This Row],[TRADING SYMBOL]],[1]Sheet1!$D:$D,[1]Sheet1!$C:$C)</f>
        <v>186.15</v>
      </c>
      <c r="AE6037">
        <f>MIS[[#This Row],[OrderAverageTradedPrice]]*MIS[[#This Row],[OrderQuantity]]</f>
        <v>27652.5</v>
      </c>
      <c r="AF6037">
        <f>MIS[[#This Row],[LTP]]*MIS[[#This Row],[OrderQuantity]]</f>
        <v>27922.5</v>
      </c>
      <c r="AG6037">
        <f>IF(MIS[[#This Row],[OrderSide]]="SELL",MIS[[#This Row],[VALUE]]-MIS[[#This Row],[LIVE_VALUE]],MIS[[#This Row],[LIVE_VALUE]]-MIS[[#This Row],[VALUE]])</f>
        <v>-270</v>
      </c>
      <c r="AH6037" t="str" cm="1">
        <f t="array" ref="AH6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7" t="str">
        <f>MIS[[#This Row],[TRADING SYMBOL]]</f>
        <v>NIFTY2552225000CE</v>
      </c>
      <c r="AJ6037" t="str">
        <f>IF(RIGHT(MIS[[#This Row],[Main/Hedge]],4)="MAIN","MAIN","HEDGE")</f>
        <v>MAIN</v>
      </c>
      <c r="AK6037" t="str" cm="1">
        <f t="array" ref="AK6037">_xlfn._xlws.FILTER(Table4[Column1],ISNUMBER(SEARCH(Table4[Column1],MIS[[#This Row],[OrderUniqueIdentifier]])),"")</f>
        <v>LONGSHORT</v>
      </c>
    </row>
    <row r="6038" spans="1:37" x14ac:dyDescent="0.25">
      <c r="A6038" t="s">
        <v>71</v>
      </c>
      <c r="B6038" t="s">
        <v>986</v>
      </c>
      <c r="C6038" t="s">
        <v>10454</v>
      </c>
      <c r="D6038" t="s">
        <v>72</v>
      </c>
      <c r="E6038" t="s">
        <v>10376</v>
      </c>
      <c r="F6038" t="s">
        <v>73</v>
      </c>
      <c r="G6038" t="s">
        <v>89</v>
      </c>
      <c r="H6038" t="s">
        <v>75</v>
      </c>
      <c r="I6038" t="s">
        <v>76</v>
      </c>
      <c r="J6038" t="s">
        <v>77</v>
      </c>
      <c r="K6038">
        <v>75</v>
      </c>
      <c r="L6038" t="s">
        <v>77</v>
      </c>
      <c r="M6038" t="s">
        <v>78</v>
      </c>
      <c r="N6038" t="s">
        <v>10404</v>
      </c>
      <c r="O6038" t="s">
        <v>10412</v>
      </c>
      <c r="P6038" t="s">
        <v>10412</v>
      </c>
      <c r="Q6038" t="s">
        <v>10379</v>
      </c>
      <c r="R6038" t="s">
        <v>79</v>
      </c>
      <c r="S6038" t="s">
        <v>25</v>
      </c>
      <c r="T6038" t="s">
        <v>10380</v>
      </c>
      <c r="U6038" t="s">
        <v>43</v>
      </c>
      <c r="V6038" t="s">
        <v>80</v>
      </c>
      <c r="W6038">
        <v>25000</v>
      </c>
      <c r="X6038" t="s">
        <v>81</v>
      </c>
      <c r="Y6038">
        <v>-75</v>
      </c>
      <c r="Z6038" t="s">
        <v>10413</v>
      </c>
      <c r="AA6038" t="s">
        <v>10413</v>
      </c>
      <c r="AB6038" t="s">
        <v>90</v>
      </c>
      <c r="AC6038" t="s">
        <v>178</v>
      </c>
      <c r="AD6038">
        <f>_xlfn.XLOOKUP(MIS[[#This Row],[TRADING SYMBOL]],[1]Sheet1!$D:$D,[1]Sheet1!$C:$C)</f>
        <v>186.15</v>
      </c>
      <c r="AE6038">
        <f>MIS[[#This Row],[OrderAverageTradedPrice]]*MIS[[#This Row],[OrderQuantity]]</f>
        <v>13830</v>
      </c>
      <c r="AF6038">
        <f>MIS[[#This Row],[LTP]]*MIS[[#This Row],[OrderQuantity]]</f>
        <v>13961.25</v>
      </c>
      <c r="AG6038">
        <f>IF(MIS[[#This Row],[OrderSide]]="SELL",MIS[[#This Row],[VALUE]]-MIS[[#This Row],[LIVE_VALUE]],MIS[[#This Row],[LIVE_VALUE]]-MIS[[#This Row],[VALUE]])</f>
        <v>-131.25</v>
      </c>
      <c r="AH6038" t="str" cm="1">
        <f t="array" ref="AH6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8" t="str">
        <f>MIS[[#This Row],[TRADING SYMBOL]]</f>
        <v>NIFTY2552225000CE</v>
      </c>
      <c r="AJ6038" t="str">
        <f>IF(RIGHT(MIS[[#This Row],[Main/Hedge]],4)="MAIN","MAIN","HEDGE")</f>
        <v>MAIN</v>
      </c>
      <c r="AK6038" t="str" cm="1">
        <f t="array" ref="AK6038">_xlfn._xlws.FILTER(Table4[Column1],ISNUMBER(SEARCH(Table4[Column1],MIS[[#This Row],[OrderUniqueIdentifier]])),"")</f>
        <v>LONGSHORT</v>
      </c>
    </row>
    <row r="6039" spans="1:37" x14ac:dyDescent="0.25">
      <c r="A6039" t="s">
        <v>71</v>
      </c>
      <c r="B6039" t="s">
        <v>1001</v>
      </c>
      <c r="C6039" t="s">
        <v>10456</v>
      </c>
      <c r="D6039" t="s">
        <v>72</v>
      </c>
      <c r="E6039" t="s">
        <v>10376</v>
      </c>
      <c r="F6039" t="s">
        <v>73</v>
      </c>
      <c r="G6039" t="s">
        <v>89</v>
      </c>
      <c r="H6039" t="s">
        <v>75</v>
      </c>
      <c r="I6039" t="s">
        <v>76</v>
      </c>
      <c r="J6039" t="s">
        <v>77</v>
      </c>
      <c r="K6039">
        <v>75</v>
      </c>
      <c r="L6039" t="s">
        <v>77</v>
      </c>
      <c r="M6039" t="s">
        <v>78</v>
      </c>
      <c r="N6039" t="s">
        <v>6193</v>
      </c>
      <c r="O6039" t="s">
        <v>10412</v>
      </c>
      <c r="P6039" t="s">
        <v>10412</v>
      </c>
      <c r="Q6039" t="s">
        <v>10379</v>
      </c>
      <c r="R6039" t="s">
        <v>79</v>
      </c>
      <c r="S6039" t="s">
        <v>25</v>
      </c>
      <c r="T6039" t="s">
        <v>10380</v>
      </c>
      <c r="U6039" t="s">
        <v>43</v>
      </c>
      <c r="V6039" t="s">
        <v>80</v>
      </c>
      <c r="W6039">
        <v>25000</v>
      </c>
      <c r="X6039" t="s">
        <v>81</v>
      </c>
      <c r="Y6039">
        <v>-75</v>
      </c>
      <c r="Z6039" t="s">
        <v>10413</v>
      </c>
      <c r="AA6039" t="s">
        <v>10413</v>
      </c>
      <c r="AB6039" t="s">
        <v>90</v>
      </c>
      <c r="AC6039" t="s">
        <v>178</v>
      </c>
      <c r="AD6039">
        <f>_xlfn.XLOOKUP(MIS[[#This Row],[TRADING SYMBOL]],[1]Sheet1!$D:$D,[1]Sheet1!$C:$C)</f>
        <v>186.15</v>
      </c>
      <c r="AE6039">
        <f>MIS[[#This Row],[OrderAverageTradedPrice]]*MIS[[#This Row],[OrderQuantity]]</f>
        <v>13818.75</v>
      </c>
      <c r="AF6039">
        <f>MIS[[#This Row],[LTP]]*MIS[[#This Row],[OrderQuantity]]</f>
        <v>13961.25</v>
      </c>
      <c r="AG6039">
        <f>IF(MIS[[#This Row],[OrderSide]]="SELL",MIS[[#This Row],[VALUE]]-MIS[[#This Row],[LIVE_VALUE]],MIS[[#This Row],[LIVE_VALUE]]-MIS[[#This Row],[VALUE]])</f>
        <v>-142.5</v>
      </c>
      <c r="AH6039" t="str" cm="1">
        <f t="array" ref="AH6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9" t="str">
        <f>MIS[[#This Row],[TRADING SYMBOL]]</f>
        <v>NIFTY2552225000CE</v>
      </c>
      <c r="AJ6039" t="str">
        <f>IF(RIGHT(MIS[[#This Row],[Main/Hedge]],4)="MAIN","MAIN","HEDGE")</f>
        <v>MAIN</v>
      </c>
      <c r="AK6039" t="str" cm="1">
        <f t="array" ref="AK6039">_xlfn._xlws.FILTER(Table4[Column1],ISNUMBER(SEARCH(Table4[Column1],MIS[[#This Row],[OrderUniqueIdentifier]])),"")</f>
        <v>LONGSHORT</v>
      </c>
    </row>
    <row r="6040" spans="1:37" x14ac:dyDescent="0.25">
      <c r="A6040" t="s">
        <v>71</v>
      </c>
      <c r="B6040" t="s">
        <v>1045</v>
      </c>
      <c r="C6040" t="s">
        <v>10461</v>
      </c>
      <c r="D6040" t="s">
        <v>72</v>
      </c>
      <c r="E6040" t="s">
        <v>10376</v>
      </c>
      <c r="F6040" t="s">
        <v>73</v>
      </c>
      <c r="G6040" t="s">
        <v>89</v>
      </c>
      <c r="H6040" t="s">
        <v>75</v>
      </c>
      <c r="I6040" t="s">
        <v>76</v>
      </c>
      <c r="J6040" t="s">
        <v>77</v>
      </c>
      <c r="K6040">
        <v>225</v>
      </c>
      <c r="L6040" t="s">
        <v>77</v>
      </c>
      <c r="M6040" t="s">
        <v>78</v>
      </c>
      <c r="N6040" t="s">
        <v>8640</v>
      </c>
      <c r="O6040" t="s">
        <v>10412</v>
      </c>
      <c r="P6040" t="s">
        <v>10412</v>
      </c>
      <c r="Q6040" t="s">
        <v>10379</v>
      </c>
      <c r="R6040" t="s">
        <v>79</v>
      </c>
      <c r="S6040" t="s">
        <v>25</v>
      </c>
      <c r="T6040" t="s">
        <v>10380</v>
      </c>
      <c r="U6040" t="s">
        <v>43</v>
      </c>
      <c r="V6040" t="s">
        <v>80</v>
      </c>
      <c r="W6040">
        <v>25000</v>
      </c>
      <c r="X6040" t="s">
        <v>81</v>
      </c>
      <c r="Y6040">
        <v>-225</v>
      </c>
      <c r="Z6040" t="s">
        <v>10413</v>
      </c>
      <c r="AA6040" t="s">
        <v>10413</v>
      </c>
      <c r="AB6040" t="s">
        <v>90</v>
      </c>
      <c r="AC6040" t="s">
        <v>178</v>
      </c>
      <c r="AD6040">
        <f>_xlfn.XLOOKUP(MIS[[#This Row],[TRADING SYMBOL]],[1]Sheet1!$D:$D,[1]Sheet1!$C:$C)</f>
        <v>186.15</v>
      </c>
      <c r="AE6040">
        <f>MIS[[#This Row],[OrderAverageTradedPrice]]*MIS[[#This Row],[OrderQuantity]]</f>
        <v>41467.5</v>
      </c>
      <c r="AF6040">
        <f>MIS[[#This Row],[LTP]]*MIS[[#This Row],[OrderQuantity]]</f>
        <v>41883.75</v>
      </c>
      <c r="AG6040">
        <f>IF(MIS[[#This Row],[OrderSide]]="SELL",MIS[[#This Row],[VALUE]]-MIS[[#This Row],[LIVE_VALUE]],MIS[[#This Row],[LIVE_VALUE]]-MIS[[#This Row],[VALUE]])</f>
        <v>-416.25</v>
      </c>
      <c r="AH6040" t="str" cm="1">
        <f t="array" ref="AH6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0" t="str">
        <f>MIS[[#This Row],[TRADING SYMBOL]]</f>
        <v>NIFTY2552225000CE</v>
      </c>
      <c r="AJ6040" t="str">
        <f>IF(RIGHT(MIS[[#This Row],[Main/Hedge]],4)="MAIN","MAIN","HEDGE")</f>
        <v>MAIN</v>
      </c>
      <c r="AK6040" t="str" cm="1">
        <f t="array" ref="AK6040">_xlfn._xlws.FILTER(Table4[Column1],ISNUMBER(SEARCH(Table4[Column1],MIS[[#This Row],[OrderUniqueIdentifier]])),"")</f>
        <v>LONGSHORT</v>
      </c>
    </row>
    <row r="6041" spans="1:37" x14ac:dyDescent="0.25">
      <c r="A6041" t="s">
        <v>71</v>
      </c>
      <c r="B6041" t="s">
        <v>1054</v>
      </c>
      <c r="C6041" t="s">
        <v>10462</v>
      </c>
      <c r="D6041" t="s">
        <v>72</v>
      </c>
      <c r="E6041" t="s">
        <v>10376</v>
      </c>
      <c r="F6041" t="s">
        <v>73</v>
      </c>
      <c r="G6041" t="s">
        <v>89</v>
      </c>
      <c r="H6041" t="s">
        <v>75</v>
      </c>
      <c r="I6041" t="s">
        <v>76</v>
      </c>
      <c r="J6041" t="s">
        <v>77</v>
      </c>
      <c r="K6041">
        <v>75</v>
      </c>
      <c r="L6041" t="s">
        <v>77</v>
      </c>
      <c r="M6041" t="s">
        <v>78</v>
      </c>
      <c r="N6041" t="s">
        <v>6193</v>
      </c>
      <c r="O6041" t="s">
        <v>10412</v>
      </c>
      <c r="P6041" t="s">
        <v>10412</v>
      </c>
      <c r="Q6041" t="s">
        <v>10379</v>
      </c>
      <c r="R6041" t="s">
        <v>79</v>
      </c>
      <c r="S6041" t="s">
        <v>25</v>
      </c>
      <c r="T6041" t="s">
        <v>10380</v>
      </c>
      <c r="U6041" t="s">
        <v>43</v>
      </c>
      <c r="V6041" t="s">
        <v>80</v>
      </c>
      <c r="W6041">
        <v>25000</v>
      </c>
      <c r="X6041" t="s">
        <v>81</v>
      </c>
      <c r="Y6041">
        <v>-75</v>
      </c>
      <c r="Z6041" t="s">
        <v>10413</v>
      </c>
      <c r="AA6041" t="s">
        <v>10413</v>
      </c>
      <c r="AB6041" t="s">
        <v>90</v>
      </c>
      <c r="AC6041" t="s">
        <v>178</v>
      </c>
      <c r="AD6041">
        <f>_xlfn.XLOOKUP(MIS[[#This Row],[TRADING SYMBOL]],[1]Sheet1!$D:$D,[1]Sheet1!$C:$C)</f>
        <v>186.15</v>
      </c>
      <c r="AE6041">
        <f>MIS[[#This Row],[OrderAverageTradedPrice]]*MIS[[#This Row],[OrderQuantity]]</f>
        <v>13818.75</v>
      </c>
      <c r="AF6041">
        <f>MIS[[#This Row],[LTP]]*MIS[[#This Row],[OrderQuantity]]</f>
        <v>13961.25</v>
      </c>
      <c r="AG6041">
        <f>IF(MIS[[#This Row],[OrderSide]]="SELL",MIS[[#This Row],[VALUE]]-MIS[[#This Row],[LIVE_VALUE]],MIS[[#This Row],[LIVE_VALUE]]-MIS[[#This Row],[VALUE]])</f>
        <v>-142.5</v>
      </c>
      <c r="AH6041" t="str" cm="1">
        <f t="array" ref="AH6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1" t="str">
        <f>MIS[[#This Row],[TRADING SYMBOL]]</f>
        <v>NIFTY2552225000CE</v>
      </c>
      <c r="AJ6041" t="str">
        <f>IF(RIGHT(MIS[[#This Row],[Main/Hedge]],4)="MAIN","MAIN","HEDGE")</f>
        <v>MAIN</v>
      </c>
      <c r="AK6041" t="str" cm="1">
        <f t="array" ref="AK6041">_xlfn._xlws.FILTER(Table4[Column1],ISNUMBER(SEARCH(Table4[Column1],MIS[[#This Row],[OrderUniqueIdentifier]])),"")</f>
        <v>LONGSHORT</v>
      </c>
    </row>
    <row r="6042" spans="1:37" x14ac:dyDescent="0.25">
      <c r="A6042" t="s">
        <v>71</v>
      </c>
      <c r="B6042" t="s">
        <v>1163</v>
      </c>
      <c r="C6042" t="s">
        <v>10478</v>
      </c>
      <c r="D6042" t="s">
        <v>72</v>
      </c>
      <c r="E6042" t="s">
        <v>10376</v>
      </c>
      <c r="F6042" t="s">
        <v>73</v>
      </c>
      <c r="G6042" t="s">
        <v>89</v>
      </c>
      <c r="H6042" t="s">
        <v>75</v>
      </c>
      <c r="I6042" t="s">
        <v>76</v>
      </c>
      <c r="J6042" t="s">
        <v>77</v>
      </c>
      <c r="K6042">
        <v>75</v>
      </c>
      <c r="L6042" t="s">
        <v>77</v>
      </c>
      <c r="M6042" t="s">
        <v>78</v>
      </c>
      <c r="N6042" t="s">
        <v>8562</v>
      </c>
      <c r="O6042" t="s">
        <v>10412</v>
      </c>
      <c r="P6042" t="s">
        <v>10412</v>
      </c>
      <c r="Q6042" t="s">
        <v>10379</v>
      </c>
      <c r="R6042" t="s">
        <v>79</v>
      </c>
      <c r="S6042" t="s">
        <v>25</v>
      </c>
      <c r="T6042" t="s">
        <v>10380</v>
      </c>
      <c r="U6042" t="s">
        <v>43</v>
      </c>
      <c r="V6042" t="s">
        <v>80</v>
      </c>
      <c r="W6042">
        <v>25000</v>
      </c>
      <c r="X6042" t="s">
        <v>81</v>
      </c>
      <c r="Y6042">
        <v>-75</v>
      </c>
      <c r="Z6042" t="s">
        <v>10413</v>
      </c>
      <c r="AA6042" t="s">
        <v>10413</v>
      </c>
      <c r="AB6042" t="s">
        <v>90</v>
      </c>
      <c r="AC6042" t="s">
        <v>178</v>
      </c>
      <c r="AD6042">
        <f>_xlfn.XLOOKUP(MIS[[#This Row],[TRADING SYMBOL]],[1]Sheet1!$D:$D,[1]Sheet1!$C:$C)</f>
        <v>186.15</v>
      </c>
      <c r="AE6042">
        <f>MIS[[#This Row],[OrderAverageTradedPrice]]*MIS[[#This Row],[OrderQuantity]]</f>
        <v>13871.25</v>
      </c>
      <c r="AF6042">
        <f>MIS[[#This Row],[LTP]]*MIS[[#This Row],[OrderQuantity]]</f>
        <v>13961.25</v>
      </c>
      <c r="AG6042">
        <f>IF(MIS[[#This Row],[OrderSide]]="SELL",MIS[[#This Row],[VALUE]]-MIS[[#This Row],[LIVE_VALUE]],MIS[[#This Row],[LIVE_VALUE]]-MIS[[#This Row],[VALUE]])</f>
        <v>-90</v>
      </c>
      <c r="AH6042" t="str" cm="1">
        <f t="array" ref="AH6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2" t="str">
        <f>MIS[[#This Row],[TRADING SYMBOL]]</f>
        <v>NIFTY2552225000CE</v>
      </c>
      <c r="AJ6042" t="str">
        <f>IF(RIGHT(MIS[[#This Row],[Main/Hedge]],4)="MAIN","MAIN","HEDGE")</f>
        <v>MAIN</v>
      </c>
      <c r="AK6042" t="str" cm="1">
        <f t="array" ref="AK6042">_xlfn._xlws.FILTER(Table4[Column1],ISNUMBER(SEARCH(Table4[Column1],MIS[[#This Row],[OrderUniqueIdentifier]])),"")</f>
        <v>LONGSHORT</v>
      </c>
    </row>
    <row r="6043" spans="1:37" x14ac:dyDescent="0.25">
      <c r="A6043" t="s">
        <v>71</v>
      </c>
      <c r="B6043" t="s">
        <v>1186</v>
      </c>
      <c r="C6043" t="s">
        <v>10481</v>
      </c>
      <c r="D6043" t="s">
        <v>72</v>
      </c>
      <c r="E6043" t="s">
        <v>10376</v>
      </c>
      <c r="F6043" t="s">
        <v>73</v>
      </c>
      <c r="G6043" t="s">
        <v>89</v>
      </c>
      <c r="H6043" t="s">
        <v>75</v>
      </c>
      <c r="I6043" t="s">
        <v>76</v>
      </c>
      <c r="J6043" t="s">
        <v>77</v>
      </c>
      <c r="K6043">
        <v>75</v>
      </c>
      <c r="L6043" t="s">
        <v>77</v>
      </c>
      <c r="M6043" t="s">
        <v>78</v>
      </c>
      <c r="N6043" t="s">
        <v>7509</v>
      </c>
      <c r="O6043" t="s">
        <v>10400</v>
      </c>
      <c r="P6043" t="s">
        <v>10412</v>
      </c>
      <c r="Q6043" t="s">
        <v>10379</v>
      </c>
      <c r="R6043" t="s">
        <v>79</v>
      </c>
      <c r="S6043" t="s">
        <v>25</v>
      </c>
      <c r="T6043" t="s">
        <v>10380</v>
      </c>
      <c r="U6043" t="s">
        <v>43</v>
      </c>
      <c r="V6043" t="s">
        <v>80</v>
      </c>
      <c r="W6043">
        <v>25000</v>
      </c>
      <c r="X6043" t="s">
        <v>81</v>
      </c>
      <c r="Y6043">
        <v>-75</v>
      </c>
      <c r="Z6043" t="s">
        <v>10401</v>
      </c>
      <c r="AA6043" t="s">
        <v>10413</v>
      </c>
      <c r="AB6043" t="s">
        <v>90</v>
      </c>
      <c r="AC6043" t="s">
        <v>178</v>
      </c>
      <c r="AD6043">
        <f>_xlfn.XLOOKUP(MIS[[#This Row],[TRADING SYMBOL]],[1]Sheet1!$D:$D,[1]Sheet1!$C:$C)</f>
        <v>186.15</v>
      </c>
      <c r="AE6043">
        <f>MIS[[#This Row],[OrderAverageTradedPrice]]*MIS[[#This Row],[OrderQuantity]]</f>
        <v>13875</v>
      </c>
      <c r="AF6043">
        <f>MIS[[#This Row],[LTP]]*MIS[[#This Row],[OrderQuantity]]</f>
        <v>13961.25</v>
      </c>
      <c r="AG6043">
        <f>IF(MIS[[#This Row],[OrderSide]]="SELL",MIS[[#This Row],[VALUE]]-MIS[[#This Row],[LIVE_VALUE]],MIS[[#This Row],[LIVE_VALUE]]-MIS[[#This Row],[VALUE]])</f>
        <v>-86.25</v>
      </c>
      <c r="AH6043" t="str" cm="1">
        <f t="array" ref="AH6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3" t="str">
        <f>MIS[[#This Row],[TRADING SYMBOL]]</f>
        <v>NIFTY2552225000CE</v>
      </c>
      <c r="AJ6043" t="str">
        <f>IF(RIGHT(MIS[[#This Row],[Main/Hedge]],4)="MAIN","MAIN","HEDGE")</f>
        <v>MAIN</v>
      </c>
      <c r="AK6043" t="str" cm="1">
        <f t="array" ref="AK6043">_xlfn._xlws.FILTER(Table4[Column1],ISNUMBER(SEARCH(Table4[Column1],MIS[[#This Row],[OrderUniqueIdentifier]])),"")</f>
        <v>LONGSHORT</v>
      </c>
    </row>
    <row r="6044" spans="1:37" x14ac:dyDescent="0.25">
      <c r="A6044" t="s">
        <v>71</v>
      </c>
      <c r="B6044" t="s">
        <v>1195</v>
      </c>
      <c r="C6044" t="s">
        <v>10482</v>
      </c>
      <c r="D6044" t="s">
        <v>72</v>
      </c>
      <c r="E6044" t="s">
        <v>10376</v>
      </c>
      <c r="F6044" t="s">
        <v>73</v>
      </c>
      <c r="G6044" t="s">
        <v>89</v>
      </c>
      <c r="H6044" t="s">
        <v>75</v>
      </c>
      <c r="I6044" t="s">
        <v>76</v>
      </c>
      <c r="J6044" t="s">
        <v>77</v>
      </c>
      <c r="K6044">
        <v>75</v>
      </c>
      <c r="L6044" t="s">
        <v>77</v>
      </c>
      <c r="M6044" t="s">
        <v>78</v>
      </c>
      <c r="N6044" t="s">
        <v>8640</v>
      </c>
      <c r="O6044" t="s">
        <v>10412</v>
      </c>
      <c r="P6044" t="s">
        <v>10412</v>
      </c>
      <c r="Q6044" t="s">
        <v>10379</v>
      </c>
      <c r="R6044" t="s">
        <v>79</v>
      </c>
      <c r="S6044" t="s">
        <v>25</v>
      </c>
      <c r="T6044" t="s">
        <v>10380</v>
      </c>
      <c r="U6044" t="s">
        <v>43</v>
      </c>
      <c r="V6044" t="s">
        <v>80</v>
      </c>
      <c r="W6044">
        <v>25000</v>
      </c>
      <c r="X6044" t="s">
        <v>81</v>
      </c>
      <c r="Y6044">
        <v>-75</v>
      </c>
      <c r="Z6044" t="s">
        <v>10413</v>
      </c>
      <c r="AA6044" t="s">
        <v>10413</v>
      </c>
      <c r="AB6044" t="s">
        <v>90</v>
      </c>
      <c r="AC6044" t="s">
        <v>178</v>
      </c>
      <c r="AD6044">
        <f>_xlfn.XLOOKUP(MIS[[#This Row],[TRADING SYMBOL]],[1]Sheet1!$D:$D,[1]Sheet1!$C:$C)</f>
        <v>186.15</v>
      </c>
      <c r="AE6044">
        <f>MIS[[#This Row],[OrderAverageTradedPrice]]*MIS[[#This Row],[OrderQuantity]]</f>
        <v>13822.5</v>
      </c>
      <c r="AF6044">
        <f>MIS[[#This Row],[LTP]]*MIS[[#This Row],[OrderQuantity]]</f>
        <v>13961.25</v>
      </c>
      <c r="AG6044">
        <f>IF(MIS[[#This Row],[OrderSide]]="SELL",MIS[[#This Row],[VALUE]]-MIS[[#This Row],[LIVE_VALUE]],MIS[[#This Row],[LIVE_VALUE]]-MIS[[#This Row],[VALUE]])</f>
        <v>-138.75</v>
      </c>
      <c r="AH6044" t="str" cm="1">
        <f t="array" ref="AH6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4" t="str">
        <f>MIS[[#This Row],[TRADING SYMBOL]]</f>
        <v>NIFTY2552225000CE</v>
      </c>
      <c r="AJ6044" t="str">
        <f>IF(RIGHT(MIS[[#This Row],[Main/Hedge]],4)="MAIN","MAIN","HEDGE")</f>
        <v>MAIN</v>
      </c>
      <c r="AK6044" t="str" cm="1">
        <f t="array" ref="AK6044">_xlfn._xlws.FILTER(Table4[Column1],ISNUMBER(SEARCH(Table4[Column1],MIS[[#This Row],[OrderUniqueIdentifier]])),"")</f>
        <v>LONGSHORT</v>
      </c>
    </row>
    <row r="6045" spans="1:37" x14ac:dyDescent="0.25">
      <c r="A6045" t="s">
        <v>71</v>
      </c>
      <c r="B6045" t="s">
        <v>1235</v>
      </c>
      <c r="C6045" t="s">
        <v>10486</v>
      </c>
      <c r="D6045" t="s">
        <v>72</v>
      </c>
      <c r="E6045" t="s">
        <v>10376</v>
      </c>
      <c r="F6045" t="s">
        <v>73</v>
      </c>
      <c r="G6045" t="s">
        <v>89</v>
      </c>
      <c r="H6045" t="s">
        <v>75</v>
      </c>
      <c r="I6045" t="s">
        <v>76</v>
      </c>
      <c r="J6045" t="s">
        <v>77</v>
      </c>
      <c r="K6045">
        <v>300</v>
      </c>
      <c r="L6045" t="s">
        <v>77</v>
      </c>
      <c r="M6045" t="s">
        <v>78</v>
      </c>
      <c r="N6045" t="s">
        <v>6193</v>
      </c>
      <c r="O6045" t="s">
        <v>10412</v>
      </c>
      <c r="P6045" t="s">
        <v>10412</v>
      </c>
      <c r="Q6045" t="s">
        <v>10379</v>
      </c>
      <c r="R6045" t="s">
        <v>79</v>
      </c>
      <c r="S6045" t="s">
        <v>25</v>
      </c>
      <c r="T6045" t="s">
        <v>10380</v>
      </c>
      <c r="U6045" t="s">
        <v>43</v>
      </c>
      <c r="V6045" t="s">
        <v>80</v>
      </c>
      <c r="W6045">
        <v>25000</v>
      </c>
      <c r="X6045" t="s">
        <v>81</v>
      </c>
      <c r="Y6045">
        <v>-300</v>
      </c>
      <c r="Z6045" t="s">
        <v>10413</v>
      </c>
      <c r="AA6045" t="s">
        <v>10413</v>
      </c>
      <c r="AB6045" t="s">
        <v>90</v>
      </c>
      <c r="AC6045" t="s">
        <v>178</v>
      </c>
      <c r="AD6045">
        <f>_xlfn.XLOOKUP(MIS[[#This Row],[TRADING SYMBOL]],[1]Sheet1!$D:$D,[1]Sheet1!$C:$C)</f>
        <v>186.15</v>
      </c>
      <c r="AE6045">
        <f>MIS[[#This Row],[OrderAverageTradedPrice]]*MIS[[#This Row],[OrderQuantity]]</f>
        <v>55275</v>
      </c>
      <c r="AF6045">
        <f>MIS[[#This Row],[LTP]]*MIS[[#This Row],[OrderQuantity]]</f>
        <v>55845</v>
      </c>
      <c r="AG6045">
        <f>IF(MIS[[#This Row],[OrderSide]]="SELL",MIS[[#This Row],[VALUE]]-MIS[[#This Row],[LIVE_VALUE]],MIS[[#This Row],[LIVE_VALUE]]-MIS[[#This Row],[VALUE]])</f>
        <v>-570</v>
      </c>
      <c r="AH6045" t="str" cm="1">
        <f t="array" ref="AH6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5" t="str">
        <f>MIS[[#This Row],[TRADING SYMBOL]]</f>
        <v>NIFTY2552225000CE</v>
      </c>
      <c r="AJ6045" t="str">
        <f>IF(RIGHT(MIS[[#This Row],[Main/Hedge]],4)="MAIN","MAIN","HEDGE")</f>
        <v>MAIN</v>
      </c>
      <c r="AK6045" t="str" cm="1">
        <f t="array" ref="AK6045">_xlfn._xlws.FILTER(Table4[Column1],ISNUMBER(SEARCH(Table4[Column1],MIS[[#This Row],[OrderUniqueIdentifier]])),"")</f>
        <v>LONGSHORT</v>
      </c>
    </row>
    <row r="6046" spans="1:37" x14ac:dyDescent="0.25">
      <c r="A6046" t="s">
        <v>71</v>
      </c>
      <c r="B6046" t="s">
        <v>1251</v>
      </c>
      <c r="C6046" t="s">
        <v>10487</v>
      </c>
      <c r="D6046" t="s">
        <v>72</v>
      </c>
      <c r="E6046" t="s">
        <v>10376</v>
      </c>
      <c r="F6046" t="s">
        <v>73</v>
      </c>
      <c r="G6046" t="s">
        <v>89</v>
      </c>
      <c r="H6046" t="s">
        <v>75</v>
      </c>
      <c r="I6046" t="s">
        <v>76</v>
      </c>
      <c r="J6046" t="s">
        <v>77</v>
      </c>
      <c r="K6046">
        <v>75</v>
      </c>
      <c r="L6046" t="s">
        <v>77</v>
      </c>
      <c r="M6046" t="s">
        <v>78</v>
      </c>
      <c r="N6046" t="s">
        <v>6193</v>
      </c>
      <c r="O6046" t="s">
        <v>10412</v>
      </c>
      <c r="P6046" t="s">
        <v>10412</v>
      </c>
      <c r="Q6046" t="s">
        <v>10379</v>
      </c>
      <c r="R6046" t="s">
        <v>79</v>
      </c>
      <c r="S6046" t="s">
        <v>25</v>
      </c>
      <c r="T6046" t="s">
        <v>10380</v>
      </c>
      <c r="U6046" t="s">
        <v>43</v>
      </c>
      <c r="V6046" t="s">
        <v>80</v>
      </c>
      <c r="W6046">
        <v>25000</v>
      </c>
      <c r="X6046" t="s">
        <v>81</v>
      </c>
      <c r="Y6046">
        <v>-75</v>
      </c>
      <c r="Z6046" t="s">
        <v>10413</v>
      </c>
      <c r="AA6046" t="s">
        <v>10413</v>
      </c>
      <c r="AB6046" t="s">
        <v>90</v>
      </c>
      <c r="AC6046" t="s">
        <v>178</v>
      </c>
      <c r="AD6046">
        <f>_xlfn.XLOOKUP(MIS[[#This Row],[TRADING SYMBOL]],[1]Sheet1!$D:$D,[1]Sheet1!$C:$C)</f>
        <v>186.15</v>
      </c>
      <c r="AE6046">
        <f>MIS[[#This Row],[OrderAverageTradedPrice]]*MIS[[#This Row],[OrderQuantity]]</f>
        <v>13818.75</v>
      </c>
      <c r="AF6046">
        <f>MIS[[#This Row],[LTP]]*MIS[[#This Row],[OrderQuantity]]</f>
        <v>13961.25</v>
      </c>
      <c r="AG6046">
        <f>IF(MIS[[#This Row],[OrderSide]]="SELL",MIS[[#This Row],[VALUE]]-MIS[[#This Row],[LIVE_VALUE]],MIS[[#This Row],[LIVE_VALUE]]-MIS[[#This Row],[VALUE]])</f>
        <v>-142.5</v>
      </c>
      <c r="AH6046" t="str" cm="1">
        <f t="array" ref="AH6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6" t="str">
        <f>MIS[[#This Row],[TRADING SYMBOL]]</f>
        <v>NIFTY2552225000CE</v>
      </c>
      <c r="AJ6046" t="str">
        <f>IF(RIGHT(MIS[[#This Row],[Main/Hedge]],4)="MAIN","MAIN","HEDGE")</f>
        <v>MAIN</v>
      </c>
      <c r="AK6046" t="str" cm="1">
        <f t="array" ref="AK6046">_xlfn._xlws.FILTER(Table4[Column1],ISNUMBER(SEARCH(Table4[Column1],MIS[[#This Row],[OrderUniqueIdentifier]])),"")</f>
        <v>LONGSHORT</v>
      </c>
    </row>
    <row r="6047" spans="1:37" x14ac:dyDescent="0.25">
      <c r="A6047" t="s">
        <v>71</v>
      </c>
      <c r="B6047" t="s">
        <v>1316</v>
      </c>
      <c r="C6047" t="s">
        <v>10503</v>
      </c>
      <c r="D6047" t="s">
        <v>72</v>
      </c>
      <c r="E6047" t="s">
        <v>10376</v>
      </c>
      <c r="F6047" t="s">
        <v>73</v>
      </c>
      <c r="G6047" t="s">
        <v>89</v>
      </c>
      <c r="H6047" t="s">
        <v>75</v>
      </c>
      <c r="I6047" t="s">
        <v>76</v>
      </c>
      <c r="J6047" t="s">
        <v>77</v>
      </c>
      <c r="K6047">
        <v>225</v>
      </c>
      <c r="L6047" t="s">
        <v>77</v>
      </c>
      <c r="M6047" t="s">
        <v>78</v>
      </c>
      <c r="N6047" t="s">
        <v>10404</v>
      </c>
      <c r="O6047" t="s">
        <v>10412</v>
      </c>
      <c r="P6047" t="s">
        <v>10412</v>
      </c>
      <c r="Q6047" t="s">
        <v>10379</v>
      </c>
      <c r="R6047" t="s">
        <v>79</v>
      </c>
      <c r="S6047" t="s">
        <v>25</v>
      </c>
      <c r="T6047" t="s">
        <v>10380</v>
      </c>
      <c r="U6047" t="s">
        <v>43</v>
      </c>
      <c r="V6047" t="s">
        <v>80</v>
      </c>
      <c r="W6047">
        <v>25000</v>
      </c>
      <c r="X6047" t="s">
        <v>81</v>
      </c>
      <c r="Y6047">
        <v>-225</v>
      </c>
      <c r="Z6047" t="s">
        <v>10413</v>
      </c>
      <c r="AA6047" t="s">
        <v>10413</v>
      </c>
      <c r="AB6047" t="s">
        <v>90</v>
      </c>
      <c r="AC6047" t="s">
        <v>178</v>
      </c>
      <c r="AD6047">
        <f>_xlfn.XLOOKUP(MIS[[#This Row],[TRADING SYMBOL]],[1]Sheet1!$D:$D,[1]Sheet1!$C:$C)</f>
        <v>186.15</v>
      </c>
      <c r="AE6047">
        <f>MIS[[#This Row],[OrderAverageTradedPrice]]*MIS[[#This Row],[OrderQuantity]]</f>
        <v>41490</v>
      </c>
      <c r="AF6047">
        <f>MIS[[#This Row],[LTP]]*MIS[[#This Row],[OrderQuantity]]</f>
        <v>41883.75</v>
      </c>
      <c r="AG6047">
        <f>IF(MIS[[#This Row],[OrderSide]]="SELL",MIS[[#This Row],[VALUE]]-MIS[[#This Row],[LIVE_VALUE]],MIS[[#This Row],[LIVE_VALUE]]-MIS[[#This Row],[VALUE]])</f>
        <v>-393.75</v>
      </c>
      <c r="AH6047" t="str" cm="1">
        <f t="array" ref="AH6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7" t="str">
        <f>MIS[[#This Row],[TRADING SYMBOL]]</f>
        <v>NIFTY2552225000CE</v>
      </c>
      <c r="AJ6047" t="str">
        <f>IF(RIGHT(MIS[[#This Row],[Main/Hedge]],4)="MAIN","MAIN","HEDGE")</f>
        <v>MAIN</v>
      </c>
      <c r="AK6047" t="str" cm="1">
        <f t="array" ref="AK6047">_xlfn._xlws.FILTER(Table4[Column1],ISNUMBER(SEARCH(Table4[Column1],MIS[[#This Row],[OrderUniqueIdentifier]])),"")</f>
        <v>LONGSHORT</v>
      </c>
    </row>
    <row r="6048" spans="1:37" x14ac:dyDescent="0.25">
      <c r="A6048" t="s">
        <v>71</v>
      </c>
      <c r="B6048" t="s">
        <v>1326</v>
      </c>
      <c r="C6048" t="s">
        <v>10504</v>
      </c>
      <c r="D6048" t="s">
        <v>72</v>
      </c>
      <c r="E6048" t="s">
        <v>10376</v>
      </c>
      <c r="F6048" t="s">
        <v>73</v>
      </c>
      <c r="G6048" t="s">
        <v>89</v>
      </c>
      <c r="H6048" t="s">
        <v>75</v>
      </c>
      <c r="I6048" t="s">
        <v>76</v>
      </c>
      <c r="J6048" t="s">
        <v>77</v>
      </c>
      <c r="K6048">
        <v>75</v>
      </c>
      <c r="L6048" t="s">
        <v>77</v>
      </c>
      <c r="M6048" t="s">
        <v>78</v>
      </c>
      <c r="N6048" t="s">
        <v>10404</v>
      </c>
      <c r="O6048" t="s">
        <v>10412</v>
      </c>
      <c r="P6048" t="s">
        <v>10412</v>
      </c>
      <c r="Q6048" t="s">
        <v>10379</v>
      </c>
      <c r="R6048" t="s">
        <v>79</v>
      </c>
      <c r="S6048" t="s">
        <v>25</v>
      </c>
      <c r="T6048" t="s">
        <v>10380</v>
      </c>
      <c r="U6048" t="s">
        <v>43</v>
      </c>
      <c r="V6048" t="s">
        <v>80</v>
      </c>
      <c r="W6048">
        <v>25000</v>
      </c>
      <c r="X6048" t="s">
        <v>81</v>
      </c>
      <c r="Y6048">
        <v>-75</v>
      </c>
      <c r="Z6048" t="s">
        <v>10413</v>
      </c>
      <c r="AA6048" t="s">
        <v>10413</v>
      </c>
      <c r="AB6048" t="s">
        <v>90</v>
      </c>
      <c r="AC6048" t="s">
        <v>178</v>
      </c>
      <c r="AD6048">
        <f>_xlfn.XLOOKUP(MIS[[#This Row],[TRADING SYMBOL]],[1]Sheet1!$D:$D,[1]Sheet1!$C:$C)</f>
        <v>186.15</v>
      </c>
      <c r="AE6048">
        <f>MIS[[#This Row],[OrderAverageTradedPrice]]*MIS[[#This Row],[OrderQuantity]]</f>
        <v>13830</v>
      </c>
      <c r="AF6048">
        <f>MIS[[#This Row],[LTP]]*MIS[[#This Row],[OrderQuantity]]</f>
        <v>13961.25</v>
      </c>
      <c r="AG6048">
        <f>IF(MIS[[#This Row],[OrderSide]]="SELL",MIS[[#This Row],[VALUE]]-MIS[[#This Row],[LIVE_VALUE]],MIS[[#This Row],[LIVE_VALUE]]-MIS[[#This Row],[VALUE]])</f>
        <v>-131.25</v>
      </c>
      <c r="AH6048" t="str" cm="1">
        <f t="array" ref="AH6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8" t="str">
        <f>MIS[[#This Row],[TRADING SYMBOL]]</f>
        <v>NIFTY2552225000CE</v>
      </c>
      <c r="AJ6048" t="str">
        <f>IF(RIGHT(MIS[[#This Row],[Main/Hedge]],4)="MAIN","MAIN","HEDGE")</f>
        <v>MAIN</v>
      </c>
      <c r="AK6048" t="str" cm="1">
        <f t="array" ref="AK6048">_xlfn._xlws.FILTER(Table4[Column1],ISNUMBER(SEARCH(Table4[Column1],MIS[[#This Row],[OrderUniqueIdentifier]])),"")</f>
        <v>LONGSHORT</v>
      </c>
    </row>
    <row r="6049" spans="1:37" x14ac:dyDescent="0.25">
      <c r="A6049" t="s">
        <v>1374</v>
      </c>
      <c r="B6049" t="s">
        <v>1375</v>
      </c>
      <c r="C6049" t="s">
        <v>10507</v>
      </c>
      <c r="D6049" t="s">
        <v>72</v>
      </c>
      <c r="E6049" t="s">
        <v>10376</v>
      </c>
      <c r="F6049" t="s">
        <v>73</v>
      </c>
      <c r="G6049" t="s">
        <v>89</v>
      </c>
      <c r="H6049" t="s">
        <v>75</v>
      </c>
      <c r="I6049" t="s">
        <v>76</v>
      </c>
      <c r="J6049" t="s">
        <v>77</v>
      </c>
      <c r="K6049">
        <v>375</v>
      </c>
      <c r="L6049" t="s">
        <v>77</v>
      </c>
      <c r="M6049" t="s">
        <v>78</v>
      </c>
      <c r="N6049" t="s">
        <v>10508</v>
      </c>
      <c r="O6049" t="s">
        <v>10412</v>
      </c>
      <c r="P6049" t="s">
        <v>10412</v>
      </c>
      <c r="Q6049" t="s">
        <v>10379</v>
      </c>
      <c r="R6049" t="s">
        <v>79</v>
      </c>
      <c r="S6049" t="s">
        <v>299</v>
      </c>
      <c r="T6049" t="s">
        <v>10380</v>
      </c>
      <c r="U6049" t="s">
        <v>43</v>
      </c>
      <c r="V6049" t="s">
        <v>80</v>
      </c>
      <c r="W6049">
        <v>25000</v>
      </c>
      <c r="X6049" t="s">
        <v>81</v>
      </c>
      <c r="Y6049">
        <v>-375</v>
      </c>
      <c r="Z6049" t="s">
        <v>10413</v>
      </c>
      <c r="AA6049" t="s">
        <v>10413</v>
      </c>
      <c r="AB6049" t="s">
        <v>90</v>
      </c>
      <c r="AC6049" t="s">
        <v>178</v>
      </c>
      <c r="AD6049">
        <f>_xlfn.XLOOKUP(MIS[[#This Row],[TRADING SYMBOL]],[1]Sheet1!$D:$D,[1]Sheet1!$C:$C)</f>
        <v>186.15</v>
      </c>
      <c r="AE6049">
        <f>MIS[[#This Row],[OrderAverageTradedPrice]]*MIS[[#This Row],[OrderQuantity]]</f>
        <v>69078.75</v>
      </c>
      <c r="AF6049">
        <f>MIS[[#This Row],[LTP]]*MIS[[#This Row],[OrderQuantity]]</f>
        <v>69806.25</v>
      </c>
      <c r="AG6049">
        <f>IF(MIS[[#This Row],[OrderSide]]="SELL",MIS[[#This Row],[VALUE]]-MIS[[#This Row],[LIVE_VALUE]],MIS[[#This Row],[LIVE_VALUE]]-MIS[[#This Row],[VALUE]])</f>
        <v>-727.5</v>
      </c>
      <c r="AH6049" t="str" cm="1">
        <f t="array" ref="AH6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9" t="str">
        <f>MIS[[#This Row],[TRADING SYMBOL]]</f>
        <v>NIFTY2552225000CE</v>
      </c>
      <c r="AJ6049" t="str">
        <f>IF(RIGHT(MIS[[#This Row],[Main/Hedge]],4)="MAIN","MAIN","HEDGE")</f>
        <v>MAIN</v>
      </c>
      <c r="AK6049" t="str" cm="1">
        <f t="array" ref="AK6049">_xlfn._xlws.FILTER(Table4[Column1],ISNUMBER(SEARCH(Table4[Column1],MIS[[#This Row],[OrderUniqueIdentifier]])),"")</f>
        <v>LONGSHORT</v>
      </c>
    </row>
    <row r="6050" spans="1:37" x14ac:dyDescent="0.25">
      <c r="A6050" t="s">
        <v>1414</v>
      </c>
      <c r="B6050" t="s">
        <v>1415</v>
      </c>
      <c r="C6050" t="s">
        <v>10511</v>
      </c>
      <c r="D6050" t="s">
        <v>72</v>
      </c>
      <c r="E6050" t="s">
        <v>10376</v>
      </c>
      <c r="F6050" t="s">
        <v>73</v>
      </c>
      <c r="G6050" t="s">
        <v>89</v>
      </c>
      <c r="H6050" t="s">
        <v>75</v>
      </c>
      <c r="I6050" t="s">
        <v>76</v>
      </c>
      <c r="J6050" t="s">
        <v>77</v>
      </c>
      <c r="K6050">
        <v>750</v>
      </c>
      <c r="L6050" t="s">
        <v>77</v>
      </c>
      <c r="M6050" t="s">
        <v>78</v>
      </c>
      <c r="N6050" t="s">
        <v>10445</v>
      </c>
      <c r="O6050" t="s">
        <v>10412</v>
      </c>
      <c r="P6050" t="s">
        <v>10412</v>
      </c>
      <c r="Q6050" t="s">
        <v>10379</v>
      </c>
      <c r="R6050" t="s">
        <v>79</v>
      </c>
      <c r="S6050" t="s">
        <v>299</v>
      </c>
      <c r="T6050" t="s">
        <v>10380</v>
      </c>
      <c r="U6050" t="s">
        <v>43</v>
      </c>
      <c r="V6050" t="s">
        <v>80</v>
      </c>
      <c r="W6050">
        <v>25000</v>
      </c>
      <c r="X6050" t="s">
        <v>81</v>
      </c>
      <c r="Y6050">
        <v>-750</v>
      </c>
      <c r="Z6050" t="s">
        <v>10413</v>
      </c>
      <c r="AA6050" t="s">
        <v>10413</v>
      </c>
      <c r="AB6050" t="s">
        <v>90</v>
      </c>
      <c r="AC6050" t="s">
        <v>178</v>
      </c>
      <c r="AD6050">
        <f>_xlfn.XLOOKUP(MIS[[#This Row],[TRADING SYMBOL]],[1]Sheet1!$D:$D,[1]Sheet1!$C:$C)</f>
        <v>186.15</v>
      </c>
      <c r="AE6050">
        <f>MIS[[#This Row],[OrderAverageTradedPrice]]*MIS[[#This Row],[OrderQuantity]]</f>
        <v>138292.5</v>
      </c>
      <c r="AF6050">
        <f>MIS[[#This Row],[LTP]]*MIS[[#This Row],[OrderQuantity]]</f>
        <v>139612.5</v>
      </c>
      <c r="AG6050">
        <f>IF(MIS[[#This Row],[OrderSide]]="SELL",MIS[[#This Row],[VALUE]]-MIS[[#This Row],[LIVE_VALUE]],MIS[[#This Row],[LIVE_VALUE]]-MIS[[#This Row],[VALUE]])</f>
        <v>-1320</v>
      </c>
      <c r="AH6050" t="str" cm="1">
        <f t="array" ref="AH6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0" t="str">
        <f>MIS[[#This Row],[TRADING SYMBOL]]</f>
        <v>NIFTY2552225000CE</v>
      </c>
      <c r="AJ6050" t="str">
        <f>IF(RIGHT(MIS[[#This Row],[Main/Hedge]],4)="MAIN","MAIN","HEDGE")</f>
        <v>MAIN</v>
      </c>
      <c r="AK6050" t="str" cm="1">
        <f t="array" ref="AK6050">_xlfn._xlws.FILTER(Table4[Column1],ISNUMBER(SEARCH(Table4[Column1],MIS[[#This Row],[OrderUniqueIdentifier]])),"")</f>
        <v>LONGSHORT</v>
      </c>
    </row>
    <row r="6051" spans="1:37" x14ac:dyDescent="0.25">
      <c r="A6051" t="s">
        <v>71</v>
      </c>
      <c r="B6051" t="s">
        <v>491</v>
      </c>
      <c r="C6051" t="s">
        <v>10384</v>
      </c>
      <c r="D6051" t="s">
        <v>72</v>
      </c>
      <c r="E6051" t="s">
        <v>10376</v>
      </c>
      <c r="F6051" t="s">
        <v>73</v>
      </c>
      <c r="G6051" t="s">
        <v>89</v>
      </c>
      <c r="H6051" t="s">
        <v>75</v>
      </c>
      <c r="I6051" t="s">
        <v>76</v>
      </c>
      <c r="J6051" t="s">
        <v>77</v>
      </c>
      <c r="K6051">
        <v>450</v>
      </c>
      <c r="L6051" t="s">
        <v>77</v>
      </c>
      <c r="M6051" t="s">
        <v>78</v>
      </c>
      <c r="N6051" t="s">
        <v>3544</v>
      </c>
      <c r="O6051" t="s">
        <v>10385</v>
      </c>
      <c r="P6051" t="s">
        <v>10385</v>
      </c>
      <c r="Q6051" t="s">
        <v>10379</v>
      </c>
      <c r="R6051" t="s">
        <v>79</v>
      </c>
      <c r="S6051" t="s">
        <v>25</v>
      </c>
      <c r="T6051" t="s">
        <v>10380</v>
      </c>
      <c r="U6051" t="s">
        <v>43</v>
      </c>
      <c r="V6051" t="s">
        <v>80</v>
      </c>
      <c r="W6051">
        <v>25000</v>
      </c>
      <c r="X6051" t="s">
        <v>81</v>
      </c>
      <c r="Y6051">
        <v>-450</v>
      </c>
      <c r="Z6051" t="s">
        <v>10386</v>
      </c>
      <c r="AA6051" t="s">
        <v>10386</v>
      </c>
      <c r="AB6051" t="s">
        <v>90</v>
      </c>
      <c r="AC6051" t="s">
        <v>178</v>
      </c>
      <c r="AD6051">
        <f>_xlfn.XLOOKUP(MIS[[#This Row],[TRADING SYMBOL]],[1]Sheet1!$D:$D,[1]Sheet1!$C:$C)</f>
        <v>186.15</v>
      </c>
      <c r="AE6051">
        <f>MIS[[#This Row],[OrderAverageTradedPrice]]*MIS[[#This Row],[OrderQuantity]]</f>
        <v>82867.5</v>
      </c>
      <c r="AF6051">
        <f>MIS[[#This Row],[LTP]]*MIS[[#This Row],[OrderQuantity]]</f>
        <v>83767.5</v>
      </c>
      <c r="AG6051">
        <f>IF(MIS[[#This Row],[OrderSide]]="SELL",MIS[[#This Row],[VALUE]]-MIS[[#This Row],[LIVE_VALUE]],MIS[[#This Row],[LIVE_VALUE]]-MIS[[#This Row],[VALUE]])</f>
        <v>-900</v>
      </c>
      <c r="AH6051" t="str" cm="1">
        <f t="array" ref="AH6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1" t="str">
        <f>MIS[[#This Row],[TRADING SYMBOL]]</f>
        <v>NIFTY2552225000CE</v>
      </c>
      <c r="AJ6051" t="str">
        <f>IF(RIGHT(MIS[[#This Row],[Main/Hedge]],4)="MAIN","MAIN","HEDGE")</f>
        <v>MAIN</v>
      </c>
      <c r="AK6051" t="str" cm="1">
        <f t="array" ref="AK6051">_xlfn._xlws.FILTER(Table4[Column1],ISNUMBER(SEARCH(Table4[Column1],MIS[[#This Row],[OrderUniqueIdentifier]])),"")</f>
        <v>LONGSHORT</v>
      </c>
    </row>
    <row r="6052" spans="1:37" x14ac:dyDescent="0.25">
      <c r="A6052" t="s">
        <v>71</v>
      </c>
      <c r="B6052" t="s">
        <v>529</v>
      </c>
      <c r="C6052" t="s">
        <v>10388</v>
      </c>
      <c r="D6052" t="s">
        <v>72</v>
      </c>
      <c r="E6052" t="s">
        <v>10376</v>
      </c>
      <c r="F6052" t="s">
        <v>73</v>
      </c>
      <c r="G6052" t="s">
        <v>89</v>
      </c>
      <c r="H6052" t="s">
        <v>75</v>
      </c>
      <c r="I6052" t="s">
        <v>76</v>
      </c>
      <c r="J6052" t="s">
        <v>77</v>
      </c>
      <c r="K6052">
        <v>300</v>
      </c>
      <c r="L6052" t="s">
        <v>77</v>
      </c>
      <c r="M6052" t="s">
        <v>78</v>
      </c>
      <c r="N6052" t="s">
        <v>8640</v>
      </c>
      <c r="O6052" t="s">
        <v>10385</v>
      </c>
      <c r="P6052" t="s">
        <v>10385</v>
      </c>
      <c r="Q6052" t="s">
        <v>10379</v>
      </c>
      <c r="R6052" t="s">
        <v>79</v>
      </c>
      <c r="S6052" t="s">
        <v>25</v>
      </c>
      <c r="T6052" t="s">
        <v>10380</v>
      </c>
      <c r="U6052" t="s">
        <v>43</v>
      </c>
      <c r="V6052" t="s">
        <v>80</v>
      </c>
      <c r="W6052">
        <v>25000</v>
      </c>
      <c r="X6052" t="s">
        <v>81</v>
      </c>
      <c r="Y6052">
        <v>-300</v>
      </c>
      <c r="Z6052" t="s">
        <v>10386</v>
      </c>
      <c r="AA6052" t="s">
        <v>10386</v>
      </c>
      <c r="AB6052" t="s">
        <v>90</v>
      </c>
      <c r="AC6052" t="s">
        <v>178</v>
      </c>
      <c r="AD6052">
        <f>_xlfn.XLOOKUP(MIS[[#This Row],[TRADING SYMBOL]],[1]Sheet1!$D:$D,[1]Sheet1!$C:$C)</f>
        <v>186.15</v>
      </c>
      <c r="AE6052">
        <f>MIS[[#This Row],[OrderAverageTradedPrice]]*MIS[[#This Row],[OrderQuantity]]</f>
        <v>55290</v>
      </c>
      <c r="AF6052">
        <f>MIS[[#This Row],[LTP]]*MIS[[#This Row],[OrderQuantity]]</f>
        <v>55845</v>
      </c>
      <c r="AG6052">
        <f>IF(MIS[[#This Row],[OrderSide]]="SELL",MIS[[#This Row],[VALUE]]-MIS[[#This Row],[LIVE_VALUE]],MIS[[#This Row],[LIVE_VALUE]]-MIS[[#This Row],[VALUE]])</f>
        <v>-555</v>
      </c>
      <c r="AH6052" t="str" cm="1">
        <f t="array" ref="AH6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2" t="str">
        <f>MIS[[#This Row],[TRADING SYMBOL]]</f>
        <v>NIFTY2552225000CE</v>
      </c>
      <c r="AJ6052" t="str">
        <f>IF(RIGHT(MIS[[#This Row],[Main/Hedge]],4)="MAIN","MAIN","HEDGE")</f>
        <v>MAIN</v>
      </c>
      <c r="AK6052" t="str" cm="1">
        <f t="array" ref="AK6052">_xlfn._xlws.FILTER(Table4[Column1],ISNUMBER(SEARCH(Table4[Column1],MIS[[#This Row],[OrderUniqueIdentifier]])),"")</f>
        <v>LONGSHORT</v>
      </c>
    </row>
    <row r="6053" spans="1:37" x14ac:dyDescent="0.25">
      <c r="A6053" t="s">
        <v>71</v>
      </c>
      <c r="B6053" t="s">
        <v>632</v>
      </c>
      <c r="C6053" t="s">
        <v>10406</v>
      </c>
      <c r="D6053" t="s">
        <v>72</v>
      </c>
      <c r="E6053" t="s">
        <v>10376</v>
      </c>
      <c r="F6053" t="s">
        <v>73</v>
      </c>
      <c r="G6053" t="s">
        <v>89</v>
      </c>
      <c r="H6053" t="s">
        <v>75</v>
      </c>
      <c r="I6053" t="s">
        <v>76</v>
      </c>
      <c r="J6053" t="s">
        <v>77</v>
      </c>
      <c r="K6053">
        <v>300</v>
      </c>
      <c r="L6053" t="s">
        <v>77</v>
      </c>
      <c r="M6053" t="s">
        <v>78</v>
      </c>
      <c r="N6053" t="s">
        <v>10407</v>
      </c>
      <c r="O6053" t="s">
        <v>10385</v>
      </c>
      <c r="P6053" t="s">
        <v>10385</v>
      </c>
      <c r="Q6053" t="s">
        <v>10379</v>
      </c>
      <c r="R6053" t="s">
        <v>79</v>
      </c>
      <c r="S6053" t="s">
        <v>25</v>
      </c>
      <c r="T6053" t="s">
        <v>10380</v>
      </c>
      <c r="U6053" t="s">
        <v>43</v>
      </c>
      <c r="V6053" t="s">
        <v>80</v>
      </c>
      <c r="W6053">
        <v>25000</v>
      </c>
      <c r="X6053" t="s">
        <v>81</v>
      </c>
      <c r="Y6053">
        <v>-300</v>
      </c>
      <c r="Z6053" t="s">
        <v>10386</v>
      </c>
      <c r="AA6053" t="s">
        <v>10386</v>
      </c>
      <c r="AB6053" t="s">
        <v>90</v>
      </c>
      <c r="AC6053" t="s">
        <v>178</v>
      </c>
      <c r="AD6053">
        <f>_xlfn.XLOOKUP(MIS[[#This Row],[TRADING SYMBOL]],[1]Sheet1!$D:$D,[1]Sheet1!$C:$C)</f>
        <v>186.15</v>
      </c>
      <c r="AE6053">
        <f>MIS[[#This Row],[OrderAverageTradedPrice]]*MIS[[#This Row],[OrderQuantity]]</f>
        <v>55286.25</v>
      </c>
      <c r="AF6053">
        <f>MIS[[#This Row],[LTP]]*MIS[[#This Row],[OrderQuantity]]</f>
        <v>55845</v>
      </c>
      <c r="AG6053">
        <f>IF(MIS[[#This Row],[OrderSide]]="SELL",MIS[[#This Row],[VALUE]]-MIS[[#This Row],[LIVE_VALUE]],MIS[[#This Row],[LIVE_VALUE]]-MIS[[#This Row],[VALUE]])</f>
        <v>-558.75</v>
      </c>
      <c r="AH6053" t="str" cm="1">
        <f t="array" ref="AH6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3" t="str">
        <f>MIS[[#This Row],[TRADING SYMBOL]]</f>
        <v>NIFTY2552225000CE</v>
      </c>
      <c r="AJ6053" t="str">
        <f>IF(RIGHT(MIS[[#This Row],[Main/Hedge]],4)="MAIN","MAIN","HEDGE")</f>
        <v>MAIN</v>
      </c>
      <c r="AK6053" t="str" cm="1">
        <f t="array" ref="AK6053">_xlfn._xlws.FILTER(Table4[Column1],ISNUMBER(SEARCH(Table4[Column1],MIS[[#This Row],[OrderUniqueIdentifier]])),"")</f>
        <v>LONGSHORT</v>
      </c>
    </row>
    <row r="6054" spans="1:37" x14ac:dyDescent="0.25">
      <c r="A6054" t="s">
        <v>71</v>
      </c>
      <c r="B6054" t="s">
        <v>669</v>
      </c>
      <c r="C6054" t="s">
        <v>10414</v>
      </c>
      <c r="D6054" t="s">
        <v>72</v>
      </c>
      <c r="E6054" t="s">
        <v>10376</v>
      </c>
      <c r="F6054" t="s">
        <v>73</v>
      </c>
      <c r="G6054" t="s">
        <v>89</v>
      </c>
      <c r="H6054" t="s">
        <v>75</v>
      </c>
      <c r="I6054" t="s">
        <v>76</v>
      </c>
      <c r="J6054" t="s">
        <v>77</v>
      </c>
      <c r="K6054">
        <v>1275</v>
      </c>
      <c r="L6054" t="s">
        <v>77</v>
      </c>
      <c r="M6054" t="s">
        <v>78</v>
      </c>
      <c r="N6054" t="s">
        <v>10415</v>
      </c>
      <c r="O6054" t="s">
        <v>10385</v>
      </c>
      <c r="P6054" t="s">
        <v>10385</v>
      </c>
      <c r="Q6054" t="s">
        <v>10379</v>
      </c>
      <c r="R6054" t="s">
        <v>79</v>
      </c>
      <c r="S6054" t="s">
        <v>25</v>
      </c>
      <c r="T6054" t="s">
        <v>10380</v>
      </c>
      <c r="U6054" t="s">
        <v>43</v>
      </c>
      <c r="V6054" t="s">
        <v>80</v>
      </c>
      <c r="W6054">
        <v>25000</v>
      </c>
      <c r="X6054" t="s">
        <v>81</v>
      </c>
      <c r="Y6054">
        <v>-1275</v>
      </c>
      <c r="Z6054" t="s">
        <v>10386</v>
      </c>
      <c r="AA6054" t="s">
        <v>10386</v>
      </c>
      <c r="AB6054" t="s">
        <v>90</v>
      </c>
      <c r="AC6054" t="s">
        <v>178</v>
      </c>
      <c r="AD6054">
        <f>_xlfn.XLOOKUP(MIS[[#This Row],[TRADING SYMBOL]],[1]Sheet1!$D:$D,[1]Sheet1!$C:$C)</f>
        <v>186.15</v>
      </c>
      <c r="AE6054">
        <f>MIS[[#This Row],[OrderAverageTradedPrice]]*MIS[[#This Row],[OrderQuantity]]</f>
        <v>234963.74999999991</v>
      </c>
      <c r="AF6054">
        <f>MIS[[#This Row],[LTP]]*MIS[[#This Row],[OrderQuantity]]</f>
        <v>237341.25</v>
      </c>
      <c r="AG6054">
        <f>IF(MIS[[#This Row],[OrderSide]]="SELL",MIS[[#This Row],[VALUE]]-MIS[[#This Row],[LIVE_VALUE]],MIS[[#This Row],[LIVE_VALUE]]-MIS[[#This Row],[VALUE]])</f>
        <v>-2377.5000000000873</v>
      </c>
      <c r="AH6054" t="str" cm="1">
        <f t="array" ref="AH6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4" t="str">
        <f>MIS[[#This Row],[TRADING SYMBOL]]</f>
        <v>NIFTY2552225000CE</v>
      </c>
      <c r="AJ6054" t="str">
        <f>IF(RIGHT(MIS[[#This Row],[Main/Hedge]],4)="MAIN","MAIN","HEDGE")</f>
        <v>MAIN</v>
      </c>
      <c r="AK6054" t="str" cm="1">
        <f t="array" ref="AK6054">_xlfn._xlws.FILTER(Table4[Column1],ISNUMBER(SEARCH(Table4[Column1],MIS[[#This Row],[OrderUniqueIdentifier]])),"")</f>
        <v>LONGSHORT</v>
      </c>
    </row>
    <row r="6055" spans="1:37" x14ac:dyDescent="0.25">
      <c r="A6055" t="s">
        <v>71</v>
      </c>
      <c r="B6055" t="s">
        <v>696</v>
      </c>
      <c r="C6055" t="s">
        <v>10416</v>
      </c>
      <c r="D6055" t="s">
        <v>72</v>
      </c>
      <c r="E6055" t="s">
        <v>10376</v>
      </c>
      <c r="F6055" t="s">
        <v>73</v>
      </c>
      <c r="G6055" t="s">
        <v>89</v>
      </c>
      <c r="H6055" t="s">
        <v>75</v>
      </c>
      <c r="I6055" t="s">
        <v>76</v>
      </c>
      <c r="J6055" t="s">
        <v>77</v>
      </c>
      <c r="K6055">
        <v>450</v>
      </c>
      <c r="L6055" t="s">
        <v>77</v>
      </c>
      <c r="M6055" t="s">
        <v>78</v>
      </c>
      <c r="N6055" t="s">
        <v>6193</v>
      </c>
      <c r="O6055" t="s">
        <v>10385</v>
      </c>
      <c r="P6055" t="s">
        <v>10385</v>
      </c>
      <c r="Q6055" t="s">
        <v>10379</v>
      </c>
      <c r="R6055" t="s">
        <v>79</v>
      </c>
      <c r="S6055" t="s">
        <v>25</v>
      </c>
      <c r="T6055" t="s">
        <v>10380</v>
      </c>
      <c r="U6055" t="s">
        <v>43</v>
      </c>
      <c r="V6055" t="s">
        <v>80</v>
      </c>
      <c r="W6055">
        <v>25000</v>
      </c>
      <c r="X6055" t="s">
        <v>81</v>
      </c>
      <c r="Y6055">
        <v>-450</v>
      </c>
      <c r="Z6055" t="s">
        <v>10386</v>
      </c>
      <c r="AA6055" t="s">
        <v>10386</v>
      </c>
      <c r="AB6055" t="s">
        <v>90</v>
      </c>
      <c r="AC6055" t="s">
        <v>178</v>
      </c>
      <c r="AD6055">
        <f>_xlfn.XLOOKUP(MIS[[#This Row],[TRADING SYMBOL]],[1]Sheet1!$D:$D,[1]Sheet1!$C:$C)</f>
        <v>186.15</v>
      </c>
      <c r="AE6055">
        <f>MIS[[#This Row],[OrderAverageTradedPrice]]*MIS[[#This Row],[OrderQuantity]]</f>
        <v>82912.5</v>
      </c>
      <c r="AF6055">
        <f>MIS[[#This Row],[LTP]]*MIS[[#This Row],[OrderQuantity]]</f>
        <v>83767.5</v>
      </c>
      <c r="AG6055">
        <f>IF(MIS[[#This Row],[OrderSide]]="SELL",MIS[[#This Row],[VALUE]]-MIS[[#This Row],[LIVE_VALUE]],MIS[[#This Row],[LIVE_VALUE]]-MIS[[#This Row],[VALUE]])</f>
        <v>-855</v>
      </c>
      <c r="AH6055" t="str" cm="1">
        <f t="array" ref="AH6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5" t="str">
        <f>MIS[[#This Row],[TRADING SYMBOL]]</f>
        <v>NIFTY2552225000CE</v>
      </c>
      <c r="AJ6055" t="str">
        <f>IF(RIGHT(MIS[[#This Row],[Main/Hedge]],4)="MAIN","MAIN","HEDGE")</f>
        <v>MAIN</v>
      </c>
      <c r="AK6055" t="str" cm="1">
        <f t="array" ref="AK6055">_xlfn._xlws.FILTER(Table4[Column1],ISNUMBER(SEARCH(Table4[Column1],MIS[[#This Row],[OrderUniqueIdentifier]])),"")</f>
        <v>LONGSHORT</v>
      </c>
    </row>
    <row r="6056" spans="1:37" x14ac:dyDescent="0.25">
      <c r="A6056" t="s">
        <v>71</v>
      </c>
      <c r="B6056" t="s">
        <v>705</v>
      </c>
      <c r="C6056" t="s">
        <v>10417</v>
      </c>
      <c r="D6056" t="s">
        <v>72</v>
      </c>
      <c r="E6056" t="s">
        <v>10376</v>
      </c>
      <c r="F6056" t="s">
        <v>73</v>
      </c>
      <c r="G6056" t="s">
        <v>89</v>
      </c>
      <c r="H6056" t="s">
        <v>75</v>
      </c>
      <c r="I6056" t="s">
        <v>76</v>
      </c>
      <c r="J6056" t="s">
        <v>77</v>
      </c>
      <c r="K6056">
        <v>75</v>
      </c>
      <c r="L6056" t="s">
        <v>77</v>
      </c>
      <c r="M6056" t="s">
        <v>78</v>
      </c>
      <c r="N6056" t="s">
        <v>10404</v>
      </c>
      <c r="O6056" t="s">
        <v>10385</v>
      </c>
      <c r="P6056" t="s">
        <v>10385</v>
      </c>
      <c r="Q6056" t="s">
        <v>10379</v>
      </c>
      <c r="R6056" t="s">
        <v>79</v>
      </c>
      <c r="S6056" t="s">
        <v>25</v>
      </c>
      <c r="T6056" t="s">
        <v>10380</v>
      </c>
      <c r="U6056" t="s">
        <v>43</v>
      </c>
      <c r="V6056" t="s">
        <v>80</v>
      </c>
      <c r="W6056">
        <v>25000</v>
      </c>
      <c r="X6056" t="s">
        <v>81</v>
      </c>
      <c r="Y6056">
        <v>-75</v>
      </c>
      <c r="Z6056" t="s">
        <v>10386</v>
      </c>
      <c r="AA6056" t="s">
        <v>10386</v>
      </c>
      <c r="AB6056" t="s">
        <v>90</v>
      </c>
      <c r="AC6056" t="s">
        <v>178</v>
      </c>
      <c r="AD6056">
        <f>_xlfn.XLOOKUP(MIS[[#This Row],[TRADING SYMBOL]],[1]Sheet1!$D:$D,[1]Sheet1!$C:$C)</f>
        <v>186.15</v>
      </c>
      <c r="AE6056">
        <f>MIS[[#This Row],[OrderAverageTradedPrice]]*MIS[[#This Row],[OrderQuantity]]</f>
        <v>13830</v>
      </c>
      <c r="AF6056">
        <f>MIS[[#This Row],[LTP]]*MIS[[#This Row],[OrderQuantity]]</f>
        <v>13961.25</v>
      </c>
      <c r="AG6056">
        <f>IF(MIS[[#This Row],[OrderSide]]="SELL",MIS[[#This Row],[VALUE]]-MIS[[#This Row],[LIVE_VALUE]],MIS[[#This Row],[LIVE_VALUE]]-MIS[[#This Row],[VALUE]])</f>
        <v>-131.25</v>
      </c>
      <c r="AH6056" t="str" cm="1">
        <f t="array" ref="AH6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6" t="str">
        <f>MIS[[#This Row],[TRADING SYMBOL]]</f>
        <v>NIFTY2552225000CE</v>
      </c>
      <c r="AJ6056" t="str">
        <f>IF(RIGHT(MIS[[#This Row],[Main/Hedge]],4)="MAIN","MAIN","HEDGE")</f>
        <v>MAIN</v>
      </c>
      <c r="AK6056" t="str" cm="1">
        <f t="array" ref="AK6056">_xlfn._xlws.FILTER(Table4[Column1],ISNUMBER(SEARCH(Table4[Column1],MIS[[#This Row],[OrderUniqueIdentifier]])),"")</f>
        <v>LONGSHORT</v>
      </c>
    </row>
    <row r="6057" spans="1:37" x14ac:dyDescent="0.25">
      <c r="A6057" t="s">
        <v>71</v>
      </c>
      <c r="B6057" t="s">
        <v>724</v>
      </c>
      <c r="C6057" t="s">
        <v>10420</v>
      </c>
      <c r="D6057" t="s">
        <v>72</v>
      </c>
      <c r="E6057" t="s">
        <v>10376</v>
      </c>
      <c r="F6057" t="s">
        <v>73</v>
      </c>
      <c r="G6057" t="s">
        <v>89</v>
      </c>
      <c r="H6057" t="s">
        <v>75</v>
      </c>
      <c r="I6057" t="s">
        <v>76</v>
      </c>
      <c r="J6057" t="s">
        <v>77</v>
      </c>
      <c r="K6057">
        <v>600</v>
      </c>
      <c r="L6057" t="s">
        <v>77</v>
      </c>
      <c r="M6057" t="s">
        <v>78</v>
      </c>
      <c r="N6057" t="s">
        <v>10421</v>
      </c>
      <c r="O6057" t="s">
        <v>10412</v>
      </c>
      <c r="P6057" t="s">
        <v>10385</v>
      </c>
      <c r="Q6057" t="s">
        <v>10379</v>
      </c>
      <c r="R6057" t="s">
        <v>79</v>
      </c>
      <c r="S6057" t="s">
        <v>3960</v>
      </c>
      <c r="T6057" t="s">
        <v>10380</v>
      </c>
      <c r="U6057" t="s">
        <v>43</v>
      </c>
      <c r="V6057" t="s">
        <v>80</v>
      </c>
      <c r="W6057">
        <v>25000</v>
      </c>
      <c r="X6057" t="s">
        <v>81</v>
      </c>
      <c r="Y6057">
        <v>-600</v>
      </c>
      <c r="Z6057" t="s">
        <v>10413</v>
      </c>
      <c r="AA6057" t="s">
        <v>10386</v>
      </c>
      <c r="AB6057" t="s">
        <v>90</v>
      </c>
      <c r="AC6057" t="s">
        <v>178</v>
      </c>
      <c r="AD6057">
        <f>_xlfn.XLOOKUP(MIS[[#This Row],[TRADING SYMBOL]],[1]Sheet1!$D:$D,[1]Sheet1!$C:$C)</f>
        <v>186.15</v>
      </c>
      <c r="AE6057">
        <f>MIS[[#This Row],[OrderAverageTradedPrice]]*MIS[[#This Row],[OrderQuantity]]</f>
        <v>110467.5</v>
      </c>
      <c r="AF6057">
        <f>MIS[[#This Row],[LTP]]*MIS[[#This Row],[OrderQuantity]]</f>
        <v>111690</v>
      </c>
      <c r="AG6057">
        <f>IF(MIS[[#This Row],[OrderSide]]="SELL",MIS[[#This Row],[VALUE]]-MIS[[#This Row],[LIVE_VALUE]],MIS[[#This Row],[LIVE_VALUE]]-MIS[[#This Row],[VALUE]])</f>
        <v>-1222.5</v>
      </c>
      <c r="AH6057" t="str" cm="1">
        <f t="array" ref="AH6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7" t="str">
        <f>MIS[[#This Row],[TRADING SYMBOL]]</f>
        <v>NIFTY2552225000CE</v>
      </c>
      <c r="AJ6057" t="str">
        <f>IF(RIGHT(MIS[[#This Row],[Main/Hedge]],4)="MAIN","MAIN","HEDGE")</f>
        <v>MAIN</v>
      </c>
      <c r="AK6057" t="str" cm="1">
        <f t="array" ref="AK6057">_xlfn._xlws.FILTER(Table4[Column1],ISNUMBER(SEARCH(Table4[Column1],MIS[[#This Row],[OrderUniqueIdentifier]])),"")</f>
        <v>LONGSHORT</v>
      </c>
    </row>
    <row r="6058" spans="1:37" x14ac:dyDescent="0.25">
      <c r="A6058" t="s">
        <v>71</v>
      </c>
      <c r="B6058" t="s">
        <v>795</v>
      </c>
      <c r="C6058" t="s">
        <v>10429</v>
      </c>
      <c r="D6058" t="s">
        <v>72</v>
      </c>
      <c r="E6058" t="s">
        <v>10376</v>
      </c>
      <c r="F6058" t="s">
        <v>73</v>
      </c>
      <c r="G6058" t="s">
        <v>89</v>
      </c>
      <c r="H6058" t="s">
        <v>75</v>
      </c>
      <c r="I6058" t="s">
        <v>76</v>
      </c>
      <c r="J6058" t="s">
        <v>77</v>
      </c>
      <c r="K6058">
        <v>75</v>
      </c>
      <c r="L6058" t="s">
        <v>77</v>
      </c>
      <c r="M6058" t="s">
        <v>78</v>
      </c>
      <c r="N6058" t="s">
        <v>6193</v>
      </c>
      <c r="O6058" t="s">
        <v>10385</v>
      </c>
      <c r="P6058" t="s">
        <v>10385</v>
      </c>
      <c r="Q6058" t="s">
        <v>10379</v>
      </c>
      <c r="R6058" t="s">
        <v>79</v>
      </c>
      <c r="S6058" t="s">
        <v>25</v>
      </c>
      <c r="T6058" t="s">
        <v>10380</v>
      </c>
      <c r="U6058" t="s">
        <v>43</v>
      </c>
      <c r="V6058" t="s">
        <v>80</v>
      </c>
      <c r="W6058">
        <v>25000</v>
      </c>
      <c r="X6058" t="s">
        <v>81</v>
      </c>
      <c r="Y6058">
        <v>-75</v>
      </c>
      <c r="Z6058" t="s">
        <v>10386</v>
      </c>
      <c r="AA6058" t="s">
        <v>10386</v>
      </c>
      <c r="AB6058" t="s">
        <v>90</v>
      </c>
      <c r="AC6058" t="s">
        <v>178</v>
      </c>
      <c r="AD6058">
        <f>_xlfn.XLOOKUP(MIS[[#This Row],[TRADING SYMBOL]],[1]Sheet1!$D:$D,[1]Sheet1!$C:$C)</f>
        <v>186.15</v>
      </c>
      <c r="AE6058">
        <f>MIS[[#This Row],[OrderAverageTradedPrice]]*MIS[[#This Row],[OrderQuantity]]</f>
        <v>13818.75</v>
      </c>
      <c r="AF6058">
        <f>MIS[[#This Row],[LTP]]*MIS[[#This Row],[OrderQuantity]]</f>
        <v>13961.25</v>
      </c>
      <c r="AG6058">
        <f>IF(MIS[[#This Row],[OrderSide]]="SELL",MIS[[#This Row],[VALUE]]-MIS[[#This Row],[LIVE_VALUE]],MIS[[#This Row],[LIVE_VALUE]]-MIS[[#This Row],[VALUE]])</f>
        <v>-142.5</v>
      </c>
      <c r="AH6058" t="str" cm="1">
        <f t="array" ref="AH6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8" t="str">
        <f>MIS[[#This Row],[TRADING SYMBOL]]</f>
        <v>NIFTY2552225000CE</v>
      </c>
      <c r="AJ6058" t="str">
        <f>IF(RIGHT(MIS[[#This Row],[Main/Hedge]],4)="MAIN","MAIN","HEDGE")</f>
        <v>MAIN</v>
      </c>
      <c r="AK6058" t="str" cm="1">
        <f t="array" ref="AK6058">_xlfn._xlws.FILTER(Table4[Column1],ISNUMBER(SEARCH(Table4[Column1],MIS[[#This Row],[OrderUniqueIdentifier]])),"")</f>
        <v>LONGSHORT</v>
      </c>
    </row>
    <row r="6059" spans="1:37" x14ac:dyDescent="0.25">
      <c r="A6059" t="s">
        <v>71</v>
      </c>
      <c r="B6059" t="s">
        <v>888</v>
      </c>
      <c r="C6059" t="s">
        <v>10440</v>
      </c>
      <c r="D6059" t="s">
        <v>72</v>
      </c>
      <c r="E6059" t="s">
        <v>10376</v>
      </c>
      <c r="F6059" t="s">
        <v>73</v>
      </c>
      <c r="G6059" t="s">
        <v>89</v>
      </c>
      <c r="H6059" t="s">
        <v>75</v>
      </c>
      <c r="I6059" t="s">
        <v>76</v>
      </c>
      <c r="J6059" t="s">
        <v>77</v>
      </c>
      <c r="K6059">
        <v>75</v>
      </c>
      <c r="L6059" t="s">
        <v>77</v>
      </c>
      <c r="M6059" t="s">
        <v>78</v>
      </c>
      <c r="N6059" t="s">
        <v>10419</v>
      </c>
      <c r="O6059" t="s">
        <v>10385</v>
      </c>
      <c r="P6059" t="s">
        <v>10385</v>
      </c>
      <c r="Q6059" t="s">
        <v>10379</v>
      </c>
      <c r="R6059" t="s">
        <v>79</v>
      </c>
      <c r="S6059" t="s">
        <v>3960</v>
      </c>
      <c r="T6059" t="s">
        <v>10380</v>
      </c>
      <c r="U6059" t="s">
        <v>43</v>
      </c>
      <c r="V6059" t="s">
        <v>80</v>
      </c>
      <c r="W6059">
        <v>25000</v>
      </c>
      <c r="X6059" t="s">
        <v>81</v>
      </c>
      <c r="Y6059">
        <v>-75</v>
      </c>
      <c r="Z6059" t="s">
        <v>10386</v>
      </c>
      <c r="AA6059" t="s">
        <v>10386</v>
      </c>
      <c r="AB6059" t="s">
        <v>90</v>
      </c>
      <c r="AC6059" t="s">
        <v>178</v>
      </c>
      <c r="AD6059">
        <f>_xlfn.XLOOKUP(MIS[[#This Row],[TRADING SYMBOL]],[1]Sheet1!$D:$D,[1]Sheet1!$C:$C)</f>
        <v>186.15</v>
      </c>
      <c r="AE6059">
        <f>MIS[[#This Row],[OrderAverageTradedPrice]]*MIS[[#This Row],[OrderQuantity]]</f>
        <v>13815</v>
      </c>
      <c r="AF6059">
        <f>MIS[[#This Row],[LTP]]*MIS[[#This Row],[OrderQuantity]]</f>
        <v>13961.25</v>
      </c>
      <c r="AG6059">
        <f>IF(MIS[[#This Row],[OrderSide]]="SELL",MIS[[#This Row],[VALUE]]-MIS[[#This Row],[LIVE_VALUE]],MIS[[#This Row],[LIVE_VALUE]]-MIS[[#This Row],[VALUE]])</f>
        <v>-146.25</v>
      </c>
      <c r="AH6059" t="str" cm="1">
        <f t="array" ref="AH6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9" t="str">
        <f>MIS[[#This Row],[TRADING SYMBOL]]</f>
        <v>NIFTY2552225000CE</v>
      </c>
      <c r="AJ6059" t="str">
        <f>IF(RIGHT(MIS[[#This Row],[Main/Hedge]],4)="MAIN","MAIN","HEDGE")</f>
        <v>MAIN</v>
      </c>
      <c r="AK6059" t="str" cm="1">
        <f t="array" ref="AK6059">_xlfn._xlws.FILTER(Table4[Column1],ISNUMBER(SEARCH(Table4[Column1],MIS[[#This Row],[OrderUniqueIdentifier]])),"")</f>
        <v>LONGSHORT</v>
      </c>
    </row>
    <row r="6060" spans="1:37" x14ac:dyDescent="0.25">
      <c r="A6060" t="s">
        <v>71</v>
      </c>
      <c r="B6060" t="s">
        <v>908</v>
      </c>
      <c r="C6060" t="s">
        <v>10442</v>
      </c>
      <c r="D6060" t="s">
        <v>72</v>
      </c>
      <c r="E6060" t="s">
        <v>10376</v>
      </c>
      <c r="F6060" t="s">
        <v>73</v>
      </c>
      <c r="G6060" t="s">
        <v>89</v>
      </c>
      <c r="H6060" t="s">
        <v>75</v>
      </c>
      <c r="I6060" t="s">
        <v>76</v>
      </c>
      <c r="J6060" t="s">
        <v>77</v>
      </c>
      <c r="K6060">
        <v>75</v>
      </c>
      <c r="L6060" t="s">
        <v>77</v>
      </c>
      <c r="M6060" t="s">
        <v>78</v>
      </c>
      <c r="N6060" t="s">
        <v>6193</v>
      </c>
      <c r="O6060" t="s">
        <v>10385</v>
      </c>
      <c r="P6060" t="s">
        <v>10385</v>
      </c>
      <c r="Q6060" t="s">
        <v>10379</v>
      </c>
      <c r="R6060" t="s">
        <v>79</v>
      </c>
      <c r="S6060" t="s">
        <v>25</v>
      </c>
      <c r="T6060" t="s">
        <v>10380</v>
      </c>
      <c r="U6060" t="s">
        <v>43</v>
      </c>
      <c r="V6060" t="s">
        <v>80</v>
      </c>
      <c r="W6060">
        <v>25000</v>
      </c>
      <c r="X6060" t="s">
        <v>81</v>
      </c>
      <c r="Y6060">
        <v>-75</v>
      </c>
      <c r="Z6060" t="s">
        <v>10386</v>
      </c>
      <c r="AA6060" t="s">
        <v>10386</v>
      </c>
      <c r="AB6060" t="s">
        <v>90</v>
      </c>
      <c r="AC6060" t="s">
        <v>178</v>
      </c>
      <c r="AD6060">
        <f>_xlfn.XLOOKUP(MIS[[#This Row],[TRADING SYMBOL]],[1]Sheet1!$D:$D,[1]Sheet1!$C:$C)</f>
        <v>186.15</v>
      </c>
      <c r="AE6060">
        <f>MIS[[#This Row],[OrderAverageTradedPrice]]*MIS[[#This Row],[OrderQuantity]]</f>
        <v>13818.75</v>
      </c>
      <c r="AF6060">
        <f>MIS[[#This Row],[LTP]]*MIS[[#This Row],[OrderQuantity]]</f>
        <v>13961.25</v>
      </c>
      <c r="AG6060">
        <f>IF(MIS[[#This Row],[OrderSide]]="SELL",MIS[[#This Row],[VALUE]]-MIS[[#This Row],[LIVE_VALUE]],MIS[[#This Row],[LIVE_VALUE]]-MIS[[#This Row],[VALUE]])</f>
        <v>-142.5</v>
      </c>
      <c r="AH6060" t="str" cm="1">
        <f t="array" ref="AH6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0" t="str">
        <f>MIS[[#This Row],[TRADING SYMBOL]]</f>
        <v>NIFTY2552225000CE</v>
      </c>
      <c r="AJ6060" t="str">
        <f>IF(RIGHT(MIS[[#This Row],[Main/Hedge]],4)="MAIN","MAIN","HEDGE")</f>
        <v>MAIN</v>
      </c>
      <c r="AK6060" t="str" cm="1">
        <f t="array" ref="AK6060">_xlfn._xlws.FILTER(Table4[Column1],ISNUMBER(SEARCH(Table4[Column1],MIS[[#This Row],[OrderUniqueIdentifier]])),"")</f>
        <v>LONGSHORT</v>
      </c>
    </row>
    <row r="6061" spans="1:37" x14ac:dyDescent="0.25">
      <c r="A6061" t="s">
        <v>71</v>
      </c>
      <c r="B6061" t="s">
        <v>931</v>
      </c>
      <c r="C6061" t="s">
        <v>10446</v>
      </c>
      <c r="D6061" t="s">
        <v>72</v>
      </c>
      <c r="E6061" t="s">
        <v>10376</v>
      </c>
      <c r="F6061" t="s">
        <v>73</v>
      </c>
      <c r="G6061" t="s">
        <v>89</v>
      </c>
      <c r="H6061" t="s">
        <v>75</v>
      </c>
      <c r="I6061" t="s">
        <v>76</v>
      </c>
      <c r="J6061" t="s">
        <v>77</v>
      </c>
      <c r="K6061">
        <v>300</v>
      </c>
      <c r="L6061" t="s">
        <v>77</v>
      </c>
      <c r="M6061" t="s">
        <v>78</v>
      </c>
      <c r="N6061" t="s">
        <v>10447</v>
      </c>
      <c r="O6061" t="s">
        <v>10385</v>
      </c>
      <c r="P6061" t="s">
        <v>10385</v>
      </c>
      <c r="Q6061" t="s">
        <v>10379</v>
      </c>
      <c r="R6061" t="s">
        <v>79</v>
      </c>
      <c r="S6061" t="s">
        <v>25</v>
      </c>
      <c r="T6061" t="s">
        <v>10380</v>
      </c>
      <c r="U6061" t="s">
        <v>43</v>
      </c>
      <c r="V6061" t="s">
        <v>80</v>
      </c>
      <c r="W6061">
        <v>25000</v>
      </c>
      <c r="X6061" t="s">
        <v>81</v>
      </c>
      <c r="Y6061">
        <v>-300</v>
      </c>
      <c r="Z6061" t="s">
        <v>10386</v>
      </c>
      <c r="AA6061" t="s">
        <v>10386</v>
      </c>
      <c r="AB6061" t="s">
        <v>90</v>
      </c>
      <c r="AC6061" t="s">
        <v>178</v>
      </c>
      <c r="AD6061">
        <f>_xlfn.XLOOKUP(MIS[[#This Row],[TRADING SYMBOL]],[1]Sheet1!$D:$D,[1]Sheet1!$C:$C)</f>
        <v>186.15</v>
      </c>
      <c r="AE6061">
        <f>MIS[[#This Row],[OrderAverageTradedPrice]]*MIS[[#This Row],[OrderQuantity]]</f>
        <v>55293.75</v>
      </c>
      <c r="AF6061">
        <f>MIS[[#This Row],[LTP]]*MIS[[#This Row],[OrderQuantity]]</f>
        <v>55845</v>
      </c>
      <c r="AG6061">
        <f>IF(MIS[[#This Row],[OrderSide]]="SELL",MIS[[#This Row],[VALUE]]-MIS[[#This Row],[LIVE_VALUE]],MIS[[#This Row],[LIVE_VALUE]]-MIS[[#This Row],[VALUE]])</f>
        <v>-551.25</v>
      </c>
      <c r="AH6061" t="str" cm="1">
        <f t="array" ref="AH6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1" t="str">
        <f>MIS[[#This Row],[TRADING SYMBOL]]</f>
        <v>NIFTY2552225000CE</v>
      </c>
      <c r="AJ6061" t="str">
        <f>IF(RIGHT(MIS[[#This Row],[Main/Hedge]],4)="MAIN","MAIN","HEDGE")</f>
        <v>MAIN</v>
      </c>
      <c r="AK6061" t="str" cm="1">
        <f t="array" ref="AK6061">_xlfn._xlws.FILTER(Table4[Column1],ISNUMBER(SEARCH(Table4[Column1],MIS[[#This Row],[OrderUniqueIdentifier]])),"")</f>
        <v>LONGSHORT</v>
      </c>
    </row>
    <row r="6062" spans="1:37" x14ac:dyDescent="0.25">
      <c r="A6062" t="s">
        <v>71</v>
      </c>
      <c r="B6062" t="s">
        <v>978</v>
      </c>
      <c r="C6062" t="s">
        <v>10453</v>
      </c>
      <c r="D6062" t="s">
        <v>72</v>
      </c>
      <c r="E6062" t="s">
        <v>10376</v>
      </c>
      <c r="F6062" t="s">
        <v>73</v>
      </c>
      <c r="G6062" t="s">
        <v>89</v>
      </c>
      <c r="H6062" t="s">
        <v>75</v>
      </c>
      <c r="I6062" t="s">
        <v>76</v>
      </c>
      <c r="J6062" t="s">
        <v>77</v>
      </c>
      <c r="K6062">
        <v>75</v>
      </c>
      <c r="L6062" t="s">
        <v>77</v>
      </c>
      <c r="M6062" t="s">
        <v>78</v>
      </c>
      <c r="N6062" t="s">
        <v>6193</v>
      </c>
      <c r="O6062" t="s">
        <v>10385</v>
      </c>
      <c r="P6062" t="s">
        <v>10385</v>
      </c>
      <c r="Q6062" t="s">
        <v>10379</v>
      </c>
      <c r="R6062" t="s">
        <v>79</v>
      </c>
      <c r="S6062" t="s">
        <v>25</v>
      </c>
      <c r="T6062" t="s">
        <v>10380</v>
      </c>
      <c r="U6062" t="s">
        <v>43</v>
      </c>
      <c r="V6062" t="s">
        <v>80</v>
      </c>
      <c r="W6062">
        <v>25000</v>
      </c>
      <c r="X6062" t="s">
        <v>81</v>
      </c>
      <c r="Y6062">
        <v>-75</v>
      </c>
      <c r="Z6062" t="s">
        <v>10386</v>
      </c>
      <c r="AA6062" t="s">
        <v>10386</v>
      </c>
      <c r="AB6062" t="s">
        <v>90</v>
      </c>
      <c r="AC6062" t="s">
        <v>178</v>
      </c>
      <c r="AD6062">
        <f>_xlfn.XLOOKUP(MIS[[#This Row],[TRADING SYMBOL]],[1]Sheet1!$D:$D,[1]Sheet1!$C:$C)</f>
        <v>186.15</v>
      </c>
      <c r="AE6062">
        <f>MIS[[#This Row],[OrderAverageTradedPrice]]*MIS[[#This Row],[OrderQuantity]]</f>
        <v>13818.75</v>
      </c>
      <c r="AF6062">
        <f>MIS[[#This Row],[LTP]]*MIS[[#This Row],[OrderQuantity]]</f>
        <v>13961.25</v>
      </c>
      <c r="AG6062">
        <f>IF(MIS[[#This Row],[OrderSide]]="SELL",MIS[[#This Row],[VALUE]]-MIS[[#This Row],[LIVE_VALUE]],MIS[[#This Row],[LIVE_VALUE]]-MIS[[#This Row],[VALUE]])</f>
        <v>-142.5</v>
      </c>
      <c r="AH6062" t="str" cm="1">
        <f t="array" ref="AH60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2" t="str">
        <f>MIS[[#This Row],[TRADING SYMBOL]]</f>
        <v>NIFTY2552225000CE</v>
      </c>
      <c r="AJ6062" t="str">
        <f>IF(RIGHT(MIS[[#This Row],[Main/Hedge]],4)="MAIN","MAIN","HEDGE")</f>
        <v>MAIN</v>
      </c>
      <c r="AK6062" t="str" cm="1">
        <f t="array" ref="AK6062">_xlfn._xlws.FILTER(Table4[Column1],ISNUMBER(SEARCH(Table4[Column1],MIS[[#This Row],[OrderUniqueIdentifier]])),"")</f>
        <v>LONGSHORT</v>
      </c>
    </row>
    <row r="6063" spans="1:37" x14ac:dyDescent="0.25">
      <c r="A6063" t="s">
        <v>71</v>
      </c>
      <c r="B6063" t="s">
        <v>994</v>
      </c>
      <c r="C6063" t="s">
        <v>10455</v>
      </c>
      <c r="D6063" t="s">
        <v>72</v>
      </c>
      <c r="E6063" t="s">
        <v>10376</v>
      </c>
      <c r="F6063" t="s">
        <v>73</v>
      </c>
      <c r="G6063" t="s">
        <v>89</v>
      </c>
      <c r="H6063" t="s">
        <v>75</v>
      </c>
      <c r="I6063" t="s">
        <v>76</v>
      </c>
      <c r="J6063" t="s">
        <v>77</v>
      </c>
      <c r="K6063">
        <v>75</v>
      </c>
      <c r="L6063" t="s">
        <v>77</v>
      </c>
      <c r="M6063" t="s">
        <v>78</v>
      </c>
      <c r="N6063" t="s">
        <v>3544</v>
      </c>
      <c r="O6063" t="s">
        <v>10385</v>
      </c>
      <c r="P6063" t="s">
        <v>10385</v>
      </c>
      <c r="Q6063" t="s">
        <v>10379</v>
      </c>
      <c r="R6063" t="s">
        <v>79</v>
      </c>
      <c r="S6063" t="s">
        <v>25</v>
      </c>
      <c r="T6063" t="s">
        <v>10380</v>
      </c>
      <c r="U6063" t="s">
        <v>43</v>
      </c>
      <c r="V6063" t="s">
        <v>80</v>
      </c>
      <c r="W6063">
        <v>25000</v>
      </c>
      <c r="X6063" t="s">
        <v>81</v>
      </c>
      <c r="Y6063">
        <v>-75</v>
      </c>
      <c r="Z6063" t="s">
        <v>10386</v>
      </c>
      <c r="AA6063" t="s">
        <v>10386</v>
      </c>
      <c r="AB6063" t="s">
        <v>90</v>
      </c>
      <c r="AC6063" t="s">
        <v>178</v>
      </c>
      <c r="AD6063">
        <f>_xlfn.XLOOKUP(MIS[[#This Row],[TRADING SYMBOL]],[1]Sheet1!$D:$D,[1]Sheet1!$C:$C)</f>
        <v>186.15</v>
      </c>
      <c r="AE6063">
        <f>MIS[[#This Row],[OrderAverageTradedPrice]]*MIS[[#This Row],[OrderQuantity]]</f>
        <v>13811.25</v>
      </c>
      <c r="AF6063">
        <f>MIS[[#This Row],[LTP]]*MIS[[#This Row],[OrderQuantity]]</f>
        <v>13961.25</v>
      </c>
      <c r="AG6063">
        <f>IF(MIS[[#This Row],[OrderSide]]="SELL",MIS[[#This Row],[VALUE]]-MIS[[#This Row],[LIVE_VALUE]],MIS[[#This Row],[LIVE_VALUE]]-MIS[[#This Row],[VALUE]])</f>
        <v>-150</v>
      </c>
      <c r="AH6063" t="str" cm="1">
        <f t="array" ref="AH60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3" t="str">
        <f>MIS[[#This Row],[TRADING SYMBOL]]</f>
        <v>NIFTY2552225000CE</v>
      </c>
      <c r="AJ6063" t="str">
        <f>IF(RIGHT(MIS[[#This Row],[Main/Hedge]],4)="MAIN","MAIN","HEDGE")</f>
        <v>MAIN</v>
      </c>
      <c r="AK6063" t="str" cm="1">
        <f t="array" ref="AK6063">_xlfn._xlws.FILTER(Table4[Column1],ISNUMBER(SEARCH(Table4[Column1],MIS[[#This Row],[OrderUniqueIdentifier]])),"")</f>
        <v>LONGSHORT</v>
      </c>
    </row>
    <row r="6064" spans="1:37" x14ac:dyDescent="0.25">
      <c r="A6064" t="s">
        <v>71</v>
      </c>
      <c r="B6064" t="s">
        <v>1013</v>
      </c>
      <c r="C6064" t="s">
        <v>10457</v>
      </c>
      <c r="D6064" t="s">
        <v>72</v>
      </c>
      <c r="E6064" t="s">
        <v>10376</v>
      </c>
      <c r="F6064" t="s">
        <v>73</v>
      </c>
      <c r="G6064" t="s">
        <v>89</v>
      </c>
      <c r="H6064" t="s">
        <v>75</v>
      </c>
      <c r="I6064" t="s">
        <v>76</v>
      </c>
      <c r="J6064" t="s">
        <v>77</v>
      </c>
      <c r="K6064">
        <v>300</v>
      </c>
      <c r="L6064" t="s">
        <v>77</v>
      </c>
      <c r="M6064" t="s">
        <v>78</v>
      </c>
      <c r="N6064" t="s">
        <v>10404</v>
      </c>
      <c r="O6064" t="s">
        <v>10385</v>
      </c>
      <c r="P6064" t="s">
        <v>10385</v>
      </c>
      <c r="Q6064" t="s">
        <v>10379</v>
      </c>
      <c r="R6064" t="s">
        <v>79</v>
      </c>
      <c r="S6064" t="s">
        <v>25</v>
      </c>
      <c r="T6064" t="s">
        <v>10380</v>
      </c>
      <c r="U6064" t="s">
        <v>43</v>
      </c>
      <c r="V6064" t="s">
        <v>80</v>
      </c>
      <c r="W6064">
        <v>25000</v>
      </c>
      <c r="X6064" t="s">
        <v>81</v>
      </c>
      <c r="Y6064">
        <v>-300</v>
      </c>
      <c r="Z6064" t="s">
        <v>10386</v>
      </c>
      <c r="AA6064" t="s">
        <v>10386</v>
      </c>
      <c r="AB6064" t="s">
        <v>90</v>
      </c>
      <c r="AC6064" t="s">
        <v>178</v>
      </c>
      <c r="AD6064">
        <f>_xlfn.XLOOKUP(MIS[[#This Row],[TRADING SYMBOL]],[1]Sheet1!$D:$D,[1]Sheet1!$C:$C)</f>
        <v>186.15</v>
      </c>
      <c r="AE6064">
        <f>MIS[[#This Row],[OrderAverageTradedPrice]]*MIS[[#This Row],[OrderQuantity]]</f>
        <v>55320</v>
      </c>
      <c r="AF6064">
        <f>MIS[[#This Row],[LTP]]*MIS[[#This Row],[OrderQuantity]]</f>
        <v>55845</v>
      </c>
      <c r="AG6064">
        <f>IF(MIS[[#This Row],[OrderSide]]="SELL",MIS[[#This Row],[VALUE]]-MIS[[#This Row],[LIVE_VALUE]],MIS[[#This Row],[LIVE_VALUE]]-MIS[[#This Row],[VALUE]])</f>
        <v>-525</v>
      </c>
      <c r="AH6064" t="str" cm="1">
        <f t="array" ref="AH6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4" t="str">
        <f>MIS[[#This Row],[TRADING SYMBOL]]</f>
        <v>NIFTY2552225000CE</v>
      </c>
      <c r="AJ6064" t="str">
        <f>IF(RIGHT(MIS[[#This Row],[Main/Hedge]],4)="MAIN","MAIN","HEDGE")</f>
        <v>MAIN</v>
      </c>
      <c r="AK6064" t="str" cm="1">
        <f t="array" ref="AK6064">_xlfn._xlws.FILTER(Table4[Column1],ISNUMBER(SEARCH(Table4[Column1],MIS[[#This Row],[OrderUniqueIdentifier]])),"")</f>
        <v>LONGSHORT</v>
      </c>
    </row>
    <row r="6065" spans="1:37" x14ac:dyDescent="0.25">
      <c r="A6065" t="s">
        <v>71</v>
      </c>
      <c r="B6065" t="s">
        <v>1021</v>
      </c>
      <c r="C6065" t="s">
        <v>10458</v>
      </c>
      <c r="D6065" t="s">
        <v>72</v>
      </c>
      <c r="E6065" t="s">
        <v>10376</v>
      </c>
      <c r="F6065" t="s">
        <v>73</v>
      </c>
      <c r="G6065" t="s">
        <v>89</v>
      </c>
      <c r="H6065" t="s">
        <v>75</v>
      </c>
      <c r="I6065" t="s">
        <v>76</v>
      </c>
      <c r="J6065" t="s">
        <v>77</v>
      </c>
      <c r="K6065">
        <v>150</v>
      </c>
      <c r="L6065" t="s">
        <v>77</v>
      </c>
      <c r="M6065" t="s">
        <v>78</v>
      </c>
      <c r="N6065" t="s">
        <v>10419</v>
      </c>
      <c r="O6065" t="s">
        <v>10385</v>
      </c>
      <c r="P6065" t="s">
        <v>10385</v>
      </c>
      <c r="Q6065" t="s">
        <v>10379</v>
      </c>
      <c r="R6065" t="s">
        <v>79</v>
      </c>
      <c r="S6065" t="s">
        <v>25</v>
      </c>
      <c r="T6065" t="s">
        <v>10380</v>
      </c>
      <c r="U6065" t="s">
        <v>43</v>
      </c>
      <c r="V6065" t="s">
        <v>80</v>
      </c>
      <c r="W6065">
        <v>25000</v>
      </c>
      <c r="X6065" t="s">
        <v>81</v>
      </c>
      <c r="Y6065">
        <v>-150</v>
      </c>
      <c r="Z6065" t="s">
        <v>10386</v>
      </c>
      <c r="AA6065" t="s">
        <v>10386</v>
      </c>
      <c r="AB6065" t="s">
        <v>90</v>
      </c>
      <c r="AC6065" t="s">
        <v>178</v>
      </c>
      <c r="AD6065">
        <f>_xlfn.XLOOKUP(MIS[[#This Row],[TRADING SYMBOL]],[1]Sheet1!$D:$D,[1]Sheet1!$C:$C)</f>
        <v>186.15</v>
      </c>
      <c r="AE6065">
        <f>MIS[[#This Row],[OrderAverageTradedPrice]]*MIS[[#This Row],[OrderQuantity]]</f>
        <v>27630</v>
      </c>
      <c r="AF6065">
        <f>MIS[[#This Row],[LTP]]*MIS[[#This Row],[OrderQuantity]]</f>
        <v>27922.5</v>
      </c>
      <c r="AG6065">
        <f>IF(MIS[[#This Row],[OrderSide]]="SELL",MIS[[#This Row],[VALUE]]-MIS[[#This Row],[LIVE_VALUE]],MIS[[#This Row],[LIVE_VALUE]]-MIS[[#This Row],[VALUE]])</f>
        <v>-292.5</v>
      </c>
      <c r="AH6065" t="str" cm="1">
        <f t="array" ref="AH60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5" t="str">
        <f>MIS[[#This Row],[TRADING SYMBOL]]</f>
        <v>NIFTY2552225000CE</v>
      </c>
      <c r="AJ6065" t="str">
        <f>IF(RIGHT(MIS[[#This Row],[Main/Hedge]],4)="MAIN","MAIN","HEDGE")</f>
        <v>MAIN</v>
      </c>
      <c r="AK6065" t="str" cm="1">
        <f t="array" ref="AK6065">_xlfn._xlws.FILTER(Table4[Column1],ISNUMBER(SEARCH(Table4[Column1],MIS[[#This Row],[OrderUniqueIdentifier]])),"")</f>
        <v>LONGSHORT</v>
      </c>
    </row>
    <row r="6066" spans="1:37" x14ac:dyDescent="0.25">
      <c r="A6066" t="s">
        <v>71</v>
      </c>
      <c r="B6066" t="s">
        <v>1037</v>
      </c>
      <c r="C6066" t="s">
        <v>141</v>
      </c>
      <c r="D6066" t="s">
        <v>72</v>
      </c>
      <c r="E6066" t="s">
        <v>10376</v>
      </c>
      <c r="F6066" t="s">
        <v>73</v>
      </c>
      <c r="G6066" t="s">
        <v>89</v>
      </c>
      <c r="H6066" t="s">
        <v>75</v>
      </c>
      <c r="I6066" t="s">
        <v>76</v>
      </c>
      <c r="J6066" t="s">
        <v>77</v>
      </c>
      <c r="K6066">
        <v>75</v>
      </c>
      <c r="L6066" t="s">
        <v>77</v>
      </c>
      <c r="M6066" t="s">
        <v>78</v>
      </c>
      <c r="N6066" t="s">
        <v>10460</v>
      </c>
      <c r="O6066" t="s">
        <v>10385</v>
      </c>
      <c r="P6066" t="s">
        <v>10385</v>
      </c>
      <c r="Q6066" t="s">
        <v>10379</v>
      </c>
      <c r="R6066" t="s">
        <v>79</v>
      </c>
      <c r="S6066" t="s">
        <v>25</v>
      </c>
      <c r="T6066" t="s">
        <v>10380</v>
      </c>
      <c r="U6066" t="s">
        <v>43</v>
      </c>
      <c r="V6066" t="s">
        <v>80</v>
      </c>
      <c r="W6066">
        <v>25000</v>
      </c>
      <c r="X6066" t="s">
        <v>81</v>
      </c>
      <c r="Y6066">
        <v>-75</v>
      </c>
      <c r="Z6066" t="s">
        <v>10386</v>
      </c>
      <c r="AA6066" t="s">
        <v>10386</v>
      </c>
      <c r="AB6066" t="s">
        <v>90</v>
      </c>
      <c r="AC6066" t="s">
        <v>178</v>
      </c>
      <c r="AD6066">
        <f>_xlfn.XLOOKUP(MIS[[#This Row],[TRADING SYMBOL]],[1]Sheet1!$D:$D,[1]Sheet1!$C:$C)</f>
        <v>186.15</v>
      </c>
      <c r="AE6066">
        <f>MIS[[#This Row],[OrderAverageTradedPrice]]*MIS[[#This Row],[OrderQuantity]]</f>
        <v>13833.75</v>
      </c>
      <c r="AF6066">
        <f>MIS[[#This Row],[LTP]]*MIS[[#This Row],[OrderQuantity]]</f>
        <v>13961.25</v>
      </c>
      <c r="AG6066">
        <f>IF(MIS[[#This Row],[OrderSide]]="SELL",MIS[[#This Row],[VALUE]]-MIS[[#This Row],[LIVE_VALUE]],MIS[[#This Row],[LIVE_VALUE]]-MIS[[#This Row],[VALUE]])</f>
        <v>-127.5</v>
      </c>
      <c r="AH6066" t="str" cm="1">
        <f t="array" ref="AH60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6" t="str">
        <f>MIS[[#This Row],[TRADING SYMBOL]]</f>
        <v>NIFTY2552225000CE</v>
      </c>
      <c r="AJ6066" t="str">
        <f>IF(RIGHT(MIS[[#This Row],[Main/Hedge]],4)="MAIN","MAIN","HEDGE")</f>
        <v>MAIN</v>
      </c>
      <c r="AK6066" t="str" cm="1">
        <f t="array" ref="AK6066">_xlfn._xlws.FILTER(Table4[Column1],ISNUMBER(SEARCH(Table4[Column1],MIS[[#This Row],[OrderUniqueIdentifier]])),"")</f>
        <v>LONGSHORT</v>
      </c>
    </row>
    <row r="6067" spans="1:37" x14ac:dyDescent="0.25">
      <c r="A6067" t="s">
        <v>71</v>
      </c>
      <c r="B6067" t="s">
        <v>1086</v>
      </c>
      <c r="C6067" t="s">
        <v>10467</v>
      </c>
      <c r="D6067" t="s">
        <v>72</v>
      </c>
      <c r="E6067" t="s">
        <v>10376</v>
      </c>
      <c r="F6067" t="s">
        <v>73</v>
      </c>
      <c r="G6067" t="s">
        <v>89</v>
      </c>
      <c r="H6067" t="s">
        <v>75</v>
      </c>
      <c r="I6067" t="s">
        <v>76</v>
      </c>
      <c r="J6067" t="s">
        <v>77</v>
      </c>
      <c r="K6067">
        <v>150</v>
      </c>
      <c r="L6067" t="s">
        <v>77</v>
      </c>
      <c r="M6067" t="s">
        <v>78</v>
      </c>
      <c r="N6067" t="s">
        <v>6193</v>
      </c>
      <c r="O6067" t="s">
        <v>10385</v>
      </c>
      <c r="P6067" t="s">
        <v>10385</v>
      </c>
      <c r="Q6067" t="s">
        <v>10379</v>
      </c>
      <c r="R6067" t="s">
        <v>79</v>
      </c>
      <c r="S6067" t="s">
        <v>25</v>
      </c>
      <c r="T6067" t="s">
        <v>10380</v>
      </c>
      <c r="U6067" t="s">
        <v>43</v>
      </c>
      <c r="V6067" t="s">
        <v>80</v>
      </c>
      <c r="W6067">
        <v>25000</v>
      </c>
      <c r="X6067" t="s">
        <v>81</v>
      </c>
      <c r="Y6067">
        <v>-150</v>
      </c>
      <c r="Z6067" t="s">
        <v>10386</v>
      </c>
      <c r="AA6067" t="s">
        <v>10386</v>
      </c>
      <c r="AB6067" t="s">
        <v>90</v>
      </c>
      <c r="AC6067" t="s">
        <v>178</v>
      </c>
      <c r="AD6067">
        <f>_xlfn.XLOOKUP(MIS[[#This Row],[TRADING SYMBOL]],[1]Sheet1!$D:$D,[1]Sheet1!$C:$C)</f>
        <v>186.15</v>
      </c>
      <c r="AE6067">
        <f>MIS[[#This Row],[OrderAverageTradedPrice]]*MIS[[#This Row],[OrderQuantity]]</f>
        <v>27637.5</v>
      </c>
      <c r="AF6067">
        <f>MIS[[#This Row],[LTP]]*MIS[[#This Row],[OrderQuantity]]</f>
        <v>27922.5</v>
      </c>
      <c r="AG6067">
        <f>IF(MIS[[#This Row],[OrderSide]]="SELL",MIS[[#This Row],[VALUE]]-MIS[[#This Row],[LIVE_VALUE]],MIS[[#This Row],[LIVE_VALUE]]-MIS[[#This Row],[VALUE]])</f>
        <v>-285</v>
      </c>
      <c r="AH6067" t="str" cm="1">
        <f t="array" ref="AH60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7" t="str">
        <f>MIS[[#This Row],[TRADING SYMBOL]]</f>
        <v>NIFTY2552225000CE</v>
      </c>
      <c r="AJ6067" t="str">
        <f>IF(RIGHT(MIS[[#This Row],[Main/Hedge]],4)="MAIN","MAIN","HEDGE")</f>
        <v>MAIN</v>
      </c>
      <c r="AK6067" t="str" cm="1">
        <f t="array" ref="AK6067">_xlfn._xlws.FILTER(Table4[Column1],ISNUMBER(SEARCH(Table4[Column1],MIS[[#This Row],[OrderUniqueIdentifier]])),"")</f>
        <v>LONGSHORT</v>
      </c>
    </row>
    <row r="6068" spans="1:37" x14ac:dyDescent="0.25">
      <c r="A6068" t="s">
        <v>71</v>
      </c>
      <c r="B6068" t="s">
        <v>1100</v>
      </c>
      <c r="C6068" t="s">
        <v>10470</v>
      </c>
      <c r="D6068" t="s">
        <v>72</v>
      </c>
      <c r="E6068" t="s">
        <v>10376</v>
      </c>
      <c r="F6068" t="s">
        <v>73</v>
      </c>
      <c r="G6068" t="s">
        <v>89</v>
      </c>
      <c r="H6068" t="s">
        <v>75</v>
      </c>
      <c r="I6068" t="s">
        <v>76</v>
      </c>
      <c r="J6068" t="s">
        <v>77</v>
      </c>
      <c r="K6068">
        <v>75</v>
      </c>
      <c r="L6068" t="s">
        <v>77</v>
      </c>
      <c r="M6068" t="s">
        <v>78</v>
      </c>
      <c r="N6068" t="s">
        <v>10404</v>
      </c>
      <c r="O6068" t="s">
        <v>10385</v>
      </c>
      <c r="P6068" t="s">
        <v>10385</v>
      </c>
      <c r="Q6068" t="s">
        <v>10379</v>
      </c>
      <c r="R6068" t="s">
        <v>79</v>
      </c>
      <c r="S6068" t="s">
        <v>25</v>
      </c>
      <c r="T6068" t="s">
        <v>10380</v>
      </c>
      <c r="U6068" t="s">
        <v>43</v>
      </c>
      <c r="V6068" t="s">
        <v>80</v>
      </c>
      <c r="W6068">
        <v>25000</v>
      </c>
      <c r="X6068" t="s">
        <v>81</v>
      </c>
      <c r="Y6068">
        <v>-75</v>
      </c>
      <c r="Z6068" t="s">
        <v>10386</v>
      </c>
      <c r="AA6068" t="s">
        <v>10386</v>
      </c>
      <c r="AB6068" t="s">
        <v>90</v>
      </c>
      <c r="AC6068" t="s">
        <v>178</v>
      </c>
      <c r="AD6068">
        <f>_xlfn.XLOOKUP(MIS[[#This Row],[TRADING SYMBOL]],[1]Sheet1!$D:$D,[1]Sheet1!$C:$C)</f>
        <v>186.15</v>
      </c>
      <c r="AE6068">
        <f>MIS[[#This Row],[OrderAverageTradedPrice]]*MIS[[#This Row],[OrderQuantity]]</f>
        <v>13830</v>
      </c>
      <c r="AF6068">
        <f>MIS[[#This Row],[LTP]]*MIS[[#This Row],[OrderQuantity]]</f>
        <v>13961.25</v>
      </c>
      <c r="AG6068">
        <f>IF(MIS[[#This Row],[OrderSide]]="SELL",MIS[[#This Row],[VALUE]]-MIS[[#This Row],[LIVE_VALUE]],MIS[[#This Row],[LIVE_VALUE]]-MIS[[#This Row],[VALUE]])</f>
        <v>-131.25</v>
      </c>
      <c r="AH6068" t="str" cm="1">
        <f t="array" ref="AH60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8" t="str">
        <f>MIS[[#This Row],[TRADING SYMBOL]]</f>
        <v>NIFTY2552225000CE</v>
      </c>
      <c r="AJ6068" t="str">
        <f>IF(RIGHT(MIS[[#This Row],[Main/Hedge]],4)="MAIN","MAIN","HEDGE")</f>
        <v>MAIN</v>
      </c>
      <c r="AK6068" t="str" cm="1">
        <f t="array" ref="AK6068">_xlfn._xlws.FILTER(Table4[Column1],ISNUMBER(SEARCH(Table4[Column1],MIS[[#This Row],[OrderUniqueIdentifier]])),"")</f>
        <v>LONGSHORT</v>
      </c>
    </row>
    <row r="6069" spans="1:37" x14ac:dyDescent="0.25">
      <c r="A6069" t="s">
        <v>71</v>
      </c>
      <c r="B6069" t="s">
        <v>1153</v>
      </c>
      <c r="C6069" t="s">
        <v>10477</v>
      </c>
      <c r="D6069" t="s">
        <v>72</v>
      </c>
      <c r="E6069" t="s">
        <v>10376</v>
      </c>
      <c r="F6069" t="s">
        <v>73</v>
      </c>
      <c r="G6069" t="s">
        <v>89</v>
      </c>
      <c r="H6069" t="s">
        <v>75</v>
      </c>
      <c r="I6069" t="s">
        <v>76</v>
      </c>
      <c r="J6069" t="s">
        <v>77</v>
      </c>
      <c r="K6069">
        <v>150</v>
      </c>
      <c r="L6069" t="s">
        <v>77</v>
      </c>
      <c r="M6069" t="s">
        <v>78</v>
      </c>
      <c r="N6069" t="s">
        <v>8640</v>
      </c>
      <c r="O6069" t="s">
        <v>10385</v>
      </c>
      <c r="P6069" t="s">
        <v>10385</v>
      </c>
      <c r="Q6069" t="s">
        <v>10379</v>
      </c>
      <c r="R6069" t="s">
        <v>79</v>
      </c>
      <c r="S6069" t="s">
        <v>25</v>
      </c>
      <c r="T6069" t="s">
        <v>10380</v>
      </c>
      <c r="U6069" t="s">
        <v>43</v>
      </c>
      <c r="V6069" t="s">
        <v>80</v>
      </c>
      <c r="W6069">
        <v>25000</v>
      </c>
      <c r="X6069" t="s">
        <v>81</v>
      </c>
      <c r="Y6069">
        <v>-150</v>
      </c>
      <c r="Z6069" t="s">
        <v>10386</v>
      </c>
      <c r="AA6069" t="s">
        <v>10386</v>
      </c>
      <c r="AB6069" t="s">
        <v>90</v>
      </c>
      <c r="AC6069" t="s">
        <v>178</v>
      </c>
      <c r="AD6069">
        <f>_xlfn.XLOOKUP(MIS[[#This Row],[TRADING SYMBOL]],[1]Sheet1!$D:$D,[1]Sheet1!$C:$C)</f>
        <v>186.15</v>
      </c>
      <c r="AE6069">
        <f>MIS[[#This Row],[OrderAverageTradedPrice]]*MIS[[#This Row],[OrderQuantity]]</f>
        <v>27645</v>
      </c>
      <c r="AF6069">
        <f>MIS[[#This Row],[LTP]]*MIS[[#This Row],[OrderQuantity]]</f>
        <v>27922.5</v>
      </c>
      <c r="AG6069">
        <f>IF(MIS[[#This Row],[OrderSide]]="SELL",MIS[[#This Row],[VALUE]]-MIS[[#This Row],[LIVE_VALUE]],MIS[[#This Row],[LIVE_VALUE]]-MIS[[#This Row],[VALUE]])</f>
        <v>-277.5</v>
      </c>
      <c r="AH6069" t="str" cm="1">
        <f t="array" ref="AH60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9" t="str">
        <f>MIS[[#This Row],[TRADING SYMBOL]]</f>
        <v>NIFTY2552225000CE</v>
      </c>
      <c r="AJ6069" t="str">
        <f>IF(RIGHT(MIS[[#This Row],[Main/Hedge]],4)="MAIN","MAIN","HEDGE")</f>
        <v>MAIN</v>
      </c>
      <c r="AK6069" t="str" cm="1">
        <f t="array" ref="AK6069">_xlfn._xlws.FILTER(Table4[Column1],ISNUMBER(SEARCH(Table4[Column1],MIS[[#This Row],[OrderUniqueIdentifier]])),"")</f>
        <v>LONGSHORT</v>
      </c>
    </row>
    <row r="6070" spans="1:37" x14ac:dyDescent="0.25">
      <c r="A6070" t="s">
        <v>71</v>
      </c>
      <c r="B6070" t="s">
        <v>1210</v>
      </c>
      <c r="C6070" t="s">
        <v>108</v>
      </c>
      <c r="D6070" t="s">
        <v>72</v>
      </c>
      <c r="E6070" t="s">
        <v>10376</v>
      </c>
      <c r="F6070" t="s">
        <v>73</v>
      </c>
      <c r="G6070" t="s">
        <v>89</v>
      </c>
      <c r="H6070" t="s">
        <v>75</v>
      </c>
      <c r="I6070" t="s">
        <v>76</v>
      </c>
      <c r="J6070" t="s">
        <v>77</v>
      </c>
      <c r="K6070">
        <v>75</v>
      </c>
      <c r="L6070" t="s">
        <v>77</v>
      </c>
      <c r="M6070" t="s">
        <v>78</v>
      </c>
      <c r="N6070" t="s">
        <v>10404</v>
      </c>
      <c r="O6070" t="s">
        <v>10385</v>
      </c>
      <c r="P6070" t="s">
        <v>10385</v>
      </c>
      <c r="Q6070" t="s">
        <v>10379</v>
      </c>
      <c r="R6070" t="s">
        <v>79</v>
      </c>
      <c r="S6070" t="s">
        <v>25</v>
      </c>
      <c r="T6070" t="s">
        <v>10380</v>
      </c>
      <c r="U6070" t="s">
        <v>43</v>
      </c>
      <c r="V6070" t="s">
        <v>80</v>
      </c>
      <c r="W6070">
        <v>25000</v>
      </c>
      <c r="X6070" t="s">
        <v>81</v>
      </c>
      <c r="Y6070">
        <v>-75</v>
      </c>
      <c r="Z6070" t="s">
        <v>10386</v>
      </c>
      <c r="AA6070" t="s">
        <v>10386</v>
      </c>
      <c r="AB6070" t="s">
        <v>90</v>
      </c>
      <c r="AC6070" t="s">
        <v>178</v>
      </c>
      <c r="AD6070">
        <f>_xlfn.XLOOKUP(MIS[[#This Row],[TRADING SYMBOL]],[1]Sheet1!$D:$D,[1]Sheet1!$C:$C)</f>
        <v>186.15</v>
      </c>
      <c r="AE6070">
        <f>MIS[[#This Row],[OrderAverageTradedPrice]]*MIS[[#This Row],[OrderQuantity]]</f>
        <v>13830</v>
      </c>
      <c r="AF6070">
        <f>MIS[[#This Row],[LTP]]*MIS[[#This Row],[OrderQuantity]]</f>
        <v>13961.25</v>
      </c>
      <c r="AG6070">
        <f>IF(MIS[[#This Row],[OrderSide]]="SELL",MIS[[#This Row],[VALUE]]-MIS[[#This Row],[LIVE_VALUE]],MIS[[#This Row],[LIVE_VALUE]]-MIS[[#This Row],[VALUE]])</f>
        <v>-131.25</v>
      </c>
      <c r="AH6070" t="str" cm="1">
        <f t="array" ref="AH60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0" t="str">
        <f>MIS[[#This Row],[TRADING SYMBOL]]</f>
        <v>NIFTY2552225000CE</v>
      </c>
      <c r="AJ6070" t="str">
        <f>IF(RIGHT(MIS[[#This Row],[Main/Hedge]],4)="MAIN","MAIN","HEDGE")</f>
        <v>MAIN</v>
      </c>
      <c r="AK6070" t="str" cm="1">
        <f t="array" ref="AK6070">_xlfn._xlws.FILTER(Table4[Column1],ISNUMBER(SEARCH(Table4[Column1],MIS[[#This Row],[OrderUniqueIdentifier]])),"")</f>
        <v>LONGSHORT</v>
      </c>
    </row>
    <row r="6071" spans="1:37" x14ac:dyDescent="0.25">
      <c r="A6071" t="s">
        <v>71</v>
      </c>
      <c r="B6071" t="s">
        <v>1227</v>
      </c>
      <c r="C6071" t="s">
        <v>10485</v>
      </c>
      <c r="D6071" t="s">
        <v>72</v>
      </c>
      <c r="E6071" t="s">
        <v>10376</v>
      </c>
      <c r="F6071" t="s">
        <v>73</v>
      </c>
      <c r="G6071" t="s">
        <v>89</v>
      </c>
      <c r="H6071" t="s">
        <v>75</v>
      </c>
      <c r="I6071" t="s">
        <v>76</v>
      </c>
      <c r="J6071" t="s">
        <v>77</v>
      </c>
      <c r="K6071">
        <v>75</v>
      </c>
      <c r="L6071" t="s">
        <v>77</v>
      </c>
      <c r="M6071" t="s">
        <v>78</v>
      </c>
      <c r="N6071" t="s">
        <v>10419</v>
      </c>
      <c r="O6071" t="s">
        <v>10385</v>
      </c>
      <c r="P6071" t="s">
        <v>10385</v>
      </c>
      <c r="Q6071" t="s">
        <v>10379</v>
      </c>
      <c r="R6071" t="s">
        <v>79</v>
      </c>
      <c r="S6071" t="s">
        <v>25</v>
      </c>
      <c r="T6071" t="s">
        <v>10380</v>
      </c>
      <c r="U6071" t="s">
        <v>43</v>
      </c>
      <c r="V6071" t="s">
        <v>80</v>
      </c>
      <c r="W6071">
        <v>25000</v>
      </c>
      <c r="X6071" t="s">
        <v>81</v>
      </c>
      <c r="Y6071">
        <v>-75</v>
      </c>
      <c r="Z6071" t="s">
        <v>10386</v>
      </c>
      <c r="AA6071" t="s">
        <v>10386</v>
      </c>
      <c r="AB6071" t="s">
        <v>90</v>
      </c>
      <c r="AC6071" t="s">
        <v>178</v>
      </c>
      <c r="AD6071">
        <f>_xlfn.XLOOKUP(MIS[[#This Row],[TRADING SYMBOL]],[1]Sheet1!$D:$D,[1]Sheet1!$C:$C)</f>
        <v>186.15</v>
      </c>
      <c r="AE6071">
        <f>MIS[[#This Row],[OrderAverageTradedPrice]]*MIS[[#This Row],[OrderQuantity]]</f>
        <v>13815</v>
      </c>
      <c r="AF6071">
        <f>MIS[[#This Row],[LTP]]*MIS[[#This Row],[OrderQuantity]]</f>
        <v>13961.25</v>
      </c>
      <c r="AG6071">
        <f>IF(MIS[[#This Row],[OrderSide]]="SELL",MIS[[#This Row],[VALUE]]-MIS[[#This Row],[LIVE_VALUE]],MIS[[#This Row],[LIVE_VALUE]]-MIS[[#This Row],[VALUE]])</f>
        <v>-146.25</v>
      </c>
      <c r="AH6071" t="str" cm="1">
        <f t="array" ref="AH60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1" t="str">
        <f>MIS[[#This Row],[TRADING SYMBOL]]</f>
        <v>NIFTY2552225000CE</v>
      </c>
      <c r="AJ6071" t="str">
        <f>IF(RIGHT(MIS[[#This Row],[Main/Hedge]],4)="MAIN","MAIN","HEDGE")</f>
        <v>MAIN</v>
      </c>
      <c r="AK6071" t="str" cm="1">
        <f t="array" ref="AK6071">_xlfn._xlws.FILTER(Table4[Column1],ISNUMBER(SEARCH(Table4[Column1],MIS[[#This Row],[OrderUniqueIdentifier]])),"")</f>
        <v>LONGSHORT</v>
      </c>
    </row>
    <row r="6072" spans="1:37" x14ac:dyDescent="0.25">
      <c r="A6072" t="s">
        <v>71</v>
      </c>
      <c r="B6072" t="s">
        <v>1272</v>
      </c>
      <c r="C6072" t="s">
        <v>10490</v>
      </c>
      <c r="D6072" t="s">
        <v>72</v>
      </c>
      <c r="E6072" t="s">
        <v>10376</v>
      </c>
      <c r="F6072" t="s">
        <v>73</v>
      </c>
      <c r="G6072" t="s">
        <v>89</v>
      </c>
      <c r="H6072" t="s">
        <v>75</v>
      </c>
      <c r="I6072" t="s">
        <v>76</v>
      </c>
      <c r="J6072" t="s">
        <v>77</v>
      </c>
      <c r="K6072">
        <v>150</v>
      </c>
      <c r="L6072" t="s">
        <v>77</v>
      </c>
      <c r="M6072" t="s">
        <v>78</v>
      </c>
      <c r="N6072" t="s">
        <v>10491</v>
      </c>
      <c r="O6072" t="s">
        <v>10412</v>
      </c>
      <c r="P6072" t="s">
        <v>10385</v>
      </c>
      <c r="Q6072" t="s">
        <v>10379</v>
      </c>
      <c r="R6072" t="s">
        <v>79</v>
      </c>
      <c r="S6072" t="s">
        <v>25</v>
      </c>
      <c r="T6072" t="s">
        <v>10380</v>
      </c>
      <c r="U6072" t="s">
        <v>43</v>
      </c>
      <c r="V6072" t="s">
        <v>80</v>
      </c>
      <c r="W6072">
        <v>25000</v>
      </c>
      <c r="X6072" t="s">
        <v>81</v>
      </c>
      <c r="Y6072">
        <v>-150</v>
      </c>
      <c r="Z6072" t="s">
        <v>10413</v>
      </c>
      <c r="AA6072" t="s">
        <v>10386</v>
      </c>
      <c r="AB6072" t="s">
        <v>90</v>
      </c>
      <c r="AC6072" t="s">
        <v>178</v>
      </c>
      <c r="AD6072">
        <f>_xlfn.XLOOKUP(MIS[[#This Row],[TRADING SYMBOL]],[1]Sheet1!$D:$D,[1]Sheet1!$C:$C)</f>
        <v>186.15</v>
      </c>
      <c r="AE6072">
        <f>MIS[[#This Row],[OrderAverageTradedPrice]]*MIS[[#This Row],[OrderQuantity]]</f>
        <v>27618.75</v>
      </c>
      <c r="AF6072">
        <f>MIS[[#This Row],[LTP]]*MIS[[#This Row],[OrderQuantity]]</f>
        <v>27922.5</v>
      </c>
      <c r="AG6072">
        <f>IF(MIS[[#This Row],[OrderSide]]="SELL",MIS[[#This Row],[VALUE]]-MIS[[#This Row],[LIVE_VALUE]],MIS[[#This Row],[LIVE_VALUE]]-MIS[[#This Row],[VALUE]])</f>
        <v>-303.75</v>
      </c>
      <c r="AH6072" t="str" cm="1">
        <f t="array" ref="AH60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2" t="str">
        <f>MIS[[#This Row],[TRADING SYMBOL]]</f>
        <v>NIFTY2552225000CE</v>
      </c>
      <c r="AJ6072" t="str">
        <f>IF(RIGHT(MIS[[#This Row],[Main/Hedge]],4)="MAIN","MAIN","HEDGE")</f>
        <v>MAIN</v>
      </c>
      <c r="AK6072" t="str" cm="1">
        <f t="array" ref="AK6072">_xlfn._xlws.FILTER(Table4[Column1],ISNUMBER(SEARCH(Table4[Column1],MIS[[#This Row],[OrderUniqueIdentifier]])),"")</f>
        <v>LONGSHORT</v>
      </c>
    </row>
    <row r="6073" spans="1:37" x14ac:dyDescent="0.25">
      <c r="A6073" t="s">
        <v>1374</v>
      </c>
      <c r="B6073" t="s">
        <v>1395</v>
      </c>
      <c r="C6073" t="s">
        <v>10509</v>
      </c>
      <c r="D6073" t="s">
        <v>72</v>
      </c>
      <c r="E6073" t="s">
        <v>10376</v>
      </c>
      <c r="F6073" t="s">
        <v>73</v>
      </c>
      <c r="G6073" t="s">
        <v>89</v>
      </c>
      <c r="H6073" t="s">
        <v>75</v>
      </c>
      <c r="I6073" t="s">
        <v>76</v>
      </c>
      <c r="J6073" t="s">
        <v>77</v>
      </c>
      <c r="K6073">
        <v>1725</v>
      </c>
      <c r="L6073" t="s">
        <v>77</v>
      </c>
      <c r="M6073" t="s">
        <v>78</v>
      </c>
      <c r="N6073" t="s">
        <v>10510</v>
      </c>
      <c r="O6073" t="s">
        <v>10385</v>
      </c>
      <c r="P6073" t="s">
        <v>10385</v>
      </c>
      <c r="Q6073" t="s">
        <v>10379</v>
      </c>
      <c r="R6073" t="s">
        <v>79</v>
      </c>
      <c r="S6073" t="s">
        <v>299</v>
      </c>
      <c r="T6073" t="s">
        <v>10380</v>
      </c>
      <c r="U6073" t="s">
        <v>43</v>
      </c>
      <c r="V6073" t="s">
        <v>80</v>
      </c>
      <c r="W6073">
        <v>25000</v>
      </c>
      <c r="X6073" t="s">
        <v>81</v>
      </c>
      <c r="Y6073">
        <v>-1725</v>
      </c>
      <c r="Z6073" t="s">
        <v>10386</v>
      </c>
      <c r="AA6073" t="s">
        <v>10386</v>
      </c>
      <c r="AB6073" t="s">
        <v>90</v>
      </c>
      <c r="AC6073" t="s">
        <v>178</v>
      </c>
      <c r="AD6073">
        <f>_xlfn.XLOOKUP(MIS[[#This Row],[TRADING SYMBOL]],[1]Sheet1!$D:$D,[1]Sheet1!$C:$C)</f>
        <v>186.15</v>
      </c>
      <c r="AE6073">
        <f>MIS[[#This Row],[OrderAverageTradedPrice]]*MIS[[#This Row],[OrderQuantity]]</f>
        <v>317553.74999999895</v>
      </c>
      <c r="AF6073">
        <f>MIS[[#This Row],[LTP]]*MIS[[#This Row],[OrderQuantity]]</f>
        <v>321108.75</v>
      </c>
      <c r="AG6073">
        <f>IF(MIS[[#This Row],[OrderSide]]="SELL",MIS[[#This Row],[VALUE]]-MIS[[#This Row],[LIVE_VALUE]],MIS[[#This Row],[LIVE_VALUE]]-MIS[[#This Row],[VALUE]])</f>
        <v>-3555.0000000010477</v>
      </c>
      <c r="AH6073" t="str" cm="1">
        <f t="array" ref="AH60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3" t="str">
        <f>MIS[[#This Row],[TRADING SYMBOL]]</f>
        <v>NIFTY2552225000CE</v>
      </c>
      <c r="AJ6073" t="str">
        <f>IF(RIGHT(MIS[[#This Row],[Main/Hedge]],4)="MAIN","MAIN","HEDGE")</f>
        <v>MAIN</v>
      </c>
      <c r="AK6073" t="str" cm="1">
        <f t="array" ref="AK6073">_xlfn._xlws.FILTER(Table4[Column1],ISNUMBER(SEARCH(Table4[Column1],MIS[[#This Row],[OrderUniqueIdentifier]])),"")</f>
        <v>LONGSHORT</v>
      </c>
    </row>
    <row r="6074" spans="1:37" x14ac:dyDescent="0.25">
      <c r="A6074" t="s">
        <v>292</v>
      </c>
      <c r="B6074" t="s">
        <v>293</v>
      </c>
      <c r="C6074" t="s">
        <v>10527</v>
      </c>
      <c r="D6074" t="s">
        <v>72</v>
      </c>
      <c r="E6074" t="s">
        <v>10376</v>
      </c>
      <c r="F6074" t="s">
        <v>73</v>
      </c>
      <c r="G6074" t="s">
        <v>89</v>
      </c>
      <c r="H6074" t="s">
        <v>75</v>
      </c>
      <c r="I6074" t="s">
        <v>76</v>
      </c>
      <c r="J6074" t="s">
        <v>77</v>
      </c>
      <c r="K6074">
        <v>375</v>
      </c>
      <c r="L6074" t="s">
        <v>77</v>
      </c>
      <c r="M6074" t="s">
        <v>78</v>
      </c>
      <c r="N6074" t="s">
        <v>10528</v>
      </c>
      <c r="O6074" t="s">
        <v>10385</v>
      </c>
      <c r="P6074" t="s">
        <v>10385</v>
      </c>
      <c r="Q6074" t="s">
        <v>10379</v>
      </c>
      <c r="R6074" t="s">
        <v>79</v>
      </c>
      <c r="S6074" t="s">
        <v>299</v>
      </c>
      <c r="T6074" t="s">
        <v>10380</v>
      </c>
      <c r="U6074" t="s">
        <v>43</v>
      </c>
      <c r="V6074" t="s">
        <v>80</v>
      </c>
      <c r="W6074">
        <v>25000</v>
      </c>
      <c r="X6074" t="s">
        <v>81</v>
      </c>
      <c r="Y6074">
        <v>-375</v>
      </c>
      <c r="Z6074" t="s">
        <v>10386</v>
      </c>
      <c r="AA6074" t="s">
        <v>10386</v>
      </c>
      <c r="AB6074" t="s">
        <v>90</v>
      </c>
      <c r="AC6074" t="s">
        <v>178</v>
      </c>
      <c r="AD6074">
        <f>_xlfn.XLOOKUP(MIS[[#This Row],[TRADING SYMBOL]],[1]Sheet1!$D:$D,[1]Sheet1!$C:$C)</f>
        <v>186.15</v>
      </c>
      <c r="AE6074">
        <f>MIS[[#This Row],[OrderAverageTradedPrice]]*MIS[[#This Row],[OrderQuantity]]</f>
        <v>69138.75</v>
      </c>
      <c r="AF6074">
        <f>MIS[[#This Row],[LTP]]*MIS[[#This Row],[OrderQuantity]]</f>
        <v>69806.25</v>
      </c>
      <c r="AG6074">
        <f>IF(MIS[[#This Row],[OrderSide]]="SELL",MIS[[#This Row],[VALUE]]-MIS[[#This Row],[LIVE_VALUE]],MIS[[#This Row],[LIVE_VALUE]]-MIS[[#This Row],[VALUE]])</f>
        <v>-667.5</v>
      </c>
      <c r="AH6074" t="str" cm="1">
        <f t="array" ref="AH6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4" t="str">
        <f>MIS[[#This Row],[TRADING SYMBOL]]</f>
        <v>NIFTY2552225000CE</v>
      </c>
      <c r="AJ6074" t="str">
        <f>IF(RIGHT(MIS[[#This Row],[Main/Hedge]],4)="MAIN","MAIN","HEDGE")</f>
        <v>MAIN</v>
      </c>
      <c r="AK6074" t="str" cm="1">
        <f t="array" ref="AK6074">_xlfn._xlws.FILTER(Table4[Column1],ISNUMBER(SEARCH(Table4[Column1],MIS[[#This Row],[OrderUniqueIdentifier]])),"")</f>
        <v>LONGSHORT</v>
      </c>
    </row>
    <row r="6075" spans="1:37" x14ac:dyDescent="0.25">
      <c r="A6075" t="s">
        <v>71</v>
      </c>
      <c r="B6075" t="s">
        <v>550</v>
      </c>
      <c r="C6075" t="s">
        <v>10390</v>
      </c>
      <c r="D6075" t="s">
        <v>72</v>
      </c>
      <c r="E6075" t="s">
        <v>10376</v>
      </c>
      <c r="F6075" t="s">
        <v>73</v>
      </c>
      <c r="G6075" t="s">
        <v>89</v>
      </c>
      <c r="H6075" t="s">
        <v>75</v>
      </c>
      <c r="I6075" t="s">
        <v>76</v>
      </c>
      <c r="J6075" t="s">
        <v>77</v>
      </c>
      <c r="K6075">
        <v>150</v>
      </c>
      <c r="L6075" t="s">
        <v>77</v>
      </c>
      <c r="M6075" t="s">
        <v>78</v>
      </c>
      <c r="N6075" t="s">
        <v>7453</v>
      </c>
      <c r="O6075" t="s">
        <v>10391</v>
      </c>
      <c r="P6075" t="s">
        <v>10391</v>
      </c>
      <c r="Q6075" t="s">
        <v>10379</v>
      </c>
      <c r="R6075" t="s">
        <v>79</v>
      </c>
      <c r="S6075" t="s">
        <v>25</v>
      </c>
      <c r="T6075" t="s">
        <v>10380</v>
      </c>
      <c r="U6075" t="s">
        <v>43</v>
      </c>
      <c r="V6075" t="s">
        <v>80</v>
      </c>
      <c r="W6075">
        <v>25000</v>
      </c>
      <c r="X6075" t="s">
        <v>81</v>
      </c>
      <c r="Y6075">
        <v>-150</v>
      </c>
      <c r="Z6075" t="s">
        <v>10392</v>
      </c>
      <c r="AA6075" t="s">
        <v>10392</v>
      </c>
      <c r="AB6075" t="s">
        <v>90</v>
      </c>
      <c r="AC6075" t="s">
        <v>178</v>
      </c>
      <c r="AD6075">
        <f>_xlfn.XLOOKUP(MIS[[#This Row],[TRADING SYMBOL]],[1]Sheet1!$D:$D,[1]Sheet1!$C:$C)</f>
        <v>186.15</v>
      </c>
      <c r="AE6075">
        <f>MIS[[#This Row],[OrderAverageTradedPrice]]*MIS[[#This Row],[OrderQuantity]]</f>
        <v>27682.5</v>
      </c>
      <c r="AF6075">
        <f>MIS[[#This Row],[LTP]]*MIS[[#This Row],[OrderQuantity]]</f>
        <v>27922.5</v>
      </c>
      <c r="AG6075">
        <f>IF(MIS[[#This Row],[OrderSide]]="SELL",MIS[[#This Row],[VALUE]]-MIS[[#This Row],[LIVE_VALUE]],MIS[[#This Row],[LIVE_VALUE]]-MIS[[#This Row],[VALUE]])</f>
        <v>-240</v>
      </c>
      <c r="AH6075" t="str" cm="1">
        <f t="array" ref="AH6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5" t="str">
        <f>MIS[[#This Row],[TRADING SYMBOL]]</f>
        <v>NIFTY2552225000CE</v>
      </c>
      <c r="AJ6075" t="str">
        <f>IF(RIGHT(MIS[[#This Row],[Main/Hedge]],4)="MAIN","MAIN","HEDGE")</f>
        <v>MAIN</v>
      </c>
      <c r="AK6075" t="str" cm="1">
        <f t="array" ref="AK6075">_xlfn._xlws.FILTER(Table4[Column1],ISNUMBER(SEARCH(Table4[Column1],MIS[[#This Row],[OrderUniqueIdentifier]])),"")</f>
        <v>LONGSHORT</v>
      </c>
    </row>
    <row r="6076" spans="1:37" x14ac:dyDescent="0.25">
      <c r="A6076" t="s">
        <v>71</v>
      </c>
      <c r="B6076" t="s">
        <v>566</v>
      </c>
      <c r="C6076" t="s">
        <v>10396</v>
      </c>
      <c r="D6076" t="s">
        <v>72</v>
      </c>
      <c r="E6076" t="s">
        <v>10376</v>
      </c>
      <c r="F6076" t="s">
        <v>73</v>
      </c>
      <c r="G6076" t="s">
        <v>89</v>
      </c>
      <c r="H6076" t="s">
        <v>75</v>
      </c>
      <c r="I6076" t="s">
        <v>76</v>
      </c>
      <c r="J6076" t="s">
        <v>77</v>
      </c>
      <c r="K6076">
        <v>75</v>
      </c>
      <c r="L6076" t="s">
        <v>77</v>
      </c>
      <c r="M6076" t="s">
        <v>78</v>
      </c>
      <c r="N6076" t="s">
        <v>7453</v>
      </c>
      <c r="O6076" t="s">
        <v>10391</v>
      </c>
      <c r="P6076" t="s">
        <v>10391</v>
      </c>
      <c r="Q6076" t="s">
        <v>10379</v>
      </c>
      <c r="R6076" t="s">
        <v>79</v>
      </c>
      <c r="S6076" t="s">
        <v>25</v>
      </c>
      <c r="T6076" t="s">
        <v>10380</v>
      </c>
      <c r="U6076" t="s">
        <v>43</v>
      </c>
      <c r="V6076" t="s">
        <v>80</v>
      </c>
      <c r="W6076">
        <v>25000</v>
      </c>
      <c r="X6076" t="s">
        <v>81</v>
      </c>
      <c r="Y6076">
        <v>-75</v>
      </c>
      <c r="Z6076" t="s">
        <v>10392</v>
      </c>
      <c r="AA6076" t="s">
        <v>10392</v>
      </c>
      <c r="AB6076" t="s">
        <v>90</v>
      </c>
      <c r="AC6076" t="s">
        <v>178</v>
      </c>
      <c r="AD6076">
        <f>_xlfn.XLOOKUP(MIS[[#This Row],[TRADING SYMBOL]],[1]Sheet1!$D:$D,[1]Sheet1!$C:$C)</f>
        <v>186.15</v>
      </c>
      <c r="AE6076">
        <f>MIS[[#This Row],[OrderAverageTradedPrice]]*MIS[[#This Row],[OrderQuantity]]</f>
        <v>13841.25</v>
      </c>
      <c r="AF6076">
        <f>MIS[[#This Row],[LTP]]*MIS[[#This Row],[OrderQuantity]]</f>
        <v>13961.25</v>
      </c>
      <c r="AG6076">
        <f>IF(MIS[[#This Row],[OrderSide]]="SELL",MIS[[#This Row],[VALUE]]-MIS[[#This Row],[LIVE_VALUE]],MIS[[#This Row],[LIVE_VALUE]]-MIS[[#This Row],[VALUE]])</f>
        <v>-120</v>
      </c>
      <c r="AH6076" t="str" cm="1">
        <f t="array" ref="AH60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6" t="str">
        <f>MIS[[#This Row],[TRADING SYMBOL]]</f>
        <v>NIFTY2552225000CE</v>
      </c>
      <c r="AJ6076" t="str">
        <f>IF(RIGHT(MIS[[#This Row],[Main/Hedge]],4)="MAIN","MAIN","HEDGE")</f>
        <v>MAIN</v>
      </c>
      <c r="AK6076" t="str" cm="1">
        <f t="array" ref="AK6076">_xlfn._xlws.FILTER(Table4[Column1],ISNUMBER(SEARCH(Table4[Column1],MIS[[#This Row],[OrderUniqueIdentifier]])),"")</f>
        <v>LONGSHORT</v>
      </c>
    </row>
    <row r="6077" spans="1:37" x14ac:dyDescent="0.25">
      <c r="A6077" t="s">
        <v>71</v>
      </c>
      <c r="B6077" t="s">
        <v>619</v>
      </c>
      <c r="C6077" t="s">
        <v>10403</v>
      </c>
      <c r="D6077" t="s">
        <v>72</v>
      </c>
      <c r="E6077" t="s">
        <v>10376</v>
      </c>
      <c r="F6077" t="s">
        <v>73</v>
      </c>
      <c r="G6077" t="s">
        <v>89</v>
      </c>
      <c r="H6077" t="s">
        <v>75</v>
      </c>
      <c r="I6077" t="s">
        <v>76</v>
      </c>
      <c r="J6077" t="s">
        <v>77</v>
      </c>
      <c r="K6077">
        <v>150</v>
      </c>
      <c r="L6077" t="s">
        <v>77</v>
      </c>
      <c r="M6077" t="s">
        <v>78</v>
      </c>
      <c r="N6077" t="s">
        <v>10404</v>
      </c>
      <c r="O6077" t="s">
        <v>10391</v>
      </c>
      <c r="P6077" t="s">
        <v>10391</v>
      </c>
      <c r="Q6077" t="s">
        <v>10379</v>
      </c>
      <c r="R6077" t="s">
        <v>79</v>
      </c>
      <c r="S6077" t="s">
        <v>25</v>
      </c>
      <c r="T6077" t="s">
        <v>10380</v>
      </c>
      <c r="U6077" t="s">
        <v>43</v>
      </c>
      <c r="V6077" t="s">
        <v>80</v>
      </c>
      <c r="W6077">
        <v>25000</v>
      </c>
      <c r="X6077" t="s">
        <v>81</v>
      </c>
      <c r="Y6077">
        <v>-150</v>
      </c>
      <c r="Z6077" t="s">
        <v>10392</v>
      </c>
      <c r="AA6077" t="s">
        <v>10392</v>
      </c>
      <c r="AB6077" t="s">
        <v>90</v>
      </c>
      <c r="AC6077" t="s">
        <v>178</v>
      </c>
      <c r="AD6077">
        <f>_xlfn.XLOOKUP(MIS[[#This Row],[TRADING SYMBOL]],[1]Sheet1!$D:$D,[1]Sheet1!$C:$C)</f>
        <v>186.15</v>
      </c>
      <c r="AE6077">
        <f>MIS[[#This Row],[OrderAverageTradedPrice]]*MIS[[#This Row],[OrderQuantity]]</f>
        <v>27660</v>
      </c>
      <c r="AF6077">
        <f>MIS[[#This Row],[LTP]]*MIS[[#This Row],[OrderQuantity]]</f>
        <v>27922.5</v>
      </c>
      <c r="AG6077">
        <f>IF(MIS[[#This Row],[OrderSide]]="SELL",MIS[[#This Row],[VALUE]]-MIS[[#This Row],[LIVE_VALUE]],MIS[[#This Row],[LIVE_VALUE]]-MIS[[#This Row],[VALUE]])</f>
        <v>-262.5</v>
      </c>
      <c r="AH6077" t="str" cm="1">
        <f t="array" ref="AH60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7" t="str">
        <f>MIS[[#This Row],[TRADING SYMBOL]]</f>
        <v>NIFTY2552225000CE</v>
      </c>
      <c r="AJ6077" t="str">
        <f>IF(RIGHT(MIS[[#This Row],[Main/Hedge]],4)="MAIN","MAIN","HEDGE")</f>
        <v>MAIN</v>
      </c>
      <c r="AK6077" t="str" cm="1">
        <f t="array" ref="AK6077">_xlfn._xlws.FILTER(Table4[Column1],ISNUMBER(SEARCH(Table4[Column1],MIS[[#This Row],[OrderUniqueIdentifier]])),"")</f>
        <v>LONGSHORT</v>
      </c>
    </row>
    <row r="6078" spans="1:37" x14ac:dyDescent="0.25">
      <c r="A6078" t="s">
        <v>71</v>
      </c>
      <c r="B6078" t="s">
        <v>629</v>
      </c>
      <c r="C6078" t="s">
        <v>10405</v>
      </c>
      <c r="D6078" t="s">
        <v>72</v>
      </c>
      <c r="E6078" t="s">
        <v>10376</v>
      </c>
      <c r="F6078" t="s">
        <v>73</v>
      </c>
      <c r="G6078" t="s">
        <v>89</v>
      </c>
      <c r="H6078" t="s">
        <v>75</v>
      </c>
      <c r="I6078" t="s">
        <v>76</v>
      </c>
      <c r="J6078" t="s">
        <v>77</v>
      </c>
      <c r="K6078">
        <v>75</v>
      </c>
      <c r="L6078" t="s">
        <v>77</v>
      </c>
      <c r="M6078" t="s">
        <v>78</v>
      </c>
      <c r="N6078" t="s">
        <v>6193</v>
      </c>
      <c r="O6078" t="s">
        <v>10391</v>
      </c>
      <c r="P6078" t="s">
        <v>10391</v>
      </c>
      <c r="Q6078" t="s">
        <v>10379</v>
      </c>
      <c r="R6078" t="s">
        <v>79</v>
      </c>
      <c r="S6078" t="s">
        <v>25</v>
      </c>
      <c r="T6078" t="s">
        <v>10380</v>
      </c>
      <c r="U6078" t="s">
        <v>43</v>
      </c>
      <c r="V6078" t="s">
        <v>80</v>
      </c>
      <c r="W6078">
        <v>25000</v>
      </c>
      <c r="X6078" t="s">
        <v>81</v>
      </c>
      <c r="Y6078">
        <v>-75</v>
      </c>
      <c r="Z6078" t="s">
        <v>10392</v>
      </c>
      <c r="AA6078" t="s">
        <v>10392</v>
      </c>
      <c r="AB6078" t="s">
        <v>90</v>
      </c>
      <c r="AC6078" t="s">
        <v>178</v>
      </c>
      <c r="AD6078">
        <f>_xlfn.XLOOKUP(MIS[[#This Row],[TRADING SYMBOL]],[1]Sheet1!$D:$D,[1]Sheet1!$C:$C)</f>
        <v>186.15</v>
      </c>
      <c r="AE6078">
        <f>MIS[[#This Row],[OrderAverageTradedPrice]]*MIS[[#This Row],[OrderQuantity]]</f>
        <v>13818.75</v>
      </c>
      <c r="AF6078">
        <f>MIS[[#This Row],[LTP]]*MIS[[#This Row],[OrderQuantity]]</f>
        <v>13961.25</v>
      </c>
      <c r="AG6078">
        <f>IF(MIS[[#This Row],[OrderSide]]="SELL",MIS[[#This Row],[VALUE]]-MIS[[#This Row],[LIVE_VALUE]],MIS[[#This Row],[LIVE_VALUE]]-MIS[[#This Row],[VALUE]])</f>
        <v>-142.5</v>
      </c>
      <c r="AH6078" t="str" cm="1">
        <f t="array" ref="AH60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8" t="str">
        <f>MIS[[#This Row],[TRADING SYMBOL]]</f>
        <v>NIFTY2552225000CE</v>
      </c>
      <c r="AJ6078" t="str">
        <f>IF(RIGHT(MIS[[#This Row],[Main/Hedge]],4)="MAIN","MAIN","HEDGE")</f>
        <v>MAIN</v>
      </c>
      <c r="AK6078" t="str" cm="1">
        <f t="array" ref="AK6078">_xlfn._xlws.FILTER(Table4[Column1],ISNUMBER(SEARCH(Table4[Column1],MIS[[#This Row],[OrderUniqueIdentifier]])),"")</f>
        <v>LONGSHORT</v>
      </c>
    </row>
    <row r="6079" spans="1:37" x14ac:dyDescent="0.25">
      <c r="A6079" t="s">
        <v>71</v>
      </c>
      <c r="B6079" t="s">
        <v>642</v>
      </c>
      <c r="C6079" t="s">
        <v>10408</v>
      </c>
      <c r="D6079" t="s">
        <v>72</v>
      </c>
      <c r="E6079" t="s">
        <v>10376</v>
      </c>
      <c r="F6079" t="s">
        <v>73</v>
      </c>
      <c r="G6079" t="s">
        <v>89</v>
      </c>
      <c r="H6079" t="s">
        <v>75</v>
      </c>
      <c r="I6079" t="s">
        <v>76</v>
      </c>
      <c r="J6079" t="s">
        <v>77</v>
      </c>
      <c r="K6079">
        <v>675</v>
      </c>
      <c r="L6079" t="s">
        <v>77</v>
      </c>
      <c r="M6079" t="s">
        <v>78</v>
      </c>
      <c r="N6079" t="s">
        <v>10409</v>
      </c>
      <c r="O6079" t="s">
        <v>10391</v>
      </c>
      <c r="P6079" t="s">
        <v>10391</v>
      </c>
      <c r="Q6079" t="s">
        <v>10379</v>
      </c>
      <c r="R6079" t="s">
        <v>79</v>
      </c>
      <c r="S6079" t="s">
        <v>25</v>
      </c>
      <c r="T6079" t="s">
        <v>10380</v>
      </c>
      <c r="U6079" t="s">
        <v>43</v>
      </c>
      <c r="V6079" t="s">
        <v>80</v>
      </c>
      <c r="W6079">
        <v>25000</v>
      </c>
      <c r="X6079" t="s">
        <v>81</v>
      </c>
      <c r="Y6079">
        <v>-675</v>
      </c>
      <c r="Z6079" t="s">
        <v>10392</v>
      </c>
      <c r="AA6079" t="s">
        <v>10392</v>
      </c>
      <c r="AB6079" t="s">
        <v>90</v>
      </c>
      <c r="AC6079" t="s">
        <v>178</v>
      </c>
      <c r="AD6079">
        <f>_xlfn.XLOOKUP(MIS[[#This Row],[TRADING SYMBOL]],[1]Sheet1!$D:$D,[1]Sheet1!$C:$C)</f>
        <v>186.15</v>
      </c>
      <c r="AE6079">
        <f>MIS[[#This Row],[OrderAverageTradedPrice]]*MIS[[#This Row],[OrderQuantity]]</f>
        <v>124522.49999999948</v>
      </c>
      <c r="AF6079">
        <f>MIS[[#This Row],[LTP]]*MIS[[#This Row],[OrderQuantity]]</f>
        <v>125651.25</v>
      </c>
      <c r="AG6079">
        <f>IF(MIS[[#This Row],[OrderSide]]="SELL",MIS[[#This Row],[VALUE]]-MIS[[#This Row],[LIVE_VALUE]],MIS[[#This Row],[LIVE_VALUE]]-MIS[[#This Row],[VALUE]])</f>
        <v>-1128.7500000005239</v>
      </c>
      <c r="AH6079" t="str" cm="1">
        <f t="array" ref="AH60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9" t="str">
        <f>MIS[[#This Row],[TRADING SYMBOL]]</f>
        <v>NIFTY2552225000CE</v>
      </c>
      <c r="AJ6079" t="str">
        <f>IF(RIGHT(MIS[[#This Row],[Main/Hedge]],4)="MAIN","MAIN","HEDGE")</f>
        <v>MAIN</v>
      </c>
      <c r="AK6079" t="str" cm="1">
        <f t="array" ref="AK6079">_xlfn._xlws.FILTER(Table4[Column1],ISNUMBER(SEARCH(Table4[Column1],MIS[[#This Row],[OrderUniqueIdentifier]])),"")</f>
        <v>LONGSHORT</v>
      </c>
    </row>
    <row r="6080" spans="1:37" x14ac:dyDescent="0.25">
      <c r="A6080" t="s">
        <v>71</v>
      </c>
      <c r="B6080" t="s">
        <v>652</v>
      </c>
      <c r="C6080" t="s">
        <v>10410</v>
      </c>
      <c r="D6080" t="s">
        <v>72</v>
      </c>
      <c r="E6080" t="s">
        <v>10376</v>
      </c>
      <c r="F6080" t="s">
        <v>73</v>
      </c>
      <c r="G6080" t="s">
        <v>89</v>
      </c>
      <c r="H6080" t="s">
        <v>75</v>
      </c>
      <c r="I6080" t="s">
        <v>76</v>
      </c>
      <c r="J6080" t="s">
        <v>77</v>
      </c>
      <c r="K6080">
        <v>75</v>
      </c>
      <c r="L6080" t="s">
        <v>77</v>
      </c>
      <c r="M6080" t="s">
        <v>78</v>
      </c>
      <c r="N6080" t="s">
        <v>10404</v>
      </c>
      <c r="O6080" t="s">
        <v>10391</v>
      </c>
      <c r="P6080" t="s">
        <v>10391</v>
      </c>
      <c r="Q6080" t="s">
        <v>10379</v>
      </c>
      <c r="R6080" t="s">
        <v>79</v>
      </c>
      <c r="S6080" t="s">
        <v>25</v>
      </c>
      <c r="T6080" t="s">
        <v>10380</v>
      </c>
      <c r="U6080" t="s">
        <v>43</v>
      </c>
      <c r="V6080" t="s">
        <v>80</v>
      </c>
      <c r="W6080">
        <v>25000</v>
      </c>
      <c r="X6080" t="s">
        <v>81</v>
      </c>
      <c r="Y6080">
        <v>-75</v>
      </c>
      <c r="Z6080" t="s">
        <v>10392</v>
      </c>
      <c r="AA6080" t="s">
        <v>10392</v>
      </c>
      <c r="AB6080" t="s">
        <v>90</v>
      </c>
      <c r="AC6080" t="s">
        <v>178</v>
      </c>
      <c r="AD6080">
        <f>_xlfn.XLOOKUP(MIS[[#This Row],[TRADING SYMBOL]],[1]Sheet1!$D:$D,[1]Sheet1!$C:$C)</f>
        <v>186.15</v>
      </c>
      <c r="AE6080">
        <f>MIS[[#This Row],[OrderAverageTradedPrice]]*MIS[[#This Row],[OrderQuantity]]</f>
        <v>13830</v>
      </c>
      <c r="AF6080">
        <f>MIS[[#This Row],[LTP]]*MIS[[#This Row],[OrderQuantity]]</f>
        <v>13961.25</v>
      </c>
      <c r="AG6080">
        <f>IF(MIS[[#This Row],[OrderSide]]="SELL",MIS[[#This Row],[VALUE]]-MIS[[#This Row],[LIVE_VALUE]],MIS[[#This Row],[LIVE_VALUE]]-MIS[[#This Row],[VALUE]])</f>
        <v>-131.25</v>
      </c>
      <c r="AH6080" t="str" cm="1">
        <f t="array" ref="AH60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0" t="str">
        <f>MIS[[#This Row],[TRADING SYMBOL]]</f>
        <v>NIFTY2552225000CE</v>
      </c>
      <c r="AJ6080" t="str">
        <f>IF(RIGHT(MIS[[#This Row],[Main/Hedge]],4)="MAIN","MAIN","HEDGE")</f>
        <v>MAIN</v>
      </c>
      <c r="AK6080" t="str" cm="1">
        <f t="array" ref="AK6080">_xlfn._xlws.FILTER(Table4[Column1],ISNUMBER(SEARCH(Table4[Column1],MIS[[#This Row],[OrderUniqueIdentifier]])),"")</f>
        <v>LONGSHORT</v>
      </c>
    </row>
    <row r="6081" spans="1:37" x14ac:dyDescent="0.25">
      <c r="A6081" t="s">
        <v>71</v>
      </c>
      <c r="B6081" t="s">
        <v>770</v>
      </c>
      <c r="C6081" t="s">
        <v>10425</v>
      </c>
      <c r="D6081" t="s">
        <v>72</v>
      </c>
      <c r="E6081" t="s">
        <v>10376</v>
      </c>
      <c r="F6081" t="s">
        <v>73</v>
      </c>
      <c r="G6081" t="s">
        <v>89</v>
      </c>
      <c r="H6081" t="s">
        <v>75</v>
      </c>
      <c r="I6081" t="s">
        <v>76</v>
      </c>
      <c r="J6081" t="s">
        <v>77</v>
      </c>
      <c r="K6081">
        <v>375</v>
      </c>
      <c r="L6081" t="s">
        <v>77</v>
      </c>
      <c r="M6081" t="s">
        <v>78</v>
      </c>
      <c r="N6081" t="s">
        <v>10426</v>
      </c>
      <c r="O6081" t="s">
        <v>10385</v>
      </c>
      <c r="P6081" t="s">
        <v>10391</v>
      </c>
      <c r="Q6081" t="s">
        <v>10379</v>
      </c>
      <c r="R6081" t="s">
        <v>79</v>
      </c>
      <c r="S6081" t="s">
        <v>25</v>
      </c>
      <c r="T6081" t="s">
        <v>10380</v>
      </c>
      <c r="U6081" t="s">
        <v>43</v>
      </c>
      <c r="V6081" t="s">
        <v>80</v>
      </c>
      <c r="W6081">
        <v>25000</v>
      </c>
      <c r="X6081" t="s">
        <v>81</v>
      </c>
      <c r="Y6081">
        <v>-375</v>
      </c>
      <c r="Z6081" t="s">
        <v>10386</v>
      </c>
      <c r="AA6081" t="s">
        <v>10392</v>
      </c>
      <c r="AB6081" t="s">
        <v>90</v>
      </c>
      <c r="AC6081" t="s">
        <v>178</v>
      </c>
      <c r="AD6081">
        <f>_xlfn.XLOOKUP(MIS[[#This Row],[TRADING SYMBOL]],[1]Sheet1!$D:$D,[1]Sheet1!$C:$C)</f>
        <v>186.15</v>
      </c>
      <c r="AE6081">
        <f>MIS[[#This Row],[OrderAverageTradedPrice]]*MIS[[#This Row],[OrderQuantity]]</f>
        <v>69007.5</v>
      </c>
      <c r="AF6081">
        <f>MIS[[#This Row],[LTP]]*MIS[[#This Row],[OrderQuantity]]</f>
        <v>69806.25</v>
      </c>
      <c r="AG6081">
        <f>IF(MIS[[#This Row],[OrderSide]]="SELL",MIS[[#This Row],[VALUE]]-MIS[[#This Row],[LIVE_VALUE]],MIS[[#This Row],[LIVE_VALUE]]-MIS[[#This Row],[VALUE]])</f>
        <v>-798.75</v>
      </c>
      <c r="AH6081" t="str" cm="1">
        <f t="array" ref="AH60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1" t="str">
        <f>MIS[[#This Row],[TRADING SYMBOL]]</f>
        <v>NIFTY2552225000CE</v>
      </c>
      <c r="AJ6081" t="str">
        <f>IF(RIGHT(MIS[[#This Row],[Main/Hedge]],4)="MAIN","MAIN","HEDGE")</f>
        <v>MAIN</v>
      </c>
      <c r="AK6081" t="str" cm="1">
        <f t="array" ref="AK6081">_xlfn._xlws.FILTER(Table4[Column1],ISNUMBER(SEARCH(Table4[Column1],MIS[[#This Row],[OrderUniqueIdentifier]])),"")</f>
        <v>LONGSHORT</v>
      </c>
    </row>
    <row r="6082" spans="1:37" x14ac:dyDescent="0.25">
      <c r="A6082" t="s">
        <v>71</v>
      </c>
      <c r="B6082" t="s">
        <v>779</v>
      </c>
      <c r="C6082" t="s">
        <v>10427</v>
      </c>
      <c r="D6082" t="s">
        <v>72</v>
      </c>
      <c r="E6082" t="s">
        <v>10376</v>
      </c>
      <c r="F6082" t="s">
        <v>73</v>
      </c>
      <c r="G6082" t="s">
        <v>89</v>
      </c>
      <c r="H6082" t="s">
        <v>75</v>
      </c>
      <c r="I6082" t="s">
        <v>76</v>
      </c>
      <c r="J6082" t="s">
        <v>77</v>
      </c>
      <c r="K6082">
        <v>150</v>
      </c>
      <c r="L6082" t="s">
        <v>77</v>
      </c>
      <c r="M6082" t="s">
        <v>78</v>
      </c>
      <c r="N6082" t="s">
        <v>9552</v>
      </c>
      <c r="O6082" t="s">
        <v>10391</v>
      </c>
      <c r="P6082" t="s">
        <v>10391</v>
      </c>
      <c r="Q6082" t="s">
        <v>10379</v>
      </c>
      <c r="R6082" t="s">
        <v>79</v>
      </c>
      <c r="S6082" t="s">
        <v>25</v>
      </c>
      <c r="T6082" t="s">
        <v>10380</v>
      </c>
      <c r="U6082" t="s">
        <v>43</v>
      </c>
      <c r="V6082" t="s">
        <v>80</v>
      </c>
      <c r="W6082">
        <v>25000</v>
      </c>
      <c r="X6082" t="s">
        <v>81</v>
      </c>
      <c r="Y6082">
        <v>-150</v>
      </c>
      <c r="Z6082" t="s">
        <v>10392</v>
      </c>
      <c r="AA6082" t="s">
        <v>10392</v>
      </c>
      <c r="AB6082" t="s">
        <v>90</v>
      </c>
      <c r="AC6082" t="s">
        <v>178</v>
      </c>
      <c r="AD6082">
        <f>_xlfn.XLOOKUP(MIS[[#This Row],[TRADING SYMBOL]],[1]Sheet1!$D:$D,[1]Sheet1!$C:$C)</f>
        <v>186.15</v>
      </c>
      <c r="AE6082">
        <f>MIS[[#This Row],[OrderAverageTradedPrice]]*MIS[[#This Row],[OrderQuantity]]</f>
        <v>27675</v>
      </c>
      <c r="AF6082">
        <f>MIS[[#This Row],[LTP]]*MIS[[#This Row],[OrderQuantity]]</f>
        <v>27922.5</v>
      </c>
      <c r="AG6082">
        <f>IF(MIS[[#This Row],[OrderSide]]="SELL",MIS[[#This Row],[VALUE]]-MIS[[#This Row],[LIVE_VALUE]],MIS[[#This Row],[LIVE_VALUE]]-MIS[[#This Row],[VALUE]])</f>
        <v>-247.5</v>
      </c>
      <c r="AH6082" t="str" cm="1">
        <f t="array" ref="AH60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2" t="str">
        <f>MIS[[#This Row],[TRADING SYMBOL]]</f>
        <v>NIFTY2552225000CE</v>
      </c>
      <c r="AJ6082" t="str">
        <f>IF(RIGHT(MIS[[#This Row],[Main/Hedge]],4)="MAIN","MAIN","HEDGE")</f>
        <v>MAIN</v>
      </c>
      <c r="AK6082" t="str" cm="1">
        <f t="array" ref="AK6082">_xlfn._xlws.FILTER(Table4[Column1],ISNUMBER(SEARCH(Table4[Column1],MIS[[#This Row],[OrderUniqueIdentifier]])),"")</f>
        <v>LONGSHORT</v>
      </c>
    </row>
    <row r="6083" spans="1:37" x14ac:dyDescent="0.25">
      <c r="A6083" t="s">
        <v>71</v>
      </c>
      <c r="B6083" t="s">
        <v>822</v>
      </c>
      <c r="C6083" t="s">
        <v>10432</v>
      </c>
      <c r="D6083" t="s">
        <v>72</v>
      </c>
      <c r="E6083" t="s">
        <v>10376</v>
      </c>
      <c r="F6083" t="s">
        <v>73</v>
      </c>
      <c r="G6083" t="s">
        <v>89</v>
      </c>
      <c r="H6083" t="s">
        <v>75</v>
      </c>
      <c r="I6083" t="s">
        <v>76</v>
      </c>
      <c r="J6083" t="s">
        <v>77</v>
      </c>
      <c r="K6083">
        <v>75</v>
      </c>
      <c r="L6083" t="s">
        <v>77</v>
      </c>
      <c r="M6083" t="s">
        <v>78</v>
      </c>
      <c r="N6083" t="s">
        <v>10404</v>
      </c>
      <c r="O6083" t="s">
        <v>10391</v>
      </c>
      <c r="P6083" t="s">
        <v>10391</v>
      </c>
      <c r="Q6083" t="s">
        <v>10379</v>
      </c>
      <c r="R6083" t="s">
        <v>79</v>
      </c>
      <c r="S6083" t="s">
        <v>25</v>
      </c>
      <c r="T6083" t="s">
        <v>10380</v>
      </c>
      <c r="U6083" t="s">
        <v>43</v>
      </c>
      <c r="V6083" t="s">
        <v>80</v>
      </c>
      <c r="W6083">
        <v>25000</v>
      </c>
      <c r="X6083" t="s">
        <v>81</v>
      </c>
      <c r="Y6083">
        <v>-75</v>
      </c>
      <c r="Z6083" t="s">
        <v>10392</v>
      </c>
      <c r="AA6083" t="s">
        <v>10392</v>
      </c>
      <c r="AB6083" t="s">
        <v>90</v>
      </c>
      <c r="AC6083" t="s">
        <v>178</v>
      </c>
      <c r="AD6083">
        <f>_xlfn.XLOOKUP(MIS[[#This Row],[TRADING SYMBOL]],[1]Sheet1!$D:$D,[1]Sheet1!$C:$C)</f>
        <v>186.15</v>
      </c>
      <c r="AE6083">
        <f>MIS[[#This Row],[OrderAverageTradedPrice]]*MIS[[#This Row],[OrderQuantity]]</f>
        <v>13830</v>
      </c>
      <c r="AF6083">
        <f>MIS[[#This Row],[LTP]]*MIS[[#This Row],[OrderQuantity]]</f>
        <v>13961.25</v>
      </c>
      <c r="AG6083">
        <f>IF(MIS[[#This Row],[OrderSide]]="SELL",MIS[[#This Row],[VALUE]]-MIS[[#This Row],[LIVE_VALUE]],MIS[[#This Row],[LIVE_VALUE]]-MIS[[#This Row],[VALUE]])</f>
        <v>-131.25</v>
      </c>
      <c r="AH6083" t="str" cm="1">
        <f t="array" ref="AH60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3" t="str">
        <f>MIS[[#This Row],[TRADING SYMBOL]]</f>
        <v>NIFTY2552225000CE</v>
      </c>
      <c r="AJ6083" t="str">
        <f>IF(RIGHT(MIS[[#This Row],[Main/Hedge]],4)="MAIN","MAIN","HEDGE")</f>
        <v>MAIN</v>
      </c>
      <c r="AK6083" t="str" cm="1">
        <f t="array" ref="AK6083">_xlfn._xlws.FILTER(Table4[Column1],ISNUMBER(SEARCH(Table4[Column1],MIS[[#This Row],[OrderUniqueIdentifier]])),"")</f>
        <v>LONGSHORT</v>
      </c>
    </row>
    <row r="6084" spans="1:37" x14ac:dyDescent="0.25">
      <c r="A6084" t="s">
        <v>71</v>
      </c>
      <c r="B6084" t="s">
        <v>847</v>
      </c>
      <c r="C6084" t="s">
        <v>10435</v>
      </c>
      <c r="D6084" t="s">
        <v>72</v>
      </c>
      <c r="E6084" t="s">
        <v>10376</v>
      </c>
      <c r="F6084" t="s">
        <v>73</v>
      </c>
      <c r="G6084" t="s">
        <v>89</v>
      </c>
      <c r="H6084" t="s">
        <v>75</v>
      </c>
      <c r="I6084" t="s">
        <v>76</v>
      </c>
      <c r="J6084" t="s">
        <v>77</v>
      </c>
      <c r="K6084">
        <v>675</v>
      </c>
      <c r="L6084" t="s">
        <v>77</v>
      </c>
      <c r="M6084" t="s">
        <v>78</v>
      </c>
      <c r="N6084" t="s">
        <v>10404</v>
      </c>
      <c r="O6084" t="s">
        <v>10391</v>
      </c>
      <c r="P6084" t="s">
        <v>10391</v>
      </c>
      <c r="Q6084" t="s">
        <v>10379</v>
      </c>
      <c r="R6084" t="s">
        <v>79</v>
      </c>
      <c r="S6084" t="s">
        <v>25</v>
      </c>
      <c r="T6084" t="s">
        <v>10380</v>
      </c>
      <c r="U6084" t="s">
        <v>43</v>
      </c>
      <c r="V6084" t="s">
        <v>80</v>
      </c>
      <c r="W6084">
        <v>25000</v>
      </c>
      <c r="X6084" t="s">
        <v>81</v>
      </c>
      <c r="Y6084">
        <v>-675</v>
      </c>
      <c r="Z6084" t="s">
        <v>10392</v>
      </c>
      <c r="AA6084" t="s">
        <v>10392</v>
      </c>
      <c r="AB6084" t="s">
        <v>90</v>
      </c>
      <c r="AC6084" t="s">
        <v>178</v>
      </c>
      <c r="AD6084">
        <f>_xlfn.XLOOKUP(MIS[[#This Row],[TRADING SYMBOL]],[1]Sheet1!$D:$D,[1]Sheet1!$C:$C)</f>
        <v>186.15</v>
      </c>
      <c r="AE6084">
        <f>MIS[[#This Row],[OrderAverageTradedPrice]]*MIS[[#This Row],[OrderQuantity]]</f>
        <v>124470</v>
      </c>
      <c r="AF6084">
        <f>MIS[[#This Row],[LTP]]*MIS[[#This Row],[OrderQuantity]]</f>
        <v>125651.25</v>
      </c>
      <c r="AG6084">
        <f>IF(MIS[[#This Row],[OrderSide]]="SELL",MIS[[#This Row],[VALUE]]-MIS[[#This Row],[LIVE_VALUE]],MIS[[#This Row],[LIVE_VALUE]]-MIS[[#This Row],[VALUE]])</f>
        <v>-1181.25</v>
      </c>
      <c r="AH6084" t="str" cm="1">
        <f t="array" ref="AH60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4" t="str">
        <f>MIS[[#This Row],[TRADING SYMBOL]]</f>
        <v>NIFTY2552225000CE</v>
      </c>
      <c r="AJ6084" t="str">
        <f>IF(RIGHT(MIS[[#This Row],[Main/Hedge]],4)="MAIN","MAIN","HEDGE")</f>
        <v>MAIN</v>
      </c>
      <c r="AK6084" t="str" cm="1">
        <f t="array" ref="AK6084">_xlfn._xlws.FILTER(Table4[Column1],ISNUMBER(SEARCH(Table4[Column1],MIS[[#This Row],[OrderUniqueIdentifier]])),"")</f>
        <v>LONGSHORT</v>
      </c>
    </row>
    <row r="6085" spans="1:37" x14ac:dyDescent="0.25">
      <c r="A6085" t="s">
        <v>71</v>
      </c>
      <c r="B6085" t="s">
        <v>857</v>
      </c>
      <c r="C6085" t="s">
        <v>10436</v>
      </c>
      <c r="D6085" t="s">
        <v>72</v>
      </c>
      <c r="E6085" t="s">
        <v>10376</v>
      </c>
      <c r="F6085" t="s">
        <v>73</v>
      </c>
      <c r="G6085" t="s">
        <v>89</v>
      </c>
      <c r="H6085" t="s">
        <v>75</v>
      </c>
      <c r="I6085" t="s">
        <v>76</v>
      </c>
      <c r="J6085" t="s">
        <v>77</v>
      </c>
      <c r="K6085">
        <v>75</v>
      </c>
      <c r="L6085" t="s">
        <v>77</v>
      </c>
      <c r="M6085" t="s">
        <v>78</v>
      </c>
      <c r="N6085" t="s">
        <v>7453</v>
      </c>
      <c r="O6085" t="s">
        <v>10391</v>
      </c>
      <c r="P6085" t="s">
        <v>10391</v>
      </c>
      <c r="Q6085" t="s">
        <v>10379</v>
      </c>
      <c r="R6085" t="s">
        <v>79</v>
      </c>
      <c r="S6085" t="s">
        <v>25</v>
      </c>
      <c r="T6085" t="s">
        <v>10380</v>
      </c>
      <c r="U6085" t="s">
        <v>43</v>
      </c>
      <c r="V6085" t="s">
        <v>80</v>
      </c>
      <c r="W6085">
        <v>25000</v>
      </c>
      <c r="X6085" t="s">
        <v>81</v>
      </c>
      <c r="Y6085">
        <v>-75</v>
      </c>
      <c r="Z6085" t="s">
        <v>10392</v>
      </c>
      <c r="AA6085" t="s">
        <v>10392</v>
      </c>
      <c r="AB6085" t="s">
        <v>90</v>
      </c>
      <c r="AC6085" t="s">
        <v>178</v>
      </c>
      <c r="AD6085">
        <f>_xlfn.XLOOKUP(MIS[[#This Row],[TRADING SYMBOL]],[1]Sheet1!$D:$D,[1]Sheet1!$C:$C)</f>
        <v>186.15</v>
      </c>
      <c r="AE6085">
        <f>MIS[[#This Row],[OrderAverageTradedPrice]]*MIS[[#This Row],[OrderQuantity]]</f>
        <v>13841.25</v>
      </c>
      <c r="AF6085">
        <f>MIS[[#This Row],[LTP]]*MIS[[#This Row],[OrderQuantity]]</f>
        <v>13961.25</v>
      </c>
      <c r="AG6085">
        <f>IF(MIS[[#This Row],[OrderSide]]="SELL",MIS[[#This Row],[VALUE]]-MIS[[#This Row],[LIVE_VALUE]],MIS[[#This Row],[LIVE_VALUE]]-MIS[[#This Row],[VALUE]])</f>
        <v>-120</v>
      </c>
      <c r="AH6085" t="str" cm="1">
        <f t="array" ref="AH60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5" t="str">
        <f>MIS[[#This Row],[TRADING SYMBOL]]</f>
        <v>NIFTY2552225000CE</v>
      </c>
      <c r="AJ6085" t="str">
        <f>IF(RIGHT(MIS[[#This Row],[Main/Hedge]],4)="MAIN","MAIN","HEDGE")</f>
        <v>MAIN</v>
      </c>
      <c r="AK6085" t="str" cm="1">
        <f t="array" ref="AK6085">_xlfn._xlws.FILTER(Table4[Column1],ISNUMBER(SEARCH(Table4[Column1],MIS[[#This Row],[OrderUniqueIdentifier]])),"")</f>
        <v>LONGSHORT</v>
      </c>
    </row>
    <row r="6086" spans="1:37" x14ac:dyDescent="0.25">
      <c r="A6086" t="s">
        <v>71</v>
      </c>
      <c r="B6086" t="s">
        <v>880</v>
      </c>
      <c r="C6086" t="s">
        <v>10439</v>
      </c>
      <c r="D6086" t="s">
        <v>72</v>
      </c>
      <c r="E6086" t="s">
        <v>10376</v>
      </c>
      <c r="F6086" t="s">
        <v>73</v>
      </c>
      <c r="G6086" t="s">
        <v>89</v>
      </c>
      <c r="H6086" t="s">
        <v>75</v>
      </c>
      <c r="I6086" t="s">
        <v>76</v>
      </c>
      <c r="J6086" t="s">
        <v>77</v>
      </c>
      <c r="K6086">
        <v>150</v>
      </c>
      <c r="L6086" t="s">
        <v>77</v>
      </c>
      <c r="M6086" t="s">
        <v>78</v>
      </c>
      <c r="N6086" t="s">
        <v>8640</v>
      </c>
      <c r="O6086" t="s">
        <v>10391</v>
      </c>
      <c r="P6086" t="s">
        <v>10391</v>
      </c>
      <c r="Q6086" t="s">
        <v>10379</v>
      </c>
      <c r="R6086" t="s">
        <v>79</v>
      </c>
      <c r="S6086" t="s">
        <v>25</v>
      </c>
      <c r="T6086" t="s">
        <v>10380</v>
      </c>
      <c r="U6086" t="s">
        <v>43</v>
      </c>
      <c r="V6086" t="s">
        <v>80</v>
      </c>
      <c r="W6086">
        <v>25000</v>
      </c>
      <c r="X6086" t="s">
        <v>81</v>
      </c>
      <c r="Y6086">
        <v>-150</v>
      </c>
      <c r="Z6086" t="s">
        <v>10392</v>
      </c>
      <c r="AA6086" t="s">
        <v>10392</v>
      </c>
      <c r="AB6086" t="s">
        <v>90</v>
      </c>
      <c r="AC6086" t="s">
        <v>178</v>
      </c>
      <c r="AD6086">
        <f>_xlfn.XLOOKUP(MIS[[#This Row],[TRADING SYMBOL]],[1]Sheet1!$D:$D,[1]Sheet1!$C:$C)</f>
        <v>186.15</v>
      </c>
      <c r="AE6086">
        <f>MIS[[#This Row],[OrderAverageTradedPrice]]*MIS[[#This Row],[OrderQuantity]]</f>
        <v>27645</v>
      </c>
      <c r="AF6086">
        <f>MIS[[#This Row],[LTP]]*MIS[[#This Row],[OrderQuantity]]</f>
        <v>27922.5</v>
      </c>
      <c r="AG6086">
        <f>IF(MIS[[#This Row],[OrderSide]]="SELL",MIS[[#This Row],[VALUE]]-MIS[[#This Row],[LIVE_VALUE]],MIS[[#This Row],[LIVE_VALUE]]-MIS[[#This Row],[VALUE]])</f>
        <v>-277.5</v>
      </c>
      <c r="AH6086" t="str" cm="1">
        <f t="array" ref="AH60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6" t="str">
        <f>MIS[[#This Row],[TRADING SYMBOL]]</f>
        <v>NIFTY2552225000CE</v>
      </c>
      <c r="AJ6086" t="str">
        <f>IF(RIGHT(MIS[[#This Row],[Main/Hedge]],4)="MAIN","MAIN","HEDGE")</f>
        <v>MAIN</v>
      </c>
      <c r="AK6086" t="str" cm="1">
        <f t="array" ref="AK6086">_xlfn._xlws.FILTER(Table4[Column1],ISNUMBER(SEARCH(Table4[Column1],MIS[[#This Row],[OrderUniqueIdentifier]])),"")</f>
        <v>LONGSHORT</v>
      </c>
    </row>
    <row r="6087" spans="1:37" x14ac:dyDescent="0.25">
      <c r="A6087" t="s">
        <v>71</v>
      </c>
      <c r="B6087" t="s">
        <v>923</v>
      </c>
      <c r="C6087" t="s">
        <v>10444</v>
      </c>
      <c r="D6087" t="s">
        <v>72</v>
      </c>
      <c r="E6087" t="s">
        <v>10376</v>
      </c>
      <c r="F6087" t="s">
        <v>73</v>
      </c>
      <c r="G6087" t="s">
        <v>89</v>
      </c>
      <c r="H6087" t="s">
        <v>75</v>
      </c>
      <c r="I6087" t="s">
        <v>76</v>
      </c>
      <c r="J6087" t="s">
        <v>77</v>
      </c>
      <c r="K6087">
        <v>375</v>
      </c>
      <c r="L6087" t="s">
        <v>77</v>
      </c>
      <c r="M6087" t="s">
        <v>78</v>
      </c>
      <c r="N6087" t="s">
        <v>10445</v>
      </c>
      <c r="O6087" t="s">
        <v>10391</v>
      </c>
      <c r="P6087" t="s">
        <v>10391</v>
      </c>
      <c r="Q6087" t="s">
        <v>10379</v>
      </c>
      <c r="R6087" t="s">
        <v>79</v>
      </c>
      <c r="S6087" t="s">
        <v>25</v>
      </c>
      <c r="T6087" t="s">
        <v>10380</v>
      </c>
      <c r="U6087" t="s">
        <v>43</v>
      </c>
      <c r="V6087" t="s">
        <v>80</v>
      </c>
      <c r="W6087">
        <v>25000</v>
      </c>
      <c r="X6087" t="s">
        <v>81</v>
      </c>
      <c r="Y6087">
        <v>-375</v>
      </c>
      <c r="Z6087" t="s">
        <v>10392</v>
      </c>
      <c r="AA6087" t="s">
        <v>10392</v>
      </c>
      <c r="AB6087" t="s">
        <v>90</v>
      </c>
      <c r="AC6087" t="s">
        <v>178</v>
      </c>
      <c r="AD6087">
        <f>_xlfn.XLOOKUP(MIS[[#This Row],[TRADING SYMBOL]],[1]Sheet1!$D:$D,[1]Sheet1!$C:$C)</f>
        <v>186.15</v>
      </c>
      <c r="AE6087">
        <f>MIS[[#This Row],[OrderAverageTradedPrice]]*MIS[[#This Row],[OrderQuantity]]</f>
        <v>69146.25</v>
      </c>
      <c r="AF6087">
        <f>MIS[[#This Row],[LTP]]*MIS[[#This Row],[OrderQuantity]]</f>
        <v>69806.25</v>
      </c>
      <c r="AG6087">
        <f>IF(MIS[[#This Row],[OrderSide]]="SELL",MIS[[#This Row],[VALUE]]-MIS[[#This Row],[LIVE_VALUE]],MIS[[#This Row],[LIVE_VALUE]]-MIS[[#This Row],[VALUE]])</f>
        <v>-660</v>
      </c>
      <c r="AH6087" t="str" cm="1">
        <f t="array" ref="AH60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7" t="str">
        <f>MIS[[#This Row],[TRADING SYMBOL]]</f>
        <v>NIFTY2552225000CE</v>
      </c>
      <c r="AJ6087" t="str">
        <f>IF(RIGHT(MIS[[#This Row],[Main/Hedge]],4)="MAIN","MAIN","HEDGE")</f>
        <v>MAIN</v>
      </c>
      <c r="AK6087" t="str" cm="1">
        <f t="array" ref="AK6087">_xlfn._xlws.FILTER(Table4[Column1],ISNUMBER(SEARCH(Table4[Column1],MIS[[#This Row],[OrderUniqueIdentifier]])),"")</f>
        <v>LONGSHORT</v>
      </c>
    </row>
    <row r="6088" spans="1:37" x14ac:dyDescent="0.25">
      <c r="A6088" t="s">
        <v>71</v>
      </c>
      <c r="B6088" t="s">
        <v>969</v>
      </c>
      <c r="C6088" t="s">
        <v>10452</v>
      </c>
      <c r="D6088" t="s">
        <v>72</v>
      </c>
      <c r="E6088" t="s">
        <v>10376</v>
      </c>
      <c r="F6088" t="s">
        <v>73</v>
      </c>
      <c r="G6088" t="s">
        <v>89</v>
      </c>
      <c r="H6088" t="s">
        <v>75</v>
      </c>
      <c r="I6088" t="s">
        <v>76</v>
      </c>
      <c r="J6088" t="s">
        <v>77</v>
      </c>
      <c r="K6088">
        <v>750</v>
      </c>
      <c r="L6088" t="s">
        <v>77</v>
      </c>
      <c r="M6088" t="s">
        <v>78</v>
      </c>
      <c r="N6088" t="s">
        <v>10404</v>
      </c>
      <c r="O6088" t="s">
        <v>10391</v>
      </c>
      <c r="P6088" t="s">
        <v>10391</v>
      </c>
      <c r="Q6088" t="s">
        <v>10379</v>
      </c>
      <c r="R6088" t="s">
        <v>79</v>
      </c>
      <c r="S6088" t="s">
        <v>25</v>
      </c>
      <c r="T6088" t="s">
        <v>10380</v>
      </c>
      <c r="U6088" t="s">
        <v>43</v>
      </c>
      <c r="V6088" t="s">
        <v>80</v>
      </c>
      <c r="W6088">
        <v>25000</v>
      </c>
      <c r="X6088" t="s">
        <v>81</v>
      </c>
      <c r="Y6088">
        <v>-750</v>
      </c>
      <c r="Z6088" t="s">
        <v>10392</v>
      </c>
      <c r="AA6088" t="s">
        <v>10392</v>
      </c>
      <c r="AB6088" t="s">
        <v>90</v>
      </c>
      <c r="AC6088" t="s">
        <v>178</v>
      </c>
      <c r="AD6088">
        <f>_xlfn.XLOOKUP(MIS[[#This Row],[TRADING SYMBOL]],[1]Sheet1!$D:$D,[1]Sheet1!$C:$C)</f>
        <v>186.15</v>
      </c>
      <c r="AE6088">
        <f>MIS[[#This Row],[OrderAverageTradedPrice]]*MIS[[#This Row],[OrderQuantity]]</f>
        <v>138300</v>
      </c>
      <c r="AF6088">
        <f>MIS[[#This Row],[LTP]]*MIS[[#This Row],[OrderQuantity]]</f>
        <v>139612.5</v>
      </c>
      <c r="AG6088">
        <f>IF(MIS[[#This Row],[OrderSide]]="SELL",MIS[[#This Row],[VALUE]]-MIS[[#This Row],[LIVE_VALUE]],MIS[[#This Row],[LIVE_VALUE]]-MIS[[#This Row],[VALUE]])</f>
        <v>-1312.5</v>
      </c>
      <c r="AH6088" t="str" cm="1">
        <f t="array" ref="AH60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8" t="str">
        <f>MIS[[#This Row],[TRADING SYMBOL]]</f>
        <v>NIFTY2552225000CE</v>
      </c>
      <c r="AJ6088" t="str">
        <f>IF(RIGHT(MIS[[#This Row],[Main/Hedge]],4)="MAIN","MAIN","HEDGE")</f>
        <v>MAIN</v>
      </c>
      <c r="AK6088" t="str" cm="1">
        <f t="array" ref="AK6088">_xlfn._xlws.FILTER(Table4[Column1],ISNUMBER(SEARCH(Table4[Column1],MIS[[#This Row],[OrderUniqueIdentifier]])),"")</f>
        <v>LONGSHORT</v>
      </c>
    </row>
    <row r="6089" spans="1:37" x14ac:dyDescent="0.25">
      <c r="A6089" t="s">
        <v>71</v>
      </c>
      <c r="B6089" t="s">
        <v>1029</v>
      </c>
      <c r="C6089" t="s">
        <v>10459</v>
      </c>
      <c r="D6089" t="s">
        <v>72</v>
      </c>
      <c r="E6089" t="s">
        <v>10376</v>
      </c>
      <c r="F6089" t="s">
        <v>73</v>
      </c>
      <c r="G6089" t="s">
        <v>89</v>
      </c>
      <c r="H6089" t="s">
        <v>75</v>
      </c>
      <c r="I6089" t="s">
        <v>76</v>
      </c>
      <c r="J6089" t="s">
        <v>77</v>
      </c>
      <c r="K6089">
        <v>150</v>
      </c>
      <c r="L6089" t="s">
        <v>77</v>
      </c>
      <c r="M6089" t="s">
        <v>78</v>
      </c>
      <c r="N6089" t="s">
        <v>8640</v>
      </c>
      <c r="O6089" t="s">
        <v>10385</v>
      </c>
      <c r="P6089" t="s">
        <v>10391</v>
      </c>
      <c r="Q6089" t="s">
        <v>10379</v>
      </c>
      <c r="R6089" t="s">
        <v>79</v>
      </c>
      <c r="S6089" t="s">
        <v>25</v>
      </c>
      <c r="T6089" t="s">
        <v>10380</v>
      </c>
      <c r="U6089" t="s">
        <v>43</v>
      </c>
      <c r="V6089" t="s">
        <v>80</v>
      </c>
      <c r="W6089">
        <v>25000</v>
      </c>
      <c r="X6089" t="s">
        <v>81</v>
      </c>
      <c r="Y6089">
        <v>-150</v>
      </c>
      <c r="Z6089" t="s">
        <v>10386</v>
      </c>
      <c r="AA6089" t="s">
        <v>10392</v>
      </c>
      <c r="AB6089" t="s">
        <v>90</v>
      </c>
      <c r="AC6089" t="s">
        <v>178</v>
      </c>
      <c r="AD6089">
        <f>_xlfn.XLOOKUP(MIS[[#This Row],[TRADING SYMBOL]],[1]Sheet1!$D:$D,[1]Sheet1!$C:$C)</f>
        <v>186.15</v>
      </c>
      <c r="AE6089">
        <f>MIS[[#This Row],[OrderAverageTradedPrice]]*MIS[[#This Row],[OrderQuantity]]</f>
        <v>27645</v>
      </c>
      <c r="AF6089">
        <f>MIS[[#This Row],[LTP]]*MIS[[#This Row],[OrderQuantity]]</f>
        <v>27922.5</v>
      </c>
      <c r="AG6089">
        <f>IF(MIS[[#This Row],[OrderSide]]="SELL",MIS[[#This Row],[VALUE]]-MIS[[#This Row],[LIVE_VALUE]],MIS[[#This Row],[LIVE_VALUE]]-MIS[[#This Row],[VALUE]])</f>
        <v>-277.5</v>
      </c>
      <c r="AH6089" t="str" cm="1">
        <f t="array" ref="AH60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9" t="str">
        <f>MIS[[#This Row],[TRADING SYMBOL]]</f>
        <v>NIFTY2552225000CE</v>
      </c>
      <c r="AJ6089" t="str">
        <f>IF(RIGHT(MIS[[#This Row],[Main/Hedge]],4)="MAIN","MAIN","HEDGE")</f>
        <v>MAIN</v>
      </c>
      <c r="AK6089" t="str" cm="1">
        <f t="array" ref="AK6089">_xlfn._xlws.FILTER(Table4[Column1],ISNUMBER(SEARCH(Table4[Column1],MIS[[#This Row],[OrderUniqueIdentifier]])),"")</f>
        <v>LONGSHORT</v>
      </c>
    </row>
    <row r="6090" spans="1:37" x14ac:dyDescent="0.25">
      <c r="A6090" t="s">
        <v>71</v>
      </c>
      <c r="B6090" t="s">
        <v>1077</v>
      </c>
      <c r="C6090" t="s">
        <v>10465</v>
      </c>
      <c r="D6090" t="s">
        <v>72</v>
      </c>
      <c r="E6090" t="s">
        <v>10376</v>
      </c>
      <c r="F6090" t="s">
        <v>73</v>
      </c>
      <c r="G6090" t="s">
        <v>89</v>
      </c>
      <c r="H6090" t="s">
        <v>75</v>
      </c>
      <c r="I6090" t="s">
        <v>76</v>
      </c>
      <c r="J6090" t="s">
        <v>77</v>
      </c>
      <c r="K6090">
        <v>600</v>
      </c>
      <c r="L6090" t="s">
        <v>77</v>
      </c>
      <c r="M6090" t="s">
        <v>78</v>
      </c>
      <c r="N6090" t="s">
        <v>10466</v>
      </c>
      <c r="O6090" t="s">
        <v>10391</v>
      </c>
      <c r="P6090" t="s">
        <v>10391</v>
      </c>
      <c r="Q6090" t="s">
        <v>10379</v>
      </c>
      <c r="R6090" t="s">
        <v>79</v>
      </c>
      <c r="S6090" t="s">
        <v>25</v>
      </c>
      <c r="T6090" t="s">
        <v>10380</v>
      </c>
      <c r="U6090" t="s">
        <v>43</v>
      </c>
      <c r="V6090" t="s">
        <v>80</v>
      </c>
      <c r="W6090">
        <v>25000</v>
      </c>
      <c r="X6090" t="s">
        <v>81</v>
      </c>
      <c r="Y6090">
        <v>-600</v>
      </c>
      <c r="Z6090" t="s">
        <v>10392</v>
      </c>
      <c r="AA6090" t="s">
        <v>10392</v>
      </c>
      <c r="AB6090" t="s">
        <v>90</v>
      </c>
      <c r="AC6090" t="s">
        <v>178</v>
      </c>
      <c r="AD6090">
        <f>_xlfn.XLOOKUP(MIS[[#This Row],[TRADING SYMBOL]],[1]Sheet1!$D:$D,[1]Sheet1!$C:$C)</f>
        <v>186.15</v>
      </c>
      <c r="AE6090">
        <f>MIS[[#This Row],[OrderAverageTradedPrice]]*MIS[[#This Row],[OrderQuantity]]</f>
        <v>110632.5</v>
      </c>
      <c r="AF6090">
        <f>MIS[[#This Row],[LTP]]*MIS[[#This Row],[OrderQuantity]]</f>
        <v>111690</v>
      </c>
      <c r="AG6090">
        <f>IF(MIS[[#This Row],[OrderSide]]="SELL",MIS[[#This Row],[VALUE]]-MIS[[#This Row],[LIVE_VALUE]],MIS[[#This Row],[LIVE_VALUE]]-MIS[[#This Row],[VALUE]])</f>
        <v>-1057.5</v>
      </c>
      <c r="AH6090" t="str" cm="1">
        <f t="array" ref="AH60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0" t="str">
        <f>MIS[[#This Row],[TRADING SYMBOL]]</f>
        <v>NIFTY2552225000CE</v>
      </c>
      <c r="AJ6090" t="str">
        <f>IF(RIGHT(MIS[[#This Row],[Main/Hedge]],4)="MAIN","MAIN","HEDGE")</f>
        <v>MAIN</v>
      </c>
      <c r="AK6090" t="str" cm="1">
        <f t="array" ref="AK6090">_xlfn._xlws.FILTER(Table4[Column1],ISNUMBER(SEARCH(Table4[Column1],MIS[[#This Row],[OrderUniqueIdentifier]])),"")</f>
        <v>LONGSHORT</v>
      </c>
    </row>
    <row r="6091" spans="1:37" x14ac:dyDescent="0.25">
      <c r="A6091" t="s">
        <v>71</v>
      </c>
      <c r="B6091" t="s">
        <v>1093</v>
      </c>
      <c r="C6091" t="s">
        <v>10468</v>
      </c>
      <c r="D6091" t="s">
        <v>72</v>
      </c>
      <c r="E6091" t="s">
        <v>10376</v>
      </c>
      <c r="F6091" t="s">
        <v>73</v>
      </c>
      <c r="G6091" t="s">
        <v>89</v>
      </c>
      <c r="H6091" t="s">
        <v>75</v>
      </c>
      <c r="I6091" t="s">
        <v>76</v>
      </c>
      <c r="J6091" t="s">
        <v>77</v>
      </c>
      <c r="K6091">
        <v>300</v>
      </c>
      <c r="L6091" t="s">
        <v>77</v>
      </c>
      <c r="M6091" t="s">
        <v>78</v>
      </c>
      <c r="N6091" t="s">
        <v>10469</v>
      </c>
      <c r="O6091" t="s">
        <v>10391</v>
      </c>
      <c r="P6091" t="s">
        <v>10391</v>
      </c>
      <c r="Q6091" t="s">
        <v>10379</v>
      </c>
      <c r="R6091" t="s">
        <v>79</v>
      </c>
      <c r="S6091" t="s">
        <v>25</v>
      </c>
      <c r="T6091" t="s">
        <v>10380</v>
      </c>
      <c r="U6091" t="s">
        <v>43</v>
      </c>
      <c r="V6091" t="s">
        <v>80</v>
      </c>
      <c r="W6091">
        <v>25000</v>
      </c>
      <c r="X6091" t="s">
        <v>81</v>
      </c>
      <c r="Y6091">
        <v>-300</v>
      </c>
      <c r="Z6091" t="s">
        <v>10392</v>
      </c>
      <c r="AA6091" t="s">
        <v>10392</v>
      </c>
      <c r="AB6091" t="s">
        <v>90</v>
      </c>
      <c r="AC6091" t="s">
        <v>178</v>
      </c>
      <c r="AD6091">
        <f>_xlfn.XLOOKUP(MIS[[#This Row],[TRADING SYMBOL]],[1]Sheet1!$D:$D,[1]Sheet1!$C:$C)</f>
        <v>186.15</v>
      </c>
      <c r="AE6091">
        <f>MIS[[#This Row],[OrderAverageTradedPrice]]*MIS[[#This Row],[OrderQuantity]]</f>
        <v>55282.5</v>
      </c>
      <c r="AF6091">
        <f>MIS[[#This Row],[LTP]]*MIS[[#This Row],[OrderQuantity]]</f>
        <v>55845</v>
      </c>
      <c r="AG6091">
        <f>IF(MIS[[#This Row],[OrderSide]]="SELL",MIS[[#This Row],[VALUE]]-MIS[[#This Row],[LIVE_VALUE]],MIS[[#This Row],[LIVE_VALUE]]-MIS[[#This Row],[VALUE]])</f>
        <v>-562.5</v>
      </c>
      <c r="AH6091" t="str" cm="1">
        <f t="array" ref="AH60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1" t="str">
        <f>MIS[[#This Row],[TRADING SYMBOL]]</f>
        <v>NIFTY2552225000CE</v>
      </c>
      <c r="AJ6091" t="str">
        <f>IF(RIGHT(MIS[[#This Row],[Main/Hedge]],4)="MAIN","MAIN","HEDGE")</f>
        <v>MAIN</v>
      </c>
      <c r="AK6091" t="str" cm="1">
        <f t="array" ref="AK6091">_xlfn._xlws.FILTER(Table4[Column1],ISNUMBER(SEARCH(Table4[Column1],MIS[[#This Row],[OrderUniqueIdentifier]])),"")</f>
        <v>LONGSHORT</v>
      </c>
    </row>
    <row r="6092" spans="1:37" x14ac:dyDescent="0.25">
      <c r="A6092" t="s">
        <v>71</v>
      </c>
      <c r="B6092" t="s">
        <v>1108</v>
      </c>
      <c r="C6092" t="s">
        <v>10471</v>
      </c>
      <c r="D6092" t="s">
        <v>72</v>
      </c>
      <c r="E6092" t="s">
        <v>10376</v>
      </c>
      <c r="F6092" t="s">
        <v>73</v>
      </c>
      <c r="G6092" t="s">
        <v>89</v>
      </c>
      <c r="H6092" t="s">
        <v>75</v>
      </c>
      <c r="I6092" t="s">
        <v>76</v>
      </c>
      <c r="J6092" t="s">
        <v>77</v>
      </c>
      <c r="K6092">
        <v>150</v>
      </c>
      <c r="L6092" t="s">
        <v>77</v>
      </c>
      <c r="M6092" t="s">
        <v>78</v>
      </c>
      <c r="N6092" t="s">
        <v>9552</v>
      </c>
      <c r="O6092" t="s">
        <v>10391</v>
      </c>
      <c r="P6092" t="s">
        <v>10391</v>
      </c>
      <c r="Q6092" t="s">
        <v>10379</v>
      </c>
      <c r="R6092" t="s">
        <v>79</v>
      </c>
      <c r="S6092" t="s">
        <v>25</v>
      </c>
      <c r="T6092" t="s">
        <v>10380</v>
      </c>
      <c r="U6092" t="s">
        <v>43</v>
      </c>
      <c r="V6092" t="s">
        <v>80</v>
      </c>
      <c r="W6092">
        <v>25000</v>
      </c>
      <c r="X6092" t="s">
        <v>81</v>
      </c>
      <c r="Y6092">
        <v>-150</v>
      </c>
      <c r="Z6092" t="s">
        <v>10392</v>
      </c>
      <c r="AA6092" t="s">
        <v>10392</v>
      </c>
      <c r="AB6092" t="s">
        <v>90</v>
      </c>
      <c r="AC6092" t="s">
        <v>178</v>
      </c>
      <c r="AD6092">
        <f>_xlfn.XLOOKUP(MIS[[#This Row],[TRADING SYMBOL]],[1]Sheet1!$D:$D,[1]Sheet1!$C:$C)</f>
        <v>186.15</v>
      </c>
      <c r="AE6092">
        <f>MIS[[#This Row],[OrderAverageTradedPrice]]*MIS[[#This Row],[OrderQuantity]]</f>
        <v>27675</v>
      </c>
      <c r="AF6092">
        <f>MIS[[#This Row],[LTP]]*MIS[[#This Row],[OrderQuantity]]</f>
        <v>27922.5</v>
      </c>
      <c r="AG6092">
        <f>IF(MIS[[#This Row],[OrderSide]]="SELL",MIS[[#This Row],[VALUE]]-MIS[[#This Row],[LIVE_VALUE]],MIS[[#This Row],[LIVE_VALUE]]-MIS[[#This Row],[VALUE]])</f>
        <v>-247.5</v>
      </c>
      <c r="AH6092" t="str" cm="1">
        <f t="array" ref="AH60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2" t="str">
        <f>MIS[[#This Row],[TRADING SYMBOL]]</f>
        <v>NIFTY2552225000CE</v>
      </c>
      <c r="AJ6092" t="str">
        <f>IF(RIGHT(MIS[[#This Row],[Main/Hedge]],4)="MAIN","MAIN","HEDGE")</f>
        <v>MAIN</v>
      </c>
      <c r="AK6092" t="str" cm="1">
        <f t="array" ref="AK6092">_xlfn._xlws.FILTER(Table4[Column1],ISNUMBER(SEARCH(Table4[Column1],MIS[[#This Row],[OrderUniqueIdentifier]])),"")</f>
        <v>LONGSHORT</v>
      </c>
    </row>
    <row r="6093" spans="1:37" x14ac:dyDescent="0.25">
      <c r="A6093" t="s">
        <v>71</v>
      </c>
      <c r="B6093" t="s">
        <v>1202</v>
      </c>
      <c r="C6093" t="s">
        <v>10483</v>
      </c>
      <c r="D6093" t="s">
        <v>72</v>
      </c>
      <c r="E6093" t="s">
        <v>10376</v>
      </c>
      <c r="F6093" t="s">
        <v>73</v>
      </c>
      <c r="G6093" t="s">
        <v>89</v>
      </c>
      <c r="H6093" t="s">
        <v>75</v>
      </c>
      <c r="I6093" t="s">
        <v>76</v>
      </c>
      <c r="J6093" t="s">
        <v>77</v>
      </c>
      <c r="K6093">
        <v>75</v>
      </c>
      <c r="L6093" t="s">
        <v>77</v>
      </c>
      <c r="M6093" t="s">
        <v>78</v>
      </c>
      <c r="N6093" t="s">
        <v>9552</v>
      </c>
      <c r="O6093" t="s">
        <v>10391</v>
      </c>
      <c r="P6093" t="s">
        <v>10391</v>
      </c>
      <c r="Q6093" t="s">
        <v>10379</v>
      </c>
      <c r="R6093" t="s">
        <v>79</v>
      </c>
      <c r="S6093" t="s">
        <v>25</v>
      </c>
      <c r="T6093" t="s">
        <v>10380</v>
      </c>
      <c r="U6093" t="s">
        <v>43</v>
      </c>
      <c r="V6093" t="s">
        <v>80</v>
      </c>
      <c r="W6093">
        <v>25000</v>
      </c>
      <c r="X6093" t="s">
        <v>81</v>
      </c>
      <c r="Y6093">
        <v>-75</v>
      </c>
      <c r="Z6093" t="s">
        <v>10392</v>
      </c>
      <c r="AA6093" t="s">
        <v>10392</v>
      </c>
      <c r="AB6093" t="s">
        <v>90</v>
      </c>
      <c r="AC6093" t="s">
        <v>178</v>
      </c>
      <c r="AD6093">
        <f>_xlfn.XLOOKUP(MIS[[#This Row],[TRADING SYMBOL]],[1]Sheet1!$D:$D,[1]Sheet1!$C:$C)</f>
        <v>186.15</v>
      </c>
      <c r="AE6093">
        <f>MIS[[#This Row],[OrderAverageTradedPrice]]*MIS[[#This Row],[OrderQuantity]]</f>
        <v>13837.5</v>
      </c>
      <c r="AF6093">
        <f>MIS[[#This Row],[LTP]]*MIS[[#This Row],[OrderQuantity]]</f>
        <v>13961.25</v>
      </c>
      <c r="AG6093">
        <f>IF(MIS[[#This Row],[OrderSide]]="SELL",MIS[[#This Row],[VALUE]]-MIS[[#This Row],[LIVE_VALUE]],MIS[[#This Row],[LIVE_VALUE]]-MIS[[#This Row],[VALUE]])</f>
        <v>-123.75</v>
      </c>
      <c r="AH6093" t="str" cm="1">
        <f t="array" ref="AH60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3" t="str">
        <f>MIS[[#This Row],[TRADING SYMBOL]]</f>
        <v>NIFTY2552225000CE</v>
      </c>
      <c r="AJ6093" t="str">
        <f>IF(RIGHT(MIS[[#This Row],[Main/Hedge]],4)="MAIN","MAIN","HEDGE")</f>
        <v>MAIN</v>
      </c>
      <c r="AK6093" t="str" cm="1">
        <f t="array" ref="AK6093">_xlfn._xlws.FILTER(Table4[Column1],ISNUMBER(SEARCH(Table4[Column1],MIS[[#This Row],[OrderUniqueIdentifier]])),"")</f>
        <v>LONGSHORT</v>
      </c>
    </row>
    <row r="6094" spans="1:37" x14ac:dyDescent="0.25">
      <c r="A6094" t="s">
        <v>71</v>
      </c>
      <c r="B6094" t="s">
        <v>1217</v>
      </c>
      <c r="C6094" t="s">
        <v>10484</v>
      </c>
      <c r="D6094" t="s">
        <v>72</v>
      </c>
      <c r="E6094" t="s">
        <v>10376</v>
      </c>
      <c r="F6094" t="s">
        <v>73</v>
      </c>
      <c r="G6094" t="s">
        <v>89</v>
      </c>
      <c r="H6094" t="s">
        <v>75</v>
      </c>
      <c r="I6094" t="s">
        <v>76</v>
      </c>
      <c r="J6094" t="s">
        <v>77</v>
      </c>
      <c r="K6094">
        <v>150</v>
      </c>
      <c r="L6094" t="s">
        <v>77</v>
      </c>
      <c r="M6094" t="s">
        <v>78</v>
      </c>
      <c r="N6094" t="s">
        <v>10460</v>
      </c>
      <c r="O6094" t="s">
        <v>10391</v>
      </c>
      <c r="P6094" t="s">
        <v>10391</v>
      </c>
      <c r="Q6094" t="s">
        <v>10379</v>
      </c>
      <c r="R6094" t="s">
        <v>79</v>
      </c>
      <c r="S6094" t="s">
        <v>25</v>
      </c>
      <c r="T6094" t="s">
        <v>10380</v>
      </c>
      <c r="U6094" t="s">
        <v>43</v>
      </c>
      <c r="V6094" t="s">
        <v>80</v>
      </c>
      <c r="W6094">
        <v>25000</v>
      </c>
      <c r="X6094" t="s">
        <v>81</v>
      </c>
      <c r="Y6094">
        <v>-150</v>
      </c>
      <c r="Z6094" t="s">
        <v>10392</v>
      </c>
      <c r="AA6094" t="s">
        <v>10392</v>
      </c>
      <c r="AB6094" t="s">
        <v>90</v>
      </c>
      <c r="AC6094" t="s">
        <v>178</v>
      </c>
      <c r="AD6094">
        <f>_xlfn.XLOOKUP(MIS[[#This Row],[TRADING SYMBOL]],[1]Sheet1!$D:$D,[1]Sheet1!$C:$C)</f>
        <v>186.15</v>
      </c>
      <c r="AE6094">
        <f>MIS[[#This Row],[OrderAverageTradedPrice]]*MIS[[#This Row],[OrderQuantity]]</f>
        <v>27667.5</v>
      </c>
      <c r="AF6094">
        <f>MIS[[#This Row],[LTP]]*MIS[[#This Row],[OrderQuantity]]</f>
        <v>27922.5</v>
      </c>
      <c r="AG6094">
        <f>IF(MIS[[#This Row],[OrderSide]]="SELL",MIS[[#This Row],[VALUE]]-MIS[[#This Row],[LIVE_VALUE]],MIS[[#This Row],[LIVE_VALUE]]-MIS[[#This Row],[VALUE]])</f>
        <v>-255</v>
      </c>
      <c r="AH6094" t="str" cm="1">
        <f t="array" ref="AH60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4" t="str">
        <f>MIS[[#This Row],[TRADING SYMBOL]]</f>
        <v>NIFTY2552225000CE</v>
      </c>
      <c r="AJ6094" t="str">
        <f>IF(RIGHT(MIS[[#This Row],[Main/Hedge]],4)="MAIN","MAIN","HEDGE")</f>
        <v>MAIN</v>
      </c>
      <c r="AK6094" t="str" cm="1">
        <f t="array" ref="AK6094">_xlfn._xlws.FILTER(Table4[Column1],ISNUMBER(SEARCH(Table4[Column1],MIS[[#This Row],[OrderUniqueIdentifier]])),"")</f>
        <v>LONGSHORT</v>
      </c>
    </row>
    <row r="6095" spans="1:37" x14ac:dyDescent="0.25">
      <c r="A6095" t="s">
        <v>71</v>
      </c>
      <c r="B6095" t="s">
        <v>1258</v>
      </c>
      <c r="C6095" t="s">
        <v>10488</v>
      </c>
      <c r="D6095" t="s">
        <v>72</v>
      </c>
      <c r="E6095" t="s">
        <v>10376</v>
      </c>
      <c r="F6095" t="s">
        <v>73</v>
      </c>
      <c r="G6095" t="s">
        <v>89</v>
      </c>
      <c r="H6095" t="s">
        <v>75</v>
      </c>
      <c r="I6095" t="s">
        <v>76</v>
      </c>
      <c r="J6095" t="s">
        <v>77</v>
      </c>
      <c r="K6095">
        <v>75</v>
      </c>
      <c r="L6095" t="s">
        <v>77</v>
      </c>
      <c r="M6095" t="s">
        <v>78</v>
      </c>
      <c r="N6095" t="s">
        <v>10419</v>
      </c>
      <c r="O6095" t="s">
        <v>10385</v>
      </c>
      <c r="P6095" t="s">
        <v>10391</v>
      </c>
      <c r="Q6095" t="s">
        <v>10379</v>
      </c>
      <c r="R6095" t="s">
        <v>79</v>
      </c>
      <c r="S6095" t="s">
        <v>25</v>
      </c>
      <c r="T6095" t="s">
        <v>10380</v>
      </c>
      <c r="U6095" t="s">
        <v>43</v>
      </c>
      <c r="V6095" t="s">
        <v>80</v>
      </c>
      <c r="W6095">
        <v>25000</v>
      </c>
      <c r="X6095" t="s">
        <v>81</v>
      </c>
      <c r="Y6095">
        <v>-75</v>
      </c>
      <c r="Z6095" t="s">
        <v>10386</v>
      </c>
      <c r="AA6095" t="s">
        <v>10392</v>
      </c>
      <c r="AB6095" t="s">
        <v>90</v>
      </c>
      <c r="AC6095" t="s">
        <v>178</v>
      </c>
      <c r="AD6095">
        <f>_xlfn.XLOOKUP(MIS[[#This Row],[TRADING SYMBOL]],[1]Sheet1!$D:$D,[1]Sheet1!$C:$C)</f>
        <v>186.15</v>
      </c>
      <c r="AE6095">
        <f>MIS[[#This Row],[OrderAverageTradedPrice]]*MIS[[#This Row],[OrderQuantity]]</f>
        <v>13815</v>
      </c>
      <c r="AF6095">
        <f>MIS[[#This Row],[LTP]]*MIS[[#This Row],[OrderQuantity]]</f>
        <v>13961.25</v>
      </c>
      <c r="AG6095">
        <f>IF(MIS[[#This Row],[OrderSide]]="SELL",MIS[[#This Row],[VALUE]]-MIS[[#This Row],[LIVE_VALUE]],MIS[[#This Row],[LIVE_VALUE]]-MIS[[#This Row],[VALUE]])</f>
        <v>-146.25</v>
      </c>
      <c r="AH6095" t="str" cm="1">
        <f t="array" ref="AH60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5" t="str">
        <f>MIS[[#This Row],[TRADING SYMBOL]]</f>
        <v>NIFTY2552225000CE</v>
      </c>
      <c r="AJ6095" t="str">
        <f>IF(RIGHT(MIS[[#This Row],[Main/Hedge]],4)="MAIN","MAIN","HEDGE")</f>
        <v>MAIN</v>
      </c>
      <c r="AK6095" t="str" cm="1">
        <f t="array" ref="AK6095">_xlfn._xlws.FILTER(Table4[Column1],ISNUMBER(SEARCH(Table4[Column1],MIS[[#This Row],[OrderUniqueIdentifier]])),"")</f>
        <v>LONGSHORT</v>
      </c>
    </row>
    <row r="6096" spans="1:37" x14ac:dyDescent="0.25">
      <c r="A6096" t="s">
        <v>71</v>
      </c>
      <c r="B6096" t="s">
        <v>1265</v>
      </c>
      <c r="C6096" t="s">
        <v>10489</v>
      </c>
      <c r="D6096" t="s">
        <v>72</v>
      </c>
      <c r="E6096" t="s">
        <v>10376</v>
      </c>
      <c r="F6096" t="s">
        <v>73</v>
      </c>
      <c r="G6096" t="s">
        <v>89</v>
      </c>
      <c r="H6096" t="s">
        <v>75</v>
      </c>
      <c r="I6096" t="s">
        <v>76</v>
      </c>
      <c r="J6096" t="s">
        <v>77</v>
      </c>
      <c r="K6096">
        <v>150</v>
      </c>
      <c r="L6096" t="s">
        <v>77</v>
      </c>
      <c r="M6096" t="s">
        <v>78</v>
      </c>
      <c r="N6096" t="s">
        <v>10404</v>
      </c>
      <c r="O6096" t="s">
        <v>10391</v>
      </c>
      <c r="P6096" t="s">
        <v>10391</v>
      </c>
      <c r="Q6096" t="s">
        <v>10379</v>
      </c>
      <c r="R6096" t="s">
        <v>79</v>
      </c>
      <c r="S6096" t="s">
        <v>25</v>
      </c>
      <c r="T6096" t="s">
        <v>10380</v>
      </c>
      <c r="U6096" t="s">
        <v>43</v>
      </c>
      <c r="V6096" t="s">
        <v>80</v>
      </c>
      <c r="W6096">
        <v>25000</v>
      </c>
      <c r="X6096" t="s">
        <v>81</v>
      </c>
      <c r="Y6096">
        <v>-150</v>
      </c>
      <c r="Z6096" t="s">
        <v>10392</v>
      </c>
      <c r="AA6096" t="s">
        <v>10392</v>
      </c>
      <c r="AB6096" t="s">
        <v>90</v>
      </c>
      <c r="AC6096" t="s">
        <v>178</v>
      </c>
      <c r="AD6096">
        <f>_xlfn.XLOOKUP(MIS[[#This Row],[TRADING SYMBOL]],[1]Sheet1!$D:$D,[1]Sheet1!$C:$C)</f>
        <v>186.15</v>
      </c>
      <c r="AE6096">
        <f>MIS[[#This Row],[OrderAverageTradedPrice]]*MIS[[#This Row],[OrderQuantity]]</f>
        <v>27660</v>
      </c>
      <c r="AF6096">
        <f>MIS[[#This Row],[LTP]]*MIS[[#This Row],[OrderQuantity]]</f>
        <v>27922.5</v>
      </c>
      <c r="AG6096">
        <f>IF(MIS[[#This Row],[OrderSide]]="SELL",MIS[[#This Row],[VALUE]]-MIS[[#This Row],[LIVE_VALUE]],MIS[[#This Row],[LIVE_VALUE]]-MIS[[#This Row],[VALUE]])</f>
        <v>-262.5</v>
      </c>
      <c r="AH6096" t="str" cm="1">
        <f t="array" ref="AH60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6" t="str">
        <f>MIS[[#This Row],[TRADING SYMBOL]]</f>
        <v>NIFTY2552225000CE</v>
      </c>
      <c r="AJ6096" t="str">
        <f>IF(RIGHT(MIS[[#This Row],[Main/Hedge]],4)="MAIN","MAIN","HEDGE")</f>
        <v>MAIN</v>
      </c>
      <c r="AK6096" t="str" cm="1">
        <f t="array" ref="AK6096">_xlfn._xlws.FILTER(Table4[Column1],ISNUMBER(SEARCH(Table4[Column1],MIS[[#This Row],[OrderUniqueIdentifier]])),"")</f>
        <v>LONGSHORT</v>
      </c>
    </row>
    <row r="6097" spans="1:37" x14ac:dyDescent="0.25">
      <c r="A6097" t="s">
        <v>1414</v>
      </c>
      <c r="B6097" t="s">
        <v>1431</v>
      </c>
      <c r="C6097" t="s">
        <v>10512</v>
      </c>
      <c r="D6097" t="s">
        <v>72</v>
      </c>
      <c r="E6097" t="s">
        <v>10376</v>
      </c>
      <c r="F6097" t="s">
        <v>73</v>
      </c>
      <c r="G6097" t="s">
        <v>89</v>
      </c>
      <c r="H6097" t="s">
        <v>75</v>
      </c>
      <c r="I6097" t="s">
        <v>76</v>
      </c>
      <c r="J6097" t="s">
        <v>77</v>
      </c>
      <c r="K6097">
        <v>75</v>
      </c>
      <c r="L6097" t="s">
        <v>77</v>
      </c>
      <c r="M6097" t="s">
        <v>78</v>
      </c>
      <c r="N6097" t="s">
        <v>6193</v>
      </c>
      <c r="O6097" t="s">
        <v>10385</v>
      </c>
      <c r="P6097" t="s">
        <v>10391</v>
      </c>
      <c r="Q6097" t="s">
        <v>10379</v>
      </c>
      <c r="R6097" t="s">
        <v>79</v>
      </c>
      <c r="S6097" t="s">
        <v>3960</v>
      </c>
      <c r="T6097" t="s">
        <v>10380</v>
      </c>
      <c r="U6097" t="s">
        <v>43</v>
      </c>
      <c r="V6097" t="s">
        <v>80</v>
      </c>
      <c r="W6097">
        <v>25000</v>
      </c>
      <c r="X6097" t="s">
        <v>81</v>
      </c>
      <c r="Y6097">
        <v>-75</v>
      </c>
      <c r="Z6097" t="s">
        <v>10386</v>
      </c>
      <c r="AA6097" t="s">
        <v>10392</v>
      </c>
      <c r="AB6097" t="s">
        <v>90</v>
      </c>
      <c r="AC6097" t="s">
        <v>178</v>
      </c>
      <c r="AD6097">
        <f>_xlfn.XLOOKUP(MIS[[#This Row],[TRADING SYMBOL]],[1]Sheet1!$D:$D,[1]Sheet1!$C:$C)</f>
        <v>186.15</v>
      </c>
      <c r="AE6097">
        <f>MIS[[#This Row],[OrderAverageTradedPrice]]*MIS[[#This Row],[OrderQuantity]]</f>
        <v>13818.75</v>
      </c>
      <c r="AF6097">
        <f>MIS[[#This Row],[LTP]]*MIS[[#This Row],[OrderQuantity]]</f>
        <v>13961.25</v>
      </c>
      <c r="AG6097">
        <f>IF(MIS[[#This Row],[OrderSide]]="SELL",MIS[[#This Row],[VALUE]]-MIS[[#This Row],[LIVE_VALUE]],MIS[[#This Row],[LIVE_VALUE]]-MIS[[#This Row],[VALUE]])</f>
        <v>-142.5</v>
      </c>
      <c r="AH6097" t="str" cm="1">
        <f t="array" ref="AH60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7" t="str">
        <f>MIS[[#This Row],[TRADING SYMBOL]]</f>
        <v>NIFTY2552225000CE</v>
      </c>
      <c r="AJ6097" t="str">
        <f>IF(RIGHT(MIS[[#This Row],[Main/Hedge]],4)="MAIN","MAIN","HEDGE")</f>
        <v>MAIN</v>
      </c>
      <c r="AK6097" t="str" cm="1">
        <f t="array" ref="AK6097">_xlfn._xlws.FILTER(Table4[Column1],ISNUMBER(SEARCH(Table4[Column1],MIS[[#This Row],[OrderUniqueIdentifier]])),"")</f>
        <v>LONGSHORT</v>
      </c>
    </row>
    <row r="6098" spans="1:37" x14ac:dyDescent="0.25">
      <c r="A6098" t="s">
        <v>179</v>
      </c>
      <c r="B6098" t="s">
        <v>1488</v>
      </c>
      <c r="C6098" t="s">
        <v>10518</v>
      </c>
      <c r="D6098" t="s">
        <v>72</v>
      </c>
      <c r="E6098" t="s">
        <v>10376</v>
      </c>
      <c r="F6098" t="s">
        <v>73</v>
      </c>
      <c r="G6098" t="s">
        <v>89</v>
      </c>
      <c r="H6098" t="s">
        <v>75</v>
      </c>
      <c r="I6098" t="s">
        <v>76</v>
      </c>
      <c r="J6098" t="s">
        <v>77</v>
      </c>
      <c r="K6098">
        <v>75</v>
      </c>
      <c r="L6098" t="s">
        <v>77</v>
      </c>
      <c r="M6098" t="s">
        <v>78</v>
      </c>
      <c r="N6098" t="s">
        <v>10460</v>
      </c>
      <c r="O6098" t="s">
        <v>10391</v>
      </c>
      <c r="P6098" t="s">
        <v>10391</v>
      </c>
      <c r="Q6098" t="s">
        <v>10379</v>
      </c>
      <c r="R6098" t="s">
        <v>79</v>
      </c>
      <c r="S6098" t="s">
        <v>25</v>
      </c>
      <c r="T6098" t="s">
        <v>10380</v>
      </c>
      <c r="U6098" t="s">
        <v>43</v>
      </c>
      <c r="V6098" t="s">
        <v>80</v>
      </c>
      <c r="W6098">
        <v>25000</v>
      </c>
      <c r="X6098" t="s">
        <v>81</v>
      </c>
      <c r="Y6098">
        <v>-75</v>
      </c>
      <c r="Z6098" t="s">
        <v>10392</v>
      </c>
      <c r="AA6098" t="s">
        <v>10392</v>
      </c>
      <c r="AB6098" t="s">
        <v>90</v>
      </c>
      <c r="AC6098" t="s">
        <v>178</v>
      </c>
      <c r="AD6098">
        <f>_xlfn.XLOOKUP(MIS[[#This Row],[TRADING SYMBOL]],[1]Sheet1!$D:$D,[1]Sheet1!$C:$C)</f>
        <v>186.15</v>
      </c>
      <c r="AE6098">
        <f>MIS[[#This Row],[OrderAverageTradedPrice]]*MIS[[#This Row],[OrderQuantity]]</f>
        <v>13833.75</v>
      </c>
      <c r="AF6098">
        <f>MIS[[#This Row],[LTP]]*MIS[[#This Row],[OrderQuantity]]</f>
        <v>13961.25</v>
      </c>
      <c r="AG6098">
        <f>IF(MIS[[#This Row],[OrderSide]]="SELL",MIS[[#This Row],[VALUE]]-MIS[[#This Row],[LIVE_VALUE]],MIS[[#This Row],[LIVE_VALUE]]-MIS[[#This Row],[VALUE]])</f>
        <v>-127.5</v>
      </c>
      <c r="AH6098" t="str" cm="1">
        <f t="array" ref="AH6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8" t="str">
        <f>MIS[[#This Row],[TRADING SYMBOL]]</f>
        <v>NIFTY2552225000CE</v>
      </c>
      <c r="AJ6098" t="str">
        <f>IF(RIGHT(MIS[[#This Row],[Main/Hedge]],4)="MAIN","MAIN","HEDGE")</f>
        <v>MAIN</v>
      </c>
      <c r="AK6098" t="str" cm="1">
        <f t="array" ref="AK6098">_xlfn._xlws.FILTER(Table4[Column1],ISNUMBER(SEARCH(Table4[Column1],MIS[[#This Row],[OrderUniqueIdentifier]])),"")</f>
        <v>LONGSHORT</v>
      </c>
    </row>
    <row r="6099" spans="1:37" x14ac:dyDescent="0.25">
      <c r="A6099" t="s">
        <v>1555</v>
      </c>
      <c r="B6099" t="s">
        <v>1607</v>
      </c>
      <c r="C6099" t="s">
        <v>10537</v>
      </c>
      <c r="D6099" t="s">
        <v>72</v>
      </c>
      <c r="E6099" t="s">
        <v>10376</v>
      </c>
      <c r="F6099" t="s">
        <v>73</v>
      </c>
      <c r="G6099" t="s">
        <v>89</v>
      </c>
      <c r="H6099" t="s">
        <v>75</v>
      </c>
      <c r="I6099" t="s">
        <v>76</v>
      </c>
      <c r="J6099" t="s">
        <v>77</v>
      </c>
      <c r="K6099">
        <v>75</v>
      </c>
      <c r="L6099" t="s">
        <v>77</v>
      </c>
      <c r="M6099" t="s">
        <v>78</v>
      </c>
      <c r="N6099" t="s">
        <v>8640</v>
      </c>
      <c r="O6099" t="s">
        <v>10391</v>
      </c>
      <c r="P6099" t="s">
        <v>10391</v>
      </c>
      <c r="Q6099" t="s">
        <v>10379</v>
      </c>
      <c r="R6099" t="s">
        <v>79</v>
      </c>
      <c r="S6099" t="s">
        <v>25</v>
      </c>
      <c r="T6099" t="s">
        <v>10380</v>
      </c>
      <c r="U6099" t="s">
        <v>43</v>
      </c>
      <c r="V6099" t="s">
        <v>80</v>
      </c>
      <c r="W6099">
        <v>25000</v>
      </c>
      <c r="X6099" t="s">
        <v>81</v>
      </c>
      <c r="Y6099">
        <v>-75</v>
      </c>
      <c r="Z6099" t="s">
        <v>10392</v>
      </c>
      <c r="AA6099" t="s">
        <v>10392</v>
      </c>
      <c r="AB6099" t="s">
        <v>90</v>
      </c>
      <c r="AC6099" t="s">
        <v>178</v>
      </c>
      <c r="AD6099">
        <f>_xlfn.XLOOKUP(MIS[[#This Row],[TRADING SYMBOL]],[1]Sheet1!$D:$D,[1]Sheet1!$C:$C)</f>
        <v>186.15</v>
      </c>
      <c r="AE6099">
        <f>MIS[[#This Row],[OrderAverageTradedPrice]]*MIS[[#This Row],[OrderQuantity]]</f>
        <v>13822.5</v>
      </c>
      <c r="AF6099">
        <f>MIS[[#This Row],[LTP]]*MIS[[#This Row],[OrderQuantity]]</f>
        <v>13961.25</v>
      </c>
      <c r="AG6099">
        <f>IF(MIS[[#This Row],[OrderSide]]="SELL",MIS[[#This Row],[VALUE]]-MIS[[#This Row],[LIVE_VALUE]],MIS[[#This Row],[LIVE_VALUE]]-MIS[[#This Row],[VALUE]])</f>
        <v>-138.75</v>
      </c>
      <c r="AH6099" t="str" cm="1">
        <f t="array" ref="AH60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9" t="str">
        <f>MIS[[#This Row],[TRADING SYMBOL]]</f>
        <v>NIFTY2552225000CE</v>
      </c>
      <c r="AJ6099" t="str">
        <f>IF(RIGHT(MIS[[#This Row],[Main/Hedge]],4)="MAIN","MAIN","HEDGE")</f>
        <v>MAIN</v>
      </c>
      <c r="AK6099" t="str" cm="1">
        <f t="array" ref="AK6099">_xlfn._xlws.FILTER(Table4[Column1],ISNUMBER(SEARCH(Table4[Column1],MIS[[#This Row],[OrderUniqueIdentifier]])),"")</f>
        <v>LONGSHORT</v>
      </c>
    </row>
    <row r="6100" spans="1:37" x14ac:dyDescent="0.25">
      <c r="A6100" t="s">
        <v>1555</v>
      </c>
      <c r="B6100" t="s">
        <v>1676</v>
      </c>
      <c r="C6100" t="s">
        <v>10546</v>
      </c>
      <c r="D6100" t="s">
        <v>72</v>
      </c>
      <c r="E6100" t="s">
        <v>10376</v>
      </c>
      <c r="F6100" t="s">
        <v>73</v>
      </c>
      <c r="G6100" t="s">
        <v>89</v>
      </c>
      <c r="H6100" t="s">
        <v>75</v>
      </c>
      <c r="I6100" t="s">
        <v>76</v>
      </c>
      <c r="J6100" t="s">
        <v>77</v>
      </c>
      <c r="K6100">
        <v>75</v>
      </c>
      <c r="L6100" t="s">
        <v>77</v>
      </c>
      <c r="M6100" t="s">
        <v>78</v>
      </c>
      <c r="N6100" t="s">
        <v>10404</v>
      </c>
      <c r="O6100" t="s">
        <v>10391</v>
      </c>
      <c r="P6100" t="s">
        <v>10391</v>
      </c>
      <c r="Q6100" t="s">
        <v>10379</v>
      </c>
      <c r="R6100" t="s">
        <v>79</v>
      </c>
      <c r="S6100" t="s">
        <v>25</v>
      </c>
      <c r="T6100" t="s">
        <v>10380</v>
      </c>
      <c r="U6100" t="s">
        <v>43</v>
      </c>
      <c r="V6100" t="s">
        <v>80</v>
      </c>
      <c r="W6100">
        <v>25000</v>
      </c>
      <c r="X6100" t="s">
        <v>81</v>
      </c>
      <c r="Y6100">
        <v>-75</v>
      </c>
      <c r="Z6100" t="s">
        <v>10392</v>
      </c>
      <c r="AA6100" t="s">
        <v>10392</v>
      </c>
      <c r="AB6100" t="s">
        <v>90</v>
      </c>
      <c r="AC6100" t="s">
        <v>178</v>
      </c>
      <c r="AD6100">
        <f>_xlfn.XLOOKUP(MIS[[#This Row],[TRADING SYMBOL]],[1]Sheet1!$D:$D,[1]Sheet1!$C:$C)</f>
        <v>186.15</v>
      </c>
      <c r="AE6100">
        <f>MIS[[#This Row],[OrderAverageTradedPrice]]*MIS[[#This Row],[OrderQuantity]]</f>
        <v>13830</v>
      </c>
      <c r="AF6100">
        <f>MIS[[#This Row],[LTP]]*MIS[[#This Row],[OrderQuantity]]</f>
        <v>13961.25</v>
      </c>
      <c r="AG6100">
        <f>IF(MIS[[#This Row],[OrderSide]]="SELL",MIS[[#This Row],[VALUE]]-MIS[[#This Row],[LIVE_VALUE]],MIS[[#This Row],[LIVE_VALUE]]-MIS[[#This Row],[VALUE]])</f>
        <v>-131.25</v>
      </c>
      <c r="AH6100" t="str" cm="1">
        <f t="array" ref="AH6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0" t="str">
        <f>MIS[[#This Row],[TRADING SYMBOL]]</f>
        <v>NIFTY2552225000CE</v>
      </c>
      <c r="AJ6100" t="str">
        <f>IF(RIGHT(MIS[[#This Row],[Main/Hedge]],4)="MAIN","MAIN","HEDGE")</f>
        <v>MAIN</v>
      </c>
      <c r="AK6100" t="str" cm="1">
        <f t="array" ref="AK6100">_xlfn._xlws.FILTER(Table4[Column1],ISNUMBER(SEARCH(Table4[Column1],MIS[[#This Row],[OrderUniqueIdentifier]])),"")</f>
        <v>LONGSHORT</v>
      </c>
    </row>
    <row r="6101" spans="1:37" x14ac:dyDescent="0.25">
      <c r="A6101" t="s">
        <v>71</v>
      </c>
      <c r="B6101" t="s">
        <v>454</v>
      </c>
      <c r="C6101" t="s">
        <v>10375</v>
      </c>
      <c r="D6101" t="s">
        <v>72</v>
      </c>
      <c r="E6101" t="s">
        <v>10376</v>
      </c>
      <c r="F6101" t="s">
        <v>73</v>
      </c>
      <c r="G6101" t="s">
        <v>89</v>
      </c>
      <c r="H6101" t="s">
        <v>75</v>
      </c>
      <c r="I6101" t="s">
        <v>76</v>
      </c>
      <c r="J6101" t="s">
        <v>77</v>
      </c>
      <c r="K6101">
        <v>150</v>
      </c>
      <c r="L6101" t="s">
        <v>77</v>
      </c>
      <c r="M6101" t="s">
        <v>78</v>
      </c>
      <c r="N6101" t="s">
        <v>10377</v>
      </c>
      <c r="O6101" t="s">
        <v>10378</v>
      </c>
      <c r="P6101" t="s">
        <v>10378</v>
      </c>
      <c r="Q6101" t="s">
        <v>10379</v>
      </c>
      <c r="R6101" t="s">
        <v>79</v>
      </c>
      <c r="S6101" t="s">
        <v>25</v>
      </c>
      <c r="T6101" t="s">
        <v>10380</v>
      </c>
      <c r="U6101" t="s">
        <v>43</v>
      </c>
      <c r="V6101" t="s">
        <v>80</v>
      </c>
      <c r="W6101">
        <v>25000</v>
      </c>
      <c r="X6101" t="s">
        <v>81</v>
      </c>
      <c r="Y6101">
        <v>-150</v>
      </c>
      <c r="Z6101" t="s">
        <v>10381</v>
      </c>
      <c r="AA6101" t="s">
        <v>10381</v>
      </c>
      <c r="AB6101" t="s">
        <v>90</v>
      </c>
      <c r="AC6101" t="s">
        <v>178</v>
      </c>
      <c r="AD6101">
        <f>_xlfn.XLOOKUP(MIS[[#This Row],[TRADING SYMBOL]],[1]Sheet1!$D:$D,[1]Sheet1!$C:$C)</f>
        <v>186.15</v>
      </c>
      <c r="AE6101">
        <f>MIS[[#This Row],[OrderAverageTradedPrice]]*MIS[[#This Row],[OrderQuantity]]</f>
        <v>27735</v>
      </c>
      <c r="AF6101">
        <f>MIS[[#This Row],[LTP]]*MIS[[#This Row],[OrderQuantity]]</f>
        <v>27922.5</v>
      </c>
      <c r="AG6101">
        <f>IF(MIS[[#This Row],[OrderSide]]="SELL",MIS[[#This Row],[VALUE]]-MIS[[#This Row],[LIVE_VALUE]],MIS[[#This Row],[LIVE_VALUE]]-MIS[[#This Row],[VALUE]])</f>
        <v>-187.5</v>
      </c>
      <c r="AH6101" t="str" cm="1">
        <f t="array" ref="AH6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1" t="str">
        <f>MIS[[#This Row],[TRADING SYMBOL]]</f>
        <v>NIFTY2552225000CE</v>
      </c>
      <c r="AJ6101" t="str">
        <f>IF(RIGHT(MIS[[#This Row],[Main/Hedge]],4)="MAIN","MAIN","HEDGE")</f>
        <v>MAIN</v>
      </c>
      <c r="AK6101" t="str" cm="1">
        <f t="array" ref="AK6101">_xlfn._xlws.FILTER(Table4[Column1],ISNUMBER(SEARCH(Table4[Column1],MIS[[#This Row],[OrderUniqueIdentifier]])),"")</f>
        <v>LONGSHORT</v>
      </c>
    </row>
    <row r="6102" spans="1:37" x14ac:dyDescent="0.25">
      <c r="A6102" t="s">
        <v>71</v>
      </c>
      <c r="B6102" t="s">
        <v>482</v>
      </c>
      <c r="C6102" t="s">
        <v>10382</v>
      </c>
      <c r="D6102" t="s">
        <v>72</v>
      </c>
      <c r="E6102" t="s">
        <v>10376</v>
      </c>
      <c r="F6102" t="s">
        <v>73</v>
      </c>
      <c r="G6102" t="s">
        <v>89</v>
      </c>
      <c r="H6102" t="s">
        <v>75</v>
      </c>
      <c r="I6102" t="s">
        <v>76</v>
      </c>
      <c r="J6102" t="s">
        <v>77</v>
      </c>
      <c r="K6102">
        <v>150</v>
      </c>
      <c r="L6102" t="s">
        <v>77</v>
      </c>
      <c r="M6102" t="s">
        <v>78</v>
      </c>
      <c r="N6102" t="s">
        <v>10383</v>
      </c>
      <c r="O6102" t="s">
        <v>10378</v>
      </c>
      <c r="P6102" t="s">
        <v>10378</v>
      </c>
      <c r="Q6102" t="s">
        <v>10379</v>
      </c>
      <c r="R6102" t="s">
        <v>79</v>
      </c>
      <c r="S6102" t="s">
        <v>25</v>
      </c>
      <c r="T6102" t="s">
        <v>10380</v>
      </c>
      <c r="U6102" t="s">
        <v>43</v>
      </c>
      <c r="V6102" t="s">
        <v>80</v>
      </c>
      <c r="W6102">
        <v>25000</v>
      </c>
      <c r="X6102" t="s">
        <v>81</v>
      </c>
      <c r="Y6102">
        <v>-150</v>
      </c>
      <c r="Z6102" t="s">
        <v>10381</v>
      </c>
      <c r="AA6102" t="s">
        <v>10381</v>
      </c>
      <c r="AB6102" t="s">
        <v>90</v>
      </c>
      <c r="AC6102" t="s">
        <v>178</v>
      </c>
      <c r="AD6102">
        <f>_xlfn.XLOOKUP(MIS[[#This Row],[TRADING SYMBOL]],[1]Sheet1!$D:$D,[1]Sheet1!$C:$C)</f>
        <v>186.15</v>
      </c>
      <c r="AE6102">
        <f>MIS[[#This Row],[OrderAverageTradedPrice]]*MIS[[#This Row],[OrderQuantity]]</f>
        <v>27772.5</v>
      </c>
      <c r="AF6102">
        <f>MIS[[#This Row],[LTP]]*MIS[[#This Row],[OrderQuantity]]</f>
        <v>27922.5</v>
      </c>
      <c r="AG6102">
        <f>IF(MIS[[#This Row],[OrderSide]]="SELL",MIS[[#This Row],[VALUE]]-MIS[[#This Row],[LIVE_VALUE]],MIS[[#This Row],[LIVE_VALUE]]-MIS[[#This Row],[VALUE]])</f>
        <v>-150</v>
      </c>
      <c r="AH6102" t="str" cm="1">
        <f t="array" ref="AH6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2" t="str">
        <f>MIS[[#This Row],[TRADING SYMBOL]]</f>
        <v>NIFTY2552225000CE</v>
      </c>
      <c r="AJ6102" t="str">
        <f>IF(RIGHT(MIS[[#This Row],[Main/Hedge]],4)="MAIN","MAIN","HEDGE")</f>
        <v>MAIN</v>
      </c>
      <c r="AK6102" t="str" cm="1">
        <f t="array" ref="AK6102">_xlfn._xlws.FILTER(Table4[Column1],ISNUMBER(SEARCH(Table4[Column1],MIS[[#This Row],[OrderUniqueIdentifier]])),"")</f>
        <v>LONGSHORT</v>
      </c>
    </row>
    <row r="6103" spans="1:37" x14ac:dyDescent="0.25">
      <c r="A6103" t="s">
        <v>71</v>
      </c>
      <c r="B6103" t="s">
        <v>515</v>
      </c>
      <c r="C6103" t="s">
        <v>10387</v>
      </c>
      <c r="D6103" t="s">
        <v>72</v>
      </c>
      <c r="E6103" t="s">
        <v>10376</v>
      </c>
      <c r="F6103" t="s">
        <v>73</v>
      </c>
      <c r="G6103" t="s">
        <v>89</v>
      </c>
      <c r="H6103" t="s">
        <v>75</v>
      </c>
      <c r="I6103" t="s">
        <v>76</v>
      </c>
      <c r="J6103" t="s">
        <v>77</v>
      </c>
      <c r="K6103">
        <v>675</v>
      </c>
      <c r="L6103" t="s">
        <v>77</v>
      </c>
      <c r="M6103" t="s">
        <v>78</v>
      </c>
      <c r="N6103" t="s">
        <v>10377</v>
      </c>
      <c r="O6103" t="s">
        <v>10378</v>
      </c>
      <c r="P6103" t="s">
        <v>10378</v>
      </c>
      <c r="Q6103" t="s">
        <v>10379</v>
      </c>
      <c r="R6103" t="s">
        <v>79</v>
      </c>
      <c r="S6103" t="s">
        <v>25</v>
      </c>
      <c r="T6103" t="s">
        <v>10380</v>
      </c>
      <c r="U6103" t="s">
        <v>43</v>
      </c>
      <c r="V6103" t="s">
        <v>80</v>
      </c>
      <c r="W6103">
        <v>25000</v>
      </c>
      <c r="X6103" t="s">
        <v>81</v>
      </c>
      <c r="Y6103">
        <v>-675</v>
      </c>
      <c r="Z6103" t="s">
        <v>10381</v>
      </c>
      <c r="AA6103" t="s">
        <v>10381</v>
      </c>
      <c r="AB6103" t="s">
        <v>90</v>
      </c>
      <c r="AC6103" t="s">
        <v>178</v>
      </c>
      <c r="AD6103">
        <f>_xlfn.XLOOKUP(MIS[[#This Row],[TRADING SYMBOL]],[1]Sheet1!$D:$D,[1]Sheet1!$C:$C)</f>
        <v>186.15</v>
      </c>
      <c r="AE6103">
        <f>MIS[[#This Row],[OrderAverageTradedPrice]]*MIS[[#This Row],[OrderQuantity]]</f>
        <v>124807.5</v>
      </c>
      <c r="AF6103">
        <f>MIS[[#This Row],[LTP]]*MIS[[#This Row],[OrderQuantity]]</f>
        <v>125651.25</v>
      </c>
      <c r="AG6103">
        <f>IF(MIS[[#This Row],[OrderSide]]="SELL",MIS[[#This Row],[VALUE]]-MIS[[#This Row],[LIVE_VALUE]],MIS[[#This Row],[LIVE_VALUE]]-MIS[[#This Row],[VALUE]])</f>
        <v>-843.75</v>
      </c>
      <c r="AH6103" t="str" cm="1">
        <f t="array" ref="AH6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3" t="str">
        <f>MIS[[#This Row],[TRADING SYMBOL]]</f>
        <v>NIFTY2552225000CE</v>
      </c>
      <c r="AJ6103" t="str">
        <f>IF(RIGHT(MIS[[#This Row],[Main/Hedge]],4)="MAIN","MAIN","HEDGE")</f>
        <v>MAIN</v>
      </c>
      <c r="AK6103" t="str" cm="1">
        <f t="array" ref="AK6103">_xlfn._xlws.FILTER(Table4[Column1],ISNUMBER(SEARCH(Table4[Column1],MIS[[#This Row],[OrderUniqueIdentifier]])),"")</f>
        <v>LONGSHORT</v>
      </c>
    </row>
    <row r="6104" spans="1:37" x14ac:dyDescent="0.25">
      <c r="A6104" t="s">
        <v>71</v>
      </c>
      <c r="B6104" t="s">
        <v>540</v>
      </c>
      <c r="C6104" t="s">
        <v>10389</v>
      </c>
      <c r="D6104" t="s">
        <v>72</v>
      </c>
      <c r="E6104" t="s">
        <v>10376</v>
      </c>
      <c r="F6104" t="s">
        <v>73</v>
      </c>
      <c r="G6104" t="s">
        <v>89</v>
      </c>
      <c r="H6104" t="s">
        <v>75</v>
      </c>
      <c r="I6104" t="s">
        <v>76</v>
      </c>
      <c r="J6104" t="s">
        <v>77</v>
      </c>
      <c r="K6104">
        <v>150</v>
      </c>
      <c r="L6104" t="s">
        <v>77</v>
      </c>
      <c r="M6104" t="s">
        <v>78</v>
      </c>
      <c r="N6104" t="s">
        <v>10377</v>
      </c>
      <c r="O6104" t="s">
        <v>10378</v>
      </c>
      <c r="P6104" t="s">
        <v>10378</v>
      </c>
      <c r="Q6104" t="s">
        <v>10379</v>
      </c>
      <c r="R6104" t="s">
        <v>79</v>
      </c>
      <c r="S6104" t="s">
        <v>25</v>
      </c>
      <c r="T6104" t="s">
        <v>10380</v>
      </c>
      <c r="U6104" t="s">
        <v>43</v>
      </c>
      <c r="V6104" t="s">
        <v>80</v>
      </c>
      <c r="W6104">
        <v>25000</v>
      </c>
      <c r="X6104" t="s">
        <v>81</v>
      </c>
      <c r="Y6104">
        <v>-150</v>
      </c>
      <c r="Z6104" t="s">
        <v>10381</v>
      </c>
      <c r="AA6104" t="s">
        <v>10381</v>
      </c>
      <c r="AB6104" t="s">
        <v>90</v>
      </c>
      <c r="AC6104" t="s">
        <v>178</v>
      </c>
      <c r="AD6104">
        <f>_xlfn.XLOOKUP(MIS[[#This Row],[TRADING SYMBOL]],[1]Sheet1!$D:$D,[1]Sheet1!$C:$C)</f>
        <v>186.15</v>
      </c>
      <c r="AE6104">
        <f>MIS[[#This Row],[OrderAverageTradedPrice]]*MIS[[#This Row],[OrderQuantity]]</f>
        <v>27735</v>
      </c>
      <c r="AF6104">
        <f>MIS[[#This Row],[LTP]]*MIS[[#This Row],[OrderQuantity]]</f>
        <v>27922.5</v>
      </c>
      <c r="AG6104">
        <f>IF(MIS[[#This Row],[OrderSide]]="SELL",MIS[[#This Row],[VALUE]]-MIS[[#This Row],[LIVE_VALUE]],MIS[[#This Row],[LIVE_VALUE]]-MIS[[#This Row],[VALUE]])</f>
        <v>-187.5</v>
      </c>
      <c r="AH6104" t="str" cm="1">
        <f t="array" ref="AH6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4" t="str">
        <f>MIS[[#This Row],[TRADING SYMBOL]]</f>
        <v>NIFTY2552225000CE</v>
      </c>
      <c r="AJ6104" t="str">
        <f>IF(RIGHT(MIS[[#This Row],[Main/Hedge]],4)="MAIN","MAIN","HEDGE")</f>
        <v>MAIN</v>
      </c>
      <c r="AK6104" t="str" cm="1">
        <f t="array" ref="AK6104">_xlfn._xlws.FILTER(Table4[Column1],ISNUMBER(SEARCH(Table4[Column1],MIS[[#This Row],[OrderUniqueIdentifier]])),"")</f>
        <v>LONGSHORT</v>
      </c>
    </row>
    <row r="6105" spans="1:37" x14ac:dyDescent="0.25">
      <c r="A6105" t="s">
        <v>71</v>
      </c>
      <c r="B6105" t="s">
        <v>575</v>
      </c>
      <c r="C6105" t="s">
        <v>10397</v>
      </c>
      <c r="D6105" t="s">
        <v>72</v>
      </c>
      <c r="E6105" t="s">
        <v>10376</v>
      </c>
      <c r="F6105" t="s">
        <v>73</v>
      </c>
      <c r="G6105" t="s">
        <v>89</v>
      </c>
      <c r="H6105" t="s">
        <v>75</v>
      </c>
      <c r="I6105" t="s">
        <v>76</v>
      </c>
      <c r="J6105" t="s">
        <v>77</v>
      </c>
      <c r="K6105">
        <v>150</v>
      </c>
      <c r="L6105" t="s">
        <v>77</v>
      </c>
      <c r="M6105" t="s">
        <v>78</v>
      </c>
      <c r="N6105" t="s">
        <v>10377</v>
      </c>
      <c r="O6105" t="s">
        <v>10378</v>
      </c>
      <c r="P6105" t="s">
        <v>10378</v>
      </c>
      <c r="Q6105" t="s">
        <v>10379</v>
      </c>
      <c r="R6105" t="s">
        <v>79</v>
      </c>
      <c r="S6105" t="s">
        <v>25</v>
      </c>
      <c r="T6105" t="s">
        <v>10380</v>
      </c>
      <c r="U6105" t="s">
        <v>43</v>
      </c>
      <c r="V6105" t="s">
        <v>80</v>
      </c>
      <c r="W6105">
        <v>25000</v>
      </c>
      <c r="X6105" t="s">
        <v>81</v>
      </c>
      <c r="Y6105">
        <v>-150</v>
      </c>
      <c r="Z6105" t="s">
        <v>10381</v>
      </c>
      <c r="AA6105" t="s">
        <v>10381</v>
      </c>
      <c r="AB6105" t="s">
        <v>90</v>
      </c>
      <c r="AC6105" t="s">
        <v>178</v>
      </c>
      <c r="AD6105">
        <f>_xlfn.XLOOKUP(MIS[[#This Row],[TRADING SYMBOL]],[1]Sheet1!$D:$D,[1]Sheet1!$C:$C)</f>
        <v>186.15</v>
      </c>
      <c r="AE6105">
        <f>MIS[[#This Row],[OrderAverageTradedPrice]]*MIS[[#This Row],[OrderQuantity]]</f>
        <v>27735</v>
      </c>
      <c r="AF6105">
        <f>MIS[[#This Row],[LTP]]*MIS[[#This Row],[OrderQuantity]]</f>
        <v>27922.5</v>
      </c>
      <c r="AG6105">
        <f>IF(MIS[[#This Row],[OrderSide]]="SELL",MIS[[#This Row],[VALUE]]-MIS[[#This Row],[LIVE_VALUE]],MIS[[#This Row],[LIVE_VALUE]]-MIS[[#This Row],[VALUE]])</f>
        <v>-187.5</v>
      </c>
      <c r="AH6105" t="str" cm="1">
        <f t="array" ref="AH6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5" t="str">
        <f>MIS[[#This Row],[TRADING SYMBOL]]</f>
        <v>NIFTY2552225000CE</v>
      </c>
      <c r="AJ6105" t="str">
        <f>IF(RIGHT(MIS[[#This Row],[Main/Hedge]],4)="MAIN","MAIN","HEDGE")</f>
        <v>MAIN</v>
      </c>
      <c r="AK6105" t="str" cm="1">
        <f t="array" ref="AK6105">_xlfn._xlws.FILTER(Table4[Column1],ISNUMBER(SEARCH(Table4[Column1],MIS[[#This Row],[OrderUniqueIdentifier]])),"")</f>
        <v>LONGSHORT</v>
      </c>
    </row>
    <row r="6106" spans="1:37" x14ac:dyDescent="0.25">
      <c r="A6106" t="s">
        <v>71</v>
      </c>
      <c r="B6106" t="s">
        <v>948</v>
      </c>
      <c r="C6106" t="s">
        <v>10449</v>
      </c>
      <c r="D6106" t="s">
        <v>72</v>
      </c>
      <c r="E6106" t="s">
        <v>10376</v>
      </c>
      <c r="F6106" t="s">
        <v>73</v>
      </c>
      <c r="G6106" t="s">
        <v>89</v>
      </c>
      <c r="H6106" t="s">
        <v>75</v>
      </c>
      <c r="I6106" t="s">
        <v>76</v>
      </c>
      <c r="J6106" t="s">
        <v>77</v>
      </c>
      <c r="K6106">
        <v>75</v>
      </c>
      <c r="L6106" t="s">
        <v>77</v>
      </c>
      <c r="M6106" t="s">
        <v>78</v>
      </c>
      <c r="N6106" t="s">
        <v>7509</v>
      </c>
      <c r="O6106" t="s">
        <v>10378</v>
      </c>
      <c r="P6106" t="s">
        <v>10378</v>
      </c>
      <c r="Q6106" t="s">
        <v>10379</v>
      </c>
      <c r="R6106" t="s">
        <v>79</v>
      </c>
      <c r="S6106" t="s">
        <v>25</v>
      </c>
      <c r="T6106" t="s">
        <v>10380</v>
      </c>
      <c r="U6106" t="s">
        <v>43</v>
      </c>
      <c r="V6106" t="s">
        <v>80</v>
      </c>
      <c r="W6106">
        <v>25000</v>
      </c>
      <c r="X6106" t="s">
        <v>81</v>
      </c>
      <c r="Y6106">
        <v>-75</v>
      </c>
      <c r="Z6106" t="s">
        <v>10381</v>
      </c>
      <c r="AA6106" t="s">
        <v>10381</v>
      </c>
      <c r="AB6106" t="s">
        <v>90</v>
      </c>
      <c r="AC6106" t="s">
        <v>178</v>
      </c>
      <c r="AD6106">
        <f>_xlfn.XLOOKUP(MIS[[#This Row],[TRADING SYMBOL]],[1]Sheet1!$D:$D,[1]Sheet1!$C:$C)</f>
        <v>186.15</v>
      </c>
      <c r="AE6106">
        <f>MIS[[#This Row],[OrderAverageTradedPrice]]*MIS[[#This Row],[OrderQuantity]]</f>
        <v>13875</v>
      </c>
      <c r="AF6106">
        <f>MIS[[#This Row],[LTP]]*MIS[[#This Row],[OrderQuantity]]</f>
        <v>13961.25</v>
      </c>
      <c r="AG6106">
        <f>IF(MIS[[#This Row],[OrderSide]]="SELL",MIS[[#This Row],[VALUE]]-MIS[[#This Row],[LIVE_VALUE]],MIS[[#This Row],[LIVE_VALUE]]-MIS[[#This Row],[VALUE]])</f>
        <v>-86.25</v>
      </c>
      <c r="AH6106" t="str" cm="1">
        <f t="array" ref="AH6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6" t="str">
        <f>MIS[[#This Row],[TRADING SYMBOL]]</f>
        <v>NIFTY2552225000CE</v>
      </c>
      <c r="AJ6106" t="str">
        <f>IF(RIGHT(MIS[[#This Row],[Main/Hedge]],4)="MAIN","MAIN","HEDGE")</f>
        <v>MAIN</v>
      </c>
      <c r="AK6106" t="str" cm="1">
        <f t="array" ref="AK6106">_xlfn._xlws.FILTER(Table4[Column1],ISNUMBER(SEARCH(Table4[Column1],MIS[[#This Row],[OrderUniqueIdentifier]])),"")</f>
        <v>LONGSHORT</v>
      </c>
    </row>
    <row r="6107" spans="1:37" x14ac:dyDescent="0.25">
      <c r="A6107" t="s">
        <v>71</v>
      </c>
      <c r="B6107" t="s">
        <v>1135</v>
      </c>
      <c r="C6107" t="s">
        <v>10473</v>
      </c>
      <c r="D6107" t="s">
        <v>72</v>
      </c>
      <c r="E6107" t="s">
        <v>10376</v>
      </c>
      <c r="F6107" t="s">
        <v>73</v>
      </c>
      <c r="G6107" t="s">
        <v>89</v>
      </c>
      <c r="H6107" t="s">
        <v>75</v>
      </c>
      <c r="I6107" t="s">
        <v>76</v>
      </c>
      <c r="J6107" t="s">
        <v>77</v>
      </c>
      <c r="K6107">
        <v>525</v>
      </c>
      <c r="L6107" t="s">
        <v>77</v>
      </c>
      <c r="M6107" t="s">
        <v>78</v>
      </c>
      <c r="N6107" t="s">
        <v>10474</v>
      </c>
      <c r="O6107" t="s">
        <v>10391</v>
      </c>
      <c r="P6107" t="s">
        <v>10378</v>
      </c>
      <c r="Q6107" t="s">
        <v>10379</v>
      </c>
      <c r="R6107" t="s">
        <v>79</v>
      </c>
      <c r="S6107" t="s">
        <v>25</v>
      </c>
      <c r="T6107" t="s">
        <v>10380</v>
      </c>
      <c r="U6107" t="s">
        <v>43</v>
      </c>
      <c r="V6107" t="s">
        <v>80</v>
      </c>
      <c r="W6107">
        <v>25000</v>
      </c>
      <c r="X6107" t="s">
        <v>81</v>
      </c>
      <c r="Y6107">
        <v>-525</v>
      </c>
      <c r="Z6107" t="s">
        <v>10392</v>
      </c>
      <c r="AA6107" t="s">
        <v>10381</v>
      </c>
      <c r="AB6107" t="s">
        <v>90</v>
      </c>
      <c r="AC6107" t="s">
        <v>178</v>
      </c>
      <c r="AD6107">
        <f>_xlfn.XLOOKUP(MIS[[#This Row],[TRADING SYMBOL]],[1]Sheet1!$D:$D,[1]Sheet1!$C:$C)</f>
        <v>186.15</v>
      </c>
      <c r="AE6107">
        <f>MIS[[#This Row],[OrderAverageTradedPrice]]*MIS[[#This Row],[OrderQuantity]]</f>
        <v>96776.249999999854</v>
      </c>
      <c r="AF6107">
        <f>MIS[[#This Row],[LTP]]*MIS[[#This Row],[OrderQuantity]]</f>
        <v>97728.75</v>
      </c>
      <c r="AG6107">
        <f>IF(MIS[[#This Row],[OrderSide]]="SELL",MIS[[#This Row],[VALUE]]-MIS[[#This Row],[LIVE_VALUE]],MIS[[#This Row],[LIVE_VALUE]]-MIS[[#This Row],[VALUE]])</f>
        <v>-952.50000000014552</v>
      </c>
      <c r="AH6107" t="str" cm="1">
        <f t="array" ref="AH61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7" t="str">
        <f>MIS[[#This Row],[TRADING SYMBOL]]</f>
        <v>NIFTY2552225000CE</v>
      </c>
      <c r="AJ6107" t="str">
        <f>IF(RIGHT(MIS[[#This Row],[Main/Hedge]],4)="MAIN","MAIN","HEDGE")</f>
        <v>MAIN</v>
      </c>
      <c r="AK6107" t="str" cm="1">
        <f t="array" ref="AK6107">_xlfn._xlws.FILTER(Table4[Column1],ISNUMBER(SEARCH(Table4[Column1],MIS[[#This Row],[OrderUniqueIdentifier]])),"")</f>
        <v>LONGSHORT</v>
      </c>
    </row>
    <row r="6108" spans="1:37" x14ac:dyDescent="0.25">
      <c r="A6108" t="s">
        <v>71</v>
      </c>
      <c r="B6108" t="s">
        <v>1143</v>
      </c>
      <c r="C6108" t="s">
        <v>10475</v>
      </c>
      <c r="D6108" t="s">
        <v>72</v>
      </c>
      <c r="E6108" t="s">
        <v>10376</v>
      </c>
      <c r="F6108" t="s">
        <v>73</v>
      </c>
      <c r="G6108" t="s">
        <v>89</v>
      </c>
      <c r="H6108" t="s">
        <v>75</v>
      </c>
      <c r="I6108" t="s">
        <v>76</v>
      </c>
      <c r="J6108" t="s">
        <v>77</v>
      </c>
      <c r="K6108">
        <v>75</v>
      </c>
      <c r="L6108" t="s">
        <v>77</v>
      </c>
      <c r="M6108" t="s">
        <v>78</v>
      </c>
      <c r="N6108" t="s">
        <v>10476</v>
      </c>
      <c r="O6108" t="s">
        <v>10378</v>
      </c>
      <c r="P6108" t="s">
        <v>10378</v>
      </c>
      <c r="Q6108" t="s">
        <v>10379</v>
      </c>
      <c r="R6108" t="s">
        <v>79</v>
      </c>
      <c r="S6108" t="s">
        <v>25</v>
      </c>
      <c r="T6108" t="s">
        <v>10380</v>
      </c>
      <c r="U6108" t="s">
        <v>43</v>
      </c>
      <c r="V6108" t="s">
        <v>80</v>
      </c>
      <c r="W6108">
        <v>25000</v>
      </c>
      <c r="X6108" t="s">
        <v>81</v>
      </c>
      <c r="Y6108">
        <v>-75</v>
      </c>
      <c r="Z6108" t="s">
        <v>10381</v>
      </c>
      <c r="AA6108" t="s">
        <v>10381</v>
      </c>
      <c r="AB6108" t="s">
        <v>90</v>
      </c>
      <c r="AC6108" t="s">
        <v>178</v>
      </c>
      <c r="AD6108">
        <f>_xlfn.XLOOKUP(MIS[[#This Row],[TRADING SYMBOL]],[1]Sheet1!$D:$D,[1]Sheet1!$C:$C)</f>
        <v>186.15</v>
      </c>
      <c r="AE6108">
        <f>MIS[[#This Row],[OrderAverageTradedPrice]]*MIS[[#This Row],[OrderQuantity]]</f>
        <v>13878.75</v>
      </c>
      <c r="AF6108">
        <f>MIS[[#This Row],[LTP]]*MIS[[#This Row],[OrderQuantity]]</f>
        <v>13961.25</v>
      </c>
      <c r="AG6108">
        <f>IF(MIS[[#This Row],[OrderSide]]="SELL",MIS[[#This Row],[VALUE]]-MIS[[#This Row],[LIVE_VALUE]],MIS[[#This Row],[LIVE_VALUE]]-MIS[[#This Row],[VALUE]])</f>
        <v>-82.5</v>
      </c>
      <c r="AH6108" t="str" cm="1">
        <f t="array" ref="AH6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8" t="str">
        <f>MIS[[#This Row],[TRADING SYMBOL]]</f>
        <v>NIFTY2552225000CE</v>
      </c>
      <c r="AJ6108" t="str">
        <f>IF(RIGHT(MIS[[#This Row],[Main/Hedge]],4)="MAIN","MAIN","HEDGE")</f>
        <v>MAIN</v>
      </c>
      <c r="AK6108" t="str" cm="1">
        <f t="array" ref="AK6108">_xlfn._xlws.FILTER(Table4[Column1],ISNUMBER(SEARCH(Table4[Column1],MIS[[#This Row],[OrderUniqueIdentifier]])),"")</f>
        <v>LONGSHORT</v>
      </c>
    </row>
    <row r="6109" spans="1:37" x14ac:dyDescent="0.25">
      <c r="A6109" t="s">
        <v>71</v>
      </c>
      <c r="B6109" t="s">
        <v>1178</v>
      </c>
      <c r="C6109" t="s">
        <v>10479</v>
      </c>
      <c r="D6109" t="s">
        <v>72</v>
      </c>
      <c r="E6109" t="s">
        <v>10376</v>
      </c>
      <c r="F6109" t="s">
        <v>73</v>
      </c>
      <c r="G6109" t="s">
        <v>89</v>
      </c>
      <c r="H6109" t="s">
        <v>75</v>
      </c>
      <c r="I6109" t="s">
        <v>76</v>
      </c>
      <c r="J6109" t="s">
        <v>77</v>
      </c>
      <c r="K6109">
        <v>450</v>
      </c>
      <c r="L6109" t="s">
        <v>77</v>
      </c>
      <c r="M6109" t="s">
        <v>78</v>
      </c>
      <c r="N6109" t="s">
        <v>10480</v>
      </c>
      <c r="O6109" t="s">
        <v>10378</v>
      </c>
      <c r="P6109" t="s">
        <v>10378</v>
      </c>
      <c r="Q6109" t="s">
        <v>10379</v>
      </c>
      <c r="R6109" t="s">
        <v>79</v>
      </c>
      <c r="S6109" t="s">
        <v>25</v>
      </c>
      <c r="T6109" t="s">
        <v>10380</v>
      </c>
      <c r="U6109" t="s">
        <v>43</v>
      </c>
      <c r="V6109" t="s">
        <v>80</v>
      </c>
      <c r="W6109">
        <v>25000</v>
      </c>
      <c r="X6109" t="s">
        <v>81</v>
      </c>
      <c r="Y6109">
        <v>-450</v>
      </c>
      <c r="Z6109" t="s">
        <v>10381</v>
      </c>
      <c r="AA6109" t="s">
        <v>10381</v>
      </c>
      <c r="AB6109" t="s">
        <v>90</v>
      </c>
      <c r="AC6109" t="s">
        <v>178</v>
      </c>
      <c r="AD6109">
        <f>_xlfn.XLOOKUP(MIS[[#This Row],[TRADING SYMBOL]],[1]Sheet1!$D:$D,[1]Sheet1!$C:$C)</f>
        <v>186.15</v>
      </c>
      <c r="AE6109">
        <f>MIS[[#This Row],[OrderAverageTradedPrice]]*MIS[[#This Row],[OrderQuantity]]</f>
        <v>83238.75</v>
      </c>
      <c r="AF6109">
        <f>MIS[[#This Row],[LTP]]*MIS[[#This Row],[OrderQuantity]]</f>
        <v>83767.5</v>
      </c>
      <c r="AG6109">
        <f>IF(MIS[[#This Row],[OrderSide]]="SELL",MIS[[#This Row],[VALUE]]-MIS[[#This Row],[LIVE_VALUE]],MIS[[#This Row],[LIVE_VALUE]]-MIS[[#This Row],[VALUE]])</f>
        <v>-528.75</v>
      </c>
      <c r="AH6109" t="str" cm="1">
        <f t="array" ref="AH61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9" t="str">
        <f>MIS[[#This Row],[TRADING SYMBOL]]</f>
        <v>NIFTY2552225000CE</v>
      </c>
      <c r="AJ6109" t="str">
        <f>IF(RIGHT(MIS[[#This Row],[Main/Hedge]],4)="MAIN","MAIN","HEDGE")</f>
        <v>MAIN</v>
      </c>
      <c r="AK6109" t="str" cm="1">
        <f t="array" ref="AK6109">_xlfn._xlws.FILTER(Table4[Column1],ISNUMBER(SEARCH(Table4[Column1],MIS[[#This Row],[OrderUniqueIdentifier]])),"")</f>
        <v>LONGSHORT</v>
      </c>
    </row>
    <row r="6110" spans="1:37" x14ac:dyDescent="0.25">
      <c r="A6110" t="s">
        <v>71</v>
      </c>
      <c r="B6110" t="s">
        <v>1295</v>
      </c>
      <c r="C6110" t="s">
        <v>10497</v>
      </c>
      <c r="D6110" t="s">
        <v>72</v>
      </c>
      <c r="E6110" t="s">
        <v>10376</v>
      </c>
      <c r="F6110" t="s">
        <v>73</v>
      </c>
      <c r="G6110" t="s">
        <v>89</v>
      </c>
      <c r="H6110" t="s">
        <v>75</v>
      </c>
      <c r="I6110" t="s">
        <v>76</v>
      </c>
      <c r="J6110" t="s">
        <v>77</v>
      </c>
      <c r="K6110">
        <v>300</v>
      </c>
      <c r="L6110" t="s">
        <v>77</v>
      </c>
      <c r="M6110" t="s">
        <v>78</v>
      </c>
      <c r="N6110" t="s">
        <v>10498</v>
      </c>
      <c r="O6110" t="s">
        <v>10378</v>
      </c>
      <c r="P6110" t="s">
        <v>10378</v>
      </c>
      <c r="Q6110" t="s">
        <v>10379</v>
      </c>
      <c r="R6110" t="s">
        <v>79</v>
      </c>
      <c r="S6110" t="s">
        <v>25</v>
      </c>
      <c r="T6110" t="s">
        <v>10380</v>
      </c>
      <c r="U6110" t="s">
        <v>43</v>
      </c>
      <c r="V6110" t="s">
        <v>80</v>
      </c>
      <c r="W6110">
        <v>25000</v>
      </c>
      <c r="X6110" t="s">
        <v>81</v>
      </c>
      <c r="Y6110">
        <v>-300</v>
      </c>
      <c r="Z6110" t="s">
        <v>10381</v>
      </c>
      <c r="AA6110" t="s">
        <v>10381</v>
      </c>
      <c r="AB6110" t="s">
        <v>90</v>
      </c>
      <c r="AC6110" t="s">
        <v>178</v>
      </c>
      <c r="AD6110">
        <f>_xlfn.XLOOKUP(MIS[[#This Row],[TRADING SYMBOL]],[1]Sheet1!$D:$D,[1]Sheet1!$C:$C)</f>
        <v>186.15</v>
      </c>
      <c r="AE6110">
        <f>MIS[[#This Row],[OrderAverageTradedPrice]]*MIS[[#This Row],[OrderQuantity]]</f>
        <v>55451.25</v>
      </c>
      <c r="AF6110">
        <f>MIS[[#This Row],[LTP]]*MIS[[#This Row],[OrderQuantity]]</f>
        <v>55845</v>
      </c>
      <c r="AG6110">
        <f>IF(MIS[[#This Row],[OrderSide]]="SELL",MIS[[#This Row],[VALUE]]-MIS[[#This Row],[LIVE_VALUE]],MIS[[#This Row],[LIVE_VALUE]]-MIS[[#This Row],[VALUE]])</f>
        <v>-393.75</v>
      </c>
      <c r="AH6110" t="str" cm="1">
        <f t="array" ref="AH61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0" t="str">
        <f>MIS[[#This Row],[TRADING SYMBOL]]</f>
        <v>NIFTY2552225000CE</v>
      </c>
      <c r="AJ6110" t="str">
        <f>IF(RIGHT(MIS[[#This Row],[Main/Hedge]],4)="MAIN","MAIN","HEDGE")</f>
        <v>MAIN</v>
      </c>
      <c r="AK6110" t="str" cm="1">
        <f t="array" ref="AK6110">_xlfn._xlws.FILTER(Table4[Column1],ISNUMBER(SEARCH(Table4[Column1],MIS[[#This Row],[OrderUniqueIdentifier]])),"")</f>
        <v>LONGSHORT</v>
      </c>
    </row>
    <row r="6111" spans="1:37" x14ac:dyDescent="0.25">
      <c r="A6111" t="s">
        <v>71</v>
      </c>
      <c r="B6111" t="s">
        <v>1302</v>
      </c>
      <c r="C6111" t="s">
        <v>10499</v>
      </c>
      <c r="D6111" t="s">
        <v>72</v>
      </c>
      <c r="E6111" t="s">
        <v>10376</v>
      </c>
      <c r="F6111" t="s">
        <v>73</v>
      </c>
      <c r="G6111" t="s">
        <v>89</v>
      </c>
      <c r="H6111" t="s">
        <v>75</v>
      </c>
      <c r="I6111" t="s">
        <v>76</v>
      </c>
      <c r="J6111" t="s">
        <v>77</v>
      </c>
      <c r="K6111">
        <v>75</v>
      </c>
      <c r="L6111" t="s">
        <v>77</v>
      </c>
      <c r="M6111" t="s">
        <v>78</v>
      </c>
      <c r="N6111" t="s">
        <v>7509</v>
      </c>
      <c r="O6111" t="s">
        <v>10378</v>
      </c>
      <c r="P6111" t="s">
        <v>10378</v>
      </c>
      <c r="Q6111" t="s">
        <v>10379</v>
      </c>
      <c r="R6111" t="s">
        <v>79</v>
      </c>
      <c r="S6111" t="s">
        <v>25</v>
      </c>
      <c r="T6111" t="s">
        <v>10380</v>
      </c>
      <c r="U6111" t="s">
        <v>43</v>
      </c>
      <c r="V6111" t="s">
        <v>80</v>
      </c>
      <c r="W6111">
        <v>25000</v>
      </c>
      <c r="X6111" t="s">
        <v>81</v>
      </c>
      <c r="Y6111">
        <v>-75</v>
      </c>
      <c r="Z6111" t="s">
        <v>10381</v>
      </c>
      <c r="AA6111" t="s">
        <v>10381</v>
      </c>
      <c r="AB6111" t="s">
        <v>90</v>
      </c>
      <c r="AC6111" t="s">
        <v>178</v>
      </c>
      <c r="AD6111">
        <f>_xlfn.XLOOKUP(MIS[[#This Row],[TRADING SYMBOL]],[1]Sheet1!$D:$D,[1]Sheet1!$C:$C)</f>
        <v>186.15</v>
      </c>
      <c r="AE6111">
        <f>MIS[[#This Row],[OrderAverageTradedPrice]]*MIS[[#This Row],[OrderQuantity]]</f>
        <v>13875</v>
      </c>
      <c r="AF6111">
        <f>MIS[[#This Row],[LTP]]*MIS[[#This Row],[OrderQuantity]]</f>
        <v>13961.25</v>
      </c>
      <c r="AG6111">
        <f>IF(MIS[[#This Row],[OrderSide]]="SELL",MIS[[#This Row],[VALUE]]-MIS[[#This Row],[LIVE_VALUE]],MIS[[#This Row],[LIVE_VALUE]]-MIS[[#This Row],[VALUE]])</f>
        <v>-86.25</v>
      </c>
      <c r="AH6111" t="str" cm="1">
        <f t="array" ref="AH61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1" t="str">
        <f>MIS[[#This Row],[TRADING SYMBOL]]</f>
        <v>NIFTY2552225000CE</v>
      </c>
      <c r="AJ6111" t="str">
        <f>IF(RIGHT(MIS[[#This Row],[Main/Hedge]],4)="MAIN","MAIN","HEDGE")</f>
        <v>MAIN</v>
      </c>
      <c r="AK6111" t="str" cm="1">
        <f t="array" ref="AK6111">_xlfn._xlws.FILTER(Table4[Column1],ISNUMBER(SEARCH(Table4[Column1],MIS[[#This Row],[OrderUniqueIdentifier]])),"")</f>
        <v>LONGSHORT</v>
      </c>
    </row>
    <row r="6112" spans="1:37" x14ac:dyDescent="0.25">
      <c r="A6112" t="s">
        <v>1555</v>
      </c>
      <c r="B6112" t="s">
        <v>1556</v>
      </c>
      <c r="C6112" t="s">
        <v>10529</v>
      </c>
      <c r="D6112" t="s">
        <v>72</v>
      </c>
      <c r="E6112" t="s">
        <v>10376</v>
      </c>
      <c r="F6112" t="s">
        <v>73</v>
      </c>
      <c r="G6112" t="s">
        <v>89</v>
      </c>
      <c r="H6112" t="s">
        <v>75</v>
      </c>
      <c r="I6112" t="s">
        <v>76</v>
      </c>
      <c r="J6112" t="s">
        <v>77</v>
      </c>
      <c r="K6112">
        <v>1575</v>
      </c>
      <c r="L6112" t="s">
        <v>77</v>
      </c>
      <c r="M6112" t="s">
        <v>78</v>
      </c>
      <c r="N6112" t="s">
        <v>10530</v>
      </c>
      <c r="O6112" t="s">
        <v>10378</v>
      </c>
      <c r="P6112" t="s">
        <v>10378</v>
      </c>
      <c r="Q6112" t="s">
        <v>10379</v>
      </c>
      <c r="R6112" t="s">
        <v>79</v>
      </c>
      <c r="S6112" t="s">
        <v>25</v>
      </c>
      <c r="T6112" t="s">
        <v>10380</v>
      </c>
      <c r="U6112" t="s">
        <v>43</v>
      </c>
      <c r="V6112" t="s">
        <v>80</v>
      </c>
      <c r="W6112">
        <v>25000</v>
      </c>
      <c r="X6112" t="s">
        <v>81</v>
      </c>
      <c r="Y6112">
        <v>-1575</v>
      </c>
      <c r="Z6112" t="s">
        <v>10381</v>
      </c>
      <c r="AA6112" t="s">
        <v>10381</v>
      </c>
      <c r="AB6112" t="s">
        <v>90</v>
      </c>
      <c r="AC6112" t="s">
        <v>178</v>
      </c>
      <c r="AD6112">
        <f>_xlfn.XLOOKUP(MIS[[#This Row],[TRADING SYMBOL]],[1]Sheet1!$D:$D,[1]Sheet1!$C:$C)</f>
        <v>186.15</v>
      </c>
      <c r="AE6112">
        <f>MIS[[#This Row],[OrderAverageTradedPrice]]*MIS[[#This Row],[OrderQuantity]]</f>
        <v>291314.99999999884</v>
      </c>
      <c r="AF6112">
        <f>MIS[[#This Row],[LTP]]*MIS[[#This Row],[OrderQuantity]]</f>
        <v>293186.25</v>
      </c>
      <c r="AG6112">
        <f>IF(MIS[[#This Row],[OrderSide]]="SELL",MIS[[#This Row],[VALUE]]-MIS[[#This Row],[LIVE_VALUE]],MIS[[#This Row],[LIVE_VALUE]]-MIS[[#This Row],[VALUE]])</f>
        <v>-1871.2500000011642</v>
      </c>
      <c r="AH6112" t="str" cm="1">
        <f t="array" ref="AH61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2" t="str">
        <f>MIS[[#This Row],[TRADING SYMBOL]]</f>
        <v>NIFTY2552225000CE</v>
      </c>
      <c r="AJ6112" t="str">
        <f>IF(RIGHT(MIS[[#This Row],[Main/Hedge]],4)="MAIN","MAIN","HEDGE")</f>
        <v>MAIN</v>
      </c>
      <c r="AK6112" t="str" cm="1">
        <f t="array" ref="AK6112">_xlfn._xlws.FILTER(Table4[Column1],ISNUMBER(SEARCH(Table4[Column1],MIS[[#This Row],[OrderUniqueIdentifier]])),"")</f>
        <v>LONGSHORT</v>
      </c>
    </row>
    <row r="6113" spans="1:37" x14ac:dyDescent="0.25">
      <c r="A6113" t="s">
        <v>1555</v>
      </c>
      <c r="B6113" t="s">
        <v>1570</v>
      </c>
      <c r="C6113" t="s">
        <v>10531</v>
      </c>
      <c r="D6113" t="s">
        <v>72</v>
      </c>
      <c r="E6113" t="s">
        <v>10376</v>
      </c>
      <c r="F6113" t="s">
        <v>73</v>
      </c>
      <c r="G6113" t="s">
        <v>89</v>
      </c>
      <c r="H6113" t="s">
        <v>75</v>
      </c>
      <c r="I6113" t="s">
        <v>76</v>
      </c>
      <c r="J6113" t="s">
        <v>77</v>
      </c>
      <c r="K6113">
        <v>225</v>
      </c>
      <c r="L6113" t="s">
        <v>77</v>
      </c>
      <c r="M6113" t="s">
        <v>78</v>
      </c>
      <c r="N6113" t="s">
        <v>8562</v>
      </c>
      <c r="O6113" t="s">
        <v>10378</v>
      </c>
      <c r="P6113" t="s">
        <v>10378</v>
      </c>
      <c r="Q6113" t="s">
        <v>10379</v>
      </c>
      <c r="R6113" t="s">
        <v>79</v>
      </c>
      <c r="S6113" t="s">
        <v>25</v>
      </c>
      <c r="T6113" t="s">
        <v>10380</v>
      </c>
      <c r="U6113" t="s">
        <v>43</v>
      </c>
      <c r="V6113" t="s">
        <v>80</v>
      </c>
      <c r="W6113">
        <v>25000</v>
      </c>
      <c r="X6113" t="s">
        <v>81</v>
      </c>
      <c r="Y6113">
        <v>-225</v>
      </c>
      <c r="Z6113" t="s">
        <v>10381</v>
      </c>
      <c r="AA6113" t="s">
        <v>10381</v>
      </c>
      <c r="AB6113" t="s">
        <v>90</v>
      </c>
      <c r="AC6113" t="s">
        <v>178</v>
      </c>
      <c r="AD6113">
        <f>_xlfn.XLOOKUP(MIS[[#This Row],[TRADING SYMBOL]],[1]Sheet1!$D:$D,[1]Sheet1!$C:$C)</f>
        <v>186.15</v>
      </c>
      <c r="AE6113">
        <f>MIS[[#This Row],[OrderAverageTradedPrice]]*MIS[[#This Row],[OrderQuantity]]</f>
        <v>41613.75</v>
      </c>
      <c r="AF6113">
        <f>MIS[[#This Row],[LTP]]*MIS[[#This Row],[OrderQuantity]]</f>
        <v>41883.75</v>
      </c>
      <c r="AG6113">
        <f>IF(MIS[[#This Row],[OrderSide]]="SELL",MIS[[#This Row],[VALUE]]-MIS[[#This Row],[LIVE_VALUE]],MIS[[#This Row],[LIVE_VALUE]]-MIS[[#This Row],[VALUE]])</f>
        <v>-270</v>
      </c>
      <c r="AH6113" t="str" cm="1">
        <f t="array" ref="AH61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3" t="str">
        <f>MIS[[#This Row],[TRADING SYMBOL]]</f>
        <v>NIFTY2552225000CE</v>
      </c>
      <c r="AJ6113" t="str">
        <f>IF(RIGHT(MIS[[#This Row],[Main/Hedge]],4)="MAIN","MAIN","HEDGE")</f>
        <v>MAIN</v>
      </c>
      <c r="AK6113" t="str" cm="1">
        <f t="array" ref="AK6113">_xlfn._xlws.FILTER(Table4[Column1],ISNUMBER(SEARCH(Table4[Column1],MIS[[#This Row],[OrderUniqueIdentifier]])),"")</f>
        <v>LONGSHORT</v>
      </c>
    </row>
    <row r="6114" spans="1:37" x14ac:dyDescent="0.25">
      <c r="A6114" t="s">
        <v>1555</v>
      </c>
      <c r="B6114" t="s">
        <v>1577</v>
      </c>
      <c r="C6114" t="s">
        <v>10532</v>
      </c>
      <c r="D6114" t="s">
        <v>72</v>
      </c>
      <c r="E6114" t="s">
        <v>10376</v>
      </c>
      <c r="F6114" t="s">
        <v>73</v>
      </c>
      <c r="G6114" t="s">
        <v>89</v>
      </c>
      <c r="H6114" t="s">
        <v>75</v>
      </c>
      <c r="I6114" t="s">
        <v>76</v>
      </c>
      <c r="J6114" t="s">
        <v>77</v>
      </c>
      <c r="K6114">
        <v>1350</v>
      </c>
      <c r="L6114" t="s">
        <v>77</v>
      </c>
      <c r="M6114" t="s">
        <v>78</v>
      </c>
      <c r="N6114" t="s">
        <v>10533</v>
      </c>
      <c r="O6114" t="s">
        <v>10378</v>
      </c>
      <c r="P6114" t="s">
        <v>10378</v>
      </c>
      <c r="Q6114" t="s">
        <v>10379</v>
      </c>
      <c r="R6114" t="s">
        <v>79</v>
      </c>
      <c r="S6114" t="s">
        <v>25</v>
      </c>
      <c r="T6114" t="s">
        <v>10380</v>
      </c>
      <c r="U6114" t="s">
        <v>43</v>
      </c>
      <c r="V6114" t="s">
        <v>80</v>
      </c>
      <c r="W6114">
        <v>25000</v>
      </c>
      <c r="X6114" t="s">
        <v>81</v>
      </c>
      <c r="Y6114">
        <v>-1350</v>
      </c>
      <c r="Z6114" t="s">
        <v>10381</v>
      </c>
      <c r="AA6114" t="s">
        <v>10381</v>
      </c>
      <c r="AB6114" t="s">
        <v>90</v>
      </c>
      <c r="AC6114" t="s">
        <v>178</v>
      </c>
      <c r="AD6114">
        <f>_xlfn.XLOOKUP(MIS[[#This Row],[TRADING SYMBOL]],[1]Sheet1!$D:$D,[1]Sheet1!$C:$C)</f>
        <v>186.15</v>
      </c>
      <c r="AE6114">
        <f>MIS[[#This Row],[OrderAverageTradedPrice]]*MIS[[#This Row],[OrderQuantity]]</f>
        <v>249123.74999999985</v>
      </c>
      <c r="AF6114">
        <f>MIS[[#This Row],[LTP]]*MIS[[#This Row],[OrderQuantity]]</f>
        <v>251302.5</v>
      </c>
      <c r="AG6114">
        <f>IF(MIS[[#This Row],[OrderSide]]="SELL",MIS[[#This Row],[VALUE]]-MIS[[#This Row],[LIVE_VALUE]],MIS[[#This Row],[LIVE_VALUE]]-MIS[[#This Row],[VALUE]])</f>
        <v>-2178.7500000001455</v>
      </c>
      <c r="AH6114" t="str" cm="1">
        <f t="array" ref="AH61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4" t="str">
        <f>MIS[[#This Row],[TRADING SYMBOL]]</f>
        <v>NIFTY2552225000CE</v>
      </c>
      <c r="AJ6114" t="str">
        <f>IF(RIGHT(MIS[[#This Row],[Main/Hedge]],4)="MAIN","MAIN","HEDGE")</f>
        <v>MAIN</v>
      </c>
      <c r="AK6114" t="str" cm="1">
        <f t="array" ref="AK6114">_xlfn._xlws.FILTER(Table4[Column1],ISNUMBER(SEARCH(Table4[Column1],MIS[[#This Row],[OrderUniqueIdentifier]])),"")</f>
        <v>LONGSHORT</v>
      </c>
    </row>
    <row r="6115" spans="1:37" x14ac:dyDescent="0.25">
      <c r="A6115" t="s">
        <v>1555</v>
      </c>
      <c r="B6115" t="s">
        <v>1589</v>
      </c>
      <c r="C6115" t="s">
        <v>10534</v>
      </c>
      <c r="D6115" t="s">
        <v>72</v>
      </c>
      <c r="E6115" t="s">
        <v>10376</v>
      </c>
      <c r="F6115" t="s">
        <v>73</v>
      </c>
      <c r="G6115" t="s">
        <v>89</v>
      </c>
      <c r="H6115" t="s">
        <v>75</v>
      </c>
      <c r="I6115" t="s">
        <v>76</v>
      </c>
      <c r="J6115" t="s">
        <v>77</v>
      </c>
      <c r="K6115">
        <v>300</v>
      </c>
      <c r="L6115" t="s">
        <v>77</v>
      </c>
      <c r="M6115" t="s">
        <v>78</v>
      </c>
      <c r="N6115" t="s">
        <v>10377</v>
      </c>
      <c r="O6115" t="s">
        <v>10378</v>
      </c>
      <c r="P6115" t="s">
        <v>10378</v>
      </c>
      <c r="Q6115" t="s">
        <v>10379</v>
      </c>
      <c r="R6115" t="s">
        <v>79</v>
      </c>
      <c r="S6115" t="s">
        <v>25</v>
      </c>
      <c r="T6115" t="s">
        <v>10380</v>
      </c>
      <c r="U6115" t="s">
        <v>43</v>
      </c>
      <c r="V6115" t="s">
        <v>80</v>
      </c>
      <c r="W6115">
        <v>25000</v>
      </c>
      <c r="X6115" t="s">
        <v>81</v>
      </c>
      <c r="Y6115">
        <v>-300</v>
      </c>
      <c r="Z6115" t="s">
        <v>10381</v>
      </c>
      <c r="AA6115" t="s">
        <v>10381</v>
      </c>
      <c r="AB6115" t="s">
        <v>90</v>
      </c>
      <c r="AC6115" t="s">
        <v>178</v>
      </c>
      <c r="AD6115">
        <f>_xlfn.XLOOKUP(MIS[[#This Row],[TRADING SYMBOL]],[1]Sheet1!$D:$D,[1]Sheet1!$C:$C)</f>
        <v>186.15</v>
      </c>
      <c r="AE6115">
        <f>MIS[[#This Row],[OrderAverageTradedPrice]]*MIS[[#This Row],[OrderQuantity]]</f>
        <v>55470</v>
      </c>
      <c r="AF6115">
        <f>MIS[[#This Row],[LTP]]*MIS[[#This Row],[OrderQuantity]]</f>
        <v>55845</v>
      </c>
      <c r="AG6115">
        <f>IF(MIS[[#This Row],[OrderSide]]="SELL",MIS[[#This Row],[VALUE]]-MIS[[#This Row],[LIVE_VALUE]],MIS[[#This Row],[LIVE_VALUE]]-MIS[[#This Row],[VALUE]])</f>
        <v>-375</v>
      </c>
      <c r="AH6115" t="str" cm="1">
        <f t="array" ref="AH61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5" t="str">
        <f>MIS[[#This Row],[TRADING SYMBOL]]</f>
        <v>NIFTY2552225000CE</v>
      </c>
      <c r="AJ6115" t="str">
        <f>IF(RIGHT(MIS[[#This Row],[Main/Hedge]],4)="MAIN","MAIN","HEDGE")</f>
        <v>MAIN</v>
      </c>
      <c r="AK6115" t="str" cm="1">
        <f t="array" ref="AK6115">_xlfn._xlws.FILTER(Table4[Column1],ISNUMBER(SEARCH(Table4[Column1],MIS[[#This Row],[OrderUniqueIdentifier]])),"")</f>
        <v>LONGSHORT</v>
      </c>
    </row>
    <row r="6116" spans="1:37" x14ac:dyDescent="0.25">
      <c r="A6116" t="s">
        <v>1555</v>
      </c>
      <c r="B6116" t="s">
        <v>1597</v>
      </c>
      <c r="C6116" t="s">
        <v>10535</v>
      </c>
      <c r="D6116" t="s">
        <v>72</v>
      </c>
      <c r="E6116" t="s">
        <v>10376</v>
      </c>
      <c r="F6116" t="s">
        <v>73</v>
      </c>
      <c r="G6116" t="s">
        <v>89</v>
      </c>
      <c r="H6116" t="s">
        <v>75</v>
      </c>
      <c r="I6116" t="s">
        <v>76</v>
      </c>
      <c r="J6116" t="s">
        <v>77</v>
      </c>
      <c r="K6116">
        <v>300</v>
      </c>
      <c r="L6116" t="s">
        <v>77</v>
      </c>
      <c r="M6116" t="s">
        <v>78</v>
      </c>
      <c r="N6116" t="s">
        <v>10536</v>
      </c>
      <c r="O6116" t="s">
        <v>10378</v>
      </c>
      <c r="P6116" t="s">
        <v>10378</v>
      </c>
      <c r="Q6116" t="s">
        <v>10379</v>
      </c>
      <c r="R6116" t="s">
        <v>79</v>
      </c>
      <c r="S6116" t="s">
        <v>25</v>
      </c>
      <c r="T6116" t="s">
        <v>10380</v>
      </c>
      <c r="U6116" t="s">
        <v>43</v>
      </c>
      <c r="V6116" t="s">
        <v>80</v>
      </c>
      <c r="W6116">
        <v>25000</v>
      </c>
      <c r="X6116" t="s">
        <v>81</v>
      </c>
      <c r="Y6116">
        <v>-300</v>
      </c>
      <c r="Z6116" t="s">
        <v>10381</v>
      </c>
      <c r="AA6116" t="s">
        <v>10381</v>
      </c>
      <c r="AB6116" t="s">
        <v>90</v>
      </c>
      <c r="AC6116" t="s">
        <v>178</v>
      </c>
      <c r="AD6116">
        <f>_xlfn.XLOOKUP(MIS[[#This Row],[TRADING SYMBOL]],[1]Sheet1!$D:$D,[1]Sheet1!$C:$C)</f>
        <v>186.15</v>
      </c>
      <c r="AE6116">
        <f>MIS[[#This Row],[OrderAverageTradedPrice]]*MIS[[#This Row],[OrderQuantity]]</f>
        <v>55455</v>
      </c>
      <c r="AF6116">
        <f>MIS[[#This Row],[LTP]]*MIS[[#This Row],[OrderQuantity]]</f>
        <v>55845</v>
      </c>
      <c r="AG6116">
        <f>IF(MIS[[#This Row],[OrderSide]]="SELL",MIS[[#This Row],[VALUE]]-MIS[[#This Row],[LIVE_VALUE]],MIS[[#This Row],[LIVE_VALUE]]-MIS[[#This Row],[VALUE]])</f>
        <v>-390</v>
      </c>
      <c r="AH6116" t="str" cm="1">
        <f t="array" ref="AH61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6" t="str">
        <f>MIS[[#This Row],[TRADING SYMBOL]]</f>
        <v>NIFTY2552225000CE</v>
      </c>
      <c r="AJ6116" t="str">
        <f>IF(RIGHT(MIS[[#This Row],[Main/Hedge]],4)="MAIN","MAIN","HEDGE")</f>
        <v>MAIN</v>
      </c>
      <c r="AK6116" t="str" cm="1">
        <f t="array" ref="AK6116">_xlfn._xlws.FILTER(Table4[Column1],ISNUMBER(SEARCH(Table4[Column1],MIS[[#This Row],[OrderUniqueIdentifier]])),"")</f>
        <v>LONGSHORT</v>
      </c>
    </row>
    <row r="6117" spans="1:37" x14ac:dyDescent="0.25">
      <c r="A6117" t="s">
        <v>1555</v>
      </c>
      <c r="B6117" t="s">
        <v>1631</v>
      </c>
      <c r="C6117" t="s">
        <v>10540</v>
      </c>
      <c r="D6117" t="s">
        <v>72</v>
      </c>
      <c r="E6117" t="s">
        <v>10376</v>
      </c>
      <c r="F6117" t="s">
        <v>73</v>
      </c>
      <c r="G6117" t="s">
        <v>89</v>
      </c>
      <c r="H6117" t="s">
        <v>75</v>
      </c>
      <c r="I6117" t="s">
        <v>76</v>
      </c>
      <c r="J6117" t="s">
        <v>77</v>
      </c>
      <c r="K6117">
        <v>450</v>
      </c>
      <c r="L6117" t="s">
        <v>77</v>
      </c>
      <c r="M6117" t="s">
        <v>78</v>
      </c>
      <c r="N6117" t="s">
        <v>10423</v>
      </c>
      <c r="O6117" t="s">
        <v>10378</v>
      </c>
      <c r="P6117" t="s">
        <v>10378</v>
      </c>
      <c r="Q6117" t="s">
        <v>10379</v>
      </c>
      <c r="R6117" t="s">
        <v>79</v>
      </c>
      <c r="S6117" t="s">
        <v>25</v>
      </c>
      <c r="T6117" t="s">
        <v>10380</v>
      </c>
      <c r="U6117" t="s">
        <v>43</v>
      </c>
      <c r="V6117" t="s">
        <v>80</v>
      </c>
      <c r="W6117">
        <v>25000</v>
      </c>
      <c r="X6117" t="s">
        <v>81</v>
      </c>
      <c r="Y6117">
        <v>-450</v>
      </c>
      <c r="Z6117" t="s">
        <v>10381</v>
      </c>
      <c r="AA6117" t="s">
        <v>10381</v>
      </c>
      <c r="AB6117" t="s">
        <v>90</v>
      </c>
      <c r="AC6117" t="s">
        <v>178</v>
      </c>
      <c r="AD6117">
        <f>_xlfn.XLOOKUP(MIS[[#This Row],[TRADING SYMBOL]],[1]Sheet1!$D:$D,[1]Sheet1!$C:$C)</f>
        <v>186.15</v>
      </c>
      <c r="AE6117">
        <f>MIS[[#This Row],[OrderAverageTradedPrice]]*MIS[[#This Row],[OrderQuantity]]</f>
        <v>83137.5</v>
      </c>
      <c r="AF6117">
        <f>MIS[[#This Row],[LTP]]*MIS[[#This Row],[OrderQuantity]]</f>
        <v>83767.5</v>
      </c>
      <c r="AG6117">
        <f>IF(MIS[[#This Row],[OrderSide]]="SELL",MIS[[#This Row],[VALUE]]-MIS[[#This Row],[LIVE_VALUE]],MIS[[#This Row],[LIVE_VALUE]]-MIS[[#This Row],[VALUE]])</f>
        <v>-630</v>
      </c>
      <c r="AH6117" t="str" cm="1">
        <f t="array" ref="AH61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7" t="str">
        <f>MIS[[#This Row],[TRADING SYMBOL]]</f>
        <v>NIFTY2552225000CE</v>
      </c>
      <c r="AJ6117" t="str">
        <f>IF(RIGHT(MIS[[#This Row],[Main/Hedge]],4)="MAIN","MAIN","HEDGE")</f>
        <v>MAIN</v>
      </c>
      <c r="AK6117" t="str" cm="1">
        <f t="array" ref="AK6117">_xlfn._xlws.FILTER(Table4[Column1],ISNUMBER(SEARCH(Table4[Column1],MIS[[#This Row],[OrderUniqueIdentifier]])),"")</f>
        <v>LONGSHORT</v>
      </c>
    </row>
    <row r="6118" spans="1:37" x14ac:dyDescent="0.25">
      <c r="A6118" t="s">
        <v>1555</v>
      </c>
      <c r="B6118" t="s">
        <v>1640</v>
      </c>
      <c r="C6118" t="s">
        <v>10541</v>
      </c>
      <c r="D6118" t="s">
        <v>72</v>
      </c>
      <c r="E6118" t="s">
        <v>10376</v>
      </c>
      <c r="F6118" t="s">
        <v>73</v>
      </c>
      <c r="G6118" t="s">
        <v>89</v>
      </c>
      <c r="H6118" t="s">
        <v>75</v>
      </c>
      <c r="I6118" t="s">
        <v>76</v>
      </c>
      <c r="J6118" t="s">
        <v>77</v>
      </c>
      <c r="K6118">
        <v>375</v>
      </c>
      <c r="L6118" t="s">
        <v>77</v>
      </c>
      <c r="M6118" t="s">
        <v>78</v>
      </c>
      <c r="N6118" t="s">
        <v>7509</v>
      </c>
      <c r="O6118" t="s">
        <v>10378</v>
      </c>
      <c r="P6118" t="s">
        <v>10378</v>
      </c>
      <c r="Q6118" t="s">
        <v>10379</v>
      </c>
      <c r="R6118" t="s">
        <v>79</v>
      </c>
      <c r="S6118" t="s">
        <v>25</v>
      </c>
      <c r="T6118" t="s">
        <v>10380</v>
      </c>
      <c r="U6118" t="s">
        <v>43</v>
      </c>
      <c r="V6118" t="s">
        <v>80</v>
      </c>
      <c r="W6118">
        <v>25000</v>
      </c>
      <c r="X6118" t="s">
        <v>81</v>
      </c>
      <c r="Y6118">
        <v>-375</v>
      </c>
      <c r="Z6118" t="s">
        <v>10381</v>
      </c>
      <c r="AA6118" t="s">
        <v>10381</v>
      </c>
      <c r="AB6118" t="s">
        <v>90</v>
      </c>
      <c r="AC6118" t="s">
        <v>178</v>
      </c>
      <c r="AD6118">
        <f>_xlfn.XLOOKUP(MIS[[#This Row],[TRADING SYMBOL]],[1]Sheet1!$D:$D,[1]Sheet1!$C:$C)</f>
        <v>186.15</v>
      </c>
      <c r="AE6118">
        <f>MIS[[#This Row],[OrderAverageTradedPrice]]*MIS[[#This Row],[OrderQuantity]]</f>
        <v>69375</v>
      </c>
      <c r="AF6118">
        <f>MIS[[#This Row],[LTP]]*MIS[[#This Row],[OrderQuantity]]</f>
        <v>69806.25</v>
      </c>
      <c r="AG6118">
        <f>IF(MIS[[#This Row],[OrderSide]]="SELL",MIS[[#This Row],[VALUE]]-MIS[[#This Row],[LIVE_VALUE]],MIS[[#This Row],[LIVE_VALUE]]-MIS[[#This Row],[VALUE]])</f>
        <v>-431.25</v>
      </c>
      <c r="AH6118" t="str" cm="1">
        <f t="array" ref="AH61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8" t="str">
        <f>MIS[[#This Row],[TRADING SYMBOL]]</f>
        <v>NIFTY2552225000CE</v>
      </c>
      <c r="AJ6118" t="str">
        <f>IF(RIGHT(MIS[[#This Row],[Main/Hedge]],4)="MAIN","MAIN","HEDGE")</f>
        <v>MAIN</v>
      </c>
      <c r="AK6118" t="str" cm="1">
        <f t="array" ref="AK6118">_xlfn._xlws.FILTER(Table4[Column1],ISNUMBER(SEARCH(Table4[Column1],MIS[[#This Row],[OrderUniqueIdentifier]])),"")</f>
        <v>LONGSHORT</v>
      </c>
    </row>
    <row r="6119" spans="1:37" x14ac:dyDescent="0.25">
      <c r="A6119" t="s">
        <v>1555</v>
      </c>
      <c r="B6119" t="s">
        <v>1648</v>
      </c>
      <c r="C6119" t="s">
        <v>10542</v>
      </c>
      <c r="D6119" t="s">
        <v>72</v>
      </c>
      <c r="E6119" t="s">
        <v>10376</v>
      </c>
      <c r="F6119" t="s">
        <v>73</v>
      </c>
      <c r="G6119" t="s">
        <v>89</v>
      </c>
      <c r="H6119" t="s">
        <v>75</v>
      </c>
      <c r="I6119" t="s">
        <v>76</v>
      </c>
      <c r="J6119" t="s">
        <v>77</v>
      </c>
      <c r="K6119">
        <v>300</v>
      </c>
      <c r="L6119" t="s">
        <v>77</v>
      </c>
      <c r="M6119" t="s">
        <v>78</v>
      </c>
      <c r="N6119" t="s">
        <v>10543</v>
      </c>
      <c r="O6119" t="s">
        <v>10378</v>
      </c>
      <c r="P6119" t="s">
        <v>10378</v>
      </c>
      <c r="Q6119" t="s">
        <v>10379</v>
      </c>
      <c r="R6119" t="s">
        <v>79</v>
      </c>
      <c r="S6119" t="s">
        <v>25</v>
      </c>
      <c r="T6119" t="s">
        <v>10380</v>
      </c>
      <c r="U6119" t="s">
        <v>43</v>
      </c>
      <c r="V6119" t="s">
        <v>80</v>
      </c>
      <c r="W6119">
        <v>25000</v>
      </c>
      <c r="X6119" t="s">
        <v>81</v>
      </c>
      <c r="Y6119">
        <v>-300</v>
      </c>
      <c r="Z6119" t="s">
        <v>10381</v>
      </c>
      <c r="AA6119" t="s">
        <v>10381</v>
      </c>
      <c r="AB6119" t="s">
        <v>90</v>
      </c>
      <c r="AC6119" t="s">
        <v>178</v>
      </c>
      <c r="AD6119">
        <f>_xlfn.XLOOKUP(MIS[[#This Row],[TRADING SYMBOL]],[1]Sheet1!$D:$D,[1]Sheet1!$C:$C)</f>
        <v>186.15</v>
      </c>
      <c r="AE6119">
        <f>MIS[[#This Row],[OrderAverageTradedPrice]]*MIS[[#This Row],[OrderQuantity]]</f>
        <v>55462.5</v>
      </c>
      <c r="AF6119">
        <f>MIS[[#This Row],[LTP]]*MIS[[#This Row],[OrderQuantity]]</f>
        <v>55845</v>
      </c>
      <c r="AG6119">
        <f>IF(MIS[[#This Row],[OrderSide]]="SELL",MIS[[#This Row],[VALUE]]-MIS[[#This Row],[LIVE_VALUE]],MIS[[#This Row],[LIVE_VALUE]]-MIS[[#This Row],[VALUE]])</f>
        <v>-382.5</v>
      </c>
      <c r="AH6119" t="str" cm="1">
        <f t="array" ref="AH61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9" t="str">
        <f>MIS[[#This Row],[TRADING SYMBOL]]</f>
        <v>NIFTY2552225000CE</v>
      </c>
      <c r="AJ6119" t="str">
        <f>IF(RIGHT(MIS[[#This Row],[Main/Hedge]],4)="MAIN","MAIN","HEDGE")</f>
        <v>MAIN</v>
      </c>
      <c r="AK6119" t="str" cm="1">
        <f t="array" ref="AK6119">_xlfn._xlws.FILTER(Table4[Column1],ISNUMBER(SEARCH(Table4[Column1],MIS[[#This Row],[OrderUniqueIdentifier]])),"")</f>
        <v>LONGSHORT</v>
      </c>
    </row>
    <row r="6120" spans="1:37" x14ac:dyDescent="0.25">
      <c r="A6120" t="s">
        <v>1555</v>
      </c>
      <c r="B6120" t="s">
        <v>1665</v>
      </c>
      <c r="C6120" t="s">
        <v>10545</v>
      </c>
      <c r="D6120" t="s">
        <v>72</v>
      </c>
      <c r="E6120" t="s">
        <v>10376</v>
      </c>
      <c r="F6120" t="s">
        <v>73</v>
      </c>
      <c r="G6120" t="s">
        <v>89</v>
      </c>
      <c r="H6120" t="s">
        <v>75</v>
      </c>
      <c r="I6120" t="s">
        <v>76</v>
      </c>
      <c r="J6120" t="s">
        <v>77</v>
      </c>
      <c r="K6120">
        <v>75</v>
      </c>
      <c r="L6120" t="s">
        <v>77</v>
      </c>
      <c r="M6120" t="s">
        <v>78</v>
      </c>
      <c r="N6120" t="s">
        <v>7509</v>
      </c>
      <c r="O6120" t="s">
        <v>10378</v>
      </c>
      <c r="P6120" t="s">
        <v>10378</v>
      </c>
      <c r="Q6120" t="s">
        <v>10379</v>
      </c>
      <c r="R6120" t="s">
        <v>79</v>
      </c>
      <c r="S6120" t="s">
        <v>25</v>
      </c>
      <c r="T6120" t="s">
        <v>10380</v>
      </c>
      <c r="U6120" t="s">
        <v>43</v>
      </c>
      <c r="V6120" t="s">
        <v>80</v>
      </c>
      <c r="W6120">
        <v>25000</v>
      </c>
      <c r="X6120" t="s">
        <v>81</v>
      </c>
      <c r="Y6120">
        <v>-75</v>
      </c>
      <c r="Z6120" t="s">
        <v>10381</v>
      </c>
      <c r="AA6120" t="s">
        <v>10381</v>
      </c>
      <c r="AB6120" t="s">
        <v>90</v>
      </c>
      <c r="AC6120" t="s">
        <v>178</v>
      </c>
      <c r="AD6120">
        <f>_xlfn.XLOOKUP(MIS[[#This Row],[TRADING SYMBOL]],[1]Sheet1!$D:$D,[1]Sheet1!$C:$C)</f>
        <v>186.15</v>
      </c>
      <c r="AE6120">
        <f>MIS[[#This Row],[OrderAverageTradedPrice]]*MIS[[#This Row],[OrderQuantity]]</f>
        <v>13875</v>
      </c>
      <c r="AF6120">
        <f>MIS[[#This Row],[LTP]]*MIS[[#This Row],[OrderQuantity]]</f>
        <v>13961.25</v>
      </c>
      <c r="AG6120">
        <f>IF(MIS[[#This Row],[OrderSide]]="SELL",MIS[[#This Row],[VALUE]]-MIS[[#This Row],[LIVE_VALUE]],MIS[[#This Row],[LIVE_VALUE]]-MIS[[#This Row],[VALUE]])</f>
        <v>-86.25</v>
      </c>
      <c r="AH6120" t="str" cm="1">
        <f t="array" ref="AH61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0" t="str">
        <f>MIS[[#This Row],[TRADING SYMBOL]]</f>
        <v>NIFTY2552225000CE</v>
      </c>
      <c r="AJ6120" t="str">
        <f>IF(RIGHT(MIS[[#This Row],[Main/Hedge]],4)="MAIN","MAIN","HEDGE")</f>
        <v>MAIN</v>
      </c>
      <c r="AK6120" t="str" cm="1">
        <f t="array" ref="AK6120">_xlfn._xlws.FILTER(Table4[Column1],ISNUMBER(SEARCH(Table4[Column1],MIS[[#This Row],[OrderUniqueIdentifier]])),"")</f>
        <v>LONGSHORT</v>
      </c>
    </row>
    <row r="6121" spans="1:37" x14ac:dyDescent="0.25">
      <c r="A6121" t="s">
        <v>71</v>
      </c>
      <c r="B6121" t="s">
        <v>558</v>
      </c>
      <c r="C6121" t="s">
        <v>10393</v>
      </c>
      <c r="D6121" t="s">
        <v>72</v>
      </c>
      <c r="E6121" t="s">
        <v>10376</v>
      </c>
      <c r="F6121" t="s">
        <v>73</v>
      </c>
      <c r="G6121" t="s">
        <v>89</v>
      </c>
      <c r="H6121" t="s">
        <v>75</v>
      </c>
      <c r="I6121" t="s">
        <v>76</v>
      </c>
      <c r="J6121" t="s">
        <v>77</v>
      </c>
      <c r="K6121">
        <v>150</v>
      </c>
      <c r="L6121" t="s">
        <v>77</v>
      </c>
      <c r="M6121" t="s">
        <v>78</v>
      </c>
      <c r="N6121" t="s">
        <v>8554</v>
      </c>
      <c r="O6121" t="s">
        <v>10394</v>
      </c>
      <c r="P6121" t="s">
        <v>10394</v>
      </c>
      <c r="Q6121" t="s">
        <v>10379</v>
      </c>
      <c r="R6121" t="s">
        <v>79</v>
      </c>
      <c r="S6121" t="s">
        <v>25</v>
      </c>
      <c r="T6121" t="s">
        <v>10380</v>
      </c>
      <c r="U6121" t="s">
        <v>43</v>
      </c>
      <c r="V6121" t="s">
        <v>80</v>
      </c>
      <c r="W6121">
        <v>25000</v>
      </c>
      <c r="X6121" t="s">
        <v>81</v>
      </c>
      <c r="Y6121">
        <v>-150</v>
      </c>
      <c r="Z6121" t="s">
        <v>10395</v>
      </c>
      <c r="AA6121" t="s">
        <v>10395</v>
      </c>
      <c r="AB6121" t="s">
        <v>90</v>
      </c>
      <c r="AC6121" t="s">
        <v>178</v>
      </c>
      <c r="AD6121">
        <f>_xlfn.XLOOKUP(MIS[[#This Row],[TRADING SYMBOL]],[1]Sheet1!$D:$D,[1]Sheet1!$C:$C)</f>
        <v>186.15</v>
      </c>
      <c r="AE6121">
        <f>MIS[[#This Row],[OrderAverageTradedPrice]]*MIS[[#This Row],[OrderQuantity]]</f>
        <v>27600</v>
      </c>
      <c r="AF6121">
        <f>MIS[[#This Row],[LTP]]*MIS[[#This Row],[OrderQuantity]]</f>
        <v>27922.5</v>
      </c>
      <c r="AG6121">
        <f>IF(MIS[[#This Row],[OrderSide]]="SELL",MIS[[#This Row],[VALUE]]-MIS[[#This Row],[LIVE_VALUE]],MIS[[#This Row],[LIVE_VALUE]]-MIS[[#This Row],[VALUE]])</f>
        <v>-322.5</v>
      </c>
      <c r="AH6121" t="str" cm="1">
        <f t="array" ref="AH61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1" t="str">
        <f>MIS[[#This Row],[TRADING SYMBOL]]</f>
        <v>NIFTY2552225000CE</v>
      </c>
      <c r="AJ6121" t="str">
        <f>IF(RIGHT(MIS[[#This Row],[Main/Hedge]],4)="MAIN","MAIN","HEDGE")</f>
        <v>MAIN</v>
      </c>
      <c r="AK6121" t="str" cm="1">
        <f t="array" ref="AK6121">_xlfn._xlws.FILTER(Table4[Column1],ISNUMBER(SEARCH(Table4[Column1],MIS[[#This Row],[OrderUniqueIdentifier]])),"")</f>
        <v>LONGSHORT</v>
      </c>
    </row>
    <row r="6122" spans="1:37" x14ac:dyDescent="0.25">
      <c r="A6122" t="s">
        <v>71</v>
      </c>
      <c r="B6122" t="s">
        <v>753</v>
      </c>
      <c r="C6122" t="s">
        <v>10422</v>
      </c>
      <c r="D6122" t="s">
        <v>72</v>
      </c>
      <c r="E6122" t="s">
        <v>10376</v>
      </c>
      <c r="F6122" t="s">
        <v>73</v>
      </c>
      <c r="G6122" t="s">
        <v>89</v>
      </c>
      <c r="H6122" t="s">
        <v>75</v>
      </c>
      <c r="I6122" t="s">
        <v>76</v>
      </c>
      <c r="J6122" t="s">
        <v>77</v>
      </c>
      <c r="K6122">
        <v>300</v>
      </c>
      <c r="L6122" t="s">
        <v>77</v>
      </c>
      <c r="M6122" t="s">
        <v>78</v>
      </c>
      <c r="N6122" t="s">
        <v>10423</v>
      </c>
      <c r="O6122" t="s">
        <v>10378</v>
      </c>
      <c r="P6122" t="s">
        <v>10394</v>
      </c>
      <c r="Q6122" t="s">
        <v>10379</v>
      </c>
      <c r="R6122" t="s">
        <v>79</v>
      </c>
      <c r="S6122" t="s">
        <v>25</v>
      </c>
      <c r="T6122" t="s">
        <v>10380</v>
      </c>
      <c r="U6122" t="s">
        <v>43</v>
      </c>
      <c r="V6122" t="s">
        <v>80</v>
      </c>
      <c r="W6122">
        <v>25000</v>
      </c>
      <c r="X6122" t="s">
        <v>81</v>
      </c>
      <c r="Y6122">
        <v>-300</v>
      </c>
      <c r="Z6122" t="s">
        <v>10381</v>
      </c>
      <c r="AA6122" t="s">
        <v>10395</v>
      </c>
      <c r="AB6122" t="s">
        <v>90</v>
      </c>
      <c r="AC6122" t="s">
        <v>178</v>
      </c>
      <c r="AD6122">
        <f>_xlfn.XLOOKUP(MIS[[#This Row],[TRADING SYMBOL]],[1]Sheet1!$D:$D,[1]Sheet1!$C:$C)</f>
        <v>186.15</v>
      </c>
      <c r="AE6122">
        <f>MIS[[#This Row],[OrderAverageTradedPrice]]*MIS[[#This Row],[OrderQuantity]]</f>
        <v>55425</v>
      </c>
      <c r="AF6122">
        <f>MIS[[#This Row],[LTP]]*MIS[[#This Row],[OrderQuantity]]</f>
        <v>55845</v>
      </c>
      <c r="AG6122">
        <f>IF(MIS[[#This Row],[OrderSide]]="SELL",MIS[[#This Row],[VALUE]]-MIS[[#This Row],[LIVE_VALUE]],MIS[[#This Row],[LIVE_VALUE]]-MIS[[#This Row],[VALUE]])</f>
        <v>-420</v>
      </c>
      <c r="AH6122" t="str" cm="1">
        <f t="array" ref="AH61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2" t="str">
        <f>MIS[[#This Row],[TRADING SYMBOL]]</f>
        <v>NIFTY2552225000CE</v>
      </c>
      <c r="AJ6122" t="str">
        <f>IF(RIGHT(MIS[[#This Row],[Main/Hedge]],4)="MAIN","MAIN","HEDGE")</f>
        <v>MAIN</v>
      </c>
      <c r="AK6122" t="str" cm="1">
        <f t="array" ref="AK6122">_xlfn._xlws.FILTER(Table4[Column1],ISNUMBER(SEARCH(Table4[Column1],MIS[[#This Row],[OrderUniqueIdentifier]])),"")</f>
        <v>LONGSHORT</v>
      </c>
    </row>
    <row r="6123" spans="1:37" x14ac:dyDescent="0.25">
      <c r="A6123" t="s">
        <v>71</v>
      </c>
      <c r="B6123" t="s">
        <v>830</v>
      </c>
      <c r="C6123" t="s">
        <v>10433</v>
      </c>
      <c r="D6123" t="s">
        <v>72</v>
      </c>
      <c r="E6123" t="s">
        <v>10376</v>
      </c>
      <c r="F6123" t="s">
        <v>73</v>
      </c>
      <c r="G6123" t="s">
        <v>89</v>
      </c>
      <c r="H6123" t="s">
        <v>75</v>
      </c>
      <c r="I6123" t="s">
        <v>76</v>
      </c>
      <c r="J6123" t="s">
        <v>77</v>
      </c>
      <c r="K6123">
        <v>375</v>
      </c>
      <c r="L6123" t="s">
        <v>77</v>
      </c>
      <c r="M6123" t="s">
        <v>78</v>
      </c>
      <c r="N6123" t="s">
        <v>7453</v>
      </c>
      <c r="O6123" t="s">
        <v>10394</v>
      </c>
      <c r="P6123" t="s">
        <v>10394</v>
      </c>
      <c r="Q6123" t="s">
        <v>10379</v>
      </c>
      <c r="R6123" t="s">
        <v>79</v>
      </c>
      <c r="S6123" t="s">
        <v>25</v>
      </c>
      <c r="T6123" t="s">
        <v>10380</v>
      </c>
      <c r="U6123" t="s">
        <v>43</v>
      </c>
      <c r="V6123" t="s">
        <v>80</v>
      </c>
      <c r="W6123">
        <v>25000</v>
      </c>
      <c r="X6123" t="s">
        <v>81</v>
      </c>
      <c r="Y6123">
        <v>-375</v>
      </c>
      <c r="Z6123" t="s">
        <v>10395</v>
      </c>
      <c r="AA6123" t="s">
        <v>10395</v>
      </c>
      <c r="AB6123" t="s">
        <v>90</v>
      </c>
      <c r="AC6123" t="s">
        <v>178</v>
      </c>
      <c r="AD6123">
        <f>_xlfn.XLOOKUP(MIS[[#This Row],[TRADING SYMBOL]],[1]Sheet1!$D:$D,[1]Sheet1!$C:$C)</f>
        <v>186.15</v>
      </c>
      <c r="AE6123">
        <f>MIS[[#This Row],[OrderAverageTradedPrice]]*MIS[[#This Row],[OrderQuantity]]</f>
        <v>69206.25</v>
      </c>
      <c r="AF6123">
        <f>MIS[[#This Row],[LTP]]*MIS[[#This Row],[OrderQuantity]]</f>
        <v>69806.25</v>
      </c>
      <c r="AG6123">
        <f>IF(MIS[[#This Row],[OrderSide]]="SELL",MIS[[#This Row],[VALUE]]-MIS[[#This Row],[LIVE_VALUE]],MIS[[#This Row],[LIVE_VALUE]]-MIS[[#This Row],[VALUE]])</f>
        <v>-600</v>
      </c>
      <c r="AH6123" t="str" cm="1">
        <f t="array" ref="AH61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3" t="str">
        <f>MIS[[#This Row],[TRADING SYMBOL]]</f>
        <v>NIFTY2552225000CE</v>
      </c>
      <c r="AJ6123" t="str">
        <f>IF(RIGHT(MIS[[#This Row],[Main/Hedge]],4)="MAIN","MAIN","HEDGE")</f>
        <v>MAIN</v>
      </c>
      <c r="AK6123" t="str" cm="1">
        <f t="array" ref="AK6123">_xlfn._xlws.FILTER(Table4[Column1],ISNUMBER(SEARCH(Table4[Column1],MIS[[#This Row],[OrderUniqueIdentifier]])),"")</f>
        <v>LONGSHORT</v>
      </c>
    </row>
    <row r="6124" spans="1:37" x14ac:dyDescent="0.25">
      <c r="A6124" t="s">
        <v>71</v>
      </c>
      <c r="B6124" t="s">
        <v>864</v>
      </c>
      <c r="C6124" t="s">
        <v>10437</v>
      </c>
      <c r="D6124" t="s">
        <v>72</v>
      </c>
      <c r="E6124" t="s">
        <v>10376</v>
      </c>
      <c r="F6124" t="s">
        <v>73</v>
      </c>
      <c r="G6124" t="s">
        <v>89</v>
      </c>
      <c r="H6124" t="s">
        <v>75</v>
      </c>
      <c r="I6124" t="s">
        <v>76</v>
      </c>
      <c r="J6124" t="s">
        <v>77</v>
      </c>
      <c r="K6124">
        <v>75</v>
      </c>
      <c r="L6124" t="s">
        <v>77</v>
      </c>
      <c r="M6124" t="s">
        <v>78</v>
      </c>
      <c r="N6124" t="s">
        <v>10419</v>
      </c>
      <c r="O6124" t="s">
        <v>10394</v>
      </c>
      <c r="P6124" t="s">
        <v>10394</v>
      </c>
      <c r="Q6124" t="s">
        <v>10379</v>
      </c>
      <c r="R6124" t="s">
        <v>79</v>
      </c>
      <c r="S6124" t="s">
        <v>25</v>
      </c>
      <c r="T6124" t="s">
        <v>10380</v>
      </c>
      <c r="U6124" t="s">
        <v>43</v>
      </c>
      <c r="V6124" t="s">
        <v>80</v>
      </c>
      <c r="W6124">
        <v>25000</v>
      </c>
      <c r="X6124" t="s">
        <v>81</v>
      </c>
      <c r="Y6124">
        <v>-75</v>
      </c>
      <c r="Z6124" t="s">
        <v>10395</v>
      </c>
      <c r="AA6124" t="s">
        <v>10395</v>
      </c>
      <c r="AB6124" t="s">
        <v>90</v>
      </c>
      <c r="AC6124" t="s">
        <v>178</v>
      </c>
      <c r="AD6124">
        <f>_xlfn.XLOOKUP(MIS[[#This Row],[TRADING SYMBOL]],[1]Sheet1!$D:$D,[1]Sheet1!$C:$C)</f>
        <v>186.15</v>
      </c>
      <c r="AE6124">
        <f>MIS[[#This Row],[OrderAverageTradedPrice]]*MIS[[#This Row],[OrderQuantity]]</f>
        <v>13815</v>
      </c>
      <c r="AF6124">
        <f>MIS[[#This Row],[LTP]]*MIS[[#This Row],[OrderQuantity]]</f>
        <v>13961.25</v>
      </c>
      <c r="AG6124">
        <f>IF(MIS[[#This Row],[OrderSide]]="SELL",MIS[[#This Row],[VALUE]]-MIS[[#This Row],[LIVE_VALUE]],MIS[[#This Row],[LIVE_VALUE]]-MIS[[#This Row],[VALUE]])</f>
        <v>-146.25</v>
      </c>
      <c r="AH6124" t="str" cm="1">
        <f t="array" ref="AH61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4" t="str">
        <f>MIS[[#This Row],[TRADING SYMBOL]]</f>
        <v>NIFTY2552225000CE</v>
      </c>
      <c r="AJ6124" t="str">
        <f>IF(RIGHT(MIS[[#This Row],[Main/Hedge]],4)="MAIN","MAIN","HEDGE")</f>
        <v>MAIN</v>
      </c>
      <c r="AK6124" t="str" cm="1">
        <f t="array" ref="AK6124">_xlfn._xlws.FILTER(Table4[Column1],ISNUMBER(SEARCH(Table4[Column1],MIS[[#This Row],[OrderUniqueIdentifier]])),"")</f>
        <v>LONGSHORT</v>
      </c>
    </row>
    <row r="6125" spans="1:37" x14ac:dyDescent="0.25">
      <c r="A6125" t="s">
        <v>71</v>
      </c>
      <c r="B6125" t="s">
        <v>951</v>
      </c>
      <c r="C6125" t="s">
        <v>10450</v>
      </c>
      <c r="D6125" t="s">
        <v>72</v>
      </c>
      <c r="E6125" t="s">
        <v>10376</v>
      </c>
      <c r="F6125" t="s">
        <v>73</v>
      </c>
      <c r="G6125" t="s">
        <v>89</v>
      </c>
      <c r="H6125" t="s">
        <v>75</v>
      </c>
      <c r="I6125" t="s">
        <v>76</v>
      </c>
      <c r="J6125" t="s">
        <v>77</v>
      </c>
      <c r="K6125">
        <v>75</v>
      </c>
      <c r="L6125" t="s">
        <v>77</v>
      </c>
      <c r="M6125" t="s">
        <v>78</v>
      </c>
      <c r="N6125" t="s">
        <v>8638</v>
      </c>
      <c r="O6125" t="s">
        <v>10378</v>
      </c>
      <c r="P6125" t="s">
        <v>10394</v>
      </c>
      <c r="Q6125" t="s">
        <v>10379</v>
      </c>
      <c r="R6125" t="s">
        <v>79</v>
      </c>
      <c r="S6125" t="s">
        <v>25</v>
      </c>
      <c r="T6125" t="s">
        <v>10380</v>
      </c>
      <c r="U6125" t="s">
        <v>43</v>
      </c>
      <c r="V6125" t="s">
        <v>80</v>
      </c>
      <c r="W6125">
        <v>25000</v>
      </c>
      <c r="X6125" t="s">
        <v>81</v>
      </c>
      <c r="Y6125">
        <v>-75</v>
      </c>
      <c r="Z6125" t="s">
        <v>10381</v>
      </c>
      <c r="AA6125" t="s">
        <v>10395</v>
      </c>
      <c r="AB6125" t="s">
        <v>90</v>
      </c>
      <c r="AC6125" t="s">
        <v>178</v>
      </c>
      <c r="AD6125">
        <f>_xlfn.XLOOKUP(MIS[[#This Row],[TRADING SYMBOL]],[1]Sheet1!$D:$D,[1]Sheet1!$C:$C)</f>
        <v>186.15</v>
      </c>
      <c r="AE6125">
        <f>MIS[[#This Row],[OrderAverageTradedPrice]]*MIS[[#This Row],[OrderQuantity]]</f>
        <v>13860</v>
      </c>
      <c r="AF6125">
        <f>MIS[[#This Row],[LTP]]*MIS[[#This Row],[OrderQuantity]]</f>
        <v>13961.25</v>
      </c>
      <c r="AG6125">
        <f>IF(MIS[[#This Row],[OrderSide]]="SELL",MIS[[#This Row],[VALUE]]-MIS[[#This Row],[LIVE_VALUE]],MIS[[#This Row],[LIVE_VALUE]]-MIS[[#This Row],[VALUE]])</f>
        <v>-101.25</v>
      </c>
      <c r="AH6125" t="str" cm="1">
        <f t="array" ref="AH61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5" t="str">
        <f>MIS[[#This Row],[TRADING SYMBOL]]</f>
        <v>NIFTY2552225000CE</v>
      </c>
      <c r="AJ6125" t="str">
        <f>IF(RIGHT(MIS[[#This Row],[Main/Hedge]],4)="MAIN","MAIN","HEDGE")</f>
        <v>MAIN</v>
      </c>
      <c r="AK6125" t="str" cm="1">
        <f t="array" ref="AK6125">_xlfn._xlws.FILTER(Table4[Column1],ISNUMBER(SEARCH(Table4[Column1],MIS[[#This Row],[OrderUniqueIdentifier]])),"")</f>
        <v>LONGSHORT</v>
      </c>
    </row>
    <row r="6126" spans="1:37" x14ac:dyDescent="0.25">
      <c r="A6126" t="s">
        <v>71</v>
      </c>
      <c r="B6126" t="s">
        <v>1117</v>
      </c>
      <c r="C6126" t="s">
        <v>10472</v>
      </c>
      <c r="D6126" t="s">
        <v>72</v>
      </c>
      <c r="E6126" t="s">
        <v>10376</v>
      </c>
      <c r="F6126" t="s">
        <v>73</v>
      </c>
      <c r="G6126" t="s">
        <v>89</v>
      </c>
      <c r="H6126" t="s">
        <v>75</v>
      </c>
      <c r="I6126" t="s">
        <v>76</v>
      </c>
      <c r="J6126" t="s">
        <v>77</v>
      </c>
      <c r="K6126">
        <v>75</v>
      </c>
      <c r="L6126" t="s">
        <v>77</v>
      </c>
      <c r="M6126" t="s">
        <v>78</v>
      </c>
      <c r="N6126" t="s">
        <v>10419</v>
      </c>
      <c r="O6126" t="s">
        <v>10394</v>
      </c>
      <c r="P6126" t="s">
        <v>10394</v>
      </c>
      <c r="Q6126" t="s">
        <v>10379</v>
      </c>
      <c r="R6126" t="s">
        <v>79</v>
      </c>
      <c r="S6126" t="s">
        <v>25</v>
      </c>
      <c r="T6126" t="s">
        <v>10380</v>
      </c>
      <c r="U6126" t="s">
        <v>43</v>
      </c>
      <c r="V6126" t="s">
        <v>80</v>
      </c>
      <c r="W6126">
        <v>25000</v>
      </c>
      <c r="X6126" t="s">
        <v>81</v>
      </c>
      <c r="Y6126">
        <v>-75</v>
      </c>
      <c r="Z6126" t="s">
        <v>10395</v>
      </c>
      <c r="AA6126" t="s">
        <v>10395</v>
      </c>
      <c r="AB6126" t="s">
        <v>90</v>
      </c>
      <c r="AC6126" t="s">
        <v>178</v>
      </c>
      <c r="AD6126">
        <f>_xlfn.XLOOKUP(MIS[[#This Row],[TRADING SYMBOL]],[1]Sheet1!$D:$D,[1]Sheet1!$C:$C)</f>
        <v>186.15</v>
      </c>
      <c r="AE6126">
        <f>MIS[[#This Row],[OrderAverageTradedPrice]]*MIS[[#This Row],[OrderQuantity]]</f>
        <v>13815</v>
      </c>
      <c r="AF6126">
        <f>MIS[[#This Row],[LTP]]*MIS[[#This Row],[OrderQuantity]]</f>
        <v>13961.25</v>
      </c>
      <c r="AG6126">
        <f>IF(MIS[[#This Row],[OrderSide]]="SELL",MIS[[#This Row],[VALUE]]-MIS[[#This Row],[LIVE_VALUE]],MIS[[#This Row],[LIVE_VALUE]]-MIS[[#This Row],[VALUE]])</f>
        <v>-146.25</v>
      </c>
      <c r="AH6126" t="str" cm="1">
        <f t="array" ref="AH61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6" t="str">
        <f>MIS[[#This Row],[TRADING SYMBOL]]</f>
        <v>NIFTY2552225000CE</v>
      </c>
      <c r="AJ6126" t="str">
        <f>IF(RIGHT(MIS[[#This Row],[Main/Hedge]],4)="MAIN","MAIN","HEDGE")</f>
        <v>MAIN</v>
      </c>
      <c r="AK6126" t="str" cm="1">
        <f t="array" ref="AK6126">_xlfn._xlws.FILTER(Table4[Column1],ISNUMBER(SEARCH(Table4[Column1],MIS[[#This Row],[OrderUniqueIdentifier]])),"")</f>
        <v>LONGSHORT</v>
      </c>
    </row>
    <row r="6127" spans="1:37" x14ac:dyDescent="0.25">
      <c r="A6127" t="s">
        <v>71</v>
      </c>
      <c r="B6127" t="s">
        <v>1288</v>
      </c>
      <c r="C6127" t="s">
        <v>10495</v>
      </c>
      <c r="D6127" t="s">
        <v>72</v>
      </c>
      <c r="E6127" t="s">
        <v>10376</v>
      </c>
      <c r="F6127" t="s">
        <v>73</v>
      </c>
      <c r="G6127" t="s">
        <v>89</v>
      </c>
      <c r="H6127" t="s">
        <v>75</v>
      </c>
      <c r="I6127" t="s">
        <v>76</v>
      </c>
      <c r="J6127" t="s">
        <v>77</v>
      </c>
      <c r="K6127">
        <v>300</v>
      </c>
      <c r="L6127" t="s">
        <v>77</v>
      </c>
      <c r="M6127" t="s">
        <v>78</v>
      </c>
      <c r="N6127" t="s">
        <v>10496</v>
      </c>
      <c r="O6127" t="s">
        <v>10394</v>
      </c>
      <c r="P6127" t="s">
        <v>10394</v>
      </c>
      <c r="Q6127" t="s">
        <v>10379</v>
      </c>
      <c r="R6127" t="s">
        <v>79</v>
      </c>
      <c r="S6127" t="s">
        <v>25</v>
      </c>
      <c r="T6127" t="s">
        <v>10380</v>
      </c>
      <c r="U6127" t="s">
        <v>43</v>
      </c>
      <c r="V6127" t="s">
        <v>80</v>
      </c>
      <c r="W6127">
        <v>25000</v>
      </c>
      <c r="X6127" t="s">
        <v>81</v>
      </c>
      <c r="Y6127">
        <v>-300</v>
      </c>
      <c r="Z6127" t="s">
        <v>10395</v>
      </c>
      <c r="AA6127" t="s">
        <v>10395</v>
      </c>
      <c r="AB6127" t="s">
        <v>90</v>
      </c>
      <c r="AC6127" t="s">
        <v>178</v>
      </c>
      <c r="AD6127">
        <f>_xlfn.XLOOKUP(MIS[[#This Row],[TRADING SYMBOL]],[1]Sheet1!$D:$D,[1]Sheet1!$C:$C)</f>
        <v>186.15</v>
      </c>
      <c r="AE6127">
        <f>MIS[[#This Row],[OrderAverageTradedPrice]]*MIS[[#This Row],[OrderQuantity]]</f>
        <v>55267.5</v>
      </c>
      <c r="AF6127">
        <f>MIS[[#This Row],[LTP]]*MIS[[#This Row],[OrderQuantity]]</f>
        <v>55845</v>
      </c>
      <c r="AG6127">
        <f>IF(MIS[[#This Row],[OrderSide]]="SELL",MIS[[#This Row],[VALUE]]-MIS[[#This Row],[LIVE_VALUE]],MIS[[#This Row],[LIVE_VALUE]]-MIS[[#This Row],[VALUE]])</f>
        <v>-577.5</v>
      </c>
      <c r="AH6127" t="str" cm="1">
        <f t="array" ref="AH61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7" t="str">
        <f>MIS[[#This Row],[TRADING SYMBOL]]</f>
        <v>NIFTY2552225000CE</v>
      </c>
      <c r="AJ6127" t="str">
        <f>IF(RIGHT(MIS[[#This Row],[Main/Hedge]],4)="MAIN","MAIN","HEDGE")</f>
        <v>MAIN</v>
      </c>
      <c r="AK6127" t="str" cm="1">
        <f t="array" ref="AK6127">_xlfn._xlws.FILTER(Table4[Column1],ISNUMBER(SEARCH(Table4[Column1],MIS[[#This Row],[OrderUniqueIdentifier]])),"")</f>
        <v>LONGSHORT</v>
      </c>
    </row>
    <row r="6128" spans="1:37" x14ac:dyDescent="0.25">
      <c r="A6128" t="s">
        <v>71</v>
      </c>
      <c r="B6128" t="s">
        <v>1305</v>
      </c>
      <c r="C6128" t="s">
        <v>10500</v>
      </c>
      <c r="D6128" t="s">
        <v>72</v>
      </c>
      <c r="E6128" t="s">
        <v>10376</v>
      </c>
      <c r="F6128" t="s">
        <v>73</v>
      </c>
      <c r="G6128" t="s">
        <v>89</v>
      </c>
      <c r="H6128" t="s">
        <v>75</v>
      </c>
      <c r="I6128" t="s">
        <v>76</v>
      </c>
      <c r="J6128" t="s">
        <v>77</v>
      </c>
      <c r="K6128">
        <v>75</v>
      </c>
      <c r="L6128" t="s">
        <v>77</v>
      </c>
      <c r="M6128" t="s">
        <v>78</v>
      </c>
      <c r="N6128" t="s">
        <v>10501</v>
      </c>
      <c r="O6128" t="s">
        <v>10394</v>
      </c>
      <c r="P6128" t="s">
        <v>10394</v>
      </c>
      <c r="Q6128" t="s">
        <v>10379</v>
      </c>
      <c r="R6128" t="s">
        <v>79</v>
      </c>
      <c r="S6128" t="s">
        <v>25</v>
      </c>
      <c r="T6128" t="s">
        <v>10380</v>
      </c>
      <c r="U6128" t="s">
        <v>43</v>
      </c>
      <c r="V6128" t="s">
        <v>80</v>
      </c>
      <c r="W6128">
        <v>25000</v>
      </c>
      <c r="X6128" t="s">
        <v>81</v>
      </c>
      <c r="Y6128">
        <v>-75</v>
      </c>
      <c r="Z6128" t="s">
        <v>10395</v>
      </c>
      <c r="AA6128" t="s">
        <v>10395</v>
      </c>
      <c r="AB6128" t="s">
        <v>90</v>
      </c>
      <c r="AC6128" t="s">
        <v>178</v>
      </c>
      <c r="AD6128">
        <f>_xlfn.XLOOKUP(MIS[[#This Row],[TRADING SYMBOL]],[1]Sheet1!$D:$D,[1]Sheet1!$C:$C)</f>
        <v>186.15</v>
      </c>
      <c r="AE6128">
        <f>MIS[[#This Row],[OrderAverageTradedPrice]]*MIS[[#This Row],[OrderQuantity]]</f>
        <v>13852.5</v>
      </c>
      <c r="AF6128">
        <f>MIS[[#This Row],[LTP]]*MIS[[#This Row],[OrderQuantity]]</f>
        <v>13961.25</v>
      </c>
      <c r="AG6128">
        <f>IF(MIS[[#This Row],[OrderSide]]="SELL",MIS[[#This Row],[VALUE]]-MIS[[#This Row],[LIVE_VALUE]],MIS[[#This Row],[LIVE_VALUE]]-MIS[[#This Row],[VALUE]])</f>
        <v>-108.75</v>
      </c>
      <c r="AH6128" t="str" cm="1">
        <f t="array" ref="AH61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8" t="str">
        <f>MIS[[#This Row],[TRADING SYMBOL]]</f>
        <v>NIFTY2552225000CE</v>
      </c>
      <c r="AJ6128" t="str">
        <f>IF(RIGHT(MIS[[#This Row],[Main/Hedge]],4)="MAIN","MAIN","HEDGE")</f>
        <v>MAIN</v>
      </c>
      <c r="AK6128" t="str" cm="1">
        <f t="array" ref="AK6128">_xlfn._xlws.FILTER(Table4[Column1],ISNUMBER(SEARCH(Table4[Column1],MIS[[#This Row],[OrderUniqueIdentifier]])),"")</f>
        <v>LONGSHORT</v>
      </c>
    </row>
    <row r="6129" spans="1:37" x14ac:dyDescent="0.25">
      <c r="A6129" t="s">
        <v>179</v>
      </c>
      <c r="B6129" t="s">
        <v>180</v>
      </c>
      <c r="C6129" t="s">
        <v>10520</v>
      </c>
      <c r="D6129" t="s">
        <v>72</v>
      </c>
      <c r="E6129" t="s">
        <v>10376</v>
      </c>
      <c r="F6129" t="s">
        <v>73</v>
      </c>
      <c r="G6129" t="s">
        <v>89</v>
      </c>
      <c r="H6129" t="s">
        <v>75</v>
      </c>
      <c r="I6129" t="s">
        <v>76</v>
      </c>
      <c r="J6129" t="s">
        <v>77</v>
      </c>
      <c r="K6129">
        <v>75</v>
      </c>
      <c r="L6129" t="s">
        <v>77</v>
      </c>
      <c r="M6129" t="s">
        <v>78</v>
      </c>
      <c r="N6129" t="s">
        <v>10419</v>
      </c>
      <c r="O6129" t="s">
        <v>10394</v>
      </c>
      <c r="P6129" t="s">
        <v>10394</v>
      </c>
      <c r="Q6129" t="s">
        <v>10379</v>
      </c>
      <c r="R6129" t="s">
        <v>79</v>
      </c>
      <c r="S6129" t="s">
        <v>25</v>
      </c>
      <c r="T6129" t="s">
        <v>10380</v>
      </c>
      <c r="U6129" t="s">
        <v>43</v>
      </c>
      <c r="V6129" t="s">
        <v>80</v>
      </c>
      <c r="W6129">
        <v>25000</v>
      </c>
      <c r="X6129" t="s">
        <v>81</v>
      </c>
      <c r="Y6129">
        <v>-75</v>
      </c>
      <c r="Z6129" t="s">
        <v>10395</v>
      </c>
      <c r="AA6129" t="s">
        <v>10395</v>
      </c>
      <c r="AB6129" t="s">
        <v>90</v>
      </c>
      <c r="AC6129" t="s">
        <v>178</v>
      </c>
      <c r="AD6129">
        <f>_xlfn.XLOOKUP(MIS[[#This Row],[TRADING SYMBOL]],[1]Sheet1!$D:$D,[1]Sheet1!$C:$C)</f>
        <v>186.15</v>
      </c>
      <c r="AE6129">
        <f>MIS[[#This Row],[OrderAverageTradedPrice]]*MIS[[#This Row],[OrderQuantity]]</f>
        <v>13815</v>
      </c>
      <c r="AF6129">
        <f>MIS[[#This Row],[LTP]]*MIS[[#This Row],[OrderQuantity]]</f>
        <v>13961.25</v>
      </c>
      <c r="AG6129">
        <f>IF(MIS[[#This Row],[OrderSide]]="SELL",MIS[[#This Row],[VALUE]]-MIS[[#This Row],[LIVE_VALUE]],MIS[[#This Row],[LIVE_VALUE]]-MIS[[#This Row],[VALUE]])</f>
        <v>-146.25</v>
      </c>
      <c r="AH6129" t="str" cm="1">
        <f t="array" ref="AH61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9" t="str">
        <f>MIS[[#This Row],[TRADING SYMBOL]]</f>
        <v>NIFTY2552225000CE</v>
      </c>
      <c r="AJ6129" t="str">
        <f>IF(RIGHT(MIS[[#This Row],[Main/Hedge]],4)="MAIN","MAIN","HEDGE")</f>
        <v>MAIN</v>
      </c>
      <c r="AK6129" t="str" cm="1">
        <f t="array" ref="AK6129">_xlfn._xlws.FILTER(Table4[Column1],ISNUMBER(SEARCH(Table4[Column1],MIS[[#This Row],[OrderUniqueIdentifier]])),"")</f>
        <v>LONGSHORT</v>
      </c>
    </row>
    <row r="6130" spans="1:37" x14ac:dyDescent="0.25">
      <c r="A6130" t="s">
        <v>179</v>
      </c>
      <c r="B6130" t="s">
        <v>219</v>
      </c>
      <c r="C6130" t="s">
        <v>10521</v>
      </c>
      <c r="D6130" t="s">
        <v>72</v>
      </c>
      <c r="E6130" t="s">
        <v>10376</v>
      </c>
      <c r="F6130" t="s">
        <v>73</v>
      </c>
      <c r="G6130" t="s">
        <v>89</v>
      </c>
      <c r="H6130" t="s">
        <v>75</v>
      </c>
      <c r="I6130" t="s">
        <v>76</v>
      </c>
      <c r="J6130" t="s">
        <v>77</v>
      </c>
      <c r="K6130">
        <v>75</v>
      </c>
      <c r="L6130" t="s">
        <v>77</v>
      </c>
      <c r="M6130" t="s">
        <v>78</v>
      </c>
      <c r="N6130" t="s">
        <v>6193</v>
      </c>
      <c r="O6130" t="s">
        <v>10394</v>
      </c>
      <c r="P6130" t="s">
        <v>10394</v>
      </c>
      <c r="Q6130" t="s">
        <v>10379</v>
      </c>
      <c r="R6130" t="s">
        <v>79</v>
      </c>
      <c r="S6130" t="s">
        <v>25</v>
      </c>
      <c r="T6130" t="s">
        <v>10380</v>
      </c>
      <c r="U6130" t="s">
        <v>43</v>
      </c>
      <c r="V6130" t="s">
        <v>80</v>
      </c>
      <c r="W6130">
        <v>25000</v>
      </c>
      <c r="X6130" t="s">
        <v>81</v>
      </c>
      <c r="Y6130">
        <v>-75</v>
      </c>
      <c r="Z6130" t="s">
        <v>10395</v>
      </c>
      <c r="AA6130" t="s">
        <v>10395</v>
      </c>
      <c r="AB6130" t="s">
        <v>90</v>
      </c>
      <c r="AC6130" t="s">
        <v>178</v>
      </c>
      <c r="AD6130">
        <f>_xlfn.XLOOKUP(MIS[[#This Row],[TRADING SYMBOL]],[1]Sheet1!$D:$D,[1]Sheet1!$C:$C)</f>
        <v>186.15</v>
      </c>
      <c r="AE6130">
        <f>MIS[[#This Row],[OrderAverageTradedPrice]]*MIS[[#This Row],[OrderQuantity]]</f>
        <v>13818.75</v>
      </c>
      <c r="AF6130">
        <f>MIS[[#This Row],[LTP]]*MIS[[#This Row],[OrderQuantity]]</f>
        <v>13961.25</v>
      </c>
      <c r="AG6130">
        <f>IF(MIS[[#This Row],[OrderSide]]="SELL",MIS[[#This Row],[VALUE]]-MIS[[#This Row],[LIVE_VALUE]],MIS[[#This Row],[LIVE_VALUE]]-MIS[[#This Row],[VALUE]])</f>
        <v>-142.5</v>
      </c>
      <c r="AH6130" t="str" cm="1">
        <f t="array" ref="AH6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0" t="str">
        <f>MIS[[#This Row],[TRADING SYMBOL]]</f>
        <v>NIFTY2552225000CE</v>
      </c>
      <c r="AJ6130" t="str">
        <f>IF(RIGHT(MIS[[#This Row],[Main/Hedge]],4)="MAIN","MAIN","HEDGE")</f>
        <v>MAIN</v>
      </c>
      <c r="AK6130" t="str" cm="1">
        <f t="array" ref="AK6130">_xlfn._xlws.FILTER(Table4[Column1],ISNUMBER(SEARCH(Table4[Column1],MIS[[#This Row],[OrderUniqueIdentifier]])),"")</f>
        <v>LONGSHORT</v>
      </c>
    </row>
    <row r="6131" spans="1:37" x14ac:dyDescent="0.25">
      <c r="A6131" t="s">
        <v>1555</v>
      </c>
      <c r="B6131" t="s">
        <v>1614</v>
      </c>
      <c r="C6131" t="s">
        <v>10538</v>
      </c>
      <c r="D6131" t="s">
        <v>72</v>
      </c>
      <c r="E6131" t="s">
        <v>10376</v>
      </c>
      <c r="F6131" t="s">
        <v>73</v>
      </c>
      <c r="G6131" t="s">
        <v>89</v>
      </c>
      <c r="H6131" t="s">
        <v>75</v>
      </c>
      <c r="I6131" t="s">
        <v>76</v>
      </c>
      <c r="J6131" t="s">
        <v>77</v>
      </c>
      <c r="K6131">
        <v>75</v>
      </c>
      <c r="L6131" t="s">
        <v>77</v>
      </c>
      <c r="M6131" t="s">
        <v>78</v>
      </c>
      <c r="N6131" t="s">
        <v>8638</v>
      </c>
      <c r="O6131" t="s">
        <v>10394</v>
      </c>
      <c r="P6131" t="s">
        <v>10394</v>
      </c>
      <c r="Q6131" t="s">
        <v>10379</v>
      </c>
      <c r="R6131" t="s">
        <v>79</v>
      </c>
      <c r="S6131" t="s">
        <v>25</v>
      </c>
      <c r="T6131" t="s">
        <v>10380</v>
      </c>
      <c r="U6131" t="s">
        <v>43</v>
      </c>
      <c r="V6131" t="s">
        <v>80</v>
      </c>
      <c r="W6131">
        <v>25000</v>
      </c>
      <c r="X6131" t="s">
        <v>81</v>
      </c>
      <c r="Y6131">
        <v>-75</v>
      </c>
      <c r="Z6131" t="s">
        <v>10395</v>
      </c>
      <c r="AA6131" t="s">
        <v>10395</v>
      </c>
      <c r="AB6131" t="s">
        <v>90</v>
      </c>
      <c r="AC6131" t="s">
        <v>178</v>
      </c>
      <c r="AD6131">
        <f>_xlfn.XLOOKUP(MIS[[#This Row],[TRADING SYMBOL]],[1]Sheet1!$D:$D,[1]Sheet1!$C:$C)</f>
        <v>186.15</v>
      </c>
      <c r="AE6131">
        <f>MIS[[#This Row],[OrderAverageTradedPrice]]*MIS[[#This Row],[OrderQuantity]]</f>
        <v>13860</v>
      </c>
      <c r="AF6131">
        <f>MIS[[#This Row],[LTP]]*MIS[[#This Row],[OrderQuantity]]</f>
        <v>13961.25</v>
      </c>
      <c r="AG6131">
        <f>IF(MIS[[#This Row],[OrderSide]]="SELL",MIS[[#This Row],[VALUE]]-MIS[[#This Row],[LIVE_VALUE]],MIS[[#This Row],[LIVE_VALUE]]-MIS[[#This Row],[VALUE]])</f>
        <v>-101.25</v>
      </c>
      <c r="AH6131" t="str" cm="1">
        <f t="array" ref="AH6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1" t="str">
        <f>MIS[[#This Row],[TRADING SYMBOL]]</f>
        <v>NIFTY2552225000CE</v>
      </c>
      <c r="AJ6131" t="str">
        <f>IF(RIGHT(MIS[[#This Row],[Main/Hedge]],4)="MAIN","MAIN","HEDGE")</f>
        <v>MAIN</v>
      </c>
      <c r="AK6131" t="str" cm="1">
        <f t="array" ref="AK6131">_xlfn._xlws.FILTER(Table4[Column1],ISNUMBER(SEARCH(Table4[Column1],MIS[[#This Row],[OrderUniqueIdentifier]])),"")</f>
        <v>LONGSHORT</v>
      </c>
    </row>
    <row r="6132" spans="1:37" x14ac:dyDescent="0.25">
      <c r="A6132" t="s">
        <v>1555</v>
      </c>
      <c r="B6132" t="s">
        <v>1623</v>
      </c>
      <c r="C6132" t="s">
        <v>10539</v>
      </c>
      <c r="D6132" t="s">
        <v>72</v>
      </c>
      <c r="E6132" t="s">
        <v>10376</v>
      </c>
      <c r="F6132" t="s">
        <v>73</v>
      </c>
      <c r="G6132" t="s">
        <v>89</v>
      </c>
      <c r="H6132" t="s">
        <v>75</v>
      </c>
      <c r="I6132" t="s">
        <v>76</v>
      </c>
      <c r="J6132" t="s">
        <v>77</v>
      </c>
      <c r="K6132">
        <v>225</v>
      </c>
      <c r="L6132" t="s">
        <v>77</v>
      </c>
      <c r="M6132" t="s">
        <v>78</v>
      </c>
      <c r="N6132" t="s">
        <v>8638</v>
      </c>
      <c r="O6132" t="s">
        <v>10378</v>
      </c>
      <c r="P6132" t="s">
        <v>10394</v>
      </c>
      <c r="Q6132" t="s">
        <v>10379</v>
      </c>
      <c r="R6132" t="s">
        <v>79</v>
      </c>
      <c r="S6132" t="s">
        <v>25</v>
      </c>
      <c r="T6132" t="s">
        <v>10380</v>
      </c>
      <c r="U6132" t="s">
        <v>43</v>
      </c>
      <c r="V6132" t="s">
        <v>80</v>
      </c>
      <c r="W6132">
        <v>25000</v>
      </c>
      <c r="X6132" t="s">
        <v>81</v>
      </c>
      <c r="Y6132">
        <v>-225</v>
      </c>
      <c r="Z6132" t="s">
        <v>10381</v>
      </c>
      <c r="AA6132" t="s">
        <v>10395</v>
      </c>
      <c r="AB6132" t="s">
        <v>90</v>
      </c>
      <c r="AC6132" t="s">
        <v>178</v>
      </c>
      <c r="AD6132">
        <f>_xlfn.XLOOKUP(MIS[[#This Row],[TRADING SYMBOL]],[1]Sheet1!$D:$D,[1]Sheet1!$C:$C)</f>
        <v>186.15</v>
      </c>
      <c r="AE6132">
        <f>MIS[[#This Row],[OrderAverageTradedPrice]]*MIS[[#This Row],[OrderQuantity]]</f>
        <v>41580</v>
      </c>
      <c r="AF6132">
        <f>MIS[[#This Row],[LTP]]*MIS[[#This Row],[OrderQuantity]]</f>
        <v>41883.75</v>
      </c>
      <c r="AG6132">
        <f>IF(MIS[[#This Row],[OrderSide]]="SELL",MIS[[#This Row],[VALUE]]-MIS[[#This Row],[LIVE_VALUE]],MIS[[#This Row],[LIVE_VALUE]]-MIS[[#This Row],[VALUE]])</f>
        <v>-303.75</v>
      </c>
      <c r="AH6132" t="str" cm="1">
        <f t="array" ref="AH61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2" t="str">
        <f>MIS[[#This Row],[TRADING SYMBOL]]</f>
        <v>NIFTY2552225000CE</v>
      </c>
      <c r="AJ6132" t="str">
        <f>IF(RIGHT(MIS[[#This Row],[Main/Hedge]],4)="MAIN","MAIN","HEDGE")</f>
        <v>MAIN</v>
      </c>
      <c r="AK6132" t="str" cm="1">
        <f t="array" ref="AK6132">_xlfn._xlws.FILTER(Table4[Column1],ISNUMBER(SEARCH(Table4[Column1],MIS[[#This Row],[OrderUniqueIdentifier]])),"")</f>
        <v>LONGSHORT</v>
      </c>
    </row>
    <row r="6133" spans="1:37" x14ac:dyDescent="0.25">
      <c r="A6133" t="s">
        <v>1555</v>
      </c>
      <c r="B6133" t="s">
        <v>1657</v>
      </c>
      <c r="C6133" t="s">
        <v>10544</v>
      </c>
      <c r="D6133" t="s">
        <v>72</v>
      </c>
      <c r="E6133" t="s">
        <v>10376</v>
      </c>
      <c r="F6133" t="s">
        <v>73</v>
      </c>
      <c r="G6133" t="s">
        <v>89</v>
      </c>
      <c r="H6133" t="s">
        <v>75</v>
      </c>
      <c r="I6133" t="s">
        <v>76</v>
      </c>
      <c r="J6133" t="s">
        <v>77</v>
      </c>
      <c r="K6133">
        <v>525</v>
      </c>
      <c r="L6133" t="s">
        <v>77</v>
      </c>
      <c r="M6133" t="s">
        <v>78</v>
      </c>
      <c r="N6133" t="s">
        <v>5004</v>
      </c>
      <c r="O6133" t="s">
        <v>10394</v>
      </c>
      <c r="P6133" t="s">
        <v>10394</v>
      </c>
      <c r="Q6133" t="s">
        <v>10379</v>
      </c>
      <c r="R6133" t="s">
        <v>79</v>
      </c>
      <c r="S6133" t="s">
        <v>25</v>
      </c>
      <c r="T6133" t="s">
        <v>10380</v>
      </c>
      <c r="U6133" t="s">
        <v>43</v>
      </c>
      <c r="V6133" t="s">
        <v>80</v>
      </c>
      <c r="W6133">
        <v>25000</v>
      </c>
      <c r="X6133" t="s">
        <v>81</v>
      </c>
      <c r="Y6133">
        <v>-525</v>
      </c>
      <c r="Z6133" t="s">
        <v>10395</v>
      </c>
      <c r="AA6133" t="s">
        <v>10395</v>
      </c>
      <c r="AB6133" t="s">
        <v>90</v>
      </c>
      <c r="AC6133" t="s">
        <v>178</v>
      </c>
      <c r="AD6133">
        <f>_xlfn.XLOOKUP(MIS[[#This Row],[TRADING SYMBOL]],[1]Sheet1!$D:$D,[1]Sheet1!$C:$C)</f>
        <v>186.15</v>
      </c>
      <c r="AE6133">
        <f>MIS[[#This Row],[OrderAverageTradedPrice]]*MIS[[#This Row],[OrderQuantity]]</f>
        <v>96915</v>
      </c>
      <c r="AF6133">
        <f>MIS[[#This Row],[LTP]]*MIS[[#This Row],[OrderQuantity]]</f>
        <v>97728.75</v>
      </c>
      <c r="AG6133">
        <f>IF(MIS[[#This Row],[OrderSide]]="SELL",MIS[[#This Row],[VALUE]]-MIS[[#This Row],[LIVE_VALUE]],MIS[[#This Row],[LIVE_VALUE]]-MIS[[#This Row],[VALUE]])</f>
        <v>-813.75</v>
      </c>
      <c r="AH6133" t="str" cm="1">
        <f t="array" ref="AH61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3" t="str">
        <f>MIS[[#This Row],[TRADING SYMBOL]]</f>
        <v>NIFTY2552225000CE</v>
      </c>
      <c r="AJ6133" t="str">
        <f>IF(RIGHT(MIS[[#This Row],[Main/Hedge]],4)="MAIN","MAIN","HEDGE")</f>
        <v>MAIN</v>
      </c>
      <c r="AK6133" t="str" cm="1">
        <f t="array" ref="AK6133">_xlfn._xlws.FILTER(Table4[Column1],ISNUMBER(SEARCH(Table4[Column1],MIS[[#This Row],[OrderUniqueIdentifier]])),"")</f>
        <v>LONGSHORT</v>
      </c>
    </row>
    <row r="6134" spans="1:37" x14ac:dyDescent="0.25">
      <c r="A6134" t="s">
        <v>1702</v>
      </c>
      <c r="B6134" t="s">
        <v>1703</v>
      </c>
      <c r="C6134" t="s">
        <v>10550</v>
      </c>
      <c r="D6134" t="s">
        <v>72</v>
      </c>
      <c r="E6134" t="s">
        <v>10376</v>
      </c>
      <c r="F6134" t="s">
        <v>73</v>
      </c>
      <c r="G6134" t="s">
        <v>89</v>
      </c>
      <c r="H6134" t="s">
        <v>75</v>
      </c>
      <c r="I6134" t="s">
        <v>76</v>
      </c>
      <c r="J6134" t="s">
        <v>77</v>
      </c>
      <c r="K6134">
        <v>825</v>
      </c>
      <c r="L6134" t="s">
        <v>77</v>
      </c>
      <c r="M6134" t="s">
        <v>78</v>
      </c>
      <c r="N6134" t="s">
        <v>10551</v>
      </c>
      <c r="O6134" t="s">
        <v>10394</v>
      </c>
      <c r="P6134" t="s">
        <v>10394</v>
      </c>
      <c r="Q6134" t="s">
        <v>10379</v>
      </c>
      <c r="R6134" t="s">
        <v>79</v>
      </c>
      <c r="S6134" t="s">
        <v>25</v>
      </c>
      <c r="T6134" t="s">
        <v>10380</v>
      </c>
      <c r="U6134" t="s">
        <v>43</v>
      </c>
      <c r="V6134" t="s">
        <v>80</v>
      </c>
      <c r="W6134">
        <v>25000</v>
      </c>
      <c r="X6134" t="s">
        <v>81</v>
      </c>
      <c r="Y6134">
        <v>-825</v>
      </c>
      <c r="Z6134" t="s">
        <v>10395</v>
      </c>
      <c r="AA6134" t="s">
        <v>10395</v>
      </c>
      <c r="AB6134" t="s">
        <v>90</v>
      </c>
      <c r="AC6134" t="s">
        <v>178</v>
      </c>
      <c r="AD6134">
        <f>_xlfn.XLOOKUP(MIS[[#This Row],[TRADING SYMBOL]],[1]Sheet1!$D:$D,[1]Sheet1!$C:$C)</f>
        <v>186.15</v>
      </c>
      <c r="AE6134">
        <f>MIS[[#This Row],[OrderAverageTradedPrice]]*MIS[[#This Row],[OrderQuantity]]</f>
        <v>151946.24999999939</v>
      </c>
      <c r="AF6134">
        <f>MIS[[#This Row],[LTP]]*MIS[[#This Row],[OrderQuantity]]</f>
        <v>153573.75</v>
      </c>
      <c r="AG6134">
        <f>IF(MIS[[#This Row],[OrderSide]]="SELL",MIS[[#This Row],[VALUE]]-MIS[[#This Row],[LIVE_VALUE]],MIS[[#This Row],[LIVE_VALUE]]-MIS[[#This Row],[VALUE]])</f>
        <v>-1627.5000000006112</v>
      </c>
      <c r="AH6134" t="str" cm="1">
        <f t="array" ref="AH61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4" t="str">
        <f>MIS[[#This Row],[TRADING SYMBOL]]</f>
        <v>NIFTY2552225000CE</v>
      </c>
      <c r="AJ6134" t="str">
        <f>IF(RIGHT(MIS[[#This Row],[Main/Hedge]],4)="MAIN","MAIN","HEDGE")</f>
        <v>MAIN</v>
      </c>
      <c r="AK6134" t="str" cm="1">
        <f t="array" ref="AK6134">_xlfn._xlws.FILTER(Table4[Column1],ISNUMBER(SEARCH(Table4[Column1],MIS[[#This Row],[OrderUniqueIdentifier]])),"")</f>
        <v>LONGSHORT</v>
      </c>
    </row>
    <row r="6135" spans="1:37" x14ac:dyDescent="0.25">
      <c r="A6135" t="s">
        <v>71</v>
      </c>
      <c r="B6135" t="s">
        <v>1280</v>
      </c>
      <c r="C6135" t="s">
        <v>10492</v>
      </c>
      <c r="D6135" t="s">
        <v>72</v>
      </c>
      <c r="E6135" t="s">
        <v>10376</v>
      </c>
      <c r="F6135" t="s">
        <v>73</v>
      </c>
      <c r="G6135" t="s">
        <v>89</v>
      </c>
      <c r="H6135" t="s">
        <v>75</v>
      </c>
      <c r="I6135" t="s">
        <v>76</v>
      </c>
      <c r="J6135" t="s">
        <v>77</v>
      </c>
      <c r="K6135">
        <v>150</v>
      </c>
      <c r="L6135" t="s">
        <v>77</v>
      </c>
      <c r="M6135" t="s">
        <v>78</v>
      </c>
      <c r="N6135" t="s">
        <v>8640</v>
      </c>
      <c r="O6135" t="s">
        <v>10493</v>
      </c>
      <c r="P6135" t="s">
        <v>10493</v>
      </c>
      <c r="Q6135" t="s">
        <v>10379</v>
      </c>
      <c r="R6135" t="s">
        <v>79</v>
      </c>
      <c r="S6135" t="s">
        <v>25</v>
      </c>
      <c r="T6135" t="s">
        <v>10380</v>
      </c>
      <c r="U6135" t="s">
        <v>43</v>
      </c>
      <c r="V6135" t="s">
        <v>80</v>
      </c>
      <c r="W6135">
        <v>25000</v>
      </c>
      <c r="X6135" t="s">
        <v>81</v>
      </c>
      <c r="Y6135">
        <v>-150</v>
      </c>
      <c r="Z6135" t="s">
        <v>10494</v>
      </c>
      <c r="AA6135" t="s">
        <v>10494</v>
      </c>
      <c r="AB6135" t="s">
        <v>90</v>
      </c>
      <c r="AC6135" t="s">
        <v>178</v>
      </c>
      <c r="AD6135">
        <f>_xlfn.XLOOKUP(MIS[[#This Row],[TRADING SYMBOL]],[1]Sheet1!$D:$D,[1]Sheet1!$C:$C)</f>
        <v>186.15</v>
      </c>
      <c r="AE6135">
        <f>MIS[[#This Row],[OrderAverageTradedPrice]]*MIS[[#This Row],[OrderQuantity]]</f>
        <v>27645</v>
      </c>
      <c r="AF6135">
        <f>MIS[[#This Row],[LTP]]*MIS[[#This Row],[OrderQuantity]]</f>
        <v>27922.5</v>
      </c>
      <c r="AG6135">
        <f>IF(MIS[[#This Row],[OrderSide]]="SELL",MIS[[#This Row],[VALUE]]-MIS[[#This Row],[LIVE_VALUE]],MIS[[#This Row],[LIVE_VALUE]]-MIS[[#This Row],[VALUE]])</f>
        <v>-277.5</v>
      </c>
      <c r="AH6135" t="str" cm="1">
        <f t="array" ref="AH61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5" t="str">
        <f>MIS[[#This Row],[TRADING SYMBOL]]</f>
        <v>NIFTY2552225000CE</v>
      </c>
      <c r="AJ6135" t="str">
        <f>IF(RIGHT(MIS[[#This Row],[Main/Hedge]],4)="MAIN","MAIN","HEDGE")</f>
        <v>MAIN</v>
      </c>
      <c r="AK6135" t="str" cm="1">
        <f t="array" ref="AK6135">_xlfn._xlws.FILTER(Table4[Column1],ISNUMBER(SEARCH(Table4[Column1],MIS[[#This Row],[OrderUniqueIdentifier]])),"")</f>
        <v>LONGSHORT</v>
      </c>
    </row>
    <row r="6136" spans="1:37" x14ac:dyDescent="0.25">
      <c r="A6136" t="s">
        <v>71</v>
      </c>
      <c r="B6136" t="s">
        <v>1308</v>
      </c>
      <c r="C6136" t="s">
        <v>10502</v>
      </c>
      <c r="D6136" t="s">
        <v>72</v>
      </c>
      <c r="E6136" t="s">
        <v>10376</v>
      </c>
      <c r="F6136" t="s">
        <v>73</v>
      </c>
      <c r="G6136" t="s">
        <v>89</v>
      </c>
      <c r="H6136" t="s">
        <v>75</v>
      </c>
      <c r="I6136" t="s">
        <v>76</v>
      </c>
      <c r="J6136" t="s">
        <v>77</v>
      </c>
      <c r="K6136">
        <v>300</v>
      </c>
      <c r="L6136" t="s">
        <v>77</v>
      </c>
      <c r="M6136" t="s">
        <v>78</v>
      </c>
      <c r="N6136" t="s">
        <v>9552</v>
      </c>
      <c r="O6136" t="s">
        <v>10493</v>
      </c>
      <c r="P6136" t="s">
        <v>10493</v>
      </c>
      <c r="Q6136" t="s">
        <v>10379</v>
      </c>
      <c r="R6136" t="s">
        <v>79</v>
      </c>
      <c r="S6136" t="s">
        <v>25</v>
      </c>
      <c r="T6136" t="s">
        <v>10380</v>
      </c>
      <c r="U6136" t="s">
        <v>43</v>
      </c>
      <c r="V6136" t="s">
        <v>80</v>
      </c>
      <c r="W6136">
        <v>25000</v>
      </c>
      <c r="X6136" t="s">
        <v>81</v>
      </c>
      <c r="Y6136">
        <v>-300</v>
      </c>
      <c r="Z6136" t="s">
        <v>10494</v>
      </c>
      <c r="AA6136" t="s">
        <v>10494</v>
      </c>
      <c r="AB6136" t="s">
        <v>90</v>
      </c>
      <c r="AC6136" t="s">
        <v>178</v>
      </c>
      <c r="AD6136">
        <f>_xlfn.XLOOKUP(MIS[[#This Row],[TRADING SYMBOL]],[1]Sheet1!$D:$D,[1]Sheet1!$C:$C)</f>
        <v>186.15</v>
      </c>
      <c r="AE6136">
        <f>MIS[[#This Row],[OrderAverageTradedPrice]]*MIS[[#This Row],[OrderQuantity]]</f>
        <v>55350</v>
      </c>
      <c r="AF6136">
        <f>MIS[[#This Row],[LTP]]*MIS[[#This Row],[OrderQuantity]]</f>
        <v>55845</v>
      </c>
      <c r="AG6136">
        <f>IF(MIS[[#This Row],[OrderSide]]="SELL",MIS[[#This Row],[VALUE]]-MIS[[#This Row],[LIVE_VALUE]],MIS[[#This Row],[LIVE_VALUE]]-MIS[[#This Row],[VALUE]])</f>
        <v>-495</v>
      </c>
      <c r="AH6136" t="str" cm="1">
        <f t="array" ref="AH61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6" t="str">
        <f>MIS[[#This Row],[TRADING SYMBOL]]</f>
        <v>NIFTY2552225000CE</v>
      </c>
      <c r="AJ6136" t="str">
        <f>IF(RIGHT(MIS[[#This Row],[Main/Hedge]],4)="MAIN","MAIN","HEDGE")</f>
        <v>MAIN</v>
      </c>
      <c r="AK6136" t="str" cm="1">
        <f t="array" ref="AK6136">_xlfn._xlws.FILTER(Table4[Column1],ISNUMBER(SEARCH(Table4[Column1],MIS[[#This Row],[OrderUniqueIdentifier]])),"")</f>
        <v>LONGSHORT</v>
      </c>
    </row>
    <row r="6137" spans="1:37" x14ac:dyDescent="0.25">
      <c r="A6137" t="s">
        <v>1357</v>
      </c>
      <c r="B6137" t="s">
        <v>1366</v>
      </c>
      <c r="C6137" t="s">
        <v>10506</v>
      </c>
      <c r="D6137" t="s">
        <v>72</v>
      </c>
      <c r="E6137" t="s">
        <v>10376</v>
      </c>
      <c r="F6137" t="s">
        <v>73</v>
      </c>
      <c r="G6137" t="s">
        <v>89</v>
      </c>
      <c r="H6137" t="s">
        <v>75</v>
      </c>
      <c r="I6137" t="s">
        <v>76</v>
      </c>
      <c r="J6137" t="s">
        <v>77</v>
      </c>
      <c r="K6137">
        <v>75</v>
      </c>
      <c r="L6137" t="s">
        <v>77</v>
      </c>
      <c r="M6137" t="s">
        <v>78</v>
      </c>
      <c r="N6137" t="s">
        <v>6193</v>
      </c>
      <c r="O6137" t="s">
        <v>10493</v>
      </c>
      <c r="P6137" t="s">
        <v>10493</v>
      </c>
      <c r="Q6137" t="s">
        <v>10379</v>
      </c>
      <c r="R6137" t="s">
        <v>79</v>
      </c>
      <c r="S6137" t="s">
        <v>25</v>
      </c>
      <c r="T6137" t="s">
        <v>10380</v>
      </c>
      <c r="U6137" t="s">
        <v>43</v>
      </c>
      <c r="V6137" t="s">
        <v>80</v>
      </c>
      <c r="W6137">
        <v>25000</v>
      </c>
      <c r="X6137" t="s">
        <v>81</v>
      </c>
      <c r="Y6137">
        <v>-75</v>
      </c>
      <c r="Z6137" t="s">
        <v>10494</v>
      </c>
      <c r="AA6137" t="s">
        <v>10494</v>
      </c>
      <c r="AB6137" t="s">
        <v>90</v>
      </c>
      <c r="AC6137" t="s">
        <v>178</v>
      </c>
      <c r="AD6137">
        <f>_xlfn.XLOOKUP(MIS[[#This Row],[TRADING SYMBOL]],[1]Sheet1!$D:$D,[1]Sheet1!$C:$C)</f>
        <v>186.15</v>
      </c>
      <c r="AE6137">
        <f>MIS[[#This Row],[OrderAverageTradedPrice]]*MIS[[#This Row],[OrderQuantity]]</f>
        <v>13818.75</v>
      </c>
      <c r="AF6137">
        <f>MIS[[#This Row],[LTP]]*MIS[[#This Row],[OrderQuantity]]</f>
        <v>13961.25</v>
      </c>
      <c r="AG6137">
        <f>IF(MIS[[#This Row],[OrderSide]]="SELL",MIS[[#This Row],[VALUE]]-MIS[[#This Row],[LIVE_VALUE]],MIS[[#This Row],[LIVE_VALUE]]-MIS[[#This Row],[VALUE]])</f>
        <v>-142.5</v>
      </c>
      <c r="AH6137" t="str" cm="1">
        <f t="array" ref="AH6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7" t="str">
        <f>MIS[[#This Row],[TRADING SYMBOL]]</f>
        <v>NIFTY2552225000CE</v>
      </c>
      <c r="AJ6137" t="str">
        <f>IF(RIGHT(MIS[[#This Row],[Main/Hedge]],4)="MAIN","MAIN","HEDGE")</f>
        <v>MAIN</v>
      </c>
      <c r="AK6137" t="str" cm="1">
        <f t="array" ref="AK6137">_xlfn._xlws.FILTER(Table4[Column1],ISNUMBER(SEARCH(Table4[Column1],MIS[[#This Row],[OrderUniqueIdentifier]])),"")</f>
        <v>LONGSHORT</v>
      </c>
    </row>
    <row r="6138" spans="1:37" x14ac:dyDescent="0.25">
      <c r="A6138" t="s">
        <v>179</v>
      </c>
      <c r="B6138" t="s">
        <v>1446</v>
      </c>
      <c r="C6138" t="s">
        <v>10513</v>
      </c>
      <c r="D6138" t="s">
        <v>72</v>
      </c>
      <c r="E6138" t="s">
        <v>10376</v>
      </c>
      <c r="F6138" t="s">
        <v>73</v>
      </c>
      <c r="G6138" t="s">
        <v>89</v>
      </c>
      <c r="H6138" t="s">
        <v>75</v>
      </c>
      <c r="I6138" t="s">
        <v>76</v>
      </c>
      <c r="J6138" t="s">
        <v>77</v>
      </c>
      <c r="K6138">
        <v>450</v>
      </c>
      <c r="L6138" t="s">
        <v>77</v>
      </c>
      <c r="M6138" t="s">
        <v>78</v>
      </c>
      <c r="N6138" t="s">
        <v>10404</v>
      </c>
      <c r="O6138" t="s">
        <v>10493</v>
      </c>
      <c r="P6138" t="s">
        <v>10493</v>
      </c>
      <c r="Q6138" t="s">
        <v>10379</v>
      </c>
      <c r="R6138" t="s">
        <v>79</v>
      </c>
      <c r="S6138" t="s">
        <v>25</v>
      </c>
      <c r="T6138" t="s">
        <v>10380</v>
      </c>
      <c r="U6138" t="s">
        <v>43</v>
      </c>
      <c r="V6138" t="s">
        <v>80</v>
      </c>
      <c r="W6138">
        <v>25000</v>
      </c>
      <c r="X6138" t="s">
        <v>81</v>
      </c>
      <c r="Y6138">
        <v>-450</v>
      </c>
      <c r="Z6138" t="s">
        <v>10494</v>
      </c>
      <c r="AA6138" t="s">
        <v>10494</v>
      </c>
      <c r="AB6138" t="s">
        <v>90</v>
      </c>
      <c r="AC6138" t="s">
        <v>178</v>
      </c>
      <c r="AD6138">
        <f>_xlfn.XLOOKUP(MIS[[#This Row],[TRADING SYMBOL]],[1]Sheet1!$D:$D,[1]Sheet1!$C:$C)</f>
        <v>186.15</v>
      </c>
      <c r="AE6138">
        <f>MIS[[#This Row],[OrderAverageTradedPrice]]*MIS[[#This Row],[OrderQuantity]]</f>
        <v>82980</v>
      </c>
      <c r="AF6138">
        <f>MIS[[#This Row],[LTP]]*MIS[[#This Row],[OrderQuantity]]</f>
        <v>83767.5</v>
      </c>
      <c r="AG6138">
        <f>IF(MIS[[#This Row],[OrderSide]]="SELL",MIS[[#This Row],[VALUE]]-MIS[[#This Row],[LIVE_VALUE]],MIS[[#This Row],[LIVE_VALUE]]-MIS[[#This Row],[VALUE]])</f>
        <v>-787.5</v>
      </c>
      <c r="AH6138" t="str" cm="1">
        <f t="array" ref="AH6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8" t="str">
        <f>MIS[[#This Row],[TRADING SYMBOL]]</f>
        <v>NIFTY2552225000CE</v>
      </c>
      <c r="AJ6138" t="str">
        <f>IF(RIGHT(MIS[[#This Row],[Main/Hedge]],4)="MAIN","MAIN","HEDGE")</f>
        <v>MAIN</v>
      </c>
      <c r="AK6138" t="str" cm="1">
        <f t="array" ref="AK6138">_xlfn._xlws.FILTER(Table4[Column1],ISNUMBER(SEARCH(Table4[Column1],MIS[[#This Row],[OrderUniqueIdentifier]])),"")</f>
        <v>LONGSHORT</v>
      </c>
    </row>
    <row r="6139" spans="1:37" x14ac:dyDescent="0.25">
      <c r="A6139" t="s">
        <v>179</v>
      </c>
      <c r="B6139" t="s">
        <v>1456</v>
      </c>
      <c r="C6139" t="s">
        <v>10514</v>
      </c>
      <c r="D6139" t="s">
        <v>72</v>
      </c>
      <c r="E6139" t="s">
        <v>10376</v>
      </c>
      <c r="F6139" t="s">
        <v>73</v>
      </c>
      <c r="G6139" t="s">
        <v>89</v>
      </c>
      <c r="H6139" t="s">
        <v>75</v>
      </c>
      <c r="I6139" t="s">
        <v>76</v>
      </c>
      <c r="J6139" t="s">
        <v>77</v>
      </c>
      <c r="K6139">
        <v>150</v>
      </c>
      <c r="L6139" t="s">
        <v>77</v>
      </c>
      <c r="M6139" t="s">
        <v>78</v>
      </c>
      <c r="N6139" t="s">
        <v>10501</v>
      </c>
      <c r="O6139" t="s">
        <v>10493</v>
      </c>
      <c r="P6139" t="s">
        <v>10493</v>
      </c>
      <c r="Q6139" t="s">
        <v>10379</v>
      </c>
      <c r="R6139" t="s">
        <v>79</v>
      </c>
      <c r="S6139" t="s">
        <v>25</v>
      </c>
      <c r="T6139" t="s">
        <v>10380</v>
      </c>
      <c r="U6139" t="s">
        <v>43</v>
      </c>
      <c r="V6139" t="s">
        <v>80</v>
      </c>
      <c r="W6139">
        <v>25000</v>
      </c>
      <c r="X6139" t="s">
        <v>81</v>
      </c>
      <c r="Y6139">
        <v>-150</v>
      </c>
      <c r="Z6139" t="s">
        <v>10494</v>
      </c>
      <c r="AA6139" t="s">
        <v>10494</v>
      </c>
      <c r="AB6139" t="s">
        <v>90</v>
      </c>
      <c r="AC6139" t="s">
        <v>178</v>
      </c>
      <c r="AD6139">
        <f>_xlfn.XLOOKUP(MIS[[#This Row],[TRADING SYMBOL]],[1]Sheet1!$D:$D,[1]Sheet1!$C:$C)</f>
        <v>186.15</v>
      </c>
      <c r="AE6139">
        <f>MIS[[#This Row],[OrderAverageTradedPrice]]*MIS[[#This Row],[OrderQuantity]]</f>
        <v>27705</v>
      </c>
      <c r="AF6139">
        <f>MIS[[#This Row],[LTP]]*MIS[[#This Row],[OrderQuantity]]</f>
        <v>27922.5</v>
      </c>
      <c r="AG6139">
        <f>IF(MIS[[#This Row],[OrderSide]]="SELL",MIS[[#This Row],[VALUE]]-MIS[[#This Row],[LIVE_VALUE]],MIS[[#This Row],[LIVE_VALUE]]-MIS[[#This Row],[VALUE]])</f>
        <v>-217.5</v>
      </c>
      <c r="AH6139" t="str" cm="1">
        <f t="array" ref="AH6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9" t="str">
        <f>MIS[[#This Row],[TRADING SYMBOL]]</f>
        <v>NIFTY2552225000CE</v>
      </c>
      <c r="AJ6139" t="str">
        <f>IF(RIGHT(MIS[[#This Row],[Main/Hedge]],4)="MAIN","MAIN","HEDGE")</f>
        <v>MAIN</v>
      </c>
      <c r="AK6139" t="str" cm="1">
        <f t="array" ref="AK6139">_xlfn._xlws.FILTER(Table4[Column1],ISNUMBER(SEARCH(Table4[Column1],MIS[[#This Row],[OrderUniqueIdentifier]])),"")</f>
        <v>LONGSHORT</v>
      </c>
    </row>
    <row r="6140" spans="1:37" x14ac:dyDescent="0.25">
      <c r="A6140" t="s">
        <v>179</v>
      </c>
      <c r="B6140" t="s">
        <v>1467</v>
      </c>
      <c r="C6140" t="s">
        <v>10515</v>
      </c>
      <c r="D6140" t="s">
        <v>72</v>
      </c>
      <c r="E6140" t="s">
        <v>10376</v>
      </c>
      <c r="F6140" t="s">
        <v>73</v>
      </c>
      <c r="G6140" t="s">
        <v>89</v>
      </c>
      <c r="H6140" t="s">
        <v>75</v>
      </c>
      <c r="I6140" t="s">
        <v>76</v>
      </c>
      <c r="J6140" t="s">
        <v>77</v>
      </c>
      <c r="K6140">
        <v>975</v>
      </c>
      <c r="L6140" t="s">
        <v>77</v>
      </c>
      <c r="M6140" t="s">
        <v>78</v>
      </c>
      <c r="N6140" t="s">
        <v>10516</v>
      </c>
      <c r="O6140" t="s">
        <v>10493</v>
      </c>
      <c r="P6140" t="s">
        <v>10493</v>
      </c>
      <c r="Q6140" t="s">
        <v>10379</v>
      </c>
      <c r="R6140" t="s">
        <v>79</v>
      </c>
      <c r="S6140" t="s">
        <v>25</v>
      </c>
      <c r="T6140" t="s">
        <v>10380</v>
      </c>
      <c r="U6140" t="s">
        <v>43</v>
      </c>
      <c r="V6140" t="s">
        <v>80</v>
      </c>
      <c r="W6140">
        <v>25000</v>
      </c>
      <c r="X6140" t="s">
        <v>81</v>
      </c>
      <c r="Y6140">
        <v>-975</v>
      </c>
      <c r="Z6140" t="s">
        <v>10494</v>
      </c>
      <c r="AA6140" t="s">
        <v>10494</v>
      </c>
      <c r="AB6140" t="s">
        <v>90</v>
      </c>
      <c r="AC6140" t="s">
        <v>178</v>
      </c>
      <c r="AD6140">
        <f>_xlfn.XLOOKUP(MIS[[#This Row],[TRADING SYMBOL]],[1]Sheet1!$D:$D,[1]Sheet1!$C:$C)</f>
        <v>186.15</v>
      </c>
      <c r="AE6140">
        <f>MIS[[#This Row],[OrderAverageTradedPrice]]*MIS[[#This Row],[OrderQuantity]]</f>
        <v>180048.74999999939</v>
      </c>
      <c r="AF6140">
        <f>MIS[[#This Row],[LTP]]*MIS[[#This Row],[OrderQuantity]]</f>
        <v>181496.25</v>
      </c>
      <c r="AG6140">
        <f>IF(MIS[[#This Row],[OrderSide]]="SELL",MIS[[#This Row],[VALUE]]-MIS[[#This Row],[LIVE_VALUE]],MIS[[#This Row],[LIVE_VALUE]]-MIS[[#This Row],[VALUE]])</f>
        <v>-1447.5000000006112</v>
      </c>
      <c r="AH6140" t="str" cm="1">
        <f t="array" ref="AH6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0" t="str">
        <f>MIS[[#This Row],[TRADING SYMBOL]]</f>
        <v>NIFTY2552225000CE</v>
      </c>
      <c r="AJ6140" t="str">
        <f>IF(RIGHT(MIS[[#This Row],[Main/Hedge]],4)="MAIN","MAIN","HEDGE")</f>
        <v>MAIN</v>
      </c>
      <c r="AK6140" t="str" cm="1">
        <f t="array" ref="AK6140">_xlfn._xlws.FILTER(Table4[Column1],ISNUMBER(SEARCH(Table4[Column1],MIS[[#This Row],[OrderUniqueIdentifier]])),"")</f>
        <v>LONGSHORT</v>
      </c>
    </row>
    <row r="6141" spans="1:37" x14ac:dyDescent="0.25">
      <c r="A6141" t="s">
        <v>179</v>
      </c>
      <c r="B6141" t="s">
        <v>1478</v>
      </c>
      <c r="C6141" t="s">
        <v>10517</v>
      </c>
      <c r="D6141" t="s">
        <v>72</v>
      </c>
      <c r="E6141" t="s">
        <v>10376</v>
      </c>
      <c r="F6141" t="s">
        <v>73</v>
      </c>
      <c r="G6141" t="s">
        <v>89</v>
      </c>
      <c r="H6141" t="s">
        <v>75</v>
      </c>
      <c r="I6141" t="s">
        <v>76</v>
      </c>
      <c r="J6141" t="s">
        <v>77</v>
      </c>
      <c r="K6141">
        <v>150</v>
      </c>
      <c r="L6141" t="s">
        <v>77</v>
      </c>
      <c r="M6141" t="s">
        <v>78</v>
      </c>
      <c r="N6141" t="s">
        <v>10501</v>
      </c>
      <c r="O6141" t="s">
        <v>10493</v>
      </c>
      <c r="P6141" t="s">
        <v>10493</v>
      </c>
      <c r="Q6141" t="s">
        <v>10379</v>
      </c>
      <c r="R6141" t="s">
        <v>79</v>
      </c>
      <c r="S6141" t="s">
        <v>25</v>
      </c>
      <c r="T6141" t="s">
        <v>10380</v>
      </c>
      <c r="U6141" t="s">
        <v>43</v>
      </c>
      <c r="V6141" t="s">
        <v>80</v>
      </c>
      <c r="W6141">
        <v>25000</v>
      </c>
      <c r="X6141" t="s">
        <v>81</v>
      </c>
      <c r="Y6141">
        <v>-150</v>
      </c>
      <c r="Z6141" t="s">
        <v>10494</v>
      </c>
      <c r="AA6141" t="s">
        <v>10494</v>
      </c>
      <c r="AB6141" t="s">
        <v>90</v>
      </c>
      <c r="AC6141" t="s">
        <v>178</v>
      </c>
      <c r="AD6141">
        <f>_xlfn.XLOOKUP(MIS[[#This Row],[TRADING SYMBOL]],[1]Sheet1!$D:$D,[1]Sheet1!$C:$C)</f>
        <v>186.15</v>
      </c>
      <c r="AE6141">
        <f>MIS[[#This Row],[OrderAverageTradedPrice]]*MIS[[#This Row],[OrderQuantity]]</f>
        <v>27705</v>
      </c>
      <c r="AF6141">
        <f>MIS[[#This Row],[LTP]]*MIS[[#This Row],[OrderQuantity]]</f>
        <v>27922.5</v>
      </c>
      <c r="AG6141">
        <f>IF(MIS[[#This Row],[OrderSide]]="SELL",MIS[[#This Row],[VALUE]]-MIS[[#This Row],[LIVE_VALUE]],MIS[[#This Row],[LIVE_VALUE]]-MIS[[#This Row],[VALUE]])</f>
        <v>-217.5</v>
      </c>
      <c r="AH6141" t="str" cm="1">
        <f t="array" ref="AH6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1" t="str">
        <f>MIS[[#This Row],[TRADING SYMBOL]]</f>
        <v>NIFTY2552225000CE</v>
      </c>
      <c r="AJ6141" t="str">
        <f>IF(RIGHT(MIS[[#This Row],[Main/Hedge]],4)="MAIN","MAIN","HEDGE")</f>
        <v>MAIN</v>
      </c>
      <c r="AK6141" t="str" cm="1">
        <f t="array" ref="AK6141">_xlfn._xlws.FILTER(Table4[Column1],ISNUMBER(SEARCH(Table4[Column1],MIS[[#This Row],[OrderUniqueIdentifier]])),"")</f>
        <v>LONGSHORT</v>
      </c>
    </row>
    <row r="6142" spans="1:37" x14ac:dyDescent="0.25">
      <c r="A6142" t="s">
        <v>179</v>
      </c>
      <c r="B6142" t="s">
        <v>1497</v>
      </c>
      <c r="C6142" t="s">
        <v>10519</v>
      </c>
      <c r="D6142" t="s">
        <v>72</v>
      </c>
      <c r="E6142" t="s">
        <v>10376</v>
      </c>
      <c r="F6142" t="s">
        <v>73</v>
      </c>
      <c r="G6142" t="s">
        <v>89</v>
      </c>
      <c r="H6142" t="s">
        <v>75</v>
      </c>
      <c r="I6142" t="s">
        <v>76</v>
      </c>
      <c r="J6142" t="s">
        <v>77</v>
      </c>
      <c r="K6142">
        <v>150</v>
      </c>
      <c r="L6142" t="s">
        <v>77</v>
      </c>
      <c r="M6142" t="s">
        <v>78</v>
      </c>
      <c r="N6142" t="s">
        <v>5004</v>
      </c>
      <c r="O6142" t="s">
        <v>10493</v>
      </c>
      <c r="P6142" t="s">
        <v>10493</v>
      </c>
      <c r="Q6142" t="s">
        <v>10379</v>
      </c>
      <c r="R6142" t="s">
        <v>79</v>
      </c>
      <c r="S6142" t="s">
        <v>25</v>
      </c>
      <c r="T6142" t="s">
        <v>10380</v>
      </c>
      <c r="U6142" t="s">
        <v>43</v>
      </c>
      <c r="V6142" t="s">
        <v>80</v>
      </c>
      <c r="W6142">
        <v>25000</v>
      </c>
      <c r="X6142" t="s">
        <v>81</v>
      </c>
      <c r="Y6142">
        <v>-150</v>
      </c>
      <c r="Z6142" t="s">
        <v>10494</v>
      </c>
      <c r="AA6142" t="s">
        <v>10494</v>
      </c>
      <c r="AB6142" t="s">
        <v>90</v>
      </c>
      <c r="AC6142" t="s">
        <v>178</v>
      </c>
      <c r="AD6142">
        <f>_xlfn.XLOOKUP(MIS[[#This Row],[TRADING SYMBOL]],[1]Sheet1!$D:$D,[1]Sheet1!$C:$C)</f>
        <v>186.15</v>
      </c>
      <c r="AE6142">
        <f>MIS[[#This Row],[OrderAverageTradedPrice]]*MIS[[#This Row],[OrderQuantity]]</f>
        <v>27690</v>
      </c>
      <c r="AF6142">
        <f>MIS[[#This Row],[LTP]]*MIS[[#This Row],[OrderQuantity]]</f>
        <v>27922.5</v>
      </c>
      <c r="AG6142">
        <f>IF(MIS[[#This Row],[OrderSide]]="SELL",MIS[[#This Row],[VALUE]]-MIS[[#This Row],[LIVE_VALUE]],MIS[[#This Row],[LIVE_VALUE]]-MIS[[#This Row],[VALUE]])</f>
        <v>-232.5</v>
      </c>
      <c r="AH6142" t="str" cm="1">
        <f t="array" ref="AH6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2" t="str">
        <f>MIS[[#This Row],[TRADING SYMBOL]]</f>
        <v>NIFTY2552225000CE</v>
      </c>
      <c r="AJ6142" t="str">
        <f>IF(RIGHT(MIS[[#This Row],[Main/Hedge]],4)="MAIN","MAIN","HEDGE")</f>
        <v>MAIN</v>
      </c>
      <c r="AK6142" t="str" cm="1">
        <f t="array" ref="AK6142">_xlfn._xlws.FILTER(Table4[Column1],ISNUMBER(SEARCH(Table4[Column1],MIS[[#This Row],[OrderUniqueIdentifier]])),"")</f>
        <v>LONGSHORT</v>
      </c>
    </row>
    <row r="6143" spans="1:37" x14ac:dyDescent="0.25">
      <c r="A6143" t="s">
        <v>179</v>
      </c>
      <c r="B6143" t="s">
        <v>266</v>
      </c>
      <c r="C6143" t="s">
        <v>10525</v>
      </c>
      <c r="D6143" t="s">
        <v>72</v>
      </c>
      <c r="E6143" t="s">
        <v>10376</v>
      </c>
      <c r="F6143" t="s">
        <v>73</v>
      </c>
      <c r="G6143" t="s">
        <v>89</v>
      </c>
      <c r="H6143" t="s">
        <v>75</v>
      </c>
      <c r="I6143" t="s">
        <v>76</v>
      </c>
      <c r="J6143" t="s">
        <v>77</v>
      </c>
      <c r="K6143">
        <v>1350</v>
      </c>
      <c r="L6143" t="s">
        <v>77</v>
      </c>
      <c r="M6143" t="s">
        <v>78</v>
      </c>
      <c r="N6143" t="s">
        <v>10526</v>
      </c>
      <c r="O6143" t="s">
        <v>10493</v>
      </c>
      <c r="P6143" t="s">
        <v>10493</v>
      </c>
      <c r="Q6143" t="s">
        <v>10379</v>
      </c>
      <c r="R6143" t="s">
        <v>79</v>
      </c>
      <c r="S6143" t="s">
        <v>25</v>
      </c>
      <c r="T6143" t="s">
        <v>10380</v>
      </c>
      <c r="U6143" t="s">
        <v>43</v>
      </c>
      <c r="V6143" t="s">
        <v>80</v>
      </c>
      <c r="W6143">
        <v>25000</v>
      </c>
      <c r="X6143" t="s">
        <v>81</v>
      </c>
      <c r="Y6143">
        <v>-1350</v>
      </c>
      <c r="Z6143" t="s">
        <v>10494</v>
      </c>
      <c r="AA6143" t="s">
        <v>10494</v>
      </c>
      <c r="AB6143" t="s">
        <v>90</v>
      </c>
      <c r="AC6143" t="s">
        <v>178</v>
      </c>
      <c r="AD6143">
        <f>_xlfn.XLOOKUP(MIS[[#This Row],[TRADING SYMBOL]],[1]Sheet1!$D:$D,[1]Sheet1!$C:$C)</f>
        <v>186.15</v>
      </c>
      <c r="AE6143">
        <f>MIS[[#This Row],[OrderAverageTradedPrice]]*MIS[[#This Row],[OrderQuantity]]</f>
        <v>248699.99999999971</v>
      </c>
      <c r="AF6143">
        <f>MIS[[#This Row],[LTP]]*MIS[[#This Row],[OrderQuantity]]</f>
        <v>251302.5</v>
      </c>
      <c r="AG6143">
        <f>IF(MIS[[#This Row],[OrderSide]]="SELL",MIS[[#This Row],[VALUE]]-MIS[[#This Row],[LIVE_VALUE]],MIS[[#This Row],[LIVE_VALUE]]-MIS[[#This Row],[VALUE]])</f>
        <v>-2602.500000000291</v>
      </c>
      <c r="AH6143" t="str" cm="1">
        <f t="array" ref="AH6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3" t="str">
        <f>MIS[[#This Row],[TRADING SYMBOL]]</f>
        <v>NIFTY2552225000CE</v>
      </c>
      <c r="AJ6143" t="str">
        <f>IF(RIGHT(MIS[[#This Row],[Main/Hedge]],4)="MAIN","MAIN","HEDGE")</f>
        <v>MAIN</v>
      </c>
      <c r="AK6143" t="str" cm="1">
        <f t="array" ref="AK6143">_xlfn._xlws.FILTER(Table4[Column1],ISNUMBER(SEARCH(Table4[Column1],MIS[[#This Row],[OrderUniqueIdentifier]])),"")</f>
        <v>LONGSHORT</v>
      </c>
    </row>
    <row r="6144" spans="1:37" x14ac:dyDescent="0.25">
      <c r="A6144" t="s">
        <v>1555</v>
      </c>
      <c r="B6144" t="s">
        <v>1684</v>
      </c>
      <c r="C6144" t="s">
        <v>10547</v>
      </c>
      <c r="D6144" t="s">
        <v>72</v>
      </c>
      <c r="E6144" t="s">
        <v>10376</v>
      </c>
      <c r="F6144" t="s">
        <v>73</v>
      </c>
      <c r="G6144" t="s">
        <v>89</v>
      </c>
      <c r="H6144" t="s">
        <v>75</v>
      </c>
      <c r="I6144" t="s">
        <v>76</v>
      </c>
      <c r="J6144" t="s">
        <v>77</v>
      </c>
      <c r="K6144">
        <v>450</v>
      </c>
      <c r="L6144" t="s">
        <v>77</v>
      </c>
      <c r="M6144" t="s">
        <v>78</v>
      </c>
      <c r="N6144" t="s">
        <v>10548</v>
      </c>
      <c r="O6144" t="s">
        <v>10493</v>
      </c>
      <c r="P6144" t="s">
        <v>10493</v>
      </c>
      <c r="Q6144" t="s">
        <v>10379</v>
      </c>
      <c r="R6144" t="s">
        <v>79</v>
      </c>
      <c r="S6144" t="s">
        <v>25</v>
      </c>
      <c r="T6144" t="s">
        <v>10380</v>
      </c>
      <c r="U6144" t="s">
        <v>43</v>
      </c>
      <c r="V6144" t="s">
        <v>80</v>
      </c>
      <c r="W6144">
        <v>25000</v>
      </c>
      <c r="X6144" t="s">
        <v>81</v>
      </c>
      <c r="Y6144">
        <v>-450</v>
      </c>
      <c r="Z6144" t="s">
        <v>10494</v>
      </c>
      <c r="AA6144" t="s">
        <v>10494</v>
      </c>
      <c r="AB6144" t="s">
        <v>90</v>
      </c>
      <c r="AC6144" t="s">
        <v>178</v>
      </c>
      <c r="AD6144">
        <f>_xlfn.XLOOKUP(MIS[[#This Row],[TRADING SYMBOL]],[1]Sheet1!$D:$D,[1]Sheet1!$C:$C)</f>
        <v>186.15</v>
      </c>
      <c r="AE6144">
        <f>MIS[[#This Row],[OrderAverageTradedPrice]]*MIS[[#This Row],[OrderQuantity]]</f>
        <v>83073.749999999854</v>
      </c>
      <c r="AF6144">
        <f>MIS[[#This Row],[LTP]]*MIS[[#This Row],[OrderQuantity]]</f>
        <v>83767.5</v>
      </c>
      <c r="AG6144">
        <f>IF(MIS[[#This Row],[OrderSide]]="SELL",MIS[[#This Row],[VALUE]]-MIS[[#This Row],[LIVE_VALUE]],MIS[[#This Row],[LIVE_VALUE]]-MIS[[#This Row],[VALUE]])</f>
        <v>-693.75000000014552</v>
      </c>
      <c r="AH6144" t="str" cm="1">
        <f t="array" ref="AH6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4" t="str">
        <f>MIS[[#This Row],[TRADING SYMBOL]]</f>
        <v>NIFTY2552225000CE</v>
      </c>
      <c r="AJ6144" t="str">
        <f>IF(RIGHT(MIS[[#This Row],[Main/Hedge]],4)="MAIN","MAIN","HEDGE")</f>
        <v>MAIN</v>
      </c>
      <c r="AK6144" t="str" cm="1">
        <f t="array" ref="AK6144">_xlfn._xlws.FILTER(Table4[Column1],ISNUMBER(SEARCH(Table4[Column1],MIS[[#This Row],[OrderUniqueIdentifier]])),"")</f>
        <v>LONGSHORT</v>
      </c>
    </row>
    <row r="6145" spans="1:37" x14ac:dyDescent="0.25">
      <c r="A6145" t="s">
        <v>179</v>
      </c>
      <c r="B6145" t="s">
        <v>229</v>
      </c>
      <c r="C6145" t="s">
        <v>10522</v>
      </c>
      <c r="D6145" t="s">
        <v>72</v>
      </c>
      <c r="E6145" t="s">
        <v>10376</v>
      </c>
      <c r="F6145" t="s">
        <v>73</v>
      </c>
      <c r="G6145" t="s">
        <v>89</v>
      </c>
      <c r="H6145" t="s">
        <v>75</v>
      </c>
      <c r="I6145" t="s">
        <v>76</v>
      </c>
      <c r="J6145" t="s">
        <v>77</v>
      </c>
      <c r="K6145">
        <v>375</v>
      </c>
      <c r="L6145" t="s">
        <v>77</v>
      </c>
      <c r="M6145" t="s">
        <v>78</v>
      </c>
      <c r="N6145" t="s">
        <v>10460</v>
      </c>
      <c r="O6145" t="s">
        <v>10523</v>
      </c>
      <c r="P6145" t="s">
        <v>10523</v>
      </c>
      <c r="Q6145" t="s">
        <v>10379</v>
      </c>
      <c r="R6145" t="s">
        <v>79</v>
      </c>
      <c r="S6145" t="s">
        <v>25</v>
      </c>
      <c r="T6145" t="s">
        <v>10380</v>
      </c>
      <c r="U6145" t="s">
        <v>43</v>
      </c>
      <c r="V6145" t="s">
        <v>80</v>
      </c>
      <c r="W6145">
        <v>25000</v>
      </c>
      <c r="X6145" t="s">
        <v>81</v>
      </c>
      <c r="Y6145">
        <v>-375</v>
      </c>
      <c r="Z6145" t="s">
        <v>10524</v>
      </c>
      <c r="AA6145" t="s">
        <v>10524</v>
      </c>
      <c r="AB6145" t="s">
        <v>90</v>
      </c>
      <c r="AC6145" t="s">
        <v>178</v>
      </c>
      <c r="AD6145">
        <f>_xlfn.XLOOKUP(MIS[[#This Row],[TRADING SYMBOL]],[1]Sheet1!$D:$D,[1]Sheet1!$C:$C)</f>
        <v>186.15</v>
      </c>
      <c r="AE6145">
        <f>MIS[[#This Row],[OrderAverageTradedPrice]]*MIS[[#This Row],[OrderQuantity]]</f>
        <v>69168.75</v>
      </c>
      <c r="AF6145">
        <f>MIS[[#This Row],[LTP]]*MIS[[#This Row],[OrderQuantity]]</f>
        <v>69806.25</v>
      </c>
      <c r="AG6145">
        <f>IF(MIS[[#This Row],[OrderSide]]="SELL",MIS[[#This Row],[VALUE]]-MIS[[#This Row],[LIVE_VALUE]],MIS[[#This Row],[LIVE_VALUE]]-MIS[[#This Row],[VALUE]])</f>
        <v>-637.5</v>
      </c>
      <c r="AH6145" t="str" cm="1">
        <f t="array" ref="AH6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5" t="str">
        <f>MIS[[#This Row],[TRADING SYMBOL]]</f>
        <v>NIFTY2552225000CE</v>
      </c>
      <c r="AJ6145" t="str">
        <f>IF(RIGHT(MIS[[#This Row],[Main/Hedge]],4)="MAIN","MAIN","HEDGE")</f>
        <v>MAIN</v>
      </c>
      <c r="AK6145" t="str" cm="1">
        <f t="array" ref="AK6145">_xlfn._xlws.FILTER(Table4[Column1],ISNUMBER(SEARCH(Table4[Column1],MIS[[#This Row],[OrderUniqueIdentifier]])),"")</f>
        <v>LONGSHORT</v>
      </c>
    </row>
    <row r="6146" spans="1:37" x14ac:dyDescent="0.25">
      <c r="A6146" t="s">
        <v>71</v>
      </c>
      <c r="B6146" t="s">
        <v>602</v>
      </c>
      <c r="C6146" t="s">
        <v>10582</v>
      </c>
      <c r="D6146" t="s">
        <v>72</v>
      </c>
      <c r="E6146" t="s">
        <v>2044</v>
      </c>
      <c r="F6146" t="s">
        <v>98</v>
      </c>
      <c r="G6146" t="s">
        <v>74</v>
      </c>
      <c r="H6146" t="s">
        <v>75</v>
      </c>
      <c r="I6146" t="s">
        <v>76</v>
      </c>
      <c r="J6146" t="s">
        <v>77</v>
      </c>
      <c r="K6146">
        <v>20</v>
      </c>
      <c r="L6146" t="s">
        <v>77</v>
      </c>
      <c r="M6146" t="s">
        <v>78</v>
      </c>
      <c r="N6146" t="s">
        <v>10553</v>
      </c>
      <c r="O6146" t="s">
        <v>10561</v>
      </c>
      <c r="P6146" t="s">
        <v>10561</v>
      </c>
      <c r="Q6146" t="s">
        <v>2048</v>
      </c>
      <c r="R6146" t="s">
        <v>79</v>
      </c>
      <c r="S6146" t="s">
        <v>112</v>
      </c>
      <c r="T6146" t="s">
        <v>2049</v>
      </c>
      <c r="U6146" t="s">
        <v>100</v>
      </c>
      <c r="V6146" t="s">
        <v>80</v>
      </c>
      <c r="W6146">
        <v>82300</v>
      </c>
      <c r="X6146" t="s">
        <v>81</v>
      </c>
      <c r="Y6146">
        <v>20</v>
      </c>
      <c r="Z6146" t="s">
        <v>10563</v>
      </c>
      <c r="AA6146" t="s">
        <v>10563</v>
      </c>
      <c r="AB6146" t="s">
        <v>90</v>
      </c>
      <c r="AC6146" t="s">
        <v>84</v>
      </c>
      <c r="AD6146">
        <f>_xlfn.XLOOKUP(MIS[[#This Row],[TRADING SYMBOL]],[1]Sheet1!$D:$D,[1]Sheet1!$C:$C)</f>
        <v>464.4</v>
      </c>
      <c r="AE6146">
        <f>MIS[[#This Row],[OrderAverageTradedPrice]]*MIS[[#This Row],[OrderQuantity]]</f>
        <v>8684</v>
      </c>
      <c r="AF6146">
        <f>MIS[[#This Row],[LTP]]*MIS[[#This Row],[OrderQuantity]]</f>
        <v>9288</v>
      </c>
      <c r="AG6146">
        <f>IF(MIS[[#This Row],[OrderSide]]="SELL",MIS[[#This Row],[VALUE]]-MIS[[#This Row],[LIVE_VALUE]],MIS[[#This Row],[LIVE_VALUE]]-MIS[[#This Row],[VALUE]])</f>
        <v>604</v>
      </c>
      <c r="AH6146" t="str" cm="1">
        <f t="array" ref="AH6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6" t="str">
        <f>MIS[[#This Row],[TRADING SYMBOL]]</f>
        <v>SENSEX2552082300CE</v>
      </c>
      <c r="AJ6146" t="str">
        <f>IF(RIGHT(MIS[[#This Row],[Main/Hedge]],4)="MAIN","MAIN","HEDGE")</f>
        <v>MAIN</v>
      </c>
      <c r="AK6146" t="str" cm="1">
        <f t="array" ref="AK6146">_xlfn._xlws.FILTER(Table4[Column1],ISNUMBER(SEARCH(Table4[Column1],MIS[[#This Row],[OrderUniqueIdentifier]])),"")</f>
        <v>XYT</v>
      </c>
    </row>
    <row r="6147" spans="1:37" x14ac:dyDescent="0.25">
      <c r="A6147" t="s">
        <v>71</v>
      </c>
      <c r="B6147" t="s">
        <v>669</v>
      </c>
      <c r="C6147" t="s">
        <v>10592</v>
      </c>
      <c r="D6147" t="s">
        <v>72</v>
      </c>
      <c r="E6147" t="s">
        <v>2044</v>
      </c>
      <c r="F6147" t="s">
        <v>98</v>
      </c>
      <c r="G6147" t="s">
        <v>74</v>
      </c>
      <c r="H6147" t="s">
        <v>75</v>
      </c>
      <c r="I6147" t="s">
        <v>76</v>
      </c>
      <c r="J6147" t="s">
        <v>77</v>
      </c>
      <c r="K6147">
        <v>220</v>
      </c>
      <c r="L6147" t="s">
        <v>77</v>
      </c>
      <c r="M6147" t="s">
        <v>78</v>
      </c>
      <c r="N6147" t="s">
        <v>10593</v>
      </c>
      <c r="O6147" t="s">
        <v>10594</v>
      </c>
      <c r="P6147" t="s">
        <v>10561</v>
      </c>
      <c r="Q6147" t="s">
        <v>2048</v>
      </c>
      <c r="R6147" t="s">
        <v>79</v>
      </c>
      <c r="S6147" t="s">
        <v>112</v>
      </c>
      <c r="T6147" t="s">
        <v>2049</v>
      </c>
      <c r="U6147" t="s">
        <v>100</v>
      </c>
      <c r="V6147" t="s">
        <v>80</v>
      </c>
      <c r="W6147">
        <v>82300</v>
      </c>
      <c r="X6147" t="s">
        <v>81</v>
      </c>
      <c r="Y6147">
        <v>220</v>
      </c>
      <c r="Z6147" t="s">
        <v>10595</v>
      </c>
      <c r="AA6147" t="s">
        <v>10563</v>
      </c>
      <c r="AB6147" t="s">
        <v>90</v>
      </c>
      <c r="AC6147" t="s">
        <v>84</v>
      </c>
      <c r="AD6147">
        <f>_xlfn.XLOOKUP(MIS[[#This Row],[TRADING SYMBOL]],[1]Sheet1!$D:$D,[1]Sheet1!$C:$C)</f>
        <v>464.4</v>
      </c>
      <c r="AE6147">
        <f>MIS[[#This Row],[OrderAverageTradedPrice]]*MIS[[#This Row],[OrderQuantity]]</f>
        <v>95554.999999999985</v>
      </c>
      <c r="AF6147">
        <f>MIS[[#This Row],[LTP]]*MIS[[#This Row],[OrderQuantity]]</f>
        <v>102168</v>
      </c>
      <c r="AG6147">
        <f>IF(MIS[[#This Row],[OrderSide]]="SELL",MIS[[#This Row],[VALUE]]-MIS[[#This Row],[LIVE_VALUE]],MIS[[#This Row],[LIVE_VALUE]]-MIS[[#This Row],[VALUE]])</f>
        <v>6613.0000000000146</v>
      </c>
      <c r="AH6147" t="str" cm="1">
        <f t="array" ref="AH6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7" t="str">
        <f>MIS[[#This Row],[TRADING SYMBOL]]</f>
        <v>SENSEX2552082300CE</v>
      </c>
      <c r="AJ6147" t="str">
        <f>IF(RIGHT(MIS[[#This Row],[Main/Hedge]],4)="MAIN","MAIN","HEDGE")</f>
        <v>MAIN</v>
      </c>
      <c r="AK6147" t="str" cm="1">
        <f t="array" ref="AK6147">_xlfn._xlws.FILTER(Table4[Column1],ISNUMBER(SEARCH(Table4[Column1],MIS[[#This Row],[OrderUniqueIdentifier]])),"")</f>
        <v>XYT</v>
      </c>
    </row>
    <row r="6148" spans="1:37" x14ac:dyDescent="0.25">
      <c r="A6148" t="s">
        <v>71</v>
      </c>
      <c r="B6148" t="s">
        <v>696</v>
      </c>
      <c r="C6148" t="s">
        <v>10596</v>
      </c>
      <c r="D6148" t="s">
        <v>72</v>
      </c>
      <c r="E6148" t="s">
        <v>2044</v>
      </c>
      <c r="F6148" t="s">
        <v>98</v>
      </c>
      <c r="G6148" t="s">
        <v>74</v>
      </c>
      <c r="H6148" t="s">
        <v>75</v>
      </c>
      <c r="I6148" t="s">
        <v>76</v>
      </c>
      <c r="J6148" t="s">
        <v>77</v>
      </c>
      <c r="K6148">
        <v>80</v>
      </c>
      <c r="L6148" t="s">
        <v>77</v>
      </c>
      <c r="M6148" t="s">
        <v>78</v>
      </c>
      <c r="N6148" t="s">
        <v>10597</v>
      </c>
      <c r="O6148" t="s">
        <v>10594</v>
      </c>
      <c r="P6148" t="s">
        <v>10561</v>
      </c>
      <c r="Q6148" t="s">
        <v>2048</v>
      </c>
      <c r="R6148" t="s">
        <v>79</v>
      </c>
      <c r="S6148" t="s">
        <v>112</v>
      </c>
      <c r="T6148" t="s">
        <v>2049</v>
      </c>
      <c r="U6148" t="s">
        <v>100</v>
      </c>
      <c r="V6148" t="s">
        <v>80</v>
      </c>
      <c r="W6148">
        <v>82300</v>
      </c>
      <c r="X6148" t="s">
        <v>81</v>
      </c>
      <c r="Y6148">
        <v>80</v>
      </c>
      <c r="Z6148" t="s">
        <v>10595</v>
      </c>
      <c r="AA6148" t="s">
        <v>10563</v>
      </c>
      <c r="AB6148" t="s">
        <v>90</v>
      </c>
      <c r="AC6148" t="s">
        <v>84</v>
      </c>
      <c r="AD6148">
        <f>_xlfn.XLOOKUP(MIS[[#This Row],[TRADING SYMBOL]],[1]Sheet1!$D:$D,[1]Sheet1!$C:$C)</f>
        <v>464.4</v>
      </c>
      <c r="AE6148">
        <f>MIS[[#This Row],[OrderAverageTradedPrice]]*MIS[[#This Row],[OrderQuantity]]</f>
        <v>34765</v>
      </c>
      <c r="AF6148">
        <f>MIS[[#This Row],[LTP]]*MIS[[#This Row],[OrderQuantity]]</f>
        <v>37152</v>
      </c>
      <c r="AG6148">
        <f>IF(MIS[[#This Row],[OrderSide]]="SELL",MIS[[#This Row],[VALUE]]-MIS[[#This Row],[LIVE_VALUE]],MIS[[#This Row],[LIVE_VALUE]]-MIS[[#This Row],[VALUE]])</f>
        <v>2387</v>
      </c>
      <c r="AH6148" t="str" cm="1">
        <f t="array" ref="AH6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8" t="str">
        <f>MIS[[#This Row],[TRADING SYMBOL]]</f>
        <v>SENSEX2552082300CE</v>
      </c>
      <c r="AJ6148" t="str">
        <f>IF(RIGHT(MIS[[#This Row],[Main/Hedge]],4)="MAIN","MAIN","HEDGE")</f>
        <v>MAIN</v>
      </c>
      <c r="AK6148" t="str" cm="1">
        <f t="array" ref="AK6148">_xlfn._xlws.FILTER(Table4[Column1],ISNUMBER(SEARCH(Table4[Column1],MIS[[#This Row],[OrderUniqueIdentifier]])),"")</f>
        <v>XYT</v>
      </c>
    </row>
    <row r="6149" spans="1:37" x14ac:dyDescent="0.25">
      <c r="A6149" t="s">
        <v>71</v>
      </c>
      <c r="B6149" t="s">
        <v>724</v>
      </c>
      <c r="C6149" t="s">
        <v>10599</v>
      </c>
      <c r="D6149" t="s">
        <v>72</v>
      </c>
      <c r="E6149" t="s">
        <v>2044</v>
      </c>
      <c r="F6149" t="s">
        <v>98</v>
      </c>
      <c r="G6149" t="s">
        <v>74</v>
      </c>
      <c r="H6149" t="s">
        <v>75</v>
      </c>
      <c r="I6149" t="s">
        <v>76</v>
      </c>
      <c r="J6149" t="s">
        <v>77</v>
      </c>
      <c r="K6149">
        <v>100</v>
      </c>
      <c r="L6149" t="s">
        <v>77</v>
      </c>
      <c r="M6149" t="s">
        <v>78</v>
      </c>
      <c r="N6149" t="s">
        <v>10600</v>
      </c>
      <c r="O6149" t="s">
        <v>10561</v>
      </c>
      <c r="P6149" t="s">
        <v>10561</v>
      </c>
      <c r="Q6149" t="s">
        <v>2048</v>
      </c>
      <c r="R6149" t="s">
        <v>79</v>
      </c>
      <c r="S6149" t="s">
        <v>1825</v>
      </c>
      <c r="T6149" t="s">
        <v>2049</v>
      </c>
      <c r="U6149" t="s">
        <v>100</v>
      </c>
      <c r="V6149" t="s">
        <v>80</v>
      </c>
      <c r="W6149">
        <v>82300</v>
      </c>
      <c r="X6149" t="s">
        <v>81</v>
      </c>
      <c r="Y6149">
        <v>100</v>
      </c>
      <c r="Z6149" t="s">
        <v>10563</v>
      </c>
      <c r="AA6149" t="s">
        <v>10563</v>
      </c>
      <c r="AB6149" t="s">
        <v>90</v>
      </c>
      <c r="AC6149" t="s">
        <v>84</v>
      </c>
      <c r="AD6149">
        <f>_xlfn.XLOOKUP(MIS[[#This Row],[TRADING SYMBOL]],[1]Sheet1!$D:$D,[1]Sheet1!$C:$C)</f>
        <v>464.4</v>
      </c>
      <c r="AE6149">
        <f>MIS[[#This Row],[OrderAverageTradedPrice]]*MIS[[#This Row],[OrderQuantity]]</f>
        <v>43484</v>
      </c>
      <c r="AF6149">
        <f>MIS[[#This Row],[LTP]]*MIS[[#This Row],[OrderQuantity]]</f>
        <v>46440</v>
      </c>
      <c r="AG6149">
        <f>IF(MIS[[#This Row],[OrderSide]]="SELL",MIS[[#This Row],[VALUE]]-MIS[[#This Row],[LIVE_VALUE]],MIS[[#This Row],[LIVE_VALUE]]-MIS[[#This Row],[VALUE]])</f>
        <v>2956</v>
      </c>
      <c r="AH6149" t="str" cm="1">
        <f t="array" ref="AH6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9" t="str">
        <f>MIS[[#This Row],[TRADING SYMBOL]]</f>
        <v>SENSEX2552082300CE</v>
      </c>
      <c r="AJ6149" t="str">
        <f>IF(RIGHT(MIS[[#This Row],[Main/Hedge]],4)="MAIN","MAIN","HEDGE")</f>
        <v>MAIN</v>
      </c>
      <c r="AK6149" t="str" cm="1">
        <f t="array" ref="AK6149">_xlfn._xlws.FILTER(Table4[Column1],ISNUMBER(SEARCH(Table4[Column1],MIS[[#This Row],[OrderUniqueIdentifier]])),"")</f>
        <v>XYT</v>
      </c>
    </row>
    <row r="6150" spans="1:37" x14ac:dyDescent="0.25">
      <c r="A6150" t="s">
        <v>71</v>
      </c>
      <c r="B6150" t="s">
        <v>770</v>
      </c>
      <c r="C6150" t="s">
        <v>10603</v>
      </c>
      <c r="D6150" t="s">
        <v>72</v>
      </c>
      <c r="E6150" t="s">
        <v>2044</v>
      </c>
      <c r="F6150" t="s">
        <v>98</v>
      </c>
      <c r="G6150" t="s">
        <v>74</v>
      </c>
      <c r="H6150" t="s">
        <v>75</v>
      </c>
      <c r="I6150" t="s">
        <v>76</v>
      </c>
      <c r="J6150" t="s">
        <v>77</v>
      </c>
      <c r="K6150">
        <v>60</v>
      </c>
      <c r="L6150" t="s">
        <v>77</v>
      </c>
      <c r="M6150" t="s">
        <v>78</v>
      </c>
      <c r="N6150" t="s">
        <v>10604</v>
      </c>
      <c r="O6150" t="s">
        <v>10561</v>
      </c>
      <c r="P6150" t="s">
        <v>10561</v>
      </c>
      <c r="Q6150" t="s">
        <v>2048</v>
      </c>
      <c r="R6150" t="s">
        <v>79</v>
      </c>
      <c r="S6150" t="s">
        <v>112</v>
      </c>
      <c r="T6150" t="s">
        <v>2049</v>
      </c>
      <c r="U6150" t="s">
        <v>100</v>
      </c>
      <c r="V6150" t="s">
        <v>80</v>
      </c>
      <c r="W6150">
        <v>82300</v>
      </c>
      <c r="X6150" t="s">
        <v>81</v>
      </c>
      <c r="Y6150">
        <v>60</v>
      </c>
      <c r="Z6150" t="s">
        <v>10563</v>
      </c>
      <c r="AA6150" t="s">
        <v>10563</v>
      </c>
      <c r="AB6150" t="s">
        <v>90</v>
      </c>
      <c r="AC6150" t="s">
        <v>84</v>
      </c>
      <c r="AD6150">
        <f>_xlfn.XLOOKUP(MIS[[#This Row],[TRADING SYMBOL]],[1]Sheet1!$D:$D,[1]Sheet1!$C:$C)</f>
        <v>464.4</v>
      </c>
      <c r="AE6150">
        <f>MIS[[#This Row],[OrderAverageTradedPrice]]*MIS[[#This Row],[OrderQuantity]]</f>
        <v>26053.999999999982</v>
      </c>
      <c r="AF6150">
        <f>MIS[[#This Row],[LTP]]*MIS[[#This Row],[OrderQuantity]]</f>
        <v>27864</v>
      </c>
      <c r="AG6150">
        <f>IF(MIS[[#This Row],[OrderSide]]="SELL",MIS[[#This Row],[VALUE]]-MIS[[#This Row],[LIVE_VALUE]],MIS[[#This Row],[LIVE_VALUE]]-MIS[[#This Row],[VALUE]])</f>
        <v>1810.0000000000182</v>
      </c>
      <c r="AH6150" t="str" cm="1">
        <f t="array" ref="AH6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0" t="str">
        <f>MIS[[#This Row],[TRADING SYMBOL]]</f>
        <v>SENSEX2552082300CE</v>
      </c>
      <c r="AJ6150" t="str">
        <f>IF(RIGHT(MIS[[#This Row],[Main/Hedge]],4)="MAIN","MAIN","HEDGE")</f>
        <v>MAIN</v>
      </c>
      <c r="AK6150" t="str" cm="1">
        <f t="array" ref="AK6150">_xlfn._xlws.FILTER(Table4[Column1],ISNUMBER(SEARCH(Table4[Column1],MIS[[#This Row],[OrderUniqueIdentifier]])),"")</f>
        <v>XYT</v>
      </c>
    </row>
    <row r="6151" spans="1:37" x14ac:dyDescent="0.25">
      <c r="A6151" t="s">
        <v>71</v>
      </c>
      <c r="B6151" t="s">
        <v>1061</v>
      </c>
      <c r="C6151" t="s">
        <v>10636</v>
      </c>
      <c r="D6151" t="s">
        <v>72</v>
      </c>
      <c r="E6151" t="s">
        <v>2044</v>
      </c>
      <c r="F6151" t="s">
        <v>98</v>
      </c>
      <c r="G6151" t="s">
        <v>74</v>
      </c>
      <c r="H6151" t="s">
        <v>75</v>
      </c>
      <c r="I6151" t="s">
        <v>76</v>
      </c>
      <c r="J6151" t="s">
        <v>77</v>
      </c>
      <c r="K6151">
        <v>20</v>
      </c>
      <c r="L6151" t="s">
        <v>77</v>
      </c>
      <c r="M6151" t="s">
        <v>78</v>
      </c>
      <c r="N6151" t="s">
        <v>10637</v>
      </c>
      <c r="O6151" t="s">
        <v>10561</v>
      </c>
      <c r="P6151" t="s">
        <v>10561</v>
      </c>
      <c r="Q6151" t="s">
        <v>2048</v>
      </c>
      <c r="R6151" t="s">
        <v>79</v>
      </c>
      <c r="S6151" t="s">
        <v>112</v>
      </c>
      <c r="T6151" t="s">
        <v>2049</v>
      </c>
      <c r="U6151" t="s">
        <v>100</v>
      </c>
      <c r="V6151" t="s">
        <v>80</v>
      </c>
      <c r="W6151">
        <v>82300</v>
      </c>
      <c r="X6151" t="s">
        <v>81</v>
      </c>
      <c r="Y6151">
        <v>20</v>
      </c>
      <c r="Z6151" t="s">
        <v>10563</v>
      </c>
      <c r="AA6151" t="s">
        <v>10563</v>
      </c>
      <c r="AB6151" t="s">
        <v>90</v>
      </c>
      <c r="AC6151" t="s">
        <v>84</v>
      </c>
      <c r="AD6151">
        <f>_xlfn.XLOOKUP(MIS[[#This Row],[TRADING SYMBOL]],[1]Sheet1!$D:$D,[1]Sheet1!$C:$C)</f>
        <v>464.4</v>
      </c>
      <c r="AE6151">
        <f>MIS[[#This Row],[OrderAverageTradedPrice]]*MIS[[#This Row],[OrderQuantity]]</f>
        <v>8698</v>
      </c>
      <c r="AF6151">
        <f>MIS[[#This Row],[LTP]]*MIS[[#This Row],[OrderQuantity]]</f>
        <v>9288</v>
      </c>
      <c r="AG6151">
        <f>IF(MIS[[#This Row],[OrderSide]]="SELL",MIS[[#This Row],[VALUE]]-MIS[[#This Row],[LIVE_VALUE]],MIS[[#This Row],[LIVE_VALUE]]-MIS[[#This Row],[VALUE]])</f>
        <v>590</v>
      </c>
      <c r="AH6151" t="str" cm="1">
        <f t="array" ref="AH6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1" t="str">
        <f>MIS[[#This Row],[TRADING SYMBOL]]</f>
        <v>SENSEX2552082300CE</v>
      </c>
      <c r="AJ6151" t="str">
        <f>IF(RIGHT(MIS[[#This Row],[Main/Hedge]],4)="MAIN","MAIN","HEDGE")</f>
        <v>MAIN</v>
      </c>
      <c r="AK6151" t="str" cm="1">
        <f t="array" ref="AK6151">_xlfn._xlws.FILTER(Table4[Column1],ISNUMBER(SEARCH(Table4[Column1],MIS[[#This Row],[OrderUniqueIdentifier]])),"")</f>
        <v>XYT</v>
      </c>
    </row>
    <row r="6152" spans="1:37" x14ac:dyDescent="0.25">
      <c r="A6152" t="s">
        <v>71</v>
      </c>
      <c r="B6152" t="s">
        <v>1153</v>
      </c>
      <c r="C6152" t="s">
        <v>10646</v>
      </c>
      <c r="D6152" t="s">
        <v>72</v>
      </c>
      <c r="E6152" t="s">
        <v>2044</v>
      </c>
      <c r="F6152" t="s">
        <v>98</v>
      </c>
      <c r="G6152" t="s">
        <v>74</v>
      </c>
      <c r="H6152" t="s">
        <v>75</v>
      </c>
      <c r="I6152" t="s">
        <v>76</v>
      </c>
      <c r="J6152" t="s">
        <v>77</v>
      </c>
      <c r="K6152">
        <v>40</v>
      </c>
      <c r="L6152" t="s">
        <v>77</v>
      </c>
      <c r="M6152" t="s">
        <v>78</v>
      </c>
      <c r="N6152" t="s">
        <v>10553</v>
      </c>
      <c r="O6152" t="s">
        <v>10561</v>
      </c>
      <c r="P6152" t="s">
        <v>10561</v>
      </c>
      <c r="Q6152" t="s">
        <v>2048</v>
      </c>
      <c r="R6152" t="s">
        <v>79</v>
      </c>
      <c r="S6152" t="s">
        <v>112</v>
      </c>
      <c r="T6152" t="s">
        <v>2049</v>
      </c>
      <c r="U6152" t="s">
        <v>100</v>
      </c>
      <c r="V6152" t="s">
        <v>80</v>
      </c>
      <c r="W6152">
        <v>82300</v>
      </c>
      <c r="X6152" t="s">
        <v>81</v>
      </c>
      <c r="Y6152">
        <v>40</v>
      </c>
      <c r="Z6152" t="s">
        <v>10563</v>
      </c>
      <c r="AA6152" t="s">
        <v>10563</v>
      </c>
      <c r="AB6152" t="s">
        <v>90</v>
      </c>
      <c r="AC6152" t="s">
        <v>84</v>
      </c>
      <c r="AD6152">
        <f>_xlfn.XLOOKUP(MIS[[#This Row],[TRADING SYMBOL]],[1]Sheet1!$D:$D,[1]Sheet1!$C:$C)</f>
        <v>464.4</v>
      </c>
      <c r="AE6152">
        <f>MIS[[#This Row],[OrderAverageTradedPrice]]*MIS[[#This Row],[OrderQuantity]]</f>
        <v>17368</v>
      </c>
      <c r="AF6152">
        <f>MIS[[#This Row],[LTP]]*MIS[[#This Row],[OrderQuantity]]</f>
        <v>18576</v>
      </c>
      <c r="AG6152">
        <f>IF(MIS[[#This Row],[OrderSide]]="SELL",MIS[[#This Row],[VALUE]]-MIS[[#This Row],[LIVE_VALUE]],MIS[[#This Row],[LIVE_VALUE]]-MIS[[#This Row],[VALUE]])</f>
        <v>1208</v>
      </c>
      <c r="AH6152" t="str" cm="1">
        <f t="array" ref="AH6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2" t="str">
        <f>MIS[[#This Row],[TRADING SYMBOL]]</f>
        <v>SENSEX2552082300CE</v>
      </c>
      <c r="AJ6152" t="str">
        <f>IF(RIGHT(MIS[[#This Row],[Main/Hedge]],4)="MAIN","MAIN","HEDGE")</f>
        <v>MAIN</v>
      </c>
      <c r="AK6152" t="str" cm="1">
        <f t="array" ref="AK6152">_xlfn._xlws.FILTER(Table4[Column1],ISNUMBER(SEARCH(Table4[Column1],MIS[[#This Row],[OrderUniqueIdentifier]])),"")</f>
        <v>XYT</v>
      </c>
    </row>
    <row r="6153" spans="1:37" x14ac:dyDescent="0.25">
      <c r="A6153" t="s">
        <v>71</v>
      </c>
      <c r="B6153" t="s">
        <v>491</v>
      </c>
      <c r="C6153" t="s">
        <v>10560</v>
      </c>
      <c r="D6153" t="s">
        <v>72</v>
      </c>
      <c r="E6153" t="s">
        <v>2044</v>
      </c>
      <c r="F6153" t="s">
        <v>98</v>
      </c>
      <c r="G6153" t="s">
        <v>74</v>
      </c>
      <c r="H6153" t="s">
        <v>75</v>
      </c>
      <c r="I6153" t="s">
        <v>76</v>
      </c>
      <c r="J6153" t="s">
        <v>77</v>
      </c>
      <c r="K6153">
        <v>80</v>
      </c>
      <c r="L6153" t="s">
        <v>77</v>
      </c>
      <c r="M6153" t="s">
        <v>78</v>
      </c>
      <c r="N6153" t="s">
        <v>6816</v>
      </c>
      <c r="O6153" t="s">
        <v>10561</v>
      </c>
      <c r="P6153" t="s">
        <v>10562</v>
      </c>
      <c r="Q6153" t="s">
        <v>2048</v>
      </c>
      <c r="R6153" t="s">
        <v>79</v>
      </c>
      <c r="S6153" t="s">
        <v>112</v>
      </c>
      <c r="T6153" t="s">
        <v>2049</v>
      </c>
      <c r="U6153" t="s">
        <v>100</v>
      </c>
      <c r="V6153" t="s">
        <v>80</v>
      </c>
      <c r="W6153">
        <v>82300</v>
      </c>
      <c r="X6153" t="s">
        <v>81</v>
      </c>
      <c r="Y6153">
        <v>80</v>
      </c>
      <c r="Z6153" t="s">
        <v>10563</v>
      </c>
      <c r="AA6153" t="s">
        <v>10564</v>
      </c>
      <c r="AB6153" t="s">
        <v>90</v>
      </c>
      <c r="AC6153" t="s">
        <v>84</v>
      </c>
      <c r="AD6153">
        <f>_xlfn.XLOOKUP(MIS[[#This Row],[TRADING SYMBOL]],[1]Sheet1!$D:$D,[1]Sheet1!$C:$C)</f>
        <v>464.4</v>
      </c>
      <c r="AE6153">
        <f>MIS[[#This Row],[OrderAverageTradedPrice]]*MIS[[#This Row],[OrderQuantity]]</f>
        <v>34644</v>
      </c>
      <c r="AF6153">
        <f>MIS[[#This Row],[LTP]]*MIS[[#This Row],[OrderQuantity]]</f>
        <v>37152</v>
      </c>
      <c r="AG6153">
        <f>IF(MIS[[#This Row],[OrderSide]]="SELL",MIS[[#This Row],[VALUE]]-MIS[[#This Row],[LIVE_VALUE]],MIS[[#This Row],[LIVE_VALUE]]-MIS[[#This Row],[VALUE]])</f>
        <v>2508</v>
      </c>
      <c r="AH6153" t="str" cm="1">
        <f t="array" ref="AH6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3" t="str">
        <f>MIS[[#This Row],[TRADING SYMBOL]]</f>
        <v>SENSEX2552082300CE</v>
      </c>
      <c r="AJ6153" t="str">
        <f>IF(RIGHT(MIS[[#This Row],[Main/Hedge]],4)="MAIN","MAIN","HEDGE")</f>
        <v>MAIN</v>
      </c>
      <c r="AK6153" t="str" cm="1">
        <f t="array" ref="AK6153">_xlfn._xlws.FILTER(Table4[Column1],ISNUMBER(SEARCH(Table4[Column1],MIS[[#This Row],[OrderUniqueIdentifier]])),"")</f>
        <v>XYT</v>
      </c>
    </row>
    <row r="6154" spans="1:37" x14ac:dyDescent="0.25">
      <c r="A6154" t="s">
        <v>71</v>
      </c>
      <c r="B6154" t="s">
        <v>813</v>
      </c>
      <c r="C6154" t="s">
        <v>10605</v>
      </c>
      <c r="D6154" t="s">
        <v>72</v>
      </c>
      <c r="E6154" t="s">
        <v>2044</v>
      </c>
      <c r="F6154" t="s">
        <v>98</v>
      </c>
      <c r="G6154" t="s">
        <v>74</v>
      </c>
      <c r="H6154" t="s">
        <v>75</v>
      </c>
      <c r="I6154" t="s">
        <v>76</v>
      </c>
      <c r="J6154" t="s">
        <v>77</v>
      </c>
      <c r="K6154">
        <v>20</v>
      </c>
      <c r="L6154" t="s">
        <v>77</v>
      </c>
      <c r="M6154" t="s">
        <v>78</v>
      </c>
      <c r="N6154" t="s">
        <v>10606</v>
      </c>
      <c r="O6154" t="s">
        <v>10561</v>
      </c>
      <c r="P6154" t="s">
        <v>10562</v>
      </c>
      <c r="Q6154" t="s">
        <v>2048</v>
      </c>
      <c r="R6154" t="s">
        <v>79</v>
      </c>
      <c r="S6154" t="s">
        <v>112</v>
      </c>
      <c r="T6154" t="s">
        <v>2049</v>
      </c>
      <c r="U6154" t="s">
        <v>100</v>
      </c>
      <c r="V6154" t="s">
        <v>80</v>
      </c>
      <c r="W6154">
        <v>82300</v>
      </c>
      <c r="X6154" t="s">
        <v>81</v>
      </c>
      <c r="Y6154">
        <v>20</v>
      </c>
      <c r="Z6154" t="s">
        <v>10563</v>
      </c>
      <c r="AA6154" t="s">
        <v>10564</v>
      </c>
      <c r="AB6154" t="s">
        <v>90</v>
      </c>
      <c r="AC6154" t="s">
        <v>84</v>
      </c>
      <c r="AD6154">
        <f>_xlfn.XLOOKUP(MIS[[#This Row],[TRADING SYMBOL]],[1]Sheet1!$D:$D,[1]Sheet1!$C:$C)</f>
        <v>464.4</v>
      </c>
      <c r="AE6154">
        <f>MIS[[#This Row],[OrderAverageTradedPrice]]*MIS[[#This Row],[OrderQuantity]]</f>
        <v>8657</v>
      </c>
      <c r="AF6154">
        <f>MIS[[#This Row],[LTP]]*MIS[[#This Row],[OrderQuantity]]</f>
        <v>9288</v>
      </c>
      <c r="AG6154">
        <f>IF(MIS[[#This Row],[OrderSide]]="SELL",MIS[[#This Row],[VALUE]]-MIS[[#This Row],[LIVE_VALUE]],MIS[[#This Row],[LIVE_VALUE]]-MIS[[#This Row],[VALUE]])</f>
        <v>631</v>
      </c>
      <c r="AH6154" t="str" cm="1">
        <f t="array" ref="AH6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4" t="str">
        <f>MIS[[#This Row],[TRADING SYMBOL]]</f>
        <v>SENSEX2552082300CE</v>
      </c>
      <c r="AJ6154" t="str">
        <f>IF(RIGHT(MIS[[#This Row],[Main/Hedge]],4)="MAIN","MAIN","HEDGE")</f>
        <v>MAIN</v>
      </c>
      <c r="AK6154" t="str" cm="1">
        <f t="array" ref="AK6154">_xlfn._xlws.FILTER(Table4[Column1],ISNUMBER(SEARCH(Table4[Column1],MIS[[#This Row],[OrderUniqueIdentifier]])),"")</f>
        <v>XYT</v>
      </c>
    </row>
    <row r="6155" spans="1:37" x14ac:dyDescent="0.25">
      <c r="A6155" t="s">
        <v>71</v>
      </c>
      <c r="B6155" t="s">
        <v>847</v>
      </c>
      <c r="C6155" t="s">
        <v>10609</v>
      </c>
      <c r="D6155" t="s">
        <v>72</v>
      </c>
      <c r="E6155" t="s">
        <v>2044</v>
      </c>
      <c r="F6155" t="s">
        <v>98</v>
      </c>
      <c r="G6155" t="s">
        <v>74</v>
      </c>
      <c r="H6155" t="s">
        <v>75</v>
      </c>
      <c r="I6155" t="s">
        <v>76</v>
      </c>
      <c r="J6155" t="s">
        <v>77</v>
      </c>
      <c r="K6155">
        <v>120</v>
      </c>
      <c r="L6155" t="s">
        <v>77</v>
      </c>
      <c r="M6155" t="s">
        <v>78</v>
      </c>
      <c r="N6155" t="s">
        <v>10610</v>
      </c>
      <c r="O6155" t="s">
        <v>10562</v>
      </c>
      <c r="P6155" t="s">
        <v>10562</v>
      </c>
      <c r="Q6155" t="s">
        <v>2048</v>
      </c>
      <c r="R6155" t="s">
        <v>79</v>
      </c>
      <c r="S6155" t="s">
        <v>112</v>
      </c>
      <c r="T6155" t="s">
        <v>2049</v>
      </c>
      <c r="U6155" t="s">
        <v>100</v>
      </c>
      <c r="V6155" t="s">
        <v>80</v>
      </c>
      <c r="W6155">
        <v>82300</v>
      </c>
      <c r="X6155" t="s">
        <v>81</v>
      </c>
      <c r="Y6155">
        <v>120</v>
      </c>
      <c r="Z6155" t="s">
        <v>10564</v>
      </c>
      <c r="AA6155" t="s">
        <v>10564</v>
      </c>
      <c r="AB6155" t="s">
        <v>90</v>
      </c>
      <c r="AC6155" t="s">
        <v>84</v>
      </c>
      <c r="AD6155">
        <f>_xlfn.XLOOKUP(MIS[[#This Row],[TRADING SYMBOL]],[1]Sheet1!$D:$D,[1]Sheet1!$C:$C)</f>
        <v>464.4</v>
      </c>
      <c r="AE6155">
        <f>MIS[[#This Row],[OrderAverageTradedPrice]]*MIS[[#This Row],[OrderQuantity]]</f>
        <v>52035</v>
      </c>
      <c r="AF6155">
        <f>MIS[[#This Row],[LTP]]*MIS[[#This Row],[OrderQuantity]]</f>
        <v>55728</v>
      </c>
      <c r="AG6155">
        <f>IF(MIS[[#This Row],[OrderSide]]="SELL",MIS[[#This Row],[VALUE]]-MIS[[#This Row],[LIVE_VALUE]],MIS[[#This Row],[LIVE_VALUE]]-MIS[[#This Row],[VALUE]])</f>
        <v>3693</v>
      </c>
      <c r="AH6155" t="str" cm="1">
        <f t="array" ref="AH6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5" t="str">
        <f>MIS[[#This Row],[TRADING SYMBOL]]</f>
        <v>SENSEX2552082300CE</v>
      </c>
      <c r="AJ6155" t="str">
        <f>IF(RIGHT(MIS[[#This Row],[Main/Hedge]],4)="MAIN","MAIN","HEDGE")</f>
        <v>MAIN</v>
      </c>
      <c r="AK6155" t="str" cm="1">
        <f t="array" ref="AK6155">_xlfn._xlws.FILTER(Table4[Column1],ISNUMBER(SEARCH(Table4[Column1],MIS[[#This Row],[OrderUniqueIdentifier]])),"")</f>
        <v>XYT</v>
      </c>
    </row>
    <row r="6156" spans="1:37" x14ac:dyDescent="0.25">
      <c r="A6156" t="s">
        <v>71</v>
      </c>
      <c r="B6156" t="s">
        <v>888</v>
      </c>
      <c r="C6156" t="s">
        <v>10616</v>
      </c>
      <c r="D6156" t="s">
        <v>72</v>
      </c>
      <c r="E6156" t="s">
        <v>2044</v>
      </c>
      <c r="F6156" t="s">
        <v>98</v>
      </c>
      <c r="G6156" t="s">
        <v>74</v>
      </c>
      <c r="H6156" t="s">
        <v>75</v>
      </c>
      <c r="I6156" t="s">
        <v>76</v>
      </c>
      <c r="J6156" t="s">
        <v>77</v>
      </c>
      <c r="K6156">
        <v>20</v>
      </c>
      <c r="L6156" t="s">
        <v>77</v>
      </c>
      <c r="M6156" t="s">
        <v>78</v>
      </c>
      <c r="N6156" t="s">
        <v>10617</v>
      </c>
      <c r="O6156" t="s">
        <v>10561</v>
      </c>
      <c r="P6156" t="s">
        <v>10562</v>
      </c>
      <c r="Q6156" t="s">
        <v>2048</v>
      </c>
      <c r="R6156" t="s">
        <v>79</v>
      </c>
      <c r="S6156" t="s">
        <v>1825</v>
      </c>
      <c r="T6156" t="s">
        <v>2049</v>
      </c>
      <c r="U6156" t="s">
        <v>100</v>
      </c>
      <c r="V6156" t="s">
        <v>80</v>
      </c>
      <c r="W6156">
        <v>82300</v>
      </c>
      <c r="X6156" t="s">
        <v>81</v>
      </c>
      <c r="Y6156">
        <v>20</v>
      </c>
      <c r="Z6156" t="s">
        <v>10563</v>
      </c>
      <c r="AA6156" t="s">
        <v>10564</v>
      </c>
      <c r="AB6156" t="s">
        <v>90</v>
      </c>
      <c r="AC6156" t="s">
        <v>84</v>
      </c>
      <c r="AD6156">
        <f>_xlfn.XLOOKUP(MIS[[#This Row],[TRADING SYMBOL]],[1]Sheet1!$D:$D,[1]Sheet1!$C:$C)</f>
        <v>464.4</v>
      </c>
      <c r="AE6156">
        <f>MIS[[#This Row],[OrderAverageTradedPrice]]*MIS[[#This Row],[OrderQuantity]]</f>
        <v>8674</v>
      </c>
      <c r="AF6156">
        <f>MIS[[#This Row],[LTP]]*MIS[[#This Row],[OrderQuantity]]</f>
        <v>9288</v>
      </c>
      <c r="AG6156">
        <f>IF(MIS[[#This Row],[OrderSide]]="SELL",MIS[[#This Row],[VALUE]]-MIS[[#This Row],[LIVE_VALUE]],MIS[[#This Row],[LIVE_VALUE]]-MIS[[#This Row],[VALUE]])</f>
        <v>614</v>
      </c>
      <c r="AH6156" t="str" cm="1">
        <f t="array" ref="AH6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6" t="str">
        <f>MIS[[#This Row],[TRADING SYMBOL]]</f>
        <v>SENSEX2552082300CE</v>
      </c>
      <c r="AJ6156" t="str">
        <f>IF(RIGHT(MIS[[#This Row],[Main/Hedge]],4)="MAIN","MAIN","HEDGE")</f>
        <v>MAIN</v>
      </c>
      <c r="AK6156" t="str" cm="1">
        <f t="array" ref="AK6156">_xlfn._xlws.FILTER(Table4[Column1],ISNUMBER(SEARCH(Table4[Column1],MIS[[#This Row],[OrderUniqueIdentifier]])),"")</f>
        <v>XYT</v>
      </c>
    </row>
    <row r="6157" spans="1:37" x14ac:dyDescent="0.25">
      <c r="A6157" t="s">
        <v>71</v>
      </c>
      <c r="B6157" t="s">
        <v>940</v>
      </c>
      <c r="C6157" t="s">
        <v>10620</v>
      </c>
      <c r="D6157" t="s">
        <v>72</v>
      </c>
      <c r="E6157" t="s">
        <v>2044</v>
      </c>
      <c r="F6157" t="s">
        <v>98</v>
      </c>
      <c r="G6157" t="s">
        <v>74</v>
      </c>
      <c r="H6157" t="s">
        <v>75</v>
      </c>
      <c r="I6157" t="s">
        <v>76</v>
      </c>
      <c r="J6157" t="s">
        <v>77</v>
      </c>
      <c r="K6157">
        <v>40</v>
      </c>
      <c r="L6157" t="s">
        <v>77</v>
      </c>
      <c r="M6157" t="s">
        <v>78</v>
      </c>
      <c r="N6157" t="s">
        <v>10621</v>
      </c>
      <c r="O6157" t="s">
        <v>10561</v>
      </c>
      <c r="P6157" t="s">
        <v>10562</v>
      </c>
      <c r="Q6157" t="s">
        <v>2048</v>
      </c>
      <c r="R6157" t="s">
        <v>79</v>
      </c>
      <c r="S6157" t="s">
        <v>112</v>
      </c>
      <c r="T6157" t="s">
        <v>2049</v>
      </c>
      <c r="U6157" t="s">
        <v>100</v>
      </c>
      <c r="V6157" t="s">
        <v>80</v>
      </c>
      <c r="W6157">
        <v>82300</v>
      </c>
      <c r="X6157" t="s">
        <v>81</v>
      </c>
      <c r="Y6157">
        <v>40</v>
      </c>
      <c r="Z6157" t="s">
        <v>10563</v>
      </c>
      <c r="AA6157" t="s">
        <v>10564</v>
      </c>
      <c r="AB6157" t="s">
        <v>90</v>
      </c>
      <c r="AC6157" t="s">
        <v>84</v>
      </c>
      <c r="AD6157">
        <f>_xlfn.XLOOKUP(MIS[[#This Row],[TRADING SYMBOL]],[1]Sheet1!$D:$D,[1]Sheet1!$C:$C)</f>
        <v>464.4</v>
      </c>
      <c r="AE6157">
        <f>MIS[[#This Row],[OrderAverageTradedPrice]]*MIS[[#This Row],[OrderQuantity]]</f>
        <v>17334</v>
      </c>
      <c r="AF6157">
        <f>MIS[[#This Row],[LTP]]*MIS[[#This Row],[OrderQuantity]]</f>
        <v>18576</v>
      </c>
      <c r="AG6157">
        <f>IF(MIS[[#This Row],[OrderSide]]="SELL",MIS[[#This Row],[VALUE]]-MIS[[#This Row],[LIVE_VALUE]],MIS[[#This Row],[LIVE_VALUE]]-MIS[[#This Row],[VALUE]])</f>
        <v>1242</v>
      </c>
      <c r="AH6157" t="str" cm="1">
        <f t="array" ref="AH6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7" t="str">
        <f>MIS[[#This Row],[TRADING SYMBOL]]</f>
        <v>SENSEX2552082300CE</v>
      </c>
      <c r="AJ6157" t="str">
        <f>IF(RIGHT(MIS[[#This Row],[Main/Hedge]],4)="MAIN","MAIN","HEDGE")</f>
        <v>MAIN</v>
      </c>
      <c r="AK6157" t="str" cm="1">
        <f t="array" ref="AK6157">_xlfn._xlws.FILTER(Table4[Column1],ISNUMBER(SEARCH(Table4[Column1],MIS[[#This Row],[OrderUniqueIdentifier]])),"")</f>
        <v>XYT</v>
      </c>
    </row>
    <row r="6158" spans="1:37" x14ac:dyDescent="0.25">
      <c r="A6158" t="s">
        <v>71</v>
      </c>
      <c r="B6158" t="s">
        <v>969</v>
      </c>
      <c r="C6158" t="s">
        <v>10623</v>
      </c>
      <c r="D6158" t="s">
        <v>72</v>
      </c>
      <c r="E6158" t="s">
        <v>2044</v>
      </c>
      <c r="F6158" t="s">
        <v>98</v>
      </c>
      <c r="G6158" t="s">
        <v>74</v>
      </c>
      <c r="H6158" t="s">
        <v>75</v>
      </c>
      <c r="I6158" t="s">
        <v>76</v>
      </c>
      <c r="J6158" t="s">
        <v>77</v>
      </c>
      <c r="K6158">
        <v>120</v>
      </c>
      <c r="L6158" t="s">
        <v>77</v>
      </c>
      <c r="M6158" t="s">
        <v>78</v>
      </c>
      <c r="N6158" t="s">
        <v>10624</v>
      </c>
      <c r="O6158" t="s">
        <v>10562</v>
      </c>
      <c r="P6158" t="s">
        <v>10562</v>
      </c>
      <c r="Q6158" t="s">
        <v>2048</v>
      </c>
      <c r="R6158" t="s">
        <v>79</v>
      </c>
      <c r="S6158" t="s">
        <v>112</v>
      </c>
      <c r="T6158" t="s">
        <v>2049</v>
      </c>
      <c r="U6158" t="s">
        <v>100</v>
      </c>
      <c r="V6158" t="s">
        <v>80</v>
      </c>
      <c r="W6158">
        <v>82300</v>
      </c>
      <c r="X6158" t="s">
        <v>81</v>
      </c>
      <c r="Y6158">
        <v>120</v>
      </c>
      <c r="Z6158" t="s">
        <v>10564</v>
      </c>
      <c r="AA6158" t="s">
        <v>10564</v>
      </c>
      <c r="AB6158" t="s">
        <v>90</v>
      </c>
      <c r="AC6158" t="s">
        <v>84</v>
      </c>
      <c r="AD6158">
        <f>_xlfn.XLOOKUP(MIS[[#This Row],[TRADING SYMBOL]],[1]Sheet1!$D:$D,[1]Sheet1!$C:$C)</f>
        <v>464.4</v>
      </c>
      <c r="AE6158">
        <f>MIS[[#This Row],[OrderAverageTradedPrice]]*MIS[[#This Row],[OrderQuantity]]</f>
        <v>52057.99999999992</v>
      </c>
      <c r="AF6158">
        <f>MIS[[#This Row],[LTP]]*MIS[[#This Row],[OrderQuantity]]</f>
        <v>55728</v>
      </c>
      <c r="AG6158">
        <f>IF(MIS[[#This Row],[OrderSide]]="SELL",MIS[[#This Row],[VALUE]]-MIS[[#This Row],[LIVE_VALUE]],MIS[[#This Row],[LIVE_VALUE]]-MIS[[#This Row],[VALUE]])</f>
        <v>3670.00000000008</v>
      </c>
      <c r="AH6158" t="str" cm="1">
        <f t="array" ref="AH6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8" t="str">
        <f>MIS[[#This Row],[TRADING SYMBOL]]</f>
        <v>SENSEX2552082300CE</v>
      </c>
      <c r="AJ6158" t="str">
        <f>IF(RIGHT(MIS[[#This Row],[Main/Hedge]],4)="MAIN","MAIN","HEDGE")</f>
        <v>MAIN</v>
      </c>
      <c r="AK6158" t="str" cm="1">
        <f t="array" ref="AK6158">_xlfn._xlws.FILTER(Table4[Column1],ISNUMBER(SEARCH(Table4[Column1],MIS[[#This Row],[OrderUniqueIdentifier]])),"")</f>
        <v>XYT</v>
      </c>
    </row>
    <row r="6159" spans="1:37" x14ac:dyDescent="0.25">
      <c r="A6159" t="s">
        <v>71</v>
      </c>
      <c r="B6159" t="s">
        <v>986</v>
      </c>
      <c r="C6159" t="s">
        <v>10627</v>
      </c>
      <c r="D6159" t="s">
        <v>72</v>
      </c>
      <c r="E6159" t="s">
        <v>2044</v>
      </c>
      <c r="F6159" t="s">
        <v>98</v>
      </c>
      <c r="G6159" t="s">
        <v>74</v>
      </c>
      <c r="H6159" t="s">
        <v>75</v>
      </c>
      <c r="I6159" t="s">
        <v>76</v>
      </c>
      <c r="J6159" t="s">
        <v>77</v>
      </c>
      <c r="K6159">
        <v>20</v>
      </c>
      <c r="L6159" t="s">
        <v>77</v>
      </c>
      <c r="M6159" t="s">
        <v>78</v>
      </c>
      <c r="N6159" t="s">
        <v>10628</v>
      </c>
      <c r="O6159" t="s">
        <v>10562</v>
      </c>
      <c r="P6159" t="s">
        <v>10562</v>
      </c>
      <c r="Q6159" t="s">
        <v>2048</v>
      </c>
      <c r="R6159" t="s">
        <v>79</v>
      </c>
      <c r="S6159" t="s">
        <v>112</v>
      </c>
      <c r="T6159" t="s">
        <v>2049</v>
      </c>
      <c r="U6159" t="s">
        <v>100</v>
      </c>
      <c r="V6159" t="s">
        <v>80</v>
      </c>
      <c r="W6159">
        <v>82300</v>
      </c>
      <c r="X6159" t="s">
        <v>81</v>
      </c>
      <c r="Y6159">
        <v>20</v>
      </c>
      <c r="Z6159" t="s">
        <v>10564</v>
      </c>
      <c r="AA6159" t="s">
        <v>10564</v>
      </c>
      <c r="AB6159" t="s">
        <v>90</v>
      </c>
      <c r="AC6159" t="s">
        <v>84</v>
      </c>
      <c r="AD6159">
        <f>_xlfn.XLOOKUP(MIS[[#This Row],[TRADING SYMBOL]],[1]Sheet1!$D:$D,[1]Sheet1!$C:$C)</f>
        <v>464.4</v>
      </c>
      <c r="AE6159">
        <f>MIS[[#This Row],[OrderAverageTradedPrice]]*MIS[[#This Row],[OrderQuantity]]</f>
        <v>8691</v>
      </c>
      <c r="AF6159">
        <f>MIS[[#This Row],[LTP]]*MIS[[#This Row],[OrderQuantity]]</f>
        <v>9288</v>
      </c>
      <c r="AG6159">
        <f>IF(MIS[[#This Row],[OrderSide]]="SELL",MIS[[#This Row],[VALUE]]-MIS[[#This Row],[LIVE_VALUE]],MIS[[#This Row],[LIVE_VALUE]]-MIS[[#This Row],[VALUE]])</f>
        <v>597</v>
      </c>
      <c r="AH6159" t="str" cm="1">
        <f t="array" ref="AH6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9" t="str">
        <f>MIS[[#This Row],[TRADING SYMBOL]]</f>
        <v>SENSEX2552082300CE</v>
      </c>
      <c r="AJ6159" t="str">
        <f>IF(RIGHT(MIS[[#This Row],[Main/Hedge]],4)="MAIN","MAIN","HEDGE")</f>
        <v>MAIN</v>
      </c>
      <c r="AK6159" t="str" cm="1">
        <f t="array" ref="AK6159">_xlfn._xlws.FILTER(Table4[Column1],ISNUMBER(SEARCH(Table4[Column1],MIS[[#This Row],[OrderUniqueIdentifier]])),"")</f>
        <v>XYT</v>
      </c>
    </row>
    <row r="6160" spans="1:37" x14ac:dyDescent="0.25">
      <c r="A6160" t="s">
        <v>71</v>
      </c>
      <c r="B6160" t="s">
        <v>1093</v>
      </c>
      <c r="C6160" t="s">
        <v>10641</v>
      </c>
      <c r="D6160" t="s">
        <v>72</v>
      </c>
      <c r="E6160" t="s">
        <v>2044</v>
      </c>
      <c r="F6160" t="s">
        <v>98</v>
      </c>
      <c r="G6160" t="s">
        <v>74</v>
      </c>
      <c r="H6160" t="s">
        <v>75</v>
      </c>
      <c r="I6160" t="s">
        <v>76</v>
      </c>
      <c r="J6160" t="s">
        <v>77</v>
      </c>
      <c r="K6160">
        <v>60</v>
      </c>
      <c r="L6160" t="s">
        <v>77</v>
      </c>
      <c r="M6160" t="s">
        <v>78</v>
      </c>
      <c r="N6160" t="s">
        <v>10642</v>
      </c>
      <c r="O6160" t="s">
        <v>10561</v>
      </c>
      <c r="P6160" t="s">
        <v>10562</v>
      </c>
      <c r="Q6160" t="s">
        <v>2048</v>
      </c>
      <c r="R6160" t="s">
        <v>79</v>
      </c>
      <c r="S6160" t="s">
        <v>112</v>
      </c>
      <c r="T6160" t="s">
        <v>2049</v>
      </c>
      <c r="U6160" t="s">
        <v>100</v>
      </c>
      <c r="V6160" t="s">
        <v>80</v>
      </c>
      <c r="W6160">
        <v>82300</v>
      </c>
      <c r="X6160" t="s">
        <v>81</v>
      </c>
      <c r="Y6160">
        <v>60</v>
      </c>
      <c r="Z6160" t="s">
        <v>10563</v>
      </c>
      <c r="AA6160" t="s">
        <v>10564</v>
      </c>
      <c r="AB6160" t="s">
        <v>90</v>
      </c>
      <c r="AC6160" t="s">
        <v>84</v>
      </c>
      <c r="AD6160">
        <f>_xlfn.XLOOKUP(MIS[[#This Row],[TRADING SYMBOL]],[1]Sheet1!$D:$D,[1]Sheet1!$C:$C)</f>
        <v>464.4</v>
      </c>
      <c r="AE6160">
        <f>MIS[[#This Row],[OrderAverageTradedPrice]]*MIS[[#This Row],[OrderQuantity]]</f>
        <v>25977</v>
      </c>
      <c r="AF6160">
        <f>MIS[[#This Row],[LTP]]*MIS[[#This Row],[OrderQuantity]]</f>
        <v>27864</v>
      </c>
      <c r="AG6160">
        <f>IF(MIS[[#This Row],[OrderSide]]="SELL",MIS[[#This Row],[VALUE]]-MIS[[#This Row],[LIVE_VALUE]],MIS[[#This Row],[LIVE_VALUE]]-MIS[[#This Row],[VALUE]])</f>
        <v>1887</v>
      </c>
      <c r="AH6160" t="str" cm="1">
        <f t="array" ref="AH6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0" t="str">
        <f>MIS[[#This Row],[TRADING SYMBOL]]</f>
        <v>SENSEX2552082300CE</v>
      </c>
      <c r="AJ6160" t="str">
        <f>IF(RIGHT(MIS[[#This Row],[Main/Hedge]],4)="MAIN","MAIN","HEDGE")</f>
        <v>MAIN</v>
      </c>
      <c r="AK6160" t="str" cm="1">
        <f t="array" ref="AK6160">_xlfn._xlws.FILTER(Table4[Column1],ISNUMBER(SEARCH(Table4[Column1],MIS[[#This Row],[OrderUniqueIdentifier]])),"")</f>
        <v>XYT</v>
      </c>
    </row>
    <row r="6161" spans="1:37" x14ac:dyDescent="0.25">
      <c r="A6161" t="s">
        <v>71</v>
      </c>
      <c r="B6161" t="s">
        <v>1186</v>
      </c>
      <c r="C6161" t="s">
        <v>10648</v>
      </c>
      <c r="D6161" t="s">
        <v>72</v>
      </c>
      <c r="E6161" t="s">
        <v>2044</v>
      </c>
      <c r="F6161" t="s">
        <v>98</v>
      </c>
      <c r="G6161" t="s">
        <v>74</v>
      </c>
      <c r="H6161" t="s">
        <v>75</v>
      </c>
      <c r="I6161" t="s">
        <v>76</v>
      </c>
      <c r="J6161" t="s">
        <v>77</v>
      </c>
      <c r="K6161">
        <v>20</v>
      </c>
      <c r="L6161" t="s">
        <v>77</v>
      </c>
      <c r="M6161" t="s">
        <v>78</v>
      </c>
      <c r="N6161" t="s">
        <v>10642</v>
      </c>
      <c r="O6161" t="s">
        <v>10561</v>
      </c>
      <c r="P6161" t="s">
        <v>10562</v>
      </c>
      <c r="Q6161" t="s">
        <v>2048</v>
      </c>
      <c r="R6161" t="s">
        <v>79</v>
      </c>
      <c r="S6161" t="s">
        <v>112</v>
      </c>
      <c r="T6161" t="s">
        <v>2049</v>
      </c>
      <c r="U6161" t="s">
        <v>100</v>
      </c>
      <c r="V6161" t="s">
        <v>80</v>
      </c>
      <c r="W6161">
        <v>82300</v>
      </c>
      <c r="X6161" t="s">
        <v>81</v>
      </c>
      <c r="Y6161">
        <v>20</v>
      </c>
      <c r="Z6161" t="s">
        <v>10563</v>
      </c>
      <c r="AA6161" t="s">
        <v>10564</v>
      </c>
      <c r="AB6161" t="s">
        <v>90</v>
      </c>
      <c r="AC6161" t="s">
        <v>84</v>
      </c>
      <c r="AD6161">
        <f>_xlfn.XLOOKUP(MIS[[#This Row],[TRADING SYMBOL]],[1]Sheet1!$D:$D,[1]Sheet1!$C:$C)</f>
        <v>464.4</v>
      </c>
      <c r="AE6161">
        <f>MIS[[#This Row],[OrderAverageTradedPrice]]*MIS[[#This Row],[OrderQuantity]]</f>
        <v>8659</v>
      </c>
      <c r="AF6161">
        <f>MIS[[#This Row],[LTP]]*MIS[[#This Row],[OrderQuantity]]</f>
        <v>9288</v>
      </c>
      <c r="AG6161">
        <f>IF(MIS[[#This Row],[OrderSide]]="SELL",MIS[[#This Row],[VALUE]]-MIS[[#This Row],[LIVE_VALUE]],MIS[[#This Row],[LIVE_VALUE]]-MIS[[#This Row],[VALUE]])</f>
        <v>629</v>
      </c>
      <c r="AH6161" t="str" cm="1">
        <f t="array" ref="AH6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1" t="str">
        <f>MIS[[#This Row],[TRADING SYMBOL]]</f>
        <v>SENSEX2552082300CE</v>
      </c>
      <c r="AJ6161" t="str">
        <f>IF(RIGHT(MIS[[#This Row],[Main/Hedge]],4)="MAIN","MAIN","HEDGE")</f>
        <v>MAIN</v>
      </c>
      <c r="AK6161" t="str" cm="1">
        <f t="array" ref="AK6161">_xlfn._xlws.FILTER(Table4[Column1],ISNUMBER(SEARCH(Table4[Column1],MIS[[#This Row],[OrderUniqueIdentifier]])),"")</f>
        <v>XYT</v>
      </c>
    </row>
    <row r="6162" spans="1:37" x14ac:dyDescent="0.25">
      <c r="A6162" t="s">
        <v>71</v>
      </c>
      <c r="B6162" t="s">
        <v>1195</v>
      </c>
      <c r="C6162" t="s">
        <v>10649</v>
      </c>
      <c r="D6162" t="s">
        <v>72</v>
      </c>
      <c r="E6162" t="s">
        <v>2044</v>
      </c>
      <c r="F6162" t="s">
        <v>98</v>
      </c>
      <c r="G6162" t="s">
        <v>74</v>
      </c>
      <c r="H6162" t="s">
        <v>75</v>
      </c>
      <c r="I6162" t="s">
        <v>76</v>
      </c>
      <c r="J6162" t="s">
        <v>77</v>
      </c>
      <c r="K6162">
        <v>20</v>
      </c>
      <c r="L6162" t="s">
        <v>77</v>
      </c>
      <c r="M6162" t="s">
        <v>78</v>
      </c>
      <c r="N6162" t="s">
        <v>10650</v>
      </c>
      <c r="O6162" t="s">
        <v>10562</v>
      </c>
      <c r="P6162" t="s">
        <v>10562</v>
      </c>
      <c r="Q6162" t="s">
        <v>2048</v>
      </c>
      <c r="R6162" t="s">
        <v>79</v>
      </c>
      <c r="S6162" t="s">
        <v>112</v>
      </c>
      <c r="T6162" t="s">
        <v>2049</v>
      </c>
      <c r="U6162" t="s">
        <v>100</v>
      </c>
      <c r="V6162" t="s">
        <v>80</v>
      </c>
      <c r="W6162">
        <v>82300</v>
      </c>
      <c r="X6162" t="s">
        <v>81</v>
      </c>
      <c r="Y6162">
        <v>20</v>
      </c>
      <c r="Z6162" t="s">
        <v>10564</v>
      </c>
      <c r="AA6162" t="s">
        <v>10564</v>
      </c>
      <c r="AB6162" t="s">
        <v>90</v>
      </c>
      <c r="AC6162" t="s">
        <v>84</v>
      </c>
      <c r="AD6162">
        <f>_xlfn.XLOOKUP(MIS[[#This Row],[TRADING SYMBOL]],[1]Sheet1!$D:$D,[1]Sheet1!$C:$C)</f>
        <v>464.4</v>
      </c>
      <c r="AE6162">
        <f>MIS[[#This Row],[OrderAverageTradedPrice]]*MIS[[#This Row],[OrderQuantity]]</f>
        <v>8672</v>
      </c>
      <c r="AF6162">
        <f>MIS[[#This Row],[LTP]]*MIS[[#This Row],[OrderQuantity]]</f>
        <v>9288</v>
      </c>
      <c r="AG6162">
        <f>IF(MIS[[#This Row],[OrderSide]]="SELL",MIS[[#This Row],[VALUE]]-MIS[[#This Row],[LIVE_VALUE]],MIS[[#This Row],[LIVE_VALUE]]-MIS[[#This Row],[VALUE]])</f>
        <v>616</v>
      </c>
      <c r="AH6162" t="str" cm="1">
        <f t="array" ref="AH6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2" t="str">
        <f>MIS[[#This Row],[TRADING SYMBOL]]</f>
        <v>SENSEX2552082300CE</v>
      </c>
      <c r="AJ6162" t="str">
        <f>IF(RIGHT(MIS[[#This Row],[Main/Hedge]],4)="MAIN","MAIN","HEDGE")</f>
        <v>MAIN</v>
      </c>
      <c r="AK6162" t="str" cm="1">
        <f t="array" ref="AK6162">_xlfn._xlws.FILTER(Table4[Column1],ISNUMBER(SEARCH(Table4[Column1],MIS[[#This Row],[OrderUniqueIdentifier]])),"")</f>
        <v>XYT</v>
      </c>
    </row>
    <row r="6163" spans="1:37" x14ac:dyDescent="0.25">
      <c r="A6163" t="s">
        <v>71</v>
      </c>
      <c r="B6163" t="s">
        <v>1316</v>
      </c>
      <c r="C6163" t="s">
        <v>10670</v>
      </c>
      <c r="D6163" t="s">
        <v>72</v>
      </c>
      <c r="E6163" t="s">
        <v>2044</v>
      </c>
      <c r="F6163" t="s">
        <v>98</v>
      </c>
      <c r="G6163" t="s">
        <v>74</v>
      </c>
      <c r="H6163" t="s">
        <v>75</v>
      </c>
      <c r="I6163" t="s">
        <v>76</v>
      </c>
      <c r="J6163" t="s">
        <v>77</v>
      </c>
      <c r="K6163">
        <v>40</v>
      </c>
      <c r="L6163" t="s">
        <v>77</v>
      </c>
      <c r="M6163" t="s">
        <v>78</v>
      </c>
      <c r="N6163" t="s">
        <v>5214</v>
      </c>
      <c r="O6163" t="s">
        <v>10561</v>
      </c>
      <c r="P6163" t="s">
        <v>10562</v>
      </c>
      <c r="Q6163" t="s">
        <v>2048</v>
      </c>
      <c r="R6163" t="s">
        <v>79</v>
      </c>
      <c r="S6163" t="s">
        <v>112</v>
      </c>
      <c r="T6163" t="s">
        <v>2049</v>
      </c>
      <c r="U6163" t="s">
        <v>100</v>
      </c>
      <c r="V6163" t="s">
        <v>80</v>
      </c>
      <c r="W6163">
        <v>82300</v>
      </c>
      <c r="X6163" t="s">
        <v>81</v>
      </c>
      <c r="Y6163">
        <v>40</v>
      </c>
      <c r="Z6163" t="s">
        <v>10563</v>
      </c>
      <c r="AA6163" t="s">
        <v>10564</v>
      </c>
      <c r="AB6163" t="s">
        <v>90</v>
      </c>
      <c r="AC6163" t="s">
        <v>84</v>
      </c>
      <c r="AD6163">
        <f>_xlfn.XLOOKUP(MIS[[#This Row],[TRADING SYMBOL]],[1]Sheet1!$D:$D,[1]Sheet1!$C:$C)</f>
        <v>464.4</v>
      </c>
      <c r="AE6163">
        <f>MIS[[#This Row],[OrderAverageTradedPrice]]*MIS[[#This Row],[OrderQuantity]]</f>
        <v>17378</v>
      </c>
      <c r="AF6163">
        <f>MIS[[#This Row],[LTP]]*MIS[[#This Row],[OrderQuantity]]</f>
        <v>18576</v>
      </c>
      <c r="AG6163">
        <f>IF(MIS[[#This Row],[OrderSide]]="SELL",MIS[[#This Row],[VALUE]]-MIS[[#This Row],[LIVE_VALUE]],MIS[[#This Row],[LIVE_VALUE]]-MIS[[#This Row],[VALUE]])</f>
        <v>1198</v>
      </c>
      <c r="AH6163" t="str" cm="1">
        <f t="array" ref="AH6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3" t="str">
        <f>MIS[[#This Row],[TRADING SYMBOL]]</f>
        <v>SENSEX2552082300CE</v>
      </c>
      <c r="AJ6163" t="str">
        <f>IF(RIGHT(MIS[[#This Row],[Main/Hedge]],4)="MAIN","MAIN","HEDGE")</f>
        <v>MAIN</v>
      </c>
      <c r="AK6163" t="str" cm="1">
        <f t="array" ref="AK6163">_xlfn._xlws.FILTER(Table4[Column1],ISNUMBER(SEARCH(Table4[Column1],MIS[[#This Row],[OrderUniqueIdentifier]])),"")</f>
        <v>XYT</v>
      </c>
    </row>
    <row r="6164" spans="1:37" x14ac:dyDescent="0.25">
      <c r="A6164" t="s">
        <v>378</v>
      </c>
      <c r="B6164" t="s">
        <v>379</v>
      </c>
      <c r="C6164" t="s">
        <v>10711</v>
      </c>
      <c r="D6164" t="s">
        <v>72</v>
      </c>
      <c r="E6164" t="s">
        <v>2044</v>
      </c>
      <c r="F6164" t="s">
        <v>98</v>
      </c>
      <c r="G6164" t="s">
        <v>74</v>
      </c>
      <c r="H6164" t="s">
        <v>93</v>
      </c>
      <c r="I6164" t="s">
        <v>76</v>
      </c>
      <c r="J6164" t="s">
        <v>10712</v>
      </c>
      <c r="K6164">
        <v>20</v>
      </c>
      <c r="L6164" t="s">
        <v>77</v>
      </c>
      <c r="M6164" t="s">
        <v>78</v>
      </c>
      <c r="N6164" t="s">
        <v>5214</v>
      </c>
      <c r="O6164" t="s">
        <v>10561</v>
      </c>
      <c r="P6164" t="s">
        <v>10562</v>
      </c>
      <c r="Q6164" t="s">
        <v>2048</v>
      </c>
      <c r="R6164" t="s">
        <v>79</v>
      </c>
      <c r="S6164" t="s">
        <v>112</v>
      </c>
      <c r="T6164" t="s">
        <v>2049</v>
      </c>
      <c r="U6164" t="s">
        <v>100</v>
      </c>
      <c r="V6164" t="s">
        <v>80</v>
      </c>
      <c r="W6164">
        <v>82300</v>
      </c>
      <c r="X6164" t="s">
        <v>81</v>
      </c>
      <c r="Y6164">
        <v>20</v>
      </c>
      <c r="Z6164" t="s">
        <v>10563</v>
      </c>
      <c r="AA6164" t="s">
        <v>10564</v>
      </c>
      <c r="AB6164" t="s">
        <v>90</v>
      </c>
      <c r="AC6164" t="s">
        <v>84</v>
      </c>
      <c r="AD6164">
        <f>_xlfn.XLOOKUP(MIS[[#This Row],[TRADING SYMBOL]],[1]Sheet1!$D:$D,[1]Sheet1!$C:$C)</f>
        <v>464.4</v>
      </c>
      <c r="AE6164">
        <f>MIS[[#This Row],[OrderAverageTradedPrice]]*MIS[[#This Row],[OrderQuantity]]</f>
        <v>8689</v>
      </c>
      <c r="AF6164">
        <f>MIS[[#This Row],[LTP]]*MIS[[#This Row],[OrderQuantity]]</f>
        <v>9288</v>
      </c>
      <c r="AG6164">
        <f>IF(MIS[[#This Row],[OrderSide]]="SELL",MIS[[#This Row],[VALUE]]-MIS[[#This Row],[LIVE_VALUE]],MIS[[#This Row],[LIVE_VALUE]]-MIS[[#This Row],[VALUE]])</f>
        <v>599</v>
      </c>
      <c r="AH6164" t="str" cm="1">
        <f t="array" ref="AH6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4" t="str">
        <f>MIS[[#This Row],[TRADING SYMBOL]]</f>
        <v>SENSEX2552082300CE</v>
      </c>
      <c r="AJ6164" t="str">
        <f>IF(RIGHT(MIS[[#This Row],[Main/Hedge]],4)="MAIN","MAIN","HEDGE")</f>
        <v>MAIN</v>
      </c>
      <c r="AK6164" t="str" cm="1">
        <f t="array" ref="AK6164">_xlfn._xlws.FILTER(Table4[Column1],ISNUMBER(SEARCH(Table4[Column1],MIS[[#This Row],[OrderUniqueIdentifier]])),"")</f>
        <v>XYT</v>
      </c>
    </row>
    <row r="6165" spans="1:37" x14ac:dyDescent="0.25">
      <c r="A6165" t="s">
        <v>71</v>
      </c>
      <c r="B6165" t="s">
        <v>642</v>
      </c>
      <c r="C6165" t="s">
        <v>10588</v>
      </c>
      <c r="D6165" t="s">
        <v>72</v>
      </c>
      <c r="E6165" t="s">
        <v>2044</v>
      </c>
      <c r="F6165" t="s">
        <v>98</v>
      </c>
      <c r="G6165" t="s">
        <v>74</v>
      </c>
      <c r="H6165" t="s">
        <v>75</v>
      </c>
      <c r="I6165" t="s">
        <v>76</v>
      </c>
      <c r="J6165" t="s">
        <v>77</v>
      </c>
      <c r="K6165">
        <v>120</v>
      </c>
      <c r="L6165" t="s">
        <v>77</v>
      </c>
      <c r="M6165" t="s">
        <v>78</v>
      </c>
      <c r="N6165" t="s">
        <v>10589</v>
      </c>
      <c r="O6165" t="s">
        <v>10590</v>
      </c>
      <c r="P6165" t="s">
        <v>10590</v>
      </c>
      <c r="Q6165" t="s">
        <v>2048</v>
      </c>
      <c r="R6165" t="s">
        <v>79</v>
      </c>
      <c r="S6165" t="s">
        <v>112</v>
      </c>
      <c r="T6165" t="s">
        <v>2049</v>
      </c>
      <c r="U6165" t="s">
        <v>100</v>
      </c>
      <c r="V6165" t="s">
        <v>80</v>
      </c>
      <c r="W6165">
        <v>82300</v>
      </c>
      <c r="X6165" t="s">
        <v>81</v>
      </c>
      <c r="Y6165">
        <v>120</v>
      </c>
      <c r="Z6165" t="s">
        <v>10591</v>
      </c>
      <c r="AA6165" t="s">
        <v>10591</v>
      </c>
      <c r="AB6165" t="s">
        <v>90</v>
      </c>
      <c r="AC6165" t="s">
        <v>84</v>
      </c>
      <c r="AD6165">
        <f>_xlfn.XLOOKUP(MIS[[#This Row],[TRADING SYMBOL]],[1]Sheet1!$D:$D,[1]Sheet1!$C:$C)</f>
        <v>464.4</v>
      </c>
      <c r="AE6165">
        <f>MIS[[#This Row],[OrderAverageTradedPrice]]*MIS[[#This Row],[OrderQuantity]]</f>
        <v>52159.99999999992</v>
      </c>
      <c r="AF6165">
        <f>MIS[[#This Row],[LTP]]*MIS[[#This Row],[OrderQuantity]]</f>
        <v>55728</v>
      </c>
      <c r="AG6165">
        <f>IF(MIS[[#This Row],[OrderSide]]="SELL",MIS[[#This Row],[VALUE]]-MIS[[#This Row],[LIVE_VALUE]],MIS[[#This Row],[LIVE_VALUE]]-MIS[[#This Row],[VALUE]])</f>
        <v>3568.00000000008</v>
      </c>
      <c r="AH6165" t="str" cm="1">
        <f t="array" ref="AH6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5" t="str">
        <f>MIS[[#This Row],[TRADING SYMBOL]]</f>
        <v>SENSEX2552082300CE</v>
      </c>
      <c r="AJ6165" t="str">
        <f>IF(RIGHT(MIS[[#This Row],[Main/Hedge]],4)="MAIN","MAIN","HEDGE")</f>
        <v>MAIN</v>
      </c>
      <c r="AK6165" t="str" cm="1">
        <f t="array" ref="AK6165">_xlfn._xlws.FILTER(Table4[Column1],ISNUMBER(SEARCH(Table4[Column1],MIS[[#This Row],[OrderUniqueIdentifier]])),"")</f>
        <v>XYT</v>
      </c>
    </row>
    <row r="6166" spans="1:37" x14ac:dyDescent="0.25">
      <c r="A6166" t="s">
        <v>71</v>
      </c>
      <c r="B6166" t="s">
        <v>714</v>
      </c>
      <c r="C6166" t="s">
        <v>10598</v>
      </c>
      <c r="D6166" t="s">
        <v>72</v>
      </c>
      <c r="E6166" t="s">
        <v>2044</v>
      </c>
      <c r="F6166" t="s">
        <v>98</v>
      </c>
      <c r="G6166" t="s">
        <v>74</v>
      </c>
      <c r="H6166" t="s">
        <v>75</v>
      </c>
      <c r="I6166" t="s">
        <v>76</v>
      </c>
      <c r="J6166" t="s">
        <v>77</v>
      </c>
      <c r="K6166">
        <v>40</v>
      </c>
      <c r="L6166" t="s">
        <v>77</v>
      </c>
      <c r="M6166" t="s">
        <v>78</v>
      </c>
      <c r="N6166" t="s">
        <v>3467</v>
      </c>
      <c r="O6166" t="s">
        <v>10590</v>
      </c>
      <c r="P6166" t="s">
        <v>10590</v>
      </c>
      <c r="Q6166" t="s">
        <v>2048</v>
      </c>
      <c r="R6166" t="s">
        <v>79</v>
      </c>
      <c r="S6166" t="s">
        <v>112</v>
      </c>
      <c r="T6166" t="s">
        <v>2049</v>
      </c>
      <c r="U6166" t="s">
        <v>100</v>
      </c>
      <c r="V6166" t="s">
        <v>80</v>
      </c>
      <c r="W6166">
        <v>82300</v>
      </c>
      <c r="X6166" t="s">
        <v>81</v>
      </c>
      <c r="Y6166">
        <v>40</v>
      </c>
      <c r="Z6166" t="s">
        <v>10591</v>
      </c>
      <c r="AA6166" t="s">
        <v>10591</v>
      </c>
      <c r="AB6166" t="s">
        <v>90</v>
      </c>
      <c r="AC6166" t="s">
        <v>84</v>
      </c>
      <c r="AD6166">
        <f>_xlfn.XLOOKUP(MIS[[#This Row],[TRADING SYMBOL]],[1]Sheet1!$D:$D,[1]Sheet1!$C:$C)</f>
        <v>464.4</v>
      </c>
      <c r="AE6166">
        <f>MIS[[#This Row],[OrderAverageTradedPrice]]*MIS[[#This Row],[OrderQuantity]]</f>
        <v>17408</v>
      </c>
      <c r="AF6166">
        <f>MIS[[#This Row],[LTP]]*MIS[[#This Row],[OrderQuantity]]</f>
        <v>18576</v>
      </c>
      <c r="AG6166">
        <f>IF(MIS[[#This Row],[OrderSide]]="SELL",MIS[[#This Row],[VALUE]]-MIS[[#This Row],[LIVE_VALUE]],MIS[[#This Row],[LIVE_VALUE]]-MIS[[#This Row],[VALUE]])</f>
        <v>1168</v>
      </c>
      <c r="AH6166" t="str" cm="1">
        <f t="array" ref="AH6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6" t="str">
        <f>MIS[[#This Row],[TRADING SYMBOL]]</f>
        <v>SENSEX2552082300CE</v>
      </c>
      <c r="AJ6166" t="str">
        <f>IF(RIGHT(MIS[[#This Row],[Main/Hedge]],4)="MAIN","MAIN","HEDGE")</f>
        <v>MAIN</v>
      </c>
      <c r="AK6166" t="str" cm="1">
        <f t="array" ref="AK6166">_xlfn._xlws.FILTER(Table4[Column1],ISNUMBER(SEARCH(Table4[Column1],MIS[[#This Row],[OrderUniqueIdentifier]])),"")</f>
        <v>XYT</v>
      </c>
    </row>
    <row r="6167" spans="1:37" x14ac:dyDescent="0.25">
      <c r="A6167" t="s">
        <v>71</v>
      </c>
      <c r="B6167" t="s">
        <v>761</v>
      </c>
      <c r="C6167" t="s">
        <v>10602</v>
      </c>
      <c r="D6167" t="s">
        <v>72</v>
      </c>
      <c r="E6167" t="s">
        <v>2044</v>
      </c>
      <c r="F6167" t="s">
        <v>98</v>
      </c>
      <c r="G6167" t="s">
        <v>74</v>
      </c>
      <c r="H6167" t="s">
        <v>75</v>
      </c>
      <c r="I6167" t="s">
        <v>76</v>
      </c>
      <c r="J6167" t="s">
        <v>77</v>
      </c>
      <c r="K6167">
        <v>20</v>
      </c>
      <c r="L6167" t="s">
        <v>77</v>
      </c>
      <c r="M6167" t="s">
        <v>78</v>
      </c>
      <c r="N6167" t="s">
        <v>10579</v>
      </c>
      <c r="O6167" t="s">
        <v>10590</v>
      </c>
      <c r="P6167" t="s">
        <v>10590</v>
      </c>
      <c r="Q6167" t="s">
        <v>2048</v>
      </c>
      <c r="R6167" t="s">
        <v>79</v>
      </c>
      <c r="S6167" t="s">
        <v>112</v>
      </c>
      <c r="T6167" t="s">
        <v>2049</v>
      </c>
      <c r="U6167" t="s">
        <v>100</v>
      </c>
      <c r="V6167" t="s">
        <v>80</v>
      </c>
      <c r="W6167">
        <v>82300</v>
      </c>
      <c r="X6167" t="s">
        <v>81</v>
      </c>
      <c r="Y6167">
        <v>20</v>
      </c>
      <c r="Z6167" t="s">
        <v>10591</v>
      </c>
      <c r="AA6167" t="s">
        <v>10591</v>
      </c>
      <c r="AB6167" t="s">
        <v>90</v>
      </c>
      <c r="AC6167" t="s">
        <v>84</v>
      </c>
      <c r="AD6167">
        <f>_xlfn.XLOOKUP(MIS[[#This Row],[TRADING SYMBOL]],[1]Sheet1!$D:$D,[1]Sheet1!$C:$C)</f>
        <v>464.4</v>
      </c>
      <c r="AE6167">
        <f>MIS[[#This Row],[OrderAverageTradedPrice]]*MIS[[#This Row],[OrderQuantity]]</f>
        <v>8688</v>
      </c>
      <c r="AF6167">
        <f>MIS[[#This Row],[LTP]]*MIS[[#This Row],[OrderQuantity]]</f>
        <v>9288</v>
      </c>
      <c r="AG6167">
        <f>IF(MIS[[#This Row],[OrderSide]]="SELL",MIS[[#This Row],[VALUE]]-MIS[[#This Row],[LIVE_VALUE]],MIS[[#This Row],[LIVE_VALUE]]-MIS[[#This Row],[VALUE]])</f>
        <v>600</v>
      </c>
      <c r="AH6167" t="str" cm="1">
        <f t="array" ref="AH6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7" t="str">
        <f>MIS[[#This Row],[TRADING SYMBOL]]</f>
        <v>SENSEX2552082300CE</v>
      </c>
      <c r="AJ6167" t="str">
        <f>IF(RIGHT(MIS[[#This Row],[Main/Hedge]],4)="MAIN","MAIN","HEDGE")</f>
        <v>MAIN</v>
      </c>
      <c r="AK6167" t="str" cm="1">
        <f t="array" ref="AK6167">_xlfn._xlws.FILTER(Table4[Column1],ISNUMBER(SEARCH(Table4[Column1],MIS[[#This Row],[OrderUniqueIdentifier]])),"")</f>
        <v>XYT</v>
      </c>
    </row>
    <row r="6168" spans="1:37" x14ac:dyDescent="0.25">
      <c r="A6168" t="s">
        <v>71</v>
      </c>
      <c r="B6168" t="s">
        <v>873</v>
      </c>
      <c r="C6168" t="s">
        <v>10613</v>
      </c>
      <c r="D6168" t="s">
        <v>72</v>
      </c>
      <c r="E6168" t="s">
        <v>2044</v>
      </c>
      <c r="F6168" t="s">
        <v>98</v>
      </c>
      <c r="G6168" t="s">
        <v>74</v>
      </c>
      <c r="H6168" t="s">
        <v>75</v>
      </c>
      <c r="I6168" t="s">
        <v>76</v>
      </c>
      <c r="J6168" t="s">
        <v>77</v>
      </c>
      <c r="K6168">
        <v>20</v>
      </c>
      <c r="L6168" t="s">
        <v>77</v>
      </c>
      <c r="M6168" t="s">
        <v>78</v>
      </c>
      <c r="N6168" t="s">
        <v>5214</v>
      </c>
      <c r="O6168" t="s">
        <v>10590</v>
      </c>
      <c r="P6168" t="s">
        <v>10590</v>
      </c>
      <c r="Q6168" t="s">
        <v>2048</v>
      </c>
      <c r="R6168" t="s">
        <v>79</v>
      </c>
      <c r="S6168" t="s">
        <v>112</v>
      </c>
      <c r="T6168" t="s">
        <v>2049</v>
      </c>
      <c r="U6168" t="s">
        <v>100</v>
      </c>
      <c r="V6168" t="s">
        <v>80</v>
      </c>
      <c r="W6168">
        <v>82300</v>
      </c>
      <c r="X6168" t="s">
        <v>81</v>
      </c>
      <c r="Y6168">
        <v>20</v>
      </c>
      <c r="Z6168" t="s">
        <v>10591</v>
      </c>
      <c r="AA6168" t="s">
        <v>10591</v>
      </c>
      <c r="AB6168" t="s">
        <v>90</v>
      </c>
      <c r="AC6168" t="s">
        <v>84</v>
      </c>
      <c r="AD6168">
        <f>_xlfn.XLOOKUP(MIS[[#This Row],[TRADING SYMBOL]],[1]Sheet1!$D:$D,[1]Sheet1!$C:$C)</f>
        <v>464.4</v>
      </c>
      <c r="AE6168">
        <f>MIS[[#This Row],[OrderAverageTradedPrice]]*MIS[[#This Row],[OrderQuantity]]</f>
        <v>8689</v>
      </c>
      <c r="AF6168">
        <f>MIS[[#This Row],[LTP]]*MIS[[#This Row],[OrderQuantity]]</f>
        <v>9288</v>
      </c>
      <c r="AG6168">
        <f>IF(MIS[[#This Row],[OrderSide]]="SELL",MIS[[#This Row],[VALUE]]-MIS[[#This Row],[LIVE_VALUE]],MIS[[#This Row],[LIVE_VALUE]]-MIS[[#This Row],[VALUE]])</f>
        <v>599</v>
      </c>
      <c r="AH6168" t="str" cm="1">
        <f t="array" ref="AH6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8" t="str">
        <f>MIS[[#This Row],[TRADING SYMBOL]]</f>
        <v>SENSEX2552082300CE</v>
      </c>
      <c r="AJ6168" t="str">
        <f>IF(RIGHT(MIS[[#This Row],[Main/Hedge]],4)="MAIN","MAIN","HEDGE")</f>
        <v>MAIN</v>
      </c>
      <c r="AK6168" t="str" cm="1">
        <f t="array" ref="AK6168">_xlfn._xlws.FILTER(Table4[Column1],ISNUMBER(SEARCH(Table4[Column1],MIS[[#This Row],[OrderUniqueIdentifier]])),"")</f>
        <v>XYT</v>
      </c>
    </row>
    <row r="6169" spans="1:37" x14ac:dyDescent="0.25">
      <c r="A6169" t="s">
        <v>71</v>
      </c>
      <c r="B6169" t="s">
        <v>923</v>
      </c>
      <c r="C6169" t="s">
        <v>10618</v>
      </c>
      <c r="D6169" t="s">
        <v>72</v>
      </c>
      <c r="E6169" t="s">
        <v>2044</v>
      </c>
      <c r="F6169" t="s">
        <v>98</v>
      </c>
      <c r="G6169" t="s">
        <v>74</v>
      </c>
      <c r="H6169" t="s">
        <v>75</v>
      </c>
      <c r="I6169" t="s">
        <v>76</v>
      </c>
      <c r="J6169" t="s">
        <v>77</v>
      </c>
      <c r="K6169">
        <v>80</v>
      </c>
      <c r="L6169" t="s">
        <v>77</v>
      </c>
      <c r="M6169" t="s">
        <v>78</v>
      </c>
      <c r="N6169" t="s">
        <v>7039</v>
      </c>
      <c r="O6169" t="s">
        <v>10562</v>
      </c>
      <c r="P6169" t="s">
        <v>10590</v>
      </c>
      <c r="Q6169" t="s">
        <v>2048</v>
      </c>
      <c r="R6169" t="s">
        <v>79</v>
      </c>
      <c r="S6169" t="s">
        <v>112</v>
      </c>
      <c r="T6169" t="s">
        <v>2049</v>
      </c>
      <c r="U6169" t="s">
        <v>100</v>
      </c>
      <c r="V6169" t="s">
        <v>80</v>
      </c>
      <c r="W6169">
        <v>82300</v>
      </c>
      <c r="X6169" t="s">
        <v>81</v>
      </c>
      <c r="Y6169">
        <v>80</v>
      </c>
      <c r="Z6169" t="s">
        <v>10564</v>
      </c>
      <c r="AA6169" t="s">
        <v>10591</v>
      </c>
      <c r="AB6169" t="s">
        <v>90</v>
      </c>
      <c r="AC6169" t="s">
        <v>84</v>
      </c>
      <c r="AD6169">
        <f>_xlfn.XLOOKUP(MIS[[#This Row],[TRADING SYMBOL]],[1]Sheet1!$D:$D,[1]Sheet1!$C:$C)</f>
        <v>464.4</v>
      </c>
      <c r="AE6169">
        <f>MIS[[#This Row],[OrderAverageTradedPrice]]*MIS[[#This Row],[OrderQuantity]]</f>
        <v>34700</v>
      </c>
      <c r="AF6169">
        <f>MIS[[#This Row],[LTP]]*MIS[[#This Row],[OrderQuantity]]</f>
        <v>37152</v>
      </c>
      <c r="AG6169">
        <f>IF(MIS[[#This Row],[OrderSide]]="SELL",MIS[[#This Row],[VALUE]]-MIS[[#This Row],[LIVE_VALUE]],MIS[[#This Row],[LIVE_VALUE]]-MIS[[#This Row],[VALUE]])</f>
        <v>2452</v>
      </c>
      <c r="AH6169" t="str" cm="1">
        <f t="array" ref="AH6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9" t="str">
        <f>MIS[[#This Row],[TRADING SYMBOL]]</f>
        <v>SENSEX2552082300CE</v>
      </c>
      <c r="AJ6169" t="str">
        <f>IF(RIGHT(MIS[[#This Row],[Main/Hedge]],4)="MAIN","MAIN","HEDGE")</f>
        <v>MAIN</v>
      </c>
      <c r="AK6169" t="str" cm="1">
        <f t="array" ref="AK6169">_xlfn._xlws.FILTER(Table4[Column1],ISNUMBER(SEARCH(Table4[Column1],MIS[[#This Row],[OrderUniqueIdentifier]])),"")</f>
        <v>XYT</v>
      </c>
    </row>
    <row r="6170" spans="1:37" x14ac:dyDescent="0.25">
      <c r="A6170" t="s">
        <v>71</v>
      </c>
      <c r="B6170" t="s">
        <v>960</v>
      </c>
      <c r="C6170" t="s">
        <v>10622</v>
      </c>
      <c r="D6170" t="s">
        <v>72</v>
      </c>
      <c r="E6170" t="s">
        <v>2044</v>
      </c>
      <c r="F6170" t="s">
        <v>98</v>
      </c>
      <c r="G6170" t="s">
        <v>74</v>
      </c>
      <c r="H6170" t="s">
        <v>75</v>
      </c>
      <c r="I6170" t="s">
        <v>76</v>
      </c>
      <c r="J6170" t="s">
        <v>77</v>
      </c>
      <c r="K6170">
        <v>20</v>
      </c>
      <c r="L6170" t="s">
        <v>77</v>
      </c>
      <c r="M6170" t="s">
        <v>78</v>
      </c>
      <c r="N6170" t="s">
        <v>5214</v>
      </c>
      <c r="O6170" t="s">
        <v>10562</v>
      </c>
      <c r="P6170" t="s">
        <v>10590</v>
      </c>
      <c r="Q6170" t="s">
        <v>2048</v>
      </c>
      <c r="R6170" t="s">
        <v>79</v>
      </c>
      <c r="S6170" t="s">
        <v>112</v>
      </c>
      <c r="T6170" t="s">
        <v>2049</v>
      </c>
      <c r="U6170" t="s">
        <v>100</v>
      </c>
      <c r="V6170" t="s">
        <v>80</v>
      </c>
      <c r="W6170">
        <v>82300</v>
      </c>
      <c r="X6170" t="s">
        <v>81</v>
      </c>
      <c r="Y6170">
        <v>20</v>
      </c>
      <c r="Z6170" t="s">
        <v>10564</v>
      </c>
      <c r="AA6170" t="s">
        <v>10591</v>
      </c>
      <c r="AB6170" t="s">
        <v>90</v>
      </c>
      <c r="AC6170" t="s">
        <v>84</v>
      </c>
      <c r="AD6170">
        <f>_xlfn.XLOOKUP(MIS[[#This Row],[TRADING SYMBOL]],[1]Sheet1!$D:$D,[1]Sheet1!$C:$C)</f>
        <v>464.4</v>
      </c>
      <c r="AE6170">
        <f>MIS[[#This Row],[OrderAverageTradedPrice]]*MIS[[#This Row],[OrderQuantity]]</f>
        <v>8689</v>
      </c>
      <c r="AF6170">
        <f>MIS[[#This Row],[LTP]]*MIS[[#This Row],[OrderQuantity]]</f>
        <v>9288</v>
      </c>
      <c r="AG6170">
        <f>IF(MIS[[#This Row],[OrderSide]]="SELL",MIS[[#This Row],[VALUE]]-MIS[[#This Row],[LIVE_VALUE]],MIS[[#This Row],[LIVE_VALUE]]-MIS[[#This Row],[VALUE]])</f>
        <v>599</v>
      </c>
      <c r="AH6170" t="str" cm="1">
        <f t="array" ref="AH6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0" t="str">
        <f>MIS[[#This Row],[TRADING SYMBOL]]</f>
        <v>SENSEX2552082300CE</v>
      </c>
      <c r="AJ6170" t="str">
        <f>IF(RIGHT(MIS[[#This Row],[Main/Hedge]],4)="MAIN","MAIN","HEDGE")</f>
        <v>MAIN</v>
      </c>
      <c r="AK6170" t="str" cm="1">
        <f t="array" ref="AK6170">_xlfn._xlws.FILTER(Table4[Column1],ISNUMBER(SEARCH(Table4[Column1],MIS[[#This Row],[OrderUniqueIdentifier]])),"")</f>
        <v>XYT</v>
      </c>
    </row>
    <row r="6171" spans="1:37" x14ac:dyDescent="0.25">
      <c r="A6171" t="s">
        <v>71</v>
      </c>
      <c r="B6171" t="s">
        <v>1001</v>
      </c>
      <c r="C6171" t="s">
        <v>10629</v>
      </c>
      <c r="D6171" t="s">
        <v>72</v>
      </c>
      <c r="E6171" t="s">
        <v>2044</v>
      </c>
      <c r="F6171" t="s">
        <v>98</v>
      </c>
      <c r="G6171" t="s">
        <v>74</v>
      </c>
      <c r="H6171" t="s">
        <v>75</v>
      </c>
      <c r="I6171" t="s">
        <v>76</v>
      </c>
      <c r="J6171" t="s">
        <v>77</v>
      </c>
      <c r="K6171">
        <v>20</v>
      </c>
      <c r="L6171" t="s">
        <v>77</v>
      </c>
      <c r="M6171" t="s">
        <v>78</v>
      </c>
      <c r="N6171" t="s">
        <v>7038</v>
      </c>
      <c r="O6171" t="s">
        <v>10562</v>
      </c>
      <c r="P6171" t="s">
        <v>10590</v>
      </c>
      <c r="Q6171" t="s">
        <v>2048</v>
      </c>
      <c r="R6171" t="s">
        <v>79</v>
      </c>
      <c r="S6171" t="s">
        <v>112</v>
      </c>
      <c r="T6171" t="s">
        <v>2049</v>
      </c>
      <c r="U6171" t="s">
        <v>100</v>
      </c>
      <c r="V6171" t="s">
        <v>80</v>
      </c>
      <c r="W6171">
        <v>82300</v>
      </c>
      <c r="X6171" t="s">
        <v>81</v>
      </c>
      <c r="Y6171">
        <v>20</v>
      </c>
      <c r="Z6171" t="s">
        <v>10564</v>
      </c>
      <c r="AA6171" t="s">
        <v>10591</v>
      </c>
      <c r="AB6171" t="s">
        <v>90</v>
      </c>
      <c r="AC6171" t="s">
        <v>84</v>
      </c>
      <c r="AD6171">
        <f>_xlfn.XLOOKUP(MIS[[#This Row],[TRADING SYMBOL]],[1]Sheet1!$D:$D,[1]Sheet1!$C:$C)</f>
        <v>464.4</v>
      </c>
      <c r="AE6171">
        <f>MIS[[#This Row],[OrderAverageTradedPrice]]*MIS[[#This Row],[OrderQuantity]]</f>
        <v>8676</v>
      </c>
      <c r="AF6171">
        <f>MIS[[#This Row],[LTP]]*MIS[[#This Row],[OrderQuantity]]</f>
        <v>9288</v>
      </c>
      <c r="AG6171">
        <f>IF(MIS[[#This Row],[OrderSide]]="SELL",MIS[[#This Row],[VALUE]]-MIS[[#This Row],[LIVE_VALUE]],MIS[[#This Row],[LIVE_VALUE]]-MIS[[#This Row],[VALUE]])</f>
        <v>612</v>
      </c>
      <c r="AH6171" t="str" cm="1">
        <f t="array" ref="AH6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1" t="str">
        <f>MIS[[#This Row],[TRADING SYMBOL]]</f>
        <v>SENSEX2552082300CE</v>
      </c>
      <c r="AJ6171" t="str">
        <f>IF(RIGHT(MIS[[#This Row],[Main/Hedge]],4)="MAIN","MAIN","HEDGE")</f>
        <v>MAIN</v>
      </c>
      <c r="AK6171" t="str" cm="1">
        <f t="array" ref="AK6171">_xlfn._xlws.FILTER(Table4[Column1],ISNUMBER(SEARCH(Table4[Column1],MIS[[#This Row],[OrderUniqueIdentifier]])),"")</f>
        <v>XYT</v>
      </c>
    </row>
    <row r="6172" spans="1:37" x14ac:dyDescent="0.25">
      <c r="A6172" t="s">
        <v>71</v>
      </c>
      <c r="B6172" t="s">
        <v>1045</v>
      </c>
      <c r="C6172" t="s">
        <v>10635</v>
      </c>
      <c r="D6172" t="s">
        <v>72</v>
      </c>
      <c r="E6172" t="s">
        <v>2044</v>
      </c>
      <c r="F6172" t="s">
        <v>98</v>
      </c>
      <c r="G6172" t="s">
        <v>74</v>
      </c>
      <c r="H6172" t="s">
        <v>75</v>
      </c>
      <c r="I6172" t="s">
        <v>76</v>
      </c>
      <c r="J6172" t="s">
        <v>77</v>
      </c>
      <c r="K6172">
        <v>40</v>
      </c>
      <c r="L6172" t="s">
        <v>77</v>
      </c>
      <c r="M6172" t="s">
        <v>78</v>
      </c>
      <c r="N6172" t="s">
        <v>10553</v>
      </c>
      <c r="O6172" t="s">
        <v>10562</v>
      </c>
      <c r="P6172" t="s">
        <v>10590</v>
      </c>
      <c r="Q6172" t="s">
        <v>2048</v>
      </c>
      <c r="R6172" t="s">
        <v>79</v>
      </c>
      <c r="S6172" t="s">
        <v>112</v>
      </c>
      <c r="T6172" t="s">
        <v>2049</v>
      </c>
      <c r="U6172" t="s">
        <v>100</v>
      </c>
      <c r="V6172" t="s">
        <v>80</v>
      </c>
      <c r="W6172">
        <v>82300</v>
      </c>
      <c r="X6172" t="s">
        <v>81</v>
      </c>
      <c r="Y6172">
        <v>40</v>
      </c>
      <c r="Z6172" t="s">
        <v>10564</v>
      </c>
      <c r="AA6172" t="s">
        <v>10591</v>
      </c>
      <c r="AB6172" t="s">
        <v>90</v>
      </c>
      <c r="AC6172" t="s">
        <v>84</v>
      </c>
      <c r="AD6172">
        <f>_xlfn.XLOOKUP(MIS[[#This Row],[TRADING SYMBOL]],[1]Sheet1!$D:$D,[1]Sheet1!$C:$C)</f>
        <v>464.4</v>
      </c>
      <c r="AE6172">
        <f>MIS[[#This Row],[OrderAverageTradedPrice]]*MIS[[#This Row],[OrderQuantity]]</f>
        <v>17368</v>
      </c>
      <c r="AF6172">
        <f>MIS[[#This Row],[LTP]]*MIS[[#This Row],[OrderQuantity]]</f>
        <v>18576</v>
      </c>
      <c r="AG6172">
        <f>IF(MIS[[#This Row],[OrderSide]]="SELL",MIS[[#This Row],[VALUE]]-MIS[[#This Row],[LIVE_VALUE]],MIS[[#This Row],[LIVE_VALUE]]-MIS[[#This Row],[VALUE]])</f>
        <v>1208</v>
      </c>
      <c r="AH6172" t="str" cm="1">
        <f t="array" ref="AH6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2" t="str">
        <f>MIS[[#This Row],[TRADING SYMBOL]]</f>
        <v>SENSEX2552082300CE</v>
      </c>
      <c r="AJ6172" t="str">
        <f>IF(RIGHT(MIS[[#This Row],[Main/Hedge]],4)="MAIN","MAIN","HEDGE")</f>
        <v>MAIN</v>
      </c>
      <c r="AK6172" t="str" cm="1">
        <f t="array" ref="AK6172">_xlfn._xlws.FILTER(Table4[Column1],ISNUMBER(SEARCH(Table4[Column1],MIS[[#This Row],[OrderUniqueIdentifier]])),"")</f>
        <v>XYT</v>
      </c>
    </row>
    <row r="6173" spans="1:37" x14ac:dyDescent="0.25">
      <c r="A6173" t="s">
        <v>71</v>
      </c>
      <c r="B6173" t="s">
        <v>1077</v>
      </c>
      <c r="C6173" t="s">
        <v>10638</v>
      </c>
      <c r="D6173" t="s">
        <v>72</v>
      </c>
      <c r="E6173" t="s">
        <v>2044</v>
      </c>
      <c r="F6173" t="s">
        <v>98</v>
      </c>
      <c r="G6173" t="s">
        <v>74</v>
      </c>
      <c r="H6173" t="s">
        <v>75</v>
      </c>
      <c r="I6173" t="s">
        <v>76</v>
      </c>
      <c r="J6173" t="s">
        <v>77</v>
      </c>
      <c r="K6173">
        <v>100</v>
      </c>
      <c r="L6173" t="s">
        <v>77</v>
      </c>
      <c r="M6173" t="s">
        <v>78</v>
      </c>
      <c r="N6173" t="s">
        <v>10639</v>
      </c>
      <c r="O6173" t="s">
        <v>10562</v>
      </c>
      <c r="P6173" t="s">
        <v>10590</v>
      </c>
      <c r="Q6173" t="s">
        <v>2048</v>
      </c>
      <c r="R6173" t="s">
        <v>79</v>
      </c>
      <c r="S6173" t="s">
        <v>112</v>
      </c>
      <c r="T6173" t="s">
        <v>2049</v>
      </c>
      <c r="U6173" t="s">
        <v>100</v>
      </c>
      <c r="V6173" t="s">
        <v>80</v>
      </c>
      <c r="W6173">
        <v>82300</v>
      </c>
      <c r="X6173" t="s">
        <v>81</v>
      </c>
      <c r="Y6173">
        <v>100</v>
      </c>
      <c r="Z6173" t="s">
        <v>10564</v>
      </c>
      <c r="AA6173" t="s">
        <v>10591</v>
      </c>
      <c r="AB6173" t="s">
        <v>90</v>
      </c>
      <c r="AC6173" t="s">
        <v>84</v>
      </c>
      <c r="AD6173">
        <f>_xlfn.XLOOKUP(MIS[[#This Row],[TRADING SYMBOL]],[1]Sheet1!$D:$D,[1]Sheet1!$C:$C)</f>
        <v>464.4</v>
      </c>
      <c r="AE6173">
        <f>MIS[[#This Row],[OrderAverageTradedPrice]]*MIS[[#This Row],[OrderQuantity]]</f>
        <v>43408</v>
      </c>
      <c r="AF6173">
        <f>MIS[[#This Row],[LTP]]*MIS[[#This Row],[OrderQuantity]]</f>
        <v>46440</v>
      </c>
      <c r="AG6173">
        <f>IF(MIS[[#This Row],[OrderSide]]="SELL",MIS[[#This Row],[VALUE]]-MIS[[#This Row],[LIVE_VALUE]],MIS[[#This Row],[LIVE_VALUE]]-MIS[[#This Row],[VALUE]])</f>
        <v>3032</v>
      </c>
      <c r="AH6173" t="str" cm="1">
        <f t="array" ref="AH6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3" t="str">
        <f>MIS[[#This Row],[TRADING SYMBOL]]</f>
        <v>SENSEX2552082300CE</v>
      </c>
      <c r="AJ6173" t="str">
        <f>IF(RIGHT(MIS[[#This Row],[Main/Hedge]],4)="MAIN","MAIN","HEDGE")</f>
        <v>MAIN</v>
      </c>
      <c r="AK6173" t="str" cm="1">
        <f t="array" ref="AK6173">_xlfn._xlws.FILTER(Table4[Column1],ISNUMBER(SEARCH(Table4[Column1],MIS[[#This Row],[OrderUniqueIdentifier]])),"")</f>
        <v>XYT</v>
      </c>
    </row>
    <row r="6174" spans="1:37" x14ac:dyDescent="0.25">
      <c r="A6174" t="s">
        <v>71</v>
      </c>
      <c r="B6174" t="s">
        <v>1235</v>
      </c>
      <c r="C6174" t="s">
        <v>10656</v>
      </c>
      <c r="D6174" t="s">
        <v>72</v>
      </c>
      <c r="E6174" t="s">
        <v>2044</v>
      </c>
      <c r="F6174" t="s">
        <v>98</v>
      </c>
      <c r="G6174" t="s">
        <v>74</v>
      </c>
      <c r="H6174" t="s">
        <v>75</v>
      </c>
      <c r="I6174" t="s">
        <v>76</v>
      </c>
      <c r="J6174" t="s">
        <v>77</v>
      </c>
      <c r="K6174">
        <v>40</v>
      </c>
      <c r="L6174" t="s">
        <v>77</v>
      </c>
      <c r="M6174" t="s">
        <v>78</v>
      </c>
      <c r="N6174" t="s">
        <v>6004</v>
      </c>
      <c r="O6174" t="s">
        <v>10562</v>
      </c>
      <c r="P6174" t="s">
        <v>10590</v>
      </c>
      <c r="Q6174" t="s">
        <v>2048</v>
      </c>
      <c r="R6174" t="s">
        <v>79</v>
      </c>
      <c r="S6174" t="s">
        <v>112</v>
      </c>
      <c r="T6174" t="s">
        <v>2049</v>
      </c>
      <c r="U6174" t="s">
        <v>100</v>
      </c>
      <c r="V6174" t="s">
        <v>80</v>
      </c>
      <c r="W6174">
        <v>82300</v>
      </c>
      <c r="X6174" t="s">
        <v>81</v>
      </c>
      <c r="Y6174">
        <v>40</v>
      </c>
      <c r="Z6174" t="s">
        <v>10564</v>
      </c>
      <c r="AA6174" t="s">
        <v>10591</v>
      </c>
      <c r="AB6174" t="s">
        <v>90</v>
      </c>
      <c r="AC6174" t="s">
        <v>84</v>
      </c>
      <c r="AD6174">
        <f>_xlfn.XLOOKUP(MIS[[#This Row],[TRADING SYMBOL]],[1]Sheet1!$D:$D,[1]Sheet1!$C:$C)</f>
        <v>464.4</v>
      </c>
      <c r="AE6174">
        <f>MIS[[#This Row],[OrderAverageTradedPrice]]*MIS[[#This Row],[OrderQuantity]]</f>
        <v>17364</v>
      </c>
      <c r="AF6174">
        <f>MIS[[#This Row],[LTP]]*MIS[[#This Row],[OrderQuantity]]</f>
        <v>18576</v>
      </c>
      <c r="AG6174">
        <f>IF(MIS[[#This Row],[OrderSide]]="SELL",MIS[[#This Row],[VALUE]]-MIS[[#This Row],[LIVE_VALUE]],MIS[[#This Row],[LIVE_VALUE]]-MIS[[#This Row],[VALUE]])</f>
        <v>1212</v>
      </c>
      <c r="AH6174" t="str" cm="1">
        <f t="array" ref="AH6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4" t="str">
        <f>MIS[[#This Row],[TRADING SYMBOL]]</f>
        <v>SENSEX2552082300CE</v>
      </c>
      <c r="AJ6174" t="str">
        <f>IF(RIGHT(MIS[[#This Row],[Main/Hedge]],4)="MAIN","MAIN","HEDGE")</f>
        <v>MAIN</v>
      </c>
      <c r="AK6174" t="str" cm="1">
        <f t="array" ref="AK6174">_xlfn._xlws.FILTER(Table4[Column1],ISNUMBER(SEARCH(Table4[Column1],MIS[[#This Row],[OrderUniqueIdentifier]])),"")</f>
        <v>XYT</v>
      </c>
    </row>
    <row r="6175" spans="1:37" x14ac:dyDescent="0.25">
      <c r="A6175" t="s">
        <v>1333</v>
      </c>
      <c r="B6175" t="s">
        <v>1334</v>
      </c>
      <c r="C6175" t="s">
        <v>10671</v>
      </c>
      <c r="D6175" t="s">
        <v>72</v>
      </c>
      <c r="E6175" t="s">
        <v>2044</v>
      </c>
      <c r="F6175" t="s">
        <v>98</v>
      </c>
      <c r="G6175" t="s">
        <v>74</v>
      </c>
      <c r="H6175" t="s">
        <v>93</v>
      </c>
      <c r="I6175" t="s">
        <v>76</v>
      </c>
      <c r="J6175" t="s">
        <v>10579</v>
      </c>
      <c r="K6175">
        <v>40</v>
      </c>
      <c r="L6175" t="s">
        <v>77</v>
      </c>
      <c r="M6175" t="s">
        <v>78</v>
      </c>
      <c r="N6175" t="s">
        <v>10579</v>
      </c>
      <c r="O6175" t="s">
        <v>10562</v>
      </c>
      <c r="P6175" t="s">
        <v>10590</v>
      </c>
      <c r="Q6175" t="s">
        <v>2048</v>
      </c>
      <c r="R6175" t="s">
        <v>79</v>
      </c>
      <c r="S6175" t="s">
        <v>361</v>
      </c>
      <c r="T6175" t="s">
        <v>2049</v>
      </c>
      <c r="U6175" t="s">
        <v>100</v>
      </c>
      <c r="V6175" t="s">
        <v>80</v>
      </c>
      <c r="W6175">
        <v>82300</v>
      </c>
      <c r="X6175" t="s">
        <v>81</v>
      </c>
      <c r="Y6175">
        <v>40</v>
      </c>
      <c r="Z6175" t="s">
        <v>10564</v>
      </c>
      <c r="AA6175" t="s">
        <v>10591</v>
      </c>
      <c r="AB6175" t="s">
        <v>90</v>
      </c>
      <c r="AC6175" t="s">
        <v>84</v>
      </c>
      <c r="AD6175">
        <f>_xlfn.XLOOKUP(MIS[[#This Row],[TRADING SYMBOL]],[1]Sheet1!$D:$D,[1]Sheet1!$C:$C)</f>
        <v>464.4</v>
      </c>
      <c r="AE6175">
        <f>MIS[[#This Row],[OrderAverageTradedPrice]]*MIS[[#This Row],[OrderQuantity]]</f>
        <v>17376</v>
      </c>
      <c r="AF6175">
        <f>MIS[[#This Row],[LTP]]*MIS[[#This Row],[OrderQuantity]]</f>
        <v>18576</v>
      </c>
      <c r="AG6175">
        <f>IF(MIS[[#This Row],[OrderSide]]="SELL",MIS[[#This Row],[VALUE]]-MIS[[#This Row],[LIVE_VALUE]],MIS[[#This Row],[LIVE_VALUE]]-MIS[[#This Row],[VALUE]])</f>
        <v>1200</v>
      </c>
      <c r="AH6175" t="str" cm="1">
        <f t="array" ref="AH6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5" t="str">
        <f>MIS[[#This Row],[TRADING SYMBOL]]</f>
        <v>SENSEX2552082300CE</v>
      </c>
      <c r="AJ6175" t="str">
        <f>IF(RIGHT(MIS[[#This Row],[Main/Hedge]],4)="MAIN","MAIN","HEDGE")</f>
        <v>MAIN</v>
      </c>
      <c r="AK6175" t="str" cm="1">
        <f t="array" ref="AK6175">_xlfn._xlws.FILTER(Table4[Column1],ISNUMBER(SEARCH(Table4[Column1],MIS[[#This Row],[OrderUniqueIdentifier]])),"")</f>
        <v>XYT</v>
      </c>
    </row>
    <row r="6176" spans="1:37" x14ac:dyDescent="0.25">
      <c r="A6176" t="s">
        <v>1414</v>
      </c>
      <c r="B6176" t="s">
        <v>1431</v>
      </c>
      <c r="C6176" t="s">
        <v>10681</v>
      </c>
      <c r="D6176" t="s">
        <v>72</v>
      </c>
      <c r="E6176" t="s">
        <v>2044</v>
      </c>
      <c r="F6176" t="s">
        <v>98</v>
      </c>
      <c r="G6176" t="s">
        <v>74</v>
      </c>
      <c r="H6176" t="s">
        <v>75</v>
      </c>
      <c r="I6176" t="s">
        <v>76</v>
      </c>
      <c r="J6176" t="s">
        <v>77</v>
      </c>
      <c r="K6176">
        <v>20</v>
      </c>
      <c r="L6176" t="s">
        <v>77</v>
      </c>
      <c r="M6176" t="s">
        <v>78</v>
      </c>
      <c r="N6176" t="s">
        <v>10650</v>
      </c>
      <c r="O6176" t="s">
        <v>10562</v>
      </c>
      <c r="P6176" t="s">
        <v>10590</v>
      </c>
      <c r="Q6176" t="s">
        <v>2048</v>
      </c>
      <c r="R6176" t="s">
        <v>79</v>
      </c>
      <c r="S6176" t="s">
        <v>1825</v>
      </c>
      <c r="T6176" t="s">
        <v>2049</v>
      </c>
      <c r="U6176" t="s">
        <v>100</v>
      </c>
      <c r="V6176" t="s">
        <v>80</v>
      </c>
      <c r="W6176">
        <v>82300</v>
      </c>
      <c r="X6176" t="s">
        <v>81</v>
      </c>
      <c r="Y6176">
        <v>20</v>
      </c>
      <c r="Z6176" t="s">
        <v>10564</v>
      </c>
      <c r="AA6176" t="s">
        <v>10591</v>
      </c>
      <c r="AB6176" t="s">
        <v>90</v>
      </c>
      <c r="AC6176" t="s">
        <v>84</v>
      </c>
      <c r="AD6176">
        <f>_xlfn.XLOOKUP(MIS[[#This Row],[TRADING SYMBOL]],[1]Sheet1!$D:$D,[1]Sheet1!$C:$C)</f>
        <v>464.4</v>
      </c>
      <c r="AE6176">
        <f>MIS[[#This Row],[OrderAverageTradedPrice]]*MIS[[#This Row],[OrderQuantity]]</f>
        <v>8672</v>
      </c>
      <c r="AF6176">
        <f>MIS[[#This Row],[LTP]]*MIS[[#This Row],[OrderQuantity]]</f>
        <v>9288</v>
      </c>
      <c r="AG6176">
        <f>IF(MIS[[#This Row],[OrderSide]]="SELL",MIS[[#This Row],[VALUE]]-MIS[[#This Row],[LIVE_VALUE]],MIS[[#This Row],[LIVE_VALUE]]-MIS[[#This Row],[VALUE]])</f>
        <v>616</v>
      </c>
      <c r="AH6176" t="str" cm="1">
        <f t="array" ref="AH6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6" t="str">
        <f>MIS[[#This Row],[TRADING SYMBOL]]</f>
        <v>SENSEX2552082300CE</v>
      </c>
      <c r="AJ6176" t="str">
        <f>IF(RIGHT(MIS[[#This Row],[Main/Hedge]],4)="MAIN","MAIN","HEDGE")</f>
        <v>MAIN</v>
      </c>
      <c r="AK6176" t="str" cm="1">
        <f t="array" ref="AK6176">_xlfn._xlws.FILTER(Table4[Column1],ISNUMBER(SEARCH(Table4[Column1],MIS[[#This Row],[OrderUniqueIdentifier]])),"")</f>
        <v>XYT</v>
      </c>
    </row>
    <row r="6177" spans="1:37" x14ac:dyDescent="0.25">
      <c r="A6177" t="s">
        <v>71</v>
      </c>
      <c r="B6177" t="s">
        <v>515</v>
      </c>
      <c r="C6177" t="s">
        <v>10565</v>
      </c>
      <c r="D6177" t="s">
        <v>72</v>
      </c>
      <c r="E6177" t="s">
        <v>2044</v>
      </c>
      <c r="F6177" t="s">
        <v>98</v>
      </c>
      <c r="G6177" t="s">
        <v>74</v>
      </c>
      <c r="H6177" t="s">
        <v>75</v>
      </c>
      <c r="I6177" t="s">
        <v>76</v>
      </c>
      <c r="J6177" t="s">
        <v>77</v>
      </c>
      <c r="K6177">
        <v>120</v>
      </c>
      <c r="L6177" t="s">
        <v>77</v>
      </c>
      <c r="M6177" t="s">
        <v>78</v>
      </c>
      <c r="N6177" t="s">
        <v>10566</v>
      </c>
      <c r="O6177" t="s">
        <v>10567</v>
      </c>
      <c r="P6177" t="s">
        <v>10567</v>
      </c>
      <c r="Q6177" t="s">
        <v>2048</v>
      </c>
      <c r="R6177" t="s">
        <v>79</v>
      </c>
      <c r="S6177" t="s">
        <v>112</v>
      </c>
      <c r="T6177" t="s">
        <v>2049</v>
      </c>
      <c r="U6177" t="s">
        <v>100</v>
      </c>
      <c r="V6177" t="s">
        <v>80</v>
      </c>
      <c r="W6177">
        <v>82300</v>
      </c>
      <c r="X6177" t="s">
        <v>81</v>
      </c>
      <c r="Y6177">
        <v>120</v>
      </c>
      <c r="Z6177" t="s">
        <v>10568</v>
      </c>
      <c r="AA6177" t="s">
        <v>10568</v>
      </c>
      <c r="AB6177" t="s">
        <v>90</v>
      </c>
      <c r="AC6177" t="s">
        <v>84</v>
      </c>
      <c r="AD6177">
        <f>_xlfn.XLOOKUP(MIS[[#This Row],[TRADING SYMBOL]],[1]Sheet1!$D:$D,[1]Sheet1!$C:$C)</f>
        <v>464.4</v>
      </c>
      <c r="AE6177">
        <f>MIS[[#This Row],[OrderAverageTradedPrice]]*MIS[[#This Row],[OrderQuantity]]</f>
        <v>52239</v>
      </c>
      <c r="AF6177">
        <f>MIS[[#This Row],[LTP]]*MIS[[#This Row],[OrderQuantity]]</f>
        <v>55728</v>
      </c>
      <c r="AG6177">
        <f>IF(MIS[[#This Row],[OrderSide]]="SELL",MIS[[#This Row],[VALUE]]-MIS[[#This Row],[LIVE_VALUE]],MIS[[#This Row],[LIVE_VALUE]]-MIS[[#This Row],[VALUE]])</f>
        <v>3489</v>
      </c>
      <c r="AH6177" t="str" cm="1">
        <f t="array" ref="AH6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7" t="str">
        <f>MIS[[#This Row],[TRADING SYMBOL]]</f>
        <v>SENSEX2552082300CE</v>
      </c>
      <c r="AJ6177" t="str">
        <f>IF(RIGHT(MIS[[#This Row],[Main/Hedge]],4)="MAIN","MAIN","HEDGE")</f>
        <v>MAIN</v>
      </c>
      <c r="AK6177" t="str" cm="1">
        <f t="array" ref="AK6177">_xlfn._xlws.FILTER(Table4[Column1],ISNUMBER(SEARCH(Table4[Column1],MIS[[#This Row],[OrderUniqueIdentifier]])),"")</f>
        <v>XYT</v>
      </c>
    </row>
    <row r="6178" spans="1:37" x14ac:dyDescent="0.25">
      <c r="A6178" t="s">
        <v>71</v>
      </c>
      <c r="B6178" t="s">
        <v>632</v>
      </c>
      <c r="C6178" t="s">
        <v>10587</v>
      </c>
      <c r="D6178" t="s">
        <v>72</v>
      </c>
      <c r="E6178" t="s">
        <v>2044</v>
      </c>
      <c r="F6178" t="s">
        <v>98</v>
      </c>
      <c r="G6178" t="s">
        <v>74</v>
      </c>
      <c r="H6178" t="s">
        <v>75</v>
      </c>
      <c r="I6178" t="s">
        <v>76</v>
      </c>
      <c r="J6178" t="s">
        <v>77</v>
      </c>
      <c r="K6178">
        <v>40</v>
      </c>
      <c r="L6178" t="s">
        <v>77</v>
      </c>
      <c r="M6178" t="s">
        <v>78</v>
      </c>
      <c r="N6178" t="s">
        <v>5145</v>
      </c>
      <c r="O6178" t="s">
        <v>10567</v>
      </c>
      <c r="P6178" t="s">
        <v>10567</v>
      </c>
      <c r="Q6178" t="s">
        <v>2048</v>
      </c>
      <c r="R6178" t="s">
        <v>79</v>
      </c>
      <c r="S6178" t="s">
        <v>112</v>
      </c>
      <c r="T6178" t="s">
        <v>2049</v>
      </c>
      <c r="U6178" t="s">
        <v>100</v>
      </c>
      <c r="V6178" t="s">
        <v>80</v>
      </c>
      <c r="W6178">
        <v>82300</v>
      </c>
      <c r="X6178" t="s">
        <v>81</v>
      </c>
      <c r="Y6178">
        <v>40</v>
      </c>
      <c r="Z6178" t="s">
        <v>10568</v>
      </c>
      <c r="AA6178" t="s">
        <v>10568</v>
      </c>
      <c r="AB6178" t="s">
        <v>90</v>
      </c>
      <c r="AC6178" t="s">
        <v>84</v>
      </c>
      <c r="AD6178">
        <f>_xlfn.XLOOKUP(MIS[[#This Row],[TRADING SYMBOL]],[1]Sheet1!$D:$D,[1]Sheet1!$C:$C)</f>
        <v>464.4</v>
      </c>
      <c r="AE6178">
        <f>MIS[[#This Row],[OrderAverageTradedPrice]]*MIS[[#This Row],[OrderQuantity]]</f>
        <v>17432</v>
      </c>
      <c r="AF6178">
        <f>MIS[[#This Row],[LTP]]*MIS[[#This Row],[OrderQuantity]]</f>
        <v>18576</v>
      </c>
      <c r="AG6178">
        <f>IF(MIS[[#This Row],[OrderSide]]="SELL",MIS[[#This Row],[VALUE]]-MIS[[#This Row],[LIVE_VALUE]],MIS[[#This Row],[LIVE_VALUE]]-MIS[[#This Row],[VALUE]])</f>
        <v>1144</v>
      </c>
      <c r="AH6178" t="str" cm="1">
        <f t="array" ref="AH6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8" t="str">
        <f>MIS[[#This Row],[TRADING SYMBOL]]</f>
        <v>SENSEX2552082300CE</v>
      </c>
      <c r="AJ6178" t="str">
        <f>IF(RIGHT(MIS[[#This Row],[Main/Hedge]],4)="MAIN","MAIN","HEDGE")</f>
        <v>MAIN</v>
      </c>
      <c r="AK6178" t="str" cm="1">
        <f t="array" ref="AK6178">_xlfn._xlws.FILTER(Table4[Column1],ISNUMBER(SEARCH(Table4[Column1],MIS[[#This Row],[OrderUniqueIdentifier]])),"")</f>
        <v>XYT</v>
      </c>
    </row>
    <row r="6179" spans="1:37" x14ac:dyDescent="0.25">
      <c r="A6179" t="s">
        <v>71</v>
      </c>
      <c r="B6179" t="s">
        <v>822</v>
      </c>
      <c r="C6179" t="s">
        <v>10607</v>
      </c>
      <c r="D6179" t="s">
        <v>72</v>
      </c>
      <c r="E6179" t="s">
        <v>2044</v>
      </c>
      <c r="F6179" t="s">
        <v>98</v>
      </c>
      <c r="G6179" t="s">
        <v>74</v>
      </c>
      <c r="H6179" t="s">
        <v>75</v>
      </c>
      <c r="I6179" t="s">
        <v>76</v>
      </c>
      <c r="J6179" t="s">
        <v>77</v>
      </c>
      <c r="K6179">
        <v>20</v>
      </c>
      <c r="L6179" t="s">
        <v>77</v>
      </c>
      <c r="M6179" t="s">
        <v>78</v>
      </c>
      <c r="N6179" t="s">
        <v>6879</v>
      </c>
      <c r="O6179" t="s">
        <v>10590</v>
      </c>
      <c r="P6179" t="s">
        <v>10567</v>
      </c>
      <c r="Q6179" t="s">
        <v>2048</v>
      </c>
      <c r="R6179" t="s">
        <v>79</v>
      </c>
      <c r="S6179" t="s">
        <v>112</v>
      </c>
      <c r="T6179" t="s">
        <v>2049</v>
      </c>
      <c r="U6179" t="s">
        <v>100</v>
      </c>
      <c r="V6179" t="s">
        <v>80</v>
      </c>
      <c r="W6179">
        <v>82300</v>
      </c>
      <c r="X6179" t="s">
        <v>81</v>
      </c>
      <c r="Y6179">
        <v>20</v>
      </c>
      <c r="Z6179" t="s">
        <v>10591</v>
      </c>
      <c r="AA6179" t="s">
        <v>10568</v>
      </c>
      <c r="AB6179" t="s">
        <v>90</v>
      </c>
      <c r="AC6179" t="s">
        <v>84</v>
      </c>
      <c r="AD6179">
        <f>_xlfn.XLOOKUP(MIS[[#This Row],[TRADING SYMBOL]],[1]Sheet1!$D:$D,[1]Sheet1!$C:$C)</f>
        <v>464.4</v>
      </c>
      <c r="AE6179">
        <f>MIS[[#This Row],[OrderAverageTradedPrice]]*MIS[[#This Row],[OrderQuantity]]</f>
        <v>8712</v>
      </c>
      <c r="AF6179">
        <f>MIS[[#This Row],[LTP]]*MIS[[#This Row],[OrderQuantity]]</f>
        <v>9288</v>
      </c>
      <c r="AG6179">
        <f>IF(MIS[[#This Row],[OrderSide]]="SELL",MIS[[#This Row],[VALUE]]-MIS[[#This Row],[LIVE_VALUE]],MIS[[#This Row],[LIVE_VALUE]]-MIS[[#This Row],[VALUE]])</f>
        <v>576</v>
      </c>
      <c r="AH6179" t="str" cm="1">
        <f t="array" ref="AH6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9" t="str">
        <f>MIS[[#This Row],[TRADING SYMBOL]]</f>
        <v>SENSEX2552082300CE</v>
      </c>
      <c r="AJ6179" t="str">
        <f>IF(RIGHT(MIS[[#This Row],[Main/Hedge]],4)="MAIN","MAIN","HEDGE")</f>
        <v>MAIN</v>
      </c>
      <c r="AK6179" t="str" cm="1">
        <f t="array" ref="AK6179">_xlfn._xlws.FILTER(Table4[Column1],ISNUMBER(SEARCH(Table4[Column1],MIS[[#This Row],[OrderUniqueIdentifier]])),"")</f>
        <v>XYT</v>
      </c>
    </row>
    <row r="6180" spans="1:37" x14ac:dyDescent="0.25">
      <c r="A6180" t="s">
        <v>71</v>
      </c>
      <c r="B6180" t="s">
        <v>931</v>
      </c>
      <c r="C6180" t="s">
        <v>10619</v>
      </c>
      <c r="D6180" t="s">
        <v>72</v>
      </c>
      <c r="E6180" t="s">
        <v>2044</v>
      </c>
      <c r="F6180" t="s">
        <v>98</v>
      </c>
      <c r="G6180" t="s">
        <v>74</v>
      </c>
      <c r="H6180" t="s">
        <v>75</v>
      </c>
      <c r="I6180" t="s">
        <v>76</v>
      </c>
      <c r="J6180" t="s">
        <v>77</v>
      </c>
      <c r="K6180">
        <v>40</v>
      </c>
      <c r="L6180" t="s">
        <v>77</v>
      </c>
      <c r="M6180" t="s">
        <v>78</v>
      </c>
      <c r="N6180" t="s">
        <v>4174</v>
      </c>
      <c r="O6180" t="s">
        <v>10590</v>
      </c>
      <c r="P6180" t="s">
        <v>10567</v>
      </c>
      <c r="Q6180" t="s">
        <v>2048</v>
      </c>
      <c r="R6180" t="s">
        <v>79</v>
      </c>
      <c r="S6180" t="s">
        <v>112</v>
      </c>
      <c r="T6180" t="s">
        <v>2049</v>
      </c>
      <c r="U6180" t="s">
        <v>100</v>
      </c>
      <c r="V6180" t="s">
        <v>80</v>
      </c>
      <c r="W6180">
        <v>82300</v>
      </c>
      <c r="X6180" t="s">
        <v>81</v>
      </c>
      <c r="Y6180">
        <v>40</v>
      </c>
      <c r="Z6180" t="s">
        <v>10591</v>
      </c>
      <c r="AA6180" t="s">
        <v>10568</v>
      </c>
      <c r="AB6180" t="s">
        <v>90</v>
      </c>
      <c r="AC6180" t="s">
        <v>84</v>
      </c>
      <c r="AD6180">
        <f>_xlfn.XLOOKUP(MIS[[#This Row],[TRADING SYMBOL]],[1]Sheet1!$D:$D,[1]Sheet1!$C:$C)</f>
        <v>464.4</v>
      </c>
      <c r="AE6180">
        <f>MIS[[#This Row],[OrderAverageTradedPrice]]*MIS[[#This Row],[OrderQuantity]]</f>
        <v>17404</v>
      </c>
      <c r="AF6180">
        <f>MIS[[#This Row],[LTP]]*MIS[[#This Row],[OrderQuantity]]</f>
        <v>18576</v>
      </c>
      <c r="AG6180">
        <f>IF(MIS[[#This Row],[OrderSide]]="SELL",MIS[[#This Row],[VALUE]]-MIS[[#This Row],[LIVE_VALUE]],MIS[[#This Row],[LIVE_VALUE]]-MIS[[#This Row],[VALUE]])</f>
        <v>1172</v>
      </c>
      <c r="AH6180" t="str" cm="1">
        <f t="array" ref="AH6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0" t="str">
        <f>MIS[[#This Row],[TRADING SYMBOL]]</f>
        <v>SENSEX2552082300CE</v>
      </c>
      <c r="AJ6180" t="str">
        <f>IF(RIGHT(MIS[[#This Row],[Main/Hedge]],4)="MAIN","MAIN","HEDGE")</f>
        <v>MAIN</v>
      </c>
      <c r="AK6180" t="str" cm="1">
        <f t="array" ref="AK6180">_xlfn._xlws.FILTER(Table4[Column1],ISNUMBER(SEARCH(Table4[Column1],MIS[[#This Row],[OrderUniqueIdentifier]])),"")</f>
        <v>XYT</v>
      </c>
    </row>
    <row r="6181" spans="1:37" x14ac:dyDescent="0.25">
      <c r="A6181" t="s">
        <v>71</v>
      </c>
      <c r="B6181" t="s">
        <v>1010</v>
      </c>
      <c r="C6181" t="s">
        <v>10630</v>
      </c>
      <c r="D6181" t="s">
        <v>72</v>
      </c>
      <c r="E6181" t="s">
        <v>2044</v>
      </c>
      <c r="F6181" t="s">
        <v>98</v>
      </c>
      <c r="G6181" t="s">
        <v>74</v>
      </c>
      <c r="H6181" t="s">
        <v>75</v>
      </c>
      <c r="I6181" t="s">
        <v>76</v>
      </c>
      <c r="J6181" t="s">
        <v>77</v>
      </c>
      <c r="K6181">
        <v>20</v>
      </c>
      <c r="L6181" t="s">
        <v>77</v>
      </c>
      <c r="M6181" t="s">
        <v>78</v>
      </c>
      <c r="N6181" t="s">
        <v>10631</v>
      </c>
      <c r="O6181" t="s">
        <v>10567</v>
      </c>
      <c r="P6181" t="s">
        <v>10567</v>
      </c>
      <c r="Q6181" t="s">
        <v>2048</v>
      </c>
      <c r="R6181" t="s">
        <v>79</v>
      </c>
      <c r="S6181" t="s">
        <v>112</v>
      </c>
      <c r="T6181" t="s">
        <v>2049</v>
      </c>
      <c r="U6181" t="s">
        <v>100</v>
      </c>
      <c r="V6181" t="s">
        <v>80</v>
      </c>
      <c r="W6181">
        <v>82300</v>
      </c>
      <c r="X6181" t="s">
        <v>81</v>
      </c>
      <c r="Y6181">
        <v>20</v>
      </c>
      <c r="Z6181" t="s">
        <v>10568</v>
      </c>
      <c r="AA6181" t="s">
        <v>10568</v>
      </c>
      <c r="AB6181" t="s">
        <v>90</v>
      </c>
      <c r="AC6181" t="s">
        <v>84</v>
      </c>
      <c r="AD6181">
        <f>_xlfn.XLOOKUP(MIS[[#This Row],[TRADING SYMBOL]],[1]Sheet1!$D:$D,[1]Sheet1!$C:$C)</f>
        <v>464.4</v>
      </c>
      <c r="AE6181">
        <f>MIS[[#This Row],[OrderAverageTradedPrice]]*MIS[[#This Row],[OrderQuantity]]</f>
        <v>8711</v>
      </c>
      <c r="AF6181">
        <f>MIS[[#This Row],[LTP]]*MIS[[#This Row],[OrderQuantity]]</f>
        <v>9288</v>
      </c>
      <c r="AG6181">
        <f>IF(MIS[[#This Row],[OrderSide]]="SELL",MIS[[#This Row],[VALUE]]-MIS[[#This Row],[LIVE_VALUE]],MIS[[#This Row],[LIVE_VALUE]]-MIS[[#This Row],[VALUE]])</f>
        <v>577</v>
      </c>
      <c r="AH6181" t="str" cm="1">
        <f t="array" ref="AH6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1" t="str">
        <f>MIS[[#This Row],[TRADING SYMBOL]]</f>
        <v>SENSEX2552082300CE</v>
      </c>
      <c r="AJ6181" t="str">
        <f>IF(RIGHT(MIS[[#This Row],[Main/Hedge]],4)="MAIN","MAIN","HEDGE")</f>
        <v>MAIN</v>
      </c>
      <c r="AK6181" t="str" cm="1">
        <f t="array" ref="AK6181">_xlfn._xlws.FILTER(Table4[Column1],ISNUMBER(SEARCH(Table4[Column1],MIS[[#This Row],[OrderUniqueIdentifier]])),"")</f>
        <v>XYT</v>
      </c>
    </row>
    <row r="6182" spans="1:37" x14ac:dyDescent="0.25">
      <c r="A6182" t="s">
        <v>71</v>
      </c>
      <c r="B6182" t="s">
        <v>1086</v>
      </c>
      <c r="C6182" t="s">
        <v>10640</v>
      </c>
      <c r="D6182" t="s">
        <v>72</v>
      </c>
      <c r="E6182" t="s">
        <v>2044</v>
      </c>
      <c r="F6182" t="s">
        <v>98</v>
      </c>
      <c r="G6182" t="s">
        <v>74</v>
      </c>
      <c r="H6182" t="s">
        <v>75</v>
      </c>
      <c r="I6182" t="s">
        <v>76</v>
      </c>
      <c r="J6182" t="s">
        <v>77</v>
      </c>
      <c r="K6182">
        <v>20</v>
      </c>
      <c r="L6182" t="s">
        <v>77</v>
      </c>
      <c r="M6182" t="s">
        <v>78</v>
      </c>
      <c r="N6182" t="s">
        <v>10631</v>
      </c>
      <c r="O6182" t="s">
        <v>10567</v>
      </c>
      <c r="P6182" t="s">
        <v>10567</v>
      </c>
      <c r="Q6182" t="s">
        <v>2048</v>
      </c>
      <c r="R6182" t="s">
        <v>79</v>
      </c>
      <c r="S6182" t="s">
        <v>112</v>
      </c>
      <c r="T6182" t="s">
        <v>2049</v>
      </c>
      <c r="U6182" t="s">
        <v>100</v>
      </c>
      <c r="V6182" t="s">
        <v>80</v>
      </c>
      <c r="W6182">
        <v>82300</v>
      </c>
      <c r="X6182" t="s">
        <v>81</v>
      </c>
      <c r="Y6182">
        <v>20</v>
      </c>
      <c r="Z6182" t="s">
        <v>10568</v>
      </c>
      <c r="AA6182" t="s">
        <v>10568</v>
      </c>
      <c r="AB6182" t="s">
        <v>90</v>
      </c>
      <c r="AC6182" t="s">
        <v>84</v>
      </c>
      <c r="AD6182">
        <f>_xlfn.XLOOKUP(MIS[[#This Row],[TRADING SYMBOL]],[1]Sheet1!$D:$D,[1]Sheet1!$C:$C)</f>
        <v>464.4</v>
      </c>
      <c r="AE6182">
        <f>MIS[[#This Row],[OrderAverageTradedPrice]]*MIS[[#This Row],[OrderQuantity]]</f>
        <v>8711</v>
      </c>
      <c r="AF6182">
        <f>MIS[[#This Row],[LTP]]*MIS[[#This Row],[OrderQuantity]]</f>
        <v>9288</v>
      </c>
      <c r="AG6182">
        <f>IF(MIS[[#This Row],[OrderSide]]="SELL",MIS[[#This Row],[VALUE]]-MIS[[#This Row],[LIVE_VALUE]],MIS[[#This Row],[LIVE_VALUE]]-MIS[[#This Row],[VALUE]])</f>
        <v>577</v>
      </c>
      <c r="AH6182" t="str" cm="1">
        <f t="array" ref="AH6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2" t="str">
        <f>MIS[[#This Row],[TRADING SYMBOL]]</f>
        <v>SENSEX2552082300CE</v>
      </c>
      <c r="AJ6182" t="str">
        <f>IF(RIGHT(MIS[[#This Row],[Main/Hedge]],4)="MAIN","MAIN","HEDGE")</f>
        <v>MAIN</v>
      </c>
      <c r="AK6182" t="str" cm="1">
        <f t="array" ref="AK6182">_xlfn._xlws.FILTER(Table4[Column1],ISNUMBER(SEARCH(Table4[Column1],MIS[[#This Row],[OrderUniqueIdentifier]])),"")</f>
        <v>XYT</v>
      </c>
    </row>
    <row r="6183" spans="1:37" x14ac:dyDescent="0.25">
      <c r="A6183" t="s">
        <v>71</v>
      </c>
      <c r="B6183" t="s">
        <v>1135</v>
      </c>
      <c r="C6183" t="s">
        <v>10644</v>
      </c>
      <c r="D6183" t="s">
        <v>72</v>
      </c>
      <c r="E6183" t="s">
        <v>2044</v>
      </c>
      <c r="F6183" t="s">
        <v>98</v>
      </c>
      <c r="G6183" t="s">
        <v>74</v>
      </c>
      <c r="H6183" t="s">
        <v>75</v>
      </c>
      <c r="I6183" t="s">
        <v>76</v>
      </c>
      <c r="J6183" t="s">
        <v>77</v>
      </c>
      <c r="K6183">
        <v>100</v>
      </c>
      <c r="L6183" t="s">
        <v>77</v>
      </c>
      <c r="M6183" t="s">
        <v>78</v>
      </c>
      <c r="N6183" t="s">
        <v>10645</v>
      </c>
      <c r="O6183" t="s">
        <v>10590</v>
      </c>
      <c r="P6183" t="s">
        <v>10567</v>
      </c>
      <c r="Q6183" t="s">
        <v>2048</v>
      </c>
      <c r="R6183" t="s">
        <v>79</v>
      </c>
      <c r="S6183" t="s">
        <v>112</v>
      </c>
      <c r="T6183" t="s">
        <v>2049</v>
      </c>
      <c r="U6183" t="s">
        <v>100</v>
      </c>
      <c r="V6183" t="s">
        <v>80</v>
      </c>
      <c r="W6183">
        <v>82300</v>
      </c>
      <c r="X6183" t="s">
        <v>81</v>
      </c>
      <c r="Y6183">
        <v>100</v>
      </c>
      <c r="Z6183" t="s">
        <v>10591</v>
      </c>
      <c r="AA6183" t="s">
        <v>10568</v>
      </c>
      <c r="AB6183" t="s">
        <v>90</v>
      </c>
      <c r="AC6183" t="s">
        <v>84</v>
      </c>
      <c r="AD6183">
        <f>_xlfn.XLOOKUP(MIS[[#This Row],[TRADING SYMBOL]],[1]Sheet1!$D:$D,[1]Sheet1!$C:$C)</f>
        <v>464.4</v>
      </c>
      <c r="AE6183">
        <f>MIS[[#This Row],[OrderAverageTradedPrice]]*MIS[[#This Row],[OrderQuantity]]</f>
        <v>43478</v>
      </c>
      <c r="AF6183">
        <f>MIS[[#This Row],[LTP]]*MIS[[#This Row],[OrderQuantity]]</f>
        <v>46440</v>
      </c>
      <c r="AG6183">
        <f>IF(MIS[[#This Row],[OrderSide]]="SELL",MIS[[#This Row],[VALUE]]-MIS[[#This Row],[LIVE_VALUE]],MIS[[#This Row],[LIVE_VALUE]]-MIS[[#This Row],[VALUE]])</f>
        <v>2962</v>
      </c>
      <c r="AH6183" t="str" cm="1">
        <f t="array" ref="AH6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3" t="str">
        <f>MIS[[#This Row],[TRADING SYMBOL]]</f>
        <v>SENSEX2552082300CE</v>
      </c>
      <c r="AJ6183" t="str">
        <f>IF(RIGHT(MIS[[#This Row],[Main/Hedge]],4)="MAIN","MAIN","HEDGE")</f>
        <v>MAIN</v>
      </c>
      <c r="AK6183" t="str" cm="1">
        <f t="array" ref="AK6183">_xlfn._xlws.FILTER(Table4[Column1],ISNUMBER(SEARCH(Table4[Column1],MIS[[#This Row],[OrderUniqueIdentifier]])),"")</f>
        <v>XYT</v>
      </c>
    </row>
    <row r="6184" spans="1:37" x14ac:dyDescent="0.25">
      <c r="A6184" t="s">
        <v>71</v>
      </c>
      <c r="B6184" t="s">
        <v>1178</v>
      </c>
      <c r="C6184" t="s">
        <v>10647</v>
      </c>
      <c r="D6184" t="s">
        <v>72</v>
      </c>
      <c r="E6184" t="s">
        <v>2044</v>
      </c>
      <c r="F6184" t="s">
        <v>98</v>
      </c>
      <c r="G6184" t="s">
        <v>74</v>
      </c>
      <c r="H6184" t="s">
        <v>75</v>
      </c>
      <c r="I6184" t="s">
        <v>76</v>
      </c>
      <c r="J6184" t="s">
        <v>77</v>
      </c>
      <c r="K6184">
        <v>80</v>
      </c>
      <c r="L6184" t="s">
        <v>77</v>
      </c>
      <c r="M6184" t="s">
        <v>78</v>
      </c>
      <c r="N6184" t="s">
        <v>10615</v>
      </c>
      <c r="O6184" t="s">
        <v>10590</v>
      </c>
      <c r="P6184" t="s">
        <v>10567</v>
      </c>
      <c r="Q6184" t="s">
        <v>2048</v>
      </c>
      <c r="R6184" t="s">
        <v>79</v>
      </c>
      <c r="S6184" t="s">
        <v>112</v>
      </c>
      <c r="T6184" t="s">
        <v>2049</v>
      </c>
      <c r="U6184" t="s">
        <v>100</v>
      </c>
      <c r="V6184" t="s">
        <v>80</v>
      </c>
      <c r="W6184">
        <v>82300</v>
      </c>
      <c r="X6184" t="s">
        <v>81</v>
      </c>
      <c r="Y6184">
        <v>80</v>
      </c>
      <c r="Z6184" t="s">
        <v>10591</v>
      </c>
      <c r="AA6184" t="s">
        <v>10568</v>
      </c>
      <c r="AB6184" t="s">
        <v>90</v>
      </c>
      <c r="AC6184" t="s">
        <v>84</v>
      </c>
      <c r="AD6184">
        <f>_xlfn.XLOOKUP(MIS[[#This Row],[TRADING SYMBOL]],[1]Sheet1!$D:$D,[1]Sheet1!$C:$C)</f>
        <v>464.4</v>
      </c>
      <c r="AE6184">
        <f>MIS[[#This Row],[OrderAverageTradedPrice]]*MIS[[#This Row],[OrderQuantity]]</f>
        <v>34804</v>
      </c>
      <c r="AF6184">
        <f>MIS[[#This Row],[LTP]]*MIS[[#This Row],[OrderQuantity]]</f>
        <v>37152</v>
      </c>
      <c r="AG6184">
        <f>IF(MIS[[#This Row],[OrderSide]]="SELL",MIS[[#This Row],[VALUE]]-MIS[[#This Row],[LIVE_VALUE]],MIS[[#This Row],[LIVE_VALUE]]-MIS[[#This Row],[VALUE]])</f>
        <v>2348</v>
      </c>
      <c r="AH6184" t="str" cm="1">
        <f t="array" ref="AH6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4" t="str">
        <f>MIS[[#This Row],[TRADING SYMBOL]]</f>
        <v>SENSEX2552082300CE</v>
      </c>
      <c r="AJ6184" t="str">
        <f>IF(RIGHT(MIS[[#This Row],[Main/Hedge]],4)="MAIN","MAIN","HEDGE")</f>
        <v>MAIN</v>
      </c>
      <c r="AK6184" t="str" cm="1">
        <f t="array" ref="AK6184">_xlfn._xlws.FILTER(Table4[Column1],ISNUMBER(SEARCH(Table4[Column1],MIS[[#This Row],[OrderUniqueIdentifier]])),"")</f>
        <v>XYT</v>
      </c>
    </row>
    <row r="6185" spans="1:37" x14ac:dyDescent="0.25">
      <c r="A6185" t="s">
        <v>71</v>
      </c>
      <c r="B6185" t="s">
        <v>1227</v>
      </c>
      <c r="C6185" t="s">
        <v>10655</v>
      </c>
      <c r="D6185" t="s">
        <v>72</v>
      </c>
      <c r="E6185" t="s">
        <v>2044</v>
      </c>
      <c r="F6185" t="s">
        <v>98</v>
      </c>
      <c r="G6185" t="s">
        <v>74</v>
      </c>
      <c r="H6185" t="s">
        <v>75</v>
      </c>
      <c r="I6185" t="s">
        <v>76</v>
      </c>
      <c r="J6185" t="s">
        <v>77</v>
      </c>
      <c r="K6185">
        <v>20</v>
      </c>
      <c r="L6185" t="s">
        <v>77</v>
      </c>
      <c r="M6185" t="s">
        <v>78</v>
      </c>
      <c r="N6185" t="s">
        <v>10612</v>
      </c>
      <c r="O6185" t="s">
        <v>10590</v>
      </c>
      <c r="P6185" t="s">
        <v>10567</v>
      </c>
      <c r="Q6185" t="s">
        <v>2048</v>
      </c>
      <c r="R6185" t="s">
        <v>79</v>
      </c>
      <c r="S6185" t="s">
        <v>112</v>
      </c>
      <c r="T6185" t="s">
        <v>2049</v>
      </c>
      <c r="U6185" t="s">
        <v>100</v>
      </c>
      <c r="V6185" t="s">
        <v>80</v>
      </c>
      <c r="W6185">
        <v>82300</v>
      </c>
      <c r="X6185" t="s">
        <v>81</v>
      </c>
      <c r="Y6185">
        <v>20</v>
      </c>
      <c r="Z6185" t="s">
        <v>10591</v>
      </c>
      <c r="AA6185" t="s">
        <v>10568</v>
      </c>
      <c r="AB6185" t="s">
        <v>90</v>
      </c>
      <c r="AC6185" t="s">
        <v>84</v>
      </c>
      <c r="AD6185">
        <f>_xlfn.XLOOKUP(MIS[[#This Row],[TRADING SYMBOL]],[1]Sheet1!$D:$D,[1]Sheet1!$C:$C)</f>
        <v>464.4</v>
      </c>
      <c r="AE6185">
        <f>MIS[[#This Row],[OrderAverageTradedPrice]]*MIS[[#This Row],[OrderQuantity]]</f>
        <v>8697</v>
      </c>
      <c r="AF6185">
        <f>MIS[[#This Row],[LTP]]*MIS[[#This Row],[OrderQuantity]]</f>
        <v>9288</v>
      </c>
      <c r="AG6185">
        <f>IF(MIS[[#This Row],[OrderSide]]="SELL",MIS[[#This Row],[VALUE]]-MIS[[#This Row],[LIVE_VALUE]],MIS[[#This Row],[LIVE_VALUE]]-MIS[[#This Row],[VALUE]])</f>
        <v>591</v>
      </c>
      <c r="AH6185" t="str" cm="1">
        <f t="array" ref="AH6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5" t="str">
        <f>MIS[[#This Row],[TRADING SYMBOL]]</f>
        <v>SENSEX2552082300CE</v>
      </c>
      <c r="AJ6185" t="str">
        <f>IF(RIGHT(MIS[[#This Row],[Main/Hedge]],4)="MAIN","MAIN","HEDGE")</f>
        <v>MAIN</v>
      </c>
      <c r="AK6185" t="str" cm="1">
        <f t="array" ref="AK6185">_xlfn._xlws.FILTER(Table4[Column1],ISNUMBER(SEARCH(Table4[Column1],MIS[[#This Row],[OrderUniqueIdentifier]])),"")</f>
        <v>XYT</v>
      </c>
    </row>
    <row r="6186" spans="1:37" x14ac:dyDescent="0.25">
      <c r="A6186" t="s">
        <v>71</v>
      </c>
      <c r="B6186" t="s">
        <v>1251</v>
      </c>
      <c r="C6186" t="s">
        <v>10657</v>
      </c>
      <c r="D6186" t="s">
        <v>72</v>
      </c>
      <c r="E6186" t="s">
        <v>2044</v>
      </c>
      <c r="F6186" t="s">
        <v>98</v>
      </c>
      <c r="G6186" t="s">
        <v>74</v>
      </c>
      <c r="H6186" t="s">
        <v>75</v>
      </c>
      <c r="I6186" t="s">
        <v>76</v>
      </c>
      <c r="J6186" t="s">
        <v>77</v>
      </c>
      <c r="K6186">
        <v>20</v>
      </c>
      <c r="L6186" t="s">
        <v>77</v>
      </c>
      <c r="M6186" t="s">
        <v>78</v>
      </c>
      <c r="N6186" t="s">
        <v>10658</v>
      </c>
      <c r="O6186" t="s">
        <v>10590</v>
      </c>
      <c r="P6186" t="s">
        <v>10567</v>
      </c>
      <c r="Q6186" t="s">
        <v>2048</v>
      </c>
      <c r="R6186" t="s">
        <v>79</v>
      </c>
      <c r="S6186" t="s">
        <v>112</v>
      </c>
      <c r="T6186" t="s">
        <v>2049</v>
      </c>
      <c r="U6186" t="s">
        <v>100</v>
      </c>
      <c r="V6186" t="s">
        <v>80</v>
      </c>
      <c r="W6186">
        <v>82300</v>
      </c>
      <c r="X6186" t="s">
        <v>81</v>
      </c>
      <c r="Y6186">
        <v>20</v>
      </c>
      <c r="Z6186" t="s">
        <v>10591</v>
      </c>
      <c r="AA6186" t="s">
        <v>10568</v>
      </c>
      <c r="AB6186" t="s">
        <v>90</v>
      </c>
      <c r="AC6186" t="s">
        <v>84</v>
      </c>
      <c r="AD6186">
        <f>_xlfn.XLOOKUP(MIS[[#This Row],[TRADING SYMBOL]],[1]Sheet1!$D:$D,[1]Sheet1!$C:$C)</f>
        <v>464.4</v>
      </c>
      <c r="AE6186">
        <f>MIS[[#This Row],[OrderAverageTradedPrice]]*MIS[[#This Row],[OrderQuantity]]</f>
        <v>8700</v>
      </c>
      <c r="AF6186">
        <f>MIS[[#This Row],[LTP]]*MIS[[#This Row],[OrderQuantity]]</f>
        <v>9288</v>
      </c>
      <c r="AG6186">
        <f>IF(MIS[[#This Row],[OrderSide]]="SELL",MIS[[#This Row],[VALUE]]-MIS[[#This Row],[LIVE_VALUE]],MIS[[#This Row],[LIVE_VALUE]]-MIS[[#This Row],[VALUE]])</f>
        <v>588</v>
      </c>
      <c r="AH6186" t="str" cm="1">
        <f t="array" ref="AH6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6" t="str">
        <f>MIS[[#This Row],[TRADING SYMBOL]]</f>
        <v>SENSEX2552082300CE</v>
      </c>
      <c r="AJ6186" t="str">
        <f>IF(RIGHT(MIS[[#This Row],[Main/Hedge]],4)="MAIN","MAIN","HEDGE")</f>
        <v>MAIN</v>
      </c>
      <c r="AK6186" t="str" cm="1">
        <f t="array" ref="AK6186">_xlfn._xlws.FILTER(Table4[Column1],ISNUMBER(SEARCH(Table4[Column1],MIS[[#This Row],[OrderUniqueIdentifier]])),"")</f>
        <v>XYT</v>
      </c>
    </row>
    <row r="6187" spans="1:37" x14ac:dyDescent="0.25">
      <c r="A6187" t="s">
        <v>71</v>
      </c>
      <c r="B6187" t="s">
        <v>1272</v>
      </c>
      <c r="C6187" t="s">
        <v>10660</v>
      </c>
      <c r="D6187" t="s">
        <v>72</v>
      </c>
      <c r="E6187" t="s">
        <v>2044</v>
      </c>
      <c r="F6187" t="s">
        <v>98</v>
      </c>
      <c r="G6187" t="s">
        <v>74</v>
      </c>
      <c r="H6187" t="s">
        <v>75</v>
      </c>
      <c r="I6187" t="s">
        <v>76</v>
      </c>
      <c r="J6187" t="s">
        <v>77</v>
      </c>
      <c r="K6187">
        <v>20</v>
      </c>
      <c r="L6187" t="s">
        <v>77</v>
      </c>
      <c r="M6187" t="s">
        <v>78</v>
      </c>
      <c r="N6187" t="s">
        <v>5699</v>
      </c>
      <c r="O6187" t="s">
        <v>10590</v>
      </c>
      <c r="P6187" t="s">
        <v>10567</v>
      </c>
      <c r="Q6187" t="s">
        <v>2048</v>
      </c>
      <c r="R6187" t="s">
        <v>79</v>
      </c>
      <c r="S6187" t="s">
        <v>112</v>
      </c>
      <c r="T6187" t="s">
        <v>2049</v>
      </c>
      <c r="U6187" t="s">
        <v>100</v>
      </c>
      <c r="V6187" t="s">
        <v>80</v>
      </c>
      <c r="W6187">
        <v>82300</v>
      </c>
      <c r="X6187" t="s">
        <v>81</v>
      </c>
      <c r="Y6187">
        <v>20</v>
      </c>
      <c r="Z6187" t="s">
        <v>10591</v>
      </c>
      <c r="AA6187" t="s">
        <v>10568</v>
      </c>
      <c r="AB6187" t="s">
        <v>90</v>
      </c>
      <c r="AC6187" t="s">
        <v>84</v>
      </c>
      <c r="AD6187">
        <f>_xlfn.XLOOKUP(MIS[[#This Row],[TRADING SYMBOL]],[1]Sheet1!$D:$D,[1]Sheet1!$C:$C)</f>
        <v>464.4</v>
      </c>
      <c r="AE6187">
        <f>MIS[[#This Row],[OrderAverageTradedPrice]]*MIS[[#This Row],[OrderQuantity]]</f>
        <v>8710</v>
      </c>
      <c r="AF6187">
        <f>MIS[[#This Row],[LTP]]*MIS[[#This Row],[OrderQuantity]]</f>
        <v>9288</v>
      </c>
      <c r="AG6187">
        <f>IF(MIS[[#This Row],[OrderSide]]="SELL",MIS[[#This Row],[VALUE]]-MIS[[#This Row],[LIVE_VALUE]],MIS[[#This Row],[LIVE_VALUE]]-MIS[[#This Row],[VALUE]])</f>
        <v>578</v>
      </c>
      <c r="AH6187" t="str" cm="1">
        <f t="array" ref="AH6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7" t="str">
        <f>MIS[[#This Row],[TRADING SYMBOL]]</f>
        <v>SENSEX2552082300CE</v>
      </c>
      <c r="AJ6187" t="str">
        <f>IF(RIGHT(MIS[[#This Row],[Main/Hedge]],4)="MAIN","MAIN","HEDGE")</f>
        <v>MAIN</v>
      </c>
      <c r="AK6187" t="str" cm="1">
        <f t="array" ref="AK6187">_xlfn._xlws.FILTER(Table4[Column1],ISNUMBER(SEARCH(Table4[Column1],MIS[[#This Row],[OrderUniqueIdentifier]])),"")</f>
        <v>XYT</v>
      </c>
    </row>
    <row r="6188" spans="1:37" x14ac:dyDescent="0.25">
      <c r="A6188" t="s">
        <v>1555</v>
      </c>
      <c r="B6188" t="s">
        <v>1556</v>
      </c>
      <c r="C6188" t="s">
        <v>10700</v>
      </c>
      <c r="D6188" t="s">
        <v>72</v>
      </c>
      <c r="E6188" t="s">
        <v>2044</v>
      </c>
      <c r="F6188" t="s">
        <v>98</v>
      </c>
      <c r="G6188" t="s">
        <v>74</v>
      </c>
      <c r="H6188" t="s">
        <v>93</v>
      </c>
      <c r="I6188" t="s">
        <v>76</v>
      </c>
      <c r="J6188" t="s">
        <v>4174</v>
      </c>
      <c r="K6188">
        <v>280</v>
      </c>
      <c r="L6188" t="s">
        <v>77</v>
      </c>
      <c r="M6188" t="s">
        <v>78</v>
      </c>
      <c r="N6188" t="s">
        <v>10701</v>
      </c>
      <c r="O6188" t="s">
        <v>10567</v>
      </c>
      <c r="P6188" t="s">
        <v>10567</v>
      </c>
      <c r="Q6188" t="s">
        <v>2048</v>
      </c>
      <c r="R6188" t="s">
        <v>79</v>
      </c>
      <c r="S6188" t="s">
        <v>112</v>
      </c>
      <c r="T6188" t="s">
        <v>2049</v>
      </c>
      <c r="U6188" t="s">
        <v>100</v>
      </c>
      <c r="V6188" t="s">
        <v>80</v>
      </c>
      <c r="W6188">
        <v>82300</v>
      </c>
      <c r="X6188" t="s">
        <v>81</v>
      </c>
      <c r="Y6188">
        <v>280</v>
      </c>
      <c r="Z6188" t="s">
        <v>10568</v>
      </c>
      <c r="AA6188" t="s">
        <v>10568</v>
      </c>
      <c r="AB6188" t="s">
        <v>90</v>
      </c>
      <c r="AC6188" t="s">
        <v>84</v>
      </c>
      <c r="AD6188">
        <f>_xlfn.XLOOKUP(MIS[[#This Row],[TRADING SYMBOL]],[1]Sheet1!$D:$D,[1]Sheet1!$C:$C)</f>
        <v>464.4</v>
      </c>
      <c r="AE6188">
        <f>MIS[[#This Row],[OrderAverageTradedPrice]]*MIS[[#This Row],[OrderQuantity]]</f>
        <v>121843.99999999975</v>
      </c>
      <c r="AF6188">
        <f>MIS[[#This Row],[LTP]]*MIS[[#This Row],[OrderQuantity]]</f>
        <v>130032</v>
      </c>
      <c r="AG6188">
        <f>IF(MIS[[#This Row],[OrderSide]]="SELL",MIS[[#This Row],[VALUE]]-MIS[[#This Row],[LIVE_VALUE]],MIS[[#This Row],[LIVE_VALUE]]-MIS[[#This Row],[VALUE]])</f>
        <v>8188.0000000002474</v>
      </c>
      <c r="AH6188" t="str" cm="1">
        <f t="array" ref="AH6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8" t="str">
        <f>MIS[[#This Row],[TRADING SYMBOL]]</f>
        <v>SENSEX2552082300CE</v>
      </c>
      <c r="AJ6188" t="str">
        <f>IF(RIGHT(MIS[[#This Row],[Main/Hedge]],4)="MAIN","MAIN","HEDGE")</f>
        <v>MAIN</v>
      </c>
      <c r="AK6188" t="str" cm="1">
        <f t="array" ref="AK6188">_xlfn._xlws.FILTER(Table4[Column1],ISNUMBER(SEARCH(Table4[Column1],MIS[[#This Row],[OrderUniqueIdentifier]])),"")</f>
        <v>XYT</v>
      </c>
    </row>
    <row r="6189" spans="1:37" x14ac:dyDescent="0.25">
      <c r="A6189" t="s">
        <v>1555</v>
      </c>
      <c r="B6189" t="s">
        <v>1589</v>
      </c>
      <c r="C6189" t="s">
        <v>7106</v>
      </c>
      <c r="D6189" t="s">
        <v>72</v>
      </c>
      <c r="E6189" t="s">
        <v>2044</v>
      </c>
      <c r="F6189" t="s">
        <v>98</v>
      </c>
      <c r="G6189" t="s">
        <v>74</v>
      </c>
      <c r="H6189" t="s">
        <v>93</v>
      </c>
      <c r="I6189" t="s">
        <v>76</v>
      </c>
      <c r="J6189" t="s">
        <v>10703</v>
      </c>
      <c r="K6189">
        <v>60</v>
      </c>
      <c r="L6189" t="s">
        <v>77</v>
      </c>
      <c r="M6189" t="s">
        <v>78</v>
      </c>
      <c r="N6189" t="s">
        <v>10704</v>
      </c>
      <c r="O6189" t="s">
        <v>10590</v>
      </c>
      <c r="P6189" t="s">
        <v>10567</v>
      </c>
      <c r="Q6189" t="s">
        <v>2048</v>
      </c>
      <c r="R6189" t="s">
        <v>79</v>
      </c>
      <c r="S6189" t="s">
        <v>112</v>
      </c>
      <c r="T6189" t="s">
        <v>2049</v>
      </c>
      <c r="U6189" t="s">
        <v>100</v>
      </c>
      <c r="V6189" t="s">
        <v>80</v>
      </c>
      <c r="W6189">
        <v>82300</v>
      </c>
      <c r="X6189" t="s">
        <v>81</v>
      </c>
      <c r="Y6189">
        <v>60</v>
      </c>
      <c r="Z6189" t="s">
        <v>10591</v>
      </c>
      <c r="AA6189" t="s">
        <v>10568</v>
      </c>
      <c r="AB6189" t="s">
        <v>90</v>
      </c>
      <c r="AC6189" t="s">
        <v>84</v>
      </c>
      <c r="AD6189">
        <f>_xlfn.XLOOKUP(MIS[[#This Row],[TRADING SYMBOL]],[1]Sheet1!$D:$D,[1]Sheet1!$C:$C)</f>
        <v>464.4</v>
      </c>
      <c r="AE6189">
        <f>MIS[[#This Row],[OrderAverageTradedPrice]]*MIS[[#This Row],[OrderQuantity]]</f>
        <v>26124.99999999996</v>
      </c>
      <c r="AF6189">
        <f>MIS[[#This Row],[LTP]]*MIS[[#This Row],[OrderQuantity]]</f>
        <v>27864</v>
      </c>
      <c r="AG6189">
        <f>IF(MIS[[#This Row],[OrderSide]]="SELL",MIS[[#This Row],[VALUE]]-MIS[[#This Row],[LIVE_VALUE]],MIS[[#This Row],[LIVE_VALUE]]-MIS[[#This Row],[VALUE]])</f>
        <v>1739.00000000004</v>
      </c>
      <c r="AH6189" t="str" cm="1">
        <f t="array" ref="AH6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9" t="str">
        <f>MIS[[#This Row],[TRADING SYMBOL]]</f>
        <v>SENSEX2552082300CE</v>
      </c>
      <c r="AJ6189" t="str">
        <f>IF(RIGHT(MIS[[#This Row],[Main/Hedge]],4)="MAIN","MAIN","HEDGE")</f>
        <v>MAIN</v>
      </c>
      <c r="AK6189" t="str" cm="1">
        <f t="array" ref="AK6189">_xlfn._xlws.FILTER(Table4[Column1],ISNUMBER(SEARCH(Table4[Column1],MIS[[#This Row],[OrderUniqueIdentifier]])),"")</f>
        <v>XYT</v>
      </c>
    </row>
    <row r="6190" spans="1:37" x14ac:dyDescent="0.25">
      <c r="A6190" t="s">
        <v>1555</v>
      </c>
      <c r="B6190" t="s">
        <v>1648</v>
      </c>
      <c r="C6190" t="s">
        <v>7108</v>
      </c>
      <c r="D6190" t="s">
        <v>72</v>
      </c>
      <c r="E6190" t="s">
        <v>2044</v>
      </c>
      <c r="F6190" t="s">
        <v>98</v>
      </c>
      <c r="G6190" t="s">
        <v>74</v>
      </c>
      <c r="H6190" t="s">
        <v>93</v>
      </c>
      <c r="I6190" t="s">
        <v>76</v>
      </c>
      <c r="J6190" t="s">
        <v>5145</v>
      </c>
      <c r="K6190">
        <v>60</v>
      </c>
      <c r="L6190" t="s">
        <v>77</v>
      </c>
      <c r="M6190" t="s">
        <v>78</v>
      </c>
      <c r="N6190" t="s">
        <v>5145</v>
      </c>
      <c r="O6190" t="s">
        <v>10567</v>
      </c>
      <c r="P6190" t="s">
        <v>10567</v>
      </c>
      <c r="Q6190" t="s">
        <v>2048</v>
      </c>
      <c r="R6190" t="s">
        <v>79</v>
      </c>
      <c r="S6190" t="s">
        <v>112</v>
      </c>
      <c r="T6190" t="s">
        <v>2049</v>
      </c>
      <c r="U6190" t="s">
        <v>100</v>
      </c>
      <c r="V6190" t="s">
        <v>80</v>
      </c>
      <c r="W6190">
        <v>82300</v>
      </c>
      <c r="X6190" t="s">
        <v>81</v>
      </c>
      <c r="Y6190">
        <v>60</v>
      </c>
      <c r="Z6190" t="s">
        <v>10568</v>
      </c>
      <c r="AA6190" t="s">
        <v>10568</v>
      </c>
      <c r="AB6190" t="s">
        <v>90</v>
      </c>
      <c r="AC6190" t="s">
        <v>84</v>
      </c>
      <c r="AD6190">
        <f>_xlfn.XLOOKUP(MIS[[#This Row],[TRADING SYMBOL]],[1]Sheet1!$D:$D,[1]Sheet1!$C:$C)</f>
        <v>464.4</v>
      </c>
      <c r="AE6190">
        <f>MIS[[#This Row],[OrderAverageTradedPrice]]*MIS[[#This Row],[OrderQuantity]]</f>
        <v>26148</v>
      </c>
      <c r="AF6190">
        <f>MIS[[#This Row],[LTP]]*MIS[[#This Row],[OrderQuantity]]</f>
        <v>27864</v>
      </c>
      <c r="AG6190">
        <f>IF(MIS[[#This Row],[OrderSide]]="SELL",MIS[[#This Row],[VALUE]]-MIS[[#This Row],[LIVE_VALUE]],MIS[[#This Row],[LIVE_VALUE]]-MIS[[#This Row],[VALUE]])</f>
        <v>1716</v>
      </c>
      <c r="AH6190" t="str" cm="1">
        <f t="array" ref="AH6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0" t="str">
        <f>MIS[[#This Row],[TRADING SYMBOL]]</f>
        <v>SENSEX2552082300CE</v>
      </c>
      <c r="AJ6190" t="str">
        <f>IF(RIGHT(MIS[[#This Row],[Main/Hedge]],4)="MAIN","MAIN","HEDGE")</f>
        <v>MAIN</v>
      </c>
      <c r="AK6190" t="str" cm="1">
        <f t="array" ref="AK6190">_xlfn._xlws.FILTER(Table4[Column1],ISNUMBER(SEARCH(Table4[Column1],MIS[[#This Row],[OrderUniqueIdentifier]])),"")</f>
        <v>XYT</v>
      </c>
    </row>
    <row r="6191" spans="1:37" x14ac:dyDescent="0.25">
      <c r="A6191" t="s">
        <v>71</v>
      </c>
      <c r="B6191" t="s">
        <v>529</v>
      </c>
      <c r="C6191" t="s">
        <v>10569</v>
      </c>
      <c r="D6191" t="s">
        <v>72</v>
      </c>
      <c r="E6191" t="s">
        <v>2044</v>
      </c>
      <c r="F6191" t="s">
        <v>98</v>
      </c>
      <c r="G6191" t="s">
        <v>74</v>
      </c>
      <c r="H6191" t="s">
        <v>75</v>
      </c>
      <c r="I6191" t="s">
        <v>76</v>
      </c>
      <c r="J6191" t="s">
        <v>77</v>
      </c>
      <c r="K6191">
        <v>40</v>
      </c>
      <c r="L6191" t="s">
        <v>77</v>
      </c>
      <c r="M6191" t="s">
        <v>78</v>
      </c>
      <c r="N6191" t="s">
        <v>10570</v>
      </c>
      <c r="O6191" t="s">
        <v>10567</v>
      </c>
      <c r="P6191" t="s">
        <v>10571</v>
      </c>
      <c r="Q6191" t="s">
        <v>2048</v>
      </c>
      <c r="R6191" t="s">
        <v>79</v>
      </c>
      <c r="S6191" t="s">
        <v>112</v>
      </c>
      <c r="T6191" t="s">
        <v>2049</v>
      </c>
      <c r="U6191" t="s">
        <v>100</v>
      </c>
      <c r="V6191" t="s">
        <v>80</v>
      </c>
      <c r="W6191">
        <v>82300</v>
      </c>
      <c r="X6191" t="s">
        <v>81</v>
      </c>
      <c r="Y6191">
        <v>40</v>
      </c>
      <c r="Z6191" t="s">
        <v>10568</v>
      </c>
      <c r="AA6191" t="s">
        <v>10572</v>
      </c>
      <c r="AB6191" t="s">
        <v>90</v>
      </c>
      <c r="AC6191" t="s">
        <v>84</v>
      </c>
      <c r="AD6191">
        <f>_xlfn.XLOOKUP(MIS[[#This Row],[TRADING SYMBOL]],[1]Sheet1!$D:$D,[1]Sheet1!$C:$C)</f>
        <v>464.4</v>
      </c>
      <c r="AE6191">
        <f>MIS[[#This Row],[OrderAverageTradedPrice]]*MIS[[#This Row],[OrderQuantity]]</f>
        <v>17371</v>
      </c>
      <c r="AF6191">
        <f>MIS[[#This Row],[LTP]]*MIS[[#This Row],[OrderQuantity]]</f>
        <v>18576</v>
      </c>
      <c r="AG6191">
        <f>IF(MIS[[#This Row],[OrderSide]]="SELL",MIS[[#This Row],[VALUE]]-MIS[[#This Row],[LIVE_VALUE]],MIS[[#This Row],[LIVE_VALUE]]-MIS[[#This Row],[VALUE]])</f>
        <v>1205</v>
      </c>
      <c r="AH6191" t="str" cm="1">
        <f t="array" ref="AH6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1" t="str">
        <f>MIS[[#This Row],[TRADING SYMBOL]]</f>
        <v>SENSEX2552082300CE</v>
      </c>
      <c r="AJ6191" t="str">
        <f>IF(RIGHT(MIS[[#This Row],[Main/Hedge]],4)="MAIN","MAIN","HEDGE")</f>
        <v>MAIN</v>
      </c>
      <c r="AK6191" t="str" cm="1">
        <f t="array" ref="AK6191">_xlfn._xlws.FILTER(Table4[Column1],ISNUMBER(SEARCH(Table4[Column1],MIS[[#This Row],[OrderUniqueIdentifier]])),"")</f>
        <v>XYT</v>
      </c>
    </row>
    <row r="6192" spans="1:37" x14ac:dyDescent="0.25">
      <c r="A6192" t="s">
        <v>71</v>
      </c>
      <c r="B6192" t="s">
        <v>575</v>
      </c>
      <c r="C6192" t="s">
        <v>10580</v>
      </c>
      <c r="D6192" t="s">
        <v>72</v>
      </c>
      <c r="E6192" t="s">
        <v>2044</v>
      </c>
      <c r="F6192" t="s">
        <v>98</v>
      </c>
      <c r="G6192" t="s">
        <v>74</v>
      </c>
      <c r="H6192" t="s">
        <v>75</v>
      </c>
      <c r="I6192" t="s">
        <v>76</v>
      </c>
      <c r="J6192" t="s">
        <v>77</v>
      </c>
      <c r="K6192">
        <v>20</v>
      </c>
      <c r="L6192" t="s">
        <v>77</v>
      </c>
      <c r="M6192" t="s">
        <v>78</v>
      </c>
      <c r="N6192" t="s">
        <v>10581</v>
      </c>
      <c r="O6192" t="s">
        <v>10567</v>
      </c>
      <c r="P6192" t="s">
        <v>10571</v>
      </c>
      <c r="Q6192" t="s">
        <v>2048</v>
      </c>
      <c r="R6192" t="s">
        <v>79</v>
      </c>
      <c r="S6192" t="s">
        <v>112</v>
      </c>
      <c r="T6192" t="s">
        <v>2049</v>
      </c>
      <c r="U6192" t="s">
        <v>100</v>
      </c>
      <c r="V6192" t="s">
        <v>80</v>
      </c>
      <c r="W6192">
        <v>82300</v>
      </c>
      <c r="X6192" t="s">
        <v>81</v>
      </c>
      <c r="Y6192">
        <v>20</v>
      </c>
      <c r="Z6192" t="s">
        <v>10568</v>
      </c>
      <c r="AA6192" t="s">
        <v>10572</v>
      </c>
      <c r="AB6192" t="s">
        <v>90</v>
      </c>
      <c r="AC6192" t="s">
        <v>84</v>
      </c>
      <c r="AD6192">
        <f>_xlfn.XLOOKUP(MIS[[#This Row],[TRADING SYMBOL]],[1]Sheet1!$D:$D,[1]Sheet1!$C:$C)</f>
        <v>464.4</v>
      </c>
      <c r="AE6192">
        <f>MIS[[#This Row],[OrderAverageTradedPrice]]*MIS[[#This Row],[OrderQuantity]]</f>
        <v>8719</v>
      </c>
      <c r="AF6192">
        <f>MIS[[#This Row],[LTP]]*MIS[[#This Row],[OrderQuantity]]</f>
        <v>9288</v>
      </c>
      <c r="AG6192">
        <f>IF(MIS[[#This Row],[OrderSide]]="SELL",MIS[[#This Row],[VALUE]]-MIS[[#This Row],[LIVE_VALUE]],MIS[[#This Row],[LIVE_VALUE]]-MIS[[#This Row],[VALUE]])</f>
        <v>569</v>
      </c>
      <c r="AH6192" t="str" cm="1">
        <f t="array" ref="AH6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2" t="str">
        <f>MIS[[#This Row],[TRADING SYMBOL]]</f>
        <v>SENSEX2552082300CE</v>
      </c>
      <c r="AJ6192" t="str">
        <f>IF(RIGHT(MIS[[#This Row],[Main/Hedge]],4)="MAIN","MAIN","HEDGE")</f>
        <v>MAIN</v>
      </c>
      <c r="AK6192" t="str" cm="1">
        <f t="array" ref="AK6192">_xlfn._xlws.FILTER(Table4[Column1],ISNUMBER(SEARCH(Table4[Column1],MIS[[#This Row],[OrderUniqueIdentifier]])),"")</f>
        <v>XYT</v>
      </c>
    </row>
    <row r="6193" spans="1:37" x14ac:dyDescent="0.25">
      <c r="A6193" t="s">
        <v>71</v>
      </c>
      <c r="B6193" t="s">
        <v>978</v>
      </c>
      <c r="C6193" t="s">
        <v>10625</v>
      </c>
      <c r="D6193" t="s">
        <v>72</v>
      </c>
      <c r="E6193" t="s">
        <v>2044</v>
      </c>
      <c r="F6193" t="s">
        <v>98</v>
      </c>
      <c r="G6193" t="s">
        <v>74</v>
      </c>
      <c r="H6193" t="s">
        <v>75</v>
      </c>
      <c r="I6193" t="s">
        <v>76</v>
      </c>
      <c r="J6193" t="s">
        <v>77</v>
      </c>
      <c r="K6193">
        <v>20</v>
      </c>
      <c r="L6193" t="s">
        <v>77</v>
      </c>
      <c r="M6193" t="s">
        <v>78</v>
      </c>
      <c r="N6193" t="s">
        <v>10626</v>
      </c>
      <c r="O6193" t="s">
        <v>10567</v>
      </c>
      <c r="P6193" t="s">
        <v>10571</v>
      </c>
      <c r="Q6193" t="s">
        <v>2048</v>
      </c>
      <c r="R6193" t="s">
        <v>79</v>
      </c>
      <c r="S6193" t="s">
        <v>112</v>
      </c>
      <c r="T6193" t="s">
        <v>2049</v>
      </c>
      <c r="U6193" t="s">
        <v>100</v>
      </c>
      <c r="V6193" t="s">
        <v>80</v>
      </c>
      <c r="W6193">
        <v>82300</v>
      </c>
      <c r="X6193" t="s">
        <v>81</v>
      </c>
      <c r="Y6193">
        <v>20</v>
      </c>
      <c r="Z6193" t="s">
        <v>10568</v>
      </c>
      <c r="AA6193" t="s">
        <v>10572</v>
      </c>
      <c r="AB6193" t="s">
        <v>90</v>
      </c>
      <c r="AC6193" t="s">
        <v>84</v>
      </c>
      <c r="AD6193">
        <f>_xlfn.XLOOKUP(MIS[[#This Row],[TRADING SYMBOL]],[1]Sheet1!$D:$D,[1]Sheet1!$C:$C)</f>
        <v>464.4</v>
      </c>
      <c r="AE6193">
        <f>MIS[[#This Row],[OrderAverageTradedPrice]]*MIS[[#This Row],[OrderQuantity]]</f>
        <v>8709</v>
      </c>
      <c r="AF6193">
        <f>MIS[[#This Row],[LTP]]*MIS[[#This Row],[OrderQuantity]]</f>
        <v>9288</v>
      </c>
      <c r="AG6193">
        <f>IF(MIS[[#This Row],[OrderSide]]="SELL",MIS[[#This Row],[VALUE]]-MIS[[#This Row],[LIVE_VALUE]],MIS[[#This Row],[LIVE_VALUE]]-MIS[[#This Row],[VALUE]])</f>
        <v>579</v>
      </c>
      <c r="AH6193" t="str" cm="1">
        <f t="array" ref="AH6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3" t="str">
        <f>MIS[[#This Row],[TRADING SYMBOL]]</f>
        <v>SENSEX2552082300CE</v>
      </c>
      <c r="AJ6193" t="str">
        <f>IF(RIGHT(MIS[[#This Row],[Main/Hedge]],4)="MAIN","MAIN","HEDGE")</f>
        <v>MAIN</v>
      </c>
      <c r="AK6193" t="str" cm="1">
        <f t="array" ref="AK6193">_xlfn._xlws.FILTER(Table4[Column1],ISNUMBER(SEARCH(Table4[Column1],MIS[[#This Row],[OrderUniqueIdentifier]])),"")</f>
        <v>XYT</v>
      </c>
    </row>
    <row r="6194" spans="1:37" x14ac:dyDescent="0.25">
      <c r="A6194" t="s">
        <v>71</v>
      </c>
      <c r="B6194" t="s">
        <v>1013</v>
      </c>
      <c r="C6194" t="s">
        <v>10632</v>
      </c>
      <c r="D6194" t="s">
        <v>72</v>
      </c>
      <c r="E6194" t="s">
        <v>2044</v>
      </c>
      <c r="F6194" t="s">
        <v>98</v>
      </c>
      <c r="G6194" t="s">
        <v>74</v>
      </c>
      <c r="H6194" t="s">
        <v>75</v>
      </c>
      <c r="I6194" t="s">
        <v>76</v>
      </c>
      <c r="J6194" t="s">
        <v>77</v>
      </c>
      <c r="K6194">
        <v>40</v>
      </c>
      <c r="L6194" t="s">
        <v>77</v>
      </c>
      <c r="M6194" t="s">
        <v>78</v>
      </c>
      <c r="N6194" t="s">
        <v>10581</v>
      </c>
      <c r="O6194" t="s">
        <v>10567</v>
      </c>
      <c r="P6194" t="s">
        <v>10571</v>
      </c>
      <c r="Q6194" t="s">
        <v>2048</v>
      </c>
      <c r="R6194" t="s">
        <v>79</v>
      </c>
      <c r="S6194" t="s">
        <v>112</v>
      </c>
      <c r="T6194" t="s">
        <v>2049</v>
      </c>
      <c r="U6194" t="s">
        <v>100</v>
      </c>
      <c r="V6194" t="s">
        <v>80</v>
      </c>
      <c r="W6194">
        <v>82300</v>
      </c>
      <c r="X6194" t="s">
        <v>81</v>
      </c>
      <c r="Y6194">
        <v>40</v>
      </c>
      <c r="Z6194" t="s">
        <v>10568</v>
      </c>
      <c r="AA6194" t="s">
        <v>10572</v>
      </c>
      <c r="AB6194" t="s">
        <v>90</v>
      </c>
      <c r="AC6194" t="s">
        <v>84</v>
      </c>
      <c r="AD6194">
        <f>_xlfn.XLOOKUP(MIS[[#This Row],[TRADING SYMBOL]],[1]Sheet1!$D:$D,[1]Sheet1!$C:$C)</f>
        <v>464.4</v>
      </c>
      <c r="AE6194">
        <f>MIS[[#This Row],[OrderAverageTradedPrice]]*MIS[[#This Row],[OrderQuantity]]</f>
        <v>17438</v>
      </c>
      <c r="AF6194">
        <f>MIS[[#This Row],[LTP]]*MIS[[#This Row],[OrderQuantity]]</f>
        <v>18576</v>
      </c>
      <c r="AG6194">
        <f>IF(MIS[[#This Row],[OrderSide]]="SELL",MIS[[#This Row],[VALUE]]-MIS[[#This Row],[LIVE_VALUE]],MIS[[#This Row],[LIVE_VALUE]]-MIS[[#This Row],[VALUE]])</f>
        <v>1138</v>
      </c>
      <c r="AH6194" t="str" cm="1">
        <f t="array" ref="AH6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4" t="str">
        <f>MIS[[#This Row],[TRADING SYMBOL]]</f>
        <v>SENSEX2552082300CE</v>
      </c>
      <c r="AJ6194" t="str">
        <f>IF(RIGHT(MIS[[#This Row],[Main/Hedge]],4)="MAIN","MAIN","HEDGE")</f>
        <v>MAIN</v>
      </c>
      <c r="AK6194" t="str" cm="1">
        <f t="array" ref="AK6194">_xlfn._xlws.FILTER(Table4[Column1],ISNUMBER(SEARCH(Table4[Column1],MIS[[#This Row],[OrderUniqueIdentifier]])),"")</f>
        <v>XYT</v>
      </c>
    </row>
    <row r="6195" spans="1:37" x14ac:dyDescent="0.25">
      <c r="A6195" t="s">
        <v>71</v>
      </c>
      <c r="B6195" t="s">
        <v>1210</v>
      </c>
      <c r="C6195" t="s">
        <v>10652</v>
      </c>
      <c r="D6195" t="s">
        <v>72</v>
      </c>
      <c r="E6195" t="s">
        <v>2044</v>
      </c>
      <c r="F6195" t="s">
        <v>98</v>
      </c>
      <c r="G6195" t="s">
        <v>74</v>
      </c>
      <c r="H6195" t="s">
        <v>75</v>
      </c>
      <c r="I6195" t="s">
        <v>76</v>
      </c>
      <c r="J6195" t="s">
        <v>77</v>
      </c>
      <c r="K6195">
        <v>20</v>
      </c>
      <c r="L6195" t="s">
        <v>77</v>
      </c>
      <c r="M6195" t="s">
        <v>78</v>
      </c>
      <c r="N6195" t="s">
        <v>10628</v>
      </c>
      <c r="O6195" t="s">
        <v>10571</v>
      </c>
      <c r="P6195" t="s">
        <v>10571</v>
      </c>
      <c r="Q6195" t="s">
        <v>2048</v>
      </c>
      <c r="R6195" t="s">
        <v>79</v>
      </c>
      <c r="S6195" t="s">
        <v>112</v>
      </c>
      <c r="T6195" t="s">
        <v>2049</v>
      </c>
      <c r="U6195" t="s">
        <v>100</v>
      </c>
      <c r="V6195" t="s">
        <v>80</v>
      </c>
      <c r="W6195">
        <v>82300</v>
      </c>
      <c r="X6195" t="s">
        <v>81</v>
      </c>
      <c r="Y6195">
        <v>20</v>
      </c>
      <c r="Z6195" t="s">
        <v>10572</v>
      </c>
      <c r="AA6195" t="s">
        <v>10572</v>
      </c>
      <c r="AB6195" t="s">
        <v>90</v>
      </c>
      <c r="AC6195" t="s">
        <v>84</v>
      </c>
      <c r="AD6195">
        <f>_xlfn.XLOOKUP(MIS[[#This Row],[TRADING SYMBOL]],[1]Sheet1!$D:$D,[1]Sheet1!$C:$C)</f>
        <v>464.4</v>
      </c>
      <c r="AE6195">
        <f>MIS[[#This Row],[OrderAverageTradedPrice]]*MIS[[#This Row],[OrderQuantity]]</f>
        <v>8691</v>
      </c>
      <c r="AF6195">
        <f>MIS[[#This Row],[LTP]]*MIS[[#This Row],[OrderQuantity]]</f>
        <v>9288</v>
      </c>
      <c r="AG6195">
        <f>IF(MIS[[#This Row],[OrderSide]]="SELL",MIS[[#This Row],[VALUE]]-MIS[[#This Row],[LIVE_VALUE]],MIS[[#This Row],[LIVE_VALUE]]-MIS[[#This Row],[VALUE]])</f>
        <v>597</v>
      </c>
      <c r="AH6195" t="str" cm="1">
        <f t="array" ref="AH6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5" t="str">
        <f>MIS[[#This Row],[TRADING SYMBOL]]</f>
        <v>SENSEX2552082300CE</v>
      </c>
      <c r="AJ6195" t="str">
        <f>IF(RIGHT(MIS[[#This Row],[Main/Hedge]],4)="MAIN","MAIN","HEDGE")</f>
        <v>MAIN</v>
      </c>
      <c r="AK6195" t="str" cm="1">
        <f t="array" ref="AK6195">_xlfn._xlws.FILTER(Table4[Column1],ISNUMBER(SEARCH(Table4[Column1],MIS[[#This Row],[OrderUniqueIdentifier]])),"")</f>
        <v>XYT</v>
      </c>
    </row>
    <row r="6196" spans="1:37" x14ac:dyDescent="0.25">
      <c r="A6196" t="s">
        <v>71</v>
      </c>
      <c r="B6196" t="s">
        <v>1295</v>
      </c>
      <c r="C6196" t="s">
        <v>10664</v>
      </c>
      <c r="D6196" t="s">
        <v>72</v>
      </c>
      <c r="E6196" t="s">
        <v>2044</v>
      </c>
      <c r="F6196" t="s">
        <v>98</v>
      </c>
      <c r="G6196" t="s">
        <v>74</v>
      </c>
      <c r="H6196" t="s">
        <v>75</v>
      </c>
      <c r="I6196" t="s">
        <v>76</v>
      </c>
      <c r="J6196" t="s">
        <v>77</v>
      </c>
      <c r="K6196">
        <v>60</v>
      </c>
      <c r="L6196" t="s">
        <v>77</v>
      </c>
      <c r="M6196" t="s">
        <v>78</v>
      </c>
      <c r="N6196" t="s">
        <v>10579</v>
      </c>
      <c r="O6196" t="s">
        <v>10571</v>
      </c>
      <c r="P6196" t="s">
        <v>10571</v>
      </c>
      <c r="Q6196" t="s">
        <v>2048</v>
      </c>
      <c r="R6196" t="s">
        <v>79</v>
      </c>
      <c r="S6196" t="s">
        <v>112</v>
      </c>
      <c r="T6196" t="s">
        <v>2049</v>
      </c>
      <c r="U6196" t="s">
        <v>100</v>
      </c>
      <c r="V6196" t="s">
        <v>80</v>
      </c>
      <c r="W6196">
        <v>82300</v>
      </c>
      <c r="X6196" t="s">
        <v>81</v>
      </c>
      <c r="Y6196">
        <v>60</v>
      </c>
      <c r="Z6196" t="s">
        <v>10572</v>
      </c>
      <c r="AA6196" t="s">
        <v>10572</v>
      </c>
      <c r="AB6196" t="s">
        <v>90</v>
      </c>
      <c r="AC6196" t="s">
        <v>84</v>
      </c>
      <c r="AD6196">
        <f>_xlfn.XLOOKUP(MIS[[#This Row],[TRADING SYMBOL]],[1]Sheet1!$D:$D,[1]Sheet1!$C:$C)</f>
        <v>464.4</v>
      </c>
      <c r="AE6196">
        <f>MIS[[#This Row],[OrderAverageTradedPrice]]*MIS[[#This Row],[OrderQuantity]]</f>
        <v>26064</v>
      </c>
      <c r="AF6196">
        <f>MIS[[#This Row],[LTP]]*MIS[[#This Row],[OrderQuantity]]</f>
        <v>27864</v>
      </c>
      <c r="AG6196">
        <f>IF(MIS[[#This Row],[OrderSide]]="SELL",MIS[[#This Row],[VALUE]]-MIS[[#This Row],[LIVE_VALUE]],MIS[[#This Row],[LIVE_VALUE]]-MIS[[#This Row],[VALUE]])</f>
        <v>1800</v>
      </c>
      <c r="AH6196" t="str" cm="1">
        <f t="array" ref="AH6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6" t="str">
        <f>MIS[[#This Row],[TRADING SYMBOL]]</f>
        <v>SENSEX2552082300CE</v>
      </c>
      <c r="AJ6196" t="str">
        <f>IF(RIGHT(MIS[[#This Row],[Main/Hedge]],4)="MAIN","MAIN","HEDGE")</f>
        <v>MAIN</v>
      </c>
      <c r="AK6196" t="str" cm="1">
        <f t="array" ref="AK6196">_xlfn._xlws.FILTER(Table4[Column1],ISNUMBER(SEARCH(Table4[Column1],MIS[[#This Row],[OrderUniqueIdentifier]])),"")</f>
        <v>XYT</v>
      </c>
    </row>
    <row r="6197" spans="1:37" x14ac:dyDescent="0.25">
      <c r="A6197" t="s">
        <v>1414</v>
      </c>
      <c r="B6197" t="s">
        <v>1415</v>
      </c>
      <c r="C6197" t="s">
        <v>10679</v>
      </c>
      <c r="D6197" t="s">
        <v>72</v>
      </c>
      <c r="E6197" t="s">
        <v>2044</v>
      </c>
      <c r="F6197" t="s">
        <v>98</v>
      </c>
      <c r="G6197" t="s">
        <v>74</v>
      </c>
      <c r="H6197" t="s">
        <v>75</v>
      </c>
      <c r="I6197" t="s">
        <v>76</v>
      </c>
      <c r="J6197" t="s">
        <v>77</v>
      </c>
      <c r="K6197">
        <v>120</v>
      </c>
      <c r="L6197" t="s">
        <v>77</v>
      </c>
      <c r="M6197" t="s">
        <v>78</v>
      </c>
      <c r="N6197" t="s">
        <v>10680</v>
      </c>
      <c r="O6197" t="s">
        <v>10571</v>
      </c>
      <c r="P6197" t="s">
        <v>10571</v>
      </c>
      <c r="Q6197" t="s">
        <v>2048</v>
      </c>
      <c r="R6197" t="s">
        <v>79</v>
      </c>
      <c r="S6197" t="s">
        <v>361</v>
      </c>
      <c r="T6197" t="s">
        <v>2049</v>
      </c>
      <c r="U6197" t="s">
        <v>100</v>
      </c>
      <c r="V6197" t="s">
        <v>80</v>
      </c>
      <c r="W6197">
        <v>82300</v>
      </c>
      <c r="X6197" t="s">
        <v>81</v>
      </c>
      <c r="Y6197">
        <v>120</v>
      </c>
      <c r="Z6197" t="s">
        <v>10572</v>
      </c>
      <c r="AA6197" t="s">
        <v>10572</v>
      </c>
      <c r="AB6197" t="s">
        <v>90</v>
      </c>
      <c r="AC6197" t="s">
        <v>84</v>
      </c>
      <c r="AD6197">
        <f>_xlfn.XLOOKUP(MIS[[#This Row],[TRADING SYMBOL]],[1]Sheet1!$D:$D,[1]Sheet1!$C:$C)</f>
        <v>464.4</v>
      </c>
      <c r="AE6197">
        <f>MIS[[#This Row],[OrderAverageTradedPrice]]*MIS[[#This Row],[OrderQuantity]]</f>
        <v>52125</v>
      </c>
      <c r="AF6197">
        <f>MIS[[#This Row],[LTP]]*MIS[[#This Row],[OrderQuantity]]</f>
        <v>55728</v>
      </c>
      <c r="AG6197">
        <f>IF(MIS[[#This Row],[OrderSide]]="SELL",MIS[[#This Row],[VALUE]]-MIS[[#This Row],[LIVE_VALUE]],MIS[[#This Row],[LIVE_VALUE]]-MIS[[#This Row],[VALUE]])</f>
        <v>3603</v>
      </c>
      <c r="AH6197" t="str" cm="1">
        <f t="array" ref="AH6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7" t="str">
        <f>MIS[[#This Row],[TRADING SYMBOL]]</f>
        <v>SENSEX2552082300CE</v>
      </c>
      <c r="AJ6197" t="str">
        <f>IF(RIGHT(MIS[[#This Row],[Main/Hedge]],4)="MAIN","MAIN","HEDGE")</f>
        <v>MAIN</v>
      </c>
      <c r="AK6197" t="str" cm="1">
        <f t="array" ref="AK6197">_xlfn._xlws.FILTER(Table4[Column1],ISNUMBER(SEARCH(Table4[Column1],MIS[[#This Row],[OrderUniqueIdentifier]])),"")</f>
        <v>XYT</v>
      </c>
    </row>
    <row r="6198" spans="1:37" x14ac:dyDescent="0.25">
      <c r="A6198" t="s">
        <v>1555</v>
      </c>
      <c r="B6198" t="s">
        <v>1614</v>
      </c>
      <c r="C6198" t="s">
        <v>10706</v>
      </c>
      <c r="D6198" t="s">
        <v>72</v>
      </c>
      <c r="E6198" t="s">
        <v>2044</v>
      </c>
      <c r="F6198" t="s">
        <v>98</v>
      </c>
      <c r="G6198" t="s">
        <v>74</v>
      </c>
      <c r="H6198" t="s">
        <v>93</v>
      </c>
      <c r="I6198" t="s">
        <v>76</v>
      </c>
      <c r="J6198" t="s">
        <v>6004</v>
      </c>
      <c r="K6198">
        <v>20</v>
      </c>
      <c r="L6198" t="s">
        <v>77</v>
      </c>
      <c r="M6198" t="s">
        <v>78</v>
      </c>
      <c r="N6198" t="s">
        <v>6004</v>
      </c>
      <c r="O6198" t="s">
        <v>10571</v>
      </c>
      <c r="P6198" t="s">
        <v>10571</v>
      </c>
      <c r="Q6198" t="s">
        <v>2048</v>
      </c>
      <c r="R6198" t="s">
        <v>79</v>
      </c>
      <c r="S6198" t="s">
        <v>112</v>
      </c>
      <c r="T6198" t="s">
        <v>2049</v>
      </c>
      <c r="U6198" t="s">
        <v>100</v>
      </c>
      <c r="V6198" t="s">
        <v>80</v>
      </c>
      <c r="W6198">
        <v>82300</v>
      </c>
      <c r="X6198" t="s">
        <v>81</v>
      </c>
      <c r="Y6198">
        <v>20</v>
      </c>
      <c r="Z6198" t="s">
        <v>10572</v>
      </c>
      <c r="AA6198" t="s">
        <v>10572</v>
      </c>
      <c r="AB6198" t="s">
        <v>90</v>
      </c>
      <c r="AC6198" t="s">
        <v>84</v>
      </c>
      <c r="AD6198">
        <f>_xlfn.XLOOKUP(MIS[[#This Row],[TRADING SYMBOL]],[1]Sheet1!$D:$D,[1]Sheet1!$C:$C)</f>
        <v>464.4</v>
      </c>
      <c r="AE6198">
        <f>MIS[[#This Row],[OrderAverageTradedPrice]]*MIS[[#This Row],[OrderQuantity]]</f>
        <v>8682</v>
      </c>
      <c r="AF6198">
        <f>MIS[[#This Row],[LTP]]*MIS[[#This Row],[OrderQuantity]]</f>
        <v>9288</v>
      </c>
      <c r="AG6198">
        <f>IF(MIS[[#This Row],[OrderSide]]="SELL",MIS[[#This Row],[VALUE]]-MIS[[#This Row],[LIVE_VALUE]],MIS[[#This Row],[LIVE_VALUE]]-MIS[[#This Row],[VALUE]])</f>
        <v>606</v>
      </c>
      <c r="AH6198" t="str" cm="1">
        <f t="array" ref="AH6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8" t="str">
        <f>MIS[[#This Row],[TRADING SYMBOL]]</f>
        <v>SENSEX2552082300CE</v>
      </c>
      <c r="AJ6198" t="str">
        <f>IF(RIGHT(MIS[[#This Row],[Main/Hedge]],4)="MAIN","MAIN","HEDGE")</f>
        <v>MAIN</v>
      </c>
      <c r="AK6198" t="str" cm="1">
        <f t="array" ref="AK6198">_xlfn._xlws.FILTER(Table4[Column1],ISNUMBER(SEARCH(Table4[Column1],MIS[[#This Row],[OrderUniqueIdentifier]])),"")</f>
        <v>XYT</v>
      </c>
    </row>
    <row r="6199" spans="1:37" x14ac:dyDescent="0.25">
      <c r="A6199" t="s">
        <v>1555</v>
      </c>
      <c r="B6199" t="s">
        <v>1631</v>
      </c>
      <c r="C6199" t="s">
        <v>7113</v>
      </c>
      <c r="D6199" t="s">
        <v>72</v>
      </c>
      <c r="E6199" t="s">
        <v>2044</v>
      </c>
      <c r="F6199" t="s">
        <v>98</v>
      </c>
      <c r="G6199" t="s">
        <v>74</v>
      </c>
      <c r="H6199" t="s">
        <v>93</v>
      </c>
      <c r="I6199" t="s">
        <v>76</v>
      </c>
      <c r="J6199" t="s">
        <v>10553</v>
      </c>
      <c r="K6199">
        <v>80</v>
      </c>
      <c r="L6199" t="s">
        <v>77</v>
      </c>
      <c r="M6199" t="s">
        <v>78</v>
      </c>
      <c r="N6199" t="s">
        <v>10553</v>
      </c>
      <c r="O6199" t="s">
        <v>10571</v>
      </c>
      <c r="P6199" t="s">
        <v>10571</v>
      </c>
      <c r="Q6199" t="s">
        <v>2048</v>
      </c>
      <c r="R6199" t="s">
        <v>79</v>
      </c>
      <c r="S6199" t="s">
        <v>112</v>
      </c>
      <c r="T6199" t="s">
        <v>2049</v>
      </c>
      <c r="U6199" t="s">
        <v>100</v>
      </c>
      <c r="V6199" t="s">
        <v>80</v>
      </c>
      <c r="W6199">
        <v>82300</v>
      </c>
      <c r="X6199" t="s">
        <v>81</v>
      </c>
      <c r="Y6199">
        <v>80</v>
      </c>
      <c r="Z6199" t="s">
        <v>10572</v>
      </c>
      <c r="AA6199" t="s">
        <v>10572</v>
      </c>
      <c r="AB6199" t="s">
        <v>90</v>
      </c>
      <c r="AC6199" t="s">
        <v>84</v>
      </c>
      <c r="AD6199">
        <f>_xlfn.XLOOKUP(MIS[[#This Row],[TRADING SYMBOL]],[1]Sheet1!$D:$D,[1]Sheet1!$C:$C)</f>
        <v>464.4</v>
      </c>
      <c r="AE6199">
        <f>MIS[[#This Row],[OrderAverageTradedPrice]]*MIS[[#This Row],[OrderQuantity]]</f>
        <v>34736</v>
      </c>
      <c r="AF6199">
        <f>MIS[[#This Row],[LTP]]*MIS[[#This Row],[OrderQuantity]]</f>
        <v>37152</v>
      </c>
      <c r="AG6199">
        <f>IF(MIS[[#This Row],[OrderSide]]="SELL",MIS[[#This Row],[VALUE]]-MIS[[#This Row],[LIVE_VALUE]],MIS[[#This Row],[LIVE_VALUE]]-MIS[[#This Row],[VALUE]])</f>
        <v>2416</v>
      </c>
      <c r="AH6199" t="str" cm="1">
        <f t="array" ref="AH6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9" t="str">
        <f>MIS[[#This Row],[TRADING SYMBOL]]</f>
        <v>SENSEX2552082300CE</v>
      </c>
      <c r="AJ6199" t="str">
        <f>IF(RIGHT(MIS[[#This Row],[Main/Hedge]],4)="MAIN","MAIN","HEDGE")</f>
        <v>MAIN</v>
      </c>
      <c r="AK6199" t="str" cm="1">
        <f t="array" ref="AK6199">_xlfn._xlws.FILTER(Table4[Column1],ISNUMBER(SEARCH(Table4[Column1],MIS[[#This Row],[OrderUniqueIdentifier]])),"")</f>
        <v>XYT</v>
      </c>
    </row>
    <row r="6200" spans="1:37" x14ac:dyDescent="0.25">
      <c r="A6200" t="s">
        <v>1555</v>
      </c>
      <c r="B6200" t="s">
        <v>1640</v>
      </c>
      <c r="C6200" t="s">
        <v>7110</v>
      </c>
      <c r="D6200" t="s">
        <v>72</v>
      </c>
      <c r="E6200" t="s">
        <v>2044</v>
      </c>
      <c r="F6200" t="s">
        <v>98</v>
      </c>
      <c r="G6200" t="s">
        <v>74</v>
      </c>
      <c r="H6200" t="s">
        <v>93</v>
      </c>
      <c r="I6200" t="s">
        <v>76</v>
      </c>
      <c r="J6200" t="s">
        <v>10707</v>
      </c>
      <c r="K6200">
        <v>60</v>
      </c>
      <c r="L6200" t="s">
        <v>77</v>
      </c>
      <c r="M6200" t="s">
        <v>78</v>
      </c>
      <c r="N6200" t="s">
        <v>10707</v>
      </c>
      <c r="O6200" t="s">
        <v>10567</v>
      </c>
      <c r="P6200" t="s">
        <v>10571</v>
      </c>
      <c r="Q6200" t="s">
        <v>2048</v>
      </c>
      <c r="R6200" t="s">
        <v>79</v>
      </c>
      <c r="S6200" t="s">
        <v>112</v>
      </c>
      <c r="T6200" t="s">
        <v>2049</v>
      </c>
      <c r="U6200" t="s">
        <v>100</v>
      </c>
      <c r="V6200" t="s">
        <v>80</v>
      </c>
      <c r="W6200">
        <v>82300</v>
      </c>
      <c r="X6200" t="s">
        <v>81</v>
      </c>
      <c r="Y6200">
        <v>60</v>
      </c>
      <c r="Z6200" t="s">
        <v>10568</v>
      </c>
      <c r="AA6200" t="s">
        <v>10572</v>
      </c>
      <c r="AB6200" t="s">
        <v>90</v>
      </c>
      <c r="AC6200" t="s">
        <v>84</v>
      </c>
      <c r="AD6200">
        <f>_xlfn.XLOOKUP(MIS[[#This Row],[TRADING SYMBOL]],[1]Sheet1!$D:$D,[1]Sheet1!$C:$C)</f>
        <v>464.4</v>
      </c>
      <c r="AE6200">
        <f>MIS[[#This Row],[OrderAverageTradedPrice]]*MIS[[#This Row],[OrderQuantity]]</f>
        <v>26154</v>
      </c>
      <c r="AF6200">
        <f>MIS[[#This Row],[LTP]]*MIS[[#This Row],[OrderQuantity]]</f>
        <v>27864</v>
      </c>
      <c r="AG6200">
        <f>IF(MIS[[#This Row],[OrderSide]]="SELL",MIS[[#This Row],[VALUE]]-MIS[[#This Row],[LIVE_VALUE]],MIS[[#This Row],[LIVE_VALUE]]-MIS[[#This Row],[VALUE]])</f>
        <v>1710</v>
      </c>
      <c r="AH6200" t="str" cm="1">
        <f t="array" ref="AH6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0" t="str">
        <f>MIS[[#This Row],[TRADING SYMBOL]]</f>
        <v>SENSEX2552082300CE</v>
      </c>
      <c r="AJ6200" t="str">
        <f>IF(RIGHT(MIS[[#This Row],[Main/Hedge]],4)="MAIN","MAIN","HEDGE")</f>
        <v>MAIN</v>
      </c>
      <c r="AK6200" t="str" cm="1">
        <f t="array" ref="AK6200">_xlfn._xlws.FILTER(Table4[Column1],ISNUMBER(SEARCH(Table4[Column1],MIS[[#This Row],[OrderUniqueIdentifier]])),"")</f>
        <v>XYT</v>
      </c>
    </row>
    <row r="6201" spans="1:37" x14ac:dyDescent="0.25">
      <c r="A6201" t="s">
        <v>71</v>
      </c>
      <c r="B6201" t="s">
        <v>619</v>
      </c>
      <c r="C6201" t="s">
        <v>10583</v>
      </c>
      <c r="D6201" t="s">
        <v>72</v>
      </c>
      <c r="E6201" t="s">
        <v>2044</v>
      </c>
      <c r="F6201" t="s">
        <v>98</v>
      </c>
      <c r="G6201" t="s">
        <v>74</v>
      </c>
      <c r="H6201" t="s">
        <v>75</v>
      </c>
      <c r="I6201" t="s">
        <v>76</v>
      </c>
      <c r="J6201" t="s">
        <v>77</v>
      </c>
      <c r="K6201">
        <v>40</v>
      </c>
      <c r="L6201" t="s">
        <v>77</v>
      </c>
      <c r="M6201" t="s">
        <v>78</v>
      </c>
      <c r="N6201" t="s">
        <v>10584</v>
      </c>
      <c r="O6201" t="s">
        <v>10585</v>
      </c>
      <c r="P6201" t="s">
        <v>10585</v>
      </c>
      <c r="Q6201" t="s">
        <v>2048</v>
      </c>
      <c r="R6201" t="s">
        <v>79</v>
      </c>
      <c r="S6201" t="s">
        <v>112</v>
      </c>
      <c r="T6201" t="s">
        <v>2049</v>
      </c>
      <c r="U6201" t="s">
        <v>100</v>
      </c>
      <c r="V6201" t="s">
        <v>80</v>
      </c>
      <c r="W6201">
        <v>82300</v>
      </c>
      <c r="X6201" t="s">
        <v>81</v>
      </c>
      <c r="Y6201">
        <v>40</v>
      </c>
      <c r="Z6201" t="s">
        <v>10586</v>
      </c>
      <c r="AA6201" t="s">
        <v>10586</v>
      </c>
      <c r="AB6201" t="s">
        <v>90</v>
      </c>
      <c r="AC6201" t="s">
        <v>84</v>
      </c>
      <c r="AD6201">
        <f>_xlfn.XLOOKUP(MIS[[#This Row],[TRADING SYMBOL]],[1]Sheet1!$D:$D,[1]Sheet1!$C:$C)</f>
        <v>464.4</v>
      </c>
      <c r="AE6201">
        <f>MIS[[#This Row],[OrderAverageTradedPrice]]*MIS[[#This Row],[OrderQuantity]]</f>
        <v>17398</v>
      </c>
      <c r="AF6201">
        <f>MIS[[#This Row],[LTP]]*MIS[[#This Row],[OrderQuantity]]</f>
        <v>18576</v>
      </c>
      <c r="AG6201">
        <f>IF(MIS[[#This Row],[OrderSide]]="SELL",MIS[[#This Row],[VALUE]]-MIS[[#This Row],[LIVE_VALUE]],MIS[[#This Row],[LIVE_VALUE]]-MIS[[#This Row],[VALUE]])</f>
        <v>1178</v>
      </c>
      <c r="AH6201" t="str" cm="1">
        <f t="array" ref="AH6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1" t="str">
        <f>MIS[[#This Row],[TRADING SYMBOL]]</f>
        <v>SENSEX2552082300CE</v>
      </c>
      <c r="AJ6201" t="str">
        <f>IF(RIGHT(MIS[[#This Row],[Main/Hedge]],4)="MAIN","MAIN","HEDGE")</f>
        <v>MAIN</v>
      </c>
      <c r="AK6201" t="str" cm="1">
        <f t="array" ref="AK6201">_xlfn._xlws.FILTER(Table4[Column1],ISNUMBER(SEARCH(Table4[Column1],MIS[[#This Row],[OrderUniqueIdentifier]])),"")</f>
        <v>XYT</v>
      </c>
    </row>
    <row r="6202" spans="1:37" x14ac:dyDescent="0.25">
      <c r="A6202" t="s">
        <v>71</v>
      </c>
      <c r="B6202" t="s">
        <v>753</v>
      </c>
      <c r="C6202" t="s">
        <v>10601</v>
      </c>
      <c r="D6202" t="s">
        <v>72</v>
      </c>
      <c r="E6202" t="s">
        <v>2044</v>
      </c>
      <c r="F6202" t="s">
        <v>98</v>
      </c>
      <c r="G6202" t="s">
        <v>74</v>
      </c>
      <c r="H6202" t="s">
        <v>75</v>
      </c>
      <c r="I6202" t="s">
        <v>76</v>
      </c>
      <c r="J6202" t="s">
        <v>77</v>
      </c>
      <c r="K6202">
        <v>60</v>
      </c>
      <c r="L6202" t="s">
        <v>77</v>
      </c>
      <c r="M6202" t="s">
        <v>78</v>
      </c>
      <c r="N6202" t="s">
        <v>7039</v>
      </c>
      <c r="O6202" t="s">
        <v>10571</v>
      </c>
      <c r="P6202" t="s">
        <v>10585</v>
      </c>
      <c r="Q6202" t="s">
        <v>2048</v>
      </c>
      <c r="R6202" t="s">
        <v>79</v>
      </c>
      <c r="S6202" t="s">
        <v>112</v>
      </c>
      <c r="T6202" t="s">
        <v>2049</v>
      </c>
      <c r="U6202" t="s">
        <v>100</v>
      </c>
      <c r="V6202" t="s">
        <v>80</v>
      </c>
      <c r="W6202">
        <v>82300</v>
      </c>
      <c r="X6202" t="s">
        <v>81</v>
      </c>
      <c r="Y6202">
        <v>60</v>
      </c>
      <c r="Z6202" t="s">
        <v>10572</v>
      </c>
      <c r="AA6202" t="s">
        <v>10586</v>
      </c>
      <c r="AB6202" t="s">
        <v>90</v>
      </c>
      <c r="AC6202" t="s">
        <v>84</v>
      </c>
      <c r="AD6202">
        <f>_xlfn.XLOOKUP(MIS[[#This Row],[TRADING SYMBOL]],[1]Sheet1!$D:$D,[1]Sheet1!$C:$C)</f>
        <v>464.4</v>
      </c>
      <c r="AE6202">
        <f>MIS[[#This Row],[OrderAverageTradedPrice]]*MIS[[#This Row],[OrderQuantity]]</f>
        <v>26025</v>
      </c>
      <c r="AF6202">
        <f>MIS[[#This Row],[LTP]]*MIS[[#This Row],[OrderQuantity]]</f>
        <v>27864</v>
      </c>
      <c r="AG6202">
        <f>IF(MIS[[#This Row],[OrderSide]]="SELL",MIS[[#This Row],[VALUE]]-MIS[[#This Row],[LIVE_VALUE]],MIS[[#This Row],[LIVE_VALUE]]-MIS[[#This Row],[VALUE]])</f>
        <v>1839</v>
      </c>
      <c r="AH6202" t="str" cm="1">
        <f t="array" ref="AH6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2" t="str">
        <f>MIS[[#This Row],[TRADING SYMBOL]]</f>
        <v>SENSEX2552082300CE</v>
      </c>
      <c r="AJ6202" t="str">
        <f>IF(RIGHT(MIS[[#This Row],[Main/Hedge]],4)="MAIN","MAIN","HEDGE")</f>
        <v>MAIN</v>
      </c>
      <c r="AK6202" t="str" cm="1">
        <f t="array" ref="AK6202">_xlfn._xlws.FILTER(Table4[Column1],ISNUMBER(SEARCH(Table4[Column1],MIS[[#This Row],[OrderUniqueIdentifier]])),"")</f>
        <v>XYT</v>
      </c>
    </row>
    <row r="6203" spans="1:37" x14ac:dyDescent="0.25">
      <c r="A6203" t="s">
        <v>71</v>
      </c>
      <c r="B6203" t="s">
        <v>830</v>
      </c>
      <c r="C6203" t="s">
        <v>10608</v>
      </c>
      <c r="D6203" t="s">
        <v>72</v>
      </c>
      <c r="E6203" t="s">
        <v>2044</v>
      </c>
      <c r="F6203" t="s">
        <v>98</v>
      </c>
      <c r="G6203" t="s">
        <v>74</v>
      </c>
      <c r="H6203" t="s">
        <v>75</v>
      </c>
      <c r="I6203" t="s">
        <v>76</v>
      </c>
      <c r="J6203" t="s">
        <v>77</v>
      </c>
      <c r="K6203">
        <v>60</v>
      </c>
      <c r="L6203" t="s">
        <v>77</v>
      </c>
      <c r="M6203" t="s">
        <v>78</v>
      </c>
      <c r="N6203" t="s">
        <v>10553</v>
      </c>
      <c r="O6203" t="s">
        <v>10571</v>
      </c>
      <c r="P6203" t="s">
        <v>10585</v>
      </c>
      <c r="Q6203" t="s">
        <v>2048</v>
      </c>
      <c r="R6203" t="s">
        <v>79</v>
      </c>
      <c r="S6203" t="s">
        <v>112</v>
      </c>
      <c r="T6203" t="s">
        <v>2049</v>
      </c>
      <c r="U6203" t="s">
        <v>100</v>
      </c>
      <c r="V6203" t="s">
        <v>80</v>
      </c>
      <c r="W6203">
        <v>82300</v>
      </c>
      <c r="X6203" t="s">
        <v>81</v>
      </c>
      <c r="Y6203">
        <v>60</v>
      </c>
      <c r="Z6203" t="s">
        <v>10572</v>
      </c>
      <c r="AA6203" t="s">
        <v>10586</v>
      </c>
      <c r="AB6203" t="s">
        <v>90</v>
      </c>
      <c r="AC6203" t="s">
        <v>84</v>
      </c>
      <c r="AD6203">
        <f>_xlfn.XLOOKUP(MIS[[#This Row],[TRADING SYMBOL]],[1]Sheet1!$D:$D,[1]Sheet1!$C:$C)</f>
        <v>464.4</v>
      </c>
      <c r="AE6203">
        <f>MIS[[#This Row],[OrderAverageTradedPrice]]*MIS[[#This Row],[OrderQuantity]]</f>
        <v>26052</v>
      </c>
      <c r="AF6203">
        <f>MIS[[#This Row],[LTP]]*MIS[[#This Row],[OrderQuantity]]</f>
        <v>27864</v>
      </c>
      <c r="AG6203">
        <f>IF(MIS[[#This Row],[OrderSide]]="SELL",MIS[[#This Row],[VALUE]]-MIS[[#This Row],[LIVE_VALUE]],MIS[[#This Row],[LIVE_VALUE]]-MIS[[#This Row],[VALUE]])</f>
        <v>1812</v>
      </c>
      <c r="AH6203" t="str" cm="1">
        <f t="array" ref="AH6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3" t="str">
        <f>MIS[[#This Row],[TRADING SYMBOL]]</f>
        <v>SENSEX2552082300CE</v>
      </c>
      <c r="AJ6203" t="str">
        <f>IF(RIGHT(MIS[[#This Row],[Main/Hedge]],4)="MAIN","MAIN","HEDGE")</f>
        <v>MAIN</v>
      </c>
      <c r="AK6203" t="str" cm="1">
        <f t="array" ref="AK6203">_xlfn._xlws.FILTER(Table4[Column1],ISNUMBER(SEARCH(Table4[Column1],MIS[[#This Row],[OrderUniqueIdentifier]])),"")</f>
        <v>XYT</v>
      </c>
    </row>
    <row r="6204" spans="1:37" x14ac:dyDescent="0.25">
      <c r="A6204" t="s">
        <v>71</v>
      </c>
      <c r="B6204" t="s">
        <v>864</v>
      </c>
      <c r="C6204" t="s">
        <v>10611</v>
      </c>
      <c r="D6204" t="s">
        <v>72</v>
      </c>
      <c r="E6204" t="s">
        <v>2044</v>
      </c>
      <c r="F6204" t="s">
        <v>98</v>
      </c>
      <c r="G6204" t="s">
        <v>74</v>
      </c>
      <c r="H6204" t="s">
        <v>75</v>
      </c>
      <c r="I6204" t="s">
        <v>76</v>
      </c>
      <c r="J6204" t="s">
        <v>77</v>
      </c>
      <c r="K6204">
        <v>20</v>
      </c>
      <c r="L6204" t="s">
        <v>77</v>
      </c>
      <c r="M6204" t="s">
        <v>78</v>
      </c>
      <c r="N6204" t="s">
        <v>10612</v>
      </c>
      <c r="O6204" t="s">
        <v>10585</v>
      </c>
      <c r="P6204" t="s">
        <v>10585</v>
      </c>
      <c r="Q6204" t="s">
        <v>2048</v>
      </c>
      <c r="R6204" t="s">
        <v>79</v>
      </c>
      <c r="S6204" t="s">
        <v>112</v>
      </c>
      <c r="T6204" t="s">
        <v>2049</v>
      </c>
      <c r="U6204" t="s">
        <v>100</v>
      </c>
      <c r="V6204" t="s">
        <v>80</v>
      </c>
      <c r="W6204">
        <v>82300</v>
      </c>
      <c r="X6204" t="s">
        <v>81</v>
      </c>
      <c r="Y6204">
        <v>20</v>
      </c>
      <c r="Z6204" t="s">
        <v>10586</v>
      </c>
      <c r="AA6204" t="s">
        <v>10586</v>
      </c>
      <c r="AB6204" t="s">
        <v>90</v>
      </c>
      <c r="AC6204" t="s">
        <v>84</v>
      </c>
      <c r="AD6204">
        <f>_xlfn.XLOOKUP(MIS[[#This Row],[TRADING SYMBOL]],[1]Sheet1!$D:$D,[1]Sheet1!$C:$C)</f>
        <v>464.4</v>
      </c>
      <c r="AE6204">
        <f>MIS[[#This Row],[OrderAverageTradedPrice]]*MIS[[#This Row],[OrderQuantity]]</f>
        <v>8697</v>
      </c>
      <c r="AF6204">
        <f>MIS[[#This Row],[LTP]]*MIS[[#This Row],[OrderQuantity]]</f>
        <v>9288</v>
      </c>
      <c r="AG6204">
        <f>IF(MIS[[#This Row],[OrderSide]]="SELL",MIS[[#This Row],[VALUE]]-MIS[[#This Row],[LIVE_VALUE]],MIS[[#This Row],[LIVE_VALUE]]-MIS[[#This Row],[VALUE]])</f>
        <v>591</v>
      </c>
      <c r="AH6204" t="str" cm="1">
        <f t="array" ref="AH6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4" t="str">
        <f>MIS[[#This Row],[TRADING SYMBOL]]</f>
        <v>SENSEX2552082300CE</v>
      </c>
      <c r="AJ6204" t="str">
        <f>IF(RIGHT(MIS[[#This Row],[Main/Hedge]],4)="MAIN","MAIN","HEDGE")</f>
        <v>MAIN</v>
      </c>
      <c r="AK6204" t="str" cm="1">
        <f t="array" ref="AK6204">_xlfn._xlws.FILTER(Table4[Column1],ISNUMBER(SEARCH(Table4[Column1],MIS[[#This Row],[OrderUniqueIdentifier]])),"")</f>
        <v>XYT</v>
      </c>
    </row>
    <row r="6205" spans="1:37" x14ac:dyDescent="0.25">
      <c r="A6205" t="s">
        <v>71</v>
      </c>
      <c r="B6205" t="s">
        <v>1021</v>
      </c>
      <c r="C6205" t="s">
        <v>10633</v>
      </c>
      <c r="D6205" t="s">
        <v>72</v>
      </c>
      <c r="E6205" t="s">
        <v>2044</v>
      </c>
      <c r="F6205" t="s">
        <v>98</v>
      </c>
      <c r="G6205" t="s">
        <v>74</v>
      </c>
      <c r="H6205" t="s">
        <v>75</v>
      </c>
      <c r="I6205" t="s">
        <v>76</v>
      </c>
      <c r="J6205" t="s">
        <v>77</v>
      </c>
      <c r="K6205">
        <v>20</v>
      </c>
      <c r="L6205" t="s">
        <v>77</v>
      </c>
      <c r="M6205" t="s">
        <v>78</v>
      </c>
      <c r="N6205" t="s">
        <v>6980</v>
      </c>
      <c r="O6205" t="s">
        <v>10571</v>
      </c>
      <c r="P6205" t="s">
        <v>10585</v>
      </c>
      <c r="Q6205" t="s">
        <v>2048</v>
      </c>
      <c r="R6205" t="s">
        <v>79</v>
      </c>
      <c r="S6205" t="s">
        <v>112</v>
      </c>
      <c r="T6205" t="s">
        <v>2049</v>
      </c>
      <c r="U6205" t="s">
        <v>100</v>
      </c>
      <c r="V6205" t="s">
        <v>80</v>
      </c>
      <c r="W6205">
        <v>82300</v>
      </c>
      <c r="X6205" t="s">
        <v>81</v>
      </c>
      <c r="Y6205">
        <v>20</v>
      </c>
      <c r="Z6205" t="s">
        <v>10572</v>
      </c>
      <c r="AA6205" t="s">
        <v>10586</v>
      </c>
      <c r="AB6205" t="s">
        <v>90</v>
      </c>
      <c r="AC6205" t="s">
        <v>84</v>
      </c>
      <c r="AD6205">
        <f>_xlfn.XLOOKUP(MIS[[#This Row],[TRADING SYMBOL]],[1]Sheet1!$D:$D,[1]Sheet1!$C:$C)</f>
        <v>464.4</v>
      </c>
      <c r="AE6205">
        <f>MIS[[#This Row],[OrderAverageTradedPrice]]*MIS[[#This Row],[OrderQuantity]]</f>
        <v>8685</v>
      </c>
      <c r="AF6205">
        <f>MIS[[#This Row],[LTP]]*MIS[[#This Row],[OrderQuantity]]</f>
        <v>9288</v>
      </c>
      <c r="AG6205">
        <f>IF(MIS[[#This Row],[OrderSide]]="SELL",MIS[[#This Row],[VALUE]]-MIS[[#This Row],[LIVE_VALUE]],MIS[[#This Row],[LIVE_VALUE]]-MIS[[#This Row],[VALUE]])</f>
        <v>603</v>
      </c>
      <c r="AH6205" t="str" cm="1">
        <f t="array" ref="AH6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5" t="str">
        <f>MIS[[#This Row],[TRADING SYMBOL]]</f>
        <v>SENSEX2552082300CE</v>
      </c>
      <c r="AJ6205" t="str">
        <f>IF(RIGHT(MIS[[#This Row],[Main/Hedge]],4)="MAIN","MAIN","HEDGE")</f>
        <v>MAIN</v>
      </c>
      <c r="AK6205" t="str" cm="1">
        <f t="array" ref="AK6205">_xlfn._xlws.FILTER(Table4[Column1],ISNUMBER(SEARCH(Table4[Column1],MIS[[#This Row],[OrderUniqueIdentifier]])),"")</f>
        <v>XYT</v>
      </c>
    </row>
    <row r="6206" spans="1:37" x14ac:dyDescent="0.25">
      <c r="A6206" t="s">
        <v>71</v>
      </c>
      <c r="B6206" t="s">
        <v>1029</v>
      </c>
      <c r="C6206" t="s">
        <v>10634</v>
      </c>
      <c r="D6206" t="s">
        <v>72</v>
      </c>
      <c r="E6206" t="s">
        <v>2044</v>
      </c>
      <c r="F6206" t="s">
        <v>98</v>
      </c>
      <c r="G6206" t="s">
        <v>74</v>
      </c>
      <c r="H6206" t="s">
        <v>75</v>
      </c>
      <c r="I6206" t="s">
        <v>76</v>
      </c>
      <c r="J6206" t="s">
        <v>77</v>
      </c>
      <c r="K6206">
        <v>20</v>
      </c>
      <c r="L6206" t="s">
        <v>77</v>
      </c>
      <c r="M6206" t="s">
        <v>78</v>
      </c>
      <c r="N6206" t="s">
        <v>7039</v>
      </c>
      <c r="O6206" t="s">
        <v>10571</v>
      </c>
      <c r="P6206" t="s">
        <v>10585</v>
      </c>
      <c r="Q6206" t="s">
        <v>2048</v>
      </c>
      <c r="R6206" t="s">
        <v>79</v>
      </c>
      <c r="S6206" t="s">
        <v>112</v>
      </c>
      <c r="T6206" t="s">
        <v>2049</v>
      </c>
      <c r="U6206" t="s">
        <v>100</v>
      </c>
      <c r="V6206" t="s">
        <v>80</v>
      </c>
      <c r="W6206">
        <v>82300</v>
      </c>
      <c r="X6206" t="s">
        <v>81</v>
      </c>
      <c r="Y6206">
        <v>20</v>
      </c>
      <c r="Z6206" t="s">
        <v>10572</v>
      </c>
      <c r="AA6206" t="s">
        <v>10586</v>
      </c>
      <c r="AB6206" t="s">
        <v>90</v>
      </c>
      <c r="AC6206" t="s">
        <v>84</v>
      </c>
      <c r="AD6206">
        <f>_xlfn.XLOOKUP(MIS[[#This Row],[TRADING SYMBOL]],[1]Sheet1!$D:$D,[1]Sheet1!$C:$C)</f>
        <v>464.4</v>
      </c>
      <c r="AE6206">
        <f>MIS[[#This Row],[OrderAverageTradedPrice]]*MIS[[#This Row],[OrderQuantity]]</f>
        <v>8675</v>
      </c>
      <c r="AF6206">
        <f>MIS[[#This Row],[LTP]]*MIS[[#This Row],[OrderQuantity]]</f>
        <v>9288</v>
      </c>
      <c r="AG6206">
        <f>IF(MIS[[#This Row],[OrderSide]]="SELL",MIS[[#This Row],[VALUE]]-MIS[[#This Row],[LIVE_VALUE]],MIS[[#This Row],[LIVE_VALUE]]-MIS[[#This Row],[VALUE]])</f>
        <v>613</v>
      </c>
      <c r="AH6206" t="str" cm="1">
        <f t="array" ref="AH6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6" t="str">
        <f>MIS[[#This Row],[TRADING SYMBOL]]</f>
        <v>SENSEX2552082300CE</v>
      </c>
      <c r="AJ6206" t="str">
        <f>IF(RIGHT(MIS[[#This Row],[Main/Hedge]],4)="MAIN","MAIN","HEDGE")</f>
        <v>MAIN</v>
      </c>
      <c r="AK6206" t="str" cm="1">
        <f t="array" ref="AK6206">_xlfn._xlws.FILTER(Table4[Column1],ISNUMBER(SEARCH(Table4[Column1],MIS[[#This Row],[OrderUniqueIdentifier]])),"")</f>
        <v>XYT</v>
      </c>
    </row>
    <row r="6207" spans="1:37" x14ac:dyDescent="0.25">
      <c r="A6207" t="s">
        <v>71</v>
      </c>
      <c r="B6207" t="s">
        <v>1224</v>
      </c>
      <c r="C6207" t="s">
        <v>10654</v>
      </c>
      <c r="D6207" t="s">
        <v>72</v>
      </c>
      <c r="E6207" t="s">
        <v>2044</v>
      </c>
      <c r="F6207" t="s">
        <v>98</v>
      </c>
      <c r="G6207" t="s">
        <v>74</v>
      </c>
      <c r="H6207" t="s">
        <v>75</v>
      </c>
      <c r="I6207" t="s">
        <v>76</v>
      </c>
      <c r="J6207" t="s">
        <v>77</v>
      </c>
      <c r="K6207">
        <v>20</v>
      </c>
      <c r="L6207" t="s">
        <v>77</v>
      </c>
      <c r="M6207" t="s">
        <v>78</v>
      </c>
      <c r="N6207" t="s">
        <v>5214</v>
      </c>
      <c r="O6207" t="s">
        <v>10571</v>
      </c>
      <c r="P6207" t="s">
        <v>10585</v>
      </c>
      <c r="Q6207" t="s">
        <v>2048</v>
      </c>
      <c r="R6207" t="s">
        <v>79</v>
      </c>
      <c r="S6207" t="s">
        <v>112</v>
      </c>
      <c r="T6207" t="s">
        <v>2049</v>
      </c>
      <c r="U6207" t="s">
        <v>100</v>
      </c>
      <c r="V6207" t="s">
        <v>80</v>
      </c>
      <c r="W6207">
        <v>82300</v>
      </c>
      <c r="X6207" t="s">
        <v>81</v>
      </c>
      <c r="Y6207">
        <v>20</v>
      </c>
      <c r="Z6207" t="s">
        <v>10572</v>
      </c>
      <c r="AA6207" t="s">
        <v>10586</v>
      </c>
      <c r="AB6207" t="s">
        <v>90</v>
      </c>
      <c r="AC6207" t="s">
        <v>84</v>
      </c>
      <c r="AD6207">
        <f>_xlfn.XLOOKUP(MIS[[#This Row],[TRADING SYMBOL]],[1]Sheet1!$D:$D,[1]Sheet1!$C:$C)</f>
        <v>464.4</v>
      </c>
      <c r="AE6207">
        <f>MIS[[#This Row],[OrderAverageTradedPrice]]*MIS[[#This Row],[OrderQuantity]]</f>
        <v>8689</v>
      </c>
      <c r="AF6207">
        <f>MIS[[#This Row],[LTP]]*MIS[[#This Row],[OrderQuantity]]</f>
        <v>9288</v>
      </c>
      <c r="AG6207">
        <f>IF(MIS[[#This Row],[OrderSide]]="SELL",MIS[[#This Row],[VALUE]]-MIS[[#This Row],[LIVE_VALUE]],MIS[[#This Row],[LIVE_VALUE]]-MIS[[#This Row],[VALUE]])</f>
        <v>599</v>
      </c>
      <c r="AH6207" t="str" cm="1">
        <f t="array" ref="AH6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7" t="str">
        <f>MIS[[#This Row],[TRADING SYMBOL]]</f>
        <v>SENSEX2552082300CE</v>
      </c>
      <c r="AJ6207" t="str">
        <f>IF(RIGHT(MIS[[#This Row],[Main/Hedge]],4)="MAIN","MAIN","HEDGE")</f>
        <v>MAIN</v>
      </c>
      <c r="AK6207" t="str" cm="1">
        <f t="array" ref="AK6207">_xlfn._xlws.FILTER(Table4[Column1],ISNUMBER(SEARCH(Table4[Column1],MIS[[#This Row],[OrderUniqueIdentifier]])),"")</f>
        <v>XYT</v>
      </c>
    </row>
    <row r="6208" spans="1:37" x14ac:dyDescent="0.25">
      <c r="A6208" t="s">
        <v>71</v>
      </c>
      <c r="B6208" t="s">
        <v>1265</v>
      </c>
      <c r="C6208" t="s">
        <v>10659</v>
      </c>
      <c r="D6208" t="s">
        <v>72</v>
      </c>
      <c r="E6208" t="s">
        <v>2044</v>
      </c>
      <c r="F6208" t="s">
        <v>98</v>
      </c>
      <c r="G6208" t="s">
        <v>74</v>
      </c>
      <c r="H6208" t="s">
        <v>75</v>
      </c>
      <c r="I6208" t="s">
        <v>76</v>
      </c>
      <c r="J6208" t="s">
        <v>77</v>
      </c>
      <c r="K6208">
        <v>20</v>
      </c>
      <c r="L6208" t="s">
        <v>77</v>
      </c>
      <c r="M6208" t="s">
        <v>78</v>
      </c>
      <c r="N6208" t="s">
        <v>6043</v>
      </c>
      <c r="O6208" t="s">
        <v>10585</v>
      </c>
      <c r="P6208" t="s">
        <v>10585</v>
      </c>
      <c r="Q6208" t="s">
        <v>2048</v>
      </c>
      <c r="R6208" t="s">
        <v>79</v>
      </c>
      <c r="S6208" t="s">
        <v>112</v>
      </c>
      <c r="T6208" t="s">
        <v>2049</v>
      </c>
      <c r="U6208" t="s">
        <v>100</v>
      </c>
      <c r="V6208" t="s">
        <v>80</v>
      </c>
      <c r="W6208">
        <v>82300</v>
      </c>
      <c r="X6208" t="s">
        <v>81</v>
      </c>
      <c r="Y6208">
        <v>20</v>
      </c>
      <c r="Z6208" t="s">
        <v>10586</v>
      </c>
      <c r="AA6208" t="s">
        <v>10586</v>
      </c>
      <c r="AB6208" t="s">
        <v>90</v>
      </c>
      <c r="AC6208" t="s">
        <v>84</v>
      </c>
      <c r="AD6208">
        <f>_xlfn.XLOOKUP(MIS[[#This Row],[TRADING SYMBOL]],[1]Sheet1!$D:$D,[1]Sheet1!$C:$C)</f>
        <v>464.4</v>
      </c>
      <c r="AE6208">
        <f>MIS[[#This Row],[OrderAverageTradedPrice]]*MIS[[#This Row],[OrderQuantity]]</f>
        <v>8686</v>
      </c>
      <c r="AF6208">
        <f>MIS[[#This Row],[LTP]]*MIS[[#This Row],[OrderQuantity]]</f>
        <v>9288</v>
      </c>
      <c r="AG6208">
        <f>IF(MIS[[#This Row],[OrderSide]]="SELL",MIS[[#This Row],[VALUE]]-MIS[[#This Row],[LIVE_VALUE]],MIS[[#This Row],[LIVE_VALUE]]-MIS[[#This Row],[VALUE]])</f>
        <v>602</v>
      </c>
      <c r="AH6208" t="str" cm="1">
        <f t="array" ref="AH6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8" t="str">
        <f>MIS[[#This Row],[TRADING SYMBOL]]</f>
        <v>SENSEX2552082300CE</v>
      </c>
      <c r="AJ6208" t="str">
        <f>IF(RIGHT(MIS[[#This Row],[Main/Hedge]],4)="MAIN","MAIN","HEDGE")</f>
        <v>MAIN</v>
      </c>
      <c r="AK6208" t="str" cm="1">
        <f t="array" ref="AK6208">_xlfn._xlws.FILTER(Table4[Column1],ISNUMBER(SEARCH(Table4[Column1],MIS[[#This Row],[OrderUniqueIdentifier]])),"")</f>
        <v>XYT</v>
      </c>
    </row>
    <row r="6209" spans="1:37" x14ac:dyDescent="0.25">
      <c r="A6209" t="s">
        <v>179</v>
      </c>
      <c r="B6209" t="s">
        <v>180</v>
      </c>
      <c r="C6209" t="s">
        <v>10695</v>
      </c>
      <c r="D6209" t="s">
        <v>72</v>
      </c>
      <c r="E6209" t="s">
        <v>2044</v>
      </c>
      <c r="F6209" t="s">
        <v>98</v>
      </c>
      <c r="G6209" t="s">
        <v>74</v>
      </c>
      <c r="H6209" t="s">
        <v>93</v>
      </c>
      <c r="I6209" t="s">
        <v>76</v>
      </c>
      <c r="J6209" t="s">
        <v>10696</v>
      </c>
      <c r="K6209">
        <v>20</v>
      </c>
      <c r="L6209" t="s">
        <v>77</v>
      </c>
      <c r="M6209" t="s">
        <v>78</v>
      </c>
      <c r="N6209" t="s">
        <v>10696</v>
      </c>
      <c r="O6209" t="s">
        <v>10585</v>
      </c>
      <c r="P6209" t="s">
        <v>10585</v>
      </c>
      <c r="Q6209" t="s">
        <v>2048</v>
      </c>
      <c r="R6209" t="s">
        <v>79</v>
      </c>
      <c r="S6209" t="s">
        <v>112</v>
      </c>
      <c r="T6209" t="s">
        <v>2049</v>
      </c>
      <c r="U6209" t="s">
        <v>100</v>
      </c>
      <c r="V6209" t="s">
        <v>80</v>
      </c>
      <c r="W6209">
        <v>82300</v>
      </c>
      <c r="X6209" t="s">
        <v>81</v>
      </c>
      <c r="Y6209">
        <v>20</v>
      </c>
      <c r="Z6209" t="s">
        <v>10586</v>
      </c>
      <c r="AA6209" t="s">
        <v>10586</v>
      </c>
      <c r="AB6209" t="s">
        <v>90</v>
      </c>
      <c r="AC6209" t="s">
        <v>84</v>
      </c>
      <c r="AD6209">
        <f>_xlfn.XLOOKUP(MIS[[#This Row],[TRADING SYMBOL]],[1]Sheet1!$D:$D,[1]Sheet1!$C:$C)</f>
        <v>464.4</v>
      </c>
      <c r="AE6209">
        <f>MIS[[#This Row],[OrderAverageTradedPrice]]*MIS[[#This Row],[OrderQuantity]]</f>
        <v>8687</v>
      </c>
      <c r="AF6209">
        <f>MIS[[#This Row],[LTP]]*MIS[[#This Row],[OrderQuantity]]</f>
        <v>9288</v>
      </c>
      <c r="AG6209">
        <f>IF(MIS[[#This Row],[OrderSide]]="SELL",MIS[[#This Row],[VALUE]]-MIS[[#This Row],[LIVE_VALUE]],MIS[[#This Row],[LIVE_VALUE]]-MIS[[#This Row],[VALUE]])</f>
        <v>601</v>
      </c>
      <c r="AH6209" t="str" cm="1">
        <f t="array" ref="AH6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9" t="str">
        <f>MIS[[#This Row],[TRADING SYMBOL]]</f>
        <v>SENSEX2552082300CE</v>
      </c>
      <c r="AJ6209" t="str">
        <f>IF(RIGHT(MIS[[#This Row],[Main/Hedge]],4)="MAIN","MAIN","HEDGE")</f>
        <v>MAIN</v>
      </c>
      <c r="AK6209" t="str" cm="1">
        <f t="array" ref="AK6209">_xlfn._xlws.FILTER(Table4[Column1],ISNUMBER(SEARCH(Table4[Column1],MIS[[#This Row],[OrderUniqueIdentifier]])),"")</f>
        <v>XYT</v>
      </c>
    </row>
    <row r="6210" spans="1:37" x14ac:dyDescent="0.25">
      <c r="A6210" t="s">
        <v>1555</v>
      </c>
      <c r="B6210" t="s">
        <v>1657</v>
      </c>
      <c r="C6210" t="s">
        <v>10708</v>
      </c>
      <c r="D6210" t="s">
        <v>72</v>
      </c>
      <c r="E6210" t="s">
        <v>2044</v>
      </c>
      <c r="F6210" t="s">
        <v>98</v>
      </c>
      <c r="G6210" t="s">
        <v>74</v>
      </c>
      <c r="H6210" t="s">
        <v>93</v>
      </c>
      <c r="I6210" t="s">
        <v>76</v>
      </c>
      <c r="J6210" t="s">
        <v>10579</v>
      </c>
      <c r="K6210">
        <v>100</v>
      </c>
      <c r="L6210" t="s">
        <v>77</v>
      </c>
      <c r="M6210" t="s">
        <v>78</v>
      </c>
      <c r="N6210" t="s">
        <v>10579</v>
      </c>
      <c r="O6210" t="s">
        <v>10571</v>
      </c>
      <c r="P6210" t="s">
        <v>10585</v>
      </c>
      <c r="Q6210" t="s">
        <v>2048</v>
      </c>
      <c r="R6210" t="s">
        <v>79</v>
      </c>
      <c r="S6210" t="s">
        <v>112</v>
      </c>
      <c r="T6210" t="s">
        <v>2049</v>
      </c>
      <c r="U6210" t="s">
        <v>100</v>
      </c>
      <c r="V6210" t="s">
        <v>80</v>
      </c>
      <c r="W6210">
        <v>82300</v>
      </c>
      <c r="X6210" t="s">
        <v>81</v>
      </c>
      <c r="Y6210">
        <v>100</v>
      </c>
      <c r="Z6210" t="s">
        <v>10572</v>
      </c>
      <c r="AA6210" t="s">
        <v>10586</v>
      </c>
      <c r="AB6210" t="s">
        <v>90</v>
      </c>
      <c r="AC6210" t="s">
        <v>84</v>
      </c>
      <c r="AD6210">
        <f>_xlfn.XLOOKUP(MIS[[#This Row],[TRADING SYMBOL]],[1]Sheet1!$D:$D,[1]Sheet1!$C:$C)</f>
        <v>464.4</v>
      </c>
      <c r="AE6210">
        <f>MIS[[#This Row],[OrderAverageTradedPrice]]*MIS[[#This Row],[OrderQuantity]]</f>
        <v>43440</v>
      </c>
      <c r="AF6210">
        <f>MIS[[#This Row],[LTP]]*MIS[[#This Row],[OrderQuantity]]</f>
        <v>46440</v>
      </c>
      <c r="AG6210">
        <f>IF(MIS[[#This Row],[OrderSide]]="SELL",MIS[[#This Row],[VALUE]]-MIS[[#This Row],[LIVE_VALUE]],MIS[[#This Row],[LIVE_VALUE]]-MIS[[#This Row],[VALUE]])</f>
        <v>3000</v>
      </c>
      <c r="AH6210" t="str" cm="1">
        <f t="array" ref="AH6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0" t="str">
        <f>MIS[[#This Row],[TRADING SYMBOL]]</f>
        <v>SENSEX2552082300CE</v>
      </c>
      <c r="AJ6210" t="str">
        <f>IF(RIGHT(MIS[[#This Row],[Main/Hedge]],4)="MAIN","MAIN","HEDGE")</f>
        <v>MAIN</v>
      </c>
      <c r="AK6210" t="str" cm="1">
        <f t="array" ref="AK6210">_xlfn._xlws.FILTER(Table4[Column1],ISNUMBER(SEARCH(Table4[Column1],MIS[[#This Row],[OrderUniqueIdentifier]])),"")</f>
        <v>XYT</v>
      </c>
    </row>
    <row r="6211" spans="1:37" x14ac:dyDescent="0.25">
      <c r="A6211" t="s">
        <v>71</v>
      </c>
      <c r="B6211" t="s">
        <v>558</v>
      </c>
      <c r="C6211" t="s">
        <v>10578</v>
      </c>
      <c r="D6211" t="s">
        <v>72</v>
      </c>
      <c r="E6211" t="s">
        <v>2044</v>
      </c>
      <c r="F6211" t="s">
        <v>98</v>
      </c>
      <c r="G6211" t="s">
        <v>74</v>
      </c>
      <c r="H6211" t="s">
        <v>75</v>
      </c>
      <c r="I6211" t="s">
        <v>76</v>
      </c>
      <c r="J6211" t="s">
        <v>77</v>
      </c>
      <c r="K6211">
        <v>40</v>
      </c>
      <c r="L6211" t="s">
        <v>77</v>
      </c>
      <c r="M6211" t="s">
        <v>78</v>
      </c>
      <c r="N6211" t="s">
        <v>10579</v>
      </c>
      <c r="O6211" t="s">
        <v>10576</v>
      </c>
      <c r="P6211" t="s">
        <v>10576</v>
      </c>
      <c r="Q6211" t="s">
        <v>2048</v>
      </c>
      <c r="R6211" t="s">
        <v>79</v>
      </c>
      <c r="S6211" t="s">
        <v>112</v>
      </c>
      <c r="T6211" t="s">
        <v>2049</v>
      </c>
      <c r="U6211" t="s">
        <v>100</v>
      </c>
      <c r="V6211" t="s">
        <v>80</v>
      </c>
      <c r="W6211">
        <v>82300</v>
      </c>
      <c r="X6211" t="s">
        <v>81</v>
      </c>
      <c r="Y6211">
        <v>40</v>
      </c>
      <c r="Z6211" t="s">
        <v>10577</v>
      </c>
      <c r="AA6211" t="s">
        <v>10577</v>
      </c>
      <c r="AB6211" t="s">
        <v>90</v>
      </c>
      <c r="AC6211" t="s">
        <v>84</v>
      </c>
      <c r="AD6211">
        <f>_xlfn.XLOOKUP(MIS[[#This Row],[TRADING SYMBOL]],[1]Sheet1!$D:$D,[1]Sheet1!$C:$C)</f>
        <v>464.4</v>
      </c>
      <c r="AE6211">
        <f>MIS[[#This Row],[OrderAverageTradedPrice]]*MIS[[#This Row],[OrderQuantity]]</f>
        <v>17376</v>
      </c>
      <c r="AF6211">
        <f>MIS[[#This Row],[LTP]]*MIS[[#This Row],[OrderQuantity]]</f>
        <v>18576</v>
      </c>
      <c r="AG6211">
        <f>IF(MIS[[#This Row],[OrderSide]]="SELL",MIS[[#This Row],[VALUE]]-MIS[[#This Row],[LIVE_VALUE]],MIS[[#This Row],[LIVE_VALUE]]-MIS[[#This Row],[VALUE]])</f>
        <v>1200</v>
      </c>
      <c r="AH6211" t="str" cm="1">
        <f t="array" ref="AH6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1" t="str">
        <f>MIS[[#This Row],[TRADING SYMBOL]]</f>
        <v>SENSEX2552082300CE</v>
      </c>
      <c r="AJ6211" t="str">
        <f>IF(RIGHT(MIS[[#This Row],[Main/Hedge]],4)="MAIN","MAIN","HEDGE")</f>
        <v>MAIN</v>
      </c>
      <c r="AK6211" t="str" cm="1">
        <f t="array" ref="AK6211">_xlfn._xlws.FILTER(Table4[Column1],ISNUMBER(SEARCH(Table4[Column1],MIS[[#This Row],[OrderUniqueIdentifier]])),"")</f>
        <v>XYT</v>
      </c>
    </row>
    <row r="6212" spans="1:37" x14ac:dyDescent="0.25">
      <c r="A6212" t="s">
        <v>71</v>
      </c>
      <c r="B6212" t="s">
        <v>880</v>
      </c>
      <c r="C6212" t="s">
        <v>10614</v>
      </c>
      <c r="D6212" t="s">
        <v>72</v>
      </c>
      <c r="E6212" t="s">
        <v>2044</v>
      </c>
      <c r="F6212" t="s">
        <v>98</v>
      </c>
      <c r="G6212" t="s">
        <v>74</v>
      </c>
      <c r="H6212" t="s">
        <v>75</v>
      </c>
      <c r="I6212" t="s">
        <v>76</v>
      </c>
      <c r="J6212" t="s">
        <v>77</v>
      </c>
      <c r="K6212">
        <v>20</v>
      </c>
      <c r="L6212" t="s">
        <v>77</v>
      </c>
      <c r="M6212" t="s">
        <v>78</v>
      </c>
      <c r="N6212" t="s">
        <v>10615</v>
      </c>
      <c r="O6212" t="s">
        <v>10585</v>
      </c>
      <c r="P6212" t="s">
        <v>10576</v>
      </c>
      <c r="Q6212" t="s">
        <v>2048</v>
      </c>
      <c r="R6212" t="s">
        <v>79</v>
      </c>
      <c r="S6212" t="s">
        <v>112</v>
      </c>
      <c r="T6212" t="s">
        <v>2049</v>
      </c>
      <c r="U6212" t="s">
        <v>100</v>
      </c>
      <c r="V6212" t="s">
        <v>80</v>
      </c>
      <c r="W6212">
        <v>82300</v>
      </c>
      <c r="X6212" t="s">
        <v>81</v>
      </c>
      <c r="Y6212">
        <v>20</v>
      </c>
      <c r="Z6212" t="s">
        <v>10586</v>
      </c>
      <c r="AA6212" t="s">
        <v>10577</v>
      </c>
      <c r="AB6212" t="s">
        <v>90</v>
      </c>
      <c r="AC6212" t="s">
        <v>84</v>
      </c>
      <c r="AD6212">
        <f>_xlfn.XLOOKUP(MIS[[#This Row],[TRADING SYMBOL]],[1]Sheet1!$D:$D,[1]Sheet1!$C:$C)</f>
        <v>464.4</v>
      </c>
      <c r="AE6212">
        <f>MIS[[#This Row],[OrderAverageTradedPrice]]*MIS[[#This Row],[OrderQuantity]]</f>
        <v>8701</v>
      </c>
      <c r="AF6212">
        <f>MIS[[#This Row],[LTP]]*MIS[[#This Row],[OrderQuantity]]</f>
        <v>9288</v>
      </c>
      <c r="AG6212">
        <f>IF(MIS[[#This Row],[OrderSide]]="SELL",MIS[[#This Row],[VALUE]]-MIS[[#This Row],[LIVE_VALUE]],MIS[[#This Row],[LIVE_VALUE]]-MIS[[#This Row],[VALUE]])</f>
        <v>587</v>
      </c>
      <c r="AH6212" t="str" cm="1">
        <f t="array" ref="AH6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2" t="str">
        <f>MIS[[#This Row],[TRADING SYMBOL]]</f>
        <v>SENSEX2552082300CE</v>
      </c>
      <c r="AJ6212" t="str">
        <f>IF(RIGHT(MIS[[#This Row],[Main/Hedge]],4)="MAIN","MAIN","HEDGE")</f>
        <v>MAIN</v>
      </c>
      <c r="AK6212" t="str" cm="1">
        <f t="array" ref="AK6212">_xlfn._xlws.FILTER(Table4[Column1],ISNUMBER(SEARCH(Table4[Column1],MIS[[#This Row],[OrderUniqueIdentifier]])),"")</f>
        <v>XYT</v>
      </c>
    </row>
    <row r="6213" spans="1:37" x14ac:dyDescent="0.25">
      <c r="A6213" t="s">
        <v>71</v>
      </c>
      <c r="B6213" t="s">
        <v>1108</v>
      </c>
      <c r="C6213" t="s">
        <v>10643</v>
      </c>
      <c r="D6213" t="s">
        <v>72</v>
      </c>
      <c r="E6213" t="s">
        <v>2044</v>
      </c>
      <c r="F6213" t="s">
        <v>98</v>
      </c>
      <c r="G6213" t="s">
        <v>74</v>
      </c>
      <c r="H6213" t="s">
        <v>75</v>
      </c>
      <c r="I6213" t="s">
        <v>76</v>
      </c>
      <c r="J6213" t="s">
        <v>77</v>
      </c>
      <c r="K6213">
        <v>20</v>
      </c>
      <c r="L6213" t="s">
        <v>77</v>
      </c>
      <c r="M6213" t="s">
        <v>78</v>
      </c>
      <c r="N6213" t="s">
        <v>6980</v>
      </c>
      <c r="O6213" t="s">
        <v>10576</v>
      </c>
      <c r="P6213" t="s">
        <v>10576</v>
      </c>
      <c r="Q6213" t="s">
        <v>2048</v>
      </c>
      <c r="R6213" t="s">
        <v>79</v>
      </c>
      <c r="S6213" t="s">
        <v>112</v>
      </c>
      <c r="T6213" t="s">
        <v>2049</v>
      </c>
      <c r="U6213" t="s">
        <v>100</v>
      </c>
      <c r="V6213" t="s">
        <v>80</v>
      </c>
      <c r="W6213">
        <v>82300</v>
      </c>
      <c r="X6213" t="s">
        <v>81</v>
      </c>
      <c r="Y6213">
        <v>20</v>
      </c>
      <c r="Z6213" t="s">
        <v>10577</v>
      </c>
      <c r="AA6213" t="s">
        <v>10577</v>
      </c>
      <c r="AB6213" t="s">
        <v>90</v>
      </c>
      <c r="AC6213" t="s">
        <v>84</v>
      </c>
      <c r="AD6213">
        <f>_xlfn.XLOOKUP(MIS[[#This Row],[TRADING SYMBOL]],[1]Sheet1!$D:$D,[1]Sheet1!$C:$C)</f>
        <v>464.4</v>
      </c>
      <c r="AE6213">
        <f>MIS[[#This Row],[OrderAverageTradedPrice]]*MIS[[#This Row],[OrderQuantity]]</f>
        <v>8685</v>
      </c>
      <c r="AF6213">
        <f>MIS[[#This Row],[LTP]]*MIS[[#This Row],[OrderQuantity]]</f>
        <v>9288</v>
      </c>
      <c r="AG6213">
        <f>IF(MIS[[#This Row],[OrderSide]]="SELL",MIS[[#This Row],[VALUE]]-MIS[[#This Row],[LIVE_VALUE]],MIS[[#This Row],[LIVE_VALUE]]-MIS[[#This Row],[VALUE]])</f>
        <v>603</v>
      </c>
      <c r="AH6213" t="str" cm="1">
        <f t="array" ref="AH6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3" t="str">
        <f>MIS[[#This Row],[TRADING SYMBOL]]</f>
        <v>SENSEX2552082300CE</v>
      </c>
      <c r="AJ6213" t="str">
        <f>IF(RIGHT(MIS[[#This Row],[Main/Hedge]],4)="MAIN","MAIN","HEDGE")</f>
        <v>MAIN</v>
      </c>
      <c r="AK6213" t="str" cm="1">
        <f t="array" ref="AK6213">_xlfn._xlws.FILTER(Table4[Column1],ISNUMBER(SEARCH(Table4[Column1],MIS[[#This Row],[OrderUniqueIdentifier]])),"")</f>
        <v>XYT</v>
      </c>
    </row>
    <row r="6214" spans="1:37" x14ac:dyDescent="0.25">
      <c r="A6214" t="s">
        <v>71</v>
      </c>
      <c r="B6214" t="s">
        <v>1202</v>
      </c>
      <c r="C6214" t="s">
        <v>10651</v>
      </c>
      <c r="D6214" t="s">
        <v>72</v>
      </c>
      <c r="E6214" t="s">
        <v>2044</v>
      </c>
      <c r="F6214" t="s">
        <v>98</v>
      </c>
      <c r="G6214" t="s">
        <v>74</v>
      </c>
      <c r="H6214" t="s">
        <v>75</v>
      </c>
      <c r="I6214" t="s">
        <v>76</v>
      </c>
      <c r="J6214" t="s">
        <v>77</v>
      </c>
      <c r="K6214">
        <v>20</v>
      </c>
      <c r="L6214" t="s">
        <v>77</v>
      </c>
      <c r="M6214" t="s">
        <v>78</v>
      </c>
      <c r="N6214" t="s">
        <v>5214</v>
      </c>
      <c r="O6214" t="s">
        <v>10585</v>
      </c>
      <c r="P6214" t="s">
        <v>10576</v>
      </c>
      <c r="Q6214" t="s">
        <v>2048</v>
      </c>
      <c r="R6214" t="s">
        <v>79</v>
      </c>
      <c r="S6214" t="s">
        <v>112</v>
      </c>
      <c r="T6214" t="s">
        <v>2049</v>
      </c>
      <c r="U6214" t="s">
        <v>100</v>
      </c>
      <c r="V6214" t="s">
        <v>80</v>
      </c>
      <c r="W6214">
        <v>82300</v>
      </c>
      <c r="X6214" t="s">
        <v>81</v>
      </c>
      <c r="Y6214">
        <v>20</v>
      </c>
      <c r="Z6214" t="s">
        <v>10586</v>
      </c>
      <c r="AA6214" t="s">
        <v>10577</v>
      </c>
      <c r="AB6214" t="s">
        <v>90</v>
      </c>
      <c r="AC6214" t="s">
        <v>84</v>
      </c>
      <c r="AD6214">
        <f>_xlfn.XLOOKUP(MIS[[#This Row],[TRADING SYMBOL]],[1]Sheet1!$D:$D,[1]Sheet1!$C:$C)</f>
        <v>464.4</v>
      </c>
      <c r="AE6214">
        <f>MIS[[#This Row],[OrderAverageTradedPrice]]*MIS[[#This Row],[OrderQuantity]]</f>
        <v>8689</v>
      </c>
      <c r="AF6214">
        <f>MIS[[#This Row],[LTP]]*MIS[[#This Row],[OrderQuantity]]</f>
        <v>9288</v>
      </c>
      <c r="AG6214">
        <f>IF(MIS[[#This Row],[OrderSide]]="SELL",MIS[[#This Row],[VALUE]]-MIS[[#This Row],[LIVE_VALUE]],MIS[[#This Row],[LIVE_VALUE]]-MIS[[#This Row],[VALUE]])</f>
        <v>599</v>
      </c>
      <c r="AH6214" t="str" cm="1">
        <f t="array" ref="AH6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4" t="str">
        <f>MIS[[#This Row],[TRADING SYMBOL]]</f>
        <v>SENSEX2552082300CE</v>
      </c>
      <c r="AJ6214" t="str">
        <f>IF(RIGHT(MIS[[#This Row],[Main/Hedge]],4)="MAIN","MAIN","HEDGE")</f>
        <v>MAIN</v>
      </c>
      <c r="AK6214" t="str" cm="1">
        <f t="array" ref="AK6214">_xlfn._xlws.FILTER(Table4[Column1],ISNUMBER(SEARCH(Table4[Column1],MIS[[#This Row],[OrderUniqueIdentifier]])),"")</f>
        <v>XYT</v>
      </c>
    </row>
    <row r="6215" spans="1:37" x14ac:dyDescent="0.25">
      <c r="A6215" t="s">
        <v>71</v>
      </c>
      <c r="B6215" t="s">
        <v>1217</v>
      </c>
      <c r="C6215" t="s">
        <v>10653</v>
      </c>
      <c r="D6215" t="s">
        <v>72</v>
      </c>
      <c r="E6215" t="s">
        <v>2044</v>
      </c>
      <c r="F6215" t="s">
        <v>98</v>
      </c>
      <c r="G6215" t="s">
        <v>74</v>
      </c>
      <c r="H6215" t="s">
        <v>75</v>
      </c>
      <c r="I6215" t="s">
        <v>76</v>
      </c>
      <c r="J6215" t="s">
        <v>77</v>
      </c>
      <c r="K6215">
        <v>20</v>
      </c>
      <c r="L6215" t="s">
        <v>77</v>
      </c>
      <c r="M6215" t="s">
        <v>78</v>
      </c>
      <c r="N6215" t="s">
        <v>6043</v>
      </c>
      <c r="O6215" t="s">
        <v>10585</v>
      </c>
      <c r="P6215" t="s">
        <v>10576</v>
      </c>
      <c r="Q6215" t="s">
        <v>2048</v>
      </c>
      <c r="R6215" t="s">
        <v>79</v>
      </c>
      <c r="S6215" t="s">
        <v>112</v>
      </c>
      <c r="T6215" t="s">
        <v>2049</v>
      </c>
      <c r="U6215" t="s">
        <v>100</v>
      </c>
      <c r="V6215" t="s">
        <v>80</v>
      </c>
      <c r="W6215">
        <v>82300</v>
      </c>
      <c r="X6215" t="s">
        <v>81</v>
      </c>
      <c r="Y6215">
        <v>20</v>
      </c>
      <c r="Z6215" t="s">
        <v>10586</v>
      </c>
      <c r="AA6215" t="s">
        <v>10577</v>
      </c>
      <c r="AB6215" t="s">
        <v>90</v>
      </c>
      <c r="AC6215" t="s">
        <v>84</v>
      </c>
      <c r="AD6215">
        <f>_xlfn.XLOOKUP(MIS[[#This Row],[TRADING SYMBOL]],[1]Sheet1!$D:$D,[1]Sheet1!$C:$C)</f>
        <v>464.4</v>
      </c>
      <c r="AE6215">
        <f>MIS[[#This Row],[OrderAverageTradedPrice]]*MIS[[#This Row],[OrderQuantity]]</f>
        <v>8686</v>
      </c>
      <c r="AF6215">
        <f>MIS[[#This Row],[LTP]]*MIS[[#This Row],[OrderQuantity]]</f>
        <v>9288</v>
      </c>
      <c r="AG6215">
        <f>IF(MIS[[#This Row],[OrderSide]]="SELL",MIS[[#This Row],[VALUE]]-MIS[[#This Row],[LIVE_VALUE]],MIS[[#This Row],[LIVE_VALUE]]-MIS[[#This Row],[VALUE]])</f>
        <v>602</v>
      </c>
      <c r="AH6215" t="str" cm="1">
        <f t="array" ref="AH6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5" t="str">
        <f>MIS[[#This Row],[TRADING SYMBOL]]</f>
        <v>SENSEX2552082300CE</v>
      </c>
      <c r="AJ6215" t="str">
        <f>IF(RIGHT(MIS[[#This Row],[Main/Hedge]],4)="MAIN","MAIN","HEDGE")</f>
        <v>MAIN</v>
      </c>
      <c r="AK6215" t="str" cm="1">
        <f t="array" ref="AK6215">_xlfn._xlws.FILTER(Table4[Column1],ISNUMBER(SEARCH(Table4[Column1],MIS[[#This Row],[OrderUniqueIdentifier]])),"")</f>
        <v>XYT</v>
      </c>
    </row>
    <row r="6216" spans="1:37" x14ac:dyDescent="0.25">
      <c r="A6216" t="s">
        <v>71</v>
      </c>
      <c r="B6216" t="s">
        <v>1288</v>
      </c>
      <c r="C6216" t="s">
        <v>10662</v>
      </c>
      <c r="D6216" t="s">
        <v>72</v>
      </c>
      <c r="E6216" t="s">
        <v>2044</v>
      </c>
      <c r="F6216" t="s">
        <v>98</v>
      </c>
      <c r="G6216" t="s">
        <v>74</v>
      </c>
      <c r="H6216" t="s">
        <v>75</v>
      </c>
      <c r="I6216" t="s">
        <v>76</v>
      </c>
      <c r="J6216" t="s">
        <v>77</v>
      </c>
      <c r="K6216">
        <v>40</v>
      </c>
      <c r="L6216" t="s">
        <v>77</v>
      </c>
      <c r="M6216" t="s">
        <v>78</v>
      </c>
      <c r="N6216" t="s">
        <v>10663</v>
      </c>
      <c r="O6216" t="s">
        <v>10585</v>
      </c>
      <c r="P6216" t="s">
        <v>10576</v>
      </c>
      <c r="Q6216" t="s">
        <v>2048</v>
      </c>
      <c r="R6216" t="s">
        <v>79</v>
      </c>
      <c r="S6216" t="s">
        <v>112</v>
      </c>
      <c r="T6216" t="s">
        <v>2049</v>
      </c>
      <c r="U6216" t="s">
        <v>100</v>
      </c>
      <c r="V6216" t="s">
        <v>80</v>
      </c>
      <c r="W6216">
        <v>82300</v>
      </c>
      <c r="X6216" t="s">
        <v>81</v>
      </c>
      <c r="Y6216">
        <v>40</v>
      </c>
      <c r="Z6216" t="s">
        <v>10586</v>
      </c>
      <c r="AA6216" t="s">
        <v>10577</v>
      </c>
      <c r="AB6216" t="s">
        <v>90</v>
      </c>
      <c r="AC6216" t="s">
        <v>84</v>
      </c>
      <c r="AD6216">
        <f>_xlfn.XLOOKUP(MIS[[#This Row],[TRADING SYMBOL]],[1]Sheet1!$D:$D,[1]Sheet1!$C:$C)</f>
        <v>464.4</v>
      </c>
      <c r="AE6216">
        <f>MIS[[#This Row],[OrderAverageTradedPrice]]*MIS[[#This Row],[OrderQuantity]]</f>
        <v>17362</v>
      </c>
      <c r="AF6216">
        <f>MIS[[#This Row],[LTP]]*MIS[[#This Row],[OrderQuantity]]</f>
        <v>18576</v>
      </c>
      <c r="AG6216">
        <f>IF(MIS[[#This Row],[OrderSide]]="SELL",MIS[[#This Row],[VALUE]]-MIS[[#This Row],[LIVE_VALUE]],MIS[[#This Row],[LIVE_VALUE]]-MIS[[#This Row],[VALUE]])</f>
        <v>1214</v>
      </c>
      <c r="AH6216" t="str" cm="1">
        <f t="array" ref="AH6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6" t="str">
        <f>MIS[[#This Row],[TRADING SYMBOL]]</f>
        <v>SENSEX2552082300CE</v>
      </c>
      <c r="AJ6216" t="str">
        <f>IF(RIGHT(MIS[[#This Row],[Main/Hedge]],4)="MAIN","MAIN","HEDGE")</f>
        <v>MAIN</v>
      </c>
      <c r="AK6216" t="str" cm="1">
        <f t="array" ref="AK6216">_xlfn._xlws.FILTER(Table4[Column1],ISNUMBER(SEARCH(Table4[Column1],MIS[[#This Row],[OrderUniqueIdentifier]])),"")</f>
        <v>XYT</v>
      </c>
    </row>
    <row r="6217" spans="1:37" x14ac:dyDescent="0.25">
      <c r="A6217" t="s">
        <v>1374</v>
      </c>
      <c r="B6217" t="s">
        <v>1375</v>
      </c>
      <c r="C6217" t="s">
        <v>10676</v>
      </c>
      <c r="D6217" t="s">
        <v>72</v>
      </c>
      <c r="E6217" t="s">
        <v>2044</v>
      </c>
      <c r="F6217" t="s">
        <v>98</v>
      </c>
      <c r="G6217" t="s">
        <v>74</v>
      </c>
      <c r="H6217" t="s">
        <v>75</v>
      </c>
      <c r="I6217" t="s">
        <v>76</v>
      </c>
      <c r="J6217" t="s">
        <v>77</v>
      </c>
      <c r="K6217">
        <v>60</v>
      </c>
      <c r="L6217" t="s">
        <v>77</v>
      </c>
      <c r="M6217" t="s">
        <v>78</v>
      </c>
      <c r="N6217" t="s">
        <v>10615</v>
      </c>
      <c r="O6217" t="s">
        <v>10585</v>
      </c>
      <c r="P6217" t="s">
        <v>10576</v>
      </c>
      <c r="Q6217" t="s">
        <v>2048</v>
      </c>
      <c r="R6217" t="s">
        <v>79</v>
      </c>
      <c r="S6217" t="s">
        <v>361</v>
      </c>
      <c r="T6217" t="s">
        <v>2049</v>
      </c>
      <c r="U6217" t="s">
        <v>100</v>
      </c>
      <c r="V6217" t="s">
        <v>80</v>
      </c>
      <c r="W6217">
        <v>82300</v>
      </c>
      <c r="X6217" t="s">
        <v>81</v>
      </c>
      <c r="Y6217">
        <v>60</v>
      </c>
      <c r="Z6217" t="s">
        <v>10586</v>
      </c>
      <c r="AA6217" t="s">
        <v>10577</v>
      </c>
      <c r="AB6217" t="s">
        <v>90</v>
      </c>
      <c r="AC6217" t="s">
        <v>84</v>
      </c>
      <c r="AD6217">
        <f>_xlfn.XLOOKUP(MIS[[#This Row],[TRADING SYMBOL]],[1]Sheet1!$D:$D,[1]Sheet1!$C:$C)</f>
        <v>464.4</v>
      </c>
      <c r="AE6217">
        <f>MIS[[#This Row],[OrderAverageTradedPrice]]*MIS[[#This Row],[OrderQuantity]]</f>
        <v>26103</v>
      </c>
      <c r="AF6217">
        <f>MIS[[#This Row],[LTP]]*MIS[[#This Row],[OrderQuantity]]</f>
        <v>27864</v>
      </c>
      <c r="AG6217">
        <f>IF(MIS[[#This Row],[OrderSide]]="SELL",MIS[[#This Row],[VALUE]]-MIS[[#This Row],[LIVE_VALUE]],MIS[[#This Row],[LIVE_VALUE]]-MIS[[#This Row],[VALUE]])</f>
        <v>1761</v>
      </c>
      <c r="AH6217" t="str" cm="1">
        <f t="array" ref="AH6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7" t="str">
        <f>MIS[[#This Row],[TRADING SYMBOL]]</f>
        <v>SENSEX2552082300CE</v>
      </c>
      <c r="AJ6217" t="str">
        <f>IF(RIGHT(MIS[[#This Row],[Main/Hedge]],4)="MAIN","MAIN","HEDGE")</f>
        <v>MAIN</v>
      </c>
      <c r="AK6217" t="str" cm="1">
        <f t="array" ref="AK6217">_xlfn._xlws.FILTER(Table4[Column1],ISNUMBER(SEARCH(Table4[Column1],MIS[[#This Row],[OrderUniqueIdentifier]])),"")</f>
        <v>XYT</v>
      </c>
    </row>
    <row r="6218" spans="1:37" x14ac:dyDescent="0.25">
      <c r="A6218" t="s">
        <v>1374</v>
      </c>
      <c r="B6218" t="s">
        <v>1395</v>
      </c>
      <c r="C6218" t="s">
        <v>10677</v>
      </c>
      <c r="D6218" t="s">
        <v>72</v>
      </c>
      <c r="E6218" t="s">
        <v>2044</v>
      </c>
      <c r="F6218" t="s">
        <v>98</v>
      </c>
      <c r="G6218" t="s">
        <v>74</v>
      </c>
      <c r="H6218" t="s">
        <v>75</v>
      </c>
      <c r="I6218" t="s">
        <v>76</v>
      </c>
      <c r="J6218" t="s">
        <v>77</v>
      </c>
      <c r="K6218">
        <v>320</v>
      </c>
      <c r="L6218" t="s">
        <v>77</v>
      </c>
      <c r="M6218" t="s">
        <v>78</v>
      </c>
      <c r="N6218" t="s">
        <v>10678</v>
      </c>
      <c r="O6218" t="s">
        <v>10576</v>
      </c>
      <c r="P6218" t="s">
        <v>10576</v>
      </c>
      <c r="Q6218" t="s">
        <v>2048</v>
      </c>
      <c r="R6218" t="s">
        <v>79</v>
      </c>
      <c r="S6218" t="s">
        <v>361</v>
      </c>
      <c r="T6218" t="s">
        <v>2049</v>
      </c>
      <c r="U6218" t="s">
        <v>100</v>
      </c>
      <c r="V6218" t="s">
        <v>80</v>
      </c>
      <c r="W6218">
        <v>82300</v>
      </c>
      <c r="X6218" t="s">
        <v>81</v>
      </c>
      <c r="Y6218">
        <v>320</v>
      </c>
      <c r="Z6218" t="s">
        <v>10577</v>
      </c>
      <c r="AA6218" t="s">
        <v>10577</v>
      </c>
      <c r="AB6218" t="s">
        <v>90</v>
      </c>
      <c r="AC6218" t="s">
        <v>84</v>
      </c>
      <c r="AD6218">
        <f>_xlfn.XLOOKUP(MIS[[#This Row],[TRADING SYMBOL]],[1]Sheet1!$D:$D,[1]Sheet1!$C:$C)</f>
        <v>464.4</v>
      </c>
      <c r="AE6218">
        <f>MIS[[#This Row],[OrderAverageTradedPrice]]*MIS[[#This Row],[OrderQuantity]]</f>
        <v>139092</v>
      </c>
      <c r="AF6218">
        <f>MIS[[#This Row],[LTP]]*MIS[[#This Row],[OrderQuantity]]</f>
        <v>148608</v>
      </c>
      <c r="AG6218">
        <f>IF(MIS[[#This Row],[OrderSide]]="SELL",MIS[[#This Row],[VALUE]]-MIS[[#This Row],[LIVE_VALUE]],MIS[[#This Row],[LIVE_VALUE]]-MIS[[#This Row],[VALUE]])</f>
        <v>9516</v>
      </c>
      <c r="AH6218" t="str" cm="1">
        <f t="array" ref="AH6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8" t="str">
        <f>MIS[[#This Row],[TRADING SYMBOL]]</f>
        <v>SENSEX2552082300CE</v>
      </c>
      <c r="AJ6218" t="str">
        <f>IF(RIGHT(MIS[[#This Row],[Main/Hedge]],4)="MAIN","MAIN","HEDGE")</f>
        <v>MAIN</v>
      </c>
      <c r="AK6218" t="str" cm="1">
        <f t="array" ref="AK6218">_xlfn._xlws.FILTER(Table4[Column1],ISNUMBER(SEARCH(Table4[Column1],MIS[[#This Row],[OrderUniqueIdentifier]])),"")</f>
        <v>XYT</v>
      </c>
    </row>
    <row r="6219" spans="1:37" x14ac:dyDescent="0.25">
      <c r="A6219" t="s">
        <v>1702</v>
      </c>
      <c r="B6219" t="s">
        <v>1703</v>
      </c>
      <c r="C6219" t="s">
        <v>10713</v>
      </c>
      <c r="D6219" t="s">
        <v>72</v>
      </c>
      <c r="E6219" t="s">
        <v>2044</v>
      </c>
      <c r="F6219" t="s">
        <v>98</v>
      </c>
      <c r="G6219" t="s">
        <v>74</v>
      </c>
      <c r="H6219" t="s">
        <v>93</v>
      </c>
      <c r="I6219" t="s">
        <v>76</v>
      </c>
      <c r="J6219" t="s">
        <v>10712</v>
      </c>
      <c r="K6219">
        <v>140</v>
      </c>
      <c r="L6219" t="s">
        <v>77</v>
      </c>
      <c r="M6219" t="s">
        <v>78</v>
      </c>
      <c r="N6219" t="s">
        <v>10714</v>
      </c>
      <c r="O6219" t="s">
        <v>10585</v>
      </c>
      <c r="P6219" t="s">
        <v>10576</v>
      </c>
      <c r="Q6219" t="s">
        <v>2048</v>
      </c>
      <c r="R6219" t="s">
        <v>79</v>
      </c>
      <c r="S6219" t="s">
        <v>112</v>
      </c>
      <c r="T6219" t="s">
        <v>2049</v>
      </c>
      <c r="U6219" t="s">
        <v>100</v>
      </c>
      <c r="V6219" t="s">
        <v>80</v>
      </c>
      <c r="W6219">
        <v>82300</v>
      </c>
      <c r="X6219" t="s">
        <v>81</v>
      </c>
      <c r="Y6219">
        <v>140</v>
      </c>
      <c r="Z6219" t="s">
        <v>10586</v>
      </c>
      <c r="AA6219" t="s">
        <v>10577</v>
      </c>
      <c r="AB6219" t="s">
        <v>90</v>
      </c>
      <c r="AC6219" t="s">
        <v>84</v>
      </c>
      <c r="AD6219">
        <f>_xlfn.XLOOKUP(MIS[[#This Row],[TRADING SYMBOL]],[1]Sheet1!$D:$D,[1]Sheet1!$C:$C)</f>
        <v>464.4</v>
      </c>
      <c r="AE6219">
        <f>MIS[[#This Row],[OrderAverageTradedPrice]]*MIS[[#This Row],[OrderQuantity]]</f>
        <v>60860.99999999992</v>
      </c>
      <c r="AF6219">
        <f>MIS[[#This Row],[LTP]]*MIS[[#This Row],[OrderQuantity]]</f>
        <v>65016</v>
      </c>
      <c r="AG6219">
        <f>IF(MIS[[#This Row],[OrderSide]]="SELL",MIS[[#This Row],[VALUE]]-MIS[[#This Row],[LIVE_VALUE]],MIS[[#This Row],[LIVE_VALUE]]-MIS[[#This Row],[VALUE]])</f>
        <v>4155.00000000008</v>
      </c>
      <c r="AH6219" t="str" cm="1">
        <f t="array" ref="AH6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9" t="str">
        <f>MIS[[#This Row],[TRADING SYMBOL]]</f>
        <v>SENSEX2552082300CE</v>
      </c>
      <c r="AJ6219" t="str">
        <f>IF(RIGHT(MIS[[#This Row],[Main/Hedge]],4)="MAIN","MAIN","HEDGE")</f>
        <v>MAIN</v>
      </c>
      <c r="AK6219" t="str" cm="1">
        <f t="array" ref="AK6219">_xlfn._xlws.FILTER(Table4[Column1],ISNUMBER(SEARCH(Table4[Column1],MIS[[#This Row],[OrderUniqueIdentifier]])),"")</f>
        <v>XYT</v>
      </c>
    </row>
    <row r="6220" spans="1:37" x14ac:dyDescent="0.25">
      <c r="A6220" t="s">
        <v>71</v>
      </c>
      <c r="B6220" t="s">
        <v>454</v>
      </c>
      <c r="C6220" t="s">
        <v>10552</v>
      </c>
      <c r="D6220" t="s">
        <v>72</v>
      </c>
      <c r="E6220" t="s">
        <v>2044</v>
      </c>
      <c r="F6220" t="s">
        <v>98</v>
      </c>
      <c r="G6220" t="s">
        <v>74</v>
      </c>
      <c r="H6220" t="s">
        <v>75</v>
      </c>
      <c r="I6220" t="s">
        <v>76</v>
      </c>
      <c r="J6220" t="s">
        <v>77</v>
      </c>
      <c r="K6220">
        <v>20</v>
      </c>
      <c r="L6220" t="s">
        <v>77</v>
      </c>
      <c r="M6220" t="s">
        <v>78</v>
      </c>
      <c r="N6220" t="s">
        <v>10553</v>
      </c>
      <c r="O6220" t="s">
        <v>10554</v>
      </c>
      <c r="P6220" t="s">
        <v>10554</v>
      </c>
      <c r="Q6220" t="s">
        <v>2048</v>
      </c>
      <c r="R6220" t="s">
        <v>79</v>
      </c>
      <c r="S6220" t="s">
        <v>112</v>
      </c>
      <c r="T6220" t="s">
        <v>2049</v>
      </c>
      <c r="U6220" t="s">
        <v>100</v>
      </c>
      <c r="V6220" t="s">
        <v>80</v>
      </c>
      <c r="W6220">
        <v>82300</v>
      </c>
      <c r="X6220" t="s">
        <v>81</v>
      </c>
      <c r="Y6220">
        <v>20</v>
      </c>
      <c r="Z6220" t="s">
        <v>10555</v>
      </c>
      <c r="AA6220" t="s">
        <v>10555</v>
      </c>
      <c r="AB6220" t="s">
        <v>90</v>
      </c>
      <c r="AC6220" t="s">
        <v>84</v>
      </c>
      <c r="AD6220">
        <f>_xlfn.XLOOKUP(MIS[[#This Row],[TRADING SYMBOL]],[1]Sheet1!$D:$D,[1]Sheet1!$C:$C)</f>
        <v>464.4</v>
      </c>
      <c r="AE6220">
        <f>MIS[[#This Row],[OrderAverageTradedPrice]]*MIS[[#This Row],[OrderQuantity]]</f>
        <v>8684</v>
      </c>
      <c r="AF6220">
        <f>MIS[[#This Row],[LTP]]*MIS[[#This Row],[OrderQuantity]]</f>
        <v>9288</v>
      </c>
      <c r="AG6220">
        <f>IF(MIS[[#This Row],[OrderSide]]="SELL",MIS[[#This Row],[VALUE]]-MIS[[#This Row],[LIVE_VALUE]],MIS[[#This Row],[LIVE_VALUE]]-MIS[[#This Row],[VALUE]])</f>
        <v>604</v>
      </c>
      <c r="AH6220" t="str" cm="1">
        <f t="array" ref="AH6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0" t="str">
        <f>MIS[[#This Row],[TRADING SYMBOL]]</f>
        <v>SENSEX2552082300CE</v>
      </c>
      <c r="AJ6220" t="str">
        <f>IF(RIGHT(MIS[[#This Row],[Main/Hedge]],4)="MAIN","MAIN","HEDGE")</f>
        <v>MAIN</v>
      </c>
      <c r="AK6220" t="str" cm="1">
        <f t="array" ref="AK6220">_xlfn._xlws.FILTER(Table4[Column1],ISNUMBER(SEARCH(Table4[Column1],MIS[[#This Row],[OrderUniqueIdentifier]])),"")</f>
        <v>XYT</v>
      </c>
    </row>
    <row r="6221" spans="1:37" x14ac:dyDescent="0.25">
      <c r="A6221" t="s">
        <v>71</v>
      </c>
      <c r="B6221" t="s">
        <v>550</v>
      </c>
      <c r="C6221" t="s">
        <v>10575</v>
      </c>
      <c r="D6221" t="s">
        <v>72</v>
      </c>
      <c r="E6221" t="s">
        <v>2044</v>
      </c>
      <c r="F6221" t="s">
        <v>98</v>
      </c>
      <c r="G6221" t="s">
        <v>74</v>
      </c>
      <c r="H6221" t="s">
        <v>75</v>
      </c>
      <c r="I6221" t="s">
        <v>76</v>
      </c>
      <c r="J6221" t="s">
        <v>77</v>
      </c>
      <c r="K6221">
        <v>20</v>
      </c>
      <c r="L6221" t="s">
        <v>77</v>
      </c>
      <c r="M6221" t="s">
        <v>78</v>
      </c>
      <c r="N6221" t="s">
        <v>6980</v>
      </c>
      <c r="O6221" t="s">
        <v>10576</v>
      </c>
      <c r="P6221" t="s">
        <v>10554</v>
      </c>
      <c r="Q6221" t="s">
        <v>2048</v>
      </c>
      <c r="R6221" t="s">
        <v>79</v>
      </c>
      <c r="S6221" t="s">
        <v>112</v>
      </c>
      <c r="T6221" t="s">
        <v>2049</v>
      </c>
      <c r="U6221" t="s">
        <v>100</v>
      </c>
      <c r="V6221" t="s">
        <v>80</v>
      </c>
      <c r="W6221">
        <v>82300</v>
      </c>
      <c r="X6221" t="s">
        <v>81</v>
      </c>
      <c r="Y6221">
        <v>20</v>
      </c>
      <c r="Z6221" t="s">
        <v>10577</v>
      </c>
      <c r="AA6221" t="s">
        <v>10555</v>
      </c>
      <c r="AB6221" t="s">
        <v>90</v>
      </c>
      <c r="AC6221" t="s">
        <v>84</v>
      </c>
      <c r="AD6221">
        <f>_xlfn.XLOOKUP(MIS[[#This Row],[TRADING SYMBOL]],[1]Sheet1!$D:$D,[1]Sheet1!$C:$C)</f>
        <v>464.4</v>
      </c>
      <c r="AE6221">
        <f>MIS[[#This Row],[OrderAverageTradedPrice]]*MIS[[#This Row],[OrderQuantity]]</f>
        <v>8685</v>
      </c>
      <c r="AF6221">
        <f>MIS[[#This Row],[LTP]]*MIS[[#This Row],[OrderQuantity]]</f>
        <v>9288</v>
      </c>
      <c r="AG6221">
        <f>IF(MIS[[#This Row],[OrderSide]]="SELL",MIS[[#This Row],[VALUE]]-MIS[[#This Row],[LIVE_VALUE]],MIS[[#This Row],[LIVE_VALUE]]-MIS[[#This Row],[VALUE]])</f>
        <v>603</v>
      </c>
      <c r="AH6221" t="str" cm="1">
        <f t="array" ref="AH6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1" t="str">
        <f>MIS[[#This Row],[TRADING SYMBOL]]</f>
        <v>SENSEX2552082300CE</v>
      </c>
      <c r="AJ6221" t="str">
        <f>IF(RIGHT(MIS[[#This Row],[Main/Hedge]],4)="MAIN","MAIN","HEDGE")</f>
        <v>MAIN</v>
      </c>
      <c r="AK6221" t="str" cm="1">
        <f t="array" ref="AK6221">_xlfn._xlws.FILTER(Table4[Column1],ISNUMBER(SEARCH(Table4[Column1],MIS[[#This Row],[OrderUniqueIdentifier]])),"")</f>
        <v>XYT</v>
      </c>
    </row>
    <row r="6222" spans="1:37" x14ac:dyDescent="0.25">
      <c r="A6222" t="s">
        <v>71</v>
      </c>
      <c r="B6222" t="s">
        <v>1280</v>
      </c>
      <c r="C6222" t="s">
        <v>10661</v>
      </c>
      <c r="D6222" t="s">
        <v>72</v>
      </c>
      <c r="E6222" t="s">
        <v>2044</v>
      </c>
      <c r="F6222" t="s">
        <v>98</v>
      </c>
      <c r="G6222" t="s">
        <v>74</v>
      </c>
      <c r="H6222" t="s">
        <v>75</v>
      </c>
      <c r="I6222" t="s">
        <v>76</v>
      </c>
      <c r="J6222" t="s">
        <v>77</v>
      </c>
      <c r="K6222">
        <v>40</v>
      </c>
      <c r="L6222" t="s">
        <v>77</v>
      </c>
      <c r="M6222" t="s">
        <v>78</v>
      </c>
      <c r="N6222" t="s">
        <v>6004</v>
      </c>
      <c r="O6222" t="s">
        <v>10576</v>
      </c>
      <c r="P6222" t="s">
        <v>10554</v>
      </c>
      <c r="Q6222" t="s">
        <v>2048</v>
      </c>
      <c r="R6222" t="s">
        <v>79</v>
      </c>
      <c r="S6222" t="s">
        <v>112</v>
      </c>
      <c r="T6222" t="s">
        <v>2049</v>
      </c>
      <c r="U6222" t="s">
        <v>100</v>
      </c>
      <c r="V6222" t="s">
        <v>80</v>
      </c>
      <c r="W6222">
        <v>82300</v>
      </c>
      <c r="X6222" t="s">
        <v>81</v>
      </c>
      <c r="Y6222">
        <v>40</v>
      </c>
      <c r="Z6222" t="s">
        <v>10577</v>
      </c>
      <c r="AA6222" t="s">
        <v>10555</v>
      </c>
      <c r="AB6222" t="s">
        <v>90</v>
      </c>
      <c r="AC6222" t="s">
        <v>84</v>
      </c>
      <c r="AD6222">
        <f>_xlfn.XLOOKUP(MIS[[#This Row],[TRADING SYMBOL]],[1]Sheet1!$D:$D,[1]Sheet1!$C:$C)</f>
        <v>464.4</v>
      </c>
      <c r="AE6222">
        <f>MIS[[#This Row],[OrderAverageTradedPrice]]*MIS[[#This Row],[OrderQuantity]]</f>
        <v>17364</v>
      </c>
      <c r="AF6222">
        <f>MIS[[#This Row],[LTP]]*MIS[[#This Row],[OrderQuantity]]</f>
        <v>18576</v>
      </c>
      <c r="AG6222">
        <f>IF(MIS[[#This Row],[OrderSide]]="SELL",MIS[[#This Row],[VALUE]]-MIS[[#This Row],[LIVE_VALUE]],MIS[[#This Row],[LIVE_VALUE]]-MIS[[#This Row],[VALUE]])</f>
        <v>1212</v>
      </c>
      <c r="AH6222" t="str" cm="1">
        <f t="array" ref="AH6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2" t="str">
        <f>MIS[[#This Row],[TRADING SYMBOL]]</f>
        <v>SENSEX2552082300CE</v>
      </c>
      <c r="AJ6222" t="str">
        <f>IF(RIGHT(MIS[[#This Row],[Main/Hedge]],4)="MAIN","MAIN","HEDGE")</f>
        <v>MAIN</v>
      </c>
      <c r="AK6222" t="str" cm="1">
        <f t="array" ref="AK6222">_xlfn._xlws.FILTER(Table4[Column1],ISNUMBER(SEARCH(Table4[Column1],MIS[[#This Row],[OrderUniqueIdentifier]])),"")</f>
        <v>XYT</v>
      </c>
    </row>
    <row r="6223" spans="1:37" x14ac:dyDescent="0.25">
      <c r="A6223" t="s">
        <v>71</v>
      </c>
      <c r="B6223" t="s">
        <v>1308</v>
      </c>
      <c r="C6223" t="s">
        <v>10669</v>
      </c>
      <c r="D6223" t="s">
        <v>72</v>
      </c>
      <c r="E6223" t="s">
        <v>2044</v>
      </c>
      <c r="F6223" t="s">
        <v>98</v>
      </c>
      <c r="G6223" t="s">
        <v>74</v>
      </c>
      <c r="H6223" t="s">
        <v>75</v>
      </c>
      <c r="I6223" t="s">
        <v>76</v>
      </c>
      <c r="J6223" t="s">
        <v>77</v>
      </c>
      <c r="K6223">
        <v>20</v>
      </c>
      <c r="L6223" t="s">
        <v>77</v>
      </c>
      <c r="M6223" t="s">
        <v>78</v>
      </c>
      <c r="N6223" t="s">
        <v>10574</v>
      </c>
      <c r="O6223" t="s">
        <v>10576</v>
      </c>
      <c r="P6223" t="s">
        <v>10554</v>
      </c>
      <c r="Q6223" t="s">
        <v>2048</v>
      </c>
      <c r="R6223" t="s">
        <v>79</v>
      </c>
      <c r="S6223" t="s">
        <v>112</v>
      </c>
      <c r="T6223" t="s">
        <v>2049</v>
      </c>
      <c r="U6223" t="s">
        <v>100</v>
      </c>
      <c r="V6223" t="s">
        <v>80</v>
      </c>
      <c r="W6223">
        <v>82300</v>
      </c>
      <c r="X6223" t="s">
        <v>81</v>
      </c>
      <c r="Y6223">
        <v>20</v>
      </c>
      <c r="Z6223" t="s">
        <v>10577</v>
      </c>
      <c r="AA6223" t="s">
        <v>10555</v>
      </c>
      <c r="AB6223" t="s">
        <v>90</v>
      </c>
      <c r="AC6223" t="s">
        <v>84</v>
      </c>
      <c r="AD6223">
        <f>_xlfn.XLOOKUP(MIS[[#This Row],[TRADING SYMBOL]],[1]Sheet1!$D:$D,[1]Sheet1!$C:$C)</f>
        <v>464.4</v>
      </c>
      <c r="AE6223">
        <f>MIS[[#This Row],[OrderAverageTradedPrice]]*MIS[[#This Row],[OrderQuantity]]</f>
        <v>8683</v>
      </c>
      <c r="AF6223">
        <f>MIS[[#This Row],[LTP]]*MIS[[#This Row],[OrderQuantity]]</f>
        <v>9288</v>
      </c>
      <c r="AG6223">
        <f>IF(MIS[[#This Row],[OrderSide]]="SELL",MIS[[#This Row],[VALUE]]-MIS[[#This Row],[LIVE_VALUE]],MIS[[#This Row],[LIVE_VALUE]]-MIS[[#This Row],[VALUE]])</f>
        <v>605</v>
      </c>
      <c r="AH6223" t="str" cm="1">
        <f t="array" ref="AH6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3" t="str">
        <f>MIS[[#This Row],[TRADING SYMBOL]]</f>
        <v>SENSEX2552082300CE</v>
      </c>
      <c r="AJ6223" t="str">
        <f>IF(RIGHT(MIS[[#This Row],[Main/Hedge]],4)="MAIN","MAIN","HEDGE")</f>
        <v>MAIN</v>
      </c>
      <c r="AK6223" t="str" cm="1">
        <f t="array" ref="AK6223">_xlfn._xlws.FILTER(Table4[Column1],ISNUMBER(SEARCH(Table4[Column1],MIS[[#This Row],[OrderUniqueIdentifier]])),"")</f>
        <v>XYT</v>
      </c>
    </row>
    <row r="6224" spans="1:37" x14ac:dyDescent="0.25">
      <c r="A6224" t="s">
        <v>179</v>
      </c>
      <c r="B6224" t="s">
        <v>1467</v>
      </c>
      <c r="C6224" t="s">
        <v>10688</v>
      </c>
      <c r="D6224" t="s">
        <v>72</v>
      </c>
      <c r="E6224" t="s">
        <v>2044</v>
      </c>
      <c r="F6224" t="s">
        <v>98</v>
      </c>
      <c r="G6224" t="s">
        <v>74</v>
      </c>
      <c r="H6224" t="s">
        <v>93</v>
      </c>
      <c r="I6224" t="s">
        <v>76</v>
      </c>
      <c r="J6224" t="s">
        <v>10689</v>
      </c>
      <c r="K6224">
        <v>160</v>
      </c>
      <c r="L6224" t="s">
        <v>77</v>
      </c>
      <c r="M6224" t="s">
        <v>78</v>
      </c>
      <c r="N6224" t="s">
        <v>10690</v>
      </c>
      <c r="O6224" t="s">
        <v>10554</v>
      </c>
      <c r="P6224" t="s">
        <v>10554</v>
      </c>
      <c r="Q6224" t="s">
        <v>2048</v>
      </c>
      <c r="R6224" t="s">
        <v>79</v>
      </c>
      <c r="S6224" t="s">
        <v>112</v>
      </c>
      <c r="T6224" t="s">
        <v>2049</v>
      </c>
      <c r="U6224" t="s">
        <v>100</v>
      </c>
      <c r="V6224" t="s">
        <v>80</v>
      </c>
      <c r="W6224">
        <v>82300</v>
      </c>
      <c r="X6224" t="s">
        <v>81</v>
      </c>
      <c r="Y6224">
        <v>160</v>
      </c>
      <c r="Z6224" t="s">
        <v>10555</v>
      </c>
      <c r="AA6224" t="s">
        <v>10555</v>
      </c>
      <c r="AB6224" t="s">
        <v>90</v>
      </c>
      <c r="AC6224" t="s">
        <v>84</v>
      </c>
      <c r="AD6224">
        <f>_xlfn.XLOOKUP(MIS[[#This Row],[TRADING SYMBOL]],[1]Sheet1!$D:$D,[1]Sheet1!$C:$C)</f>
        <v>464.4</v>
      </c>
      <c r="AE6224">
        <f>MIS[[#This Row],[OrderAverageTradedPrice]]*MIS[[#This Row],[OrderQuantity]]</f>
        <v>69444</v>
      </c>
      <c r="AF6224">
        <f>MIS[[#This Row],[LTP]]*MIS[[#This Row],[OrderQuantity]]</f>
        <v>74304</v>
      </c>
      <c r="AG6224">
        <f>IF(MIS[[#This Row],[OrderSide]]="SELL",MIS[[#This Row],[VALUE]]-MIS[[#This Row],[LIVE_VALUE]],MIS[[#This Row],[LIVE_VALUE]]-MIS[[#This Row],[VALUE]])</f>
        <v>4860</v>
      </c>
      <c r="AH6224" t="str" cm="1">
        <f t="array" ref="AH6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4" t="str">
        <f>MIS[[#This Row],[TRADING SYMBOL]]</f>
        <v>SENSEX2552082300CE</v>
      </c>
      <c r="AJ6224" t="str">
        <f>IF(RIGHT(MIS[[#This Row],[Main/Hedge]],4)="MAIN","MAIN","HEDGE")</f>
        <v>MAIN</v>
      </c>
      <c r="AK6224" t="str" cm="1">
        <f t="array" ref="AK6224">_xlfn._xlws.FILTER(Table4[Column1],ISNUMBER(SEARCH(Table4[Column1],MIS[[#This Row],[OrderUniqueIdentifier]])),"")</f>
        <v>XYT</v>
      </c>
    </row>
    <row r="6225" spans="1:37" x14ac:dyDescent="0.25">
      <c r="A6225" t="s">
        <v>292</v>
      </c>
      <c r="B6225" t="s">
        <v>293</v>
      </c>
      <c r="C6225" t="s">
        <v>326</v>
      </c>
      <c r="D6225" t="s">
        <v>72</v>
      </c>
      <c r="E6225" t="s">
        <v>2044</v>
      </c>
      <c r="F6225" t="s">
        <v>98</v>
      </c>
      <c r="G6225" t="s">
        <v>74</v>
      </c>
      <c r="H6225" t="s">
        <v>93</v>
      </c>
      <c r="I6225" t="s">
        <v>76</v>
      </c>
      <c r="J6225" t="s">
        <v>10689</v>
      </c>
      <c r="K6225">
        <v>60</v>
      </c>
      <c r="L6225" t="s">
        <v>77</v>
      </c>
      <c r="M6225" t="s">
        <v>78</v>
      </c>
      <c r="N6225" t="s">
        <v>10689</v>
      </c>
      <c r="O6225" t="s">
        <v>10554</v>
      </c>
      <c r="P6225" t="s">
        <v>10554</v>
      </c>
      <c r="Q6225" t="s">
        <v>2048</v>
      </c>
      <c r="R6225" t="s">
        <v>79</v>
      </c>
      <c r="S6225" t="s">
        <v>361</v>
      </c>
      <c r="T6225" t="s">
        <v>2049</v>
      </c>
      <c r="U6225" t="s">
        <v>100</v>
      </c>
      <c r="V6225" t="s">
        <v>80</v>
      </c>
      <c r="W6225">
        <v>82300</v>
      </c>
      <c r="X6225" t="s">
        <v>81</v>
      </c>
      <c r="Y6225">
        <v>60</v>
      </c>
      <c r="Z6225" t="s">
        <v>10555</v>
      </c>
      <c r="AA6225" t="s">
        <v>10555</v>
      </c>
      <c r="AB6225" t="s">
        <v>90</v>
      </c>
      <c r="AC6225" t="s">
        <v>84</v>
      </c>
      <c r="AD6225">
        <f>_xlfn.XLOOKUP(MIS[[#This Row],[TRADING SYMBOL]],[1]Sheet1!$D:$D,[1]Sheet1!$C:$C)</f>
        <v>464.4</v>
      </c>
      <c r="AE6225">
        <f>MIS[[#This Row],[OrderAverageTradedPrice]]*MIS[[#This Row],[OrderQuantity]]</f>
        <v>26040</v>
      </c>
      <c r="AF6225">
        <f>MIS[[#This Row],[LTP]]*MIS[[#This Row],[OrderQuantity]]</f>
        <v>27864</v>
      </c>
      <c r="AG6225">
        <f>IF(MIS[[#This Row],[OrderSide]]="SELL",MIS[[#This Row],[VALUE]]-MIS[[#This Row],[LIVE_VALUE]],MIS[[#This Row],[LIVE_VALUE]]-MIS[[#This Row],[VALUE]])</f>
        <v>1824</v>
      </c>
      <c r="AH6225" t="str" cm="1">
        <f t="array" ref="AH6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5" t="str">
        <f>MIS[[#This Row],[TRADING SYMBOL]]</f>
        <v>SENSEX2552082300CE</v>
      </c>
      <c r="AJ6225" t="str">
        <f>IF(RIGHT(MIS[[#This Row],[Main/Hedge]],4)="MAIN","MAIN","HEDGE")</f>
        <v>MAIN</v>
      </c>
      <c r="AK6225" t="str" cm="1">
        <f t="array" ref="AK6225">_xlfn._xlws.FILTER(Table4[Column1],ISNUMBER(SEARCH(Table4[Column1],MIS[[#This Row],[OrderUniqueIdentifier]])),"")</f>
        <v>XYT</v>
      </c>
    </row>
    <row r="6226" spans="1:37" x14ac:dyDescent="0.25">
      <c r="A6226" t="s">
        <v>1555</v>
      </c>
      <c r="B6226" t="s">
        <v>1570</v>
      </c>
      <c r="C6226" t="s">
        <v>10702</v>
      </c>
      <c r="D6226" t="s">
        <v>72</v>
      </c>
      <c r="E6226" t="s">
        <v>2044</v>
      </c>
      <c r="F6226" t="s">
        <v>98</v>
      </c>
      <c r="G6226" t="s">
        <v>74</v>
      </c>
      <c r="H6226" t="s">
        <v>93</v>
      </c>
      <c r="I6226" t="s">
        <v>76</v>
      </c>
      <c r="J6226" t="s">
        <v>10553</v>
      </c>
      <c r="K6226">
        <v>40</v>
      </c>
      <c r="L6226" t="s">
        <v>77</v>
      </c>
      <c r="M6226" t="s">
        <v>78</v>
      </c>
      <c r="N6226" t="s">
        <v>10553</v>
      </c>
      <c r="O6226" t="s">
        <v>10554</v>
      </c>
      <c r="P6226" t="s">
        <v>10554</v>
      </c>
      <c r="Q6226" t="s">
        <v>2048</v>
      </c>
      <c r="R6226" t="s">
        <v>79</v>
      </c>
      <c r="S6226" t="s">
        <v>112</v>
      </c>
      <c r="T6226" t="s">
        <v>2049</v>
      </c>
      <c r="U6226" t="s">
        <v>100</v>
      </c>
      <c r="V6226" t="s">
        <v>80</v>
      </c>
      <c r="W6226">
        <v>82300</v>
      </c>
      <c r="X6226" t="s">
        <v>81</v>
      </c>
      <c r="Y6226">
        <v>40</v>
      </c>
      <c r="Z6226" t="s">
        <v>10555</v>
      </c>
      <c r="AA6226" t="s">
        <v>10555</v>
      </c>
      <c r="AB6226" t="s">
        <v>90</v>
      </c>
      <c r="AC6226" t="s">
        <v>84</v>
      </c>
      <c r="AD6226">
        <f>_xlfn.XLOOKUP(MIS[[#This Row],[TRADING SYMBOL]],[1]Sheet1!$D:$D,[1]Sheet1!$C:$C)</f>
        <v>464.4</v>
      </c>
      <c r="AE6226">
        <f>MIS[[#This Row],[OrderAverageTradedPrice]]*MIS[[#This Row],[OrderQuantity]]</f>
        <v>17368</v>
      </c>
      <c r="AF6226">
        <f>MIS[[#This Row],[LTP]]*MIS[[#This Row],[OrderQuantity]]</f>
        <v>18576</v>
      </c>
      <c r="AG6226">
        <f>IF(MIS[[#This Row],[OrderSide]]="SELL",MIS[[#This Row],[VALUE]]-MIS[[#This Row],[LIVE_VALUE]],MIS[[#This Row],[LIVE_VALUE]]-MIS[[#This Row],[VALUE]])</f>
        <v>1208</v>
      </c>
      <c r="AH6226" t="str" cm="1">
        <f t="array" ref="AH6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6" t="str">
        <f>MIS[[#This Row],[TRADING SYMBOL]]</f>
        <v>SENSEX2552082300CE</v>
      </c>
      <c r="AJ6226" t="str">
        <f>IF(RIGHT(MIS[[#This Row],[Main/Hedge]],4)="MAIN","MAIN","HEDGE")</f>
        <v>MAIN</v>
      </c>
      <c r="AK6226" t="str" cm="1">
        <f t="array" ref="AK6226">_xlfn._xlws.FILTER(Table4[Column1],ISNUMBER(SEARCH(Table4[Column1],MIS[[#This Row],[OrderUniqueIdentifier]])),"")</f>
        <v>XYT</v>
      </c>
    </row>
    <row r="6227" spans="1:37" x14ac:dyDescent="0.25">
      <c r="A6227" t="s">
        <v>1555</v>
      </c>
      <c r="B6227" t="s">
        <v>1597</v>
      </c>
      <c r="C6227" t="s">
        <v>7116</v>
      </c>
      <c r="D6227" t="s">
        <v>72</v>
      </c>
      <c r="E6227" t="s">
        <v>2044</v>
      </c>
      <c r="F6227" t="s">
        <v>98</v>
      </c>
      <c r="G6227" t="s">
        <v>74</v>
      </c>
      <c r="H6227" t="s">
        <v>93</v>
      </c>
      <c r="I6227" t="s">
        <v>76</v>
      </c>
      <c r="J6227" t="s">
        <v>7039</v>
      </c>
      <c r="K6227">
        <v>40</v>
      </c>
      <c r="L6227" t="s">
        <v>77</v>
      </c>
      <c r="M6227" t="s">
        <v>78</v>
      </c>
      <c r="N6227" t="s">
        <v>10705</v>
      </c>
      <c r="O6227" t="s">
        <v>10576</v>
      </c>
      <c r="P6227" t="s">
        <v>10554</v>
      </c>
      <c r="Q6227" t="s">
        <v>2048</v>
      </c>
      <c r="R6227" t="s">
        <v>79</v>
      </c>
      <c r="S6227" t="s">
        <v>112</v>
      </c>
      <c r="T6227" t="s">
        <v>2049</v>
      </c>
      <c r="U6227" t="s">
        <v>100</v>
      </c>
      <c r="V6227" t="s">
        <v>80</v>
      </c>
      <c r="W6227">
        <v>82300</v>
      </c>
      <c r="X6227" t="s">
        <v>81</v>
      </c>
      <c r="Y6227">
        <v>40</v>
      </c>
      <c r="Z6227" t="s">
        <v>10577</v>
      </c>
      <c r="AA6227" t="s">
        <v>10555</v>
      </c>
      <c r="AB6227" t="s">
        <v>90</v>
      </c>
      <c r="AC6227" t="s">
        <v>84</v>
      </c>
      <c r="AD6227">
        <f>_xlfn.XLOOKUP(MIS[[#This Row],[TRADING SYMBOL]],[1]Sheet1!$D:$D,[1]Sheet1!$C:$C)</f>
        <v>464.4</v>
      </c>
      <c r="AE6227">
        <f>MIS[[#This Row],[OrderAverageTradedPrice]]*MIS[[#This Row],[OrderQuantity]]</f>
        <v>17351</v>
      </c>
      <c r="AF6227">
        <f>MIS[[#This Row],[LTP]]*MIS[[#This Row],[OrderQuantity]]</f>
        <v>18576</v>
      </c>
      <c r="AG6227">
        <f>IF(MIS[[#This Row],[OrderSide]]="SELL",MIS[[#This Row],[VALUE]]-MIS[[#This Row],[LIVE_VALUE]],MIS[[#This Row],[LIVE_VALUE]]-MIS[[#This Row],[VALUE]])</f>
        <v>1225</v>
      </c>
      <c r="AH6227" t="str" cm="1">
        <f t="array" ref="AH6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7" t="str">
        <f>MIS[[#This Row],[TRADING SYMBOL]]</f>
        <v>SENSEX2552082300CE</v>
      </c>
      <c r="AJ6227" t="str">
        <f>IF(RIGHT(MIS[[#This Row],[Main/Hedge]],4)="MAIN","MAIN","HEDGE")</f>
        <v>MAIN</v>
      </c>
      <c r="AK6227" t="str" cm="1">
        <f t="array" ref="AK6227">_xlfn._xlws.FILTER(Table4[Column1],ISNUMBER(SEARCH(Table4[Column1],MIS[[#This Row],[OrderUniqueIdentifier]])),"")</f>
        <v>XYT</v>
      </c>
    </row>
    <row r="6228" spans="1:37" x14ac:dyDescent="0.25">
      <c r="A6228" t="s">
        <v>71</v>
      </c>
      <c r="B6228" t="s">
        <v>482</v>
      </c>
      <c r="C6228" t="s">
        <v>10556</v>
      </c>
      <c r="D6228" t="s">
        <v>72</v>
      </c>
      <c r="E6228" t="s">
        <v>2044</v>
      </c>
      <c r="F6228" t="s">
        <v>98</v>
      </c>
      <c r="G6228" t="s">
        <v>74</v>
      </c>
      <c r="H6228" t="s">
        <v>75</v>
      </c>
      <c r="I6228" t="s">
        <v>76</v>
      </c>
      <c r="J6228" t="s">
        <v>77</v>
      </c>
      <c r="K6228">
        <v>20</v>
      </c>
      <c r="L6228" t="s">
        <v>77</v>
      </c>
      <c r="M6228" t="s">
        <v>78</v>
      </c>
      <c r="N6228" t="s">
        <v>10557</v>
      </c>
      <c r="O6228" t="s">
        <v>10554</v>
      </c>
      <c r="P6228" t="s">
        <v>10558</v>
      </c>
      <c r="Q6228" t="s">
        <v>2048</v>
      </c>
      <c r="R6228" t="s">
        <v>79</v>
      </c>
      <c r="S6228" t="s">
        <v>112</v>
      </c>
      <c r="T6228" t="s">
        <v>2049</v>
      </c>
      <c r="U6228" t="s">
        <v>100</v>
      </c>
      <c r="V6228" t="s">
        <v>80</v>
      </c>
      <c r="W6228">
        <v>82300</v>
      </c>
      <c r="X6228" t="s">
        <v>81</v>
      </c>
      <c r="Y6228">
        <v>20</v>
      </c>
      <c r="Z6228" t="s">
        <v>10555</v>
      </c>
      <c r="AA6228" t="s">
        <v>10559</v>
      </c>
      <c r="AB6228" t="s">
        <v>90</v>
      </c>
      <c r="AC6228" t="s">
        <v>84</v>
      </c>
      <c r="AD6228">
        <f>_xlfn.XLOOKUP(MIS[[#This Row],[TRADING SYMBOL]],[1]Sheet1!$D:$D,[1]Sheet1!$C:$C)</f>
        <v>464.4</v>
      </c>
      <c r="AE6228">
        <f>MIS[[#This Row],[OrderAverageTradedPrice]]*MIS[[#This Row],[OrderQuantity]]</f>
        <v>8679</v>
      </c>
      <c r="AF6228">
        <f>MIS[[#This Row],[LTP]]*MIS[[#This Row],[OrderQuantity]]</f>
        <v>9288</v>
      </c>
      <c r="AG6228">
        <f>IF(MIS[[#This Row],[OrderSide]]="SELL",MIS[[#This Row],[VALUE]]-MIS[[#This Row],[LIVE_VALUE]],MIS[[#This Row],[LIVE_VALUE]]-MIS[[#This Row],[VALUE]])</f>
        <v>609</v>
      </c>
      <c r="AH6228" t="str" cm="1">
        <f t="array" ref="AH6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8" t="str">
        <f>MIS[[#This Row],[TRADING SYMBOL]]</f>
        <v>SENSEX2552082300CE</v>
      </c>
      <c r="AJ6228" t="str">
        <f>IF(RIGHT(MIS[[#This Row],[Main/Hedge]],4)="MAIN","MAIN","HEDGE")</f>
        <v>MAIN</v>
      </c>
      <c r="AK6228" t="str" cm="1">
        <f t="array" ref="AK6228">_xlfn._xlws.FILTER(Table4[Column1],ISNUMBER(SEARCH(Table4[Column1],MIS[[#This Row],[OrderUniqueIdentifier]])),"")</f>
        <v>XYT</v>
      </c>
    </row>
    <row r="6229" spans="1:37" x14ac:dyDescent="0.25">
      <c r="A6229" t="s">
        <v>71</v>
      </c>
      <c r="B6229" t="s">
        <v>540</v>
      </c>
      <c r="C6229" t="s">
        <v>10573</v>
      </c>
      <c r="D6229" t="s">
        <v>72</v>
      </c>
      <c r="E6229" t="s">
        <v>2044</v>
      </c>
      <c r="F6229" t="s">
        <v>98</v>
      </c>
      <c r="G6229" t="s">
        <v>74</v>
      </c>
      <c r="H6229" t="s">
        <v>75</v>
      </c>
      <c r="I6229" t="s">
        <v>76</v>
      </c>
      <c r="J6229" t="s">
        <v>77</v>
      </c>
      <c r="K6229">
        <v>20</v>
      </c>
      <c r="L6229" t="s">
        <v>77</v>
      </c>
      <c r="M6229" t="s">
        <v>78</v>
      </c>
      <c r="N6229" t="s">
        <v>10574</v>
      </c>
      <c r="O6229" t="s">
        <v>10558</v>
      </c>
      <c r="P6229" t="s">
        <v>10558</v>
      </c>
      <c r="Q6229" t="s">
        <v>2048</v>
      </c>
      <c r="R6229" t="s">
        <v>79</v>
      </c>
      <c r="S6229" t="s">
        <v>112</v>
      </c>
      <c r="T6229" t="s">
        <v>2049</v>
      </c>
      <c r="U6229" t="s">
        <v>100</v>
      </c>
      <c r="V6229" t="s">
        <v>80</v>
      </c>
      <c r="W6229">
        <v>82300</v>
      </c>
      <c r="X6229" t="s">
        <v>81</v>
      </c>
      <c r="Y6229">
        <v>20</v>
      </c>
      <c r="Z6229" t="s">
        <v>10559</v>
      </c>
      <c r="AA6229" t="s">
        <v>10559</v>
      </c>
      <c r="AB6229" t="s">
        <v>90</v>
      </c>
      <c r="AC6229" t="s">
        <v>84</v>
      </c>
      <c r="AD6229">
        <f>_xlfn.XLOOKUP(MIS[[#This Row],[TRADING SYMBOL]],[1]Sheet1!$D:$D,[1]Sheet1!$C:$C)</f>
        <v>464.4</v>
      </c>
      <c r="AE6229">
        <f>MIS[[#This Row],[OrderAverageTradedPrice]]*MIS[[#This Row],[OrderQuantity]]</f>
        <v>8683</v>
      </c>
      <c r="AF6229">
        <f>MIS[[#This Row],[LTP]]*MIS[[#This Row],[OrderQuantity]]</f>
        <v>9288</v>
      </c>
      <c r="AG6229">
        <f>IF(MIS[[#This Row],[OrderSide]]="SELL",MIS[[#This Row],[VALUE]]-MIS[[#This Row],[LIVE_VALUE]],MIS[[#This Row],[LIVE_VALUE]]-MIS[[#This Row],[VALUE]])</f>
        <v>605</v>
      </c>
      <c r="AH6229" t="str" cm="1">
        <f t="array" ref="AH6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9" t="str">
        <f>MIS[[#This Row],[TRADING SYMBOL]]</f>
        <v>SENSEX2552082300CE</v>
      </c>
      <c r="AJ6229" t="str">
        <f>IF(RIGHT(MIS[[#This Row],[Main/Hedge]],4)="MAIN","MAIN","HEDGE")</f>
        <v>MAIN</v>
      </c>
      <c r="AK6229" t="str" cm="1">
        <f t="array" ref="AK6229">_xlfn._xlws.FILTER(Table4[Column1],ISNUMBER(SEARCH(Table4[Column1],MIS[[#This Row],[OrderUniqueIdentifier]])),"")</f>
        <v>XYT</v>
      </c>
    </row>
    <row r="6230" spans="1:37" x14ac:dyDescent="0.25">
      <c r="A6230" t="s">
        <v>179</v>
      </c>
      <c r="B6230" t="s">
        <v>1446</v>
      </c>
      <c r="C6230" t="s">
        <v>10682</v>
      </c>
      <c r="D6230" t="s">
        <v>72</v>
      </c>
      <c r="E6230" t="s">
        <v>2044</v>
      </c>
      <c r="F6230" t="s">
        <v>98</v>
      </c>
      <c r="G6230" t="s">
        <v>74</v>
      </c>
      <c r="H6230" t="s">
        <v>93</v>
      </c>
      <c r="I6230" t="s">
        <v>76</v>
      </c>
      <c r="J6230" t="s">
        <v>10579</v>
      </c>
      <c r="K6230">
        <v>60</v>
      </c>
      <c r="L6230" t="s">
        <v>77</v>
      </c>
      <c r="M6230" t="s">
        <v>78</v>
      </c>
      <c r="N6230" t="s">
        <v>10683</v>
      </c>
      <c r="O6230" t="s">
        <v>10554</v>
      </c>
      <c r="P6230" t="s">
        <v>10558</v>
      </c>
      <c r="Q6230" t="s">
        <v>2048</v>
      </c>
      <c r="R6230" t="s">
        <v>79</v>
      </c>
      <c r="S6230" t="s">
        <v>112</v>
      </c>
      <c r="T6230" t="s">
        <v>2049</v>
      </c>
      <c r="U6230" t="s">
        <v>100</v>
      </c>
      <c r="V6230" t="s">
        <v>80</v>
      </c>
      <c r="W6230">
        <v>82300</v>
      </c>
      <c r="X6230" t="s">
        <v>81</v>
      </c>
      <c r="Y6230">
        <v>60</v>
      </c>
      <c r="Z6230" t="s">
        <v>10555</v>
      </c>
      <c r="AA6230" t="s">
        <v>10559</v>
      </c>
      <c r="AB6230" t="s">
        <v>90</v>
      </c>
      <c r="AC6230" t="s">
        <v>84</v>
      </c>
      <c r="AD6230">
        <f>_xlfn.XLOOKUP(MIS[[#This Row],[TRADING SYMBOL]],[1]Sheet1!$D:$D,[1]Sheet1!$C:$C)</f>
        <v>464.4</v>
      </c>
      <c r="AE6230">
        <f>MIS[[#This Row],[OrderAverageTradedPrice]]*MIS[[#This Row],[OrderQuantity]]</f>
        <v>26064.99999999996</v>
      </c>
      <c r="AF6230">
        <f>MIS[[#This Row],[LTP]]*MIS[[#This Row],[OrderQuantity]]</f>
        <v>27864</v>
      </c>
      <c r="AG6230">
        <f>IF(MIS[[#This Row],[OrderSide]]="SELL",MIS[[#This Row],[VALUE]]-MIS[[#This Row],[LIVE_VALUE]],MIS[[#This Row],[LIVE_VALUE]]-MIS[[#This Row],[VALUE]])</f>
        <v>1799.00000000004</v>
      </c>
      <c r="AH6230" t="str" cm="1">
        <f t="array" ref="AH6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0" t="str">
        <f>MIS[[#This Row],[TRADING SYMBOL]]</f>
        <v>SENSEX2552082300CE</v>
      </c>
      <c r="AJ6230" t="str">
        <f>IF(RIGHT(MIS[[#This Row],[Main/Hedge]],4)="MAIN","MAIN","HEDGE")</f>
        <v>MAIN</v>
      </c>
      <c r="AK6230" t="str" cm="1">
        <f t="array" ref="AK6230">_xlfn._xlws.FILTER(Table4[Column1],ISNUMBER(SEARCH(Table4[Column1],MIS[[#This Row],[OrderUniqueIdentifier]])),"")</f>
        <v>XYT</v>
      </c>
    </row>
    <row r="6231" spans="1:37" x14ac:dyDescent="0.25">
      <c r="A6231" t="s">
        <v>179</v>
      </c>
      <c r="B6231" t="s">
        <v>266</v>
      </c>
      <c r="C6231" t="s">
        <v>10698</v>
      </c>
      <c r="D6231" t="s">
        <v>72</v>
      </c>
      <c r="E6231" t="s">
        <v>2044</v>
      </c>
      <c r="F6231" t="s">
        <v>98</v>
      </c>
      <c r="G6231" t="s">
        <v>74</v>
      </c>
      <c r="H6231" t="s">
        <v>93</v>
      </c>
      <c r="I6231" t="s">
        <v>76</v>
      </c>
      <c r="J6231" t="s">
        <v>10663</v>
      </c>
      <c r="K6231">
        <v>240</v>
      </c>
      <c r="L6231" t="s">
        <v>77</v>
      </c>
      <c r="M6231" t="s">
        <v>78</v>
      </c>
      <c r="N6231" t="s">
        <v>10699</v>
      </c>
      <c r="O6231" t="s">
        <v>10554</v>
      </c>
      <c r="P6231" t="s">
        <v>10558</v>
      </c>
      <c r="Q6231" t="s">
        <v>2048</v>
      </c>
      <c r="R6231" t="s">
        <v>79</v>
      </c>
      <c r="S6231" t="s">
        <v>112</v>
      </c>
      <c r="T6231" t="s">
        <v>2049</v>
      </c>
      <c r="U6231" t="s">
        <v>100</v>
      </c>
      <c r="V6231" t="s">
        <v>80</v>
      </c>
      <c r="W6231">
        <v>82300</v>
      </c>
      <c r="X6231" t="s">
        <v>81</v>
      </c>
      <c r="Y6231">
        <v>240</v>
      </c>
      <c r="Z6231" t="s">
        <v>10555</v>
      </c>
      <c r="AA6231" t="s">
        <v>10559</v>
      </c>
      <c r="AB6231" t="s">
        <v>90</v>
      </c>
      <c r="AC6231" t="s">
        <v>84</v>
      </c>
      <c r="AD6231">
        <f>_xlfn.XLOOKUP(MIS[[#This Row],[TRADING SYMBOL]],[1]Sheet1!$D:$D,[1]Sheet1!$C:$C)</f>
        <v>464.4</v>
      </c>
      <c r="AE6231">
        <f>MIS[[#This Row],[OrderAverageTradedPrice]]*MIS[[#This Row],[OrderQuantity]]</f>
        <v>104200.99999999993</v>
      </c>
      <c r="AF6231">
        <f>MIS[[#This Row],[LTP]]*MIS[[#This Row],[OrderQuantity]]</f>
        <v>111456</v>
      </c>
      <c r="AG6231">
        <f>IF(MIS[[#This Row],[OrderSide]]="SELL",MIS[[#This Row],[VALUE]]-MIS[[#This Row],[LIVE_VALUE]],MIS[[#This Row],[LIVE_VALUE]]-MIS[[#This Row],[VALUE]])</f>
        <v>7255.0000000000728</v>
      </c>
      <c r="AH6231" t="str" cm="1">
        <f t="array" ref="AH6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1" t="str">
        <f>MIS[[#This Row],[TRADING SYMBOL]]</f>
        <v>SENSEX2552082300CE</v>
      </c>
      <c r="AJ6231" t="str">
        <f>IF(RIGHT(MIS[[#This Row],[Main/Hedge]],4)="MAIN","MAIN","HEDGE")</f>
        <v>MAIN</v>
      </c>
      <c r="AK6231" t="str" cm="1">
        <f t="array" ref="AK6231">_xlfn._xlws.FILTER(Table4[Column1],ISNUMBER(SEARCH(Table4[Column1],MIS[[#This Row],[OrderUniqueIdentifier]])),"")</f>
        <v>XYT</v>
      </c>
    </row>
    <row r="6232" spans="1:37" x14ac:dyDescent="0.25">
      <c r="A6232" t="s">
        <v>1555</v>
      </c>
      <c r="B6232" t="s">
        <v>1673</v>
      </c>
      <c r="C6232" t="s">
        <v>10709</v>
      </c>
      <c r="D6232" t="s">
        <v>72</v>
      </c>
      <c r="E6232" t="s">
        <v>2044</v>
      </c>
      <c r="F6232" t="s">
        <v>98</v>
      </c>
      <c r="G6232" t="s">
        <v>74</v>
      </c>
      <c r="H6232" t="s">
        <v>93</v>
      </c>
      <c r="I6232" t="s">
        <v>76</v>
      </c>
      <c r="J6232" t="s">
        <v>10557</v>
      </c>
      <c r="K6232">
        <v>20</v>
      </c>
      <c r="L6232" t="s">
        <v>77</v>
      </c>
      <c r="M6232" t="s">
        <v>78</v>
      </c>
      <c r="N6232" t="s">
        <v>10557</v>
      </c>
      <c r="O6232" t="s">
        <v>10554</v>
      </c>
      <c r="P6232" t="s">
        <v>10558</v>
      </c>
      <c r="Q6232" t="s">
        <v>2048</v>
      </c>
      <c r="R6232" t="s">
        <v>79</v>
      </c>
      <c r="S6232" t="s">
        <v>112</v>
      </c>
      <c r="T6232" t="s">
        <v>2049</v>
      </c>
      <c r="U6232" t="s">
        <v>100</v>
      </c>
      <c r="V6232" t="s">
        <v>80</v>
      </c>
      <c r="W6232">
        <v>82300</v>
      </c>
      <c r="X6232" t="s">
        <v>81</v>
      </c>
      <c r="Y6232">
        <v>20</v>
      </c>
      <c r="Z6232" t="s">
        <v>10555</v>
      </c>
      <c r="AA6232" t="s">
        <v>10559</v>
      </c>
      <c r="AB6232" t="s">
        <v>90</v>
      </c>
      <c r="AC6232" t="s">
        <v>84</v>
      </c>
      <c r="AD6232">
        <f>_xlfn.XLOOKUP(MIS[[#This Row],[TRADING SYMBOL]],[1]Sheet1!$D:$D,[1]Sheet1!$C:$C)</f>
        <v>464.4</v>
      </c>
      <c r="AE6232">
        <f>MIS[[#This Row],[OrderAverageTradedPrice]]*MIS[[#This Row],[OrderQuantity]]</f>
        <v>8679</v>
      </c>
      <c r="AF6232">
        <f>MIS[[#This Row],[LTP]]*MIS[[#This Row],[OrderQuantity]]</f>
        <v>9288</v>
      </c>
      <c r="AG6232">
        <f>IF(MIS[[#This Row],[OrderSide]]="SELL",MIS[[#This Row],[VALUE]]-MIS[[#This Row],[LIVE_VALUE]],MIS[[#This Row],[LIVE_VALUE]]-MIS[[#This Row],[VALUE]])</f>
        <v>609</v>
      </c>
      <c r="AH6232" t="str" cm="1">
        <f t="array" ref="AH6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2" t="str">
        <f>MIS[[#This Row],[TRADING SYMBOL]]</f>
        <v>SENSEX2552082300CE</v>
      </c>
      <c r="AJ6232" t="str">
        <f>IF(RIGHT(MIS[[#This Row],[Main/Hedge]],4)="MAIN","MAIN","HEDGE")</f>
        <v>MAIN</v>
      </c>
      <c r="AK6232" t="str" cm="1">
        <f t="array" ref="AK6232">_xlfn._xlws.FILTER(Table4[Column1],ISNUMBER(SEARCH(Table4[Column1],MIS[[#This Row],[OrderUniqueIdentifier]])),"")</f>
        <v>XYT</v>
      </c>
    </row>
    <row r="6233" spans="1:37" x14ac:dyDescent="0.25">
      <c r="A6233" t="s">
        <v>1555</v>
      </c>
      <c r="B6233" t="s">
        <v>1684</v>
      </c>
      <c r="C6233" t="s">
        <v>10710</v>
      </c>
      <c r="D6233" t="s">
        <v>72</v>
      </c>
      <c r="E6233" t="s">
        <v>2044</v>
      </c>
      <c r="F6233" t="s">
        <v>98</v>
      </c>
      <c r="G6233" t="s">
        <v>74</v>
      </c>
      <c r="H6233" t="s">
        <v>93</v>
      </c>
      <c r="I6233" t="s">
        <v>76</v>
      </c>
      <c r="J6233" t="s">
        <v>6980</v>
      </c>
      <c r="K6233">
        <v>80</v>
      </c>
      <c r="L6233" t="s">
        <v>77</v>
      </c>
      <c r="M6233" t="s">
        <v>78</v>
      </c>
      <c r="N6233" t="s">
        <v>6980</v>
      </c>
      <c r="O6233" t="s">
        <v>10558</v>
      </c>
      <c r="P6233" t="s">
        <v>10558</v>
      </c>
      <c r="Q6233" t="s">
        <v>2048</v>
      </c>
      <c r="R6233" t="s">
        <v>79</v>
      </c>
      <c r="S6233" t="s">
        <v>112</v>
      </c>
      <c r="T6233" t="s">
        <v>2049</v>
      </c>
      <c r="U6233" t="s">
        <v>100</v>
      </c>
      <c r="V6233" t="s">
        <v>80</v>
      </c>
      <c r="W6233">
        <v>82300</v>
      </c>
      <c r="X6233" t="s">
        <v>81</v>
      </c>
      <c r="Y6233">
        <v>80</v>
      </c>
      <c r="Z6233" t="s">
        <v>10559</v>
      </c>
      <c r="AA6233" t="s">
        <v>10559</v>
      </c>
      <c r="AB6233" t="s">
        <v>90</v>
      </c>
      <c r="AC6233" t="s">
        <v>84</v>
      </c>
      <c r="AD6233">
        <f>_xlfn.XLOOKUP(MIS[[#This Row],[TRADING SYMBOL]],[1]Sheet1!$D:$D,[1]Sheet1!$C:$C)</f>
        <v>464.4</v>
      </c>
      <c r="AE6233">
        <f>MIS[[#This Row],[OrderAverageTradedPrice]]*MIS[[#This Row],[OrderQuantity]]</f>
        <v>34740</v>
      </c>
      <c r="AF6233">
        <f>MIS[[#This Row],[LTP]]*MIS[[#This Row],[OrderQuantity]]</f>
        <v>37152</v>
      </c>
      <c r="AG6233">
        <f>IF(MIS[[#This Row],[OrderSide]]="SELL",MIS[[#This Row],[VALUE]]-MIS[[#This Row],[LIVE_VALUE]],MIS[[#This Row],[LIVE_VALUE]]-MIS[[#This Row],[VALUE]])</f>
        <v>2412</v>
      </c>
      <c r="AH6233" t="str" cm="1">
        <f t="array" ref="AH6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3" t="str">
        <f>MIS[[#This Row],[TRADING SYMBOL]]</f>
        <v>SENSEX2552082300CE</v>
      </c>
      <c r="AJ6233" t="str">
        <f>IF(RIGHT(MIS[[#This Row],[Main/Hedge]],4)="MAIN","MAIN","HEDGE")</f>
        <v>MAIN</v>
      </c>
      <c r="AK6233" t="str" cm="1">
        <f t="array" ref="AK6233">_xlfn._xlws.FILTER(Table4[Column1],ISNUMBER(SEARCH(Table4[Column1],MIS[[#This Row],[OrderUniqueIdentifier]])),"")</f>
        <v>XYT</v>
      </c>
    </row>
    <row r="6234" spans="1:37" x14ac:dyDescent="0.25">
      <c r="A6234" t="s">
        <v>71</v>
      </c>
      <c r="B6234" t="s">
        <v>1302</v>
      </c>
      <c r="C6234" t="s">
        <v>10665</v>
      </c>
      <c r="D6234" t="s">
        <v>72</v>
      </c>
      <c r="E6234" t="s">
        <v>2044</v>
      </c>
      <c r="F6234" t="s">
        <v>98</v>
      </c>
      <c r="G6234" t="s">
        <v>74</v>
      </c>
      <c r="H6234" t="s">
        <v>75</v>
      </c>
      <c r="I6234" t="s">
        <v>76</v>
      </c>
      <c r="J6234" t="s">
        <v>77</v>
      </c>
      <c r="K6234">
        <v>20</v>
      </c>
      <c r="L6234" t="s">
        <v>77</v>
      </c>
      <c r="M6234" t="s">
        <v>78</v>
      </c>
      <c r="N6234" t="s">
        <v>10628</v>
      </c>
      <c r="O6234" t="s">
        <v>10558</v>
      </c>
      <c r="P6234" t="s">
        <v>10666</v>
      </c>
      <c r="Q6234" t="s">
        <v>2048</v>
      </c>
      <c r="R6234" t="s">
        <v>79</v>
      </c>
      <c r="S6234" t="s">
        <v>112</v>
      </c>
      <c r="T6234" t="s">
        <v>2049</v>
      </c>
      <c r="U6234" t="s">
        <v>100</v>
      </c>
      <c r="V6234" t="s">
        <v>80</v>
      </c>
      <c r="W6234">
        <v>82300</v>
      </c>
      <c r="X6234" t="s">
        <v>81</v>
      </c>
      <c r="Y6234">
        <v>20</v>
      </c>
      <c r="Z6234" t="s">
        <v>10559</v>
      </c>
      <c r="AA6234" t="s">
        <v>10667</v>
      </c>
      <c r="AB6234" t="s">
        <v>90</v>
      </c>
      <c r="AC6234" t="s">
        <v>84</v>
      </c>
      <c r="AD6234">
        <f>_xlfn.XLOOKUP(MIS[[#This Row],[TRADING SYMBOL]],[1]Sheet1!$D:$D,[1]Sheet1!$C:$C)</f>
        <v>464.4</v>
      </c>
      <c r="AE6234">
        <f>MIS[[#This Row],[OrderAverageTradedPrice]]*MIS[[#This Row],[OrderQuantity]]</f>
        <v>8691</v>
      </c>
      <c r="AF6234">
        <f>MIS[[#This Row],[LTP]]*MIS[[#This Row],[OrderQuantity]]</f>
        <v>9288</v>
      </c>
      <c r="AG6234">
        <f>IF(MIS[[#This Row],[OrderSide]]="SELL",MIS[[#This Row],[VALUE]]-MIS[[#This Row],[LIVE_VALUE]],MIS[[#This Row],[LIVE_VALUE]]-MIS[[#This Row],[VALUE]])</f>
        <v>597</v>
      </c>
      <c r="AH6234" t="str" cm="1">
        <f t="array" ref="AH6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4" t="str">
        <f>MIS[[#This Row],[TRADING SYMBOL]]</f>
        <v>SENSEX2552082300CE</v>
      </c>
      <c r="AJ6234" t="str">
        <f>IF(RIGHT(MIS[[#This Row],[Main/Hedge]],4)="MAIN","MAIN","HEDGE")</f>
        <v>MAIN</v>
      </c>
      <c r="AK6234" t="str" cm="1">
        <f t="array" ref="AK6234">_xlfn._xlws.FILTER(Table4[Column1],ISNUMBER(SEARCH(Table4[Column1],MIS[[#This Row],[OrderUniqueIdentifier]])),"")</f>
        <v>XYT</v>
      </c>
    </row>
    <row r="6235" spans="1:37" x14ac:dyDescent="0.25">
      <c r="A6235" t="s">
        <v>71</v>
      </c>
      <c r="B6235" t="s">
        <v>1305</v>
      </c>
      <c r="C6235" t="s">
        <v>10668</v>
      </c>
      <c r="D6235" t="s">
        <v>72</v>
      </c>
      <c r="E6235" t="s">
        <v>2044</v>
      </c>
      <c r="F6235" t="s">
        <v>98</v>
      </c>
      <c r="G6235" t="s">
        <v>74</v>
      </c>
      <c r="H6235" t="s">
        <v>75</v>
      </c>
      <c r="I6235" t="s">
        <v>76</v>
      </c>
      <c r="J6235" t="s">
        <v>77</v>
      </c>
      <c r="K6235">
        <v>20</v>
      </c>
      <c r="L6235" t="s">
        <v>77</v>
      </c>
      <c r="M6235" t="s">
        <v>78</v>
      </c>
      <c r="N6235" t="s">
        <v>6043</v>
      </c>
      <c r="O6235" t="s">
        <v>10666</v>
      </c>
      <c r="P6235" t="s">
        <v>10666</v>
      </c>
      <c r="Q6235" t="s">
        <v>2048</v>
      </c>
      <c r="R6235" t="s">
        <v>79</v>
      </c>
      <c r="S6235" t="s">
        <v>112</v>
      </c>
      <c r="T6235" t="s">
        <v>2049</v>
      </c>
      <c r="U6235" t="s">
        <v>100</v>
      </c>
      <c r="V6235" t="s">
        <v>80</v>
      </c>
      <c r="W6235">
        <v>82300</v>
      </c>
      <c r="X6235" t="s">
        <v>81</v>
      </c>
      <c r="Y6235">
        <v>20</v>
      </c>
      <c r="Z6235" t="s">
        <v>10667</v>
      </c>
      <c r="AA6235" t="s">
        <v>10667</v>
      </c>
      <c r="AB6235" t="s">
        <v>90</v>
      </c>
      <c r="AC6235" t="s">
        <v>84</v>
      </c>
      <c r="AD6235">
        <f>_xlfn.XLOOKUP(MIS[[#This Row],[TRADING SYMBOL]],[1]Sheet1!$D:$D,[1]Sheet1!$C:$C)</f>
        <v>464.4</v>
      </c>
      <c r="AE6235">
        <f>MIS[[#This Row],[OrderAverageTradedPrice]]*MIS[[#This Row],[OrderQuantity]]</f>
        <v>8686</v>
      </c>
      <c r="AF6235">
        <f>MIS[[#This Row],[LTP]]*MIS[[#This Row],[OrderQuantity]]</f>
        <v>9288</v>
      </c>
      <c r="AG6235">
        <f>IF(MIS[[#This Row],[OrderSide]]="SELL",MIS[[#This Row],[VALUE]]-MIS[[#This Row],[LIVE_VALUE]],MIS[[#This Row],[LIVE_VALUE]]-MIS[[#This Row],[VALUE]])</f>
        <v>602</v>
      </c>
      <c r="AH6235" t="str" cm="1">
        <f t="array" ref="AH6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5" t="str">
        <f>MIS[[#This Row],[TRADING SYMBOL]]</f>
        <v>SENSEX2552082300CE</v>
      </c>
      <c r="AJ6235" t="str">
        <f>IF(RIGHT(MIS[[#This Row],[Main/Hedge]],4)="MAIN","MAIN","HEDGE")</f>
        <v>MAIN</v>
      </c>
      <c r="AK6235" t="str" cm="1">
        <f t="array" ref="AK6235">_xlfn._xlws.FILTER(Table4[Column1],ISNUMBER(SEARCH(Table4[Column1],MIS[[#This Row],[OrderUniqueIdentifier]])),"")</f>
        <v>XYT</v>
      </c>
    </row>
    <row r="6236" spans="1:37" x14ac:dyDescent="0.25">
      <c r="A6236" t="s">
        <v>179</v>
      </c>
      <c r="B6236" t="s">
        <v>229</v>
      </c>
      <c r="C6236" t="s">
        <v>10697</v>
      </c>
      <c r="D6236" t="s">
        <v>72</v>
      </c>
      <c r="E6236" t="s">
        <v>2044</v>
      </c>
      <c r="F6236" t="s">
        <v>98</v>
      </c>
      <c r="G6236" t="s">
        <v>74</v>
      </c>
      <c r="H6236" t="s">
        <v>93</v>
      </c>
      <c r="I6236" t="s">
        <v>76</v>
      </c>
      <c r="J6236" t="s">
        <v>10628</v>
      </c>
      <c r="K6236">
        <v>60</v>
      </c>
      <c r="L6236" t="s">
        <v>77</v>
      </c>
      <c r="M6236" t="s">
        <v>78</v>
      </c>
      <c r="N6236" t="s">
        <v>10628</v>
      </c>
      <c r="O6236" t="s">
        <v>10666</v>
      </c>
      <c r="P6236" t="s">
        <v>10666</v>
      </c>
      <c r="Q6236" t="s">
        <v>2048</v>
      </c>
      <c r="R6236" t="s">
        <v>79</v>
      </c>
      <c r="S6236" t="s">
        <v>112</v>
      </c>
      <c r="T6236" t="s">
        <v>2049</v>
      </c>
      <c r="U6236" t="s">
        <v>100</v>
      </c>
      <c r="V6236" t="s">
        <v>80</v>
      </c>
      <c r="W6236">
        <v>82300</v>
      </c>
      <c r="X6236" t="s">
        <v>81</v>
      </c>
      <c r="Y6236">
        <v>60</v>
      </c>
      <c r="Z6236" t="s">
        <v>10667</v>
      </c>
      <c r="AA6236" t="s">
        <v>10667</v>
      </c>
      <c r="AB6236" t="s">
        <v>90</v>
      </c>
      <c r="AC6236" t="s">
        <v>84</v>
      </c>
      <c r="AD6236">
        <f>_xlfn.XLOOKUP(MIS[[#This Row],[TRADING SYMBOL]],[1]Sheet1!$D:$D,[1]Sheet1!$C:$C)</f>
        <v>464.4</v>
      </c>
      <c r="AE6236">
        <f>MIS[[#This Row],[OrderAverageTradedPrice]]*MIS[[#This Row],[OrderQuantity]]</f>
        <v>26073</v>
      </c>
      <c r="AF6236">
        <f>MIS[[#This Row],[LTP]]*MIS[[#This Row],[OrderQuantity]]</f>
        <v>27864</v>
      </c>
      <c r="AG6236">
        <f>IF(MIS[[#This Row],[OrderSide]]="SELL",MIS[[#This Row],[VALUE]]-MIS[[#This Row],[LIVE_VALUE]],MIS[[#This Row],[LIVE_VALUE]]-MIS[[#This Row],[VALUE]])</f>
        <v>1791</v>
      </c>
      <c r="AH6236" t="str" cm="1">
        <f t="array" ref="AH6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6" t="str">
        <f>MIS[[#This Row],[TRADING SYMBOL]]</f>
        <v>SENSEX2552082300CE</v>
      </c>
      <c r="AJ6236" t="str">
        <f>IF(RIGHT(MIS[[#This Row],[Main/Hedge]],4)="MAIN","MAIN","HEDGE")</f>
        <v>MAIN</v>
      </c>
      <c r="AK6236" t="str" cm="1">
        <f t="array" ref="AK6236">_xlfn._xlws.FILTER(Table4[Column1],ISNUMBER(SEARCH(Table4[Column1],MIS[[#This Row],[OrderUniqueIdentifier]])),"")</f>
        <v>XYT</v>
      </c>
    </row>
    <row r="6237" spans="1:37" x14ac:dyDescent="0.25">
      <c r="A6237" t="s">
        <v>1357</v>
      </c>
      <c r="B6237" t="s">
        <v>1366</v>
      </c>
      <c r="C6237" t="s">
        <v>10672</v>
      </c>
      <c r="D6237" t="s">
        <v>72</v>
      </c>
      <c r="E6237" t="s">
        <v>2044</v>
      </c>
      <c r="F6237" t="s">
        <v>98</v>
      </c>
      <c r="G6237" t="s">
        <v>74</v>
      </c>
      <c r="H6237" t="s">
        <v>93</v>
      </c>
      <c r="I6237" t="s">
        <v>76</v>
      </c>
      <c r="J6237" t="s">
        <v>10673</v>
      </c>
      <c r="K6237">
        <v>20</v>
      </c>
      <c r="L6237" t="s">
        <v>77</v>
      </c>
      <c r="M6237" t="s">
        <v>78</v>
      </c>
      <c r="N6237" t="s">
        <v>10673</v>
      </c>
      <c r="O6237" t="s">
        <v>10674</v>
      </c>
      <c r="P6237" t="s">
        <v>10674</v>
      </c>
      <c r="Q6237" t="s">
        <v>2048</v>
      </c>
      <c r="R6237" t="s">
        <v>79</v>
      </c>
      <c r="S6237" t="s">
        <v>112</v>
      </c>
      <c r="T6237" t="s">
        <v>2049</v>
      </c>
      <c r="U6237" t="s">
        <v>100</v>
      </c>
      <c r="V6237" t="s">
        <v>80</v>
      </c>
      <c r="W6237">
        <v>82300</v>
      </c>
      <c r="X6237" t="s">
        <v>81</v>
      </c>
      <c r="Y6237">
        <v>20</v>
      </c>
      <c r="Z6237" t="s">
        <v>10675</v>
      </c>
      <c r="AA6237" t="s">
        <v>10675</v>
      </c>
      <c r="AB6237" t="s">
        <v>90</v>
      </c>
      <c r="AC6237" t="s">
        <v>84</v>
      </c>
      <c r="AD6237">
        <f>_xlfn.XLOOKUP(MIS[[#This Row],[TRADING SYMBOL]],[1]Sheet1!$D:$D,[1]Sheet1!$C:$C)</f>
        <v>464.4</v>
      </c>
      <c r="AE6237">
        <f>MIS[[#This Row],[OrderAverageTradedPrice]]*MIS[[#This Row],[OrderQuantity]]</f>
        <v>8649</v>
      </c>
      <c r="AF6237">
        <f>MIS[[#This Row],[LTP]]*MIS[[#This Row],[OrderQuantity]]</f>
        <v>9288</v>
      </c>
      <c r="AG6237">
        <f>IF(MIS[[#This Row],[OrderSide]]="SELL",MIS[[#This Row],[VALUE]]-MIS[[#This Row],[LIVE_VALUE]],MIS[[#This Row],[LIVE_VALUE]]-MIS[[#This Row],[VALUE]])</f>
        <v>639</v>
      </c>
      <c r="AH6237" t="str" cm="1">
        <f t="array" ref="AH6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7" t="str">
        <f>MIS[[#This Row],[TRADING SYMBOL]]</f>
        <v>SENSEX2552082300CE</v>
      </c>
      <c r="AJ6237" t="str">
        <f>IF(RIGHT(MIS[[#This Row],[Main/Hedge]],4)="MAIN","MAIN","HEDGE")</f>
        <v>MAIN</v>
      </c>
      <c r="AK6237" t="str" cm="1">
        <f t="array" ref="AK6237">_xlfn._xlws.FILTER(Table4[Column1],ISNUMBER(SEARCH(Table4[Column1],MIS[[#This Row],[OrderUniqueIdentifier]])),"")</f>
        <v>XYT</v>
      </c>
    </row>
    <row r="6238" spans="1:37" x14ac:dyDescent="0.25">
      <c r="A6238" t="s">
        <v>179</v>
      </c>
      <c r="B6238" t="s">
        <v>1456</v>
      </c>
      <c r="C6238" t="s">
        <v>10684</v>
      </c>
      <c r="D6238" t="s">
        <v>72</v>
      </c>
      <c r="E6238" t="s">
        <v>2044</v>
      </c>
      <c r="F6238" t="s">
        <v>98</v>
      </c>
      <c r="G6238" t="s">
        <v>74</v>
      </c>
      <c r="H6238" t="s">
        <v>93</v>
      </c>
      <c r="I6238" t="s">
        <v>76</v>
      </c>
      <c r="J6238" t="s">
        <v>10685</v>
      </c>
      <c r="K6238">
        <v>20</v>
      </c>
      <c r="L6238" t="s">
        <v>77</v>
      </c>
      <c r="M6238" t="s">
        <v>78</v>
      </c>
      <c r="N6238" t="s">
        <v>10685</v>
      </c>
      <c r="O6238" t="s">
        <v>10674</v>
      </c>
      <c r="P6238" t="s">
        <v>10686</v>
      </c>
      <c r="Q6238" t="s">
        <v>2048</v>
      </c>
      <c r="R6238" t="s">
        <v>79</v>
      </c>
      <c r="S6238" t="s">
        <v>112</v>
      </c>
      <c r="T6238" t="s">
        <v>2049</v>
      </c>
      <c r="U6238" t="s">
        <v>100</v>
      </c>
      <c r="V6238" t="s">
        <v>80</v>
      </c>
      <c r="W6238">
        <v>82300</v>
      </c>
      <c r="X6238" t="s">
        <v>81</v>
      </c>
      <c r="Y6238">
        <v>20</v>
      </c>
      <c r="Z6238" t="s">
        <v>10675</v>
      </c>
      <c r="AA6238" t="s">
        <v>10687</v>
      </c>
      <c r="AB6238" t="s">
        <v>90</v>
      </c>
      <c r="AC6238" t="s">
        <v>84</v>
      </c>
      <c r="AD6238">
        <f>_xlfn.XLOOKUP(MIS[[#This Row],[TRADING SYMBOL]],[1]Sheet1!$D:$D,[1]Sheet1!$C:$C)</f>
        <v>464.4</v>
      </c>
      <c r="AE6238">
        <f>MIS[[#This Row],[OrderAverageTradedPrice]]*MIS[[#This Row],[OrderQuantity]]</f>
        <v>8616</v>
      </c>
      <c r="AF6238">
        <f>MIS[[#This Row],[LTP]]*MIS[[#This Row],[OrderQuantity]]</f>
        <v>9288</v>
      </c>
      <c r="AG6238">
        <f>IF(MIS[[#This Row],[OrderSide]]="SELL",MIS[[#This Row],[VALUE]]-MIS[[#This Row],[LIVE_VALUE]],MIS[[#This Row],[LIVE_VALUE]]-MIS[[#This Row],[VALUE]])</f>
        <v>672</v>
      </c>
      <c r="AH6238" t="str" cm="1">
        <f t="array" ref="AH6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8" t="str">
        <f>MIS[[#This Row],[TRADING SYMBOL]]</f>
        <v>SENSEX2552082300CE</v>
      </c>
      <c r="AJ6238" t="str">
        <f>IF(RIGHT(MIS[[#This Row],[Main/Hedge]],4)="MAIN","MAIN","HEDGE")</f>
        <v>MAIN</v>
      </c>
      <c r="AK6238" t="str" cm="1">
        <f t="array" ref="AK6238">_xlfn._xlws.FILTER(Table4[Column1],ISNUMBER(SEARCH(Table4[Column1],MIS[[#This Row],[OrderUniqueIdentifier]])),"")</f>
        <v>XYT</v>
      </c>
    </row>
    <row r="6239" spans="1:37" x14ac:dyDescent="0.25">
      <c r="A6239" t="s">
        <v>179</v>
      </c>
      <c r="B6239" t="s">
        <v>1478</v>
      </c>
      <c r="C6239" t="s">
        <v>10691</v>
      </c>
      <c r="D6239" t="s">
        <v>72</v>
      </c>
      <c r="E6239" t="s">
        <v>2044</v>
      </c>
      <c r="F6239" t="s">
        <v>98</v>
      </c>
      <c r="G6239" t="s">
        <v>74</v>
      </c>
      <c r="H6239" t="s">
        <v>93</v>
      </c>
      <c r="I6239" t="s">
        <v>76</v>
      </c>
      <c r="J6239" t="s">
        <v>10692</v>
      </c>
      <c r="K6239">
        <v>20</v>
      </c>
      <c r="L6239" t="s">
        <v>77</v>
      </c>
      <c r="M6239" t="s">
        <v>78</v>
      </c>
      <c r="N6239" t="s">
        <v>10692</v>
      </c>
      <c r="O6239" t="s">
        <v>10686</v>
      </c>
      <c r="P6239" t="s">
        <v>10693</v>
      </c>
      <c r="Q6239" t="s">
        <v>2048</v>
      </c>
      <c r="R6239" t="s">
        <v>79</v>
      </c>
      <c r="S6239" t="s">
        <v>112</v>
      </c>
      <c r="T6239" t="s">
        <v>2049</v>
      </c>
      <c r="U6239" t="s">
        <v>100</v>
      </c>
      <c r="V6239" t="s">
        <v>80</v>
      </c>
      <c r="W6239">
        <v>82300</v>
      </c>
      <c r="X6239" t="s">
        <v>81</v>
      </c>
      <c r="Y6239">
        <v>20</v>
      </c>
      <c r="Z6239" t="s">
        <v>10687</v>
      </c>
      <c r="AA6239" t="s">
        <v>10694</v>
      </c>
      <c r="AB6239" t="s">
        <v>90</v>
      </c>
      <c r="AC6239" t="s">
        <v>84</v>
      </c>
      <c r="AD6239">
        <f>_xlfn.XLOOKUP(MIS[[#This Row],[TRADING SYMBOL]],[1]Sheet1!$D:$D,[1]Sheet1!$C:$C)</f>
        <v>464.4</v>
      </c>
      <c r="AE6239">
        <f>MIS[[#This Row],[OrderAverageTradedPrice]]*MIS[[#This Row],[OrderQuantity]]</f>
        <v>8614</v>
      </c>
      <c r="AF6239">
        <f>MIS[[#This Row],[LTP]]*MIS[[#This Row],[OrderQuantity]]</f>
        <v>9288</v>
      </c>
      <c r="AG6239">
        <f>IF(MIS[[#This Row],[OrderSide]]="SELL",MIS[[#This Row],[VALUE]]-MIS[[#This Row],[LIVE_VALUE]],MIS[[#This Row],[LIVE_VALUE]]-MIS[[#This Row],[VALUE]])</f>
        <v>674</v>
      </c>
      <c r="AH6239" t="str" cm="1">
        <f t="array" ref="AH6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9" t="str">
        <f>MIS[[#This Row],[TRADING SYMBOL]]</f>
        <v>SENSEX2552082300CE</v>
      </c>
      <c r="AJ6239" t="str">
        <f>IF(RIGHT(MIS[[#This Row],[Main/Hedge]],4)="MAIN","MAIN","HEDGE")</f>
        <v>MAIN</v>
      </c>
      <c r="AK6239" t="str" cm="1">
        <f t="array" ref="AK6239">_xlfn._xlws.FILTER(Table4[Column1],ISNUMBER(SEARCH(Table4[Column1],MIS[[#This Row],[OrderUniqueIdentifier]])),"")</f>
        <v>XYT</v>
      </c>
    </row>
    <row r="6240" spans="1:37" x14ac:dyDescent="0.25">
      <c r="A6240" t="s">
        <v>179</v>
      </c>
      <c r="B6240" t="s">
        <v>1497</v>
      </c>
      <c r="C6240" t="s">
        <v>10721</v>
      </c>
      <c r="D6240" t="s">
        <v>72</v>
      </c>
      <c r="E6240" t="s">
        <v>2044</v>
      </c>
      <c r="F6240" t="s">
        <v>98</v>
      </c>
      <c r="G6240" t="s">
        <v>74</v>
      </c>
      <c r="H6240" t="s">
        <v>93</v>
      </c>
      <c r="I6240" t="s">
        <v>76</v>
      </c>
      <c r="J6240" t="s">
        <v>10722</v>
      </c>
      <c r="K6240">
        <v>20</v>
      </c>
      <c r="L6240" t="s">
        <v>77</v>
      </c>
      <c r="M6240" t="s">
        <v>78</v>
      </c>
      <c r="N6240" t="s">
        <v>10722</v>
      </c>
      <c r="O6240" t="s">
        <v>10717</v>
      </c>
      <c r="P6240" t="s">
        <v>10717</v>
      </c>
      <c r="Q6240" t="s">
        <v>2048</v>
      </c>
      <c r="R6240" t="s">
        <v>79</v>
      </c>
      <c r="S6240" t="s">
        <v>112</v>
      </c>
      <c r="T6240" t="s">
        <v>2049</v>
      </c>
      <c r="U6240" t="s">
        <v>100</v>
      </c>
      <c r="V6240" t="s">
        <v>80</v>
      </c>
      <c r="W6240">
        <v>82300</v>
      </c>
      <c r="X6240" t="s">
        <v>81</v>
      </c>
      <c r="Y6240">
        <v>20</v>
      </c>
      <c r="Z6240" t="s">
        <v>10719</v>
      </c>
      <c r="AA6240" t="s">
        <v>10719</v>
      </c>
      <c r="AB6240" t="s">
        <v>90</v>
      </c>
      <c r="AC6240" t="s">
        <v>84</v>
      </c>
      <c r="AD6240">
        <f>_xlfn.XLOOKUP(MIS[[#This Row],[TRADING SYMBOL]],[1]Sheet1!$D:$D,[1]Sheet1!$C:$C)</f>
        <v>464.4</v>
      </c>
      <c r="AE6240">
        <f>MIS[[#This Row],[OrderAverageTradedPrice]]*MIS[[#This Row],[OrderQuantity]]</f>
        <v>9380</v>
      </c>
      <c r="AF6240">
        <f>MIS[[#This Row],[LTP]]*MIS[[#This Row],[OrderQuantity]]</f>
        <v>9288</v>
      </c>
      <c r="AG6240">
        <f>IF(MIS[[#This Row],[OrderSide]]="SELL",MIS[[#This Row],[VALUE]]-MIS[[#This Row],[LIVE_VALUE]],MIS[[#This Row],[LIVE_VALUE]]-MIS[[#This Row],[VALUE]])</f>
        <v>-92</v>
      </c>
      <c r="AH6240" t="str" cm="1">
        <f t="array" ref="AH6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0" t="str">
        <f>MIS[[#This Row],[TRADING SYMBOL]]</f>
        <v>SENSEX2552082300CE</v>
      </c>
      <c r="AJ6240" t="str">
        <f>IF(RIGHT(MIS[[#This Row],[Main/Hedge]],4)="MAIN","MAIN","HEDGE")</f>
        <v>MAIN</v>
      </c>
      <c r="AK6240" t="str" cm="1">
        <f t="array" ref="AK6240">_xlfn._xlws.FILTER(Table4[Column1],ISNUMBER(SEARCH(Table4[Column1],MIS[[#This Row],[OrderUniqueIdentifier]])),"")</f>
        <v>XYT</v>
      </c>
    </row>
    <row r="6241" spans="1:37" x14ac:dyDescent="0.25">
      <c r="A6241" t="s">
        <v>71</v>
      </c>
      <c r="B6241" t="s">
        <v>779</v>
      </c>
      <c r="C6241" t="s">
        <v>10715</v>
      </c>
      <c r="D6241" t="s">
        <v>72</v>
      </c>
      <c r="E6241" t="s">
        <v>2044</v>
      </c>
      <c r="F6241" t="s">
        <v>98</v>
      </c>
      <c r="G6241" t="s">
        <v>74</v>
      </c>
      <c r="H6241" t="s">
        <v>75</v>
      </c>
      <c r="I6241" t="s">
        <v>76</v>
      </c>
      <c r="J6241" t="s">
        <v>77</v>
      </c>
      <c r="K6241">
        <v>20</v>
      </c>
      <c r="L6241" t="s">
        <v>77</v>
      </c>
      <c r="M6241" t="s">
        <v>78</v>
      </c>
      <c r="N6241" t="s">
        <v>10716</v>
      </c>
      <c r="O6241" t="s">
        <v>10717</v>
      </c>
      <c r="P6241" t="s">
        <v>10718</v>
      </c>
      <c r="Q6241" t="s">
        <v>2048</v>
      </c>
      <c r="R6241" t="s">
        <v>79</v>
      </c>
      <c r="S6241" t="s">
        <v>112</v>
      </c>
      <c r="T6241" t="s">
        <v>2049</v>
      </c>
      <c r="U6241" t="s">
        <v>100</v>
      </c>
      <c r="V6241" t="s">
        <v>80</v>
      </c>
      <c r="W6241">
        <v>82300</v>
      </c>
      <c r="X6241" t="s">
        <v>81</v>
      </c>
      <c r="Y6241">
        <v>20</v>
      </c>
      <c r="Z6241" t="s">
        <v>10719</v>
      </c>
      <c r="AA6241" t="s">
        <v>10720</v>
      </c>
      <c r="AB6241" t="s">
        <v>90</v>
      </c>
      <c r="AC6241" t="s">
        <v>84</v>
      </c>
      <c r="AD6241">
        <f>_xlfn.XLOOKUP(MIS[[#This Row],[TRADING SYMBOL]],[1]Sheet1!$D:$D,[1]Sheet1!$C:$C)</f>
        <v>464.4</v>
      </c>
      <c r="AE6241">
        <f>MIS[[#This Row],[OrderAverageTradedPrice]]*MIS[[#This Row],[OrderQuantity]]</f>
        <v>9387</v>
      </c>
      <c r="AF6241">
        <f>MIS[[#This Row],[LTP]]*MIS[[#This Row],[OrderQuantity]]</f>
        <v>9288</v>
      </c>
      <c r="AG6241">
        <f>IF(MIS[[#This Row],[OrderSide]]="SELL",MIS[[#This Row],[VALUE]]-MIS[[#This Row],[LIVE_VALUE]],MIS[[#This Row],[LIVE_VALUE]]-MIS[[#This Row],[VALUE]])</f>
        <v>-99</v>
      </c>
      <c r="AH6241" t="str" cm="1">
        <f t="array" ref="AH6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1" t="str">
        <f>MIS[[#This Row],[TRADING SYMBOL]]</f>
        <v>SENSEX2552082300CE</v>
      </c>
      <c r="AJ6241" t="str">
        <f>IF(RIGHT(MIS[[#This Row],[Main/Hedge]],4)="MAIN","MAIN","HEDGE")</f>
        <v>MAIN</v>
      </c>
      <c r="AK6241" t="str" cm="1">
        <f t="array" ref="AK6241">_xlfn._xlws.FILTER(Table4[Column1],ISNUMBER(SEARCH(Table4[Column1],MIS[[#This Row],[OrderUniqueIdentifier]])),"")</f>
        <v>XYT</v>
      </c>
    </row>
    <row r="6242" spans="1:37" x14ac:dyDescent="0.25">
      <c r="A6242" t="s">
        <v>1555</v>
      </c>
      <c r="B6242" t="s">
        <v>1577</v>
      </c>
      <c r="C6242" t="s">
        <v>7119</v>
      </c>
      <c r="D6242" t="s">
        <v>72</v>
      </c>
      <c r="E6242" t="s">
        <v>2044</v>
      </c>
      <c r="F6242" t="s">
        <v>98</v>
      </c>
      <c r="G6242" t="s">
        <v>74</v>
      </c>
      <c r="H6242" t="s">
        <v>93</v>
      </c>
      <c r="I6242" t="s">
        <v>76</v>
      </c>
      <c r="J6242" t="s">
        <v>10722</v>
      </c>
      <c r="K6242">
        <v>240</v>
      </c>
      <c r="L6242" t="s">
        <v>77</v>
      </c>
      <c r="M6242" t="s">
        <v>78</v>
      </c>
      <c r="N6242" t="s">
        <v>10723</v>
      </c>
      <c r="O6242" t="s">
        <v>10717</v>
      </c>
      <c r="P6242" t="s">
        <v>10718</v>
      </c>
      <c r="Q6242" t="s">
        <v>2048</v>
      </c>
      <c r="R6242" t="s">
        <v>79</v>
      </c>
      <c r="S6242" t="s">
        <v>112</v>
      </c>
      <c r="T6242" t="s">
        <v>2049</v>
      </c>
      <c r="U6242" t="s">
        <v>100</v>
      </c>
      <c r="V6242" t="s">
        <v>80</v>
      </c>
      <c r="W6242">
        <v>82300</v>
      </c>
      <c r="X6242" t="s">
        <v>81</v>
      </c>
      <c r="Y6242">
        <v>240</v>
      </c>
      <c r="Z6242" t="s">
        <v>10719</v>
      </c>
      <c r="AA6242" t="s">
        <v>10720</v>
      </c>
      <c r="AB6242" t="s">
        <v>90</v>
      </c>
      <c r="AC6242" t="s">
        <v>84</v>
      </c>
      <c r="AD6242">
        <f>_xlfn.XLOOKUP(MIS[[#This Row],[TRADING SYMBOL]],[1]Sheet1!$D:$D,[1]Sheet1!$C:$C)</f>
        <v>464.4</v>
      </c>
      <c r="AE6242">
        <f>MIS[[#This Row],[OrderAverageTradedPrice]]*MIS[[#This Row],[OrderQuantity]]</f>
        <v>112626.99999999984</v>
      </c>
      <c r="AF6242">
        <f>MIS[[#This Row],[LTP]]*MIS[[#This Row],[OrderQuantity]]</f>
        <v>111456</v>
      </c>
      <c r="AG6242">
        <f>IF(MIS[[#This Row],[OrderSide]]="SELL",MIS[[#This Row],[VALUE]]-MIS[[#This Row],[LIVE_VALUE]],MIS[[#This Row],[LIVE_VALUE]]-MIS[[#This Row],[VALUE]])</f>
        <v>-1170.9999999998399</v>
      </c>
      <c r="AH6242" t="str" cm="1">
        <f t="array" ref="AH6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2" t="str">
        <f>MIS[[#This Row],[TRADING SYMBOL]]</f>
        <v>SENSEX2552082300CE</v>
      </c>
      <c r="AJ6242" t="str">
        <f>IF(RIGHT(MIS[[#This Row],[Main/Hedge]],4)="MAIN","MAIN","HEDGE")</f>
        <v>MAIN</v>
      </c>
      <c r="AK6242" t="str" cm="1">
        <f t="array" ref="AK6242">_xlfn._xlws.FILTER(Table4[Column1],ISNUMBER(SEARCH(Table4[Column1],MIS[[#This Row],[OrderUniqueIdentifier]])),"")</f>
        <v>XYT</v>
      </c>
    </row>
    <row r="6243" spans="1:37" x14ac:dyDescent="0.25">
      <c r="A6243" t="s">
        <v>1333</v>
      </c>
      <c r="B6243" t="s">
        <v>1334</v>
      </c>
      <c r="C6243" t="s">
        <v>10739</v>
      </c>
      <c r="D6243" t="s">
        <v>72</v>
      </c>
      <c r="E6243" t="s">
        <v>2044</v>
      </c>
      <c r="F6243" t="s">
        <v>98</v>
      </c>
      <c r="G6243" t="s">
        <v>89</v>
      </c>
      <c r="H6243" t="s">
        <v>93</v>
      </c>
      <c r="I6243" t="s">
        <v>76</v>
      </c>
      <c r="J6243" t="s">
        <v>10740</v>
      </c>
      <c r="K6243">
        <v>40</v>
      </c>
      <c r="L6243" t="s">
        <v>77</v>
      </c>
      <c r="M6243" t="s">
        <v>78</v>
      </c>
      <c r="N6243" t="s">
        <v>10740</v>
      </c>
      <c r="O6243" t="s">
        <v>10741</v>
      </c>
      <c r="P6243" t="s">
        <v>10742</v>
      </c>
      <c r="Q6243" t="s">
        <v>2048</v>
      </c>
      <c r="R6243" t="s">
        <v>79</v>
      </c>
      <c r="S6243" t="s">
        <v>10743</v>
      </c>
      <c r="T6243" t="s">
        <v>2049</v>
      </c>
      <c r="U6243" t="s">
        <v>100</v>
      </c>
      <c r="V6243" t="s">
        <v>80</v>
      </c>
      <c r="W6243">
        <v>82300</v>
      </c>
      <c r="X6243" t="s">
        <v>81</v>
      </c>
      <c r="Y6243">
        <v>-40</v>
      </c>
      <c r="Z6243" t="s">
        <v>10744</v>
      </c>
      <c r="AA6243" t="s">
        <v>10745</v>
      </c>
      <c r="AB6243" t="s">
        <v>90</v>
      </c>
      <c r="AC6243" t="s">
        <v>10731</v>
      </c>
      <c r="AD6243">
        <f>_xlfn.XLOOKUP(MIS[[#This Row],[TRADING SYMBOL]],[1]Sheet1!$D:$D,[1]Sheet1!$C:$C)</f>
        <v>464.4</v>
      </c>
      <c r="AE6243">
        <f>MIS[[#This Row],[OrderAverageTradedPrice]]*MIS[[#This Row],[OrderQuantity]]</f>
        <v>18522</v>
      </c>
      <c r="AF6243">
        <f>MIS[[#This Row],[LTP]]*MIS[[#This Row],[OrderQuantity]]</f>
        <v>18576</v>
      </c>
      <c r="AG6243">
        <f>IF(MIS[[#This Row],[OrderSide]]="SELL",MIS[[#This Row],[VALUE]]-MIS[[#This Row],[LIVE_VALUE]],MIS[[#This Row],[LIVE_VALUE]]-MIS[[#This Row],[VALUE]])</f>
        <v>-54</v>
      </c>
      <c r="AH6243" t="str" cm="1">
        <f t="array" ref="AH6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3" t="str">
        <f>MIS[[#This Row],[TRADING SYMBOL]]</f>
        <v>SENSEX2552082300CE</v>
      </c>
      <c r="AJ6243" t="str">
        <f>IF(RIGHT(MIS[[#This Row],[Main/Hedge]],4)="MAIN","MAIN","HEDGE")</f>
        <v>MAIN</v>
      </c>
      <c r="AK6243" t="str" cm="1">
        <f t="array" ref="AK6243">_xlfn._xlws.FILTER(Table4[Column1],ISNUMBER(SEARCH(Table4[Column1],MIS[[#This Row],[OrderUniqueIdentifier]])),"")</f>
        <v>XYT</v>
      </c>
    </row>
    <row r="6244" spans="1:37" x14ac:dyDescent="0.25">
      <c r="A6244" t="s">
        <v>1333</v>
      </c>
      <c r="B6244" t="s">
        <v>1334</v>
      </c>
      <c r="C6244" t="s">
        <v>10746</v>
      </c>
      <c r="D6244" t="s">
        <v>72</v>
      </c>
      <c r="E6244" t="s">
        <v>2053</v>
      </c>
      <c r="F6244" t="s">
        <v>98</v>
      </c>
      <c r="G6244" t="s">
        <v>89</v>
      </c>
      <c r="H6244" t="s">
        <v>93</v>
      </c>
      <c r="I6244" t="s">
        <v>76</v>
      </c>
      <c r="J6244" t="s">
        <v>10747</v>
      </c>
      <c r="K6244">
        <v>40</v>
      </c>
      <c r="L6244" t="s">
        <v>77</v>
      </c>
      <c r="M6244" t="s">
        <v>78</v>
      </c>
      <c r="N6244" t="s">
        <v>10747</v>
      </c>
      <c r="O6244" t="s">
        <v>10742</v>
      </c>
      <c r="P6244" t="s">
        <v>10726</v>
      </c>
      <c r="Q6244" t="s">
        <v>2055</v>
      </c>
      <c r="R6244" t="s">
        <v>79</v>
      </c>
      <c r="S6244" t="s">
        <v>10743</v>
      </c>
      <c r="T6244" t="s">
        <v>2056</v>
      </c>
      <c r="U6244" t="s">
        <v>100</v>
      </c>
      <c r="V6244" t="s">
        <v>80</v>
      </c>
      <c r="W6244">
        <v>82300</v>
      </c>
      <c r="X6244" t="s">
        <v>85</v>
      </c>
      <c r="Y6244">
        <v>-40</v>
      </c>
      <c r="Z6244" t="s">
        <v>10745</v>
      </c>
      <c r="AA6244" t="s">
        <v>10729</v>
      </c>
      <c r="AB6244" t="s">
        <v>107</v>
      </c>
      <c r="AC6244" t="s">
        <v>10731</v>
      </c>
      <c r="AD6244">
        <f>_xlfn.XLOOKUP(MIS[[#This Row],[TRADING SYMBOL]],[1]Sheet1!$D:$D,[1]Sheet1!$C:$C)</f>
        <v>389.05</v>
      </c>
      <c r="AE6244">
        <f>MIS[[#This Row],[OrderAverageTradedPrice]]*MIS[[#This Row],[OrderQuantity]]</f>
        <v>16708</v>
      </c>
      <c r="AF6244">
        <f>MIS[[#This Row],[LTP]]*MIS[[#This Row],[OrderQuantity]]</f>
        <v>15562</v>
      </c>
      <c r="AG6244">
        <f>IF(MIS[[#This Row],[OrderSide]]="SELL",MIS[[#This Row],[VALUE]]-MIS[[#This Row],[LIVE_VALUE]],MIS[[#This Row],[LIVE_VALUE]]-MIS[[#This Row],[VALUE]])</f>
        <v>1146</v>
      </c>
      <c r="AH6244" t="str" cm="1">
        <f t="array" ref="AH6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4" t="str">
        <f>MIS[[#This Row],[TRADING SYMBOL]]</f>
        <v>SENSEX2552082300PE</v>
      </c>
      <c r="AJ6244" t="str">
        <f>IF(RIGHT(MIS[[#This Row],[Main/Hedge]],4)="MAIN","MAIN","HEDGE")</f>
        <v>MAIN</v>
      </c>
      <c r="AK6244" t="str" cm="1">
        <f t="array" ref="AK6244">_xlfn._xlws.FILTER(Table4[Column1],ISNUMBER(SEARCH(Table4[Column1],MIS[[#This Row],[OrderUniqueIdentifier]])),"")</f>
        <v>XYT</v>
      </c>
    </row>
    <row r="6245" spans="1:37" x14ac:dyDescent="0.25">
      <c r="A6245" t="s">
        <v>71</v>
      </c>
      <c r="B6245" t="s">
        <v>724</v>
      </c>
      <c r="C6245" t="s">
        <v>10724</v>
      </c>
      <c r="D6245" t="s">
        <v>72</v>
      </c>
      <c r="E6245" t="s">
        <v>2044</v>
      </c>
      <c r="F6245" t="s">
        <v>98</v>
      </c>
      <c r="G6245" t="s">
        <v>89</v>
      </c>
      <c r="H6245" t="s">
        <v>75</v>
      </c>
      <c r="I6245" t="s">
        <v>76</v>
      </c>
      <c r="J6245" t="s">
        <v>77</v>
      </c>
      <c r="K6245">
        <v>100</v>
      </c>
      <c r="L6245" t="s">
        <v>77</v>
      </c>
      <c r="M6245" t="s">
        <v>78</v>
      </c>
      <c r="N6245" t="s">
        <v>10725</v>
      </c>
      <c r="O6245" t="s">
        <v>10726</v>
      </c>
      <c r="P6245" t="s">
        <v>10727</v>
      </c>
      <c r="Q6245" t="s">
        <v>2048</v>
      </c>
      <c r="R6245" t="s">
        <v>79</v>
      </c>
      <c r="S6245" t="s">
        <v>10728</v>
      </c>
      <c r="T6245" t="s">
        <v>2049</v>
      </c>
      <c r="U6245" t="s">
        <v>100</v>
      </c>
      <c r="V6245" t="s">
        <v>80</v>
      </c>
      <c r="W6245">
        <v>82300</v>
      </c>
      <c r="X6245" t="s">
        <v>81</v>
      </c>
      <c r="Y6245">
        <v>-100</v>
      </c>
      <c r="Z6245" t="s">
        <v>10729</v>
      </c>
      <c r="AA6245" t="s">
        <v>10730</v>
      </c>
      <c r="AB6245" t="s">
        <v>90</v>
      </c>
      <c r="AC6245" t="s">
        <v>10731</v>
      </c>
      <c r="AD6245">
        <f>_xlfn.XLOOKUP(MIS[[#This Row],[TRADING SYMBOL]],[1]Sheet1!$D:$D,[1]Sheet1!$C:$C)</f>
        <v>464.4</v>
      </c>
      <c r="AE6245">
        <f>MIS[[#This Row],[OrderAverageTradedPrice]]*MIS[[#This Row],[OrderQuantity]]</f>
        <v>46249</v>
      </c>
      <c r="AF6245">
        <f>MIS[[#This Row],[LTP]]*MIS[[#This Row],[OrderQuantity]]</f>
        <v>46440</v>
      </c>
      <c r="AG6245">
        <f>IF(MIS[[#This Row],[OrderSide]]="SELL",MIS[[#This Row],[VALUE]]-MIS[[#This Row],[LIVE_VALUE]],MIS[[#This Row],[LIVE_VALUE]]-MIS[[#This Row],[VALUE]])</f>
        <v>-191</v>
      </c>
      <c r="AH6245" t="str" cm="1">
        <f t="array" ref="AH6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5" t="str">
        <f>MIS[[#This Row],[TRADING SYMBOL]]</f>
        <v>SENSEX2552082300CE</v>
      </c>
      <c r="AJ6245" t="str">
        <f>IF(RIGHT(MIS[[#This Row],[Main/Hedge]],4)="MAIN","MAIN","HEDGE")</f>
        <v>MAIN</v>
      </c>
      <c r="AK6245" t="str" cm="1">
        <f t="array" ref="AK6245">_xlfn._xlws.FILTER(Table4[Column1],ISNUMBER(SEARCH(Table4[Column1],MIS[[#This Row],[OrderUniqueIdentifier]])),"")</f>
        <v>XYT</v>
      </c>
    </row>
    <row r="6246" spans="1:37" x14ac:dyDescent="0.25">
      <c r="A6246" t="s">
        <v>71</v>
      </c>
      <c r="B6246" t="s">
        <v>888</v>
      </c>
      <c r="C6246" t="s">
        <v>10736</v>
      </c>
      <c r="D6246" t="s">
        <v>72</v>
      </c>
      <c r="E6246" t="s">
        <v>2044</v>
      </c>
      <c r="F6246" t="s">
        <v>98</v>
      </c>
      <c r="G6246" t="s">
        <v>89</v>
      </c>
      <c r="H6246" t="s">
        <v>75</v>
      </c>
      <c r="I6246" t="s">
        <v>76</v>
      </c>
      <c r="J6246" t="s">
        <v>77</v>
      </c>
      <c r="K6246">
        <v>20</v>
      </c>
      <c r="L6246" t="s">
        <v>77</v>
      </c>
      <c r="M6246" t="s">
        <v>78</v>
      </c>
      <c r="N6246" t="s">
        <v>4837</v>
      </c>
      <c r="O6246" t="s">
        <v>10726</v>
      </c>
      <c r="P6246" t="s">
        <v>10727</v>
      </c>
      <c r="Q6246" t="s">
        <v>2048</v>
      </c>
      <c r="R6246" t="s">
        <v>79</v>
      </c>
      <c r="S6246" t="s">
        <v>10728</v>
      </c>
      <c r="T6246" t="s">
        <v>2049</v>
      </c>
      <c r="U6246" t="s">
        <v>100</v>
      </c>
      <c r="V6246" t="s">
        <v>80</v>
      </c>
      <c r="W6246">
        <v>82300</v>
      </c>
      <c r="X6246" t="s">
        <v>81</v>
      </c>
      <c r="Y6246">
        <v>-20</v>
      </c>
      <c r="Z6246" t="s">
        <v>10729</v>
      </c>
      <c r="AA6246" t="s">
        <v>10730</v>
      </c>
      <c r="AB6246" t="s">
        <v>90</v>
      </c>
      <c r="AC6246" t="s">
        <v>10731</v>
      </c>
      <c r="AD6246">
        <f>_xlfn.XLOOKUP(MIS[[#This Row],[TRADING SYMBOL]],[1]Sheet1!$D:$D,[1]Sheet1!$C:$C)</f>
        <v>464.4</v>
      </c>
      <c r="AE6246">
        <f>MIS[[#This Row],[OrderAverageTradedPrice]]*MIS[[#This Row],[OrderQuantity]]</f>
        <v>9241</v>
      </c>
      <c r="AF6246">
        <f>MIS[[#This Row],[LTP]]*MIS[[#This Row],[OrderQuantity]]</f>
        <v>9288</v>
      </c>
      <c r="AG6246">
        <f>IF(MIS[[#This Row],[OrderSide]]="SELL",MIS[[#This Row],[VALUE]]-MIS[[#This Row],[LIVE_VALUE]],MIS[[#This Row],[LIVE_VALUE]]-MIS[[#This Row],[VALUE]])</f>
        <v>-47</v>
      </c>
      <c r="AH6246" t="str" cm="1">
        <f t="array" ref="AH6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6" t="str">
        <f>MIS[[#This Row],[TRADING SYMBOL]]</f>
        <v>SENSEX2552082300CE</v>
      </c>
      <c r="AJ6246" t="str">
        <f>IF(RIGHT(MIS[[#This Row],[Main/Hedge]],4)="MAIN","MAIN","HEDGE")</f>
        <v>MAIN</v>
      </c>
      <c r="AK6246" t="str" cm="1">
        <f t="array" ref="AK6246">_xlfn._xlws.FILTER(Table4[Column1],ISNUMBER(SEARCH(Table4[Column1],MIS[[#This Row],[OrderUniqueIdentifier]])),"")</f>
        <v>XYT</v>
      </c>
    </row>
    <row r="6247" spans="1:37" x14ac:dyDescent="0.25">
      <c r="A6247" t="s">
        <v>1414</v>
      </c>
      <c r="B6247" t="s">
        <v>1415</v>
      </c>
      <c r="C6247" t="s">
        <v>10756</v>
      </c>
      <c r="D6247" t="s">
        <v>72</v>
      </c>
      <c r="E6247" t="s">
        <v>2044</v>
      </c>
      <c r="F6247" t="s">
        <v>98</v>
      </c>
      <c r="G6247" t="s">
        <v>89</v>
      </c>
      <c r="H6247" t="s">
        <v>75</v>
      </c>
      <c r="I6247" t="s">
        <v>76</v>
      </c>
      <c r="J6247" t="s">
        <v>77</v>
      </c>
      <c r="K6247">
        <v>120</v>
      </c>
      <c r="L6247" t="s">
        <v>77</v>
      </c>
      <c r="M6247" t="s">
        <v>78</v>
      </c>
      <c r="N6247" t="s">
        <v>10757</v>
      </c>
      <c r="O6247" t="s">
        <v>10726</v>
      </c>
      <c r="P6247" t="s">
        <v>10727</v>
      </c>
      <c r="Q6247" t="s">
        <v>2048</v>
      </c>
      <c r="R6247" t="s">
        <v>79</v>
      </c>
      <c r="S6247" t="s">
        <v>10743</v>
      </c>
      <c r="T6247" t="s">
        <v>2049</v>
      </c>
      <c r="U6247" t="s">
        <v>100</v>
      </c>
      <c r="V6247" t="s">
        <v>80</v>
      </c>
      <c r="W6247">
        <v>82300</v>
      </c>
      <c r="X6247" t="s">
        <v>81</v>
      </c>
      <c r="Y6247">
        <v>-120</v>
      </c>
      <c r="Z6247" t="s">
        <v>10729</v>
      </c>
      <c r="AA6247" t="s">
        <v>10730</v>
      </c>
      <c r="AB6247" t="s">
        <v>90</v>
      </c>
      <c r="AC6247" t="s">
        <v>10731</v>
      </c>
      <c r="AD6247">
        <f>_xlfn.XLOOKUP(MIS[[#This Row],[TRADING SYMBOL]],[1]Sheet1!$D:$D,[1]Sheet1!$C:$C)</f>
        <v>464.4</v>
      </c>
      <c r="AE6247">
        <f>MIS[[#This Row],[OrderAverageTradedPrice]]*MIS[[#This Row],[OrderQuantity]]</f>
        <v>55455</v>
      </c>
      <c r="AF6247">
        <f>MIS[[#This Row],[LTP]]*MIS[[#This Row],[OrderQuantity]]</f>
        <v>55728</v>
      </c>
      <c r="AG6247">
        <f>IF(MIS[[#This Row],[OrderSide]]="SELL",MIS[[#This Row],[VALUE]]-MIS[[#This Row],[LIVE_VALUE]],MIS[[#This Row],[LIVE_VALUE]]-MIS[[#This Row],[VALUE]])</f>
        <v>-273</v>
      </c>
      <c r="AH6247" t="str" cm="1">
        <f t="array" ref="AH6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7" t="str">
        <f>MIS[[#This Row],[TRADING SYMBOL]]</f>
        <v>SENSEX2552082300CE</v>
      </c>
      <c r="AJ6247" t="str">
        <f>IF(RIGHT(MIS[[#This Row],[Main/Hedge]],4)="MAIN","MAIN","HEDGE")</f>
        <v>MAIN</v>
      </c>
      <c r="AK6247" t="str" cm="1">
        <f t="array" ref="AK6247">_xlfn._xlws.FILTER(Table4[Column1],ISNUMBER(SEARCH(Table4[Column1],MIS[[#This Row],[OrderUniqueIdentifier]])),"")</f>
        <v>XYT</v>
      </c>
    </row>
    <row r="6248" spans="1:37" x14ac:dyDescent="0.25">
      <c r="A6248" t="s">
        <v>71</v>
      </c>
      <c r="B6248" t="s">
        <v>724</v>
      </c>
      <c r="C6248" t="s">
        <v>10732</v>
      </c>
      <c r="D6248" t="s">
        <v>72</v>
      </c>
      <c r="E6248" t="s">
        <v>2053</v>
      </c>
      <c r="F6248" t="s">
        <v>98</v>
      </c>
      <c r="G6248" t="s">
        <v>89</v>
      </c>
      <c r="H6248" t="s">
        <v>75</v>
      </c>
      <c r="I6248" t="s">
        <v>76</v>
      </c>
      <c r="J6248" t="s">
        <v>77</v>
      </c>
      <c r="K6248">
        <v>100</v>
      </c>
      <c r="L6248" t="s">
        <v>77</v>
      </c>
      <c r="M6248" t="s">
        <v>78</v>
      </c>
      <c r="N6248" t="s">
        <v>10733</v>
      </c>
      <c r="O6248" t="s">
        <v>10727</v>
      </c>
      <c r="P6248" t="s">
        <v>10734</v>
      </c>
      <c r="Q6248" t="s">
        <v>2055</v>
      </c>
      <c r="R6248" t="s">
        <v>79</v>
      </c>
      <c r="S6248" t="s">
        <v>10728</v>
      </c>
      <c r="T6248" t="s">
        <v>2056</v>
      </c>
      <c r="U6248" t="s">
        <v>100</v>
      </c>
      <c r="V6248" t="s">
        <v>80</v>
      </c>
      <c r="W6248">
        <v>82300</v>
      </c>
      <c r="X6248" t="s">
        <v>85</v>
      </c>
      <c r="Y6248">
        <v>-100</v>
      </c>
      <c r="Z6248" t="s">
        <v>10730</v>
      </c>
      <c r="AA6248" t="s">
        <v>10735</v>
      </c>
      <c r="AB6248" t="s">
        <v>107</v>
      </c>
      <c r="AC6248" t="s">
        <v>10731</v>
      </c>
      <c r="AD6248">
        <f>_xlfn.XLOOKUP(MIS[[#This Row],[TRADING SYMBOL]],[1]Sheet1!$D:$D,[1]Sheet1!$C:$C)</f>
        <v>389.05</v>
      </c>
      <c r="AE6248">
        <f>MIS[[#This Row],[OrderAverageTradedPrice]]*MIS[[#This Row],[OrderQuantity]]</f>
        <v>41854</v>
      </c>
      <c r="AF6248">
        <f>MIS[[#This Row],[LTP]]*MIS[[#This Row],[OrderQuantity]]</f>
        <v>38905</v>
      </c>
      <c r="AG6248">
        <f>IF(MIS[[#This Row],[OrderSide]]="SELL",MIS[[#This Row],[VALUE]]-MIS[[#This Row],[LIVE_VALUE]],MIS[[#This Row],[LIVE_VALUE]]-MIS[[#This Row],[VALUE]])</f>
        <v>2949</v>
      </c>
      <c r="AH6248" t="str" cm="1">
        <f t="array" ref="AH6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8" t="str">
        <f>MIS[[#This Row],[TRADING SYMBOL]]</f>
        <v>SENSEX2552082300PE</v>
      </c>
      <c r="AJ6248" t="str">
        <f>IF(RIGHT(MIS[[#This Row],[Main/Hedge]],4)="MAIN","MAIN","HEDGE")</f>
        <v>MAIN</v>
      </c>
      <c r="AK6248" t="str" cm="1">
        <f t="array" ref="AK6248">_xlfn._xlws.FILTER(Table4[Column1],ISNUMBER(SEARCH(Table4[Column1],MIS[[#This Row],[OrderUniqueIdentifier]])),"")</f>
        <v>XYT</v>
      </c>
    </row>
    <row r="6249" spans="1:37" x14ac:dyDescent="0.25">
      <c r="A6249" t="s">
        <v>71</v>
      </c>
      <c r="B6249" t="s">
        <v>888</v>
      </c>
      <c r="C6249" t="s">
        <v>10737</v>
      </c>
      <c r="D6249" t="s">
        <v>72</v>
      </c>
      <c r="E6249" t="s">
        <v>2053</v>
      </c>
      <c r="F6249" t="s">
        <v>98</v>
      </c>
      <c r="G6249" t="s">
        <v>89</v>
      </c>
      <c r="H6249" t="s">
        <v>75</v>
      </c>
      <c r="I6249" t="s">
        <v>76</v>
      </c>
      <c r="J6249" t="s">
        <v>77</v>
      </c>
      <c r="K6249">
        <v>20</v>
      </c>
      <c r="L6249" t="s">
        <v>77</v>
      </c>
      <c r="M6249" t="s">
        <v>78</v>
      </c>
      <c r="N6249" t="s">
        <v>10738</v>
      </c>
      <c r="O6249" t="s">
        <v>10727</v>
      </c>
      <c r="P6249" t="s">
        <v>10734</v>
      </c>
      <c r="Q6249" t="s">
        <v>2055</v>
      </c>
      <c r="R6249" t="s">
        <v>79</v>
      </c>
      <c r="S6249" t="s">
        <v>10728</v>
      </c>
      <c r="T6249" t="s">
        <v>2056</v>
      </c>
      <c r="U6249" t="s">
        <v>100</v>
      </c>
      <c r="V6249" t="s">
        <v>80</v>
      </c>
      <c r="W6249">
        <v>82300</v>
      </c>
      <c r="X6249" t="s">
        <v>85</v>
      </c>
      <c r="Y6249">
        <v>-20</v>
      </c>
      <c r="Z6249" t="s">
        <v>10730</v>
      </c>
      <c r="AA6249" t="s">
        <v>10735</v>
      </c>
      <c r="AB6249" t="s">
        <v>107</v>
      </c>
      <c r="AC6249" t="s">
        <v>10731</v>
      </c>
      <c r="AD6249">
        <f>_xlfn.XLOOKUP(MIS[[#This Row],[TRADING SYMBOL]],[1]Sheet1!$D:$D,[1]Sheet1!$C:$C)</f>
        <v>389.05</v>
      </c>
      <c r="AE6249">
        <f>MIS[[#This Row],[OrderAverageTradedPrice]]*MIS[[#This Row],[OrderQuantity]]</f>
        <v>8379</v>
      </c>
      <c r="AF6249">
        <f>MIS[[#This Row],[LTP]]*MIS[[#This Row],[OrderQuantity]]</f>
        <v>7781</v>
      </c>
      <c r="AG6249">
        <f>IF(MIS[[#This Row],[OrderSide]]="SELL",MIS[[#This Row],[VALUE]]-MIS[[#This Row],[LIVE_VALUE]],MIS[[#This Row],[LIVE_VALUE]]-MIS[[#This Row],[VALUE]])</f>
        <v>598</v>
      </c>
      <c r="AH6249" t="str" cm="1">
        <f t="array" ref="AH6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9" t="str">
        <f>MIS[[#This Row],[TRADING SYMBOL]]</f>
        <v>SENSEX2552082300PE</v>
      </c>
      <c r="AJ6249" t="str">
        <f>IF(RIGHT(MIS[[#This Row],[Main/Hedge]],4)="MAIN","MAIN","HEDGE")</f>
        <v>MAIN</v>
      </c>
      <c r="AK6249" t="str" cm="1">
        <f t="array" ref="AK6249">_xlfn._xlws.FILTER(Table4[Column1],ISNUMBER(SEARCH(Table4[Column1],MIS[[#This Row],[OrderUniqueIdentifier]])),"")</f>
        <v>XYT</v>
      </c>
    </row>
    <row r="6250" spans="1:37" x14ac:dyDescent="0.25">
      <c r="A6250" t="s">
        <v>1414</v>
      </c>
      <c r="B6250" t="s">
        <v>1415</v>
      </c>
      <c r="C6250" t="s">
        <v>10758</v>
      </c>
      <c r="D6250" t="s">
        <v>72</v>
      </c>
      <c r="E6250" t="s">
        <v>2053</v>
      </c>
      <c r="F6250" t="s">
        <v>98</v>
      </c>
      <c r="G6250" t="s">
        <v>89</v>
      </c>
      <c r="H6250" t="s">
        <v>75</v>
      </c>
      <c r="I6250" t="s">
        <v>76</v>
      </c>
      <c r="J6250" t="s">
        <v>77</v>
      </c>
      <c r="K6250">
        <v>120</v>
      </c>
      <c r="L6250" t="s">
        <v>77</v>
      </c>
      <c r="M6250" t="s">
        <v>78</v>
      </c>
      <c r="N6250" t="s">
        <v>10759</v>
      </c>
      <c r="O6250" t="s">
        <v>10727</v>
      </c>
      <c r="P6250" t="s">
        <v>10734</v>
      </c>
      <c r="Q6250" t="s">
        <v>2055</v>
      </c>
      <c r="R6250" t="s">
        <v>79</v>
      </c>
      <c r="S6250" t="s">
        <v>10743</v>
      </c>
      <c r="T6250" t="s">
        <v>2056</v>
      </c>
      <c r="U6250" t="s">
        <v>100</v>
      </c>
      <c r="V6250" t="s">
        <v>80</v>
      </c>
      <c r="W6250">
        <v>82300</v>
      </c>
      <c r="X6250" t="s">
        <v>85</v>
      </c>
      <c r="Y6250">
        <v>-120</v>
      </c>
      <c r="Z6250" t="s">
        <v>10730</v>
      </c>
      <c r="AA6250" t="s">
        <v>10735</v>
      </c>
      <c r="AB6250" t="s">
        <v>107</v>
      </c>
      <c r="AC6250" t="s">
        <v>10731</v>
      </c>
      <c r="AD6250">
        <f>_xlfn.XLOOKUP(MIS[[#This Row],[TRADING SYMBOL]],[1]Sheet1!$D:$D,[1]Sheet1!$C:$C)</f>
        <v>389.05</v>
      </c>
      <c r="AE6250">
        <f>MIS[[#This Row],[OrderAverageTradedPrice]]*MIS[[#This Row],[OrderQuantity]]</f>
        <v>50211</v>
      </c>
      <c r="AF6250">
        <f>MIS[[#This Row],[LTP]]*MIS[[#This Row],[OrderQuantity]]</f>
        <v>46686</v>
      </c>
      <c r="AG6250">
        <f>IF(MIS[[#This Row],[OrderSide]]="SELL",MIS[[#This Row],[VALUE]]-MIS[[#This Row],[LIVE_VALUE]],MIS[[#This Row],[LIVE_VALUE]]-MIS[[#This Row],[VALUE]])</f>
        <v>3525</v>
      </c>
      <c r="AH6250" t="str" cm="1">
        <f t="array" ref="AH6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0" t="str">
        <f>MIS[[#This Row],[TRADING SYMBOL]]</f>
        <v>SENSEX2552082300PE</v>
      </c>
      <c r="AJ6250" t="str">
        <f>IF(RIGHT(MIS[[#This Row],[Main/Hedge]],4)="MAIN","MAIN","HEDGE")</f>
        <v>MAIN</v>
      </c>
      <c r="AK6250" t="str" cm="1">
        <f t="array" ref="AK6250">_xlfn._xlws.FILTER(Table4[Column1],ISNUMBER(SEARCH(Table4[Column1],MIS[[#This Row],[OrderUniqueIdentifier]])),"")</f>
        <v>XYT</v>
      </c>
    </row>
    <row r="6251" spans="1:37" x14ac:dyDescent="0.25">
      <c r="A6251" t="s">
        <v>1374</v>
      </c>
      <c r="B6251" t="s">
        <v>1375</v>
      </c>
      <c r="C6251" t="s">
        <v>10748</v>
      </c>
      <c r="D6251" t="s">
        <v>72</v>
      </c>
      <c r="E6251" t="s">
        <v>2044</v>
      </c>
      <c r="F6251" t="s">
        <v>98</v>
      </c>
      <c r="G6251" t="s">
        <v>89</v>
      </c>
      <c r="H6251" t="s">
        <v>75</v>
      </c>
      <c r="I6251" t="s">
        <v>76</v>
      </c>
      <c r="J6251" t="s">
        <v>77</v>
      </c>
      <c r="K6251">
        <v>60</v>
      </c>
      <c r="L6251" t="s">
        <v>77</v>
      </c>
      <c r="M6251" t="s">
        <v>78</v>
      </c>
      <c r="N6251" t="s">
        <v>4482</v>
      </c>
      <c r="O6251" t="s">
        <v>10734</v>
      </c>
      <c r="P6251" t="s">
        <v>10749</v>
      </c>
      <c r="Q6251" t="s">
        <v>2048</v>
      </c>
      <c r="R6251" t="s">
        <v>79</v>
      </c>
      <c r="S6251" t="s">
        <v>10743</v>
      </c>
      <c r="T6251" t="s">
        <v>2049</v>
      </c>
      <c r="U6251" t="s">
        <v>100</v>
      </c>
      <c r="V6251" t="s">
        <v>80</v>
      </c>
      <c r="W6251">
        <v>82300</v>
      </c>
      <c r="X6251" t="s">
        <v>81</v>
      </c>
      <c r="Y6251">
        <v>-60</v>
      </c>
      <c r="Z6251" t="s">
        <v>10735</v>
      </c>
      <c r="AA6251" t="s">
        <v>10750</v>
      </c>
      <c r="AB6251" t="s">
        <v>90</v>
      </c>
      <c r="AC6251" t="s">
        <v>10731</v>
      </c>
      <c r="AD6251">
        <f>_xlfn.XLOOKUP(MIS[[#This Row],[TRADING SYMBOL]],[1]Sheet1!$D:$D,[1]Sheet1!$C:$C)</f>
        <v>464.4</v>
      </c>
      <c r="AE6251">
        <f>MIS[[#This Row],[OrderAverageTradedPrice]]*MIS[[#This Row],[OrderQuantity]]</f>
        <v>27720</v>
      </c>
      <c r="AF6251">
        <f>MIS[[#This Row],[LTP]]*MIS[[#This Row],[OrderQuantity]]</f>
        <v>27864</v>
      </c>
      <c r="AG6251">
        <f>IF(MIS[[#This Row],[OrderSide]]="SELL",MIS[[#This Row],[VALUE]]-MIS[[#This Row],[LIVE_VALUE]],MIS[[#This Row],[LIVE_VALUE]]-MIS[[#This Row],[VALUE]])</f>
        <v>-144</v>
      </c>
      <c r="AH6251" t="str" cm="1">
        <f t="array" ref="AH6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1" t="str">
        <f>MIS[[#This Row],[TRADING SYMBOL]]</f>
        <v>SENSEX2552082300CE</v>
      </c>
      <c r="AJ6251" t="str">
        <f>IF(RIGHT(MIS[[#This Row],[Main/Hedge]],4)="MAIN","MAIN","HEDGE")</f>
        <v>MAIN</v>
      </c>
      <c r="AK6251" t="str" cm="1">
        <f t="array" ref="AK6251">_xlfn._xlws.FILTER(Table4[Column1],ISNUMBER(SEARCH(Table4[Column1],MIS[[#This Row],[OrderUniqueIdentifier]])),"")</f>
        <v>XYT</v>
      </c>
    </row>
    <row r="6252" spans="1:37" x14ac:dyDescent="0.25">
      <c r="A6252" t="s">
        <v>1374</v>
      </c>
      <c r="B6252" t="s">
        <v>1375</v>
      </c>
      <c r="C6252" t="s">
        <v>10751</v>
      </c>
      <c r="D6252" t="s">
        <v>72</v>
      </c>
      <c r="E6252" t="s">
        <v>2053</v>
      </c>
      <c r="F6252" t="s">
        <v>98</v>
      </c>
      <c r="G6252" t="s">
        <v>89</v>
      </c>
      <c r="H6252" t="s">
        <v>75</v>
      </c>
      <c r="I6252" t="s">
        <v>76</v>
      </c>
      <c r="J6252" t="s">
        <v>77</v>
      </c>
      <c r="K6252">
        <v>60</v>
      </c>
      <c r="L6252" t="s">
        <v>77</v>
      </c>
      <c r="M6252" t="s">
        <v>78</v>
      </c>
      <c r="N6252" t="s">
        <v>10752</v>
      </c>
      <c r="O6252" t="s">
        <v>10749</v>
      </c>
      <c r="P6252" t="s">
        <v>10749</v>
      </c>
      <c r="Q6252" t="s">
        <v>2055</v>
      </c>
      <c r="R6252" t="s">
        <v>79</v>
      </c>
      <c r="S6252" t="s">
        <v>10743</v>
      </c>
      <c r="T6252" t="s">
        <v>2056</v>
      </c>
      <c r="U6252" t="s">
        <v>100</v>
      </c>
      <c r="V6252" t="s">
        <v>80</v>
      </c>
      <c r="W6252">
        <v>82300</v>
      </c>
      <c r="X6252" t="s">
        <v>85</v>
      </c>
      <c r="Y6252">
        <v>-60</v>
      </c>
      <c r="Z6252" t="s">
        <v>10750</v>
      </c>
      <c r="AA6252" t="s">
        <v>10750</v>
      </c>
      <c r="AB6252" t="s">
        <v>107</v>
      </c>
      <c r="AC6252" t="s">
        <v>10731</v>
      </c>
      <c r="AD6252">
        <f>_xlfn.XLOOKUP(MIS[[#This Row],[TRADING SYMBOL]],[1]Sheet1!$D:$D,[1]Sheet1!$C:$C)</f>
        <v>389.05</v>
      </c>
      <c r="AE6252">
        <f>MIS[[#This Row],[OrderAverageTradedPrice]]*MIS[[#This Row],[OrderQuantity]]</f>
        <v>25117.999999999978</v>
      </c>
      <c r="AF6252">
        <f>MIS[[#This Row],[LTP]]*MIS[[#This Row],[OrderQuantity]]</f>
        <v>23343</v>
      </c>
      <c r="AG6252">
        <f>IF(MIS[[#This Row],[OrderSide]]="SELL",MIS[[#This Row],[VALUE]]-MIS[[#This Row],[LIVE_VALUE]],MIS[[#This Row],[LIVE_VALUE]]-MIS[[#This Row],[VALUE]])</f>
        <v>1774.9999999999782</v>
      </c>
      <c r="AH6252" t="str" cm="1">
        <f t="array" ref="AH6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2" t="str">
        <f>MIS[[#This Row],[TRADING SYMBOL]]</f>
        <v>SENSEX2552082300PE</v>
      </c>
      <c r="AJ6252" t="str">
        <f>IF(RIGHT(MIS[[#This Row],[Main/Hedge]],4)="MAIN","MAIN","HEDGE")</f>
        <v>MAIN</v>
      </c>
      <c r="AK6252" t="str" cm="1">
        <f t="array" ref="AK6252">_xlfn._xlws.FILTER(Table4[Column1],ISNUMBER(SEARCH(Table4[Column1],MIS[[#This Row],[OrderUniqueIdentifier]])),"")</f>
        <v>XYT</v>
      </c>
    </row>
    <row r="6253" spans="1:37" x14ac:dyDescent="0.25">
      <c r="A6253" t="s">
        <v>1374</v>
      </c>
      <c r="B6253" t="s">
        <v>1395</v>
      </c>
      <c r="C6253" t="s">
        <v>10753</v>
      </c>
      <c r="D6253" t="s">
        <v>72</v>
      </c>
      <c r="E6253" t="s">
        <v>2044</v>
      </c>
      <c r="F6253" t="s">
        <v>98</v>
      </c>
      <c r="G6253" t="s">
        <v>89</v>
      </c>
      <c r="H6253" t="s">
        <v>75</v>
      </c>
      <c r="I6253" t="s">
        <v>76</v>
      </c>
      <c r="J6253" t="s">
        <v>77</v>
      </c>
      <c r="K6253">
        <v>320</v>
      </c>
      <c r="L6253" t="s">
        <v>77</v>
      </c>
      <c r="M6253" t="s">
        <v>78</v>
      </c>
      <c r="N6253" t="s">
        <v>4482</v>
      </c>
      <c r="O6253" t="s">
        <v>10734</v>
      </c>
      <c r="P6253" t="s">
        <v>10749</v>
      </c>
      <c r="Q6253" t="s">
        <v>2048</v>
      </c>
      <c r="R6253" t="s">
        <v>79</v>
      </c>
      <c r="S6253" t="s">
        <v>10743</v>
      </c>
      <c r="T6253" t="s">
        <v>2049</v>
      </c>
      <c r="U6253" t="s">
        <v>100</v>
      </c>
      <c r="V6253" t="s">
        <v>80</v>
      </c>
      <c r="W6253">
        <v>82300</v>
      </c>
      <c r="X6253" t="s">
        <v>81</v>
      </c>
      <c r="Y6253">
        <v>-320</v>
      </c>
      <c r="Z6253" t="s">
        <v>10735</v>
      </c>
      <c r="AA6253" t="s">
        <v>10750</v>
      </c>
      <c r="AB6253" t="s">
        <v>90</v>
      </c>
      <c r="AC6253" t="s">
        <v>10731</v>
      </c>
      <c r="AD6253">
        <f>_xlfn.XLOOKUP(MIS[[#This Row],[TRADING SYMBOL]],[1]Sheet1!$D:$D,[1]Sheet1!$C:$C)</f>
        <v>464.4</v>
      </c>
      <c r="AE6253">
        <f>MIS[[#This Row],[OrderAverageTradedPrice]]*MIS[[#This Row],[OrderQuantity]]</f>
        <v>147840</v>
      </c>
      <c r="AF6253">
        <f>MIS[[#This Row],[LTP]]*MIS[[#This Row],[OrderQuantity]]</f>
        <v>148608</v>
      </c>
      <c r="AG6253">
        <f>IF(MIS[[#This Row],[OrderSide]]="SELL",MIS[[#This Row],[VALUE]]-MIS[[#This Row],[LIVE_VALUE]],MIS[[#This Row],[LIVE_VALUE]]-MIS[[#This Row],[VALUE]])</f>
        <v>-768</v>
      </c>
      <c r="AH6253" t="str" cm="1">
        <f t="array" ref="AH6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3" t="str">
        <f>MIS[[#This Row],[TRADING SYMBOL]]</f>
        <v>SENSEX2552082300CE</v>
      </c>
      <c r="AJ6253" t="str">
        <f>IF(RIGHT(MIS[[#This Row],[Main/Hedge]],4)="MAIN","MAIN","HEDGE")</f>
        <v>MAIN</v>
      </c>
      <c r="AK6253" t="str" cm="1">
        <f t="array" ref="AK6253">_xlfn._xlws.FILTER(Table4[Column1],ISNUMBER(SEARCH(Table4[Column1],MIS[[#This Row],[OrderUniqueIdentifier]])),"")</f>
        <v>XYT</v>
      </c>
    </row>
    <row r="6254" spans="1:37" x14ac:dyDescent="0.25">
      <c r="A6254" t="s">
        <v>1374</v>
      </c>
      <c r="B6254" t="s">
        <v>1395</v>
      </c>
      <c r="C6254" t="s">
        <v>10754</v>
      </c>
      <c r="D6254" t="s">
        <v>72</v>
      </c>
      <c r="E6254" t="s">
        <v>2053</v>
      </c>
      <c r="F6254" t="s">
        <v>98</v>
      </c>
      <c r="G6254" t="s">
        <v>89</v>
      </c>
      <c r="H6254" t="s">
        <v>75</v>
      </c>
      <c r="I6254" t="s">
        <v>76</v>
      </c>
      <c r="J6254" t="s">
        <v>77</v>
      </c>
      <c r="K6254">
        <v>320</v>
      </c>
      <c r="L6254" t="s">
        <v>77</v>
      </c>
      <c r="M6254" t="s">
        <v>78</v>
      </c>
      <c r="N6254" t="s">
        <v>10755</v>
      </c>
      <c r="O6254" t="s">
        <v>10749</v>
      </c>
      <c r="P6254" t="s">
        <v>10749</v>
      </c>
      <c r="Q6254" t="s">
        <v>2055</v>
      </c>
      <c r="R6254" t="s">
        <v>79</v>
      </c>
      <c r="S6254" t="s">
        <v>10743</v>
      </c>
      <c r="T6254" t="s">
        <v>2056</v>
      </c>
      <c r="U6254" t="s">
        <v>100</v>
      </c>
      <c r="V6254" t="s">
        <v>80</v>
      </c>
      <c r="W6254">
        <v>82300</v>
      </c>
      <c r="X6254" t="s">
        <v>85</v>
      </c>
      <c r="Y6254">
        <v>-320</v>
      </c>
      <c r="Z6254" t="s">
        <v>10750</v>
      </c>
      <c r="AA6254" t="s">
        <v>10750</v>
      </c>
      <c r="AB6254" t="s">
        <v>107</v>
      </c>
      <c r="AC6254" t="s">
        <v>10731</v>
      </c>
      <c r="AD6254">
        <f>_xlfn.XLOOKUP(MIS[[#This Row],[TRADING SYMBOL]],[1]Sheet1!$D:$D,[1]Sheet1!$C:$C)</f>
        <v>389.05</v>
      </c>
      <c r="AE6254">
        <f>MIS[[#This Row],[OrderAverageTradedPrice]]*MIS[[#This Row],[OrderQuantity]]</f>
        <v>133894</v>
      </c>
      <c r="AF6254">
        <f>MIS[[#This Row],[LTP]]*MIS[[#This Row],[OrderQuantity]]</f>
        <v>124496</v>
      </c>
      <c r="AG6254">
        <f>IF(MIS[[#This Row],[OrderSide]]="SELL",MIS[[#This Row],[VALUE]]-MIS[[#This Row],[LIVE_VALUE]],MIS[[#This Row],[LIVE_VALUE]]-MIS[[#This Row],[VALUE]])</f>
        <v>9398</v>
      </c>
      <c r="AH6254" t="str" cm="1">
        <f t="array" ref="AH6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4" t="str">
        <f>MIS[[#This Row],[TRADING SYMBOL]]</f>
        <v>SENSEX2552082300PE</v>
      </c>
      <c r="AJ6254" t="str">
        <f>IF(RIGHT(MIS[[#This Row],[Main/Hedge]],4)="MAIN","MAIN","HEDGE")</f>
        <v>MAIN</v>
      </c>
      <c r="AK6254" t="str" cm="1">
        <f t="array" ref="AK6254">_xlfn._xlws.FILTER(Table4[Column1],ISNUMBER(SEARCH(Table4[Column1],MIS[[#This Row],[OrderUniqueIdentifier]])),"")</f>
        <v>XYT</v>
      </c>
    </row>
    <row r="6255" spans="1:37" x14ac:dyDescent="0.25">
      <c r="A6255" t="s">
        <v>1414</v>
      </c>
      <c r="B6255" t="s">
        <v>1431</v>
      </c>
      <c r="C6255" t="s">
        <v>10760</v>
      </c>
      <c r="D6255" t="s">
        <v>72</v>
      </c>
      <c r="E6255" t="s">
        <v>2044</v>
      </c>
      <c r="F6255" t="s">
        <v>98</v>
      </c>
      <c r="G6255" t="s">
        <v>89</v>
      </c>
      <c r="H6255" t="s">
        <v>75</v>
      </c>
      <c r="I6255" t="s">
        <v>76</v>
      </c>
      <c r="J6255" t="s">
        <v>77</v>
      </c>
      <c r="K6255">
        <v>20</v>
      </c>
      <c r="L6255" t="s">
        <v>77</v>
      </c>
      <c r="M6255" t="s">
        <v>78</v>
      </c>
      <c r="N6255" t="s">
        <v>4482</v>
      </c>
      <c r="O6255" t="s">
        <v>10734</v>
      </c>
      <c r="P6255" t="s">
        <v>10749</v>
      </c>
      <c r="Q6255" t="s">
        <v>2048</v>
      </c>
      <c r="R6255" t="s">
        <v>79</v>
      </c>
      <c r="S6255" t="s">
        <v>10728</v>
      </c>
      <c r="T6255" t="s">
        <v>2049</v>
      </c>
      <c r="U6255" t="s">
        <v>100</v>
      </c>
      <c r="V6255" t="s">
        <v>80</v>
      </c>
      <c r="W6255">
        <v>82300</v>
      </c>
      <c r="X6255" t="s">
        <v>81</v>
      </c>
      <c r="Y6255">
        <v>-20</v>
      </c>
      <c r="Z6255" t="s">
        <v>10735</v>
      </c>
      <c r="AA6255" t="s">
        <v>10750</v>
      </c>
      <c r="AB6255" t="s">
        <v>90</v>
      </c>
      <c r="AC6255" t="s">
        <v>10731</v>
      </c>
      <c r="AD6255">
        <f>_xlfn.XLOOKUP(MIS[[#This Row],[TRADING SYMBOL]],[1]Sheet1!$D:$D,[1]Sheet1!$C:$C)</f>
        <v>464.4</v>
      </c>
      <c r="AE6255">
        <f>MIS[[#This Row],[OrderAverageTradedPrice]]*MIS[[#This Row],[OrderQuantity]]</f>
        <v>9240</v>
      </c>
      <c r="AF6255">
        <f>MIS[[#This Row],[LTP]]*MIS[[#This Row],[OrderQuantity]]</f>
        <v>9288</v>
      </c>
      <c r="AG6255">
        <f>IF(MIS[[#This Row],[OrderSide]]="SELL",MIS[[#This Row],[VALUE]]-MIS[[#This Row],[LIVE_VALUE]],MIS[[#This Row],[LIVE_VALUE]]-MIS[[#This Row],[VALUE]])</f>
        <v>-48</v>
      </c>
      <c r="AH6255" t="str" cm="1">
        <f t="array" ref="AH6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5" t="str">
        <f>MIS[[#This Row],[TRADING SYMBOL]]</f>
        <v>SENSEX2552082300CE</v>
      </c>
      <c r="AJ6255" t="str">
        <f>IF(RIGHT(MIS[[#This Row],[Main/Hedge]],4)="MAIN","MAIN","HEDGE")</f>
        <v>MAIN</v>
      </c>
      <c r="AK6255" t="str" cm="1">
        <f t="array" ref="AK6255">_xlfn._xlws.FILTER(Table4[Column1],ISNUMBER(SEARCH(Table4[Column1],MIS[[#This Row],[OrderUniqueIdentifier]])),"")</f>
        <v>XYT</v>
      </c>
    </row>
    <row r="6256" spans="1:37" x14ac:dyDescent="0.25">
      <c r="A6256" t="s">
        <v>1414</v>
      </c>
      <c r="B6256" t="s">
        <v>1431</v>
      </c>
      <c r="C6256" t="s">
        <v>10761</v>
      </c>
      <c r="D6256" t="s">
        <v>72</v>
      </c>
      <c r="E6256" t="s">
        <v>2053</v>
      </c>
      <c r="F6256" t="s">
        <v>98</v>
      </c>
      <c r="G6256" t="s">
        <v>89</v>
      </c>
      <c r="H6256" t="s">
        <v>75</v>
      </c>
      <c r="I6256" t="s">
        <v>76</v>
      </c>
      <c r="J6256" t="s">
        <v>77</v>
      </c>
      <c r="K6256">
        <v>20</v>
      </c>
      <c r="L6256" t="s">
        <v>77</v>
      </c>
      <c r="M6256" t="s">
        <v>78</v>
      </c>
      <c r="N6256" t="s">
        <v>6641</v>
      </c>
      <c r="O6256" t="s">
        <v>10734</v>
      </c>
      <c r="P6256" t="s">
        <v>10749</v>
      </c>
      <c r="Q6256" t="s">
        <v>2055</v>
      </c>
      <c r="R6256" t="s">
        <v>79</v>
      </c>
      <c r="S6256" t="s">
        <v>10728</v>
      </c>
      <c r="T6256" t="s">
        <v>2056</v>
      </c>
      <c r="U6256" t="s">
        <v>100</v>
      </c>
      <c r="V6256" t="s">
        <v>80</v>
      </c>
      <c r="W6256">
        <v>82300</v>
      </c>
      <c r="X6256" t="s">
        <v>85</v>
      </c>
      <c r="Y6256">
        <v>-20</v>
      </c>
      <c r="Z6256" t="s">
        <v>10735</v>
      </c>
      <c r="AA6256" t="s">
        <v>10750</v>
      </c>
      <c r="AB6256" t="s">
        <v>107</v>
      </c>
      <c r="AC6256" t="s">
        <v>10731</v>
      </c>
      <c r="AD6256">
        <f>_xlfn.XLOOKUP(MIS[[#This Row],[TRADING SYMBOL]],[1]Sheet1!$D:$D,[1]Sheet1!$C:$C)</f>
        <v>389.05</v>
      </c>
      <c r="AE6256">
        <f>MIS[[#This Row],[OrderAverageTradedPrice]]*MIS[[#This Row],[OrderQuantity]]</f>
        <v>8367</v>
      </c>
      <c r="AF6256">
        <f>MIS[[#This Row],[LTP]]*MIS[[#This Row],[OrderQuantity]]</f>
        <v>7781</v>
      </c>
      <c r="AG6256">
        <f>IF(MIS[[#This Row],[OrderSide]]="SELL",MIS[[#This Row],[VALUE]]-MIS[[#This Row],[LIVE_VALUE]],MIS[[#This Row],[LIVE_VALUE]]-MIS[[#This Row],[VALUE]])</f>
        <v>586</v>
      </c>
      <c r="AH6256" t="str" cm="1">
        <f t="array" ref="AH6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6" t="str">
        <f>MIS[[#This Row],[TRADING SYMBOL]]</f>
        <v>SENSEX2552082300PE</v>
      </c>
      <c r="AJ6256" t="str">
        <f>IF(RIGHT(MIS[[#This Row],[Main/Hedge]],4)="MAIN","MAIN","HEDGE")</f>
        <v>MAIN</v>
      </c>
      <c r="AK6256" t="str" cm="1">
        <f t="array" ref="AK6256">_xlfn._xlws.FILTER(Table4[Column1],ISNUMBER(SEARCH(Table4[Column1],MIS[[#This Row],[OrderUniqueIdentifier]])),"")</f>
        <v>XYT</v>
      </c>
    </row>
    <row r="6257" spans="1:37" x14ac:dyDescent="0.25">
      <c r="A6257" t="s">
        <v>292</v>
      </c>
      <c r="B6257" t="s">
        <v>293</v>
      </c>
      <c r="C6257" t="s">
        <v>327</v>
      </c>
      <c r="D6257" t="s">
        <v>72</v>
      </c>
      <c r="E6257" t="s">
        <v>2044</v>
      </c>
      <c r="F6257" t="s">
        <v>98</v>
      </c>
      <c r="G6257" t="s">
        <v>89</v>
      </c>
      <c r="H6257" t="s">
        <v>93</v>
      </c>
      <c r="I6257" t="s">
        <v>76</v>
      </c>
      <c r="J6257" t="s">
        <v>6754</v>
      </c>
      <c r="K6257">
        <v>60</v>
      </c>
      <c r="L6257" t="s">
        <v>77</v>
      </c>
      <c r="M6257" t="s">
        <v>78</v>
      </c>
      <c r="N6257" t="s">
        <v>10762</v>
      </c>
      <c r="O6257" t="s">
        <v>10763</v>
      </c>
      <c r="P6257" t="s">
        <v>10763</v>
      </c>
      <c r="Q6257" t="s">
        <v>2048</v>
      </c>
      <c r="R6257" t="s">
        <v>79</v>
      </c>
      <c r="S6257" t="s">
        <v>10743</v>
      </c>
      <c r="T6257" t="s">
        <v>2049</v>
      </c>
      <c r="U6257" t="s">
        <v>100</v>
      </c>
      <c r="V6257" t="s">
        <v>80</v>
      </c>
      <c r="W6257">
        <v>82300</v>
      </c>
      <c r="X6257" t="s">
        <v>81</v>
      </c>
      <c r="Y6257">
        <v>-60</v>
      </c>
      <c r="Z6257" t="s">
        <v>10764</v>
      </c>
      <c r="AA6257" t="s">
        <v>10764</v>
      </c>
      <c r="AB6257" t="s">
        <v>90</v>
      </c>
      <c r="AC6257" t="s">
        <v>10731</v>
      </c>
      <c r="AD6257">
        <f>_xlfn.XLOOKUP(MIS[[#This Row],[TRADING SYMBOL]],[1]Sheet1!$D:$D,[1]Sheet1!$C:$C)</f>
        <v>464.4</v>
      </c>
      <c r="AE6257">
        <f>MIS[[#This Row],[OrderAverageTradedPrice]]*MIS[[#This Row],[OrderQuantity]]</f>
        <v>27867.99999999996</v>
      </c>
      <c r="AF6257">
        <f>MIS[[#This Row],[LTP]]*MIS[[#This Row],[OrderQuantity]]</f>
        <v>27864</v>
      </c>
      <c r="AG6257">
        <f>IF(MIS[[#This Row],[OrderSide]]="SELL",MIS[[#This Row],[VALUE]]-MIS[[#This Row],[LIVE_VALUE]],MIS[[#This Row],[LIVE_VALUE]]-MIS[[#This Row],[VALUE]])</f>
        <v>3.9999999999599822</v>
      </c>
      <c r="AH6257" t="str" cm="1">
        <f t="array" ref="AH6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7" t="str">
        <f>MIS[[#This Row],[TRADING SYMBOL]]</f>
        <v>SENSEX2552082300CE</v>
      </c>
      <c r="AJ6257" t="str">
        <f>IF(RIGHT(MIS[[#This Row],[Main/Hedge]],4)="MAIN","MAIN","HEDGE")</f>
        <v>MAIN</v>
      </c>
      <c r="AK6257" t="str" cm="1">
        <f t="array" ref="AK6257">_xlfn._xlws.FILTER(Table4[Column1],ISNUMBER(SEARCH(Table4[Column1],MIS[[#This Row],[OrderUniqueIdentifier]])),"")</f>
        <v>XYT</v>
      </c>
    </row>
    <row r="6258" spans="1:37" x14ac:dyDescent="0.25">
      <c r="A6258" t="s">
        <v>292</v>
      </c>
      <c r="B6258" t="s">
        <v>293</v>
      </c>
      <c r="C6258" t="s">
        <v>328</v>
      </c>
      <c r="D6258" t="s">
        <v>72</v>
      </c>
      <c r="E6258" t="s">
        <v>2053</v>
      </c>
      <c r="F6258" t="s">
        <v>98</v>
      </c>
      <c r="G6258" t="s">
        <v>89</v>
      </c>
      <c r="H6258" t="s">
        <v>93</v>
      </c>
      <c r="I6258" t="s">
        <v>76</v>
      </c>
      <c r="J6258" t="s">
        <v>10765</v>
      </c>
      <c r="K6258">
        <v>60</v>
      </c>
      <c r="L6258" t="s">
        <v>77</v>
      </c>
      <c r="M6258" t="s">
        <v>78</v>
      </c>
      <c r="N6258" t="s">
        <v>10765</v>
      </c>
      <c r="O6258" t="s">
        <v>10763</v>
      </c>
      <c r="P6258" t="s">
        <v>10766</v>
      </c>
      <c r="Q6258" t="s">
        <v>2055</v>
      </c>
      <c r="R6258" t="s">
        <v>79</v>
      </c>
      <c r="S6258" t="s">
        <v>10743</v>
      </c>
      <c r="T6258" t="s">
        <v>2056</v>
      </c>
      <c r="U6258" t="s">
        <v>100</v>
      </c>
      <c r="V6258" t="s">
        <v>80</v>
      </c>
      <c r="W6258">
        <v>82300</v>
      </c>
      <c r="X6258" t="s">
        <v>85</v>
      </c>
      <c r="Y6258">
        <v>-60</v>
      </c>
      <c r="Z6258" t="s">
        <v>10764</v>
      </c>
      <c r="AA6258" t="s">
        <v>10767</v>
      </c>
      <c r="AB6258" t="s">
        <v>107</v>
      </c>
      <c r="AC6258" t="s">
        <v>10731</v>
      </c>
      <c r="AD6258">
        <f>_xlfn.XLOOKUP(MIS[[#This Row],[TRADING SYMBOL]],[1]Sheet1!$D:$D,[1]Sheet1!$C:$C)</f>
        <v>389.05</v>
      </c>
      <c r="AE6258">
        <f>MIS[[#This Row],[OrderAverageTradedPrice]]*MIS[[#This Row],[OrderQuantity]]</f>
        <v>24984</v>
      </c>
      <c r="AF6258">
        <f>MIS[[#This Row],[LTP]]*MIS[[#This Row],[OrderQuantity]]</f>
        <v>23343</v>
      </c>
      <c r="AG6258">
        <f>IF(MIS[[#This Row],[OrderSide]]="SELL",MIS[[#This Row],[VALUE]]-MIS[[#This Row],[LIVE_VALUE]],MIS[[#This Row],[LIVE_VALUE]]-MIS[[#This Row],[VALUE]])</f>
        <v>1641</v>
      </c>
      <c r="AH6258" t="str" cm="1">
        <f t="array" ref="AH6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8" t="str">
        <f>MIS[[#This Row],[TRADING SYMBOL]]</f>
        <v>SENSEX2552082300PE</v>
      </c>
      <c r="AJ6258" t="str">
        <f>IF(RIGHT(MIS[[#This Row],[Main/Hedge]],4)="MAIN","MAIN","HEDGE")</f>
        <v>MAIN</v>
      </c>
      <c r="AK6258" t="str" cm="1">
        <f t="array" ref="AK6258">_xlfn._xlws.FILTER(Table4[Column1],ISNUMBER(SEARCH(Table4[Column1],MIS[[#This Row],[OrderUniqueIdentifier]])),"")</f>
        <v>XYT</v>
      </c>
    </row>
    <row r="6259" spans="1:37" x14ac:dyDescent="0.25">
      <c r="A6259" t="s">
        <v>71</v>
      </c>
      <c r="B6259" t="s">
        <v>491</v>
      </c>
      <c r="C6259" t="s">
        <v>10780</v>
      </c>
      <c r="D6259" t="s">
        <v>72</v>
      </c>
      <c r="E6259" t="s">
        <v>2044</v>
      </c>
      <c r="F6259" t="s">
        <v>98</v>
      </c>
      <c r="G6259" t="s">
        <v>89</v>
      </c>
      <c r="H6259" t="s">
        <v>75</v>
      </c>
      <c r="I6259" t="s">
        <v>76</v>
      </c>
      <c r="J6259" t="s">
        <v>77</v>
      </c>
      <c r="K6259">
        <v>80</v>
      </c>
      <c r="L6259" t="s">
        <v>77</v>
      </c>
      <c r="M6259" t="s">
        <v>78</v>
      </c>
      <c r="N6259" t="s">
        <v>10781</v>
      </c>
      <c r="O6259" t="s">
        <v>10782</v>
      </c>
      <c r="P6259" t="s">
        <v>10782</v>
      </c>
      <c r="Q6259" t="s">
        <v>2048</v>
      </c>
      <c r="R6259" t="s">
        <v>79</v>
      </c>
      <c r="S6259" t="s">
        <v>10770</v>
      </c>
      <c r="T6259" t="s">
        <v>2049</v>
      </c>
      <c r="U6259" t="s">
        <v>100</v>
      </c>
      <c r="V6259" t="s">
        <v>80</v>
      </c>
      <c r="W6259">
        <v>82300</v>
      </c>
      <c r="X6259" t="s">
        <v>81</v>
      </c>
      <c r="Y6259">
        <v>-80</v>
      </c>
      <c r="Z6259" t="s">
        <v>10783</v>
      </c>
      <c r="AA6259" t="s">
        <v>10783</v>
      </c>
      <c r="AB6259" t="s">
        <v>90</v>
      </c>
      <c r="AC6259" t="s">
        <v>10772</v>
      </c>
      <c r="AD6259">
        <f>_xlfn.XLOOKUP(MIS[[#This Row],[TRADING SYMBOL]],[1]Sheet1!$D:$D,[1]Sheet1!$C:$C)</f>
        <v>464.4</v>
      </c>
      <c r="AE6259">
        <f>MIS[[#This Row],[OrderAverageTradedPrice]]*MIS[[#This Row],[OrderQuantity]]</f>
        <v>37398</v>
      </c>
      <c r="AF6259">
        <f>MIS[[#This Row],[LTP]]*MIS[[#This Row],[OrderQuantity]]</f>
        <v>37152</v>
      </c>
      <c r="AG6259">
        <f>IF(MIS[[#This Row],[OrderSide]]="SELL",MIS[[#This Row],[VALUE]]-MIS[[#This Row],[LIVE_VALUE]],MIS[[#This Row],[LIVE_VALUE]]-MIS[[#This Row],[VALUE]])</f>
        <v>246</v>
      </c>
      <c r="AH6259" t="str" cm="1">
        <f t="array" ref="AH6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9" t="str">
        <f>MIS[[#This Row],[TRADING SYMBOL]]</f>
        <v>SENSEX2552082300CE</v>
      </c>
      <c r="AJ6259" t="str">
        <f>IF(RIGHT(MIS[[#This Row],[Main/Hedge]],4)="MAIN","MAIN","HEDGE")</f>
        <v>MAIN</v>
      </c>
      <c r="AK6259" t="str" cm="1">
        <f t="array" ref="AK6259">_xlfn._xlws.FILTER(Table4[Column1],ISNUMBER(SEARCH(Table4[Column1],MIS[[#This Row],[OrderUniqueIdentifier]])),"")</f>
        <v>XYT</v>
      </c>
    </row>
    <row r="6260" spans="1:37" x14ac:dyDescent="0.25">
      <c r="A6260" t="s">
        <v>71</v>
      </c>
      <c r="B6260" t="s">
        <v>642</v>
      </c>
      <c r="C6260" t="s">
        <v>10829</v>
      </c>
      <c r="D6260" t="s">
        <v>72</v>
      </c>
      <c r="E6260" t="s">
        <v>2044</v>
      </c>
      <c r="F6260" t="s">
        <v>98</v>
      </c>
      <c r="G6260" t="s">
        <v>89</v>
      </c>
      <c r="H6260" t="s">
        <v>75</v>
      </c>
      <c r="I6260" t="s">
        <v>76</v>
      </c>
      <c r="J6260" t="s">
        <v>77</v>
      </c>
      <c r="K6260">
        <v>120</v>
      </c>
      <c r="L6260" t="s">
        <v>77</v>
      </c>
      <c r="M6260" t="s">
        <v>78</v>
      </c>
      <c r="N6260" t="s">
        <v>10830</v>
      </c>
      <c r="O6260" t="s">
        <v>10782</v>
      </c>
      <c r="P6260" t="s">
        <v>10782</v>
      </c>
      <c r="Q6260" t="s">
        <v>2048</v>
      </c>
      <c r="R6260" t="s">
        <v>79</v>
      </c>
      <c r="S6260" t="s">
        <v>10770</v>
      </c>
      <c r="T6260" t="s">
        <v>2049</v>
      </c>
      <c r="U6260" t="s">
        <v>100</v>
      </c>
      <c r="V6260" t="s">
        <v>80</v>
      </c>
      <c r="W6260">
        <v>82300</v>
      </c>
      <c r="X6260" t="s">
        <v>81</v>
      </c>
      <c r="Y6260">
        <v>-120</v>
      </c>
      <c r="Z6260" t="s">
        <v>10783</v>
      </c>
      <c r="AA6260" t="s">
        <v>10783</v>
      </c>
      <c r="AB6260" t="s">
        <v>90</v>
      </c>
      <c r="AC6260" t="s">
        <v>10772</v>
      </c>
      <c r="AD6260">
        <f>_xlfn.XLOOKUP(MIS[[#This Row],[TRADING SYMBOL]],[1]Sheet1!$D:$D,[1]Sheet1!$C:$C)</f>
        <v>464.4</v>
      </c>
      <c r="AE6260">
        <f>MIS[[#This Row],[OrderAverageTradedPrice]]*MIS[[#This Row],[OrderQuantity]]</f>
        <v>56068.99999999992</v>
      </c>
      <c r="AF6260">
        <f>MIS[[#This Row],[LTP]]*MIS[[#This Row],[OrderQuantity]]</f>
        <v>55728</v>
      </c>
      <c r="AG6260">
        <f>IF(MIS[[#This Row],[OrderSide]]="SELL",MIS[[#This Row],[VALUE]]-MIS[[#This Row],[LIVE_VALUE]],MIS[[#This Row],[LIVE_VALUE]]-MIS[[#This Row],[VALUE]])</f>
        <v>340.99999999991996</v>
      </c>
      <c r="AH6260" t="str" cm="1">
        <f t="array" ref="AH6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0" t="str">
        <f>MIS[[#This Row],[TRADING SYMBOL]]</f>
        <v>SENSEX2552082300CE</v>
      </c>
      <c r="AJ6260" t="str">
        <f>IF(RIGHT(MIS[[#This Row],[Main/Hedge]],4)="MAIN","MAIN","HEDGE")</f>
        <v>MAIN</v>
      </c>
      <c r="AK6260" t="str" cm="1">
        <f t="array" ref="AK6260">_xlfn._xlws.FILTER(Table4[Column1],ISNUMBER(SEARCH(Table4[Column1],MIS[[#This Row],[OrderUniqueIdentifier]])),"")</f>
        <v>XYT</v>
      </c>
    </row>
    <row r="6261" spans="1:37" x14ac:dyDescent="0.25">
      <c r="A6261" t="s">
        <v>71</v>
      </c>
      <c r="B6261" t="s">
        <v>669</v>
      </c>
      <c r="C6261" t="s">
        <v>10833</v>
      </c>
      <c r="D6261" t="s">
        <v>72</v>
      </c>
      <c r="E6261" t="s">
        <v>2044</v>
      </c>
      <c r="F6261" t="s">
        <v>98</v>
      </c>
      <c r="G6261" t="s">
        <v>89</v>
      </c>
      <c r="H6261" t="s">
        <v>75</v>
      </c>
      <c r="I6261" t="s">
        <v>76</v>
      </c>
      <c r="J6261" t="s">
        <v>77</v>
      </c>
      <c r="K6261">
        <v>220</v>
      </c>
      <c r="L6261" t="s">
        <v>77</v>
      </c>
      <c r="M6261" t="s">
        <v>78</v>
      </c>
      <c r="N6261" t="s">
        <v>10834</v>
      </c>
      <c r="O6261" t="s">
        <v>10835</v>
      </c>
      <c r="P6261" t="s">
        <v>10782</v>
      </c>
      <c r="Q6261" t="s">
        <v>2048</v>
      </c>
      <c r="R6261" t="s">
        <v>79</v>
      </c>
      <c r="S6261" t="s">
        <v>10770</v>
      </c>
      <c r="T6261" t="s">
        <v>2049</v>
      </c>
      <c r="U6261" t="s">
        <v>100</v>
      </c>
      <c r="V6261" t="s">
        <v>80</v>
      </c>
      <c r="W6261">
        <v>82300</v>
      </c>
      <c r="X6261" t="s">
        <v>81</v>
      </c>
      <c r="Y6261">
        <v>-220</v>
      </c>
      <c r="Z6261" t="s">
        <v>10836</v>
      </c>
      <c r="AA6261" t="s">
        <v>10783</v>
      </c>
      <c r="AB6261" t="s">
        <v>90</v>
      </c>
      <c r="AC6261" t="s">
        <v>10772</v>
      </c>
      <c r="AD6261">
        <f>_xlfn.XLOOKUP(MIS[[#This Row],[TRADING SYMBOL]],[1]Sheet1!$D:$D,[1]Sheet1!$C:$C)</f>
        <v>464.4</v>
      </c>
      <c r="AE6261">
        <f>MIS[[#This Row],[OrderAverageTradedPrice]]*MIS[[#This Row],[OrderQuantity]]</f>
        <v>102776.99999999981</v>
      </c>
      <c r="AF6261">
        <f>MIS[[#This Row],[LTP]]*MIS[[#This Row],[OrderQuantity]]</f>
        <v>102168</v>
      </c>
      <c r="AG6261">
        <f>IF(MIS[[#This Row],[OrderSide]]="SELL",MIS[[#This Row],[VALUE]]-MIS[[#This Row],[LIVE_VALUE]],MIS[[#This Row],[LIVE_VALUE]]-MIS[[#This Row],[VALUE]])</f>
        <v>608.99999999981083</v>
      </c>
      <c r="AH6261" t="str" cm="1">
        <f t="array" ref="AH6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1" t="str">
        <f>MIS[[#This Row],[TRADING SYMBOL]]</f>
        <v>SENSEX2552082300CE</v>
      </c>
      <c r="AJ6261" t="str">
        <f>IF(RIGHT(MIS[[#This Row],[Main/Hedge]],4)="MAIN","MAIN","HEDGE")</f>
        <v>MAIN</v>
      </c>
      <c r="AK6261" t="str" cm="1">
        <f t="array" ref="AK6261">_xlfn._xlws.FILTER(Table4[Column1],ISNUMBER(SEARCH(Table4[Column1],MIS[[#This Row],[OrderUniqueIdentifier]])),"")</f>
        <v>XYT</v>
      </c>
    </row>
    <row r="6262" spans="1:37" x14ac:dyDescent="0.25">
      <c r="A6262" t="s">
        <v>71</v>
      </c>
      <c r="B6262" t="s">
        <v>696</v>
      </c>
      <c r="C6262" t="s">
        <v>10839</v>
      </c>
      <c r="D6262" t="s">
        <v>72</v>
      </c>
      <c r="E6262" t="s">
        <v>2044</v>
      </c>
      <c r="F6262" t="s">
        <v>98</v>
      </c>
      <c r="G6262" t="s">
        <v>89</v>
      </c>
      <c r="H6262" t="s">
        <v>75</v>
      </c>
      <c r="I6262" t="s">
        <v>76</v>
      </c>
      <c r="J6262" t="s">
        <v>77</v>
      </c>
      <c r="K6262">
        <v>80</v>
      </c>
      <c r="L6262" t="s">
        <v>77</v>
      </c>
      <c r="M6262" t="s">
        <v>78</v>
      </c>
      <c r="N6262" t="s">
        <v>10840</v>
      </c>
      <c r="O6262" t="s">
        <v>10835</v>
      </c>
      <c r="P6262" t="s">
        <v>10782</v>
      </c>
      <c r="Q6262" t="s">
        <v>2048</v>
      </c>
      <c r="R6262" t="s">
        <v>79</v>
      </c>
      <c r="S6262" t="s">
        <v>10770</v>
      </c>
      <c r="T6262" t="s">
        <v>2049</v>
      </c>
      <c r="U6262" t="s">
        <v>100</v>
      </c>
      <c r="V6262" t="s">
        <v>80</v>
      </c>
      <c r="W6262">
        <v>82300</v>
      </c>
      <c r="X6262" t="s">
        <v>81</v>
      </c>
      <c r="Y6262">
        <v>-80</v>
      </c>
      <c r="Z6262" t="s">
        <v>10836</v>
      </c>
      <c r="AA6262" t="s">
        <v>10783</v>
      </c>
      <c r="AB6262" t="s">
        <v>90</v>
      </c>
      <c r="AC6262" t="s">
        <v>10772</v>
      </c>
      <c r="AD6262">
        <f>_xlfn.XLOOKUP(MIS[[#This Row],[TRADING SYMBOL]],[1]Sheet1!$D:$D,[1]Sheet1!$C:$C)</f>
        <v>464.4</v>
      </c>
      <c r="AE6262">
        <f>MIS[[#This Row],[OrderAverageTradedPrice]]*MIS[[#This Row],[OrderQuantity]]</f>
        <v>37400</v>
      </c>
      <c r="AF6262">
        <f>MIS[[#This Row],[LTP]]*MIS[[#This Row],[OrderQuantity]]</f>
        <v>37152</v>
      </c>
      <c r="AG6262">
        <f>IF(MIS[[#This Row],[OrderSide]]="SELL",MIS[[#This Row],[VALUE]]-MIS[[#This Row],[LIVE_VALUE]],MIS[[#This Row],[LIVE_VALUE]]-MIS[[#This Row],[VALUE]])</f>
        <v>248</v>
      </c>
      <c r="AH6262" t="str" cm="1">
        <f t="array" ref="AH6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2" t="str">
        <f>MIS[[#This Row],[TRADING SYMBOL]]</f>
        <v>SENSEX2552082300CE</v>
      </c>
      <c r="AJ6262" t="str">
        <f>IF(RIGHT(MIS[[#This Row],[Main/Hedge]],4)="MAIN","MAIN","HEDGE")</f>
        <v>MAIN</v>
      </c>
      <c r="AK6262" t="str" cm="1">
        <f t="array" ref="AK6262">_xlfn._xlws.FILTER(Table4[Column1],ISNUMBER(SEARCH(Table4[Column1],MIS[[#This Row],[OrderUniqueIdentifier]])),"")</f>
        <v>XYT</v>
      </c>
    </row>
    <row r="6263" spans="1:37" x14ac:dyDescent="0.25">
      <c r="A6263" t="s">
        <v>71</v>
      </c>
      <c r="B6263" t="s">
        <v>696</v>
      </c>
      <c r="C6263" t="s">
        <v>10841</v>
      </c>
      <c r="D6263" t="s">
        <v>72</v>
      </c>
      <c r="E6263" t="s">
        <v>2053</v>
      </c>
      <c r="F6263" t="s">
        <v>98</v>
      </c>
      <c r="G6263" t="s">
        <v>89</v>
      </c>
      <c r="H6263" t="s">
        <v>75</v>
      </c>
      <c r="I6263" t="s">
        <v>76</v>
      </c>
      <c r="J6263" t="s">
        <v>77</v>
      </c>
      <c r="K6263">
        <v>80</v>
      </c>
      <c r="L6263" t="s">
        <v>77</v>
      </c>
      <c r="M6263" t="s">
        <v>78</v>
      </c>
      <c r="N6263" t="s">
        <v>10842</v>
      </c>
      <c r="O6263" t="s">
        <v>10782</v>
      </c>
      <c r="P6263" t="s">
        <v>10782</v>
      </c>
      <c r="Q6263" t="s">
        <v>2055</v>
      </c>
      <c r="R6263" t="s">
        <v>79</v>
      </c>
      <c r="S6263" t="s">
        <v>10770</v>
      </c>
      <c r="T6263" t="s">
        <v>2056</v>
      </c>
      <c r="U6263" t="s">
        <v>100</v>
      </c>
      <c r="V6263" t="s">
        <v>80</v>
      </c>
      <c r="W6263">
        <v>82300</v>
      </c>
      <c r="X6263" t="s">
        <v>85</v>
      </c>
      <c r="Y6263">
        <v>-80</v>
      </c>
      <c r="Z6263" t="s">
        <v>10783</v>
      </c>
      <c r="AA6263" t="s">
        <v>10783</v>
      </c>
      <c r="AB6263" t="s">
        <v>107</v>
      </c>
      <c r="AC6263" t="s">
        <v>10772</v>
      </c>
      <c r="AD6263">
        <f>_xlfn.XLOOKUP(MIS[[#This Row],[TRADING SYMBOL]],[1]Sheet1!$D:$D,[1]Sheet1!$C:$C)</f>
        <v>389.05</v>
      </c>
      <c r="AE6263">
        <f>MIS[[#This Row],[OrderAverageTradedPrice]]*MIS[[#This Row],[OrderQuantity]]</f>
        <v>32961</v>
      </c>
      <c r="AF6263">
        <f>MIS[[#This Row],[LTP]]*MIS[[#This Row],[OrderQuantity]]</f>
        <v>31124</v>
      </c>
      <c r="AG6263">
        <f>IF(MIS[[#This Row],[OrderSide]]="SELL",MIS[[#This Row],[VALUE]]-MIS[[#This Row],[LIVE_VALUE]],MIS[[#This Row],[LIVE_VALUE]]-MIS[[#This Row],[VALUE]])</f>
        <v>1837</v>
      </c>
      <c r="AH6263" t="str" cm="1">
        <f t="array" ref="AH6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3" t="str">
        <f>MIS[[#This Row],[TRADING SYMBOL]]</f>
        <v>SENSEX2552082300PE</v>
      </c>
      <c r="AJ6263" t="str">
        <f>IF(RIGHT(MIS[[#This Row],[Main/Hedge]],4)="MAIN","MAIN","HEDGE")</f>
        <v>MAIN</v>
      </c>
      <c r="AK6263" t="str" cm="1">
        <f t="array" ref="AK6263">_xlfn._xlws.FILTER(Table4[Column1],ISNUMBER(SEARCH(Table4[Column1],MIS[[#This Row],[OrderUniqueIdentifier]])),"")</f>
        <v>XYT</v>
      </c>
    </row>
    <row r="6264" spans="1:37" x14ac:dyDescent="0.25">
      <c r="A6264" t="s">
        <v>71</v>
      </c>
      <c r="B6264" t="s">
        <v>761</v>
      </c>
      <c r="C6264" t="s">
        <v>10850</v>
      </c>
      <c r="D6264" t="s">
        <v>72</v>
      </c>
      <c r="E6264" t="s">
        <v>2044</v>
      </c>
      <c r="F6264" t="s">
        <v>98</v>
      </c>
      <c r="G6264" t="s">
        <v>89</v>
      </c>
      <c r="H6264" t="s">
        <v>75</v>
      </c>
      <c r="I6264" t="s">
        <v>76</v>
      </c>
      <c r="J6264" t="s">
        <v>77</v>
      </c>
      <c r="K6264">
        <v>20</v>
      </c>
      <c r="L6264" t="s">
        <v>77</v>
      </c>
      <c r="M6264" t="s">
        <v>78</v>
      </c>
      <c r="N6264" t="s">
        <v>10840</v>
      </c>
      <c r="O6264" t="s">
        <v>10782</v>
      </c>
      <c r="P6264" t="s">
        <v>10782</v>
      </c>
      <c r="Q6264" t="s">
        <v>2048</v>
      </c>
      <c r="R6264" t="s">
        <v>79</v>
      </c>
      <c r="S6264" t="s">
        <v>10770</v>
      </c>
      <c r="T6264" t="s">
        <v>2049</v>
      </c>
      <c r="U6264" t="s">
        <v>100</v>
      </c>
      <c r="V6264" t="s">
        <v>80</v>
      </c>
      <c r="W6264">
        <v>82300</v>
      </c>
      <c r="X6264" t="s">
        <v>81</v>
      </c>
      <c r="Y6264">
        <v>-20</v>
      </c>
      <c r="Z6264" t="s">
        <v>10783</v>
      </c>
      <c r="AA6264" t="s">
        <v>10783</v>
      </c>
      <c r="AB6264" t="s">
        <v>90</v>
      </c>
      <c r="AC6264" t="s">
        <v>10772</v>
      </c>
      <c r="AD6264">
        <f>_xlfn.XLOOKUP(MIS[[#This Row],[TRADING SYMBOL]],[1]Sheet1!$D:$D,[1]Sheet1!$C:$C)</f>
        <v>464.4</v>
      </c>
      <c r="AE6264">
        <f>MIS[[#This Row],[OrderAverageTradedPrice]]*MIS[[#This Row],[OrderQuantity]]</f>
        <v>9350</v>
      </c>
      <c r="AF6264">
        <f>MIS[[#This Row],[LTP]]*MIS[[#This Row],[OrderQuantity]]</f>
        <v>9288</v>
      </c>
      <c r="AG6264">
        <f>IF(MIS[[#This Row],[OrderSide]]="SELL",MIS[[#This Row],[VALUE]]-MIS[[#This Row],[LIVE_VALUE]],MIS[[#This Row],[LIVE_VALUE]]-MIS[[#This Row],[VALUE]])</f>
        <v>62</v>
      </c>
      <c r="AH6264" t="str" cm="1">
        <f t="array" ref="AH6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4" t="str">
        <f>MIS[[#This Row],[TRADING SYMBOL]]</f>
        <v>SENSEX2552082300CE</v>
      </c>
      <c r="AJ6264" t="str">
        <f>IF(RIGHT(MIS[[#This Row],[Main/Hedge]],4)="MAIN","MAIN","HEDGE")</f>
        <v>MAIN</v>
      </c>
      <c r="AK6264" t="str" cm="1">
        <f t="array" ref="AK6264">_xlfn._xlws.FILTER(Table4[Column1],ISNUMBER(SEARCH(Table4[Column1],MIS[[#This Row],[OrderUniqueIdentifier]])),"")</f>
        <v>XYT</v>
      </c>
    </row>
    <row r="6265" spans="1:37" x14ac:dyDescent="0.25">
      <c r="A6265" t="s">
        <v>71</v>
      </c>
      <c r="B6265" t="s">
        <v>770</v>
      </c>
      <c r="C6265" t="s">
        <v>10853</v>
      </c>
      <c r="D6265" t="s">
        <v>72</v>
      </c>
      <c r="E6265" t="s">
        <v>2044</v>
      </c>
      <c r="F6265" t="s">
        <v>98</v>
      </c>
      <c r="G6265" t="s">
        <v>89</v>
      </c>
      <c r="H6265" t="s">
        <v>75</v>
      </c>
      <c r="I6265" t="s">
        <v>76</v>
      </c>
      <c r="J6265" t="s">
        <v>77</v>
      </c>
      <c r="K6265">
        <v>60</v>
      </c>
      <c r="L6265" t="s">
        <v>77</v>
      </c>
      <c r="M6265" t="s">
        <v>78</v>
      </c>
      <c r="N6265" t="s">
        <v>10854</v>
      </c>
      <c r="O6265" t="s">
        <v>10835</v>
      </c>
      <c r="P6265" t="s">
        <v>10782</v>
      </c>
      <c r="Q6265" t="s">
        <v>2048</v>
      </c>
      <c r="R6265" t="s">
        <v>79</v>
      </c>
      <c r="S6265" t="s">
        <v>10770</v>
      </c>
      <c r="T6265" t="s">
        <v>2049</v>
      </c>
      <c r="U6265" t="s">
        <v>100</v>
      </c>
      <c r="V6265" t="s">
        <v>80</v>
      </c>
      <c r="W6265">
        <v>82300</v>
      </c>
      <c r="X6265" t="s">
        <v>81</v>
      </c>
      <c r="Y6265">
        <v>-60</v>
      </c>
      <c r="Z6265" t="s">
        <v>10836</v>
      </c>
      <c r="AA6265" t="s">
        <v>10783</v>
      </c>
      <c r="AB6265" t="s">
        <v>90</v>
      </c>
      <c r="AC6265" t="s">
        <v>10772</v>
      </c>
      <c r="AD6265">
        <f>_xlfn.XLOOKUP(MIS[[#This Row],[TRADING SYMBOL]],[1]Sheet1!$D:$D,[1]Sheet1!$C:$C)</f>
        <v>464.4</v>
      </c>
      <c r="AE6265">
        <f>MIS[[#This Row],[OrderAverageTradedPrice]]*MIS[[#This Row],[OrderQuantity]]</f>
        <v>28060.999999999978</v>
      </c>
      <c r="AF6265">
        <f>MIS[[#This Row],[LTP]]*MIS[[#This Row],[OrderQuantity]]</f>
        <v>27864</v>
      </c>
      <c r="AG6265">
        <f>IF(MIS[[#This Row],[OrderSide]]="SELL",MIS[[#This Row],[VALUE]]-MIS[[#This Row],[LIVE_VALUE]],MIS[[#This Row],[LIVE_VALUE]]-MIS[[#This Row],[VALUE]])</f>
        <v>196.99999999997817</v>
      </c>
      <c r="AH6265" t="str" cm="1">
        <f t="array" ref="AH6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5" t="str">
        <f>MIS[[#This Row],[TRADING SYMBOL]]</f>
        <v>SENSEX2552082300CE</v>
      </c>
      <c r="AJ6265" t="str">
        <f>IF(RIGHT(MIS[[#This Row],[Main/Hedge]],4)="MAIN","MAIN","HEDGE")</f>
        <v>MAIN</v>
      </c>
      <c r="AK6265" t="str" cm="1">
        <f t="array" ref="AK6265">_xlfn._xlws.FILTER(Table4[Column1],ISNUMBER(SEARCH(Table4[Column1],MIS[[#This Row],[OrderUniqueIdentifier]])),"")</f>
        <v>XYT</v>
      </c>
    </row>
    <row r="6266" spans="1:37" x14ac:dyDescent="0.25">
      <c r="A6266" t="s">
        <v>71</v>
      </c>
      <c r="B6266" t="s">
        <v>813</v>
      </c>
      <c r="C6266" t="s">
        <v>10860</v>
      </c>
      <c r="D6266" t="s">
        <v>72</v>
      </c>
      <c r="E6266" t="s">
        <v>2044</v>
      </c>
      <c r="F6266" t="s">
        <v>98</v>
      </c>
      <c r="G6266" t="s">
        <v>89</v>
      </c>
      <c r="H6266" t="s">
        <v>75</v>
      </c>
      <c r="I6266" t="s">
        <v>76</v>
      </c>
      <c r="J6266" t="s">
        <v>77</v>
      </c>
      <c r="K6266">
        <v>20</v>
      </c>
      <c r="L6266" t="s">
        <v>77</v>
      </c>
      <c r="M6266" t="s">
        <v>78</v>
      </c>
      <c r="N6266" t="s">
        <v>10861</v>
      </c>
      <c r="O6266" t="s">
        <v>10835</v>
      </c>
      <c r="P6266" t="s">
        <v>10782</v>
      </c>
      <c r="Q6266" t="s">
        <v>2048</v>
      </c>
      <c r="R6266" t="s">
        <v>79</v>
      </c>
      <c r="S6266" t="s">
        <v>10770</v>
      </c>
      <c r="T6266" t="s">
        <v>2049</v>
      </c>
      <c r="U6266" t="s">
        <v>100</v>
      </c>
      <c r="V6266" t="s">
        <v>80</v>
      </c>
      <c r="W6266">
        <v>82300</v>
      </c>
      <c r="X6266" t="s">
        <v>81</v>
      </c>
      <c r="Y6266">
        <v>-20</v>
      </c>
      <c r="Z6266" t="s">
        <v>10836</v>
      </c>
      <c r="AA6266" t="s">
        <v>10783</v>
      </c>
      <c r="AB6266" t="s">
        <v>90</v>
      </c>
      <c r="AC6266" t="s">
        <v>10772</v>
      </c>
      <c r="AD6266">
        <f>_xlfn.XLOOKUP(MIS[[#This Row],[TRADING SYMBOL]],[1]Sheet1!$D:$D,[1]Sheet1!$C:$C)</f>
        <v>464.4</v>
      </c>
      <c r="AE6266">
        <f>MIS[[#This Row],[OrderAverageTradedPrice]]*MIS[[#This Row],[OrderQuantity]]</f>
        <v>9356</v>
      </c>
      <c r="AF6266">
        <f>MIS[[#This Row],[LTP]]*MIS[[#This Row],[OrderQuantity]]</f>
        <v>9288</v>
      </c>
      <c r="AG6266">
        <f>IF(MIS[[#This Row],[OrderSide]]="SELL",MIS[[#This Row],[VALUE]]-MIS[[#This Row],[LIVE_VALUE]],MIS[[#This Row],[LIVE_VALUE]]-MIS[[#This Row],[VALUE]])</f>
        <v>68</v>
      </c>
      <c r="AH6266" t="str" cm="1">
        <f t="array" ref="AH6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6" t="str">
        <f>MIS[[#This Row],[TRADING SYMBOL]]</f>
        <v>SENSEX2552082300CE</v>
      </c>
      <c r="AJ6266" t="str">
        <f>IF(RIGHT(MIS[[#This Row],[Main/Hedge]],4)="MAIN","MAIN","HEDGE")</f>
        <v>MAIN</v>
      </c>
      <c r="AK6266" t="str" cm="1">
        <f t="array" ref="AK6266">_xlfn._xlws.FILTER(Table4[Column1],ISNUMBER(SEARCH(Table4[Column1],MIS[[#This Row],[OrderUniqueIdentifier]])),"")</f>
        <v>XYT</v>
      </c>
    </row>
    <row r="6267" spans="1:37" x14ac:dyDescent="0.25">
      <c r="A6267" t="s">
        <v>71</v>
      </c>
      <c r="B6267" t="s">
        <v>847</v>
      </c>
      <c r="C6267" t="s">
        <v>10871</v>
      </c>
      <c r="D6267" t="s">
        <v>72</v>
      </c>
      <c r="E6267" t="s">
        <v>2044</v>
      </c>
      <c r="F6267" t="s">
        <v>98</v>
      </c>
      <c r="G6267" t="s">
        <v>89</v>
      </c>
      <c r="H6267" t="s">
        <v>75</v>
      </c>
      <c r="I6267" t="s">
        <v>76</v>
      </c>
      <c r="J6267" t="s">
        <v>77</v>
      </c>
      <c r="K6267">
        <v>120</v>
      </c>
      <c r="L6267" t="s">
        <v>77</v>
      </c>
      <c r="M6267" t="s">
        <v>78</v>
      </c>
      <c r="N6267" t="s">
        <v>10789</v>
      </c>
      <c r="O6267" t="s">
        <v>10835</v>
      </c>
      <c r="P6267" t="s">
        <v>10782</v>
      </c>
      <c r="Q6267" t="s">
        <v>2048</v>
      </c>
      <c r="R6267" t="s">
        <v>79</v>
      </c>
      <c r="S6267" t="s">
        <v>10770</v>
      </c>
      <c r="T6267" t="s">
        <v>2049</v>
      </c>
      <c r="U6267" t="s">
        <v>100</v>
      </c>
      <c r="V6267" t="s">
        <v>80</v>
      </c>
      <c r="W6267">
        <v>82300</v>
      </c>
      <c r="X6267" t="s">
        <v>81</v>
      </c>
      <c r="Y6267">
        <v>-120</v>
      </c>
      <c r="Z6267" t="s">
        <v>10836</v>
      </c>
      <c r="AA6267" t="s">
        <v>10783</v>
      </c>
      <c r="AB6267" t="s">
        <v>90</v>
      </c>
      <c r="AC6267" t="s">
        <v>10772</v>
      </c>
      <c r="AD6267">
        <f>_xlfn.XLOOKUP(MIS[[#This Row],[TRADING SYMBOL]],[1]Sheet1!$D:$D,[1]Sheet1!$C:$C)</f>
        <v>464.4</v>
      </c>
      <c r="AE6267">
        <f>MIS[[#This Row],[OrderAverageTradedPrice]]*MIS[[#This Row],[OrderQuantity]]</f>
        <v>56046</v>
      </c>
      <c r="AF6267">
        <f>MIS[[#This Row],[LTP]]*MIS[[#This Row],[OrderQuantity]]</f>
        <v>55728</v>
      </c>
      <c r="AG6267">
        <f>IF(MIS[[#This Row],[OrderSide]]="SELL",MIS[[#This Row],[VALUE]]-MIS[[#This Row],[LIVE_VALUE]],MIS[[#This Row],[LIVE_VALUE]]-MIS[[#This Row],[VALUE]])</f>
        <v>318</v>
      </c>
      <c r="AH6267" t="str" cm="1">
        <f t="array" ref="AH6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7" t="str">
        <f>MIS[[#This Row],[TRADING SYMBOL]]</f>
        <v>SENSEX2552082300CE</v>
      </c>
      <c r="AJ6267" t="str">
        <f>IF(RIGHT(MIS[[#This Row],[Main/Hedge]],4)="MAIN","MAIN","HEDGE")</f>
        <v>MAIN</v>
      </c>
      <c r="AK6267" t="str" cm="1">
        <f t="array" ref="AK6267">_xlfn._xlws.FILTER(Table4[Column1],ISNUMBER(SEARCH(Table4[Column1],MIS[[#This Row],[OrderUniqueIdentifier]])),"")</f>
        <v>XYT</v>
      </c>
    </row>
    <row r="6268" spans="1:37" x14ac:dyDescent="0.25">
      <c r="A6268" t="s">
        <v>71</v>
      </c>
      <c r="B6268" t="s">
        <v>940</v>
      </c>
      <c r="C6268" t="s">
        <v>10890</v>
      </c>
      <c r="D6268" t="s">
        <v>72</v>
      </c>
      <c r="E6268" t="s">
        <v>2044</v>
      </c>
      <c r="F6268" t="s">
        <v>98</v>
      </c>
      <c r="G6268" t="s">
        <v>89</v>
      </c>
      <c r="H6268" t="s">
        <v>75</v>
      </c>
      <c r="I6268" t="s">
        <v>76</v>
      </c>
      <c r="J6268" t="s">
        <v>77</v>
      </c>
      <c r="K6268">
        <v>40</v>
      </c>
      <c r="L6268" t="s">
        <v>77</v>
      </c>
      <c r="M6268" t="s">
        <v>78</v>
      </c>
      <c r="N6268" t="s">
        <v>10891</v>
      </c>
      <c r="O6268" t="s">
        <v>10782</v>
      </c>
      <c r="P6268" t="s">
        <v>10782</v>
      </c>
      <c r="Q6268" t="s">
        <v>2048</v>
      </c>
      <c r="R6268" t="s">
        <v>79</v>
      </c>
      <c r="S6268" t="s">
        <v>10770</v>
      </c>
      <c r="T6268" t="s">
        <v>2049</v>
      </c>
      <c r="U6268" t="s">
        <v>100</v>
      </c>
      <c r="V6268" t="s">
        <v>80</v>
      </c>
      <c r="W6268">
        <v>82300</v>
      </c>
      <c r="X6268" t="s">
        <v>81</v>
      </c>
      <c r="Y6268">
        <v>-40</v>
      </c>
      <c r="Z6268" t="s">
        <v>10783</v>
      </c>
      <c r="AA6268" t="s">
        <v>10783</v>
      </c>
      <c r="AB6268" t="s">
        <v>90</v>
      </c>
      <c r="AC6268" t="s">
        <v>10772</v>
      </c>
      <c r="AD6268">
        <f>_xlfn.XLOOKUP(MIS[[#This Row],[TRADING SYMBOL]],[1]Sheet1!$D:$D,[1]Sheet1!$C:$C)</f>
        <v>464.4</v>
      </c>
      <c r="AE6268">
        <f>MIS[[#This Row],[OrderAverageTradedPrice]]*MIS[[#This Row],[OrderQuantity]]</f>
        <v>18678</v>
      </c>
      <c r="AF6268">
        <f>MIS[[#This Row],[LTP]]*MIS[[#This Row],[OrderQuantity]]</f>
        <v>18576</v>
      </c>
      <c r="AG6268">
        <f>IF(MIS[[#This Row],[OrderSide]]="SELL",MIS[[#This Row],[VALUE]]-MIS[[#This Row],[LIVE_VALUE]],MIS[[#This Row],[LIVE_VALUE]]-MIS[[#This Row],[VALUE]])</f>
        <v>102</v>
      </c>
      <c r="AH6268" t="str" cm="1">
        <f t="array" ref="AH6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8" t="str">
        <f>MIS[[#This Row],[TRADING SYMBOL]]</f>
        <v>SENSEX2552082300CE</v>
      </c>
      <c r="AJ6268" t="str">
        <f>IF(RIGHT(MIS[[#This Row],[Main/Hedge]],4)="MAIN","MAIN","HEDGE")</f>
        <v>MAIN</v>
      </c>
      <c r="AK6268" t="str" cm="1">
        <f t="array" ref="AK6268">_xlfn._xlws.FILTER(Table4[Column1],ISNUMBER(SEARCH(Table4[Column1],MIS[[#This Row],[OrderUniqueIdentifier]])),"")</f>
        <v>XYT</v>
      </c>
    </row>
    <row r="6269" spans="1:37" x14ac:dyDescent="0.25">
      <c r="A6269" t="s">
        <v>71</v>
      </c>
      <c r="B6269" t="s">
        <v>1001</v>
      </c>
      <c r="C6269" t="s">
        <v>10906</v>
      </c>
      <c r="D6269" t="s">
        <v>72</v>
      </c>
      <c r="E6269" t="s">
        <v>2044</v>
      </c>
      <c r="F6269" t="s">
        <v>98</v>
      </c>
      <c r="G6269" t="s">
        <v>89</v>
      </c>
      <c r="H6269" t="s">
        <v>75</v>
      </c>
      <c r="I6269" t="s">
        <v>76</v>
      </c>
      <c r="J6269" t="s">
        <v>77</v>
      </c>
      <c r="K6269">
        <v>20</v>
      </c>
      <c r="L6269" t="s">
        <v>77</v>
      </c>
      <c r="M6269" t="s">
        <v>78</v>
      </c>
      <c r="N6269" t="s">
        <v>4747</v>
      </c>
      <c r="O6269" t="s">
        <v>10835</v>
      </c>
      <c r="P6269" t="s">
        <v>10782</v>
      </c>
      <c r="Q6269" t="s">
        <v>2048</v>
      </c>
      <c r="R6269" t="s">
        <v>79</v>
      </c>
      <c r="S6269" t="s">
        <v>10770</v>
      </c>
      <c r="T6269" t="s">
        <v>2049</v>
      </c>
      <c r="U6269" t="s">
        <v>100</v>
      </c>
      <c r="V6269" t="s">
        <v>80</v>
      </c>
      <c r="W6269">
        <v>82300</v>
      </c>
      <c r="X6269" t="s">
        <v>81</v>
      </c>
      <c r="Y6269">
        <v>-20</v>
      </c>
      <c r="Z6269" t="s">
        <v>10836</v>
      </c>
      <c r="AA6269" t="s">
        <v>10783</v>
      </c>
      <c r="AB6269" t="s">
        <v>90</v>
      </c>
      <c r="AC6269" t="s">
        <v>10772</v>
      </c>
      <c r="AD6269">
        <f>_xlfn.XLOOKUP(MIS[[#This Row],[TRADING SYMBOL]],[1]Sheet1!$D:$D,[1]Sheet1!$C:$C)</f>
        <v>464.4</v>
      </c>
      <c r="AE6269">
        <f>MIS[[#This Row],[OrderAverageTradedPrice]]*MIS[[#This Row],[OrderQuantity]]</f>
        <v>9347</v>
      </c>
      <c r="AF6269">
        <f>MIS[[#This Row],[LTP]]*MIS[[#This Row],[OrderQuantity]]</f>
        <v>9288</v>
      </c>
      <c r="AG6269">
        <f>IF(MIS[[#This Row],[OrderSide]]="SELL",MIS[[#This Row],[VALUE]]-MIS[[#This Row],[LIVE_VALUE]],MIS[[#This Row],[LIVE_VALUE]]-MIS[[#This Row],[VALUE]])</f>
        <v>59</v>
      </c>
      <c r="AH6269" t="str" cm="1">
        <f t="array" ref="AH6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9" t="str">
        <f>MIS[[#This Row],[TRADING SYMBOL]]</f>
        <v>SENSEX2552082300CE</v>
      </c>
      <c r="AJ6269" t="str">
        <f>IF(RIGHT(MIS[[#This Row],[Main/Hedge]],4)="MAIN","MAIN","HEDGE")</f>
        <v>MAIN</v>
      </c>
      <c r="AK6269" t="str" cm="1">
        <f t="array" ref="AK6269">_xlfn._xlws.FILTER(Table4[Column1],ISNUMBER(SEARCH(Table4[Column1],MIS[[#This Row],[OrderUniqueIdentifier]])),"")</f>
        <v>XYT</v>
      </c>
    </row>
    <row r="6270" spans="1:37" x14ac:dyDescent="0.25">
      <c r="A6270" t="s">
        <v>71</v>
      </c>
      <c r="B6270" t="s">
        <v>1045</v>
      </c>
      <c r="C6270" t="s">
        <v>10923</v>
      </c>
      <c r="D6270" t="s">
        <v>72</v>
      </c>
      <c r="E6270" t="s">
        <v>2044</v>
      </c>
      <c r="F6270" t="s">
        <v>98</v>
      </c>
      <c r="G6270" t="s">
        <v>89</v>
      </c>
      <c r="H6270" t="s">
        <v>75</v>
      </c>
      <c r="I6270" t="s">
        <v>76</v>
      </c>
      <c r="J6270" t="s">
        <v>77</v>
      </c>
      <c r="K6270">
        <v>40</v>
      </c>
      <c r="L6270" t="s">
        <v>77</v>
      </c>
      <c r="M6270" t="s">
        <v>78</v>
      </c>
      <c r="N6270" t="s">
        <v>10840</v>
      </c>
      <c r="O6270" t="s">
        <v>10782</v>
      </c>
      <c r="P6270" t="s">
        <v>10782</v>
      </c>
      <c r="Q6270" t="s">
        <v>2048</v>
      </c>
      <c r="R6270" t="s">
        <v>79</v>
      </c>
      <c r="S6270" t="s">
        <v>10770</v>
      </c>
      <c r="T6270" t="s">
        <v>2049</v>
      </c>
      <c r="U6270" t="s">
        <v>100</v>
      </c>
      <c r="V6270" t="s">
        <v>80</v>
      </c>
      <c r="W6270">
        <v>82300</v>
      </c>
      <c r="X6270" t="s">
        <v>81</v>
      </c>
      <c r="Y6270">
        <v>-40</v>
      </c>
      <c r="Z6270" t="s">
        <v>10783</v>
      </c>
      <c r="AA6270" t="s">
        <v>10783</v>
      </c>
      <c r="AB6270" t="s">
        <v>90</v>
      </c>
      <c r="AC6270" t="s">
        <v>10772</v>
      </c>
      <c r="AD6270">
        <f>_xlfn.XLOOKUP(MIS[[#This Row],[TRADING SYMBOL]],[1]Sheet1!$D:$D,[1]Sheet1!$C:$C)</f>
        <v>464.4</v>
      </c>
      <c r="AE6270">
        <f>MIS[[#This Row],[OrderAverageTradedPrice]]*MIS[[#This Row],[OrderQuantity]]</f>
        <v>18700</v>
      </c>
      <c r="AF6270">
        <f>MIS[[#This Row],[LTP]]*MIS[[#This Row],[OrderQuantity]]</f>
        <v>18576</v>
      </c>
      <c r="AG6270">
        <f>IF(MIS[[#This Row],[OrderSide]]="SELL",MIS[[#This Row],[VALUE]]-MIS[[#This Row],[LIVE_VALUE]],MIS[[#This Row],[LIVE_VALUE]]-MIS[[#This Row],[VALUE]])</f>
        <v>124</v>
      </c>
      <c r="AH6270" t="str" cm="1">
        <f t="array" ref="AH6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0" t="str">
        <f>MIS[[#This Row],[TRADING SYMBOL]]</f>
        <v>SENSEX2552082300CE</v>
      </c>
      <c r="AJ6270" t="str">
        <f>IF(RIGHT(MIS[[#This Row],[Main/Hedge]],4)="MAIN","MAIN","HEDGE")</f>
        <v>MAIN</v>
      </c>
      <c r="AK6270" t="str" cm="1">
        <f t="array" ref="AK6270">_xlfn._xlws.FILTER(Table4[Column1],ISNUMBER(SEARCH(Table4[Column1],MIS[[#This Row],[OrderUniqueIdentifier]])),"")</f>
        <v>XYT</v>
      </c>
    </row>
    <row r="6271" spans="1:37" x14ac:dyDescent="0.25">
      <c r="A6271" t="s">
        <v>71</v>
      </c>
      <c r="B6271" t="s">
        <v>1061</v>
      </c>
      <c r="C6271" t="s">
        <v>10926</v>
      </c>
      <c r="D6271" t="s">
        <v>72</v>
      </c>
      <c r="E6271" t="s">
        <v>2044</v>
      </c>
      <c r="F6271" t="s">
        <v>98</v>
      </c>
      <c r="G6271" t="s">
        <v>89</v>
      </c>
      <c r="H6271" t="s">
        <v>75</v>
      </c>
      <c r="I6271" t="s">
        <v>76</v>
      </c>
      <c r="J6271" t="s">
        <v>77</v>
      </c>
      <c r="K6271">
        <v>20</v>
      </c>
      <c r="L6271" t="s">
        <v>77</v>
      </c>
      <c r="M6271" t="s">
        <v>78</v>
      </c>
      <c r="N6271" t="s">
        <v>10927</v>
      </c>
      <c r="O6271" t="s">
        <v>10835</v>
      </c>
      <c r="P6271" t="s">
        <v>10782</v>
      </c>
      <c r="Q6271" t="s">
        <v>2048</v>
      </c>
      <c r="R6271" t="s">
        <v>79</v>
      </c>
      <c r="S6271" t="s">
        <v>10770</v>
      </c>
      <c r="T6271" t="s">
        <v>2049</v>
      </c>
      <c r="U6271" t="s">
        <v>100</v>
      </c>
      <c r="V6271" t="s">
        <v>80</v>
      </c>
      <c r="W6271">
        <v>82300</v>
      </c>
      <c r="X6271" t="s">
        <v>81</v>
      </c>
      <c r="Y6271">
        <v>-20</v>
      </c>
      <c r="Z6271" t="s">
        <v>10836</v>
      </c>
      <c r="AA6271" t="s">
        <v>10783</v>
      </c>
      <c r="AB6271" t="s">
        <v>90</v>
      </c>
      <c r="AC6271" t="s">
        <v>10772</v>
      </c>
      <c r="AD6271">
        <f>_xlfn.XLOOKUP(MIS[[#This Row],[TRADING SYMBOL]],[1]Sheet1!$D:$D,[1]Sheet1!$C:$C)</f>
        <v>464.4</v>
      </c>
      <c r="AE6271">
        <f>MIS[[#This Row],[OrderAverageTradedPrice]]*MIS[[#This Row],[OrderQuantity]]</f>
        <v>9352</v>
      </c>
      <c r="AF6271">
        <f>MIS[[#This Row],[LTP]]*MIS[[#This Row],[OrderQuantity]]</f>
        <v>9288</v>
      </c>
      <c r="AG6271">
        <f>IF(MIS[[#This Row],[OrderSide]]="SELL",MIS[[#This Row],[VALUE]]-MIS[[#This Row],[LIVE_VALUE]],MIS[[#This Row],[LIVE_VALUE]]-MIS[[#This Row],[VALUE]])</f>
        <v>64</v>
      </c>
      <c r="AH6271" t="str" cm="1">
        <f t="array" ref="AH6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1" t="str">
        <f>MIS[[#This Row],[TRADING SYMBOL]]</f>
        <v>SENSEX2552082300CE</v>
      </c>
      <c r="AJ6271" t="str">
        <f>IF(RIGHT(MIS[[#This Row],[Main/Hedge]],4)="MAIN","MAIN","HEDGE")</f>
        <v>MAIN</v>
      </c>
      <c r="AK6271" t="str" cm="1">
        <f t="array" ref="AK6271">_xlfn._xlws.FILTER(Table4[Column1],ISNUMBER(SEARCH(Table4[Column1],MIS[[#This Row],[OrderUniqueIdentifier]])),"")</f>
        <v>XYT</v>
      </c>
    </row>
    <row r="6272" spans="1:37" x14ac:dyDescent="0.25">
      <c r="A6272" t="s">
        <v>71</v>
      </c>
      <c r="B6272" t="s">
        <v>1077</v>
      </c>
      <c r="C6272" t="s">
        <v>10929</v>
      </c>
      <c r="D6272" t="s">
        <v>72</v>
      </c>
      <c r="E6272" t="s">
        <v>2044</v>
      </c>
      <c r="F6272" t="s">
        <v>98</v>
      </c>
      <c r="G6272" t="s">
        <v>89</v>
      </c>
      <c r="H6272" t="s">
        <v>75</v>
      </c>
      <c r="I6272" t="s">
        <v>76</v>
      </c>
      <c r="J6272" t="s">
        <v>77</v>
      </c>
      <c r="K6272">
        <v>100</v>
      </c>
      <c r="L6272" t="s">
        <v>77</v>
      </c>
      <c r="M6272" t="s">
        <v>78</v>
      </c>
      <c r="N6272" t="s">
        <v>10930</v>
      </c>
      <c r="O6272" t="s">
        <v>10782</v>
      </c>
      <c r="P6272" t="s">
        <v>10782</v>
      </c>
      <c r="Q6272" t="s">
        <v>2048</v>
      </c>
      <c r="R6272" t="s">
        <v>79</v>
      </c>
      <c r="S6272" t="s">
        <v>10770</v>
      </c>
      <c r="T6272" t="s">
        <v>2049</v>
      </c>
      <c r="U6272" t="s">
        <v>100</v>
      </c>
      <c r="V6272" t="s">
        <v>80</v>
      </c>
      <c r="W6272">
        <v>82300</v>
      </c>
      <c r="X6272" t="s">
        <v>81</v>
      </c>
      <c r="Y6272">
        <v>-100</v>
      </c>
      <c r="Z6272" t="s">
        <v>10783</v>
      </c>
      <c r="AA6272" t="s">
        <v>10783</v>
      </c>
      <c r="AB6272" t="s">
        <v>90</v>
      </c>
      <c r="AC6272" t="s">
        <v>10772</v>
      </c>
      <c r="AD6272">
        <f>_xlfn.XLOOKUP(MIS[[#This Row],[TRADING SYMBOL]],[1]Sheet1!$D:$D,[1]Sheet1!$C:$C)</f>
        <v>464.4</v>
      </c>
      <c r="AE6272">
        <f>MIS[[#This Row],[OrderAverageTradedPrice]]*MIS[[#This Row],[OrderQuantity]]</f>
        <v>46702</v>
      </c>
      <c r="AF6272">
        <f>MIS[[#This Row],[LTP]]*MIS[[#This Row],[OrderQuantity]]</f>
        <v>46440</v>
      </c>
      <c r="AG6272">
        <f>IF(MIS[[#This Row],[OrderSide]]="SELL",MIS[[#This Row],[VALUE]]-MIS[[#This Row],[LIVE_VALUE]],MIS[[#This Row],[LIVE_VALUE]]-MIS[[#This Row],[VALUE]])</f>
        <v>262</v>
      </c>
      <c r="AH6272" t="str" cm="1">
        <f t="array" ref="AH6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2" t="str">
        <f>MIS[[#This Row],[TRADING SYMBOL]]</f>
        <v>SENSEX2552082300CE</v>
      </c>
      <c r="AJ6272" t="str">
        <f>IF(RIGHT(MIS[[#This Row],[Main/Hedge]],4)="MAIN","MAIN","HEDGE")</f>
        <v>MAIN</v>
      </c>
      <c r="AK6272" t="str" cm="1">
        <f t="array" ref="AK6272">_xlfn._xlws.FILTER(Table4[Column1],ISNUMBER(SEARCH(Table4[Column1],MIS[[#This Row],[OrderUniqueIdentifier]])),"")</f>
        <v>XYT</v>
      </c>
    </row>
    <row r="6273" spans="1:37" x14ac:dyDescent="0.25">
      <c r="A6273" t="s">
        <v>71</v>
      </c>
      <c r="B6273" t="s">
        <v>1093</v>
      </c>
      <c r="C6273" t="s">
        <v>10936</v>
      </c>
      <c r="D6273" t="s">
        <v>72</v>
      </c>
      <c r="E6273" t="s">
        <v>2044</v>
      </c>
      <c r="F6273" t="s">
        <v>98</v>
      </c>
      <c r="G6273" t="s">
        <v>89</v>
      </c>
      <c r="H6273" t="s">
        <v>75</v>
      </c>
      <c r="I6273" t="s">
        <v>76</v>
      </c>
      <c r="J6273" t="s">
        <v>77</v>
      </c>
      <c r="K6273">
        <v>60</v>
      </c>
      <c r="L6273" t="s">
        <v>77</v>
      </c>
      <c r="M6273" t="s">
        <v>78</v>
      </c>
      <c r="N6273" t="s">
        <v>10861</v>
      </c>
      <c r="O6273" t="s">
        <v>10835</v>
      </c>
      <c r="P6273" t="s">
        <v>10782</v>
      </c>
      <c r="Q6273" t="s">
        <v>2048</v>
      </c>
      <c r="R6273" t="s">
        <v>79</v>
      </c>
      <c r="S6273" t="s">
        <v>10770</v>
      </c>
      <c r="T6273" t="s">
        <v>2049</v>
      </c>
      <c r="U6273" t="s">
        <v>100</v>
      </c>
      <c r="V6273" t="s">
        <v>80</v>
      </c>
      <c r="W6273">
        <v>82300</v>
      </c>
      <c r="X6273" t="s">
        <v>81</v>
      </c>
      <c r="Y6273">
        <v>-60</v>
      </c>
      <c r="Z6273" t="s">
        <v>10836</v>
      </c>
      <c r="AA6273" t="s">
        <v>10783</v>
      </c>
      <c r="AB6273" t="s">
        <v>90</v>
      </c>
      <c r="AC6273" t="s">
        <v>10772</v>
      </c>
      <c r="AD6273">
        <f>_xlfn.XLOOKUP(MIS[[#This Row],[TRADING SYMBOL]],[1]Sheet1!$D:$D,[1]Sheet1!$C:$C)</f>
        <v>464.4</v>
      </c>
      <c r="AE6273">
        <f>MIS[[#This Row],[OrderAverageTradedPrice]]*MIS[[#This Row],[OrderQuantity]]</f>
        <v>28068</v>
      </c>
      <c r="AF6273">
        <f>MIS[[#This Row],[LTP]]*MIS[[#This Row],[OrderQuantity]]</f>
        <v>27864</v>
      </c>
      <c r="AG6273">
        <f>IF(MIS[[#This Row],[OrderSide]]="SELL",MIS[[#This Row],[VALUE]]-MIS[[#This Row],[LIVE_VALUE]],MIS[[#This Row],[LIVE_VALUE]]-MIS[[#This Row],[VALUE]])</f>
        <v>204</v>
      </c>
      <c r="AH6273" t="str" cm="1">
        <f t="array" ref="AH6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3" t="str">
        <f>MIS[[#This Row],[TRADING SYMBOL]]</f>
        <v>SENSEX2552082300CE</v>
      </c>
      <c r="AJ6273" t="str">
        <f>IF(RIGHT(MIS[[#This Row],[Main/Hedge]],4)="MAIN","MAIN","HEDGE")</f>
        <v>MAIN</v>
      </c>
      <c r="AK6273" t="str" cm="1">
        <f t="array" ref="AK6273">_xlfn._xlws.FILTER(Table4[Column1],ISNUMBER(SEARCH(Table4[Column1],MIS[[#This Row],[OrderUniqueIdentifier]])),"")</f>
        <v>XYT</v>
      </c>
    </row>
    <row r="6274" spans="1:37" x14ac:dyDescent="0.25">
      <c r="A6274" t="s">
        <v>71</v>
      </c>
      <c r="B6274" t="s">
        <v>1153</v>
      </c>
      <c r="C6274" t="s">
        <v>10945</v>
      </c>
      <c r="D6274" t="s">
        <v>72</v>
      </c>
      <c r="E6274" t="s">
        <v>2044</v>
      </c>
      <c r="F6274" t="s">
        <v>98</v>
      </c>
      <c r="G6274" t="s">
        <v>89</v>
      </c>
      <c r="H6274" t="s">
        <v>75</v>
      </c>
      <c r="I6274" t="s">
        <v>76</v>
      </c>
      <c r="J6274" t="s">
        <v>77</v>
      </c>
      <c r="K6274">
        <v>40</v>
      </c>
      <c r="L6274" t="s">
        <v>77</v>
      </c>
      <c r="M6274" t="s">
        <v>78</v>
      </c>
      <c r="N6274" t="s">
        <v>10826</v>
      </c>
      <c r="O6274" t="s">
        <v>10782</v>
      </c>
      <c r="P6274" t="s">
        <v>10782</v>
      </c>
      <c r="Q6274" t="s">
        <v>2048</v>
      </c>
      <c r="R6274" t="s">
        <v>79</v>
      </c>
      <c r="S6274" t="s">
        <v>10770</v>
      </c>
      <c r="T6274" t="s">
        <v>2049</v>
      </c>
      <c r="U6274" t="s">
        <v>100</v>
      </c>
      <c r="V6274" t="s">
        <v>80</v>
      </c>
      <c r="W6274">
        <v>82300</v>
      </c>
      <c r="X6274" t="s">
        <v>81</v>
      </c>
      <c r="Y6274">
        <v>-40</v>
      </c>
      <c r="Z6274" t="s">
        <v>10783</v>
      </c>
      <c r="AA6274" t="s">
        <v>10783</v>
      </c>
      <c r="AB6274" t="s">
        <v>90</v>
      </c>
      <c r="AC6274" t="s">
        <v>10772</v>
      </c>
      <c r="AD6274">
        <f>_xlfn.XLOOKUP(MIS[[#This Row],[TRADING SYMBOL]],[1]Sheet1!$D:$D,[1]Sheet1!$C:$C)</f>
        <v>464.4</v>
      </c>
      <c r="AE6274">
        <f>MIS[[#This Row],[OrderAverageTradedPrice]]*MIS[[#This Row],[OrderQuantity]]</f>
        <v>18690</v>
      </c>
      <c r="AF6274">
        <f>MIS[[#This Row],[LTP]]*MIS[[#This Row],[OrderQuantity]]</f>
        <v>18576</v>
      </c>
      <c r="AG6274">
        <f>IF(MIS[[#This Row],[OrderSide]]="SELL",MIS[[#This Row],[VALUE]]-MIS[[#This Row],[LIVE_VALUE]],MIS[[#This Row],[LIVE_VALUE]]-MIS[[#This Row],[VALUE]])</f>
        <v>114</v>
      </c>
      <c r="AH6274" t="str" cm="1">
        <f t="array" ref="AH6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4" t="str">
        <f>MIS[[#This Row],[TRADING SYMBOL]]</f>
        <v>SENSEX2552082300CE</v>
      </c>
      <c r="AJ6274" t="str">
        <f>IF(RIGHT(MIS[[#This Row],[Main/Hedge]],4)="MAIN","MAIN","HEDGE")</f>
        <v>MAIN</v>
      </c>
      <c r="AK6274" t="str" cm="1">
        <f t="array" ref="AK6274">_xlfn._xlws.FILTER(Table4[Column1],ISNUMBER(SEARCH(Table4[Column1],MIS[[#This Row],[OrderUniqueIdentifier]])),"")</f>
        <v>XYT</v>
      </c>
    </row>
    <row r="6275" spans="1:37" x14ac:dyDescent="0.25">
      <c r="A6275" t="s">
        <v>71</v>
      </c>
      <c r="B6275" t="s">
        <v>1195</v>
      </c>
      <c r="C6275" t="s">
        <v>10955</v>
      </c>
      <c r="D6275" t="s">
        <v>72</v>
      </c>
      <c r="E6275" t="s">
        <v>2044</v>
      </c>
      <c r="F6275" t="s">
        <v>98</v>
      </c>
      <c r="G6275" t="s">
        <v>89</v>
      </c>
      <c r="H6275" t="s">
        <v>75</v>
      </c>
      <c r="I6275" t="s">
        <v>76</v>
      </c>
      <c r="J6275" t="s">
        <v>77</v>
      </c>
      <c r="K6275">
        <v>20</v>
      </c>
      <c r="L6275" t="s">
        <v>77</v>
      </c>
      <c r="M6275" t="s">
        <v>78</v>
      </c>
      <c r="N6275" t="s">
        <v>10956</v>
      </c>
      <c r="O6275" t="s">
        <v>10835</v>
      </c>
      <c r="P6275" t="s">
        <v>10782</v>
      </c>
      <c r="Q6275" t="s">
        <v>2048</v>
      </c>
      <c r="R6275" t="s">
        <v>79</v>
      </c>
      <c r="S6275" t="s">
        <v>10770</v>
      </c>
      <c r="T6275" t="s">
        <v>2049</v>
      </c>
      <c r="U6275" t="s">
        <v>100</v>
      </c>
      <c r="V6275" t="s">
        <v>80</v>
      </c>
      <c r="W6275">
        <v>82300</v>
      </c>
      <c r="X6275" t="s">
        <v>81</v>
      </c>
      <c r="Y6275">
        <v>-20</v>
      </c>
      <c r="Z6275" t="s">
        <v>10836</v>
      </c>
      <c r="AA6275" t="s">
        <v>10783</v>
      </c>
      <c r="AB6275" t="s">
        <v>90</v>
      </c>
      <c r="AC6275" t="s">
        <v>10772</v>
      </c>
      <c r="AD6275">
        <f>_xlfn.XLOOKUP(MIS[[#This Row],[TRADING SYMBOL]],[1]Sheet1!$D:$D,[1]Sheet1!$C:$C)</f>
        <v>464.4</v>
      </c>
      <c r="AE6275">
        <f>MIS[[#This Row],[OrderAverageTradedPrice]]*MIS[[#This Row],[OrderQuantity]]</f>
        <v>9343</v>
      </c>
      <c r="AF6275">
        <f>MIS[[#This Row],[LTP]]*MIS[[#This Row],[OrderQuantity]]</f>
        <v>9288</v>
      </c>
      <c r="AG6275">
        <f>IF(MIS[[#This Row],[OrderSide]]="SELL",MIS[[#This Row],[VALUE]]-MIS[[#This Row],[LIVE_VALUE]],MIS[[#This Row],[LIVE_VALUE]]-MIS[[#This Row],[VALUE]])</f>
        <v>55</v>
      </c>
      <c r="AH6275" t="str" cm="1">
        <f t="array" ref="AH6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5" t="str">
        <f>MIS[[#This Row],[TRADING SYMBOL]]</f>
        <v>SENSEX2552082300CE</v>
      </c>
      <c r="AJ6275" t="str">
        <f>IF(RIGHT(MIS[[#This Row],[Main/Hedge]],4)="MAIN","MAIN","HEDGE")</f>
        <v>MAIN</v>
      </c>
      <c r="AK6275" t="str" cm="1">
        <f t="array" ref="AK6275">_xlfn._xlws.FILTER(Table4[Column1],ISNUMBER(SEARCH(Table4[Column1],MIS[[#This Row],[OrderUniqueIdentifier]])),"")</f>
        <v>XYT</v>
      </c>
    </row>
    <row r="6276" spans="1:37" x14ac:dyDescent="0.25">
      <c r="A6276" t="s">
        <v>71</v>
      </c>
      <c r="B6276" t="s">
        <v>1316</v>
      </c>
      <c r="C6276" t="s">
        <v>11009</v>
      </c>
      <c r="D6276" t="s">
        <v>72</v>
      </c>
      <c r="E6276" t="s">
        <v>2044</v>
      </c>
      <c r="F6276" t="s">
        <v>98</v>
      </c>
      <c r="G6276" t="s">
        <v>89</v>
      </c>
      <c r="H6276" t="s">
        <v>75</v>
      </c>
      <c r="I6276" t="s">
        <v>76</v>
      </c>
      <c r="J6276" t="s">
        <v>77</v>
      </c>
      <c r="K6276">
        <v>40</v>
      </c>
      <c r="L6276" t="s">
        <v>77</v>
      </c>
      <c r="M6276" t="s">
        <v>78</v>
      </c>
      <c r="N6276" t="s">
        <v>10840</v>
      </c>
      <c r="O6276" t="s">
        <v>10835</v>
      </c>
      <c r="P6276" t="s">
        <v>10782</v>
      </c>
      <c r="Q6276" t="s">
        <v>2048</v>
      </c>
      <c r="R6276" t="s">
        <v>79</v>
      </c>
      <c r="S6276" t="s">
        <v>10770</v>
      </c>
      <c r="T6276" t="s">
        <v>2049</v>
      </c>
      <c r="U6276" t="s">
        <v>100</v>
      </c>
      <c r="V6276" t="s">
        <v>80</v>
      </c>
      <c r="W6276">
        <v>82300</v>
      </c>
      <c r="X6276" t="s">
        <v>81</v>
      </c>
      <c r="Y6276">
        <v>-40</v>
      </c>
      <c r="Z6276" t="s">
        <v>10836</v>
      </c>
      <c r="AA6276" t="s">
        <v>10783</v>
      </c>
      <c r="AB6276" t="s">
        <v>90</v>
      </c>
      <c r="AC6276" t="s">
        <v>10772</v>
      </c>
      <c r="AD6276">
        <f>_xlfn.XLOOKUP(MIS[[#This Row],[TRADING SYMBOL]],[1]Sheet1!$D:$D,[1]Sheet1!$C:$C)</f>
        <v>464.4</v>
      </c>
      <c r="AE6276">
        <f>MIS[[#This Row],[OrderAverageTradedPrice]]*MIS[[#This Row],[OrderQuantity]]</f>
        <v>18700</v>
      </c>
      <c r="AF6276">
        <f>MIS[[#This Row],[LTP]]*MIS[[#This Row],[OrderQuantity]]</f>
        <v>18576</v>
      </c>
      <c r="AG6276">
        <f>IF(MIS[[#This Row],[OrderSide]]="SELL",MIS[[#This Row],[VALUE]]-MIS[[#This Row],[LIVE_VALUE]],MIS[[#This Row],[LIVE_VALUE]]-MIS[[#This Row],[VALUE]])</f>
        <v>124</v>
      </c>
      <c r="AH6276" t="str" cm="1">
        <f t="array" ref="AH6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6" t="str">
        <f>MIS[[#This Row],[TRADING SYMBOL]]</f>
        <v>SENSEX2552082300CE</v>
      </c>
      <c r="AJ6276" t="str">
        <f>IF(RIGHT(MIS[[#This Row],[Main/Hedge]],4)="MAIN","MAIN","HEDGE")</f>
        <v>MAIN</v>
      </c>
      <c r="AK6276" t="str" cm="1">
        <f t="array" ref="AK6276">_xlfn._xlws.FILTER(Table4[Column1],ISNUMBER(SEARCH(Table4[Column1],MIS[[#This Row],[OrderUniqueIdentifier]])),"")</f>
        <v>XYT</v>
      </c>
    </row>
    <row r="6277" spans="1:37" x14ac:dyDescent="0.25">
      <c r="A6277" t="s">
        <v>71</v>
      </c>
      <c r="B6277" t="s">
        <v>491</v>
      </c>
      <c r="C6277" t="s">
        <v>10784</v>
      </c>
      <c r="D6277" t="s">
        <v>72</v>
      </c>
      <c r="E6277" t="s">
        <v>2053</v>
      </c>
      <c r="F6277" t="s">
        <v>98</v>
      </c>
      <c r="G6277" t="s">
        <v>89</v>
      </c>
      <c r="H6277" t="s">
        <v>75</v>
      </c>
      <c r="I6277" t="s">
        <v>76</v>
      </c>
      <c r="J6277" t="s">
        <v>77</v>
      </c>
      <c r="K6277">
        <v>80</v>
      </c>
      <c r="L6277" t="s">
        <v>77</v>
      </c>
      <c r="M6277" t="s">
        <v>78</v>
      </c>
      <c r="N6277" t="s">
        <v>10785</v>
      </c>
      <c r="O6277" t="s">
        <v>10786</v>
      </c>
      <c r="P6277" t="s">
        <v>10786</v>
      </c>
      <c r="Q6277" t="s">
        <v>2055</v>
      </c>
      <c r="R6277" t="s">
        <v>79</v>
      </c>
      <c r="S6277" t="s">
        <v>10770</v>
      </c>
      <c r="T6277" t="s">
        <v>2056</v>
      </c>
      <c r="U6277" t="s">
        <v>100</v>
      </c>
      <c r="V6277" t="s">
        <v>80</v>
      </c>
      <c r="W6277">
        <v>82300</v>
      </c>
      <c r="X6277" t="s">
        <v>85</v>
      </c>
      <c r="Y6277">
        <v>-80</v>
      </c>
      <c r="Z6277" t="s">
        <v>10787</v>
      </c>
      <c r="AA6277" t="s">
        <v>10787</v>
      </c>
      <c r="AB6277" t="s">
        <v>107</v>
      </c>
      <c r="AC6277" t="s">
        <v>10772</v>
      </c>
      <c r="AD6277">
        <f>_xlfn.XLOOKUP(MIS[[#This Row],[TRADING SYMBOL]],[1]Sheet1!$D:$D,[1]Sheet1!$C:$C)</f>
        <v>389.05</v>
      </c>
      <c r="AE6277">
        <f>MIS[[#This Row],[OrderAverageTradedPrice]]*MIS[[#This Row],[OrderQuantity]]</f>
        <v>32916</v>
      </c>
      <c r="AF6277">
        <f>MIS[[#This Row],[LTP]]*MIS[[#This Row],[OrderQuantity]]</f>
        <v>31124</v>
      </c>
      <c r="AG6277">
        <f>IF(MIS[[#This Row],[OrderSide]]="SELL",MIS[[#This Row],[VALUE]]-MIS[[#This Row],[LIVE_VALUE]],MIS[[#This Row],[LIVE_VALUE]]-MIS[[#This Row],[VALUE]])</f>
        <v>1792</v>
      </c>
      <c r="AH6277" t="str" cm="1">
        <f t="array" ref="AH6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7" t="str">
        <f>MIS[[#This Row],[TRADING SYMBOL]]</f>
        <v>SENSEX2552082300PE</v>
      </c>
      <c r="AJ6277" t="str">
        <f>IF(RIGHT(MIS[[#This Row],[Main/Hedge]],4)="MAIN","MAIN","HEDGE")</f>
        <v>MAIN</v>
      </c>
      <c r="AK6277" t="str" cm="1">
        <f t="array" ref="AK6277">_xlfn._xlws.FILTER(Table4[Column1],ISNUMBER(SEARCH(Table4[Column1],MIS[[#This Row],[OrderUniqueIdentifier]])),"")</f>
        <v>XYT</v>
      </c>
    </row>
    <row r="6278" spans="1:37" x14ac:dyDescent="0.25">
      <c r="A6278" t="s">
        <v>71</v>
      </c>
      <c r="B6278" t="s">
        <v>515</v>
      </c>
      <c r="C6278" t="s">
        <v>10788</v>
      </c>
      <c r="D6278" t="s">
        <v>72</v>
      </c>
      <c r="E6278" t="s">
        <v>2044</v>
      </c>
      <c r="F6278" t="s">
        <v>98</v>
      </c>
      <c r="G6278" t="s">
        <v>89</v>
      </c>
      <c r="H6278" t="s">
        <v>75</v>
      </c>
      <c r="I6278" t="s">
        <v>76</v>
      </c>
      <c r="J6278" t="s">
        <v>77</v>
      </c>
      <c r="K6278">
        <v>120</v>
      </c>
      <c r="L6278" t="s">
        <v>77</v>
      </c>
      <c r="M6278" t="s">
        <v>78</v>
      </c>
      <c r="N6278" t="s">
        <v>10789</v>
      </c>
      <c r="O6278" t="s">
        <v>10782</v>
      </c>
      <c r="P6278" t="s">
        <v>10786</v>
      </c>
      <c r="Q6278" t="s">
        <v>2048</v>
      </c>
      <c r="R6278" t="s">
        <v>79</v>
      </c>
      <c r="S6278" t="s">
        <v>10770</v>
      </c>
      <c r="T6278" t="s">
        <v>2049</v>
      </c>
      <c r="U6278" t="s">
        <v>100</v>
      </c>
      <c r="V6278" t="s">
        <v>80</v>
      </c>
      <c r="W6278">
        <v>82300</v>
      </c>
      <c r="X6278" t="s">
        <v>81</v>
      </c>
      <c r="Y6278">
        <v>-120</v>
      </c>
      <c r="Z6278" t="s">
        <v>10783</v>
      </c>
      <c r="AA6278" t="s">
        <v>10787</v>
      </c>
      <c r="AB6278" t="s">
        <v>90</v>
      </c>
      <c r="AC6278" t="s">
        <v>10772</v>
      </c>
      <c r="AD6278">
        <f>_xlfn.XLOOKUP(MIS[[#This Row],[TRADING SYMBOL]],[1]Sheet1!$D:$D,[1]Sheet1!$C:$C)</f>
        <v>464.4</v>
      </c>
      <c r="AE6278">
        <f>MIS[[#This Row],[OrderAverageTradedPrice]]*MIS[[#This Row],[OrderQuantity]]</f>
        <v>56046</v>
      </c>
      <c r="AF6278">
        <f>MIS[[#This Row],[LTP]]*MIS[[#This Row],[OrderQuantity]]</f>
        <v>55728</v>
      </c>
      <c r="AG6278">
        <f>IF(MIS[[#This Row],[OrderSide]]="SELL",MIS[[#This Row],[VALUE]]-MIS[[#This Row],[LIVE_VALUE]],MIS[[#This Row],[LIVE_VALUE]]-MIS[[#This Row],[VALUE]])</f>
        <v>318</v>
      </c>
      <c r="AH6278" t="str" cm="1">
        <f t="array" ref="AH6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8" t="str">
        <f>MIS[[#This Row],[TRADING SYMBOL]]</f>
        <v>SENSEX2552082300CE</v>
      </c>
      <c r="AJ6278" t="str">
        <f>IF(RIGHT(MIS[[#This Row],[Main/Hedge]],4)="MAIN","MAIN","HEDGE")</f>
        <v>MAIN</v>
      </c>
      <c r="AK6278" t="str" cm="1">
        <f t="array" ref="AK6278">_xlfn._xlws.FILTER(Table4[Column1],ISNUMBER(SEARCH(Table4[Column1],MIS[[#This Row],[OrderUniqueIdentifier]])),"")</f>
        <v>XYT</v>
      </c>
    </row>
    <row r="6279" spans="1:37" x14ac:dyDescent="0.25">
      <c r="A6279" t="s">
        <v>71</v>
      </c>
      <c r="B6279" t="s">
        <v>575</v>
      </c>
      <c r="C6279" t="s">
        <v>10812</v>
      </c>
      <c r="D6279" t="s">
        <v>72</v>
      </c>
      <c r="E6279" t="s">
        <v>2044</v>
      </c>
      <c r="F6279" t="s">
        <v>98</v>
      </c>
      <c r="G6279" t="s">
        <v>89</v>
      </c>
      <c r="H6279" t="s">
        <v>75</v>
      </c>
      <c r="I6279" t="s">
        <v>76</v>
      </c>
      <c r="J6279" t="s">
        <v>77</v>
      </c>
      <c r="K6279">
        <v>20</v>
      </c>
      <c r="L6279" t="s">
        <v>77</v>
      </c>
      <c r="M6279" t="s">
        <v>78</v>
      </c>
      <c r="N6279" t="s">
        <v>5519</v>
      </c>
      <c r="O6279" t="s">
        <v>10786</v>
      </c>
      <c r="P6279" t="s">
        <v>10786</v>
      </c>
      <c r="Q6279" t="s">
        <v>2048</v>
      </c>
      <c r="R6279" t="s">
        <v>79</v>
      </c>
      <c r="S6279" t="s">
        <v>10770</v>
      </c>
      <c r="T6279" t="s">
        <v>2049</v>
      </c>
      <c r="U6279" t="s">
        <v>100</v>
      </c>
      <c r="V6279" t="s">
        <v>80</v>
      </c>
      <c r="W6279">
        <v>82300</v>
      </c>
      <c r="X6279" t="s">
        <v>81</v>
      </c>
      <c r="Y6279">
        <v>-20</v>
      </c>
      <c r="Z6279" t="s">
        <v>10787</v>
      </c>
      <c r="AA6279" t="s">
        <v>10787</v>
      </c>
      <c r="AB6279" t="s">
        <v>90</v>
      </c>
      <c r="AC6279" t="s">
        <v>10772</v>
      </c>
      <c r="AD6279">
        <f>_xlfn.XLOOKUP(MIS[[#This Row],[TRADING SYMBOL]],[1]Sheet1!$D:$D,[1]Sheet1!$C:$C)</f>
        <v>464.4</v>
      </c>
      <c r="AE6279">
        <f>MIS[[#This Row],[OrderAverageTradedPrice]]*MIS[[#This Row],[OrderQuantity]]</f>
        <v>9346</v>
      </c>
      <c r="AF6279">
        <f>MIS[[#This Row],[LTP]]*MIS[[#This Row],[OrderQuantity]]</f>
        <v>9288</v>
      </c>
      <c r="AG6279">
        <f>IF(MIS[[#This Row],[OrderSide]]="SELL",MIS[[#This Row],[VALUE]]-MIS[[#This Row],[LIVE_VALUE]],MIS[[#This Row],[LIVE_VALUE]]-MIS[[#This Row],[VALUE]])</f>
        <v>58</v>
      </c>
      <c r="AH6279" t="str" cm="1">
        <f t="array" ref="AH6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9" t="str">
        <f>MIS[[#This Row],[TRADING SYMBOL]]</f>
        <v>SENSEX2552082300CE</v>
      </c>
      <c r="AJ6279" t="str">
        <f>IF(RIGHT(MIS[[#This Row],[Main/Hedge]],4)="MAIN","MAIN","HEDGE")</f>
        <v>MAIN</v>
      </c>
      <c r="AK6279" t="str" cm="1">
        <f t="array" ref="AK6279">_xlfn._xlws.FILTER(Table4[Column1],ISNUMBER(SEARCH(Table4[Column1],MIS[[#This Row],[OrderUniqueIdentifier]])),"")</f>
        <v>XYT</v>
      </c>
    </row>
    <row r="6280" spans="1:37" x14ac:dyDescent="0.25">
      <c r="A6280" t="s">
        <v>71</v>
      </c>
      <c r="B6280" t="s">
        <v>632</v>
      </c>
      <c r="C6280" t="s">
        <v>10825</v>
      </c>
      <c r="D6280" t="s">
        <v>72</v>
      </c>
      <c r="E6280" t="s">
        <v>2044</v>
      </c>
      <c r="F6280" t="s">
        <v>98</v>
      </c>
      <c r="G6280" t="s">
        <v>89</v>
      </c>
      <c r="H6280" t="s">
        <v>75</v>
      </c>
      <c r="I6280" t="s">
        <v>76</v>
      </c>
      <c r="J6280" t="s">
        <v>77</v>
      </c>
      <c r="K6280">
        <v>40</v>
      </c>
      <c r="L6280" t="s">
        <v>77</v>
      </c>
      <c r="M6280" t="s">
        <v>78</v>
      </c>
      <c r="N6280" t="s">
        <v>10826</v>
      </c>
      <c r="O6280" t="s">
        <v>10786</v>
      </c>
      <c r="P6280" t="s">
        <v>10786</v>
      </c>
      <c r="Q6280" t="s">
        <v>2048</v>
      </c>
      <c r="R6280" t="s">
        <v>79</v>
      </c>
      <c r="S6280" t="s">
        <v>10770</v>
      </c>
      <c r="T6280" t="s">
        <v>2049</v>
      </c>
      <c r="U6280" t="s">
        <v>100</v>
      </c>
      <c r="V6280" t="s">
        <v>80</v>
      </c>
      <c r="W6280">
        <v>82300</v>
      </c>
      <c r="X6280" t="s">
        <v>81</v>
      </c>
      <c r="Y6280">
        <v>-40</v>
      </c>
      <c r="Z6280" t="s">
        <v>10787</v>
      </c>
      <c r="AA6280" t="s">
        <v>10787</v>
      </c>
      <c r="AB6280" t="s">
        <v>90</v>
      </c>
      <c r="AC6280" t="s">
        <v>10772</v>
      </c>
      <c r="AD6280">
        <f>_xlfn.XLOOKUP(MIS[[#This Row],[TRADING SYMBOL]],[1]Sheet1!$D:$D,[1]Sheet1!$C:$C)</f>
        <v>464.4</v>
      </c>
      <c r="AE6280">
        <f>MIS[[#This Row],[OrderAverageTradedPrice]]*MIS[[#This Row],[OrderQuantity]]</f>
        <v>18690</v>
      </c>
      <c r="AF6280">
        <f>MIS[[#This Row],[LTP]]*MIS[[#This Row],[OrderQuantity]]</f>
        <v>18576</v>
      </c>
      <c r="AG6280">
        <f>IF(MIS[[#This Row],[OrderSide]]="SELL",MIS[[#This Row],[VALUE]]-MIS[[#This Row],[LIVE_VALUE]],MIS[[#This Row],[LIVE_VALUE]]-MIS[[#This Row],[VALUE]])</f>
        <v>114</v>
      </c>
      <c r="AH6280" t="str" cm="1">
        <f t="array" ref="AH6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0" t="str">
        <f>MIS[[#This Row],[TRADING SYMBOL]]</f>
        <v>SENSEX2552082300CE</v>
      </c>
      <c r="AJ6280" t="str">
        <f>IF(RIGHT(MIS[[#This Row],[Main/Hedge]],4)="MAIN","MAIN","HEDGE")</f>
        <v>MAIN</v>
      </c>
      <c r="AK6280" t="str" cm="1">
        <f t="array" ref="AK6280">_xlfn._xlws.FILTER(Table4[Column1],ISNUMBER(SEARCH(Table4[Column1],MIS[[#This Row],[OrderUniqueIdentifier]])),"")</f>
        <v>XYT</v>
      </c>
    </row>
    <row r="6281" spans="1:37" x14ac:dyDescent="0.25">
      <c r="A6281" t="s">
        <v>71</v>
      </c>
      <c r="B6281" t="s">
        <v>642</v>
      </c>
      <c r="C6281" t="s">
        <v>10831</v>
      </c>
      <c r="D6281" t="s">
        <v>72</v>
      </c>
      <c r="E6281" t="s">
        <v>2053</v>
      </c>
      <c r="F6281" t="s">
        <v>98</v>
      </c>
      <c r="G6281" t="s">
        <v>89</v>
      </c>
      <c r="H6281" t="s">
        <v>75</v>
      </c>
      <c r="I6281" t="s">
        <v>76</v>
      </c>
      <c r="J6281" t="s">
        <v>77</v>
      </c>
      <c r="K6281">
        <v>120</v>
      </c>
      <c r="L6281" t="s">
        <v>77</v>
      </c>
      <c r="M6281" t="s">
        <v>78</v>
      </c>
      <c r="N6281" t="s">
        <v>10832</v>
      </c>
      <c r="O6281" t="s">
        <v>10786</v>
      </c>
      <c r="P6281" t="s">
        <v>10786</v>
      </c>
      <c r="Q6281" t="s">
        <v>2055</v>
      </c>
      <c r="R6281" t="s">
        <v>79</v>
      </c>
      <c r="S6281" t="s">
        <v>10770</v>
      </c>
      <c r="T6281" t="s">
        <v>2056</v>
      </c>
      <c r="U6281" t="s">
        <v>100</v>
      </c>
      <c r="V6281" t="s">
        <v>80</v>
      </c>
      <c r="W6281">
        <v>82300</v>
      </c>
      <c r="X6281" t="s">
        <v>85</v>
      </c>
      <c r="Y6281">
        <v>-120</v>
      </c>
      <c r="Z6281" t="s">
        <v>10787</v>
      </c>
      <c r="AA6281" t="s">
        <v>10787</v>
      </c>
      <c r="AB6281" t="s">
        <v>107</v>
      </c>
      <c r="AC6281" t="s">
        <v>10772</v>
      </c>
      <c r="AD6281">
        <f>_xlfn.XLOOKUP(MIS[[#This Row],[TRADING SYMBOL]],[1]Sheet1!$D:$D,[1]Sheet1!$C:$C)</f>
        <v>389.05</v>
      </c>
      <c r="AE6281">
        <f>MIS[[#This Row],[OrderAverageTradedPrice]]*MIS[[#This Row],[OrderQuantity]]</f>
        <v>49366.99999999992</v>
      </c>
      <c r="AF6281">
        <f>MIS[[#This Row],[LTP]]*MIS[[#This Row],[OrderQuantity]]</f>
        <v>46686</v>
      </c>
      <c r="AG6281">
        <f>IF(MIS[[#This Row],[OrderSide]]="SELL",MIS[[#This Row],[VALUE]]-MIS[[#This Row],[LIVE_VALUE]],MIS[[#This Row],[LIVE_VALUE]]-MIS[[#This Row],[VALUE]])</f>
        <v>2680.99999999992</v>
      </c>
      <c r="AH6281" t="str" cm="1">
        <f t="array" ref="AH6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1" t="str">
        <f>MIS[[#This Row],[TRADING SYMBOL]]</f>
        <v>SENSEX2552082300PE</v>
      </c>
      <c r="AJ6281" t="str">
        <f>IF(RIGHT(MIS[[#This Row],[Main/Hedge]],4)="MAIN","MAIN","HEDGE")</f>
        <v>MAIN</v>
      </c>
      <c r="AK6281" t="str" cm="1">
        <f t="array" ref="AK6281">_xlfn._xlws.FILTER(Table4[Column1],ISNUMBER(SEARCH(Table4[Column1],MIS[[#This Row],[OrderUniqueIdentifier]])),"")</f>
        <v>XYT</v>
      </c>
    </row>
    <row r="6282" spans="1:37" x14ac:dyDescent="0.25">
      <c r="A6282" t="s">
        <v>71</v>
      </c>
      <c r="B6282" t="s">
        <v>669</v>
      </c>
      <c r="C6282" t="s">
        <v>10837</v>
      </c>
      <c r="D6282" t="s">
        <v>72</v>
      </c>
      <c r="E6282" t="s">
        <v>2053</v>
      </c>
      <c r="F6282" t="s">
        <v>98</v>
      </c>
      <c r="G6282" t="s">
        <v>89</v>
      </c>
      <c r="H6282" t="s">
        <v>75</v>
      </c>
      <c r="I6282" t="s">
        <v>76</v>
      </c>
      <c r="J6282" t="s">
        <v>77</v>
      </c>
      <c r="K6282">
        <v>220</v>
      </c>
      <c r="L6282" t="s">
        <v>77</v>
      </c>
      <c r="M6282" t="s">
        <v>78</v>
      </c>
      <c r="N6282" t="s">
        <v>10838</v>
      </c>
      <c r="O6282" t="s">
        <v>10782</v>
      </c>
      <c r="P6282" t="s">
        <v>10786</v>
      </c>
      <c r="Q6282" t="s">
        <v>2055</v>
      </c>
      <c r="R6282" t="s">
        <v>79</v>
      </c>
      <c r="S6282" t="s">
        <v>10770</v>
      </c>
      <c r="T6282" t="s">
        <v>2056</v>
      </c>
      <c r="U6282" t="s">
        <v>100</v>
      </c>
      <c r="V6282" t="s">
        <v>80</v>
      </c>
      <c r="W6282">
        <v>82300</v>
      </c>
      <c r="X6282" t="s">
        <v>85</v>
      </c>
      <c r="Y6282">
        <v>-220</v>
      </c>
      <c r="Z6282" t="s">
        <v>10783</v>
      </c>
      <c r="AA6282" t="s">
        <v>10787</v>
      </c>
      <c r="AB6282" t="s">
        <v>107</v>
      </c>
      <c r="AC6282" t="s">
        <v>10772</v>
      </c>
      <c r="AD6282">
        <f>_xlfn.XLOOKUP(MIS[[#This Row],[TRADING SYMBOL]],[1]Sheet1!$D:$D,[1]Sheet1!$C:$C)</f>
        <v>389.05</v>
      </c>
      <c r="AE6282">
        <f>MIS[[#This Row],[OrderAverageTradedPrice]]*MIS[[#This Row],[OrderQuantity]]</f>
        <v>90598.999999999927</v>
      </c>
      <c r="AF6282">
        <f>MIS[[#This Row],[LTP]]*MIS[[#This Row],[OrderQuantity]]</f>
        <v>85591</v>
      </c>
      <c r="AG6282">
        <f>IF(MIS[[#This Row],[OrderSide]]="SELL",MIS[[#This Row],[VALUE]]-MIS[[#This Row],[LIVE_VALUE]],MIS[[#This Row],[LIVE_VALUE]]-MIS[[#This Row],[VALUE]])</f>
        <v>5007.9999999999272</v>
      </c>
      <c r="AH6282" t="str" cm="1">
        <f t="array" ref="AH6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2" t="str">
        <f>MIS[[#This Row],[TRADING SYMBOL]]</f>
        <v>SENSEX2552082300PE</v>
      </c>
      <c r="AJ6282" t="str">
        <f>IF(RIGHT(MIS[[#This Row],[Main/Hedge]],4)="MAIN","MAIN","HEDGE")</f>
        <v>MAIN</v>
      </c>
      <c r="AK6282" t="str" cm="1">
        <f t="array" ref="AK6282">_xlfn._xlws.FILTER(Table4[Column1],ISNUMBER(SEARCH(Table4[Column1],MIS[[#This Row],[OrderUniqueIdentifier]])),"")</f>
        <v>XYT</v>
      </c>
    </row>
    <row r="6283" spans="1:37" x14ac:dyDescent="0.25">
      <c r="A6283" t="s">
        <v>71</v>
      </c>
      <c r="B6283" t="s">
        <v>714</v>
      </c>
      <c r="C6283" t="s">
        <v>10843</v>
      </c>
      <c r="D6283" t="s">
        <v>72</v>
      </c>
      <c r="E6283" t="s">
        <v>2044</v>
      </c>
      <c r="F6283" t="s">
        <v>98</v>
      </c>
      <c r="G6283" t="s">
        <v>89</v>
      </c>
      <c r="H6283" t="s">
        <v>75</v>
      </c>
      <c r="I6283" t="s">
        <v>76</v>
      </c>
      <c r="J6283" t="s">
        <v>77</v>
      </c>
      <c r="K6283">
        <v>40</v>
      </c>
      <c r="L6283" t="s">
        <v>77</v>
      </c>
      <c r="M6283" t="s">
        <v>78</v>
      </c>
      <c r="N6283" t="s">
        <v>10840</v>
      </c>
      <c r="O6283" t="s">
        <v>10782</v>
      </c>
      <c r="P6283" t="s">
        <v>10786</v>
      </c>
      <c r="Q6283" t="s">
        <v>2048</v>
      </c>
      <c r="R6283" t="s">
        <v>79</v>
      </c>
      <c r="S6283" t="s">
        <v>10770</v>
      </c>
      <c r="T6283" t="s">
        <v>2049</v>
      </c>
      <c r="U6283" t="s">
        <v>100</v>
      </c>
      <c r="V6283" t="s">
        <v>80</v>
      </c>
      <c r="W6283">
        <v>82300</v>
      </c>
      <c r="X6283" t="s">
        <v>81</v>
      </c>
      <c r="Y6283">
        <v>-40</v>
      </c>
      <c r="Z6283" t="s">
        <v>10783</v>
      </c>
      <c r="AA6283" t="s">
        <v>10787</v>
      </c>
      <c r="AB6283" t="s">
        <v>90</v>
      </c>
      <c r="AC6283" t="s">
        <v>10772</v>
      </c>
      <c r="AD6283">
        <f>_xlfn.XLOOKUP(MIS[[#This Row],[TRADING SYMBOL]],[1]Sheet1!$D:$D,[1]Sheet1!$C:$C)</f>
        <v>464.4</v>
      </c>
      <c r="AE6283">
        <f>MIS[[#This Row],[OrderAverageTradedPrice]]*MIS[[#This Row],[OrderQuantity]]</f>
        <v>18700</v>
      </c>
      <c r="AF6283">
        <f>MIS[[#This Row],[LTP]]*MIS[[#This Row],[OrderQuantity]]</f>
        <v>18576</v>
      </c>
      <c r="AG6283">
        <f>IF(MIS[[#This Row],[OrderSide]]="SELL",MIS[[#This Row],[VALUE]]-MIS[[#This Row],[LIVE_VALUE]],MIS[[#This Row],[LIVE_VALUE]]-MIS[[#This Row],[VALUE]])</f>
        <v>124</v>
      </c>
      <c r="AH6283" t="str" cm="1">
        <f t="array" ref="AH6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3" t="str">
        <f>MIS[[#This Row],[TRADING SYMBOL]]</f>
        <v>SENSEX2552082300CE</v>
      </c>
      <c r="AJ6283" t="str">
        <f>IF(RIGHT(MIS[[#This Row],[Main/Hedge]],4)="MAIN","MAIN","HEDGE")</f>
        <v>MAIN</v>
      </c>
      <c r="AK6283" t="str" cm="1">
        <f t="array" ref="AK6283">_xlfn._xlws.FILTER(Table4[Column1],ISNUMBER(SEARCH(Table4[Column1],MIS[[#This Row],[OrderUniqueIdentifier]])),"")</f>
        <v>XYT</v>
      </c>
    </row>
    <row r="6284" spans="1:37" x14ac:dyDescent="0.25">
      <c r="A6284" t="s">
        <v>71</v>
      </c>
      <c r="B6284" t="s">
        <v>761</v>
      </c>
      <c r="C6284" t="s">
        <v>10851</v>
      </c>
      <c r="D6284" t="s">
        <v>72</v>
      </c>
      <c r="E6284" t="s">
        <v>2053</v>
      </c>
      <c r="F6284" t="s">
        <v>98</v>
      </c>
      <c r="G6284" t="s">
        <v>89</v>
      </c>
      <c r="H6284" t="s">
        <v>75</v>
      </c>
      <c r="I6284" t="s">
        <v>76</v>
      </c>
      <c r="J6284" t="s">
        <v>77</v>
      </c>
      <c r="K6284">
        <v>20</v>
      </c>
      <c r="L6284" t="s">
        <v>77</v>
      </c>
      <c r="M6284" t="s">
        <v>78</v>
      </c>
      <c r="N6284" t="s">
        <v>10852</v>
      </c>
      <c r="O6284" t="s">
        <v>10786</v>
      </c>
      <c r="P6284" t="s">
        <v>10786</v>
      </c>
      <c r="Q6284" t="s">
        <v>2055</v>
      </c>
      <c r="R6284" t="s">
        <v>79</v>
      </c>
      <c r="S6284" t="s">
        <v>10770</v>
      </c>
      <c r="T6284" t="s">
        <v>2056</v>
      </c>
      <c r="U6284" t="s">
        <v>100</v>
      </c>
      <c r="V6284" t="s">
        <v>80</v>
      </c>
      <c r="W6284">
        <v>82300</v>
      </c>
      <c r="X6284" t="s">
        <v>85</v>
      </c>
      <c r="Y6284">
        <v>-20</v>
      </c>
      <c r="Z6284" t="s">
        <v>10787</v>
      </c>
      <c r="AA6284" t="s">
        <v>10787</v>
      </c>
      <c r="AB6284" t="s">
        <v>107</v>
      </c>
      <c r="AC6284" t="s">
        <v>10772</v>
      </c>
      <c r="AD6284">
        <f>_xlfn.XLOOKUP(MIS[[#This Row],[TRADING SYMBOL]],[1]Sheet1!$D:$D,[1]Sheet1!$C:$C)</f>
        <v>389.05</v>
      </c>
      <c r="AE6284">
        <f>MIS[[#This Row],[OrderAverageTradedPrice]]*MIS[[#This Row],[OrderQuantity]]</f>
        <v>8233</v>
      </c>
      <c r="AF6284">
        <f>MIS[[#This Row],[LTP]]*MIS[[#This Row],[OrderQuantity]]</f>
        <v>7781</v>
      </c>
      <c r="AG6284">
        <f>IF(MIS[[#This Row],[OrderSide]]="SELL",MIS[[#This Row],[VALUE]]-MIS[[#This Row],[LIVE_VALUE]],MIS[[#This Row],[LIVE_VALUE]]-MIS[[#This Row],[VALUE]])</f>
        <v>452</v>
      </c>
      <c r="AH6284" t="str" cm="1">
        <f t="array" ref="AH6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4" t="str">
        <f>MIS[[#This Row],[TRADING SYMBOL]]</f>
        <v>SENSEX2552082300PE</v>
      </c>
      <c r="AJ6284" t="str">
        <f>IF(RIGHT(MIS[[#This Row],[Main/Hedge]],4)="MAIN","MAIN","HEDGE")</f>
        <v>MAIN</v>
      </c>
      <c r="AK6284" t="str" cm="1">
        <f t="array" ref="AK6284">_xlfn._xlws.FILTER(Table4[Column1],ISNUMBER(SEARCH(Table4[Column1],MIS[[#This Row],[OrderUniqueIdentifier]])),"")</f>
        <v>XYT</v>
      </c>
    </row>
    <row r="6285" spans="1:37" x14ac:dyDescent="0.25">
      <c r="A6285" t="s">
        <v>71</v>
      </c>
      <c r="B6285" t="s">
        <v>770</v>
      </c>
      <c r="C6285" t="s">
        <v>10855</v>
      </c>
      <c r="D6285" t="s">
        <v>72</v>
      </c>
      <c r="E6285" t="s">
        <v>2053</v>
      </c>
      <c r="F6285" t="s">
        <v>98</v>
      </c>
      <c r="G6285" t="s">
        <v>89</v>
      </c>
      <c r="H6285" t="s">
        <v>75</v>
      </c>
      <c r="I6285" t="s">
        <v>76</v>
      </c>
      <c r="J6285" t="s">
        <v>77</v>
      </c>
      <c r="K6285">
        <v>60</v>
      </c>
      <c r="L6285" t="s">
        <v>77</v>
      </c>
      <c r="M6285" t="s">
        <v>78</v>
      </c>
      <c r="N6285" t="s">
        <v>10856</v>
      </c>
      <c r="O6285" t="s">
        <v>10782</v>
      </c>
      <c r="P6285" t="s">
        <v>10786</v>
      </c>
      <c r="Q6285" t="s">
        <v>2055</v>
      </c>
      <c r="R6285" t="s">
        <v>79</v>
      </c>
      <c r="S6285" t="s">
        <v>10770</v>
      </c>
      <c r="T6285" t="s">
        <v>2056</v>
      </c>
      <c r="U6285" t="s">
        <v>100</v>
      </c>
      <c r="V6285" t="s">
        <v>80</v>
      </c>
      <c r="W6285">
        <v>82300</v>
      </c>
      <c r="X6285" t="s">
        <v>85</v>
      </c>
      <c r="Y6285">
        <v>-60</v>
      </c>
      <c r="Z6285" t="s">
        <v>10783</v>
      </c>
      <c r="AA6285" t="s">
        <v>10787</v>
      </c>
      <c r="AB6285" t="s">
        <v>107</v>
      </c>
      <c r="AC6285" t="s">
        <v>10772</v>
      </c>
      <c r="AD6285">
        <f>_xlfn.XLOOKUP(MIS[[#This Row],[TRADING SYMBOL]],[1]Sheet1!$D:$D,[1]Sheet1!$C:$C)</f>
        <v>389.05</v>
      </c>
      <c r="AE6285">
        <f>MIS[[#This Row],[OrderAverageTradedPrice]]*MIS[[#This Row],[OrderQuantity]]</f>
        <v>24711</v>
      </c>
      <c r="AF6285">
        <f>MIS[[#This Row],[LTP]]*MIS[[#This Row],[OrderQuantity]]</f>
        <v>23343</v>
      </c>
      <c r="AG6285">
        <f>IF(MIS[[#This Row],[OrderSide]]="SELL",MIS[[#This Row],[VALUE]]-MIS[[#This Row],[LIVE_VALUE]],MIS[[#This Row],[LIVE_VALUE]]-MIS[[#This Row],[VALUE]])</f>
        <v>1368</v>
      </c>
      <c r="AH6285" t="str" cm="1">
        <f t="array" ref="AH6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5" t="str">
        <f>MIS[[#This Row],[TRADING SYMBOL]]</f>
        <v>SENSEX2552082300PE</v>
      </c>
      <c r="AJ6285" t="str">
        <f>IF(RIGHT(MIS[[#This Row],[Main/Hedge]],4)="MAIN","MAIN","HEDGE")</f>
        <v>MAIN</v>
      </c>
      <c r="AK6285" t="str" cm="1">
        <f t="array" ref="AK6285">_xlfn._xlws.FILTER(Table4[Column1],ISNUMBER(SEARCH(Table4[Column1],MIS[[#This Row],[OrderUniqueIdentifier]])),"")</f>
        <v>XYT</v>
      </c>
    </row>
    <row r="6286" spans="1:37" x14ac:dyDescent="0.25">
      <c r="A6286" t="s">
        <v>71</v>
      </c>
      <c r="B6286" t="s">
        <v>813</v>
      </c>
      <c r="C6286" t="s">
        <v>10862</v>
      </c>
      <c r="D6286" t="s">
        <v>72</v>
      </c>
      <c r="E6286" t="s">
        <v>2053</v>
      </c>
      <c r="F6286" t="s">
        <v>98</v>
      </c>
      <c r="G6286" t="s">
        <v>89</v>
      </c>
      <c r="H6286" t="s">
        <v>75</v>
      </c>
      <c r="I6286" t="s">
        <v>76</v>
      </c>
      <c r="J6286" t="s">
        <v>77</v>
      </c>
      <c r="K6286">
        <v>20</v>
      </c>
      <c r="L6286" t="s">
        <v>77</v>
      </c>
      <c r="M6286" t="s">
        <v>78</v>
      </c>
      <c r="N6286" t="s">
        <v>10863</v>
      </c>
      <c r="O6286" t="s">
        <v>10782</v>
      </c>
      <c r="P6286" t="s">
        <v>10786</v>
      </c>
      <c r="Q6286" t="s">
        <v>2055</v>
      </c>
      <c r="R6286" t="s">
        <v>79</v>
      </c>
      <c r="S6286" t="s">
        <v>10770</v>
      </c>
      <c r="T6286" t="s">
        <v>2056</v>
      </c>
      <c r="U6286" t="s">
        <v>100</v>
      </c>
      <c r="V6286" t="s">
        <v>80</v>
      </c>
      <c r="W6286">
        <v>82300</v>
      </c>
      <c r="X6286" t="s">
        <v>85</v>
      </c>
      <c r="Y6286">
        <v>-20</v>
      </c>
      <c r="Z6286" t="s">
        <v>10783</v>
      </c>
      <c r="AA6286" t="s">
        <v>10787</v>
      </c>
      <c r="AB6286" t="s">
        <v>107</v>
      </c>
      <c r="AC6286" t="s">
        <v>10772</v>
      </c>
      <c r="AD6286">
        <f>_xlfn.XLOOKUP(MIS[[#This Row],[TRADING SYMBOL]],[1]Sheet1!$D:$D,[1]Sheet1!$C:$C)</f>
        <v>389.05</v>
      </c>
      <c r="AE6286">
        <f>MIS[[#This Row],[OrderAverageTradedPrice]]*MIS[[#This Row],[OrderQuantity]]</f>
        <v>8235</v>
      </c>
      <c r="AF6286">
        <f>MIS[[#This Row],[LTP]]*MIS[[#This Row],[OrderQuantity]]</f>
        <v>7781</v>
      </c>
      <c r="AG6286">
        <f>IF(MIS[[#This Row],[OrderSide]]="SELL",MIS[[#This Row],[VALUE]]-MIS[[#This Row],[LIVE_VALUE]],MIS[[#This Row],[LIVE_VALUE]]-MIS[[#This Row],[VALUE]])</f>
        <v>454</v>
      </c>
      <c r="AH6286" t="str" cm="1">
        <f t="array" ref="AH6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6" t="str">
        <f>MIS[[#This Row],[TRADING SYMBOL]]</f>
        <v>SENSEX2552082300PE</v>
      </c>
      <c r="AJ6286" t="str">
        <f>IF(RIGHT(MIS[[#This Row],[Main/Hedge]],4)="MAIN","MAIN","HEDGE")</f>
        <v>MAIN</v>
      </c>
      <c r="AK6286" t="str" cm="1">
        <f t="array" ref="AK6286">_xlfn._xlws.FILTER(Table4[Column1],ISNUMBER(SEARCH(Table4[Column1],MIS[[#This Row],[OrderUniqueIdentifier]])),"")</f>
        <v>XYT</v>
      </c>
    </row>
    <row r="6287" spans="1:37" x14ac:dyDescent="0.25">
      <c r="A6287" t="s">
        <v>71</v>
      </c>
      <c r="B6287" t="s">
        <v>822</v>
      </c>
      <c r="C6287" t="s">
        <v>10864</v>
      </c>
      <c r="D6287" t="s">
        <v>72</v>
      </c>
      <c r="E6287" t="s">
        <v>2044</v>
      </c>
      <c r="F6287" t="s">
        <v>98</v>
      </c>
      <c r="G6287" t="s">
        <v>89</v>
      </c>
      <c r="H6287" t="s">
        <v>75</v>
      </c>
      <c r="I6287" t="s">
        <v>76</v>
      </c>
      <c r="J6287" t="s">
        <v>77</v>
      </c>
      <c r="K6287">
        <v>20</v>
      </c>
      <c r="L6287" t="s">
        <v>77</v>
      </c>
      <c r="M6287" t="s">
        <v>78</v>
      </c>
      <c r="N6287" t="s">
        <v>10826</v>
      </c>
      <c r="O6287" t="s">
        <v>10782</v>
      </c>
      <c r="P6287" t="s">
        <v>10786</v>
      </c>
      <c r="Q6287" t="s">
        <v>2048</v>
      </c>
      <c r="R6287" t="s">
        <v>79</v>
      </c>
      <c r="S6287" t="s">
        <v>10770</v>
      </c>
      <c r="T6287" t="s">
        <v>2049</v>
      </c>
      <c r="U6287" t="s">
        <v>100</v>
      </c>
      <c r="V6287" t="s">
        <v>80</v>
      </c>
      <c r="W6287">
        <v>82300</v>
      </c>
      <c r="X6287" t="s">
        <v>81</v>
      </c>
      <c r="Y6287">
        <v>-20</v>
      </c>
      <c r="Z6287" t="s">
        <v>10783</v>
      </c>
      <c r="AA6287" t="s">
        <v>10787</v>
      </c>
      <c r="AB6287" t="s">
        <v>90</v>
      </c>
      <c r="AC6287" t="s">
        <v>10772</v>
      </c>
      <c r="AD6287">
        <f>_xlfn.XLOOKUP(MIS[[#This Row],[TRADING SYMBOL]],[1]Sheet1!$D:$D,[1]Sheet1!$C:$C)</f>
        <v>464.4</v>
      </c>
      <c r="AE6287">
        <f>MIS[[#This Row],[OrderAverageTradedPrice]]*MIS[[#This Row],[OrderQuantity]]</f>
        <v>9345</v>
      </c>
      <c r="AF6287">
        <f>MIS[[#This Row],[LTP]]*MIS[[#This Row],[OrderQuantity]]</f>
        <v>9288</v>
      </c>
      <c r="AG6287">
        <f>IF(MIS[[#This Row],[OrderSide]]="SELL",MIS[[#This Row],[VALUE]]-MIS[[#This Row],[LIVE_VALUE]],MIS[[#This Row],[LIVE_VALUE]]-MIS[[#This Row],[VALUE]])</f>
        <v>57</v>
      </c>
      <c r="AH6287" t="str" cm="1">
        <f t="array" ref="AH6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7" t="str">
        <f>MIS[[#This Row],[TRADING SYMBOL]]</f>
        <v>SENSEX2552082300CE</v>
      </c>
      <c r="AJ6287" t="str">
        <f>IF(RIGHT(MIS[[#This Row],[Main/Hedge]],4)="MAIN","MAIN","HEDGE")</f>
        <v>MAIN</v>
      </c>
      <c r="AK6287" t="str" cm="1">
        <f t="array" ref="AK6287">_xlfn._xlws.FILTER(Table4[Column1],ISNUMBER(SEARCH(Table4[Column1],MIS[[#This Row],[OrderUniqueIdentifier]])),"")</f>
        <v>XYT</v>
      </c>
    </row>
    <row r="6288" spans="1:37" x14ac:dyDescent="0.25">
      <c r="A6288" t="s">
        <v>71</v>
      </c>
      <c r="B6288" t="s">
        <v>847</v>
      </c>
      <c r="C6288" t="s">
        <v>10872</v>
      </c>
      <c r="D6288" t="s">
        <v>72</v>
      </c>
      <c r="E6288" t="s">
        <v>2053</v>
      </c>
      <c r="F6288" t="s">
        <v>98</v>
      </c>
      <c r="G6288" t="s">
        <v>89</v>
      </c>
      <c r="H6288" t="s">
        <v>75</v>
      </c>
      <c r="I6288" t="s">
        <v>76</v>
      </c>
      <c r="J6288" t="s">
        <v>77</v>
      </c>
      <c r="K6288">
        <v>120</v>
      </c>
      <c r="L6288" t="s">
        <v>77</v>
      </c>
      <c r="M6288" t="s">
        <v>78</v>
      </c>
      <c r="N6288" t="s">
        <v>10873</v>
      </c>
      <c r="O6288" t="s">
        <v>10782</v>
      </c>
      <c r="P6288" t="s">
        <v>10786</v>
      </c>
      <c r="Q6288" t="s">
        <v>2055</v>
      </c>
      <c r="R6288" t="s">
        <v>79</v>
      </c>
      <c r="S6288" t="s">
        <v>10770</v>
      </c>
      <c r="T6288" t="s">
        <v>2056</v>
      </c>
      <c r="U6288" t="s">
        <v>100</v>
      </c>
      <c r="V6288" t="s">
        <v>80</v>
      </c>
      <c r="W6288">
        <v>82300</v>
      </c>
      <c r="X6288" t="s">
        <v>85</v>
      </c>
      <c r="Y6288">
        <v>-120</v>
      </c>
      <c r="Z6288" t="s">
        <v>10783</v>
      </c>
      <c r="AA6288" t="s">
        <v>10787</v>
      </c>
      <c r="AB6288" t="s">
        <v>107</v>
      </c>
      <c r="AC6288" t="s">
        <v>10772</v>
      </c>
      <c r="AD6288">
        <f>_xlfn.XLOOKUP(MIS[[#This Row],[TRADING SYMBOL]],[1]Sheet1!$D:$D,[1]Sheet1!$C:$C)</f>
        <v>389.05</v>
      </c>
      <c r="AE6288">
        <f>MIS[[#This Row],[OrderAverageTradedPrice]]*MIS[[#This Row],[OrderQuantity]]</f>
        <v>49387.99999999992</v>
      </c>
      <c r="AF6288">
        <f>MIS[[#This Row],[LTP]]*MIS[[#This Row],[OrderQuantity]]</f>
        <v>46686</v>
      </c>
      <c r="AG6288">
        <f>IF(MIS[[#This Row],[OrderSide]]="SELL",MIS[[#This Row],[VALUE]]-MIS[[#This Row],[LIVE_VALUE]],MIS[[#This Row],[LIVE_VALUE]]-MIS[[#This Row],[VALUE]])</f>
        <v>2701.99999999992</v>
      </c>
      <c r="AH6288" t="str" cm="1">
        <f t="array" ref="AH6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8" t="str">
        <f>MIS[[#This Row],[TRADING SYMBOL]]</f>
        <v>SENSEX2552082300PE</v>
      </c>
      <c r="AJ6288" t="str">
        <f>IF(RIGHT(MIS[[#This Row],[Main/Hedge]],4)="MAIN","MAIN","HEDGE")</f>
        <v>MAIN</v>
      </c>
      <c r="AK6288" t="str" cm="1">
        <f t="array" ref="AK6288">_xlfn._xlws.FILTER(Table4[Column1],ISNUMBER(SEARCH(Table4[Column1],MIS[[#This Row],[OrderUniqueIdentifier]])),"")</f>
        <v>XYT</v>
      </c>
    </row>
    <row r="6289" spans="1:37" x14ac:dyDescent="0.25">
      <c r="A6289" t="s">
        <v>71</v>
      </c>
      <c r="B6289" t="s">
        <v>923</v>
      </c>
      <c r="C6289" t="s">
        <v>10885</v>
      </c>
      <c r="D6289" t="s">
        <v>72</v>
      </c>
      <c r="E6289" t="s">
        <v>2044</v>
      </c>
      <c r="F6289" t="s">
        <v>98</v>
      </c>
      <c r="G6289" t="s">
        <v>89</v>
      </c>
      <c r="H6289" t="s">
        <v>75</v>
      </c>
      <c r="I6289" t="s">
        <v>76</v>
      </c>
      <c r="J6289" t="s">
        <v>77</v>
      </c>
      <c r="K6289">
        <v>80</v>
      </c>
      <c r="L6289" t="s">
        <v>77</v>
      </c>
      <c r="M6289" t="s">
        <v>78</v>
      </c>
      <c r="N6289" t="s">
        <v>10826</v>
      </c>
      <c r="O6289" t="s">
        <v>10782</v>
      </c>
      <c r="P6289" t="s">
        <v>10786</v>
      </c>
      <c r="Q6289" t="s">
        <v>2048</v>
      </c>
      <c r="R6289" t="s">
        <v>79</v>
      </c>
      <c r="S6289" t="s">
        <v>10770</v>
      </c>
      <c r="T6289" t="s">
        <v>2049</v>
      </c>
      <c r="U6289" t="s">
        <v>100</v>
      </c>
      <c r="V6289" t="s">
        <v>80</v>
      </c>
      <c r="W6289">
        <v>82300</v>
      </c>
      <c r="X6289" t="s">
        <v>81</v>
      </c>
      <c r="Y6289">
        <v>-80</v>
      </c>
      <c r="Z6289" t="s">
        <v>10783</v>
      </c>
      <c r="AA6289" t="s">
        <v>10787</v>
      </c>
      <c r="AB6289" t="s">
        <v>90</v>
      </c>
      <c r="AC6289" t="s">
        <v>10772</v>
      </c>
      <c r="AD6289">
        <f>_xlfn.XLOOKUP(MIS[[#This Row],[TRADING SYMBOL]],[1]Sheet1!$D:$D,[1]Sheet1!$C:$C)</f>
        <v>464.4</v>
      </c>
      <c r="AE6289">
        <f>MIS[[#This Row],[OrderAverageTradedPrice]]*MIS[[#This Row],[OrderQuantity]]</f>
        <v>37380</v>
      </c>
      <c r="AF6289">
        <f>MIS[[#This Row],[LTP]]*MIS[[#This Row],[OrderQuantity]]</f>
        <v>37152</v>
      </c>
      <c r="AG6289">
        <f>IF(MIS[[#This Row],[OrderSide]]="SELL",MIS[[#This Row],[VALUE]]-MIS[[#This Row],[LIVE_VALUE]],MIS[[#This Row],[LIVE_VALUE]]-MIS[[#This Row],[VALUE]])</f>
        <v>228</v>
      </c>
      <c r="AH6289" t="str" cm="1">
        <f t="array" ref="AH6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9" t="str">
        <f>MIS[[#This Row],[TRADING SYMBOL]]</f>
        <v>SENSEX2552082300CE</v>
      </c>
      <c r="AJ6289" t="str">
        <f>IF(RIGHT(MIS[[#This Row],[Main/Hedge]],4)="MAIN","MAIN","HEDGE")</f>
        <v>MAIN</v>
      </c>
      <c r="AK6289" t="str" cm="1">
        <f t="array" ref="AK6289">_xlfn._xlws.FILTER(Table4[Column1],ISNUMBER(SEARCH(Table4[Column1],MIS[[#This Row],[OrderUniqueIdentifier]])),"")</f>
        <v>XYT</v>
      </c>
    </row>
    <row r="6290" spans="1:37" x14ac:dyDescent="0.25">
      <c r="A6290" t="s">
        <v>71</v>
      </c>
      <c r="B6290" t="s">
        <v>931</v>
      </c>
      <c r="C6290" t="s">
        <v>10888</v>
      </c>
      <c r="D6290" t="s">
        <v>72</v>
      </c>
      <c r="E6290" t="s">
        <v>2044</v>
      </c>
      <c r="F6290" t="s">
        <v>98</v>
      </c>
      <c r="G6290" t="s">
        <v>89</v>
      </c>
      <c r="H6290" t="s">
        <v>75</v>
      </c>
      <c r="I6290" t="s">
        <v>76</v>
      </c>
      <c r="J6290" t="s">
        <v>77</v>
      </c>
      <c r="K6290">
        <v>40</v>
      </c>
      <c r="L6290" t="s">
        <v>77</v>
      </c>
      <c r="M6290" t="s">
        <v>78</v>
      </c>
      <c r="N6290" t="s">
        <v>4963</v>
      </c>
      <c r="O6290" t="s">
        <v>10782</v>
      </c>
      <c r="P6290" t="s">
        <v>10786</v>
      </c>
      <c r="Q6290" t="s">
        <v>2048</v>
      </c>
      <c r="R6290" t="s">
        <v>79</v>
      </c>
      <c r="S6290" t="s">
        <v>10770</v>
      </c>
      <c r="T6290" t="s">
        <v>2049</v>
      </c>
      <c r="U6290" t="s">
        <v>100</v>
      </c>
      <c r="V6290" t="s">
        <v>80</v>
      </c>
      <c r="W6290">
        <v>82300</v>
      </c>
      <c r="X6290" t="s">
        <v>81</v>
      </c>
      <c r="Y6290">
        <v>-40</v>
      </c>
      <c r="Z6290" t="s">
        <v>10783</v>
      </c>
      <c r="AA6290" t="s">
        <v>10787</v>
      </c>
      <c r="AB6290" t="s">
        <v>90</v>
      </c>
      <c r="AC6290" t="s">
        <v>10772</v>
      </c>
      <c r="AD6290">
        <f>_xlfn.XLOOKUP(MIS[[#This Row],[TRADING SYMBOL]],[1]Sheet1!$D:$D,[1]Sheet1!$C:$C)</f>
        <v>464.4</v>
      </c>
      <c r="AE6290">
        <f>MIS[[#This Row],[OrderAverageTradedPrice]]*MIS[[#This Row],[OrderQuantity]]</f>
        <v>18684</v>
      </c>
      <c r="AF6290">
        <f>MIS[[#This Row],[LTP]]*MIS[[#This Row],[OrderQuantity]]</f>
        <v>18576</v>
      </c>
      <c r="AG6290">
        <f>IF(MIS[[#This Row],[OrderSide]]="SELL",MIS[[#This Row],[VALUE]]-MIS[[#This Row],[LIVE_VALUE]],MIS[[#This Row],[LIVE_VALUE]]-MIS[[#This Row],[VALUE]])</f>
        <v>108</v>
      </c>
      <c r="AH6290" t="str" cm="1">
        <f t="array" ref="AH6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0" t="str">
        <f>MIS[[#This Row],[TRADING SYMBOL]]</f>
        <v>SENSEX2552082300CE</v>
      </c>
      <c r="AJ6290" t="str">
        <f>IF(RIGHT(MIS[[#This Row],[Main/Hedge]],4)="MAIN","MAIN","HEDGE")</f>
        <v>MAIN</v>
      </c>
      <c r="AK6290" t="str" cm="1">
        <f t="array" ref="AK6290">_xlfn._xlws.FILTER(Table4[Column1],ISNUMBER(SEARCH(Table4[Column1],MIS[[#This Row],[OrderUniqueIdentifier]])),"")</f>
        <v>XYT</v>
      </c>
    </row>
    <row r="6291" spans="1:37" x14ac:dyDescent="0.25">
      <c r="A6291" t="s">
        <v>71</v>
      </c>
      <c r="B6291" t="s">
        <v>940</v>
      </c>
      <c r="C6291" t="s">
        <v>10892</v>
      </c>
      <c r="D6291" t="s">
        <v>72</v>
      </c>
      <c r="E6291" t="s">
        <v>2053</v>
      </c>
      <c r="F6291" t="s">
        <v>98</v>
      </c>
      <c r="G6291" t="s">
        <v>89</v>
      </c>
      <c r="H6291" t="s">
        <v>75</v>
      </c>
      <c r="I6291" t="s">
        <v>76</v>
      </c>
      <c r="J6291" t="s">
        <v>77</v>
      </c>
      <c r="K6291">
        <v>40</v>
      </c>
      <c r="L6291" t="s">
        <v>77</v>
      </c>
      <c r="M6291" t="s">
        <v>78</v>
      </c>
      <c r="N6291" t="s">
        <v>10856</v>
      </c>
      <c r="O6291" t="s">
        <v>10782</v>
      </c>
      <c r="P6291" t="s">
        <v>10786</v>
      </c>
      <c r="Q6291" t="s">
        <v>2055</v>
      </c>
      <c r="R6291" t="s">
        <v>79</v>
      </c>
      <c r="S6291" t="s">
        <v>10770</v>
      </c>
      <c r="T6291" t="s">
        <v>2056</v>
      </c>
      <c r="U6291" t="s">
        <v>100</v>
      </c>
      <c r="V6291" t="s">
        <v>80</v>
      </c>
      <c r="W6291">
        <v>82300</v>
      </c>
      <c r="X6291" t="s">
        <v>85</v>
      </c>
      <c r="Y6291">
        <v>-40</v>
      </c>
      <c r="Z6291" t="s">
        <v>10783</v>
      </c>
      <c r="AA6291" t="s">
        <v>10787</v>
      </c>
      <c r="AB6291" t="s">
        <v>107</v>
      </c>
      <c r="AC6291" t="s">
        <v>10772</v>
      </c>
      <c r="AD6291">
        <f>_xlfn.XLOOKUP(MIS[[#This Row],[TRADING SYMBOL]],[1]Sheet1!$D:$D,[1]Sheet1!$C:$C)</f>
        <v>389.05</v>
      </c>
      <c r="AE6291">
        <f>MIS[[#This Row],[OrderAverageTradedPrice]]*MIS[[#This Row],[OrderQuantity]]</f>
        <v>16474</v>
      </c>
      <c r="AF6291">
        <f>MIS[[#This Row],[LTP]]*MIS[[#This Row],[OrderQuantity]]</f>
        <v>15562</v>
      </c>
      <c r="AG6291">
        <f>IF(MIS[[#This Row],[OrderSide]]="SELL",MIS[[#This Row],[VALUE]]-MIS[[#This Row],[LIVE_VALUE]],MIS[[#This Row],[LIVE_VALUE]]-MIS[[#This Row],[VALUE]])</f>
        <v>912</v>
      </c>
      <c r="AH6291" t="str" cm="1">
        <f t="array" ref="AH6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1" t="str">
        <f>MIS[[#This Row],[TRADING SYMBOL]]</f>
        <v>SENSEX2552082300PE</v>
      </c>
      <c r="AJ6291" t="str">
        <f>IF(RIGHT(MIS[[#This Row],[Main/Hedge]],4)="MAIN","MAIN","HEDGE")</f>
        <v>MAIN</v>
      </c>
      <c r="AK6291" t="str" cm="1">
        <f t="array" ref="AK6291">_xlfn._xlws.FILTER(Table4[Column1],ISNUMBER(SEARCH(Table4[Column1],MIS[[#This Row],[OrderUniqueIdentifier]])),"")</f>
        <v>XYT</v>
      </c>
    </row>
    <row r="6292" spans="1:37" x14ac:dyDescent="0.25">
      <c r="A6292" t="s">
        <v>71</v>
      </c>
      <c r="B6292" t="s">
        <v>969</v>
      </c>
      <c r="C6292" t="s">
        <v>10896</v>
      </c>
      <c r="D6292" t="s">
        <v>72</v>
      </c>
      <c r="E6292" t="s">
        <v>2044</v>
      </c>
      <c r="F6292" t="s">
        <v>98</v>
      </c>
      <c r="G6292" t="s">
        <v>89</v>
      </c>
      <c r="H6292" t="s">
        <v>75</v>
      </c>
      <c r="I6292" t="s">
        <v>76</v>
      </c>
      <c r="J6292" t="s">
        <v>77</v>
      </c>
      <c r="K6292">
        <v>120</v>
      </c>
      <c r="L6292" t="s">
        <v>77</v>
      </c>
      <c r="M6292" t="s">
        <v>78</v>
      </c>
      <c r="N6292" t="s">
        <v>4747</v>
      </c>
      <c r="O6292" t="s">
        <v>10782</v>
      </c>
      <c r="P6292" t="s">
        <v>10786</v>
      </c>
      <c r="Q6292" t="s">
        <v>2048</v>
      </c>
      <c r="R6292" t="s">
        <v>79</v>
      </c>
      <c r="S6292" t="s">
        <v>10770</v>
      </c>
      <c r="T6292" t="s">
        <v>2049</v>
      </c>
      <c r="U6292" t="s">
        <v>100</v>
      </c>
      <c r="V6292" t="s">
        <v>80</v>
      </c>
      <c r="W6292">
        <v>82300</v>
      </c>
      <c r="X6292" t="s">
        <v>81</v>
      </c>
      <c r="Y6292">
        <v>-120</v>
      </c>
      <c r="Z6292" t="s">
        <v>10783</v>
      </c>
      <c r="AA6292" t="s">
        <v>10787</v>
      </c>
      <c r="AB6292" t="s">
        <v>90</v>
      </c>
      <c r="AC6292" t="s">
        <v>10772</v>
      </c>
      <c r="AD6292">
        <f>_xlfn.XLOOKUP(MIS[[#This Row],[TRADING SYMBOL]],[1]Sheet1!$D:$D,[1]Sheet1!$C:$C)</f>
        <v>464.4</v>
      </c>
      <c r="AE6292">
        <f>MIS[[#This Row],[OrderAverageTradedPrice]]*MIS[[#This Row],[OrderQuantity]]</f>
        <v>56082</v>
      </c>
      <c r="AF6292">
        <f>MIS[[#This Row],[LTP]]*MIS[[#This Row],[OrderQuantity]]</f>
        <v>55728</v>
      </c>
      <c r="AG6292">
        <f>IF(MIS[[#This Row],[OrderSide]]="SELL",MIS[[#This Row],[VALUE]]-MIS[[#This Row],[LIVE_VALUE]],MIS[[#This Row],[LIVE_VALUE]]-MIS[[#This Row],[VALUE]])</f>
        <v>354</v>
      </c>
      <c r="AH6292" t="str" cm="1">
        <f t="array" ref="AH6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2" t="str">
        <f>MIS[[#This Row],[TRADING SYMBOL]]</f>
        <v>SENSEX2552082300CE</v>
      </c>
      <c r="AJ6292" t="str">
        <f>IF(RIGHT(MIS[[#This Row],[Main/Hedge]],4)="MAIN","MAIN","HEDGE")</f>
        <v>MAIN</v>
      </c>
      <c r="AK6292" t="str" cm="1">
        <f t="array" ref="AK6292">_xlfn._xlws.FILTER(Table4[Column1],ISNUMBER(SEARCH(Table4[Column1],MIS[[#This Row],[OrderUniqueIdentifier]])),"")</f>
        <v>XYT</v>
      </c>
    </row>
    <row r="6293" spans="1:37" x14ac:dyDescent="0.25">
      <c r="A6293" t="s">
        <v>71</v>
      </c>
      <c r="B6293" t="s">
        <v>969</v>
      </c>
      <c r="C6293" t="s">
        <v>10897</v>
      </c>
      <c r="D6293" t="s">
        <v>72</v>
      </c>
      <c r="E6293" t="s">
        <v>2053</v>
      </c>
      <c r="F6293" t="s">
        <v>98</v>
      </c>
      <c r="G6293" t="s">
        <v>89</v>
      </c>
      <c r="H6293" t="s">
        <v>75</v>
      </c>
      <c r="I6293" t="s">
        <v>76</v>
      </c>
      <c r="J6293" t="s">
        <v>77</v>
      </c>
      <c r="K6293">
        <v>120</v>
      </c>
      <c r="L6293" t="s">
        <v>77</v>
      </c>
      <c r="M6293" t="s">
        <v>78</v>
      </c>
      <c r="N6293" t="s">
        <v>10898</v>
      </c>
      <c r="O6293" t="s">
        <v>10786</v>
      </c>
      <c r="P6293" t="s">
        <v>10786</v>
      </c>
      <c r="Q6293" t="s">
        <v>2055</v>
      </c>
      <c r="R6293" t="s">
        <v>79</v>
      </c>
      <c r="S6293" t="s">
        <v>10770</v>
      </c>
      <c r="T6293" t="s">
        <v>2056</v>
      </c>
      <c r="U6293" t="s">
        <v>100</v>
      </c>
      <c r="V6293" t="s">
        <v>80</v>
      </c>
      <c r="W6293">
        <v>82300</v>
      </c>
      <c r="X6293" t="s">
        <v>85</v>
      </c>
      <c r="Y6293">
        <v>-120</v>
      </c>
      <c r="Z6293" t="s">
        <v>10787</v>
      </c>
      <c r="AA6293" t="s">
        <v>10787</v>
      </c>
      <c r="AB6293" t="s">
        <v>107</v>
      </c>
      <c r="AC6293" t="s">
        <v>10772</v>
      </c>
      <c r="AD6293">
        <f>_xlfn.XLOOKUP(MIS[[#This Row],[TRADING SYMBOL]],[1]Sheet1!$D:$D,[1]Sheet1!$C:$C)</f>
        <v>389.05</v>
      </c>
      <c r="AE6293">
        <f>MIS[[#This Row],[OrderAverageTradedPrice]]*MIS[[#This Row],[OrderQuantity]]</f>
        <v>49311</v>
      </c>
      <c r="AF6293">
        <f>MIS[[#This Row],[LTP]]*MIS[[#This Row],[OrderQuantity]]</f>
        <v>46686</v>
      </c>
      <c r="AG6293">
        <f>IF(MIS[[#This Row],[OrderSide]]="SELL",MIS[[#This Row],[VALUE]]-MIS[[#This Row],[LIVE_VALUE]],MIS[[#This Row],[LIVE_VALUE]]-MIS[[#This Row],[VALUE]])</f>
        <v>2625</v>
      </c>
      <c r="AH6293" t="str" cm="1">
        <f t="array" ref="AH6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3" t="str">
        <f>MIS[[#This Row],[TRADING SYMBOL]]</f>
        <v>SENSEX2552082300PE</v>
      </c>
      <c r="AJ6293" t="str">
        <f>IF(RIGHT(MIS[[#This Row],[Main/Hedge]],4)="MAIN","MAIN","HEDGE")</f>
        <v>MAIN</v>
      </c>
      <c r="AK6293" t="str" cm="1">
        <f t="array" ref="AK6293">_xlfn._xlws.FILTER(Table4[Column1],ISNUMBER(SEARCH(Table4[Column1],MIS[[#This Row],[OrderUniqueIdentifier]])),"")</f>
        <v>XYT</v>
      </c>
    </row>
    <row r="6294" spans="1:37" x14ac:dyDescent="0.25">
      <c r="A6294" t="s">
        <v>71</v>
      </c>
      <c r="B6294" t="s">
        <v>1001</v>
      </c>
      <c r="C6294" t="s">
        <v>10907</v>
      </c>
      <c r="D6294" t="s">
        <v>72</v>
      </c>
      <c r="E6294" t="s">
        <v>2053</v>
      </c>
      <c r="F6294" t="s">
        <v>98</v>
      </c>
      <c r="G6294" t="s">
        <v>89</v>
      </c>
      <c r="H6294" t="s">
        <v>75</v>
      </c>
      <c r="I6294" t="s">
        <v>76</v>
      </c>
      <c r="J6294" t="s">
        <v>77</v>
      </c>
      <c r="K6294">
        <v>20</v>
      </c>
      <c r="L6294" t="s">
        <v>77</v>
      </c>
      <c r="M6294" t="s">
        <v>78</v>
      </c>
      <c r="N6294" t="s">
        <v>10908</v>
      </c>
      <c r="O6294" t="s">
        <v>10782</v>
      </c>
      <c r="P6294" t="s">
        <v>10786</v>
      </c>
      <c r="Q6294" t="s">
        <v>2055</v>
      </c>
      <c r="R6294" t="s">
        <v>79</v>
      </c>
      <c r="S6294" t="s">
        <v>10770</v>
      </c>
      <c r="T6294" t="s">
        <v>2056</v>
      </c>
      <c r="U6294" t="s">
        <v>100</v>
      </c>
      <c r="V6294" t="s">
        <v>80</v>
      </c>
      <c r="W6294">
        <v>82300</v>
      </c>
      <c r="X6294" t="s">
        <v>85</v>
      </c>
      <c r="Y6294">
        <v>-20</v>
      </c>
      <c r="Z6294" t="s">
        <v>10783</v>
      </c>
      <c r="AA6294" t="s">
        <v>10787</v>
      </c>
      <c r="AB6294" t="s">
        <v>107</v>
      </c>
      <c r="AC6294" t="s">
        <v>10772</v>
      </c>
      <c r="AD6294">
        <f>_xlfn.XLOOKUP(MIS[[#This Row],[TRADING SYMBOL]],[1]Sheet1!$D:$D,[1]Sheet1!$C:$C)</f>
        <v>389.05</v>
      </c>
      <c r="AE6294">
        <f>MIS[[#This Row],[OrderAverageTradedPrice]]*MIS[[#This Row],[OrderQuantity]]</f>
        <v>8238</v>
      </c>
      <c r="AF6294">
        <f>MIS[[#This Row],[LTP]]*MIS[[#This Row],[OrderQuantity]]</f>
        <v>7781</v>
      </c>
      <c r="AG6294">
        <f>IF(MIS[[#This Row],[OrderSide]]="SELL",MIS[[#This Row],[VALUE]]-MIS[[#This Row],[LIVE_VALUE]],MIS[[#This Row],[LIVE_VALUE]]-MIS[[#This Row],[VALUE]])</f>
        <v>457</v>
      </c>
      <c r="AH6294" t="str" cm="1">
        <f t="array" ref="AH6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4" t="str">
        <f>MIS[[#This Row],[TRADING SYMBOL]]</f>
        <v>SENSEX2552082300PE</v>
      </c>
      <c r="AJ6294" t="str">
        <f>IF(RIGHT(MIS[[#This Row],[Main/Hedge]],4)="MAIN","MAIN","HEDGE")</f>
        <v>MAIN</v>
      </c>
      <c r="AK6294" t="str" cm="1">
        <f t="array" ref="AK6294">_xlfn._xlws.FILTER(Table4[Column1],ISNUMBER(SEARCH(Table4[Column1],MIS[[#This Row],[OrderUniqueIdentifier]])),"")</f>
        <v>XYT</v>
      </c>
    </row>
    <row r="6295" spans="1:37" x14ac:dyDescent="0.25">
      <c r="A6295" t="s">
        <v>71</v>
      </c>
      <c r="B6295" t="s">
        <v>1010</v>
      </c>
      <c r="C6295" t="s">
        <v>10909</v>
      </c>
      <c r="D6295" t="s">
        <v>72</v>
      </c>
      <c r="E6295" t="s">
        <v>2044</v>
      </c>
      <c r="F6295" t="s">
        <v>98</v>
      </c>
      <c r="G6295" t="s">
        <v>89</v>
      </c>
      <c r="H6295" t="s">
        <v>75</v>
      </c>
      <c r="I6295" t="s">
        <v>76</v>
      </c>
      <c r="J6295" t="s">
        <v>77</v>
      </c>
      <c r="K6295">
        <v>20</v>
      </c>
      <c r="L6295" t="s">
        <v>77</v>
      </c>
      <c r="M6295" t="s">
        <v>78</v>
      </c>
      <c r="N6295" t="s">
        <v>4963</v>
      </c>
      <c r="O6295" t="s">
        <v>10782</v>
      </c>
      <c r="P6295" t="s">
        <v>10786</v>
      </c>
      <c r="Q6295" t="s">
        <v>2048</v>
      </c>
      <c r="R6295" t="s">
        <v>79</v>
      </c>
      <c r="S6295" t="s">
        <v>10770</v>
      </c>
      <c r="T6295" t="s">
        <v>2049</v>
      </c>
      <c r="U6295" t="s">
        <v>100</v>
      </c>
      <c r="V6295" t="s">
        <v>80</v>
      </c>
      <c r="W6295">
        <v>82300</v>
      </c>
      <c r="X6295" t="s">
        <v>81</v>
      </c>
      <c r="Y6295">
        <v>-20</v>
      </c>
      <c r="Z6295" t="s">
        <v>10783</v>
      </c>
      <c r="AA6295" t="s">
        <v>10787</v>
      </c>
      <c r="AB6295" t="s">
        <v>90</v>
      </c>
      <c r="AC6295" t="s">
        <v>10772</v>
      </c>
      <c r="AD6295">
        <f>_xlfn.XLOOKUP(MIS[[#This Row],[TRADING SYMBOL]],[1]Sheet1!$D:$D,[1]Sheet1!$C:$C)</f>
        <v>464.4</v>
      </c>
      <c r="AE6295">
        <f>MIS[[#This Row],[OrderAverageTradedPrice]]*MIS[[#This Row],[OrderQuantity]]</f>
        <v>9342</v>
      </c>
      <c r="AF6295">
        <f>MIS[[#This Row],[LTP]]*MIS[[#This Row],[OrderQuantity]]</f>
        <v>9288</v>
      </c>
      <c r="AG6295">
        <f>IF(MIS[[#This Row],[OrderSide]]="SELL",MIS[[#This Row],[VALUE]]-MIS[[#This Row],[LIVE_VALUE]],MIS[[#This Row],[LIVE_VALUE]]-MIS[[#This Row],[VALUE]])</f>
        <v>54</v>
      </c>
      <c r="AH6295" t="str" cm="1">
        <f t="array" ref="AH6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5" t="str">
        <f>MIS[[#This Row],[TRADING SYMBOL]]</f>
        <v>SENSEX2552082300CE</v>
      </c>
      <c r="AJ6295" t="str">
        <f>IF(RIGHT(MIS[[#This Row],[Main/Hedge]],4)="MAIN","MAIN","HEDGE")</f>
        <v>MAIN</v>
      </c>
      <c r="AK6295" t="str" cm="1">
        <f t="array" ref="AK6295">_xlfn._xlws.FILTER(Table4[Column1],ISNUMBER(SEARCH(Table4[Column1],MIS[[#This Row],[OrderUniqueIdentifier]])),"")</f>
        <v>XYT</v>
      </c>
    </row>
    <row r="6296" spans="1:37" x14ac:dyDescent="0.25">
      <c r="A6296" t="s">
        <v>71</v>
      </c>
      <c r="B6296" t="s">
        <v>1013</v>
      </c>
      <c r="C6296" t="s">
        <v>10912</v>
      </c>
      <c r="D6296" t="s">
        <v>72</v>
      </c>
      <c r="E6296" t="s">
        <v>2044</v>
      </c>
      <c r="F6296" t="s">
        <v>98</v>
      </c>
      <c r="G6296" t="s">
        <v>89</v>
      </c>
      <c r="H6296" t="s">
        <v>75</v>
      </c>
      <c r="I6296" t="s">
        <v>76</v>
      </c>
      <c r="J6296" t="s">
        <v>77</v>
      </c>
      <c r="K6296">
        <v>40</v>
      </c>
      <c r="L6296" t="s">
        <v>77</v>
      </c>
      <c r="M6296" t="s">
        <v>78</v>
      </c>
      <c r="N6296" t="s">
        <v>10913</v>
      </c>
      <c r="O6296" t="s">
        <v>10786</v>
      </c>
      <c r="P6296" t="s">
        <v>10786</v>
      </c>
      <c r="Q6296" t="s">
        <v>2048</v>
      </c>
      <c r="R6296" t="s">
        <v>79</v>
      </c>
      <c r="S6296" t="s">
        <v>10770</v>
      </c>
      <c r="T6296" t="s">
        <v>2049</v>
      </c>
      <c r="U6296" t="s">
        <v>100</v>
      </c>
      <c r="V6296" t="s">
        <v>80</v>
      </c>
      <c r="W6296">
        <v>82300</v>
      </c>
      <c r="X6296" t="s">
        <v>81</v>
      </c>
      <c r="Y6296">
        <v>-40</v>
      </c>
      <c r="Z6296" t="s">
        <v>10787</v>
      </c>
      <c r="AA6296" t="s">
        <v>10787</v>
      </c>
      <c r="AB6296" t="s">
        <v>90</v>
      </c>
      <c r="AC6296" t="s">
        <v>10772</v>
      </c>
      <c r="AD6296">
        <f>_xlfn.XLOOKUP(MIS[[#This Row],[TRADING SYMBOL]],[1]Sheet1!$D:$D,[1]Sheet1!$C:$C)</f>
        <v>464.4</v>
      </c>
      <c r="AE6296">
        <f>MIS[[#This Row],[OrderAverageTradedPrice]]*MIS[[#This Row],[OrderQuantity]]</f>
        <v>18708</v>
      </c>
      <c r="AF6296">
        <f>MIS[[#This Row],[LTP]]*MIS[[#This Row],[OrderQuantity]]</f>
        <v>18576</v>
      </c>
      <c r="AG6296">
        <f>IF(MIS[[#This Row],[OrderSide]]="SELL",MIS[[#This Row],[VALUE]]-MIS[[#This Row],[LIVE_VALUE]],MIS[[#This Row],[LIVE_VALUE]]-MIS[[#This Row],[VALUE]])</f>
        <v>132</v>
      </c>
      <c r="AH6296" t="str" cm="1">
        <f t="array" ref="AH6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6" t="str">
        <f>MIS[[#This Row],[TRADING SYMBOL]]</f>
        <v>SENSEX2552082300CE</v>
      </c>
      <c r="AJ6296" t="str">
        <f>IF(RIGHT(MIS[[#This Row],[Main/Hedge]],4)="MAIN","MAIN","HEDGE")</f>
        <v>MAIN</v>
      </c>
      <c r="AK6296" t="str" cm="1">
        <f t="array" ref="AK6296">_xlfn._xlws.FILTER(Table4[Column1],ISNUMBER(SEARCH(Table4[Column1],MIS[[#This Row],[OrderUniqueIdentifier]])),"")</f>
        <v>XYT</v>
      </c>
    </row>
    <row r="6297" spans="1:37" x14ac:dyDescent="0.25">
      <c r="A6297" t="s">
        <v>71</v>
      </c>
      <c r="B6297" t="s">
        <v>1045</v>
      </c>
      <c r="C6297" t="s">
        <v>10924</v>
      </c>
      <c r="D6297" t="s">
        <v>72</v>
      </c>
      <c r="E6297" t="s">
        <v>2053</v>
      </c>
      <c r="F6297" t="s">
        <v>98</v>
      </c>
      <c r="G6297" t="s">
        <v>89</v>
      </c>
      <c r="H6297" t="s">
        <v>75</v>
      </c>
      <c r="I6297" t="s">
        <v>76</v>
      </c>
      <c r="J6297" t="s">
        <v>77</v>
      </c>
      <c r="K6297">
        <v>40</v>
      </c>
      <c r="L6297" t="s">
        <v>77</v>
      </c>
      <c r="M6297" t="s">
        <v>78</v>
      </c>
      <c r="N6297" t="s">
        <v>10925</v>
      </c>
      <c r="O6297" t="s">
        <v>10786</v>
      </c>
      <c r="P6297" t="s">
        <v>10786</v>
      </c>
      <c r="Q6297" t="s">
        <v>2055</v>
      </c>
      <c r="R6297" t="s">
        <v>79</v>
      </c>
      <c r="S6297" t="s">
        <v>10770</v>
      </c>
      <c r="T6297" t="s">
        <v>2056</v>
      </c>
      <c r="U6297" t="s">
        <v>100</v>
      </c>
      <c r="V6297" t="s">
        <v>80</v>
      </c>
      <c r="W6297">
        <v>82300</v>
      </c>
      <c r="X6297" t="s">
        <v>85</v>
      </c>
      <c r="Y6297">
        <v>-40</v>
      </c>
      <c r="Z6297" t="s">
        <v>10787</v>
      </c>
      <c r="AA6297" t="s">
        <v>10787</v>
      </c>
      <c r="AB6297" t="s">
        <v>107</v>
      </c>
      <c r="AC6297" t="s">
        <v>10772</v>
      </c>
      <c r="AD6297">
        <f>_xlfn.XLOOKUP(MIS[[#This Row],[TRADING SYMBOL]],[1]Sheet1!$D:$D,[1]Sheet1!$C:$C)</f>
        <v>389.05</v>
      </c>
      <c r="AE6297">
        <f>MIS[[#This Row],[OrderAverageTradedPrice]]*MIS[[#This Row],[OrderQuantity]]</f>
        <v>16460</v>
      </c>
      <c r="AF6297">
        <f>MIS[[#This Row],[LTP]]*MIS[[#This Row],[OrderQuantity]]</f>
        <v>15562</v>
      </c>
      <c r="AG6297">
        <f>IF(MIS[[#This Row],[OrderSide]]="SELL",MIS[[#This Row],[VALUE]]-MIS[[#This Row],[LIVE_VALUE]],MIS[[#This Row],[LIVE_VALUE]]-MIS[[#This Row],[VALUE]])</f>
        <v>898</v>
      </c>
      <c r="AH6297" t="str" cm="1">
        <f t="array" ref="AH6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7" t="str">
        <f>MIS[[#This Row],[TRADING SYMBOL]]</f>
        <v>SENSEX2552082300PE</v>
      </c>
      <c r="AJ6297" t="str">
        <f>IF(RIGHT(MIS[[#This Row],[Main/Hedge]],4)="MAIN","MAIN","HEDGE")</f>
        <v>MAIN</v>
      </c>
      <c r="AK6297" t="str" cm="1">
        <f t="array" ref="AK6297">_xlfn._xlws.FILTER(Table4[Column1],ISNUMBER(SEARCH(Table4[Column1],MIS[[#This Row],[OrderUniqueIdentifier]])),"")</f>
        <v>XYT</v>
      </c>
    </row>
    <row r="6298" spans="1:37" x14ac:dyDescent="0.25">
      <c r="A6298" t="s">
        <v>71</v>
      </c>
      <c r="B6298" t="s">
        <v>1061</v>
      </c>
      <c r="C6298" t="s">
        <v>10928</v>
      </c>
      <c r="D6298" t="s">
        <v>72</v>
      </c>
      <c r="E6298" t="s">
        <v>2053</v>
      </c>
      <c r="F6298" t="s">
        <v>98</v>
      </c>
      <c r="G6298" t="s">
        <v>89</v>
      </c>
      <c r="H6298" t="s">
        <v>75</v>
      </c>
      <c r="I6298" t="s">
        <v>76</v>
      </c>
      <c r="J6298" t="s">
        <v>77</v>
      </c>
      <c r="K6298">
        <v>20</v>
      </c>
      <c r="L6298" t="s">
        <v>77</v>
      </c>
      <c r="M6298" t="s">
        <v>78</v>
      </c>
      <c r="N6298" t="s">
        <v>10863</v>
      </c>
      <c r="O6298" t="s">
        <v>10782</v>
      </c>
      <c r="P6298" t="s">
        <v>10786</v>
      </c>
      <c r="Q6298" t="s">
        <v>2055</v>
      </c>
      <c r="R6298" t="s">
        <v>79</v>
      </c>
      <c r="S6298" t="s">
        <v>10770</v>
      </c>
      <c r="T6298" t="s">
        <v>2056</v>
      </c>
      <c r="U6298" t="s">
        <v>100</v>
      </c>
      <c r="V6298" t="s">
        <v>80</v>
      </c>
      <c r="W6298">
        <v>82300</v>
      </c>
      <c r="X6298" t="s">
        <v>85</v>
      </c>
      <c r="Y6298">
        <v>-20</v>
      </c>
      <c r="Z6298" t="s">
        <v>10783</v>
      </c>
      <c r="AA6298" t="s">
        <v>10787</v>
      </c>
      <c r="AB6298" t="s">
        <v>107</v>
      </c>
      <c r="AC6298" t="s">
        <v>10772</v>
      </c>
      <c r="AD6298">
        <f>_xlfn.XLOOKUP(MIS[[#This Row],[TRADING SYMBOL]],[1]Sheet1!$D:$D,[1]Sheet1!$C:$C)</f>
        <v>389.05</v>
      </c>
      <c r="AE6298">
        <f>MIS[[#This Row],[OrderAverageTradedPrice]]*MIS[[#This Row],[OrderQuantity]]</f>
        <v>8235</v>
      </c>
      <c r="AF6298">
        <f>MIS[[#This Row],[LTP]]*MIS[[#This Row],[OrderQuantity]]</f>
        <v>7781</v>
      </c>
      <c r="AG6298">
        <f>IF(MIS[[#This Row],[OrderSide]]="SELL",MIS[[#This Row],[VALUE]]-MIS[[#This Row],[LIVE_VALUE]],MIS[[#This Row],[LIVE_VALUE]]-MIS[[#This Row],[VALUE]])</f>
        <v>454</v>
      </c>
      <c r="AH6298" t="str" cm="1">
        <f t="array" ref="AH6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8" t="str">
        <f>MIS[[#This Row],[TRADING SYMBOL]]</f>
        <v>SENSEX2552082300PE</v>
      </c>
      <c r="AJ6298" t="str">
        <f>IF(RIGHT(MIS[[#This Row],[Main/Hedge]],4)="MAIN","MAIN","HEDGE")</f>
        <v>MAIN</v>
      </c>
      <c r="AK6298" t="str" cm="1">
        <f t="array" ref="AK6298">_xlfn._xlws.FILTER(Table4[Column1],ISNUMBER(SEARCH(Table4[Column1],MIS[[#This Row],[OrderUniqueIdentifier]])),"")</f>
        <v>XYT</v>
      </c>
    </row>
    <row r="6299" spans="1:37" x14ac:dyDescent="0.25">
      <c r="A6299" t="s">
        <v>71</v>
      </c>
      <c r="B6299" t="s">
        <v>1077</v>
      </c>
      <c r="C6299" t="s">
        <v>10931</v>
      </c>
      <c r="D6299" t="s">
        <v>72</v>
      </c>
      <c r="E6299" t="s">
        <v>2053</v>
      </c>
      <c r="F6299" t="s">
        <v>98</v>
      </c>
      <c r="G6299" t="s">
        <v>89</v>
      </c>
      <c r="H6299" t="s">
        <v>75</v>
      </c>
      <c r="I6299" t="s">
        <v>76</v>
      </c>
      <c r="J6299" t="s">
        <v>77</v>
      </c>
      <c r="K6299">
        <v>100</v>
      </c>
      <c r="L6299" t="s">
        <v>77</v>
      </c>
      <c r="M6299" t="s">
        <v>78</v>
      </c>
      <c r="N6299" t="s">
        <v>10932</v>
      </c>
      <c r="O6299" t="s">
        <v>10786</v>
      </c>
      <c r="P6299" t="s">
        <v>10786</v>
      </c>
      <c r="Q6299" t="s">
        <v>2055</v>
      </c>
      <c r="R6299" t="s">
        <v>79</v>
      </c>
      <c r="S6299" t="s">
        <v>10770</v>
      </c>
      <c r="T6299" t="s">
        <v>2056</v>
      </c>
      <c r="U6299" t="s">
        <v>100</v>
      </c>
      <c r="V6299" t="s">
        <v>80</v>
      </c>
      <c r="W6299">
        <v>82300</v>
      </c>
      <c r="X6299" t="s">
        <v>85</v>
      </c>
      <c r="Y6299">
        <v>-100</v>
      </c>
      <c r="Z6299" t="s">
        <v>10787</v>
      </c>
      <c r="AA6299" t="s">
        <v>10787</v>
      </c>
      <c r="AB6299" t="s">
        <v>107</v>
      </c>
      <c r="AC6299" t="s">
        <v>10772</v>
      </c>
      <c r="AD6299">
        <f>_xlfn.XLOOKUP(MIS[[#This Row],[TRADING SYMBOL]],[1]Sheet1!$D:$D,[1]Sheet1!$C:$C)</f>
        <v>389.05</v>
      </c>
      <c r="AE6299">
        <f>MIS[[#This Row],[OrderAverageTradedPrice]]*MIS[[#This Row],[OrderQuantity]]</f>
        <v>41171</v>
      </c>
      <c r="AF6299">
        <f>MIS[[#This Row],[LTP]]*MIS[[#This Row],[OrderQuantity]]</f>
        <v>38905</v>
      </c>
      <c r="AG6299">
        <f>IF(MIS[[#This Row],[OrderSide]]="SELL",MIS[[#This Row],[VALUE]]-MIS[[#This Row],[LIVE_VALUE]],MIS[[#This Row],[LIVE_VALUE]]-MIS[[#This Row],[VALUE]])</f>
        <v>2266</v>
      </c>
      <c r="AH6299" t="str" cm="1">
        <f t="array" ref="AH6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9" t="str">
        <f>MIS[[#This Row],[TRADING SYMBOL]]</f>
        <v>SENSEX2552082300PE</v>
      </c>
      <c r="AJ6299" t="str">
        <f>IF(RIGHT(MIS[[#This Row],[Main/Hedge]],4)="MAIN","MAIN","HEDGE")</f>
        <v>MAIN</v>
      </c>
      <c r="AK6299" t="str" cm="1">
        <f t="array" ref="AK6299">_xlfn._xlws.FILTER(Table4[Column1],ISNUMBER(SEARCH(Table4[Column1],MIS[[#This Row],[OrderUniqueIdentifier]])),"")</f>
        <v>XYT</v>
      </c>
    </row>
    <row r="6300" spans="1:37" x14ac:dyDescent="0.25">
      <c r="A6300" t="s">
        <v>71</v>
      </c>
      <c r="B6300" t="s">
        <v>1093</v>
      </c>
      <c r="C6300" t="s">
        <v>10937</v>
      </c>
      <c r="D6300" t="s">
        <v>72</v>
      </c>
      <c r="E6300" t="s">
        <v>2053</v>
      </c>
      <c r="F6300" t="s">
        <v>98</v>
      </c>
      <c r="G6300" t="s">
        <v>89</v>
      </c>
      <c r="H6300" t="s">
        <v>75</v>
      </c>
      <c r="I6300" t="s">
        <v>76</v>
      </c>
      <c r="J6300" t="s">
        <v>77</v>
      </c>
      <c r="K6300">
        <v>60</v>
      </c>
      <c r="L6300" t="s">
        <v>77</v>
      </c>
      <c r="M6300" t="s">
        <v>78</v>
      </c>
      <c r="N6300" t="s">
        <v>5447</v>
      </c>
      <c r="O6300" t="s">
        <v>10782</v>
      </c>
      <c r="P6300" t="s">
        <v>10786</v>
      </c>
      <c r="Q6300" t="s">
        <v>2055</v>
      </c>
      <c r="R6300" t="s">
        <v>79</v>
      </c>
      <c r="S6300" t="s">
        <v>10770</v>
      </c>
      <c r="T6300" t="s">
        <v>2056</v>
      </c>
      <c r="U6300" t="s">
        <v>100</v>
      </c>
      <c r="V6300" t="s">
        <v>80</v>
      </c>
      <c r="W6300">
        <v>82300</v>
      </c>
      <c r="X6300" t="s">
        <v>85</v>
      </c>
      <c r="Y6300">
        <v>-60</v>
      </c>
      <c r="Z6300" t="s">
        <v>10783</v>
      </c>
      <c r="AA6300" t="s">
        <v>10787</v>
      </c>
      <c r="AB6300" t="s">
        <v>107</v>
      </c>
      <c r="AC6300" t="s">
        <v>10772</v>
      </c>
      <c r="AD6300">
        <f>_xlfn.XLOOKUP(MIS[[#This Row],[TRADING SYMBOL]],[1]Sheet1!$D:$D,[1]Sheet1!$C:$C)</f>
        <v>389.05</v>
      </c>
      <c r="AE6300">
        <f>MIS[[#This Row],[OrderAverageTradedPrice]]*MIS[[#This Row],[OrderQuantity]]</f>
        <v>24708</v>
      </c>
      <c r="AF6300">
        <f>MIS[[#This Row],[LTP]]*MIS[[#This Row],[OrderQuantity]]</f>
        <v>23343</v>
      </c>
      <c r="AG6300">
        <f>IF(MIS[[#This Row],[OrderSide]]="SELL",MIS[[#This Row],[VALUE]]-MIS[[#This Row],[LIVE_VALUE]],MIS[[#This Row],[LIVE_VALUE]]-MIS[[#This Row],[VALUE]])</f>
        <v>1365</v>
      </c>
      <c r="AH6300" t="str" cm="1">
        <f t="array" ref="AH6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0" t="str">
        <f>MIS[[#This Row],[TRADING SYMBOL]]</f>
        <v>SENSEX2552082300PE</v>
      </c>
      <c r="AJ6300" t="str">
        <f>IF(RIGHT(MIS[[#This Row],[Main/Hedge]],4)="MAIN","MAIN","HEDGE")</f>
        <v>MAIN</v>
      </c>
      <c r="AK6300" t="str" cm="1">
        <f t="array" ref="AK6300">_xlfn._xlws.FILTER(Table4[Column1],ISNUMBER(SEARCH(Table4[Column1],MIS[[#This Row],[OrderUniqueIdentifier]])),"")</f>
        <v>XYT</v>
      </c>
    </row>
    <row r="6301" spans="1:37" x14ac:dyDescent="0.25">
      <c r="A6301" t="s">
        <v>71</v>
      </c>
      <c r="B6301" t="s">
        <v>1135</v>
      </c>
      <c r="C6301" t="s">
        <v>10941</v>
      </c>
      <c r="D6301" t="s">
        <v>72</v>
      </c>
      <c r="E6301" t="s">
        <v>2044</v>
      </c>
      <c r="F6301" t="s">
        <v>98</v>
      </c>
      <c r="G6301" t="s">
        <v>89</v>
      </c>
      <c r="H6301" t="s">
        <v>75</v>
      </c>
      <c r="I6301" t="s">
        <v>76</v>
      </c>
      <c r="J6301" t="s">
        <v>77</v>
      </c>
      <c r="K6301">
        <v>100</v>
      </c>
      <c r="L6301" t="s">
        <v>77</v>
      </c>
      <c r="M6301" t="s">
        <v>78</v>
      </c>
      <c r="N6301" t="s">
        <v>10942</v>
      </c>
      <c r="O6301" t="s">
        <v>10782</v>
      </c>
      <c r="P6301" t="s">
        <v>10786</v>
      </c>
      <c r="Q6301" t="s">
        <v>2048</v>
      </c>
      <c r="R6301" t="s">
        <v>79</v>
      </c>
      <c r="S6301" t="s">
        <v>10770</v>
      </c>
      <c r="T6301" t="s">
        <v>2049</v>
      </c>
      <c r="U6301" t="s">
        <v>100</v>
      </c>
      <c r="V6301" t="s">
        <v>80</v>
      </c>
      <c r="W6301">
        <v>82300</v>
      </c>
      <c r="X6301" t="s">
        <v>81</v>
      </c>
      <c r="Y6301">
        <v>-100</v>
      </c>
      <c r="Z6301" t="s">
        <v>10783</v>
      </c>
      <c r="AA6301" t="s">
        <v>10787</v>
      </c>
      <c r="AB6301" t="s">
        <v>90</v>
      </c>
      <c r="AC6301" t="s">
        <v>10772</v>
      </c>
      <c r="AD6301">
        <f>_xlfn.XLOOKUP(MIS[[#This Row],[TRADING SYMBOL]],[1]Sheet1!$D:$D,[1]Sheet1!$C:$C)</f>
        <v>464.4</v>
      </c>
      <c r="AE6301">
        <f>MIS[[#This Row],[OrderAverageTradedPrice]]*MIS[[#This Row],[OrderQuantity]]</f>
        <v>46722</v>
      </c>
      <c r="AF6301">
        <f>MIS[[#This Row],[LTP]]*MIS[[#This Row],[OrderQuantity]]</f>
        <v>46440</v>
      </c>
      <c r="AG6301">
        <f>IF(MIS[[#This Row],[OrderSide]]="SELL",MIS[[#This Row],[VALUE]]-MIS[[#This Row],[LIVE_VALUE]],MIS[[#This Row],[LIVE_VALUE]]-MIS[[#This Row],[VALUE]])</f>
        <v>282</v>
      </c>
      <c r="AH6301" t="str" cm="1">
        <f t="array" ref="AH6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1" t="str">
        <f>MIS[[#This Row],[TRADING SYMBOL]]</f>
        <v>SENSEX2552082300CE</v>
      </c>
      <c r="AJ6301" t="str">
        <f>IF(RIGHT(MIS[[#This Row],[Main/Hedge]],4)="MAIN","MAIN","HEDGE")</f>
        <v>MAIN</v>
      </c>
      <c r="AK6301" t="str" cm="1">
        <f t="array" ref="AK6301">_xlfn._xlws.FILTER(Table4[Column1],ISNUMBER(SEARCH(Table4[Column1],MIS[[#This Row],[OrderUniqueIdentifier]])),"")</f>
        <v>XYT</v>
      </c>
    </row>
    <row r="6302" spans="1:37" x14ac:dyDescent="0.25">
      <c r="A6302" t="s">
        <v>71</v>
      </c>
      <c r="B6302" t="s">
        <v>1153</v>
      </c>
      <c r="C6302" t="s">
        <v>10946</v>
      </c>
      <c r="D6302" t="s">
        <v>72</v>
      </c>
      <c r="E6302" t="s">
        <v>2053</v>
      </c>
      <c r="F6302" t="s">
        <v>98</v>
      </c>
      <c r="G6302" t="s">
        <v>89</v>
      </c>
      <c r="H6302" t="s">
        <v>75</v>
      </c>
      <c r="I6302" t="s">
        <v>76</v>
      </c>
      <c r="J6302" t="s">
        <v>77</v>
      </c>
      <c r="K6302">
        <v>40</v>
      </c>
      <c r="L6302" t="s">
        <v>77</v>
      </c>
      <c r="M6302" t="s">
        <v>78</v>
      </c>
      <c r="N6302" t="s">
        <v>10852</v>
      </c>
      <c r="O6302" t="s">
        <v>10782</v>
      </c>
      <c r="P6302" t="s">
        <v>10786</v>
      </c>
      <c r="Q6302" t="s">
        <v>2055</v>
      </c>
      <c r="R6302" t="s">
        <v>79</v>
      </c>
      <c r="S6302" t="s">
        <v>10770</v>
      </c>
      <c r="T6302" t="s">
        <v>2056</v>
      </c>
      <c r="U6302" t="s">
        <v>100</v>
      </c>
      <c r="V6302" t="s">
        <v>80</v>
      </c>
      <c r="W6302">
        <v>82300</v>
      </c>
      <c r="X6302" t="s">
        <v>85</v>
      </c>
      <c r="Y6302">
        <v>-40</v>
      </c>
      <c r="Z6302" t="s">
        <v>10783</v>
      </c>
      <c r="AA6302" t="s">
        <v>10787</v>
      </c>
      <c r="AB6302" t="s">
        <v>107</v>
      </c>
      <c r="AC6302" t="s">
        <v>10772</v>
      </c>
      <c r="AD6302">
        <f>_xlfn.XLOOKUP(MIS[[#This Row],[TRADING SYMBOL]],[1]Sheet1!$D:$D,[1]Sheet1!$C:$C)</f>
        <v>389.05</v>
      </c>
      <c r="AE6302">
        <f>MIS[[#This Row],[OrderAverageTradedPrice]]*MIS[[#This Row],[OrderQuantity]]</f>
        <v>16466</v>
      </c>
      <c r="AF6302">
        <f>MIS[[#This Row],[LTP]]*MIS[[#This Row],[OrderQuantity]]</f>
        <v>15562</v>
      </c>
      <c r="AG6302">
        <f>IF(MIS[[#This Row],[OrderSide]]="SELL",MIS[[#This Row],[VALUE]]-MIS[[#This Row],[LIVE_VALUE]],MIS[[#This Row],[LIVE_VALUE]]-MIS[[#This Row],[VALUE]])</f>
        <v>904</v>
      </c>
      <c r="AH6302" t="str" cm="1">
        <f t="array" ref="AH6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2" t="str">
        <f>MIS[[#This Row],[TRADING SYMBOL]]</f>
        <v>SENSEX2552082300PE</v>
      </c>
      <c r="AJ6302" t="str">
        <f>IF(RIGHT(MIS[[#This Row],[Main/Hedge]],4)="MAIN","MAIN","HEDGE")</f>
        <v>MAIN</v>
      </c>
      <c r="AK6302" t="str" cm="1">
        <f t="array" ref="AK6302">_xlfn._xlws.FILTER(Table4[Column1],ISNUMBER(SEARCH(Table4[Column1],MIS[[#This Row],[OrderUniqueIdentifier]])),"")</f>
        <v>XYT</v>
      </c>
    </row>
    <row r="6303" spans="1:37" x14ac:dyDescent="0.25">
      <c r="A6303" t="s">
        <v>71</v>
      </c>
      <c r="B6303" t="s">
        <v>1178</v>
      </c>
      <c r="C6303" t="s">
        <v>10947</v>
      </c>
      <c r="D6303" t="s">
        <v>72</v>
      </c>
      <c r="E6303" t="s">
        <v>2044</v>
      </c>
      <c r="F6303" t="s">
        <v>98</v>
      </c>
      <c r="G6303" t="s">
        <v>89</v>
      </c>
      <c r="H6303" t="s">
        <v>75</v>
      </c>
      <c r="I6303" t="s">
        <v>76</v>
      </c>
      <c r="J6303" t="s">
        <v>77</v>
      </c>
      <c r="K6303">
        <v>80</v>
      </c>
      <c r="L6303" t="s">
        <v>77</v>
      </c>
      <c r="M6303" t="s">
        <v>78</v>
      </c>
      <c r="N6303" t="s">
        <v>10948</v>
      </c>
      <c r="O6303" t="s">
        <v>10782</v>
      </c>
      <c r="P6303" t="s">
        <v>10786</v>
      </c>
      <c r="Q6303" t="s">
        <v>2048</v>
      </c>
      <c r="R6303" t="s">
        <v>79</v>
      </c>
      <c r="S6303" t="s">
        <v>10770</v>
      </c>
      <c r="T6303" t="s">
        <v>2049</v>
      </c>
      <c r="U6303" t="s">
        <v>100</v>
      </c>
      <c r="V6303" t="s">
        <v>80</v>
      </c>
      <c r="W6303">
        <v>82300</v>
      </c>
      <c r="X6303" t="s">
        <v>81</v>
      </c>
      <c r="Y6303">
        <v>-80</v>
      </c>
      <c r="Z6303" t="s">
        <v>10783</v>
      </c>
      <c r="AA6303" t="s">
        <v>10787</v>
      </c>
      <c r="AB6303" t="s">
        <v>90</v>
      </c>
      <c r="AC6303" t="s">
        <v>10772</v>
      </c>
      <c r="AD6303">
        <f>_xlfn.XLOOKUP(MIS[[#This Row],[TRADING SYMBOL]],[1]Sheet1!$D:$D,[1]Sheet1!$C:$C)</f>
        <v>464.4</v>
      </c>
      <c r="AE6303">
        <f>MIS[[#This Row],[OrderAverageTradedPrice]]*MIS[[#This Row],[OrderQuantity]]</f>
        <v>37379</v>
      </c>
      <c r="AF6303">
        <f>MIS[[#This Row],[LTP]]*MIS[[#This Row],[OrderQuantity]]</f>
        <v>37152</v>
      </c>
      <c r="AG6303">
        <f>IF(MIS[[#This Row],[OrderSide]]="SELL",MIS[[#This Row],[VALUE]]-MIS[[#This Row],[LIVE_VALUE]],MIS[[#This Row],[LIVE_VALUE]]-MIS[[#This Row],[VALUE]])</f>
        <v>227</v>
      </c>
      <c r="AH6303" t="str" cm="1">
        <f t="array" ref="AH6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3" t="str">
        <f>MIS[[#This Row],[TRADING SYMBOL]]</f>
        <v>SENSEX2552082300CE</v>
      </c>
      <c r="AJ6303" t="str">
        <f>IF(RIGHT(MIS[[#This Row],[Main/Hedge]],4)="MAIN","MAIN","HEDGE")</f>
        <v>MAIN</v>
      </c>
      <c r="AK6303" t="str" cm="1">
        <f t="array" ref="AK6303">_xlfn._xlws.FILTER(Table4[Column1],ISNUMBER(SEARCH(Table4[Column1],MIS[[#This Row],[OrderUniqueIdentifier]])),"")</f>
        <v>XYT</v>
      </c>
    </row>
    <row r="6304" spans="1:37" x14ac:dyDescent="0.25">
      <c r="A6304" t="s">
        <v>71</v>
      </c>
      <c r="B6304" t="s">
        <v>1195</v>
      </c>
      <c r="C6304" t="s">
        <v>10957</v>
      </c>
      <c r="D6304" t="s">
        <v>72</v>
      </c>
      <c r="E6304" t="s">
        <v>2053</v>
      </c>
      <c r="F6304" t="s">
        <v>98</v>
      </c>
      <c r="G6304" t="s">
        <v>89</v>
      </c>
      <c r="H6304" t="s">
        <v>75</v>
      </c>
      <c r="I6304" t="s">
        <v>76</v>
      </c>
      <c r="J6304" t="s">
        <v>77</v>
      </c>
      <c r="K6304">
        <v>20</v>
      </c>
      <c r="L6304" t="s">
        <v>77</v>
      </c>
      <c r="M6304" t="s">
        <v>78</v>
      </c>
      <c r="N6304" t="s">
        <v>4814</v>
      </c>
      <c r="O6304" t="s">
        <v>10782</v>
      </c>
      <c r="P6304" t="s">
        <v>10786</v>
      </c>
      <c r="Q6304" t="s">
        <v>2055</v>
      </c>
      <c r="R6304" t="s">
        <v>79</v>
      </c>
      <c r="S6304" t="s">
        <v>10770</v>
      </c>
      <c r="T6304" t="s">
        <v>2056</v>
      </c>
      <c r="U6304" t="s">
        <v>100</v>
      </c>
      <c r="V6304" t="s">
        <v>80</v>
      </c>
      <c r="W6304">
        <v>82300</v>
      </c>
      <c r="X6304" t="s">
        <v>85</v>
      </c>
      <c r="Y6304">
        <v>-20</v>
      </c>
      <c r="Z6304" t="s">
        <v>10783</v>
      </c>
      <c r="AA6304" t="s">
        <v>10787</v>
      </c>
      <c r="AB6304" t="s">
        <v>107</v>
      </c>
      <c r="AC6304" t="s">
        <v>10772</v>
      </c>
      <c r="AD6304">
        <f>_xlfn.XLOOKUP(MIS[[#This Row],[TRADING SYMBOL]],[1]Sheet1!$D:$D,[1]Sheet1!$C:$C)</f>
        <v>389.05</v>
      </c>
      <c r="AE6304">
        <f>MIS[[#This Row],[OrderAverageTradedPrice]]*MIS[[#This Row],[OrderQuantity]]</f>
        <v>8240</v>
      </c>
      <c r="AF6304">
        <f>MIS[[#This Row],[LTP]]*MIS[[#This Row],[OrderQuantity]]</f>
        <v>7781</v>
      </c>
      <c r="AG6304">
        <f>IF(MIS[[#This Row],[OrderSide]]="SELL",MIS[[#This Row],[VALUE]]-MIS[[#This Row],[LIVE_VALUE]],MIS[[#This Row],[LIVE_VALUE]]-MIS[[#This Row],[VALUE]])</f>
        <v>459</v>
      </c>
      <c r="AH6304" t="str" cm="1">
        <f t="array" ref="AH6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4" t="str">
        <f>MIS[[#This Row],[TRADING SYMBOL]]</f>
        <v>SENSEX2552082300PE</v>
      </c>
      <c r="AJ6304" t="str">
        <f>IF(RIGHT(MIS[[#This Row],[Main/Hedge]],4)="MAIN","MAIN","HEDGE")</f>
        <v>MAIN</v>
      </c>
      <c r="AK6304" t="str" cm="1">
        <f t="array" ref="AK6304">_xlfn._xlws.FILTER(Table4[Column1],ISNUMBER(SEARCH(Table4[Column1],MIS[[#This Row],[OrderUniqueIdentifier]])),"")</f>
        <v>XYT</v>
      </c>
    </row>
    <row r="6305" spans="1:37" x14ac:dyDescent="0.25">
      <c r="A6305" t="s">
        <v>71</v>
      </c>
      <c r="B6305" t="s">
        <v>1227</v>
      </c>
      <c r="C6305" t="s">
        <v>10973</v>
      </c>
      <c r="D6305" t="s">
        <v>72</v>
      </c>
      <c r="E6305" t="s">
        <v>2044</v>
      </c>
      <c r="F6305" t="s">
        <v>98</v>
      </c>
      <c r="G6305" t="s">
        <v>89</v>
      </c>
      <c r="H6305" t="s">
        <v>75</v>
      </c>
      <c r="I6305" t="s">
        <v>76</v>
      </c>
      <c r="J6305" t="s">
        <v>77</v>
      </c>
      <c r="K6305">
        <v>20</v>
      </c>
      <c r="L6305" t="s">
        <v>77</v>
      </c>
      <c r="M6305" t="s">
        <v>78</v>
      </c>
      <c r="N6305" t="s">
        <v>10956</v>
      </c>
      <c r="O6305" t="s">
        <v>10782</v>
      </c>
      <c r="P6305" t="s">
        <v>10786</v>
      </c>
      <c r="Q6305" t="s">
        <v>2048</v>
      </c>
      <c r="R6305" t="s">
        <v>79</v>
      </c>
      <c r="S6305" t="s">
        <v>10770</v>
      </c>
      <c r="T6305" t="s">
        <v>2049</v>
      </c>
      <c r="U6305" t="s">
        <v>100</v>
      </c>
      <c r="V6305" t="s">
        <v>80</v>
      </c>
      <c r="W6305">
        <v>82300</v>
      </c>
      <c r="X6305" t="s">
        <v>81</v>
      </c>
      <c r="Y6305">
        <v>-20</v>
      </c>
      <c r="Z6305" t="s">
        <v>10783</v>
      </c>
      <c r="AA6305" t="s">
        <v>10787</v>
      </c>
      <c r="AB6305" t="s">
        <v>90</v>
      </c>
      <c r="AC6305" t="s">
        <v>10772</v>
      </c>
      <c r="AD6305">
        <f>_xlfn.XLOOKUP(MIS[[#This Row],[TRADING SYMBOL]],[1]Sheet1!$D:$D,[1]Sheet1!$C:$C)</f>
        <v>464.4</v>
      </c>
      <c r="AE6305">
        <f>MIS[[#This Row],[OrderAverageTradedPrice]]*MIS[[#This Row],[OrderQuantity]]</f>
        <v>9343</v>
      </c>
      <c r="AF6305">
        <f>MIS[[#This Row],[LTP]]*MIS[[#This Row],[OrderQuantity]]</f>
        <v>9288</v>
      </c>
      <c r="AG6305">
        <f>IF(MIS[[#This Row],[OrderSide]]="SELL",MIS[[#This Row],[VALUE]]-MIS[[#This Row],[LIVE_VALUE]],MIS[[#This Row],[LIVE_VALUE]]-MIS[[#This Row],[VALUE]])</f>
        <v>55</v>
      </c>
      <c r="AH6305" t="str" cm="1">
        <f t="array" ref="AH6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5" t="str">
        <f>MIS[[#This Row],[TRADING SYMBOL]]</f>
        <v>SENSEX2552082300CE</v>
      </c>
      <c r="AJ6305" t="str">
        <f>IF(RIGHT(MIS[[#This Row],[Main/Hedge]],4)="MAIN","MAIN","HEDGE")</f>
        <v>MAIN</v>
      </c>
      <c r="AK6305" t="str" cm="1">
        <f t="array" ref="AK6305">_xlfn._xlws.FILTER(Table4[Column1],ISNUMBER(SEARCH(Table4[Column1],MIS[[#This Row],[OrderUniqueIdentifier]])),"")</f>
        <v>XYT</v>
      </c>
    </row>
    <row r="6306" spans="1:37" x14ac:dyDescent="0.25">
      <c r="A6306" t="s">
        <v>71</v>
      </c>
      <c r="B6306" t="s">
        <v>1227</v>
      </c>
      <c r="C6306" t="s">
        <v>10974</v>
      </c>
      <c r="D6306" t="s">
        <v>72</v>
      </c>
      <c r="E6306" t="s">
        <v>2053</v>
      </c>
      <c r="F6306" t="s">
        <v>98</v>
      </c>
      <c r="G6306" t="s">
        <v>89</v>
      </c>
      <c r="H6306" t="s">
        <v>75</v>
      </c>
      <c r="I6306" t="s">
        <v>76</v>
      </c>
      <c r="J6306" t="s">
        <v>77</v>
      </c>
      <c r="K6306">
        <v>20</v>
      </c>
      <c r="L6306" t="s">
        <v>77</v>
      </c>
      <c r="M6306" t="s">
        <v>78</v>
      </c>
      <c r="N6306" t="s">
        <v>10975</v>
      </c>
      <c r="O6306" t="s">
        <v>10786</v>
      </c>
      <c r="P6306" t="s">
        <v>10786</v>
      </c>
      <c r="Q6306" t="s">
        <v>2055</v>
      </c>
      <c r="R6306" t="s">
        <v>79</v>
      </c>
      <c r="S6306" t="s">
        <v>10770</v>
      </c>
      <c r="T6306" t="s">
        <v>2056</v>
      </c>
      <c r="U6306" t="s">
        <v>100</v>
      </c>
      <c r="V6306" t="s">
        <v>80</v>
      </c>
      <c r="W6306">
        <v>82300</v>
      </c>
      <c r="X6306" t="s">
        <v>85</v>
      </c>
      <c r="Y6306">
        <v>-20</v>
      </c>
      <c r="Z6306" t="s">
        <v>10787</v>
      </c>
      <c r="AA6306" t="s">
        <v>10787</v>
      </c>
      <c r="AB6306" t="s">
        <v>107</v>
      </c>
      <c r="AC6306" t="s">
        <v>10772</v>
      </c>
      <c r="AD6306">
        <f>_xlfn.XLOOKUP(MIS[[#This Row],[TRADING SYMBOL]],[1]Sheet1!$D:$D,[1]Sheet1!$C:$C)</f>
        <v>389.05</v>
      </c>
      <c r="AE6306">
        <f>MIS[[#This Row],[OrderAverageTradedPrice]]*MIS[[#This Row],[OrderQuantity]]</f>
        <v>8231</v>
      </c>
      <c r="AF6306">
        <f>MIS[[#This Row],[LTP]]*MIS[[#This Row],[OrderQuantity]]</f>
        <v>7781</v>
      </c>
      <c r="AG6306">
        <f>IF(MIS[[#This Row],[OrderSide]]="SELL",MIS[[#This Row],[VALUE]]-MIS[[#This Row],[LIVE_VALUE]],MIS[[#This Row],[LIVE_VALUE]]-MIS[[#This Row],[VALUE]])</f>
        <v>450</v>
      </c>
      <c r="AH6306" t="str" cm="1">
        <f t="array" ref="AH6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6" t="str">
        <f>MIS[[#This Row],[TRADING SYMBOL]]</f>
        <v>SENSEX2552082300PE</v>
      </c>
      <c r="AJ6306" t="str">
        <f>IF(RIGHT(MIS[[#This Row],[Main/Hedge]],4)="MAIN","MAIN","HEDGE")</f>
        <v>MAIN</v>
      </c>
      <c r="AK6306" t="str" cm="1">
        <f t="array" ref="AK6306">_xlfn._xlws.FILTER(Table4[Column1],ISNUMBER(SEARCH(Table4[Column1],MIS[[#This Row],[OrderUniqueIdentifier]])),"")</f>
        <v>XYT</v>
      </c>
    </row>
    <row r="6307" spans="1:37" x14ac:dyDescent="0.25">
      <c r="A6307" t="s">
        <v>71</v>
      </c>
      <c r="B6307" t="s">
        <v>1235</v>
      </c>
      <c r="C6307" t="s">
        <v>10976</v>
      </c>
      <c r="D6307" t="s">
        <v>72</v>
      </c>
      <c r="E6307" t="s">
        <v>2044</v>
      </c>
      <c r="F6307" t="s">
        <v>98</v>
      </c>
      <c r="G6307" t="s">
        <v>89</v>
      </c>
      <c r="H6307" t="s">
        <v>75</v>
      </c>
      <c r="I6307" t="s">
        <v>76</v>
      </c>
      <c r="J6307" t="s">
        <v>77</v>
      </c>
      <c r="K6307">
        <v>40</v>
      </c>
      <c r="L6307" t="s">
        <v>77</v>
      </c>
      <c r="M6307" t="s">
        <v>78</v>
      </c>
      <c r="N6307" t="s">
        <v>10826</v>
      </c>
      <c r="O6307" t="s">
        <v>10782</v>
      </c>
      <c r="P6307" t="s">
        <v>10786</v>
      </c>
      <c r="Q6307" t="s">
        <v>2048</v>
      </c>
      <c r="R6307" t="s">
        <v>79</v>
      </c>
      <c r="S6307" t="s">
        <v>10770</v>
      </c>
      <c r="T6307" t="s">
        <v>2049</v>
      </c>
      <c r="U6307" t="s">
        <v>100</v>
      </c>
      <c r="V6307" t="s">
        <v>80</v>
      </c>
      <c r="W6307">
        <v>82300</v>
      </c>
      <c r="X6307" t="s">
        <v>81</v>
      </c>
      <c r="Y6307">
        <v>-40</v>
      </c>
      <c r="Z6307" t="s">
        <v>10783</v>
      </c>
      <c r="AA6307" t="s">
        <v>10787</v>
      </c>
      <c r="AB6307" t="s">
        <v>90</v>
      </c>
      <c r="AC6307" t="s">
        <v>10772</v>
      </c>
      <c r="AD6307">
        <f>_xlfn.XLOOKUP(MIS[[#This Row],[TRADING SYMBOL]],[1]Sheet1!$D:$D,[1]Sheet1!$C:$C)</f>
        <v>464.4</v>
      </c>
      <c r="AE6307">
        <f>MIS[[#This Row],[OrderAverageTradedPrice]]*MIS[[#This Row],[OrderQuantity]]</f>
        <v>18690</v>
      </c>
      <c r="AF6307">
        <f>MIS[[#This Row],[LTP]]*MIS[[#This Row],[OrderQuantity]]</f>
        <v>18576</v>
      </c>
      <c r="AG6307">
        <f>IF(MIS[[#This Row],[OrderSide]]="SELL",MIS[[#This Row],[VALUE]]-MIS[[#This Row],[LIVE_VALUE]],MIS[[#This Row],[LIVE_VALUE]]-MIS[[#This Row],[VALUE]])</f>
        <v>114</v>
      </c>
      <c r="AH6307" t="str" cm="1">
        <f t="array" ref="AH6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7" t="str">
        <f>MIS[[#This Row],[TRADING SYMBOL]]</f>
        <v>SENSEX2552082300CE</v>
      </c>
      <c r="AJ6307" t="str">
        <f>IF(RIGHT(MIS[[#This Row],[Main/Hedge]],4)="MAIN","MAIN","HEDGE")</f>
        <v>MAIN</v>
      </c>
      <c r="AK6307" t="str" cm="1">
        <f t="array" ref="AK6307">_xlfn._xlws.FILTER(Table4[Column1],ISNUMBER(SEARCH(Table4[Column1],MIS[[#This Row],[OrderUniqueIdentifier]])),"")</f>
        <v>XYT</v>
      </c>
    </row>
    <row r="6308" spans="1:37" x14ac:dyDescent="0.25">
      <c r="A6308" t="s">
        <v>71</v>
      </c>
      <c r="B6308" t="s">
        <v>1235</v>
      </c>
      <c r="C6308" t="s">
        <v>10977</v>
      </c>
      <c r="D6308" t="s">
        <v>72</v>
      </c>
      <c r="E6308" t="s">
        <v>2053</v>
      </c>
      <c r="F6308" t="s">
        <v>98</v>
      </c>
      <c r="G6308" t="s">
        <v>89</v>
      </c>
      <c r="H6308" t="s">
        <v>75</v>
      </c>
      <c r="I6308" t="s">
        <v>76</v>
      </c>
      <c r="J6308" t="s">
        <v>77</v>
      </c>
      <c r="K6308">
        <v>40</v>
      </c>
      <c r="L6308" t="s">
        <v>77</v>
      </c>
      <c r="M6308" t="s">
        <v>78</v>
      </c>
      <c r="N6308" t="s">
        <v>10978</v>
      </c>
      <c r="O6308" t="s">
        <v>10786</v>
      </c>
      <c r="P6308" t="s">
        <v>10786</v>
      </c>
      <c r="Q6308" t="s">
        <v>2055</v>
      </c>
      <c r="R6308" t="s">
        <v>79</v>
      </c>
      <c r="S6308" t="s">
        <v>10770</v>
      </c>
      <c r="T6308" t="s">
        <v>2056</v>
      </c>
      <c r="U6308" t="s">
        <v>100</v>
      </c>
      <c r="V6308" t="s">
        <v>80</v>
      </c>
      <c r="W6308">
        <v>82300</v>
      </c>
      <c r="X6308" t="s">
        <v>85</v>
      </c>
      <c r="Y6308">
        <v>-40</v>
      </c>
      <c r="Z6308" t="s">
        <v>10787</v>
      </c>
      <c r="AA6308" t="s">
        <v>10787</v>
      </c>
      <c r="AB6308" t="s">
        <v>107</v>
      </c>
      <c r="AC6308" t="s">
        <v>10772</v>
      </c>
      <c r="AD6308">
        <f>_xlfn.XLOOKUP(MIS[[#This Row],[TRADING SYMBOL]],[1]Sheet1!$D:$D,[1]Sheet1!$C:$C)</f>
        <v>389.05</v>
      </c>
      <c r="AE6308">
        <f>MIS[[#This Row],[OrderAverageTradedPrice]]*MIS[[#This Row],[OrderQuantity]]</f>
        <v>16438</v>
      </c>
      <c r="AF6308">
        <f>MIS[[#This Row],[LTP]]*MIS[[#This Row],[OrderQuantity]]</f>
        <v>15562</v>
      </c>
      <c r="AG6308">
        <f>IF(MIS[[#This Row],[OrderSide]]="SELL",MIS[[#This Row],[VALUE]]-MIS[[#This Row],[LIVE_VALUE]],MIS[[#This Row],[LIVE_VALUE]]-MIS[[#This Row],[VALUE]])</f>
        <v>876</v>
      </c>
      <c r="AH6308" t="str" cm="1">
        <f t="array" ref="AH6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8" t="str">
        <f>MIS[[#This Row],[TRADING SYMBOL]]</f>
        <v>SENSEX2552082300PE</v>
      </c>
      <c r="AJ6308" t="str">
        <f>IF(RIGHT(MIS[[#This Row],[Main/Hedge]],4)="MAIN","MAIN","HEDGE")</f>
        <v>MAIN</v>
      </c>
      <c r="AK6308" t="str" cm="1">
        <f t="array" ref="AK6308">_xlfn._xlws.FILTER(Table4[Column1],ISNUMBER(SEARCH(Table4[Column1],MIS[[#This Row],[OrderUniqueIdentifier]])),"")</f>
        <v>XYT</v>
      </c>
    </row>
    <row r="6309" spans="1:37" x14ac:dyDescent="0.25">
      <c r="A6309" t="s">
        <v>71</v>
      </c>
      <c r="B6309" t="s">
        <v>1295</v>
      </c>
      <c r="C6309" t="s">
        <v>10994</v>
      </c>
      <c r="D6309" t="s">
        <v>72</v>
      </c>
      <c r="E6309" t="s">
        <v>2044</v>
      </c>
      <c r="F6309" t="s">
        <v>98</v>
      </c>
      <c r="G6309" t="s">
        <v>89</v>
      </c>
      <c r="H6309" t="s">
        <v>75</v>
      </c>
      <c r="I6309" t="s">
        <v>76</v>
      </c>
      <c r="J6309" t="s">
        <v>77</v>
      </c>
      <c r="K6309">
        <v>60</v>
      </c>
      <c r="L6309" t="s">
        <v>77</v>
      </c>
      <c r="M6309" t="s">
        <v>78</v>
      </c>
      <c r="N6309" t="s">
        <v>10995</v>
      </c>
      <c r="O6309" t="s">
        <v>10786</v>
      </c>
      <c r="P6309" t="s">
        <v>10786</v>
      </c>
      <c r="Q6309" t="s">
        <v>2048</v>
      </c>
      <c r="R6309" t="s">
        <v>79</v>
      </c>
      <c r="S6309" t="s">
        <v>10770</v>
      </c>
      <c r="T6309" t="s">
        <v>2049</v>
      </c>
      <c r="U6309" t="s">
        <v>100</v>
      </c>
      <c r="V6309" t="s">
        <v>80</v>
      </c>
      <c r="W6309">
        <v>82300</v>
      </c>
      <c r="X6309" t="s">
        <v>81</v>
      </c>
      <c r="Y6309">
        <v>-60</v>
      </c>
      <c r="Z6309" t="s">
        <v>10787</v>
      </c>
      <c r="AA6309" t="s">
        <v>10787</v>
      </c>
      <c r="AB6309" t="s">
        <v>90</v>
      </c>
      <c r="AC6309" t="s">
        <v>10772</v>
      </c>
      <c r="AD6309">
        <f>_xlfn.XLOOKUP(MIS[[#This Row],[TRADING SYMBOL]],[1]Sheet1!$D:$D,[1]Sheet1!$C:$C)</f>
        <v>464.4</v>
      </c>
      <c r="AE6309">
        <f>MIS[[#This Row],[OrderAverageTradedPrice]]*MIS[[#This Row],[OrderQuantity]]</f>
        <v>28059</v>
      </c>
      <c r="AF6309">
        <f>MIS[[#This Row],[LTP]]*MIS[[#This Row],[OrderQuantity]]</f>
        <v>27864</v>
      </c>
      <c r="AG6309">
        <f>IF(MIS[[#This Row],[OrderSide]]="SELL",MIS[[#This Row],[VALUE]]-MIS[[#This Row],[LIVE_VALUE]],MIS[[#This Row],[LIVE_VALUE]]-MIS[[#This Row],[VALUE]])</f>
        <v>195</v>
      </c>
      <c r="AH6309" t="str" cm="1">
        <f t="array" ref="AH6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9" t="str">
        <f>MIS[[#This Row],[TRADING SYMBOL]]</f>
        <v>SENSEX2552082300CE</v>
      </c>
      <c r="AJ6309" t="str">
        <f>IF(RIGHT(MIS[[#This Row],[Main/Hedge]],4)="MAIN","MAIN","HEDGE")</f>
        <v>MAIN</v>
      </c>
      <c r="AK6309" t="str" cm="1">
        <f t="array" ref="AK6309">_xlfn._xlws.FILTER(Table4[Column1],ISNUMBER(SEARCH(Table4[Column1],MIS[[#This Row],[OrderUniqueIdentifier]])),"")</f>
        <v>XYT</v>
      </c>
    </row>
    <row r="6310" spans="1:37" x14ac:dyDescent="0.25">
      <c r="A6310" t="s">
        <v>71</v>
      </c>
      <c r="B6310" t="s">
        <v>1316</v>
      </c>
      <c r="C6310" t="s">
        <v>11010</v>
      </c>
      <c r="D6310" t="s">
        <v>72</v>
      </c>
      <c r="E6310" t="s">
        <v>2053</v>
      </c>
      <c r="F6310" t="s">
        <v>98</v>
      </c>
      <c r="G6310" t="s">
        <v>89</v>
      </c>
      <c r="H6310" t="s">
        <v>75</v>
      </c>
      <c r="I6310" t="s">
        <v>76</v>
      </c>
      <c r="J6310" t="s">
        <v>77</v>
      </c>
      <c r="K6310">
        <v>40</v>
      </c>
      <c r="L6310" t="s">
        <v>77</v>
      </c>
      <c r="M6310" t="s">
        <v>78</v>
      </c>
      <c r="N6310" t="s">
        <v>4814</v>
      </c>
      <c r="O6310" t="s">
        <v>10782</v>
      </c>
      <c r="P6310" t="s">
        <v>10786</v>
      </c>
      <c r="Q6310" t="s">
        <v>2055</v>
      </c>
      <c r="R6310" t="s">
        <v>79</v>
      </c>
      <c r="S6310" t="s">
        <v>10770</v>
      </c>
      <c r="T6310" t="s">
        <v>2056</v>
      </c>
      <c r="U6310" t="s">
        <v>100</v>
      </c>
      <c r="V6310" t="s">
        <v>80</v>
      </c>
      <c r="W6310">
        <v>82300</v>
      </c>
      <c r="X6310" t="s">
        <v>85</v>
      </c>
      <c r="Y6310">
        <v>-40</v>
      </c>
      <c r="Z6310" t="s">
        <v>10783</v>
      </c>
      <c r="AA6310" t="s">
        <v>10787</v>
      </c>
      <c r="AB6310" t="s">
        <v>107</v>
      </c>
      <c r="AC6310" t="s">
        <v>10772</v>
      </c>
      <c r="AD6310">
        <f>_xlfn.XLOOKUP(MIS[[#This Row],[TRADING SYMBOL]],[1]Sheet1!$D:$D,[1]Sheet1!$C:$C)</f>
        <v>389.05</v>
      </c>
      <c r="AE6310">
        <f>MIS[[#This Row],[OrderAverageTradedPrice]]*MIS[[#This Row],[OrderQuantity]]</f>
        <v>16480</v>
      </c>
      <c r="AF6310">
        <f>MIS[[#This Row],[LTP]]*MIS[[#This Row],[OrderQuantity]]</f>
        <v>15562</v>
      </c>
      <c r="AG6310">
        <f>IF(MIS[[#This Row],[OrderSide]]="SELL",MIS[[#This Row],[VALUE]]-MIS[[#This Row],[LIVE_VALUE]],MIS[[#This Row],[LIVE_VALUE]]-MIS[[#This Row],[VALUE]])</f>
        <v>918</v>
      </c>
      <c r="AH6310" t="str" cm="1">
        <f t="array" ref="AH6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0" t="str">
        <f>MIS[[#This Row],[TRADING SYMBOL]]</f>
        <v>SENSEX2552082300PE</v>
      </c>
      <c r="AJ6310" t="str">
        <f>IF(RIGHT(MIS[[#This Row],[Main/Hedge]],4)="MAIN","MAIN","HEDGE")</f>
        <v>MAIN</v>
      </c>
      <c r="AK6310" t="str" cm="1">
        <f t="array" ref="AK6310">_xlfn._xlws.FILTER(Table4[Column1],ISNUMBER(SEARCH(Table4[Column1],MIS[[#This Row],[OrderUniqueIdentifier]])),"")</f>
        <v>XYT</v>
      </c>
    </row>
    <row r="6311" spans="1:37" x14ac:dyDescent="0.25">
      <c r="A6311" t="s">
        <v>71</v>
      </c>
      <c r="B6311" t="s">
        <v>515</v>
      </c>
      <c r="C6311" t="s">
        <v>10790</v>
      </c>
      <c r="D6311" t="s">
        <v>72</v>
      </c>
      <c r="E6311" t="s">
        <v>2053</v>
      </c>
      <c r="F6311" t="s">
        <v>98</v>
      </c>
      <c r="G6311" t="s">
        <v>89</v>
      </c>
      <c r="H6311" t="s">
        <v>75</v>
      </c>
      <c r="I6311" t="s">
        <v>76</v>
      </c>
      <c r="J6311" t="s">
        <v>77</v>
      </c>
      <c r="K6311">
        <v>120</v>
      </c>
      <c r="L6311" t="s">
        <v>77</v>
      </c>
      <c r="M6311" t="s">
        <v>78</v>
      </c>
      <c r="N6311" t="s">
        <v>10791</v>
      </c>
      <c r="O6311" t="s">
        <v>10786</v>
      </c>
      <c r="P6311" t="s">
        <v>10792</v>
      </c>
      <c r="Q6311" t="s">
        <v>2055</v>
      </c>
      <c r="R6311" t="s">
        <v>79</v>
      </c>
      <c r="S6311" t="s">
        <v>10770</v>
      </c>
      <c r="T6311" t="s">
        <v>2056</v>
      </c>
      <c r="U6311" t="s">
        <v>100</v>
      </c>
      <c r="V6311" t="s">
        <v>80</v>
      </c>
      <c r="W6311">
        <v>82300</v>
      </c>
      <c r="X6311" t="s">
        <v>85</v>
      </c>
      <c r="Y6311">
        <v>-120</v>
      </c>
      <c r="Z6311" t="s">
        <v>10787</v>
      </c>
      <c r="AA6311" t="s">
        <v>10793</v>
      </c>
      <c r="AB6311" t="s">
        <v>107</v>
      </c>
      <c r="AC6311" t="s">
        <v>10772</v>
      </c>
      <c r="AD6311">
        <f>_xlfn.XLOOKUP(MIS[[#This Row],[TRADING SYMBOL]],[1]Sheet1!$D:$D,[1]Sheet1!$C:$C)</f>
        <v>389.05</v>
      </c>
      <c r="AE6311">
        <f>MIS[[#This Row],[OrderAverageTradedPrice]]*MIS[[#This Row],[OrderQuantity]]</f>
        <v>48973.99999999992</v>
      </c>
      <c r="AF6311">
        <f>MIS[[#This Row],[LTP]]*MIS[[#This Row],[OrderQuantity]]</f>
        <v>46686</v>
      </c>
      <c r="AG6311">
        <f>IF(MIS[[#This Row],[OrderSide]]="SELL",MIS[[#This Row],[VALUE]]-MIS[[#This Row],[LIVE_VALUE]],MIS[[#This Row],[LIVE_VALUE]]-MIS[[#This Row],[VALUE]])</f>
        <v>2287.99999999992</v>
      </c>
      <c r="AH6311" t="str" cm="1">
        <f t="array" ref="AH6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1" t="str">
        <f>MIS[[#This Row],[TRADING SYMBOL]]</f>
        <v>SENSEX2552082300PE</v>
      </c>
      <c r="AJ6311" t="str">
        <f>IF(RIGHT(MIS[[#This Row],[Main/Hedge]],4)="MAIN","MAIN","HEDGE")</f>
        <v>MAIN</v>
      </c>
      <c r="AK6311" t="str" cm="1">
        <f t="array" ref="AK6311">_xlfn._xlws.FILTER(Table4[Column1],ISNUMBER(SEARCH(Table4[Column1],MIS[[#This Row],[OrderUniqueIdentifier]])),"")</f>
        <v>XYT</v>
      </c>
    </row>
    <row r="6312" spans="1:37" x14ac:dyDescent="0.25">
      <c r="A6312" t="s">
        <v>71</v>
      </c>
      <c r="B6312" t="s">
        <v>529</v>
      </c>
      <c r="C6312" t="s">
        <v>10794</v>
      </c>
      <c r="D6312" t="s">
        <v>72</v>
      </c>
      <c r="E6312" t="s">
        <v>2044</v>
      </c>
      <c r="F6312" t="s">
        <v>98</v>
      </c>
      <c r="G6312" t="s">
        <v>89</v>
      </c>
      <c r="H6312" t="s">
        <v>75</v>
      </c>
      <c r="I6312" t="s">
        <v>76</v>
      </c>
      <c r="J6312" t="s">
        <v>77</v>
      </c>
      <c r="K6312">
        <v>40</v>
      </c>
      <c r="L6312" t="s">
        <v>77</v>
      </c>
      <c r="M6312" t="s">
        <v>78</v>
      </c>
      <c r="N6312" t="s">
        <v>10795</v>
      </c>
      <c r="O6312" t="s">
        <v>10786</v>
      </c>
      <c r="P6312" t="s">
        <v>10792</v>
      </c>
      <c r="Q6312" t="s">
        <v>2048</v>
      </c>
      <c r="R6312" t="s">
        <v>79</v>
      </c>
      <c r="S6312" t="s">
        <v>10770</v>
      </c>
      <c r="T6312" t="s">
        <v>2049</v>
      </c>
      <c r="U6312" t="s">
        <v>100</v>
      </c>
      <c r="V6312" t="s">
        <v>80</v>
      </c>
      <c r="W6312">
        <v>82300</v>
      </c>
      <c r="X6312" t="s">
        <v>81</v>
      </c>
      <c r="Y6312">
        <v>-40</v>
      </c>
      <c r="Z6312" t="s">
        <v>10787</v>
      </c>
      <c r="AA6312" t="s">
        <v>10793</v>
      </c>
      <c r="AB6312" t="s">
        <v>90</v>
      </c>
      <c r="AC6312" t="s">
        <v>10772</v>
      </c>
      <c r="AD6312">
        <f>_xlfn.XLOOKUP(MIS[[#This Row],[TRADING SYMBOL]],[1]Sheet1!$D:$D,[1]Sheet1!$C:$C)</f>
        <v>464.4</v>
      </c>
      <c r="AE6312">
        <f>MIS[[#This Row],[OrderAverageTradedPrice]]*MIS[[#This Row],[OrderQuantity]]</f>
        <v>18744</v>
      </c>
      <c r="AF6312">
        <f>MIS[[#This Row],[LTP]]*MIS[[#This Row],[OrderQuantity]]</f>
        <v>18576</v>
      </c>
      <c r="AG6312">
        <f>IF(MIS[[#This Row],[OrderSide]]="SELL",MIS[[#This Row],[VALUE]]-MIS[[#This Row],[LIVE_VALUE]],MIS[[#This Row],[LIVE_VALUE]]-MIS[[#This Row],[VALUE]])</f>
        <v>168</v>
      </c>
      <c r="AH6312" t="str" cm="1">
        <f t="array" ref="AH6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2" t="str">
        <f>MIS[[#This Row],[TRADING SYMBOL]]</f>
        <v>SENSEX2552082300CE</v>
      </c>
      <c r="AJ6312" t="str">
        <f>IF(RIGHT(MIS[[#This Row],[Main/Hedge]],4)="MAIN","MAIN","HEDGE")</f>
        <v>MAIN</v>
      </c>
      <c r="AK6312" t="str" cm="1">
        <f t="array" ref="AK6312">_xlfn._xlws.FILTER(Table4[Column1],ISNUMBER(SEARCH(Table4[Column1],MIS[[#This Row],[OrderUniqueIdentifier]])),"")</f>
        <v>XYT</v>
      </c>
    </row>
    <row r="6313" spans="1:37" x14ac:dyDescent="0.25">
      <c r="A6313" t="s">
        <v>71</v>
      </c>
      <c r="B6313" t="s">
        <v>558</v>
      </c>
      <c r="C6313" t="s">
        <v>10808</v>
      </c>
      <c r="D6313" t="s">
        <v>72</v>
      </c>
      <c r="E6313" t="s">
        <v>2044</v>
      </c>
      <c r="F6313" t="s">
        <v>98</v>
      </c>
      <c r="G6313" t="s">
        <v>89</v>
      </c>
      <c r="H6313" t="s">
        <v>75</v>
      </c>
      <c r="I6313" t="s">
        <v>76</v>
      </c>
      <c r="J6313" t="s">
        <v>77</v>
      </c>
      <c r="K6313">
        <v>40</v>
      </c>
      <c r="L6313" t="s">
        <v>77</v>
      </c>
      <c r="M6313" t="s">
        <v>78</v>
      </c>
      <c r="N6313" t="s">
        <v>10809</v>
      </c>
      <c r="O6313" t="s">
        <v>10792</v>
      </c>
      <c r="P6313" t="s">
        <v>10792</v>
      </c>
      <c r="Q6313" t="s">
        <v>2048</v>
      </c>
      <c r="R6313" t="s">
        <v>79</v>
      </c>
      <c r="S6313" t="s">
        <v>10770</v>
      </c>
      <c r="T6313" t="s">
        <v>2049</v>
      </c>
      <c r="U6313" t="s">
        <v>100</v>
      </c>
      <c r="V6313" t="s">
        <v>80</v>
      </c>
      <c r="W6313">
        <v>82300</v>
      </c>
      <c r="X6313" t="s">
        <v>81</v>
      </c>
      <c r="Y6313">
        <v>-40</v>
      </c>
      <c r="Z6313" t="s">
        <v>10793</v>
      </c>
      <c r="AA6313" t="s">
        <v>10793</v>
      </c>
      <c r="AB6313" t="s">
        <v>90</v>
      </c>
      <c r="AC6313" t="s">
        <v>10772</v>
      </c>
      <c r="AD6313">
        <f>_xlfn.XLOOKUP(MIS[[#This Row],[TRADING SYMBOL]],[1]Sheet1!$D:$D,[1]Sheet1!$C:$C)</f>
        <v>464.4</v>
      </c>
      <c r="AE6313">
        <f>MIS[[#This Row],[OrderAverageTradedPrice]]*MIS[[#This Row],[OrderQuantity]]</f>
        <v>19118</v>
      </c>
      <c r="AF6313">
        <f>MIS[[#This Row],[LTP]]*MIS[[#This Row],[OrderQuantity]]</f>
        <v>18576</v>
      </c>
      <c r="AG6313">
        <f>IF(MIS[[#This Row],[OrderSide]]="SELL",MIS[[#This Row],[VALUE]]-MIS[[#This Row],[LIVE_VALUE]],MIS[[#This Row],[LIVE_VALUE]]-MIS[[#This Row],[VALUE]])</f>
        <v>542</v>
      </c>
      <c r="AH6313" t="str" cm="1">
        <f t="array" ref="AH6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3" t="str">
        <f>MIS[[#This Row],[TRADING SYMBOL]]</f>
        <v>SENSEX2552082300CE</v>
      </c>
      <c r="AJ6313" t="str">
        <f>IF(RIGHT(MIS[[#This Row],[Main/Hedge]],4)="MAIN","MAIN","HEDGE")</f>
        <v>MAIN</v>
      </c>
      <c r="AK6313" t="str" cm="1">
        <f t="array" ref="AK6313">_xlfn._xlws.FILTER(Table4[Column1],ISNUMBER(SEARCH(Table4[Column1],MIS[[#This Row],[OrderUniqueIdentifier]])),"")</f>
        <v>XYT</v>
      </c>
    </row>
    <row r="6314" spans="1:37" x14ac:dyDescent="0.25">
      <c r="A6314" t="s">
        <v>71</v>
      </c>
      <c r="B6314" t="s">
        <v>575</v>
      </c>
      <c r="C6314" t="s">
        <v>10813</v>
      </c>
      <c r="D6314" t="s">
        <v>72</v>
      </c>
      <c r="E6314" t="s">
        <v>2053</v>
      </c>
      <c r="F6314" t="s">
        <v>98</v>
      </c>
      <c r="G6314" t="s">
        <v>89</v>
      </c>
      <c r="H6314" t="s">
        <v>75</v>
      </c>
      <c r="I6314" t="s">
        <v>76</v>
      </c>
      <c r="J6314" t="s">
        <v>77</v>
      </c>
      <c r="K6314">
        <v>20</v>
      </c>
      <c r="L6314" t="s">
        <v>77</v>
      </c>
      <c r="M6314" t="s">
        <v>78</v>
      </c>
      <c r="N6314" t="s">
        <v>10814</v>
      </c>
      <c r="O6314" t="s">
        <v>10792</v>
      </c>
      <c r="P6314" t="s">
        <v>10792</v>
      </c>
      <c r="Q6314" t="s">
        <v>2055</v>
      </c>
      <c r="R6314" t="s">
        <v>79</v>
      </c>
      <c r="S6314" t="s">
        <v>10770</v>
      </c>
      <c r="T6314" t="s">
        <v>2056</v>
      </c>
      <c r="U6314" t="s">
        <v>100</v>
      </c>
      <c r="V6314" t="s">
        <v>80</v>
      </c>
      <c r="W6314">
        <v>82300</v>
      </c>
      <c r="X6314" t="s">
        <v>85</v>
      </c>
      <c r="Y6314">
        <v>-20</v>
      </c>
      <c r="Z6314" t="s">
        <v>10793</v>
      </c>
      <c r="AA6314" t="s">
        <v>10793</v>
      </c>
      <c r="AB6314" t="s">
        <v>107</v>
      </c>
      <c r="AC6314" t="s">
        <v>10772</v>
      </c>
      <c r="AD6314">
        <f>_xlfn.XLOOKUP(MIS[[#This Row],[TRADING SYMBOL]],[1]Sheet1!$D:$D,[1]Sheet1!$C:$C)</f>
        <v>389.05</v>
      </c>
      <c r="AE6314">
        <f>MIS[[#This Row],[OrderAverageTradedPrice]]*MIS[[#This Row],[OrderQuantity]]</f>
        <v>8146</v>
      </c>
      <c r="AF6314">
        <f>MIS[[#This Row],[LTP]]*MIS[[#This Row],[OrderQuantity]]</f>
        <v>7781</v>
      </c>
      <c r="AG6314">
        <f>IF(MIS[[#This Row],[OrderSide]]="SELL",MIS[[#This Row],[VALUE]]-MIS[[#This Row],[LIVE_VALUE]],MIS[[#This Row],[LIVE_VALUE]]-MIS[[#This Row],[VALUE]])</f>
        <v>365</v>
      </c>
      <c r="AH6314" t="str" cm="1">
        <f t="array" ref="AH6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4" t="str">
        <f>MIS[[#This Row],[TRADING SYMBOL]]</f>
        <v>SENSEX2552082300PE</v>
      </c>
      <c r="AJ6314" t="str">
        <f>IF(RIGHT(MIS[[#This Row],[Main/Hedge]],4)="MAIN","MAIN","HEDGE")</f>
        <v>MAIN</v>
      </c>
      <c r="AK6314" t="str" cm="1">
        <f t="array" ref="AK6314">_xlfn._xlws.FILTER(Table4[Column1],ISNUMBER(SEARCH(Table4[Column1],MIS[[#This Row],[OrderUniqueIdentifier]])),"")</f>
        <v>XYT</v>
      </c>
    </row>
    <row r="6315" spans="1:37" x14ac:dyDescent="0.25">
      <c r="A6315" t="s">
        <v>71</v>
      </c>
      <c r="B6315" t="s">
        <v>619</v>
      </c>
      <c r="C6315" t="s">
        <v>10822</v>
      </c>
      <c r="D6315" t="s">
        <v>72</v>
      </c>
      <c r="E6315" t="s">
        <v>2044</v>
      </c>
      <c r="F6315" t="s">
        <v>98</v>
      </c>
      <c r="G6315" t="s">
        <v>89</v>
      </c>
      <c r="H6315" t="s">
        <v>75</v>
      </c>
      <c r="I6315" t="s">
        <v>76</v>
      </c>
      <c r="J6315" t="s">
        <v>77</v>
      </c>
      <c r="K6315">
        <v>40</v>
      </c>
      <c r="L6315" t="s">
        <v>77</v>
      </c>
      <c r="M6315" t="s">
        <v>78</v>
      </c>
      <c r="N6315" t="s">
        <v>6812</v>
      </c>
      <c r="O6315" t="s">
        <v>10792</v>
      </c>
      <c r="P6315" t="s">
        <v>10792</v>
      </c>
      <c r="Q6315" t="s">
        <v>2048</v>
      </c>
      <c r="R6315" t="s">
        <v>79</v>
      </c>
      <c r="S6315" t="s">
        <v>10770</v>
      </c>
      <c r="T6315" t="s">
        <v>2049</v>
      </c>
      <c r="U6315" t="s">
        <v>100</v>
      </c>
      <c r="V6315" t="s">
        <v>80</v>
      </c>
      <c r="W6315">
        <v>82300</v>
      </c>
      <c r="X6315" t="s">
        <v>81</v>
      </c>
      <c r="Y6315">
        <v>-40</v>
      </c>
      <c r="Z6315" t="s">
        <v>10793</v>
      </c>
      <c r="AA6315" t="s">
        <v>10793</v>
      </c>
      <c r="AB6315" t="s">
        <v>90</v>
      </c>
      <c r="AC6315" t="s">
        <v>10772</v>
      </c>
      <c r="AD6315">
        <f>_xlfn.XLOOKUP(MIS[[#This Row],[TRADING SYMBOL]],[1]Sheet1!$D:$D,[1]Sheet1!$C:$C)</f>
        <v>464.4</v>
      </c>
      <c r="AE6315">
        <f>MIS[[#This Row],[OrderAverageTradedPrice]]*MIS[[#This Row],[OrderQuantity]]</f>
        <v>19094</v>
      </c>
      <c r="AF6315">
        <f>MIS[[#This Row],[LTP]]*MIS[[#This Row],[OrderQuantity]]</f>
        <v>18576</v>
      </c>
      <c r="AG6315">
        <f>IF(MIS[[#This Row],[OrderSide]]="SELL",MIS[[#This Row],[VALUE]]-MIS[[#This Row],[LIVE_VALUE]],MIS[[#This Row],[LIVE_VALUE]]-MIS[[#This Row],[VALUE]])</f>
        <v>518</v>
      </c>
      <c r="AH6315" t="str" cm="1">
        <f t="array" ref="AH6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5" t="str">
        <f>MIS[[#This Row],[TRADING SYMBOL]]</f>
        <v>SENSEX2552082300CE</v>
      </c>
      <c r="AJ6315" t="str">
        <f>IF(RIGHT(MIS[[#This Row],[Main/Hedge]],4)="MAIN","MAIN","HEDGE")</f>
        <v>MAIN</v>
      </c>
      <c r="AK6315" t="str" cm="1">
        <f t="array" ref="AK6315">_xlfn._xlws.FILTER(Table4[Column1],ISNUMBER(SEARCH(Table4[Column1],MIS[[#This Row],[OrderUniqueIdentifier]])),"")</f>
        <v>XYT</v>
      </c>
    </row>
    <row r="6316" spans="1:37" x14ac:dyDescent="0.25">
      <c r="A6316" t="s">
        <v>71</v>
      </c>
      <c r="B6316" t="s">
        <v>632</v>
      </c>
      <c r="C6316" t="s">
        <v>10827</v>
      </c>
      <c r="D6316" t="s">
        <v>72</v>
      </c>
      <c r="E6316" t="s">
        <v>2053</v>
      </c>
      <c r="F6316" t="s">
        <v>98</v>
      </c>
      <c r="G6316" t="s">
        <v>89</v>
      </c>
      <c r="H6316" t="s">
        <v>75</v>
      </c>
      <c r="I6316" t="s">
        <v>76</v>
      </c>
      <c r="J6316" t="s">
        <v>77</v>
      </c>
      <c r="K6316">
        <v>40</v>
      </c>
      <c r="L6316" t="s">
        <v>77</v>
      </c>
      <c r="M6316" t="s">
        <v>78</v>
      </c>
      <c r="N6316" t="s">
        <v>10828</v>
      </c>
      <c r="O6316" t="s">
        <v>10786</v>
      </c>
      <c r="P6316" t="s">
        <v>10792</v>
      </c>
      <c r="Q6316" t="s">
        <v>2055</v>
      </c>
      <c r="R6316" t="s">
        <v>79</v>
      </c>
      <c r="S6316" t="s">
        <v>10770</v>
      </c>
      <c r="T6316" t="s">
        <v>2056</v>
      </c>
      <c r="U6316" t="s">
        <v>100</v>
      </c>
      <c r="V6316" t="s">
        <v>80</v>
      </c>
      <c r="W6316">
        <v>82300</v>
      </c>
      <c r="X6316" t="s">
        <v>85</v>
      </c>
      <c r="Y6316">
        <v>-40</v>
      </c>
      <c r="Z6316" t="s">
        <v>10787</v>
      </c>
      <c r="AA6316" t="s">
        <v>10793</v>
      </c>
      <c r="AB6316" t="s">
        <v>107</v>
      </c>
      <c r="AC6316" t="s">
        <v>10772</v>
      </c>
      <c r="AD6316">
        <f>_xlfn.XLOOKUP(MIS[[#This Row],[TRADING SYMBOL]],[1]Sheet1!$D:$D,[1]Sheet1!$C:$C)</f>
        <v>389.05</v>
      </c>
      <c r="AE6316">
        <f>MIS[[#This Row],[OrderAverageTradedPrice]]*MIS[[#This Row],[OrderQuantity]]</f>
        <v>16294</v>
      </c>
      <c r="AF6316">
        <f>MIS[[#This Row],[LTP]]*MIS[[#This Row],[OrderQuantity]]</f>
        <v>15562</v>
      </c>
      <c r="AG6316">
        <f>IF(MIS[[#This Row],[OrderSide]]="SELL",MIS[[#This Row],[VALUE]]-MIS[[#This Row],[LIVE_VALUE]],MIS[[#This Row],[LIVE_VALUE]]-MIS[[#This Row],[VALUE]])</f>
        <v>732</v>
      </c>
      <c r="AH6316" t="str" cm="1">
        <f t="array" ref="AH6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6" t="str">
        <f>MIS[[#This Row],[TRADING SYMBOL]]</f>
        <v>SENSEX2552082300PE</v>
      </c>
      <c r="AJ6316" t="str">
        <f>IF(RIGHT(MIS[[#This Row],[Main/Hedge]],4)="MAIN","MAIN","HEDGE")</f>
        <v>MAIN</v>
      </c>
      <c r="AK6316" t="str" cm="1">
        <f t="array" ref="AK6316">_xlfn._xlws.FILTER(Table4[Column1],ISNUMBER(SEARCH(Table4[Column1],MIS[[#This Row],[OrderUniqueIdentifier]])),"")</f>
        <v>XYT</v>
      </c>
    </row>
    <row r="6317" spans="1:37" x14ac:dyDescent="0.25">
      <c r="A6317" t="s">
        <v>71</v>
      </c>
      <c r="B6317" t="s">
        <v>714</v>
      </c>
      <c r="C6317" t="s">
        <v>10844</v>
      </c>
      <c r="D6317" t="s">
        <v>72</v>
      </c>
      <c r="E6317" t="s">
        <v>2053</v>
      </c>
      <c r="F6317" t="s">
        <v>98</v>
      </c>
      <c r="G6317" t="s">
        <v>89</v>
      </c>
      <c r="H6317" t="s">
        <v>75</v>
      </c>
      <c r="I6317" t="s">
        <v>76</v>
      </c>
      <c r="J6317" t="s">
        <v>77</v>
      </c>
      <c r="K6317">
        <v>40</v>
      </c>
      <c r="L6317" t="s">
        <v>77</v>
      </c>
      <c r="M6317" t="s">
        <v>78</v>
      </c>
      <c r="N6317" t="s">
        <v>10845</v>
      </c>
      <c r="O6317" t="s">
        <v>10786</v>
      </c>
      <c r="P6317" t="s">
        <v>10792</v>
      </c>
      <c r="Q6317" t="s">
        <v>2055</v>
      </c>
      <c r="R6317" t="s">
        <v>79</v>
      </c>
      <c r="S6317" t="s">
        <v>10770</v>
      </c>
      <c r="T6317" t="s">
        <v>2056</v>
      </c>
      <c r="U6317" t="s">
        <v>100</v>
      </c>
      <c r="V6317" t="s">
        <v>80</v>
      </c>
      <c r="W6317">
        <v>82300</v>
      </c>
      <c r="X6317" t="s">
        <v>85</v>
      </c>
      <c r="Y6317">
        <v>-40</v>
      </c>
      <c r="Z6317" t="s">
        <v>10787</v>
      </c>
      <c r="AA6317" t="s">
        <v>10793</v>
      </c>
      <c r="AB6317" t="s">
        <v>107</v>
      </c>
      <c r="AC6317" t="s">
        <v>10772</v>
      </c>
      <c r="AD6317">
        <f>_xlfn.XLOOKUP(MIS[[#This Row],[TRADING SYMBOL]],[1]Sheet1!$D:$D,[1]Sheet1!$C:$C)</f>
        <v>389.05</v>
      </c>
      <c r="AE6317">
        <f>MIS[[#This Row],[OrderAverageTradedPrice]]*MIS[[#This Row],[OrderQuantity]]</f>
        <v>16322</v>
      </c>
      <c r="AF6317">
        <f>MIS[[#This Row],[LTP]]*MIS[[#This Row],[OrderQuantity]]</f>
        <v>15562</v>
      </c>
      <c r="AG6317">
        <f>IF(MIS[[#This Row],[OrderSide]]="SELL",MIS[[#This Row],[VALUE]]-MIS[[#This Row],[LIVE_VALUE]],MIS[[#This Row],[LIVE_VALUE]]-MIS[[#This Row],[VALUE]])</f>
        <v>760</v>
      </c>
      <c r="AH6317" t="str" cm="1">
        <f t="array" ref="AH6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7" t="str">
        <f>MIS[[#This Row],[TRADING SYMBOL]]</f>
        <v>SENSEX2552082300PE</v>
      </c>
      <c r="AJ6317" t="str">
        <f>IF(RIGHT(MIS[[#This Row],[Main/Hedge]],4)="MAIN","MAIN","HEDGE")</f>
        <v>MAIN</v>
      </c>
      <c r="AK6317" t="str" cm="1">
        <f t="array" ref="AK6317">_xlfn._xlws.FILTER(Table4[Column1],ISNUMBER(SEARCH(Table4[Column1],MIS[[#This Row],[OrderUniqueIdentifier]])),"")</f>
        <v>XYT</v>
      </c>
    </row>
    <row r="6318" spans="1:37" x14ac:dyDescent="0.25">
      <c r="A6318" t="s">
        <v>71</v>
      </c>
      <c r="B6318" t="s">
        <v>753</v>
      </c>
      <c r="C6318" t="s">
        <v>10846</v>
      </c>
      <c r="D6318" t="s">
        <v>72</v>
      </c>
      <c r="E6318" t="s">
        <v>2044</v>
      </c>
      <c r="F6318" t="s">
        <v>98</v>
      </c>
      <c r="G6318" t="s">
        <v>89</v>
      </c>
      <c r="H6318" t="s">
        <v>75</v>
      </c>
      <c r="I6318" t="s">
        <v>76</v>
      </c>
      <c r="J6318" t="s">
        <v>77</v>
      </c>
      <c r="K6318">
        <v>60</v>
      </c>
      <c r="L6318" t="s">
        <v>77</v>
      </c>
      <c r="M6318" t="s">
        <v>78</v>
      </c>
      <c r="N6318" t="s">
        <v>10847</v>
      </c>
      <c r="O6318" t="s">
        <v>10786</v>
      </c>
      <c r="P6318" t="s">
        <v>10792</v>
      </c>
      <c r="Q6318" t="s">
        <v>2048</v>
      </c>
      <c r="R6318" t="s">
        <v>79</v>
      </c>
      <c r="S6318" t="s">
        <v>10770</v>
      </c>
      <c r="T6318" t="s">
        <v>2049</v>
      </c>
      <c r="U6318" t="s">
        <v>100</v>
      </c>
      <c r="V6318" t="s">
        <v>80</v>
      </c>
      <c r="W6318">
        <v>82300</v>
      </c>
      <c r="X6318" t="s">
        <v>81</v>
      </c>
      <c r="Y6318">
        <v>-60</v>
      </c>
      <c r="Z6318" t="s">
        <v>10787</v>
      </c>
      <c r="AA6318" t="s">
        <v>10793</v>
      </c>
      <c r="AB6318" t="s">
        <v>90</v>
      </c>
      <c r="AC6318" t="s">
        <v>10772</v>
      </c>
      <c r="AD6318">
        <f>_xlfn.XLOOKUP(MIS[[#This Row],[TRADING SYMBOL]],[1]Sheet1!$D:$D,[1]Sheet1!$C:$C)</f>
        <v>464.4</v>
      </c>
      <c r="AE6318">
        <f>MIS[[#This Row],[OrderAverageTradedPrice]]*MIS[[#This Row],[OrderQuantity]]</f>
        <v>28164</v>
      </c>
      <c r="AF6318">
        <f>MIS[[#This Row],[LTP]]*MIS[[#This Row],[OrderQuantity]]</f>
        <v>27864</v>
      </c>
      <c r="AG6318">
        <f>IF(MIS[[#This Row],[OrderSide]]="SELL",MIS[[#This Row],[VALUE]]-MIS[[#This Row],[LIVE_VALUE]],MIS[[#This Row],[LIVE_VALUE]]-MIS[[#This Row],[VALUE]])</f>
        <v>300</v>
      </c>
      <c r="AH6318" t="str" cm="1">
        <f t="array" ref="AH6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8" t="str">
        <f>MIS[[#This Row],[TRADING SYMBOL]]</f>
        <v>SENSEX2552082300CE</v>
      </c>
      <c r="AJ6318" t="str">
        <f>IF(RIGHT(MIS[[#This Row],[Main/Hedge]],4)="MAIN","MAIN","HEDGE")</f>
        <v>MAIN</v>
      </c>
      <c r="AK6318" t="str" cm="1">
        <f t="array" ref="AK6318">_xlfn._xlws.FILTER(Table4[Column1],ISNUMBER(SEARCH(Table4[Column1],MIS[[#This Row],[OrderUniqueIdentifier]])),"")</f>
        <v>XYT</v>
      </c>
    </row>
    <row r="6319" spans="1:37" x14ac:dyDescent="0.25">
      <c r="A6319" t="s">
        <v>71</v>
      </c>
      <c r="B6319" t="s">
        <v>779</v>
      </c>
      <c r="C6319" t="s">
        <v>10857</v>
      </c>
      <c r="D6319" t="s">
        <v>72</v>
      </c>
      <c r="E6319" t="s">
        <v>2044</v>
      </c>
      <c r="F6319" t="s">
        <v>98</v>
      </c>
      <c r="G6319" t="s">
        <v>89</v>
      </c>
      <c r="H6319" t="s">
        <v>75</v>
      </c>
      <c r="I6319" t="s">
        <v>76</v>
      </c>
      <c r="J6319" t="s">
        <v>77</v>
      </c>
      <c r="K6319">
        <v>20</v>
      </c>
      <c r="L6319" t="s">
        <v>77</v>
      </c>
      <c r="M6319" t="s">
        <v>78</v>
      </c>
      <c r="N6319" t="s">
        <v>7033</v>
      </c>
      <c r="O6319" t="s">
        <v>10792</v>
      </c>
      <c r="P6319" t="s">
        <v>10792</v>
      </c>
      <c r="Q6319" t="s">
        <v>2048</v>
      </c>
      <c r="R6319" t="s">
        <v>79</v>
      </c>
      <c r="S6319" t="s">
        <v>10770</v>
      </c>
      <c r="T6319" t="s">
        <v>2049</v>
      </c>
      <c r="U6319" t="s">
        <v>100</v>
      </c>
      <c r="V6319" t="s">
        <v>80</v>
      </c>
      <c r="W6319">
        <v>82300</v>
      </c>
      <c r="X6319" t="s">
        <v>81</v>
      </c>
      <c r="Y6319">
        <v>-20</v>
      </c>
      <c r="Z6319" t="s">
        <v>10793</v>
      </c>
      <c r="AA6319" t="s">
        <v>10793</v>
      </c>
      <c r="AB6319" t="s">
        <v>90</v>
      </c>
      <c r="AC6319" t="s">
        <v>10772</v>
      </c>
      <c r="AD6319">
        <f>_xlfn.XLOOKUP(MIS[[#This Row],[TRADING SYMBOL]],[1]Sheet1!$D:$D,[1]Sheet1!$C:$C)</f>
        <v>464.4</v>
      </c>
      <c r="AE6319">
        <f>MIS[[#This Row],[OrderAverageTradedPrice]]*MIS[[#This Row],[OrderQuantity]]</f>
        <v>9557</v>
      </c>
      <c r="AF6319">
        <f>MIS[[#This Row],[LTP]]*MIS[[#This Row],[OrderQuantity]]</f>
        <v>9288</v>
      </c>
      <c r="AG6319">
        <f>IF(MIS[[#This Row],[OrderSide]]="SELL",MIS[[#This Row],[VALUE]]-MIS[[#This Row],[LIVE_VALUE]],MIS[[#This Row],[LIVE_VALUE]]-MIS[[#This Row],[VALUE]])</f>
        <v>269</v>
      </c>
      <c r="AH6319" t="str" cm="1">
        <f t="array" ref="AH6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9" t="str">
        <f>MIS[[#This Row],[TRADING SYMBOL]]</f>
        <v>SENSEX2552082300CE</v>
      </c>
      <c r="AJ6319" t="str">
        <f>IF(RIGHT(MIS[[#This Row],[Main/Hedge]],4)="MAIN","MAIN","HEDGE")</f>
        <v>MAIN</v>
      </c>
      <c r="AK6319" t="str" cm="1">
        <f t="array" ref="AK6319">_xlfn._xlws.FILTER(Table4[Column1],ISNUMBER(SEARCH(Table4[Column1],MIS[[#This Row],[OrderUniqueIdentifier]])),"")</f>
        <v>XYT</v>
      </c>
    </row>
    <row r="6320" spans="1:37" x14ac:dyDescent="0.25">
      <c r="A6320" t="s">
        <v>71</v>
      </c>
      <c r="B6320" t="s">
        <v>822</v>
      </c>
      <c r="C6320" t="s">
        <v>10865</v>
      </c>
      <c r="D6320" t="s">
        <v>72</v>
      </c>
      <c r="E6320" t="s">
        <v>2053</v>
      </c>
      <c r="F6320" t="s">
        <v>98</v>
      </c>
      <c r="G6320" t="s">
        <v>89</v>
      </c>
      <c r="H6320" t="s">
        <v>75</v>
      </c>
      <c r="I6320" t="s">
        <v>76</v>
      </c>
      <c r="J6320" t="s">
        <v>77</v>
      </c>
      <c r="K6320">
        <v>20</v>
      </c>
      <c r="L6320" t="s">
        <v>77</v>
      </c>
      <c r="M6320" t="s">
        <v>78</v>
      </c>
      <c r="N6320" t="s">
        <v>10866</v>
      </c>
      <c r="O6320" t="s">
        <v>10786</v>
      </c>
      <c r="P6320" t="s">
        <v>10792</v>
      </c>
      <c r="Q6320" t="s">
        <v>2055</v>
      </c>
      <c r="R6320" t="s">
        <v>79</v>
      </c>
      <c r="S6320" t="s">
        <v>10770</v>
      </c>
      <c r="T6320" t="s">
        <v>2056</v>
      </c>
      <c r="U6320" t="s">
        <v>100</v>
      </c>
      <c r="V6320" t="s">
        <v>80</v>
      </c>
      <c r="W6320">
        <v>82300</v>
      </c>
      <c r="X6320" t="s">
        <v>85</v>
      </c>
      <c r="Y6320">
        <v>-20</v>
      </c>
      <c r="Z6320" t="s">
        <v>10787</v>
      </c>
      <c r="AA6320" t="s">
        <v>10793</v>
      </c>
      <c r="AB6320" t="s">
        <v>107</v>
      </c>
      <c r="AC6320" t="s">
        <v>10772</v>
      </c>
      <c r="AD6320">
        <f>_xlfn.XLOOKUP(MIS[[#This Row],[TRADING SYMBOL]],[1]Sheet1!$D:$D,[1]Sheet1!$C:$C)</f>
        <v>389.05</v>
      </c>
      <c r="AE6320">
        <f>MIS[[#This Row],[OrderAverageTradedPrice]]*MIS[[#This Row],[OrderQuantity]]</f>
        <v>8216</v>
      </c>
      <c r="AF6320">
        <f>MIS[[#This Row],[LTP]]*MIS[[#This Row],[OrderQuantity]]</f>
        <v>7781</v>
      </c>
      <c r="AG6320">
        <f>IF(MIS[[#This Row],[OrderSide]]="SELL",MIS[[#This Row],[VALUE]]-MIS[[#This Row],[LIVE_VALUE]],MIS[[#This Row],[LIVE_VALUE]]-MIS[[#This Row],[VALUE]])</f>
        <v>435</v>
      </c>
      <c r="AH6320" t="str" cm="1">
        <f t="array" ref="AH6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0" t="str">
        <f>MIS[[#This Row],[TRADING SYMBOL]]</f>
        <v>SENSEX2552082300PE</v>
      </c>
      <c r="AJ6320" t="str">
        <f>IF(RIGHT(MIS[[#This Row],[Main/Hedge]],4)="MAIN","MAIN","HEDGE")</f>
        <v>MAIN</v>
      </c>
      <c r="AK6320" t="str" cm="1">
        <f t="array" ref="AK6320">_xlfn._xlws.FILTER(Table4[Column1],ISNUMBER(SEARCH(Table4[Column1],MIS[[#This Row],[OrderUniqueIdentifier]])),"")</f>
        <v>XYT</v>
      </c>
    </row>
    <row r="6321" spans="1:37" x14ac:dyDescent="0.25">
      <c r="A6321" t="s">
        <v>71</v>
      </c>
      <c r="B6321" t="s">
        <v>830</v>
      </c>
      <c r="C6321" t="s">
        <v>10867</v>
      </c>
      <c r="D6321" t="s">
        <v>72</v>
      </c>
      <c r="E6321" t="s">
        <v>2044</v>
      </c>
      <c r="F6321" t="s">
        <v>98</v>
      </c>
      <c r="G6321" t="s">
        <v>89</v>
      </c>
      <c r="H6321" t="s">
        <v>75</v>
      </c>
      <c r="I6321" t="s">
        <v>76</v>
      </c>
      <c r="J6321" t="s">
        <v>77</v>
      </c>
      <c r="K6321">
        <v>60</v>
      </c>
      <c r="L6321" t="s">
        <v>77</v>
      </c>
      <c r="M6321" t="s">
        <v>78</v>
      </c>
      <c r="N6321" t="s">
        <v>10868</v>
      </c>
      <c r="O6321" t="s">
        <v>10786</v>
      </c>
      <c r="P6321" t="s">
        <v>10792</v>
      </c>
      <c r="Q6321" t="s">
        <v>2048</v>
      </c>
      <c r="R6321" t="s">
        <v>79</v>
      </c>
      <c r="S6321" t="s">
        <v>10770</v>
      </c>
      <c r="T6321" t="s">
        <v>2049</v>
      </c>
      <c r="U6321" t="s">
        <v>100</v>
      </c>
      <c r="V6321" t="s">
        <v>80</v>
      </c>
      <c r="W6321">
        <v>82300</v>
      </c>
      <c r="X6321" t="s">
        <v>81</v>
      </c>
      <c r="Y6321">
        <v>-60</v>
      </c>
      <c r="Z6321" t="s">
        <v>10787</v>
      </c>
      <c r="AA6321" t="s">
        <v>10793</v>
      </c>
      <c r="AB6321" t="s">
        <v>90</v>
      </c>
      <c r="AC6321" t="s">
        <v>10772</v>
      </c>
      <c r="AD6321">
        <f>_xlfn.XLOOKUP(MIS[[#This Row],[TRADING SYMBOL]],[1]Sheet1!$D:$D,[1]Sheet1!$C:$C)</f>
        <v>464.4</v>
      </c>
      <c r="AE6321">
        <f>MIS[[#This Row],[OrderAverageTradedPrice]]*MIS[[#This Row],[OrderQuantity]]</f>
        <v>28284</v>
      </c>
      <c r="AF6321">
        <f>MIS[[#This Row],[LTP]]*MIS[[#This Row],[OrderQuantity]]</f>
        <v>27864</v>
      </c>
      <c r="AG6321">
        <f>IF(MIS[[#This Row],[OrderSide]]="SELL",MIS[[#This Row],[VALUE]]-MIS[[#This Row],[LIVE_VALUE]],MIS[[#This Row],[LIVE_VALUE]]-MIS[[#This Row],[VALUE]])</f>
        <v>420</v>
      </c>
      <c r="AH6321" t="str" cm="1">
        <f t="array" ref="AH6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1" t="str">
        <f>MIS[[#This Row],[TRADING SYMBOL]]</f>
        <v>SENSEX2552082300CE</v>
      </c>
      <c r="AJ6321" t="str">
        <f>IF(RIGHT(MIS[[#This Row],[Main/Hedge]],4)="MAIN","MAIN","HEDGE")</f>
        <v>MAIN</v>
      </c>
      <c r="AK6321" t="str" cm="1">
        <f t="array" ref="AK6321">_xlfn._xlws.FILTER(Table4[Column1],ISNUMBER(SEARCH(Table4[Column1],MIS[[#This Row],[OrderUniqueIdentifier]])),"")</f>
        <v>XYT</v>
      </c>
    </row>
    <row r="6322" spans="1:37" x14ac:dyDescent="0.25">
      <c r="A6322" t="s">
        <v>71</v>
      </c>
      <c r="B6322" t="s">
        <v>864</v>
      </c>
      <c r="C6322" t="s">
        <v>10874</v>
      </c>
      <c r="D6322" t="s">
        <v>72</v>
      </c>
      <c r="E6322" t="s">
        <v>2044</v>
      </c>
      <c r="F6322" t="s">
        <v>98</v>
      </c>
      <c r="G6322" t="s">
        <v>89</v>
      </c>
      <c r="H6322" t="s">
        <v>75</v>
      </c>
      <c r="I6322" t="s">
        <v>76</v>
      </c>
      <c r="J6322" t="s">
        <v>77</v>
      </c>
      <c r="K6322">
        <v>20</v>
      </c>
      <c r="L6322" t="s">
        <v>77</v>
      </c>
      <c r="M6322" t="s">
        <v>78</v>
      </c>
      <c r="N6322" t="s">
        <v>10875</v>
      </c>
      <c r="O6322" t="s">
        <v>10786</v>
      </c>
      <c r="P6322" t="s">
        <v>10792</v>
      </c>
      <c r="Q6322" t="s">
        <v>2048</v>
      </c>
      <c r="R6322" t="s">
        <v>79</v>
      </c>
      <c r="S6322" t="s">
        <v>10770</v>
      </c>
      <c r="T6322" t="s">
        <v>2049</v>
      </c>
      <c r="U6322" t="s">
        <v>100</v>
      </c>
      <c r="V6322" t="s">
        <v>80</v>
      </c>
      <c r="W6322">
        <v>82300</v>
      </c>
      <c r="X6322" t="s">
        <v>81</v>
      </c>
      <c r="Y6322">
        <v>-20</v>
      </c>
      <c r="Z6322" t="s">
        <v>10787</v>
      </c>
      <c r="AA6322" t="s">
        <v>10793</v>
      </c>
      <c r="AB6322" t="s">
        <v>90</v>
      </c>
      <c r="AC6322" t="s">
        <v>10772</v>
      </c>
      <c r="AD6322">
        <f>_xlfn.XLOOKUP(MIS[[#This Row],[TRADING SYMBOL]],[1]Sheet1!$D:$D,[1]Sheet1!$C:$C)</f>
        <v>464.4</v>
      </c>
      <c r="AE6322">
        <f>MIS[[#This Row],[OrderAverageTradedPrice]]*MIS[[#This Row],[OrderQuantity]]</f>
        <v>9456</v>
      </c>
      <c r="AF6322">
        <f>MIS[[#This Row],[LTP]]*MIS[[#This Row],[OrderQuantity]]</f>
        <v>9288</v>
      </c>
      <c r="AG6322">
        <f>IF(MIS[[#This Row],[OrderSide]]="SELL",MIS[[#This Row],[VALUE]]-MIS[[#This Row],[LIVE_VALUE]],MIS[[#This Row],[LIVE_VALUE]]-MIS[[#This Row],[VALUE]])</f>
        <v>168</v>
      </c>
      <c r="AH6322" t="str" cm="1">
        <f t="array" ref="AH6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2" t="str">
        <f>MIS[[#This Row],[TRADING SYMBOL]]</f>
        <v>SENSEX2552082300CE</v>
      </c>
      <c r="AJ6322" t="str">
        <f>IF(RIGHT(MIS[[#This Row],[Main/Hedge]],4)="MAIN","MAIN","HEDGE")</f>
        <v>MAIN</v>
      </c>
      <c r="AK6322" t="str" cm="1">
        <f t="array" ref="AK6322">_xlfn._xlws.FILTER(Table4[Column1],ISNUMBER(SEARCH(Table4[Column1],MIS[[#This Row],[OrderUniqueIdentifier]])),"")</f>
        <v>XYT</v>
      </c>
    </row>
    <row r="6323" spans="1:37" x14ac:dyDescent="0.25">
      <c r="A6323" t="s">
        <v>71</v>
      </c>
      <c r="B6323" t="s">
        <v>923</v>
      </c>
      <c r="C6323" t="s">
        <v>10886</v>
      </c>
      <c r="D6323" t="s">
        <v>72</v>
      </c>
      <c r="E6323" t="s">
        <v>2053</v>
      </c>
      <c r="F6323" t="s">
        <v>98</v>
      </c>
      <c r="G6323" t="s">
        <v>89</v>
      </c>
      <c r="H6323" t="s">
        <v>75</v>
      </c>
      <c r="I6323" t="s">
        <v>76</v>
      </c>
      <c r="J6323" t="s">
        <v>77</v>
      </c>
      <c r="K6323">
        <v>80</v>
      </c>
      <c r="L6323" t="s">
        <v>77</v>
      </c>
      <c r="M6323" t="s">
        <v>78</v>
      </c>
      <c r="N6323" t="s">
        <v>10887</v>
      </c>
      <c r="O6323" t="s">
        <v>10786</v>
      </c>
      <c r="P6323" t="s">
        <v>10792</v>
      </c>
      <c r="Q6323" t="s">
        <v>2055</v>
      </c>
      <c r="R6323" t="s">
        <v>79</v>
      </c>
      <c r="S6323" t="s">
        <v>10770</v>
      </c>
      <c r="T6323" t="s">
        <v>2056</v>
      </c>
      <c r="U6323" t="s">
        <v>100</v>
      </c>
      <c r="V6323" t="s">
        <v>80</v>
      </c>
      <c r="W6323">
        <v>82300</v>
      </c>
      <c r="X6323" t="s">
        <v>85</v>
      </c>
      <c r="Y6323">
        <v>-80</v>
      </c>
      <c r="Z6323" t="s">
        <v>10787</v>
      </c>
      <c r="AA6323" t="s">
        <v>10793</v>
      </c>
      <c r="AB6323" t="s">
        <v>107</v>
      </c>
      <c r="AC6323" t="s">
        <v>10772</v>
      </c>
      <c r="AD6323">
        <f>_xlfn.XLOOKUP(MIS[[#This Row],[TRADING SYMBOL]],[1]Sheet1!$D:$D,[1]Sheet1!$C:$C)</f>
        <v>389.05</v>
      </c>
      <c r="AE6323">
        <f>MIS[[#This Row],[OrderAverageTradedPrice]]*MIS[[#This Row],[OrderQuantity]]</f>
        <v>32671</v>
      </c>
      <c r="AF6323">
        <f>MIS[[#This Row],[LTP]]*MIS[[#This Row],[OrderQuantity]]</f>
        <v>31124</v>
      </c>
      <c r="AG6323">
        <f>IF(MIS[[#This Row],[OrderSide]]="SELL",MIS[[#This Row],[VALUE]]-MIS[[#This Row],[LIVE_VALUE]],MIS[[#This Row],[LIVE_VALUE]]-MIS[[#This Row],[VALUE]])</f>
        <v>1547</v>
      </c>
      <c r="AH6323" t="str" cm="1">
        <f t="array" ref="AH6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3" t="str">
        <f>MIS[[#This Row],[TRADING SYMBOL]]</f>
        <v>SENSEX2552082300PE</v>
      </c>
      <c r="AJ6323" t="str">
        <f>IF(RIGHT(MIS[[#This Row],[Main/Hedge]],4)="MAIN","MAIN","HEDGE")</f>
        <v>MAIN</v>
      </c>
      <c r="AK6323" t="str" cm="1">
        <f t="array" ref="AK6323">_xlfn._xlws.FILTER(Table4[Column1],ISNUMBER(SEARCH(Table4[Column1],MIS[[#This Row],[OrderUniqueIdentifier]])),"")</f>
        <v>XYT</v>
      </c>
    </row>
    <row r="6324" spans="1:37" x14ac:dyDescent="0.25">
      <c r="A6324" t="s">
        <v>71</v>
      </c>
      <c r="B6324" t="s">
        <v>931</v>
      </c>
      <c r="C6324" t="s">
        <v>10889</v>
      </c>
      <c r="D6324" t="s">
        <v>72</v>
      </c>
      <c r="E6324" t="s">
        <v>2053</v>
      </c>
      <c r="F6324" t="s">
        <v>98</v>
      </c>
      <c r="G6324" t="s">
        <v>89</v>
      </c>
      <c r="H6324" t="s">
        <v>75</v>
      </c>
      <c r="I6324" t="s">
        <v>76</v>
      </c>
      <c r="J6324" t="s">
        <v>77</v>
      </c>
      <c r="K6324">
        <v>40</v>
      </c>
      <c r="L6324" t="s">
        <v>77</v>
      </c>
      <c r="M6324" t="s">
        <v>78</v>
      </c>
      <c r="N6324" t="s">
        <v>10845</v>
      </c>
      <c r="O6324" t="s">
        <v>10786</v>
      </c>
      <c r="P6324" t="s">
        <v>10792</v>
      </c>
      <c r="Q6324" t="s">
        <v>2055</v>
      </c>
      <c r="R6324" t="s">
        <v>79</v>
      </c>
      <c r="S6324" t="s">
        <v>10770</v>
      </c>
      <c r="T6324" t="s">
        <v>2056</v>
      </c>
      <c r="U6324" t="s">
        <v>100</v>
      </c>
      <c r="V6324" t="s">
        <v>80</v>
      </c>
      <c r="W6324">
        <v>82300</v>
      </c>
      <c r="X6324" t="s">
        <v>85</v>
      </c>
      <c r="Y6324">
        <v>-40</v>
      </c>
      <c r="Z6324" t="s">
        <v>10787</v>
      </c>
      <c r="AA6324" t="s">
        <v>10793</v>
      </c>
      <c r="AB6324" t="s">
        <v>107</v>
      </c>
      <c r="AC6324" t="s">
        <v>10772</v>
      </c>
      <c r="AD6324">
        <f>_xlfn.XLOOKUP(MIS[[#This Row],[TRADING SYMBOL]],[1]Sheet1!$D:$D,[1]Sheet1!$C:$C)</f>
        <v>389.05</v>
      </c>
      <c r="AE6324">
        <f>MIS[[#This Row],[OrderAverageTradedPrice]]*MIS[[#This Row],[OrderQuantity]]</f>
        <v>16322</v>
      </c>
      <c r="AF6324">
        <f>MIS[[#This Row],[LTP]]*MIS[[#This Row],[OrderQuantity]]</f>
        <v>15562</v>
      </c>
      <c r="AG6324">
        <f>IF(MIS[[#This Row],[OrderSide]]="SELL",MIS[[#This Row],[VALUE]]-MIS[[#This Row],[LIVE_VALUE]],MIS[[#This Row],[LIVE_VALUE]]-MIS[[#This Row],[VALUE]])</f>
        <v>760</v>
      </c>
      <c r="AH6324" t="str" cm="1">
        <f t="array" ref="AH6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4" t="str">
        <f>MIS[[#This Row],[TRADING SYMBOL]]</f>
        <v>SENSEX2552082300PE</v>
      </c>
      <c r="AJ6324" t="str">
        <f>IF(RIGHT(MIS[[#This Row],[Main/Hedge]],4)="MAIN","MAIN","HEDGE")</f>
        <v>MAIN</v>
      </c>
      <c r="AK6324" t="str" cm="1">
        <f t="array" ref="AK6324">_xlfn._xlws.FILTER(Table4[Column1],ISNUMBER(SEARCH(Table4[Column1],MIS[[#This Row],[OrderUniqueIdentifier]])),"")</f>
        <v>XYT</v>
      </c>
    </row>
    <row r="6325" spans="1:37" x14ac:dyDescent="0.25">
      <c r="A6325" t="s">
        <v>71</v>
      </c>
      <c r="B6325" t="s">
        <v>1010</v>
      </c>
      <c r="C6325" t="s">
        <v>10910</v>
      </c>
      <c r="D6325" t="s">
        <v>72</v>
      </c>
      <c r="E6325" t="s">
        <v>2053</v>
      </c>
      <c r="F6325" t="s">
        <v>98</v>
      </c>
      <c r="G6325" t="s">
        <v>89</v>
      </c>
      <c r="H6325" t="s">
        <v>75</v>
      </c>
      <c r="I6325" t="s">
        <v>76</v>
      </c>
      <c r="J6325" t="s">
        <v>77</v>
      </c>
      <c r="K6325">
        <v>20</v>
      </c>
      <c r="L6325" t="s">
        <v>77</v>
      </c>
      <c r="M6325" t="s">
        <v>78</v>
      </c>
      <c r="N6325" t="s">
        <v>10911</v>
      </c>
      <c r="O6325" t="s">
        <v>10786</v>
      </c>
      <c r="P6325" t="s">
        <v>10792</v>
      </c>
      <c r="Q6325" t="s">
        <v>2055</v>
      </c>
      <c r="R6325" t="s">
        <v>79</v>
      </c>
      <c r="S6325" t="s">
        <v>10770</v>
      </c>
      <c r="T6325" t="s">
        <v>2056</v>
      </c>
      <c r="U6325" t="s">
        <v>100</v>
      </c>
      <c r="V6325" t="s">
        <v>80</v>
      </c>
      <c r="W6325">
        <v>82300</v>
      </c>
      <c r="X6325" t="s">
        <v>85</v>
      </c>
      <c r="Y6325">
        <v>-20</v>
      </c>
      <c r="Z6325" t="s">
        <v>10787</v>
      </c>
      <c r="AA6325" t="s">
        <v>10793</v>
      </c>
      <c r="AB6325" t="s">
        <v>107</v>
      </c>
      <c r="AC6325" t="s">
        <v>10772</v>
      </c>
      <c r="AD6325">
        <f>_xlfn.XLOOKUP(MIS[[#This Row],[TRADING SYMBOL]],[1]Sheet1!$D:$D,[1]Sheet1!$C:$C)</f>
        <v>389.05</v>
      </c>
      <c r="AE6325">
        <f>MIS[[#This Row],[OrderAverageTradedPrice]]*MIS[[#This Row],[OrderQuantity]]</f>
        <v>8160</v>
      </c>
      <c r="AF6325">
        <f>MIS[[#This Row],[LTP]]*MIS[[#This Row],[OrderQuantity]]</f>
        <v>7781</v>
      </c>
      <c r="AG6325">
        <f>IF(MIS[[#This Row],[OrderSide]]="SELL",MIS[[#This Row],[VALUE]]-MIS[[#This Row],[LIVE_VALUE]],MIS[[#This Row],[LIVE_VALUE]]-MIS[[#This Row],[VALUE]])</f>
        <v>379</v>
      </c>
      <c r="AH6325" t="str" cm="1">
        <f t="array" ref="AH6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5" t="str">
        <f>MIS[[#This Row],[TRADING SYMBOL]]</f>
        <v>SENSEX2552082300PE</v>
      </c>
      <c r="AJ6325" t="str">
        <f>IF(RIGHT(MIS[[#This Row],[Main/Hedge]],4)="MAIN","MAIN","HEDGE")</f>
        <v>MAIN</v>
      </c>
      <c r="AK6325" t="str" cm="1">
        <f t="array" ref="AK6325">_xlfn._xlws.FILTER(Table4[Column1],ISNUMBER(SEARCH(Table4[Column1],MIS[[#This Row],[OrderUniqueIdentifier]])),"")</f>
        <v>XYT</v>
      </c>
    </row>
    <row r="6326" spans="1:37" x14ac:dyDescent="0.25">
      <c r="A6326" t="s">
        <v>71</v>
      </c>
      <c r="B6326" t="s">
        <v>1013</v>
      </c>
      <c r="C6326" t="s">
        <v>10914</v>
      </c>
      <c r="D6326" t="s">
        <v>72</v>
      </c>
      <c r="E6326" t="s">
        <v>2053</v>
      </c>
      <c r="F6326" t="s">
        <v>98</v>
      </c>
      <c r="G6326" t="s">
        <v>89</v>
      </c>
      <c r="H6326" t="s">
        <v>75</v>
      </c>
      <c r="I6326" t="s">
        <v>76</v>
      </c>
      <c r="J6326" t="s">
        <v>77</v>
      </c>
      <c r="K6326">
        <v>40</v>
      </c>
      <c r="L6326" t="s">
        <v>77</v>
      </c>
      <c r="M6326" t="s">
        <v>78</v>
      </c>
      <c r="N6326" t="s">
        <v>10915</v>
      </c>
      <c r="O6326" t="s">
        <v>10792</v>
      </c>
      <c r="P6326" t="s">
        <v>10792</v>
      </c>
      <c r="Q6326" t="s">
        <v>2055</v>
      </c>
      <c r="R6326" t="s">
        <v>79</v>
      </c>
      <c r="S6326" t="s">
        <v>10770</v>
      </c>
      <c r="T6326" t="s">
        <v>2056</v>
      </c>
      <c r="U6326" t="s">
        <v>100</v>
      </c>
      <c r="V6326" t="s">
        <v>80</v>
      </c>
      <c r="W6326">
        <v>82300</v>
      </c>
      <c r="X6326" t="s">
        <v>85</v>
      </c>
      <c r="Y6326">
        <v>-40</v>
      </c>
      <c r="Z6326" t="s">
        <v>10793</v>
      </c>
      <c r="AA6326" t="s">
        <v>10793</v>
      </c>
      <c r="AB6326" t="s">
        <v>107</v>
      </c>
      <c r="AC6326" t="s">
        <v>10772</v>
      </c>
      <c r="AD6326">
        <f>_xlfn.XLOOKUP(MIS[[#This Row],[TRADING SYMBOL]],[1]Sheet1!$D:$D,[1]Sheet1!$C:$C)</f>
        <v>389.05</v>
      </c>
      <c r="AE6326">
        <f>MIS[[#This Row],[OrderAverageTradedPrice]]*MIS[[#This Row],[OrderQuantity]]</f>
        <v>16156</v>
      </c>
      <c r="AF6326">
        <f>MIS[[#This Row],[LTP]]*MIS[[#This Row],[OrderQuantity]]</f>
        <v>15562</v>
      </c>
      <c r="AG6326">
        <f>IF(MIS[[#This Row],[OrderSide]]="SELL",MIS[[#This Row],[VALUE]]-MIS[[#This Row],[LIVE_VALUE]],MIS[[#This Row],[LIVE_VALUE]]-MIS[[#This Row],[VALUE]])</f>
        <v>594</v>
      </c>
      <c r="AH6326" t="str" cm="1">
        <f t="array" ref="AH6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6" t="str">
        <f>MIS[[#This Row],[TRADING SYMBOL]]</f>
        <v>SENSEX2552082300PE</v>
      </c>
      <c r="AJ6326" t="str">
        <f>IF(RIGHT(MIS[[#This Row],[Main/Hedge]],4)="MAIN","MAIN","HEDGE")</f>
        <v>MAIN</v>
      </c>
      <c r="AK6326" t="str" cm="1">
        <f t="array" ref="AK6326">_xlfn._xlws.FILTER(Table4[Column1],ISNUMBER(SEARCH(Table4[Column1],MIS[[#This Row],[OrderUniqueIdentifier]])),"")</f>
        <v>XYT</v>
      </c>
    </row>
    <row r="6327" spans="1:37" x14ac:dyDescent="0.25">
      <c r="A6327" t="s">
        <v>71</v>
      </c>
      <c r="B6327" t="s">
        <v>1029</v>
      </c>
      <c r="C6327" t="s">
        <v>10920</v>
      </c>
      <c r="D6327" t="s">
        <v>72</v>
      </c>
      <c r="E6327" t="s">
        <v>2044</v>
      </c>
      <c r="F6327" t="s">
        <v>98</v>
      </c>
      <c r="G6327" t="s">
        <v>89</v>
      </c>
      <c r="H6327" t="s">
        <v>75</v>
      </c>
      <c r="I6327" t="s">
        <v>76</v>
      </c>
      <c r="J6327" t="s">
        <v>77</v>
      </c>
      <c r="K6327">
        <v>20</v>
      </c>
      <c r="L6327" t="s">
        <v>77</v>
      </c>
      <c r="M6327" t="s">
        <v>78</v>
      </c>
      <c r="N6327" t="s">
        <v>10868</v>
      </c>
      <c r="O6327" t="s">
        <v>10786</v>
      </c>
      <c r="P6327" t="s">
        <v>10792</v>
      </c>
      <c r="Q6327" t="s">
        <v>2048</v>
      </c>
      <c r="R6327" t="s">
        <v>79</v>
      </c>
      <c r="S6327" t="s">
        <v>10770</v>
      </c>
      <c r="T6327" t="s">
        <v>2049</v>
      </c>
      <c r="U6327" t="s">
        <v>100</v>
      </c>
      <c r="V6327" t="s">
        <v>80</v>
      </c>
      <c r="W6327">
        <v>82300</v>
      </c>
      <c r="X6327" t="s">
        <v>81</v>
      </c>
      <c r="Y6327">
        <v>-20</v>
      </c>
      <c r="Z6327" t="s">
        <v>10787</v>
      </c>
      <c r="AA6327" t="s">
        <v>10793</v>
      </c>
      <c r="AB6327" t="s">
        <v>90</v>
      </c>
      <c r="AC6327" t="s">
        <v>10772</v>
      </c>
      <c r="AD6327">
        <f>_xlfn.XLOOKUP(MIS[[#This Row],[TRADING SYMBOL]],[1]Sheet1!$D:$D,[1]Sheet1!$C:$C)</f>
        <v>464.4</v>
      </c>
      <c r="AE6327">
        <f>MIS[[#This Row],[OrderAverageTradedPrice]]*MIS[[#This Row],[OrderQuantity]]</f>
        <v>9428</v>
      </c>
      <c r="AF6327">
        <f>MIS[[#This Row],[LTP]]*MIS[[#This Row],[OrderQuantity]]</f>
        <v>9288</v>
      </c>
      <c r="AG6327">
        <f>IF(MIS[[#This Row],[OrderSide]]="SELL",MIS[[#This Row],[VALUE]]-MIS[[#This Row],[LIVE_VALUE]],MIS[[#This Row],[LIVE_VALUE]]-MIS[[#This Row],[VALUE]])</f>
        <v>140</v>
      </c>
      <c r="AH6327" t="str" cm="1">
        <f t="array" ref="AH6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7" t="str">
        <f>MIS[[#This Row],[TRADING SYMBOL]]</f>
        <v>SENSEX2552082300CE</v>
      </c>
      <c r="AJ6327" t="str">
        <f>IF(RIGHT(MIS[[#This Row],[Main/Hedge]],4)="MAIN","MAIN","HEDGE")</f>
        <v>MAIN</v>
      </c>
      <c r="AK6327" t="str" cm="1">
        <f t="array" ref="AK6327">_xlfn._xlws.FILTER(Table4[Column1],ISNUMBER(SEARCH(Table4[Column1],MIS[[#This Row],[OrderUniqueIdentifier]])),"")</f>
        <v>XYT</v>
      </c>
    </row>
    <row r="6328" spans="1:37" x14ac:dyDescent="0.25">
      <c r="A6328" t="s">
        <v>71</v>
      </c>
      <c r="B6328" t="s">
        <v>1135</v>
      </c>
      <c r="C6328" t="s">
        <v>10943</v>
      </c>
      <c r="D6328" t="s">
        <v>72</v>
      </c>
      <c r="E6328" t="s">
        <v>2053</v>
      </c>
      <c r="F6328" t="s">
        <v>98</v>
      </c>
      <c r="G6328" t="s">
        <v>89</v>
      </c>
      <c r="H6328" t="s">
        <v>75</v>
      </c>
      <c r="I6328" t="s">
        <v>76</v>
      </c>
      <c r="J6328" t="s">
        <v>77</v>
      </c>
      <c r="K6328">
        <v>100</v>
      </c>
      <c r="L6328" t="s">
        <v>77</v>
      </c>
      <c r="M6328" t="s">
        <v>78</v>
      </c>
      <c r="N6328" t="s">
        <v>10944</v>
      </c>
      <c r="O6328" t="s">
        <v>10786</v>
      </c>
      <c r="P6328" t="s">
        <v>10792</v>
      </c>
      <c r="Q6328" t="s">
        <v>2055</v>
      </c>
      <c r="R6328" t="s">
        <v>79</v>
      </c>
      <c r="S6328" t="s">
        <v>10770</v>
      </c>
      <c r="T6328" t="s">
        <v>2056</v>
      </c>
      <c r="U6328" t="s">
        <v>100</v>
      </c>
      <c r="V6328" t="s">
        <v>80</v>
      </c>
      <c r="W6328">
        <v>82300</v>
      </c>
      <c r="X6328" t="s">
        <v>85</v>
      </c>
      <c r="Y6328">
        <v>-100</v>
      </c>
      <c r="Z6328" t="s">
        <v>10787</v>
      </c>
      <c r="AA6328" t="s">
        <v>10793</v>
      </c>
      <c r="AB6328" t="s">
        <v>107</v>
      </c>
      <c r="AC6328" t="s">
        <v>10772</v>
      </c>
      <c r="AD6328">
        <f>_xlfn.XLOOKUP(MIS[[#This Row],[TRADING SYMBOL]],[1]Sheet1!$D:$D,[1]Sheet1!$C:$C)</f>
        <v>389.05</v>
      </c>
      <c r="AE6328">
        <f>MIS[[#This Row],[OrderAverageTradedPrice]]*MIS[[#This Row],[OrderQuantity]]</f>
        <v>41132</v>
      </c>
      <c r="AF6328">
        <f>MIS[[#This Row],[LTP]]*MIS[[#This Row],[OrderQuantity]]</f>
        <v>38905</v>
      </c>
      <c r="AG6328">
        <f>IF(MIS[[#This Row],[OrderSide]]="SELL",MIS[[#This Row],[VALUE]]-MIS[[#This Row],[LIVE_VALUE]],MIS[[#This Row],[LIVE_VALUE]]-MIS[[#This Row],[VALUE]])</f>
        <v>2227</v>
      </c>
      <c r="AH6328" t="str" cm="1">
        <f t="array" ref="AH6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8" t="str">
        <f>MIS[[#This Row],[TRADING SYMBOL]]</f>
        <v>SENSEX2552082300PE</v>
      </c>
      <c r="AJ6328" t="str">
        <f>IF(RIGHT(MIS[[#This Row],[Main/Hedge]],4)="MAIN","MAIN","HEDGE")</f>
        <v>MAIN</v>
      </c>
      <c r="AK6328" t="str" cm="1">
        <f t="array" ref="AK6328">_xlfn._xlws.FILTER(Table4[Column1],ISNUMBER(SEARCH(Table4[Column1],MIS[[#This Row],[OrderUniqueIdentifier]])),"")</f>
        <v>XYT</v>
      </c>
    </row>
    <row r="6329" spans="1:37" x14ac:dyDescent="0.25">
      <c r="A6329" t="s">
        <v>71</v>
      </c>
      <c r="B6329" t="s">
        <v>1178</v>
      </c>
      <c r="C6329" t="s">
        <v>10949</v>
      </c>
      <c r="D6329" t="s">
        <v>72</v>
      </c>
      <c r="E6329" t="s">
        <v>2053</v>
      </c>
      <c r="F6329" t="s">
        <v>98</v>
      </c>
      <c r="G6329" t="s">
        <v>89</v>
      </c>
      <c r="H6329" t="s">
        <v>75</v>
      </c>
      <c r="I6329" t="s">
        <v>76</v>
      </c>
      <c r="J6329" t="s">
        <v>77</v>
      </c>
      <c r="K6329">
        <v>80</v>
      </c>
      <c r="L6329" t="s">
        <v>77</v>
      </c>
      <c r="M6329" t="s">
        <v>78</v>
      </c>
      <c r="N6329" t="s">
        <v>10950</v>
      </c>
      <c r="O6329" t="s">
        <v>10786</v>
      </c>
      <c r="P6329" t="s">
        <v>10792</v>
      </c>
      <c r="Q6329" t="s">
        <v>2055</v>
      </c>
      <c r="R6329" t="s">
        <v>79</v>
      </c>
      <c r="S6329" t="s">
        <v>10770</v>
      </c>
      <c r="T6329" t="s">
        <v>2056</v>
      </c>
      <c r="U6329" t="s">
        <v>100</v>
      </c>
      <c r="V6329" t="s">
        <v>80</v>
      </c>
      <c r="W6329">
        <v>82300</v>
      </c>
      <c r="X6329" t="s">
        <v>85</v>
      </c>
      <c r="Y6329">
        <v>-80</v>
      </c>
      <c r="Z6329" t="s">
        <v>10787</v>
      </c>
      <c r="AA6329" t="s">
        <v>10793</v>
      </c>
      <c r="AB6329" t="s">
        <v>107</v>
      </c>
      <c r="AC6329" t="s">
        <v>10772</v>
      </c>
      <c r="AD6329">
        <f>_xlfn.XLOOKUP(MIS[[#This Row],[TRADING SYMBOL]],[1]Sheet1!$D:$D,[1]Sheet1!$C:$C)</f>
        <v>389.05</v>
      </c>
      <c r="AE6329">
        <f>MIS[[#This Row],[OrderAverageTradedPrice]]*MIS[[#This Row],[OrderQuantity]]</f>
        <v>32653</v>
      </c>
      <c r="AF6329">
        <f>MIS[[#This Row],[LTP]]*MIS[[#This Row],[OrderQuantity]]</f>
        <v>31124</v>
      </c>
      <c r="AG6329">
        <f>IF(MIS[[#This Row],[OrderSide]]="SELL",MIS[[#This Row],[VALUE]]-MIS[[#This Row],[LIVE_VALUE]],MIS[[#This Row],[LIVE_VALUE]]-MIS[[#This Row],[VALUE]])</f>
        <v>1529</v>
      </c>
      <c r="AH6329" t="str" cm="1">
        <f t="array" ref="AH6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9" t="str">
        <f>MIS[[#This Row],[TRADING SYMBOL]]</f>
        <v>SENSEX2552082300PE</v>
      </c>
      <c r="AJ6329" t="str">
        <f>IF(RIGHT(MIS[[#This Row],[Main/Hedge]],4)="MAIN","MAIN","HEDGE")</f>
        <v>MAIN</v>
      </c>
      <c r="AK6329" t="str" cm="1">
        <f t="array" ref="AK6329">_xlfn._xlws.FILTER(Table4[Column1],ISNUMBER(SEARCH(Table4[Column1],MIS[[#This Row],[OrderUniqueIdentifier]])),"")</f>
        <v>XYT</v>
      </c>
    </row>
    <row r="6330" spans="1:37" x14ac:dyDescent="0.25">
      <c r="A6330" t="s">
        <v>71</v>
      </c>
      <c r="B6330" t="s">
        <v>1224</v>
      </c>
      <c r="C6330" t="s">
        <v>10969</v>
      </c>
      <c r="D6330" t="s">
        <v>72</v>
      </c>
      <c r="E6330" t="s">
        <v>2044</v>
      </c>
      <c r="F6330" t="s">
        <v>98</v>
      </c>
      <c r="G6330" t="s">
        <v>89</v>
      </c>
      <c r="H6330" t="s">
        <v>75</v>
      </c>
      <c r="I6330" t="s">
        <v>76</v>
      </c>
      <c r="J6330" t="s">
        <v>77</v>
      </c>
      <c r="K6330">
        <v>20</v>
      </c>
      <c r="L6330" t="s">
        <v>77</v>
      </c>
      <c r="M6330" t="s">
        <v>78</v>
      </c>
      <c r="N6330" t="s">
        <v>10970</v>
      </c>
      <c r="O6330" t="s">
        <v>10786</v>
      </c>
      <c r="P6330" t="s">
        <v>10792</v>
      </c>
      <c r="Q6330" t="s">
        <v>2048</v>
      </c>
      <c r="R6330" t="s">
        <v>79</v>
      </c>
      <c r="S6330" t="s">
        <v>10770</v>
      </c>
      <c r="T6330" t="s">
        <v>2049</v>
      </c>
      <c r="U6330" t="s">
        <v>100</v>
      </c>
      <c r="V6330" t="s">
        <v>80</v>
      </c>
      <c r="W6330">
        <v>82300</v>
      </c>
      <c r="X6330" t="s">
        <v>81</v>
      </c>
      <c r="Y6330">
        <v>-20</v>
      </c>
      <c r="Z6330" t="s">
        <v>10787</v>
      </c>
      <c r="AA6330" t="s">
        <v>10793</v>
      </c>
      <c r="AB6330" t="s">
        <v>90</v>
      </c>
      <c r="AC6330" t="s">
        <v>10772</v>
      </c>
      <c r="AD6330">
        <f>_xlfn.XLOOKUP(MIS[[#This Row],[TRADING SYMBOL]],[1]Sheet1!$D:$D,[1]Sheet1!$C:$C)</f>
        <v>464.4</v>
      </c>
      <c r="AE6330">
        <f>MIS[[#This Row],[OrderAverageTradedPrice]]*MIS[[#This Row],[OrderQuantity]]</f>
        <v>9455</v>
      </c>
      <c r="AF6330">
        <f>MIS[[#This Row],[LTP]]*MIS[[#This Row],[OrderQuantity]]</f>
        <v>9288</v>
      </c>
      <c r="AG6330">
        <f>IF(MIS[[#This Row],[OrderSide]]="SELL",MIS[[#This Row],[VALUE]]-MIS[[#This Row],[LIVE_VALUE]],MIS[[#This Row],[LIVE_VALUE]]-MIS[[#This Row],[VALUE]])</f>
        <v>167</v>
      </c>
      <c r="AH6330" t="str" cm="1">
        <f t="array" ref="AH6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0" t="str">
        <f>MIS[[#This Row],[TRADING SYMBOL]]</f>
        <v>SENSEX2552082300CE</v>
      </c>
      <c r="AJ6330" t="str">
        <f>IF(RIGHT(MIS[[#This Row],[Main/Hedge]],4)="MAIN","MAIN","HEDGE")</f>
        <v>MAIN</v>
      </c>
      <c r="AK6330" t="str" cm="1">
        <f t="array" ref="AK6330">_xlfn._xlws.FILTER(Table4[Column1],ISNUMBER(SEARCH(Table4[Column1],MIS[[#This Row],[OrderUniqueIdentifier]])),"")</f>
        <v>XYT</v>
      </c>
    </row>
    <row r="6331" spans="1:37" x14ac:dyDescent="0.25">
      <c r="A6331" t="s">
        <v>71</v>
      </c>
      <c r="B6331" t="s">
        <v>1288</v>
      </c>
      <c r="C6331" t="s">
        <v>10990</v>
      </c>
      <c r="D6331" t="s">
        <v>72</v>
      </c>
      <c r="E6331" t="s">
        <v>2044</v>
      </c>
      <c r="F6331" t="s">
        <v>98</v>
      </c>
      <c r="G6331" t="s">
        <v>89</v>
      </c>
      <c r="H6331" t="s">
        <v>75</v>
      </c>
      <c r="I6331" t="s">
        <v>76</v>
      </c>
      <c r="J6331" t="s">
        <v>77</v>
      </c>
      <c r="K6331">
        <v>40</v>
      </c>
      <c r="L6331" t="s">
        <v>77</v>
      </c>
      <c r="M6331" t="s">
        <v>78</v>
      </c>
      <c r="N6331" t="s">
        <v>10991</v>
      </c>
      <c r="O6331" t="s">
        <v>10792</v>
      </c>
      <c r="P6331" t="s">
        <v>10792</v>
      </c>
      <c r="Q6331" t="s">
        <v>2048</v>
      </c>
      <c r="R6331" t="s">
        <v>79</v>
      </c>
      <c r="S6331" t="s">
        <v>10770</v>
      </c>
      <c r="T6331" t="s">
        <v>2049</v>
      </c>
      <c r="U6331" t="s">
        <v>100</v>
      </c>
      <c r="V6331" t="s">
        <v>80</v>
      </c>
      <c r="W6331">
        <v>82300</v>
      </c>
      <c r="X6331" t="s">
        <v>81</v>
      </c>
      <c r="Y6331">
        <v>-40</v>
      </c>
      <c r="Z6331" t="s">
        <v>10793</v>
      </c>
      <c r="AA6331" t="s">
        <v>10793</v>
      </c>
      <c r="AB6331" t="s">
        <v>90</v>
      </c>
      <c r="AC6331" t="s">
        <v>10772</v>
      </c>
      <c r="AD6331">
        <f>_xlfn.XLOOKUP(MIS[[#This Row],[TRADING SYMBOL]],[1]Sheet1!$D:$D,[1]Sheet1!$C:$C)</f>
        <v>464.4</v>
      </c>
      <c r="AE6331">
        <f>MIS[[#This Row],[OrderAverageTradedPrice]]*MIS[[#This Row],[OrderQuantity]]</f>
        <v>19150</v>
      </c>
      <c r="AF6331">
        <f>MIS[[#This Row],[LTP]]*MIS[[#This Row],[OrderQuantity]]</f>
        <v>18576</v>
      </c>
      <c r="AG6331">
        <f>IF(MIS[[#This Row],[OrderSide]]="SELL",MIS[[#This Row],[VALUE]]-MIS[[#This Row],[LIVE_VALUE]],MIS[[#This Row],[LIVE_VALUE]]-MIS[[#This Row],[VALUE]])</f>
        <v>574</v>
      </c>
      <c r="AH6331" t="str" cm="1">
        <f t="array" ref="AH6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1" t="str">
        <f>MIS[[#This Row],[TRADING SYMBOL]]</f>
        <v>SENSEX2552082300CE</v>
      </c>
      <c r="AJ6331" t="str">
        <f>IF(RIGHT(MIS[[#This Row],[Main/Hedge]],4)="MAIN","MAIN","HEDGE")</f>
        <v>MAIN</v>
      </c>
      <c r="AK6331" t="str" cm="1">
        <f t="array" ref="AK6331">_xlfn._xlws.FILTER(Table4[Column1],ISNUMBER(SEARCH(Table4[Column1],MIS[[#This Row],[OrderUniqueIdentifier]])),"")</f>
        <v>XYT</v>
      </c>
    </row>
    <row r="6332" spans="1:37" x14ac:dyDescent="0.25">
      <c r="A6332" t="s">
        <v>71</v>
      </c>
      <c r="B6332" t="s">
        <v>1295</v>
      </c>
      <c r="C6332" t="s">
        <v>10996</v>
      </c>
      <c r="D6332" t="s">
        <v>72</v>
      </c>
      <c r="E6332" t="s">
        <v>2053</v>
      </c>
      <c r="F6332" t="s">
        <v>98</v>
      </c>
      <c r="G6332" t="s">
        <v>89</v>
      </c>
      <c r="H6332" t="s">
        <v>75</v>
      </c>
      <c r="I6332" t="s">
        <v>76</v>
      </c>
      <c r="J6332" t="s">
        <v>77</v>
      </c>
      <c r="K6332">
        <v>60</v>
      </c>
      <c r="L6332" t="s">
        <v>77</v>
      </c>
      <c r="M6332" t="s">
        <v>78</v>
      </c>
      <c r="N6332" t="s">
        <v>10997</v>
      </c>
      <c r="O6332" t="s">
        <v>10792</v>
      </c>
      <c r="P6332" t="s">
        <v>10792</v>
      </c>
      <c r="Q6332" t="s">
        <v>2055</v>
      </c>
      <c r="R6332" t="s">
        <v>79</v>
      </c>
      <c r="S6332" t="s">
        <v>10770</v>
      </c>
      <c r="T6332" t="s">
        <v>2056</v>
      </c>
      <c r="U6332" t="s">
        <v>100</v>
      </c>
      <c r="V6332" t="s">
        <v>80</v>
      </c>
      <c r="W6332">
        <v>82300</v>
      </c>
      <c r="X6332" t="s">
        <v>85</v>
      </c>
      <c r="Y6332">
        <v>-60</v>
      </c>
      <c r="Z6332" t="s">
        <v>10793</v>
      </c>
      <c r="AA6332" t="s">
        <v>10793</v>
      </c>
      <c r="AB6332" t="s">
        <v>107</v>
      </c>
      <c r="AC6332" t="s">
        <v>10772</v>
      </c>
      <c r="AD6332">
        <f>_xlfn.XLOOKUP(MIS[[#This Row],[TRADING SYMBOL]],[1]Sheet1!$D:$D,[1]Sheet1!$C:$C)</f>
        <v>389.05</v>
      </c>
      <c r="AE6332">
        <f>MIS[[#This Row],[OrderAverageTradedPrice]]*MIS[[#This Row],[OrderQuantity]]</f>
        <v>24216.99999999996</v>
      </c>
      <c r="AF6332">
        <f>MIS[[#This Row],[LTP]]*MIS[[#This Row],[OrderQuantity]]</f>
        <v>23343</v>
      </c>
      <c r="AG6332">
        <f>IF(MIS[[#This Row],[OrderSide]]="SELL",MIS[[#This Row],[VALUE]]-MIS[[#This Row],[LIVE_VALUE]],MIS[[#This Row],[LIVE_VALUE]]-MIS[[#This Row],[VALUE]])</f>
        <v>873.99999999995998</v>
      </c>
      <c r="AH6332" t="str" cm="1">
        <f t="array" ref="AH6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2" t="str">
        <f>MIS[[#This Row],[TRADING SYMBOL]]</f>
        <v>SENSEX2552082300PE</v>
      </c>
      <c r="AJ6332" t="str">
        <f>IF(RIGHT(MIS[[#This Row],[Main/Hedge]],4)="MAIN","MAIN","HEDGE")</f>
        <v>MAIN</v>
      </c>
      <c r="AK6332" t="str" cm="1">
        <f t="array" ref="AK6332">_xlfn._xlws.FILTER(Table4[Column1],ISNUMBER(SEARCH(Table4[Column1],MIS[[#This Row],[OrderUniqueIdentifier]])),"")</f>
        <v>XYT</v>
      </c>
    </row>
    <row r="6333" spans="1:37" x14ac:dyDescent="0.25">
      <c r="A6333" t="s">
        <v>1555</v>
      </c>
      <c r="B6333" t="s">
        <v>1577</v>
      </c>
      <c r="C6333" t="s">
        <v>7121</v>
      </c>
      <c r="D6333" t="s">
        <v>72</v>
      </c>
      <c r="E6333" t="s">
        <v>2044</v>
      </c>
      <c r="F6333" t="s">
        <v>98</v>
      </c>
      <c r="G6333" t="s">
        <v>89</v>
      </c>
      <c r="H6333" t="s">
        <v>93</v>
      </c>
      <c r="I6333" t="s">
        <v>76</v>
      </c>
      <c r="J6333" t="s">
        <v>4549</v>
      </c>
      <c r="K6333">
        <v>240</v>
      </c>
      <c r="L6333" t="s">
        <v>77</v>
      </c>
      <c r="M6333" t="s">
        <v>78</v>
      </c>
      <c r="N6333" t="s">
        <v>11059</v>
      </c>
      <c r="O6333" t="s">
        <v>10792</v>
      </c>
      <c r="P6333" t="s">
        <v>10792</v>
      </c>
      <c r="Q6333" t="s">
        <v>2048</v>
      </c>
      <c r="R6333" t="s">
        <v>79</v>
      </c>
      <c r="S6333" t="s">
        <v>10770</v>
      </c>
      <c r="T6333" t="s">
        <v>2049</v>
      </c>
      <c r="U6333" t="s">
        <v>100</v>
      </c>
      <c r="V6333" t="s">
        <v>80</v>
      </c>
      <c r="W6333">
        <v>82300</v>
      </c>
      <c r="X6333" t="s">
        <v>81</v>
      </c>
      <c r="Y6333">
        <v>-240</v>
      </c>
      <c r="Z6333" t="s">
        <v>10793</v>
      </c>
      <c r="AA6333" t="s">
        <v>10793</v>
      </c>
      <c r="AB6333" t="s">
        <v>90</v>
      </c>
      <c r="AC6333" t="s">
        <v>10772</v>
      </c>
      <c r="AD6333">
        <f>_xlfn.XLOOKUP(MIS[[#This Row],[TRADING SYMBOL]],[1]Sheet1!$D:$D,[1]Sheet1!$C:$C)</f>
        <v>464.4</v>
      </c>
      <c r="AE6333">
        <f>MIS[[#This Row],[OrderAverageTradedPrice]]*MIS[[#This Row],[OrderQuantity]]</f>
        <v>114717.99999999984</v>
      </c>
      <c r="AF6333">
        <f>MIS[[#This Row],[LTP]]*MIS[[#This Row],[OrderQuantity]]</f>
        <v>111456</v>
      </c>
      <c r="AG6333">
        <f>IF(MIS[[#This Row],[OrderSide]]="SELL",MIS[[#This Row],[VALUE]]-MIS[[#This Row],[LIVE_VALUE]],MIS[[#This Row],[LIVE_VALUE]]-MIS[[#This Row],[VALUE]])</f>
        <v>3261.9999999998399</v>
      </c>
      <c r="AH6333" t="str" cm="1">
        <f t="array" ref="AH6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3" t="str">
        <f>MIS[[#This Row],[TRADING SYMBOL]]</f>
        <v>SENSEX2552082300CE</v>
      </c>
      <c r="AJ6333" t="str">
        <f>IF(RIGHT(MIS[[#This Row],[Main/Hedge]],4)="MAIN","MAIN","HEDGE")</f>
        <v>MAIN</v>
      </c>
      <c r="AK6333" t="str" cm="1">
        <f t="array" ref="AK6333">_xlfn._xlws.FILTER(Table4[Column1],ISNUMBER(SEARCH(Table4[Column1],MIS[[#This Row],[OrderUniqueIdentifier]])),"")</f>
        <v>XYT</v>
      </c>
    </row>
    <row r="6334" spans="1:37" x14ac:dyDescent="0.25">
      <c r="A6334" t="s">
        <v>71</v>
      </c>
      <c r="B6334" t="s">
        <v>529</v>
      </c>
      <c r="C6334" t="s">
        <v>10796</v>
      </c>
      <c r="D6334" t="s">
        <v>72</v>
      </c>
      <c r="E6334" t="s">
        <v>2053</v>
      </c>
      <c r="F6334" t="s">
        <v>98</v>
      </c>
      <c r="G6334" t="s">
        <v>89</v>
      </c>
      <c r="H6334" t="s">
        <v>75</v>
      </c>
      <c r="I6334" t="s">
        <v>76</v>
      </c>
      <c r="J6334" t="s">
        <v>77</v>
      </c>
      <c r="K6334">
        <v>40</v>
      </c>
      <c r="L6334" t="s">
        <v>77</v>
      </c>
      <c r="M6334" t="s">
        <v>78</v>
      </c>
      <c r="N6334" t="s">
        <v>10797</v>
      </c>
      <c r="O6334" t="s">
        <v>10792</v>
      </c>
      <c r="P6334" t="s">
        <v>10798</v>
      </c>
      <c r="Q6334" t="s">
        <v>2055</v>
      </c>
      <c r="R6334" t="s">
        <v>79</v>
      </c>
      <c r="S6334" t="s">
        <v>10770</v>
      </c>
      <c r="T6334" t="s">
        <v>2056</v>
      </c>
      <c r="U6334" t="s">
        <v>100</v>
      </c>
      <c r="V6334" t="s">
        <v>80</v>
      </c>
      <c r="W6334">
        <v>82300</v>
      </c>
      <c r="X6334" t="s">
        <v>85</v>
      </c>
      <c r="Y6334">
        <v>-40</v>
      </c>
      <c r="Z6334" t="s">
        <v>10793</v>
      </c>
      <c r="AA6334" t="s">
        <v>10799</v>
      </c>
      <c r="AB6334" t="s">
        <v>107</v>
      </c>
      <c r="AC6334" t="s">
        <v>10772</v>
      </c>
      <c r="AD6334">
        <f>_xlfn.XLOOKUP(MIS[[#This Row],[TRADING SYMBOL]],[1]Sheet1!$D:$D,[1]Sheet1!$C:$C)</f>
        <v>389.05</v>
      </c>
      <c r="AE6334">
        <f>MIS[[#This Row],[OrderAverageTradedPrice]]*MIS[[#This Row],[OrderQuantity]]</f>
        <v>16131</v>
      </c>
      <c r="AF6334">
        <f>MIS[[#This Row],[LTP]]*MIS[[#This Row],[OrderQuantity]]</f>
        <v>15562</v>
      </c>
      <c r="AG6334">
        <f>IF(MIS[[#This Row],[OrderSide]]="SELL",MIS[[#This Row],[VALUE]]-MIS[[#This Row],[LIVE_VALUE]],MIS[[#This Row],[LIVE_VALUE]]-MIS[[#This Row],[VALUE]])</f>
        <v>569</v>
      </c>
      <c r="AH6334" t="str" cm="1">
        <f t="array" ref="AH6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4" t="str">
        <f>MIS[[#This Row],[TRADING SYMBOL]]</f>
        <v>SENSEX2552082300PE</v>
      </c>
      <c r="AJ6334" t="str">
        <f>IF(RIGHT(MIS[[#This Row],[Main/Hedge]],4)="MAIN","MAIN","HEDGE")</f>
        <v>MAIN</v>
      </c>
      <c r="AK6334" t="str" cm="1">
        <f t="array" ref="AK6334">_xlfn._xlws.FILTER(Table4[Column1],ISNUMBER(SEARCH(Table4[Column1],MIS[[#This Row],[OrderUniqueIdentifier]])),"")</f>
        <v>XYT</v>
      </c>
    </row>
    <row r="6335" spans="1:37" x14ac:dyDescent="0.25">
      <c r="A6335" t="s">
        <v>71</v>
      </c>
      <c r="B6335" t="s">
        <v>558</v>
      </c>
      <c r="C6335" t="s">
        <v>10810</v>
      </c>
      <c r="D6335" t="s">
        <v>72</v>
      </c>
      <c r="E6335" t="s">
        <v>2053</v>
      </c>
      <c r="F6335" t="s">
        <v>98</v>
      </c>
      <c r="G6335" t="s">
        <v>89</v>
      </c>
      <c r="H6335" t="s">
        <v>75</v>
      </c>
      <c r="I6335" t="s">
        <v>76</v>
      </c>
      <c r="J6335" t="s">
        <v>77</v>
      </c>
      <c r="K6335">
        <v>40</v>
      </c>
      <c r="L6335" t="s">
        <v>77</v>
      </c>
      <c r="M6335" t="s">
        <v>78</v>
      </c>
      <c r="N6335" t="s">
        <v>10811</v>
      </c>
      <c r="O6335" t="s">
        <v>10798</v>
      </c>
      <c r="P6335" t="s">
        <v>10798</v>
      </c>
      <c r="Q6335" t="s">
        <v>2055</v>
      </c>
      <c r="R6335" t="s">
        <v>79</v>
      </c>
      <c r="S6335" t="s">
        <v>10770</v>
      </c>
      <c r="T6335" t="s">
        <v>2056</v>
      </c>
      <c r="U6335" t="s">
        <v>100</v>
      </c>
      <c r="V6335" t="s">
        <v>80</v>
      </c>
      <c r="W6335">
        <v>82300</v>
      </c>
      <c r="X6335" t="s">
        <v>85</v>
      </c>
      <c r="Y6335">
        <v>-40</v>
      </c>
      <c r="Z6335" t="s">
        <v>10799</v>
      </c>
      <c r="AA6335" t="s">
        <v>10799</v>
      </c>
      <c r="AB6335" t="s">
        <v>107</v>
      </c>
      <c r="AC6335" t="s">
        <v>10772</v>
      </c>
      <c r="AD6335">
        <f>_xlfn.XLOOKUP(MIS[[#This Row],[TRADING SYMBOL]],[1]Sheet1!$D:$D,[1]Sheet1!$C:$C)</f>
        <v>389.05</v>
      </c>
      <c r="AE6335">
        <f>MIS[[#This Row],[OrderAverageTradedPrice]]*MIS[[#This Row],[OrderQuantity]]</f>
        <v>16126</v>
      </c>
      <c r="AF6335">
        <f>MIS[[#This Row],[LTP]]*MIS[[#This Row],[OrderQuantity]]</f>
        <v>15562</v>
      </c>
      <c r="AG6335">
        <f>IF(MIS[[#This Row],[OrderSide]]="SELL",MIS[[#This Row],[VALUE]]-MIS[[#This Row],[LIVE_VALUE]],MIS[[#This Row],[LIVE_VALUE]]-MIS[[#This Row],[VALUE]])</f>
        <v>564</v>
      </c>
      <c r="AH6335" t="str" cm="1">
        <f t="array" ref="AH6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5" t="str">
        <f>MIS[[#This Row],[TRADING SYMBOL]]</f>
        <v>SENSEX2552082300PE</v>
      </c>
      <c r="AJ6335" t="str">
        <f>IF(RIGHT(MIS[[#This Row],[Main/Hedge]],4)="MAIN","MAIN","HEDGE")</f>
        <v>MAIN</v>
      </c>
      <c r="AK6335" t="str" cm="1">
        <f t="array" ref="AK6335">_xlfn._xlws.FILTER(Table4[Column1],ISNUMBER(SEARCH(Table4[Column1],MIS[[#This Row],[OrderUniqueIdentifier]])),"")</f>
        <v>XYT</v>
      </c>
    </row>
    <row r="6336" spans="1:37" x14ac:dyDescent="0.25">
      <c r="A6336" t="s">
        <v>71</v>
      </c>
      <c r="B6336" t="s">
        <v>619</v>
      </c>
      <c r="C6336" t="s">
        <v>10823</v>
      </c>
      <c r="D6336" t="s">
        <v>72</v>
      </c>
      <c r="E6336" t="s">
        <v>2053</v>
      </c>
      <c r="F6336" t="s">
        <v>98</v>
      </c>
      <c r="G6336" t="s">
        <v>89</v>
      </c>
      <c r="H6336" t="s">
        <v>75</v>
      </c>
      <c r="I6336" t="s">
        <v>76</v>
      </c>
      <c r="J6336" t="s">
        <v>77</v>
      </c>
      <c r="K6336">
        <v>40</v>
      </c>
      <c r="L6336" t="s">
        <v>77</v>
      </c>
      <c r="M6336" t="s">
        <v>78</v>
      </c>
      <c r="N6336" t="s">
        <v>10824</v>
      </c>
      <c r="O6336" t="s">
        <v>10798</v>
      </c>
      <c r="P6336" t="s">
        <v>10798</v>
      </c>
      <c r="Q6336" t="s">
        <v>2055</v>
      </c>
      <c r="R6336" t="s">
        <v>79</v>
      </c>
      <c r="S6336" t="s">
        <v>10770</v>
      </c>
      <c r="T6336" t="s">
        <v>2056</v>
      </c>
      <c r="U6336" t="s">
        <v>100</v>
      </c>
      <c r="V6336" t="s">
        <v>80</v>
      </c>
      <c r="W6336">
        <v>82300</v>
      </c>
      <c r="X6336" t="s">
        <v>85</v>
      </c>
      <c r="Y6336">
        <v>-40</v>
      </c>
      <c r="Z6336" t="s">
        <v>10799</v>
      </c>
      <c r="AA6336" t="s">
        <v>10799</v>
      </c>
      <c r="AB6336" t="s">
        <v>107</v>
      </c>
      <c r="AC6336" t="s">
        <v>10772</v>
      </c>
      <c r="AD6336">
        <f>_xlfn.XLOOKUP(MIS[[#This Row],[TRADING SYMBOL]],[1]Sheet1!$D:$D,[1]Sheet1!$C:$C)</f>
        <v>389.05</v>
      </c>
      <c r="AE6336">
        <f>MIS[[#This Row],[OrderAverageTradedPrice]]*MIS[[#This Row],[OrderQuantity]]</f>
        <v>16130</v>
      </c>
      <c r="AF6336">
        <f>MIS[[#This Row],[LTP]]*MIS[[#This Row],[OrderQuantity]]</f>
        <v>15562</v>
      </c>
      <c r="AG6336">
        <f>IF(MIS[[#This Row],[OrderSide]]="SELL",MIS[[#This Row],[VALUE]]-MIS[[#This Row],[LIVE_VALUE]],MIS[[#This Row],[LIVE_VALUE]]-MIS[[#This Row],[VALUE]])</f>
        <v>568</v>
      </c>
      <c r="AH6336" t="str" cm="1">
        <f t="array" ref="AH6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6" t="str">
        <f>MIS[[#This Row],[TRADING SYMBOL]]</f>
        <v>SENSEX2552082300PE</v>
      </c>
      <c r="AJ6336" t="str">
        <f>IF(RIGHT(MIS[[#This Row],[Main/Hedge]],4)="MAIN","MAIN","HEDGE")</f>
        <v>MAIN</v>
      </c>
      <c r="AK6336" t="str" cm="1">
        <f t="array" ref="AK6336">_xlfn._xlws.FILTER(Table4[Column1],ISNUMBER(SEARCH(Table4[Column1],MIS[[#This Row],[OrderUniqueIdentifier]])),"")</f>
        <v>XYT</v>
      </c>
    </row>
    <row r="6337" spans="1:37" x14ac:dyDescent="0.25">
      <c r="A6337" t="s">
        <v>71</v>
      </c>
      <c r="B6337" t="s">
        <v>753</v>
      </c>
      <c r="C6337" t="s">
        <v>10848</v>
      </c>
      <c r="D6337" t="s">
        <v>72</v>
      </c>
      <c r="E6337" t="s">
        <v>2053</v>
      </c>
      <c r="F6337" t="s">
        <v>98</v>
      </c>
      <c r="G6337" t="s">
        <v>89</v>
      </c>
      <c r="H6337" t="s">
        <v>75</v>
      </c>
      <c r="I6337" t="s">
        <v>76</v>
      </c>
      <c r="J6337" t="s">
        <v>77</v>
      </c>
      <c r="K6337">
        <v>60</v>
      </c>
      <c r="L6337" t="s">
        <v>77</v>
      </c>
      <c r="M6337" t="s">
        <v>78</v>
      </c>
      <c r="N6337" t="s">
        <v>10849</v>
      </c>
      <c r="O6337" t="s">
        <v>10792</v>
      </c>
      <c r="P6337" t="s">
        <v>10798</v>
      </c>
      <c r="Q6337" t="s">
        <v>2055</v>
      </c>
      <c r="R6337" t="s">
        <v>79</v>
      </c>
      <c r="S6337" t="s">
        <v>10770</v>
      </c>
      <c r="T6337" t="s">
        <v>2056</v>
      </c>
      <c r="U6337" t="s">
        <v>100</v>
      </c>
      <c r="V6337" t="s">
        <v>80</v>
      </c>
      <c r="W6337">
        <v>82300</v>
      </c>
      <c r="X6337" t="s">
        <v>85</v>
      </c>
      <c r="Y6337">
        <v>-60</v>
      </c>
      <c r="Z6337" t="s">
        <v>10793</v>
      </c>
      <c r="AA6337" t="s">
        <v>10799</v>
      </c>
      <c r="AB6337" t="s">
        <v>107</v>
      </c>
      <c r="AC6337" t="s">
        <v>10772</v>
      </c>
      <c r="AD6337">
        <f>_xlfn.XLOOKUP(MIS[[#This Row],[TRADING SYMBOL]],[1]Sheet1!$D:$D,[1]Sheet1!$C:$C)</f>
        <v>389.05</v>
      </c>
      <c r="AE6337">
        <f>MIS[[#This Row],[OrderAverageTradedPrice]]*MIS[[#This Row],[OrderQuantity]]</f>
        <v>24240</v>
      </c>
      <c r="AF6337">
        <f>MIS[[#This Row],[LTP]]*MIS[[#This Row],[OrderQuantity]]</f>
        <v>23343</v>
      </c>
      <c r="AG6337">
        <f>IF(MIS[[#This Row],[OrderSide]]="SELL",MIS[[#This Row],[VALUE]]-MIS[[#This Row],[LIVE_VALUE]],MIS[[#This Row],[LIVE_VALUE]]-MIS[[#This Row],[VALUE]])</f>
        <v>897</v>
      </c>
      <c r="AH6337" t="str" cm="1">
        <f t="array" ref="AH6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7" t="str">
        <f>MIS[[#This Row],[TRADING SYMBOL]]</f>
        <v>SENSEX2552082300PE</v>
      </c>
      <c r="AJ6337" t="str">
        <f>IF(RIGHT(MIS[[#This Row],[Main/Hedge]],4)="MAIN","MAIN","HEDGE")</f>
        <v>MAIN</v>
      </c>
      <c r="AK6337" t="str" cm="1">
        <f t="array" ref="AK6337">_xlfn._xlws.FILTER(Table4[Column1],ISNUMBER(SEARCH(Table4[Column1],MIS[[#This Row],[OrderUniqueIdentifier]])),"")</f>
        <v>XYT</v>
      </c>
    </row>
    <row r="6338" spans="1:37" x14ac:dyDescent="0.25">
      <c r="A6338" t="s">
        <v>71</v>
      </c>
      <c r="B6338" t="s">
        <v>779</v>
      </c>
      <c r="C6338" t="s">
        <v>10858</v>
      </c>
      <c r="D6338" t="s">
        <v>72</v>
      </c>
      <c r="E6338" t="s">
        <v>2053</v>
      </c>
      <c r="F6338" t="s">
        <v>98</v>
      </c>
      <c r="G6338" t="s">
        <v>89</v>
      </c>
      <c r="H6338" t="s">
        <v>75</v>
      </c>
      <c r="I6338" t="s">
        <v>76</v>
      </c>
      <c r="J6338" t="s">
        <v>77</v>
      </c>
      <c r="K6338">
        <v>20</v>
      </c>
      <c r="L6338" t="s">
        <v>77</v>
      </c>
      <c r="M6338" t="s">
        <v>78</v>
      </c>
      <c r="N6338" t="s">
        <v>10859</v>
      </c>
      <c r="O6338" t="s">
        <v>10798</v>
      </c>
      <c r="P6338" t="s">
        <v>10798</v>
      </c>
      <c r="Q6338" t="s">
        <v>2055</v>
      </c>
      <c r="R6338" t="s">
        <v>79</v>
      </c>
      <c r="S6338" t="s">
        <v>10770</v>
      </c>
      <c r="T6338" t="s">
        <v>2056</v>
      </c>
      <c r="U6338" t="s">
        <v>100</v>
      </c>
      <c r="V6338" t="s">
        <v>80</v>
      </c>
      <c r="W6338">
        <v>82300</v>
      </c>
      <c r="X6338" t="s">
        <v>85</v>
      </c>
      <c r="Y6338">
        <v>-20</v>
      </c>
      <c r="Z6338" t="s">
        <v>10799</v>
      </c>
      <c r="AA6338" t="s">
        <v>10799</v>
      </c>
      <c r="AB6338" t="s">
        <v>107</v>
      </c>
      <c r="AC6338" t="s">
        <v>10772</v>
      </c>
      <c r="AD6338">
        <f>_xlfn.XLOOKUP(MIS[[#This Row],[TRADING SYMBOL]],[1]Sheet1!$D:$D,[1]Sheet1!$C:$C)</f>
        <v>389.05</v>
      </c>
      <c r="AE6338">
        <f>MIS[[#This Row],[OrderAverageTradedPrice]]*MIS[[#This Row],[OrderQuantity]]</f>
        <v>8060</v>
      </c>
      <c r="AF6338">
        <f>MIS[[#This Row],[LTP]]*MIS[[#This Row],[OrderQuantity]]</f>
        <v>7781</v>
      </c>
      <c r="AG6338">
        <f>IF(MIS[[#This Row],[OrderSide]]="SELL",MIS[[#This Row],[VALUE]]-MIS[[#This Row],[LIVE_VALUE]],MIS[[#This Row],[LIVE_VALUE]]-MIS[[#This Row],[VALUE]])</f>
        <v>279</v>
      </c>
      <c r="AH6338" t="str" cm="1">
        <f t="array" ref="AH6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8" t="str">
        <f>MIS[[#This Row],[TRADING SYMBOL]]</f>
        <v>SENSEX2552082300PE</v>
      </c>
      <c r="AJ6338" t="str">
        <f>IF(RIGHT(MIS[[#This Row],[Main/Hedge]],4)="MAIN","MAIN","HEDGE")</f>
        <v>MAIN</v>
      </c>
      <c r="AK6338" t="str" cm="1">
        <f t="array" ref="AK6338">_xlfn._xlws.FILTER(Table4[Column1],ISNUMBER(SEARCH(Table4[Column1],MIS[[#This Row],[OrderUniqueIdentifier]])),"")</f>
        <v>XYT</v>
      </c>
    </row>
    <row r="6339" spans="1:37" x14ac:dyDescent="0.25">
      <c r="A6339" t="s">
        <v>71</v>
      </c>
      <c r="B6339" t="s">
        <v>830</v>
      </c>
      <c r="C6339" t="s">
        <v>10869</v>
      </c>
      <c r="D6339" t="s">
        <v>72</v>
      </c>
      <c r="E6339" t="s">
        <v>2053</v>
      </c>
      <c r="F6339" t="s">
        <v>98</v>
      </c>
      <c r="G6339" t="s">
        <v>89</v>
      </c>
      <c r="H6339" t="s">
        <v>75</v>
      </c>
      <c r="I6339" t="s">
        <v>76</v>
      </c>
      <c r="J6339" t="s">
        <v>77</v>
      </c>
      <c r="K6339">
        <v>60</v>
      </c>
      <c r="L6339" t="s">
        <v>77</v>
      </c>
      <c r="M6339" t="s">
        <v>78</v>
      </c>
      <c r="N6339" t="s">
        <v>10870</v>
      </c>
      <c r="O6339" t="s">
        <v>10792</v>
      </c>
      <c r="P6339" t="s">
        <v>10798</v>
      </c>
      <c r="Q6339" t="s">
        <v>2055</v>
      </c>
      <c r="R6339" t="s">
        <v>79</v>
      </c>
      <c r="S6339" t="s">
        <v>10770</v>
      </c>
      <c r="T6339" t="s">
        <v>2056</v>
      </c>
      <c r="U6339" t="s">
        <v>100</v>
      </c>
      <c r="V6339" t="s">
        <v>80</v>
      </c>
      <c r="W6339">
        <v>82300</v>
      </c>
      <c r="X6339" t="s">
        <v>85</v>
      </c>
      <c r="Y6339">
        <v>-60</v>
      </c>
      <c r="Z6339" t="s">
        <v>10793</v>
      </c>
      <c r="AA6339" t="s">
        <v>10799</v>
      </c>
      <c r="AB6339" t="s">
        <v>107</v>
      </c>
      <c r="AC6339" t="s">
        <v>10772</v>
      </c>
      <c r="AD6339">
        <f>_xlfn.XLOOKUP(MIS[[#This Row],[TRADING SYMBOL]],[1]Sheet1!$D:$D,[1]Sheet1!$C:$C)</f>
        <v>389.05</v>
      </c>
      <c r="AE6339">
        <f>MIS[[#This Row],[OrderAverageTradedPrice]]*MIS[[#This Row],[OrderQuantity]]</f>
        <v>24222</v>
      </c>
      <c r="AF6339">
        <f>MIS[[#This Row],[LTP]]*MIS[[#This Row],[OrderQuantity]]</f>
        <v>23343</v>
      </c>
      <c r="AG6339">
        <f>IF(MIS[[#This Row],[OrderSide]]="SELL",MIS[[#This Row],[VALUE]]-MIS[[#This Row],[LIVE_VALUE]],MIS[[#This Row],[LIVE_VALUE]]-MIS[[#This Row],[VALUE]])</f>
        <v>879</v>
      </c>
      <c r="AH6339" t="str" cm="1">
        <f t="array" ref="AH6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9" t="str">
        <f>MIS[[#This Row],[TRADING SYMBOL]]</f>
        <v>SENSEX2552082300PE</v>
      </c>
      <c r="AJ6339" t="str">
        <f>IF(RIGHT(MIS[[#This Row],[Main/Hedge]],4)="MAIN","MAIN","HEDGE")</f>
        <v>MAIN</v>
      </c>
      <c r="AK6339" t="str" cm="1">
        <f t="array" ref="AK6339">_xlfn._xlws.FILTER(Table4[Column1],ISNUMBER(SEARCH(Table4[Column1],MIS[[#This Row],[OrderUniqueIdentifier]])),"")</f>
        <v>XYT</v>
      </c>
    </row>
    <row r="6340" spans="1:37" x14ac:dyDescent="0.25">
      <c r="A6340" t="s">
        <v>71</v>
      </c>
      <c r="B6340" t="s">
        <v>864</v>
      </c>
      <c r="C6340" t="s">
        <v>10876</v>
      </c>
      <c r="D6340" t="s">
        <v>72</v>
      </c>
      <c r="E6340" t="s">
        <v>2053</v>
      </c>
      <c r="F6340" t="s">
        <v>98</v>
      </c>
      <c r="G6340" t="s">
        <v>89</v>
      </c>
      <c r="H6340" t="s">
        <v>75</v>
      </c>
      <c r="I6340" t="s">
        <v>76</v>
      </c>
      <c r="J6340" t="s">
        <v>77</v>
      </c>
      <c r="K6340">
        <v>20</v>
      </c>
      <c r="L6340" t="s">
        <v>77</v>
      </c>
      <c r="M6340" t="s">
        <v>78</v>
      </c>
      <c r="N6340" t="s">
        <v>10877</v>
      </c>
      <c r="O6340" t="s">
        <v>10792</v>
      </c>
      <c r="P6340" t="s">
        <v>10798</v>
      </c>
      <c r="Q6340" t="s">
        <v>2055</v>
      </c>
      <c r="R6340" t="s">
        <v>79</v>
      </c>
      <c r="S6340" t="s">
        <v>10770</v>
      </c>
      <c r="T6340" t="s">
        <v>2056</v>
      </c>
      <c r="U6340" t="s">
        <v>100</v>
      </c>
      <c r="V6340" t="s">
        <v>80</v>
      </c>
      <c r="W6340">
        <v>82300</v>
      </c>
      <c r="X6340" t="s">
        <v>85</v>
      </c>
      <c r="Y6340">
        <v>-20</v>
      </c>
      <c r="Z6340" t="s">
        <v>10793</v>
      </c>
      <c r="AA6340" t="s">
        <v>10799</v>
      </c>
      <c r="AB6340" t="s">
        <v>107</v>
      </c>
      <c r="AC6340" t="s">
        <v>10772</v>
      </c>
      <c r="AD6340">
        <f>_xlfn.XLOOKUP(MIS[[#This Row],[TRADING SYMBOL]],[1]Sheet1!$D:$D,[1]Sheet1!$C:$C)</f>
        <v>389.05</v>
      </c>
      <c r="AE6340">
        <f>MIS[[#This Row],[OrderAverageTradedPrice]]*MIS[[#This Row],[OrderQuantity]]</f>
        <v>8070</v>
      </c>
      <c r="AF6340">
        <f>MIS[[#This Row],[LTP]]*MIS[[#This Row],[OrderQuantity]]</f>
        <v>7781</v>
      </c>
      <c r="AG6340">
        <f>IF(MIS[[#This Row],[OrderSide]]="SELL",MIS[[#This Row],[VALUE]]-MIS[[#This Row],[LIVE_VALUE]],MIS[[#This Row],[LIVE_VALUE]]-MIS[[#This Row],[VALUE]])</f>
        <v>289</v>
      </c>
      <c r="AH6340" t="str" cm="1">
        <f t="array" ref="AH6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0" t="str">
        <f>MIS[[#This Row],[TRADING SYMBOL]]</f>
        <v>SENSEX2552082300PE</v>
      </c>
      <c r="AJ6340" t="str">
        <f>IF(RIGHT(MIS[[#This Row],[Main/Hedge]],4)="MAIN","MAIN","HEDGE")</f>
        <v>MAIN</v>
      </c>
      <c r="AK6340" t="str" cm="1">
        <f t="array" ref="AK6340">_xlfn._xlws.FILTER(Table4[Column1],ISNUMBER(SEARCH(Table4[Column1],MIS[[#This Row],[OrderUniqueIdentifier]])),"")</f>
        <v>XYT</v>
      </c>
    </row>
    <row r="6341" spans="1:37" x14ac:dyDescent="0.25">
      <c r="A6341" t="s">
        <v>71</v>
      </c>
      <c r="B6341" t="s">
        <v>1029</v>
      </c>
      <c r="C6341" t="s">
        <v>10921</v>
      </c>
      <c r="D6341" t="s">
        <v>72</v>
      </c>
      <c r="E6341" t="s">
        <v>2053</v>
      </c>
      <c r="F6341" t="s">
        <v>98</v>
      </c>
      <c r="G6341" t="s">
        <v>89</v>
      </c>
      <c r="H6341" t="s">
        <v>75</v>
      </c>
      <c r="I6341" t="s">
        <v>76</v>
      </c>
      <c r="J6341" t="s">
        <v>77</v>
      </c>
      <c r="K6341">
        <v>20</v>
      </c>
      <c r="L6341" t="s">
        <v>77</v>
      </c>
      <c r="M6341" t="s">
        <v>78</v>
      </c>
      <c r="N6341" t="s">
        <v>10922</v>
      </c>
      <c r="O6341" t="s">
        <v>10792</v>
      </c>
      <c r="P6341" t="s">
        <v>10798</v>
      </c>
      <c r="Q6341" t="s">
        <v>2055</v>
      </c>
      <c r="R6341" t="s">
        <v>79</v>
      </c>
      <c r="S6341" t="s">
        <v>10770</v>
      </c>
      <c r="T6341" t="s">
        <v>2056</v>
      </c>
      <c r="U6341" t="s">
        <v>100</v>
      </c>
      <c r="V6341" t="s">
        <v>80</v>
      </c>
      <c r="W6341">
        <v>82300</v>
      </c>
      <c r="X6341" t="s">
        <v>85</v>
      </c>
      <c r="Y6341">
        <v>-20</v>
      </c>
      <c r="Z6341" t="s">
        <v>10793</v>
      </c>
      <c r="AA6341" t="s">
        <v>10799</v>
      </c>
      <c r="AB6341" t="s">
        <v>107</v>
      </c>
      <c r="AC6341" t="s">
        <v>10772</v>
      </c>
      <c r="AD6341">
        <f>_xlfn.XLOOKUP(MIS[[#This Row],[TRADING SYMBOL]],[1]Sheet1!$D:$D,[1]Sheet1!$C:$C)</f>
        <v>389.05</v>
      </c>
      <c r="AE6341">
        <f>MIS[[#This Row],[OrderAverageTradedPrice]]*MIS[[#This Row],[OrderQuantity]]</f>
        <v>8079</v>
      </c>
      <c r="AF6341">
        <f>MIS[[#This Row],[LTP]]*MIS[[#This Row],[OrderQuantity]]</f>
        <v>7781</v>
      </c>
      <c r="AG6341">
        <f>IF(MIS[[#This Row],[OrderSide]]="SELL",MIS[[#This Row],[VALUE]]-MIS[[#This Row],[LIVE_VALUE]],MIS[[#This Row],[LIVE_VALUE]]-MIS[[#This Row],[VALUE]])</f>
        <v>298</v>
      </c>
      <c r="AH6341" t="str" cm="1">
        <f t="array" ref="AH6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1" t="str">
        <f>MIS[[#This Row],[TRADING SYMBOL]]</f>
        <v>SENSEX2552082300PE</v>
      </c>
      <c r="AJ6341" t="str">
        <f>IF(RIGHT(MIS[[#This Row],[Main/Hedge]],4)="MAIN","MAIN","HEDGE")</f>
        <v>MAIN</v>
      </c>
      <c r="AK6341" t="str" cm="1">
        <f t="array" ref="AK6341">_xlfn._xlws.FILTER(Table4[Column1],ISNUMBER(SEARCH(Table4[Column1],MIS[[#This Row],[OrderUniqueIdentifier]])),"")</f>
        <v>XYT</v>
      </c>
    </row>
    <row r="6342" spans="1:37" x14ac:dyDescent="0.25">
      <c r="A6342" t="s">
        <v>71</v>
      </c>
      <c r="B6342" t="s">
        <v>1202</v>
      </c>
      <c r="C6342" t="s">
        <v>10958</v>
      </c>
      <c r="D6342" t="s">
        <v>72</v>
      </c>
      <c r="E6342" t="s">
        <v>2044</v>
      </c>
      <c r="F6342" t="s">
        <v>98</v>
      </c>
      <c r="G6342" t="s">
        <v>89</v>
      </c>
      <c r="H6342" t="s">
        <v>75</v>
      </c>
      <c r="I6342" t="s">
        <v>76</v>
      </c>
      <c r="J6342" t="s">
        <v>77</v>
      </c>
      <c r="K6342">
        <v>20</v>
      </c>
      <c r="L6342" t="s">
        <v>77</v>
      </c>
      <c r="M6342" t="s">
        <v>78</v>
      </c>
      <c r="N6342" t="s">
        <v>10959</v>
      </c>
      <c r="O6342" t="s">
        <v>10792</v>
      </c>
      <c r="P6342" t="s">
        <v>10798</v>
      </c>
      <c r="Q6342" t="s">
        <v>2048</v>
      </c>
      <c r="R6342" t="s">
        <v>79</v>
      </c>
      <c r="S6342" t="s">
        <v>10770</v>
      </c>
      <c r="T6342" t="s">
        <v>2049</v>
      </c>
      <c r="U6342" t="s">
        <v>100</v>
      </c>
      <c r="V6342" t="s">
        <v>80</v>
      </c>
      <c r="W6342">
        <v>82300</v>
      </c>
      <c r="X6342" t="s">
        <v>81</v>
      </c>
      <c r="Y6342">
        <v>-20</v>
      </c>
      <c r="Z6342" t="s">
        <v>10793</v>
      </c>
      <c r="AA6342" t="s">
        <v>10799</v>
      </c>
      <c r="AB6342" t="s">
        <v>90</v>
      </c>
      <c r="AC6342" t="s">
        <v>10772</v>
      </c>
      <c r="AD6342">
        <f>_xlfn.XLOOKUP(MIS[[#This Row],[TRADING SYMBOL]],[1]Sheet1!$D:$D,[1]Sheet1!$C:$C)</f>
        <v>464.4</v>
      </c>
      <c r="AE6342">
        <f>MIS[[#This Row],[OrderAverageTradedPrice]]*MIS[[#This Row],[OrderQuantity]]</f>
        <v>9522</v>
      </c>
      <c r="AF6342">
        <f>MIS[[#This Row],[LTP]]*MIS[[#This Row],[OrderQuantity]]</f>
        <v>9288</v>
      </c>
      <c r="AG6342">
        <f>IF(MIS[[#This Row],[OrderSide]]="SELL",MIS[[#This Row],[VALUE]]-MIS[[#This Row],[LIVE_VALUE]],MIS[[#This Row],[LIVE_VALUE]]-MIS[[#This Row],[VALUE]])</f>
        <v>234</v>
      </c>
      <c r="AH6342" t="str" cm="1">
        <f t="array" ref="AH6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2" t="str">
        <f>MIS[[#This Row],[TRADING SYMBOL]]</f>
        <v>SENSEX2552082300CE</v>
      </c>
      <c r="AJ6342" t="str">
        <f>IF(RIGHT(MIS[[#This Row],[Main/Hedge]],4)="MAIN","MAIN","HEDGE")</f>
        <v>MAIN</v>
      </c>
      <c r="AK6342" t="str" cm="1">
        <f t="array" ref="AK6342">_xlfn._xlws.FILTER(Table4[Column1],ISNUMBER(SEARCH(Table4[Column1],MIS[[#This Row],[OrderUniqueIdentifier]])),"")</f>
        <v>XYT</v>
      </c>
    </row>
    <row r="6343" spans="1:37" x14ac:dyDescent="0.25">
      <c r="A6343" t="s">
        <v>71</v>
      </c>
      <c r="B6343" t="s">
        <v>1224</v>
      </c>
      <c r="C6343" t="s">
        <v>10971</v>
      </c>
      <c r="D6343" t="s">
        <v>72</v>
      </c>
      <c r="E6343" t="s">
        <v>2053</v>
      </c>
      <c r="F6343" t="s">
        <v>98</v>
      </c>
      <c r="G6343" t="s">
        <v>89</v>
      </c>
      <c r="H6343" t="s">
        <v>75</v>
      </c>
      <c r="I6343" t="s">
        <v>76</v>
      </c>
      <c r="J6343" t="s">
        <v>77</v>
      </c>
      <c r="K6343">
        <v>20</v>
      </c>
      <c r="L6343" t="s">
        <v>77</v>
      </c>
      <c r="M6343" t="s">
        <v>78</v>
      </c>
      <c r="N6343" t="s">
        <v>10972</v>
      </c>
      <c r="O6343" t="s">
        <v>10792</v>
      </c>
      <c r="P6343" t="s">
        <v>10798</v>
      </c>
      <c r="Q6343" t="s">
        <v>2055</v>
      </c>
      <c r="R6343" t="s">
        <v>79</v>
      </c>
      <c r="S6343" t="s">
        <v>10770</v>
      </c>
      <c r="T6343" t="s">
        <v>2056</v>
      </c>
      <c r="U6343" t="s">
        <v>100</v>
      </c>
      <c r="V6343" t="s">
        <v>80</v>
      </c>
      <c r="W6343">
        <v>82300</v>
      </c>
      <c r="X6343" t="s">
        <v>85</v>
      </c>
      <c r="Y6343">
        <v>-20</v>
      </c>
      <c r="Z6343" t="s">
        <v>10793</v>
      </c>
      <c r="AA6343" t="s">
        <v>10799</v>
      </c>
      <c r="AB6343" t="s">
        <v>107</v>
      </c>
      <c r="AC6343" t="s">
        <v>10772</v>
      </c>
      <c r="AD6343">
        <f>_xlfn.XLOOKUP(MIS[[#This Row],[TRADING SYMBOL]],[1]Sheet1!$D:$D,[1]Sheet1!$C:$C)</f>
        <v>389.05</v>
      </c>
      <c r="AE6343">
        <f>MIS[[#This Row],[OrderAverageTradedPrice]]*MIS[[#This Row],[OrderQuantity]]</f>
        <v>8076</v>
      </c>
      <c r="AF6343">
        <f>MIS[[#This Row],[LTP]]*MIS[[#This Row],[OrderQuantity]]</f>
        <v>7781</v>
      </c>
      <c r="AG6343">
        <f>IF(MIS[[#This Row],[OrderSide]]="SELL",MIS[[#This Row],[VALUE]]-MIS[[#This Row],[LIVE_VALUE]],MIS[[#This Row],[LIVE_VALUE]]-MIS[[#This Row],[VALUE]])</f>
        <v>295</v>
      </c>
      <c r="AH6343" t="str" cm="1">
        <f t="array" ref="AH6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3" t="str">
        <f>MIS[[#This Row],[TRADING SYMBOL]]</f>
        <v>SENSEX2552082300PE</v>
      </c>
      <c r="AJ6343" t="str">
        <f>IF(RIGHT(MIS[[#This Row],[Main/Hedge]],4)="MAIN","MAIN","HEDGE")</f>
        <v>MAIN</v>
      </c>
      <c r="AK6343" t="str" cm="1">
        <f t="array" ref="AK6343">_xlfn._xlws.FILTER(Table4[Column1],ISNUMBER(SEARCH(Table4[Column1],MIS[[#This Row],[OrderUniqueIdentifier]])),"")</f>
        <v>XYT</v>
      </c>
    </row>
    <row r="6344" spans="1:37" x14ac:dyDescent="0.25">
      <c r="A6344" t="s">
        <v>71</v>
      </c>
      <c r="B6344" t="s">
        <v>1280</v>
      </c>
      <c r="C6344" t="s">
        <v>10987</v>
      </c>
      <c r="D6344" t="s">
        <v>72</v>
      </c>
      <c r="E6344" t="s">
        <v>2044</v>
      </c>
      <c r="F6344" t="s">
        <v>98</v>
      </c>
      <c r="G6344" t="s">
        <v>89</v>
      </c>
      <c r="H6344" t="s">
        <v>75</v>
      </c>
      <c r="I6344" t="s">
        <v>76</v>
      </c>
      <c r="J6344" t="s">
        <v>77</v>
      </c>
      <c r="K6344">
        <v>40</v>
      </c>
      <c r="L6344" t="s">
        <v>77</v>
      </c>
      <c r="M6344" t="s">
        <v>78</v>
      </c>
      <c r="N6344" t="s">
        <v>10988</v>
      </c>
      <c r="O6344" t="s">
        <v>10792</v>
      </c>
      <c r="P6344" t="s">
        <v>10798</v>
      </c>
      <c r="Q6344" t="s">
        <v>2048</v>
      </c>
      <c r="R6344" t="s">
        <v>79</v>
      </c>
      <c r="S6344" t="s">
        <v>10770</v>
      </c>
      <c r="T6344" t="s">
        <v>2049</v>
      </c>
      <c r="U6344" t="s">
        <v>100</v>
      </c>
      <c r="V6344" t="s">
        <v>80</v>
      </c>
      <c r="W6344">
        <v>82300</v>
      </c>
      <c r="X6344" t="s">
        <v>81</v>
      </c>
      <c r="Y6344">
        <v>-40</v>
      </c>
      <c r="Z6344" t="s">
        <v>10793</v>
      </c>
      <c r="AA6344" t="s">
        <v>10799</v>
      </c>
      <c r="AB6344" t="s">
        <v>90</v>
      </c>
      <c r="AC6344" t="s">
        <v>10772</v>
      </c>
      <c r="AD6344">
        <f>_xlfn.XLOOKUP(MIS[[#This Row],[TRADING SYMBOL]],[1]Sheet1!$D:$D,[1]Sheet1!$C:$C)</f>
        <v>464.4</v>
      </c>
      <c r="AE6344">
        <f>MIS[[#This Row],[OrderAverageTradedPrice]]*MIS[[#This Row],[OrderQuantity]]</f>
        <v>19046</v>
      </c>
      <c r="AF6344">
        <f>MIS[[#This Row],[LTP]]*MIS[[#This Row],[OrderQuantity]]</f>
        <v>18576</v>
      </c>
      <c r="AG6344">
        <f>IF(MIS[[#This Row],[OrderSide]]="SELL",MIS[[#This Row],[VALUE]]-MIS[[#This Row],[LIVE_VALUE]],MIS[[#This Row],[LIVE_VALUE]]-MIS[[#This Row],[VALUE]])</f>
        <v>470</v>
      </c>
      <c r="AH6344" t="str" cm="1">
        <f t="array" ref="AH6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4" t="str">
        <f>MIS[[#This Row],[TRADING SYMBOL]]</f>
        <v>SENSEX2552082300CE</v>
      </c>
      <c r="AJ6344" t="str">
        <f>IF(RIGHT(MIS[[#This Row],[Main/Hedge]],4)="MAIN","MAIN","HEDGE")</f>
        <v>MAIN</v>
      </c>
      <c r="AK6344" t="str" cm="1">
        <f t="array" ref="AK6344">_xlfn._xlws.FILTER(Table4[Column1],ISNUMBER(SEARCH(Table4[Column1],MIS[[#This Row],[OrderUniqueIdentifier]])),"")</f>
        <v>XYT</v>
      </c>
    </row>
    <row r="6345" spans="1:37" x14ac:dyDescent="0.25">
      <c r="A6345" t="s">
        <v>71</v>
      </c>
      <c r="B6345" t="s">
        <v>1288</v>
      </c>
      <c r="C6345" t="s">
        <v>10992</v>
      </c>
      <c r="D6345" t="s">
        <v>72</v>
      </c>
      <c r="E6345" t="s">
        <v>2053</v>
      </c>
      <c r="F6345" t="s">
        <v>98</v>
      </c>
      <c r="G6345" t="s">
        <v>89</v>
      </c>
      <c r="H6345" t="s">
        <v>75</v>
      </c>
      <c r="I6345" t="s">
        <v>76</v>
      </c>
      <c r="J6345" t="s">
        <v>77</v>
      </c>
      <c r="K6345">
        <v>40</v>
      </c>
      <c r="L6345" t="s">
        <v>77</v>
      </c>
      <c r="M6345" t="s">
        <v>78</v>
      </c>
      <c r="N6345" t="s">
        <v>10993</v>
      </c>
      <c r="O6345" t="s">
        <v>10798</v>
      </c>
      <c r="P6345" t="s">
        <v>10798</v>
      </c>
      <c r="Q6345" t="s">
        <v>2055</v>
      </c>
      <c r="R6345" t="s">
        <v>79</v>
      </c>
      <c r="S6345" t="s">
        <v>10770</v>
      </c>
      <c r="T6345" t="s">
        <v>2056</v>
      </c>
      <c r="U6345" t="s">
        <v>100</v>
      </c>
      <c r="V6345" t="s">
        <v>80</v>
      </c>
      <c r="W6345">
        <v>82300</v>
      </c>
      <c r="X6345" t="s">
        <v>85</v>
      </c>
      <c r="Y6345">
        <v>-40</v>
      </c>
      <c r="Z6345" t="s">
        <v>10799</v>
      </c>
      <c r="AA6345" t="s">
        <v>10799</v>
      </c>
      <c r="AB6345" t="s">
        <v>107</v>
      </c>
      <c r="AC6345" t="s">
        <v>10772</v>
      </c>
      <c r="AD6345">
        <f>_xlfn.XLOOKUP(MIS[[#This Row],[TRADING SYMBOL]],[1]Sheet1!$D:$D,[1]Sheet1!$C:$C)</f>
        <v>389.05</v>
      </c>
      <c r="AE6345">
        <f>MIS[[#This Row],[OrderAverageTradedPrice]]*MIS[[#This Row],[OrderQuantity]]</f>
        <v>16144</v>
      </c>
      <c r="AF6345">
        <f>MIS[[#This Row],[LTP]]*MIS[[#This Row],[OrderQuantity]]</f>
        <v>15562</v>
      </c>
      <c r="AG6345">
        <f>IF(MIS[[#This Row],[OrderSide]]="SELL",MIS[[#This Row],[VALUE]]-MIS[[#This Row],[LIVE_VALUE]],MIS[[#This Row],[LIVE_VALUE]]-MIS[[#This Row],[VALUE]])</f>
        <v>582</v>
      </c>
      <c r="AH6345" t="str" cm="1">
        <f t="array" ref="AH6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5" t="str">
        <f>MIS[[#This Row],[TRADING SYMBOL]]</f>
        <v>SENSEX2552082300PE</v>
      </c>
      <c r="AJ6345" t="str">
        <f>IF(RIGHT(MIS[[#This Row],[Main/Hedge]],4)="MAIN","MAIN","HEDGE")</f>
        <v>MAIN</v>
      </c>
      <c r="AK6345" t="str" cm="1">
        <f t="array" ref="AK6345">_xlfn._xlws.FILTER(Table4[Column1],ISNUMBER(SEARCH(Table4[Column1],MIS[[#This Row],[OrderUniqueIdentifier]])),"")</f>
        <v>XYT</v>
      </c>
    </row>
    <row r="6346" spans="1:37" x14ac:dyDescent="0.25">
      <c r="A6346" t="s">
        <v>71</v>
      </c>
      <c r="B6346" t="s">
        <v>1308</v>
      </c>
      <c r="C6346" t="s">
        <v>11005</v>
      </c>
      <c r="D6346" t="s">
        <v>72</v>
      </c>
      <c r="E6346" t="s">
        <v>2044</v>
      </c>
      <c r="F6346" t="s">
        <v>98</v>
      </c>
      <c r="G6346" t="s">
        <v>89</v>
      </c>
      <c r="H6346" t="s">
        <v>75</v>
      </c>
      <c r="I6346" t="s">
        <v>76</v>
      </c>
      <c r="J6346" t="s">
        <v>77</v>
      </c>
      <c r="K6346">
        <v>20</v>
      </c>
      <c r="L6346" t="s">
        <v>77</v>
      </c>
      <c r="M6346" t="s">
        <v>78</v>
      </c>
      <c r="N6346" t="s">
        <v>11006</v>
      </c>
      <c r="O6346" t="s">
        <v>10792</v>
      </c>
      <c r="P6346" t="s">
        <v>10798</v>
      </c>
      <c r="Q6346" t="s">
        <v>2048</v>
      </c>
      <c r="R6346" t="s">
        <v>79</v>
      </c>
      <c r="S6346" t="s">
        <v>10770</v>
      </c>
      <c r="T6346" t="s">
        <v>2049</v>
      </c>
      <c r="U6346" t="s">
        <v>100</v>
      </c>
      <c r="V6346" t="s">
        <v>80</v>
      </c>
      <c r="W6346">
        <v>82300</v>
      </c>
      <c r="X6346" t="s">
        <v>81</v>
      </c>
      <c r="Y6346">
        <v>-20</v>
      </c>
      <c r="Z6346" t="s">
        <v>10793</v>
      </c>
      <c r="AA6346" t="s">
        <v>10799</v>
      </c>
      <c r="AB6346" t="s">
        <v>90</v>
      </c>
      <c r="AC6346" t="s">
        <v>10772</v>
      </c>
      <c r="AD6346">
        <f>_xlfn.XLOOKUP(MIS[[#This Row],[TRADING SYMBOL]],[1]Sheet1!$D:$D,[1]Sheet1!$C:$C)</f>
        <v>464.4</v>
      </c>
      <c r="AE6346">
        <f>MIS[[#This Row],[OrderAverageTradedPrice]]*MIS[[#This Row],[OrderQuantity]]</f>
        <v>9528</v>
      </c>
      <c r="AF6346">
        <f>MIS[[#This Row],[LTP]]*MIS[[#This Row],[OrderQuantity]]</f>
        <v>9288</v>
      </c>
      <c r="AG6346">
        <f>IF(MIS[[#This Row],[OrderSide]]="SELL",MIS[[#This Row],[VALUE]]-MIS[[#This Row],[LIVE_VALUE]],MIS[[#This Row],[LIVE_VALUE]]-MIS[[#This Row],[VALUE]])</f>
        <v>240</v>
      </c>
      <c r="AH6346" t="str" cm="1">
        <f t="array" ref="AH6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6" t="str">
        <f>MIS[[#This Row],[TRADING SYMBOL]]</f>
        <v>SENSEX2552082300CE</v>
      </c>
      <c r="AJ6346" t="str">
        <f>IF(RIGHT(MIS[[#This Row],[Main/Hedge]],4)="MAIN","MAIN","HEDGE")</f>
        <v>MAIN</v>
      </c>
      <c r="AK6346" t="str" cm="1">
        <f t="array" ref="AK6346">_xlfn._xlws.FILTER(Table4[Column1],ISNUMBER(SEARCH(Table4[Column1],MIS[[#This Row],[OrderUniqueIdentifier]])),"")</f>
        <v>XYT</v>
      </c>
    </row>
    <row r="6347" spans="1:37" x14ac:dyDescent="0.25">
      <c r="A6347" t="s">
        <v>1555</v>
      </c>
      <c r="B6347" t="s">
        <v>1556</v>
      </c>
      <c r="C6347" t="s">
        <v>7127</v>
      </c>
      <c r="D6347" t="s">
        <v>72</v>
      </c>
      <c r="E6347" t="s">
        <v>2044</v>
      </c>
      <c r="F6347" t="s">
        <v>98</v>
      </c>
      <c r="G6347" t="s">
        <v>89</v>
      </c>
      <c r="H6347" t="s">
        <v>93</v>
      </c>
      <c r="I6347" t="s">
        <v>76</v>
      </c>
      <c r="J6347" t="s">
        <v>11051</v>
      </c>
      <c r="K6347">
        <v>280</v>
      </c>
      <c r="L6347" t="s">
        <v>77</v>
      </c>
      <c r="M6347" t="s">
        <v>78</v>
      </c>
      <c r="N6347" t="s">
        <v>11052</v>
      </c>
      <c r="O6347" t="s">
        <v>10792</v>
      </c>
      <c r="P6347" t="s">
        <v>10798</v>
      </c>
      <c r="Q6347" t="s">
        <v>2048</v>
      </c>
      <c r="R6347" t="s">
        <v>79</v>
      </c>
      <c r="S6347" t="s">
        <v>10770</v>
      </c>
      <c r="T6347" t="s">
        <v>2049</v>
      </c>
      <c r="U6347" t="s">
        <v>100</v>
      </c>
      <c r="V6347" t="s">
        <v>80</v>
      </c>
      <c r="W6347">
        <v>82300</v>
      </c>
      <c r="X6347" t="s">
        <v>81</v>
      </c>
      <c r="Y6347">
        <v>-280</v>
      </c>
      <c r="Z6347" t="s">
        <v>10793</v>
      </c>
      <c r="AA6347" t="s">
        <v>10799</v>
      </c>
      <c r="AB6347" t="s">
        <v>90</v>
      </c>
      <c r="AC6347" t="s">
        <v>10772</v>
      </c>
      <c r="AD6347">
        <f>_xlfn.XLOOKUP(MIS[[#This Row],[TRADING SYMBOL]],[1]Sheet1!$D:$D,[1]Sheet1!$C:$C)</f>
        <v>464.4</v>
      </c>
      <c r="AE6347">
        <f>MIS[[#This Row],[OrderAverageTradedPrice]]*MIS[[#This Row],[OrderQuantity]]</f>
        <v>133567</v>
      </c>
      <c r="AF6347">
        <f>MIS[[#This Row],[LTP]]*MIS[[#This Row],[OrderQuantity]]</f>
        <v>130032</v>
      </c>
      <c r="AG6347">
        <f>IF(MIS[[#This Row],[OrderSide]]="SELL",MIS[[#This Row],[VALUE]]-MIS[[#This Row],[LIVE_VALUE]],MIS[[#This Row],[LIVE_VALUE]]-MIS[[#This Row],[VALUE]])</f>
        <v>3535</v>
      </c>
      <c r="AH6347" t="str" cm="1">
        <f t="array" ref="AH6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7" t="str">
        <f>MIS[[#This Row],[TRADING SYMBOL]]</f>
        <v>SENSEX2552082300CE</v>
      </c>
      <c r="AJ6347" t="str">
        <f>IF(RIGHT(MIS[[#This Row],[Main/Hedge]],4)="MAIN","MAIN","HEDGE")</f>
        <v>MAIN</v>
      </c>
      <c r="AK6347" t="str" cm="1">
        <f t="array" ref="AK6347">_xlfn._xlws.FILTER(Table4[Column1],ISNUMBER(SEARCH(Table4[Column1],MIS[[#This Row],[OrderUniqueIdentifier]])),"")</f>
        <v>XYT</v>
      </c>
    </row>
    <row r="6348" spans="1:37" x14ac:dyDescent="0.25">
      <c r="A6348" t="s">
        <v>1555</v>
      </c>
      <c r="B6348" t="s">
        <v>1577</v>
      </c>
      <c r="C6348" t="s">
        <v>11060</v>
      </c>
      <c r="D6348" t="s">
        <v>72</v>
      </c>
      <c r="E6348" t="s">
        <v>2053</v>
      </c>
      <c r="F6348" t="s">
        <v>98</v>
      </c>
      <c r="G6348" t="s">
        <v>89</v>
      </c>
      <c r="H6348" t="s">
        <v>93</v>
      </c>
      <c r="I6348" t="s">
        <v>76</v>
      </c>
      <c r="J6348" t="s">
        <v>11061</v>
      </c>
      <c r="K6348">
        <v>240</v>
      </c>
      <c r="L6348" t="s">
        <v>77</v>
      </c>
      <c r="M6348" t="s">
        <v>78</v>
      </c>
      <c r="N6348" t="s">
        <v>11062</v>
      </c>
      <c r="O6348" t="s">
        <v>10798</v>
      </c>
      <c r="P6348" t="s">
        <v>10798</v>
      </c>
      <c r="Q6348" t="s">
        <v>2055</v>
      </c>
      <c r="R6348" t="s">
        <v>79</v>
      </c>
      <c r="S6348" t="s">
        <v>10770</v>
      </c>
      <c r="T6348" t="s">
        <v>2056</v>
      </c>
      <c r="U6348" t="s">
        <v>100</v>
      </c>
      <c r="V6348" t="s">
        <v>80</v>
      </c>
      <c r="W6348">
        <v>82300</v>
      </c>
      <c r="X6348" t="s">
        <v>85</v>
      </c>
      <c r="Y6348">
        <v>-240</v>
      </c>
      <c r="Z6348" t="s">
        <v>10799</v>
      </c>
      <c r="AA6348" t="s">
        <v>10799</v>
      </c>
      <c r="AB6348" t="s">
        <v>107</v>
      </c>
      <c r="AC6348" t="s">
        <v>10772</v>
      </c>
      <c r="AD6348">
        <f>_xlfn.XLOOKUP(MIS[[#This Row],[TRADING SYMBOL]],[1]Sheet1!$D:$D,[1]Sheet1!$C:$C)</f>
        <v>389.05</v>
      </c>
      <c r="AE6348">
        <f>MIS[[#This Row],[OrderAverageTradedPrice]]*MIS[[#This Row],[OrderQuantity]]</f>
        <v>96721.999999999913</v>
      </c>
      <c r="AF6348">
        <f>MIS[[#This Row],[LTP]]*MIS[[#This Row],[OrderQuantity]]</f>
        <v>93372</v>
      </c>
      <c r="AG6348">
        <f>IF(MIS[[#This Row],[OrderSide]]="SELL",MIS[[#This Row],[VALUE]]-MIS[[#This Row],[LIVE_VALUE]],MIS[[#This Row],[LIVE_VALUE]]-MIS[[#This Row],[VALUE]])</f>
        <v>3349.9999999999127</v>
      </c>
      <c r="AH6348" t="str" cm="1">
        <f t="array" ref="AH6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8" t="str">
        <f>MIS[[#This Row],[TRADING SYMBOL]]</f>
        <v>SENSEX2552082300PE</v>
      </c>
      <c r="AJ6348" t="str">
        <f>IF(RIGHT(MIS[[#This Row],[Main/Hedge]],4)="MAIN","MAIN","HEDGE")</f>
        <v>MAIN</v>
      </c>
      <c r="AK6348" t="str" cm="1">
        <f t="array" ref="AK6348">_xlfn._xlws.FILTER(Table4[Column1],ISNUMBER(SEARCH(Table4[Column1],MIS[[#This Row],[OrderUniqueIdentifier]])),"")</f>
        <v>XYT</v>
      </c>
    </row>
    <row r="6349" spans="1:37" x14ac:dyDescent="0.25">
      <c r="A6349" t="s">
        <v>1555</v>
      </c>
      <c r="B6349" t="s">
        <v>1589</v>
      </c>
      <c r="C6349" t="s">
        <v>7124</v>
      </c>
      <c r="D6349" t="s">
        <v>72</v>
      </c>
      <c r="E6349" t="s">
        <v>2044</v>
      </c>
      <c r="F6349" t="s">
        <v>98</v>
      </c>
      <c r="G6349" t="s">
        <v>89</v>
      </c>
      <c r="H6349" t="s">
        <v>93</v>
      </c>
      <c r="I6349" t="s">
        <v>76</v>
      </c>
      <c r="J6349" t="s">
        <v>6976</v>
      </c>
      <c r="K6349">
        <v>60</v>
      </c>
      <c r="L6349" t="s">
        <v>77</v>
      </c>
      <c r="M6349" t="s">
        <v>78</v>
      </c>
      <c r="N6349" t="s">
        <v>6976</v>
      </c>
      <c r="O6349" t="s">
        <v>10792</v>
      </c>
      <c r="P6349" t="s">
        <v>10798</v>
      </c>
      <c r="Q6349" t="s">
        <v>2048</v>
      </c>
      <c r="R6349" t="s">
        <v>79</v>
      </c>
      <c r="S6349" t="s">
        <v>10770</v>
      </c>
      <c r="T6349" t="s">
        <v>2049</v>
      </c>
      <c r="U6349" t="s">
        <v>100</v>
      </c>
      <c r="V6349" t="s">
        <v>80</v>
      </c>
      <c r="W6349">
        <v>82300</v>
      </c>
      <c r="X6349" t="s">
        <v>81</v>
      </c>
      <c r="Y6349">
        <v>-60</v>
      </c>
      <c r="Z6349" t="s">
        <v>10793</v>
      </c>
      <c r="AA6349" t="s">
        <v>10799</v>
      </c>
      <c r="AB6349" t="s">
        <v>90</v>
      </c>
      <c r="AC6349" t="s">
        <v>10772</v>
      </c>
      <c r="AD6349">
        <f>_xlfn.XLOOKUP(MIS[[#This Row],[TRADING SYMBOL]],[1]Sheet1!$D:$D,[1]Sheet1!$C:$C)</f>
        <v>464.4</v>
      </c>
      <c r="AE6349">
        <f>MIS[[#This Row],[OrderAverageTradedPrice]]*MIS[[#This Row],[OrderQuantity]]</f>
        <v>28674</v>
      </c>
      <c r="AF6349">
        <f>MIS[[#This Row],[LTP]]*MIS[[#This Row],[OrderQuantity]]</f>
        <v>27864</v>
      </c>
      <c r="AG6349">
        <f>IF(MIS[[#This Row],[OrderSide]]="SELL",MIS[[#This Row],[VALUE]]-MIS[[#This Row],[LIVE_VALUE]],MIS[[#This Row],[LIVE_VALUE]]-MIS[[#This Row],[VALUE]])</f>
        <v>810</v>
      </c>
      <c r="AH6349" t="str" cm="1">
        <f t="array" ref="AH6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9" t="str">
        <f>MIS[[#This Row],[TRADING SYMBOL]]</f>
        <v>SENSEX2552082300CE</v>
      </c>
      <c r="AJ6349" t="str">
        <f>IF(RIGHT(MIS[[#This Row],[Main/Hedge]],4)="MAIN","MAIN","HEDGE")</f>
        <v>MAIN</v>
      </c>
      <c r="AK6349" t="str" cm="1">
        <f t="array" ref="AK6349">_xlfn._xlws.FILTER(Table4[Column1],ISNUMBER(SEARCH(Table4[Column1],MIS[[#This Row],[OrderUniqueIdentifier]])),"")</f>
        <v>XYT</v>
      </c>
    </row>
    <row r="6350" spans="1:37" x14ac:dyDescent="0.25">
      <c r="A6350" t="s">
        <v>1555</v>
      </c>
      <c r="B6350" t="s">
        <v>1589</v>
      </c>
      <c r="C6350" t="s">
        <v>7902</v>
      </c>
      <c r="D6350" t="s">
        <v>72</v>
      </c>
      <c r="E6350" t="s">
        <v>2053</v>
      </c>
      <c r="F6350" t="s">
        <v>98</v>
      </c>
      <c r="G6350" t="s">
        <v>89</v>
      </c>
      <c r="H6350" t="s">
        <v>93</v>
      </c>
      <c r="I6350" t="s">
        <v>76</v>
      </c>
      <c r="J6350" t="s">
        <v>10859</v>
      </c>
      <c r="K6350">
        <v>60</v>
      </c>
      <c r="L6350" t="s">
        <v>77</v>
      </c>
      <c r="M6350" t="s">
        <v>78</v>
      </c>
      <c r="N6350" t="s">
        <v>10859</v>
      </c>
      <c r="O6350" t="s">
        <v>10798</v>
      </c>
      <c r="P6350" t="s">
        <v>10798</v>
      </c>
      <c r="Q6350" t="s">
        <v>2055</v>
      </c>
      <c r="R6350" t="s">
        <v>79</v>
      </c>
      <c r="S6350" t="s">
        <v>10770</v>
      </c>
      <c r="T6350" t="s">
        <v>2056</v>
      </c>
      <c r="U6350" t="s">
        <v>100</v>
      </c>
      <c r="V6350" t="s">
        <v>80</v>
      </c>
      <c r="W6350">
        <v>82300</v>
      </c>
      <c r="X6350" t="s">
        <v>85</v>
      </c>
      <c r="Y6350">
        <v>-60</v>
      </c>
      <c r="Z6350" t="s">
        <v>10799</v>
      </c>
      <c r="AA6350" t="s">
        <v>10799</v>
      </c>
      <c r="AB6350" t="s">
        <v>107</v>
      </c>
      <c r="AC6350" t="s">
        <v>10772</v>
      </c>
      <c r="AD6350">
        <f>_xlfn.XLOOKUP(MIS[[#This Row],[TRADING SYMBOL]],[1]Sheet1!$D:$D,[1]Sheet1!$C:$C)</f>
        <v>389.05</v>
      </c>
      <c r="AE6350">
        <f>MIS[[#This Row],[OrderAverageTradedPrice]]*MIS[[#This Row],[OrderQuantity]]</f>
        <v>24180</v>
      </c>
      <c r="AF6350">
        <f>MIS[[#This Row],[LTP]]*MIS[[#This Row],[OrderQuantity]]</f>
        <v>23343</v>
      </c>
      <c r="AG6350">
        <f>IF(MIS[[#This Row],[OrderSide]]="SELL",MIS[[#This Row],[VALUE]]-MIS[[#This Row],[LIVE_VALUE]],MIS[[#This Row],[LIVE_VALUE]]-MIS[[#This Row],[VALUE]])</f>
        <v>837</v>
      </c>
      <c r="AH6350" t="str" cm="1">
        <f t="array" ref="AH6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0" t="str">
        <f>MIS[[#This Row],[TRADING SYMBOL]]</f>
        <v>SENSEX2552082300PE</v>
      </c>
      <c r="AJ6350" t="str">
        <f>IF(RIGHT(MIS[[#This Row],[Main/Hedge]],4)="MAIN","MAIN","HEDGE")</f>
        <v>MAIN</v>
      </c>
      <c r="AK6350" t="str" cm="1">
        <f t="array" ref="AK6350">_xlfn._xlws.FILTER(Table4[Column1],ISNUMBER(SEARCH(Table4[Column1],MIS[[#This Row],[OrderUniqueIdentifier]])),"")</f>
        <v>XYT</v>
      </c>
    </row>
    <row r="6351" spans="1:37" x14ac:dyDescent="0.25">
      <c r="A6351" t="s">
        <v>1555</v>
      </c>
      <c r="B6351" t="s">
        <v>1614</v>
      </c>
      <c r="C6351" t="s">
        <v>7129</v>
      </c>
      <c r="D6351" t="s">
        <v>72</v>
      </c>
      <c r="E6351" t="s">
        <v>2044</v>
      </c>
      <c r="F6351" t="s">
        <v>98</v>
      </c>
      <c r="G6351" t="s">
        <v>89</v>
      </c>
      <c r="H6351" t="s">
        <v>93</v>
      </c>
      <c r="I6351" t="s">
        <v>76</v>
      </c>
      <c r="J6351" t="s">
        <v>6997</v>
      </c>
      <c r="K6351">
        <v>20</v>
      </c>
      <c r="L6351" t="s">
        <v>77</v>
      </c>
      <c r="M6351" t="s">
        <v>78</v>
      </c>
      <c r="N6351" t="s">
        <v>6997</v>
      </c>
      <c r="O6351" t="s">
        <v>10792</v>
      </c>
      <c r="P6351" t="s">
        <v>10798</v>
      </c>
      <c r="Q6351" t="s">
        <v>2048</v>
      </c>
      <c r="R6351" t="s">
        <v>79</v>
      </c>
      <c r="S6351" t="s">
        <v>10770</v>
      </c>
      <c r="T6351" t="s">
        <v>2049</v>
      </c>
      <c r="U6351" t="s">
        <v>100</v>
      </c>
      <c r="V6351" t="s">
        <v>80</v>
      </c>
      <c r="W6351">
        <v>82300</v>
      </c>
      <c r="X6351" t="s">
        <v>81</v>
      </c>
      <c r="Y6351">
        <v>-20</v>
      </c>
      <c r="Z6351" t="s">
        <v>10793</v>
      </c>
      <c r="AA6351" t="s">
        <v>10799</v>
      </c>
      <c r="AB6351" t="s">
        <v>90</v>
      </c>
      <c r="AC6351" t="s">
        <v>10772</v>
      </c>
      <c r="AD6351">
        <f>_xlfn.XLOOKUP(MIS[[#This Row],[TRADING SYMBOL]],[1]Sheet1!$D:$D,[1]Sheet1!$C:$C)</f>
        <v>464.4</v>
      </c>
      <c r="AE6351">
        <f>MIS[[#This Row],[OrderAverageTradedPrice]]*MIS[[#This Row],[OrderQuantity]]</f>
        <v>9535</v>
      </c>
      <c r="AF6351">
        <f>MIS[[#This Row],[LTP]]*MIS[[#This Row],[OrderQuantity]]</f>
        <v>9288</v>
      </c>
      <c r="AG6351">
        <f>IF(MIS[[#This Row],[OrderSide]]="SELL",MIS[[#This Row],[VALUE]]-MIS[[#This Row],[LIVE_VALUE]],MIS[[#This Row],[LIVE_VALUE]]-MIS[[#This Row],[VALUE]])</f>
        <v>247</v>
      </c>
      <c r="AH6351" t="str" cm="1">
        <f t="array" ref="AH6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1" t="str">
        <f>MIS[[#This Row],[TRADING SYMBOL]]</f>
        <v>SENSEX2552082300CE</v>
      </c>
      <c r="AJ6351" t="str">
        <f>IF(RIGHT(MIS[[#This Row],[Main/Hedge]],4)="MAIN","MAIN","HEDGE")</f>
        <v>MAIN</v>
      </c>
      <c r="AK6351" t="str" cm="1">
        <f t="array" ref="AK6351">_xlfn._xlws.FILTER(Table4[Column1],ISNUMBER(SEARCH(Table4[Column1],MIS[[#This Row],[OrderUniqueIdentifier]])),"")</f>
        <v>XYT</v>
      </c>
    </row>
    <row r="6352" spans="1:37" x14ac:dyDescent="0.25">
      <c r="A6352" t="s">
        <v>1555</v>
      </c>
      <c r="B6352" t="s">
        <v>1631</v>
      </c>
      <c r="C6352" t="s">
        <v>7901</v>
      </c>
      <c r="D6352" t="s">
        <v>72</v>
      </c>
      <c r="E6352" t="s">
        <v>2044</v>
      </c>
      <c r="F6352" t="s">
        <v>98</v>
      </c>
      <c r="G6352" t="s">
        <v>89</v>
      </c>
      <c r="H6352" t="s">
        <v>93</v>
      </c>
      <c r="I6352" t="s">
        <v>76</v>
      </c>
      <c r="J6352" t="s">
        <v>11068</v>
      </c>
      <c r="K6352">
        <v>80</v>
      </c>
      <c r="L6352" t="s">
        <v>77</v>
      </c>
      <c r="M6352" t="s">
        <v>78</v>
      </c>
      <c r="N6352" t="s">
        <v>11068</v>
      </c>
      <c r="O6352" t="s">
        <v>10798</v>
      </c>
      <c r="P6352" t="s">
        <v>10798</v>
      </c>
      <c r="Q6352" t="s">
        <v>2048</v>
      </c>
      <c r="R6352" t="s">
        <v>79</v>
      </c>
      <c r="S6352" t="s">
        <v>10770</v>
      </c>
      <c r="T6352" t="s">
        <v>2049</v>
      </c>
      <c r="U6352" t="s">
        <v>100</v>
      </c>
      <c r="V6352" t="s">
        <v>80</v>
      </c>
      <c r="W6352">
        <v>82300</v>
      </c>
      <c r="X6352" t="s">
        <v>81</v>
      </c>
      <c r="Y6352">
        <v>-80</v>
      </c>
      <c r="Z6352" t="s">
        <v>10799</v>
      </c>
      <c r="AA6352" t="s">
        <v>10799</v>
      </c>
      <c r="AB6352" t="s">
        <v>90</v>
      </c>
      <c r="AC6352" t="s">
        <v>10772</v>
      </c>
      <c r="AD6352">
        <f>_xlfn.XLOOKUP(MIS[[#This Row],[TRADING SYMBOL]],[1]Sheet1!$D:$D,[1]Sheet1!$C:$C)</f>
        <v>464.4</v>
      </c>
      <c r="AE6352">
        <f>MIS[[#This Row],[OrderAverageTradedPrice]]*MIS[[#This Row],[OrderQuantity]]</f>
        <v>38108</v>
      </c>
      <c r="AF6352">
        <f>MIS[[#This Row],[LTP]]*MIS[[#This Row],[OrderQuantity]]</f>
        <v>37152</v>
      </c>
      <c r="AG6352">
        <f>IF(MIS[[#This Row],[OrderSide]]="SELL",MIS[[#This Row],[VALUE]]-MIS[[#This Row],[LIVE_VALUE]],MIS[[#This Row],[LIVE_VALUE]]-MIS[[#This Row],[VALUE]])</f>
        <v>956</v>
      </c>
      <c r="AH6352" t="str" cm="1">
        <f t="array" ref="AH6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2" t="str">
        <f>MIS[[#This Row],[TRADING SYMBOL]]</f>
        <v>SENSEX2552082300CE</v>
      </c>
      <c r="AJ6352" t="str">
        <f>IF(RIGHT(MIS[[#This Row],[Main/Hedge]],4)="MAIN","MAIN","HEDGE")</f>
        <v>MAIN</v>
      </c>
      <c r="AK6352" t="str" cm="1">
        <f t="array" ref="AK6352">_xlfn._xlws.FILTER(Table4[Column1],ISNUMBER(SEARCH(Table4[Column1],MIS[[#This Row],[OrderUniqueIdentifier]])),"")</f>
        <v>XYT</v>
      </c>
    </row>
    <row r="6353" spans="1:37" x14ac:dyDescent="0.25">
      <c r="A6353" t="s">
        <v>1555</v>
      </c>
      <c r="B6353" t="s">
        <v>1640</v>
      </c>
      <c r="C6353" t="s">
        <v>7133</v>
      </c>
      <c r="D6353" t="s">
        <v>72</v>
      </c>
      <c r="E6353" t="s">
        <v>2044</v>
      </c>
      <c r="F6353" t="s">
        <v>98</v>
      </c>
      <c r="G6353" t="s">
        <v>89</v>
      </c>
      <c r="H6353" t="s">
        <v>93</v>
      </c>
      <c r="I6353" t="s">
        <v>76</v>
      </c>
      <c r="J6353" t="s">
        <v>11006</v>
      </c>
      <c r="K6353">
        <v>60</v>
      </c>
      <c r="L6353" t="s">
        <v>77</v>
      </c>
      <c r="M6353" t="s">
        <v>78</v>
      </c>
      <c r="N6353" t="s">
        <v>11006</v>
      </c>
      <c r="O6353" t="s">
        <v>10798</v>
      </c>
      <c r="P6353" t="s">
        <v>10798</v>
      </c>
      <c r="Q6353" t="s">
        <v>2048</v>
      </c>
      <c r="R6353" t="s">
        <v>79</v>
      </c>
      <c r="S6353" t="s">
        <v>10770</v>
      </c>
      <c r="T6353" t="s">
        <v>2049</v>
      </c>
      <c r="U6353" t="s">
        <v>100</v>
      </c>
      <c r="V6353" t="s">
        <v>80</v>
      </c>
      <c r="W6353">
        <v>82300</v>
      </c>
      <c r="X6353" t="s">
        <v>81</v>
      </c>
      <c r="Y6353">
        <v>-60</v>
      </c>
      <c r="Z6353" t="s">
        <v>10799</v>
      </c>
      <c r="AA6353" t="s">
        <v>10799</v>
      </c>
      <c r="AB6353" t="s">
        <v>90</v>
      </c>
      <c r="AC6353" t="s">
        <v>10772</v>
      </c>
      <c r="AD6353">
        <f>_xlfn.XLOOKUP(MIS[[#This Row],[TRADING SYMBOL]],[1]Sheet1!$D:$D,[1]Sheet1!$C:$C)</f>
        <v>464.4</v>
      </c>
      <c r="AE6353">
        <f>MIS[[#This Row],[OrderAverageTradedPrice]]*MIS[[#This Row],[OrderQuantity]]</f>
        <v>28584</v>
      </c>
      <c r="AF6353">
        <f>MIS[[#This Row],[LTP]]*MIS[[#This Row],[OrderQuantity]]</f>
        <v>27864</v>
      </c>
      <c r="AG6353">
        <f>IF(MIS[[#This Row],[OrderSide]]="SELL",MIS[[#This Row],[VALUE]]-MIS[[#This Row],[LIVE_VALUE]],MIS[[#This Row],[LIVE_VALUE]]-MIS[[#This Row],[VALUE]])</f>
        <v>720</v>
      </c>
      <c r="AH6353" t="str" cm="1">
        <f t="array" ref="AH6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3" t="str">
        <f>MIS[[#This Row],[TRADING SYMBOL]]</f>
        <v>SENSEX2552082300CE</v>
      </c>
      <c r="AJ6353" t="str">
        <f>IF(RIGHT(MIS[[#This Row],[Main/Hedge]],4)="MAIN","MAIN","HEDGE")</f>
        <v>MAIN</v>
      </c>
      <c r="AK6353" t="str" cm="1">
        <f t="array" ref="AK6353">_xlfn._xlws.FILTER(Table4[Column1],ISNUMBER(SEARCH(Table4[Column1],MIS[[#This Row],[OrderUniqueIdentifier]])),"")</f>
        <v>XYT</v>
      </c>
    </row>
    <row r="6354" spans="1:37" x14ac:dyDescent="0.25">
      <c r="A6354" t="s">
        <v>1555</v>
      </c>
      <c r="B6354" t="s">
        <v>1648</v>
      </c>
      <c r="C6354" t="s">
        <v>7131</v>
      </c>
      <c r="D6354" t="s">
        <v>72</v>
      </c>
      <c r="E6354" t="s">
        <v>2044</v>
      </c>
      <c r="F6354" t="s">
        <v>98</v>
      </c>
      <c r="G6354" t="s">
        <v>89</v>
      </c>
      <c r="H6354" t="s">
        <v>93</v>
      </c>
      <c r="I6354" t="s">
        <v>76</v>
      </c>
      <c r="J6354" t="s">
        <v>11073</v>
      </c>
      <c r="K6354">
        <v>60</v>
      </c>
      <c r="L6354" t="s">
        <v>77</v>
      </c>
      <c r="M6354" t="s">
        <v>78</v>
      </c>
      <c r="N6354" t="s">
        <v>11073</v>
      </c>
      <c r="O6354" t="s">
        <v>10792</v>
      </c>
      <c r="P6354" t="s">
        <v>10798</v>
      </c>
      <c r="Q6354" t="s">
        <v>2048</v>
      </c>
      <c r="R6354" t="s">
        <v>79</v>
      </c>
      <c r="S6354" t="s">
        <v>10770</v>
      </c>
      <c r="T6354" t="s">
        <v>2049</v>
      </c>
      <c r="U6354" t="s">
        <v>100</v>
      </c>
      <c r="V6354" t="s">
        <v>80</v>
      </c>
      <c r="W6354">
        <v>82300</v>
      </c>
      <c r="X6354" t="s">
        <v>81</v>
      </c>
      <c r="Y6354">
        <v>-60</v>
      </c>
      <c r="Z6354" t="s">
        <v>10793</v>
      </c>
      <c r="AA6354" t="s">
        <v>10799</v>
      </c>
      <c r="AB6354" t="s">
        <v>90</v>
      </c>
      <c r="AC6354" t="s">
        <v>10772</v>
      </c>
      <c r="AD6354">
        <f>_xlfn.XLOOKUP(MIS[[#This Row],[TRADING SYMBOL]],[1]Sheet1!$D:$D,[1]Sheet1!$C:$C)</f>
        <v>464.4</v>
      </c>
      <c r="AE6354">
        <f>MIS[[#This Row],[OrderAverageTradedPrice]]*MIS[[#This Row],[OrderQuantity]]</f>
        <v>28575</v>
      </c>
      <c r="AF6354">
        <f>MIS[[#This Row],[LTP]]*MIS[[#This Row],[OrderQuantity]]</f>
        <v>27864</v>
      </c>
      <c r="AG6354">
        <f>IF(MIS[[#This Row],[OrderSide]]="SELL",MIS[[#This Row],[VALUE]]-MIS[[#This Row],[LIVE_VALUE]],MIS[[#This Row],[LIVE_VALUE]]-MIS[[#This Row],[VALUE]])</f>
        <v>711</v>
      </c>
      <c r="AH6354" t="str" cm="1">
        <f t="array" ref="AH6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4" t="str">
        <f>MIS[[#This Row],[TRADING SYMBOL]]</f>
        <v>SENSEX2552082300CE</v>
      </c>
      <c r="AJ6354" t="str">
        <f>IF(RIGHT(MIS[[#This Row],[Main/Hedge]],4)="MAIN","MAIN","HEDGE")</f>
        <v>MAIN</v>
      </c>
      <c r="AK6354" t="str" cm="1">
        <f t="array" ref="AK6354">_xlfn._xlws.FILTER(Table4[Column1],ISNUMBER(SEARCH(Table4[Column1],MIS[[#This Row],[OrderUniqueIdentifier]])),"")</f>
        <v>XYT</v>
      </c>
    </row>
    <row r="6355" spans="1:37" x14ac:dyDescent="0.25">
      <c r="A6355" t="s">
        <v>71</v>
      </c>
      <c r="B6355" t="s">
        <v>602</v>
      </c>
      <c r="C6355" t="s">
        <v>10815</v>
      </c>
      <c r="D6355" t="s">
        <v>72</v>
      </c>
      <c r="E6355" t="s">
        <v>2044</v>
      </c>
      <c r="F6355" t="s">
        <v>98</v>
      </c>
      <c r="G6355" t="s">
        <v>89</v>
      </c>
      <c r="H6355" t="s">
        <v>75</v>
      </c>
      <c r="I6355" t="s">
        <v>76</v>
      </c>
      <c r="J6355" t="s">
        <v>77</v>
      </c>
      <c r="K6355">
        <v>20</v>
      </c>
      <c r="L6355" t="s">
        <v>77</v>
      </c>
      <c r="M6355" t="s">
        <v>78</v>
      </c>
      <c r="N6355" t="s">
        <v>4918</v>
      </c>
      <c r="O6355" t="s">
        <v>10798</v>
      </c>
      <c r="P6355" t="s">
        <v>10816</v>
      </c>
      <c r="Q6355" t="s">
        <v>2048</v>
      </c>
      <c r="R6355" t="s">
        <v>79</v>
      </c>
      <c r="S6355" t="s">
        <v>10770</v>
      </c>
      <c r="T6355" t="s">
        <v>2049</v>
      </c>
      <c r="U6355" t="s">
        <v>100</v>
      </c>
      <c r="V6355" t="s">
        <v>80</v>
      </c>
      <c r="W6355">
        <v>82300</v>
      </c>
      <c r="X6355" t="s">
        <v>81</v>
      </c>
      <c r="Y6355">
        <v>-20</v>
      </c>
      <c r="Z6355" t="s">
        <v>10799</v>
      </c>
      <c r="AA6355" t="s">
        <v>10817</v>
      </c>
      <c r="AB6355" t="s">
        <v>90</v>
      </c>
      <c r="AC6355" t="s">
        <v>10772</v>
      </c>
      <c r="AD6355">
        <f>_xlfn.XLOOKUP(MIS[[#This Row],[TRADING SYMBOL]],[1]Sheet1!$D:$D,[1]Sheet1!$C:$C)</f>
        <v>464.4</v>
      </c>
      <c r="AE6355">
        <f>MIS[[#This Row],[OrderAverageTradedPrice]]*MIS[[#This Row],[OrderQuantity]]</f>
        <v>9590</v>
      </c>
      <c r="AF6355">
        <f>MIS[[#This Row],[LTP]]*MIS[[#This Row],[OrderQuantity]]</f>
        <v>9288</v>
      </c>
      <c r="AG6355">
        <f>IF(MIS[[#This Row],[OrderSide]]="SELL",MIS[[#This Row],[VALUE]]-MIS[[#This Row],[LIVE_VALUE]],MIS[[#This Row],[LIVE_VALUE]]-MIS[[#This Row],[VALUE]])</f>
        <v>302</v>
      </c>
      <c r="AH6355" t="str" cm="1">
        <f t="array" ref="AH6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5" t="str">
        <f>MIS[[#This Row],[TRADING SYMBOL]]</f>
        <v>SENSEX2552082300CE</v>
      </c>
      <c r="AJ6355" t="str">
        <f>IF(RIGHT(MIS[[#This Row],[Main/Hedge]],4)="MAIN","MAIN","HEDGE")</f>
        <v>MAIN</v>
      </c>
      <c r="AK6355" t="str" cm="1">
        <f t="array" ref="AK6355">_xlfn._xlws.FILTER(Table4[Column1],ISNUMBER(SEARCH(Table4[Column1],MIS[[#This Row],[OrderUniqueIdentifier]])),"")</f>
        <v>XYT</v>
      </c>
    </row>
    <row r="6356" spans="1:37" x14ac:dyDescent="0.25">
      <c r="A6356" t="s">
        <v>71</v>
      </c>
      <c r="B6356" t="s">
        <v>960</v>
      </c>
      <c r="C6356" t="s">
        <v>10893</v>
      </c>
      <c r="D6356" t="s">
        <v>72</v>
      </c>
      <c r="E6356" t="s">
        <v>2044</v>
      </c>
      <c r="F6356" t="s">
        <v>98</v>
      </c>
      <c r="G6356" t="s">
        <v>89</v>
      </c>
      <c r="H6356" t="s">
        <v>75</v>
      </c>
      <c r="I6356" t="s">
        <v>76</v>
      </c>
      <c r="J6356" t="s">
        <v>77</v>
      </c>
      <c r="K6356">
        <v>20</v>
      </c>
      <c r="L6356" t="s">
        <v>77</v>
      </c>
      <c r="M6356" t="s">
        <v>78</v>
      </c>
      <c r="N6356" t="s">
        <v>4114</v>
      </c>
      <c r="O6356" t="s">
        <v>10816</v>
      </c>
      <c r="P6356" t="s">
        <v>10816</v>
      </c>
      <c r="Q6356" t="s">
        <v>2048</v>
      </c>
      <c r="R6356" t="s">
        <v>79</v>
      </c>
      <c r="S6356" t="s">
        <v>10770</v>
      </c>
      <c r="T6356" t="s">
        <v>2049</v>
      </c>
      <c r="U6356" t="s">
        <v>100</v>
      </c>
      <c r="V6356" t="s">
        <v>80</v>
      </c>
      <c r="W6356">
        <v>82300</v>
      </c>
      <c r="X6356" t="s">
        <v>81</v>
      </c>
      <c r="Y6356">
        <v>-20</v>
      </c>
      <c r="Z6356" t="s">
        <v>10817</v>
      </c>
      <c r="AA6356" t="s">
        <v>10817</v>
      </c>
      <c r="AB6356" t="s">
        <v>90</v>
      </c>
      <c r="AC6356" t="s">
        <v>10772</v>
      </c>
      <c r="AD6356">
        <f>_xlfn.XLOOKUP(MIS[[#This Row],[TRADING SYMBOL]],[1]Sheet1!$D:$D,[1]Sheet1!$C:$C)</f>
        <v>464.4</v>
      </c>
      <c r="AE6356">
        <f>MIS[[#This Row],[OrderAverageTradedPrice]]*MIS[[#This Row],[OrderQuantity]]</f>
        <v>9623</v>
      </c>
      <c r="AF6356">
        <f>MIS[[#This Row],[LTP]]*MIS[[#This Row],[OrderQuantity]]</f>
        <v>9288</v>
      </c>
      <c r="AG6356">
        <f>IF(MIS[[#This Row],[OrderSide]]="SELL",MIS[[#This Row],[VALUE]]-MIS[[#This Row],[LIVE_VALUE]],MIS[[#This Row],[LIVE_VALUE]]-MIS[[#This Row],[VALUE]])</f>
        <v>335</v>
      </c>
      <c r="AH6356" t="str" cm="1">
        <f t="array" ref="AH6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6" t="str">
        <f>MIS[[#This Row],[TRADING SYMBOL]]</f>
        <v>SENSEX2552082300CE</v>
      </c>
      <c r="AJ6356" t="str">
        <f>IF(RIGHT(MIS[[#This Row],[Main/Hedge]],4)="MAIN","MAIN","HEDGE")</f>
        <v>MAIN</v>
      </c>
      <c r="AK6356" t="str" cm="1">
        <f t="array" ref="AK6356">_xlfn._xlws.FILTER(Table4[Column1],ISNUMBER(SEARCH(Table4[Column1],MIS[[#This Row],[OrderUniqueIdentifier]])),"")</f>
        <v>XYT</v>
      </c>
    </row>
    <row r="6357" spans="1:37" x14ac:dyDescent="0.25">
      <c r="A6357" t="s">
        <v>71</v>
      </c>
      <c r="B6357" t="s">
        <v>986</v>
      </c>
      <c r="C6357" t="s">
        <v>10903</v>
      </c>
      <c r="D6357" t="s">
        <v>72</v>
      </c>
      <c r="E6357" t="s">
        <v>2044</v>
      </c>
      <c r="F6357" t="s">
        <v>98</v>
      </c>
      <c r="G6357" t="s">
        <v>89</v>
      </c>
      <c r="H6357" t="s">
        <v>75</v>
      </c>
      <c r="I6357" t="s">
        <v>76</v>
      </c>
      <c r="J6357" t="s">
        <v>77</v>
      </c>
      <c r="K6357">
        <v>20</v>
      </c>
      <c r="L6357" t="s">
        <v>77</v>
      </c>
      <c r="M6357" t="s">
        <v>78</v>
      </c>
      <c r="N6357" t="s">
        <v>7462</v>
      </c>
      <c r="O6357" t="s">
        <v>10816</v>
      </c>
      <c r="P6357" t="s">
        <v>10816</v>
      </c>
      <c r="Q6357" t="s">
        <v>2048</v>
      </c>
      <c r="R6357" t="s">
        <v>79</v>
      </c>
      <c r="S6357" t="s">
        <v>10770</v>
      </c>
      <c r="T6357" t="s">
        <v>2049</v>
      </c>
      <c r="U6357" t="s">
        <v>100</v>
      </c>
      <c r="V6357" t="s">
        <v>80</v>
      </c>
      <c r="W6357">
        <v>82300</v>
      </c>
      <c r="X6357" t="s">
        <v>81</v>
      </c>
      <c r="Y6357">
        <v>-20</v>
      </c>
      <c r="Z6357" t="s">
        <v>10817</v>
      </c>
      <c r="AA6357" t="s">
        <v>10817</v>
      </c>
      <c r="AB6357" t="s">
        <v>90</v>
      </c>
      <c r="AC6357" t="s">
        <v>10772</v>
      </c>
      <c r="AD6357">
        <f>_xlfn.XLOOKUP(MIS[[#This Row],[TRADING SYMBOL]],[1]Sheet1!$D:$D,[1]Sheet1!$C:$C)</f>
        <v>464.4</v>
      </c>
      <c r="AE6357">
        <f>MIS[[#This Row],[OrderAverageTradedPrice]]*MIS[[#This Row],[OrderQuantity]]</f>
        <v>9635</v>
      </c>
      <c r="AF6357">
        <f>MIS[[#This Row],[LTP]]*MIS[[#This Row],[OrderQuantity]]</f>
        <v>9288</v>
      </c>
      <c r="AG6357">
        <f>IF(MIS[[#This Row],[OrderSide]]="SELL",MIS[[#This Row],[VALUE]]-MIS[[#This Row],[LIVE_VALUE]],MIS[[#This Row],[LIVE_VALUE]]-MIS[[#This Row],[VALUE]])</f>
        <v>347</v>
      </c>
      <c r="AH6357" t="str" cm="1">
        <f t="array" ref="AH6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7" t="str">
        <f>MIS[[#This Row],[TRADING SYMBOL]]</f>
        <v>SENSEX2552082300CE</v>
      </c>
      <c r="AJ6357" t="str">
        <f>IF(RIGHT(MIS[[#This Row],[Main/Hedge]],4)="MAIN","MAIN","HEDGE")</f>
        <v>MAIN</v>
      </c>
      <c r="AK6357" t="str" cm="1">
        <f t="array" ref="AK6357">_xlfn._xlws.FILTER(Table4[Column1],ISNUMBER(SEARCH(Table4[Column1],MIS[[#This Row],[OrderUniqueIdentifier]])),"")</f>
        <v>XYT</v>
      </c>
    </row>
    <row r="6358" spans="1:37" x14ac:dyDescent="0.25">
      <c r="A6358" t="s">
        <v>71</v>
      </c>
      <c r="B6358" t="s">
        <v>1186</v>
      </c>
      <c r="C6358" t="s">
        <v>10951</v>
      </c>
      <c r="D6358" t="s">
        <v>72</v>
      </c>
      <c r="E6358" t="s">
        <v>2044</v>
      </c>
      <c r="F6358" t="s">
        <v>98</v>
      </c>
      <c r="G6358" t="s">
        <v>89</v>
      </c>
      <c r="H6358" t="s">
        <v>75</v>
      </c>
      <c r="I6358" t="s">
        <v>76</v>
      </c>
      <c r="J6358" t="s">
        <v>77</v>
      </c>
      <c r="K6358">
        <v>20</v>
      </c>
      <c r="L6358" t="s">
        <v>77</v>
      </c>
      <c r="M6358" t="s">
        <v>78</v>
      </c>
      <c r="N6358" t="s">
        <v>10952</v>
      </c>
      <c r="O6358" t="s">
        <v>10798</v>
      </c>
      <c r="P6358" t="s">
        <v>10816</v>
      </c>
      <c r="Q6358" t="s">
        <v>2048</v>
      </c>
      <c r="R6358" t="s">
        <v>79</v>
      </c>
      <c r="S6358" t="s">
        <v>10770</v>
      </c>
      <c r="T6358" t="s">
        <v>2049</v>
      </c>
      <c r="U6358" t="s">
        <v>100</v>
      </c>
      <c r="V6358" t="s">
        <v>80</v>
      </c>
      <c r="W6358">
        <v>82300</v>
      </c>
      <c r="X6358" t="s">
        <v>81</v>
      </c>
      <c r="Y6358">
        <v>-20</v>
      </c>
      <c r="Z6358" t="s">
        <v>10799</v>
      </c>
      <c r="AA6358" t="s">
        <v>10817</v>
      </c>
      <c r="AB6358" t="s">
        <v>90</v>
      </c>
      <c r="AC6358" t="s">
        <v>10772</v>
      </c>
      <c r="AD6358">
        <f>_xlfn.XLOOKUP(MIS[[#This Row],[TRADING SYMBOL]],[1]Sheet1!$D:$D,[1]Sheet1!$C:$C)</f>
        <v>464.4</v>
      </c>
      <c r="AE6358">
        <f>MIS[[#This Row],[OrderAverageTradedPrice]]*MIS[[#This Row],[OrderQuantity]]</f>
        <v>9611</v>
      </c>
      <c r="AF6358">
        <f>MIS[[#This Row],[LTP]]*MIS[[#This Row],[OrderQuantity]]</f>
        <v>9288</v>
      </c>
      <c r="AG6358">
        <f>IF(MIS[[#This Row],[OrderSide]]="SELL",MIS[[#This Row],[VALUE]]-MIS[[#This Row],[LIVE_VALUE]],MIS[[#This Row],[LIVE_VALUE]]-MIS[[#This Row],[VALUE]])</f>
        <v>323</v>
      </c>
      <c r="AH6358" t="str" cm="1">
        <f t="array" ref="AH6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8" t="str">
        <f>MIS[[#This Row],[TRADING SYMBOL]]</f>
        <v>SENSEX2552082300CE</v>
      </c>
      <c r="AJ6358" t="str">
        <f>IF(RIGHT(MIS[[#This Row],[Main/Hedge]],4)="MAIN","MAIN","HEDGE")</f>
        <v>MAIN</v>
      </c>
      <c r="AK6358" t="str" cm="1">
        <f t="array" ref="AK6358">_xlfn._xlws.FILTER(Table4[Column1],ISNUMBER(SEARCH(Table4[Column1],MIS[[#This Row],[OrderUniqueIdentifier]])),"")</f>
        <v>XYT</v>
      </c>
    </row>
    <row r="6359" spans="1:37" x14ac:dyDescent="0.25">
      <c r="A6359" t="s">
        <v>71</v>
      </c>
      <c r="B6359" t="s">
        <v>1202</v>
      </c>
      <c r="C6359" t="s">
        <v>10960</v>
      </c>
      <c r="D6359" t="s">
        <v>72</v>
      </c>
      <c r="E6359" t="s">
        <v>2053</v>
      </c>
      <c r="F6359" t="s">
        <v>98</v>
      </c>
      <c r="G6359" t="s">
        <v>89</v>
      </c>
      <c r="H6359" t="s">
        <v>75</v>
      </c>
      <c r="I6359" t="s">
        <v>76</v>
      </c>
      <c r="J6359" t="s">
        <v>77</v>
      </c>
      <c r="K6359">
        <v>20</v>
      </c>
      <c r="L6359" t="s">
        <v>77</v>
      </c>
      <c r="M6359" t="s">
        <v>78</v>
      </c>
      <c r="N6359" t="s">
        <v>10961</v>
      </c>
      <c r="O6359" t="s">
        <v>10798</v>
      </c>
      <c r="P6359" t="s">
        <v>10816</v>
      </c>
      <c r="Q6359" t="s">
        <v>2055</v>
      </c>
      <c r="R6359" t="s">
        <v>79</v>
      </c>
      <c r="S6359" t="s">
        <v>10770</v>
      </c>
      <c r="T6359" t="s">
        <v>2056</v>
      </c>
      <c r="U6359" t="s">
        <v>100</v>
      </c>
      <c r="V6359" t="s">
        <v>80</v>
      </c>
      <c r="W6359">
        <v>82300</v>
      </c>
      <c r="X6359" t="s">
        <v>85</v>
      </c>
      <c r="Y6359">
        <v>-20</v>
      </c>
      <c r="Z6359" t="s">
        <v>10799</v>
      </c>
      <c r="AA6359" t="s">
        <v>10817</v>
      </c>
      <c r="AB6359" t="s">
        <v>107</v>
      </c>
      <c r="AC6359" t="s">
        <v>10772</v>
      </c>
      <c r="AD6359">
        <f>_xlfn.XLOOKUP(MIS[[#This Row],[TRADING SYMBOL]],[1]Sheet1!$D:$D,[1]Sheet1!$C:$C)</f>
        <v>389.05</v>
      </c>
      <c r="AE6359">
        <f>MIS[[#This Row],[OrderAverageTradedPrice]]*MIS[[#This Row],[OrderQuantity]]</f>
        <v>8061</v>
      </c>
      <c r="AF6359">
        <f>MIS[[#This Row],[LTP]]*MIS[[#This Row],[OrderQuantity]]</f>
        <v>7781</v>
      </c>
      <c r="AG6359">
        <f>IF(MIS[[#This Row],[OrderSide]]="SELL",MIS[[#This Row],[VALUE]]-MIS[[#This Row],[LIVE_VALUE]],MIS[[#This Row],[LIVE_VALUE]]-MIS[[#This Row],[VALUE]])</f>
        <v>280</v>
      </c>
      <c r="AH6359" t="str" cm="1">
        <f t="array" ref="AH6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9" t="str">
        <f>MIS[[#This Row],[TRADING SYMBOL]]</f>
        <v>SENSEX2552082300PE</v>
      </c>
      <c r="AJ6359" t="str">
        <f>IF(RIGHT(MIS[[#This Row],[Main/Hedge]],4)="MAIN","MAIN","HEDGE")</f>
        <v>MAIN</v>
      </c>
      <c r="AK6359" t="str" cm="1">
        <f t="array" ref="AK6359">_xlfn._xlws.FILTER(Table4[Column1],ISNUMBER(SEARCH(Table4[Column1],MIS[[#This Row],[OrderUniqueIdentifier]])),"")</f>
        <v>XYT</v>
      </c>
    </row>
    <row r="6360" spans="1:37" x14ac:dyDescent="0.25">
      <c r="A6360" t="s">
        <v>71</v>
      </c>
      <c r="B6360" t="s">
        <v>1280</v>
      </c>
      <c r="C6360" t="s">
        <v>10989</v>
      </c>
      <c r="D6360" t="s">
        <v>72</v>
      </c>
      <c r="E6360" t="s">
        <v>2053</v>
      </c>
      <c r="F6360" t="s">
        <v>98</v>
      </c>
      <c r="G6360" t="s">
        <v>89</v>
      </c>
      <c r="H6360" t="s">
        <v>75</v>
      </c>
      <c r="I6360" t="s">
        <v>76</v>
      </c>
      <c r="J6360" t="s">
        <v>77</v>
      </c>
      <c r="K6360">
        <v>40</v>
      </c>
      <c r="L6360" t="s">
        <v>77</v>
      </c>
      <c r="M6360" t="s">
        <v>78</v>
      </c>
      <c r="N6360" t="s">
        <v>10961</v>
      </c>
      <c r="O6360" t="s">
        <v>10798</v>
      </c>
      <c r="P6360" t="s">
        <v>10816</v>
      </c>
      <c r="Q6360" t="s">
        <v>2055</v>
      </c>
      <c r="R6360" t="s">
        <v>79</v>
      </c>
      <c r="S6360" t="s">
        <v>10770</v>
      </c>
      <c r="T6360" t="s">
        <v>2056</v>
      </c>
      <c r="U6360" t="s">
        <v>100</v>
      </c>
      <c r="V6360" t="s">
        <v>80</v>
      </c>
      <c r="W6360">
        <v>82300</v>
      </c>
      <c r="X6360" t="s">
        <v>85</v>
      </c>
      <c r="Y6360">
        <v>-40</v>
      </c>
      <c r="Z6360" t="s">
        <v>10799</v>
      </c>
      <c r="AA6360" t="s">
        <v>10817</v>
      </c>
      <c r="AB6360" t="s">
        <v>107</v>
      </c>
      <c r="AC6360" t="s">
        <v>10772</v>
      </c>
      <c r="AD6360">
        <f>_xlfn.XLOOKUP(MIS[[#This Row],[TRADING SYMBOL]],[1]Sheet1!$D:$D,[1]Sheet1!$C:$C)</f>
        <v>389.05</v>
      </c>
      <c r="AE6360">
        <f>MIS[[#This Row],[OrderAverageTradedPrice]]*MIS[[#This Row],[OrderQuantity]]</f>
        <v>16122</v>
      </c>
      <c r="AF6360">
        <f>MIS[[#This Row],[LTP]]*MIS[[#This Row],[OrderQuantity]]</f>
        <v>15562</v>
      </c>
      <c r="AG6360">
        <f>IF(MIS[[#This Row],[OrderSide]]="SELL",MIS[[#This Row],[VALUE]]-MIS[[#This Row],[LIVE_VALUE]],MIS[[#This Row],[LIVE_VALUE]]-MIS[[#This Row],[VALUE]])</f>
        <v>560</v>
      </c>
      <c r="AH6360" t="str" cm="1">
        <f t="array" ref="AH6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0" t="str">
        <f>MIS[[#This Row],[TRADING SYMBOL]]</f>
        <v>SENSEX2552082300PE</v>
      </c>
      <c r="AJ6360" t="str">
        <f>IF(RIGHT(MIS[[#This Row],[Main/Hedge]],4)="MAIN","MAIN","HEDGE")</f>
        <v>MAIN</v>
      </c>
      <c r="AK6360" t="str" cm="1">
        <f t="array" ref="AK6360">_xlfn._xlws.FILTER(Table4[Column1],ISNUMBER(SEARCH(Table4[Column1],MIS[[#This Row],[OrderUniqueIdentifier]])),"")</f>
        <v>XYT</v>
      </c>
    </row>
    <row r="6361" spans="1:37" x14ac:dyDescent="0.25">
      <c r="A6361" t="s">
        <v>71</v>
      </c>
      <c r="B6361" t="s">
        <v>1308</v>
      </c>
      <c r="C6361" t="s">
        <v>11007</v>
      </c>
      <c r="D6361" t="s">
        <v>72</v>
      </c>
      <c r="E6361" t="s">
        <v>2053</v>
      </c>
      <c r="F6361" t="s">
        <v>98</v>
      </c>
      <c r="G6361" t="s">
        <v>89</v>
      </c>
      <c r="H6361" t="s">
        <v>75</v>
      </c>
      <c r="I6361" t="s">
        <v>76</v>
      </c>
      <c r="J6361" t="s">
        <v>77</v>
      </c>
      <c r="K6361">
        <v>20</v>
      </c>
      <c r="L6361" t="s">
        <v>77</v>
      </c>
      <c r="M6361" t="s">
        <v>78</v>
      </c>
      <c r="N6361" t="s">
        <v>11008</v>
      </c>
      <c r="O6361" t="s">
        <v>10798</v>
      </c>
      <c r="P6361" t="s">
        <v>10816</v>
      </c>
      <c r="Q6361" t="s">
        <v>2055</v>
      </c>
      <c r="R6361" t="s">
        <v>79</v>
      </c>
      <c r="S6361" t="s">
        <v>10770</v>
      </c>
      <c r="T6361" t="s">
        <v>2056</v>
      </c>
      <c r="U6361" t="s">
        <v>100</v>
      </c>
      <c r="V6361" t="s">
        <v>80</v>
      </c>
      <c r="W6361">
        <v>82300</v>
      </c>
      <c r="X6361" t="s">
        <v>85</v>
      </c>
      <c r="Y6361">
        <v>-20</v>
      </c>
      <c r="Z6361" t="s">
        <v>10799</v>
      </c>
      <c r="AA6361" t="s">
        <v>10817</v>
      </c>
      <c r="AB6361" t="s">
        <v>107</v>
      </c>
      <c r="AC6361" t="s">
        <v>10772</v>
      </c>
      <c r="AD6361">
        <f>_xlfn.XLOOKUP(MIS[[#This Row],[TRADING SYMBOL]],[1]Sheet1!$D:$D,[1]Sheet1!$C:$C)</f>
        <v>389.05</v>
      </c>
      <c r="AE6361">
        <f>MIS[[#This Row],[OrderAverageTradedPrice]]*MIS[[#This Row],[OrderQuantity]]</f>
        <v>8058</v>
      </c>
      <c r="AF6361">
        <f>MIS[[#This Row],[LTP]]*MIS[[#This Row],[OrderQuantity]]</f>
        <v>7781</v>
      </c>
      <c r="AG6361">
        <f>IF(MIS[[#This Row],[OrderSide]]="SELL",MIS[[#This Row],[VALUE]]-MIS[[#This Row],[LIVE_VALUE]],MIS[[#This Row],[LIVE_VALUE]]-MIS[[#This Row],[VALUE]])</f>
        <v>277</v>
      </c>
      <c r="AH6361" t="str" cm="1">
        <f t="array" ref="AH6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1" t="str">
        <f>MIS[[#This Row],[TRADING SYMBOL]]</f>
        <v>SENSEX2552082300PE</v>
      </c>
      <c r="AJ6361" t="str">
        <f>IF(RIGHT(MIS[[#This Row],[Main/Hedge]],4)="MAIN","MAIN","HEDGE")</f>
        <v>MAIN</v>
      </c>
      <c r="AK6361" t="str" cm="1">
        <f t="array" ref="AK6361">_xlfn._xlws.FILTER(Table4[Column1],ISNUMBER(SEARCH(Table4[Column1],MIS[[#This Row],[OrderUniqueIdentifier]])),"")</f>
        <v>XYT</v>
      </c>
    </row>
    <row r="6362" spans="1:37" x14ac:dyDescent="0.25">
      <c r="A6362" t="s">
        <v>1555</v>
      </c>
      <c r="B6362" t="s">
        <v>1556</v>
      </c>
      <c r="C6362" t="s">
        <v>11053</v>
      </c>
      <c r="D6362" t="s">
        <v>72</v>
      </c>
      <c r="E6362" t="s">
        <v>2053</v>
      </c>
      <c r="F6362" t="s">
        <v>98</v>
      </c>
      <c r="G6362" t="s">
        <v>89</v>
      </c>
      <c r="H6362" t="s">
        <v>93</v>
      </c>
      <c r="I6362" t="s">
        <v>76</v>
      </c>
      <c r="J6362" t="s">
        <v>10859</v>
      </c>
      <c r="K6362">
        <v>280</v>
      </c>
      <c r="L6362" t="s">
        <v>77</v>
      </c>
      <c r="M6362" t="s">
        <v>78</v>
      </c>
      <c r="N6362" t="s">
        <v>10859</v>
      </c>
      <c r="O6362" t="s">
        <v>10798</v>
      </c>
      <c r="P6362" t="s">
        <v>10816</v>
      </c>
      <c r="Q6362" t="s">
        <v>2055</v>
      </c>
      <c r="R6362" t="s">
        <v>79</v>
      </c>
      <c r="S6362" t="s">
        <v>10770</v>
      </c>
      <c r="T6362" t="s">
        <v>2056</v>
      </c>
      <c r="U6362" t="s">
        <v>100</v>
      </c>
      <c r="V6362" t="s">
        <v>80</v>
      </c>
      <c r="W6362">
        <v>82300</v>
      </c>
      <c r="X6362" t="s">
        <v>85</v>
      </c>
      <c r="Y6362">
        <v>-280</v>
      </c>
      <c r="Z6362" t="s">
        <v>10799</v>
      </c>
      <c r="AA6362" t="s">
        <v>10817</v>
      </c>
      <c r="AB6362" t="s">
        <v>107</v>
      </c>
      <c r="AC6362" t="s">
        <v>10772</v>
      </c>
      <c r="AD6362">
        <f>_xlfn.XLOOKUP(MIS[[#This Row],[TRADING SYMBOL]],[1]Sheet1!$D:$D,[1]Sheet1!$C:$C)</f>
        <v>389.05</v>
      </c>
      <c r="AE6362">
        <f>MIS[[#This Row],[OrderAverageTradedPrice]]*MIS[[#This Row],[OrderQuantity]]</f>
        <v>112840</v>
      </c>
      <c r="AF6362">
        <f>MIS[[#This Row],[LTP]]*MIS[[#This Row],[OrderQuantity]]</f>
        <v>108934</v>
      </c>
      <c r="AG6362">
        <f>IF(MIS[[#This Row],[OrderSide]]="SELL",MIS[[#This Row],[VALUE]]-MIS[[#This Row],[LIVE_VALUE]],MIS[[#This Row],[LIVE_VALUE]]-MIS[[#This Row],[VALUE]])</f>
        <v>3906</v>
      </c>
      <c r="AH6362" t="str" cm="1">
        <f t="array" ref="AH6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2" t="str">
        <f>MIS[[#This Row],[TRADING SYMBOL]]</f>
        <v>SENSEX2552082300PE</v>
      </c>
      <c r="AJ6362" t="str">
        <f>IF(RIGHT(MIS[[#This Row],[Main/Hedge]],4)="MAIN","MAIN","HEDGE")</f>
        <v>MAIN</v>
      </c>
      <c r="AK6362" t="str" cm="1">
        <f t="array" ref="AK6362">_xlfn._xlws.FILTER(Table4[Column1],ISNUMBER(SEARCH(Table4[Column1],MIS[[#This Row],[OrderUniqueIdentifier]])),"")</f>
        <v>XYT</v>
      </c>
    </row>
    <row r="6363" spans="1:37" x14ac:dyDescent="0.25">
      <c r="A6363" t="s">
        <v>1555</v>
      </c>
      <c r="B6363" t="s">
        <v>1570</v>
      </c>
      <c r="C6363" t="s">
        <v>11054</v>
      </c>
      <c r="D6363" t="s">
        <v>72</v>
      </c>
      <c r="E6363" t="s">
        <v>2044</v>
      </c>
      <c r="F6363" t="s">
        <v>98</v>
      </c>
      <c r="G6363" t="s">
        <v>89</v>
      </c>
      <c r="H6363" t="s">
        <v>93</v>
      </c>
      <c r="I6363" t="s">
        <v>76</v>
      </c>
      <c r="J6363" t="s">
        <v>7588</v>
      </c>
      <c r="K6363">
        <v>40</v>
      </c>
      <c r="L6363" t="s">
        <v>77</v>
      </c>
      <c r="M6363" t="s">
        <v>78</v>
      </c>
      <c r="N6363" t="s">
        <v>11055</v>
      </c>
      <c r="O6363" t="s">
        <v>10816</v>
      </c>
      <c r="P6363" t="s">
        <v>10816</v>
      </c>
      <c r="Q6363" t="s">
        <v>2048</v>
      </c>
      <c r="R6363" t="s">
        <v>79</v>
      </c>
      <c r="S6363" t="s">
        <v>10770</v>
      </c>
      <c r="T6363" t="s">
        <v>2049</v>
      </c>
      <c r="U6363" t="s">
        <v>100</v>
      </c>
      <c r="V6363" t="s">
        <v>80</v>
      </c>
      <c r="W6363">
        <v>82300</v>
      </c>
      <c r="X6363" t="s">
        <v>81</v>
      </c>
      <c r="Y6363">
        <v>-40</v>
      </c>
      <c r="Z6363" t="s">
        <v>10817</v>
      </c>
      <c r="AA6363" t="s">
        <v>10817</v>
      </c>
      <c r="AB6363" t="s">
        <v>90</v>
      </c>
      <c r="AC6363" t="s">
        <v>10772</v>
      </c>
      <c r="AD6363">
        <f>_xlfn.XLOOKUP(MIS[[#This Row],[TRADING SYMBOL]],[1]Sheet1!$D:$D,[1]Sheet1!$C:$C)</f>
        <v>464.4</v>
      </c>
      <c r="AE6363">
        <f>MIS[[#This Row],[OrderAverageTradedPrice]]*MIS[[#This Row],[OrderQuantity]]</f>
        <v>19258</v>
      </c>
      <c r="AF6363">
        <f>MIS[[#This Row],[LTP]]*MIS[[#This Row],[OrderQuantity]]</f>
        <v>18576</v>
      </c>
      <c r="AG6363">
        <f>IF(MIS[[#This Row],[OrderSide]]="SELL",MIS[[#This Row],[VALUE]]-MIS[[#This Row],[LIVE_VALUE]],MIS[[#This Row],[LIVE_VALUE]]-MIS[[#This Row],[VALUE]])</f>
        <v>682</v>
      </c>
      <c r="AH6363" t="str" cm="1">
        <f t="array" ref="AH6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3" t="str">
        <f>MIS[[#This Row],[TRADING SYMBOL]]</f>
        <v>SENSEX2552082300CE</v>
      </c>
      <c r="AJ6363" t="str">
        <f>IF(RIGHT(MIS[[#This Row],[Main/Hedge]],4)="MAIN","MAIN","HEDGE")</f>
        <v>MAIN</v>
      </c>
      <c r="AK6363" t="str" cm="1">
        <f t="array" ref="AK6363">_xlfn._xlws.FILTER(Table4[Column1],ISNUMBER(SEARCH(Table4[Column1],MIS[[#This Row],[OrderUniqueIdentifier]])),"")</f>
        <v>XYT</v>
      </c>
    </row>
    <row r="6364" spans="1:37" x14ac:dyDescent="0.25">
      <c r="A6364" t="s">
        <v>1555</v>
      </c>
      <c r="B6364" t="s">
        <v>1597</v>
      </c>
      <c r="C6364" t="s">
        <v>11063</v>
      </c>
      <c r="D6364" t="s">
        <v>72</v>
      </c>
      <c r="E6364" t="s">
        <v>2044</v>
      </c>
      <c r="F6364" t="s">
        <v>98</v>
      </c>
      <c r="G6364" t="s">
        <v>89</v>
      </c>
      <c r="H6364" t="s">
        <v>93</v>
      </c>
      <c r="I6364" t="s">
        <v>76</v>
      </c>
      <c r="J6364" t="s">
        <v>7422</v>
      </c>
      <c r="K6364">
        <v>40</v>
      </c>
      <c r="L6364" t="s">
        <v>77</v>
      </c>
      <c r="M6364" t="s">
        <v>78</v>
      </c>
      <c r="N6364" t="s">
        <v>11064</v>
      </c>
      <c r="O6364" t="s">
        <v>10816</v>
      </c>
      <c r="P6364" t="s">
        <v>10816</v>
      </c>
      <c r="Q6364" t="s">
        <v>2048</v>
      </c>
      <c r="R6364" t="s">
        <v>79</v>
      </c>
      <c r="S6364" t="s">
        <v>10770</v>
      </c>
      <c r="T6364" t="s">
        <v>2049</v>
      </c>
      <c r="U6364" t="s">
        <v>100</v>
      </c>
      <c r="V6364" t="s">
        <v>80</v>
      </c>
      <c r="W6364">
        <v>82300</v>
      </c>
      <c r="X6364" t="s">
        <v>81</v>
      </c>
      <c r="Y6364">
        <v>-40</v>
      </c>
      <c r="Z6364" t="s">
        <v>10817</v>
      </c>
      <c r="AA6364" t="s">
        <v>10817</v>
      </c>
      <c r="AB6364" t="s">
        <v>90</v>
      </c>
      <c r="AC6364" t="s">
        <v>10772</v>
      </c>
      <c r="AD6364">
        <f>_xlfn.XLOOKUP(MIS[[#This Row],[TRADING SYMBOL]],[1]Sheet1!$D:$D,[1]Sheet1!$C:$C)</f>
        <v>464.4</v>
      </c>
      <c r="AE6364">
        <f>MIS[[#This Row],[OrderAverageTradedPrice]]*MIS[[#This Row],[OrderQuantity]]</f>
        <v>19267</v>
      </c>
      <c r="AF6364">
        <f>MIS[[#This Row],[LTP]]*MIS[[#This Row],[OrderQuantity]]</f>
        <v>18576</v>
      </c>
      <c r="AG6364">
        <f>IF(MIS[[#This Row],[OrderSide]]="SELL",MIS[[#This Row],[VALUE]]-MIS[[#This Row],[LIVE_VALUE]],MIS[[#This Row],[LIVE_VALUE]]-MIS[[#This Row],[VALUE]])</f>
        <v>691</v>
      </c>
      <c r="AH6364" t="str" cm="1">
        <f t="array" ref="AH6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4" t="str">
        <f>MIS[[#This Row],[TRADING SYMBOL]]</f>
        <v>SENSEX2552082300CE</v>
      </c>
      <c r="AJ6364" t="str">
        <f>IF(RIGHT(MIS[[#This Row],[Main/Hedge]],4)="MAIN","MAIN","HEDGE")</f>
        <v>MAIN</v>
      </c>
      <c r="AK6364" t="str" cm="1">
        <f t="array" ref="AK6364">_xlfn._xlws.FILTER(Table4[Column1],ISNUMBER(SEARCH(Table4[Column1],MIS[[#This Row],[OrderUniqueIdentifier]])),"")</f>
        <v>XYT</v>
      </c>
    </row>
    <row r="6365" spans="1:37" x14ac:dyDescent="0.25">
      <c r="A6365" t="s">
        <v>1555</v>
      </c>
      <c r="B6365" t="s">
        <v>1614</v>
      </c>
      <c r="C6365" t="s">
        <v>11066</v>
      </c>
      <c r="D6365" t="s">
        <v>72</v>
      </c>
      <c r="E6365" t="s">
        <v>2053</v>
      </c>
      <c r="F6365" t="s">
        <v>98</v>
      </c>
      <c r="G6365" t="s">
        <v>89</v>
      </c>
      <c r="H6365" t="s">
        <v>93</v>
      </c>
      <c r="I6365" t="s">
        <v>76</v>
      </c>
      <c r="J6365" t="s">
        <v>11067</v>
      </c>
      <c r="K6365">
        <v>20</v>
      </c>
      <c r="L6365" t="s">
        <v>77</v>
      </c>
      <c r="M6365" t="s">
        <v>78</v>
      </c>
      <c r="N6365" t="s">
        <v>11067</v>
      </c>
      <c r="O6365" t="s">
        <v>10798</v>
      </c>
      <c r="P6365" t="s">
        <v>10816</v>
      </c>
      <c r="Q6365" t="s">
        <v>2055</v>
      </c>
      <c r="R6365" t="s">
        <v>79</v>
      </c>
      <c r="S6365" t="s">
        <v>10770</v>
      </c>
      <c r="T6365" t="s">
        <v>2056</v>
      </c>
      <c r="U6365" t="s">
        <v>100</v>
      </c>
      <c r="V6365" t="s">
        <v>80</v>
      </c>
      <c r="W6365">
        <v>82300</v>
      </c>
      <c r="X6365" t="s">
        <v>85</v>
      </c>
      <c r="Y6365">
        <v>-20</v>
      </c>
      <c r="Z6365" t="s">
        <v>10799</v>
      </c>
      <c r="AA6365" t="s">
        <v>10817</v>
      </c>
      <c r="AB6365" t="s">
        <v>107</v>
      </c>
      <c r="AC6365" t="s">
        <v>10772</v>
      </c>
      <c r="AD6365">
        <f>_xlfn.XLOOKUP(MIS[[#This Row],[TRADING SYMBOL]],[1]Sheet1!$D:$D,[1]Sheet1!$C:$C)</f>
        <v>389.05</v>
      </c>
      <c r="AE6365">
        <f>MIS[[#This Row],[OrderAverageTradedPrice]]*MIS[[#This Row],[OrderQuantity]]</f>
        <v>8055</v>
      </c>
      <c r="AF6365">
        <f>MIS[[#This Row],[LTP]]*MIS[[#This Row],[OrderQuantity]]</f>
        <v>7781</v>
      </c>
      <c r="AG6365">
        <f>IF(MIS[[#This Row],[OrderSide]]="SELL",MIS[[#This Row],[VALUE]]-MIS[[#This Row],[LIVE_VALUE]],MIS[[#This Row],[LIVE_VALUE]]-MIS[[#This Row],[VALUE]])</f>
        <v>274</v>
      </c>
      <c r="AH6365" t="str" cm="1">
        <f t="array" ref="AH6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5" t="str">
        <f>MIS[[#This Row],[TRADING SYMBOL]]</f>
        <v>SENSEX2552082300PE</v>
      </c>
      <c r="AJ6365" t="str">
        <f>IF(RIGHT(MIS[[#This Row],[Main/Hedge]],4)="MAIN","MAIN","HEDGE")</f>
        <v>MAIN</v>
      </c>
      <c r="AK6365" t="str" cm="1">
        <f t="array" ref="AK6365">_xlfn._xlws.FILTER(Table4[Column1],ISNUMBER(SEARCH(Table4[Column1],MIS[[#This Row],[OrderUniqueIdentifier]])),"")</f>
        <v>XYT</v>
      </c>
    </row>
    <row r="6366" spans="1:37" x14ac:dyDescent="0.25">
      <c r="A6366" t="s">
        <v>1555</v>
      </c>
      <c r="B6366" t="s">
        <v>1631</v>
      </c>
      <c r="C6366" t="s">
        <v>11069</v>
      </c>
      <c r="D6366" t="s">
        <v>72</v>
      </c>
      <c r="E6366" t="s">
        <v>2053</v>
      </c>
      <c r="F6366" t="s">
        <v>98</v>
      </c>
      <c r="G6366" t="s">
        <v>89</v>
      </c>
      <c r="H6366" t="s">
        <v>93</v>
      </c>
      <c r="I6366" t="s">
        <v>76</v>
      </c>
      <c r="J6366" t="s">
        <v>11070</v>
      </c>
      <c r="K6366">
        <v>80</v>
      </c>
      <c r="L6366" t="s">
        <v>77</v>
      </c>
      <c r="M6366" t="s">
        <v>78</v>
      </c>
      <c r="N6366" t="s">
        <v>11070</v>
      </c>
      <c r="O6366" t="s">
        <v>10816</v>
      </c>
      <c r="P6366" t="s">
        <v>10816</v>
      </c>
      <c r="Q6366" t="s">
        <v>2055</v>
      </c>
      <c r="R6366" t="s">
        <v>79</v>
      </c>
      <c r="S6366" t="s">
        <v>10770</v>
      </c>
      <c r="T6366" t="s">
        <v>2056</v>
      </c>
      <c r="U6366" t="s">
        <v>100</v>
      </c>
      <c r="V6366" t="s">
        <v>80</v>
      </c>
      <c r="W6366">
        <v>82300</v>
      </c>
      <c r="X6366" t="s">
        <v>85</v>
      </c>
      <c r="Y6366">
        <v>-80</v>
      </c>
      <c r="Z6366" t="s">
        <v>10817</v>
      </c>
      <c r="AA6366" t="s">
        <v>10817</v>
      </c>
      <c r="AB6366" t="s">
        <v>107</v>
      </c>
      <c r="AC6366" t="s">
        <v>10772</v>
      </c>
      <c r="AD6366">
        <f>_xlfn.XLOOKUP(MIS[[#This Row],[TRADING SYMBOL]],[1]Sheet1!$D:$D,[1]Sheet1!$C:$C)</f>
        <v>389.05</v>
      </c>
      <c r="AE6366">
        <f>MIS[[#This Row],[OrderAverageTradedPrice]]*MIS[[#This Row],[OrderQuantity]]</f>
        <v>32012</v>
      </c>
      <c r="AF6366">
        <f>MIS[[#This Row],[LTP]]*MIS[[#This Row],[OrderQuantity]]</f>
        <v>31124</v>
      </c>
      <c r="AG6366">
        <f>IF(MIS[[#This Row],[OrderSide]]="SELL",MIS[[#This Row],[VALUE]]-MIS[[#This Row],[LIVE_VALUE]],MIS[[#This Row],[LIVE_VALUE]]-MIS[[#This Row],[VALUE]])</f>
        <v>888</v>
      </c>
      <c r="AH6366" t="str" cm="1">
        <f t="array" ref="AH6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6" t="str">
        <f>MIS[[#This Row],[TRADING SYMBOL]]</f>
        <v>SENSEX2552082300PE</v>
      </c>
      <c r="AJ6366" t="str">
        <f>IF(RIGHT(MIS[[#This Row],[Main/Hedge]],4)="MAIN","MAIN","HEDGE")</f>
        <v>MAIN</v>
      </c>
      <c r="AK6366" t="str" cm="1">
        <f t="array" ref="AK6366">_xlfn._xlws.FILTER(Table4[Column1],ISNUMBER(SEARCH(Table4[Column1],MIS[[#This Row],[OrderUniqueIdentifier]])),"")</f>
        <v>XYT</v>
      </c>
    </row>
    <row r="6367" spans="1:37" x14ac:dyDescent="0.25">
      <c r="A6367" t="s">
        <v>1555</v>
      </c>
      <c r="B6367" t="s">
        <v>1640</v>
      </c>
      <c r="C6367" t="s">
        <v>11071</v>
      </c>
      <c r="D6367" t="s">
        <v>72</v>
      </c>
      <c r="E6367" t="s">
        <v>2053</v>
      </c>
      <c r="F6367" t="s">
        <v>98</v>
      </c>
      <c r="G6367" t="s">
        <v>89</v>
      </c>
      <c r="H6367" t="s">
        <v>93</v>
      </c>
      <c r="I6367" t="s">
        <v>76</v>
      </c>
      <c r="J6367" t="s">
        <v>10884</v>
      </c>
      <c r="K6367">
        <v>60</v>
      </c>
      <c r="L6367" t="s">
        <v>77</v>
      </c>
      <c r="M6367" t="s">
        <v>78</v>
      </c>
      <c r="N6367" t="s">
        <v>11072</v>
      </c>
      <c r="O6367" t="s">
        <v>10816</v>
      </c>
      <c r="P6367" t="s">
        <v>10816</v>
      </c>
      <c r="Q6367" t="s">
        <v>2055</v>
      </c>
      <c r="R6367" t="s">
        <v>79</v>
      </c>
      <c r="S6367" t="s">
        <v>10770</v>
      </c>
      <c r="T6367" t="s">
        <v>2056</v>
      </c>
      <c r="U6367" t="s">
        <v>100</v>
      </c>
      <c r="V6367" t="s">
        <v>80</v>
      </c>
      <c r="W6367">
        <v>82300</v>
      </c>
      <c r="X6367" t="s">
        <v>85</v>
      </c>
      <c r="Y6367">
        <v>-60</v>
      </c>
      <c r="Z6367" t="s">
        <v>10817</v>
      </c>
      <c r="AA6367" t="s">
        <v>10817</v>
      </c>
      <c r="AB6367" t="s">
        <v>107</v>
      </c>
      <c r="AC6367" t="s">
        <v>10772</v>
      </c>
      <c r="AD6367">
        <f>_xlfn.XLOOKUP(MIS[[#This Row],[TRADING SYMBOL]],[1]Sheet1!$D:$D,[1]Sheet1!$C:$C)</f>
        <v>389.05</v>
      </c>
      <c r="AE6367">
        <f>MIS[[#This Row],[OrderAverageTradedPrice]]*MIS[[#This Row],[OrderQuantity]]</f>
        <v>24045.99999999996</v>
      </c>
      <c r="AF6367">
        <f>MIS[[#This Row],[LTP]]*MIS[[#This Row],[OrderQuantity]]</f>
        <v>23343</v>
      </c>
      <c r="AG6367">
        <f>IF(MIS[[#This Row],[OrderSide]]="SELL",MIS[[#This Row],[VALUE]]-MIS[[#This Row],[LIVE_VALUE]],MIS[[#This Row],[LIVE_VALUE]]-MIS[[#This Row],[VALUE]])</f>
        <v>702.99999999995998</v>
      </c>
      <c r="AH6367" t="str" cm="1">
        <f t="array" ref="AH6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7" t="str">
        <f>MIS[[#This Row],[TRADING SYMBOL]]</f>
        <v>SENSEX2552082300PE</v>
      </c>
      <c r="AJ6367" t="str">
        <f>IF(RIGHT(MIS[[#This Row],[Main/Hedge]],4)="MAIN","MAIN","HEDGE")</f>
        <v>MAIN</v>
      </c>
      <c r="AK6367" t="str" cm="1">
        <f t="array" ref="AK6367">_xlfn._xlws.FILTER(Table4[Column1],ISNUMBER(SEARCH(Table4[Column1],MIS[[#This Row],[OrderUniqueIdentifier]])),"")</f>
        <v>XYT</v>
      </c>
    </row>
    <row r="6368" spans="1:37" x14ac:dyDescent="0.25">
      <c r="A6368" t="s">
        <v>1555</v>
      </c>
      <c r="B6368" t="s">
        <v>1648</v>
      </c>
      <c r="C6368" t="s">
        <v>10713</v>
      </c>
      <c r="D6368" t="s">
        <v>72</v>
      </c>
      <c r="E6368" t="s">
        <v>2053</v>
      </c>
      <c r="F6368" t="s">
        <v>98</v>
      </c>
      <c r="G6368" t="s">
        <v>89</v>
      </c>
      <c r="H6368" t="s">
        <v>93</v>
      </c>
      <c r="I6368" t="s">
        <v>76</v>
      </c>
      <c r="J6368" t="s">
        <v>11074</v>
      </c>
      <c r="K6368">
        <v>60</v>
      </c>
      <c r="L6368" t="s">
        <v>77</v>
      </c>
      <c r="M6368" t="s">
        <v>78</v>
      </c>
      <c r="N6368" t="s">
        <v>11074</v>
      </c>
      <c r="O6368" t="s">
        <v>10798</v>
      </c>
      <c r="P6368" t="s">
        <v>10816</v>
      </c>
      <c r="Q6368" t="s">
        <v>2055</v>
      </c>
      <c r="R6368" t="s">
        <v>79</v>
      </c>
      <c r="S6368" t="s">
        <v>10770</v>
      </c>
      <c r="T6368" t="s">
        <v>2056</v>
      </c>
      <c r="U6368" t="s">
        <v>100</v>
      </c>
      <c r="V6368" t="s">
        <v>80</v>
      </c>
      <c r="W6368">
        <v>82300</v>
      </c>
      <c r="X6368" t="s">
        <v>85</v>
      </c>
      <c r="Y6368">
        <v>-60</v>
      </c>
      <c r="Z6368" t="s">
        <v>10799</v>
      </c>
      <c r="AA6368" t="s">
        <v>10817</v>
      </c>
      <c r="AB6368" t="s">
        <v>107</v>
      </c>
      <c r="AC6368" t="s">
        <v>10772</v>
      </c>
      <c r="AD6368">
        <f>_xlfn.XLOOKUP(MIS[[#This Row],[TRADING SYMBOL]],[1]Sheet1!$D:$D,[1]Sheet1!$C:$C)</f>
        <v>389.05</v>
      </c>
      <c r="AE6368">
        <f>MIS[[#This Row],[OrderAverageTradedPrice]]*MIS[[#This Row],[OrderQuantity]]</f>
        <v>24168</v>
      </c>
      <c r="AF6368">
        <f>MIS[[#This Row],[LTP]]*MIS[[#This Row],[OrderQuantity]]</f>
        <v>23343</v>
      </c>
      <c r="AG6368">
        <f>IF(MIS[[#This Row],[OrderSide]]="SELL",MIS[[#This Row],[VALUE]]-MIS[[#This Row],[LIVE_VALUE]],MIS[[#This Row],[LIVE_VALUE]]-MIS[[#This Row],[VALUE]])</f>
        <v>825</v>
      </c>
      <c r="AH6368" t="str" cm="1">
        <f t="array" ref="AH6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8" t="str">
        <f>MIS[[#This Row],[TRADING SYMBOL]]</f>
        <v>SENSEX2552082300PE</v>
      </c>
      <c r="AJ6368" t="str">
        <f>IF(RIGHT(MIS[[#This Row],[Main/Hedge]],4)="MAIN","MAIN","HEDGE")</f>
        <v>MAIN</v>
      </c>
      <c r="AK6368" t="str" cm="1">
        <f t="array" ref="AK6368">_xlfn._xlws.FILTER(Table4[Column1],ISNUMBER(SEARCH(Table4[Column1],MIS[[#This Row],[OrderUniqueIdentifier]])),"")</f>
        <v>XYT</v>
      </c>
    </row>
    <row r="6369" spans="1:37" x14ac:dyDescent="0.25">
      <c r="A6369" t="s">
        <v>1555</v>
      </c>
      <c r="B6369" t="s">
        <v>1657</v>
      </c>
      <c r="C6369" t="s">
        <v>8284</v>
      </c>
      <c r="D6369" t="s">
        <v>72</v>
      </c>
      <c r="E6369" t="s">
        <v>2044</v>
      </c>
      <c r="F6369" t="s">
        <v>98</v>
      </c>
      <c r="G6369" t="s">
        <v>89</v>
      </c>
      <c r="H6369" t="s">
        <v>93</v>
      </c>
      <c r="I6369" t="s">
        <v>76</v>
      </c>
      <c r="J6369" t="s">
        <v>11075</v>
      </c>
      <c r="K6369">
        <v>100</v>
      </c>
      <c r="L6369" t="s">
        <v>77</v>
      </c>
      <c r="M6369" t="s">
        <v>78</v>
      </c>
      <c r="N6369" t="s">
        <v>11075</v>
      </c>
      <c r="O6369" t="s">
        <v>10798</v>
      </c>
      <c r="P6369" t="s">
        <v>10816</v>
      </c>
      <c r="Q6369" t="s">
        <v>2048</v>
      </c>
      <c r="R6369" t="s">
        <v>79</v>
      </c>
      <c r="S6369" t="s">
        <v>10770</v>
      </c>
      <c r="T6369" t="s">
        <v>2049</v>
      </c>
      <c r="U6369" t="s">
        <v>100</v>
      </c>
      <c r="V6369" t="s">
        <v>80</v>
      </c>
      <c r="W6369">
        <v>82300</v>
      </c>
      <c r="X6369" t="s">
        <v>81</v>
      </c>
      <c r="Y6369">
        <v>-100</v>
      </c>
      <c r="Z6369" t="s">
        <v>10799</v>
      </c>
      <c r="AA6369" t="s">
        <v>10817</v>
      </c>
      <c r="AB6369" t="s">
        <v>90</v>
      </c>
      <c r="AC6369" t="s">
        <v>10772</v>
      </c>
      <c r="AD6369">
        <f>_xlfn.XLOOKUP(MIS[[#This Row],[TRADING SYMBOL]],[1]Sheet1!$D:$D,[1]Sheet1!$C:$C)</f>
        <v>464.4</v>
      </c>
      <c r="AE6369">
        <f>MIS[[#This Row],[OrderAverageTradedPrice]]*MIS[[#This Row],[OrderQuantity]]</f>
        <v>47650</v>
      </c>
      <c r="AF6369">
        <f>MIS[[#This Row],[LTP]]*MIS[[#This Row],[OrderQuantity]]</f>
        <v>46440</v>
      </c>
      <c r="AG6369">
        <f>IF(MIS[[#This Row],[OrderSide]]="SELL",MIS[[#This Row],[VALUE]]-MIS[[#This Row],[LIVE_VALUE]],MIS[[#This Row],[LIVE_VALUE]]-MIS[[#This Row],[VALUE]])</f>
        <v>1210</v>
      </c>
      <c r="AH6369" t="str" cm="1">
        <f t="array" ref="AH6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9" t="str">
        <f>MIS[[#This Row],[TRADING SYMBOL]]</f>
        <v>SENSEX2552082300CE</v>
      </c>
      <c r="AJ6369" t="str">
        <f>IF(RIGHT(MIS[[#This Row],[Main/Hedge]],4)="MAIN","MAIN","HEDGE")</f>
        <v>MAIN</v>
      </c>
      <c r="AK6369" t="str" cm="1">
        <f t="array" ref="AK6369">_xlfn._xlws.FILTER(Table4[Column1],ISNUMBER(SEARCH(Table4[Column1],MIS[[#This Row],[OrderUniqueIdentifier]])),"")</f>
        <v>XYT</v>
      </c>
    </row>
    <row r="6370" spans="1:37" x14ac:dyDescent="0.25">
      <c r="A6370" t="s">
        <v>1555</v>
      </c>
      <c r="B6370" t="s">
        <v>1657</v>
      </c>
      <c r="C6370" t="s">
        <v>11076</v>
      </c>
      <c r="D6370" t="s">
        <v>72</v>
      </c>
      <c r="E6370" t="s">
        <v>2053</v>
      </c>
      <c r="F6370" t="s">
        <v>98</v>
      </c>
      <c r="G6370" t="s">
        <v>89</v>
      </c>
      <c r="H6370" t="s">
        <v>93</v>
      </c>
      <c r="I6370" t="s">
        <v>76</v>
      </c>
      <c r="J6370" t="s">
        <v>11077</v>
      </c>
      <c r="K6370">
        <v>100</v>
      </c>
      <c r="L6370" t="s">
        <v>77</v>
      </c>
      <c r="M6370" t="s">
        <v>78</v>
      </c>
      <c r="N6370" t="s">
        <v>11078</v>
      </c>
      <c r="O6370" t="s">
        <v>10816</v>
      </c>
      <c r="P6370" t="s">
        <v>10816</v>
      </c>
      <c r="Q6370" t="s">
        <v>2055</v>
      </c>
      <c r="R6370" t="s">
        <v>79</v>
      </c>
      <c r="S6370" t="s">
        <v>10770</v>
      </c>
      <c r="T6370" t="s">
        <v>2056</v>
      </c>
      <c r="U6370" t="s">
        <v>100</v>
      </c>
      <c r="V6370" t="s">
        <v>80</v>
      </c>
      <c r="W6370">
        <v>82300</v>
      </c>
      <c r="X6370" t="s">
        <v>85</v>
      </c>
      <c r="Y6370">
        <v>-100</v>
      </c>
      <c r="Z6370" t="s">
        <v>10817</v>
      </c>
      <c r="AA6370" t="s">
        <v>10817</v>
      </c>
      <c r="AB6370" t="s">
        <v>107</v>
      </c>
      <c r="AC6370" t="s">
        <v>10772</v>
      </c>
      <c r="AD6370">
        <f>_xlfn.XLOOKUP(MIS[[#This Row],[TRADING SYMBOL]],[1]Sheet1!$D:$D,[1]Sheet1!$C:$C)</f>
        <v>389.05</v>
      </c>
      <c r="AE6370">
        <f>MIS[[#This Row],[OrderAverageTradedPrice]]*MIS[[#This Row],[OrderQuantity]]</f>
        <v>39824</v>
      </c>
      <c r="AF6370">
        <f>MIS[[#This Row],[LTP]]*MIS[[#This Row],[OrderQuantity]]</f>
        <v>38905</v>
      </c>
      <c r="AG6370">
        <f>IF(MIS[[#This Row],[OrderSide]]="SELL",MIS[[#This Row],[VALUE]]-MIS[[#This Row],[LIVE_VALUE]],MIS[[#This Row],[LIVE_VALUE]]-MIS[[#This Row],[VALUE]])</f>
        <v>919</v>
      </c>
      <c r="AH6370" t="str" cm="1">
        <f t="array" ref="AH6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0" t="str">
        <f>MIS[[#This Row],[TRADING SYMBOL]]</f>
        <v>SENSEX2552082300PE</v>
      </c>
      <c r="AJ6370" t="str">
        <f>IF(RIGHT(MIS[[#This Row],[Main/Hedge]],4)="MAIN","MAIN","HEDGE")</f>
        <v>MAIN</v>
      </c>
      <c r="AK6370" t="str" cm="1">
        <f t="array" ref="AK6370">_xlfn._xlws.FILTER(Table4[Column1],ISNUMBER(SEARCH(Table4[Column1],MIS[[#This Row],[OrderUniqueIdentifier]])),"")</f>
        <v>XYT</v>
      </c>
    </row>
    <row r="6371" spans="1:37" x14ac:dyDescent="0.25">
      <c r="A6371" t="s">
        <v>71</v>
      </c>
      <c r="B6371" t="s">
        <v>602</v>
      </c>
      <c r="C6371" t="s">
        <v>10818</v>
      </c>
      <c r="D6371" t="s">
        <v>72</v>
      </c>
      <c r="E6371" t="s">
        <v>2053</v>
      </c>
      <c r="F6371" t="s">
        <v>98</v>
      </c>
      <c r="G6371" t="s">
        <v>89</v>
      </c>
      <c r="H6371" t="s">
        <v>75</v>
      </c>
      <c r="I6371" t="s">
        <v>76</v>
      </c>
      <c r="J6371" t="s">
        <v>77</v>
      </c>
      <c r="K6371">
        <v>20</v>
      </c>
      <c r="L6371" t="s">
        <v>77</v>
      </c>
      <c r="M6371" t="s">
        <v>78</v>
      </c>
      <c r="N6371" t="s">
        <v>10819</v>
      </c>
      <c r="O6371" t="s">
        <v>10816</v>
      </c>
      <c r="P6371" t="s">
        <v>10820</v>
      </c>
      <c r="Q6371" t="s">
        <v>2055</v>
      </c>
      <c r="R6371" t="s">
        <v>79</v>
      </c>
      <c r="S6371" t="s">
        <v>10770</v>
      </c>
      <c r="T6371" t="s">
        <v>2056</v>
      </c>
      <c r="U6371" t="s">
        <v>100</v>
      </c>
      <c r="V6371" t="s">
        <v>80</v>
      </c>
      <c r="W6371">
        <v>82300</v>
      </c>
      <c r="X6371" t="s">
        <v>85</v>
      </c>
      <c r="Y6371">
        <v>-20</v>
      </c>
      <c r="Z6371" t="s">
        <v>10817</v>
      </c>
      <c r="AA6371" t="s">
        <v>10821</v>
      </c>
      <c r="AB6371" t="s">
        <v>107</v>
      </c>
      <c r="AC6371" t="s">
        <v>10772</v>
      </c>
      <c r="AD6371">
        <f>_xlfn.XLOOKUP(MIS[[#This Row],[TRADING SYMBOL]],[1]Sheet1!$D:$D,[1]Sheet1!$C:$C)</f>
        <v>389.05</v>
      </c>
      <c r="AE6371">
        <f>MIS[[#This Row],[OrderAverageTradedPrice]]*MIS[[#This Row],[OrderQuantity]]</f>
        <v>7973</v>
      </c>
      <c r="AF6371">
        <f>MIS[[#This Row],[LTP]]*MIS[[#This Row],[OrderQuantity]]</f>
        <v>7781</v>
      </c>
      <c r="AG6371">
        <f>IF(MIS[[#This Row],[OrderSide]]="SELL",MIS[[#This Row],[VALUE]]-MIS[[#This Row],[LIVE_VALUE]],MIS[[#This Row],[LIVE_VALUE]]-MIS[[#This Row],[VALUE]])</f>
        <v>192</v>
      </c>
      <c r="AH6371" t="str" cm="1">
        <f t="array" ref="AH6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1" t="str">
        <f>MIS[[#This Row],[TRADING SYMBOL]]</f>
        <v>SENSEX2552082300PE</v>
      </c>
      <c r="AJ6371" t="str">
        <f>IF(RIGHT(MIS[[#This Row],[Main/Hedge]],4)="MAIN","MAIN","HEDGE")</f>
        <v>MAIN</v>
      </c>
      <c r="AK6371" t="str" cm="1">
        <f t="array" ref="AK6371">_xlfn._xlws.FILTER(Table4[Column1],ISNUMBER(SEARCH(Table4[Column1],MIS[[#This Row],[OrderUniqueIdentifier]])),"")</f>
        <v>XYT</v>
      </c>
    </row>
    <row r="6372" spans="1:37" x14ac:dyDescent="0.25">
      <c r="A6372" t="s">
        <v>71</v>
      </c>
      <c r="B6372" t="s">
        <v>873</v>
      </c>
      <c r="C6372" t="s">
        <v>10878</v>
      </c>
      <c r="D6372" t="s">
        <v>72</v>
      </c>
      <c r="E6372" t="s">
        <v>2044</v>
      </c>
      <c r="F6372" t="s">
        <v>98</v>
      </c>
      <c r="G6372" t="s">
        <v>89</v>
      </c>
      <c r="H6372" t="s">
        <v>75</v>
      </c>
      <c r="I6372" t="s">
        <v>76</v>
      </c>
      <c r="J6372" t="s">
        <v>77</v>
      </c>
      <c r="K6372">
        <v>20</v>
      </c>
      <c r="L6372" t="s">
        <v>77</v>
      </c>
      <c r="M6372" t="s">
        <v>78</v>
      </c>
      <c r="N6372" t="s">
        <v>10879</v>
      </c>
      <c r="O6372" t="s">
        <v>10816</v>
      </c>
      <c r="P6372" t="s">
        <v>10820</v>
      </c>
      <c r="Q6372" t="s">
        <v>2048</v>
      </c>
      <c r="R6372" t="s">
        <v>79</v>
      </c>
      <c r="S6372" t="s">
        <v>10770</v>
      </c>
      <c r="T6372" t="s">
        <v>2049</v>
      </c>
      <c r="U6372" t="s">
        <v>100</v>
      </c>
      <c r="V6372" t="s">
        <v>80</v>
      </c>
      <c r="W6372">
        <v>82300</v>
      </c>
      <c r="X6372" t="s">
        <v>81</v>
      </c>
      <c r="Y6372">
        <v>-20</v>
      </c>
      <c r="Z6372" t="s">
        <v>10817</v>
      </c>
      <c r="AA6372" t="s">
        <v>10821</v>
      </c>
      <c r="AB6372" t="s">
        <v>90</v>
      </c>
      <c r="AC6372" t="s">
        <v>10772</v>
      </c>
      <c r="AD6372">
        <f>_xlfn.XLOOKUP(MIS[[#This Row],[TRADING SYMBOL]],[1]Sheet1!$D:$D,[1]Sheet1!$C:$C)</f>
        <v>464.4</v>
      </c>
      <c r="AE6372">
        <f>MIS[[#This Row],[OrderAverageTradedPrice]]*MIS[[#This Row],[OrderQuantity]]</f>
        <v>9638</v>
      </c>
      <c r="AF6372">
        <f>MIS[[#This Row],[LTP]]*MIS[[#This Row],[OrderQuantity]]</f>
        <v>9288</v>
      </c>
      <c r="AG6372">
        <f>IF(MIS[[#This Row],[OrderSide]]="SELL",MIS[[#This Row],[VALUE]]-MIS[[#This Row],[LIVE_VALUE]],MIS[[#This Row],[LIVE_VALUE]]-MIS[[#This Row],[VALUE]])</f>
        <v>350</v>
      </c>
      <c r="AH6372" t="str" cm="1">
        <f t="array" ref="AH6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2" t="str">
        <f>MIS[[#This Row],[TRADING SYMBOL]]</f>
        <v>SENSEX2552082300CE</v>
      </c>
      <c r="AJ6372" t="str">
        <f>IF(RIGHT(MIS[[#This Row],[Main/Hedge]],4)="MAIN","MAIN","HEDGE")</f>
        <v>MAIN</v>
      </c>
      <c r="AK6372" t="str" cm="1">
        <f t="array" ref="AK6372">_xlfn._xlws.FILTER(Table4[Column1],ISNUMBER(SEARCH(Table4[Column1],MIS[[#This Row],[OrderUniqueIdentifier]])),"")</f>
        <v>XYT</v>
      </c>
    </row>
    <row r="6373" spans="1:37" x14ac:dyDescent="0.25">
      <c r="A6373" t="s">
        <v>71</v>
      </c>
      <c r="B6373" t="s">
        <v>960</v>
      </c>
      <c r="C6373" t="s">
        <v>10894</v>
      </c>
      <c r="D6373" t="s">
        <v>72</v>
      </c>
      <c r="E6373" t="s">
        <v>2053</v>
      </c>
      <c r="F6373" t="s">
        <v>98</v>
      </c>
      <c r="G6373" t="s">
        <v>89</v>
      </c>
      <c r="H6373" t="s">
        <v>75</v>
      </c>
      <c r="I6373" t="s">
        <v>76</v>
      </c>
      <c r="J6373" t="s">
        <v>77</v>
      </c>
      <c r="K6373">
        <v>20</v>
      </c>
      <c r="L6373" t="s">
        <v>77</v>
      </c>
      <c r="M6373" t="s">
        <v>78</v>
      </c>
      <c r="N6373" t="s">
        <v>10895</v>
      </c>
      <c r="O6373" t="s">
        <v>10820</v>
      </c>
      <c r="P6373" t="s">
        <v>10820</v>
      </c>
      <c r="Q6373" t="s">
        <v>2055</v>
      </c>
      <c r="R6373" t="s">
        <v>79</v>
      </c>
      <c r="S6373" t="s">
        <v>10770</v>
      </c>
      <c r="T6373" t="s">
        <v>2056</v>
      </c>
      <c r="U6373" t="s">
        <v>100</v>
      </c>
      <c r="V6373" t="s">
        <v>80</v>
      </c>
      <c r="W6373">
        <v>82300</v>
      </c>
      <c r="X6373" t="s">
        <v>85</v>
      </c>
      <c r="Y6373">
        <v>-20</v>
      </c>
      <c r="Z6373" t="s">
        <v>10821</v>
      </c>
      <c r="AA6373" t="s">
        <v>10821</v>
      </c>
      <c r="AB6373" t="s">
        <v>107</v>
      </c>
      <c r="AC6373" t="s">
        <v>10772</v>
      </c>
      <c r="AD6373">
        <f>_xlfn.XLOOKUP(MIS[[#This Row],[TRADING SYMBOL]],[1]Sheet1!$D:$D,[1]Sheet1!$C:$C)</f>
        <v>389.05</v>
      </c>
      <c r="AE6373">
        <f>MIS[[#This Row],[OrderAverageTradedPrice]]*MIS[[#This Row],[OrderQuantity]]</f>
        <v>7940</v>
      </c>
      <c r="AF6373">
        <f>MIS[[#This Row],[LTP]]*MIS[[#This Row],[OrderQuantity]]</f>
        <v>7781</v>
      </c>
      <c r="AG6373">
        <f>IF(MIS[[#This Row],[OrderSide]]="SELL",MIS[[#This Row],[VALUE]]-MIS[[#This Row],[LIVE_VALUE]],MIS[[#This Row],[LIVE_VALUE]]-MIS[[#This Row],[VALUE]])</f>
        <v>159</v>
      </c>
      <c r="AH6373" t="str" cm="1">
        <f t="array" ref="AH6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3" t="str">
        <f>MIS[[#This Row],[TRADING SYMBOL]]</f>
        <v>SENSEX2552082300PE</v>
      </c>
      <c r="AJ6373" t="str">
        <f>IF(RIGHT(MIS[[#This Row],[Main/Hedge]],4)="MAIN","MAIN","HEDGE")</f>
        <v>MAIN</v>
      </c>
      <c r="AK6373" t="str" cm="1">
        <f t="array" ref="AK6373">_xlfn._xlws.FILTER(Table4[Column1],ISNUMBER(SEARCH(Table4[Column1],MIS[[#This Row],[OrderUniqueIdentifier]])),"")</f>
        <v>XYT</v>
      </c>
    </row>
    <row r="6374" spans="1:37" x14ac:dyDescent="0.25">
      <c r="A6374" t="s">
        <v>71</v>
      </c>
      <c r="B6374" t="s">
        <v>986</v>
      </c>
      <c r="C6374" t="s">
        <v>10904</v>
      </c>
      <c r="D6374" t="s">
        <v>72</v>
      </c>
      <c r="E6374" t="s">
        <v>2053</v>
      </c>
      <c r="F6374" t="s">
        <v>98</v>
      </c>
      <c r="G6374" t="s">
        <v>89</v>
      </c>
      <c r="H6374" t="s">
        <v>75</v>
      </c>
      <c r="I6374" t="s">
        <v>76</v>
      </c>
      <c r="J6374" t="s">
        <v>77</v>
      </c>
      <c r="K6374">
        <v>20</v>
      </c>
      <c r="L6374" t="s">
        <v>77</v>
      </c>
      <c r="M6374" t="s">
        <v>78</v>
      </c>
      <c r="N6374" t="s">
        <v>10905</v>
      </c>
      <c r="O6374" t="s">
        <v>10820</v>
      </c>
      <c r="P6374" t="s">
        <v>10820</v>
      </c>
      <c r="Q6374" t="s">
        <v>2055</v>
      </c>
      <c r="R6374" t="s">
        <v>79</v>
      </c>
      <c r="S6374" t="s">
        <v>10770</v>
      </c>
      <c r="T6374" t="s">
        <v>2056</v>
      </c>
      <c r="U6374" t="s">
        <v>100</v>
      </c>
      <c r="V6374" t="s">
        <v>80</v>
      </c>
      <c r="W6374">
        <v>82300</v>
      </c>
      <c r="X6374" t="s">
        <v>85</v>
      </c>
      <c r="Y6374">
        <v>-20</v>
      </c>
      <c r="Z6374" t="s">
        <v>10821</v>
      </c>
      <c r="AA6374" t="s">
        <v>10821</v>
      </c>
      <c r="AB6374" t="s">
        <v>107</v>
      </c>
      <c r="AC6374" t="s">
        <v>10772</v>
      </c>
      <c r="AD6374">
        <f>_xlfn.XLOOKUP(MIS[[#This Row],[TRADING SYMBOL]],[1]Sheet1!$D:$D,[1]Sheet1!$C:$C)</f>
        <v>389.05</v>
      </c>
      <c r="AE6374">
        <f>MIS[[#This Row],[OrderAverageTradedPrice]]*MIS[[#This Row],[OrderQuantity]]</f>
        <v>7964</v>
      </c>
      <c r="AF6374">
        <f>MIS[[#This Row],[LTP]]*MIS[[#This Row],[OrderQuantity]]</f>
        <v>7781</v>
      </c>
      <c r="AG6374">
        <f>IF(MIS[[#This Row],[OrderSide]]="SELL",MIS[[#This Row],[VALUE]]-MIS[[#This Row],[LIVE_VALUE]],MIS[[#This Row],[LIVE_VALUE]]-MIS[[#This Row],[VALUE]])</f>
        <v>183</v>
      </c>
      <c r="AH6374" t="str" cm="1">
        <f t="array" ref="AH6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4" t="str">
        <f>MIS[[#This Row],[TRADING SYMBOL]]</f>
        <v>SENSEX2552082300PE</v>
      </c>
      <c r="AJ6374" t="str">
        <f>IF(RIGHT(MIS[[#This Row],[Main/Hedge]],4)="MAIN","MAIN","HEDGE")</f>
        <v>MAIN</v>
      </c>
      <c r="AK6374" t="str" cm="1">
        <f t="array" ref="AK6374">_xlfn._xlws.FILTER(Table4[Column1],ISNUMBER(SEARCH(Table4[Column1],MIS[[#This Row],[OrderUniqueIdentifier]])),"")</f>
        <v>XYT</v>
      </c>
    </row>
    <row r="6375" spans="1:37" x14ac:dyDescent="0.25">
      <c r="A6375" t="s">
        <v>71</v>
      </c>
      <c r="B6375" t="s">
        <v>1086</v>
      </c>
      <c r="C6375" t="s">
        <v>10933</v>
      </c>
      <c r="D6375" t="s">
        <v>72</v>
      </c>
      <c r="E6375" t="s">
        <v>2044</v>
      </c>
      <c r="F6375" t="s">
        <v>98</v>
      </c>
      <c r="G6375" t="s">
        <v>89</v>
      </c>
      <c r="H6375" t="s">
        <v>75</v>
      </c>
      <c r="I6375" t="s">
        <v>76</v>
      </c>
      <c r="J6375" t="s">
        <v>77</v>
      </c>
      <c r="K6375">
        <v>20</v>
      </c>
      <c r="L6375" t="s">
        <v>77</v>
      </c>
      <c r="M6375" t="s">
        <v>78</v>
      </c>
      <c r="N6375" t="s">
        <v>10934</v>
      </c>
      <c r="O6375" t="s">
        <v>10820</v>
      </c>
      <c r="P6375" t="s">
        <v>10820</v>
      </c>
      <c r="Q6375" t="s">
        <v>2048</v>
      </c>
      <c r="R6375" t="s">
        <v>79</v>
      </c>
      <c r="S6375" t="s">
        <v>10770</v>
      </c>
      <c r="T6375" t="s">
        <v>2049</v>
      </c>
      <c r="U6375" t="s">
        <v>100</v>
      </c>
      <c r="V6375" t="s">
        <v>80</v>
      </c>
      <c r="W6375">
        <v>82300</v>
      </c>
      <c r="X6375" t="s">
        <v>81</v>
      </c>
      <c r="Y6375">
        <v>-20</v>
      </c>
      <c r="Z6375" t="s">
        <v>10821</v>
      </c>
      <c r="AA6375" t="s">
        <v>10821</v>
      </c>
      <c r="AB6375" t="s">
        <v>90</v>
      </c>
      <c r="AC6375" t="s">
        <v>10772</v>
      </c>
      <c r="AD6375">
        <f>_xlfn.XLOOKUP(MIS[[#This Row],[TRADING SYMBOL]],[1]Sheet1!$D:$D,[1]Sheet1!$C:$C)</f>
        <v>464.4</v>
      </c>
      <c r="AE6375">
        <f>MIS[[#This Row],[OrderAverageTradedPrice]]*MIS[[#This Row],[OrderQuantity]]</f>
        <v>9651</v>
      </c>
      <c r="AF6375">
        <f>MIS[[#This Row],[LTP]]*MIS[[#This Row],[OrderQuantity]]</f>
        <v>9288</v>
      </c>
      <c r="AG6375">
        <f>IF(MIS[[#This Row],[OrderSide]]="SELL",MIS[[#This Row],[VALUE]]-MIS[[#This Row],[LIVE_VALUE]],MIS[[#This Row],[LIVE_VALUE]]-MIS[[#This Row],[VALUE]])</f>
        <v>363</v>
      </c>
      <c r="AH6375" t="str" cm="1">
        <f t="array" ref="AH6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5" t="str">
        <f>MIS[[#This Row],[TRADING SYMBOL]]</f>
        <v>SENSEX2552082300CE</v>
      </c>
      <c r="AJ6375" t="str">
        <f>IF(RIGHT(MIS[[#This Row],[Main/Hedge]],4)="MAIN","MAIN","HEDGE")</f>
        <v>MAIN</v>
      </c>
      <c r="AK6375" t="str" cm="1">
        <f t="array" ref="AK6375">_xlfn._xlws.FILTER(Table4[Column1],ISNUMBER(SEARCH(Table4[Column1],MIS[[#This Row],[OrderUniqueIdentifier]])),"")</f>
        <v>XYT</v>
      </c>
    </row>
    <row r="6376" spans="1:37" x14ac:dyDescent="0.25">
      <c r="A6376" t="s">
        <v>71</v>
      </c>
      <c r="B6376" t="s">
        <v>1186</v>
      </c>
      <c r="C6376" t="s">
        <v>10953</v>
      </c>
      <c r="D6376" t="s">
        <v>72</v>
      </c>
      <c r="E6376" t="s">
        <v>2053</v>
      </c>
      <c r="F6376" t="s">
        <v>98</v>
      </c>
      <c r="G6376" t="s">
        <v>89</v>
      </c>
      <c r="H6376" t="s">
        <v>75</v>
      </c>
      <c r="I6376" t="s">
        <v>76</v>
      </c>
      <c r="J6376" t="s">
        <v>77</v>
      </c>
      <c r="K6376">
        <v>20</v>
      </c>
      <c r="L6376" t="s">
        <v>77</v>
      </c>
      <c r="M6376" t="s">
        <v>78</v>
      </c>
      <c r="N6376" t="s">
        <v>10954</v>
      </c>
      <c r="O6376" t="s">
        <v>10816</v>
      </c>
      <c r="P6376" t="s">
        <v>10820</v>
      </c>
      <c r="Q6376" t="s">
        <v>2055</v>
      </c>
      <c r="R6376" t="s">
        <v>79</v>
      </c>
      <c r="S6376" t="s">
        <v>10770</v>
      </c>
      <c r="T6376" t="s">
        <v>2056</v>
      </c>
      <c r="U6376" t="s">
        <v>100</v>
      </c>
      <c r="V6376" t="s">
        <v>80</v>
      </c>
      <c r="W6376">
        <v>82300</v>
      </c>
      <c r="X6376" t="s">
        <v>85</v>
      </c>
      <c r="Y6376">
        <v>-20</v>
      </c>
      <c r="Z6376" t="s">
        <v>10817</v>
      </c>
      <c r="AA6376" t="s">
        <v>10821</v>
      </c>
      <c r="AB6376" t="s">
        <v>107</v>
      </c>
      <c r="AC6376" t="s">
        <v>10772</v>
      </c>
      <c r="AD6376">
        <f>_xlfn.XLOOKUP(MIS[[#This Row],[TRADING SYMBOL]],[1]Sheet1!$D:$D,[1]Sheet1!$C:$C)</f>
        <v>389.05</v>
      </c>
      <c r="AE6376">
        <f>MIS[[#This Row],[OrderAverageTradedPrice]]*MIS[[#This Row],[OrderQuantity]]</f>
        <v>7978</v>
      </c>
      <c r="AF6376">
        <f>MIS[[#This Row],[LTP]]*MIS[[#This Row],[OrderQuantity]]</f>
        <v>7781</v>
      </c>
      <c r="AG6376">
        <f>IF(MIS[[#This Row],[OrderSide]]="SELL",MIS[[#This Row],[VALUE]]-MIS[[#This Row],[LIVE_VALUE]],MIS[[#This Row],[LIVE_VALUE]]-MIS[[#This Row],[VALUE]])</f>
        <v>197</v>
      </c>
      <c r="AH6376" t="str" cm="1">
        <f t="array" ref="AH6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6" t="str">
        <f>MIS[[#This Row],[TRADING SYMBOL]]</f>
        <v>SENSEX2552082300PE</v>
      </c>
      <c r="AJ6376" t="str">
        <f>IF(RIGHT(MIS[[#This Row],[Main/Hedge]],4)="MAIN","MAIN","HEDGE")</f>
        <v>MAIN</v>
      </c>
      <c r="AK6376" t="str" cm="1">
        <f t="array" ref="AK6376">_xlfn._xlws.FILTER(Table4[Column1],ISNUMBER(SEARCH(Table4[Column1],MIS[[#This Row],[OrderUniqueIdentifier]])),"")</f>
        <v>XYT</v>
      </c>
    </row>
    <row r="6377" spans="1:37" x14ac:dyDescent="0.25">
      <c r="A6377" t="s">
        <v>71</v>
      </c>
      <c r="B6377" t="s">
        <v>1251</v>
      </c>
      <c r="C6377" t="s">
        <v>10979</v>
      </c>
      <c r="D6377" t="s">
        <v>72</v>
      </c>
      <c r="E6377" t="s">
        <v>2044</v>
      </c>
      <c r="F6377" t="s">
        <v>98</v>
      </c>
      <c r="G6377" t="s">
        <v>89</v>
      </c>
      <c r="H6377" t="s">
        <v>75</v>
      </c>
      <c r="I6377" t="s">
        <v>76</v>
      </c>
      <c r="J6377" t="s">
        <v>77</v>
      </c>
      <c r="K6377">
        <v>20</v>
      </c>
      <c r="L6377" t="s">
        <v>77</v>
      </c>
      <c r="M6377" t="s">
        <v>78</v>
      </c>
      <c r="N6377" t="s">
        <v>3399</v>
      </c>
      <c r="O6377" t="s">
        <v>10816</v>
      </c>
      <c r="P6377" t="s">
        <v>10820</v>
      </c>
      <c r="Q6377" t="s">
        <v>2048</v>
      </c>
      <c r="R6377" t="s">
        <v>79</v>
      </c>
      <c r="S6377" t="s">
        <v>10770</v>
      </c>
      <c r="T6377" t="s">
        <v>2049</v>
      </c>
      <c r="U6377" t="s">
        <v>100</v>
      </c>
      <c r="V6377" t="s">
        <v>80</v>
      </c>
      <c r="W6377">
        <v>82300</v>
      </c>
      <c r="X6377" t="s">
        <v>81</v>
      </c>
      <c r="Y6377">
        <v>-20</v>
      </c>
      <c r="Z6377" t="s">
        <v>10817</v>
      </c>
      <c r="AA6377" t="s">
        <v>10821</v>
      </c>
      <c r="AB6377" t="s">
        <v>90</v>
      </c>
      <c r="AC6377" t="s">
        <v>10772</v>
      </c>
      <c r="AD6377">
        <f>_xlfn.XLOOKUP(MIS[[#This Row],[TRADING SYMBOL]],[1]Sheet1!$D:$D,[1]Sheet1!$C:$C)</f>
        <v>464.4</v>
      </c>
      <c r="AE6377">
        <f>MIS[[#This Row],[OrderAverageTradedPrice]]*MIS[[#This Row],[OrderQuantity]]</f>
        <v>9617</v>
      </c>
      <c r="AF6377">
        <f>MIS[[#This Row],[LTP]]*MIS[[#This Row],[OrderQuantity]]</f>
        <v>9288</v>
      </c>
      <c r="AG6377">
        <f>IF(MIS[[#This Row],[OrderSide]]="SELL",MIS[[#This Row],[VALUE]]-MIS[[#This Row],[LIVE_VALUE]],MIS[[#This Row],[LIVE_VALUE]]-MIS[[#This Row],[VALUE]])</f>
        <v>329</v>
      </c>
      <c r="AH6377" t="str" cm="1">
        <f t="array" ref="AH6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7" t="str">
        <f>MIS[[#This Row],[TRADING SYMBOL]]</f>
        <v>SENSEX2552082300CE</v>
      </c>
      <c r="AJ6377" t="str">
        <f>IF(RIGHT(MIS[[#This Row],[Main/Hedge]],4)="MAIN","MAIN","HEDGE")</f>
        <v>MAIN</v>
      </c>
      <c r="AK6377" t="str" cm="1">
        <f t="array" ref="AK6377">_xlfn._xlws.FILTER(Table4[Column1],ISNUMBER(SEARCH(Table4[Column1],MIS[[#This Row],[OrderUniqueIdentifier]])),"")</f>
        <v>XYT</v>
      </c>
    </row>
    <row r="6378" spans="1:37" x14ac:dyDescent="0.25">
      <c r="A6378" t="s">
        <v>71</v>
      </c>
      <c r="B6378" t="s">
        <v>1272</v>
      </c>
      <c r="C6378" t="s">
        <v>10984</v>
      </c>
      <c r="D6378" t="s">
        <v>72</v>
      </c>
      <c r="E6378" t="s">
        <v>2044</v>
      </c>
      <c r="F6378" t="s">
        <v>98</v>
      </c>
      <c r="G6378" t="s">
        <v>89</v>
      </c>
      <c r="H6378" t="s">
        <v>75</v>
      </c>
      <c r="I6378" t="s">
        <v>76</v>
      </c>
      <c r="J6378" t="s">
        <v>77</v>
      </c>
      <c r="K6378">
        <v>20</v>
      </c>
      <c r="L6378" t="s">
        <v>77</v>
      </c>
      <c r="M6378" t="s">
        <v>78</v>
      </c>
      <c r="N6378" t="s">
        <v>7422</v>
      </c>
      <c r="O6378" t="s">
        <v>10820</v>
      </c>
      <c r="P6378" t="s">
        <v>10820</v>
      </c>
      <c r="Q6378" t="s">
        <v>2048</v>
      </c>
      <c r="R6378" t="s">
        <v>79</v>
      </c>
      <c r="S6378" t="s">
        <v>10770</v>
      </c>
      <c r="T6378" t="s">
        <v>2049</v>
      </c>
      <c r="U6378" t="s">
        <v>100</v>
      </c>
      <c r="V6378" t="s">
        <v>80</v>
      </c>
      <c r="W6378">
        <v>82300</v>
      </c>
      <c r="X6378" t="s">
        <v>81</v>
      </c>
      <c r="Y6378">
        <v>-20</v>
      </c>
      <c r="Z6378" t="s">
        <v>10821</v>
      </c>
      <c r="AA6378" t="s">
        <v>10821</v>
      </c>
      <c r="AB6378" t="s">
        <v>90</v>
      </c>
      <c r="AC6378" t="s">
        <v>10772</v>
      </c>
      <c r="AD6378">
        <f>_xlfn.XLOOKUP(MIS[[#This Row],[TRADING SYMBOL]],[1]Sheet1!$D:$D,[1]Sheet1!$C:$C)</f>
        <v>464.4</v>
      </c>
      <c r="AE6378">
        <f>MIS[[#This Row],[OrderAverageTradedPrice]]*MIS[[#This Row],[OrderQuantity]]</f>
        <v>9634</v>
      </c>
      <c r="AF6378">
        <f>MIS[[#This Row],[LTP]]*MIS[[#This Row],[OrderQuantity]]</f>
        <v>9288</v>
      </c>
      <c r="AG6378">
        <f>IF(MIS[[#This Row],[OrderSide]]="SELL",MIS[[#This Row],[VALUE]]-MIS[[#This Row],[LIVE_VALUE]],MIS[[#This Row],[LIVE_VALUE]]-MIS[[#This Row],[VALUE]])</f>
        <v>346</v>
      </c>
      <c r="AH6378" t="str" cm="1">
        <f t="array" ref="AH6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8" t="str">
        <f>MIS[[#This Row],[TRADING SYMBOL]]</f>
        <v>SENSEX2552082300CE</v>
      </c>
      <c r="AJ6378" t="str">
        <f>IF(RIGHT(MIS[[#This Row],[Main/Hedge]],4)="MAIN","MAIN","HEDGE")</f>
        <v>MAIN</v>
      </c>
      <c r="AK6378" t="str" cm="1">
        <f t="array" ref="AK6378">_xlfn._xlws.FILTER(Table4[Column1],ISNUMBER(SEARCH(Table4[Column1],MIS[[#This Row],[OrderUniqueIdentifier]])),"")</f>
        <v>XYT</v>
      </c>
    </row>
    <row r="6379" spans="1:37" x14ac:dyDescent="0.25">
      <c r="A6379" t="s">
        <v>179</v>
      </c>
      <c r="B6379" t="s">
        <v>180</v>
      </c>
      <c r="C6379" t="s">
        <v>11040</v>
      </c>
      <c r="D6379" t="s">
        <v>72</v>
      </c>
      <c r="E6379" t="s">
        <v>2044</v>
      </c>
      <c r="F6379" t="s">
        <v>98</v>
      </c>
      <c r="G6379" t="s">
        <v>89</v>
      </c>
      <c r="H6379" t="s">
        <v>93</v>
      </c>
      <c r="I6379" t="s">
        <v>76</v>
      </c>
      <c r="J6379" t="s">
        <v>7462</v>
      </c>
      <c r="K6379">
        <v>20</v>
      </c>
      <c r="L6379" t="s">
        <v>77</v>
      </c>
      <c r="M6379" t="s">
        <v>78</v>
      </c>
      <c r="N6379" t="s">
        <v>7462</v>
      </c>
      <c r="O6379" t="s">
        <v>10816</v>
      </c>
      <c r="P6379" t="s">
        <v>10820</v>
      </c>
      <c r="Q6379" t="s">
        <v>2048</v>
      </c>
      <c r="R6379" t="s">
        <v>79</v>
      </c>
      <c r="S6379" t="s">
        <v>10770</v>
      </c>
      <c r="T6379" t="s">
        <v>2049</v>
      </c>
      <c r="U6379" t="s">
        <v>100</v>
      </c>
      <c r="V6379" t="s">
        <v>80</v>
      </c>
      <c r="W6379">
        <v>82300</v>
      </c>
      <c r="X6379" t="s">
        <v>81</v>
      </c>
      <c r="Y6379">
        <v>-20</v>
      </c>
      <c r="Z6379" t="s">
        <v>10817</v>
      </c>
      <c r="AA6379" t="s">
        <v>10821</v>
      </c>
      <c r="AB6379" t="s">
        <v>90</v>
      </c>
      <c r="AC6379" t="s">
        <v>10772</v>
      </c>
      <c r="AD6379">
        <f>_xlfn.XLOOKUP(MIS[[#This Row],[TRADING SYMBOL]],[1]Sheet1!$D:$D,[1]Sheet1!$C:$C)</f>
        <v>464.4</v>
      </c>
      <c r="AE6379">
        <f>MIS[[#This Row],[OrderAverageTradedPrice]]*MIS[[#This Row],[OrderQuantity]]</f>
        <v>9635</v>
      </c>
      <c r="AF6379">
        <f>MIS[[#This Row],[LTP]]*MIS[[#This Row],[OrderQuantity]]</f>
        <v>9288</v>
      </c>
      <c r="AG6379">
        <f>IF(MIS[[#This Row],[OrderSide]]="SELL",MIS[[#This Row],[VALUE]]-MIS[[#This Row],[LIVE_VALUE]],MIS[[#This Row],[LIVE_VALUE]]-MIS[[#This Row],[VALUE]])</f>
        <v>347</v>
      </c>
      <c r="AH6379" t="str" cm="1">
        <f t="array" ref="AH6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9" t="str">
        <f>MIS[[#This Row],[TRADING SYMBOL]]</f>
        <v>SENSEX2552082300CE</v>
      </c>
      <c r="AJ6379" t="str">
        <f>IF(RIGHT(MIS[[#This Row],[Main/Hedge]],4)="MAIN","MAIN","HEDGE")</f>
        <v>MAIN</v>
      </c>
      <c r="AK6379" t="str" cm="1">
        <f t="array" ref="AK6379">_xlfn._xlws.FILTER(Table4[Column1],ISNUMBER(SEARCH(Table4[Column1],MIS[[#This Row],[OrderUniqueIdentifier]])),"")</f>
        <v>XYT</v>
      </c>
    </row>
    <row r="6380" spans="1:37" x14ac:dyDescent="0.25">
      <c r="A6380" t="s">
        <v>1555</v>
      </c>
      <c r="B6380" t="s">
        <v>1570</v>
      </c>
      <c r="C6380" t="s">
        <v>11056</v>
      </c>
      <c r="D6380" t="s">
        <v>72</v>
      </c>
      <c r="E6380" t="s">
        <v>2053</v>
      </c>
      <c r="F6380" t="s">
        <v>98</v>
      </c>
      <c r="G6380" t="s">
        <v>89</v>
      </c>
      <c r="H6380" t="s">
        <v>93</v>
      </c>
      <c r="I6380" t="s">
        <v>76</v>
      </c>
      <c r="J6380" t="s">
        <v>11057</v>
      </c>
      <c r="K6380">
        <v>40</v>
      </c>
      <c r="L6380" t="s">
        <v>77</v>
      </c>
      <c r="M6380" t="s">
        <v>78</v>
      </c>
      <c r="N6380" t="s">
        <v>11058</v>
      </c>
      <c r="O6380" t="s">
        <v>10820</v>
      </c>
      <c r="P6380" t="s">
        <v>10820</v>
      </c>
      <c r="Q6380" t="s">
        <v>2055</v>
      </c>
      <c r="R6380" t="s">
        <v>79</v>
      </c>
      <c r="S6380" t="s">
        <v>10770</v>
      </c>
      <c r="T6380" t="s">
        <v>2056</v>
      </c>
      <c r="U6380" t="s">
        <v>100</v>
      </c>
      <c r="V6380" t="s">
        <v>80</v>
      </c>
      <c r="W6380">
        <v>82300</v>
      </c>
      <c r="X6380" t="s">
        <v>85</v>
      </c>
      <c r="Y6380">
        <v>-40</v>
      </c>
      <c r="Z6380" t="s">
        <v>10821</v>
      </c>
      <c r="AA6380" t="s">
        <v>10821</v>
      </c>
      <c r="AB6380" t="s">
        <v>107</v>
      </c>
      <c r="AC6380" t="s">
        <v>10772</v>
      </c>
      <c r="AD6380">
        <f>_xlfn.XLOOKUP(MIS[[#This Row],[TRADING SYMBOL]],[1]Sheet1!$D:$D,[1]Sheet1!$C:$C)</f>
        <v>389.05</v>
      </c>
      <c r="AE6380">
        <f>MIS[[#This Row],[OrderAverageTradedPrice]]*MIS[[#This Row],[OrderQuantity]]</f>
        <v>15859</v>
      </c>
      <c r="AF6380">
        <f>MIS[[#This Row],[LTP]]*MIS[[#This Row],[OrderQuantity]]</f>
        <v>15562</v>
      </c>
      <c r="AG6380">
        <f>IF(MIS[[#This Row],[OrderSide]]="SELL",MIS[[#This Row],[VALUE]]-MIS[[#This Row],[LIVE_VALUE]],MIS[[#This Row],[LIVE_VALUE]]-MIS[[#This Row],[VALUE]])</f>
        <v>297</v>
      </c>
      <c r="AH6380" t="str" cm="1">
        <f t="array" ref="AH6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0" t="str">
        <f>MIS[[#This Row],[TRADING SYMBOL]]</f>
        <v>SENSEX2552082300PE</v>
      </c>
      <c r="AJ6380" t="str">
        <f>IF(RIGHT(MIS[[#This Row],[Main/Hedge]],4)="MAIN","MAIN","HEDGE")</f>
        <v>MAIN</v>
      </c>
      <c r="AK6380" t="str" cm="1">
        <f t="array" ref="AK6380">_xlfn._xlws.FILTER(Table4[Column1],ISNUMBER(SEARCH(Table4[Column1],MIS[[#This Row],[OrderUniqueIdentifier]])),"")</f>
        <v>XYT</v>
      </c>
    </row>
    <row r="6381" spans="1:37" x14ac:dyDescent="0.25">
      <c r="A6381" t="s">
        <v>1555</v>
      </c>
      <c r="B6381" t="s">
        <v>1597</v>
      </c>
      <c r="C6381" t="s">
        <v>11065</v>
      </c>
      <c r="D6381" t="s">
        <v>72</v>
      </c>
      <c r="E6381" t="s">
        <v>2053</v>
      </c>
      <c r="F6381" t="s">
        <v>98</v>
      </c>
      <c r="G6381" t="s">
        <v>89</v>
      </c>
      <c r="H6381" t="s">
        <v>93</v>
      </c>
      <c r="I6381" t="s">
        <v>76</v>
      </c>
      <c r="J6381" t="s">
        <v>11057</v>
      </c>
      <c r="K6381">
        <v>40</v>
      </c>
      <c r="L6381" t="s">
        <v>77</v>
      </c>
      <c r="M6381" t="s">
        <v>78</v>
      </c>
      <c r="N6381" t="s">
        <v>11058</v>
      </c>
      <c r="O6381" t="s">
        <v>10820</v>
      </c>
      <c r="P6381" t="s">
        <v>10820</v>
      </c>
      <c r="Q6381" t="s">
        <v>2055</v>
      </c>
      <c r="R6381" t="s">
        <v>79</v>
      </c>
      <c r="S6381" t="s">
        <v>10770</v>
      </c>
      <c r="T6381" t="s">
        <v>2056</v>
      </c>
      <c r="U6381" t="s">
        <v>100</v>
      </c>
      <c r="V6381" t="s">
        <v>80</v>
      </c>
      <c r="W6381">
        <v>82300</v>
      </c>
      <c r="X6381" t="s">
        <v>85</v>
      </c>
      <c r="Y6381">
        <v>-40</v>
      </c>
      <c r="Z6381" t="s">
        <v>10821</v>
      </c>
      <c r="AA6381" t="s">
        <v>10821</v>
      </c>
      <c r="AB6381" t="s">
        <v>107</v>
      </c>
      <c r="AC6381" t="s">
        <v>10772</v>
      </c>
      <c r="AD6381">
        <f>_xlfn.XLOOKUP(MIS[[#This Row],[TRADING SYMBOL]],[1]Sheet1!$D:$D,[1]Sheet1!$C:$C)</f>
        <v>389.05</v>
      </c>
      <c r="AE6381">
        <f>MIS[[#This Row],[OrderAverageTradedPrice]]*MIS[[#This Row],[OrderQuantity]]</f>
        <v>15859</v>
      </c>
      <c r="AF6381">
        <f>MIS[[#This Row],[LTP]]*MIS[[#This Row],[OrderQuantity]]</f>
        <v>15562</v>
      </c>
      <c r="AG6381">
        <f>IF(MIS[[#This Row],[OrderSide]]="SELL",MIS[[#This Row],[VALUE]]-MIS[[#This Row],[LIVE_VALUE]],MIS[[#This Row],[LIVE_VALUE]]-MIS[[#This Row],[VALUE]])</f>
        <v>297</v>
      </c>
      <c r="AH6381" t="str" cm="1">
        <f t="array" ref="AH6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1" t="str">
        <f>MIS[[#This Row],[TRADING SYMBOL]]</f>
        <v>SENSEX2552082300PE</v>
      </c>
      <c r="AJ6381" t="str">
        <f>IF(RIGHT(MIS[[#This Row],[Main/Hedge]],4)="MAIN","MAIN","HEDGE")</f>
        <v>MAIN</v>
      </c>
      <c r="AK6381" t="str" cm="1">
        <f t="array" ref="AK6381">_xlfn._xlws.FILTER(Table4[Column1],ISNUMBER(SEARCH(Table4[Column1],MIS[[#This Row],[OrderUniqueIdentifier]])),"")</f>
        <v>XYT</v>
      </c>
    </row>
    <row r="6382" spans="1:37" x14ac:dyDescent="0.25">
      <c r="A6382" t="s">
        <v>1555</v>
      </c>
      <c r="B6382" t="s">
        <v>1673</v>
      </c>
      <c r="C6382" t="s">
        <v>11079</v>
      </c>
      <c r="D6382" t="s">
        <v>72</v>
      </c>
      <c r="E6382" t="s">
        <v>2044</v>
      </c>
      <c r="F6382" t="s">
        <v>98</v>
      </c>
      <c r="G6382" t="s">
        <v>89</v>
      </c>
      <c r="H6382" t="s">
        <v>93</v>
      </c>
      <c r="I6382" t="s">
        <v>76</v>
      </c>
      <c r="J6382" t="s">
        <v>11080</v>
      </c>
      <c r="K6382">
        <v>20</v>
      </c>
      <c r="L6382" t="s">
        <v>77</v>
      </c>
      <c r="M6382" t="s">
        <v>78</v>
      </c>
      <c r="N6382" t="s">
        <v>11080</v>
      </c>
      <c r="O6382" t="s">
        <v>10816</v>
      </c>
      <c r="P6382" t="s">
        <v>10820</v>
      </c>
      <c r="Q6382" t="s">
        <v>2048</v>
      </c>
      <c r="R6382" t="s">
        <v>79</v>
      </c>
      <c r="S6382" t="s">
        <v>10770</v>
      </c>
      <c r="T6382" t="s">
        <v>2049</v>
      </c>
      <c r="U6382" t="s">
        <v>100</v>
      </c>
      <c r="V6382" t="s">
        <v>80</v>
      </c>
      <c r="W6382">
        <v>82300</v>
      </c>
      <c r="X6382" t="s">
        <v>81</v>
      </c>
      <c r="Y6382">
        <v>-20</v>
      </c>
      <c r="Z6382" t="s">
        <v>10817</v>
      </c>
      <c r="AA6382" t="s">
        <v>10821</v>
      </c>
      <c r="AB6382" t="s">
        <v>90</v>
      </c>
      <c r="AC6382" t="s">
        <v>10772</v>
      </c>
      <c r="AD6382">
        <f>_xlfn.XLOOKUP(MIS[[#This Row],[TRADING SYMBOL]],[1]Sheet1!$D:$D,[1]Sheet1!$C:$C)</f>
        <v>464.4</v>
      </c>
      <c r="AE6382">
        <f>MIS[[#This Row],[OrderAverageTradedPrice]]*MIS[[#This Row],[OrderQuantity]]</f>
        <v>9632</v>
      </c>
      <c r="AF6382">
        <f>MIS[[#This Row],[LTP]]*MIS[[#This Row],[OrderQuantity]]</f>
        <v>9288</v>
      </c>
      <c r="AG6382">
        <f>IF(MIS[[#This Row],[OrderSide]]="SELL",MIS[[#This Row],[VALUE]]-MIS[[#This Row],[LIVE_VALUE]],MIS[[#This Row],[LIVE_VALUE]]-MIS[[#This Row],[VALUE]])</f>
        <v>344</v>
      </c>
      <c r="AH6382" t="str" cm="1">
        <f t="array" ref="AH6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2" t="str">
        <f>MIS[[#This Row],[TRADING SYMBOL]]</f>
        <v>SENSEX2552082300CE</v>
      </c>
      <c r="AJ6382" t="str">
        <f>IF(RIGHT(MIS[[#This Row],[Main/Hedge]],4)="MAIN","MAIN","HEDGE")</f>
        <v>MAIN</v>
      </c>
      <c r="AK6382" t="str" cm="1">
        <f t="array" ref="AK6382">_xlfn._xlws.FILTER(Table4[Column1],ISNUMBER(SEARCH(Table4[Column1],MIS[[#This Row],[OrderUniqueIdentifier]])),"")</f>
        <v>XYT</v>
      </c>
    </row>
    <row r="6383" spans="1:37" x14ac:dyDescent="0.25">
      <c r="A6383" t="s">
        <v>1555</v>
      </c>
      <c r="B6383" t="s">
        <v>1684</v>
      </c>
      <c r="C6383" t="s">
        <v>11083</v>
      </c>
      <c r="D6383" t="s">
        <v>72</v>
      </c>
      <c r="E6383" t="s">
        <v>2044</v>
      </c>
      <c r="F6383" t="s">
        <v>98</v>
      </c>
      <c r="G6383" t="s">
        <v>89</v>
      </c>
      <c r="H6383" t="s">
        <v>93</v>
      </c>
      <c r="I6383" t="s">
        <v>76</v>
      </c>
      <c r="J6383" t="s">
        <v>7564</v>
      </c>
      <c r="K6383">
        <v>80</v>
      </c>
      <c r="L6383" t="s">
        <v>77</v>
      </c>
      <c r="M6383" t="s">
        <v>78</v>
      </c>
      <c r="N6383" t="s">
        <v>11084</v>
      </c>
      <c r="O6383" t="s">
        <v>10816</v>
      </c>
      <c r="P6383" t="s">
        <v>10820</v>
      </c>
      <c r="Q6383" t="s">
        <v>2048</v>
      </c>
      <c r="R6383" t="s">
        <v>79</v>
      </c>
      <c r="S6383" t="s">
        <v>10770</v>
      </c>
      <c r="T6383" t="s">
        <v>2049</v>
      </c>
      <c r="U6383" t="s">
        <v>100</v>
      </c>
      <c r="V6383" t="s">
        <v>80</v>
      </c>
      <c r="W6383">
        <v>82300</v>
      </c>
      <c r="X6383" t="s">
        <v>81</v>
      </c>
      <c r="Y6383">
        <v>-80</v>
      </c>
      <c r="Z6383" t="s">
        <v>10817</v>
      </c>
      <c r="AA6383" t="s">
        <v>10821</v>
      </c>
      <c r="AB6383" t="s">
        <v>90</v>
      </c>
      <c r="AC6383" t="s">
        <v>10772</v>
      </c>
      <c r="AD6383">
        <f>_xlfn.XLOOKUP(MIS[[#This Row],[TRADING SYMBOL]],[1]Sheet1!$D:$D,[1]Sheet1!$C:$C)</f>
        <v>464.4</v>
      </c>
      <c r="AE6383">
        <f>MIS[[#This Row],[OrderAverageTradedPrice]]*MIS[[#This Row],[OrderQuantity]]</f>
        <v>38518</v>
      </c>
      <c r="AF6383">
        <f>MIS[[#This Row],[LTP]]*MIS[[#This Row],[OrderQuantity]]</f>
        <v>37152</v>
      </c>
      <c r="AG6383">
        <f>IF(MIS[[#This Row],[OrderSide]]="SELL",MIS[[#This Row],[VALUE]]-MIS[[#This Row],[LIVE_VALUE]],MIS[[#This Row],[LIVE_VALUE]]-MIS[[#This Row],[VALUE]])</f>
        <v>1366</v>
      </c>
      <c r="AH6383" t="str" cm="1">
        <f t="array" ref="AH6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3" t="str">
        <f>MIS[[#This Row],[TRADING SYMBOL]]</f>
        <v>SENSEX2552082300CE</v>
      </c>
      <c r="AJ6383" t="str">
        <f>IF(RIGHT(MIS[[#This Row],[Main/Hedge]],4)="MAIN","MAIN","HEDGE")</f>
        <v>MAIN</v>
      </c>
      <c r="AK6383" t="str" cm="1">
        <f t="array" ref="AK6383">_xlfn._xlws.FILTER(Table4[Column1],ISNUMBER(SEARCH(Table4[Column1],MIS[[#This Row],[OrderUniqueIdentifier]])),"")</f>
        <v>XYT</v>
      </c>
    </row>
    <row r="6384" spans="1:37" x14ac:dyDescent="0.25">
      <c r="A6384" t="s">
        <v>378</v>
      </c>
      <c r="B6384" t="s">
        <v>379</v>
      </c>
      <c r="C6384" t="s">
        <v>11086</v>
      </c>
      <c r="D6384" t="s">
        <v>72</v>
      </c>
      <c r="E6384" t="s">
        <v>2044</v>
      </c>
      <c r="F6384" t="s">
        <v>98</v>
      </c>
      <c r="G6384" t="s">
        <v>89</v>
      </c>
      <c r="H6384" t="s">
        <v>93</v>
      </c>
      <c r="I6384" t="s">
        <v>76</v>
      </c>
      <c r="J6384" t="s">
        <v>5493</v>
      </c>
      <c r="K6384">
        <v>20</v>
      </c>
      <c r="L6384" t="s">
        <v>77</v>
      </c>
      <c r="M6384" t="s">
        <v>78</v>
      </c>
      <c r="N6384" t="s">
        <v>3399</v>
      </c>
      <c r="O6384" t="s">
        <v>10816</v>
      </c>
      <c r="P6384" t="s">
        <v>10820</v>
      </c>
      <c r="Q6384" t="s">
        <v>2048</v>
      </c>
      <c r="R6384" t="s">
        <v>79</v>
      </c>
      <c r="S6384" t="s">
        <v>10770</v>
      </c>
      <c r="T6384" t="s">
        <v>2049</v>
      </c>
      <c r="U6384" t="s">
        <v>100</v>
      </c>
      <c r="V6384" t="s">
        <v>80</v>
      </c>
      <c r="W6384">
        <v>82300</v>
      </c>
      <c r="X6384" t="s">
        <v>81</v>
      </c>
      <c r="Y6384">
        <v>-20</v>
      </c>
      <c r="Z6384" t="s">
        <v>10817</v>
      </c>
      <c r="AA6384" t="s">
        <v>10821</v>
      </c>
      <c r="AB6384" t="s">
        <v>90</v>
      </c>
      <c r="AC6384" t="s">
        <v>10772</v>
      </c>
      <c r="AD6384">
        <f>_xlfn.XLOOKUP(MIS[[#This Row],[TRADING SYMBOL]],[1]Sheet1!$D:$D,[1]Sheet1!$C:$C)</f>
        <v>464.4</v>
      </c>
      <c r="AE6384">
        <f>MIS[[#This Row],[OrderAverageTradedPrice]]*MIS[[#This Row],[OrderQuantity]]</f>
        <v>9617</v>
      </c>
      <c r="AF6384">
        <f>MIS[[#This Row],[LTP]]*MIS[[#This Row],[OrderQuantity]]</f>
        <v>9288</v>
      </c>
      <c r="AG6384">
        <f>IF(MIS[[#This Row],[OrderSide]]="SELL",MIS[[#This Row],[VALUE]]-MIS[[#This Row],[LIVE_VALUE]],MIS[[#This Row],[LIVE_VALUE]]-MIS[[#This Row],[VALUE]])</f>
        <v>329</v>
      </c>
      <c r="AH6384" t="str" cm="1">
        <f t="array" ref="AH6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4" t="str">
        <f>MIS[[#This Row],[TRADING SYMBOL]]</f>
        <v>SENSEX2552082300CE</v>
      </c>
      <c r="AJ6384" t="str">
        <f>IF(RIGHT(MIS[[#This Row],[Main/Hedge]],4)="MAIN","MAIN","HEDGE")</f>
        <v>MAIN</v>
      </c>
      <c r="AK6384" t="str" cm="1">
        <f t="array" ref="AK6384">_xlfn._xlws.FILTER(Table4[Column1],ISNUMBER(SEARCH(Table4[Column1],MIS[[#This Row],[OrderUniqueIdentifier]])),"")</f>
        <v>XYT</v>
      </c>
    </row>
    <row r="6385" spans="1:37" x14ac:dyDescent="0.25">
      <c r="A6385" t="s">
        <v>1702</v>
      </c>
      <c r="B6385" t="s">
        <v>1703</v>
      </c>
      <c r="C6385" t="s">
        <v>11089</v>
      </c>
      <c r="D6385" t="s">
        <v>72</v>
      </c>
      <c r="E6385" t="s">
        <v>2044</v>
      </c>
      <c r="F6385" t="s">
        <v>98</v>
      </c>
      <c r="G6385" t="s">
        <v>89</v>
      </c>
      <c r="H6385" t="s">
        <v>93</v>
      </c>
      <c r="I6385" t="s">
        <v>76</v>
      </c>
      <c r="J6385" t="s">
        <v>11090</v>
      </c>
      <c r="K6385">
        <v>140</v>
      </c>
      <c r="L6385" t="s">
        <v>77</v>
      </c>
      <c r="M6385" t="s">
        <v>78</v>
      </c>
      <c r="N6385" t="s">
        <v>11091</v>
      </c>
      <c r="O6385" t="s">
        <v>10820</v>
      </c>
      <c r="P6385" t="s">
        <v>10820</v>
      </c>
      <c r="Q6385" t="s">
        <v>2048</v>
      </c>
      <c r="R6385" t="s">
        <v>79</v>
      </c>
      <c r="S6385" t="s">
        <v>10770</v>
      </c>
      <c r="T6385" t="s">
        <v>2049</v>
      </c>
      <c r="U6385" t="s">
        <v>100</v>
      </c>
      <c r="V6385" t="s">
        <v>80</v>
      </c>
      <c r="W6385">
        <v>82300</v>
      </c>
      <c r="X6385" t="s">
        <v>81</v>
      </c>
      <c r="Y6385">
        <v>-140</v>
      </c>
      <c r="Z6385" t="s">
        <v>10821</v>
      </c>
      <c r="AA6385" t="s">
        <v>10821</v>
      </c>
      <c r="AB6385" t="s">
        <v>90</v>
      </c>
      <c r="AC6385" t="s">
        <v>10772</v>
      </c>
      <c r="AD6385">
        <f>_xlfn.XLOOKUP(MIS[[#This Row],[TRADING SYMBOL]],[1]Sheet1!$D:$D,[1]Sheet1!$C:$C)</f>
        <v>464.4</v>
      </c>
      <c r="AE6385">
        <f>MIS[[#This Row],[OrderAverageTradedPrice]]*MIS[[#This Row],[OrderQuantity]]</f>
        <v>67515.999999999884</v>
      </c>
      <c r="AF6385">
        <f>MIS[[#This Row],[LTP]]*MIS[[#This Row],[OrderQuantity]]</f>
        <v>65016</v>
      </c>
      <c r="AG6385">
        <f>IF(MIS[[#This Row],[OrderSide]]="SELL",MIS[[#This Row],[VALUE]]-MIS[[#This Row],[LIVE_VALUE]],MIS[[#This Row],[LIVE_VALUE]]-MIS[[#This Row],[VALUE]])</f>
        <v>2499.9999999998836</v>
      </c>
      <c r="AH6385" t="str" cm="1">
        <f t="array" ref="AH6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5" t="str">
        <f>MIS[[#This Row],[TRADING SYMBOL]]</f>
        <v>SENSEX2552082300CE</v>
      </c>
      <c r="AJ6385" t="str">
        <f>IF(RIGHT(MIS[[#This Row],[Main/Hedge]],4)="MAIN","MAIN","HEDGE")</f>
        <v>MAIN</v>
      </c>
      <c r="AK6385" t="str" cm="1">
        <f t="array" ref="AK6385">_xlfn._xlws.FILTER(Table4[Column1],ISNUMBER(SEARCH(Table4[Column1],MIS[[#This Row],[OrderUniqueIdentifier]])),"")</f>
        <v>XYT</v>
      </c>
    </row>
    <row r="6386" spans="1:37" x14ac:dyDescent="0.25">
      <c r="A6386" t="s">
        <v>71</v>
      </c>
      <c r="B6386" t="s">
        <v>873</v>
      </c>
      <c r="C6386" t="s">
        <v>10880</v>
      </c>
      <c r="D6386" t="s">
        <v>72</v>
      </c>
      <c r="E6386" t="s">
        <v>2053</v>
      </c>
      <c r="F6386" t="s">
        <v>98</v>
      </c>
      <c r="G6386" t="s">
        <v>89</v>
      </c>
      <c r="H6386" t="s">
        <v>75</v>
      </c>
      <c r="I6386" t="s">
        <v>76</v>
      </c>
      <c r="J6386" t="s">
        <v>77</v>
      </c>
      <c r="K6386">
        <v>20</v>
      </c>
      <c r="L6386" t="s">
        <v>77</v>
      </c>
      <c r="M6386" t="s">
        <v>78</v>
      </c>
      <c r="N6386" t="s">
        <v>10881</v>
      </c>
      <c r="O6386" t="s">
        <v>10820</v>
      </c>
      <c r="P6386" t="s">
        <v>10804</v>
      </c>
      <c r="Q6386" t="s">
        <v>2055</v>
      </c>
      <c r="R6386" t="s">
        <v>79</v>
      </c>
      <c r="S6386" t="s">
        <v>10770</v>
      </c>
      <c r="T6386" t="s">
        <v>2056</v>
      </c>
      <c r="U6386" t="s">
        <v>100</v>
      </c>
      <c r="V6386" t="s">
        <v>80</v>
      </c>
      <c r="W6386">
        <v>82300</v>
      </c>
      <c r="X6386" t="s">
        <v>85</v>
      </c>
      <c r="Y6386">
        <v>-20</v>
      </c>
      <c r="Z6386" t="s">
        <v>10821</v>
      </c>
      <c r="AA6386" t="s">
        <v>10805</v>
      </c>
      <c r="AB6386" t="s">
        <v>107</v>
      </c>
      <c r="AC6386" t="s">
        <v>10772</v>
      </c>
      <c r="AD6386">
        <f>_xlfn.XLOOKUP(MIS[[#This Row],[TRADING SYMBOL]],[1]Sheet1!$D:$D,[1]Sheet1!$C:$C)</f>
        <v>389.05</v>
      </c>
      <c r="AE6386">
        <f>MIS[[#This Row],[OrderAverageTradedPrice]]*MIS[[#This Row],[OrderQuantity]]</f>
        <v>7945</v>
      </c>
      <c r="AF6386">
        <f>MIS[[#This Row],[LTP]]*MIS[[#This Row],[OrderQuantity]]</f>
        <v>7781</v>
      </c>
      <c r="AG6386">
        <f>IF(MIS[[#This Row],[OrderSide]]="SELL",MIS[[#This Row],[VALUE]]-MIS[[#This Row],[LIVE_VALUE]],MIS[[#This Row],[LIVE_VALUE]]-MIS[[#This Row],[VALUE]])</f>
        <v>164</v>
      </c>
      <c r="AH6386" t="str" cm="1">
        <f t="array" ref="AH6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6" t="str">
        <f>MIS[[#This Row],[TRADING SYMBOL]]</f>
        <v>SENSEX2552082300PE</v>
      </c>
      <c r="AJ6386" t="str">
        <f>IF(RIGHT(MIS[[#This Row],[Main/Hedge]],4)="MAIN","MAIN","HEDGE")</f>
        <v>MAIN</v>
      </c>
      <c r="AK6386" t="str" cm="1">
        <f t="array" ref="AK6386">_xlfn._xlws.FILTER(Table4[Column1],ISNUMBER(SEARCH(Table4[Column1],MIS[[#This Row],[OrderUniqueIdentifier]])),"")</f>
        <v>XYT</v>
      </c>
    </row>
    <row r="6387" spans="1:37" x14ac:dyDescent="0.25">
      <c r="A6387" t="s">
        <v>71</v>
      </c>
      <c r="B6387" t="s">
        <v>880</v>
      </c>
      <c r="C6387" t="s">
        <v>10882</v>
      </c>
      <c r="D6387" t="s">
        <v>72</v>
      </c>
      <c r="E6387" t="s">
        <v>2044</v>
      </c>
      <c r="F6387" t="s">
        <v>98</v>
      </c>
      <c r="G6387" t="s">
        <v>89</v>
      </c>
      <c r="H6387" t="s">
        <v>75</v>
      </c>
      <c r="I6387" t="s">
        <v>76</v>
      </c>
      <c r="J6387" t="s">
        <v>77</v>
      </c>
      <c r="K6387">
        <v>20</v>
      </c>
      <c r="L6387" t="s">
        <v>77</v>
      </c>
      <c r="M6387" t="s">
        <v>78</v>
      </c>
      <c r="N6387" t="s">
        <v>7588</v>
      </c>
      <c r="O6387" t="s">
        <v>10804</v>
      </c>
      <c r="P6387" t="s">
        <v>10804</v>
      </c>
      <c r="Q6387" t="s">
        <v>2048</v>
      </c>
      <c r="R6387" t="s">
        <v>79</v>
      </c>
      <c r="S6387" t="s">
        <v>10770</v>
      </c>
      <c r="T6387" t="s">
        <v>2049</v>
      </c>
      <c r="U6387" t="s">
        <v>100</v>
      </c>
      <c r="V6387" t="s">
        <v>80</v>
      </c>
      <c r="W6387">
        <v>82300</v>
      </c>
      <c r="X6387" t="s">
        <v>81</v>
      </c>
      <c r="Y6387">
        <v>-20</v>
      </c>
      <c r="Z6387" t="s">
        <v>10805</v>
      </c>
      <c r="AA6387" t="s">
        <v>10805</v>
      </c>
      <c r="AB6387" t="s">
        <v>90</v>
      </c>
      <c r="AC6387" t="s">
        <v>10772</v>
      </c>
      <c r="AD6387">
        <f>_xlfn.XLOOKUP(MIS[[#This Row],[TRADING SYMBOL]],[1]Sheet1!$D:$D,[1]Sheet1!$C:$C)</f>
        <v>464.4</v>
      </c>
      <c r="AE6387">
        <f>MIS[[#This Row],[OrderAverageTradedPrice]]*MIS[[#This Row],[OrderQuantity]]</f>
        <v>9631</v>
      </c>
      <c r="AF6387">
        <f>MIS[[#This Row],[LTP]]*MIS[[#This Row],[OrderQuantity]]</f>
        <v>9288</v>
      </c>
      <c r="AG6387">
        <f>IF(MIS[[#This Row],[OrderSide]]="SELL",MIS[[#This Row],[VALUE]]-MIS[[#This Row],[LIVE_VALUE]],MIS[[#This Row],[LIVE_VALUE]]-MIS[[#This Row],[VALUE]])</f>
        <v>343</v>
      </c>
      <c r="AH6387" t="str" cm="1">
        <f t="array" ref="AH6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7" t="str">
        <f>MIS[[#This Row],[TRADING SYMBOL]]</f>
        <v>SENSEX2552082300CE</v>
      </c>
      <c r="AJ6387" t="str">
        <f>IF(RIGHT(MIS[[#This Row],[Main/Hedge]],4)="MAIN","MAIN","HEDGE")</f>
        <v>MAIN</v>
      </c>
      <c r="AK6387" t="str" cm="1">
        <f t="array" ref="AK6387">_xlfn._xlws.FILTER(Table4[Column1],ISNUMBER(SEARCH(Table4[Column1],MIS[[#This Row],[OrderUniqueIdentifier]])),"")</f>
        <v>XYT</v>
      </c>
    </row>
    <row r="6388" spans="1:37" x14ac:dyDescent="0.25">
      <c r="A6388" t="s">
        <v>71</v>
      </c>
      <c r="B6388" t="s">
        <v>978</v>
      </c>
      <c r="C6388" t="s">
        <v>10899</v>
      </c>
      <c r="D6388" t="s">
        <v>72</v>
      </c>
      <c r="E6388" t="s">
        <v>2044</v>
      </c>
      <c r="F6388" t="s">
        <v>98</v>
      </c>
      <c r="G6388" t="s">
        <v>89</v>
      </c>
      <c r="H6388" t="s">
        <v>75</v>
      </c>
      <c r="I6388" t="s">
        <v>76</v>
      </c>
      <c r="J6388" t="s">
        <v>77</v>
      </c>
      <c r="K6388">
        <v>20</v>
      </c>
      <c r="L6388" t="s">
        <v>77</v>
      </c>
      <c r="M6388" t="s">
        <v>78</v>
      </c>
      <c r="N6388" t="s">
        <v>10900</v>
      </c>
      <c r="O6388" t="s">
        <v>10820</v>
      </c>
      <c r="P6388" t="s">
        <v>10804</v>
      </c>
      <c r="Q6388" t="s">
        <v>2048</v>
      </c>
      <c r="R6388" t="s">
        <v>79</v>
      </c>
      <c r="S6388" t="s">
        <v>10770</v>
      </c>
      <c r="T6388" t="s">
        <v>2049</v>
      </c>
      <c r="U6388" t="s">
        <v>100</v>
      </c>
      <c r="V6388" t="s">
        <v>80</v>
      </c>
      <c r="W6388">
        <v>82300</v>
      </c>
      <c r="X6388" t="s">
        <v>81</v>
      </c>
      <c r="Y6388">
        <v>-20</v>
      </c>
      <c r="Z6388" t="s">
        <v>10821</v>
      </c>
      <c r="AA6388" t="s">
        <v>10805</v>
      </c>
      <c r="AB6388" t="s">
        <v>90</v>
      </c>
      <c r="AC6388" t="s">
        <v>10772</v>
      </c>
      <c r="AD6388">
        <f>_xlfn.XLOOKUP(MIS[[#This Row],[TRADING SYMBOL]],[1]Sheet1!$D:$D,[1]Sheet1!$C:$C)</f>
        <v>464.4</v>
      </c>
      <c r="AE6388">
        <f>MIS[[#This Row],[OrderAverageTradedPrice]]*MIS[[#This Row],[OrderQuantity]]</f>
        <v>9659</v>
      </c>
      <c r="AF6388">
        <f>MIS[[#This Row],[LTP]]*MIS[[#This Row],[OrderQuantity]]</f>
        <v>9288</v>
      </c>
      <c r="AG6388">
        <f>IF(MIS[[#This Row],[OrderSide]]="SELL",MIS[[#This Row],[VALUE]]-MIS[[#This Row],[LIVE_VALUE]],MIS[[#This Row],[LIVE_VALUE]]-MIS[[#This Row],[VALUE]])</f>
        <v>371</v>
      </c>
      <c r="AH6388" t="str" cm="1">
        <f t="array" ref="AH6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8" t="str">
        <f>MIS[[#This Row],[TRADING SYMBOL]]</f>
        <v>SENSEX2552082300CE</v>
      </c>
      <c r="AJ6388" t="str">
        <f>IF(RIGHT(MIS[[#This Row],[Main/Hedge]],4)="MAIN","MAIN","HEDGE")</f>
        <v>MAIN</v>
      </c>
      <c r="AK6388" t="str" cm="1">
        <f t="array" ref="AK6388">_xlfn._xlws.FILTER(Table4[Column1],ISNUMBER(SEARCH(Table4[Column1],MIS[[#This Row],[OrderUniqueIdentifier]])),"")</f>
        <v>XYT</v>
      </c>
    </row>
    <row r="6389" spans="1:37" x14ac:dyDescent="0.25">
      <c r="A6389" t="s">
        <v>71</v>
      </c>
      <c r="B6389" t="s">
        <v>978</v>
      </c>
      <c r="C6389" t="s">
        <v>10901</v>
      </c>
      <c r="D6389" t="s">
        <v>72</v>
      </c>
      <c r="E6389" t="s">
        <v>2053</v>
      </c>
      <c r="F6389" t="s">
        <v>98</v>
      </c>
      <c r="G6389" t="s">
        <v>89</v>
      </c>
      <c r="H6389" t="s">
        <v>75</v>
      </c>
      <c r="I6389" t="s">
        <v>76</v>
      </c>
      <c r="J6389" t="s">
        <v>77</v>
      </c>
      <c r="K6389">
        <v>20</v>
      </c>
      <c r="L6389" t="s">
        <v>77</v>
      </c>
      <c r="M6389" t="s">
        <v>78</v>
      </c>
      <c r="N6389" t="s">
        <v>10902</v>
      </c>
      <c r="O6389" t="s">
        <v>10804</v>
      </c>
      <c r="P6389" t="s">
        <v>10804</v>
      </c>
      <c r="Q6389" t="s">
        <v>2055</v>
      </c>
      <c r="R6389" t="s">
        <v>79</v>
      </c>
      <c r="S6389" t="s">
        <v>10770</v>
      </c>
      <c r="T6389" t="s">
        <v>2056</v>
      </c>
      <c r="U6389" t="s">
        <v>100</v>
      </c>
      <c r="V6389" t="s">
        <v>80</v>
      </c>
      <c r="W6389">
        <v>82300</v>
      </c>
      <c r="X6389" t="s">
        <v>85</v>
      </c>
      <c r="Y6389">
        <v>-20</v>
      </c>
      <c r="Z6389" t="s">
        <v>10805</v>
      </c>
      <c r="AA6389" t="s">
        <v>10805</v>
      </c>
      <c r="AB6389" t="s">
        <v>107</v>
      </c>
      <c r="AC6389" t="s">
        <v>10772</v>
      </c>
      <c r="AD6389">
        <f>_xlfn.XLOOKUP(MIS[[#This Row],[TRADING SYMBOL]],[1]Sheet1!$D:$D,[1]Sheet1!$C:$C)</f>
        <v>389.05</v>
      </c>
      <c r="AE6389">
        <f>MIS[[#This Row],[OrderAverageTradedPrice]]*MIS[[#This Row],[OrderQuantity]]</f>
        <v>7969</v>
      </c>
      <c r="AF6389">
        <f>MIS[[#This Row],[LTP]]*MIS[[#This Row],[OrderQuantity]]</f>
        <v>7781</v>
      </c>
      <c r="AG6389">
        <f>IF(MIS[[#This Row],[OrderSide]]="SELL",MIS[[#This Row],[VALUE]]-MIS[[#This Row],[LIVE_VALUE]],MIS[[#This Row],[LIVE_VALUE]]-MIS[[#This Row],[VALUE]])</f>
        <v>188</v>
      </c>
      <c r="AH6389" t="str" cm="1">
        <f t="array" ref="AH6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9" t="str">
        <f>MIS[[#This Row],[TRADING SYMBOL]]</f>
        <v>SENSEX2552082300PE</v>
      </c>
      <c r="AJ6389" t="str">
        <f>IF(RIGHT(MIS[[#This Row],[Main/Hedge]],4)="MAIN","MAIN","HEDGE")</f>
        <v>MAIN</v>
      </c>
      <c r="AK6389" t="str" cm="1">
        <f t="array" ref="AK6389">_xlfn._xlws.FILTER(Table4[Column1],ISNUMBER(SEARCH(Table4[Column1],MIS[[#This Row],[OrderUniqueIdentifier]])),"")</f>
        <v>XYT</v>
      </c>
    </row>
    <row r="6390" spans="1:37" x14ac:dyDescent="0.25">
      <c r="A6390" t="s">
        <v>71</v>
      </c>
      <c r="B6390" t="s">
        <v>1021</v>
      </c>
      <c r="C6390" t="s">
        <v>10916</v>
      </c>
      <c r="D6390" t="s">
        <v>72</v>
      </c>
      <c r="E6390" t="s">
        <v>2044</v>
      </c>
      <c r="F6390" t="s">
        <v>98</v>
      </c>
      <c r="G6390" t="s">
        <v>89</v>
      </c>
      <c r="H6390" t="s">
        <v>75</v>
      </c>
      <c r="I6390" t="s">
        <v>76</v>
      </c>
      <c r="J6390" t="s">
        <v>77</v>
      </c>
      <c r="K6390">
        <v>20</v>
      </c>
      <c r="L6390" t="s">
        <v>77</v>
      </c>
      <c r="M6390" t="s">
        <v>78</v>
      </c>
      <c r="N6390" t="s">
        <v>10917</v>
      </c>
      <c r="O6390" t="s">
        <v>10820</v>
      </c>
      <c r="P6390" t="s">
        <v>10804</v>
      </c>
      <c r="Q6390" t="s">
        <v>2048</v>
      </c>
      <c r="R6390" t="s">
        <v>79</v>
      </c>
      <c r="S6390" t="s">
        <v>10770</v>
      </c>
      <c r="T6390" t="s">
        <v>2049</v>
      </c>
      <c r="U6390" t="s">
        <v>100</v>
      </c>
      <c r="V6390" t="s">
        <v>80</v>
      </c>
      <c r="W6390">
        <v>82300</v>
      </c>
      <c r="X6390" t="s">
        <v>81</v>
      </c>
      <c r="Y6390">
        <v>-20</v>
      </c>
      <c r="Z6390" t="s">
        <v>10821</v>
      </c>
      <c r="AA6390" t="s">
        <v>10805</v>
      </c>
      <c r="AB6390" t="s">
        <v>90</v>
      </c>
      <c r="AC6390" t="s">
        <v>10772</v>
      </c>
      <c r="AD6390">
        <f>_xlfn.XLOOKUP(MIS[[#This Row],[TRADING SYMBOL]],[1]Sheet1!$D:$D,[1]Sheet1!$C:$C)</f>
        <v>464.4</v>
      </c>
      <c r="AE6390">
        <f>MIS[[#This Row],[OrderAverageTradedPrice]]*MIS[[#This Row],[OrderQuantity]]</f>
        <v>9645</v>
      </c>
      <c r="AF6390">
        <f>MIS[[#This Row],[LTP]]*MIS[[#This Row],[OrderQuantity]]</f>
        <v>9288</v>
      </c>
      <c r="AG6390">
        <f>IF(MIS[[#This Row],[OrderSide]]="SELL",MIS[[#This Row],[VALUE]]-MIS[[#This Row],[LIVE_VALUE]],MIS[[#This Row],[LIVE_VALUE]]-MIS[[#This Row],[VALUE]])</f>
        <v>357</v>
      </c>
      <c r="AH6390" t="str" cm="1">
        <f t="array" ref="AH6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0" t="str">
        <f>MIS[[#This Row],[TRADING SYMBOL]]</f>
        <v>SENSEX2552082300CE</v>
      </c>
      <c r="AJ6390" t="str">
        <f>IF(RIGHT(MIS[[#This Row],[Main/Hedge]],4)="MAIN","MAIN","HEDGE")</f>
        <v>MAIN</v>
      </c>
      <c r="AK6390" t="str" cm="1">
        <f t="array" ref="AK6390">_xlfn._xlws.FILTER(Table4[Column1],ISNUMBER(SEARCH(Table4[Column1],MIS[[#This Row],[OrderUniqueIdentifier]])),"")</f>
        <v>XYT</v>
      </c>
    </row>
    <row r="6391" spans="1:37" x14ac:dyDescent="0.25">
      <c r="A6391" t="s">
        <v>71</v>
      </c>
      <c r="B6391" t="s">
        <v>1086</v>
      </c>
      <c r="C6391" t="s">
        <v>10935</v>
      </c>
      <c r="D6391" t="s">
        <v>72</v>
      </c>
      <c r="E6391" t="s">
        <v>2053</v>
      </c>
      <c r="F6391" t="s">
        <v>98</v>
      </c>
      <c r="G6391" t="s">
        <v>89</v>
      </c>
      <c r="H6391" t="s">
        <v>75</v>
      </c>
      <c r="I6391" t="s">
        <v>76</v>
      </c>
      <c r="J6391" t="s">
        <v>77</v>
      </c>
      <c r="K6391">
        <v>20</v>
      </c>
      <c r="L6391" t="s">
        <v>77</v>
      </c>
      <c r="M6391" t="s">
        <v>78</v>
      </c>
      <c r="N6391" t="s">
        <v>10902</v>
      </c>
      <c r="O6391" t="s">
        <v>10804</v>
      </c>
      <c r="P6391" t="s">
        <v>10804</v>
      </c>
      <c r="Q6391" t="s">
        <v>2055</v>
      </c>
      <c r="R6391" t="s">
        <v>79</v>
      </c>
      <c r="S6391" t="s">
        <v>10770</v>
      </c>
      <c r="T6391" t="s">
        <v>2056</v>
      </c>
      <c r="U6391" t="s">
        <v>100</v>
      </c>
      <c r="V6391" t="s">
        <v>80</v>
      </c>
      <c r="W6391">
        <v>82300</v>
      </c>
      <c r="X6391" t="s">
        <v>85</v>
      </c>
      <c r="Y6391">
        <v>-20</v>
      </c>
      <c r="Z6391" t="s">
        <v>10805</v>
      </c>
      <c r="AA6391" t="s">
        <v>10805</v>
      </c>
      <c r="AB6391" t="s">
        <v>107</v>
      </c>
      <c r="AC6391" t="s">
        <v>10772</v>
      </c>
      <c r="AD6391">
        <f>_xlfn.XLOOKUP(MIS[[#This Row],[TRADING SYMBOL]],[1]Sheet1!$D:$D,[1]Sheet1!$C:$C)</f>
        <v>389.05</v>
      </c>
      <c r="AE6391">
        <f>MIS[[#This Row],[OrderAverageTradedPrice]]*MIS[[#This Row],[OrderQuantity]]</f>
        <v>7969</v>
      </c>
      <c r="AF6391">
        <f>MIS[[#This Row],[LTP]]*MIS[[#This Row],[OrderQuantity]]</f>
        <v>7781</v>
      </c>
      <c r="AG6391">
        <f>IF(MIS[[#This Row],[OrderSide]]="SELL",MIS[[#This Row],[VALUE]]-MIS[[#This Row],[LIVE_VALUE]],MIS[[#This Row],[LIVE_VALUE]]-MIS[[#This Row],[VALUE]])</f>
        <v>188</v>
      </c>
      <c r="AH6391" t="str" cm="1">
        <f t="array" ref="AH6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1" t="str">
        <f>MIS[[#This Row],[TRADING SYMBOL]]</f>
        <v>SENSEX2552082300PE</v>
      </c>
      <c r="AJ6391" t="str">
        <f>IF(RIGHT(MIS[[#This Row],[Main/Hedge]],4)="MAIN","MAIN","HEDGE")</f>
        <v>MAIN</v>
      </c>
      <c r="AK6391" t="str" cm="1">
        <f t="array" ref="AK6391">_xlfn._xlws.FILTER(Table4[Column1],ISNUMBER(SEARCH(Table4[Column1],MIS[[#This Row],[OrderUniqueIdentifier]])),"")</f>
        <v>XYT</v>
      </c>
    </row>
    <row r="6392" spans="1:37" x14ac:dyDescent="0.25">
      <c r="A6392" t="s">
        <v>71</v>
      </c>
      <c r="B6392" t="s">
        <v>1210</v>
      </c>
      <c r="C6392" t="s">
        <v>10962</v>
      </c>
      <c r="D6392" t="s">
        <v>72</v>
      </c>
      <c r="E6392" t="s">
        <v>2044</v>
      </c>
      <c r="F6392" t="s">
        <v>98</v>
      </c>
      <c r="G6392" t="s">
        <v>89</v>
      </c>
      <c r="H6392" t="s">
        <v>75</v>
      </c>
      <c r="I6392" t="s">
        <v>76</v>
      </c>
      <c r="J6392" t="s">
        <v>77</v>
      </c>
      <c r="K6392">
        <v>20</v>
      </c>
      <c r="L6392" t="s">
        <v>77</v>
      </c>
      <c r="M6392" t="s">
        <v>78</v>
      </c>
      <c r="N6392" t="s">
        <v>10963</v>
      </c>
      <c r="O6392" t="s">
        <v>10820</v>
      </c>
      <c r="P6392" t="s">
        <v>10804</v>
      </c>
      <c r="Q6392" t="s">
        <v>2048</v>
      </c>
      <c r="R6392" t="s">
        <v>79</v>
      </c>
      <c r="S6392" t="s">
        <v>10770</v>
      </c>
      <c r="T6392" t="s">
        <v>2049</v>
      </c>
      <c r="U6392" t="s">
        <v>100</v>
      </c>
      <c r="V6392" t="s">
        <v>80</v>
      </c>
      <c r="W6392">
        <v>82300</v>
      </c>
      <c r="X6392" t="s">
        <v>81</v>
      </c>
      <c r="Y6392">
        <v>-20</v>
      </c>
      <c r="Z6392" t="s">
        <v>10821</v>
      </c>
      <c r="AA6392" t="s">
        <v>10805</v>
      </c>
      <c r="AB6392" t="s">
        <v>90</v>
      </c>
      <c r="AC6392" t="s">
        <v>10772</v>
      </c>
      <c r="AD6392">
        <f>_xlfn.XLOOKUP(MIS[[#This Row],[TRADING SYMBOL]],[1]Sheet1!$D:$D,[1]Sheet1!$C:$C)</f>
        <v>464.4</v>
      </c>
      <c r="AE6392">
        <f>MIS[[#This Row],[OrderAverageTradedPrice]]*MIS[[#This Row],[OrderQuantity]]</f>
        <v>9657</v>
      </c>
      <c r="AF6392">
        <f>MIS[[#This Row],[LTP]]*MIS[[#This Row],[OrderQuantity]]</f>
        <v>9288</v>
      </c>
      <c r="AG6392">
        <f>IF(MIS[[#This Row],[OrderSide]]="SELL",MIS[[#This Row],[VALUE]]-MIS[[#This Row],[LIVE_VALUE]],MIS[[#This Row],[LIVE_VALUE]]-MIS[[#This Row],[VALUE]])</f>
        <v>369</v>
      </c>
      <c r="AH6392" t="str" cm="1">
        <f t="array" ref="AH6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2" t="str">
        <f>MIS[[#This Row],[TRADING SYMBOL]]</f>
        <v>SENSEX2552082300CE</v>
      </c>
      <c r="AJ6392" t="str">
        <f>IF(RIGHT(MIS[[#This Row],[Main/Hedge]],4)="MAIN","MAIN","HEDGE")</f>
        <v>MAIN</v>
      </c>
      <c r="AK6392" t="str" cm="1">
        <f t="array" ref="AK6392">_xlfn._xlws.FILTER(Table4[Column1],ISNUMBER(SEARCH(Table4[Column1],MIS[[#This Row],[OrderUniqueIdentifier]])),"")</f>
        <v>XYT</v>
      </c>
    </row>
    <row r="6393" spans="1:37" x14ac:dyDescent="0.25">
      <c r="A6393" t="s">
        <v>71</v>
      </c>
      <c r="B6393" t="s">
        <v>1217</v>
      </c>
      <c r="C6393" t="s">
        <v>10966</v>
      </c>
      <c r="D6393" t="s">
        <v>72</v>
      </c>
      <c r="E6393" t="s">
        <v>2044</v>
      </c>
      <c r="F6393" t="s">
        <v>98</v>
      </c>
      <c r="G6393" t="s">
        <v>89</v>
      </c>
      <c r="H6393" t="s">
        <v>75</v>
      </c>
      <c r="I6393" t="s">
        <v>76</v>
      </c>
      <c r="J6393" t="s">
        <v>77</v>
      </c>
      <c r="K6393">
        <v>20</v>
      </c>
      <c r="L6393" t="s">
        <v>77</v>
      </c>
      <c r="M6393" t="s">
        <v>78</v>
      </c>
      <c r="N6393" t="s">
        <v>4318</v>
      </c>
      <c r="O6393" t="s">
        <v>10804</v>
      </c>
      <c r="P6393" t="s">
        <v>10804</v>
      </c>
      <c r="Q6393" t="s">
        <v>2048</v>
      </c>
      <c r="R6393" t="s">
        <v>79</v>
      </c>
      <c r="S6393" t="s">
        <v>10770</v>
      </c>
      <c r="T6393" t="s">
        <v>2049</v>
      </c>
      <c r="U6393" t="s">
        <v>100</v>
      </c>
      <c r="V6393" t="s">
        <v>80</v>
      </c>
      <c r="W6393">
        <v>82300</v>
      </c>
      <c r="X6393" t="s">
        <v>81</v>
      </c>
      <c r="Y6393">
        <v>-20</v>
      </c>
      <c r="Z6393" t="s">
        <v>10805</v>
      </c>
      <c r="AA6393" t="s">
        <v>10805</v>
      </c>
      <c r="AB6393" t="s">
        <v>90</v>
      </c>
      <c r="AC6393" t="s">
        <v>10772</v>
      </c>
      <c r="AD6393">
        <f>_xlfn.XLOOKUP(MIS[[#This Row],[TRADING SYMBOL]],[1]Sheet1!$D:$D,[1]Sheet1!$C:$C)</f>
        <v>464.4</v>
      </c>
      <c r="AE6393">
        <f>MIS[[#This Row],[OrderAverageTradedPrice]]*MIS[[#This Row],[OrderQuantity]]</f>
        <v>9622</v>
      </c>
      <c r="AF6393">
        <f>MIS[[#This Row],[LTP]]*MIS[[#This Row],[OrderQuantity]]</f>
        <v>9288</v>
      </c>
      <c r="AG6393">
        <f>IF(MIS[[#This Row],[OrderSide]]="SELL",MIS[[#This Row],[VALUE]]-MIS[[#This Row],[LIVE_VALUE]],MIS[[#This Row],[LIVE_VALUE]]-MIS[[#This Row],[VALUE]])</f>
        <v>334</v>
      </c>
      <c r="AH6393" t="str" cm="1">
        <f t="array" ref="AH6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3" t="str">
        <f>MIS[[#This Row],[TRADING SYMBOL]]</f>
        <v>SENSEX2552082300CE</v>
      </c>
      <c r="AJ6393" t="str">
        <f>IF(RIGHT(MIS[[#This Row],[Main/Hedge]],4)="MAIN","MAIN","HEDGE")</f>
        <v>MAIN</v>
      </c>
      <c r="AK6393" t="str" cm="1">
        <f t="array" ref="AK6393">_xlfn._xlws.FILTER(Table4[Column1],ISNUMBER(SEARCH(Table4[Column1],MIS[[#This Row],[OrderUniqueIdentifier]])),"")</f>
        <v>XYT</v>
      </c>
    </row>
    <row r="6394" spans="1:37" x14ac:dyDescent="0.25">
      <c r="A6394" t="s">
        <v>71</v>
      </c>
      <c r="B6394" t="s">
        <v>1251</v>
      </c>
      <c r="C6394" t="s">
        <v>10980</v>
      </c>
      <c r="D6394" t="s">
        <v>72</v>
      </c>
      <c r="E6394" t="s">
        <v>2053</v>
      </c>
      <c r="F6394" t="s">
        <v>98</v>
      </c>
      <c r="G6394" t="s">
        <v>89</v>
      </c>
      <c r="H6394" t="s">
        <v>75</v>
      </c>
      <c r="I6394" t="s">
        <v>76</v>
      </c>
      <c r="J6394" t="s">
        <v>77</v>
      </c>
      <c r="K6394">
        <v>20</v>
      </c>
      <c r="L6394" t="s">
        <v>77</v>
      </c>
      <c r="M6394" t="s">
        <v>78</v>
      </c>
      <c r="N6394" t="s">
        <v>10881</v>
      </c>
      <c r="O6394" t="s">
        <v>10820</v>
      </c>
      <c r="P6394" t="s">
        <v>10804</v>
      </c>
      <c r="Q6394" t="s">
        <v>2055</v>
      </c>
      <c r="R6394" t="s">
        <v>79</v>
      </c>
      <c r="S6394" t="s">
        <v>10770</v>
      </c>
      <c r="T6394" t="s">
        <v>2056</v>
      </c>
      <c r="U6394" t="s">
        <v>100</v>
      </c>
      <c r="V6394" t="s">
        <v>80</v>
      </c>
      <c r="W6394">
        <v>82300</v>
      </c>
      <c r="X6394" t="s">
        <v>85</v>
      </c>
      <c r="Y6394">
        <v>-20</v>
      </c>
      <c r="Z6394" t="s">
        <v>10821</v>
      </c>
      <c r="AA6394" t="s">
        <v>10805</v>
      </c>
      <c r="AB6394" t="s">
        <v>107</v>
      </c>
      <c r="AC6394" t="s">
        <v>10772</v>
      </c>
      <c r="AD6394">
        <f>_xlfn.XLOOKUP(MIS[[#This Row],[TRADING SYMBOL]],[1]Sheet1!$D:$D,[1]Sheet1!$C:$C)</f>
        <v>389.05</v>
      </c>
      <c r="AE6394">
        <f>MIS[[#This Row],[OrderAverageTradedPrice]]*MIS[[#This Row],[OrderQuantity]]</f>
        <v>7945</v>
      </c>
      <c r="AF6394">
        <f>MIS[[#This Row],[LTP]]*MIS[[#This Row],[OrderQuantity]]</f>
        <v>7781</v>
      </c>
      <c r="AG6394">
        <f>IF(MIS[[#This Row],[OrderSide]]="SELL",MIS[[#This Row],[VALUE]]-MIS[[#This Row],[LIVE_VALUE]],MIS[[#This Row],[LIVE_VALUE]]-MIS[[#This Row],[VALUE]])</f>
        <v>164</v>
      </c>
      <c r="AH6394" t="str" cm="1">
        <f t="array" ref="AH6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4" t="str">
        <f>MIS[[#This Row],[TRADING SYMBOL]]</f>
        <v>SENSEX2552082300PE</v>
      </c>
      <c r="AJ6394" t="str">
        <f>IF(RIGHT(MIS[[#This Row],[Main/Hedge]],4)="MAIN","MAIN","HEDGE")</f>
        <v>MAIN</v>
      </c>
      <c r="AK6394" t="str" cm="1">
        <f t="array" ref="AK6394">_xlfn._xlws.FILTER(Table4[Column1],ISNUMBER(SEARCH(Table4[Column1],MIS[[#This Row],[OrderUniqueIdentifier]])),"")</f>
        <v>XYT</v>
      </c>
    </row>
    <row r="6395" spans="1:37" x14ac:dyDescent="0.25">
      <c r="A6395" t="s">
        <v>71</v>
      </c>
      <c r="B6395" t="s">
        <v>1265</v>
      </c>
      <c r="C6395" t="s">
        <v>10981</v>
      </c>
      <c r="D6395" t="s">
        <v>72</v>
      </c>
      <c r="E6395" t="s">
        <v>2044</v>
      </c>
      <c r="F6395" t="s">
        <v>98</v>
      </c>
      <c r="G6395" t="s">
        <v>89</v>
      </c>
      <c r="H6395" t="s">
        <v>75</v>
      </c>
      <c r="I6395" t="s">
        <v>76</v>
      </c>
      <c r="J6395" t="s">
        <v>77</v>
      </c>
      <c r="K6395">
        <v>20</v>
      </c>
      <c r="L6395" t="s">
        <v>77</v>
      </c>
      <c r="M6395" t="s">
        <v>78</v>
      </c>
      <c r="N6395" t="s">
        <v>10982</v>
      </c>
      <c r="O6395" t="s">
        <v>10804</v>
      </c>
      <c r="P6395" t="s">
        <v>10804</v>
      </c>
      <c r="Q6395" t="s">
        <v>2048</v>
      </c>
      <c r="R6395" t="s">
        <v>79</v>
      </c>
      <c r="S6395" t="s">
        <v>10770</v>
      </c>
      <c r="T6395" t="s">
        <v>2049</v>
      </c>
      <c r="U6395" t="s">
        <v>100</v>
      </c>
      <c r="V6395" t="s">
        <v>80</v>
      </c>
      <c r="W6395">
        <v>82300</v>
      </c>
      <c r="X6395" t="s">
        <v>81</v>
      </c>
      <c r="Y6395">
        <v>-20</v>
      </c>
      <c r="Z6395" t="s">
        <v>10805</v>
      </c>
      <c r="AA6395" t="s">
        <v>10805</v>
      </c>
      <c r="AB6395" t="s">
        <v>90</v>
      </c>
      <c r="AC6395" t="s">
        <v>10772</v>
      </c>
      <c r="AD6395">
        <f>_xlfn.XLOOKUP(MIS[[#This Row],[TRADING SYMBOL]],[1]Sheet1!$D:$D,[1]Sheet1!$C:$C)</f>
        <v>464.4</v>
      </c>
      <c r="AE6395">
        <f>MIS[[#This Row],[OrderAverageTradedPrice]]*MIS[[#This Row],[OrderQuantity]]</f>
        <v>9655</v>
      </c>
      <c r="AF6395">
        <f>MIS[[#This Row],[LTP]]*MIS[[#This Row],[OrderQuantity]]</f>
        <v>9288</v>
      </c>
      <c r="AG6395">
        <f>IF(MIS[[#This Row],[OrderSide]]="SELL",MIS[[#This Row],[VALUE]]-MIS[[#This Row],[LIVE_VALUE]],MIS[[#This Row],[LIVE_VALUE]]-MIS[[#This Row],[VALUE]])</f>
        <v>367</v>
      </c>
      <c r="AH6395" t="str" cm="1">
        <f t="array" ref="AH6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5" t="str">
        <f>MIS[[#This Row],[TRADING SYMBOL]]</f>
        <v>SENSEX2552082300CE</v>
      </c>
      <c r="AJ6395" t="str">
        <f>IF(RIGHT(MIS[[#This Row],[Main/Hedge]],4)="MAIN","MAIN","HEDGE")</f>
        <v>MAIN</v>
      </c>
      <c r="AK6395" t="str" cm="1">
        <f t="array" ref="AK6395">_xlfn._xlws.FILTER(Table4[Column1],ISNUMBER(SEARCH(Table4[Column1],MIS[[#This Row],[OrderUniqueIdentifier]])),"")</f>
        <v>XYT</v>
      </c>
    </row>
    <row r="6396" spans="1:37" x14ac:dyDescent="0.25">
      <c r="A6396" t="s">
        <v>71</v>
      </c>
      <c r="B6396" t="s">
        <v>1272</v>
      </c>
      <c r="C6396" t="s">
        <v>10985</v>
      </c>
      <c r="D6396" t="s">
        <v>72</v>
      </c>
      <c r="E6396" t="s">
        <v>2053</v>
      </c>
      <c r="F6396" t="s">
        <v>98</v>
      </c>
      <c r="G6396" t="s">
        <v>89</v>
      </c>
      <c r="H6396" t="s">
        <v>75</v>
      </c>
      <c r="I6396" t="s">
        <v>76</v>
      </c>
      <c r="J6396" t="s">
        <v>77</v>
      </c>
      <c r="K6396">
        <v>20</v>
      </c>
      <c r="L6396" t="s">
        <v>77</v>
      </c>
      <c r="M6396" t="s">
        <v>78</v>
      </c>
      <c r="N6396" t="s">
        <v>10986</v>
      </c>
      <c r="O6396" t="s">
        <v>10820</v>
      </c>
      <c r="P6396" t="s">
        <v>10804</v>
      </c>
      <c r="Q6396" t="s">
        <v>2055</v>
      </c>
      <c r="R6396" t="s">
        <v>79</v>
      </c>
      <c r="S6396" t="s">
        <v>10770</v>
      </c>
      <c r="T6396" t="s">
        <v>2056</v>
      </c>
      <c r="U6396" t="s">
        <v>100</v>
      </c>
      <c r="V6396" t="s">
        <v>80</v>
      </c>
      <c r="W6396">
        <v>82300</v>
      </c>
      <c r="X6396" t="s">
        <v>85</v>
      </c>
      <c r="Y6396">
        <v>-20</v>
      </c>
      <c r="Z6396" t="s">
        <v>10821</v>
      </c>
      <c r="AA6396" t="s">
        <v>10805</v>
      </c>
      <c r="AB6396" t="s">
        <v>107</v>
      </c>
      <c r="AC6396" t="s">
        <v>10772</v>
      </c>
      <c r="AD6396">
        <f>_xlfn.XLOOKUP(MIS[[#This Row],[TRADING SYMBOL]],[1]Sheet1!$D:$D,[1]Sheet1!$C:$C)</f>
        <v>389.05</v>
      </c>
      <c r="AE6396">
        <f>MIS[[#This Row],[OrderAverageTradedPrice]]*MIS[[#This Row],[OrderQuantity]]</f>
        <v>7951</v>
      </c>
      <c r="AF6396">
        <f>MIS[[#This Row],[LTP]]*MIS[[#This Row],[OrderQuantity]]</f>
        <v>7781</v>
      </c>
      <c r="AG6396">
        <f>IF(MIS[[#This Row],[OrderSide]]="SELL",MIS[[#This Row],[VALUE]]-MIS[[#This Row],[LIVE_VALUE]],MIS[[#This Row],[LIVE_VALUE]]-MIS[[#This Row],[VALUE]])</f>
        <v>170</v>
      </c>
      <c r="AH6396" t="str" cm="1">
        <f t="array" ref="AH6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6" t="str">
        <f>MIS[[#This Row],[TRADING SYMBOL]]</f>
        <v>SENSEX2552082300PE</v>
      </c>
      <c r="AJ6396" t="str">
        <f>IF(RIGHT(MIS[[#This Row],[Main/Hedge]],4)="MAIN","MAIN","HEDGE")</f>
        <v>MAIN</v>
      </c>
      <c r="AK6396" t="str" cm="1">
        <f t="array" ref="AK6396">_xlfn._xlws.FILTER(Table4[Column1],ISNUMBER(SEARCH(Table4[Column1],MIS[[#This Row],[OrderUniqueIdentifier]])),"")</f>
        <v>XYT</v>
      </c>
    </row>
    <row r="6397" spans="1:37" x14ac:dyDescent="0.25">
      <c r="A6397" t="s">
        <v>179</v>
      </c>
      <c r="B6397" t="s">
        <v>180</v>
      </c>
      <c r="C6397" t="s">
        <v>11041</v>
      </c>
      <c r="D6397" t="s">
        <v>72</v>
      </c>
      <c r="E6397" t="s">
        <v>2053</v>
      </c>
      <c r="F6397" t="s">
        <v>98</v>
      </c>
      <c r="G6397" t="s">
        <v>89</v>
      </c>
      <c r="H6397" t="s">
        <v>93</v>
      </c>
      <c r="I6397" t="s">
        <v>76</v>
      </c>
      <c r="J6397" t="s">
        <v>11042</v>
      </c>
      <c r="K6397">
        <v>20</v>
      </c>
      <c r="L6397" t="s">
        <v>77</v>
      </c>
      <c r="M6397" t="s">
        <v>78</v>
      </c>
      <c r="N6397" t="s">
        <v>11042</v>
      </c>
      <c r="O6397" t="s">
        <v>10820</v>
      </c>
      <c r="P6397" t="s">
        <v>10804</v>
      </c>
      <c r="Q6397" t="s">
        <v>2055</v>
      </c>
      <c r="R6397" t="s">
        <v>79</v>
      </c>
      <c r="S6397" t="s">
        <v>10770</v>
      </c>
      <c r="T6397" t="s">
        <v>2056</v>
      </c>
      <c r="U6397" t="s">
        <v>100</v>
      </c>
      <c r="V6397" t="s">
        <v>80</v>
      </c>
      <c r="W6397">
        <v>82300</v>
      </c>
      <c r="X6397" t="s">
        <v>85</v>
      </c>
      <c r="Y6397">
        <v>-20</v>
      </c>
      <c r="Z6397" t="s">
        <v>10821</v>
      </c>
      <c r="AA6397" t="s">
        <v>10805</v>
      </c>
      <c r="AB6397" t="s">
        <v>107</v>
      </c>
      <c r="AC6397" t="s">
        <v>10772</v>
      </c>
      <c r="AD6397">
        <f>_xlfn.XLOOKUP(MIS[[#This Row],[TRADING SYMBOL]],[1]Sheet1!$D:$D,[1]Sheet1!$C:$C)</f>
        <v>389.05</v>
      </c>
      <c r="AE6397">
        <f>MIS[[#This Row],[OrderAverageTradedPrice]]*MIS[[#This Row],[OrderQuantity]]</f>
        <v>7952</v>
      </c>
      <c r="AF6397">
        <f>MIS[[#This Row],[LTP]]*MIS[[#This Row],[OrderQuantity]]</f>
        <v>7781</v>
      </c>
      <c r="AG6397">
        <f>IF(MIS[[#This Row],[OrderSide]]="SELL",MIS[[#This Row],[VALUE]]-MIS[[#This Row],[LIVE_VALUE]],MIS[[#This Row],[LIVE_VALUE]]-MIS[[#This Row],[VALUE]])</f>
        <v>171</v>
      </c>
      <c r="AH6397" t="str" cm="1">
        <f t="array" ref="AH6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7" t="str">
        <f>MIS[[#This Row],[TRADING SYMBOL]]</f>
        <v>SENSEX2552082300PE</v>
      </c>
      <c r="AJ6397" t="str">
        <f>IF(RIGHT(MIS[[#This Row],[Main/Hedge]],4)="MAIN","MAIN","HEDGE")</f>
        <v>MAIN</v>
      </c>
      <c r="AK6397" t="str" cm="1">
        <f t="array" ref="AK6397">_xlfn._xlws.FILTER(Table4[Column1],ISNUMBER(SEARCH(Table4[Column1],MIS[[#This Row],[OrderUniqueIdentifier]])),"")</f>
        <v>XYT</v>
      </c>
    </row>
    <row r="6398" spans="1:37" x14ac:dyDescent="0.25">
      <c r="A6398" t="s">
        <v>1555</v>
      </c>
      <c r="B6398" t="s">
        <v>1673</v>
      </c>
      <c r="C6398" t="s">
        <v>11081</v>
      </c>
      <c r="D6398" t="s">
        <v>72</v>
      </c>
      <c r="E6398" t="s">
        <v>2053</v>
      </c>
      <c r="F6398" t="s">
        <v>98</v>
      </c>
      <c r="G6398" t="s">
        <v>89</v>
      </c>
      <c r="H6398" t="s">
        <v>93</v>
      </c>
      <c r="I6398" t="s">
        <v>76</v>
      </c>
      <c r="J6398" t="s">
        <v>11082</v>
      </c>
      <c r="K6398">
        <v>20</v>
      </c>
      <c r="L6398" t="s">
        <v>77</v>
      </c>
      <c r="M6398" t="s">
        <v>78</v>
      </c>
      <c r="N6398" t="s">
        <v>11082</v>
      </c>
      <c r="O6398" t="s">
        <v>10820</v>
      </c>
      <c r="P6398" t="s">
        <v>10804</v>
      </c>
      <c r="Q6398" t="s">
        <v>2055</v>
      </c>
      <c r="R6398" t="s">
        <v>79</v>
      </c>
      <c r="S6398" t="s">
        <v>10770</v>
      </c>
      <c r="T6398" t="s">
        <v>2056</v>
      </c>
      <c r="U6398" t="s">
        <v>100</v>
      </c>
      <c r="V6398" t="s">
        <v>80</v>
      </c>
      <c r="W6398">
        <v>82300</v>
      </c>
      <c r="X6398" t="s">
        <v>85</v>
      </c>
      <c r="Y6398">
        <v>-20</v>
      </c>
      <c r="Z6398" t="s">
        <v>10821</v>
      </c>
      <c r="AA6398" t="s">
        <v>10805</v>
      </c>
      <c r="AB6398" t="s">
        <v>107</v>
      </c>
      <c r="AC6398" t="s">
        <v>10772</v>
      </c>
      <c r="AD6398">
        <f>_xlfn.XLOOKUP(MIS[[#This Row],[TRADING SYMBOL]],[1]Sheet1!$D:$D,[1]Sheet1!$C:$C)</f>
        <v>389.05</v>
      </c>
      <c r="AE6398">
        <f>MIS[[#This Row],[OrderAverageTradedPrice]]*MIS[[#This Row],[OrderQuantity]]</f>
        <v>7956</v>
      </c>
      <c r="AF6398">
        <f>MIS[[#This Row],[LTP]]*MIS[[#This Row],[OrderQuantity]]</f>
        <v>7781</v>
      </c>
      <c r="AG6398">
        <f>IF(MIS[[#This Row],[OrderSide]]="SELL",MIS[[#This Row],[VALUE]]-MIS[[#This Row],[LIVE_VALUE]],MIS[[#This Row],[LIVE_VALUE]]-MIS[[#This Row],[VALUE]])</f>
        <v>175</v>
      </c>
      <c r="AH6398" t="str" cm="1">
        <f t="array" ref="AH6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8" t="str">
        <f>MIS[[#This Row],[TRADING SYMBOL]]</f>
        <v>SENSEX2552082300PE</v>
      </c>
      <c r="AJ6398" t="str">
        <f>IF(RIGHT(MIS[[#This Row],[Main/Hedge]],4)="MAIN","MAIN","HEDGE")</f>
        <v>MAIN</v>
      </c>
      <c r="AK6398" t="str" cm="1">
        <f t="array" ref="AK6398">_xlfn._xlws.FILTER(Table4[Column1],ISNUMBER(SEARCH(Table4[Column1],MIS[[#This Row],[OrderUniqueIdentifier]])),"")</f>
        <v>XYT</v>
      </c>
    </row>
    <row r="6399" spans="1:37" x14ac:dyDescent="0.25">
      <c r="A6399" t="s">
        <v>1555</v>
      </c>
      <c r="B6399" t="s">
        <v>1684</v>
      </c>
      <c r="C6399" t="s">
        <v>11085</v>
      </c>
      <c r="D6399" t="s">
        <v>72</v>
      </c>
      <c r="E6399" t="s">
        <v>2053</v>
      </c>
      <c r="F6399" t="s">
        <v>98</v>
      </c>
      <c r="G6399" t="s">
        <v>89</v>
      </c>
      <c r="H6399" t="s">
        <v>93</v>
      </c>
      <c r="I6399" t="s">
        <v>76</v>
      </c>
      <c r="J6399" t="s">
        <v>11042</v>
      </c>
      <c r="K6399">
        <v>80</v>
      </c>
      <c r="L6399" t="s">
        <v>77</v>
      </c>
      <c r="M6399" t="s">
        <v>78</v>
      </c>
      <c r="N6399" t="s">
        <v>11042</v>
      </c>
      <c r="O6399" t="s">
        <v>10820</v>
      </c>
      <c r="P6399" t="s">
        <v>10804</v>
      </c>
      <c r="Q6399" t="s">
        <v>2055</v>
      </c>
      <c r="R6399" t="s">
        <v>79</v>
      </c>
      <c r="S6399" t="s">
        <v>10770</v>
      </c>
      <c r="T6399" t="s">
        <v>2056</v>
      </c>
      <c r="U6399" t="s">
        <v>100</v>
      </c>
      <c r="V6399" t="s">
        <v>80</v>
      </c>
      <c r="W6399">
        <v>82300</v>
      </c>
      <c r="X6399" t="s">
        <v>85</v>
      </c>
      <c r="Y6399">
        <v>-80</v>
      </c>
      <c r="Z6399" t="s">
        <v>10821</v>
      </c>
      <c r="AA6399" t="s">
        <v>10805</v>
      </c>
      <c r="AB6399" t="s">
        <v>107</v>
      </c>
      <c r="AC6399" t="s">
        <v>10772</v>
      </c>
      <c r="AD6399">
        <f>_xlfn.XLOOKUP(MIS[[#This Row],[TRADING SYMBOL]],[1]Sheet1!$D:$D,[1]Sheet1!$C:$C)</f>
        <v>389.05</v>
      </c>
      <c r="AE6399">
        <f>MIS[[#This Row],[OrderAverageTradedPrice]]*MIS[[#This Row],[OrderQuantity]]</f>
        <v>31808</v>
      </c>
      <c r="AF6399">
        <f>MIS[[#This Row],[LTP]]*MIS[[#This Row],[OrderQuantity]]</f>
        <v>31124</v>
      </c>
      <c r="AG6399">
        <f>IF(MIS[[#This Row],[OrderSide]]="SELL",MIS[[#This Row],[VALUE]]-MIS[[#This Row],[LIVE_VALUE]],MIS[[#This Row],[LIVE_VALUE]]-MIS[[#This Row],[VALUE]])</f>
        <v>684</v>
      </c>
      <c r="AH6399" t="str" cm="1">
        <f t="array" ref="AH6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9" t="str">
        <f>MIS[[#This Row],[TRADING SYMBOL]]</f>
        <v>SENSEX2552082300PE</v>
      </c>
      <c r="AJ6399" t="str">
        <f>IF(RIGHT(MIS[[#This Row],[Main/Hedge]],4)="MAIN","MAIN","HEDGE")</f>
        <v>MAIN</v>
      </c>
      <c r="AK6399" t="str" cm="1">
        <f t="array" ref="AK6399">_xlfn._xlws.FILTER(Table4[Column1],ISNUMBER(SEARCH(Table4[Column1],MIS[[#This Row],[OrderUniqueIdentifier]])),"")</f>
        <v>XYT</v>
      </c>
    </row>
    <row r="6400" spans="1:37" x14ac:dyDescent="0.25">
      <c r="A6400" t="s">
        <v>378</v>
      </c>
      <c r="B6400" t="s">
        <v>379</v>
      </c>
      <c r="C6400" t="s">
        <v>11087</v>
      </c>
      <c r="D6400" t="s">
        <v>72</v>
      </c>
      <c r="E6400" t="s">
        <v>2053</v>
      </c>
      <c r="F6400" t="s">
        <v>98</v>
      </c>
      <c r="G6400" t="s">
        <v>89</v>
      </c>
      <c r="H6400" t="s">
        <v>93</v>
      </c>
      <c r="I6400" t="s">
        <v>76</v>
      </c>
      <c r="J6400" t="s">
        <v>11088</v>
      </c>
      <c r="K6400">
        <v>20</v>
      </c>
      <c r="L6400" t="s">
        <v>77</v>
      </c>
      <c r="M6400" t="s">
        <v>78</v>
      </c>
      <c r="N6400" t="s">
        <v>11088</v>
      </c>
      <c r="O6400" t="s">
        <v>10820</v>
      </c>
      <c r="P6400" t="s">
        <v>10804</v>
      </c>
      <c r="Q6400" t="s">
        <v>2055</v>
      </c>
      <c r="R6400" t="s">
        <v>79</v>
      </c>
      <c r="S6400" t="s">
        <v>10770</v>
      </c>
      <c r="T6400" t="s">
        <v>2056</v>
      </c>
      <c r="U6400" t="s">
        <v>100</v>
      </c>
      <c r="V6400" t="s">
        <v>80</v>
      </c>
      <c r="W6400">
        <v>82300</v>
      </c>
      <c r="X6400" t="s">
        <v>85</v>
      </c>
      <c r="Y6400">
        <v>-20</v>
      </c>
      <c r="Z6400" t="s">
        <v>10821</v>
      </c>
      <c r="AA6400" t="s">
        <v>10805</v>
      </c>
      <c r="AB6400" t="s">
        <v>107</v>
      </c>
      <c r="AC6400" t="s">
        <v>10772</v>
      </c>
      <c r="AD6400">
        <f>_xlfn.XLOOKUP(MIS[[#This Row],[TRADING SYMBOL]],[1]Sheet1!$D:$D,[1]Sheet1!$C:$C)</f>
        <v>389.05</v>
      </c>
      <c r="AE6400">
        <f>MIS[[#This Row],[OrderAverageTradedPrice]]*MIS[[#This Row],[OrderQuantity]]</f>
        <v>7990</v>
      </c>
      <c r="AF6400">
        <f>MIS[[#This Row],[LTP]]*MIS[[#This Row],[OrderQuantity]]</f>
        <v>7781</v>
      </c>
      <c r="AG6400">
        <f>IF(MIS[[#This Row],[OrderSide]]="SELL",MIS[[#This Row],[VALUE]]-MIS[[#This Row],[LIVE_VALUE]],MIS[[#This Row],[LIVE_VALUE]]-MIS[[#This Row],[VALUE]])</f>
        <v>209</v>
      </c>
      <c r="AH6400" t="str" cm="1">
        <f t="array" ref="AH6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0" t="str">
        <f>MIS[[#This Row],[TRADING SYMBOL]]</f>
        <v>SENSEX2552082300PE</v>
      </c>
      <c r="AJ6400" t="str">
        <f>IF(RIGHT(MIS[[#This Row],[Main/Hedge]],4)="MAIN","MAIN","HEDGE")</f>
        <v>MAIN</v>
      </c>
      <c r="AK6400" t="str" cm="1">
        <f t="array" ref="AK6400">_xlfn._xlws.FILTER(Table4[Column1],ISNUMBER(SEARCH(Table4[Column1],MIS[[#This Row],[OrderUniqueIdentifier]])),"")</f>
        <v>XYT</v>
      </c>
    </row>
    <row r="6401" spans="1:37" x14ac:dyDescent="0.25">
      <c r="A6401" t="s">
        <v>1702</v>
      </c>
      <c r="B6401" t="s">
        <v>1703</v>
      </c>
      <c r="C6401" t="s">
        <v>11092</v>
      </c>
      <c r="D6401" t="s">
        <v>72</v>
      </c>
      <c r="E6401" t="s">
        <v>2053</v>
      </c>
      <c r="F6401" t="s">
        <v>98</v>
      </c>
      <c r="G6401" t="s">
        <v>89</v>
      </c>
      <c r="H6401" t="s">
        <v>93</v>
      </c>
      <c r="I6401" t="s">
        <v>76</v>
      </c>
      <c r="J6401" t="s">
        <v>11093</v>
      </c>
      <c r="K6401">
        <v>140</v>
      </c>
      <c r="L6401" t="s">
        <v>77</v>
      </c>
      <c r="M6401" t="s">
        <v>78</v>
      </c>
      <c r="N6401" t="s">
        <v>11094</v>
      </c>
      <c r="O6401" t="s">
        <v>10804</v>
      </c>
      <c r="P6401" t="s">
        <v>10804</v>
      </c>
      <c r="Q6401" t="s">
        <v>2055</v>
      </c>
      <c r="R6401" t="s">
        <v>79</v>
      </c>
      <c r="S6401" t="s">
        <v>10770</v>
      </c>
      <c r="T6401" t="s">
        <v>2056</v>
      </c>
      <c r="U6401" t="s">
        <v>100</v>
      </c>
      <c r="V6401" t="s">
        <v>80</v>
      </c>
      <c r="W6401">
        <v>82300</v>
      </c>
      <c r="X6401" t="s">
        <v>85</v>
      </c>
      <c r="Y6401">
        <v>-140</v>
      </c>
      <c r="Z6401" t="s">
        <v>10805</v>
      </c>
      <c r="AA6401" t="s">
        <v>10805</v>
      </c>
      <c r="AB6401" t="s">
        <v>107</v>
      </c>
      <c r="AC6401" t="s">
        <v>10772</v>
      </c>
      <c r="AD6401">
        <f>_xlfn.XLOOKUP(MIS[[#This Row],[TRADING SYMBOL]],[1]Sheet1!$D:$D,[1]Sheet1!$C:$C)</f>
        <v>389.05</v>
      </c>
      <c r="AE6401">
        <f>MIS[[#This Row],[OrderAverageTradedPrice]]*MIS[[#This Row],[OrderQuantity]]</f>
        <v>55841.99999999992</v>
      </c>
      <c r="AF6401">
        <f>MIS[[#This Row],[LTP]]*MIS[[#This Row],[OrderQuantity]]</f>
        <v>54467</v>
      </c>
      <c r="AG6401">
        <f>IF(MIS[[#This Row],[OrderSide]]="SELL",MIS[[#This Row],[VALUE]]-MIS[[#This Row],[LIVE_VALUE]],MIS[[#This Row],[LIVE_VALUE]]-MIS[[#This Row],[VALUE]])</f>
        <v>1374.99999999992</v>
      </c>
      <c r="AH6401" t="str" cm="1">
        <f t="array" ref="AH6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1" t="str">
        <f>MIS[[#This Row],[TRADING SYMBOL]]</f>
        <v>SENSEX2552082300PE</v>
      </c>
      <c r="AJ6401" t="str">
        <f>IF(RIGHT(MIS[[#This Row],[Main/Hedge]],4)="MAIN","MAIN","HEDGE")</f>
        <v>MAIN</v>
      </c>
      <c r="AK6401" t="str" cm="1">
        <f t="array" ref="AK6401">_xlfn._xlws.FILTER(Table4[Column1],ISNUMBER(SEARCH(Table4[Column1],MIS[[#This Row],[OrderUniqueIdentifier]])),"")</f>
        <v>XYT</v>
      </c>
    </row>
    <row r="6402" spans="1:37" x14ac:dyDescent="0.25">
      <c r="A6402" t="s">
        <v>71</v>
      </c>
      <c r="B6402" t="s">
        <v>454</v>
      </c>
      <c r="C6402" t="s">
        <v>10768</v>
      </c>
      <c r="D6402" t="s">
        <v>72</v>
      </c>
      <c r="E6402" t="s">
        <v>2044</v>
      </c>
      <c r="F6402" t="s">
        <v>98</v>
      </c>
      <c r="G6402" t="s">
        <v>89</v>
      </c>
      <c r="H6402" t="s">
        <v>75</v>
      </c>
      <c r="I6402" t="s">
        <v>76</v>
      </c>
      <c r="J6402" t="s">
        <v>77</v>
      </c>
      <c r="K6402">
        <v>20</v>
      </c>
      <c r="L6402" t="s">
        <v>77</v>
      </c>
      <c r="M6402" t="s">
        <v>78</v>
      </c>
      <c r="N6402" t="s">
        <v>3340</v>
      </c>
      <c r="O6402" t="s">
        <v>10769</v>
      </c>
      <c r="P6402" t="s">
        <v>10769</v>
      </c>
      <c r="Q6402" t="s">
        <v>2048</v>
      </c>
      <c r="R6402" t="s">
        <v>79</v>
      </c>
      <c r="S6402" t="s">
        <v>10770</v>
      </c>
      <c r="T6402" t="s">
        <v>2049</v>
      </c>
      <c r="U6402" t="s">
        <v>100</v>
      </c>
      <c r="V6402" t="s">
        <v>80</v>
      </c>
      <c r="W6402">
        <v>82300</v>
      </c>
      <c r="X6402" t="s">
        <v>81</v>
      </c>
      <c r="Y6402">
        <v>-20</v>
      </c>
      <c r="Z6402" t="s">
        <v>10771</v>
      </c>
      <c r="AA6402" t="s">
        <v>10771</v>
      </c>
      <c r="AB6402" t="s">
        <v>90</v>
      </c>
      <c r="AC6402" t="s">
        <v>10772</v>
      </c>
      <c r="AD6402">
        <f>_xlfn.XLOOKUP(MIS[[#This Row],[TRADING SYMBOL]],[1]Sheet1!$D:$D,[1]Sheet1!$C:$C)</f>
        <v>464.4</v>
      </c>
      <c r="AE6402">
        <f>MIS[[#This Row],[OrderAverageTradedPrice]]*MIS[[#This Row],[OrderQuantity]]</f>
        <v>9596</v>
      </c>
      <c r="AF6402">
        <f>MIS[[#This Row],[LTP]]*MIS[[#This Row],[OrderQuantity]]</f>
        <v>9288</v>
      </c>
      <c r="AG6402">
        <f>IF(MIS[[#This Row],[OrderSide]]="SELL",MIS[[#This Row],[VALUE]]-MIS[[#This Row],[LIVE_VALUE]],MIS[[#This Row],[LIVE_VALUE]]-MIS[[#This Row],[VALUE]])</f>
        <v>308</v>
      </c>
      <c r="AH6402" t="str" cm="1">
        <f t="array" ref="AH6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2" t="str">
        <f>MIS[[#This Row],[TRADING SYMBOL]]</f>
        <v>SENSEX2552082300CE</v>
      </c>
      <c r="AJ6402" t="str">
        <f>IF(RIGHT(MIS[[#This Row],[Main/Hedge]],4)="MAIN","MAIN","HEDGE")</f>
        <v>MAIN</v>
      </c>
      <c r="AK6402" t="str" cm="1">
        <f t="array" ref="AK6402">_xlfn._xlws.FILTER(Table4[Column1],ISNUMBER(SEARCH(Table4[Column1],MIS[[#This Row],[OrderUniqueIdentifier]])),"")</f>
        <v>XYT</v>
      </c>
    </row>
    <row r="6403" spans="1:37" x14ac:dyDescent="0.25">
      <c r="A6403" t="s">
        <v>71</v>
      </c>
      <c r="B6403" t="s">
        <v>482</v>
      </c>
      <c r="C6403" t="s">
        <v>10777</v>
      </c>
      <c r="D6403" t="s">
        <v>72</v>
      </c>
      <c r="E6403" t="s">
        <v>2044</v>
      </c>
      <c r="F6403" t="s">
        <v>98</v>
      </c>
      <c r="G6403" t="s">
        <v>89</v>
      </c>
      <c r="H6403" t="s">
        <v>75</v>
      </c>
      <c r="I6403" t="s">
        <v>76</v>
      </c>
      <c r="J6403" t="s">
        <v>77</v>
      </c>
      <c r="K6403">
        <v>20</v>
      </c>
      <c r="L6403" t="s">
        <v>77</v>
      </c>
      <c r="M6403" t="s">
        <v>78</v>
      </c>
      <c r="N6403" t="s">
        <v>4779</v>
      </c>
      <c r="O6403" t="s">
        <v>10769</v>
      </c>
      <c r="P6403" t="s">
        <v>10769</v>
      </c>
      <c r="Q6403" t="s">
        <v>2048</v>
      </c>
      <c r="R6403" t="s">
        <v>79</v>
      </c>
      <c r="S6403" t="s">
        <v>10770</v>
      </c>
      <c r="T6403" t="s">
        <v>2049</v>
      </c>
      <c r="U6403" t="s">
        <v>100</v>
      </c>
      <c r="V6403" t="s">
        <v>80</v>
      </c>
      <c r="W6403">
        <v>82300</v>
      </c>
      <c r="X6403" t="s">
        <v>81</v>
      </c>
      <c r="Y6403">
        <v>-20</v>
      </c>
      <c r="Z6403" t="s">
        <v>10771</v>
      </c>
      <c r="AA6403" t="s">
        <v>10771</v>
      </c>
      <c r="AB6403" t="s">
        <v>90</v>
      </c>
      <c r="AC6403" t="s">
        <v>10772</v>
      </c>
      <c r="AD6403">
        <f>_xlfn.XLOOKUP(MIS[[#This Row],[TRADING SYMBOL]],[1]Sheet1!$D:$D,[1]Sheet1!$C:$C)</f>
        <v>464.4</v>
      </c>
      <c r="AE6403">
        <f>MIS[[#This Row],[OrderAverageTradedPrice]]*MIS[[#This Row],[OrderQuantity]]</f>
        <v>9595</v>
      </c>
      <c r="AF6403">
        <f>MIS[[#This Row],[LTP]]*MIS[[#This Row],[OrderQuantity]]</f>
        <v>9288</v>
      </c>
      <c r="AG6403">
        <f>IF(MIS[[#This Row],[OrderSide]]="SELL",MIS[[#This Row],[VALUE]]-MIS[[#This Row],[LIVE_VALUE]],MIS[[#This Row],[LIVE_VALUE]]-MIS[[#This Row],[VALUE]])</f>
        <v>307</v>
      </c>
      <c r="AH6403" t="str" cm="1">
        <f t="array" ref="AH6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3" t="str">
        <f>MIS[[#This Row],[TRADING SYMBOL]]</f>
        <v>SENSEX2552082300CE</v>
      </c>
      <c r="AJ6403" t="str">
        <f>IF(RIGHT(MIS[[#This Row],[Main/Hedge]],4)="MAIN","MAIN","HEDGE")</f>
        <v>MAIN</v>
      </c>
      <c r="AK6403" t="str" cm="1">
        <f t="array" ref="AK6403">_xlfn._xlws.FILTER(Table4[Column1],ISNUMBER(SEARCH(Table4[Column1],MIS[[#This Row],[OrderUniqueIdentifier]])),"")</f>
        <v>XYT</v>
      </c>
    </row>
    <row r="6404" spans="1:37" x14ac:dyDescent="0.25">
      <c r="A6404" t="s">
        <v>71</v>
      </c>
      <c r="B6404" t="s">
        <v>550</v>
      </c>
      <c r="C6404" t="s">
        <v>10803</v>
      </c>
      <c r="D6404" t="s">
        <v>72</v>
      </c>
      <c r="E6404" t="s">
        <v>2044</v>
      </c>
      <c r="F6404" t="s">
        <v>98</v>
      </c>
      <c r="G6404" t="s">
        <v>89</v>
      </c>
      <c r="H6404" t="s">
        <v>75</v>
      </c>
      <c r="I6404" t="s">
        <v>76</v>
      </c>
      <c r="J6404" t="s">
        <v>77</v>
      </c>
      <c r="K6404">
        <v>20</v>
      </c>
      <c r="L6404" t="s">
        <v>77</v>
      </c>
      <c r="M6404" t="s">
        <v>78</v>
      </c>
      <c r="N6404" t="s">
        <v>6121</v>
      </c>
      <c r="O6404" t="s">
        <v>10804</v>
      </c>
      <c r="P6404" t="s">
        <v>10769</v>
      </c>
      <c r="Q6404" t="s">
        <v>2048</v>
      </c>
      <c r="R6404" t="s">
        <v>79</v>
      </c>
      <c r="S6404" t="s">
        <v>10770</v>
      </c>
      <c r="T6404" t="s">
        <v>2049</v>
      </c>
      <c r="U6404" t="s">
        <v>100</v>
      </c>
      <c r="V6404" t="s">
        <v>80</v>
      </c>
      <c r="W6404">
        <v>82300</v>
      </c>
      <c r="X6404" t="s">
        <v>81</v>
      </c>
      <c r="Y6404">
        <v>-20</v>
      </c>
      <c r="Z6404" t="s">
        <v>10805</v>
      </c>
      <c r="AA6404" t="s">
        <v>10771</v>
      </c>
      <c r="AB6404" t="s">
        <v>90</v>
      </c>
      <c r="AC6404" t="s">
        <v>10772</v>
      </c>
      <c r="AD6404">
        <f>_xlfn.XLOOKUP(MIS[[#This Row],[TRADING SYMBOL]],[1]Sheet1!$D:$D,[1]Sheet1!$C:$C)</f>
        <v>464.4</v>
      </c>
      <c r="AE6404">
        <f>MIS[[#This Row],[OrderAverageTradedPrice]]*MIS[[#This Row],[OrderQuantity]]</f>
        <v>9602</v>
      </c>
      <c r="AF6404">
        <f>MIS[[#This Row],[LTP]]*MIS[[#This Row],[OrderQuantity]]</f>
        <v>9288</v>
      </c>
      <c r="AG6404">
        <f>IF(MIS[[#This Row],[OrderSide]]="SELL",MIS[[#This Row],[VALUE]]-MIS[[#This Row],[LIVE_VALUE]],MIS[[#This Row],[LIVE_VALUE]]-MIS[[#This Row],[VALUE]])</f>
        <v>314</v>
      </c>
      <c r="AH6404" t="str" cm="1">
        <f t="array" ref="AH6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4" t="str">
        <f>MIS[[#This Row],[TRADING SYMBOL]]</f>
        <v>SENSEX2552082300CE</v>
      </c>
      <c r="AJ6404" t="str">
        <f>IF(RIGHT(MIS[[#This Row],[Main/Hedge]],4)="MAIN","MAIN","HEDGE")</f>
        <v>MAIN</v>
      </c>
      <c r="AK6404" t="str" cm="1">
        <f t="array" ref="AK6404">_xlfn._xlws.FILTER(Table4[Column1],ISNUMBER(SEARCH(Table4[Column1],MIS[[#This Row],[OrderUniqueIdentifier]])),"")</f>
        <v>XYT</v>
      </c>
    </row>
    <row r="6405" spans="1:37" x14ac:dyDescent="0.25">
      <c r="A6405" t="s">
        <v>71</v>
      </c>
      <c r="B6405" t="s">
        <v>880</v>
      </c>
      <c r="C6405" t="s">
        <v>10883</v>
      </c>
      <c r="D6405" t="s">
        <v>72</v>
      </c>
      <c r="E6405" t="s">
        <v>2053</v>
      </c>
      <c r="F6405" t="s">
        <v>98</v>
      </c>
      <c r="G6405" t="s">
        <v>89</v>
      </c>
      <c r="H6405" t="s">
        <v>75</v>
      </c>
      <c r="I6405" t="s">
        <v>76</v>
      </c>
      <c r="J6405" t="s">
        <v>77</v>
      </c>
      <c r="K6405">
        <v>20</v>
      </c>
      <c r="L6405" t="s">
        <v>77</v>
      </c>
      <c r="M6405" t="s">
        <v>78</v>
      </c>
      <c r="N6405" t="s">
        <v>10884</v>
      </c>
      <c r="O6405" t="s">
        <v>10769</v>
      </c>
      <c r="P6405" t="s">
        <v>10769</v>
      </c>
      <c r="Q6405" t="s">
        <v>2055</v>
      </c>
      <c r="R6405" t="s">
        <v>79</v>
      </c>
      <c r="S6405" t="s">
        <v>10770</v>
      </c>
      <c r="T6405" t="s">
        <v>2056</v>
      </c>
      <c r="U6405" t="s">
        <v>100</v>
      </c>
      <c r="V6405" t="s">
        <v>80</v>
      </c>
      <c r="W6405">
        <v>82300</v>
      </c>
      <c r="X6405" t="s">
        <v>85</v>
      </c>
      <c r="Y6405">
        <v>-20</v>
      </c>
      <c r="Z6405" t="s">
        <v>10771</v>
      </c>
      <c r="AA6405" t="s">
        <v>10771</v>
      </c>
      <c r="AB6405" t="s">
        <v>107</v>
      </c>
      <c r="AC6405" t="s">
        <v>10772</v>
      </c>
      <c r="AD6405">
        <f>_xlfn.XLOOKUP(MIS[[#This Row],[TRADING SYMBOL]],[1]Sheet1!$D:$D,[1]Sheet1!$C:$C)</f>
        <v>389.05</v>
      </c>
      <c r="AE6405">
        <f>MIS[[#This Row],[OrderAverageTradedPrice]]*MIS[[#This Row],[OrderQuantity]]</f>
        <v>8016</v>
      </c>
      <c r="AF6405">
        <f>MIS[[#This Row],[LTP]]*MIS[[#This Row],[OrderQuantity]]</f>
        <v>7781</v>
      </c>
      <c r="AG6405">
        <f>IF(MIS[[#This Row],[OrderSide]]="SELL",MIS[[#This Row],[VALUE]]-MIS[[#This Row],[LIVE_VALUE]],MIS[[#This Row],[LIVE_VALUE]]-MIS[[#This Row],[VALUE]])</f>
        <v>235</v>
      </c>
      <c r="AH6405" t="str" cm="1">
        <f t="array" ref="AH6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5" t="str">
        <f>MIS[[#This Row],[TRADING SYMBOL]]</f>
        <v>SENSEX2552082300PE</v>
      </c>
      <c r="AJ6405" t="str">
        <f>IF(RIGHT(MIS[[#This Row],[Main/Hedge]],4)="MAIN","MAIN","HEDGE")</f>
        <v>MAIN</v>
      </c>
      <c r="AK6405" t="str" cm="1">
        <f t="array" ref="AK6405">_xlfn._xlws.FILTER(Table4[Column1],ISNUMBER(SEARCH(Table4[Column1],MIS[[#This Row],[OrderUniqueIdentifier]])),"")</f>
        <v>XYT</v>
      </c>
    </row>
    <row r="6406" spans="1:37" x14ac:dyDescent="0.25">
      <c r="A6406" t="s">
        <v>71</v>
      </c>
      <c r="B6406" t="s">
        <v>1021</v>
      </c>
      <c r="C6406" t="s">
        <v>10918</v>
      </c>
      <c r="D6406" t="s">
        <v>72</v>
      </c>
      <c r="E6406" t="s">
        <v>2053</v>
      </c>
      <c r="F6406" t="s">
        <v>98</v>
      </c>
      <c r="G6406" t="s">
        <v>89</v>
      </c>
      <c r="H6406" t="s">
        <v>75</v>
      </c>
      <c r="I6406" t="s">
        <v>76</v>
      </c>
      <c r="J6406" t="s">
        <v>77</v>
      </c>
      <c r="K6406">
        <v>20</v>
      </c>
      <c r="L6406" t="s">
        <v>77</v>
      </c>
      <c r="M6406" t="s">
        <v>78</v>
      </c>
      <c r="N6406" t="s">
        <v>10919</v>
      </c>
      <c r="O6406" t="s">
        <v>10804</v>
      </c>
      <c r="P6406" t="s">
        <v>10769</v>
      </c>
      <c r="Q6406" t="s">
        <v>2055</v>
      </c>
      <c r="R6406" t="s">
        <v>79</v>
      </c>
      <c r="S6406" t="s">
        <v>10770</v>
      </c>
      <c r="T6406" t="s">
        <v>2056</v>
      </c>
      <c r="U6406" t="s">
        <v>100</v>
      </c>
      <c r="V6406" t="s">
        <v>80</v>
      </c>
      <c r="W6406">
        <v>82300</v>
      </c>
      <c r="X6406" t="s">
        <v>85</v>
      </c>
      <c r="Y6406">
        <v>-20</v>
      </c>
      <c r="Z6406" t="s">
        <v>10805</v>
      </c>
      <c r="AA6406" t="s">
        <v>10771</v>
      </c>
      <c r="AB6406" t="s">
        <v>107</v>
      </c>
      <c r="AC6406" t="s">
        <v>10772</v>
      </c>
      <c r="AD6406">
        <f>_xlfn.XLOOKUP(MIS[[#This Row],[TRADING SYMBOL]],[1]Sheet1!$D:$D,[1]Sheet1!$C:$C)</f>
        <v>389.05</v>
      </c>
      <c r="AE6406">
        <f>MIS[[#This Row],[OrderAverageTradedPrice]]*MIS[[#This Row],[OrderQuantity]]</f>
        <v>7999</v>
      </c>
      <c r="AF6406">
        <f>MIS[[#This Row],[LTP]]*MIS[[#This Row],[OrderQuantity]]</f>
        <v>7781</v>
      </c>
      <c r="AG6406">
        <f>IF(MIS[[#This Row],[OrderSide]]="SELL",MIS[[#This Row],[VALUE]]-MIS[[#This Row],[LIVE_VALUE]],MIS[[#This Row],[LIVE_VALUE]]-MIS[[#This Row],[VALUE]])</f>
        <v>218</v>
      </c>
      <c r="AH6406" t="str" cm="1">
        <f t="array" ref="AH6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6" t="str">
        <f>MIS[[#This Row],[TRADING SYMBOL]]</f>
        <v>SENSEX2552082300PE</v>
      </c>
      <c r="AJ6406" t="str">
        <f>IF(RIGHT(MIS[[#This Row],[Main/Hedge]],4)="MAIN","MAIN","HEDGE")</f>
        <v>MAIN</v>
      </c>
      <c r="AK6406" t="str" cm="1">
        <f t="array" ref="AK6406">_xlfn._xlws.FILTER(Table4[Column1],ISNUMBER(SEARCH(Table4[Column1],MIS[[#This Row],[OrderUniqueIdentifier]])),"")</f>
        <v>XYT</v>
      </c>
    </row>
    <row r="6407" spans="1:37" x14ac:dyDescent="0.25">
      <c r="A6407" t="s">
        <v>71</v>
      </c>
      <c r="B6407" t="s">
        <v>1108</v>
      </c>
      <c r="C6407" t="s">
        <v>10938</v>
      </c>
      <c r="D6407" t="s">
        <v>72</v>
      </c>
      <c r="E6407" t="s">
        <v>2044</v>
      </c>
      <c r="F6407" t="s">
        <v>98</v>
      </c>
      <c r="G6407" t="s">
        <v>89</v>
      </c>
      <c r="H6407" t="s">
        <v>75</v>
      </c>
      <c r="I6407" t="s">
        <v>76</v>
      </c>
      <c r="J6407" t="s">
        <v>77</v>
      </c>
      <c r="K6407">
        <v>20</v>
      </c>
      <c r="L6407" t="s">
        <v>77</v>
      </c>
      <c r="M6407" t="s">
        <v>78</v>
      </c>
      <c r="N6407" t="s">
        <v>4484</v>
      </c>
      <c r="O6407" t="s">
        <v>10804</v>
      </c>
      <c r="P6407" t="s">
        <v>10769</v>
      </c>
      <c r="Q6407" t="s">
        <v>2048</v>
      </c>
      <c r="R6407" t="s">
        <v>79</v>
      </c>
      <c r="S6407" t="s">
        <v>10770</v>
      </c>
      <c r="T6407" t="s">
        <v>2049</v>
      </c>
      <c r="U6407" t="s">
        <v>100</v>
      </c>
      <c r="V6407" t="s">
        <v>80</v>
      </c>
      <c r="W6407">
        <v>82300</v>
      </c>
      <c r="X6407" t="s">
        <v>81</v>
      </c>
      <c r="Y6407">
        <v>-20</v>
      </c>
      <c r="Z6407" t="s">
        <v>10805</v>
      </c>
      <c r="AA6407" t="s">
        <v>10771</v>
      </c>
      <c r="AB6407" t="s">
        <v>90</v>
      </c>
      <c r="AC6407" t="s">
        <v>10772</v>
      </c>
      <c r="AD6407">
        <f>_xlfn.XLOOKUP(MIS[[#This Row],[TRADING SYMBOL]],[1]Sheet1!$D:$D,[1]Sheet1!$C:$C)</f>
        <v>464.4</v>
      </c>
      <c r="AE6407">
        <f>MIS[[#This Row],[OrderAverageTradedPrice]]*MIS[[#This Row],[OrderQuantity]]</f>
        <v>9610</v>
      </c>
      <c r="AF6407">
        <f>MIS[[#This Row],[LTP]]*MIS[[#This Row],[OrderQuantity]]</f>
        <v>9288</v>
      </c>
      <c r="AG6407">
        <f>IF(MIS[[#This Row],[OrderSide]]="SELL",MIS[[#This Row],[VALUE]]-MIS[[#This Row],[LIVE_VALUE]],MIS[[#This Row],[LIVE_VALUE]]-MIS[[#This Row],[VALUE]])</f>
        <v>322</v>
      </c>
      <c r="AH6407" t="str" cm="1">
        <f t="array" ref="AH6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7" t="str">
        <f>MIS[[#This Row],[TRADING SYMBOL]]</f>
        <v>SENSEX2552082300CE</v>
      </c>
      <c r="AJ6407" t="str">
        <f>IF(RIGHT(MIS[[#This Row],[Main/Hedge]],4)="MAIN","MAIN","HEDGE")</f>
        <v>MAIN</v>
      </c>
      <c r="AK6407" t="str" cm="1">
        <f t="array" ref="AK6407">_xlfn._xlws.FILTER(Table4[Column1],ISNUMBER(SEARCH(Table4[Column1],MIS[[#This Row],[OrderUniqueIdentifier]])),"")</f>
        <v>XYT</v>
      </c>
    </row>
    <row r="6408" spans="1:37" x14ac:dyDescent="0.25">
      <c r="A6408" t="s">
        <v>71</v>
      </c>
      <c r="B6408" t="s">
        <v>1210</v>
      </c>
      <c r="C6408" t="s">
        <v>10964</v>
      </c>
      <c r="D6408" t="s">
        <v>72</v>
      </c>
      <c r="E6408" t="s">
        <v>2053</v>
      </c>
      <c r="F6408" t="s">
        <v>98</v>
      </c>
      <c r="G6408" t="s">
        <v>89</v>
      </c>
      <c r="H6408" t="s">
        <v>75</v>
      </c>
      <c r="I6408" t="s">
        <v>76</v>
      </c>
      <c r="J6408" t="s">
        <v>77</v>
      </c>
      <c r="K6408">
        <v>20</v>
      </c>
      <c r="L6408" t="s">
        <v>77</v>
      </c>
      <c r="M6408" t="s">
        <v>78</v>
      </c>
      <c r="N6408" t="s">
        <v>10965</v>
      </c>
      <c r="O6408" t="s">
        <v>10804</v>
      </c>
      <c r="P6408" t="s">
        <v>10769</v>
      </c>
      <c r="Q6408" t="s">
        <v>2055</v>
      </c>
      <c r="R6408" t="s">
        <v>79</v>
      </c>
      <c r="S6408" t="s">
        <v>10770</v>
      </c>
      <c r="T6408" t="s">
        <v>2056</v>
      </c>
      <c r="U6408" t="s">
        <v>100</v>
      </c>
      <c r="V6408" t="s">
        <v>80</v>
      </c>
      <c r="W6408">
        <v>82300</v>
      </c>
      <c r="X6408" t="s">
        <v>85</v>
      </c>
      <c r="Y6408">
        <v>-20</v>
      </c>
      <c r="Z6408" t="s">
        <v>10805</v>
      </c>
      <c r="AA6408" t="s">
        <v>10771</v>
      </c>
      <c r="AB6408" t="s">
        <v>107</v>
      </c>
      <c r="AC6408" t="s">
        <v>10772</v>
      </c>
      <c r="AD6408">
        <f>_xlfn.XLOOKUP(MIS[[#This Row],[TRADING SYMBOL]],[1]Sheet1!$D:$D,[1]Sheet1!$C:$C)</f>
        <v>389.05</v>
      </c>
      <c r="AE6408">
        <f>MIS[[#This Row],[OrderAverageTradedPrice]]*MIS[[#This Row],[OrderQuantity]]</f>
        <v>7972</v>
      </c>
      <c r="AF6408">
        <f>MIS[[#This Row],[LTP]]*MIS[[#This Row],[OrderQuantity]]</f>
        <v>7781</v>
      </c>
      <c r="AG6408">
        <f>IF(MIS[[#This Row],[OrderSide]]="SELL",MIS[[#This Row],[VALUE]]-MIS[[#This Row],[LIVE_VALUE]],MIS[[#This Row],[LIVE_VALUE]]-MIS[[#This Row],[VALUE]])</f>
        <v>191</v>
      </c>
      <c r="AH6408" t="str" cm="1">
        <f t="array" ref="AH6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8" t="str">
        <f>MIS[[#This Row],[TRADING SYMBOL]]</f>
        <v>SENSEX2552082300PE</v>
      </c>
      <c r="AJ6408" t="str">
        <f>IF(RIGHT(MIS[[#This Row],[Main/Hedge]],4)="MAIN","MAIN","HEDGE")</f>
        <v>MAIN</v>
      </c>
      <c r="AK6408" t="str" cm="1">
        <f t="array" ref="AK6408">_xlfn._xlws.FILTER(Table4[Column1],ISNUMBER(SEARCH(Table4[Column1],MIS[[#This Row],[OrderUniqueIdentifier]])),"")</f>
        <v>XYT</v>
      </c>
    </row>
    <row r="6409" spans="1:37" x14ac:dyDescent="0.25">
      <c r="A6409" t="s">
        <v>71</v>
      </c>
      <c r="B6409" t="s">
        <v>1217</v>
      </c>
      <c r="C6409" t="s">
        <v>10967</v>
      </c>
      <c r="D6409" t="s">
        <v>72</v>
      </c>
      <c r="E6409" t="s">
        <v>2053</v>
      </c>
      <c r="F6409" t="s">
        <v>98</v>
      </c>
      <c r="G6409" t="s">
        <v>89</v>
      </c>
      <c r="H6409" t="s">
        <v>75</v>
      </c>
      <c r="I6409" t="s">
        <v>76</v>
      </c>
      <c r="J6409" t="s">
        <v>77</v>
      </c>
      <c r="K6409">
        <v>20</v>
      </c>
      <c r="L6409" t="s">
        <v>77</v>
      </c>
      <c r="M6409" t="s">
        <v>78</v>
      </c>
      <c r="N6409" t="s">
        <v>10968</v>
      </c>
      <c r="O6409" t="s">
        <v>10769</v>
      </c>
      <c r="P6409" t="s">
        <v>10769</v>
      </c>
      <c r="Q6409" t="s">
        <v>2055</v>
      </c>
      <c r="R6409" t="s">
        <v>79</v>
      </c>
      <c r="S6409" t="s">
        <v>10770</v>
      </c>
      <c r="T6409" t="s">
        <v>2056</v>
      </c>
      <c r="U6409" t="s">
        <v>100</v>
      </c>
      <c r="V6409" t="s">
        <v>80</v>
      </c>
      <c r="W6409">
        <v>82300</v>
      </c>
      <c r="X6409" t="s">
        <v>85</v>
      </c>
      <c r="Y6409">
        <v>-20</v>
      </c>
      <c r="Z6409" t="s">
        <v>10771</v>
      </c>
      <c r="AA6409" t="s">
        <v>10771</v>
      </c>
      <c r="AB6409" t="s">
        <v>107</v>
      </c>
      <c r="AC6409" t="s">
        <v>10772</v>
      </c>
      <c r="AD6409">
        <f>_xlfn.XLOOKUP(MIS[[#This Row],[TRADING SYMBOL]],[1]Sheet1!$D:$D,[1]Sheet1!$C:$C)</f>
        <v>389.05</v>
      </c>
      <c r="AE6409">
        <f>MIS[[#This Row],[OrderAverageTradedPrice]]*MIS[[#This Row],[OrderQuantity]]</f>
        <v>8015</v>
      </c>
      <c r="AF6409">
        <f>MIS[[#This Row],[LTP]]*MIS[[#This Row],[OrderQuantity]]</f>
        <v>7781</v>
      </c>
      <c r="AG6409">
        <f>IF(MIS[[#This Row],[OrderSide]]="SELL",MIS[[#This Row],[VALUE]]-MIS[[#This Row],[LIVE_VALUE]],MIS[[#This Row],[LIVE_VALUE]]-MIS[[#This Row],[VALUE]])</f>
        <v>234</v>
      </c>
      <c r="AH6409" t="str" cm="1">
        <f t="array" ref="AH6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9" t="str">
        <f>MIS[[#This Row],[TRADING SYMBOL]]</f>
        <v>SENSEX2552082300PE</v>
      </c>
      <c r="AJ6409" t="str">
        <f>IF(RIGHT(MIS[[#This Row],[Main/Hedge]],4)="MAIN","MAIN","HEDGE")</f>
        <v>MAIN</v>
      </c>
      <c r="AK6409" t="str" cm="1">
        <f t="array" ref="AK6409">_xlfn._xlws.FILTER(Table4[Column1],ISNUMBER(SEARCH(Table4[Column1],MIS[[#This Row],[OrderUniqueIdentifier]])),"")</f>
        <v>XYT</v>
      </c>
    </row>
    <row r="6410" spans="1:37" x14ac:dyDescent="0.25">
      <c r="A6410" t="s">
        <v>71</v>
      </c>
      <c r="B6410" t="s">
        <v>1265</v>
      </c>
      <c r="C6410" t="s">
        <v>10983</v>
      </c>
      <c r="D6410" t="s">
        <v>72</v>
      </c>
      <c r="E6410" t="s">
        <v>2053</v>
      </c>
      <c r="F6410" t="s">
        <v>98</v>
      </c>
      <c r="G6410" t="s">
        <v>89</v>
      </c>
      <c r="H6410" t="s">
        <v>75</v>
      </c>
      <c r="I6410" t="s">
        <v>76</v>
      </c>
      <c r="J6410" t="s">
        <v>77</v>
      </c>
      <c r="K6410">
        <v>20</v>
      </c>
      <c r="L6410" t="s">
        <v>77</v>
      </c>
      <c r="M6410" t="s">
        <v>78</v>
      </c>
      <c r="N6410" t="s">
        <v>10919</v>
      </c>
      <c r="O6410" t="s">
        <v>10804</v>
      </c>
      <c r="P6410" t="s">
        <v>10769</v>
      </c>
      <c r="Q6410" t="s">
        <v>2055</v>
      </c>
      <c r="R6410" t="s">
        <v>79</v>
      </c>
      <c r="S6410" t="s">
        <v>10770</v>
      </c>
      <c r="T6410" t="s">
        <v>2056</v>
      </c>
      <c r="U6410" t="s">
        <v>100</v>
      </c>
      <c r="V6410" t="s">
        <v>80</v>
      </c>
      <c r="W6410">
        <v>82300</v>
      </c>
      <c r="X6410" t="s">
        <v>85</v>
      </c>
      <c r="Y6410">
        <v>-20</v>
      </c>
      <c r="Z6410" t="s">
        <v>10805</v>
      </c>
      <c r="AA6410" t="s">
        <v>10771</v>
      </c>
      <c r="AB6410" t="s">
        <v>107</v>
      </c>
      <c r="AC6410" t="s">
        <v>10772</v>
      </c>
      <c r="AD6410">
        <f>_xlfn.XLOOKUP(MIS[[#This Row],[TRADING SYMBOL]],[1]Sheet1!$D:$D,[1]Sheet1!$C:$C)</f>
        <v>389.05</v>
      </c>
      <c r="AE6410">
        <f>MIS[[#This Row],[OrderAverageTradedPrice]]*MIS[[#This Row],[OrderQuantity]]</f>
        <v>7999</v>
      </c>
      <c r="AF6410">
        <f>MIS[[#This Row],[LTP]]*MIS[[#This Row],[OrderQuantity]]</f>
        <v>7781</v>
      </c>
      <c r="AG6410">
        <f>IF(MIS[[#This Row],[OrderSide]]="SELL",MIS[[#This Row],[VALUE]]-MIS[[#This Row],[LIVE_VALUE]],MIS[[#This Row],[LIVE_VALUE]]-MIS[[#This Row],[VALUE]])</f>
        <v>218</v>
      </c>
      <c r="AH6410" t="str" cm="1">
        <f t="array" ref="AH6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0" t="str">
        <f>MIS[[#This Row],[TRADING SYMBOL]]</f>
        <v>SENSEX2552082300PE</v>
      </c>
      <c r="AJ6410" t="str">
        <f>IF(RIGHT(MIS[[#This Row],[Main/Hedge]],4)="MAIN","MAIN","HEDGE")</f>
        <v>MAIN</v>
      </c>
      <c r="AK6410" t="str" cm="1">
        <f t="array" ref="AK6410">_xlfn._xlws.FILTER(Table4[Column1],ISNUMBER(SEARCH(Table4[Column1],MIS[[#This Row],[OrderUniqueIdentifier]])),"")</f>
        <v>XYT</v>
      </c>
    </row>
    <row r="6411" spans="1:37" x14ac:dyDescent="0.25">
      <c r="A6411" t="s">
        <v>179</v>
      </c>
      <c r="B6411" t="s">
        <v>1467</v>
      </c>
      <c r="C6411" t="s">
        <v>11027</v>
      </c>
      <c r="D6411" t="s">
        <v>72</v>
      </c>
      <c r="E6411" t="s">
        <v>2044</v>
      </c>
      <c r="F6411" t="s">
        <v>98</v>
      </c>
      <c r="G6411" t="s">
        <v>89</v>
      </c>
      <c r="H6411" t="s">
        <v>93</v>
      </c>
      <c r="I6411" t="s">
        <v>76</v>
      </c>
      <c r="J6411" t="s">
        <v>4868</v>
      </c>
      <c r="K6411">
        <v>160</v>
      </c>
      <c r="L6411" t="s">
        <v>77</v>
      </c>
      <c r="M6411" t="s">
        <v>78</v>
      </c>
      <c r="N6411" t="s">
        <v>11028</v>
      </c>
      <c r="O6411" t="s">
        <v>10769</v>
      </c>
      <c r="P6411" t="s">
        <v>10769</v>
      </c>
      <c r="Q6411" t="s">
        <v>2048</v>
      </c>
      <c r="R6411" t="s">
        <v>79</v>
      </c>
      <c r="S6411" t="s">
        <v>10770</v>
      </c>
      <c r="T6411" t="s">
        <v>2049</v>
      </c>
      <c r="U6411" t="s">
        <v>100</v>
      </c>
      <c r="V6411" t="s">
        <v>80</v>
      </c>
      <c r="W6411">
        <v>82300</v>
      </c>
      <c r="X6411" t="s">
        <v>81</v>
      </c>
      <c r="Y6411">
        <v>-160</v>
      </c>
      <c r="Z6411" t="s">
        <v>10771</v>
      </c>
      <c r="AA6411" t="s">
        <v>10771</v>
      </c>
      <c r="AB6411" t="s">
        <v>90</v>
      </c>
      <c r="AC6411" t="s">
        <v>10772</v>
      </c>
      <c r="AD6411">
        <f>_xlfn.XLOOKUP(MIS[[#This Row],[TRADING SYMBOL]],[1]Sheet1!$D:$D,[1]Sheet1!$C:$C)</f>
        <v>464.4</v>
      </c>
      <c r="AE6411">
        <f>MIS[[#This Row],[OrderAverageTradedPrice]]*MIS[[#This Row],[OrderQuantity]]</f>
        <v>76802</v>
      </c>
      <c r="AF6411">
        <f>MIS[[#This Row],[LTP]]*MIS[[#This Row],[OrderQuantity]]</f>
        <v>74304</v>
      </c>
      <c r="AG6411">
        <f>IF(MIS[[#This Row],[OrderSide]]="SELL",MIS[[#This Row],[VALUE]]-MIS[[#This Row],[LIVE_VALUE]],MIS[[#This Row],[LIVE_VALUE]]-MIS[[#This Row],[VALUE]])</f>
        <v>2498</v>
      </c>
      <c r="AH6411" t="str" cm="1">
        <f t="array" ref="AH6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1" t="str">
        <f>MIS[[#This Row],[TRADING SYMBOL]]</f>
        <v>SENSEX2552082300CE</v>
      </c>
      <c r="AJ6411" t="str">
        <f>IF(RIGHT(MIS[[#This Row],[Main/Hedge]],4)="MAIN","MAIN","HEDGE")</f>
        <v>MAIN</v>
      </c>
      <c r="AK6411" t="str" cm="1">
        <f t="array" ref="AK6411">_xlfn._xlws.FILTER(Table4[Column1],ISNUMBER(SEARCH(Table4[Column1],MIS[[#This Row],[OrderUniqueIdentifier]])),"")</f>
        <v>XYT</v>
      </c>
    </row>
    <row r="6412" spans="1:37" x14ac:dyDescent="0.25">
      <c r="A6412" t="s">
        <v>179</v>
      </c>
      <c r="B6412" t="s">
        <v>229</v>
      </c>
      <c r="C6412" t="s">
        <v>11043</v>
      </c>
      <c r="D6412" t="s">
        <v>72</v>
      </c>
      <c r="E6412" t="s">
        <v>2044</v>
      </c>
      <c r="F6412" t="s">
        <v>98</v>
      </c>
      <c r="G6412" t="s">
        <v>89</v>
      </c>
      <c r="H6412" t="s">
        <v>93</v>
      </c>
      <c r="I6412" t="s">
        <v>76</v>
      </c>
      <c r="J6412" t="s">
        <v>5936</v>
      </c>
      <c r="K6412">
        <v>60</v>
      </c>
      <c r="L6412" t="s">
        <v>77</v>
      </c>
      <c r="M6412" t="s">
        <v>78</v>
      </c>
      <c r="N6412" t="s">
        <v>11044</v>
      </c>
      <c r="O6412" t="s">
        <v>10804</v>
      </c>
      <c r="P6412" t="s">
        <v>10769</v>
      </c>
      <c r="Q6412" t="s">
        <v>2048</v>
      </c>
      <c r="R6412" t="s">
        <v>79</v>
      </c>
      <c r="S6412" t="s">
        <v>10770</v>
      </c>
      <c r="T6412" t="s">
        <v>2049</v>
      </c>
      <c r="U6412" t="s">
        <v>100</v>
      </c>
      <c r="V6412" t="s">
        <v>80</v>
      </c>
      <c r="W6412">
        <v>82300</v>
      </c>
      <c r="X6412" t="s">
        <v>81</v>
      </c>
      <c r="Y6412">
        <v>-60</v>
      </c>
      <c r="Z6412" t="s">
        <v>10805</v>
      </c>
      <c r="AA6412" t="s">
        <v>10771</v>
      </c>
      <c r="AB6412" t="s">
        <v>90</v>
      </c>
      <c r="AC6412" t="s">
        <v>10772</v>
      </c>
      <c r="AD6412">
        <f>_xlfn.XLOOKUP(MIS[[#This Row],[TRADING SYMBOL]],[1]Sheet1!$D:$D,[1]Sheet1!$C:$C)</f>
        <v>464.4</v>
      </c>
      <c r="AE6412">
        <f>MIS[[#This Row],[OrderAverageTradedPrice]]*MIS[[#This Row],[OrderQuantity]]</f>
        <v>28854.99999999996</v>
      </c>
      <c r="AF6412">
        <f>MIS[[#This Row],[LTP]]*MIS[[#This Row],[OrderQuantity]]</f>
        <v>27864</v>
      </c>
      <c r="AG6412">
        <f>IF(MIS[[#This Row],[OrderSide]]="SELL",MIS[[#This Row],[VALUE]]-MIS[[#This Row],[LIVE_VALUE]],MIS[[#This Row],[LIVE_VALUE]]-MIS[[#This Row],[VALUE]])</f>
        <v>990.99999999995998</v>
      </c>
      <c r="AH6412" t="str" cm="1">
        <f t="array" ref="AH6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2" t="str">
        <f>MIS[[#This Row],[TRADING SYMBOL]]</f>
        <v>SENSEX2552082300CE</v>
      </c>
      <c r="AJ6412" t="str">
        <f>IF(RIGHT(MIS[[#This Row],[Main/Hedge]],4)="MAIN","MAIN","HEDGE")</f>
        <v>MAIN</v>
      </c>
      <c r="AK6412" t="str" cm="1">
        <f t="array" ref="AK6412">_xlfn._xlws.FILTER(Table4[Column1],ISNUMBER(SEARCH(Table4[Column1],MIS[[#This Row],[OrderUniqueIdentifier]])),"")</f>
        <v>XYT</v>
      </c>
    </row>
    <row r="6413" spans="1:37" x14ac:dyDescent="0.25">
      <c r="A6413" t="s">
        <v>179</v>
      </c>
      <c r="B6413" t="s">
        <v>266</v>
      </c>
      <c r="C6413" t="s">
        <v>11046</v>
      </c>
      <c r="D6413" t="s">
        <v>72</v>
      </c>
      <c r="E6413" t="s">
        <v>2044</v>
      </c>
      <c r="F6413" t="s">
        <v>98</v>
      </c>
      <c r="G6413" t="s">
        <v>89</v>
      </c>
      <c r="H6413" t="s">
        <v>93</v>
      </c>
      <c r="I6413" t="s">
        <v>76</v>
      </c>
      <c r="J6413" t="s">
        <v>11047</v>
      </c>
      <c r="K6413">
        <v>240</v>
      </c>
      <c r="L6413" t="s">
        <v>77</v>
      </c>
      <c r="M6413" t="s">
        <v>78</v>
      </c>
      <c r="N6413" t="s">
        <v>11048</v>
      </c>
      <c r="O6413" t="s">
        <v>10769</v>
      </c>
      <c r="P6413" t="s">
        <v>10769</v>
      </c>
      <c r="Q6413" t="s">
        <v>2048</v>
      </c>
      <c r="R6413" t="s">
        <v>79</v>
      </c>
      <c r="S6413" t="s">
        <v>10770</v>
      </c>
      <c r="T6413" t="s">
        <v>2049</v>
      </c>
      <c r="U6413" t="s">
        <v>100</v>
      </c>
      <c r="V6413" t="s">
        <v>80</v>
      </c>
      <c r="W6413">
        <v>82300</v>
      </c>
      <c r="X6413" t="s">
        <v>81</v>
      </c>
      <c r="Y6413">
        <v>-240</v>
      </c>
      <c r="Z6413" t="s">
        <v>10771</v>
      </c>
      <c r="AA6413" t="s">
        <v>10771</v>
      </c>
      <c r="AB6413" t="s">
        <v>90</v>
      </c>
      <c r="AC6413" t="s">
        <v>10772</v>
      </c>
      <c r="AD6413">
        <f>_xlfn.XLOOKUP(MIS[[#This Row],[TRADING SYMBOL]],[1]Sheet1!$D:$D,[1]Sheet1!$C:$C)</f>
        <v>464.4</v>
      </c>
      <c r="AE6413">
        <f>MIS[[#This Row],[OrderAverageTradedPrice]]*MIS[[#This Row],[OrderQuantity]]</f>
        <v>115159.99999999991</v>
      </c>
      <c r="AF6413">
        <f>MIS[[#This Row],[LTP]]*MIS[[#This Row],[OrderQuantity]]</f>
        <v>111456</v>
      </c>
      <c r="AG6413">
        <f>IF(MIS[[#This Row],[OrderSide]]="SELL",MIS[[#This Row],[VALUE]]-MIS[[#This Row],[LIVE_VALUE]],MIS[[#This Row],[LIVE_VALUE]]-MIS[[#This Row],[VALUE]])</f>
        <v>3703.9999999999127</v>
      </c>
      <c r="AH6413" t="str" cm="1">
        <f t="array" ref="AH6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3" t="str">
        <f>MIS[[#This Row],[TRADING SYMBOL]]</f>
        <v>SENSEX2552082300CE</v>
      </c>
      <c r="AJ6413" t="str">
        <f>IF(RIGHT(MIS[[#This Row],[Main/Hedge]],4)="MAIN","MAIN","HEDGE")</f>
        <v>MAIN</v>
      </c>
      <c r="AK6413" t="str" cm="1">
        <f t="array" ref="AK6413">_xlfn._xlws.FILTER(Table4[Column1],ISNUMBER(SEARCH(Table4[Column1],MIS[[#This Row],[OrderUniqueIdentifier]])),"")</f>
        <v>XYT</v>
      </c>
    </row>
    <row r="6414" spans="1:37" x14ac:dyDescent="0.25">
      <c r="A6414" t="s">
        <v>71</v>
      </c>
      <c r="B6414" t="s">
        <v>454</v>
      </c>
      <c r="C6414" t="s">
        <v>10773</v>
      </c>
      <c r="D6414" t="s">
        <v>72</v>
      </c>
      <c r="E6414" t="s">
        <v>2053</v>
      </c>
      <c r="F6414" t="s">
        <v>98</v>
      </c>
      <c r="G6414" t="s">
        <v>89</v>
      </c>
      <c r="H6414" t="s">
        <v>75</v>
      </c>
      <c r="I6414" t="s">
        <v>76</v>
      </c>
      <c r="J6414" t="s">
        <v>77</v>
      </c>
      <c r="K6414">
        <v>20</v>
      </c>
      <c r="L6414" t="s">
        <v>77</v>
      </c>
      <c r="M6414" t="s">
        <v>78</v>
      </c>
      <c r="N6414" t="s">
        <v>10774</v>
      </c>
      <c r="O6414" t="s">
        <v>10769</v>
      </c>
      <c r="P6414" t="s">
        <v>10775</v>
      </c>
      <c r="Q6414" t="s">
        <v>2055</v>
      </c>
      <c r="R6414" t="s">
        <v>79</v>
      </c>
      <c r="S6414" t="s">
        <v>10770</v>
      </c>
      <c r="T6414" t="s">
        <v>2056</v>
      </c>
      <c r="U6414" t="s">
        <v>100</v>
      </c>
      <c r="V6414" t="s">
        <v>80</v>
      </c>
      <c r="W6414">
        <v>82300</v>
      </c>
      <c r="X6414" t="s">
        <v>85</v>
      </c>
      <c r="Y6414">
        <v>-20</v>
      </c>
      <c r="Z6414" t="s">
        <v>10771</v>
      </c>
      <c r="AA6414" t="s">
        <v>10776</v>
      </c>
      <c r="AB6414" t="s">
        <v>107</v>
      </c>
      <c r="AC6414" t="s">
        <v>10772</v>
      </c>
      <c r="AD6414">
        <f>_xlfn.XLOOKUP(MIS[[#This Row],[TRADING SYMBOL]],[1]Sheet1!$D:$D,[1]Sheet1!$C:$C)</f>
        <v>389.05</v>
      </c>
      <c r="AE6414">
        <f>MIS[[#This Row],[OrderAverageTradedPrice]]*MIS[[#This Row],[OrderQuantity]]</f>
        <v>7998</v>
      </c>
      <c r="AF6414">
        <f>MIS[[#This Row],[LTP]]*MIS[[#This Row],[OrderQuantity]]</f>
        <v>7781</v>
      </c>
      <c r="AG6414">
        <f>IF(MIS[[#This Row],[OrderSide]]="SELL",MIS[[#This Row],[VALUE]]-MIS[[#This Row],[LIVE_VALUE]],MIS[[#This Row],[LIVE_VALUE]]-MIS[[#This Row],[VALUE]])</f>
        <v>217</v>
      </c>
      <c r="AH6414" t="str" cm="1">
        <f t="array" ref="AH6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4" t="str">
        <f>MIS[[#This Row],[TRADING SYMBOL]]</f>
        <v>SENSEX2552082300PE</v>
      </c>
      <c r="AJ6414" t="str">
        <f>IF(RIGHT(MIS[[#This Row],[Main/Hedge]],4)="MAIN","MAIN","HEDGE")</f>
        <v>MAIN</v>
      </c>
      <c r="AK6414" t="str" cm="1">
        <f t="array" ref="AK6414">_xlfn._xlws.FILTER(Table4[Column1],ISNUMBER(SEARCH(Table4[Column1],MIS[[#This Row],[OrderUniqueIdentifier]])),"")</f>
        <v>XYT</v>
      </c>
    </row>
    <row r="6415" spans="1:37" x14ac:dyDescent="0.25">
      <c r="A6415" t="s">
        <v>71</v>
      </c>
      <c r="B6415" t="s">
        <v>482</v>
      </c>
      <c r="C6415" t="s">
        <v>10778</v>
      </c>
      <c r="D6415" t="s">
        <v>72</v>
      </c>
      <c r="E6415" t="s">
        <v>2053</v>
      </c>
      <c r="F6415" t="s">
        <v>98</v>
      </c>
      <c r="G6415" t="s">
        <v>89</v>
      </c>
      <c r="H6415" t="s">
        <v>75</v>
      </c>
      <c r="I6415" t="s">
        <v>76</v>
      </c>
      <c r="J6415" t="s">
        <v>77</v>
      </c>
      <c r="K6415">
        <v>20</v>
      </c>
      <c r="L6415" t="s">
        <v>77</v>
      </c>
      <c r="M6415" t="s">
        <v>78</v>
      </c>
      <c r="N6415" t="s">
        <v>10779</v>
      </c>
      <c r="O6415" t="s">
        <v>10775</v>
      </c>
      <c r="P6415" t="s">
        <v>10775</v>
      </c>
      <c r="Q6415" t="s">
        <v>2055</v>
      </c>
      <c r="R6415" t="s">
        <v>79</v>
      </c>
      <c r="S6415" t="s">
        <v>10770</v>
      </c>
      <c r="T6415" t="s">
        <v>2056</v>
      </c>
      <c r="U6415" t="s">
        <v>100</v>
      </c>
      <c r="V6415" t="s">
        <v>80</v>
      </c>
      <c r="W6415">
        <v>82300</v>
      </c>
      <c r="X6415" t="s">
        <v>85</v>
      </c>
      <c r="Y6415">
        <v>-20</v>
      </c>
      <c r="Z6415" t="s">
        <v>10776</v>
      </c>
      <c r="AA6415" t="s">
        <v>10776</v>
      </c>
      <c r="AB6415" t="s">
        <v>107</v>
      </c>
      <c r="AC6415" t="s">
        <v>10772</v>
      </c>
      <c r="AD6415">
        <f>_xlfn.XLOOKUP(MIS[[#This Row],[TRADING SYMBOL]],[1]Sheet1!$D:$D,[1]Sheet1!$C:$C)</f>
        <v>389.05</v>
      </c>
      <c r="AE6415">
        <f>MIS[[#This Row],[OrderAverageTradedPrice]]*MIS[[#This Row],[OrderQuantity]]</f>
        <v>8004</v>
      </c>
      <c r="AF6415">
        <f>MIS[[#This Row],[LTP]]*MIS[[#This Row],[OrderQuantity]]</f>
        <v>7781</v>
      </c>
      <c r="AG6415">
        <f>IF(MIS[[#This Row],[OrderSide]]="SELL",MIS[[#This Row],[VALUE]]-MIS[[#This Row],[LIVE_VALUE]],MIS[[#This Row],[LIVE_VALUE]]-MIS[[#This Row],[VALUE]])</f>
        <v>223</v>
      </c>
      <c r="AH6415" t="str" cm="1">
        <f t="array" ref="AH6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5" t="str">
        <f>MIS[[#This Row],[TRADING SYMBOL]]</f>
        <v>SENSEX2552082300PE</v>
      </c>
      <c r="AJ6415" t="str">
        <f>IF(RIGHT(MIS[[#This Row],[Main/Hedge]],4)="MAIN","MAIN","HEDGE")</f>
        <v>MAIN</v>
      </c>
      <c r="AK6415" t="str" cm="1">
        <f t="array" ref="AK6415">_xlfn._xlws.FILTER(Table4[Column1],ISNUMBER(SEARCH(Table4[Column1],MIS[[#This Row],[OrderUniqueIdentifier]])),"")</f>
        <v>XYT</v>
      </c>
    </row>
    <row r="6416" spans="1:37" x14ac:dyDescent="0.25">
      <c r="A6416" t="s">
        <v>71</v>
      </c>
      <c r="B6416" t="s">
        <v>540</v>
      </c>
      <c r="C6416" t="s">
        <v>10800</v>
      </c>
      <c r="D6416" t="s">
        <v>72</v>
      </c>
      <c r="E6416" t="s">
        <v>2044</v>
      </c>
      <c r="F6416" t="s">
        <v>98</v>
      </c>
      <c r="G6416" t="s">
        <v>89</v>
      </c>
      <c r="H6416" t="s">
        <v>75</v>
      </c>
      <c r="I6416" t="s">
        <v>76</v>
      </c>
      <c r="J6416" t="s">
        <v>77</v>
      </c>
      <c r="K6416">
        <v>20</v>
      </c>
      <c r="L6416" t="s">
        <v>77</v>
      </c>
      <c r="M6416" t="s">
        <v>78</v>
      </c>
      <c r="N6416" t="s">
        <v>5936</v>
      </c>
      <c r="O6416" t="s">
        <v>10769</v>
      </c>
      <c r="P6416" t="s">
        <v>10775</v>
      </c>
      <c r="Q6416" t="s">
        <v>2048</v>
      </c>
      <c r="R6416" t="s">
        <v>79</v>
      </c>
      <c r="S6416" t="s">
        <v>10770</v>
      </c>
      <c r="T6416" t="s">
        <v>2049</v>
      </c>
      <c r="U6416" t="s">
        <v>100</v>
      </c>
      <c r="V6416" t="s">
        <v>80</v>
      </c>
      <c r="W6416">
        <v>82300</v>
      </c>
      <c r="X6416" t="s">
        <v>81</v>
      </c>
      <c r="Y6416">
        <v>-20</v>
      </c>
      <c r="Z6416" t="s">
        <v>10771</v>
      </c>
      <c r="AA6416" t="s">
        <v>10776</v>
      </c>
      <c r="AB6416" t="s">
        <v>90</v>
      </c>
      <c r="AC6416" t="s">
        <v>10772</v>
      </c>
      <c r="AD6416">
        <f>_xlfn.XLOOKUP(MIS[[#This Row],[TRADING SYMBOL]],[1]Sheet1!$D:$D,[1]Sheet1!$C:$C)</f>
        <v>464.4</v>
      </c>
      <c r="AE6416">
        <f>MIS[[#This Row],[OrderAverageTradedPrice]]*MIS[[#This Row],[OrderQuantity]]</f>
        <v>9619</v>
      </c>
      <c r="AF6416">
        <f>MIS[[#This Row],[LTP]]*MIS[[#This Row],[OrderQuantity]]</f>
        <v>9288</v>
      </c>
      <c r="AG6416">
        <f>IF(MIS[[#This Row],[OrderSide]]="SELL",MIS[[#This Row],[VALUE]]-MIS[[#This Row],[LIVE_VALUE]],MIS[[#This Row],[LIVE_VALUE]]-MIS[[#This Row],[VALUE]])</f>
        <v>331</v>
      </c>
      <c r="AH6416" t="str" cm="1">
        <f t="array" ref="AH6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6" t="str">
        <f>MIS[[#This Row],[TRADING SYMBOL]]</f>
        <v>SENSEX2552082300CE</v>
      </c>
      <c r="AJ6416" t="str">
        <f>IF(RIGHT(MIS[[#This Row],[Main/Hedge]],4)="MAIN","MAIN","HEDGE")</f>
        <v>MAIN</v>
      </c>
      <c r="AK6416" t="str" cm="1">
        <f t="array" ref="AK6416">_xlfn._xlws.FILTER(Table4[Column1],ISNUMBER(SEARCH(Table4[Column1],MIS[[#This Row],[OrderUniqueIdentifier]])),"")</f>
        <v>XYT</v>
      </c>
    </row>
    <row r="6417" spans="1:37" x14ac:dyDescent="0.25">
      <c r="A6417" t="s">
        <v>71</v>
      </c>
      <c r="B6417" t="s">
        <v>540</v>
      </c>
      <c r="C6417" t="s">
        <v>10801</v>
      </c>
      <c r="D6417" t="s">
        <v>72</v>
      </c>
      <c r="E6417" t="s">
        <v>2053</v>
      </c>
      <c r="F6417" t="s">
        <v>98</v>
      </c>
      <c r="G6417" t="s">
        <v>89</v>
      </c>
      <c r="H6417" t="s">
        <v>75</v>
      </c>
      <c r="I6417" t="s">
        <v>76</v>
      </c>
      <c r="J6417" t="s">
        <v>77</v>
      </c>
      <c r="K6417">
        <v>20</v>
      </c>
      <c r="L6417" t="s">
        <v>77</v>
      </c>
      <c r="M6417" t="s">
        <v>78</v>
      </c>
      <c r="N6417" t="s">
        <v>10802</v>
      </c>
      <c r="O6417" t="s">
        <v>10775</v>
      </c>
      <c r="P6417" t="s">
        <v>10775</v>
      </c>
      <c r="Q6417" t="s">
        <v>2055</v>
      </c>
      <c r="R6417" t="s">
        <v>79</v>
      </c>
      <c r="S6417" t="s">
        <v>10770</v>
      </c>
      <c r="T6417" t="s">
        <v>2056</v>
      </c>
      <c r="U6417" t="s">
        <v>100</v>
      </c>
      <c r="V6417" t="s">
        <v>80</v>
      </c>
      <c r="W6417">
        <v>82300</v>
      </c>
      <c r="X6417" t="s">
        <v>85</v>
      </c>
      <c r="Y6417">
        <v>-20</v>
      </c>
      <c r="Z6417" t="s">
        <v>10776</v>
      </c>
      <c r="AA6417" t="s">
        <v>10776</v>
      </c>
      <c r="AB6417" t="s">
        <v>107</v>
      </c>
      <c r="AC6417" t="s">
        <v>10772</v>
      </c>
      <c r="AD6417">
        <f>_xlfn.XLOOKUP(MIS[[#This Row],[TRADING SYMBOL]],[1]Sheet1!$D:$D,[1]Sheet1!$C:$C)</f>
        <v>389.05</v>
      </c>
      <c r="AE6417">
        <f>MIS[[#This Row],[OrderAverageTradedPrice]]*MIS[[#This Row],[OrderQuantity]]</f>
        <v>8006</v>
      </c>
      <c r="AF6417">
        <f>MIS[[#This Row],[LTP]]*MIS[[#This Row],[OrderQuantity]]</f>
        <v>7781</v>
      </c>
      <c r="AG6417">
        <f>IF(MIS[[#This Row],[OrderSide]]="SELL",MIS[[#This Row],[VALUE]]-MIS[[#This Row],[LIVE_VALUE]],MIS[[#This Row],[LIVE_VALUE]]-MIS[[#This Row],[VALUE]])</f>
        <v>225</v>
      </c>
      <c r="AH6417" t="str" cm="1">
        <f t="array" ref="AH6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7" t="str">
        <f>MIS[[#This Row],[TRADING SYMBOL]]</f>
        <v>SENSEX2552082300PE</v>
      </c>
      <c r="AJ6417" t="str">
        <f>IF(RIGHT(MIS[[#This Row],[Main/Hedge]],4)="MAIN","MAIN","HEDGE")</f>
        <v>MAIN</v>
      </c>
      <c r="AK6417" t="str" cm="1">
        <f t="array" ref="AK6417">_xlfn._xlws.FILTER(Table4[Column1],ISNUMBER(SEARCH(Table4[Column1],MIS[[#This Row],[OrderUniqueIdentifier]])),"")</f>
        <v>XYT</v>
      </c>
    </row>
    <row r="6418" spans="1:37" x14ac:dyDescent="0.25">
      <c r="A6418" t="s">
        <v>71</v>
      </c>
      <c r="B6418" t="s">
        <v>550</v>
      </c>
      <c r="C6418" t="s">
        <v>10806</v>
      </c>
      <c r="D6418" t="s">
        <v>72</v>
      </c>
      <c r="E6418" t="s">
        <v>2053</v>
      </c>
      <c r="F6418" t="s">
        <v>98</v>
      </c>
      <c r="G6418" t="s">
        <v>89</v>
      </c>
      <c r="H6418" t="s">
        <v>75</v>
      </c>
      <c r="I6418" t="s">
        <v>76</v>
      </c>
      <c r="J6418" t="s">
        <v>77</v>
      </c>
      <c r="K6418">
        <v>20</v>
      </c>
      <c r="L6418" t="s">
        <v>77</v>
      </c>
      <c r="M6418" t="s">
        <v>78</v>
      </c>
      <c r="N6418" t="s">
        <v>10807</v>
      </c>
      <c r="O6418" t="s">
        <v>10769</v>
      </c>
      <c r="P6418" t="s">
        <v>10775</v>
      </c>
      <c r="Q6418" t="s">
        <v>2055</v>
      </c>
      <c r="R6418" t="s">
        <v>79</v>
      </c>
      <c r="S6418" t="s">
        <v>10770</v>
      </c>
      <c r="T6418" t="s">
        <v>2056</v>
      </c>
      <c r="U6418" t="s">
        <v>100</v>
      </c>
      <c r="V6418" t="s">
        <v>80</v>
      </c>
      <c r="W6418">
        <v>82300</v>
      </c>
      <c r="X6418" t="s">
        <v>85</v>
      </c>
      <c r="Y6418">
        <v>-20</v>
      </c>
      <c r="Z6418" t="s">
        <v>10771</v>
      </c>
      <c r="AA6418" t="s">
        <v>10776</v>
      </c>
      <c r="AB6418" t="s">
        <v>107</v>
      </c>
      <c r="AC6418" t="s">
        <v>10772</v>
      </c>
      <c r="AD6418">
        <f>_xlfn.XLOOKUP(MIS[[#This Row],[TRADING SYMBOL]],[1]Sheet1!$D:$D,[1]Sheet1!$C:$C)</f>
        <v>389.05</v>
      </c>
      <c r="AE6418">
        <f>MIS[[#This Row],[OrderAverageTradedPrice]]*MIS[[#This Row],[OrderQuantity]]</f>
        <v>8005</v>
      </c>
      <c r="AF6418">
        <f>MIS[[#This Row],[LTP]]*MIS[[#This Row],[OrderQuantity]]</f>
        <v>7781</v>
      </c>
      <c r="AG6418">
        <f>IF(MIS[[#This Row],[OrderSide]]="SELL",MIS[[#This Row],[VALUE]]-MIS[[#This Row],[LIVE_VALUE]],MIS[[#This Row],[LIVE_VALUE]]-MIS[[#This Row],[VALUE]])</f>
        <v>224</v>
      </c>
      <c r="AH6418" t="str" cm="1">
        <f t="array" ref="AH6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8" t="str">
        <f>MIS[[#This Row],[TRADING SYMBOL]]</f>
        <v>SENSEX2552082300PE</v>
      </c>
      <c r="AJ6418" t="str">
        <f>IF(RIGHT(MIS[[#This Row],[Main/Hedge]],4)="MAIN","MAIN","HEDGE")</f>
        <v>MAIN</v>
      </c>
      <c r="AK6418" t="str" cm="1">
        <f t="array" ref="AK6418">_xlfn._xlws.FILTER(Table4[Column1],ISNUMBER(SEARCH(Table4[Column1],MIS[[#This Row],[OrderUniqueIdentifier]])),"")</f>
        <v>XYT</v>
      </c>
    </row>
    <row r="6419" spans="1:37" x14ac:dyDescent="0.25">
      <c r="A6419" t="s">
        <v>71</v>
      </c>
      <c r="B6419" t="s">
        <v>1108</v>
      </c>
      <c r="C6419" t="s">
        <v>10939</v>
      </c>
      <c r="D6419" t="s">
        <v>72</v>
      </c>
      <c r="E6419" t="s">
        <v>2053</v>
      </c>
      <c r="F6419" t="s">
        <v>98</v>
      </c>
      <c r="G6419" t="s">
        <v>89</v>
      </c>
      <c r="H6419" t="s">
        <v>75</v>
      </c>
      <c r="I6419" t="s">
        <v>76</v>
      </c>
      <c r="J6419" t="s">
        <v>77</v>
      </c>
      <c r="K6419">
        <v>20</v>
      </c>
      <c r="L6419" t="s">
        <v>77</v>
      </c>
      <c r="M6419" t="s">
        <v>78</v>
      </c>
      <c r="N6419" t="s">
        <v>10940</v>
      </c>
      <c r="O6419" t="s">
        <v>10769</v>
      </c>
      <c r="P6419" t="s">
        <v>10775</v>
      </c>
      <c r="Q6419" t="s">
        <v>2055</v>
      </c>
      <c r="R6419" t="s">
        <v>79</v>
      </c>
      <c r="S6419" t="s">
        <v>10770</v>
      </c>
      <c r="T6419" t="s">
        <v>2056</v>
      </c>
      <c r="U6419" t="s">
        <v>100</v>
      </c>
      <c r="V6419" t="s">
        <v>80</v>
      </c>
      <c r="W6419">
        <v>82300</v>
      </c>
      <c r="X6419" t="s">
        <v>85</v>
      </c>
      <c r="Y6419">
        <v>-20</v>
      </c>
      <c r="Z6419" t="s">
        <v>10771</v>
      </c>
      <c r="AA6419" t="s">
        <v>10776</v>
      </c>
      <c r="AB6419" t="s">
        <v>107</v>
      </c>
      <c r="AC6419" t="s">
        <v>10772</v>
      </c>
      <c r="AD6419">
        <f>_xlfn.XLOOKUP(MIS[[#This Row],[TRADING SYMBOL]],[1]Sheet1!$D:$D,[1]Sheet1!$C:$C)</f>
        <v>389.05</v>
      </c>
      <c r="AE6419">
        <f>MIS[[#This Row],[OrderAverageTradedPrice]]*MIS[[#This Row],[OrderQuantity]]</f>
        <v>7991</v>
      </c>
      <c r="AF6419">
        <f>MIS[[#This Row],[LTP]]*MIS[[#This Row],[OrderQuantity]]</f>
        <v>7781</v>
      </c>
      <c r="AG6419">
        <f>IF(MIS[[#This Row],[OrderSide]]="SELL",MIS[[#This Row],[VALUE]]-MIS[[#This Row],[LIVE_VALUE]],MIS[[#This Row],[LIVE_VALUE]]-MIS[[#This Row],[VALUE]])</f>
        <v>210</v>
      </c>
      <c r="AH6419" t="str" cm="1">
        <f t="array" ref="AH6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9" t="str">
        <f>MIS[[#This Row],[TRADING SYMBOL]]</f>
        <v>SENSEX2552082300PE</v>
      </c>
      <c r="AJ6419" t="str">
        <f>IF(RIGHT(MIS[[#This Row],[Main/Hedge]],4)="MAIN","MAIN","HEDGE")</f>
        <v>MAIN</v>
      </c>
      <c r="AK6419" t="str" cm="1">
        <f t="array" ref="AK6419">_xlfn._xlws.FILTER(Table4[Column1],ISNUMBER(SEARCH(Table4[Column1],MIS[[#This Row],[OrderUniqueIdentifier]])),"")</f>
        <v>XYT</v>
      </c>
    </row>
    <row r="6420" spans="1:37" x14ac:dyDescent="0.25">
      <c r="A6420" t="s">
        <v>71</v>
      </c>
      <c r="B6420" t="s">
        <v>1302</v>
      </c>
      <c r="C6420" t="s">
        <v>10998</v>
      </c>
      <c r="D6420" t="s">
        <v>72</v>
      </c>
      <c r="E6420" t="s">
        <v>2044</v>
      </c>
      <c r="F6420" t="s">
        <v>98</v>
      </c>
      <c r="G6420" t="s">
        <v>89</v>
      </c>
      <c r="H6420" t="s">
        <v>75</v>
      </c>
      <c r="I6420" t="s">
        <v>76</v>
      </c>
      <c r="J6420" t="s">
        <v>77</v>
      </c>
      <c r="K6420">
        <v>20</v>
      </c>
      <c r="L6420" t="s">
        <v>77</v>
      </c>
      <c r="M6420" t="s">
        <v>78</v>
      </c>
      <c r="N6420" t="s">
        <v>3463</v>
      </c>
      <c r="O6420" t="s">
        <v>10769</v>
      </c>
      <c r="P6420" t="s">
        <v>10775</v>
      </c>
      <c r="Q6420" t="s">
        <v>2048</v>
      </c>
      <c r="R6420" t="s">
        <v>79</v>
      </c>
      <c r="S6420" t="s">
        <v>10770</v>
      </c>
      <c r="T6420" t="s">
        <v>2049</v>
      </c>
      <c r="U6420" t="s">
        <v>100</v>
      </c>
      <c r="V6420" t="s">
        <v>80</v>
      </c>
      <c r="W6420">
        <v>82300</v>
      </c>
      <c r="X6420" t="s">
        <v>81</v>
      </c>
      <c r="Y6420">
        <v>-20</v>
      </c>
      <c r="Z6420" t="s">
        <v>10771</v>
      </c>
      <c r="AA6420" t="s">
        <v>10776</v>
      </c>
      <c r="AB6420" t="s">
        <v>90</v>
      </c>
      <c r="AC6420" t="s">
        <v>10772</v>
      </c>
      <c r="AD6420">
        <f>_xlfn.XLOOKUP(MIS[[#This Row],[TRADING SYMBOL]],[1]Sheet1!$D:$D,[1]Sheet1!$C:$C)</f>
        <v>464.4</v>
      </c>
      <c r="AE6420">
        <f>MIS[[#This Row],[OrderAverageTradedPrice]]*MIS[[#This Row],[OrderQuantity]]</f>
        <v>9612</v>
      </c>
      <c r="AF6420">
        <f>MIS[[#This Row],[LTP]]*MIS[[#This Row],[OrderQuantity]]</f>
        <v>9288</v>
      </c>
      <c r="AG6420">
        <f>IF(MIS[[#This Row],[OrderSide]]="SELL",MIS[[#This Row],[VALUE]]-MIS[[#This Row],[LIVE_VALUE]],MIS[[#This Row],[LIVE_VALUE]]-MIS[[#This Row],[VALUE]])</f>
        <v>324</v>
      </c>
      <c r="AH6420" t="str" cm="1">
        <f t="array" ref="AH6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0" t="str">
        <f>MIS[[#This Row],[TRADING SYMBOL]]</f>
        <v>SENSEX2552082300CE</v>
      </c>
      <c r="AJ6420" t="str">
        <f>IF(RIGHT(MIS[[#This Row],[Main/Hedge]],4)="MAIN","MAIN","HEDGE")</f>
        <v>MAIN</v>
      </c>
      <c r="AK6420" t="str" cm="1">
        <f t="array" ref="AK6420">_xlfn._xlws.FILTER(Table4[Column1],ISNUMBER(SEARCH(Table4[Column1],MIS[[#This Row],[OrderUniqueIdentifier]])),"")</f>
        <v>XYT</v>
      </c>
    </row>
    <row r="6421" spans="1:37" x14ac:dyDescent="0.25">
      <c r="A6421" t="s">
        <v>71</v>
      </c>
      <c r="B6421" t="s">
        <v>1305</v>
      </c>
      <c r="C6421" t="s">
        <v>11002</v>
      </c>
      <c r="D6421" t="s">
        <v>72</v>
      </c>
      <c r="E6421" t="s">
        <v>2044</v>
      </c>
      <c r="F6421" t="s">
        <v>98</v>
      </c>
      <c r="G6421" t="s">
        <v>89</v>
      </c>
      <c r="H6421" t="s">
        <v>75</v>
      </c>
      <c r="I6421" t="s">
        <v>76</v>
      </c>
      <c r="J6421" t="s">
        <v>77</v>
      </c>
      <c r="K6421">
        <v>20</v>
      </c>
      <c r="L6421" t="s">
        <v>77</v>
      </c>
      <c r="M6421" t="s">
        <v>78</v>
      </c>
      <c r="N6421" t="s">
        <v>11003</v>
      </c>
      <c r="O6421" t="s">
        <v>10769</v>
      </c>
      <c r="P6421" t="s">
        <v>10775</v>
      </c>
      <c r="Q6421" t="s">
        <v>2048</v>
      </c>
      <c r="R6421" t="s">
        <v>79</v>
      </c>
      <c r="S6421" t="s">
        <v>10770</v>
      </c>
      <c r="T6421" t="s">
        <v>2049</v>
      </c>
      <c r="U6421" t="s">
        <v>100</v>
      </c>
      <c r="V6421" t="s">
        <v>80</v>
      </c>
      <c r="W6421">
        <v>82300</v>
      </c>
      <c r="X6421" t="s">
        <v>81</v>
      </c>
      <c r="Y6421">
        <v>-20</v>
      </c>
      <c r="Z6421" t="s">
        <v>10771</v>
      </c>
      <c r="AA6421" t="s">
        <v>10776</v>
      </c>
      <c r="AB6421" t="s">
        <v>90</v>
      </c>
      <c r="AC6421" t="s">
        <v>10772</v>
      </c>
      <c r="AD6421">
        <f>_xlfn.XLOOKUP(MIS[[#This Row],[TRADING SYMBOL]],[1]Sheet1!$D:$D,[1]Sheet1!$C:$C)</f>
        <v>464.4</v>
      </c>
      <c r="AE6421">
        <f>MIS[[#This Row],[OrderAverageTradedPrice]]*MIS[[#This Row],[OrderQuantity]]</f>
        <v>9615</v>
      </c>
      <c r="AF6421">
        <f>MIS[[#This Row],[LTP]]*MIS[[#This Row],[OrderQuantity]]</f>
        <v>9288</v>
      </c>
      <c r="AG6421">
        <f>IF(MIS[[#This Row],[OrderSide]]="SELL",MIS[[#This Row],[VALUE]]-MIS[[#This Row],[LIVE_VALUE]],MIS[[#This Row],[LIVE_VALUE]]-MIS[[#This Row],[VALUE]])</f>
        <v>327</v>
      </c>
      <c r="AH6421" t="str" cm="1">
        <f t="array" ref="AH6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1" t="str">
        <f>MIS[[#This Row],[TRADING SYMBOL]]</f>
        <v>SENSEX2552082300CE</v>
      </c>
      <c r="AJ6421" t="str">
        <f>IF(RIGHT(MIS[[#This Row],[Main/Hedge]],4)="MAIN","MAIN","HEDGE")</f>
        <v>MAIN</v>
      </c>
      <c r="AK6421" t="str" cm="1">
        <f t="array" ref="AK6421">_xlfn._xlws.FILTER(Table4[Column1],ISNUMBER(SEARCH(Table4[Column1],MIS[[#This Row],[OrderUniqueIdentifier]])),"")</f>
        <v>XYT</v>
      </c>
    </row>
    <row r="6422" spans="1:37" x14ac:dyDescent="0.25">
      <c r="A6422" t="s">
        <v>179</v>
      </c>
      <c r="B6422" t="s">
        <v>1446</v>
      </c>
      <c r="C6422" t="s">
        <v>11016</v>
      </c>
      <c r="D6422" t="s">
        <v>72</v>
      </c>
      <c r="E6422" t="s">
        <v>2044</v>
      </c>
      <c r="F6422" t="s">
        <v>98</v>
      </c>
      <c r="G6422" t="s">
        <v>89</v>
      </c>
      <c r="H6422" t="s">
        <v>93</v>
      </c>
      <c r="I6422" t="s">
        <v>76</v>
      </c>
      <c r="J6422" t="s">
        <v>3429</v>
      </c>
      <c r="K6422">
        <v>60</v>
      </c>
      <c r="L6422" t="s">
        <v>77</v>
      </c>
      <c r="M6422" t="s">
        <v>78</v>
      </c>
      <c r="N6422" t="s">
        <v>3429</v>
      </c>
      <c r="O6422" t="s">
        <v>10769</v>
      </c>
      <c r="P6422" t="s">
        <v>10775</v>
      </c>
      <c r="Q6422" t="s">
        <v>2048</v>
      </c>
      <c r="R6422" t="s">
        <v>79</v>
      </c>
      <c r="S6422" t="s">
        <v>10770</v>
      </c>
      <c r="T6422" t="s">
        <v>2049</v>
      </c>
      <c r="U6422" t="s">
        <v>100</v>
      </c>
      <c r="V6422" t="s">
        <v>80</v>
      </c>
      <c r="W6422">
        <v>82300</v>
      </c>
      <c r="X6422" t="s">
        <v>81</v>
      </c>
      <c r="Y6422">
        <v>-60</v>
      </c>
      <c r="Z6422" t="s">
        <v>10771</v>
      </c>
      <c r="AA6422" t="s">
        <v>10776</v>
      </c>
      <c r="AB6422" t="s">
        <v>90</v>
      </c>
      <c r="AC6422" t="s">
        <v>10772</v>
      </c>
      <c r="AD6422">
        <f>_xlfn.XLOOKUP(MIS[[#This Row],[TRADING SYMBOL]],[1]Sheet1!$D:$D,[1]Sheet1!$C:$C)</f>
        <v>464.4</v>
      </c>
      <c r="AE6422">
        <f>MIS[[#This Row],[OrderAverageTradedPrice]]*MIS[[#This Row],[OrderQuantity]]</f>
        <v>28863</v>
      </c>
      <c r="AF6422">
        <f>MIS[[#This Row],[LTP]]*MIS[[#This Row],[OrderQuantity]]</f>
        <v>27864</v>
      </c>
      <c r="AG6422">
        <f>IF(MIS[[#This Row],[OrderSide]]="SELL",MIS[[#This Row],[VALUE]]-MIS[[#This Row],[LIVE_VALUE]],MIS[[#This Row],[LIVE_VALUE]]-MIS[[#This Row],[VALUE]])</f>
        <v>999</v>
      </c>
      <c r="AH6422" t="str" cm="1">
        <f t="array" ref="AH6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2" t="str">
        <f>MIS[[#This Row],[TRADING SYMBOL]]</f>
        <v>SENSEX2552082300CE</v>
      </c>
      <c r="AJ6422" t="str">
        <f>IF(RIGHT(MIS[[#This Row],[Main/Hedge]],4)="MAIN","MAIN","HEDGE")</f>
        <v>MAIN</v>
      </c>
      <c r="AK6422" t="str" cm="1">
        <f t="array" ref="AK6422">_xlfn._xlws.FILTER(Table4[Column1],ISNUMBER(SEARCH(Table4[Column1],MIS[[#This Row],[OrderUniqueIdentifier]])),"")</f>
        <v>XYT</v>
      </c>
    </row>
    <row r="6423" spans="1:37" x14ac:dyDescent="0.25">
      <c r="A6423" t="s">
        <v>179</v>
      </c>
      <c r="B6423" t="s">
        <v>1446</v>
      </c>
      <c r="C6423" t="s">
        <v>11017</v>
      </c>
      <c r="D6423" t="s">
        <v>72</v>
      </c>
      <c r="E6423" t="s">
        <v>2053</v>
      </c>
      <c r="F6423" t="s">
        <v>98</v>
      </c>
      <c r="G6423" t="s">
        <v>89</v>
      </c>
      <c r="H6423" t="s">
        <v>93</v>
      </c>
      <c r="I6423" t="s">
        <v>76</v>
      </c>
      <c r="J6423" t="s">
        <v>11018</v>
      </c>
      <c r="K6423">
        <v>60</v>
      </c>
      <c r="L6423" t="s">
        <v>77</v>
      </c>
      <c r="M6423" t="s">
        <v>78</v>
      </c>
      <c r="N6423" t="s">
        <v>11019</v>
      </c>
      <c r="O6423" t="s">
        <v>10775</v>
      </c>
      <c r="P6423" t="s">
        <v>10775</v>
      </c>
      <c r="Q6423" t="s">
        <v>2055</v>
      </c>
      <c r="R6423" t="s">
        <v>79</v>
      </c>
      <c r="S6423" t="s">
        <v>10770</v>
      </c>
      <c r="T6423" t="s">
        <v>2056</v>
      </c>
      <c r="U6423" t="s">
        <v>100</v>
      </c>
      <c r="V6423" t="s">
        <v>80</v>
      </c>
      <c r="W6423">
        <v>82300</v>
      </c>
      <c r="X6423" t="s">
        <v>85</v>
      </c>
      <c r="Y6423">
        <v>-60</v>
      </c>
      <c r="Z6423" t="s">
        <v>10776</v>
      </c>
      <c r="AA6423" t="s">
        <v>10776</v>
      </c>
      <c r="AB6423" t="s">
        <v>107</v>
      </c>
      <c r="AC6423" t="s">
        <v>10772</v>
      </c>
      <c r="AD6423">
        <f>_xlfn.XLOOKUP(MIS[[#This Row],[TRADING SYMBOL]],[1]Sheet1!$D:$D,[1]Sheet1!$C:$C)</f>
        <v>389.05</v>
      </c>
      <c r="AE6423">
        <f>MIS[[#This Row],[OrderAverageTradedPrice]]*MIS[[#This Row],[OrderQuantity]]</f>
        <v>24040.999999999978</v>
      </c>
      <c r="AF6423">
        <f>MIS[[#This Row],[LTP]]*MIS[[#This Row],[OrderQuantity]]</f>
        <v>23343</v>
      </c>
      <c r="AG6423">
        <f>IF(MIS[[#This Row],[OrderSide]]="SELL",MIS[[#This Row],[VALUE]]-MIS[[#This Row],[LIVE_VALUE]],MIS[[#This Row],[LIVE_VALUE]]-MIS[[#This Row],[VALUE]])</f>
        <v>697.99999999997817</v>
      </c>
      <c r="AH6423" t="str" cm="1">
        <f t="array" ref="AH6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3" t="str">
        <f>MIS[[#This Row],[TRADING SYMBOL]]</f>
        <v>SENSEX2552082300PE</v>
      </c>
      <c r="AJ6423" t="str">
        <f>IF(RIGHT(MIS[[#This Row],[Main/Hedge]],4)="MAIN","MAIN","HEDGE")</f>
        <v>MAIN</v>
      </c>
      <c r="AK6423" t="str" cm="1">
        <f t="array" ref="AK6423">_xlfn._xlws.FILTER(Table4[Column1],ISNUMBER(SEARCH(Table4[Column1],MIS[[#This Row],[OrderUniqueIdentifier]])),"")</f>
        <v>XYT</v>
      </c>
    </row>
    <row r="6424" spans="1:37" x14ac:dyDescent="0.25">
      <c r="A6424" t="s">
        <v>179</v>
      </c>
      <c r="B6424" t="s">
        <v>1467</v>
      </c>
      <c r="C6424" t="s">
        <v>11029</v>
      </c>
      <c r="D6424" t="s">
        <v>72</v>
      </c>
      <c r="E6424" t="s">
        <v>2053</v>
      </c>
      <c r="F6424" t="s">
        <v>98</v>
      </c>
      <c r="G6424" t="s">
        <v>89</v>
      </c>
      <c r="H6424" t="s">
        <v>93</v>
      </c>
      <c r="I6424" t="s">
        <v>76</v>
      </c>
      <c r="J6424" t="s">
        <v>11030</v>
      </c>
      <c r="K6424">
        <v>160</v>
      </c>
      <c r="L6424" t="s">
        <v>77</v>
      </c>
      <c r="M6424" t="s">
        <v>78</v>
      </c>
      <c r="N6424" t="s">
        <v>11031</v>
      </c>
      <c r="O6424" t="s">
        <v>10769</v>
      </c>
      <c r="P6424" t="s">
        <v>10775</v>
      </c>
      <c r="Q6424" t="s">
        <v>2055</v>
      </c>
      <c r="R6424" t="s">
        <v>79</v>
      </c>
      <c r="S6424" t="s">
        <v>10770</v>
      </c>
      <c r="T6424" t="s">
        <v>2056</v>
      </c>
      <c r="U6424" t="s">
        <v>100</v>
      </c>
      <c r="V6424" t="s">
        <v>80</v>
      </c>
      <c r="W6424">
        <v>82300</v>
      </c>
      <c r="X6424" t="s">
        <v>85</v>
      </c>
      <c r="Y6424">
        <v>-160</v>
      </c>
      <c r="Z6424" t="s">
        <v>10771</v>
      </c>
      <c r="AA6424" t="s">
        <v>10776</v>
      </c>
      <c r="AB6424" t="s">
        <v>107</v>
      </c>
      <c r="AC6424" t="s">
        <v>10772</v>
      </c>
      <c r="AD6424">
        <f>_xlfn.XLOOKUP(MIS[[#This Row],[TRADING SYMBOL]],[1]Sheet1!$D:$D,[1]Sheet1!$C:$C)</f>
        <v>389.05</v>
      </c>
      <c r="AE6424">
        <f>MIS[[#This Row],[OrderAverageTradedPrice]]*MIS[[#This Row],[OrderQuantity]]</f>
        <v>63991</v>
      </c>
      <c r="AF6424">
        <f>MIS[[#This Row],[LTP]]*MIS[[#This Row],[OrderQuantity]]</f>
        <v>62248</v>
      </c>
      <c r="AG6424">
        <f>IF(MIS[[#This Row],[OrderSide]]="SELL",MIS[[#This Row],[VALUE]]-MIS[[#This Row],[LIVE_VALUE]],MIS[[#This Row],[LIVE_VALUE]]-MIS[[#This Row],[VALUE]])</f>
        <v>1743</v>
      </c>
      <c r="AH6424" t="str" cm="1">
        <f t="array" ref="AH6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4" t="str">
        <f>MIS[[#This Row],[TRADING SYMBOL]]</f>
        <v>SENSEX2552082300PE</v>
      </c>
      <c r="AJ6424" t="str">
        <f>IF(RIGHT(MIS[[#This Row],[Main/Hedge]],4)="MAIN","MAIN","HEDGE")</f>
        <v>MAIN</v>
      </c>
      <c r="AK6424" t="str" cm="1">
        <f t="array" ref="AK6424">_xlfn._xlws.FILTER(Table4[Column1],ISNUMBER(SEARCH(Table4[Column1],MIS[[#This Row],[OrderUniqueIdentifier]])),"")</f>
        <v>XYT</v>
      </c>
    </row>
    <row r="6425" spans="1:37" x14ac:dyDescent="0.25">
      <c r="A6425" t="s">
        <v>179</v>
      </c>
      <c r="B6425" t="s">
        <v>229</v>
      </c>
      <c r="C6425" t="s">
        <v>11045</v>
      </c>
      <c r="D6425" t="s">
        <v>72</v>
      </c>
      <c r="E6425" t="s">
        <v>2053</v>
      </c>
      <c r="F6425" t="s">
        <v>98</v>
      </c>
      <c r="G6425" t="s">
        <v>89</v>
      </c>
      <c r="H6425" t="s">
        <v>93</v>
      </c>
      <c r="I6425" t="s">
        <v>76</v>
      </c>
      <c r="J6425" t="s">
        <v>10940</v>
      </c>
      <c r="K6425">
        <v>60</v>
      </c>
      <c r="L6425" t="s">
        <v>77</v>
      </c>
      <c r="M6425" t="s">
        <v>78</v>
      </c>
      <c r="N6425" t="s">
        <v>10940</v>
      </c>
      <c r="O6425" t="s">
        <v>10769</v>
      </c>
      <c r="P6425" t="s">
        <v>10775</v>
      </c>
      <c r="Q6425" t="s">
        <v>2055</v>
      </c>
      <c r="R6425" t="s">
        <v>79</v>
      </c>
      <c r="S6425" t="s">
        <v>10770</v>
      </c>
      <c r="T6425" t="s">
        <v>2056</v>
      </c>
      <c r="U6425" t="s">
        <v>100</v>
      </c>
      <c r="V6425" t="s">
        <v>80</v>
      </c>
      <c r="W6425">
        <v>82300</v>
      </c>
      <c r="X6425" t="s">
        <v>85</v>
      </c>
      <c r="Y6425">
        <v>-60</v>
      </c>
      <c r="Z6425" t="s">
        <v>10771</v>
      </c>
      <c r="AA6425" t="s">
        <v>10776</v>
      </c>
      <c r="AB6425" t="s">
        <v>107</v>
      </c>
      <c r="AC6425" t="s">
        <v>10772</v>
      </c>
      <c r="AD6425">
        <f>_xlfn.XLOOKUP(MIS[[#This Row],[TRADING SYMBOL]],[1]Sheet1!$D:$D,[1]Sheet1!$C:$C)</f>
        <v>389.05</v>
      </c>
      <c r="AE6425">
        <f>MIS[[#This Row],[OrderAverageTradedPrice]]*MIS[[#This Row],[OrderQuantity]]</f>
        <v>23973</v>
      </c>
      <c r="AF6425">
        <f>MIS[[#This Row],[LTP]]*MIS[[#This Row],[OrderQuantity]]</f>
        <v>23343</v>
      </c>
      <c r="AG6425">
        <f>IF(MIS[[#This Row],[OrderSide]]="SELL",MIS[[#This Row],[VALUE]]-MIS[[#This Row],[LIVE_VALUE]],MIS[[#This Row],[LIVE_VALUE]]-MIS[[#This Row],[VALUE]])</f>
        <v>630</v>
      </c>
      <c r="AH6425" t="str" cm="1">
        <f t="array" ref="AH6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5" t="str">
        <f>MIS[[#This Row],[TRADING SYMBOL]]</f>
        <v>SENSEX2552082300PE</v>
      </c>
      <c r="AJ6425" t="str">
        <f>IF(RIGHT(MIS[[#This Row],[Main/Hedge]],4)="MAIN","MAIN","HEDGE")</f>
        <v>MAIN</v>
      </c>
      <c r="AK6425" t="str" cm="1">
        <f t="array" ref="AK6425">_xlfn._xlws.FILTER(Table4[Column1],ISNUMBER(SEARCH(Table4[Column1],MIS[[#This Row],[OrderUniqueIdentifier]])),"")</f>
        <v>XYT</v>
      </c>
    </row>
    <row r="6426" spans="1:37" x14ac:dyDescent="0.25">
      <c r="A6426" t="s">
        <v>179</v>
      </c>
      <c r="B6426" t="s">
        <v>266</v>
      </c>
      <c r="C6426" t="s">
        <v>11049</v>
      </c>
      <c r="D6426" t="s">
        <v>72</v>
      </c>
      <c r="E6426" t="s">
        <v>2053</v>
      </c>
      <c r="F6426" t="s">
        <v>98</v>
      </c>
      <c r="G6426" t="s">
        <v>89</v>
      </c>
      <c r="H6426" t="s">
        <v>93</v>
      </c>
      <c r="I6426" t="s">
        <v>76</v>
      </c>
      <c r="J6426" t="s">
        <v>10807</v>
      </c>
      <c r="K6426">
        <v>240</v>
      </c>
      <c r="L6426" t="s">
        <v>77</v>
      </c>
      <c r="M6426" t="s">
        <v>78</v>
      </c>
      <c r="N6426" t="s">
        <v>11050</v>
      </c>
      <c r="O6426" t="s">
        <v>10775</v>
      </c>
      <c r="P6426" t="s">
        <v>10775</v>
      </c>
      <c r="Q6426" t="s">
        <v>2055</v>
      </c>
      <c r="R6426" t="s">
        <v>79</v>
      </c>
      <c r="S6426" t="s">
        <v>10770</v>
      </c>
      <c r="T6426" t="s">
        <v>2056</v>
      </c>
      <c r="U6426" t="s">
        <v>100</v>
      </c>
      <c r="V6426" t="s">
        <v>80</v>
      </c>
      <c r="W6426">
        <v>82300</v>
      </c>
      <c r="X6426" t="s">
        <v>85</v>
      </c>
      <c r="Y6426">
        <v>-240</v>
      </c>
      <c r="Z6426" t="s">
        <v>10776</v>
      </c>
      <c r="AA6426" t="s">
        <v>10776</v>
      </c>
      <c r="AB6426" t="s">
        <v>107</v>
      </c>
      <c r="AC6426" t="s">
        <v>10772</v>
      </c>
      <c r="AD6426">
        <f>_xlfn.XLOOKUP(MIS[[#This Row],[TRADING SYMBOL]],[1]Sheet1!$D:$D,[1]Sheet1!$C:$C)</f>
        <v>389.05</v>
      </c>
      <c r="AE6426">
        <f>MIS[[#This Row],[OrderAverageTradedPrice]]*MIS[[#This Row],[OrderQuantity]]</f>
        <v>96051</v>
      </c>
      <c r="AF6426">
        <f>MIS[[#This Row],[LTP]]*MIS[[#This Row],[OrderQuantity]]</f>
        <v>93372</v>
      </c>
      <c r="AG6426">
        <f>IF(MIS[[#This Row],[OrderSide]]="SELL",MIS[[#This Row],[VALUE]]-MIS[[#This Row],[LIVE_VALUE]],MIS[[#This Row],[LIVE_VALUE]]-MIS[[#This Row],[VALUE]])</f>
        <v>2679</v>
      </c>
      <c r="AH6426" t="str" cm="1">
        <f t="array" ref="AH6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6" t="str">
        <f>MIS[[#This Row],[TRADING SYMBOL]]</f>
        <v>SENSEX2552082300PE</v>
      </c>
      <c r="AJ6426" t="str">
        <f>IF(RIGHT(MIS[[#This Row],[Main/Hedge]],4)="MAIN","MAIN","HEDGE")</f>
        <v>MAIN</v>
      </c>
      <c r="AK6426" t="str" cm="1">
        <f t="array" ref="AK6426">_xlfn._xlws.FILTER(Table4[Column1],ISNUMBER(SEARCH(Table4[Column1],MIS[[#This Row],[OrderUniqueIdentifier]])),"")</f>
        <v>XYT</v>
      </c>
    </row>
    <row r="6427" spans="1:37" x14ac:dyDescent="0.25">
      <c r="A6427" t="s">
        <v>71</v>
      </c>
      <c r="B6427" t="s">
        <v>1302</v>
      </c>
      <c r="C6427" t="s">
        <v>10999</v>
      </c>
      <c r="D6427" t="s">
        <v>72</v>
      </c>
      <c r="E6427" t="s">
        <v>2053</v>
      </c>
      <c r="F6427" t="s">
        <v>98</v>
      </c>
      <c r="G6427" t="s">
        <v>89</v>
      </c>
      <c r="H6427" t="s">
        <v>75</v>
      </c>
      <c r="I6427" t="s">
        <v>76</v>
      </c>
      <c r="J6427" t="s">
        <v>77</v>
      </c>
      <c r="K6427">
        <v>20</v>
      </c>
      <c r="L6427" t="s">
        <v>77</v>
      </c>
      <c r="M6427" t="s">
        <v>78</v>
      </c>
      <c r="N6427" t="s">
        <v>10807</v>
      </c>
      <c r="O6427" t="s">
        <v>10775</v>
      </c>
      <c r="P6427" t="s">
        <v>11000</v>
      </c>
      <c r="Q6427" t="s">
        <v>2055</v>
      </c>
      <c r="R6427" t="s">
        <v>79</v>
      </c>
      <c r="S6427" t="s">
        <v>10770</v>
      </c>
      <c r="T6427" t="s">
        <v>2056</v>
      </c>
      <c r="U6427" t="s">
        <v>100</v>
      </c>
      <c r="V6427" t="s">
        <v>80</v>
      </c>
      <c r="W6427">
        <v>82300</v>
      </c>
      <c r="X6427" t="s">
        <v>85</v>
      </c>
      <c r="Y6427">
        <v>-20</v>
      </c>
      <c r="Z6427" t="s">
        <v>10776</v>
      </c>
      <c r="AA6427" t="s">
        <v>11001</v>
      </c>
      <c r="AB6427" t="s">
        <v>107</v>
      </c>
      <c r="AC6427" t="s">
        <v>10772</v>
      </c>
      <c r="AD6427">
        <f>_xlfn.XLOOKUP(MIS[[#This Row],[TRADING SYMBOL]],[1]Sheet1!$D:$D,[1]Sheet1!$C:$C)</f>
        <v>389.05</v>
      </c>
      <c r="AE6427">
        <f>MIS[[#This Row],[OrderAverageTradedPrice]]*MIS[[#This Row],[OrderQuantity]]</f>
        <v>8005</v>
      </c>
      <c r="AF6427">
        <f>MIS[[#This Row],[LTP]]*MIS[[#This Row],[OrderQuantity]]</f>
        <v>7781</v>
      </c>
      <c r="AG6427">
        <f>IF(MIS[[#This Row],[OrderSide]]="SELL",MIS[[#This Row],[VALUE]]-MIS[[#This Row],[LIVE_VALUE]],MIS[[#This Row],[LIVE_VALUE]]-MIS[[#This Row],[VALUE]])</f>
        <v>224</v>
      </c>
      <c r="AH6427" t="str" cm="1">
        <f t="array" ref="AH6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7" t="str">
        <f>MIS[[#This Row],[TRADING SYMBOL]]</f>
        <v>SENSEX2552082300PE</v>
      </c>
      <c r="AJ6427" t="str">
        <f>IF(RIGHT(MIS[[#This Row],[Main/Hedge]],4)="MAIN","MAIN","HEDGE")</f>
        <v>MAIN</v>
      </c>
      <c r="AK6427" t="str" cm="1">
        <f t="array" ref="AK6427">_xlfn._xlws.FILTER(Table4[Column1],ISNUMBER(SEARCH(Table4[Column1],MIS[[#This Row],[OrderUniqueIdentifier]])),"")</f>
        <v>XYT</v>
      </c>
    </row>
    <row r="6428" spans="1:37" x14ac:dyDescent="0.25">
      <c r="A6428" t="s">
        <v>71</v>
      </c>
      <c r="B6428" t="s">
        <v>1305</v>
      </c>
      <c r="C6428" t="s">
        <v>11004</v>
      </c>
      <c r="D6428" t="s">
        <v>72</v>
      </c>
      <c r="E6428" t="s">
        <v>2053</v>
      </c>
      <c r="F6428" t="s">
        <v>98</v>
      </c>
      <c r="G6428" t="s">
        <v>89</v>
      </c>
      <c r="H6428" t="s">
        <v>75</v>
      </c>
      <c r="I6428" t="s">
        <v>76</v>
      </c>
      <c r="J6428" t="s">
        <v>77</v>
      </c>
      <c r="K6428">
        <v>20</v>
      </c>
      <c r="L6428" t="s">
        <v>77</v>
      </c>
      <c r="M6428" t="s">
        <v>78</v>
      </c>
      <c r="N6428" t="s">
        <v>10884</v>
      </c>
      <c r="O6428" t="s">
        <v>10775</v>
      </c>
      <c r="P6428" t="s">
        <v>11000</v>
      </c>
      <c r="Q6428" t="s">
        <v>2055</v>
      </c>
      <c r="R6428" t="s">
        <v>79</v>
      </c>
      <c r="S6428" t="s">
        <v>10770</v>
      </c>
      <c r="T6428" t="s">
        <v>2056</v>
      </c>
      <c r="U6428" t="s">
        <v>100</v>
      </c>
      <c r="V6428" t="s">
        <v>80</v>
      </c>
      <c r="W6428">
        <v>82300</v>
      </c>
      <c r="X6428" t="s">
        <v>85</v>
      </c>
      <c r="Y6428">
        <v>-20</v>
      </c>
      <c r="Z6428" t="s">
        <v>10776</v>
      </c>
      <c r="AA6428" t="s">
        <v>11001</v>
      </c>
      <c r="AB6428" t="s">
        <v>107</v>
      </c>
      <c r="AC6428" t="s">
        <v>10772</v>
      </c>
      <c r="AD6428">
        <f>_xlfn.XLOOKUP(MIS[[#This Row],[TRADING SYMBOL]],[1]Sheet1!$D:$D,[1]Sheet1!$C:$C)</f>
        <v>389.05</v>
      </c>
      <c r="AE6428">
        <f>MIS[[#This Row],[OrderAverageTradedPrice]]*MIS[[#This Row],[OrderQuantity]]</f>
        <v>8016</v>
      </c>
      <c r="AF6428">
        <f>MIS[[#This Row],[LTP]]*MIS[[#This Row],[OrderQuantity]]</f>
        <v>7781</v>
      </c>
      <c r="AG6428">
        <f>IF(MIS[[#This Row],[OrderSide]]="SELL",MIS[[#This Row],[VALUE]]-MIS[[#This Row],[LIVE_VALUE]],MIS[[#This Row],[LIVE_VALUE]]-MIS[[#This Row],[VALUE]])</f>
        <v>235</v>
      </c>
      <c r="AH6428" t="str" cm="1">
        <f t="array" ref="AH6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8" t="str">
        <f>MIS[[#This Row],[TRADING SYMBOL]]</f>
        <v>SENSEX2552082300PE</v>
      </c>
      <c r="AJ6428" t="str">
        <f>IF(RIGHT(MIS[[#This Row],[Main/Hedge]],4)="MAIN","MAIN","HEDGE")</f>
        <v>MAIN</v>
      </c>
      <c r="AK6428" t="str" cm="1">
        <f t="array" ref="AK6428">_xlfn._xlws.FILTER(Table4[Column1],ISNUMBER(SEARCH(Table4[Column1],MIS[[#This Row],[OrderUniqueIdentifier]])),"")</f>
        <v>XYT</v>
      </c>
    </row>
    <row r="6429" spans="1:37" x14ac:dyDescent="0.25">
      <c r="A6429" t="s">
        <v>1357</v>
      </c>
      <c r="B6429" t="s">
        <v>1366</v>
      </c>
      <c r="C6429" t="s">
        <v>11011</v>
      </c>
      <c r="D6429" t="s">
        <v>72</v>
      </c>
      <c r="E6429" t="s">
        <v>2044</v>
      </c>
      <c r="F6429" t="s">
        <v>98</v>
      </c>
      <c r="G6429" t="s">
        <v>89</v>
      </c>
      <c r="H6429" t="s">
        <v>93</v>
      </c>
      <c r="I6429" t="s">
        <v>76</v>
      </c>
      <c r="J6429" t="s">
        <v>4484</v>
      </c>
      <c r="K6429">
        <v>20</v>
      </c>
      <c r="L6429" t="s">
        <v>77</v>
      </c>
      <c r="M6429" t="s">
        <v>78</v>
      </c>
      <c r="N6429" t="s">
        <v>4484</v>
      </c>
      <c r="O6429" t="s">
        <v>11000</v>
      </c>
      <c r="P6429" t="s">
        <v>11012</v>
      </c>
      <c r="Q6429" t="s">
        <v>2048</v>
      </c>
      <c r="R6429" t="s">
        <v>79</v>
      </c>
      <c r="S6429" t="s">
        <v>10770</v>
      </c>
      <c r="T6429" t="s">
        <v>2049</v>
      </c>
      <c r="U6429" t="s">
        <v>100</v>
      </c>
      <c r="V6429" t="s">
        <v>80</v>
      </c>
      <c r="W6429">
        <v>82300</v>
      </c>
      <c r="X6429" t="s">
        <v>81</v>
      </c>
      <c r="Y6429">
        <v>-20</v>
      </c>
      <c r="Z6429" t="s">
        <v>11001</v>
      </c>
      <c r="AA6429" t="s">
        <v>11013</v>
      </c>
      <c r="AB6429" t="s">
        <v>90</v>
      </c>
      <c r="AC6429" t="s">
        <v>10772</v>
      </c>
      <c r="AD6429">
        <f>_xlfn.XLOOKUP(MIS[[#This Row],[TRADING SYMBOL]],[1]Sheet1!$D:$D,[1]Sheet1!$C:$C)</f>
        <v>464.4</v>
      </c>
      <c r="AE6429">
        <f>MIS[[#This Row],[OrderAverageTradedPrice]]*MIS[[#This Row],[OrderQuantity]]</f>
        <v>9610</v>
      </c>
      <c r="AF6429">
        <f>MIS[[#This Row],[LTP]]*MIS[[#This Row],[OrderQuantity]]</f>
        <v>9288</v>
      </c>
      <c r="AG6429">
        <f>IF(MIS[[#This Row],[OrderSide]]="SELL",MIS[[#This Row],[VALUE]]-MIS[[#This Row],[LIVE_VALUE]],MIS[[#This Row],[LIVE_VALUE]]-MIS[[#This Row],[VALUE]])</f>
        <v>322</v>
      </c>
      <c r="AH6429" t="str" cm="1">
        <f t="array" ref="AH6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9" t="str">
        <f>MIS[[#This Row],[TRADING SYMBOL]]</f>
        <v>SENSEX2552082300CE</v>
      </c>
      <c r="AJ6429" t="str">
        <f>IF(RIGHT(MIS[[#This Row],[Main/Hedge]],4)="MAIN","MAIN","HEDGE")</f>
        <v>MAIN</v>
      </c>
      <c r="AK6429" t="str" cm="1">
        <f t="array" ref="AK6429">_xlfn._xlws.FILTER(Table4[Column1],ISNUMBER(SEARCH(Table4[Column1],MIS[[#This Row],[OrderUniqueIdentifier]])),"")</f>
        <v>XYT</v>
      </c>
    </row>
    <row r="6430" spans="1:37" x14ac:dyDescent="0.25">
      <c r="A6430" t="s">
        <v>1357</v>
      </c>
      <c r="B6430" t="s">
        <v>1366</v>
      </c>
      <c r="C6430" t="s">
        <v>11014</v>
      </c>
      <c r="D6430" t="s">
        <v>72</v>
      </c>
      <c r="E6430" t="s">
        <v>2053</v>
      </c>
      <c r="F6430" t="s">
        <v>98</v>
      </c>
      <c r="G6430" t="s">
        <v>89</v>
      </c>
      <c r="H6430" t="s">
        <v>93</v>
      </c>
      <c r="I6430" t="s">
        <v>76</v>
      </c>
      <c r="J6430" t="s">
        <v>11015</v>
      </c>
      <c r="K6430">
        <v>20</v>
      </c>
      <c r="L6430" t="s">
        <v>77</v>
      </c>
      <c r="M6430" t="s">
        <v>78</v>
      </c>
      <c r="N6430" t="s">
        <v>11015</v>
      </c>
      <c r="O6430" t="s">
        <v>11012</v>
      </c>
      <c r="P6430" t="s">
        <v>11012</v>
      </c>
      <c r="Q6430" t="s">
        <v>2055</v>
      </c>
      <c r="R6430" t="s">
        <v>79</v>
      </c>
      <c r="S6430" t="s">
        <v>10770</v>
      </c>
      <c r="T6430" t="s">
        <v>2056</v>
      </c>
      <c r="U6430" t="s">
        <v>100</v>
      </c>
      <c r="V6430" t="s">
        <v>80</v>
      </c>
      <c r="W6430">
        <v>82300</v>
      </c>
      <c r="X6430" t="s">
        <v>85</v>
      </c>
      <c r="Y6430">
        <v>-20</v>
      </c>
      <c r="Z6430" t="s">
        <v>11013</v>
      </c>
      <c r="AA6430" t="s">
        <v>11013</v>
      </c>
      <c r="AB6430" t="s">
        <v>107</v>
      </c>
      <c r="AC6430" t="s">
        <v>10772</v>
      </c>
      <c r="AD6430">
        <f>_xlfn.XLOOKUP(MIS[[#This Row],[TRADING SYMBOL]],[1]Sheet1!$D:$D,[1]Sheet1!$C:$C)</f>
        <v>389.05</v>
      </c>
      <c r="AE6430">
        <f>MIS[[#This Row],[OrderAverageTradedPrice]]*MIS[[#This Row],[OrderQuantity]]</f>
        <v>8009</v>
      </c>
      <c r="AF6430">
        <f>MIS[[#This Row],[LTP]]*MIS[[#This Row],[OrderQuantity]]</f>
        <v>7781</v>
      </c>
      <c r="AG6430">
        <f>IF(MIS[[#This Row],[OrderSide]]="SELL",MIS[[#This Row],[VALUE]]-MIS[[#This Row],[LIVE_VALUE]],MIS[[#This Row],[LIVE_VALUE]]-MIS[[#This Row],[VALUE]])</f>
        <v>228</v>
      </c>
      <c r="AH6430" t="str" cm="1">
        <f t="array" ref="AH6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0" t="str">
        <f>MIS[[#This Row],[TRADING SYMBOL]]</f>
        <v>SENSEX2552082300PE</v>
      </c>
      <c r="AJ6430" t="str">
        <f>IF(RIGHT(MIS[[#This Row],[Main/Hedge]],4)="MAIN","MAIN","HEDGE")</f>
        <v>MAIN</v>
      </c>
      <c r="AK6430" t="str" cm="1">
        <f t="array" ref="AK6430">_xlfn._xlws.FILTER(Table4[Column1],ISNUMBER(SEARCH(Table4[Column1],MIS[[#This Row],[OrderUniqueIdentifier]])),"")</f>
        <v>XYT</v>
      </c>
    </row>
    <row r="6431" spans="1:37" x14ac:dyDescent="0.25">
      <c r="A6431" t="s">
        <v>179</v>
      </c>
      <c r="B6431" t="s">
        <v>1456</v>
      </c>
      <c r="C6431" t="s">
        <v>11020</v>
      </c>
      <c r="D6431" t="s">
        <v>72</v>
      </c>
      <c r="E6431" t="s">
        <v>2044</v>
      </c>
      <c r="F6431" t="s">
        <v>98</v>
      </c>
      <c r="G6431" t="s">
        <v>89</v>
      </c>
      <c r="H6431" t="s">
        <v>93</v>
      </c>
      <c r="I6431" t="s">
        <v>76</v>
      </c>
      <c r="J6431" t="s">
        <v>3340</v>
      </c>
      <c r="K6431">
        <v>20</v>
      </c>
      <c r="L6431" t="s">
        <v>77</v>
      </c>
      <c r="M6431" t="s">
        <v>78</v>
      </c>
      <c r="N6431" t="s">
        <v>3340</v>
      </c>
      <c r="O6431" t="s">
        <v>11021</v>
      </c>
      <c r="P6431" t="s">
        <v>11021</v>
      </c>
      <c r="Q6431" t="s">
        <v>2048</v>
      </c>
      <c r="R6431" t="s">
        <v>79</v>
      </c>
      <c r="S6431" t="s">
        <v>10770</v>
      </c>
      <c r="T6431" t="s">
        <v>2049</v>
      </c>
      <c r="U6431" t="s">
        <v>100</v>
      </c>
      <c r="V6431" t="s">
        <v>80</v>
      </c>
      <c r="W6431">
        <v>82300</v>
      </c>
      <c r="X6431" t="s">
        <v>81</v>
      </c>
      <c r="Y6431">
        <v>-20</v>
      </c>
      <c r="Z6431" t="s">
        <v>11022</v>
      </c>
      <c r="AA6431" t="s">
        <v>11022</v>
      </c>
      <c r="AB6431" t="s">
        <v>90</v>
      </c>
      <c r="AC6431" t="s">
        <v>10772</v>
      </c>
      <c r="AD6431">
        <f>_xlfn.XLOOKUP(MIS[[#This Row],[TRADING SYMBOL]],[1]Sheet1!$D:$D,[1]Sheet1!$C:$C)</f>
        <v>464.4</v>
      </c>
      <c r="AE6431">
        <f>MIS[[#This Row],[OrderAverageTradedPrice]]*MIS[[#This Row],[OrderQuantity]]</f>
        <v>9596</v>
      </c>
      <c r="AF6431">
        <f>MIS[[#This Row],[LTP]]*MIS[[#This Row],[OrderQuantity]]</f>
        <v>9288</v>
      </c>
      <c r="AG6431">
        <f>IF(MIS[[#This Row],[OrderSide]]="SELL",MIS[[#This Row],[VALUE]]-MIS[[#This Row],[LIVE_VALUE]],MIS[[#This Row],[LIVE_VALUE]]-MIS[[#This Row],[VALUE]])</f>
        <v>308</v>
      </c>
      <c r="AH6431" t="str" cm="1">
        <f t="array" ref="AH6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1" t="str">
        <f>MIS[[#This Row],[TRADING SYMBOL]]</f>
        <v>SENSEX2552082300CE</v>
      </c>
      <c r="AJ6431" t="str">
        <f>IF(RIGHT(MIS[[#This Row],[Main/Hedge]],4)="MAIN","MAIN","HEDGE")</f>
        <v>MAIN</v>
      </c>
      <c r="AK6431" t="str" cm="1">
        <f t="array" ref="AK6431">_xlfn._xlws.FILTER(Table4[Column1],ISNUMBER(SEARCH(Table4[Column1],MIS[[#This Row],[OrderUniqueIdentifier]])),"")</f>
        <v>XYT</v>
      </c>
    </row>
    <row r="6432" spans="1:37" x14ac:dyDescent="0.25">
      <c r="A6432" t="s">
        <v>179</v>
      </c>
      <c r="B6432" t="s">
        <v>1456</v>
      </c>
      <c r="C6432" t="s">
        <v>11023</v>
      </c>
      <c r="D6432" t="s">
        <v>72</v>
      </c>
      <c r="E6432" t="s">
        <v>2053</v>
      </c>
      <c r="F6432" t="s">
        <v>98</v>
      </c>
      <c r="G6432" t="s">
        <v>89</v>
      </c>
      <c r="H6432" t="s">
        <v>93</v>
      </c>
      <c r="I6432" t="s">
        <v>76</v>
      </c>
      <c r="J6432" t="s">
        <v>11024</v>
      </c>
      <c r="K6432">
        <v>20</v>
      </c>
      <c r="L6432" t="s">
        <v>77</v>
      </c>
      <c r="M6432" t="s">
        <v>78</v>
      </c>
      <c r="N6432" t="s">
        <v>11024</v>
      </c>
      <c r="O6432" t="s">
        <v>11025</v>
      </c>
      <c r="P6432" t="s">
        <v>11025</v>
      </c>
      <c r="Q6432" t="s">
        <v>2055</v>
      </c>
      <c r="R6432" t="s">
        <v>79</v>
      </c>
      <c r="S6432" t="s">
        <v>10770</v>
      </c>
      <c r="T6432" t="s">
        <v>2056</v>
      </c>
      <c r="U6432" t="s">
        <v>100</v>
      </c>
      <c r="V6432" t="s">
        <v>80</v>
      </c>
      <c r="W6432">
        <v>82300</v>
      </c>
      <c r="X6432" t="s">
        <v>85</v>
      </c>
      <c r="Y6432">
        <v>-20</v>
      </c>
      <c r="Z6432" t="s">
        <v>11026</v>
      </c>
      <c r="AA6432" t="s">
        <v>11026</v>
      </c>
      <c r="AB6432" t="s">
        <v>107</v>
      </c>
      <c r="AC6432" t="s">
        <v>10772</v>
      </c>
      <c r="AD6432">
        <f>_xlfn.XLOOKUP(MIS[[#This Row],[TRADING SYMBOL]],[1]Sheet1!$D:$D,[1]Sheet1!$C:$C)</f>
        <v>389.05</v>
      </c>
      <c r="AE6432">
        <f>MIS[[#This Row],[OrderAverageTradedPrice]]*MIS[[#This Row],[OrderQuantity]]</f>
        <v>8040</v>
      </c>
      <c r="AF6432">
        <f>MIS[[#This Row],[LTP]]*MIS[[#This Row],[OrderQuantity]]</f>
        <v>7781</v>
      </c>
      <c r="AG6432">
        <f>IF(MIS[[#This Row],[OrderSide]]="SELL",MIS[[#This Row],[VALUE]]-MIS[[#This Row],[LIVE_VALUE]],MIS[[#This Row],[LIVE_VALUE]]-MIS[[#This Row],[VALUE]])</f>
        <v>259</v>
      </c>
      <c r="AH6432" t="str" cm="1">
        <f t="array" ref="AH6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2" t="str">
        <f>MIS[[#This Row],[TRADING SYMBOL]]</f>
        <v>SENSEX2552082300PE</v>
      </c>
      <c r="AJ6432" t="str">
        <f>IF(RIGHT(MIS[[#This Row],[Main/Hedge]],4)="MAIN","MAIN","HEDGE")</f>
        <v>MAIN</v>
      </c>
      <c r="AK6432" t="str" cm="1">
        <f t="array" ref="AK6432">_xlfn._xlws.FILTER(Table4[Column1],ISNUMBER(SEARCH(Table4[Column1],MIS[[#This Row],[OrderUniqueIdentifier]])),"")</f>
        <v>XYT</v>
      </c>
    </row>
    <row r="6433" spans="1:37" x14ac:dyDescent="0.25">
      <c r="A6433" t="s">
        <v>179</v>
      </c>
      <c r="B6433" t="s">
        <v>1478</v>
      </c>
      <c r="C6433" t="s">
        <v>11032</v>
      </c>
      <c r="D6433" t="s">
        <v>72</v>
      </c>
      <c r="E6433" t="s">
        <v>2044</v>
      </c>
      <c r="F6433" t="s">
        <v>98</v>
      </c>
      <c r="G6433" t="s">
        <v>89</v>
      </c>
      <c r="H6433" t="s">
        <v>93</v>
      </c>
      <c r="I6433" t="s">
        <v>76</v>
      </c>
      <c r="J6433" t="s">
        <v>11033</v>
      </c>
      <c r="K6433">
        <v>20</v>
      </c>
      <c r="L6433" t="s">
        <v>77</v>
      </c>
      <c r="M6433" t="s">
        <v>78</v>
      </c>
      <c r="N6433" t="s">
        <v>11033</v>
      </c>
      <c r="O6433" t="s">
        <v>11021</v>
      </c>
      <c r="P6433" t="s">
        <v>11025</v>
      </c>
      <c r="Q6433" t="s">
        <v>2048</v>
      </c>
      <c r="R6433" t="s">
        <v>79</v>
      </c>
      <c r="S6433" t="s">
        <v>10770</v>
      </c>
      <c r="T6433" t="s">
        <v>2049</v>
      </c>
      <c r="U6433" t="s">
        <v>100</v>
      </c>
      <c r="V6433" t="s">
        <v>80</v>
      </c>
      <c r="W6433">
        <v>82300</v>
      </c>
      <c r="X6433" t="s">
        <v>81</v>
      </c>
      <c r="Y6433">
        <v>-20</v>
      </c>
      <c r="Z6433" t="s">
        <v>11022</v>
      </c>
      <c r="AA6433" t="s">
        <v>11026</v>
      </c>
      <c r="AB6433" t="s">
        <v>90</v>
      </c>
      <c r="AC6433" t="s">
        <v>10772</v>
      </c>
      <c r="AD6433">
        <f>_xlfn.XLOOKUP(MIS[[#This Row],[TRADING SYMBOL]],[1]Sheet1!$D:$D,[1]Sheet1!$C:$C)</f>
        <v>464.4</v>
      </c>
      <c r="AE6433">
        <f>MIS[[#This Row],[OrderAverageTradedPrice]]*MIS[[#This Row],[OrderQuantity]]</f>
        <v>9581</v>
      </c>
      <c r="AF6433">
        <f>MIS[[#This Row],[LTP]]*MIS[[#This Row],[OrderQuantity]]</f>
        <v>9288</v>
      </c>
      <c r="AG6433">
        <f>IF(MIS[[#This Row],[OrderSide]]="SELL",MIS[[#This Row],[VALUE]]-MIS[[#This Row],[LIVE_VALUE]],MIS[[#This Row],[LIVE_VALUE]]-MIS[[#This Row],[VALUE]])</f>
        <v>293</v>
      </c>
      <c r="AH6433" t="str" cm="1">
        <f t="array" ref="AH6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3" t="str">
        <f>MIS[[#This Row],[TRADING SYMBOL]]</f>
        <v>SENSEX2552082300CE</v>
      </c>
      <c r="AJ6433" t="str">
        <f>IF(RIGHT(MIS[[#This Row],[Main/Hedge]],4)="MAIN","MAIN","HEDGE")</f>
        <v>MAIN</v>
      </c>
      <c r="AK6433" t="str" cm="1">
        <f t="array" ref="AK6433">_xlfn._xlws.FILTER(Table4[Column1],ISNUMBER(SEARCH(Table4[Column1],MIS[[#This Row],[OrderUniqueIdentifier]])),"")</f>
        <v>XYT</v>
      </c>
    </row>
    <row r="6434" spans="1:37" x14ac:dyDescent="0.25">
      <c r="A6434" t="s">
        <v>179</v>
      </c>
      <c r="B6434" t="s">
        <v>1478</v>
      </c>
      <c r="C6434" t="s">
        <v>11034</v>
      </c>
      <c r="D6434" t="s">
        <v>72</v>
      </c>
      <c r="E6434" t="s">
        <v>2053</v>
      </c>
      <c r="F6434" t="s">
        <v>98</v>
      </c>
      <c r="G6434" t="s">
        <v>89</v>
      </c>
      <c r="H6434" t="s">
        <v>93</v>
      </c>
      <c r="I6434" t="s">
        <v>76</v>
      </c>
      <c r="J6434" t="s">
        <v>11035</v>
      </c>
      <c r="K6434">
        <v>20</v>
      </c>
      <c r="L6434" t="s">
        <v>77</v>
      </c>
      <c r="M6434" t="s">
        <v>78</v>
      </c>
      <c r="N6434" t="s">
        <v>11035</v>
      </c>
      <c r="O6434" t="s">
        <v>11025</v>
      </c>
      <c r="P6434" t="s">
        <v>11025</v>
      </c>
      <c r="Q6434" t="s">
        <v>2055</v>
      </c>
      <c r="R6434" t="s">
        <v>79</v>
      </c>
      <c r="S6434" t="s">
        <v>10770</v>
      </c>
      <c r="T6434" t="s">
        <v>2056</v>
      </c>
      <c r="U6434" t="s">
        <v>100</v>
      </c>
      <c r="V6434" t="s">
        <v>80</v>
      </c>
      <c r="W6434">
        <v>82300</v>
      </c>
      <c r="X6434" t="s">
        <v>85</v>
      </c>
      <c r="Y6434">
        <v>-20</v>
      </c>
      <c r="Z6434" t="s">
        <v>11026</v>
      </c>
      <c r="AA6434" t="s">
        <v>11026</v>
      </c>
      <c r="AB6434" t="s">
        <v>107</v>
      </c>
      <c r="AC6434" t="s">
        <v>10772</v>
      </c>
      <c r="AD6434">
        <f>_xlfn.XLOOKUP(MIS[[#This Row],[TRADING SYMBOL]],[1]Sheet1!$D:$D,[1]Sheet1!$C:$C)</f>
        <v>389.05</v>
      </c>
      <c r="AE6434">
        <f>MIS[[#This Row],[OrderAverageTradedPrice]]*MIS[[#This Row],[OrderQuantity]]</f>
        <v>8031</v>
      </c>
      <c r="AF6434">
        <f>MIS[[#This Row],[LTP]]*MIS[[#This Row],[OrderQuantity]]</f>
        <v>7781</v>
      </c>
      <c r="AG6434">
        <f>IF(MIS[[#This Row],[OrderSide]]="SELL",MIS[[#This Row],[VALUE]]-MIS[[#This Row],[LIVE_VALUE]],MIS[[#This Row],[LIVE_VALUE]]-MIS[[#This Row],[VALUE]])</f>
        <v>250</v>
      </c>
      <c r="AH6434" t="str" cm="1">
        <f t="array" ref="AH6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4" t="str">
        <f>MIS[[#This Row],[TRADING SYMBOL]]</f>
        <v>SENSEX2552082300PE</v>
      </c>
      <c r="AJ6434" t="str">
        <f>IF(RIGHT(MIS[[#This Row],[Main/Hedge]],4)="MAIN","MAIN","HEDGE")</f>
        <v>MAIN</v>
      </c>
      <c r="AK6434" t="str" cm="1">
        <f t="array" ref="AK6434">_xlfn._xlws.FILTER(Table4[Column1],ISNUMBER(SEARCH(Table4[Column1],MIS[[#This Row],[OrderUniqueIdentifier]])),"")</f>
        <v>XYT</v>
      </c>
    </row>
    <row r="6435" spans="1:37" x14ac:dyDescent="0.25">
      <c r="A6435" t="s">
        <v>179</v>
      </c>
      <c r="B6435" t="s">
        <v>1497</v>
      </c>
      <c r="C6435" t="s">
        <v>11036</v>
      </c>
      <c r="D6435" t="s">
        <v>72</v>
      </c>
      <c r="E6435" t="s">
        <v>2044</v>
      </c>
      <c r="F6435" t="s">
        <v>98</v>
      </c>
      <c r="G6435" t="s">
        <v>89</v>
      </c>
      <c r="H6435" t="s">
        <v>93</v>
      </c>
      <c r="I6435" t="s">
        <v>76</v>
      </c>
      <c r="J6435" t="s">
        <v>5141</v>
      </c>
      <c r="K6435">
        <v>20</v>
      </c>
      <c r="L6435" t="s">
        <v>77</v>
      </c>
      <c r="M6435" t="s">
        <v>78</v>
      </c>
      <c r="N6435" t="s">
        <v>5141</v>
      </c>
      <c r="O6435" t="s">
        <v>11021</v>
      </c>
      <c r="P6435" t="s">
        <v>11025</v>
      </c>
      <c r="Q6435" t="s">
        <v>2048</v>
      </c>
      <c r="R6435" t="s">
        <v>79</v>
      </c>
      <c r="S6435" t="s">
        <v>10770</v>
      </c>
      <c r="T6435" t="s">
        <v>2049</v>
      </c>
      <c r="U6435" t="s">
        <v>100</v>
      </c>
      <c r="V6435" t="s">
        <v>80</v>
      </c>
      <c r="W6435">
        <v>82300</v>
      </c>
      <c r="X6435" t="s">
        <v>81</v>
      </c>
      <c r="Y6435">
        <v>-20</v>
      </c>
      <c r="Z6435" t="s">
        <v>11022</v>
      </c>
      <c r="AA6435" t="s">
        <v>11026</v>
      </c>
      <c r="AB6435" t="s">
        <v>90</v>
      </c>
      <c r="AC6435" t="s">
        <v>10772</v>
      </c>
      <c r="AD6435">
        <f>_xlfn.XLOOKUP(MIS[[#This Row],[TRADING SYMBOL]],[1]Sheet1!$D:$D,[1]Sheet1!$C:$C)</f>
        <v>464.4</v>
      </c>
      <c r="AE6435">
        <f>MIS[[#This Row],[OrderAverageTradedPrice]]*MIS[[#This Row],[OrderQuantity]]</f>
        <v>9571</v>
      </c>
      <c r="AF6435">
        <f>MIS[[#This Row],[LTP]]*MIS[[#This Row],[OrderQuantity]]</f>
        <v>9288</v>
      </c>
      <c r="AG6435">
        <f>IF(MIS[[#This Row],[OrderSide]]="SELL",MIS[[#This Row],[VALUE]]-MIS[[#This Row],[LIVE_VALUE]],MIS[[#This Row],[LIVE_VALUE]]-MIS[[#This Row],[VALUE]])</f>
        <v>283</v>
      </c>
      <c r="AH6435" t="str" cm="1">
        <f t="array" ref="AH6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5" t="str">
        <f>MIS[[#This Row],[TRADING SYMBOL]]</f>
        <v>SENSEX2552082300CE</v>
      </c>
      <c r="AJ6435" t="str">
        <f>IF(RIGHT(MIS[[#This Row],[Main/Hedge]],4)="MAIN","MAIN","HEDGE")</f>
        <v>MAIN</v>
      </c>
      <c r="AK6435" t="str" cm="1">
        <f t="array" ref="AK6435">_xlfn._xlws.FILTER(Table4[Column1],ISNUMBER(SEARCH(Table4[Column1],MIS[[#This Row],[OrderUniqueIdentifier]])),"")</f>
        <v>XYT</v>
      </c>
    </row>
    <row r="6436" spans="1:37" x14ac:dyDescent="0.25">
      <c r="A6436" t="s">
        <v>179</v>
      </c>
      <c r="B6436" t="s">
        <v>1497</v>
      </c>
      <c r="C6436" t="s">
        <v>11037</v>
      </c>
      <c r="D6436" t="s">
        <v>72</v>
      </c>
      <c r="E6436" t="s">
        <v>2053</v>
      </c>
      <c r="F6436" t="s">
        <v>98</v>
      </c>
      <c r="G6436" t="s">
        <v>89</v>
      </c>
      <c r="H6436" t="s">
        <v>93</v>
      </c>
      <c r="I6436" t="s">
        <v>76</v>
      </c>
      <c r="J6436" t="s">
        <v>11035</v>
      </c>
      <c r="K6436">
        <v>20</v>
      </c>
      <c r="L6436" t="s">
        <v>77</v>
      </c>
      <c r="M6436" t="s">
        <v>78</v>
      </c>
      <c r="N6436" t="s">
        <v>11035</v>
      </c>
      <c r="O6436" t="s">
        <v>11025</v>
      </c>
      <c r="P6436" t="s">
        <v>11038</v>
      </c>
      <c r="Q6436" t="s">
        <v>2055</v>
      </c>
      <c r="R6436" t="s">
        <v>79</v>
      </c>
      <c r="S6436" t="s">
        <v>10770</v>
      </c>
      <c r="T6436" t="s">
        <v>2056</v>
      </c>
      <c r="U6436" t="s">
        <v>100</v>
      </c>
      <c r="V6436" t="s">
        <v>80</v>
      </c>
      <c r="W6436">
        <v>82300</v>
      </c>
      <c r="X6436" t="s">
        <v>85</v>
      </c>
      <c r="Y6436">
        <v>-20</v>
      </c>
      <c r="Z6436" t="s">
        <v>11026</v>
      </c>
      <c r="AA6436" t="s">
        <v>11039</v>
      </c>
      <c r="AB6436" t="s">
        <v>107</v>
      </c>
      <c r="AC6436" t="s">
        <v>10772</v>
      </c>
      <c r="AD6436">
        <f>_xlfn.XLOOKUP(MIS[[#This Row],[TRADING SYMBOL]],[1]Sheet1!$D:$D,[1]Sheet1!$C:$C)</f>
        <v>389.05</v>
      </c>
      <c r="AE6436">
        <f>MIS[[#This Row],[OrderAverageTradedPrice]]*MIS[[#This Row],[OrderQuantity]]</f>
        <v>8031</v>
      </c>
      <c r="AF6436">
        <f>MIS[[#This Row],[LTP]]*MIS[[#This Row],[OrderQuantity]]</f>
        <v>7781</v>
      </c>
      <c r="AG6436">
        <f>IF(MIS[[#This Row],[OrderSide]]="SELL",MIS[[#This Row],[VALUE]]-MIS[[#This Row],[LIVE_VALUE]],MIS[[#This Row],[LIVE_VALUE]]-MIS[[#This Row],[VALUE]])</f>
        <v>250</v>
      </c>
      <c r="AH6436" t="str" cm="1">
        <f t="array" ref="AH6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6" t="str">
        <f>MIS[[#This Row],[TRADING SYMBOL]]</f>
        <v>SENSEX2552082300PE</v>
      </c>
      <c r="AJ6436" t="str">
        <f>IF(RIGHT(MIS[[#This Row],[Main/Hedge]],4)="MAIN","MAIN","HEDGE")</f>
        <v>MAIN</v>
      </c>
      <c r="AK6436" t="str" cm="1">
        <f t="array" ref="AK6436">_xlfn._xlws.FILTER(Table4[Column1],ISNUMBER(SEARCH(Table4[Column1],MIS[[#This Row],[OrderUniqueIdentifier]])),"")</f>
        <v>XYT</v>
      </c>
    </row>
    <row r="6437" spans="1:37" x14ac:dyDescent="0.25">
      <c r="A6437" t="s">
        <v>71</v>
      </c>
      <c r="B6437" t="s">
        <v>813</v>
      </c>
      <c r="C6437" t="s">
        <v>11279</v>
      </c>
      <c r="D6437" t="s">
        <v>72</v>
      </c>
      <c r="E6437" t="s">
        <v>11102</v>
      </c>
      <c r="F6437" t="s">
        <v>98</v>
      </c>
      <c r="G6437" t="s">
        <v>74</v>
      </c>
      <c r="H6437" t="s">
        <v>75</v>
      </c>
      <c r="I6437" t="s">
        <v>76</v>
      </c>
      <c r="J6437" t="s">
        <v>77</v>
      </c>
      <c r="K6437">
        <v>40</v>
      </c>
      <c r="L6437" t="s">
        <v>77</v>
      </c>
      <c r="M6437" t="s">
        <v>78</v>
      </c>
      <c r="N6437" t="s">
        <v>11280</v>
      </c>
      <c r="O6437" t="s">
        <v>11281</v>
      </c>
      <c r="P6437" t="s">
        <v>11228</v>
      </c>
      <c r="Q6437" t="s">
        <v>11106</v>
      </c>
      <c r="R6437" t="s">
        <v>79</v>
      </c>
      <c r="S6437" t="s">
        <v>25</v>
      </c>
      <c r="T6437" t="s">
        <v>11107</v>
      </c>
      <c r="U6437" t="s">
        <v>100</v>
      </c>
      <c r="V6437" t="s">
        <v>80</v>
      </c>
      <c r="W6437">
        <v>79900</v>
      </c>
      <c r="X6437" t="s">
        <v>85</v>
      </c>
      <c r="Y6437">
        <v>40</v>
      </c>
      <c r="Z6437" t="s">
        <v>11282</v>
      </c>
      <c r="AA6437" t="s">
        <v>11229</v>
      </c>
      <c r="AB6437" t="s">
        <v>87</v>
      </c>
      <c r="AC6437" t="s">
        <v>84</v>
      </c>
      <c r="AD6437">
        <f>_xlfn.XLOOKUP(MIS[[#This Row],[TRADING SYMBOL]],[1]Sheet1!$D:$D,[1]Sheet1!$C:$C)</f>
        <v>31.45</v>
      </c>
      <c r="AE6437">
        <f>MIS[[#This Row],[OrderAverageTradedPrice]]*MIS[[#This Row],[OrderQuantity]]</f>
        <v>1269</v>
      </c>
      <c r="AF6437">
        <f>MIS[[#This Row],[LTP]]*MIS[[#This Row],[OrderQuantity]]</f>
        <v>1258</v>
      </c>
      <c r="AG6437">
        <f>IF(MIS[[#This Row],[OrderSide]]="SELL",MIS[[#This Row],[VALUE]]-MIS[[#This Row],[LIVE_VALUE]],MIS[[#This Row],[LIVE_VALUE]]-MIS[[#This Row],[VALUE]])</f>
        <v>-11</v>
      </c>
      <c r="AH6437" t="str" cm="1">
        <f t="array" ref="AH6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7" t="str">
        <f>MIS[[#This Row],[TRADING SYMBOL]]</f>
        <v>SENSEX2552079900PE</v>
      </c>
      <c r="AJ6437" t="str">
        <f>IF(RIGHT(MIS[[#This Row],[Main/Hedge]],4)="MAIN","MAIN","HEDGE")</f>
        <v>HEDGE</v>
      </c>
      <c r="AK6437" t="str" cm="1">
        <f t="array" ref="AK6437">_xlfn._xlws.FILTER(Table4[Column1],ISNUMBER(SEARCH(Table4[Column1],MIS[[#This Row],[OrderUniqueIdentifier]])),"")</f>
        <v>LONGSHORT</v>
      </c>
    </row>
    <row r="6438" spans="1:37" x14ac:dyDescent="0.25">
      <c r="A6438" t="s">
        <v>71</v>
      </c>
      <c r="B6438" t="s">
        <v>1061</v>
      </c>
      <c r="C6438" t="s">
        <v>11390</v>
      </c>
      <c r="D6438" t="s">
        <v>72</v>
      </c>
      <c r="E6438" t="s">
        <v>10376</v>
      </c>
      <c r="F6438" t="s">
        <v>73</v>
      </c>
      <c r="G6438" t="s">
        <v>74</v>
      </c>
      <c r="H6438" t="s">
        <v>75</v>
      </c>
      <c r="I6438" t="s">
        <v>76</v>
      </c>
      <c r="J6438" t="s">
        <v>77</v>
      </c>
      <c r="K6438">
        <v>150</v>
      </c>
      <c r="L6438" t="s">
        <v>77</v>
      </c>
      <c r="M6438" t="s">
        <v>78</v>
      </c>
      <c r="N6438" t="s">
        <v>11391</v>
      </c>
      <c r="O6438" t="s">
        <v>11228</v>
      </c>
      <c r="P6438" t="s">
        <v>11228</v>
      </c>
      <c r="Q6438" t="s">
        <v>10379</v>
      </c>
      <c r="R6438" t="s">
        <v>79</v>
      </c>
      <c r="S6438" t="s">
        <v>25</v>
      </c>
      <c r="T6438" t="s">
        <v>10380</v>
      </c>
      <c r="U6438" t="s">
        <v>43</v>
      </c>
      <c r="V6438" t="s">
        <v>80</v>
      </c>
      <c r="W6438">
        <v>25000</v>
      </c>
      <c r="X6438" t="s">
        <v>81</v>
      </c>
      <c r="Y6438">
        <v>150</v>
      </c>
      <c r="Z6438" t="s">
        <v>11229</v>
      </c>
      <c r="AA6438" t="s">
        <v>11229</v>
      </c>
      <c r="AB6438" t="s">
        <v>90</v>
      </c>
      <c r="AC6438" t="s">
        <v>84</v>
      </c>
      <c r="AD6438">
        <f>_xlfn.XLOOKUP(MIS[[#This Row],[TRADING SYMBOL]],[1]Sheet1!$D:$D,[1]Sheet1!$C:$C)</f>
        <v>186.15</v>
      </c>
      <c r="AE6438">
        <f>MIS[[#This Row],[OrderAverageTradedPrice]]*MIS[[#This Row],[OrderQuantity]]</f>
        <v>29778.75</v>
      </c>
      <c r="AF6438">
        <f>MIS[[#This Row],[LTP]]*MIS[[#This Row],[OrderQuantity]]</f>
        <v>27922.5</v>
      </c>
      <c r="AG6438">
        <f>IF(MIS[[#This Row],[OrderSide]]="SELL",MIS[[#This Row],[VALUE]]-MIS[[#This Row],[LIVE_VALUE]],MIS[[#This Row],[LIVE_VALUE]]-MIS[[#This Row],[VALUE]])</f>
        <v>-1856.25</v>
      </c>
      <c r="AH6438" t="str" cm="1">
        <f t="array" ref="AH6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8" t="str">
        <f>MIS[[#This Row],[TRADING SYMBOL]]</f>
        <v>NIFTY2552225000CE</v>
      </c>
      <c r="AJ6438" t="str">
        <f>IF(RIGHT(MIS[[#This Row],[Main/Hedge]],4)="MAIN","MAIN","HEDGE")</f>
        <v>MAIN</v>
      </c>
      <c r="AK6438" t="str" cm="1">
        <f t="array" ref="AK6438">_xlfn._xlws.FILTER(Table4[Column1],ISNUMBER(SEARCH(Table4[Column1],MIS[[#This Row],[OrderUniqueIdentifier]])),"")</f>
        <v>LONGSHORT</v>
      </c>
    </row>
    <row r="6439" spans="1:37" x14ac:dyDescent="0.25">
      <c r="A6439" t="s">
        <v>1333</v>
      </c>
      <c r="B6439" t="s">
        <v>1334</v>
      </c>
      <c r="C6439" t="s">
        <v>11515</v>
      </c>
      <c r="D6439" t="s">
        <v>72</v>
      </c>
      <c r="E6439" t="s">
        <v>11516</v>
      </c>
      <c r="F6439" t="s">
        <v>98</v>
      </c>
      <c r="G6439" t="s">
        <v>74</v>
      </c>
      <c r="H6439" t="s">
        <v>93</v>
      </c>
      <c r="I6439" t="s">
        <v>76</v>
      </c>
      <c r="J6439" t="s">
        <v>11517</v>
      </c>
      <c r="K6439">
        <v>120</v>
      </c>
      <c r="L6439" t="s">
        <v>77</v>
      </c>
      <c r="M6439" t="s">
        <v>78</v>
      </c>
      <c r="N6439" t="s">
        <v>11518</v>
      </c>
      <c r="O6439" t="s">
        <v>11281</v>
      </c>
      <c r="P6439" t="s">
        <v>11228</v>
      </c>
      <c r="Q6439" t="s">
        <v>11519</v>
      </c>
      <c r="R6439" t="s">
        <v>79</v>
      </c>
      <c r="S6439" t="s">
        <v>358</v>
      </c>
      <c r="T6439" t="s">
        <v>11520</v>
      </c>
      <c r="U6439" t="s">
        <v>100</v>
      </c>
      <c r="V6439" t="s">
        <v>80</v>
      </c>
      <c r="W6439">
        <v>80900</v>
      </c>
      <c r="X6439" t="s">
        <v>85</v>
      </c>
      <c r="Y6439">
        <v>120</v>
      </c>
      <c r="Z6439" t="s">
        <v>11282</v>
      </c>
      <c r="AA6439" t="s">
        <v>11229</v>
      </c>
      <c r="AB6439" t="s">
        <v>87</v>
      </c>
      <c r="AC6439" t="s">
        <v>84</v>
      </c>
      <c r="AD6439">
        <f>_xlfn.XLOOKUP(MIS[[#This Row],[TRADING SYMBOL]],[1]Sheet1!$D:$D,[1]Sheet1!$C:$C)</f>
        <v>81.05</v>
      </c>
      <c r="AE6439">
        <f>MIS[[#This Row],[OrderAverageTradedPrice]]*MIS[[#This Row],[OrderQuantity]]</f>
        <v>9573.9999999999964</v>
      </c>
      <c r="AF6439">
        <f>MIS[[#This Row],[LTP]]*MIS[[#This Row],[OrderQuantity]]</f>
        <v>9726</v>
      </c>
      <c r="AG6439">
        <f>IF(MIS[[#This Row],[OrderSide]]="SELL",MIS[[#This Row],[VALUE]]-MIS[[#This Row],[LIVE_VALUE]],MIS[[#This Row],[LIVE_VALUE]]-MIS[[#This Row],[VALUE]])</f>
        <v>152.00000000000364</v>
      </c>
      <c r="AH6439" t="str" cm="1">
        <f t="array" ref="AH6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9" t="str">
        <f>MIS[[#This Row],[TRADING SYMBOL]]</f>
        <v>SENSEX2552080900PE</v>
      </c>
      <c r="AJ6439" t="str">
        <f>IF(RIGHT(MIS[[#This Row],[Main/Hedge]],4)="MAIN","MAIN","HEDGE")</f>
        <v>HEDGE</v>
      </c>
      <c r="AK6439" t="str" cm="1">
        <f t="array" ref="AK6439">_xlfn._xlws.FILTER(Table4[Column1],ISNUMBER(SEARCH(Table4[Column1],MIS[[#This Row],[OrderUniqueIdentifier]])),"")</f>
        <v>LONGSHORT</v>
      </c>
    </row>
    <row r="6440" spans="1:37" x14ac:dyDescent="0.25">
      <c r="A6440" t="s">
        <v>71</v>
      </c>
      <c r="B6440" t="s">
        <v>602</v>
      </c>
      <c r="C6440" t="s">
        <v>11178</v>
      </c>
      <c r="D6440" t="s">
        <v>72</v>
      </c>
      <c r="E6440" t="s">
        <v>10376</v>
      </c>
      <c r="F6440" t="s">
        <v>73</v>
      </c>
      <c r="G6440" t="s">
        <v>74</v>
      </c>
      <c r="H6440" t="s">
        <v>75</v>
      </c>
      <c r="I6440" t="s">
        <v>76</v>
      </c>
      <c r="J6440" t="s">
        <v>77</v>
      </c>
      <c r="K6440">
        <v>150</v>
      </c>
      <c r="L6440" t="s">
        <v>77</v>
      </c>
      <c r="M6440" t="s">
        <v>78</v>
      </c>
      <c r="N6440" t="s">
        <v>5339</v>
      </c>
      <c r="O6440" t="s">
        <v>11179</v>
      </c>
      <c r="P6440" t="s">
        <v>11179</v>
      </c>
      <c r="Q6440" t="s">
        <v>10379</v>
      </c>
      <c r="R6440" t="s">
        <v>79</v>
      </c>
      <c r="S6440" t="s">
        <v>25</v>
      </c>
      <c r="T6440" t="s">
        <v>10380</v>
      </c>
      <c r="U6440" t="s">
        <v>43</v>
      </c>
      <c r="V6440" t="s">
        <v>80</v>
      </c>
      <c r="W6440">
        <v>25000</v>
      </c>
      <c r="X6440" t="s">
        <v>81</v>
      </c>
      <c r="Y6440">
        <v>150</v>
      </c>
      <c r="Z6440" t="s">
        <v>11180</v>
      </c>
      <c r="AA6440" t="s">
        <v>11180</v>
      </c>
      <c r="AB6440" t="s">
        <v>90</v>
      </c>
      <c r="AC6440" t="s">
        <v>84</v>
      </c>
      <c r="AD6440">
        <f>_xlfn.XLOOKUP(MIS[[#This Row],[TRADING SYMBOL]],[1]Sheet1!$D:$D,[1]Sheet1!$C:$C)</f>
        <v>186.15</v>
      </c>
      <c r="AE6440">
        <f>MIS[[#This Row],[OrderAverageTradedPrice]]*MIS[[#This Row],[OrderQuantity]]</f>
        <v>29865</v>
      </c>
      <c r="AF6440">
        <f>MIS[[#This Row],[LTP]]*MIS[[#This Row],[OrderQuantity]]</f>
        <v>27922.5</v>
      </c>
      <c r="AG6440">
        <f>IF(MIS[[#This Row],[OrderSide]]="SELL",MIS[[#This Row],[VALUE]]-MIS[[#This Row],[LIVE_VALUE]],MIS[[#This Row],[LIVE_VALUE]]-MIS[[#This Row],[VALUE]])</f>
        <v>-1942.5</v>
      </c>
      <c r="AH6440" t="str" cm="1">
        <f t="array" ref="AH6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0" t="str">
        <f>MIS[[#This Row],[TRADING SYMBOL]]</f>
        <v>NIFTY2552225000CE</v>
      </c>
      <c r="AJ6440" t="str">
        <f>IF(RIGHT(MIS[[#This Row],[Main/Hedge]],4)="MAIN","MAIN","HEDGE")</f>
        <v>MAIN</v>
      </c>
      <c r="AK6440" t="str" cm="1">
        <f t="array" ref="AK6440">_xlfn._xlws.FILTER(Table4[Column1],ISNUMBER(SEARCH(Table4[Column1],MIS[[#This Row],[OrderUniqueIdentifier]])),"")</f>
        <v>LONGSHORT</v>
      </c>
    </row>
    <row r="6441" spans="1:37" x14ac:dyDescent="0.25">
      <c r="A6441" t="s">
        <v>71</v>
      </c>
      <c r="B6441" t="s">
        <v>602</v>
      </c>
      <c r="C6441" t="s">
        <v>11181</v>
      </c>
      <c r="D6441" t="s">
        <v>72</v>
      </c>
      <c r="E6441" t="s">
        <v>2044</v>
      </c>
      <c r="F6441" t="s">
        <v>98</v>
      </c>
      <c r="G6441" t="s">
        <v>74</v>
      </c>
      <c r="H6441" t="s">
        <v>75</v>
      </c>
      <c r="I6441" t="s">
        <v>76</v>
      </c>
      <c r="J6441" t="s">
        <v>77</v>
      </c>
      <c r="K6441">
        <v>60</v>
      </c>
      <c r="L6441" t="s">
        <v>77</v>
      </c>
      <c r="M6441" t="s">
        <v>78</v>
      </c>
      <c r="N6441" t="s">
        <v>11182</v>
      </c>
      <c r="O6441" t="s">
        <v>11179</v>
      </c>
      <c r="P6441" t="s">
        <v>11179</v>
      </c>
      <c r="Q6441" t="s">
        <v>2048</v>
      </c>
      <c r="R6441" t="s">
        <v>79</v>
      </c>
      <c r="S6441" t="s">
        <v>25</v>
      </c>
      <c r="T6441" t="s">
        <v>2049</v>
      </c>
      <c r="U6441" t="s">
        <v>100</v>
      </c>
      <c r="V6441" t="s">
        <v>80</v>
      </c>
      <c r="W6441">
        <v>82300</v>
      </c>
      <c r="X6441" t="s">
        <v>81</v>
      </c>
      <c r="Y6441">
        <v>60</v>
      </c>
      <c r="Z6441" t="s">
        <v>11180</v>
      </c>
      <c r="AA6441" t="s">
        <v>11180</v>
      </c>
      <c r="AB6441" t="s">
        <v>90</v>
      </c>
      <c r="AC6441" t="s">
        <v>84</v>
      </c>
      <c r="AD6441">
        <f>_xlfn.XLOOKUP(MIS[[#This Row],[TRADING SYMBOL]],[1]Sheet1!$D:$D,[1]Sheet1!$C:$C)</f>
        <v>464.4</v>
      </c>
      <c r="AE6441">
        <f>MIS[[#This Row],[OrderAverageTradedPrice]]*MIS[[#This Row],[OrderQuantity]]</f>
        <v>30759</v>
      </c>
      <c r="AF6441">
        <f>MIS[[#This Row],[LTP]]*MIS[[#This Row],[OrderQuantity]]</f>
        <v>27864</v>
      </c>
      <c r="AG6441">
        <f>IF(MIS[[#This Row],[OrderSide]]="SELL",MIS[[#This Row],[VALUE]]-MIS[[#This Row],[LIVE_VALUE]],MIS[[#This Row],[LIVE_VALUE]]-MIS[[#This Row],[VALUE]])</f>
        <v>-2895</v>
      </c>
      <c r="AH6441" t="str" cm="1">
        <f t="array" ref="AH6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1" t="str">
        <f>MIS[[#This Row],[TRADING SYMBOL]]</f>
        <v>SENSEX2552082300CE</v>
      </c>
      <c r="AJ6441" t="str">
        <f>IF(RIGHT(MIS[[#This Row],[Main/Hedge]],4)="MAIN","MAIN","HEDGE")</f>
        <v>MAIN</v>
      </c>
      <c r="AK6441" t="str" cm="1">
        <f t="array" ref="AK6441">_xlfn._xlws.FILTER(Table4[Column1],ISNUMBER(SEARCH(Table4[Column1],MIS[[#This Row],[OrderUniqueIdentifier]])),"")</f>
        <v>LONGSHORT</v>
      </c>
    </row>
    <row r="6442" spans="1:37" x14ac:dyDescent="0.25">
      <c r="A6442" t="s">
        <v>71</v>
      </c>
      <c r="B6442" t="s">
        <v>696</v>
      </c>
      <c r="C6442" t="s">
        <v>11226</v>
      </c>
      <c r="D6442" t="s">
        <v>72</v>
      </c>
      <c r="E6442" t="s">
        <v>11102</v>
      </c>
      <c r="F6442" t="s">
        <v>98</v>
      </c>
      <c r="G6442" t="s">
        <v>74</v>
      </c>
      <c r="H6442" t="s">
        <v>75</v>
      </c>
      <c r="I6442" t="s">
        <v>76</v>
      </c>
      <c r="J6442" t="s">
        <v>77</v>
      </c>
      <c r="K6442">
        <v>180</v>
      </c>
      <c r="L6442" t="s">
        <v>77</v>
      </c>
      <c r="M6442" t="s">
        <v>78</v>
      </c>
      <c r="N6442" t="s">
        <v>11227</v>
      </c>
      <c r="O6442" t="s">
        <v>11228</v>
      </c>
      <c r="P6442" t="s">
        <v>11179</v>
      </c>
      <c r="Q6442" t="s">
        <v>11106</v>
      </c>
      <c r="R6442" t="s">
        <v>79</v>
      </c>
      <c r="S6442" t="s">
        <v>25</v>
      </c>
      <c r="T6442" t="s">
        <v>11107</v>
      </c>
      <c r="U6442" t="s">
        <v>100</v>
      </c>
      <c r="V6442" t="s">
        <v>80</v>
      </c>
      <c r="W6442">
        <v>79900</v>
      </c>
      <c r="X6442" t="s">
        <v>85</v>
      </c>
      <c r="Y6442">
        <v>180</v>
      </c>
      <c r="Z6442" t="s">
        <v>11229</v>
      </c>
      <c r="AA6442" t="s">
        <v>11180</v>
      </c>
      <c r="AB6442" t="s">
        <v>87</v>
      </c>
      <c r="AC6442" t="s">
        <v>84</v>
      </c>
      <c r="AD6442">
        <f>_xlfn.XLOOKUP(MIS[[#This Row],[TRADING SYMBOL]],[1]Sheet1!$D:$D,[1]Sheet1!$C:$C)</f>
        <v>31.45</v>
      </c>
      <c r="AE6442">
        <f>MIS[[#This Row],[OrderAverageTradedPrice]]*MIS[[#This Row],[OrderQuantity]]</f>
        <v>5739.9999999999836</v>
      </c>
      <c r="AF6442">
        <f>MIS[[#This Row],[LTP]]*MIS[[#This Row],[OrderQuantity]]</f>
        <v>5661</v>
      </c>
      <c r="AG6442">
        <f>IF(MIS[[#This Row],[OrderSide]]="SELL",MIS[[#This Row],[VALUE]]-MIS[[#This Row],[LIVE_VALUE]],MIS[[#This Row],[LIVE_VALUE]]-MIS[[#This Row],[VALUE]])</f>
        <v>-78.999999999983629</v>
      </c>
      <c r="AH6442" t="str" cm="1">
        <f t="array" ref="AH6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2" t="str">
        <f>MIS[[#This Row],[TRADING SYMBOL]]</f>
        <v>SENSEX2552079900PE</v>
      </c>
      <c r="AJ6442" t="str">
        <f>IF(RIGHT(MIS[[#This Row],[Main/Hedge]],4)="MAIN","MAIN","HEDGE")</f>
        <v>HEDGE</v>
      </c>
      <c r="AK6442" t="str" cm="1">
        <f t="array" ref="AK6442">_xlfn._xlws.FILTER(Table4[Column1],ISNUMBER(SEARCH(Table4[Column1],MIS[[#This Row],[OrderUniqueIdentifier]])),"")</f>
        <v>LONGSHORT</v>
      </c>
    </row>
    <row r="6443" spans="1:37" x14ac:dyDescent="0.25">
      <c r="A6443" t="s">
        <v>71</v>
      </c>
      <c r="B6443" t="s">
        <v>1061</v>
      </c>
      <c r="C6443" t="s">
        <v>11389</v>
      </c>
      <c r="D6443" t="s">
        <v>72</v>
      </c>
      <c r="E6443" t="s">
        <v>2044</v>
      </c>
      <c r="F6443" t="s">
        <v>98</v>
      </c>
      <c r="G6443" t="s">
        <v>74</v>
      </c>
      <c r="H6443" t="s">
        <v>75</v>
      </c>
      <c r="I6443" t="s">
        <v>76</v>
      </c>
      <c r="J6443" t="s">
        <v>77</v>
      </c>
      <c r="K6443">
        <v>60</v>
      </c>
      <c r="L6443" t="s">
        <v>77</v>
      </c>
      <c r="M6443" t="s">
        <v>78</v>
      </c>
      <c r="N6443" t="s">
        <v>5710</v>
      </c>
      <c r="O6443" t="s">
        <v>11228</v>
      </c>
      <c r="P6443" t="s">
        <v>11179</v>
      </c>
      <c r="Q6443" t="s">
        <v>2048</v>
      </c>
      <c r="R6443" t="s">
        <v>79</v>
      </c>
      <c r="S6443" t="s">
        <v>25</v>
      </c>
      <c r="T6443" t="s">
        <v>2049</v>
      </c>
      <c r="U6443" t="s">
        <v>100</v>
      </c>
      <c r="V6443" t="s">
        <v>80</v>
      </c>
      <c r="W6443">
        <v>82300</v>
      </c>
      <c r="X6443" t="s">
        <v>81</v>
      </c>
      <c r="Y6443">
        <v>60</v>
      </c>
      <c r="Z6443" t="s">
        <v>11229</v>
      </c>
      <c r="AA6443" t="s">
        <v>11180</v>
      </c>
      <c r="AB6443" t="s">
        <v>90</v>
      </c>
      <c r="AC6443" t="s">
        <v>84</v>
      </c>
      <c r="AD6443">
        <f>_xlfn.XLOOKUP(MIS[[#This Row],[TRADING SYMBOL]],[1]Sheet1!$D:$D,[1]Sheet1!$C:$C)</f>
        <v>464.4</v>
      </c>
      <c r="AE6443">
        <f>MIS[[#This Row],[OrderAverageTradedPrice]]*MIS[[#This Row],[OrderQuantity]]</f>
        <v>30690</v>
      </c>
      <c r="AF6443">
        <f>MIS[[#This Row],[LTP]]*MIS[[#This Row],[OrderQuantity]]</f>
        <v>27864</v>
      </c>
      <c r="AG6443">
        <f>IF(MIS[[#This Row],[OrderSide]]="SELL",MIS[[#This Row],[VALUE]]-MIS[[#This Row],[LIVE_VALUE]],MIS[[#This Row],[LIVE_VALUE]]-MIS[[#This Row],[VALUE]])</f>
        <v>-2826</v>
      </c>
      <c r="AH6443" t="str" cm="1">
        <f t="array" ref="AH6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3" t="str">
        <f>MIS[[#This Row],[TRADING SYMBOL]]</f>
        <v>SENSEX2552082300CE</v>
      </c>
      <c r="AJ6443" t="str">
        <f>IF(RIGHT(MIS[[#This Row],[Main/Hedge]],4)="MAIN","MAIN","HEDGE")</f>
        <v>MAIN</v>
      </c>
      <c r="AK6443" t="str" cm="1">
        <f t="array" ref="AK6443">_xlfn._xlws.FILTER(Table4[Column1],ISNUMBER(SEARCH(Table4[Column1],MIS[[#This Row],[OrderUniqueIdentifier]])),"")</f>
        <v>LONGSHORT</v>
      </c>
    </row>
    <row r="6444" spans="1:37" x14ac:dyDescent="0.25">
      <c r="A6444" t="s">
        <v>71</v>
      </c>
      <c r="B6444" t="s">
        <v>1316</v>
      </c>
      <c r="C6444" t="s">
        <v>11509</v>
      </c>
      <c r="D6444" t="s">
        <v>72</v>
      </c>
      <c r="E6444" t="s">
        <v>2044</v>
      </c>
      <c r="F6444" t="s">
        <v>98</v>
      </c>
      <c r="G6444" t="s">
        <v>74</v>
      </c>
      <c r="H6444" t="s">
        <v>75</v>
      </c>
      <c r="I6444" t="s">
        <v>76</v>
      </c>
      <c r="J6444" t="s">
        <v>77</v>
      </c>
      <c r="K6444">
        <v>100</v>
      </c>
      <c r="L6444" t="s">
        <v>77</v>
      </c>
      <c r="M6444" t="s">
        <v>78</v>
      </c>
      <c r="N6444" t="s">
        <v>11510</v>
      </c>
      <c r="O6444" t="s">
        <v>11179</v>
      </c>
      <c r="P6444" t="s">
        <v>11179</v>
      </c>
      <c r="Q6444" t="s">
        <v>2048</v>
      </c>
      <c r="R6444" t="s">
        <v>79</v>
      </c>
      <c r="S6444" t="s">
        <v>25</v>
      </c>
      <c r="T6444" t="s">
        <v>2049</v>
      </c>
      <c r="U6444" t="s">
        <v>100</v>
      </c>
      <c r="V6444" t="s">
        <v>80</v>
      </c>
      <c r="W6444">
        <v>82300</v>
      </c>
      <c r="X6444" t="s">
        <v>81</v>
      </c>
      <c r="Y6444">
        <v>100</v>
      </c>
      <c r="Z6444" t="s">
        <v>11180</v>
      </c>
      <c r="AA6444" t="s">
        <v>11180</v>
      </c>
      <c r="AB6444" t="s">
        <v>90</v>
      </c>
      <c r="AC6444" t="s">
        <v>84</v>
      </c>
      <c r="AD6444">
        <f>_xlfn.XLOOKUP(MIS[[#This Row],[TRADING SYMBOL]],[1]Sheet1!$D:$D,[1]Sheet1!$C:$C)</f>
        <v>464.4</v>
      </c>
      <c r="AE6444">
        <f>MIS[[#This Row],[OrderAverageTradedPrice]]*MIS[[#This Row],[OrderQuantity]]</f>
        <v>51234</v>
      </c>
      <c r="AF6444">
        <f>MIS[[#This Row],[LTP]]*MIS[[#This Row],[OrderQuantity]]</f>
        <v>46440</v>
      </c>
      <c r="AG6444">
        <f>IF(MIS[[#This Row],[OrderSide]]="SELL",MIS[[#This Row],[VALUE]]-MIS[[#This Row],[LIVE_VALUE]],MIS[[#This Row],[LIVE_VALUE]]-MIS[[#This Row],[VALUE]])</f>
        <v>-4794</v>
      </c>
      <c r="AH6444" t="str" cm="1">
        <f t="array" ref="AH6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4" t="str">
        <f>MIS[[#This Row],[TRADING SYMBOL]]</f>
        <v>SENSEX2552082300CE</v>
      </c>
      <c r="AJ6444" t="str">
        <f>IF(RIGHT(MIS[[#This Row],[Main/Hedge]],4)="MAIN","MAIN","HEDGE")</f>
        <v>MAIN</v>
      </c>
      <c r="AK6444" t="str" cm="1">
        <f t="array" ref="AK6444">_xlfn._xlws.FILTER(Table4[Column1],ISNUMBER(SEARCH(Table4[Column1],MIS[[#This Row],[OrderUniqueIdentifier]])),"")</f>
        <v>LONGSHORT</v>
      </c>
    </row>
    <row r="6445" spans="1:37" x14ac:dyDescent="0.25">
      <c r="A6445" t="s">
        <v>71</v>
      </c>
      <c r="B6445" t="s">
        <v>1316</v>
      </c>
      <c r="C6445" t="s">
        <v>11513</v>
      </c>
      <c r="D6445" t="s">
        <v>72</v>
      </c>
      <c r="E6445" t="s">
        <v>10376</v>
      </c>
      <c r="F6445" t="s">
        <v>73</v>
      </c>
      <c r="G6445" t="s">
        <v>74</v>
      </c>
      <c r="H6445" t="s">
        <v>75</v>
      </c>
      <c r="I6445" t="s">
        <v>76</v>
      </c>
      <c r="J6445" t="s">
        <v>77</v>
      </c>
      <c r="K6445">
        <v>225</v>
      </c>
      <c r="L6445" t="s">
        <v>77</v>
      </c>
      <c r="M6445" t="s">
        <v>78</v>
      </c>
      <c r="N6445" t="s">
        <v>5339</v>
      </c>
      <c r="O6445" t="s">
        <v>11179</v>
      </c>
      <c r="P6445" t="s">
        <v>11179</v>
      </c>
      <c r="Q6445" t="s">
        <v>10379</v>
      </c>
      <c r="R6445" t="s">
        <v>79</v>
      </c>
      <c r="S6445" t="s">
        <v>25</v>
      </c>
      <c r="T6445" t="s">
        <v>10380</v>
      </c>
      <c r="U6445" t="s">
        <v>43</v>
      </c>
      <c r="V6445" t="s">
        <v>80</v>
      </c>
      <c r="W6445">
        <v>25000</v>
      </c>
      <c r="X6445" t="s">
        <v>81</v>
      </c>
      <c r="Y6445">
        <v>225</v>
      </c>
      <c r="Z6445" t="s">
        <v>11180</v>
      </c>
      <c r="AA6445" t="s">
        <v>11180</v>
      </c>
      <c r="AB6445" t="s">
        <v>90</v>
      </c>
      <c r="AC6445" t="s">
        <v>84</v>
      </c>
      <c r="AD6445">
        <f>_xlfn.XLOOKUP(MIS[[#This Row],[TRADING SYMBOL]],[1]Sheet1!$D:$D,[1]Sheet1!$C:$C)</f>
        <v>186.15</v>
      </c>
      <c r="AE6445">
        <f>MIS[[#This Row],[OrderAverageTradedPrice]]*MIS[[#This Row],[OrderQuantity]]</f>
        <v>44797.5</v>
      </c>
      <c r="AF6445">
        <f>MIS[[#This Row],[LTP]]*MIS[[#This Row],[OrderQuantity]]</f>
        <v>41883.75</v>
      </c>
      <c r="AG6445">
        <f>IF(MIS[[#This Row],[OrderSide]]="SELL",MIS[[#This Row],[VALUE]]-MIS[[#This Row],[LIVE_VALUE]],MIS[[#This Row],[LIVE_VALUE]]-MIS[[#This Row],[VALUE]])</f>
        <v>-2913.75</v>
      </c>
      <c r="AH6445" t="str" cm="1">
        <f t="array" ref="AH6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5" t="str">
        <f>MIS[[#This Row],[TRADING SYMBOL]]</f>
        <v>NIFTY2552225000CE</v>
      </c>
      <c r="AJ6445" t="str">
        <f>IF(RIGHT(MIS[[#This Row],[Main/Hedge]],4)="MAIN","MAIN","HEDGE")</f>
        <v>MAIN</v>
      </c>
      <c r="AK6445" t="str" cm="1">
        <f t="array" ref="AK6445">_xlfn._xlws.FILTER(Table4[Column1],ISNUMBER(SEARCH(Table4[Column1],MIS[[#This Row],[OrderUniqueIdentifier]])),"")</f>
        <v>LONGSHORT</v>
      </c>
    </row>
    <row r="6446" spans="1:37" x14ac:dyDescent="0.25">
      <c r="A6446" t="s">
        <v>378</v>
      </c>
      <c r="B6446" t="s">
        <v>379</v>
      </c>
      <c r="C6446" t="s">
        <v>11678</v>
      </c>
      <c r="D6446" t="s">
        <v>72</v>
      </c>
      <c r="E6446" t="s">
        <v>2044</v>
      </c>
      <c r="F6446" t="s">
        <v>98</v>
      </c>
      <c r="G6446" t="s">
        <v>74</v>
      </c>
      <c r="H6446" t="s">
        <v>93</v>
      </c>
      <c r="I6446" t="s">
        <v>76</v>
      </c>
      <c r="J6446" t="s">
        <v>8899</v>
      </c>
      <c r="K6446">
        <v>80</v>
      </c>
      <c r="L6446" t="s">
        <v>77</v>
      </c>
      <c r="M6446" t="s">
        <v>78</v>
      </c>
      <c r="N6446" t="s">
        <v>11679</v>
      </c>
      <c r="O6446" t="s">
        <v>11228</v>
      </c>
      <c r="P6446" t="s">
        <v>11179</v>
      </c>
      <c r="Q6446" t="s">
        <v>2048</v>
      </c>
      <c r="R6446" t="s">
        <v>79</v>
      </c>
      <c r="S6446" t="s">
        <v>25</v>
      </c>
      <c r="T6446" t="s">
        <v>2049</v>
      </c>
      <c r="U6446" t="s">
        <v>100</v>
      </c>
      <c r="V6446" t="s">
        <v>80</v>
      </c>
      <c r="W6446">
        <v>82300</v>
      </c>
      <c r="X6446" t="s">
        <v>81</v>
      </c>
      <c r="Y6446">
        <v>80</v>
      </c>
      <c r="Z6446" t="s">
        <v>11229</v>
      </c>
      <c r="AA6446" t="s">
        <v>11180</v>
      </c>
      <c r="AB6446" t="s">
        <v>90</v>
      </c>
      <c r="AC6446" t="s">
        <v>84</v>
      </c>
      <c r="AD6446">
        <f>_xlfn.XLOOKUP(MIS[[#This Row],[TRADING SYMBOL]],[1]Sheet1!$D:$D,[1]Sheet1!$C:$C)</f>
        <v>464.4</v>
      </c>
      <c r="AE6446">
        <f>MIS[[#This Row],[OrderAverageTradedPrice]]*MIS[[#This Row],[OrderQuantity]]</f>
        <v>40932</v>
      </c>
      <c r="AF6446">
        <f>MIS[[#This Row],[LTP]]*MIS[[#This Row],[OrderQuantity]]</f>
        <v>37152</v>
      </c>
      <c r="AG6446">
        <f>IF(MIS[[#This Row],[OrderSide]]="SELL",MIS[[#This Row],[VALUE]]-MIS[[#This Row],[LIVE_VALUE]],MIS[[#This Row],[LIVE_VALUE]]-MIS[[#This Row],[VALUE]])</f>
        <v>-3780</v>
      </c>
      <c r="AH6446" t="str" cm="1">
        <f t="array" ref="AH6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6" t="str">
        <f>MIS[[#This Row],[TRADING SYMBOL]]</f>
        <v>SENSEX2552082300CE</v>
      </c>
      <c r="AJ6446" t="str">
        <f>IF(RIGHT(MIS[[#This Row],[Main/Hedge]],4)="MAIN","MAIN","HEDGE")</f>
        <v>MAIN</v>
      </c>
      <c r="AK6446" t="str" cm="1">
        <f t="array" ref="AK6446">_xlfn._xlws.FILTER(Table4[Column1],ISNUMBER(SEARCH(Table4[Column1],MIS[[#This Row],[OrderUniqueIdentifier]])),"")</f>
        <v>LONGSHORT</v>
      </c>
    </row>
    <row r="6447" spans="1:37" x14ac:dyDescent="0.25">
      <c r="A6447" t="s">
        <v>71</v>
      </c>
      <c r="B6447" t="s">
        <v>584</v>
      </c>
      <c r="C6447" t="s">
        <v>11168</v>
      </c>
      <c r="D6447" t="s">
        <v>72</v>
      </c>
      <c r="E6447" t="s">
        <v>11102</v>
      </c>
      <c r="F6447" t="s">
        <v>98</v>
      </c>
      <c r="G6447" t="s">
        <v>74</v>
      </c>
      <c r="H6447" t="s">
        <v>75</v>
      </c>
      <c r="I6447" t="s">
        <v>76</v>
      </c>
      <c r="J6447" t="s">
        <v>77</v>
      </c>
      <c r="K6447">
        <v>40</v>
      </c>
      <c r="L6447" t="s">
        <v>77</v>
      </c>
      <c r="M6447" t="s">
        <v>78</v>
      </c>
      <c r="N6447" t="s">
        <v>11169</v>
      </c>
      <c r="O6447" t="s">
        <v>11170</v>
      </c>
      <c r="P6447" t="s">
        <v>11170</v>
      </c>
      <c r="Q6447" t="s">
        <v>11106</v>
      </c>
      <c r="R6447" t="s">
        <v>79</v>
      </c>
      <c r="S6447" t="s">
        <v>25</v>
      </c>
      <c r="T6447" t="s">
        <v>11107</v>
      </c>
      <c r="U6447" t="s">
        <v>100</v>
      </c>
      <c r="V6447" t="s">
        <v>80</v>
      </c>
      <c r="W6447">
        <v>79900</v>
      </c>
      <c r="X6447" t="s">
        <v>85</v>
      </c>
      <c r="Y6447">
        <v>40</v>
      </c>
      <c r="Z6447" t="s">
        <v>11171</v>
      </c>
      <c r="AA6447" t="s">
        <v>11171</v>
      </c>
      <c r="AB6447" t="s">
        <v>87</v>
      </c>
      <c r="AC6447" t="s">
        <v>84</v>
      </c>
      <c r="AD6447">
        <f>_xlfn.XLOOKUP(MIS[[#This Row],[TRADING SYMBOL]],[1]Sheet1!$D:$D,[1]Sheet1!$C:$C)</f>
        <v>31.45</v>
      </c>
      <c r="AE6447">
        <f>MIS[[#This Row],[OrderAverageTradedPrice]]*MIS[[#This Row],[OrderQuantity]]</f>
        <v>1274</v>
      </c>
      <c r="AF6447">
        <f>MIS[[#This Row],[LTP]]*MIS[[#This Row],[OrderQuantity]]</f>
        <v>1258</v>
      </c>
      <c r="AG6447">
        <f>IF(MIS[[#This Row],[OrderSide]]="SELL",MIS[[#This Row],[VALUE]]-MIS[[#This Row],[LIVE_VALUE]],MIS[[#This Row],[LIVE_VALUE]]-MIS[[#This Row],[VALUE]])</f>
        <v>-16</v>
      </c>
      <c r="AH6447" t="str" cm="1">
        <f t="array" ref="AH6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7" t="str">
        <f>MIS[[#This Row],[TRADING SYMBOL]]</f>
        <v>SENSEX2552079900PE</v>
      </c>
      <c r="AJ6447" t="str">
        <f>IF(RIGHT(MIS[[#This Row],[Main/Hedge]],4)="MAIN","MAIN","HEDGE")</f>
        <v>HEDGE</v>
      </c>
      <c r="AK6447" t="str" cm="1">
        <f t="array" ref="AK6447">_xlfn._xlws.FILTER(Table4[Column1],ISNUMBER(SEARCH(Table4[Column1],MIS[[#This Row],[OrderUniqueIdentifier]])),"")</f>
        <v>LONGSHORT</v>
      </c>
    </row>
    <row r="6448" spans="1:37" x14ac:dyDescent="0.25">
      <c r="A6448" t="s">
        <v>71</v>
      </c>
      <c r="B6448" t="s">
        <v>584</v>
      </c>
      <c r="C6448" t="s">
        <v>11177</v>
      </c>
      <c r="D6448" t="s">
        <v>72</v>
      </c>
      <c r="E6448" t="s">
        <v>10376</v>
      </c>
      <c r="F6448" t="s">
        <v>73</v>
      </c>
      <c r="G6448" t="s">
        <v>74</v>
      </c>
      <c r="H6448" t="s">
        <v>75</v>
      </c>
      <c r="I6448" t="s">
        <v>76</v>
      </c>
      <c r="J6448" t="s">
        <v>77</v>
      </c>
      <c r="K6448">
        <v>75</v>
      </c>
      <c r="L6448" t="s">
        <v>77</v>
      </c>
      <c r="M6448" t="s">
        <v>78</v>
      </c>
      <c r="N6448" t="s">
        <v>6533</v>
      </c>
      <c r="O6448" t="s">
        <v>11170</v>
      </c>
      <c r="P6448" t="s">
        <v>11170</v>
      </c>
      <c r="Q6448" t="s">
        <v>10379</v>
      </c>
      <c r="R6448" t="s">
        <v>79</v>
      </c>
      <c r="S6448" t="s">
        <v>25</v>
      </c>
      <c r="T6448" t="s">
        <v>10380</v>
      </c>
      <c r="U6448" t="s">
        <v>43</v>
      </c>
      <c r="V6448" t="s">
        <v>80</v>
      </c>
      <c r="W6448">
        <v>25000</v>
      </c>
      <c r="X6448" t="s">
        <v>81</v>
      </c>
      <c r="Y6448">
        <v>75</v>
      </c>
      <c r="Z6448" t="s">
        <v>11171</v>
      </c>
      <c r="AA6448" t="s">
        <v>11171</v>
      </c>
      <c r="AB6448" t="s">
        <v>90</v>
      </c>
      <c r="AC6448" t="s">
        <v>84</v>
      </c>
      <c r="AD6448">
        <f>_xlfn.XLOOKUP(MIS[[#This Row],[TRADING SYMBOL]],[1]Sheet1!$D:$D,[1]Sheet1!$C:$C)</f>
        <v>186.15</v>
      </c>
      <c r="AE6448">
        <f>MIS[[#This Row],[OrderAverageTradedPrice]]*MIS[[#This Row],[OrderQuantity]]</f>
        <v>14906.25</v>
      </c>
      <c r="AF6448">
        <f>MIS[[#This Row],[LTP]]*MIS[[#This Row],[OrderQuantity]]</f>
        <v>13961.25</v>
      </c>
      <c r="AG6448">
        <f>IF(MIS[[#This Row],[OrderSide]]="SELL",MIS[[#This Row],[VALUE]]-MIS[[#This Row],[LIVE_VALUE]],MIS[[#This Row],[LIVE_VALUE]]-MIS[[#This Row],[VALUE]])</f>
        <v>-945</v>
      </c>
      <c r="AH6448" t="str" cm="1">
        <f t="array" ref="AH6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8" t="str">
        <f>MIS[[#This Row],[TRADING SYMBOL]]</f>
        <v>NIFTY2552225000CE</v>
      </c>
      <c r="AJ6448" t="str">
        <f>IF(RIGHT(MIS[[#This Row],[Main/Hedge]],4)="MAIN","MAIN","HEDGE")</f>
        <v>MAIN</v>
      </c>
      <c r="AK6448" t="str" cm="1">
        <f t="array" ref="AK6448">_xlfn._xlws.FILTER(Table4[Column1],ISNUMBER(SEARCH(Table4[Column1],MIS[[#This Row],[OrderUniqueIdentifier]])),"")</f>
        <v>LONGSHORT</v>
      </c>
    </row>
    <row r="6449" spans="1:37" x14ac:dyDescent="0.25">
      <c r="A6449" t="s">
        <v>71</v>
      </c>
      <c r="B6449" t="s">
        <v>669</v>
      </c>
      <c r="C6449" t="s">
        <v>11224</v>
      </c>
      <c r="D6449" t="s">
        <v>72</v>
      </c>
      <c r="E6449" t="s">
        <v>10376</v>
      </c>
      <c r="F6449" t="s">
        <v>73</v>
      </c>
      <c r="G6449" t="s">
        <v>74</v>
      </c>
      <c r="H6449" t="s">
        <v>75</v>
      </c>
      <c r="I6449" t="s">
        <v>76</v>
      </c>
      <c r="J6449" t="s">
        <v>77</v>
      </c>
      <c r="K6449">
        <v>1275</v>
      </c>
      <c r="L6449" t="s">
        <v>77</v>
      </c>
      <c r="M6449" t="s">
        <v>78</v>
      </c>
      <c r="N6449" t="s">
        <v>11225</v>
      </c>
      <c r="O6449" t="s">
        <v>11170</v>
      </c>
      <c r="P6449" t="s">
        <v>11170</v>
      </c>
      <c r="Q6449" t="s">
        <v>10379</v>
      </c>
      <c r="R6449" t="s">
        <v>79</v>
      </c>
      <c r="S6449" t="s">
        <v>25</v>
      </c>
      <c r="T6449" t="s">
        <v>10380</v>
      </c>
      <c r="U6449" t="s">
        <v>43</v>
      </c>
      <c r="V6449" t="s">
        <v>80</v>
      </c>
      <c r="W6449">
        <v>25000</v>
      </c>
      <c r="X6449" t="s">
        <v>81</v>
      </c>
      <c r="Y6449">
        <v>1275</v>
      </c>
      <c r="Z6449" t="s">
        <v>11171</v>
      </c>
      <c r="AA6449" t="s">
        <v>11171</v>
      </c>
      <c r="AB6449" t="s">
        <v>90</v>
      </c>
      <c r="AC6449" t="s">
        <v>84</v>
      </c>
      <c r="AD6449">
        <f>_xlfn.XLOOKUP(MIS[[#This Row],[TRADING SYMBOL]],[1]Sheet1!$D:$D,[1]Sheet1!$C:$C)</f>
        <v>186.15</v>
      </c>
      <c r="AE6449">
        <f>MIS[[#This Row],[OrderAverageTradedPrice]]*MIS[[#This Row],[OrderQuantity]]</f>
        <v>253349.99999999977</v>
      </c>
      <c r="AF6449">
        <f>MIS[[#This Row],[LTP]]*MIS[[#This Row],[OrderQuantity]]</f>
        <v>237341.25</v>
      </c>
      <c r="AG6449">
        <f>IF(MIS[[#This Row],[OrderSide]]="SELL",MIS[[#This Row],[VALUE]]-MIS[[#This Row],[LIVE_VALUE]],MIS[[#This Row],[LIVE_VALUE]]-MIS[[#This Row],[VALUE]])</f>
        <v>-16008.749999999767</v>
      </c>
      <c r="AH6449" t="str" cm="1">
        <f t="array" ref="AH6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9" t="str">
        <f>MIS[[#This Row],[TRADING SYMBOL]]</f>
        <v>NIFTY2552225000CE</v>
      </c>
      <c r="AJ6449" t="str">
        <f>IF(RIGHT(MIS[[#This Row],[Main/Hedge]],4)="MAIN","MAIN","HEDGE")</f>
        <v>MAIN</v>
      </c>
      <c r="AK6449" t="str" cm="1">
        <f t="array" ref="AK6449">_xlfn._xlws.FILTER(Table4[Column1],ISNUMBER(SEARCH(Table4[Column1],MIS[[#This Row],[OrderUniqueIdentifier]])),"")</f>
        <v>LONGSHORT</v>
      </c>
    </row>
    <row r="6450" spans="1:37" x14ac:dyDescent="0.25">
      <c r="A6450" t="s">
        <v>71</v>
      </c>
      <c r="B6450" t="s">
        <v>696</v>
      </c>
      <c r="C6450" t="s">
        <v>11232</v>
      </c>
      <c r="D6450" t="s">
        <v>72</v>
      </c>
      <c r="E6450" t="s">
        <v>10376</v>
      </c>
      <c r="F6450" t="s">
        <v>73</v>
      </c>
      <c r="G6450" t="s">
        <v>74</v>
      </c>
      <c r="H6450" t="s">
        <v>75</v>
      </c>
      <c r="I6450" t="s">
        <v>76</v>
      </c>
      <c r="J6450" t="s">
        <v>77</v>
      </c>
      <c r="K6450">
        <v>450</v>
      </c>
      <c r="L6450" t="s">
        <v>77</v>
      </c>
      <c r="M6450" t="s">
        <v>78</v>
      </c>
      <c r="N6450" t="s">
        <v>11233</v>
      </c>
      <c r="O6450" t="s">
        <v>11170</v>
      </c>
      <c r="P6450" t="s">
        <v>11170</v>
      </c>
      <c r="Q6450" t="s">
        <v>10379</v>
      </c>
      <c r="R6450" t="s">
        <v>79</v>
      </c>
      <c r="S6450" t="s">
        <v>25</v>
      </c>
      <c r="T6450" t="s">
        <v>10380</v>
      </c>
      <c r="U6450" t="s">
        <v>43</v>
      </c>
      <c r="V6450" t="s">
        <v>80</v>
      </c>
      <c r="W6450">
        <v>25000</v>
      </c>
      <c r="X6450" t="s">
        <v>81</v>
      </c>
      <c r="Y6450">
        <v>450</v>
      </c>
      <c r="Z6450" t="s">
        <v>11171</v>
      </c>
      <c r="AA6450" t="s">
        <v>11171</v>
      </c>
      <c r="AB6450" t="s">
        <v>90</v>
      </c>
      <c r="AC6450" t="s">
        <v>84</v>
      </c>
      <c r="AD6450">
        <f>_xlfn.XLOOKUP(MIS[[#This Row],[TRADING SYMBOL]],[1]Sheet1!$D:$D,[1]Sheet1!$C:$C)</f>
        <v>186.15</v>
      </c>
      <c r="AE6450">
        <f>MIS[[#This Row],[OrderAverageTradedPrice]]*MIS[[#This Row],[OrderQuantity]]</f>
        <v>89392.5</v>
      </c>
      <c r="AF6450">
        <f>MIS[[#This Row],[LTP]]*MIS[[#This Row],[OrderQuantity]]</f>
        <v>83767.5</v>
      </c>
      <c r="AG6450">
        <f>IF(MIS[[#This Row],[OrderSide]]="SELL",MIS[[#This Row],[VALUE]]-MIS[[#This Row],[LIVE_VALUE]],MIS[[#This Row],[LIVE_VALUE]]-MIS[[#This Row],[VALUE]])</f>
        <v>-5625</v>
      </c>
      <c r="AH6450" t="str" cm="1">
        <f t="array" ref="AH6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0" t="str">
        <f>MIS[[#This Row],[TRADING SYMBOL]]</f>
        <v>NIFTY2552225000CE</v>
      </c>
      <c r="AJ6450" t="str">
        <f>IF(RIGHT(MIS[[#This Row],[Main/Hedge]],4)="MAIN","MAIN","HEDGE")</f>
        <v>MAIN</v>
      </c>
      <c r="AK6450" t="str" cm="1">
        <f t="array" ref="AK6450">_xlfn._xlws.FILTER(Table4[Column1],ISNUMBER(SEARCH(Table4[Column1],MIS[[#This Row],[OrderUniqueIdentifier]])),"")</f>
        <v>LONGSHORT</v>
      </c>
    </row>
    <row r="6451" spans="1:37" x14ac:dyDescent="0.25">
      <c r="A6451" t="s">
        <v>71</v>
      </c>
      <c r="B6451" t="s">
        <v>724</v>
      </c>
      <c r="C6451" t="s">
        <v>11245</v>
      </c>
      <c r="D6451" t="s">
        <v>72</v>
      </c>
      <c r="E6451" t="s">
        <v>2044</v>
      </c>
      <c r="F6451" t="s">
        <v>98</v>
      </c>
      <c r="G6451" t="s">
        <v>74</v>
      </c>
      <c r="H6451" t="s">
        <v>75</v>
      </c>
      <c r="I6451" t="s">
        <v>76</v>
      </c>
      <c r="J6451" t="s">
        <v>77</v>
      </c>
      <c r="K6451">
        <v>220</v>
      </c>
      <c r="L6451" t="s">
        <v>77</v>
      </c>
      <c r="M6451" t="s">
        <v>78</v>
      </c>
      <c r="N6451" t="s">
        <v>11246</v>
      </c>
      <c r="O6451" t="s">
        <v>11170</v>
      </c>
      <c r="P6451" t="s">
        <v>11170</v>
      </c>
      <c r="Q6451" t="s">
        <v>2048</v>
      </c>
      <c r="R6451" t="s">
        <v>79</v>
      </c>
      <c r="S6451" t="s">
        <v>4003</v>
      </c>
      <c r="T6451" t="s">
        <v>2049</v>
      </c>
      <c r="U6451" t="s">
        <v>100</v>
      </c>
      <c r="V6451" t="s">
        <v>80</v>
      </c>
      <c r="W6451">
        <v>82300</v>
      </c>
      <c r="X6451" t="s">
        <v>81</v>
      </c>
      <c r="Y6451">
        <v>220</v>
      </c>
      <c r="Z6451" t="s">
        <v>11171</v>
      </c>
      <c r="AA6451" t="s">
        <v>11171</v>
      </c>
      <c r="AB6451" t="s">
        <v>90</v>
      </c>
      <c r="AC6451" t="s">
        <v>84</v>
      </c>
      <c r="AD6451">
        <f>_xlfn.XLOOKUP(MIS[[#This Row],[TRADING SYMBOL]],[1]Sheet1!$D:$D,[1]Sheet1!$C:$C)</f>
        <v>464.4</v>
      </c>
      <c r="AE6451">
        <f>MIS[[#This Row],[OrderAverageTradedPrice]]*MIS[[#This Row],[OrderQuantity]]</f>
        <v>112559.99999999985</v>
      </c>
      <c r="AF6451">
        <f>MIS[[#This Row],[LTP]]*MIS[[#This Row],[OrderQuantity]]</f>
        <v>102168</v>
      </c>
      <c r="AG6451">
        <f>IF(MIS[[#This Row],[OrderSide]]="SELL",MIS[[#This Row],[VALUE]]-MIS[[#This Row],[LIVE_VALUE]],MIS[[#This Row],[LIVE_VALUE]]-MIS[[#This Row],[VALUE]])</f>
        <v>-10391.999999999854</v>
      </c>
      <c r="AH6451" t="str" cm="1">
        <f t="array" ref="AH6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1" t="str">
        <f>MIS[[#This Row],[TRADING SYMBOL]]</f>
        <v>SENSEX2552082300CE</v>
      </c>
      <c r="AJ6451" t="str">
        <f>IF(RIGHT(MIS[[#This Row],[Main/Hedge]],4)="MAIN","MAIN","HEDGE")</f>
        <v>MAIN</v>
      </c>
      <c r="AK6451" t="str" cm="1">
        <f t="array" ref="AK6451">_xlfn._xlws.FILTER(Table4[Column1],ISNUMBER(SEARCH(Table4[Column1],MIS[[#This Row],[OrderUniqueIdentifier]])),"")</f>
        <v>LONGSHORT</v>
      </c>
    </row>
    <row r="6452" spans="1:37" x14ac:dyDescent="0.25">
      <c r="A6452" t="s">
        <v>71</v>
      </c>
      <c r="B6452" t="s">
        <v>724</v>
      </c>
      <c r="C6452" t="s">
        <v>11248</v>
      </c>
      <c r="D6452" t="s">
        <v>72</v>
      </c>
      <c r="E6452" t="s">
        <v>10376</v>
      </c>
      <c r="F6452" t="s">
        <v>73</v>
      </c>
      <c r="G6452" t="s">
        <v>74</v>
      </c>
      <c r="H6452" t="s">
        <v>75</v>
      </c>
      <c r="I6452" t="s">
        <v>76</v>
      </c>
      <c r="J6452" t="s">
        <v>77</v>
      </c>
      <c r="K6452">
        <v>600</v>
      </c>
      <c r="L6452" t="s">
        <v>77</v>
      </c>
      <c r="M6452" t="s">
        <v>78</v>
      </c>
      <c r="N6452" t="s">
        <v>4495</v>
      </c>
      <c r="O6452" t="s">
        <v>11170</v>
      </c>
      <c r="P6452" t="s">
        <v>11170</v>
      </c>
      <c r="Q6452" t="s">
        <v>10379</v>
      </c>
      <c r="R6452" t="s">
        <v>79</v>
      </c>
      <c r="S6452" t="s">
        <v>3960</v>
      </c>
      <c r="T6452" t="s">
        <v>10380</v>
      </c>
      <c r="U6452" t="s">
        <v>43</v>
      </c>
      <c r="V6452" t="s">
        <v>80</v>
      </c>
      <c r="W6452">
        <v>25000</v>
      </c>
      <c r="X6452" t="s">
        <v>81</v>
      </c>
      <c r="Y6452">
        <v>600</v>
      </c>
      <c r="Z6452" t="s">
        <v>11171</v>
      </c>
      <c r="AA6452" t="s">
        <v>11171</v>
      </c>
      <c r="AB6452" t="s">
        <v>90</v>
      </c>
      <c r="AC6452" t="s">
        <v>84</v>
      </c>
      <c r="AD6452">
        <f>_xlfn.XLOOKUP(MIS[[#This Row],[TRADING SYMBOL]],[1]Sheet1!$D:$D,[1]Sheet1!$C:$C)</f>
        <v>186.15</v>
      </c>
      <c r="AE6452">
        <f>MIS[[#This Row],[OrderAverageTradedPrice]]*MIS[[#This Row],[OrderQuantity]]</f>
        <v>119160</v>
      </c>
      <c r="AF6452">
        <f>MIS[[#This Row],[LTP]]*MIS[[#This Row],[OrderQuantity]]</f>
        <v>111690</v>
      </c>
      <c r="AG6452">
        <f>IF(MIS[[#This Row],[OrderSide]]="SELL",MIS[[#This Row],[VALUE]]-MIS[[#This Row],[LIVE_VALUE]],MIS[[#This Row],[LIVE_VALUE]]-MIS[[#This Row],[VALUE]])</f>
        <v>-7470</v>
      </c>
      <c r="AH6452" t="str" cm="1">
        <f t="array" ref="AH6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2" t="str">
        <f>MIS[[#This Row],[TRADING SYMBOL]]</f>
        <v>NIFTY2552225000CE</v>
      </c>
      <c r="AJ6452" t="str">
        <f>IF(RIGHT(MIS[[#This Row],[Main/Hedge]],4)="MAIN","MAIN","HEDGE")</f>
        <v>MAIN</v>
      </c>
      <c r="AK6452" t="str" cm="1">
        <f t="array" ref="AK6452">_xlfn._xlws.FILTER(Table4[Column1],ISNUMBER(SEARCH(Table4[Column1],MIS[[#This Row],[OrderUniqueIdentifier]])),"")</f>
        <v>LONGSHORT</v>
      </c>
    </row>
    <row r="6453" spans="1:37" x14ac:dyDescent="0.25">
      <c r="A6453" t="s">
        <v>71</v>
      </c>
      <c r="B6453" t="s">
        <v>813</v>
      </c>
      <c r="C6453" t="s">
        <v>11285</v>
      </c>
      <c r="D6453" t="s">
        <v>72</v>
      </c>
      <c r="E6453" t="s">
        <v>10376</v>
      </c>
      <c r="F6453" t="s">
        <v>73</v>
      </c>
      <c r="G6453" t="s">
        <v>74</v>
      </c>
      <c r="H6453" t="s">
        <v>75</v>
      </c>
      <c r="I6453" t="s">
        <v>76</v>
      </c>
      <c r="J6453" t="s">
        <v>77</v>
      </c>
      <c r="K6453">
        <v>75</v>
      </c>
      <c r="L6453" t="s">
        <v>77</v>
      </c>
      <c r="M6453" t="s">
        <v>78</v>
      </c>
      <c r="N6453" t="s">
        <v>4566</v>
      </c>
      <c r="O6453" t="s">
        <v>11179</v>
      </c>
      <c r="P6453" t="s">
        <v>11170</v>
      </c>
      <c r="Q6453" t="s">
        <v>10379</v>
      </c>
      <c r="R6453" t="s">
        <v>79</v>
      </c>
      <c r="S6453" t="s">
        <v>25</v>
      </c>
      <c r="T6453" t="s">
        <v>10380</v>
      </c>
      <c r="U6453" t="s">
        <v>43</v>
      </c>
      <c r="V6453" t="s">
        <v>80</v>
      </c>
      <c r="W6453">
        <v>25000</v>
      </c>
      <c r="X6453" t="s">
        <v>81</v>
      </c>
      <c r="Y6453">
        <v>75</v>
      </c>
      <c r="Z6453" t="s">
        <v>11180</v>
      </c>
      <c r="AA6453" t="s">
        <v>11171</v>
      </c>
      <c r="AB6453" t="s">
        <v>90</v>
      </c>
      <c r="AC6453" t="s">
        <v>84</v>
      </c>
      <c r="AD6453">
        <f>_xlfn.XLOOKUP(MIS[[#This Row],[TRADING SYMBOL]],[1]Sheet1!$D:$D,[1]Sheet1!$C:$C)</f>
        <v>186.15</v>
      </c>
      <c r="AE6453">
        <f>MIS[[#This Row],[OrderAverageTradedPrice]]*MIS[[#This Row],[OrderQuantity]]</f>
        <v>14921.25</v>
      </c>
      <c r="AF6453">
        <f>MIS[[#This Row],[LTP]]*MIS[[#This Row],[OrderQuantity]]</f>
        <v>13961.25</v>
      </c>
      <c r="AG6453">
        <f>IF(MIS[[#This Row],[OrderSide]]="SELL",MIS[[#This Row],[VALUE]]-MIS[[#This Row],[LIVE_VALUE]],MIS[[#This Row],[LIVE_VALUE]]-MIS[[#This Row],[VALUE]])</f>
        <v>-960</v>
      </c>
      <c r="AH6453" t="str" cm="1">
        <f t="array" ref="AH6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3" t="str">
        <f>MIS[[#This Row],[TRADING SYMBOL]]</f>
        <v>NIFTY2552225000CE</v>
      </c>
      <c r="AJ6453" t="str">
        <f>IF(RIGHT(MIS[[#This Row],[Main/Hedge]],4)="MAIN","MAIN","HEDGE")</f>
        <v>MAIN</v>
      </c>
      <c r="AK6453" t="str" cm="1">
        <f t="array" ref="AK6453">_xlfn._xlws.FILTER(Table4[Column1],ISNUMBER(SEARCH(Table4[Column1],MIS[[#This Row],[OrderUniqueIdentifier]])),"")</f>
        <v>LONGSHORT</v>
      </c>
    </row>
    <row r="6454" spans="1:37" x14ac:dyDescent="0.25">
      <c r="A6454" t="s">
        <v>71</v>
      </c>
      <c r="B6454" t="s">
        <v>888</v>
      </c>
      <c r="C6454" t="s">
        <v>11318</v>
      </c>
      <c r="D6454" t="s">
        <v>72</v>
      </c>
      <c r="E6454" t="s">
        <v>10376</v>
      </c>
      <c r="F6454" t="s">
        <v>73</v>
      </c>
      <c r="G6454" t="s">
        <v>74</v>
      </c>
      <c r="H6454" t="s">
        <v>75</v>
      </c>
      <c r="I6454" t="s">
        <v>76</v>
      </c>
      <c r="J6454" t="s">
        <v>77</v>
      </c>
      <c r="K6454">
        <v>75</v>
      </c>
      <c r="L6454" t="s">
        <v>77</v>
      </c>
      <c r="M6454" t="s">
        <v>78</v>
      </c>
      <c r="N6454" t="s">
        <v>4630</v>
      </c>
      <c r="O6454" t="s">
        <v>11170</v>
      </c>
      <c r="P6454" t="s">
        <v>11170</v>
      </c>
      <c r="Q6454" t="s">
        <v>10379</v>
      </c>
      <c r="R6454" t="s">
        <v>79</v>
      </c>
      <c r="S6454" t="s">
        <v>3960</v>
      </c>
      <c r="T6454" t="s">
        <v>10380</v>
      </c>
      <c r="U6454" t="s">
        <v>43</v>
      </c>
      <c r="V6454" t="s">
        <v>80</v>
      </c>
      <c r="W6454">
        <v>25000</v>
      </c>
      <c r="X6454" t="s">
        <v>81</v>
      </c>
      <c r="Y6454">
        <v>75</v>
      </c>
      <c r="Z6454" t="s">
        <v>11171</v>
      </c>
      <c r="AA6454" t="s">
        <v>11171</v>
      </c>
      <c r="AB6454" t="s">
        <v>90</v>
      </c>
      <c r="AC6454" t="s">
        <v>84</v>
      </c>
      <c r="AD6454">
        <f>_xlfn.XLOOKUP(MIS[[#This Row],[TRADING SYMBOL]],[1]Sheet1!$D:$D,[1]Sheet1!$C:$C)</f>
        <v>186.15</v>
      </c>
      <c r="AE6454">
        <f>MIS[[#This Row],[OrderAverageTradedPrice]]*MIS[[#This Row],[OrderQuantity]]</f>
        <v>14902.5</v>
      </c>
      <c r="AF6454">
        <f>MIS[[#This Row],[LTP]]*MIS[[#This Row],[OrderQuantity]]</f>
        <v>13961.25</v>
      </c>
      <c r="AG6454">
        <f>IF(MIS[[#This Row],[OrderSide]]="SELL",MIS[[#This Row],[VALUE]]-MIS[[#This Row],[LIVE_VALUE]],MIS[[#This Row],[LIVE_VALUE]]-MIS[[#This Row],[VALUE]])</f>
        <v>-941.25</v>
      </c>
      <c r="AH6454" t="str" cm="1">
        <f t="array" ref="AH6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4" t="str">
        <f>MIS[[#This Row],[TRADING SYMBOL]]</f>
        <v>NIFTY2552225000CE</v>
      </c>
      <c r="AJ6454" t="str">
        <f>IF(RIGHT(MIS[[#This Row],[Main/Hedge]],4)="MAIN","MAIN","HEDGE")</f>
        <v>MAIN</v>
      </c>
      <c r="AK6454" t="str" cm="1">
        <f t="array" ref="AK6454">_xlfn._xlws.FILTER(Table4[Column1],ISNUMBER(SEARCH(Table4[Column1],MIS[[#This Row],[OrderUniqueIdentifier]])),"")</f>
        <v>LONGSHORT</v>
      </c>
    </row>
    <row r="6455" spans="1:37" x14ac:dyDescent="0.25">
      <c r="A6455" t="s">
        <v>71</v>
      </c>
      <c r="B6455" t="s">
        <v>940</v>
      </c>
      <c r="C6455" t="s">
        <v>11336</v>
      </c>
      <c r="D6455" t="s">
        <v>72</v>
      </c>
      <c r="E6455" t="s">
        <v>2044</v>
      </c>
      <c r="F6455" t="s">
        <v>98</v>
      </c>
      <c r="G6455" t="s">
        <v>74</v>
      </c>
      <c r="H6455" t="s">
        <v>75</v>
      </c>
      <c r="I6455" t="s">
        <v>76</v>
      </c>
      <c r="J6455" t="s">
        <v>77</v>
      </c>
      <c r="K6455">
        <v>120</v>
      </c>
      <c r="L6455" t="s">
        <v>77</v>
      </c>
      <c r="M6455" t="s">
        <v>78</v>
      </c>
      <c r="N6455" t="s">
        <v>11139</v>
      </c>
      <c r="O6455" t="s">
        <v>11170</v>
      </c>
      <c r="P6455" t="s">
        <v>11170</v>
      </c>
      <c r="Q6455" t="s">
        <v>2048</v>
      </c>
      <c r="R6455" t="s">
        <v>79</v>
      </c>
      <c r="S6455" t="s">
        <v>25</v>
      </c>
      <c r="T6455" t="s">
        <v>2049</v>
      </c>
      <c r="U6455" t="s">
        <v>100</v>
      </c>
      <c r="V6455" t="s">
        <v>80</v>
      </c>
      <c r="W6455">
        <v>82300</v>
      </c>
      <c r="X6455" t="s">
        <v>81</v>
      </c>
      <c r="Y6455">
        <v>120</v>
      </c>
      <c r="Z6455" t="s">
        <v>11171</v>
      </c>
      <c r="AA6455" t="s">
        <v>11171</v>
      </c>
      <c r="AB6455" t="s">
        <v>90</v>
      </c>
      <c r="AC6455" t="s">
        <v>84</v>
      </c>
      <c r="AD6455">
        <f>_xlfn.XLOOKUP(MIS[[#This Row],[TRADING SYMBOL]],[1]Sheet1!$D:$D,[1]Sheet1!$C:$C)</f>
        <v>464.4</v>
      </c>
      <c r="AE6455">
        <f>MIS[[#This Row],[OrderAverageTradedPrice]]*MIS[[#This Row],[OrderQuantity]]</f>
        <v>61377.999999999964</v>
      </c>
      <c r="AF6455">
        <f>MIS[[#This Row],[LTP]]*MIS[[#This Row],[OrderQuantity]]</f>
        <v>55728</v>
      </c>
      <c r="AG6455">
        <f>IF(MIS[[#This Row],[OrderSide]]="SELL",MIS[[#This Row],[VALUE]]-MIS[[#This Row],[LIVE_VALUE]],MIS[[#This Row],[LIVE_VALUE]]-MIS[[#This Row],[VALUE]])</f>
        <v>-5649.9999999999636</v>
      </c>
      <c r="AH6455" t="str" cm="1">
        <f t="array" ref="AH6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5" t="str">
        <f>MIS[[#This Row],[TRADING SYMBOL]]</f>
        <v>SENSEX2552082300CE</v>
      </c>
      <c r="AJ6455" t="str">
        <f>IF(RIGHT(MIS[[#This Row],[Main/Hedge]],4)="MAIN","MAIN","HEDGE")</f>
        <v>MAIN</v>
      </c>
      <c r="AK6455" t="str" cm="1">
        <f t="array" ref="AK6455">_xlfn._xlws.FILTER(Table4[Column1],ISNUMBER(SEARCH(Table4[Column1],MIS[[#This Row],[OrderUniqueIdentifier]])),"")</f>
        <v>LONGSHORT</v>
      </c>
    </row>
    <row r="6456" spans="1:37" x14ac:dyDescent="0.25">
      <c r="A6456" t="s">
        <v>71</v>
      </c>
      <c r="B6456" t="s">
        <v>940</v>
      </c>
      <c r="C6456" t="s">
        <v>11337</v>
      </c>
      <c r="D6456" t="s">
        <v>72</v>
      </c>
      <c r="E6456" t="s">
        <v>10376</v>
      </c>
      <c r="F6456" t="s">
        <v>73</v>
      </c>
      <c r="G6456" t="s">
        <v>74</v>
      </c>
      <c r="H6456" t="s">
        <v>75</v>
      </c>
      <c r="I6456" t="s">
        <v>76</v>
      </c>
      <c r="J6456" t="s">
        <v>77</v>
      </c>
      <c r="K6456">
        <v>300</v>
      </c>
      <c r="L6456" t="s">
        <v>77</v>
      </c>
      <c r="M6456" t="s">
        <v>78</v>
      </c>
      <c r="N6456" t="s">
        <v>11338</v>
      </c>
      <c r="O6456" t="s">
        <v>11170</v>
      </c>
      <c r="P6456" t="s">
        <v>11170</v>
      </c>
      <c r="Q6456" t="s">
        <v>10379</v>
      </c>
      <c r="R6456" t="s">
        <v>79</v>
      </c>
      <c r="S6456" t="s">
        <v>25</v>
      </c>
      <c r="T6456" t="s">
        <v>10380</v>
      </c>
      <c r="U6456" t="s">
        <v>43</v>
      </c>
      <c r="V6456" t="s">
        <v>80</v>
      </c>
      <c r="W6456">
        <v>25000</v>
      </c>
      <c r="X6456" t="s">
        <v>81</v>
      </c>
      <c r="Y6456">
        <v>300</v>
      </c>
      <c r="Z6456" t="s">
        <v>11171</v>
      </c>
      <c r="AA6456" t="s">
        <v>11171</v>
      </c>
      <c r="AB6456" t="s">
        <v>90</v>
      </c>
      <c r="AC6456" t="s">
        <v>84</v>
      </c>
      <c r="AD6456">
        <f>_xlfn.XLOOKUP(MIS[[#This Row],[TRADING SYMBOL]],[1]Sheet1!$D:$D,[1]Sheet1!$C:$C)</f>
        <v>186.15</v>
      </c>
      <c r="AE6456">
        <f>MIS[[#This Row],[OrderAverageTradedPrice]]*MIS[[#This Row],[OrderQuantity]]</f>
        <v>59591.25</v>
      </c>
      <c r="AF6456">
        <f>MIS[[#This Row],[LTP]]*MIS[[#This Row],[OrderQuantity]]</f>
        <v>55845</v>
      </c>
      <c r="AG6456">
        <f>IF(MIS[[#This Row],[OrderSide]]="SELL",MIS[[#This Row],[VALUE]]-MIS[[#This Row],[LIVE_VALUE]],MIS[[#This Row],[LIVE_VALUE]]-MIS[[#This Row],[VALUE]])</f>
        <v>-3746.25</v>
      </c>
      <c r="AH6456" t="str" cm="1">
        <f t="array" ref="AH6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6" t="str">
        <f>MIS[[#This Row],[TRADING SYMBOL]]</f>
        <v>NIFTY2552225000CE</v>
      </c>
      <c r="AJ6456" t="str">
        <f>IF(RIGHT(MIS[[#This Row],[Main/Hedge]],4)="MAIN","MAIN","HEDGE")</f>
        <v>MAIN</v>
      </c>
      <c r="AK6456" t="str" cm="1">
        <f t="array" ref="AK6456">_xlfn._xlws.FILTER(Table4[Column1],ISNUMBER(SEARCH(Table4[Column1],MIS[[#This Row],[OrderUniqueIdentifier]])),"")</f>
        <v>LONGSHORT</v>
      </c>
    </row>
    <row r="6457" spans="1:37" x14ac:dyDescent="0.25">
      <c r="A6457" t="s">
        <v>71</v>
      </c>
      <c r="B6457" t="s">
        <v>960</v>
      </c>
      <c r="C6457" t="s">
        <v>11351</v>
      </c>
      <c r="D6457" t="s">
        <v>72</v>
      </c>
      <c r="E6457" t="s">
        <v>10376</v>
      </c>
      <c r="F6457" t="s">
        <v>73</v>
      </c>
      <c r="G6457" t="s">
        <v>74</v>
      </c>
      <c r="H6457" t="s">
        <v>75</v>
      </c>
      <c r="I6457" t="s">
        <v>76</v>
      </c>
      <c r="J6457" t="s">
        <v>77</v>
      </c>
      <c r="K6457">
        <v>150</v>
      </c>
      <c r="L6457" t="s">
        <v>77</v>
      </c>
      <c r="M6457" t="s">
        <v>78</v>
      </c>
      <c r="N6457" t="s">
        <v>6533</v>
      </c>
      <c r="O6457" t="s">
        <v>11170</v>
      </c>
      <c r="P6457" t="s">
        <v>11170</v>
      </c>
      <c r="Q6457" t="s">
        <v>10379</v>
      </c>
      <c r="R6457" t="s">
        <v>79</v>
      </c>
      <c r="S6457" t="s">
        <v>25</v>
      </c>
      <c r="T6457" t="s">
        <v>10380</v>
      </c>
      <c r="U6457" t="s">
        <v>43</v>
      </c>
      <c r="V6457" t="s">
        <v>80</v>
      </c>
      <c r="W6457">
        <v>25000</v>
      </c>
      <c r="X6457" t="s">
        <v>81</v>
      </c>
      <c r="Y6457">
        <v>150</v>
      </c>
      <c r="Z6457" t="s">
        <v>11171</v>
      </c>
      <c r="AA6457" t="s">
        <v>11171</v>
      </c>
      <c r="AB6457" t="s">
        <v>90</v>
      </c>
      <c r="AC6457" t="s">
        <v>84</v>
      </c>
      <c r="AD6457">
        <f>_xlfn.XLOOKUP(MIS[[#This Row],[TRADING SYMBOL]],[1]Sheet1!$D:$D,[1]Sheet1!$C:$C)</f>
        <v>186.15</v>
      </c>
      <c r="AE6457">
        <f>MIS[[#This Row],[OrderAverageTradedPrice]]*MIS[[#This Row],[OrderQuantity]]</f>
        <v>29812.5</v>
      </c>
      <c r="AF6457">
        <f>MIS[[#This Row],[LTP]]*MIS[[#This Row],[OrderQuantity]]</f>
        <v>27922.5</v>
      </c>
      <c r="AG6457">
        <f>IF(MIS[[#This Row],[OrderSide]]="SELL",MIS[[#This Row],[VALUE]]-MIS[[#This Row],[LIVE_VALUE]],MIS[[#This Row],[LIVE_VALUE]]-MIS[[#This Row],[VALUE]])</f>
        <v>-1890</v>
      </c>
      <c r="AH6457" t="str" cm="1">
        <f t="array" ref="AH6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7" t="str">
        <f>MIS[[#This Row],[TRADING SYMBOL]]</f>
        <v>NIFTY2552225000CE</v>
      </c>
      <c r="AJ6457" t="str">
        <f>IF(RIGHT(MIS[[#This Row],[Main/Hedge]],4)="MAIN","MAIN","HEDGE")</f>
        <v>MAIN</v>
      </c>
      <c r="AK6457" t="str" cm="1">
        <f t="array" ref="AK6457">_xlfn._xlws.FILTER(Table4[Column1],ISNUMBER(SEARCH(Table4[Column1],MIS[[#This Row],[OrderUniqueIdentifier]])),"")</f>
        <v>LONGSHORT</v>
      </c>
    </row>
    <row r="6458" spans="1:37" x14ac:dyDescent="0.25">
      <c r="A6458" t="s">
        <v>71</v>
      </c>
      <c r="B6458" t="s">
        <v>986</v>
      </c>
      <c r="C6458" t="s">
        <v>11361</v>
      </c>
      <c r="D6458" t="s">
        <v>72</v>
      </c>
      <c r="E6458" t="s">
        <v>10376</v>
      </c>
      <c r="F6458" t="s">
        <v>73</v>
      </c>
      <c r="G6458" t="s">
        <v>74</v>
      </c>
      <c r="H6458" t="s">
        <v>75</v>
      </c>
      <c r="I6458" t="s">
        <v>76</v>
      </c>
      <c r="J6458" t="s">
        <v>77</v>
      </c>
      <c r="K6458">
        <v>75</v>
      </c>
      <c r="L6458" t="s">
        <v>77</v>
      </c>
      <c r="M6458" t="s">
        <v>78</v>
      </c>
      <c r="N6458" t="s">
        <v>11300</v>
      </c>
      <c r="O6458" t="s">
        <v>11170</v>
      </c>
      <c r="P6458" t="s">
        <v>11170</v>
      </c>
      <c r="Q6458" t="s">
        <v>10379</v>
      </c>
      <c r="R6458" t="s">
        <v>79</v>
      </c>
      <c r="S6458" t="s">
        <v>25</v>
      </c>
      <c r="T6458" t="s">
        <v>10380</v>
      </c>
      <c r="U6458" t="s">
        <v>43</v>
      </c>
      <c r="V6458" t="s">
        <v>80</v>
      </c>
      <c r="W6458">
        <v>25000</v>
      </c>
      <c r="X6458" t="s">
        <v>81</v>
      </c>
      <c r="Y6458">
        <v>75</v>
      </c>
      <c r="Z6458" t="s">
        <v>11171</v>
      </c>
      <c r="AA6458" t="s">
        <v>11171</v>
      </c>
      <c r="AB6458" t="s">
        <v>90</v>
      </c>
      <c r="AC6458" t="s">
        <v>84</v>
      </c>
      <c r="AD6458">
        <f>_xlfn.XLOOKUP(MIS[[#This Row],[TRADING SYMBOL]],[1]Sheet1!$D:$D,[1]Sheet1!$C:$C)</f>
        <v>186.15</v>
      </c>
      <c r="AE6458">
        <f>MIS[[#This Row],[OrderAverageTradedPrice]]*MIS[[#This Row],[OrderQuantity]]</f>
        <v>14887.5</v>
      </c>
      <c r="AF6458">
        <f>MIS[[#This Row],[LTP]]*MIS[[#This Row],[OrderQuantity]]</f>
        <v>13961.25</v>
      </c>
      <c r="AG6458">
        <f>IF(MIS[[#This Row],[OrderSide]]="SELL",MIS[[#This Row],[VALUE]]-MIS[[#This Row],[LIVE_VALUE]],MIS[[#This Row],[LIVE_VALUE]]-MIS[[#This Row],[VALUE]])</f>
        <v>-926.25</v>
      </c>
      <c r="AH6458" t="str" cm="1">
        <f t="array" ref="AH6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8" t="str">
        <f>MIS[[#This Row],[TRADING SYMBOL]]</f>
        <v>NIFTY2552225000CE</v>
      </c>
      <c r="AJ6458" t="str">
        <f>IF(RIGHT(MIS[[#This Row],[Main/Hedge]],4)="MAIN","MAIN","HEDGE")</f>
        <v>MAIN</v>
      </c>
      <c r="AK6458" t="str" cm="1">
        <f t="array" ref="AK6458">_xlfn._xlws.FILTER(Table4[Column1],ISNUMBER(SEARCH(Table4[Column1],MIS[[#This Row],[OrderUniqueIdentifier]])),"")</f>
        <v>LONGSHORT</v>
      </c>
    </row>
    <row r="6459" spans="1:37" x14ac:dyDescent="0.25">
      <c r="A6459" t="s">
        <v>71</v>
      </c>
      <c r="B6459" t="s">
        <v>986</v>
      </c>
      <c r="C6459" t="s">
        <v>11362</v>
      </c>
      <c r="D6459" t="s">
        <v>72</v>
      </c>
      <c r="E6459" t="s">
        <v>2044</v>
      </c>
      <c r="F6459" t="s">
        <v>98</v>
      </c>
      <c r="G6459" t="s">
        <v>74</v>
      </c>
      <c r="H6459" t="s">
        <v>75</v>
      </c>
      <c r="I6459" t="s">
        <v>76</v>
      </c>
      <c r="J6459" t="s">
        <v>77</v>
      </c>
      <c r="K6459">
        <v>40</v>
      </c>
      <c r="L6459" t="s">
        <v>77</v>
      </c>
      <c r="M6459" t="s">
        <v>78</v>
      </c>
      <c r="N6459" t="s">
        <v>5635</v>
      </c>
      <c r="O6459" t="s">
        <v>11170</v>
      </c>
      <c r="P6459" t="s">
        <v>11170</v>
      </c>
      <c r="Q6459" t="s">
        <v>2048</v>
      </c>
      <c r="R6459" t="s">
        <v>79</v>
      </c>
      <c r="S6459" t="s">
        <v>25</v>
      </c>
      <c r="T6459" t="s">
        <v>2049</v>
      </c>
      <c r="U6459" t="s">
        <v>100</v>
      </c>
      <c r="V6459" t="s">
        <v>80</v>
      </c>
      <c r="W6459">
        <v>82300</v>
      </c>
      <c r="X6459" t="s">
        <v>81</v>
      </c>
      <c r="Y6459">
        <v>40</v>
      </c>
      <c r="Z6459" t="s">
        <v>11171</v>
      </c>
      <c r="AA6459" t="s">
        <v>11171</v>
      </c>
      <c r="AB6459" t="s">
        <v>90</v>
      </c>
      <c r="AC6459" t="s">
        <v>84</v>
      </c>
      <c r="AD6459">
        <f>_xlfn.XLOOKUP(MIS[[#This Row],[TRADING SYMBOL]],[1]Sheet1!$D:$D,[1]Sheet1!$C:$C)</f>
        <v>464.4</v>
      </c>
      <c r="AE6459">
        <f>MIS[[#This Row],[OrderAverageTradedPrice]]*MIS[[#This Row],[OrderQuantity]]</f>
        <v>20464</v>
      </c>
      <c r="AF6459">
        <f>MIS[[#This Row],[LTP]]*MIS[[#This Row],[OrderQuantity]]</f>
        <v>18576</v>
      </c>
      <c r="AG6459">
        <f>IF(MIS[[#This Row],[OrderSide]]="SELL",MIS[[#This Row],[VALUE]]-MIS[[#This Row],[LIVE_VALUE]],MIS[[#This Row],[LIVE_VALUE]]-MIS[[#This Row],[VALUE]])</f>
        <v>-1888</v>
      </c>
      <c r="AH6459" t="str" cm="1">
        <f t="array" ref="AH6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9" t="str">
        <f>MIS[[#This Row],[TRADING SYMBOL]]</f>
        <v>SENSEX2552082300CE</v>
      </c>
      <c r="AJ6459" t="str">
        <f>IF(RIGHT(MIS[[#This Row],[Main/Hedge]],4)="MAIN","MAIN","HEDGE")</f>
        <v>MAIN</v>
      </c>
      <c r="AK6459" t="str" cm="1">
        <f t="array" ref="AK6459">_xlfn._xlws.FILTER(Table4[Column1],ISNUMBER(SEARCH(Table4[Column1],MIS[[#This Row],[OrderUniqueIdentifier]])),"")</f>
        <v>LONGSHORT</v>
      </c>
    </row>
    <row r="6460" spans="1:37" x14ac:dyDescent="0.25">
      <c r="A6460" t="s">
        <v>71</v>
      </c>
      <c r="B6460" t="s">
        <v>1045</v>
      </c>
      <c r="C6460" t="s">
        <v>11386</v>
      </c>
      <c r="D6460" t="s">
        <v>72</v>
      </c>
      <c r="E6460" t="s">
        <v>2044</v>
      </c>
      <c r="F6460" t="s">
        <v>98</v>
      </c>
      <c r="G6460" t="s">
        <v>74</v>
      </c>
      <c r="H6460" t="s">
        <v>75</v>
      </c>
      <c r="I6460" t="s">
        <v>76</v>
      </c>
      <c r="J6460" t="s">
        <v>77</v>
      </c>
      <c r="K6460">
        <v>80</v>
      </c>
      <c r="L6460" t="s">
        <v>77</v>
      </c>
      <c r="M6460" t="s">
        <v>78</v>
      </c>
      <c r="N6460" t="s">
        <v>11387</v>
      </c>
      <c r="O6460" t="s">
        <v>11170</v>
      </c>
      <c r="P6460" t="s">
        <v>11170</v>
      </c>
      <c r="Q6460" t="s">
        <v>2048</v>
      </c>
      <c r="R6460" t="s">
        <v>79</v>
      </c>
      <c r="S6460" t="s">
        <v>25</v>
      </c>
      <c r="T6460" t="s">
        <v>2049</v>
      </c>
      <c r="U6460" t="s">
        <v>100</v>
      </c>
      <c r="V6460" t="s">
        <v>80</v>
      </c>
      <c r="W6460">
        <v>82300</v>
      </c>
      <c r="X6460" t="s">
        <v>81</v>
      </c>
      <c r="Y6460">
        <v>80</v>
      </c>
      <c r="Z6460" t="s">
        <v>11171</v>
      </c>
      <c r="AA6460" t="s">
        <v>11171</v>
      </c>
      <c r="AB6460" t="s">
        <v>90</v>
      </c>
      <c r="AC6460" t="s">
        <v>84</v>
      </c>
      <c r="AD6460">
        <f>_xlfn.XLOOKUP(MIS[[#This Row],[TRADING SYMBOL]],[1]Sheet1!$D:$D,[1]Sheet1!$C:$C)</f>
        <v>464.4</v>
      </c>
      <c r="AE6460">
        <f>MIS[[#This Row],[OrderAverageTradedPrice]]*MIS[[#This Row],[OrderQuantity]]</f>
        <v>40971</v>
      </c>
      <c r="AF6460">
        <f>MIS[[#This Row],[LTP]]*MIS[[#This Row],[OrderQuantity]]</f>
        <v>37152</v>
      </c>
      <c r="AG6460">
        <f>IF(MIS[[#This Row],[OrderSide]]="SELL",MIS[[#This Row],[VALUE]]-MIS[[#This Row],[LIVE_VALUE]],MIS[[#This Row],[LIVE_VALUE]]-MIS[[#This Row],[VALUE]])</f>
        <v>-3819</v>
      </c>
      <c r="AH6460" t="str" cm="1">
        <f t="array" ref="AH6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0" t="str">
        <f>MIS[[#This Row],[TRADING SYMBOL]]</f>
        <v>SENSEX2552082300CE</v>
      </c>
      <c r="AJ6460" t="str">
        <f>IF(RIGHT(MIS[[#This Row],[Main/Hedge]],4)="MAIN","MAIN","HEDGE")</f>
        <v>MAIN</v>
      </c>
      <c r="AK6460" t="str" cm="1">
        <f t="array" ref="AK6460">_xlfn._xlws.FILTER(Table4[Column1],ISNUMBER(SEARCH(Table4[Column1],MIS[[#This Row],[OrderUniqueIdentifier]])),"")</f>
        <v>LONGSHORT</v>
      </c>
    </row>
    <row r="6461" spans="1:37" x14ac:dyDescent="0.25">
      <c r="A6461" t="s">
        <v>71</v>
      </c>
      <c r="B6461" t="s">
        <v>1045</v>
      </c>
      <c r="C6461" t="s">
        <v>11388</v>
      </c>
      <c r="D6461" t="s">
        <v>72</v>
      </c>
      <c r="E6461" t="s">
        <v>10376</v>
      </c>
      <c r="F6461" t="s">
        <v>73</v>
      </c>
      <c r="G6461" t="s">
        <v>74</v>
      </c>
      <c r="H6461" t="s">
        <v>75</v>
      </c>
      <c r="I6461" t="s">
        <v>76</v>
      </c>
      <c r="J6461" t="s">
        <v>77</v>
      </c>
      <c r="K6461">
        <v>225</v>
      </c>
      <c r="L6461" t="s">
        <v>77</v>
      </c>
      <c r="M6461" t="s">
        <v>78</v>
      </c>
      <c r="N6461" t="s">
        <v>4495</v>
      </c>
      <c r="O6461" t="s">
        <v>11170</v>
      </c>
      <c r="P6461" t="s">
        <v>11170</v>
      </c>
      <c r="Q6461" t="s">
        <v>10379</v>
      </c>
      <c r="R6461" t="s">
        <v>79</v>
      </c>
      <c r="S6461" t="s">
        <v>25</v>
      </c>
      <c r="T6461" t="s">
        <v>10380</v>
      </c>
      <c r="U6461" t="s">
        <v>43</v>
      </c>
      <c r="V6461" t="s">
        <v>80</v>
      </c>
      <c r="W6461">
        <v>25000</v>
      </c>
      <c r="X6461" t="s">
        <v>81</v>
      </c>
      <c r="Y6461">
        <v>225</v>
      </c>
      <c r="Z6461" t="s">
        <v>11171</v>
      </c>
      <c r="AA6461" t="s">
        <v>11171</v>
      </c>
      <c r="AB6461" t="s">
        <v>90</v>
      </c>
      <c r="AC6461" t="s">
        <v>84</v>
      </c>
      <c r="AD6461">
        <f>_xlfn.XLOOKUP(MIS[[#This Row],[TRADING SYMBOL]],[1]Sheet1!$D:$D,[1]Sheet1!$C:$C)</f>
        <v>186.15</v>
      </c>
      <c r="AE6461">
        <f>MIS[[#This Row],[OrderAverageTradedPrice]]*MIS[[#This Row],[OrderQuantity]]</f>
        <v>44685</v>
      </c>
      <c r="AF6461">
        <f>MIS[[#This Row],[LTP]]*MIS[[#This Row],[OrderQuantity]]</f>
        <v>41883.75</v>
      </c>
      <c r="AG6461">
        <f>IF(MIS[[#This Row],[OrderSide]]="SELL",MIS[[#This Row],[VALUE]]-MIS[[#This Row],[LIVE_VALUE]],MIS[[#This Row],[LIVE_VALUE]]-MIS[[#This Row],[VALUE]])</f>
        <v>-2801.25</v>
      </c>
      <c r="AH6461" t="str" cm="1">
        <f t="array" ref="AH6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1" t="str">
        <f>MIS[[#This Row],[TRADING SYMBOL]]</f>
        <v>NIFTY2552225000CE</v>
      </c>
      <c r="AJ6461" t="str">
        <f>IF(RIGHT(MIS[[#This Row],[Main/Hedge]],4)="MAIN","MAIN","HEDGE")</f>
        <v>MAIN</v>
      </c>
      <c r="AK6461" t="str" cm="1">
        <f t="array" ref="AK6461">_xlfn._xlws.FILTER(Table4[Column1],ISNUMBER(SEARCH(Table4[Column1],MIS[[#This Row],[OrderUniqueIdentifier]])),"")</f>
        <v>LONGSHORT</v>
      </c>
    </row>
    <row r="6462" spans="1:37" x14ac:dyDescent="0.25">
      <c r="A6462" t="s">
        <v>71</v>
      </c>
      <c r="B6462" t="s">
        <v>1070</v>
      </c>
      <c r="C6462" t="s">
        <v>11395</v>
      </c>
      <c r="D6462" t="s">
        <v>72</v>
      </c>
      <c r="E6462" t="s">
        <v>10376</v>
      </c>
      <c r="F6462" t="s">
        <v>73</v>
      </c>
      <c r="G6462" t="s">
        <v>74</v>
      </c>
      <c r="H6462" t="s">
        <v>75</v>
      </c>
      <c r="I6462" t="s">
        <v>76</v>
      </c>
      <c r="J6462" t="s">
        <v>77</v>
      </c>
      <c r="K6462">
        <v>75</v>
      </c>
      <c r="L6462" t="s">
        <v>77</v>
      </c>
      <c r="M6462" t="s">
        <v>78</v>
      </c>
      <c r="N6462" t="s">
        <v>4630</v>
      </c>
      <c r="O6462" t="s">
        <v>11170</v>
      </c>
      <c r="P6462" t="s">
        <v>11170</v>
      </c>
      <c r="Q6462" t="s">
        <v>10379</v>
      </c>
      <c r="R6462" t="s">
        <v>79</v>
      </c>
      <c r="S6462" t="s">
        <v>25</v>
      </c>
      <c r="T6462" t="s">
        <v>10380</v>
      </c>
      <c r="U6462" t="s">
        <v>43</v>
      </c>
      <c r="V6462" t="s">
        <v>80</v>
      </c>
      <c r="W6462">
        <v>25000</v>
      </c>
      <c r="X6462" t="s">
        <v>81</v>
      </c>
      <c r="Y6462">
        <v>75</v>
      </c>
      <c r="Z6462" t="s">
        <v>11171</v>
      </c>
      <c r="AA6462" t="s">
        <v>11171</v>
      </c>
      <c r="AB6462" t="s">
        <v>90</v>
      </c>
      <c r="AC6462" t="s">
        <v>84</v>
      </c>
      <c r="AD6462">
        <f>_xlfn.XLOOKUP(MIS[[#This Row],[TRADING SYMBOL]],[1]Sheet1!$D:$D,[1]Sheet1!$C:$C)</f>
        <v>186.15</v>
      </c>
      <c r="AE6462">
        <f>MIS[[#This Row],[OrderAverageTradedPrice]]*MIS[[#This Row],[OrderQuantity]]</f>
        <v>14902.5</v>
      </c>
      <c r="AF6462">
        <f>MIS[[#This Row],[LTP]]*MIS[[#This Row],[OrderQuantity]]</f>
        <v>13961.25</v>
      </c>
      <c r="AG6462">
        <f>IF(MIS[[#This Row],[OrderSide]]="SELL",MIS[[#This Row],[VALUE]]-MIS[[#This Row],[LIVE_VALUE]],MIS[[#This Row],[LIVE_VALUE]]-MIS[[#This Row],[VALUE]])</f>
        <v>-941.25</v>
      </c>
      <c r="AH6462" t="str" cm="1">
        <f t="array" ref="AH6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2" t="str">
        <f>MIS[[#This Row],[TRADING SYMBOL]]</f>
        <v>NIFTY2552225000CE</v>
      </c>
      <c r="AJ6462" t="str">
        <f>IF(RIGHT(MIS[[#This Row],[Main/Hedge]],4)="MAIN","MAIN","HEDGE")</f>
        <v>MAIN</v>
      </c>
      <c r="AK6462" t="str" cm="1">
        <f t="array" ref="AK6462">_xlfn._xlws.FILTER(Table4[Column1],ISNUMBER(SEARCH(Table4[Column1],MIS[[#This Row],[OrderUniqueIdentifier]])),"")</f>
        <v>LONGSHORT</v>
      </c>
    </row>
    <row r="6463" spans="1:37" x14ac:dyDescent="0.25">
      <c r="A6463" t="s">
        <v>71</v>
      </c>
      <c r="B6463" t="s">
        <v>1186</v>
      </c>
      <c r="C6463" t="s">
        <v>11444</v>
      </c>
      <c r="D6463" t="s">
        <v>72</v>
      </c>
      <c r="E6463" t="s">
        <v>10376</v>
      </c>
      <c r="F6463" t="s">
        <v>73</v>
      </c>
      <c r="G6463" t="s">
        <v>74</v>
      </c>
      <c r="H6463" t="s">
        <v>75</v>
      </c>
      <c r="I6463" t="s">
        <v>76</v>
      </c>
      <c r="J6463" t="s">
        <v>77</v>
      </c>
      <c r="K6463">
        <v>75</v>
      </c>
      <c r="L6463" t="s">
        <v>77</v>
      </c>
      <c r="M6463" t="s">
        <v>78</v>
      </c>
      <c r="N6463" t="s">
        <v>11265</v>
      </c>
      <c r="O6463" t="s">
        <v>11170</v>
      </c>
      <c r="P6463" t="s">
        <v>11170</v>
      </c>
      <c r="Q6463" t="s">
        <v>10379</v>
      </c>
      <c r="R6463" t="s">
        <v>79</v>
      </c>
      <c r="S6463" t="s">
        <v>25</v>
      </c>
      <c r="T6463" t="s">
        <v>10380</v>
      </c>
      <c r="U6463" t="s">
        <v>43</v>
      </c>
      <c r="V6463" t="s">
        <v>80</v>
      </c>
      <c r="W6463">
        <v>25000</v>
      </c>
      <c r="X6463" t="s">
        <v>81</v>
      </c>
      <c r="Y6463">
        <v>75</v>
      </c>
      <c r="Z6463" t="s">
        <v>11171</v>
      </c>
      <c r="AA6463" t="s">
        <v>11171</v>
      </c>
      <c r="AB6463" t="s">
        <v>90</v>
      </c>
      <c r="AC6463" t="s">
        <v>84</v>
      </c>
      <c r="AD6463">
        <f>_xlfn.XLOOKUP(MIS[[#This Row],[TRADING SYMBOL]],[1]Sheet1!$D:$D,[1]Sheet1!$C:$C)</f>
        <v>186.15</v>
      </c>
      <c r="AE6463">
        <f>MIS[[#This Row],[OrderAverageTradedPrice]]*MIS[[#This Row],[OrderQuantity]]</f>
        <v>14891.25</v>
      </c>
      <c r="AF6463">
        <f>MIS[[#This Row],[LTP]]*MIS[[#This Row],[OrderQuantity]]</f>
        <v>13961.25</v>
      </c>
      <c r="AG6463">
        <f>IF(MIS[[#This Row],[OrderSide]]="SELL",MIS[[#This Row],[VALUE]]-MIS[[#This Row],[LIVE_VALUE]],MIS[[#This Row],[LIVE_VALUE]]-MIS[[#This Row],[VALUE]])</f>
        <v>-930</v>
      </c>
      <c r="AH6463" t="str" cm="1">
        <f t="array" ref="AH6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3" t="str">
        <f>MIS[[#This Row],[TRADING SYMBOL]]</f>
        <v>NIFTY2552225000CE</v>
      </c>
      <c r="AJ6463" t="str">
        <f>IF(RIGHT(MIS[[#This Row],[Main/Hedge]],4)="MAIN","MAIN","HEDGE")</f>
        <v>MAIN</v>
      </c>
      <c r="AK6463" t="str" cm="1">
        <f t="array" ref="AK6463">_xlfn._xlws.FILTER(Table4[Column1],ISNUMBER(SEARCH(Table4[Column1],MIS[[#This Row],[OrderUniqueIdentifier]])),"")</f>
        <v>LONGSHORT</v>
      </c>
    </row>
    <row r="6464" spans="1:37" x14ac:dyDescent="0.25">
      <c r="A6464" t="s">
        <v>71</v>
      </c>
      <c r="B6464" t="s">
        <v>1186</v>
      </c>
      <c r="C6464" t="s">
        <v>11445</v>
      </c>
      <c r="D6464" t="s">
        <v>72</v>
      </c>
      <c r="E6464" t="s">
        <v>2044</v>
      </c>
      <c r="F6464" t="s">
        <v>98</v>
      </c>
      <c r="G6464" t="s">
        <v>74</v>
      </c>
      <c r="H6464" t="s">
        <v>75</v>
      </c>
      <c r="I6464" t="s">
        <v>76</v>
      </c>
      <c r="J6464" t="s">
        <v>77</v>
      </c>
      <c r="K6464">
        <v>40</v>
      </c>
      <c r="L6464" t="s">
        <v>77</v>
      </c>
      <c r="M6464" t="s">
        <v>78</v>
      </c>
      <c r="N6464" t="s">
        <v>6930</v>
      </c>
      <c r="O6464" t="s">
        <v>11170</v>
      </c>
      <c r="P6464" t="s">
        <v>11170</v>
      </c>
      <c r="Q6464" t="s">
        <v>2048</v>
      </c>
      <c r="R6464" t="s">
        <v>79</v>
      </c>
      <c r="S6464" t="s">
        <v>25</v>
      </c>
      <c r="T6464" t="s">
        <v>2049</v>
      </c>
      <c r="U6464" t="s">
        <v>100</v>
      </c>
      <c r="V6464" t="s">
        <v>80</v>
      </c>
      <c r="W6464">
        <v>82300</v>
      </c>
      <c r="X6464" t="s">
        <v>81</v>
      </c>
      <c r="Y6464">
        <v>40</v>
      </c>
      <c r="Z6464" t="s">
        <v>11171</v>
      </c>
      <c r="AA6464" t="s">
        <v>11171</v>
      </c>
      <c r="AB6464" t="s">
        <v>90</v>
      </c>
      <c r="AC6464" t="s">
        <v>84</v>
      </c>
      <c r="AD6464">
        <f>_xlfn.XLOOKUP(MIS[[#This Row],[TRADING SYMBOL]],[1]Sheet1!$D:$D,[1]Sheet1!$C:$C)</f>
        <v>464.4</v>
      </c>
      <c r="AE6464">
        <f>MIS[[#This Row],[OrderAverageTradedPrice]]*MIS[[#This Row],[OrderQuantity]]</f>
        <v>20458</v>
      </c>
      <c r="AF6464">
        <f>MIS[[#This Row],[LTP]]*MIS[[#This Row],[OrderQuantity]]</f>
        <v>18576</v>
      </c>
      <c r="AG6464">
        <f>IF(MIS[[#This Row],[OrderSide]]="SELL",MIS[[#This Row],[VALUE]]-MIS[[#This Row],[LIVE_VALUE]],MIS[[#This Row],[LIVE_VALUE]]-MIS[[#This Row],[VALUE]])</f>
        <v>-1882</v>
      </c>
      <c r="AH6464" t="str" cm="1">
        <f t="array" ref="AH6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4" t="str">
        <f>MIS[[#This Row],[TRADING SYMBOL]]</f>
        <v>SENSEX2552082300CE</v>
      </c>
      <c r="AJ6464" t="str">
        <f>IF(RIGHT(MIS[[#This Row],[Main/Hedge]],4)="MAIN","MAIN","HEDGE")</f>
        <v>MAIN</v>
      </c>
      <c r="AK6464" t="str" cm="1">
        <f t="array" ref="AK6464">_xlfn._xlws.FILTER(Table4[Column1],ISNUMBER(SEARCH(Table4[Column1],MIS[[#This Row],[OrderUniqueIdentifier]])),"")</f>
        <v>LONGSHORT</v>
      </c>
    </row>
    <row r="6465" spans="1:37" x14ac:dyDescent="0.25">
      <c r="A6465" t="s">
        <v>71</v>
      </c>
      <c r="B6465" t="s">
        <v>1235</v>
      </c>
      <c r="C6465" t="s">
        <v>11470</v>
      </c>
      <c r="D6465" t="s">
        <v>72</v>
      </c>
      <c r="E6465" t="s">
        <v>10376</v>
      </c>
      <c r="F6465" t="s">
        <v>73</v>
      </c>
      <c r="G6465" t="s">
        <v>74</v>
      </c>
      <c r="H6465" t="s">
        <v>75</v>
      </c>
      <c r="I6465" t="s">
        <v>76</v>
      </c>
      <c r="J6465" t="s">
        <v>77</v>
      </c>
      <c r="K6465">
        <v>300</v>
      </c>
      <c r="L6465" t="s">
        <v>77</v>
      </c>
      <c r="M6465" t="s">
        <v>78</v>
      </c>
      <c r="N6465" t="s">
        <v>4630</v>
      </c>
      <c r="O6465" t="s">
        <v>11170</v>
      </c>
      <c r="P6465" t="s">
        <v>11170</v>
      </c>
      <c r="Q6465" t="s">
        <v>10379</v>
      </c>
      <c r="R6465" t="s">
        <v>79</v>
      </c>
      <c r="S6465" t="s">
        <v>25</v>
      </c>
      <c r="T6465" t="s">
        <v>10380</v>
      </c>
      <c r="U6465" t="s">
        <v>43</v>
      </c>
      <c r="V6465" t="s">
        <v>80</v>
      </c>
      <c r="W6465">
        <v>25000</v>
      </c>
      <c r="X6465" t="s">
        <v>81</v>
      </c>
      <c r="Y6465">
        <v>300</v>
      </c>
      <c r="Z6465" t="s">
        <v>11171</v>
      </c>
      <c r="AA6465" t="s">
        <v>11171</v>
      </c>
      <c r="AB6465" t="s">
        <v>90</v>
      </c>
      <c r="AC6465" t="s">
        <v>84</v>
      </c>
      <c r="AD6465">
        <f>_xlfn.XLOOKUP(MIS[[#This Row],[TRADING SYMBOL]],[1]Sheet1!$D:$D,[1]Sheet1!$C:$C)</f>
        <v>186.15</v>
      </c>
      <c r="AE6465">
        <f>MIS[[#This Row],[OrderAverageTradedPrice]]*MIS[[#This Row],[OrderQuantity]]</f>
        <v>59610</v>
      </c>
      <c r="AF6465">
        <f>MIS[[#This Row],[LTP]]*MIS[[#This Row],[OrderQuantity]]</f>
        <v>55845</v>
      </c>
      <c r="AG6465">
        <f>IF(MIS[[#This Row],[OrderSide]]="SELL",MIS[[#This Row],[VALUE]]-MIS[[#This Row],[LIVE_VALUE]],MIS[[#This Row],[LIVE_VALUE]]-MIS[[#This Row],[VALUE]])</f>
        <v>-3765</v>
      </c>
      <c r="AH6465" t="str" cm="1">
        <f t="array" ref="AH6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5" t="str">
        <f>MIS[[#This Row],[TRADING SYMBOL]]</f>
        <v>NIFTY2552225000CE</v>
      </c>
      <c r="AJ6465" t="str">
        <f>IF(RIGHT(MIS[[#This Row],[Main/Hedge]],4)="MAIN","MAIN","HEDGE")</f>
        <v>MAIN</v>
      </c>
      <c r="AK6465" t="str" cm="1">
        <f t="array" ref="AK6465">_xlfn._xlws.FILTER(Table4[Column1],ISNUMBER(SEARCH(Table4[Column1],MIS[[#This Row],[OrderUniqueIdentifier]])),"")</f>
        <v>LONGSHORT</v>
      </c>
    </row>
    <row r="6466" spans="1:37" x14ac:dyDescent="0.25">
      <c r="A6466" t="s">
        <v>1333</v>
      </c>
      <c r="B6466" t="s">
        <v>1334</v>
      </c>
      <c r="C6466" t="s">
        <v>11514</v>
      </c>
      <c r="D6466" t="s">
        <v>72</v>
      </c>
      <c r="E6466" t="s">
        <v>10376</v>
      </c>
      <c r="F6466" t="s">
        <v>73</v>
      </c>
      <c r="G6466" t="s">
        <v>74</v>
      </c>
      <c r="H6466" t="s">
        <v>75</v>
      </c>
      <c r="I6466" t="s">
        <v>76</v>
      </c>
      <c r="J6466" t="s">
        <v>77</v>
      </c>
      <c r="K6466">
        <v>300</v>
      </c>
      <c r="L6466" t="s">
        <v>77</v>
      </c>
      <c r="M6466" t="s">
        <v>78</v>
      </c>
      <c r="N6466" t="s">
        <v>6533</v>
      </c>
      <c r="O6466" t="s">
        <v>11170</v>
      </c>
      <c r="P6466" t="s">
        <v>11170</v>
      </c>
      <c r="Q6466" t="s">
        <v>10379</v>
      </c>
      <c r="R6466" t="s">
        <v>79</v>
      </c>
      <c r="S6466" t="s">
        <v>299</v>
      </c>
      <c r="T6466" t="s">
        <v>10380</v>
      </c>
      <c r="U6466" t="s">
        <v>43</v>
      </c>
      <c r="V6466" t="s">
        <v>80</v>
      </c>
      <c r="W6466">
        <v>25000</v>
      </c>
      <c r="X6466" t="s">
        <v>81</v>
      </c>
      <c r="Y6466">
        <v>300</v>
      </c>
      <c r="Z6466" t="s">
        <v>11171</v>
      </c>
      <c r="AA6466" t="s">
        <v>11171</v>
      </c>
      <c r="AB6466" t="s">
        <v>90</v>
      </c>
      <c r="AC6466" t="s">
        <v>84</v>
      </c>
      <c r="AD6466">
        <f>_xlfn.XLOOKUP(MIS[[#This Row],[TRADING SYMBOL]],[1]Sheet1!$D:$D,[1]Sheet1!$C:$C)</f>
        <v>186.15</v>
      </c>
      <c r="AE6466">
        <f>MIS[[#This Row],[OrderAverageTradedPrice]]*MIS[[#This Row],[OrderQuantity]]</f>
        <v>59625</v>
      </c>
      <c r="AF6466">
        <f>MIS[[#This Row],[LTP]]*MIS[[#This Row],[OrderQuantity]]</f>
        <v>55845</v>
      </c>
      <c r="AG6466">
        <f>IF(MIS[[#This Row],[OrderSide]]="SELL",MIS[[#This Row],[VALUE]]-MIS[[#This Row],[LIVE_VALUE]],MIS[[#This Row],[LIVE_VALUE]]-MIS[[#This Row],[VALUE]])</f>
        <v>-3780</v>
      </c>
      <c r="AH6466" t="str" cm="1">
        <f t="array" ref="AH6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6" t="str">
        <f>MIS[[#This Row],[TRADING SYMBOL]]</f>
        <v>NIFTY2552225000CE</v>
      </c>
      <c r="AJ6466" t="str">
        <f>IF(RIGHT(MIS[[#This Row],[Main/Hedge]],4)="MAIN","MAIN","HEDGE")</f>
        <v>MAIN</v>
      </c>
      <c r="AK6466" t="str" cm="1">
        <f t="array" ref="AK6466">_xlfn._xlws.FILTER(Table4[Column1],ISNUMBER(SEARCH(Table4[Column1],MIS[[#This Row],[OrderUniqueIdentifier]])),"")</f>
        <v>LONGSHORT</v>
      </c>
    </row>
    <row r="6467" spans="1:37" x14ac:dyDescent="0.25">
      <c r="A6467" t="s">
        <v>378</v>
      </c>
      <c r="B6467" t="s">
        <v>379</v>
      </c>
      <c r="C6467" t="s">
        <v>5708</v>
      </c>
      <c r="D6467" t="s">
        <v>72</v>
      </c>
      <c r="E6467" t="s">
        <v>10376</v>
      </c>
      <c r="F6467" t="s">
        <v>73</v>
      </c>
      <c r="G6467" t="s">
        <v>74</v>
      </c>
      <c r="H6467" t="s">
        <v>93</v>
      </c>
      <c r="I6467" t="s">
        <v>76</v>
      </c>
      <c r="J6467" t="s">
        <v>4630</v>
      </c>
      <c r="K6467">
        <v>225</v>
      </c>
      <c r="L6467" t="s">
        <v>77</v>
      </c>
      <c r="M6467" t="s">
        <v>78</v>
      </c>
      <c r="N6467" t="s">
        <v>4630</v>
      </c>
      <c r="O6467" t="s">
        <v>11179</v>
      </c>
      <c r="P6467" t="s">
        <v>11170</v>
      </c>
      <c r="Q6467" t="s">
        <v>10379</v>
      </c>
      <c r="R6467" t="s">
        <v>79</v>
      </c>
      <c r="S6467" t="s">
        <v>25</v>
      </c>
      <c r="T6467" t="s">
        <v>10380</v>
      </c>
      <c r="U6467" t="s">
        <v>43</v>
      </c>
      <c r="V6467" t="s">
        <v>80</v>
      </c>
      <c r="W6467">
        <v>25000</v>
      </c>
      <c r="X6467" t="s">
        <v>81</v>
      </c>
      <c r="Y6467">
        <v>225</v>
      </c>
      <c r="Z6467" t="s">
        <v>11180</v>
      </c>
      <c r="AA6467" t="s">
        <v>11171</v>
      </c>
      <c r="AB6467" t="s">
        <v>90</v>
      </c>
      <c r="AC6467" t="s">
        <v>84</v>
      </c>
      <c r="AD6467">
        <f>_xlfn.XLOOKUP(MIS[[#This Row],[TRADING SYMBOL]],[1]Sheet1!$D:$D,[1]Sheet1!$C:$C)</f>
        <v>186.15</v>
      </c>
      <c r="AE6467">
        <f>MIS[[#This Row],[OrderAverageTradedPrice]]*MIS[[#This Row],[OrderQuantity]]</f>
        <v>44707.5</v>
      </c>
      <c r="AF6467">
        <f>MIS[[#This Row],[LTP]]*MIS[[#This Row],[OrderQuantity]]</f>
        <v>41883.75</v>
      </c>
      <c r="AG6467">
        <f>IF(MIS[[#This Row],[OrderSide]]="SELL",MIS[[#This Row],[VALUE]]-MIS[[#This Row],[LIVE_VALUE]],MIS[[#This Row],[LIVE_VALUE]]-MIS[[#This Row],[VALUE]])</f>
        <v>-2823.75</v>
      </c>
      <c r="AH6467" t="str" cm="1">
        <f t="array" ref="AH6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7" t="str">
        <f>MIS[[#This Row],[TRADING SYMBOL]]</f>
        <v>NIFTY2552225000CE</v>
      </c>
      <c r="AJ6467" t="str">
        <f>IF(RIGHT(MIS[[#This Row],[Main/Hedge]],4)="MAIN","MAIN","HEDGE")</f>
        <v>MAIN</v>
      </c>
      <c r="AK6467" t="str" cm="1">
        <f t="array" ref="AK6467">_xlfn._xlws.FILTER(Table4[Column1],ISNUMBER(SEARCH(Table4[Column1],MIS[[#This Row],[OrderUniqueIdentifier]])),"")</f>
        <v>LONGSHORT</v>
      </c>
    </row>
    <row r="6468" spans="1:37" x14ac:dyDescent="0.25">
      <c r="A6468" t="s">
        <v>71</v>
      </c>
      <c r="B6468" t="s">
        <v>491</v>
      </c>
      <c r="C6468" t="s">
        <v>11122</v>
      </c>
      <c r="D6468" t="s">
        <v>72</v>
      </c>
      <c r="E6468" t="s">
        <v>10376</v>
      </c>
      <c r="F6468" t="s">
        <v>73</v>
      </c>
      <c r="G6468" t="s">
        <v>74</v>
      </c>
      <c r="H6468" t="s">
        <v>75</v>
      </c>
      <c r="I6468" t="s">
        <v>76</v>
      </c>
      <c r="J6468" t="s">
        <v>77</v>
      </c>
      <c r="K6468">
        <v>450</v>
      </c>
      <c r="L6468" t="s">
        <v>77</v>
      </c>
      <c r="M6468" t="s">
        <v>78</v>
      </c>
      <c r="N6468" t="s">
        <v>11123</v>
      </c>
      <c r="O6468" t="s">
        <v>11118</v>
      </c>
      <c r="P6468" t="s">
        <v>11118</v>
      </c>
      <c r="Q6468" t="s">
        <v>10379</v>
      </c>
      <c r="R6468" t="s">
        <v>79</v>
      </c>
      <c r="S6468" t="s">
        <v>25</v>
      </c>
      <c r="T6468" t="s">
        <v>10380</v>
      </c>
      <c r="U6468" t="s">
        <v>43</v>
      </c>
      <c r="V6468" t="s">
        <v>80</v>
      </c>
      <c r="W6468">
        <v>25000</v>
      </c>
      <c r="X6468" t="s">
        <v>81</v>
      </c>
      <c r="Y6468">
        <v>450</v>
      </c>
      <c r="Z6468" t="s">
        <v>11120</v>
      </c>
      <c r="AA6468" t="s">
        <v>11120</v>
      </c>
      <c r="AB6468" t="s">
        <v>90</v>
      </c>
      <c r="AC6468" t="s">
        <v>84</v>
      </c>
      <c r="AD6468">
        <f>_xlfn.XLOOKUP(MIS[[#This Row],[TRADING SYMBOL]],[1]Sheet1!$D:$D,[1]Sheet1!$C:$C)</f>
        <v>186.15</v>
      </c>
      <c r="AE6468">
        <f>MIS[[#This Row],[OrderAverageTradedPrice]]*MIS[[#This Row],[OrderQuantity]]</f>
        <v>89148.749999999854</v>
      </c>
      <c r="AF6468">
        <f>MIS[[#This Row],[LTP]]*MIS[[#This Row],[OrderQuantity]]</f>
        <v>83767.5</v>
      </c>
      <c r="AG6468">
        <f>IF(MIS[[#This Row],[OrderSide]]="SELL",MIS[[#This Row],[VALUE]]-MIS[[#This Row],[LIVE_VALUE]],MIS[[#This Row],[LIVE_VALUE]]-MIS[[#This Row],[VALUE]])</f>
        <v>-5381.2499999998545</v>
      </c>
      <c r="AH6468" t="str" cm="1">
        <f t="array" ref="AH6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8" t="str">
        <f>MIS[[#This Row],[TRADING SYMBOL]]</f>
        <v>NIFTY2552225000CE</v>
      </c>
      <c r="AJ6468" t="str">
        <f>IF(RIGHT(MIS[[#This Row],[Main/Hedge]],4)="MAIN","MAIN","HEDGE")</f>
        <v>MAIN</v>
      </c>
      <c r="AK6468" t="str" cm="1">
        <f t="array" ref="AK6468">_xlfn._xlws.FILTER(Table4[Column1],ISNUMBER(SEARCH(Table4[Column1],MIS[[#This Row],[OrderUniqueIdentifier]])),"")</f>
        <v>LONGSHORT</v>
      </c>
    </row>
    <row r="6469" spans="1:37" x14ac:dyDescent="0.25">
      <c r="A6469" t="s">
        <v>71</v>
      </c>
      <c r="B6469" t="s">
        <v>669</v>
      </c>
      <c r="C6469" t="s">
        <v>11214</v>
      </c>
      <c r="D6469" t="s">
        <v>72</v>
      </c>
      <c r="E6469" t="s">
        <v>2044</v>
      </c>
      <c r="F6469" t="s">
        <v>98</v>
      </c>
      <c r="G6469" t="s">
        <v>74</v>
      </c>
      <c r="H6469" t="s">
        <v>75</v>
      </c>
      <c r="I6469" t="s">
        <v>76</v>
      </c>
      <c r="J6469" t="s">
        <v>77</v>
      </c>
      <c r="K6469">
        <v>500</v>
      </c>
      <c r="L6469" t="s">
        <v>77</v>
      </c>
      <c r="M6469" t="s">
        <v>78</v>
      </c>
      <c r="N6469" t="s">
        <v>11215</v>
      </c>
      <c r="O6469" t="s">
        <v>11170</v>
      </c>
      <c r="P6469" t="s">
        <v>11118</v>
      </c>
      <c r="Q6469" t="s">
        <v>2048</v>
      </c>
      <c r="R6469" t="s">
        <v>79</v>
      </c>
      <c r="S6469" t="s">
        <v>25</v>
      </c>
      <c r="T6469" t="s">
        <v>2049</v>
      </c>
      <c r="U6469" t="s">
        <v>100</v>
      </c>
      <c r="V6469" t="s">
        <v>80</v>
      </c>
      <c r="W6469">
        <v>82300</v>
      </c>
      <c r="X6469" t="s">
        <v>81</v>
      </c>
      <c r="Y6469">
        <v>500</v>
      </c>
      <c r="Z6469" t="s">
        <v>11171</v>
      </c>
      <c r="AA6469" t="s">
        <v>11120</v>
      </c>
      <c r="AB6469" t="s">
        <v>90</v>
      </c>
      <c r="AC6469" t="s">
        <v>84</v>
      </c>
      <c r="AD6469">
        <f>_xlfn.XLOOKUP(MIS[[#This Row],[TRADING SYMBOL]],[1]Sheet1!$D:$D,[1]Sheet1!$C:$C)</f>
        <v>464.4</v>
      </c>
      <c r="AE6469">
        <f>MIS[[#This Row],[OrderAverageTradedPrice]]*MIS[[#This Row],[OrderQuantity]]</f>
        <v>256029.99999999997</v>
      </c>
      <c r="AF6469">
        <f>MIS[[#This Row],[LTP]]*MIS[[#This Row],[OrderQuantity]]</f>
        <v>232200</v>
      </c>
      <c r="AG6469">
        <f>IF(MIS[[#This Row],[OrderSide]]="SELL",MIS[[#This Row],[VALUE]]-MIS[[#This Row],[LIVE_VALUE]],MIS[[#This Row],[LIVE_VALUE]]-MIS[[#This Row],[VALUE]])</f>
        <v>-23829.999999999971</v>
      </c>
      <c r="AH6469" t="str" cm="1">
        <f t="array" ref="AH64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9" t="str">
        <f>MIS[[#This Row],[TRADING SYMBOL]]</f>
        <v>SENSEX2552082300CE</v>
      </c>
      <c r="AJ6469" t="str">
        <f>IF(RIGHT(MIS[[#This Row],[Main/Hedge]],4)="MAIN","MAIN","HEDGE")</f>
        <v>MAIN</v>
      </c>
      <c r="AK6469" t="str" cm="1">
        <f t="array" ref="AK6469">_xlfn._xlws.FILTER(Table4[Column1],ISNUMBER(SEARCH(Table4[Column1],MIS[[#This Row],[OrderUniqueIdentifier]])),"")</f>
        <v>LONGSHORT</v>
      </c>
    </row>
    <row r="6470" spans="1:37" x14ac:dyDescent="0.25">
      <c r="A6470" t="s">
        <v>71</v>
      </c>
      <c r="B6470" t="s">
        <v>714</v>
      </c>
      <c r="C6470" t="s">
        <v>11238</v>
      </c>
      <c r="D6470" t="s">
        <v>72</v>
      </c>
      <c r="E6470" t="s">
        <v>2044</v>
      </c>
      <c r="F6470" t="s">
        <v>98</v>
      </c>
      <c r="G6470" t="s">
        <v>74</v>
      </c>
      <c r="H6470" t="s">
        <v>75</v>
      </c>
      <c r="I6470" t="s">
        <v>76</v>
      </c>
      <c r="J6470" t="s">
        <v>77</v>
      </c>
      <c r="K6470">
        <v>80</v>
      </c>
      <c r="L6470" t="s">
        <v>77</v>
      </c>
      <c r="M6470" t="s">
        <v>78</v>
      </c>
      <c r="N6470" t="s">
        <v>11239</v>
      </c>
      <c r="O6470" t="s">
        <v>11118</v>
      </c>
      <c r="P6470" t="s">
        <v>11118</v>
      </c>
      <c r="Q6470" t="s">
        <v>2048</v>
      </c>
      <c r="R6470" t="s">
        <v>79</v>
      </c>
      <c r="S6470" t="s">
        <v>25</v>
      </c>
      <c r="T6470" t="s">
        <v>2049</v>
      </c>
      <c r="U6470" t="s">
        <v>100</v>
      </c>
      <c r="V6470" t="s">
        <v>80</v>
      </c>
      <c r="W6470">
        <v>82300</v>
      </c>
      <c r="X6470" t="s">
        <v>81</v>
      </c>
      <c r="Y6470">
        <v>80</v>
      </c>
      <c r="Z6470" t="s">
        <v>11120</v>
      </c>
      <c r="AA6470" t="s">
        <v>11120</v>
      </c>
      <c r="AB6470" t="s">
        <v>90</v>
      </c>
      <c r="AC6470" t="s">
        <v>84</v>
      </c>
      <c r="AD6470">
        <f>_xlfn.XLOOKUP(MIS[[#This Row],[TRADING SYMBOL]],[1]Sheet1!$D:$D,[1]Sheet1!$C:$C)</f>
        <v>464.4</v>
      </c>
      <c r="AE6470">
        <f>MIS[[#This Row],[OrderAverageTradedPrice]]*MIS[[#This Row],[OrderQuantity]]</f>
        <v>40990</v>
      </c>
      <c r="AF6470">
        <f>MIS[[#This Row],[LTP]]*MIS[[#This Row],[OrderQuantity]]</f>
        <v>37152</v>
      </c>
      <c r="AG6470">
        <f>IF(MIS[[#This Row],[OrderSide]]="SELL",MIS[[#This Row],[VALUE]]-MIS[[#This Row],[LIVE_VALUE]],MIS[[#This Row],[LIVE_VALUE]]-MIS[[#This Row],[VALUE]])</f>
        <v>-3838</v>
      </c>
      <c r="AH6470" t="str" cm="1">
        <f t="array" ref="AH64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0" t="str">
        <f>MIS[[#This Row],[TRADING SYMBOL]]</f>
        <v>SENSEX2552082300CE</v>
      </c>
      <c r="AJ6470" t="str">
        <f>IF(RIGHT(MIS[[#This Row],[Main/Hedge]],4)="MAIN","MAIN","HEDGE")</f>
        <v>MAIN</v>
      </c>
      <c r="AK6470" t="str" cm="1">
        <f t="array" ref="AK6470">_xlfn._xlws.FILTER(Table4[Column1],ISNUMBER(SEARCH(Table4[Column1],MIS[[#This Row],[OrderUniqueIdentifier]])),"")</f>
        <v>LONGSHORT</v>
      </c>
    </row>
    <row r="6471" spans="1:37" x14ac:dyDescent="0.25">
      <c r="A6471" t="s">
        <v>71</v>
      </c>
      <c r="B6471" t="s">
        <v>714</v>
      </c>
      <c r="C6471" t="s">
        <v>11244</v>
      </c>
      <c r="D6471" t="s">
        <v>72</v>
      </c>
      <c r="E6471" t="s">
        <v>10376</v>
      </c>
      <c r="F6471" t="s">
        <v>73</v>
      </c>
      <c r="G6471" t="s">
        <v>74</v>
      </c>
      <c r="H6471" t="s">
        <v>75</v>
      </c>
      <c r="I6471" t="s">
        <v>76</v>
      </c>
      <c r="J6471" t="s">
        <v>77</v>
      </c>
      <c r="K6471">
        <v>225</v>
      </c>
      <c r="L6471" t="s">
        <v>77</v>
      </c>
      <c r="M6471" t="s">
        <v>78</v>
      </c>
      <c r="N6471" t="s">
        <v>4495</v>
      </c>
      <c r="O6471" t="s">
        <v>11118</v>
      </c>
      <c r="P6471" t="s">
        <v>11118</v>
      </c>
      <c r="Q6471" t="s">
        <v>10379</v>
      </c>
      <c r="R6471" t="s">
        <v>79</v>
      </c>
      <c r="S6471" t="s">
        <v>25</v>
      </c>
      <c r="T6471" t="s">
        <v>10380</v>
      </c>
      <c r="U6471" t="s">
        <v>43</v>
      </c>
      <c r="V6471" t="s">
        <v>80</v>
      </c>
      <c r="W6471">
        <v>25000</v>
      </c>
      <c r="X6471" t="s">
        <v>81</v>
      </c>
      <c r="Y6471">
        <v>225</v>
      </c>
      <c r="Z6471" t="s">
        <v>11120</v>
      </c>
      <c r="AA6471" t="s">
        <v>11120</v>
      </c>
      <c r="AB6471" t="s">
        <v>90</v>
      </c>
      <c r="AC6471" t="s">
        <v>84</v>
      </c>
      <c r="AD6471">
        <f>_xlfn.XLOOKUP(MIS[[#This Row],[TRADING SYMBOL]],[1]Sheet1!$D:$D,[1]Sheet1!$C:$C)</f>
        <v>186.15</v>
      </c>
      <c r="AE6471">
        <f>MIS[[#This Row],[OrderAverageTradedPrice]]*MIS[[#This Row],[OrderQuantity]]</f>
        <v>44685</v>
      </c>
      <c r="AF6471">
        <f>MIS[[#This Row],[LTP]]*MIS[[#This Row],[OrderQuantity]]</f>
        <v>41883.75</v>
      </c>
      <c r="AG6471">
        <f>IF(MIS[[#This Row],[OrderSide]]="SELL",MIS[[#This Row],[VALUE]]-MIS[[#This Row],[LIVE_VALUE]],MIS[[#This Row],[LIVE_VALUE]]-MIS[[#This Row],[VALUE]])</f>
        <v>-2801.25</v>
      </c>
      <c r="AH6471" t="str" cm="1">
        <f t="array" ref="AH64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1" t="str">
        <f>MIS[[#This Row],[TRADING SYMBOL]]</f>
        <v>NIFTY2552225000CE</v>
      </c>
      <c r="AJ6471" t="str">
        <f>IF(RIGHT(MIS[[#This Row],[Main/Hedge]],4)="MAIN","MAIN","HEDGE")</f>
        <v>MAIN</v>
      </c>
      <c r="AK6471" t="str" cm="1">
        <f t="array" ref="AK6471">_xlfn._xlws.FILTER(Table4[Column1],ISNUMBER(SEARCH(Table4[Column1],MIS[[#This Row],[OrderUniqueIdentifier]])),"")</f>
        <v>LONGSHORT</v>
      </c>
    </row>
    <row r="6472" spans="1:37" x14ac:dyDescent="0.25">
      <c r="A6472" t="s">
        <v>71</v>
      </c>
      <c r="B6472" t="s">
        <v>770</v>
      </c>
      <c r="C6472" t="s">
        <v>11258</v>
      </c>
      <c r="D6472" t="s">
        <v>72</v>
      </c>
      <c r="E6472" t="s">
        <v>11102</v>
      </c>
      <c r="F6472" t="s">
        <v>98</v>
      </c>
      <c r="G6472" t="s">
        <v>74</v>
      </c>
      <c r="H6472" t="s">
        <v>75</v>
      </c>
      <c r="I6472" t="s">
        <v>76</v>
      </c>
      <c r="J6472" t="s">
        <v>77</v>
      </c>
      <c r="K6472">
        <v>160</v>
      </c>
      <c r="L6472" t="s">
        <v>77</v>
      </c>
      <c r="M6472" t="s">
        <v>78</v>
      </c>
      <c r="N6472" t="s">
        <v>11259</v>
      </c>
      <c r="O6472" t="s">
        <v>11118</v>
      </c>
      <c r="P6472" t="s">
        <v>11118</v>
      </c>
      <c r="Q6472" t="s">
        <v>11106</v>
      </c>
      <c r="R6472" t="s">
        <v>79</v>
      </c>
      <c r="S6472" t="s">
        <v>25</v>
      </c>
      <c r="T6472" t="s">
        <v>11107</v>
      </c>
      <c r="U6472" t="s">
        <v>100</v>
      </c>
      <c r="V6472" t="s">
        <v>80</v>
      </c>
      <c r="W6472">
        <v>79900</v>
      </c>
      <c r="X6472" t="s">
        <v>85</v>
      </c>
      <c r="Y6472">
        <v>160</v>
      </c>
      <c r="Z6472" t="s">
        <v>11120</v>
      </c>
      <c r="AA6472" t="s">
        <v>11120</v>
      </c>
      <c r="AB6472" t="s">
        <v>87</v>
      </c>
      <c r="AC6472" t="s">
        <v>84</v>
      </c>
      <c r="AD6472">
        <f>_xlfn.XLOOKUP(MIS[[#This Row],[TRADING SYMBOL]],[1]Sheet1!$D:$D,[1]Sheet1!$C:$C)</f>
        <v>31.45</v>
      </c>
      <c r="AE6472">
        <f>MIS[[#This Row],[OrderAverageTradedPrice]]*MIS[[#This Row],[OrderQuantity]]</f>
        <v>5102</v>
      </c>
      <c r="AF6472">
        <f>MIS[[#This Row],[LTP]]*MIS[[#This Row],[OrderQuantity]]</f>
        <v>5032</v>
      </c>
      <c r="AG6472">
        <f>IF(MIS[[#This Row],[OrderSide]]="SELL",MIS[[#This Row],[VALUE]]-MIS[[#This Row],[LIVE_VALUE]],MIS[[#This Row],[LIVE_VALUE]]-MIS[[#This Row],[VALUE]])</f>
        <v>-70</v>
      </c>
      <c r="AH6472" t="str" cm="1">
        <f t="array" ref="AH64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2" t="str">
        <f>MIS[[#This Row],[TRADING SYMBOL]]</f>
        <v>SENSEX2552079900PE</v>
      </c>
      <c r="AJ6472" t="str">
        <f>IF(RIGHT(MIS[[#This Row],[Main/Hedge]],4)="MAIN","MAIN","HEDGE")</f>
        <v>HEDGE</v>
      </c>
      <c r="AK6472" t="str" cm="1">
        <f t="array" ref="AK6472">_xlfn._xlws.FILTER(Table4[Column1],ISNUMBER(SEARCH(Table4[Column1],MIS[[#This Row],[OrderUniqueIdentifier]])),"")</f>
        <v>LONGSHORT</v>
      </c>
    </row>
    <row r="6473" spans="1:37" x14ac:dyDescent="0.25">
      <c r="A6473" t="s">
        <v>71</v>
      </c>
      <c r="B6473" t="s">
        <v>770</v>
      </c>
      <c r="C6473" t="s">
        <v>11264</v>
      </c>
      <c r="D6473" t="s">
        <v>72</v>
      </c>
      <c r="E6473" t="s">
        <v>10376</v>
      </c>
      <c r="F6473" t="s">
        <v>73</v>
      </c>
      <c r="G6473" t="s">
        <v>74</v>
      </c>
      <c r="H6473" t="s">
        <v>75</v>
      </c>
      <c r="I6473" t="s">
        <v>76</v>
      </c>
      <c r="J6473" t="s">
        <v>77</v>
      </c>
      <c r="K6473">
        <v>375</v>
      </c>
      <c r="L6473" t="s">
        <v>77</v>
      </c>
      <c r="M6473" t="s">
        <v>78</v>
      </c>
      <c r="N6473" t="s">
        <v>11265</v>
      </c>
      <c r="O6473" t="s">
        <v>11118</v>
      </c>
      <c r="P6473" t="s">
        <v>11118</v>
      </c>
      <c r="Q6473" t="s">
        <v>10379</v>
      </c>
      <c r="R6473" t="s">
        <v>79</v>
      </c>
      <c r="S6473" t="s">
        <v>25</v>
      </c>
      <c r="T6473" t="s">
        <v>10380</v>
      </c>
      <c r="U6473" t="s">
        <v>43</v>
      </c>
      <c r="V6473" t="s">
        <v>80</v>
      </c>
      <c r="W6473">
        <v>25000</v>
      </c>
      <c r="X6473" t="s">
        <v>81</v>
      </c>
      <c r="Y6473">
        <v>375</v>
      </c>
      <c r="Z6473" t="s">
        <v>11120</v>
      </c>
      <c r="AA6473" t="s">
        <v>11120</v>
      </c>
      <c r="AB6473" t="s">
        <v>90</v>
      </c>
      <c r="AC6473" t="s">
        <v>84</v>
      </c>
      <c r="AD6473">
        <f>_xlfn.XLOOKUP(MIS[[#This Row],[TRADING SYMBOL]],[1]Sheet1!$D:$D,[1]Sheet1!$C:$C)</f>
        <v>186.15</v>
      </c>
      <c r="AE6473">
        <f>MIS[[#This Row],[OrderAverageTradedPrice]]*MIS[[#This Row],[OrderQuantity]]</f>
        <v>74456.25</v>
      </c>
      <c r="AF6473">
        <f>MIS[[#This Row],[LTP]]*MIS[[#This Row],[OrderQuantity]]</f>
        <v>69806.25</v>
      </c>
      <c r="AG6473">
        <f>IF(MIS[[#This Row],[OrderSide]]="SELL",MIS[[#This Row],[VALUE]]-MIS[[#This Row],[LIVE_VALUE]],MIS[[#This Row],[LIVE_VALUE]]-MIS[[#This Row],[VALUE]])</f>
        <v>-4650</v>
      </c>
      <c r="AH6473" t="str" cm="1">
        <f t="array" ref="AH64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3" t="str">
        <f>MIS[[#This Row],[TRADING SYMBOL]]</f>
        <v>NIFTY2552225000CE</v>
      </c>
      <c r="AJ6473" t="str">
        <f>IF(RIGHT(MIS[[#This Row],[Main/Hedge]],4)="MAIN","MAIN","HEDGE")</f>
        <v>MAIN</v>
      </c>
      <c r="AK6473" t="str" cm="1">
        <f t="array" ref="AK6473">_xlfn._xlws.FILTER(Table4[Column1],ISNUMBER(SEARCH(Table4[Column1],MIS[[#This Row],[OrderUniqueIdentifier]])),"")</f>
        <v>LONGSHORT</v>
      </c>
    </row>
    <row r="6474" spans="1:37" x14ac:dyDescent="0.25">
      <c r="A6474" t="s">
        <v>71</v>
      </c>
      <c r="B6474" t="s">
        <v>873</v>
      </c>
      <c r="C6474" t="s">
        <v>11309</v>
      </c>
      <c r="D6474" t="s">
        <v>72</v>
      </c>
      <c r="E6474" t="s">
        <v>10376</v>
      </c>
      <c r="F6474" t="s">
        <v>73</v>
      </c>
      <c r="G6474" t="s">
        <v>74</v>
      </c>
      <c r="H6474" t="s">
        <v>75</v>
      </c>
      <c r="I6474" t="s">
        <v>76</v>
      </c>
      <c r="J6474" t="s">
        <v>77</v>
      </c>
      <c r="K6474">
        <v>75</v>
      </c>
      <c r="L6474" t="s">
        <v>77</v>
      </c>
      <c r="M6474" t="s">
        <v>78</v>
      </c>
      <c r="N6474" t="s">
        <v>4495</v>
      </c>
      <c r="O6474" t="s">
        <v>11118</v>
      </c>
      <c r="P6474" t="s">
        <v>11118</v>
      </c>
      <c r="Q6474" t="s">
        <v>10379</v>
      </c>
      <c r="R6474" t="s">
        <v>79</v>
      </c>
      <c r="S6474" t="s">
        <v>25</v>
      </c>
      <c r="T6474" t="s">
        <v>10380</v>
      </c>
      <c r="U6474" t="s">
        <v>43</v>
      </c>
      <c r="V6474" t="s">
        <v>80</v>
      </c>
      <c r="W6474">
        <v>25000</v>
      </c>
      <c r="X6474" t="s">
        <v>81</v>
      </c>
      <c r="Y6474">
        <v>75</v>
      </c>
      <c r="Z6474" t="s">
        <v>11120</v>
      </c>
      <c r="AA6474" t="s">
        <v>11120</v>
      </c>
      <c r="AB6474" t="s">
        <v>90</v>
      </c>
      <c r="AC6474" t="s">
        <v>84</v>
      </c>
      <c r="AD6474">
        <f>_xlfn.XLOOKUP(MIS[[#This Row],[TRADING SYMBOL]],[1]Sheet1!$D:$D,[1]Sheet1!$C:$C)</f>
        <v>186.15</v>
      </c>
      <c r="AE6474">
        <f>MIS[[#This Row],[OrderAverageTradedPrice]]*MIS[[#This Row],[OrderQuantity]]</f>
        <v>14895</v>
      </c>
      <c r="AF6474">
        <f>MIS[[#This Row],[LTP]]*MIS[[#This Row],[OrderQuantity]]</f>
        <v>13961.25</v>
      </c>
      <c r="AG6474">
        <f>IF(MIS[[#This Row],[OrderSide]]="SELL",MIS[[#This Row],[VALUE]]-MIS[[#This Row],[LIVE_VALUE]],MIS[[#This Row],[LIVE_VALUE]]-MIS[[#This Row],[VALUE]])</f>
        <v>-933.75</v>
      </c>
      <c r="AH6474" t="str" cm="1">
        <f t="array" ref="AH64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4" t="str">
        <f>MIS[[#This Row],[TRADING SYMBOL]]</f>
        <v>NIFTY2552225000CE</v>
      </c>
      <c r="AJ6474" t="str">
        <f>IF(RIGHT(MIS[[#This Row],[Main/Hedge]],4)="MAIN","MAIN","HEDGE")</f>
        <v>MAIN</v>
      </c>
      <c r="AK6474" t="str" cm="1">
        <f t="array" ref="AK6474">_xlfn._xlws.FILTER(Table4[Column1],ISNUMBER(SEARCH(Table4[Column1],MIS[[#This Row],[OrderUniqueIdentifier]])),"")</f>
        <v>LONGSHORT</v>
      </c>
    </row>
    <row r="6475" spans="1:37" x14ac:dyDescent="0.25">
      <c r="A6475" t="s">
        <v>71</v>
      </c>
      <c r="B6475" t="s">
        <v>873</v>
      </c>
      <c r="C6475" t="s">
        <v>11310</v>
      </c>
      <c r="D6475" t="s">
        <v>72</v>
      </c>
      <c r="E6475" t="s">
        <v>2044</v>
      </c>
      <c r="F6475" t="s">
        <v>98</v>
      </c>
      <c r="G6475" t="s">
        <v>74</v>
      </c>
      <c r="H6475" t="s">
        <v>75</v>
      </c>
      <c r="I6475" t="s">
        <v>76</v>
      </c>
      <c r="J6475" t="s">
        <v>77</v>
      </c>
      <c r="K6475">
        <v>40</v>
      </c>
      <c r="L6475" t="s">
        <v>77</v>
      </c>
      <c r="M6475" t="s">
        <v>78</v>
      </c>
      <c r="N6475" t="s">
        <v>4313</v>
      </c>
      <c r="O6475" t="s">
        <v>11118</v>
      </c>
      <c r="P6475" t="s">
        <v>11118</v>
      </c>
      <c r="Q6475" t="s">
        <v>2048</v>
      </c>
      <c r="R6475" t="s">
        <v>79</v>
      </c>
      <c r="S6475" t="s">
        <v>25</v>
      </c>
      <c r="T6475" t="s">
        <v>2049</v>
      </c>
      <c r="U6475" t="s">
        <v>100</v>
      </c>
      <c r="V6475" t="s">
        <v>80</v>
      </c>
      <c r="W6475">
        <v>82300</v>
      </c>
      <c r="X6475" t="s">
        <v>81</v>
      </c>
      <c r="Y6475">
        <v>40</v>
      </c>
      <c r="Z6475" t="s">
        <v>11120</v>
      </c>
      <c r="AA6475" t="s">
        <v>11120</v>
      </c>
      <c r="AB6475" t="s">
        <v>90</v>
      </c>
      <c r="AC6475" t="s">
        <v>84</v>
      </c>
      <c r="AD6475">
        <f>_xlfn.XLOOKUP(MIS[[#This Row],[TRADING SYMBOL]],[1]Sheet1!$D:$D,[1]Sheet1!$C:$C)</f>
        <v>464.4</v>
      </c>
      <c r="AE6475">
        <f>MIS[[#This Row],[OrderAverageTradedPrice]]*MIS[[#This Row],[OrderQuantity]]</f>
        <v>20496</v>
      </c>
      <c r="AF6475">
        <f>MIS[[#This Row],[LTP]]*MIS[[#This Row],[OrderQuantity]]</f>
        <v>18576</v>
      </c>
      <c r="AG6475">
        <f>IF(MIS[[#This Row],[OrderSide]]="SELL",MIS[[#This Row],[VALUE]]-MIS[[#This Row],[LIVE_VALUE]],MIS[[#This Row],[LIVE_VALUE]]-MIS[[#This Row],[VALUE]])</f>
        <v>-1920</v>
      </c>
      <c r="AH6475" t="str" cm="1">
        <f t="array" ref="AH64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5" t="str">
        <f>MIS[[#This Row],[TRADING SYMBOL]]</f>
        <v>SENSEX2552082300CE</v>
      </c>
      <c r="AJ6475" t="str">
        <f>IF(RIGHT(MIS[[#This Row],[Main/Hedge]],4)="MAIN","MAIN","HEDGE")</f>
        <v>MAIN</v>
      </c>
      <c r="AK6475" t="str" cm="1">
        <f t="array" ref="AK6475">_xlfn._xlws.FILTER(Table4[Column1],ISNUMBER(SEARCH(Table4[Column1],MIS[[#This Row],[OrderUniqueIdentifier]])),"")</f>
        <v>LONGSHORT</v>
      </c>
    </row>
    <row r="6476" spans="1:37" x14ac:dyDescent="0.25">
      <c r="A6476" t="s">
        <v>71</v>
      </c>
      <c r="B6476" t="s">
        <v>888</v>
      </c>
      <c r="C6476" t="s">
        <v>11316</v>
      </c>
      <c r="D6476" t="s">
        <v>72</v>
      </c>
      <c r="E6476" t="s">
        <v>2044</v>
      </c>
      <c r="F6476" t="s">
        <v>98</v>
      </c>
      <c r="G6476" t="s">
        <v>74</v>
      </c>
      <c r="H6476" t="s">
        <v>75</v>
      </c>
      <c r="I6476" t="s">
        <v>76</v>
      </c>
      <c r="J6476" t="s">
        <v>77</v>
      </c>
      <c r="K6476">
        <v>40</v>
      </c>
      <c r="L6476" t="s">
        <v>77</v>
      </c>
      <c r="M6476" t="s">
        <v>78</v>
      </c>
      <c r="N6476" t="s">
        <v>11317</v>
      </c>
      <c r="O6476" t="s">
        <v>11170</v>
      </c>
      <c r="P6476" t="s">
        <v>11118</v>
      </c>
      <c r="Q6476" t="s">
        <v>2048</v>
      </c>
      <c r="R6476" t="s">
        <v>79</v>
      </c>
      <c r="S6476" t="s">
        <v>4003</v>
      </c>
      <c r="T6476" t="s">
        <v>2049</v>
      </c>
      <c r="U6476" t="s">
        <v>100</v>
      </c>
      <c r="V6476" t="s">
        <v>80</v>
      </c>
      <c r="W6476">
        <v>82300</v>
      </c>
      <c r="X6476" t="s">
        <v>81</v>
      </c>
      <c r="Y6476">
        <v>40</v>
      </c>
      <c r="Z6476" t="s">
        <v>11171</v>
      </c>
      <c r="AA6476" t="s">
        <v>11120</v>
      </c>
      <c r="AB6476" t="s">
        <v>90</v>
      </c>
      <c r="AC6476" t="s">
        <v>84</v>
      </c>
      <c r="AD6476">
        <f>_xlfn.XLOOKUP(MIS[[#This Row],[TRADING SYMBOL]],[1]Sheet1!$D:$D,[1]Sheet1!$C:$C)</f>
        <v>464.4</v>
      </c>
      <c r="AE6476">
        <f>MIS[[#This Row],[OrderAverageTradedPrice]]*MIS[[#This Row],[OrderQuantity]]</f>
        <v>20474</v>
      </c>
      <c r="AF6476">
        <f>MIS[[#This Row],[LTP]]*MIS[[#This Row],[OrderQuantity]]</f>
        <v>18576</v>
      </c>
      <c r="AG6476">
        <f>IF(MIS[[#This Row],[OrderSide]]="SELL",MIS[[#This Row],[VALUE]]-MIS[[#This Row],[LIVE_VALUE]],MIS[[#This Row],[LIVE_VALUE]]-MIS[[#This Row],[VALUE]])</f>
        <v>-1898</v>
      </c>
      <c r="AH6476" t="str" cm="1">
        <f t="array" ref="AH64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6" t="str">
        <f>MIS[[#This Row],[TRADING SYMBOL]]</f>
        <v>SENSEX2552082300CE</v>
      </c>
      <c r="AJ6476" t="str">
        <f>IF(RIGHT(MIS[[#This Row],[Main/Hedge]],4)="MAIN","MAIN","HEDGE")</f>
        <v>MAIN</v>
      </c>
      <c r="AK6476" t="str" cm="1">
        <f t="array" ref="AK6476">_xlfn._xlws.FILTER(Table4[Column1],ISNUMBER(SEARCH(Table4[Column1],MIS[[#This Row],[OrderUniqueIdentifier]])),"")</f>
        <v>LONGSHORT</v>
      </c>
    </row>
    <row r="6477" spans="1:37" x14ac:dyDescent="0.25">
      <c r="A6477" t="s">
        <v>71</v>
      </c>
      <c r="B6477" t="s">
        <v>916</v>
      </c>
      <c r="C6477" t="s">
        <v>11323</v>
      </c>
      <c r="D6477" t="s">
        <v>72</v>
      </c>
      <c r="E6477" t="s">
        <v>11102</v>
      </c>
      <c r="F6477" t="s">
        <v>98</v>
      </c>
      <c r="G6477" t="s">
        <v>74</v>
      </c>
      <c r="H6477" t="s">
        <v>75</v>
      </c>
      <c r="I6477" t="s">
        <v>76</v>
      </c>
      <c r="J6477" t="s">
        <v>77</v>
      </c>
      <c r="K6477">
        <v>40</v>
      </c>
      <c r="L6477" t="s">
        <v>77</v>
      </c>
      <c r="M6477" t="s">
        <v>78</v>
      </c>
      <c r="N6477" t="s">
        <v>11169</v>
      </c>
      <c r="O6477" t="s">
        <v>11170</v>
      </c>
      <c r="P6477" t="s">
        <v>11118</v>
      </c>
      <c r="Q6477" t="s">
        <v>11106</v>
      </c>
      <c r="R6477" t="s">
        <v>79</v>
      </c>
      <c r="S6477" t="s">
        <v>25</v>
      </c>
      <c r="T6477" t="s">
        <v>11107</v>
      </c>
      <c r="U6477" t="s">
        <v>100</v>
      </c>
      <c r="V6477" t="s">
        <v>80</v>
      </c>
      <c r="W6477">
        <v>79900</v>
      </c>
      <c r="X6477" t="s">
        <v>85</v>
      </c>
      <c r="Y6477">
        <v>40</v>
      </c>
      <c r="Z6477" t="s">
        <v>11171</v>
      </c>
      <c r="AA6477" t="s">
        <v>11120</v>
      </c>
      <c r="AB6477" t="s">
        <v>87</v>
      </c>
      <c r="AC6477" t="s">
        <v>84</v>
      </c>
      <c r="AD6477">
        <f>_xlfn.XLOOKUP(MIS[[#This Row],[TRADING SYMBOL]],[1]Sheet1!$D:$D,[1]Sheet1!$C:$C)</f>
        <v>31.45</v>
      </c>
      <c r="AE6477">
        <f>MIS[[#This Row],[OrderAverageTradedPrice]]*MIS[[#This Row],[OrderQuantity]]</f>
        <v>1274</v>
      </c>
      <c r="AF6477">
        <f>MIS[[#This Row],[LTP]]*MIS[[#This Row],[OrderQuantity]]</f>
        <v>1258</v>
      </c>
      <c r="AG6477">
        <f>IF(MIS[[#This Row],[OrderSide]]="SELL",MIS[[#This Row],[VALUE]]-MIS[[#This Row],[LIVE_VALUE]],MIS[[#This Row],[LIVE_VALUE]]-MIS[[#This Row],[VALUE]])</f>
        <v>-16</v>
      </c>
      <c r="AH6477" t="str" cm="1">
        <f t="array" ref="AH64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7" t="str">
        <f>MIS[[#This Row],[TRADING SYMBOL]]</f>
        <v>SENSEX2552079900PE</v>
      </c>
      <c r="AJ6477" t="str">
        <f>IF(RIGHT(MIS[[#This Row],[Main/Hedge]],4)="MAIN","MAIN","HEDGE")</f>
        <v>HEDGE</v>
      </c>
      <c r="AK6477" t="str" cm="1">
        <f t="array" ref="AK6477">_xlfn._xlws.FILTER(Table4[Column1],ISNUMBER(SEARCH(Table4[Column1],MIS[[#This Row],[OrderUniqueIdentifier]])),"")</f>
        <v>LONGSHORT</v>
      </c>
    </row>
    <row r="6478" spans="1:37" x14ac:dyDescent="0.25">
      <c r="A6478" t="s">
        <v>71</v>
      </c>
      <c r="B6478" t="s">
        <v>916</v>
      </c>
      <c r="C6478" t="s">
        <v>11325</v>
      </c>
      <c r="D6478" t="s">
        <v>72</v>
      </c>
      <c r="E6478" t="s">
        <v>10376</v>
      </c>
      <c r="F6478" t="s">
        <v>73</v>
      </c>
      <c r="G6478" t="s">
        <v>74</v>
      </c>
      <c r="H6478" t="s">
        <v>75</v>
      </c>
      <c r="I6478" t="s">
        <v>76</v>
      </c>
      <c r="J6478" t="s">
        <v>77</v>
      </c>
      <c r="K6478">
        <v>75</v>
      </c>
      <c r="L6478" t="s">
        <v>77</v>
      </c>
      <c r="M6478" t="s">
        <v>78</v>
      </c>
      <c r="N6478" t="s">
        <v>11326</v>
      </c>
      <c r="O6478" t="s">
        <v>11118</v>
      </c>
      <c r="P6478" t="s">
        <v>11118</v>
      </c>
      <c r="Q6478" t="s">
        <v>10379</v>
      </c>
      <c r="R6478" t="s">
        <v>79</v>
      </c>
      <c r="S6478" t="s">
        <v>25</v>
      </c>
      <c r="T6478" t="s">
        <v>10380</v>
      </c>
      <c r="U6478" t="s">
        <v>43</v>
      </c>
      <c r="V6478" t="s">
        <v>80</v>
      </c>
      <c r="W6478">
        <v>25000</v>
      </c>
      <c r="X6478" t="s">
        <v>81</v>
      </c>
      <c r="Y6478">
        <v>75</v>
      </c>
      <c r="Z6478" t="s">
        <v>11120</v>
      </c>
      <c r="AA6478" t="s">
        <v>11120</v>
      </c>
      <c r="AB6478" t="s">
        <v>90</v>
      </c>
      <c r="AC6478" t="s">
        <v>84</v>
      </c>
      <c r="AD6478">
        <f>_xlfn.XLOOKUP(MIS[[#This Row],[TRADING SYMBOL]],[1]Sheet1!$D:$D,[1]Sheet1!$C:$C)</f>
        <v>186.15</v>
      </c>
      <c r="AE6478">
        <f>MIS[[#This Row],[OrderAverageTradedPrice]]*MIS[[#This Row],[OrderQuantity]]</f>
        <v>14880</v>
      </c>
      <c r="AF6478">
        <f>MIS[[#This Row],[LTP]]*MIS[[#This Row],[OrderQuantity]]</f>
        <v>13961.25</v>
      </c>
      <c r="AG6478">
        <f>IF(MIS[[#This Row],[OrderSide]]="SELL",MIS[[#This Row],[VALUE]]-MIS[[#This Row],[LIVE_VALUE]],MIS[[#This Row],[LIVE_VALUE]]-MIS[[#This Row],[VALUE]])</f>
        <v>-918.75</v>
      </c>
      <c r="AH6478" t="str" cm="1">
        <f t="array" ref="AH64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8" t="str">
        <f>MIS[[#This Row],[TRADING SYMBOL]]</f>
        <v>NIFTY2552225000CE</v>
      </c>
      <c r="AJ6478" t="str">
        <f>IF(RIGHT(MIS[[#This Row],[Main/Hedge]],4)="MAIN","MAIN","HEDGE")</f>
        <v>MAIN</v>
      </c>
      <c r="AK6478" t="str" cm="1">
        <f t="array" ref="AK6478">_xlfn._xlws.FILTER(Table4[Column1],ISNUMBER(SEARCH(Table4[Column1],MIS[[#This Row],[OrderUniqueIdentifier]])),"")</f>
        <v>LONGSHORT</v>
      </c>
    </row>
    <row r="6479" spans="1:37" x14ac:dyDescent="0.25">
      <c r="A6479" t="s">
        <v>71</v>
      </c>
      <c r="B6479" t="s">
        <v>931</v>
      </c>
      <c r="C6479" t="s">
        <v>11335</v>
      </c>
      <c r="D6479" t="s">
        <v>72</v>
      </c>
      <c r="E6479" t="s">
        <v>10376</v>
      </c>
      <c r="F6479" t="s">
        <v>73</v>
      </c>
      <c r="G6479" t="s">
        <v>74</v>
      </c>
      <c r="H6479" t="s">
        <v>75</v>
      </c>
      <c r="I6479" t="s">
        <v>76</v>
      </c>
      <c r="J6479" t="s">
        <v>77</v>
      </c>
      <c r="K6479">
        <v>300</v>
      </c>
      <c r="L6479" t="s">
        <v>77</v>
      </c>
      <c r="M6479" t="s">
        <v>78</v>
      </c>
      <c r="N6479" t="s">
        <v>3707</v>
      </c>
      <c r="O6479" t="s">
        <v>11118</v>
      </c>
      <c r="P6479" t="s">
        <v>11118</v>
      </c>
      <c r="Q6479" t="s">
        <v>10379</v>
      </c>
      <c r="R6479" t="s">
        <v>79</v>
      </c>
      <c r="S6479" t="s">
        <v>25</v>
      </c>
      <c r="T6479" t="s">
        <v>10380</v>
      </c>
      <c r="U6479" t="s">
        <v>43</v>
      </c>
      <c r="V6479" t="s">
        <v>80</v>
      </c>
      <c r="W6479">
        <v>25000</v>
      </c>
      <c r="X6479" t="s">
        <v>81</v>
      </c>
      <c r="Y6479">
        <v>300</v>
      </c>
      <c r="Z6479" t="s">
        <v>11120</v>
      </c>
      <c r="AA6479" t="s">
        <v>11120</v>
      </c>
      <c r="AB6479" t="s">
        <v>90</v>
      </c>
      <c r="AC6479" t="s">
        <v>84</v>
      </c>
      <c r="AD6479">
        <f>_xlfn.XLOOKUP(MIS[[#This Row],[TRADING SYMBOL]],[1]Sheet1!$D:$D,[1]Sheet1!$C:$C)</f>
        <v>186.15</v>
      </c>
      <c r="AE6479">
        <f>MIS[[#This Row],[OrderAverageTradedPrice]]*MIS[[#This Row],[OrderQuantity]]</f>
        <v>59475</v>
      </c>
      <c r="AF6479">
        <f>MIS[[#This Row],[LTP]]*MIS[[#This Row],[OrderQuantity]]</f>
        <v>55845</v>
      </c>
      <c r="AG6479">
        <f>IF(MIS[[#This Row],[OrderSide]]="SELL",MIS[[#This Row],[VALUE]]-MIS[[#This Row],[LIVE_VALUE]],MIS[[#This Row],[LIVE_VALUE]]-MIS[[#This Row],[VALUE]])</f>
        <v>-3630</v>
      </c>
      <c r="AH6479" t="str" cm="1">
        <f t="array" ref="AH64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9" t="str">
        <f>MIS[[#This Row],[TRADING SYMBOL]]</f>
        <v>NIFTY2552225000CE</v>
      </c>
      <c r="AJ6479" t="str">
        <f>IF(RIGHT(MIS[[#This Row],[Main/Hedge]],4)="MAIN","MAIN","HEDGE")</f>
        <v>MAIN</v>
      </c>
      <c r="AK6479" t="str" cm="1">
        <f t="array" ref="AK6479">_xlfn._xlws.FILTER(Table4[Column1],ISNUMBER(SEARCH(Table4[Column1],MIS[[#This Row],[OrderUniqueIdentifier]])),"")</f>
        <v>LONGSHORT</v>
      </c>
    </row>
    <row r="6480" spans="1:37" x14ac:dyDescent="0.25">
      <c r="A6480" t="s">
        <v>71</v>
      </c>
      <c r="B6480" t="s">
        <v>960</v>
      </c>
      <c r="C6480" t="s">
        <v>11352</v>
      </c>
      <c r="D6480" t="s">
        <v>72</v>
      </c>
      <c r="E6480" t="s">
        <v>2044</v>
      </c>
      <c r="F6480" t="s">
        <v>98</v>
      </c>
      <c r="G6480" t="s">
        <v>74</v>
      </c>
      <c r="H6480" t="s">
        <v>75</v>
      </c>
      <c r="I6480" t="s">
        <v>76</v>
      </c>
      <c r="J6480" t="s">
        <v>77</v>
      </c>
      <c r="K6480">
        <v>60</v>
      </c>
      <c r="L6480" t="s">
        <v>77</v>
      </c>
      <c r="M6480" t="s">
        <v>78</v>
      </c>
      <c r="N6480" t="s">
        <v>11196</v>
      </c>
      <c r="O6480" t="s">
        <v>11170</v>
      </c>
      <c r="P6480" t="s">
        <v>11118</v>
      </c>
      <c r="Q6480" t="s">
        <v>2048</v>
      </c>
      <c r="R6480" t="s">
        <v>79</v>
      </c>
      <c r="S6480" t="s">
        <v>25</v>
      </c>
      <c r="T6480" t="s">
        <v>2049</v>
      </c>
      <c r="U6480" t="s">
        <v>100</v>
      </c>
      <c r="V6480" t="s">
        <v>80</v>
      </c>
      <c r="W6480">
        <v>82300</v>
      </c>
      <c r="X6480" t="s">
        <v>81</v>
      </c>
      <c r="Y6480">
        <v>60</v>
      </c>
      <c r="Z6480" t="s">
        <v>11171</v>
      </c>
      <c r="AA6480" t="s">
        <v>11120</v>
      </c>
      <c r="AB6480" t="s">
        <v>90</v>
      </c>
      <c r="AC6480" t="s">
        <v>84</v>
      </c>
      <c r="AD6480">
        <f>_xlfn.XLOOKUP(MIS[[#This Row],[TRADING SYMBOL]],[1]Sheet1!$D:$D,[1]Sheet1!$C:$C)</f>
        <v>464.4</v>
      </c>
      <c r="AE6480">
        <f>MIS[[#This Row],[OrderAverageTradedPrice]]*MIS[[#This Row],[OrderQuantity]]</f>
        <v>30742.999999999978</v>
      </c>
      <c r="AF6480">
        <f>MIS[[#This Row],[LTP]]*MIS[[#This Row],[OrderQuantity]]</f>
        <v>27864</v>
      </c>
      <c r="AG6480">
        <f>IF(MIS[[#This Row],[OrderSide]]="SELL",MIS[[#This Row],[VALUE]]-MIS[[#This Row],[LIVE_VALUE]],MIS[[#This Row],[LIVE_VALUE]]-MIS[[#This Row],[VALUE]])</f>
        <v>-2878.9999999999782</v>
      </c>
      <c r="AH6480" t="str" cm="1">
        <f t="array" ref="AH64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0" t="str">
        <f>MIS[[#This Row],[TRADING SYMBOL]]</f>
        <v>SENSEX2552082300CE</v>
      </c>
      <c r="AJ6480" t="str">
        <f>IF(RIGHT(MIS[[#This Row],[Main/Hedge]],4)="MAIN","MAIN","HEDGE")</f>
        <v>MAIN</v>
      </c>
      <c r="AK6480" t="str" cm="1">
        <f t="array" ref="AK6480">_xlfn._xlws.FILTER(Table4[Column1],ISNUMBER(SEARCH(Table4[Column1],MIS[[#This Row],[OrderUniqueIdentifier]])),"")</f>
        <v>LONGSHORT</v>
      </c>
    </row>
    <row r="6481" spans="1:37" x14ac:dyDescent="0.25">
      <c r="A6481" t="s">
        <v>71</v>
      </c>
      <c r="B6481" t="s">
        <v>969</v>
      </c>
      <c r="C6481" t="s">
        <v>11356</v>
      </c>
      <c r="D6481" t="s">
        <v>72</v>
      </c>
      <c r="E6481" t="s">
        <v>10376</v>
      </c>
      <c r="F6481" t="s">
        <v>73</v>
      </c>
      <c r="G6481" t="s">
        <v>74</v>
      </c>
      <c r="H6481" t="s">
        <v>75</v>
      </c>
      <c r="I6481" t="s">
        <v>76</v>
      </c>
      <c r="J6481" t="s">
        <v>77</v>
      </c>
      <c r="K6481">
        <v>750</v>
      </c>
      <c r="L6481" t="s">
        <v>77</v>
      </c>
      <c r="M6481" t="s">
        <v>78</v>
      </c>
      <c r="N6481" t="s">
        <v>11357</v>
      </c>
      <c r="O6481" t="s">
        <v>11118</v>
      </c>
      <c r="P6481" t="s">
        <v>11118</v>
      </c>
      <c r="Q6481" t="s">
        <v>10379</v>
      </c>
      <c r="R6481" t="s">
        <v>79</v>
      </c>
      <c r="S6481" t="s">
        <v>25</v>
      </c>
      <c r="T6481" t="s">
        <v>10380</v>
      </c>
      <c r="U6481" t="s">
        <v>43</v>
      </c>
      <c r="V6481" t="s">
        <v>80</v>
      </c>
      <c r="W6481">
        <v>25000</v>
      </c>
      <c r="X6481" t="s">
        <v>81</v>
      </c>
      <c r="Y6481">
        <v>750</v>
      </c>
      <c r="Z6481" t="s">
        <v>11120</v>
      </c>
      <c r="AA6481" t="s">
        <v>11120</v>
      </c>
      <c r="AB6481" t="s">
        <v>90</v>
      </c>
      <c r="AC6481" t="s">
        <v>84</v>
      </c>
      <c r="AD6481">
        <f>_xlfn.XLOOKUP(MIS[[#This Row],[TRADING SYMBOL]],[1]Sheet1!$D:$D,[1]Sheet1!$C:$C)</f>
        <v>186.15</v>
      </c>
      <c r="AE6481">
        <f>MIS[[#This Row],[OrderAverageTradedPrice]]*MIS[[#This Row],[OrderQuantity]]</f>
        <v>148725</v>
      </c>
      <c r="AF6481">
        <f>MIS[[#This Row],[LTP]]*MIS[[#This Row],[OrderQuantity]]</f>
        <v>139612.5</v>
      </c>
      <c r="AG6481">
        <f>IF(MIS[[#This Row],[OrderSide]]="SELL",MIS[[#This Row],[VALUE]]-MIS[[#This Row],[LIVE_VALUE]],MIS[[#This Row],[LIVE_VALUE]]-MIS[[#This Row],[VALUE]])</f>
        <v>-9112.5</v>
      </c>
      <c r="AH6481" t="str" cm="1">
        <f t="array" ref="AH64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1" t="str">
        <f>MIS[[#This Row],[TRADING SYMBOL]]</f>
        <v>NIFTY2552225000CE</v>
      </c>
      <c r="AJ6481" t="str">
        <f>IF(RIGHT(MIS[[#This Row],[Main/Hedge]],4)="MAIN","MAIN","HEDGE")</f>
        <v>MAIN</v>
      </c>
      <c r="AK6481" t="str" cm="1">
        <f t="array" ref="AK6481">_xlfn._xlws.FILTER(Table4[Column1],ISNUMBER(SEARCH(Table4[Column1],MIS[[#This Row],[OrderUniqueIdentifier]])),"")</f>
        <v>LONGSHORT</v>
      </c>
    </row>
    <row r="6482" spans="1:37" x14ac:dyDescent="0.25">
      <c r="A6482" t="s">
        <v>71</v>
      </c>
      <c r="B6482" t="s">
        <v>1070</v>
      </c>
      <c r="C6482" t="s">
        <v>11392</v>
      </c>
      <c r="D6482" t="s">
        <v>72</v>
      </c>
      <c r="E6482" t="s">
        <v>11102</v>
      </c>
      <c r="F6482" t="s">
        <v>98</v>
      </c>
      <c r="G6482" t="s">
        <v>74</v>
      </c>
      <c r="H6482" t="s">
        <v>75</v>
      </c>
      <c r="I6482" t="s">
        <v>76</v>
      </c>
      <c r="J6482" t="s">
        <v>77</v>
      </c>
      <c r="K6482">
        <v>20</v>
      </c>
      <c r="L6482" t="s">
        <v>77</v>
      </c>
      <c r="M6482" t="s">
        <v>78</v>
      </c>
      <c r="N6482" t="s">
        <v>11169</v>
      </c>
      <c r="O6482" t="s">
        <v>11170</v>
      </c>
      <c r="P6482" t="s">
        <v>11118</v>
      </c>
      <c r="Q6482" t="s">
        <v>11106</v>
      </c>
      <c r="R6482" t="s">
        <v>79</v>
      </c>
      <c r="S6482" t="s">
        <v>25</v>
      </c>
      <c r="T6482" t="s">
        <v>11107</v>
      </c>
      <c r="U6482" t="s">
        <v>100</v>
      </c>
      <c r="V6482" t="s">
        <v>80</v>
      </c>
      <c r="W6482">
        <v>79900</v>
      </c>
      <c r="X6482" t="s">
        <v>85</v>
      </c>
      <c r="Y6482">
        <v>20</v>
      </c>
      <c r="Z6482" t="s">
        <v>11171</v>
      </c>
      <c r="AA6482" t="s">
        <v>11120</v>
      </c>
      <c r="AB6482" t="s">
        <v>87</v>
      </c>
      <c r="AC6482" t="s">
        <v>84</v>
      </c>
      <c r="AD6482">
        <f>_xlfn.XLOOKUP(MIS[[#This Row],[TRADING SYMBOL]],[1]Sheet1!$D:$D,[1]Sheet1!$C:$C)</f>
        <v>31.45</v>
      </c>
      <c r="AE6482">
        <f>MIS[[#This Row],[OrderAverageTradedPrice]]*MIS[[#This Row],[OrderQuantity]]</f>
        <v>637</v>
      </c>
      <c r="AF6482">
        <f>MIS[[#This Row],[LTP]]*MIS[[#This Row],[OrderQuantity]]</f>
        <v>629</v>
      </c>
      <c r="AG6482">
        <f>IF(MIS[[#This Row],[OrderSide]]="SELL",MIS[[#This Row],[VALUE]]-MIS[[#This Row],[LIVE_VALUE]],MIS[[#This Row],[LIVE_VALUE]]-MIS[[#This Row],[VALUE]])</f>
        <v>-8</v>
      </c>
      <c r="AH6482" t="str" cm="1">
        <f t="array" ref="AH64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2" t="str">
        <f>MIS[[#This Row],[TRADING SYMBOL]]</f>
        <v>SENSEX2552079900PE</v>
      </c>
      <c r="AJ6482" t="str">
        <f>IF(RIGHT(MIS[[#This Row],[Main/Hedge]],4)="MAIN","MAIN","HEDGE")</f>
        <v>HEDGE</v>
      </c>
      <c r="AK6482" t="str" cm="1">
        <f t="array" ref="AK6482">_xlfn._xlws.FILTER(Table4[Column1],ISNUMBER(SEARCH(Table4[Column1],MIS[[#This Row],[OrderUniqueIdentifier]])),"")</f>
        <v>LONGSHORT</v>
      </c>
    </row>
    <row r="6483" spans="1:37" x14ac:dyDescent="0.25">
      <c r="A6483" t="s">
        <v>71</v>
      </c>
      <c r="B6483" t="s">
        <v>1093</v>
      </c>
      <c r="C6483" t="s">
        <v>11409</v>
      </c>
      <c r="D6483" t="s">
        <v>72</v>
      </c>
      <c r="E6483" t="s">
        <v>10376</v>
      </c>
      <c r="F6483" t="s">
        <v>73</v>
      </c>
      <c r="G6483" t="s">
        <v>74</v>
      </c>
      <c r="H6483" t="s">
        <v>75</v>
      </c>
      <c r="I6483" t="s">
        <v>76</v>
      </c>
      <c r="J6483" t="s">
        <v>77</v>
      </c>
      <c r="K6483">
        <v>300</v>
      </c>
      <c r="L6483" t="s">
        <v>77</v>
      </c>
      <c r="M6483" t="s">
        <v>78</v>
      </c>
      <c r="N6483" t="s">
        <v>3707</v>
      </c>
      <c r="O6483" t="s">
        <v>11118</v>
      </c>
      <c r="P6483" t="s">
        <v>11118</v>
      </c>
      <c r="Q6483" t="s">
        <v>10379</v>
      </c>
      <c r="R6483" t="s">
        <v>79</v>
      </c>
      <c r="S6483" t="s">
        <v>25</v>
      </c>
      <c r="T6483" t="s">
        <v>10380</v>
      </c>
      <c r="U6483" t="s">
        <v>43</v>
      </c>
      <c r="V6483" t="s">
        <v>80</v>
      </c>
      <c r="W6483">
        <v>25000</v>
      </c>
      <c r="X6483" t="s">
        <v>81</v>
      </c>
      <c r="Y6483">
        <v>300</v>
      </c>
      <c r="Z6483" t="s">
        <v>11120</v>
      </c>
      <c r="AA6483" t="s">
        <v>11120</v>
      </c>
      <c r="AB6483" t="s">
        <v>90</v>
      </c>
      <c r="AC6483" t="s">
        <v>84</v>
      </c>
      <c r="AD6483">
        <f>_xlfn.XLOOKUP(MIS[[#This Row],[TRADING SYMBOL]],[1]Sheet1!$D:$D,[1]Sheet1!$C:$C)</f>
        <v>186.15</v>
      </c>
      <c r="AE6483">
        <f>MIS[[#This Row],[OrderAverageTradedPrice]]*MIS[[#This Row],[OrderQuantity]]</f>
        <v>59475</v>
      </c>
      <c r="AF6483">
        <f>MIS[[#This Row],[LTP]]*MIS[[#This Row],[OrderQuantity]]</f>
        <v>55845</v>
      </c>
      <c r="AG6483">
        <f>IF(MIS[[#This Row],[OrderSide]]="SELL",MIS[[#This Row],[VALUE]]-MIS[[#This Row],[LIVE_VALUE]],MIS[[#This Row],[LIVE_VALUE]]-MIS[[#This Row],[VALUE]])</f>
        <v>-3630</v>
      </c>
      <c r="AH6483" t="str" cm="1">
        <f t="array" ref="AH64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3" t="str">
        <f>MIS[[#This Row],[TRADING SYMBOL]]</f>
        <v>NIFTY2552225000CE</v>
      </c>
      <c r="AJ6483" t="str">
        <f>IF(RIGHT(MIS[[#This Row],[Main/Hedge]],4)="MAIN","MAIN","HEDGE")</f>
        <v>MAIN</v>
      </c>
      <c r="AK6483" t="str" cm="1">
        <f t="array" ref="AK6483">_xlfn._xlws.FILTER(Table4[Column1],ISNUMBER(SEARCH(Table4[Column1],MIS[[#This Row],[OrderUniqueIdentifier]])),"")</f>
        <v>LONGSHORT</v>
      </c>
    </row>
    <row r="6484" spans="1:37" x14ac:dyDescent="0.25">
      <c r="A6484" t="s">
        <v>71</v>
      </c>
      <c r="B6484" t="s">
        <v>1153</v>
      </c>
      <c r="C6484" t="s">
        <v>11430</v>
      </c>
      <c r="D6484" t="s">
        <v>72</v>
      </c>
      <c r="E6484" t="s">
        <v>2044</v>
      </c>
      <c r="F6484" t="s">
        <v>98</v>
      </c>
      <c r="G6484" t="s">
        <v>74</v>
      </c>
      <c r="H6484" t="s">
        <v>75</v>
      </c>
      <c r="I6484" t="s">
        <v>76</v>
      </c>
      <c r="J6484" t="s">
        <v>77</v>
      </c>
      <c r="K6484">
        <v>60</v>
      </c>
      <c r="L6484" t="s">
        <v>77</v>
      </c>
      <c r="M6484" t="s">
        <v>78</v>
      </c>
      <c r="N6484" t="s">
        <v>11431</v>
      </c>
      <c r="O6484" t="s">
        <v>11118</v>
      </c>
      <c r="P6484" t="s">
        <v>11118</v>
      </c>
      <c r="Q6484" t="s">
        <v>2048</v>
      </c>
      <c r="R6484" t="s">
        <v>79</v>
      </c>
      <c r="S6484" t="s">
        <v>25</v>
      </c>
      <c r="T6484" t="s">
        <v>2049</v>
      </c>
      <c r="U6484" t="s">
        <v>100</v>
      </c>
      <c r="V6484" t="s">
        <v>80</v>
      </c>
      <c r="W6484">
        <v>82300</v>
      </c>
      <c r="X6484" t="s">
        <v>81</v>
      </c>
      <c r="Y6484">
        <v>60</v>
      </c>
      <c r="Z6484" t="s">
        <v>11120</v>
      </c>
      <c r="AA6484" t="s">
        <v>11120</v>
      </c>
      <c r="AB6484" t="s">
        <v>90</v>
      </c>
      <c r="AC6484" t="s">
        <v>84</v>
      </c>
      <c r="AD6484">
        <f>_xlfn.XLOOKUP(MIS[[#This Row],[TRADING SYMBOL]],[1]Sheet1!$D:$D,[1]Sheet1!$C:$C)</f>
        <v>464.4</v>
      </c>
      <c r="AE6484">
        <f>MIS[[#This Row],[OrderAverageTradedPrice]]*MIS[[#This Row],[OrderQuantity]]</f>
        <v>30771</v>
      </c>
      <c r="AF6484">
        <f>MIS[[#This Row],[LTP]]*MIS[[#This Row],[OrderQuantity]]</f>
        <v>27864</v>
      </c>
      <c r="AG6484">
        <f>IF(MIS[[#This Row],[OrderSide]]="SELL",MIS[[#This Row],[VALUE]]-MIS[[#This Row],[LIVE_VALUE]],MIS[[#This Row],[LIVE_VALUE]]-MIS[[#This Row],[VALUE]])</f>
        <v>-2907</v>
      </c>
      <c r="AH6484" t="str" cm="1">
        <f t="array" ref="AH64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4" t="str">
        <f>MIS[[#This Row],[TRADING SYMBOL]]</f>
        <v>SENSEX2552082300CE</v>
      </c>
      <c r="AJ6484" t="str">
        <f>IF(RIGHT(MIS[[#This Row],[Main/Hedge]],4)="MAIN","MAIN","HEDGE")</f>
        <v>MAIN</v>
      </c>
      <c r="AK6484" t="str" cm="1">
        <f t="array" ref="AK6484">_xlfn._xlws.FILTER(Table4[Column1],ISNUMBER(SEARCH(Table4[Column1],MIS[[#This Row],[OrderUniqueIdentifier]])),"")</f>
        <v>LONGSHORT</v>
      </c>
    </row>
    <row r="6485" spans="1:37" x14ac:dyDescent="0.25">
      <c r="A6485" t="s">
        <v>71</v>
      </c>
      <c r="B6485" t="s">
        <v>1153</v>
      </c>
      <c r="C6485" t="s">
        <v>11432</v>
      </c>
      <c r="D6485" t="s">
        <v>72</v>
      </c>
      <c r="E6485" t="s">
        <v>10376</v>
      </c>
      <c r="F6485" t="s">
        <v>73</v>
      </c>
      <c r="G6485" t="s">
        <v>74</v>
      </c>
      <c r="H6485" t="s">
        <v>75</v>
      </c>
      <c r="I6485" t="s">
        <v>76</v>
      </c>
      <c r="J6485" t="s">
        <v>77</v>
      </c>
      <c r="K6485">
        <v>150</v>
      </c>
      <c r="L6485" t="s">
        <v>77</v>
      </c>
      <c r="M6485" t="s">
        <v>78</v>
      </c>
      <c r="N6485" t="s">
        <v>4495</v>
      </c>
      <c r="O6485" t="s">
        <v>11170</v>
      </c>
      <c r="P6485" t="s">
        <v>11118</v>
      </c>
      <c r="Q6485" t="s">
        <v>10379</v>
      </c>
      <c r="R6485" t="s">
        <v>79</v>
      </c>
      <c r="S6485" t="s">
        <v>25</v>
      </c>
      <c r="T6485" t="s">
        <v>10380</v>
      </c>
      <c r="U6485" t="s">
        <v>43</v>
      </c>
      <c r="V6485" t="s">
        <v>80</v>
      </c>
      <c r="W6485">
        <v>25000</v>
      </c>
      <c r="X6485" t="s">
        <v>81</v>
      </c>
      <c r="Y6485">
        <v>150</v>
      </c>
      <c r="Z6485" t="s">
        <v>11171</v>
      </c>
      <c r="AA6485" t="s">
        <v>11120</v>
      </c>
      <c r="AB6485" t="s">
        <v>90</v>
      </c>
      <c r="AC6485" t="s">
        <v>84</v>
      </c>
      <c r="AD6485">
        <f>_xlfn.XLOOKUP(MIS[[#This Row],[TRADING SYMBOL]],[1]Sheet1!$D:$D,[1]Sheet1!$C:$C)</f>
        <v>186.15</v>
      </c>
      <c r="AE6485">
        <f>MIS[[#This Row],[OrderAverageTradedPrice]]*MIS[[#This Row],[OrderQuantity]]</f>
        <v>29790</v>
      </c>
      <c r="AF6485">
        <f>MIS[[#This Row],[LTP]]*MIS[[#This Row],[OrderQuantity]]</f>
        <v>27922.5</v>
      </c>
      <c r="AG6485">
        <f>IF(MIS[[#This Row],[OrderSide]]="SELL",MIS[[#This Row],[VALUE]]-MIS[[#This Row],[LIVE_VALUE]],MIS[[#This Row],[LIVE_VALUE]]-MIS[[#This Row],[VALUE]])</f>
        <v>-1867.5</v>
      </c>
      <c r="AH6485" t="str" cm="1">
        <f t="array" ref="AH64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5" t="str">
        <f>MIS[[#This Row],[TRADING SYMBOL]]</f>
        <v>NIFTY2552225000CE</v>
      </c>
      <c r="AJ6485" t="str">
        <f>IF(RIGHT(MIS[[#This Row],[Main/Hedge]],4)="MAIN","MAIN","HEDGE")</f>
        <v>MAIN</v>
      </c>
      <c r="AK6485" t="str" cm="1">
        <f t="array" ref="AK6485">_xlfn._xlws.FILTER(Table4[Column1],ISNUMBER(SEARCH(Table4[Column1],MIS[[#This Row],[OrderUniqueIdentifier]])),"")</f>
        <v>LONGSHORT</v>
      </c>
    </row>
    <row r="6486" spans="1:37" x14ac:dyDescent="0.25">
      <c r="A6486" t="s">
        <v>71</v>
      </c>
      <c r="B6486" t="s">
        <v>1163</v>
      </c>
      <c r="C6486" t="s">
        <v>11433</v>
      </c>
      <c r="D6486" t="s">
        <v>72</v>
      </c>
      <c r="E6486" t="s">
        <v>11102</v>
      </c>
      <c r="F6486" t="s">
        <v>98</v>
      </c>
      <c r="G6486" t="s">
        <v>74</v>
      </c>
      <c r="H6486" t="s">
        <v>75</v>
      </c>
      <c r="I6486" t="s">
        <v>76</v>
      </c>
      <c r="J6486" t="s">
        <v>77</v>
      </c>
      <c r="K6486">
        <v>20</v>
      </c>
      <c r="L6486" t="s">
        <v>77</v>
      </c>
      <c r="M6486" t="s">
        <v>78</v>
      </c>
      <c r="N6486" t="s">
        <v>11169</v>
      </c>
      <c r="O6486" t="s">
        <v>11170</v>
      </c>
      <c r="P6486" t="s">
        <v>11118</v>
      </c>
      <c r="Q6486" t="s">
        <v>11106</v>
      </c>
      <c r="R6486" t="s">
        <v>79</v>
      </c>
      <c r="S6486" t="s">
        <v>25</v>
      </c>
      <c r="T6486" t="s">
        <v>11107</v>
      </c>
      <c r="U6486" t="s">
        <v>100</v>
      </c>
      <c r="V6486" t="s">
        <v>80</v>
      </c>
      <c r="W6486">
        <v>79900</v>
      </c>
      <c r="X6486" t="s">
        <v>85</v>
      </c>
      <c r="Y6486">
        <v>20</v>
      </c>
      <c r="Z6486" t="s">
        <v>11171</v>
      </c>
      <c r="AA6486" t="s">
        <v>11120</v>
      </c>
      <c r="AB6486" t="s">
        <v>87</v>
      </c>
      <c r="AC6486" t="s">
        <v>84</v>
      </c>
      <c r="AD6486">
        <f>_xlfn.XLOOKUP(MIS[[#This Row],[TRADING SYMBOL]],[1]Sheet1!$D:$D,[1]Sheet1!$C:$C)</f>
        <v>31.45</v>
      </c>
      <c r="AE6486">
        <f>MIS[[#This Row],[OrderAverageTradedPrice]]*MIS[[#This Row],[OrderQuantity]]</f>
        <v>637</v>
      </c>
      <c r="AF6486">
        <f>MIS[[#This Row],[LTP]]*MIS[[#This Row],[OrderQuantity]]</f>
        <v>629</v>
      </c>
      <c r="AG6486">
        <f>IF(MIS[[#This Row],[OrderSide]]="SELL",MIS[[#This Row],[VALUE]]-MIS[[#This Row],[LIVE_VALUE]],MIS[[#This Row],[LIVE_VALUE]]-MIS[[#This Row],[VALUE]])</f>
        <v>-8</v>
      </c>
      <c r="AH6486" t="str" cm="1">
        <f t="array" ref="AH64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6" t="str">
        <f>MIS[[#This Row],[TRADING SYMBOL]]</f>
        <v>SENSEX2552079900PE</v>
      </c>
      <c r="AJ6486" t="str">
        <f>IF(RIGHT(MIS[[#This Row],[Main/Hedge]],4)="MAIN","MAIN","HEDGE")</f>
        <v>HEDGE</v>
      </c>
      <c r="AK6486" t="str" cm="1">
        <f t="array" ref="AK6486">_xlfn._xlws.FILTER(Table4[Column1],ISNUMBER(SEARCH(Table4[Column1],MIS[[#This Row],[OrderUniqueIdentifier]])),"")</f>
        <v>LONGSHORT</v>
      </c>
    </row>
    <row r="6487" spans="1:37" x14ac:dyDescent="0.25">
      <c r="A6487" t="s">
        <v>71</v>
      </c>
      <c r="B6487" t="s">
        <v>1163</v>
      </c>
      <c r="C6487" t="s">
        <v>11436</v>
      </c>
      <c r="D6487" t="s">
        <v>72</v>
      </c>
      <c r="E6487" t="s">
        <v>10376</v>
      </c>
      <c r="F6487" t="s">
        <v>73</v>
      </c>
      <c r="G6487" t="s">
        <v>74</v>
      </c>
      <c r="H6487" t="s">
        <v>75</v>
      </c>
      <c r="I6487" t="s">
        <v>76</v>
      </c>
      <c r="J6487" t="s">
        <v>77</v>
      </c>
      <c r="K6487">
        <v>75</v>
      </c>
      <c r="L6487" t="s">
        <v>77</v>
      </c>
      <c r="M6487" t="s">
        <v>78</v>
      </c>
      <c r="N6487" t="s">
        <v>11437</v>
      </c>
      <c r="O6487" t="s">
        <v>11118</v>
      </c>
      <c r="P6487" t="s">
        <v>11118</v>
      </c>
      <c r="Q6487" t="s">
        <v>10379</v>
      </c>
      <c r="R6487" t="s">
        <v>79</v>
      </c>
      <c r="S6487" t="s">
        <v>25</v>
      </c>
      <c r="T6487" t="s">
        <v>10380</v>
      </c>
      <c r="U6487" t="s">
        <v>43</v>
      </c>
      <c r="V6487" t="s">
        <v>80</v>
      </c>
      <c r="W6487">
        <v>25000</v>
      </c>
      <c r="X6487" t="s">
        <v>81</v>
      </c>
      <c r="Y6487">
        <v>75</v>
      </c>
      <c r="Z6487" t="s">
        <v>11120</v>
      </c>
      <c r="AA6487" t="s">
        <v>11120</v>
      </c>
      <c r="AB6487" t="s">
        <v>90</v>
      </c>
      <c r="AC6487" t="s">
        <v>84</v>
      </c>
      <c r="AD6487">
        <f>_xlfn.XLOOKUP(MIS[[#This Row],[TRADING SYMBOL]],[1]Sheet1!$D:$D,[1]Sheet1!$C:$C)</f>
        <v>186.15</v>
      </c>
      <c r="AE6487">
        <f>MIS[[#This Row],[OrderAverageTradedPrice]]*MIS[[#This Row],[OrderQuantity]]</f>
        <v>14865</v>
      </c>
      <c r="AF6487">
        <f>MIS[[#This Row],[LTP]]*MIS[[#This Row],[OrderQuantity]]</f>
        <v>13961.25</v>
      </c>
      <c r="AG6487">
        <f>IF(MIS[[#This Row],[OrderSide]]="SELL",MIS[[#This Row],[VALUE]]-MIS[[#This Row],[LIVE_VALUE]],MIS[[#This Row],[LIVE_VALUE]]-MIS[[#This Row],[VALUE]])</f>
        <v>-903.75</v>
      </c>
      <c r="AH6487" t="str" cm="1">
        <f t="array" ref="AH64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7" t="str">
        <f>MIS[[#This Row],[TRADING SYMBOL]]</f>
        <v>NIFTY2552225000CE</v>
      </c>
      <c r="AJ6487" t="str">
        <f>IF(RIGHT(MIS[[#This Row],[Main/Hedge]],4)="MAIN","MAIN","HEDGE")</f>
        <v>MAIN</v>
      </c>
      <c r="AK6487" t="str" cm="1">
        <f t="array" ref="AK6487">_xlfn._xlws.FILTER(Table4[Column1],ISNUMBER(SEARCH(Table4[Column1],MIS[[#This Row],[OrderUniqueIdentifier]])),"")</f>
        <v>LONGSHORT</v>
      </c>
    </row>
    <row r="6488" spans="1:37" x14ac:dyDescent="0.25">
      <c r="A6488" t="s">
        <v>71</v>
      </c>
      <c r="B6488" t="s">
        <v>1195</v>
      </c>
      <c r="C6488" t="s">
        <v>11447</v>
      </c>
      <c r="D6488" t="s">
        <v>72</v>
      </c>
      <c r="E6488" t="s">
        <v>11102</v>
      </c>
      <c r="F6488" t="s">
        <v>98</v>
      </c>
      <c r="G6488" t="s">
        <v>74</v>
      </c>
      <c r="H6488" t="s">
        <v>75</v>
      </c>
      <c r="I6488" t="s">
        <v>76</v>
      </c>
      <c r="J6488" t="s">
        <v>77</v>
      </c>
      <c r="K6488">
        <v>40</v>
      </c>
      <c r="L6488" t="s">
        <v>77</v>
      </c>
      <c r="M6488" t="s">
        <v>78</v>
      </c>
      <c r="N6488" t="s">
        <v>11169</v>
      </c>
      <c r="O6488" t="s">
        <v>11118</v>
      </c>
      <c r="P6488" t="s">
        <v>11118</v>
      </c>
      <c r="Q6488" t="s">
        <v>11106</v>
      </c>
      <c r="R6488" t="s">
        <v>79</v>
      </c>
      <c r="S6488" t="s">
        <v>25</v>
      </c>
      <c r="T6488" t="s">
        <v>11107</v>
      </c>
      <c r="U6488" t="s">
        <v>100</v>
      </c>
      <c r="V6488" t="s">
        <v>80</v>
      </c>
      <c r="W6488">
        <v>79900</v>
      </c>
      <c r="X6488" t="s">
        <v>85</v>
      </c>
      <c r="Y6488">
        <v>40</v>
      </c>
      <c r="Z6488" t="s">
        <v>11120</v>
      </c>
      <c r="AA6488" t="s">
        <v>11120</v>
      </c>
      <c r="AB6488" t="s">
        <v>87</v>
      </c>
      <c r="AC6488" t="s">
        <v>84</v>
      </c>
      <c r="AD6488">
        <f>_xlfn.XLOOKUP(MIS[[#This Row],[TRADING SYMBOL]],[1]Sheet1!$D:$D,[1]Sheet1!$C:$C)</f>
        <v>31.45</v>
      </c>
      <c r="AE6488">
        <f>MIS[[#This Row],[OrderAverageTradedPrice]]*MIS[[#This Row],[OrderQuantity]]</f>
        <v>1274</v>
      </c>
      <c r="AF6488">
        <f>MIS[[#This Row],[LTP]]*MIS[[#This Row],[OrderQuantity]]</f>
        <v>1258</v>
      </c>
      <c r="AG6488">
        <f>IF(MIS[[#This Row],[OrderSide]]="SELL",MIS[[#This Row],[VALUE]]-MIS[[#This Row],[LIVE_VALUE]],MIS[[#This Row],[LIVE_VALUE]]-MIS[[#This Row],[VALUE]])</f>
        <v>-16</v>
      </c>
      <c r="AH6488" t="str" cm="1">
        <f t="array" ref="AH64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8" t="str">
        <f>MIS[[#This Row],[TRADING SYMBOL]]</f>
        <v>SENSEX2552079900PE</v>
      </c>
      <c r="AJ6488" t="str">
        <f>IF(RIGHT(MIS[[#This Row],[Main/Hedge]],4)="MAIN","MAIN","HEDGE")</f>
        <v>HEDGE</v>
      </c>
      <c r="AK6488" t="str" cm="1">
        <f t="array" ref="AK6488">_xlfn._xlws.FILTER(Table4[Column1],ISNUMBER(SEARCH(Table4[Column1],MIS[[#This Row],[OrderUniqueIdentifier]])),"")</f>
        <v>LONGSHORT</v>
      </c>
    </row>
    <row r="6489" spans="1:37" x14ac:dyDescent="0.25">
      <c r="A6489" t="s">
        <v>71</v>
      </c>
      <c r="B6489" t="s">
        <v>1235</v>
      </c>
      <c r="C6489" t="s">
        <v>11466</v>
      </c>
      <c r="D6489" t="s">
        <v>72</v>
      </c>
      <c r="E6489" t="s">
        <v>2044</v>
      </c>
      <c r="F6489" t="s">
        <v>98</v>
      </c>
      <c r="G6489" t="s">
        <v>74</v>
      </c>
      <c r="H6489" t="s">
        <v>75</v>
      </c>
      <c r="I6489" t="s">
        <v>76</v>
      </c>
      <c r="J6489" t="s">
        <v>77</v>
      </c>
      <c r="K6489">
        <v>120</v>
      </c>
      <c r="L6489" t="s">
        <v>77</v>
      </c>
      <c r="M6489" t="s">
        <v>78</v>
      </c>
      <c r="N6489" t="s">
        <v>11467</v>
      </c>
      <c r="O6489" t="s">
        <v>11170</v>
      </c>
      <c r="P6489" t="s">
        <v>11118</v>
      </c>
      <c r="Q6489" t="s">
        <v>2048</v>
      </c>
      <c r="R6489" t="s">
        <v>79</v>
      </c>
      <c r="S6489" t="s">
        <v>25</v>
      </c>
      <c r="T6489" t="s">
        <v>2049</v>
      </c>
      <c r="U6489" t="s">
        <v>100</v>
      </c>
      <c r="V6489" t="s">
        <v>80</v>
      </c>
      <c r="W6489">
        <v>82300</v>
      </c>
      <c r="X6489" t="s">
        <v>81</v>
      </c>
      <c r="Y6489">
        <v>120</v>
      </c>
      <c r="Z6489" t="s">
        <v>11171</v>
      </c>
      <c r="AA6489" t="s">
        <v>11120</v>
      </c>
      <c r="AB6489" t="s">
        <v>90</v>
      </c>
      <c r="AC6489" t="s">
        <v>84</v>
      </c>
      <c r="AD6489">
        <f>_xlfn.XLOOKUP(MIS[[#This Row],[TRADING SYMBOL]],[1]Sheet1!$D:$D,[1]Sheet1!$C:$C)</f>
        <v>464.4</v>
      </c>
      <c r="AE6489">
        <f>MIS[[#This Row],[OrderAverageTradedPrice]]*MIS[[#This Row],[OrderQuantity]]</f>
        <v>61462.999999999927</v>
      </c>
      <c r="AF6489">
        <f>MIS[[#This Row],[LTP]]*MIS[[#This Row],[OrderQuantity]]</f>
        <v>55728</v>
      </c>
      <c r="AG6489">
        <f>IF(MIS[[#This Row],[OrderSide]]="SELL",MIS[[#This Row],[VALUE]]-MIS[[#This Row],[LIVE_VALUE]],MIS[[#This Row],[LIVE_VALUE]]-MIS[[#This Row],[VALUE]])</f>
        <v>-5734.9999999999272</v>
      </c>
      <c r="AH6489" t="str" cm="1">
        <f t="array" ref="AH64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9" t="str">
        <f>MIS[[#This Row],[TRADING SYMBOL]]</f>
        <v>SENSEX2552082300CE</v>
      </c>
      <c r="AJ6489" t="str">
        <f>IF(RIGHT(MIS[[#This Row],[Main/Hedge]],4)="MAIN","MAIN","HEDGE")</f>
        <v>MAIN</v>
      </c>
      <c r="AK6489" t="str" cm="1">
        <f t="array" ref="AK6489">_xlfn._xlws.FILTER(Table4[Column1],ISNUMBER(SEARCH(Table4[Column1],MIS[[#This Row],[OrderUniqueIdentifier]])),"")</f>
        <v>LONGSHORT</v>
      </c>
    </row>
    <row r="6490" spans="1:37" x14ac:dyDescent="0.25">
      <c r="A6490" t="s">
        <v>71</v>
      </c>
      <c r="B6490" t="s">
        <v>1251</v>
      </c>
      <c r="C6490" t="s">
        <v>11471</v>
      </c>
      <c r="D6490" t="s">
        <v>72</v>
      </c>
      <c r="E6490" t="s">
        <v>10376</v>
      </c>
      <c r="F6490" t="s">
        <v>73</v>
      </c>
      <c r="G6490" t="s">
        <v>74</v>
      </c>
      <c r="H6490" t="s">
        <v>75</v>
      </c>
      <c r="I6490" t="s">
        <v>76</v>
      </c>
      <c r="J6490" t="s">
        <v>77</v>
      </c>
      <c r="K6490">
        <v>75</v>
      </c>
      <c r="L6490" t="s">
        <v>77</v>
      </c>
      <c r="M6490" t="s">
        <v>78</v>
      </c>
      <c r="N6490" t="s">
        <v>11359</v>
      </c>
      <c r="O6490" t="s">
        <v>11118</v>
      </c>
      <c r="P6490" t="s">
        <v>11118</v>
      </c>
      <c r="Q6490" t="s">
        <v>10379</v>
      </c>
      <c r="R6490" t="s">
        <v>79</v>
      </c>
      <c r="S6490" t="s">
        <v>25</v>
      </c>
      <c r="T6490" t="s">
        <v>10380</v>
      </c>
      <c r="U6490" t="s">
        <v>43</v>
      </c>
      <c r="V6490" t="s">
        <v>80</v>
      </c>
      <c r="W6490">
        <v>25000</v>
      </c>
      <c r="X6490" t="s">
        <v>81</v>
      </c>
      <c r="Y6490">
        <v>75</v>
      </c>
      <c r="Z6490" t="s">
        <v>11120</v>
      </c>
      <c r="AA6490" t="s">
        <v>11120</v>
      </c>
      <c r="AB6490" t="s">
        <v>90</v>
      </c>
      <c r="AC6490" t="s">
        <v>84</v>
      </c>
      <c r="AD6490">
        <f>_xlfn.XLOOKUP(MIS[[#This Row],[TRADING SYMBOL]],[1]Sheet1!$D:$D,[1]Sheet1!$C:$C)</f>
        <v>186.15</v>
      </c>
      <c r="AE6490">
        <f>MIS[[#This Row],[OrderAverageTradedPrice]]*MIS[[#This Row],[OrderQuantity]]</f>
        <v>14857.5</v>
      </c>
      <c r="AF6490">
        <f>MIS[[#This Row],[LTP]]*MIS[[#This Row],[OrderQuantity]]</f>
        <v>13961.25</v>
      </c>
      <c r="AG6490">
        <f>IF(MIS[[#This Row],[OrderSide]]="SELL",MIS[[#This Row],[VALUE]]-MIS[[#This Row],[LIVE_VALUE]],MIS[[#This Row],[LIVE_VALUE]]-MIS[[#This Row],[VALUE]])</f>
        <v>-896.25</v>
      </c>
      <c r="AH6490" t="str" cm="1">
        <f t="array" ref="AH64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0" t="str">
        <f>MIS[[#This Row],[TRADING SYMBOL]]</f>
        <v>NIFTY2552225000CE</v>
      </c>
      <c r="AJ6490" t="str">
        <f>IF(RIGHT(MIS[[#This Row],[Main/Hedge]],4)="MAIN","MAIN","HEDGE")</f>
        <v>MAIN</v>
      </c>
      <c r="AK6490" t="str" cm="1">
        <f t="array" ref="AK6490">_xlfn._xlws.FILTER(Table4[Column1],ISNUMBER(SEARCH(Table4[Column1],MIS[[#This Row],[OrderUniqueIdentifier]])),"")</f>
        <v>LONGSHORT</v>
      </c>
    </row>
    <row r="6491" spans="1:37" x14ac:dyDescent="0.25">
      <c r="A6491" t="s">
        <v>1374</v>
      </c>
      <c r="B6491" t="s">
        <v>1375</v>
      </c>
      <c r="C6491" t="s">
        <v>11531</v>
      </c>
      <c r="D6491" t="s">
        <v>72</v>
      </c>
      <c r="E6491" t="s">
        <v>11516</v>
      </c>
      <c r="F6491" t="s">
        <v>98</v>
      </c>
      <c r="G6491" t="s">
        <v>74</v>
      </c>
      <c r="H6491" t="s">
        <v>75</v>
      </c>
      <c r="I6491" t="s">
        <v>76</v>
      </c>
      <c r="J6491" t="s">
        <v>77</v>
      </c>
      <c r="K6491">
        <v>140</v>
      </c>
      <c r="L6491" t="s">
        <v>77</v>
      </c>
      <c r="M6491" t="s">
        <v>78</v>
      </c>
      <c r="N6491" t="s">
        <v>11532</v>
      </c>
      <c r="O6491" t="s">
        <v>11118</v>
      </c>
      <c r="P6491" t="s">
        <v>11118</v>
      </c>
      <c r="Q6491" t="s">
        <v>11519</v>
      </c>
      <c r="R6491" t="s">
        <v>79</v>
      </c>
      <c r="S6491" t="s">
        <v>358</v>
      </c>
      <c r="T6491" t="s">
        <v>11520</v>
      </c>
      <c r="U6491" t="s">
        <v>100</v>
      </c>
      <c r="V6491" t="s">
        <v>80</v>
      </c>
      <c r="W6491">
        <v>80900</v>
      </c>
      <c r="X6491" t="s">
        <v>85</v>
      </c>
      <c r="Y6491">
        <v>140</v>
      </c>
      <c r="Z6491" t="s">
        <v>11120</v>
      </c>
      <c r="AA6491" t="s">
        <v>11120</v>
      </c>
      <c r="AB6491" t="s">
        <v>87</v>
      </c>
      <c r="AC6491" t="s">
        <v>84</v>
      </c>
      <c r="AD6491">
        <f>_xlfn.XLOOKUP(MIS[[#This Row],[TRADING SYMBOL]],[1]Sheet1!$D:$D,[1]Sheet1!$C:$C)</f>
        <v>81.05</v>
      </c>
      <c r="AE6491">
        <f>MIS[[#This Row],[OrderAverageTradedPrice]]*MIS[[#This Row],[OrderQuantity]]</f>
        <v>11200.999999999991</v>
      </c>
      <c r="AF6491">
        <f>MIS[[#This Row],[LTP]]*MIS[[#This Row],[OrderQuantity]]</f>
        <v>11347</v>
      </c>
      <c r="AG6491">
        <f>IF(MIS[[#This Row],[OrderSide]]="SELL",MIS[[#This Row],[VALUE]]-MIS[[#This Row],[LIVE_VALUE]],MIS[[#This Row],[LIVE_VALUE]]-MIS[[#This Row],[VALUE]])</f>
        <v>146.00000000000909</v>
      </c>
      <c r="AH6491" t="str" cm="1">
        <f t="array" ref="AH64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1" t="str">
        <f>MIS[[#This Row],[TRADING SYMBOL]]</f>
        <v>SENSEX2552080900PE</v>
      </c>
      <c r="AJ6491" t="str">
        <f>IF(RIGHT(MIS[[#This Row],[Main/Hedge]],4)="MAIN","MAIN","HEDGE")</f>
        <v>HEDGE</v>
      </c>
      <c r="AK6491" t="str" cm="1">
        <f t="array" ref="AK6491">_xlfn._xlws.FILTER(Table4[Column1],ISNUMBER(SEARCH(Table4[Column1],MIS[[#This Row],[OrderUniqueIdentifier]])),"")</f>
        <v>LONGSHORT</v>
      </c>
    </row>
    <row r="6492" spans="1:37" x14ac:dyDescent="0.25">
      <c r="A6492" t="s">
        <v>1414</v>
      </c>
      <c r="B6492" t="s">
        <v>1415</v>
      </c>
      <c r="C6492" t="s">
        <v>11541</v>
      </c>
      <c r="D6492" t="s">
        <v>72</v>
      </c>
      <c r="E6492" t="s">
        <v>11516</v>
      </c>
      <c r="F6492" t="s">
        <v>98</v>
      </c>
      <c r="G6492" t="s">
        <v>74</v>
      </c>
      <c r="H6492" t="s">
        <v>75</v>
      </c>
      <c r="I6492" t="s">
        <v>76</v>
      </c>
      <c r="J6492" t="s">
        <v>77</v>
      </c>
      <c r="K6492">
        <v>300</v>
      </c>
      <c r="L6492" t="s">
        <v>77</v>
      </c>
      <c r="M6492" t="s">
        <v>78</v>
      </c>
      <c r="N6492" t="s">
        <v>11542</v>
      </c>
      <c r="O6492" t="s">
        <v>11170</v>
      </c>
      <c r="P6492" t="s">
        <v>11118</v>
      </c>
      <c r="Q6492" t="s">
        <v>11519</v>
      </c>
      <c r="R6492" t="s">
        <v>79</v>
      </c>
      <c r="S6492" t="s">
        <v>358</v>
      </c>
      <c r="T6492" t="s">
        <v>11520</v>
      </c>
      <c r="U6492" t="s">
        <v>100</v>
      </c>
      <c r="V6492" t="s">
        <v>80</v>
      </c>
      <c r="W6492">
        <v>80900</v>
      </c>
      <c r="X6492" t="s">
        <v>85</v>
      </c>
      <c r="Y6492">
        <v>300</v>
      </c>
      <c r="Z6492" t="s">
        <v>11171</v>
      </c>
      <c r="AA6492" t="s">
        <v>11120</v>
      </c>
      <c r="AB6492" t="s">
        <v>87</v>
      </c>
      <c r="AC6492" t="s">
        <v>84</v>
      </c>
      <c r="AD6492">
        <f>_xlfn.XLOOKUP(MIS[[#This Row],[TRADING SYMBOL]],[1]Sheet1!$D:$D,[1]Sheet1!$C:$C)</f>
        <v>81.05</v>
      </c>
      <c r="AE6492">
        <f>MIS[[#This Row],[OrderAverageTradedPrice]]*MIS[[#This Row],[OrderQuantity]]</f>
        <v>24054.000000000004</v>
      </c>
      <c r="AF6492">
        <f>MIS[[#This Row],[LTP]]*MIS[[#This Row],[OrderQuantity]]</f>
        <v>24315</v>
      </c>
      <c r="AG6492">
        <f>IF(MIS[[#This Row],[OrderSide]]="SELL",MIS[[#This Row],[VALUE]]-MIS[[#This Row],[LIVE_VALUE]],MIS[[#This Row],[LIVE_VALUE]]-MIS[[#This Row],[VALUE]])</f>
        <v>260.99999999999636</v>
      </c>
      <c r="AH6492" t="str" cm="1">
        <f t="array" ref="AH64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2" t="str">
        <f>MIS[[#This Row],[TRADING SYMBOL]]</f>
        <v>SENSEX2552080900PE</v>
      </c>
      <c r="AJ6492" t="str">
        <f>IF(RIGHT(MIS[[#This Row],[Main/Hedge]],4)="MAIN","MAIN","HEDGE")</f>
        <v>HEDGE</v>
      </c>
      <c r="AK6492" t="str" cm="1">
        <f t="array" ref="AK6492">_xlfn._xlws.FILTER(Table4[Column1],ISNUMBER(SEARCH(Table4[Column1],MIS[[#This Row],[OrderUniqueIdentifier]])),"")</f>
        <v>LONGSHORT</v>
      </c>
    </row>
    <row r="6493" spans="1:37" x14ac:dyDescent="0.25">
      <c r="A6493" t="s">
        <v>1414</v>
      </c>
      <c r="B6493" t="s">
        <v>1431</v>
      </c>
      <c r="C6493" t="s">
        <v>11547</v>
      </c>
      <c r="D6493" t="s">
        <v>72</v>
      </c>
      <c r="E6493" t="s">
        <v>10376</v>
      </c>
      <c r="F6493" t="s">
        <v>73</v>
      </c>
      <c r="G6493" t="s">
        <v>74</v>
      </c>
      <c r="H6493" t="s">
        <v>75</v>
      </c>
      <c r="I6493" t="s">
        <v>76</v>
      </c>
      <c r="J6493" t="s">
        <v>77</v>
      </c>
      <c r="K6493">
        <v>75</v>
      </c>
      <c r="L6493" t="s">
        <v>77</v>
      </c>
      <c r="M6493" t="s">
        <v>78</v>
      </c>
      <c r="N6493" t="s">
        <v>3707</v>
      </c>
      <c r="O6493" t="s">
        <v>11118</v>
      </c>
      <c r="P6493" t="s">
        <v>11118</v>
      </c>
      <c r="Q6493" t="s">
        <v>10379</v>
      </c>
      <c r="R6493" t="s">
        <v>79</v>
      </c>
      <c r="S6493" t="s">
        <v>3960</v>
      </c>
      <c r="T6493" t="s">
        <v>10380</v>
      </c>
      <c r="U6493" t="s">
        <v>43</v>
      </c>
      <c r="V6493" t="s">
        <v>80</v>
      </c>
      <c r="W6493">
        <v>25000</v>
      </c>
      <c r="X6493" t="s">
        <v>81</v>
      </c>
      <c r="Y6493">
        <v>75</v>
      </c>
      <c r="Z6493" t="s">
        <v>11120</v>
      </c>
      <c r="AA6493" t="s">
        <v>11120</v>
      </c>
      <c r="AB6493" t="s">
        <v>90</v>
      </c>
      <c r="AC6493" t="s">
        <v>84</v>
      </c>
      <c r="AD6493">
        <f>_xlfn.XLOOKUP(MIS[[#This Row],[TRADING SYMBOL]],[1]Sheet1!$D:$D,[1]Sheet1!$C:$C)</f>
        <v>186.15</v>
      </c>
      <c r="AE6493">
        <f>MIS[[#This Row],[OrderAverageTradedPrice]]*MIS[[#This Row],[OrderQuantity]]</f>
        <v>14868.75</v>
      </c>
      <c r="AF6493">
        <f>MIS[[#This Row],[LTP]]*MIS[[#This Row],[OrderQuantity]]</f>
        <v>13961.25</v>
      </c>
      <c r="AG6493">
        <f>IF(MIS[[#This Row],[OrderSide]]="SELL",MIS[[#This Row],[VALUE]]-MIS[[#This Row],[LIVE_VALUE]],MIS[[#This Row],[LIVE_VALUE]]-MIS[[#This Row],[VALUE]])</f>
        <v>-907.5</v>
      </c>
      <c r="AH6493" t="str" cm="1">
        <f t="array" ref="AH64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3" t="str">
        <f>MIS[[#This Row],[TRADING SYMBOL]]</f>
        <v>NIFTY2552225000CE</v>
      </c>
      <c r="AJ6493" t="str">
        <f>IF(RIGHT(MIS[[#This Row],[Main/Hedge]],4)="MAIN","MAIN","HEDGE")</f>
        <v>MAIN</v>
      </c>
      <c r="AK6493" t="str" cm="1">
        <f t="array" ref="AK6493">_xlfn._xlws.FILTER(Table4[Column1],ISNUMBER(SEARCH(Table4[Column1],MIS[[#This Row],[OrderUniqueIdentifier]])),"")</f>
        <v>LONGSHORT</v>
      </c>
    </row>
    <row r="6494" spans="1:37" x14ac:dyDescent="0.25">
      <c r="A6494" t="s">
        <v>71</v>
      </c>
      <c r="B6494" t="s">
        <v>491</v>
      </c>
      <c r="C6494" t="s">
        <v>11117</v>
      </c>
      <c r="D6494" t="s">
        <v>72</v>
      </c>
      <c r="E6494" t="s">
        <v>2044</v>
      </c>
      <c r="F6494" t="s">
        <v>98</v>
      </c>
      <c r="G6494" t="s">
        <v>74</v>
      </c>
      <c r="H6494" t="s">
        <v>75</v>
      </c>
      <c r="I6494" t="s">
        <v>76</v>
      </c>
      <c r="J6494" t="s">
        <v>77</v>
      </c>
      <c r="K6494">
        <v>180</v>
      </c>
      <c r="L6494" t="s">
        <v>77</v>
      </c>
      <c r="M6494" t="s">
        <v>78</v>
      </c>
      <c r="N6494" t="s">
        <v>5539</v>
      </c>
      <c r="O6494" t="s">
        <v>11118</v>
      </c>
      <c r="P6494" t="s">
        <v>11119</v>
      </c>
      <c r="Q6494" t="s">
        <v>2048</v>
      </c>
      <c r="R6494" t="s">
        <v>79</v>
      </c>
      <c r="S6494" t="s">
        <v>25</v>
      </c>
      <c r="T6494" t="s">
        <v>2049</v>
      </c>
      <c r="U6494" t="s">
        <v>100</v>
      </c>
      <c r="V6494" t="s">
        <v>80</v>
      </c>
      <c r="W6494">
        <v>82300</v>
      </c>
      <c r="X6494" t="s">
        <v>81</v>
      </c>
      <c r="Y6494">
        <v>180</v>
      </c>
      <c r="Z6494" t="s">
        <v>11120</v>
      </c>
      <c r="AA6494" t="s">
        <v>11121</v>
      </c>
      <c r="AB6494" t="s">
        <v>90</v>
      </c>
      <c r="AC6494" t="s">
        <v>84</v>
      </c>
      <c r="AD6494">
        <f>_xlfn.XLOOKUP(MIS[[#This Row],[TRADING SYMBOL]],[1]Sheet1!$D:$D,[1]Sheet1!$C:$C)</f>
        <v>464.4</v>
      </c>
      <c r="AE6494">
        <f>MIS[[#This Row],[OrderAverageTradedPrice]]*MIS[[#This Row],[OrderQuantity]]</f>
        <v>92043</v>
      </c>
      <c r="AF6494">
        <f>MIS[[#This Row],[LTP]]*MIS[[#This Row],[OrderQuantity]]</f>
        <v>83592</v>
      </c>
      <c r="AG6494">
        <f>IF(MIS[[#This Row],[OrderSide]]="SELL",MIS[[#This Row],[VALUE]]-MIS[[#This Row],[LIVE_VALUE]],MIS[[#This Row],[LIVE_VALUE]]-MIS[[#This Row],[VALUE]])</f>
        <v>-8451</v>
      </c>
      <c r="AH6494" t="str" cm="1">
        <f t="array" ref="AH64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4" t="str">
        <f>MIS[[#This Row],[TRADING SYMBOL]]</f>
        <v>SENSEX2552082300CE</v>
      </c>
      <c r="AJ6494" t="str">
        <f>IF(RIGHT(MIS[[#This Row],[Main/Hedge]],4)="MAIN","MAIN","HEDGE")</f>
        <v>MAIN</v>
      </c>
      <c r="AK6494" t="str" cm="1">
        <f t="array" ref="AK6494">_xlfn._xlws.FILTER(Table4[Column1],ISNUMBER(SEARCH(Table4[Column1],MIS[[#This Row],[OrderUniqueIdentifier]])),"")</f>
        <v>LONGSHORT</v>
      </c>
    </row>
    <row r="6495" spans="1:37" x14ac:dyDescent="0.25">
      <c r="A6495" t="s">
        <v>71</v>
      </c>
      <c r="B6495" t="s">
        <v>529</v>
      </c>
      <c r="C6495" t="s">
        <v>11140</v>
      </c>
      <c r="D6495" t="s">
        <v>72</v>
      </c>
      <c r="E6495" t="s">
        <v>10376</v>
      </c>
      <c r="F6495" t="s">
        <v>73</v>
      </c>
      <c r="G6495" t="s">
        <v>74</v>
      </c>
      <c r="H6495" t="s">
        <v>75</v>
      </c>
      <c r="I6495" t="s">
        <v>76</v>
      </c>
      <c r="J6495" t="s">
        <v>77</v>
      </c>
      <c r="K6495">
        <v>300</v>
      </c>
      <c r="L6495" t="s">
        <v>77</v>
      </c>
      <c r="M6495" t="s">
        <v>78</v>
      </c>
      <c r="N6495" t="s">
        <v>3546</v>
      </c>
      <c r="O6495" t="s">
        <v>11119</v>
      </c>
      <c r="P6495" t="s">
        <v>11119</v>
      </c>
      <c r="Q6495" t="s">
        <v>10379</v>
      </c>
      <c r="R6495" t="s">
        <v>79</v>
      </c>
      <c r="S6495" t="s">
        <v>25</v>
      </c>
      <c r="T6495" t="s">
        <v>10380</v>
      </c>
      <c r="U6495" t="s">
        <v>43</v>
      </c>
      <c r="V6495" t="s">
        <v>80</v>
      </c>
      <c r="W6495">
        <v>25000</v>
      </c>
      <c r="X6495" t="s">
        <v>81</v>
      </c>
      <c r="Y6495">
        <v>300</v>
      </c>
      <c r="Z6495" t="s">
        <v>11121</v>
      </c>
      <c r="AA6495" t="s">
        <v>11121</v>
      </c>
      <c r="AB6495" t="s">
        <v>90</v>
      </c>
      <c r="AC6495" t="s">
        <v>84</v>
      </c>
      <c r="AD6495">
        <f>_xlfn.XLOOKUP(MIS[[#This Row],[TRADING SYMBOL]],[1]Sheet1!$D:$D,[1]Sheet1!$C:$C)</f>
        <v>186.15</v>
      </c>
      <c r="AE6495">
        <f>MIS[[#This Row],[OrderAverageTradedPrice]]*MIS[[#This Row],[OrderQuantity]]</f>
        <v>59400</v>
      </c>
      <c r="AF6495">
        <f>MIS[[#This Row],[LTP]]*MIS[[#This Row],[OrderQuantity]]</f>
        <v>55845</v>
      </c>
      <c r="AG6495">
        <f>IF(MIS[[#This Row],[OrderSide]]="SELL",MIS[[#This Row],[VALUE]]-MIS[[#This Row],[LIVE_VALUE]],MIS[[#This Row],[LIVE_VALUE]]-MIS[[#This Row],[VALUE]])</f>
        <v>-3555</v>
      </c>
      <c r="AH6495" t="str" cm="1">
        <f t="array" ref="AH64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5" t="str">
        <f>MIS[[#This Row],[TRADING SYMBOL]]</f>
        <v>NIFTY2552225000CE</v>
      </c>
      <c r="AJ6495" t="str">
        <f>IF(RIGHT(MIS[[#This Row],[Main/Hedge]],4)="MAIN","MAIN","HEDGE")</f>
        <v>MAIN</v>
      </c>
      <c r="AK6495" t="str" cm="1">
        <f t="array" ref="AK6495">_xlfn._xlws.FILTER(Table4[Column1],ISNUMBER(SEARCH(Table4[Column1],MIS[[#This Row],[OrderUniqueIdentifier]])),"")</f>
        <v>LONGSHORT</v>
      </c>
    </row>
    <row r="6496" spans="1:37" x14ac:dyDescent="0.25">
      <c r="A6496" t="s">
        <v>71</v>
      </c>
      <c r="B6496" t="s">
        <v>632</v>
      </c>
      <c r="C6496" t="s">
        <v>11195</v>
      </c>
      <c r="D6496" t="s">
        <v>72</v>
      </c>
      <c r="E6496" t="s">
        <v>2044</v>
      </c>
      <c r="F6496" t="s">
        <v>98</v>
      </c>
      <c r="G6496" t="s">
        <v>74</v>
      </c>
      <c r="H6496" t="s">
        <v>75</v>
      </c>
      <c r="I6496" t="s">
        <v>76</v>
      </c>
      <c r="J6496" t="s">
        <v>77</v>
      </c>
      <c r="K6496">
        <v>120</v>
      </c>
      <c r="L6496" t="s">
        <v>77</v>
      </c>
      <c r="M6496" t="s">
        <v>78</v>
      </c>
      <c r="N6496" t="s">
        <v>11196</v>
      </c>
      <c r="O6496" t="s">
        <v>11118</v>
      </c>
      <c r="P6496" t="s">
        <v>11119</v>
      </c>
      <c r="Q6496" t="s">
        <v>2048</v>
      </c>
      <c r="R6496" t="s">
        <v>79</v>
      </c>
      <c r="S6496" t="s">
        <v>25</v>
      </c>
      <c r="T6496" t="s">
        <v>2049</v>
      </c>
      <c r="U6496" t="s">
        <v>100</v>
      </c>
      <c r="V6496" t="s">
        <v>80</v>
      </c>
      <c r="W6496">
        <v>82300</v>
      </c>
      <c r="X6496" t="s">
        <v>81</v>
      </c>
      <c r="Y6496">
        <v>120</v>
      </c>
      <c r="Z6496" t="s">
        <v>11120</v>
      </c>
      <c r="AA6496" t="s">
        <v>11121</v>
      </c>
      <c r="AB6496" t="s">
        <v>90</v>
      </c>
      <c r="AC6496" t="s">
        <v>84</v>
      </c>
      <c r="AD6496">
        <f>_xlfn.XLOOKUP(MIS[[#This Row],[TRADING SYMBOL]],[1]Sheet1!$D:$D,[1]Sheet1!$C:$C)</f>
        <v>464.4</v>
      </c>
      <c r="AE6496">
        <f>MIS[[#This Row],[OrderAverageTradedPrice]]*MIS[[#This Row],[OrderQuantity]]</f>
        <v>61485.999999999956</v>
      </c>
      <c r="AF6496">
        <f>MIS[[#This Row],[LTP]]*MIS[[#This Row],[OrderQuantity]]</f>
        <v>55728</v>
      </c>
      <c r="AG6496">
        <f>IF(MIS[[#This Row],[OrderSide]]="SELL",MIS[[#This Row],[VALUE]]-MIS[[#This Row],[LIVE_VALUE]],MIS[[#This Row],[LIVE_VALUE]]-MIS[[#This Row],[VALUE]])</f>
        <v>-5757.9999999999563</v>
      </c>
      <c r="AH6496" t="str" cm="1">
        <f t="array" ref="AH64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6" t="str">
        <f>MIS[[#This Row],[TRADING SYMBOL]]</f>
        <v>SENSEX2552082300CE</v>
      </c>
      <c r="AJ6496" t="str">
        <f>IF(RIGHT(MIS[[#This Row],[Main/Hedge]],4)="MAIN","MAIN","HEDGE")</f>
        <v>MAIN</v>
      </c>
      <c r="AK6496" t="str" cm="1">
        <f t="array" ref="AK6496">_xlfn._xlws.FILTER(Table4[Column1],ISNUMBER(SEARCH(Table4[Column1],MIS[[#This Row],[OrderUniqueIdentifier]])),"")</f>
        <v>LONGSHORT</v>
      </c>
    </row>
    <row r="6497" spans="1:37" x14ac:dyDescent="0.25">
      <c r="A6497" t="s">
        <v>71</v>
      </c>
      <c r="B6497" t="s">
        <v>632</v>
      </c>
      <c r="C6497" t="s">
        <v>11200</v>
      </c>
      <c r="D6497" t="s">
        <v>72</v>
      </c>
      <c r="E6497" t="s">
        <v>10376</v>
      </c>
      <c r="F6497" t="s">
        <v>73</v>
      </c>
      <c r="G6497" t="s">
        <v>74</v>
      </c>
      <c r="H6497" t="s">
        <v>75</v>
      </c>
      <c r="I6497" t="s">
        <v>76</v>
      </c>
      <c r="J6497" t="s">
        <v>77</v>
      </c>
      <c r="K6497">
        <v>300</v>
      </c>
      <c r="L6497" t="s">
        <v>77</v>
      </c>
      <c r="M6497" t="s">
        <v>78</v>
      </c>
      <c r="N6497" t="s">
        <v>4495</v>
      </c>
      <c r="O6497" t="s">
        <v>11118</v>
      </c>
      <c r="P6497" t="s">
        <v>11119</v>
      </c>
      <c r="Q6497" t="s">
        <v>10379</v>
      </c>
      <c r="R6497" t="s">
        <v>79</v>
      </c>
      <c r="S6497" t="s">
        <v>25</v>
      </c>
      <c r="T6497" t="s">
        <v>10380</v>
      </c>
      <c r="U6497" t="s">
        <v>43</v>
      </c>
      <c r="V6497" t="s">
        <v>80</v>
      </c>
      <c r="W6497">
        <v>25000</v>
      </c>
      <c r="X6497" t="s">
        <v>81</v>
      </c>
      <c r="Y6497">
        <v>300</v>
      </c>
      <c r="Z6497" t="s">
        <v>11120</v>
      </c>
      <c r="AA6497" t="s">
        <v>11121</v>
      </c>
      <c r="AB6497" t="s">
        <v>90</v>
      </c>
      <c r="AC6497" t="s">
        <v>84</v>
      </c>
      <c r="AD6497">
        <f>_xlfn.XLOOKUP(MIS[[#This Row],[TRADING SYMBOL]],[1]Sheet1!$D:$D,[1]Sheet1!$C:$C)</f>
        <v>186.15</v>
      </c>
      <c r="AE6497">
        <f>MIS[[#This Row],[OrderAverageTradedPrice]]*MIS[[#This Row],[OrderQuantity]]</f>
        <v>59580</v>
      </c>
      <c r="AF6497">
        <f>MIS[[#This Row],[LTP]]*MIS[[#This Row],[OrderQuantity]]</f>
        <v>55845</v>
      </c>
      <c r="AG6497">
        <f>IF(MIS[[#This Row],[OrderSide]]="SELL",MIS[[#This Row],[VALUE]]-MIS[[#This Row],[LIVE_VALUE]],MIS[[#This Row],[LIVE_VALUE]]-MIS[[#This Row],[VALUE]])</f>
        <v>-3735</v>
      </c>
      <c r="AH6497" t="str" cm="1">
        <f t="array" ref="AH64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7" t="str">
        <f>MIS[[#This Row],[TRADING SYMBOL]]</f>
        <v>NIFTY2552225000CE</v>
      </c>
      <c r="AJ6497" t="str">
        <f>IF(RIGHT(MIS[[#This Row],[Main/Hedge]],4)="MAIN","MAIN","HEDGE")</f>
        <v>MAIN</v>
      </c>
      <c r="AK6497" t="str" cm="1">
        <f t="array" ref="AK6497">_xlfn._xlws.FILTER(Table4[Column1],ISNUMBER(SEARCH(Table4[Column1],MIS[[#This Row],[OrderUniqueIdentifier]])),"")</f>
        <v>LONGSHORT</v>
      </c>
    </row>
    <row r="6498" spans="1:37" x14ac:dyDescent="0.25">
      <c r="A6498" t="s">
        <v>71</v>
      </c>
      <c r="B6498" t="s">
        <v>642</v>
      </c>
      <c r="C6498" t="s">
        <v>11201</v>
      </c>
      <c r="D6498" t="s">
        <v>72</v>
      </c>
      <c r="E6498" t="s">
        <v>11102</v>
      </c>
      <c r="F6498" t="s">
        <v>98</v>
      </c>
      <c r="G6498" t="s">
        <v>74</v>
      </c>
      <c r="H6498" t="s">
        <v>75</v>
      </c>
      <c r="I6498" t="s">
        <v>76</v>
      </c>
      <c r="J6498" t="s">
        <v>77</v>
      </c>
      <c r="K6498">
        <v>280</v>
      </c>
      <c r="L6498" t="s">
        <v>77</v>
      </c>
      <c r="M6498" t="s">
        <v>78</v>
      </c>
      <c r="N6498" t="s">
        <v>11202</v>
      </c>
      <c r="O6498" t="s">
        <v>11119</v>
      </c>
      <c r="P6498" t="s">
        <v>11119</v>
      </c>
      <c r="Q6498" t="s">
        <v>11106</v>
      </c>
      <c r="R6498" t="s">
        <v>79</v>
      </c>
      <c r="S6498" t="s">
        <v>25</v>
      </c>
      <c r="T6498" t="s">
        <v>11107</v>
      </c>
      <c r="U6498" t="s">
        <v>100</v>
      </c>
      <c r="V6498" t="s">
        <v>80</v>
      </c>
      <c r="W6498">
        <v>79900</v>
      </c>
      <c r="X6498" t="s">
        <v>85</v>
      </c>
      <c r="Y6498">
        <v>280</v>
      </c>
      <c r="Z6498" t="s">
        <v>11121</v>
      </c>
      <c r="AA6498" t="s">
        <v>11121</v>
      </c>
      <c r="AB6498" t="s">
        <v>87</v>
      </c>
      <c r="AC6498" t="s">
        <v>84</v>
      </c>
      <c r="AD6498">
        <f>_xlfn.XLOOKUP(MIS[[#This Row],[TRADING SYMBOL]],[1]Sheet1!$D:$D,[1]Sheet1!$C:$C)</f>
        <v>31.45</v>
      </c>
      <c r="AE6498">
        <f>MIS[[#This Row],[OrderAverageTradedPrice]]*MIS[[#This Row],[OrderQuantity]]</f>
        <v>8958.99999999998</v>
      </c>
      <c r="AF6498">
        <f>MIS[[#This Row],[LTP]]*MIS[[#This Row],[OrderQuantity]]</f>
        <v>8806</v>
      </c>
      <c r="AG6498">
        <f>IF(MIS[[#This Row],[OrderSide]]="SELL",MIS[[#This Row],[VALUE]]-MIS[[#This Row],[LIVE_VALUE]],MIS[[#This Row],[LIVE_VALUE]]-MIS[[#This Row],[VALUE]])</f>
        <v>-152.99999999997999</v>
      </c>
      <c r="AH6498" t="str" cm="1">
        <f t="array" ref="AH64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8" t="str">
        <f>MIS[[#This Row],[TRADING SYMBOL]]</f>
        <v>SENSEX2552079900PE</v>
      </c>
      <c r="AJ6498" t="str">
        <f>IF(RIGHT(MIS[[#This Row],[Main/Hedge]],4)="MAIN","MAIN","HEDGE")</f>
        <v>HEDGE</v>
      </c>
      <c r="AK6498" t="str" cm="1">
        <f t="array" ref="AK6498">_xlfn._xlws.FILTER(Table4[Column1],ISNUMBER(SEARCH(Table4[Column1],MIS[[#This Row],[OrderUniqueIdentifier]])),"")</f>
        <v>LONGSHORT</v>
      </c>
    </row>
    <row r="6499" spans="1:37" x14ac:dyDescent="0.25">
      <c r="A6499" t="s">
        <v>71</v>
      </c>
      <c r="B6499" t="s">
        <v>642</v>
      </c>
      <c r="C6499" t="s">
        <v>11207</v>
      </c>
      <c r="D6499" t="s">
        <v>72</v>
      </c>
      <c r="E6499" t="s">
        <v>10376</v>
      </c>
      <c r="F6499" t="s">
        <v>73</v>
      </c>
      <c r="G6499" t="s">
        <v>74</v>
      </c>
      <c r="H6499" t="s">
        <v>75</v>
      </c>
      <c r="I6499" t="s">
        <v>76</v>
      </c>
      <c r="J6499" t="s">
        <v>77</v>
      </c>
      <c r="K6499">
        <v>675</v>
      </c>
      <c r="L6499" t="s">
        <v>77</v>
      </c>
      <c r="M6499" t="s">
        <v>78</v>
      </c>
      <c r="N6499" t="s">
        <v>3546</v>
      </c>
      <c r="O6499" t="s">
        <v>11119</v>
      </c>
      <c r="P6499" t="s">
        <v>11119</v>
      </c>
      <c r="Q6499" t="s">
        <v>10379</v>
      </c>
      <c r="R6499" t="s">
        <v>79</v>
      </c>
      <c r="S6499" t="s">
        <v>25</v>
      </c>
      <c r="T6499" t="s">
        <v>10380</v>
      </c>
      <c r="U6499" t="s">
        <v>43</v>
      </c>
      <c r="V6499" t="s">
        <v>80</v>
      </c>
      <c r="W6499">
        <v>25000</v>
      </c>
      <c r="X6499" t="s">
        <v>81</v>
      </c>
      <c r="Y6499">
        <v>675</v>
      </c>
      <c r="Z6499" t="s">
        <v>11121</v>
      </c>
      <c r="AA6499" t="s">
        <v>11121</v>
      </c>
      <c r="AB6499" t="s">
        <v>90</v>
      </c>
      <c r="AC6499" t="s">
        <v>84</v>
      </c>
      <c r="AD6499">
        <f>_xlfn.XLOOKUP(MIS[[#This Row],[TRADING SYMBOL]],[1]Sheet1!$D:$D,[1]Sheet1!$C:$C)</f>
        <v>186.15</v>
      </c>
      <c r="AE6499">
        <f>MIS[[#This Row],[OrderAverageTradedPrice]]*MIS[[#This Row],[OrderQuantity]]</f>
        <v>133650</v>
      </c>
      <c r="AF6499">
        <f>MIS[[#This Row],[LTP]]*MIS[[#This Row],[OrderQuantity]]</f>
        <v>125651.25</v>
      </c>
      <c r="AG6499">
        <f>IF(MIS[[#This Row],[OrderSide]]="SELL",MIS[[#This Row],[VALUE]]-MIS[[#This Row],[LIVE_VALUE]],MIS[[#This Row],[LIVE_VALUE]]-MIS[[#This Row],[VALUE]])</f>
        <v>-7998.75</v>
      </c>
      <c r="AH6499" t="str" cm="1">
        <f t="array" ref="AH64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9" t="str">
        <f>MIS[[#This Row],[TRADING SYMBOL]]</f>
        <v>NIFTY2552225000CE</v>
      </c>
      <c r="AJ6499" t="str">
        <f>IF(RIGHT(MIS[[#This Row],[Main/Hedge]],4)="MAIN","MAIN","HEDGE")</f>
        <v>MAIN</v>
      </c>
      <c r="AK6499" t="str" cm="1">
        <f t="array" ref="AK6499">_xlfn._xlws.FILTER(Table4[Column1],ISNUMBER(SEARCH(Table4[Column1],MIS[[#This Row],[OrderUniqueIdentifier]])),"")</f>
        <v>LONGSHORT</v>
      </c>
    </row>
    <row r="6500" spans="1:37" x14ac:dyDescent="0.25">
      <c r="A6500" t="s">
        <v>71</v>
      </c>
      <c r="B6500" t="s">
        <v>669</v>
      </c>
      <c r="C6500" t="s">
        <v>11216</v>
      </c>
      <c r="D6500" t="s">
        <v>72</v>
      </c>
      <c r="E6500" t="s">
        <v>2044</v>
      </c>
      <c r="F6500" t="s">
        <v>98</v>
      </c>
      <c r="G6500" t="s">
        <v>74</v>
      </c>
      <c r="H6500" t="s">
        <v>75</v>
      </c>
      <c r="I6500" t="s">
        <v>76</v>
      </c>
      <c r="J6500" t="s">
        <v>77</v>
      </c>
      <c r="K6500">
        <v>20</v>
      </c>
      <c r="L6500" t="s">
        <v>77</v>
      </c>
      <c r="M6500" t="s">
        <v>78</v>
      </c>
      <c r="N6500" t="s">
        <v>3176</v>
      </c>
      <c r="O6500" t="s">
        <v>11118</v>
      </c>
      <c r="P6500" t="s">
        <v>11119</v>
      </c>
      <c r="Q6500" t="s">
        <v>2048</v>
      </c>
      <c r="R6500" t="s">
        <v>79</v>
      </c>
      <c r="S6500" t="s">
        <v>25</v>
      </c>
      <c r="T6500" t="s">
        <v>2049</v>
      </c>
      <c r="U6500" t="s">
        <v>100</v>
      </c>
      <c r="V6500" t="s">
        <v>80</v>
      </c>
      <c r="W6500">
        <v>82300</v>
      </c>
      <c r="X6500" t="s">
        <v>81</v>
      </c>
      <c r="Y6500">
        <v>20</v>
      </c>
      <c r="Z6500" t="s">
        <v>11120</v>
      </c>
      <c r="AA6500" t="s">
        <v>11121</v>
      </c>
      <c r="AB6500" t="s">
        <v>90</v>
      </c>
      <c r="AC6500" t="s">
        <v>84</v>
      </c>
      <c r="AD6500">
        <f>_xlfn.XLOOKUP(MIS[[#This Row],[TRADING SYMBOL]],[1]Sheet1!$D:$D,[1]Sheet1!$C:$C)</f>
        <v>464.4</v>
      </c>
      <c r="AE6500">
        <f>MIS[[#This Row],[OrderAverageTradedPrice]]*MIS[[#This Row],[OrderQuantity]]</f>
        <v>10238</v>
      </c>
      <c r="AF6500">
        <f>MIS[[#This Row],[LTP]]*MIS[[#This Row],[OrderQuantity]]</f>
        <v>9288</v>
      </c>
      <c r="AG6500">
        <f>IF(MIS[[#This Row],[OrderSide]]="SELL",MIS[[#This Row],[VALUE]]-MIS[[#This Row],[LIVE_VALUE]],MIS[[#This Row],[LIVE_VALUE]]-MIS[[#This Row],[VALUE]])</f>
        <v>-950</v>
      </c>
      <c r="AH6500" t="str" cm="1">
        <f t="array" ref="AH65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0" t="str">
        <f>MIS[[#This Row],[TRADING SYMBOL]]</f>
        <v>SENSEX2552082300CE</v>
      </c>
      <c r="AJ6500" t="str">
        <f>IF(RIGHT(MIS[[#This Row],[Main/Hedge]],4)="MAIN","MAIN","HEDGE")</f>
        <v>MAIN</v>
      </c>
      <c r="AK6500" t="str" cm="1">
        <f t="array" ref="AK6500">_xlfn._xlws.FILTER(Table4[Column1],ISNUMBER(SEARCH(Table4[Column1],MIS[[#This Row],[OrderUniqueIdentifier]])),"")</f>
        <v>LONGSHORT</v>
      </c>
    </row>
    <row r="6501" spans="1:37" x14ac:dyDescent="0.25">
      <c r="A6501" t="s">
        <v>71</v>
      </c>
      <c r="B6501" t="s">
        <v>761</v>
      </c>
      <c r="C6501" t="s">
        <v>11254</v>
      </c>
      <c r="D6501" t="s">
        <v>72</v>
      </c>
      <c r="E6501" t="s">
        <v>11102</v>
      </c>
      <c r="F6501" t="s">
        <v>98</v>
      </c>
      <c r="G6501" t="s">
        <v>74</v>
      </c>
      <c r="H6501" t="s">
        <v>75</v>
      </c>
      <c r="I6501" t="s">
        <v>76</v>
      </c>
      <c r="J6501" t="s">
        <v>77</v>
      </c>
      <c r="K6501">
        <v>40</v>
      </c>
      <c r="L6501" t="s">
        <v>77</v>
      </c>
      <c r="M6501" t="s">
        <v>78</v>
      </c>
      <c r="N6501" t="s">
        <v>11255</v>
      </c>
      <c r="O6501" t="s">
        <v>11118</v>
      </c>
      <c r="P6501" t="s">
        <v>11119</v>
      </c>
      <c r="Q6501" t="s">
        <v>11106</v>
      </c>
      <c r="R6501" t="s">
        <v>79</v>
      </c>
      <c r="S6501" t="s">
        <v>25</v>
      </c>
      <c r="T6501" t="s">
        <v>11107</v>
      </c>
      <c r="U6501" t="s">
        <v>100</v>
      </c>
      <c r="V6501" t="s">
        <v>80</v>
      </c>
      <c r="W6501">
        <v>79900</v>
      </c>
      <c r="X6501" t="s">
        <v>85</v>
      </c>
      <c r="Y6501">
        <v>40</v>
      </c>
      <c r="Z6501" t="s">
        <v>11120</v>
      </c>
      <c r="AA6501" t="s">
        <v>11121</v>
      </c>
      <c r="AB6501" t="s">
        <v>87</v>
      </c>
      <c r="AC6501" t="s">
        <v>84</v>
      </c>
      <c r="AD6501">
        <f>_xlfn.XLOOKUP(MIS[[#This Row],[TRADING SYMBOL]],[1]Sheet1!$D:$D,[1]Sheet1!$C:$C)</f>
        <v>31.45</v>
      </c>
      <c r="AE6501">
        <f>MIS[[#This Row],[OrderAverageTradedPrice]]*MIS[[#This Row],[OrderQuantity]]</f>
        <v>1278</v>
      </c>
      <c r="AF6501">
        <f>MIS[[#This Row],[LTP]]*MIS[[#This Row],[OrderQuantity]]</f>
        <v>1258</v>
      </c>
      <c r="AG6501">
        <f>IF(MIS[[#This Row],[OrderSide]]="SELL",MIS[[#This Row],[VALUE]]-MIS[[#This Row],[LIVE_VALUE]],MIS[[#This Row],[LIVE_VALUE]]-MIS[[#This Row],[VALUE]])</f>
        <v>-20</v>
      </c>
      <c r="AH6501" t="str" cm="1">
        <f t="array" ref="AH65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1" t="str">
        <f>MIS[[#This Row],[TRADING SYMBOL]]</f>
        <v>SENSEX2552079900PE</v>
      </c>
      <c r="AJ6501" t="str">
        <f>IF(RIGHT(MIS[[#This Row],[Main/Hedge]],4)="MAIN","MAIN","HEDGE")</f>
        <v>HEDGE</v>
      </c>
      <c r="AK6501" t="str" cm="1">
        <f t="array" ref="AK6501">_xlfn._xlws.FILTER(Table4[Column1],ISNUMBER(SEARCH(Table4[Column1],MIS[[#This Row],[OrderUniqueIdentifier]])),"")</f>
        <v>LONGSHORT</v>
      </c>
    </row>
    <row r="6502" spans="1:37" x14ac:dyDescent="0.25">
      <c r="A6502" t="s">
        <v>71</v>
      </c>
      <c r="B6502" t="s">
        <v>795</v>
      </c>
      <c r="C6502" t="s">
        <v>11270</v>
      </c>
      <c r="D6502" t="s">
        <v>72</v>
      </c>
      <c r="E6502" t="s">
        <v>11102</v>
      </c>
      <c r="F6502" t="s">
        <v>98</v>
      </c>
      <c r="G6502" t="s">
        <v>74</v>
      </c>
      <c r="H6502" t="s">
        <v>75</v>
      </c>
      <c r="I6502" t="s">
        <v>76</v>
      </c>
      <c r="J6502" t="s">
        <v>77</v>
      </c>
      <c r="K6502">
        <v>40</v>
      </c>
      <c r="L6502" t="s">
        <v>77</v>
      </c>
      <c r="M6502" t="s">
        <v>78</v>
      </c>
      <c r="N6502" t="s">
        <v>11255</v>
      </c>
      <c r="O6502" t="s">
        <v>11118</v>
      </c>
      <c r="P6502" t="s">
        <v>11119</v>
      </c>
      <c r="Q6502" t="s">
        <v>11106</v>
      </c>
      <c r="R6502" t="s">
        <v>79</v>
      </c>
      <c r="S6502" t="s">
        <v>25</v>
      </c>
      <c r="T6502" t="s">
        <v>11107</v>
      </c>
      <c r="U6502" t="s">
        <v>100</v>
      </c>
      <c r="V6502" t="s">
        <v>80</v>
      </c>
      <c r="W6502">
        <v>79900</v>
      </c>
      <c r="X6502" t="s">
        <v>85</v>
      </c>
      <c r="Y6502">
        <v>40</v>
      </c>
      <c r="Z6502" t="s">
        <v>11120</v>
      </c>
      <c r="AA6502" t="s">
        <v>11121</v>
      </c>
      <c r="AB6502" t="s">
        <v>87</v>
      </c>
      <c r="AC6502" t="s">
        <v>84</v>
      </c>
      <c r="AD6502">
        <f>_xlfn.XLOOKUP(MIS[[#This Row],[TRADING SYMBOL]],[1]Sheet1!$D:$D,[1]Sheet1!$C:$C)</f>
        <v>31.45</v>
      </c>
      <c r="AE6502">
        <f>MIS[[#This Row],[OrderAverageTradedPrice]]*MIS[[#This Row],[OrderQuantity]]</f>
        <v>1278</v>
      </c>
      <c r="AF6502">
        <f>MIS[[#This Row],[LTP]]*MIS[[#This Row],[OrderQuantity]]</f>
        <v>1258</v>
      </c>
      <c r="AG6502">
        <f>IF(MIS[[#This Row],[OrderSide]]="SELL",MIS[[#This Row],[VALUE]]-MIS[[#This Row],[LIVE_VALUE]],MIS[[#This Row],[LIVE_VALUE]]-MIS[[#This Row],[VALUE]])</f>
        <v>-20</v>
      </c>
      <c r="AH6502" t="str" cm="1">
        <f t="array" ref="AH65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2" t="str">
        <f>MIS[[#This Row],[TRADING SYMBOL]]</f>
        <v>SENSEX2552079900PE</v>
      </c>
      <c r="AJ6502" t="str">
        <f>IF(RIGHT(MIS[[#This Row],[Main/Hedge]],4)="MAIN","MAIN","HEDGE")</f>
        <v>HEDGE</v>
      </c>
      <c r="AK6502" t="str" cm="1">
        <f t="array" ref="AK6502">_xlfn._xlws.FILTER(Table4[Column1],ISNUMBER(SEARCH(Table4[Column1],MIS[[#This Row],[OrderUniqueIdentifier]])),"")</f>
        <v>LONGSHORT</v>
      </c>
    </row>
    <row r="6503" spans="1:37" x14ac:dyDescent="0.25">
      <c r="A6503" t="s">
        <v>71</v>
      </c>
      <c r="B6503" t="s">
        <v>847</v>
      </c>
      <c r="C6503" t="s">
        <v>11295</v>
      </c>
      <c r="D6503" t="s">
        <v>72</v>
      </c>
      <c r="E6503" t="s">
        <v>11102</v>
      </c>
      <c r="F6503" t="s">
        <v>98</v>
      </c>
      <c r="G6503" t="s">
        <v>74</v>
      </c>
      <c r="H6503" t="s">
        <v>75</v>
      </c>
      <c r="I6503" t="s">
        <v>76</v>
      </c>
      <c r="J6503" t="s">
        <v>77</v>
      </c>
      <c r="K6503">
        <v>280</v>
      </c>
      <c r="L6503" t="s">
        <v>77</v>
      </c>
      <c r="M6503" t="s">
        <v>78</v>
      </c>
      <c r="N6503" t="s">
        <v>11296</v>
      </c>
      <c r="O6503" t="s">
        <v>11118</v>
      </c>
      <c r="P6503" t="s">
        <v>11119</v>
      </c>
      <c r="Q6503" t="s">
        <v>11106</v>
      </c>
      <c r="R6503" t="s">
        <v>79</v>
      </c>
      <c r="S6503" t="s">
        <v>25</v>
      </c>
      <c r="T6503" t="s">
        <v>11107</v>
      </c>
      <c r="U6503" t="s">
        <v>100</v>
      </c>
      <c r="V6503" t="s">
        <v>80</v>
      </c>
      <c r="W6503">
        <v>79900</v>
      </c>
      <c r="X6503" t="s">
        <v>85</v>
      </c>
      <c r="Y6503">
        <v>280</v>
      </c>
      <c r="Z6503" t="s">
        <v>11120</v>
      </c>
      <c r="AA6503" t="s">
        <v>11121</v>
      </c>
      <c r="AB6503" t="s">
        <v>87</v>
      </c>
      <c r="AC6503" t="s">
        <v>84</v>
      </c>
      <c r="AD6503">
        <f>_xlfn.XLOOKUP(MIS[[#This Row],[TRADING SYMBOL]],[1]Sheet1!$D:$D,[1]Sheet1!$C:$C)</f>
        <v>31.45</v>
      </c>
      <c r="AE6503">
        <f>MIS[[#This Row],[OrderAverageTradedPrice]]*MIS[[#This Row],[OrderQuantity]]</f>
        <v>8934.9999999999764</v>
      </c>
      <c r="AF6503">
        <f>MIS[[#This Row],[LTP]]*MIS[[#This Row],[OrderQuantity]]</f>
        <v>8806</v>
      </c>
      <c r="AG6503">
        <f>IF(MIS[[#This Row],[OrderSide]]="SELL",MIS[[#This Row],[VALUE]]-MIS[[#This Row],[LIVE_VALUE]],MIS[[#This Row],[LIVE_VALUE]]-MIS[[#This Row],[VALUE]])</f>
        <v>-128.99999999997635</v>
      </c>
      <c r="AH6503" t="str" cm="1">
        <f t="array" ref="AH65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3" t="str">
        <f>MIS[[#This Row],[TRADING SYMBOL]]</f>
        <v>SENSEX2552079900PE</v>
      </c>
      <c r="AJ6503" t="str">
        <f>IF(RIGHT(MIS[[#This Row],[Main/Hedge]],4)="MAIN","MAIN","HEDGE")</f>
        <v>HEDGE</v>
      </c>
      <c r="AK6503" t="str" cm="1">
        <f t="array" ref="AK6503">_xlfn._xlws.FILTER(Table4[Column1],ISNUMBER(SEARCH(Table4[Column1],MIS[[#This Row],[OrderUniqueIdentifier]])),"")</f>
        <v>LONGSHORT</v>
      </c>
    </row>
    <row r="6504" spans="1:37" x14ac:dyDescent="0.25">
      <c r="A6504" t="s">
        <v>71</v>
      </c>
      <c r="B6504" t="s">
        <v>847</v>
      </c>
      <c r="C6504" t="s">
        <v>11299</v>
      </c>
      <c r="D6504" t="s">
        <v>72</v>
      </c>
      <c r="E6504" t="s">
        <v>10376</v>
      </c>
      <c r="F6504" t="s">
        <v>73</v>
      </c>
      <c r="G6504" t="s">
        <v>74</v>
      </c>
      <c r="H6504" t="s">
        <v>75</v>
      </c>
      <c r="I6504" t="s">
        <v>76</v>
      </c>
      <c r="J6504" t="s">
        <v>77</v>
      </c>
      <c r="K6504">
        <v>675</v>
      </c>
      <c r="L6504" t="s">
        <v>77</v>
      </c>
      <c r="M6504" t="s">
        <v>78</v>
      </c>
      <c r="N6504" t="s">
        <v>11300</v>
      </c>
      <c r="O6504" t="s">
        <v>11119</v>
      </c>
      <c r="P6504" t="s">
        <v>11119</v>
      </c>
      <c r="Q6504" t="s">
        <v>10379</v>
      </c>
      <c r="R6504" t="s">
        <v>79</v>
      </c>
      <c r="S6504" t="s">
        <v>25</v>
      </c>
      <c r="T6504" t="s">
        <v>10380</v>
      </c>
      <c r="U6504" t="s">
        <v>43</v>
      </c>
      <c r="V6504" t="s">
        <v>80</v>
      </c>
      <c r="W6504">
        <v>25000</v>
      </c>
      <c r="X6504" t="s">
        <v>81</v>
      </c>
      <c r="Y6504">
        <v>675</v>
      </c>
      <c r="Z6504" t="s">
        <v>11121</v>
      </c>
      <c r="AA6504" t="s">
        <v>11121</v>
      </c>
      <c r="AB6504" t="s">
        <v>90</v>
      </c>
      <c r="AC6504" t="s">
        <v>84</v>
      </c>
      <c r="AD6504">
        <f>_xlfn.XLOOKUP(MIS[[#This Row],[TRADING SYMBOL]],[1]Sheet1!$D:$D,[1]Sheet1!$C:$C)</f>
        <v>186.15</v>
      </c>
      <c r="AE6504">
        <f>MIS[[#This Row],[OrderAverageTradedPrice]]*MIS[[#This Row],[OrderQuantity]]</f>
        <v>133987.5</v>
      </c>
      <c r="AF6504">
        <f>MIS[[#This Row],[LTP]]*MIS[[#This Row],[OrderQuantity]]</f>
        <v>125651.25</v>
      </c>
      <c r="AG6504">
        <f>IF(MIS[[#This Row],[OrderSide]]="SELL",MIS[[#This Row],[VALUE]]-MIS[[#This Row],[LIVE_VALUE]],MIS[[#This Row],[LIVE_VALUE]]-MIS[[#This Row],[VALUE]])</f>
        <v>-8336.25</v>
      </c>
      <c r="AH6504" t="str" cm="1">
        <f t="array" ref="AH65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4" t="str">
        <f>MIS[[#This Row],[TRADING SYMBOL]]</f>
        <v>NIFTY2552225000CE</v>
      </c>
      <c r="AJ6504" t="str">
        <f>IF(RIGHT(MIS[[#This Row],[Main/Hedge]],4)="MAIN","MAIN","HEDGE")</f>
        <v>MAIN</v>
      </c>
      <c r="AK6504" t="str" cm="1">
        <f t="array" ref="AK6504">_xlfn._xlws.FILTER(Table4[Column1],ISNUMBER(SEARCH(Table4[Column1],MIS[[#This Row],[OrderUniqueIdentifier]])),"")</f>
        <v>LONGSHORT</v>
      </c>
    </row>
    <row r="6505" spans="1:37" x14ac:dyDescent="0.25">
      <c r="A6505" t="s">
        <v>71</v>
      </c>
      <c r="B6505" t="s">
        <v>901</v>
      </c>
      <c r="C6505" t="s">
        <v>11319</v>
      </c>
      <c r="D6505" t="s">
        <v>72</v>
      </c>
      <c r="E6505" t="s">
        <v>11102</v>
      </c>
      <c r="F6505" t="s">
        <v>98</v>
      </c>
      <c r="G6505" t="s">
        <v>74</v>
      </c>
      <c r="H6505" t="s">
        <v>75</v>
      </c>
      <c r="I6505" t="s">
        <v>76</v>
      </c>
      <c r="J6505" t="s">
        <v>77</v>
      </c>
      <c r="K6505">
        <v>40</v>
      </c>
      <c r="L6505" t="s">
        <v>77</v>
      </c>
      <c r="M6505" t="s">
        <v>78</v>
      </c>
      <c r="N6505" t="s">
        <v>11320</v>
      </c>
      <c r="O6505" t="s">
        <v>11118</v>
      </c>
      <c r="P6505" t="s">
        <v>11119</v>
      </c>
      <c r="Q6505" t="s">
        <v>11106</v>
      </c>
      <c r="R6505" t="s">
        <v>79</v>
      </c>
      <c r="S6505" t="s">
        <v>25</v>
      </c>
      <c r="T6505" t="s">
        <v>11107</v>
      </c>
      <c r="U6505" t="s">
        <v>100</v>
      </c>
      <c r="V6505" t="s">
        <v>80</v>
      </c>
      <c r="W6505">
        <v>79900</v>
      </c>
      <c r="X6505" t="s">
        <v>85</v>
      </c>
      <c r="Y6505">
        <v>40</v>
      </c>
      <c r="Z6505" t="s">
        <v>11120</v>
      </c>
      <c r="AA6505" t="s">
        <v>11121</v>
      </c>
      <c r="AB6505" t="s">
        <v>87</v>
      </c>
      <c r="AC6505" t="s">
        <v>84</v>
      </c>
      <c r="AD6505">
        <f>_xlfn.XLOOKUP(MIS[[#This Row],[TRADING SYMBOL]],[1]Sheet1!$D:$D,[1]Sheet1!$C:$C)</f>
        <v>31.45</v>
      </c>
      <c r="AE6505">
        <f>MIS[[#This Row],[OrderAverageTradedPrice]]*MIS[[#This Row],[OrderQuantity]]</f>
        <v>1280</v>
      </c>
      <c r="AF6505">
        <f>MIS[[#This Row],[LTP]]*MIS[[#This Row],[OrderQuantity]]</f>
        <v>1258</v>
      </c>
      <c r="AG6505">
        <f>IF(MIS[[#This Row],[OrderSide]]="SELL",MIS[[#This Row],[VALUE]]-MIS[[#This Row],[LIVE_VALUE]],MIS[[#This Row],[LIVE_VALUE]]-MIS[[#This Row],[VALUE]])</f>
        <v>-22</v>
      </c>
      <c r="AH6505" t="str" cm="1">
        <f t="array" ref="AH65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5" t="str">
        <f>MIS[[#This Row],[TRADING SYMBOL]]</f>
        <v>SENSEX2552079900PE</v>
      </c>
      <c r="AJ6505" t="str">
        <f>IF(RIGHT(MIS[[#This Row],[Main/Hedge]],4)="MAIN","MAIN","HEDGE")</f>
        <v>HEDGE</v>
      </c>
      <c r="AK6505" t="str" cm="1">
        <f t="array" ref="AK6505">_xlfn._xlws.FILTER(Table4[Column1],ISNUMBER(SEARCH(Table4[Column1],MIS[[#This Row],[OrderUniqueIdentifier]])),"")</f>
        <v>LONGSHORT</v>
      </c>
    </row>
    <row r="6506" spans="1:37" x14ac:dyDescent="0.25">
      <c r="A6506" t="s">
        <v>71</v>
      </c>
      <c r="B6506" t="s">
        <v>923</v>
      </c>
      <c r="C6506" t="s">
        <v>11329</v>
      </c>
      <c r="D6506" t="s">
        <v>72</v>
      </c>
      <c r="E6506" t="s">
        <v>10376</v>
      </c>
      <c r="F6506" t="s">
        <v>73</v>
      </c>
      <c r="G6506" t="s">
        <v>74</v>
      </c>
      <c r="H6506" t="s">
        <v>75</v>
      </c>
      <c r="I6506" t="s">
        <v>76</v>
      </c>
      <c r="J6506" t="s">
        <v>77</v>
      </c>
      <c r="K6506">
        <v>375</v>
      </c>
      <c r="L6506" t="s">
        <v>77</v>
      </c>
      <c r="M6506" t="s">
        <v>78</v>
      </c>
      <c r="N6506" t="s">
        <v>11330</v>
      </c>
      <c r="O6506" t="s">
        <v>11119</v>
      </c>
      <c r="P6506" t="s">
        <v>11119</v>
      </c>
      <c r="Q6506" t="s">
        <v>10379</v>
      </c>
      <c r="R6506" t="s">
        <v>79</v>
      </c>
      <c r="S6506" t="s">
        <v>25</v>
      </c>
      <c r="T6506" t="s">
        <v>10380</v>
      </c>
      <c r="U6506" t="s">
        <v>43</v>
      </c>
      <c r="V6506" t="s">
        <v>80</v>
      </c>
      <c r="W6506">
        <v>25000</v>
      </c>
      <c r="X6506" t="s">
        <v>81</v>
      </c>
      <c r="Y6506">
        <v>375</v>
      </c>
      <c r="Z6506" t="s">
        <v>11121</v>
      </c>
      <c r="AA6506" t="s">
        <v>11121</v>
      </c>
      <c r="AB6506" t="s">
        <v>90</v>
      </c>
      <c r="AC6506" t="s">
        <v>84</v>
      </c>
      <c r="AD6506">
        <f>_xlfn.XLOOKUP(MIS[[#This Row],[TRADING SYMBOL]],[1]Sheet1!$D:$D,[1]Sheet1!$C:$C)</f>
        <v>186.15</v>
      </c>
      <c r="AE6506">
        <f>MIS[[#This Row],[OrderAverageTradedPrice]]*MIS[[#This Row],[OrderQuantity]]</f>
        <v>74381.25</v>
      </c>
      <c r="AF6506">
        <f>MIS[[#This Row],[LTP]]*MIS[[#This Row],[OrderQuantity]]</f>
        <v>69806.25</v>
      </c>
      <c r="AG6506">
        <f>IF(MIS[[#This Row],[OrderSide]]="SELL",MIS[[#This Row],[VALUE]]-MIS[[#This Row],[LIVE_VALUE]],MIS[[#This Row],[LIVE_VALUE]]-MIS[[#This Row],[VALUE]])</f>
        <v>-4575</v>
      </c>
      <c r="AH6506" t="str" cm="1">
        <f t="array" ref="AH65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6" t="str">
        <f>MIS[[#This Row],[TRADING SYMBOL]]</f>
        <v>NIFTY2552225000CE</v>
      </c>
      <c r="AJ6506" t="str">
        <f>IF(RIGHT(MIS[[#This Row],[Main/Hedge]],4)="MAIN","MAIN","HEDGE")</f>
        <v>MAIN</v>
      </c>
      <c r="AK6506" t="str" cm="1">
        <f t="array" ref="AK6506">_xlfn._xlws.FILTER(Table4[Column1],ISNUMBER(SEARCH(Table4[Column1],MIS[[#This Row],[OrderUniqueIdentifier]])),"")</f>
        <v>LONGSHORT</v>
      </c>
    </row>
    <row r="6507" spans="1:37" x14ac:dyDescent="0.25">
      <c r="A6507" t="s">
        <v>71</v>
      </c>
      <c r="B6507" t="s">
        <v>931</v>
      </c>
      <c r="C6507" t="s">
        <v>11331</v>
      </c>
      <c r="D6507" t="s">
        <v>72</v>
      </c>
      <c r="E6507" t="s">
        <v>2044</v>
      </c>
      <c r="F6507" t="s">
        <v>98</v>
      </c>
      <c r="G6507" t="s">
        <v>74</v>
      </c>
      <c r="H6507" t="s">
        <v>75</v>
      </c>
      <c r="I6507" t="s">
        <v>76</v>
      </c>
      <c r="J6507" t="s">
        <v>77</v>
      </c>
      <c r="K6507">
        <v>120</v>
      </c>
      <c r="L6507" t="s">
        <v>77</v>
      </c>
      <c r="M6507" t="s">
        <v>78</v>
      </c>
      <c r="N6507" t="s">
        <v>11332</v>
      </c>
      <c r="O6507" t="s">
        <v>11118</v>
      </c>
      <c r="P6507" t="s">
        <v>11119</v>
      </c>
      <c r="Q6507" t="s">
        <v>2048</v>
      </c>
      <c r="R6507" t="s">
        <v>79</v>
      </c>
      <c r="S6507" t="s">
        <v>25</v>
      </c>
      <c r="T6507" t="s">
        <v>2049</v>
      </c>
      <c r="U6507" t="s">
        <v>100</v>
      </c>
      <c r="V6507" t="s">
        <v>80</v>
      </c>
      <c r="W6507">
        <v>82300</v>
      </c>
      <c r="X6507" t="s">
        <v>81</v>
      </c>
      <c r="Y6507">
        <v>120</v>
      </c>
      <c r="Z6507" t="s">
        <v>11120</v>
      </c>
      <c r="AA6507" t="s">
        <v>11121</v>
      </c>
      <c r="AB6507" t="s">
        <v>90</v>
      </c>
      <c r="AC6507" t="s">
        <v>84</v>
      </c>
      <c r="AD6507">
        <f>_xlfn.XLOOKUP(MIS[[#This Row],[TRADING SYMBOL]],[1]Sheet1!$D:$D,[1]Sheet1!$C:$C)</f>
        <v>464.4</v>
      </c>
      <c r="AE6507">
        <f>MIS[[#This Row],[OrderAverageTradedPrice]]*MIS[[#This Row],[OrderQuantity]]</f>
        <v>61347.999999999964</v>
      </c>
      <c r="AF6507">
        <f>MIS[[#This Row],[LTP]]*MIS[[#This Row],[OrderQuantity]]</f>
        <v>55728</v>
      </c>
      <c r="AG6507">
        <f>IF(MIS[[#This Row],[OrderSide]]="SELL",MIS[[#This Row],[VALUE]]-MIS[[#This Row],[LIVE_VALUE]],MIS[[#This Row],[LIVE_VALUE]]-MIS[[#This Row],[VALUE]])</f>
        <v>-5619.9999999999636</v>
      </c>
      <c r="AH6507" t="str" cm="1">
        <f t="array" ref="AH65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7" t="str">
        <f>MIS[[#This Row],[TRADING SYMBOL]]</f>
        <v>SENSEX2552082300CE</v>
      </c>
      <c r="AJ6507" t="str">
        <f>IF(RIGHT(MIS[[#This Row],[Main/Hedge]],4)="MAIN","MAIN","HEDGE")</f>
        <v>MAIN</v>
      </c>
      <c r="AK6507" t="str" cm="1">
        <f t="array" ref="AK6507">_xlfn._xlws.FILTER(Table4[Column1],ISNUMBER(SEARCH(Table4[Column1],MIS[[#This Row],[OrderUniqueIdentifier]])),"")</f>
        <v>LONGSHORT</v>
      </c>
    </row>
    <row r="6508" spans="1:37" x14ac:dyDescent="0.25">
      <c r="A6508" t="s">
        <v>71</v>
      </c>
      <c r="B6508" t="s">
        <v>969</v>
      </c>
      <c r="C6508" t="s">
        <v>11354</v>
      </c>
      <c r="D6508" t="s">
        <v>72</v>
      </c>
      <c r="E6508" t="s">
        <v>2044</v>
      </c>
      <c r="F6508" t="s">
        <v>98</v>
      </c>
      <c r="G6508" t="s">
        <v>74</v>
      </c>
      <c r="H6508" t="s">
        <v>75</v>
      </c>
      <c r="I6508" t="s">
        <v>76</v>
      </c>
      <c r="J6508" t="s">
        <v>77</v>
      </c>
      <c r="K6508">
        <v>320</v>
      </c>
      <c r="L6508" t="s">
        <v>77</v>
      </c>
      <c r="M6508" t="s">
        <v>78</v>
      </c>
      <c r="N6508" t="s">
        <v>11355</v>
      </c>
      <c r="O6508" t="s">
        <v>11118</v>
      </c>
      <c r="P6508" t="s">
        <v>11119</v>
      </c>
      <c r="Q6508" t="s">
        <v>2048</v>
      </c>
      <c r="R6508" t="s">
        <v>79</v>
      </c>
      <c r="S6508" t="s">
        <v>25</v>
      </c>
      <c r="T6508" t="s">
        <v>2049</v>
      </c>
      <c r="U6508" t="s">
        <v>100</v>
      </c>
      <c r="V6508" t="s">
        <v>80</v>
      </c>
      <c r="W6508">
        <v>82300</v>
      </c>
      <c r="X6508" t="s">
        <v>81</v>
      </c>
      <c r="Y6508">
        <v>320</v>
      </c>
      <c r="Z6508" t="s">
        <v>11120</v>
      </c>
      <c r="AA6508" t="s">
        <v>11121</v>
      </c>
      <c r="AB6508" t="s">
        <v>90</v>
      </c>
      <c r="AC6508" t="s">
        <v>84</v>
      </c>
      <c r="AD6508">
        <f>_xlfn.XLOOKUP(MIS[[#This Row],[TRADING SYMBOL]],[1]Sheet1!$D:$D,[1]Sheet1!$C:$C)</f>
        <v>464.4</v>
      </c>
      <c r="AE6508">
        <f>MIS[[#This Row],[OrderAverageTradedPrice]]*MIS[[#This Row],[OrderQuantity]]</f>
        <v>164002</v>
      </c>
      <c r="AF6508">
        <f>MIS[[#This Row],[LTP]]*MIS[[#This Row],[OrderQuantity]]</f>
        <v>148608</v>
      </c>
      <c r="AG6508">
        <f>IF(MIS[[#This Row],[OrderSide]]="SELL",MIS[[#This Row],[VALUE]]-MIS[[#This Row],[LIVE_VALUE]],MIS[[#This Row],[LIVE_VALUE]]-MIS[[#This Row],[VALUE]])</f>
        <v>-15394</v>
      </c>
      <c r="AH6508" t="str" cm="1">
        <f t="array" ref="AH65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8" t="str">
        <f>MIS[[#This Row],[TRADING SYMBOL]]</f>
        <v>SENSEX2552082300CE</v>
      </c>
      <c r="AJ6508" t="str">
        <f>IF(RIGHT(MIS[[#This Row],[Main/Hedge]],4)="MAIN","MAIN","HEDGE")</f>
        <v>MAIN</v>
      </c>
      <c r="AK6508" t="str" cm="1">
        <f t="array" ref="AK6508">_xlfn._xlws.FILTER(Table4[Column1],ISNUMBER(SEARCH(Table4[Column1],MIS[[#This Row],[OrderUniqueIdentifier]])),"")</f>
        <v>LONGSHORT</v>
      </c>
    </row>
    <row r="6509" spans="1:37" x14ac:dyDescent="0.25">
      <c r="A6509" t="s">
        <v>71</v>
      </c>
      <c r="B6509" t="s">
        <v>978</v>
      </c>
      <c r="C6509" t="s">
        <v>11358</v>
      </c>
      <c r="D6509" t="s">
        <v>72</v>
      </c>
      <c r="E6509" t="s">
        <v>10376</v>
      </c>
      <c r="F6509" t="s">
        <v>73</v>
      </c>
      <c r="G6509" t="s">
        <v>74</v>
      </c>
      <c r="H6509" t="s">
        <v>75</v>
      </c>
      <c r="I6509" t="s">
        <v>76</v>
      </c>
      <c r="J6509" t="s">
        <v>77</v>
      </c>
      <c r="K6509">
        <v>75</v>
      </c>
      <c r="L6509" t="s">
        <v>77</v>
      </c>
      <c r="M6509" t="s">
        <v>78</v>
      </c>
      <c r="N6509" t="s">
        <v>11359</v>
      </c>
      <c r="O6509" t="s">
        <v>11119</v>
      </c>
      <c r="P6509" t="s">
        <v>11119</v>
      </c>
      <c r="Q6509" t="s">
        <v>10379</v>
      </c>
      <c r="R6509" t="s">
        <v>79</v>
      </c>
      <c r="S6509" t="s">
        <v>25</v>
      </c>
      <c r="T6509" t="s">
        <v>10380</v>
      </c>
      <c r="U6509" t="s">
        <v>43</v>
      </c>
      <c r="V6509" t="s">
        <v>80</v>
      </c>
      <c r="W6509">
        <v>25000</v>
      </c>
      <c r="X6509" t="s">
        <v>81</v>
      </c>
      <c r="Y6509">
        <v>75</v>
      </c>
      <c r="Z6509" t="s">
        <v>11121</v>
      </c>
      <c r="AA6509" t="s">
        <v>11121</v>
      </c>
      <c r="AB6509" t="s">
        <v>90</v>
      </c>
      <c r="AC6509" t="s">
        <v>84</v>
      </c>
      <c r="AD6509">
        <f>_xlfn.XLOOKUP(MIS[[#This Row],[TRADING SYMBOL]],[1]Sheet1!$D:$D,[1]Sheet1!$C:$C)</f>
        <v>186.15</v>
      </c>
      <c r="AE6509">
        <f>MIS[[#This Row],[OrderAverageTradedPrice]]*MIS[[#This Row],[OrderQuantity]]</f>
        <v>14857.5</v>
      </c>
      <c r="AF6509">
        <f>MIS[[#This Row],[LTP]]*MIS[[#This Row],[OrderQuantity]]</f>
        <v>13961.25</v>
      </c>
      <c r="AG6509">
        <f>IF(MIS[[#This Row],[OrderSide]]="SELL",MIS[[#This Row],[VALUE]]-MIS[[#This Row],[LIVE_VALUE]],MIS[[#This Row],[LIVE_VALUE]]-MIS[[#This Row],[VALUE]])</f>
        <v>-896.25</v>
      </c>
      <c r="AH6509" t="str" cm="1">
        <f t="array" ref="AH65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9" t="str">
        <f>MIS[[#This Row],[TRADING SYMBOL]]</f>
        <v>NIFTY2552225000CE</v>
      </c>
      <c r="AJ6509" t="str">
        <f>IF(RIGHT(MIS[[#This Row],[Main/Hedge]],4)="MAIN","MAIN","HEDGE")</f>
        <v>MAIN</v>
      </c>
      <c r="AK6509" t="str" cm="1">
        <f t="array" ref="AK6509">_xlfn._xlws.FILTER(Table4[Column1],ISNUMBER(SEARCH(Table4[Column1],MIS[[#This Row],[OrderUniqueIdentifier]])),"")</f>
        <v>LONGSHORT</v>
      </c>
    </row>
    <row r="6510" spans="1:37" x14ac:dyDescent="0.25">
      <c r="A6510" t="s">
        <v>71</v>
      </c>
      <c r="B6510" t="s">
        <v>1001</v>
      </c>
      <c r="C6510" t="s">
        <v>11364</v>
      </c>
      <c r="D6510" t="s">
        <v>72</v>
      </c>
      <c r="E6510" t="s">
        <v>11102</v>
      </c>
      <c r="F6510" t="s">
        <v>98</v>
      </c>
      <c r="G6510" t="s">
        <v>74</v>
      </c>
      <c r="H6510" t="s">
        <v>75</v>
      </c>
      <c r="I6510" t="s">
        <v>76</v>
      </c>
      <c r="J6510" t="s">
        <v>77</v>
      </c>
      <c r="K6510">
        <v>40</v>
      </c>
      <c r="L6510" t="s">
        <v>77</v>
      </c>
      <c r="M6510" t="s">
        <v>78</v>
      </c>
      <c r="N6510" t="s">
        <v>11255</v>
      </c>
      <c r="O6510" t="s">
        <v>11118</v>
      </c>
      <c r="P6510" t="s">
        <v>11119</v>
      </c>
      <c r="Q6510" t="s">
        <v>11106</v>
      </c>
      <c r="R6510" t="s">
        <v>79</v>
      </c>
      <c r="S6510" t="s">
        <v>25</v>
      </c>
      <c r="T6510" t="s">
        <v>11107</v>
      </c>
      <c r="U6510" t="s">
        <v>100</v>
      </c>
      <c r="V6510" t="s">
        <v>80</v>
      </c>
      <c r="W6510">
        <v>79900</v>
      </c>
      <c r="X6510" t="s">
        <v>85</v>
      </c>
      <c r="Y6510">
        <v>40</v>
      </c>
      <c r="Z6510" t="s">
        <v>11120</v>
      </c>
      <c r="AA6510" t="s">
        <v>11121</v>
      </c>
      <c r="AB6510" t="s">
        <v>87</v>
      </c>
      <c r="AC6510" t="s">
        <v>84</v>
      </c>
      <c r="AD6510">
        <f>_xlfn.XLOOKUP(MIS[[#This Row],[TRADING SYMBOL]],[1]Sheet1!$D:$D,[1]Sheet1!$C:$C)</f>
        <v>31.45</v>
      </c>
      <c r="AE6510">
        <f>MIS[[#This Row],[OrderAverageTradedPrice]]*MIS[[#This Row],[OrderQuantity]]</f>
        <v>1278</v>
      </c>
      <c r="AF6510">
        <f>MIS[[#This Row],[LTP]]*MIS[[#This Row],[OrderQuantity]]</f>
        <v>1258</v>
      </c>
      <c r="AG6510">
        <f>IF(MIS[[#This Row],[OrderSide]]="SELL",MIS[[#This Row],[VALUE]]-MIS[[#This Row],[LIVE_VALUE]],MIS[[#This Row],[LIVE_VALUE]]-MIS[[#This Row],[VALUE]])</f>
        <v>-20</v>
      </c>
      <c r="AH6510" t="str" cm="1">
        <f t="array" ref="AH65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0" t="str">
        <f>MIS[[#This Row],[TRADING SYMBOL]]</f>
        <v>SENSEX2552079900PE</v>
      </c>
      <c r="AJ6510" t="str">
        <f>IF(RIGHT(MIS[[#This Row],[Main/Hedge]],4)="MAIN","MAIN","HEDGE")</f>
        <v>HEDGE</v>
      </c>
      <c r="AK6510" t="str" cm="1">
        <f t="array" ref="AK6510">_xlfn._xlws.FILTER(Table4[Column1],ISNUMBER(SEARCH(Table4[Column1],MIS[[#This Row],[OrderUniqueIdentifier]])),"")</f>
        <v>LONGSHORT</v>
      </c>
    </row>
    <row r="6511" spans="1:37" x14ac:dyDescent="0.25">
      <c r="A6511" t="s">
        <v>71</v>
      </c>
      <c r="B6511" t="s">
        <v>1001</v>
      </c>
      <c r="C6511" t="s">
        <v>11367</v>
      </c>
      <c r="D6511" t="s">
        <v>72</v>
      </c>
      <c r="E6511" t="s">
        <v>10376</v>
      </c>
      <c r="F6511" t="s">
        <v>73</v>
      </c>
      <c r="G6511" t="s">
        <v>74</v>
      </c>
      <c r="H6511" t="s">
        <v>75</v>
      </c>
      <c r="I6511" t="s">
        <v>76</v>
      </c>
      <c r="J6511" t="s">
        <v>77</v>
      </c>
      <c r="K6511">
        <v>75</v>
      </c>
      <c r="L6511" t="s">
        <v>77</v>
      </c>
      <c r="M6511" t="s">
        <v>78</v>
      </c>
      <c r="N6511" t="s">
        <v>3546</v>
      </c>
      <c r="O6511" t="s">
        <v>11119</v>
      </c>
      <c r="P6511" t="s">
        <v>11119</v>
      </c>
      <c r="Q6511" t="s">
        <v>10379</v>
      </c>
      <c r="R6511" t="s">
        <v>79</v>
      </c>
      <c r="S6511" t="s">
        <v>25</v>
      </c>
      <c r="T6511" t="s">
        <v>10380</v>
      </c>
      <c r="U6511" t="s">
        <v>43</v>
      </c>
      <c r="V6511" t="s">
        <v>80</v>
      </c>
      <c r="W6511">
        <v>25000</v>
      </c>
      <c r="X6511" t="s">
        <v>81</v>
      </c>
      <c r="Y6511">
        <v>75</v>
      </c>
      <c r="Z6511" t="s">
        <v>11121</v>
      </c>
      <c r="AA6511" t="s">
        <v>11121</v>
      </c>
      <c r="AB6511" t="s">
        <v>90</v>
      </c>
      <c r="AC6511" t="s">
        <v>84</v>
      </c>
      <c r="AD6511">
        <f>_xlfn.XLOOKUP(MIS[[#This Row],[TRADING SYMBOL]],[1]Sheet1!$D:$D,[1]Sheet1!$C:$C)</f>
        <v>186.15</v>
      </c>
      <c r="AE6511">
        <f>MIS[[#This Row],[OrderAverageTradedPrice]]*MIS[[#This Row],[OrderQuantity]]</f>
        <v>14850</v>
      </c>
      <c r="AF6511">
        <f>MIS[[#This Row],[LTP]]*MIS[[#This Row],[OrderQuantity]]</f>
        <v>13961.25</v>
      </c>
      <c r="AG6511">
        <f>IF(MIS[[#This Row],[OrderSide]]="SELL",MIS[[#This Row],[VALUE]]-MIS[[#This Row],[LIVE_VALUE]],MIS[[#This Row],[LIVE_VALUE]]-MIS[[#This Row],[VALUE]])</f>
        <v>-888.75</v>
      </c>
      <c r="AH6511" t="str" cm="1">
        <f t="array" ref="AH65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1" t="str">
        <f>MIS[[#This Row],[TRADING SYMBOL]]</f>
        <v>NIFTY2552225000CE</v>
      </c>
      <c r="AJ6511" t="str">
        <f>IF(RIGHT(MIS[[#This Row],[Main/Hedge]],4)="MAIN","MAIN","HEDGE")</f>
        <v>MAIN</v>
      </c>
      <c r="AK6511" t="str" cm="1">
        <f t="array" ref="AK6511">_xlfn._xlws.FILTER(Table4[Column1],ISNUMBER(SEARCH(Table4[Column1],MIS[[#This Row],[OrderUniqueIdentifier]])),"")</f>
        <v>LONGSHORT</v>
      </c>
    </row>
    <row r="6512" spans="1:37" x14ac:dyDescent="0.25">
      <c r="A6512" t="s">
        <v>71</v>
      </c>
      <c r="B6512" t="s">
        <v>1013</v>
      </c>
      <c r="C6512" t="s">
        <v>11371</v>
      </c>
      <c r="D6512" t="s">
        <v>72</v>
      </c>
      <c r="E6512" t="s">
        <v>2044</v>
      </c>
      <c r="F6512" t="s">
        <v>98</v>
      </c>
      <c r="G6512" t="s">
        <v>74</v>
      </c>
      <c r="H6512" t="s">
        <v>75</v>
      </c>
      <c r="I6512" t="s">
        <v>76</v>
      </c>
      <c r="J6512" t="s">
        <v>77</v>
      </c>
      <c r="K6512">
        <v>120</v>
      </c>
      <c r="L6512" t="s">
        <v>77</v>
      </c>
      <c r="M6512" t="s">
        <v>78</v>
      </c>
      <c r="N6512" t="s">
        <v>11372</v>
      </c>
      <c r="O6512" t="s">
        <v>11119</v>
      </c>
      <c r="P6512" t="s">
        <v>11119</v>
      </c>
      <c r="Q6512" t="s">
        <v>2048</v>
      </c>
      <c r="R6512" t="s">
        <v>79</v>
      </c>
      <c r="S6512" t="s">
        <v>25</v>
      </c>
      <c r="T6512" t="s">
        <v>2049</v>
      </c>
      <c r="U6512" t="s">
        <v>100</v>
      </c>
      <c r="V6512" t="s">
        <v>80</v>
      </c>
      <c r="W6512">
        <v>82300</v>
      </c>
      <c r="X6512" t="s">
        <v>81</v>
      </c>
      <c r="Y6512">
        <v>120</v>
      </c>
      <c r="Z6512" t="s">
        <v>11121</v>
      </c>
      <c r="AA6512" t="s">
        <v>11121</v>
      </c>
      <c r="AB6512" t="s">
        <v>90</v>
      </c>
      <c r="AC6512" t="s">
        <v>84</v>
      </c>
      <c r="AD6512">
        <f>_xlfn.XLOOKUP(MIS[[#This Row],[TRADING SYMBOL]],[1]Sheet1!$D:$D,[1]Sheet1!$C:$C)</f>
        <v>464.4</v>
      </c>
      <c r="AE6512">
        <f>MIS[[#This Row],[OrderAverageTradedPrice]]*MIS[[#This Row],[OrderQuantity]]</f>
        <v>61453.99999999992</v>
      </c>
      <c r="AF6512">
        <f>MIS[[#This Row],[LTP]]*MIS[[#This Row],[OrderQuantity]]</f>
        <v>55728</v>
      </c>
      <c r="AG6512">
        <f>IF(MIS[[#This Row],[OrderSide]]="SELL",MIS[[#This Row],[VALUE]]-MIS[[#This Row],[LIVE_VALUE]],MIS[[#This Row],[LIVE_VALUE]]-MIS[[#This Row],[VALUE]])</f>
        <v>-5725.99999999992</v>
      </c>
      <c r="AH6512" t="str" cm="1">
        <f t="array" ref="AH65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2" t="str">
        <f>MIS[[#This Row],[TRADING SYMBOL]]</f>
        <v>SENSEX2552082300CE</v>
      </c>
      <c r="AJ6512" t="str">
        <f>IF(RIGHT(MIS[[#This Row],[Main/Hedge]],4)="MAIN","MAIN","HEDGE")</f>
        <v>MAIN</v>
      </c>
      <c r="AK6512" t="str" cm="1">
        <f t="array" ref="AK6512">_xlfn._xlws.FILTER(Table4[Column1],ISNUMBER(SEARCH(Table4[Column1],MIS[[#This Row],[OrderUniqueIdentifier]])),"")</f>
        <v>LONGSHORT</v>
      </c>
    </row>
    <row r="6513" spans="1:37" x14ac:dyDescent="0.25">
      <c r="A6513" t="s">
        <v>71</v>
      </c>
      <c r="B6513" t="s">
        <v>1013</v>
      </c>
      <c r="C6513" t="s">
        <v>11374</v>
      </c>
      <c r="D6513" t="s">
        <v>72</v>
      </c>
      <c r="E6513" t="s">
        <v>10376</v>
      </c>
      <c r="F6513" t="s">
        <v>73</v>
      </c>
      <c r="G6513" t="s">
        <v>74</v>
      </c>
      <c r="H6513" t="s">
        <v>75</v>
      </c>
      <c r="I6513" t="s">
        <v>76</v>
      </c>
      <c r="J6513" t="s">
        <v>77</v>
      </c>
      <c r="K6513">
        <v>300</v>
      </c>
      <c r="L6513" t="s">
        <v>77</v>
      </c>
      <c r="M6513" t="s">
        <v>78</v>
      </c>
      <c r="N6513" t="s">
        <v>11330</v>
      </c>
      <c r="O6513" t="s">
        <v>11119</v>
      </c>
      <c r="P6513" t="s">
        <v>11119</v>
      </c>
      <c r="Q6513" t="s">
        <v>10379</v>
      </c>
      <c r="R6513" t="s">
        <v>79</v>
      </c>
      <c r="S6513" t="s">
        <v>25</v>
      </c>
      <c r="T6513" t="s">
        <v>10380</v>
      </c>
      <c r="U6513" t="s">
        <v>43</v>
      </c>
      <c r="V6513" t="s">
        <v>80</v>
      </c>
      <c r="W6513">
        <v>25000</v>
      </c>
      <c r="X6513" t="s">
        <v>81</v>
      </c>
      <c r="Y6513">
        <v>300</v>
      </c>
      <c r="Z6513" t="s">
        <v>11121</v>
      </c>
      <c r="AA6513" t="s">
        <v>11121</v>
      </c>
      <c r="AB6513" t="s">
        <v>90</v>
      </c>
      <c r="AC6513" t="s">
        <v>84</v>
      </c>
      <c r="AD6513">
        <f>_xlfn.XLOOKUP(MIS[[#This Row],[TRADING SYMBOL]],[1]Sheet1!$D:$D,[1]Sheet1!$C:$C)</f>
        <v>186.15</v>
      </c>
      <c r="AE6513">
        <f>MIS[[#This Row],[OrderAverageTradedPrice]]*MIS[[#This Row],[OrderQuantity]]</f>
        <v>59505</v>
      </c>
      <c r="AF6513">
        <f>MIS[[#This Row],[LTP]]*MIS[[#This Row],[OrderQuantity]]</f>
        <v>55845</v>
      </c>
      <c r="AG6513">
        <f>IF(MIS[[#This Row],[OrderSide]]="SELL",MIS[[#This Row],[VALUE]]-MIS[[#This Row],[LIVE_VALUE]],MIS[[#This Row],[LIVE_VALUE]]-MIS[[#This Row],[VALUE]])</f>
        <v>-3660</v>
      </c>
      <c r="AH6513" t="str" cm="1">
        <f t="array" ref="AH65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3" t="str">
        <f>MIS[[#This Row],[TRADING SYMBOL]]</f>
        <v>NIFTY2552225000CE</v>
      </c>
      <c r="AJ6513" t="str">
        <f>IF(RIGHT(MIS[[#This Row],[Main/Hedge]],4)="MAIN","MAIN","HEDGE")</f>
        <v>MAIN</v>
      </c>
      <c r="AK6513" t="str" cm="1">
        <f t="array" ref="AK6513">_xlfn._xlws.FILTER(Table4[Column1],ISNUMBER(SEARCH(Table4[Column1],MIS[[#This Row],[OrderUniqueIdentifier]])),"")</f>
        <v>LONGSHORT</v>
      </c>
    </row>
    <row r="6514" spans="1:37" x14ac:dyDescent="0.25">
      <c r="A6514" t="s">
        <v>71</v>
      </c>
      <c r="B6514" t="s">
        <v>1037</v>
      </c>
      <c r="C6514" t="s">
        <v>11382</v>
      </c>
      <c r="D6514" t="s">
        <v>72</v>
      </c>
      <c r="E6514" t="s">
        <v>11102</v>
      </c>
      <c r="F6514" t="s">
        <v>98</v>
      </c>
      <c r="G6514" t="s">
        <v>74</v>
      </c>
      <c r="H6514" t="s">
        <v>75</v>
      </c>
      <c r="I6514" t="s">
        <v>76</v>
      </c>
      <c r="J6514" t="s">
        <v>77</v>
      </c>
      <c r="K6514">
        <v>40</v>
      </c>
      <c r="L6514" t="s">
        <v>77</v>
      </c>
      <c r="M6514" t="s">
        <v>78</v>
      </c>
      <c r="N6514" t="s">
        <v>11383</v>
      </c>
      <c r="O6514" t="s">
        <v>11119</v>
      </c>
      <c r="P6514" t="s">
        <v>11119</v>
      </c>
      <c r="Q6514" t="s">
        <v>11106</v>
      </c>
      <c r="R6514" t="s">
        <v>79</v>
      </c>
      <c r="S6514" t="s">
        <v>25</v>
      </c>
      <c r="T6514" t="s">
        <v>11107</v>
      </c>
      <c r="U6514" t="s">
        <v>100</v>
      </c>
      <c r="V6514" t="s">
        <v>80</v>
      </c>
      <c r="W6514">
        <v>79900</v>
      </c>
      <c r="X6514" t="s">
        <v>85</v>
      </c>
      <c r="Y6514">
        <v>40</v>
      </c>
      <c r="Z6514" t="s">
        <v>11121</v>
      </c>
      <c r="AA6514" t="s">
        <v>11121</v>
      </c>
      <c r="AB6514" t="s">
        <v>87</v>
      </c>
      <c r="AC6514" t="s">
        <v>84</v>
      </c>
      <c r="AD6514">
        <f>_xlfn.XLOOKUP(MIS[[#This Row],[TRADING SYMBOL]],[1]Sheet1!$D:$D,[1]Sheet1!$C:$C)</f>
        <v>31.45</v>
      </c>
      <c r="AE6514">
        <f>MIS[[#This Row],[OrderAverageTradedPrice]]*MIS[[#This Row],[OrderQuantity]]</f>
        <v>1282</v>
      </c>
      <c r="AF6514">
        <f>MIS[[#This Row],[LTP]]*MIS[[#This Row],[OrderQuantity]]</f>
        <v>1258</v>
      </c>
      <c r="AG6514">
        <f>IF(MIS[[#This Row],[OrderSide]]="SELL",MIS[[#This Row],[VALUE]]-MIS[[#This Row],[LIVE_VALUE]],MIS[[#This Row],[LIVE_VALUE]]-MIS[[#This Row],[VALUE]])</f>
        <v>-24</v>
      </c>
      <c r="AH6514" t="str" cm="1">
        <f t="array" ref="AH65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4" t="str">
        <f>MIS[[#This Row],[TRADING SYMBOL]]</f>
        <v>SENSEX2552079900PE</v>
      </c>
      <c r="AJ6514" t="str">
        <f>IF(RIGHT(MIS[[#This Row],[Main/Hedge]],4)="MAIN","MAIN","HEDGE")</f>
        <v>HEDGE</v>
      </c>
      <c r="AK6514" t="str" cm="1">
        <f t="array" ref="AK6514">_xlfn._xlws.FILTER(Table4[Column1],ISNUMBER(SEARCH(Table4[Column1],MIS[[#This Row],[OrderUniqueIdentifier]])),"")</f>
        <v>LONGSHORT</v>
      </c>
    </row>
    <row r="6515" spans="1:37" x14ac:dyDescent="0.25">
      <c r="A6515" t="s">
        <v>71</v>
      </c>
      <c r="B6515" t="s">
        <v>1077</v>
      </c>
      <c r="C6515" t="s">
        <v>11396</v>
      </c>
      <c r="D6515" t="s">
        <v>72</v>
      </c>
      <c r="E6515" t="s">
        <v>11102</v>
      </c>
      <c r="F6515" t="s">
        <v>98</v>
      </c>
      <c r="G6515" t="s">
        <v>74</v>
      </c>
      <c r="H6515" t="s">
        <v>75</v>
      </c>
      <c r="I6515" t="s">
        <v>76</v>
      </c>
      <c r="J6515" t="s">
        <v>77</v>
      </c>
      <c r="K6515">
        <v>240</v>
      </c>
      <c r="L6515" t="s">
        <v>77</v>
      </c>
      <c r="M6515" t="s">
        <v>78</v>
      </c>
      <c r="N6515" t="s">
        <v>11397</v>
      </c>
      <c r="O6515" t="s">
        <v>11118</v>
      </c>
      <c r="P6515" t="s">
        <v>11119</v>
      </c>
      <c r="Q6515" t="s">
        <v>11106</v>
      </c>
      <c r="R6515" t="s">
        <v>79</v>
      </c>
      <c r="S6515" t="s">
        <v>25</v>
      </c>
      <c r="T6515" t="s">
        <v>11107</v>
      </c>
      <c r="U6515" t="s">
        <v>100</v>
      </c>
      <c r="V6515" t="s">
        <v>80</v>
      </c>
      <c r="W6515">
        <v>79900</v>
      </c>
      <c r="X6515" t="s">
        <v>85</v>
      </c>
      <c r="Y6515">
        <v>240</v>
      </c>
      <c r="Z6515" t="s">
        <v>11120</v>
      </c>
      <c r="AA6515" t="s">
        <v>11121</v>
      </c>
      <c r="AB6515" t="s">
        <v>87</v>
      </c>
      <c r="AC6515" t="s">
        <v>84</v>
      </c>
      <c r="AD6515">
        <f>_xlfn.XLOOKUP(MIS[[#This Row],[TRADING SYMBOL]],[1]Sheet1!$D:$D,[1]Sheet1!$C:$C)</f>
        <v>31.45</v>
      </c>
      <c r="AE6515">
        <f>MIS[[#This Row],[OrderAverageTradedPrice]]*MIS[[#This Row],[OrderQuantity]]</f>
        <v>7675.9999999999918</v>
      </c>
      <c r="AF6515">
        <f>MIS[[#This Row],[LTP]]*MIS[[#This Row],[OrderQuantity]]</f>
        <v>7548</v>
      </c>
      <c r="AG6515">
        <f>IF(MIS[[#This Row],[OrderSide]]="SELL",MIS[[#This Row],[VALUE]]-MIS[[#This Row],[LIVE_VALUE]],MIS[[#This Row],[LIVE_VALUE]]-MIS[[#This Row],[VALUE]])</f>
        <v>-127.99999999999181</v>
      </c>
      <c r="AH6515" t="str" cm="1">
        <f t="array" ref="AH65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5" t="str">
        <f>MIS[[#This Row],[TRADING SYMBOL]]</f>
        <v>SENSEX2552079900PE</v>
      </c>
      <c r="AJ6515" t="str">
        <f>IF(RIGHT(MIS[[#This Row],[Main/Hedge]],4)="MAIN","MAIN","HEDGE")</f>
        <v>HEDGE</v>
      </c>
      <c r="AK6515" t="str" cm="1">
        <f t="array" ref="AK6515">_xlfn._xlws.FILTER(Table4[Column1],ISNUMBER(SEARCH(Table4[Column1],MIS[[#This Row],[OrderUniqueIdentifier]])),"")</f>
        <v>LONGSHORT</v>
      </c>
    </row>
    <row r="6516" spans="1:37" x14ac:dyDescent="0.25">
      <c r="A6516" t="s">
        <v>71</v>
      </c>
      <c r="B6516" t="s">
        <v>1077</v>
      </c>
      <c r="C6516" t="s">
        <v>11400</v>
      </c>
      <c r="D6516" t="s">
        <v>72</v>
      </c>
      <c r="E6516" t="s">
        <v>10376</v>
      </c>
      <c r="F6516" t="s">
        <v>73</v>
      </c>
      <c r="G6516" t="s">
        <v>74</v>
      </c>
      <c r="H6516" t="s">
        <v>75</v>
      </c>
      <c r="I6516" t="s">
        <v>76</v>
      </c>
      <c r="J6516" t="s">
        <v>77</v>
      </c>
      <c r="K6516">
        <v>600</v>
      </c>
      <c r="L6516" t="s">
        <v>77</v>
      </c>
      <c r="M6516" t="s">
        <v>78</v>
      </c>
      <c r="N6516" t="s">
        <v>3707</v>
      </c>
      <c r="O6516" t="s">
        <v>11119</v>
      </c>
      <c r="P6516" t="s">
        <v>11119</v>
      </c>
      <c r="Q6516" t="s">
        <v>10379</v>
      </c>
      <c r="R6516" t="s">
        <v>79</v>
      </c>
      <c r="S6516" t="s">
        <v>25</v>
      </c>
      <c r="T6516" t="s">
        <v>10380</v>
      </c>
      <c r="U6516" t="s">
        <v>43</v>
      </c>
      <c r="V6516" t="s">
        <v>80</v>
      </c>
      <c r="W6516">
        <v>25000</v>
      </c>
      <c r="X6516" t="s">
        <v>81</v>
      </c>
      <c r="Y6516">
        <v>600</v>
      </c>
      <c r="Z6516" t="s">
        <v>11121</v>
      </c>
      <c r="AA6516" t="s">
        <v>11121</v>
      </c>
      <c r="AB6516" t="s">
        <v>90</v>
      </c>
      <c r="AC6516" t="s">
        <v>84</v>
      </c>
      <c r="AD6516">
        <f>_xlfn.XLOOKUP(MIS[[#This Row],[TRADING SYMBOL]],[1]Sheet1!$D:$D,[1]Sheet1!$C:$C)</f>
        <v>186.15</v>
      </c>
      <c r="AE6516">
        <f>MIS[[#This Row],[OrderAverageTradedPrice]]*MIS[[#This Row],[OrderQuantity]]</f>
        <v>118950</v>
      </c>
      <c r="AF6516">
        <f>MIS[[#This Row],[LTP]]*MIS[[#This Row],[OrderQuantity]]</f>
        <v>111690</v>
      </c>
      <c r="AG6516">
        <f>IF(MIS[[#This Row],[OrderSide]]="SELL",MIS[[#This Row],[VALUE]]-MIS[[#This Row],[LIVE_VALUE]],MIS[[#This Row],[LIVE_VALUE]]-MIS[[#This Row],[VALUE]])</f>
        <v>-7260</v>
      </c>
      <c r="AH6516" t="str" cm="1">
        <f t="array" ref="AH65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6" t="str">
        <f>MIS[[#This Row],[TRADING SYMBOL]]</f>
        <v>NIFTY2552225000CE</v>
      </c>
      <c r="AJ6516" t="str">
        <f>IF(RIGHT(MIS[[#This Row],[Main/Hedge]],4)="MAIN","MAIN","HEDGE")</f>
        <v>MAIN</v>
      </c>
      <c r="AK6516" t="str" cm="1">
        <f t="array" ref="AK6516">_xlfn._xlws.FILTER(Table4[Column1],ISNUMBER(SEARCH(Table4[Column1],MIS[[#This Row],[OrderUniqueIdentifier]])),"")</f>
        <v>LONGSHORT</v>
      </c>
    </row>
    <row r="6517" spans="1:37" x14ac:dyDescent="0.25">
      <c r="A6517" t="s">
        <v>71</v>
      </c>
      <c r="B6517" t="s">
        <v>1086</v>
      </c>
      <c r="C6517" t="s">
        <v>11401</v>
      </c>
      <c r="D6517" t="s">
        <v>72</v>
      </c>
      <c r="E6517" t="s">
        <v>10376</v>
      </c>
      <c r="F6517" t="s">
        <v>73</v>
      </c>
      <c r="G6517" t="s">
        <v>74</v>
      </c>
      <c r="H6517" t="s">
        <v>75</v>
      </c>
      <c r="I6517" t="s">
        <v>76</v>
      </c>
      <c r="J6517" t="s">
        <v>77</v>
      </c>
      <c r="K6517">
        <v>150</v>
      </c>
      <c r="L6517" t="s">
        <v>77</v>
      </c>
      <c r="M6517" t="s">
        <v>78</v>
      </c>
      <c r="N6517" t="s">
        <v>11330</v>
      </c>
      <c r="O6517" t="s">
        <v>11119</v>
      </c>
      <c r="P6517" t="s">
        <v>11119</v>
      </c>
      <c r="Q6517" t="s">
        <v>10379</v>
      </c>
      <c r="R6517" t="s">
        <v>79</v>
      </c>
      <c r="S6517" t="s">
        <v>25</v>
      </c>
      <c r="T6517" t="s">
        <v>10380</v>
      </c>
      <c r="U6517" t="s">
        <v>43</v>
      </c>
      <c r="V6517" t="s">
        <v>80</v>
      </c>
      <c r="W6517">
        <v>25000</v>
      </c>
      <c r="X6517" t="s">
        <v>81</v>
      </c>
      <c r="Y6517">
        <v>150</v>
      </c>
      <c r="Z6517" t="s">
        <v>11121</v>
      </c>
      <c r="AA6517" t="s">
        <v>11121</v>
      </c>
      <c r="AB6517" t="s">
        <v>90</v>
      </c>
      <c r="AC6517" t="s">
        <v>84</v>
      </c>
      <c r="AD6517">
        <f>_xlfn.XLOOKUP(MIS[[#This Row],[TRADING SYMBOL]],[1]Sheet1!$D:$D,[1]Sheet1!$C:$C)</f>
        <v>186.15</v>
      </c>
      <c r="AE6517">
        <f>MIS[[#This Row],[OrderAverageTradedPrice]]*MIS[[#This Row],[OrderQuantity]]</f>
        <v>29752.5</v>
      </c>
      <c r="AF6517">
        <f>MIS[[#This Row],[LTP]]*MIS[[#This Row],[OrderQuantity]]</f>
        <v>27922.5</v>
      </c>
      <c r="AG6517">
        <f>IF(MIS[[#This Row],[OrderSide]]="SELL",MIS[[#This Row],[VALUE]]-MIS[[#This Row],[LIVE_VALUE]],MIS[[#This Row],[LIVE_VALUE]]-MIS[[#This Row],[VALUE]])</f>
        <v>-1830</v>
      </c>
      <c r="AH6517" t="str" cm="1">
        <f t="array" ref="AH65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7" t="str">
        <f>MIS[[#This Row],[TRADING SYMBOL]]</f>
        <v>NIFTY2552225000CE</v>
      </c>
      <c r="AJ6517" t="str">
        <f>IF(RIGHT(MIS[[#This Row],[Main/Hedge]],4)="MAIN","MAIN","HEDGE")</f>
        <v>MAIN</v>
      </c>
      <c r="AK6517" t="str" cm="1">
        <f t="array" ref="AK6517">_xlfn._xlws.FILTER(Table4[Column1],ISNUMBER(SEARCH(Table4[Column1],MIS[[#This Row],[OrderUniqueIdentifier]])),"")</f>
        <v>LONGSHORT</v>
      </c>
    </row>
    <row r="6518" spans="1:37" x14ac:dyDescent="0.25">
      <c r="A6518" t="s">
        <v>71</v>
      </c>
      <c r="B6518" t="s">
        <v>1086</v>
      </c>
      <c r="C6518" t="s">
        <v>11402</v>
      </c>
      <c r="D6518" t="s">
        <v>72</v>
      </c>
      <c r="E6518" t="s">
        <v>2044</v>
      </c>
      <c r="F6518" t="s">
        <v>98</v>
      </c>
      <c r="G6518" t="s">
        <v>74</v>
      </c>
      <c r="H6518" t="s">
        <v>75</v>
      </c>
      <c r="I6518" t="s">
        <v>76</v>
      </c>
      <c r="J6518" t="s">
        <v>77</v>
      </c>
      <c r="K6518">
        <v>60</v>
      </c>
      <c r="L6518" t="s">
        <v>77</v>
      </c>
      <c r="M6518" t="s">
        <v>78</v>
      </c>
      <c r="N6518" t="s">
        <v>11403</v>
      </c>
      <c r="O6518" t="s">
        <v>11119</v>
      </c>
      <c r="P6518" t="s">
        <v>11119</v>
      </c>
      <c r="Q6518" t="s">
        <v>2048</v>
      </c>
      <c r="R6518" t="s">
        <v>79</v>
      </c>
      <c r="S6518" t="s">
        <v>25</v>
      </c>
      <c r="T6518" t="s">
        <v>2049</v>
      </c>
      <c r="U6518" t="s">
        <v>100</v>
      </c>
      <c r="V6518" t="s">
        <v>80</v>
      </c>
      <c r="W6518">
        <v>82300</v>
      </c>
      <c r="X6518" t="s">
        <v>81</v>
      </c>
      <c r="Y6518">
        <v>60</v>
      </c>
      <c r="Z6518" t="s">
        <v>11121</v>
      </c>
      <c r="AA6518" t="s">
        <v>11121</v>
      </c>
      <c r="AB6518" t="s">
        <v>90</v>
      </c>
      <c r="AC6518" t="s">
        <v>84</v>
      </c>
      <c r="AD6518">
        <f>_xlfn.XLOOKUP(MIS[[#This Row],[TRADING SYMBOL]],[1]Sheet1!$D:$D,[1]Sheet1!$C:$C)</f>
        <v>464.4</v>
      </c>
      <c r="AE6518">
        <f>MIS[[#This Row],[OrderAverageTradedPrice]]*MIS[[#This Row],[OrderQuantity]]</f>
        <v>30741</v>
      </c>
      <c r="AF6518">
        <f>MIS[[#This Row],[LTP]]*MIS[[#This Row],[OrderQuantity]]</f>
        <v>27864</v>
      </c>
      <c r="AG6518">
        <f>IF(MIS[[#This Row],[OrderSide]]="SELL",MIS[[#This Row],[VALUE]]-MIS[[#This Row],[LIVE_VALUE]],MIS[[#This Row],[LIVE_VALUE]]-MIS[[#This Row],[VALUE]])</f>
        <v>-2877</v>
      </c>
      <c r="AH6518" t="str" cm="1">
        <f t="array" ref="AH65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8" t="str">
        <f>MIS[[#This Row],[TRADING SYMBOL]]</f>
        <v>SENSEX2552082300CE</v>
      </c>
      <c r="AJ6518" t="str">
        <f>IF(RIGHT(MIS[[#This Row],[Main/Hedge]],4)="MAIN","MAIN","HEDGE")</f>
        <v>MAIN</v>
      </c>
      <c r="AK6518" t="str" cm="1">
        <f t="array" ref="AK6518">_xlfn._xlws.FILTER(Table4[Column1],ISNUMBER(SEARCH(Table4[Column1],MIS[[#This Row],[OrderUniqueIdentifier]])),"")</f>
        <v>LONGSHORT</v>
      </c>
    </row>
    <row r="6519" spans="1:37" x14ac:dyDescent="0.25">
      <c r="A6519" t="s">
        <v>71</v>
      </c>
      <c r="B6519" t="s">
        <v>1093</v>
      </c>
      <c r="C6519" t="s">
        <v>11405</v>
      </c>
      <c r="D6519" t="s">
        <v>72</v>
      </c>
      <c r="E6519" t="s">
        <v>11102</v>
      </c>
      <c r="F6519" t="s">
        <v>98</v>
      </c>
      <c r="G6519" t="s">
        <v>74</v>
      </c>
      <c r="H6519" t="s">
        <v>75</v>
      </c>
      <c r="I6519" t="s">
        <v>76</v>
      </c>
      <c r="J6519" t="s">
        <v>77</v>
      </c>
      <c r="K6519">
        <v>140</v>
      </c>
      <c r="L6519" t="s">
        <v>77</v>
      </c>
      <c r="M6519" t="s">
        <v>78</v>
      </c>
      <c r="N6519" t="s">
        <v>11406</v>
      </c>
      <c r="O6519" t="s">
        <v>11118</v>
      </c>
      <c r="P6519" t="s">
        <v>11119</v>
      </c>
      <c r="Q6519" t="s">
        <v>11106</v>
      </c>
      <c r="R6519" t="s">
        <v>79</v>
      </c>
      <c r="S6519" t="s">
        <v>25</v>
      </c>
      <c r="T6519" t="s">
        <v>11107</v>
      </c>
      <c r="U6519" t="s">
        <v>100</v>
      </c>
      <c r="V6519" t="s">
        <v>80</v>
      </c>
      <c r="W6519">
        <v>79900</v>
      </c>
      <c r="X6519" t="s">
        <v>85</v>
      </c>
      <c r="Y6519">
        <v>140</v>
      </c>
      <c r="Z6519" t="s">
        <v>11120</v>
      </c>
      <c r="AA6519" t="s">
        <v>11121</v>
      </c>
      <c r="AB6519" t="s">
        <v>87</v>
      </c>
      <c r="AC6519" t="s">
        <v>84</v>
      </c>
      <c r="AD6519">
        <f>_xlfn.XLOOKUP(MIS[[#This Row],[TRADING SYMBOL]],[1]Sheet1!$D:$D,[1]Sheet1!$C:$C)</f>
        <v>31.45</v>
      </c>
      <c r="AE6519">
        <f>MIS[[#This Row],[OrderAverageTradedPrice]]*MIS[[#This Row],[OrderQuantity]]</f>
        <v>4466</v>
      </c>
      <c r="AF6519">
        <f>MIS[[#This Row],[LTP]]*MIS[[#This Row],[OrderQuantity]]</f>
        <v>4403</v>
      </c>
      <c r="AG6519">
        <f>IF(MIS[[#This Row],[OrderSide]]="SELL",MIS[[#This Row],[VALUE]]-MIS[[#This Row],[LIVE_VALUE]],MIS[[#This Row],[LIVE_VALUE]]-MIS[[#This Row],[VALUE]])</f>
        <v>-63</v>
      </c>
      <c r="AH6519" t="str" cm="1">
        <f t="array" ref="AH65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9" t="str">
        <f>MIS[[#This Row],[TRADING SYMBOL]]</f>
        <v>SENSEX2552079900PE</v>
      </c>
      <c r="AJ6519" t="str">
        <f>IF(RIGHT(MIS[[#This Row],[Main/Hedge]],4)="MAIN","MAIN","HEDGE")</f>
        <v>HEDGE</v>
      </c>
      <c r="AK6519" t="str" cm="1">
        <f t="array" ref="AK6519">_xlfn._xlws.FILTER(Table4[Column1],ISNUMBER(SEARCH(Table4[Column1],MIS[[#This Row],[OrderUniqueIdentifier]])),"")</f>
        <v>LONGSHORT</v>
      </c>
    </row>
    <row r="6520" spans="1:37" x14ac:dyDescent="0.25">
      <c r="A6520" t="s">
        <v>71</v>
      </c>
      <c r="B6520" t="s">
        <v>1135</v>
      </c>
      <c r="C6520" t="s">
        <v>11420</v>
      </c>
      <c r="D6520" t="s">
        <v>72</v>
      </c>
      <c r="E6520" t="s">
        <v>11102</v>
      </c>
      <c r="F6520" t="s">
        <v>98</v>
      </c>
      <c r="G6520" t="s">
        <v>74</v>
      </c>
      <c r="H6520" t="s">
        <v>75</v>
      </c>
      <c r="I6520" t="s">
        <v>76</v>
      </c>
      <c r="J6520" t="s">
        <v>77</v>
      </c>
      <c r="K6520">
        <v>220</v>
      </c>
      <c r="L6520" t="s">
        <v>77</v>
      </c>
      <c r="M6520" t="s">
        <v>78</v>
      </c>
      <c r="N6520" t="s">
        <v>11320</v>
      </c>
      <c r="O6520" t="s">
        <v>11119</v>
      </c>
      <c r="P6520" t="s">
        <v>11119</v>
      </c>
      <c r="Q6520" t="s">
        <v>11106</v>
      </c>
      <c r="R6520" t="s">
        <v>79</v>
      </c>
      <c r="S6520" t="s">
        <v>25</v>
      </c>
      <c r="T6520" t="s">
        <v>11107</v>
      </c>
      <c r="U6520" t="s">
        <v>100</v>
      </c>
      <c r="V6520" t="s">
        <v>80</v>
      </c>
      <c r="W6520">
        <v>79900</v>
      </c>
      <c r="X6520" t="s">
        <v>85</v>
      </c>
      <c r="Y6520">
        <v>220</v>
      </c>
      <c r="Z6520" t="s">
        <v>11121</v>
      </c>
      <c r="AA6520" t="s">
        <v>11121</v>
      </c>
      <c r="AB6520" t="s">
        <v>87</v>
      </c>
      <c r="AC6520" t="s">
        <v>84</v>
      </c>
      <c r="AD6520">
        <f>_xlfn.XLOOKUP(MIS[[#This Row],[TRADING SYMBOL]],[1]Sheet1!$D:$D,[1]Sheet1!$C:$C)</f>
        <v>31.45</v>
      </c>
      <c r="AE6520">
        <f>MIS[[#This Row],[OrderAverageTradedPrice]]*MIS[[#This Row],[OrderQuantity]]</f>
        <v>7040</v>
      </c>
      <c r="AF6520">
        <f>MIS[[#This Row],[LTP]]*MIS[[#This Row],[OrderQuantity]]</f>
        <v>6919</v>
      </c>
      <c r="AG6520">
        <f>IF(MIS[[#This Row],[OrderSide]]="SELL",MIS[[#This Row],[VALUE]]-MIS[[#This Row],[LIVE_VALUE]],MIS[[#This Row],[LIVE_VALUE]]-MIS[[#This Row],[VALUE]])</f>
        <v>-121</v>
      </c>
      <c r="AH6520" t="str" cm="1">
        <f t="array" ref="AH65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0" t="str">
        <f>MIS[[#This Row],[TRADING SYMBOL]]</f>
        <v>SENSEX2552079900PE</v>
      </c>
      <c r="AJ6520" t="str">
        <f>IF(RIGHT(MIS[[#This Row],[Main/Hedge]],4)="MAIN","MAIN","HEDGE")</f>
        <v>HEDGE</v>
      </c>
      <c r="AK6520" t="str" cm="1">
        <f t="array" ref="AK6520">_xlfn._xlws.FILTER(Table4[Column1],ISNUMBER(SEARCH(Table4[Column1],MIS[[#This Row],[OrderUniqueIdentifier]])),"")</f>
        <v>LONGSHORT</v>
      </c>
    </row>
    <row r="6521" spans="1:37" x14ac:dyDescent="0.25">
      <c r="A6521" t="s">
        <v>71</v>
      </c>
      <c r="B6521" t="s">
        <v>1195</v>
      </c>
      <c r="C6521" t="s">
        <v>11450</v>
      </c>
      <c r="D6521" t="s">
        <v>72</v>
      </c>
      <c r="E6521" t="s">
        <v>10376</v>
      </c>
      <c r="F6521" t="s">
        <v>73</v>
      </c>
      <c r="G6521" t="s">
        <v>74</v>
      </c>
      <c r="H6521" t="s">
        <v>75</v>
      </c>
      <c r="I6521" t="s">
        <v>76</v>
      </c>
      <c r="J6521" t="s">
        <v>77</v>
      </c>
      <c r="K6521">
        <v>75</v>
      </c>
      <c r="L6521" t="s">
        <v>77</v>
      </c>
      <c r="M6521" t="s">
        <v>78</v>
      </c>
      <c r="N6521" t="s">
        <v>11300</v>
      </c>
      <c r="O6521" t="s">
        <v>11119</v>
      </c>
      <c r="P6521" t="s">
        <v>11119</v>
      </c>
      <c r="Q6521" t="s">
        <v>10379</v>
      </c>
      <c r="R6521" t="s">
        <v>79</v>
      </c>
      <c r="S6521" t="s">
        <v>25</v>
      </c>
      <c r="T6521" t="s">
        <v>10380</v>
      </c>
      <c r="U6521" t="s">
        <v>43</v>
      </c>
      <c r="V6521" t="s">
        <v>80</v>
      </c>
      <c r="W6521">
        <v>25000</v>
      </c>
      <c r="X6521" t="s">
        <v>81</v>
      </c>
      <c r="Y6521">
        <v>75</v>
      </c>
      <c r="Z6521" t="s">
        <v>11121</v>
      </c>
      <c r="AA6521" t="s">
        <v>11121</v>
      </c>
      <c r="AB6521" t="s">
        <v>90</v>
      </c>
      <c r="AC6521" t="s">
        <v>84</v>
      </c>
      <c r="AD6521">
        <f>_xlfn.XLOOKUP(MIS[[#This Row],[TRADING SYMBOL]],[1]Sheet1!$D:$D,[1]Sheet1!$C:$C)</f>
        <v>186.15</v>
      </c>
      <c r="AE6521">
        <f>MIS[[#This Row],[OrderAverageTradedPrice]]*MIS[[#This Row],[OrderQuantity]]</f>
        <v>14887.5</v>
      </c>
      <c r="AF6521">
        <f>MIS[[#This Row],[LTP]]*MIS[[#This Row],[OrderQuantity]]</f>
        <v>13961.25</v>
      </c>
      <c r="AG6521">
        <f>IF(MIS[[#This Row],[OrderSide]]="SELL",MIS[[#This Row],[VALUE]]-MIS[[#This Row],[LIVE_VALUE]],MIS[[#This Row],[LIVE_VALUE]]-MIS[[#This Row],[VALUE]])</f>
        <v>-926.25</v>
      </c>
      <c r="AH6521" t="str" cm="1">
        <f t="array" ref="AH65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1" t="str">
        <f>MIS[[#This Row],[TRADING SYMBOL]]</f>
        <v>NIFTY2552225000CE</v>
      </c>
      <c r="AJ6521" t="str">
        <f>IF(RIGHT(MIS[[#This Row],[Main/Hedge]],4)="MAIN","MAIN","HEDGE")</f>
        <v>MAIN</v>
      </c>
      <c r="AK6521" t="str" cm="1">
        <f t="array" ref="AK6521">_xlfn._xlws.FILTER(Table4[Column1],ISNUMBER(SEARCH(Table4[Column1],MIS[[#This Row],[OrderUniqueIdentifier]])),"")</f>
        <v>LONGSHORT</v>
      </c>
    </row>
    <row r="6522" spans="1:37" x14ac:dyDescent="0.25">
      <c r="A6522" t="s">
        <v>71</v>
      </c>
      <c r="B6522" t="s">
        <v>1251</v>
      </c>
      <c r="C6522" t="s">
        <v>11472</v>
      </c>
      <c r="D6522" t="s">
        <v>72</v>
      </c>
      <c r="E6522" t="s">
        <v>2044</v>
      </c>
      <c r="F6522" t="s">
        <v>98</v>
      </c>
      <c r="G6522" t="s">
        <v>74</v>
      </c>
      <c r="H6522" t="s">
        <v>75</v>
      </c>
      <c r="I6522" t="s">
        <v>76</v>
      </c>
      <c r="J6522" t="s">
        <v>77</v>
      </c>
      <c r="K6522">
        <v>40</v>
      </c>
      <c r="L6522" t="s">
        <v>77</v>
      </c>
      <c r="M6522" t="s">
        <v>78</v>
      </c>
      <c r="N6522" t="s">
        <v>11473</v>
      </c>
      <c r="O6522" t="s">
        <v>11118</v>
      </c>
      <c r="P6522" t="s">
        <v>11119</v>
      </c>
      <c r="Q6522" t="s">
        <v>2048</v>
      </c>
      <c r="R6522" t="s">
        <v>79</v>
      </c>
      <c r="S6522" t="s">
        <v>25</v>
      </c>
      <c r="T6522" t="s">
        <v>2049</v>
      </c>
      <c r="U6522" t="s">
        <v>100</v>
      </c>
      <c r="V6522" t="s">
        <v>80</v>
      </c>
      <c r="W6522">
        <v>82300</v>
      </c>
      <c r="X6522" t="s">
        <v>81</v>
      </c>
      <c r="Y6522">
        <v>40</v>
      </c>
      <c r="Z6522" t="s">
        <v>11120</v>
      </c>
      <c r="AA6522" t="s">
        <v>11121</v>
      </c>
      <c r="AB6522" t="s">
        <v>90</v>
      </c>
      <c r="AC6522" t="s">
        <v>84</v>
      </c>
      <c r="AD6522">
        <f>_xlfn.XLOOKUP(MIS[[#This Row],[TRADING SYMBOL]],[1]Sheet1!$D:$D,[1]Sheet1!$C:$C)</f>
        <v>464.4</v>
      </c>
      <c r="AE6522">
        <f>MIS[[#This Row],[OrderAverageTradedPrice]]*MIS[[#This Row],[OrderQuantity]]</f>
        <v>20440</v>
      </c>
      <c r="AF6522">
        <f>MIS[[#This Row],[LTP]]*MIS[[#This Row],[OrderQuantity]]</f>
        <v>18576</v>
      </c>
      <c r="AG6522">
        <f>IF(MIS[[#This Row],[OrderSide]]="SELL",MIS[[#This Row],[VALUE]]-MIS[[#This Row],[LIVE_VALUE]],MIS[[#This Row],[LIVE_VALUE]]-MIS[[#This Row],[VALUE]])</f>
        <v>-1864</v>
      </c>
      <c r="AH6522" t="str" cm="1">
        <f t="array" ref="AH65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2" t="str">
        <f>MIS[[#This Row],[TRADING SYMBOL]]</f>
        <v>SENSEX2552082300CE</v>
      </c>
      <c r="AJ6522" t="str">
        <f>IF(RIGHT(MIS[[#This Row],[Main/Hedge]],4)="MAIN","MAIN","HEDGE")</f>
        <v>MAIN</v>
      </c>
      <c r="AK6522" t="str" cm="1">
        <f t="array" ref="AK6522">_xlfn._xlws.FILTER(Table4[Column1],ISNUMBER(SEARCH(Table4[Column1],MIS[[#This Row],[OrderUniqueIdentifier]])),"")</f>
        <v>LONGSHORT</v>
      </c>
    </row>
    <row r="6523" spans="1:37" x14ac:dyDescent="0.25">
      <c r="A6523" t="s">
        <v>71</v>
      </c>
      <c r="B6523" t="s">
        <v>1272</v>
      </c>
      <c r="C6523" t="s">
        <v>11482</v>
      </c>
      <c r="D6523" t="s">
        <v>72</v>
      </c>
      <c r="E6523" t="s">
        <v>10376</v>
      </c>
      <c r="F6523" t="s">
        <v>73</v>
      </c>
      <c r="G6523" t="s">
        <v>74</v>
      </c>
      <c r="H6523" t="s">
        <v>75</v>
      </c>
      <c r="I6523" t="s">
        <v>76</v>
      </c>
      <c r="J6523" t="s">
        <v>77</v>
      </c>
      <c r="K6523">
        <v>150</v>
      </c>
      <c r="L6523" t="s">
        <v>77</v>
      </c>
      <c r="M6523" t="s">
        <v>78</v>
      </c>
      <c r="N6523" t="s">
        <v>4495</v>
      </c>
      <c r="O6523" t="s">
        <v>11118</v>
      </c>
      <c r="P6523" t="s">
        <v>11119</v>
      </c>
      <c r="Q6523" t="s">
        <v>10379</v>
      </c>
      <c r="R6523" t="s">
        <v>79</v>
      </c>
      <c r="S6523" t="s">
        <v>25</v>
      </c>
      <c r="T6523" t="s">
        <v>10380</v>
      </c>
      <c r="U6523" t="s">
        <v>43</v>
      </c>
      <c r="V6523" t="s">
        <v>80</v>
      </c>
      <c r="W6523">
        <v>25000</v>
      </c>
      <c r="X6523" t="s">
        <v>81</v>
      </c>
      <c r="Y6523">
        <v>150</v>
      </c>
      <c r="Z6523" t="s">
        <v>11120</v>
      </c>
      <c r="AA6523" t="s">
        <v>11121</v>
      </c>
      <c r="AB6523" t="s">
        <v>90</v>
      </c>
      <c r="AC6523" t="s">
        <v>84</v>
      </c>
      <c r="AD6523">
        <f>_xlfn.XLOOKUP(MIS[[#This Row],[TRADING SYMBOL]],[1]Sheet1!$D:$D,[1]Sheet1!$C:$C)</f>
        <v>186.15</v>
      </c>
      <c r="AE6523">
        <f>MIS[[#This Row],[OrderAverageTradedPrice]]*MIS[[#This Row],[OrderQuantity]]</f>
        <v>29790</v>
      </c>
      <c r="AF6523">
        <f>MIS[[#This Row],[LTP]]*MIS[[#This Row],[OrderQuantity]]</f>
        <v>27922.5</v>
      </c>
      <c r="AG6523">
        <f>IF(MIS[[#This Row],[OrderSide]]="SELL",MIS[[#This Row],[VALUE]]-MIS[[#This Row],[LIVE_VALUE]],MIS[[#This Row],[LIVE_VALUE]]-MIS[[#This Row],[VALUE]])</f>
        <v>-1867.5</v>
      </c>
      <c r="AH6523" t="str" cm="1">
        <f t="array" ref="AH65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3" t="str">
        <f>MIS[[#This Row],[TRADING SYMBOL]]</f>
        <v>NIFTY2552225000CE</v>
      </c>
      <c r="AJ6523" t="str">
        <f>IF(RIGHT(MIS[[#This Row],[Main/Hedge]],4)="MAIN","MAIN","HEDGE")</f>
        <v>MAIN</v>
      </c>
      <c r="AK6523" t="str" cm="1">
        <f t="array" ref="AK6523">_xlfn._xlws.FILTER(Table4[Column1],ISNUMBER(SEARCH(Table4[Column1],MIS[[#This Row],[OrderUniqueIdentifier]])),"")</f>
        <v>LONGSHORT</v>
      </c>
    </row>
    <row r="6524" spans="1:37" x14ac:dyDescent="0.25">
      <c r="A6524" t="s">
        <v>71</v>
      </c>
      <c r="B6524" t="s">
        <v>1272</v>
      </c>
      <c r="C6524" t="s">
        <v>11483</v>
      </c>
      <c r="D6524" t="s">
        <v>72</v>
      </c>
      <c r="E6524" t="s">
        <v>2044</v>
      </c>
      <c r="F6524" t="s">
        <v>98</v>
      </c>
      <c r="G6524" t="s">
        <v>74</v>
      </c>
      <c r="H6524" t="s">
        <v>75</v>
      </c>
      <c r="I6524" t="s">
        <v>76</v>
      </c>
      <c r="J6524" t="s">
        <v>77</v>
      </c>
      <c r="K6524">
        <v>60</v>
      </c>
      <c r="L6524" t="s">
        <v>77</v>
      </c>
      <c r="M6524" t="s">
        <v>78</v>
      </c>
      <c r="N6524" t="s">
        <v>5731</v>
      </c>
      <c r="O6524" t="s">
        <v>11118</v>
      </c>
      <c r="P6524" t="s">
        <v>11119</v>
      </c>
      <c r="Q6524" t="s">
        <v>2048</v>
      </c>
      <c r="R6524" t="s">
        <v>79</v>
      </c>
      <c r="S6524" t="s">
        <v>25</v>
      </c>
      <c r="T6524" t="s">
        <v>2049</v>
      </c>
      <c r="U6524" t="s">
        <v>100</v>
      </c>
      <c r="V6524" t="s">
        <v>80</v>
      </c>
      <c r="W6524">
        <v>82300</v>
      </c>
      <c r="X6524" t="s">
        <v>81</v>
      </c>
      <c r="Y6524">
        <v>60</v>
      </c>
      <c r="Z6524" t="s">
        <v>11120</v>
      </c>
      <c r="AA6524" t="s">
        <v>11121</v>
      </c>
      <c r="AB6524" t="s">
        <v>90</v>
      </c>
      <c r="AC6524" t="s">
        <v>84</v>
      </c>
      <c r="AD6524">
        <f>_xlfn.XLOOKUP(MIS[[#This Row],[TRADING SYMBOL]],[1]Sheet1!$D:$D,[1]Sheet1!$C:$C)</f>
        <v>464.4</v>
      </c>
      <c r="AE6524">
        <f>MIS[[#This Row],[OrderAverageTradedPrice]]*MIS[[#This Row],[OrderQuantity]]</f>
        <v>30756</v>
      </c>
      <c r="AF6524">
        <f>MIS[[#This Row],[LTP]]*MIS[[#This Row],[OrderQuantity]]</f>
        <v>27864</v>
      </c>
      <c r="AG6524">
        <f>IF(MIS[[#This Row],[OrderSide]]="SELL",MIS[[#This Row],[VALUE]]-MIS[[#This Row],[LIVE_VALUE]],MIS[[#This Row],[LIVE_VALUE]]-MIS[[#This Row],[VALUE]])</f>
        <v>-2892</v>
      </c>
      <c r="AH6524" t="str" cm="1">
        <f t="array" ref="AH6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4" t="str">
        <f>MIS[[#This Row],[TRADING SYMBOL]]</f>
        <v>SENSEX2552082300CE</v>
      </c>
      <c r="AJ6524" t="str">
        <f>IF(RIGHT(MIS[[#This Row],[Main/Hedge]],4)="MAIN","MAIN","HEDGE")</f>
        <v>MAIN</v>
      </c>
      <c r="AK6524" t="str" cm="1">
        <f t="array" ref="AK6524">_xlfn._xlws.FILTER(Table4[Column1],ISNUMBER(SEARCH(Table4[Column1],MIS[[#This Row],[OrderUniqueIdentifier]])),"")</f>
        <v>LONGSHORT</v>
      </c>
    </row>
    <row r="6525" spans="1:37" x14ac:dyDescent="0.25">
      <c r="A6525" t="s">
        <v>1374</v>
      </c>
      <c r="B6525" t="s">
        <v>1395</v>
      </c>
      <c r="C6525" t="s">
        <v>11537</v>
      </c>
      <c r="D6525" t="s">
        <v>72</v>
      </c>
      <c r="E6525" t="s">
        <v>11516</v>
      </c>
      <c r="F6525" t="s">
        <v>98</v>
      </c>
      <c r="G6525" t="s">
        <v>74</v>
      </c>
      <c r="H6525" t="s">
        <v>75</v>
      </c>
      <c r="I6525" t="s">
        <v>76</v>
      </c>
      <c r="J6525" t="s">
        <v>77</v>
      </c>
      <c r="K6525">
        <v>720</v>
      </c>
      <c r="L6525" t="s">
        <v>77</v>
      </c>
      <c r="M6525" t="s">
        <v>78</v>
      </c>
      <c r="N6525" t="s">
        <v>11538</v>
      </c>
      <c r="O6525" t="s">
        <v>11118</v>
      </c>
      <c r="P6525" t="s">
        <v>11119</v>
      </c>
      <c r="Q6525" t="s">
        <v>11519</v>
      </c>
      <c r="R6525" t="s">
        <v>79</v>
      </c>
      <c r="S6525" t="s">
        <v>358</v>
      </c>
      <c r="T6525" t="s">
        <v>11520</v>
      </c>
      <c r="U6525" t="s">
        <v>100</v>
      </c>
      <c r="V6525" t="s">
        <v>80</v>
      </c>
      <c r="W6525">
        <v>80900</v>
      </c>
      <c r="X6525" t="s">
        <v>85</v>
      </c>
      <c r="Y6525">
        <v>720</v>
      </c>
      <c r="Z6525" t="s">
        <v>11120</v>
      </c>
      <c r="AA6525" t="s">
        <v>11121</v>
      </c>
      <c r="AB6525" t="s">
        <v>87</v>
      </c>
      <c r="AC6525" t="s">
        <v>84</v>
      </c>
      <c r="AD6525">
        <f>_xlfn.XLOOKUP(MIS[[#This Row],[TRADING SYMBOL]],[1]Sheet1!$D:$D,[1]Sheet1!$C:$C)</f>
        <v>81.05</v>
      </c>
      <c r="AE6525">
        <f>MIS[[#This Row],[OrderAverageTradedPrice]]*MIS[[#This Row],[OrderQuantity]]</f>
        <v>57800.999999999949</v>
      </c>
      <c r="AF6525">
        <f>MIS[[#This Row],[LTP]]*MIS[[#This Row],[OrderQuantity]]</f>
        <v>58356</v>
      </c>
      <c r="AG6525">
        <f>IF(MIS[[#This Row],[OrderSide]]="SELL",MIS[[#This Row],[VALUE]]-MIS[[#This Row],[LIVE_VALUE]],MIS[[#This Row],[LIVE_VALUE]]-MIS[[#This Row],[VALUE]])</f>
        <v>555.00000000005093</v>
      </c>
      <c r="AH6525" t="str" cm="1">
        <f t="array" ref="AH6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5" t="str">
        <f>MIS[[#This Row],[TRADING SYMBOL]]</f>
        <v>SENSEX2552080900PE</v>
      </c>
      <c r="AJ6525" t="str">
        <f>IF(RIGHT(MIS[[#This Row],[Main/Hedge]],4)="MAIN","MAIN","HEDGE")</f>
        <v>HEDGE</v>
      </c>
      <c r="AK6525" t="str" cm="1">
        <f t="array" ref="AK6525">_xlfn._xlws.FILTER(Table4[Column1],ISNUMBER(SEARCH(Table4[Column1],MIS[[#This Row],[OrderUniqueIdentifier]])),"")</f>
        <v>LONGSHORT</v>
      </c>
    </row>
    <row r="6526" spans="1:37" x14ac:dyDescent="0.25">
      <c r="A6526" t="s">
        <v>1414</v>
      </c>
      <c r="B6526" t="s">
        <v>1415</v>
      </c>
      <c r="C6526" t="s">
        <v>11545</v>
      </c>
      <c r="D6526" t="s">
        <v>72</v>
      </c>
      <c r="E6526" t="s">
        <v>10376</v>
      </c>
      <c r="F6526" t="s">
        <v>73</v>
      </c>
      <c r="G6526" t="s">
        <v>74</v>
      </c>
      <c r="H6526" t="s">
        <v>75</v>
      </c>
      <c r="I6526" t="s">
        <v>76</v>
      </c>
      <c r="J6526" t="s">
        <v>77</v>
      </c>
      <c r="K6526">
        <v>750</v>
      </c>
      <c r="L6526" t="s">
        <v>77</v>
      </c>
      <c r="M6526" t="s">
        <v>78</v>
      </c>
      <c r="N6526" t="s">
        <v>11546</v>
      </c>
      <c r="O6526" t="s">
        <v>11119</v>
      </c>
      <c r="P6526" t="s">
        <v>11119</v>
      </c>
      <c r="Q6526" t="s">
        <v>10379</v>
      </c>
      <c r="R6526" t="s">
        <v>79</v>
      </c>
      <c r="S6526" t="s">
        <v>299</v>
      </c>
      <c r="T6526" t="s">
        <v>10380</v>
      </c>
      <c r="U6526" t="s">
        <v>43</v>
      </c>
      <c r="V6526" t="s">
        <v>80</v>
      </c>
      <c r="W6526">
        <v>25000</v>
      </c>
      <c r="X6526" t="s">
        <v>81</v>
      </c>
      <c r="Y6526">
        <v>750</v>
      </c>
      <c r="Z6526" t="s">
        <v>11121</v>
      </c>
      <c r="AA6526" t="s">
        <v>11121</v>
      </c>
      <c r="AB6526" t="s">
        <v>90</v>
      </c>
      <c r="AC6526" t="s">
        <v>84</v>
      </c>
      <c r="AD6526">
        <f>_xlfn.XLOOKUP(MIS[[#This Row],[TRADING SYMBOL]],[1]Sheet1!$D:$D,[1]Sheet1!$C:$C)</f>
        <v>186.15</v>
      </c>
      <c r="AE6526">
        <f>MIS[[#This Row],[OrderAverageTradedPrice]]*MIS[[#This Row],[OrderQuantity]]</f>
        <v>148788.75</v>
      </c>
      <c r="AF6526">
        <f>MIS[[#This Row],[LTP]]*MIS[[#This Row],[OrderQuantity]]</f>
        <v>139612.5</v>
      </c>
      <c r="AG6526">
        <f>IF(MIS[[#This Row],[OrderSide]]="SELL",MIS[[#This Row],[VALUE]]-MIS[[#This Row],[LIVE_VALUE]],MIS[[#This Row],[LIVE_VALUE]]-MIS[[#This Row],[VALUE]])</f>
        <v>-9176.25</v>
      </c>
      <c r="AH6526" t="str" cm="1">
        <f t="array" ref="AH6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6" t="str">
        <f>MIS[[#This Row],[TRADING SYMBOL]]</f>
        <v>NIFTY2552225000CE</v>
      </c>
      <c r="AJ6526" t="str">
        <f>IF(RIGHT(MIS[[#This Row],[Main/Hedge]],4)="MAIN","MAIN","HEDGE")</f>
        <v>MAIN</v>
      </c>
      <c r="AK6526" t="str" cm="1">
        <f t="array" ref="AK6526">_xlfn._xlws.FILTER(Table4[Column1],ISNUMBER(SEARCH(Table4[Column1],MIS[[#This Row],[OrderUniqueIdentifier]])),"")</f>
        <v>LONGSHORT</v>
      </c>
    </row>
    <row r="6527" spans="1:37" x14ac:dyDescent="0.25">
      <c r="A6527" t="s">
        <v>1414</v>
      </c>
      <c r="B6527" t="s">
        <v>1431</v>
      </c>
      <c r="C6527" t="s">
        <v>11548</v>
      </c>
      <c r="D6527" t="s">
        <v>72</v>
      </c>
      <c r="E6527" t="s">
        <v>2044</v>
      </c>
      <c r="F6527" t="s">
        <v>98</v>
      </c>
      <c r="G6527" t="s">
        <v>74</v>
      </c>
      <c r="H6527" t="s">
        <v>75</v>
      </c>
      <c r="I6527" t="s">
        <v>76</v>
      </c>
      <c r="J6527" t="s">
        <v>77</v>
      </c>
      <c r="K6527">
        <v>40</v>
      </c>
      <c r="L6527" t="s">
        <v>77</v>
      </c>
      <c r="M6527" t="s">
        <v>78</v>
      </c>
      <c r="N6527" t="s">
        <v>11328</v>
      </c>
      <c r="O6527" t="s">
        <v>11118</v>
      </c>
      <c r="P6527" t="s">
        <v>11119</v>
      </c>
      <c r="Q6527" t="s">
        <v>2048</v>
      </c>
      <c r="R6527" t="s">
        <v>79</v>
      </c>
      <c r="S6527" t="s">
        <v>4003</v>
      </c>
      <c r="T6527" t="s">
        <v>2049</v>
      </c>
      <c r="U6527" t="s">
        <v>100</v>
      </c>
      <c r="V6527" t="s">
        <v>80</v>
      </c>
      <c r="W6527">
        <v>82300</v>
      </c>
      <c r="X6527" t="s">
        <v>81</v>
      </c>
      <c r="Y6527">
        <v>40</v>
      </c>
      <c r="Z6527" t="s">
        <v>11120</v>
      </c>
      <c r="AA6527" t="s">
        <v>11121</v>
      </c>
      <c r="AB6527" t="s">
        <v>90</v>
      </c>
      <c r="AC6527" t="s">
        <v>84</v>
      </c>
      <c r="AD6527">
        <f>_xlfn.XLOOKUP(MIS[[#This Row],[TRADING SYMBOL]],[1]Sheet1!$D:$D,[1]Sheet1!$C:$C)</f>
        <v>464.4</v>
      </c>
      <c r="AE6527">
        <f>MIS[[#This Row],[OrderAverageTradedPrice]]*MIS[[#This Row],[OrderQuantity]]</f>
        <v>20482</v>
      </c>
      <c r="AF6527">
        <f>MIS[[#This Row],[LTP]]*MIS[[#This Row],[OrderQuantity]]</f>
        <v>18576</v>
      </c>
      <c r="AG6527">
        <f>IF(MIS[[#This Row],[OrderSide]]="SELL",MIS[[#This Row],[VALUE]]-MIS[[#This Row],[LIVE_VALUE]],MIS[[#This Row],[LIVE_VALUE]]-MIS[[#This Row],[VALUE]])</f>
        <v>-1906</v>
      </c>
      <c r="AH6527" t="str" cm="1">
        <f t="array" ref="AH6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7" t="str">
        <f>MIS[[#This Row],[TRADING SYMBOL]]</f>
        <v>SENSEX2552082300CE</v>
      </c>
      <c r="AJ6527" t="str">
        <f>IF(RIGHT(MIS[[#This Row],[Main/Hedge]],4)="MAIN","MAIN","HEDGE")</f>
        <v>MAIN</v>
      </c>
      <c r="AK6527" t="str" cm="1">
        <f t="array" ref="AK6527">_xlfn._xlws.FILTER(Table4[Column1],ISNUMBER(SEARCH(Table4[Column1],MIS[[#This Row],[OrderUniqueIdentifier]])),"")</f>
        <v>LONGSHORT</v>
      </c>
    </row>
    <row r="6528" spans="1:37" x14ac:dyDescent="0.25">
      <c r="A6528" t="s">
        <v>292</v>
      </c>
      <c r="B6528" t="s">
        <v>293</v>
      </c>
      <c r="C6528" t="s">
        <v>329</v>
      </c>
      <c r="D6528" t="s">
        <v>72</v>
      </c>
      <c r="E6528" t="s">
        <v>11516</v>
      </c>
      <c r="F6528" t="s">
        <v>98</v>
      </c>
      <c r="G6528" t="s">
        <v>74</v>
      </c>
      <c r="H6528" t="s">
        <v>93</v>
      </c>
      <c r="I6528" t="s">
        <v>76</v>
      </c>
      <c r="J6528" t="s">
        <v>11600</v>
      </c>
      <c r="K6528">
        <v>140</v>
      </c>
      <c r="L6528" t="s">
        <v>77</v>
      </c>
      <c r="M6528" t="s">
        <v>78</v>
      </c>
      <c r="N6528" t="s">
        <v>11601</v>
      </c>
      <c r="O6528" t="s">
        <v>11118</v>
      </c>
      <c r="P6528" t="s">
        <v>11119</v>
      </c>
      <c r="Q6528" t="s">
        <v>11519</v>
      </c>
      <c r="R6528" t="s">
        <v>79</v>
      </c>
      <c r="S6528" t="s">
        <v>358</v>
      </c>
      <c r="T6528" t="s">
        <v>11520</v>
      </c>
      <c r="U6528" t="s">
        <v>100</v>
      </c>
      <c r="V6528" t="s">
        <v>80</v>
      </c>
      <c r="W6528">
        <v>80900</v>
      </c>
      <c r="X6528" t="s">
        <v>85</v>
      </c>
      <c r="Y6528">
        <v>140</v>
      </c>
      <c r="Z6528" t="s">
        <v>11120</v>
      </c>
      <c r="AA6528" t="s">
        <v>11121</v>
      </c>
      <c r="AB6528" t="s">
        <v>87</v>
      </c>
      <c r="AC6528" t="s">
        <v>84</v>
      </c>
      <c r="AD6528">
        <f>_xlfn.XLOOKUP(MIS[[#This Row],[TRADING SYMBOL]],[1]Sheet1!$D:$D,[1]Sheet1!$C:$C)</f>
        <v>81.05</v>
      </c>
      <c r="AE6528">
        <f>MIS[[#This Row],[OrderAverageTradedPrice]]*MIS[[#This Row],[OrderQuantity]]</f>
        <v>11233.999999999995</v>
      </c>
      <c r="AF6528">
        <f>MIS[[#This Row],[LTP]]*MIS[[#This Row],[OrderQuantity]]</f>
        <v>11347</v>
      </c>
      <c r="AG6528">
        <f>IF(MIS[[#This Row],[OrderSide]]="SELL",MIS[[#This Row],[VALUE]]-MIS[[#This Row],[LIVE_VALUE]],MIS[[#This Row],[LIVE_VALUE]]-MIS[[#This Row],[VALUE]])</f>
        <v>113.00000000000546</v>
      </c>
      <c r="AH6528" t="str" cm="1">
        <f t="array" ref="AH6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8" t="str">
        <f>MIS[[#This Row],[TRADING SYMBOL]]</f>
        <v>SENSEX2552080900PE</v>
      </c>
      <c r="AJ6528" t="str">
        <f>IF(RIGHT(MIS[[#This Row],[Main/Hedge]],4)="MAIN","MAIN","HEDGE")</f>
        <v>HEDGE</v>
      </c>
      <c r="AK6528" t="str" cm="1">
        <f t="array" ref="AK6528">_xlfn._xlws.FILTER(Table4[Column1],ISNUMBER(SEARCH(Table4[Column1],MIS[[#This Row],[OrderUniqueIdentifier]])),"")</f>
        <v>LONGSHORT</v>
      </c>
    </row>
    <row r="6529" spans="1:37" x14ac:dyDescent="0.25">
      <c r="A6529" t="s">
        <v>71</v>
      </c>
      <c r="B6529" t="s">
        <v>515</v>
      </c>
      <c r="C6529" t="s">
        <v>11124</v>
      </c>
      <c r="D6529" t="s">
        <v>72</v>
      </c>
      <c r="E6529" t="s">
        <v>11102</v>
      </c>
      <c r="F6529" t="s">
        <v>98</v>
      </c>
      <c r="G6529" t="s">
        <v>74</v>
      </c>
      <c r="H6529" t="s">
        <v>75</v>
      </c>
      <c r="I6529" t="s">
        <v>76</v>
      </c>
      <c r="J6529" t="s">
        <v>77</v>
      </c>
      <c r="K6529">
        <v>280</v>
      </c>
      <c r="L6529" t="s">
        <v>77</v>
      </c>
      <c r="M6529" t="s">
        <v>78</v>
      </c>
      <c r="N6529" t="s">
        <v>11125</v>
      </c>
      <c r="O6529" t="s">
        <v>11119</v>
      </c>
      <c r="P6529" t="s">
        <v>11126</v>
      </c>
      <c r="Q6529" t="s">
        <v>11106</v>
      </c>
      <c r="R6529" t="s">
        <v>79</v>
      </c>
      <c r="S6529" t="s">
        <v>25</v>
      </c>
      <c r="T6529" t="s">
        <v>11107</v>
      </c>
      <c r="U6529" t="s">
        <v>100</v>
      </c>
      <c r="V6529" t="s">
        <v>80</v>
      </c>
      <c r="W6529">
        <v>79900</v>
      </c>
      <c r="X6529" t="s">
        <v>85</v>
      </c>
      <c r="Y6529">
        <v>280</v>
      </c>
      <c r="Z6529" t="s">
        <v>11121</v>
      </c>
      <c r="AA6529" t="s">
        <v>11127</v>
      </c>
      <c r="AB6529" t="s">
        <v>87</v>
      </c>
      <c r="AC6529" t="s">
        <v>84</v>
      </c>
      <c r="AD6529">
        <f>_xlfn.XLOOKUP(MIS[[#This Row],[TRADING SYMBOL]],[1]Sheet1!$D:$D,[1]Sheet1!$C:$C)</f>
        <v>31.45</v>
      </c>
      <c r="AE6529">
        <f>MIS[[#This Row],[OrderAverageTradedPrice]]*MIS[[#This Row],[OrderQuantity]]</f>
        <v>9047.9999999999964</v>
      </c>
      <c r="AF6529">
        <f>MIS[[#This Row],[LTP]]*MIS[[#This Row],[OrderQuantity]]</f>
        <v>8806</v>
      </c>
      <c r="AG6529">
        <f>IF(MIS[[#This Row],[OrderSide]]="SELL",MIS[[#This Row],[VALUE]]-MIS[[#This Row],[LIVE_VALUE]],MIS[[#This Row],[LIVE_VALUE]]-MIS[[#This Row],[VALUE]])</f>
        <v>-241.99999999999636</v>
      </c>
      <c r="AH6529" t="str" cm="1">
        <f t="array" ref="AH6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9" t="str">
        <f>MIS[[#This Row],[TRADING SYMBOL]]</f>
        <v>SENSEX2552079900PE</v>
      </c>
      <c r="AJ6529" t="str">
        <f>IF(RIGHT(MIS[[#This Row],[Main/Hedge]],4)="MAIN","MAIN","HEDGE")</f>
        <v>HEDGE</v>
      </c>
      <c r="AK6529" t="str" cm="1">
        <f t="array" ref="AK6529">_xlfn._xlws.FILTER(Table4[Column1],ISNUMBER(SEARCH(Table4[Column1],MIS[[#This Row],[OrderUniqueIdentifier]])),"")</f>
        <v>LONGSHORT</v>
      </c>
    </row>
    <row r="6530" spans="1:37" x14ac:dyDescent="0.25">
      <c r="A6530" t="s">
        <v>71</v>
      </c>
      <c r="B6530" t="s">
        <v>529</v>
      </c>
      <c r="C6530" t="s">
        <v>11138</v>
      </c>
      <c r="D6530" t="s">
        <v>72</v>
      </c>
      <c r="E6530" t="s">
        <v>2044</v>
      </c>
      <c r="F6530" t="s">
        <v>98</v>
      </c>
      <c r="G6530" t="s">
        <v>74</v>
      </c>
      <c r="H6530" t="s">
        <v>75</v>
      </c>
      <c r="I6530" t="s">
        <v>76</v>
      </c>
      <c r="J6530" t="s">
        <v>77</v>
      </c>
      <c r="K6530">
        <v>120</v>
      </c>
      <c r="L6530" t="s">
        <v>77</v>
      </c>
      <c r="M6530" t="s">
        <v>78</v>
      </c>
      <c r="N6530" t="s">
        <v>11139</v>
      </c>
      <c r="O6530" t="s">
        <v>11119</v>
      </c>
      <c r="P6530" t="s">
        <v>11126</v>
      </c>
      <c r="Q6530" t="s">
        <v>2048</v>
      </c>
      <c r="R6530" t="s">
        <v>79</v>
      </c>
      <c r="S6530" t="s">
        <v>25</v>
      </c>
      <c r="T6530" t="s">
        <v>2049</v>
      </c>
      <c r="U6530" t="s">
        <v>100</v>
      </c>
      <c r="V6530" t="s">
        <v>80</v>
      </c>
      <c r="W6530">
        <v>82300</v>
      </c>
      <c r="X6530" t="s">
        <v>81</v>
      </c>
      <c r="Y6530">
        <v>120</v>
      </c>
      <c r="Z6530" t="s">
        <v>11121</v>
      </c>
      <c r="AA6530" t="s">
        <v>11127</v>
      </c>
      <c r="AB6530" t="s">
        <v>90</v>
      </c>
      <c r="AC6530" t="s">
        <v>84</v>
      </c>
      <c r="AD6530">
        <f>_xlfn.XLOOKUP(MIS[[#This Row],[TRADING SYMBOL]],[1]Sheet1!$D:$D,[1]Sheet1!$C:$C)</f>
        <v>464.4</v>
      </c>
      <c r="AE6530">
        <f>MIS[[#This Row],[OrderAverageTradedPrice]]*MIS[[#This Row],[OrderQuantity]]</f>
        <v>61377.999999999964</v>
      </c>
      <c r="AF6530">
        <f>MIS[[#This Row],[LTP]]*MIS[[#This Row],[OrderQuantity]]</f>
        <v>55728</v>
      </c>
      <c r="AG6530">
        <f>IF(MIS[[#This Row],[OrderSide]]="SELL",MIS[[#This Row],[VALUE]]-MIS[[#This Row],[LIVE_VALUE]],MIS[[#This Row],[LIVE_VALUE]]-MIS[[#This Row],[VALUE]])</f>
        <v>-5649.9999999999636</v>
      </c>
      <c r="AH6530" t="str" cm="1">
        <f t="array" ref="AH6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0" t="str">
        <f>MIS[[#This Row],[TRADING SYMBOL]]</f>
        <v>SENSEX2552082300CE</v>
      </c>
      <c r="AJ6530" t="str">
        <f>IF(RIGHT(MIS[[#This Row],[Main/Hedge]],4)="MAIN","MAIN","HEDGE")</f>
        <v>MAIN</v>
      </c>
      <c r="AK6530" t="str" cm="1">
        <f t="array" ref="AK6530">_xlfn._xlws.FILTER(Table4[Column1],ISNUMBER(SEARCH(Table4[Column1],MIS[[#This Row],[OrderUniqueIdentifier]])),"")</f>
        <v>LONGSHORT</v>
      </c>
    </row>
    <row r="6531" spans="1:37" x14ac:dyDescent="0.25">
      <c r="A6531" t="s">
        <v>71</v>
      </c>
      <c r="B6531" t="s">
        <v>575</v>
      </c>
      <c r="C6531" t="s">
        <v>11165</v>
      </c>
      <c r="D6531" t="s">
        <v>72</v>
      </c>
      <c r="E6531" t="s">
        <v>11102</v>
      </c>
      <c r="F6531" t="s">
        <v>98</v>
      </c>
      <c r="G6531" t="s">
        <v>74</v>
      </c>
      <c r="H6531" t="s">
        <v>75</v>
      </c>
      <c r="I6531" t="s">
        <v>76</v>
      </c>
      <c r="J6531" t="s">
        <v>77</v>
      </c>
      <c r="K6531">
        <v>80</v>
      </c>
      <c r="L6531" t="s">
        <v>77</v>
      </c>
      <c r="M6531" t="s">
        <v>78</v>
      </c>
      <c r="N6531" t="s">
        <v>377</v>
      </c>
      <c r="O6531" t="s">
        <v>11119</v>
      </c>
      <c r="P6531" t="s">
        <v>11126</v>
      </c>
      <c r="Q6531" t="s">
        <v>11106</v>
      </c>
      <c r="R6531" t="s">
        <v>79</v>
      </c>
      <c r="S6531" t="s">
        <v>25</v>
      </c>
      <c r="T6531" t="s">
        <v>11107</v>
      </c>
      <c r="U6531" t="s">
        <v>100</v>
      </c>
      <c r="V6531" t="s">
        <v>80</v>
      </c>
      <c r="W6531">
        <v>79900</v>
      </c>
      <c r="X6531" t="s">
        <v>85</v>
      </c>
      <c r="Y6531">
        <v>80</v>
      </c>
      <c r="Z6531" t="s">
        <v>11121</v>
      </c>
      <c r="AA6531" t="s">
        <v>11127</v>
      </c>
      <c r="AB6531" t="s">
        <v>87</v>
      </c>
      <c r="AC6531" t="s">
        <v>84</v>
      </c>
      <c r="AD6531">
        <f>_xlfn.XLOOKUP(MIS[[#This Row],[TRADING SYMBOL]],[1]Sheet1!$D:$D,[1]Sheet1!$C:$C)</f>
        <v>31.45</v>
      </c>
      <c r="AE6531">
        <f>MIS[[#This Row],[OrderAverageTradedPrice]]*MIS[[#This Row],[OrderQuantity]]</f>
        <v>2580</v>
      </c>
      <c r="AF6531">
        <f>MIS[[#This Row],[LTP]]*MIS[[#This Row],[OrderQuantity]]</f>
        <v>2516</v>
      </c>
      <c r="AG6531">
        <f>IF(MIS[[#This Row],[OrderSide]]="SELL",MIS[[#This Row],[VALUE]]-MIS[[#This Row],[LIVE_VALUE]],MIS[[#This Row],[LIVE_VALUE]]-MIS[[#This Row],[VALUE]])</f>
        <v>-64</v>
      </c>
      <c r="AH6531" t="str" cm="1">
        <f t="array" ref="AH6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1" t="str">
        <f>MIS[[#This Row],[TRADING SYMBOL]]</f>
        <v>SENSEX2552079900PE</v>
      </c>
      <c r="AJ6531" t="str">
        <f>IF(RIGHT(MIS[[#This Row],[Main/Hedge]],4)="MAIN","MAIN","HEDGE")</f>
        <v>HEDGE</v>
      </c>
      <c r="AK6531" t="str" cm="1">
        <f t="array" ref="AK6531">_xlfn._xlws.FILTER(Table4[Column1],ISNUMBER(SEARCH(Table4[Column1],MIS[[#This Row],[OrderUniqueIdentifier]])),"")</f>
        <v>LONGSHORT</v>
      </c>
    </row>
    <row r="6532" spans="1:37" x14ac:dyDescent="0.25">
      <c r="A6532" t="s">
        <v>71</v>
      </c>
      <c r="B6532" t="s">
        <v>629</v>
      </c>
      <c r="C6532" t="s">
        <v>11193</v>
      </c>
      <c r="D6532" t="s">
        <v>72</v>
      </c>
      <c r="E6532" t="s">
        <v>10376</v>
      </c>
      <c r="F6532" t="s">
        <v>73</v>
      </c>
      <c r="G6532" t="s">
        <v>74</v>
      </c>
      <c r="H6532" t="s">
        <v>75</v>
      </c>
      <c r="I6532" t="s">
        <v>76</v>
      </c>
      <c r="J6532" t="s">
        <v>77</v>
      </c>
      <c r="K6532">
        <v>75</v>
      </c>
      <c r="L6532" t="s">
        <v>77</v>
      </c>
      <c r="M6532" t="s">
        <v>78</v>
      </c>
      <c r="N6532" t="s">
        <v>11194</v>
      </c>
      <c r="O6532" t="s">
        <v>11126</v>
      </c>
      <c r="P6532" t="s">
        <v>11126</v>
      </c>
      <c r="Q6532" t="s">
        <v>10379</v>
      </c>
      <c r="R6532" t="s">
        <v>79</v>
      </c>
      <c r="S6532" t="s">
        <v>25</v>
      </c>
      <c r="T6532" t="s">
        <v>10380</v>
      </c>
      <c r="U6532" t="s">
        <v>43</v>
      </c>
      <c r="V6532" t="s">
        <v>80</v>
      </c>
      <c r="W6532">
        <v>25000</v>
      </c>
      <c r="X6532" t="s">
        <v>81</v>
      </c>
      <c r="Y6532">
        <v>75</v>
      </c>
      <c r="Z6532" t="s">
        <v>11127</v>
      </c>
      <c r="AA6532" t="s">
        <v>11127</v>
      </c>
      <c r="AB6532" t="s">
        <v>90</v>
      </c>
      <c r="AC6532" t="s">
        <v>84</v>
      </c>
      <c r="AD6532">
        <f>_xlfn.XLOOKUP(MIS[[#This Row],[TRADING SYMBOL]],[1]Sheet1!$D:$D,[1]Sheet1!$C:$C)</f>
        <v>186.15</v>
      </c>
      <c r="AE6532">
        <f>MIS[[#This Row],[OrderAverageTradedPrice]]*MIS[[#This Row],[OrderQuantity]]</f>
        <v>14831.25</v>
      </c>
      <c r="AF6532">
        <f>MIS[[#This Row],[LTP]]*MIS[[#This Row],[OrderQuantity]]</f>
        <v>13961.25</v>
      </c>
      <c r="AG6532">
        <f>IF(MIS[[#This Row],[OrderSide]]="SELL",MIS[[#This Row],[VALUE]]-MIS[[#This Row],[LIVE_VALUE]],MIS[[#This Row],[LIVE_VALUE]]-MIS[[#This Row],[VALUE]])</f>
        <v>-870</v>
      </c>
      <c r="AH6532" t="str" cm="1">
        <f t="array" ref="AH6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2" t="str">
        <f>MIS[[#This Row],[TRADING SYMBOL]]</f>
        <v>NIFTY2552225000CE</v>
      </c>
      <c r="AJ6532" t="str">
        <f>IF(RIGHT(MIS[[#This Row],[Main/Hedge]],4)="MAIN","MAIN","HEDGE")</f>
        <v>MAIN</v>
      </c>
      <c r="AK6532" t="str" cm="1">
        <f t="array" ref="AK6532">_xlfn._xlws.FILTER(Table4[Column1],ISNUMBER(SEARCH(Table4[Column1],MIS[[#This Row],[OrderUniqueIdentifier]])),"")</f>
        <v>LONGSHORT</v>
      </c>
    </row>
    <row r="6533" spans="1:37" x14ac:dyDescent="0.25">
      <c r="A6533" t="s">
        <v>71</v>
      </c>
      <c r="B6533" t="s">
        <v>652</v>
      </c>
      <c r="C6533" t="s">
        <v>11208</v>
      </c>
      <c r="D6533" t="s">
        <v>72</v>
      </c>
      <c r="E6533" t="s">
        <v>11102</v>
      </c>
      <c r="F6533" t="s">
        <v>98</v>
      </c>
      <c r="G6533" t="s">
        <v>74</v>
      </c>
      <c r="H6533" t="s">
        <v>75</v>
      </c>
      <c r="I6533" t="s">
        <v>76</v>
      </c>
      <c r="J6533" t="s">
        <v>77</v>
      </c>
      <c r="K6533">
        <v>40</v>
      </c>
      <c r="L6533" t="s">
        <v>77</v>
      </c>
      <c r="M6533" t="s">
        <v>78</v>
      </c>
      <c r="N6533" t="s">
        <v>11184</v>
      </c>
      <c r="O6533" t="s">
        <v>11126</v>
      </c>
      <c r="P6533" t="s">
        <v>11126</v>
      </c>
      <c r="Q6533" t="s">
        <v>11106</v>
      </c>
      <c r="R6533" t="s">
        <v>79</v>
      </c>
      <c r="S6533" t="s">
        <v>25</v>
      </c>
      <c r="T6533" t="s">
        <v>11107</v>
      </c>
      <c r="U6533" t="s">
        <v>100</v>
      </c>
      <c r="V6533" t="s">
        <v>80</v>
      </c>
      <c r="W6533">
        <v>79900</v>
      </c>
      <c r="X6533" t="s">
        <v>85</v>
      </c>
      <c r="Y6533">
        <v>40</v>
      </c>
      <c r="Z6533" t="s">
        <v>11127</v>
      </c>
      <c r="AA6533" t="s">
        <v>11127</v>
      </c>
      <c r="AB6533" t="s">
        <v>87</v>
      </c>
      <c r="AC6533" t="s">
        <v>84</v>
      </c>
      <c r="AD6533">
        <f>_xlfn.XLOOKUP(MIS[[#This Row],[TRADING SYMBOL]],[1]Sheet1!$D:$D,[1]Sheet1!$C:$C)</f>
        <v>31.45</v>
      </c>
      <c r="AE6533">
        <f>MIS[[#This Row],[OrderAverageTradedPrice]]*MIS[[#This Row],[OrderQuantity]]</f>
        <v>1292</v>
      </c>
      <c r="AF6533">
        <f>MIS[[#This Row],[LTP]]*MIS[[#This Row],[OrderQuantity]]</f>
        <v>1258</v>
      </c>
      <c r="AG6533">
        <f>IF(MIS[[#This Row],[OrderSide]]="SELL",MIS[[#This Row],[VALUE]]-MIS[[#This Row],[LIVE_VALUE]],MIS[[#This Row],[LIVE_VALUE]]-MIS[[#This Row],[VALUE]])</f>
        <v>-34</v>
      </c>
      <c r="AH6533" t="str" cm="1">
        <f t="array" ref="AH6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3" t="str">
        <f>MIS[[#This Row],[TRADING SYMBOL]]</f>
        <v>SENSEX2552079900PE</v>
      </c>
      <c r="AJ6533" t="str">
        <f>IF(RIGHT(MIS[[#This Row],[Main/Hedge]],4)="MAIN","MAIN","HEDGE")</f>
        <v>HEDGE</v>
      </c>
      <c r="AK6533" t="str" cm="1">
        <f t="array" ref="AK6533">_xlfn._xlws.FILTER(Table4[Column1],ISNUMBER(SEARCH(Table4[Column1],MIS[[#This Row],[OrderUniqueIdentifier]])),"")</f>
        <v>LONGSHORT</v>
      </c>
    </row>
    <row r="6534" spans="1:37" x14ac:dyDescent="0.25">
      <c r="A6534" t="s">
        <v>71</v>
      </c>
      <c r="B6534" t="s">
        <v>705</v>
      </c>
      <c r="C6534" t="s">
        <v>11234</v>
      </c>
      <c r="D6534" t="s">
        <v>72</v>
      </c>
      <c r="E6534" t="s">
        <v>11102</v>
      </c>
      <c r="F6534" t="s">
        <v>98</v>
      </c>
      <c r="G6534" t="s">
        <v>74</v>
      </c>
      <c r="H6534" t="s">
        <v>75</v>
      </c>
      <c r="I6534" t="s">
        <v>76</v>
      </c>
      <c r="J6534" t="s">
        <v>77</v>
      </c>
      <c r="K6534">
        <v>40</v>
      </c>
      <c r="L6534" t="s">
        <v>77</v>
      </c>
      <c r="M6534" t="s">
        <v>78</v>
      </c>
      <c r="N6534" t="s">
        <v>376</v>
      </c>
      <c r="O6534" t="s">
        <v>11119</v>
      </c>
      <c r="P6534" t="s">
        <v>11126</v>
      </c>
      <c r="Q6534" t="s">
        <v>11106</v>
      </c>
      <c r="R6534" t="s">
        <v>79</v>
      </c>
      <c r="S6534" t="s">
        <v>25</v>
      </c>
      <c r="T6534" t="s">
        <v>11107</v>
      </c>
      <c r="U6534" t="s">
        <v>100</v>
      </c>
      <c r="V6534" t="s">
        <v>80</v>
      </c>
      <c r="W6534">
        <v>79900</v>
      </c>
      <c r="X6534" t="s">
        <v>85</v>
      </c>
      <c r="Y6534">
        <v>40</v>
      </c>
      <c r="Z6534" t="s">
        <v>11121</v>
      </c>
      <c r="AA6534" t="s">
        <v>11127</v>
      </c>
      <c r="AB6534" t="s">
        <v>87</v>
      </c>
      <c r="AC6534" t="s">
        <v>84</v>
      </c>
      <c r="AD6534">
        <f>_xlfn.XLOOKUP(MIS[[#This Row],[TRADING SYMBOL]],[1]Sheet1!$D:$D,[1]Sheet1!$C:$C)</f>
        <v>31.45</v>
      </c>
      <c r="AE6534">
        <f>MIS[[#This Row],[OrderAverageTradedPrice]]*MIS[[#This Row],[OrderQuantity]]</f>
        <v>1284</v>
      </c>
      <c r="AF6534">
        <f>MIS[[#This Row],[LTP]]*MIS[[#This Row],[OrderQuantity]]</f>
        <v>1258</v>
      </c>
      <c r="AG6534">
        <f>IF(MIS[[#This Row],[OrderSide]]="SELL",MIS[[#This Row],[VALUE]]-MIS[[#This Row],[LIVE_VALUE]],MIS[[#This Row],[LIVE_VALUE]]-MIS[[#This Row],[VALUE]])</f>
        <v>-26</v>
      </c>
      <c r="AH6534" t="str" cm="1">
        <f t="array" ref="AH6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4" t="str">
        <f>MIS[[#This Row],[TRADING SYMBOL]]</f>
        <v>SENSEX2552079900PE</v>
      </c>
      <c r="AJ6534" t="str">
        <f>IF(RIGHT(MIS[[#This Row],[Main/Hedge]],4)="MAIN","MAIN","HEDGE")</f>
        <v>HEDGE</v>
      </c>
      <c r="AK6534" t="str" cm="1">
        <f t="array" ref="AK6534">_xlfn._xlws.FILTER(Table4[Column1],ISNUMBER(SEARCH(Table4[Column1],MIS[[#This Row],[OrderUniqueIdentifier]])),"")</f>
        <v>LONGSHORT</v>
      </c>
    </row>
    <row r="6535" spans="1:37" x14ac:dyDescent="0.25">
      <c r="A6535" t="s">
        <v>71</v>
      </c>
      <c r="B6535" t="s">
        <v>753</v>
      </c>
      <c r="C6535" t="s">
        <v>11249</v>
      </c>
      <c r="D6535" t="s">
        <v>72</v>
      </c>
      <c r="E6535" t="s">
        <v>11102</v>
      </c>
      <c r="F6535" t="s">
        <v>98</v>
      </c>
      <c r="G6535" t="s">
        <v>74</v>
      </c>
      <c r="H6535" t="s">
        <v>75</v>
      </c>
      <c r="I6535" t="s">
        <v>76</v>
      </c>
      <c r="J6535" t="s">
        <v>77</v>
      </c>
      <c r="K6535">
        <v>140</v>
      </c>
      <c r="L6535" t="s">
        <v>77</v>
      </c>
      <c r="M6535" t="s">
        <v>78</v>
      </c>
      <c r="N6535" t="s">
        <v>11241</v>
      </c>
      <c r="O6535" t="s">
        <v>11126</v>
      </c>
      <c r="P6535" t="s">
        <v>11126</v>
      </c>
      <c r="Q6535" t="s">
        <v>11106</v>
      </c>
      <c r="R6535" t="s">
        <v>79</v>
      </c>
      <c r="S6535" t="s">
        <v>25</v>
      </c>
      <c r="T6535" t="s">
        <v>11107</v>
      </c>
      <c r="U6535" t="s">
        <v>100</v>
      </c>
      <c r="V6535" t="s">
        <v>80</v>
      </c>
      <c r="W6535">
        <v>79900</v>
      </c>
      <c r="X6535" t="s">
        <v>85</v>
      </c>
      <c r="Y6535">
        <v>140</v>
      </c>
      <c r="Z6535" t="s">
        <v>11127</v>
      </c>
      <c r="AA6535" t="s">
        <v>11127</v>
      </c>
      <c r="AB6535" t="s">
        <v>87</v>
      </c>
      <c r="AC6535" t="s">
        <v>84</v>
      </c>
      <c r="AD6535">
        <f>_xlfn.XLOOKUP(MIS[[#This Row],[TRADING SYMBOL]],[1]Sheet1!$D:$D,[1]Sheet1!$C:$C)</f>
        <v>31.45</v>
      </c>
      <c r="AE6535">
        <f>MIS[[#This Row],[OrderAverageTradedPrice]]*MIS[[#This Row],[OrderQuantity]]</f>
        <v>4529</v>
      </c>
      <c r="AF6535">
        <f>MIS[[#This Row],[LTP]]*MIS[[#This Row],[OrderQuantity]]</f>
        <v>4403</v>
      </c>
      <c r="AG6535">
        <f>IF(MIS[[#This Row],[OrderSide]]="SELL",MIS[[#This Row],[VALUE]]-MIS[[#This Row],[LIVE_VALUE]],MIS[[#This Row],[LIVE_VALUE]]-MIS[[#This Row],[VALUE]])</f>
        <v>-126</v>
      </c>
      <c r="AH6535" t="str" cm="1">
        <f t="array" ref="AH6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5" t="str">
        <f>MIS[[#This Row],[TRADING SYMBOL]]</f>
        <v>SENSEX2552079900PE</v>
      </c>
      <c r="AJ6535" t="str">
        <f>IF(RIGHT(MIS[[#This Row],[Main/Hedge]],4)="MAIN","MAIN","HEDGE")</f>
        <v>HEDGE</v>
      </c>
      <c r="AK6535" t="str" cm="1">
        <f t="array" ref="AK6535">_xlfn._xlws.FILTER(Table4[Column1],ISNUMBER(SEARCH(Table4[Column1],MIS[[#This Row],[OrderUniqueIdentifier]])),"")</f>
        <v>LONGSHORT</v>
      </c>
    </row>
    <row r="6536" spans="1:37" x14ac:dyDescent="0.25">
      <c r="A6536" t="s">
        <v>71</v>
      </c>
      <c r="B6536" t="s">
        <v>761</v>
      </c>
      <c r="C6536" t="s">
        <v>11257</v>
      </c>
      <c r="D6536" t="s">
        <v>72</v>
      </c>
      <c r="E6536" t="s">
        <v>10376</v>
      </c>
      <c r="F6536" t="s">
        <v>73</v>
      </c>
      <c r="G6536" t="s">
        <v>74</v>
      </c>
      <c r="H6536" t="s">
        <v>75</v>
      </c>
      <c r="I6536" t="s">
        <v>76</v>
      </c>
      <c r="J6536" t="s">
        <v>77</v>
      </c>
      <c r="K6536">
        <v>75</v>
      </c>
      <c r="L6536" t="s">
        <v>77</v>
      </c>
      <c r="M6536" t="s">
        <v>78</v>
      </c>
      <c r="N6536" t="s">
        <v>11194</v>
      </c>
      <c r="O6536" t="s">
        <v>11126</v>
      </c>
      <c r="P6536" t="s">
        <v>11126</v>
      </c>
      <c r="Q6536" t="s">
        <v>10379</v>
      </c>
      <c r="R6536" t="s">
        <v>79</v>
      </c>
      <c r="S6536" t="s">
        <v>25</v>
      </c>
      <c r="T6536" t="s">
        <v>10380</v>
      </c>
      <c r="U6536" t="s">
        <v>43</v>
      </c>
      <c r="V6536" t="s">
        <v>80</v>
      </c>
      <c r="W6536">
        <v>25000</v>
      </c>
      <c r="X6536" t="s">
        <v>81</v>
      </c>
      <c r="Y6536">
        <v>75</v>
      </c>
      <c r="Z6536" t="s">
        <v>11127</v>
      </c>
      <c r="AA6536" t="s">
        <v>11127</v>
      </c>
      <c r="AB6536" t="s">
        <v>90</v>
      </c>
      <c r="AC6536" t="s">
        <v>84</v>
      </c>
      <c r="AD6536">
        <f>_xlfn.XLOOKUP(MIS[[#This Row],[TRADING SYMBOL]],[1]Sheet1!$D:$D,[1]Sheet1!$C:$C)</f>
        <v>186.15</v>
      </c>
      <c r="AE6536">
        <f>MIS[[#This Row],[OrderAverageTradedPrice]]*MIS[[#This Row],[OrderQuantity]]</f>
        <v>14831.25</v>
      </c>
      <c r="AF6536">
        <f>MIS[[#This Row],[LTP]]*MIS[[#This Row],[OrderQuantity]]</f>
        <v>13961.25</v>
      </c>
      <c r="AG6536">
        <f>IF(MIS[[#This Row],[OrderSide]]="SELL",MIS[[#This Row],[VALUE]]-MIS[[#This Row],[LIVE_VALUE]],MIS[[#This Row],[LIVE_VALUE]]-MIS[[#This Row],[VALUE]])</f>
        <v>-870</v>
      </c>
      <c r="AH6536" t="str" cm="1">
        <f t="array" ref="AH6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6" t="str">
        <f>MIS[[#This Row],[TRADING SYMBOL]]</f>
        <v>NIFTY2552225000CE</v>
      </c>
      <c r="AJ6536" t="str">
        <f>IF(RIGHT(MIS[[#This Row],[Main/Hedge]],4)="MAIN","MAIN","HEDGE")</f>
        <v>MAIN</v>
      </c>
      <c r="AK6536" t="str" cm="1">
        <f t="array" ref="AK6536">_xlfn._xlws.FILTER(Table4[Column1],ISNUMBER(SEARCH(Table4[Column1],MIS[[#This Row],[OrderUniqueIdentifier]])),"")</f>
        <v>LONGSHORT</v>
      </c>
    </row>
    <row r="6537" spans="1:37" x14ac:dyDescent="0.25">
      <c r="A6537" t="s">
        <v>71</v>
      </c>
      <c r="B6537" t="s">
        <v>822</v>
      </c>
      <c r="C6537" t="s">
        <v>11286</v>
      </c>
      <c r="D6537" t="s">
        <v>72</v>
      </c>
      <c r="E6537" t="s">
        <v>11102</v>
      </c>
      <c r="F6537" t="s">
        <v>98</v>
      </c>
      <c r="G6537" t="s">
        <v>74</v>
      </c>
      <c r="H6537" t="s">
        <v>75</v>
      </c>
      <c r="I6537" t="s">
        <v>76</v>
      </c>
      <c r="J6537" t="s">
        <v>77</v>
      </c>
      <c r="K6537">
        <v>40</v>
      </c>
      <c r="L6537" t="s">
        <v>77</v>
      </c>
      <c r="M6537" t="s">
        <v>78</v>
      </c>
      <c r="N6537" t="s">
        <v>11241</v>
      </c>
      <c r="O6537" t="s">
        <v>11126</v>
      </c>
      <c r="P6537" t="s">
        <v>11126</v>
      </c>
      <c r="Q6537" t="s">
        <v>11106</v>
      </c>
      <c r="R6537" t="s">
        <v>79</v>
      </c>
      <c r="S6537" t="s">
        <v>25</v>
      </c>
      <c r="T6537" t="s">
        <v>11107</v>
      </c>
      <c r="U6537" t="s">
        <v>100</v>
      </c>
      <c r="V6537" t="s">
        <v>80</v>
      </c>
      <c r="W6537">
        <v>79900</v>
      </c>
      <c r="X6537" t="s">
        <v>85</v>
      </c>
      <c r="Y6537">
        <v>40</v>
      </c>
      <c r="Z6537" t="s">
        <v>11127</v>
      </c>
      <c r="AA6537" t="s">
        <v>11127</v>
      </c>
      <c r="AB6537" t="s">
        <v>87</v>
      </c>
      <c r="AC6537" t="s">
        <v>84</v>
      </c>
      <c r="AD6537">
        <f>_xlfn.XLOOKUP(MIS[[#This Row],[TRADING SYMBOL]],[1]Sheet1!$D:$D,[1]Sheet1!$C:$C)</f>
        <v>31.45</v>
      </c>
      <c r="AE6537">
        <f>MIS[[#This Row],[OrderAverageTradedPrice]]*MIS[[#This Row],[OrderQuantity]]</f>
        <v>1294</v>
      </c>
      <c r="AF6537">
        <f>MIS[[#This Row],[LTP]]*MIS[[#This Row],[OrderQuantity]]</f>
        <v>1258</v>
      </c>
      <c r="AG6537">
        <f>IF(MIS[[#This Row],[OrderSide]]="SELL",MIS[[#This Row],[VALUE]]-MIS[[#This Row],[LIVE_VALUE]],MIS[[#This Row],[LIVE_VALUE]]-MIS[[#This Row],[VALUE]])</f>
        <v>-36</v>
      </c>
      <c r="AH6537" t="str" cm="1">
        <f t="array" ref="AH6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7" t="str">
        <f>MIS[[#This Row],[TRADING SYMBOL]]</f>
        <v>SENSEX2552079900PE</v>
      </c>
      <c r="AJ6537" t="str">
        <f>IF(RIGHT(MIS[[#This Row],[Main/Hedge]],4)="MAIN","MAIN","HEDGE")</f>
        <v>HEDGE</v>
      </c>
      <c r="AK6537" t="str" cm="1">
        <f t="array" ref="AK6537">_xlfn._xlws.FILTER(Table4[Column1],ISNUMBER(SEARCH(Table4[Column1],MIS[[#This Row],[OrderUniqueIdentifier]])),"")</f>
        <v>LONGSHORT</v>
      </c>
    </row>
    <row r="6538" spans="1:37" x14ac:dyDescent="0.25">
      <c r="A6538" t="s">
        <v>71</v>
      </c>
      <c r="B6538" t="s">
        <v>901</v>
      </c>
      <c r="C6538" t="s">
        <v>11322</v>
      </c>
      <c r="D6538" t="s">
        <v>72</v>
      </c>
      <c r="E6538" t="s">
        <v>10376</v>
      </c>
      <c r="F6538" t="s">
        <v>73</v>
      </c>
      <c r="G6538" t="s">
        <v>74</v>
      </c>
      <c r="H6538" t="s">
        <v>75</v>
      </c>
      <c r="I6538" t="s">
        <v>76</v>
      </c>
      <c r="J6538" t="s">
        <v>77</v>
      </c>
      <c r="K6538">
        <v>75</v>
      </c>
      <c r="L6538" t="s">
        <v>77</v>
      </c>
      <c r="M6538" t="s">
        <v>78</v>
      </c>
      <c r="N6538" t="s">
        <v>3707</v>
      </c>
      <c r="O6538" t="s">
        <v>11126</v>
      </c>
      <c r="P6538" t="s">
        <v>11126</v>
      </c>
      <c r="Q6538" t="s">
        <v>10379</v>
      </c>
      <c r="R6538" t="s">
        <v>79</v>
      </c>
      <c r="S6538" t="s">
        <v>25</v>
      </c>
      <c r="T6538" t="s">
        <v>10380</v>
      </c>
      <c r="U6538" t="s">
        <v>43</v>
      </c>
      <c r="V6538" t="s">
        <v>80</v>
      </c>
      <c r="W6538">
        <v>25000</v>
      </c>
      <c r="X6538" t="s">
        <v>81</v>
      </c>
      <c r="Y6538">
        <v>75</v>
      </c>
      <c r="Z6538" t="s">
        <v>11127</v>
      </c>
      <c r="AA6538" t="s">
        <v>11127</v>
      </c>
      <c r="AB6538" t="s">
        <v>90</v>
      </c>
      <c r="AC6538" t="s">
        <v>84</v>
      </c>
      <c r="AD6538">
        <f>_xlfn.XLOOKUP(MIS[[#This Row],[TRADING SYMBOL]],[1]Sheet1!$D:$D,[1]Sheet1!$C:$C)</f>
        <v>186.15</v>
      </c>
      <c r="AE6538">
        <f>MIS[[#This Row],[OrderAverageTradedPrice]]*MIS[[#This Row],[OrderQuantity]]</f>
        <v>14868.75</v>
      </c>
      <c r="AF6538">
        <f>MIS[[#This Row],[LTP]]*MIS[[#This Row],[OrderQuantity]]</f>
        <v>13961.25</v>
      </c>
      <c r="AG6538">
        <f>IF(MIS[[#This Row],[OrderSide]]="SELL",MIS[[#This Row],[VALUE]]-MIS[[#This Row],[LIVE_VALUE]],MIS[[#This Row],[LIVE_VALUE]]-MIS[[#This Row],[VALUE]])</f>
        <v>-907.5</v>
      </c>
      <c r="AH6538" t="str" cm="1">
        <f t="array" ref="AH6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8" t="str">
        <f>MIS[[#This Row],[TRADING SYMBOL]]</f>
        <v>NIFTY2552225000CE</v>
      </c>
      <c r="AJ6538" t="str">
        <f>IF(RIGHT(MIS[[#This Row],[Main/Hedge]],4)="MAIN","MAIN","HEDGE")</f>
        <v>MAIN</v>
      </c>
      <c r="AK6538" t="str" cm="1">
        <f t="array" ref="AK6538">_xlfn._xlws.FILTER(Table4[Column1],ISNUMBER(SEARCH(Table4[Column1],MIS[[#This Row],[OrderUniqueIdentifier]])),"")</f>
        <v>LONGSHORT</v>
      </c>
    </row>
    <row r="6539" spans="1:37" x14ac:dyDescent="0.25">
      <c r="A6539" t="s">
        <v>71</v>
      </c>
      <c r="B6539" t="s">
        <v>923</v>
      </c>
      <c r="C6539" t="s">
        <v>11327</v>
      </c>
      <c r="D6539" t="s">
        <v>72</v>
      </c>
      <c r="E6539" t="s">
        <v>2044</v>
      </c>
      <c r="F6539" t="s">
        <v>98</v>
      </c>
      <c r="G6539" t="s">
        <v>74</v>
      </c>
      <c r="H6539" t="s">
        <v>75</v>
      </c>
      <c r="I6539" t="s">
        <v>76</v>
      </c>
      <c r="J6539" t="s">
        <v>77</v>
      </c>
      <c r="K6539">
        <v>140</v>
      </c>
      <c r="L6539" t="s">
        <v>77</v>
      </c>
      <c r="M6539" t="s">
        <v>78</v>
      </c>
      <c r="N6539" t="s">
        <v>11328</v>
      </c>
      <c r="O6539" t="s">
        <v>11119</v>
      </c>
      <c r="P6539" t="s">
        <v>11126</v>
      </c>
      <c r="Q6539" t="s">
        <v>2048</v>
      </c>
      <c r="R6539" t="s">
        <v>79</v>
      </c>
      <c r="S6539" t="s">
        <v>25</v>
      </c>
      <c r="T6539" t="s">
        <v>2049</v>
      </c>
      <c r="U6539" t="s">
        <v>100</v>
      </c>
      <c r="V6539" t="s">
        <v>80</v>
      </c>
      <c r="W6539">
        <v>82300</v>
      </c>
      <c r="X6539" t="s">
        <v>81</v>
      </c>
      <c r="Y6539">
        <v>140</v>
      </c>
      <c r="Z6539" t="s">
        <v>11121</v>
      </c>
      <c r="AA6539" t="s">
        <v>11127</v>
      </c>
      <c r="AB6539" t="s">
        <v>90</v>
      </c>
      <c r="AC6539" t="s">
        <v>84</v>
      </c>
      <c r="AD6539">
        <f>_xlfn.XLOOKUP(MIS[[#This Row],[TRADING SYMBOL]],[1]Sheet1!$D:$D,[1]Sheet1!$C:$C)</f>
        <v>464.4</v>
      </c>
      <c r="AE6539">
        <f>MIS[[#This Row],[OrderAverageTradedPrice]]*MIS[[#This Row],[OrderQuantity]]</f>
        <v>71687</v>
      </c>
      <c r="AF6539">
        <f>MIS[[#This Row],[LTP]]*MIS[[#This Row],[OrderQuantity]]</f>
        <v>65016</v>
      </c>
      <c r="AG6539">
        <f>IF(MIS[[#This Row],[OrderSide]]="SELL",MIS[[#This Row],[VALUE]]-MIS[[#This Row],[LIVE_VALUE]],MIS[[#This Row],[LIVE_VALUE]]-MIS[[#This Row],[VALUE]])</f>
        <v>-6671</v>
      </c>
      <c r="AH6539" t="str" cm="1">
        <f t="array" ref="AH6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9" t="str">
        <f>MIS[[#This Row],[TRADING SYMBOL]]</f>
        <v>SENSEX2552082300CE</v>
      </c>
      <c r="AJ6539" t="str">
        <f>IF(RIGHT(MIS[[#This Row],[Main/Hedge]],4)="MAIN","MAIN","HEDGE")</f>
        <v>MAIN</v>
      </c>
      <c r="AK6539" t="str" cm="1">
        <f t="array" ref="AK6539">_xlfn._xlws.FILTER(Table4[Column1],ISNUMBER(SEARCH(Table4[Column1],MIS[[#This Row],[OrderUniqueIdentifier]])),"")</f>
        <v>LONGSHORT</v>
      </c>
    </row>
    <row r="6540" spans="1:37" x14ac:dyDescent="0.25">
      <c r="A6540" t="s">
        <v>71</v>
      </c>
      <c r="B6540" t="s">
        <v>978</v>
      </c>
      <c r="C6540" t="s">
        <v>11360</v>
      </c>
      <c r="D6540" t="s">
        <v>72</v>
      </c>
      <c r="E6540" t="s">
        <v>2044</v>
      </c>
      <c r="F6540" t="s">
        <v>98</v>
      </c>
      <c r="G6540" t="s">
        <v>74</v>
      </c>
      <c r="H6540" t="s">
        <v>75</v>
      </c>
      <c r="I6540" t="s">
        <v>76</v>
      </c>
      <c r="J6540" t="s">
        <v>77</v>
      </c>
      <c r="K6540">
        <v>40</v>
      </c>
      <c r="L6540" t="s">
        <v>77</v>
      </c>
      <c r="M6540" t="s">
        <v>78</v>
      </c>
      <c r="N6540" t="s">
        <v>4222</v>
      </c>
      <c r="O6540" t="s">
        <v>11119</v>
      </c>
      <c r="P6540" t="s">
        <v>11126</v>
      </c>
      <c r="Q6540" t="s">
        <v>2048</v>
      </c>
      <c r="R6540" t="s">
        <v>79</v>
      </c>
      <c r="S6540" t="s">
        <v>25</v>
      </c>
      <c r="T6540" t="s">
        <v>2049</v>
      </c>
      <c r="U6540" t="s">
        <v>100</v>
      </c>
      <c r="V6540" t="s">
        <v>80</v>
      </c>
      <c r="W6540">
        <v>82300</v>
      </c>
      <c r="X6540" t="s">
        <v>81</v>
      </c>
      <c r="Y6540">
        <v>40</v>
      </c>
      <c r="Z6540" t="s">
        <v>11121</v>
      </c>
      <c r="AA6540" t="s">
        <v>11127</v>
      </c>
      <c r="AB6540" t="s">
        <v>90</v>
      </c>
      <c r="AC6540" t="s">
        <v>84</v>
      </c>
      <c r="AD6540">
        <f>_xlfn.XLOOKUP(MIS[[#This Row],[TRADING SYMBOL]],[1]Sheet1!$D:$D,[1]Sheet1!$C:$C)</f>
        <v>464.4</v>
      </c>
      <c r="AE6540">
        <f>MIS[[#This Row],[OrderAverageTradedPrice]]*MIS[[#This Row],[OrderQuantity]]</f>
        <v>20456</v>
      </c>
      <c r="AF6540">
        <f>MIS[[#This Row],[LTP]]*MIS[[#This Row],[OrderQuantity]]</f>
        <v>18576</v>
      </c>
      <c r="AG6540">
        <f>IF(MIS[[#This Row],[OrderSide]]="SELL",MIS[[#This Row],[VALUE]]-MIS[[#This Row],[LIVE_VALUE]],MIS[[#This Row],[LIVE_VALUE]]-MIS[[#This Row],[VALUE]])</f>
        <v>-1880</v>
      </c>
      <c r="AH6540" t="str" cm="1">
        <f t="array" ref="AH6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0" t="str">
        <f>MIS[[#This Row],[TRADING SYMBOL]]</f>
        <v>SENSEX2552082300CE</v>
      </c>
      <c r="AJ6540" t="str">
        <f>IF(RIGHT(MIS[[#This Row],[Main/Hedge]],4)="MAIN","MAIN","HEDGE")</f>
        <v>MAIN</v>
      </c>
      <c r="AK6540" t="str" cm="1">
        <f t="array" ref="AK6540">_xlfn._xlws.FILTER(Table4[Column1],ISNUMBER(SEARCH(Table4[Column1],MIS[[#This Row],[OrderUniqueIdentifier]])),"")</f>
        <v>LONGSHORT</v>
      </c>
    </row>
    <row r="6541" spans="1:37" x14ac:dyDescent="0.25">
      <c r="A6541" t="s">
        <v>71</v>
      </c>
      <c r="B6541" t="s">
        <v>1021</v>
      </c>
      <c r="C6541" t="s">
        <v>11375</v>
      </c>
      <c r="D6541" t="s">
        <v>72</v>
      </c>
      <c r="E6541" t="s">
        <v>10376</v>
      </c>
      <c r="F6541" t="s">
        <v>73</v>
      </c>
      <c r="G6541" t="s">
        <v>74</v>
      </c>
      <c r="H6541" t="s">
        <v>75</v>
      </c>
      <c r="I6541" t="s">
        <v>76</v>
      </c>
      <c r="J6541" t="s">
        <v>77</v>
      </c>
      <c r="K6541">
        <v>150</v>
      </c>
      <c r="L6541" t="s">
        <v>77</v>
      </c>
      <c r="M6541" t="s">
        <v>78</v>
      </c>
      <c r="N6541" t="s">
        <v>11194</v>
      </c>
      <c r="O6541" t="s">
        <v>11126</v>
      </c>
      <c r="P6541" t="s">
        <v>11126</v>
      </c>
      <c r="Q6541" t="s">
        <v>10379</v>
      </c>
      <c r="R6541" t="s">
        <v>79</v>
      </c>
      <c r="S6541" t="s">
        <v>25</v>
      </c>
      <c r="T6541" t="s">
        <v>10380</v>
      </c>
      <c r="U6541" t="s">
        <v>43</v>
      </c>
      <c r="V6541" t="s">
        <v>80</v>
      </c>
      <c r="W6541">
        <v>25000</v>
      </c>
      <c r="X6541" t="s">
        <v>81</v>
      </c>
      <c r="Y6541">
        <v>150</v>
      </c>
      <c r="Z6541" t="s">
        <v>11127</v>
      </c>
      <c r="AA6541" t="s">
        <v>11127</v>
      </c>
      <c r="AB6541" t="s">
        <v>90</v>
      </c>
      <c r="AC6541" t="s">
        <v>84</v>
      </c>
      <c r="AD6541">
        <f>_xlfn.XLOOKUP(MIS[[#This Row],[TRADING SYMBOL]],[1]Sheet1!$D:$D,[1]Sheet1!$C:$C)</f>
        <v>186.15</v>
      </c>
      <c r="AE6541">
        <f>MIS[[#This Row],[OrderAverageTradedPrice]]*MIS[[#This Row],[OrderQuantity]]</f>
        <v>29662.5</v>
      </c>
      <c r="AF6541">
        <f>MIS[[#This Row],[LTP]]*MIS[[#This Row],[OrderQuantity]]</f>
        <v>27922.5</v>
      </c>
      <c r="AG6541">
        <f>IF(MIS[[#This Row],[OrderSide]]="SELL",MIS[[#This Row],[VALUE]]-MIS[[#This Row],[LIVE_VALUE]],MIS[[#This Row],[LIVE_VALUE]]-MIS[[#This Row],[VALUE]])</f>
        <v>-1740</v>
      </c>
      <c r="AH6541" t="str" cm="1">
        <f t="array" ref="AH6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1" t="str">
        <f>MIS[[#This Row],[TRADING SYMBOL]]</f>
        <v>NIFTY2552225000CE</v>
      </c>
      <c r="AJ6541" t="str">
        <f>IF(RIGHT(MIS[[#This Row],[Main/Hedge]],4)="MAIN","MAIN","HEDGE")</f>
        <v>MAIN</v>
      </c>
      <c r="AK6541" t="str" cm="1">
        <f t="array" ref="AK6541">_xlfn._xlws.FILTER(Table4[Column1],ISNUMBER(SEARCH(Table4[Column1],MIS[[#This Row],[OrderUniqueIdentifier]])),"")</f>
        <v>LONGSHORT</v>
      </c>
    </row>
    <row r="6542" spans="1:37" x14ac:dyDescent="0.25">
      <c r="A6542" t="s">
        <v>71</v>
      </c>
      <c r="B6542" t="s">
        <v>1029</v>
      </c>
      <c r="C6542" t="s">
        <v>11377</v>
      </c>
      <c r="D6542" t="s">
        <v>72</v>
      </c>
      <c r="E6542" t="s">
        <v>2044</v>
      </c>
      <c r="F6542" t="s">
        <v>98</v>
      </c>
      <c r="G6542" t="s">
        <v>74</v>
      </c>
      <c r="H6542" t="s">
        <v>75</v>
      </c>
      <c r="I6542" t="s">
        <v>76</v>
      </c>
      <c r="J6542" t="s">
        <v>77</v>
      </c>
      <c r="K6542">
        <v>60</v>
      </c>
      <c r="L6542" t="s">
        <v>77</v>
      </c>
      <c r="M6542" t="s">
        <v>78</v>
      </c>
      <c r="N6542" t="s">
        <v>11378</v>
      </c>
      <c r="O6542" t="s">
        <v>11126</v>
      </c>
      <c r="P6542" t="s">
        <v>11126</v>
      </c>
      <c r="Q6542" t="s">
        <v>2048</v>
      </c>
      <c r="R6542" t="s">
        <v>79</v>
      </c>
      <c r="S6542" t="s">
        <v>25</v>
      </c>
      <c r="T6542" t="s">
        <v>2049</v>
      </c>
      <c r="U6542" t="s">
        <v>100</v>
      </c>
      <c r="V6542" t="s">
        <v>80</v>
      </c>
      <c r="W6542">
        <v>82300</v>
      </c>
      <c r="X6542" t="s">
        <v>81</v>
      </c>
      <c r="Y6542">
        <v>60</v>
      </c>
      <c r="Z6542" t="s">
        <v>11127</v>
      </c>
      <c r="AA6542" t="s">
        <v>11127</v>
      </c>
      <c r="AB6542" t="s">
        <v>90</v>
      </c>
      <c r="AC6542" t="s">
        <v>84</v>
      </c>
      <c r="AD6542">
        <f>_xlfn.XLOOKUP(MIS[[#This Row],[TRADING SYMBOL]],[1]Sheet1!$D:$D,[1]Sheet1!$C:$C)</f>
        <v>464.4</v>
      </c>
      <c r="AE6542">
        <f>MIS[[#This Row],[OrderAverageTradedPrice]]*MIS[[#This Row],[OrderQuantity]]</f>
        <v>30669.99999999996</v>
      </c>
      <c r="AF6542">
        <f>MIS[[#This Row],[LTP]]*MIS[[#This Row],[OrderQuantity]]</f>
        <v>27864</v>
      </c>
      <c r="AG6542">
        <f>IF(MIS[[#This Row],[OrderSide]]="SELL",MIS[[#This Row],[VALUE]]-MIS[[#This Row],[LIVE_VALUE]],MIS[[#This Row],[LIVE_VALUE]]-MIS[[#This Row],[VALUE]])</f>
        <v>-2805.99999999996</v>
      </c>
      <c r="AH6542" t="str" cm="1">
        <f t="array" ref="AH6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2" t="str">
        <f>MIS[[#This Row],[TRADING SYMBOL]]</f>
        <v>SENSEX2552082300CE</v>
      </c>
      <c r="AJ6542" t="str">
        <f>IF(RIGHT(MIS[[#This Row],[Main/Hedge]],4)="MAIN","MAIN","HEDGE")</f>
        <v>MAIN</v>
      </c>
      <c r="AK6542" t="str" cm="1">
        <f t="array" ref="AK6542">_xlfn._xlws.FILTER(Table4[Column1],ISNUMBER(SEARCH(Table4[Column1],MIS[[#This Row],[OrderUniqueIdentifier]])),"")</f>
        <v>LONGSHORT</v>
      </c>
    </row>
    <row r="6543" spans="1:37" x14ac:dyDescent="0.25">
      <c r="A6543" t="s">
        <v>71</v>
      </c>
      <c r="B6543" t="s">
        <v>1029</v>
      </c>
      <c r="C6543" t="s">
        <v>11381</v>
      </c>
      <c r="D6543" t="s">
        <v>72</v>
      </c>
      <c r="E6543" t="s">
        <v>10376</v>
      </c>
      <c r="F6543" t="s">
        <v>73</v>
      </c>
      <c r="G6543" t="s">
        <v>74</v>
      </c>
      <c r="H6543" t="s">
        <v>75</v>
      </c>
      <c r="I6543" t="s">
        <v>76</v>
      </c>
      <c r="J6543" t="s">
        <v>77</v>
      </c>
      <c r="K6543">
        <v>150</v>
      </c>
      <c r="L6543" t="s">
        <v>77</v>
      </c>
      <c r="M6543" t="s">
        <v>78</v>
      </c>
      <c r="N6543" t="s">
        <v>3546</v>
      </c>
      <c r="O6543" t="s">
        <v>11126</v>
      </c>
      <c r="P6543" t="s">
        <v>11126</v>
      </c>
      <c r="Q6543" t="s">
        <v>10379</v>
      </c>
      <c r="R6543" t="s">
        <v>79</v>
      </c>
      <c r="S6543" t="s">
        <v>25</v>
      </c>
      <c r="T6543" t="s">
        <v>10380</v>
      </c>
      <c r="U6543" t="s">
        <v>43</v>
      </c>
      <c r="V6543" t="s">
        <v>80</v>
      </c>
      <c r="W6543">
        <v>25000</v>
      </c>
      <c r="X6543" t="s">
        <v>81</v>
      </c>
      <c r="Y6543">
        <v>150</v>
      </c>
      <c r="Z6543" t="s">
        <v>11127</v>
      </c>
      <c r="AA6543" t="s">
        <v>11127</v>
      </c>
      <c r="AB6543" t="s">
        <v>90</v>
      </c>
      <c r="AC6543" t="s">
        <v>84</v>
      </c>
      <c r="AD6543">
        <f>_xlfn.XLOOKUP(MIS[[#This Row],[TRADING SYMBOL]],[1]Sheet1!$D:$D,[1]Sheet1!$C:$C)</f>
        <v>186.15</v>
      </c>
      <c r="AE6543">
        <f>MIS[[#This Row],[OrderAverageTradedPrice]]*MIS[[#This Row],[OrderQuantity]]</f>
        <v>29700</v>
      </c>
      <c r="AF6543">
        <f>MIS[[#This Row],[LTP]]*MIS[[#This Row],[OrderQuantity]]</f>
        <v>27922.5</v>
      </c>
      <c r="AG6543">
        <f>IF(MIS[[#This Row],[OrderSide]]="SELL",MIS[[#This Row],[VALUE]]-MIS[[#This Row],[LIVE_VALUE]],MIS[[#This Row],[LIVE_VALUE]]-MIS[[#This Row],[VALUE]])</f>
        <v>-1777.5</v>
      </c>
      <c r="AH6543" t="str" cm="1">
        <f t="array" ref="AH6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3" t="str">
        <f>MIS[[#This Row],[TRADING SYMBOL]]</f>
        <v>NIFTY2552225000CE</v>
      </c>
      <c r="AJ6543" t="str">
        <f>IF(RIGHT(MIS[[#This Row],[Main/Hedge]],4)="MAIN","MAIN","HEDGE")</f>
        <v>MAIN</v>
      </c>
      <c r="AK6543" t="str" cm="1">
        <f t="array" ref="AK6543">_xlfn._xlws.FILTER(Table4[Column1],ISNUMBER(SEARCH(Table4[Column1],MIS[[#This Row],[OrderUniqueIdentifier]])),"")</f>
        <v>LONGSHORT</v>
      </c>
    </row>
    <row r="6544" spans="1:37" x14ac:dyDescent="0.25">
      <c r="A6544" t="s">
        <v>71</v>
      </c>
      <c r="B6544" t="s">
        <v>1135</v>
      </c>
      <c r="C6544" t="s">
        <v>11423</v>
      </c>
      <c r="D6544" t="s">
        <v>72</v>
      </c>
      <c r="E6544" t="s">
        <v>10376</v>
      </c>
      <c r="F6544" t="s">
        <v>73</v>
      </c>
      <c r="G6544" t="s">
        <v>74</v>
      </c>
      <c r="H6544" t="s">
        <v>75</v>
      </c>
      <c r="I6544" t="s">
        <v>76</v>
      </c>
      <c r="J6544" t="s">
        <v>77</v>
      </c>
      <c r="K6544">
        <v>525</v>
      </c>
      <c r="L6544" t="s">
        <v>77</v>
      </c>
      <c r="M6544" t="s">
        <v>78</v>
      </c>
      <c r="N6544" t="s">
        <v>3546</v>
      </c>
      <c r="O6544" t="s">
        <v>11126</v>
      </c>
      <c r="P6544" t="s">
        <v>11126</v>
      </c>
      <c r="Q6544" t="s">
        <v>10379</v>
      </c>
      <c r="R6544" t="s">
        <v>79</v>
      </c>
      <c r="S6544" t="s">
        <v>25</v>
      </c>
      <c r="T6544" t="s">
        <v>10380</v>
      </c>
      <c r="U6544" t="s">
        <v>43</v>
      </c>
      <c r="V6544" t="s">
        <v>80</v>
      </c>
      <c r="W6544">
        <v>25000</v>
      </c>
      <c r="X6544" t="s">
        <v>81</v>
      </c>
      <c r="Y6544">
        <v>525</v>
      </c>
      <c r="Z6544" t="s">
        <v>11127</v>
      </c>
      <c r="AA6544" t="s">
        <v>11127</v>
      </c>
      <c r="AB6544" t="s">
        <v>90</v>
      </c>
      <c r="AC6544" t="s">
        <v>84</v>
      </c>
      <c r="AD6544">
        <f>_xlfn.XLOOKUP(MIS[[#This Row],[TRADING SYMBOL]],[1]Sheet1!$D:$D,[1]Sheet1!$C:$C)</f>
        <v>186.15</v>
      </c>
      <c r="AE6544">
        <f>MIS[[#This Row],[OrderAverageTradedPrice]]*MIS[[#This Row],[OrderQuantity]]</f>
        <v>103950</v>
      </c>
      <c r="AF6544">
        <f>MIS[[#This Row],[LTP]]*MIS[[#This Row],[OrderQuantity]]</f>
        <v>97728.75</v>
      </c>
      <c r="AG6544">
        <f>IF(MIS[[#This Row],[OrderSide]]="SELL",MIS[[#This Row],[VALUE]]-MIS[[#This Row],[LIVE_VALUE]],MIS[[#This Row],[LIVE_VALUE]]-MIS[[#This Row],[VALUE]])</f>
        <v>-6221.25</v>
      </c>
      <c r="AH6544" t="str" cm="1">
        <f t="array" ref="AH6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4" t="str">
        <f>MIS[[#This Row],[TRADING SYMBOL]]</f>
        <v>NIFTY2552225000CE</v>
      </c>
      <c r="AJ6544" t="str">
        <f>IF(RIGHT(MIS[[#This Row],[Main/Hedge]],4)="MAIN","MAIN","HEDGE")</f>
        <v>MAIN</v>
      </c>
      <c r="AK6544" t="str" cm="1">
        <f t="array" ref="AK6544">_xlfn._xlws.FILTER(Table4[Column1],ISNUMBER(SEARCH(Table4[Column1],MIS[[#This Row],[OrderUniqueIdentifier]])),"")</f>
        <v>LONGSHORT</v>
      </c>
    </row>
    <row r="6545" spans="1:37" x14ac:dyDescent="0.25">
      <c r="A6545" t="s">
        <v>71</v>
      </c>
      <c r="B6545" t="s">
        <v>1178</v>
      </c>
      <c r="C6545" t="s">
        <v>11438</v>
      </c>
      <c r="D6545" t="s">
        <v>72</v>
      </c>
      <c r="E6545" t="s">
        <v>11102</v>
      </c>
      <c r="F6545" t="s">
        <v>98</v>
      </c>
      <c r="G6545" t="s">
        <v>74</v>
      </c>
      <c r="H6545" t="s">
        <v>75</v>
      </c>
      <c r="I6545" t="s">
        <v>76</v>
      </c>
      <c r="J6545" t="s">
        <v>77</v>
      </c>
      <c r="K6545">
        <v>200</v>
      </c>
      <c r="L6545" t="s">
        <v>77</v>
      </c>
      <c r="M6545" t="s">
        <v>78</v>
      </c>
      <c r="N6545" t="s">
        <v>11439</v>
      </c>
      <c r="O6545" t="s">
        <v>11119</v>
      </c>
      <c r="P6545" t="s">
        <v>11126</v>
      </c>
      <c r="Q6545" t="s">
        <v>11106</v>
      </c>
      <c r="R6545" t="s">
        <v>79</v>
      </c>
      <c r="S6545" t="s">
        <v>25</v>
      </c>
      <c r="T6545" t="s">
        <v>11107</v>
      </c>
      <c r="U6545" t="s">
        <v>100</v>
      </c>
      <c r="V6545" t="s">
        <v>80</v>
      </c>
      <c r="W6545">
        <v>79900</v>
      </c>
      <c r="X6545" t="s">
        <v>85</v>
      </c>
      <c r="Y6545">
        <v>200</v>
      </c>
      <c r="Z6545" t="s">
        <v>11121</v>
      </c>
      <c r="AA6545" t="s">
        <v>11127</v>
      </c>
      <c r="AB6545" t="s">
        <v>87</v>
      </c>
      <c r="AC6545" t="s">
        <v>84</v>
      </c>
      <c r="AD6545">
        <f>_xlfn.XLOOKUP(MIS[[#This Row],[TRADING SYMBOL]],[1]Sheet1!$D:$D,[1]Sheet1!$C:$C)</f>
        <v>31.45</v>
      </c>
      <c r="AE6545">
        <f>MIS[[#This Row],[OrderAverageTradedPrice]]*MIS[[#This Row],[OrderQuantity]]</f>
        <v>6431.9999999999991</v>
      </c>
      <c r="AF6545">
        <f>MIS[[#This Row],[LTP]]*MIS[[#This Row],[OrderQuantity]]</f>
        <v>6290</v>
      </c>
      <c r="AG6545">
        <f>IF(MIS[[#This Row],[OrderSide]]="SELL",MIS[[#This Row],[VALUE]]-MIS[[#This Row],[LIVE_VALUE]],MIS[[#This Row],[LIVE_VALUE]]-MIS[[#This Row],[VALUE]])</f>
        <v>-141.99999999999909</v>
      </c>
      <c r="AH6545" t="str" cm="1">
        <f t="array" ref="AH6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5" t="str">
        <f>MIS[[#This Row],[TRADING SYMBOL]]</f>
        <v>SENSEX2552079900PE</v>
      </c>
      <c r="AJ6545" t="str">
        <f>IF(RIGHT(MIS[[#This Row],[Main/Hedge]],4)="MAIN","MAIN","HEDGE")</f>
        <v>HEDGE</v>
      </c>
      <c r="AK6545" t="str" cm="1">
        <f t="array" ref="AK6545">_xlfn._xlws.FILTER(Table4[Column1],ISNUMBER(SEARCH(Table4[Column1],MIS[[#This Row],[OrderUniqueIdentifier]])),"")</f>
        <v>LONGSHORT</v>
      </c>
    </row>
    <row r="6546" spans="1:37" x14ac:dyDescent="0.25">
      <c r="A6546" t="s">
        <v>71</v>
      </c>
      <c r="B6546" t="s">
        <v>1178</v>
      </c>
      <c r="C6546" t="s">
        <v>11442</v>
      </c>
      <c r="D6546" t="s">
        <v>72</v>
      </c>
      <c r="E6546" t="s">
        <v>10376</v>
      </c>
      <c r="F6546" t="s">
        <v>73</v>
      </c>
      <c r="G6546" t="s">
        <v>74</v>
      </c>
      <c r="H6546" t="s">
        <v>75</v>
      </c>
      <c r="I6546" t="s">
        <v>76</v>
      </c>
      <c r="J6546" t="s">
        <v>77</v>
      </c>
      <c r="K6546">
        <v>450</v>
      </c>
      <c r="L6546" t="s">
        <v>77</v>
      </c>
      <c r="M6546" t="s">
        <v>78</v>
      </c>
      <c r="N6546" t="s">
        <v>11443</v>
      </c>
      <c r="O6546" t="s">
        <v>11126</v>
      </c>
      <c r="P6546" t="s">
        <v>11126</v>
      </c>
      <c r="Q6546" t="s">
        <v>10379</v>
      </c>
      <c r="R6546" t="s">
        <v>79</v>
      </c>
      <c r="S6546" t="s">
        <v>25</v>
      </c>
      <c r="T6546" t="s">
        <v>10380</v>
      </c>
      <c r="U6546" t="s">
        <v>43</v>
      </c>
      <c r="V6546" t="s">
        <v>80</v>
      </c>
      <c r="W6546">
        <v>25000</v>
      </c>
      <c r="X6546" t="s">
        <v>81</v>
      </c>
      <c r="Y6546">
        <v>450</v>
      </c>
      <c r="Z6546" t="s">
        <v>11127</v>
      </c>
      <c r="AA6546" t="s">
        <v>11127</v>
      </c>
      <c r="AB6546" t="s">
        <v>90</v>
      </c>
      <c r="AC6546" t="s">
        <v>84</v>
      </c>
      <c r="AD6546">
        <f>_xlfn.XLOOKUP(MIS[[#This Row],[TRADING SYMBOL]],[1]Sheet1!$D:$D,[1]Sheet1!$C:$C)</f>
        <v>186.15</v>
      </c>
      <c r="AE6546">
        <f>MIS[[#This Row],[OrderAverageTradedPrice]]*MIS[[#This Row],[OrderQuantity]]</f>
        <v>88852.5</v>
      </c>
      <c r="AF6546">
        <f>MIS[[#This Row],[LTP]]*MIS[[#This Row],[OrderQuantity]]</f>
        <v>83767.5</v>
      </c>
      <c r="AG6546">
        <f>IF(MIS[[#This Row],[OrderSide]]="SELL",MIS[[#This Row],[VALUE]]-MIS[[#This Row],[LIVE_VALUE]],MIS[[#This Row],[LIVE_VALUE]]-MIS[[#This Row],[VALUE]])</f>
        <v>-5085</v>
      </c>
      <c r="AH6546" t="str" cm="1">
        <f t="array" ref="AH6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6" t="str">
        <f>MIS[[#This Row],[TRADING SYMBOL]]</f>
        <v>NIFTY2552225000CE</v>
      </c>
      <c r="AJ6546" t="str">
        <f>IF(RIGHT(MIS[[#This Row],[Main/Hedge]],4)="MAIN","MAIN","HEDGE")</f>
        <v>MAIN</v>
      </c>
      <c r="AK6546" t="str" cm="1">
        <f t="array" ref="AK6546">_xlfn._xlws.FILTER(Table4[Column1],ISNUMBER(SEARCH(Table4[Column1],MIS[[#This Row],[OrderUniqueIdentifier]])),"")</f>
        <v>LONGSHORT</v>
      </c>
    </row>
    <row r="6547" spans="1:37" x14ac:dyDescent="0.25">
      <c r="A6547" t="s">
        <v>71</v>
      </c>
      <c r="B6547" t="s">
        <v>1210</v>
      </c>
      <c r="C6547" t="s">
        <v>11455</v>
      </c>
      <c r="D6547" t="s">
        <v>72</v>
      </c>
      <c r="E6547" t="s">
        <v>10376</v>
      </c>
      <c r="F6547" t="s">
        <v>73</v>
      </c>
      <c r="G6547" t="s">
        <v>74</v>
      </c>
      <c r="H6547" t="s">
        <v>75</v>
      </c>
      <c r="I6547" t="s">
        <v>76</v>
      </c>
      <c r="J6547" t="s">
        <v>77</v>
      </c>
      <c r="K6547">
        <v>75</v>
      </c>
      <c r="L6547" t="s">
        <v>77</v>
      </c>
      <c r="M6547" t="s">
        <v>78</v>
      </c>
      <c r="N6547" t="s">
        <v>3546</v>
      </c>
      <c r="O6547" t="s">
        <v>11126</v>
      </c>
      <c r="P6547" t="s">
        <v>11126</v>
      </c>
      <c r="Q6547" t="s">
        <v>10379</v>
      </c>
      <c r="R6547" t="s">
        <v>79</v>
      </c>
      <c r="S6547" t="s">
        <v>25</v>
      </c>
      <c r="T6547" t="s">
        <v>10380</v>
      </c>
      <c r="U6547" t="s">
        <v>43</v>
      </c>
      <c r="V6547" t="s">
        <v>80</v>
      </c>
      <c r="W6547">
        <v>25000</v>
      </c>
      <c r="X6547" t="s">
        <v>81</v>
      </c>
      <c r="Y6547">
        <v>75</v>
      </c>
      <c r="Z6547" t="s">
        <v>11127</v>
      </c>
      <c r="AA6547" t="s">
        <v>11127</v>
      </c>
      <c r="AB6547" t="s">
        <v>90</v>
      </c>
      <c r="AC6547" t="s">
        <v>84</v>
      </c>
      <c r="AD6547">
        <f>_xlfn.XLOOKUP(MIS[[#This Row],[TRADING SYMBOL]],[1]Sheet1!$D:$D,[1]Sheet1!$C:$C)</f>
        <v>186.15</v>
      </c>
      <c r="AE6547">
        <f>MIS[[#This Row],[OrderAverageTradedPrice]]*MIS[[#This Row],[OrderQuantity]]</f>
        <v>14850</v>
      </c>
      <c r="AF6547">
        <f>MIS[[#This Row],[LTP]]*MIS[[#This Row],[OrderQuantity]]</f>
        <v>13961.25</v>
      </c>
      <c r="AG6547">
        <f>IF(MIS[[#This Row],[OrderSide]]="SELL",MIS[[#This Row],[VALUE]]-MIS[[#This Row],[LIVE_VALUE]],MIS[[#This Row],[LIVE_VALUE]]-MIS[[#This Row],[VALUE]])</f>
        <v>-888.75</v>
      </c>
      <c r="AH6547" t="str" cm="1">
        <f t="array" ref="AH6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7" t="str">
        <f>MIS[[#This Row],[TRADING SYMBOL]]</f>
        <v>NIFTY2552225000CE</v>
      </c>
      <c r="AJ6547" t="str">
        <f>IF(RIGHT(MIS[[#This Row],[Main/Hedge]],4)="MAIN","MAIN","HEDGE")</f>
        <v>MAIN</v>
      </c>
      <c r="AK6547" t="str" cm="1">
        <f t="array" ref="AK6547">_xlfn._xlws.FILTER(Table4[Column1],ISNUMBER(SEARCH(Table4[Column1],MIS[[#This Row],[OrderUniqueIdentifier]])),"")</f>
        <v>LONGSHORT</v>
      </c>
    </row>
    <row r="6548" spans="1:37" x14ac:dyDescent="0.25">
      <c r="A6548" t="s">
        <v>71</v>
      </c>
      <c r="B6548" t="s">
        <v>1210</v>
      </c>
      <c r="C6548" t="s">
        <v>11456</v>
      </c>
      <c r="D6548" t="s">
        <v>72</v>
      </c>
      <c r="E6548" t="s">
        <v>2044</v>
      </c>
      <c r="F6548" t="s">
        <v>98</v>
      </c>
      <c r="G6548" t="s">
        <v>74</v>
      </c>
      <c r="H6548" t="s">
        <v>75</v>
      </c>
      <c r="I6548" t="s">
        <v>76</v>
      </c>
      <c r="J6548" t="s">
        <v>77</v>
      </c>
      <c r="K6548">
        <v>40</v>
      </c>
      <c r="L6548" t="s">
        <v>77</v>
      </c>
      <c r="M6548" t="s">
        <v>78</v>
      </c>
      <c r="N6548" t="s">
        <v>8877</v>
      </c>
      <c r="O6548" t="s">
        <v>11126</v>
      </c>
      <c r="P6548" t="s">
        <v>11126</v>
      </c>
      <c r="Q6548" t="s">
        <v>2048</v>
      </c>
      <c r="R6548" t="s">
        <v>79</v>
      </c>
      <c r="S6548" t="s">
        <v>25</v>
      </c>
      <c r="T6548" t="s">
        <v>2049</v>
      </c>
      <c r="U6548" t="s">
        <v>100</v>
      </c>
      <c r="V6548" t="s">
        <v>80</v>
      </c>
      <c r="W6548">
        <v>82300</v>
      </c>
      <c r="X6548" t="s">
        <v>81</v>
      </c>
      <c r="Y6548">
        <v>40</v>
      </c>
      <c r="Z6548" t="s">
        <v>11127</v>
      </c>
      <c r="AA6548" t="s">
        <v>11127</v>
      </c>
      <c r="AB6548" t="s">
        <v>90</v>
      </c>
      <c r="AC6548" t="s">
        <v>84</v>
      </c>
      <c r="AD6548">
        <f>_xlfn.XLOOKUP(MIS[[#This Row],[TRADING SYMBOL]],[1]Sheet1!$D:$D,[1]Sheet1!$C:$C)</f>
        <v>464.4</v>
      </c>
      <c r="AE6548">
        <f>MIS[[#This Row],[OrderAverageTradedPrice]]*MIS[[#This Row],[OrderQuantity]]</f>
        <v>20444</v>
      </c>
      <c r="AF6548">
        <f>MIS[[#This Row],[LTP]]*MIS[[#This Row],[OrderQuantity]]</f>
        <v>18576</v>
      </c>
      <c r="AG6548">
        <f>IF(MIS[[#This Row],[OrderSide]]="SELL",MIS[[#This Row],[VALUE]]-MIS[[#This Row],[LIVE_VALUE]],MIS[[#This Row],[LIVE_VALUE]]-MIS[[#This Row],[VALUE]])</f>
        <v>-1868</v>
      </c>
      <c r="AH6548" t="str" cm="1">
        <f t="array" ref="AH6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8" t="str">
        <f>MIS[[#This Row],[TRADING SYMBOL]]</f>
        <v>SENSEX2552082300CE</v>
      </c>
      <c r="AJ6548" t="str">
        <f>IF(RIGHT(MIS[[#This Row],[Main/Hedge]],4)="MAIN","MAIN","HEDGE")</f>
        <v>MAIN</v>
      </c>
      <c r="AK6548" t="str" cm="1">
        <f t="array" ref="AK6548">_xlfn._xlws.FILTER(Table4[Column1],ISNUMBER(SEARCH(Table4[Column1],MIS[[#This Row],[OrderUniqueIdentifier]])),"")</f>
        <v>LONGSHORT</v>
      </c>
    </row>
    <row r="6549" spans="1:37" x14ac:dyDescent="0.25">
      <c r="A6549" t="s">
        <v>71</v>
      </c>
      <c r="B6549" t="s">
        <v>1227</v>
      </c>
      <c r="C6549" t="s">
        <v>11463</v>
      </c>
      <c r="D6549" t="s">
        <v>72</v>
      </c>
      <c r="E6549" t="s">
        <v>11102</v>
      </c>
      <c r="F6549" t="s">
        <v>98</v>
      </c>
      <c r="G6549" t="s">
        <v>74</v>
      </c>
      <c r="H6549" t="s">
        <v>75</v>
      </c>
      <c r="I6549" t="s">
        <v>76</v>
      </c>
      <c r="J6549" t="s">
        <v>77</v>
      </c>
      <c r="K6549">
        <v>40</v>
      </c>
      <c r="L6549" t="s">
        <v>77</v>
      </c>
      <c r="M6549" t="s">
        <v>78</v>
      </c>
      <c r="N6549" t="s">
        <v>340</v>
      </c>
      <c r="O6549" t="s">
        <v>11119</v>
      </c>
      <c r="P6549" t="s">
        <v>11126</v>
      </c>
      <c r="Q6549" t="s">
        <v>11106</v>
      </c>
      <c r="R6549" t="s">
        <v>79</v>
      </c>
      <c r="S6549" t="s">
        <v>25</v>
      </c>
      <c r="T6549" t="s">
        <v>11107</v>
      </c>
      <c r="U6549" t="s">
        <v>100</v>
      </c>
      <c r="V6549" t="s">
        <v>80</v>
      </c>
      <c r="W6549">
        <v>79900</v>
      </c>
      <c r="X6549" t="s">
        <v>85</v>
      </c>
      <c r="Y6549">
        <v>40</v>
      </c>
      <c r="Z6549" t="s">
        <v>11121</v>
      </c>
      <c r="AA6549" t="s">
        <v>11127</v>
      </c>
      <c r="AB6549" t="s">
        <v>87</v>
      </c>
      <c r="AC6549" t="s">
        <v>84</v>
      </c>
      <c r="AD6549">
        <f>_xlfn.XLOOKUP(MIS[[#This Row],[TRADING SYMBOL]],[1]Sheet1!$D:$D,[1]Sheet1!$C:$C)</f>
        <v>31.45</v>
      </c>
      <c r="AE6549">
        <f>MIS[[#This Row],[OrderAverageTradedPrice]]*MIS[[#This Row],[OrderQuantity]]</f>
        <v>1288</v>
      </c>
      <c r="AF6549">
        <f>MIS[[#This Row],[LTP]]*MIS[[#This Row],[OrderQuantity]]</f>
        <v>1258</v>
      </c>
      <c r="AG6549">
        <f>IF(MIS[[#This Row],[OrderSide]]="SELL",MIS[[#This Row],[VALUE]]-MIS[[#This Row],[LIVE_VALUE]],MIS[[#This Row],[LIVE_VALUE]]-MIS[[#This Row],[VALUE]])</f>
        <v>-30</v>
      </c>
      <c r="AH6549" t="str" cm="1">
        <f t="array" ref="AH6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9" t="str">
        <f>MIS[[#This Row],[TRADING SYMBOL]]</f>
        <v>SENSEX2552079900PE</v>
      </c>
      <c r="AJ6549" t="str">
        <f>IF(RIGHT(MIS[[#This Row],[Main/Hedge]],4)="MAIN","MAIN","HEDGE")</f>
        <v>HEDGE</v>
      </c>
      <c r="AK6549" t="str" cm="1">
        <f t="array" ref="AK6549">_xlfn._xlws.FILTER(Table4[Column1],ISNUMBER(SEARCH(Table4[Column1],MIS[[#This Row],[OrderUniqueIdentifier]])),"")</f>
        <v>LONGSHORT</v>
      </c>
    </row>
    <row r="6550" spans="1:37" x14ac:dyDescent="0.25">
      <c r="A6550" t="s">
        <v>71</v>
      </c>
      <c r="B6550" t="s">
        <v>1258</v>
      </c>
      <c r="C6550" t="s">
        <v>11475</v>
      </c>
      <c r="D6550" t="s">
        <v>72</v>
      </c>
      <c r="E6550" t="s">
        <v>11102</v>
      </c>
      <c r="F6550" t="s">
        <v>98</v>
      </c>
      <c r="G6550" t="s">
        <v>74</v>
      </c>
      <c r="H6550" t="s">
        <v>75</v>
      </c>
      <c r="I6550" t="s">
        <v>76</v>
      </c>
      <c r="J6550" t="s">
        <v>77</v>
      </c>
      <c r="K6550">
        <v>40</v>
      </c>
      <c r="L6550" t="s">
        <v>77</v>
      </c>
      <c r="M6550" t="s">
        <v>78</v>
      </c>
      <c r="N6550" t="s">
        <v>11184</v>
      </c>
      <c r="O6550" t="s">
        <v>11119</v>
      </c>
      <c r="P6550" t="s">
        <v>11126</v>
      </c>
      <c r="Q6550" t="s">
        <v>11106</v>
      </c>
      <c r="R6550" t="s">
        <v>79</v>
      </c>
      <c r="S6550" t="s">
        <v>25</v>
      </c>
      <c r="T6550" t="s">
        <v>11107</v>
      </c>
      <c r="U6550" t="s">
        <v>100</v>
      </c>
      <c r="V6550" t="s">
        <v>80</v>
      </c>
      <c r="W6550">
        <v>79900</v>
      </c>
      <c r="X6550" t="s">
        <v>85</v>
      </c>
      <c r="Y6550">
        <v>40</v>
      </c>
      <c r="Z6550" t="s">
        <v>11121</v>
      </c>
      <c r="AA6550" t="s">
        <v>11127</v>
      </c>
      <c r="AB6550" t="s">
        <v>87</v>
      </c>
      <c r="AC6550" t="s">
        <v>84</v>
      </c>
      <c r="AD6550">
        <f>_xlfn.XLOOKUP(MIS[[#This Row],[TRADING SYMBOL]],[1]Sheet1!$D:$D,[1]Sheet1!$C:$C)</f>
        <v>31.45</v>
      </c>
      <c r="AE6550">
        <f>MIS[[#This Row],[OrderAverageTradedPrice]]*MIS[[#This Row],[OrderQuantity]]</f>
        <v>1292</v>
      </c>
      <c r="AF6550">
        <f>MIS[[#This Row],[LTP]]*MIS[[#This Row],[OrderQuantity]]</f>
        <v>1258</v>
      </c>
      <c r="AG6550">
        <f>IF(MIS[[#This Row],[OrderSide]]="SELL",MIS[[#This Row],[VALUE]]-MIS[[#This Row],[LIVE_VALUE]],MIS[[#This Row],[LIVE_VALUE]]-MIS[[#This Row],[VALUE]])</f>
        <v>-34</v>
      </c>
      <c r="AH6550" t="str" cm="1">
        <f t="array" ref="AH6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0" t="str">
        <f>MIS[[#This Row],[TRADING SYMBOL]]</f>
        <v>SENSEX2552079900PE</v>
      </c>
      <c r="AJ6550" t="str">
        <f>IF(RIGHT(MIS[[#This Row],[Main/Hedge]],4)="MAIN","MAIN","HEDGE")</f>
        <v>HEDGE</v>
      </c>
      <c r="AK6550" t="str" cm="1">
        <f t="array" ref="AK6550">_xlfn._xlws.FILTER(Table4[Column1],ISNUMBER(SEARCH(Table4[Column1],MIS[[#This Row],[OrderUniqueIdentifier]])),"")</f>
        <v>LONGSHORT</v>
      </c>
    </row>
    <row r="6551" spans="1:37" x14ac:dyDescent="0.25">
      <c r="A6551" t="s">
        <v>71</v>
      </c>
      <c r="B6551" t="s">
        <v>1295</v>
      </c>
      <c r="C6551" t="s">
        <v>11493</v>
      </c>
      <c r="D6551" t="s">
        <v>72</v>
      </c>
      <c r="E6551" t="s">
        <v>11102</v>
      </c>
      <c r="F6551" t="s">
        <v>98</v>
      </c>
      <c r="G6551" t="s">
        <v>74</v>
      </c>
      <c r="H6551" t="s">
        <v>75</v>
      </c>
      <c r="I6551" t="s">
        <v>76</v>
      </c>
      <c r="J6551" t="s">
        <v>77</v>
      </c>
      <c r="K6551">
        <v>100</v>
      </c>
      <c r="L6551" t="s">
        <v>77</v>
      </c>
      <c r="M6551" t="s">
        <v>78</v>
      </c>
      <c r="N6551" t="s">
        <v>11184</v>
      </c>
      <c r="O6551" t="s">
        <v>11126</v>
      </c>
      <c r="P6551" t="s">
        <v>11126</v>
      </c>
      <c r="Q6551" t="s">
        <v>11106</v>
      </c>
      <c r="R6551" t="s">
        <v>79</v>
      </c>
      <c r="S6551" t="s">
        <v>25</v>
      </c>
      <c r="T6551" t="s">
        <v>11107</v>
      </c>
      <c r="U6551" t="s">
        <v>100</v>
      </c>
      <c r="V6551" t="s">
        <v>80</v>
      </c>
      <c r="W6551">
        <v>79900</v>
      </c>
      <c r="X6551" t="s">
        <v>85</v>
      </c>
      <c r="Y6551">
        <v>100</v>
      </c>
      <c r="Z6551" t="s">
        <v>11127</v>
      </c>
      <c r="AA6551" t="s">
        <v>11127</v>
      </c>
      <c r="AB6551" t="s">
        <v>87</v>
      </c>
      <c r="AC6551" t="s">
        <v>84</v>
      </c>
      <c r="AD6551">
        <f>_xlfn.XLOOKUP(MIS[[#This Row],[TRADING SYMBOL]],[1]Sheet1!$D:$D,[1]Sheet1!$C:$C)</f>
        <v>31.45</v>
      </c>
      <c r="AE6551">
        <f>MIS[[#This Row],[OrderAverageTradedPrice]]*MIS[[#This Row],[OrderQuantity]]</f>
        <v>3229.9999999999995</v>
      </c>
      <c r="AF6551">
        <f>MIS[[#This Row],[LTP]]*MIS[[#This Row],[OrderQuantity]]</f>
        <v>3145</v>
      </c>
      <c r="AG6551">
        <f>IF(MIS[[#This Row],[OrderSide]]="SELL",MIS[[#This Row],[VALUE]]-MIS[[#This Row],[LIVE_VALUE]],MIS[[#This Row],[LIVE_VALUE]]-MIS[[#This Row],[VALUE]])</f>
        <v>-84.999999999999545</v>
      </c>
      <c r="AH6551" t="str" cm="1">
        <f t="array" ref="AH6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1" t="str">
        <f>MIS[[#This Row],[TRADING SYMBOL]]</f>
        <v>SENSEX2552079900PE</v>
      </c>
      <c r="AJ6551" t="str">
        <f>IF(RIGHT(MIS[[#This Row],[Main/Hedge]],4)="MAIN","MAIN","HEDGE")</f>
        <v>HEDGE</v>
      </c>
      <c r="AK6551" t="str" cm="1">
        <f t="array" ref="AK6551">_xlfn._xlws.FILTER(Table4[Column1],ISNUMBER(SEARCH(Table4[Column1],MIS[[#This Row],[OrderUniqueIdentifier]])),"")</f>
        <v>LONGSHORT</v>
      </c>
    </row>
    <row r="6552" spans="1:37" x14ac:dyDescent="0.25">
      <c r="A6552" t="s">
        <v>1374</v>
      </c>
      <c r="B6552" t="s">
        <v>1375</v>
      </c>
      <c r="C6552" t="s">
        <v>11530</v>
      </c>
      <c r="D6552" t="s">
        <v>72</v>
      </c>
      <c r="E6552" t="s">
        <v>10376</v>
      </c>
      <c r="F6552" t="s">
        <v>73</v>
      </c>
      <c r="G6552" t="s">
        <v>74</v>
      </c>
      <c r="H6552" t="s">
        <v>75</v>
      </c>
      <c r="I6552" t="s">
        <v>76</v>
      </c>
      <c r="J6552" t="s">
        <v>77</v>
      </c>
      <c r="K6552">
        <v>375</v>
      </c>
      <c r="L6552" t="s">
        <v>77</v>
      </c>
      <c r="M6552" t="s">
        <v>78</v>
      </c>
      <c r="N6552" t="s">
        <v>3546</v>
      </c>
      <c r="O6552" t="s">
        <v>11126</v>
      </c>
      <c r="P6552" t="s">
        <v>11126</v>
      </c>
      <c r="Q6552" t="s">
        <v>10379</v>
      </c>
      <c r="R6552" t="s">
        <v>79</v>
      </c>
      <c r="S6552" t="s">
        <v>299</v>
      </c>
      <c r="T6552" t="s">
        <v>10380</v>
      </c>
      <c r="U6552" t="s">
        <v>43</v>
      </c>
      <c r="V6552" t="s">
        <v>80</v>
      </c>
      <c r="W6552">
        <v>25000</v>
      </c>
      <c r="X6552" t="s">
        <v>81</v>
      </c>
      <c r="Y6552">
        <v>375</v>
      </c>
      <c r="Z6552" t="s">
        <v>11127</v>
      </c>
      <c r="AA6552" t="s">
        <v>11127</v>
      </c>
      <c r="AB6552" t="s">
        <v>90</v>
      </c>
      <c r="AC6552" t="s">
        <v>84</v>
      </c>
      <c r="AD6552">
        <f>_xlfn.XLOOKUP(MIS[[#This Row],[TRADING SYMBOL]],[1]Sheet1!$D:$D,[1]Sheet1!$C:$C)</f>
        <v>186.15</v>
      </c>
      <c r="AE6552">
        <f>MIS[[#This Row],[OrderAverageTradedPrice]]*MIS[[#This Row],[OrderQuantity]]</f>
        <v>74250</v>
      </c>
      <c r="AF6552">
        <f>MIS[[#This Row],[LTP]]*MIS[[#This Row],[OrderQuantity]]</f>
        <v>69806.25</v>
      </c>
      <c r="AG6552">
        <f>IF(MIS[[#This Row],[OrderSide]]="SELL",MIS[[#This Row],[VALUE]]-MIS[[#This Row],[LIVE_VALUE]],MIS[[#This Row],[LIVE_VALUE]]-MIS[[#This Row],[VALUE]])</f>
        <v>-4443.75</v>
      </c>
      <c r="AH6552" t="str" cm="1">
        <f t="array" ref="AH6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2" t="str">
        <f>MIS[[#This Row],[TRADING SYMBOL]]</f>
        <v>NIFTY2552225000CE</v>
      </c>
      <c r="AJ6552" t="str">
        <f>IF(RIGHT(MIS[[#This Row],[Main/Hedge]],4)="MAIN","MAIN","HEDGE")</f>
        <v>MAIN</v>
      </c>
      <c r="AK6552" t="str" cm="1">
        <f t="array" ref="AK6552">_xlfn._xlws.FILTER(Table4[Column1],ISNUMBER(SEARCH(Table4[Column1],MIS[[#This Row],[OrderUniqueIdentifier]])),"")</f>
        <v>LONGSHORT</v>
      </c>
    </row>
    <row r="6553" spans="1:37" x14ac:dyDescent="0.25">
      <c r="A6553" t="s">
        <v>1374</v>
      </c>
      <c r="B6553" t="s">
        <v>1395</v>
      </c>
      <c r="C6553" t="s">
        <v>11535</v>
      </c>
      <c r="D6553" t="s">
        <v>72</v>
      </c>
      <c r="E6553" t="s">
        <v>10376</v>
      </c>
      <c r="F6553" t="s">
        <v>73</v>
      </c>
      <c r="G6553" t="s">
        <v>74</v>
      </c>
      <c r="H6553" t="s">
        <v>75</v>
      </c>
      <c r="I6553" t="s">
        <v>76</v>
      </c>
      <c r="J6553" t="s">
        <v>77</v>
      </c>
      <c r="K6553">
        <v>1725</v>
      </c>
      <c r="L6553" t="s">
        <v>77</v>
      </c>
      <c r="M6553" t="s">
        <v>78</v>
      </c>
      <c r="N6553" t="s">
        <v>11536</v>
      </c>
      <c r="O6553" t="s">
        <v>11126</v>
      </c>
      <c r="P6553" t="s">
        <v>11126</v>
      </c>
      <c r="Q6553" t="s">
        <v>10379</v>
      </c>
      <c r="R6553" t="s">
        <v>79</v>
      </c>
      <c r="S6553" t="s">
        <v>299</v>
      </c>
      <c r="T6553" t="s">
        <v>10380</v>
      </c>
      <c r="U6553" t="s">
        <v>43</v>
      </c>
      <c r="V6553" t="s">
        <v>80</v>
      </c>
      <c r="W6553">
        <v>25000</v>
      </c>
      <c r="X6553" t="s">
        <v>81</v>
      </c>
      <c r="Y6553">
        <v>1725</v>
      </c>
      <c r="Z6553" t="s">
        <v>11127</v>
      </c>
      <c r="AA6553" t="s">
        <v>11127</v>
      </c>
      <c r="AB6553" t="s">
        <v>90</v>
      </c>
      <c r="AC6553" t="s">
        <v>84</v>
      </c>
      <c r="AD6553">
        <f>_xlfn.XLOOKUP(MIS[[#This Row],[TRADING SYMBOL]],[1]Sheet1!$D:$D,[1]Sheet1!$C:$C)</f>
        <v>186.15</v>
      </c>
      <c r="AE6553">
        <f>MIS[[#This Row],[OrderAverageTradedPrice]]*MIS[[#This Row],[OrderQuantity]]</f>
        <v>340627.49999999942</v>
      </c>
      <c r="AF6553">
        <f>MIS[[#This Row],[LTP]]*MIS[[#This Row],[OrderQuantity]]</f>
        <v>321108.75</v>
      </c>
      <c r="AG6553">
        <f>IF(MIS[[#This Row],[OrderSide]]="SELL",MIS[[#This Row],[VALUE]]-MIS[[#This Row],[LIVE_VALUE]],MIS[[#This Row],[LIVE_VALUE]]-MIS[[#This Row],[VALUE]])</f>
        <v>-19518.749999999418</v>
      </c>
      <c r="AH6553" t="str" cm="1">
        <f t="array" ref="AH6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3" t="str">
        <f>MIS[[#This Row],[TRADING SYMBOL]]</f>
        <v>NIFTY2552225000CE</v>
      </c>
      <c r="AJ6553" t="str">
        <f>IF(RIGHT(MIS[[#This Row],[Main/Hedge]],4)="MAIN","MAIN","HEDGE")</f>
        <v>MAIN</v>
      </c>
      <c r="AK6553" t="str" cm="1">
        <f t="array" ref="AK6553">_xlfn._xlws.FILTER(Table4[Column1],ISNUMBER(SEARCH(Table4[Column1],MIS[[#This Row],[OrderUniqueIdentifier]])),"")</f>
        <v>LONGSHORT</v>
      </c>
    </row>
    <row r="6554" spans="1:37" x14ac:dyDescent="0.25">
      <c r="A6554" t="s">
        <v>1555</v>
      </c>
      <c r="B6554" t="s">
        <v>1577</v>
      </c>
      <c r="C6554" t="s">
        <v>11628</v>
      </c>
      <c r="D6554" t="s">
        <v>72</v>
      </c>
      <c r="E6554" t="s">
        <v>10376</v>
      </c>
      <c r="F6554" t="s">
        <v>73</v>
      </c>
      <c r="G6554" t="s">
        <v>74</v>
      </c>
      <c r="H6554" t="s">
        <v>75</v>
      </c>
      <c r="I6554" t="s">
        <v>76</v>
      </c>
      <c r="J6554" t="s">
        <v>77</v>
      </c>
      <c r="K6554">
        <v>1350</v>
      </c>
      <c r="L6554" t="s">
        <v>77</v>
      </c>
      <c r="M6554" t="s">
        <v>78</v>
      </c>
      <c r="N6554" t="s">
        <v>11629</v>
      </c>
      <c r="O6554" t="s">
        <v>11126</v>
      </c>
      <c r="P6554" t="s">
        <v>11126</v>
      </c>
      <c r="Q6554" t="s">
        <v>10379</v>
      </c>
      <c r="R6554" t="s">
        <v>79</v>
      </c>
      <c r="S6554" t="s">
        <v>25</v>
      </c>
      <c r="T6554" t="s">
        <v>10380</v>
      </c>
      <c r="U6554" t="s">
        <v>43</v>
      </c>
      <c r="V6554" t="s">
        <v>80</v>
      </c>
      <c r="W6554">
        <v>25000</v>
      </c>
      <c r="X6554" t="s">
        <v>81</v>
      </c>
      <c r="Y6554">
        <v>1350</v>
      </c>
      <c r="Z6554" t="s">
        <v>11127</v>
      </c>
      <c r="AA6554" t="s">
        <v>11127</v>
      </c>
      <c r="AB6554" t="s">
        <v>90</v>
      </c>
      <c r="AC6554" t="s">
        <v>84</v>
      </c>
      <c r="AD6554">
        <f>_xlfn.XLOOKUP(MIS[[#This Row],[TRADING SYMBOL]],[1]Sheet1!$D:$D,[1]Sheet1!$C:$C)</f>
        <v>186.15</v>
      </c>
      <c r="AE6554">
        <f>MIS[[#This Row],[OrderAverageTradedPrice]]*MIS[[#This Row],[OrderQuantity]]</f>
        <v>267209.99999999953</v>
      </c>
      <c r="AF6554">
        <f>MIS[[#This Row],[LTP]]*MIS[[#This Row],[OrderQuantity]]</f>
        <v>251302.5</v>
      </c>
      <c r="AG6554">
        <f>IF(MIS[[#This Row],[OrderSide]]="SELL",MIS[[#This Row],[VALUE]]-MIS[[#This Row],[LIVE_VALUE]],MIS[[#This Row],[LIVE_VALUE]]-MIS[[#This Row],[VALUE]])</f>
        <v>-15907.499999999534</v>
      </c>
      <c r="AH6554" t="str" cm="1">
        <f t="array" ref="AH6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4" t="str">
        <f>MIS[[#This Row],[TRADING SYMBOL]]</f>
        <v>NIFTY2552225000CE</v>
      </c>
      <c r="AJ6554" t="str">
        <f>IF(RIGHT(MIS[[#This Row],[Main/Hedge]],4)="MAIN","MAIN","HEDGE")</f>
        <v>MAIN</v>
      </c>
      <c r="AK6554" t="str" cm="1">
        <f t="array" ref="AK6554">_xlfn._xlws.FILTER(Table4[Column1],ISNUMBER(SEARCH(Table4[Column1],MIS[[#This Row],[OrderUniqueIdentifier]])),"")</f>
        <v>LONGSHORT</v>
      </c>
    </row>
    <row r="6555" spans="1:37" x14ac:dyDescent="0.25">
      <c r="A6555" t="s">
        <v>1555</v>
      </c>
      <c r="B6555" t="s">
        <v>1589</v>
      </c>
      <c r="C6555" t="s">
        <v>11634</v>
      </c>
      <c r="D6555" t="s">
        <v>72</v>
      </c>
      <c r="E6555" t="s">
        <v>10376</v>
      </c>
      <c r="F6555" t="s">
        <v>73</v>
      </c>
      <c r="G6555" t="s">
        <v>74</v>
      </c>
      <c r="H6555" t="s">
        <v>75</v>
      </c>
      <c r="I6555" t="s">
        <v>76</v>
      </c>
      <c r="J6555" t="s">
        <v>77</v>
      </c>
      <c r="K6555">
        <v>300</v>
      </c>
      <c r="L6555" t="s">
        <v>77</v>
      </c>
      <c r="M6555" t="s">
        <v>78</v>
      </c>
      <c r="N6555" t="s">
        <v>11635</v>
      </c>
      <c r="O6555" t="s">
        <v>11126</v>
      </c>
      <c r="P6555" t="s">
        <v>11126</v>
      </c>
      <c r="Q6555" t="s">
        <v>10379</v>
      </c>
      <c r="R6555" t="s">
        <v>79</v>
      </c>
      <c r="S6555" t="s">
        <v>25</v>
      </c>
      <c r="T6555" t="s">
        <v>10380</v>
      </c>
      <c r="U6555" t="s">
        <v>43</v>
      </c>
      <c r="V6555" t="s">
        <v>80</v>
      </c>
      <c r="W6555">
        <v>25000</v>
      </c>
      <c r="X6555" t="s">
        <v>81</v>
      </c>
      <c r="Y6555">
        <v>300</v>
      </c>
      <c r="Z6555" t="s">
        <v>11127</v>
      </c>
      <c r="AA6555" t="s">
        <v>11127</v>
      </c>
      <c r="AB6555" t="s">
        <v>90</v>
      </c>
      <c r="AC6555" t="s">
        <v>84</v>
      </c>
      <c r="AD6555">
        <f>_xlfn.XLOOKUP(MIS[[#This Row],[TRADING SYMBOL]],[1]Sheet1!$D:$D,[1]Sheet1!$C:$C)</f>
        <v>186.15</v>
      </c>
      <c r="AE6555">
        <f>MIS[[#This Row],[OrderAverageTradedPrice]]*MIS[[#This Row],[OrderQuantity]]</f>
        <v>59321.25</v>
      </c>
      <c r="AF6555">
        <f>MIS[[#This Row],[LTP]]*MIS[[#This Row],[OrderQuantity]]</f>
        <v>55845</v>
      </c>
      <c r="AG6555">
        <f>IF(MIS[[#This Row],[OrderSide]]="SELL",MIS[[#This Row],[VALUE]]-MIS[[#This Row],[LIVE_VALUE]],MIS[[#This Row],[LIVE_VALUE]]-MIS[[#This Row],[VALUE]])</f>
        <v>-3476.25</v>
      </c>
      <c r="AH6555" t="str" cm="1">
        <f t="array" ref="AH6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5" t="str">
        <f>MIS[[#This Row],[TRADING SYMBOL]]</f>
        <v>NIFTY2552225000CE</v>
      </c>
      <c r="AJ6555" t="str">
        <f>IF(RIGHT(MIS[[#This Row],[Main/Hedge]],4)="MAIN","MAIN","HEDGE")</f>
        <v>MAIN</v>
      </c>
      <c r="AK6555" t="str" cm="1">
        <f t="array" ref="AK6555">_xlfn._xlws.FILTER(Table4[Column1],ISNUMBER(SEARCH(Table4[Column1],MIS[[#This Row],[OrderUniqueIdentifier]])),"")</f>
        <v>LONGSHORT</v>
      </c>
    </row>
    <row r="6556" spans="1:37" x14ac:dyDescent="0.25">
      <c r="A6556" t="s">
        <v>71</v>
      </c>
      <c r="B6556" t="s">
        <v>515</v>
      </c>
      <c r="C6556" t="s">
        <v>11134</v>
      </c>
      <c r="D6556" t="s">
        <v>72</v>
      </c>
      <c r="E6556" t="s">
        <v>10376</v>
      </c>
      <c r="F6556" t="s">
        <v>73</v>
      </c>
      <c r="G6556" t="s">
        <v>74</v>
      </c>
      <c r="H6556" t="s">
        <v>75</v>
      </c>
      <c r="I6556" t="s">
        <v>76</v>
      </c>
      <c r="J6556" t="s">
        <v>77</v>
      </c>
      <c r="K6556">
        <v>675</v>
      </c>
      <c r="L6556" t="s">
        <v>77</v>
      </c>
      <c r="M6556" t="s">
        <v>78</v>
      </c>
      <c r="N6556" t="s">
        <v>11135</v>
      </c>
      <c r="O6556" t="s">
        <v>11136</v>
      </c>
      <c r="P6556" t="s">
        <v>11136</v>
      </c>
      <c r="Q6556" t="s">
        <v>10379</v>
      </c>
      <c r="R6556" t="s">
        <v>79</v>
      </c>
      <c r="S6556" t="s">
        <v>25</v>
      </c>
      <c r="T6556" t="s">
        <v>10380</v>
      </c>
      <c r="U6556" t="s">
        <v>43</v>
      </c>
      <c r="V6556" t="s">
        <v>80</v>
      </c>
      <c r="W6556">
        <v>25000</v>
      </c>
      <c r="X6556" t="s">
        <v>81</v>
      </c>
      <c r="Y6556">
        <v>675</v>
      </c>
      <c r="Z6556" t="s">
        <v>11137</v>
      </c>
      <c r="AA6556" t="s">
        <v>11137</v>
      </c>
      <c r="AB6556" t="s">
        <v>90</v>
      </c>
      <c r="AC6556" t="s">
        <v>84</v>
      </c>
      <c r="AD6556">
        <f>_xlfn.XLOOKUP(MIS[[#This Row],[TRADING SYMBOL]],[1]Sheet1!$D:$D,[1]Sheet1!$C:$C)</f>
        <v>186.15</v>
      </c>
      <c r="AE6556">
        <f>MIS[[#This Row],[OrderAverageTradedPrice]]*MIS[[#This Row],[OrderQuantity]]</f>
        <v>132929.99999999977</v>
      </c>
      <c r="AF6556">
        <f>MIS[[#This Row],[LTP]]*MIS[[#This Row],[OrderQuantity]]</f>
        <v>125651.25</v>
      </c>
      <c r="AG6556">
        <f>IF(MIS[[#This Row],[OrderSide]]="SELL",MIS[[#This Row],[VALUE]]-MIS[[#This Row],[LIVE_VALUE]],MIS[[#This Row],[LIVE_VALUE]]-MIS[[#This Row],[VALUE]])</f>
        <v>-7278.7499999997672</v>
      </c>
      <c r="AH6556" t="str" cm="1">
        <f t="array" ref="AH6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6" t="str">
        <f>MIS[[#This Row],[TRADING SYMBOL]]</f>
        <v>NIFTY2552225000CE</v>
      </c>
      <c r="AJ6556" t="str">
        <f>IF(RIGHT(MIS[[#This Row],[Main/Hedge]],4)="MAIN","MAIN","HEDGE")</f>
        <v>MAIN</v>
      </c>
      <c r="AK6556" t="str" cm="1">
        <f t="array" ref="AK6556">_xlfn._xlws.FILTER(Table4[Column1],ISNUMBER(SEARCH(Table4[Column1],MIS[[#This Row],[OrderUniqueIdentifier]])),"")</f>
        <v>LONGSHORT</v>
      </c>
    </row>
    <row r="6557" spans="1:37" x14ac:dyDescent="0.25">
      <c r="A6557" t="s">
        <v>71</v>
      </c>
      <c r="B6557" t="s">
        <v>558</v>
      </c>
      <c r="C6557" t="s">
        <v>11149</v>
      </c>
      <c r="D6557" t="s">
        <v>72</v>
      </c>
      <c r="E6557" t="s">
        <v>11102</v>
      </c>
      <c r="F6557" t="s">
        <v>98</v>
      </c>
      <c r="G6557" t="s">
        <v>74</v>
      </c>
      <c r="H6557" t="s">
        <v>75</v>
      </c>
      <c r="I6557" t="s">
        <v>76</v>
      </c>
      <c r="J6557" t="s">
        <v>77</v>
      </c>
      <c r="K6557">
        <v>60</v>
      </c>
      <c r="L6557" t="s">
        <v>77</v>
      </c>
      <c r="M6557" t="s">
        <v>78</v>
      </c>
      <c r="N6557" t="s">
        <v>11150</v>
      </c>
      <c r="O6557" t="s">
        <v>11136</v>
      </c>
      <c r="P6557" t="s">
        <v>11136</v>
      </c>
      <c r="Q6557" t="s">
        <v>11106</v>
      </c>
      <c r="R6557" t="s">
        <v>79</v>
      </c>
      <c r="S6557" t="s">
        <v>25</v>
      </c>
      <c r="T6557" t="s">
        <v>11107</v>
      </c>
      <c r="U6557" t="s">
        <v>100</v>
      </c>
      <c r="V6557" t="s">
        <v>80</v>
      </c>
      <c r="W6557">
        <v>79900</v>
      </c>
      <c r="X6557" t="s">
        <v>85</v>
      </c>
      <c r="Y6557">
        <v>60</v>
      </c>
      <c r="Z6557" t="s">
        <v>11137</v>
      </c>
      <c r="AA6557" t="s">
        <v>11137</v>
      </c>
      <c r="AB6557" t="s">
        <v>87</v>
      </c>
      <c r="AC6557" t="s">
        <v>84</v>
      </c>
      <c r="AD6557">
        <f>_xlfn.XLOOKUP(MIS[[#This Row],[TRADING SYMBOL]],[1]Sheet1!$D:$D,[1]Sheet1!$C:$C)</f>
        <v>31.45</v>
      </c>
      <c r="AE6557">
        <f>MIS[[#This Row],[OrderAverageTradedPrice]]*MIS[[#This Row],[OrderQuantity]]</f>
        <v>1959</v>
      </c>
      <c r="AF6557">
        <f>MIS[[#This Row],[LTP]]*MIS[[#This Row],[OrderQuantity]]</f>
        <v>1887</v>
      </c>
      <c r="AG6557">
        <f>IF(MIS[[#This Row],[OrderSide]]="SELL",MIS[[#This Row],[VALUE]]-MIS[[#This Row],[LIVE_VALUE]],MIS[[#This Row],[LIVE_VALUE]]-MIS[[#This Row],[VALUE]])</f>
        <v>-72</v>
      </c>
      <c r="AH6557" t="str" cm="1">
        <f t="array" ref="AH6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7" t="str">
        <f>MIS[[#This Row],[TRADING SYMBOL]]</f>
        <v>SENSEX2552079900PE</v>
      </c>
      <c r="AJ6557" t="str">
        <f>IF(RIGHT(MIS[[#This Row],[Main/Hedge]],4)="MAIN","MAIN","HEDGE")</f>
        <v>HEDGE</v>
      </c>
      <c r="AK6557" t="str" cm="1">
        <f t="array" ref="AK6557">_xlfn._xlws.FILTER(Table4[Column1],ISNUMBER(SEARCH(Table4[Column1],MIS[[#This Row],[OrderUniqueIdentifier]])),"")</f>
        <v>LONGSHORT</v>
      </c>
    </row>
    <row r="6558" spans="1:37" x14ac:dyDescent="0.25">
      <c r="A6558" t="s">
        <v>71</v>
      </c>
      <c r="B6558" t="s">
        <v>566</v>
      </c>
      <c r="C6558" t="s">
        <v>11158</v>
      </c>
      <c r="D6558" t="s">
        <v>72</v>
      </c>
      <c r="E6558" t="s">
        <v>11102</v>
      </c>
      <c r="F6558" t="s">
        <v>98</v>
      </c>
      <c r="G6558" t="s">
        <v>74</v>
      </c>
      <c r="H6558" t="s">
        <v>75</v>
      </c>
      <c r="I6558" t="s">
        <v>76</v>
      </c>
      <c r="J6558" t="s">
        <v>77</v>
      </c>
      <c r="K6558">
        <v>20</v>
      </c>
      <c r="L6558" t="s">
        <v>77</v>
      </c>
      <c r="M6558" t="s">
        <v>78</v>
      </c>
      <c r="N6558" t="s">
        <v>11103</v>
      </c>
      <c r="O6558" t="s">
        <v>11126</v>
      </c>
      <c r="P6558" t="s">
        <v>11136</v>
      </c>
      <c r="Q6558" t="s">
        <v>11106</v>
      </c>
      <c r="R6558" t="s">
        <v>79</v>
      </c>
      <c r="S6558" t="s">
        <v>25</v>
      </c>
      <c r="T6558" t="s">
        <v>11107</v>
      </c>
      <c r="U6558" t="s">
        <v>100</v>
      </c>
      <c r="V6558" t="s">
        <v>80</v>
      </c>
      <c r="W6558">
        <v>79900</v>
      </c>
      <c r="X6558" t="s">
        <v>85</v>
      </c>
      <c r="Y6558">
        <v>20</v>
      </c>
      <c r="Z6558" t="s">
        <v>11127</v>
      </c>
      <c r="AA6558" t="s">
        <v>11137</v>
      </c>
      <c r="AB6558" t="s">
        <v>87</v>
      </c>
      <c r="AC6558" t="s">
        <v>84</v>
      </c>
      <c r="AD6558">
        <f>_xlfn.XLOOKUP(MIS[[#This Row],[TRADING SYMBOL]],[1]Sheet1!$D:$D,[1]Sheet1!$C:$C)</f>
        <v>31.45</v>
      </c>
      <c r="AE6558">
        <f>MIS[[#This Row],[OrderAverageTradedPrice]]*MIS[[#This Row],[OrderQuantity]]</f>
        <v>651</v>
      </c>
      <c r="AF6558">
        <f>MIS[[#This Row],[LTP]]*MIS[[#This Row],[OrderQuantity]]</f>
        <v>629</v>
      </c>
      <c r="AG6558">
        <f>IF(MIS[[#This Row],[OrderSide]]="SELL",MIS[[#This Row],[VALUE]]-MIS[[#This Row],[LIVE_VALUE]],MIS[[#This Row],[LIVE_VALUE]]-MIS[[#This Row],[VALUE]])</f>
        <v>-22</v>
      </c>
      <c r="AH6558" t="str" cm="1">
        <f t="array" ref="AH6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8" t="str">
        <f>MIS[[#This Row],[TRADING SYMBOL]]</f>
        <v>SENSEX2552079900PE</v>
      </c>
      <c r="AJ6558" t="str">
        <f>IF(RIGHT(MIS[[#This Row],[Main/Hedge]],4)="MAIN","MAIN","HEDGE")</f>
        <v>HEDGE</v>
      </c>
      <c r="AK6558" t="str" cm="1">
        <f t="array" ref="AK6558">_xlfn._xlws.FILTER(Table4[Column1],ISNUMBER(SEARCH(Table4[Column1],MIS[[#This Row],[OrderUniqueIdentifier]])),"")</f>
        <v>LONGSHORT</v>
      </c>
    </row>
    <row r="6559" spans="1:37" x14ac:dyDescent="0.25">
      <c r="A6559" t="s">
        <v>71</v>
      </c>
      <c r="B6559" t="s">
        <v>575</v>
      </c>
      <c r="C6559" t="s">
        <v>11167</v>
      </c>
      <c r="D6559" t="s">
        <v>72</v>
      </c>
      <c r="E6559" t="s">
        <v>10376</v>
      </c>
      <c r="F6559" t="s">
        <v>73</v>
      </c>
      <c r="G6559" t="s">
        <v>74</v>
      </c>
      <c r="H6559" t="s">
        <v>75</v>
      </c>
      <c r="I6559" t="s">
        <v>76</v>
      </c>
      <c r="J6559" t="s">
        <v>77</v>
      </c>
      <c r="K6559">
        <v>150</v>
      </c>
      <c r="L6559" t="s">
        <v>77</v>
      </c>
      <c r="M6559" t="s">
        <v>78</v>
      </c>
      <c r="N6559" t="s">
        <v>4999</v>
      </c>
      <c r="O6559" t="s">
        <v>11136</v>
      </c>
      <c r="P6559" t="s">
        <v>11136</v>
      </c>
      <c r="Q6559" t="s">
        <v>10379</v>
      </c>
      <c r="R6559" t="s">
        <v>79</v>
      </c>
      <c r="S6559" t="s">
        <v>25</v>
      </c>
      <c r="T6559" t="s">
        <v>10380</v>
      </c>
      <c r="U6559" t="s">
        <v>43</v>
      </c>
      <c r="V6559" t="s">
        <v>80</v>
      </c>
      <c r="W6559">
        <v>25000</v>
      </c>
      <c r="X6559" t="s">
        <v>81</v>
      </c>
      <c r="Y6559">
        <v>150</v>
      </c>
      <c r="Z6559" t="s">
        <v>11137</v>
      </c>
      <c r="AA6559" t="s">
        <v>11137</v>
      </c>
      <c r="AB6559" t="s">
        <v>90</v>
      </c>
      <c r="AC6559" t="s">
        <v>84</v>
      </c>
      <c r="AD6559">
        <f>_xlfn.XLOOKUP(MIS[[#This Row],[TRADING SYMBOL]],[1]Sheet1!$D:$D,[1]Sheet1!$C:$C)</f>
        <v>186.15</v>
      </c>
      <c r="AE6559">
        <f>MIS[[#This Row],[OrderAverageTradedPrice]]*MIS[[#This Row],[OrderQuantity]]</f>
        <v>29520</v>
      </c>
      <c r="AF6559">
        <f>MIS[[#This Row],[LTP]]*MIS[[#This Row],[OrderQuantity]]</f>
        <v>27922.5</v>
      </c>
      <c r="AG6559">
        <f>IF(MIS[[#This Row],[OrderSide]]="SELL",MIS[[#This Row],[VALUE]]-MIS[[#This Row],[LIVE_VALUE]],MIS[[#This Row],[LIVE_VALUE]]-MIS[[#This Row],[VALUE]])</f>
        <v>-1597.5</v>
      </c>
      <c r="AH6559" t="str" cm="1">
        <f t="array" ref="AH6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9" t="str">
        <f>MIS[[#This Row],[TRADING SYMBOL]]</f>
        <v>NIFTY2552225000CE</v>
      </c>
      <c r="AJ6559" t="str">
        <f>IF(RIGHT(MIS[[#This Row],[Main/Hedge]],4)="MAIN","MAIN","HEDGE")</f>
        <v>MAIN</v>
      </c>
      <c r="AK6559" t="str" cm="1">
        <f t="array" ref="AK6559">_xlfn._xlws.FILTER(Table4[Column1],ISNUMBER(SEARCH(Table4[Column1],MIS[[#This Row],[OrderUniqueIdentifier]])),"")</f>
        <v>LONGSHORT</v>
      </c>
    </row>
    <row r="6560" spans="1:37" x14ac:dyDescent="0.25">
      <c r="A6560" t="s">
        <v>71</v>
      </c>
      <c r="B6560" t="s">
        <v>619</v>
      </c>
      <c r="C6560" t="s">
        <v>11190</v>
      </c>
      <c r="D6560" t="s">
        <v>72</v>
      </c>
      <c r="E6560" t="s">
        <v>10376</v>
      </c>
      <c r="F6560" t="s">
        <v>73</v>
      </c>
      <c r="G6560" t="s">
        <v>74</v>
      </c>
      <c r="H6560" t="s">
        <v>75</v>
      </c>
      <c r="I6560" t="s">
        <v>76</v>
      </c>
      <c r="J6560" t="s">
        <v>77</v>
      </c>
      <c r="K6560">
        <v>150</v>
      </c>
      <c r="L6560" t="s">
        <v>77</v>
      </c>
      <c r="M6560" t="s">
        <v>78</v>
      </c>
      <c r="N6560" t="s">
        <v>4104</v>
      </c>
      <c r="O6560" t="s">
        <v>11136</v>
      </c>
      <c r="P6560" t="s">
        <v>11136</v>
      </c>
      <c r="Q6560" t="s">
        <v>10379</v>
      </c>
      <c r="R6560" t="s">
        <v>79</v>
      </c>
      <c r="S6560" t="s">
        <v>25</v>
      </c>
      <c r="T6560" t="s">
        <v>10380</v>
      </c>
      <c r="U6560" t="s">
        <v>43</v>
      </c>
      <c r="V6560" t="s">
        <v>80</v>
      </c>
      <c r="W6560">
        <v>25000</v>
      </c>
      <c r="X6560" t="s">
        <v>81</v>
      </c>
      <c r="Y6560">
        <v>150</v>
      </c>
      <c r="Z6560" t="s">
        <v>11137</v>
      </c>
      <c r="AA6560" t="s">
        <v>11137</v>
      </c>
      <c r="AB6560" t="s">
        <v>90</v>
      </c>
      <c r="AC6560" t="s">
        <v>84</v>
      </c>
      <c r="AD6560">
        <f>_xlfn.XLOOKUP(MIS[[#This Row],[TRADING SYMBOL]],[1]Sheet1!$D:$D,[1]Sheet1!$C:$C)</f>
        <v>186.15</v>
      </c>
      <c r="AE6560">
        <f>MIS[[#This Row],[OrderAverageTradedPrice]]*MIS[[#This Row],[OrderQuantity]]</f>
        <v>29550</v>
      </c>
      <c r="AF6560">
        <f>MIS[[#This Row],[LTP]]*MIS[[#This Row],[OrderQuantity]]</f>
        <v>27922.5</v>
      </c>
      <c r="AG6560">
        <f>IF(MIS[[#This Row],[OrderSide]]="SELL",MIS[[#This Row],[VALUE]]-MIS[[#This Row],[LIVE_VALUE]],MIS[[#This Row],[LIVE_VALUE]]-MIS[[#This Row],[VALUE]])</f>
        <v>-1627.5</v>
      </c>
      <c r="AH6560" t="str" cm="1">
        <f t="array" ref="AH6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0" t="str">
        <f>MIS[[#This Row],[TRADING SYMBOL]]</f>
        <v>NIFTY2552225000CE</v>
      </c>
      <c r="AJ6560" t="str">
        <f>IF(RIGHT(MIS[[#This Row],[Main/Hedge]],4)="MAIN","MAIN","HEDGE")</f>
        <v>MAIN</v>
      </c>
      <c r="AK6560" t="str" cm="1">
        <f t="array" ref="AK6560">_xlfn._xlws.FILTER(Table4[Column1],ISNUMBER(SEARCH(Table4[Column1],MIS[[#This Row],[OrderUniqueIdentifier]])),"")</f>
        <v>LONGSHORT</v>
      </c>
    </row>
    <row r="6561" spans="1:37" x14ac:dyDescent="0.25">
      <c r="A6561" t="s">
        <v>71</v>
      </c>
      <c r="B6561" t="s">
        <v>629</v>
      </c>
      <c r="C6561" t="s">
        <v>11191</v>
      </c>
      <c r="D6561" t="s">
        <v>72</v>
      </c>
      <c r="E6561" t="s">
        <v>2044</v>
      </c>
      <c r="F6561" t="s">
        <v>98</v>
      </c>
      <c r="G6561" t="s">
        <v>74</v>
      </c>
      <c r="H6561" t="s">
        <v>75</v>
      </c>
      <c r="I6561" t="s">
        <v>76</v>
      </c>
      <c r="J6561" t="s">
        <v>77</v>
      </c>
      <c r="K6561">
        <v>20</v>
      </c>
      <c r="L6561" t="s">
        <v>77</v>
      </c>
      <c r="M6561" t="s">
        <v>78</v>
      </c>
      <c r="N6561" t="s">
        <v>11192</v>
      </c>
      <c r="O6561" t="s">
        <v>11136</v>
      </c>
      <c r="P6561" t="s">
        <v>11136</v>
      </c>
      <c r="Q6561" t="s">
        <v>2048</v>
      </c>
      <c r="R6561" t="s">
        <v>79</v>
      </c>
      <c r="S6561" t="s">
        <v>25</v>
      </c>
      <c r="T6561" t="s">
        <v>2049</v>
      </c>
      <c r="U6561" t="s">
        <v>100</v>
      </c>
      <c r="V6561" t="s">
        <v>80</v>
      </c>
      <c r="W6561">
        <v>82300</v>
      </c>
      <c r="X6561" t="s">
        <v>81</v>
      </c>
      <c r="Y6561">
        <v>20</v>
      </c>
      <c r="Z6561" t="s">
        <v>11137</v>
      </c>
      <c r="AA6561" t="s">
        <v>11137</v>
      </c>
      <c r="AB6561" t="s">
        <v>90</v>
      </c>
      <c r="AC6561" t="s">
        <v>84</v>
      </c>
      <c r="AD6561">
        <f>_xlfn.XLOOKUP(MIS[[#This Row],[TRADING SYMBOL]],[1]Sheet1!$D:$D,[1]Sheet1!$C:$C)</f>
        <v>464.4</v>
      </c>
      <c r="AE6561">
        <f>MIS[[#This Row],[OrderAverageTradedPrice]]*MIS[[#This Row],[OrderQuantity]]</f>
        <v>10161</v>
      </c>
      <c r="AF6561">
        <f>MIS[[#This Row],[LTP]]*MIS[[#This Row],[OrderQuantity]]</f>
        <v>9288</v>
      </c>
      <c r="AG6561">
        <f>IF(MIS[[#This Row],[OrderSide]]="SELL",MIS[[#This Row],[VALUE]]-MIS[[#This Row],[LIVE_VALUE]],MIS[[#This Row],[LIVE_VALUE]]-MIS[[#This Row],[VALUE]])</f>
        <v>-873</v>
      </c>
      <c r="AH6561" t="str" cm="1">
        <f t="array" ref="AH6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1" t="str">
        <f>MIS[[#This Row],[TRADING SYMBOL]]</f>
        <v>SENSEX2552082300CE</v>
      </c>
      <c r="AJ6561" t="str">
        <f>IF(RIGHT(MIS[[#This Row],[Main/Hedge]],4)="MAIN","MAIN","HEDGE")</f>
        <v>MAIN</v>
      </c>
      <c r="AK6561" t="str" cm="1">
        <f t="array" ref="AK6561">_xlfn._xlws.FILTER(Table4[Column1],ISNUMBER(SEARCH(Table4[Column1],MIS[[#This Row],[OrderUniqueIdentifier]])),"")</f>
        <v>LONGSHORT</v>
      </c>
    </row>
    <row r="6562" spans="1:37" x14ac:dyDescent="0.25">
      <c r="A6562" t="s">
        <v>71</v>
      </c>
      <c r="B6562" t="s">
        <v>705</v>
      </c>
      <c r="C6562" t="s">
        <v>11236</v>
      </c>
      <c r="D6562" t="s">
        <v>72</v>
      </c>
      <c r="E6562" t="s">
        <v>10376</v>
      </c>
      <c r="F6562" t="s">
        <v>73</v>
      </c>
      <c r="G6562" t="s">
        <v>74</v>
      </c>
      <c r="H6562" t="s">
        <v>75</v>
      </c>
      <c r="I6562" t="s">
        <v>76</v>
      </c>
      <c r="J6562" t="s">
        <v>77</v>
      </c>
      <c r="K6562">
        <v>75</v>
      </c>
      <c r="L6562" t="s">
        <v>77</v>
      </c>
      <c r="M6562" t="s">
        <v>78</v>
      </c>
      <c r="N6562" t="s">
        <v>11237</v>
      </c>
      <c r="O6562" t="s">
        <v>11136</v>
      </c>
      <c r="P6562" t="s">
        <v>11136</v>
      </c>
      <c r="Q6562" t="s">
        <v>10379</v>
      </c>
      <c r="R6562" t="s">
        <v>79</v>
      </c>
      <c r="S6562" t="s">
        <v>25</v>
      </c>
      <c r="T6562" t="s">
        <v>10380</v>
      </c>
      <c r="U6562" t="s">
        <v>43</v>
      </c>
      <c r="V6562" t="s">
        <v>80</v>
      </c>
      <c r="W6562">
        <v>25000</v>
      </c>
      <c r="X6562" t="s">
        <v>81</v>
      </c>
      <c r="Y6562">
        <v>75</v>
      </c>
      <c r="Z6562" t="s">
        <v>11137</v>
      </c>
      <c r="AA6562" t="s">
        <v>11137</v>
      </c>
      <c r="AB6562" t="s">
        <v>90</v>
      </c>
      <c r="AC6562" t="s">
        <v>84</v>
      </c>
      <c r="AD6562">
        <f>_xlfn.XLOOKUP(MIS[[#This Row],[TRADING SYMBOL]],[1]Sheet1!$D:$D,[1]Sheet1!$C:$C)</f>
        <v>186.15</v>
      </c>
      <c r="AE6562">
        <f>MIS[[#This Row],[OrderAverageTradedPrice]]*MIS[[#This Row],[OrderQuantity]]</f>
        <v>14778.75</v>
      </c>
      <c r="AF6562">
        <f>MIS[[#This Row],[LTP]]*MIS[[#This Row],[OrderQuantity]]</f>
        <v>13961.25</v>
      </c>
      <c r="AG6562">
        <f>IF(MIS[[#This Row],[OrderSide]]="SELL",MIS[[#This Row],[VALUE]]-MIS[[#This Row],[LIVE_VALUE]],MIS[[#This Row],[LIVE_VALUE]]-MIS[[#This Row],[VALUE]])</f>
        <v>-817.5</v>
      </c>
      <c r="AH6562" t="str" cm="1">
        <f t="array" ref="AH6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2" t="str">
        <f>MIS[[#This Row],[TRADING SYMBOL]]</f>
        <v>NIFTY2552225000CE</v>
      </c>
      <c r="AJ6562" t="str">
        <f>IF(RIGHT(MIS[[#This Row],[Main/Hedge]],4)="MAIN","MAIN","HEDGE")</f>
        <v>MAIN</v>
      </c>
      <c r="AK6562" t="str" cm="1">
        <f t="array" ref="AK6562">_xlfn._xlws.FILTER(Table4[Column1],ISNUMBER(SEARCH(Table4[Column1],MIS[[#This Row],[OrderUniqueIdentifier]])),"")</f>
        <v>LONGSHORT</v>
      </c>
    </row>
    <row r="6563" spans="1:37" x14ac:dyDescent="0.25">
      <c r="A6563" t="s">
        <v>71</v>
      </c>
      <c r="B6563" t="s">
        <v>795</v>
      </c>
      <c r="C6563" t="s">
        <v>11272</v>
      </c>
      <c r="D6563" t="s">
        <v>72</v>
      </c>
      <c r="E6563" t="s">
        <v>10376</v>
      </c>
      <c r="F6563" t="s">
        <v>73</v>
      </c>
      <c r="G6563" t="s">
        <v>74</v>
      </c>
      <c r="H6563" t="s">
        <v>75</v>
      </c>
      <c r="I6563" t="s">
        <v>76</v>
      </c>
      <c r="J6563" t="s">
        <v>77</v>
      </c>
      <c r="K6563">
        <v>75</v>
      </c>
      <c r="L6563" t="s">
        <v>77</v>
      </c>
      <c r="M6563" t="s">
        <v>78</v>
      </c>
      <c r="N6563" t="s">
        <v>11273</v>
      </c>
      <c r="O6563" t="s">
        <v>11126</v>
      </c>
      <c r="P6563" t="s">
        <v>11136</v>
      </c>
      <c r="Q6563" t="s">
        <v>10379</v>
      </c>
      <c r="R6563" t="s">
        <v>79</v>
      </c>
      <c r="S6563" t="s">
        <v>25</v>
      </c>
      <c r="T6563" t="s">
        <v>10380</v>
      </c>
      <c r="U6563" t="s">
        <v>43</v>
      </c>
      <c r="V6563" t="s">
        <v>80</v>
      </c>
      <c r="W6563">
        <v>25000</v>
      </c>
      <c r="X6563" t="s">
        <v>81</v>
      </c>
      <c r="Y6563">
        <v>75</v>
      </c>
      <c r="Z6563" t="s">
        <v>11127</v>
      </c>
      <c r="AA6563" t="s">
        <v>11137</v>
      </c>
      <c r="AB6563" t="s">
        <v>90</v>
      </c>
      <c r="AC6563" t="s">
        <v>84</v>
      </c>
      <c r="AD6563">
        <f>_xlfn.XLOOKUP(MIS[[#This Row],[TRADING SYMBOL]],[1]Sheet1!$D:$D,[1]Sheet1!$C:$C)</f>
        <v>186.15</v>
      </c>
      <c r="AE6563">
        <f>MIS[[#This Row],[OrderAverageTradedPrice]]*MIS[[#This Row],[OrderQuantity]]</f>
        <v>14805</v>
      </c>
      <c r="AF6563">
        <f>MIS[[#This Row],[LTP]]*MIS[[#This Row],[OrderQuantity]]</f>
        <v>13961.25</v>
      </c>
      <c r="AG6563">
        <f>IF(MIS[[#This Row],[OrderSide]]="SELL",MIS[[#This Row],[VALUE]]-MIS[[#This Row],[LIVE_VALUE]],MIS[[#This Row],[LIVE_VALUE]]-MIS[[#This Row],[VALUE]])</f>
        <v>-843.75</v>
      </c>
      <c r="AH6563" t="str" cm="1">
        <f t="array" ref="AH6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3" t="str">
        <f>MIS[[#This Row],[TRADING SYMBOL]]</f>
        <v>NIFTY2552225000CE</v>
      </c>
      <c r="AJ6563" t="str">
        <f>IF(RIGHT(MIS[[#This Row],[Main/Hedge]],4)="MAIN","MAIN","HEDGE")</f>
        <v>MAIN</v>
      </c>
      <c r="AK6563" t="str" cm="1">
        <f t="array" ref="AK6563">_xlfn._xlws.FILTER(Table4[Column1],ISNUMBER(SEARCH(Table4[Column1],MIS[[#This Row],[OrderUniqueIdentifier]])),"")</f>
        <v>LONGSHORT</v>
      </c>
    </row>
    <row r="6564" spans="1:37" x14ac:dyDescent="0.25">
      <c r="A6564" t="s">
        <v>71</v>
      </c>
      <c r="B6564" t="s">
        <v>830</v>
      </c>
      <c r="C6564" t="s">
        <v>11289</v>
      </c>
      <c r="D6564" t="s">
        <v>72</v>
      </c>
      <c r="E6564" t="s">
        <v>11102</v>
      </c>
      <c r="F6564" t="s">
        <v>98</v>
      </c>
      <c r="G6564" t="s">
        <v>74</v>
      </c>
      <c r="H6564" t="s">
        <v>75</v>
      </c>
      <c r="I6564" t="s">
        <v>76</v>
      </c>
      <c r="J6564" t="s">
        <v>77</v>
      </c>
      <c r="K6564">
        <v>140</v>
      </c>
      <c r="L6564" t="s">
        <v>77</v>
      </c>
      <c r="M6564" t="s">
        <v>78</v>
      </c>
      <c r="N6564" t="s">
        <v>11290</v>
      </c>
      <c r="O6564" t="s">
        <v>11126</v>
      </c>
      <c r="P6564" t="s">
        <v>11136</v>
      </c>
      <c r="Q6564" t="s">
        <v>11106</v>
      </c>
      <c r="R6564" t="s">
        <v>79</v>
      </c>
      <c r="S6564" t="s">
        <v>25</v>
      </c>
      <c r="T6564" t="s">
        <v>11107</v>
      </c>
      <c r="U6564" t="s">
        <v>100</v>
      </c>
      <c r="V6564" t="s">
        <v>80</v>
      </c>
      <c r="W6564">
        <v>79900</v>
      </c>
      <c r="X6564" t="s">
        <v>85</v>
      </c>
      <c r="Y6564">
        <v>140</v>
      </c>
      <c r="Z6564" t="s">
        <v>11127</v>
      </c>
      <c r="AA6564" t="s">
        <v>11137</v>
      </c>
      <c r="AB6564" t="s">
        <v>87</v>
      </c>
      <c r="AC6564" t="s">
        <v>84</v>
      </c>
      <c r="AD6564">
        <f>_xlfn.XLOOKUP(MIS[[#This Row],[TRADING SYMBOL]],[1]Sheet1!$D:$D,[1]Sheet1!$C:$C)</f>
        <v>31.45</v>
      </c>
      <c r="AE6564">
        <f>MIS[[#This Row],[OrderAverageTradedPrice]]*MIS[[#This Row],[OrderQuantity]]</f>
        <v>4536</v>
      </c>
      <c r="AF6564">
        <f>MIS[[#This Row],[LTP]]*MIS[[#This Row],[OrderQuantity]]</f>
        <v>4403</v>
      </c>
      <c r="AG6564">
        <f>IF(MIS[[#This Row],[OrderSide]]="SELL",MIS[[#This Row],[VALUE]]-MIS[[#This Row],[LIVE_VALUE]],MIS[[#This Row],[LIVE_VALUE]]-MIS[[#This Row],[VALUE]])</f>
        <v>-133</v>
      </c>
      <c r="AH6564" t="str" cm="1">
        <f t="array" ref="AH6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4" t="str">
        <f>MIS[[#This Row],[TRADING SYMBOL]]</f>
        <v>SENSEX2552079900PE</v>
      </c>
      <c r="AJ6564" t="str">
        <f>IF(RIGHT(MIS[[#This Row],[Main/Hedge]],4)="MAIN","MAIN","HEDGE")</f>
        <v>HEDGE</v>
      </c>
      <c r="AK6564" t="str" cm="1">
        <f t="array" ref="AK6564">_xlfn._xlws.FILTER(Table4[Column1],ISNUMBER(SEARCH(Table4[Column1],MIS[[#This Row],[OrderUniqueIdentifier]])),"")</f>
        <v>LONGSHORT</v>
      </c>
    </row>
    <row r="6565" spans="1:37" x14ac:dyDescent="0.25">
      <c r="A6565" t="s">
        <v>71</v>
      </c>
      <c r="B6565" t="s">
        <v>857</v>
      </c>
      <c r="C6565" t="s">
        <v>11301</v>
      </c>
      <c r="D6565" t="s">
        <v>72</v>
      </c>
      <c r="E6565" t="s">
        <v>11102</v>
      </c>
      <c r="F6565" t="s">
        <v>98</v>
      </c>
      <c r="G6565" t="s">
        <v>74</v>
      </c>
      <c r="H6565" t="s">
        <v>75</v>
      </c>
      <c r="I6565" t="s">
        <v>76</v>
      </c>
      <c r="J6565" t="s">
        <v>77</v>
      </c>
      <c r="K6565">
        <v>20</v>
      </c>
      <c r="L6565" t="s">
        <v>77</v>
      </c>
      <c r="M6565" t="s">
        <v>78</v>
      </c>
      <c r="N6565" t="s">
        <v>11302</v>
      </c>
      <c r="O6565" t="s">
        <v>11126</v>
      </c>
      <c r="P6565" t="s">
        <v>11136</v>
      </c>
      <c r="Q6565" t="s">
        <v>11106</v>
      </c>
      <c r="R6565" t="s">
        <v>79</v>
      </c>
      <c r="S6565" t="s">
        <v>25</v>
      </c>
      <c r="T6565" t="s">
        <v>11107</v>
      </c>
      <c r="U6565" t="s">
        <v>100</v>
      </c>
      <c r="V6565" t="s">
        <v>80</v>
      </c>
      <c r="W6565">
        <v>79900</v>
      </c>
      <c r="X6565" t="s">
        <v>85</v>
      </c>
      <c r="Y6565">
        <v>20</v>
      </c>
      <c r="Z6565" t="s">
        <v>11127</v>
      </c>
      <c r="AA6565" t="s">
        <v>11137</v>
      </c>
      <c r="AB6565" t="s">
        <v>87</v>
      </c>
      <c r="AC6565" t="s">
        <v>84</v>
      </c>
      <c r="AD6565">
        <f>_xlfn.XLOOKUP(MIS[[#This Row],[TRADING SYMBOL]],[1]Sheet1!$D:$D,[1]Sheet1!$C:$C)</f>
        <v>31.45</v>
      </c>
      <c r="AE6565">
        <f>MIS[[#This Row],[OrderAverageTradedPrice]]*MIS[[#This Row],[OrderQuantity]]</f>
        <v>650</v>
      </c>
      <c r="AF6565">
        <f>MIS[[#This Row],[LTP]]*MIS[[#This Row],[OrderQuantity]]</f>
        <v>629</v>
      </c>
      <c r="AG6565">
        <f>IF(MIS[[#This Row],[OrderSide]]="SELL",MIS[[#This Row],[VALUE]]-MIS[[#This Row],[LIVE_VALUE]],MIS[[#This Row],[LIVE_VALUE]]-MIS[[#This Row],[VALUE]])</f>
        <v>-21</v>
      </c>
      <c r="AH6565" t="str" cm="1">
        <f t="array" ref="AH6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5" t="str">
        <f>MIS[[#This Row],[TRADING SYMBOL]]</f>
        <v>SENSEX2552079900PE</v>
      </c>
      <c r="AJ6565" t="str">
        <f>IF(RIGHT(MIS[[#This Row],[Main/Hedge]],4)="MAIN","MAIN","HEDGE")</f>
        <v>HEDGE</v>
      </c>
      <c r="AK6565" t="str" cm="1">
        <f t="array" ref="AK6565">_xlfn._xlws.FILTER(Table4[Column1],ISNUMBER(SEARCH(Table4[Column1],MIS[[#This Row],[OrderUniqueIdentifier]])),"")</f>
        <v>LONGSHORT</v>
      </c>
    </row>
    <row r="6566" spans="1:37" x14ac:dyDescent="0.25">
      <c r="A6566" t="s">
        <v>71</v>
      </c>
      <c r="B6566" t="s">
        <v>864</v>
      </c>
      <c r="C6566" t="s">
        <v>11306</v>
      </c>
      <c r="D6566" t="s">
        <v>72</v>
      </c>
      <c r="E6566" t="s">
        <v>11102</v>
      </c>
      <c r="F6566" t="s">
        <v>98</v>
      </c>
      <c r="G6566" t="s">
        <v>74</v>
      </c>
      <c r="H6566" t="s">
        <v>75</v>
      </c>
      <c r="I6566" t="s">
        <v>76</v>
      </c>
      <c r="J6566" t="s">
        <v>77</v>
      </c>
      <c r="K6566">
        <v>40</v>
      </c>
      <c r="L6566" t="s">
        <v>77</v>
      </c>
      <c r="M6566" t="s">
        <v>78</v>
      </c>
      <c r="N6566" t="s">
        <v>11302</v>
      </c>
      <c r="O6566" t="s">
        <v>11126</v>
      </c>
      <c r="P6566" t="s">
        <v>11136</v>
      </c>
      <c r="Q6566" t="s">
        <v>11106</v>
      </c>
      <c r="R6566" t="s">
        <v>79</v>
      </c>
      <c r="S6566" t="s">
        <v>25</v>
      </c>
      <c r="T6566" t="s">
        <v>11107</v>
      </c>
      <c r="U6566" t="s">
        <v>100</v>
      </c>
      <c r="V6566" t="s">
        <v>80</v>
      </c>
      <c r="W6566">
        <v>79900</v>
      </c>
      <c r="X6566" t="s">
        <v>85</v>
      </c>
      <c r="Y6566">
        <v>40</v>
      </c>
      <c r="Z6566" t="s">
        <v>11127</v>
      </c>
      <c r="AA6566" t="s">
        <v>11137</v>
      </c>
      <c r="AB6566" t="s">
        <v>87</v>
      </c>
      <c r="AC6566" t="s">
        <v>84</v>
      </c>
      <c r="AD6566">
        <f>_xlfn.XLOOKUP(MIS[[#This Row],[TRADING SYMBOL]],[1]Sheet1!$D:$D,[1]Sheet1!$C:$C)</f>
        <v>31.45</v>
      </c>
      <c r="AE6566">
        <f>MIS[[#This Row],[OrderAverageTradedPrice]]*MIS[[#This Row],[OrderQuantity]]</f>
        <v>1300</v>
      </c>
      <c r="AF6566">
        <f>MIS[[#This Row],[LTP]]*MIS[[#This Row],[OrderQuantity]]</f>
        <v>1258</v>
      </c>
      <c r="AG6566">
        <f>IF(MIS[[#This Row],[OrderSide]]="SELL",MIS[[#This Row],[VALUE]]-MIS[[#This Row],[LIVE_VALUE]],MIS[[#This Row],[LIVE_VALUE]]-MIS[[#This Row],[VALUE]])</f>
        <v>-42</v>
      </c>
      <c r="AH6566" t="str" cm="1">
        <f t="array" ref="AH6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6" t="str">
        <f>MIS[[#This Row],[TRADING SYMBOL]]</f>
        <v>SENSEX2552079900PE</v>
      </c>
      <c r="AJ6566" t="str">
        <f>IF(RIGHT(MIS[[#This Row],[Main/Hedge]],4)="MAIN","MAIN","HEDGE")</f>
        <v>HEDGE</v>
      </c>
      <c r="AK6566" t="str" cm="1">
        <f t="array" ref="AK6566">_xlfn._xlws.FILTER(Table4[Column1],ISNUMBER(SEARCH(Table4[Column1],MIS[[#This Row],[OrderUniqueIdentifier]])),"")</f>
        <v>LONGSHORT</v>
      </c>
    </row>
    <row r="6567" spans="1:37" x14ac:dyDescent="0.25">
      <c r="A6567" t="s">
        <v>71</v>
      </c>
      <c r="B6567" t="s">
        <v>880</v>
      </c>
      <c r="C6567" t="s">
        <v>11312</v>
      </c>
      <c r="D6567" t="s">
        <v>72</v>
      </c>
      <c r="E6567" t="s">
        <v>10376</v>
      </c>
      <c r="F6567" t="s">
        <v>73</v>
      </c>
      <c r="G6567" t="s">
        <v>74</v>
      </c>
      <c r="H6567" t="s">
        <v>75</v>
      </c>
      <c r="I6567" t="s">
        <v>76</v>
      </c>
      <c r="J6567" t="s">
        <v>77</v>
      </c>
      <c r="K6567">
        <v>150</v>
      </c>
      <c r="L6567" t="s">
        <v>77</v>
      </c>
      <c r="M6567" t="s">
        <v>78</v>
      </c>
      <c r="N6567" t="s">
        <v>11269</v>
      </c>
      <c r="O6567" t="s">
        <v>11136</v>
      </c>
      <c r="P6567" t="s">
        <v>11136</v>
      </c>
      <c r="Q6567" t="s">
        <v>10379</v>
      </c>
      <c r="R6567" t="s">
        <v>79</v>
      </c>
      <c r="S6567" t="s">
        <v>25</v>
      </c>
      <c r="T6567" t="s">
        <v>10380</v>
      </c>
      <c r="U6567" t="s">
        <v>43</v>
      </c>
      <c r="V6567" t="s">
        <v>80</v>
      </c>
      <c r="W6567">
        <v>25000</v>
      </c>
      <c r="X6567" t="s">
        <v>81</v>
      </c>
      <c r="Y6567">
        <v>150</v>
      </c>
      <c r="Z6567" t="s">
        <v>11137</v>
      </c>
      <c r="AA6567" t="s">
        <v>11137</v>
      </c>
      <c r="AB6567" t="s">
        <v>90</v>
      </c>
      <c r="AC6567" t="s">
        <v>84</v>
      </c>
      <c r="AD6567">
        <f>_xlfn.XLOOKUP(MIS[[#This Row],[TRADING SYMBOL]],[1]Sheet1!$D:$D,[1]Sheet1!$C:$C)</f>
        <v>186.15</v>
      </c>
      <c r="AE6567">
        <f>MIS[[#This Row],[OrderAverageTradedPrice]]*MIS[[#This Row],[OrderQuantity]]</f>
        <v>29527.5</v>
      </c>
      <c r="AF6567">
        <f>MIS[[#This Row],[LTP]]*MIS[[#This Row],[OrderQuantity]]</f>
        <v>27922.5</v>
      </c>
      <c r="AG6567">
        <f>IF(MIS[[#This Row],[OrderSide]]="SELL",MIS[[#This Row],[VALUE]]-MIS[[#This Row],[LIVE_VALUE]],MIS[[#This Row],[LIVE_VALUE]]-MIS[[#This Row],[VALUE]])</f>
        <v>-1605</v>
      </c>
      <c r="AH6567" t="str" cm="1">
        <f t="array" ref="AH6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7" t="str">
        <f>MIS[[#This Row],[TRADING SYMBOL]]</f>
        <v>NIFTY2552225000CE</v>
      </c>
      <c r="AJ6567" t="str">
        <f>IF(RIGHT(MIS[[#This Row],[Main/Hedge]],4)="MAIN","MAIN","HEDGE")</f>
        <v>MAIN</v>
      </c>
      <c r="AK6567" t="str" cm="1">
        <f t="array" ref="AK6567">_xlfn._xlws.FILTER(Table4[Column1],ISNUMBER(SEARCH(Table4[Column1],MIS[[#This Row],[OrderUniqueIdentifier]])),"")</f>
        <v>LONGSHORT</v>
      </c>
    </row>
    <row r="6568" spans="1:37" x14ac:dyDescent="0.25">
      <c r="A6568" t="s">
        <v>71</v>
      </c>
      <c r="B6568" t="s">
        <v>1010</v>
      </c>
      <c r="C6568" t="s">
        <v>11368</v>
      </c>
      <c r="D6568" t="s">
        <v>72</v>
      </c>
      <c r="E6568" t="s">
        <v>11102</v>
      </c>
      <c r="F6568" t="s">
        <v>98</v>
      </c>
      <c r="G6568" t="s">
        <v>74</v>
      </c>
      <c r="H6568" t="s">
        <v>75</v>
      </c>
      <c r="I6568" t="s">
        <v>76</v>
      </c>
      <c r="J6568" t="s">
        <v>77</v>
      </c>
      <c r="K6568">
        <v>20</v>
      </c>
      <c r="L6568" t="s">
        <v>77</v>
      </c>
      <c r="M6568" t="s">
        <v>78</v>
      </c>
      <c r="N6568" t="s">
        <v>11290</v>
      </c>
      <c r="O6568" t="s">
        <v>11126</v>
      </c>
      <c r="P6568" t="s">
        <v>11136</v>
      </c>
      <c r="Q6568" t="s">
        <v>11106</v>
      </c>
      <c r="R6568" t="s">
        <v>79</v>
      </c>
      <c r="S6568" t="s">
        <v>25</v>
      </c>
      <c r="T6568" t="s">
        <v>11107</v>
      </c>
      <c r="U6568" t="s">
        <v>100</v>
      </c>
      <c r="V6568" t="s">
        <v>80</v>
      </c>
      <c r="W6568">
        <v>79900</v>
      </c>
      <c r="X6568" t="s">
        <v>85</v>
      </c>
      <c r="Y6568">
        <v>20</v>
      </c>
      <c r="Z6568" t="s">
        <v>11127</v>
      </c>
      <c r="AA6568" t="s">
        <v>11137</v>
      </c>
      <c r="AB6568" t="s">
        <v>87</v>
      </c>
      <c r="AC6568" t="s">
        <v>84</v>
      </c>
      <c r="AD6568">
        <f>_xlfn.XLOOKUP(MIS[[#This Row],[TRADING SYMBOL]],[1]Sheet1!$D:$D,[1]Sheet1!$C:$C)</f>
        <v>31.45</v>
      </c>
      <c r="AE6568">
        <f>MIS[[#This Row],[OrderAverageTradedPrice]]*MIS[[#This Row],[OrderQuantity]]</f>
        <v>648</v>
      </c>
      <c r="AF6568">
        <f>MIS[[#This Row],[LTP]]*MIS[[#This Row],[OrderQuantity]]</f>
        <v>629</v>
      </c>
      <c r="AG6568">
        <f>IF(MIS[[#This Row],[OrderSide]]="SELL",MIS[[#This Row],[VALUE]]-MIS[[#This Row],[LIVE_VALUE]],MIS[[#This Row],[LIVE_VALUE]]-MIS[[#This Row],[VALUE]])</f>
        <v>-19</v>
      </c>
      <c r="AH6568" t="str" cm="1">
        <f t="array" ref="AH6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8" t="str">
        <f>MIS[[#This Row],[TRADING SYMBOL]]</f>
        <v>SENSEX2552079900PE</v>
      </c>
      <c r="AJ6568" t="str">
        <f>IF(RIGHT(MIS[[#This Row],[Main/Hedge]],4)="MAIN","MAIN","HEDGE")</f>
        <v>HEDGE</v>
      </c>
      <c r="AK6568" t="str" cm="1">
        <f t="array" ref="AK6568">_xlfn._xlws.FILTER(Table4[Column1],ISNUMBER(SEARCH(Table4[Column1],MIS[[#This Row],[OrderUniqueIdentifier]])),"")</f>
        <v>LONGSHORT</v>
      </c>
    </row>
    <row r="6569" spans="1:37" x14ac:dyDescent="0.25">
      <c r="A6569" t="s">
        <v>71</v>
      </c>
      <c r="B6569" t="s">
        <v>1021</v>
      </c>
      <c r="C6569" t="s">
        <v>11376</v>
      </c>
      <c r="D6569" t="s">
        <v>72</v>
      </c>
      <c r="E6569" t="s">
        <v>2044</v>
      </c>
      <c r="F6569" t="s">
        <v>98</v>
      </c>
      <c r="G6569" t="s">
        <v>74</v>
      </c>
      <c r="H6569" t="s">
        <v>75</v>
      </c>
      <c r="I6569" t="s">
        <v>76</v>
      </c>
      <c r="J6569" t="s">
        <v>77</v>
      </c>
      <c r="K6569">
        <v>60</v>
      </c>
      <c r="L6569" t="s">
        <v>77</v>
      </c>
      <c r="M6569" t="s">
        <v>78</v>
      </c>
      <c r="N6569" t="s">
        <v>3617</v>
      </c>
      <c r="O6569" t="s">
        <v>11126</v>
      </c>
      <c r="P6569" t="s">
        <v>11136</v>
      </c>
      <c r="Q6569" t="s">
        <v>2048</v>
      </c>
      <c r="R6569" t="s">
        <v>79</v>
      </c>
      <c r="S6569" t="s">
        <v>25</v>
      </c>
      <c r="T6569" t="s">
        <v>2049</v>
      </c>
      <c r="U6569" t="s">
        <v>100</v>
      </c>
      <c r="V6569" t="s">
        <v>80</v>
      </c>
      <c r="W6569">
        <v>82300</v>
      </c>
      <c r="X6569" t="s">
        <v>81</v>
      </c>
      <c r="Y6569">
        <v>60</v>
      </c>
      <c r="Z6569" t="s">
        <v>11127</v>
      </c>
      <c r="AA6569" t="s">
        <v>11137</v>
      </c>
      <c r="AB6569" t="s">
        <v>90</v>
      </c>
      <c r="AC6569" t="s">
        <v>84</v>
      </c>
      <c r="AD6569">
        <f>_xlfn.XLOOKUP(MIS[[#This Row],[TRADING SYMBOL]],[1]Sheet1!$D:$D,[1]Sheet1!$C:$C)</f>
        <v>464.4</v>
      </c>
      <c r="AE6569">
        <f>MIS[[#This Row],[OrderAverageTradedPrice]]*MIS[[#This Row],[OrderQuantity]]</f>
        <v>30663</v>
      </c>
      <c r="AF6569">
        <f>MIS[[#This Row],[LTP]]*MIS[[#This Row],[OrderQuantity]]</f>
        <v>27864</v>
      </c>
      <c r="AG6569">
        <f>IF(MIS[[#This Row],[OrderSide]]="SELL",MIS[[#This Row],[VALUE]]-MIS[[#This Row],[LIVE_VALUE]],MIS[[#This Row],[LIVE_VALUE]]-MIS[[#This Row],[VALUE]])</f>
        <v>-2799</v>
      </c>
      <c r="AH6569" t="str" cm="1">
        <f t="array" ref="AH6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9" t="str">
        <f>MIS[[#This Row],[TRADING SYMBOL]]</f>
        <v>SENSEX2552082300CE</v>
      </c>
      <c r="AJ6569" t="str">
        <f>IF(RIGHT(MIS[[#This Row],[Main/Hedge]],4)="MAIN","MAIN","HEDGE")</f>
        <v>MAIN</v>
      </c>
      <c r="AK6569" t="str" cm="1">
        <f t="array" ref="AK6569">_xlfn._xlws.FILTER(Table4[Column1],ISNUMBER(SEARCH(Table4[Column1],MIS[[#This Row],[OrderUniqueIdentifier]])),"")</f>
        <v>LONGSHORT</v>
      </c>
    </row>
    <row r="6570" spans="1:37" x14ac:dyDescent="0.25">
      <c r="A6570" t="s">
        <v>71</v>
      </c>
      <c r="B6570" t="s">
        <v>1037</v>
      </c>
      <c r="C6570" t="s">
        <v>11385</v>
      </c>
      <c r="D6570" t="s">
        <v>72</v>
      </c>
      <c r="E6570" t="s">
        <v>10376</v>
      </c>
      <c r="F6570" t="s">
        <v>73</v>
      </c>
      <c r="G6570" t="s">
        <v>74</v>
      </c>
      <c r="H6570" t="s">
        <v>75</v>
      </c>
      <c r="I6570" t="s">
        <v>76</v>
      </c>
      <c r="J6570" t="s">
        <v>77</v>
      </c>
      <c r="K6570">
        <v>75</v>
      </c>
      <c r="L6570" t="s">
        <v>77</v>
      </c>
      <c r="M6570" t="s">
        <v>78</v>
      </c>
      <c r="N6570" t="s">
        <v>4999</v>
      </c>
      <c r="O6570" t="s">
        <v>11136</v>
      </c>
      <c r="P6570" t="s">
        <v>11136</v>
      </c>
      <c r="Q6570" t="s">
        <v>10379</v>
      </c>
      <c r="R6570" t="s">
        <v>79</v>
      </c>
      <c r="S6570" t="s">
        <v>25</v>
      </c>
      <c r="T6570" t="s">
        <v>10380</v>
      </c>
      <c r="U6570" t="s">
        <v>43</v>
      </c>
      <c r="V6570" t="s">
        <v>80</v>
      </c>
      <c r="W6570">
        <v>25000</v>
      </c>
      <c r="X6570" t="s">
        <v>81</v>
      </c>
      <c r="Y6570">
        <v>75</v>
      </c>
      <c r="Z6570" t="s">
        <v>11137</v>
      </c>
      <c r="AA6570" t="s">
        <v>11137</v>
      </c>
      <c r="AB6570" t="s">
        <v>90</v>
      </c>
      <c r="AC6570" t="s">
        <v>84</v>
      </c>
      <c r="AD6570">
        <f>_xlfn.XLOOKUP(MIS[[#This Row],[TRADING SYMBOL]],[1]Sheet1!$D:$D,[1]Sheet1!$C:$C)</f>
        <v>186.15</v>
      </c>
      <c r="AE6570">
        <f>MIS[[#This Row],[OrderAverageTradedPrice]]*MIS[[#This Row],[OrderQuantity]]</f>
        <v>14760</v>
      </c>
      <c r="AF6570">
        <f>MIS[[#This Row],[LTP]]*MIS[[#This Row],[OrderQuantity]]</f>
        <v>13961.25</v>
      </c>
      <c r="AG6570">
        <f>IF(MIS[[#This Row],[OrderSide]]="SELL",MIS[[#This Row],[VALUE]]-MIS[[#This Row],[LIVE_VALUE]],MIS[[#This Row],[LIVE_VALUE]]-MIS[[#This Row],[VALUE]])</f>
        <v>-798.75</v>
      </c>
      <c r="AH6570" t="str" cm="1">
        <f t="array" ref="AH6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0" t="str">
        <f>MIS[[#This Row],[TRADING SYMBOL]]</f>
        <v>NIFTY2552225000CE</v>
      </c>
      <c r="AJ6570" t="str">
        <f>IF(RIGHT(MIS[[#This Row],[Main/Hedge]],4)="MAIN","MAIN","HEDGE")</f>
        <v>MAIN</v>
      </c>
      <c r="AK6570" t="str" cm="1">
        <f t="array" ref="AK6570">_xlfn._xlws.FILTER(Table4[Column1],ISNUMBER(SEARCH(Table4[Column1],MIS[[#This Row],[OrderUniqueIdentifier]])),"")</f>
        <v>LONGSHORT</v>
      </c>
    </row>
    <row r="6571" spans="1:37" x14ac:dyDescent="0.25">
      <c r="A6571" t="s">
        <v>71</v>
      </c>
      <c r="B6571" t="s">
        <v>1124</v>
      </c>
      <c r="C6571" t="s">
        <v>11418</v>
      </c>
      <c r="D6571" t="s">
        <v>72</v>
      </c>
      <c r="E6571" t="s">
        <v>11102</v>
      </c>
      <c r="F6571" t="s">
        <v>98</v>
      </c>
      <c r="G6571" t="s">
        <v>74</v>
      </c>
      <c r="H6571" t="s">
        <v>75</v>
      </c>
      <c r="I6571" t="s">
        <v>76</v>
      </c>
      <c r="J6571" t="s">
        <v>77</v>
      </c>
      <c r="K6571">
        <v>20</v>
      </c>
      <c r="L6571" t="s">
        <v>77</v>
      </c>
      <c r="M6571" t="s">
        <v>78</v>
      </c>
      <c r="N6571" t="s">
        <v>11275</v>
      </c>
      <c r="O6571" t="s">
        <v>11136</v>
      </c>
      <c r="P6571" t="s">
        <v>11136</v>
      </c>
      <c r="Q6571" t="s">
        <v>11106</v>
      </c>
      <c r="R6571" t="s">
        <v>79</v>
      </c>
      <c r="S6571" t="s">
        <v>25</v>
      </c>
      <c r="T6571" t="s">
        <v>11107</v>
      </c>
      <c r="U6571" t="s">
        <v>100</v>
      </c>
      <c r="V6571" t="s">
        <v>80</v>
      </c>
      <c r="W6571">
        <v>79900</v>
      </c>
      <c r="X6571" t="s">
        <v>85</v>
      </c>
      <c r="Y6571">
        <v>20</v>
      </c>
      <c r="Z6571" t="s">
        <v>11137</v>
      </c>
      <c r="AA6571" t="s">
        <v>11137</v>
      </c>
      <c r="AB6571" t="s">
        <v>87</v>
      </c>
      <c r="AC6571" t="s">
        <v>84</v>
      </c>
      <c r="AD6571">
        <f>_xlfn.XLOOKUP(MIS[[#This Row],[TRADING SYMBOL]],[1]Sheet1!$D:$D,[1]Sheet1!$C:$C)</f>
        <v>31.45</v>
      </c>
      <c r="AE6571">
        <f>MIS[[#This Row],[OrderAverageTradedPrice]]*MIS[[#This Row],[OrderQuantity]]</f>
        <v>652</v>
      </c>
      <c r="AF6571">
        <f>MIS[[#This Row],[LTP]]*MIS[[#This Row],[OrderQuantity]]</f>
        <v>629</v>
      </c>
      <c r="AG6571">
        <f>IF(MIS[[#This Row],[OrderSide]]="SELL",MIS[[#This Row],[VALUE]]-MIS[[#This Row],[LIVE_VALUE]],MIS[[#This Row],[LIVE_VALUE]]-MIS[[#This Row],[VALUE]])</f>
        <v>-23</v>
      </c>
      <c r="AH6571" t="str" cm="1">
        <f t="array" ref="AH6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1" t="str">
        <f>MIS[[#This Row],[TRADING SYMBOL]]</f>
        <v>SENSEX2552079900PE</v>
      </c>
      <c r="AJ6571" t="str">
        <f>IF(RIGHT(MIS[[#This Row],[Main/Hedge]],4)="MAIN","MAIN","HEDGE")</f>
        <v>HEDGE</v>
      </c>
      <c r="AK6571" t="str" cm="1">
        <f t="array" ref="AK6571">_xlfn._xlws.FILTER(Table4[Column1],ISNUMBER(SEARCH(Table4[Column1],MIS[[#This Row],[OrderUniqueIdentifier]])),"")</f>
        <v>LONGSHORT</v>
      </c>
    </row>
    <row r="6572" spans="1:37" x14ac:dyDescent="0.25">
      <c r="A6572" t="s">
        <v>71</v>
      </c>
      <c r="B6572" t="s">
        <v>1202</v>
      </c>
      <c r="C6572" t="s">
        <v>11453</v>
      </c>
      <c r="D6572" t="s">
        <v>72</v>
      </c>
      <c r="E6572" t="s">
        <v>10376</v>
      </c>
      <c r="F6572" t="s">
        <v>73</v>
      </c>
      <c r="G6572" t="s">
        <v>74</v>
      </c>
      <c r="H6572" t="s">
        <v>75</v>
      </c>
      <c r="I6572" t="s">
        <v>76</v>
      </c>
      <c r="J6572" t="s">
        <v>77</v>
      </c>
      <c r="K6572">
        <v>75</v>
      </c>
      <c r="L6572" t="s">
        <v>77</v>
      </c>
      <c r="M6572" t="s">
        <v>78</v>
      </c>
      <c r="N6572" t="s">
        <v>11454</v>
      </c>
      <c r="O6572" t="s">
        <v>11136</v>
      </c>
      <c r="P6572" t="s">
        <v>11136</v>
      </c>
      <c r="Q6572" t="s">
        <v>10379</v>
      </c>
      <c r="R6572" t="s">
        <v>79</v>
      </c>
      <c r="S6572" t="s">
        <v>25</v>
      </c>
      <c r="T6572" t="s">
        <v>10380</v>
      </c>
      <c r="U6572" t="s">
        <v>43</v>
      </c>
      <c r="V6572" t="s">
        <v>80</v>
      </c>
      <c r="W6572">
        <v>25000</v>
      </c>
      <c r="X6572" t="s">
        <v>81</v>
      </c>
      <c r="Y6572">
        <v>75</v>
      </c>
      <c r="Z6572" t="s">
        <v>11137</v>
      </c>
      <c r="AA6572" t="s">
        <v>11137</v>
      </c>
      <c r="AB6572" t="s">
        <v>90</v>
      </c>
      <c r="AC6572" t="s">
        <v>84</v>
      </c>
      <c r="AD6572">
        <f>_xlfn.XLOOKUP(MIS[[#This Row],[TRADING SYMBOL]],[1]Sheet1!$D:$D,[1]Sheet1!$C:$C)</f>
        <v>186.15</v>
      </c>
      <c r="AE6572">
        <f>MIS[[#This Row],[OrderAverageTradedPrice]]*MIS[[#This Row],[OrderQuantity]]</f>
        <v>14771.25</v>
      </c>
      <c r="AF6572">
        <f>MIS[[#This Row],[LTP]]*MIS[[#This Row],[OrderQuantity]]</f>
        <v>13961.25</v>
      </c>
      <c r="AG6572">
        <f>IF(MIS[[#This Row],[OrderSide]]="SELL",MIS[[#This Row],[VALUE]]-MIS[[#This Row],[LIVE_VALUE]],MIS[[#This Row],[LIVE_VALUE]]-MIS[[#This Row],[VALUE]])</f>
        <v>-810</v>
      </c>
      <c r="AH6572" t="str" cm="1">
        <f t="array" ref="AH6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2" t="str">
        <f>MIS[[#This Row],[TRADING SYMBOL]]</f>
        <v>NIFTY2552225000CE</v>
      </c>
      <c r="AJ6572" t="str">
        <f>IF(RIGHT(MIS[[#This Row],[Main/Hedge]],4)="MAIN","MAIN","HEDGE")</f>
        <v>MAIN</v>
      </c>
      <c r="AK6572" t="str" cm="1">
        <f t="array" ref="AK6572">_xlfn._xlws.FILTER(Table4[Column1],ISNUMBER(SEARCH(Table4[Column1],MIS[[#This Row],[OrderUniqueIdentifier]])),"")</f>
        <v>LONGSHORT</v>
      </c>
    </row>
    <row r="6573" spans="1:37" x14ac:dyDescent="0.25">
      <c r="A6573" t="s">
        <v>71</v>
      </c>
      <c r="B6573" t="s">
        <v>1224</v>
      </c>
      <c r="C6573" t="s">
        <v>11461</v>
      </c>
      <c r="D6573" t="s">
        <v>72</v>
      </c>
      <c r="E6573" t="s">
        <v>2044</v>
      </c>
      <c r="F6573" t="s">
        <v>98</v>
      </c>
      <c r="G6573" t="s">
        <v>74</v>
      </c>
      <c r="H6573" t="s">
        <v>75</v>
      </c>
      <c r="I6573" t="s">
        <v>76</v>
      </c>
      <c r="J6573" t="s">
        <v>77</v>
      </c>
      <c r="K6573">
        <v>20</v>
      </c>
      <c r="L6573" t="s">
        <v>77</v>
      </c>
      <c r="M6573" t="s">
        <v>78</v>
      </c>
      <c r="N6573" t="s">
        <v>11304</v>
      </c>
      <c r="O6573" t="s">
        <v>11126</v>
      </c>
      <c r="P6573" t="s">
        <v>11136</v>
      </c>
      <c r="Q6573" t="s">
        <v>2048</v>
      </c>
      <c r="R6573" t="s">
        <v>79</v>
      </c>
      <c r="S6573" t="s">
        <v>25</v>
      </c>
      <c r="T6573" t="s">
        <v>2049</v>
      </c>
      <c r="U6573" t="s">
        <v>100</v>
      </c>
      <c r="V6573" t="s">
        <v>80</v>
      </c>
      <c r="W6573">
        <v>82300</v>
      </c>
      <c r="X6573" t="s">
        <v>81</v>
      </c>
      <c r="Y6573">
        <v>20</v>
      </c>
      <c r="Z6573" t="s">
        <v>11127</v>
      </c>
      <c r="AA6573" t="s">
        <v>11137</v>
      </c>
      <c r="AB6573" t="s">
        <v>90</v>
      </c>
      <c r="AC6573" t="s">
        <v>84</v>
      </c>
      <c r="AD6573">
        <f>_xlfn.XLOOKUP(MIS[[#This Row],[TRADING SYMBOL]],[1]Sheet1!$D:$D,[1]Sheet1!$C:$C)</f>
        <v>464.4</v>
      </c>
      <c r="AE6573">
        <f>MIS[[#This Row],[OrderAverageTradedPrice]]*MIS[[#This Row],[OrderQuantity]]</f>
        <v>10209</v>
      </c>
      <c r="AF6573">
        <f>MIS[[#This Row],[LTP]]*MIS[[#This Row],[OrderQuantity]]</f>
        <v>9288</v>
      </c>
      <c r="AG6573">
        <f>IF(MIS[[#This Row],[OrderSide]]="SELL",MIS[[#This Row],[VALUE]]-MIS[[#This Row],[LIVE_VALUE]],MIS[[#This Row],[LIVE_VALUE]]-MIS[[#This Row],[VALUE]])</f>
        <v>-921</v>
      </c>
      <c r="AH6573" t="str" cm="1">
        <f t="array" ref="AH6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3" t="str">
        <f>MIS[[#This Row],[TRADING SYMBOL]]</f>
        <v>SENSEX2552082300CE</v>
      </c>
      <c r="AJ6573" t="str">
        <f>IF(RIGHT(MIS[[#This Row],[Main/Hedge]],4)="MAIN","MAIN","HEDGE")</f>
        <v>MAIN</v>
      </c>
      <c r="AK6573" t="str" cm="1">
        <f t="array" ref="AK6573">_xlfn._xlws.FILTER(Table4[Column1],ISNUMBER(SEARCH(Table4[Column1],MIS[[#This Row],[OrderUniqueIdentifier]])),"")</f>
        <v>LONGSHORT</v>
      </c>
    </row>
    <row r="6574" spans="1:37" x14ac:dyDescent="0.25">
      <c r="A6574" t="s">
        <v>71</v>
      </c>
      <c r="B6574" t="s">
        <v>1265</v>
      </c>
      <c r="C6574" t="s">
        <v>11479</v>
      </c>
      <c r="D6574" t="s">
        <v>72</v>
      </c>
      <c r="E6574" t="s">
        <v>10376</v>
      </c>
      <c r="F6574" t="s">
        <v>73</v>
      </c>
      <c r="G6574" t="s">
        <v>74</v>
      </c>
      <c r="H6574" t="s">
        <v>75</v>
      </c>
      <c r="I6574" t="s">
        <v>76</v>
      </c>
      <c r="J6574" t="s">
        <v>77</v>
      </c>
      <c r="K6574">
        <v>150</v>
      </c>
      <c r="L6574" t="s">
        <v>77</v>
      </c>
      <c r="M6574" t="s">
        <v>78</v>
      </c>
      <c r="N6574" t="s">
        <v>3539</v>
      </c>
      <c r="O6574" t="s">
        <v>11136</v>
      </c>
      <c r="P6574" t="s">
        <v>11136</v>
      </c>
      <c r="Q6574" t="s">
        <v>10379</v>
      </c>
      <c r="R6574" t="s">
        <v>79</v>
      </c>
      <c r="S6574" t="s">
        <v>25</v>
      </c>
      <c r="T6574" t="s">
        <v>10380</v>
      </c>
      <c r="U6574" t="s">
        <v>43</v>
      </c>
      <c r="V6574" t="s">
        <v>80</v>
      </c>
      <c r="W6574">
        <v>25000</v>
      </c>
      <c r="X6574" t="s">
        <v>81</v>
      </c>
      <c r="Y6574">
        <v>150</v>
      </c>
      <c r="Z6574" t="s">
        <v>11137</v>
      </c>
      <c r="AA6574" t="s">
        <v>11137</v>
      </c>
      <c r="AB6574" t="s">
        <v>90</v>
      </c>
      <c r="AC6574" t="s">
        <v>84</v>
      </c>
      <c r="AD6574">
        <f>_xlfn.XLOOKUP(MIS[[#This Row],[TRADING SYMBOL]],[1]Sheet1!$D:$D,[1]Sheet1!$C:$C)</f>
        <v>186.15</v>
      </c>
      <c r="AE6574">
        <f>MIS[[#This Row],[OrderAverageTradedPrice]]*MIS[[#This Row],[OrderQuantity]]</f>
        <v>29546.25</v>
      </c>
      <c r="AF6574">
        <f>MIS[[#This Row],[LTP]]*MIS[[#This Row],[OrderQuantity]]</f>
        <v>27922.5</v>
      </c>
      <c r="AG6574">
        <f>IF(MIS[[#This Row],[OrderSide]]="SELL",MIS[[#This Row],[VALUE]]-MIS[[#This Row],[LIVE_VALUE]],MIS[[#This Row],[LIVE_VALUE]]-MIS[[#This Row],[VALUE]])</f>
        <v>-1623.75</v>
      </c>
      <c r="AH6574" t="str" cm="1">
        <f t="array" ref="AH6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4" t="str">
        <f>MIS[[#This Row],[TRADING SYMBOL]]</f>
        <v>NIFTY2552225000CE</v>
      </c>
      <c r="AJ6574" t="str">
        <f>IF(RIGHT(MIS[[#This Row],[Main/Hedge]],4)="MAIN","MAIN","HEDGE")</f>
        <v>MAIN</v>
      </c>
      <c r="AK6574" t="str" cm="1">
        <f t="array" ref="AK6574">_xlfn._xlws.FILTER(Table4[Column1],ISNUMBER(SEARCH(Table4[Column1],MIS[[#This Row],[OrderUniqueIdentifier]])),"")</f>
        <v>LONGSHORT</v>
      </c>
    </row>
    <row r="6575" spans="1:37" x14ac:dyDescent="0.25">
      <c r="A6575" t="s">
        <v>71</v>
      </c>
      <c r="B6575" t="s">
        <v>1265</v>
      </c>
      <c r="C6575" t="s">
        <v>11480</v>
      </c>
      <c r="D6575" t="s">
        <v>72</v>
      </c>
      <c r="E6575" t="s">
        <v>2044</v>
      </c>
      <c r="F6575" t="s">
        <v>98</v>
      </c>
      <c r="G6575" t="s">
        <v>74</v>
      </c>
      <c r="H6575" t="s">
        <v>75</v>
      </c>
      <c r="I6575" t="s">
        <v>76</v>
      </c>
      <c r="J6575" t="s">
        <v>77</v>
      </c>
      <c r="K6575">
        <v>60</v>
      </c>
      <c r="L6575" t="s">
        <v>77</v>
      </c>
      <c r="M6575" t="s">
        <v>78</v>
      </c>
      <c r="N6575" t="s">
        <v>11481</v>
      </c>
      <c r="O6575" t="s">
        <v>11136</v>
      </c>
      <c r="P6575" t="s">
        <v>11136</v>
      </c>
      <c r="Q6575" t="s">
        <v>2048</v>
      </c>
      <c r="R6575" t="s">
        <v>79</v>
      </c>
      <c r="S6575" t="s">
        <v>25</v>
      </c>
      <c r="T6575" t="s">
        <v>2049</v>
      </c>
      <c r="U6575" t="s">
        <v>100</v>
      </c>
      <c r="V6575" t="s">
        <v>80</v>
      </c>
      <c r="W6575">
        <v>82300</v>
      </c>
      <c r="X6575" t="s">
        <v>81</v>
      </c>
      <c r="Y6575">
        <v>60</v>
      </c>
      <c r="Z6575" t="s">
        <v>11137</v>
      </c>
      <c r="AA6575" t="s">
        <v>11137</v>
      </c>
      <c r="AB6575" t="s">
        <v>90</v>
      </c>
      <c r="AC6575" t="s">
        <v>84</v>
      </c>
      <c r="AD6575">
        <f>_xlfn.XLOOKUP(MIS[[#This Row],[TRADING SYMBOL]],[1]Sheet1!$D:$D,[1]Sheet1!$C:$C)</f>
        <v>464.4</v>
      </c>
      <c r="AE6575">
        <f>MIS[[#This Row],[OrderAverageTradedPrice]]*MIS[[#This Row],[OrderQuantity]]</f>
        <v>30573</v>
      </c>
      <c r="AF6575">
        <f>MIS[[#This Row],[LTP]]*MIS[[#This Row],[OrderQuantity]]</f>
        <v>27864</v>
      </c>
      <c r="AG6575">
        <f>IF(MIS[[#This Row],[OrderSide]]="SELL",MIS[[#This Row],[VALUE]]-MIS[[#This Row],[LIVE_VALUE]],MIS[[#This Row],[LIVE_VALUE]]-MIS[[#This Row],[VALUE]])</f>
        <v>-2709</v>
      </c>
      <c r="AH6575" t="str" cm="1">
        <f t="array" ref="AH6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5" t="str">
        <f>MIS[[#This Row],[TRADING SYMBOL]]</f>
        <v>SENSEX2552082300CE</v>
      </c>
      <c r="AJ6575" t="str">
        <f>IF(RIGHT(MIS[[#This Row],[Main/Hedge]],4)="MAIN","MAIN","HEDGE")</f>
        <v>MAIN</v>
      </c>
      <c r="AK6575" t="str" cm="1">
        <f t="array" ref="AK6575">_xlfn._xlws.FILTER(Table4[Column1],ISNUMBER(SEARCH(Table4[Column1],MIS[[#This Row],[OrderUniqueIdentifier]])),"")</f>
        <v>LONGSHORT</v>
      </c>
    </row>
    <row r="6576" spans="1:37" x14ac:dyDescent="0.25">
      <c r="A6576" t="s">
        <v>71</v>
      </c>
      <c r="B6576" t="s">
        <v>1288</v>
      </c>
      <c r="C6576" t="s">
        <v>11489</v>
      </c>
      <c r="D6576" t="s">
        <v>72</v>
      </c>
      <c r="E6576" t="s">
        <v>11102</v>
      </c>
      <c r="F6576" t="s">
        <v>98</v>
      </c>
      <c r="G6576" t="s">
        <v>74</v>
      </c>
      <c r="H6576" t="s">
        <v>75</v>
      </c>
      <c r="I6576" t="s">
        <v>76</v>
      </c>
      <c r="J6576" t="s">
        <v>77</v>
      </c>
      <c r="K6576">
        <v>100</v>
      </c>
      <c r="L6576" t="s">
        <v>77</v>
      </c>
      <c r="M6576" t="s">
        <v>78</v>
      </c>
      <c r="N6576" t="s">
        <v>11103</v>
      </c>
      <c r="O6576" t="s">
        <v>11126</v>
      </c>
      <c r="P6576" t="s">
        <v>11136</v>
      </c>
      <c r="Q6576" t="s">
        <v>11106</v>
      </c>
      <c r="R6576" t="s">
        <v>79</v>
      </c>
      <c r="S6576" t="s">
        <v>25</v>
      </c>
      <c r="T6576" t="s">
        <v>11107</v>
      </c>
      <c r="U6576" t="s">
        <v>100</v>
      </c>
      <c r="V6576" t="s">
        <v>80</v>
      </c>
      <c r="W6576">
        <v>79900</v>
      </c>
      <c r="X6576" t="s">
        <v>85</v>
      </c>
      <c r="Y6576">
        <v>100</v>
      </c>
      <c r="Z6576" t="s">
        <v>11127</v>
      </c>
      <c r="AA6576" t="s">
        <v>11137</v>
      </c>
      <c r="AB6576" t="s">
        <v>87</v>
      </c>
      <c r="AC6576" t="s">
        <v>84</v>
      </c>
      <c r="AD6576">
        <f>_xlfn.XLOOKUP(MIS[[#This Row],[TRADING SYMBOL]],[1]Sheet1!$D:$D,[1]Sheet1!$C:$C)</f>
        <v>31.45</v>
      </c>
      <c r="AE6576">
        <f>MIS[[#This Row],[OrderAverageTradedPrice]]*MIS[[#This Row],[OrderQuantity]]</f>
        <v>3254.9999999999995</v>
      </c>
      <c r="AF6576">
        <f>MIS[[#This Row],[LTP]]*MIS[[#This Row],[OrderQuantity]]</f>
        <v>3145</v>
      </c>
      <c r="AG6576">
        <f>IF(MIS[[#This Row],[OrderSide]]="SELL",MIS[[#This Row],[VALUE]]-MIS[[#This Row],[LIVE_VALUE]],MIS[[#This Row],[LIVE_VALUE]]-MIS[[#This Row],[VALUE]])</f>
        <v>-109.99999999999955</v>
      </c>
      <c r="AH6576" t="str" cm="1">
        <f t="array" ref="AH6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6" t="str">
        <f>MIS[[#This Row],[TRADING SYMBOL]]</f>
        <v>SENSEX2552079900PE</v>
      </c>
      <c r="AJ6576" t="str">
        <f>IF(RIGHT(MIS[[#This Row],[Main/Hedge]],4)="MAIN","MAIN","HEDGE")</f>
        <v>HEDGE</v>
      </c>
      <c r="AK6576" t="str" cm="1">
        <f t="array" ref="AK6576">_xlfn._xlws.FILTER(Table4[Column1],ISNUMBER(SEARCH(Table4[Column1],MIS[[#This Row],[OrderUniqueIdentifier]])),"")</f>
        <v>LONGSHORT</v>
      </c>
    </row>
    <row r="6577" spans="1:37" x14ac:dyDescent="0.25">
      <c r="A6577" t="s">
        <v>292</v>
      </c>
      <c r="B6577" t="s">
        <v>293</v>
      </c>
      <c r="C6577" t="s">
        <v>11603</v>
      </c>
      <c r="D6577" t="s">
        <v>72</v>
      </c>
      <c r="E6577" t="s">
        <v>10376</v>
      </c>
      <c r="F6577" t="s">
        <v>73</v>
      </c>
      <c r="G6577" t="s">
        <v>74</v>
      </c>
      <c r="H6577" t="s">
        <v>75</v>
      </c>
      <c r="I6577" t="s">
        <v>76</v>
      </c>
      <c r="J6577" t="s">
        <v>77</v>
      </c>
      <c r="K6577">
        <v>375</v>
      </c>
      <c r="L6577" t="s">
        <v>77</v>
      </c>
      <c r="M6577" t="s">
        <v>78</v>
      </c>
      <c r="N6577" t="s">
        <v>4104</v>
      </c>
      <c r="O6577" t="s">
        <v>11136</v>
      </c>
      <c r="P6577" t="s">
        <v>11136</v>
      </c>
      <c r="Q6577" t="s">
        <v>10379</v>
      </c>
      <c r="R6577" t="s">
        <v>79</v>
      </c>
      <c r="S6577" t="s">
        <v>299</v>
      </c>
      <c r="T6577" t="s">
        <v>10380</v>
      </c>
      <c r="U6577" t="s">
        <v>43</v>
      </c>
      <c r="V6577" t="s">
        <v>80</v>
      </c>
      <c r="W6577">
        <v>25000</v>
      </c>
      <c r="X6577" t="s">
        <v>81</v>
      </c>
      <c r="Y6577">
        <v>375</v>
      </c>
      <c r="Z6577" t="s">
        <v>11137</v>
      </c>
      <c r="AA6577" t="s">
        <v>11137</v>
      </c>
      <c r="AB6577" t="s">
        <v>90</v>
      </c>
      <c r="AC6577" t="s">
        <v>84</v>
      </c>
      <c r="AD6577">
        <f>_xlfn.XLOOKUP(MIS[[#This Row],[TRADING SYMBOL]],[1]Sheet1!$D:$D,[1]Sheet1!$C:$C)</f>
        <v>186.15</v>
      </c>
      <c r="AE6577">
        <f>MIS[[#This Row],[OrderAverageTradedPrice]]*MIS[[#This Row],[OrderQuantity]]</f>
        <v>73875</v>
      </c>
      <c r="AF6577">
        <f>MIS[[#This Row],[LTP]]*MIS[[#This Row],[OrderQuantity]]</f>
        <v>69806.25</v>
      </c>
      <c r="AG6577">
        <f>IF(MIS[[#This Row],[OrderSide]]="SELL",MIS[[#This Row],[VALUE]]-MIS[[#This Row],[LIVE_VALUE]],MIS[[#This Row],[LIVE_VALUE]]-MIS[[#This Row],[VALUE]])</f>
        <v>-4068.75</v>
      </c>
      <c r="AH6577" t="str" cm="1">
        <f t="array" ref="AH6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7" t="str">
        <f>MIS[[#This Row],[TRADING SYMBOL]]</f>
        <v>NIFTY2552225000CE</v>
      </c>
      <c r="AJ6577" t="str">
        <f>IF(RIGHT(MIS[[#This Row],[Main/Hedge]],4)="MAIN","MAIN","HEDGE")</f>
        <v>MAIN</v>
      </c>
      <c r="AK6577" t="str" cm="1">
        <f t="array" ref="AK6577">_xlfn._xlws.FILTER(Table4[Column1],ISNUMBER(SEARCH(Table4[Column1],MIS[[#This Row],[OrderUniqueIdentifier]])),"")</f>
        <v>LONGSHORT</v>
      </c>
    </row>
    <row r="6578" spans="1:37" x14ac:dyDescent="0.25">
      <c r="A6578" t="s">
        <v>1555</v>
      </c>
      <c r="B6578" t="s">
        <v>1556</v>
      </c>
      <c r="C6578" t="s">
        <v>11616</v>
      </c>
      <c r="D6578" t="s">
        <v>72</v>
      </c>
      <c r="E6578" t="s">
        <v>10376</v>
      </c>
      <c r="F6578" t="s">
        <v>73</v>
      </c>
      <c r="G6578" t="s">
        <v>74</v>
      </c>
      <c r="H6578" t="s">
        <v>75</v>
      </c>
      <c r="I6578" t="s">
        <v>76</v>
      </c>
      <c r="J6578" t="s">
        <v>77</v>
      </c>
      <c r="K6578">
        <v>1575</v>
      </c>
      <c r="L6578" t="s">
        <v>77</v>
      </c>
      <c r="M6578" t="s">
        <v>78</v>
      </c>
      <c r="N6578" t="s">
        <v>11617</v>
      </c>
      <c r="O6578" t="s">
        <v>11136</v>
      </c>
      <c r="P6578" t="s">
        <v>11136</v>
      </c>
      <c r="Q6578" t="s">
        <v>10379</v>
      </c>
      <c r="R6578" t="s">
        <v>79</v>
      </c>
      <c r="S6578" t="s">
        <v>25</v>
      </c>
      <c r="T6578" t="s">
        <v>10380</v>
      </c>
      <c r="U6578" t="s">
        <v>43</v>
      </c>
      <c r="V6578" t="s">
        <v>80</v>
      </c>
      <c r="W6578">
        <v>25000</v>
      </c>
      <c r="X6578" t="s">
        <v>81</v>
      </c>
      <c r="Y6578">
        <v>1575</v>
      </c>
      <c r="Z6578" t="s">
        <v>11137</v>
      </c>
      <c r="AA6578" t="s">
        <v>11137</v>
      </c>
      <c r="AB6578" t="s">
        <v>90</v>
      </c>
      <c r="AC6578" t="s">
        <v>84</v>
      </c>
      <c r="AD6578">
        <f>_xlfn.XLOOKUP(MIS[[#This Row],[TRADING SYMBOL]],[1]Sheet1!$D:$D,[1]Sheet1!$C:$C)</f>
        <v>186.15</v>
      </c>
      <c r="AE6578">
        <f>MIS[[#This Row],[OrderAverageTradedPrice]]*MIS[[#This Row],[OrderQuantity]]</f>
        <v>310166.24999999942</v>
      </c>
      <c r="AF6578">
        <f>MIS[[#This Row],[LTP]]*MIS[[#This Row],[OrderQuantity]]</f>
        <v>293186.25</v>
      </c>
      <c r="AG6578">
        <f>IF(MIS[[#This Row],[OrderSide]]="SELL",MIS[[#This Row],[VALUE]]-MIS[[#This Row],[LIVE_VALUE]],MIS[[#This Row],[LIVE_VALUE]]-MIS[[#This Row],[VALUE]])</f>
        <v>-16979.999999999418</v>
      </c>
      <c r="AH6578" t="str" cm="1">
        <f t="array" ref="AH6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8" t="str">
        <f>MIS[[#This Row],[TRADING SYMBOL]]</f>
        <v>NIFTY2552225000CE</v>
      </c>
      <c r="AJ6578" t="str">
        <f>IF(RIGHT(MIS[[#This Row],[Main/Hedge]],4)="MAIN","MAIN","HEDGE")</f>
        <v>MAIN</v>
      </c>
      <c r="AK6578" t="str" cm="1">
        <f t="array" ref="AK6578">_xlfn._xlws.FILTER(Table4[Column1],ISNUMBER(SEARCH(Table4[Column1],MIS[[#This Row],[OrderUniqueIdentifier]])),"")</f>
        <v>LONGSHORT</v>
      </c>
    </row>
    <row r="6579" spans="1:37" x14ac:dyDescent="0.25">
      <c r="A6579" t="s">
        <v>1555</v>
      </c>
      <c r="B6579" t="s">
        <v>1577</v>
      </c>
      <c r="C6579" t="s">
        <v>11623</v>
      </c>
      <c r="D6579" t="s">
        <v>72</v>
      </c>
      <c r="E6579" t="s">
        <v>2044</v>
      </c>
      <c r="F6579" t="s">
        <v>98</v>
      </c>
      <c r="G6579" t="s">
        <v>74</v>
      </c>
      <c r="H6579" t="s">
        <v>93</v>
      </c>
      <c r="I6579" t="s">
        <v>76</v>
      </c>
      <c r="J6579" t="s">
        <v>8877</v>
      </c>
      <c r="K6579">
        <v>500</v>
      </c>
      <c r="L6579" t="s">
        <v>77</v>
      </c>
      <c r="M6579" t="s">
        <v>78</v>
      </c>
      <c r="N6579" t="s">
        <v>11624</v>
      </c>
      <c r="O6579" t="s">
        <v>11126</v>
      </c>
      <c r="P6579" t="s">
        <v>11136</v>
      </c>
      <c r="Q6579" t="s">
        <v>2048</v>
      </c>
      <c r="R6579" t="s">
        <v>79</v>
      </c>
      <c r="S6579" t="s">
        <v>25</v>
      </c>
      <c r="T6579" t="s">
        <v>2049</v>
      </c>
      <c r="U6579" t="s">
        <v>100</v>
      </c>
      <c r="V6579" t="s">
        <v>80</v>
      </c>
      <c r="W6579">
        <v>82300</v>
      </c>
      <c r="X6579" t="s">
        <v>81</v>
      </c>
      <c r="Y6579">
        <v>500</v>
      </c>
      <c r="Z6579" t="s">
        <v>11127</v>
      </c>
      <c r="AA6579" t="s">
        <v>11137</v>
      </c>
      <c r="AB6579" t="s">
        <v>90</v>
      </c>
      <c r="AC6579" t="s">
        <v>84</v>
      </c>
      <c r="AD6579">
        <f>_xlfn.XLOOKUP(MIS[[#This Row],[TRADING SYMBOL]],[1]Sheet1!$D:$D,[1]Sheet1!$C:$C)</f>
        <v>464.4</v>
      </c>
      <c r="AE6579">
        <f>MIS[[#This Row],[OrderAverageTradedPrice]]*MIS[[#This Row],[OrderQuantity]]</f>
        <v>255561</v>
      </c>
      <c r="AF6579">
        <f>MIS[[#This Row],[LTP]]*MIS[[#This Row],[OrderQuantity]]</f>
        <v>232200</v>
      </c>
      <c r="AG6579">
        <f>IF(MIS[[#This Row],[OrderSide]]="SELL",MIS[[#This Row],[VALUE]]-MIS[[#This Row],[LIVE_VALUE]],MIS[[#This Row],[LIVE_VALUE]]-MIS[[#This Row],[VALUE]])</f>
        <v>-23361</v>
      </c>
      <c r="AH6579" t="str" cm="1">
        <f t="array" ref="AH6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9" t="str">
        <f>MIS[[#This Row],[TRADING SYMBOL]]</f>
        <v>SENSEX2552082300CE</v>
      </c>
      <c r="AJ6579" t="str">
        <f>IF(RIGHT(MIS[[#This Row],[Main/Hedge]],4)="MAIN","MAIN","HEDGE")</f>
        <v>MAIN</v>
      </c>
      <c r="AK6579" t="str" cm="1">
        <f t="array" ref="AK6579">_xlfn._xlws.FILTER(Table4[Column1],ISNUMBER(SEARCH(Table4[Column1],MIS[[#This Row],[OrderUniqueIdentifier]])),"")</f>
        <v>LONGSHORT</v>
      </c>
    </row>
    <row r="6580" spans="1:37" x14ac:dyDescent="0.25">
      <c r="A6580" t="s">
        <v>1555</v>
      </c>
      <c r="B6580" t="s">
        <v>1589</v>
      </c>
      <c r="C6580" t="s">
        <v>11630</v>
      </c>
      <c r="D6580" t="s">
        <v>72</v>
      </c>
      <c r="E6580" t="s">
        <v>2044</v>
      </c>
      <c r="F6580" t="s">
        <v>98</v>
      </c>
      <c r="G6580" t="s">
        <v>74</v>
      </c>
      <c r="H6580" t="s">
        <v>93</v>
      </c>
      <c r="I6580" t="s">
        <v>76</v>
      </c>
      <c r="J6580" t="s">
        <v>2172</v>
      </c>
      <c r="K6580">
        <v>140</v>
      </c>
      <c r="L6580" t="s">
        <v>77</v>
      </c>
      <c r="M6580" t="s">
        <v>78</v>
      </c>
      <c r="N6580" t="s">
        <v>11631</v>
      </c>
      <c r="O6580" t="s">
        <v>11136</v>
      </c>
      <c r="P6580" t="s">
        <v>11136</v>
      </c>
      <c r="Q6580" t="s">
        <v>2048</v>
      </c>
      <c r="R6580" t="s">
        <v>79</v>
      </c>
      <c r="S6580" t="s">
        <v>25</v>
      </c>
      <c r="T6580" t="s">
        <v>2049</v>
      </c>
      <c r="U6580" t="s">
        <v>100</v>
      </c>
      <c r="V6580" t="s">
        <v>80</v>
      </c>
      <c r="W6580">
        <v>82300</v>
      </c>
      <c r="X6580" t="s">
        <v>81</v>
      </c>
      <c r="Y6580">
        <v>140</v>
      </c>
      <c r="Z6580" t="s">
        <v>11137</v>
      </c>
      <c r="AA6580" t="s">
        <v>11137</v>
      </c>
      <c r="AB6580" t="s">
        <v>90</v>
      </c>
      <c r="AC6580" t="s">
        <v>84</v>
      </c>
      <c r="AD6580">
        <f>_xlfn.XLOOKUP(MIS[[#This Row],[TRADING SYMBOL]],[1]Sheet1!$D:$D,[1]Sheet1!$C:$C)</f>
        <v>464.4</v>
      </c>
      <c r="AE6580">
        <f>MIS[[#This Row],[OrderAverageTradedPrice]]*MIS[[#This Row],[OrderQuantity]]</f>
        <v>71059.999999999913</v>
      </c>
      <c r="AF6580">
        <f>MIS[[#This Row],[LTP]]*MIS[[#This Row],[OrderQuantity]]</f>
        <v>65016</v>
      </c>
      <c r="AG6580">
        <f>IF(MIS[[#This Row],[OrderSide]]="SELL",MIS[[#This Row],[VALUE]]-MIS[[#This Row],[LIVE_VALUE]],MIS[[#This Row],[LIVE_VALUE]]-MIS[[#This Row],[VALUE]])</f>
        <v>-6043.9999999999127</v>
      </c>
      <c r="AH6580" t="str" cm="1">
        <f t="array" ref="AH6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0" t="str">
        <f>MIS[[#This Row],[TRADING SYMBOL]]</f>
        <v>SENSEX2552082300CE</v>
      </c>
      <c r="AJ6580" t="str">
        <f>IF(RIGHT(MIS[[#This Row],[Main/Hedge]],4)="MAIN","MAIN","HEDGE")</f>
        <v>MAIN</v>
      </c>
      <c r="AK6580" t="str" cm="1">
        <f t="array" ref="AK6580">_xlfn._xlws.FILTER(Table4[Column1],ISNUMBER(SEARCH(Table4[Column1],MIS[[#This Row],[OrderUniqueIdentifier]])),"")</f>
        <v>LONGSHORT</v>
      </c>
    </row>
    <row r="6581" spans="1:37" x14ac:dyDescent="0.25">
      <c r="A6581" t="s">
        <v>1555</v>
      </c>
      <c r="B6581" t="s">
        <v>1648</v>
      </c>
      <c r="C6581" t="s">
        <v>11659</v>
      </c>
      <c r="D6581" t="s">
        <v>72</v>
      </c>
      <c r="E6581" t="s">
        <v>10376</v>
      </c>
      <c r="F6581" t="s">
        <v>73</v>
      </c>
      <c r="G6581" t="s">
        <v>74</v>
      </c>
      <c r="H6581" t="s">
        <v>75</v>
      </c>
      <c r="I6581" t="s">
        <v>76</v>
      </c>
      <c r="J6581" t="s">
        <v>77</v>
      </c>
      <c r="K6581">
        <v>300</v>
      </c>
      <c r="L6581" t="s">
        <v>77</v>
      </c>
      <c r="M6581" t="s">
        <v>78</v>
      </c>
      <c r="N6581" t="s">
        <v>11660</v>
      </c>
      <c r="O6581" t="s">
        <v>11136</v>
      </c>
      <c r="P6581" t="s">
        <v>11136</v>
      </c>
      <c r="Q6581" t="s">
        <v>10379</v>
      </c>
      <c r="R6581" t="s">
        <v>79</v>
      </c>
      <c r="S6581" t="s">
        <v>25</v>
      </c>
      <c r="T6581" t="s">
        <v>10380</v>
      </c>
      <c r="U6581" t="s">
        <v>43</v>
      </c>
      <c r="V6581" t="s">
        <v>80</v>
      </c>
      <c r="W6581">
        <v>25000</v>
      </c>
      <c r="X6581" t="s">
        <v>81</v>
      </c>
      <c r="Y6581">
        <v>300</v>
      </c>
      <c r="Z6581" t="s">
        <v>11137</v>
      </c>
      <c r="AA6581" t="s">
        <v>11137</v>
      </c>
      <c r="AB6581" t="s">
        <v>90</v>
      </c>
      <c r="AC6581" t="s">
        <v>84</v>
      </c>
      <c r="AD6581">
        <f>_xlfn.XLOOKUP(MIS[[#This Row],[TRADING SYMBOL]],[1]Sheet1!$D:$D,[1]Sheet1!$C:$C)</f>
        <v>186.15</v>
      </c>
      <c r="AE6581">
        <f>MIS[[#This Row],[OrderAverageTradedPrice]]*MIS[[#This Row],[OrderQuantity]]</f>
        <v>59070</v>
      </c>
      <c r="AF6581">
        <f>MIS[[#This Row],[LTP]]*MIS[[#This Row],[OrderQuantity]]</f>
        <v>55845</v>
      </c>
      <c r="AG6581">
        <f>IF(MIS[[#This Row],[OrderSide]]="SELL",MIS[[#This Row],[VALUE]]-MIS[[#This Row],[LIVE_VALUE]],MIS[[#This Row],[LIVE_VALUE]]-MIS[[#This Row],[VALUE]])</f>
        <v>-3225</v>
      </c>
      <c r="AH6581" t="str" cm="1">
        <f t="array" ref="AH6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1" t="str">
        <f>MIS[[#This Row],[TRADING SYMBOL]]</f>
        <v>NIFTY2552225000CE</v>
      </c>
      <c r="AJ6581" t="str">
        <f>IF(RIGHT(MIS[[#This Row],[Main/Hedge]],4)="MAIN","MAIN","HEDGE")</f>
        <v>MAIN</v>
      </c>
      <c r="AK6581" t="str" cm="1">
        <f t="array" ref="AK6581">_xlfn._xlws.FILTER(Table4[Column1],ISNUMBER(SEARCH(Table4[Column1],MIS[[#This Row],[OrderUniqueIdentifier]])),"")</f>
        <v>LONGSHORT</v>
      </c>
    </row>
    <row r="6582" spans="1:37" x14ac:dyDescent="0.25">
      <c r="A6582" t="s">
        <v>71</v>
      </c>
      <c r="B6582" t="s">
        <v>550</v>
      </c>
      <c r="C6582" t="s">
        <v>11144</v>
      </c>
      <c r="D6582" t="s">
        <v>72</v>
      </c>
      <c r="E6582" t="s">
        <v>10376</v>
      </c>
      <c r="F6582" t="s">
        <v>73</v>
      </c>
      <c r="G6582" t="s">
        <v>74</v>
      </c>
      <c r="H6582" t="s">
        <v>75</v>
      </c>
      <c r="I6582" t="s">
        <v>76</v>
      </c>
      <c r="J6582" t="s">
        <v>77</v>
      </c>
      <c r="K6582">
        <v>150</v>
      </c>
      <c r="L6582" t="s">
        <v>77</v>
      </c>
      <c r="M6582" t="s">
        <v>78</v>
      </c>
      <c r="N6582" t="s">
        <v>11145</v>
      </c>
      <c r="O6582" t="s">
        <v>11146</v>
      </c>
      <c r="P6582" t="s">
        <v>11146</v>
      </c>
      <c r="Q6582" t="s">
        <v>10379</v>
      </c>
      <c r="R6582" t="s">
        <v>79</v>
      </c>
      <c r="S6582" t="s">
        <v>25</v>
      </c>
      <c r="T6582" t="s">
        <v>10380</v>
      </c>
      <c r="U6582" t="s">
        <v>43</v>
      </c>
      <c r="V6582" t="s">
        <v>80</v>
      </c>
      <c r="W6582">
        <v>25000</v>
      </c>
      <c r="X6582" t="s">
        <v>81</v>
      </c>
      <c r="Y6582">
        <v>150</v>
      </c>
      <c r="Z6582" t="s">
        <v>11147</v>
      </c>
      <c r="AA6582" t="s">
        <v>11147</v>
      </c>
      <c r="AB6582" t="s">
        <v>90</v>
      </c>
      <c r="AC6582" t="s">
        <v>84</v>
      </c>
      <c r="AD6582">
        <f>_xlfn.XLOOKUP(MIS[[#This Row],[TRADING SYMBOL]],[1]Sheet1!$D:$D,[1]Sheet1!$C:$C)</f>
        <v>186.15</v>
      </c>
      <c r="AE6582">
        <f>MIS[[#This Row],[OrderAverageTradedPrice]]*MIS[[#This Row],[OrderQuantity]]</f>
        <v>29501.25</v>
      </c>
      <c r="AF6582">
        <f>MIS[[#This Row],[LTP]]*MIS[[#This Row],[OrderQuantity]]</f>
        <v>27922.5</v>
      </c>
      <c r="AG6582">
        <f>IF(MIS[[#This Row],[OrderSide]]="SELL",MIS[[#This Row],[VALUE]]-MIS[[#This Row],[LIVE_VALUE]],MIS[[#This Row],[LIVE_VALUE]]-MIS[[#This Row],[VALUE]])</f>
        <v>-1578.75</v>
      </c>
      <c r="AH6582" t="str" cm="1">
        <f t="array" ref="AH6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2" t="str">
        <f>MIS[[#This Row],[TRADING SYMBOL]]</f>
        <v>NIFTY2552225000CE</v>
      </c>
      <c r="AJ6582" t="str">
        <f>IF(RIGHT(MIS[[#This Row],[Main/Hedge]],4)="MAIN","MAIN","HEDGE")</f>
        <v>MAIN</v>
      </c>
      <c r="AK6582" t="str" cm="1">
        <f t="array" ref="AK6582">_xlfn._xlws.FILTER(Table4[Column1],ISNUMBER(SEARCH(Table4[Column1],MIS[[#This Row],[OrderUniqueIdentifier]])),"")</f>
        <v>LONGSHORT</v>
      </c>
    </row>
    <row r="6583" spans="1:37" x14ac:dyDescent="0.25">
      <c r="A6583" t="s">
        <v>71</v>
      </c>
      <c r="B6583" t="s">
        <v>619</v>
      </c>
      <c r="C6583" t="s">
        <v>11187</v>
      </c>
      <c r="D6583" t="s">
        <v>72</v>
      </c>
      <c r="E6583" t="s">
        <v>2044</v>
      </c>
      <c r="F6583" t="s">
        <v>98</v>
      </c>
      <c r="G6583" t="s">
        <v>74</v>
      </c>
      <c r="H6583" t="s">
        <v>75</v>
      </c>
      <c r="I6583" t="s">
        <v>76</v>
      </c>
      <c r="J6583" t="s">
        <v>77</v>
      </c>
      <c r="K6583">
        <v>80</v>
      </c>
      <c r="L6583" t="s">
        <v>77</v>
      </c>
      <c r="M6583" t="s">
        <v>78</v>
      </c>
      <c r="N6583" t="s">
        <v>11188</v>
      </c>
      <c r="O6583" t="s">
        <v>11136</v>
      </c>
      <c r="P6583" t="s">
        <v>11146</v>
      </c>
      <c r="Q6583" t="s">
        <v>2048</v>
      </c>
      <c r="R6583" t="s">
        <v>79</v>
      </c>
      <c r="S6583" t="s">
        <v>25</v>
      </c>
      <c r="T6583" t="s">
        <v>2049</v>
      </c>
      <c r="U6583" t="s">
        <v>100</v>
      </c>
      <c r="V6583" t="s">
        <v>80</v>
      </c>
      <c r="W6583">
        <v>82300</v>
      </c>
      <c r="X6583" t="s">
        <v>81</v>
      </c>
      <c r="Y6583">
        <v>80</v>
      </c>
      <c r="Z6583" t="s">
        <v>11137</v>
      </c>
      <c r="AA6583" t="s">
        <v>11147</v>
      </c>
      <c r="AB6583" t="s">
        <v>90</v>
      </c>
      <c r="AC6583" t="s">
        <v>84</v>
      </c>
      <c r="AD6583">
        <f>_xlfn.XLOOKUP(MIS[[#This Row],[TRADING SYMBOL]],[1]Sheet1!$D:$D,[1]Sheet1!$C:$C)</f>
        <v>464.4</v>
      </c>
      <c r="AE6583">
        <f>MIS[[#This Row],[OrderAverageTradedPrice]]*MIS[[#This Row],[OrderQuantity]]</f>
        <v>40613</v>
      </c>
      <c r="AF6583">
        <f>MIS[[#This Row],[LTP]]*MIS[[#This Row],[OrderQuantity]]</f>
        <v>37152</v>
      </c>
      <c r="AG6583">
        <f>IF(MIS[[#This Row],[OrderSide]]="SELL",MIS[[#This Row],[VALUE]]-MIS[[#This Row],[LIVE_VALUE]],MIS[[#This Row],[LIVE_VALUE]]-MIS[[#This Row],[VALUE]])</f>
        <v>-3461</v>
      </c>
      <c r="AH6583" t="str" cm="1">
        <f t="array" ref="AH6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3" t="str">
        <f>MIS[[#This Row],[TRADING SYMBOL]]</f>
        <v>SENSEX2552082300CE</v>
      </c>
      <c r="AJ6583" t="str">
        <f>IF(RIGHT(MIS[[#This Row],[Main/Hedge]],4)="MAIN","MAIN","HEDGE")</f>
        <v>MAIN</v>
      </c>
      <c r="AK6583" t="str" cm="1">
        <f t="array" ref="AK6583">_xlfn._xlws.FILTER(Table4[Column1],ISNUMBER(SEARCH(Table4[Column1],MIS[[#This Row],[OrderUniqueIdentifier]])),"")</f>
        <v>LONGSHORT</v>
      </c>
    </row>
    <row r="6584" spans="1:37" x14ac:dyDescent="0.25">
      <c r="A6584" t="s">
        <v>71</v>
      </c>
      <c r="B6584" t="s">
        <v>753</v>
      </c>
      <c r="C6584" t="s">
        <v>11252</v>
      </c>
      <c r="D6584" t="s">
        <v>72</v>
      </c>
      <c r="E6584" t="s">
        <v>10376</v>
      </c>
      <c r="F6584" t="s">
        <v>73</v>
      </c>
      <c r="G6584" t="s">
        <v>74</v>
      </c>
      <c r="H6584" t="s">
        <v>75</v>
      </c>
      <c r="I6584" t="s">
        <v>76</v>
      </c>
      <c r="J6584" t="s">
        <v>77</v>
      </c>
      <c r="K6584">
        <v>300</v>
      </c>
      <c r="L6584" t="s">
        <v>77</v>
      </c>
      <c r="M6584" t="s">
        <v>78</v>
      </c>
      <c r="N6584" t="s">
        <v>11253</v>
      </c>
      <c r="O6584" t="s">
        <v>11146</v>
      </c>
      <c r="P6584" t="s">
        <v>11146</v>
      </c>
      <c r="Q6584" t="s">
        <v>10379</v>
      </c>
      <c r="R6584" t="s">
        <v>79</v>
      </c>
      <c r="S6584" t="s">
        <v>25</v>
      </c>
      <c r="T6584" t="s">
        <v>10380</v>
      </c>
      <c r="U6584" t="s">
        <v>43</v>
      </c>
      <c r="V6584" t="s">
        <v>80</v>
      </c>
      <c r="W6584">
        <v>25000</v>
      </c>
      <c r="X6584" t="s">
        <v>81</v>
      </c>
      <c r="Y6584">
        <v>300</v>
      </c>
      <c r="Z6584" t="s">
        <v>11147</v>
      </c>
      <c r="AA6584" t="s">
        <v>11147</v>
      </c>
      <c r="AB6584" t="s">
        <v>90</v>
      </c>
      <c r="AC6584" t="s">
        <v>84</v>
      </c>
      <c r="AD6584">
        <f>_xlfn.XLOOKUP(MIS[[#This Row],[TRADING SYMBOL]],[1]Sheet1!$D:$D,[1]Sheet1!$C:$C)</f>
        <v>186.15</v>
      </c>
      <c r="AE6584">
        <f>MIS[[#This Row],[OrderAverageTradedPrice]]*MIS[[#This Row],[OrderQuantity]]</f>
        <v>58998.75</v>
      </c>
      <c r="AF6584">
        <f>MIS[[#This Row],[LTP]]*MIS[[#This Row],[OrderQuantity]]</f>
        <v>55845</v>
      </c>
      <c r="AG6584">
        <f>IF(MIS[[#This Row],[OrderSide]]="SELL",MIS[[#This Row],[VALUE]]-MIS[[#This Row],[LIVE_VALUE]],MIS[[#This Row],[LIVE_VALUE]]-MIS[[#This Row],[VALUE]])</f>
        <v>-3153.75</v>
      </c>
      <c r="AH6584" t="str" cm="1">
        <f t="array" ref="AH6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4" t="str">
        <f>MIS[[#This Row],[TRADING SYMBOL]]</f>
        <v>NIFTY2552225000CE</v>
      </c>
      <c r="AJ6584" t="str">
        <f>IF(RIGHT(MIS[[#This Row],[Main/Hedge]],4)="MAIN","MAIN","HEDGE")</f>
        <v>MAIN</v>
      </c>
      <c r="AK6584" t="str" cm="1">
        <f t="array" ref="AK6584">_xlfn._xlws.FILTER(Table4[Column1],ISNUMBER(SEARCH(Table4[Column1],MIS[[#This Row],[OrderUniqueIdentifier]])),"")</f>
        <v>LONGSHORT</v>
      </c>
    </row>
    <row r="6585" spans="1:37" x14ac:dyDescent="0.25">
      <c r="A6585" t="s">
        <v>71</v>
      </c>
      <c r="B6585" t="s">
        <v>779</v>
      </c>
      <c r="C6585" t="s">
        <v>11266</v>
      </c>
      <c r="D6585" t="s">
        <v>72</v>
      </c>
      <c r="E6585" t="s">
        <v>2044</v>
      </c>
      <c r="F6585" t="s">
        <v>98</v>
      </c>
      <c r="G6585" t="s">
        <v>74</v>
      </c>
      <c r="H6585" t="s">
        <v>75</v>
      </c>
      <c r="I6585" t="s">
        <v>76</v>
      </c>
      <c r="J6585" t="s">
        <v>77</v>
      </c>
      <c r="K6585">
        <v>40</v>
      </c>
      <c r="L6585" t="s">
        <v>77</v>
      </c>
      <c r="M6585" t="s">
        <v>78</v>
      </c>
      <c r="N6585" t="s">
        <v>11267</v>
      </c>
      <c r="O6585" t="s">
        <v>11146</v>
      </c>
      <c r="P6585" t="s">
        <v>11146</v>
      </c>
      <c r="Q6585" t="s">
        <v>2048</v>
      </c>
      <c r="R6585" t="s">
        <v>79</v>
      </c>
      <c r="S6585" t="s">
        <v>25</v>
      </c>
      <c r="T6585" t="s">
        <v>2049</v>
      </c>
      <c r="U6585" t="s">
        <v>100</v>
      </c>
      <c r="V6585" t="s">
        <v>80</v>
      </c>
      <c r="W6585">
        <v>82300</v>
      </c>
      <c r="X6585" t="s">
        <v>81</v>
      </c>
      <c r="Y6585">
        <v>40</v>
      </c>
      <c r="Z6585" t="s">
        <v>11147</v>
      </c>
      <c r="AA6585" t="s">
        <v>11147</v>
      </c>
      <c r="AB6585" t="s">
        <v>90</v>
      </c>
      <c r="AC6585" t="s">
        <v>84</v>
      </c>
      <c r="AD6585">
        <f>_xlfn.XLOOKUP(MIS[[#This Row],[TRADING SYMBOL]],[1]Sheet1!$D:$D,[1]Sheet1!$C:$C)</f>
        <v>464.4</v>
      </c>
      <c r="AE6585">
        <f>MIS[[#This Row],[OrderAverageTradedPrice]]*MIS[[#This Row],[OrderQuantity]]</f>
        <v>20258</v>
      </c>
      <c r="AF6585">
        <f>MIS[[#This Row],[LTP]]*MIS[[#This Row],[OrderQuantity]]</f>
        <v>18576</v>
      </c>
      <c r="AG6585">
        <f>IF(MIS[[#This Row],[OrderSide]]="SELL",MIS[[#This Row],[VALUE]]-MIS[[#This Row],[LIVE_VALUE]],MIS[[#This Row],[LIVE_VALUE]]-MIS[[#This Row],[VALUE]])</f>
        <v>-1682</v>
      </c>
      <c r="AH6585" t="str" cm="1">
        <f t="array" ref="AH6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5" t="str">
        <f>MIS[[#This Row],[TRADING SYMBOL]]</f>
        <v>SENSEX2552082300CE</v>
      </c>
      <c r="AJ6585" t="str">
        <f>IF(RIGHT(MIS[[#This Row],[Main/Hedge]],4)="MAIN","MAIN","HEDGE")</f>
        <v>MAIN</v>
      </c>
      <c r="AK6585" t="str" cm="1">
        <f t="array" ref="AK6585">_xlfn._xlws.FILTER(Table4[Column1],ISNUMBER(SEARCH(Table4[Column1],MIS[[#This Row],[OrderUniqueIdentifier]])),"")</f>
        <v>LONGSHORT</v>
      </c>
    </row>
    <row r="6586" spans="1:37" x14ac:dyDescent="0.25">
      <c r="A6586" t="s">
        <v>71</v>
      </c>
      <c r="B6586" t="s">
        <v>779</v>
      </c>
      <c r="C6586" t="s">
        <v>11268</v>
      </c>
      <c r="D6586" t="s">
        <v>72</v>
      </c>
      <c r="E6586" t="s">
        <v>10376</v>
      </c>
      <c r="F6586" t="s">
        <v>73</v>
      </c>
      <c r="G6586" t="s">
        <v>74</v>
      </c>
      <c r="H6586" t="s">
        <v>75</v>
      </c>
      <c r="I6586" t="s">
        <v>76</v>
      </c>
      <c r="J6586" t="s">
        <v>77</v>
      </c>
      <c r="K6586">
        <v>150</v>
      </c>
      <c r="L6586" t="s">
        <v>77</v>
      </c>
      <c r="M6586" t="s">
        <v>78</v>
      </c>
      <c r="N6586" t="s">
        <v>11269</v>
      </c>
      <c r="O6586" t="s">
        <v>11146</v>
      </c>
      <c r="P6586" t="s">
        <v>11146</v>
      </c>
      <c r="Q6586" t="s">
        <v>10379</v>
      </c>
      <c r="R6586" t="s">
        <v>79</v>
      </c>
      <c r="S6586" t="s">
        <v>25</v>
      </c>
      <c r="T6586" t="s">
        <v>10380</v>
      </c>
      <c r="U6586" t="s">
        <v>43</v>
      </c>
      <c r="V6586" t="s">
        <v>80</v>
      </c>
      <c r="W6586">
        <v>25000</v>
      </c>
      <c r="X6586" t="s">
        <v>81</v>
      </c>
      <c r="Y6586">
        <v>150</v>
      </c>
      <c r="Z6586" t="s">
        <v>11147</v>
      </c>
      <c r="AA6586" t="s">
        <v>11147</v>
      </c>
      <c r="AB6586" t="s">
        <v>90</v>
      </c>
      <c r="AC6586" t="s">
        <v>84</v>
      </c>
      <c r="AD6586">
        <f>_xlfn.XLOOKUP(MIS[[#This Row],[TRADING SYMBOL]],[1]Sheet1!$D:$D,[1]Sheet1!$C:$C)</f>
        <v>186.15</v>
      </c>
      <c r="AE6586">
        <f>MIS[[#This Row],[OrderAverageTradedPrice]]*MIS[[#This Row],[OrderQuantity]]</f>
        <v>29527.5</v>
      </c>
      <c r="AF6586">
        <f>MIS[[#This Row],[LTP]]*MIS[[#This Row],[OrderQuantity]]</f>
        <v>27922.5</v>
      </c>
      <c r="AG6586">
        <f>IF(MIS[[#This Row],[OrderSide]]="SELL",MIS[[#This Row],[VALUE]]-MIS[[#This Row],[LIVE_VALUE]],MIS[[#This Row],[LIVE_VALUE]]-MIS[[#This Row],[VALUE]])</f>
        <v>-1605</v>
      </c>
      <c r="AH6586" t="str" cm="1">
        <f t="array" ref="AH6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6" t="str">
        <f>MIS[[#This Row],[TRADING SYMBOL]]</f>
        <v>NIFTY2552225000CE</v>
      </c>
      <c r="AJ6586" t="str">
        <f>IF(RIGHT(MIS[[#This Row],[Main/Hedge]],4)="MAIN","MAIN","HEDGE")</f>
        <v>MAIN</v>
      </c>
      <c r="AK6586" t="str" cm="1">
        <f t="array" ref="AK6586">_xlfn._xlws.FILTER(Table4[Column1],ISNUMBER(SEARCH(Table4[Column1],MIS[[#This Row],[OrderUniqueIdentifier]])),"")</f>
        <v>LONGSHORT</v>
      </c>
    </row>
    <row r="6587" spans="1:37" x14ac:dyDescent="0.25">
      <c r="A6587" t="s">
        <v>71</v>
      </c>
      <c r="B6587" t="s">
        <v>804</v>
      </c>
      <c r="C6587" t="s">
        <v>11274</v>
      </c>
      <c r="D6587" t="s">
        <v>72</v>
      </c>
      <c r="E6587" t="s">
        <v>11102</v>
      </c>
      <c r="F6587" t="s">
        <v>98</v>
      </c>
      <c r="G6587" t="s">
        <v>74</v>
      </c>
      <c r="H6587" t="s">
        <v>75</v>
      </c>
      <c r="I6587" t="s">
        <v>76</v>
      </c>
      <c r="J6587" t="s">
        <v>77</v>
      </c>
      <c r="K6587">
        <v>20</v>
      </c>
      <c r="L6587" t="s">
        <v>77</v>
      </c>
      <c r="M6587" t="s">
        <v>78</v>
      </c>
      <c r="N6587" t="s">
        <v>11275</v>
      </c>
      <c r="O6587" t="s">
        <v>11136</v>
      </c>
      <c r="P6587" t="s">
        <v>11146</v>
      </c>
      <c r="Q6587" t="s">
        <v>11106</v>
      </c>
      <c r="R6587" t="s">
        <v>79</v>
      </c>
      <c r="S6587" t="s">
        <v>25</v>
      </c>
      <c r="T6587" t="s">
        <v>11107</v>
      </c>
      <c r="U6587" t="s">
        <v>100</v>
      </c>
      <c r="V6587" t="s">
        <v>80</v>
      </c>
      <c r="W6587">
        <v>79900</v>
      </c>
      <c r="X6587" t="s">
        <v>85</v>
      </c>
      <c r="Y6587">
        <v>20</v>
      </c>
      <c r="Z6587" t="s">
        <v>11137</v>
      </c>
      <c r="AA6587" t="s">
        <v>11147</v>
      </c>
      <c r="AB6587" t="s">
        <v>87</v>
      </c>
      <c r="AC6587" t="s">
        <v>84</v>
      </c>
      <c r="AD6587">
        <f>_xlfn.XLOOKUP(MIS[[#This Row],[TRADING SYMBOL]],[1]Sheet1!$D:$D,[1]Sheet1!$C:$C)</f>
        <v>31.45</v>
      </c>
      <c r="AE6587">
        <f>MIS[[#This Row],[OrderAverageTradedPrice]]*MIS[[#This Row],[OrderQuantity]]</f>
        <v>652</v>
      </c>
      <c r="AF6587">
        <f>MIS[[#This Row],[LTP]]*MIS[[#This Row],[OrderQuantity]]</f>
        <v>629</v>
      </c>
      <c r="AG6587">
        <f>IF(MIS[[#This Row],[OrderSide]]="SELL",MIS[[#This Row],[VALUE]]-MIS[[#This Row],[LIVE_VALUE]],MIS[[#This Row],[LIVE_VALUE]]-MIS[[#This Row],[VALUE]])</f>
        <v>-23</v>
      </c>
      <c r="AH6587" t="str" cm="1">
        <f t="array" ref="AH6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7" t="str">
        <f>MIS[[#This Row],[TRADING SYMBOL]]</f>
        <v>SENSEX2552079900PE</v>
      </c>
      <c r="AJ6587" t="str">
        <f>IF(RIGHT(MIS[[#This Row],[Main/Hedge]],4)="MAIN","MAIN","HEDGE")</f>
        <v>HEDGE</v>
      </c>
      <c r="AK6587" t="str" cm="1">
        <f t="array" ref="AK6587">_xlfn._xlws.FILTER(Table4[Column1],ISNUMBER(SEARCH(Table4[Column1],MIS[[#This Row],[OrderUniqueIdentifier]])),"")</f>
        <v>LONGSHORT</v>
      </c>
    </row>
    <row r="6588" spans="1:37" x14ac:dyDescent="0.25">
      <c r="A6588" t="s">
        <v>71</v>
      </c>
      <c r="B6588" t="s">
        <v>830</v>
      </c>
      <c r="C6588" t="s">
        <v>11293</v>
      </c>
      <c r="D6588" t="s">
        <v>72</v>
      </c>
      <c r="E6588" t="s">
        <v>10376</v>
      </c>
      <c r="F6588" t="s">
        <v>73</v>
      </c>
      <c r="G6588" t="s">
        <v>74</v>
      </c>
      <c r="H6588" t="s">
        <v>75</v>
      </c>
      <c r="I6588" t="s">
        <v>76</v>
      </c>
      <c r="J6588" t="s">
        <v>77</v>
      </c>
      <c r="K6588">
        <v>375</v>
      </c>
      <c r="L6588" t="s">
        <v>77</v>
      </c>
      <c r="M6588" t="s">
        <v>78</v>
      </c>
      <c r="N6588" t="s">
        <v>11294</v>
      </c>
      <c r="O6588" t="s">
        <v>11146</v>
      </c>
      <c r="P6588" t="s">
        <v>11146</v>
      </c>
      <c r="Q6588" t="s">
        <v>10379</v>
      </c>
      <c r="R6588" t="s">
        <v>79</v>
      </c>
      <c r="S6588" t="s">
        <v>25</v>
      </c>
      <c r="T6588" t="s">
        <v>10380</v>
      </c>
      <c r="U6588" t="s">
        <v>43</v>
      </c>
      <c r="V6588" t="s">
        <v>80</v>
      </c>
      <c r="W6588">
        <v>25000</v>
      </c>
      <c r="X6588" t="s">
        <v>81</v>
      </c>
      <c r="Y6588">
        <v>375</v>
      </c>
      <c r="Z6588" t="s">
        <v>11147</v>
      </c>
      <c r="AA6588" t="s">
        <v>11147</v>
      </c>
      <c r="AB6588" t="s">
        <v>90</v>
      </c>
      <c r="AC6588" t="s">
        <v>84</v>
      </c>
      <c r="AD6588">
        <f>_xlfn.XLOOKUP(MIS[[#This Row],[TRADING SYMBOL]],[1]Sheet1!$D:$D,[1]Sheet1!$C:$C)</f>
        <v>186.15</v>
      </c>
      <c r="AE6588">
        <f>MIS[[#This Row],[OrderAverageTradedPrice]]*MIS[[#This Row],[OrderQuantity]]</f>
        <v>73758.75</v>
      </c>
      <c r="AF6588">
        <f>MIS[[#This Row],[LTP]]*MIS[[#This Row],[OrderQuantity]]</f>
        <v>69806.25</v>
      </c>
      <c r="AG6588">
        <f>IF(MIS[[#This Row],[OrderSide]]="SELL",MIS[[#This Row],[VALUE]]-MIS[[#This Row],[LIVE_VALUE]],MIS[[#This Row],[LIVE_VALUE]]-MIS[[#This Row],[VALUE]])</f>
        <v>-3952.5</v>
      </c>
      <c r="AH6588" t="str" cm="1">
        <f t="array" ref="AH6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8" t="str">
        <f>MIS[[#This Row],[TRADING SYMBOL]]</f>
        <v>NIFTY2552225000CE</v>
      </c>
      <c r="AJ6588" t="str">
        <f>IF(RIGHT(MIS[[#This Row],[Main/Hedge]],4)="MAIN","MAIN","HEDGE")</f>
        <v>MAIN</v>
      </c>
      <c r="AK6588" t="str" cm="1">
        <f t="array" ref="AK6588">_xlfn._xlws.FILTER(Table4[Column1],ISNUMBER(SEARCH(Table4[Column1],MIS[[#This Row],[OrderUniqueIdentifier]])),"")</f>
        <v>LONGSHORT</v>
      </c>
    </row>
    <row r="6589" spans="1:37" x14ac:dyDescent="0.25">
      <c r="A6589" t="s">
        <v>71</v>
      </c>
      <c r="B6589" t="s">
        <v>880</v>
      </c>
      <c r="C6589" t="s">
        <v>11313</v>
      </c>
      <c r="D6589" t="s">
        <v>72</v>
      </c>
      <c r="E6589" t="s">
        <v>2044</v>
      </c>
      <c r="F6589" t="s">
        <v>98</v>
      </c>
      <c r="G6589" t="s">
        <v>74</v>
      </c>
      <c r="H6589" t="s">
        <v>75</v>
      </c>
      <c r="I6589" t="s">
        <v>76</v>
      </c>
      <c r="J6589" t="s">
        <v>77</v>
      </c>
      <c r="K6589">
        <v>60</v>
      </c>
      <c r="L6589" t="s">
        <v>77</v>
      </c>
      <c r="M6589" t="s">
        <v>78</v>
      </c>
      <c r="N6589" t="s">
        <v>11314</v>
      </c>
      <c r="O6589" t="s">
        <v>11136</v>
      </c>
      <c r="P6589" t="s">
        <v>11146</v>
      </c>
      <c r="Q6589" t="s">
        <v>2048</v>
      </c>
      <c r="R6589" t="s">
        <v>79</v>
      </c>
      <c r="S6589" t="s">
        <v>25</v>
      </c>
      <c r="T6589" t="s">
        <v>2049</v>
      </c>
      <c r="U6589" t="s">
        <v>100</v>
      </c>
      <c r="V6589" t="s">
        <v>80</v>
      </c>
      <c r="W6589">
        <v>82300</v>
      </c>
      <c r="X6589" t="s">
        <v>81</v>
      </c>
      <c r="Y6589">
        <v>60</v>
      </c>
      <c r="Z6589" t="s">
        <v>11137</v>
      </c>
      <c r="AA6589" t="s">
        <v>11147</v>
      </c>
      <c r="AB6589" t="s">
        <v>90</v>
      </c>
      <c r="AC6589" t="s">
        <v>84</v>
      </c>
      <c r="AD6589">
        <f>_xlfn.XLOOKUP(MIS[[#This Row],[TRADING SYMBOL]],[1]Sheet1!$D:$D,[1]Sheet1!$C:$C)</f>
        <v>464.4</v>
      </c>
      <c r="AE6589">
        <f>MIS[[#This Row],[OrderAverageTradedPrice]]*MIS[[#This Row],[OrderQuantity]]</f>
        <v>30444</v>
      </c>
      <c r="AF6589">
        <f>MIS[[#This Row],[LTP]]*MIS[[#This Row],[OrderQuantity]]</f>
        <v>27864</v>
      </c>
      <c r="AG6589">
        <f>IF(MIS[[#This Row],[OrderSide]]="SELL",MIS[[#This Row],[VALUE]]-MIS[[#This Row],[LIVE_VALUE]],MIS[[#This Row],[LIVE_VALUE]]-MIS[[#This Row],[VALUE]])</f>
        <v>-2580</v>
      </c>
      <c r="AH6589" t="str" cm="1">
        <f t="array" ref="AH6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9" t="str">
        <f>MIS[[#This Row],[TRADING SYMBOL]]</f>
        <v>SENSEX2552082300CE</v>
      </c>
      <c r="AJ6589" t="str">
        <f>IF(RIGHT(MIS[[#This Row],[Main/Hedge]],4)="MAIN","MAIN","HEDGE")</f>
        <v>MAIN</v>
      </c>
      <c r="AK6589" t="str" cm="1">
        <f t="array" ref="AK6589">_xlfn._xlws.FILTER(Table4[Column1],ISNUMBER(SEARCH(Table4[Column1],MIS[[#This Row],[OrderUniqueIdentifier]])),"")</f>
        <v>LONGSHORT</v>
      </c>
    </row>
    <row r="6590" spans="1:37" x14ac:dyDescent="0.25">
      <c r="A6590" t="s">
        <v>71</v>
      </c>
      <c r="B6590" t="s">
        <v>948</v>
      </c>
      <c r="C6590" t="s">
        <v>11339</v>
      </c>
      <c r="D6590" t="s">
        <v>72</v>
      </c>
      <c r="E6590" t="s">
        <v>11102</v>
      </c>
      <c r="F6590" t="s">
        <v>98</v>
      </c>
      <c r="G6590" t="s">
        <v>74</v>
      </c>
      <c r="H6590" t="s">
        <v>75</v>
      </c>
      <c r="I6590" t="s">
        <v>76</v>
      </c>
      <c r="J6590" t="s">
        <v>77</v>
      </c>
      <c r="K6590">
        <v>20</v>
      </c>
      <c r="L6590" t="s">
        <v>77</v>
      </c>
      <c r="M6590" t="s">
        <v>78</v>
      </c>
      <c r="N6590" t="s">
        <v>11275</v>
      </c>
      <c r="O6590" t="s">
        <v>11136</v>
      </c>
      <c r="P6590" t="s">
        <v>11146</v>
      </c>
      <c r="Q6590" t="s">
        <v>11106</v>
      </c>
      <c r="R6590" t="s">
        <v>79</v>
      </c>
      <c r="S6590" t="s">
        <v>25</v>
      </c>
      <c r="T6590" t="s">
        <v>11107</v>
      </c>
      <c r="U6590" t="s">
        <v>100</v>
      </c>
      <c r="V6590" t="s">
        <v>80</v>
      </c>
      <c r="W6590">
        <v>79900</v>
      </c>
      <c r="X6590" t="s">
        <v>85</v>
      </c>
      <c r="Y6590">
        <v>20</v>
      </c>
      <c r="Z6590" t="s">
        <v>11137</v>
      </c>
      <c r="AA6590" t="s">
        <v>11147</v>
      </c>
      <c r="AB6590" t="s">
        <v>87</v>
      </c>
      <c r="AC6590" t="s">
        <v>84</v>
      </c>
      <c r="AD6590">
        <f>_xlfn.XLOOKUP(MIS[[#This Row],[TRADING SYMBOL]],[1]Sheet1!$D:$D,[1]Sheet1!$C:$C)</f>
        <v>31.45</v>
      </c>
      <c r="AE6590">
        <f>MIS[[#This Row],[OrderAverageTradedPrice]]*MIS[[#This Row],[OrderQuantity]]</f>
        <v>652</v>
      </c>
      <c r="AF6590">
        <f>MIS[[#This Row],[LTP]]*MIS[[#This Row],[OrderQuantity]]</f>
        <v>629</v>
      </c>
      <c r="AG6590">
        <f>IF(MIS[[#This Row],[OrderSide]]="SELL",MIS[[#This Row],[VALUE]]-MIS[[#This Row],[LIVE_VALUE]],MIS[[#This Row],[LIVE_VALUE]]-MIS[[#This Row],[VALUE]])</f>
        <v>-23</v>
      </c>
      <c r="AH6590" t="str" cm="1">
        <f t="array" ref="AH6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0" t="str">
        <f>MIS[[#This Row],[TRADING SYMBOL]]</f>
        <v>SENSEX2552079900PE</v>
      </c>
      <c r="AJ6590" t="str">
        <f>IF(RIGHT(MIS[[#This Row],[Main/Hedge]],4)="MAIN","MAIN","HEDGE")</f>
        <v>HEDGE</v>
      </c>
      <c r="AK6590" t="str" cm="1">
        <f t="array" ref="AK6590">_xlfn._xlws.FILTER(Table4[Column1],ISNUMBER(SEARCH(Table4[Column1],MIS[[#This Row],[OrderUniqueIdentifier]])),"")</f>
        <v>LONGSHORT</v>
      </c>
    </row>
    <row r="6591" spans="1:37" x14ac:dyDescent="0.25">
      <c r="A6591" t="s">
        <v>71</v>
      </c>
      <c r="B6591" t="s">
        <v>1108</v>
      </c>
      <c r="C6591" t="s">
        <v>11410</v>
      </c>
      <c r="D6591" t="s">
        <v>72</v>
      </c>
      <c r="E6591" t="s">
        <v>10376</v>
      </c>
      <c r="F6591" t="s">
        <v>73</v>
      </c>
      <c r="G6591" t="s">
        <v>74</v>
      </c>
      <c r="H6591" t="s">
        <v>75</v>
      </c>
      <c r="I6591" t="s">
        <v>76</v>
      </c>
      <c r="J6591" t="s">
        <v>77</v>
      </c>
      <c r="K6591">
        <v>150</v>
      </c>
      <c r="L6591" t="s">
        <v>77</v>
      </c>
      <c r="M6591" t="s">
        <v>78</v>
      </c>
      <c r="N6591" t="s">
        <v>11343</v>
      </c>
      <c r="O6591" t="s">
        <v>11146</v>
      </c>
      <c r="P6591" t="s">
        <v>11146</v>
      </c>
      <c r="Q6591" t="s">
        <v>10379</v>
      </c>
      <c r="R6591" t="s">
        <v>79</v>
      </c>
      <c r="S6591" t="s">
        <v>25</v>
      </c>
      <c r="T6591" t="s">
        <v>10380</v>
      </c>
      <c r="U6591" t="s">
        <v>43</v>
      </c>
      <c r="V6591" t="s">
        <v>80</v>
      </c>
      <c r="W6591">
        <v>25000</v>
      </c>
      <c r="X6591" t="s">
        <v>81</v>
      </c>
      <c r="Y6591">
        <v>150</v>
      </c>
      <c r="Z6591" t="s">
        <v>11147</v>
      </c>
      <c r="AA6591" t="s">
        <v>11147</v>
      </c>
      <c r="AB6591" t="s">
        <v>90</v>
      </c>
      <c r="AC6591" t="s">
        <v>84</v>
      </c>
      <c r="AD6591">
        <f>_xlfn.XLOOKUP(MIS[[#This Row],[TRADING SYMBOL]],[1]Sheet1!$D:$D,[1]Sheet1!$C:$C)</f>
        <v>186.15</v>
      </c>
      <c r="AE6591">
        <f>MIS[[#This Row],[OrderAverageTradedPrice]]*MIS[[#This Row],[OrderQuantity]]</f>
        <v>29512.5</v>
      </c>
      <c r="AF6591">
        <f>MIS[[#This Row],[LTP]]*MIS[[#This Row],[OrderQuantity]]</f>
        <v>27922.5</v>
      </c>
      <c r="AG6591">
        <f>IF(MIS[[#This Row],[OrderSide]]="SELL",MIS[[#This Row],[VALUE]]-MIS[[#This Row],[LIVE_VALUE]],MIS[[#This Row],[LIVE_VALUE]]-MIS[[#This Row],[VALUE]])</f>
        <v>-1590</v>
      </c>
      <c r="AH6591" t="str" cm="1">
        <f t="array" ref="AH6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1" t="str">
        <f>MIS[[#This Row],[TRADING SYMBOL]]</f>
        <v>NIFTY2552225000CE</v>
      </c>
      <c r="AJ6591" t="str">
        <f>IF(RIGHT(MIS[[#This Row],[Main/Hedge]],4)="MAIN","MAIN","HEDGE")</f>
        <v>MAIN</v>
      </c>
      <c r="AK6591" t="str" cm="1">
        <f t="array" ref="AK6591">_xlfn._xlws.FILTER(Table4[Column1],ISNUMBER(SEARCH(Table4[Column1],MIS[[#This Row],[OrderUniqueIdentifier]])),"")</f>
        <v>LONGSHORT</v>
      </c>
    </row>
    <row r="6592" spans="1:37" x14ac:dyDescent="0.25">
      <c r="A6592" t="s">
        <v>71</v>
      </c>
      <c r="B6592" t="s">
        <v>1143</v>
      </c>
      <c r="C6592" t="s">
        <v>11424</v>
      </c>
      <c r="D6592" t="s">
        <v>72</v>
      </c>
      <c r="E6592" t="s">
        <v>11102</v>
      </c>
      <c r="F6592" t="s">
        <v>98</v>
      </c>
      <c r="G6592" t="s">
        <v>74</v>
      </c>
      <c r="H6592" t="s">
        <v>75</v>
      </c>
      <c r="I6592" t="s">
        <v>76</v>
      </c>
      <c r="J6592" t="s">
        <v>77</v>
      </c>
      <c r="K6592">
        <v>40</v>
      </c>
      <c r="L6592" t="s">
        <v>77</v>
      </c>
      <c r="M6592" t="s">
        <v>78</v>
      </c>
      <c r="N6592" t="s">
        <v>11275</v>
      </c>
      <c r="O6592" t="s">
        <v>11136</v>
      </c>
      <c r="P6592" t="s">
        <v>11146</v>
      </c>
      <c r="Q6592" t="s">
        <v>11106</v>
      </c>
      <c r="R6592" t="s">
        <v>79</v>
      </c>
      <c r="S6592" t="s">
        <v>25</v>
      </c>
      <c r="T6592" t="s">
        <v>11107</v>
      </c>
      <c r="U6592" t="s">
        <v>100</v>
      </c>
      <c r="V6592" t="s">
        <v>80</v>
      </c>
      <c r="W6592">
        <v>79900</v>
      </c>
      <c r="X6592" t="s">
        <v>85</v>
      </c>
      <c r="Y6592">
        <v>40</v>
      </c>
      <c r="Z6592" t="s">
        <v>11137</v>
      </c>
      <c r="AA6592" t="s">
        <v>11147</v>
      </c>
      <c r="AB6592" t="s">
        <v>87</v>
      </c>
      <c r="AC6592" t="s">
        <v>84</v>
      </c>
      <c r="AD6592">
        <f>_xlfn.XLOOKUP(MIS[[#This Row],[TRADING SYMBOL]],[1]Sheet1!$D:$D,[1]Sheet1!$C:$C)</f>
        <v>31.45</v>
      </c>
      <c r="AE6592">
        <f>MIS[[#This Row],[OrderAverageTradedPrice]]*MIS[[#This Row],[OrderQuantity]]</f>
        <v>1304</v>
      </c>
      <c r="AF6592">
        <f>MIS[[#This Row],[LTP]]*MIS[[#This Row],[OrderQuantity]]</f>
        <v>1258</v>
      </c>
      <c r="AG6592">
        <f>IF(MIS[[#This Row],[OrderSide]]="SELL",MIS[[#This Row],[VALUE]]-MIS[[#This Row],[LIVE_VALUE]],MIS[[#This Row],[LIVE_VALUE]]-MIS[[#This Row],[VALUE]])</f>
        <v>-46</v>
      </c>
      <c r="AH6592" t="str" cm="1">
        <f t="array" ref="AH6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2" t="str">
        <f>MIS[[#This Row],[TRADING SYMBOL]]</f>
        <v>SENSEX2552079900PE</v>
      </c>
      <c r="AJ6592" t="str">
        <f>IF(RIGHT(MIS[[#This Row],[Main/Hedge]],4)="MAIN","MAIN","HEDGE")</f>
        <v>HEDGE</v>
      </c>
      <c r="AK6592" t="str" cm="1">
        <f t="array" ref="AK6592">_xlfn._xlws.FILTER(Table4[Column1],ISNUMBER(SEARCH(Table4[Column1],MIS[[#This Row],[OrderUniqueIdentifier]])),"")</f>
        <v>LONGSHORT</v>
      </c>
    </row>
    <row r="6593" spans="1:37" x14ac:dyDescent="0.25">
      <c r="A6593" t="s">
        <v>71</v>
      </c>
      <c r="B6593" t="s">
        <v>1217</v>
      </c>
      <c r="C6593" t="s">
        <v>11458</v>
      </c>
      <c r="D6593" t="s">
        <v>72</v>
      </c>
      <c r="E6593" t="s">
        <v>10376</v>
      </c>
      <c r="F6593" t="s">
        <v>73</v>
      </c>
      <c r="G6593" t="s">
        <v>74</v>
      </c>
      <c r="H6593" t="s">
        <v>75</v>
      </c>
      <c r="I6593" t="s">
        <v>76</v>
      </c>
      <c r="J6593" t="s">
        <v>77</v>
      </c>
      <c r="K6593">
        <v>150</v>
      </c>
      <c r="L6593" t="s">
        <v>77</v>
      </c>
      <c r="M6593" t="s">
        <v>78</v>
      </c>
      <c r="N6593" t="s">
        <v>4104</v>
      </c>
      <c r="O6593" t="s">
        <v>11136</v>
      </c>
      <c r="P6593" t="s">
        <v>11146</v>
      </c>
      <c r="Q6593" t="s">
        <v>10379</v>
      </c>
      <c r="R6593" t="s">
        <v>79</v>
      </c>
      <c r="S6593" t="s">
        <v>25</v>
      </c>
      <c r="T6593" t="s">
        <v>10380</v>
      </c>
      <c r="U6593" t="s">
        <v>43</v>
      </c>
      <c r="V6593" t="s">
        <v>80</v>
      </c>
      <c r="W6593">
        <v>25000</v>
      </c>
      <c r="X6593" t="s">
        <v>81</v>
      </c>
      <c r="Y6593">
        <v>150</v>
      </c>
      <c r="Z6593" t="s">
        <v>11137</v>
      </c>
      <c r="AA6593" t="s">
        <v>11147</v>
      </c>
      <c r="AB6593" t="s">
        <v>90</v>
      </c>
      <c r="AC6593" t="s">
        <v>84</v>
      </c>
      <c r="AD6593">
        <f>_xlfn.XLOOKUP(MIS[[#This Row],[TRADING SYMBOL]],[1]Sheet1!$D:$D,[1]Sheet1!$C:$C)</f>
        <v>186.15</v>
      </c>
      <c r="AE6593">
        <f>MIS[[#This Row],[OrderAverageTradedPrice]]*MIS[[#This Row],[OrderQuantity]]</f>
        <v>29550</v>
      </c>
      <c r="AF6593">
        <f>MIS[[#This Row],[LTP]]*MIS[[#This Row],[OrderQuantity]]</f>
        <v>27922.5</v>
      </c>
      <c r="AG6593">
        <f>IF(MIS[[#This Row],[OrderSide]]="SELL",MIS[[#This Row],[VALUE]]-MIS[[#This Row],[LIVE_VALUE]],MIS[[#This Row],[LIVE_VALUE]]-MIS[[#This Row],[VALUE]])</f>
        <v>-1627.5</v>
      </c>
      <c r="AH6593" t="str" cm="1">
        <f t="array" ref="AH6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3" t="str">
        <f>MIS[[#This Row],[TRADING SYMBOL]]</f>
        <v>NIFTY2552225000CE</v>
      </c>
      <c r="AJ6593" t="str">
        <f>IF(RIGHT(MIS[[#This Row],[Main/Hedge]],4)="MAIN","MAIN","HEDGE")</f>
        <v>MAIN</v>
      </c>
      <c r="AK6593" t="str" cm="1">
        <f t="array" ref="AK6593">_xlfn._xlws.FILTER(Table4[Column1],ISNUMBER(SEARCH(Table4[Column1],MIS[[#This Row],[OrderUniqueIdentifier]])),"")</f>
        <v>LONGSHORT</v>
      </c>
    </row>
    <row r="6594" spans="1:37" x14ac:dyDescent="0.25">
      <c r="A6594" t="s">
        <v>71</v>
      </c>
      <c r="B6594" t="s">
        <v>1217</v>
      </c>
      <c r="C6594" t="s">
        <v>11459</v>
      </c>
      <c r="D6594" t="s">
        <v>72</v>
      </c>
      <c r="E6594" t="s">
        <v>2044</v>
      </c>
      <c r="F6594" t="s">
        <v>98</v>
      </c>
      <c r="G6594" t="s">
        <v>74</v>
      </c>
      <c r="H6594" t="s">
        <v>75</v>
      </c>
      <c r="I6594" t="s">
        <v>76</v>
      </c>
      <c r="J6594" t="s">
        <v>77</v>
      </c>
      <c r="K6594">
        <v>40</v>
      </c>
      <c r="L6594" t="s">
        <v>77</v>
      </c>
      <c r="M6594" t="s">
        <v>78</v>
      </c>
      <c r="N6594" t="s">
        <v>2165</v>
      </c>
      <c r="O6594" t="s">
        <v>11136</v>
      </c>
      <c r="P6594" t="s">
        <v>11146</v>
      </c>
      <c r="Q6594" t="s">
        <v>2048</v>
      </c>
      <c r="R6594" t="s">
        <v>79</v>
      </c>
      <c r="S6594" t="s">
        <v>25</v>
      </c>
      <c r="T6594" t="s">
        <v>2049</v>
      </c>
      <c r="U6594" t="s">
        <v>100</v>
      </c>
      <c r="V6594" t="s">
        <v>80</v>
      </c>
      <c r="W6594">
        <v>82300</v>
      </c>
      <c r="X6594" t="s">
        <v>81</v>
      </c>
      <c r="Y6594">
        <v>40</v>
      </c>
      <c r="Z6594" t="s">
        <v>11137</v>
      </c>
      <c r="AA6594" t="s">
        <v>11147</v>
      </c>
      <c r="AB6594" t="s">
        <v>90</v>
      </c>
      <c r="AC6594" t="s">
        <v>84</v>
      </c>
      <c r="AD6594">
        <f>_xlfn.XLOOKUP(MIS[[#This Row],[TRADING SYMBOL]],[1]Sheet1!$D:$D,[1]Sheet1!$C:$C)</f>
        <v>464.4</v>
      </c>
      <c r="AE6594">
        <f>MIS[[#This Row],[OrderAverageTradedPrice]]*MIS[[#This Row],[OrderQuantity]]</f>
        <v>20268</v>
      </c>
      <c r="AF6594">
        <f>MIS[[#This Row],[LTP]]*MIS[[#This Row],[OrderQuantity]]</f>
        <v>18576</v>
      </c>
      <c r="AG6594">
        <f>IF(MIS[[#This Row],[OrderSide]]="SELL",MIS[[#This Row],[VALUE]]-MIS[[#This Row],[LIVE_VALUE]],MIS[[#This Row],[LIVE_VALUE]]-MIS[[#This Row],[VALUE]])</f>
        <v>-1692</v>
      </c>
      <c r="AH6594" t="str" cm="1">
        <f t="array" ref="AH6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4" t="str">
        <f>MIS[[#This Row],[TRADING SYMBOL]]</f>
        <v>SENSEX2552082300CE</v>
      </c>
      <c r="AJ6594" t="str">
        <f>IF(RIGHT(MIS[[#This Row],[Main/Hedge]],4)="MAIN","MAIN","HEDGE")</f>
        <v>MAIN</v>
      </c>
      <c r="AK6594" t="str" cm="1">
        <f t="array" ref="AK6594">_xlfn._xlws.FILTER(Table4[Column1],ISNUMBER(SEARCH(Table4[Column1],MIS[[#This Row],[OrderUniqueIdentifier]])),"")</f>
        <v>LONGSHORT</v>
      </c>
    </row>
    <row r="6595" spans="1:37" x14ac:dyDescent="0.25">
      <c r="A6595" t="s">
        <v>71</v>
      </c>
      <c r="B6595" t="s">
        <v>1227</v>
      </c>
      <c r="C6595" t="s">
        <v>11465</v>
      </c>
      <c r="D6595" t="s">
        <v>72</v>
      </c>
      <c r="E6595" t="s">
        <v>10376</v>
      </c>
      <c r="F6595" t="s">
        <v>73</v>
      </c>
      <c r="G6595" t="s">
        <v>74</v>
      </c>
      <c r="H6595" t="s">
        <v>75</v>
      </c>
      <c r="I6595" t="s">
        <v>76</v>
      </c>
      <c r="J6595" t="s">
        <v>77</v>
      </c>
      <c r="K6595">
        <v>75</v>
      </c>
      <c r="L6595" t="s">
        <v>77</v>
      </c>
      <c r="M6595" t="s">
        <v>78</v>
      </c>
      <c r="N6595" t="s">
        <v>4999</v>
      </c>
      <c r="O6595" t="s">
        <v>11146</v>
      </c>
      <c r="P6595" t="s">
        <v>11146</v>
      </c>
      <c r="Q6595" t="s">
        <v>10379</v>
      </c>
      <c r="R6595" t="s">
        <v>79</v>
      </c>
      <c r="S6595" t="s">
        <v>25</v>
      </c>
      <c r="T6595" t="s">
        <v>10380</v>
      </c>
      <c r="U6595" t="s">
        <v>43</v>
      </c>
      <c r="V6595" t="s">
        <v>80</v>
      </c>
      <c r="W6595">
        <v>25000</v>
      </c>
      <c r="X6595" t="s">
        <v>81</v>
      </c>
      <c r="Y6595">
        <v>75</v>
      </c>
      <c r="Z6595" t="s">
        <v>11147</v>
      </c>
      <c r="AA6595" t="s">
        <v>11147</v>
      </c>
      <c r="AB6595" t="s">
        <v>90</v>
      </c>
      <c r="AC6595" t="s">
        <v>84</v>
      </c>
      <c r="AD6595">
        <f>_xlfn.XLOOKUP(MIS[[#This Row],[TRADING SYMBOL]],[1]Sheet1!$D:$D,[1]Sheet1!$C:$C)</f>
        <v>186.15</v>
      </c>
      <c r="AE6595">
        <f>MIS[[#This Row],[OrderAverageTradedPrice]]*MIS[[#This Row],[OrderQuantity]]</f>
        <v>14760</v>
      </c>
      <c r="AF6595">
        <f>MIS[[#This Row],[LTP]]*MIS[[#This Row],[OrderQuantity]]</f>
        <v>13961.25</v>
      </c>
      <c r="AG6595">
        <f>IF(MIS[[#This Row],[OrderSide]]="SELL",MIS[[#This Row],[VALUE]]-MIS[[#This Row],[LIVE_VALUE]],MIS[[#This Row],[LIVE_VALUE]]-MIS[[#This Row],[VALUE]])</f>
        <v>-798.75</v>
      </c>
      <c r="AH6595" t="str" cm="1">
        <f t="array" ref="AH6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5" t="str">
        <f>MIS[[#This Row],[TRADING SYMBOL]]</f>
        <v>NIFTY2552225000CE</v>
      </c>
      <c r="AJ6595" t="str">
        <f>IF(RIGHT(MIS[[#This Row],[Main/Hedge]],4)="MAIN","MAIN","HEDGE")</f>
        <v>MAIN</v>
      </c>
      <c r="AK6595" t="str" cm="1">
        <f t="array" ref="AK6595">_xlfn._xlws.FILTER(Table4[Column1],ISNUMBER(SEARCH(Table4[Column1],MIS[[#This Row],[OrderUniqueIdentifier]])),"")</f>
        <v>LONGSHORT</v>
      </c>
    </row>
    <row r="6596" spans="1:37" x14ac:dyDescent="0.25">
      <c r="A6596" t="s">
        <v>71</v>
      </c>
      <c r="B6596" t="s">
        <v>1258</v>
      </c>
      <c r="C6596" t="s">
        <v>11477</v>
      </c>
      <c r="D6596" t="s">
        <v>72</v>
      </c>
      <c r="E6596" t="s">
        <v>10376</v>
      </c>
      <c r="F6596" t="s">
        <v>73</v>
      </c>
      <c r="G6596" t="s">
        <v>74</v>
      </c>
      <c r="H6596" t="s">
        <v>75</v>
      </c>
      <c r="I6596" t="s">
        <v>76</v>
      </c>
      <c r="J6596" t="s">
        <v>77</v>
      </c>
      <c r="K6596">
        <v>75</v>
      </c>
      <c r="L6596" t="s">
        <v>77</v>
      </c>
      <c r="M6596" t="s">
        <v>78</v>
      </c>
      <c r="N6596" t="s">
        <v>11478</v>
      </c>
      <c r="O6596" t="s">
        <v>11146</v>
      </c>
      <c r="P6596" t="s">
        <v>11146</v>
      </c>
      <c r="Q6596" t="s">
        <v>10379</v>
      </c>
      <c r="R6596" t="s">
        <v>79</v>
      </c>
      <c r="S6596" t="s">
        <v>25</v>
      </c>
      <c r="T6596" t="s">
        <v>10380</v>
      </c>
      <c r="U6596" t="s">
        <v>43</v>
      </c>
      <c r="V6596" t="s">
        <v>80</v>
      </c>
      <c r="W6596">
        <v>25000</v>
      </c>
      <c r="X6596" t="s">
        <v>81</v>
      </c>
      <c r="Y6596">
        <v>75</v>
      </c>
      <c r="Z6596" t="s">
        <v>11147</v>
      </c>
      <c r="AA6596" t="s">
        <v>11147</v>
      </c>
      <c r="AB6596" t="s">
        <v>90</v>
      </c>
      <c r="AC6596" t="s">
        <v>84</v>
      </c>
      <c r="AD6596">
        <f>_xlfn.XLOOKUP(MIS[[#This Row],[TRADING SYMBOL]],[1]Sheet1!$D:$D,[1]Sheet1!$C:$C)</f>
        <v>186.15</v>
      </c>
      <c r="AE6596">
        <f>MIS[[#This Row],[OrderAverageTradedPrice]]*MIS[[#This Row],[OrderQuantity]]</f>
        <v>14748.75</v>
      </c>
      <c r="AF6596">
        <f>MIS[[#This Row],[LTP]]*MIS[[#This Row],[OrderQuantity]]</f>
        <v>13961.25</v>
      </c>
      <c r="AG6596">
        <f>IF(MIS[[#This Row],[OrderSide]]="SELL",MIS[[#This Row],[VALUE]]-MIS[[#This Row],[LIVE_VALUE]],MIS[[#This Row],[LIVE_VALUE]]-MIS[[#This Row],[VALUE]])</f>
        <v>-787.5</v>
      </c>
      <c r="AH6596" t="str" cm="1">
        <f t="array" ref="AH6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6" t="str">
        <f>MIS[[#This Row],[TRADING SYMBOL]]</f>
        <v>NIFTY2552225000CE</v>
      </c>
      <c r="AJ6596" t="str">
        <f>IF(RIGHT(MIS[[#This Row],[Main/Hedge]],4)="MAIN","MAIN","HEDGE")</f>
        <v>MAIN</v>
      </c>
      <c r="AK6596" t="str" cm="1">
        <f t="array" ref="AK6596">_xlfn._xlws.FILTER(Table4[Column1],ISNUMBER(SEARCH(Table4[Column1],MIS[[#This Row],[OrderUniqueIdentifier]])),"")</f>
        <v>LONGSHORT</v>
      </c>
    </row>
    <row r="6597" spans="1:37" x14ac:dyDescent="0.25">
      <c r="A6597" t="s">
        <v>71</v>
      </c>
      <c r="B6597" t="s">
        <v>1280</v>
      </c>
      <c r="C6597" t="s">
        <v>11485</v>
      </c>
      <c r="D6597" t="s">
        <v>72</v>
      </c>
      <c r="E6597" t="s">
        <v>11102</v>
      </c>
      <c r="F6597" t="s">
        <v>98</v>
      </c>
      <c r="G6597" t="s">
        <v>74</v>
      </c>
      <c r="H6597" t="s">
        <v>75</v>
      </c>
      <c r="I6597" t="s">
        <v>76</v>
      </c>
      <c r="J6597" t="s">
        <v>77</v>
      </c>
      <c r="K6597">
        <v>60</v>
      </c>
      <c r="L6597" t="s">
        <v>77</v>
      </c>
      <c r="M6597" t="s">
        <v>78</v>
      </c>
      <c r="N6597" t="s">
        <v>11275</v>
      </c>
      <c r="O6597" t="s">
        <v>11136</v>
      </c>
      <c r="P6597" t="s">
        <v>11146</v>
      </c>
      <c r="Q6597" t="s">
        <v>11106</v>
      </c>
      <c r="R6597" t="s">
        <v>79</v>
      </c>
      <c r="S6597" t="s">
        <v>25</v>
      </c>
      <c r="T6597" t="s">
        <v>11107</v>
      </c>
      <c r="U6597" t="s">
        <v>100</v>
      </c>
      <c r="V6597" t="s">
        <v>80</v>
      </c>
      <c r="W6597">
        <v>79900</v>
      </c>
      <c r="X6597" t="s">
        <v>85</v>
      </c>
      <c r="Y6597">
        <v>60</v>
      </c>
      <c r="Z6597" t="s">
        <v>11137</v>
      </c>
      <c r="AA6597" t="s">
        <v>11147</v>
      </c>
      <c r="AB6597" t="s">
        <v>87</v>
      </c>
      <c r="AC6597" t="s">
        <v>84</v>
      </c>
      <c r="AD6597">
        <f>_xlfn.XLOOKUP(MIS[[#This Row],[TRADING SYMBOL]],[1]Sheet1!$D:$D,[1]Sheet1!$C:$C)</f>
        <v>31.45</v>
      </c>
      <c r="AE6597">
        <f>MIS[[#This Row],[OrderAverageTradedPrice]]*MIS[[#This Row],[OrderQuantity]]</f>
        <v>1956</v>
      </c>
      <c r="AF6597">
        <f>MIS[[#This Row],[LTP]]*MIS[[#This Row],[OrderQuantity]]</f>
        <v>1887</v>
      </c>
      <c r="AG6597">
        <f>IF(MIS[[#This Row],[OrderSide]]="SELL",MIS[[#This Row],[VALUE]]-MIS[[#This Row],[LIVE_VALUE]],MIS[[#This Row],[LIVE_VALUE]]-MIS[[#This Row],[VALUE]])</f>
        <v>-69</v>
      </c>
      <c r="AH6597" t="str" cm="1">
        <f t="array" ref="AH6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7" t="str">
        <f>MIS[[#This Row],[TRADING SYMBOL]]</f>
        <v>SENSEX2552079900PE</v>
      </c>
      <c r="AJ6597" t="str">
        <f>IF(RIGHT(MIS[[#This Row],[Main/Hedge]],4)="MAIN","MAIN","HEDGE")</f>
        <v>HEDGE</v>
      </c>
      <c r="AK6597" t="str" cm="1">
        <f t="array" ref="AK6597">_xlfn._xlws.FILTER(Table4[Column1],ISNUMBER(SEARCH(Table4[Column1],MIS[[#This Row],[OrderUniqueIdentifier]])),"")</f>
        <v>LONGSHORT</v>
      </c>
    </row>
    <row r="6598" spans="1:37" x14ac:dyDescent="0.25">
      <c r="A6598" t="s">
        <v>71</v>
      </c>
      <c r="B6598" t="s">
        <v>1295</v>
      </c>
      <c r="C6598" t="s">
        <v>11496</v>
      </c>
      <c r="D6598" t="s">
        <v>72</v>
      </c>
      <c r="E6598" t="s">
        <v>10376</v>
      </c>
      <c r="F6598" t="s">
        <v>73</v>
      </c>
      <c r="G6598" t="s">
        <v>74</v>
      </c>
      <c r="H6598" t="s">
        <v>75</v>
      </c>
      <c r="I6598" t="s">
        <v>76</v>
      </c>
      <c r="J6598" t="s">
        <v>77</v>
      </c>
      <c r="K6598">
        <v>300</v>
      </c>
      <c r="L6598" t="s">
        <v>77</v>
      </c>
      <c r="M6598" t="s">
        <v>78</v>
      </c>
      <c r="N6598" t="s">
        <v>11237</v>
      </c>
      <c r="O6598" t="s">
        <v>11146</v>
      </c>
      <c r="P6598" t="s">
        <v>11146</v>
      </c>
      <c r="Q6598" t="s">
        <v>10379</v>
      </c>
      <c r="R6598" t="s">
        <v>79</v>
      </c>
      <c r="S6598" t="s">
        <v>25</v>
      </c>
      <c r="T6598" t="s">
        <v>10380</v>
      </c>
      <c r="U6598" t="s">
        <v>43</v>
      </c>
      <c r="V6598" t="s">
        <v>80</v>
      </c>
      <c r="W6598">
        <v>25000</v>
      </c>
      <c r="X6598" t="s">
        <v>81</v>
      </c>
      <c r="Y6598">
        <v>300</v>
      </c>
      <c r="Z6598" t="s">
        <v>11147</v>
      </c>
      <c r="AA6598" t="s">
        <v>11147</v>
      </c>
      <c r="AB6598" t="s">
        <v>90</v>
      </c>
      <c r="AC6598" t="s">
        <v>84</v>
      </c>
      <c r="AD6598">
        <f>_xlfn.XLOOKUP(MIS[[#This Row],[TRADING SYMBOL]],[1]Sheet1!$D:$D,[1]Sheet1!$C:$C)</f>
        <v>186.15</v>
      </c>
      <c r="AE6598">
        <f>MIS[[#This Row],[OrderAverageTradedPrice]]*MIS[[#This Row],[OrderQuantity]]</f>
        <v>59115</v>
      </c>
      <c r="AF6598">
        <f>MIS[[#This Row],[LTP]]*MIS[[#This Row],[OrderQuantity]]</f>
        <v>55845</v>
      </c>
      <c r="AG6598">
        <f>IF(MIS[[#This Row],[OrderSide]]="SELL",MIS[[#This Row],[VALUE]]-MIS[[#This Row],[LIVE_VALUE]],MIS[[#This Row],[LIVE_VALUE]]-MIS[[#This Row],[VALUE]])</f>
        <v>-3270</v>
      </c>
      <c r="AH6598" t="str" cm="1">
        <f t="array" ref="AH6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8" t="str">
        <f>MIS[[#This Row],[TRADING SYMBOL]]</f>
        <v>NIFTY2552225000CE</v>
      </c>
      <c r="AJ6598" t="str">
        <f>IF(RIGHT(MIS[[#This Row],[Main/Hedge]],4)="MAIN","MAIN","HEDGE")</f>
        <v>MAIN</v>
      </c>
      <c r="AK6598" t="str" cm="1">
        <f t="array" ref="AK6598">_xlfn._xlws.FILTER(Table4[Column1],ISNUMBER(SEARCH(Table4[Column1],MIS[[#This Row],[OrderUniqueIdentifier]])),"")</f>
        <v>LONGSHORT</v>
      </c>
    </row>
    <row r="6599" spans="1:37" x14ac:dyDescent="0.25">
      <c r="A6599" t="s">
        <v>71</v>
      </c>
      <c r="B6599" t="s">
        <v>1308</v>
      </c>
      <c r="C6599" t="s">
        <v>11505</v>
      </c>
      <c r="D6599" t="s">
        <v>72</v>
      </c>
      <c r="E6599" t="s">
        <v>11102</v>
      </c>
      <c r="F6599" t="s">
        <v>98</v>
      </c>
      <c r="G6599" t="s">
        <v>74</v>
      </c>
      <c r="H6599" t="s">
        <v>75</v>
      </c>
      <c r="I6599" t="s">
        <v>76</v>
      </c>
      <c r="J6599" t="s">
        <v>77</v>
      </c>
      <c r="K6599">
        <v>120</v>
      </c>
      <c r="L6599" t="s">
        <v>77</v>
      </c>
      <c r="M6599" t="s">
        <v>78</v>
      </c>
      <c r="N6599" t="s">
        <v>11275</v>
      </c>
      <c r="O6599" t="s">
        <v>11136</v>
      </c>
      <c r="P6599" t="s">
        <v>11146</v>
      </c>
      <c r="Q6599" t="s">
        <v>11106</v>
      </c>
      <c r="R6599" t="s">
        <v>79</v>
      </c>
      <c r="S6599" t="s">
        <v>25</v>
      </c>
      <c r="T6599" t="s">
        <v>11107</v>
      </c>
      <c r="U6599" t="s">
        <v>100</v>
      </c>
      <c r="V6599" t="s">
        <v>80</v>
      </c>
      <c r="W6599">
        <v>79900</v>
      </c>
      <c r="X6599" t="s">
        <v>85</v>
      </c>
      <c r="Y6599">
        <v>120</v>
      </c>
      <c r="Z6599" t="s">
        <v>11137</v>
      </c>
      <c r="AA6599" t="s">
        <v>11147</v>
      </c>
      <c r="AB6599" t="s">
        <v>87</v>
      </c>
      <c r="AC6599" t="s">
        <v>84</v>
      </c>
      <c r="AD6599">
        <f>_xlfn.XLOOKUP(MIS[[#This Row],[TRADING SYMBOL]],[1]Sheet1!$D:$D,[1]Sheet1!$C:$C)</f>
        <v>31.45</v>
      </c>
      <c r="AE6599">
        <f>MIS[[#This Row],[OrderAverageTradedPrice]]*MIS[[#This Row],[OrderQuantity]]</f>
        <v>3912</v>
      </c>
      <c r="AF6599">
        <f>MIS[[#This Row],[LTP]]*MIS[[#This Row],[OrderQuantity]]</f>
        <v>3774</v>
      </c>
      <c r="AG6599">
        <f>IF(MIS[[#This Row],[OrderSide]]="SELL",MIS[[#This Row],[VALUE]]-MIS[[#This Row],[LIVE_VALUE]],MIS[[#This Row],[LIVE_VALUE]]-MIS[[#This Row],[VALUE]])</f>
        <v>-138</v>
      </c>
      <c r="AH6599" t="str" cm="1">
        <f t="array" ref="AH6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9" t="str">
        <f>MIS[[#This Row],[TRADING SYMBOL]]</f>
        <v>SENSEX2552079900PE</v>
      </c>
      <c r="AJ6599" t="str">
        <f>IF(RIGHT(MIS[[#This Row],[Main/Hedge]],4)="MAIN","MAIN","HEDGE")</f>
        <v>HEDGE</v>
      </c>
      <c r="AK6599" t="str" cm="1">
        <f t="array" ref="AK6599">_xlfn._xlws.FILTER(Table4[Column1],ISNUMBER(SEARCH(Table4[Column1],MIS[[#This Row],[OrderUniqueIdentifier]])),"")</f>
        <v>LONGSHORT</v>
      </c>
    </row>
    <row r="6600" spans="1:37" x14ac:dyDescent="0.25">
      <c r="A6600" t="s">
        <v>1555</v>
      </c>
      <c r="B6600" t="s">
        <v>1556</v>
      </c>
      <c r="C6600" t="s">
        <v>11604</v>
      </c>
      <c r="D6600" t="s">
        <v>72</v>
      </c>
      <c r="E6600" t="s">
        <v>2044</v>
      </c>
      <c r="F6600" t="s">
        <v>98</v>
      </c>
      <c r="G6600" t="s">
        <v>74</v>
      </c>
      <c r="H6600" t="s">
        <v>93</v>
      </c>
      <c r="I6600" t="s">
        <v>76</v>
      </c>
      <c r="J6600" t="s">
        <v>6866</v>
      </c>
      <c r="K6600">
        <v>500</v>
      </c>
      <c r="L6600" t="s">
        <v>77</v>
      </c>
      <c r="M6600" t="s">
        <v>78</v>
      </c>
      <c r="N6600" t="s">
        <v>11605</v>
      </c>
      <c r="O6600" t="s">
        <v>11136</v>
      </c>
      <c r="P6600" t="s">
        <v>11146</v>
      </c>
      <c r="Q6600" t="s">
        <v>2048</v>
      </c>
      <c r="R6600" t="s">
        <v>79</v>
      </c>
      <c r="S6600" t="s">
        <v>25</v>
      </c>
      <c r="T6600" t="s">
        <v>2049</v>
      </c>
      <c r="U6600" t="s">
        <v>100</v>
      </c>
      <c r="V6600" t="s">
        <v>80</v>
      </c>
      <c r="W6600">
        <v>82300</v>
      </c>
      <c r="X6600" t="s">
        <v>81</v>
      </c>
      <c r="Y6600">
        <v>500</v>
      </c>
      <c r="Z6600" t="s">
        <v>11137</v>
      </c>
      <c r="AA6600" t="s">
        <v>11147</v>
      </c>
      <c r="AB6600" t="s">
        <v>90</v>
      </c>
      <c r="AC6600" t="s">
        <v>84</v>
      </c>
      <c r="AD6600">
        <f>_xlfn.XLOOKUP(MIS[[#This Row],[TRADING SYMBOL]],[1]Sheet1!$D:$D,[1]Sheet1!$C:$C)</f>
        <v>464.4</v>
      </c>
      <c r="AE6600">
        <f>MIS[[#This Row],[OrderAverageTradedPrice]]*MIS[[#This Row],[OrderQuantity]]</f>
        <v>253842</v>
      </c>
      <c r="AF6600">
        <f>MIS[[#This Row],[LTP]]*MIS[[#This Row],[OrderQuantity]]</f>
        <v>232200</v>
      </c>
      <c r="AG6600">
        <f>IF(MIS[[#This Row],[OrderSide]]="SELL",MIS[[#This Row],[VALUE]]-MIS[[#This Row],[LIVE_VALUE]],MIS[[#This Row],[LIVE_VALUE]]-MIS[[#This Row],[VALUE]])</f>
        <v>-21642</v>
      </c>
      <c r="AH6600" t="str" cm="1">
        <f t="array" ref="AH6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0" t="str">
        <f>MIS[[#This Row],[TRADING SYMBOL]]</f>
        <v>SENSEX2552082300CE</v>
      </c>
      <c r="AJ6600" t="str">
        <f>IF(RIGHT(MIS[[#This Row],[Main/Hedge]],4)="MAIN","MAIN","HEDGE")</f>
        <v>MAIN</v>
      </c>
      <c r="AK6600" t="str" cm="1">
        <f t="array" ref="AK6600">_xlfn._xlws.FILTER(Table4[Column1],ISNUMBER(SEARCH(Table4[Column1],MIS[[#This Row],[OrderUniqueIdentifier]])),"")</f>
        <v>LONGSHORT</v>
      </c>
    </row>
    <row r="6601" spans="1:37" x14ac:dyDescent="0.25">
      <c r="A6601" t="s">
        <v>1555</v>
      </c>
      <c r="B6601" t="s">
        <v>1577</v>
      </c>
      <c r="C6601" t="s">
        <v>11625</v>
      </c>
      <c r="D6601" t="s">
        <v>72</v>
      </c>
      <c r="E6601" t="s">
        <v>2044</v>
      </c>
      <c r="F6601" t="s">
        <v>98</v>
      </c>
      <c r="G6601" t="s">
        <v>74</v>
      </c>
      <c r="H6601" t="s">
        <v>93</v>
      </c>
      <c r="I6601" t="s">
        <v>76</v>
      </c>
      <c r="J6601" t="s">
        <v>11626</v>
      </c>
      <c r="K6601">
        <v>60</v>
      </c>
      <c r="L6601" t="s">
        <v>77</v>
      </c>
      <c r="M6601" t="s">
        <v>78</v>
      </c>
      <c r="N6601" t="s">
        <v>11627</v>
      </c>
      <c r="O6601" t="s">
        <v>11136</v>
      </c>
      <c r="P6601" t="s">
        <v>11146</v>
      </c>
      <c r="Q6601" t="s">
        <v>2048</v>
      </c>
      <c r="R6601" t="s">
        <v>79</v>
      </c>
      <c r="S6601" t="s">
        <v>25</v>
      </c>
      <c r="T6601" t="s">
        <v>2049</v>
      </c>
      <c r="U6601" t="s">
        <v>100</v>
      </c>
      <c r="V6601" t="s">
        <v>80</v>
      </c>
      <c r="W6601">
        <v>82300</v>
      </c>
      <c r="X6601" t="s">
        <v>81</v>
      </c>
      <c r="Y6601">
        <v>60</v>
      </c>
      <c r="Z6601" t="s">
        <v>11137</v>
      </c>
      <c r="AA6601" t="s">
        <v>11147</v>
      </c>
      <c r="AB6601" t="s">
        <v>90</v>
      </c>
      <c r="AC6601" t="s">
        <v>84</v>
      </c>
      <c r="AD6601">
        <f>_xlfn.XLOOKUP(MIS[[#This Row],[TRADING SYMBOL]],[1]Sheet1!$D:$D,[1]Sheet1!$C:$C)</f>
        <v>464.4</v>
      </c>
      <c r="AE6601">
        <f>MIS[[#This Row],[OrderAverageTradedPrice]]*MIS[[#This Row],[OrderQuantity]]</f>
        <v>30480.99999999996</v>
      </c>
      <c r="AF6601">
        <f>MIS[[#This Row],[LTP]]*MIS[[#This Row],[OrderQuantity]]</f>
        <v>27864</v>
      </c>
      <c r="AG6601">
        <f>IF(MIS[[#This Row],[OrderSide]]="SELL",MIS[[#This Row],[VALUE]]-MIS[[#This Row],[LIVE_VALUE]],MIS[[#This Row],[LIVE_VALUE]]-MIS[[#This Row],[VALUE]])</f>
        <v>-2616.99999999996</v>
      </c>
      <c r="AH6601" t="str" cm="1">
        <f t="array" ref="AH6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1" t="str">
        <f>MIS[[#This Row],[TRADING SYMBOL]]</f>
        <v>SENSEX2552082300CE</v>
      </c>
      <c r="AJ6601" t="str">
        <f>IF(RIGHT(MIS[[#This Row],[Main/Hedge]],4)="MAIN","MAIN","HEDGE")</f>
        <v>MAIN</v>
      </c>
      <c r="AK6601" t="str" cm="1">
        <f t="array" ref="AK6601">_xlfn._xlws.FILTER(Table4[Column1],ISNUMBER(SEARCH(Table4[Column1],MIS[[#This Row],[OrderUniqueIdentifier]])),"")</f>
        <v>LONGSHORT</v>
      </c>
    </row>
    <row r="6602" spans="1:37" x14ac:dyDescent="0.25">
      <c r="A6602" t="s">
        <v>1555</v>
      </c>
      <c r="B6602" t="s">
        <v>1597</v>
      </c>
      <c r="C6602" t="s">
        <v>11636</v>
      </c>
      <c r="D6602" t="s">
        <v>72</v>
      </c>
      <c r="E6602" t="s">
        <v>10376</v>
      </c>
      <c r="F6602" t="s">
        <v>73</v>
      </c>
      <c r="G6602" t="s">
        <v>74</v>
      </c>
      <c r="H6602" t="s">
        <v>75</v>
      </c>
      <c r="I6602" t="s">
        <v>76</v>
      </c>
      <c r="J6602" t="s">
        <v>77</v>
      </c>
      <c r="K6602">
        <v>300</v>
      </c>
      <c r="L6602" t="s">
        <v>77</v>
      </c>
      <c r="M6602" t="s">
        <v>78</v>
      </c>
      <c r="N6602" t="s">
        <v>11637</v>
      </c>
      <c r="O6602" t="s">
        <v>11146</v>
      </c>
      <c r="P6602" t="s">
        <v>11146</v>
      </c>
      <c r="Q6602" t="s">
        <v>10379</v>
      </c>
      <c r="R6602" t="s">
        <v>79</v>
      </c>
      <c r="S6602" t="s">
        <v>25</v>
      </c>
      <c r="T6602" t="s">
        <v>10380</v>
      </c>
      <c r="U6602" t="s">
        <v>43</v>
      </c>
      <c r="V6602" t="s">
        <v>80</v>
      </c>
      <c r="W6602">
        <v>25000</v>
      </c>
      <c r="X6602" t="s">
        <v>81</v>
      </c>
      <c r="Y6602">
        <v>300</v>
      </c>
      <c r="Z6602" t="s">
        <v>11147</v>
      </c>
      <c r="AA6602" t="s">
        <v>11147</v>
      </c>
      <c r="AB6602" t="s">
        <v>90</v>
      </c>
      <c r="AC6602" t="s">
        <v>84</v>
      </c>
      <c r="AD6602">
        <f>_xlfn.XLOOKUP(MIS[[#This Row],[TRADING SYMBOL]],[1]Sheet1!$D:$D,[1]Sheet1!$C:$C)</f>
        <v>186.15</v>
      </c>
      <c r="AE6602">
        <f>MIS[[#This Row],[OrderAverageTradedPrice]]*MIS[[#This Row],[OrderQuantity]]</f>
        <v>58905</v>
      </c>
      <c r="AF6602">
        <f>MIS[[#This Row],[LTP]]*MIS[[#This Row],[OrderQuantity]]</f>
        <v>55845</v>
      </c>
      <c r="AG6602">
        <f>IF(MIS[[#This Row],[OrderSide]]="SELL",MIS[[#This Row],[VALUE]]-MIS[[#This Row],[LIVE_VALUE]],MIS[[#This Row],[LIVE_VALUE]]-MIS[[#This Row],[VALUE]])</f>
        <v>-3060</v>
      </c>
      <c r="AH6602" t="str" cm="1">
        <f t="array" ref="AH6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2" t="str">
        <f>MIS[[#This Row],[TRADING SYMBOL]]</f>
        <v>NIFTY2552225000CE</v>
      </c>
      <c r="AJ6602" t="str">
        <f>IF(RIGHT(MIS[[#This Row],[Main/Hedge]],4)="MAIN","MAIN","HEDGE")</f>
        <v>MAIN</v>
      </c>
      <c r="AK6602" t="str" cm="1">
        <f t="array" ref="AK6602">_xlfn._xlws.FILTER(Table4[Column1],ISNUMBER(SEARCH(Table4[Column1],MIS[[#This Row],[OrderUniqueIdentifier]])),"")</f>
        <v>LONGSHORT</v>
      </c>
    </row>
    <row r="6603" spans="1:37" x14ac:dyDescent="0.25">
      <c r="A6603" t="s">
        <v>1555</v>
      </c>
      <c r="B6603" t="s">
        <v>1631</v>
      </c>
      <c r="C6603" t="s">
        <v>11652</v>
      </c>
      <c r="D6603" t="s">
        <v>72</v>
      </c>
      <c r="E6603" t="s">
        <v>10376</v>
      </c>
      <c r="F6603" t="s">
        <v>73</v>
      </c>
      <c r="G6603" t="s">
        <v>74</v>
      </c>
      <c r="H6603" t="s">
        <v>75</v>
      </c>
      <c r="I6603" t="s">
        <v>76</v>
      </c>
      <c r="J6603" t="s">
        <v>77</v>
      </c>
      <c r="K6603">
        <v>450</v>
      </c>
      <c r="L6603" t="s">
        <v>77</v>
      </c>
      <c r="M6603" t="s">
        <v>78</v>
      </c>
      <c r="N6603" t="s">
        <v>11653</v>
      </c>
      <c r="O6603" t="s">
        <v>11146</v>
      </c>
      <c r="P6603" t="s">
        <v>11146</v>
      </c>
      <c r="Q6603" t="s">
        <v>10379</v>
      </c>
      <c r="R6603" t="s">
        <v>79</v>
      </c>
      <c r="S6603" t="s">
        <v>25</v>
      </c>
      <c r="T6603" t="s">
        <v>10380</v>
      </c>
      <c r="U6603" t="s">
        <v>43</v>
      </c>
      <c r="V6603" t="s">
        <v>80</v>
      </c>
      <c r="W6603">
        <v>25000</v>
      </c>
      <c r="X6603" t="s">
        <v>81</v>
      </c>
      <c r="Y6603">
        <v>450</v>
      </c>
      <c r="Z6603" t="s">
        <v>11147</v>
      </c>
      <c r="AA6603" t="s">
        <v>11147</v>
      </c>
      <c r="AB6603" t="s">
        <v>90</v>
      </c>
      <c r="AC6603" t="s">
        <v>84</v>
      </c>
      <c r="AD6603">
        <f>_xlfn.XLOOKUP(MIS[[#This Row],[TRADING SYMBOL]],[1]Sheet1!$D:$D,[1]Sheet1!$C:$C)</f>
        <v>186.15</v>
      </c>
      <c r="AE6603">
        <f>MIS[[#This Row],[OrderAverageTradedPrice]]*MIS[[#This Row],[OrderQuantity]]</f>
        <v>88548.75</v>
      </c>
      <c r="AF6603">
        <f>MIS[[#This Row],[LTP]]*MIS[[#This Row],[OrderQuantity]]</f>
        <v>83767.5</v>
      </c>
      <c r="AG6603">
        <f>IF(MIS[[#This Row],[OrderSide]]="SELL",MIS[[#This Row],[VALUE]]-MIS[[#This Row],[LIVE_VALUE]],MIS[[#This Row],[LIVE_VALUE]]-MIS[[#This Row],[VALUE]])</f>
        <v>-4781.25</v>
      </c>
      <c r="AH6603" t="str" cm="1">
        <f t="array" ref="AH6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3" t="str">
        <f>MIS[[#This Row],[TRADING SYMBOL]]</f>
        <v>NIFTY2552225000CE</v>
      </c>
      <c r="AJ6603" t="str">
        <f>IF(RIGHT(MIS[[#This Row],[Main/Hedge]],4)="MAIN","MAIN","HEDGE")</f>
        <v>MAIN</v>
      </c>
      <c r="AK6603" t="str" cm="1">
        <f t="array" ref="AK6603">_xlfn._xlws.FILTER(Table4[Column1],ISNUMBER(SEARCH(Table4[Column1],MIS[[#This Row],[OrderUniqueIdentifier]])),"")</f>
        <v>LONGSHORT</v>
      </c>
    </row>
    <row r="6604" spans="1:37" x14ac:dyDescent="0.25">
      <c r="A6604" t="s">
        <v>1555</v>
      </c>
      <c r="B6604" t="s">
        <v>1640</v>
      </c>
      <c r="C6604" t="s">
        <v>11656</v>
      </c>
      <c r="D6604" t="s">
        <v>72</v>
      </c>
      <c r="E6604" t="s">
        <v>10376</v>
      </c>
      <c r="F6604" t="s">
        <v>73</v>
      </c>
      <c r="G6604" t="s">
        <v>74</v>
      </c>
      <c r="H6604" t="s">
        <v>75</v>
      </c>
      <c r="I6604" t="s">
        <v>76</v>
      </c>
      <c r="J6604" t="s">
        <v>77</v>
      </c>
      <c r="K6604">
        <v>375</v>
      </c>
      <c r="L6604" t="s">
        <v>77</v>
      </c>
      <c r="M6604" t="s">
        <v>78</v>
      </c>
      <c r="N6604" t="s">
        <v>4104</v>
      </c>
      <c r="O6604" t="s">
        <v>11146</v>
      </c>
      <c r="P6604" t="s">
        <v>11146</v>
      </c>
      <c r="Q6604" t="s">
        <v>10379</v>
      </c>
      <c r="R6604" t="s">
        <v>79</v>
      </c>
      <c r="S6604" t="s">
        <v>25</v>
      </c>
      <c r="T6604" t="s">
        <v>10380</v>
      </c>
      <c r="U6604" t="s">
        <v>43</v>
      </c>
      <c r="V6604" t="s">
        <v>80</v>
      </c>
      <c r="W6604">
        <v>25000</v>
      </c>
      <c r="X6604" t="s">
        <v>81</v>
      </c>
      <c r="Y6604">
        <v>375</v>
      </c>
      <c r="Z6604" t="s">
        <v>11147</v>
      </c>
      <c r="AA6604" t="s">
        <v>11147</v>
      </c>
      <c r="AB6604" t="s">
        <v>90</v>
      </c>
      <c r="AC6604" t="s">
        <v>84</v>
      </c>
      <c r="AD6604">
        <f>_xlfn.XLOOKUP(MIS[[#This Row],[TRADING SYMBOL]],[1]Sheet1!$D:$D,[1]Sheet1!$C:$C)</f>
        <v>186.15</v>
      </c>
      <c r="AE6604">
        <f>MIS[[#This Row],[OrderAverageTradedPrice]]*MIS[[#This Row],[OrderQuantity]]</f>
        <v>73875</v>
      </c>
      <c r="AF6604">
        <f>MIS[[#This Row],[LTP]]*MIS[[#This Row],[OrderQuantity]]</f>
        <v>69806.25</v>
      </c>
      <c r="AG6604">
        <f>IF(MIS[[#This Row],[OrderSide]]="SELL",MIS[[#This Row],[VALUE]]-MIS[[#This Row],[LIVE_VALUE]],MIS[[#This Row],[LIVE_VALUE]]-MIS[[#This Row],[VALUE]])</f>
        <v>-4068.75</v>
      </c>
      <c r="AH6604" t="str" cm="1">
        <f t="array" ref="AH6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4" t="str">
        <f>MIS[[#This Row],[TRADING SYMBOL]]</f>
        <v>NIFTY2552225000CE</v>
      </c>
      <c r="AJ6604" t="str">
        <f>IF(RIGHT(MIS[[#This Row],[Main/Hedge]],4)="MAIN","MAIN","HEDGE")</f>
        <v>MAIN</v>
      </c>
      <c r="AK6604" t="str" cm="1">
        <f t="array" ref="AK6604">_xlfn._xlws.FILTER(Table4[Column1],ISNUMBER(SEARCH(Table4[Column1],MIS[[#This Row],[OrderUniqueIdentifier]])),"")</f>
        <v>LONGSHORT</v>
      </c>
    </row>
    <row r="6605" spans="1:37" x14ac:dyDescent="0.25">
      <c r="A6605" t="s">
        <v>1555</v>
      </c>
      <c r="B6605" t="s">
        <v>1648</v>
      </c>
      <c r="C6605" t="s">
        <v>11657</v>
      </c>
      <c r="D6605" t="s">
        <v>72</v>
      </c>
      <c r="E6605" t="s">
        <v>2044</v>
      </c>
      <c r="F6605" t="s">
        <v>98</v>
      </c>
      <c r="G6605" t="s">
        <v>74</v>
      </c>
      <c r="H6605" t="s">
        <v>93</v>
      </c>
      <c r="I6605" t="s">
        <v>76</v>
      </c>
      <c r="J6605" t="s">
        <v>11452</v>
      </c>
      <c r="K6605">
        <v>120</v>
      </c>
      <c r="L6605" t="s">
        <v>77</v>
      </c>
      <c r="M6605" t="s">
        <v>78</v>
      </c>
      <c r="N6605" t="s">
        <v>11658</v>
      </c>
      <c r="O6605" t="s">
        <v>11146</v>
      </c>
      <c r="P6605" t="s">
        <v>11146</v>
      </c>
      <c r="Q6605" t="s">
        <v>2048</v>
      </c>
      <c r="R6605" t="s">
        <v>79</v>
      </c>
      <c r="S6605" t="s">
        <v>25</v>
      </c>
      <c r="T6605" t="s">
        <v>2049</v>
      </c>
      <c r="U6605" t="s">
        <v>100</v>
      </c>
      <c r="V6605" t="s">
        <v>80</v>
      </c>
      <c r="W6605">
        <v>82300</v>
      </c>
      <c r="X6605" t="s">
        <v>81</v>
      </c>
      <c r="Y6605">
        <v>120</v>
      </c>
      <c r="Z6605" t="s">
        <v>11147</v>
      </c>
      <c r="AA6605" t="s">
        <v>11147</v>
      </c>
      <c r="AB6605" t="s">
        <v>90</v>
      </c>
      <c r="AC6605" t="s">
        <v>84</v>
      </c>
      <c r="AD6605">
        <f>_xlfn.XLOOKUP(MIS[[#This Row],[TRADING SYMBOL]],[1]Sheet1!$D:$D,[1]Sheet1!$C:$C)</f>
        <v>464.4</v>
      </c>
      <c r="AE6605">
        <f>MIS[[#This Row],[OrderAverageTradedPrice]]*MIS[[#This Row],[OrderQuantity]]</f>
        <v>60729.999999999956</v>
      </c>
      <c r="AF6605">
        <f>MIS[[#This Row],[LTP]]*MIS[[#This Row],[OrderQuantity]]</f>
        <v>55728</v>
      </c>
      <c r="AG6605">
        <f>IF(MIS[[#This Row],[OrderSide]]="SELL",MIS[[#This Row],[VALUE]]-MIS[[#This Row],[LIVE_VALUE]],MIS[[#This Row],[LIVE_VALUE]]-MIS[[#This Row],[VALUE]])</f>
        <v>-5001.9999999999563</v>
      </c>
      <c r="AH6605" t="str" cm="1">
        <f t="array" ref="AH6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5" t="str">
        <f>MIS[[#This Row],[TRADING SYMBOL]]</f>
        <v>SENSEX2552082300CE</v>
      </c>
      <c r="AJ6605" t="str">
        <f>IF(RIGHT(MIS[[#This Row],[Main/Hedge]],4)="MAIN","MAIN","HEDGE")</f>
        <v>MAIN</v>
      </c>
      <c r="AK6605" t="str" cm="1">
        <f t="array" ref="AK6605">_xlfn._xlws.FILTER(Table4[Column1],ISNUMBER(SEARCH(Table4[Column1],MIS[[#This Row],[OrderUniqueIdentifier]])),"")</f>
        <v>LONGSHORT</v>
      </c>
    </row>
    <row r="6606" spans="1:37" x14ac:dyDescent="0.25">
      <c r="A6606" t="s">
        <v>1555</v>
      </c>
      <c r="B6606" t="s">
        <v>1657</v>
      </c>
      <c r="C6606" t="s">
        <v>11664</v>
      </c>
      <c r="D6606" t="s">
        <v>72</v>
      </c>
      <c r="E6606" t="s">
        <v>10376</v>
      </c>
      <c r="F6606" t="s">
        <v>73</v>
      </c>
      <c r="G6606" t="s">
        <v>74</v>
      </c>
      <c r="H6606" t="s">
        <v>75</v>
      </c>
      <c r="I6606" t="s">
        <v>76</v>
      </c>
      <c r="J6606" t="s">
        <v>77</v>
      </c>
      <c r="K6606">
        <v>525</v>
      </c>
      <c r="L6606" t="s">
        <v>77</v>
      </c>
      <c r="M6606" t="s">
        <v>78</v>
      </c>
      <c r="N6606" t="s">
        <v>11665</v>
      </c>
      <c r="O6606" t="s">
        <v>11146</v>
      </c>
      <c r="P6606" t="s">
        <v>11146</v>
      </c>
      <c r="Q6606" t="s">
        <v>10379</v>
      </c>
      <c r="R6606" t="s">
        <v>79</v>
      </c>
      <c r="S6606" t="s">
        <v>25</v>
      </c>
      <c r="T6606" t="s">
        <v>10380</v>
      </c>
      <c r="U6606" t="s">
        <v>43</v>
      </c>
      <c r="V6606" t="s">
        <v>80</v>
      </c>
      <c r="W6606">
        <v>25000</v>
      </c>
      <c r="X6606" t="s">
        <v>81</v>
      </c>
      <c r="Y6606">
        <v>525</v>
      </c>
      <c r="Z6606" t="s">
        <v>11147</v>
      </c>
      <c r="AA6606" t="s">
        <v>11147</v>
      </c>
      <c r="AB6606" t="s">
        <v>90</v>
      </c>
      <c r="AC6606" t="s">
        <v>84</v>
      </c>
      <c r="AD6606">
        <f>_xlfn.XLOOKUP(MIS[[#This Row],[TRADING SYMBOL]],[1]Sheet1!$D:$D,[1]Sheet1!$C:$C)</f>
        <v>186.15</v>
      </c>
      <c r="AE6606">
        <f>MIS[[#This Row],[OrderAverageTradedPrice]]*MIS[[#This Row],[OrderQuantity]]</f>
        <v>103248.74999999962</v>
      </c>
      <c r="AF6606">
        <f>MIS[[#This Row],[LTP]]*MIS[[#This Row],[OrderQuantity]]</f>
        <v>97728.75</v>
      </c>
      <c r="AG6606">
        <f>IF(MIS[[#This Row],[OrderSide]]="SELL",MIS[[#This Row],[VALUE]]-MIS[[#This Row],[LIVE_VALUE]],MIS[[#This Row],[LIVE_VALUE]]-MIS[[#This Row],[VALUE]])</f>
        <v>-5519.9999999996217</v>
      </c>
      <c r="AH6606" t="str" cm="1">
        <f t="array" ref="AH6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6" t="str">
        <f>MIS[[#This Row],[TRADING SYMBOL]]</f>
        <v>NIFTY2552225000CE</v>
      </c>
      <c r="AJ6606" t="str">
        <f>IF(RIGHT(MIS[[#This Row],[Main/Hedge]],4)="MAIN","MAIN","HEDGE")</f>
        <v>MAIN</v>
      </c>
      <c r="AK6606" t="str" cm="1">
        <f t="array" ref="AK6606">_xlfn._xlws.FILTER(Table4[Column1],ISNUMBER(SEARCH(Table4[Column1],MIS[[#This Row],[OrderUniqueIdentifier]])),"")</f>
        <v>LONGSHORT</v>
      </c>
    </row>
    <row r="6607" spans="1:37" x14ac:dyDescent="0.25">
      <c r="A6607" t="s">
        <v>71</v>
      </c>
      <c r="B6607" t="s">
        <v>454</v>
      </c>
      <c r="C6607" t="s">
        <v>11095</v>
      </c>
      <c r="D6607" t="s">
        <v>72</v>
      </c>
      <c r="E6607" t="s">
        <v>10376</v>
      </c>
      <c r="F6607" t="s">
        <v>73</v>
      </c>
      <c r="G6607" t="s">
        <v>74</v>
      </c>
      <c r="H6607" t="s">
        <v>75</v>
      </c>
      <c r="I6607" t="s">
        <v>76</v>
      </c>
      <c r="J6607" t="s">
        <v>77</v>
      </c>
      <c r="K6607">
        <v>150</v>
      </c>
      <c r="L6607" t="s">
        <v>77</v>
      </c>
      <c r="M6607" t="s">
        <v>78</v>
      </c>
      <c r="N6607" t="s">
        <v>11096</v>
      </c>
      <c r="O6607" t="s">
        <v>11097</v>
      </c>
      <c r="P6607" t="s">
        <v>11097</v>
      </c>
      <c r="Q6607" t="s">
        <v>10379</v>
      </c>
      <c r="R6607" t="s">
        <v>79</v>
      </c>
      <c r="S6607" t="s">
        <v>25</v>
      </c>
      <c r="T6607" t="s">
        <v>10380</v>
      </c>
      <c r="U6607" t="s">
        <v>43</v>
      </c>
      <c r="V6607" t="s">
        <v>80</v>
      </c>
      <c r="W6607">
        <v>25000</v>
      </c>
      <c r="X6607" t="s">
        <v>81</v>
      </c>
      <c r="Y6607">
        <v>150</v>
      </c>
      <c r="Z6607" t="s">
        <v>11098</v>
      </c>
      <c r="AA6607" t="s">
        <v>11098</v>
      </c>
      <c r="AB6607" t="s">
        <v>90</v>
      </c>
      <c r="AC6607" t="s">
        <v>84</v>
      </c>
      <c r="AD6607">
        <f>_xlfn.XLOOKUP(MIS[[#This Row],[TRADING SYMBOL]],[1]Sheet1!$D:$D,[1]Sheet1!$C:$C)</f>
        <v>186.15</v>
      </c>
      <c r="AE6607">
        <f>MIS[[#This Row],[OrderAverageTradedPrice]]*MIS[[#This Row],[OrderQuantity]]</f>
        <v>29445</v>
      </c>
      <c r="AF6607">
        <f>MIS[[#This Row],[LTP]]*MIS[[#This Row],[OrderQuantity]]</f>
        <v>27922.5</v>
      </c>
      <c r="AG6607">
        <f>IF(MIS[[#This Row],[OrderSide]]="SELL",MIS[[#This Row],[VALUE]]-MIS[[#This Row],[LIVE_VALUE]],MIS[[#This Row],[LIVE_VALUE]]-MIS[[#This Row],[VALUE]])</f>
        <v>-1522.5</v>
      </c>
      <c r="AH6607" t="str" cm="1">
        <f t="array" ref="AH6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7" t="str">
        <f>MIS[[#This Row],[TRADING SYMBOL]]</f>
        <v>NIFTY2552225000CE</v>
      </c>
      <c r="AJ6607" t="str">
        <f>IF(RIGHT(MIS[[#This Row],[Main/Hedge]],4)="MAIN","MAIN","HEDGE")</f>
        <v>MAIN</v>
      </c>
      <c r="AK6607" t="str" cm="1">
        <f t="array" ref="AK6607">_xlfn._xlws.FILTER(Table4[Column1],ISNUMBER(SEARCH(Table4[Column1],MIS[[#This Row],[OrderUniqueIdentifier]])),"")</f>
        <v>LONGSHORT</v>
      </c>
    </row>
    <row r="6608" spans="1:37" x14ac:dyDescent="0.25">
      <c r="A6608" t="s">
        <v>71</v>
      </c>
      <c r="B6608" t="s">
        <v>454</v>
      </c>
      <c r="C6608" t="s">
        <v>11099</v>
      </c>
      <c r="D6608" t="s">
        <v>72</v>
      </c>
      <c r="E6608" t="s">
        <v>2044</v>
      </c>
      <c r="F6608" t="s">
        <v>98</v>
      </c>
      <c r="G6608" t="s">
        <v>74</v>
      </c>
      <c r="H6608" t="s">
        <v>75</v>
      </c>
      <c r="I6608" t="s">
        <v>76</v>
      </c>
      <c r="J6608" t="s">
        <v>77</v>
      </c>
      <c r="K6608">
        <v>60</v>
      </c>
      <c r="L6608" t="s">
        <v>77</v>
      </c>
      <c r="M6608" t="s">
        <v>78</v>
      </c>
      <c r="N6608" t="s">
        <v>11100</v>
      </c>
      <c r="O6608" t="s">
        <v>11097</v>
      </c>
      <c r="P6608" t="s">
        <v>11097</v>
      </c>
      <c r="Q6608" t="s">
        <v>2048</v>
      </c>
      <c r="R6608" t="s">
        <v>79</v>
      </c>
      <c r="S6608" t="s">
        <v>25</v>
      </c>
      <c r="T6608" t="s">
        <v>2049</v>
      </c>
      <c r="U6608" t="s">
        <v>100</v>
      </c>
      <c r="V6608" t="s">
        <v>80</v>
      </c>
      <c r="W6608">
        <v>82300</v>
      </c>
      <c r="X6608" t="s">
        <v>81</v>
      </c>
      <c r="Y6608">
        <v>60</v>
      </c>
      <c r="Z6608" t="s">
        <v>11098</v>
      </c>
      <c r="AA6608" t="s">
        <v>11098</v>
      </c>
      <c r="AB6608" t="s">
        <v>90</v>
      </c>
      <c r="AC6608" t="s">
        <v>84</v>
      </c>
      <c r="AD6608">
        <f>_xlfn.XLOOKUP(MIS[[#This Row],[TRADING SYMBOL]],[1]Sheet1!$D:$D,[1]Sheet1!$C:$C)</f>
        <v>464.4</v>
      </c>
      <c r="AE6608">
        <f>MIS[[#This Row],[OrderAverageTradedPrice]]*MIS[[#This Row],[OrderQuantity]]</f>
        <v>30318</v>
      </c>
      <c r="AF6608">
        <f>MIS[[#This Row],[LTP]]*MIS[[#This Row],[OrderQuantity]]</f>
        <v>27864</v>
      </c>
      <c r="AG6608">
        <f>IF(MIS[[#This Row],[OrderSide]]="SELL",MIS[[#This Row],[VALUE]]-MIS[[#This Row],[LIVE_VALUE]],MIS[[#This Row],[LIVE_VALUE]]-MIS[[#This Row],[VALUE]])</f>
        <v>-2454</v>
      </c>
      <c r="AH6608" t="str" cm="1">
        <f t="array" ref="AH6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8" t="str">
        <f>MIS[[#This Row],[TRADING SYMBOL]]</f>
        <v>SENSEX2552082300CE</v>
      </c>
      <c r="AJ6608" t="str">
        <f>IF(RIGHT(MIS[[#This Row],[Main/Hedge]],4)="MAIN","MAIN","HEDGE")</f>
        <v>MAIN</v>
      </c>
      <c r="AK6608" t="str" cm="1">
        <f t="array" ref="AK6608">_xlfn._xlws.FILTER(Table4[Column1],ISNUMBER(SEARCH(Table4[Column1],MIS[[#This Row],[OrderUniqueIdentifier]])),"")</f>
        <v>LONGSHORT</v>
      </c>
    </row>
    <row r="6609" spans="1:37" x14ac:dyDescent="0.25">
      <c r="A6609" t="s">
        <v>71</v>
      </c>
      <c r="B6609" t="s">
        <v>482</v>
      </c>
      <c r="C6609" t="s">
        <v>11110</v>
      </c>
      <c r="D6609" t="s">
        <v>72</v>
      </c>
      <c r="E6609" t="s">
        <v>10376</v>
      </c>
      <c r="F6609" t="s">
        <v>73</v>
      </c>
      <c r="G6609" t="s">
        <v>74</v>
      </c>
      <c r="H6609" t="s">
        <v>75</v>
      </c>
      <c r="I6609" t="s">
        <v>76</v>
      </c>
      <c r="J6609" t="s">
        <v>77</v>
      </c>
      <c r="K6609">
        <v>150</v>
      </c>
      <c r="L6609" t="s">
        <v>77</v>
      </c>
      <c r="M6609" t="s">
        <v>78</v>
      </c>
      <c r="N6609" t="s">
        <v>11111</v>
      </c>
      <c r="O6609" t="s">
        <v>11097</v>
      </c>
      <c r="P6609" t="s">
        <v>11097</v>
      </c>
      <c r="Q6609" t="s">
        <v>10379</v>
      </c>
      <c r="R6609" t="s">
        <v>79</v>
      </c>
      <c r="S6609" t="s">
        <v>25</v>
      </c>
      <c r="T6609" t="s">
        <v>10380</v>
      </c>
      <c r="U6609" t="s">
        <v>43</v>
      </c>
      <c r="V6609" t="s">
        <v>80</v>
      </c>
      <c r="W6609">
        <v>25000</v>
      </c>
      <c r="X6609" t="s">
        <v>81</v>
      </c>
      <c r="Y6609">
        <v>150</v>
      </c>
      <c r="Z6609" t="s">
        <v>11098</v>
      </c>
      <c r="AA6609" t="s">
        <v>11098</v>
      </c>
      <c r="AB6609" t="s">
        <v>90</v>
      </c>
      <c r="AC6609" t="s">
        <v>84</v>
      </c>
      <c r="AD6609">
        <f>_xlfn.XLOOKUP(MIS[[#This Row],[TRADING SYMBOL]],[1]Sheet1!$D:$D,[1]Sheet1!$C:$C)</f>
        <v>186.15</v>
      </c>
      <c r="AE6609">
        <f>MIS[[#This Row],[OrderAverageTradedPrice]]*MIS[[#This Row],[OrderQuantity]]</f>
        <v>29576.25</v>
      </c>
      <c r="AF6609">
        <f>MIS[[#This Row],[LTP]]*MIS[[#This Row],[OrderQuantity]]</f>
        <v>27922.5</v>
      </c>
      <c r="AG6609">
        <f>IF(MIS[[#This Row],[OrderSide]]="SELL",MIS[[#This Row],[VALUE]]-MIS[[#This Row],[LIVE_VALUE]],MIS[[#This Row],[LIVE_VALUE]]-MIS[[#This Row],[VALUE]])</f>
        <v>-1653.75</v>
      </c>
      <c r="AH6609" t="str" cm="1">
        <f t="array" ref="AH6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9" t="str">
        <f>MIS[[#This Row],[TRADING SYMBOL]]</f>
        <v>NIFTY2552225000CE</v>
      </c>
      <c r="AJ6609" t="str">
        <f>IF(RIGHT(MIS[[#This Row],[Main/Hedge]],4)="MAIN","MAIN","HEDGE")</f>
        <v>MAIN</v>
      </c>
      <c r="AK6609" t="str" cm="1">
        <f t="array" ref="AK6609">_xlfn._xlws.FILTER(Table4[Column1],ISNUMBER(SEARCH(Table4[Column1],MIS[[#This Row],[OrderUniqueIdentifier]])),"")</f>
        <v>LONGSHORT</v>
      </c>
    </row>
    <row r="6610" spans="1:37" x14ac:dyDescent="0.25">
      <c r="A6610" t="s">
        <v>71</v>
      </c>
      <c r="B6610" t="s">
        <v>550</v>
      </c>
      <c r="C6610" t="s">
        <v>11148</v>
      </c>
      <c r="D6610" t="s">
        <v>72</v>
      </c>
      <c r="E6610" t="s">
        <v>2044</v>
      </c>
      <c r="F6610" t="s">
        <v>98</v>
      </c>
      <c r="G6610" t="s">
        <v>74</v>
      </c>
      <c r="H6610" t="s">
        <v>75</v>
      </c>
      <c r="I6610" t="s">
        <v>76</v>
      </c>
      <c r="J6610" t="s">
        <v>77</v>
      </c>
      <c r="K6610">
        <v>40</v>
      </c>
      <c r="L6610" t="s">
        <v>77</v>
      </c>
      <c r="M6610" t="s">
        <v>78</v>
      </c>
      <c r="N6610" t="s">
        <v>2334</v>
      </c>
      <c r="O6610" t="s">
        <v>11146</v>
      </c>
      <c r="P6610" t="s">
        <v>11097</v>
      </c>
      <c r="Q6610" t="s">
        <v>2048</v>
      </c>
      <c r="R6610" t="s">
        <v>79</v>
      </c>
      <c r="S6610" t="s">
        <v>25</v>
      </c>
      <c r="T6610" t="s">
        <v>2049</v>
      </c>
      <c r="U6610" t="s">
        <v>100</v>
      </c>
      <c r="V6610" t="s">
        <v>80</v>
      </c>
      <c r="W6610">
        <v>82300</v>
      </c>
      <c r="X6610" t="s">
        <v>81</v>
      </c>
      <c r="Y6610">
        <v>40</v>
      </c>
      <c r="Z6610" t="s">
        <v>11147</v>
      </c>
      <c r="AA6610" t="s">
        <v>11098</v>
      </c>
      <c r="AB6610" t="s">
        <v>90</v>
      </c>
      <c r="AC6610" t="s">
        <v>84</v>
      </c>
      <c r="AD6610">
        <f>_xlfn.XLOOKUP(MIS[[#This Row],[TRADING SYMBOL]],[1]Sheet1!$D:$D,[1]Sheet1!$C:$C)</f>
        <v>464.4</v>
      </c>
      <c r="AE6610">
        <f>MIS[[#This Row],[OrderAverageTradedPrice]]*MIS[[#This Row],[OrderQuantity]]</f>
        <v>20226</v>
      </c>
      <c r="AF6610">
        <f>MIS[[#This Row],[LTP]]*MIS[[#This Row],[OrderQuantity]]</f>
        <v>18576</v>
      </c>
      <c r="AG6610">
        <f>IF(MIS[[#This Row],[OrderSide]]="SELL",MIS[[#This Row],[VALUE]]-MIS[[#This Row],[LIVE_VALUE]],MIS[[#This Row],[LIVE_VALUE]]-MIS[[#This Row],[VALUE]])</f>
        <v>-1650</v>
      </c>
      <c r="AH6610" t="str" cm="1">
        <f t="array" ref="AH6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0" t="str">
        <f>MIS[[#This Row],[TRADING SYMBOL]]</f>
        <v>SENSEX2552082300CE</v>
      </c>
      <c r="AJ6610" t="str">
        <f>IF(RIGHT(MIS[[#This Row],[Main/Hedge]],4)="MAIN","MAIN","HEDGE")</f>
        <v>MAIN</v>
      </c>
      <c r="AK6610" t="str" cm="1">
        <f t="array" ref="AK6610">_xlfn._xlws.FILTER(Table4[Column1],ISNUMBER(SEARCH(Table4[Column1],MIS[[#This Row],[OrderUniqueIdentifier]])),"")</f>
        <v>LONGSHORT</v>
      </c>
    </row>
    <row r="6611" spans="1:37" x14ac:dyDescent="0.25">
      <c r="A6611" t="s">
        <v>71</v>
      </c>
      <c r="B6611" t="s">
        <v>652</v>
      </c>
      <c r="C6611" t="s">
        <v>11213</v>
      </c>
      <c r="D6611" t="s">
        <v>72</v>
      </c>
      <c r="E6611" t="s">
        <v>10376</v>
      </c>
      <c r="F6611" t="s">
        <v>73</v>
      </c>
      <c r="G6611" t="s">
        <v>74</v>
      </c>
      <c r="H6611" t="s">
        <v>75</v>
      </c>
      <c r="I6611" t="s">
        <v>76</v>
      </c>
      <c r="J6611" t="s">
        <v>77</v>
      </c>
      <c r="K6611">
        <v>75</v>
      </c>
      <c r="L6611" t="s">
        <v>77</v>
      </c>
      <c r="M6611" t="s">
        <v>78</v>
      </c>
      <c r="N6611" t="s">
        <v>11096</v>
      </c>
      <c r="O6611" t="s">
        <v>11097</v>
      </c>
      <c r="P6611" t="s">
        <v>11097</v>
      </c>
      <c r="Q6611" t="s">
        <v>10379</v>
      </c>
      <c r="R6611" t="s">
        <v>79</v>
      </c>
      <c r="S6611" t="s">
        <v>25</v>
      </c>
      <c r="T6611" t="s">
        <v>10380</v>
      </c>
      <c r="U6611" t="s">
        <v>43</v>
      </c>
      <c r="V6611" t="s">
        <v>80</v>
      </c>
      <c r="W6611">
        <v>25000</v>
      </c>
      <c r="X6611" t="s">
        <v>81</v>
      </c>
      <c r="Y6611">
        <v>75</v>
      </c>
      <c r="Z6611" t="s">
        <v>11098</v>
      </c>
      <c r="AA6611" t="s">
        <v>11098</v>
      </c>
      <c r="AB6611" t="s">
        <v>90</v>
      </c>
      <c r="AC6611" t="s">
        <v>84</v>
      </c>
      <c r="AD6611">
        <f>_xlfn.XLOOKUP(MIS[[#This Row],[TRADING SYMBOL]],[1]Sheet1!$D:$D,[1]Sheet1!$C:$C)</f>
        <v>186.15</v>
      </c>
      <c r="AE6611">
        <f>MIS[[#This Row],[OrderAverageTradedPrice]]*MIS[[#This Row],[OrderQuantity]]</f>
        <v>14722.5</v>
      </c>
      <c r="AF6611">
        <f>MIS[[#This Row],[LTP]]*MIS[[#This Row],[OrderQuantity]]</f>
        <v>13961.25</v>
      </c>
      <c r="AG6611">
        <f>IF(MIS[[#This Row],[OrderSide]]="SELL",MIS[[#This Row],[VALUE]]-MIS[[#This Row],[LIVE_VALUE]],MIS[[#This Row],[LIVE_VALUE]]-MIS[[#This Row],[VALUE]])</f>
        <v>-761.25</v>
      </c>
      <c r="AH6611" t="str" cm="1">
        <f t="array" ref="AH6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1" t="str">
        <f>MIS[[#This Row],[TRADING SYMBOL]]</f>
        <v>NIFTY2552225000CE</v>
      </c>
      <c r="AJ6611" t="str">
        <f>IF(RIGHT(MIS[[#This Row],[Main/Hedge]],4)="MAIN","MAIN","HEDGE")</f>
        <v>MAIN</v>
      </c>
      <c r="AK6611" t="str" cm="1">
        <f t="array" ref="AK6611">_xlfn._xlws.FILTER(Table4[Column1],ISNUMBER(SEARCH(Table4[Column1],MIS[[#This Row],[OrderUniqueIdentifier]])),"")</f>
        <v>LONGSHORT</v>
      </c>
    </row>
    <row r="6612" spans="1:37" x14ac:dyDescent="0.25">
      <c r="A6612" t="s">
        <v>71</v>
      </c>
      <c r="B6612" t="s">
        <v>822</v>
      </c>
      <c r="C6612" t="s">
        <v>11288</v>
      </c>
      <c r="D6612" t="s">
        <v>72</v>
      </c>
      <c r="E6612" t="s">
        <v>10376</v>
      </c>
      <c r="F6612" t="s">
        <v>73</v>
      </c>
      <c r="G6612" t="s">
        <v>74</v>
      </c>
      <c r="H6612" t="s">
        <v>75</v>
      </c>
      <c r="I6612" t="s">
        <v>76</v>
      </c>
      <c r="J6612" t="s">
        <v>77</v>
      </c>
      <c r="K6612">
        <v>75</v>
      </c>
      <c r="L6612" t="s">
        <v>77</v>
      </c>
      <c r="M6612" t="s">
        <v>78</v>
      </c>
      <c r="N6612" t="s">
        <v>11157</v>
      </c>
      <c r="O6612" t="s">
        <v>11097</v>
      </c>
      <c r="P6612" t="s">
        <v>11097</v>
      </c>
      <c r="Q6612" t="s">
        <v>10379</v>
      </c>
      <c r="R6612" t="s">
        <v>79</v>
      </c>
      <c r="S6612" t="s">
        <v>25</v>
      </c>
      <c r="T6612" t="s">
        <v>10380</v>
      </c>
      <c r="U6612" t="s">
        <v>43</v>
      </c>
      <c r="V6612" t="s">
        <v>80</v>
      </c>
      <c r="W6612">
        <v>25000</v>
      </c>
      <c r="X6612" t="s">
        <v>81</v>
      </c>
      <c r="Y6612">
        <v>75</v>
      </c>
      <c r="Z6612" t="s">
        <v>11098</v>
      </c>
      <c r="AA6612" t="s">
        <v>11098</v>
      </c>
      <c r="AB6612" t="s">
        <v>90</v>
      </c>
      <c r="AC6612" t="s">
        <v>84</v>
      </c>
      <c r="AD6612">
        <f>_xlfn.XLOOKUP(MIS[[#This Row],[TRADING SYMBOL]],[1]Sheet1!$D:$D,[1]Sheet1!$C:$C)</f>
        <v>186.15</v>
      </c>
      <c r="AE6612">
        <f>MIS[[#This Row],[OrderAverageTradedPrice]]*MIS[[#This Row],[OrderQuantity]]</f>
        <v>14790</v>
      </c>
      <c r="AF6612">
        <f>MIS[[#This Row],[LTP]]*MIS[[#This Row],[OrderQuantity]]</f>
        <v>13961.25</v>
      </c>
      <c r="AG6612">
        <f>IF(MIS[[#This Row],[OrderSide]]="SELL",MIS[[#This Row],[VALUE]]-MIS[[#This Row],[LIVE_VALUE]],MIS[[#This Row],[LIVE_VALUE]]-MIS[[#This Row],[VALUE]])</f>
        <v>-828.75</v>
      </c>
      <c r="AH6612" t="str" cm="1">
        <f t="array" ref="AH6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2" t="str">
        <f>MIS[[#This Row],[TRADING SYMBOL]]</f>
        <v>NIFTY2552225000CE</v>
      </c>
      <c r="AJ6612" t="str">
        <f>IF(RIGHT(MIS[[#This Row],[Main/Hedge]],4)="MAIN","MAIN","HEDGE")</f>
        <v>MAIN</v>
      </c>
      <c r="AK6612" t="str" cm="1">
        <f t="array" ref="AK6612">_xlfn._xlws.FILTER(Table4[Column1],ISNUMBER(SEARCH(Table4[Column1],MIS[[#This Row],[OrderUniqueIdentifier]])),"")</f>
        <v>LONGSHORT</v>
      </c>
    </row>
    <row r="6613" spans="1:37" x14ac:dyDescent="0.25">
      <c r="A6613" t="s">
        <v>71</v>
      </c>
      <c r="B6613" t="s">
        <v>864</v>
      </c>
      <c r="C6613" t="s">
        <v>11308</v>
      </c>
      <c r="D6613" t="s">
        <v>72</v>
      </c>
      <c r="E6613" t="s">
        <v>10376</v>
      </c>
      <c r="F6613" t="s">
        <v>73</v>
      </c>
      <c r="G6613" t="s">
        <v>74</v>
      </c>
      <c r="H6613" t="s">
        <v>75</v>
      </c>
      <c r="I6613" t="s">
        <v>76</v>
      </c>
      <c r="J6613" t="s">
        <v>77</v>
      </c>
      <c r="K6613">
        <v>75</v>
      </c>
      <c r="L6613" t="s">
        <v>77</v>
      </c>
      <c r="M6613" t="s">
        <v>78</v>
      </c>
      <c r="N6613" t="s">
        <v>11096</v>
      </c>
      <c r="O6613" t="s">
        <v>11097</v>
      </c>
      <c r="P6613" t="s">
        <v>11097</v>
      </c>
      <c r="Q6613" t="s">
        <v>10379</v>
      </c>
      <c r="R6613" t="s">
        <v>79</v>
      </c>
      <c r="S6613" t="s">
        <v>25</v>
      </c>
      <c r="T6613" t="s">
        <v>10380</v>
      </c>
      <c r="U6613" t="s">
        <v>43</v>
      </c>
      <c r="V6613" t="s">
        <v>80</v>
      </c>
      <c r="W6613">
        <v>25000</v>
      </c>
      <c r="X6613" t="s">
        <v>81</v>
      </c>
      <c r="Y6613">
        <v>75</v>
      </c>
      <c r="Z6613" t="s">
        <v>11098</v>
      </c>
      <c r="AA6613" t="s">
        <v>11098</v>
      </c>
      <c r="AB6613" t="s">
        <v>90</v>
      </c>
      <c r="AC6613" t="s">
        <v>84</v>
      </c>
      <c r="AD6613">
        <f>_xlfn.XLOOKUP(MIS[[#This Row],[TRADING SYMBOL]],[1]Sheet1!$D:$D,[1]Sheet1!$C:$C)</f>
        <v>186.15</v>
      </c>
      <c r="AE6613">
        <f>MIS[[#This Row],[OrderAverageTradedPrice]]*MIS[[#This Row],[OrderQuantity]]</f>
        <v>14722.5</v>
      </c>
      <c r="AF6613">
        <f>MIS[[#This Row],[LTP]]*MIS[[#This Row],[OrderQuantity]]</f>
        <v>13961.25</v>
      </c>
      <c r="AG6613">
        <f>IF(MIS[[#This Row],[OrderSide]]="SELL",MIS[[#This Row],[VALUE]]-MIS[[#This Row],[LIVE_VALUE]],MIS[[#This Row],[LIVE_VALUE]]-MIS[[#This Row],[VALUE]])</f>
        <v>-761.25</v>
      </c>
      <c r="AH6613" t="str" cm="1">
        <f t="array" ref="AH6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3" t="str">
        <f>MIS[[#This Row],[TRADING SYMBOL]]</f>
        <v>NIFTY2552225000CE</v>
      </c>
      <c r="AJ6613" t="str">
        <f>IF(RIGHT(MIS[[#This Row],[Main/Hedge]],4)="MAIN","MAIN","HEDGE")</f>
        <v>MAIN</v>
      </c>
      <c r="AK6613" t="str" cm="1">
        <f t="array" ref="AK6613">_xlfn._xlws.FILTER(Table4[Column1],ISNUMBER(SEARCH(Table4[Column1],MIS[[#This Row],[OrderUniqueIdentifier]])),"")</f>
        <v>LONGSHORT</v>
      </c>
    </row>
    <row r="6614" spans="1:37" x14ac:dyDescent="0.25">
      <c r="A6614" t="s">
        <v>71</v>
      </c>
      <c r="B6614" t="s">
        <v>1108</v>
      </c>
      <c r="C6614" t="s">
        <v>11411</v>
      </c>
      <c r="D6614" t="s">
        <v>72</v>
      </c>
      <c r="E6614" t="s">
        <v>2044</v>
      </c>
      <c r="F6614" t="s">
        <v>98</v>
      </c>
      <c r="G6614" t="s">
        <v>74</v>
      </c>
      <c r="H6614" t="s">
        <v>75</v>
      </c>
      <c r="I6614" t="s">
        <v>76</v>
      </c>
      <c r="J6614" t="s">
        <v>77</v>
      </c>
      <c r="K6614">
        <v>60</v>
      </c>
      <c r="L6614" t="s">
        <v>77</v>
      </c>
      <c r="M6614" t="s">
        <v>78</v>
      </c>
      <c r="N6614" t="s">
        <v>2279</v>
      </c>
      <c r="O6614" t="s">
        <v>11146</v>
      </c>
      <c r="P6614" t="s">
        <v>11097</v>
      </c>
      <c r="Q6614" t="s">
        <v>2048</v>
      </c>
      <c r="R6614" t="s">
        <v>79</v>
      </c>
      <c r="S6614" t="s">
        <v>25</v>
      </c>
      <c r="T6614" t="s">
        <v>2049</v>
      </c>
      <c r="U6614" t="s">
        <v>100</v>
      </c>
      <c r="V6614" t="s">
        <v>80</v>
      </c>
      <c r="W6614">
        <v>82300</v>
      </c>
      <c r="X6614" t="s">
        <v>81</v>
      </c>
      <c r="Y6614">
        <v>60</v>
      </c>
      <c r="Z6614" t="s">
        <v>11147</v>
      </c>
      <c r="AA6614" t="s">
        <v>11098</v>
      </c>
      <c r="AB6614" t="s">
        <v>90</v>
      </c>
      <c r="AC6614" t="s">
        <v>84</v>
      </c>
      <c r="AD6614">
        <f>_xlfn.XLOOKUP(MIS[[#This Row],[TRADING SYMBOL]],[1]Sheet1!$D:$D,[1]Sheet1!$C:$C)</f>
        <v>464.4</v>
      </c>
      <c r="AE6614">
        <f>MIS[[#This Row],[OrderAverageTradedPrice]]*MIS[[#This Row],[OrderQuantity]]</f>
        <v>30348</v>
      </c>
      <c r="AF6614">
        <f>MIS[[#This Row],[LTP]]*MIS[[#This Row],[OrderQuantity]]</f>
        <v>27864</v>
      </c>
      <c r="AG6614">
        <f>IF(MIS[[#This Row],[OrderSide]]="SELL",MIS[[#This Row],[VALUE]]-MIS[[#This Row],[LIVE_VALUE]],MIS[[#This Row],[LIVE_VALUE]]-MIS[[#This Row],[VALUE]])</f>
        <v>-2484</v>
      </c>
      <c r="AH6614" t="str" cm="1">
        <f t="array" ref="AH6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4" t="str">
        <f>MIS[[#This Row],[TRADING SYMBOL]]</f>
        <v>SENSEX2552082300CE</v>
      </c>
      <c r="AJ6614" t="str">
        <f>IF(RIGHT(MIS[[#This Row],[Main/Hedge]],4)="MAIN","MAIN","HEDGE")</f>
        <v>MAIN</v>
      </c>
      <c r="AK6614" t="str" cm="1">
        <f t="array" ref="AK6614">_xlfn._xlws.FILTER(Table4[Column1],ISNUMBER(SEARCH(Table4[Column1],MIS[[#This Row],[OrderUniqueIdentifier]])),"")</f>
        <v>LONGSHORT</v>
      </c>
    </row>
    <row r="6615" spans="1:37" x14ac:dyDescent="0.25">
      <c r="A6615" t="s">
        <v>71</v>
      </c>
      <c r="B6615" t="s">
        <v>1202</v>
      </c>
      <c r="C6615" t="s">
        <v>11451</v>
      </c>
      <c r="D6615" t="s">
        <v>72</v>
      </c>
      <c r="E6615" t="s">
        <v>2044</v>
      </c>
      <c r="F6615" t="s">
        <v>98</v>
      </c>
      <c r="G6615" t="s">
        <v>74</v>
      </c>
      <c r="H6615" t="s">
        <v>75</v>
      </c>
      <c r="I6615" t="s">
        <v>76</v>
      </c>
      <c r="J6615" t="s">
        <v>77</v>
      </c>
      <c r="K6615">
        <v>40</v>
      </c>
      <c r="L6615" t="s">
        <v>77</v>
      </c>
      <c r="M6615" t="s">
        <v>78</v>
      </c>
      <c r="N6615" t="s">
        <v>11452</v>
      </c>
      <c r="O6615" t="s">
        <v>11146</v>
      </c>
      <c r="P6615" t="s">
        <v>11097</v>
      </c>
      <c r="Q6615" t="s">
        <v>2048</v>
      </c>
      <c r="R6615" t="s">
        <v>79</v>
      </c>
      <c r="S6615" t="s">
        <v>25</v>
      </c>
      <c r="T6615" t="s">
        <v>2049</v>
      </c>
      <c r="U6615" t="s">
        <v>100</v>
      </c>
      <c r="V6615" t="s">
        <v>80</v>
      </c>
      <c r="W6615">
        <v>82300</v>
      </c>
      <c r="X6615" t="s">
        <v>81</v>
      </c>
      <c r="Y6615">
        <v>40</v>
      </c>
      <c r="Z6615" t="s">
        <v>11147</v>
      </c>
      <c r="AA6615" t="s">
        <v>11098</v>
      </c>
      <c r="AB6615" t="s">
        <v>90</v>
      </c>
      <c r="AC6615" t="s">
        <v>84</v>
      </c>
      <c r="AD6615">
        <f>_xlfn.XLOOKUP(MIS[[#This Row],[TRADING SYMBOL]],[1]Sheet1!$D:$D,[1]Sheet1!$C:$C)</f>
        <v>464.4</v>
      </c>
      <c r="AE6615">
        <f>MIS[[#This Row],[OrderAverageTradedPrice]]*MIS[[#This Row],[OrderQuantity]]</f>
        <v>20242</v>
      </c>
      <c r="AF6615">
        <f>MIS[[#This Row],[LTP]]*MIS[[#This Row],[OrderQuantity]]</f>
        <v>18576</v>
      </c>
      <c r="AG6615">
        <f>IF(MIS[[#This Row],[OrderSide]]="SELL",MIS[[#This Row],[VALUE]]-MIS[[#This Row],[LIVE_VALUE]],MIS[[#This Row],[LIVE_VALUE]]-MIS[[#This Row],[VALUE]])</f>
        <v>-1666</v>
      </c>
      <c r="AH6615" t="str" cm="1">
        <f t="array" ref="AH6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5" t="str">
        <f>MIS[[#This Row],[TRADING SYMBOL]]</f>
        <v>SENSEX2552082300CE</v>
      </c>
      <c r="AJ6615" t="str">
        <f>IF(RIGHT(MIS[[#This Row],[Main/Hedge]],4)="MAIN","MAIN","HEDGE")</f>
        <v>MAIN</v>
      </c>
      <c r="AK6615" t="str" cm="1">
        <f t="array" ref="AK6615">_xlfn._xlws.FILTER(Table4[Column1],ISNUMBER(SEARCH(Table4[Column1],MIS[[#This Row],[OrderUniqueIdentifier]])),"")</f>
        <v>LONGSHORT</v>
      </c>
    </row>
    <row r="6616" spans="1:37" x14ac:dyDescent="0.25">
      <c r="A6616" t="s">
        <v>71</v>
      </c>
      <c r="B6616" t="s">
        <v>1288</v>
      </c>
      <c r="C6616" t="s">
        <v>11492</v>
      </c>
      <c r="D6616" t="s">
        <v>72</v>
      </c>
      <c r="E6616" t="s">
        <v>10376</v>
      </c>
      <c r="F6616" t="s">
        <v>73</v>
      </c>
      <c r="G6616" t="s">
        <v>74</v>
      </c>
      <c r="H6616" t="s">
        <v>75</v>
      </c>
      <c r="I6616" t="s">
        <v>76</v>
      </c>
      <c r="J6616" t="s">
        <v>77</v>
      </c>
      <c r="K6616">
        <v>300</v>
      </c>
      <c r="L6616" t="s">
        <v>77</v>
      </c>
      <c r="M6616" t="s">
        <v>78</v>
      </c>
      <c r="N6616" t="s">
        <v>11157</v>
      </c>
      <c r="O6616" t="s">
        <v>11097</v>
      </c>
      <c r="P6616" t="s">
        <v>11097</v>
      </c>
      <c r="Q6616" t="s">
        <v>10379</v>
      </c>
      <c r="R6616" t="s">
        <v>79</v>
      </c>
      <c r="S6616" t="s">
        <v>25</v>
      </c>
      <c r="T6616" t="s">
        <v>10380</v>
      </c>
      <c r="U6616" t="s">
        <v>43</v>
      </c>
      <c r="V6616" t="s">
        <v>80</v>
      </c>
      <c r="W6616">
        <v>25000</v>
      </c>
      <c r="X6616" t="s">
        <v>81</v>
      </c>
      <c r="Y6616">
        <v>300</v>
      </c>
      <c r="Z6616" t="s">
        <v>11098</v>
      </c>
      <c r="AA6616" t="s">
        <v>11098</v>
      </c>
      <c r="AB6616" t="s">
        <v>90</v>
      </c>
      <c r="AC6616" t="s">
        <v>84</v>
      </c>
      <c r="AD6616">
        <f>_xlfn.XLOOKUP(MIS[[#This Row],[TRADING SYMBOL]],[1]Sheet1!$D:$D,[1]Sheet1!$C:$C)</f>
        <v>186.15</v>
      </c>
      <c r="AE6616">
        <f>MIS[[#This Row],[OrderAverageTradedPrice]]*MIS[[#This Row],[OrderQuantity]]</f>
        <v>59160</v>
      </c>
      <c r="AF6616">
        <f>MIS[[#This Row],[LTP]]*MIS[[#This Row],[OrderQuantity]]</f>
        <v>55845</v>
      </c>
      <c r="AG6616">
        <f>IF(MIS[[#This Row],[OrderSide]]="SELL",MIS[[#This Row],[VALUE]]-MIS[[#This Row],[LIVE_VALUE]],MIS[[#This Row],[LIVE_VALUE]]-MIS[[#This Row],[VALUE]])</f>
        <v>-3315</v>
      </c>
      <c r="AH6616" t="str" cm="1">
        <f t="array" ref="AH6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6" t="str">
        <f>MIS[[#This Row],[TRADING SYMBOL]]</f>
        <v>NIFTY2552225000CE</v>
      </c>
      <c r="AJ6616" t="str">
        <f>IF(RIGHT(MIS[[#This Row],[Main/Hedge]],4)="MAIN","MAIN","HEDGE")</f>
        <v>MAIN</v>
      </c>
      <c r="AK6616" t="str" cm="1">
        <f t="array" ref="AK6616">_xlfn._xlws.FILTER(Table4[Column1],ISNUMBER(SEARCH(Table4[Column1],MIS[[#This Row],[OrderUniqueIdentifier]])),"")</f>
        <v>LONGSHORT</v>
      </c>
    </row>
    <row r="6617" spans="1:37" x14ac:dyDescent="0.25">
      <c r="A6617" t="s">
        <v>179</v>
      </c>
      <c r="B6617" t="s">
        <v>180</v>
      </c>
      <c r="C6617" t="s">
        <v>11576</v>
      </c>
      <c r="D6617" t="s">
        <v>72</v>
      </c>
      <c r="E6617" t="s">
        <v>11102</v>
      </c>
      <c r="F6617" t="s">
        <v>98</v>
      </c>
      <c r="G6617" t="s">
        <v>74</v>
      </c>
      <c r="H6617" t="s">
        <v>93</v>
      </c>
      <c r="I6617" t="s">
        <v>76</v>
      </c>
      <c r="J6617" t="s">
        <v>11150</v>
      </c>
      <c r="K6617">
        <v>40</v>
      </c>
      <c r="L6617" t="s">
        <v>77</v>
      </c>
      <c r="M6617" t="s">
        <v>78</v>
      </c>
      <c r="N6617" t="s">
        <v>11150</v>
      </c>
      <c r="O6617" t="s">
        <v>11146</v>
      </c>
      <c r="P6617" t="s">
        <v>11097</v>
      </c>
      <c r="Q6617" t="s">
        <v>11106</v>
      </c>
      <c r="R6617" t="s">
        <v>79</v>
      </c>
      <c r="S6617" t="s">
        <v>25</v>
      </c>
      <c r="T6617" t="s">
        <v>11107</v>
      </c>
      <c r="U6617" t="s">
        <v>100</v>
      </c>
      <c r="V6617" t="s">
        <v>80</v>
      </c>
      <c r="W6617">
        <v>79900</v>
      </c>
      <c r="X6617" t="s">
        <v>85</v>
      </c>
      <c r="Y6617">
        <v>40</v>
      </c>
      <c r="Z6617" t="s">
        <v>11147</v>
      </c>
      <c r="AA6617" t="s">
        <v>11098</v>
      </c>
      <c r="AB6617" t="s">
        <v>87</v>
      </c>
      <c r="AC6617" t="s">
        <v>84</v>
      </c>
      <c r="AD6617">
        <f>_xlfn.XLOOKUP(MIS[[#This Row],[TRADING SYMBOL]],[1]Sheet1!$D:$D,[1]Sheet1!$C:$C)</f>
        <v>31.45</v>
      </c>
      <c r="AE6617">
        <f>MIS[[#This Row],[OrderAverageTradedPrice]]*MIS[[#This Row],[OrderQuantity]]</f>
        <v>1306</v>
      </c>
      <c r="AF6617">
        <f>MIS[[#This Row],[LTP]]*MIS[[#This Row],[OrderQuantity]]</f>
        <v>1258</v>
      </c>
      <c r="AG6617">
        <f>IF(MIS[[#This Row],[OrderSide]]="SELL",MIS[[#This Row],[VALUE]]-MIS[[#This Row],[LIVE_VALUE]],MIS[[#This Row],[LIVE_VALUE]]-MIS[[#This Row],[VALUE]])</f>
        <v>-48</v>
      </c>
      <c r="AH6617" t="str" cm="1">
        <f t="array" ref="AH6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7" t="str">
        <f>MIS[[#This Row],[TRADING SYMBOL]]</f>
        <v>SENSEX2552079900PE</v>
      </c>
      <c r="AJ6617" t="str">
        <f>IF(RIGHT(MIS[[#This Row],[Main/Hedge]],4)="MAIN","MAIN","HEDGE")</f>
        <v>HEDGE</v>
      </c>
      <c r="AK6617" t="str" cm="1">
        <f t="array" ref="AK6617">_xlfn._xlws.FILTER(Table4[Column1],ISNUMBER(SEARCH(Table4[Column1],MIS[[#This Row],[OrderUniqueIdentifier]])),"")</f>
        <v>LONGSHORT</v>
      </c>
    </row>
    <row r="6618" spans="1:37" x14ac:dyDescent="0.25">
      <c r="A6618" t="s">
        <v>179</v>
      </c>
      <c r="B6618" t="s">
        <v>219</v>
      </c>
      <c r="C6618" t="s">
        <v>11581</v>
      </c>
      <c r="D6618" t="s">
        <v>72</v>
      </c>
      <c r="E6618" t="s">
        <v>11102</v>
      </c>
      <c r="F6618" t="s">
        <v>98</v>
      </c>
      <c r="G6618" t="s">
        <v>74</v>
      </c>
      <c r="H6618" t="s">
        <v>93</v>
      </c>
      <c r="I6618" t="s">
        <v>76</v>
      </c>
      <c r="J6618" t="s">
        <v>11582</v>
      </c>
      <c r="K6618">
        <v>40</v>
      </c>
      <c r="L6618" t="s">
        <v>77</v>
      </c>
      <c r="M6618" t="s">
        <v>78</v>
      </c>
      <c r="N6618" t="s">
        <v>11582</v>
      </c>
      <c r="O6618" t="s">
        <v>11097</v>
      </c>
      <c r="P6618" t="s">
        <v>11097</v>
      </c>
      <c r="Q6618" t="s">
        <v>11106</v>
      </c>
      <c r="R6618" t="s">
        <v>79</v>
      </c>
      <c r="S6618" t="s">
        <v>25</v>
      </c>
      <c r="T6618" t="s">
        <v>11107</v>
      </c>
      <c r="U6618" t="s">
        <v>100</v>
      </c>
      <c r="V6618" t="s">
        <v>80</v>
      </c>
      <c r="W6618">
        <v>79900</v>
      </c>
      <c r="X6618" t="s">
        <v>85</v>
      </c>
      <c r="Y6618">
        <v>40</v>
      </c>
      <c r="Z6618" t="s">
        <v>11098</v>
      </c>
      <c r="AA6618" t="s">
        <v>11098</v>
      </c>
      <c r="AB6618" t="s">
        <v>87</v>
      </c>
      <c r="AC6618" t="s">
        <v>84</v>
      </c>
      <c r="AD6618">
        <f>_xlfn.XLOOKUP(MIS[[#This Row],[TRADING SYMBOL]],[1]Sheet1!$D:$D,[1]Sheet1!$C:$C)</f>
        <v>31.45</v>
      </c>
      <c r="AE6618">
        <f>MIS[[#This Row],[OrderAverageTradedPrice]]*MIS[[#This Row],[OrderQuantity]]</f>
        <v>1308</v>
      </c>
      <c r="AF6618">
        <f>MIS[[#This Row],[LTP]]*MIS[[#This Row],[OrderQuantity]]</f>
        <v>1258</v>
      </c>
      <c r="AG6618">
        <f>IF(MIS[[#This Row],[OrderSide]]="SELL",MIS[[#This Row],[VALUE]]-MIS[[#This Row],[LIVE_VALUE]],MIS[[#This Row],[LIVE_VALUE]]-MIS[[#This Row],[VALUE]])</f>
        <v>-50</v>
      </c>
      <c r="AH6618" t="str" cm="1">
        <f t="array" ref="AH6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8" t="str">
        <f>MIS[[#This Row],[TRADING SYMBOL]]</f>
        <v>SENSEX2552079900PE</v>
      </c>
      <c r="AJ6618" t="str">
        <f>IF(RIGHT(MIS[[#This Row],[Main/Hedge]],4)="MAIN","MAIN","HEDGE")</f>
        <v>HEDGE</v>
      </c>
      <c r="AK6618" t="str" cm="1">
        <f t="array" ref="AK6618">_xlfn._xlws.FILTER(Table4[Column1],ISNUMBER(SEARCH(Table4[Column1],MIS[[#This Row],[OrderUniqueIdentifier]])),"")</f>
        <v>LONGSHORT</v>
      </c>
    </row>
    <row r="6619" spans="1:37" x14ac:dyDescent="0.25">
      <c r="A6619" t="s">
        <v>179</v>
      </c>
      <c r="B6619" t="s">
        <v>229</v>
      </c>
      <c r="C6619" t="s">
        <v>11586</v>
      </c>
      <c r="D6619" t="s">
        <v>72</v>
      </c>
      <c r="E6619" t="s">
        <v>11102</v>
      </c>
      <c r="F6619" t="s">
        <v>98</v>
      </c>
      <c r="G6619" t="s">
        <v>74</v>
      </c>
      <c r="H6619" t="s">
        <v>93</v>
      </c>
      <c r="I6619" t="s">
        <v>76</v>
      </c>
      <c r="J6619" t="s">
        <v>11150</v>
      </c>
      <c r="K6619">
        <v>160</v>
      </c>
      <c r="L6619" t="s">
        <v>77</v>
      </c>
      <c r="M6619" t="s">
        <v>78</v>
      </c>
      <c r="N6619" t="s">
        <v>11587</v>
      </c>
      <c r="O6619" t="s">
        <v>11146</v>
      </c>
      <c r="P6619" t="s">
        <v>11097</v>
      </c>
      <c r="Q6619" t="s">
        <v>11106</v>
      </c>
      <c r="R6619" t="s">
        <v>79</v>
      </c>
      <c r="S6619" t="s">
        <v>25</v>
      </c>
      <c r="T6619" t="s">
        <v>11107</v>
      </c>
      <c r="U6619" t="s">
        <v>100</v>
      </c>
      <c r="V6619" t="s">
        <v>80</v>
      </c>
      <c r="W6619">
        <v>79900</v>
      </c>
      <c r="X6619" t="s">
        <v>85</v>
      </c>
      <c r="Y6619">
        <v>160</v>
      </c>
      <c r="Z6619" t="s">
        <v>11147</v>
      </c>
      <c r="AA6619" t="s">
        <v>11098</v>
      </c>
      <c r="AB6619" t="s">
        <v>87</v>
      </c>
      <c r="AC6619" t="s">
        <v>84</v>
      </c>
      <c r="AD6619">
        <f>_xlfn.XLOOKUP(MIS[[#This Row],[TRADING SYMBOL]],[1]Sheet1!$D:$D,[1]Sheet1!$C:$C)</f>
        <v>31.45</v>
      </c>
      <c r="AE6619">
        <f>MIS[[#This Row],[OrderAverageTradedPrice]]*MIS[[#This Row],[OrderQuantity]]</f>
        <v>5231</v>
      </c>
      <c r="AF6619">
        <f>MIS[[#This Row],[LTP]]*MIS[[#This Row],[OrderQuantity]]</f>
        <v>5032</v>
      </c>
      <c r="AG6619">
        <f>IF(MIS[[#This Row],[OrderSide]]="SELL",MIS[[#This Row],[VALUE]]-MIS[[#This Row],[LIVE_VALUE]],MIS[[#This Row],[LIVE_VALUE]]-MIS[[#This Row],[VALUE]])</f>
        <v>-199</v>
      </c>
      <c r="AH6619" t="str" cm="1">
        <f t="array" ref="AH6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9" t="str">
        <f>MIS[[#This Row],[TRADING SYMBOL]]</f>
        <v>SENSEX2552079900PE</v>
      </c>
      <c r="AJ6619" t="str">
        <f>IF(RIGHT(MIS[[#This Row],[Main/Hedge]],4)="MAIN","MAIN","HEDGE")</f>
        <v>HEDGE</v>
      </c>
      <c r="AK6619" t="str" cm="1">
        <f t="array" ref="AK6619">_xlfn._xlws.FILTER(Table4[Column1],ISNUMBER(SEARCH(Table4[Column1],MIS[[#This Row],[OrderUniqueIdentifier]])),"")</f>
        <v>LONGSHORT</v>
      </c>
    </row>
    <row r="6620" spans="1:37" x14ac:dyDescent="0.25">
      <c r="A6620" t="s">
        <v>1555</v>
      </c>
      <c r="B6620" t="s">
        <v>1556</v>
      </c>
      <c r="C6620" t="s">
        <v>11606</v>
      </c>
      <c r="D6620" t="s">
        <v>72</v>
      </c>
      <c r="E6620" t="s">
        <v>2044</v>
      </c>
      <c r="F6620" t="s">
        <v>98</v>
      </c>
      <c r="G6620" t="s">
        <v>74</v>
      </c>
      <c r="H6620" t="s">
        <v>93</v>
      </c>
      <c r="I6620" t="s">
        <v>76</v>
      </c>
      <c r="J6620" t="s">
        <v>11607</v>
      </c>
      <c r="K6620">
        <v>120</v>
      </c>
      <c r="L6620" t="s">
        <v>77</v>
      </c>
      <c r="M6620" t="s">
        <v>78</v>
      </c>
      <c r="N6620" t="s">
        <v>11608</v>
      </c>
      <c r="O6620" t="s">
        <v>11146</v>
      </c>
      <c r="P6620" t="s">
        <v>11097</v>
      </c>
      <c r="Q6620" t="s">
        <v>2048</v>
      </c>
      <c r="R6620" t="s">
        <v>79</v>
      </c>
      <c r="S6620" t="s">
        <v>25</v>
      </c>
      <c r="T6620" t="s">
        <v>2049</v>
      </c>
      <c r="U6620" t="s">
        <v>100</v>
      </c>
      <c r="V6620" t="s">
        <v>80</v>
      </c>
      <c r="W6620">
        <v>82300</v>
      </c>
      <c r="X6620" t="s">
        <v>81</v>
      </c>
      <c r="Y6620">
        <v>120</v>
      </c>
      <c r="Z6620" t="s">
        <v>11147</v>
      </c>
      <c r="AA6620" t="s">
        <v>11098</v>
      </c>
      <c r="AB6620" t="s">
        <v>90</v>
      </c>
      <c r="AC6620" t="s">
        <v>84</v>
      </c>
      <c r="AD6620">
        <f>_xlfn.XLOOKUP(MIS[[#This Row],[TRADING SYMBOL]],[1]Sheet1!$D:$D,[1]Sheet1!$C:$C)</f>
        <v>464.4</v>
      </c>
      <c r="AE6620">
        <f>MIS[[#This Row],[OrderAverageTradedPrice]]*MIS[[#This Row],[OrderQuantity]]</f>
        <v>60747.999999999964</v>
      </c>
      <c r="AF6620">
        <f>MIS[[#This Row],[LTP]]*MIS[[#This Row],[OrderQuantity]]</f>
        <v>55728</v>
      </c>
      <c r="AG6620">
        <f>IF(MIS[[#This Row],[OrderSide]]="SELL",MIS[[#This Row],[VALUE]]-MIS[[#This Row],[LIVE_VALUE]],MIS[[#This Row],[LIVE_VALUE]]-MIS[[#This Row],[VALUE]])</f>
        <v>-5019.9999999999636</v>
      </c>
      <c r="AH6620" t="str" cm="1">
        <f t="array" ref="AH6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0" t="str">
        <f>MIS[[#This Row],[TRADING SYMBOL]]</f>
        <v>SENSEX2552082300CE</v>
      </c>
      <c r="AJ6620" t="str">
        <f>IF(RIGHT(MIS[[#This Row],[Main/Hedge]],4)="MAIN","MAIN","HEDGE")</f>
        <v>MAIN</v>
      </c>
      <c r="AK6620" t="str" cm="1">
        <f t="array" ref="AK6620">_xlfn._xlws.FILTER(Table4[Column1],ISNUMBER(SEARCH(Table4[Column1],MIS[[#This Row],[OrderUniqueIdentifier]])),"")</f>
        <v>LONGSHORT</v>
      </c>
    </row>
    <row r="6621" spans="1:37" x14ac:dyDescent="0.25">
      <c r="A6621" t="s">
        <v>1555</v>
      </c>
      <c r="B6621" t="s">
        <v>1570</v>
      </c>
      <c r="C6621" t="s">
        <v>11618</v>
      </c>
      <c r="D6621" t="s">
        <v>72</v>
      </c>
      <c r="E6621" t="s">
        <v>10376</v>
      </c>
      <c r="F6621" t="s">
        <v>73</v>
      </c>
      <c r="G6621" t="s">
        <v>74</v>
      </c>
      <c r="H6621" t="s">
        <v>75</v>
      </c>
      <c r="I6621" t="s">
        <v>76</v>
      </c>
      <c r="J6621" t="s">
        <v>77</v>
      </c>
      <c r="K6621">
        <v>225</v>
      </c>
      <c r="L6621" t="s">
        <v>77</v>
      </c>
      <c r="M6621" t="s">
        <v>78</v>
      </c>
      <c r="N6621" t="s">
        <v>11619</v>
      </c>
      <c r="O6621" t="s">
        <v>11097</v>
      </c>
      <c r="P6621" t="s">
        <v>11097</v>
      </c>
      <c r="Q6621" t="s">
        <v>10379</v>
      </c>
      <c r="R6621" t="s">
        <v>79</v>
      </c>
      <c r="S6621" t="s">
        <v>25</v>
      </c>
      <c r="T6621" t="s">
        <v>10380</v>
      </c>
      <c r="U6621" t="s">
        <v>43</v>
      </c>
      <c r="V6621" t="s">
        <v>80</v>
      </c>
      <c r="W6621">
        <v>25000</v>
      </c>
      <c r="X6621" t="s">
        <v>81</v>
      </c>
      <c r="Y6621">
        <v>225</v>
      </c>
      <c r="Z6621" t="s">
        <v>11098</v>
      </c>
      <c r="AA6621" t="s">
        <v>11098</v>
      </c>
      <c r="AB6621" t="s">
        <v>90</v>
      </c>
      <c r="AC6621" t="s">
        <v>84</v>
      </c>
      <c r="AD6621">
        <f>_xlfn.XLOOKUP(MIS[[#This Row],[TRADING SYMBOL]],[1]Sheet1!$D:$D,[1]Sheet1!$C:$C)</f>
        <v>186.15</v>
      </c>
      <c r="AE6621">
        <f>MIS[[#This Row],[OrderAverageTradedPrice]]*MIS[[#This Row],[OrderQuantity]]</f>
        <v>44174.999999999927</v>
      </c>
      <c r="AF6621">
        <f>MIS[[#This Row],[LTP]]*MIS[[#This Row],[OrderQuantity]]</f>
        <v>41883.75</v>
      </c>
      <c r="AG6621">
        <f>IF(MIS[[#This Row],[OrderSide]]="SELL",MIS[[#This Row],[VALUE]]-MIS[[#This Row],[LIVE_VALUE]],MIS[[#This Row],[LIVE_VALUE]]-MIS[[#This Row],[VALUE]])</f>
        <v>-2291.2499999999272</v>
      </c>
      <c r="AH6621" t="str" cm="1">
        <f t="array" ref="AH6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1" t="str">
        <f>MIS[[#This Row],[TRADING SYMBOL]]</f>
        <v>NIFTY2552225000CE</v>
      </c>
      <c r="AJ6621" t="str">
        <f>IF(RIGHT(MIS[[#This Row],[Main/Hedge]],4)="MAIN","MAIN","HEDGE")</f>
        <v>MAIN</v>
      </c>
      <c r="AK6621" t="str" cm="1">
        <f t="array" ref="AK6621">_xlfn._xlws.FILTER(Table4[Column1],ISNUMBER(SEARCH(Table4[Column1],MIS[[#This Row],[OrderUniqueIdentifier]])),"")</f>
        <v>LONGSHORT</v>
      </c>
    </row>
    <row r="6622" spans="1:37" x14ac:dyDescent="0.25">
      <c r="A6622" t="s">
        <v>1555</v>
      </c>
      <c r="B6622" t="s">
        <v>1597</v>
      </c>
      <c r="C6622" t="s">
        <v>11638</v>
      </c>
      <c r="D6622" t="s">
        <v>72</v>
      </c>
      <c r="E6622" t="s">
        <v>2044</v>
      </c>
      <c r="F6622" t="s">
        <v>98</v>
      </c>
      <c r="G6622" t="s">
        <v>74</v>
      </c>
      <c r="H6622" t="s">
        <v>93</v>
      </c>
      <c r="I6622" t="s">
        <v>76</v>
      </c>
      <c r="J6622" t="s">
        <v>11100</v>
      </c>
      <c r="K6622">
        <v>120</v>
      </c>
      <c r="L6622" t="s">
        <v>77</v>
      </c>
      <c r="M6622" t="s">
        <v>78</v>
      </c>
      <c r="N6622" t="s">
        <v>11639</v>
      </c>
      <c r="O6622" t="s">
        <v>11097</v>
      </c>
      <c r="P6622" t="s">
        <v>11097</v>
      </c>
      <c r="Q6622" t="s">
        <v>2048</v>
      </c>
      <c r="R6622" t="s">
        <v>79</v>
      </c>
      <c r="S6622" t="s">
        <v>25</v>
      </c>
      <c r="T6622" t="s">
        <v>2049</v>
      </c>
      <c r="U6622" t="s">
        <v>100</v>
      </c>
      <c r="V6622" t="s">
        <v>80</v>
      </c>
      <c r="W6622">
        <v>82300</v>
      </c>
      <c r="X6622" t="s">
        <v>81</v>
      </c>
      <c r="Y6622">
        <v>120</v>
      </c>
      <c r="Z6622" t="s">
        <v>11098</v>
      </c>
      <c r="AA6622" t="s">
        <v>11098</v>
      </c>
      <c r="AB6622" t="s">
        <v>90</v>
      </c>
      <c r="AC6622" t="s">
        <v>84</v>
      </c>
      <c r="AD6622">
        <f>_xlfn.XLOOKUP(MIS[[#This Row],[TRADING SYMBOL]],[1]Sheet1!$D:$D,[1]Sheet1!$C:$C)</f>
        <v>464.4</v>
      </c>
      <c r="AE6622">
        <f>MIS[[#This Row],[OrderAverageTradedPrice]]*MIS[[#This Row],[OrderQuantity]]</f>
        <v>60658.99999999992</v>
      </c>
      <c r="AF6622">
        <f>MIS[[#This Row],[LTP]]*MIS[[#This Row],[OrderQuantity]]</f>
        <v>55728</v>
      </c>
      <c r="AG6622">
        <f>IF(MIS[[#This Row],[OrderSide]]="SELL",MIS[[#This Row],[VALUE]]-MIS[[#This Row],[LIVE_VALUE]],MIS[[#This Row],[LIVE_VALUE]]-MIS[[#This Row],[VALUE]])</f>
        <v>-4930.99999999992</v>
      </c>
      <c r="AH6622" t="str" cm="1">
        <f t="array" ref="AH6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2" t="str">
        <f>MIS[[#This Row],[TRADING SYMBOL]]</f>
        <v>SENSEX2552082300CE</v>
      </c>
      <c r="AJ6622" t="str">
        <f>IF(RIGHT(MIS[[#This Row],[Main/Hedge]],4)="MAIN","MAIN","HEDGE")</f>
        <v>MAIN</v>
      </c>
      <c r="AK6622" t="str" cm="1">
        <f t="array" ref="AK6622">_xlfn._xlws.FILTER(Table4[Column1],ISNUMBER(SEARCH(Table4[Column1],MIS[[#This Row],[OrderUniqueIdentifier]])),"")</f>
        <v>LONGSHORT</v>
      </c>
    </row>
    <row r="6623" spans="1:37" x14ac:dyDescent="0.25">
      <c r="A6623" t="s">
        <v>1555</v>
      </c>
      <c r="B6623" t="s">
        <v>1614</v>
      </c>
      <c r="C6623" t="s">
        <v>11643</v>
      </c>
      <c r="D6623" t="s">
        <v>72</v>
      </c>
      <c r="E6623" t="s">
        <v>11102</v>
      </c>
      <c r="F6623" t="s">
        <v>98</v>
      </c>
      <c r="G6623" t="s">
        <v>74</v>
      </c>
      <c r="H6623" t="s">
        <v>93</v>
      </c>
      <c r="I6623" t="s">
        <v>76</v>
      </c>
      <c r="J6623" t="s">
        <v>11275</v>
      </c>
      <c r="K6623">
        <v>40</v>
      </c>
      <c r="L6623" t="s">
        <v>77</v>
      </c>
      <c r="M6623" t="s">
        <v>78</v>
      </c>
      <c r="N6623" t="s">
        <v>11275</v>
      </c>
      <c r="O6623" t="s">
        <v>11146</v>
      </c>
      <c r="P6623" t="s">
        <v>11097</v>
      </c>
      <c r="Q6623" t="s">
        <v>11106</v>
      </c>
      <c r="R6623" t="s">
        <v>79</v>
      </c>
      <c r="S6623" t="s">
        <v>25</v>
      </c>
      <c r="T6623" t="s">
        <v>11107</v>
      </c>
      <c r="U6623" t="s">
        <v>100</v>
      </c>
      <c r="V6623" t="s">
        <v>80</v>
      </c>
      <c r="W6623">
        <v>79900</v>
      </c>
      <c r="X6623" t="s">
        <v>85</v>
      </c>
      <c r="Y6623">
        <v>40</v>
      </c>
      <c r="Z6623" t="s">
        <v>11147</v>
      </c>
      <c r="AA6623" t="s">
        <v>11098</v>
      </c>
      <c r="AB6623" t="s">
        <v>87</v>
      </c>
      <c r="AC6623" t="s">
        <v>84</v>
      </c>
      <c r="AD6623">
        <f>_xlfn.XLOOKUP(MIS[[#This Row],[TRADING SYMBOL]],[1]Sheet1!$D:$D,[1]Sheet1!$C:$C)</f>
        <v>31.45</v>
      </c>
      <c r="AE6623">
        <f>MIS[[#This Row],[OrderAverageTradedPrice]]*MIS[[#This Row],[OrderQuantity]]</f>
        <v>1304</v>
      </c>
      <c r="AF6623">
        <f>MIS[[#This Row],[LTP]]*MIS[[#This Row],[OrderQuantity]]</f>
        <v>1258</v>
      </c>
      <c r="AG6623">
        <f>IF(MIS[[#This Row],[OrderSide]]="SELL",MIS[[#This Row],[VALUE]]-MIS[[#This Row],[LIVE_VALUE]],MIS[[#This Row],[LIVE_VALUE]]-MIS[[#This Row],[VALUE]])</f>
        <v>-46</v>
      </c>
      <c r="AH6623" t="str" cm="1">
        <f t="array" ref="AH6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3" t="str">
        <f>MIS[[#This Row],[TRADING SYMBOL]]</f>
        <v>SENSEX2552079900PE</v>
      </c>
      <c r="AJ6623" t="str">
        <f>IF(RIGHT(MIS[[#This Row],[Main/Hedge]],4)="MAIN","MAIN","HEDGE")</f>
        <v>HEDGE</v>
      </c>
      <c r="AK6623" t="str" cm="1">
        <f t="array" ref="AK6623">_xlfn._xlws.FILTER(Table4[Column1],ISNUMBER(SEARCH(Table4[Column1],MIS[[#This Row],[OrderUniqueIdentifier]])),"")</f>
        <v>LONGSHORT</v>
      </c>
    </row>
    <row r="6624" spans="1:37" x14ac:dyDescent="0.25">
      <c r="A6624" t="s">
        <v>1555</v>
      </c>
      <c r="B6624" t="s">
        <v>1631</v>
      </c>
      <c r="C6624" t="s">
        <v>11649</v>
      </c>
      <c r="D6624" t="s">
        <v>72</v>
      </c>
      <c r="E6624" t="s">
        <v>2044</v>
      </c>
      <c r="F6624" t="s">
        <v>98</v>
      </c>
      <c r="G6624" t="s">
        <v>74</v>
      </c>
      <c r="H6624" t="s">
        <v>93</v>
      </c>
      <c r="I6624" t="s">
        <v>76</v>
      </c>
      <c r="J6624" t="s">
        <v>11650</v>
      </c>
      <c r="K6624">
        <v>160</v>
      </c>
      <c r="L6624" t="s">
        <v>77</v>
      </c>
      <c r="M6624" t="s">
        <v>78</v>
      </c>
      <c r="N6624" t="s">
        <v>11651</v>
      </c>
      <c r="O6624" t="s">
        <v>11097</v>
      </c>
      <c r="P6624" t="s">
        <v>11097</v>
      </c>
      <c r="Q6624" t="s">
        <v>2048</v>
      </c>
      <c r="R6624" t="s">
        <v>79</v>
      </c>
      <c r="S6624" t="s">
        <v>25</v>
      </c>
      <c r="T6624" t="s">
        <v>2049</v>
      </c>
      <c r="U6624" t="s">
        <v>100</v>
      </c>
      <c r="V6624" t="s">
        <v>80</v>
      </c>
      <c r="W6624">
        <v>82300</v>
      </c>
      <c r="X6624" t="s">
        <v>81</v>
      </c>
      <c r="Y6624">
        <v>160</v>
      </c>
      <c r="Z6624" t="s">
        <v>11098</v>
      </c>
      <c r="AA6624" t="s">
        <v>11098</v>
      </c>
      <c r="AB6624" t="s">
        <v>90</v>
      </c>
      <c r="AC6624" t="s">
        <v>84</v>
      </c>
      <c r="AD6624">
        <f>_xlfn.XLOOKUP(MIS[[#This Row],[TRADING SYMBOL]],[1]Sheet1!$D:$D,[1]Sheet1!$C:$C)</f>
        <v>464.4</v>
      </c>
      <c r="AE6624">
        <f>MIS[[#This Row],[OrderAverageTradedPrice]]*MIS[[#This Row],[OrderQuantity]]</f>
        <v>80815</v>
      </c>
      <c r="AF6624">
        <f>MIS[[#This Row],[LTP]]*MIS[[#This Row],[OrderQuantity]]</f>
        <v>74304</v>
      </c>
      <c r="AG6624">
        <f>IF(MIS[[#This Row],[OrderSide]]="SELL",MIS[[#This Row],[VALUE]]-MIS[[#This Row],[LIVE_VALUE]],MIS[[#This Row],[LIVE_VALUE]]-MIS[[#This Row],[VALUE]])</f>
        <v>-6511</v>
      </c>
      <c r="AH6624" t="str" cm="1">
        <f t="array" ref="AH6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4" t="str">
        <f>MIS[[#This Row],[TRADING SYMBOL]]</f>
        <v>SENSEX2552082300CE</v>
      </c>
      <c r="AJ6624" t="str">
        <f>IF(RIGHT(MIS[[#This Row],[Main/Hedge]],4)="MAIN","MAIN","HEDGE")</f>
        <v>MAIN</v>
      </c>
      <c r="AK6624" t="str" cm="1">
        <f t="array" ref="AK6624">_xlfn._xlws.FILTER(Table4[Column1],ISNUMBER(SEARCH(Table4[Column1],MIS[[#This Row],[OrderUniqueIdentifier]])),"")</f>
        <v>LONGSHORT</v>
      </c>
    </row>
    <row r="6625" spans="1:37" x14ac:dyDescent="0.25">
      <c r="A6625" t="s">
        <v>1555</v>
      </c>
      <c r="B6625" t="s">
        <v>1640</v>
      </c>
      <c r="C6625" t="s">
        <v>11654</v>
      </c>
      <c r="D6625" t="s">
        <v>72</v>
      </c>
      <c r="E6625" t="s">
        <v>2044</v>
      </c>
      <c r="F6625" t="s">
        <v>98</v>
      </c>
      <c r="G6625" t="s">
        <v>74</v>
      </c>
      <c r="H6625" t="s">
        <v>93</v>
      </c>
      <c r="I6625" t="s">
        <v>76</v>
      </c>
      <c r="J6625" t="s">
        <v>2799</v>
      </c>
      <c r="K6625">
        <v>160</v>
      </c>
      <c r="L6625" t="s">
        <v>77</v>
      </c>
      <c r="M6625" t="s">
        <v>78</v>
      </c>
      <c r="N6625" t="s">
        <v>11655</v>
      </c>
      <c r="O6625" t="s">
        <v>11146</v>
      </c>
      <c r="P6625" t="s">
        <v>11097</v>
      </c>
      <c r="Q6625" t="s">
        <v>2048</v>
      </c>
      <c r="R6625" t="s">
        <v>79</v>
      </c>
      <c r="S6625" t="s">
        <v>25</v>
      </c>
      <c r="T6625" t="s">
        <v>2049</v>
      </c>
      <c r="U6625" t="s">
        <v>100</v>
      </c>
      <c r="V6625" t="s">
        <v>80</v>
      </c>
      <c r="W6625">
        <v>82300</v>
      </c>
      <c r="X6625" t="s">
        <v>81</v>
      </c>
      <c r="Y6625">
        <v>160</v>
      </c>
      <c r="Z6625" t="s">
        <v>11147</v>
      </c>
      <c r="AA6625" t="s">
        <v>11098</v>
      </c>
      <c r="AB6625" t="s">
        <v>90</v>
      </c>
      <c r="AC6625" t="s">
        <v>84</v>
      </c>
      <c r="AD6625">
        <f>_xlfn.XLOOKUP(MIS[[#This Row],[TRADING SYMBOL]],[1]Sheet1!$D:$D,[1]Sheet1!$C:$C)</f>
        <v>464.4</v>
      </c>
      <c r="AE6625">
        <f>MIS[[#This Row],[OrderAverageTradedPrice]]*MIS[[#This Row],[OrderQuantity]]</f>
        <v>80982</v>
      </c>
      <c r="AF6625">
        <f>MIS[[#This Row],[LTP]]*MIS[[#This Row],[OrderQuantity]]</f>
        <v>74304</v>
      </c>
      <c r="AG6625">
        <f>IF(MIS[[#This Row],[OrderSide]]="SELL",MIS[[#This Row],[VALUE]]-MIS[[#This Row],[LIVE_VALUE]],MIS[[#This Row],[LIVE_VALUE]]-MIS[[#This Row],[VALUE]])</f>
        <v>-6678</v>
      </c>
      <c r="AH6625" t="str" cm="1">
        <f t="array" ref="AH6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5" t="str">
        <f>MIS[[#This Row],[TRADING SYMBOL]]</f>
        <v>SENSEX2552082300CE</v>
      </c>
      <c r="AJ6625" t="str">
        <f>IF(RIGHT(MIS[[#This Row],[Main/Hedge]],4)="MAIN","MAIN","HEDGE")</f>
        <v>MAIN</v>
      </c>
      <c r="AK6625" t="str" cm="1">
        <f t="array" ref="AK6625">_xlfn._xlws.FILTER(Table4[Column1],ISNUMBER(SEARCH(Table4[Column1],MIS[[#This Row],[OrderUniqueIdentifier]])),"")</f>
        <v>LONGSHORT</v>
      </c>
    </row>
    <row r="6626" spans="1:37" x14ac:dyDescent="0.25">
      <c r="A6626" t="s">
        <v>1555</v>
      </c>
      <c r="B6626" t="s">
        <v>1665</v>
      </c>
      <c r="C6626" t="s">
        <v>11666</v>
      </c>
      <c r="D6626" t="s">
        <v>72</v>
      </c>
      <c r="E6626" t="s">
        <v>10376</v>
      </c>
      <c r="F6626" t="s">
        <v>73</v>
      </c>
      <c r="G6626" t="s">
        <v>74</v>
      </c>
      <c r="H6626" t="s">
        <v>75</v>
      </c>
      <c r="I6626" t="s">
        <v>76</v>
      </c>
      <c r="J6626" t="s">
        <v>77</v>
      </c>
      <c r="K6626">
        <v>75</v>
      </c>
      <c r="L6626" t="s">
        <v>77</v>
      </c>
      <c r="M6626" t="s">
        <v>78</v>
      </c>
      <c r="N6626" t="s">
        <v>3614</v>
      </c>
      <c r="O6626" t="s">
        <v>11097</v>
      </c>
      <c r="P6626" t="s">
        <v>11097</v>
      </c>
      <c r="Q6626" t="s">
        <v>10379</v>
      </c>
      <c r="R6626" t="s">
        <v>79</v>
      </c>
      <c r="S6626" t="s">
        <v>25</v>
      </c>
      <c r="T6626" t="s">
        <v>10380</v>
      </c>
      <c r="U6626" t="s">
        <v>43</v>
      </c>
      <c r="V6626" t="s">
        <v>80</v>
      </c>
      <c r="W6626">
        <v>25000</v>
      </c>
      <c r="X6626" t="s">
        <v>81</v>
      </c>
      <c r="Y6626">
        <v>75</v>
      </c>
      <c r="Z6626" t="s">
        <v>11098</v>
      </c>
      <c r="AA6626" t="s">
        <v>11098</v>
      </c>
      <c r="AB6626" t="s">
        <v>90</v>
      </c>
      <c r="AC6626" t="s">
        <v>84</v>
      </c>
      <c r="AD6626">
        <f>_xlfn.XLOOKUP(MIS[[#This Row],[TRADING SYMBOL]],[1]Sheet1!$D:$D,[1]Sheet1!$C:$C)</f>
        <v>186.15</v>
      </c>
      <c r="AE6626">
        <f>MIS[[#This Row],[OrderAverageTradedPrice]]*MIS[[#This Row],[OrderQuantity]]</f>
        <v>14782.5</v>
      </c>
      <c r="AF6626">
        <f>MIS[[#This Row],[LTP]]*MIS[[#This Row],[OrderQuantity]]</f>
        <v>13961.25</v>
      </c>
      <c r="AG6626">
        <f>IF(MIS[[#This Row],[OrderSide]]="SELL",MIS[[#This Row],[VALUE]]-MIS[[#This Row],[LIVE_VALUE]],MIS[[#This Row],[LIVE_VALUE]]-MIS[[#This Row],[VALUE]])</f>
        <v>-821.25</v>
      </c>
      <c r="AH6626" t="str" cm="1">
        <f t="array" ref="AH6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6" t="str">
        <f>MIS[[#This Row],[TRADING SYMBOL]]</f>
        <v>NIFTY2552225000CE</v>
      </c>
      <c r="AJ6626" t="str">
        <f>IF(RIGHT(MIS[[#This Row],[Main/Hedge]],4)="MAIN","MAIN","HEDGE")</f>
        <v>MAIN</v>
      </c>
      <c r="AK6626" t="str" cm="1">
        <f t="array" ref="AK6626">_xlfn._xlws.FILTER(Table4[Column1],ISNUMBER(SEARCH(Table4[Column1],MIS[[#This Row],[OrderUniqueIdentifier]])),"")</f>
        <v>LONGSHORT</v>
      </c>
    </row>
    <row r="6627" spans="1:37" x14ac:dyDescent="0.25">
      <c r="A6627" t="s">
        <v>1555</v>
      </c>
      <c r="B6627" t="s">
        <v>1684</v>
      </c>
      <c r="C6627" t="s">
        <v>11672</v>
      </c>
      <c r="D6627" t="s">
        <v>72</v>
      </c>
      <c r="E6627" t="s">
        <v>11102</v>
      </c>
      <c r="F6627" t="s">
        <v>98</v>
      </c>
      <c r="G6627" t="s">
        <v>74</v>
      </c>
      <c r="H6627" t="s">
        <v>93</v>
      </c>
      <c r="I6627" t="s">
        <v>76</v>
      </c>
      <c r="J6627" t="s">
        <v>11275</v>
      </c>
      <c r="K6627">
        <v>200</v>
      </c>
      <c r="L6627" t="s">
        <v>77</v>
      </c>
      <c r="M6627" t="s">
        <v>78</v>
      </c>
      <c r="N6627" t="s">
        <v>11673</v>
      </c>
      <c r="O6627" t="s">
        <v>11146</v>
      </c>
      <c r="P6627" t="s">
        <v>11097</v>
      </c>
      <c r="Q6627" t="s">
        <v>11106</v>
      </c>
      <c r="R6627" t="s">
        <v>79</v>
      </c>
      <c r="S6627" t="s">
        <v>25</v>
      </c>
      <c r="T6627" t="s">
        <v>11107</v>
      </c>
      <c r="U6627" t="s">
        <v>100</v>
      </c>
      <c r="V6627" t="s">
        <v>80</v>
      </c>
      <c r="W6627">
        <v>79900</v>
      </c>
      <c r="X6627" t="s">
        <v>85</v>
      </c>
      <c r="Y6627">
        <v>200</v>
      </c>
      <c r="Z6627" t="s">
        <v>11147</v>
      </c>
      <c r="AA6627" t="s">
        <v>11098</v>
      </c>
      <c r="AB6627" t="s">
        <v>87</v>
      </c>
      <c r="AC6627" t="s">
        <v>84</v>
      </c>
      <c r="AD6627">
        <f>_xlfn.XLOOKUP(MIS[[#This Row],[TRADING SYMBOL]],[1]Sheet1!$D:$D,[1]Sheet1!$C:$C)</f>
        <v>31.45</v>
      </c>
      <c r="AE6627">
        <f>MIS[[#This Row],[OrderAverageTradedPrice]]*MIS[[#This Row],[OrderQuantity]]</f>
        <v>6531.9999999999991</v>
      </c>
      <c r="AF6627">
        <f>MIS[[#This Row],[LTP]]*MIS[[#This Row],[OrderQuantity]]</f>
        <v>6290</v>
      </c>
      <c r="AG6627">
        <f>IF(MIS[[#This Row],[OrderSide]]="SELL",MIS[[#This Row],[VALUE]]-MIS[[#This Row],[LIVE_VALUE]],MIS[[#This Row],[LIVE_VALUE]]-MIS[[#This Row],[VALUE]])</f>
        <v>-241.99999999999909</v>
      </c>
      <c r="AH6627" t="str" cm="1">
        <f t="array" ref="AH6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7" t="str">
        <f>MIS[[#This Row],[TRADING SYMBOL]]</f>
        <v>SENSEX2552079900PE</v>
      </c>
      <c r="AJ6627" t="str">
        <f>IF(RIGHT(MIS[[#This Row],[Main/Hedge]],4)="MAIN","MAIN","HEDGE")</f>
        <v>HEDGE</v>
      </c>
      <c r="AK6627" t="str" cm="1">
        <f t="array" ref="AK6627">_xlfn._xlws.FILTER(Table4[Column1],ISNUMBER(SEARCH(Table4[Column1],MIS[[#This Row],[OrderUniqueIdentifier]])),"")</f>
        <v>LONGSHORT</v>
      </c>
    </row>
    <row r="6628" spans="1:37" x14ac:dyDescent="0.25">
      <c r="A6628" t="s">
        <v>1702</v>
      </c>
      <c r="B6628" t="s">
        <v>1703</v>
      </c>
      <c r="C6628" t="s">
        <v>7603</v>
      </c>
      <c r="D6628" t="s">
        <v>72</v>
      </c>
      <c r="E6628" t="s">
        <v>10376</v>
      </c>
      <c r="F6628" t="s">
        <v>73</v>
      </c>
      <c r="G6628" t="s">
        <v>74</v>
      </c>
      <c r="H6628" t="s">
        <v>75</v>
      </c>
      <c r="I6628" t="s">
        <v>76</v>
      </c>
      <c r="J6628" t="s">
        <v>77</v>
      </c>
      <c r="K6628">
        <v>825</v>
      </c>
      <c r="L6628" t="s">
        <v>77</v>
      </c>
      <c r="M6628" t="s">
        <v>78</v>
      </c>
      <c r="N6628" t="s">
        <v>11684</v>
      </c>
      <c r="O6628" t="s">
        <v>11097</v>
      </c>
      <c r="P6628" t="s">
        <v>11097</v>
      </c>
      <c r="Q6628" t="s">
        <v>10379</v>
      </c>
      <c r="R6628" t="s">
        <v>79</v>
      </c>
      <c r="S6628" t="s">
        <v>25</v>
      </c>
      <c r="T6628" t="s">
        <v>10380</v>
      </c>
      <c r="U6628" t="s">
        <v>43</v>
      </c>
      <c r="V6628" t="s">
        <v>80</v>
      </c>
      <c r="W6628">
        <v>25000</v>
      </c>
      <c r="X6628" t="s">
        <v>81</v>
      </c>
      <c r="Y6628">
        <v>825</v>
      </c>
      <c r="Z6628" t="s">
        <v>11098</v>
      </c>
      <c r="AA6628" t="s">
        <v>11098</v>
      </c>
      <c r="AB6628" t="s">
        <v>90</v>
      </c>
      <c r="AC6628" t="s">
        <v>84</v>
      </c>
      <c r="AD6628">
        <f>_xlfn.XLOOKUP(MIS[[#This Row],[TRADING SYMBOL]],[1]Sheet1!$D:$D,[1]Sheet1!$C:$C)</f>
        <v>186.15</v>
      </c>
      <c r="AE6628">
        <f>MIS[[#This Row],[OrderAverageTradedPrice]]*MIS[[#This Row],[OrderQuantity]]</f>
        <v>162183.74999999948</v>
      </c>
      <c r="AF6628">
        <f>MIS[[#This Row],[LTP]]*MIS[[#This Row],[OrderQuantity]]</f>
        <v>153573.75</v>
      </c>
      <c r="AG6628">
        <f>IF(MIS[[#This Row],[OrderSide]]="SELL",MIS[[#This Row],[VALUE]]-MIS[[#This Row],[LIVE_VALUE]],MIS[[#This Row],[LIVE_VALUE]]-MIS[[#This Row],[VALUE]])</f>
        <v>-8609.9999999994761</v>
      </c>
      <c r="AH6628" t="str" cm="1">
        <f t="array" ref="AH6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8" t="str">
        <f>MIS[[#This Row],[TRADING SYMBOL]]</f>
        <v>NIFTY2552225000CE</v>
      </c>
      <c r="AJ6628" t="str">
        <f>IF(RIGHT(MIS[[#This Row],[Main/Hedge]],4)="MAIN","MAIN","HEDGE")</f>
        <v>MAIN</v>
      </c>
      <c r="AK6628" t="str" cm="1">
        <f t="array" ref="AK6628">_xlfn._xlws.FILTER(Table4[Column1],ISNUMBER(SEARCH(Table4[Column1],MIS[[#This Row],[OrderUniqueIdentifier]])),"")</f>
        <v>LONGSHORT</v>
      </c>
    </row>
    <row r="6629" spans="1:37" x14ac:dyDescent="0.25">
      <c r="A6629" t="s">
        <v>71</v>
      </c>
      <c r="B6629" t="s">
        <v>482</v>
      </c>
      <c r="C6629" t="s">
        <v>11112</v>
      </c>
      <c r="D6629" t="s">
        <v>72</v>
      </c>
      <c r="E6629" t="s">
        <v>2044</v>
      </c>
      <c r="F6629" t="s">
        <v>98</v>
      </c>
      <c r="G6629" t="s">
        <v>74</v>
      </c>
      <c r="H6629" t="s">
        <v>75</v>
      </c>
      <c r="I6629" t="s">
        <v>76</v>
      </c>
      <c r="J6629" t="s">
        <v>77</v>
      </c>
      <c r="K6629">
        <v>60</v>
      </c>
      <c r="L6629" t="s">
        <v>77</v>
      </c>
      <c r="M6629" t="s">
        <v>78</v>
      </c>
      <c r="N6629" t="s">
        <v>11113</v>
      </c>
      <c r="O6629" t="s">
        <v>11097</v>
      </c>
      <c r="P6629" t="s">
        <v>11114</v>
      </c>
      <c r="Q6629" t="s">
        <v>2048</v>
      </c>
      <c r="R6629" t="s">
        <v>79</v>
      </c>
      <c r="S6629" t="s">
        <v>25</v>
      </c>
      <c r="T6629" t="s">
        <v>2049</v>
      </c>
      <c r="U6629" t="s">
        <v>100</v>
      </c>
      <c r="V6629" t="s">
        <v>80</v>
      </c>
      <c r="W6629">
        <v>82300</v>
      </c>
      <c r="X6629" t="s">
        <v>81</v>
      </c>
      <c r="Y6629">
        <v>60</v>
      </c>
      <c r="Z6629" t="s">
        <v>11098</v>
      </c>
      <c r="AA6629" t="s">
        <v>11115</v>
      </c>
      <c r="AB6629" t="s">
        <v>90</v>
      </c>
      <c r="AC6629" t="s">
        <v>84</v>
      </c>
      <c r="AD6629">
        <f>_xlfn.XLOOKUP(MIS[[#This Row],[TRADING SYMBOL]],[1]Sheet1!$D:$D,[1]Sheet1!$C:$C)</f>
        <v>464.4</v>
      </c>
      <c r="AE6629">
        <f>MIS[[#This Row],[OrderAverageTradedPrice]]*MIS[[#This Row],[OrderQuantity]]</f>
        <v>30423</v>
      </c>
      <c r="AF6629">
        <f>MIS[[#This Row],[LTP]]*MIS[[#This Row],[OrderQuantity]]</f>
        <v>27864</v>
      </c>
      <c r="AG6629">
        <f>IF(MIS[[#This Row],[OrderSide]]="SELL",MIS[[#This Row],[VALUE]]-MIS[[#This Row],[LIVE_VALUE]],MIS[[#This Row],[LIVE_VALUE]]-MIS[[#This Row],[VALUE]])</f>
        <v>-2559</v>
      </c>
      <c r="AH6629" t="str" cm="1">
        <f t="array" ref="AH6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9" t="str">
        <f>MIS[[#This Row],[TRADING SYMBOL]]</f>
        <v>SENSEX2552082300CE</v>
      </c>
      <c r="AJ6629" t="str">
        <f>IF(RIGHT(MIS[[#This Row],[Main/Hedge]],4)="MAIN","MAIN","HEDGE")</f>
        <v>MAIN</v>
      </c>
      <c r="AK6629" t="str" cm="1">
        <f t="array" ref="AK6629">_xlfn._xlws.FILTER(Table4[Column1],ISNUMBER(SEARCH(Table4[Column1],MIS[[#This Row],[OrderUniqueIdentifier]])),"")</f>
        <v>LONGSHORT</v>
      </c>
    </row>
    <row r="6630" spans="1:37" x14ac:dyDescent="0.25">
      <c r="A6630" t="s">
        <v>71</v>
      </c>
      <c r="B6630" t="s">
        <v>540</v>
      </c>
      <c r="C6630" t="s">
        <v>11141</v>
      </c>
      <c r="D6630" t="s">
        <v>72</v>
      </c>
      <c r="E6630" t="s">
        <v>10376</v>
      </c>
      <c r="F6630" t="s">
        <v>73</v>
      </c>
      <c r="G6630" t="s">
        <v>74</v>
      </c>
      <c r="H6630" t="s">
        <v>75</v>
      </c>
      <c r="I6630" t="s">
        <v>76</v>
      </c>
      <c r="J6630" t="s">
        <v>77</v>
      </c>
      <c r="K6630">
        <v>150</v>
      </c>
      <c r="L6630" t="s">
        <v>77</v>
      </c>
      <c r="M6630" t="s">
        <v>78</v>
      </c>
      <c r="N6630" t="s">
        <v>4363</v>
      </c>
      <c r="O6630" t="s">
        <v>11114</v>
      </c>
      <c r="P6630" t="s">
        <v>11114</v>
      </c>
      <c r="Q6630" t="s">
        <v>10379</v>
      </c>
      <c r="R6630" t="s">
        <v>79</v>
      </c>
      <c r="S6630" t="s">
        <v>25</v>
      </c>
      <c r="T6630" t="s">
        <v>10380</v>
      </c>
      <c r="U6630" t="s">
        <v>43</v>
      </c>
      <c r="V6630" t="s">
        <v>80</v>
      </c>
      <c r="W6630">
        <v>25000</v>
      </c>
      <c r="X6630" t="s">
        <v>81</v>
      </c>
      <c r="Y6630">
        <v>150</v>
      </c>
      <c r="Z6630" t="s">
        <v>11115</v>
      </c>
      <c r="AA6630" t="s">
        <v>11115</v>
      </c>
      <c r="AB6630" t="s">
        <v>90</v>
      </c>
      <c r="AC6630" t="s">
        <v>84</v>
      </c>
      <c r="AD6630">
        <f>_xlfn.XLOOKUP(MIS[[#This Row],[TRADING SYMBOL]],[1]Sheet1!$D:$D,[1]Sheet1!$C:$C)</f>
        <v>186.15</v>
      </c>
      <c r="AE6630">
        <f>MIS[[#This Row],[OrderAverageTradedPrice]]*MIS[[#This Row],[OrderQuantity]]</f>
        <v>29587.5</v>
      </c>
      <c r="AF6630">
        <f>MIS[[#This Row],[LTP]]*MIS[[#This Row],[OrderQuantity]]</f>
        <v>27922.5</v>
      </c>
      <c r="AG6630">
        <f>IF(MIS[[#This Row],[OrderSide]]="SELL",MIS[[#This Row],[VALUE]]-MIS[[#This Row],[LIVE_VALUE]],MIS[[#This Row],[LIVE_VALUE]]-MIS[[#This Row],[VALUE]])</f>
        <v>-1665</v>
      </c>
      <c r="AH6630" t="str" cm="1">
        <f t="array" ref="AH6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0" t="str">
        <f>MIS[[#This Row],[TRADING SYMBOL]]</f>
        <v>NIFTY2552225000CE</v>
      </c>
      <c r="AJ6630" t="str">
        <f>IF(RIGHT(MIS[[#This Row],[Main/Hedge]],4)="MAIN","MAIN","HEDGE")</f>
        <v>MAIN</v>
      </c>
      <c r="AK6630" t="str" cm="1">
        <f t="array" ref="AK6630">_xlfn._xlws.FILTER(Table4[Column1],ISNUMBER(SEARCH(Table4[Column1],MIS[[#This Row],[OrderUniqueIdentifier]])),"")</f>
        <v>LONGSHORT</v>
      </c>
    </row>
    <row r="6631" spans="1:37" x14ac:dyDescent="0.25">
      <c r="A6631" t="s">
        <v>71</v>
      </c>
      <c r="B6631" t="s">
        <v>540</v>
      </c>
      <c r="C6631" t="s">
        <v>11142</v>
      </c>
      <c r="D6631" t="s">
        <v>72</v>
      </c>
      <c r="E6631" t="s">
        <v>2044</v>
      </c>
      <c r="F6631" t="s">
        <v>98</v>
      </c>
      <c r="G6631" t="s">
        <v>74</v>
      </c>
      <c r="H6631" t="s">
        <v>75</v>
      </c>
      <c r="I6631" t="s">
        <v>76</v>
      </c>
      <c r="J6631" t="s">
        <v>77</v>
      </c>
      <c r="K6631">
        <v>60</v>
      </c>
      <c r="L6631" t="s">
        <v>77</v>
      </c>
      <c r="M6631" t="s">
        <v>78</v>
      </c>
      <c r="N6631" t="s">
        <v>11143</v>
      </c>
      <c r="O6631" t="s">
        <v>11114</v>
      </c>
      <c r="P6631" t="s">
        <v>11114</v>
      </c>
      <c r="Q6631" t="s">
        <v>2048</v>
      </c>
      <c r="R6631" t="s">
        <v>79</v>
      </c>
      <c r="S6631" t="s">
        <v>25</v>
      </c>
      <c r="T6631" t="s">
        <v>2049</v>
      </c>
      <c r="U6631" t="s">
        <v>100</v>
      </c>
      <c r="V6631" t="s">
        <v>80</v>
      </c>
      <c r="W6631">
        <v>82300</v>
      </c>
      <c r="X6631" t="s">
        <v>81</v>
      </c>
      <c r="Y6631">
        <v>60</v>
      </c>
      <c r="Z6631" t="s">
        <v>11115</v>
      </c>
      <c r="AA6631" t="s">
        <v>11115</v>
      </c>
      <c r="AB6631" t="s">
        <v>90</v>
      </c>
      <c r="AC6631" t="s">
        <v>84</v>
      </c>
      <c r="AD6631">
        <f>_xlfn.XLOOKUP(MIS[[#This Row],[TRADING SYMBOL]],[1]Sheet1!$D:$D,[1]Sheet1!$C:$C)</f>
        <v>464.4</v>
      </c>
      <c r="AE6631">
        <f>MIS[[#This Row],[OrderAverageTradedPrice]]*MIS[[#This Row],[OrderQuantity]]</f>
        <v>30472.999999999978</v>
      </c>
      <c r="AF6631">
        <f>MIS[[#This Row],[LTP]]*MIS[[#This Row],[OrderQuantity]]</f>
        <v>27864</v>
      </c>
      <c r="AG6631">
        <f>IF(MIS[[#This Row],[OrderSide]]="SELL",MIS[[#This Row],[VALUE]]-MIS[[#This Row],[LIVE_VALUE]],MIS[[#This Row],[LIVE_VALUE]]-MIS[[#This Row],[VALUE]])</f>
        <v>-2608.9999999999782</v>
      </c>
      <c r="AH6631" t="str" cm="1">
        <f t="array" ref="AH6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1" t="str">
        <f>MIS[[#This Row],[TRADING SYMBOL]]</f>
        <v>SENSEX2552082300CE</v>
      </c>
      <c r="AJ6631" t="str">
        <f>IF(RIGHT(MIS[[#This Row],[Main/Hedge]],4)="MAIN","MAIN","HEDGE")</f>
        <v>MAIN</v>
      </c>
      <c r="AK6631" t="str" cm="1">
        <f t="array" ref="AK6631">_xlfn._xlws.FILTER(Table4[Column1],ISNUMBER(SEARCH(Table4[Column1],MIS[[#This Row],[OrderUniqueIdentifier]])),"")</f>
        <v>LONGSHORT</v>
      </c>
    </row>
    <row r="6632" spans="1:37" x14ac:dyDescent="0.25">
      <c r="A6632" t="s">
        <v>71</v>
      </c>
      <c r="B6632" t="s">
        <v>558</v>
      </c>
      <c r="C6632" t="s">
        <v>11156</v>
      </c>
      <c r="D6632" t="s">
        <v>72</v>
      </c>
      <c r="E6632" t="s">
        <v>10376</v>
      </c>
      <c r="F6632" t="s">
        <v>73</v>
      </c>
      <c r="G6632" t="s">
        <v>74</v>
      </c>
      <c r="H6632" t="s">
        <v>75</v>
      </c>
      <c r="I6632" t="s">
        <v>76</v>
      </c>
      <c r="J6632" t="s">
        <v>77</v>
      </c>
      <c r="K6632">
        <v>150</v>
      </c>
      <c r="L6632" t="s">
        <v>77</v>
      </c>
      <c r="M6632" t="s">
        <v>78</v>
      </c>
      <c r="N6632" t="s">
        <v>11157</v>
      </c>
      <c r="O6632" t="s">
        <v>11114</v>
      </c>
      <c r="P6632" t="s">
        <v>11114</v>
      </c>
      <c r="Q6632" t="s">
        <v>10379</v>
      </c>
      <c r="R6632" t="s">
        <v>79</v>
      </c>
      <c r="S6632" t="s">
        <v>25</v>
      </c>
      <c r="T6632" t="s">
        <v>10380</v>
      </c>
      <c r="U6632" t="s">
        <v>43</v>
      </c>
      <c r="V6632" t="s">
        <v>80</v>
      </c>
      <c r="W6632">
        <v>25000</v>
      </c>
      <c r="X6632" t="s">
        <v>81</v>
      </c>
      <c r="Y6632">
        <v>150</v>
      </c>
      <c r="Z6632" t="s">
        <v>11115</v>
      </c>
      <c r="AA6632" t="s">
        <v>11115</v>
      </c>
      <c r="AB6632" t="s">
        <v>90</v>
      </c>
      <c r="AC6632" t="s">
        <v>84</v>
      </c>
      <c r="AD6632">
        <f>_xlfn.XLOOKUP(MIS[[#This Row],[TRADING SYMBOL]],[1]Sheet1!$D:$D,[1]Sheet1!$C:$C)</f>
        <v>186.15</v>
      </c>
      <c r="AE6632">
        <f>MIS[[#This Row],[OrderAverageTradedPrice]]*MIS[[#This Row],[OrderQuantity]]</f>
        <v>29580</v>
      </c>
      <c r="AF6632">
        <f>MIS[[#This Row],[LTP]]*MIS[[#This Row],[OrderQuantity]]</f>
        <v>27922.5</v>
      </c>
      <c r="AG6632">
        <f>IF(MIS[[#This Row],[OrderSide]]="SELL",MIS[[#This Row],[VALUE]]-MIS[[#This Row],[LIVE_VALUE]],MIS[[#This Row],[LIVE_VALUE]]-MIS[[#This Row],[VALUE]])</f>
        <v>-1657.5</v>
      </c>
      <c r="AH6632" t="str" cm="1">
        <f t="array" ref="AH6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2" t="str">
        <f>MIS[[#This Row],[TRADING SYMBOL]]</f>
        <v>NIFTY2552225000CE</v>
      </c>
      <c r="AJ6632" t="str">
        <f>IF(RIGHT(MIS[[#This Row],[Main/Hedge]],4)="MAIN","MAIN","HEDGE")</f>
        <v>MAIN</v>
      </c>
      <c r="AK6632" t="str" cm="1">
        <f t="array" ref="AK6632">_xlfn._xlws.FILTER(Table4[Column1],ISNUMBER(SEARCH(Table4[Column1],MIS[[#This Row],[OrderUniqueIdentifier]])),"")</f>
        <v>LONGSHORT</v>
      </c>
    </row>
    <row r="6633" spans="1:37" x14ac:dyDescent="0.25">
      <c r="A6633" t="s">
        <v>71</v>
      </c>
      <c r="B6633" t="s">
        <v>566</v>
      </c>
      <c r="C6633" t="s">
        <v>11163</v>
      </c>
      <c r="D6633" t="s">
        <v>72</v>
      </c>
      <c r="E6633" t="s">
        <v>10376</v>
      </c>
      <c r="F6633" t="s">
        <v>73</v>
      </c>
      <c r="G6633" t="s">
        <v>74</v>
      </c>
      <c r="H6633" t="s">
        <v>75</v>
      </c>
      <c r="I6633" t="s">
        <v>76</v>
      </c>
      <c r="J6633" t="s">
        <v>77</v>
      </c>
      <c r="K6633">
        <v>75</v>
      </c>
      <c r="L6633" t="s">
        <v>77</v>
      </c>
      <c r="M6633" t="s">
        <v>78</v>
      </c>
      <c r="N6633" t="s">
        <v>11164</v>
      </c>
      <c r="O6633" t="s">
        <v>11114</v>
      </c>
      <c r="P6633" t="s">
        <v>11114</v>
      </c>
      <c r="Q6633" t="s">
        <v>10379</v>
      </c>
      <c r="R6633" t="s">
        <v>79</v>
      </c>
      <c r="S6633" t="s">
        <v>25</v>
      </c>
      <c r="T6633" t="s">
        <v>10380</v>
      </c>
      <c r="U6633" t="s">
        <v>43</v>
      </c>
      <c r="V6633" t="s">
        <v>80</v>
      </c>
      <c r="W6633">
        <v>25000</v>
      </c>
      <c r="X6633" t="s">
        <v>81</v>
      </c>
      <c r="Y6633">
        <v>75</v>
      </c>
      <c r="Z6633" t="s">
        <v>11115</v>
      </c>
      <c r="AA6633" t="s">
        <v>11115</v>
      </c>
      <c r="AB6633" t="s">
        <v>90</v>
      </c>
      <c r="AC6633" t="s">
        <v>84</v>
      </c>
      <c r="AD6633">
        <f>_xlfn.XLOOKUP(MIS[[#This Row],[TRADING SYMBOL]],[1]Sheet1!$D:$D,[1]Sheet1!$C:$C)</f>
        <v>186.15</v>
      </c>
      <c r="AE6633">
        <f>MIS[[#This Row],[OrderAverageTradedPrice]]*MIS[[#This Row],[OrderQuantity]]</f>
        <v>14737.5</v>
      </c>
      <c r="AF6633">
        <f>MIS[[#This Row],[LTP]]*MIS[[#This Row],[OrderQuantity]]</f>
        <v>13961.25</v>
      </c>
      <c r="AG6633">
        <f>IF(MIS[[#This Row],[OrderSide]]="SELL",MIS[[#This Row],[VALUE]]-MIS[[#This Row],[LIVE_VALUE]],MIS[[#This Row],[LIVE_VALUE]]-MIS[[#This Row],[VALUE]])</f>
        <v>-776.25</v>
      </c>
      <c r="AH6633" t="str" cm="1">
        <f t="array" ref="AH6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3" t="str">
        <f>MIS[[#This Row],[TRADING SYMBOL]]</f>
        <v>NIFTY2552225000CE</v>
      </c>
      <c r="AJ6633" t="str">
        <f>IF(RIGHT(MIS[[#This Row],[Main/Hedge]],4)="MAIN","MAIN","HEDGE")</f>
        <v>MAIN</v>
      </c>
      <c r="AK6633" t="str" cm="1">
        <f t="array" ref="AK6633">_xlfn._xlws.FILTER(Table4[Column1],ISNUMBER(SEARCH(Table4[Column1],MIS[[#This Row],[OrderUniqueIdentifier]])),"")</f>
        <v>LONGSHORT</v>
      </c>
    </row>
    <row r="6634" spans="1:37" x14ac:dyDescent="0.25">
      <c r="A6634" t="s">
        <v>71</v>
      </c>
      <c r="B6634" t="s">
        <v>857</v>
      </c>
      <c r="C6634" t="s">
        <v>11305</v>
      </c>
      <c r="D6634" t="s">
        <v>72</v>
      </c>
      <c r="E6634" t="s">
        <v>10376</v>
      </c>
      <c r="F6634" t="s">
        <v>73</v>
      </c>
      <c r="G6634" t="s">
        <v>74</v>
      </c>
      <c r="H6634" t="s">
        <v>75</v>
      </c>
      <c r="I6634" t="s">
        <v>76</v>
      </c>
      <c r="J6634" t="s">
        <v>77</v>
      </c>
      <c r="K6634">
        <v>75</v>
      </c>
      <c r="L6634" t="s">
        <v>77</v>
      </c>
      <c r="M6634" t="s">
        <v>78</v>
      </c>
      <c r="N6634" t="s">
        <v>11237</v>
      </c>
      <c r="O6634" t="s">
        <v>11114</v>
      </c>
      <c r="P6634" t="s">
        <v>11114</v>
      </c>
      <c r="Q6634" t="s">
        <v>10379</v>
      </c>
      <c r="R6634" t="s">
        <v>79</v>
      </c>
      <c r="S6634" t="s">
        <v>25</v>
      </c>
      <c r="T6634" t="s">
        <v>10380</v>
      </c>
      <c r="U6634" t="s">
        <v>43</v>
      </c>
      <c r="V6634" t="s">
        <v>80</v>
      </c>
      <c r="W6634">
        <v>25000</v>
      </c>
      <c r="X6634" t="s">
        <v>81</v>
      </c>
      <c r="Y6634">
        <v>75</v>
      </c>
      <c r="Z6634" t="s">
        <v>11115</v>
      </c>
      <c r="AA6634" t="s">
        <v>11115</v>
      </c>
      <c r="AB6634" t="s">
        <v>90</v>
      </c>
      <c r="AC6634" t="s">
        <v>84</v>
      </c>
      <c r="AD6634">
        <f>_xlfn.XLOOKUP(MIS[[#This Row],[TRADING SYMBOL]],[1]Sheet1!$D:$D,[1]Sheet1!$C:$C)</f>
        <v>186.15</v>
      </c>
      <c r="AE6634">
        <f>MIS[[#This Row],[OrderAverageTradedPrice]]*MIS[[#This Row],[OrderQuantity]]</f>
        <v>14778.75</v>
      </c>
      <c r="AF6634">
        <f>MIS[[#This Row],[LTP]]*MIS[[#This Row],[OrderQuantity]]</f>
        <v>13961.25</v>
      </c>
      <c r="AG6634">
        <f>IF(MIS[[#This Row],[OrderSide]]="SELL",MIS[[#This Row],[VALUE]]-MIS[[#This Row],[LIVE_VALUE]],MIS[[#This Row],[LIVE_VALUE]]-MIS[[#This Row],[VALUE]])</f>
        <v>-817.5</v>
      </c>
      <c r="AH6634" t="str" cm="1">
        <f t="array" ref="AH6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4" t="str">
        <f>MIS[[#This Row],[TRADING SYMBOL]]</f>
        <v>NIFTY2552225000CE</v>
      </c>
      <c r="AJ6634" t="str">
        <f>IF(RIGHT(MIS[[#This Row],[Main/Hedge]],4)="MAIN","MAIN","HEDGE")</f>
        <v>MAIN</v>
      </c>
      <c r="AK6634" t="str" cm="1">
        <f t="array" ref="AK6634">_xlfn._xlws.FILTER(Table4[Column1],ISNUMBER(SEARCH(Table4[Column1],MIS[[#This Row],[OrderUniqueIdentifier]])),"")</f>
        <v>LONGSHORT</v>
      </c>
    </row>
    <row r="6635" spans="1:37" x14ac:dyDescent="0.25">
      <c r="A6635" t="s">
        <v>71</v>
      </c>
      <c r="B6635" t="s">
        <v>1280</v>
      </c>
      <c r="C6635" t="s">
        <v>11488</v>
      </c>
      <c r="D6635" t="s">
        <v>72</v>
      </c>
      <c r="E6635" t="s">
        <v>10376</v>
      </c>
      <c r="F6635" t="s">
        <v>73</v>
      </c>
      <c r="G6635" t="s">
        <v>74</v>
      </c>
      <c r="H6635" t="s">
        <v>75</v>
      </c>
      <c r="I6635" t="s">
        <v>76</v>
      </c>
      <c r="J6635" t="s">
        <v>77</v>
      </c>
      <c r="K6635">
        <v>150</v>
      </c>
      <c r="L6635" t="s">
        <v>77</v>
      </c>
      <c r="M6635" t="s">
        <v>78</v>
      </c>
      <c r="N6635" t="s">
        <v>11478</v>
      </c>
      <c r="O6635" t="s">
        <v>11114</v>
      </c>
      <c r="P6635" t="s">
        <v>11114</v>
      </c>
      <c r="Q6635" t="s">
        <v>10379</v>
      </c>
      <c r="R6635" t="s">
        <v>79</v>
      </c>
      <c r="S6635" t="s">
        <v>25</v>
      </c>
      <c r="T6635" t="s">
        <v>10380</v>
      </c>
      <c r="U6635" t="s">
        <v>43</v>
      </c>
      <c r="V6635" t="s">
        <v>80</v>
      </c>
      <c r="W6635">
        <v>25000</v>
      </c>
      <c r="X6635" t="s">
        <v>81</v>
      </c>
      <c r="Y6635">
        <v>150</v>
      </c>
      <c r="Z6635" t="s">
        <v>11115</v>
      </c>
      <c r="AA6635" t="s">
        <v>11115</v>
      </c>
      <c r="AB6635" t="s">
        <v>90</v>
      </c>
      <c r="AC6635" t="s">
        <v>84</v>
      </c>
      <c r="AD6635">
        <f>_xlfn.XLOOKUP(MIS[[#This Row],[TRADING SYMBOL]],[1]Sheet1!$D:$D,[1]Sheet1!$C:$C)</f>
        <v>186.15</v>
      </c>
      <c r="AE6635">
        <f>MIS[[#This Row],[OrderAverageTradedPrice]]*MIS[[#This Row],[OrderQuantity]]</f>
        <v>29497.5</v>
      </c>
      <c r="AF6635">
        <f>MIS[[#This Row],[LTP]]*MIS[[#This Row],[OrderQuantity]]</f>
        <v>27922.5</v>
      </c>
      <c r="AG6635">
        <f>IF(MIS[[#This Row],[OrderSide]]="SELL",MIS[[#This Row],[VALUE]]-MIS[[#This Row],[LIVE_VALUE]],MIS[[#This Row],[LIVE_VALUE]]-MIS[[#This Row],[VALUE]])</f>
        <v>-1575</v>
      </c>
      <c r="AH6635" t="str" cm="1">
        <f t="array" ref="AH6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5" t="str">
        <f>MIS[[#This Row],[TRADING SYMBOL]]</f>
        <v>NIFTY2552225000CE</v>
      </c>
      <c r="AJ6635" t="str">
        <f>IF(RIGHT(MIS[[#This Row],[Main/Hedge]],4)="MAIN","MAIN","HEDGE")</f>
        <v>MAIN</v>
      </c>
      <c r="AK6635" t="str" cm="1">
        <f t="array" ref="AK6635">_xlfn._xlws.FILTER(Table4[Column1],ISNUMBER(SEARCH(Table4[Column1],MIS[[#This Row],[OrderUniqueIdentifier]])),"")</f>
        <v>LONGSHORT</v>
      </c>
    </row>
    <row r="6636" spans="1:37" x14ac:dyDescent="0.25">
      <c r="A6636" t="s">
        <v>71</v>
      </c>
      <c r="B6636" t="s">
        <v>1302</v>
      </c>
      <c r="C6636" t="s">
        <v>11497</v>
      </c>
      <c r="D6636" t="s">
        <v>72</v>
      </c>
      <c r="E6636" t="s">
        <v>10376</v>
      </c>
      <c r="F6636" t="s">
        <v>73</v>
      </c>
      <c r="G6636" t="s">
        <v>74</v>
      </c>
      <c r="H6636" t="s">
        <v>75</v>
      </c>
      <c r="I6636" t="s">
        <v>76</v>
      </c>
      <c r="J6636" t="s">
        <v>77</v>
      </c>
      <c r="K6636">
        <v>75</v>
      </c>
      <c r="L6636" t="s">
        <v>77</v>
      </c>
      <c r="M6636" t="s">
        <v>78</v>
      </c>
      <c r="N6636" t="s">
        <v>11498</v>
      </c>
      <c r="O6636" t="s">
        <v>11114</v>
      </c>
      <c r="P6636" t="s">
        <v>11114</v>
      </c>
      <c r="Q6636" t="s">
        <v>10379</v>
      </c>
      <c r="R6636" t="s">
        <v>79</v>
      </c>
      <c r="S6636" t="s">
        <v>25</v>
      </c>
      <c r="T6636" t="s">
        <v>10380</v>
      </c>
      <c r="U6636" t="s">
        <v>43</v>
      </c>
      <c r="V6636" t="s">
        <v>80</v>
      </c>
      <c r="W6636">
        <v>25000</v>
      </c>
      <c r="X6636" t="s">
        <v>81</v>
      </c>
      <c r="Y6636">
        <v>75</v>
      </c>
      <c r="Z6636" t="s">
        <v>11115</v>
      </c>
      <c r="AA6636" t="s">
        <v>11115</v>
      </c>
      <c r="AB6636" t="s">
        <v>90</v>
      </c>
      <c r="AC6636" t="s">
        <v>84</v>
      </c>
      <c r="AD6636">
        <f>_xlfn.XLOOKUP(MIS[[#This Row],[TRADING SYMBOL]],[1]Sheet1!$D:$D,[1]Sheet1!$C:$C)</f>
        <v>186.15</v>
      </c>
      <c r="AE6636">
        <f>MIS[[#This Row],[OrderAverageTradedPrice]]*MIS[[#This Row],[OrderQuantity]]</f>
        <v>14745</v>
      </c>
      <c r="AF6636">
        <f>MIS[[#This Row],[LTP]]*MIS[[#This Row],[OrderQuantity]]</f>
        <v>13961.25</v>
      </c>
      <c r="AG6636">
        <f>IF(MIS[[#This Row],[OrderSide]]="SELL",MIS[[#This Row],[VALUE]]-MIS[[#This Row],[LIVE_VALUE]],MIS[[#This Row],[LIVE_VALUE]]-MIS[[#This Row],[VALUE]])</f>
        <v>-783.75</v>
      </c>
      <c r="AH6636" t="str" cm="1">
        <f t="array" ref="AH6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6" t="str">
        <f>MIS[[#This Row],[TRADING SYMBOL]]</f>
        <v>NIFTY2552225000CE</v>
      </c>
      <c r="AJ6636" t="str">
        <f>IF(RIGHT(MIS[[#This Row],[Main/Hedge]],4)="MAIN","MAIN","HEDGE")</f>
        <v>MAIN</v>
      </c>
      <c r="AK6636" t="str" cm="1">
        <f t="array" ref="AK6636">_xlfn._xlws.FILTER(Table4[Column1],ISNUMBER(SEARCH(Table4[Column1],MIS[[#This Row],[OrderUniqueIdentifier]])),"")</f>
        <v>LONGSHORT</v>
      </c>
    </row>
    <row r="6637" spans="1:37" x14ac:dyDescent="0.25">
      <c r="A6637" t="s">
        <v>179</v>
      </c>
      <c r="B6637" t="s">
        <v>1446</v>
      </c>
      <c r="C6637" t="s">
        <v>11552</v>
      </c>
      <c r="D6637" t="s">
        <v>72</v>
      </c>
      <c r="E6637" t="s">
        <v>10376</v>
      </c>
      <c r="F6637" t="s">
        <v>73</v>
      </c>
      <c r="G6637" t="s">
        <v>74</v>
      </c>
      <c r="H6637" t="s">
        <v>75</v>
      </c>
      <c r="I6637" t="s">
        <v>76</v>
      </c>
      <c r="J6637" t="s">
        <v>77</v>
      </c>
      <c r="K6637">
        <v>450</v>
      </c>
      <c r="L6637" t="s">
        <v>77</v>
      </c>
      <c r="M6637" t="s">
        <v>78</v>
      </c>
      <c r="N6637" t="s">
        <v>11553</v>
      </c>
      <c r="O6637" t="s">
        <v>11114</v>
      </c>
      <c r="P6637" t="s">
        <v>11114</v>
      </c>
      <c r="Q6637" t="s">
        <v>10379</v>
      </c>
      <c r="R6637" t="s">
        <v>79</v>
      </c>
      <c r="S6637" t="s">
        <v>25</v>
      </c>
      <c r="T6637" t="s">
        <v>10380</v>
      </c>
      <c r="U6637" t="s">
        <v>43</v>
      </c>
      <c r="V6637" t="s">
        <v>80</v>
      </c>
      <c r="W6637">
        <v>25000</v>
      </c>
      <c r="X6637" t="s">
        <v>81</v>
      </c>
      <c r="Y6637">
        <v>450</v>
      </c>
      <c r="Z6637" t="s">
        <v>11115</v>
      </c>
      <c r="AA6637" t="s">
        <v>11115</v>
      </c>
      <c r="AB6637" t="s">
        <v>90</v>
      </c>
      <c r="AC6637" t="s">
        <v>84</v>
      </c>
      <c r="AD6637">
        <f>_xlfn.XLOOKUP(MIS[[#This Row],[TRADING SYMBOL]],[1]Sheet1!$D:$D,[1]Sheet1!$C:$C)</f>
        <v>186.15</v>
      </c>
      <c r="AE6637">
        <f>MIS[[#This Row],[OrderAverageTradedPrice]]*MIS[[#This Row],[OrderQuantity]]</f>
        <v>88484.999999999854</v>
      </c>
      <c r="AF6637">
        <f>MIS[[#This Row],[LTP]]*MIS[[#This Row],[OrderQuantity]]</f>
        <v>83767.5</v>
      </c>
      <c r="AG6637">
        <f>IF(MIS[[#This Row],[OrderSide]]="SELL",MIS[[#This Row],[VALUE]]-MIS[[#This Row],[LIVE_VALUE]],MIS[[#This Row],[LIVE_VALUE]]-MIS[[#This Row],[VALUE]])</f>
        <v>-4717.4999999998545</v>
      </c>
      <c r="AH6637" t="str" cm="1">
        <f t="array" ref="AH6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7" t="str">
        <f>MIS[[#This Row],[TRADING SYMBOL]]</f>
        <v>NIFTY2552225000CE</v>
      </c>
      <c r="AJ6637" t="str">
        <f>IF(RIGHT(MIS[[#This Row],[Main/Hedge]],4)="MAIN","MAIN","HEDGE")</f>
        <v>MAIN</v>
      </c>
      <c r="AK6637" t="str" cm="1">
        <f t="array" ref="AK6637">_xlfn._xlws.FILTER(Table4[Column1],ISNUMBER(SEARCH(Table4[Column1],MIS[[#This Row],[OrderUniqueIdentifier]])),"")</f>
        <v>LONGSHORT</v>
      </c>
    </row>
    <row r="6638" spans="1:37" x14ac:dyDescent="0.25">
      <c r="A6638" t="s">
        <v>179</v>
      </c>
      <c r="B6638" t="s">
        <v>1467</v>
      </c>
      <c r="C6638" t="s">
        <v>11566</v>
      </c>
      <c r="D6638" t="s">
        <v>72</v>
      </c>
      <c r="E6638" t="s">
        <v>10376</v>
      </c>
      <c r="F6638" t="s">
        <v>73</v>
      </c>
      <c r="G6638" t="s">
        <v>74</v>
      </c>
      <c r="H6638" t="s">
        <v>75</v>
      </c>
      <c r="I6638" t="s">
        <v>76</v>
      </c>
      <c r="J6638" t="s">
        <v>77</v>
      </c>
      <c r="K6638">
        <v>975</v>
      </c>
      <c r="L6638" t="s">
        <v>77</v>
      </c>
      <c r="M6638" t="s">
        <v>78</v>
      </c>
      <c r="N6638" t="s">
        <v>11567</v>
      </c>
      <c r="O6638" t="s">
        <v>11114</v>
      </c>
      <c r="P6638" t="s">
        <v>11114</v>
      </c>
      <c r="Q6638" t="s">
        <v>10379</v>
      </c>
      <c r="R6638" t="s">
        <v>79</v>
      </c>
      <c r="S6638" t="s">
        <v>25</v>
      </c>
      <c r="T6638" t="s">
        <v>10380</v>
      </c>
      <c r="U6638" t="s">
        <v>43</v>
      </c>
      <c r="V6638" t="s">
        <v>80</v>
      </c>
      <c r="W6638">
        <v>25000</v>
      </c>
      <c r="X6638" t="s">
        <v>81</v>
      </c>
      <c r="Y6638">
        <v>975</v>
      </c>
      <c r="Z6638" t="s">
        <v>11115</v>
      </c>
      <c r="AA6638" t="s">
        <v>11115</v>
      </c>
      <c r="AB6638" t="s">
        <v>90</v>
      </c>
      <c r="AC6638" t="s">
        <v>84</v>
      </c>
      <c r="AD6638">
        <f>_xlfn.XLOOKUP(MIS[[#This Row],[TRADING SYMBOL]],[1]Sheet1!$D:$D,[1]Sheet1!$C:$C)</f>
        <v>186.15</v>
      </c>
      <c r="AE6638">
        <f>MIS[[#This Row],[OrderAverageTradedPrice]]*MIS[[#This Row],[OrderQuantity]]</f>
        <v>192198.74999999991</v>
      </c>
      <c r="AF6638">
        <f>MIS[[#This Row],[LTP]]*MIS[[#This Row],[OrderQuantity]]</f>
        <v>181496.25</v>
      </c>
      <c r="AG6638">
        <f>IF(MIS[[#This Row],[OrderSide]]="SELL",MIS[[#This Row],[VALUE]]-MIS[[#This Row],[LIVE_VALUE]],MIS[[#This Row],[LIVE_VALUE]]-MIS[[#This Row],[VALUE]])</f>
        <v>-10702.499999999913</v>
      </c>
      <c r="AH6638" t="str" cm="1">
        <f t="array" ref="AH6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8" t="str">
        <f>MIS[[#This Row],[TRADING SYMBOL]]</f>
        <v>NIFTY2552225000CE</v>
      </c>
      <c r="AJ6638" t="str">
        <f>IF(RIGHT(MIS[[#This Row],[Main/Hedge]],4)="MAIN","MAIN","HEDGE")</f>
        <v>MAIN</v>
      </c>
      <c r="AK6638" t="str" cm="1">
        <f t="array" ref="AK6638">_xlfn._xlws.FILTER(Table4[Column1],ISNUMBER(SEARCH(Table4[Column1],MIS[[#This Row],[OrderUniqueIdentifier]])),"")</f>
        <v>LONGSHORT</v>
      </c>
    </row>
    <row r="6639" spans="1:37" x14ac:dyDescent="0.25">
      <c r="A6639" t="s">
        <v>179</v>
      </c>
      <c r="B6639" t="s">
        <v>266</v>
      </c>
      <c r="C6639" t="s">
        <v>11598</v>
      </c>
      <c r="D6639" t="s">
        <v>72</v>
      </c>
      <c r="E6639" t="s">
        <v>10376</v>
      </c>
      <c r="F6639" t="s">
        <v>73</v>
      </c>
      <c r="G6639" t="s">
        <v>74</v>
      </c>
      <c r="H6639" t="s">
        <v>75</v>
      </c>
      <c r="I6639" t="s">
        <v>76</v>
      </c>
      <c r="J6639" t="s">
        <v>77</v>
      </c>
      <c r="K6639">
        <v>1350</v>
      </c>
      <c r="L6639" t="s">
        <v>77</v>
      </c>
      <c r="M6639" t="s">
        <v>78</v>
      </c>
      <c r="N6639" t="s">
        <v>11599</v>
      </c>
      <c r="O6639" t="s">
        <v>11114</v>
      </c>
      <c r="P6639" t="s">
        <v>11114</v>
      </c>
      <c r="Q6639" t="s">
        <v>10379</v>
      </c>
      <c r="R6639" t="s">
        <v>79</v>
      </c>
      <c r="S6639" t="s">
        <v>25</v>
      </c>
      <c r="T6639" t="s">
        <v>10380</v>
      </c>
      <c r="U6639" t="s">
        <v>43</v>
      </c>
      <c r="V6639" t="s">
        <v>80</v>
      </c>
      <c r="W6639">
        <v>25000</v>
      </c>
      <c r="X6639" t="s">
        <v>81</v>
      </c>
      <c r="Y6639">
        <v>1350</v>
      </c>
      <c r="Z6639" t="s">
        <v>11115</v>
      </c>
      <c r="AA6639" t="s">
        <v>11115</v>
      </c>
      <c r="AB6639" t="s">
        <v>90</v>
      </c>
      <c r="AC6639" t="s">
        <v>84</v>
      </c>
      <c r="AD6639">
        <f>_xlfn.XLOOKUP(MIS[[#This Row],[TRADING SYMBOL]],[1]Sheet1!$D:$D,[1]Sheet1!$C:$C)</f>
        <v>186.15</v>
      </c>
      <c r="AE6639">
        <f>MIS[[#This Row],[OrderAverageTradedPrice]]*MIS[[#This Row],[OrderQuantity]]</f>
        <v>266178.74999999942</v>
      </c>
      <c r="AF6639">
        <f>MIS[[#This Row],[LTP]]*MIS[[#This Row],[OrderQuantity]]</f>
        <v>251302.5</v>
      </c>
      <c r="AG6639">
        <f>IF(MIS[[#This Row],[OrderSide]]="SELL",MIS[[#This Row],[VALUE]]-MIS[[#This Row],[LIVE_VALUE]],MIS[[#This Row],[LIVE_VALUE]]-MIS[[#This Row],[VALUE]])</f>
        <v>-14876.249999999418</v>
      </c>
      <c r="AH6639" t="str" cm="1">
        <f t="array" ref="AH6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9" t="str">
        <f>MIS[[#This Row],[TRADING SYMBOL]]</f>
        <v>NIFTY2552225000CE</v>
      </c>
      <c r="AJ6639" t="str">
        <f>IF(RIGHT(MIS[[#This Row],[Main/Hedge]],4)="MAIN","MAIN","HEDGE")</f>
        <v>MAIN</v>
      </c>
      <c r="AK6639" t="str" cm="1">
        <f t="array" ref="AK6639">_xlfn._xlws.FILTER(Table4[Column1],ISNUMBER(SEARCH(Table4[Column1],MIS[[#This Row],[OrderUniqueIdentifier]])),"")</f>
        <v>LONGSHORT</v>
      </c>
    </row>
    <row r="6640" spans="1:37" x14ac:dyDescent="0.25">
      <c r="A6640" t="s">
        <v>1555</v>
      </c>
      <c r="B6640" t="s">
        <v>1570</v>
      </c>
      <c r="C6640" t="s">
        <v>11620</v>
      </c>
      <c r="D6640" t="s">
        <v>72</v>
      </c>
      <c r="E6640" t="s">
        <v>2044</v>
      </c>
      <c r="F6640" t="s">
        <v>98</v>
      </c>
      <c r="G6640" t="s">
        <v>74</v>
      </c>
      <c r="H6640" t="s">
        <v>93</v>
      </c>
      <c r="I6640" t="s">
        <v>76</v>
      </c>
      <c r="J6640" t="s">
        <v>11314</v>
      </c>
      <c r="K6640">
        <v>100</v>
      </c>
      <c r="L6640" t="s">
        <v>77</v>
      </c>
      <c r="M6640" t="s">
        <v>78</v>
      </c>
      <c r="N6640" t="s">
        <v>11314</v>
      </c>
      <c r="O6640" t="s">
        <v>11097</v>
      </c>
      <c r="P6640" t="s">
        <v>11114</v>
      </c>
      <c r="Q6640" t="s">
        <v>2048</v>
      </c>
      <c r="R6640" t="s">
        <v>79</v>
      </c>
      <c r="S6640" t="s">
        <v>25</v>
      </c>
      <c r="T6640" t="s">
        <v>2049</v>
      </c>
      <c r="U6640" t="s">
        <v>100</v>
      </c>
      <c r="V6640" t="s">
        <v>80</v>
      </c>
      <c r="W6640">
        <v>82300</v>
      </c>
      <c r="X6640" t="s">
        <v>81</v>
      </c>
      <c r="Y6640">
        <v>100</v>
      </c>
      <c r="Z6640" t="s">
        <v>11098</v>
      </c>
      <c r="AA6640" t="s">
        <v>11115</v>
      </c>
      <c r="AB6640" t="s">
        <v>90</v>
      </c>
      <c r="AC6640" t="s">
        <v>84</v>
      </c>
      <c r="AD6640">
        <f>_xlfn.XLOOKUP(MIS[[#This Row],[TRADING SYMBOL]],[1]Sheet1!$D:$D,[1]Sheet1!$C:$C)</f>
        <v>464.4</v>
      </c>
      <c r="AE6640">
        <f>MIS[[#This Row],[OrderAverageTradedPrice]]*MIS[[#This Row],[OrderQuantity]]</f>
        <v>50740</v>
      </c>
      <c r="AF6640">
        <f>MIS[[#This Row],[LTP]]*MIS[[#This Row],[OrderQuantity]]</f>
        <v>46440</v>
      </c>
      <c r="AG6640">
        <f>IF(MIS[[#This Row],[OrderSide]]="SELL",MIS[[#This Row],[VALUE]]-MIS[[#This Row],[LIVE_VALUE]],MIS[[#This Row],[LIVE_VALUE]]-MIS[[#This Row],[VALUE]])</f>
        <v>-4300</v>
      </c>
      <c r="AH6640" t="str" cm="1">
        <f t="array" ref="AH6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0" t="str">
        <f>MIS[[#This Row],[TRADING SYMBOL]]</f>
        <v>SENSEX2552082300CE</v>
      </c>
      <c r="AJ6640" t="str">
        <f>IF(RIGHT(MIS[[#This Row],[Main/Hedge]],4)="MAIN","MAIN","HEDGE")</f>
        <v>MAIN</v>
      </c>
      <c r="AK6640" t="str" cm="1">
        <f t="array" ref="AK6640">_xlfn._xlws.FILTER(Table4[Column1],ISNUMBER(SEARCH(Table4[Column1],MIS[[#This Row],[OrderUniqueIdentifier]])),"")</f>
        <v>LONGSHORT</v>
      </c>
    </row>
    <row r="6641" spans="1:37" x14ac:dyDescent="0.25">
      <c r="A6641" t="s">
        <v>1555</v>
      </c>
      <c r="B6641" t="s">
        <v>1623</v>
      </c>
      <c r="C6641" t="s">
        <v>11646</v>
      </c>
      <c r="D6641" t="s">
        <v>72</v>
      </c>
      <c r="E6641" t="s">
        <v>10376</v>
      </c>
      <c r="F6641" t="s">
        <v>73</v>
      </c>
      <c r="G6641" t="s">
        <v>74</v>
      </c>
      <c r="H6641" t="s">
        <v>75</v>
      </c>
      <c r="I6641" t="s">
        <v>76</v>
      </c>
      <c r="J6641" t="s">
        <v>77</v>
      </c>
      <c r="K6641">
        <v>225</v>
      </c>
      <c r="L6641" t="s">
        <v>77</v>
      </c>
      <c r="M6641" t="s">
        <v>78</v>
      </c>
      <c r="N6641" t="s">
        <v>4104</v>
      </c>
      <c r="O6641" t="s">
        <v>11114</v>
      </c>
      <c r="P6641" t="s">
        <v>11114</v>
      </c>
      <c r="Q6641" t="s">
        <v>10379</v>
      </c>
      <c r="R6641" t="s">
        <v>79</v>
      </c>
      <c r="S6641" t="s">
        <v>25</v>
      </c>
      <c r="T6641" t="s">
        <v>10380</v>
      </c>
      <c r="U6641" t="s">
        <v>43</v>
      </c>
      <c r="V6641" t="s">
        <v>80</v>
      </c>
      <c r="W6641">
        <v>25000</v>
      </c>
      <c r="X6641" t="s">
        <v>81</v>
      </c>
      <c r="Y6641">
        <v>225</v>
      </c>
      <c r="Z6641" t="s">
        <v>11115</v>
      </c>
      <c r="AA6641" t="s">
        <v>11115</v>
      </c>
      <c r="AB6641" t="s">
        <v>90</v>
      </c>
      <c r="AC6641" t="s">
        <v>84</v>
      </c>
      <c r="AD6641">
        <f>_xlfn.XLOOKUP(MIS[[#This Row],[TRADING SYMBOL]],[1]Sheet1!$D:$D,[1]Sheet1!$C:$C)</f>
        <v>186.15</v>
      </c>
      <c r="AE6641">
        <f>MIS[[#This Row],[OrderAverageTradedPrice]]*MIS[[#This Row],[OrderQuantity]]</f>
        <v>44325</v>
      </c>
      <c r="AF6641">
        <f>MIS[[#This Row],[LTP]]*MIS[[#This Row],[OrderQuantity]]</f>
        <v>41883.75</v>
      </c>
      <c r="AG6641">
        <f>IF(MIS[[#This Row],[OrderSide]]="SELL",MIS[[#This Row],[VALUE]]-MIS[[#This Row],[LIVE_VALUE]],MIS[[#This Row],[LIVE_VALUE]]-MIS[[#This Row],[VALUE]])</f>
        <v>-2441.25</v>
      </c>
      <c r="AH6641" t="str" cm="1">
        <f t="array" ref="AH6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1" t="str">
        <f>MIS[[#This Row],[TRADING SYMBOL]]</f>
        <v>NIFTY2552225000CE</v>
      </c>
      <c r="AJ6641" t="str">
        <f>IF(RIGHT(MIS[[#This Row],[Main/Hedge]],4)="MAIN","MAIN","HEDGE")</f>
        <v>MAIN</v>
      </c>
      <c r="AK6641" t="str" cm="1">
        <f t="array" ref="AK6641">_xlfn._xlws.FILTER(Table4[Column1],ISNUMBER(SEARCH(Table4[Column1],MIS[[#This Row],[OrderUniqueIdentifier]])),"")</f>
        <v>LONGSHORT</v>
      </c>
    </row>
    <row r="6642" spans="1:37" x14ac:dyDescent="0.25">
      <c r="A6642" t="s">
        <v>1555</v>
      </c>
      <c r="B6642" t="s">
        <v>1657</v>
      </c>
      <c r="C6642" t="s">
        <v>11661</v>
      </c>
      <c r="D6642" t="s">
        <v>72</v>
      </c>
      <c r="E6642" t="s">
        <v>2044</v>
      </c>
      <c r="F6642" t="s">
        <v>98</v>
      </c>
      <c r="G6642" t="s">
        <v>74</v>
      </c>
      <c r="H6642" t="s">
        <v>93</v>
      </c>
      <c r="I6642" t="s">
        <v>76</v>
      </c>
      <c r="J6642" t="s">
        <v>11662</v>
      </c>
      <c r="K6642">
        <v>220</v>
      </c>
      <c r="L6642" t="s">
        <v>77</v>
      </c>
      <c r="M6642" t="s">
        <v>78</v>
      </c>
      <c r="N6642" t="s">
        <v>11663</v>
      </c>
      <c r="O6642" t="s">
        <v>11097</v>
      </c>
      <c r="P6642" t="s">
        <v>11114</v>
      </c>
      <c r="Q6642" t="s">
        <v>2048</v>
      </c>
      <c r="R6642" t="s">
        <v>79</v>
      </c>
      <c r="S6642" t="s">
        <v>25</v>
      </c>
      <c r="T6642" t="s">
        <v>2049</v>
      </c>
      <c r="U6642" t="s">
        <v>100</v>
      </c>
      <c r="V6642" t="s">
        <v>80</v>
      </c>
      <c r="W6642">
        <v>82300</v>
      </c>
      <c r="X6642" t="s">
        <v>81</v>
      </c>
      <c r="Y6642">
        <v>220</v>
      </c>
      <c r="Z6642" t="s">
        <v>11098</v>
      </c>
      <c r="AA6642" t="s">
        <v>11115</v>
      </c>
      <c r="AB6642" t="s">
        <v>90</v>
      </c>
      <c r="AC6642" t="s">
        <v>84</v>
      </c>
      <c r="AD6642">
        <f>_xlfn.XLOOKUP(MIS[[#This Row],[TRADING SYMBOL]],[1]Sheet1!$D:$D,[1]Sheet1!$C:$C)</f>
        <v>464.4</v>
      </c>
      <c r="AE6642">
        <f>MIS[[#This Row],[OrderAverageTradedPrice]]*MIS[[#This Row],[OrderQuantity]]</f>
        <v>111463</v>
      </c>
      <c r="AF6642">
        <f>MIS[[#This Row],[LTP]]*MIS[[#This Row],[OrderQuantity]]</f>
        <v>102168</v>
      </c>
      <c r="AG6642">
        <f>IF(MIS[[#This Row],[OrderSide]]="SELL",MIS[[#This Row],[VALUE]]-MIS[[#This Row],[LIVE_VALUE]],MIS[[#This Row],[LIVE_VALUE]]-MIS[[#This Row],[VALUE]])</f>
        <v>-9295</v>
      </c>
      <c r="AH6642" t="str" cm="1">
        <f t="array" ref="AH6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2" t="str">
        <f>MIS[[#This Row],[TRADING SYMBOL]]</f>
        <v>SENSEX2552082300CE</v>
      </c>
      <c r="AJ6642" t="str">
        <f>IF(RIGHT(MIS[[#This Row],[Main/Hedge]],4)="MAIN","MAIN","HEDGE")</f>
        <v>MAIN</v>
      </c>
      <c r="AK6642" t="str" cm="1">
        <f t="array" ref="AK6642">_xlfn._xlws.FILTER(Table4[Column1],ISNUMBER(SEARCH(Table4[Column1],MIS[[#This Row],[OrderUniqueIdentifier]])),"")</f>
        <v>LONGSHORT</v>
      </c>
    </row>
    <row r="6643" spans="1:37" x14ac:dyDescent="0.25">
      <c r="A6643" t="s">
        <v>1555</v>
      </c>
      <c r="B6643" t="s">
        <v>1673</v>
      </c>
      <c r="C6643" t="s">
        <v>11670</v>
      </c>
      <c r="D6643" t="s">
        <v>72</v>
      </c>
      <c r="E6643" t="s">
        <v>2044</v>
      </c>
      <c r="F6643" t="s">
        <v>98</v>
      </c>
      <c r="G6643" t="s">
        <v>74</v>
      </c>
      <c r="H6643" t="s">
        <v>93</v>
      </c>
      <c r="I6643" t="s">
        <v>76</v>
      </c>
      <c r="J6643" t="s">
        <v>2760</v>
      </c>
      <c r="K6643">
        <v>20</v>
      </c>
      <c r="L6643" t="s">
        <v>77</v>
      </c>
      <c r="M6643" t="s">
        <v>78</v>
      </c>
      <c r="N6643" t="s">
        <v>2760</v>
      </c>
      <c r="O6643" t="s">
        <v>11114</v>
      </c>
      <c r="P6643" t="s">
        <v>11114</v>
      </c>
      <c r="Q6643" t="s">
        <v>2048</v>
      </c>
      <c r="R6643" t="s">
        <v>79</v>
      </c>
      <c r="S6643" t="s">
        <v>25</v>
      </c>
      <c r="T6643" t="s">
        <v>2049</v>
      </c>
      <c r="U6643" t="s">
        <v>100</v>
      </c>
      <c r="V6643" t="s">
        <v>80</v>
      </c>
      <c r="W6643">
        <v>82300</v>
      </c>
      <c r="X6643" t="s">
        <v>81</v>
      </c>
      <c r="Y6643">
        <v>20</v>
      </c>
      <c r="Z6643" t="s">
        <v>11115</v>
      </c>
      <c r="AA6643" t="s">
        <v>11115</v>
      </c>
      <c r="AB6643" t="s">
        <v>90</v>
      </c>
      <c r="AC6643" t="s">
        <v>84</v>
      </c>
      <c r="AD6643">
        <f>_xlfn.XLOOKUP(MIS[[#This Row],[TRADING SYMBOL]],[1]Sheet1!$D:$D,[1]Sheet1!$C:$C)</f>
        <v>464.4</v>
      </c>
      <c r="AE6643">
        <f>MIS[[#This Row],[OrderAverageTradedPrice]]*MIS[[#This Row],[OrderQuantity]]</f>
        <v>10140</v>
      </c>
      <c r="AF6643">
        <f>MIS[[#This Row],[LTP]]*MIS[[#This Row],[OrderQuantity]]</f>
        <v>9288</v>
      </c>
      <c r="AG6643">
        <f>IF(MIS[[#This Row],[OrderSide]]="SELL",MIS[[#This Row],[VALUE]]-MIS[[#This Row],[LIVE_VALUE]],MIS[[#This Row],[LIVE_VALUE]]-MIS[[#This Row],[VALUE]])</f>
        <v>-852</v>
      </c>
      <c r="AH6643" t="str" cm="1">
        <f t="array" ref="AH6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3" t="str">
        <f>MIS[[#This Row],[TRADING SYMBOL]]</f>
        <v>SENSEX2552082300CE</v>
      </c>
      <c r="AJ6643" t="str">
        <f>IF(RIGHT(MIS[[#This Row],[Main/Hedge]],4)="MAIN","MAIN","HEDGE")</f>
        <v>MAIN</v>
      </c>
      <c r="AK6643" t="str" cm="1">
        <f t="array" ref="AK6643">_xlfn._xlws.FILTER(Table4[Column1],ISNUMBER(SEARCH(Table4[Column1],MIS[[#This Row],[OrderUniqueIdentifier]])),"")</f>
        <v>LONGSHORT</v>
      </c>
    </row>
    <row r="6644" spans="1:37" x14ac:dyDescent="0.25">
      <c r="A6644" t="s">
        <v>71</v>
      </c>
      <c r="B6644" t="s">
        <v>948</v>
      </c>
      <c r="C6644" t="s">
        <v>11342</v>
      </c>
      <c r="D6644" t="s">
        <v>72</v>
      </c>
      <c r="E6644" t="s">
        <v>10376</v>
      </c>
      <c r="F6644" t="s">
        <v>73</v>
      </c>
      <c r="G6644" t="s">
        <v>74</v>
      </c>
      <c r="H6644" t="s">
        <v>75</v>
      </c>
      <c r="I6644" t="s">
        <v>76</v>
      </c>
      <c r="J6644" t="s">
        <v>77</v>
      </c>
      <c r="K6644">
        <v>75</v>
      </c>
      <c r="L6644" t="s">
        <v>77</v>
      </c>
      <c r="M6644" t="s">
        <v>78</v>
      </c>
      <c r="N6644" t="s">
        <v>11343</v>
      </c>
      <c r="O6644" t="s">
        <v>11344</v>
      </c>
      <c r="P6644" t="s">
        <v>11344</v>
      </c>
      <c r="Q6644" t="s">
        <v>10379</v>
      </c>
      <c r="R6644" t="s">
        <v>79</v>
      </c>
      <c r="S6644" t="s">
        <v>25</v>
      </c>
      <c r="T6644" t="s">
        <v>10380</v>
      </c>
      <c r="U6644" t="s">
        <v>43</v>
      </c>
      <c r="V6644" t="s">
        <v>80</v>
      </c>
      <c r="W6644">
        <v>25000</v>
      </c>
      <c r="X6644" t="s">
        <v>81</v>
      </c>
      <c r="Y6644">
        <v>75</v>
      </c>
      <c r="Z6644" t="s">
        <v>11345</v>
      </c>
      <c r="AA6644" t="s">
        <v>11345</v>
      </c>
      <c r="AB6644" t="s">
        <v>90</v>
      </c>
      <c r="AC6644" t="s">
        <v>84</v>
      </c>
      <c r="AD6644">
        <f>_xlfn.XLOOKUP(MIS[[#This Row],[TRADING SYMBOL]],[1]Sheet1!$D:$D,[1]Sheet1!$C:$C)</f>
        <v>186.15</v>
      </c>
      <c r="AE6644">
        <f>MIS[[#This Row],[OrderAverageTradedPrice]]*MIS[[#This Row],[OrderQuantity]]</f>
        <v>14756.25</v>
      </c>
      <c r="AF6644">
        <f>MIS[[#This Row],[LTP]]*MIS[[#This Row],[OrderQuantity]]</f>
        <v>13961.25</v>
      </c>
      <c r="AG6644">
        <f>IF(MIS[[#This Row],[OrderSide]]="SELL",MIS[[#This Row],[VALUE]]-MIS[[#This Row],[LIVE_VALUE]],MIS[[#This Row],[LIVE_VALUE]]-MIS[[#This Row],[VALUE]])</f>
        <v>-795</v>
      </c>
      <c r="AH6644" t="str" cm="1">
        <f t="array" ref="AH6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4" t="str">
        <f>MIS[[#This Row],[TRADING SYMBOL]]</f>
        <v>NIFTY2552225000CE</v>
      </c>
      <c r="AJ6644" t="str">
        <f>IF(RIGHT(MIS[[#This Row],[Main/Hedge]],4)="MAIN","MAIN","HEDGE")</f>
        <v>MAIN</v>
      </c>
      <c r="AK6644" t="str" cm="1">
        <f t="array" ref="AK6644">_xlfn._xlws.FILTER(Table4[Column1],ISNUMBER(SEARCH(Table4[Column1],MIS[[#This Row],[OrderUniqueIdentifier]])),"")</f>
        <v>LONGSHORT</v>
      </c>
    </row>
    <row r="6645" spans="1:37" x14ac:dyDescent="0.25">
      <c r="A6645" t="s">
        <v>71</v>
      </c>
      <c r="B6645" t="s">
        <v>951</v>
      </c>
      <c r="C6645" t="s">
        <v>11346</v>
      </c>
      <c r="D6645" t="s">
        <v>72</v>
      </c>
      <c r="E6645" t="s">
        <v>10376</v>
      </c>
      <c r="F6645" t="s">
        <v>73</v>
      </c>
      <c r="G6645" t="s">
        <v>74</v>
      </c>
      <c r="H6645" t="s">
        <v>75</v>
      </c>
      <c r="I6645" t="s">
        <v>76</v>
      </c>
      <c r="J6645" t="s">
        <v>77</v>
      </c>
      <c r="K6645">
        <v>75</v>
      </c>
      <c r="L6645" t="s">
        <v>77</v>
      </c>
      <c r="M6645" t="s">
        <v>78</v>
      </c>
      <c r="N6645" t="s">
        <v>11343</v>
      </c>
      <c r="O6645" t="s">
        <v>11114</v>
      </c>
      <c r="P6645" t="s">
        <v>11344</v>
      </c>
      <c r="Q6645" t="s">
        <v>10379</v>
      </c>
      <c r="R6645" t="s">
        <v>79</v>
      </c>
      <c r="S6645" t="s">
        <v>25</v>
      </c>
      <c r="T6645" t="s">
        <v>10380</v>
      </c>
      <c r="U6645" t="s">
        <v>43</v>
      </c>
      <c r="V6645" t="s">
        <v>80</v>
      </c>
      <c r="W6645">
        <v>25000</v>
      </c>
      <c r="X6645" t="s">
        <v>81</v>
      </c>
      <c r="Y6645">
        <v>75</v>
      </c>
      <c r="Z6645" t="s">
        <v>11115</v>
      </c>
      <c r="AA6645" t="s">
        <v>11345</v>
      </c>
      <c r="AB6645" t="s">
        <v>90</v>
      </c>
      <c r="AC6645" t="s">
        <v>84</v>
      </c>
      <c r="AD6645">
        <f>_xlfn.XLOOKUP(MIS[[#This Row],[TRADING SYMBOL]],[1]Sheet1!$D:$D,[1]Sheet1!$C:$C)</f>
        <v>186.15</v>
      </c>
      <c r="AE6645">
        <f>MIS[[#This Row],[OrderAverageTradedPrice]]*MIS[[#This Row],[OrderQuantity]]</f>
        <v>14756.25</v>
      </c>
      <c r="AF6645">
        <f>MIS[[#This Row],[LTP]]*MIS[[#This Row],[OrderQuantity]]</f>
        <v>13961.25</v>
      </c>
      <c r="AG6645">
        <f>IF(MIS[[#This Row],[OrderSide]]="SELL",MIS[[#This Row],[VALUE]]-MIS[[#This Row],[LIVE_VALUE]],MIS[[#This Row],[LIVE_VALUE]]-MIS[[#This Row],[VALUE]])</f>
        <v>-795</v>
      </c>
      <c r="AH6645" t="str" cm="1">
        <f t="array" ref="AH6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5" t="str">
        <f>MIS[[#This Row],[TRADING SYMBOL]]</f>
        <v>NIFTY2552225000CE</v>
      </c>
      <c r="AJ6645" t="str">
        <f>IF(RIGHT(MIS[[#This Row],[Main/Hedge]],4)="MAIN","MAIN","HEDGE")</f>
        <v>MAIN</v>
      </c>
      <c r="AK6645" t="str" cm="1">
        <f t="array" ref="AK6645">_xlfn._xlws.FILTER(Table4[Column1],ISNUMBER(SEARCH(Table4[Column1],MIS[[#This Row],[OrderUniqueIdentifier]])),"")</f>
        <v>LONGSHORT</v>
      </c>
    </row>
    <row r="6646" spans="1:37" x14ac:dyDescent="0.25">
      <c r="A6646" t="s">
        <v>71</v>
      </c>
      <c r="B6646" t="s">
        <v>951</v>
      </c>
      <c r="C6646" t="s">
        <v>11347</v>
      </c>
      <c r="D6646" t="s">
        <v>72</v>
      </c>
      <c r="E6646" t="s">
        <v>2044</v>
      </c>
      <c r="F6646" t="s">
        <v>98</v>
      </c>
      <c r="G6646" t="s">
        <v>74</v>
      </c>
      <c r="H6646" t="s">
        <v>75</v>
      </c>
      <c r="I6646" t="s">
        <v>76</v>
      </c>
      <c r="J6646" t="s">
        <v>77</v>
      </c>
      <c r="K6646">
        <v>40</v>
      </c>
      <c r="L6646" t="s">
        <v>77</v>
      </c>
      <c r="M6646" t="s">
        <v>78</v>
      </c>
      <c r="N6646" t="s">
        <v>2379</v>
      </c>
      <c r="O6646" t="s">
        <v>11114</v>
      </c>
      <c r="P6646" t="s">
        <v>11344</v>
      </c>
      <c r="Q6646" t="s">
        <v>2048</v>
      </c>
      <c r="R6646" t="s">
        <v>79</v>
      </c>
      <c r="S6646" t="s">
        <v>25</v>
      </c>
      <c r="T6646" t="s">
        <v>2049</v>
      </c>
      <c r="U6646" t="s">
        <v>100</v>
      </c>
      <c r="V6646" t="s">
        <v>80</v>
      </c>
      <c r="W6646">
        <v>82300</v>
      </c>
      <c r="X6646" t="s">
        <v>81</v>
      </c>
      <c r="Y6646">
        <v>40</v>
      </c>
      <c r="Z6646" t="s">
        <v>11115</v>
      </c>
      <c r="AA6646" t="s">
        <v>11345</v>
      </c>
      <c r="AB6646" t="s">
        <v>90</v>
      </c>
      <c r="AC6646" t="s">
        <v>84</v>
      </c>
      <c r="AD6646">
        <f>_xlfn.XLOOKUP(MIS[[#This Row],[TRADING SYMBOL]],[1]Sheet1!$D:$D,[1]Sheet1!$C:$C)</f>
        <v>464.4</v>
      </c>
      <c r="AE6646">
        <f>MIS[[#This Row],[OrderAverageTradedPrice]]*MIS[[#This Row],[OrderQuantity]]</f>
        <v>20252</v>
      </c>
      <c r="AF6646">
        <f>MIS[[#This Row],[LTP]]*MIS[[#This Row],[OrderQuantity]]</f>
        <v>18576</v>
      </c>
      <c r="AG6646">
        <f>IF(MIS[[#This Row],[OrderSide]]="SELL",MIS[[#This Row],[VALUE]]-MIS[[#This Row],[LIVE_VALUE]],MIS[[#This Row],[LIVE_VALUE]]-MIS[[#This Row],[VALUE]])</f>
        <v>-1676</v>
      </c>
      <c r="AH6646" t="str" cm="1">
        <f t="array" ref="AH6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6" t="str">
        <f>MIS[[#This Row],[TRADING SYMBOL]]</f>
        <v>SENSEX2552082300CE</v>
      </c>
      <c r="AJ6646" t="str">
        <f>IF(RIGHT(MIS[[#This Row],[Main/Hedge]],4)="MAIN","MAIN","HEDGE")</f>
        <v>MAIN</v>
      </c>
      <c r="AK6646" t="str" cm="1">
        <f t="array" ref="AK6646">_xlfn._xlws.FILTER(Table4[Column1],ISNUMBER(SEARCH(Table4[Column1],MIS[[#This Row],[OrderUniqueIdentifier]])),"")</f>
        <v>LONGSHORT</v>
      </c>
    </row>
    <row r="6647" spans="1:37" x14ac:dyDescent="0.25">
      <c r="A6647" t="s">
        <v>71</v>
      </c>
      <c r="B6647" t="s">
        <v>1117</v>
      </c>
      <c r="C6647" t="s">
        <v>11416</v>
      </c>
      <c r="D6647" t="s">
        <v>72</v>
      </c>
      <c r="E6647" t="s">
        <v>2044</v>
      </c>
      <c r="F6647" t="s">
        <v>98</v>
      </c>
      <c r="G6647" t="s">
        <v>74</v>
      </c>
      <c r="H6647" t="s">
        <v>75</v>
      </c>
      <c r="I6647" t="s">
        <v>76</v>
      </c>
      <c r="J6647" t="s">
        <v>77</v>
      </c>
      <c r="K6647">
        <v>20</v>
      </c>
      <c r="L6647" t="s">
        <v>77</v>
      </c>
      <c r="M6647" t="s">
        <v>78</v>
      </c>
      <c r="N6647" t="s">
        <v>11267</v>
      </c>
      <c r="O6647" t="s">
        <v>11344</v>
      </c>
      <c r="P6647" t="s">
        <v>11344</v>
      </c>
      <c r="Q6647" t="s">
        <v>2048</v>
      </c>
      <c r="R6647" t="s">
        <v>79</v>
      </c>
      <c r="S6647" t="s">
        <v>25</v>
      </c>
      <c r="T6647" t="s">
        <v>2049</v>
      </c>
      <c r="U6647" t="s">
        <v>100</v>
      </c>
      <c r="V6647" t="s">
        <v>80</v>
      </c>
      <c r="W6647">
        <v>82300</v>
      </c>
      <c r="X6647" t="s">
        <v>81</v>
      </c>
      <c r="Y6647">
        <v>20</v>
      </c>
      <c r="Z6647" t="s">
        <v>11345</v>
      </c>
      <c r="AA6647" t="s">
        <v>11345</v>
      </c>
      <c r="AB6647" t="s">
        <v>90</v>
      </c>
      <c r="AC6647" t="s">
        <v>84</v>
      </c>
      <c r="AD6647">
        <f>_xlfn.XLOOKUP(MIS[[#This Row],[TRADING SYMBOL]],[1]Sheet1!$D:$D,[1]Sheet1!$C:$C)</f>
        <v>464.4</v>
      </c>
      <c r="AE6647">
        <f>MIS[[#This Row],[OrderAverageTradedPrice]]*MIS[[#This Row],[OrderQuantity]]</f>
        <v>10129</v>
      </c>
      <c r="AF6647">
        <f>MIS[[#This Row],[LTP]]*MIS[[#This Row],[OrderQuantity]]</f>
        <v>9288</v>
      </c>
      <c r="AG6647">
        <f>IF(MIS[[#This Row],[OrderSide]]="SELL",MIS[[#This Row],[VALUE]]-MIS[[#This Row],[LIVE_VALUE]],MIS[[#This Row],[LIVE_VALUE]]-MIS[[#This Row],[VALUE]])</f>
        <v>-841</v>
      </c>
      <c r="AH6647" t="str" cm="1">
        <f t="array" ref="AH6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7" t="str">
        <f>MIS[[#This Row],[TRADING SYMBOL]]</f>
        <v>SENSEX2552082300CE</v>
      </c>
      <c r="AJ6647" t="str">
        <f>IF(RIGHT(MIS[[#This Row],[Main/Hedge]],4)="MAIN","MAIN","HEDGE")</f>
        <v>MAIN</v>
      </c>
      <c r="AK6647" t="str" cm="1">
        <f t="array" ref="AK6647">_xlfn._xlws.FILTER(Table4[Column1],ISNUMBER(SEARCH(Table4[Column1],MIS[[#This Row],[OrderUniqueIdentifier]])),"")</f>
        <v>LONGSHORT</v>
      </c>
    </row>
    <row r="6648" spans="1:37" x14ac:dyDescent="0.25">
      <c r="A6648" t="s">
        <v>71</v>
      </c>
      <c r="B6648" t="s">
        <v>1143</v>
      </c>
      <c r="C6648" t="s">
        <v>11428</v>
      </c>
      <c r="D6648" t="s">
        <v>72</v>
      </c>
      <c r="E6648" t="s">
        <v>10376</v>
      </c>
      <c r="F6648" t="s">
        <v>73</v>
      </c>
      <c r="G6648" t="s">
        <v>74</v>
      </c>
      <c r="H6648" t="s">
        <v>75</v>
      </c>
      <c r="I6648" t="s">
        <v>76</v>
      </c>
      <c r="J6648" t="s">
        <v>77</v>
      </c>
      <c r="K6648">
        <v>75</v>
      </c>
      <c r="L6648" t="s">
        <v>77</v>
      </c>
      <c r="M6648" t="s">
        <v>78</v>
      </c>
      <c r="N6648" t="s">
        <v>11429</v>
      </c>
      <c r="O6648" t="s">
        <v>11344</v>
      </c>
      <c r="P6648" t="s">
        <v>11344</v>
      </c>
      <c r="Q6648" t="s">
        <v>10379</v>
      </c>
      <c r="R6648" t="s">
        <v>79</v>
      </c>
      <c r="S6648" t="s">
        <v>25</v>
      </c>
      <c r="T6648" t="s">
        <v>10380</v>
      </c>
      <c r="U6648" t="s">
        <v>43</v>
      </c>
      <c r="V6648" t="s">
        <v>80</v>
      </c>
      <c r="W6648">
        <v>25000</v>
      </c>
      <c r="X6648" t="s">
        <v>81</v>
      </c>
      <c r="Y6648">
        <v>75</v>
      </c>
      <c r="Z6648" t="s">
        <v>11345</v>
      </c>
      <c r="AA6648" t="s">
        <v>11345</v>
      </c>
      <c r="AB6648" t="s">
        <v>90</v>
      </c>
      <c r="AC6648" t="s">
        <v>84</v>
      </c>
      <c r="AD6648">
        <f>_xlfn.XLOOKUP(MIS[[#This Row],[TRADING SYMBOL]],[1]Sheet1!$D:$D,[1]Sheet1!$C:$C)</f>
        <v>186.15</v>
      </c>
      <c r="AE6648">
        <f>MIS[[#This Row],[OrderAverageTradedPrice]]*MIS[[#This Row],[OrderQuantity]]</f>
        <v>14801.25</v>
      </c>
      <c r="AF6648">
        <f>MIS[[#This Row],[LTP]]*MIS[[#This Row],[OrderQuantity]]</f>
        <v>13961.25</v>
      </c>
      <c r="AG6648">
        <f>IF(MIS[[#This Row],[OrderSide]]="SELL",MIS[[#This Row],[VALUE]]-MIS[[#This Row],[LIVE_VALUE]],MIS[[#This Row],[LIVE_VALUE]]-MIS[[#This Row],[VALUE]])</f>
        <v>-840</v>
      </c>
      <c r="AH6648" t="str" cm="1">
        <f t="array" ref="AH6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8" t="str">
        <f>MIS[[#This Row],[TRADING SYMBOL]]</f>
        <v>NIFTY2552225000CE</v>
      </c>
      <c r="AJ6648" t="str">
        <f>IF(RIGHT(MIS[[#This Row],[Main/Hedge]],4)="MAIN","MAIN","HEDGE")</f>
        <v>MAIN</v>
      </c>
      <c r="AK6648" t="str" cm="1">
        <f t="array" ref="AK6648">_xlfn._xlws.FILTER(Table4[Column1],ISNUMBER(SEARCH(Table4[Column1],MIS[[#This Row],[OrderUniqueIdentifier]])),"")</f>
        <v>LONGSHORT</v>
      </c>
    </row>
    <row r="6649" spans="1:37" x14ac:dyDescent="0.25">
      <c r="A6649" t="s">
        <v>71</v>
      </c>
      <c r="B6649" t="s">
        <v>1302</v>
      </c>
      <c r="C6649" t="s">
        <v>11499</v>
      </c>
      <c r="D6649" t="s">
        <v>72</v>
      </c>
      <c r="E6649" t="s">
        <v>2044</v>
      </c>
      <c r="F6649" t="s">
        <v>98</v>
      </c>
      <c r="G6649" t="s">
        <v>74</v>
      </c>
      <c r="H6649" t="s">
        <v>75</v>
      </c>
      <c r="I6649" t="s">
        <v>76</v>
      </c>
      <c r="J6649" t="s">
        <v>77</v>
      </c>
      <c r="K6649">
        <v>20</v>
      </c>
      <c r="L6649" t="s">
        <v>77</v>
      </c>
      <c r="M6649" t="s">
        <v>78</v>
      </c>
      <c r="N6649" t="s">
        <v>11500</v>
      </c>
      <c r="O6649" t="s">
        <v>11114</v>
      </c>
      <c r="P6649" t="s">
        <v>11344</v>
      </c>
      <c r="Q6649" t="s">
        <v>2048</v>
      </c>
      <c r="R6649" t="s">
        <v>79</v>
      </c>
      <c r="S6649" t="s">
        <v>25</v>
      </c>
      <c r="T6649" t="s">
        <v>2049</v>
      </c>
      <c r="U6649" t="s">
        <v>100</v>
      </c>
      <c r="V6649" t="s">
        <v>80</v>
      </c>
      <c r="W6649">
        <v>82300</v>
      </c>
      <c r="X6649" t="s">
        <v>81</v>
      </c>
      <c r="Y6649">
        <v>20</v>
      </c>
      <c r="Z6649" t="s">
        <v>11115</v>
      </c>
      <c r="AA6649" t="s">
        <v>11345</v>
      </c>
      <c r="AB6649" t="s">
        <v>90</v>
      </c>
      <c r="AC6649" t="s">
        <v>84</v>
      </c>
      <c r="AD6649">
        <f>_xlfn.XLOOKUP(MIS[[#This Row],[TRADING SYMBOL]],[1]Sheet1!$D:$D,[1]Sheet1!$C:$C)</f>
        <v>464.4</v>
      </c>
      <c r="AE6649">
        <f>MIS[[#This Row],[OrderAverageTradedPrice]]*MIS[[#This Row],[OrderQuantity]]</f>
        <v>10131</v>
      </c>
      <c r="AF6649">
        <f>MIS[[#This Row],[LTP]]*MIS[[#This Row],[OrderQuantity]]</f>
        <v>9288</v>
      </c>
      <c r="AG6649">
        <f>IF(MIS[[#This Row],[OrderSide]]="SELL",MIS[[#This Row],[VALUE]]-MIS[[#This Row],[LIVE_VALUE]],MIS[[#This Row],[LIVE_VALUE]]-MIS[[#This Row],[VALUE]])</f>
        <v>-843</v>
      </c>
      <c r="AH6649" t="str" cm="1">
        <f t="array" ref="AH66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9" t="str">
        <f>MIS[[#This Row],[TRADING SYMBOL]]</f>
        <v>SENSEX2552082300CE</v>
      </c>
      <c r="AJ6649" t="str">
        <f>IF(RIGHT(MIS[[#This Row],[Main/Hedge]],4)="MAIN","MAIN","HEDGE")</f>
        <v>MAIN</v>
      </c>
      <c r="AK6649" t="str" cm="1">
        <f t="array" ref="AK6649">_xlfn._xlws.FILTER(Table4[Column1],ISNUMBER(SEARCH(Table4[Column1],MIS[[#This Row],[OrderUniqueIdentifier]])),"")</f>
        <v>LONGSHORT</v>
      </c>
    </row>
    <row r="6650" spans="1:37" x14ac:dyDescent="0.25">
      <c r="A6650" t="s">
        <v>71</v>
      </c>
      <c r="B6650" t="s">
        <v>1305</v>
      </c>
      <c r="C6650" t="s">
        <v>11502</v>
      </c>
      <c r="D6650" t="s">
        <v>72</v>
      </c>
      <c r="E6650" t="s">
        <v>10376</v>
      </c>
      <c r="F6650" t="s">
        <v>73</v>
      </c>
      <c r="G6650" t="s">
        <v>74</v>
      </c>
      <c r="H6650" t="s">
        <v>75</v>
      </c>
      <c r="I6650" t="s">
        <v>76</v>
      </c>
      <c r="J6650" t="s">
        <v>77</v>
      </c>
      <c r="K6650">
        <v>75</v>
      </c>
      <c r="L6650" t="s">
        <v>77</v>
      </c>
      <c r="M6650" t="s">
        <v>78</v>
      </c>
      <c r="N6650" t="s">
        <v>4999</v>
      </c>
      <c r="O6650" t="s">
        <v>11344</v>
      </c>
      <c r="P6650" t="s">
        <v>11344</v>
      </c>
      <c r="Q6650" t="s">
        <v>10379</v>
      </c>
      <c r="R6650" t="s">
        <v>79</v>
      </c>
      <c r="S6650" t="s">
        <v>25</v>
      </c>
      <c r="T6650" t="s">
        <v>10380</v>
      </c>
      <c r="U6650" t="s">
        <v>43</v>
      </c>
      <c r="V6650" t="s">
        <v>80</v>
      </c>
      <c r="W6650">
        <v>25000</v>
      </c>
      <c r="X6650" t="s">
        <v>81</v>
      </c>
      <c r="Y6650">
        <v>75</v>
      </c>
      <c r="Z6650" t="s">
        <v>11345</v>
      </c>
      <c r="AA6650" t="s">
        <v>11345</v>
      </c>
      <c r="AB6650" t="s">
        <v>90</v>
      </c>
      <c r="AC6650" t="s">
        <v>84</v>
      </c>
      <c r="AD6650">
        <f>_xlfn.XLOOKUP(MIS[[#This Row],[TRADING SYMBOL]],[1]Sheet1!$D:$D,[1]Sheet1!$C:$C)</f>
        <v>186.15</v>
      </c>
      <c r="AE6650">
        <f>MIS[[#This Row],[OrderAverageTradedPrice]]*MIS[[#This Row],[OrderQuantity]]</f>
        <v>14760</v>
      </c>
      <c r="AF6650">
        <f>MIS[[#This Row],[LTP]]*MIS[[#This Row],[OrderQuantity]]</f>
        <v>13961.25</v>
      </c>
      <c r="AG6650">
        <f>IF(MIS[[#This Row],[OrderSide]]="SELL",MIS[[#This Row],[VALUE]]-MIS[[#This Row],[LIVE_VALUE]],MIS[[#This Row],[LIVE_VALUE]]-MIS[[#This Row],[VALUE]])</f>
        <v>-798.75</v>
      </c>
      <c r="AH6650" t="str" cm="1">
        <f t="array" ref="AH66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0" t="str">
        <f>MIS[[#This Row],[TRADING SYMBOL]]</f>
        <v>NIFTY2552225000CE</v>
      </c>
      <c r="AJ6650" t="str">
        <f>IF(RIGHT(MIS[[#This Row],[Main/Hedge]],4)="MAIN","MAIN","HEDGE")</f>
        <v>MAIN</v>
      </c>
      <c r="AK6650" t="str" cm="1">
        <f t="array" ref="AK6650">_xlfn._xlws.FILTER(Table4[Column1],ISNUMBER(SEARCH(Table4[Column1],MIS[[#This Row],[OrderUniqueIdentifier]])),"")</f>
        <v>LONGSHORT</v>
      </c>
    </row>
    <row r="6651" spans="1:37" x14ac:dyDescent="0.25">
      <c r="A6651" t="s">
        <v>71</v>
      </c>
      <c r="B6651" t="s">
        <v>1308</v>
      </c>
      <c r="C6651" t="s">
        <v>11508</v>
      </c>
      <c r="D6651" t="s">
        <v>72</v>
      </c>
      <c r="E6651" t="s">
        <v>10376</v>
      </c>
      <c r="F6651" t="s">
        <v>73</v>
      </c>
      <c r="G6651" t="s">
        <v>74</v>
      </c>
      <c r="H6651" t="s">
        <v>75</v>
      </c>
      <c r="I6651" t="s">
        <v>76</v>
      </c>
      <c r="J6651" t="s">
        <v>77</v>
      </c>
      <c r="K6651">
        <v>300</v>
      </c>
      <c r="L6651" t="s">
        <v>77</v>
      </c>
      <c r="M6651" t="s">
        <v>78</v>
      </c>
      <c r="N6651" t="s">
        <v>5317</v>
      </c>
      <c r="O6651" t="s">
        <v>11344</v>
      </c>
      <c r="P6651" t="s">
        <v>11344</v>
      </c>
      <c r="Q6651" t="s">
        <v>10379</v>
      </c>
      <c r="R6651" t="s">
        <v>79</v>
      </c>
      <c r="S6651" t="s">
        <v>25</v>
      </c>
      <c r="T6651" t="s">
        <v>10380</v>
      </c>
      <c r="U6651" t="s">
        <v>43</v>
      </c>
      <c r="V6651" t="s">
        <v>80</v>
      </c>
      <c r="W6651">
        <v>25000</v>
      </c>
      <c r="X6651" t="s">
        <v>81</v>
      </c>
      <c r="Y6651">
        <v>300</v>
      </c>
      <c r="Z6651" t="s">
        <v>11345</v>
      </c>
      <c r="AA6651" t="s">
        <v>11345</v>
      </c>
      <c r="AB6651" t="s">
        <v>90</v>
      </c>
      <c r="AC6651" t="s">
        <v>84</v>
      </c>
      <c r="AD6651">
        <f>_xlfn.XLOOKUP(MIS[[#This Row],[TRADING SYMBOL]],[1]Sheet1!$D:$D,[1]Sheet1!$C:$C)</f>
        <v>186.15</v>
      </c>
      <c r="AE6651">
        <f>MIS[[#This Row],[OrderAverageTradedPrice]]*MIS[[#This Row],[OrderQuantity]]</f>
        <v>58965</v>
      </c>
      <c r="AF6651">
        <f>MIS[[#This Row],[LTP]]*MIS[[#This Row],[OrderQuantity]]</f>
        <v>55845</v>
      </c>
      <c r="AG6651">
        <f>IF(MIS[[#This Row],[OrderSide]]="SELL",MIS[[#This Row],[VALUE]]-MIS[[#This Row],[LIVE_VALUE]],MIS[[#This Row],[LIVE_VALUE]]-MIS[[#This Row],[VALUE]])</f>
        <v>-3120</v>
      </c>
      <c r="AH6651" t="str" cm="1">
        <f t="array" ref="AH6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1" t="str">
        <f>MIS[[#This Row],[TRADING SYMBOL]]</f>
        <v>NIFTY2552225000CE</v>
      </c>
      <c r="AJ6651" t="str">
        <f>IF(RIGHT(MIS[[#This Row],[Main/Hedge]],4)="MAIN","MAIN","HEDGE")</f>
        <v>MAIN</v>
      </c>
      <c r="AK6651" t="str" cm="1">
        <f t="array" ref="AK6651">_xlfn._xlws.FILTER(Table4[Column1],ISNUMBER(SEARCH(Table4[Column1],MIS[[#This Row],[OrderUniqueIdentifier]])),"")</f>
        <v>LONGSHORT</v>
      </c>
    </row>
    <row r="6652" spans="1:37" x14ac:dyDescent="0.25">
      <c r="A6652" t="s">
        <v>1555</v>
      </c>
      <c r="B6652" t="s">
        <v>1623</v>
      </c>
      <c r="C6652" t="s">
        <v>11647</v>
      </c>
      <c r="D6652" t="s">
        <v>72</v>
      </c>
      <c r="E6652" t="s">
        <v>2044</v>
      </c>
      <c r="F6652" t="s">
        <v>98</v>
      </c>
      <c r="G6652" t="s">
        <v>74</v>
      </c>
      <c r="H6652" t="s">
        <v>93</v>
      </c>
      <c r="I6652" t="s">
        <v>76</v>
      </c>
      <c r="J6652" t="s">
        <v>2434</v>
      </c>
      <c r="K6652">
        <v>40</v>
      </c>
      <c r="L6652" t="s">
        <v>77</v>
      </c>
      <c r="M6652" t="s">
        <v>78</v>
      </c>
      <c r="N6652" t="s">
        <v>11648</v>
      </c>
      <c r="O6652" t="s">
        <v>11344</v>
      </c>
      <c r="P6652" t="s">
        <v>11344</v>
      </c>
      <c r="Q6652" t="s">
        <v>2048</v>
      </c>
      <c r="R6652" t="s">
        <v>79</v>
      </c>
      <c r="S6652" t="s">
        <v>25</v>
      </c>
      <c r="T6652" t="s">
        <v>2049</v>
      </c>
      <c r="U6652" t="s">
        <v>100</v>
      </c>
      <c r="V6652" t="s">
        <v>80</v>
      </c>
      <c r="W6652">
        <v>82300</v>
      </c>
      <c r="X6652" t="s">
        <v>81</v>
      </c>
      <c r="Y6652">
        <v>40</v>
      </c>
      <c r="Z6652" t="s">
        <v>11345</v>
      </c>
      <c r="AA6652" t="s">
        <v>11345</v>
      </c>
      <c r="AB6652" t="s">
        <v>90</v>
      </c>
      <c r="AC6652" t="s">
        <v>84</v>
      </c>
      <c r="AD6652">
        <f>_xlfn.XLOOKUP(MIS[[#This Row],[TRADING SYMBOL]],[1]Sheet1!$D:$D,[1]Sheet1!$C:$C)</f>
        <v>464.4</v>
      </c>
      <c r="AE6652">
        <f>MIS[[#This Row],[OrderAverageTradedPrice]]*MIS[[#This Row],[OrderQuantity]]</f>
        <v>20241</v>
      </c>
      <c r="AF6652">
        <f>MIS[[#This Row],[LTP]]*MIS[[#This Row],[OrderQuantity]]</f>
        <v>18576</v>
      </c>
      <c r="AG6652">
        <f>IF(MIS[[#This Row],[OrderSide]]="SELL",MIS[[#This Row],[VALUE]]-MIS[[#This Row],[LIVE_VALUE]],MIS[[#This Row],[LIVE_VALUE]]-MIS[[#This Row],[VALUE]])</f>
        <v>-1665</v>
      </c>
      <c r="AH6652" t="str" cm="1">
        <f t="array" ref="AH66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2" t="str">
        <f>MIS[[#This Row],[TRADING SYMBOL]]</f>
        <v>SENSEX2552082300CE</v>
      </c>
      <c r="AJ6652" t="str">
        <f>IF(RIGHT(MIS[[#This Row],[Main/Hedge]],4)="MAIN","MAIN","HEDGE")</f>
        <v>MAIN</v>
      </c>
      <c r="AK6652" t="str" cm="1">
        <f t="array" ref="AK6652">_xlfn._xlws.FILTER(Table4[Column1],ISNUMBER(SEARCH(Table4[Column1],MIS[[#This Row],[OrderUniqueIdentifier]])),"")</f>
        <v>LONGSHORT</v>
      </c>
    </row>
    <row r="6653" spans="1:37" x14ac:dyDescent="0.25">
      <c r="A6653" t="s">
        <v>1555</v>
      </c>
      <c r="B6653" t="s">
        <v>1665</v>
      </c>
      <c r="C6653" t="s">
        <v>11667</v>
      </c>
      <c r="D6653" t="s">
        <v>72</v>
      </c>
      <c r="E6653" t="s">
        <v>2044</v>
      </c>
      <c r="F6653" t="s">
        <v>98</v>
      </c>
      <c r="G6653" t="s">
        <v>74</v>
      </c>
      <c r="H6653" t="s">
        <v>93</v>
      </c>
      <c r="I6653" t="s">
        <v>76</v>
      </c>
      <c r="J6653" t="s">
        <v>11668</v>
      </c>
      <c r="K6653">
        <v>40</v>
      </c>
      <c r="L6653" t="s">
        <v>77</v>
      </c>
      <c r="M6653" t="s">
        <v>78</v>
      </c>
      <c r="N6653" t="s">
        <v>11669</v>
      </c>
      <c r="O6653" t="s">
        <v>11114</v>
      </c>
      <c r="P6653" t="s">
        <v>11344</v>
      </c>
      <c r="Q6653" t="s">
        <v>2048</v>
      </c>
      <c r="R6653" t="s">
        <v>79</v>
      </c>
      <c r="S6653" t="s">
        <v>25</v>
      </c>
      <c r="T6653" t="s">
        <v>2049</v>
      </c>
      <c r="U6653" t="s">
        <v>100</v>
      </c>
      <c r="V6653" t="s">
        <v>80</v>
      </c>
      <c r="W6653">
        <v>82300</v>
      </c>
      <c r="X6653" t="s">
        <v>81</v>
      </c>
      <c r="Y6653">
        <v>40</v>
      </c>
      <c r="Z6653" t="s">
        <v>11115</v>
      </c>
      <c r="AA6653" t="s">
        <v>11345</v>
      </c>
      <c r="AB6653" t="s">
        <v>90</v>
      </c>
      <c r="AC6653" t="s">
        <v>84</v>
      </c>
      <c r="AD6653">
        <f>_xlfn.XLOOKUP(MIS[[#This Row],[TRADING SYMBOL]],[1]Sheet1!$D:$D,[1]Sheet1!$C:$C)</f>
        <v>464.4</v>
      </c>
      <c r="AE6653">
        <f>MIS[[#This Row],[OrderAverageTradedPrice]]*MIS[[#This Row],[OrderQuantity]]</f>
        <v>20257</v>
      </c>
      <c r="AF6653">
        <f>MIS[[#This Row],[LTP]]*MIS[[#This Row],[OrderQuantity]]</f>
        <v>18576</v>
      </c>
      <c r="AG6653">
        <f>IF(MIS[[#This Row],[OrderSide]]="SELL",MIS[[#This Row],[VALUE]]-MIS[[#This Row],[LIVE_VALUE]],MIS[[#This Row],[LIVE_VALUE]]-MIS[[#This Row],[VALUE]])</f>
        <v>-1681</v>
      </c>
      <c r="AH6653" t="str" cm="1">
        <f t="array" ref="AH66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3" t="str">
        <f>MIS[[#This Row],[TRADING SYMBOL]]</f>
        <v>SENSEX2552082300CE</v>
      </c>
      <c r="AJ6653" t="str">
        <f>IF(RIGHT(MIS[[#This Row],[Main/Hedge]],4)="MAIN","MAIN","HEDGE")</f>
        <v>MAIN</v>
      </c>
      <c r="AK6653" t="str" cm="1">
        <f t="array" ref="AK6653">_xlfn._xlws.FILTER(Table4[Column1],ISNUMBER(SEARCH(Table4[Column1],MIS[[#This Row],[OrderUniqueIdentifier]])),"")</f>
        <v>LONGSHORT</v>
      </c>
    </row>
    <row r="6654" spans="1:37" x14ac:dyDescent="0.25">
      <c r="A6654" t="s">
        <v>1555</v>
      </c>
      <c r="B6654" t="s">
        <v>1684</v>
      </c>
      <c r="C6654" t="s">
        <v>11676</v>
      </c>
      <c r="D6654" t="s">
        <v>72</v>
      </c>
      <c r="E6654" t="s">
        <v>10376</v>
      </c>
      <c r="F6654" t="s">
        <v>73</v>
      </c>
      <c r="G6654" t="s">
        <v>74</v>
      </c>
      <c r="H6654" t="s">
        <v>75</v>
      </c>
      <c r="I6654" t="s">
        <v>76</v>
      </c>
      <c r="J6654" t="s">
        <v>77</v>
      </c>
      <c r="K6654">
        <v>450</v>
      </c>
      <c r="L6654" t="s">
        <v>77</v>
      </c>
      <c r="M6654" t="s">
        <v>78</v>
      </c>
      <c r="N6654" t="s">
        <v>11677</v>
      </c>
      <c r="O6654" t="s">
        <v>11344</v>
      </c>
      <c r="P6654" t="s">
        <v>11344</v>
      </c>
      <c r="Q6654" t="s">
        <v>10379</v>
      </c>
      <c r="R6654" t="s">
        <v>79</v>
      </c>
      <c r="S6654" t="s">
        <v>25</v>
      </c>
      <c r="T6654" t="s">
        <v>10380</v>
      </c>
      <c r="U6654" t="s">
        <v>43</v>
      </c>
      <c r="V6654" t="s">
        <v>80</v>
      </c>
      <c r="W6654">
        <v>25000</v>
      </c>
      <c r="X6654" t="s">
        <v>81</v>
      </c>
      <c r="Y6654">
        <v>450</v>
      </c>
      <c r="Z6654" t="s">
        <v>11345</v>
      </c>
      <c r="AA6654" t="s">
        <v>11345</v>
      </c>
      <c r="AB6654" t="s">
        <v>90</v>
      </c>
      <c r="AC6654" t="s">
        <v>84</v>
      </c>
      <c r="AD6654">
        <f>_xlfn.XLOOKUP(MIS[[#This Row],[TRADING SYMBOL]],[1]Sheet1!$D:$D,[1]Sheet1!$C:$C)</f>
        <v>186.15</v>
      </c>
      <c r="AE6654">
        <f>MIS[[#This Row],[OrderAverageTradedPrice]]*MIS[[#This Row],[OrderQuantity]]</f>
        <v>88931.25</v>
      </c>
      <c r="AF6654">
        <f>MIS[[#This Row],[LTP]]*MIS[[#This Row],[OrderQuantity]]</f>
        <v>83767.5</v>
      </c>
      <c r="AG6654">
        <f>IF(MIS[[#This Row],[OrderSide]]="SELL",MIS[[#This Row],[VALUE]]-MIS[[#This Row],[LIVE_VALUE]],MIS[[#This Row],[LIVE_VALUE]]-MIS[[#This Row],[VALUE]])</f>
        <v>-5163.75</v>
      </c>
      <c r="AH6654" t="str" cm="1">
        <f t="array" ref="AH6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4" t="str">
        <f>MIS[[#This Row],[TRADING SYMBOL]]</f>
        <v>NIFTY2552225000CE</v>
      </c>
      <c r="AJ6654" t="str">
        <f>IF(RIGHT(MIS[[#This Row],[Main/Hedge]],4)="MAIN","MAIN","HEDGE")</f>
        <v>MAIN</v>
      </c>
      <c r="AK6654" t="str" cm="1">
        <f t="array" ref="AK6654">_xlfn._xlws.FILTER(Table4[Column1],ISNUMBER(SEARCH(Table4[Column1],MIS[[#This Row],[OrderUniqueIdentifier]])),"")</f>
        <v>LONGSHORT</v>
      </c>
    </row>
    <row r="6655" spans="1:37" x14ac:dyDescent="0.25">
      <c r="A6655" t="s">
        <v>1702</v>
      </c>
      <c r="B6655" t="s">
        <v>1703</v>
      </c>
      <c r="C6655" t="s">
        <v>11069</v>
      </c>
      <c r="D6655" t="s">
        <v>72</v>
      </c>
      <c r="E6655" t="s">
        <v>2044</v>
      </c>
      <c r="F6655" t="s">
        <v>98</v>
      </c>
      <c r="G6655" t="s">
        <v>74</v>
      </c>
      <c r="H6655" t="s">
        <v>93</v>
      </c>
      <c r="I6655" t="s">
        <v>76</v>
      </c>
      <c r="J6655" t="s">
        <v>11685</v>
      </c>
      <c r="K6655">
        <v>340</v>
      </c>
      <c r="L6655" t="s">
        <v>77</v>
      </c>
      <c r="M6655" t="s">
        <v>78</v>
      </c>
      <c r="N6655" t="s">
        <v>11686</v>
      </c>
      <c r="O6655" t="s">
        <v>11114</v>
      </c>
      <c r="P6655" t="s">
        <v>11344</v>
      </c>
      <c r="Q6655" t="s">
        <v>2048</v>
      </c>
      <c r="R6655" t="s">
        <v>79</v>
      </c>
      <c r="S6655" t="s">
        <v>25</v>
      </c>
      <c r="T6655" t="s">
        <v>2049</v>
      </c>
      <c r="U6655" t="s">
        <v>100</v>
      </c>
      <c r="V6655" t="s">
        <v>80</v>
      </c>
      <c r="W6655">
        <v>82300</v>
      </c>
      <c r="X6655" t="s">
        <v>81</v>
      </c>
      <c r="Y6655">
        <v>340</v>
      </c>
      <c r="Z6655" t="s">
        <v>11115</v>
      </c>
      <c r="AA6655" t="s">
        <v>11345</v>
      </c>
      <c r="AB6655" t="s">
        <v>90</v>
      </c>
      <c r="AC6655" t="s">
        <v>84</v>
      </c>
      <c r="AD6655">
        <f>_xlfn.XLOOKUP(MIS[[#This Row],[TRADING SYMBOL]],[1]Sheet1!$D:$D,[1]Sheet1!$C:$C)</f>
        <v>464.4</v>
      </c>
      <c r="AE6655">
        <f>MIS[[#This Row],[OrderAverageTradedPrice]]*MIS[[#This Row],[OrderQuantity]]</f>
        <v>172015.99999999968</v>
      </c>
      <c r="AF6655">
        <f>MIS[[#This Row],[LTP]]*MIS[[#This Row],[OrderQuantity]]</f>
        <v>157896</v>
      </c>
      <c r="AG6655">
        <f>IF(MIS[[#This Row],[OrderSide]]="SELL",MIS[[#This Row],[VALUE]]-MIS[[#This Row],[LIVE_VALUE]],MIS[[#This Row],[LIVE_VALUE]]-MIS[[#This Row],[VALUE]])</f>
        <v>-14119.99999999968</v>
      </c>
      <c r="AH6655" t="str" cm="1">
        <f t="array" ref="AH6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5" t="str">
        <f>MIS[[#This Row],[TRADING SYMBOL]]</f>
        <v>SENSEX2552082300CE</v>
      </c>
      <c r="AJ6655" t="str">
        <f>IF(RIGHT(MIS[[#This Row],[Main/Hedge]],4)="MAIN","MAIN","HEDGE")</f>
        <v>MAIN</v>
      </c>
      <c r="AK6655" t="str" cm="1">
        <f t="array" ref="AK6655">_xlfn._xlws.FILTER(Table4[Column1],ISNUMBER(SEARCH(Table4[Column1],MIS[[#This Row],[OrderUniqueIdentifier]])),"")</f>
        <v>LONGSHORT</v>
      </c>
    </row>
    <row r="6656" spans="1:37" x14ac:dyDescent="0.25">
      <c r="A6656" t="s">
        <v>71</v>
      </c>
      <c r="B6656" t="s">
        <v>1117</v>
      </c>
      <c r="C6656" t="s">
        <v>11412</v>
      </c>
      <c r="D6656" t="s">
        <v>72</v>
      </c>
      <c r="E6656" t="s">
        <v>10376</v>
      </c>
      <c r="F6656" t="s">
        <v>73</v>
      </c>
      <c r="G6656" t="s">
        <v>74</v>
      </c>
      <c r="H6656" t="s">
        <v>75</v>
      </c>
      <c r="I6656" t="s">
        <v>76</v>
      </c>
      <c r="J6656" t="s">
        <v>77</v>
      </c>
      <c r="K6656">
        <v>75</v>
      </c>
      <c r="L6656" t="s">
        <v>77</v>
      </c>
      <c r="M6656" t="s">
        <v>78</v>
      </c>
      <c r="N6656" t="s">
        <v>11413</v>
      </c>
      <c r="O6656" t="s">
        <v>11344</v>
      </c>
      <c r="P6656" t="s">
        <v>11414</v>
      </c>
      <c r="Q6656" t="s">
        <v>10379</v>
      </c>
      <c r="R6656" t="s">
        <v>79</v>
      </c>
      <c r="S6656" t="s">
        <v>25</v>
      </c>
      <c r="T6656" t="s">
        <v>10380</v>
      </c>
      <c r="U6656" t="s">
        <v>43</v>
      </c>
      <c r="V6656" t="s">
        <v>80</v>
      </c>
      <c r="W6656">
        <v>25000</v>
      </c>
      <c r="X6656" t="s">
        <v>81</v>
      </c>
      <c r="Y6656">
        <v>75</v>
      </c>
      <c r="Z6656" t="s">
        <v>11345</v>
      </c>
      <c r="AA6656" t="s">
        <v>11415</v>
      </c>
      <c r="AB6656" t="s">
        <v>90</v>
      </c>
      <c r="AC6656" t="s">
        <v>84</v>
      </c>
      <c r="AD6656">
        <f>_xlfn.XLOOKUP(MIS[[#This Row],[TRADING SYMBOL]],[1]Sheet1!$D:$D,[1]Sheet1!$C:$C)</f>
        <v>186.15</v>
      </c>
      <c r="AE6656">
        <f>MIS[[#This Row],[OrderAverageTradedPrice]]*MIS[[#This Row],[OrderQuantity]]</f>
        <v>14823.75</v>
      </c>
      <c r="AF6656">
        <f>MIS[[#This Row],[LTP]]*MIS[[#This Row],[OrderQuantity]]</f>
        <v>13961.25</v>
      </c>
      <c r="AG6656">
        <f>IF(MIS[[#This Row],[OrderSide]]="SELL",MIS[[#This Row],[VALUE]]-MIS[[#This Row],[LIVE_VALUE]],MIS[[#This Row],[LIVE_VALUE]]-MIS[[#This Row],[VALUE]])</f>
        <v>-862.5</v>
      </c>
      <c r="AH6656" t="str" cm="1">
        <f t="array" ref="AH66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6" t="str">
        <f>MIS[[#This Row],[TRADING SYMBOL]]</f>
        <v>NIFTY2552225000CE</v>
      </c>
      <c r="AJ6656" t="str">
        <f>IF(RIGHT(MIS[[#This Row],[Main/Hedge]],4)="MAIN","MAIN","HEDGE")</f>
        <v>MAIN</v>
      </c>
      <c r="AK6656" t="str" cm="1">
        <f t="array" ref="AK6656">_xlfn._xlws.FILTER(Table4[Column1],ISNUMBER(SEARCH(Table4[Column1],MIS[[#This Row],[OrderUniqueIdentifier]])),"")</f>
        <v>LONGSHORT</v>
      </c>
    </row>
    <row r="6657" spans="1:37" x14ac:dyDescent="0.25">
      <c r="A6657" t="s">
        <v>71</v>
      </c>
      <c r="B6657" t="s">
        <v>1305</v>
      </c>
      <c r="C6657" t="s">
        <v>11503</v>
      </c>
      <c r="D6657" t="s">
        <v>72</v>
      </c>
      <c r="E6657" t="s">
        <v>2044</v>
      </c>
      <c r="F6657" t="s">
        <v>98</v>
      </c>
      <c r="G6657" t="s">
        <v>74</v>
      </c>
      <c r="H6657" t="s">
        <v>75</v>
      </c>
      <c r="I6657" t="s">
        <v>76</v>
      </c>
      <c r="J6657" t="s">
        <v>77</v>
      </c>
      <c r="K6657">
        <v>40</v>
      </c>
      <c r="L6657" t="s">
        <v>77</v>
      </c>
      <c r="M6657" t="s">
        <v>78</v>
      </c>
      <c r="N6657" t="s">
        <v>11192</v>
      </c>
      <c r="O6657" t="s">
        <v>11344</v>
      </c>
      <c r="P6657" t="s">
        <v>11414</v>
      </c>
      <c r="Q6657" t="s">
        <v>2048</v>
      </c>
      <c r="R6657" t="s">
        <v>79</v>
      </c>
      <c r="S6657" t="s">
        <v>25</v>
      </c>
      <c r="T6657" t="s">
        <v>2049</v>
      </c>
      <c r="U6657" t="s">
        <v>100</v>
      </c>
      <c r="V6657" t="s">
        <v>80</v>
      </c>
      <c r="W6657">
        <v>82300</v>
      </c>
      <c r="X6657" t="s">
        <v>81</v>
      </c>
      <c r="Y6657">
        <v>40</v>
      </c>
      <c r="Z6657" t="s">
        <v>11345</v>
      </c>
      <c r="AA6657" t="s">
        <v>11415</v>
      </c>
      <c r="AB6657" t="s">
        <v>90</v>
      </c>
      <c r="AC6657" t="s">
        <v>84</v>
      </c>
      <c r="AD6657">
        <f>_xlfn.XLOOKUP(MIS[[#This Row],[TRADING SYMBOL]],[1]Sheet1!$D:$D,[1]Sheet1!$C:$C)</f>
        <v>464.4</v>
      </c>
      <c r="AE6657">
        <f>MIS[[#This Row],[OrderAverageTradedPrice]]*MIS[[#This Row],[OrderQuantity]]</f>
        <v>20322</v>
      </c>
      <c r="AF6657">
        <f>MIS[[#This Row],[LTP]]*MIS[[#This Row],[OrderQuantity]]</f>
        <v>18576</v>
      </c>
      <c r="AG6657">
        <f>IF(MIS[[#This Row],[OrderSide]]="SELL",MIS[[#This Row],[VALUE]]-MIS[[#This Row],[LIVE_VALUE]],MIS[[#This Row],[LIVE_VALUE]]-MIS[[#This Row],[VALUE]])</f>
        <v>-1746</v>
      </c>
      <c r="AH6657" t="str" cm="1">
        <f t="array" ref="AH66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7" t="str">
        <f>MIS[[#This Row],[TRADING SYMBOL]]</f>
        <v>SENSEX2552082300CE</v>
      </c>
      <c r="AJ6657" t="str">
        <f>IF(RIGHT(MIS[[#This Row],[Main/Hedge]],4)="MAIN","MAIN","HEDGE")</f>
        <v>MAIN</v>
      </c>
      <c r="AK6657" t="str" cm="1">
        <f t="array" ref="AK6657">_xlfn._xlws.FILTER(Table4[Column1],ISNUMBER(SEARCH(Table4[Column1],MIS[[#This Row],[OrderUniqueIdentifier]])),"")</f>
        <v>LONGSHORT</v>
      </c>
    </row>
    <row r="6658" spans="1:37" x14ac:dyDescent="0.25">
      <c r="A6658" t="s">
        <v>1357</v>
      </c>
      <c r="B6658" t="s">
        <v>1366</v>
      </c>
      <c r="C6658" t="s">
        <v>11523</v>
      </c>
      <c r="D6658" t="s">
        <v>72</v>
      </c>
      <c r="E6658" t="s">
        <v>10376</v>
      </c>
      <c r="F6658" t="s">
        <v>73</v>
      </c>
      <c r="G6658" t="s">
        <v>74</v>
      </c>
      <c r="H6658" t="s">
        <v>75</v>
      </c>
      <c r="I6658" t="s">
        <v>76</v>
      </c>
      <c r="J6658" t="s">
        <v>77</v>
      </c>
      <c r="K6658">
        <v>75</v>
      </c>
      <c r="L6658" t="s">
        <v>77</v>
      </c>
      <c r="M6658" t="s">
        <v>78</v>
      </c>
      <c r="N6658" t="s">
        <v>3357</v>
      </c>
      <c r="O6658" t="s">
        <v>11414</v>
      </c>
      <c r="P6658" t="s">
        <v>11414</v>
      </c>
      <c r="Q6658" t="s">
        <v>10379</v>
      </c>
      <c r="R6658" t="s">
        <v>79</v>
      </c>
      <c r="S6658" t="s">
        <v>25</v>
      </c>
      <c r="T6658" t="s">
        <v>10380</v>
      </c>
      <c r="U6658" t="s">
        <v>43</v>
      </c>
      <c r="V6658" t="s">
        <v>80</v>
      </c>
      <c r="W6658">
        <v>25000</v>
      </c>
      <c r="X6658" t="s">
        <v>81</v>
      </c>
      <c r="Y6658">
        <v>75</v>
      </c>
      <c r="Z6658" t="s">
        <v>11415</v>
      </c>
      <c r="AA6658" t="s">
        <v>11415</v>
      </c>
      <c r="AB6658" t="s">
        <v>90</v>
      </c>
      <c r="AC6658" t="s">
        <v>84</v>
      </c>
      <c r="AD6658">
        <f>_xlfn.XLOOKUP(MIS[[#This Row],[TRADING SYMBOL]],[1]Sheet1!$D:$D,[1]Sheet1!$C:$C)</f>
        <v>186.15</v>
      </c>
      <c r="AE6658">
        <f>MIS[[#This Row],[OrderAverageTradedPrice]]*MIS[[#This Row],[OrderQuantity]]</f>
        <v>14816.25</v>
      </c>
      <c r="AF6658">
        <f>MIS[[#This Row],[LTP]]*MIS[[#This Row],[OrderQuantity]]</f>
        <v>13961.25</v>
      </c>
      <c r="AG6658">
        <f>IF(MIS[[#This Row],[OrderSide]]="SELL",MIS[[#This Row],[VALUE]]-MIS[[#This Row],[LIVE_VALUE]],MIS[[#This Row],[LIVE_VALUE]]-MIS[[#This Row],[VALUE]])</f>
        <v>-855</v>
      </c>
      <c r="AH6658" t="str" cm="1">
        <f t="array" ref="AH66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8" t="str">
        <f>MIS[[#This Row],[TRADING SYMBOL]]</f>
        <v>NIFTY2552225000CE</v>
      </c>
      <c r="AJ6658" t="str">
        <f>IF(RIGHT(MIS[[#This Row],[Main/Hedge]],4)="MAIN","MAIN","HEDGE")</f>
        <v>MAIN</v>
      </c>
      <c r="AK6658" t="str" cm="1">
        <f t="array" ref="AK6658">_xlfn._xlws.FILTER(Table4[Column1],ISNUMBER(SEARCH(Table4[Column1],MIS[[#This Row],[OrderUniqueIdentifier]])),"")</f>
        <v>LONGSHORT</v>
      </c>
    </row>
    <row r="6659" spans="1:37" x14ac:dyDescent="0.25">
      <c r="A6659" t="s">
        <v>179</v>
      </c>
      <c r="B6659" t="s">
        <v>1467</v>
      </c>
      <c r="C6659" t="s">
        <v>11560</v>
      </c>
      <c r="D6659" t="s">
        <v>72</v>
      </c>
      <c r="E6659" t="s">
        <v>2044</v>
      </c>
      <c r="F6659" t="s">
        <v>98</v>
      </c>
      <c r="G6659" t="s">
        <v>74</v>
      </c>
      <c r="H6659" t="s">
        <v>93</v>
      </c>
      <c r="I6659" t="s">
        <v>76</v>
      </c>
      <c r="J6659" t="s">
        <v>2155</v>
      </c>
      <c r="K6659">
        <v>380</v>
      </c>
      <c r="L6659" t="s">
        <v>77</v>
      </c>
      <c r="M6659" t="s">
        <v>78</v>
      </c>
      <c r="N6659" t="s">
        <v>11561</v>
      </c>
      <c r="O6659" t="s">
        <v>11344</v>
      </c>
      <c r="P6659" t="s">
        <v>11414</v>
      </c>
      <c r="Q6659" t="s">
        <v>2048</v>
      </c>
      <c r="R6659" t="s">
        <v>79</v>
      </c>
      <c r="S6659" t="s">
        <v>25</v>
      </c>
      <c r="T6659" t="s">
        <v>2049</v>
      </c>
      <c r="U6659" t="s">
        <v>100</v>
      </c>
      <c r="V6659" t="s">
        <v>80</v>
      </c>
      <c r="W6659">
        <v>82300</v>
      </c>
      <c r="X6659" t="s">
        <v>81</v>
      </c>
      <c r="Y6659">
        <v>380</v>
      </c>
      <c r="Z6659" t="s">
        <v>11345</v>
      </c>
      <c r="AA6659" t="s">
        <v>11415</v>
      </c>
      <c r="AB6659" t="s">
        <v>90</v>
      </c>
      <c r="AC6659" t="s">
        <v>84</v>
      </c>
      <c r="AD6659">
        <f>_xlfn.XLOOKUP(MIS[[#This Row],[TRADING SYMBOL]],[1]Sheet1!$D:$D,[1]Sheet1!$C:$C)</f>
        <v>464.4</v>
      </c>
      <c r="AE6659">
        <f>MIS[[#This Row],[OrderAverageTradedPrice]]*MIS[[#This Row],[OrderQuantity]]</f>
        <v>193413.99999999971</v>
      </c>
      <c r="AF6659">
        <f>MIS[[#This Row],[LTP]]*MIS[[#This Row],[OrderQuantity]]</f>
        <v>176472</v>
      </c>
      <c r="AG6659">
        <f>IF(MIS[[#This Row],[OrderSide]]="SELL",MIS[[#This Row],[VALUE]]-MIS[[#This Row],[LIVE_VALUE]],MIS[[#This Row],[LIVE_VALUE]]-MIS[[#This Row],[VALUE]])</f>
        <v>-16941.999999999709</v>
      </c>
      <c r="AH6659" t="str" cm="1">
        <f t="array" ref="AH66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9" t="str">
        <f>MIS[[#This Row],[TRADING SYMBOL]]</f>
        <v>SENSEX2552082300CE</v>
      </c>
      <c r="AJ6659" t="str">
        <f>IF(RIGHT(MIS[[#This Row],[Main/Hedge]],4)="MAIN","MAIN","HEDGE")</f>
        <v>MAIN</v>
      </c>
      <c r="AK6659" t="str" cm="1">
        <f t="array" ref="AK6659">_xlfn._xlws.FILTER(Table4[Column1],ISNUMBER(SEARCH(Table4[Column1],MIS[[#This Row],[OrderUniqueIdentifier]])),"")</f>
        <v>LONGSHORT</v>
      </c>
    </row>
    <row r="6660" spans="1:37" x14ac:dyDescent="0.25">
      <c r="A6660" t="s">
        <v>179</v>
      </c>
      <c r="B6660" t="s">
        <v>229</v>
      </c>
      <c r="C6660" t="s">
        <v>11591</v>
      </c>
      <c r="D6660" t="s">
        <v>72</v>
      </c>
      <c r="E6660" t="s">
        <v>10376</v>
      </c>
      <c r="F6660" t="s">
        <v>73</v>
      </c>
      <c r="G6660" t="s">
        <v>74</v>
      </c>
      <c r="H6660" t="s">
        <v>75</v>
      </c>
      <c r="I6660" t="s">
        <v>76</v>
      </c>
      <c r="J6660" t="s">
        <v>77</v>
      </c>
      <c r="K6660">
        <v>375</v>
      </c>
      <c r="L6660" t="s">
        <v>77</v>
      </c>
      <c r="M6660" t="s">
        <v>78</v>
      </c>
      <c r="N6660" t="s">
        <v>11273</v>
      </c>
      <c r="O6660" t="s">
        <v>11414</v>
      </c>
      <c r="P6660" t="s">
        <v>11414</v>
      </c>
      <c r="Q6660" t="s">
        <v>10379</v>
      </c>
      <c r="R6660" t="s">
        <v>79</v>
      </c>
      <c r="S6660" t="s">
        <v>25</v>
      </c>
      <c r="T6660" t="s">
        <v>10380</v>
      </c>
      <c r="U6660" t="s">
        <v>43</v>
      </c>
      <c r="V6660" t="s">
        <v>80</v>
      </c>
      <c r="W6660">
        <v>25000</v>
      </c>
      <c r="X6660" t="s">
        <v>81</v>
      </c>
      <c r="Y6660">
        <v>375</v>
      </c>
      <c r="Z6660" t="s">
        <v>11415</v>
      </c>
      <c r="AA6660" t="s">
        <v>11415</v>
      </c>
      <c r="AB6660" t="s">
        <v>90</v>
      </c>
      <c r="AC6660" t="s">
        <v>84</v>
      </c>
      <c r="AD6660">
        <f>_xlfn.XLOOKUP(MIS[[#This Row],[TRADING SYMBOL]],[1]Sheet1!$D:$D,[1]Sheet1!$C:$C)</f>
        <v>186.15</v>
      </c>
      <c r="AE6660">
        <f>MIS[[#This Row],[OrderAverageTradedPrice]]*MIS[[#This Row],[OrderQuantity]]</f>
        <v>74025</v>
      </c>
      <c r="AF6660">
        <f>MIS[[#This Row],[LTP]]*MIS[[#This Row],[OrderQuantity]]</f>
        <v>69806.25</v>
      </c>
      <c r="AG6660">
        <f>IF(MIS[[#This Row],[OrderSide]]="SELL",MIS[[#This Row],[VALUE]]-MIS[[#This Row],[LIVE_VALUE]],MIS[[#This Row],[LIVE_VALUE]]-MIS[[#This Row],[VALUE]])</f>
        <v>-4218.75</v>
      </c>
      <c r="AH6660" t="str" cm="1">
        <f t="array" ref="AH66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0" t="str">
        <f>MIS[[#This Row],[TRADING SYMBOL]]</f>
        <v>NIFTY2552225000CE</v>
      </c>
      <c r="AJ6660" t="str">
        <f>IF(RIGHT(MIS[[#This Row],[Main/Hedge]],4)="MAIN","MAIN","HEDGE")</f>
        <v>MAIN</v>
      </c>
      <c r="AK6660" t="str" cm="1">
        <f t="array" ref="AK6660">_xlfn._xlws.FILTER(Table4[Column1],ISNUMBER(SEARCH(Table4[Column1],MIS[[#This Row],[OrderUniqueIdentifier]])),"")</f>
        <v>LONGSHORT</v>
      </c>
    </row>
    <row r="6661" spans="1:37" x14ac:dyDescent="0.25">
      <c r="A6661" t="s">
        <v>179</v>
      </c>
      <c r="B6661" t="s">
        <v>266</v>
      </c>
      <c r="C6661" t="s">
        <v>11592</v>
      </c>
      <c r="D6661" t="s">
        <v>72</v>
      </c>
      <c r="E6661" t="s">
        <v>2044</v>
      </c>
      <c r="F6661" t="s">
        <v>98</v>
      </c>
      <c r="G6661" t="s">
        <v>74</v>
      </c>
      <c r="H6661" t="s">
        <v>93</v>
      </c>
      <c r="I6661" t="s">
        <v>76</v>
      </c>
      <c r="J6661" t="s">
        <v>11593</v>
      </c>
      <c r="K6661">
        <v>500</v>
      </c>
      <c r="L6661" t="s">
        <v>77</v>
      </c>
      <c r="M6661" t="s">
        <v>78</v>
      </c>
      <c r="N6661" t="s">
        <v>11594</v>
      </c>
      <c r="O6661" t="s">
        <v>11414</v>
      </c>
      <c r="P6661" t="s">
        <v>11414</v>
      </c>
      <c r="Q6661" t="s">
        <v>2048</v>
      </c>
      <c r="R6661" t="s">
        <v>79</v>
      </c>
      <c r="S6661" t="s">
        <v>25</v>
      </c>
      <c r="T6661" t="s">
        <v>2049</v>
      </c>
      <c r="U6661" t="s">
        <v>100</v>
      </c>
      <c r="V6661" t="s">
        <v>80</v>
      </c>
      <c r="W6661">
        <v>82300</v>
      </c>
      <c r="X6661" t="s">
        <v>81</v>
      </c>
      <c r="Y6661">
        <v>500</v>
      </c>
      <c r="Z6661" t="s">
        <v>11415</v>
      </c>
      <c r="AA6661" t="s">
        <v>11415</v>
      </c>
      <c r="AB6661" t="s">
        <v>90</v>
      </c>
      <c r="AC6661" t="s">
        <v>84</v>
      </c>
      <c r="AD6661">
        <f>_xlfn.XLOOKUP(MIS[[#This Row],[TRADING SYMBOL]],[1]Sheet1!$D:$D,[1]Sheet1!$C:$C)</f>
        <v>464.4</v>
      </c>
      <c r="AE6661">
        <f>MIS[[#This Row],[OrderAverageTradedPrice]]*MIS[[#This Row],[OrderQuantity]]</f>
        <v>253909</v>
      </c>
      <c r="AF6661">
        <f>MIS[[#This Row],[LTP]]*MIS[[#This Row],[OrderQuantity]]</f>
        <v>232200</v>
      </c>
      <c r="AG6661">
        <f>IF(MIS[[#This Row],[OrderSide]]="SELL",MIS[[#This Row],[VALUE]]-MIS[[#This Row],[LIVE_VALUE]],MIS[[#This Row],[LIVE_VALUE]]-MIS[[#This Row],[VALUE]])</f>
        <v>-21709</v>
      </c>
      <c r="AH6661" t="str" cm="1">
        <f t="array" ref="AH66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1" t="str">
        <f>MIS[[#This Row],[TRADING SYMBOL]]</f>
        <v>SENSEX2552082300CE</v>
      </c>
      <c r="AJ6661" t="str">
        <f>IF(RIGHT(MIS[[#This Row],[Main/Hedge]],4)="MAIN","MAIN","HEDGE")</f>
        <v>MAIN</v>
      </c>
      <c r="AK6661" t="str" cm="1">
        <f t="array" ref="AK6661">_xlfn._xlws.FILTER(Table4[Column1],ISNUMBER(SEARCH(Table4[Column1],MIS[[#This Row],[OrderUniqueIdentifier]])),"")</f>
        <v>LONGSHORT</v>
      </c>
    </row>
    <row r="6662" spans="1:37" x14ac:dyDescent="0.25">
      <c r="A6662" t="s">
        <v>1555</v>
      </c>
      <c r="B6662" t="s">
        <v>1614</v>
      </c>
      <c r="C6662" t="s">
        <v>11641</v>
      </c>
      <c r="D6662" t="s">
        <v>72</v>
      </c>
      <c r="E6662" t="s">
        <v>10376</v>
      </c>
      <c r="F6662" t="s">
        <v>73</v>
      </c>
      <c r="G6662" t="s">
        <v>74</v>
      </c>
      <c r="H6662" t="s">
        <v>75</v>
      </c>
      <c r="I6662" t="s">
        <v>76</v>
      </c>
      <c r="J6662" t="s">
        <v>77</v>
      </c>
      <c r="K6662">
        <v>75</v>
      </c>
      <c r="L6662" t="s">
        <v>77</v>
      </c>
      <c r="M6662" t="s">
        <v>78</v>
      </c>
      <c r="N6662" t="s">
        <v>11642</v>
      </c>
      <c r="O6662" t="s">
        <v>11414</v>
      </c>
      <c r="P6662" t="s">
        <v>11414</v>
      </c>
      <c r="Q6662" t="s">
        <v>10379</v>
      </c>
      <c r="R6662" t="s">
        <v>79</v>
      </c>
      <c r="S6662" t="s">
        <v>25</v>
      </c>
      <c r="T6662" t="s">
        <v>10380</v>
      </c>
      <c r="U6662" t="s">
        <v>43</v>
      </c>
      <c r="V6662" t="s">
        <v>80</v>
      </c>
      <c r="W6662">
        <v>25000</v>
      </c>
      <c r="X6662" t="s">
        <v>81</v>
      </c>
      <c r="Y6662">
        <v>75</v>
      </c>
      <c r="Z6662" t="s">
        <v>11415</v>
      </c>
      <c r="AA6662" t="s">
        <v>11415</v>
      </c>
      <c r="AB6662" t="s">
        <v>90</v>
      </c>
      <c r="AC6662" t="s">
        <v>84</v>
      </c>
      <c r="AD6662">
        <f>_xlfn.XLOOKUP(MIS[[#This Row],[TRADING SYMBOL]],[1]Sheet1!$D:$D,[1]Sheet1!$C:$C)</f>
        <v>186.15</v>
      </c>
      <c r="AE6662">
        <f>MIS[[#This Row],[OrderAverageTradedPrice]]*MIS[[#This Row],[OrderQuantity]]</f>
        <v>14827.5</v>
      </c>
      <c r="AF6662">
        <f>MIS[[#This Row],[LTP]]*MIS[[#This Row],[OrderQuantity]]</f>
        <v>13961.25</v>
      </c>
      <c r="AG6662">
        <f>IF(MIS[[#This Row],[OrderSide]]="SELL",MIS[[#This Row],[VALUE]]-MIS[[#This Row],[LIVE_VALUE]],MIS[[#This Row],[LIVE_VALUE]]-MIS[[#This Row],[VALUE]])</f>
        <v>-866.25</v>
      </c>
      <c r="AH6662" t="str" cm="1">
        <f t="array" ref="AH6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2" t="str">
        <f>MIS[[#This Row],[TRADING SYMBOL]]</f>
        <v>NIFTY2552225000CE</v>
      </c>
      <c r="AJ6662" t="str">
        <f>IF(RIGHT(MIS[[#This Row],[Main/Hedge]],4)="MAIN","MAIN","HEDGE")</f>
        <v>MAIN</v>
      </c>
      <c r="AK6662" t="str" cm="1">
        <f t="array" ref="AK6662">_xlfn._xlws.FILTER(Table4[Column1],ISNUMBER(SEARCH(Table4[Column1],MIS[[#This Row],[OrderUniqueIdentifier]])),"")</f>
        <v>LONGSHORT</v>
      </c>
    </row>
    <row r="6663" spans="1:37" x14ac:dyDescent="0.25">
      <c r="A6663" t="s">
        <v>1357</v>
      </c>
      <c r="B6663" t="s">
        <v>1366</v>
      </c>
      <c r="C6663" t="s">
        <v>11524</v>
      </c>
      <c r="D6663" t="s">
        <v>72</v>
      </c>
      <c r="E6663" t="s">
        <v>2044</v>
      </c>
      <c r="F6663" t="s">
        <v>98</v>
      </c>
      <c r="G6663" t="s">
        <v>74</v>
      </c>
      <c r="H6663" t="s">
        <v>93</v>
      </c>
      <c r="I6663" t="s">
        <v>76</v>
      </c>
      <c r="J6663" t="s">
        <v>2688</v>
      </c>
      <c r="K6663">
        <v>40</v>
      </c>
      <c r="L6663" t="s">
        <v>77</v>
      </c>
      <c r="M6663" t="s">
        <v>78</v>
      </c>
      <c r="N6663" t="s">
        <v>2688</v>
      </c>
      <c r="O6663" t="s">
        <v>11414</v>
      </c>
      <c r="P6663" t="s">
        <v>11525</v>
      </c>
      <c r="Q6663" t="s">
        <v>2048</v>
      </c>
      <c r="R6663" t="s">
        <v>79</v>
      </c>
      <c r="S6663" t="s">
        <v>25</v>
      </c>
      <c r="T6663" t="s">
        <v>2049</v>
      </c>
      <c r="U6663" t="s">
        <v>100</v>
      </c>
      <c r="V6663" t="s">
        <v>80</v>
      </c>
      <c r="W6663">
        <v>82300</v>
      </c>
      <c r="X6663" t="s">
        <v>81</v>
      </c>
      <c r="Y6663">
        <v>40</v>
      </c>
      <c r="Z6663" t="s">
        <v>11415</v>
      </c>
      <c r="AA6663" t="s">
        <v>11526</v>
      </c>
      <c r="AB6663" t="s">
        <v>90</v>
      </c>
      <c r="AC6663" t="s">
        <v>84</v>
      </c>
      <c r="AD6663">
        <f>_xlfn.XLOOKUP(MIS[[#This Row],[TRADING SYMBOL]],[1]Sheet1!$D:$D,[1]Sheet1!$C:$C)</f>
        <v>464.4</v>
      </c>
      <c r="AE6663">
        <f>MIS[[#This Row],[OrderAverageTradedPrice]]*MIS[[#This Row],[OrderQuantity]]</f>
        <v>20332</v>
      </c>
      <c r="AF6663">
        <f>MIS[[#This Row],[LTP]]*MIS[[#This Row],[OrderQuantity]]</f>
        <v>18576</v>
      </c>
      <c r="AG6663">
        <f>IF(MIS[[#This Row],[OrderSide]]="SELL",MIS[[#This Row],[VALUE]]-MIS[[#This Row],[LIVE_VALUE]],MIS[[#This Row],[LIVE_VALUE]]-MIS[[#This Row],[VALUE]])</f>
        <v>-1756</v>
      </c>
      <c r="AH6663" t="str" cm="1">
        <f t="array" ref="AH6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3" t="str">
        <f>MIS[[#This Row],[TRADING SYMBOL]]</f>
        <v>SENSEX2552082300CE</v>
      </c>
      <c r="AJ6663" t="str">
        <f>IF(RIGHT(MIS[[#This Row],[Main/Hedge]],4)="MAIN","MAIN","HEDGE")</f>
        <v>MAIN</v>
      </c>
      <c r="AK6663" t="str" cm="1">
        <f t="array" ref="AK6663">_xlfn._xlws.FILTER(Table4[Column1],ISNUMBER(SEARCH(Table4[Column1],MIS[[#This Row],[OrderUniqueIdentifier]])),"")</f>
        <v>LONGSHORT</v>
      </c>
    </row>
    <row r="6664" spans="1:37" x14ac:dyDescent="0.25">
      <c r="A6664" t="s">
        <v>179</v>
      </c>
      <c r="B6664" t="s">
        <v>1446</v>
      </c>
      <c r="C6664" t="s">
        <v>11550</v>
      </c>
      <c r="D6664" t="s">
        <v>72</v>
      </c>
      <c r="E6664" t="s">
        <v>2044</v>
      </c>
      <c r="F6664" t="s">
        <v>98</v>
      </c>
      <c r="G6664" t="s">
        <v>74</v>
      </c>
      <c r="H6664" t="s">
        <v>93</v>
      </c>
      <c r="I6664" t="s">
        <v>76</v>
      </c>
      <c r="J6664" t="s">
        <v>2446</v>
      </c>
      <c r="K6664">
        <v>200</v>
      </c>
      <c r="L6664" t="s">
        <v>77</v>
      </c>
      <c r="M6664" t="s">
        <v>78</v>
      </c>
      <c r="N6664" t="s">
        <v>11551</v>
      </c>
      <c r="O6664" t="s">
        <v>11414</v>
      </c>
      <c r="P6664" t="s">
        <v>11525</v>
      </c>
      <c r="Q6664" t="s">
        <v>2048</v>
      </c>
      <c r="R6664" t="s">
        <v>79</v>
      </c>
      <c r="S6664" t="s">
        <v>25</v>
      </c>
      <c r="T6664" t="s">
        <v>2049</v>
      </c>
      <c r="U6664" t="s">
        <v>100</v>
      </c>
      <c r="V6664" t="s">
        <v>80</v>
      </c>
      <c r="W6664">
        <v>82300</v>
      </c>
      <c r="X6664" t="s">
        <v>81</v>
      </c>
      <c r="Y6664">
        <v>200</v>
      </c>
      <c r="Z6664" t="s">
        <v>11415</v>
      </c>
      <c r="AA6664" t="s">
        <v>11526</v>
      </c>
      <c r="AB6664" t="s">
        <v>90</v>
      </c>
      <c r="AC6664" t="s">
        <v>84</v>
      </c>
      <c r="AD6664">
        <f>_xlfn.XLOOKUP(MIS[[#This Row],[TRADING SYMBOL]],[1]Sheet1!$D:$D,[1]Sheet1!$C:$C)</f>
        <v>464.4</v>
      </c>
      <c r="AE6664">
        <f>MIS[[#This Row],[OrderAverageTradedPrice]]*MIS[[#This Row],[OrderQuantity]]</f>
        <v>101627</v>
      </c>
      <c r="AF6664">
        <f>MIS[[#This Row],[LTP]]*MIS[[#This Row],[OrderQuantity]]</f>
        <v>92880</v>
      </c>
      <c r="AG6664">
        <f>IF(MIS[[#This Row],[OrderSide]]="SELL",MIS[[#This Row],[VALUE]]-MIS[[#This Row],[LIVE_VALUE]],MIS[[#This Row],[LIVE_VALUE]]-MIS[[#This Row],[VALUE]])</f>
        <v>-8747</v>
      </c>
      <c r="AH6664" t="str" cm="1">
        <f t="array" ref="AH6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4" t="str">
        <f>MIS[[#This Row],[TRADING SYMBOL]]</f>
        <v>SENSEX2552082300CE</v>
      </c>
      <c r="AJ6664" t="str">
        <f>IF(RIGHT(MIS[[#This Row],[Main/Hedge]],4)="MAIN","MAIN","HEDGE")</f>
        <v>MAIN</v>
      </c>
      <c r="AK6664" t="str" cm="1">
        <f t="array" ref="AK6664">_xlfn._xlws.FILTER(Table4[Column1],ISNUMBER(SEARCH(Table4[Column1],MIS[[#This Row],[OrderUniqueIdentifier]])),"")</f>
        <v>LONGSHORT</v>
      </c>
    </row>
    <row r="6665" spans="1:37" x14ac:dyDescent="0.25">
      <c r="A6665" t="s">
        <v>179</v>
      </c>
      <c r="B6665" t="s">
        <v>1456</v>
      </c>
      <c r="C6665" t="s">
        <v>11554</v>
      </c>
      <c r="D6665" t="s">
        <v>72</v>
      </c>
      <c r="E6665" t="s">
        <v>10376</v>
      </c>
      <c r="F6665" t="s">
        <v>73</v>
      </c>
      <c r="G6665" t="s">
        <v>74</v>
      </c>
      <c r="H6665" t="s">
        <v>75</v>
      </c>
      <c r="I6665" t="s">
        <v>76</v>
      </c>
      <c r="J6665" t="s">
        <v>77</v>
      </c>
      <c r="K6665">
        <v>150</v>
      </c>
      <c r="L6665" t="s">
        <v>77</v>
      </c>
      <c r="M6665" t="s">
        <v>78</v>
      </c>
      <c r="N6665" t="s">
        <v>11555</v>
      </c>
      <c r="O6665" t="s">
        <v>11525</v>
      </c>
      <c r="P6665" t="s">
        <v>11525</v>
      </c>
      <c r="Q6665" t="s">
        <v>10379</v>
      </c>
      <c r="R6665" t="s">
        <v>79</v>
      </c>
      <c r="S6665" t="s">
        <v>25</v>
      </c>
      <c r="T6665" t="s">
        <v>10380</v>
      </c>
      <c r="U6665" t="s">
        <v>43</v>
      </c>
      <c r="V6665" t="s">
        <v>80</v>
      </c>
      <c r="W6665">
        <v>25000</v>
      </c>
      <c r="X6665" t="s">
        <v>81</v>
      </c>
      <c r="Y6665">
        <v>150</v>
      </c>
      <c r="Z6665" t="s">
        <v>11526</v>
      </c>
      <c r="AA6665" t="s">
        <v>11526</v>
      </c>
      <c r="AB6665" t="s">
        <v>90</v>
      </c>
      <c r="AC6665" t="s">
        <v>84</v>
      </c>
      <c r="AD6665">
        <f>_xlfn.XLOOKUP(MIS[[#This Row],[TRADING SYMBOL]],[1]Sheet1!$D:$D,[1]Sheet1!$C:$C)</f>
        <v>186.15</v>
      </c>
      <c r="AE6665">
        <f>MIS[[#This Row],[OrderAverageTradedPrice]]*MIS[[#This Row],[OrderQuantity]]</f>
        <v>29606.25</v>
      </c>
      <c r="AF6665">
        <f>MIS[[#This Row],[LTP]]*MIS[[#This Row],[OrderQuantity]]</f>
        <v>27922.5</v>
      </c>
      <c r="AG6665">
        <f>IF(MIS[[#This Row],[OrderSide]]="SELL",MIS[[#This Row],[VALUE]]-MIS[[#This Row],[LIVE_VALUE]],MIS[[#This Row],[LIVE_VALUE]]-MIS[[#This Row],[VALUE]])</f>
        <v>-1683.75</v>
      </c>
      <c r="AH6665" t="str" cm="1">
        <f t="array" ref="AH66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5" t="str">
        <f>MIS[[#This Row],[TRADING SYMBOL]]</f>
        <v>NIFTY2552225000CE</v>
      </c>
      <c r="AJ6665" t="str">
        <f>IF(RIGHT(MIS[[#This Row],[Main/Hedge]],4)="MAIN","MAIN","HEDGE")</f>
        <v>MAIN</v>
      </c>
      <c r="AK6665" t="str" cm="1">
        <f t="array" ref="AK6665">_xlfn._xlws.FILTER(Table4[Column1],ISNUMBER(SEARCH(Table4[Column1],MIS[[#This Row],[OrderUniqueIdentifier]])),"")</f>
        <v>LONGSHORT</v>
      </c>
    </row>
    <row r="6666" spans="1:37" x14ac:dyDescent="0.25">
      <c r="A6666" t="s">
        <v>179</v>
      </c>
      <c r="B6666" t="s">
        <v>1478</v>
      </c>
      <c r="C6666" t="s">
        <v>11568</v>
      </c>
      <c r="D6666" t="s">
        <v>72</v>
      </c>
      <c r="E6666" t="s">
        <v>10376</v>
      </c>
      <c r="F6666" t="s">
        <v>73</v>
      </c>
      <c r="G6666" t="s">
        <v>74</v>
      </c>
      <c r="H6666" t="s">
        <v>75</v>
      </c>
      <c r="I6666" t="s">
        <v>76</v>
      </c>
      <c r="J6666" t="s">
        <v>77</v>
      </c>
      <c r="K6666">
        <v>150</v>
      </c>
      <c r="L6666" t="s">
        <v>77</v>
      </c>
      <c r="M6666" t="s">
        <v>78</v>
      </c>
      <c r="N6666" t="s">
        <v>11569</v>
      </c>
      <c r="O6666" t="s">
        <v>11525</v>
      </c>
      <c r="P6666" t="s">
        <v>11525</v>
      </c>
      <c r="Q6666" t="s">
        <v>10379</v>
      </c>
      <c r="R6666" t="s">
        <v>79</v>
      </c>
      <c r="S6666" t="s">
        <v>25</v>
      </c>
      <c r="T6666" t="s">
        <v>10380</v>
      </c>
      <c r="U6666" t="s">
        <v>43</v>
      </c>
      <c r="V6666" t="s">
        <v>80</v>
      </c>
      <c r="W6666">
        <v>25000</v>
      </c>
      <c r="X6666" t="s">
        <v>81</v>
      </c>
      <c r="Y6666">
        <v>150</v>
      </c>
      <c r="Z6666" t="s">
        <v>11526</v>
      </c>
      <c r="AA6666" t="s">
        <v>11526</v>
      </c>
      <c r="AB6666" t="s">
        <v>90</v>
      </c>
      <c r="AC6666" t="s">
        <v>84</v>
      </c>
      <c r="AD6666">
        <f>_xlfn.XLOOKUP(MIS[[#This Row],[TRADING SYMBOL]],[1]Sheet1!$D:$D,[1]Sheet1!$C:$C)</f>
        <v>186.15</v>
      </c>
      <c r="AE6666">
        <f>MIS[[#This Row],[OrderAverageTradedPrice]]*MIS[[#This Row],[OrderQuantity]]</f>
        <v>29625</v>
      </c>
      <c r="AF6666">
        <f>MIS[[#This Row],[LTP]]*MIS[[#This Row],[OrderQuantity]]</f>
        <v>27922.5</v>
      </c>
      <c r="AG6666">
        <f>IF(MIS[[#This Row],[OrderSide]]="SELL",MIS[[#This Row],[VALUE]]-MIS[[#This Row],[LIVE_VALUE]],MIS[[#This Row],[LIVE_VALUE]]-MIS[[#This Row],[VALUE]])</f>
        <v>-1702.5</v>
      </c>
      <c r="AH6666" t="str" cm="1">
        <f t="array" ref="AH66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6" t="str">
        <f>MIS[[#This Row],[TRADING SYMBOL]]</f>
        <v>NIFTY2552225000CE</v>
      </c>
      <c r="AJ6666" t="str">
        <f>IF(RIGHT(MIS[[#This Row],[Main/Hedge]],4)="MAIN","MAIN","HEDGE")</f>
        <v>MAIN</v>
      </c>
      <c r="AK6666" t="str" cm="1">
        <f t="array" ref="AK6666">_xlfn._xlws.FILTER(Table4[Column1],ISNUMBER(SEARCH(Table4[Column1],MIS[[#This Row],[OrderUniqueIdentifier]])),"")</f>
        <v>LONGSHORT</v>
      </c>
    </row>
    <row r="6667" spans="1:37" x14ac:dyDescent="0.25">
      <c r="A6667" t="s">
        <v>179</v>
      </c>
      <c r="B6667" t="s">
        <v>180</v>
      </c>
      <c r="C6667" t="s">
        <v>11574</v>
      </c>
      <c r="D6667" t="s">
        <v>72</v>
      </c>
      <c r="E6667" t="s">
        <v>10376</v>
      </c>
      <c r="F6667" t="s">
        <v>73</v>
      </c>
      <c r="G6667" t="s">
        <v>74</v>
      </c>
      <c r="H6667" t="s">
        <v>75</v>
      </c>
      <c r="I6667" t="s">
        <v>76</v>
      </c>
      <c r="J6667" t="s">
        <v>77</v>
      </c>
      <c r="K6667">
        <v>75</v>
      </c>
      <c r="L6667" t="s">
        <v>77</v>
      </c>
      <c r="M6667" t="s">
        <v>78</v>
      </c>
      <c r="N6667" t="s">
        <v>11575</v>
      </c>
      <c r="O6667" t="s">
        <v>11525</v>
      </c>
      <c r="P6667" t="s">
        <v>11525</v>
      </c>
      <c r="Q6667" t="s">
        <v>10379</v>
      </c>
      <c r="R6667" t="s">
        <v>79</v>
      </c>
      <c r="S6667" t="s">
        <v>25</v>
      </c>
      <c r="T6667" t="s">
        <v>10380</v>
      </c>
      <c r="U6667" t="s">
        <v>43</v>
      </c>
      <c r="V6667" t="s">
        <v>80</v>
      </c>
      <c r="W6667">
        <v>25000</v>
      </c>
      <c r="X6667" t="s">
        <v>81</v>
      </c>
      <c r="Y6667">
        <v>75</v>
      </c>
      <c r="Z6667" t="s">
        <v>11526</v>
      </c>
      <c r="AA6667" t="s">
        <v>11526</v>
      </c>
      <c r="AB6667" t="s">
        <v>90</v>
      </c>
      <c r="AC6667" t="s">
        <v>84</v>
      </c>
      <c r="AD6667">
        <f>_xlfn.XLOOKUP(MIS[[#This Row],[TRADING SYMBOL]],[1]Sheet1!$D:$D,[1]Sheet1!$C:$C)</f>
        <v>186.15</v>
      </c>
      <c r="AE6667">
        <f>MIS[[#This Row],[OrderAverageTradedPrice]]*MIS[[#This Row],[OrderQuantity]]</f>
        <v>14820</v>
      </c>
      <c r="AF6667">
        <f>MIS[[#This Row],[LTP]]*MIS[[#This Row],[OrderQuantity]]</f>
        <v>13961.25</v>
      </c>
      <c r="AG6667">
        <f>IF(MIS[[#This Row],[OrderSide]]="SELL",MIS[[#This Row],[VALUE]]-MIS[[#This Row],[LIVE_VALUE]],MIS[[#This Row],[LIVE_VALUE]]-MIS[[#This Row],[VALUE]])</f>
        <v>-858.75</v>
      </c>
      <c r="AH6667" t="str" cm="1">
        <f t="array" ref="AH6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7" t="str">
        <f>MIS[[#This Row],[TRADING SYMBOL]]</f>
        <v>NIFTY2552225000CE</v>
      </c>
      <c r="AJ6667" t="str">
        <f>IF(RIGHT(MIS[[#This Row],[Main/Hedge]],4)="MAIN","MAIN","HEDGE")</f>
        <v>MAIN</v>
      </c>
      <c r="AK6667" t="str" cm="1">
        <f t="array" ref="AK6667">_xlfn._xlws.FILTER(Table4[Column1],ISNUMBER(SEARCH(Table4[Column1],MIS[[#This Row],[OrderUniqueIdentifier]])),"")</f>
        <v>LONGSHORT</v>
      </c>
    </row>
    <row r="6668" spans="1:37" x14ac:dyDescent="0.25">
      <c r="A6668" t="s">
        <v>179</v>
      </c>
      <c r="B6668" t="s">
        <v>219</v>
      </c>
      <c r="C6668" t="s">
        <v>11580</v>
      </c>
      <c r="D6668" t="s">
        <v>72</v>
      </c>
      <c r="E6668" t="s">
        <v>10376</v>
      </c>
      <c r="F6668" t="s">
        <v>73</v>
      </c>
      <c r="G6668" t="s">
        <v>74</v>
      </c>
      <c r="H6668" t="s">
        <v>75</v>
      </c>
      <c r="I6668" t="s">
        <v>76</v>
      </c>
      <c r="J6668" t="s">
        <v>77</v>
      </c>
      <c r="K6668">
        <v>75</v>
      </c>
      <c r="L6668" t="s">
        <v>77</v>
      </c>
      <c r="M6668" t="s">
        <v>78</v>
      </c>
      <c r="N6668" t="s">
        <v>5162</v>
      </c>
      <c r="O6668" t="s">
        <v>11525</v>
      </c>
      <c r="P6668" t="s">
        <v>11525</v>
      </c>
      <c r="Q6668" t="s">
        <v>10379</v>
      </c>
      <c r="R6668" t="s">
        <v>79</v>
      </c>
      <c r="S6668" t="s">
        <v>25</v>
      </c>
      <c r="T6668" t="s">
        <v>10380</v>
      </c>
      <c r="U6668" t="s">
        <v>43</v>
      </c>
      <c r="V6668" t="s">
        <v>80</v>
      </c>
      <c r="W6668">
        <v>25000</v>
      </c>
      <c r="X6668" t="s">
        <v>81</v>
      </c>
      <c r="Y6668">
        <v>75</v>
      </c>
      <c r="Z6668" t="s">
        <v>11526</v>
      </c>
      <c r="AA6668" t="s">
        <v>11526</v>
      </c>
      <c r="AB6668" t="s">
        <v>90</v>
      </c>
      <c r="AC6668" t="s">
        <v>84</v>
      </c>
      <c r="AD6668">
        <f>_xlfn.XLOOKUP(MIS[[#This Row],[TRADING SYMBOL]],[1]Sheet1!$D:$D,[1]Sheet1!$C:$C)</f>
        <v>186.15</v>
      </c>
      <c r="AE6668">
        <f>MIS[[#This Row],[OrderAverageTradedPrice]]*MIS[[#This Row],[OrderQuantity]]</f>
        <v>14797.5</v>
      </c>
      <c r="AF6668">
        <f>MIS[[#This Row],[LTP]]*MIS[[#This Row],[OrderQuantity]]</f>
        <v>13961.25</v>
      </c>
      <c r="AG6668">
        <f>IF(MIS[[#This Row],[OrderSide]]="SELL",MIS[[#This Row],[VALUE]]-MIS[[#This Row],[LIVE_VALUE]],MIS[[#This Row],[LIVE_VALUE]]-MIS[[#This Row],[VALUE]])</f>
        <v>-836.25</v>
      </c>
      <c r="AH6668" t="str" cm="1">
        <f t="array" ref="AH66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8" t="str">
        <f>MIS[[#This Row],[TRADING SYMBOL]]</f>
        <v>NIFTY2552225000CE</v>
      </c>
      <c r="AJ6668" t="str">
        <f>IF(RIGHT(MIS[[#This Row],[Main/Hedge]],4)="MAIN","MAIN","HEDGE")</f>
        <v>MAIN</v>
      </c>
      <c r="AK6668" t="str" cm="1">
        <f t="array" ref="AK6668">_xlfn._xlws.FILTER(Table4[Column1],ISNUMBER(SEARCH(Table4[Column1],MIS[[#This Row],[OrderUniqueIdentifier]])),"")</f>
        <v>LONGSHORT</v>
      </c>
    </row>
    <row r="6669" spans="1:37" x14ac:dyDescent="0.25">
      <c r="A6669" t="s">
        <v>179</v>
      </c>
      <c r="B6669" t="s">
        <v>266</v>
      </c>
      <c r="C6669" t="s">
        <v>11595</v>
      </c>
      <c r="D6669" t="s">
        <v>72</v>
      </c>
      <c r="E6669" t="s">
        <v>2044</v>
      </c>
      <c r="F6669" t="s">
        <v>98</v>
      </c>
      <c r="G6669" t="s">
        <v>74</v>
      </c>
      <c r="H6669" t="s">
        <v>93</v>
      </c>
      <c r="I6669" t="s">
        <v>76</v>
      </c>
      <c r="J6669" t="s">
        <v>11596</v>
      </c>
      <c r="K6669">
        <v>60</v>
      </c>
      <c r="L6669" t="s">
        <v>77</v>
      </c>
      <c r="M6669" t="s">
        <v>78</v>
      </c>
      <c r="N6669" t="s">
        <v>11597</v>
      </c>
      <c r="O6669" t="s">
        <v>11414</v>
      </c>
      <c r="P6669" t="s">
        <v>11525</v>
      </c>
      <c r="Q6669" t="s">
        <v>2048</v>
      </c>
      <c r="R6669" t="s">
        <v>79</v>
      </c>
      <c r="S6669" t="s">
        <v>25</v>
      </c>
      <c r="T6669" t="s">
        <v>2049</v>
      </c>
      <c r="U6669" t="s">
        <v>100</v>
      </c>
      <c r="V6669" t="s">
        <v>80</v>
      </c>
      <c r="W6669">
        <v>82300</v>
      </c>
      <c r="X6669" t="s">
        <v>81</v>
      </c>
      <c r="Y6669">
        <v>60</v>
      </c>
      <c r="Z6669" t="s">
        <v>11415</v>
      </c>
      <c r="AA6669" t="s">
        <v>11526</v>
      </c>
      <c r="AB6669" t="s">
        <v>90</v>
      </c>
      <c r="AC6669" t="s">
        <v>84</v>
      </c>
      <c r="AD6669">
        <f>_xlfn.XLOOKUP(MIS[[#This Row],[TRADING SYMBOL]],[1]Sheet1!$D:$D,[1]Sheet1!$C:$C)</f>
        <v>464.4</v>
      </c>
      <c r="AE6669">
        <f>MIS[[#This Row],[OrderAverageTradedPrice]]*MIS[[#This Row],[OrderQuantity]]</f>
        <v>30513.99999999996</v>
      </c>
      <c r="AF6669">
        <f>MIS[[#This Row],[LTP]]*MIS[[#This Row],[OrderQuantity]]</f>
        <v>27864</v>
      </c>
      <c r="AG6669">
        <f>IF(MIS[[#This Row],[OrderSide]]="SELL",MIS[[#This Row],[VALUE]]-MIS[[#This Row],[LIVE_VALUE]],MIS[[#This Row],[LIVE_VALUE]]-MIS[[#This Row],[VALUE]])</f>
        <v>-2649.99999999996</v>
      </c>
      <c r="AH6669" t="str" cm="1">
        <f t="array" ref="AH66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9" t="str">
        <f>MIS[[#This Row],[TRADING SYMBOL]]</f>
        <v>SENSEX2552082300CE</v>
      </c>
      <c r="AJ6669" t="str">
        <f>IF(RIGHT(MIS[[#This Row],[Main/Hedge]],4)="MAIN","MAIN","HEDGE")</f>
        <v>MAIN</v>
      </c>
      <c r="AK6669" t="str" cm="1">
        <f t="array" ref="AK6669">_xlfn._xlws.FILTER(Table4[Column1],ISNUMBER(SEARCH(Table4[Column1],MIS[[#This Row],[OrderUniqueIdentifier]])),"")</f>
        <v>LONGSHORT</v>
      </c>
    </row>
    <row r="6670" spans="1:37" x14ac:dyDescent="0.25">
      <c r="A6670" t="s">
        <v>179</v>
      </c>
      <c r="B6670" t="s">
        <v>1456</v>
      </c>
      <c r="C6670" t="s">
        <v>11556</v>
      </c>
      <c r="D6670" t="s">
        <v>72</v>
      </c>
      <c r="E6670" t="s">
        <v>2044</v>
      </c>
      <c r="F6670" t="s">
        <v>98</v>
      </c>
      <c r="G6670" t="s">
        <v>74</v>
      </c>
      <c r="H6670" t="s">
        <v>93</v>
      </c>
      <c r="I6670" t="s">
        <v>76</v>
      </c>
      <c r="J6670" t="s">
        <v>11557</v>
      </c>
      <c r="K6670">
        <v>60</v>
      </c>
      <c r="L6670" t="s">
        <v>77</v>
      </c>
      <c r="M6670" t="s">
        <v>78</v>
      </c>
      <c r="N6670" t="s">
        <v>11557</v>
      </c>
      <c r="O6670" t="s">
        <v>11525</v>
      </c>
      <c r="P6670" t="s">
        <v>11558</v>
      </c>
      <c r="Q6670" t="s">
        <v>2048</v>
      </c>
      <c r="R6670" t="s">
        <v>79</v>
      </c>
      <c r="S6670" t="s">
        <v>25</v>
      </c>
      <c r="T6670" t="s">
        <v>2049</v>
      </c>
      <c r="U6670" t="s">
        <v>100</v>
      </c>
      <c r="V6670" t="s">
        <v>80</v>
      </c>
      <c r="W6670">
        <v>82300</v>
      </c>
      <c r="X6670" t="s">
        <v>81</v>
      </c>
      <c r="Y6670">
        <v>60</v>
      </c>
      <c r="Z6670" t="s">
        <v>11526</v>
      </c>
      <c r="AA6670" t="s">
        <v>11559</v>
      </c>
      <c r="AB6670" t="s">
        <v>90</v>
      </c>
      <c r="AC6670" t="s">
        <v>84</v>
      </c>
      <c r="AD6670">
        <f>_xlfn.XLOOKUP(MIS[[#This Row],[TRADING SYMBOL]],[1]Sheet1!$D:$D,[1]Sheet1!$C:$C)</f>
        <v>464.4</v>
      </c>
      <c r="AE6670">
        <f>MIS[[#This Row],[OrderAverageTradedPrice]]*MIS[[#This Row],[OrderQuantity]]</f>
        <v>30453</v>
      </c>
      <c r="AF6670">
        <f>MIS[[#This Row],[LTP]]*MIS[[#This Row],[OrderQuantity]]</f>
        <v>27864</v>
      </c>
      <c r="AG6670">
        <f>IF(MIS[[#This Row],[OrderSide]]="SELL",MIS[[#This Row],[VALUE]]-MIS[[#This Row],[LIVE_VALUE]],MIS[[#This Row],[LIVE_VALUE]]-MIS[[#This Row],[VALUE]])</f>
        <v>-2589</v>
      </c>
      <c r="AH6670" t="str" cm="1">
        <f t="array" ref="AH66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0" t="str">
        <f>MIS[[#This Row],[TRADING SYMBOL]]</f>
        <v>SENSEX2552082300CE</v>
      </c>
      <c r="AJ6670" t="str">
        <f>IF(RIGHT(MIS[[#This Row],[Main/Hedge]],4)="MAIN","MAIN","HEDGE")</f>
        <v>MAIN</v>
      </c>
      <c r="AK6670" t="str" cm="1">
        <f t="array" ref="AK6670">_xlfn._xlws.FILTER(Table4[Column1],ISNUMBER(SEARCH(Table4[Column1],MIS[[#This Row],[OrderUniqueIdentifier]])),"")</f>
        <v>LONGSHORT</v>
      </c>
    </row>
    <row r="6671" spans="1:37" x14ac:dyDescent="0.25">
      <c r="A6671" t="s">
        <v>179</v>
      </c>
      <c r="B6671" t="s">
        <v>1478</v>
      </c>
      <c r="C6671" t="s">
        <v>11570</v>
      </c>
      <c r="D6671" t="s">
        <v>72</v>
      </c>
      <c r="E6671" t="s">
        <v>2044</v>
      </c>
      <c r="F6671" t="s">
        <v>98</v>
      </c>
      <c r="G6671" t="s">
        <v>74</v>
      </c>
      <c r="H6671" t="s">
        <v>93</v>
      </c>
      <c r="I6671" t="s">
        <v>76</v>
      </c>
      <c r="J6671" t="s">
        <v>11571</v>
      </c>
      <c r="K6671">
        <v>40</v>
      </c>
      <c r="L6671" t="s">
        <v>77</v>
      </c>
      <c r="M6671" t="s">
        <v>78</v>
      </c>
      <c r="N6671" t="s">
        <v>11571</v>
      </c>
      <c r="O6671" t="s">
        <v>11525</v>
      </c>
      <c r="P6671" t="s">
        <v>11558</v>
      </c>
      <c r="Q6671" t="s">
        <v>2048</v>
      </c>
      <c r="R6671" t="s">
        <v>79</v>
      </c>
      <c r="S6671" t="s">
        <v>25</v>
      </c>
      <c r="T6671" t="s">
        <v>2049</v>
      </c>
      <c r="U6671" t="s">
        <v>100</v>
      </c>
      <c r="V6671" t="s">
        <v>80</v>
      </c>
      <c r="W6671">
        <v>82300</v>
      </c>
      <c r="X6671" t="s">
        <v>81</v>
      </c>
      <c r="Y6671">
        <v>40</v>
      </c>
      <c r="Z6671" t="s">
        <v>11526</v>
      </c>
      <c r="AA6671" t="s">
        <v>11559</v>
      </c>
      <c r="AB6671" t="s">
        <v>90</v>
      </c>
      <c r="AC6671" t="s">
        <v>84</v>
      </c>
      <c r="AD6671">
        <f>_xlfn.XLOOKUP(MIS[[#This Row],[TRADING SYMBOL]],[1]Sheet1!$D:$D,[1]Sheet1!$C:$C)</f>
        <v>464.4</v>
      </c>
      <c r="AE6671">
        <f>MIS[[#This Row],[OrderAverageTradedPrice]]*MIS[[#This Row],[OrderQuantity]]</f>
        <v>20314</v>
      </c>
      <c r="AF6671">
        <f>MIS[[#This Row],[LTP]]*MIS[[#This Row],[OrderQuantity]]</f>
        <v>18576</v>
      </c>
      <c r="AG6671">
        <f>IF(MIS[[#This Row],[OrderSide]]="SELL",MIS[[#This Row],[VALUE]]-MIS[[#This Row],[LIVE_VALUE]],MIS[[#This Row],[LIVE_VALUE]]-MIS[[#This Row],[VALUE]])</f>
        <v>-1738</v>
      </c>
      <c r="AH6671" t="str" cm="1">
        <f t="array" ref="AH66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1" t="str">
        <f>MIS[[#This Row],[TRADING SYMBOL]]</f>
        <v>SENSEX2552082300CE</v>
      </c>
      <c r="AJ6671" t="str">
        <f>IF(RIGHT(MIS[[#This Row],[Main/Hedge]],4)="MAIN","MAIN","HEDGE")</f>
        <v>MAIN</v>
      </c>
      <c r="AK6671" t="str" cm="1">
        <f t="array" ref="AK6671">_xlfn._xlws.FILTER(Table4[Column1],ISNUMBER(SEARCH(Table4[Column1],MIS[[#This Row],[OrderUniqueIdentifier]])),"")</f>
        <v>LONGSHORT</v>
      </c>
    </row>
    <row r="6672" spans="1:37" x14ac:dyDescent="0.25">
      <c r="A6672" t="s">
        <v>179</v>
      </c>
      <c r="B6672" t="s">
        <v>1497</v>
      </c>
      <c r="C6672" t="s">
        <v>11572</v>
      </c>
      <c r="D6672" t="s">
        <v>72</v>
      </c>
      <c r="E6672" t="s">
        <v>10376</v>
      </c>
      <c r="F6672" t="s">
        <v>73</v>
      </c>
      <c r="G6672" t="s">
        <v>74</v>
      </c>
      <c r="H6672" t="s">
        <v>75</v>
      </c>
      <c r="I6672" t="s">
        <v>76</v>
      </c>
      <c r="J6672" t="s">
        <v>77</v>
      </c>
      <c r="K6672">
        <v>150</v>
      </c>
      <c r="L6672" t="s">
        <v>77</v>
      </c>
      <c r="M6672" t="s">
        <v>78</v>
      </c>
      <c r="N6672" t="s">
        <v>11273</v>
      </c>
      <c r="O6672" t="s">
        <v>11558</v>
      </c>
      <c r="P6672" t="s">
        <v>11558</v>
      </c>
      <c r="Q6672" t="s">
        <v>10379</v>
      </c>
      <c r="R6672" t="s">
        <v>79</v>
      </c>
      <c r="S6672" t="s">
        <v>25</v>
      </c>
      <c r="T6672" t="s">
        <v>10380</v>
      </c>
      <c r="U6672" t="s">
        <v>43</v>
      </c>
      <c r="V6672" t="s">
        <v>80</v>
      </c>
      <c r="W6672">
        <v>25000</v>
      </c>
      <c r="X6672" t="s">
        <v>81</v>
      </c>
      <c r="Y6672">
        <v>150</v>
      </c>
      <c r="Z6672" t="s">
        <v>11559</v>
      </c>
      <c r="AA6672" t="s">
        <v>11559</v>
      </c>
      <c r="AB6672" t="s">
        <v>90</v>
      </c>
      <c r="AC6672" t="s">
        <v>84</v>
      </c>
      <c r="AD6672">
        <f>_xlfn.XLOOKUP(MIS[[#This Row],[TRADING SYMBOL]],[1]Sheet1!$D:$D,[1]Sheet1!$C:$C)</f>
        <v>186.15</v>
      </c>
      <c r="AE6672">
        <f>MIS[[#This Row],[OrderAverageTradedPrice]]*MIS[[#This Row],[OrderQuantity]]</f>
        <v>29610</v>
      </c>
      <c r="AF6672">
        <f>MIS[[#This Row],[LTP]]*MIS[[#This Row],[OrderQuantity]]</f>
        <v>27922.5</v>
      </c>
      <c r="AG6672">
        <f>IF(MIS[[#This Row],[OrderSide]]="SELL",MIS[[#This Row],[VALUE]]-MIS[[#This Row],[LIVE_VALUE]],MIS[[#This Row],[LIVE_VALUE]]-MIS[[#This Row],[VALUE]])</f>
        <v>-1687.5</v>
      </c>
      <c r="AH6672" t="str" cm="1">
        <f t="array" ref="AH66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2" t="str">
        <f>MIS[[#This Row],[TRADING SYMBOL]]</f>
        <v>NIFTY2552225000CE</v>
      </c>
      <c r="AJ6672" t="str">
        <f>IF(RIGHT(MIS[[#This Row],[Main/Hedge]],4)="MAIN","MAIN","HEDGE")</f>
        <v>MAIN</v>
      </c>
      <c r="AK6672" t="str" cm="1">
        <f t="array" ref="AK6672">_xlfn._xlws.FILTER(Table4[Column1],ISNUMBER(SEARCH(Table4[Column1],MIS[[#This Row],[OrderUniqueIdentifier]])),"")</f>
        <v>LONGSHORT</v>
      </c>
    </row>
    <row r="6673" spans="1:37" x14ac:dyDescent="0.25">
      <c r="A6673" t="s">
        <v>179</v>
      </c>
      <c r="B6673" t="s">
        <v>1497</v>
      </c>
      <c r="C6673" t="s">
        <v>11573</v>
      </c>
      <c r="D6673" t="s">
        <v>72</v>
      </c>
      <c r="E6673" t="s">
        <v>2044</v>
      </c>
      <c r="F6673" t="s">
        <v>98</v>
      </c>
      <c r="G6673" t="s">
        <v>74</v>
      </c>
      <c r="H6673" t="s">
        <v>93</v>
      </c>
      <c r="I6673" t="s">
        <v>76</v>
      </c>
      <c r="J6673" t="s">
        <v>2172</v>
      </c>
      <c r="K6673">
        <v>60</v>
      </c>
      <c r="L6673" t="s">
        <v>77</v>
      </c>
      <c r="M6673" t="s">
        <v>78</v>
      </c>
      <c r="N6673" t="s">
        <v>2172</v>
      </c>
      <c r="O6673" t="s">
        <v>11558</v>
      </c>
      <c r="P6673" t="s">
        <v>11558</v>
      </c>
      <c r="Q6673" t="s">
        <v>2048</v>
      </c>
      <c r="R6673" t="s">
        <v>79</v>
      </c>
      <c r="S6673" t="s">
        <v>25</v>
      </c>
      <c r="T6673" t="s">
        <v>2049</v>
      </c>
      <c r="U6673" t="s">
        <v>100</v>
      </c>
      <c r="V6673" t="s">
        <v>80</v>
      </c>
      <c r="W6673">
        <v>82300</v>
      </c>
      <c r="X6673" t="s">
        <v>81</v>
      </c>
      <c r="Y6673">
        <v>60</v>
      </c>
      <c r="Z6673" t="s">
        <v>11559</v>
      </c>
      <c r="AA6673" t="s">
        <v>11559</v>
      </c>
      <c r="AB6673" t="s">
        <v>90</v>
      </c>
      <c r="AC6673" t="s">
        <v>84</v>
      </c>
      <c r="AD6673">
        <f>_xlfn.XLOOKUP(MIS[[#This Row],[TRADING SYMBOL]],[1]Sheet1!$D:$D,[1]Sheet1!$C:$C)</f>
        <v>464.4</v>
      </c>
      <c r="AE6673">
        <f>MIS[[#This Row],[OrderAverageTradedPrice]]*MIS[[#This Row],[OrderQuantity]]</f>
        <v>30414</v>
      </c>
      <c r="AF6673">
        <f>MIS[[#This Row],[LTP]]*MIS[[#This Row],[OrderQuantity]]</f>
        <v>27864</v>
      </c>
      <c r="AG6673">
        <f>IF(MIS[[#This Row],[OrderSide]]="SELL",MIS[[#This Row],[VALUE]]-MIS[[#This Row],[LIVE_VALUE]],MIS[[#This Row],[LIVE_VALUE]]-MIS[[#This Row],[VALUE]])</f>
        <v>-2550</v>
      </c>
      <c r="AH6673" t="str" cm="1">
        <f t="array" ref="AH66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3" t="str">
        <f>MIS[[#This Row],[TRADING SYMBOL]]</f>
        <v>SENSEX2552082300CE</v>
      </c>
      <c r="AJ6673" t="str">
        <f>IF(RIGHT(MIS[[#This Row],[Main/Hedge]],4)="MAIN","MAIN","HEDGE")</f>
        <v>MAIN</v>
      </c>
      <c r="AK6673" t="str" cm="1">
        <f t="array" ref="AK6673">_xlfn._xlws.FILTER(Table4[Column1],ISNUMBER(SEARCH(Table4[Column1],MIS[[#This Row],[OrderUniqueIdentifier]])),"")</f>
        <v>LONGSHORT</v>
      </c>
    </row>
    <row r="6674" spans="1:37" x14ac:dyDescent="0.25">
      <c r="A6674" t="s">
        <v>1333</v>
      </c>
      <c r="B6674" t="s">
        <v>1334</v>
      </c>
      <c r="C6674" t="s">
        <v>11521</v>
      </c>
      <c r="D6674" t="s">
        <v>72</v>
      </c>
      <c r="E6674" t="s">
        <v>2044</v>
      </c>
      <c r="F6674" t="s">
        <v>98</v>
      </c>
      <c r="G6674" t="s">
        <v>74</v>
      </c>
      <c r="H6674" t="s">
        <v>93</v>
      </c>
      <c r="I6674" t="s">
        <v>76</v>
      </c>
      <c r="J6674" t="s">
        <v>2172</v>
      </c>
      <c r="K6674">
        <v>120</v>
      </c>
      <c r="L6674" t="s">
        <v>77</v>
      </c>
      <c r="M6674" t="s">
        <v>78</v>
      </c>
      <c r="N6674" t="s">
        <v>11522</v>
      </c>
      <c r="O6674" t="s">
        <v>11173</v>
      </c>
      <c r="P6674" t="s">
        <v>11173</v>
      </c>
      <c r="Q6674" t="s">
        <v>2048</v>
      </c>
      <c r="R6674" t="s">
        <v>79</v>
      </c>
      <c r="S6674" t="s">
        <v>358</v>
      </c>
      <c r="T6674" t="s">
        <v>2049</v>
      </c>
      <c r="U6674" t="s">
        <v>100</v>
      </c>
      <c r="V6674" t="s">
        <v>80</v>
      </c>
      <c r="W6674">
        <v>82300</v>
      </c>
      <c r="X6674" t="s">
        <v>81</v>
      </c>
      <c r="Y6674">
        <v>120</v>
      </c>
      <c r="Z6674" t="s">
        <v>11175</v>
      </c>
      <c r="AA6674" t="s">
        <v>11175</v>
      </c>
      <c r="AB6674" t="s">
        <v>90</v>
      </c>
      <c r="AC6674" t="s">
        <v>84</v>
      </c>
      <c r="AD6674">
        <f>_xlfn.XLOOKUP(MIS[[#This Row],[TRADING SYMBOL]],[1]Sheet1!$D:$D,[1]Sheet1!$C:$C)</f>
        <v>464.4</v>
      </c>
      <c r="AE6674">
        <f>MIS[[#This Row],[OrderAverageTradedPrice]]*MIS[[#This Row],[OrderQuantity]]</f>
        <v>60831.999999999956</v>
      </c>
      <c r="AF6674">
        <f>MIS[[#This Row],[LTP]]*MIS[[#This Row],[OrderQuantity]]</f>
        <v>55728</v>
      </c>
      <c r="AG6674">
        <f>IF(MIS[[#This Row],[OrderSide]]="SELL",MIS[[#This Row],[VALUE]]-MIS[[#This Row],[LIVE_VALUE]],MIS[[#This Row],[LIVE_VALUE]]-MIS[[#This Row],[VALUE]])</f>
        <v>-5103.9999999999563</v>
      </c>
      <c r="AH6674" t="str" cm="1">
        <f t="array" ref="AH6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4" t="str">
        <f>MIS[[#This Row],[TRADING SYMBOL]]</f>
        <v>SENSEX2552082300CE</v>
      </c>
      <c r="AJ6674" t="str">
        <f>IF(RIGHT(MIS[[#This Row],[Main/Hedge]],4)="MAIN","MAIN","HEDGE")</f>
        <v>MAIN</v>
      </c>
      <c r="AK6674" t="str" cm="1">
        <f t="array" ref="AK6674">_xlfn._xlws.FILTER(Table4[Column1],ISNUMBER(SEARCH(Table4[Column1],MIS[[#This Row],[OrderUniqueIdentifier]])),"")</f>
        <v>LONGSHORT</v>
      </c>
    </row>
    <row r="6675" spans="1:37" x14ac:dyDescent="0.25">
      <c r="A6675" t="s">
        <v>71</v>
      </c>
      <c r="B6675" t="s">
        <v>584</v>
      </c>
      <c r="C6675" t="s">
        <v>11172</v>
      </c>
      <c r="D6675" t="s">
        <v>72</v>
      </c>
      <c r="E6675" t="s">
        <v>2044</v>
      </c>
      <c r="F6675" t="s">
        <v>98</v>
      </c>
      <c r="G6675" t="s">
        <v>74</v>
      </c>
      <c r="H6675" t="s">
        <v>75</v>
      </c>
      <c r="I6675" t="s">
        <v>76</v>
      </c>
      <c r="J6675" t="s">
        <v>77</v>
      </c>
      <c r="K6675">
        <v>40</v>
      </c>
      <c r="L6675" t="s">
        <v>77</v>
      </c>
      <c r="M6675" t="s">
        <v>78</v>
      </c>
      <c r="N6675" t="s">
        <v>2155</v>
      </c>
      <c r="O6675" t="s">
        <v>11173</v>
      </c>
      <c r="P6675" t="s">
        <v>11174</v>
      </c>
      <c r="Q6675" t="s">
        <v>2048</v>
      </c>
      <c r="R6675" t="s">
        <v>79</v>
      </c>
      <c r="S6675" t="s">
        <v>25</v>
      </c>
      <c r="T6675" t="s">
        <v>2049</v>
      </c>
      <c r="U6675" t="s">
        <v>100</v>
      </c>
      <c r="V6675" t="s">
        <v>80</v>
      </c>
      <c r="W6675">
        <v>82300</v>
      </c>
      <c r="X6675" t="s">
        <v>81</v>
      </c>
      <c r="Y6675">
        <v>40</v>
      </c>
      <c r="Z6675" t="s">
        <v>11175</v>
      </c>
      <c r="AA6675" t="s">
        <v>11176</v>
      </c>
      <c r="AB6675" t="s">
        <v>90</v>
      </c>
      <c r="AC6675" t="s">
        <v>84</v>
      </c>
      <c r="AD6675">
        <f>_xlfn.XLOOKUP(MIS[[#This Row],[TRADING SYMBOL]],[1]Sheet1!$D:$D,[1]Sheet1!$C:$C)</f>
        <v>464.4</v>
      </c>
      <c r="AE6675">
        <f>MIS[[#This Row],[OrderAverageTradedPrice]]*MIS[[#This Row],[OrderQuantity]]</f>
        <v>20348</v>
      </c>
      <c r="AF6675">
        <f>MIS[[#This Row],[LTP]]*MIS[[#This Row],[OrderQuantity]]</f>
        <v>18576</v>
      </c>
      <c r="AG6675">
        <f>IF(MIS[[#This Row],[OrderSide]]="SELL",MIS[[#This Row],[VALUE]]-MIS[[#This Row],[LIVE_VALUE]],MIS[[#This Row],[LIVE_VALUE]]-MIS[[#This Row],[VALUE]])</f>
        <v>-1772</v>
      </c>
      <c r="AH6675" t="str" cm="1">
        <f t="array" ref="AH66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5" t="str">
        <f>MIS[[#This Row],[TRADING SYMBOL]]</f>
        <v>SENSEX2552082300CE</v>
      </c>
      <c r="AJ6675" t="str">
        <f>IF(RIGHT(MIS[[#This Row],[Main/Hedge]],4)="MAIN","MAIN","HEDGE")</f>
        <v>MAIN</v>
      </c>
      <c r="AK6675" t="str" cm="1">
        <f t="array" ref="AK6675">_xlfn._xlws.FILTER(Table4[Column1],ISNUMBER(SEARCH(Table4[Column1],MIS[[#This Row],[OrderUniqueIdentifier]])),"")</f>
        <v>LONGSHORT</v>
      </c>
    </row>
    <row r="6676" spans="1:37" x14ac:dyDescent="0.25">
      <c r="A6676" t="s">
        <v>71</v>
      </c>
      <c r="B6676" t="s">
        <v>696</v>
      </c>
      <c r="C6676" t="s">
        <v>11230</v>
      </c>
      <c r="D6676" t="s">
        <v>72</v>
      </c>
      <c r="E6676" t="s">
        <v>2044</v>
      </c>
      <c r="F6676" t="s">
        <v>98</v>
      </c>
      <c r="G6676" t="s">
        <v>74</v>
      </c>
      <c r="H6676" t="s">
        <v>75</v>
      </c>
      <c r="I6676" t="s">
        <v>76</v>
      </c>
      <c r="J6676" t="s">
        <v>77</v>
      </c>
      <c r="K6676">
        <v>180</v>
      </c>
      <c r="L6676" t="s">
        <v>77</v>
      </c>
      <c r="M6676" t="s">
        <v>78</v>
      </c>
      <c r="N6676" t="s">
        <v>11231</v>
      </c>
      <c r="O6676" t="s">
        <v>11174</v>
      </c>
      <c r="P6676" t="s">
        <v>11174</v>
      </c>
      <c r="Q6676" t="s">
        <v>2048</v>
      </c>
      <c r="R6676" t="s">
        <v>79</v>
      </c>
      <c r="S6676" t="s">
        <v>25</v>
      </c>
      <c r="T6676" t="s">
        <v>2049</v>
      </c>
      <c r="U6676" t="s">
        <v>100</v>
      </c>
      <c r="V6676" t="s">
        <v>80</v>
      </c>
      <c r="W6676">
        <v>82300</v>
      </c>
      <c r="X6676" t="s">
        <v>81</v>
      </c>
      <c r="Y6676">
        <v>180</v>
      </c>
      <c r="Z6676" t="s">
        <v>11176</v>
      </c>
      <c r="AA6676" t="s">
        <v>11176</v>
      </c>
      <c r="AB6676" t="s">
        <v>90</v>
      </c>
      <c r="AC6676" t="s">
        <v>84</v>
      </c>
      <c r="AD6676">
        <f>_xlfn.XLOOKUP(MIS[[#This Row],[TRADING SYMBOL]],[1]Sheet1!$D:$D,[1]Sheet1!$C:$C)</f>
        <v>464.4</v>
      </c>
      <c r="AE6676">
        <f>MIS[[#This Row],[OrderAverageTradedPrice]]*MIS[[#This Row],[OrderQuantity]]</f>
        <v>91825.999999999913</v>
      </c>
      <c r="AF6676">
        <f>MIS[[#This Row],[LTP]]*MIS[[#This Row],[OrderQuantity]]</f>
        <v>83592</v>
      </c>
      <c r="AG6676">
        <f>IF(MIS[[#This Row],[OrderSide]]="SELL",MIS[[#This Row],[VALUE]]-MIS[[#This Row],[LIVE_VALUE]],MIS[[#This Row],[LIVE_VALUE]]-MIS[[#This Row],[VALUE]])</f>
        <v>-8233.9999999999127</v>
      </c>
      <c r="AH6676" t="str" cm="1">
        <f t="array" ref="AH66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6" t="str">
        <f>MIS[[#This Row],[TRADING SYMBOL]]</f>
        <v>SENSEX2552082300CE</v>
      </c>
      <c r="AJ6676" t="str">
        <f>IF(RIGHT(MIS[[#This Row],[Main/Hedge]],4)="MAIN","MAIN","HEDGE")</f>
        <v>MAIN</v>
      </c>
      <c r="AK6676" t="str" cm="1">
        <f t="array" ref="AK6676">_xlfn._xlws.FILTER(Table4[Column1],ISNUMBER(SEARCH(Table4[Column1],MIS[[#This Row],[OrderUniqueIdentifier]])),"")</f>
        <v>LONGSHORT</v>
      </c>
    </row>
    <row r="6677" spans="1:37" x14ac:dyDescent="0.25">
      <c r="A6677" t="s">
        <v>71</v>
      </c>
      <c r="B6677" t="s">
        <v>813</v>
      </c>
      <c r="C6677" t="s">
        <v>11283</v>
      </c>
      <c r="D6677" t="s">
        <v>72</v>
      </c>
      <c r="E6677" t="s">
        <v>2044</v>
      </c>
      <c r="F6677" t="s">
        <v>98</v>
      </c>
      <c r="G6677" t="s">
        <v>74</v>
      </c>
      <c r="H6677" t="s">
        <v>75</v>
      </c>
      <c r="I6677" t="s">
        <v>76</v>
      </c>
      <c r="J6677" t="s">
        <v>77</v>
      </c>
      <c r="K6677">
        <v>40</v>
      </c>
      <c r="L6677" t="s">
        <v>77</v>
      </c>
      <c r="M6677" t="s">
        <v>78</v>
      </c>
      <c r="N6677" t="s">
        <v>11284</v>
      </c>
      <c r="O6677" t="s">
        <v>11173</v>
      </c>
      <c r="P6677" t="s">
        <v>11174</v>
      </c>
      <c r="Q6677" t="s">
        <v>2048</v>
      </c>
      <c r="R6677" t="s">
        <v>79</v>
      </c>
      <c r="S6677" t="s">
        <v>25</v>
      </c>
      <c r="T6677" t="s">
        <v>2049</v>
      </c>
      <c r="U6677" t="s">
        <v>100</v>
      </c>
      <c r="V6677" t="s">
        <v>80</v>
      </c>
      <c r="W6677">
        <v>82300</v>
      </c>
      <c r="X6677" t="s">
        <v>81</v>
      </c>
      <c r="Y6677">
        <v>40</v>
      </c>
      <c r="Z6677" t="s">
        <v>11175</v>
      </c>
      <c r="AA6677" t="s">
        <v>11176</v>
      </c>
      <c r="AB6677" t="s">
        <v>90</v>
      </c>
      <c r="AC6677" t="s">
        <v>84</v>
      </c>
      <c r="AD6677">
        <f>_xlfn.XLOOKUP(MIS[[#This Row],[TRADING SYMBOL]],[1]Sheet1!$D:$D,[1]Sheet1!$C:$C)</f>
        <v>464.4</v>
      </c>
      <c r="AE6677">
        <f>MIS[[#This Row],[OrderAverageTradedPrice]]*MIS[[#This Row],[OrderQuantity]]</f>
        <v>20286</v>
      </c>
      <c r="AF6677">
        <f>MIS[[#This Row],[LTP]]*MIS[[#This Row],[OrderQuantity]]</f>
        <v>18576</v>
      </c>
      <c r="AG6677">
        <f>IF(MIS[[#This Row],[OrderSide]]="SELL",MIS[[#This Row],[VALUE]]-MIS[[#This Row],[LIVE_VALUE]],MIS[[#This Row],[LIVE_VALUE]]-MIS[[#This Row],[VALUE]])</f>
        <v>-1710</v>
      </c>
      <c r="AH6677" t="str" cm="1">
        <f t="array" ref="AH66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7" t="str">
        <f>MIS[[#This Row],[TRADING SYMBOL]]</f>
        <v>SENSEX2552082300CE</v>
      </c>
      <c r="AJ6677" t="str">
        <f>IF(RIGHT(MIS[[#This Row],[Main/Hedge]],4)="MAIN","MAIN","HEDGE")</f>
        <v>MAIN</v>
      </c>
      <c r="AK6677" t="str" cm="1">
        <f t="array" ref="AK6677">_xlfn._xlws.FILTER(Table4[Column1],ISNUMBER(SEARCH(Table4[Column1],MIS[[#This Row],[OrderUniqueIdentifier]])),"")</f>
        <v>LONGSHORT</v>
      </c>
    </row>
    <row r="6678" spans="1:37" x14ac:dyDescent="0.25">
      <c r="A6678" t="s">
        <v>71</v>
      </c>
      <c r="B6678" t="s">
        <v>1070</v>
      </c>
      <c r="C6678" t="s">
        <v>11393</v>
      </c>
      <c r="D6678" t="s">
        <v>72</v>
      </c>
      <c r="E6678" t="s">
        <v>2044</v>
      </c>
      <c r="F6678" t="s">
        <v>98</v>
      </c>
      <c r="G6678" t="s">
        <v>74</v>
      </c>
      <c r="H6678" t="s">
        <v>75</v>
      </c>
      <c r="I6678" t="s">
        <v>76</v>
      </c>
      <c r="J6678" t="s">
        <v>77</v>
      </c>
      <c r="K6678">
        <v>20</v>
      </c>
      <c r="L6678" t="s">
        <v>77</v>
      </c>
      <c r="M6678" t="s">
        <v>78</v>
      </c>
      <c r="N6678" t="s">
        <v>11394</v>
      </c>
      <c r="O6678" t="s">
        <v>11174</v>
      </c>
      <c r="P6678" t="s">
        <v>11174</v>
      </c>
      <c r="Q6678" t="s">
        <v>2048</v>
      </c>
      <c r="R6678" t="s">
        <v>79</v>
      </c>
      <c r="S6678" t="s">
        <v>25</v>
      </c>
      <c r="T6678" t="s">
        <v>2049</v>
      </c>
      <c r="U6678" t="s">
        <v>100</v>
      </c>
      <c r="V6678" t="s">
        <v>80</v>
      </c>
      <c r="W6678">
        <v>82300</v>
      </c>
      <c r="X6678" t="s">
        <v>81</v>
      </c>
      <c r="Y6678">
        <v>20</v>
      </c>
      <c r="Z6678" t="s">
        <v>11176</v>
      </c>
      <c r="AA6678" t="s">
        <v>11176</v>
      </c>
      <c r="AB6678" t="s">
        <v>90</v>
      </c>
      <c r="AC6678" t="s">
        <v>84</v>
      </c>
      <c r="AD6678">
        <f>_xlfn.XLOOKUP(MIS[[#This Row],[TRADING SYMBOL]],[1]Sheet1!$D:$D,[1]Sheet1!$C:$C)</f>
        <v>464.4</v>
      </c>
      <c r="AE6678">
        <f>MIS[[#This Row],[OrderAverageTradedPrice]]*MIS[[#This Row],[OrderQuantity]]</f>
        <v>10193</v>
      </c>
      <c r="AF6678">
        <f>MIS[[#This Row],[LTP]]*MIS[[#This Row],[OrderQuantity]]</f>
        <v>9288</v>
      </c>
      <c r="AG6678">
        <f>IF(MIS[[#This Row],[OrderSide]]="SELL",MIS[[#This Row],[VALUE]]-MIS[[#This Row],[LIVE_VALUE]],MIS[[#This Row],[LIVE_VALUE]]-MIS[[#This Row],[VALUE]])</f>
        <v>-905</v>
      </c>
      <c r="AH6678" t="str" cm="1">
        <f t="array" ref="AH6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8" t="str">
        <f>MIS[[#This Row],[TRADING SYMBOL]]</f>
        <v>SENSEX2552082300CE</v>
      </c>
      <c r="AJ6678" t="str">
        <f>IF(RIGHT(MIS[[#This Row],[Main/Hedge]],4)="MAIN","MAIN","HEDGE")</f>
        <v>MAIN</v>
      </c>
      <c r="AK6678" t="str" cm="1">
        <f t="array" ref="AK6678">_xlfn._xlws.FILTER(Table4[Column1],ISNUMBER(SEARCH(Table4[Column1],MIS[[#This Row],[OrderUniqueIdentifier]])),"")</f>
        <v>LONGSHORT</v>
      </c>
    </row>
    <row r="6679" spans="1:37" x14ac:dyDescent="0.25">
      <c r="A6679" t="s">
        <v>1414</v>
      </c>
      <c r="B6679" t="s">
        <v>1415</v>
      </c>
      <c r="C6679" t="s">
        <v>11543</v>
      </c>
      <c r="D6679" t="s">
        <v>72</v>
      </c>
      <c r="E6679" t="s">
        <v>2044</v>
      </c>
      <c r="F6679" t="s">
        <v>98</v>
      </c>
      <c r="G6679" t="s">
        <v>74</v>
      </c>
      <c r="H6679" t="s">
        <v>75</v>
      </c>
      <c r="I6679" t="s">
        <v>76</v>
      </c>
      <c r="J6679" t="s">
        <v>77</v>
      </c>
      <c r="K6679">
        <v>300</v>
      </c>
      <c r="L6679" t="s">
        <v>77</v>
      </c>
      <c r="M6679" t="s">
        <v>78</v>
      </c>
      <c r="N6679" t="s">
        <v>11544</v>
      </c>
      <c r="O6679" t="s">
        <v>11174</v>
      </c>
      <c r="P6679" t="s">
        <v>11174</v>
      </c>
      <c r="Q6679" t="s">
        <v>2048</v>
      </c>
      <c r="R6679" t="s">
        <v>79</v>
      </c>
      <c r="S6679" t="s">
        <v>358</v>
      </c>
      <c r="T6679" t="s">
        <v>2049</v>
      </c>
      <c r="U6679" t="s">
        <v>100</v>
      </c>
      <c r="V6679" t="s">
        <v>80</v>
      </c>
      <c r="W6679">
        <v>82300</v>
      </c>
      <c r="X6679" t="s">
        <v>81</v>
      </c>
      <c r="Y6679">
        <v>300</v>
      </c>
      <c r="Z6679" t="s">
        <v>11176</v>
      </c>
      <c r="AA6679" t="s">
        <v>11176</v>
      </c>
      <c r="AB6679" t="s">
        <v>90</v>
      </c>
      <c r="AC6679" t="s">
        <v>84</v>
      </c>
      <c r="AD6679">
        <f>_xlfn.XLOOKUP(MIS[[#This Row],[TRADING SYMBOL]],[1]Sheet1!$D:$D,[1]Sheet1!$C:$C)</f>
        <v>464.4</v>
      </c>
      <c r="AE6679">
        <f>MIS[[#This Row],[OrderAverageTradedPrice]]*MIS[[#This Row],[OrderQuantity]]</f>
        <v>153087</v>
      </c>
      <c r="AF6679">
        <f>MIS[[#This Row],[LTP]]*MIS[[#This Row],[OrderQuantity]]</f>
        <v>139320</v>
      </c>
      <c r="AG6679">
        <f>IF(MIS[[#This Row],[OrderSide]]="SELL",MIS[[#This Row],[VALUE]]-MIS[[#This Row],[LIVE_VALUE]],MIS[[#This Row],[LIVE_VALUE]]-MIS[[#This Row],[VALUE]])</f>
        <v>-13767</v>
      </c>
      <c r="AH6679" t="str" cm="1">
        <f t="array" ref="AH6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9" t="str">
        <f>MIS[[#This Row],[TRADING SYMBOL]]</f>
        <v>SENSEX2552082300CE</v>
      </c>
      <c r="AJ6679" t="str">
        <f>IF(RIGHT(MIS[[#This Row],[Main/Hedge]],4)="MAIN","MAIN","HEDGE")</f>
        <v>MAIN</v>
      </c>
      <c r="AK6679" t="str" cm="1">
        <f t="array" ref="AK6679">_xlfn._xlws.FILTER(Table4[Column1],ISNUMBER(SEARCH(Table4[Column1],MIS[[#This Row],[OrderUniqueIdentifier]])),"")</f>
        <v>LONGSHORT</v>
      </c>
    </row>
    <row r="6680" spans="1:37" x14ac:dyDescent="0.25">
      <c r="A6680" t="s">
        <v>71</v>
      </c>
      <c r="B6680" t="s">
        <v>770</v>
      </c>
      <c r="C6680" t="s">
        <v>11260</v>
      </c>
      <c r="D6680" t="s">
        <v>72</v>
      </c>
      <c r="E6680" t="s">
        <v>2044</v>
      </c>
      <c r="F6680" t="s">
        <v>98</v>
      </c>
      <c r="G6680" t="s">
        <v>74</v>
      </c>
      <c r="H6680" t="s">
        <v>75</v>
      </c>
      <c r="I6680" t="s">
        <v>76</v>
      </c>
      <c r="J6680" t="s">
        <v>77</v>
      </c>
      <c r="K6680">
        <v>160</v>
      </c>
      <c r="L6680" t="s">
        <v>77</v>
      </c>
      <c r="M6680" t="s">
        <v>78</v>
      </c>
      <c r="N6680" t="s">
        <v>11261</v>
      </c>
      <c r="O6680" t="s">
        <v>11174</v>
      </c>
      <c r="P6680" t="s">
        <v>11262</v>
      </c>
      <c r="Q6680" t="s">
        <v>2048</v>
      </c>
      <c r="R6680" t="s">
        <v>79</v>
      </c>
      <c r="S6680" t="s">
        <v>25</v>
      </c>
      <c r="T6680" t="s">
        <v>2049</v>
      </c>
      <c r="U6680" t="s">
        <v>100</v>
      </c>
      <c r="V6680" t="s">
        <v>80</v>
      </c>
      <c r="W6680">
        <v>82300</v>
      </c>
      <c r="X6680" t="s">
        <v>81</v>
      </c>
      <c r="Y6680">
        <v>160</v>
      </c>
      <c r="Z6680" t="s">
        <v>11176</v>
      </c>
      <c r="AA6680" t="s">
        <v>11263</v>
      </c>
      <c r="AB6680" t="s">
        <v>90</v>
      </c>
      <c r="AC6680" t="s">
        <v>84</v>
      </c>
      <c r="AD6680">
        <f>_xlfn.XLOOKUP(MIS[[#This Row],[TRADING SYMBOL]],[1]Sheet1!$D:$D,[1]Sheet1!$C:$C)</f>
        <v>464.4</v>
      </c>
      <c r="AE6680">
        <f>MIS[[#This Row],[OrderAverageTradedPrice]]*MIS[[#This Row],[OrderQuantity]]</f>
        <v>81490</v>
      </c>
      <c r="AF6680">
        <f>MIS[[#This Row],[LTP]]*MIS[[#This Row],[OrderQuantity]]</f>
        <v>74304</v>
      </c>
      <c r="AG6680">
        <f>IF(MIS[[#This Row],[OrderSide]]="SELL",MIS[[#This Row],[VALUE]]-MIS[[#This Row],[LIVE_VALUE]],MIS[[#This Row],[LIVE_VALUE]]-MIS[[#This Row],[VALUE]])</f>
        <v>-7186</v>
      </c>
      <c r="AH6680" t="str" cm="1">
        <f t="array" ref="AH66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0" t="str">
        <f>MIS[[#This Row],[TRADING SYMBOL]]</f>
        <v>SENSEX2552082300CE</v>
      </c>
      <c r="AJ6680" t="str">
        <f>IF(RIGHT(MIS[[#This Row],[Main/Hedge]],4)="MAIN","MAIN","HEDGE")</f>
        <v>MAIN</v>
      </c>
      <c r="AK6680" t="str" cm="1">
        <f t="array" ref="AK6680">_xlfn._xlws.FILTER(Table4[Column1],ISNUMBER(SEARCH(Table4[Column1],MIS[[#This Row],[OrderUniqueIdentifier]])),"")</f>
        <v>LONGSHORT</v>
      </c>
    </row>
    <row r="6681" spans="1:37" x14ac:dyDescent="0.25">
      <c r="A6681" t="s">
        <v>71</v>
      </c>
      <c r="B6681" t="s">
        <v>916</v>
      </c>
      <c r="C6681" t="s">
        <v>11324</v>
      </c>
      <c r="D6681" t="s">
        <v>72</v>
      </c>
      <c r="E6681" t="s">
        <v>2044</v>
      </c>
      <c r="F6681" t="s">
        <v>98</v>
      </c>
      <c r="G6681" t="s">
        <v>74</v>
      </c>
      <c r="H6681" t="s">
        <v>75</v>
      </c>
      <c r="I6681" t="s">
        <v>76</v>
      </c>
      <c r="J6681" t="s">
        <v>77</v>
      </c>
      <c r="K6681">
        <v>40</v>
      </c>
      <c r="L6681" t="s">
        <v>77</v>
      </c>
      <c r="M6681" t="s">
        <v>78</v>
      </c>
      <c r="N6681" t="s">
        <v>2688</v>
      </c>
      <c r="O6681" t="s">
        <v>11174</v>
      </c>
      <c r="P6681" t="s">
        <v>11262</v>
      </c>
      <c r="Q6681" t="s">
        <v>2048</v>
      </c>
      <c r="R6681" t="s">
        <v>79</v>
      </c>
      <c r="S6681" t="s">
        <v>25</v>
      </c>
      <c r="T6681" t="s">
        <v>2049</v>
      </c>
      <c r="U6681" t="s">
        <v>100</v>
      </c>
      <c r="V6681" t="s">
        <v>80</v>
      </c>
      <c r="W6681">
        <v>82300</v>
      </c>
      <c r="X6681" t="s">
        <v>81</v>
      </c>
      <c r="Y6681">
        <v>40</v>
      </c>
      <c r="Z6681" t="s">
        <v>11176</v>
      </c>
      <c r="AA6681" t="s">
        <v>11263</v>
      </c>
      <c r="AB6681" t="s">
        <v>90</v>
      </c>
      <c r="AC6681" t="s">
        <v>84</v>
      </c>
      <c r="AD6681">
        <f>_xlfn.XLOOKUP(MIS[[#This Row],[TRADING SYMBOL]],[1]Sheet1!$D:$D,[1]Sheet1!$C:$C)</f>
        <v>464.4</v>
      </c>
      <c r="AE6681">
        <f>MIS[[#This Row],[OrderAverageTradedPrice]]*MIS[[#This Row],[OrderQuantity]]</f>
        <v>20332</v>
      </c>
      <c r="AF6681">
        <f>MIS[[#This Row],[LTP]]*MIS[[#This Row],[OrderQuantity]]</f>
        <v>18576</v>
      </c>
      <c r="AG6681">
        <f>IF(MIS[[#This Row],[OrderSide]]="SELL",MIS[[#This Row],[VALUE]]-MIS[[#This Row],[LIVE_VALUE]],MIS[[#This Row],[LIVE_VALUE]]-MIS[[#This Row],[VALUE]])</f>
        <v>-1756</v>
      </c>
      <c r="AH6681" t="str" cm="1">
        <f t="array" ref="AH66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1" t="str">
        <f>MIS[[#This Row],[TRADING SYMBOL]]</f>
        <v>SENSEX2552082300CE</v>
      </c>
      <c r="AJ6681" t="str">
        <f>IF(RIGHT(MIS[[#This Row],[Main/Hedge]],4)="MAIN","MAIN","HEDGE")</f>
        <v>MAIN</v>
      </c>
      <c r="AK6681" t="str" cm="1">
        <f t="array" ref="AK6681">_xlfn._xlws.FILTER(Table4[Column1],ISNUMBER(SEARCH(Table4[Column1],MIS[[#This Row],[OrderUniqueIdentifier]])),"")</f>
        <v>LONGSHORT</v>
      </c>
    </row>
    <row r="6682" spans="1:37" x14ac:dyDescent="0.25">
      <c r="A6682" t="s">
        <v>71</v>
      </c>
      <c r="B6682" t="s">
        <v>1093</v>
      </c>
      <c r="C6682" t="s">
        <v>11407</v>
      </c>
      <c r="D6682" t="s">
        <v>72</v>
      </c>
      <c r="E6682" t="s">
        <v>2044</v>
      </c>
      <c r="F6682" t="s">
        <v>98</v>
      </c>
      <c r="G6682" t="s">
        <v>74</v>
      </c>
      <c r="H6682" t="s">
        <v>75</v>
      </c>
      <c r="I6682" t="s">
        <v>76</v>
      </c>
      <c r="J6682" t="s">
        <v>77</v>
      </c>
      <c r="K6682">
        <v>140</v>
      </c>
      <c r="L6682" t="s">
        <v>77</v>
      </c>
      <c r="M6682" t="s">
        <v>78</v>
      </c>
      <c r="N6682" t="s">
        <v>11408</v>
      </c>
      <c r="O6682" t="s">
        <v>11262</v>
      </c>
      <c r="P6682" t="s">
        <v>11262</v>
      </c>
      <c r="Q6682" t="s">
        <v>2048</v>
      </c>
      <c r="R6682" t="s">
        <v>79</v>
      </c>
      <c r="S6682" t="s">
        <v>25</v>
      </c>
      <c r="T6682" t="s">
        <v>2049</v>
      </c>
      <c r="U6682" t="s">
        <v>100</v>
      </c>
      <c r="V6682" t="s">
        <v>80</v>
      </c>
      <c r="W6682">
        <v>82300</v>
      </c>
      <c r="X6682" t="s">
        <v>81</v>
      </c>
      <c r="Y6682">
        <v>140</v>
      </c>
      <c r="Z6682" t="s">
        <v>11263</v>
      </c>
      <c r="AA6682" t="s">
        <v>11263</v>
      </c>
      <c r="AB6682" t="s">
        <v>90</v>
      </c>
      <c r="AC6682" t="s">
        <v>84</v>
      </c>
      <c r="AD6682">
        <f>_xlfn.XLOOKUP(MIS[[#This Row],[TRADING SYMBOL]],[1]Sheet1!$D:$D,[1]Sheet1!$C:$C)</f>
        <v>464.4</v>
      </c>
      <c r="AE6682">
        <f>MIS[[#This Row],[OrderAverageTradedPrice]]*MIS[[#This Row],[OrderQuantity]]</f>
        <v>71146.999999999985</v>
      </c>
      <c r="AF6682">
        <f>MIS[[#This Row],[LTP]]*MIS[[#This Row],[OrderQuantity]]</f>
        <v>65016</v>
      </c>
      <c r="AG6682">
        <f>IF(MIS[[#This Row],[OrderSide]]="SELL",MIS[[#This Row],[VALUE]]-MIS[[#This Row],[LIVE_VALUE]],MIS[[#This Row],[LIVE_VALUE]]-MIS[[#This Row],[VALUE]])</f>
        <v>-6130.9999999999854</v>
      </c>
      <c r="AH6682" t="str" cm="1">
        <f t="array" ref="AH66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2" t="str">
        <f>MIS[[#This Row],[TRADING SYMBOL]]</f>
        <v>SENSEX2552082300CE</v>
      </c>
      <c r="AJ6682" t="str">
        <f>IF(RIGHT(MIS[[#This Row],[Main/Hedge]],4)="MAIN","MAIN","HEDGE")</f>
        <v>MAIN</v>
      </c>
      <c r="AK6682" t="str" cm="1">
        <f t="array" ref="AK6682">_xlfn._xlws.FILTER(Table4[Column1],ISNUMBER(SEARCH(Table4[Column1],MIS[[#This Row],[OrderUniqueIdentifier]])),"")</f>
        <v>LONGSHORT</v>
      </c>
    </row>
    <row r="6683" spans="1:37" x14ac:dyDescent="0.25">
      <c r="A6683" t="s">
        <v>71</v>
      </c>
      <c r="B6683" t="s">
        <v>1163</v>
      </c>
      <c r="C6683" t="s">
        <v>11434</v>
      </c>
      <c r="D6683" t="s">
        <v>72</v>
      </c>
      <c r="E6683" t="s">
        <v>2044</v>
      </c>
      <c r="F6683" t="s">
        <v>98</v>
      </c>
      <c r="G6683" t="s">
        <v>74</v>
      </c>
      <c r="H6683" t="s">
        <v>75</v>
      </c>
      <c r="I6683" t="s">
        <v>76</v>
      </c>
      <c r="J6683" t="s">
        <v>77</v>
      </c>
      <c r="K6683">
        <v>20</v>
      </c>
      <c r="L6683" t="s">
        <v>77</v>
      </c>
      <c r="M6683" t="s">
        <v>78</v>
      </c>
      <c r="N6683" t="s">
        <v>11435</v>
      </c>
      <c r="O6683" t="s">
        <v>11262</v>
      </c>
      <c r="P6683" t="s">
        <v>11262</v>
      </c>
      <c r="Q6683" t="s">
        <v>2048</v>
      </c>
      <c r="R6683" t="s">
        <v>79</v>
      </c>
      <c r="S6683" t="s">
        <v>25</v>
      </c>
      <c r="T6683" t="s">
        <v>2049</v>
      </c>
      <c r="U6683" t="s">
        <v>100</v>
      </c>
      <c r="V6683" t="s">
        <v>80</v>
      </c>
      <c r="W6683">
        <v>82300</v>
      </c>
      <c r="X6683" t="s">
        <v>81</v>
      </c>
      <c r="Y6683">
        <v>20</v>
      </c>
      <c r="Z6683" t="s">
        <v>11263</v>
      </c>
      <c r="AA6683" t="s">
        <v>11263</v>
      </c>
      <c r="AB6683" t="s">
        <v>90</v>
      </c>
      <c r="AC6683" t="s">
        <v>84</v>
      </c>
      <c r="AD6683">
        <f>_xlfn.XLOOKUP(MIS[[#This Row],[TRADING SYMBOL]],[1]Sheet1!$D:$D,[1]Sheet1!$C:$C)</f>
        <v>464.4</v>
      </c>
      <c r="AE6683">
        <f>MIS[[#This Row],[OrderAverageTradedPrice]]*MIS[[#This Row],[OrderQuantity]]</f>
        <v>10165</v>
      </c>
      <c r="AF6683">
        <f>MIS[[#This Row],[LTP]]*MIS[[#This Row],[OrderQuantity]]</f>
        <v>9288</v>
      </c>
      <c r="AG6683">
        <f>IF(MIS[[#This Row],[OrderSide]]="SELL",MIS[[#This Row],[VALUE]]-MIS[[#This Row],[LIVE_VALUE]],MIS[[#This Row],[LIVE_VALUE]]-MIS[[#This Row],[VALUE]])</f>
        <v>-877</v>
      </c>
      <c r="AH6683" t="str" cm="1">
        <f t="array" ref="AH6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3" t="str">
        <f>MIS[[#This Row],[TRADING SYMBOL]]</f>
        <v>SENSEX2552082300CE</v>
      </c>
      <c r="AJ6683" t="str">
        <f>IF(RIGHT(MIS[[#This Row],[Main/Hedge]],4)="MAIN","MAIN","HEDGE")</f>
        <v>MAIN</v>
      </c>
      <c r="AK6683" t="str" cm="1">
        <f t="array" ref="AK6683">_xlfn._xlws.FILTER(Table4[Column1],ISNUMBER(SEARCH(Table4[Column1],MIS[[#This Row],[OrderUniqueIdentifier]])),"")</f>
        <v>LONGSHORT</v>
      </c>
    </row>
    <row r="6684" spans="1:37" x14ac:dyDescent="0.25">
      <c r="A6684" t="s">
        <v>1374</v>
      </c>
      <c r="B6684" t="s">
        <v>1375</v>
      </c>
      <c r="C6684" t="s">
        <v>11533</v>
      </c>
      <c r="D6684" t="s">
        <v>72</v>
      </c>
      <c r="E6684" t="s">
        <v>2044</v>
      </c>
      <c r="F6684" t="s">
        <v>98</v>
      </c>
      <c r="G6684" t="s">
        <v>74</v>
      </c>
      <c r="H6684" t="s">
        <v>75</v>
      </c>
      <c r="I6684" t="s">
        <v>76</v>
      </c>
      <c r="J6684" t="s">
        <v>77</v>
      </c>
      <c r="K6684">
        <v>140</v>
      </c>
      <c r="L6684" t="s">
        <v>77</v>
      </c>
      <c r="M6684" t="s">
        <v>78</v>
      </c>
      <c r="N6684" t="s">
        <v>11534</v>
      </c>
      <c r="O6684" t="s">
        <v>11262</v>
      </c>
      <c r="P6684" t="s">
        <v>11262</v>
      </c>
      <c r="Q6684" t="s">
        <v>2048</v>
      </c>
      <c r="R6684" t="s">
        <v>79</v>
      </c>
      <c r="S6684" t="s">
        <v>358</v>
      </c>
      <c r="T6684" t="s">
        <v>2049</v>
      </c>
      <c r="U6684" t="s">
        <v>100</v>
      </c>
      <c r="V6684" t="s">
        <v>80</v>
      </c>
      <c r="W6684">
        <v>82300</v>
      </c>
      <c r="X6684" t="s">
        <v>81</v>
      </c>
      <c r="Y6684">
        <v>140</v>
      </c>
      <c r="Z6684" t="s">
        <v>11263</v>
      </c>
      <c r="AA6684" t="s">
        <v>11263</v>
      </c>
      <c r="AB6684" t="s">
        <v>90</v>
      </c>
      <c r="AC6684" t="s">
        <v>84</v>
      </c>
      <c r="AD6684">
        <f>_xlfn.XLOOKUP(MIS[[#This Row],[TRADING SYMBOL]],[1]Sheet1!$D:$D,[1]Sheet1!$C:$C)</f>
        <v>464.4</v>
      </c>
      <c r="AE6684">
        <f>MIS[[#This Row],[OrderAverageTradedPrice]]*MIS[[#This Row],[OrderQuantity]]</f>
        <v>71141</v>
      </c>
      <c r="AF6684">
        <f>MIS[[#This Row],[LTP]]*MIS[[#This Row],[OrderQuantity]]</f>
        <v>65016</v>
      </c>
      <c r="AG6684">
        <f>IF(MIS[[#This Row],[OrderSide]]="SELL",MIS[[#This Row],[VALUE]]-MIS[[#This Row],[LIVE_VALUE]],MIS[[#This Row],[LIVE_VALUE]]-MIS[[#This Row],[VALUE]])</f>
        <v>-6125</v>
      </c>
      <c r="AH6684" t="str" cm="1">
        <f t="array" ref="AH6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4" t="str">
        <f>MIS[[#This Row],[TRADING SYMBOL]]</f>
        <v>SENSEX2552082300CE</v>
      </c>
      <c r="AJ6684" t="str">
        <f>IF(RIGHT(MIS[[#This Row],[Main/Hedge]],4)="MAIN","MAIN","HEDGE")</f>
        <v>MAIN</v>
      </c>
      <c r="AK6684" t="str" cm="1">
        <f t="array" ref="AK6684">_xlfn._xlws.FILTER(Table4[Column1],ISNUMBER(SEARCH(Table4[Column1],MIS[[#This Row],[OrderUniqueIdentifier]])),"")</f>
        <v>LONGSHORT</v>
      </c>
    </row>
    <row r="6685" spans="1:37" x14ac:dyDescent="0.25">
      <c r="A6685" t="s">
        <v>71</v>
      </c>
      <c r="B6685" t="s">
        <v>642</v>
      </c>
      <c r="C6685" t="s">
        <v>11203</v>
      </c>
      <c r="D6685" t="s">
        <v>72</v>
      </c>
      <c r="E6685" t="s">
        <v>2044</v>
      </c>
      <c r="F6685" t="s">
        <v>98</v>
      </c>
      <c r="G6685" t="s">
        <v>74</v>
      </c>
      <c r="H6685" t="s">
        <v>75</v>
      </c>
      <c r="I6685" t="s">
        <v>76</v>
      </c>
      <c r="J6685" t="s">
        <v>77</v>
      </c>
      <c r="K6685">
        <v>280</v>
      </c>
      <c r="L6685" t="s">
        <v>77</v>
      </c>
      <c r="M6685" t="s">
        <v>78</v>
      </c>
      <c r="N6685" t="s">
        <v>11204</v>
      </c>
      <c r="O6685" t="s">
        <v>11205</v>
      </c>
      <c r="P6685" t="s">
        <v>11205</v>
      </c>
      <c r="Q6685" t="s">
        <v>2048</v>
      </c>
      <c r="R6685" t="s">
        <v>79</v>
      </c>
      <c r="S6685" t="s">
        <v>25</v>
      </c>
      <c r="T6685" t="s">
        <v>2049</v>
      </c>
      <c r="U6685" t="s">
        <v>100</v>
      </c>
      <c r="V6685" t="s">
        <v>80</v>
      </c>
      <c r="W6685">
        <v>82300</v>
      </c>
      <c r="X6685" t="s">
        <v>81</v>
      </c>
      <c r="Y6685">
        <v>280</v>
      </c>
      <c r="Z6685" t="s">
        <v>11206</v>
      </c>
      <c r="AA6685" t="s">
        <v>11206</v>
      </c>
      <c r="AB6685" t="s">
        <v>90</v>
      </c>
      <c r="AC6685" t="s">
        <v>84</v>
      </c>
      <c r="AD6685">
        <f>_xlfn.XLOOKUP(MIS[[#This Row],[TRADING SYMBOL]],[1]Sheet1!$D:$D,[1]Sheet1!$C:$C)</f>
        <v>464.4</v>
      </c>
      <c r="AE6685">
        <f>MIS[[#This Row],[OrderAverageTradedPrice]]*MIS[[#This Row],[OrderQuantity]]</f>
        <v>142790.99999999994</v>
      </c>
      <c r="AF6685">
        <f>MIS[[#This Row],[LTP]]*MIS[[#This Row],[OrderQuantity]]</f>
        <v>130032</v>
      </c>
      <c r="AG6685">
        <f>IF(MIS[[#This Row],[OrderSide]]="SELL",MIS[[#This Row],[VALUE]]-MIS[[#This Row],[LIVE_VALUE]],MIS[[#This Row],[LIVE_VALUE]]-MIS[[#This Row],[VALUE]])</f>
        <v>-12758.999999999942</v>
      </c>
      <c r="AH6685" t="str" cm="1">
        <f t="array" ref="AH66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5" t="str">
        <f>MIS[[#This Row],[TRADING SYMBOL]]</f>
        <v>SENSEX2552082300CE</v>
      </c>
      <c r="AJ6685" t="str">
        <f>IF(RIGHT(MIS[[#This Row],[Main/Hedge]],4)="MAIN","MAIN","HEDGE")</f>
        <v>MAIN</v>
      </c>
      <c r="AK6685" t="str" cm="1">
        <f t="array" ref="AK6685">_xlfn._xlws.FILTER(Table4[Column1],ISNUMBER(SEARCH(Table4[Column1],MIS[[#This Row],[OrderUniqueIdentifier]])),"")</f>
        <v>LONGSHORT</v>
      </c>
    </row>
    <row r="6686" spans="1:37" x14ac:dyDescent="0.25">
      <c r="A6686" t="s">
        <v>71</v>
      </c>
      <c r="B6686" t="s">
        <v>847</v>
      </c>
      <c r="C6686" t="s">
        <v>11297</v>
      </c>
      <c r="D6686" t="s">
        <v>72</v>
      </c>
      <c r="E6686" t="s">
        <v>2044</v>
      </c>
      <c r="F6686" t="s">
        <v>98</v>
      </c>
      <c r="G6686" t="s">
        <v>74</v>
      </c>
      <c r="H6686" t="s">
        <v>75</v>
      </c>
      <c r="I6686" t="s">
        <v>76</v>
      </c>
      <c r="J6686" t="s">
        <v>77</v>
      </c>
      <c r="K6686">
        <v>280</v>
      </c>
      <c r="L6686" t="s">
        <v>77</v>
      </c>
      <c r="M6686" t="s">
        <v>78</v>
      </c>
      <c r="N6686" t="s">
        <v>11298</v>
      </c>
      <c r="O6686" t="s">
        <v>11262</v>
      </c>
      <c r="P6686" t="s">
        <v>11205</v>
      </c>
      <c r="Q6686" t="s">
        <v>2048</v>
      </c>
      <c r="R6686" t="s">
        <v>79</v>
      </c>
      <c r="S6686" t="s">
        <v>25</v>
      </c>
      <c r="T6686" t="s">
        <v>2049</v>
      </c>
      <c r="U6686" t="s">
        <v>100</v>
      </c>
      <c r="V6686" t="s">
        <v>80</v>
      </c>
      <c r="W6686">
        <v>82300</v>
      </c>
      <c r="X6686" t="s">
        <v>81</v>
      </c>
      <c r="Y6686">
        <v>280</v>
      </c>
      <c r="Z6686" t="s">
        <v>11263</v>
      </c>
      <c r="AA6686" t="s">
        <v>11206</v>
      </c>
      <c r="AB6686" t="s">
        <v>90</v>
      </c>
      <c r="AC6686" t="s">
        <v>84</v>
      </c>
      <c r="AD6686">
        <f>_xlfn.XLOOKUP(MIS[[#This Row],[TRADING SYMBOL]],[1]Sheet1!$D:$D,[1]Sheet1!$C:$C)</f>
        <v>464.4</v>
      </c>
      <c r="AE6686">
        <f>MIS[[#This Row],[OrderAverageTradedPrice]]*MIS[[#This Row],[OrderQuantity]]</f>
        <v>142607.9999999998</v>
      </c>
      <c r="AF6686">
        <f>MIS[[#This Row],[LTP]]*MIS[[#This Row],[OrderQuantity]]</f>
        <v>130032</v>
      </c>
      <c r="AG6686">
        <f>IF(MIS[[#This Row],[OrderSide]]="SELL",MIS[[#This Row],[VALUE]]-MIS[[#This Row],[LIVE_VALUE]],MIS[[#This Row],[LIVE_VALUE]]-MIS[[#This Row],[VALUE]])</f>
        <v>-12575.999999999796</v>
      </c>
      <c r="AH6686" t="str" cm="1">
        <f t="array" ref="AH66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6" t="str">
        <f>MIS[[#This Row],[TRADING SYMBOL]]</f>
        <v>SENSEX2552082300CE</v>
      </c>
      <c r="AJ6686" t="str">
        <f>IF(RIGHT(MIS[[#This Row],[Main/Hedge]],4)="MAIN","MAIN","HEDGE")</f>
        <v>MAIN</v>
      </c>
      <c r="AK6686" t="str" cm="1">
        <f t="array" ref="AK6686">_xlfn._xlws.FILTER(Table4[Column1],ISNUMBER(SEARCH(Table4[Column1],MIS[[#This Row],[OrderUniqueIdentifier]])),"")</f>
        <v>LONGSHORT</v>
      </c>
    </row>
    <row r="6687" spans="1:37" x14ac:dyDescent="0.25">
      <c r="A6687" t="s">
        <v>71</v>
      </c>
      <c r="B6687" t="s">
        <v>1001</v>
      </c>
      <c r="C6687" t="s">
        <v>11365</v>
      </c>
      <c r="D6687" t="s">
        <v>72</v>
      </c>
      <c r="E6687" t="s">
        <v>2044</v>
      </c>
      <c r="F6687" t="s">
        <v>98</v>
      </c>
      <c r="G6687" t="s">
        <v>74</v>
      </c>
      <c r="H6687" t="s">
        <v>75</v>
      </c>
      <c r="I6687" t="s">
        <v>76</v>
      </c>
      <c r="J6687" t="s">
        <v>77</v>
      </c>
      <c r="K6687">
        <v>40</v>
      </c>
      <c r="L6687" t="s">
        <v>77</v>
      </c>
      <c r="M6687" t="s">
        <v>78</v>
      </c>
      <c r="N6687" t="s">
        <v>11366</v>
      </c>
      <c r="O6687" t="s">
        <v>11205</v>
      </c>
      <c r="P6687" t="s">
        <v>11205</v>
      </c>
      <c r="Q6687" t="s">
        <v>2048</v>
      </c>
      <c r="R6687" t="s">
        <v>79</v>
      </c>
      <c r="S6687" t="s">
        <v>25</v>
      </c>
      <c r="T6687" t="s">
        <v>2049</v>
      </c>
      <c r="U6687" t="s">
        <v>100</v>
      </c>
      <c r="V6687" t="s">
        <v>80</v>
      </c>
      <c r="W6687">
        <v>82300</v>
      </c>
      <c r="X6687" t="s">
        <v>81</v>
      </c>
      <c r="Y6687">
        <v>40</v>
      </c>
      <c r="Z6687" t="s">
        <v>11206</v>
      </c>
      <c r="AA6687" t="s">
        <v>11206</v>
      </c>
      <c r="AB6687" t="s">
        <v>90</v>
      </c>
      <c r="AC6687" t="s">
        <v>84</v>
      </c>
      <c r="AD6687">
        <f>_xlfn.XLOOKUP(MIS[[#This Row],[TRADING SYMBOL]],[1]Sheet1!$D:$D,[1]Sheet1!$C:$C)</f>
        <v>464.4</v>
      </c>
      <c r="AE6687">
        <f>MIS[[#This Row],[OrderAverageTradedPrice]]*MIS[[#This Row],[OrderQuantity]]</f>
        <v>20384</v>
      </c>
      <c r="AF6687">
        <f>MIS[[#This Row],[LTP]]*MIS[[#This Row],[OrderQuantity]]</f>
        <v>18576</v>
      </c>
      <c r="AG6687">
        <f>IF(MIS[[#This Row],[OrderSide]]="SELL",MIS[[#This Row],[VALUE]]-MIS[[#This Row],[LIVE_VALUE]],MIS[[#This Row],[LIVE_VALUE]]-MIS[[#This Row],[VALUE]])</f>
        <v>-1808</v>
      </c>
      <c r="AH6687" t="str" cm="1">
        <f t="array" ref="AH66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7" t="str">
        <f>MIS[[#This Row],[TRADING SYMBOL]]</f>
        <v>SENSEX2552082300CE</v>
      </c>
      <c r="AJ6687" t="str">
        <f>IF(RIGHT(MIS[[#This Row],[Main/Hedge]],4)="MAIN","MAIN","HEDGE")</f>
        <v>MAIN</v>
      </c>
      <c r="AK6687" t="str" cm="1">
        <f t="array" ref="AK6687">_xlfn._xlws.FILTER(Table4[Column1],ISNUMBER(SEARCH(Table4[Column1],MIS[[#This Row],[OrderUniqueIdentifier]])),"")</f>
        <v>LONGSHORT</v>
      </c>
    </row>
    <row r="6688" spans="1:37" x14ac:dyDescent="0.25">
      <c r="A6688" t="s">
        <v>71</v>
      </c>
      <c r="B6688" t="s">
        <v>1077</v>
      </c>
      <c r="C6688" t="s">
        <v>11398</v>
      </c>
      <c r="D6688" t="s">
        <v>72</v>
      </c>
      <c r="E6688" t="s">
        <v>2044</v>
      </c>
      <c r="F6688" t="s">
        <v>98</v>
      </c>
      <c r="G6688" t="s">
        <v>74</v>
      </c>
      <c r="H6688" t="s">
        <v>75</v>
      </c>
      <c r="I6688" t="s">
        <v>76</v>
      </c>
      <c r="J6688" t="s">
        <v>77</v>
      </c>
      <c r="K6688">
        <v>240</v>
      </c>
      <c r="L6688" t="s">
        <v>77</v>
      </c>
      <c r="M6688" t="s">
        <v>78</v>
      </c>
      <c r="N6688" t="s">
        <v>11399</v>
      </c>
      <c r="O6688" t="s">
        <v>11262</v>
      </c>
      <c r="P6688" t="s">
        <v>11205</v>
      </c>
      <c r="Q6688" t="s">
        <v>2048</v>
      </c>
      <c r="R6688" t="s">
        <v>79</v>
      </c>
      <c r="S6688" t="s">
        <v>25</v>
      </c>
      <c r="T6688" t="s">
        <v>2049</v>
      </c>
      <c r="U6688" t="s">
        <v>100</v>
      </c>
      <c r="V6688" t="s">
        <v>80</v>
      </c>
      <c r="W6688">
        <v>82300</v>
      </c>
      <c r="X6688" t="s">
        <v>81</v>
      </c>
      <c r="Y6688">
        <v>240</v>
      </c>
      <c r="Z6688" t="s">
        <v>11263</v>
      </c>
      <c r="AA6688" t="s">
        <v>11206</v>
      </c>
      <c r="AB6688" t="s">
        <v>90</v>
      </c>
      <c r="AC6688" t="s">
        <v>84</v>
      </c>
      <c r="AD6688">
        <f>_xlfn.XLOOKUP(MIS[[#This Row],[TRADING SYMBOL]],[1]Sheet1!$D:$D,[1]Sheet1!$C:$C)</f>
        <v>464.4</v>
      </c>
      <c r="AE6688">
        <f>MIS[[#This Row],[OrderAverageTradedPrice]]*MIS[[#This Row],[OrderQuantity]]</f>
        <v>122286</v>
      </c>
      <c r="AF6688">
        <f>MIS[[#This Row],[LTP]]*MIS[[#This Row],[OrderQuantity]]</f>
        <v>111456</v>
      </c>
      <c r="AG6688">
        <f>IF(MIS[[#This Row],[OrderSide]]="SELL",MIS[[#This Row],[VALUE]]-MIS[[#This Row],[LIVE_VALUE]],MIS[[#This Row],[LIVE_VALUE]]-MIS[[#This Row],[VALUE]])</f>
        <v>-10830</v>
      </c>
      <c r="AH6688" t="str" cm="1">
        <f t="array" ref="AH66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8" t="str">
        <f>MIS[[#This Row],[TRADING SYMBOL]]</f>
        <v>SENSEX2552082300CE</v>
      </c>
      <c r="AJ6688" t="str">
        <f>IF(RIGHT(MIS[[#This Row],[Main/Hedge]],4)="MAIN","MAIN","HEDGE")</f>
        <v>MAIN</v>
      </c>
      <c r="AK6688" t="str" cm="1">
        <f t="array" ref="AK6688">_xlfn._xlws.FILTER(Table4[Column1],ISNUMBER(SEARCH(Table4[Column1],MIS[[#This Row],[OrderUniqueIdentifier]])),"")</f>
        <v>LONGSHORT</v>
      </c>
    </row>
    <row r="6689" spans="1:37" x14ac:dyDescent="0.25">
      <c r="A6689" t="s">
        <v>71</v>
      </c>
      <c r="B6689" t="s">
        <v>1195</v>
      </c>
      <c r="C6689" t="s">
        <v>11448</v>
      </c>
      <c r="D6689" t="s">
        <v>72</v>
      </c>
      <c r="E6689" t="s">
        <v>2044</v>
      </c>
      <c r="F6689" t="s">
        <v>98</v>
      </c>
      <c r="G6689" t="s">
        <v>74</v>
      </c>
      <c r="H6689" t="s">
        <v>75</v>
      </c>
      <c r="I6689" t="s">
        <v>76</v>
      </c>
      <c r="J6689" t="s">
        <v>77</v>
      </c>
      <c r="K6689">
        <v>40</v>
      </c>
      <c r="L6689" t="s">
        <v>77</v>
      </c>
      <c r="M6689" t="s">
        <v>78</v>
      </c>
      <c r="N6689" t="s">
        <v>11449</v>
      </c>
      <c r="O6689" t="s">
        <v>11262</v>
      </c>
      <c r="P6689" t="s">
        <v>11205</v>
      </c>
      <c r="Q6689" t="s">
        <v>2048</v>
      </c>
      <c r="R6689" t="s">
        <v>79</v>
      </c>
      <c r="S6689" t="s">
        <v>25</v>
      </c>
      <c r="T6689" t="s">
        <v>2049</v>
      </c>
      <c r="U6689" t="s">
        <v>100</v>
      </c>
      <c r="V6689" t="s">
        <v>80</v>
      </c>
      <c r="W6689">
        <v>82300</v>
      </c>
      <c r="X6689" t="s">
        <v>81</v>
      </c>
      <c r="Y6689">
        <v>40</v>
      </c>
      <c r="Z6689" t="s">
        <v>11263</v>
      </c>
      <c r="AA6689" t="s">
        <v>11206</v>
      </c>
      <c r="AB6689" t="s">
        <v>90</v>
      </c>
      <c r="AC6689" t="s">
        <v>84</v>
      </c>
      <c r="AD6689">
        <f>_xlfn.XLOOKUP(MIS[[#This Row],[TRADING SYMBOL]],[1]Sheet1!$D:$D,[1]Sheet1!$C:$C)</f>
        <v>464.4</v>
      </c>
      <c r="AE6689">
        <f>MIS[[#This Row],[OrderAverageTradedPrice]]*MIS[[#This Row],[OrderQuantity]]</f>
        <v>20346</v>
      </c>
      <c r="AF6689">
        <f>MIS[[#This Row],[LTP]]*MIS[[#This Row],[OrderQuantity]]</f>
        <v>18576</v>
      </c>
      <c r="AG6689">
        <f>IF(MIS[[#This Row],[OrderSide]]="SELL",MIS[[#This Row],[VALUE]]-MIS[[#This Row],[LIVE_VALUE]],MIS[[#This Row],[LIVE_VALUE]]-MIS[[#This Row],[VALUE]])</f>
        <v>-1770</v>
      </c>
      <c r="AH6689" t="str" cm="1">
        <f t="array" ref="AH66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9" t="str">
        <f>MIS[[#This Row],[TRADING SYMBOL]]</f>
        <v>SENSEX2552082300CE</v>
      </c>
      <c r="AJ6689" t="str">
        <f>IF(RIGHT(MIS[[#This Row],[Main/Hedge]],4)="MAIN","MAIN","HEDGE")</f>
        <v>MAIN</v>
      </c>
      <c r="AK6689" t="str" cm="1">
        <f t="array" ref="AK6689">_xlfn._xlws.FILTER(Table4[Column1],ISNUMBER(SEARCH(Table4[Column1],MIS[[#This Row],[OrderUniqueIdentifier]])),"")</f>
        <v>LONGSHORT</v>
      </c>
    </row>
    <row r="6690" spans="1:37" x14ac:dyDescent="0.25">
      <c r="A6690" t="s">
        <v>1374</v>
      </c>
      <c r="B6690" t="s">
        <v>1395</v>
      </c>
      <c r="C6690" t="s">
        <v>11539</v>
      </c>
      <c r="D6690" t="s">
        <v>72</v>
      </c>
      <c r="E6690" t="s">
        <v>2044</v>
      </c>
      <c r="F6690" t="s">
        <v>98</v>
      </c>
      <c r="G6690" t="s">
        <v>74</v>
      </c>
      <c r="H6690" t="s">
        <v>75</v>
      </c>
      <c r="I6690" t="s">
        <v>76</v>
      </c>
      <c r="J6690" t="s">
        <v>77</v>
      </c>
      <c r="K6690">
        <v>720</v>
      </c>
      <c r="L6690" t="s">
        <v>77</v>
      </c>
      <c r="M6690" t="s">
        <v>78</v>
      </c>
      <c r="N6690" t="s">
        <v>11540</v>
      </c>
      <c r="O6690" t="s">
        <v>11262</v>
      </c>
      <c r="P6690" t="s">
        <v>11205</v>
      </c>
      <c r="Q6690" t="s">
        <v>2048</v>
      </c>
      <c r="R6690" t="s">
        <v>79</v>
      </c>
      <c r="S6690" t="s">
        <v>358</v>
      </c>
      <c r="T6690" t="s">
        <v>2049</v>
      </c>
      <c r="U6690" t="s">
        <v>100</v>
      </c>
      <c r="V6690" t="s">
        <v>80</v>
      </c>
      <c r="W6690">
        <v>82300</v>
      </c>
      <c r="X6690" t="s">
        <v>81</v>
      </c>
      <c r="Y6690">
        <v>720</v>
      </c>
      <c r="Z6690" t="s">
        <v>11263</v>
      </c>
      <c r="AA6690" t="s">
        <v>11206</v>
      </c>
      <c r="AB6690" t="s">
        <v>90</v>
      </c>
      <c r="AC6690" t="s">
        <v>84</v>
      </c>
      <c r="AD6690">
        <f>_xlfn.XLOOKUP(MIS[[#This Row],[TRADING SYMBOL]],[1]Sheet1!$D:$D,[1]Sheet1!$C:$C)</f>
        <v>464.4</v>
      </c>
      <c r="AE6690">
        <f>MIS[[#This Row],[OrderAverageTradedPrice]]*MIS[[#This Row],[OrderQuantity]]</f>
        <v>366432.99999999983</v>
      </c>
      <c r="AF6690">
        <f>MIS[[#This Row],[LTP]]*MIS[[#This Row],[OrderQuantity]]</f>
        <v>334368</v>
      </c>
      <c r="AG6690">
        <f>IF(MIS[[#This Row],[OrderSide]]="SELL",MIS[[#This Row],[VALUE]]-MIS[[#This Row],[LIVE_VALUE]],MIS[[#This Row],[LIVE_VALUE]]-MIS[[#This Row],[VALUE]])</f>
        <v>-32064.999999999825</v>
      </c>
      <c r="AH6690" t="str" cm="1">
        <f t="array" ref="AH66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0" t="str">
        <f>MIS[[#This Row],[TRADING SYMBOL]]</f>
        <v>SENSEX2552082300CE</v>
      </c>
      <c r="AJ6690" t="str">
        <f>IF(RIGHT(MIS[[#This Row],[Main/Hedge]],4)="MAIN","MAIN","HEDGE")</f>
        <v>MAIN</v>
      </c>
      <c r="AK6690" t="str" cm="1">
        <f t="array" ref="AK6690">_xlfn._xlws.FILTER(Table4[Column1],ISNUMBER(SEARCH(Table4[Column1],MIS[[#This Row],[OrderUniqueIdentifier]])),"")</f>
        <v>LONGSHORT</v>
      </c>
    </row>
    <row r="6691" spans="1:37" x14ac:dyDescent="0.25">
      <c r="A6691" t="s">
        <v>292</v>
      </c>
      <c r="B6691" t="s">
        <v>293</v>
      </c>
      <c r="C6691" t="s">
        <v>330</v>
      </c>
      <c r="D6691" t="s">
        <v>72</v>
      </c>
      <c r="E6691" t="s">
        <v>2044</v>
      </c>
      <c r="F6691" t="s">
        <v>98</v>
      </c>
      <c r="G6691" t="s">
        <v>74</v>
      </c>
      <c r="H6691" t="s">
        <v>93</v>
      </c>
      <c r="I6691" t="s">
        <v>76</v>
      </c>
      <c r="J6691" t="s">
        <v>11366</v>
      </c>
      <c r="K6691">
        <v>140</v>
      </c>
      <c r="L6691" t="s">
        <v>77</v>
      </c>
      <c r="M6691" t="s">
        <v>78</v>
      </c>
      <c r="N6691" t="s">
        <v>11602</v>
      </c>
      <c r="O6691" t="s">
        <v>11262</v>
      </c>
      <c r="P6691" t="s">
        <v>11205</v>
      </c>
      <c r="Q6691" t="s">
        <v>2048</v>
      </c>
      <c r="R6691" t="s">
        <v>79</v>
      </c>
      <c r="S6691" t="s">
        <v>358</v>
      </c>
      <c r="T6691" t="s">
        <v>2049</v>
      </c>
      <c r="U6691" t="s">
        <v>100</v>
      </c>
      <c r="V6691" t="s">
        <v>80</v>
      </c>
      <c r="W6691">
        <v>82300</v>
      </c>
      <c r="X6691" t="s">
        <v>81</v>
      </c>
      <c r="Y6691">
        <v>140</v>
      </c>
      <c r="Z6691" t="s">
        <v>11263</v>
      </c>
      <c r="AA6691" t="s">
        <v>11206</v>
      </c>
      <c r="AB6691" t="s">
        <v>90</v>
      </c>
      <c r="AC6691" t="s">
        <v>84</v>
      </c>
      <c r="AD6691">
        <f>_xlfn.XLOOKUP(MIS[[#This Row],[TRADING SYMBOL]],[1]Sheet1!$D:$D,[1]Sheet1!$C:$C)</f>
        <v>464.4</v>
      </c>
      <c r="AE6691">
        <f>MIS[[#This Row],[OrderAverageTradedPrice]]*MIS[[#This Row],[OrderQuantity]]</f>
        <v>71349.999999999985</v>
      </c>
      <c r="AF6691">
        <f>MIS[[#This Row],[LTP]]*MIS[[#This Row],[OrderQuantity]]</f>
        <v>65016</v>
      </c>
      <c r="AG6691">
        <f>IF(MIS[[#This Row],[OrderSide]]="SELL",MIS[[#This Row],[VALUE]]-MIS[[#This Row],[LIVE_VALUE]],MIS[[#This Row],[LIVE_VALUE]]-MIS[[#This Row],[VALUE]])</f>
        <v>-6333.9999999999854</v>
      </c>
      <c r="AH6691" t="str" cm="1">
        <f t="array" ref="AH66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1" t="str">
        <f>MIS[[#This Row],[TRADING SYMBOL]]</f>
        <v>SENSEX2552082300CE</v>
      </c>
      <c r="AJ6691" t="str">
        <f>IF(RIGHT(MIS[[#This Row],[Main/Hedge]],4)="MAIN","MAIN","HEDGE")</f>
        <v>MAIN</v>
      </c>
      <c r="AK6691" t="str" cm="1">
        <f t="array" ref="AK6691">_xlfn._xlws.FILTER(Table4[Column1],ISNUMBER(SEARCH(Table4[Column1],MIS[[#This Row],[OrderUniqueIdentifier]])),"")</f>
        <v>LONGSHORT</v>
      </c>
    </row>
    <row r="6692" spans="1:37" x14ac:dyDescent="0.25">
      <c r="A6692" t="s">
        <v>71</v>
      </c>
      <c r="B6692" t="s">
        <v>761</v>
      </c>
      <c r="C6692" t="s">
        <v>11256</v>
      </c>
      <c r="D6692" t="s">
        <v>72</v>
      </c>
      <c r="E6692" t="s">
        <v>2044</v>
      </c>
      <c r="F6692" t="s">
        <v>98</v>
      </c>
      <c r="G6692" t="s">
        <v>74</v>
      </c>
      <c r="H6692" t="s">
        <v>75</v>
      </c>
      <c r="I6692" t="s">
        <v>76</v>
      </c>
      <c r="J6692" t="s">
        <v>77</v>
      </c>
      <c r="K6692">
        <v>40</v>
      </c>
      <c r="L6692" t="s">
        <v>77</v>
      </c>
      <c r="M6692" t="s">
        <v>78</v>
      </c>
      <c r="N6692" t="s">
        <v>5135</v>
      </c>
      <c r="O6692" t="s">
        <v>11130</v>
      </c>
      <c r="P6692" t="s">
        <v>11130</v>
      </c>
      <c r="Q6692" t="s">
        <v>2048</v>
      </c>
      <c r="R6692" t="s">
        <v>79</v>
      </c>
      <c r="S6692" t="s">
        <v>25</v>
      </c>
      <c r="T6692" t="s">
        <v>2049</v>
      </c>
      <c r="U6692" t="s">
        <v>100</v>
      </c>
      <c r="V6692" t="s">
        <v>80</v>
      </c>
      <c r="W6692">
        <v>82300</v>
      </c>
      <c r="X6692" t="s">
        <v>81</v>
      </c>
      <c r="Y6692">
        <v>40</v>
      </c>
      <c r="Z6692" t="s">
        <v>11132</v>
      </c>
      <c r="AA6692" t="s">
        <v>11132</v>
      </c>
      <c r="AB6692" t="s">
        <v>90</v>
      </c>
      <c r="AC6692" t="s">
        <v>84</v>
      </c>
      <c r="AD6692">
        <f>_xlfn.XLOOKUP(MIS[[#This Row],[TRADING SYMBOL]],[1]Sheet1!$D:$D,[1]Sheet1!$C:$C)</f>
        <v>464.4</v>
      </c>
      <c r="AE6692">
        <f>MIS[[#This Row],[OrderAverageTradedPrice]]*MIS[[#This Row],[OrderQuantity]]</f>
        <v>20410</v>
      </c>
      <c r="AF6692">
        <f>MIS[[#This Row],[LTP]]*MIS[[#This Row],[OrderQuantity]]</f>
        <v>18576</v>
      </c>
      <c r="AG6692">
        <f>IF(MIS[[#This Row],[OrderSide]]="SELL",MIS[[#This Row],[VALUE]]-MIS[[#This Row],[LIVE_VALUE]],MIS[[#This Row],[LIVE_VALUE]]-MIS[[#This Row],[VALUE]])</f>
        <v>-1834</v>
      </c>
      <c r="AH6692" t="str" cm="1">
        <f t="array" ref="AH66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2" t="str">
        <f>MIS[[#This Row],[TRADING SYMBOL]]</f>
        <v>SENSEX2552082300CE</v>
      </c>
      <c r="AJ6692" t="str">
        <f>IF(RIGHT(MIS[[#This Row],[Main/Hedge]],4)="MAIN","MAIN","HEDGE")</f>
        <v>MAIN</v>
      </c>
      <c r="AK6692" t="str" cm="1">
        <f t="array" ref="AK6692">_xlfn._xlws.FILTER(Table4[Column1],ISNUMBER(SEARCH(Table4[Column1],MIS[[#This Row],[OrderUniqueIdentifier]])),"")</f>
        <v>LONGSHORT</v>
      </c>
    </row>
    <row r="6693" spans="1:37" x14ac:dyDescent="0.25">
      <c r="A6693" t="s">
        <v>71</v>
      </c>
      <c r="B6693" t="s">
        <v>901</v>
      </c>
      <c r="C6693" t="s">
        <v>11321</v>
      </c>
      <c r="D6693" t="s">
        <v>72</v>
      </c>
      <c r="E6693" t="s">
        <v>2044</v>
      </c>
      <c r="F6693" t="s">
        <v>98</v>
      </c>
      <c r="G6693" t="s">
        <v>74</v>
      </c>
      <c r="H6693" t="s">
        <v>75</v>
      </c>
      <c r="I6693" t="s">
        <v>76</v>
      </c>
      <c r="J6693" t="s">
        <v>77</v>
      </c>
      <c r="K6693">
        <v>40</v>
      </c>
      <c r="L6693" t="s">
        <v>77</v>
      </c>
      <c r="M6693" t="s">
        <v>78</v>
      </c>
      <c r="N6693" t="s">
        <v>6711</v>
      </c>
      <c r="O6693" t="s">
        <v>11205</v>
      </c>
      <c r="P6693" t="s">
        <v>11130</v>
      </c>
      <c r="Q6693" t="s">
        <v>2048</v>
      </c>
      <c r="R6693" t="s">
        <v>79</v>
      </c>
      <c r="S6693" t="s">
        <v>25</v>
      </c>
      <c r="T6693" t="s">
        <v>2049</v>
      </c>
      <c r="U6693" t="s">
        <v>100</v>
      </c>
      <c r="V6693" t="s">
        <v>80</v>
      </c>
      <c r="W6693">
        <v>82300</v>
      </c>
      <c r="X6693" t="s">
        <v>81</v>
      </c>
      <c r="Y6693">
        <v>40</v>
      </c>
      <c r="Z6693" t="s">
        <v>11206</v>
      </c>
      <c r="AA6693" t="s">
        <v>11132</v>
      </c>
      <c r="AB6693" t="s">
        <v>90</v>
      </c>
      <c r="AC6693" t="s">
        <v>84</v>
      </c>
      <c r="AD6693">
        <f>_xlfn.XLOOKUP(MIS[[#This Row],[TRADING SYMBOL]],[1]Sheet1!$D:$D,[1]Sheet1!$C:$C)</f>
        <v>464.4</v>
      </c>
      <c r="AE6693">
        <f>MIS[[#This Row],[OrderAverageTradedPrice]]*MIS[[#This Row],[OrderQuantity]]</f>
        <v>20404</v>
      </c>
      <c r="AF6693">
        <f>MIS[[#This Row],[LTP]]*MIS[[#This Row],[OrderQuantity]]</f>
        <v>18576</v>
      </c>
      <c r="AG6693">
        <f>IF(MIS[[#This Row],[OrderSide]]="SELL",MIS[[#This Row],[VALUE]]-MIS[[#This Row],[LIVE_VALUE]],MIS[[#This Row],[LIVE_VALUE]]-MIS[[#This Row],[VALUE]])</f>
        <v>-1828</v>
      </c>
      <c r="AH6693" t="str" cm="1">
        <f t="array" ref="AH66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3" t="str">
        <f>MIS[[#This Row],[TRADING SYMBOL]]</f>
        <v>SENSEX2552082300CE</v>
      </c>
      <c r="AJ6693" t="str">
        <f>IF(RIGHT(MIS[[#This Row],[Main/Hedge]],4)="MAIN","MAIN","HEDGE")</f>
        <v>MAIN</v>
      </c>
      <c r="AK6693" t="str" cm="1">
        <f t="array" ref="AK6693">_xlfn._xlws.FILTER(Table4[Column1],ISNUMBER(SEARCH(Table4[Column1],MIS[[#This Row],[OrderUniqueIdentifier]])),"")</f>
        <v>LONGSHORT</v>
      </c>
    </row>
    <row r="6694" spans="1:37" x14ac:dyDescent="0.25">
      <c r="A6694" t="s">
        <v>71</v>
      </c>
      <c r="B6694" t="s">
        <v>1135</v>
      </c>
      <c r="C6694" t="s">
        <v>11421</v>
      </c>
      <c r="D6694" t="s">
        <v>72</v>
      </c>
      <c r="E6694" t="s">
        <v>2044</v>
      </c>
      <c r="F6694" t="s">
        <v>98</v>
      </c>
      <c r="G6694" t="s">
        <v>74</v>
      </c>
      <c r="H6694" t="s">
        <v>75</v>
      </c>
      <c r="I6694" t="s">
        <v>76</v>
      </c>
      <c r="J6694" t="s">
        <v>77</v>
      </c>
      <c r="K6694">
        <v>220</v>
      </c>
      <c r="L6694" t="s">
        <v>77</v>
      </c>
      <c r="M6694" t="s">
        <v>78</v>
      </c>
      <c r="N6694" t="s">
        <v>11422</v>
      </c>
      <c r="O6694" t="s">
        <v>11205</v>
      </c>
      <c r="P6694" t="s">
        <v>11130</v>
      </c>
      <c r="Q6694" t="s">
        <v>2048</v>
      </c>
      <c r="R6694" t="s">
        <v>79</v>
      </c>
      <c r="S6694" t="s">
        <v>25</v>
      </c>
      <c r="T6694" t="s">
        <v>2049</v>
      </c>
      <c r="U6694" t="s">
        <v>100</v>
      </c>
      <c r="V6694" t="s">
        <v>80</v>
      </c>
      <c r="W6694">
        <v>82300</v>
      </c>
      <c r="X6694" t="s">
        <v>81</v>
      </c>
      <c r="Y6694">
        <v>220</v>
      </c>
      <c r="Z6694" t="s">
        <v>11206</v>
      </c>
      <c r="AA6694" t="s">
        <v>11132</v>
      </c>
      <c r="AB6694" t="s">
        <v>90</v>
      </c>
      <c r="AC6694" t="s">
        <v>84</v>
      </c>
      <c r="AD6694">
        <f>_xlfn.XLOOKUP(MIS[[#This Row],[TRADING SYMBOL]],[1]Sheet1!$D:$D,[1]Sheet1!$C:$C)</f>
        <v>464.4</v>
      </c>
      <c r="AE6694">
        <f>MIS[[#This Row],[OrderAverageTradedPrice]]*MIS[[#This Row],[OrderQuantity]]</f>
        <v>112125.99999999991</v>
      </c>
      <c r="AF6694">
        <f>MIS[[#This Row],[LTP]]*MIS[[#This Row],[OrderQuantity]]</f>
        <v>102168</v>
      </c>
      <c r="AG6694">
        <f>IF(MIS[[#This Row],[OrderSide]]="SELL",MIS[[#This Row],[VALUE]]-MIS[[#This Row],[LIVE_VALUE]],MIS[[#This Row],[LIVE_VALUE]]-MIS[[#This Row],[VALUE]])</f>
        <v>-9957.9999999999127</v>
      </c>
      <c r="AH6694" t="str" cm="1">
        <f t="array" ref="AH66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4" t="str">
        <f>MIS[[#This Row],[TRADING SYMBOL]]</f>
        <v>SENSEX2552082300CE</v>
      </c>
      <c r="AJ6694" t="str">
        <f>IF(RIGHT(MIS[[#This Row],[Main/Hedge]],4)="MAIN","MAIN","HEDGE")</f>
        <v>MAIN</v>
      </c>
      <c r="AK6694" t="str" cm="1">
        <f t="array" ref="AK6694">_xlfn._xlws.FILTER(Table4[Column1],ISNUMBER(SEARCH(Table4[Column1],MIS[[#This Row],[OrderUniqueIdentifier]])),"")</f>
        <v>LONGSHORT</v>
      </c>
    </row>
    <row r="6695" spans="1:37" x14ac:dyDescent="0.25">
      <c r="A6695" t="s">
        <v>71</v>
      </c>
      <c r="B6695" t="s">
        <v>1178</v>
      </c>
      <c r="C6695" t="s">
        <v>11440</v>
      </c>
      <c r="D6695" t="s">
        <v>72</v>
      </c>
      <c r="E6695" t="s">
        <v>2044</v>
      </c>
      <c r="F6695" t="s">
        <v>98</v>
      </c>
      <c r="G6695" t="s">
        <v>74</v>
      </c>
      <c r="H6695" t="s">
        <v>75</v>
      </c>
      <c r="I6695" t="s">
        <v>76</v>
      </c>
      <c r="J6695" t="s">
        <v>77</v>
      </c>
      <c r="K6695">
        <v>200</v>
      </c>
      <c r="L6695" t="s">
        <v>77</v>
      </c>
      <c r="M6695" t="s">
        <v>78</v>
      </c>
      <c r="N6695" t="s">
        <v>11441</v>
      </c>
      <c r="O6695" t="s">
        <v>11130</v>
      </c>
      <c r="P6695" t="s">
        <v>11130</v>
      </c>
      <c r="Q6695" t="s">
        <v>2048</v>
      </c>
      <c r="R6695" t="s">
        <v>79</v>
      </c>
      <c r="S6695" t="s">
        <v>25</v>
      </c>
      <c r="T6695" t="s">
        <v>2049</v>
      </c>
      <c r="U6695" t="s">
        <v>100</v>
      </c>
      <c r="V6695" t="s">
        <v>80</v>
      </c>
      <c r="W6695">
        <v>82300</v>
      </c>
      <c r="X6695" t="s">
        <v>81</v>
      </c>
      <c r="Y6695">
        <v>200</v>
      </c>
      <c r="Z6695" t="s">
        <v>11132</v>
      </c>
      <c r="AA6695" t="s">
        <v>11132</v>
      </c>
      <c r="AB6695" t="s">
        <v>90</v>
      </c>
      <c r="AC6695" t="s">
        <v>84</v>
      </c>
      <c r="AD6695">
        <f>_xlfn.XLOOKUP(MIS[[#This Row],[TRADING SYMBOL]],[1]Sheet1!$D:$D,[1]Sheet1!$C:$C)</f>
        <v>464.4</v>
      </c>
      <c r="AE6695">
        <f>MIS[[#This Row],[OrderAverageTradedPrice]]*MIS[[#This Row],[OrderQuantity]]</f>
        <v>102107</v>
      </c>
      <c r="AF6695">
        <f>MIS[[#This Row],[LTP]]*MIS[[#This Row],[OrderQuantity]]</f>
        <v>92880</v>
      </c>
      <c r="AG6695">
        <f>IF(MIS[[#This Row],[OrderSide]]="SELL",MIS[[#This Row],[VALUE]]-MIS[[#This Row],[LIVE_VALUE]],MIS[[#This Row],[LIVE_VALUE]]-MIS[[#This Row],[VALUE]])</f>
        <v>-9227</v>
      </c>
      <c r="AH6695" t="str" cm="1">
        <f t="array" ref="AH66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5" t="str">
        <f>MIS[[#This Row],[TRADING SYMBOL]]</f>
        <v>SENSEX2552082300CE</v>
      </c>
      <c r="AJ6695" t="str">
        <f>IF(RIGHT(MIS[[#This Row],[Main/Hedge]],4)="MAIN","MAIN","HEDGE")</f>
        <v>MAIN</v>
      </c>
      <c r="AK6695" t="str" cm="1">
        <f t="array" ref="AK6695">_xlfn._xlws.FILTER(Table4[Column1],ISNUMBER(SEARCH(Table4[Column1],MIS[[#This Row],[OrderUniqueIdentifier]])),"")</f>
        <v>LONGSHORT</v>
      </c>
    </row>
    <row r="6696" spans="1:37" x14ac:dyDescent="0.25">
      <c r="A6696" t="s">
        <v>71</v>
      </c>
      <c r="B6696" t="s">
        <v>515</v>
      </c>
      <c r="C6696" t="s">
        <v>11128</v>
      </c>
      <c r="D6696" t="s">
        <v>72</v>
      </c>
      <c r="E6696" t="s">
        <v>2044</v>
      </c>
      <c r="F6696" t="s">
        <v>98</v>
      </c>
      <c r="G6696" t="s">
        <v>74</v>
      </c>
      <c r="H6696" t="s">
        <v>75</v>
      </c>
      <c r="I6696" t="s">
        <v>76</v>
      </c>
      <c r="J6696" t="s">
        <v>77</v>
      </c>
      <c r="K6696">
        <v>280</v>
      </c>
      <c r="L6696" t="s">
        <v>77</v>
      </c>
      <c r="M6696" t="s">
        <v>78</v>
      </c>
      <c r="N6696" t="s">
        <v>11129</v>
      </c>
      <c r="O6696" t="s">
        <v>11130</v>
      </c>
      <c r="P6696" t="s">
        <v>11131</v>
      </c>
      <c r="Q6696" t="s">
        <v>2048</v>
      </c>
      <c r="R6696" t="s">
        <v>79</v>
      </c>
      <c r="S6696" t="s">
        <v>25</v>
      </c>
      <c r="T6696" t="s">
        <v>2049</v>
      </c>
      <c r="U6696" t="s">
        <v>100</v>
      </c>
      <c r="V6696" t="s">
        <v>80</v>
      </c>
      <c r="W6696">
        <v>82300</v>
      </c>
      <c r="X6696" t="s">
        <v>81</v>
      </c>
      <c r="Y6696">
        <v>280</v>
      </c>
      <c r="Z6696" t="s">
        <v>11132</v>
      </c>
      <c r="AA6696" t="s">
        <v>11133</v>
      </c>
      <c r="AB6696" t="s">
        <v>90</v>
      </c>
      <c r="AC6696" t="s">
        <v>84</v>
      </c>
      <c r="AD6696">
        <f>_xlfn.XLOOKUP(MIS[[#This Row],[TRADING SYMBOL]],[1]Sheet1!$D:$D,[1]Sheet1!$C:$C)</f>
        <v>464.4</v>
      </c>
      <c r="AE6696">
        <f>MIS[[#This Row],[OrderAverageTradedPrice]]*MIS[[#This Row],[OrderQuantity]]</f>
        <v>143234</v>
      </c>
      <c r="AF6696">
        <f>MIS[[#This Row],[LTP]]*MIS[[#This Row],[OrderQuantity]]</f>
        <v>130032</v>
      </c>
      <c r="AG6696">
        <f>IF(MIS[[#This Row],[OrderSide]]="SELL",MIS[[#This Row],[VALUE]]-MIS[[#This Row],[LIVE_VALUE]],MIS[[#This Row],[LIVE_VALUE]]-MIS[[#This Row],[VALUE]])</f>
        <v>-13202</v>
      </c>
      <c r="AH6696" t="str" cm="1">
        <f t="array" ref="AH66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6" t="str">
        <f>MIS[[#This Row],[TRADING SYMBOL]]</f>
        <v>SENSEX2552082300CE</v>
      </c>
      <c r="AJ6696" t="str">
        <f>IF(RIGHT(MIS[[#This Row],[Main/Hedge]],4)="MAIN","MAIN","HEDGE")</f>
        <v>MAIN</v>
      </c>
      <c r="AK6696" t="str" cm="1">
        <f t="array" ref="AK6696">_xlfn._xlws.FILTER(Table4[Column1],ISNUMBER(SEARCH(Table4[Column1],MIS[[#This Row],[OrderUniqueIdentifier]])),"")</f>
        <v>LONGSHORT</v>
      </c>
    </row>
    <row r="6697" spans="1:37" x14ac:dyDescent="0.25">
      <c r="A6697" t="s">
        <v>71</v>
      </c>
      <c r="B6697" t="s">
        <v>575</v>
      </c>
      <c r="C6697" t="s">
        <v>11166</v>
      </c>
      <c r="D6697" t="s">
        <v>72</v>
      </c>
      <c r="E6697" t="s">
        <v>2044</v>
      </c>
      <c r="F6697" t="s">
        <v>98</v>
      </c>
      <c r="G6697" t="s">
        <v>74</v>
      </c>
      <c r="H6697" t="s">
        <v>75</v>
      </c>
      <c r="I6697" t="s">
        <v>76</v>
      </c>
      <c r="J6697" t="s">
        <v>77</v>
      </c>
      <c r="K6697">
        <v>80</v>
      </c>
      <c r="L6697" t="s">
        <v>77</v>
      </c>
      <c r="M6697" t="s">
        <v>78</v>
      </c>
      <c r="N6697" t="s">
        <v>4222</v>
      </c>
      <c r="O6697" t="s">
        <v>11131</v>
      </c>
      <c r="P6697" t="s">
        <v>11131</v>
      </c>
      <c r="Q6697" t="s">
        <v>2048</v>
      </c>
      <c r="R6697" t="s">
        <v>79</v>
      </c>
      <c r="S6697" t="s">
        <v>25</v>
      </c>
      <c r="T6697" t="s">
        <v>2049</v>
      </c>
      <c r="U6697" t="s">
        <v>100</v>
      </c>
      <c r="V6697" t="s">
        <v>80</v>
      </c>
      <c r="W6697">
        <v>82300</v>
      </c>
      <c r="X6697" t="s">
        <v>81</v>
      </c>
      <c r="Y6697">
        <v>80</v>
      </c>
      <c r="Z6697" t="s">
        <v>11133</v>
      </c>
      <c r="AA6697" t="s">
        <v>11133</v>
      </c>
      <c r="AB6697" t="s">
        <v>90</v>
      </c>
      <c r="AC6697" t="s">
        <v>84</v>
      </c>
      <c r="AD6697">
        <f>_xlfn.XLOOKUP(MIS[[#This Row],[TRADING SYMBOL]],[1]Sheet1!$D:$D,[1]Sheet1!$C:$C)</f>
        <v>464.4</v>
      </c>
      <c r="AE6697">
        <f>MIS[[#This Row],[OrderAverageTradedPrice]]*MIS[[#This Row],[OrderQuantity]]</f>
        <v>40912</v>
      </c>
      <c r="AF6697">
        <f>MIS[[#This Row],[LTP]]*MIS[[#This Row],[OrderQuantity]]</f>
        <v>37152</v>
      </c>
      <c r="AG6697">
        <f>IF(MIS[[#This Row],[OrderSide]]="SELL",MIS[[#This Row],[VALUE]]-MIS[[#This Row],[LIVE_VALUE]],MIS[[#This Row],[LIVE_VALUE]]-MIS[[#This Row],[VALUE]])</f>
        <v>-3760</v>
      </c>
      <c r="AH6697" t="str" cm="1">
        <f t="array" ref="AH66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7" t="str">
        <f>MIS[[#This Row],[TRADING SYMBOL]]</f>
        <v>SENSEX2552082300CE</v>
      </c>
      <c r="AJ6697" t="str">
        <f>IF(RIGHT(MIS[[#This Row],[Main/Hedge]],4)="MAIN","MAIN","HEDGE")</f>
        <v>MAIN</v>
      </c>
      <c r="AK6697" t="str" cm="1">
        <f t="array" ref="AK6697">_xlfn._xlws.FILTER(Table4[Column1],ISNUMBER(SEARCH(Table4[Column1],MIS[[#This Row],[OrderUniqueIdentifier]])),"")</f>
        <v>LONGSHORT</v>
      </c>
    </row>
    <row r="6698" spans="1:37" x14ac:dyDescent="0.25">
      <c r="A6698" t="s">
        <v>71</v>
      </c>
      <c r="B6698" t="s">
        <v>795</v>
      </c>
      <c r="C6698" t="s">
        <v>11271</v>
      </c>
      <c r="D6698" t="s">
        <v>72</v>
      </c>
      <c r="E6698" t="s">
        <v>2044</v>
      </c>
      <c r="F6698" t="s">
        <v>98</v>
      </c>
      <c r="G6698" t="s">
        <v>74</v>
      </c>
      <c r="H6698" t="s">
        <v>75</v>
      </c>
      <c r="I6698" t="s">
        <v>76</v>
      </c>
      <c r="J6698" t="s">
        <v>77</v>
      </c>
      <c r="K6698">
        <v>40</v>
      </c>
      <c r="L6698" t="s">
        <v>77</v>
      </c>
      <c r="M6698" t="s">
        <v>78</v>
      </c>
      <c r="N6698" t="s">
        <v>3394</v>
      </c>
      <c r="O6698" t="s">
        <v>11130</v>
      </c>
      <c r="P6698" t="s">
        <v>11131</v>
      </c>
      <c r="Q6698" t="s">
        <v>2048</v>
      </c>
      <c r="R6698" t="s">
        <v>79</v>
      </c>
      <c r="S6698" t="s">
        <v>25</v>
      </c>
      <c r="T6698" t="s">
        <v>2049</v>
      </c>
      <c r="U6698" t="s">
        <v>100</v>
      </c>
      <c r="V6698" t="s">
        <v>80</v>
      </c>
      <c r="W6698">
        <v>82300</v>
      </c>
      <c r="X6698" t="s">
        <v>81</v>
      </c>
      <c r="Y6698">
        <v>40</v>
      </c>
      <c r="Z6698" t="s">
        <v>11132</v>
      </c>
      <c r="AA6698" t="s">
        <v>11133</v>
      </c>
      <c r="AB6698" t="s">
        <v>90</v>
      </c>
      <c r="AC6698" t="s">
        <v>84</v>
      </c>
      <c r="AD6698">
        <f>_xlfn.XLOOKUP(MIS[[#This Row],[TRADING SYMBOL]],[1]Sheet1!$D:$D,[1]Sheet1!$C:$C)</f>
        <v>464.4</v>
      </c>
      <c r="AE6698">
        <f>MIS[[#This Row],[OrderAverageTradedPrice]]*MIS[[#This Row],[OrderQuantity]]</f>
        <v>20452</v>
      </c>
      <c r="AF6698">
        <f>MIS[[#This Row],[LTP]]*MIS[[#This Row],[OrderQuantity]]</f>
        <v>18576</v>
      </c>
      <c r="AG6698">
        <f>IF(MIS[[#This Row],[OrderSide]]="SELL",MIS[[#This Row],[VALUE]]-MIS[[#This Row],[LIVE_VALUE]],MIS[[#This Row],[LIVE_VALUE]]-MIS[[#This Row],[VALUE]])</f>
        <v>-1876</v>
      </c>
      <c r="AH6698" t="str" cm="1">
        <f t="array" ref="AH66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8" t="str">
        <f>MIS[[#This Row],[TRADING SYMBOL]]</f>
        <v>SENSEX2552082300CE</v>
      </c>
      <c r="AJ6698" t="str">
        <f>IF(RIGHT(MIS[[#This Row],[Main/Hedge]],4)="MAIN","MAIN","HEDGE")</f>
        <v>MAIN</v>
      </c>
      <c r="AK6698" t="str" cm="1">
        <f t="array" ref="AK6698">_xlfn._xlws.FILTER(Table4[Column1],ISNUMBER(SEARCH(Table4[Column1],MIS[[#This Row],[OrderUniqueIdentifier]])),"")</f>
        <v>LONGSHORT</v>
      </c>
    </row>
    <row r="6699" spans="1:37" x14ac:dyDescent="0.25">
      <c r="A6699" t="s">
        <v>71</v>
      </c>
      <c r="B6699" t="s">
        <v>1037</v>
      </c>
      <c r="C6699" t="s">
        <v>11384</v>
      </c>
      <c r="D6699" t="s">
        <v>72</v>
      </c>
      <c r="E6699" t="s">
        <v>2044</v>
      </c>
      <c r="F6699" t="s">
        <v>98</v>
      </c>
      <c r="G6699" t="s">
        <v>74</v>
      </c>
      <c r="H6699" t="s">
        <v>75</v>
      </c>
      <c r="I6699" t="s">
        <v>76</v>
      </c>
      <c r="J6699" t="s">
        <v>77</v>
      </c>
      <c r="K6699">
        <v>40</v>
      </c>
      <c r="L6699" t="s">
        <v>77</v>
      </c>
      <c r="M6699" t="s">
        <v>78</v>
      </c>
      <c r="N6699" t="s">
        <v>5539</v>
      </c>
      <c r="O6699" t="s">
        <v>11130</v>
      </c>
      <c r="P6699" t="s">
        <v>11131</v>
      </c>
      <c r="Q6699" t="s">
        <v>2048</v>
      </c>
      <c r="R6699" t="s">
        <v>79</v>
      </c>
      <c r="S6699" t="s">
        <v>25</v>
      </c>
      <c r="T6699" t="s">
        <v>2049</v>
      </c>
      <c r="U6699" t="s">
        <v>100</v>
      </c>
      <c r="V6699" t="s">
        <v>80</v>
      </c>
      <c r="W6699">
        <v>82300</v>
      </c>
      <c r="X6699" t="s">
        <v>81</v>
      </c>
      <c r="Y6699">
        <v>40</v>
      </c>
      <c r="Z6699" t="s">
        <v>11132</v>
      </c>
      <c r="AA6699" t="s">
        <v>11133</v>
      </c>
      <c r="AB6699" t="s">
        <v>90</v>
      </c>
      <c r="AC6699" t="s">
        <v>84</v>
      </c>
      <c r="AD6699">
        <f>_xlfn.XLOOKUP(MIS[[#This Row],[TRADING SYMBOL]],[1]Sheet1!$D:$D,[1]Sheet1!$C:$C)</f>
        <v>464.4</v>
      </c>
      <c r="AE6699">
        <f>MIS[[#This Row],[OrderAverageTradedPrice]]*MIS[[#This Row],[OrderQuantity]]</f>
        <v>20454</v>
      </c>
      <c r="AF6699">
        <f>MIS[[#This Row],[LTP]]*MIS[[#This Row],[OrderQuantity]]</f>
        <v>18576</v>
      </c>
      <c r="AG6699">
        <f>IF(MIS[[#This Row],[OrderSide]]="SELL",MIS[[#This Row],[VALUE]]-MIS[[#This Row],[LIVE_VALUE]],MIS[[#This Row],[LIVE_VALUE]]-MIS[[#This Row],[VALUE]])</f>
        <v>-1878</v>
      </c>
      <c r="AH6699" t="str" cm="1">
        <f t="array" ref="AH66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9" t="str">
        <f>MIS[[#This Row],[TRADING SYMBOL]]</f>
        <v>SENSEX2552082300CE</v>
      </c>
      <c r="AJ6699" t="str">
        <f>IF(RIGHT(MIS[[#This Row],[Main/Hedge]],4)="MAIN","MAIN","HEDGE")</f>
        <v>MAIN</v>
      </c>
      <c r="AK6699" t="str" cm="1">
        <f t="array" ref="AK6699">_xlfn._xlws.FILTER(Table4[Column1],ISNUMBER(SEARCH(Table4[Column1],MIS[[#This Row],[OrderUniqueIdentifier]])),"")</f>
        <v>LONGSHORT</v>
      </c>
    </row>
    <row r="6700" spans="1:37" x14ac:dyDescent="0.25">
      <c r="A6700" t="s">
        <v>71</v>
      </c>
      <c r="B6700" t="s">
        <v>705</v>
      </c>
      <c r="C6700" t="s">
        <v>11235</v>
      </c>
      <c r="D6700" t="s">
        <v>72</v>
      </c>
      <c r="E6700" t="s">
        <v>2044</v>
      </c>
      <c r="F6700" t="s">
        <v>98</v>
      </c>
      <c r="G6700" t="s">
        <v>74</v>
      </c>
      <c r="H6700" t="s">
        <v>75</v>
      </c>
      <c r="I6700" t="s">
        <v>76</v>
      </c>
      <c r="J6700" t="s">
        <v>77</v>
      </c>
      <c r="K6700">
        <v>40</v>
      </c>
      <c r="L6700" t="s">
        <v>77</v>
      </c>
      <c r="M6700" t="s">
        <v>78</v>
      </c>
      <c r="N6700" t="s">
        <v>6666</v>
      </c>
      <c r="O6700" t="s">
        <v>11131</v>
      </c>
      <c r="P6700" t="s">
        <v>11211</v>
      </c>
      <c r="Q6700" t="s">
        <v>2048</v>
      </c>
      <c r="R6700" t="s">
        <v>79</v>
      </c>
      <c r="S6700" t="s">
        <v>25</v>
      </c>
      <c r="T6700" t="s">
        <v>2049</v>
      </c>
      <c r="U6700" t="s">
        <v>100</v>
      </c>
      <c r="V6700" t="s">
        <v>80</v>
      </c>
      <c r="W6700">
        <v>82300</v>
      </c>
      <c r="X6700" t="s">
        <v>81</v>
      </c>
      <c r="Y6700">
        <v>40</v>
      </c>
      <c r="Z6700" t="s">
        <v>11133</v>
      </c>
      <c r="AA6700" t="s">
        <v>11212</v>
      </c>
      <c r="AB6700" t="s">
        <v>90</v>
      </c>
      <c r="AC6700" t="s">
        <v>84</v>
      </c>
      <c r="AD6700">
        <f>_xlfn.XLOOKUP(MIS[[#This Row],[TRADING SYMBOL]],[1]Sheet1!$D:$D,[1]Sheet1!$C:$C)</f>
        <v>464.4</v>
      </c>
      <c r="AE6700">
        <f>MIS[[#This Row],[OrderAverageTradedPrice]]*MIS[[#This Row],[OrderQuantity]]</f>
        <v>20400</v>
      </c>
      <c r="AF6700">
        <f>MIS[[#This Row],[LTP]]*MIS[[#This Row],[OrderQuantity]]</f>
        <v>18576</v>
      </c>
      <c r="AG6700">
        <f>IF(MIS[[#This Row],[OrderSide]]="SELL",MIS[[#This Row],[VALUE]]-MIS[[#This Row],[LIVE_VALUE]],MIS[[#This Row],[LIVE_VALUE]]-MIS[[#This Row],[VALUE]])</f>
        <v>-1824</v>
      </c>
      <c r="AH6700" t="str" cm="1">
        <f t="array" ref="AH67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0" t="str">
        <f>MIS[[#This Row],[TRADING SYMBOL]]</f>
        <v>SENSEX2552082300CE</v>
      </c>
      <c r="AJ6700" t="str">
        <f>IF(RIGHT(MIS[[#This Row],[Main/Hedge]],4)="MAIN","MAIN","HEDGE")</f>
        <v>MAIN</v>
      </c>
      <c r="AK6700" t="str" cm="1">
        <f t="array" ref="AK6700">_xlfn._xlws.FILTER(Table4[Column1],ISNUMBER(SEARCH(Table4[Column1],MIS[[#This Row],[OrderUniqueIdentifier]])),"")</f>
        <v>LONGSHORT</v>
      </c>
    </row>
    <row r="6701" spans="1:37" x14ac:dyDescent="0.25">
      <c r="A6701" t="s">
        <v>71</v>
      </c>
      <c r="B6701" t="s">
        <v>753</v>
      </c>
      <c r="C6701" t="s">
        <v>11250</v>
      </c>
      <c r="D6701" t="s">
        <v>72</v>
      </c>
      <c r="E6701" t="s">
        <v>2044</v>
      </c>
      <c r="F6701" t="s">
        <v>98</v>
      </c>
      <c r="G6701" t="s">
        <v>74</v>
      </c>
      <c r="H6701" t="s">
        <v>75</v>
      </c>
      <c r="I6701" t="s">
        <v>76</v>
      </c>
      <c r="J6701" t="s">
        <v>77</v>
      </c>
      <c r="K6701">
        <v>140</v>
      </c>
      <c r="L6701" t="s">
        <v>77</v>
      </c>
      <c r="M6701" t="s">
        <v>78</v>
      </c>
      <c r="N6701" t="s">
        <v>11251</v>
      </c>
      <c r="O6701" t="s">
        <v>11131</v>
      </c>
      <c r="P6701" t="s">
        <v>11211</v>
      </c>
      <c r="Q6701" t="s">
        <v>2048</v>
      </c>
      <c r="R6701" t="s">
        <v>79</v>
      </c>
      <c r="S6701" t="s">
        <v>25</v>
      </c>
      <c r="T6701" t="s">
        <v>2049</v>
      </c>
      <c r="U6701" t="s">
        <v>100</v>
      </c>
      <c r="V6701" t="s">
        <v>80</v>
      </c>
      <c r="W6701">
        <v>82300</v>
      </c>
      <c r="X6701" t="s">
        <v>81</v>
      </c>
      <c r="Y6701">
        <v>140</v>
      </c>
      <c r="Z6701" t="s">
        <v>11133</v>
      </c>
      <c r="AA6701" t="s">
        <v>11212</v>
      </c>
      <c r="AB6701" t="s">
        <v>90</v>
      </c>
      <c r="AC6701" t="s">
        <v>84</v>
      </c>
      <c r="AD6701">
        <f>_xlfn.XLOOKUP(MIS[[#This Row],[TRADING SYMBOL]],[1]Sheet1!$D:$D,[1]Sheet1!$C:$C)</f>
        <v>464.4</v>
      </c>
      <c r="AE6701">
        <f>MIS[[#This Row],[OrderAverageTradedPrice]]*MIS[[#This Row],[OrderQuantity]]</f>
        <v>71423.999999999927</v>
      </c>
      <c r="AF6701">
        <f>MIS[[#This Row],[LTP]]*MIS[[#This Row],[OrderQuantity]]</f>
        <v>65016</v>
      </c>
      <c r="AG6701">
        <f>IF(MIS[[#This Row],[OrderSide]]="SELL",MIS[[#This Row],[VALUE]]-MIS[[#This Row],[LIVE_VALUE]],MIS[[#This Row],[LIVE_VALUE]]-MIS[[#This Row],[VALUE]])</f>
        <v>-6407.9999999999272</v>
      </c>
      <c r="AH6701" t="str" cm="1">
        <f t="array" ref="AH67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1" t="str">
        <f>MIS[[#This Row],[TRADING SYMBOL]]</f>
        <v>SENSEX2552082300CE</v>
      </c>
      <c r="AJ6701" t="str">
        <f>IF(RIGHT(MIS[[#This Row],[Main/Hedge]],4)="MAIN","MAIN","HEDGE")</f>
        <v>MAIN</v>
      </c>
      <c r="AK6701" t="str" cm="1">
        <f t="array" ref="AK6701">_xlfn._xlws.FILTER(Table4[Column1],ISNUMBER(SEARCH(Table4[Column1],MIS[[#This Row],[OrderUniqueIdentifier]])),"")</f>
        <v>LONGSHORT</v>
      </c>
    </row>
    <row r="6702" spans="1:37" x14ac:dyDescent="0.25">
      <c r="A6702" t="s">
        <v>71</v>
      </c>
      <c r="B6702" t="s">
        <v>830</v>
      </c>
      <c r="C6702" t="s">
        <v>11291</v>
      </c>
      <c r="D6702" t="s">
        <v>72</v>
      </c>
      <c r="E6702" t="s">
        <v>2044</v>
      </c>
      <c r="F6702" t="s">
        <v>98</v>
      </c>
      <c r="G6702" t="s">
        <v>74</v>
      </c>
      <c r="H6702" t="s">
        <v>75</v>
      </c>
      <c r="I6702" t="s">
        <v>76</v>
      </c>
      <c r="J6702" t="s">
        <v>77</v>
      </c>
      <c r="K6702">
        <v>140</v>
      </c>
      <c r="L6702" t="s">
        <v>77</v>
      </c>
      <c r="M6702" t="s">
        <v>78</v>
      </c>
      <c r="N6702" t="s">
        <v>11292</v>
      </c>
      <c r="O6702" t="s">
        <v>11211</v>
      </c>
      <c r="P6702" t="s">
        <v>11211</v>
      </c>
      <c r="Q6702" t="s">
        <v>2048</v>
      </c>
      <c r="R6702" t="s">
        <v>79</v>
      </c>
      <c r="S6702" t="s">
        <v>25</v>
      </c>
      <c r="T6702" t="s">
        <v>2049</v>
      </c>
      <c r="U6702" t="s">
        <v>100</v>
      </c>
      <c r="V6702" t="s">
        <v>80</v>
      </c>
      <c r="W6702">
        <v>82300</v>
      </c>
      <c r="X6702" t="s">
        <v>81</v>
      </c>
      <c r="Y6702">
        <v>140</v>
      </c>
      <c r="Z6702" t="s">
        <v>11212</v>
      </c>
      <c r="AA6702" t="s">
        <v>11212</v>
      </c>
      <c r="AB6702" t="s">
        <v>90</v>
      </c>
      <c r="AC6702" t="s">
        <v>84</v>
      </c>
      <c r="AD6702">
        <f>_xlfn.XLOOKUP(MIS[[#This Row],[TRADING SYMBOL]],[1]Sheet1!$D:$D,[1]Sheet1!$C:$C)</f>
        <v>464.4</v>
      </c>
      <c r="AE6702">
        <f>MIS[[#This Row],[OrderAverageTradedPrice]]*MIS[[#This Row],[OrderQuantity]]</f>
        <v>71676.999999999942</v>
      </c>
      <c r="AF6702">
        <f>MIS[[#This Row],[LTP]]*MIS[[#This Row],[OrderQuantity]]</f>
        <v>65016</v>
      </c>
      <c r="AG6702">
        <f>IF(MIS[[#This Row],[OrderSide]]="SELL",MIS[[#This Row],[VALUE]]-MIS[[#This Row],[LIVE_VALUE]],MIS[[#This Row],[LIVE_VALUE]]-MIS[[#This Row],[VALUE]])</f>
        <v>-6660.9999999999418</v>
      </c>
      <c r="AH6702" t="str" cm="1">
        <f t="array" ref="AH67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2" t="str">
        <f>MIS[[#This Row],[TRADING SYMBOL]]</f>
        <v>SENSEX2552082300CE</v>
      </c>
      <c r="AJ6702" t="str">
        <f>IF(RIGHT(MIS[[#This Row],[Main/Hedge]],4)="MAIN","MAIN","HEDGE")</f>
        <v>MAIN</v>
      </c>
      <c r="AK6702" t="str" cm="1">
        <f t="array" ref="AK6702">_xlfn._xlws.FILTER(Table4[Column1],ISNUMBER(SEARCH(Table4[Column1],MIS[[#This Row],[OrderUniqueIdentifier]])),"")</f>
        <v>LONGSHORT</v>
      </c>
    </row>
    <row r="6703" spans="1:37" x14ac:dyDescent="0.25">
      <c r="A6703" t="s">
        <v>71</v>
      </c>
      <c r="B6703" t="s">
        <v>1227</v>
      </c>
      <c r="C6703" t="s">
        <v>11464</v>
      </c>
      <c r="D6703" t="s">
        <v>72</v>
      </c>
      <c r="E6703" t="s">
        <v>2044</v>
      </c>
      <c r="F6703" t="s">
        <v>98</v>
      </c>
      <c r="G6703" t="s">
        <v>74</v>
      </c>
      <c r="H6703" t="s">
        <v>75</v>
      </c>
      <c r="I6703" t="s">
        <v>76</v>
      </c>
      <c r="J6703" t="s">
        <v>77</v>
      </c>
      <c r="K6703">
        <v>40</v>
      </c>
      <c r="L6703" t="s">
        <v>77</v>
      </c>
      <c r="M6703" t="s">
        <v>78</v>
      </c>
      <c r="N6703" t="s">
        <v>11160</v>
      </c>
      <c r="O6703" t="s">
        <v>11131</v>
      </c>
      <c r="P6703" t="s">
        <v>11211</v>
      </c>
      <c r="Q6703" t="s">
        <v>2048</v>
      </c>
      <c r="R6703" t="s">
        <v>79</v>
      </c>
      <c r="S6703" t="s">
        <v>25</v>
      </c>
      <c r="T6703" t="s">
        <v>2049</v>
      </c>
      <c r="U6703" t="s">
        <v>100</v>
      </c>
      <c r="V6703" t="s">
        <v>80</v>
      </c>
      <c r="W6703">
        <v>82300</v>
      </c>
      <c r="X6703" t="s">
        <v>81</v>
      </c>
      <c r="Y6703">
        <v>40</v>
      </c>
      <c r="Z6703" t="s">
        <v>11133</v>
      </c>
      <c r="AA6703" t="s">
        <v>11212</v>
      </c>
      <c r="AB6703" t="s">
        <v>90</v>
      </c>
      <c r="AC6703" t="s">
        <v>84</v>
      </c>
      <c r="AD6703">
        <f>_xlfn.XLOOKUP(MIS[[#This Row],[TRADING SYMBOL]],[1]Sheet1!$D:$D,[1]Sheet1!$C:$C)</f>
        <v>464.4</v>
      </c>
      <c r="AE6703">
        <f>MIS[[#This Row],[OrderAverageTradedPrice]]*MIS[[#This Row],[OrderQuantity]]</f>
        <v>20394</v>
      </c>
      <c r="AF6703">
        <f>MIS[[#This Row],[LTP]]*MIS[[#This Row],[OrderQuantity]]</f>
        <v>18576</v>
      </c>
      <c r="AG6703">
        <f>IF(MIS[[#This Row],[OrderSide]]="SELL",MIS[[#This Row],[VALUE]]-MIS[[#This Row],[LIVE_VALUE]],MIS[[#This Row],[LIVE_VALUE]]-MIS[[#This Row],[VALUE]])</f>
        <v>-1818</v>
      </c>
      <c r="AH6703" t="str" cm="1">
        <f t="array" ref="AH67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3" t="str">
        <f>MIS[[#This Row],[TRADING SYMBOL]]</f>
        <v>SENSEX2552082300CE</v>
      </c>
      <c r="AJ6703" t="str">
        <f>IF(RIGHT(MIS[[#This Row],[Main/Hedge]],4)="MAIN","MAIN","HEDGE")</f>
        <v>MAIN</v>
      </c>
      <c r="AK6703" t="str" cm="1">
        <f t="array" ref="AK6703">_xlfn._xlws.FILTER(Table4[Column1],ISNUMBER(SEARCH(Table4[Column1],MIS[[#This Row],[OrderUniqueIdentifier]])),"")</f>
        <v>LONGSHORT</v>
      </c>
    </row>
    <row r="6704" spans="1:37" x14ac:dyDescent="0.25">
      <c r="A6704" t="s">
        <v>71</v>
      </c>
      <c r="B6704" t="s">
        <v>1295</v>
      </c>
      <c r="C6704" t="s">
        <v>11494</v>
      </c>
      <c r="D6704" t="s">
        <v>72</v>
      </c>
      <c r="E6704" t="s">
        <v>2044</v>
      </c>
      <c r="F6704" t="s">
        <v>98</v>
      </c>
      <c r="G6704" t="s">
        <v>74</v>
      </c>
      <c r="H6704" t="s">
        <v>75</v>
      </c>
      <c r="I6704" t="s">
        <v>76</v>
      </c>
      <c r="J6704" t="s">
        <v>77</v>
      </c>
      <c r="K6704">
        <v>100</v>
      </c>
      <c r="L6704" t="s">
        <v>77</v>
      </c>
      <c r="M6704" t="s">
        <v>78</v>
      </c>
      <c r="N6704" t="s">
        <v>11495</v>
      </c>
      <c r="O6704" t="s">
        <v>11131</v>
      </c>
      <c r="P6704" t="s">
        <v>11211</v>
      </c>
      <c r="Q6704" t="s">
        <v>2048</v>
      </c>
      <c r="R6704" t="s">
        <v>79</v>
      </c>
      <c r="S6704" t="s">
        <v>25</v>
      </c>
      <c r="T6704" t="s">
        <v>2049</v>
      </c>
      <c r="U6704" t="s">
        <v>100</v>
      </c>
      <c r="V6704" t="s">
        <v>80</v>
      </c>
      <c r="W6704">
        <v>82300</v>
      </c>
      <c r="X6704" t="s">
        <v>81</v>
      </c>
      <c r="Y6704">
        <v>100</v>
      </c>
      <c r="Z6704" t="s">
        <v>11133</v>
      </c>
      <c r="AA6704" t="s">
        <v>11212</v>
      </c>
      <c r="AB6704" t="s">
        <v>90</v>
      </c>
      <c r="AC6704" t="s">
        <v>84</v>
      </c>
      <c r="AD6704">
        <f>_xlfn.XLOOKUP(MIS[[#This Row],[TRADING SYMBOL]],[1]Sheet1!$D:$D,[1]Sheet1!$C:$C)</f>
        <v>464.4</v>
      </c>
      <c r="AE6704">
        <f>MIS[[#This Row],[OrderAverageTradedPrice]]*MIS[[#This Row],[OrderQuantity]]</f>
        <v>50988</v>
      </c>
      <c r="AF6704">
        <f>MIS[[#This Row],[LTP]]*MIS[[#This Row],[OrderQuantity]]</f>
        <v>46440</v>
      </c>
      <c r="AG6704">
        <f>IF(MIS[[#This Row],[OrderSide]]="SELL",MIS[[#This Row],[VALUE]]-MIS[[#This Row],[LIVE_VALUE]],MIS[[#This Row],[LIVE_VALUE]]-MIS[[#This Row],[VALUE]])</f>
        <v>-4548</v>
      </c>
      <c r="AH6704" t="str" cm="1">
        <f t="array" ref="AH67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4" t="str">
        <f>MIS[[#This Row],[TRADING SYMBOL]]</f>
        <v>SENSEX2552082300CE</v>
      </c>
      <c r="AJ6704" t="str">
        <f>IF(RIGHT(MIS[[#This Row],[Main/Hedge]],4)="MAIN","MAIN","HEDGE")</f>
        <v>MAIN</v>
      </c>
      <c r="AK6704" t="str" cm="1">
        <f t="array" ref="AK6704">_xlfn._xlws.FILTER(Table4[Column1],ISNUMBER(SEARCH(Table4[Column1],MIS[[#This Row],[OrderUniqueIdentifier]])),"")</f>
        <v>LONGSHORT</v>
      </c>
    </row>
    <row r="6705" spans="1:37" x14ac:dyDescent="0.25">
      <c r="A6705" t="s">
        <v>71</v>
      </c>
      <c r="B6705" t="s">
        <v>652</v>
      </c>
      <c r="C6705" t="s">
        <v>11209</v>
      </c>
      <c r="D6705" t="s">
        <v>72</v>
      </c>
      <c r="E6705" t="s">
        <v>2044</v>
      </c>
      <c r="F6705" t="s">
        <v>98</v>
      </c>
      <c r="G6705" t="s">
        <v>74</v>
      </c>
      <c r="H6705" t="s">
        <v>75</v>
      </c>
      <c r="I6705" t="s">
        <v>76</v>
      </c>
      <c r="J6705" t="s">
        <v>77</v>
      </c>
      <c r="K6705">
        <v>40</v>
      </c>
      <c r="L6705" t="s">
        <v>77</v>
      </c>
      <c r="M6705" t="s">
        <v>78</v>
      </c>
      <c r="N6705" t="s">
        <v>11210</v>
      </c>
      <c r="O6705" t="s">
        <v>11211</v>
      </c>
      <c r="P6705" t="s">
        <v>11152</v>
      </c>
      <c r="Q6705" t="s">
        <v>2048</v>
      </c>
      <c r="R6705" t="s">
        <v>79</v>
      </c>
      <c r="S6705" t="s">
        <v>25</v>
      </c>
      <c r="T6705" t="s">
        <v>2049</v>
      </c>
      <c r="U6705" t="s">
        <v>100</v>
      </c>
      <c r="V6705" t="s">
        <v>80</v>
      </c>
      <c r="W6705">
        <v>82300</v>
      </c>
      <c r="X6705" t="s">
        <v>81</v>
      </c>
      <c r="Y6705">
        <v>40</v>
      </c>
      <c r="Z6705" t="s">
        <v>11212</v>
      </c>
      <c r="AA6705" t="s">
        <v>11154</v>
      </c>
      <c r="AB6705" t="s">
        <v>90</v>
      </c>
      <c r="AC6705" t="s">
        <v>84</v>
      </c>
      <c r="AD6705">
        <f>_xlfn.XLOOKUP(MIS[[#This Row],[TRADING SYMBOL]],[1]Sheet1!$D:$D,[1]Sheet1!$C:$C)</f>
        <v>464.4</v>
      </c>
      <c r="AE6705">
        <f>MIS[[#This Row],[OrderAverageTradedPrice]]*MIS[[#This Row],[OrderQuantity]]</f>
        <v>20422</v>
      </c>
      <c r="AF6705">
        <f>MIS[[#This Row],[LTP]]*MIS[[#This Row],[OrderQuantity]]</f>
        <v>18576</v>
      </c>
      <c r="AG6705">
        <f>IF(MIS[[#This Row],[OrderSide]]="SELL",MIS[[#This Row],[VALUE]]-MIS[[#This Row],[LIVE_VALUE]],MIS[[#This Row],[LIVE_VALUE]]-MIS[[#This Row],[VALUE]])</f>
        <v>-1846</v>
      </c>
      <c r="AH6705" t="str" cm="1">
        <f t="array" ref="AH67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5" t="str">
        <f>MIS[[#This Row],[TRADING SYMBOL]]</f>
        <v>SENSEX2552082300CE</v>
      </c>
      <c r="AJ6705" t="str">
        <f>IF(RIGHT(MIS[[#This Row],[Main/Hedge]],4)="MAIN","MAIN","HEDGE")</f>
        <v>MAIN</v>
      </c>
      <c r="AK6705" t="str" cm="1">
        <f t="array" ref="AK6705">_xlfn._xlws.FILTER(Table4[Column1],ISNUMBER(SEARCH(Table4[Column1],MIS[[#This Row],[OrderUniqueIdentifier]])),"")</f>
        <v>LONGSHORT</v>
      </c>
    </row>
    <row r="6706" spans="1:37" x14ac:dyDescent="0.25">
      <c r="A6706" t="s">
        <v>71</v>
      </c>
      <c r="B6706" t="s">
        <v>822</v>
      </c>
      <c r="C6706" t="s">
        <v>11287</v>
      </c>
      <c r="D6706" t="s">
        <v>72</v>
      </c>
      <c r="E6706" t="s">
        <v>2044</v>
      </c>
      <c r="F6706" t="s">
        <v>98</v>
      </c>
      <c r="G6706" t="s">
        <v>74</v>
      </c>
      <c r="H6706" t="s">
        <v>75</v>
      </c>
      <c r="I6706" t="s">
        <v>76</v>
      </c>
      <c r="J6706" t="s">
        <v>77</v>
      </c>
      <c r="K6706">
        <v>40</v>
      </c>
      <c r="L6706" t="s">
        <v>77</v>
      </c>
      <c r="M6706" t="s">
        <v>78</v>
      </c>
      <c r="N6706" t="s">
        <v>11210</v>
      </c>
      <c r="O6706" t="s">
        <v>11152</v>
      </c>
      <c r="P6706" t="s">
        <v>11152</v>
      </c>
      <c r="Q6706" t="s">
        <v>2048</v>
      </c>
      <c r="R6706" t="s">
        <v>79</v>
      </c>
      <c r="S6706" t="s">
        <v>25</v>
      </c>
      <c r="T6706" t="s">
        <v>2049</v>
      </c>
      <c r="U6706" t="s">
        <v>100</v>
      </c>
      <c r="V6706" t="s">
        <v>80</v>
      </c>
      <c r="W6706">
        <v>82300</v>
      </c>
      <c r="X6706" t="s">
        <v>81</v>
      </c>
      <c r="Y6706">
        <v>40</v>
      </c>
      <c r="Z6706" t="s">
        <v>11154</v>
      </c>
      <c r="AA6706" t="s">
        <v>11154</v>
      </c>
      <c r="AB6706" t="s">
        <v>90</v>
      </c>
      <c r="AC6706" t="s">
        <v>84</v>
      </c>
      <c r="AD6706">
        <f>_xlfn.XLOOKUP(MIS[[#This Row],[TRADING SYMBOL]],[1]Sheet1!$D:$D,[1]Sheet1!$C:$C)</f>
        <v>464.4</v>
      </c>
      <c r="AE6706">
        <f>MIS[[#This Row],[OrderAverageTradedPrice]]*MIS[[#This Row],[OrderQuantity]]</f>
        <v>20422</v>
      </c>
      <c r="AF6706">
        <f>MIS[[#This Row],[LTP]]*MIS[[#This Row],[OrderQuantity]]</f>
        <v>18576</v>
      </c>
      <c r="AG6706">
        <f>IF(MIS[[#This Row],[OrderSide]]="SELL",MIS[[#This Row],[VALUE]]-MIS[[#This Row],[LIVE_VALUE]],MIS[[#This Row],[LIVE_VALUE]]-MIS[[#This Row],[VALUE]])</f>
        <v>-1846</v>
      </c>
      <c r="AH6706" t="str" cm="1">
        <f t="array" ref="AH67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6" t="str">
        <f>MIS[[#This Row],[TRADING SYMBOL]]</f>
        <v>SENSEX2552082300CE</v>
      </c>
      <c r="AJ6706" t="str">
        <f>IF(RIGHT(MIS[[#This Row],[Main/Hedge]],4)="MAIN","MAIN","HEDGE")</f>
        <v>MAIN</v>
      </c>
      <c r="AK6706" t="str" cm="1">
        <f t="array" ref="AK6706">_xlfn._xlws.FILTER(Table4[Column1],ISNUMBER(SEARCH(Table4[Column1],MIS[[#This Row],[OrderUniqueIdentifier]])),"")</f>
        <v>LONGSHORT</v>
      </c>
    </row>
    <row r="6707" spans="1:37" x14ac:dyDescent="0.25">
      <c r="A6707" t="s">
        <v>71</v>
      </c>
      <c r="B6707" t="s">
        <v>864</v>
      </c>
      <c r="C6707" t="s">
        <v>11307</v>
      </c>
      <c r="D6707" t="s">
        <v>72</v>
      </c>
      <c r="E6707" t="s">
        <v>2044</v>
      </c>
      <c r="F6707" t="s">
        <v>98</v>
      </c>
      <c r="G6707" t="s">
        <v>74</v>
      </c>
      <c r="H6707" t="s">
        <v>75</v>
      </c>
      <c r="I6707" t="s">
        <v>76</v>
      </c>
      <c r="J6707" t="s">
        <v>77</v>
      </c>
      <c r="K6707">
        <v>40</v>
      </c>
      <c r="L6707" t="s">
        <v>77</v>
      </c>
      <c r="M6707" t="s">
        <v>78</v>
      </c>
      <c r="N6707" t="s">
        <v>445</v>
      </c>
      <c r="O6707" t="s">
        <v>11211</v>
      </c>
      <c r="P6707" t="s">
        <v>11152</v>
      </c>
      <c r="Q6707" t="s">
        <v>2048</v>
      </c>
      <c r="R6707" t="s">
        <v>79</v>
      </c>
      <c r="S6707" t="s">
        <v>25</v>
      </c>
      <c r="T6707" t="s">
        <v>2049</v>
      </c>
      <c r="U6707" t="s">
        <v>100</v>
      </c>
      <c r="V6707" t="s">
        <v>80</v>
      </c>
      <c r="W6707">
        <v>82300</v>
      </c>
      <c r="X6707" t="s">
        <v>81</v>
      </c>
      <c r="Y6707">
        <v>40</v>
      </c>
      <c r="Z6707" t="s">
        <v>11212</v>
      </c>
      <c r="AA6707" t="s">
        <v>11154</v>
      </c>
      <c r="AB6707" t="s">
        <v>90</v>
      </c>
      <c r="AC6707" t="s">
        <v>84</v>
      </c>
      <c r="AD6707">
        <f>_xlfn.XLOOKUP(MIS[[#This Row],[TRADING SYMBOL]],[1]Sheet1!$D:$D,[1]Sheet1!$C:$C)</f>
        <v>464.4</v>
      </c>
      <c r="AE6707">
        <f>MIS[[#This Row],[OrderAverageTradedPrice]]*MIS[[#This Row],[OrderQuantity]]</f>
        <v>20446</v>
      </c>
      <c r="AF6707">
        <f>MIS[[#This Row],[LTP]]*MIS[[#This Row],[OrderQuantity]]</f>
        <v>18576</v>
      </c>
      <c r="AG6707">
        <f>IF(MIS[[#This Row],[OrderSide]]="SELL",MIS[[#This Row],[VALUE]]-MIS[[#This Row],[LIVE_VALUE]],MIS[[#This Row],[LIVE_VALUE]]-MIS[[#This Row],[VALUE]])</f>
        <v>-1870</v>
      </c>
      <c r="AH6707" t="str" cm="1">
        <f t="array" ref="AH67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7" t="str">
        <f>MIS[[#This Row],[TRADING SYMBOL]]</f>
        <v>SENSEX2552082300CE</v>
      </c>
      <c r="AJ6707" t="str">
        <f>IF(RIGHT(MIS[[#This Row],[Main/Hedge]],4)="MAIN","MAIN","HEDGE")</f>
        <v>MAIN</v>
      </c>
      <c r="AK6707" t="str" cm="1">
        <f t="array" ref="AK6707">_xlfn._xlws.FILTER(Table4[Column1],ISNUMBER(SEARCH(Table4[Column1],MIS[[#This Row],[OrderUniqueIdentifier]])),"")</f>
        <v>LONGSHORT</v>
      </c>
    </row>
    <row r="6708" spans="1:37" x14ac:dyDescent="0.25">
      <c r="A6708" t="s">
        <v>71</v>
      </c>
      <c r="B6708" t="s">
        <v>1258</v>
      </c>
      <c r="C6708" t="s">
        <v>11476</v>
      </c>
      <c r="D6708" t="s">
        <v>72</v>
      </c>
      <c r="E6708" t="s">
        <v>2044</v>
      </c>
      <c r="F6708" t="s">
        <v>98</v>
      </c>
      <c r="G6708" t="s">
        <v>74</v>
      </c>
      <c r="H6708" t="s">
        <v>75</v>
      </c>
      <c r="I6708" t="s">
        <v>76</v>
      </c>
      <c r="J6708" t="s">
        <v>77</v>
      </c>
      <c r="K6708">
        <v>40</v>
      </c>
      <c r="L6708" t="s">
        <v>77</v>
      </c>
      <c r="M6708" t="s">
        <v>78</v>
      </c>
      <c r="N6708" t="s">
        <v>3176</v>
      </c>
      <c r="O6708" t="s">
        <v>11211</v>
      </c>
      <c r="P6708" t="s">
        <v>11152</v>
      </c>
      <c r="Q6708" t="s">
        <v>2048</v>
      </c>
      <c r="R6708" t="s">
        <v>79</v>
      </c>
      <c r="S6708" t="s">
        <v>25</v>
      </c>
      <c r="T6708" t="s">
        <v>2049</v>
      </c>
      <c r="U6708" t="s">
        <v>100</v>
      </c>
      <c r="V6708" t="s">
        <v>80</v>
      </c>
      <c r="W6708">
        <v>82300</v>
      </c>
      <c r="X6708" t="s">
        <v>81</v>
      </c>
      <c r="Y6708">
        <v>40</v>
      </c>
      <c r="Z6708" t="s">
        <v>11212</v>
      </c>
      <c r="AA6708" t="s">
        <v>11154</v>
      </c>
      <c r="AB6708" t="s">
        <v>90</v>
      </c>
      <c r="AC6708" t="s">
        <v>84</v>
      </c>
      <c r="AD6708">
        <f>_xlfn.XLOOKUP(MIS[[#This Row],[TRADING SYMBOL]],[1]Sheet1!$D:$D,[1]Sheet1!$C:$C)</f>
        <v>464.4</v>
      </c>
      <c r="AE6708">
        <f>MIS[[#This Row],[OrderAverageTradedPrice]]*MIS[[#This Row],[OrderQuantity]]</f>
        <v>20476</v>
      </c>
      <c r="AF6708">
        <f>MIS[[#This Row],[LTP]]*MIS[[#This Row],[OrderQuantity]]</f>
        <v>18576</v>
      </c>
      <c r="AG6708">
        <f>IF(MIS[[#This Row],[OrderSide]]="SELL",MIS[[#This Row],[VALUE]]-MIS[[#This Row],[LIVE_VALUE]],MIS[[#This Row],[LIVE_VALUE]]-MIS[[#This Row],[VALUE]])</f>
        <v>-1900</v>
      </c>
      <c r="AH6708" t="str" cm="1">
        <f t="array" ref="AH67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8" t="str">
        <f>MIS[[#This Row],[TRADING SYMBOL]]</f>
        <v>SENSEX2552082300CE</v>
      </c>
      <c r="AJ6708" t="str">
        <f>IF(RIGHT(MIS[[#This Row],[Main/Hedge]],4)="MAIN","MAIN","HEDGE")</f>
        <v>MAIN</v>
      </c>
      <c r="AK6708" t="str" cm="1">
        <f t="array" ref="AK6708">_xlfn._xlws.FILTER(Table4[Column1],ISNUMBER(SEARCH(Table4[Column1],MIS[[#This Row],[OrderUniqueIdentifier]])),"")</f>
        <v>LONGSHORT</v>
      </c>
    </row>
    <row r="6709" spans="1:37" x14ac:dyDescent="0.25">
      <c r="A6709" t="s">
        <v>71</v>
      </c>
      <c r="B6709" t="s">
        <v>1288</v>
      </c>
      <c r="C6709" t="s">
        <v>11490</v>
      </c>
      <c r="D6709" t="s">
        <v>72</v>
      </c>
      <c r="E6709" t="s">
        <v>2044</v>
      </c>
      <c r="F6709" t="s">
        <v>98</v>
      </c>
      <c r="G6709" t="s">
        <v>74</v>
      </c>
      <c r="H6709" t="s">
        <v>75</v>
      </c>
      <c r="I6709" t="s">
        <v>76</v>
      </c>
      <c r="J6709" t="s">
        <v>77</v>
      </c>
      <c r="K6709">
        <v>100</v>
      </c>
      <c r="L6709" t="s">
        <v>77</v>
      </c>
      <c r="M6709" t="s">
        <v>78</v>
      </c>
      <c r="N6709" t="s">
        <v>11491</v>
      </c>
      <c r="O6709" t="s">
        <v>11152</v>
      </c>
      <c r="P6709" t="s">
        <v>11152</v>
      </c>
      <c r="Q6709" t="s">
        <v>2048</v>
      </c>
      <c r="R6709" t="s">
        <v>79</v>
      </c>
      <c r="S6709" t="s">
        <v>25</v>
      </c>
      <c r="T6709" t="s">
        <v>2049</v>
      </c>
      <c r="U6709" t="s">
        <v>100</v>
      </c>
      <c r="V6709" t="s">
        <v>80</v>
      </c>
      <c r="W6709">
        <v>82300</v>
      </c>
      <c r="X6709" t="s">
        <v>81</v>
      </c>
      <c r="Y6709">
        <v>100</v>
      </c>
      <c r="Z6709" t="s">
        <v>11154</v>
      </c>
      <c r="AA6709" t="s">
        <v>11154</v>
      </c>
      <c r="AB6709" t="s">
        <v>90</v>
      </c>
      <c r="AC6709" t="s">
        <v>84</v>
      </c>
      <c r="AD6709">
        <f>_xlfn.XLOOKUP(MIS[[#This Row],[TRADING SYMBOL]],[1]Sheet1!$D:$D,[1]Sheet1!$C:$C)</f>
        <v>464.4</v>
      </c>
      <c r="AE6709">
        <f>MIS[[#This Row],[OrderAverageTradedPrice]]*MIS[[#This Row],[OrderQuantity]]</f>
        <v>51030</v>
      </c>
      <c r="AF6709">
        <f>MIS[[#This Row],[LTP]]*MIS[[#This Row],[OrderQuantity]]</f>
        <v>46440</v>
      </c>
      <c r="AG6709">
        <f>IF(MIS[[#This Row],[OrderSide]]="SELL",MIS[[#This Row],[VALUE]]-MIS[[#This Row],[LIVE_VALUE]],MIS[[#This Row],[LIVE_VALUE]]-MIS[[#This Row],[VALUE]])</f>
        <v>-4590</v>
      </c>
      <c r="AH6709" t="str" cm="1">
        <f t="array" ref="AH67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9" t="str">
        <f>MIS[[#This Row],[TRADING SYMBOL]]</f>
        <v>SENSEX2552082300CE</v>
      </c>
      <c r="AJ6709" t="str">
        <f>IF(RIGHT(MIS[[#This Row],[Main/Hedge]],4)="MAIN","MAIN","HEDGE")</f>
        <v>MAIN</v>
      </c>
      <c r="AK6709" t="str" cm="1">
        <f t="array" ref="AK6709">_xlfn._xlws.FILTER(Table4[Column1],ISNUMBER(SEARCH(Table4[Column1],MIS[[#This Row],[OrderUniqueIdentifier]])),"")</f>
        <v>LONGSHORT</v>
      </c>
    </row>
    <row r="6710" spans="1:37" x14ac:dyDescent="0.25">
      <c r="A6710" t="s">
        <v>71</v>
      </c>
      <c r="B6710" t="s">
        <v>558</v>
      </c>
      <c r="C6710" t="s">
        <v>11151</v>
      </c>
      <c r="D6710" t="s">
        <v>72</v>
      </c>
      <c r="E6710" t="s">
        <v>2044</v>
      </c>
      <c r="F6710" t="s">
        <v>98</v>
      </c>
      <c r="G6710" t="s">
        <v>74</v>
      </c>
      <c r="H6710" t="s">
        <v>75</v>
      </c>
      <c r="I6710" t="s">
        <v>76</v>
      </c>
      <c r="J6710" t="s">
        <v>77</v>
      </c>
      <c r="K6710">
        <v>60</v>
      </c>
      <c r="L6710" t="s">
        <v>77</v>
      </c>
      <c r="M6710" t="s">
        <v>78</v>
      </c>
      <c r="N6710" t="s">
        <v>3176</v>
      </c>
      <c r="O6710" t="s">
        <v>11152</v>
      </c>
      <c r="P6710" t="s">
        <v>11153</v>
      </c>
      <c r="Q6710" t="s">
        <v>2048</v>
      </c>
      <c r="R6710" t="s">
        <v>79</v>
      </c>
      <c r="S6710" t="s">
        <v>25</v>
      </c>
      <c r="T6710" t="s">
        <v>2049</v>
      </c>
      <c r="U6710" t="s">
        <v>100</v>
      </c>
      <c r="V6710" t="s">
        <v>80</v>
      </c>
      <c r="W6710">
        <v>82300</v>
      </c>
      <c r="X6710" t="s">
        <v>81</v>
      </c>
      <c r="Y6710">
        <v>60</v>
      </c>
      <c r="Z6710" t="s">
        <v>11154</v>
      </c>
      <c r="AA6710" t="s">
        <v>11155</v>
      </c>
      <c r="AB6710" t="s">
        <v>90</v>
      </c>
      <c r="AC6710" t="s">
        <v>84</v>
      </c>
      <c r="AD6710">
        <f>_xlfn.XLOOKUP(MIS[[#This Row],[TRADING SYMBOL]],[1]Sheet1!$D:$D,[1]Sheet1!$C:$C)</f>
        <v>464.4</v>
      </c>
      <c r="AE6710">
        <f>MIS[[#This Row],[OrderAverageTradedPrice]]*MIS[[#This Row],[OrderQuantity]]</f>
        <v>30714</v>
      </c>
      <c r="AF6710">
        <f>MIS[[#This Row],[LTP]]*MIS[[#This Row],[OrderQuantity]]</f>
        <v>27864</v>
      </c>
      <c r="AG6710">
        <f>IF(MIS[[#This Row],[OrderSide]]="SELL",MIS[[#This Row],[VALUE]]-MIS[[#This Row],[LIVE_VALUE]],MIS[[#This Row],[LIVE_VALUE]]-MIS[[#This Row],[VALUE]])</f>
        <v>-2850</v>
      </c>
      <c r="AH6710" t="str" cm="1">
        <f t="array" ref="AH67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0" t="str">
        <f>MIS[[#This Row],[TRADING SYMBOL]]</f>
        <v>SENSEX2552082300CE</v>
      </c>
      <c r="AJ6710" t="str">
        <f>IF(RIGHT(MIS[[#This Row],[Main/Hedge]],4)="MAIN","MAIN","HEDGE")</f>
        <v>MAIN</v>
      </c>
      <c r="AK6710" t="str" cm="1">
        <f t="array" ref="AK6710">_xlfn._xlws.FILTER(Table4[Column1],ISNUMBER(SEARCH(Table4[Column1],MIS[[#This Row],[OrderUniqueIdentifier]])),"")</f>
        <v>LONGSHORT</v>
      </c>
    </row>
    <row r="6711" spans="1:37" x14ac:dyDescent="0.25">
      <c r="A6711" t="s">
        <v>71</v>
      </c>
      <c r="B6711" t="s">
        <v>857</v>
      </c>
      <c r="C6711" t="s">
        <v>11303</v>
      </c>
      <c r="D6711" t="s">
        <v>72</v>
      </c>
      <c r="E6711" t="s">
        <v>2044</v>
      </c>
      <c r="F6711" t="s">
        <v>98</v>
      </c>
      <c r="G6711" t="s">
        <v>74</v>
      </c>
      <c r="H6711" t="s">
        <v>75</v>
      </c>
      <c r="I6711" t="s">
        <v>76</v>
      </c>
      <c r="J6711" t="s">
        <v>77</v>
      </c>
      <c r="K6711">
        <v>20</v>
      </c>
      <c r="L6711" t="s">
        <v>77</v>
      </c>
      <c r="M6711" t="s">
        <v>78</v>
      </c>
      <c r="N6711" t="s">
        <v>11304</v>
      </c>
      <c r="O6711" t="s">
        <v>11153</v>
      </c>
      <c r="P6711" t="s">
        <v>11153</v>
      </c>
      <c r="Q6711" t="s">
        <v>2048</v>
      </c>
      <c r="R6711" t="s">
        <v>79</v>
      </c>
      <c r="S6711" t="s">
        <v>25</v>
      </c>
      <c r="T6711" t="s">
        <v>2049</v>
      </c>
      <c r="U6711" t="s">
        <v>100</v>
      </c>
      <c r="V6711" t="s">
        <v>80</v>
      </c>
      <c r="W6711">
        <v>82300</v>
      </c>
      <c r="X6711" t="s">
        <v>81</v>
      </c>
      <c r="Y6711">
        <v>20</v>
      </c>
      <c r="Z6711" t="s">
        <v>11155</v>
      </c>
      <c r="AA6711" t="s">
        <v>11155</v>
      </c>
      <c r="AB6711" t="s">
        <v>90</v>
      </c>
      <c r="AC6711" t="s">
        <v>84</v>
      </c>
      <c r="AD6711">
        <f>_xlfn.XLOOKUP(MIS[[#This Row],[TRADING SYMBOL]],[1]Sheet1!$D:$D,[1]Sheet1!$C:$C)</f>
        <v>464.4</v>
      </c>
      <c r="AE6711">
        <f>MIS[[#This Row],[OrderAverageTradedPrice]]*MIS[[#This Row],[OrderQuantity]]</f>
        <v>10209</v>
      </c>
      <c r="AF6711">
        <f>MIS[[#This Row],[LTP]]*MIS[[#This Row],[OrderQuantity]]</f>
        <v>9288</v>
      </c>
      <c r="AG6711">
        <f>IF(MIS[[#This Row],[OrderSide]]="SELL",MIS[[#This Row],[VALUE]]-MIS[[#This Row],[LIVE_VALUE]],MIS[[#This Row],[LIVE_VALUE]]-MIS[[#This Row],[VALUE]])</f>
        <v>-921</v>
      </c>
      <c r="AH6711" t="str" cm="1">
        <f t="array" ref="AH67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1" t="str">
        <f>MIS[[#This Row],[TRADING SYMBOL]]</f>
        <v>SENSEX2552082300CE</v>
      </c>
      <c r="AJ6711" t="str">
        <f>IF(RIGHT(MIS[[#This Row],[Main/Hedge]],4)="MAIN","MAIN","HEDGE")</f>
        <v>MAIN</v>
      </c>
      <c r="AK6711" t="str" cm="1">
        <f t="array" ref="AK6711">_xlfn._xlws.FILTER(Table4[Column1],ISNUMBER(SEARCH(Table4[Column1],MIS[[#This Row],[OrderUniqueIdentifier]])),"")</f>
        <v>LONGSHORT</v>
      </c>
    </row>
    <row r="6712" spans="1:37" x14ac:dyDescent="0.25">
      <c r="A6712" t="s">
        <v>71</v>
      </c>
      <c r="B6712" t="s">
        <v>1010</v>
      </c>
      <c r="C6712" t="s">
        <v>11369</v>
      </c>
      <c r="D6712" t="s">
        <v>72</v>
      </c>
      <c r="E6712" t="s">
        <v>2044</v>
      </c>
      <c r="F6712" t="s">
        <v>98</v>
      </c>
      <c r="G6712" t="s">
        <v>74</v>
      </c>
      <c r="H6712" t="s">
        <v>75</v>
      </c>
      <c r="I6712" t="s">
        <v>76</v>
      </c>
      <c r="J6712" t="s">
        <v>77</v>
      </c>
      <c r="K6712">
        <v>20</v>
      </c>
      <c r="L6712" t="s">
        <v>77</v>
      </c>
      <c r="M6712" t="s">
        <v>78</v>
      </c>
      <c r="N6712" t="s">
        <v>11370</v>
      </c>
      <c r="O6712" t="s">
        <v>11152</v>
      </c>
      <c r="P6712" t="s">
        <v>11153</v>
      </c>
      <c r="Q6712" t="s">
        <v>2048</v>
      </c>
      <c r="R6712" t="s">
        <v>79</v>
      </c>
      <c r="S6712" t="s">
        <v>25</v>
      </c>
      <c r="T6712" t="s">
        <v>2049</v>
      </c>
      <c r="U6712" t="s">
        <v>100</v>
      </c>
      <c r="V6712" t="s">
        <v>80</v>
      </c>
      <c r="W6712">
        <v>82300</v>
      </c>
      <c r="X6712" t="s">
        <v>81</v>
      </c>
      <c r="Y6712">
        <v>20</v>
      </c>
      <c r="Z6712" t="s">
        <v>11154</v>
      </c>
      <c r="AA6712" t="s">
        <v>11155</v>
      </c>
      <c r="AB6712" t="s">
        <v>90</v>
      </c>
      <c r="AC6712" t="s">
        <v>84</v>
      </c>
      <c r="AD6712">
        <f>_xlfn.XLOOKUP(MIS[[#This Row],[TRADING SYMBOL]],[1]Sheet1!$D:$D,[1]Sheet1!$C:$C)</f>
        <v>464.4</v>
      </c>
      <c r="AE6712">
        <f>MIS[[#This Row],[OrderAverageTradedPrice]]*MIS[[#This Row],[OrderQuantity]]</f>
        <v>10239</v>
      </c>
      <c r="AF6712">
        <f>MIS[[#This Row],[LTP]]*MIS[[#This Row],[OrderQuantity]]</f>
        <v>9288</v>
      </c>
      <c r="AG6712">
        <f>IF(MIS[[#This Row],[OrderSide]]="SELL",MIS[[#This Row],[VALUE]]-MIS[[#This Row],[LIVE_VALUE]],MIS[[#This Row],[LIVE_VALUE]]-MIS[[#This Row],[VALUE]])</f>
        <v>-951</v>
      </c>
      <c r="AH6712" t="str" cm="1">
        <f t="array" ref="AH67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2" t="str">
        <f>MIS[[#This Row],[TRADING SYMBOL]]</f>
        <v>SENSEX2552082300CE</v>
      </c>
      <c r="AJ6712" t="str">
        <f>IF(RIGHT(MIS[[#This Row],[Main/Hedge]],4)="MAIN","MAIN","HEDGE")</f>
        <v>MAIN</v>
      </c>
      <c r="AK6712" t="str" cm="1">
        <f t="array" ref="AK6712">_xlfn._xlws.FILTER(Table4[Column1],ISNUMBER(SEARCH(Table4[Column1],MIS[[#This Row],[OrderUniqueIdentifier]])),"")</f>
        <v>LONGSHORT</v>
      </c>
    </row>
    <row r="6713" spans="1:37" x14ac:dyDescent="0.25">
      <c r="A6713" t="s">
        <v>71</v>
      </c>
      <c r="B6713" t="s">
        <v>1280</v>
      </c>
      <c r="C6713" t="s">
        <v>11486</v>
      </c>
      <c r="D6713" t="s">
        <v>72</v>
      </c>
      <c r="E6713" t="s">
        <v>2044</v>
      </c>
      <c r="F6713" t="s">
        <v>98</v>
      </c>
      <c r="G6713" t="s">
        <v>74</v>
      </c>
      <c r="H6713" t="s">
        <v>75</v>
      </c>
      <c r="I6713" t="s">
        <v>76</v>
      </c>
      <c r="J6713" t="s">
        <v>77</v>
      </c>
      <c r="K6713">
        <v>60</v>
      </c>
      <c r="L6713" t="s">
        <v>77</v>
      </c>
      <c r="M6713" t="s">
        <v>78</v>
      </c>
      <c r="N6713" t="s">
        <v>11487</v>
      </c>
      <c r="O6713" t="s">
        <v>11153</v>
      </c>
      <c r="P6713" t="s">
        <v>11153</v>
      </c>
      <c r="Q6713" t="s">
        <v>2048</v>
      </c>
      <c r="R6713" t="s">
        <v>79</v>
      </c>
      <c r="S6713" t="s">
        <v>25</v>
      </c>
      <c r="T6713" t="s">
        <v>2049</v>
      </c>
      <c r="U6713" t="s">
        <v>100</v>
      </c>
      <c r="V6713" t="s">
        <v>80</v>
      </c>
      <c r="W6713">
        <v>82300</v>
      </c>
      <c r="X6713" t="s">
        <v>81</v>
      </c>
      <c r="Y6713">
        <v>60</v>
      </c>
      <c r="Z6713" t="s">
        <v>11155</v>
      </c>
      <c r="AA6713" t="s">
        <v>11155</v>
      </c>
      <c r="AB6713" t="s">
        <v>90</v>
      </c>
      <c r="AC6713" t="s">
        <v>84</v>
      </c>
      <c r="AD6713">
        <f>_xlfn.XLOOKUP(MIS[[#This Row],[TRADING SYMBOL]],[1]Sheet1!$D:$D,[1]Sheet1!$C:$C)</f>
        <v>464.4</v>
      </c>
      <c r="AE6713">
        <f>MIS[[#This Row],[OrderAverageTradedPrice]]*MIS[[#This Row],[OrderQuantity]]</f>
        <v>30618.99999999996</v>
      </c>
      <c r="AF6713">
        <f>MIS[[#This Row],[LTP]]*MIS[[#This Row],[OrderQuantity]]</f>
        <v>27864</v>
      </c>
      <c r="AG6713">
        <f>IF(MIS[[#This Row],[OrderSide]]="SELL",MIS[[#This Row],[VALUE]]-MIS[[#This Row],[LIVE_VALUE]],MIS[[#This Row],[LIVE_VALUE]]-MIS[[#This Row],[VALUE]])</f>
        <v>-2754.99999999996</v>
      </c>
      <c r="AH6713" t="str" cm="1">
        <f t="array" ref="AH67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3" t="str">
        <f>MIS[[#This Row],[TRADING SYMBOL]]</f>
        <v>SENSEX2552082300CE</v>
      </c>
      <c r="AJ6713" t="str">
        <f>IF(RIGHT(MIS[[#This Row],[Main/Hedge]],4)="MAIN","MAIN","HEDGE")</f>
        <v>MAIN</v>
      </c>
      <c r="AK6713" t="str" cm="1">
        <f t="array" ref="AK6713">_xlfn._xlws.FILTER(Table4[Column1],ISNUMBER(SEARCH(Table4[Column1],MIS[[#This Row],[OrderUniqueIdentifier]])),"")</f>
        <v>LONGSHORT</v>
      </c>
    </row>
    <row r="6714" spans="1:37" x14ac:dyDescent="0.25">
      <c r="A6714" t="s">
        <v>71</v>
      </c>
      <c r="B6714" t="s">
        <v>566</v>
      </c>
      <c r="C6714" t="s">
        <v>11159</v>
      </c>
      <c r="D6714" t="s">
        <v>72</v>
      </c>
      <c r="E6714" t="s">
        <v>2044</v>
      </c>
      <c r="F6714" t="s">
        <v>98</v>
      </c>
      <c r="G6714" t="s">
        <v>74</v>
      </c>
      <c r="H6714" t="s">
        <v>75</v>
      </c>
      <c r="I6714" t="s">
        <v>76</v>
      </c>
      <c r="J6714" t="s">
        <v>77</v>
      </c>
      <c r="K6714">
        <v>20</v>
      </c>
      <c r="L6714" t="s">
        <v>77</v>
      </c>
      <c r="M6714" t="s">
        <v>78</v>
      </c>
      <c r="N6714" t="s">
        <v>11160</v>
      </c>
      <c r="O6714" t="s">
        <v>11153</v>
      </c>
      <c r="P6714" t="s">
        <v>11161</v>
      </c>
      <c r="Q6714" t="s">
        <v>2048</v>
      </c>
      <c r="R6714" t="s">
        <v>79</v>
      </c>
      <c r="S6714" t="s">
        <v>25</v>
      </c>
      <c r="T6714" t="s">
        <v>2049</v>
      </c>
      <c r="U6714" t="s">
        <v>100</v>
      </c>
      <c r="V6714" t="s">
        <v>80</v>
      </c>
      <c r="W6714">
        <v>82300</v>
      </c>
      <c r="X6714" t="s">
        <v>81</v>
      </c>
      <c r="Y6714">
        <v>20</v>
      </c>
      <c r="Z6714" t="s">
        <v>11155</v>
      </c>
      <c r="AA6714" t="s">
        <v>11162</v>
      </c>
      <c r="AB6714" t="s">
        <v>90</v>
      </c>
      <c r="AC6714" t="s">
        <v>84</v>
      </c>
      <c r="AD6714">
        <f>_xlfn.XLOOKUP(MIS[[#This Row],[TRADING SYMBOL]],[1]Sheet1!$D:$D,[1]Sheet1!$C:$C)</f>
        <v>464.4</v>
      </c>
      <c r="AE6714">
        <f>MIS[[#This Row],[OrderAverageTradedPrice]]*MIS[[#This Row],[OrderQuantity]]</f>
        <v>10197</v>
      </c>
      <c r="AF6714">
        <f>MIS[[#This Row],[LTP]]*MIS[[#This Row],[OrderQuantity]]</f>
        <v>9288</v>
      </c>
      <c r="AG6714">
        <f>IF(MIS[[#This Row],[OrderSide]]="SELL",MIS[[#This Row],[VALUE]]-MIS[[#This Row],[LIVE_VALUE]],MIS[[#This Row],[LIVE_VALUE]]-MIS[[#This Row],[VALUE]])</f>
        <v>-909</v>
      </c>
      <c r="AH6714" t="str" cm="1">
        <f t="array" ref="AH67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4" t="str">
        <f>MIS[[#This Row],[TRADING SYMBOL]]</f>
        <v>SENSEX2552082300CE</v>
      </c>
      <c r="AJ6714" t="str">
        <f>IF(RIGHT(MIS[[#This Row],[Main/Hedge]],4)="MAIN","MAIN","HEDGE")</f>
        <v>MAIN</v>
      </c>
      <c r="AK6714" t="str" cm="1">
        <f t="array" ref="AK6714">_xlfn._xlws.FILTER(Table4[Column1],ISNUMBER(SEARCH(Table4[Column1],MIS[[#This Row],[OrderUniqueIdentifier]])),"")</f>
        <v>LONGSHORT</v>
      </c>
    </row>
    <row r="6715" spans="1:37" x14ac:dyDescent="0.25">
      <c r="A6715" t="s">
        <v>71</v>
      </c>
      <c r="B6715" t="s">
        <v>1124</v>
      </c>
      <c r="C6715" t="s">
        <v>11419</v>
      </c>
      <c r="D6715" t="s">
        <v>72</v>
      </c>
      <c r="E6715" t="s">
        <v>2044</v>
      </c>
      <c r="F6715" t="s">
        <v>98</v>
      </c>
      <c r="G6715" t="s">
        <v>74</v>
      </c>
      <c r="H6715" t="s">
        <v>75</v>
      </c>
      <c r="I6715" t="s">
        <v>76</v>
      </c>
      <c r="J6715" t="s">
        <v>77</v>
      </c>
      <c r="K6715">
        <v>20</v>
      </c>
      <c r="L6715" t="s">
        <v>77</v>
      </c>
      <c r="M6715" t="s">
        <v>78</v>
      </c>
      <c r="N6715" t="s">
        <v>3617</v>
      </c>
      <c r="O6715" t="s">
        <v>11161</v>
      </c>
      <c r="P6715" t="s">
        <v>11161</v>
      </c>
      <c r="Q6715" t="s">
        <v>2048</v>
      </c>
      <c r="R6715" t="s">
        <v>79</v>
      </c>
      <c r="S6715" t="s">
        <v>25</v>
      </c>
      <c r="T6715" t="s">
        <v>2049</v>
      </c>
      <c r="U6715" t="s">
        <v>100</v>
      </c>
      <c r="V6715" t="s">
        <v>80</v>
      </c>
      <c r="W6715">
        <v>82300</v>
      </c>
      <c r="X6715" t="s">
        <v>81</v>
      </c>
      <c r="Y6715">
        <v>20</v>
      </c>
      <c r="Z6715" t="s">
        <v>11162</v>
      </c>
      <c r="AA6715" t="s">
        <v>11162</v>
      </c>
      <c r="AB6715" t="s">
        <v>90</v>
      </c>
      <c r="AC6715" t="s">
        <v>84</v>
      </c>
      <c r="AD6715">
        <f>_xlfn.XLOOKUP(MIS[[#This Row],[TRADING SYMBOL]],[1]Sheet1!$D:$D,[1]Sheet1!$C:$C)</f>
        <v>464.4</v>
      </c>
      <c r="AE6715">
        <f>MIS[[#This Row],[OrderAverageTradedPrice]]*MIS[[#This Row],[OrderQuantity]]</f>
        <v>10221</v>
      </c>
      <c r="AF6715">
        <f>MIS[[#This Row],[LTP]]*MIS[[#This Row],[OrderQuantity]]</f>
        <v>9288</v>
      </c>
      <c r="AG6715">
        <f>IF(MIS[[#This Row],[OrderSide]]="SELL",MIS[[#This Row],[VALUE]]-MIS[[#This Row],[LIVE_VALUE]],MIS[[#This Row],[LIVE_VALUE]]-MIS[[#This Row],[VALUE]])</f>
        <v>-933</v>
      </c>
      <c r="AH6715" t="str" cm="1">
        <f t="array" ref="AH67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5" t="str">
        <f>MIS[[#This Row],[TRADING SYMBOL]]</f>
        <v>SENSEX2552082300CE</v>
      </c>
      <c r="AJ6715" t="str">
        <f>IF(RIGHT(MIS[[#This Row],[Main/Hedge]],4)="MAIN","MAIN","HEDGE")</f>
        <v>MAIN</v>
      </c>
      <c r="AK6715" t="str" cm="1">
        <f t="array" ref="AK6715">_xlfn._xlws.FILTER(Table4[Column1],ISNUMBER(SEARCH(Table4[Column1],MIS[[#This Row],[OrderUniqueIdentifier]])),"")</f>
        <v>LONGSHORT</v>
      </c>
    </row>
    <row r="6716" spans="1:37" x14ac:dyDescent="0.25">
      <c r="A6716" t="s">
        <v>71</v>
      </c>
      <c r="B6716" t="s">
        <v>1308</v>
      </c>
      <c r="C6716" t="s">
        <v>11506</v>
      </c>
      <c r="D6716" t="s">
        <v>72</v>
      </c>
      <c r="E6716" t="s">
        <v>2044</v>
      </c>
      <c r="F6716" t="s">
        <v>98</v>
      </c>
      <c r="G6716" t="s">
        <v>74</v>
      </c>
      <c r="H6716" t="s">
        <v>75</v>
      </c>
      <c r="I6716" t="s">
        <v>76</v>
      </c>
      <c r="J6716" t="s">
        <v>77</v>
      </c>
      <c r="K6716">
        <v>120</v>
      </c>
      <c r="L6716" t="s">
        <v>77</v>
      </c>
      <c r="M6716" t="s">
        <v>78</v>
      </c>
      <c r="N6716" t="s">
        <v>11507</v>
      </c>
      <c r="O6716" t="s">
        <v>11153</v>
      </c>
      <c r="P6716" t="s">
        <v>11161</v>
      </c>
      <c r="Q6716" t="s">
        <v>2048</v>
      </c>
      <c r="R6716" t="s">
        <v>79</v>
      </c>
      <c r="S6716" t="s">
        <v>25</v>
      </c>
      <c r="T6716" t="s">
        <v>2049</v>
      </c>
      <c r="U6716" t="s">
        <v>100</v>
      </c>
      <c r="V6716" t="s">
        <v>80</v>
      </c>
      <c r="W6716">
        <v>82300</v>
      </c>
      <c r="X6716" t="s">
        <v>81</v>
      </c>
      <c r="Y6716">
        <v>120</v>
      </c>
      <c r="Z6716" t="s">
        <v>11155</v>
      </c>
      <c r="AA6716" t="s">
        <v>11162</v>
      </c>
      <c r="AB6716" t="s">
        <v>90</v>
      </c>
      <c r="AC6716" t="s">
        <v>84</v>
      </c>
      <c r="AD6716">
        <f>_xlfn.XLOOKUP(MIS[[#This Row],[TRADING SYMBOL]],[1]Sheet1!$D:$D,[1]Sheet1!$C:$C)</f>
        <v>464.4</v>
      </c>
      <c r="AE6716">
        <f>MIS[[#This Row],[OrderAverageTradedPrice]]*MIS[[#This Row],[OrderQuantity]]</f>
        <v>61248.999999999964</v>
      </c>
      <c r="AF6716">
        <f>MIS[[#This Row],[LTP]]*MIS[[#This Row],[OrderQuantity]]</f>
        <v>55728</v>
      </c>
      <c r="AG6716">
        <f>IF(MIS[[#This Row],[OrderSide]]="SELL",MIS[[#This Row],[VALUE]]-MIS[[#This Row],[LIVE_VALUE]],MIS[[#This Row],[LIVE_VALUE]]-MIS[[#This Row],[VALUE]])</f>
        <v>-5520.9999999999636</v>
      </c>
      <c r="AH6716" t="str" cm="1">
        <f t="array" ref="AH67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6" t="str">
        <f>MIS[[#This Row],[TRADING SYMBOL]]</f>
        <v>SENSEX2552082300CE</v>
      </c>
      <c r="AJ6716" t="str">
        <f>IF(RIGHT(MIS[[#This Row],[Main/Hedge]],4)="MAIN","MAIN","HEDGE")</f>
        <v>MAIN</v>
      </c>
      <c r="AK6716" t="str" cm="1">
        <f t="array" ref="AK6716">_xlfn._xlws.FILTER(Table4[Column1],ISNUMBER(SEARCH(Table4[Column1],MIS[[#This Row],[OrderUniqueIdentifier]])),"")</f>
        <v>LONGSHORT</v>
      </c>
    </row>
    <row r="6717" spans="1:37" x14ac:dyDescent="0.25">
      <c r="A6717" t="s">
        <v>71</v>
      </c>
      <c r="B6717" t="s">
        <v>804</v>
      </c>
      <c r="C6717" t="s">
        <v>11276</v>
      </c>
      <c r="D6717" t="s">
        <v>72</v>
      </c>
      <c r="E6717" t="s">
        <v>2044</v>
      </c>
      <c r="F6717" t="s">
        <v>98</v>
      </c>
      <c r="G6717" t="s">
        <v>74</v>
      </c>
      <c r="H6717" t="s">
        <v>75</v>
      </c>
      <c r="I6717" t="s">
        <v>76</v>
      </c>
      <c r="J6717" t="s">
        <v>77</v>
      </c>
      <c r="K6717">
        <v>20</v>
      </c>
      <c r="L6717" t="s">
        <v>77</v>
      </c>
      <c r="M6717" t="s">
        <v>78</v>
      </c>
      <c r="N6717" t="s">
        <v>6666</v>
      </c>
      <c r="O6717" t="s">
        <v>11161</v>
      </c>
      <c r="P6717" t="s">
        <v>11277</v>
      </c>
      <c r="Q6717" t="s">
        <v>2048</v>
      </c>
      <c r="R6717" t="s">
        <v>79</v>
      </c>
      <c r="S6717" t="s">
        <v>25</v>
      </c>
      <c r="T6717" t="s">
        <v>2049</v>
      </c>
      <c r="U6717" t="s">
        <v>100</v>
      </c>
      <c r="V6717" t="s">
        <v>80</v>
      </c>
      <c r="W6717">
        <v>82300</v>
      </c>
      <c r="X6717" t="s">
        <v>81</v>
      </c>
      <c r="Y6717">
        <v>20</v>
      </c>
      <c r="Z6717" t="s">
        <v>11162</v>
      </c>
      <c r="AA6717" t="s">
        <v>11278</v>
      </c>
      <c r="AB6717" t="s">
        <v>90</v>
      </c>
      <c r="AC6717" t="s">
        <v>84</v>
      </c>
      <c r="AD6717">
        <f>_xlfn.XLOOKUP(MIS[[#This Row],[TRADING SYMBOL]],[1]Sheet1!$D:$D,[1]Sheet1!$C:$C)</f>
        <v>464.4</v>
      </c>
      <c r="AE6717">
        <f>MIS[[#This Row],[OrderAverageTradedPrice]]*MIS[[#This Row],[OrderQuantity]]</f>
        <v>10200</v>
      </c>
      <c r="AF6717">
        <f>MIS[[#This Row],[LTP]]*MIS[[#This Row],[OrderQuantity]]</f>
        <v>9288</v>
      </c>
      <c r="AG6717">
        <f>IF(MIS[[#This Row],[OrderSide]]="SELL",MIS[[#This Row],[VALUE]]-MIS[[#This Row],[LIVE_VALUE]],MIS[[#This Row],[LIVE_VALUE]]-MIS[[#This Row],[VALUE]])</f>
        <v>-912</v>
      </c>
      <c r="AH6717" t="str" cm="1">
        <f t="array" ref="AH67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7" t="str">
        <f>MIS[[#This Row],[TRADING SYMBOL]]</f>
        <v>SENSEX2552082300CE</v>
      </c>
      <c r="AJ6717" t="str">
        <f>IF(RIGHT(MIS[[#This Row],[Main/Hedge]],4)="MAIN","MAIN","HEDGE")</f>
        <v>MAIN</v>
      </c>
      <c r="AK6717" t="str" cm="1">
        <f t="array" ref="AK6717">_xlfn._xlws.FILTER(Table4[Column1],ISNUMBER(SEARCH(Table4[Column1],MIS[[#This Row],[OrderUniqueIdentifier]])),"")</f>
        <v>LONGSHORT</v>
      </c>
    </row>
    <row r="6718" spans="1:37" x14ac:dyDescent="0.25">
      <c r="A6718" t="s">
        <v>71</v>
      </c>
      <c r="B6718" t="s">
        <v>948</v>
      </c>
      <c r="C6718" t="s">
        <v>11340</v>
      </c>
      <c r="D6718" t="s">
        <v>72</v>
      </c>
      <c r="E6718" t="s">
        <v>2044</v>
      </c>
      <c r="F6718" t="s">
        <v>98</v>
      </c>
      <c r="G6718" t="s">
        <v>74</v>
      </c>
      <c r="H6718" t="s">
        <v>75</v>
      </c>
      <c r="I6718" t="s">
        <v>76</v>
      </c>
      <c r="J6718" t="s">
        <v>77</v>
      </c>
      <c r="K6718">
        <v>20</v>
      </c>
      <c r="L6718" t="s">
        <v>77</v>
      </c>
      <c r="M6718" t="s">
        <v>78</v>
      </c>
      <c r="N6718" t="s">
        <v>11341</v>
      </c>
      <c r="O6718" t="s">
        <v>11277</v>
      </c>
      <c r="P6718" t="s">
        <v>11277</v>
      </c>
      <c r="Q6718" t="s">
        <v>2048</v>
      </c>
      <c r="R6718" t="s">
        <v>79</v>
      </c>
      <c r="S6718" t="s">
        <v>25</v>
      </c>
      <c r="T6718" t="s">
        <v>2049</v>
      </c>
      <c r="U6718" t="s">
        <v>100</v>
      </c>
      <c r="V6718" t="s">
        <v>80</v>
      </c>
      <c r="W6718">
        <v>82300</v>
      </c>
      <c r="X6718" t="s">
        <v>81</v>
      </c>
      <c r="Y6718">
        <v>20</v>
      </c>
      <c r="Z6718" t="s">
        <v>11278</v>
      </c>
      <c r="AA6718" t="s">
        <v>11278</v>
      </c>
      <c r="AB6718" t="s">
        <v>90</v>
      </c>
      <c r="AC6718" t="s">
        <v>84</v>
      </c>
      <c r="AD6718">
        <f>_xlfn.XLOOKUP(MIS[[#This Row],[TRADING SYMBOL]],[1]Sheet1!$D:$D,[1]Sheet1!$C:$C)</f>
        <v>464.4</v>
      </c>
      <c r="AE6718">
        <f>MIS[[#This Row],[OrderAverageTradedPrice]]*MIS[[#This Row],[OrderQuantity]]</f>
        <v>10181</v>
      </c>
      <c r="AF6718">
        <f>MIS[[#This Row],[LTP]]*MIS[[#This Row],[OrderQuantity]]</f>
        <v>9288</v>
      </c>
      <c r="AG6718">
        <f>IF(MIS[[#This Row],[OrderSide]]="SELL",MIS[[#This Row],[VALUE]]-MIS[[#This Row],[LIVE_VALUE]],MIS[[#This Row],[LIVE_VALUE]]-MIS[[#This Row],[VALUE]])</f>
        <v>-893</v>
      </c>
      <c r="AH6718" t="str" cm="1">
        <f t="array" ref="AH67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8" t="str">
        <f>MIS[[#This Row],[TRADING SYMBOL]]</f>
        <v>SENSEX2552082300CE</v>
      </c>
      <c r="AJ6718" t="str">
        <f>IF(RIGHT(MIS[[#This Row],[Main/Hedge]],4)="MAIN","MAIN","HEDGE")</f>
        <v>MAIN</v>
      </c>
      <c r="AK6718" t="str" cm="1">
        <f t="array" ref="AK6718">_xlfn._xlws.FILTER(Table4[Column1],ISNUMBER(SEARCH(Table4[Column1],MIS[[#This Row],[OrderUniqueIdentifier]])),"")</f>
        <v>LONGSHORT</v>
      </c>
    </row>
    <row r="6719" spans="1:37" x14ac:dyDescent="0.25">
      <c r="A6719" t="s">
        <v>179</v>
      </c>
      <c r="B6719" t="s">
        <v>229</v>
      </c>
      <c r="C6719" t="s">
        <v>11588</v>
      </c>
      <c r="D6719" t="s">
        <v>72</v>
      </c>
      <c r="E6719" t="s">
        <v>2044</v>
      </c>
      <c r="F6719" t="s">
        <v>98</v>
      </c>
      <c r="G6719" t="s">
        <v>74</v>
      </c>
      <c r="H6719" t="s">
        <v>93</v>
      </c>
      <c r="I6719" t="s">
        <v>76</v>
      </c>
      <c r="J6719" t="s">
        <v>11589</v>
      </c>
      <c r="K6719">
        <v>160</v>
      </c>
      <c r="L6719" t="s">
        <v>77</v>
      </c>
      <c r="M6719" t="s">
        <v>78</v>
      </c>
      <c r="N6719" t="s">
        <v>11590</v>
      </c>
      <c r="O6719" t="s">
        <v>11277</v>
      </c>
      <c r="P6719" t="s">
        <v>11277</v>
      </c>
      <c r="Q6719" t="s">
        <v>2048</v>
      </c>
      <c r="R6719" t="s">
        <v>79</v>
      </c>
      <c r="S6719" t="s">
        <v>25</v>
      </c>
      <c r="T6719" t="s">
        <v>2049</v>
      </c>
      <c r="U6719" t="s">
        <v>100</v>
      </c>
      <c r="V6719" t="s">
        <v>80</v>
      </c>
      <c r="W6719">
        <v>82300</v>
      </c>
      <c r="X6719" t="s">
        <v>81</v>
      </c>
      <c r="Y6719">
        <v>160</v>
      </c>
      <c r="Z6719" t="s">
        <v>11278</v>
      </c>
      <c r="AA6719" t="s">
        <v>11278</v>
      </c>
      <c r="AB6719" t="s">
        <v>90</v>
      </c>
      <c r="AC6719" t="s">
        <v>84</v>
      </c>
      <c r="AD6719">
        <f>_xlfn.XLOOKUP(MIS[[#This Row],[TRADING SYMBOL]],[1]Sheet1!$D:$D,[1]Sheet1!$C:$C)</f>
        <v>464.4</v>
      </c>
      <c r="AE6719">
        <f>MIS[[#This Row],[OrderAverageTradedPrice]]*MIS[[#This Row],[OrderQuantity]]</f>
        <v>81564</v>
      </c>
      <c r="AF6719">
        <f>MIS[[#This Row],[LTP]]*MIS[[#This Row],[OrderQuantity]]</f>
        <v>74304</v>
      </c>
      <c r="AG6719">
        <f>IF(MIS[[#This Row],[OrderSide]]="SELL",MIS[[#This Row],[VALUE]]-MIS[[#This Row],[LIVE_VALUE]],MIS[[#This Row],[LIVE_VALUE]]-MIS[[#This Row],[VALUE]])</f>
        <v>-7260</v>
      </c>
      <c r="AH6719" t="str" cm="1">
        <f t="array" ref="AH67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9" t="str">
        <f>MIS[[#This Row],[TRADING SYMBOL]]</f>
        <v>SENSEX2552082300CE</v>
      </c>
      <c r="AJ6719" t="str">
        <f>IF(RIGHT(MIS[[#This Row],[Main/Hedge]],4)="MAIN","MAIN","HEDGE")</f>
        <v>MAIN</v>
      </c>
      <c r="AK6719" t="str" cm="1">
        <f t="array" ref="AK6719">_xlfn._xlws.FILTER(Table4[Column1],ISNUMBER(SEARCH(Table4[Column1],MIS[[#This Row],[OrderUniqueIdentifier]])),"")</f>
        <v>LONGSHORT</v>
      </c>
    </row>
    <row r="6720" spans="1:37" x14ac:dyDescent="0.25">
      <c r="A6720" t="s">
        <v>1555</v>
      </c>
      <c r="B6720" t="s">
        <v>1684</v>
      </c>
      <c r="C6720" t="s">
        <v>11674</v>
      </c>
      <c r="D6720" t="s">
        <v>72</v>
      </c>
      <c r="E6720" t="s">
        <v>2044</v>
      </c>
      <c r="F6720" t="s">
        <v>98</v>
      </c>
      <c r="G6720" t="s">
        <v>74</v>
      </c>
      <c r="H6720" t="s">
        <v>93</v>
      </c>
      <c r="I6720" t="s">
        <v>76</v>
      </c>
      <c r="J6720" t="s">
        <v>3617</v>
      </c>
      <c r="K6720">
        <v>200</v>
      </c>
      <c r="L6720" t="s">
        <v>77</v>
      </c>
      <c r="M6720" t="s">
        <v>78</v>
      </c>
      <c r="N6720" t="s">
        <v>11675</v>
      </c>
      <c r="O6720" t="s">
        <v>11161</v>
      </c>
      <c r="P6720" t="s">
        <v>11277</v>
      </c>
      <c r="Q6720" t="s">
        <v>2048</v>
      </c>
      <c r="R6720" t="s">
        <v>79</v>
      </c>
      <c r="S6720" t="s">
        <v>25</v>
      </c>
      <c r="T6720" t="s">
        <v>2049</v>
      </c>
      <c r="U6720" t="s">
        <v>100</v>
      </c>
      <c r="V6720" t="s">
        <v>80</v>
      </c>
      <c r="W6720">
        <v>82300</v>
      </c>
      <c r="X6720" t="s">
        <v>81</v>
      </c>
      <c r="Y6720">
        <v>200</v>
      </c>
      <c r="Z6720" t="s">
        <v>11162</v>
      </c>
      <c r="AA6720" t="s">
        <v>11278</v>
      </c>
      <c r="AB6720" t="s">
        <v>90</v>
      </c>
      <c r="AC6720" t="s">
        <v>84</v>
      </c>
      <c r="AD6720">
        <f>_xlfn.XLOOKUP(MIS[[#This Row],[TRADING SYMBOL]],[1]Sheet1!$D:$D,[1]Sheet1!$C:$C)</f>
        <v>464.4</v>
      </c>
      <c r="AE6720">
        <f>MIS[[#This Row],[OrderAverageTradedPrice]]*MIS[[#This Row],[OrderQuantity]]</f>
        <v>102217</v>
      </c>
      <c r="AF6720">
        <f>MIS[[#This Row],[LTP]]*MIS[[#This Row],[OrderQuantity]]</f>
        <v>92880</v>
      </c>
      <c r="AG6720">
        <f>IF(MIS[[#This Row],[OrderSide]]="SELL",MIS[[#This Row],[VALUE]]-MIS[[#This Row],[LIVE_VALUE]],MIS[[#This Row],[LIVE_VALUE]]-MIS[[#This Row],[VALUE]])</f>
        <v>-9337</v>
      </c>
      <c r="AH6720" t="str" cm="1">
        <f t="array" ref="AH67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0" t="str">
        <f>MIS[[#This Row],[TRADING SYMBOL]]</f>
        <v>SENSEX2552082300CE</v>
      </c>
      <c r="AJ6720" t="str">
        <f>IF(RIGHT(MIS[[#This Row],[Main/Hedge]],4)="MAIN","MAIN","HEDGE")</f>
        <v>MAIN</v>
      </c>
      <c r="AK6720" t="str" cm="1">
        <f t="array" ref="AK6720">_xlfn._xlws.FILTER(Table4[Column1],ISNUMBER(SEARCH(Table4[Column1],MIS[[#This Row],[OrderUniqueIdentifier]])),"")</f>
        <v>LONGSHORT</v>
      </c>
    </row>
    <row r="6721" spans="1:37" x14ac:dyDescent="0.25">
      <c r="A6721" t="s">
        <v>71</v>
      </c>
      <c r="B6721" t="s">
        <v>1143</v>
      </c>
      <c r="C6721" t="s">
        <v>11425</v>
      </c>
      <c r="D6721" t="s">
        <v>72</v>
      </c>
      <c r="E6721" t="s">
        <v>2044</v>
      </c>
      <c r="F6721" t="s">
        <v>98</v>
      </c>
      <c r="G6721" t="s">
        <v>74</v>
      </c>
      <c r="H6721" t="s">
        <v>75</v>
      </c>
      <c r="I6721" t="s">
        <v>76</v>
      </c>
      <c r="J6721" t="s">
        <v>77</v>
      </c>
      <c r="K6721">
        <v>40</v>
      </c>
      <c r="L6721" t="s">
        <v>77</v>
      </c>
      <c r="M6721" t="s">
        <v>78</v>
      </c>
      <c r="N6721" t="s">
        <v>11341</v>
      </c>
      <c r="O6721" t="s">
        <v>11277</v>
      </c>
      <c r="P6721" t="s">
        <v>11426</v>
      </c>
      <c r="Q6721" t="s">
        <v>2048</v>
      </c>
      <c r="R6721" t="s">
        <v>79</v>
      </c>
      <c r="S6721" t="s">
        <v>25</v>
      </c>
      <c r="T6721" t="s">
        <v>2049</v>
      </c>
      <c r="U6721" t="s">
        <v>100</v>
      </c>
      <c r="V6721" t="s">
        <v>80</v>
      </c>
      <c r="W6721">
        <v>82300</v>
      </c>
      <c r="X6721" t="s">
        <v>81</v>
      </c>
      <c r="Y6721">
        <v>40</v>
      </c>
      <c r="Z6721" t="s">
        <v>11278</v>
      </c>
      <c r="AA6721" t="s">
        <v>11427</v>
      </c>
      <c r="AB6721" t="s">
        <v>90</v>
      </c>
      <c r="AC6721" t="s">
        <v>84</v>
      </c>
      <c r="AD6721">
        <f>_xlfn.XLOOKUP(MIS[[#This Row],[TRADING SYMBOL]],[1]Sheet1!$D:$D,[1]Sheet1!$C:$C)</f>
        <v>464.4</v>
      </c>
      <c r="AE6721">
        <f>MIS[[#This Row],[OrderAverageTradedPrice]]*MIS[[#This Row],[OrderQuantity]]</f>
        <v>20362</v>
      </c>
      <c r="AF6721">
        <f>MIS[[#This Row],[LTP]]*MIS[[#This Row],[OrderQuantity]]</f>
        <v>18576</v>
      </c>
      <c r="AG6721">
        <f>IF(MIS[[#This Row],[OrderSide]]="SELL",MIS[[#This Row],[VALUE]]-MIS[[#This Row],[LIVE_VALUE]],MIS[[#This Row],[LIVE_VALUE]]-MIS[[#This Row],[VALUE]])</f>
        <v>-1786</v>
      </c>
      <c r="AH6721" t="str" cm="1">
        <f t="array" ref="AH67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1" t="str">
        <f>MIS[[#This Row],[TRADING SYMBOL]]</f>
        <v>SENSEX2552082300CE</v>
      </c>
      <c r="AJ6721" t="str">
        <f>IF(RIGHT(MIS[[#This Row],[Main/Hedge]],4)="MAIN","MAIN","HEDGE")</f>
        <v>MAIN</v>
      </c>
      <c r="AK6721" t="str" cm="1">
        <f t="array" ref="AK6721">_xlfn._xlws.FILTER(Table4[Column1],ISNUMBER(SEARCH(Table4[Column1],MIS[[#This Row],[OrderUniqueIdentifier]])),"")</f>
        <v>LONGSHORT</v>
      </c>
    </row>
    <row r="6722" spans="1:37" x14ac:dyDescent="0.25">
      <c r="A6722" t="s">
        <v>179</v>
      </c>
      <c r="B6722" t="s">
        <v>180</v>
      </c>
      <c r="C6722" t="s">
        <v>11577</v>
      </c>
      <c r="D6722" t="s">
        <v>72</v>
      </c>
      <c r="E6722" t="s">
        <v>2044</v>
      </c>
      <c r="F6722" t="s">
        <v>98</v>
      </c>
      <c r="G6722" t="s">
        <v>74</v>
      </c>
      <c r="H6722" t="s">
        <v>93</v>
      </c>
      <c r="I6722" t="s">
        <v>76</v>
      </c>
      <c r="J6722" t="s">
        <v>11160</v>
      </c>
      <c r="K6722">
        <v>40</v>
      </c>
      <c r="L6722" t="s">
        <v>77</v>
      </c>
      <c r="M6722" t="s">
        <v>78</v>
      </c>
      <c r="N6722" t="s">
        <v>11160</v>
      </c>
      <c r="O6722" t="s">
        <v>11578</v>
      </c>
      <c r="P6722" t="s">
        <v>11578</v>
      </c>
      <c r="Q6722" t="s">
        <v>2048</v>
      </c>
      <c r="R6722" t="s">
        <v>79</v>
      </c>
      <c r="S6722" t="s">
        <v>25</v>
      </c>
      <c r="T6722" t="s">
        <v>2049</v>
      </c>
      <c r="U6722" t="s">
        <v>100</v>
      </c>
      <c r="V6722" t="s">
        <v>80</v>
      </c>
      <c r="W6722">
        <v>82300</v>
      </c>
      <c r="X6722" t="s">
        <v>81</v>
      </c>
      <c r="Y6722">
        <v>40</v>
      </c>
      <c r="Z6722" t="s">
        <v>11579</v>
      </c>
      <c r="AA6722" t="s">
        <v>11579</v>
      </c>
      <c r="AB6722" t="s">
        <v>90</v>
      </c>
      <c r="AC6722" t="s">
        <v>84</v>
      </c>
      <c r="AD6722">
        <f>_xlfn.XLOOKUP(MIS[[#This Row],[TRADING SYMBOL]],[1]Sheet1!$D:$D,[1]Sheet1!$C:$C)</f>
        <v>464.4</v>
      </c>
      <c r="AE6722">
        <f>MIS[[#This Row],[OrderAverageTradedPrice]]*MIS[[#This Row],[OrderQuantity]]</f>
        <v>20394</v>
      </c>
      <c r="AF6722">
        <f>MIS[[#This Row],[LTP]]*MIS[[#This Row],[OrderQuantity]]</f>
        <v>18576</v>
      </c>
      <c r="AG6722">
        <f>IF(MIS[[#This Row],[OrderSide]]="SELL",MIS[[#This Row],[VALUE]]-MIS[[#This Row],[LIVE_VALUE]],MIS[[#This Row],[LIVE_VALUE]]-MIS[[#This Row],[VALUE]])</f>
        <v>-1818</v>
      </c>
      <c r="AH6722" t="str" cm="1">
        <f t="array" ref="AH67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2" t="str">
        <f>MIS[[#This Row],[TRADING SYMBOL]]</f>
        <v>SENSEX2552082300CE</v>
      </c>
      <c r="AJ6722" t="str">
        <f>IF(RIGHT(MIS[[#This Row],[Main/Hedge]],4)="MAIN","MAIN","HEDGE")</f>
        <v>MAIN</v>
      </c>
      <c r="AK6722" t="str" cm="1">
        <f t="array" ref="AK6722">_xlfn._xlws.FILTER(Table4[Column1],ISNUMBER(SEARCH(Table4[Column1],MIS[[#This Row],[OrderUniqueIdentifier]])),"")</f>
        <v>LONGSHORT</v>
      </c>
    </row>
    <row r="6723" spans="1:37" x14ac:dyDescent="0.25">
      <c r="A6723" t="s">
        <v>1555</v>
      </c>
      <c r="B6723" t="s">
        <v>1614</v>
      </c>
      <c r="C6723" t="s">
        <v>11644</v>
      </c>
      <c r="D6723" t="s">
        <v>72</v>
      </c>
      <c r="E6723" t="s">
        <v>2044</v>
      </c>
      <c r="F6723" t="s">
        <v>98</v>
      </c>
      <c r="G6723" t="s">
        <v>74</v>
      </c>
      <c r="H6723" t="s">
        <v>93</v>
      </c>
      <c r="I6723" t="s">
        <v>76</v>
      </c>
      <c r="J6723" t="s">
        <v>11645</v>
      </c>
      <c r="K6723">
        <v>40</v>
      </c>
      <c r="L6723" t="s">
        <v>77</v>
      </c>
      <c r="M6723" t="s">
        <v>78</v>
      </c>
      <c r="N6723" t="s">
        <v>11645</v>
      </c>
      <c r="O6723" t="s">
        <v>11426</v>
      </c>
      <c r="P6723" t="s">
        <v>11578</v>
      </c>
      <c r="Q6723" t="s">
        <v>2048</v>
      </c>
      <c r="R6723" t="s">
        <v>79</v>
      </c>
      <c r="S6723" t="s">
        <v>25</v>
      </c>
      <c r="T6723" t="s">
        <v>2049</v>
      </c>
      <c r="U6723" t="s">
        <v>100</v>
      </c>
      <c r="V6723" t="s">
        <v>80</v>
      </c>
      <c r="W6723">
        <v>82300</v>
      </c>
      <c r="X6723" t="s">
        <v>81</v>
      </c>
      <c r="Y6723">
        <v>40</v>
      </c>
      <c r="Z6723" t="s">
        <v>11427</v>
      </c>
      <c r="AA6723" t="s">
        <v>11579</v>
      </c>
      <c r="AB6723" t="s">
        <v>90</v>
      </c>
      <c r="AC6723" t="s">
        <v>84</v>
      </c>
      <c r="AD6723">
        <f>_xlfn.XLOOKUP(MIS[[#This Row],[TRADING SYMBOL]],[1]Sheet1!$D:$D,[1]Sheet1!$C:$C)</f>
        <v>464.4</v>
      </c>
      <c r="AE6723">
        <f>MIS[[#This Row],[OrderAverageTradedPrice]]*MIS[[#This Row],[OrderQuantity]]</f>
        <v>20392</v>
      </c>
      <c r="AF6723">
        <f>MIS[[#This Row],[LTP]]*MIS[[#This Row],[OrderQuantity]]</f>
        <v>18576</v>
      </c>
      <c r="AG6723">
        <f>IF(MIS[[#This Row],[OrderSide]]="SELL",MIS[[#This Row],[VALUE]]-MIS[[#This Row],[LIVE_VALUE]],MIS[[#This Row],[LIVE_VALUE]]-MIS[[#This Row],[VALUE]])</f>
        <v>-1816</v>
      </c>
      <c r="AH6723" t="str" cm="1">
        <f t="array" ref="AH67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3" t="str">
        <f>MIS[[#This Row],[TRADING SYMBOL]]</f>
        <v>SENSEX2552082300CE</v>
      </c>
      <c r="AJ6723" t="str">
        <f>IF(RIGHT(MIS[[#This Row],[Main/Hedge]],4)="MAIN","MAIN","HEDGE")</f>
        <v>MAIN</v>
      </c>
      <c r="AK6723" t="str" cm="1">
        <f t="array" ref="AK6723">_xlfn._xlws.FILTER(Table4[Column1],ISNUMBER(SEARCH(Table4[Column1],MIS[[#This Row],[OrderUniqueIdentifier]])),"")</f>
        <v>LONGSHORT</v>
      </c>
    </row>
    <row r="6724" spans="1:37" x14ac:dyDescent="0.25">
      <c r="A6724" t="s">
        <v>179</v>
      </c>
      <c r="B6724" t="s">
        <v>219</v>
      </c>
      <c r="C6724" t="s">
        <v>11583</v>
      </c>
      <c r="D6724" t="s">
        <v>72</v>
      </c>
      <c r="E6724" t="s">
        <v>2044</v>
      </c>
      <c r="F6724" t="s">
        <v>98</v>
      </c>
      <c r="G6724" t="s">
        <v>74</v>
      </c>
      <c r="H6724" t="s">
        <v>93</v>
      </c>
      <c r="I6724" t="s">
        <v>76</v>
      </c>
      <c r="J6724" t="s">
        <v>11394</v>
      </c>
      <c r="K6724">
        <v>40</v>
      </c>
      <c r="L6724" t="s">
        <v>77</v>
      </c>
      <c r="M6724" t="s">
        <v>78</v>
      </c>
      <c r="N6724" t="s">
        <v>11394</v>
      </c>
      <c r="O6724" t="s">
        <v>11578</v>
      </c>
      <c r="P6724" t="s">
        <v>11584</v>
      </c>
      <c r="Q6724" t="s">
        <v>2048</v>
      </c>
      <c r="R6724" t="s">
        <v>79</v>
      </c>
      <c r="S6724" t="s">
        <v>25</v>
      </c>
      <c r="T6724" t="s">
        <v>2049</v>
      </c>
      <c r="U6724" t="s">
        <v>100</v>
      </c>
      <c r="V6724" t="s">
        <v>80</v>
      </c>
      <c r="W6724">
        <v>82300</v>
      </c>
      <c r="X6724" t="s">
        <v>81</v>
      </c>
      <c r="Y6724">
        <v>40</v>
      </c>
      <c r="Z6724" t="s">
        <v>11579</v>
      </c>
      <c r="AA6724" t="s">
        <v>11585</v>
      </c>
      <c r="AB6724" t="s">
        <v>90</v>
      </c>
      <c r="AC6724" t="s">
        <v>84</v>
      </c>
      <c r="AD6724">
        <f>_xlfn.XLOOKUP(MIS[[#This Row],[TRADING SYMBOL]],[1]Sheet1!$D:$D,[1]Sheet1!$C:$C)</f>
        <v>464.4</v>
      </c>
      <c r="AE6724">
        <f>MIS[[#This Row],[OrderAverageTradedPrice]]*MIS[[#This Row],[OrderQuantity]]</f>
        <v>20386</v>
      </c>
      <c r="AF6724">
        <f>MIS[[#This Row],[LTP]]*MIS[[#This Row],[OrderQuantity]]</f>
        <v>18576</v>
      </c>
      <c r="AG6724">
        <f>IF(MIS[[#This Row],[OrderSide]]="SELL",MIS[[#This Row],[VALUE]]-MIS[[#This Row],[LIVE_VALUE]],MIS[[#This Row],[LIVE_VALUE]]-MIS[[#This Row],[VALUE]])</f>
        <v>-1810</v>
      </c>
      <c r="AH6724" t="str" cm="1">
        <f t="array" ref="AH67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4" t="str">
        <f>MIS[[#This Row],[TRADING SYMBOL]]</f>
        <v>SENSEX2552082300CE</v>
      </c>
      <c r="AJ6724" t="str">
        <f>IF(RIGHT(MIS[[#This Row],[Main/Hedge]],4)="MAIN","MAIN","HEDGE")</f>
        <v>MAIN</v>
      </c>
      <c r="AK6724" t="str" cm="1">
        <f t="array" ref="AK6724">_xlfn._xlws.FILTER(Table4[Column1],ISNUMBER(SEARCH(Table4[Column1],MIS[[#This Row],[OrderUniqueIdentifier]])),"")</f>
        <v>LONGSHORT</v>
      </c>
    </row>
    <row r="6725" spans="1:37" x14ac:dyDescent="0.25">
      <c r="A6725" t="s">
        <v>71</v>
      </c>
      <c r="B6725" t="s">
        <v>602</v>
      </c>
      <c r="C6725" t="s">
        <v>11183</v>
      </c>
      <c r="D6725" t="s">
        <v>72</v>
      </c>
      <c r="E6725" t="s">
        <v>11102</v>
      </c>
      <c r="F6725" t="s">
        <v>98</v>
      </c>
      <c r="G6725" t="s">
        <v>74</v>
      </c>
      <c r="H6725" t="s">
        <v>75</v>
      </c>
      <c r="I6725" t="s">
        <v>76</v>
      </c>
      <c r="J6725" t="s">
        <v>77</v>
      </c>
      <c r="K6725">
        <v>60</v>
      </c>
      <c r="L6725" t="s">
        <v>77</v>
      </c>
      <c r="M6725" t="s">
        <v>78</v>
      </c>
      <c r="N6725" t="s">
        <v>11184</v>
      </c>
      <c r="O6725" t="s">
        <v>11185</v>
      </c>
      <c r="P6725" t="s">
        <v>11185</v>
      </c>
      <c r="Q6725" t="s">
        <v>11106</v>
      </c>
      <c r="R6725" t="s">
        <v>79</v>
      </c>
      <c r="S6725" t="s">
        <v>25</v>
      </c>
      <c r="T6725" t="s">
        <v>11107</v>
      </c>
      <c r="U6725" t="s">
        <v>100</v>
      </c>
      <c r="V6725" t="s">
        <v>80</v>
      </c>
      <c r="W6725">
        <v>79900</v>
      </c>
      <c r="X6725" t="s">
        <v>85</v>
      </c>
      <c r="Y6725">
        <v>60</v>
      </c>
      <c r="Z6725" t="s">
        <v>11186</v>
      </c>
      <c r="AA6725" t="s">
        <v>11186</v>
      </c>
      <c r="AB6725" t="s">
        <v>87</v>
      </c>
      <c r="AC6725" t="s">
        <v>84</v>
      </c>
      <c r="AD6725">
        <f>_xlfn.XLOOKUP(MIS[[#This Row],[TRADING SYMBOL]],[1]Sheet1!$D:$D,[1]Sheet1!$C:$C)</f>
        <v>31.45</v>
      </c>
      <c r="AE6725">
        <f>MIS[[#This Row],[OrderAverageTradedPrice]]*MIS[[#This Row],[OrderQuantity]]</f>
        <v>1937.9999999999998</v>
      </c>
      <c r="AF6725">
        <f>MIS[[#This Row],[LTP]]*MIS[[#This Row],[OrderQuantity]]</f>
        <v>1887</v>
      </c>
      <c r="AG6725">
        <f>IF(MIS[[#This Row],[OrderSide]]="SELL",MIS[[#This Row],[VALUE]]-MIS[[#This Row],[LIVE_VALUE]],MIS[[#This Row],[LIVE_VALUE]]-MIS[[#This Row],[VALUE]])</f>
        <v>-50.999999999999773</v>
      </c>
      <c r="AH6725" t="str" cm="1">
        <f t="array" ref="AH67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5" t="str">
        <f>MIS[[#This Row],[TRADING SYMBOL]]</f>
        <v>SENSEX2552079900PE</v>
      </c>
      <c r="AJ6725" t="str">
        <f>IF(RIGHT(MIS[[#This Row],[Main/Hedge]],4)="MAIN","MAIN","HEDGE")</f>
        <v>HEDGE</v>
      </c>
      <c r="AK6725" t="str" cm="1">
        <f t="array" ref="AK6725">_xlfn._xlws.FILTER(Table4[Column1],ISNUMBER(SEARCH(Table4[Column1],MIS[[#This Row],[OrderUniqueIdentifier]])),"")</f>
        <v>LONGSHORT</v>
      </c>
    </row>
    <row r="6726" spans="1:37" x14ac:dyDescent="0.25">
      <c r="A6726" t="s">
        <v>71</v>
      </c>
      <c r="B6726" t="s">
        <v>1061</v>
      </c>
      <c r="C6726" t="s">
        <v>11705</v>
      </c>
      <c r="D6726" t="s">
        <v>72</v>
      </c>
      <c r="E6726" t="s">
        <v>11102</v>
      </c>
      <c r="F6726" t="s">
        <v>98</v>
      </c>
      <c r="G6726" t="s">
        <v>74</v>
      </c>
      <c r="H6726" t="s">
        <v>75</v>
      </c>
      <c r="I6726" t="s">
        <v>76</v>
      </c>
      <c r="J6726" t="s">
        <v>77</v>
      </c>
      <c r="K6726">
        <v>60</v>
      </c>
      <c r="L6726" t="s">
        <v>77</v>
      </c>
      <c r="M6726" t="s">
        <v>78</v>
      </c>
      <c r="N6726" t="s">
        <v>11184</v>
      </c>
      <c r="O6726" t="s">
        <v>11185</v>
      </c>
      <c r="P6726" t="s">
        <v>11185</v>
      </c>
      <c r="Q6726" t="s">
        <v>11106</v>
      </c>
      <c r="R6726" t="s">
        <v>79</v>
      </c>
      <c r="S6726" t="s">
        <v>25</v>
      </c>
      <c r="T6726" t="s">
        <v>11107</v>
      </c>
      <c r="U6726" t="s">
        <v>100</v>
      </c>
      <c r="V6726" t="s">
        <v>80</v>
      </c>
      <c r="W6726">
        <v>79900</v>
      </c>
      <c r="X6726" t="s">
        <v>85</v>
      </c>
      <c r="Y6726">
        <v>60</v>
      </c>
      <c r="Z6726" t="s">
        <v>11186</v>
      </c>
      <c r="AA6726" t="s">
        <v>11186</v>
      </c>
      <c r="AB6726" t="s">
        <v>87</v>
      </c>
      <c r="AC6726" t="s">
        <v>84</v>
      </c>
      <c r="AD6726">
        <f>_xlfn.XLOOKUP(MIS[[#This Row],[TRADING SYMBOL]],[1]Sheet1!$D:$D,[1]Sheet1!$C:$C)</f>
        <v>31.45</v>
      </c>
      <c r="AE6726">
        <f>MIS[[#This Row],[OrderAverageTradedPrice]]*MIS[[#This Row],[OrderQuantity]]</f>
        <v>1937.9999999999998</v>
      </c>
      <c r="AF6726">
        <f>MIS[[#This Row],[LTP]]*MIS[[#This Row],[OrderQuantity]]</f>
        <v>1887</v>
      </c>
      <c r="AG6726">
        <f>IF(MIS[[#This Row],[OrderSide]]="SELL",MIS[[#This Row],[VALUE]]-MIS[[#This Row],[LIVE_VALUE]],MIS[[#This Row],[LIVE_VALUE]]-MIS[[#This Row],[VALUE]])</f>
        <v>-50.999999999999773</v>
      </c>
      <c r="AH6726" t="str" cm="1">
        <f t="array" ref="AH67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6" t="str">
        <f>MIS[[#This Row],[TRADING SYMBOL]]</f>
        <v>SENSEX2552079900PE</v>
      </c>
      <c r="AJ6726" t="str">
        <f>IF(RIGHT(MIS[[#This Row],[Main/Hedge]],4)="MAIN","MAIN","HEDGE")</f>
        <v>HEDGE</v>
      </c>
      <c r="AK6726" t="str" cm="1">
        <f t="array" ref="AK6726">_xlfn._xlws.FILTER(Table4[Column1],ISNUMBER(SEARCH(Table4[Column1],MIS[[#This Row],[OrderUniqueIdentifier]])),"")</f>
        <v>LONGSHORT</v>
      </c>
    </row>
    <row r="6727" spans="1:37" x14ac:dyDescent="0.25">
      <c r="A6727" t="s">
        <v>71</v>
      </c>
      <c r="B6727" t="s">
        <v>724</v>
      </c>
      <c r="C6727" t="s">
        <v>11247</v>
      </c>
      <c r="D6727" t="s">
        <v>72</v>
      </c>
      <c r="E6727" t="s">
        <v>11102</v>
      </c>
      <c r="F6727" t="s">
        <v>98</v>
      </c>
      <c r="G6727" t="s">
        <v>74</v>
      </c>
      <c r="H6727" t="s">
        <v>75</v>
      </c>
      <c r="I6727" t="s">
        <v>76</v>
      </c>
      <c r="J6727" t="s">
        <v>77</v>
      </c>
      <c r="K6727">
        <v>220</v>
      </c>
      <c r="L6727" t="s">
        <v>77</v>
      </c>
      <c r="M6727" t="s">
        <v>78</v>
      </c>
      <c r="N6727" t="s">
        <v>11184</v>
      </c>
      <c r="O6727" t="s">
        <v>11185</v>
      </c>
      <c r="P6727" t="s">
        <v>11219</v>
      </c>
      <c r="Q6727" t="s">
        <v>11106</v>
      </c>
      <c r="R6727" t="s">
        <v>79</v>
      </c>
      <c r="S6727" t="s">
        <v>4003</v>
      </c>
      <c r="T6727" t="s">
        <v>11107</v>
      </c>
      <c r="U6727" t="s">
        <v>100</v>
      </c>
      <c r="V6727" t="s">
        <v>80</v>
      </c>
      <c r="W6727">
        <v>79900</v>
      </c>
      <c r="X6727" t="s">
        <v>85</v>
      </c>
      <c r="Y6727">
        <v>220</v>
      </c>
      <c r="Z6727" t="s">
        <v>11186</v>
      </c>
      <c r="AA6727" t="s">
        <v>11221</v>
      </c>
      <c r="AB6727" t="s">
        <v>87</v>
      </c>
      <c r="AC6727" t="s">
        <v>84</v>
      </c>
      <c r="AD6727">
        <f>_xlfn.XLOOKUP(MIS[[#This Row],[TRADING SYMBOL]],[1]Sheet1!$D:$D,[1]Sheet1!$C:$C)</f>
        <v>31.45</v>
      </c>
      <c r="AE6727">
        <f>MIS[[#This Row],[OrderAverageTradedPrice]]*MIS[[#This Row],[OrderQuantity]]</f>
        <v>7105.9999999999991</v>
      </c>
      <c r="AF6727">
        <f>MIS[[#This Row],[LTP]]*MIS[[#This Row],[OrderQuantity]]</f>
        <v>6919</v>
      </c>
      <c r="AG6727">
        <f>IF(MIS[[#This Row],[OrderSide]]="SELL",MIS[[#This Row],[VALUE]]-MIS[[#This Row],[LIVE_VALUE]],MIS[[#This Row],[LIVE_VALUE]]-MIS[[#This Row],[VALUE]])</f>
        <v>-186.99999999999909</v>
      </c>
      <c r="AH6727" t="str" cm="1">
        <f t="array" ref="AH67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7" t="str">
        <f>MIS[[#This Row],[TRADING SYMBOL]]</f>
        <v>SENSEX2552079900PE</v>
      </c>
      <c r="AJ6727" t="str">
        <f>IF(RIGHT(MIS[[#This Row],[Main/Hedge]],4)="MAIN","MAIN","HEDGE")</f>
        <v>HEDGE</v>
      </c>
      <c r="AK6727" t="str" cm="1">
        <f t="array" ref="AK6727">_xlfn._xlws.FILTER(Table4[Column1],ISNUMBER(SEARCH(Table4[Column1],MIS[[#This Row],[OrderUniqueIdentifier]])),"")</f>
        <v>LONGSHORT</v>
      </c>
    </row>
    <row r="6728" spans="1:37" x14ac:dyDescent="0.25">
      <c r="A6728" t="s">
        <v>378</v>
      </c>
      <c r="B6728" t="s">
        <v>379</v>
      </c>
      <c r="C6728" t="s">
        <v>11680</v>
      </c>
      <c r="D6728" t="s">
        <v>72</v>
      </c>
      <c r="E6728" t="s">
        <v>11516</v>
      </c>
      <c r="F6728" t="s">
        <v>98</v>
      </c>
      <c r="G6728" t="s">
        <v>74</v>
      </c>
      <c r="H6728" t="s">
        <v>93</v>
      </c>
      <c r="I6728" t="s">
        <v>76</v>
      </c>
      <c r="J6728" t="s">
        <v>11681</v>
      </c>
      <c r="K6728">
        <v>80</v>
      </c>
      <c r="L6728" t="s">
        <v>77</v>
      </c>
      <c r="M6728" t="s">
        <v>78</v>
      </c>
      <c r="N6728" t="s">
        <v>11681</v>
      </c>
      <c r="O6728" t="s">
        <v>11682</v>
      </c>
      <c r="P6728" t="s">
        <v>11219</v>
      </c>
      <c r="Q6728" t="s">
        <v>11519</v>
      </c>
      <c r="R6728" t="s">
        <v>79</v>
      </c>
      <c r="S6728" t="s">
        <v>25</v>
      </c>
      <c r="T6728" t="s">
        <v>11520</v>
      </c>
      <c r="U6728" t="s">
        <v>100</v>
      </c>
      <c r="V6728" t="s">
        <v>80</v>
      </c>
      <c r="W6728">
        <v>80900</v>
      </c>
      <c r="X6728" t="s">
        <v>85</v>
      </c>
      <c r="Y6728">
        <v>80</v>
      </c>
      <c r="Z6728" t="s">
        <v>11683</v>
      </c>
      <c r="AA6728" t="s">
        <v>11221</v>
      </c>
      <c r="AB6728" t="s">
        <v>87</v>
      </c>
      <c r="AC6728" t="s">
        <v>84</v>
      </c>
      <c r="AD6728">
        <f>_xlfn.XLOOKUP(MIS[[#This Row],[TRADING SYMBOL]],[1]Sheet1!$D:$D,[1]Sheet1!$C:$C)</f>
        <v>81.05</v>
      </c>
      <c r="AE6728">
        <f>MIS[[#This Row],[OrderAverageTradedPrice]]*MIS[[#This Row],[OrderQuantity]]</f>
        <v>6412</v>
      </c>
      <c r="AF6728">
        <f>MIS[[#This Row],[LTP]]*MIS[[#This Row],[OrderQuantity]]</f>
        <v>6484</v>
      </c>
      <c r="AG6728">
        <f>IF(MIS[[#This Row],[OrderSide]]="SELL",MIS[[#This Row],[VALUE]]-MIS[[#This Row],[LIVE_VALUE]],MIS[[#This Row],[LIVE_VALUE]]-MIS[[#This Row],[VALUE]])</f>
        <v>72</v>
      </c>
      <c r="AH6728" t="str" cm="1">
        <f t="array" ref="AH67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8" t="str">
        <f>MIS[[#This Row],[TRADING SYMBOL]]</f>
        <v>SENSEX2552080900PE</v>
      </c>
      <c r="AJ6728" t="str">
        <f>IF(RIGHT(MIS[[#This Row],[Main/Hedge]],4)="MAIN","MAIN","HEDGE")</f>
        <v>HEDGE</v>
      </c>
      <c r="AK6728" t="str" cm="1">
        <f t="array" ref="AK6728">_xlfn._xlws.FILTER(Table4[Column1],ISNUMBER(SEARCH(Table4[Column1],MIS[[#This Row],[OrderUniqueIdentifier]])),"")</f>
        <v>LONGSHORT</v>
      </c>
    </row>
    <row r="6729" spans="1:37" x14ac:dyDescent="0.25">
      <c r="A6729" t="s">
        <v>71</v>
      </c>
      <c r="B6729" t="s">
        <v>669</v>
      </c>
      <c r="C6729" t="s">
        <v>11217</v>
      </c>
      <c r="D6729" t="s">
        <v>72</v>
      </c>
      <c r="E6729" t="s">
        <v>11102</v>
      </c>
      <c r="F6729" t="s">
        <v>98</v>
      </c>
      <c r="G6729" t="s">
        <v>74</v>
      </c>
      <c r="H6729" t="s">
        <v>75</v>
      </c>
      <c r="I6729" t="s">
        <v>76</v>
      </c>
      <c r="J6729" t="s">
        <v>77</v>
      </c>
      <c r="K6729">
        <v>500</v>
      </c>
      <c r="L6729" t="s">
        <v>77</v>
      </c>
      <c r="M6729" t="s">
        <v>78</v>
      </c>
      <c r="N6729" t="s">
        <v>11218</v>
      </c>
      <c r="O6729" t="s">
        <v>11219</v>
      </c>
      <c r="P6729" t="s">
        <v>11220</v>
      </c>
      <c r="Q6729" t="s">
        <v>11106</v>
      </c>
      <c r="R6729" t="s">
        <v>79</v>
      </c>
      <c r="S6729" t="s">
        <v>25</v>
      </c>
      <c r="T6729" t="s">
        <v>11107</v>
      </c>
      <c r="U6729" t="s">
        <v>100</v>
      </c>
      <c r="V6729" t="s">
        <v>80</v>
      </c>
      <c r="W6729">
        <v>79900</v>
      </c>
      <c r="X6729" t="s">
        <v>85</v>
      </c>
      <c r="Y6729">
        <v>500</v>
      </c>
      <c r="Z6729" t="s">
        <v>11221</v>
      </c>
      <c r="AA6729" t="s">
        <v>11222</v>
      </c>
      <c r="AB6729" t="s">
        <v>87</v>
      </c>
      <c r="AC6729" t="s">
        <v>84</v>
      </c>
      <c r="AD6729">
        <f>_xlfn.XLOOKUP(MIS[[#This Row],[TRADING SYMBOL]],[1]Sheet1!$D:$D,[1]Sheet1!$C:$C)</f>
        <v>31.45</v>
      </c>
      <c r="AE6729">
        <f>MIS[[#This Row],[OrderAverageTradedPrice]]*MIS[[#This Row],[OrderQuantity]]</f>
        <v>16143.999999999998</v>
      </c>
      <c r="AF6729">
        <f>MIS[[#This Row],[LTP]]*MIS[[#This Row],[OrderQuantity]]</f>
        <v>15725</v>
      </c>
      <c r="AG6729">
        <f>IF(MIS[[#This Row],[OrderSide]]="SELL",MIS[[#This Row],[VALUE]]-MIS[[#This Row],[LIVE_VALUE]],MIS[[#This Row],[LIVE_VALUE]]-MIS[[#This Row],[VALUE]])</f>
        <v>-418.99999999999818</v>
      </c>
      <c r="AH6729" t="str" cm="1">
        <f t="array" ref="AH67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9" t="str">
        <f>MIS[[#This Row],[TRADING SYMBOL]]</f>
        <v>SENSEX2552079900PE</v>
      </c>
      <c r="AJ6729" t="str">
        <f>IF(RIGHT(MIS[[#This Row],[Main/Hedge]],4)="MAIN","MAIN","HEDGE")</f>
        <v>HEDGE</v>
      </c>
      <c r="AK6729" t="str" cm="1">
        <f t="array" ref="AK6729">_xlfn._xlws.FILTER(Table4[Column1],ISNUMBER(SEARCH(Table4[Column1],MIS[[#This Row],[OrderUniqueIdentifier]])),"")</f>
        <v>LONGSHORT</v>
      </c>
    </row>
    <row r="6730" spans="1:37" x14ac:dyDescent="0.25">
      <c r="A6730" t="s">
        <v>71</v>
      </c>
      <c r="B6730" t="s">
        <v>888</v>
      </c>
      <c r="C6730" t="s">
        <v>11696</v>
      </c>
      <c r="D6730" t="s">
        <v>72</v>
      </c>
      <c r="E6730" t="s">
        <v>11102</v>
      </c>
      <c r="F6730" t="s">
        <v>98</v>
      </c>
      <c r="G6730" t="s">
        <v>74</v>
      </c>
      <c r="H6730" t="s">
        <v>75</v>
      </c>
      <c r="I6730" t="s">
        <v>76</v>
      </c>
      <c r="J6730" t="s">
        <v>77</v>
      </c>
      <c r="K6730">
        <v>40</v>
      </c>
      <c r="L6730" t="s">
        <v>77</v>
      </c>
      <c r="M6730" t="s">
        <v>78</v>
      </c>
      <c r="N6730" t="s">
        <v>11184</v>
      </c>
      <c r="O6730" t="s">
        <v>11242</v>
      </c>
      <c r="P6730" t="s">
        <v>11242</v>
      </c>
      <c r="Q6730" t="s">
        <v>11106</v>
      </c>
      <c r="R6730" t="s">
        <v>79</v>
      </c>
      <c r="S6730" t="s">
        <v>4003</v>
      </c>
      <c r="T6730" t="s">
        <v>11107</v>
      </c>
      <c r="U6730" t="s">
        <v>100</v>
      </c>
      <c r="V6730" t="s">
        <v>80</v>
      </c>
      <c r="W6730">
        <v>79900</v>
      </c>
      <c r="X6730" t="s">
        <v>85</v>
      </c>
      <c r="Y6730">
        <v>40</v>
      </c>
      <c r="Z6730" t="s">
        <v>11243</v>
      </c>
      <c r="AA6730" t="s">
        <v>11243</v>
      </c>
      <c r="AB6730" t="s">
        <v>87</v>
      </c>
      <c r="AC6730" t="s">
        <v>84</v>
      </c>
      <c r="AD6730">
        <f>_xlfn.XLOOKUP(MIS[[#This Row],[TRADING SYMBOL]],[1]Sheet1!$D:$D,[1]Sheet1!$C:$C)</f>
        <v>31.45</v>
      </c>
      <c r="AE6730">
        <f>MIS[[#This Row],[OrderAverageTradedPrice]]*MIS[[#This Row],[OrderQuantity]]</f>
        <v>1292</v>
      </c>
      <c r="AF6730">
        <f>MIS[[#This Row],[LTP]]*MIS[[#This Row],[OrderQuantity]]</f>
        <v>1258</v>
      </c>
      <c r="AG6730">
        <f>IF(MIS[[#This Row],[OrderSide]]="SELL",MIS[[#This Row],[VALUE]]-MIS[[#This Row],[LIVE_VALUE]],MIS[[#This Row],[LIVE_VALUE]]-MIS[[#This Row],[VALUE]])</f>
        <v>-34</v>
      </c>
      <c r="AH6730" t="str" cm="1">
        <f t="array" ref="AH67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0" t="str">
        <f>MIS[[#This Row],[TRADING SYMBOL]]</f>
        <v>SENSEX2552079900PE</v>
      </c>
      <c r="AJ6730" t="str">
        <f>IF(RIGHT(MIS[[#This Row],[Main/Hedge]],4)="MAIN","MAIN","HEDGE")</f>
        <v>HEDGE</v>
      </c>
      <c r="AK6730" t="str" cm="1">
        <f t="array" ref="AK6730">_xlfn._xlws.FILTER(Table4[Column1],ISNUMBER(SEARCH(Table4[Column1],MIS[[#This Row],[OrderUniqueIdentifier]])),"")</f>
        <v>LONGSHORT</v>
      </c>
    </row>
    <row r="6731" spans="1:37" x14ac:dyDescent="0.25">
      <c r="A6731" t="s">
        <v>71</v>
      </c>
      <c r="B6731" t="s">
        <v>940</v>
      </c>
      <c r="C6731" t="s">
        <v>11699</v>
      </c>
      <c r="D6731" t="s">
        <v>72</v>
      </c>
      <c r="E6731" t="s">
        <v>11102</v>
      </c>
      <c r="F6731" t="s">
        <v>98</v>
      </c>
      <c r="G6731" t="s">
        <v>74</v>
      </c>
      <c r="H6731" t="s">
        <v>75</v>
      </c>
      <c r="I6731" t="s">
        <v>76</v>
      </c>
      <c r="J6731" t="s">
        <v>77</v>
      </c>
      <c r="K6731">
        <v>120</v>
      </c>
      <c r="L6731" t="s">
        <v>77</v>
      </c>
      <c r="M6731" t="s">
        <v>78</v>
      </c>
      <c r="N6731" t="s">
        <v>11700</v>
      </c>
      <c r="O6731" t="s">
        <v>11220</v>
      </c>
      <c r="P6731" t="s">
        <v>11242</v>
      </c>
      <c r="Q6731" t="s">
        <v>11106</v>
      </c>
      <c r="R6731" t="s">
        <v>79</v>
      </c>
      <c r="S6731" t="s">
        <v>25</v>
      </c>
      <c r="T6731" t="s">
        <v>11107</v>
      </c>
      <c r="U6731" t="s">
        <v>100</v>
      </c>
      <c r="V6731" t="s">
        <v>80</v>
      </c>
      <c r="W6731">
        <v>79900</v>
      </c>
      <c r="X6731" t="s">
        <v>85</v>
      </c>
      <c r="Y6731">
        <v>120</v>
      </c>
      <c r="Z6731" t="s">
        <v>11222</v>
      </c>
      <c r="AA6731" t="s">
        <v>11243</v>
      </c>
      <c r="AB6731" t="s">
        <v>87</v>
      </c>
      <c r="AC6731" t="s">
        <v>84</v>
      </c>
      <c r="AD6731">
        <f>_xlfn.XLOOKUP(MIS[[#This Row],[TRADING SYMBOL]],[1]Sheet1!$D:$D,[1]Sheet1!$C:$C)</f>
        <v>31.45</v>
      </c>
      <c r="AE6731">
        <f>MIS[[#This Row],[OrderAverageTradedPrice]]*MIS[[#This Row],[OrderQuantity]]</f>
        <v>3870.9999999999955</v>
      </c>
      <c r="AF6731">
        <f>MIS[[#This Row],[LTP]]*MIS[[#This Row],[OrderQuantity]]</f>
        <v>3774</v>
      </c>
      <c r="AG6731">
        <f>IF(MIS[[#This Row],[OrderSide]]="SELL",MIS[[#This Row],[VALUE]]-MIS[[#This Row],[LIVE_VALUE]],MIS[[#This Row],[LIVE_VALUE]]-MIS[[#This Row],[VALUE]])</f>
        <v>-96.999999999995453</v>
      </c>
      <c r="AH6731" t="str" cm="1">
        <f t="array" ref="AH67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1" t="str">
        <f>MIS[[#This Row],[TRADING SYMBOL]]</f>
        <v>SENSEX2552079900PE</v>
      </c>
      <c r="AJ6731" t="str">
        <f>IF(RIGHT(MIS[[#This Row],[Main/Hedge]],4)="MAIN","MAIN","HEDGE")</f>
        <v>HEDGE</v>
      </c>
      <c r="AK6731" t="str" cm="1">
        <f t="array" ref="AK6731">_xlfn._xlws.FILTER(Table4[Column1],ISNUMBER(SEARCH(Table4[Column1],MIS[[#This Row],[OrderUniqueIdentifier]])),"")</f>
        <v>LONGSHORT</v>
      </c>
    </row>
    <row r="6732" spans="1:37" x14ac:dyDescent="0.25">
      <c r="A6732" t="s">
        <v>71</v>
      </c>
      <c r="B6732" t="s">
        <v>960</v>
      </c>
      <c r="C6732" t="s">
        <v>11353</v>
      </c>
      <c r="D6732" t="s">
        <v>72</v>
      </c>
      <c r="E6732" t="s">
        <v>11102</v>
      </c>
      <c r="F6732" t="s">
        <v>98</v>
      </c>
      <c r="G6732" t="s">
        <v>74</v>
      </c>
      <c r="H6732" t="s">
        <v>75</v>
      </c>
      <c r="I6732" t="s">
        <v>76</v>
      </c>
      <c r="J6732" t="s">
        <v>77</v>
      </c>
      <c r="K6732">
        <v>60</v>
      </c>
      <c r="L6732" t="s">
        <v>77</v>
      </c>
      <c r="M6732" t="s">
        <v>78</v>
      </c>
      <c r="N6732" t="s">
        <v>11184</v>
      </c>
      <c r="O6732" t="s">
        <v>11242</v>
      </c>
      <c r="P6732" t="s">
        <v>11242</v>
      </c>
      <c r="Q6732" t="s">
        <v>11106</v>
      </c>
      <c r="R6732" t="s">
        <v>79</v>
      </c>
      <c r="S6732" t="s">
        <v>25</v>
      </c>
      <c r="T6732" t="s">
        <v>11107</v>
      </c>
      <c r="U6732" t="s">
        <v>100</v>
      </c>
      <c r="V6732" t="s">
        <v>80</v>
      </c>
      <c r="W6732">
        <v>79900</v>
      </c>
      <c r="X6732" t="s">
        <v>85</v>
      </c>
      <c r="Y6732">
        <v>60</v>
      </c>
      <c r="Z6732" t="s">
        <v>11243</v>
      </c>
      <c r="AA6732" t="s">
        <v>11243</v>
      </c>
      <c r="AB6732" t="s">
        <v>87</v>
      </c>
      <c r="AC6732" t="s">
        <v>84</v>
      </c>
      <c r="AD6732">
        <f>_xlfn.XLOOKUP(MIS[[#This Row],[TRADING SYMBOL]],[1]Sheet1!$D:$D,[1]Sheet1!$C:$C)</f>
        <v>31.45</v>
      </c>
      <c r="AE6732">
        <f>MIS[[#This Row],[OrderAverageTradedPrice]]*MIS[[#This Row],[OrderQuantity]]</f>
        <v>1937.9999999999998</v>
      </c>
      <c r="AF6732">
        <f>MIS[[#This Row],[LTP]]*MIS[[#This Row],[OrderQuantity]]</f>
        <v>1887</v>
      </c>
      <c r="AG6732">
        <f>IF(MIS[[#This Row],[OrderSide]]="SELL",MIS[[#This Row],[VALUE]]-MIS[[#This Row],[LIVE_VALUE]],MIS[[#This Row],[LIVE_VALUE]]-MIS[[#This Row],[VALUE]])</f>
        <v>-50.999999999999773</v>
      </c>
      <c r="AH6732" t="str" cm="1">
        <f t="array" ref="AH67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2" t="str">
        <f>MIS[[#This Row],[TRADING SYMBOL]]</f>
        <v>SENSEX2552079900PE</v>
      </c>
      <c r="AJ6732" t="str">
        <f>IF(RIGHT(MIS[[#This Row],[Main/Hedge]],4)="MAIN","MAIN","HEDGE")</f>
        <v>HEDGE</v>
      </c>
      <c r="AK6732" t="str" cm="1">
        <f t="array" ref="AK6732">_xlfn._xlws.FILTER(Table4[Column1],ISNUMBER(SEARCH(Table4[Column1],MIS[[#This Row],[OrderUniqueIdentifier]])),"")</f>
        <v>LONGSHORT</v>
      </c>
    </row>
    <row r="6733" spans="1:37" x14ac:dyDescent="0.25">
      <c r="A6733" t="s">
        <v>71</v>
      </c>
      <c r="B6733" t="s">
        <v>986</v>
      </c>
      <c r="C6733" t="s">
        <v>11363</v>
      </c>
      <c r="D6733" t="s">
        <v>72</v>
      </c>
      <c r="E6733" t="s">
        <v>11102</v>
      </c>
      <c r="F6733" t="s">
        <v>98</v>
      </c>
      <c r="G6733" t="s">
        <v>74</v>
      </c>
      <c r="H6733" t="s">
        <v>75</v>
      </c>
      <c r="I6733" t="s">
        <v>76</v>
      </c>
      <c r="J6733" t="s">
        <v>77</v>
      </c>
      <c r="K6733">
        <v>40</v>
      </c>
      <c r="L6733" t="s">
        <v>77</v>
      </c>
      <c r="M6733" t="s">
        <v>78</v>
      </c>
      <c r="N6733" t="s">
        <v>11184</v>
      </c>
      <c r="O6733" t="s">
        <v>11242</v>
      </c>
      <c r="P6733" t="s">
        <v>11242</v>
      </c>
      <c r="Q6733" t="s">
        <v>11106</v>
      </c>
      <c r="R6733" t="s">
        <v>79</v>
      </c>
      <c r="S6733" t="s">
        <v>25</v>
      </c>
      <c r="T6733" t="s">
        <v>11107</v>
      </c>
      <c r="U6733" t="s">
        <v>100</v>
      </c>
      <c r="V6733" t="s">
        <v>80</v>
      </c>
      <c r="W6733">
        <v>79900</v>
      </c>
      <c r="X6733" t="s">
        <v>85</v>
      </c>
      <c r="Y6733">
        <v>40</v>
      </c>
      <c r="Z6733" t="s">
        <v>11243</v>
      </c>
      <c r="AA6733" t="s">
        <v>11243</v>
      </c>
      <c r="AB6733" t="s">
        <v>87</v>
      </c>
      <c r="AC6733" t="s">
        <v>84</v>
      </c>
      <c r="AD6733">
        <f>_xlfn.XLOOKUP(MIS[[#This Row],[TRADING SYMBOL]],[1]Sheet1!$D:$D,[1]Sheet1!$C:$C)</f>
        <v>31.45</v>
      </c>
      <c r="AE6733">
        <f>MIS[[#This Row],[OrderAverageTradedPrice]]*MIS[[#This Row],[OrderQuantity]]</f>
        <v>1292</v>
      </c>
      <c r="AF6733">
        <f>MIS[[#This Row],[LTP]]*MIS[[#This Row],[OrderQuantity]]</f>
        <v>1258</v>
      </c>
      <c r="AG6733">
        <f>IF(MIS[[#This Row],[OrderSide]]="SELL",MIS[[#This Row],[VALUE]]-MIS[[#This Row],[LIVE_VALUE]],MIS[[#This Row],[LIVE_VALUE]]-MIS[[#This Row],[VALUE]])</f>
        <v>-34</v>
      </c>
      <c r="AH6733" t="str" cm="1">
        <f t="array" ref="AH67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3" t="str">
        <f>MIS[[#This Row],[TRADING SYMBOL]]</f>
        <v>SENSEX2552079900PE</v>
      </c>
      <c r="AJ6733" t="str">
        <f>IF(RIGHT(MIS[[#This Row],[Main/Hedge]],4)="MAIN","MAIN","HEDGE")</f>
        <v>HEDGE</v>
      </c>
      <c r="AK6733" t="str" cm="1">
        <f t="array" ref="AK6733">_xlfn._xlws.FILTER(Table4[Column1],ISNUMBER(SEARCH(Table4[Column1],MIS[[#This Row],[OrderUniqueIdentifier]])),"")</f>
        <v>LONGSHORT</v>
      </c>
    </row>
    <row r="6734" spans="1:37" x14ac:dyDescent="0.25">
      <c r="A6734" t="s">
        <v>71</v>
      </c>
      <c r="B6734" t="s">
        <v>1045</v>
      </c>
      <c r="C6734" t="s">
        <v>11704</v>
      </c>
      <c r="D6734" t="s">
        <v>72</v>
      </c>
      <c r="E6734" t="s">
        <v>11102</v>
      </c>
      <c r="F6734" t="s">
        <v>98</v>
      </c>
      <c r="G6734" t="s">
        <v>74</v>
      </c>
      <c r="H6734" t="s">
        <v>75</v>
      </c>
      <c r="I6734" t="s">
        <v>76</v>
      </c>
      <c r="J6734" t="s">
        <v>77</v>
      </c>
      <c r="K6734">
        <v>80</v>
      </c>
      <c r="L6734" t="s">
        <v>77</v>
      </c>
      <c r="M6734" t="s">
        <v>78</v>
      </c>
      <c r="N6734" t="s">
        <v>11184</v>
      </c>
      <c r="O6734" t="s">
        <v>11242</v>
      </c>
      <c r="P6734" t="s">
        <v>11242</v>
      </c>
      <c r="Q6734" t="s">
        <v>11106</v>
      </c>
      <c r="R6734" t="s">
        <v>79</v>
      </c>
      <c r="S6734" t="s">
        <v>25</v>
      </c>
      <c r="T6734" t="s">
        <v>11107</v>
      </c>
      <c r="U6734" t="s">
        <v>100</v>
      </c>
      <c r="V6734" t="s">
        <v>80</v>
      </c>
      <c r="W6734">
        <v>79900</v>
      </c>
      <c r="X6734" t="s">
        <v>85</v>
      </c>
      <c r="Y6734">
        <v>80</v>
      </c>
      <c r="Z6734" t="s">
        <v>11243</v>
      </c>
      <c r="AA6734" t="s">
        <v>11243</v>
      </c>
      <c r="AB6734" t="s">
        <v>87</v>
      </c>
      <c r="AC6734" t="s">
        <v>84</v>
      </c>
      <c r="AD6734">
        <f>_xlfn.XLOOKUP(MIS[[#This Row],[TRADING SYMBOL]],[1]Sheet1!$D:$D,[1]Sheet1!$C:$C)</f>
        <v>31.45</v>
      </c>
      <c r="AE6734">
        <f>MIS[[#This Row],[OrderAverageTradedPrice]]*MIS[[#This Row],[OrderQuantity]]</f>
        <v>2584</v>
      </c>
      <c r="AF6734">
        <f>MIS[[#This Row],[LTP]]*MIS[[#This Row],[OrderQuantity]]</f>
        <v>2516</v>
      </c>
      <c r="AG6734">
        <f>IF(MIS[[#This Row],[OrderSide]]="SELL",MIS[[#This Row],[VALUE]]-MIS[[#This Row],[LIVE_VALUE]],MIS[[#This Row],[LIVE_VALUE]]-MIS[[#This Row],[VALUE]])</f>
        <v>-68</v>
      </c>
      <c r="AH6734" t="str" cm="1">
        <f t="array" ref="AH67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4" t="str">
        <f>MIS[[#This Row],[TRADING SYMBOL]]</f>
        <v>SENSEX2552079900PE</v>
      </c>
      <c r="AJ6734" t="str">
        <f>IF(RIGHT(MIS[[#This Row],[Main/Hedge]],4)="MAIN","MAIN","HEDGE")</f>
        <v>HEDGE</v>
      </c>
      <c r="AK6734" t="str" cm="1">
        <f t="array" ref="AK6734">_xlfn._xlws.FILTER(Table4[Column1],ISNUMBER(SEARCH(Table4[Column1],MIS[[#This Row],[OrderUniqueIdentifier]])),"")</f>
        <v>LONGSHORT</v>
      </c>
    </row>
    <row r="6735" spans="1:37" x14ac:dyDescent="0.25">
      <c r="A6735" t="s">
        <v>71</v>
      </c>
      <c r="B6735" t="s">
        <v>1186</v>
      </c>
      <c r="C6735" t="s">
        <v>11446</v>
      </c>
      <c r="D6735" t="s">
        <v>72</v>
      </c>
      <c r="E6735" t="s">
        <v>11102</v>
      </c>
      <c r="F6735" t="s">
        <v>98</v>
      </c>
      <c r="G6735" t="s">
        <v>74</v>
      </c>
      <c r="H6735" t="s">
        <v>75</v>
      </c>
      <c r="I6735" t="s">
        <v>76</v>
      </c>
      <c r="J6735" t="s">
        <v>77</v>
      </c>
      <c r="K6735">
        <v>40</v>
      </c>
      <c r="L6735" t="s">
        <v>77</v>
      </c>
      <c r="M6735" t="s">
        <v>78</v>
      </c>
      <c r="N6735" t="s">
        <v>340</v>
      </c>
      <c r="O6735" t="s">
        <v>11220</v>
      </c>
      <c r="P6735" t="s">
        <v>11242</v>
      </c>
      <c r="Q6735" t="s">
        <v>11106</v>
      </c>
      <c r="R6735" t="s">
        <v>79</v>
      </c>
      <c r="S6735" t="s">
        <v>25</v>
      </c>
      <c r="T6735" t="s">
        <v>11107</v>
      </c>
      <c r="U6735" t="s">
        <v>100</v>
      </c>
      <c r="V6735" t="s">
        <v>80</v>
      </c>
      <c r="W6735">
        <v>79900</v>
      </c>
      <c r="X6735" t="s">
        <v>85</v>
      </c>
      <c r="Y6735">
        <v>40</v>
      </c>
      <c r="Z6735" t="s">
        <v>11222</v>
      </c>
      <c r="AA6735" t="s">
        <v>11243</v>
      </c>
      <c r="AB6735" t="s">
        <v>87</v>
      </c>
      <c r="AC6735" t="s">
        <v>84</v>
      </c>
      <c r="AD6735">
        <f>_xlfn.XLOOKUP(MIS[[#This Row],[TRADING SYMBOL]],[1]Sheet1!$D:$D,[1]Sheet1!$C:$C)</f>
        <v>31.45</v>
      </c>
      <c r="AE6735">
        <f>MIS[[#This Row],[OrderAverageTradedPrice]]*MIS[[#This Row],[OrderQuantity]]</f>
        <v>1288</v>
      </c>
      <c r="AF6735">
        <f>MIS[[#This Row],[LTP]]*MIS[[#This Row],[OrderQuantity]]</f>
        <v>1258</v>
      </c>
      <c r="AG6735">
        <f>IF(MIS[[#This Row],[OrderSide]]="SELL",MIS[[#This Row],[VALUE]]-MIS[[#This Row],[LIVE_VALUE]],MIS[[#This Row],[LIVE_VALUE]]-MIS[[#This Row],[VALUE]])</f>
        <v>-30</v>
      </c>
      <c r="AH6735" t="str" cm="1">
        <f t="array" ref="AH67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5" t="str">
        <f>MIS[[#This Row],[TRADING SYMBOL]]</f>
        <v>SENSEX2552079900PE</v>
      </c>
      <c r="AJ6735" t="str">
        <f>IF(RIGHT(MIS[[#This Row],[Main/Hedge]],4)="MAIN","MAIN","HEDGE")</f>
        <v>HEDGE</v>
      </c>
      <c r="AK6735" t="str" cm="1">
        <f t="array" ref="AK6735">_xlfn._xlws.FILTER(Table4[Column1],ISNUMBER(SEARCH(Table4[Column1],MIS[[#This Row],[OrderUniqueIdentifier]])),"")</f>
        <v>LONGSHORT</v>
      </c>
    </row>
    <row r="6736" spans="1:37" x14ac:dyDescent="0.25">
      <c r="A6736" t="s">
        <v>71</v>
      </c>
      <c r="B6736" t="s">
        <v>1316</v>
      </c>
      <c r="C6736" t="s">
        <v>11511</v>
      </c>
      <c r="D6736" t="s">
        <v>72</v>
      </c>
      <c r="E6736" t="s">
        <v>11102</v>
      </c>
      <c r="F6736" t="s">
        <v>98</v>
      </c>
      <c r="G6736" t="s">
        <v>74</v>
      </c>
      <c r="H6736" t="s">
        <v>75</v>
      </c>
      <c r="I6736" t="s">
        <v>76</v>
      </c>
      <c r="J6736" t="s">
        <v>77</v>
      </c>
      <c r="K6736">
        <v>100</v>
      </c>
      <c r="L6736" t="s">
        <v>77</v>
      </c>
      <c r="M6736" t="s">
        <v>78</v>
      </c>
      <c r="N6736" t="s">
        <v>11512</v>
      </c>
      <c r="O6736" t="s">
        <v>11220</v>
      </c>
      <c r="P6736" t="s">
        <v>11242</v>
      </c>
      <c r="Q6736" t="s">
        <v>11106</v>
      </c>
      <c r="R6736" t="s">
        <v>79</v>
      </c>
      <c r="S6736" t="s">
        <v>25</v>
      </c>
      <c r="T6736" t="s">
        <v>11107</v>
      </c>
      <c r="U6736" t="s">
        <v>100</v>
      </c>
      <c r="V6736" t="s">
        <v>80</v>
      </c>
      <c r="W6736">
        <v>79900</v>
      </c>
      <c r="X6736" t="s">
        <v>85</v>
      </c>
      <c r="Y6736">
        <v>100</v>
      </c>
      <c r="Z6736" t="s">
        <v>11222</v>
      </c>
      <c r="AA6736" t="s">
        <v>11243</v>
      </c>
      <c r="AB6736" t="s">
        <v>87</v>
      </c>
      <c r="AC6736" t="s">
        <v>84</v>
      </c>
      <c r="AD6736">
        <f>_xlfn.XLOOKUP(MIS[[#This Row],[TRADING SYMBOL]],[1]Sheet1!$D:$D,[1]Sheet1!$C:$C)</f>
        <v>31.45</v>
      </c>
      <c r="AE6736">
        <f>MIS[[#This Row],[OrderAverageTradedPrice]]*MIS[[#This Row],[OrderQuantity]]</f>
        <v>3222</v>
      </c>
      <c r="AF6736">
        <f>MIS[[#This Row],[LTP]]*MIS[[#This Row],[OrderQuantity]]</f>
        <v>3145</v>
      </c>
      <c r="AG6736">
        <f>IF(MIS[[#This Row],[OrderSide]]="SELL",MIS[[#This Row],[VALUE]]-MIS[[#This Row],[LIVE_VALUE]],MIS[[#This Row],[LIVE_VALUE]]-MIS[[#This Row],[VALUE]])</f>
        <v>-77</v>
      </c>
      <c r="AH6736" t="str" cm="1">
        <f t="array" ref="AH67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6" t="str">
        <f>MIS[[#This Row],[TRADING SYMBOL]]</f>
        <v>SENSEX2552079900PE</v>
      </c>
      <c r="AJ6736" t="str">
        <f>IF(RIGHT(MIS[[#This Row],[Main/Hedge]],4)="MAIN","MAIN","HEDGE")</f>
        <v>HEDGE</v>
      </c>
      <c r="AK6736" t="str" cm="1">
        <f t="array" ref="AK6736">_xlfn._xlws.FILTER(Table4[Column1],ISNUMBER(SEARCH(Table4[Column1],MIS[[#This Row],[OrderUniqueIdentifier]])),"")</f>
        <v>LONGSHORT</v>
      </c>
    </row>
    <row r="6737" spans="1:37" x14ac:dyDescent="0.25">
      <c r="A6737" t="s">
        <v>71</v>
      </c>
      <c r="B6737" t="s">
        <v>632</v>
      </c>
      <c r="C6737" t="s">
        <v>11197</v>
      </c>
      <c r="D6737" t="s">
        <v>72</v>
      </c>
      <c r="E6737" t="s">
        <v>11102</v>
      </c>
      <c r="F6737" t="s">
        <v>98</v>
      </c>
      <c r="G6737" t="s">
        <v>74</v>
      </c>
      <c r="H6737" t="s">
        <v>75</v>
      </c>
      <c r="I6737" t="s">
        <v>76</v>
      </c>
      <c r="J6737" t="s">
        <v>77</v>
      </c>
      <c r="K6737">
        <v>120</v>
      </c>
      <c r="L6737" t="s">
        <v>77</v>
      </c>
      <c r="M6737" t="s">
        <v>78</v>
      </c>
      <c r="N6737" t="s">
        <v>11184</v>
      </c>
      <c r="O6737" t="s">
        <v>11198</v>
      </c>
      <c r="P6737" t="s">
        <v>11198</v>
      </c>
      <c r="Q6737" t="s">
        <v>11106</v>
      </c>
      <c r="R6737" t="s">
        <v>79</v>
      </c>
      <c r="S6737" t="s">
        <v>25</v>
      </c>
      <c r="T6737" t="s">
        <v>11107</v>
      </c>
      <c r="U6737" t="s">
        <v>100</v>
      </c>
      <c r="V6737" t="s">
        <v>80</v>
      </c>
      <c r="W6737">
        <v>79900</v>
      </c>
      <c r="X6737" t="s">
        <v>85</v>
      </c>
      <c r="Y6737">
        <v>120</v>
      </c>
      <c r="Z6737" t="s">
        <v>11199</v>
      </c>
      <c r="AA6737" t="s">
        <v>11199</v>
      </c>
      <c r="AB6737" t="s">
        <v>87</v>
      </c>
      <c r="AC6737" t="s">
        <v>84</v>
      </c>
      <c r="AD6737">
        <f>_xlfn.XLOOKUP(MIS[[#This Row],[TRADING SYMBOL]],[1]Sheet1!$D:$D,[1]Sheet1!$C:$C)</f>
        <v>31.45</v>
      </c>
      <c r="AE6737">
        <f>MIS[[#This Row],[OrderAverageTradedPrice]]*MIS[[#This Row],[OrderQuantity]]</f>
        <v>3875.9999999999995</v>
      </c>
      <c r="AF6737">
        <f>MIS[[#This Row],[LTP]]*MIS[[#This Row],[OrderQuantity]]</f>
        <v>3774</v>
      </c>
      <c r="AG6737">
        <f>IF(MIS[[#This Row],[OrderSide]]="SELL",MIS[[#This Row],[VALUE]]-MIS[[#This Row],[LIVE_VALUE]],MIS[[#This Row],[LIVE_VALUE]]-MIS[[#This Row],[VALUE]])</f>
        <v>-101.99999999999955</v>
      </c>
      <c r="AH6737" t="str" cm="1">
        <f t="array" ref="AH67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7" t="str">
        <f>MIS[[#This Row],[TRADING SYMBOL]]</f>
        <v>SENSEX2552079900PE</v>
      </c>
      <c r="AJ6737" t="str">
        <f>IF(RIGHT(MIS[[#This Row],[Main/Hedge]],4)="MAIN","MAIN","HEDGE")</f>
        <v>HEDGE</v>
      </c>
      <c r="AK6737" t="str" cm="1">
        <f t="array" ref="AK6737">_xlfn._xlws.FILTER(Table4[Column1],ISNUMBER(SEARCH(Table4[Column1],MIS[[#This Row],[OrderUniqueIdentifier]])),"")</f>
        <v>LONGSHORT</v>
      </c>
    </row>
    <row r="6738" spans="1:37" x14ac:dyDescent="0.25">
      <c r="A6738" t="s">
        <v>71</v>
      </c>
      <c r="B6738" t="s">
        <v>669</v>
      </c>
      <c r="C6738" t="s">
        <v>11223</v>
      </c>
      <c r="D6738" t="s">
        <v>72</v>
      </c>
      <c r="E6738" t="s">
        <v>11102</v>
      </c>
      <c r="F6738" t="s">
        <v>98</v>
      </c>
      <c r="G6738" t="s">
        <v>74</v>
      </c>
      <c r="H6738" t="s">
        <v>75</v>
      </c>
      <c r="I6738" t="s">
        <v>76</v>
      </c>
      <c r="J6738" t="s">
        <v>77</v>
      </c>
      <c r="K6738">
        <v>20</v>
      </c>
      <c r="L6738" t="s">
        <v>77</v>
      </c>
      <c r="M6738" t="s">
        <v>78</v>
      </c>
      <c r="N6738" t="s">
        <v>11184</v>
      </c>
      <c r="O6738" t="s">
        <v>11198</v>
      </c>
      <c r="P6738" t="s">
        <v>11198</v>
      </c>
      <c r="Q6738" t="s">
        <v>11106</v>
      </c>
      <c r="R6738" t="s">
        <v>79</v>
      </c>
      <c r="S6738" t="s">
        <v>25</v>
      </c>
      <c r="T6738" t="s">
        <v>11107</v>
      </c>
      <c r="U6738" t="s">
        <v>100</v>
      </c>
      <c r="V6738" t="s">
        <v>80</v>
      </c>
      <c r="W6738">
        <v>79900</v>
      </c>
      <c r="X6738" t="s">
        <v>85</v>
      </c>
      <c r="Y6738">
        <v>20</v>
      </c>
      <c r="Z6738" t="s">
        <v>11199</v>
      </c>
      <c r="AA6738" t="s">
        <v>11199</v>
      </c>
      <c r="AB6738" t="s">
        <v>87</v>
      </c>
      <c r="AC6738" t="s">
        <v>84</v>
      </c>
      <c r="AD6738">
        <f>_xlfn.XLOOKUP(MIS[[#This Row],[TRADING SYMBOL]],[1]Sheet1!$D:$D,[1]Sheet1!$C:$C)</f>
        <v>31.45</v>
      </c>
      <c r="AE6738">
        <f>MIS[[#This Row],[OrderAverageTradedPrice]]*MIS[[#This Row],[OrderQuantity]]</f>
        <v>646</v>
      </c>
      <c r="AF6738">
        <f>MIS[[#This Row],[LTP]]*MIS[[#This Row],[OrderQuantity]]</f>
        <v>629</v>
      </c>
      <c r="AG6738">
        <f>IF(MIS[[#This Row],[OrderSide]]="SELL",MIS[[#This Row],[VALUE]]-MIS[[#This Row],[LIVE_VALUE]],MIS[[#This Row],[LIVE_VALUE]]-MIS[[#This Row],[VALUE]])</f>
        <v>-17</v>
      </c>
      <c r="AH6738" t="str" cm="1">
        <f t="array" ref="AH67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8" t="str">
        <f>MIS[[#This Row],[TRADING SYMBOL]]</f>
        <v>SENSEX2552079900PE</v>
      </c>
      <c r="AJ6738" t="str">
        <f>IF(RIGHT(MIS[[#This Row],[Main/Hedge]],4)="MAIN","MAIN","HEDGE")</f>
        <v>HEDGE</v>
      </c>
      <c r="AK6738" t="str" cm="1">
        <f t="array" ref="AK6738">_xlfn._xlws.FILTER(Table4[Column1],ISNUMBER(SEARCH(Table4[Column1],MIS[[#This Row],[OrderUniqueIdentifier]])),"")</f>
        <v>LONGSHORT</v>
      </c>
    </row>
    <row r="6739" spans="1:37" x14ac:dyDescent="0.25">
      <c r="A6739" t="s">
        <v>71</v>
      </c>
      <c r="B6739" t="s">
        <v>714</v>
      </c>
      <c r="C6739" t="s">
        <v>11240</v>
      </c>
      <c r="D6739" t="s">
        <v>72</v>
      </c>
      <c r="E6739" t="s">
        <v>11102</v>
      </c>
      <c r="F6739" t="s">
        <v>98</v>
      </c>
      <c r="G6739" t="s">
        <v>74</v>
      </c>
      <c r="H6739" t="s">
        <v>75</v>
      </c>
      <c r="I6739" t="s">
        <v>76</v>
      </c>
      <c r="J6739" t="s">
        <v>77</v>
      </c>
      <c r="K6739">
        <v>80</v>
      </c>
      <c r="L6739" t="s">
        <v>77</v>
      </c>
      <c r="M6739" t="s">
        <v>78</v>
      </c>
      <c r="N6739" t="s">
        <v>11241</v>
      </c>
      <c r="O6739" t="s">
        <v>11242</v>
      </c>
      <c r="P6739" t="s">
        <v>11198</v>
      </c>
      <c r="Q6739" t="s">
        <v>11106</v>
      </c>
      <c r="R6739" t="s">
        <v>79</v>
      </c>
      <c r="S6739" t="s">
        <v>25</v>
      </c>
      <c r="T6739" t="s">
        <v>11107</v>
      </c>
      <c r="U6739" t="s">
        <v>100</v>
      </c>
      <c r="V6739" t="s">
        <v>80</v>
      </c>
      <c r="W6739">
        <v>79900</v>
      </c>
      <c r="X6739" t="s">
        <v>85</v>
      </c>
      <c r="Y6739">
        <v>80</v>
      </c>
      <c r="Z6739" t="s">
        <v>11243</v>
      </c>
      <c r="AA6739" t="s">
        <v>11199</v>
      </c>
      <c r="AB6739" t="s">
        <v>87</v>
      </c>
      <c r="AC6739" t="s">
        <v>84</v>
      </c>
      <c r="AD6739">
        <f>_xlfn.XLOOKUP(MIS[[#This Row],[TRADING SYMBOL]],[1]Sheet1!$D:$D,[1]Sheet1!$C:$C)</f>
        <v>31.45</v>
      </c>
      <c r="AE6739">
        <f>MIS[[#This Row],[OrderAverageTradedPrice]]*MIS[[#This Row],[OrderQuantity]]</f>
        <v>2588</v>
      </c>
      <c r="AF6739">
        <f>MIS[[#This Row],[LTP]]*MIS[[#This Row],[OrderQuantity]]</f>
        <v>2516</v>
      </c>
      <c r="AG6739">
        <f>IF(MIS[[#This Row],[OrderSide]]="SELL",MIS[[#This Row],[VALUE]]-MIS[[#This Row],[LIVE_VALUE]],MIS[[#This Row],[LIVE_VALUE]]-MIS[[#This Row],[VALUE]])</f>
        <v>-72</v>
      </c>
      <c r="AH6739" t="str" cm="1">
        <f t="array" ref="AH67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9" t="str">
        <f>MIS[[#This Row],[TRADING SYMBOL]]</f>
        <v>SENSEX2552079900PE</v>
      </c>
      <c r="AJ6739" t="str">
        <f>IF(RIGHT(MIS[[#This Row],[Main/Hedge]],4)="MAIN","MAIN","HEDGE")</f>
        <v>HEDGE</v>
      </c>
      <c r="AK6739" t="str" cm="1">
        <f t="array" ref="AK6739">_xlfn._xlws.FILTER(Table4[Column1],ISNUMBER(SEARCH(Table4[Column1],MIS[[#This Row],[OrderUniqueIdentifier]])),"")</f>
        <v>LONGSHORT</v>
      </c>
    </row>
    <row r="6740" spans="1:37" x14ac:dyDescent="0.25">
      <c r="A6740" t="s">
        <v>71</v>
      </c>
      <c r="B6740" t="s">
        <v>873</v>
      </c>
      <c r="C6740" t="s">
        <v>11311</v>
      </c>
      <c r="D6740" t="s">
        <v>72</v>
      </c>
      <c r="E6740" t="s">
        <v>11102</v>
      </c>
      <c r="F6740" t="s">
        <v>98</v>
      </c>
      <c r="G6740" t="s">
        <v>74</v>
      </c>
      <c r="H6740" t="s">
        <v>75</v>
      </c>
      <c r="I6740" t="s">
        <v>76</v>
      </c>
      <c r="J6740" t="s">
        <v>77</v>
      </c>
      <c r="K6740">
        <v>40</v>
      </c>
      <c r="L6740" t="s">
        <v>77</v>
      </c>
      <c r="M6740" t="s">
        <v>78</v>
      </c>
      <c r="N6740" t="s">
        <v>11184</v>
      </c>
      <c r="O6740" t="s">
        <v>11242</v>
      </c>
      <c r="P6740" t="s">
        <v>11198</v>
      </c>
      <c r="Q6740" t="s">
        <v>11106</v>
      </c>
      <c r="R6740" t="s">
        <v>79</v>
      </c>
      <c r="S6740" t="s">
        <v>25</v>
      </c>
      <c r="T6740" t="s">
        <v>11107</v>
      </c>
      <c r="U6740" t="s">
        <v>100</v>
      </c>
      <c r="V6740" t="s">
        <v>80</v>
      </c>
      <c r="W6740">
        <v>79900</v>
      </c>
      <c r="X6740" t="s">
        <v>85</v>
      </c>
      <c r="Y6740">
        <v>40</v>
      </c>
      <c r="Z6740" t="s">
        <v>11243</v>
      </c>
      <c r="AA6740" t="s">
        <v>11199</v>
      </c>
      <c r="AB6740" t="s">
        <v>87</v>
      </c>
      <c r="AC6740" t="s">
        <v>84</v>
      </c>
      <c r="AD6740">
        <f>_xlfn.XLOOKUP(MIS[[#This Row],[TRADING SYMBOL]],[1]Sheet1!$D:$D,[1]Sheet1!$C:$C)</f>
        <v>31.45</v>
      </c>
      <c r="AE6740">
        <f>MIS[[#This Row],[OrderAverageTradedPrice]]*MIS[[#This Row],[OrderQuantity]]</f>
        <v>1292</v>
      </c>
      <c r="AF6740">
        <f>MIS[[#This Row],[LTP]]*MIS[[#This Row],[OrderQuantity]]</f>
        <v>1258</v>
      </c>
      <c r="AG6740">
        <f>IF(MIS[[#This Row],[OrderSide]]="SELL",MIS[[#This Row],[VALUE]]-MIS[[#This Row],[LIVE_VALUE]],MIS[[#This Row],[LIVE_VALUE]]-MIS[[#This Row],[VALUE]])</f>
        <v>-34</v>
      </c>
      <c r="AH6740" t="str" cm="1">
        <f t="array" ref="AH67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0" t="str">
        <f>MIS[[#This Row],[TRADING SYMBOL]]</f>
        <v>SENSEX2552079900PE</v>
      </c>
      <c r="AJ6740" t="str">
        <f>IF(RIGHT(MIS[[#This Row],[Main/Hedge]],4)="MAIN","MAIN","HEDGE")</f>
        <v>HEDGE</v>
      </c>
      <c r="AK6740" t="str" cm="1">
        <f t="array" ref="AK6740">_xlfn._xlws.FILTER(Table4[Column1],ISNUMBER(SEARCH(Table4[Column1],MIS[[#This Row],[OrderUniqueIdentifier]])),"")</f>
        <v>LONGSHORT</v>
      </c>
    </row>
    <row r="6741" spans="1:37" x14ac:dyDescent="0.25">
      <c r="A6741" t="s">
        <v>71</v>
      </c>
      <c r="B6741" t="s">
        <v>931</v>
      </c>
      <c r="C6741" t="s">
        <v>11333</v>
      </c>
      <c r="D6741" t="s">
        <v>72</v>
      </c>
      <c r="E6741" t="s">
        <v>11102</v>
      </c>
      <c r="F6741" t="s">
        <v>98</v>
      </c>
      <c r="G6741" t="s">
        <v>74</v>
      </c>
      <c r="H6741" t="s">
        <v>75</v>
      </c>
      <c r="I6741" t="s">
        <v>76</v>
      </c>
      <c r="J6741" t="s">
        <v>77</v>
      </c>
      <c r="K6741">
        <v>120</v>
      </c>
      <c r="L6741" t="s">
        <v>77</v>
      </c>
      <c r="M6741" t="s">
        <v>78</v>
      </c>
      <c r="N6741" t="s">
        <v>11334</v>
      </c>
      <c r="O6741" t="s">
        <v>11242</v>
      </c>
      <c r="P6741" t="s">
        <v>11198</v>
      </c>
      <c r="Q6741" t="s">
        <v>11106</v>
      </c>
      <c r="R6741" t="s">
        <v>79</v>
      </c>
      <c r="S6741" t="s">
        <v>25</v>
      </c>
      <c r="T6741" t="s">
        <v>11107</v>
      </c>
      <c r="U6741" t="s">
        <v>100</v>
      </c>
      <c r="V6741" t="s">
        <v>80</v>
      </c>
      <c r="W6741">
        <v>79900</v>
      </c>
      <c r="X6741" t="s">
        <v>85</v>
      </c>
      <c r="Y6741">
        <v>120</v>
      </c>
      <c r="Z6741" t="s">
        <v>11243</v>
      </c>
      <c r="AA6741" t="s">
        <v>11199</v>
      </c>
      <c r="AB6741" t="s">
        <v>87</v>
      </c>
      <c r="AC6741" t="s">
        <v>84</v>
      </c>
      <c r="AD6741">
        <f>_xlfn.XLOOKUP(MIS[[#This Row],[TRADING SYMBOL]],[1]Sheet1!$D:$D,[1]Sheet1!$C:$C)</f>
        <v>31.45</v>
      </c>
      <c r="AE6741">
        <f>MIS[[#This Row],[OrderAverageTradedPrice]]*MIS[[#This Row],[OrderQuantity]]</f>
        <v>3886.9999999999923</v>
      </c>
      <c r="AF6741">
        <f>MIS[[#This Row],[LTP]]*MIS[[#This Row],[OrderQuantity]]</f>
        <v>3774</v>
      </c>
      <c r="AG6741">
        <f>IF(MIS[[#This Row],[OrderSide]]="SELL",MIS[[#This Row],[VALUE]]-MIS[[#This Row],[LIVE_VALUE]],MIS[[#This Row],[LIVE_VALUE]]-MIS[[#This Row],[VALUE]])</f>
        <v>-112.99999999999227</v>
      </c>
      <c r="AH6741" t="str" cm="1">
        <f t="array" ref="AH67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1" t="str">
        <f>MIS[[#This Row],[TRADING SYMBOL]]</f>
        <v>SENSEX2552079900PE</v>
      </c>
      <c r="AJ6741" t="str">
        <f>IF(RIGHT(MIS[[#This Row],[Main/Hedge]],4)="MAIN","MAIN","HEDGE")</f>
        <v>HEDGE</v>
      </c>
      <c r="AK6741" t="str" cm="1">
        <f t="array" ref="AK6741">_xlfn._xlws.FILTER(Table4[Column1],ISNUMBER(SEARCH(Table4[Column1],MIS[[#This Row],[OrderUniqueIdentifier]])),"")</f>
        <v>LONGSHORT</v>
      </c>
    </row>
    <row r="6742" spans="1:37" x14ac:dyDescent="0.25">
      <c r="A6742" t="s">
        <v>71</v>
      </c>
      <c r="B6742" t="s">
        <v>978</v>
      </c>
      <c r="C6742" t="s">
        <v>11702</v>
      </c>
      <c r="D6742" t="s">
        <v>72</v>
      </c>
      <c r="E6742" t="s">
        <v>11102</v>
      </c>
      <c r="F6742" t="s">
        <v>98</v>
      </c>
      <c r="G6742" t="s">
        <v>74</v>
      </c>
      <c r="H6742" t="s">
        <v>75</v>
      </c>
      <c r="I6742" t="s">
        <v>76</v>
      </c>
      <c r="J6742" t="s">
        <v>77</v>
      </c>
      <c r="K6742">
        <v>40</v>
      </c>
      <c r="L6742" t="s">
        <v>77</v>
      </c>
      <c r="M6742" t="s">
        <v>78</v>
      </c>
      <c r="N6742" t="s">
        <v>11184</v>
      </c>
      <c r="O6742" t="s">
        <v>11198</v>
      </c>
      <c r="P6742" t="s">
        <v>11198</v>
      </c>
      <c r="Q6742" t="s">
        <v>11106</v>
      </c>
      <c r="R6742" t="s">
        <v>79</v>
      </c>
      <c r="S6742" t="s">
        <v>25</v>
      </c>
      <c r="T6742" t="s">
        <v>11107</v>
      </c>
      <c r="U6742" t="s">
        <v>100</v>
      </c>
      <c r="V6742" t="s">
        <v>80</v>
      </c>
      <c r="W6742">
        <v>79900</v>
      </c>
      <c r="X6742" t="s">
        <v>85</v>
      </c>
      <c r="Y6742">
        <v>40</v>
      </c>
      <c r="Z6742" t="s">
        <v>11199</v>
      </c>
      <c r="AA6742" t="s">
        <v>11199</v>
      </c>
      <c r="AB6742" t="s">
        <v>87</v>
      </c>
      <c r="AC6742" t="s">
        <v>84</v>
      </c>
      <c r="AD6742">
        <f>_xlfn.XLOOKUP(MIS[[#This Row],[TRADING SYMBOL]],[1]Sheet1!$D:$D,[1]Sheet1!$C:$C)</f>
        <v>31.45</v>
      </c>
      <c r="AE6742">
        <f>MIS[[#This Row],[OrderAverageTradedPrice]]*MIS[[#This Row],[OrderQuantity]]</f>
        <v>1292</v>
      </c>
      <c r="AF6742">
        <f>MIS[[#This Row],[LTP]]*MIS[[#This Row],[OrderQuantity]]</f>
        <v>1258</v>
      </c>
      <c r="AG6742">
        <f>IF(MIS[[#This Row],[OrderSide]]="SELL",MIS[[#This Row],[VALUE]]-MIS[[#This Row],[LIVE_VALUE]],MIS[[#This Row],[LIVE_VALUE]]-MIS[[#This Row],[VALUE]])</f>
        <v>-34</v>
      </c>
      <c r="AH6742" t="str" cm="1">
        <f t="array" ref="AH67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2" t="str">
        <f>MIS[[#This Row],[TRADING SYMBOL]]</f>
        <v>SENSEX2552079900PE</v>
      </c>
      <c r="AJ6742" t="str">
        <f>IF(RIGHT(MIS[[#This Row],[Main/Hedge]],4)="MAIN","MAIN","HEDGE")</f>
        <v>HEDGE</v>
      </c>
      <c r="AK6742" t="str" cm="1">
        <f t="array" ref="AK6742">_xlfn._xlws.FILTER(Table4[Column1],ISNUMBER(SEARCH(Table4[Column1],MIS[[#This Row],[OrderUniqueIdentifier]])),"")</f>
        <v>LONGSHORT</v>
      </c>
    </row>
    <row r="6743" spans="1:37" x14ac:dyDescent="0.25">
      <c r="A6743" t="s">
        <v>71</v>
      </c>
      <c r="B6743" t="s">
        <v>1013</v>
      </c>
      <c r="C6743" t="s">
        <v>11373</v>
      </c>
      <c r="D6743" t="s">
        <v>72</v>
      </c>
      <c r="E6743" t="s">
        <v>11102</v>
      </c>
      <c r="F6743" t="s">
        <v>98</v>
      </c>
      <c r="G6743" t="s">
        <v>74</v>
      </c>
      <c r="H6743" t="s">
        <v>75</v>
      </c>
      <c r="I6743" t="s">
        <v>76</v>
      </c>
      <c r="J6743" t="s">
        <v>77</v>
      </c>
      <c r="K6743">
        <v>120</v>
      </c>
      <c r="L6743" t="s">
        <v>77</v>
      </c>
      <c r="M6743" t="s">
        <v>78</v>
      </c>
      <c r="N6743" t="s">
        <v>11241</v>
      </c>
      <c r="O6743" t="s">
        <v>11198</v>
      </c>
      <c r="P6743" t="s">
        <v>11198</v>
      </c>
      <c r="Q6743" t="s">
        <v>11106</v>
      </c>
      <c r="R6743" t="s">
        <v>79</v>
      </c>
      <c r="S6743" t="s">
        <v>25</v>
      </c>
      <c r="T6743" t="s">
        <v>11107</v>
      </c>
      <c r="U6743" t="s">
        <v>100</v>
      </c>
      <c r="V6743" t="s">
        <v>80</v>
      </c>
      <c r="W6743">
        <v>79900</v>
      </c>
      <c r="X6743" t="s">
        <v>85</v>
      </c>
      <c r="Y6743">
        <v>120</v>
      </c>
      <c r="Z6743" t="s">
        <v>11199</v>
      </c>
      <c r="AA6743" t="s">
        <v>11199</v>
      </c>
      <c r="AB6743" t="s">
        <v>87</v>
      </c>
      <c r="AC6743" t="s">
        <v>84</v>
      </c>
      <c r="AD6743">
        <f>_xlfn.XLOOKUP(MIS[[#This Row],[TRADING SYMBOL]],[1]Sheet1!$D:$D,[1]Sheet1!$C:$C)</f>
        <v>31.45</v>
      </c>
      <c r="AE6743">
        <f>MIS[[#This Row],[OrderAverageTradedPrice]]*MIS[[#This Row],[OrderQuantity]]</f>
        <v>3882</v>
      </c>
      <c r="AF6743">
        <f>MIS[[#This Row],[LTP]]*MIS[[#This Row],[OrderQuantity]]</f>
        <v>3774</v>
      </c>
      <c r="AG6743">
        <f>IF(MIS[[#This Row],[OrderSide]]="SELL",MIS[[#This Row],[VALUE]]-MIS[[#This Row],[LIVE_VALUE]],MIS[[#This Row],[LIVE_VALUE]]-MIS[[#This Row],[VALUE]])</f>
        <v>-108</v>
      </c>
      <c r="AH6743" t="str" cm="1">
        <f t="array" ref="AH67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3" t="str">
        <f>MIS[[#This Row],[TRADING SYMBOL]]</f>
        <v>SENSEX2552079900PE</v>
      </c>
      <c r="AJ6743" t="str">
        <f>IF(RIGHT(MIS[[#This Row],[Main/Hedge]],4)="MAIN","MAIN","HEDGE")</f>
        <v>HEDGE</v>
      </c>
      <c r="AK6743" t="str" cm="1">
        <f t="array" ref="AK6743">_xlfn._xlws.FILTER(Table4[Column1],ISNUMBER(SEARCH(Table4[Column1],MIS[[#This Row],[OrderUniqueIdentifier]])),"")</f>
        <v>LONGSHORT</v>
      </c>
    </row>
    <row r="6744" spans="1:37" x14ac:dyDescent="0.25">
      <c r="A6744" t="s">
        <v>71</v>
      </c>
      <c r="B6744" t="s">
        <v>1086</v>
      </c>
      <c r="C6744" t="s">
        <v>11404</v>
      </c>
      <c r="D6744" t="s">
        <v>72</v>
      </c>
      <c r="E6744" t="s">
        <v>11102</v>
      </c>
      <c r="F6744" t="s">
        <v>98</v>
      </c>
      <c r="G6744" t="s">
        <v>74</v>
      </c>
      <c r="H6744" t="s">
        <v>75</v>
      </c>
      <c r="I6744" t="s">
        <v>76</v>
      </c>
      <c r="J6744" t="s">
        <v>77</v>
      </c>
      <c r="K6744">
        <v>60</v>
      </c>
      <c r="L6744" t="s">
        <v>77</v>
      </c>
      <c r="M6744" t="s">
        <v>78</v>
      </c>
      <c r="N6744" t="s">
        <v>11184</v>
      </c>
      <c r="O6744" t="s">
        <v>11198</v>
      </c>
      <c r="P6744" t="s">
        <v>11198</v>
      </c>
      <c r="Q6744" t="s">
        <v>11106</v>
      </c>
      <c r="R6744" t="s">
        <v>79</v>
      </c>
      <c r="S6744" t="s">
        <v>25</v>
      </c>
      <c r="T6744" t="s">
        <v>11107</v>
      </c>
      <c r="U6744" t="s">
        <v>100</v>
      </c>
      <c r="V6744" t="s">
        <v>80</v>
      </c>
      <c r="W6744">
        <v>79900</v>
      </c>
      <c r="X6744" t="s">
        <v>85</v>
      </c>
      <c r="Y6744">
        <v>60</v>
      </c>
      <c r="Z6744" t="s">
        <v>11199</v>
      </c>
      <c r="AA6744" t="s">
        <v>11199</v>
      </c>
      <c r="AB6744" t="s">
        <v>87</v>
      </c>
      <c r="AC6744" t="s">
        <v>84</v>
      </c>
      <c r="AD6744">
        <f>_xlfn.XLOOKUP(MIS[[#This Row],[TRADING SYMBOL]],[1]Sheet1!$D:$D,[1]Sheet1!$C:$C)</f>
        <v>31.45</v>
      </c>
      <c r="AE6744">
        <f>MIS[[#This Row],[OrderAverageTradedPrice]]*MIS[[#This Row],[OrderQuantity]]</f>
        <v>1937.9999999999998</v>
      </c>
      <c r="AF6744">
        <f>MIS[[#This Row],[LTP]]*MIS[[#This Row],[OrderQuantity]]</f>
        <v>1887</v>
      </c>
      <c r="AG6744">
        <f>IF(MIS[[#This Row],[OrderSide]]="SELL",MIS[[#This Row],[VALUE]]-MIS[[#This Row],[LIVE_VALUE]],MIS[[#This Row],[LIVE_VALUE]]-MIS[[#This Row],[VALUE]])</f>
        <v>-50.999999999999773</v>
      </c>
      <c r="AH6744" t="str" cm="1">
        <f t="array" ref="AH67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4" t="str">
        <f>MIS[[#This Row],[TRADING SYMBOL]]</f>
        <v>SENSEX2552079900PE</v>
      </c>
      <c r="AJ6744" t="str">
        <f>IF(RIGHT(MIS[[#This Row],[Main/Hedge]],4)="MAIN","MAIN","HEDGE")</f>
        <v>HEDGE</v>
      </c>
      <c r="AK6744" t="str" cm="1">
        <f t="array" ref="AK6744">_xlfn._xlws.FILTER(Table4[Column1],ISNUMBER(SEARCH(Table4[Column1],MIS[[#This Row],[OrderUniqueIdentifier]])),"")</f>
        <v>LONGSHORT</v>
      </c>
    </row>
    <row r="6745" spans="1:37" x14ac:dyDescent="0.25">
      <c r="A6745" t="s">
        <v>71</v>
      </c>
      <c r="B6745" t="s">
        <v>1235</v>
      </c>
      <c r="C6745" t="s">
        <v>11468</v>
      </c>
      <c r="D6745" t="s">
        <v>72</v>
      </c>
      <c r="E6745" t="s">
        <v>11102</v>
      </c>
      <c r="F6745" t="s">
        <v>98</v>
      </c>
      <c r="G6745" t="s">
        <v>74</v>
      </c>
      <c r="H6745" t="s">
        <v>75</v>
      </c>
      <c r="I6745" t="s">
        <v>76</v>
      </c>
      <c r="J6745" t="s">
        <v>77</v>
      </c>
      <c r="K6745">
        <v>120</v>
      </c>
      <c r="L6745" t="s">
        <v>77</v>
      </c>
      <c r="M6745" t="s">
        <v>78</v>
      </c>
      <c r="N6745" t="s">
        <v>11469</v>
      </c>
      <c r="O6745" t="s">
        <v>11242</v>
      </c>
      <c r="P6745" t="s">
        <v>11198</v>
      </c>
      <c r="Q6745" t="s">
        <v>11106</v>
      </c>
      <c r="R6745" t="s">
        <v>79</v>
      </c>
      <c r="S6745" t="s">
        <v>25</v>
      </c>
      <c r="T6745" t="s">
        <v>11107</v>
      </c>
      <c r="U6745" t="s">
        <v>100</v>
      </c>
      <c r="V6745" t="s">
        <v>80</v>
      </c>
      <c r="W6745">
        <v>79900</v>
      </c>
      <c r="X6745" t="s">
        <v>85</v>
      </c>
      <c r="Y6745">
        <v>120</v>
      </c>
      <c r="Z6745" t="s">
        <v>11243</v>
      </c>
      <c r="AA6745" t="s">
        <v>11199</v>
      </c>
      <c r="AB6745" t="s">
        <v>87</v>
      </c>
      <c r="AC6745" t="s">
        <v>84</v>
      </c>
      <c r="AD6745">
        <f>_xlfn.XLOOKUP(MIS[[#This Row],[TRADING SYMBOL]],[1]Sheet1!$D:$D,[1]Sheet1!$C:$C)</f>
        <v>31.45</v>
      </c>
      <c r="AE6745">
        <f>MIS[[#This Row],[OrderAverageTradedPrice]]*MIS[[#This Row],[OrderQuantity]]</f>
        <v>3879.0000000000005</v>
      </c>
      <c r="AF6745">
        <f>MIS[[#This Row],[LTP]]*MIS[[#This Row],[OrderQuantity]]</f>
        <v>3774</v>
      </c>
      <c r="AG6745">
        <f>IF(MIS[[#This Row],[OrderSide]]="SELL",MIS[[#This Row],[VALUE]]-MIS[[#This Row],[LIVE_VALUE]],MIS[[#This Row],[LIVE_VALUE]]-MIS[[#This Row],[VALUE]])</f>
        <v>-105.00000000000045</v>
      </c>
      <c r="AH6745" t="str" cm="1">
        <f t="array" ref="AH67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5" t="str">
        <f>MIS[[#This Row],[TRADING SYMBOL]]</f>
        <v>SENSEX2552079900PE</v>
      </c>
      <c r="AJ6745" t="str">
        <f>IF(RIGHT(MIS[[#This Row],[Main/Hedge]],4)="MAIN","MAIN","HEDGE")</f>
        <v>HEDGE</v>
      </c>
      <c r="AK6745" t="str" cm="1">
        <f t="array" ref="AK6745">_xlfn._xlws.FILTER(Table4[Column1],ISNUMBER(SEARCH(Table4[Column1],MIS[[#This Row],[OrderUniqueIdentifier]])),"")</f>
        <v>LONGSHORT</v>
      </c>
    </row>
    <row r="6746" spans="1:37" x14ac:dyDescent="0.25">
      <c r="A6746" t="s">
        <v>71</v>
      </c>
      <c r="B6746" t="s">
        <v>1251</v>
      </c>
      <c r="C6746" t="s">
        <v>11474</v>
      </c>
      <c r="D6746" t="s">
        <v>72</v>
      </c>
      <c r="E6746" t="s">
        <v>11102</v>
      </c>
      <c r="F6746" t="s">
        <v>98</v>
      </c>
      <c r="G6746" t="s">
        <v>74</v>
      </c>
      <c r="H6746" t="s">
        <v>75</v>
      </c>
      <c r="I6746" t="s">
        <v>76</v>
      </c>
      <c r="J6746" t="s">
        <v>77</v>
      </c>
      <c r="K6746">
        <v>40</v>
      </c>
      <c r="L6746" t="s">
        <v>77</v>
      </c>
      <c r="M6746" t="s">
        <v>78</v>
      </c>
      <c r="N6746" t="s">
        <v>11241</v>
      </c>
      <c r="O6746" t="s">
        <v>11242</v>
      </c>
      <c r="P6746" t="s">
        <v>11198</v>
      </c>
      <c r="Q6746" t="s">
        <v>11106</v>
      </c>
      <c r="R6746" t="s">
        <v>79</v>
      </c>
      <c r="S6746" t="s">
        <v>25</v>
      </c>
      <c r="T6746" t="s">
        <v>11107</v>
      </c>
      <c r="U6746" t="s">
        <v>100</v>
      </c>
      <c r="V6746" t="s">
        <v>80</v>
      </c>
      <c r="W6746">
        <v>79900</v>
      </c>
      <c r="X6746" t="s">
        <v>85</v>
      </c>
      <c r="Y6746">
        <v>40</v>
      </c>
      <c r="Z6746" t="s">
        <v>11243</v>
      </c>
      <c r="AA6746" t="s">
        <v>11199</v>
      </c>
      <c r="AB6746" t="s">
        <v>87</v>
      </c>
      <c r="AC6746" t="s">
        <v>84</v>
      </c>
      <c r="AD6746">
        <f>_xlfn.XLOOKUP(MIS[[#This Row],[TRADING SYMBOL]],[1]Sheet1!$D:$D,[1]Sheet1!$C:$C)</f>
        <v>31.45</v>
      </c>
      <c r="AE6746">
        <f>MIS[[#This Row],[OrderAverageTradedPrice]]*MIS[[#This Row],[OrderQuantity]]</f>
        <v>1294</v>
      </c>
      <c r="AF6746">
        <f>MIS[[#This Row],[LTP]]*MIS[[#This Row],[OrderQuantity]]</f>
        <v>1258</v>
      </c>
      <c r="AG6746">
        <f>IF(MIS[[#This Row],[OrderSide]]="SELL",MIS[[#This Row],[VALUE]]-MIS[[#This Row],[LIVE_VALUE]],MIS[[#This Row],[LIVE_VALUE]]-MIS[[#This Row],[VALUE]])</f>
        <v>-36</v>
      </c>
      <c r="AH6746" t="str" cm="1">
        <f t="array" ref="AH67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6" t="str">
        <f>MIS[[#This Row],[TRADING SYMBOL]]</f>
        <v>SENSEX2552079900PE</v>
      </c>
      <c r="AJ6746" t="str">
        <f>IF(RIGHT(MIS[[#This Row],[Main/Hedge]],4)="MAIN","MAIN","HEDGE")</f>
        <v>HEDGE</v>
      </c>
      <c r="AK6746" t="str" cm="1">
        <f t="array" ref="AK6746">_xlfn._xlws.FILTER(Table4[Column1],ISNUMBER(SEARCH(Table4[Column1],MIS[[#This Row],[OrderUniqueIdentifier]])),"")</f>
        <v>LONGSHORT</v>
      </c>
    </row>
    <row r="6747" spans="1:37" x14ac:dyDescent="0.25">
      <c r="A6747" t="s">
        <v>71</v>
      </c>
      <c r="B6747" t="s">
        <v>1272</v>
      </c>
      <c r="C6747" t="s">
        <v>11484</v>
      </c>
      <c r="D6747" t="s">
        <v>72</v>
      </c>
      <c r="E6747" t="s">
        <v>11102</v>
      </c>
      <c r="F6747" t="s">
        <v>98</v>
      </c>
      <c r="G6747" t="s">
        <v>74</v>
      </c>
      <c r="H6747" t="s">
        <v>75</v>
      </c>
      <c r="I6747" t="s">
        <v>76</v>
      </c>
      <c r="J6747" t="s">
        <v>77</v>
      </c>
      <c r="K6747">
        <v>60</v>
      </c>
      <c r="L6747" t="s">
        <v>77</v>
      </c>
      <c r="M6747" t="s">
        <v>78</v>
      </c>
      <c r="N6747" t="s">
        <v>11241</v>
      </c>
      <c r="O6747" t="s">
        <v>11242</v>
      </c>
      <c r="P6747" t="s">
        <v>11198</v>
      </c>
      <c r="Q6747" t="s">
        <v>11106</v>
      </c>
      <c r="R6747" t="s">
        <v>79</v>
      </c>
      <c r="S6747" t="s">
        <v>25</v>
      </c>
      <c r="T6747" t="s">
        <v>11107</v>
      </c>
      <c r="U6747" t="s">
        <v>100</v>
      </c>
      <c r="V6747" t="s">
        <v>80</v>
      </c>
      <c r="W6747">
        <v>79900</v>
      </c>
      <c r="X6747" t="s">
        <v>85</v>
      </c>
      <c r="Y6747">
        <v>60</v>
      </c>
      <c r="Z6747" t="s">
        <v>11243</v>
      </c>
      <c r="AA6747" t="s">
        <v>11199</v>
      </c>
      <c r="AB6747" t="s">
        <v>87</v>
      </c>
      <c r="AC6747" t="s">
        <v>84</v>
      </c>
      <c r="AD6747">
        <f>_xlfn.XLOOKUP(MIS[[#This Row],[TRADING SYMBOL]],[1]Sheet1!$D:$D,[1]Sheet1!$C:$C)</f>
        <v>31.45</v>
      </c>
      <c r="AE6747">
        <f>MIS[[#This Row],[OrderAverageTradedPrice]]*MIS[[#This Row],[OrderQuantity]]</f>
        <v>1941</v>
      </c>
      <c r="AF6747">
        <f>MIS[[#This Row],[LTP]]*MIS[[#This Row],[OrderQuantity]]</f>
        <v>1887</v>
      </c>
      <c r="AG6747">
        <f>IF(MIS[[#This Row],[OrderSide]]="SELL",MIS[[#This Row],[VALUE]]-MIS[[#This Row],[LIVE_VALUE]],MIS[[#This Row],[LIVE_VALUE]]-MIS[[#This Row],[VALUE]])</f>
        <v>-54</v>
      </c>
      <c r="AH6747" t="str" cm="1">
        <f t="array" ref="AH67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7" t="str">
        <f>MIS[[#This Row],[TRADING SYMBOL]]</f>
        <v>SENSEX2552079900PE</v>
      </c>
      <c r="AJ6747" t="str">
        <f>IF(RIGHT(MIS[[#This Row],[Main/Hedge]],4)="MAIN","MAIN","HEDGE")</f>
        <v>HEDGE</v>
      </c>
      <c r="AK6747" t="str" cm="1">
        <f t="array" ref="AK6747">_xlfn._xlws.FILTER(Table4[Column1],ISNUMBER(SEARCH(Table4[Column1],MIS[[#This Row],[OrderUniqueIdentifier]])),"")</f>
        <v>LONGSHORT</v>
      </c>
    </row>
    <row r="6748" spans="1:37" x14ac:dyDescent="0.25">
      <c r="A6748" t="s">
        <v>1414</v>
      </c>
      <c r="B6748" t="s">
        <v>1431</v>
      </c>
      <c r="C6748" t="s">
        <v>11549</v>
      </c>
      <c r="D6748" t="s">
        <v>72</v>
      </c>
      <c r="E6748" t="s">
        <v>11102</v>
      </c>
      <c r="F6748" t="s">
        <v>98</v>
      </c>
      <c r="G6748" t="s">
        <v>74</v>
      </c>
      <c r="H6748" t="s">
        <v>75</v>
      </c>
      <c r="I6748" t="s">
        <v>76</v>
      </c>
      <c r="J6748" t="s">
        <v>77</v>
      </c>
      <c r="K6748">
        <v>40</v>
      </c>
      <c r="L6748" t="s">
        <v>77</v>
      </c>
      <c r="M6748" t="s">
        <v>78</v>
      </c>
      <c r="N6748" t="s">
        <v>11241</v>
      </c>
      <c r="O6748" t="s">
        <v>11198</v>
      </c>
      <c r="P6748" t="s">
        <v>11198</v>
      </c>
      <c r="Q6748" t="s">
        <v>11106</v>
      </c>
      <c r="R6748" t="s">
        <v>79</v>
      </c>
      <c r="S6748" t="s">
        <v>4003</v>
      </c>
      <c r="T6748" t="s">
        <v>11107</v>
      </c>
      <c r="U6748" t="s">
        <v>100</v>
      </c>
      <c r="V6748" t="s">
        <v>80</v>
      </c>
      <c r="W6748">
        <v>79900</v>
      </c>
      <c r="X6748" t="s">
        <v>85</v>
      </c>
      <c r="Y6748">
        <v>40</v>
      </c>
      <c r="Z6748" t="s">
        <v>11199</v>
      </c>
      <c r="AA6748" t="s">
        <v>11199</v>
      </c>
      <c r="AB6748" t="s">
        <v>87</v>
      </c>
      <c r="AC6748" t="s">
        <v>84</v>
      </c>
      <c r="AD6748">
        <f>_xlfn.XLOOKUP(MIS[[#This Row],[TRADING SYMBOL]],[1]Sheet1!$D:$D,[1]Sheet1!$C:$C)</f>
        <v>31.45</v>
      </c>
      <c r="AE6748">
        <f>MIS[[#This Row],[OrderAverageTradedPrice]]*MIS[[#This Row],[OrderQuantity]]</f>
        <v>1294</v>
      </c>
      <c r="AF6748">
        <f>MIS[[#This Row],[LTP]]*MIS[[#This Row],[OrderQuantity]]</f>
        <v>1258</v>
      </c>
      <c r="AG6748">
        <f>IF(MIS[[#This Row],[OrderSide]]="SELL",MIS[[#This Row],[VALUE]]-MIS[[#This Row],[LIVE_VALUE]],MIS[[#This Row],[LIVE_VALUE]]-MIS[[#This Row],[VALUE]])</f>
        <v>-36</v>
      </c>
      <c r="AH6748" t="str" cm="1">
        <f t="array" ref="AH67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8" t="str">
        <f>MIS[[#This Row],[TRADING SYMBOL]]</f>
        <v>SENSEX2552079900PE</v>
      </c>
      <c r="AJ6748" t="str">
        <f>IF(RIGHT(MIS[[#This Row],[Main/Hedge]],4)="MAIN","MAIN","HEDGE")</f>
        <v>HEDGE</v>
      </c>
      <c r="AK6748" t="str" cm="1">
        <f t="array" ref="AK6748">_xlfn._xlws.FILTER(Table4[Column1],ISNUMBER(SEARCH(Table4[Column1],MIS[[#This Row],[OrderUniqueIdentifier]])),"")</f>
        <v>LONGSHORT</v>
      </c>
    </row>
    <row r="6749" spans="1:37" x14ac:dyDescent="0.25">
      <c r="A6749" t="s">
        <v>71</v>
      </c>
      <c r="B6749" t="s">
        <v>529</v>
      </c>
      <c r="C6749" t="s">
        <v>11691</v>
      </c>
      <c r="D6749" t="s">
        <v>72</v>
      </c>
      <c r="E6749" t="s">
        <v>11102</v>
      </c>
      <c r="F6749" t="s">
        <v>98</v>
      </c>
      <c r="G6749" t="s">
        <v>74</v>
      </c>
      <c r="H6749" t="s">
        <v>75</v>
      </c>
      <c r="I6749" t="s">
        <v>76</v>
      </c>
      <c r="J6749" t="s">
        <v>77</v>
      </c>
      <c r="K6749">
        <v>120</v>
      </c>
      <c r="L6749" t="s">
        <v>77</v>
      </c>
      <c r="M6749" t="s">
        <v>78</v>
      </c>
      <c r="N6749" t="s">
        <v>11241</v>
      </c>
      <c r="O6749" t="s">
        <v>11198</v>
      </c>
      <c r="P6749" t="s">
        <v>11104</v>
      </c>
      <c r="Q6749" t="s">
        <v>11106</v>
      </c>
      <c r="R6749" t="s">
        <v>79</v>
      </c>
      <c r="S6749" t="s">
        <v>25</v>
      </c>
      <c r="T6749" t="s">
        <v>11107</v>
      </c>
      <c r="U6749" t="s">
        <v>100</v>
      </c>
      <c r="V6749" t="s">
        <v>80</v>
      </c>
      <c r="W6749">
        <v>79900</v>
      </c>
      <c r="X6749" t="s">
        <v>85</v>
      </c>
      <c r="Y6749">
        <v>120</v>
      </c>
      <c r="Z6749" t="s">
        <v>11199</v>
      </c>
      <c r="AA6749" t="s">
        <v>11108</v>
      </c>
      <c r="AB6749" t="s">
        <v>87</v>
      </c>
      <c r="AC6749" t="s">
        <v>84</v>
      </c>
      <c r="AD6749">
        <f>_xlfn.XLOOKUP(MIS[[#This Row],[TRADING SYMBOL]],[1]Sheet1!$D:$D,[1]Sheet1!$C:$C)</f>
        <v>31.45</v>
      </c>
      <c r="AE6749">
        <f>MIS[[#This Row],[OrderAverageTradedPrice]]*MIS[[#This Row],[OrderQuantity]]</f>
        <v>3882</v>
      </c>
      <c r="AF6749">
        <f>MIS[[#This Row],[LTP]]*MIS[[#This Row],[OrderQuantity]]</f>
        <v>3774</v>
      </c>
      <c r="AG6749">
        <f>IF(MIS[[#This Row],[OrderSide]]="SELL",MIS[[#This Row],[VALUE]]-MIS[[#This Row],[LIVE_VALUE]],MIS[[#This Row],[LIVE_VALUE]]-MIS[[#This Row],[VALUE]])</f>
        <v>-108</v>
      </c>
      <c r="AH6749" t="str" cm="1">
        <f t="array" ref="AH67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9" t="str">
        <f>MIS[[#This Row],[TRADING SYMBOL]]</f>
        <v>SENSEX2552079900PE</v>
      </c>
      <c r="AJ6749" t="str">
        <f>IF(RIGHT(MIS[[#This Row],[Main/Hedge]],4)="MAIN","MAIN","HEDGE")</f>
        <v>HEDGE</v>
      </c>
      <c r="AK6749" t="str" cm="1">
        <f t="array" ref="AK6749">_xlfn._xlws.FILTER(Table4[Column1],ISNUMBER(SEARCH(Table4[Column1],MIS[[#This Row],[OrderUniqueIdentifier]])),"")</f>
        <v>LONGSHORT</v>
      </c>
    </row>
    <row r="6750" spans="1:37" x14ac:dyDescent="0.25">
      <c r="A6750" t="s">
        <v>71</v>
      </c>
      <c r="B6750" t="s">
        <v>619</v>
      </c>
      <c r="C6750" t="s">
        <v>11189</v>
      </c>
      <c r="D6750" t="s">
        <v>72</v>
      </c>
      <c r="E6750" t="s">
        <v>11102</v>
      </c>
      <c r="F6750" t="s">
        <v>98</v>
      </c>
      <c r="G6750" t="s">
        <v>74</v>
      </c>
      <c r="H6750" t="s">
        <v>75</v>
      </c>
      <c r="I6750" t="s">
        <v>76</v>
      </c>
      <c r="J6750" t="s">
        <v>77</v>
      </c>
      <c r="K6750">
        <v>80</v>
      </c>
      <c r="L6750" t="s">
        <v>77</v>
      </c>
      <c r="M6750" t="s">
        <v>78</v>
      </c>
      <c r="N6750" t="s">
        <v>372</v>
      </c>
      <c r="O6750" t="s">
        <v>11104</v>
      </c>
      <c r="P6750" t="s">
        <v>11104</v>
      </c>
      <c r="Q6750" t="s">
        <v>11106</v>
      </c>
      <c r="R6750" t="s">
        <v>79</v>
      </c>
      <c r="S6750" t="s">
        <v>25</v>
      </c>
      <c r="T6750" t="s">
        <v>11107</v>
      </c>
      <c r="U6750" t="s">
        <v>100</v>
      </c>
      <c r="V6750" t="s">
        <v>80</v>
      </c>
      <c r="W6750">
        <v>79900</v>
      </c>
      <c r="X6750" t="s">
        <v>85</v>
      </c>
      <c r="Y6750">
        <v>80</v>
      </c>
      <c r="Z6750" t="s">
        <v>11108</v>
      </c>
      <c r="AA6750" t="s">
        <v>11108</v>
      </c>
      <c r="AB6750" t="s">
        <v>87</v>
      </c>
      <c r="AC6750" t="s">
        <v>84</v>
      </c>
      <c r="AD6750">
        <f>_xlfn.XLOOKUP(MIS[[#This Row],[TRADING SYMBOL]],[1]Sheet1!$D:$D,[1]Sheet1!$C:$C)</f>
        <v>31.45</v>
      </c>
      <c r="AE6750">
        <f>MIS[[#This Row],[OrderAverageTradedPrice]]*MIS[[#This Row],[OrderQuantity]]</f>
        <v>2596</v>
      </c>
      <c r="AF6750">
        <f>MIS[[#This Row],[LTP]]*MIS[[#This Row],[OrderQuantity]]</f>
        <v>2516</v>
      </c>
      <c r="AG6750">
        <f>IF(MIS[[#This Row],[OrderSide]]="SELL",MIS[[#This Row],[VALUE]]-MIS[[#This Row],[LIVE_VALUE]],MIS[[#This Row],[LIVE_VALUE]]-MIS[[#This Row],[VALUE]])</f>
        <v>-80</v>
      </c>
      <c r="AH6750" t="str" cm="1">
        <f t="array" ref="AH67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0" t="str">
        <f>MIS[[#This Row],[TRADING SYMBOL]]</f>
        <v>SENSEX2552079900PE</v>
      </c>
      <c r="AJ6750" t="str">
        <f>IF(RIGHT(MIS[[#This Row],[Main/Hedge]],4)="MAIN","MAIN","HEDGE")</f>
        <v>HEDGE</v>
      </c>
      <c r="AK6750" t="str" cm="1">
        <f t="array" ref="AK6750">_xlfn._xlws.FILTER(Table4[Column1],ISNUMBER(SEARCH(Table4[Column1],MIS[[#This Row],[OrderUniqueIdentifier]])),"")</f>
        <v>LONGSHORT</v>
      </c>
    </row>
    <row r="6751" spans="1:37" x14ac:dyDescent="0.25">
      <c r="A6751" t="s">
        <v>71</v>
      </c>
      <c r="B6751" t="s">
        <v>629</v>
      </c>
      <c r="C6751" t="s">
        <v>11694</v>
      </c>
      <c r="D6751" t="s">
        <v>72</v>
      </c>
      <c r="E6751" t="s">
        <v>11102</v>
      </c>
      <c r="F6751" t="s">
        <v>98</v>
      </c>
      <c r="G6751" t="s">
        <v>74</v>
      </c>
      <c r="H6751" t="s">
        <v>75</v>
      </c>
      <c r="I6751" t="s">
        <v>76</v>
      </c>
      <c r="J6751" t="s">
        <v>77</v>
      </c>
      <c r="K6751">
        <v>20</v>
      </c>
      <c r="L6751" t="s">
        <v>77</v>
      </c>
      <c r="M6751" t="s">
        <v>78</v>
      </c>
      <c r="N6751" t="s">
        <v>11302</v>
      </c>
      <c r="O6751" t="s">
        <v>11104</v>
      </c>
      <c r="P6751" t="s">
        <v>11104</v>
      </c>
      <c r="Q6751" t="s">
        <v>11106</v>
      </c>
      <c r="R6751" t="s">
        <v>79</v>
      </c>
      <c r="S6751" t="s">
        <v>25</v>
      </c>
      <c r="T6751" t="s">
        <v>11107</v>
      </c>
      <c r="U6751" t="s">
        <v>100</v>
      </c>
      <c r="V6751" t="s">
        <v>80</v>
      </c>
      <c r="W6751">
        <v>79900</v>
      </c>
      <c r="X6751" t="s">
        <v>85</v>
      </c>
      <c r="Y6751">
        <v>20</v>
      </c>
      <c r="Z6751" t="s">
        <v>11108</v>
      </c>
      <c r="AA6751" t="s">
        <v>11108</v>
      </c>
      <c r="AB6751" t="s">
        <v>87</v>
      </c>
      <c r="AC6751" t="s">
        <v>84</v>
      </c>
      <c r="AD6751">
        <f>_xlfn.XLOOKUP(MIS[[#This Row],[TRADING SYMBOL]],[1]Sheet1!$D:$D,[1]Sheet1!$C:$C)</f>
        <v>31.45</v>
      </c>
      <c r="AE6751">
        <f>MIS[[#This Row],[OrderAverageTradedPrice]]*MIS[[#This Row],[OrderQuantity]]</f>
        <v>650</v>
      </c>
      <c r="AF6751">
        <f>MIS[[#This Row],[LTP]]*MIS[[#This Row],[OrderQuantity]]</f>
        <v>629</v>
      </c>
      <c r="AG6751">
        <f>IF(MIS[[#This Row],[OrderSide]]="SELL",MIS[[#This Row],[VALUE]]-MIS[[#This Row],[LIVE_VALUE]],MIS[[#This Row],[LIVE_VALUE]]-MIS[[#This Row],[VALUE]])</f>
        <v>-21</v>
      </c>
      <c r="AH6751" t="str" cm="1">
        <f t="array" ref="AH67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1" t="str">
        <f>MIS[[#This Row],[TRADING SYMBOL]]</f>
        <v>SENSEX2552079900PE</v>
      </c>
      <c r="AJ6751" t="str">
        <f>IF(RIGHT(MIS[[#This Row],[Main/Hedge]],4)="MAIN","MAIN","HEDGE")</f>
        <v>HEDGE</v>
      </c>
      <c r="AK6751" t="str" cm="1">
        <f t="array" ref="AK6751">_xlfn._xlws.FILTER(Table4[Column1],ISNUMBER(SEARCH(Table4[Column1],MIS[[#This Row],[OrderUniqueIdentifier]])),"")</f>
        <v>LONGSHORT</v>
      </c>
    </row>
    <row r="6752" spans="1:37" x14ac:dyDescent="0.25">
      <c r="A6752" t="s">
        <v>71</v>
      </c>
      <c r="B6752" t="s">
        <v>880</v>
      </c>
      <c r="C6752" t="s">
        <v>11315</v>
      </c>
      <c r="D6752" t="s">
        <v>72</v>
      </c>
      <c r="E6752" t="s">
        <v>11102</v>
      </c>
      <c r="F6752" t="s">
        <v>98</v>
      </c>
      <c r="G6752" t="s">
        <v>74</v>
      </c>
      <c r="H6752" t="s">
        <v>75</v>
      </c>
      <c r="I6752" t="s">
        <v>76</v>
      </c>
      <c r="J6752" t="s">
        <v>77</v>
      </c>
      <c r="K6752">
        <v>60</v>
      </c>
      <c r="L6752" t="s">
        <v>77</v>
      </c>
      <c r="M6752" t="s">
        <v>78</v>
      </c>
      <c r="N6752" t="s">
        <v>11302</v>
      </c>
      <c r="O6752" t="s">
        <v>11104</v>
      </c>
      <c r="P6752" t="s">
        <v>11104</v>
      </c>
      <c r="Q6752" t="s">
        <v>11106</v>
      </c>
      <c r="R6752" t="s">
        <v>79</v>
      </c>
      <c r="S6752" t="s">
        <v>25</v>
      </c>
      <c r="T6752" t="s">
        <v>11107</v>
      </c>
      <c r="U6752" t="s">
        <v>100</v>
      </c>
      <c r="V6752" t="s">
        <v>80</v>
      </c>
      <c r="W6752">
        <v>79900</v>
      </c>
      <c r="X6752" t="s">
        <v>85</v>
      </c>
      <c r="Y6752">
        <v>60</v>
      </c>
      <c r="Z6752" t="s">
        <v>11108</v>
      </c>
      <c r="AA6752" t="s">
        <v>11108</v>
      </c>
      <c r="AB6752" t="s">
        <v>87</v>
      </c>
      <c r="AC6752" t="s">
        <v>84</v>
      </c>
      <c r="AD6752">
        <f>_xlfn.XLOOKUP(MIS[[#This Row],[TRADING SYMBOL]],[1]Sheet1!$D:$D,[1]Sheet1!$C:$C)</f>
        <v>31.45</v>
      </c>
      <c r="AE6752">
        <f>MIS[[#This Row],[OrderAverageTradedPrice]]*MIS[[#This Row],[OrderQuantity]]</f>
        <v>1950</v>
      </c>
      <c r="AF6752">
        <f>MIS[[#This Row],[LTP]]*MIS[[#This Row],[OrderQuantity]]</f>
        <v>1887</v>
      </c>
      <c r="AG6752">
        <f>IF(MIS[[#This Row],[OrderSide]]="SELL",MIS[[#This Row],[VALUE]]-MIS[[#This Row],[LIVE_VALUE]],MIS[[#This Row],[LIVE_VALUE]]-MIS[[#This Row],[VALUE]])</f>
        <v>-63</v>
      </c>
      <c r="AH6752" t="str" cm="1">
        <f t="array" ref="AH67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2" t="str">
        <f>MIS[[#This Row],[TRADING SYMBOL]]</f>
        <v>SENSEX2552079900PE</v>
      </c>
      <c r="AJ6752" t="str">
        <f>IF(RIGHT(MIS[[#This Row],[Main/Hedge]],4)="MAIN","MAIN","HEDGE")</f>
        <v>HEDGE</v>
      </c>
      <c r="AK6752" t="str" cm="1">
        <f t="array" ref="AK6752">_xlfn._xlws.FILTER(Table4[Column1],ISNUMBER(SEARCH(Table4[Column1],MIS[[#This Row],[OrderUniqueIdentifier]])),"")</f>
        <v>LONGSHORT</v>
      </c>
    </row>
    <row r="6753" spans="1:37" x14ac:dyDescent="0.25">
      <c r="A6753" t="s">
        <v>71</v>
      </c>
      <c r="B6753" t="s">
        <v>1021</v>
      </c>
      <c r="C6753" t="s">
        <v>11703</v>
      </c>
      <c r="D6753" t="s">
        <v>72</v>
      </c>
      <c r="E6753" t="s">
        <v>11102</v>
      </c>
      <c r="F6753" t="s">
        <v>98</v>
      </c>
      <c r="G6753" t="s">
        <v>74</v>
      </c>
      <c r="H6753" t="s">
        <v>75</v>
      </c>
      <c r="I6753" t="s">
        <v>76</v>
      </c>
      <c r="J6753" t="s">
        <v>77</v>
      </c>
      <c r="K6753">
        <v>60</v>
      </c>
      <c r="L6753" t="s">
        <v>77</v>
      </c>
      <c r="M6753" t="s">
        <v>78</v>
      </c>
      <c r="N6753" t="s">
        <v>11290</v>
      </c>
      <c r="O6753" t="s">
        <v>11198</v>
      </c>
      <c r="P6753" t="s">
        <v>11104</v>
      </c>
      <c r="Q6753" t="s">
        <v>11106</v>
      </c>
      <c r="R6753" t="s">
        <v>79</v>
      </c>
      <c r="S6753" t="s">
        <v>25</v>
      </c>
      <c r="T6753" t="s">
        <v>11107</v>
      </c>
      <c r="U6753" t="s">
        <v>100</v>
      </c>
      <c r="V6753" t="s">
        <v>80</v>
      </c>
      <c r="W6753">
        <v>79900</v>
      </c>
      <c r="X6753" t="s">
        <v>85</v>
      </c>
      <c r="Y6753">
        <v>60</v>
      </c>
      <c r="Z6753" t="s">
        <v>11199</v>
      </c>
      <c r="AA6753" t="s">
        <v>11108</v>
      </c>
      <c r="AB6753" t="s">
        <v>87</v>
      </c>
      <c r="AC6753" t="s">
        <v>84</v>
      </c>
      <c r="AD6753">
        <f>_xlfn.XLOOKUP(MIS[[#This Row],[TRADING SYMBOL]],[1]Sheet1!$D:$D,[1]Sheet1!$C:$C)</f>
        <v>31.45</v>
      </c>
      <c r="AE6753">
        <f>MIS[[#This Row],[OrderAverageTradedPrice]]*MIS[[#This Row],[OrderQuantity]]</f>
        <v>1944</v>
      </c>
      <c r="AF6753">
        <f>MIS[[#This Row],[LTP]]*MIS[[#This Row],[OrderQuantity]]</f>
        <v>1887</v>
      </c>
      <c r="AG6753">
        <f>IF(MIS[[#This Row],[OrderSide]]="SELL",MIS[[#This Row],[VALUE]]-MIS[[#This Row],[LIVE_VALUE]],MIS[[#This Row],[LIVE_VALUE]]-MIS[[#This Row],[VALUE]])</f>
        <v>-57</v>
      </c>
      <c r="AH6753" t="str" cm="1">
        <f t="array" ref="AH67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3" t="str">
        <f>MIS[[#This Row],[TRADING SYMBOL]]</f>
        <v>SENSEX2552079900PE</v>
      </c>
      <c r="AJ6753" t="str">
        <f>IF(RIGHT(MIS[[#This Row],[Main/Hedge]],4)="MAIN","MAIN","HEDGE")</f>
        <v>HEDGE</v>
      </c>
      <c r="AK6753" t="str" cm="1">
        <f t="array" ref="AK6753">_xlfn._xlws.FILTER(Table4[Column1],ISNUMBER(SEARCH(Table4[Column1],MIS[[#This Row],[OrderUniqueIdentifier]])),"")</f>
        <v>LONGSHORT</v>
      </c>
    </row>
    <row r="6754" spans="1:37" x14ac:dyDescent="0.25">
      <c r="A6754" t="s">
        <v>71</v>
      </c>
      <c r="B6754" t="s">
        <v>1029</v>
      </c>
      <c r="C6754" t="s">
        <v>11379</v>
      </c>
      <c r="D6754" t="s">
        <v>72</v>
      </c>
      <c r="E6754" t="s">
        <v>11102</v>
      </c>
      <c r="F6754" t="s">
        <v>98</v>
      </c>
      <c r="G6754" t="s">
        <v>74</v>
      </c>
      <c r="H6754" t="s">
        <v>75</v>
      </c>
      <c r="I6754" t="s">
        <v>76</v>
      </c>
      <c r="J6754" t="s">
        <v>77</v>
      </c>
      <c r="K6754">
        <v>60</v>
      </c>
      <c r="L6754" t="s">
        <v>77</v>
      </c>
      <c r="M6754" t="s">
        <v>78</v>
      </c>
      <c r="N6754" t="s">
        <v>11380</v>
      </c>
      <c r="O6754" t="s">
        <v>11198</v>
      </c>
      <c r="P6754" t="s">
        <v>11104</v>
      </c>
      <c r="Q6754" t="s">
        <v>11106</v>
      </c>
      <c r="R6754" t="s">
        <v>79</v>
      </c>
      <c r="S6754" t="s">
        <v>25</v>
      </c>
      <c r="T6754" t="s">
        <v>11107</v>
      </c>
      <c r="U6754" t="s">
        <v>100</v>
      </c>
      <c r="V6754" t="s">
        <v>80</v>
      </c>
      <c r="W6754">
        <v>79900</v>
      </c>
      <c r="X6754" t="s">
        <v>85</v>
      </c>
      <c r="Y6754">
        <v>60</v>
      </c>
      <c r="Z6754" t="s">
        <v>11199</v>
      </c>
      <c r="AA6754" t="s">
        <v>11108</v>
      </c>
      <c r="AB6754" t="s">
        <v>87</v>
      </c>
      <c r="AC6754" t="s">
        <v>84</v>
      </c>
      <c r="AD6754">
        <f>_xlfn.XLOOKUP(MIS[[#This Row],[TRADING SYMBOL]],[1]Sheet1!$D:$D,[1]Sheet1!$C:$C)</f>
        <v>31.45</v>
      </c>
      <c r="AE6754">
        <f>MIS[[#This Row],[OrderAverageTradedPrice]]*MIS[[#This Row],[OrderQuantity]]</f>
        <v>1941.9999999999961</v>
      </c>
      <c r="AF6754">
        <f>MIS[[#This Row],[LTP]]*MIS[[#This Row],[OrderQuantity]]</f>
        <v>1887</v>
      </c>
      <c r="AG6754">
        <f>IF(MIS[[#This Row],[OrderSide]]="SELL",MIS[[#This Row],[VALUE]]-MIS[[#This Row],[LIVE_VALUE]],MIS[[#This Row],[LIVE_VALUE]]-MIS[[#This Row],[VALUE]])</f>
        <v>-54.999999999996135</v>
      </c>
      <c r="AH6754" t="str" cm="1">
        <f t="array" ref="AH67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4" t="str">
        <f>MIS[[#This Row],[TRADING SYMBOL]]</f>
        <v>SENSEX2552079900PE</v>
      </c>
      <c r="AJ6754" t="str">
        <f>IF(RIGHT(MIS[[#This Row],[Main/Hedge]],4)="MAIN","MAIN","HEDGE")</f>
        <v>HEDGE</v>
      </c>
      <c r="AK6754" t="str" cm="1">
        <f t="array" ref="AK6754">_xlfn._xlws.FILTER(Table4[Column1],ISNUMBER(SEARCH(Table4[Column1],MIS[[#This Row],[OrderUniqueIdentifier]])),"")</f>
        <v>LONGSHORT</v>
      </c>
    </row>
    <row r="6755" spans="1:37" x14ac:dyDescent="0.25">
      <c r="A6755" t="s">
        <v>71</v>
      </c>
      <c r="B6755" t="s">
        <v>1210</v>
      </c>
      <c r="C6755" t="s">
        <v>11457</v>
      </c>
      <c r="D6755" t="s">
        <v>72</v>
      </c>
      <c r="E6755" t="s">
        <v>11102</v>
      </c>
      <c r="F6755" t="s">
        <v>98</v>
      </c>
      <c r="G6755" t="s">
        <v>74</v>
      </c>
      <c r="H6755" t="s">
        <v>75</v>
      </c>
      <c r="I6755" t="s">
        <v>76</v>
      </c>
      <c r="J6755" t="s">
        <v>77</v>
      </c>
      <c r="K6755">
        <v>40</v>
      </c>
      <c r="L6755" t="s">
        <v>77</v>
      </c>
      <c r="M6755" t="s">
        <v>78</v>
      </c>
      <c r="N6755" t="s">
        <v>11241</v>
      </c>
      <c r="O6755" t="s">
        <v>11198</v>
      </c>
      <c r="P6755" t="s">
        <v>11104</v>
      </c>
      <c r="Q6755" t="s">
        <v>11106</v>
      </c>
      <c r="R6755" t="s">
        <v>79</v>
      </c>
      <c r="S6755" t="s">
        <v>25</v>
      </c>
      <c r="T6755" t="s">
        <v>11107</v>
      </c>
      <c r="U6755" t="s">
        <v>100</v>
      </c>
      <c r="V6755" t="s">
        <v>80</v>
      </c>
      <c r="W6755">
        <v>79900</v>
      </c>
      <c r="X6755" t="s">
        <v>85</v>
      </c>
      <c r="Y6755">
        <v>40</v>
      </c>
      <c r="Z6755" t="s">
        <v>11199</v>
      </c>
      <c r="AA6755" t="s">
        <v>11108</v>
      </c>
      <c r="AB6755" t="s">
        <v>87</v>
      </c>
      <c r="AC6755" t="s">
        <v>84</v>
      </c>
      <c r="AD6755">
        <f>_xlfn.XLOOKUP(MIS[[#This Row],[TRADING SYMBOL]],[1]Sheet1!$D:$D,[1]Sheet1!$C:$C)</f>
        <v>31.45</v>
      </c>
      <c r="AE6755">
        <f>MIS[[#This Row],[OrderAverageTradedPrice]]*MIS[[#This Row],[OrderQuantity]]</f>
        <v>1294</v>
      </c>
      <c r="AF6755">
        <f>MIS[[#This Row],[LTP]]*MIS[[#This Row],[OrderQuantity]]</f>
        <v>1258</v>
      </c>
      <c r="AG6755">
        <f>IF(MIS[[#This Row],[OrderSide]]="SELL",MIS[[#This Row],[VALUE]]-MIS[[#This Row],[LIVE_VALUE]],MIS[[#This Row],[LIVE_VALUE]]-MIS[[#This Row],[VALUE]])</f>
        <v>-36</v>
      </c>
      <c r="AH6755" t="str" cm="1">
        <f t="array" ref="AH67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5" t="str">
        <f>MIS[[#This Row],[TRADING SYMBOL]]</f>
        <v>SENSEX2552079900PE</v>
      </c>
      <c r="AJ6755" t="str">
        <f>IF(RIGHT(MIS[[#This Row],[Main/Hedge]],4)="MAIN","MAIN","HEDGE")</f>
        <v>HEDGE</v>
      </c>
      <c r="AK6755" t="str" cm="1">
        <f t="array" ref="AK6755">_xlfn._xlws.FILTER(Table4[Column1],ISNUMBER(SEARCH(Table4[Column1],MIS[[#This Row],[OrderUniqueIdentifier]])),"")</f>
        <v>LONGSHORT</v>
      </c>
    </row>
    <row r="6756" spans="1:37" x14ac:dyDescent="0.25">
      <c r="A6756" t="s">
        <v>71</v>
      </c>
      <c r="B6756" t="s">
        <v>1217</v>
      </c>
      <c r="C6756" t="s">
        <v>11460</v>
      </c>
      <c r="D6756" t="s">
        <v>72</v>
      </c>
      <c r="E6756" t="s">
        <v>11102</v>
      </c>
      <c r="F6756" t="s">
        <v>98</v>
      </c>
      <c r="G6756" t="s">
        <v>74</v>
      </c>
      <c r="H6756" t="s">
        <v>75</v>
      </c>
      <c r="I6756" t="s">
        <v>76</v>
      </c>
      <c r="J6756" t="s">
        <v>77</v>
      </c>
      <c r="K6756">
        <v>40</v>
      </c>
      <c r="L6756" t="s">
        <v>77</v>
      </c>
      <c r="M6756" t="s">
        <v>78</v>
      </c>
      <c r="N6756" t="s">
        <v>372</v>
      </c>
      <c r="O6756" t="s">
        <v>11104</v>
      </c>
      <c r="P6756" t="s">
        <v>11104</v>
      </c>
      <c r="Q6756" t="s">
        <v>11106</v>
      </c>
      <c r="R6756" t="s">
        <v>79</v>
      </c>
      <c r="S6756" t="s">
        <v>25</v>
      </c>
      <c r="T6756" t="s">
        <v>11107</v>
      </c>
      <c r="U6756" t="s">
        <v>100</v>
      </c>
      <c r="V6756" t="s">
        <v>80</v>
      </c>
      <c r="W6756">
        <v>79900</v>
      </c>
      <c r="X6756" t="s">
        <v>85</v>
      </c>
      <c r="Y6756">
        <v>40</v>
      </c>
      <c r="Z6756" t="s">
        <v>11108</v>
      </c>
      <c r="AA6756" t="s">
        <v>11108</v>
      </c>
      <c r="AB6756" t="s">
        <v>87</v>
      </c>
      <c r="AC6756" t="s">
        <v>84</v>
      </c>
      <c r="AD6756">
        <f>_xlfn.XLOOKUP(MIS[[#This Row],[TRADING SYMBOL]],[1]Sheet1!$D:$D,[1]Sheet1!$C:$C)</f>
        <v>31.45</v>
      </c>
      <c r="AE6756">
        <f>MIS[[#This Row],[OrderAverageTradedPrice]]*MIS[[#This Row],[OrderQuantity]]</f>
        <v>1298</v>
      </c>
      <c r="AF6756">
        <f>MIS[[#This Row],[LTP]]*MIS[[#This Row],[OrderQuantity]]</f>
        <v>1258</v>
      </c>
      <c r="AG6756">
        <f>IF(MIS[[#This Row],[OrderSide]]="SELL",MIS[[#This Row],[VALUE]]-MIS[[#This Row],[LIVE_VALUE]],MIS[[#This Row],[LIVE_VALUE]]-MIS[[#This Row],[VALUE]])</f>
        <v>-40</v>
      </c>
      <c r="AH6756" t="str" cm="1">
        <f t="array" ref="AH67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6" t="str">
        <f>MIS[[#This Row],[TRADING SYMBOL]]</f>
        <v>SENSEX2552079900PE</v>
      </c>
      <c r="AJ6756" t="str">
        <f>IF(RIGHT(MIS[[#This Row],[Main/Hedge]],4)="MAIN","MAIN","HEDGE")</f>
        <v>HEDGE</v>
      </c>
      <c r="AK6756" t="str" cm="1">
        <f t="array" ref="AK6756">_xlfn._xlws.FILTER(Table4[Column1],ISNUMBER(SEARCH(Table4[Column1],MIS[[#This Row],[OrderUniqueIdentifier]])),"")</f>
        <v>LONGSHORT</v>
      </c>
    </row>
    <row r="6757" spans="1:37" x14ac:dyDescent="0.25">
      <c r="A6757" t="s">
        <v>71</v>
      </c>
      <c r="B6757" t="s">
        <v>1224</v>
      </c>
      <c r="C6757" t="s">
        <v>11462</v>
      </c>
      <c r="D6757" t="s">
        <v>72</v>
      </c>
      <c r="E6757" t="s">
        <v>11102</v>
      </c>
      <c r="F6757" t="s">
        <v>98</v>
      </c>
      <c r="G6757" t="s">
        <v>74</v>
      </c>
      <c r="H6757" t="s">
        <v>75</v>
      </c>
      <c r="I6757" t="s">
        <v>76</v>
      </c>
      <c r="J6757" t="s">
        <v>77</v>
      </c>
      <c r="K6757">
        <v>20</v>
      </c>
      <c r="L6757" t="s">
        <v>77</v>
      </c>
      <c r="M6757" t="s">
        <v>78</v>
      </c>
      <c r="N6757" t="s">
        <v>11290</v>
      </c>
      <c r="O6757" t="s">
        <v>11198</v>
      </c>
      <c r="P6757" t="s">
        <v>11104</v>
      </c>
      <c r="Q6757" t="s">
        <v>11106</v>
      </c>
      <c r="R6757" t="s">
        <v>79</v>
      </c>
      <c r="S6757" t="s">
        <v>25</v>
      </c>
      <c r="T6757" t="s">
        <v>11107</v>
      </c>
      <c r="U6757" t="s">
        <v>100</v>
      </c>
      <c r="V6757" t="s">
        <v>80</v>
      </c>
      <c r="W6757">
        <v>79900</v>
      </c>
      <c r="X6757" t="s">
        <v>85</v>
      </c>
      <c r="Y6757">
        <v>20</v>
      </c>
      <c r="Z6757" t="s">
        <v>11199</v>
      </c>
      <c r="AA6757" t="s">
        <v>11108</v>
      </c>
      <c r="AB6757" t="s">
        <v>87</v>
      </c>
      <c r="AC6757" t="s">
        <v>84</v>
      </c>
      <c r="AD6757">
        <f>_xlfn.XLOOKUP(MIS[[#This Row],[TRADING SYMBOL]],[1]Sheet1!$D:$D,[1]Sheet1!$C:$C)</f>
        <v>31.45</v>
      </c>
      <c r="AE6757">
        <f>MIS[[#This Row],[OrderAverageTradedPrice]]*MIS[[#This Row],[OrderQuantity]]</f>
        <v>648</v>
      </c>
      <c r="AF6757">
        <f>MIS[[#This Row],[LTP]]*MIS[[#This Row],[OrderQuantity]]</f>
        <v>629</v>
      </c>
      <c r="AG6757">
        <f>IF(MIS[[#This Row],[OrderSide]]="SELL",MIS[[#This Row],[VALUE]]-MIS[[#This Row],[LIVE_VALUE]],MIS[[#This Row],[LIVE_VALUE]]-MIS[[#This Row],[VALUE]])</f>
        <v>-19</v>
      </c>
      <c r="AH6757" t="str" cm="1">
        <f t="array" ref="AH67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7" t="str">
        <f>MIS[[#This Row],[TRADING SYMBOL]]</f>
        <v>SENSEX2552079900PE</v>
      </c>
      <c r="AJ6757" t="str">
        <f>IF(RIGHT(MIS[[#This Row],[Main/Hedge]],4)="MAIN","MAIN","HEDGE")</f>
        <v>HEDGE</v>
      </c>
      <c r="AK6757" t="str" cm="1">
        <f t="array" ref="AK6757">_xlfn._xlws.FILTER(Table4[Column1],ISNUMBER(SEARCH(Table4[Column1],MIS[[#This Row],[OrderUniqueIdentifier]])),"")</f>
        <v>LONGSHORT</v>
      </c>
    </row>
    <row r="6758" spans="1:37" x14ac:dyDescent="0.25">
      <c r="A6758" t="s">
        <v>71</v>
      </c>
      <c r="B6758" t="s">
        <v>1265</v>
      </c>
      <c r="C6758" t="s">
        <v>11710</v>
      </c>
      <c r="D6758" t="s">
        <v>72</v>
      </c>
      <c r="E6758" t="s">
        <v>11102</v>
      </c>
      <c r="F6758" t="s">
        <v>98</v>
      </c>
      <c r="G6758" t="s">
        <v>74</v>
      </c>
      <c r="H6758" t="s">
        <v>75</v>
      </c>
      <c r="I6758" t="s">
        <v>76</v>
      </c>
      <c r="J6758" t="s">
        <v>77</v>
      </c>
      <c r="K6758">
        <v>60</v>
      </c>
      <c r="L6758" t="s">
        <v>77</v>
      </c>
      <c r="M6758" t="s">
        <v>78</v>
      </c>
      <c r="N6758" t="s">
        <v>11302</v>
      </c>
      <c r="O6758" t="s">
        <v>11198</v>
      </c>
      <c r="P6758" t="s">
        <v>11104</v>
      </c>
      <c r="Q6758" t="s">
        <v>11106</v>
      </c>
      <c r="R6758" t="s">
        <v>79</v>
      </c>
      <c r="S6758" t="s">
        <v>25</v>
      </c>
      <c r="T6758" t="s">
        <v>11107</v>
      </c>
      <c r="U6758" t="s">
        <v>100</v>
      </c>
      <c r="V6758" t="s">
        <v>80</v>
      </c>
      <c r="W6758">
        <v>79900</v>
      </c>
      <c r="X6758" t="s">
        <v>85</v>
      </c>
      <c r="Y6758">
        <v>60</v>
      </c>
      <c r="Z6758" t="s">
        <v>11199</v>
      </c>
      <c r="AA6758" t="s">
        <v>11108</v>
      </c>
      <c r="AB6758" t="s">
        <v>87</v>
      </c>
      <c r="AC6758" t="s">
        <v>84</v>
      </c>
      <c r="AD6758">
        <f>_xlfn.XLOOKUP(MIS[[#This Row],[TRADING SYMBOL]],[1]Sheet1!$D:$D,[1]Sheet1!$C:$C)</f>
        <v>31.45</v>
      </c>
      <c r="AE6758">
        <f>MIS[[#This Row],[OrderAverageTradedPrice]]*MIS[[#This Row],[OrderQuantity]]</f>
        <v>1950</v>
      </c>
      <c r="AF6758">
        <f>MIS[[#This Row],[LTP]]*MIS[[#This Row],[OrderQuantity]]</f>
        <v>1887</v>
      </c>
      <c r="AG6758">
        <f>IF(MIS[[#This Row],[OrderSide]]="SELL",MIS[[#This Row],[VALUE]]-MIS[[#This Row],[LIVE_VALUE]],MIS[[#This Row],[LIVE_VALUE]]-MIS[[#This Row],[VALUE]])</f>
        <v>-63</v>
      </c>
      <c r="AH6758" t="str" cm="1">
        <f t="array" ref="AH67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8" t="str">
        <f>MIS[[#This Row],[TRADING SYMBOL]]</f>
        <v>SENSEX2552079900PE</v>
      </c>
      <c r="AJ6758" t="str">
        <f>IF(RIGHT(MIS[[#This Row],[Main/Hedge]],4)="MAIN","MAIN","HEDGE")</f>
        <v>HEDGE</v>
      </c>
      <c r="AK6758" t="str" cm="1">
        <f t="array" ref="AK6758">_xlfn._xlws.FILTER(Table4[Column1],ISNUMBER(SEARCH(Table4[Column1],MIS[[#This Row],[OrderUniqueIdentifier]])),"")</f>
        <v>LONGSHORT</v>
      </c>
    </row>
    <row r="6759" spans="1:37" x14ac:dyDescent="0.25">
      <c r="A6759" t="s">
        <v>71</v>
      </c>
      <c r="B6759" t="s">
        <v>454</v>
      </c>
      <c r="C6759" t="s">
        <v>11101</v>
      </c>
      <c r="D6759" t="s">
        <v>72</v>
      </c>
      <c r="E6759" t="s">
        <v>11102</v>
      </c>
      <c r="F6759" t="s">
        <v>98</v>
      </c>
      <c r="G6759" t="s">
        <v>74</v>
      </c>
      <c r="H6759" t="s">
        <v>75</v>
      </c>
      <c r="I6759" t="s">
        <v>76</v>
      </c>
      <c r="J6759" t="s">
        <v>77</v>
      </c>
      <c r="K6759">
        <v>60</v>
      </c>
      <c r="L6759" t="s">
        <v>77</v>
      </c>
      <c r="M6759" t="s">
        <v>78</v>
      </c>
      <c r="N6759" t="s">
        <v>11103</v>
      </c>
      <c r="O6759" t="s">
        <v>11104</v>
      </c>
      <c r="P6759" t="s">
        <v>11105</v>
      </c>
      <c r="Q6759" t="s">
        <v>11106</v>
      </c>
      <c r="R6759" t="s">
        <v>79</v>
      </c>
      <c r="S6759" t="s">
        <v>25</v>
      </c>
      <c r="T6759" t="s">
        <v>11107</v>
      </c>
      <c r="U6759" t="s">
        <v>100</v>
      </c>
      <c r="V6759" t="s">
        <v>80</v>
      </c>
      <c r="W6759">
        <v>79900</v>
      </c>
      <c r="X6759" t="s">
        <v>85</v>
      </c>
      <c r="Y6759">
        <v>60</v>
      </c>
      <c r="Z6759" t="s">
        <v>11108</v>
      </c>
      <c r="AA6759" t="s">
        <v>11109</v>
      </c>
      <c r="AB6759" t="s">
        <v>87</v>
      </c>
      <c r="AC6759" t="s">
        <v>84</v>
      </c>
      <c r="AD6759">
        <f>_xlfn.XLOOKUP(MIS[[#This Row],[TRADING SYMBOL]],[1]Sheet1!$D:$D,[1]Sheet1!$C:$C)</f>
        <v>31.45</v>
      </c>
      <c r="AE6759">
        <f>MIS[[#This Row],[OrderAverageTradedPrice]]*MIS[[#This Row],[OrderQuantity]]</f>
        <v>1952.9999999999998</v>
      </c>
      <c r="AF6759">
        <f>MIS[[#This Row],[LTP]]*MIS[[#This Row],[OrderQuantity]]</f>
        <v>1887</v>
      </c>
      <c r="AG6759">
        <f>IF(MIS[[#This Row],[OrderSide]]="SELL",MIS[[#This Row],[VALUE]]-MIS[[#This Row],[LIVE_VALUE]],MIS[[#This Row],[LIVE_VALUE]]-MIS[[#This Row],[VALUE]])</f>
        <v>-65.999999999999773</v>
      </c>
      <c r="AH6759" t="str" cm="1">
        <f t="array" ref="AH67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9" t="str">
        <f>MIS[[#This Row],[TRADING SYMBOL]]</f>
        <v>SENSEX2552079900PE</v>
      </c>
      <c r="AJ6759" t="str">
        <f>IF(RIGHT(MIS[[#This Row],[Main/Hedge]],4)="MAIN","MAIN","HEDGE")</f>
        <v>HEDGE</v>
      </c>
      <c r="AK6759" t="str" cm="1">
        <f t="array" ref="AK6759">_xlfn._xlws.FILTER(Table4[Column1],ISNUMBER(SEARCH(Table4[Column1],MIS[[#This Row],[OrderUniqueIdentifier]])),"")</f>
        <v>LONGSHORT</v>
      </c>
    </row>
    <row r="6760" spans="1:37" x14ac:dyDescent="0.25">
      <c r="A6760" t="s">
        <v>71</v>
      </c>
      <c r="B6760" t="s">
        <v>482</v>
      </c>
      <c r="C6760" t="s">
        <v>11116</v>
      </c>
      <c r="D6760" t="s">
        <v>72</v>
      </c>
      <c r="E6760" t="s">
        <v>11102</v>
      </c>
      <c r="F6760" t="s">
        <v>98</v>
      </c>
      <c r="G6760" t="s">
        <v>74</v>
      </c>
      <c r="H6760" t="s">
        <v>75</v>
      </c>
      <c r="I6760" t="s">
        <v>76</v>
      </c>
      <c r="J6760" t="s">
        <v>77</v>
      </c>
      <c r="K6760">
        <v>60</v>
      </c>
      <c r="L6760" t="s">
        <v>77</v>
      </c>
      <c r="M6760" t="s">
        <v>78</v>
      </c>
      <c r="N6760" t="s">
        <v>11103</v>
      </c>
      <c r="O6760" t="s">
        <v>11105</v>
      </c>
      <c r="P6760" t="s">
        <v>11105</v>
      </c>
      <c r="Q6760" t="s">
        <v>11106</v>
      </c>
      <c r="R6760" t="s">
        <v>79</v>
      </c>
      <c r="S6760" t="s">
        <v>25</v>
      </c>
      <c r="T6760" t="s">
        <v>11107</v>
      </c>
      <c r="U6760" t="s">
        <v>100</v>
      </c>
      <c r="V6760" t="s">
        <v>80</v>
      </c>
      <c r="W6760">
        <v>79900</v>
      </c>
      <c r="X6760" t="s">
        <v>85</v>
      </c>
      <c r="Y6760">
        <v>60</v>
      </c>
      <c r="Z6760" t="s">
        <v>11109</v>
      </c>
      <c r="AA6760" t="s">
        <v>11109</v>
      </c>
      <c r="AB6760" t="s">
        <v>87</v>
      </c>
      <c r="AC6760" t="s">
        <v>84</v>
      </c>
      <c r="AD6760">
        <f>_xlfn.XLOOKUP(MIS[[#This Row],[TRADING SYMBOL]],[1]Sheet1!$D:$D,[1]Sheet1!$C:$C)</f>
        <v>31.45</v>
      </c>
      <c r="AE6760">
        <f>MIS[[#This Row],[OrderAverageTradedPrice]]*MIS[[#This Row],[OrderQuantity]]</f>
        <v>1952.9999999999998</v>
      </c>
      <c r="AF6760">
        <f>MIS[[#This Row],[LTP]]*MIS[[#This Row],[OrderQuantity]]</f>
        <v>1887</v>
      </c>
      <c r="AG6760">
        <f>IF(MIS[[#This Row],[OrderSide]]="SELL",MIS[[#This Row],[VALUE]]-MIS[[#This Row],[LIVE_VALUE]],MIS[[#This Row],[LIVE_VALUE]]-MIS[[#This Row],[VALUE]])</f>
        <v>-65.999999999999773</v>
      </c>
      <c r="AH6760" t="str" cm="1">
        <f t="array" ref="AH67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0" t="str">
        <f>MIS[[#This Row],[TRADING SYMBOL]]</f>
        <v>SENSEX2552079900PE</v>
      </c>
      <c r="AJ6760" t="str">
        <f>IF(RIGHT(MIS[[#This Row],[Main/Hedge]],4)="MAIN","MAIN","HEDGE")</f>
        <v>HEDGE</v>
      </c>
      <c r="AK6760" t="str" cm="1">
        <f t="array" ref="AK6760">_xlfn._xlws.FILTER(Table4[Column1],ISNUMBER(SEARCH(Table4[Column1],MIS[[#This Row],[OrderUniqueIdentifier]])),"")</f>
        <v>LONGSHORT</v>
      </c>
    </row>
    <row r="6761" spans="1:37" x14ac:dyDescent="0.25">
      <c r="A6761" t="s">
        <v>71</v>
      </c>
      <c r="B6761" t="s">
        <v>540</v>
      </c>
      <c r="C6761" t="s">
        <v>11692</v>
      </c>
      <c r="D6761" t="s">
        <v>72</v>
      </c>
      <c r="E6761" t="s">
        <v>11102</v>
      </c>
      <c r="F6761" t="s">
        <v>98</v>
      </c>
      <c r="G6761" t="s">
        <v>74</v>
      </c>
      <c r="H6761" t="s">
        <v>75</v>
      </c>
      <c r="I6761" t="s">
        <v>76</v>
      </c>
      <c r="J6761" t="s">
        <v>77</v>
      </c>
      <c r="K6761">
        <v>60</v>
      </c>
      <c r="L6761" t="s">
        <v>77</v>
      </c>
      <c r="M6761" t="s">
        <v>78</v>
      </c>
      <c r="N6761" t="s">
        <v>11302</v>
      </c>
      <c r="O6761" t="s">
        <v>11105</v>
      </c>
      <c r="P6761" t="s">
        <v>11105</v>
      </c>
      <c r="Q6761" t="s">
        <v>11106</v>
      </c>
      <c r="R6761" t="s">
        <v>79</v>
      </c>
      <c r="S6761" t="s">
        <v>25</v>
      </c>
      <c r="T6761" t="s">
        <v>11107</v>
      </c>
      <c r="U6761" t="s">
        <v>100</v>
      </c>
      <c r="V6761" t="s">
        <v>80</v>
      </c>
      <c r="W6761">
        <v>79900</v>
      </c>
      <c r="X6761" t="s">
        <v>85</v>
      </c>
      <c r="Y6761">
        <v>60</v>
      </c>
      <c r="Z6761" t="s">
        <v>11109</v>
      </c>
      <c r="AA6761" t="s">
        <v>11109</v>
      </c>
      <c r="AB6761" t="s">
        <v>87</v>
      </c>
      <c r="AC6761" t="s">
        <v>84</v>
      </c>
      <c r="AD6761">
        <f>_xlfn.XLOOKUP(MIS[[#This Row],[TRADING SYMBOL]],[1]Sheet1!$D:$D,[1]Sheet1!$C:$C)</f>
        <v>31.45</v>
      </c>
      <c r="AE6761">
        <f>MIS[[#This Row],[OrderAverageTradedPrice]]*MIS[[#This Row],[OrderQuantity]]</f>
        <v>1950</v>
      </c>
      <c r="AF6761">
        <f>MIS[[#This Row],[LTP]]*MIS[[#This Row],[OrderQuantity]]</f>
        <v>1887</v>
      </c>
      <c r="AG6761">
        <f>IF(MIS[[#This Row],[OrderSide]]="SELL",MIS[[#This Row],[VALUE]]-MIS[[#This Row],[LIVE_VALUE]],MIS[[#This Row],[LIVE_VALUE]]-MIS[[#This Row],[VALUE]])</f>
        <v>-63</v>
      </c>
      <c r="AH6761" t="str" cm="1">
        <f t="array" ref="AH67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1" t="str">
        <f>MIS[[#This Row],[TRADING SYMBOL]]</f>
        <v>SENSEX2552079900PE</v>
      </c>
      <c r="AJ6761" t="str">
        <f>IF(RIGHT(MIS[[#This Row],[Main/Hedge]],4)="MAIN","MAIN","HEDGE")</f>
        <v>HEDGE</v>
      </c>
      <c r="AK6761" t="str" cm="1">
        <f t="array" ref="AK6761">_xlfn._xlws.FILTER(Table4[Column1],ISNUMBER(SEARCH(Table4[Column1],MIS[[#This Row],[OrderUniqueIdentifier]])),"")</f>
        <v>LONGSHORT</v>
      </c>
    </row>
    <row r="6762" spans="1:37" x14ac:dyDescent="0.25">
      <c r="A6762" t="s">
        <v>71</v>
      </c>
      <c r="B6762" t="s">
        <v>550</v>
      </c>
      <c r="C6762" t="s">
        <v>11693</v>
      </c>
      <c r="D6762" t="s">
        <v>72</v>
      </c>
      <c r="E6762" t="s">
        <v>11102</v>
      </c>
      <c r="F6762" t="s">
        <v>98</v>
      </c>
      <c r="G6762" t="s">
        <v>74</v>
      </c>
      <c r="H6762" t="s">
        <v>75</v>
      </c>
      <c r="I6762" t="s">
        <v>76</v>
      </c>
      <c r="J6762" t="s">
        <v>77</v>
      </c>
      <c r="K6762">
        <v>40</v>
      </c>
      <c r="L6762" t="s">
        <v>77</v>
      </c>
      <c r="M6762" t="s">
        <v>78</v>
      </c>
      <c r="N6762" t="s">
        <v>11302</v>
      </c>
      <c r="O6762" t="s">
        <v>11104</v>
      </c>
      <c r="P6762" t="s">
        <v>11105</v>
      </c>
      <c r="Q6762" t="s">
        <v>11106</v>
      </c>
      <c r="R6762" t="s">
        <v>79</v>
      </c>
      <c r="S6762" t="s">
        <v>25</v>
      </c>
      <c r="T6762" t="s">
        <v>11107</v>
      </c>
      <c r="U6762" t="s">
        <v>100</v>
      </c>
      <c r="V6762" t="s">
        <v>80</v>
      </c>
      <c r="W6762">
        <v>79900</v>
      </c>
      <c r="X6762" t="s">
        <v>85</v>
      </c>
      <c r="Y6762">
        <v>40</v>
      </c>
      <c r="Z6762" t="s">
        <v>11108</v>
      </c>
      <c r="AA6762" t="s">
        <v>11109</v>
      </c>
      <c r="AB6762" t="s">
        <v>87</v>
      </c>
      <c r="AC6762" t="s">
        <v>84</v>
      </c>
      <c r="AD6762">
        <f>_xlfn.XLOOKUP(MIS[[#This Row],[TRADING SYMBOL]],[1]Sheet1!$D:$D,[1]Sheet1!$C:$C)</f>
        <v>31.45</v>
      </c>
      <c r="AE6762">
        <f>MIS[[#This Row],[OrderAverageTradedPrice]]*MIS[[#This Row],[OrderQuantity]]</f>
        <v>1300</v>
      </c>
      <c r="AF6762">
        <f>MIS[[#This Row],[LTP]]*MIS[[#This Row],[OrderQuantity]]</f>
        <v>1258</v>
      </c>
      <c r="AG6762">
        <f>IF(MIS[[#This Row],[OrderSide]]="SELL",MIS[[#This Row],[VALUE]]-MIS[[#This Row],[LIVE_VALUE]],MIS[[#This Row],[LIVE_VALUE]]-MIS[[#This Row],[VALUE]])</f>
        <v>-42</v>
      </c>
      <c r="AH6762" t="str" cm="1">
        <f t="array" ref="AH67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2" t="str">
        <f>MIS[[#This Row],[TRADING SYMBOL]]</f>
        <v>SENSEX2552079900PE</v>
      </c>
      <c r="AJ6762" t="str">
        <f>IF(RIGHT(MIS[[#This Row],[Main/Hedge]],4)="MAIN","MAIN","HEDGE")</f>
        <v>HEDGE</v>
      </c>
      <c r="AK6762" t="str" cm="1">
        <f t="array" ref="AK6762">_xlfn._xlws.FILTER(Table4[Column1],ISNUMBER(SEARCH(Table4[Column1],MIS[[#This Row],[OrderUniqueIdentifier]])),"")</f>
        <v>LONGSHORT</v>
      </c>
    </row>
    <row r="6763" spans="1:37" x14ac:dyDescent="0.25">
      <c r="A6763" t="s">
        <v>71</v>
      </c>
      <c r="B6763" t="s">
        <v>779</v>
      </c>
      <c r="C6763" t="s">
        <v>11695</v>
      </c>
      <c r="D6763" t="s">
        <v>72</v>
      </c>
      <c r="E6763" t="s">
        <v>11102</v>
      </c>
      <c r="F6763" t="s">
        <v>98</v>
      </c>
      <c r="G6763" t="s">
        <v>74</v>
      </c>
      <c r="H6763" t="s">
        <v>75</v>
      </c>
      <c r="I6763" t="s">
        <v>76</v>
      </c>
      <c r="J6763" t="s">
        <v>77</v>
      </c>
      <c r="K6763">
        <v>40</v>
      </c>
      <c r="L6763" t="s">
        <v>77</v>
      </c>
      <c r="M6763" t="s">
        <v>78</v>
      </c>
      <c r="N6763" t="s">
        <v>372</v>
      </c>
      <c r="O6763" t="s">
        <v>11104</v>
      </c>
      <c r="P6763" t="s">
        <v>11105</v>
      </c>
      <c r="Q6763" t="s">
        <v>11106</v>
      </c>
      <c r="R6763" t="s">
        <v>79</v>
      </c>
      <c r="S6763" t="s">
        <v>25</v>
      </c>
      <c r="T6763" t="s">
        <v>11107</v>
      </c>
      <c r="U6763" t="s">
        <v>100</v>
      </c>
      <c r="V6763" t="s">
        <v>80</v>
      </c>
      <c r="W6763">
        <v>79900</v>
      </c>
      <c r="X6763" t="s">
        <v>85</v>
      </c>
      <c r="Y6763">
        <v>40</v>
      </c>
      <c r="Z6763" t="s">
        <v>11108</v>
      </c>
      <c r="AA6763" t="s">
        <v>11109</v>
      </c>
      <c r="AB6763" t="s">
        <v>87</v>
      </c>
      <c r="AC6763" t="s">
        <v>84</v>
      </c>
      <c r="AD6763">
        <f>_xlfn.XLOOKUP(MIS[[#This Row],[TRADING SYMBOL]],[1]Sheet1!$D:$D,[1]Sheet1!$C:$C)</f>
        <v>31.45</v>
      </c>
      <c r="AE6763">
        <f>MIS[[#This Row],[OrderAverageTradedPrice]]*MIS[[#This Row],[OrderQuantity]]</f>
        <v>1298</v>
      </c>
      <c r="AF6763">
        <f>MIS[[#This Row],[LTP]]*MIS[[#This Row],[OrderQuantity]]</f>
        <v>1258</v>
      </c>
      <c r="AG6763">
        <f>IF(MIS[[#This Row],[OrderSide]]="SELL",MIS[[#This Row],[VALUE]]-MIS[[#This Row],[LIVE_VALUE]],MIS[[#This Row],[LIVE_VALUE]]-MIS[[#This Row],[VALUE]])</f>
        <v>-40</v>
      </c>
      <c r="AH6763" t="str" cm="1">
        <f t="array" ref="AH67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3" t="str">
        <f>MIS[[#This Row],[TRADING SYMBOL]]</f>
        <v>SENSEX2552079900PE</v>
      </c>
      <c r="AJ6763" t="str">
        <f>IF(RIGHT(MIS[[#This Row],[Main/Hedge]],4)="MAIN","MAIN","HEDGE")</f>
        <v>HEDGE</v>
      </c>
      <c r="AK6763" t="str" cm="1">
        <f t="array" ref="AK6763">_xlfn._xlws.FILTER(Table4[Column1],ISNUMBER(SEARCH(Table4[Column1],MIS[[#This Row],[OrderUniqueIdentifier]])),"")</f>
        <v>LONGSHORT</v>
      </c>
    </row>
    <row r="6764" spans="1:37" x14ac:dyDescent="0.25">
      <c r="A6764" t="s">
        <v>71</v>
      </c>
      <c r="B6764" t="s">
        <v>1108</v>
      </c>
      <c r="C6764" t="s">
        <v>11706</v>
      </c>
      <c r="D6764" t="s">
        <v>72</v>
      </c>
      <c r="E6764" t="s">
        <v>11102</v>
      </c>
      <c r="F6764" t="s">
        <v>98</v>
      </c>
      <c r="G6764" t="s">
        <v>74</v>
      </c>
      <c r="H6764" t="s">
        <v>75</v>
      </c>
      <c r="I6764" t="s">
        <v>76</v>
      </c>
      <c r="J6764" t="s">
        <v>77</v>
      </c>
      <c r="K6764">
        <v>60</v>
      </c>
      <c r="L6764" t="s">
        <v>77</v>
      </c>
      <c r="M6764" t="s">
        <v>78</v>
      </c>
      <c r="N6764" t="s">
        <v>11707</v>
      </c>
      <c r="O6764" t="s">
        <v>11104</v>
      </c>
      <c r="P6764" t="s">
        <v>11105</v>
      </c>
      <c r="Q6764" t="s">
        <v>11106</v>
      </c>
      <c r="R6764" t="s">
        <v>79</v>
      </c>
      <c r="S6764" t="s">
        <v>25</v>
      </c>
      <c r="T6764" t="s">
        <v>11107</v>
      </c>
      <c r="U6764" t="s">
        <v>100</v>
      </c>
      <c r="V6764" t="s">
        <v>80</v>
      </c>
      <c r="W6764">
        <v>79900</v>
      </c>
      <c r="X6764" t="s">
        <v>85</v>
      </c>
      <c r="Y6764">
        <v>60</v>
      </c>
      <c r="Z6764" t="s">
        <v>11108</v>
      </c>
      <c r="AA6764" t="s">
        <v>11109</v>
      </c>
      <c r="AB6764" t="s">
        <v>87</v>
      </c>
      <c r="AC6764" t="s">
        <v>84</v>
      </c>
      <c r="AD6764">
        <f>_xlfn.XLOOKUP(MIS[[#This Row],[TRADING SYMBOL]],[1]Sheet1!$D:$D,[1]Sheet1!$C:$C)</f>
        <v>31.45</v>
      </c>
      <c r="AE6764">
        <f>MIS[[#This Row],[OrderAverageTradedPrice]]*MIS[[#This Row],[OrderQuantity]]</f>
        <v>1947.9999999999959</v>
      </c>
      <c r="AF6764">
        <f>MIS[[#This Row],[LTP]]*MIS[[#This Row],[OrderQuantity]]</f>
        <v>1887</v>
      </c>
      <c r="AG6764">
        <f>IF(MIS[[#This Row],[OrderSide]]="SELL",MIS[[#This Row],[VALUE]]-MIS[[#This Row],[LIVE_VALUE]],MIS[[#This Row],[LIVE_VALUE]]-MIS[[#This Row],[VALUE]])</f>
        <v>-60.999999999995907</v>
      </c>
      <c r="AH6764" t="str" cm="1">
        <f t="array" ref="AH67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4" t="str">
        <f>MIS[[#This Row],[TRADING SYMBOL]]</f>
        <v>SENSEX2552079900PE</v>
      </c>
      <c r="AJ6764" t="str">
        <f>IF(RIGHT(MIS[[#This Row],[Main/Hedge]],4)="MAIN","MAIN","HEDGE")</f>
        <v>HEDGE</v>
      </c>
      <c r="AK6764" t="str" cm="1">
        <f t="array" ref="AK6764">_xlfn._xlws.FILTER(Table4[Column1],ISNUMBER(SEARCH(Table4[Column1],MIS[[#This Row],[OrderUniqueIdentifier]])),"")</f>
        <v>LONGSHORT</v>
      </c>
    </row>
    <row r="6765" spans="1:37" x14ac:dyDescent="0.25">
      <c r="A6765" t="s">
        <v>71</v>
      </c>
      <c r="B6765" t="s">
        <v>1202</v>
      </c>
      <c r="C6765" t="s">
        <v>11709</v>
      </c>
      <c r="D6765" t="s">
        <v>72</v>
      </c>
      <c r="E6765" t="s">
        <v>11102</v>
      </c>
      <c r="F6765" t="s">
        <v>98</v>
      </c>
      <c r="G6765" t="s">
        <v>74</v>
      </c>
      <c r="H6765" t="s">
        <v>75</v>
      </c>
      <c r="I6765" t="s">
        <v>76</v>
      </c>
      <c r="J6765" t="s">
        <v>77</v>
      </c>
      <c r="K6765">
        <v>40</v>
      </c>
      <c r="L6765" t="s">
        <v>77</v>
      </c>
      <c r="M6765" t="s">
        <v>78</v>
      </c>
      <c r="N6765" t="s">
        <v>11302</v>
      </c>
      <c r="O6765" t="s">
        <v>11104</v>
      </c>
      <c r="P6765" t="s">
        <v>11105</v>
      </c>
      <c r="Q6765" t="s">
        <v>11106</v>
      </c>
      <c r="R6765" t="s">
        <v>79</v>
      </c>
      <c r="S6765" t="s">
        <v>25</v>
      </c>
      <c r="T6765" t="s">
        <v>11107</v>
      </c>
      <c r="U6765" t="s">
        <v>100</v>
      </c>
      <c r="V6765" t="s">
        <v>80</v>
      </c>
      <c r="W6765">
        <v>79900</v>
      </c>
      <c r="X6765" t="s">
        <v>85</v>
      </c>
      <c r="Y6765">
        <v>40</v>
      </c>
      <c r="Z6765" t="s">
        <v>11108</v>
      </c>
      <c r="AA6765" t="s">
        <v>11109</v>
      </c>
      <c r="AB6765" t="s">
        <v>87</v>
      </c>
      <c r="AC6765" t="s">
        <v>84</v>
      </c>
      <c r="AD6765">
        <f>_xlfn.XLOOKUP(MIS[[#This Row],[TRADING SYMBOL]],[1]Sheet1!$D:$D,[1]Sheet1!$C:$C)</f>
        <v>31.45</v>
      </c>
      <c r="AE6765">
        <f>MIS[[#This Row],[OrderAverageTradedPrice]]*MIS[[#This Row],[OrderQuantity]]</f>
        <v>1300</v>
      </c>
      <c r="AF6765">
        <f>MIS[[#This Row],[LTP]]*MIS[[#This Row],[OrderQuantity]]</f>
        <v>1258</v>
      </c>
      <c r="AG6765">
        <f>IF(MIS[[#This Row],[OrderSide]]="SELL",MIS[[#This Row],[VALUE]]-MIS[[#This Row],[LIVE_VALUE]],MIS[[#This Row],[LIVE_VALUE]]-MIS[[#This Row],[VALUE]])</f>
        <v>-42</v>
      </c>
      <c r="AH6765" t="str" cm="1">
        <f t="array" ref="AH67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5" t="str">
        <f>MIS[[#This Row],[TRADING SYMBOL]]</f>
        <v>SENSEX2552079900PE</v>
      </c>
      <c r="AJ6765" t="str">
        <f>IF(RIGHT(MIS[[#This Row],[Main/Hedge]],4)="MAIN","MAIN","HEDGE")</f>
        <v>HEDGE</v>
      </c>
      <c r="AK6765" t="str" cm="1">
        <f t="array" ref="AK6765">_xlfn._xlws.FILTER(Table4[Column1],ISNUMBER(SEARCH(Table4[Column1],MIS[[#This Row],[OrderUniqueIdentifier]])),"")</f>
        <v>LONGSHORT</v>
      </c>
    </row>
    <row r="6766" spans="1:37" x14ac:dyDescent="0.25">
      <c r="A6766" t="s">
        <v>71</v>
      </c>
      <c r="B6766" t="s">
        <v>951</v>
      </c>
      <c r="C6766" t="s">
        <v>11348</v>
      </c>
      <c r="D6766" t="s">
        <v>72</v>
      </c>
      <c r="E6766" t="s">
        <v>11102</v>
      </c>
      <c r="F6766" t="s">
        <v>98</v>
      </c>
      <c r="G6766" t="s">
        <v>74</v>
      </c>
      <c r="H6766" t="s">
        <v>75</v>
      </c>
      <c r="I6766" t="s">
        <v>76</v>
      </c>
      <c r="J6766" t="s">
        <v>77</v>
      </c>
      <c r="K6766">
        <v>40</v>
      </c>
      <c r="L6766" t="s">
        <v>77</v>
      </c>
      <c r="M6766" t="s">
        <v>78</v>
      </c>
      <c r="N6766" t="s">
        <v>11103</v>
      </c>
      <c r="O6766" t="s">
        <v>11105</v>
      </c>
      <c r="P6766" t="s">
        <v>11349</v>
      </c>
      <c r="Q6766" t="s">
        <v>11106</v>
      </c>
      <c r="R6766" t="s">
        <v>79</v>
      </c>
      <c r="S6766" t="s">
        <v>25</v>
      </c>
      <c r="T6766" t="s">
        <v>11107</v>
      </c>
      <c r="U6766" t="s">
        <v>100</v>
      </c>
      <c r="V6766" t="s">
        <v>80</v>
      </c>
      <c r="W6766">
        <v>79900</v>
      </c>
      <c r="X6766" t="s">
        <v>85</v>
      </c>
      <c r="Y6766">
        <v>40</v>
      </c>
      <c r="Z6766" t="s">
        <v>11109</v>
      </c>
      <c r="AA6766" t="s">
        <v>11350</v>
      </c>
      <c r="AB6766" t="s">
        <v>87</v>
      </c>
      <c r="AC6766" t="s">
        <v>84</v>
      </c>
      <c r="AD6766">
        <f>_xlfn.XLOOKUP(MIS[[#This Row],[TRADING SYMBOL]],[1]Sheet1!$D:$D,[1]Sheet1!$C:$C)</f>
        <v>31.45</v>
      </c>
      <c r="AE6766">
        <f>MIS[[#This Row],[OrderAverageTradedPrice]]*MIS[[#This Row],[OrderQuantity]]</f>
        <v>1302</v>
      </c>
      <c r="AF6766">
        <f>MIS[[#This Row],[LTP]]*MIS[[#This Row],[OrderQuantity]]</f>
        <v>1258</v>
      </c>
      <c r="AG6766">
        <f>IF(MIS[[#This Row],[OrderSide]]="SELL",MIS[[#This Row],[VALUE]]-MIS[[#This Row],[LIVE_VALUE]],MIS[[#This Row],[LIVE_VALUE]]-MIS[[#This Row],[VALUE]])</f>
        <v>-44</v>
      </c>
      <c r="AH6766" t="str" cm="1">
        <f t="array" ref="AH67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6" t="str">
        <f>MIS[[#This Row],[TRADING SYMBOL]]</f>
        <v>SENSEX2552079900PE</v>
      </c>
      <c r="AJ6766" t="str">
        <f>IF(RIGHT(MIS[[#This Row],[Main/Hedge]],4)="MAIN","MAIN","HEDGE")</f>
        <v>HEDGE</v>
      </c>
      <c r="AK6766" t="str" cm="1">
        <f t="array" ref="AK6766">_xlfn._xlws.FILTER(Table4[Column1],ISNUMBER(SEARCH(Table4[Column1],MIS[[#This Row],[OrderUniqueIdentifier]])),"")</f>
        <v>LONGSHORT</v>
      </c>
    </row>
    <row r="6767" spans="1:37" x14ac:dyDescent="0.25">
      <c r="A6767" t="s">
        <v>71</v>
      </c>
      <c r="B6767" t="s">
        <v>1117</v>
      </c>
      <c r="C6767" t="s">
        <v>11417</v>
      </c>
      <c r="D6767" t="s">
        <v>72</v>
      </c>
      <c r="E6767" t="s">
        <v>11102</v>
      </c>
      <c r="F6767" t="s">
        <v>98</v>
      </c>
      <c r="G6767" t="s">
        <v>74</v>
      </c>
      <c r="H6767" t="s">
        <v>75</v>
      </c>
      <c r="I6767" t="s">
        <v>76</v>
      </c>
      <c r="J6767" t="s">
        <v>77</v>
      </c>
      <c r="K6767">
        <v>20</v>
      </c>
      <c r="L6767" t="s">
        <v>77</v>
      </c>
      <c r="M6767" t="s">
        <v>78</v>
      </c>
      <c r="N6767" t="s">
        <v>11103</v>
      </c>
      <c r="O6767" t="s">
        <v>11105</v>
      </c>
      <c r="P6767" t="s">
        <v>11349</v>
      </c>
      <c r="Q6767" t="s">
        <v>11106</v>
      </c>
      <c r="R6767" t="s">
        <v>79</v>
      </c>
      <c r="S6767" t="s">
        <v>25</v>
      </c>
      <c r="T6767" t="s">
        <v>11107</v>
      </c>
      <c r="U6767" t="s">
        <v>100</v>
      </c>
      <c r="V6767" t="s">
        <v>80</v>
      </c>
      <c r="W6767">
        <v>79900</v>
      </c>
      <c r="X6767" t="s">
        <v>85</v>
      </c>
      <c r="Y6767">
        <v>20</v>
      </c>
      <c r="Z6767" t="s">
        <v>11109</v>
      </c>
      <c r="AA6767" t="s">
        <v>11350</v>
      </c>
      <c r="AB6767" t="s">
        <v>87</v>
      </c>
      <c r="AC6767" t="s">
        <v>84</v>
      </c>
      <c r="AD6767">
        <f>_xlfn.XLOOKUP(MIS[[#This Row],[TRADING SYMBOL]],[1]Sheet1!$D:$D,[1]Sheet1!$C:$C)</f>
        <v>31.45</v>
      </c>
      <c r="AE6767">
        <f>MIS[[#This Row],[OrderAverageTradedPrice]]*MIS[[#This Row],[OrderQuantity]]</f>
        <v>651</v>
      </c>
      <c r="AF6767">
        <f>MIS[[#This Row],[LTP]]*MIS[[#This Row],[OrderQuantity]]</f>
        <v>629</v>
      </c>
      <c r="AG6767">
        <f>IF(MIS[[#This Row],[OrderSide]]="SELL",MIS[[#This Row],[VALUE]]-MIS[[#This Row],[LIVE_VALUE]],MIS[[#This Row],[LIVE_VALUE]]-MIS[[#This Row],[VALUE]])</f>
        <v>-22</v>
      </c>
      <c r="AH6767" t="str" cm="1">
        <f t="array" ref="AH67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7" t="str">
        <f>MIS[[#This Row],[TRADING SYMBOL]]</f>
        <v>SENSEX2552079900PE</v>
      </c>
      <c r="AJ6767" t="str">
        <f>IF(RIGHT(MIS[[#This Row],[Main/Hedge]],4)="MAIN","MAIN","HEDGE")</f>
        <v>HEDGE</v>
      </c>
      <c r="AK6767" t="str" cm="1">
        <f t="array" ref="AK6767">_xlfn._xlws.FILTER(Table4[Column1],ISNUMBER(SEARCH(Table4[Column1],MIS[[#This Row],[OrderUniqueIdentifier]])),"")</f>
        <v>LONGSHORT</v>
      </c>
    </row>
    <row r="6768" spans="1:37" x14ac:dyDescent="0.25">
      <c r="A6768" t="s">
        <v>71</v>
      </c>
      <c r="B6768" t="s">
        <v>1302</v>
      </c>
      <c r="C6768" t="s">
        <v>11501</v>
      </c>
      <c r="D6768" t="s">
        <v>72</v>
      </c>
      <c r="E6768" t="s">
        <v>11102</v>
      </c>
      <c r="F6768" t="s">
        <v>98</v>
      </c>
      <c r="G6768" t="s">
        <v>74</v>
      </c>
      <c r="H6768" t="s">
        <v>75</v>
      </c>
      <c r="I6768" t="s">
        <v>76</v>
      </c>
      <c r="J6768" t="s">
        <v>77</v>
      </c>
      <c r="K6768">
        <v>20</v>
      </c>
      <c r="L6768" t="s">
        <v>77</v>
      </c>
      <c r="M6768" t="s">
        <v>78</v>
      </c>
      <c r="N6768" t="s">
        <v>11103</v>
      </c>
      <c r="O6768" t="s">
        <v>11105</v>
      </c>
      <c r="P6768" t="s">
        <v>11349</v>
      </c>
      <c r="Q6768" t="s">
        <v>11106</v>
      </c>
      <c r="R6768" t="s">
        <v>79</v>
      </c>
      <c r="S6768" t="s">
        <v>25</v>
      </c>
      <c r="T6768" t="s">
        <v>11107</v>
      </c>
      <c r="U6768" t="s">
        <v>100</v>
      </c>
      <c r="V6768" t="s">
        <v>80</v>
      </c>
      <c r="W6768">
        <v>79900</v>
      </c>
      <c r="X6768" t="s">
        <v>85</v>
      </c>
      <c r="Y6768">
        <v>20</v>
      </c>
      <c r="Z6768" t="s">
        <v>11109</v>
      </c>
      <c r="AA6768" t="s">
        <v>11350</v>
      </c>
      <c r="AB6768" t="s">
        <v>87</v>
      </c>
      <c r="AC6768" t="s">
        <v>84</v>
      </c>
      <c r="AD6768">
        <f>_xlfn.XLOOKUP(MIS[[#This Row],[TRADING SYMBOL]],[1]Sheet1!$D:$D,[1]Sheet1!$C:$C)</f>
        <v>31.45</v>
      </c>
      <c r="AE6768">
        <f>MIS[[#This Row],[OrderAverageTradedPrice]]*MIS[[#This Row],[OrderQuantity]]</f>
        <v>651</v>
      </c>
      <c r="AF6768">
        <f>MIS[[#This Row],[LTP]]*MIS[[#This Row],[OrderQuantity]]</f>
        <v>629</v>
      </c>
      <c r="AG6768">
        <f>IF(MIS[[#This Row],[OrderSide]]="SELL",MIS[[#This Row],[VALUE]]-MIS[[#This Row],[LIVE_VALUE]],MIS[[#This Row],[LIVE_VALUE]]-MIS[[#This Row],[VALUE]])</f>
        <v>-22</v>
      </c>
      <c r="AH6768" t="str" cm="1">
        <f t="array" ref="AH67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8" t="str">
        <f>MIS[[#This Row],[TRADING SYMBOL]]</f>
        <v>SENSEX2552079900PE</v>
      </c>
      <c r="AJ6768" t="str">
        <f>IF(RIGHT(MIS[[#This Row],[Main/Hedge]],4)="MAIN","MAIN","HEDGE")</f>
        <v>HEDGE</v>
      </c>
      <c r="AK6768" t="str" cm="1">
        <f t="array" ref="AK6768">_xlfn._xlws.FILTER(Table4[Column1],ISNUMBER(SEARCH(Table4[Column1],MIS[[#This Row],[OrderUniqueIdentifier]])),"")</f>
        <v>LONGSHORT</v>
      </c>
    </row>
    <row r="6769" spans="1:37" x14ac:dyDescent="0.25">
      <c r="A6769" t="s">
        <v>71</v>
      </c>
      <c r="B6769" t="s">
        <v>1305</v>
      </c>
      <c r="C6769" t="s">
        <v>11504</v>
      </c>
      <c r="D6769" t="s">
        <v>72</v>
      </c>
      <c r="E6769" t="s">
        <v>11102</v>
      </c>
      <c r="F6769" t="s">
        <v>98</v>
      </c>
      <c r="G6769" t="s">
        <v>74</v>
      </c>
      <c r="H6769" t="s">
        <v>75</v>
      </c>
      <c r="I6769" t="s">
        <v>76</v>
      </c>
      <c r="J6769" t="s">
        <v>77</v>
      </c>
      <c r="K6769">
        <v>40</v>
      </c>
      <c r="L6769" t="s">
        <v>77</v>
      </c>
      <c r="M6769" t="s">
        <v>78</v>
      </c>
      <c r="N6769" t="s">
        <v>11103</v>
      </c>
      <c r="O6769" t="s">
        <v>11349</v>
      </c>
      <c r="P6769" t="s">
        <v>11349</v>
      </c>
      <c r="Q6769" t="s">
        <v>11106</v>
      </c>
      <c r="R6769" t="s">
        <v>79</v>
      </c>
      <c r="S6769" t="s">
        <v>25</v>
      </c>
      <c r="T6769" t="s">
        <v>11107</v>
      </c>
      <c r="U6769" t="s">
        <v>100</v>
      </c>
      <c r="V6769" t="s">
        <v>80</v>
      </c>
      <c r="W6769">
        <v>79900</v>
      </c>
      <c r="X6769" t="s">
        <v>85</v>
      </c>
      <c r="Y6769">
        <v>40</v>
      </c>
      <c r="Z6769" t="s">
        <v>11350</v>
      </c>
      <c r="AA6769" t="s">
        <v>11350</v>
      </c>
      <c r="AB6769" t="s">
        <v>87</v>
      </c>
      <c r="AC6769" t="s">
        <v>84</v>
      </c>
      <c r="AD6769">
        <f>_xlfn.XLOOKUP(MIS[[#This Row],[TRADING SYMBOL]],[1]Sheet1!$D:$D,[1]Sheet1!$C:$C)</f>
        <v>31.45</v>
      </c>
      <c r="AE6769">
        <f>MIS[[#This Row],[OrderAverageTradedPrice]]*MIS[[#This Row],[OrderQuantity]]</f>
        <v>1302</v>
      </c>
      <c r="AF6769">
        <f>MIS[[#This Row],[LTP]]*MIS[[#This Row],[OrderQuantity]]</f>
        <v>1258</v>
      </c>
      <c r="AG6769">
        <f>IF(MIS[[#This Row],[OrderSide]]="SELL",MIS[[#This Row],[VALUE]]-MIS[[#This Row],[LIVE_VALUE]],MIS[[#This Row],[LIVE_VALUE]]-MIS[[#This Row],[VALUE]])</f>
        <v>-44</v>
      </c>
      <c r="AH6769" t="str" cm="1">
        <f t="array" ref="AH67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9" t="str">
        <f>MIS[[#This Row],[TRADING SYMBOL]]</f>
        <v>SENSEX2552079900PE</v>
      </c>
      <c r="AJ6769" t="str">
        <f>IF(RIGHT(MIS[[#This Row],[Main/Hedge]],4)="MAIN","MAIN","HEDGE")</f>
        <v>HEDGE</v>
      </c>
      <c r="AK6769" t="str" cm="1">
        <f t="array" ref="AK6769">_xlfn._xlws.FILTER(Table4[Column1],ISNUMBER(SEARCH(Table4[Column1],MIS[[#This Row],[OrderUniqueIdentifier]])),"")</f>
        <v>LONGSHORT</v>
      </c>
    </row>
    <row r="6770" spans="1:37" x14ac:dyDescent="0.25">
      <c r="A6770" t="s">
        <v>1555</v>
      </c>
      <c r="B6770" t="s">
        <v>1570</v>
      </c>
      <c r="C6770" t="s">
        <v>11621</v>
      </c>
      <c r="D6770" t="s">
        <v>72</v>
      </c>
      <c r="E6770" t="s">
        <v>11102</v>
      </c>
      <c r="F6770" t="s">
        <v>98</v>
      </c>
      <c r="G6770" t="s">
        <v>74</v>
      </c>
      <c r="H6770" t="s">
        <v>93</v>
      </c>
      <c r="I6770" t="s">
        <v>76</v>
      </c>
      <c r="J6770" t="s">
        <v>11103</v>
      </c>
      <c r="K6770">
        <v>100</v>
      </c>
      <c r="L6770" t="s">
        <v>77</v>
      </c>
      <c r="M6770" t="s">
        <v>78</v>
      </c>
      <c r="N6770" t="s">
        <v>11622</v>
      </c>
      <c r="O6770" t="s">
        <v>11105</v>
      </c>
      <c r="P6770" t="s">
        <v>11349</v>
      </c>
      <c r="Q6770" t="s">
        <v>11106</v>
      </c>
      <c r="R6770" t="s">
        <v>79</v>
      </c>
      <c r="S6770" t="s">
        <v>25</v>
      </c>
      <c r="T6770" t="s">
        <v>11107</v>
      </c>
      <c r="U6770" t="s">
        <v>100</v>
      </c>
      <c r="V6770" t="s">
        <v>80</v>
      </c>
      <c r="W6770">
        <v>79900</v>
      </c>
      <c r="X6770" t="s">
        <v>85</v>
      </c>
      <c r="Y6770">
        <v>100</v>
      </c>
      <c r="Z6770" t="s">
        <v>11109</v>
      </c>
      <c r="AA6770" t="s">
        <v>11350</v>
      </c>
      <c r="AB6770" t="s">
        <v>87</v>
      </c>
      <c r="AC6770" t="s">
        <v>84</v>
      </c>
      <c r="AD6770">
        <f>_xlfn.XLOOKUP(MIS[[#This Row],[TRADING SYMBOL]],[1]Sheet1!$D:$D,[1]Sheet1!$C:$C)</f>
        <v>31.45</v>
      </c>
      <c r="AE6770">
        <f>MIS[[#This Row],[OrderAverageTradedPrice]]*MIS[[#This Row],[OrderQuantity]]</f>
        <v>3258</v>
      </c>
      <c r="AF6770">
        <f>MIS[[#This Row],[LTP]]*MIS[[#This Row],[OrderQuantity]]</f>
        <v>3145</v>
      </c>
      <c r="AG6770">
        <f>IF(MIS[[#This Row],[OrderSide]]="SELL",MIS[[#This Row],[VALUE]]-MIS[[#This Row],[LIVE_VALUE]],MIS[[#This Row],[LIVE_VALUE]]-MIS[[#This Row],[VALUE]])</f>
        <v>-113</v>
      </c>
      <c r="AH6770" t="str" cm="1">
        <f t="array" ref="AH67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0" t="str">
        <f>MIS[[#This Row],[TRADING SYMBOL]]</f>
        <v>SENSEX2552079900PE</v>
      </c>
      <c r="AJ6770" t="str">
        <f>IF(RIGHT(MIS[[#This Row],[Main/Hedge]],4)="MAIN","MAIN","HEDGE")</f>
        <v>HEDGE</v>
      </c>
      <c r="AK6770" t="str" cm="1">
        <f t="array" ref="AK6770">_xlfn._xlws.FILTER(Table4[Column1],ISNUMBER(SEARCH(Table4[Column1],MIS[[#This Row],[OrderUniqueIdentifier]])),"")</f>
        <v>LONGSHORT</v>
      </c>
    </row>
    <row r="6771" spans="1:37" x14ac:dyDescent="0.25">
      <c r="A6771" t="s">
        <v>1555</v>
      </c>
      <c r="B6771" t="s">
        <v>1597</v>
      </c>
      <c r="C6771" t="s">
        <v>11640</v>
      </c>
      <c r="D6771" t="s">
        <v>72</v>
      </c>
      <c r="E6771" t="s">
        <v>11102</v>
      </c>
      <c r="F6771" t="s">
        <v>98</v>
      </c>
      <c r="G6771" t="s">
        <v>74</v>
      </c>
      <c r="H6771" t="s">
        <v>93</v>
      </c>
      <c r="I6771" t="s">
        <v>76</v>
      </c>
      <c r="J6771" t="s">
        <v>11103</v>
      </c>
      <c r="K6771">
        <v>120</v>
      </c>
      <c r="L6771" t="s">
        <v>77</v>
      </c>
      <c r="M6771" t="s">
        <v>78</v>
      </c>
      <c r="N6771" t="s">
        <v>11103</v>
      </c>
      <c r="O6771" t="s">
        <v>11105</v>
      </c>
      <c r="P6771" t="s">
        <v>11349</v>
      </c>
      <c r="Q6771" t="s">
        <v>11106</v>
      </c>
      <c r="R6771" t="s">
        <v>79</v>
      </c>
      <c r="S6771" t="s">
        <v>25</v>
      </c>
      <c r="T6771" t="s">
        <v>11107</v>
      </c>
      <c r="U6771" t="s">
        <v>100</v>
      </c>
      <c r="V6771" t="s">
        <v>80</v>
      </c>
      <c r="W6771">
        <v>79900</v>
      </c>
      <c r="X6771" t="s">
        <v>85</v>
      </c>
      <c r="Y6771">
        <v>120</v>
      </c>
      <c r="Z6771" t="s">
        <v>11109</v>
      </c>
      <c r="AA6771" t="s">
        <v>11350</v>
      </c>
      <c r="AB6771" t="s">
        <v>87</v>
      </c>
      <c r="AC6771" t="s">
        <v>84</v>
      </c>
      <c r="AD6771">
        <f>_xlfn.XLOOKUP(MIS[[#This Row],[TRADING SYMBOL]],[1]Sheet1!$D:$D,[1]Sheet1!$C:$C)</f>
        <v>31.45</v>
      </c>
      <c r="AE6771">
        <f>MIS[[#This Row],[OrderAverageTradedPrice]]*MIS[[#This Row],[OrderQuantity]]</f>
        <v>3905.9999999999995</v>
      </c>
      <c r="AF6771">
        <f>MIS[[#This Row],[LTP]]*MIS[[#This Row],[OrderQuantity]]</f>
        <v>3774</v>
      </c>
      <c r="AG6771">
        <f>IF(MIS[[#This Row],[OrderSide]]="SELL",MIS[[#This Row],[VALUE]]-MIS[[#This Row],[LIVE_VALUE]],MIS[[#This Row],[LIVE_VALUE]]-MIS[[#This Row],[VALUE]])</f>
        <v>-131.99999999999955</v>
      </c>
      <c r="AH6771" t="str" cm="1">
        <f t="array" ref="AH67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1" t="str">
        <f>MIS[[#This Row],[TRADING SYMBOL]]</f>
        <v>SENSEX2552079900PE</v>
      </c>
      <c r="AJ6771" t="str">
        <f>IF(RIGHT(MIS[[#This Row],[Main/Hedge]],4)="MAIN","MAIN","HEDGE")</f>
        <v>HEDGE</v>
      </c>
      <c r="AK6771" t="str" cm="1">
        <f t="array" ref="AK6771">_xlfn._xlws.FILTER(Table4[Column1],ISNUMBER(SEARCH(Table4[Column1],MIS[[#This Row],[OrderUniqueIdentifier]])),"")</f>
        <v>LONGSHORT</v>
      </c>
    </row>
    <row r="6772" spans="1:37" x14ac:dyDescent="0.25">
      <c r="A6772" t="s">
        <v>1555</v>
      </c>
      <c r="B6772" t="s">
        <v>1623</v>
      </c>
      <c r="C6772" t="s">
        <v>11724</v>
      </c>
      <c r="D6772" t="s">
        <v>72</v>
      </c>
      <c r="E6772" t="s">
        <v>11102</v>
      </c>
      <c r="F6772" t="s">
        <v>98</v>
      </c>
      <c r="G6772" t="s">
        <v>74</v>
      </c>
      <c r="H6772" t="s">
        <v>93</v>
      </c>
      <c r="I6772" t="s">
        <v>76</v>
      </c>
      <c r="J6772" t="s">
        <v>11275</v>
      </c>
      <c r="K6772">
        <v>40</v>
      </c>
      <c r="L6772" t="s">
        <v>77</v>
      </c>
      <c r="M6772" t="s">
        <v>78</v>
      </c>
      <c r="N6772" t="s">
        <v>11275</v>
      </c>
      <c r="O6772" t="s">
        <v>11349</v>
      </c>
      <c r="P6772" t="s">
        <v>11349</v>
      </c>
      <c r="Q6772" t="s">
        <v>11106</v>
      </c>
      <c r="R6772" t="s">
        <v>79</v>
      </c>
      <c r="S6772" t="s">
        <v>25</v>
      </c>
      <c r="T6772" t="s">
        <v>11107</v>
      </c>
      <c r="U6772" t="s">
        <v>100</v>
      </c>
      <c r="V6772" t="s">
        <v>80</v>
      </c>
      <c r="W6772">
        <v>79900</v>
      </c>
      <c r="X6772" t="s">
        <v>85</v>
      </c>
      <c r="Y6772">
        <v>40</v>
      </c>
      <c r="Z6772" t="s">
        <v>11350</v>
      </c>
      <c r="AA6772" t="s">
        <v>11350</v>
      </c>
      <c r="AB6772" t="s">
        <v>87</v>
      </c>
      <c r="AC6772" t="s">
        <v>84</v>
      </c>
      <c r="AD6772">
        <f>_xlfn.XLOOKUP(MIS[[#This Row],[TRADING SYMBOL]],[1]Sheet1!$D:$D,[1]Sheet1!$C:$C)</f>
        <v>31.45</v>
      </c>
      <c r="AE6772">
        <f>MIS[[#This Row],[OrderAverageTradedPrice]]*MIS[[#This Row],[OrderQuantity]]</f>
        <v>1304</v>
      </c>
      <c r="AF6772">
        <f>MIS[[#This Row],[LTP]]*MIS[[#This Row],[OrderQuantity]]</f>
        <v>1258</v>
      </c>
      <c r="AG6772">
        <f>IF(MIS[[#This Row],[OrderSide]]="SELL",MIS[[#This Row],[VALUE]]-MIS[[#This Row],[LIVE_VALUE]],MIS[[#This Row],[LIVE_VALUE]]-MIS[[#This Row],[VALUE]])</f>
        <v>-46</v>
      </c>
      <c r="AH6772" t="str" cm="1">
        <f t="array" ref="AH67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2" t="str">
        <f>MIS[[#This Row],[TRADING SYMBOL]]</f>
        <v>SENSEX2552079900PE</v>
      </c>
      <c r="AJ6772" t="str">
        <f>IF(RIGHT(MIS[[#This Row],[Main/Hedge]],4)="MAIN","MAIN","HEDGE")</f>
        <v>HEDGE</v>
      </c>
      <c r="AK6772" t="str" cm="1">
        <f t="array" ref="AK6772">_xlfn._xlws.FILTER(Table4[Column1],ISNUMBER(SEARCH(Table4[Column1],MIS[[#This Row],[OrderUniqueIdentifier]])),"")</f>
        <v>LONGSHORT</v>
      </c>
    </row>
    <row r="6773" spans="1:37" x14ac:dyDescent="0.25">
      <c r="A6773" t="s">
        <v>1555</v>
      </c>
      <c r="B6773" t="s">
        <v>1665</v>
      </c>
      <c r="C6773" t="s">
        <v>11730</v>
      </c>
      <c r="D6773" t="s">
        <v>72</v>
      </c>
      <c r="E6773" t="s">
        <v>11102</v>
      </c>
      <c r="F6773" t="s">
        <v>98</v>
      </c>
      <c r="G6773" t="s">
        <v>74</v>
      </c>
      <c r="H6773" t="s">
        <v>93</v>
      </c>
      <c r="I6773" t="s">
        <v>76</v>
      </c>
      <c r="J6773" t="s">
        <v>11103</v>
      </c>
      <c r="K6773">
        <v>40</v>
      </c>
      <c r="L6773" t="s">
        <v>77</v>
      </c>
      <c r="M6773" t="s">
        <v>78</v>
      </c>
      <c r="N6773" t="s">
        <v>11103</v>
      </c>
      <c r="O6773" t="s">
        <v>11105</v>
      </c>
      <c r="P6773" t="s">
        <v>11349</v>
      </c>
      <c r="Q6773" t="s">
        <v>11106</v>
      </c>
      <c r="R6773" t="s">
        <v>79</v>
      </c>
      <c r="S6773" t="s">
        <v>25</v>
      </c>
      <c r="T6773" t="s">
        <v>11107</v>
      </c>
      <c r="U6773" t="s">
        <v>100</v>
      </c>
      <c r="V6773" t="s">
        <v>80</v>
      </c>
      <c r="W6773">
        <v>79900</v>
      </c>
      <c r="X6773" t="s">
        <v>85</v>
      </c>
      <c r="Y6773">
        <v>40</v>
      </c>
      <c r="Z6773" t="s">
        <v>11109</v>
      </c>
      <c r="AA6773" t="s">
        <v>11350</v>
      </c>
      <c r="AB6773" t="s">
        <v>87</v>
      </c>
      <c r="AC6773" t="s">
        <v>84</v>
      </c>
      <c r="AD6773">
        <f>_xlfn.XLOOKUP(MIS[[#This Row],[TRADING SYMBOL]],[1]Sheet1!$D:$D,[1]Sheet1!$C:$C)</f>
        <v>31.45</v>
      </c>
      <c r="AE6773">
        <f>MIS[[#This Row],[OrderAverageTradedPrice]]*MIS[[#This Row],[OrderQuantity]]</f>
        <v>1302</v>
      </c>
      <c r="AF6773">
        <f>MIS[[#This Row],[LTP]]*MIS[[#This Row],[OrderQuantity]]</f>
        <v>1258</v>
      </c>
      <c r="AG6773">
        <f>IF(MIS[[#This Row],[OrderSide]]="SELL",MIS[[#This Row],[VALUE]]-MIS[[#This Row],[LIVE_VALUE]],MIS[[#This Row],[LIVE_VALUE]]-MIS[[#This Row],[VALUE]])</f>
        <v>-44</v>
      </c>
      <c r="AH6773" t="str" cm="1">
        <f t="array" ref="AH67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3" t="str">
        <f>MIS[[#This Row],[TRADING SYMBOL]]</f>
        <v>SENSEX2552079900PE</v>
      </c>
      <c r="AJ6773" t="str">
        <f>IF(RIGHT(MIS[[#This Row],[Main/Hedge]],4)="MAIN","MAIN","HEDGE")</f>
        <v>HEDGE</v>
      </c>
      <c r="AK6773" t="str" cm="1">
        <f t="array" ref="AK6773">_xlfn._xlws.FILTER(Table4[Column1],ISNUMBER(SEARCH(Table4[Column1],MIS[[#This Row],[OrderUniqueIdentifier]])),"")</f>
        <v>LONGSHORT</v>
      </c>
    </row>
    <row r="6774" spans="1:37" x14ac:dyDescent="0.25">
      <c r="A6774" t="s">
        <v>1555</v>
      </c>
      <c r="B6774" t="s">
        <v>1673</v>
      </c>
      <c r="C6774" t="s">
        <v>11671</v>
      </c>
      <c r="D6774" t="s">
        <v>72</v>
      </c>
      <c r="E6774" t="s">
        <v>11102</v>
      </c>
      <c r="F6774" t="s">
        <v>98</v>
      </c>
      <c r="G6774" t="s">
        <v>74</v>
      </c>
      <c r="H6774" t="s">
        <v>93</v>
      </c>
      <c r="I6774" t="s">
        <v>76</v>
      </c>
      <c r="J6774" t="s">
        <v>11103</v>
      </c>
      <c r="K6774">
        <v>20</v>
      </c>
      <c r="L6774" t="s">
        <v>77</v>
      </c>
      <c r="M6774" t="s">
        <v>78</v>
      </c>
      <c r="N6774" t="s">
        <v>11103</v>
      </c>
      <c r="O6774" t="s">
        <v>11105</v>
      </c>
      <c r="P6774" t="s">
        <v>11349</v>
      </c>
      <c r="Q6774" t="s">
        <v>11106</v>
      </c>
      <c r="R6774" t="s">
        <v>79</v>
      </c>
      <c r="S6774" t="s">
        <v>25</v>
      </c>
      <c r="T6774" t="s">
        <v>11107</v>
      </c>
      <c r="U6774" t="s">
        <v>100</v>
      </c>
      <c r="V6774" t="s">
        <v>80</v>
      </c>
      <c r="W6774">
        <v>79900</v>
      </c>
      <c r="X6774" t="s">
        <v>85</v>
      </c>
      <c r="Y6774">
        <v>20</v>
      </c>
      <c r="Z6774" t="s">
        <v>11109</v>
      </c>
      <c r="AA6774" t="s">
        <v>11350</v>
      </c>
      <c r="AB6774" t="s">
        <v>87</v>
      </c>
      <c r="AC6774" t="s">
        <v>84</v>
      </c>
      <c r="AD6774">
        <f>_xlfn.XLOOKUP(MIS[[#This Row],[TRADING SYMBOL]],[1]Sheet1!$D:$D,[1]Sheet1!$C:$C)</f>
        <v>31.45</v>
      </c>
      <c r="AE6774">
        <f>MIS[[#This Row],[OrderAverageTradedPrice]]*MIS[[#This Row],[OrderQuantity]]</f>
        <v>651</v>
      </c>
      <c r="AF6774">
        <f>MIS[[#This Row],[LTP]]*MIS[[#This Row],[OrderQuantity]]</f>
        <v>629</v>
      </c>
      <c r="AG6774">
        <f>IF(MIS[[#This Row],[OrderSide]]="SELL",MIS[[#This Row],[VALUE]]-MIS[[#This Row],[LIVE_VALUE]],MIS[[#This Row],[LIVE_VALUE]]-MIS[[#This Row],[VALUE]])</f>
        <v>-22</v>
      </c>
      <c r="AH6774" t="str" cm="1">
        <f t="array" ref="AH67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4" t="str">
        <f>MIS[[#This Row],[TRADING SYMBOL]]</f>
        <v>SENSEX2552079900PE</v>
      </c>
      <c r="AJ6774" t="str">
        <f>IF(RIGHT(MIS[[#This Row],[Main/Hedge]],4)="MAIN","MAIN","HEDGE")</f>
        <v>HEDGE</v>
      </c>
      <c r="AK6774" t="str" cm="1">
        <f t="array" ref="AK6774">_xlfn._xlws.FILTER(Table4[Column1],ISNUMBER(SEARCH(Table4[Column1],MIS[[#This Row],[OrderUniqueIdentifier]])),"")</f>
        <v>LONGSHORT</v>
      </c>
    </row>
    <row r="6775" spans="1:37" x14ac:dyDescent="0.25">
      <c r="A6775" t="s">
        <v>71</v>
      </c>
      <c r="B6775" t="s">
        <v>491</v>
      </c>
      <c r="C6775" t="s">
        <v>11689</v>
      </c>
      <c r="D6775" t="s">
        <v>72</v>
      </c>
      <c r="E6775" t="s">
        <v>11102</v>
      </c>
      <c r="F6775" t="s">
        <v>98</v>
      </c>
      <c r="G6775" t="s">
        <v>74</v>
      </c>
      <c r="H6775" t="s">
        <v>75</v>
      </c>
      <c r="I6775" t="s">
        <v>76</v>
      </c>
      <c r="J6775" t="s">
        <v>77</v>
      </c>
      <c r="K6775">
        <v>180</v>
      </c>
      <c r="L6775" t="s">
        <v>77</v>
      </c>
      <c r="M6775" t="s">
        <v>78</v>
      </c>
      <c r="N6775" t="s">
        <v>11690</v>
      </c>
      <c r="O6775" t="s">
        <v>11349</v>
      </c>
      <c r="P6775" t="s">
        <v>11528</v>
      </c>
      <c r="Q6775" t="s">
        <v>11106</v>
      </c>
      <c r="R6775" t="s">
        <v>79</v>
      </c>
      <c r="S6775" t="s">
        <v>25</v>
      </c>
      <c r="T6775" t="s">
        <v>11107</v>
      </c>
      <c r="U6775" t="s">
        <v>100</v>
      </c>
      <c r="V6775" t="s">
        <v>80</v>
      </c>
      <c r="W6775">
        <v>79900</v>
      </c>
      <c r="X6775" t="s">
        <v>85</v>
      </c>
      <c r="Y6775">
        <v>180</v>
      </c>
      <c r="Z6775" t="s">
        <v>11350</v>
      </c>
      <c r="AA6775" t="s">
        <v>11529</v>
      </c>
      <c r="AB6775" t="s">
        <v>87</v>
      </c>
      <c r="AC6775" t="s">
        <v>84</v>
      </c>
      <c r="AD6775">
        <f>_xlfn.XLOOKUP(MIS[[#This Row],[TRADING SYMBOL]],[1]Sheet1!$D:$D,[1]Sheet1!$C:$C)</f>
        <v>31.45</v>
      </c>
      <c r="AE6775">
        <f>MIS[[#This Row],[OrderAverageTradedPrice]]*MIS[[#This Row],[OrderQuantity]]</f>
        <v>5862.9999999999964</v>
      </c>
      <c r="AF6775">
        <f>MIS[[#This Row],[LTP]]*MIS[[#This Row],[OrderQuantity]]</f>
        <v>5661</v>
      </c>
      <c r="AG6775">
        <f>IF(MIS[[#This Row],[OrderSide]]="SELL",MIS[[#This Row],[VALUE]]-MIS[[#This Row],[LIVE_VALUE]],MIS[[#This Row],[LIVE_VALUE]]-MIS[[#This Row],[VALUE]])</f>
        <v>-201.99999999999636</v>
      </c>
      <c r="AH6775" t="str" cm="1">
        <f t="array" ref="AH67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5" t="str">
        <f>MIS[[#This Row],[TRADING SYMBOL]]</f>
        <v>SENSEX2552079900PE</v>
      </c>
      <c r="AJ6775" t="str">
        <f>IF(RIGHT(MIS[[#This Row],[Main/Hedge]],4)="MAIN","MAIN","HEDGE")</f>
        <v>HEDGE</v>
      </c>
      <c r="AK6775" t="str" cm="1">
        <f t="array" ref="AK6775">_xlfn._xlws.FILTER(Table4[Column1],ISNUMBER(SEARCH(Table4[Column1],MIS[[#This Row],[OrderUniqueIdentifier]])),"")</f>
        <v>LONGSHORT</v>
      </c>
    </row>
    <row r="6776" spans="1:37" x14ac:dyDescent="0.25">
      <c r="A6776" t="s">
        <v>71</v>
      </c>
      <c r="B6776" t="s">
        <v>969</v>
      </c>
      <c r="C6776" t="s">
        <v>11701</v>
      </c>
      <c r="D6776" t="s">
        <v>72</v>
      </c>
      <c r="E6776" t="s">
        <v>11102</v>
      </c>
      <c r="F6776" t="s">
        <v>98</v>
      </c>
      <c r="G6776" t="s">
        <v>74</v>
      </c>
      <c r="H6776" t="s">
        <v>75</v>
      </c>
      <c r="I6776" t="s">
        <v>76</v>
      </c>
      <c r="J6776" t="s">
        <v>77</v>
      </c>
      <c r="K6776">
        <v>320</v>
      </c>
      <c r="L6776" t="s">
        <v>77</v>
      </c>
      <c r="M6776" t="s">
        <v>78</v>
      </c>
      <c r="N6776" t="s">
        <v>372</v>
      </c>
      <c r="O6776" t="s">
        <v>11528</v>
      </c>
      <c r="P6776" t="s">
        <v>11528</v>
      </c>
      <c r="Q6776" t="s">
        <v>11106</v>
      </c>
      <c r="R6776" t="s">
        <v>79</v>
      </c>
      <c r="S6776" t="s">
        <v>25</v>
      </c>
      <c r="T6776" t="s">
        <v>11107</v>
      </c>
      <c r="U6776" t="s">
        <v>100</v>
      </c>
      <c r="V6776" t="s">
        <v>80</v>
      </c>
      <c r="W6776">
        <v>79900</v>
      </c>
      <c r="X6776" t="s">
        <v>85</v>
      </c>
      <c r="Y6776">
        <v>320</v>
      </c>
      <c r="Z6776" t="s">
        <v>11529</v>
      </c>
      <c r="AA6776" t="s">
        <v>11529</v>
      </c>
      <c r="AB6776" t="s">
        <v>87</v>
      </c>
      <c r="AC6776" t="s">
        <v>84</v>
      </c>
      <c r="AD6776">
        <f>_xlfn.XLOOKUP(MIS[[#This Row],[TRADING SYMBOL]],[1]Sheet1!$D:$D,[1]Sheet1!$C:$C)</f>
        <v>31.45</v>
      </c>
      <c r="AE6776">
        <f>MIS[[#This Row],[OrderAverageTradedPrice]]*MIS[[#This Row],[OrderQuantity]]</f>
        <v>10384</v>
      </c>
      <c r="AF6776">
        <f>MIS[[#This Row],[LTP]]*MIS[[#This Row],[OrderQuantity]]</f>
        <v>10064</v>
      </c>
      <c r="AG6776">
        <f>IF(MIS[[#This Row],[OrderSide]]="SELL",MIS[[#This Row],[VALUE]]-MIS[[#This Row],[LIVE_VALUE]],MIS[[#This Row],[LIVE_VALUE]]-MIS[[#This Row],[VALUE]])</f>
        <v>-320</v>
      </c>
      <c r="AH6776" t="str" cm="1">
        <f t="array" ref="AH67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6" t="str">
        <f>MIS[[#This Row],[TRADING SYMBOL]]</f>
        <v>SENSEX2552079900PE</v>
      </c>
      <c r="AJ6776" t="str">
        <f>IF(RIGHT(MIS[[#This Row],[Main/Hedge]],4)="MAIN","MAIN","HEDGE")</f>
        <v>HEDGE</v>
      </c>
      <c r="AK6776" t="str" cm="1">
        <f t="array" ref="AK6776">_xlfn._xlws.FILTER(Table4[Column1],ISNUMBER(SEARCH(Table4[Column1],MIS[[#This Row],[OrderUniqueIdentifier]])),"")</f>
        <v>LONGSHORT</v>
      </c>
    </row>
    <row r="6777" spans="1:37" x14ac:dyDescent="0.25">
      <c r="A6777" t="s">
        <v>71</v>
      </c>
      <c r="B6777" t="s">
        <v>1153</v>
      </c>
      <c r="C6777" t="s">
        <v>11708</v>
      </c>
      <c r="D6777" t="s">
        <v>72</v>
      </c>
      <c r="E6777" t="s">
        <v>11102</v>
      </c>
      <c r="F6777" t="s">
        <v>98</v>
      </c>
      <c r="G6777" t="s">
        <v>74</v>
      </c>
      <c r="H6777" t="s">
        <v>75</v>
      </c>
      <c r="I6777" t="s">
        <v>76</v>
      </c>
      <c r="J6777" t="s">
        <v>77</v>
      </c>
      <c r="K6777">
        <v>60</v>
      </c>
      <c r="L6777" t="s">
        <v>77</v>
      </c>
      <c r="M6777" t="s">
        <v>78</v>
      </c>
      <c r="N6777" t="s">
        <v>11275</v>
      </c>
      <c r="O6777" t="s">
        <v>11349</v>
      </c>
      <c r="P6777" t="s">
        <v>11528</v>
      </c>
      <c r="Q6777" t="s">
        <v>11106</v>
      </c>
      <c r="R6777" t="s">
        <v>79</v>
      </c>
      <c r="S6777" t="s">
        <v>25</v>
      </c>
      <c r="T6777" t="s">
        <v>11107</v>
      </c>
      <c r="U6777" t="s">
        <v>100</v>
      </c>
      <c r="V6777" t="s">
        <v>80</v>
      </c>
      <c r="W6777">
        <v>79900</v>
      </c>
      <c r="X6777" t="s">
        <v>85</v>
      </c>
      <c r="Y6777">
        <v>60</v>
      </c>
      <c r="Z6777" t="s">
        <v>11350</v>
      </c>
      <c r="AA6777" t="s">
        <v>11529</v>
      </c>
      <c r="AB6777" t="s">
        <v>87</v>
      </c>
      <c r="AC6777" t="s">
        <v>84</v>
      </c>
      <c r="AD6777">
        <f>_xlfn.XLOOKUP(MIS[[#This Row],[TRADING SYMBOL]],[1]Sheet1!$D:$D,[1]Sheet1!$C:$C)</f>
        <v>31.45</v>
      </c>
      <c r="AE6777">
        <f>MIS[[#This Row],[OrderAverageTradedPrice]]*MIS[[#This Row],[OrderQuantity]]</f>
        <v>1956</v>
      </c>
      <c r="AF6777">
        <f>MIS[[#This Row],[LTP]]*MIS[[#This Row],[OrderQuantity]]</f>
        <v>1887</v>
      </c>
      <c r="AG6777">
        <f>IF(MIS[[#This Row],[OrderSide]]="SELL",MIS[[#This Row],[VALUE]]-MIS[[#This Row],[LIVE_VALUE]],MIS[[#This Row],[LIVE_VALUE]]-MIS[[#This Row],[VALUE]])</f>
        <v>-69</v>
      </c>
      <c r="AH6777" t="str" cm="1">
        <f t="array" ref="AH67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7" t="str">
        <f>MIS[[#This Row],[TRADING SYMBOL]]</f>
        <v>SENSEX2552079900PE</v>
      </c>
      <c r="AJ6777" t="str">
        <f>IF(RIGHT(MIS[[#This Row],[Main/Hedge]],4)="MAIN","MAIN","HEDGE")</f>
        <v>HEDGE</v>
      </c>
      <c r="AK6777" t="str" cm="1">
        <f t="array" ref="AK6777">_xlfn._xlws.FILTER(Table4[Column1],ISNUMBER(SEARCH(Table4[Column1],MIS[[#This Row],[OrderUniqueIdentifier]])),"")</f>
        <v>LONGSHORT</v>
      </c>
    </row>
    <row r="6778" spans="1:37" x14ac:dyDescent="0.25">
      <c r="A6778" t="s">
        <v>1357</v>
      </c>
      <c r="B6778" t="s">
        <v>1366</v>
      </c>
      <c r="C6778" t="s">
        <v>11527</v>
      </c>
      <c r="D6778" t="s">
        <v>72</v>
      </c>
      <c r="E6778" t="s">
        <v>11102</v>
      </c>
      <c r="F6778" t="s">
        <v>98</v>
      </c>
      <c r="G6778" t="s">
        <v>74</v>
      </c>
      <c r="H6778" t="s">
        <v>93</v>
      </c>
      <c r="I6778" t="s">
        <v>76</v>
      </c>
      <c r="J6778" t="s">
        <v>11103</v>
      </c>
      <c r="K6778">
        <v>40</v>
      </c>
      <c r="L6778" t="s">
        <v>77</v>
      </c>
      <c r="M6778" t="s">
        <v>78</v>
      </c>
      <c r="N6778" t="s">
        <v>11103</v>
      </c>
      <c r="O6778" t="s">
        <v>11349</v>
      </c>
      <c r="P6778" t="s">
        <v>11528</v>
      </c>
      <c r="Q6778" t="s">
        <v>11106</v>
      </c>
      <c r="R6778" t="s">
        <v>79</v>
      </c>
      <c r="S6778" t="s">
        <v>25</v>
      </c>
      <c r="T6778" t="s">
        <v>11107</v>
      </c>
      <c r="U6778" t="s">
        <v>100</v>
      </c>
      <c r="V6778" t="s">
        <v>80</v>
      </c>
      <c r="W6778">
        <v>79900</v>
      </c>
      <c r="X6778" t="s">
        <v>85</v>
      </c>
      <c r="Y6778">
        <v>40</v>
      </c>
      <c r="Z6778" t="s">
        <v>11350</v>
      </c>
      <c r="AA6778" t="s">
        <v>11529</v>
      </c>
      <c r="AB6778" t="s">
        <v>87</v>
      </c>
      <c r="AC6778" t="s">
        <v>84</v>
      </c>
      <c r="AD6778">
        <f>_xlfn.XLOOKUP(MIS[[#This Row],[TRADING SYMBOL]],[1]Sheet1!$D:$D,[1]Sheet1!$C:$C)</f>
        <v>31.45</v>
      </c>
      <c r="AE6778">
        <f>MIS[[#This Row],[OrderAverageTradedPrice]]*MIS[[#This Row],[OrderQuantity]]</f>
        <v>1302</v>
      </c>
      <c r="AF6778">
        <f>MIS[[#This Row],[LTP]]*MIS[[#This Row],[OrderQuantity]]</f>
        <v>1258</v>
      </c>
      <c r="AG6778">
        <f>IF(MIS[[#This Row],[OrderSide]]="SELL",MIS[[#This Row],[VALUE]]-MIS[[#This Row],[LIVE_VALUE]],MIS[[#This Row],[LIVE_VALUE]]-MIS[[#This Row],[VALUE]])</f>
        <v>-44</v>
      </c>
      <c r="AH6778" t="str" cm="1">
        <f t="array" ref="AH67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8" t="str">
        <f>MIS[[#This Row],[TRADING SYMBOL]]</f>
        <v>SENSEX2552079900PE</v>
      </c>
      <c r="AJ6778" t="str">
        <f>IF(RIGHT(MIS[[#This Row],[Main/Hedge]],4)="MAIN","MAIN","HEDGE")</f>
        <v>HEDGE</v>
      </c>
      <c r="AK6778" t="str" cm="1">
        <f t="array" ref="AK6778">_xlfn._xlws.FILTER(Table4[Column1],ISNUMBER(SEARCH(Table4[Column1],MIS[[#This Row],[OrderUniqueIdentifier]])),"")</f>
        <v>LONGSHORT</v>
      </c>
    </row>
    <row r="6779" spans="1:37" x14ac:dyDescent="0.25">
      <c r="A6779" t="s">
        <v>179</v>
      </c>
      <c r="B6779" t="s">
        <v>1456</v>
      </c>
      <c r="C6779" t="s">
        <v>11715</v>
      </c>
      <c r="D6779" t="s">
        <v>72</v>
      </c>
      <c r="E6779" t="s">
        <v>11102</v>
      </c>
      <c r="F6779" t="s">
        <v>98</v>
      </c>
      <c r="G6779" t="s">
        <v>74</v>
      </c>
      <c r="H6779" t="s">
        <v>93</v>
      </c>
      <c r="I6779" t="s">
        <v>76</v>
      </c>
      <c r="J6779" t="s">
        <v>11302</v>
      </c>
      <c r="K6779">
        <v>60</v>
      </c>
      <c r="L6779" t="s">
        <v>77</v>
      </c>
      <c r="M6779" t="s">
        <v>78</v>
      </c>
      <c r="N6779" t="s">
        <v>11302</v>
      </c>
      <c r="O6779" t="s">
        <v>11528</v>
      </c>
      <c r="P6779" t="s">
        <v>11528</v>
      </c>
      <c r="Q6779" t="s">
        <v>11106</v>
      </c>
      <c r="R6779" t="s">
        <v>79</v>
      </c>
      <c r="S6779" t="s">
        <v>25</v>
      </c>
      <c r="T6779" t="s">
        <v>11107</v>
      </c>
      <c r="U6779" t="s">
        <v>100</v>
      </c>
      <c r="V6779" t="s">
        <v>80</v>
      </c>
      <c r="W6779">
        <v>79900</v>
      </c>
      <c r="X6779" t="s">
        <v>85</v>
      </c>
      <c r="Y6779">
        <v>60</v>
      </c>
      <c r="Z6779" t="s">
        <v>11529</v>
      </c>
      <c r="AA6779" t="s">
        <v>11529</v>
      </c>
      <c r="AB6779" t="s">
        <v>87</v>
      </c>
      <c r="AC6779" t="s">
        <v>84</v>
      </c>
      <c r="AD6779">
        <f>_xlfn.XLOOKUP(MIS[[#This Row],[TRADING SYMBOL]],[1]Sheet1!$D:$D,[1]Sheet1!$C:$C)</f>
        <v>31.45</v>
      </c>
      <c r="AE6779">
        <f>MIS[[#This Row],[OrderAverageTradedPrice]]*MIS[[#This Row],[OrderQuantity]]</f>
        <v>1950</v>
      </c>
      <c r="AF6779">
        <f>MIS[[#This Row],[LTP]]*MIS[[#This Row],[OrderQuantity]]</f>
        <v>1887</v>
      </c>
      <c r="AG6779">
        <f>IF(MIS[[#This Row],[OrderSide]]="SELL",MIS[[#This Row],[VALUE]]-MIS[[#This Row],[LIVE_VALUE]],MIS[[#This Row],[LIVE_VALUE]]-MIS[[#This Row],[VALUE]])</f>
        <v>-63</v>
      </c>
      <c r="AH6779" t="str" cm="1">
        <f t="array" ref="AH67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9" t="str">
        <f>MIS[[#This Row],[TRADING SYMBOL]]</f>
        <v>SENSEX2552079900PE</v>
      </c>
      <c r="AJ6779" t="str">
        <f>IF(RIGHT(MIS[[#This Row],[Main/Hedge]],4)="MAIN","MAIN","HEDGE")</f>
        <v>HEDGE</v>
      </c>
      <c r="AK6779" t="str" cm="1">
        <f t="array" ref="AK6779">_xlfn._xlws.FILTER(Table4[Column1],ISNUMBER(SEARCH(Table4[Column1],MIS[[#This Row],[OrderUniqueIdentifier]])),"")</f>
        <v>LONGSHORT</v>
      </c>
    </row>
    <row r="6780" spans="1:37" x14ac:dyDescent="0.25">
      <c r="A6780" t="s">
        <v>179</v>
      </c>
      <c r="B6780" t="s">
        <v>1478</v>
      </c>
      <c r="C6780" t="s">
        <v>11716</v>
      </c>
      <c r="D6780" t="s">
        <v>72</v>
      </c>
      <c r="E6780" t="s">
        <v>11102</v>
      </c>
      <c r="F6780" t="s">
        <v>98</v>
      </c>
      <c r="G6780" t="s">
        <v>74</v>
      </c>
      <c r="H6780" t="s">
        <v>93</v>
      </c>
      <c r="I6780" t="s">
        <v>76</v>
      </c>
      <c r="J6780" t="s">
        <v>372</v>
      </c>
      <c r="K6780">
        <v>40</v>
      </c>
      <c r="L6780" t="s">
        <v>77</v>
      </c>
      <c r="M6780" t="s">
        <v>78</v>
      </c>
      <c r="N6780" t="s">
        <v>372</v>
      </c>
      <c r="O6780" t="s">
        <v>11528</v>
      </c>
      <c r="P6780" t="s">
        <v>11528</v>
      </c>
      <c r="Q6780" t="s">
        <v>11106</v>
      </c>
      <c r="R6780" t="s">
        <v>79</v>
      </c>
      <c r="S6780" t="s">
        <v>25</v>
      </c>
      <c r="T6780" t="s">
        <v>11107</v>
      </c>
      <c r="U6780" t="s">
        <v>100</v>
      </c>
      <c r="V6780" t="s">
        <v>80</v>
      </c>
      <c r="W6780">
        <v>79900</v>
      </c>
      <c r="X6780" t="s">
        <v>85</v>
      </c>
      <c r="Y6780">
        <v>40</v>
      </c>
      <c r="Z6780" t="s">
        <v>11529</v>
      </c>
      <c r="AA6780" t="s">
        <v>11529</v>
      </c>
      <c r="AB6780" t="s">
        <v>87</v>
      </c>
      <c r="AC6780" t="s">
        <v>84</v>
      </c>
      <c r="AD6780">
        <f>_xlfn.XLOOKUP(MIS[[#This Row],[TRADING SYMBOL]],[1]Sheet1!$D:$D,[1]Sheet1!$C:$C)</f>
        <v>31.45</v>
      </c>
      <c r="AE6780">
        <f>MIS[[#This Row],[OrderAverageTradedPrice]]*MIS[[#This Row],[OrderQuantity]]</f>
        <v>1298</v>
      </c>
      <c r="AF6780">
        <f>MIS[[#This Row],[LTP]]*MIS[[#This Row],[OrderQuantity]]</f>
        <v>1258</v>
      </c>
      <c r="AG6780">
        <f>IF(MIS[[#This Row],[OrderSide]]="SELL",MIS[[#This Row],[VALUE]]-MIS[[#This Row],[LIVE_VALUE]],MIS[[#This Row],[LIVE_VALUE]]-MIS[[#This Row],[VALUE]])</f>
        <v>-40</v>
      </c>
      <c r="AH6780" t="str" cm="1">
        <f t="array" ref="AH67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0" t="str">
        <f>MIS[[#This Row],[TRADING SYMBOL]]</f>
        <v>SENSEX2552079900PE</v>
      </c>
      <c r="AJ6780" t="str">
        <f>IF(RIGHT(MIS[[#This Row],[Main/Hedge]],4)="MAIN","MAIN","HEDGE")</f>
        <v>HEDGE</v>
      </c>
      <c r="AK6780" t="str" cm="1">
        <f t="array" ref="AK6780">_xlfn._xlws.FILTER(Table4[Column1],ISNUMBER(SEARCH(Table4[Column1],MIS[[#This Row],[OrderUniqueIdentifier]])),"")</f>
        <v>LONGSHORT</v>
      </c>
    </row>
    <row r="6781" spans="1:37" x14ac:dyDescent="0.25">
      <c r="A6781" t="s">
        <v>71</v>
      </c>
      <c r="B6781" t="s">
        <v>923</v>
      </c>
      <c r="C6781" t="s">
        <v>11697</v>
      </c>
      <c r="D6781" t="s">
        <v>72</v>
      </c>
      <c r="E6781" t="s">
        <v>11102</v>
      </c>
      <c r="F6781" t="s">
        <v>98</v>
      </c>
      <c r="G6781" t="s">
        <v>74</v>
      </c>
      <c r="H6781" t="s">
        <v>75</v>
      </c>
      <c r="I6781" t="s">
        <v>76</v>
      </c>
      <c r="J6781" t="s">
        <v>77</v>
      </c>
      <c r="K6781">
        <v>140</v>
      </c>
      <c r="L6781" t="s">
        <v>77</v>
      </c>
      <c r="M6781" t="s">
        <v>78</v>
      </c>
      <c r="N6781" t="s">
        <v>11698</v>
      </c>
      <c r="O6781" t="s">
        <v>11528</v>
      </c>
      <c r="P6781" t="s">
        <v>11611</v>
      </c>
      <c r="Q6781" t="s">
        <v>11106</v>
      </c>
      <c r="R6781" t="s">
        <v>79</v>
      </c>
      <c r="S6781" t="s">
        <v>25</v>
      </c>
      <c r="T6781" t="s">
        <v>11107</v>
      </c>
      <c r="U6781" t="s">
        <v>100</v>
      </c>
      <c r="V6781" t="s">
        <v>80</v>
      </c>
      <c r="W6781">
        <v>79900</v>
      </c>
      <c r="X6781" t="s">
        <v>85</v>
      </c>
      <c r="Y6781">
        <v>140</v>
      </c>
      <c r="Z6781" t="s">
        <v>11529</v>
      </c>
      <c r="AA6781" t="s">
        <v>11613</v>
      </c>
      <c r="AB6781" t="s">
        <v>87</v>
      </c>
      <c r="AC6781" t="s">
        <v>84</v>
      </c>
      <c r="AD6781">
        <f>_xlfn.XLOOKUP(MIS[[#This Row],[TRADING SYMBOL]],[1]Sheet1!$D:$D,[1]Sheet1!$C:$C)</f>
        <v>31.45</v>
      </c>
      <c r="AE6781">
        <f>MIS[[#This Row],[OrderAverageTradedPrice]]*MIS[[#This Row],[OrderQuantity]]</f>
        <v>4545.99999999999</v>
      </c>
      <c r="AF6781">
        <f>MIS[[#This Row],[LTP]]*MIS[[#This Row],[OrderQuantity]]</f>
        <v>4403</v>
      </c>
      <c r="AG6781">
        <f>IF(MIS[[#This Row],[OrderSide]]="SELL",MIS[[#This Row],[VALUE]]-MIS[[#This Row],[LIVE_VALUE]],MIS[[#This Row],[LIVE_VALUE]]-MIS[[#This Row],[VALUE]])</f>
        <v>-142.99999999999</v>
      </c>
      <c r="AH6781" t="str" cm="1">
        <f t="array" ref="AH67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1" t="str">
        <f>MIS[[#This Row],[TRADING SYMBOL]]</f>
        <v>SENSEX2552079900PE</v>
      </c>
      <c r="AJ6781" t="str">
        <f>IF(RIGHT(MIS[[#This Row],[Main/Hedge]],4)="MAIN","MAIN","HEDGE")</f>
        <v>HEDGE</v>
      </c>
      <c r="AK6781" t="str" cm="1">
        <f t="array" ref="AK6781">_xlfn._xlws.FILTER(Table4[Column1],ISNUMBER(SEARCH(Table4[Column1],MIS[[#This Row],[OrderUniqueIdentifier]])),"")</f>
        <v>LONGSHORT</v>
      </c>
    </row>
    <row r="6782" spans="1:37" x14ac:dyDescent="0.25">
      <c r="A6782" t="s">
        <v>179</v>
      </c>
      <c r="B6782" t="s">
        <v>1497</v>
      </c>
      <c r="C6782" t="s">
        <v>11717</v>
      </c>
      <c r="D6782" t="s">
        <v>72</v>
      </c>
      <c r="E6782" t="s">
        <v>11102</v>
      </c>
      <c r="F6782" t="s">
        <v>98</v>
      </c>
      <c r="G6782" t="s">
        <v>74</v>
      </c>
      <c r="H6782" t="s">
        <v>93</v>
      </c>
      <c r="I6782" t="s">
        <v>76</v>
      </c>
      <c r="J6782" t="s">
        <v>372</v>
      </c>
      <c r="K6782">
        <v>60</v>
      </c>
      <c r="L6782" t="s">
        <v>77</v>
      </c>
      <c r="M6782" t="s">
        <v>78</v>
      </c>
      <c r="N6782" t="s">
        <v>372</v>
      </c>
      <c r="O6782" t="s">
        <v>11528</v>
      </c>
      <c r="P6782" t="s">
        <v>11611</v>
      </c>
      <c r="Q6782" t="s">
        <v>11106</v>
      </c>
      <c r="R6782" t="s">
        <v>79</v>
      </c>
      <c r="S6782" t="s">
        <v>25</v>
      </c>
      <c r="T6782" t="s">
        <v>11107</v>
      </c>
      <c r="U6782" t="s">
        <v>100</v>
      </c>
      <c r="V6782" t="s">
        <v>80</v>
      </c>
      <c r="W6782">
        <v>79900</v>
      </c>
      <c r="X6782" t="s">
        <v>85</v>
      </c>
      <c r="Y6782">
        <v>60</v>
      </c>
      <c r="Z6782" t="s">
        <v>11529</v>
      </c>
      <c r="AA6782" t="s">
        <v>11613</v>
      </c>
      <c r="AB6782" t="s">
        <v>87</v>
      </c>
      <c r="AC6782" t="s">
        <v>84</v>
      </c>
      <c r="AD6782">
        <f>_xlfn.XLOOKUP(MIS[[#This Row],[TRADING SYMBOL]],[1]Sheet1!$D:$D,[1]Sheet1!$C:$C)</f>
        <v>31.45</v>
      </c>
      <c r="AE6782">
        <f>MIS[[#This Row],[OrderAverageTradedPrice]]*MIS[[#This Row],[OrderQuantity]]</f>
        <v>1947.0000000000002</v>
      </c>
      <c r="AF6782">
        <f>MIS[[#This Row],[LTP]]*MIS[[#This Row],[OrderQuantity]]</f>
        <v>1887</v>
      </c>
      <c r="AG6782">
        <f>IF(MIS[[#This Row],[OrderSide]]="SELL",MIS[[#This Row],[VALUE]]-MIS[[#This Row],[LIVE_VALUE]],MIS[[#This Row],[LIVE_VALUE]]-MIS[[#This Row],[VALUE]])</f>
        <v>-60.000000000000227</v>
      </c>
      <c r="AH6782" t="str" cm="1">
        <f t="array" ref="AH67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2" t="str">
        <f>MIS[[#This Row],[TRADING SYMBOL]]</f>
        <v>SENSEX2552079900PE</v>
      </c>
      <c r="AJ6782" t="str">
        <f>IF(RIGHT(MIS[[#This Row],[Main/Hedge]],4)="MAIN","MAIN","HEDGE")</f>
        <v>HEDGE</v>
      </c>
      <c r="AK6782" t="str" cm="1">
        <f t="array" ref="AK6782">_xlfn._xlws.FILTER(Table4[Column1],ISNUMBER(SEARCH(Table4[Column1],MIS[[#This Row],[OrderUniqueIdentifier]])),"")</f>
        <v>LONGSHORT</v>
      </c>
    </row>
    <row r="6783" spans="1:37" x14ac:dyDescent="0.25">
      <c r="A6783" t="s">
        <v>1555</v>
      </c>
      <c r="B6783" t="s">
        <v>1556</v>
      </c>
      <c r="C6783" t="s">
        <v>11609</v>
      </c>
      <c r="D6783" t="s">
        <v>72</v>
      </c>
      <c r="E6783" t="s">
        <v>11102</v>
      </c>
      <c r="F6783" t="s">
        <v>98</v>
      </c>
      <c r="G6783" t="s">
        <v>74</v>
      </c>
      <c r="H6783" t="s">
        <v>93</v>
      </c>
      <c r="I6783" t="s">
        <v>76</v>
      </c>
      <c r="J6783" t="s">
        <v>372</v>
      </c>
      <c r="K6783">
        <v>500</v>
      </c>
      <c r="L6783" t="s">
        <v>77</v>
      </c>
      <c r="M6783" t="s">
        <v>78</v>
      </c>
      <c r="N6783" t="s">
        <v>11610</v>
      </c>
      <c r="O6783" t="s">
        <v>11611</v>
      </c>
      <c r="P6783" t="s">
        <v>11612</v>
      </c>
      <c r="Q6783" t="s">
        <v>11106</v>
      </c>
      <c r="R6783" t="s">
        <v>79</v>
      </c>
      <c r="S6783" t="s">
        <v>25</v>
      </c>
      <c r="T6783" t="s">
        <v>11107</v>
      </c>
      <c r="U6783" t="s">
        <v>100</v>
      </c>
      <c r="V6783" t="s">
        <v>80</v>
      </c>
      <c r="W6783">
        <v>79900</v>
      </c>
      <c r="X6783" t="s">
        <v>85</v>
      </c>
      <c r="Y6783">
        <v>500</v>
      </c>
      <c r="Z6783" t="s">
        <v>11613</v>
      </c>
      <c r="AA6783" t="s">
        <v>11614</v>
      </c>
      <c r="AB6783" t="s">
        <v>87</v>
      </c>
      <c r="AC6783" t="s">
        <v>84</v>
      </c>
      <c r="AD6783">
        <f>_xlfn.XLOOKUP(MIS[[#This Row],[TRADING SYMBOL]],[1]Sheet1!$D:$D,[1]Sheet1!$C:$C)</f>
        <v>31.45</v>
      </c>
      <c r="AE6783">
        <f>MIS[[#This Row],[OrderAverageTradedPrice]]*MIS[[#This Row],[OrderQuantity]]</f>
        <v>16242.999999999998</v>
      </c>
      <c r="AF6783">
        <f>MIS[[#This Row],[LTP]]*MIS[[#This Row],[OrderQuantity]]</f>
        <v>15725</v>
      </c>
      <c r="AG6783">
        <f>IF(MIS[[#This Row],[OrderSide]]="SELL",MIS[[#This Row],[VALUE]]-MIS[[#This Row],[LIVE_VALUE]],MIS[[#This Row],[LIVE_VALUE]]-MIS[[#This Row],[VALUE]])</f>
        <v>-517.99999999999818</v>
      </c>
      <c r="AH6783" t="str" cm="1">
        <f t="array" ref="AH67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3" t="str">
        <f>MIS[[#This Row],[TRADING SYMBOL]]</f>
        <v>SENSEX2552079900PE</v>
      </c>
      <c r="AJ6783" t="str">
        <f>IF(RIGHT(MIS[[#This Row],[Main/Hedge]],4)="MAIN","MAIN","HEDGE")</f>
        <v>HEDGE</v>
      </c>
      <c r="AK6783" t="str" cm="1">
        <f t="array" ref="AK6783">_xlfn._xlws.FILTER(Table4[Column1],ISNUMBER(SEARCH(Table4[Column1],MIS[[#This Row],[OrderUniqueIdentifier]])),"")</f>
        <v>LONGSHORT</v>
      </c>
    </row>
    <row r="6784" spans="1:37" x14ac:dyDescent="0.25">
      <c r="A6784" t="s">
        <v>1555</v>
      </c>
      <c r="B6784" t="s">
        <v>1556</v>
      </c>
      <c r="C6784" t="s">
        <v>11615</v>
      </c>
      <c r="D6784" t="s">
        <v>72</v>
      </c>
      <c r="E6784" t="s">
        <v>11102</v>
      </c>
      <c r="F6784" t="s">
        <v>98</v>
      </c>
      <c r="G6784" t="s">
        <v>74</v>
      </c>
      <c r="H6784" t="s">
        <v>93</v>
      </c>
      <c r="I6784" t="s">
        <v>76</v>
      </c>
      <c r="J6784" t="s">
        <v>11290</v>
      </c>
      <c r="K6784">
        <v>120</v>
      </c>
      <c r="L6784" t="s">
        <v>77</v>
      </c>
      <c r="M6784" t="s">
        <v>78</v>
      </c>
      <c r="N6784" t="s">
        <v>11290</v>
      </c>
      <c r="O6784" t="s">
        <v>11612</v>
      </c>
      <c r="P6784" t="s">
        <v>11612</v>
      </c>
      <c r="Q6784" t="s">
        <v>11106</v>
      </c>
      <c r="R6784" t="s">
        <v>79</v>
      </c>
      <c r="S6784" t="s">
        <v>25</v>
      </c>
      <c r="T6784" t="s">
        <v>11107</v>
      </c>
      <c r="U6784" t="s">
        <v>100</v>
      </c>
      <c r="V6784" t="s">
        <v>80</v>
      </c>
      <c r="W6784">
        <v>79900</v>
      </c>
      <c r="X6784" t="s">
        <v>85</v>
      </c>
      <c r="Y6784">
        <v>120</v>
      </c>
      <c r="Z6784" t="s">
        <v>11614</v>
      </c>
      <c r="AA6784" t="s">
        <v>11614</v>
      </c>
      <c r="AB6784" t="s">
        <v>87</v>
      </c>
      <c r="AC6784" t="s">
        <v>84</v>
      </c>
      <c r="AD6784">
        <f>_xlfn.XLOOKUP(MIS[[#This Row],[TRADING SYMBOL]],[1]Sheet1!$D:$D,[1]Sheet1!$C:$C)</f>
        <v>31.45</v>
      </c>
      <c r="AE6784">
        <f>MIS[[#This Row],[OrderAverageTradedPrice]]*MIS[[#This Row],[OrderQuantity]]</f>
        <v>3888</v>
      </c>
      <c r="AF6784">
        <f>MIS[[#This Row],[LTP]]*MIS[[#This Row],[OrderQuantity]]</f>
        <v>3774</v>
      </c>
      <c r="AG6784">
        <f>IF(MIS[[#This Row],[OrderSide]]="SELL",MIS[[#This Row],[VALUE]]-MIS[[#This Row],[LIVE_VALUE]],MIS[[#This Row],[LIVE_VALUE]]-MIS[[#This Row],[VALUE]])</f>
        <v>-114</v>
      </c>
      <c r="AH6784" t="str" cm="1">
        <f t="array" ref="AH67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4" t="str">
        <f>MIS[[#This Row],[TRADING SYMBOL]]</f>
        <v>SENSEX2552079900PE</v>
      </c>
      <c r="AJ6784" t="str">
        <f>IF(RIGHT(MIS[[#This Row],[Main/Hedge]],4)="MAIN","MAIN","HEDGE")</f>
        <v>HEDGE</v>
      </c>
      <c r="AK6784" t="str" cm="1">
        <f t="array" ref="AK6784">_xlfn._xlws.FILTER(Table4[Column1],ISNUMBER(SEARCH(Table4[Column1],MIS[[#This Row],[OrderUniqueIdentifier]])),"")</f>
        <v>LONGSHORT</v>
      </c>
    </row>
    <row r="6785" spans="1:37" x14ac:dyDescent="0.25">
      <c r="A6785" t="s">
        <v>1555</v>
      </c>
      <c r="B6785" t="s">
        <v>1577</v>
      </c>
      <c r="C6785" t="s">
        <v>11721</v>
      </c>
      <c r="D6785" t="s">
        <v>72</v>
      </c>
      <c r="E6785" t="s">
        <v>11102</v>
      </c>
      <c r="F6785" t="s">
        <v>98</v>
      </c>
      <c r="G6785" t="s">
        <v>74</v>
      </c>
      <c r="H6785" t="s">
        <v>93</v>
      </c>
      <c r="I6785" t="s">
        <v>76</v>
      </c>
      <c r="J6785" t="s">
        <v>372</v>
      </c>
      <c r="K6785">
        <v>500</v>
      </c>
      <c r="L6785" t="s">
        <v>77</v>
      </c>
      <c r="M6785" t="s">
        <v>78</v>
      </c>
      <c r="N6785" t="s">
        <v>11722</v>
      </c>
      <c r="O6785" t="s">
        <v>11611</v>
      </c>
      <c r="P6785" t="s">
        <v>11612</v>
      </c>
      <c r="Q6785" t="s">
        <v>11106</v>
      </c>
      <c r="R6785" t="s">
        <v>79</v>
      </c>
      <c r="S6785" t="s">
        <v>25</v>
      </c>
      <c r="T6785" t="s">
        <v>11107</v>
      </c>
      <c r="U6785" t="s">
        <v>100</v>
      </c>
      <c r="V6785" t="s">
        <v>80</v>
      </c>
      <c r="W6785">
        <v>79900</v>
      </c>
      <c r="X6785" t="s">
        <v>85</v>
      </c>
      <c r="Y6785">
        <v>500</v>
      </c>
      <c r="Z6785" t="s">
        <v>11613</v>
      </c>
      <c r="AA6785" t="s">
        <v>11614</v>
      </c>
      <c r="AB6785" t="s">
        <v>87</v>
      </c>
      <c r="AC6785" t="s">
        <v>84</v>
      </c>
      <c r="AD6785">
        <f>_xlfn.XLOOKUP(MIS[[#This Row],[TRADING SYMBOL]],[1]Sheet1!$D:$D,[1]Sheet1!$C:$C)</f>
        <v>31.45</v>
      </c>
      <c r="AE6785">
        <f>MIS[[#This Row],[OrderAverageTradedPrice]]*MIS[[#This Row],[OrderQuantity]]</f>
        <v>16231.000000000002</v>
      </c>
      <c r="AF6785">
        <f>MIS[[#This Row],[LTP]]*MIS[[#This Row],[OrderQuantity]]</f>
        <v>15725</v>
      </c>
      <c r="AG6785">
        <f>IF(MIS[[#This Row],[OrderSide]]="SELL",MIS[[#This Row],[VALUE]]-MIS[[#This Row],[LIVE_VALUE]],MIS[[#This Row],[LIVE_VALUE]]-MIS[[#This Row],[VALUE]])</f>
        <v>-506.00000000000182</v>
      </c>
      <c r="AH6785" t="str" cm="1">
        <f t="array" ref="AH67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5" t="str">
        <f>MIS[[#This Row],[TRADING SYMBOL]]</f>
        <v>SENSEX2552079900PE</v>
      </c>
      <c r="AJ6785" t="str">
        <f>IF(RIGHT(MIS[[#This Row],[Main/Hedge]],4)="MAIN","MAIN","HEDGE")</f>
        <v>HEDGE</v>
      </c>
      <c r="AK6785" t="str" cm="1">
        <f t="array" ref="AK6785">_xlfn._xlws.FILTER(Table4[Column1],ISNUMBER(SEARCH(Table4[Column1],MIS[[#This Row],[OrderUniqueIdentifier]])),"")</f>
        <v>LONGSHORT</v>
      </c>
    </row>
    <row r="6786" spans="1:37" x14ac:dyDescent="0.25">
      <c r="A6786" t="s">
        <v>1555</v>
      </c>
      <c r="B6786" t="s">
        <v>1577</v>
      </c>
      <c r="C6786" t="s">
        <v>11723</v>
      </c>
      <c r="D6786" t="s">
        <v>72</v>
      </c>
      <c r="E6786" t="s">
        <v>11102</v>
      </c>
      <c r="F6786" t="s">
        <v>98</v>
      </c>
      <c r="G6786" t="s">
        <v>74</v>
      </c>
      <c r="H6786" t="s">
        <v>93</v>
      </c>
      <c r="I6786" t="s">
        <v>76</v>
      </c>
      <c r="J6786" t="s">
        <v>372</v>
      </c>
      <c r="K6786">
        <v>60</v>
      </c>
      <c r="L6786" t="s">
        <v>77</v>
      </c>
      <c r="M6786" t="s">
        <v>78</v>
      </c>
      <c r="N6786" t="s">
        <v>372</v>
      </c>
      <c r="O6786" t="s">
        <v>11611</v>
      </c>
      <c r="P6786" t="s">
        <v>11612</v>
      </c>
      <c r="Q6786" t="s">
        <v>11106</v>
      </c>
      <c r="R6786" t="s">
        <v>79</v>
      </c>
      <c r="S6786" t="s">
        <v>25</v>
      </c>
      <c r="T6786" t="s">
        <v>11107</v>
      </c>
      <c r="U6786" t="s">
        <v>100</v>
      </c>
      <c r="V6786" t="s">
        <v>80</v>
      </c>
      <c r="W6786">
        <v>79900</v>
      </c>
      <c r="X6786" t="s">
        <v>85</v>
      </c>
      <c r="Y6786">
        <v>60</v>
      </c>
      <c r="Z6786" t="s">
        <v>11613</v>
      </c>
      <c r="AA6786" t="s">
        <v>11614</v>
      </c>
      <c r="AB6786" t="s">
        <v>87</v>
      </c>
      <c r="AC6786" t="s">
        <v>84</v>
      </c>
      <c r="AD6786">
        <f>_xlfn.XLOOKUP(MIS[[#This Row],[TRADING SYMBOL]],[1]Sheet1!$D:$D,[1]Sheet1!$C:$C)</f>
        <v>31.45</v>
      </c>
      <c r="AE6786">
        <f>MIS[[#This Row],[OrderAverageTradedPrice]]*MIS[[#This Row],[OrderQuantity]]</f>
        <v>1947.0000000000002</v>
      </c>
      <c r="AF6786">
        <f>MIS[[#This Row],[LTP]]*MIS[[#This Row],[OrderQuantity]]</f>
        <v>1887</v>
      </c>
      <c r="AG6786">
        <f>IF(MIS[[#This Row],[OrderSide]]="SELL",MIS[[#This Row],[VALUE]]-MIS[[#This Row],[LIVE_VALUE]],MIS[[#This Row],[LIVE_VALUE]]-MIS[[#This Row],[VALUE]])</f>
        <v>-60.000000000000227</v>
      </c>
      <c r="AH6786" t="str" cm="1">
        <f t="array" ref="AH67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6" t="str">
        <f>MIS[[#This Row],[TRADING SYMBOL]]</f>
        <v>SENSEX2552079900PE</v>
      </c>
      <c r="AJ6786" t="str">
        <f>IF(RIGHT(MIS[[#This Row],[Main/Hedge]],4)="MAIN","MAIN","HEDGE")</f>
        <v>HEDGE</v>
      </c>
      <c r="AK6786" t="str" cm="1">
        <f t="array" ref="AK6786">_xlfn._xlws.FILTER(Table4[Column1],ISNUMBER(SEARCH(Table4[Column1],MIS[[#This Row],[OrderUniqueIdentifier]])),"")</f>
        <v>LONGSHORT</v>
      </c>
    </row>
    <row r="6787" spans="1:37" x14ac:dyDescent="0.25">
      <c r="A6787" t="s">
        <v>1555</v>
      </c>
      <c r="B6787" t="s">
        <v>1589</v>
      </c>
      <c r="C6787" t="s">
        <v>11632</v>
      </c>
      <c r="D6787" t="s">
        <v>72</v>
      </c>
      <c r="E6787" t="s">
        <v>11102</v>
      </c>
      <c r="F6787" t="s">
        <v>98</v>
      </c>
      <c r="G6787" t="s">
        <v>74</v>
      </c>
      <c r="H6787" t="s">
        <v>93</v>
      </c>
      <c r="I6787" t="s">
        <v>76</v>
      </c>
      <c r="J6787" t="s">
        <v>372</v>
      </c>
      <c r="K6787">
        <v>140</v>
      </c>
      <c r="L6787" t="s">
        <v>77</v>
      </c>
      <c r="M6787" t="s">
        <v>78</v>
      </c>
      <c r="N6787" t="s">
        <v>11633</v>
      </c>
      <c r="O6787" t="s">
        <v>11611</v>
      </c>
      <c r="P6787" t="s">
        <v>11612</v>
      </c>
      <c r="Q6787" t="s">
        <v>11106</v>
      </c>
      <c r="R6787" t="s">
        <v>79</v>
      </c>
      <c r="S6787" t="s">
        <v>25</v>
      </c>
      <c r="T6787" t="s">
        <v>11107</v>
      </c>
      <c r="U6787" t="s">
        <v>100</v>
      </c>
      <c r="V6787" t="s">
        <v>80</v>
      </c>
      <c r="W6787">
        <v>79900</v>
      </c>
      <c r="X6787" t="s">
        <v>85</v>
      </c>
      <c r="Y6787">
        <v>140</v>
      </c>
      <c r="Z6787" t="s">
        <v>11613</v>
      </c>
      <c r="AA6787" t="s">
        <v>11614</v>
      </c>
      <c r="AB6787" t="s">
        <v>87</v>
      </c>
      <c r="AC6787" t="s">
        <v>84</v>
      </c>
      <c r="AD6787">
        <f>_xlfn.XLOOKUP(MIS[[#This Row],[TRADING SYMBOL]],[1]Sheet1!$D:$D,[1]Sheet1!$C:$C)</f>
        <v>31.45</v>
      </c>
      <c r="AE6787">
        <f>MIS[[#This Row],[OrderAverageTradedPrice]]*MIS[[#This Row],[OrderQuantity]]</f>
        <v>4546.9999999999964</v>
      </c>
      <c r="AF6787">
        <f>MIS[[#This Row],[LTP]]*MIS[[#This Row],[OrderQuantity]]</f>
        <v>4403</v>
      </c>
      <c r="AG6787">
        <f>IF(MIS[[#This Row],[OrderSide]]="SELL",MIS[[#This Row],[VALUE]]-MIS[[#This Row],[LIVE_VALUE]],MIS[[#This Row],[LIVE_VALUE]]-MIS[[#This Row],[VALUE]])</f>
        <v>-143.99999999999636</v>
      </c>
      <c r="AH6787" t="str" cm="1">
        <f t="array" ref="AH67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7" t="str">
        <f>MIS[[#This Row],[TRADING SYMBOL]]</f>
        <v>SENSEX2552079900PE</v>
      </c>
      <c r="AJ6787" t="str">
        <f>IF(RIGHT(MIS[[#This Row],[Main/Hedge]],4)="MAIN","MAIN","HEDGE")</f>
        <v>HEDGE</v>
      </c>
      <c r="AK6787" t="str" cm="1">
        <f t="array" ref="AK6787">_xlfn._xlws.FILTER(Table4[Column1],ISNUMBER(SEARCH(Table4[Column1],MIS[[#This Row],[OrderUniqueIdentifier]])),"")</f>
        <v>LONGSHORT</v>
      </c>
    </row>
    <row r="6788" spans="1:37" x14ac:dyDescent="0.25">
      <c r="A6788" t="s">
        <v>1555</v>
      </c>
      <c r="B6788" t="s">
        <v>1631</v>
      </c>
      <c r="C6788" t="s">
        <v>11725</v>
      </c>
      <c r="D6788" t="s">
        <v>72</v>
      </c>
      <c r="E6788" t="s">
        <v>11102</v>
      </c>
      <c r="F6788" t="s">
        <v>98</v>
      </c>
      <c r="G6788" t="s">
        <v>74</v>
      </c>
      <c r="H6788" t="s">
        <v>93</v>
      </c>
      <c r="I6788" t="s">
        <v>76</v>
      </c>
      <c r="J6788" t="s">
        <v>11290</v>
      </c>
      <c r="K6788">
        <v>160</v>
      </c>
      <c r="L6788" t="s">
        <v>77</v>
      </c>
      <c r="M6788" t="s">
        <v>78</v>
      </c>
      <c r="N6788" t="s">
        <v>11290</v>
      </c>
      <c r="O6788" t="s">
        <v>11612</v>
      </c>
      <c r="P6788" t="s">
        <v>11612</v>
      </c>
      <c r="Q6788" t="s">
        <v>11106</v>
      </c>
      <c r="R6788" t="s">
        <v>79</v>
      </c>
      <c r="S6788" t="s">
        <v>25</v>
      </c>
      <c r="T6788" t="s">
        <v>11107</v>
      </c>
      <c r="U6788" t="s">
        <v>100</v>
      </c>
      <c r="V6788" t="s">
        <v>80</v>
      </c>
      <c r="W6788">
        <v>79900</v>
      </c>
      <c r="X6788" t="s">
        <v>85</v>
      </c>
      <c r="Y6788">
        <v>160</v>
      </c>
      <c r="Z6788" t="s">
        <v>11614</v>
      </c>
      <c r="AA6788" t="s">
        <v>11614</v>
      </c>
      <c r="AB6788" t="s">
        <v>87</v>
      </c>
      <c r="AC6788" t="s">
        <v>84</v>
      </c>
      <c r="AD6788">
        <f>_xlfn.XLOOKUP(MIS[[#This Row],[TRADING SYMBOL]],[1]Sheet1!$D:$D,[1]Sheet1!$C:$C)</f>
        <v>31.45</v>
      </c>
      <c r="AE6788">
        <f>MIS[[#This Row],[OrderAverageTradedPrice]]*MIS[[#This Row],[OrderQuantity]]</f>
        <v>5184</v>
      </c>
      <c r="AF6788">
        <f>MIS[[#This Row],[LTP]]*MIS[[#This Row],[OrderQuantity]]</f>
        <v>5032</v>
      </c>
      <c r="AG6788">
        <f>IF(MIS[[#This Row],[OrderSide]]="SELL",MIS[[#This Row],[VALUE]]-MIS[[#This Row],[LIVE_VALUE]],MIS[[#This Row],[LIVE_VALUE]]-MIS[[#This Row],[VALUE]])</f>
        <v>-152</v>
      </c>
      <c r="AH6788" t="str" cm="1">
        <f t="array" ref="AH67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8" t="str">
        <f>MIS[[#This Row],[TRADING SYMBOL]]</f>
        <v>SENSEX2552079900PE</v>
      </c>
      <c r="AJ6788" t="str">
        <f>IF(RIGHT(MIS[[#This Row],[Main/Hedge]],4)="MAIN","MAIN","HEDGE")</f>
        <v>HEDGE</v>
      </c>
      <c r="AK6788" t="str" cm="1">
        <f t="array" ref="AK6788">_xlfn._xlws.FILTER(Table4[Column1],ISNUMBER(SEARCH(Table4[Column1],MIS[[#This Row],[OrderUniqueIdentifier]])),"")</f>
        <v>LONGSHORT</v>
      </c>
    </row>
    <row r="6789" spans="1:37" x14ac:dyDescent="0.25">
      <c r="A6789" t="s">
        <v>1555</v>
      </c>
      <c r="B6789" t="s">
        <v>1640</v>
      </c>
      <c r="C6789" t="s">
        <v>11726</v>
      </c>
      <c r="D6789" t="s">
        <v>72</v>
      </c>
      <c r="E6789" t="s">
        <v>11102</v>
      </c>
      <c r="F6789" t="s">
        <v>98</v>
      </c>
      <c r="G6789" t="s">
        <v>74</v>
      </c>
      <c r="H6789" t="s">
        <v>93</v>
      </c>
      <c r="I6789" t="s">
        <v>76</v>
      </c>
      <c r="J6789" t="s">
        <v>11290</v>
      </c>
      <c r="K6789">
        <v>160</v>
      </c>
      <c r="L6789" t="s">
        <v>77</v>
      </c>
      <c r="M6789" t="s">
        <v>78</v>
      </c>
      <c r="N6789" t="s">
        <v>11290</v>
      </c>
      <c r="O6789" t="s">
        <v>11612</v>
      </c>
      <c r="P6789" t="s">
        <v>11612</v>
      </c>
      <c r="Q6789" t="s">
        <v>11106</v>
      </c>
      <c r="R6789" t="s">
        <v>79</v>
      </c>
      <c r="S6789" t="s">
        <v>25</v>
      </c>
      <c r="T6789" t="s">
        <v>11107</v>
      </c>
      <c r="U6789" t="s">
        <v>100</v>
      </c>
      <c r="V6789" t="s">
        <v>80</v>
      </c>
      <c r="W6789">
        <v>79900</v>
      </c>
      <c r="X6789" t="s">
        <v>85</v>
      </c>
      <c r="Y6789">
        <v>160</v>
      </c>
      <c r="Z6789" t="s">
        <v>11614</v>
      </c>
      <c r="AA6789" t="s">
        <v>11614</v>
      </c>
      <c r="AB6789" t="s">
        <v>87</v>
      </c>
      <c r="AC6789" t="s">
        <v>84</v>
      </c>
      <c r="AD6789">
        <f>_xlfn.XLOOKUP(MIS[[#This Row],[TRADING SYMBOL]],[1]Sheet1!$D:$D,[1]Sheet1!$C:$C)</f>
        <v>31.45</v>
      </c>
      <c r="AE6789">
        <f>MIS[[#This Row],[OrderAverageTradedPrice]]*MIS[[#This Row],[OrderQuantity]]</f>
        <v>5184</v>
      </c>
      <c r="AF6789">
        <f>MIS[[#This Row],[LTP]]*MIS[[#This Row],[OrderQuantity]]</f>
        <v>5032</v>
      </c>
      <c r="AG6789">
        <f>IF(MIS[[#This Row],[OrderSide]]="SELL",MIS[[#This Row],[VALUE]]-MIS[[#This Row],[LIVE_VALUE]],MIS[[#This Row],[LIVE_VALUE]]-MIS[[#This Row],[VALUE]])</f>
        <v>-152</v>
      </c>
      <c r="AH6789" t="str" cm="1">
        <f t="array" ref="AH67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9" t="str">
        <f>MIS[[#This Row],[TRADING SYMBOL]]</f>
        <v>SENSEX2552079900PE</v>
      </c>
      <c r="AJ6789" t="str">
        <f>IF(RIGHT(MIS[[#This Row],[Main/Hedge]],4)="MAIN","MAIN","HEDGE")</f>
        <v>HEDGE</v>
      </c>
      <c r="AK6789" t="str" cm="1">
        <f t="array" ref="AK6789">_xlfn._xlws.FILTER(Table4[Column1],ISNUMBER(SEARCH(Table4[Column1],MIS[[#This Row],[OrderUniqueIdentifier]])),"")</f>
        <v>LONGSHORT</v>
      </c>
    </row>
    <row r="6790" spans="1:37" x14ac:dyDescent="0.25">
      <c r="A6790" t="s">
        <v>1555</v>
      </c>
      <c r="B6790" t="s">
        <v>1648</v>
      </c>
      <c r="C6790" t="s">
        <v>11727</v>
      </c>
      <c r="D6790" t="s">
        <v>72</v>
      </c>
      <c r="E6790" t="s">
        <v>11102</v>
      </c>
      <c r="F6790" t="s">
        <v>98</v>
      </c>
      <c r="G6790" t="s">
        <v>74</v>
      </c>
      <c r="H6790" t="s">
        <v>93</v>
      </c>
      <c r="I6790" t="s">
        <v>76</v>
      </c>
      <c r="J6790" t="s">
        <v>372</v>
      </c>
      <c r="K6790">
        <v>120</v>
      </c>
      <c r="L6790" t="s">
        <v>77</v>
      </c>
      <c r="M6790" t="s">
        <v>78</v>
      </c>
      <c r="N6790" t="s">
        <v>11728</v>
      </c>
      <c r="O6790" t="s">
        <v>11611</v>
      </c>
      <c r="P6790" t="s">
        <v>11612</v>
      </c>
      <c r="Q6790" t="s">
        <v>11106</v>
      </c>
      <c r="R6790" t="s">
        <v>79</v>
      </c>
      <c r="S6790" t="s">
        <v>25</v>
      </c>
      <c r="T6790" t="s">
        <v>11107</v>
      </c>
      <c r="U6790" t="s">
        <v>100</v>
      </c>
      <c r="V6790" t="s">
        <v>80</v>
      </c>
      <c r="W6790">
        <v>79900</v>
      </c>
      <c r="X6790" t="s">
        <v>85</v>
      </c>
      <c r="Y6790">
        <v>120</v>
      </c>
      <c r="Z6790" t="s">
        <v>11613</v>
      </c>
      <c r="AA6790" t="s">
        <v>11614</v>
      </c>
      <c r="AB6790" t="s">
        <v>87</v>
      </c>
      <c r="AC6790" t="s">
        <v>84</v>
      </c>
      <c r="AD6790">
        <f>_xlfn.XLOOKUP(MIS[[#This Row],[TRADING SYMBOL]],[1]Sheet1!$D:$D,[1]Sheet1!$C:$C)</f>
        <v>31.45</v>
      </c>
      <c r="AE6790">
        <f>MIS[[#This Row],[OrderAverageTradedPrice]]*MIS[[#This Row],[OrderQuantity]]</f>
        <v>3897.9999999999959</v>
      </c>
      <c r="AF6790">
        <f>MIS[[#This Row],[LTP]]*MIS[[#This Row],[OrderQuantity]]</f>
        <v>3774</v>
      </c>
      <c r="AG6790">
        <f>IF(MIS[[#This Row],[OrderSide]]="SELL",MIS[[#This Row],[VALUE]]-MIS[[#This Row],[LIVE_VALUE]],MIS[[#This Row],[LIVE_VALUE]]-MIS[[#This Row],[VALUE]])</f>
        <v>-123.99999999999591</v>
      </c>
      <c r="AH6790" t="str" cm="1">
        <f t="array" ref="AH67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0" t="str">
        <f>MIS[[#This Row],[TRADING SYMBOL]]</f>
        <v>SENSEX2552079900PE</v>
      </c>
      <c r="AJ6790" t="str">
        <f>IF(RIGHT(MIS[[#This Row],[Main/Hedge]],4)="MAIN","MAIN","HEDGE")</f>
        <v>HEDGE</v>
      </c>
      <c r="AK6790" t="str" cm="1">
        <f t="array" ref="AK6790">_xlfn._xlws.FILTER(Table4[Column1],ISNUMBER(SEARCH(Table4[Column1],MIS[[#This Row],[OrderUniqueIdentifier]])),"")</f>
        <v>LONGSHORT</v>
      </c>
    </row>
    <row r="6791" spans="1:37" x14ac:dyDescent="0.25">
      <c r="A6791" t="s">
        <v>179</v>
      </c>
      <c r="B6791" t="s">
        <v>1467</v>
      </c>
      <c r="C6791" t="s">
        <v>11562</v>
      </c>
      <c r="D6791" t="s">
        <v>72</v>
      </c>
      <c r="E6791" t="s">
        <v>11102</v>
      </c>
      <c r="F6791" t="s">
        <v>98</v>
      </c>
      <c r="G6791" t="s">
        <v>74</v>
      </c>
      <c r="H6791" t="s">
        <v>93</v>
      </c>
      <c r="I6791" t="s">
        <v>76</v>
      </c>
      <c r="J6791" t="s">
        <v>372</v>
      </c>
      <c r="K6791">
        <v>380</v>
      </c>
      <c r="L6791" t="s">
        <v>77</v>
      </c>
      <c r="M6791" t="s">
        <v>78</v>
      </c>
      <c r="N6791" t="s">
        <v>11563</v>
      </c>
      <c r="O6791" t="s">
        <v>11564</v>
      </c>
      <c r="P6791" t="s">
        <v>11564</v>
      </c>
      <c r="Q6791" t="s">
        <v>11106</v>
      </c>
      <c r="R6791" t="s">
        <v>79</v>
      </c>
      <c r="S6791" t="s">
        <v>25</v>
      </c>
      <c r="T6791" t="s">
        <v>11107</v>
      </c>
      <c r="U6791" t="s">
        <v>100</v>
      </c>
      <c r="V6791" t="s">
        <v>80</v>
      </c>
      <c r="W6791">
        <v>79900</v>
      </c>
      <c r="X6791" t="s">
        <v>85</v>
      </c>
      <c r="Y6791">
        <v>380</v>
      </c>
      <c r="Z6791" t="s">
        <v>11565</v>
      </c>
      <c r="AA6791" t="s">
        <v>11565</v>
      </c>
      <c r="AB6791" t="s">
        <v>87</v>
      </c>
      <c r="AC6791" t="s">
        <v>84</v>
      </c>
      <c r="AD6791">
        <f>_xlfn.XLOOKUP(MIS[[#This Row],[TRADING SYMBOL]],[1]Sheet1!$D:$D,[1]Sheet1!$C:$C)</f>
        <v>31.45</v>
      </c>
      <c r="AE6791">
        <f>MIS[[#This Row],[OrderAverageTradedPrice]]*MIS[[#This Row],[OrderQuantity]]</f>
        <v>12336.999999999995</v>
      </c>
      <c r="AF6791">
        <f>MIS[[#This Row],[LTP]]*MIS[[#This Row],[OrderQuantity]]</f>
        <v>11951</v>
      </c>
      <c r="AG6791">
        <f>IF(MIS[[#This Row],[OrderSide]]="SELL",MIS[[#This Row],[VALUE]]-MIS[[#This Row],[LIVE_VALUE]],MIS[[#This Row],[LIVE_VALUE]]-MIS[[#This Row],[VALUE]])</f>
        <v>-385.99999999999454</v>
      </c>
      <c r="AH6791" t="str" cm="1">
        <f t="array" ref="AH67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1" t="str">
        <f>MIS[[#This Row],[TRADING SYMBOL]]</f>
        <v>SENSEX2552079900PE</v>
      </c>
      <c r="AJ6791" t="str">
        <f>IF(RIGHT(MIS[[#This Row],[Main/Hedge]],4)="MAIN","MAIN","HEDGE")</f>
        <v>HEDGE</v>
      </c>
      <c r="AK6791" t="str" cm="1">
        <f t="array" ref="AK6791">_xlfn._xlws.FILTER(Table4[Column1],ISNUMBER(SEARCH(Table4[Column1],MIS[[#This Row],[OrderUniqueIdentifier]])),"")</f>
        <v>LONGSHORT</v>
      </c>
    </row>
    <row r="6792" spans="1:37" x14ac:dyDescent="0.25">
      <c r="A6792" t="s">
        <v>179</v>
      </c>
      <c r="B6792" t="s">
        <v>266</v>
      </c>
      <c r="C6792" t="s">
        <v>11718</v>
      </c>
      <c r="D6792" t="s">
        <v>72</v>
      </c>
      <c r="E6792" t="s">
        <v>11102</v>
      </c>
      <c r="F6792" t="s">
        <v>98</v>
      </c>
      <c r="G6792" t="s">
        <v>74</v>
      </c>
      <c r="H6792" t="s">
        <v>93</v>
      </c>
      <c r="I6792" t="s">
        <v>76</v>
      </c>
      <c r="J6792" t="s">
        <v>372</v>
      </c>
      <c r="K6792">
        <v>500</v>
      </c>
      <c r="L6792" t="s">
        <v>77</v>
      </c>
      <c r="M6792" t="s">
        <v>78</v>
      </c>
      <c r="N6792" t="s">
        <v>11719</v>
      </c>
      <c r="O6792" t="s">
        <v>11564</v>
      </c>
      <c r="P6792" t="s">
        <v>11564</v>
      </c>
      <c r="Q6792" t="s">
        <v>11106</v>
      </c>
      <c r="R6792" t="s">
        <v>79</v>
      </c>
      <c r="S6792" t="s">
        <v>25</v>
      </c>
      <c r="T6792" t="s">
        <v>11107</v>
      </c>
      <c r="U6792" t="s">
        <v>100</v>
      </c>
      <c r="V6792" t="s">
        <v>80</v>
      </c>
      <c r="W6792">
        <v>79900</v>
      </c>
      <c r="X6792" t="s">
        <v>85</v>
      </c>
      <c r="Y6792">
        <v>500</v>
      </c>
      <c r="Z6792" t="s">
        <v>11565</v>
      </c>
      <c r="AA6792" t="s">
        <v>11565</v>
      </c>
      <c r="AB6792" t="s">
        <v>87</v>
      </c>
      <c r="AC6792" t="s">
        <v>84</v>
      </c>
      <c r="AD6792">
        <f>_xlfn.XLOOKUP(MIS[[#This Row],[TRADING SYMBOL]],[1]Sheet1!$D:$D,[1]Sheet1!$C:$C)</f>
        <v>31.45</v>
      </c>
      <c r="AE6792">
        <f>MIS[[#This Row],[OrderAverageTradedPrice]]*MIS[[#This Row],[OrderQuantity]]</f>
        <v>16257.000000000002</v>
      </c>
      <c r="AF6792">
        <f>MIS[[#This Row],[LTP]]*MIS[[#This Row],[OrderQuantity]]</f>
        <v>15725</v>
      </c>
      <c r="AG6792">
        <f>IF(MIS[[#This Row],[OrderSide]]="SELL",MIS[[#This Row],[VALUE]]-MIS[[#This Row],[LIVE_VALUE]],MIS[[#This Row],[LIVE_VALUE]]-MIS[[#This Row],[VALUE]])</f>
        <v>-532.00000000000182</v>
      </c>
      <c r="AH6792" t="str" cm="1">
        <f t="array" ref="AH67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2" t="str">
        <f>MIS[[#This Row],[TRADING SYMBOL]]</f>
        <v>SENSEX2552079900PE</v>
      </c>
      <c r="AJ6792" t="str">
        <f>IF(RIGHT(MIS[[#This Row],[Main/Hedge]],4)="MAIN","MAIN","HEDGE")</f>
        <v>HEDGE</v>
      </c>
      <c r="AK6792" t="str" cm="1">
        <f t="array" ref="AK6792">_xlfn._xlws.FILTER(Table4[Column1],ISNUMBER(SEARCH(Table4[Column1],MIS[[#This Row],[OrderUniqueIdentifier]])),"")</f>
        <v>LONGSHORT</v>
      </c>
    </row>
    <row r="6793" spans="1:37" x14ac:dyDescent="0.25">
      <c r="A6793" t="s">
        <v>1555</v>
      </c>
      <c r="B6793" t="s">
        <v>1657</v>
      </c>
      <c r="C6793" t="s">
        <v>11729</v>
      </c>
      <c r="D6793" t="s">
        <v>72</v>
      </c>
      <c r="E6793" t="s">
        <v>11102</v>
      </c>
      <c r="F6793" t="s">
        <v>98</v>
      </c>
      <c r="G6793" t="s">
        <v>74</v>
      </c>
      <c r="H6793" t="s">
        <v>93</v>
      </c>
      <c r="I6793" t="s">
        <v>76</v>
      </c>
      <c r="J6793" t="s">
        <v>11290</v>
      </c>
      <c r="K6793">
        <v>220</v>
      </c>
      <c r="L6793" t="s">
        <v>77</v>
      </c>
      <c r="M6793" t="s">
        <v>78</v>
      </c>
      <c r="N6793" t="s">
        <v>11290</v>
      </c>
      <c r="O6793" t="s">
        <v>11612</v>
      </c>
      <c r="P6793" t="s">
        <v>11564</v>
      </c>
      <c r="Q6793" t="s">
        <v>11106</v>
      </c>
      <c r="R6793" t="s">
        <v>79</v>
      </c>
      <c r="S6793" t="s">
        <v>25</v>
      </c>
      <c r="T6793" t="s">
        <v>11107</v>
      </c>
      <c r="U6793" t="s">
        <v>100</v>
      </c>
      <c r="V6793" t="s">
        <v>80</v>
      </c>
      <c r="W6793">
        <v>79900</v>
      </c>
      <c r="X6793" t="s">
        <v>85</v>
      </c>
      <c r="Y6793">
        <v>220</v>
      </c>
      <c r="Z6793" t="s">
        <v>11614</v>
      </c>
      <c r="AA6793" t="s">
        <v>11565</v>
      </c>
      <c r="AB6793" t="s">
        <v>87</v>
      </c>
      <c r="AC6793" t="s">
        <v>84</v>
      </c>
      <c r="AD6793">
        <f>_xlfn.XLOOKUP(MIS[[#This Row],[TRADING SYMBOL]],[1]Sheet1!$D:$D,[1]Sheet1!$C:$C)</f>
        <v>31.45</v>
      </c>
      <c r="AE6793">
        <f>MIS[[#This Row],[OrderAverageTradedPrice]]*MIS[[#This Row],[OrderQuantity]]</f>
        <v>7128</v>
      </c>
      <c r="AF6793">
        <f>MIS[[#This Row],[LTP]]*MIS[[#This Row],[OrderQuantity]]</f>
        <v>6919</v>
      </c>
      <c r="AG6793">
        <f>IF(MIS[[#This Row],[OrderSide]]="SELL",MIS[[#This Row],[VALUE]]-MIS[[#This Row],[LIVE_VALUE]],MIS[[#This Row],[LIVE_VALUE]]-MIS[[#This Row],[VALUE]])</f>
        <v>-209</v>
      </c>
      <c r="AH6793" t="str" cm="1">
        <f t="array" ref="AH67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3" t="str">
        <f>MIS[[#This Row],[TRADING SYMBOL]]</f>
        <v>SENSEX2552079900PE</v>
      </c>
      <c r="AJ6793" t="str">
        <f>IF(RIGHT(MIS[[#This Row],[Main/Hedge]],4)="MAIN","MAIN","HEDGE")</f>
        <v>HEDGE</v>
      </c>
      <c r="AK6793" t="str" cm="1">
        <f t="array" ref="AK6793">_xlfn._xlws.FILTER(Table4[Column1],ISNUMBER(SEARCH(Table4[Column1],MIS[[#This Row],[OrderUniqueIdentifier]])),"")</f>
        <v>LONGSHORT</v>
      </c>
    </row>
    <row r="6794" spans="1:37" x14ac:dyDescent="0.25">
      <c r="A6794" t="s">
        <v>1702</v>
      </c>
      <c r="B6794" t="s">
        <v>1703</v>
      </c>
      <c r="C6794" t="s">
        <v>11687</v>
      </c>
      <c r="D6794" t="s">
        <v>72</v>
      </c>
      <c r="E6794" t="s">
        <v>11102</v>
      </c>
      <c r="F6794" t="s">
        <v>98</v>
      </c>
      <c r="G6794" t="s">
        <v>74</v>
      </c>
      <c r="H6794" t="s">
        <v>93</v>
      </c>
      <c r="I6794" t="s">
        <v>76</v>
      </c>
      <c r="J6794" t="s">
        <v>11290</v>
      </c>
      <c r="K6794">
        <v>340</v>
      </c>
      <c r="L6794" t="s">
        <v>77</v>
      </c>
      <c r="M6794" t="s">
        <v>78</v>
      </c>
      <c r="N6794" t="s">
        <v>11688</v>
      </c>
      <c r="O6794" t="s">
        <v>11612</v>
      </c>
      <c r="P6794" t="s">
        <v>11564</v>
      </c>
      <c r="Q6794" t="s">
        <v>11106</v>
      </c>
      <c r="R6794" t="s">
        <v>79</v>
      </c>
      <c r="S6794" t="s">
        <v>25</v>
      </c>
      <c r="T6794" t="s">
        <v>11107</v>
      </c>
      <c r="U6794" t="s">
        <v>100</v>
      </c>
      <c r="V6794" t="s">
        <v>80</v>
      </c>
      <c r="W6794">
        <v>79900</v>
      </c>
      <c r="X6794" t="s">
        <v>85</v>
      </c>
      <c r="Y6794">
        <v>340</v>
      </c>
      <c r="Z6794" t="s">
        <v>11614</v>
      </c>
      <c r="AA6794" t="s">
        <v>11565</v>
      </c>
      <c r="AB6794" t="s">
        <v>87</v>
      </c>
      <c r="AC6794" t="s">
        <v>84</v>
      </c>
      <c r="AD6794">
        <f>_xlfn.XLOOKUP(MIS[[#This Row],[TRADING SYMBOL]],[1]Sheet1!$D:$D,[1]Sheet1!$C:$C)</f>
        <v>31.45</v>
      </c>
      <c r="AE6794">
        <f>MIS[[#This Row],[OrderAverageTradedPrice]]*MIS[[#This Row],[OrderQuantity]]</f>
        <v>11018.999999999978</v>
      </c>
      <c r="AF6794">
        <f>MIS[[#This Row],[LTP]]*MIS[[#This Row],[OrderQuantity]]</f>
        <v>10693</v>
      </c>
      <c r="AG6794">
        <f>IF(MIS[[#This Row],[OrderSide]]="SELL",MIS[[#This Row],[VALUE]]-MIS[[#This Row],[LIVE_VALUE]],MIS[[#This Row],[LIVE_VALUE]]-MIS[[#This Row],[VALUE]])</f>
        <v>-325.99999999997817</v>
      </c>
      <c r="AH6794" t="str" cm="1">
        <f t="array" ref="AH67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4" t="str">
        <f>MIS[[#This Row],[TRADING SYMBOL]]</f>
        <v>SENSEX2552079900PE</v>
      </c>
      <c r="AJ6794" t="str">
        <f>IF(RIGHT(MIS[[#This Row],[Main/Hedge]],4)="MAIN","MAIN","HEDGE")</f>
        <v>HEDGE</v>
      </c>
      <c r="AK6794" t="str" cm="1">
        <f t="array" ref="AK6794">_xlfn._xlws.FILTER(Table4[Column1],ISNUMBER(SEARCH(Table4[Column1],MIS[[#This Row],[OrderUniqueIdentifier]])),"")</f>
        <v>LONGSHORT</v>
      </c>
    </row>
    <row r="6795" spans="1:37" x14ac:dyDescent="0.25">
      <c r="A6795" t="s">
        <v>179</v>
      </c>
      <c r="B6795" t="s">
        <v>1446</v>
      </c>
      <c r="C6795" t="s">
        <v>11711</v>
      </c>
      <c r="D6795" t="s">
        <v>72</v>
      </c>
      <c r="E6795" t="s">
        <v>11102</v>
      </c>
      <c r="F6795" t="s">
        <v>98</v>
      </c>
      <c r="G6795" t="s">
        <v>74</v>
      </c>
      <c r="H6795" t="s">
        <v>93</v>
      </c>
      <c r="I6795" t="s">
        <v>76</v>
      </c>
      <c r="J6795" t="s">
        <v>372</v>
      </c>
      <c r="K6795">
        <v>200</v>
      </c>
      <c r="L6795" t="s">
        <v>77</v>
      </c>
      <c r="M6795" t="s">
        <v>78</v>
      </c>
      <c r="N6795" t="s">
        <v>11712</v>
      </c>
      <c r="O6795" t="s">
        <v>11564</v>
      </c>
      <c r="P6795" t="s">
        <v>11713</v>
      </c>
      <c r="Q6795" t="s">
        <v>11106</v>
      </c>
      <c r="R6795" t="s">
        <v>79</v>
      </c>
      <c r="S6795" t="s">
        <v>25</v>
      </c>
      <c r="T6795" t="s">
        <v>11107</v>
      </c>
      <c r="U6795" t="s">
        <v>100</v>
      </c>
      <c r="V6795" t="s">
        <v>80</v>
      </c>
      <c r="W6795">
        <v>79900</v>
      </c>
      <c r="X6795" t="s">
        <v>85</v>
      </c>
      <c r="Y6795">
        <v>200</v>
      </c>
      <c r="Z6795" t="s">
        <v>11565</v>
      </c>
      <c r="AA6795" t="s">
        <v>11714</v>
      </c>
      <c r="AB6795" t="s">
        <v>87</v>
      </c>
      <c r="AC6795" t="s">
        <v>84</v>
      </c>
      <c r="AD6795">
        <f>_xlfn.XLOOKUP(MIS[[#This Row],[TRADING SYMBOL]],[1]Sheet1!$D:$D,[1]Sheet1!$C:$C)</f>
        <v>31.45</v>
      </c>
      <c r="AE6795">
        <f>MIS[[#This Row],[OrderAverageTradedPrice]]*MIS[[#This Row],[OrderQuantity]]</f>
        <v>6493.0000000000009</v>
      </c>
      <c r="AF6795">
        <f>MIS[[#This Row],[LTP]]*MIS[[#This Row],[OrderQuantity]]</f>
        <v>6290</v>
      </c>
      <c r="AG6795">
        <f>IF(MIS[[#This Row],[OrderSide]]="SELL",MIS[[#This Row],[VALUE]]-MIS[[#This Row],[LIVE_VALUE]],MIS[[#This Row],[LIVE_VALUE]]-MIS[[#This Row],[VALUE]])</f>
        <v>-203.00000000000091</v>
      </c>
      <c r="AH6795" t="str" cm="1">
        <f t="array" ref="AH67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5" t="str">
        <f>MIS[[#This Row],[TRADING SYMBOL]]</f>
        <v>SENSEX2552079900PE</v>
      </c>
      <c r="AJ6795" t="str">
        <f>IF(RIGHT(MIS[[#This Row],[Main/Hedge]],4)="MAIN","MAIN","HEDGE")</f>
        <v>HEDGE</v>
      </c>
      <c r="AK6795" t="str" cm="1">
        <f t="array" ref="AK6795">_xlfn._xlws.FILTER(Table4[Column1],ISNUMBER(SEARCH(Table4[Column1],MIS[[#This Row],[OrderUniqueIdentifier]])),"")</f>
        <v>LONGSHORT</v>
      </c>
    </row>
    <row r="6796" spans="1:37" x14ac:dyDescent="0.25">
      <c r="A6796" t="s">
        <v>179</v>
      </c>
      <c r="B6796" t="s">
        <v>266</v>
      </c>
      <c r="C6796" t="s">
        <v>11720</v>
      </c>
      <c r="D6796" t="s">
        <v>72</v>
      </c>
      <c r="E6796" t="s">
        <v>11102</v>
      </c>
      <c r="F6796" t="s">
        <v>98</v>
      </c>
      <c r="G6796" t="s">
        <v>74</v>
      </c>
      <c r="H6796" t="s">
        <v>93</v>
      </c>
      <c r="I6796" t="s">
        <v>76</v>
      </c>
      <c r="J6796" t="s">
        <v>11302</v>
      </c>
      <c r="K6796">
        <v>60</v>
      </c>
      <c r="L6796" t="s">
        <v>77</v>
      </c>
      <c r="M6796" t="s">
        <v>78</v>
      </c>
      <c r="N6796" t="s">
        <v>11302</v>
      </c>
      <c r="O6796" t="s">
        <v>11713</v>
      </c>
      <c r="P6796" t="s">
        <v>11713</v>
      </c>
      <c r="Q6796" t="s">
        <v>11106</v>
      </c>
      <c r="R6796" t="s">
        <v>79</v>
      </c>
      <c r="S6796" t="s">
        <v>25</v>
      </c>
      <c r="T6796" t="s">
        <v>11107</v>
      </c>
      <c r="U6796" t="s">
        <v>100</v>
      </c>
      <c r="V6796" t="s">
        <v>80</v>
      </c>
      <c r="W6796">
        <v>79900</v>
      </c>
      <c r="X6796" t="s">
        <v>85</v>
      </c>
      <c r="Y6796">
        <v>60</v>
      </c>
      <c r="Z6796" t="s">
        <v>11714</v>
      </c>
      <c r="AA6796" t="s">
        <v>11714</v>
      </c>
      <c r="AB6796" t="s">
        <v>87</v>
      </c>
      <c r="AC6796" t="s">
        <v>84</v>
      </c>
      <c r="AD6796">
        <f>_xlfn.XLOOKUP(MIS[[#This Row],[TRADING SYMBOL]],[1]Sheet1!$D:$D,[1]Sheet1!$C:$C)</f>
        <v>31.45</v>
      </c>
      <c r="AE6796">
        <f>MIS[[#This Row],[OrderAverageTradedPrice]]*MIS[[#This Row],[OrderQuantity]]</f>
        <v>1950</v>
      </c>
      <c r="AF6796">
        <f>MIS[[#This Row],[LTP]]*MIS[[#This Row],[OrderQuantity]]</f>
        <v>1887</v>
      </c>
      <c r="AG6796">
        <f>IF(MIS[[#This Row],[OrderSide]]="SELL",MIS[[#This Row],[VALUE]]-MIS[[#This Row],[LIVE_VALUE]],MIS[[#This Row],[LIVE_VALUE]]-MIS[[#This Row],[VALUE]])</f>
        <v>-63</v>
      </c>
      <c r="AH6796" t="str" cm="1">
        <f t="array" ref="AH67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6" t="str">
        <f>MIS[[#This Row],[TRADING SYMBOL]]</f>
        <v>SENSEX2552079900PE</v>
      </c>
      <c r="AJ6796" t="str">
        <f>IF(RIGHT(MIS[[#This Row],[Main/Hedge]],4)="MAIN","MAIN","HEDGE")</f>
        <v>HEDGE</v>
      </c>
      <c r="AK6796" t="str" cm="1">
        <f t="array" ref="AK6796">_xlfn._xlws.FILTER(Table4[Column1],ISNUMBER(SEARCH(Table4[Column1],MIS[[#This Row],[OrderUniqueIdentifier]])),"")</f>
        <v>LONGSHORT</v>
      </c>
    </row>
    <row r="6797" spans="1:37" x14ac:dyDescent="0.25">
      <c r="A6797" t="s">
        <v>1357</v>
      </c>
      <c r="B6797" t="s">
        <v>1358</v>
      </c>
      <c r="C6797" t="s">
        <v>11757</v>
      </c>
      <c r="D6797" t="s">
        <v>72</v>
      </c>
      <c r="E6797" t="s">
        <v>2044</v>
      </c>
      <c r="F6797" t="s">
        <v>98</v>
      </c>
      <c r="G6797" t="s">
        <v>74</v>
      </c>
      <c r="H6797" t="s">
        <v>93</v>
      </c>
      <c r="I6797" t="s">
        <v>76</v>
      </c>
      <c r="J6797" t="s">
        <v>6666</v>
      </c>
      <c r="K6797">
        <v>20</v>
      </c>
      <c r="L6797" t="s">
        <v>77</v>
      </c>
      <c r="M6797" t="s">
        <v>78</v>
      </c>
      <c r="N6797" t="s">
        <v>6666</v>
      </c>
      <c r="O6797" t="s">
        <v>11732</v>
      </c>
      <c r="P6797" t="s">
        <v>11732</v>
      </c>
      <c r="Q6797" t="s">
        <v>2048</v>
      </c>
      <c r="R6797" t="s">
        <v>79</v>
      </c>
      <c r="S6797" t="s">
        <v>25</v>
      </c>
      <c r="T6797" t="s">
        <v>2049</v>
      </c>
      <c r="U6797" t="s">
        <v>100</v>
      </c>
      <c r="V6797" t="s">
        <v>80</v>
      </c>
      <c r="W6797">
        <v>82300</v>
      </c>
      <c r="X6797" t="s">
        <v>81</v>
      </c>
      <c r="Y6797">
        <v>20</v>
      </c>
      <c r="Z6797" t="s">
        <v>11734</v>
      </c>
      <c r="AA6797" t="s">
        <v>11734</v>
      </c>
      <c r="AB6797" t="s">
        <v>90</v>
      </c>
      <c r="AC6797" t="s">
        <v>84</v>
      </c>
      <c r="AD6797">
        <f>_xlfn.XLOOKUP(MIS[[#This Row],[TRADING SYMBOL]],[1]Sheet1!$D:$D,[1]Sheet1!$C:$C)</f>
        <v>464.4</v>
      </c>
      <c r="AE6797">
        <f>MIS[[#This Row],[OrderAverageTradedPrice]]*MIS[[#This Row],[OrderQuantity]]</f>
        <v>10200</v>
      </c>
      <c r="AF6797">
        <f>MIS[[#This Row],[LTP]]*MIS[[#This Row],[OrderQuantity]]</f>
        <v>9288</v>
      </c>
      <c r="AG6797">
        <f>IF(MIS[[#This Row],[OrderSide]]="SELL",MIS[[#This Row],[VALUE]]-MIS[[#This Row],[LIVE_VALUE]],MIS[[#This Row],[LIVE_VALUE]]-MIS[[#This Row],[VALUE]])</f>
        <v>-912</v>
      </c>
      <c r="AH6797" t="str" cm="1">
        <f t="array" ref="AH67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7" t="str">
        <f>MIS[[#This Row],[TRADING SYMBOL]]</f>
        <v>SENSEX2552082300CE</v>
      </c>
      <c r="AJ6797" t="str">
        <f>IF(RIGHT(MIS[[#This Row],[Main/Hedge]],4)="MAIN","MAIN","HEDGE")</f>
        <v>MAIN</v>
      </c>
      <c r="AK6797" t="str" cm="1">
        <f t="array" ref="AK6797">_xlfn._xlws.FILTER(Table4[Column1],ISNUMBER(SEARCH(Table4[Column1],MIS[[#This Row],[OrderUniqueIdentifier]])),"")</f>
        <v>LONGSHORT</v>
      </c>
    </row>
    <row r="6798" spans="1:37" x14ac:dyDescent="0.25">
      <c r="A6798" t="s">
        <v>179</v>
      </c>
      <c r="B6798" t="s">
        <v>1488</v>
      </c>
      <c r="C6798" t="s">
        <v>11758</v>
      </c>
      <c r="D6798" t="s">
        <v>72</v>
      </c>
      <c r="E6798" t="s">
        <v>2044</v>
      </c>
      <c r="F6798" t="s">
        <v>98</v>
      </c>
      <c r="G6798" t="s">
        <v>74</v>
      </c>
      <c r="H6798" t="s">
        <v>93</v>
      </c>
      <c r="I6798" t="s">
        <v>76</v>
      </c>
      <c r="J6798" t="s">
        <v>11394</v>
      </c>
      <c r="K6798">
        <v>20</v>
      </c>
      <c r="L6798" t="s">
        <v>77</v>
      </c>
      <c r="M6798" t="s">
        <v>78</v>
      </c>
      <c r="N6798" t="s">
        <v>11394</v>
      </c>
      <c r="O6798" t="s">
        <v>11732</v>
      </c>
      <c r="P6798" t="s">
        <v>11732</v>
      </c>
      <c r="Q6798" t="s">
        <v>2048</v>
      </c>
      <c r="R6798" t="s">
        <v>79</v>
      </c>
      <c r="S6798" t="s">
        <v>25</v>
      </c>
      <c r="T6798" t="s">
        <v>2049</v>
      </c>
      <c r="U6798" t="s">
        <v>100</v>
      </c>
      <c r="V6798" t="s">
        <v>80</v>
      </c>
      <c r="W6798">
        <v>82300</v>
      </c>
      <c r="X6798" t="s">
        <v>81</v>
      </c>
      <c r="Y6798">
        <v>20</v>
      </c>
      <c r="Z6798" t="s">
        <v>11734</v>
      </c>
      <c r="AA6798" t="s">
        <v>11734</v>
      </c>
      <c r="AB6798" t="s">
        <v>90</v>
      </c>
      <c r="AC6798" t="s">
        <v>84</v>
      </c>
      <c r="AD6798">
        <f>_xlfn.XLOOKUP(MIS[[#This Row],[TRADING SYMBOL]],[1]Sheet1!$D:$D,[1]Sheet1!$C:$C)</f>
        <v>464.4</v>
      </c>
      <c r="AE6798">
        <f>MIS[[#This Row],[OrderAverageTradedPrice]]*MIS[[#This Row],[OrderQuantity]]</f>
        <v>10193</v>
      </c>
      <c r="AF6798">
        <f>MIS[[#This Row],[LTP]]*MIS[[#This Row],[OrderQuantity]]</f>
        <v>9288</v>
      </c>
      <c r="AG6798">
        <f>IF(MIS[[#This Row],[OrderSide]]="SELL",MIS[[#This Row],[VALUE]]-MIS[[#This Row],[LIVE_VALUE]],MIS[[#This Row],[LIVE_VALUE]]-MIS[[#This Row],[VALUE]])</f>
        <v>-905</v>
      </c>
      <c r="AH6798" t="str" cm="1">
        <f t="array" ref="AH67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8" t="str">
        <f>MIS[[#This Row],[TRADING SYMBOL]]</f>
        <v>SENSEX2552082300CE</v>
      </c>
      <c r="AJ6798" t="str">
        <f>IF(RIGHT(MIS[[#This Row],[Main/Hedge]],4)="MAIN","MAIN","HEDGE")</f>
        <v>MAIN</v>
      </c>
      <c r="AK6798" t="str" cm="1">
        <f t="array" ref="AK6798">_xlfn._xlws.FILTER(Table4[Column1],ISNUMBER(SEARCH(Table4[Column1],MIS[[#This Row],[OrderUniqueIdentifier]])),"")</f>
        <v>LONGSHORT</v>
      </c>
    </row>
    <row r="6799" spans="1:37" x14ac:dyDescent="0.25">
      <c r="A6799" t="s">
        <v>1555</v>
      </c>
      <c r="B6799" t="s">
        <v>1607</v>
      </c>
      <c r="C6799" t="s">
        <v>11760</v>
      </c>
      <c r="D6799" t="s">
        <v>72</v>
      </c>
      <c r="E6799" t="s">
        <v>2044</v>
      </c>
      <c r="F6799" t="s">
        <v>98</v>
      </c>
      <c r="G6799" t="s">
        <v>74</v>
      </c>
      <c r="H6799" t="s">
        <v>93</v>
      </c>
      <c r="I6799" t="s">
        <v>76</v>
      </c>
      <c r="J6799" t="s">
        <v>11761</v>
      </c>
      <c r="K6799">
        <v>20</v>
      </c>
      <c r="L6799" t="s">
        <v>77</v>
      </c>
      <c r="M6799" t="s">
        <v>78</v>
      </c>
      <c r="N6799" t="s">
        <v>11761</v>
      </c>
      <c r="O6799" t="s">
        <v>11732</v>
      </c>
      <c r="P6799" t="s">
        <v>11732</v>
      </c>
      <c r="Q6799" t="s">
        <v>2048</v>
      </c>
      <c r="R6799" t="s">
        <v>79</v>
      </c>
      <c r="S6799" t="s">
        <v>25</v>
      </c>
      <c r="T6799" t="s">
        <v>2049</v>
      </c>
      <c r="U6799" t="s">
        <v>100</v>
      </c>
      <c r="V6799" t="s">
        <v>80</v>
      </c>
      <c r="W6799">
        <v>82300</v>
      </c>
      <c r="X6799" t="s">
        <v>81</v>
      </c>
      <c r="Y6799">
        <v>20</v>
      </c>
      <c r="Z6799" t="s">
        <v>11734</v>
      </c>
      <c r="AA6799" t="s">
        <v>11734</v>
      </c>
      <c r="AB6799" t="s">
        <v>90</v>
      </c>
      <c r="AC6799" t="s">
        <v>84</v>
      </c>
      <c r="AD6799">
        <f>_xlfn.XLOOKUP(MIS[[#This Row],[TRADING SYMBOL]],[1]Sheet1!$D:$D,[1]Sheet1!$C:$C)</f>
        <v>464.4</v>
      </c>
      <c r="AE6799">
        <f>MIS[[#This Row],[OrderAverageTradedPrice]]*MIS[[#This Row],[OrderQuantity]]</f>
        <v>10201</v>
      </c>
      <c r="AF6799">
        <f>MIS[[#This Row],[LTP]]*MIS[[#This Row],[OrderQuantity]]</f>
        <v>9288</v>
      </c>
      <c r="AG6799">
        <f>IF(MIS[[#This Row],[OrderSide]]="SELL",MIS[[#This Row],[VALUE]]-MIS[[#This Row],[LIVE_VALUE]],MIS[[#This Row],[LIVE_VALUE]]-MIS[[#This Row],[VALUE]])</f>
        <v>-913</v>
      </c>
      <c r="AH6799" t="str" cm="1">
        <f t="array" ref="AH67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9" t="str">
        <f>MIS[[#This Row],[TRADING SYMBOL]]</f>
        <v>SENSEX2552082300CE</v>
      </c>
      <c r="AJ6799" t="str">
        <f>IF(RIGHT(MIS[[#This Row],[Main/Hedge]],4)="MAIN","MAIN","HEDGE")</f>
        <v>MAIN</v>
      </c>
      <c r="AK6799" t="str" cm="1">
        <f t="array" ref="AK6799">_xlfn._xlws.FILTER(Table4[Column1],ISNUMBER(SEARCH(Table4[Column1],MIS[[#This Row],[OrderUniqueIdentifier]])),"")</f>
        <v>LONGSHORT</v>
      </c>
    </row>
    <row r="6800" spans="1:37" x14ac:dyDescent="0.25">
      <c r="A6800" t="s">
        <v>1555</v>
      </c>
      <c r="B6800" t="s">
        <v>1676</v>
      </c>
      <c r="C6800" t="s">
        <v>11763</v>
      </c>
      <c r="D6800" t="s">
        <v>72</v>
      </c>
      <c r="E6800" t="s">
        <v>10376</v>
      </c>
      <c r="F6800" t="s">
        <v>73</v>
      </c>
      <c r="G6800" t="s">
        <v>74</v>
      </c>
      <c r="H6800" t="s">
        <v>75</v>
      </c>
      <c r="I6800" t="s">
        <v>76</v>
      </c>
      <c r="J6800" t="s">
        <v>77</v>
      </c>
      <c r="K6800">
        <v>75</v>
      </c>
      <c r="L6800" t="s">
        <v>77</v>
      </c>
      <c r="M6800" t="s">
        <v>78</v>
      </c>
      <c r="N6800" t="s">
        <v>5984</v>
      </c>
      <c r="O6800" t="s">
        <v>11732</v>
      </c>
      <c r="P6800" t="s">
        <v>11732</v>
      </c>
      <c r="Q6800" t="s">
        <v>10379</v>
      </c>
      <c r="R6800" t="s">
        <v>79</v>
      </c>
      <c r="S6800" t="s">
        <v>25</v>
      </c>
      <c r="T6800" t="s">
        <v>10380</v>
      </c>
      <c r="U6800" t="s">
        <v>43</v>
      </c>
      <c r="V6800" t="s">
        <v>80</v>
      </c>
      <c r="W6800">
        <v>25000</v>
      </c>
      <c r="X6800" t="s">
        <v>81</v>
      </c>
      <c r="Y6800">
        <v>75</v>
      </c>
      <c r="Z6800" t="s">
        <v>11734</v>
      </c>
      <c r="AA6800" t="s">
        <v>11734</v>
      </c>
      <c r="AB6800" t="s">
        <v>90</v>
      </c>
      <c r="AC6800" t="s">
        <v>84</v>
      </c>
      <c r="AD6800">
        <f>_xlfn.XLOOKUP(MIS[[#This Row],[TRADING SYMBOL]],[1]Sheet1!$D:$D,[1]Sheet1!$C:$C)</f>
        <v>186.15</v>
      </c>
      <c r="AE6800">
        <f>MIS[[#This Row],[OrderAverageTradedPrice]]*MIS[[#This Row],[OrderQuantity]]</f>
        <v>14838.75</v>
      </c>
      <c r="AF6800">
        <f>MIS[[#This Row],[LTP]]*MIS[[#This Row],[OrderQuantity]]</f>
        <v>13961.25</v>
      </c>
      <c r="AG6800">
        <f>IF(MIS[[#This Row],[OrderSide]]="SELL",MIS[[#This Row],[VALUE]]-MIS[[#This Row],[LIVE_VALUE]],MIS[[#This Row],[LIVE_VALUE]]-MIS[[#This Row],[VALUE]])</f>
        <v>-877.5</v>
      </c>
      <c r="AH6800" t="str" cm="1">
        <f t="array" ref="AH68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0" t="str">
        <f>MIS[[#This Row],[TRADING SYMBOL]]</f>
        <v>NIFTY2552225000CE</v>
      </c>
      <c r="AJ6800" t="str">
        <f>IF(RIGHT(MIS[[#This Row],[Main/Hedge]],4)="MAIN","MAIN","HEDGE")</f>
        <v>MAIN</v>
      </c>
      <c r="AK6800" t="str" cm="1">
        <f t="array" ref="AK6800">_xlfn._xlws.FILTER(Table4[Column1],ISNUMBER(SEARCH(Table4[Column1],MIS[[#This Row],[OrderUniqueIdentifier]])),"")</f>
        <v>LONGSHORT</v>
      </c>
    </row>
    <row r="6801" spans="1:37" x14ac:dyDescent="0.25">
      <c r="A6801" t="s">
        <v>1555</v>
      </c>
      <c r="B6801" t="s">
        <v>1681</v>
      </c>
      <c r="C6801" t="s">
        <v>11764</v>
      </c>
      <c r="D6801" t="s">
        <v>72</v>
      </c>
      <c r="E6801" t="s">
        <v>2044</v>
      </c>
      <c r="F6801" t="s">
        <v>98</v>
      </c>
      <c r="G6801" t="s">
        <v>74</v>
      </c>
      <c r="H6801" t="s">
        <v>93</v>
      </c>
      <c r="I6801" t="s">
        <v>76</v>
      </c>
      <c r="J6801" t="s">
        <v>11761</v>
      </c>
      <c r="K6801">
        <v>20</v>
      </c>
      <c r="L6801" t="s">
        <v>77</v>
      </c>
      <c r="M6801" t="s">
        <v>78</v>
      </c>
      <c r="N6801" t="s">
        <v>11761</v>
      </c>
      <c r="O6801" t="s">
        <v>11732</v>
      </c>
      <c r="P6801" t="s">
        <v>11732</v>
      </c>
      <c r="Q6801" t="s">
        <v>2048</v>
      </c>
      <c r="R6801" t="s">
        <v>79</v>
      </c>
      <c r="S6801" t="s">
        <v>25</v>
      </c>
      <c r="T6801" t="s">
        <v>2049</v>
      </c>
      <c r="U6801" t="s">
        <v>100</v>
      </c>
      <c r="V6801" t="s">
        <v>80</v>
      </c>
      <c r="W6801">
        <v>82300</v>
      </c>
      <c r="X6801" t="s">
        <v>81</v>
      </c>
      <c r="Y6801">
        <v>20</v>
      </c>
      <c r="Z6801" t="s">
        <v>11734</v>
      </c>
      <c r="AA6801" t="s">
        <v>11734</v>
      </c>
      <c r="AB6801" t="s">
        <v>90</v>
      </c>
      <c r="AC6801" t="s">
        <v>84</v>
      </c>
      <c r="AD6801">
        <f>_xlfn.XLOOKUP(MIS[[#This Row],[TRADING SYMBOL]],[1]Sheet1!$D:$D,[1]Sheet1!$C:$C)</f>
        <v>464.4</v>
      </c>
      <c r="AE6801">
        <f>MIS[[#This Row],[OrderAverageTradedPrice]]*MIS[[#This Row],[OrderQuantity]]</f>
        <v>10201</v>
      </c>
      <c r="AF6801">
        <f>MIS[[#This Row],[LTP]]*MIS[[#This Row],[OrderQuantity]]</f>
        <v>9288</v>
      </c>
      <c r="AG6801">
        <f>IF(MIS[[#This Row],[OrderSide]]="SELL",MIS[[#This Row],[VALUE]]-MIS[[#This Row],[LIVE_VALUE]],MIS[[#This Row],[LIVE_VALUE]]-MIS[[#This Row],[VALUE]])</f>
        <v>-913</v>
      </c>
      <c r="AH6801" t="str" cm="1">
        <f t="array" ref="AH68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1" t="str">
        <f>MIS[[#This Row],[TRADING SYMBOL]]</f>
        <v>SENSEX2552082300CE</v>
      </c>
      <c r="AJ6801" t="str">
        <f>IF(RIGHT(MIS[[#This Row],[Main/Hedge]],4)="MAIN","MAIN","HEDGE")</f>
        <v>MAIN</v>
      </c>
      <c r="AK6801" t="str" cm="1">
        <f t="array" ref="AK6801">_xlfn._xlws.FILTER(Table4[Column1],ISNUMBER(SEARCH(Table4[Column1],MIS[[#This Row],[OrderUniqueIdentifier]])),"")</f>
        <v>LONGSHORT</v>
      </c>
    </row>
    <row r="6802" spans="1:37" x14ac:dyDescent="0.25">
      <c r="A6802" t="s">
        <v>71</v>
      </c>
      <c r="B6802" t="s">
        <v>593</v>
      </c>
      <c r="C6802" t="s">
        <v>11731</v>
      </c>
      <c r="D6802" t="s">
        <v>72</v>
      </c>
      <c r="E6802" t="s">
        <v>2044</v>
      </c>
      <c r="F6802" t="s">
        <v>98</v>
      </c>
      <c r="G6802" t="s">
        <v>74</v>
      </c>
      <c r="H6802" t="s">
        <v>75</v>
      </c>
      <c r="I6802" t="s">
        <v>76</v>
      </c>
      <c r="J6802" t="s">
        <v>77</v>
      </c>
      <c r="K6802">
        <v>20</v>
      </c>
      <c r="L6802" t="s">
        <v>77</v>
      </c>
      <c r="M6802" t="s">
        <v>78</v>
      </c>
      <c r="N6802" t="s">
        <v>11589</v>
      </c>
      <c r="O6802" t="s">
        <v>11732</v>
      </c>
      <c r="P6802" t="s">
        <v>11733</v>
      </c>
      <c r="Q6802" t="s">
        <v>2048</v>
      </c>
      <c r="R6802" t="s">
        <v>79</v>
      </c>
      <c r="S6802" t="s">
        <v>25</v>
      </c>
      <c r="T6802" t="s">
        <v>2049</v>
      </c>
      <c r="U6802" t="s">
        <v>100</v>
      </c>
      <c r="V6802" t="s">
        <v>80</v>
      </c>
      <c r="W6802">
        <v>82300</v>
      </c>
      <c r="X6802" t="s">
        <v>81</v>
      </c>
      <c r="Y6802">
        <v>20</v>
      </c>
      <c r="Z6802" t="s">
        <v>11734</v>
      </c>
      <c r="AA6802" t="s">
        <v>11735</v>
      </c>
      <c r="AB6802" t="s">
        <v>90</v>
      </c>
      <c r="AC6802" t="s">
        <v>84</v>
      </c>
      <c r="AD6802">
        <f>_xlfn.XLOOKUP(MIS[[#This Row],[TRADING SYMBOL]],[1]Sheet1!$D:$D,[1]Sheet1!$C:$C)</f>
        <v>464.4</v>
      </c>
      <c r="AE6802">
        <f>MIS[[#This Row],[OrderAverageTradedPrice]]*MIS[[#This Row],[OrderQuantity]]</f>
        <v>10194</v>
      </c>
      <c r="AF6802">
        <f>MIS[[#This Row],[LTP]]*MIS[[#This Row],[OrderQuantity]]</f>
        <v>9288</v>
      </c>
      <c r="AG6802">
        <f>IF(MIS[[#This Row],[OrderSide]]="SELL",MIS[[#This Row],[VALUE]]-MIS[[#This Row],[LIVE_VALUE]],MIS[[#This Row],[LIVE_VALUE]]-MIS[[#This Row],[VALUE]])</f>
        <v>-906</v>
      </c>
      <c r="AH6802" t="str" cm="1">
        <f t="array" ref="AH68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2" t="str">
        <f>MIS[[#This Row],[TRADING SYMBOL]]</f>
        <v>SENSEX2552082300CE</v>
      </c>
      <c r="AJ6802" t="str">
        <f>IF(RIGHT(MIS[[#This Row],[Main/Hedge]],4)="MAIN","MAIN","HEDGE")</f>
        <v>MAIN</v>
      </c>
      <c r="AK6802" t="str" cm="1">
        <f t="array" ref="AK6802">_xlfn._xlws.FILTER(Table4[Column1],ISNUMBER(SEARCH(Table4[Column1],MIS[[#This Row],[OrderUniqueIdentifier]])),"")</f>
        <v>LONGSHORT</v>
      </c>
    </row>
    <row r="6803" spans="1:37" x14ac:dyDescent="0.25">
      <c r="A6803" t="s">
        <v>71</v>
      </c>
      <c r="B6803" t="s">
        <v>661</v>
      </c>
      <c r="C6803" t="s">
        <v>11736</v>
      </c>
      <c r="D6803" t="s">
        <v>72</v>
      </c>
      <c r="E6803" t="s">
        <v>2044</v>
      </c>
      <c r="F6803" t="s">
        <v>98</v>
      </c>
      <c r="G6803" t="s">
        <v>74</v>
      </c>
      <c r="H6803" t="s">
        <v>75</v>
      </c>
      <c r="I6803" t="s">
        <v>76</v>
      </c>
      <c r="J6803" t="s">
        <v>77</v>
      </c>
      <c r="K6803">
        <v>20</v>
      </c>
      <c r="L6803" t="s">
        <v>77</v>
      </c>
      <c r="M6803" t="s">
        <v>78</v>
      </c>
      <c r="N6803" t="s">
        <v>11160</v>
      </c>
      <c r="O6803" t="s">
        <v>11732</v>
      </c>
      <c r="P6803" t="s">
        <v>11733</v>
      </c>
      <c r="Q6803" t="s">
        <v>2048</v>
      </c>
      <c r="R6803" t="s">
        <v>79</v>
      </c>
      <c r="S6803" t="s">
        <v>25</v>
      </c>
      <c r="T6803" t="s">
        <v>2049</v>
      </c>
      <c r="U6803" t="s">
        <v>100</v>
      </c>
      <c r="V6803" t="s">
        <v>80</v>
      </c>
      <c r="W6803">
        <v>82300</v>
      </c>
      <c r="X6803" t="s">
        <v>81</v>
      </c>
      <c r="Y6803">
        <v>20</v>
      </c>
      <c r="Z6803" t="s">
        <v>11734</v>
      </c>
      <c r="AA6803" t="s">
        <v>11735</v>
      </c>
      <c r="AB6803" t="s">
        <v>90</v>
      </c>
      <c r="AC6803" t="s">
        <v>84</v>
      </c>
      <c r="AD6803">
        <f>_xlfn.XLOOKUP(MIS[[#This Row],[TRADING SYMBOL]],[1]Sheet1!$D:$D,[1]Sheet1!$C:$C)</f>
        <v>464.4</v>
      </c>
      <c r="AE6803">
        <f>MIS[[#This Row],[OrderAverageTradedPrice]]*MIS[[#This Row],[OrderQuantity]]</f>
        <v>10197</v>
      </c>
      <c r="AF6803">
        <f>MIS[[#This Row],[LTP]]*MIS[[#This Row],[OrderQuantity]]</f>
        <v>9288</v>
      </c>
      <c r="AG6803">
        <f>IF(MIS[[#This Row],[OrderSide]]="SELL",MIS[[#This Row],[VALUE]]-MIS[[#This Row],[LIVE_VALUE]],MIS[[#This Row],[LIVE_VALUE]]-MIS[[#This Row],[VALUE]])</f>
        <v>-909</v>
      </c>
      <c r="AH6803" t="str" cm="1">
        <f t="array" ref="AH68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3" t="str">
        <f>MIS[[#This Row],[TRADING SYMBOL]]</f>
        <v>SENSEX2552082300CE</v>
      </c>
      <c r="AJ6803" t="str">
        <f>IF(RIGHT(MIS[[#This Row],[Main/Hedge]],4)="MAIN","MAIN","HEDGE")</f>
        <v>MAIN</v>
      </c>
      <c r="AK6803" t="str" cm="1">
        <f t="array" ref="AK6803">_xlfn._xlws.FILTER(Table4[Column1],ISNUMBER(SEARCH(Table4[Column1],MIS[[#This Row],[OrderUniqueIdentifier]])),"")</f>
        <v>LONGSHORT</v>
      </c>
    </row>
    <row r="6804" spans="1:37" x14ac:dyDescent="0.25">
      <c r="A6804" t="s">
        <v>71</v>
      </c>
      <c r="B6804" t="s">
        <v>661</v>
      </c>
      <c r="C6804" t="s">
        <v>11737</v>
      </c>
      <c r="D6804" t="s">
        <v>72</v>
      </c>
      <c r="E6804" t="s">
        <v>10376</v>
      </c>
      <c r="F6804" t="s">
        <v>73</v>
      </c>
      <c r="G6804" t="s">
        <v>74</v>
      </c>
      <c r="H6804" t="s">
        <v>75</v>
      </c>
      <c r="I6804" t="s">
        <v>76</v>
      </c>
      <c r="J6804" t="s">
        <v>77</v>
      </c>
      <c r="K6804">
        <v>75</v>
      </c>
      <c r="L6804" t="s">
        <v>77</v>
      </c>
      <c r="M6804" t="s">
        <v>78</v>
      </c>
      <c r="N6804" t="s">
        <v>3546</v>
      </c>
      <c r="O6804" t="s">
        <v>11733</v>
      </c>
      <c r="P6804" t="s">
        <v>11733</v>
      </c>
      <c r="Q6804" t="s">
        <v>10379</v>
      </c>
      <c r="R6804" t="s">
        <v>79</v>
      </c>
      <c r="S6804" t="s">
        <v>25</v>
      </c>
      <c r="T6804" t="s">
        <v>10380</v>
      </c>
      <c r="U6804" t="s">
        <v>43</v>
      </c>
      <c r="V6804" t="s">
        <v>80</v>
      </c>
      <c r="W6804">
        <v>25000</v>
      </c>
      <c r="X6804" t="s">
        <v>81</v>
      </c>
      <c r="Y6804">
        <v>75</v>
      </c>
      <c r="Z6804" t="s">
        <v>11735</v>
      </c>
      <c r="AA6804" t="s">
        <v>11735</v>
      </c>
      <c r="AB6804" t="s">
        <v>90</v>
      </c>
      <c r="AC6804" t="s">
        <v>84</v>
      </c>
      <c r="AD6804">
        <f>_xlfn.XLOOKUP(MIS[[#This Row],[TRADING SYMBOL]],[1]Sheet1!$D:$D,[1]Sheet1!$C:$C)</f>
        <v>186.15</v>
      </c>
      <c r="AE6804">
        <f>MIS[[#This Row],[OrderAverageTradedPrice]]*MIS[[#This Row],[OrderQuantity]]</f>
        <v>14850</v>
      </c>
      <c r="AF6804">
        <f>MIS[[#This Row],[LTP]]*MIS[[#This Row],[OrderQuantity]]</f>
        <v>13961.25</v>
      </c>
      <c r="AG6804">
        <f>IF(MIS[[#This Row],[OrderSide]]="SELL",MIS[[#This Row],[VALUE]]-MIS[[#This Row],[LIVE_VALUE]],MIS[[#This Row],[LIVE_VALUE]]-MIS[[#This Row],[VALUE]])</f>
        <v>-888.75</v>
      </c>
      <c r="AH6804" t="str" cm="1">
        <f t="array" ref="AH68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4" t="str">
        <f>MIS[[#This Row],[TRADING SYMBOL]]</f>
        <v>NIFTY2552225000CE</v>
      </c>
      <c r="AJ6804" t="str">
        <f>IF(RIGHT(MIS[[#This Row],[Main/Hedge]],4)="MAIN","MAIN","HEDGE")</f>
        <v>MAIN</v>
      </c>
      <c r="AK6804" t="str" cm="1">
        <f t="array" ref="AK6804">_xlfn._xlws.FILTER(Table4[Column1],ISNUMBER(SEARCH(Table4[Column1],MIS[[#This Row],[OrderUniqueIdentifier]])),"")</f>
        <v>LONGSHORT</v>
      </c>
    </row>
    <row r="6805" spans="1:37" x14ac:dyDescent="0.25">
      <c r="A6805" t="s">
        <v>71</v>
      </c>
      <c r="B6805" t="s">
        <v>687</v>
      </c>
      <c r="C6805" t="s">
        <v>11738</v>
      </c>
      <c r="D6805" t="s">
        <v>72</v>
      </c>
      <c r="E6805" t="s">
        <v>2044</v>
      </c>
      <c r="F6805" t="s">
        <v>98</v>
      </c>
      <c r="G6805" t="s">
        <v>74</v>
      </c>
      <c r="H6805" t="s">
        <v>75</v>
      </c>
      <c r="I6805" t="s">
        <v>76</v>
      </c>
      <c r="J6805" t="s">
        <v>77</v>
      </c>
      <c r="K6805">
        <v>20</v>
      </c>
      <c r="L6805" t="s">
        <v>77</v>
      </c>
      <c r="M6805" t="s">
        <v>78</v>
      </c>
      <c r="N6805" t="s">
        <v>11739</v>
      </c>
      <c r="O6805" t="s">
        <v>11732</v>
      </c>
      <c r="P6805" t="s">
        <v>11733</v>
      </c>
      <c r="Q6805" t="s">
        <v>2048</v>
      </c>
      <c r="R6805" t="s">
        <v>79</v>
      </c>
      <c r="S6805" t="s">
        <v>25</v>
      </c>
      <c r="T6805" t="s">
        <v>2049</v>
      </c>
      <c r="U6805" t="s">
        <v>100</v>
      </c>
      <c r="V6805" t="s">
        <v>80</v>
      </c>
      <c r="W6805">
        <v>82300</v>
      </c>
      <c r="X6805" t="s">
        <v>81</v>
      </c>
      <c r="Y6805">
        <v>20</v>
      </c>
      <c r="Z6805" t="s">
        <v>11734</v>
      </c>
      <c r="AA6805" t="s">
        <v>11735</v>
      </c>
      <c r="AB6805" t="s">
        <v>90</v>
      </c>
      <c r="AC6805" t="s">
        <v>84</v>
      </c>
      <c r="AD6805">
        <f>_xlfn.XLOOKUP(MIS[[#This Row],[TRADING SYMBOL]],[1]Sheet1!$D:$D,[1]Sheet1!$C:$C)</f>
        <v>464.4</v>
      </c>
      <c r="AE6805">
        <f>MIS[[#This Row],[OrderAverageTradedPrice]]*MIS[[#This Row],[OrderQuantity]]</f>
        <v>10198</v>
      </c>
      <c r="AF6805">
        <f>MIS[[#This Row],[LTP]]*MIS[[#This Row],[OrderQuantity]]</f>
        <v>9288</v>
      </c>
      <c r="AG6805">
        <f>IF(MIS[[#This Row],[OrderSide]]="SELL",MIS[[#This Row],[VALUE]]-MIS[[#This Row],[LIVE_VALUE]],MIS[[#This Row],[LIVE_VALUE]]-MIS[[#This Row],[VALUE]])</f>
        <v>-910</v>
      </c>
      <c r="AH6805" t="str" cm="1">
        <f t="array" ref="AH68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5" t="str">
        <f>MIS[[#This Row],[TRADING SYMBOL]]</f>
        <v>SENSEX2552082300CE</v>
      </c>
      <c r="AJ6805" t="str">
        <f>IF(RIGHT(MIS[[#This Row],[Main/Hedge]],4)="MAIN","MAIN","HEDGE")</f>
        <v>MAIN</v>
      </c>
      <c r="AK6805" t="str" cm="1">
        <f t="array" ref="AK6805">_xlfn._xlws.FILTER(Table4[Column1],ISNUMBER(SEARCH(Table4[Column1],MIS[[#This Row],[OrderUniqueIdentifier]])),"")</f>
        <v>LONGSHORT</v>
      </c>
    </row>
    <row r="6806" spans="1:37" x14ac:dyDescent="0.25">
      <c r="A6806" t="s">
        <v>71</v>
      </c>
      <c r="B6806" t="s">
        <v>787</v>
      </c>
      <c r="C6806" t="s">
        <v>11740</v>
      </c>
      <c r="D6806" t="s">
        <v>72</v>
      </c>
      <c r="E6806" t="s">
        <v>2044</v>
      </c>
      <c r="F6806" t="s">
        <v>98</v>
      </c>
      <c r="G6806" t="s">
        <v>74</v>
      </c>
      <c r="H6806" t="s">
        <v>75</v>
      </c>
      <c r="I6806" t="s">
        <v>76</v>
      </c>
      <c r="J6806" t="s">
        <v>77</v>
      </c>
      <c r="K6806">
        <v>20</v>
      </c>
      <c r="L6806" t="s">
        <v>77</v>
      </c>
      <c r="M6806" t="s">
        <v>78</v>
      </c>
      <c r="N6806" t="s">
        <v>11589</v>
      </c>
      <c r="O6806" t="s">
        <v>11732</v>
      </c>
      <c r="P6806" t="s">
        <v>11733</v>
      </c>
      <c r="Q6806" t="s">
        <v>2048</v>
      </c>
      <c r="R6806" t="s">
        <v>79</v>
      </c>
      <c r="S6806" t="s">
        <v>25</v>
      </c>
      <c r="T6806" t="s">
        <v>2049</v>
      </c>
      <c r="U6806" t="s">
        <v>100</v>
      </c>
      <c r="V6806" t="s">
        <v>80</v>
      </c>
      <c r="W6806">
        <v>82300</v>
      </c>
      <c r="X6806" t="s">
        <v>81</v>
      </c>
      <c r="Y6806">
        <v>20</v>
      </c>
      <c r="Z6806" t="s">
        <v>11734</v>
      </c>
      <c r="AA6806" t="s">
        <v>11735</v>
      </c>
      <c r="AB6806" t="s">
        <v>90</v>
      </c>
      <c r="AC6806" t="s">
        <v>84</v>
      </c>
      <c r="AD6806">
        <f>_xlfn.XLOOKUP(MIS[[#This Row],[TRADING SYMBOL]],[1]Sheet1!$D:$D,[1]Sheet1!$C:$C)</f>
        <v>464.4</v>
      </c>
      <c r="AE6806">
        <f>MIS[[#This Row],[OrderAverageTradedPrice]]*MIS[[#This Row],[OrderQuantity]]</f>
        <v>10194</v>
      </c>
      <c r="AF6806">
        <f>MIS[[#This Row],[LTP]]*MIS[[#This Row],[OrderQuantity]]</f>
        <v>9288</v>
      </c>
      <c r="AG6806">
        <f>IF(MIS[[#This Row],[OrderSide]]="SELL",MIS[[#This Row],[VALUE]]-MIS[[#This Row],[LIVE_VALUE]],MIS[[#This Row],[LIVE_VALUE]]-MIS[[#This Row],[VALUE]])</f>
        <v>-906</v>
      </c>
      <c r="AH6806" t="str" cm="1">
        <f t="array" ref="AH68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6" t="str">
        <f>MIS[[#This Row],[TRADING SYMBOL]]</f>
        <v>SENSEX2552082300CE</v>
      </c>
      <c r="AJ6806" t="str">
        <f>IF(RIGHT(MIS[[#This Row],[Main/Hedge]],4)="MAIN","MAIN","HEDGE")</f>
        <v>MAIN</v>
      </c>
      <c r="AK6806" t="str" cm="1">
        <f t="array" ref="AK6806">_xlfn._xlws.FILTER(Table4[Column1],ISNUMBER(SEARCH(Table4[Column1],MIS[[#This Row],[OrderUniqueIdentifier]])),"")</f>
        <v>LONGSHORT</v>
      </c>
    </row>
    <row r="6807" spans="1:37" x14ac:dyDescent="0.25">
      <c r="A6807" t="s">
        <v>71</v>
      </c>
      <c r="B6807" t="s">
        <v>787</v>
      </c>
      <c r="C6807" t="s">
        <v>11741</v>
      </c>
      <c r="D6807" t="s">
        <v>72</v>
      </c>
      <c r="E6807" t="s">
        <v>10376</v>
      </c>
      <c r="F6807" t="s">
        <v>73</v>
      </c>
      <c r="G6807" t="s">
        <v>74</v>
      </c>
      <c r="H6807" t="s">
        <v>75</v>
      </c>
      <c r="I6807" t="s">
        <v>76</v>
      </c>
      <c r="J6807" t="s">
        <v>77</v>
      </c>
      <c r="K6807">
        <v>75</v>
      </c>
      <c r="L6807" t="s">
        <v>77</v>
      </c>
      <c r="M6807" t="s">
        <v>78</v>
      </c>
      <c r="N6807" t="s">
        <v>3546</v>
      </c>
      <c r="O6807" t="s">
        <v>11733</v>
      </c>
      <c r="P6807" t="s">
        <v>11733</v>
      </c>
      <c r="Q6807" t="s">
        <v>10379</v>
      </c>
      <c r="R6807" t="s">
        <v>79</v>
      </c>
      <c r="S6807" t="s">
        <v>25</v>
      </c>
      <c r="T6807" t="s">
        <v>10380</v>
      </c>
      <c r="U6807" t="s">
        <v>43</v>
      </c>
      <c r="V6807" t="s">
        <v>80</v>
      </c>
      <c r="W6807">
        <v>25000</v>
      </c>
      <c r="X6807" t="s">
        <v>81</v>
      </c>
      <c r="Y6807">
        <v>75</v>
      </c>
      <c r="Z6807" t="s">
        <v>11735</v>
      </c>
      <c r="AA6807" t="s">
        <v>11735</v>
      </c>
      <c r="AB6807" t="s">
        <v>90</v>
      </c>
      <c r="AC6807" t="s">
        <v>84</v>
      </c>
      <c r="AD6807">
        <f>_xlfn.XLOOKUP(MIS[[#This Row],[TRADING SYMBOL]],[1]Sheet1!$D:$D,[1]Sheet1!$C:$C)</f>
        <v>186.15</v>
      </c>
      <c r="AE6807">
        <f>MIS[[#This Row],[OrderAverageTradedPrice]]*MIS[[#This Row],[OrderQuantity]]</f>
        <v>14850</v>
      </c>
      <c r="AF6807">
        <f>MIS[[#This Row],[LTP]]*MIS[[#This Row],[OrderQuantity]]</f>
        <v>13961.25</v>
      </c>
      <c r="AG6807">
        <f>IF(MIS[[#This Row],[OrderSide]]="SELL",MIS[[#This Row],[VALUE]]-MIS[[#This Row],[LIVE_VALUE]],MIS[[#This Row],[LIVE_VALUE]]-MIS[[#This Row],[VALUE]])</f>
        <v>-888.75</v>
      </c>
      <c r="AH6807" t="str" cm="1">
        <f t="array" ref="AH68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7" t="str">
        <f>MIS[[#This Row],[TRADING SYMBOL]]</f>
        <v>NIFTY2552225000CE</v>
      </c>
      <c r="AJ6807" t="str">
        <f>IF(RIGHT(MIS[[#This Row],[Main/Hedge]],4)="MAIN","MAIN","HEDGE")</f>
        <v>MAIN</v>
      </c>
      <c r="AK6807" t="str" cm="1">
        <f t="array" ref="AK6807">_xlfn._xlws.FILTER(Table4[Column1],ISNUMBER(SEARCH(Table4[Column1],MIS[[#This Row],[OrderUniqueIdentifier]])),"")</f>
        <v>LONGSHORT</v>
      </c>
    </row>
    <row r="6808" spans="1:37" x14ac:dyDescent="0.25">
      <c r="A6808" t="s">
        <v>71</v>
      </c>
      <c r="B6808" t="s">
        <v>839</v>
      </c>
      <c r="C6808" t="s">
        <v>11742</v>
      </c>
      <c r="D6808" t="s">
        <v>72</v>
      </c>
      <c r="E6808" t="s">
        <v>2044</v>
      </c>
      <c r="F6808" t="s">
        <v>98</v>
      </c>
      <c r="G6808" t="s">
        <v>74</v>
      </c>
      <c r="H6808" t="s">
        <v>75</v>
      </c>
      <c r="I6808" t="s">
        <v>76</v>
      </c>
      <c r="J6808" t="s">
        <v>77</v>
      </c>
      <c r="K6808">
        <v>20</v>
      </c>
      <c r="L6808" t="s">
        <v>77</v>
      </c>
      <c r="M6808" t="s">
        <v>78</v>
      </c>
      <c r="N6808" t="s">
        <v>11739</v>
      </c>
      <c r="O6808" t="s">
        <v>11732</v>
      </c>
      <c r="P6808" t="s">
        <v>11733</v>
      </c>
      <c r="Q6808" t="s">
        <v>2048</v>
      </c>
      <c r="R6808" t="s">
        <v>79</v>
      </c>
      <c r="S6808" t="s">
        <v>25</v>
      </c>
      <c r="T6808" t="s">
        <v>2049</v>
      </c>
      <c r="U6808" t="s">
        <v>100</v>
      </c>
      <c r="V6808" t="s">
        <v>80</v>
      </c>
      <c r="W6808">
        <v>82300</v>
      </c>
      <c r="X6808" t="s">
        <v>81</v>
      </c>
      <c r="Y6808">
        <v>20</v>
      </c>
      <c r="Z6808" t="s">
        <v>11734</v>
      </c>
      <c r="AA6808" t="s">
        <v>11735</v>
      </c>
      <c r="AB6808" t="s">
        <v>90</v>
      </c>
      <c r="AC6808" t="s">
        <v>84</v>
      </c>
      <c r="AD6808">
        <f>_xlfn.XLOOKUP(MIS[[#This Row],[TRADING SYMBOL]],[1]Sheet1!$D:$D,[1]Sheet1!$C:$C)</f>
        <v>464.4</v>
      </c>
      <c r="AE6808">
        <f>MIS[[#This Row],[OrderAverageTradedPrice]]*MIS[[#This Row],[OrderQuantity]]</f>
        <v>10198</v>
      </c>
      <c r="AF6808">
        <f>MIS[[#This Row],[LTP]]*MIS[[#This Row],[OrderQuantity]]</f>
        <v>9288</v>
      </c>
      <c r="AG6808">
        <f>IF(MIS[[#This Row],[OrderSide]]="SELL",MIS[[#This Row],[VALUE]]-MIS[[#This Row],[LIVE_VALUE]],MIS[[#This Row],[LIVE_VALUE]]-MIS[[#This Row],[VALUE]])</f>
        <v>-910</v>
      </c>
      <c r="AH6808" t="str" cm="1">
        <f t="array" ref="AH68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8" t="str">
        <f>MIS[[#This Row],[TRADING SYMBOL]]</f>
        <v>SENSEX2552082300CE</v>
      </c>
      <c r="AJ6808" t="str">
        <f>IF(RIGHT(MIS[[#This Row],[Main/Hedge]],4)="MAIN","MAIN","HEDGE")</f>
        <v>MAIN</v>
      </c>
      <c r="AK6808" t="str" cm="1">
        <f t="array" ref="AK6808">_xlfn._xlws.FILTER(Table4[Column1],ISNUMBER(SEARCH(Table4[Column1],MIS[[#This Row],[OrderUniqueIdentifier]])),"")</f>
        <v>LONGSHORT</v>
      </c>
    </row>
    <row r="6809" spans="1:37" x14ac:dyDescent="0.25">
      <c r="A6809" t="s">
        <v>71</v>
      </c>
      <c r="B6809" t="s">
        <v>839</v>
      </c>
      <c r="C6809" t="s">
        <v>11743</v>
      </c>
      <c r="D6809" t="s">
        <v>72</v>
      </c>
      <c r="E6809" t="s">
        <v>10376</v>
      </c>
      <c r="F6809" t="s">
        <v>73</v>
      </c>
      <c r="G6809" t="s">
        <v>74</v>
      </c>
      <c r="H6809" t="s">
        <v>75</v>
      </c>
      <c r="I6809" t="s">
        <v>76</v>
      </c>
      <c r="J6809" t="s">
        <v>77</v>
      </c>
      <c r="K6809">
        <v>75</v>
      </c>
      <c r="L6809" t="s">
        <v>77</v>
      </c>
      <c r="M6809" t="s">
        <v>78</v>
      </c>
      <c r="N6809" t="s">
        <v>3546</v>
      </c>
      <c r="O6809" t="s">
        <v>11733</v>
      </c>
      <c r="P6809" t="s">
        <v>11733</v>
      </c>
      <c r="Q6809" t="s">
        <v>10379</v>
      </c>
      <c r="R6809" t="s">
        <v>79</v>
      </c>
      <c r="S6809" t="s">
        <v>25</v>
      </c>
      <c r="T6809" t="s">
        <v>10380</v>
      </c>
      <c r="U6809" t="s">
        <v>43</v>
      </c>
      <c r="V6809" t="s">
        <v>80</v>
      </c>
      <c r="W6809">
        <v>25000</v>
      </c>
      <c r="X6809" t="s">
        <v>81</v>
      </c>
      <c r="Y6809">
        <v>75</v>
      </c>
      <c r="Z6809" t="s">
        <v>11735</v>
      </c>
      <c r="AA6809" t="s">
        <v>11735</v>
      </c>
      <c r="AB6809" t="s">
        <v>90</v>
      </c>
      <c r="AC6809" t="s">
        <v>84</v>
      </c>
      <c r="AD6809">
        <f>_xlfn.XLOOKUP(MIS[[#This Row],[TRADING SYMBOL]],[1]Sheet1!$D:$D,[1]Sheet1!$C:$C)</f>
        <v>186.15</v>
      </c>
      <c r="AE6809">
        <f>MIS[[#This Row],[OrderAverageTradedPrice]]*MIS[[#This Row],[OrderQuantity]]</f>
        <v>14850</v>
      </c>
      <c r="AF6809">
        <f>MIS[[#This Row],[LTP]]*MIS[[#This Row],[OrderQuantity]]</f>
        <v>13961.25</v>
      </c>
      <c r="AG6809">
        <f>IF(MIS[[#This Row],[OrderSide]]="SELL",MIS[[#This Row],[VALUE]]-MIS[[#This Row],[LIVE_VALUE]],MIS[[#This Row],[LIVE_VALUE]]-MIS[[#This Row],[VALUE]])</f>
        <v>-888.75</v>
      </c>
      <c r="AH6809" t="str" cm="1">
        <f t="array" ref="AH68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9" t="str">
        <f>MIS[[#This Row],[TRADING SYMBOL]]</f>
        <v>NIFTY2552225000CE</v>
      </c>
      <c r="AJ6809" t="str">
        <f>IF(RIGHT(MIS[[#This Row],[Main/Hedge]],4)="MAIN","MAIN","HEDGE")</f>
        <v>MAIN</v>
      </c>
      <c r="AK6809" t="str" cm="1">
        <f t="array" ref="AK6809">_xlfn._xlws.FILTER(Table4[Column1],ISNUMBER(SEARCH(Table4[Column1],MIS[[#This Row],[OrderUniqueIdentifier]])),"")</f>
        <v>LONGSHORT</v>
      </c>
    </row>
    <row r="6810" spans="1:37" x14ac:dyDescent="0.25">
      <c r="A6810" t="s">
        <v>71</v>
      </c>
      <c r="B6810" t="s">
        <v>908</v>
      </c>
      <c r="C6810" t="s">
        <v>11744</v>
      </c>
      <c r="D6810" t="s">
        <v>72</v>
      </c>
      <c r="E6810" t="s">
        <v>2044</v>
      </c>
      <c r="F6810" t="s">
        <v>98</v>
      </c>
      <c r="G6810" t="s">
        <v>74</v>
      </c>
      <c r="H6810" t="s">
        <v>75</v>
      </c>
      <c r="I6810" t="s">
        <v>76</v>
      </c>
      <c r="J6810" t="s">
        <v>77</v>
      </c>
      <c r="K6810">
        <v>20</v>
      </c>
      <c r="L6810" t="s">
        <v>77</v>
      </c>
      <c r="M6810" t="s">
        <v>78</v>
      </c>
      <c r="N6810" t="s">
        <v>11739</v>
      </c>
      <c r="O6810" t="s">
        <v>11732</v>
      </c>
      <c r="P6810" t="s">
        <v>11733</v>
      </c>
      <c r="Q6810" t="s">
        <v>2048</v>
      </c>
      <c r="R6810" t="s">
        <v>79</v>
      </c>
      <c r="S6810" t="s">
        <v>25</v>
      </c>
      <c r="T6810" t="s">
        <v>2049</v>
      </c>
      <c r="U6810" t="s">
        <v>100</v>
      </c>
      <c r="V6810" t="s">
        <v>80</v>
      </c>
      <c r="W6810">
        <v>82300</v>
      </c>
      <c r="X6810" t="s">
        <v>81</v>
      </c>
      <c r="Y6810">
        <v>20</v>
      </c>
      <c r="Z6810" t="s">
        <v>11734</v>
      </c>
      <c r="AA6810" t="s">
        <v>11735</v>
      </c>
      <c r="AB6810" t="s">
        <v>90</v>
      </c>
      <c r="AC6810" t="s">
        <v>84</v>
      </c>
      <c r="AD6810">
        <f>_xlfn.XLOOKUP(MIS[[#This Row],[TRADING SYMBOL]],[1]Sheet1!$D:$D,[1]Sheet1!$C:$C)</f>
        <v>464.4</v>
      </c>
      <c r="AE6810">
        <f>MIS[[#This Row],[OrderAverageTradedPrice]]*MIS[[#This Row],[OrderQuantity]]</f>
        <v>10198</v>
      </c>
      <c r="AF6810">
        <f>MIS[[#This Row],[LTP]]*MIS[[#This Row],[OrderQuantity]]</f>
        <v>9288</v>
      </c>
      <c r="AG6810">
        <f>IF(MIS[[#This Row],[OrderSide]]="SELL",MIS[[#This Row],[VALUE]]-MIS[[#This Row],[LIVE_VALUE]],MIS[[#This Row],[LIVE_VALUE]]-MIS[[#This Row],[VALUE]])</f>
        <v>-910</v>
      </c>
      <c r="AH6810" t="str" cm="1">
        <f t="array" ref="AH68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0" t="str">
        <f>MIS[[#This Row],[TRADING SYMBOL]]</f>
        <v>SENSEX2552082300CE</v>
      </c>
      <c r="AJ6810" t="str">
        <f>IF(RIGHT(MIS[[#This Row],[Main/Hedge]],4)="MAIN","MAIN","HEDGE")</f>
        <v>MAIN</v>
      </c>
      <c r="AK6810" t="str" cm="1">
        <f t="array" ref="AK6810">_xlfn._xlws.FILTER(Table4[Column1],ISNUMBER(SEARCH(Table4[Column1],MIS[[#This Row],[OrderUniqueIdentifier]])),"")</f>
        <v>LONGSHORT</v>
      </c>
    </row>
    <row r="6811" spans="1:37" x14ac:dyDescent="0.25">
      <c r="A6811" t="s">
        <v>71</v>
      </c>
      <c r="B6811" t="s">
        <v>908</v>
      </c>
      <c r="C6811" t="s">
        <v>11745</v>
      </c>
      <c r="D6811" t="s">
        <v>72</v>
      </c>
      <c r="E6811" t="s">
        <v>10376</v>
      </c>
      <c r="F6811" t="s">
        <v>73</v>
      </c>
      <c r="G6811" t="s">
        <v>74</v>
      </c>
      <c r="H6811" t="s">
        <v>75</v>
      </c>
      <c r="I6811" t="s">
        <v>76</v>
      </c>
      <c r="J6811" t="s">
        <v>77</v>
      </c>
      <c r="K6811">
        <v>75</v>
      </c>
      <c r="L6811" t="s">
        <v>77</v>
      </c>
      <c r="M6811" t="s">
        <v>78</v>
      </c>
      <c r="N6811" t="s">
        <v>11746</v>
      </c>
      <c r="O6811" t="s">
        <v>11733</v>
      </c>
      <c r="P6811" t="s">
        <v>11733</v>
      </c>
      <c r="Q6811" t="s">
        <v>10379</v>
      </c>
      <c r="R6811" t="s">
        <v>79</v>
      </c>
      <c r="S6811" t="s">
        <v>25</v>
      </c>
      <c r="T6811" t="s">
        <v>10380</v>
      </c>
      <c r="U6811" t="s">
        <v>43</v>
      </c>
      <c r="V6811" t="s">
        <v>80</v>
      </c>
      <c r="W6811">
        <v>25000</v>
      </c>
      <c r="X6811" t="s">
        <v>81</v>
      </c>
      <c r="Y6811">
        <v>75</v>
      </c>
      <c r="Z6811" t="s">
        <v>11735</v>
      </c>
      <c r="AA6811" t="s">
        <v>11735</v>
      </c>
      <c r="AB6811" t="s">
        <v>90</v>
      </c>
      <c r="AC6811" t="s">
        <v>84</v>
      </c>
      <c r="AD6811">
        <f>_xlfn.XLOOKUP(MIS[[#This Row],[TRADING SYMBOL]],[1]Sheet1!$D:$D,[1]Sheet1!$C:$C)</f>
        <v>186.15</v>
      </c>
      <c r="AE6811">
        <f>MIS[[#This Row],[OrderAverageTradedPrice]]*MIS[[#This Row],[OrderQuantity]]</f>
        <v>14853.75</v>
      </c>
      <c r="AF6811">
        <f>MIS[[#This Row],[LTP]]*MIS[[#This Row],[OrderQuantity]]</f>
        <v>13961.25</v>
      </c>
      <c r="AG6811">
        <f>IF(MIS[[#This Row],[OrderSide]]="SELL",MIS[[#This Row],[VALUE]]-MIS[[#This Row],[LIVE_VALUE]],MIS[[#This Row],[LIVE_VALUE]]-MIS[[#This Row],[VALUE]])</f>
        <v>-892.5</v>
      </c>
      <c r="AH6811" t="str" cm="1">
        <f t="array" ref="AH68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1" t="str">
        <f>MIS[[#This Row],[TRADING SYMBOL]]</f>
        <v>NIFTY2552225000CE</v>
      </c>
      <c r="AJ6811" t="str">
        <f>IF(RIGHT(MIS[[#This Row],[Main/Hedge]],4)="MAIN","MAIN","HEDGE")</f>
        <v>MAIN</v>
      </c>
      <c r="AK6811" t="str" cm="1">
        <f t="array" ref="AK6811">_xlfn._xlws.FILTER(Table4[Column1],ISNUMBER(SEARCH(Table4[Column1],MIS[[#This Row],[OrderUniqueIdentifier]])),"")</f>
        <v>LONGSHORT</v>
      </c>
    </row>
    <row r="6812" spans="1:37" x14ac:dyDescent="0.25">
      <c r="A6812" t="s">
        <v>71</v>
      </c>
      <c r="B6812" t="s">
        <v>994</v>
      </c>
      <c r="C6812" t="s">
        <v>11747</v>
      </c>
      <c r="D6812" t="s">
        <v>72</v>
      </c>
      <c r="E6812" t="s">
        <v>2044</v>
      </c>
      <c r="F6812" t="s">
        <v>98</v>
      </c>
      <c r="G6812" t="s">
        <v>74</v>
      </c>
      <c r="H6812" t="s">
        <v>75</v>
      </c>
      <c r="I6812" t="s">
        <v>76</v>
      </c>
      <c r="J6812" t="s">
        <v>77</v>
      </c>
      <c r="K6812">
        <v>20</v>
      </c>
      <c r="L6812" t="s">
        <v>77</v>
      </c>
      <c r="M6812" t="s">
        <v>78</v>
      </c>
      <c r="N6812" t="s">
        <v>11160</v>
      </c>
      <c r="O6812" t="s">
        <v>11732</v>
      </c>
      <c r="P6812" t="s">
        <v>11733</v>
      </c>
      <c r="Q6812" t="s">
        <v>2048</v>
      </c>
      <c r="R6812" t="s">
        <v>79</v>
      </c>
      <c r="S6812" t="s">
        <v>25</v>
      </c>
      <c r="T6812" t="s">
        <v>2049</v>
      </c>
      <c r="U6812" t="s">
        <v>100</v>
      </c>
      <c r="V6812" t="s">
        <v>80</v>
      </c>
      <c r="W6812">
        <v>82300</v>
      </c>
      <c r="X6812" t="s">
        <v>81</v>
      </c>
      <c r="Y6812">
        <v>20</v>
      </c>
      <c r="Z6812" t="s">
        <v>11734</v>
      </c>
      <c r="AA6812" t="s">
        <v>11735</v>
      </c>
      <c r="AB6812" t="s">
        <v>90</v>
      </c>
      <c r="AC6812" t="s">
        <v>84</v>
      </c>
      <c r="AD6812">
        <f>_xlfn.XLOOKUP(MIS[[#This Row],[TRADING SYMBOL]],[1]Sheet1!$D:$D,[1]Sheet1!$C:$C)</f>
        <v>464.4</v>
      </c>
      <c r="AE6812">
        <f>MIS[[#This Row],[OrderAverageTradedPrice]]*MIS[[#This Row],[OrderQuantity]]</f>
        <v>10197</v>
      </c>
      <c r="AF6812">
        <f>MIS[[#This Row],[LTP]]*MIS[[#This Row],[OrderQuantity]]</f>
        <v>9288</v>
      </c>
      <c r="AG6812">
        <f>IF(MIS[[#This Row],[OrderSide]]="SELL",MIS[[#This Row],[VALUE]]-MIS[[#This Row],[LIVE_VALUE]],MIS[[#This Row],[LIVE_VALUE]]-MIS[[#This Row],[VALUE]])</f>
        <v>-909</v>
      </c>
      <c r="AH6812" t="str" cm="1">
        <f t="array" ref="AH68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2" t="str">
        <f>MIS[[#This Row],[TRADING SYMBOL]]</f>
        <v>SENSEX2552082300CE</v>
      </c>
      <c r="AJ6812" t="str">
        <f>IF(RIGHT(MIS[[#This Row],[Main/Hedge]],4)="MAIN","MAIN","HEDGE")</f>
        <v>MAIN</v>
      </c>
      <c r="AK6812" t="str" cm="1">
        <f t="array" ref="AK6812">_xlfn._xlws.FILTER(Table4[Column1],ISNUMBER(SEARCH(Table4[Column1],MIS[[#This Row],[OrderUniqueIdentifier]])),"")</f>
        <v>LONGSHORT</v>
      </c>
    </row>
    <row r="6813" spans="1:37" x14ac:dyDescent="0.25">
      <c r="A6813" t="s">
        <v>71</v>
      </c>
      <c r="B6813" t="s">
        <v>994</v>
      </c>
      <c r="C6813" t="s">
        <v>11748</v>
      </c>
      <c r="D6813" t="s">
        <v>72</v>
      </c>
      <c r="E6813" t="s">
        <v>10376</v>
      </c>
      <c r="F6813" t="s">
        <v>73</v>
      </c>
      <c r="G6813" t="s">
        <v>74</v>
      </c>
      <c r="H6813" t="s">
        <v>75</v>
      </c>
      <c r="I6813" t="s">
        <v>76</v>
      </c>
      <c r="J6813" t="s">
        <v>77</v>
      </c>
      <c r="K6813">
        <v>75</v>
      </c>
      <c r="L6813" t="s">
        <v>77</v>
      </c>
      <c r="M6813" t="s">
        <v>78</v>
      </c>
      <c r="N6813" t="s">
        <v>3546</v>
      </c>
      <c r="O6813" t="s">
        <v>11733</v>
      </c>
      <c r="P6813" t="s">
        <v>11733</v>
      </c>
      <c r="Q6813" t="s">
        <v>10379</v>
      </c>
      <c r="R6813" t="s">
        <v>79</v>
      </c>
      <c r="S6813" t="s">
        <v>25</v>
      </c>
      <c r="T6813" t="s">
        <v>10380</v>
      </c>
      <c r="U6813" t="s">
        <v>43</v>
      </c>
      <c r="V6813" t="s">
        <v>80</v>
      </c>
      <c r="W6813">
        <v>25000</v>
      </c>
      <c r="X6813" t="s">
        <v>81</v>
      </c>
      <c r="Y6813">
        <v>75</v>
      </c>
      <c r="Z6813" t="s">
        <v>11735</v>
      </c>
      <c r="AA6813" t="s">
        <v>11735</v>
      </c>
      <c r="AB6813" t="s">
        <v>90</v>
      </c>
      <c r="AC6813" t="s">
        <v>84</v>
      </c>
      <c r="AD6813">
        <f>_xlfn.XLOOKUP(MIS[[#This Row],[TRADING SYMBOL]],[1]Sheet1!$D:$D,[1]Sheet1!$C:$C)</f>
        <v>186.15</v>
      </c>
      <c r="AE6813">
        <f>MIS[[#This Row],[OrderAverageTradedPrice]]*MIS[[#This Row],[OrderQuantity]]</f>
        <v>14850</v>
      </c>
      <c r="AF6813">
        <f>MIS[[#This Row],[LTP]]*MIS[[#This Row],[OrderQuantity]]</f>
        <v>13961.25</v>
      </c>
      <c r="AG6813">
        <f>IF(MIS[[#This Row],[OrderSide]]="SELL",MIS[[#This Row],[VALUE]]-MIS[[#This Row],[LIVE_VALUE]],MIS[[#This Row],[LIVE_VALUE]]-MIS[[#This Row],[VALUE]])</f>
        <v>-888.75</v>
      </c>
      <c r="AH6813" t="str" cm="1">
        <f t="array" ref="AH68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3" t="str">
        <f>MIS[[#This Row],[TRADING SYMBOL]]</f>
        <v>NIFTY2552225000CE</v>
      </c>
      <c r="AJ6813" t="str">
        <f>IF(RIGHT(MIS[[#This Row],[Main/Hedge]],4)="MAIN","MAIN","HEDGE")</f>
        <v>MAIN</v>
      </c>
      <c r="AK6813" t="str" cm="1">
        <f t="array" ref="AK6813">_xlfn._xlws.FILTER(Table4[Column1],ISNUMBER(SEARCH(Table4[Column1],MIS[[#This Row],[OrderUniqueIdentifier]])),"")</f>
        <v>LONGSHORT</v>
      </c>
    </row>
    <row r="6814" spans="1:37" x14ac:dyDescent="0.25">
      <c r="A6814" t="s">
        <v>71</v>
      </c>
      <c r="B6814" t="s">
        <v>1054</v>
      </c>
      <c r="C6814" t="s">
        <v>11749</v>
      </c>
      <c r="D6814" t="s">
        <v>72</v>
      </c>
      <c r="E6814" t="s">
        <v>2044</v>
      </c>
      <c r="F6814" t="s">
        <v>98</v>
      </c>
      <c r="G6814" t="s">
        <v>74</v>
      </c>
      <c r="H6814" t="s">
        <v>75</v>
      </c>
      <c r="I6814" t="s">
        <v>76</v>
      </c>
      <c r="J6814" t="s">
        <v>77</v>
      </c>
      <c r="K6814">
        <v>20</v>
      </c>
      <c r="L6814" t="s">
        <v>77</v>
      </c>
      <c r="M6814" t="s">
        <v>78</v>
      </c>
      <c r="N6814" t="s">
        <v>11160</v>
      </c>
      <c r="O6814" t="s">
        <v>11732</v>
      </c>
      <c r="P6814" t="s">
        <v>11733</v>
      </c>
      <c r="Q6814" t="s">
        <v>2048</v>
      </c>
      <c r="R6814" t="s">
        <v>79</v>
      </c>
      <c r="S6814" t="s">
        <v>25</v>
      </c>
      <c r="T6814" t="s">
        <v>2049</v>
      </c>
      <c r="U6814" t="s">
        <v>100</v>
      </c>
      <c r="V6814" t="s">
        <v>80</v>
      </c>
      <c r="W6814">
        <v>82300</v>
      </c>
      <c r="X6814" t="s">
        <v>81</v>
      </c>
      <c r="Y6814">
        <v>20</v>
      </c>
      <c r="Z6814" t="s">
        <v>11734</v>
      </c>
      <c r="AA6814" t="s">
        <v>11735</v>
      </c>
      <c r="AB6814" t="s">
        <v>90</v>
      </c>
      <c r="AC6814" t="s">
        <v>84</v>
      </c>
      <c r="AD6814">
        <f>_xlfn.XLOOKUP(MIS[[#This Row],[TRADING SYMBOL]],[1]Sheet1!$D:$D,[1]Sheet1!$C:$C)</f>
        <v>464.4</v>
      </c>
      <c r="AE6814">
        <f>MIS[[#This Row],[OrderAverageTradedPrice]]*MIS[[#This Row],[OrderQuantity]]</f>
        <v>10197</v>
      </c>
      <c r="AF6814">
        <f>MIS[[#This Row],[LTP]]*MIS[[#This Row],[OrderQuantity]]</f>
        <v>9288</v>
      </c>
      <c r="AG6814">
        <f>IF(MIS[[#This Row],[OrderSide]]="SELL",MIS[[#This Row],[VALUE]]-MIS[[#This Row],[LIVE_VALUE]],MIS[[#This Row],[LIVE_VALUE]]-MIS[[#This Row],[VALUE]])</f>
        <v>-909</v>
      </c>
      <c r="AH6814" t="str" cm="1">
        <f t="array" ref="AH68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4" t="str">
        <f>MIS[[#This Row],[TRADING SYMBOL]]</f>
        <v>SENSEX2552082300CE</v>
      </c>
      <c r="AJ6814" t="str">
        <f>IF(RIGHT(MIS[[#This Row],[Main/Hedge]],4)="MAIN","MAIN","HEDGE")</f>
        <v>MAIN</v>
      </c>
      <c r="AK6814" t="str" cm="1">
        <f t="array" ref="AK6814">_xlfn._xlws.FILTER(Table4[Column1],ISNUMBER(SEARCH(Table4[Column1],MIS[[#This Row],[OrderUniqueIdentifier]])),"")</f>
        <v>LONGSHORT</v>
      </c>
    </row>
    <row r="6815" spans="1:37" x14ac:dyDescent="0.25">
      <c r="A6815" t="s">
        <v>71</v>
      </c>
      <c r="B6815" t="s">
        <v>1054</v>
      </c>
      <c r="C6815" t="s">
        <v>11750</v>
      </c>
      <c r="D6815" t="s">
        <v>72</v>
      </c>
      <c r="E6815" t="s">
        <v>10376</v>
      </c>
      <c r="F6815" t="s">
        <v>73</v>
      </c>
      <c r="G6815" t="s">
        <v>74</v>
      </c>
      <c r="H6815" t="s">
        <v>75</v>
      </c>
      <c r="I6815" t="s">
        <v>76</v>
      </c>
      <c r="J6815" t="s">
        <v>77</v>
      </c>
      <c r="K6815">
        <v>75</v>
      </c>
      <c r="L6815" t="s">
        <v>77</v>
      </c>
      <c r="M6815" t="s">
        <v>78</v>
      </c>
      <c r="N6815" t="s">
        <v>3546</v>
      </c>
      <c r="O6815" t="s">
        <v>11733</v>
      </c>
      <c r="P6815" t="s">
        <v>11733</v>
      </c>
      <c r="Q6815" t="s">
        <v>10379</v>
      </c>
      <c r="R6815" t="s">
        <v>79</v>
      </c>
      <c r="S6815" t="s">
        <v>25</v>
      </c>
      <c r="T6815" t="s">
        <v>10380</v>
      </c>
      <c r="U6815" t="s">
        <v>43</v>
      </c>
      <c r="V6815" t="s">
        <v>80</v>
      </c>
      <c r="W6815">
        <v>25000</v>
      </c>
      <c r="X6815" t="s">
        <v>81</v>
      </c>
      <c r="Y6815">
        <v>75</v>
      </c>
      <c r="Z6815" t="s">
        <v>11735</v>
      </c>
      <c r="AA6815" t="s">
        <v>11735</v>
      </c>
      <c r="AB6815" t="s">
        <v>90</v>
      </c>
      <c r="AC6815" t="s">
        <v>84</v>
      </c>
      <c r="AD6815">
        <f>_xlfn.XLOOKUP(MIS[[#This Row],[TRADING SYMBOL]],[1]Sheet1!$D:$D,[1]Sheet1!$C:$C)</f>
        <v>186.15</v>
      </c>
      <c r="AE6815">
        <f>MIS[[#This Row],[OrderAverageTradedPrice]]*MIS[[#This Row],[OrderQuantity]]</f>
        <v>14850</v>
      </c>
      <c r="AF6815">
        <f>MIS[[#This Row],[LTP]]*MIS[[#This Row],[OrderQuantity]]</f>
        <v>13961.25</v>
      </c>
      <c r="AG6815">
        <f>IF(MIS[[#This Row],[OrderSide]]="SELL",MIS[[#This Row],[VALUE]]-MIS[[#This Row],[LIVE_VALUE]],MIS[[#This Row],[LIVE_VALUE]]-MIS[[#This Row],[VALUE]])</f>
        <v>-888.75</v>
      </c>
      <c r="AH6815" t="str" cm="1">
        <f t="array" ref="AH68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5" t="str">
        <f>MIS[[#This Row],[TRADING SYMBOL]]</f>
        <v>NIFTY2552225000CE</v>
      </c>
      <c r="AJ6815" t="str">
        <f>IF(RIGHT(MIS[[#This Row],[Main/Hedge]],4)="MAIN","MAIN","HEDGE")</f>
        <v>MAIN</v>
      </c>
      <c r="AK6815" t="str" cm="1">
        <f t="array" ref="AK6815">_xlfn._xlws.FILTER(Table4[Column1],ISNUMBER(SEARCH(Table4[Column1],MIS[[#This Row],[OrderUniqueIdentifier]])),"")</f>
        <v>LONGSHORT</v>
      </c>
    </row>
    <row r="6816" spans="1:37" x14ac:dyDescent="0.25">
      <c r="A6816" t="s">
        <v>71</v>
      </c>
      <c r="B6816" t="s">
        <v>1100</v>
      </c>
      <c r="C6816" t="s">
        <v>11751</v>
      </c>
      <c r="D6816" t="s">
        <v>72</v>
      </c>
      <c r="E6816" t="s">
        <v>2044</v>
      </c>
      <c r="F6816" t="s">
        <v>98</v>
      </c>
      <c r="G6816" t="s">
        <v>74</v>
      </c>
      <c r="H6816" t="s">
        <v>75</v>
      </c>
      <c r="I6816" t="s">
        <v>76</v>
      </c>
      <c r="J6816" t="s">
        <v>77</v>
      </c>
      <c r="K6816">
        <v>20</v>
      </c>
      <c r="L6816" t="s">
        <v>77</v>
      </c>
      <c r="M6816" t="s">
        <v>78</v>
      </c>
      <c r="N6816" t="s">
        <v>11739</v>
      </c>
      <c r="O6816" t="s">
        <v>11732</v>
      </c>
      <c r="P6816" t="s">
        <v>11733</v>
      </c>
      <c r="Q6816" t="s">
        <v>2048</v>
      </c>
      <c r="R6816" t="s">
        <v>79</v>
      </c>
      <c r="S6816" t="s">
        <v>25</v>
      </c>
      <c r="T6816" t="s">
        <v>2049</v>
      </c>
      <c r="U6816" t="s">
        <v>100</v>
      </c>
      <c r="V6816" t="s">
        <v>80</v>
      </c>
      <c r="W6816">
        <v>82300</v>
      </c>
      <c r="X6816" t="s">
        <v>81</v>
      </c>
      <c r="Y6816">
        <v>20</v>
      </c>
      <c r="Z6816" t="s">
        <v>11734</v>
      </c>
      <c r="AA6816" t="s">
        <v>11735</v>
      </c>
      <c r="AB6816" t="s">
        <v>90</v>
      </c>
      <c r="AC6816" t="s">
        <v>84</v>
      </c>
      <c r="AD6816">
        <f>_xlfn.XLOOKUP(MIS[[#This Row],[TRADING SYMBOL]],[1]Sheet1!$D:$D,[1]Sheet1!$C:$C)</f>
        <v>464.4</v>
      </c>
      <c r="AE6816">
        <f>MIS[[#This Row],[OrderAverageTradedPrice]]*MIS[[#This Row],[OrderQuantity]]</f>
        <v>10198</v>
      </c>
      <c r="AF6816">
        <f>MIS[[#This Row],[LTP]]*MIS[[#This Row],[OrderQuantity]]</f>
        <v>9288</v>
      </c>
      <c r="AG6816">
        <f>IF(MIS[[#This Row],[OrderSide]]="SELL",MIS[[#This Row],[VALUE]]-MIS[[#This Row],[LIVE_VALUE]],MIS[[#This Row],[LIVE_VALUE]]-MIS[[#This Row],[VALUE]])</f>
        <v>-910</v>
      </c>
      <c r="AH6816" t="str" cm="1">
        <f t="array" ref="AH68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6" t="str">
        <f>MIS[[#This Row],[TRADING SYMBOL]]</f>
        <v>SENSEX2552082300CE</v>
      </c>
      <c r="AJ6816" t="str">
        <f>IF(RIGHT(MIS[[#This Row],[Main/Hedge]],4)="MAIN","MAIN","HEDGE")</f>
        <v>MAIN</v>
      </c>
      <c r="AK6816" t="str" cm="1">
        <f t="array" ref="AK6816">_xlfn._xlws.FILTER(Table4[Column1],ISNUMBER(SEARCH(Table4[Column1],MIS[[#This Row],[OrderUniqueIdentifier]])),"")</f>
        <v>LONGSHORT</v>
      </c>
    </row>
    <row r="6817" spans="1:37" x14ac:dyDescent="0.25">
      <c r="A6817" t="s">
        <v>71</v>
      </c>
      <c r="B6817" t="s">
        <v>1100</v>
      </c>
      <c r="C6817" t="s">
        <v>11752</v>
      </c>
      <c r="D6817" t="s">
        <v>72</v>
      </c>
      <c r="E6817" t="s">
        <v>10376</v>
      </c>
      <c r="F6817" t="s">
        <v>73</v>
      </c>
      <c r="G6817" t="s">
        <v>74</v>
      </c>
      <c r="H6817" t="s">
        <v>75</v>
      </c>
      <c r="I6817" t="s">
        <v>76</v>
      </c>
      <c r="J6817" t="s">
        <v>77</v>
      </c>
      <c r="K6817">
        <v>75</v>
      </c>
      <c r="L6817" t="s">
        <v>77</v>
      </c>
      <c r="M6817" t="s">
        <v>78</v>
      </c>
      <c r="N6817" t="s">
        <v>3546</v>
      </c>
      <c r="O6817" t="s">
        <v>11733</v>
      </c>
      <c r="P6817" t="s">
        <v>11733</v>
      </c>
      <c r="Q6817" t="s">
        <v>10379</v>
      </c>
      <c r="R6817" t="s">
        <v>79</v>
      </c>
      <c r="S6817" t="s">
        <v>25</v>
      </c>
      <c r="T6817" t="s">
        <v>10380</v>
      </c>
      <c r="U6817" t="s">
        <v>43</v>
      </c>
      <c r="V6817" t="s">
        <v>80</v>
      </c>
      <c r="W6817">
        <v>25000</v>
      </c>
      <c r="X6817" t="s">
        <v>81</v>
      </c>
      <c r="Y6817">
        <v>75</v>
      </c>
      <c r="Z6817" t="s">
        <v>11735</v>
      </c>
      <c r="AA6817" t="s">
        <v>11735</v>
      </c>
      <c r="AB6817" t="s">
        <v>90</v>
      </c>
      <c r="AC6817" t="s">
        <v>84</v>
      </c>
      <c r="AD6817">
        <f>_xlfn.XLOOKUP(MIS[[#This Row],[TRADING SYMBOL]],[1]Sheet1!$D:$D,[1]Sheet1!$C:$C)</f>
        <v>186.15</v>
      </c>
      <c r="AE6817">
        <f>MIS[[#This Row],[OrderAverageTradedPrice]]*MIS[[#This Row],[OrderQuantity]]</f>
        <v>14850</v>
      </c>
      <c r="AF6817">
        <f>MIS[[#This Row],[LTP]]*MIS[[#This Row],[OrderQuantity]]</f>
        <v>13961.25</v>
      </c>
      <c r="AG6817">
        <f>IF(MIS[[#This Row],[OrderSide]]="SELL",MIS[[#This Row],[VALUE]]-MIS[[#This Row],[LIVE_VALUE]],MIS[[#This Row],[LIVE_VALUE]]-MIS[[#This Row],[VALUE]])</f>
        <v>-888.75</v>
      </c>
      <c r="AH6817" t="str" cm="1">
        <f t="array" ref="AH68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7" t="str">
        <f>MIS[[#This Row],[TRADING SYMBOL]]</f>
        <v>NIFTY2552225000CE</v>
      </c>
      <c r="AJ6817" t="str">
        <f>IF(RIGHT(MIS[[#This Row],[Main/Hedge]],4)="MAIN","MAIN","HEDGE")</f>
        <v>MAIN</v>
      </c>
      <c r="AK6817" t="str" cm="1">
        <f t="array" ref="AK6817">_xlfn._xlws.FILTER(Table4[Column1],ISNUMBER(SEARCH(Table4[Column1],MIS[[#This Row],[OrderUniqueIdentifier]])),"")</f>
        <v>LONGSHORT</v>
      </c>
    </row>
    <row r="6818" spans="1:37" x14ac:dyDescent="0.25">
      <c r="A6818" t="s">
        <v>71</v>
      </c>
      <c r="B6818" t="s">
        <v>1127</v>
      </c>
      <c r="C6818" t="s">
        <v>11753</v>
      </c>
      <c r="D6818" t="s">
        <v>72</v>
      </c>
      <c r="E6818" t="s">
        <v>2044</v>
      </c>
      <c r="F6818" t="s">
        <v>98</v>
      </c>
      <c r="G6818" t="s">
        <v>74</v>
      </c>
      <c r="H6818" t="s">
        <v>75</v>
      </c>
      <c r="I6818" t="s">
        <v>76</v>
      </c>
      <c r="J6818" t="s">
        <v>77</v>
      </c>
      <c r="K6818">
        <v>20</v>
      </c>
      <c r="L6818" t="s">
        <v>77</v>
      </c>
      <c r="M6818" t="s">
        <v>78</v>
      </c>
      <c r="N6818" t="s">
        <v>11589</v>
      </c>
      <c r="O6818" t="s">
        <v>11732</v>
      </c>
      <c r="P6818" t="s">
        <v>11733</v>
      </c>
      <c r="Q6818" t="s">
        <v>2048</v>
      </c>
      <c r="R6818" t="s">
        <v>79</v>
      </c>
      <c r="S6818" t="s">
        <v>25</v>
      </c>
      <c r="T6818" t="s">
        <v>2049</v>
      </c>
      <c r="U6818" t="s">
        <v>100</v>
      </c>
      <c r="V6818" t="s">
        <v>80</v>
      </c>
      <c r="W6818">
        <v>82300</v>
      </c>
      <c r="X6818" t="s">
        <v>81</v>
      </c>
      <c r="Y6818">
        <v>20</v>
      </c>
      <c r="Z6818" t="s">
        <v>11734</v>
      </c>
      <c r="AA6818" t="s">
        <v>11735</v>
      </c>
      <c r="AB6818" t="s">
        <v>90</v>
      </c>
      <c r="AC6818" t="s">
        <v>84</v>
      </c>
      <c r="AD6818">
        <f>_xlfn.XLOOKUP(MIS[[#This Row],[TRADING SYMBOL]],[1]Sheet1!$D:$D,[1]Sheet1!$C:$C)</f>
        <v>464.4</v>
      </c>
      <c r="AE6818">
        <f>MIS[[#This Row],[OrderAverageTradedPrice]]*MIS[[#This Row],[OrderQuantity]]</f>
        <v>10194</v>
      </c>
      <c r="AF6818">
        <f>MIS[[#This Row],[LTP]]*MIS[[#This Row],[OrderQuantity]]</f>
        <v>9288</v>
      </c>
      <c r="AG6818">
        <f>IF(MIS[[#This Row],[OrderSide]]="SELL",MIS[[#This Row],[VALUE]]-MIS[[#This Row],[LIVE_VALUE]],MIS[[#This Row],[LIVE_VALUE]]-MIS[[#This Row],[VALUE]])</f>
        <v>-906</v>
      </c>
      <c r="AH6818" t="str" cm="1">
        <f t="array" ref="AH68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8" t="str">
        <f>MIS[[#This Row],[TRADING SYMBOL]]</f>
        <v>SENSEX2552082300CE</v>
      </c>
      <c r="AJ6818" t="str">
        <f>IF(RIGHT(MIS[[#This Row],[Main/Hedge]],4)="MAIN","MAIN","HEDGE")</f>
        <v>MAIN</v>
      </c>
      <c r="AK6818" t="str" cm="1">
        <f t="array" ref="AK6818">_xlfn._xlws.FILTER(Table4[Column1],ISNUMBER(SEARCH(Table4[Column1],MIS[[#This Row],[OrderUniqueIdentifier]])),"")</f>
        <v>LONGSHORT</v>
      </c>
    </row>
    <row r="6819" spans="1:37" x14ac:dyDescent="0.25">
      <c r="A6819" t="s">
        <v>71</v>
      </c>
      <c r="B6819" t="s">
        <v>1171</v>
      </c>
      <c r="C6819" t="s">
        <v>11754</v>
      </c>
      <c r="D6819" t="s">
        <v>72</v>
      </c>
      <c r="E6819" t="s">
        <v>2044</v>
      </c>
      <c r="F6819" t="s">
        <v>98</v>
      </c>
      <c r="G6819" t="s">
        <v>74</v>
      </c>
      <c r="H6819" t="s">
        <v>75</v>
      </c>
      <c r="I6819" t="s">
        <v>76</v>
      </c>
      <c r="J6819" t="s">
        <v>77</v>
      </c>
      <c r="K6819">
        <v>20</v>
      </c>
      <c r="L6819" t="s">
        <v>77</v>
      </c>
      <c r="M6819" t="s">
        <v>78</v>
      </c>
      <c r="N6819" t="s">
        <v>11589</v>
      </c>
      <c r="O6819" t="s">
        <v>11732</v>
      </c>
      <c r="P6819" t="s">
        <v>11733</v>
      </c>
      <c r="Q6819" t="s">
        <v>2048</v>
      </c>
      <c r="R6819" t="s">
        <v>79</v>
      </c>
      <c r="S6819" t="s">
        <v>25</v>
      </c>
      <c r="T6819" t="s">
        <v>2049</v>
      </c>
      <c r="U6819" t="s">
        <v>100</v>
      </c>
      <c r="V6819" t="s">
        <v>80</v>
      </c>
      <c r="W6819">
        <v>82300</v>
      </c>
      <c r="X6819" t="s">
        <v>81</v>
      </c>
      <c r="Y6819">
        <v>20</v>
      </c>
      <c r="Z6819" t="s">
        <v>11734</v>
      </c>
      <c r="AA6819" t="s">
        <v>11735</v>
      </c>
      <c r="AB6819" t="s">
        <v>90</v>
      </c>
      <c r="AC6819" t="s">
        <v>84</v>
      </c>
      <c r="AD6819">
        <f>_xlfn.XLOOKUP(MIS[[#This Row],[TRADING SYMBOL]],[1]Sheet1!$D:$D,[1]Sheet1!$C:$C)</f>
        <v>464.4</v>
      </c>
      <c r="AE6819">
        <f>MIS[[#This Row],[OrderAverageTradedPrice]]*MIS[[#This Row],[OrderQuantity]]</f>
        <v>10194</v>
      </c>
      <c r="AF6819">
        <f>MIS[[#This Row],[LTP]]*MIS[[#This Row],[OrderQuantity]]</f>
        <v>9288</v>
      </c>
      <c r="AG6819">
        <f>IF(MIS[[#This Row],[OrderSide]]="SELL",MIS[[#This Row],[VALUE]]-MIS[[#This Row],[LIVE_VALUE]],MIS[[#This Row],[LIVE_VALUE]]-MIS[[#This Row],[VALUE]])</f>
        <v>-906</v>
      </c>
      <c r="AH6819" t="str" cm="1">
        <f t="array" ref="AH68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9" t="str">
        <f>MIS[[#This Row],[TRADING SYMBOL]]</f>
        <v>SENSEX2552082300CE</v>
      </c>
      <c r="AJ6819" t="str">
        <f>IF(RIGHT(MIS[[#This Row],[Main/Hedge]],4)="MAIN","MAIN","HEDGE")</f>
        <v>MAIN</v>
      </c>
      <c r="AK6819" t="str" cm="1">
        <f t="array" ref="AK6819">_xlfn._xlws.FILTER(Table4[Column1],ISNUMBER(SEARCH(Table4[Column1],MIS[[#This Row],[OrderUniqueIdentifier]])),"")</f>
        <v>LONGSHORT</v>
      </c>
    </row>
    <row r="6820" spans="1:37" x14ac:dyDescent="0.25">
      <c r="A6820" t="s">
        <v>71</v>
      </c>
      <c r="B6820" t="s">
        <v>1244</v>
      </c>
      <c r="C6820" t="s">
        <v>11755</v>
      </c>
      <c r="D6820" t="s">
        <v>72</v>
      </c>
      <c r="E6820" t="s">
        <v>2044</v>
      </c>
      <c r="F6820" t="s">
        <v>98</v>
      </c>
      <c r="G6820" t="s">
        <v>74</v>
      </c>
      <c r="H6820" t="s">
        <v>75</v>
      </c>
      <c r="I6820" t="s">
        <v>76</v>
      </c>
      <c r="J6820" t="s">
        <v>77</v>
      </c>
      <c r="K6820">
        <v>20</v>
      </c>
      <c r="L6820" t="s">
        <v>77</v>
      </c>
      <c r="M6820" t="s">
        <v>78</v>
      </c>
      <c r="N6820" t="s">
        <v>11160</v>
      </c>
      <c r="O6820" t="s">
        <v>11732</v>
      </c>
      <c r="P6820" t="s">
        <v>11733</v>
      </c>
      <c r="Q6820" t="s">
        <v>2048</v>
      </c>
      <c r="R6820" t="s">
        <v>79</v>
      </c>
      <c r="S6820" t="s">
        <v>25</v>
      </c>
      <c r="T6820" t="s">
        <v>2049</v>
      </c>
      <c r="U6820" t="s">
        <v>100</v>
      </c>
      <c r="V6820" t="s">
        <v>80</v>
      </c>
      <c r="W6820">
        <v>82300</v>
      </c>
      <c r="X6820" t="s">
        <v>81</v>
      </c>
      <c r="Y6820">
        <v>20</v>
      </c>
      <c r="Z6820" t="s">
        <v>11734</v>
      </c>
      <c r="AA6820" t="s">
        <v>11735</v>
      </c>
      <c r="AB6820" t="s">
        <v>90</v>
      </c>
      <c r="AC6820" t="s">
        <v>84</v>
      </c>
      <c r="AD6820">
        <f>_xlfn.XLOOKUP(MIS[[#This Row],[TRADING SYMBOL]],[1]Sheet1!$D:$D,[1]Sheet1!$C:$C)</f>
        <v>464.4</v>
      </c>
      <c r="AE6820">
        <f>MIS[[#This Row],[OrderAverageTradedPrice]]*MIS[[#This Row],[OrderQuantity]]</f>
        <v>10197</v>
      </c>
      <c r="AF6820">
        <f>MIS[[#This Row],[LTP]]*MIS[[#This Row],[OrderQuantity]]</f>
        <v>9288</v>
      </c>
      <c r="AG6820">
        <f>IF(MIS[[#This Row],[OrderSide]]="SELL",MIS[[#This Row],[VALUE]]-MIS[[#This Row],[LIVE_VALUE]],MIS[[#This Row],[LIVE_VALUE]]-MIS[[#This Row],[VALUE]])</f>
        <v>-909</v>
      </c>
      <c r="AH6820" t="str" cm="1">
        <f t="array" ref="AH68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0" t="str">
        <f>MIS[[#This Row],[TRADING SYMBOL]]</f>
        <v>SENSEX2552082300CE</v>
      </c>
      <c r="AJ6820" t="str">
        <f>IF(RIGHT(MIS[[#This Row],[Main/Hedge]],4)="MAIN","MAIN","HEDGE")</f>
        <v>MAIN</v>
      </c>
      <c r="AK6820" t="str" cm="1">
        <f t="array" ref="AK6820">_xlfn._xlws.FILTER(Table4[Column1],ISNUMBER(SEARCH(Table4[Column1],MIS[[#This Row],[OrderUniqueIdentifier]])),"")</f>
        <v>LONGSHORT</v>
      </c>
    </row>
    <row r="6821" spans="1:37" x14ac:dyDescent="0.25">
      <c r="A6821" t="s">
        <v>71</v>
      </c>
      <c r="B6821" t="s">
        <v>1326</v>
      </c>
      <c r="C6821" t="s">
        <v>11756</v>
      </c>
      <c r="D6821" t="s">
        <v>72</v>
      </c>
      <c r="E6821" t="s">
        <v>2044</v>
      </c>
      <c r="F6821" t="s">
        <v>98</v>
      </c>
      <c r="G6821" t="s">
        <v>74</v>
      </c>
      <c r="H6821" t="s">
        <v>75</v>
      </c>
      <c r="I6821" t="s">
        <v>76</v>
      </c>
      <c r="J6821" t="s">
        <v>77</v>
      </c>
      <c r="K6821">
        <v>20</v>
      </c>
      <c r="L6821" t="s">
        <v>77</v>
      </c>
      <c r="M6821" t="s">
        <v>78</v>
      </c>
      <c r="N6821" t="s">
        <v>11160</v>
      </c>
      <c r="O6821" t="s">
        <v>11732</v>
      </c>
      <c r="P6821" t="s">
        <v>11733</v>
      </c>
      <c r="Q6821" t="s">
        <v>2048</v>
      </c>
      <c r="R6821" t="s">
        <v>79</v>
      </c>
      <c r="S6821" t="s">
        <v>25</v>
      </c>
      <c r="T6821" t="s">
        <v>2049</v>
      </c>
      <c r="U6821" t="s">
        <v>100</v>
      </c>
      <c r="V6821" t="s">
        <v>80</v>
      </c>
      <c r="W6821">
        <v>82300</v>
      </c>
      <c r="X6821" t="s">
        <v>81</v>
      </c>
      <c r="Y6821">
        <v>20</v>
      </c>
      <c r="Z6821" t="s">
        <v>11734</v>
      </c>
      <c r="AA6821" t="s">
        <v>11735</v>
      </c>
      <c r="AB6821" t="s">
        <v>90</v>
      </c>
      <c r="AC6821" t="s">
        <v>84</v>
      </c>
      <c r="AD6821">
        <f>_xlfn.XLOOKUP(MIS[[#This Row],[TRADING SYMBOL]],[1]Sheet1!$D:$D,[1]Sheet1!$C:$C)</f>
        <v>464.4</v>
      </c>
      <c r="AE6821">
        <f>MIS[[#This Row],[OrderAverageTradedPrice]]*MIS[[#This Row],[OrderQuantity]]</f>
        <v>10197</v>
      </c>
      <c r="AF6821">
        <f>MIS[[#This Row],[LTP]]*MIS[[#This Row],[OrderQuantity]]</f>
        <v>9288</v>
      </c>
      <c r="AG6821">
        <f>IF(MIS[[#This Row],[OrderSide]]="SELL",MIS[[#This Row],[VALUE]]-MIS[[#This Row],[LIVE_VALUE]],MIS[[#This Row],[LIVE_VALUE]]-MIS[[#This Row],[VALUE]])</f>
        <v>-909</v>
      </c>
      <c r="AH6821" t="str" cm="1">
        <f t="array" ref="AH68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1" t="str">
        <f>MIS[[#This Row],[TRADING SYMBOL]]</f>
        <v>SENSEX2552082300CE</v>
      </c>
      <c r="AJ6821" t="str">
        <f>IF(RIGHT(MIS[[#This Row],[Main/Hedge]],4)="MAIN","MAIN","HEDGE")</f>
        <v>MAIN</v>
      </c>
      <c r="AK6821" t="str" cm="1">
        <f t="array" ref="AK6821">_xlfn._xlws.FILTER(Table4[Column1],ISNUMBER(SEARCH(Table4[Column1],MIS[[#This Row],[OrderUniqueIdentifier]])),"")</f>
        <v>LONGSHORT</v>
      </c>
    </row>
    <row r="6822" spans="1:37" x14ac:dyDescent="0.25">
      <c r="A6822" t="s">
        <v>71</v>
      </c>
      <c r="B6822" t="s">
        <v>1326</v>
      </c>
      <c r="C6822" t="s">
        <v>144</v>
      </c>
      <c r="D6822" t="s">
        <v>72</v>
      </c>
      <c r="E6822" t="s">
        <v>10376</v>
      </c>
      <c r="F6822" t="s">
        <v>73</v>
      </c>
      <c r="G6822" t="s">
        <v>74</v>
      </c>
      <c r="H6822" t="s">
        <v>75</v>
      </c>
      <c r="I6822" t="s">
        <v>76</v>
      </c>
      <c r="J6822" t="s">
        <v>77</v>
      </c>
      <c r="K6822">
        <v>75</v>
      </c>
      <c r="L6822" t="s">
        <v>77</v>
      </c>
      <c r="M6822" t="s">
        <v>78</v>
      </c>
      <c r="N6822" t="s">
        <v>3546</v>
      </c>
      <c r="O6822" t="s">
        <v>11733</v>
      </c>
      <c r="P6822" t="s">
        <v>11733</v>
      </c>
      <c r="Q6822" t="s">
        <v>10379</v>
      </c>
      <c r="R6822" t="s">
        <v>79</v>
      </c>
      <c r="S6822" t="s">
        <v>25</v>
      </c>
      <c r="T6822" t="s">
        <v>10380</v>
      </c>
      <c r="U6822" t="s">
        <v>43</v>
      </c>
      <c r="V6822" t="s">
        <v>80</v>
      </c>
      <c r="W6822">
        <v>25000</v>
      </c>
      <c r="X6822" t="s">
        <v>81</v>
      </c>
      <c r="Y6822">
        <v>75</v>
      </c>
      <c r="Z6822" t="s">
        <v>11735</v>
      </c>
      <c r="AA6822" t="s">
        <v>11735</v>
      </c>
      <c r="AB6822" t="s">
        <v>90</v>
      </c>
      <c r="AC6822" t="s">
        <v>84</v>
      </c>
      <c r="AD6822">
        <f>_xlfn.XLOOKUP(MIS[[#This Row],[TRADING SYMBOL]],[1]Sheet1!$D:$D,[1]Sheet1!$C:$C)</f>
        <v>186.15</v>
      </c>
      <c r="AE6822">
        <f>MIS[[#This Row],[OrderAverageTradedPrice]]*MIS[[#This Row],[OrderQuantity]]</f>
        <v>14850</v>
      </c>
      <c r="AF6822">
        <f>MIS[[#This Row],[LTP]]*MIS[[#This Row],[OrderQuantity]]</f>
        <v>13961.25</v>
      </c>
      <c r="AG6822">
        <f>IF(MIS[[#This Row],[OrderSide]]="SELL",MIS[[#This Row],[VALUE]]-MIS[[#This Row],[LIVE_VALUE]],MIS[[#This Row],[LIVE_VALUE]]-MIS[[#This Row],[VALUE]])</f>
        <v>-888.75</v>
      </c>
      <c r="AH6822" t="str" cm="1">
        <f t="array" ref="AH68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2" t="str">
        <f>MIS[[#This Row],[TRADING SYMBOL]]</f>
        <v>NIFTY2552225000CE</v>
      </c>
      <c r="AJ6822" t="str">
        <f>IF(RIGHT(MIS[[#This Row],[Main/Hedge]],4)="MAIN","MAIN","HEDGE")</f>
        <v>MAIN</v>
      </c>
      <c r="AK6822" t="str" cm="1">
        <f t="array" ref="AK6822">_xlfn._xlws.FILTER(Table4[Column1],ISNUMBER(SEARCH(Table4[Column1],MIS[[#This Row],[OrderUniqueIdentifier]])),"")</f>
        <v>LONGSHORT</v>
      </c>
    </row>
    <row r="6823" spans="1:37" x14ac:dyDescent="0.25">
      <c r="A6823" t="s">
        <v>179</v>
      </c>
      <c r="B6823" t="s">
        <v>1488</v>
      </c>
      <c r="C6823" t="s">
        <v>11759</v>
      </c>
      <c r="D6823" t="s">
        <v>72</v>
      </c>
      <c r="E6823" t="s">
        <v>10376</v>
      </c>
      <c r="F6823" t="s">
        <v>73</v>
      </c>
      <c r="G6823" t="s">
        <v>74</v>
      </c>
      <c r="H6823" t="s">
        <v>75</v>
      </c>
      <c r="I6823" t="s">
        <v>76</v>
      </c>
      <c r="J6823" t="s">
        <v>77</v>
      </c>
      <c r="K6823">
        <v>75</v>
      </c>
      <c r="L6823" t="s">
        <v>77</v>
      </c>
      <c r="M6823" t="s">
        <v>78</v>
      </c>
      <c r="N6823" t="s">
        <v>3546</v>
      </c>
      <c r="O6823" t="s">
        <v>11733</v>
      </c>
      <c r="P6823" t="s">
        <v>11733</v>
      </c>
      <c r="Q6823" t="s">
        <v>10379</v>
      </c>
      <c r="R6823" t="s">
        <v>79</v>
      </c>
      <c r="S6823" t="s">
        <v>25</v>
      </c>
      <c r="T6823" t="s">
        <v>10380</v>
      </c>
      <c r="U6823" t="s">
        <v>43</v>
      </c>
      <c r="V6823" t="s">
        <v>80</v>
      </c>
      <c r="W6823">
        <v>25000</v>
      </c>
      <c r="X6823" t="s">
        <v>81</v>
      </c>
      <c r="Y6823">
        <v>75</v>
      </c>
      <c r="Z6823" t="s">
        <v>11735</v>
      </c>
      <c r="AA6823" t="s">
        <v>11735</v>
      </c>
      <c r="AB6823" t="s">
        <v>90</v>
      </c>
      <c r="AC6823" t="s">
        <v>84</v>
      </c>
      <c r="AD6823">
        <f>_xlfn.XLOOKUP(MIS[[#This Row],[TRADING SYMBOL]],[1]Sheet1!$D:$D,[1]Sheet1!$C:$C)</f>
        <v>186.15</v>
      </c>
      <c r="AE6823">
        <f>MIS[[#This Row],[OrderAverageTradedPrice]]*MIS[[#This Row],[OrderQuantity]]</f>
        <v>14850</v>
      </c>
      <c r="AF6823">
        <f>MIS[[#This Row],[LTP]]*MIS[[#This Row],[OrderQuantity]]</f>
        <v>13961.25</v>
      </c>
      <c r="AG6823">
        <f>IF(MIS[[#This Row],[OrderSide]]="SELL",MIS[[#This Row],[VALUE]]-MIS[[#This Row],[LIVE_VALUE]],MIS[[#This Row],[LIVE_VALUE]]-MIS[[#This Row],[VALUE]])</f>
        <v>-888.75</v>
      </c>
      <c r="AH6823" t="str" cm="1">
        <f t="array" ref="AH68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3" t="str">
        <f>MIS[[#This Row],[TRADING SYMBOL]]</f>
        <v>NIFTY2552225000CE</v>
      </c>
      <c r="AJ6823" t="str">
        <f>IF(RIGHT(MIS[[#This Row],[Main/Hedge]],4)="MAIN","MAIN","HEDGE")</f>
        <v>MAIN</v>
      </c>
      <c r="AK6823" t="str" cm="1">
        <f t="array" ref="AK6823">_xlfn._xlws.FILTER(Table4[Column1],ISNUMBER(SEARCH(Table4[Column1],MIS[[#This Row],[OrderUniqueIdentifier]])),"")</f>
        <v>LONGSHORT</v>
      </c>
    </row>
    <row r="6824" spans="1:37" x14ac:dyDescent="0.25">
      <c r="A6824" t="s">
        <v>1555</v>
      </c>
      <c r="B6824" t="s">
        <v>1607</v>
      </c>
      <c r="C6824" t="s">
        <v>11762</v>
      </c>
      <c r="D6824" t="s">
        <v>72</v>
      </c>
      <c r="E6824" t="s">
        <v>10376</v>
      </c>
      <c r="F6824" t="s">
        <v>73</v>
      </c>
      <c r="G6824" t="s">
        <v>74</v>
      </c>
      <c r="H6824" t="s">
        <v>75</v>
      </c>
      <c r="I6824" t="s">
        <v>76</v>
      </c>
      <c r="J6824" t="s">
        <v>77</v>
      </c>
      <c r="K6824">
        <v>75</v>
      </c>
      <c r="L6824" t="s">
        <v>77</v>
      </c>
      <c r="M6824" t="s">
        <v>78</v>
      </c>
      <c r="N6824" t="s">
        <v>3546</v>
      </c>
      <c r="O6824" t="s">
        <v>11733</v>
      </c>
      <c r="P6824" t="s">
        <v>11733</v>
      </c>
      <c r="Q6824" t="s">
        <v>10379</v>
      </c>
      <c r="R6824" t="s">
        <v>79</v>
      </c>
      <c r="S6824" t="s">
        <v>25</v>
      </c>
      <c r="T6824" t="s">
        <v>10380</v>
      </c>
      <c r="U6824" t="s">
        <v>43</v>
      </c>
      <c r="V6824" t="s">
        <v>80</v>
      </c>
      <c r="W6824">
        <v>25000</v>
      </c>
      <c r="X6824" t="s">
        <v>81</v>
      </c>
      <c r="Y6824">
        <v>75</v>
      </c>
      <c r="Z6824" t="s">
        <v>11735</v>
      </c>
      <c r="AA6824" t="s">
        <v>11735</v>
      </c>
      <c r="AB6824" t="s">
        <v>90</v>
      </c>
      <c r="AC6824" t="s">
        <v>84</v>
      </c>
      <c r="AD6824">
        <f>_xlfn.XLOOKUP(MIS[[#This Row],[TRADING SYMBOL]],[1]Sheet1!$D:$D,[1]Sheet1!$C:$C)</f>
        <v>186.15</v>
      </c>
      <c r="AE6824">
        <f>MIS[[#This Row],[OrderAverageTradedPrice]]*MIS[[#This Row],[OrderQuantity]]</f>
        <v>14850</v>
      </c>
      <c r="AF6824">
        <f>MIS[[#This Row],[LTP]]*MIS[[#This Row],[OrderQuantity]]</f>
        <v>13961.25</v>
      </c>
      <c r="AG6824">
        <f>IF(MIS[[#This Row],[OrderSide]]="SELL",MIS[[#This Row],[VALUE]]-MIS[[#This Row],[LIVE_VALUE]],MIS[[#This Row],[LIVE_VALUE]]-MIS[[#This Row],[VALUE]])</f>
        <v>-888.75</v>
      </c>
      <c r="AH6824" t="str" cm="1">
        <f t="array" ref="AH68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4" t="str">
        <f>MIS[[#This Row],[TRADING SYMBOL]]</f>
        <v>NIFTY2552225000CE</v>
      </c>
      <c r="AJ6824" t="str">
        <f>IF(RIGHT(MIS[[#This Row],[Main/Hedge]],4)="MAIN","MAIN","HEDGE")</f>
        <v>MAIN</v>
      </c>
      <c r="AK6824" t="str" cm="1">
        <f t="array" ref="AK6824">_xlfn._xlws.FILTER(Table4[Column1],ISNUMBER(SEARCH(Table4[Column1],MIS[[#This Row],[OrderUniqueIdentifier]])),"")</f>
        <v>LONGSHORT</v>
      </c>
    </row>
    <row r="6825" spans="1:37" x14ac:dyDescent="0.25">
      <c r="A6825" t="s">
        <v>71</v>
      </c>
      <c r="B6825" t="s">
        <v>593</v>
      </c>
      <c r="C6825" t="s">
        <v>11818</v>
      </c>
      <c r="D6825" t="s">
        <v>72</v>
      </c>
      <c r="E6825" t="s">
        <v>11102</v>
      </c>
      <c r="F6825" t="s">
        <v>98</v>
      </c>
      <c r="G6825" t="s">
        <v>74</v>
      </c>
      <c r="H6825" t="s">
        <v>93</v>
      </c>
      <c r="I6825" t="s">
        <v>76</v>
      </c>
      <c r="J6825" t="s">
        <v>11819</v>
      </c>
      <c r="K6825">
        <v>20</v>
      </c>
      <c r="L6825" t="s">
        <v>77</v>
      </c>
      <c r="M6825" t="s">
        <v>78</v>
      </c>
      <c r="N6825" t="s">
        <v>10358</v>
      </c>
      <c r="O6825" t="s">
        <v>11820</v>
      </c>
      <c r="P6825" t="s">
        <v>11821</v>
      </c>
      <c r="Q6825" t="s">
        <v>11106</v>
      </c>
      <c r="R6825" t="s">
        <v>79</v>
      </c>
      <c r="S6825" t="s">
        <v>25</v>
      </c>
      <c r="T6825" t="s">
        <v>11107</v>
      </c>
      <c r="U6825" t="s">
        <v>100</v>
      </c>
      <c r="V6825" t="s">
        <v>80</v>
      </c>
      <c r="W6825">
        <v>79900</v>
      </c>
      <c r="X6825" t="s">
        <v>85</v>
      </c>
      <c r="Y6825">
        <v>20</v>
      </c>
      <c r="Z6825" t="s">
        <v>11822</v>
      </c>
      <c r="AA6825" t="s">
        <v>11823</v>
      </c>
      <c r="AB6825" t="s">
        <v>87</v>
      </c>
      <c r="AC6825" t="s">
        <v>84</v>
      </c>
      <c r="AD6825">
        <f>_xlfn.XLOOKUP(MIS[[#This Row],[TRADING SYMBOL]],[1]Sheet1!$D:$D,[1]Sheet1!$C:$C)</f>
        <v>31.45</v>
      </c>
      <c r="AE6825">
        <f>MIS[[#This Row],[OrderAverageTradedPrice]]*MIS[[#This Row],[OrderQuantity]]</f>
        <v>658</v>
      </c>
      <c r="AF6825">
        <f>MIS[[#This Row],[LTP]]*MIS[[#This Row],[OrderQuantity]]</f>
        <v>629</v>
      </c>
      <c r="AG6825">
        <f>IF(MIS[[#This Row],[OrderSide]]="SELL",MIS[[#This Row],[VALUE]]-MIS[[#This Row],[LIVE_VALUE]],MIS[[#This Row],[LIVE_VALUE]]-MIS[[#This Row],[VALUE]])</f>
        <v>-29</v>
      </c>
      <c r="AH6825" t="str" cm="1">
        <f t="array" ref="AH68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5" t="str">
        <f>MIS[[#This Row],[TRADING SYMBOL]]</f>
        <v>SENSEX2552079900PE</v>
      </c>
      <c r="AJ6825" t="str">
        <f>IF(RIGHT(MIS[[#This Row],[Main/Hedge]],4)="MAIN","MAIN","HEDGE")</f>
        <v>HEDGE</v>
      </c>
      <c r="AK6825" t="str" cm="1">
        <f t="array" ref="AK6825">_xlfn._xlws.FILTER(Table4[Column1],ISNUMBER(SEARCH(Table4[Column1],MIS[[#This Row],[OrderUniqueIdentifier]])),"")</f>
        <v>LONGSHORT</v>
      </c>
    </row>
    <row r="6826" spans="1:37" x14ac:dyDescent="0.25">
      <c r="A6826" t="s">
        <v>71</v>
      </c>
      <c r="B6826" t="s">
        <v>661</v>
      </c>
      <c r="C6826" t="s">
        <v>11844</v>
      </c>
      <c r="D6826" t="s">
        <v>72</v>
      </c>
      <c r="E6826" t="s">
        <v>11102</v>
      </c>
      <c r="F6826" t="s">
        <v>98</v>
      </c>
      <c r="G6826" t="s">
        <v>74</v>
      </c>
      <c r="H6826" t="s">
        <v>93</v>
      </c>
      <c r="I6826" t="s">
        <v>76</v>
      </c>
      <c r="J6826" t="s">
        <v>11819</v>
      </c>
      <c r="K6826">
        <v>20</v>
      </c>
      <c r="L6826" t="s">
        <v>77</v>
      </c>
      <c r="M6826" t="s">
        <v>78</v>
      </c>
      <c r="N6826" t="s">
        <v>10358</v>
      </c>
      <c r="O6826" t="s">
        <v>11821</v>
      </c>
      <c r="P6826" t="s">
        <v>11821</v>
      </c>
      <c r="Q6826" t="s">
        <v>11106</v>
      </c>
      <c r="R6826" t="s">
        <v>79</v>
      </c>
      <c r="S6826" t="s">
        <v>25</v>
      </c>
      <c r="T6826" t="s">
        <v>11107</v>
      </c>
      <c r="U6826" t="s">
        <v>100</v>
      </c>
      <c r="V6826" t="s">
        <v>80</v>
      </c>
      <c r="W6826">
        <v>79900</v>
      </c>
      <c r="X6826" t="s">
        <v>85</v>
      </c>
      <c r="Y6826">
        <v>20</v>
      </c>
      <c r="Z6826" t="s">
        <v>11823</v>
      </c>
      <c r="AA6826" t="s">
        <v>11823</v>
      </c>
      <c r="AB6826" t="s">
        <v>87</v>
      </c>
      <c r="AC6826" t="s">
        <v>84</v>
      </c>
      <c r="AD6826">
        <f>_xlfn.XLOOKUP(MIS[[#This Row],[TRADING SYMBOL]],[1]Sheet1!$D:$D,[1]Sheet1!$C:$C)</f>
        <v>31.45</v>
      </c>
      <c r="AE6826">
        <f>MIS[[#This Row],[OrderAverageTradedPrice]]*MIS[[#This Row],[OrderQuantity]]</f>
        <v>658</v>
      </c>
      <c r="AF6826">
        <f>MIS[[#This Row],[LTP]]*MIS[[#This Row],[OrderQuantity]]</f>
        <v>629</v>
      </c>
      <c r="AG6826">
        <f>IF(MIS[[#This Row],[OrderSide]]="SELL",MIS[[#This Row],[VALUE]]-MIS[[#This Row],[LIVE_VALUE]],MIS[[#This Row],[LIVE_VALUE]]-MIS[[#This Row],[VALUE]])</f>
        <v>-29</v>
      </c>
      <c r="AH6826" t="str" cm="1">
        <f t="array" ref="AH68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6" t="str">
        <f>MIS[[#This Row],[TRADING SYMBOL]]</f>
        <v>SENSEX2552079900PE</v>
      </c>
      <c r="AJ6826" t="str">
        <f>IF(RIGHT(MIS[[#This Row],[Main/Hedge]],4)="MAIN","MAIN","HEDGE")</f>
        <v>HEDGE</v>
      </c>
      <c r="AK6826" t="str" cm="1">
        <f t="array" ref="AK6826">_xlfn._xlws.FILTER(Table4[Column1],ISNUMBER(SEARCH(Table4[Column1],MIS[[#This Row],[OrderUniqueIdentifier]])),"")</f>
        <v>LONGSHORT</v>
      </c>
    </row>
    <row r="6827" spans="1:37" x14ac:dyDescent="0.25">
      <c r="A6827" t="s">
        <v>71</v>
      </c>
      <c r="B6827" t="s">
        <v>687</v>
      </c>
      <c r="C6827" t="s">
        <v>11856</v>
      </c>
      <c r="D6827" t="s">
        <v>72</v>
      </c>
      <c r="E6827" t="s">
        <v>11102</v>
      </c>
      <c r="F6827" t="s">
        <v>98</v>
      </c>
      <c r="G6827" t="s">
        <v>74</v>
      </c>
      <c r="H6827" t="s">
        <v>93</v>
      </c>
      <c r="I6827" t="s">
        <v>76</v>
      </c>
      <c r="J6827" t="s">
        <v>11819</v>
      </c>
      <c r="K6827">
        <v>20</v>
      </c>
      <c r="L6827" t="s">
        <v>77</v>
      </c>
      <c r="M6827" t="s">
        <v>78</v>
      </c>
      <c r="N6827" t="s">
        <v>10358</v>
      </c>
      <c r="O6827" t="s">
        <v>11820</v>
      </c>
      <c r="P6827" t="s">
        <v>11821</v>
      </c>
      <c r="Q6827" t="s">
        <v>11106</v>
      </c>
      <c r="R6827" t="s">
        <v>79</v>
      </c>
      <c r="S6827" t="s">
        <v>25</v>
      </c>
      <c r="T6827" t="s">
        <v>11107</v>
      </c>
      <c r="U6827" t="s">
        <v>100</v>
      </c>
      <c r="V6827" t="s">
        <v>80</v>
      </c>
      <c r="W6827">
        <v>79900</v>
      </c>
      <c r="X6827" t="s">
        <v>85</v>
      </c>
      <c r="Y6827">
        <v>20</v>
      </c>
      <c r="Z6827" t="s">
        <v>11822</v>
      </c>
      <c r="AA6827" t="s">
        <v>11823</v>
      </c>
      <c r="AB6827" t="s">
        <v>87</v>
      </c>
      <c r="AC6827" t="s">
        <v>84</v>
      </c>
      <c r="AD6827">
        <f>_xlfn.XLOOKUP(MIS[[#This Row],[TRADING SYMBOL]],[1]Sheet1!$D:$D,[1]Sheet1!$C:$C)</f>
        <v>31.45</v>
      </c>
      <c r="AE6827">
        <f>MIS[[#This Row],[OrderAverageTradedPrice]]*MIS[[#This Row],[OrderQuantity]]</f>
        <v>658</v>
      </c>
      <c r="AF6827">
        <f>MIS[[#This Row],[LTP]]*MIS[[#This Row],[OrderQuantity]]</f>
        <v>629</v>
      </c>
      <c r="AG6827">
        <f>IF(MIS[[#This Row],[OrderSide]]="SELL",MIS[[#This Row],[VALUE]]-MIS[[#This Row],[LIVE_VALUE]],MIS[[#This Row],[LIVE_VALUE]]-MIS[[#This Row],[VALUE]])</f>
        <v>-29</v>
      </c>
      <c r="AH6827" t="str" cm="1">
        <f t="array" ref="AH68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7" t="str">
        <f>MIS[[#This Row],[TRADING SYMBOL]]</f>
        <v>SENSEX2552079900PE</v>
      </c>
      <c r="AJ6827" t="str">
        <f>IF(RIGHT(MIS[[#This Row],[Main/Hedge]],4)="MAIN","MAIN","HEDGE")</f>
        <v>HEDGE</v>
      </c>
      <c r="AK6827" t="str" cm="1">
        <f t="array" ref="AK6827">_xlfn._xlws.FILTER(Table4[Column1],ISNUMBER(SEARCH(Table4[Column1],MIS[[#This Row],[OrderUniqueIdentifier]])),"")</f>
        <v>LONGSHORT</v>
      </c>
    </row>
    <row r="6828" spans="1:37" x14ac:dyDescent="0.25">
      <c r="A6828" t="s">
        <v>71</v>
      </c>
      <c r="B6828" t="s">
        <v>787</v>
      </c>
      <c r="C6828" t="s">
        <v>11881</v>
      </c>
      <c r="D6828" t="s">
        <v>72</v>
      </c>
      <c r="E6828" t="s">
        <v>11102</v>
      </c>
      <c r="F6828" t="s">
        <v>98</v>
      </c>
      <c r="G6828" t="s">
        <v>74</v>
      </c>
      <c r="H6828" t="s">
        <v>93</v>
      </c>
      <c r="I6828" t="s">
        <v>76</v>
      </c>
      <c r="J6828" t="s">
        <v>11819</v>
      </c>
      <c r="K6828">
        <v>20</v>
      </c>
      <c r="L6828" t="s">
        <v>77</v>
      </c>
      <c r="M6828" t="s">
        <v>78</v>
      </c>
      <c r="N6828" t="s">
        <v>10358</v>
      </c>
      <c r="O6828" t="s">
        <v>11820</v>
      </c>
      <c r="P6828" t="s">
        <v>11821</v>
      </c>
      <c r="Q6828" t="s">
        <v>11106</v>
      </c>
      <c r="R6828" t="s">
        <v>79</v>
      </c>
      <c r="S6828" t="s">
        <v>25</v>
      </c>
      <c r="T6828" t="s">
        <v>11107</v>
      </c>
      <c r="U6828" t="s">
        <v>100</v>
      </c>
      <c r="V6828" t="s">
        <v>80</v>
      </c>
      <c r="W6828">
        <v>79900</v>
      </c>
      <c r="X6828" t="s">
        <v>85</v>
      </c>
      <c r="Y6828">
        <v>20</v>
      </c>
      <c r="Z6828" t="s">
        <v>11822</v>
      </c>
      <c r="AA6828" t="s">
        <v>11823</v>
      </c>
      <c r="AB6828" t="s">
        <v>87</v>
      </c>
      <c r="AC6828" t="s">
        <v>84</v>
      </c>
      <c r="AD6828">
        <f>_xlfn.XLOOKUP(MIS[[#This Row],[TRADING SYMBOL]],[1]Sheet1!$D:$D,[1]Sheet1!$C:$C)</f>
        <v>31.45</v>
      </c>
      <c r="AE6828">
        <f>MIS[[#This Row],[OrderAverageTradedPrice]]*MIS[[#This Row],[OrderQuantity]]</f>
        <v>658</v>
      </c>
      <c r="AF6828">
        <f>MIS[[#This Row],[LTP]]*MIS[[#This Row],[OrderQuantity]]</f>
        <v>629</v>
      </c>
      <c r="AG6828">
        <f>IF(MIS[[#This Row],[OrderSide]]="SELL",MIS[[#This Row],[VALUE]]-MIS[[#This Row],[LIVE_VALUE]],MIS[[#This Row],[LIVE_VALUE]]-MIS[[#This Row],[VALUE]])</f>
        <v>-29</v>
      </c>
      <c r="AH6828" t="str" cm="1">
        <f t="array" ref="AH68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8" t="str">
        <f>MIS[[#This Row],[TRADING SYMBOL]]</f>
        <v>SENSEX2552079900PE</v>
      </c>
      <c r="AJ6828" t="str">
        <f>IF(RIGHT(MIS[[#This Row],[Main/Hedge]],4)="MAIN","MAIN","HEDGE")</f>
        <v>HEDGE</v>
      </c>
      <c r="AK6828" t="str" cm="1">
        <f t="array" ref="AK6828">_xlfn._xlws.FILTER(Table4[Column1],ISNUMBER(SEARCH(Table4[Column1],MIS[[#This Row],[OrderUniqueIdentifier]])),"")</f>
        <v>LONGSHORT</v>
      </c>
    </row>
    <row r="6829" spans="1:37" x14ac:dyDescent="0.25">
      <c r="A6829" t="s">
        <v>71</v>
      </c>
      <c r="B6829" t="s">
        <v>839</v>
      </c>
      <c r="C6829" t="s">
        <v>11899</v>
      </c>
      <c r="D6829" t="s">
        <v>72</v>
      </c>
      <c r="E6829" t="s">
        <v>11102</v>
      </c>
      <c r="F6829" t="s">
        <v>98</v>
      </c>
      <c r="G6829" t="s">
        <v>74</v>
      </c>
      <c r="H6829" t="s">
        <v>93</v>
      </c>
      <c r="I6829" t="s">
        <v>76</v>
      </c>
      <c r="J6829" t="s">
        <v>11819</v>
      </c>
      <c r="K6829">
        <v>20</v>
      </c>
      <c r="L6829" t="s">
        <v>77</v>
      </c>
      <c r="M6829" t="s">
        <v>78</v>
      </c>
      <c r="N6829" t="s">
        <v>10358</v>
      </c>
      <c r="O6829" t="s">
        <v>11821</v>
      </c>
      <c r="P6829" t="s">
        <v>11821</v>
      </c>
      <c r="Q6829" t="s">
        <v>11106</v>
      </c>
      <c r="R6829" t="s">
        <v>79</v>
      </c>
      <c r="S6829" t="s">
        <v>25</v>
      </c>
      <c r="T6829" t="s">
        <v>11107</v>
      </c>
      <c r="U6829" t="s">
        <v>100</v>
      </c>
      <c r="V6829" t="s">
        <v>80</v>
      </c>
      <c r="W6829">
        <v>79900</v>
      </c>
      <c r="X6829" t="s">
        <v>85</v>
      </c>
      <c r="Y6829">
        <v>20</v>
      </c>
      <c r="Z6829" t="s">
        <v>11823</v>
      </c>
      <c r="AA6829" t="s">
        <v>11823</v>
      </c>
      <c r="AB6829" t="s">
        <v>87</v>
      </c>
      <c r="AC6829" t="s">
        <v>84</v>
      </c>
      <c r="AD6829">
        <f>_xlfn.XLOOKUP(MIS[[#This Row],[TRADING SYMBOL]],[1]Sheet1!$D:$D,[1]Sheet1!$C:$C)</f>
        <v>31.45</v>
      </c>
      <c r="AE6829">
        <f>MIS[[#This Row],[OrderAverageTradedPrice]]*MIS[[#This Row],[OrderQuantity]]</f>
        <v>658</v>
      </c>
      <c r="AF6829">
        <f>MIS[[#This Row],[LTP]]*MIS[[#This Row],[OrderQuantity]]</f>
        <v>629</v>
      </c>
      <c r="AG6829">
        <f>IF(MIS[[#This Row],[OrderSide]]="SELL",MIS[[#This Row],[VALUE]]-MIS[[#This Row],[LIVE_VALUE]],MIS[[#This Row],[LIVE_VALUE]]-MIS[[#This Row],[VALUE]])</f>
        <v>-29</v>
      </c>
      <c r="AH6829" t="str" cm="1">
        <f t="array" ref="AH68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9" t="str">
        <f>MIS[[#This Row],[TRADING SYMBOL]]</f>
        <v>SENSEX2552079900PE</v>
      </c>
      <c r="AJ6829" t="str">
        <f>IF(RIGHT(MIS[[#This Row],[Main/Hedge]],4)="MAIN","MAIN","HEDGE")</f>
        <v>HEDGE</v>
      </c>
      <c r="AK6829" t="str" cm="1">
        <f t="array" ref="AK6829">_xlfn._xlws.FILTER(Table4[Column1],ISNUMBER(SEARCH(Table4[Column1],MIS[[#This Row],[OrderUniqueIdentifier]])),"")</f>
        <v>LONGSHORT</v>
      </c>
    </row>
    <row r="6830" spans="1:37" x14ac:dyDescent="0.25">
      <c r="A6830" t="s">
        <v>71</v>
      </c>
      <c r="B6830" t="s">
        <v>908</v>
      </c>
      <c r="C6830" t="s">
        <v>11926</v>
      </c>
      <c r="D6830" t="s">
        <v>72</v>
      </c>
      <c r="E6830" t="s">
        <v>11102</v>
      </c>
      <c r="F6830" t="s">
        <v>98</v>
      </c>
      <c r="G6830" t="s">
        <v>74</v>
      </c>
      <c r="H6830" t="s">
        <v>93</v>
      </c>
      <c r="I6830" t="s">
        <v>76</v>
      </c>
      <c r="J6830" t="s">
        <v>11819</v>
      </c>
      <c r="K6830">
        <v>20</v>
      </c>
      <c r="L6830" t="s">
        <v>77</v>
      </c>
      <c r="M6830" t="s">
        <v>78</v>
      </c>
      <c r="N6830" t="s">
        <v>10358</v>
      </c>
      <c r="O6830" t="s">
        <v>11821</v>
      </c>
      <c r="P6830" t="s">
        <v>11821</v>
      </c>
      <c r="Q6830" t="s">
        <v>11106</v>
      </c>
      <c r="R6830" t="s">
        <v>79</v>
      </c>
      <c r="S6830" t="s">
        <v>25</v>
      </c>
      <c r="T6830" t="s">
        <v>11107</v>
      </c>
      <c r="U6830" t="s">
        <v>100</v>
      </c>
      <c r="V6830" t="s">
        <v>80</v>
      </c>
      <c r="W6830">
        <v>79900</v>
      </c>
      <c r="X6830" t="s">
        <v>85</v>
      </c>
      <c r="Y6830">
        <v>20</v>
      </c>
      <c r="Z6830" t="s">
        <v>11823</v>
      </c>
      <c r="AA6830" t="s">
        <v>11823</v>
      </c>
      <c r="AB6830" t="s">
        <v>87</v>
      </c>
      <c r="AC6830" t="s">
        <v>84</v>
      </c>
      <c r="AD6830">
        <f>_xlfn.XLOOKUP(MIS[[#This Row],[TRADING SYMBOL]],[1]Sheet1!$D:$D,[1]Sheet1!$C:$C)</f>
        <v>31.45</v>
      </c>
      <c r="AE6830">
        <f>MIS[[#This Row],[OrderAverageTradedPrice]]*MIS[[#This Row],[OrderQuantity]]</f>
        <v>658</v>
      </c>
      <c r="AF6830">
        <f>MIS[[#This Row],[LTP]]*MIS[[#This Row],[OrderQuantity]]</f>
        <v>629</v>
      </c>
      <c r="AG6830">
        <f>IF(MIS[[#This Row],[OrderSide]]="SELL",MIS[[#This Row],[VALUE]]-MIS[[#This Row],[LIVE_VALUE]],MIS[[#This Row],[LIVE_VALUE]]-MIS[[#This Row],[VALUE]])</f>
        <v>-29</v>
      </c>
      <c r="AH6830" t="str" cm="1">
        <f t="array" ref="AH68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0" t="str">
        <f>MIS[[#This Row],[TRADING SYMBOL]]</f>
        <v>SENSEX2552079900PE</v>
      </c>
      <c r="AJ6830" t="str">
        <f>IF(RIGHT(MIS[[#This Row],[Main/Hedge]],4)="MAIN","MAIN","HEDGE")</f>
        <v>HEDGE</v>
      </c>
      <c r="AK6830" t="str" cm="1">
        <f t="array" ref="AK6830">_xlfn._xlws.FILTER(Table4[Column1],ISNUMBER(SEARCH(Table4[Column1],MIS[[#This Row],[OrderUniqueIdentifier]])),"")</f>
        <v>LONGSHORT</v>
      </c>
    </row>
    <row r="6831" spans="1:37" x14ac:dyDescent="0.25">
      <c r="A6831" t="s">
        <v>71</v>
      </c>
      <c r="B6831" t="s">
        <v>994</v>
      </c>
      <c r="C6831" t="s">
        <v>11958</v>
      </c>
      <c r="D6831" t="s">
        <v>72</v>
      </c>
      <c r="E6831" t="s">
        <v>11102</v>
      </c>
      <c r="F6831" t="s">
        <v>98</v>
      </c>
      <c r="G6831" t="s">
        <v>74</v>
      </c>
      <c r="H6831" t="s">
        <v>93</v>
      </c>
      <c r="I6831" t="s">
        <v>76</v>
      </c>
      <c r="J6831" t="s">
        <v>11819</v>
      </c>
      <c r="K6831">
        <v>20</v>
      </c>
      <c r="L6831" t="s">
        <v>77</v>
      </c>
      <c r="M6831" t="s">
        <v>78</v>
      </c>
      <c r="N6831" t="s">
        <v>10358</v>
      </c>
      <c r="O6831" t="s">
        <v>11821</v>
      </c>
      <c r="P6831" t="s">
        <v>11821</v>
      </c>
      <c r="Q6831" t="s">
        <v>11106</v>
      </c>
      <c r="R6831" t="s">
        <v>79</v>
      </c>
      <c r="S6831" t="s">
        <v>25</v>
      </c>
      <c r="T6831" t="s">
        <v>11107</v>
      </c>
      <c r="U6831" t="s">
        <v>100</v>
      </c>
      <c r="V6831" t="s">
        <v>80</v>
      </c>
      <c r="W6831">
        <v>79900</v>
      </c>
      <c r="X6831" t="s">
        <v>85</v>
      </c>
      <c r="Y6831">
        <v>20</v>
      </c>
      <c r="Z6831" t="s">
        <v>11823</v>
      </c>
      <c r="AA6831" t="s">
        <v>11823</v>
      </c>
      <c r="AB6831" t="s">
        <v>87</v>
      </c>
      <c r="AC6831" t="s">
        <v>84</v>
      </c>
      <c r="AD6831">
        <f>_xlfn.XLOOKUP(MIS[[#This Row],[TRADING SYMBOL]],[1]Sheet1!$D:$D,[1]Sheet1!$C:$C)</f>
        <v>31.45</v>
      </c>
      <c r="AE6831">
        <f>MIS[[#This Row],[OrderAverageTradedPrice]]*MIS[[#This Row],[OrderQuantity]]</f>
        <v>658</v>
      </c>
      <c r="AF6831">
        <f>MIS[[#This Row],[LTP]]*MIS[[#This Row],[OrderQuantity]]</f>
        <v>629</v>
      </c>
      <c r="AG6831">
        <f>IF(MIS[[#This Row],[OrderSide]]="SELL",MIS[[#This Row],[VALUE]]-MIS[[#This Row],[LIVE_VALUE]],MIS[[#This Row],[LIVE_VALUE]]-MIS[[#This Row],[VALUE]])</f>
        <v>-29</v>
      </c>
      <c r="AH6831" t="str" cm="1">
        <f t="array" ref="AH68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1" t="str">
        <f>MIS[[#This Row],[TRADING SYMBOL]]</f>
        <v>SENSEX2552079900PE</v>
      </c>
      <c r="AJ6831" t="str">
        <f>IF(RIGHT(MIS[[#This Row],[Main/Hedge]],4)="MAIN","MAIN","HEDGE")</f>
        <v>HEDGE</v>
      </c>
      <c r="AK6831" t="str" cm="1">
        <f t="array" ref="AK6831">_xlfn._xlws.FILTER(Table4[Column1],ISNUMBER(SEARCH(Table4[Column1],MIS[[#This Row],[OrderUniqueIdentifier]])),"")</f>
        <v>LONGSHORT</v>
      </c>
    </row>
    <row r="6832" spans="1:37" x14ac:dyDescent="0.25">
      <c r="A6832" t="s">
        <v>71</v>
      </c>
      <c r="B6832" t="s">
        <v>1054</v>
      </c>
      <c r="C6832" t="s">
        <v>11979</v>
      </c>
      <c r="D6832" t="s">
        <v>72</v>
      </c>
      <c r="E6832" t="s">
        <v>11102</v>
      </c>
      <c r="F6832" t="s">
        <v>98</v>
      </c>
      <c r="G6832" t="s">
        <v>74</v>
      </c>
      <c r="H6832" t="s">
        <v>93</v>
      </c>
      <c r="I6832" t="s">
        <v>76</v>
      </c>
      <c r="J6832" t="s">
        <v>11819</v>
      </c>
      <c r="K6832">
        <v>20</v>
      </c>
      <c r="L6832" t="s">
        <v>77</v>
      </c>
      <c r="M6832" t="s">
        <v>78</v>
      </c>
      <c r="N6832" t="s">
        <v>10358</v>
      </c>
      <c r="O6832" t="s">
        <v>11820</v>
      </c>
      <c r="P6832" t="s">
        <v>11821</v>
      </c>
      <c r="Q6832" t="s">
        <v>11106</v>
      </c>
      <c r="R6832" t="s">
        <v>79</v>
      </c>
      <c r="S6832" t="s">
        <v>25</v>
      </c>
      <c r="T6832" t="s">
        <v>11107</v>
      </c>
      <c r="U6832" t="s">
        <v>100</v>
      </c>
      <c r="V6832" t="s">
        <v>80</v>
      </c>
      <c r="W6832">
        <v>79900</v>
      </c>
      <c r="X6832" t="s">
        <v>85</v>
      </c>
      <c r="Y6832">
        <v>20</v>
      </c>
      <c r="Z6832" t="s">
        <v>11822</v>
      </c>
      <c r="AA6832" t="s">
        <v>11823</v>
      </c>
      <c r="AB6832" t="s">
        <v>87</v>
      </c>
      <c r="AC6832" t="s">
        <v>84</v>
      </c>
      <c r="AD6832">
        <f>_xlfn.XLOOKUP(MIS[[#This Row],[TRADING SYMBOL]],[1]Sheet1!$D:$D,[1]Sheet1!$C:$C)</f>
        <v>31.45</v>
      </c>
      <c r="AE6832">
        <f>MIS[[#This Row],[OrderAverageTradedPrice]]*MIS[[#This Row],[OrderQuantity]]</f>
        <v>658</v>
      </c>
      <c r="AF6832">
        <f>MIS[[#This Row],[LTP]]*MIS[[#This Row],[OrderQuantity]]</f>
        <v>629</v>
      </c>
      <c r="AG6832">
        <f>IF(MIS[[#This Row],[OrderSide]]="SELL",MIS[[#This Row],[VALUE]]-MIS[[#This Row],[LIVE_VALUE]],MIS[[#This Row],[LIVE_VALUE]]-MIS[[#This Row],[VALUE]])</f>
        <v>-29</v>
      </c>
      <c r="AH6832" t="str" cm="1">
        <f t="array" ref="AH68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2" t="str">
        <f>MIS[[#This Row],[TRADING SYMBOL]]</f>
        <v>SENSEX2552079900PE</v>
      </c>
      <c r="AJ6832" t="str">
        <f>IF(RIGHT(MIS[[#This Row],[Main/Hedge]],4)="MAIN","MAIN","HEDGE")</f>
        <v>HEDGE</v>
      </c>
      <c r="AK6832" t="str" cm="1">
        <f t="array" ref="AK6832">_xlfn._xlws.FILTER(Table4[Column1],ISNUMBER(SEARCH(Table4[Column1],MIS[[#This Row],[OrderUniqueIdentifier]])),"")</f>
        <v>LONGSHORT</v>
      </c>
    </row>
    <row r="6833" spans="1:37" x14ac:dyDescent="0.25">
      <c r="A6833" t="s">
        <v>71</v>
      </c>
      <c r="B6833" t="s">
        <v>1100</v>
      </c>
      <c r="C6833" t="s">
        <v>12000</v>
      </c>
      <c r="D6833" t="s">
        <v>72</v>
      </c>
      <c r="E6833" t="s">
        <v>11102</v>
      </c>
      <c r="F6833" t="s">
        <v>98</v>
      </c>
      <c r="G6833" t="s">
        <v>74</v>
      </c>
      <c r="H6833" t="s">
        <v>93</v>
      </c>
      <c r="I6833" t="s">
        <v>76</v>
      </c>
      <c r="J6833" t="s">
        <v>11819</v>
      </c>
      <c r="K6833">
        <v>20</v>
      </c>
      <c r="L6833" t="s">
        <v>77</v>
      </c>
      <c r="M6833" t="s">
        <v>78</v>
      </c>
      <c r="N6833" t="s">
        <v>10358</v>
      </c>
      <c r="O6833" t="s">
        <v>11820</v>
      </c>
      <c r="P6833" t="s">
        <v>11821</v>
      </c>
      <c r="Q6833" t="s">
        <v>11106</v>
      </c>
      <c r="R6833" t="s">
        <v>79</v>
      </c>
      <c r="S6833" t="s">
        <v>25</v>
      </c>
      <c r="T6833" t="s">
        <v>11107</v>
      </c>
      <c r="U6833" t="s">
        <v>100</v>
      </c>
      <c r="V6833" t="s">
        <v>80</v>
      </c>
      <c r="W6833">
        <v>79900</v>
      </c>
      <c r="X6833" t="s">
        <v>85</v>
      </c>
      <c r="Y6833">
        <v>20</v>
      </c>
      <c r="Z6833" t="s">
        <v>11822</v>
      </c>
      <c r="AA6833" t="s">
        <v>11823</v>
      </c>
      <c r="AB6833" t="s">
        <v>87</v>
      </c>
      <c r="AC6833" t="s">
        <v>84</v>
      </c>
      <c r="AD6833">
        <f>_xlfn.XLOOKUP(MIS[[#This Row],[TRADING SYMBOL]],[1]Sheet1!$D:$D,[1]Sheet1!$C:$C)</f>
        <v>31.45</v>
      </c>
      <c r="AE6833">
        <f>MIS[[#This Row],[OrderAverageTradedPrice]]*MIS[[#This Row],[OrderQuantity]]</f>
        <v>658</v>
      </c>
      <c r="AF6833">
        <f>MIS[[#This Row],[LTP]]*MIS[[#This Row],[OrderQuantity]]</f>
        <v>629</v>
      </c>
      <c r="AG6833">
        <f>IF(MIS[[#This Row],[OrderSide]]="SELL",MIS[[#This Row],[VALUE]]-MIS[[#This Row],[LIVE_VALUE]],MIS[[#This Row],[LIVE_VALUE]]-MIS[[#This Row],[VALUE]])</f>
        <v>-29</v>
      </c>
      <c r="AH6833" t="str" cm="1">
        <f t="array" ref="AH68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3" t="str">
        <f>MIS[[#This Row],[TRADING SYMBOL]]</f>
        <v>SENSEX2552079900PE</v>
      </c>
      <c r="AJ6833" t="str">
        <f>IF(RIGHT(MIS[[#This Row],[Main/Hedge]],4)="MAIN","MAIN","HEDGE")</f>
        <v>HEDGE</v>
      </c>
      <c r="AK6833" t="str" cm="1">
        <f t="array" ref="AK6833">_xlfn._xlws.FILTER(Table4[Column1],ISNUMBER(SEARCH(Table4[Column1],MIS[[#This Row],[OrderUniqueIdentifier]])),"")</f>
        <v>LONGSHORT</v>
      </c>
    </row>
    <row r="6834" spans="1:37" x14ac:dyDescent="0.25">
      <c r="A6834" t="s">
        <v>71</v>
      </c>
      <c r="B6834" t="s">
        <v>1127</v>
      </c>
      <c r="C6834" t="s">
        <v>12010</v>
      </c>
      <c r="D6834" t="s">
        <v>72</v>
      </c>
      <c r="E6834" t="s">
        <v>11102</v>
      </c>
      <c r="F6834" t="s">
        <v>98</v>
      </c>
      <c r="G6834" t="s">
        <v>74</v>
      </c>
      <c r="H6834" t="s">
        <v>93</v>
      </c>
      <c r="I6834" t="s">
        <v>76</v>
      </c>
      <c r="J6834" t="s">
        <v>11819</v>
      </c>
      <c r="K6834">
        <v>20</v>
      </c>
      <c r="L6834" t="s">
        <v>77</v>
      </c>
      <c r="M6834" t="s">
        <v>78</v>
      </c>
      <c r="N6834" t="s">
        <v>10358</v>
      </c>
      <c r="O6834" t="s">
        <v>11820</v>
      </c>
      <c r="P6834" t="s">
        <v>11821</v>
      </c>
      <c r="Q6834" t="s">
        <v>11106</v>
      </c>
      <c r="R6834" t="s">
        <v>79</v>
      </c>
      <c r="S6834" t="s">
        <v>25</v>
      </c>
      <c r="T6834" t="s">
        <v>11107</v>
      </c>
      <c r="U6834" t="s">
        <v>100</v>
      </c>
      <c r="V6834" t="s">
        <v>80</v>
      </c>
      <c r="W6834">
        <v>79900</v>
      </c>
      <c r="X6834" t="s">
        <v>85</v>
      </c>
      <c r="Y6834">
        <v>20</v>
      </c>
      <c r="Z6834" t="s">
        <v>11822</v>
      </c>
      <c r="AA6834" t="s">
        <v>11823</v>
      </c>
      <c r="AB6834" t="s">
        <v>87</v>
      </c>
      <c r="AC6834" t="s">
        <v>84</v>
      </c>
      <c r="AD6834">
        <f>_xlfn.XLOOKUP(MIS[[#This Row],[TRADING SYMBOL]],[1]Sheet1!$D:$D,[1]Sheet1!$C:$C)</f>
        <v>31.45</v>
      </c>
      <c r="AE6834">
        <f>MIS[[#This Row],[OrderAverageTradedPrice]]*MIS[[#This Row],[OrderQuantity]]</f>
        <v>658</v>
      </c>
      <c r="AF6834">
        <f>MIS[[#This Row],[LTP]]*MIS[[#This Row],[OrderQuantity]]</f>
        <v>629</v>
      </c>
      <c r="AG6834">
        <f>IF(MIS[[#This Row],[OrderSide]]="SELL",MIS[[#This Row],[VALUE]]-MIS[[#This Row],[LIVE_VALUE]],MIS[[#This Row],[LIVE_VALUE]]-MIS[[#This Row],[VALUE]])</f>
        <v>-29</v>
      </c>
      <c r="AH6834" t="str" cm="1">
        <f t="array" ref="AH68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4" t="str">
        <f>MIS[[#This Row],[TRADING SYMBOL]]</f>
        <v>SENSEX2552079900PE</v>
      </c>
      <c r="AJ6834" t="str">
        <f>IF(RIGHT(MIS[[#This Row],[Main/Hedge]],4)="MAIN","MAIN","HEDGE")</f>
        <v>HEDGE</v>
      </c>
      <c r="AK6834" t="str" cm="1">
        <f t="array" ref="AK6834">_xlfn._xlws.FILTER(Table4[Column1],ISNUMBER(SEARCH(Table4[Column1],MIS[[#This Row],[OrderUniqueIdentifier]])),"")</f>
        <v>LONGSHORT</v>
      </c>
    </row>
    <row r="6835" spans="1:37" x14ac:dyDescent="0.25">
      <c r="A6835" t="s">
        <v>71</v>
      </c>
      <c r="B6835" t="s">
        <v>1171</v>
      </c>
      <c r="C6835" t="s">
        <v>12023</v>
      </c>
      <c r="D6835" t="s">
        <v>72</v>
      </c>
      <c r="E6835" t="s">
        <v>11102</v>
      </c>
      <c r="F6835" t="s">
        <v>98</v>
      </c>
      <c r="G6835" t="s">
        <v>74</v>
      </c>
      <c r="H6835" t="s">
        <v>93</v>
      </c>
      <c r="I6835" t="s">
        <v>76</v>
      </c>
      <c r="J6835" t="s">
        <v>11819</v>
      </c>
      <c r="K6835">
        <v>20</v>
      </c>
      <c r="L6835" t="s">
        <v>77</v>
      </c>
      <c r="M6835" t="s">
        <v>78</v>
      </c>
      <c r="N6835" t="s">
        <v>10358</v>
      </c>
      <c r="O6835" t="s">
        <v>11820</v>
      </c>
      <c r="P6835" t="s">
        <v>11821</v>
      </c>
      <c r="Q6835" t="s">
        <v>11106</v>
      </c>
      <c r="R6835" t="s">
        <v>79</v>
      </c>
      <c r="S6835" t="s">
        <v>25</v>
      </c>
      <c r="T6835" t="s">
        <v>11107</v>
      </c>
      <c r="U6835" t="s">
        <v>100</v>
      </c>
      <c r="V6835" t="s">
        <v>80</v>
      </c>
      <c r="W6835">
        <v>79900</v>
      </c>
      <c r="X6835" t="s">
        <v>85</v>
      </c>
      <c r="Y6835">
        <v>20</v>
      </c>
      <c r="Z6835" t="s">
        <v>11822</v>
      </c>
      <c r="AA6835" t="s">
        <v>11823</v>
      </c>
      <c r="AB6835" t="s">
        <v>87</v>
      </c>
      <c r="AC6835" t="s">
        <v>84</v>
      </c>
      <c r="AD6835">
        <f>_xlfn.XLOOKUP(MIS[[#This Row],[TRADING SYMBOL]],[1]Sheet1!$D:$D,[1]Sheet1!$C:$C)</f>
        <v>31.45</v>
      </c>
      <c r="AE6835">
        <f>MIS[[#This Row],[OrderAverageTradedPrice]]*MIS[[#This Row],[OrderQuantity]]</f>
        <v>658</v>
      </c>
      <c r="AF6835">
        <f>MIS[[#This Row],[LTP]]*MIS[[#This Row],[OrderQuantity]]</f>
        <v>629</v>
      </c>
      <c r="AG6835">
        <f>IF(MIS[[#This Row],[OrderSide]]="SELL",MIS[[#This Row],[VALUE]]-MIS[[#This Row],[LIVE_VALUE]],MIS[[#This Row],[LIVE_VALUE]]-MIS[[#This Row],[VALUE]])</f>
        <v>-29</v>
      </c>
      <c r="AH6835" t="str" cm="1">
        <f t="array" ref="AH68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5" t="str">
        <f>MIS[[#This Row],[TRADING SYMBOL]]</f>
        <v>SENSEX2552079900PE</v>
      </c>
      <c r="AJ6835" t="str">
        <f>IF(RIGHT(MIS[[#This Row],[Main/Hedge]],4)="MAIN","MAIN","HEDGE")</f>
        <v>HEDGE</v>
      </c>
      <c r="AK6835" t="str" cm="1">
        <f t="array" ref="AK6835">_xlfn._xlws.FILTER(Table4[Column1],ISNUMBER(SEARCH(Table4[Column1],MIS[[#This Row],[OrderUniqueIdentifier]])),"")</f>
        <v>LONGSHORT</v>
      </c>
    </row>
    <row r="6836" spans="1:37" x14ac:dyDescent="0.25">
      <c r="A6836" t="s">
        <v>71</v>
      </c>
      <c r="B6836" t="s">
        <v>1244</v>
      </c>
      <c r="C6836" t="s">
        <v>12048</v>
      </c>
      <c r="D6836" t="s">
        <v>72</v>
      </c>
      <c r="E6836" t="s">
        <v>11102</v>
      </c>
      <c r="F6836" t="s">
        <v>98</v>
      </c>
      <c r="G6836" t="s">
        <v>74</v>
      </c>
      <c r="H6836" t="s">
        <v>93</v>
      </c>
      <c r="I6836" t="s">
        <v>76</v>
      </c>
      <c r="J6836" t="s">
        <v>11819</v>
      </c>
      <c r="K6836">
        <v>20</v>
      </c>
      <c r="L6836" t="s">
        <v>77</v>
      </c>
      <c r="M6836" t="s">
        <v>78</v>
      </c>
      <c r="N6836" t="s">
        <v>10358</v>
      </c>
      <c r="O6836" t="s">
        <v>11821</v>
      </c>
      <c r="P6836" t="s">
        <v>11821</v>
      </c>
      <c r="Q6836" t="s">
        <v>11106</v>
      </c>
      <c r="R6836" t="s">
        <v>79</v>
      </c>
      <c r="S6836" t="s">
        <v>25</v>
      </c>
      <c r="T6836" t="s">
        <v>11107</v>
      </c>
      <c r="U6836" t="s">
        <v>100</v>
      </c>
      <c r="V6836" t="s">
        <v>80</v>
      </c>
      <c r="W6836">
        <v>79900</v>
      </c>
      <c r="X6836" t="s">
        <v>85</v>
      </c>
      <c r="Y6836">
        <v>20</v>
      </c>
      <c r="Z6836" t="s">
        <v>11823</v>
      </c>
      <c r="AA6836" t="s">
        <v>11823</v>
      </c>
      <c r="AB6836" t="s">
        <v>87</v>
      </c>
      <c r="AC6836" t="s">
        <v>84</v>
      </c>
      <c r="AD6836">
        <f>_xlfn.XLOOKUP(MIS[[#This Row],[TRADING SYMBOL]],[1]Sheet1!$D:$D,[1]Sheet1!$C:$C)</f>
        <v>31.45</v>
      </c>
      <c r="AE6836">
        <f>MIS[[#This Row],[OrderAverageTradedPrice]]*MIS[[#This Row],[OrderQuantity]]</f>
        <v>658</v>
      </c>
      <c r="AF6836">
        <f>MIS[[#This Row],[LTP]]*MIS[[#This Row],[OrderQuantity]]</f>
        <v>629</v>
      </c>
      <c r="AG6836">
        <f>IF(MIS[[#This Row],[OrderSide]]="SELL",MIS[[#This Row],[VALUE]]-MIS[[#This Row],[LIVE_VALUE]],MIS[[#This Row],[LIVE_VALUE]]-MIS[[#This Row],[VALUE]])</f>
        <v>-29</v>
      </c>
      <c r="AH6836" t="str" cm="1">
        <f t="array" ref="AH68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6" t="str">
        <f>MIS[[#This Row],[TRADING SYMBOL]]</f>
        <v>SENSEX2552079900PE</v>
      </c>
      <c r="AJ6836" t="str">
        <f>IF(RIGHT(MIS[[#This Row],[Main/Hedge]],4)="MAIN","MAIN","HEDGE")</f>
        <v>HEDGE</v>
      </c>
      <c r="AK6836" t="str" cm="1">
        <f t="array" ref="AK6836">_xlfn._xlws.FILTER(Table4[Column1],ISNUMBER(SEARCH(Table4[Column1],MIS[[#This Row],[OrderUniqueIdentifier]])),"")</f>
        <v>LONGSHORT</v>
      </c>
    </row>
    <row r="6837" spans="1:37" x14ac:dyDescent="0.25">
      <c r="A6837" t="s">
        <v>71</v>
      </c>
      <c r="B6837" t="s">
        <v>1326</v>
      </c>
      <c r="C6837" t="s">
        <v>12080</v>
      </c>
      <c r="D6837" t="s">
        <v>72</v>
      </c>
      <c r="E6837" t="s">
        <v>11102</v>
      </c>
      <c r="F6837" t="s">
        <v>98</v>
      </c>
      <c r="G6837" t="s">
        <v>74</v>
      </c>
      <c r="H6837" t="s">
        <v>93</v>
      </c>
      <c r="I6837" t="s">
        <v>76</v>
      </c>
      <c r="J6837" t="s">
        <v>11819</v>
      </c>
      <c r="K6837">
        <v>20</v>
      </c>
      <c r="L6837" t="s">
        <v>77</v>
      </c>
      <c r="M6837" t="s">
        <v>78</v>
      </c>
      <c r="N6837" t="s">
        <v>10358</v>
      </c>
      <c r="O6837" t="s">
        <v>11820</v>
      </c>
      <c r="P6837" t="s">
        <v>11821</v>
      </c>
      <c r="Q6837" t="s">
        <v>11106</v>
      </c>
      <c r="R6837" t="s">
        <v>79</v>
      </c>
      <c r="S6837" t="s">
        <v>25</v>
      </c>
      <c r="T6837" t="s">
        <v>11107</v>
      </c>
      <c r="U6837" t="s">
        <v>100</v>
      </c>
      <c r="V6837" t="s">
        <v>80</v>
      </c>
      <c r="W6837">
        <v>79900</v>
      </c>
      <c r="X6837" t="s">
        <v>85</v>
      </c>
      <c r="Y6837">
        <v>20</v>
      </c>
      <c r="Z6837" t="s">
        <v>11822</v>
      </c>
      <c r="AA6837" t="s">
        <v>11823</v>
      </c>
      <c r="AB6837" t="s">
        <v>87</v>
      </c>
      <c r="AC6837" t="s">
        <v>84</v>
      </c>
      <c r="AD6837">
        <f>_xlfn.XLOOKUP(MIS[[#This Row],[TRADING SYMBOL]],[1]Sheet1!$D:$D,[1]Sheet1!$C:$C)</f>
        <v>31.45</v>
      </c>
      <c r="AE6837">
        <f>MIS[[#This Row],[OrderAverageTradedPrice]]*MIS[[#This Row],[OrderQuantity]]</f>
        <v>658</v>
      </c>
      <c r="AF6837">
        <f>MIS[[#This Row],[LTP]]*MIS[[#This Row],[OrderQuantity]]</f>
        <v>629</v>
      </c>
      <c r="AG6837">
        <f>IF(MIS[[#This Row],[OrderSide]]="SELL",MIS[[#This Row],[VALUE]]-MIS[[#This Row],[LIVE_VALUE]],MIS[[#This Row],[LIVE_VALUE]]-MIS[[#This Row],[VALUE]])</f>
        <v>-29</v>
      </c>
      <c r="AH6837" t="str" cm="1">
        <f t="array" ref="AH68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7" t="str">
        <f>MIS[[#This Row],[TRADING SYMBOL]]</f>
        <v>SENSEX2552079900PE</v>
      </c>
      <c r="AJ6837" t="str">
        <f>IF(RIGHT(MIS[[#This Row],[Main/Hedge]],4)="MAIN","MAIN","HEDGE")</f>
        <v>HEDGE</v>
      </c>
      <c r="AK6837" t="str" cm="1">
        <f t="array" ref="AK6837">_xlfn._xlws.FILTER(Table4[Column1],ISNUMBER(SEARCH(Table4[Column1],MIS[[#This Row],[OrderUniqueIdentifier]])),"")</f>
        <v>LONGSHORT</v>
      </c>
    </row>
    <row r="6838" spans="1:37" x14ac:dyDescent="0.25">
      <c r="A6838" t="s">
        <v>1357</v>
      </c>
      <c r="B6838" t="s">
        <v>1358</v>
      </c>
      <c r="C6838" t="s">
        <v>12087</v>
      </c>
      <c r="D6838" t="s">
        <v>72</v>
      </c>
      <c r="E6838" t="s">
        <v>11102</v>
      </c>
      <c r="F6838" t="s">
        <v>98</v>
      </c>
      <c r="G6838" t="s">
        <v>74</v>
      </c>
      <c r="H6838" t="s">
        <v>93</v>
      </c>
      <c r="I6838" t="s">
        <v>76</v>
      </c>
      <c r="J6838" t="s">
        <v>11819</v>
      </c>
      <c r="K6838">
        <v>20</v>
      </c>
      <c r="L6838" t="s">
        <v>77</v>
      </c>
      <c r="M6838" t="s">
        <v>78</v>
      </c>
      <c r="N6838" t="s">
        <v>10358</v>
      </c>
      <c r="O6838" t="s">
        <v>11820</v>
      </c>
      <c r="P6838" t="s">
        <v>11821</v>
      </c>
      <c r="Q6838" t="s">
        <v>11106</v>
      </c>
      <c r="R6838" t="s">
        <v>79</v>
      </c>
      <c r="S6838" t="s">
        <v>25</v>
      </c>
      <c r="T6838" t="s">
        <v>11107</v>
      </c>
      <c r="U6838" t="s">
        <v>100</v>
      </c>
      <c r="V6838" t="s">
        <v>80</v>
      </c>
      <c r="W6838">
        <v>79900</v>
      </c>
      <c r="X6838" t="s">
        <v>85</v>
      </c>
      <c r="Y6838">
        <v>20</v>
      </c>
      <c r="Z6838" t="s">
        <v>11822</v>
      </c>
      <c r="AA6838" t="s">
        <v>11823</v>
      </c>
      <c r="AB6838" t="s">
        <v>87</v>
      </c>
      <c r="AC6838" t="s">
        <v>84</v>
      </c>
      <c r="AD6838">
        <f>_xlfn.XLOOKUP(MIS[[#This Row],[TRADING SYMBOL]],[1]Sheet1!$D:$D,[1]Sheet1!$C:$C)</f>
        <v>31.45</v>
      </c>
      <c r="AE6838">
        <f>MIS[[#This Row],[OrderAverageTradedPrice]]*MIS[[#This Row],[OrderQuantity]]</f>
        <v>658</v>
      </c>
      <c r="AF6838">
        <f>MIS[[#This Row],[LTP]]*MIS[[#This Row],[OrderQuantity]]</f>
        <v>629</v>
      </c>
      <c r="AG6838">
        <f>IF(MIS[[#This Row],[OrderSide]]="SELL",MIS[[#This Row],[VALUE]]-MIS[[#This Row],[LIVE_VALUE]],MIS[[#This Row],[LIVE_VALUE]]-MIS[[#This Row],[VALUE]])</f>
        <v>-29</v>
      </c>
      <c r="AH6838" t="str" cm="1">
        <f t="array" ref="AH68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8" t="str">
        <f>MIS[[#This Row],[TRADING SYMBOL]]</f>
        <v>SENSEX2552079900PE</v>
      </c>
      <c r="AJ6838" t="str">
        <f>IF(RIGHT(MIS[[#This Row],[Main/Hedge]],4)="MAIN","MAIN","HEDGE")</f>
        <v>HEDGE</v>
      </c>
      <c r="AK6838" t="str" cm="1">
        <f t="array" ref="AK6838">_xlfn._xlws.FILTER(Table4[Column1],ISNUMBER(SEARCH(Table4[Column1],MIS[[#This Row],[OrderUniqueIdentifier]])),"")</f>
        <v>LONGSHORT</v>
      </c>
    </row>
    <row r="6839" spans="1:37" x14ac:dyDescent="0.25">
      <c r="A6839" t="s">
        <v>179</v>
      </c>
      <c r="B6839" t="s">
        <v>1488</v>
      </c>
      <c r="C6839" t="s">
        <v>12118</v>
      </c>
      <c r="D6839" t="s">
        <v>72</v>
      </c>
      <c r="E6839" t="s">
        <v>11102</v>
      </c>
      <c r="F6839" t="s">
        <v>98</v>
      </c>
      <c r="G6839" t="s">
        <v>74</v>
      </c>
      <c r="H6839" t="s">
        <v>93</v>
      </c>
      <c r="I6839" t="s">
        <v>76</v>
      </c>
      <c r="J6839" t="s">
        <v>11819</v>
      </c>
      <c r="K6839">
        <v>20</v>
      </c>
      <c r="L6839" t="s">
        <v>77</v>
      </c>
      <c r="M6839" t="s">
        <v>78</v>
      </c>
      <c r="N6839" t="s">
        <v>10358</v>
      </c>
      <c r="O6839" t="s">
        <v>11820</v>
      </c>
      <c r="P6839" t="s">
        <v>11821</v>
      </c>
      <c r="Q6839" t="s">
        <v>11106</v>
      </c>
      <c r="R6839" t="s">
        <v>79</v>
      </c>
      <c r="S6839" t="s">
        <v>25</v>
      </c>
      <c r="T6839" t="s">
        <v>11107</v>
      </c>
      <c r="U6839" t="s">
        <v>100</v>
      </c>
      <c r="V6839" t="s">
        <v>80</v>
      </c>
      <c r="W6839">
        <v>79900</v>
      </c>
      <c r="X6839" t="s">
        <v>85</v>
      </c>
      <c r="Y6839">
        <v>20</v>
      </c>
      <c r="Z6839" t="s">
        <v>11822</v>
      </c>
      <c r="AA6839" t="s">
        <v>11823</v>
      </c>
      <c r="AB6839" t="s">
        <v>87</v>
      </c>
      <c r="AC6839" t="s">
        <v>84</v>
      </c>
      <c r="AD6839">
        <f>_xlfn.XLOOKUP(MIS[[#This Row],[TRADING SYMBOL]],[1]Sheet1!$D:$D,[1]Sheet1!$C:$C)</f>
        <v>31.45</v>
      </c>
      <c r="AE6839">
        <f>MIS[[#This Row],[OrderAverageTradedPrice]]*MIS[[#This Row],[OrderQuantity]]</f>
        <v>658</v>
      </c>
      <c r="AF6839">
        <f>MIS[[#This Row],[LTP]]*MIS[[#This Row],[OrderQuantity]]</f>
        <v>629</v>
      </c>
      <c r="AG6839">
        <f>IF(MIS[[#This Row],[OrderSide]]="SELL",MIS[[#This Row],[VALUE]]-MIS[[#This Row],[LIVE_VALUE]],MIS[[#This Row],[LIVE_VALUE]]-MIS[[#This Row],[VALUE]])</f>
        <v>-29</v>
      </c>
      <c r="AH6839" t="str" cm="1">
        <f t="array" ref="AH68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9" t="str">
        <f>MIS[[#This Row],[TRADING SYMBOL]]</f>
        <v>SENSEX2552079900PE</v>
      </c>
      <c r="AJ6839" t="str">
        <f>IF(RIGHT(MIS[[#This Row],[Main/Hedge]],4)="MAIN","MAIN","HEDGE")</f>
        <v>HEDGE</v>
      </c>
      <c r="AK6839" t="str" cm="1">
        <f t="array" ref="AK6839">_xlfn._xlws.FILTER(Table4[Column1],ISNUMBER(SEARCH(Table4[Column1],MIS[[#This Row],[OrderUniqueIdentifier]])),"")</f>
        <v>LONGSHORT</v>
      </c>
    </row>
    <row r="6840" spans="1:37" x14ac:dyDescent="0.25">
      <c r="A6840" t="s">
        <v>1555</v>
      </c>
      <c r="B6840" t="s">
        <v>1607</v>
      </c>
      <c r="C6840" t="s">
        <v>12159</v>
      </c>
      <c r="D6840" t="s">
        <v>72</v>
      </c>
      <c r="E6840" t="s">
        <v>11102</v>
      </c>
      <c r="F6840" t="s">
        <v>98</v>
      </c>
      <c r="G6840" t="s">
        <v>74</v>
      </c>
      <c r="H6840" t="s">
        <v>93</v>
      </c>
      <c r="I6840" t="s">
        <v>76</v>
      </c>
      <c r="J6840" t="s">
        <v>11819</v>
      </c>
      <c r="K6840">
        <v>20</v>
      </c>
      <c r="L6840" t="s">
        <v>77</v>
      </c>
      <c r="M6840" t="s">
        <v>78</v>
      </c>
      <c r="N6840" t="s">
        <v>10358</v>
      </c>
      <c r="O6840" t="s">
        <v>11820</v>
      </c>
      <c r="P6840" t="s">
        <v>11821</v>
      </c>
      <c r="Q6840" t="s">
        <v>11106</v>
      </c>
      <c r="R6840" t="s">
        <v>79</v>
      </c>
      <c r="S6840" t="s">
        <v>25</v>
      </c>
      <c r="T6840" t="s">
        <v>11107</v>
      </c>
      <c r="U6840" t="s">
        <v>100</v>
      </c>
      <c r="V6840" t="s">
        <v>80</v>
      </c>
      <c r="W6840">
        <v>79900</v>
      </c>
      <c r="X6840" t="s">
        <v>85</v>
      </c>
      <c r="Y6840">
        <v>20</v>
      </c>
      <c r="Z6840" t="s">
        <v>11822</v>
      </c>
      <c r="AA6840" t="s">
        <v>11823</v>
      </c>
      <c r="AB6840" t="s">
        <v>87</v>
      </c>
      <c r="AC6840" t="s">
        <v>84</v>
      </c>
      <c r="AD6840">
        <f>_xlfn.XLOOKUP(MIS[[#This Row],[TRADING SYMBOL]],[1]Sheet1!$D:$D,[1]Sheet1!$C:$C)</f>
        <v>31.45</v>
      </c>
      <c r="AE6840">
        <f>MIS[[#This Row],[OrderAverageTradedPrice]]*MIS[[#This Row],[OrderQuantity]]</f>
        <v>658</v>
      </c>
      <c r="AF6840">
        <f>MIS[[#This Row],[LTP]]*MIS[[#This Row],[OrderQuantity]]</f>
        <v>629</v>
      </c>
      <c r="AG6840">
        <f>IF(MIS[[#This Row],[OrderSide]]="SELL",MIS[[#This Row],[VALUE]]-MIS[[#This Row],[LIVE_VALUE]],MIS[[#This Row],[LIVE_VALUE]]-MIS[[#This Row],[VALUE]])</f>
        <v>-29</v>
      </c>
      <c r="AH6840" t="str" cm="1">
        <f t="array" ref="AH68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0" t="str">
        <f>MIS[[#This Row],[TRADING SYMBOL]]</f>
        <v>SENSEX2552079900PE</v>
      </c>
      <c r="AJ6840" t="str">
        <f>IF(RIGHT(MIS[[#This Row],[Main/Hedge]],4)="MAIN","MAIN","HEDGE")</f>
        <v>HEDGE</v>
      </c>
      <c r="AK6840" t="str" cm="1">
        <f t="array" ref="AK6840">_xlfn._xlws.FILTER(Table4[Column1],ISNUMBER(SEARCH(Table4[Column1],MIS[[#This Row],[OrderUniqueIdentifier]])),"")</f>
        <v>LONGSHORT</v>
      </c>
    </row>
    <row r="6841" spans="1:37" x14ac:dyDescent="0.25">
      <c r="A6841" t="s">
        <v>1555</v>
      </c>
      <c r="B6841" t="s">
        <v>1681</v>
      </c>
      <c r="C6841" t="s">
        <v>12181</v>
      </c>
      <c r="D6841" t="s">
        <v>72</v>
      </c>
      <c r="E6841" t="s">
        <v>11102</v>
      </c>
      <c r="F6841" t="s">
        <v>98</v>
      </c>
      <c r="G6841" t="s">
        <v>74</v>
      </c>
      <c r="H6841" t="s">
        <v>93</v>
      </c>
      <c r="I6841" t="s">
        <v>76</v>
      </c>
      <c r="J6841" t="s">
        <v>11819</v>
      </c>
      <c r="K6841">
        <v>20</v>
      </c>
      <c r="L6841" t="s">
        <v>77</v>
      </c>
      <c r="M6841" t="s">
        <v>78</v>
      </c>
      <c r="N6841" t="s">
        <v>10358</v>
      </c>
      <c r="O6841" t="s">
        <v>11820</v>
      </c>
      <c r="P6841" t="s">
        <v>11821</v>
      </c>
      <c r="Q6841" t="s">
        <v>11106</v>
      </c>
      <c r="R6841" t="s">
        <v>79</v>
      </c>
      <c r="S6841" t="s">
        <v>25</v>
      </c>
      <c r="T6841" t="s">
        <v>11107</v>
      </c>
      <c r="U6841" t="s">
        <v>100</v>
      </c>
      <c r="V6841" t="s">
        <v>80</v>
      </c>
      <c r="W6841">
        <v>79900</v>
      </c>
      <c r="X6841" t="s">
        <v>85</v>
      </c>
      <c r="Y6841">
        <v>20</v>
      </c>
      <c r="Z6841" t="s">
        <v>11822</v>
      </c>
      <c r="AA6841" t="s">
        <v>11823</v>
      </c>
      <c r="AB6841" t="s">
        <v>87</v>
      </c>
      <c r="AC6841" t="s">
        <v>84</v>
      </c>
      <c r="AD6841">
        <f>_xlfn.XLOOKUP(MIS[[#This Row],[TRADING SYMBOL]],[1]Sheet1!$D:$D,[1]Sheet1!$C:$C)</f>
        <v>31.45</v>
      </c>
      <c r="AE6841">
        <f>MIS[[#This Row],[OrderAverageTradedPrice]]*MIS[[#This Row],[OrderQuantity]]</f>
        <v>658</v>
      </c>
      <c r="AF6841">
        <f>MIS[[#This Row],[LTP]]*MIS[[#This Row],[OrderQuantity]]</f>
        <v>629</v>
      </c>
      <c r="AG6841">
        <f>IF(MIS[[#This Row],[OrderSide]]="SELL",MIS[[#This Row],[VALUE]]-MIS[[#This Row],[LIVE_VALUE]],MIS[[#This Row],[LIVE_VALUE]]-MIS[[#This Row],[VALUE]])</f>
        <v>-29</v>
      </c>
      <c r="AH6841" t="str" cm="1">
        <f t="array" ref="AH68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1" t="str">
        <f>MIS[[#This Row],[TRADING SYMBOL]]</f>
        <v>SENSEX2552079900PE</v>
      </c>
      <c r="AJ6841" t="str">
        <f>IF(RIGHT(MIS[[#This Row],[Main/Hedge]],4)="MAIN","MAIN","HEDGE")</f>
        <v>HEDGE</v>
      </c>
      <c r="AK6841" t="str" cm="1">
        <f t="array" ref="AK6841">_xlfn._xlws.FILTER(Table4[Column1],ISNUMBER(SEARCH(Table4[Column1],MIS[[#This Row],[OrderUniqueIdentifier]])),"")</f>
        <v>LONGSHORT</v>
      </c>
    </row>
    <row r="6842" spans="1:37" x14ac:dyDescent="0.25">
      <c r="A6842" t="s">
        <v>71</v>
      </c>
      <c r="B6842" t="s">
        <v>1061</v>
      </c>
      <c r="C6842" t="s">
        <v>11986</v>
      </c>
      <c r="D6842" t="s">
        <v>72</v>
      </c>
      <c r="E6842" t="s">
        <v>11766</v>
      </c>
      <c r="F6842" t="s">
        <v>73</v>
      </c>
      <c r="G6842" t="s">
        <v>89</v>
      </c>
      <c r="H6842" t="s">
        <v>75</v>
      </c>
      <c r="I6842" t="s">
        <v>76</v>
      </c>
      <c r="J6842" t="s">
        <v>77</v>
      </c>
      <c r="K6842">
        <v>150</v>
      </c>
      <c r="L6842" t="s">
        <v>77</v>
      </c>
      <c r="M6842" t="s">
        <v>78</v>
      </c>
      <c r="N6842" t="s">
        <v>9729</v>
      </c>
      <c r="O6842" t="s">
        <v>11984</v>
      </c>
      <c r="P6842" t="s">
        <v>11984</v>
      </c>
      <c r="Q6842" t="s">
        <v>11768</v>
      </c>
      <c r="R6842" t="s">
        <v>79</v>
      </c>
      <c r="S6842" t="s">
        <v>25</v>
      </c>
      <c r="T6842" t="s">
        <v>11769</v>
      </c>
      <c r="U6842" t="s">
        <v>43</v>
      </c>
      <c r="V6842" t="s">
        <v>80</v>
      </c>
      <c r="W6842">
        <v>25000</v>
      </c>
      <c r="X6842" t="s">
        <v>85</v>
      </c>
      <c r="Y6842">
        <v>-150</v>
      </c>
      <c r="Z6842" t="s">
        <v>11985</v>
      </c>
      <c r="AA6842" t="s">
        <v>11985</v>
      </c>
      <c r="AB6842" t="s">
        <v>107</v>
      </c>
      <c r="AC6842" t="s">
        <v>11771</v>
      </c>
      <c r="AD6842">
        <f>_xlfn.XLOOKUP(MIS[[#This Row],[TRADING SYMBOL]],[1]Sheet1!$D:$D,[1]Sheet1!$C:$C)</f>
        <v>163.19999999999999</v>
      </c>
      <c r="AE6842">
        <f>MIS[[#This Row],[OrderAverageTradedPrice]]*MIS[[#This Row],[OrderQuantity]]</f>
        <v>23955</v>
      </c>
      <c r="AF6842">
        <f>MIS[[#This Row],[LTP]]*MIS[[#This Row],[OrderQuantity]]</f>
        <v>24480</v>
      </c>
      <c r="AG6842">
        <f>IF(MIS[[#This Row],[OrderSide]]="SELL",MIS[[#This Row],[VALUE]]-MIS[[#This Row],[LIVE_VALUE]],MIS[[#This Row],[LIVE_VALUE]]-MIS[[#This Row],[VALUE]])</f>
        <v>-525</v>
      </c>
      <c r="AH6842" t="str" cm="1">
        <f t="array" ref="AH68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2" t="str">
        <f>MIS[[#This Row],[TRADING SYMBOL]]</f>
        <v>NIFTY2552225000PE</v>
      </c>
      <c r="AJ6842" t="str">
        <f>IF(RIGHT(MIS[[#This Row],[Main/Hedge]],4)="MAIN","MAIN","HEDGE")</f>
        <v>MAIN</v>
      </c>
      <c r="AK6842" t="str" cm="1">
        <f t="array" ref="AK6842">_xlfn._xlws.FILTER(Table4[Column1],ISNUMBER(SEARCH(Table4[Column1],MIS[[#This Row],[OrderUniqueIdentifier]])),"")</f>
        <v>LONGSHORT</v>
      </c>
    </row>
    <row r="6843" spans="1:37" x14ac:dyDescent="0.25">
      <c r="A6843" t="s">
        <v>71</v>
      </c>
      <c r="B6843" t="s">
        <v>584</v>
      </c>
      <c r="C6843" t="s">
        <v>11813</v>
      </c>
      <c r="D6843" t="s">
        <v>72</v>
      </c>
      <c r="E6843" t="s">
        <v>2053</v>
      </c>
      <c r="F6843" t="s">
        <v>98</v>
      </c>
      <c r="G6843" t="s">
        <v>89</v>
      </c>
      <c r="H6843" t="s">
        <v>75</v>
      </c>
      <c r="I6843" t="s">
        <v>76</v>
      </c>
      <c r="J6843" t="s">
        <v>77</v>
      </c>
      <c r="K6843">
        <v>40</v>
      </c>
      <c r="L6843" t="s">
        <v>77</v>
      </c>
      <c r="M6843" t="s">
        <v>78</v>
      </c>
      <c r="N6843" t="s">
        <v>11814</v>
      </c>
      <c r="O6843" t="s">
        <v>11815</v>
      </c>
      <c r="P6843" t="s">
        <v>11815</v>
      </c>
      <c r="Q6843" t="s">
        <v>2055</v>
      </c>
      <c r="R6843" t="s">
        <v>79</v>
      </c>
      <c r="S6843" t="s">
        <v>25</v>
      </c>
      <c r="T6843" t="s">
        <v>2056</v>
      </c>
      <c r="U6843" t="s">
        <v>100</v>
      </c>
      <c r="V6843" t="s">
        <v>80</v>
      </c>
      <c r="W6843">
        <v>82300</v>
      </c>
      <c r="X6843" t="s">
        <v>85</v>
      </c>
      <c r="Y6843">
        <v>-40</v>
      </c>
      <c r="Z6843" t="s">
        <v>11816</v>
      </c>
      <c r="AA6843" t="s">
        <v>11816</v>
      </c>
      <c r="AB6843" t="s">
        <v>107</v>
      </c>
      <c r="AC6843" t="s">
        <v>11771</v>
      </c>
      <c r="AD6843">
        <f>_xlfn.XLOOKUP(MIS[[#This Row],[TRADING SYMBOL]],[1]Sheet1!$D:$D,[1]Sheet1!$C:$C)</f>
        <v>389.05</v>
      </c>
      <c r="AE6843">
        <f>MIS[[#This Row],[OrderAverageTradedPrice]]*MIS[[#This Row],[OrderQuantity]]</f>
        <v>15421</v>
      </c>
      <c r="AF6843">
        <f>MIS[[#This Row],[LTP]]*MIS[[#This Row],[OrderQuantity]]</f>
        <v>15562</v>
      </c>
      <c r="AG6843">
        <f>IF(MIS[[#This Row],[OrderSide]]="SELL",MIS[[#This Row],[VALUE]]-MIS[[#This Row],[LIVE_VALUE]],MIS[[#This Row],[LIVE_VALUE]]-MIS[[#This Row],[VALUE]])</f>
        <v>-141</v>
      </c>
      <c r="AH6843" t="str" cm="1">
        <f t="array" ref="AH68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3" t="str">
        <f>MIS[[#This Row],[TRADING SYMBOL]]</f>
        <v>SENSEX2552082300PE</v>
      </c>
      <c r="AJ6843" t="str">
        <f>IF(RIGHT(MIS[[#This Row],[Main/Hedge]],4)="MAIN","MAIN","HEDGE")</f>
        <v>MAIN</v>
      </c>
      <c r="AK6843" t="str" cm="1">
        <f t="array" ref="AK6843">_xlfn._xlws.FILTER(Table4[Column1],ISNUMBER(SEARCH(Table4[Column1],MIS[[#This Row],[OrderUniqueIdentifier]])),"")</f>
        <v>LONGSHORT</v>
      </c>
    </row>
    <row r="6844" spans="1:37" x14ac:dyDescent="0.25">
      <c r="A6844" t="s">
        <v>71</v>
      </c>
      <c r="B6844" t="s">
        <v>584</v>
      </c>
      <c r="C6844" t="s">
        <v>11817</v>
      </c>
      <c r="D6844" t="s">
        <v>72</v>
      </c>
      <c r="E6844" t="s">
        <v>11766</v>
      </c>
      <c r="F6844" t="s">
        <v>73</v>
      </c>
      <c r="G6844" t="s">
        <v>89</v>
      </c>
      <c r="H6844" t="s">
        <v>75</v>
      </c>
      <c r="I6844" t="s">
        <v>76</v>
      </c>
      <c r="J6844" t="s">
        <v>77</v>
      </c>
      <c r="K6844">
        <v>75</v>
      </c>
      <c r="L6844" t="s">
        <v>77</v>
      </c>
      <c r="M6844" t="s">
        <v>78</v>
      </c>
      <c r="N6844" t="s">
        <v>900</v>
      </c>
      <c r="O6844" t="s">
        <v>11815</v>
      </c>
      <c r="P6844" t="s">
        <v>11815</v>
      </c>
      <c r="Q6844" t="s">
        <v>11768</v>
      </c>
      <c r="R6844" t="s">
        <v>79</v>
      </c>
      <c r="S6844" t="s">
        <v>25</v>
      </c>
      <c r="T6844" t="s">
        <v>11769</v>
      </c>
      <c r="U6844" t="s">
        <v>43</v>
      </c>
      <c r="V6844" t="s">
        <v>80</v>
      </c>
      <c r="W6844">
        <v>25000</v>
      </c>
      <c r="X6844" t="s">
        <v>85</v>
      </c>
      <c r="Y6844">
        <v>-75</v>
      </c>
      <c r="Z6844" t="s">
        <v>11816</v>
      </c>
      <c r="AA6844" t="s">
        <v>11816</v>
      </c>
      <c r="AB6844" t="s">
        <v>107</v>
      </c>
      <c r="AC6844" t="s">
        <v>11771</v>
      </c>
      <c r="AD6844">
        <f>_xlfn.XLOOKUP(MIS[[#This Row],[TRADING SYMBOL]],[1]Sheet1!$D:$D,[1]Sheet1!$C:$C)</f>
        <v>163.19999999999999</v>
      </c>
      <c r="AE6844">
        <f>MIS[[#This Row],[OrderAverageTradedPrice]]*MIS[[#This Row],[OrderQuantity]]</f>
        <v>11962.5</v>
      </c>
      <c r="AF6844">
        <f>MIS[[#This Row],[LTP]]*MIS[[#This Row],[OrderQuantity]]</f>
        <v>12240</v>
      </c>
      <c r="AG6844">
        <f>IF(MIS[[#This Row],[OrderSide]]="SELL",MIS[[#This Row],[VALUE]]-MIS[[#This Row],[LIVE_VALUE]],MIS[[#This Row],[LIVE_VALUE]]-MIS[[#This Row],[VALUE]])</f>
        <v>-277.5</v>
      </c>
      <c r="AH6844" t="str" cm="1">
        <f t="array" ref="AH68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4" t="str">
        <f>MIS[[#This Row],[TRADING SYMBOL]]</f>
        <v>NIFTY2552225000PE</v>
      </c>
      <c r="AJ6844" t="str">
        <f>IF(RIGHT(MIS[[#This Row],[Main/Hedge]],4)="MAIN","MAIN","HEDGE")</f>
        <v>MAIN</v>
      </c>
      <c r="AK6844" t="str" cm="1">
        <f t="array" ref="AK6844">_xlfn._xlws.FILTER(Table4[Column1],ISNUMBER(SEARCH(Table4[Column1],MIS[[#This Row],[OrderUniqueIdentifier]])),"")</f>
        <v>LONGSHORT</v>
      </c>
    </row>
    <row r="6845" spans="1:37" x14ac:dyDescent="0.25">
      <c r="A6845" t="s">
        <v>71</v>
      </c>
      <c r="B6845" t="s">
        <v>602</v>
      </c>
      <c r="C6845" t="s">
        <v>11826</v>
      </c>
      <c r="D6845" t="s">
        <v>72</v>
      </c>
      <c r="E6845" t="s">
        <v>11766</v>
      </c>
      <c r="F6845" t="s">
        <v>73</v>
      </c>
      <c r="G6845" t="s">
        <v>89</v>
      </c>
      <c r="H6845" t="s">
        <v>75</v>
      </c>
      <c r="I6845" t="s">
        <v>76</v>
      </c>
      <c r="J6845" t="s">
        <v>77</v>
      </c>
      <c r="K6845">
        <v>150</v>
      </c>
      <c r="L6845" t="s">
        <v>77</v>
      </c>
      <c r="M6845" t="s">
        <v>78</v>
      </c>
      <c r="N6845" t="s">
        <v>11794</v>
      </c>
      <c r="O6845" t="s">
        <v>11815</v>
      </c>
      <c r="P6845" t="s">
        <v>11815</v>
      </c>
      <c r="Q6845" t="s">
        <v>11768</v>
      </c>
      <c r="R6845" t="s">
        <v>79</v>
      </c>
      <c r="S6845" t="s">
        <v>25</v>
      </c>
      <c r="T6845" t="s">
        <v>11769</v>
      </c>
      <c r="U6845" t="s">
        <v>43</v>
      </c>
      <c r="V6845" t="s">
        <v>80</v>
      </c>
      <c r="W6845">
        <v>25000</v>
      </c>
      <c r="X6845" t="s">
        <v>85</v>
      </c>
      <c r="Y6845">
        <v>-150</v>
      </c>
      <c r="Z6845" t="s">
        <v>11816</v>
      </c>
      <c r="AA6845" t="s">
        <v>11816</v>
      </c>
      <c r="AB6845" t="s">
        <v>107</v>
      </c>
      <c r="AC6845" t="s">
        <v>11771</v>
      </c>
      <c r="AD6845">
        <f>_xlfn.XLOOKUP(MIS[[#This Row],[TRADING SYMBOL]],[1]Sheet1!$D:$D,[1]Sheet1!$C:$C)</f>
        <v>163.19999999999999</v>
      </c>
      <c r="AE6845">
        <f>MIS[[#This Row],[OrderAverageTradedPrice]]*MIS[[#This Row],[OrderQuantity]]</f>
        <v>23932.5</v>
      </c>
      <c r="AF6845">
        <f>MIS[[#This Row],[LTP]]*MIS[[#This Row],[OrderQuantity]]</f>
        <v>24480</v>
      </c>
      <c r="AG6845">
        <f>IF(MIS[[#This Row],[OrderSide]]="SELL",MIS[[#This Row],[VALUE]]-MIS[[#This Row],[LIVE_VALUE]],MIS[[#This Row],[LIVE_VALUE]]-MIS[[#This Row],[VALUE]])</f>
        <v>-547.5</v>
      </c>
      <c r="AH6845" t="str" cm="1">
        <f t="array" ref="AH68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5" t="str">
        <f>MIS[[#This Row],[TRADING SYMBOL]]</f>
        <v>NIFTY2552225000PE</v>
      </c>
      <c r="AJ6845" t="str">
        <f>IF(RIGHT(MIS[[#This Row],[Main/Hedge]],4)="MAIN","MAIN","HEDGE")</f>
        <v>MAIN</v>
      </c>
      <c r="AK6845" t="str" cm="1">
        <f t="array" ref="AK6845">_xlfn._xlws.FILTER(Table4[Column1],ISNUMBER(SEARCH(Table4[Column1],MIS[[#This Row],[OrderUniqueIdentifier]])),"")</f>
        <v>LONGSHORT</v>
      </c>
    </row>
    <row r="6846" spans="1:37" x14ac:dyDescent="0.25">
      <c r="A6846" t="s">
        <v>71</v>
      </c>
      <c r="B6846" t="s">
        <v>602</v>
      </c>
      <c r="C6846" t="s">
        <v>11827</v>
      </c>
      <c r="D6846" t="s">
        <v>72</v>
      </c>
      <c r="E6846" t="s">
        <v>2053</v>
      </c>
      <c r="F6846" t="s">
        <v>98</v>
      </c>
      <c r="G6846" t="s">
        <v>89</v>
      </c>
      <c r="H6846" t="s">
        <v>75</v>
      </c>
      <c r="I6846" t="s">
        <v>76</v>
      </c>
      <c r="J6846" t="s">
        <v>77</v>
      </c>
      <c r="K6846">
        <v>60</v>
      </c>
      <c r="L6846" t="s">
        <v>77</v>
      </c>
      <c r="M6846" t="s">
        <v>78</v>
      </c>
      <c r="N6846" t="s">
        <v>11828</v>
      </c>
      <c r="O6846" t="s">
        <v>11815</v>
      </c>
      <c r="P6846" t="s">
        <v>11815</v>
      </c>
      <c r="Q6846" t="s">
        <v>2055</v>
      </c>
      <c r="R6846" t="s">
        <v>79</v>
      </c>
      <c r="S6846" t="s">
        <v>25</v>
      </c>
      <c r="T6846" t="s">
        <v>2056</v>
      </c>
      <c r="U6846" t="s">
        <v>100</v>
      </c>
      <c r="V6846" t="s">
        <v>80</v>
      </c>
      <c r="W6846">
        <v>82300</v>
      </c>
      <c r="X6846" t="s">
        <v>85</v>
      </c>
      <c r="Y6846">
        <v>-60</v>
      </c>
      <c r="Z6846" t="s">
        <v>11816</v>
      </c>
      <c r="AA6846" t="s">
        <v>11816</v>
      </c>
      <c r="AB6846" t="s">
        <v>107</v>
      </c>
      <c r="AC6846" t="s">
        <v>11771</v>
      </c>
      <c r="AD6846">
        <f>_xlfn.XLOOKUP(MIS[[#This Row],[TRADING SYMBOL]],[1]Sheet1!$D:$D,[1]Sheet1!$C:$C)</f>
        <v>389.05</v>
      </c>
      <c r="AE6846">
        <f>MIS[[#This Row],[OrderAverageTradedPrice]]*MIS[[#This Row],[OrderQuantity]]</f>
        <v>23148</v>
      </c>
      <c r="AF6846">
        <f>MIS[[#This Row],[LTP]]*MIS[[#This Row],[OrderQuantity]]</f>
        <v>23343</v>
      </c>
      <c r="AG6846">
        <f>IF(MIS[[#This Row],[OrderSide]]="SELL",MIS[[#This Row],[VALUE]]-MIS[[#This Row],[LIVE_VALUE]],MIS[[#This Row],[LIVE_VALUE]]-MIS[[#This Row],[VALUE]])</f>
        <v>-195</v>
      </c>
      <c r="AH6846" t="str" cm="1">
        <f t="array" ref="AH68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6" t="str">
        <f>MIS[[#This Row],[TRADING SYMBOL]]</f>
        <v>SENSEX2552082300PE</v>
      </c>
      <c r="AJ6846" t="str">
        <f>IF(RIGHT(MIS[[#This Row],[Main/Hedge]],4)="MAIN","MAIN","HEDGE")</f>
        <v>MAIN</v>
      </c>
      <c r="AK6846" t="str" cm="1">
        <f t="array" ref="AK6846">_xlfn._xlws.FILTER(Table4[Column1],ISNUMBER(SEARCH(Table4[Column1],MIS[[#This Row],[OrderUniqueIdentifier]])),"")</f>
        <v>LONGSHORT</v>
      </c>
    </row>
    <row r="6847" spans="1:37" x14ac:dyDescent="0.25">
      <c r="A6847" t="s">
        <v>71</v>
      </c>
      <c r="B6847" t="s">
        <v>714</v>
      </c>
      <c r="C6847" t="s">
        <v>11865</v>
      </c>
      <c r="D6847" t="s">
        <v>72</v>
      </c>
      <c r="E6847" t="s">
        <v>11766</v>
      </c>
      <c r="F6847" t="s">
        <v>73</v>
      </c>
      <c r="G6847" t="s">
        <v>89</v>
      </c>
      <c r="H6847" t="s">
        <v>75</v>
      </c>
      <c r="I6847" t="s">
        <v>76</v>
      </c>
      <c r="J6847" t="s">
        <v>77</v>
      </c>
      <c r="K6847">
        <v>225</v>
      </c>
      <c r="L6847" t="s">
        <v>77</v>
      </c>
      <c r="M6847" t="s">
        <v>78</v>
      </c>
      <c r="N6847" t="s">
        <v>900</v>
      </c>
      <c r="O6847" t="s">
        <v>11815</v>
      </c>
      <c r="P6847" t="s">
        <v>11815</v>
      </c>
      <c r="Q6847" t="s">
        <v>11768</v>
      </c>
      <c r="R6847" t="s">
        <v>79</v>
      </c>
      <c r="S6847" t="s">
        <v>25</v>
      </c>
      <c r="T6847" t="s">
        <v>11769</v>
      </c>
      <c r="U6847" t="s">
        <v>43</v>
      </c>
      <c r="V6847" t="s">
        <v>80</v>
      </c>
      <c r="W6847">
        <v>25000</v>
      </c>
      <c r="X6847" t="s">
        <v>85</v>
      </c>
      <c r="Y6847">
        <v>-225</v>
      </c>
      <c r="Z6847" t="s">
        <v>11816</v>
      </c>
      <c r="AA6847" t="s">
        <v>11816</v>
      </c>
      <c r="AB6847" t="s">
        <v>107</v>
      </c>
      <c r="AC6847" t="s">
        <v>11771</v>
      </c>
      <c r="AD6847">
        <f>_xlfn.XLOOKUP(MIS[[#This Row],[TRADING SYMBOL]],[1]Sheet1!$D:$D,[1]Sheet1!$C:$C)</f>
        <v>163.19999999999999</v>
      </c>
      <c r="AE6847">
        <f>MIS[[#This Row],[OrderAverageTradedPrice]]*MIS[[#This Row],[OrderQuantity]]</f>
        <v>35887.5</v>
      </c>
      <c r="AF6847">
        <f>MIS[[#This Row],[LTP]]*MIS[[#This Row],[OrderQuantity]]</f>
        <v>36720</v>
      </c>
      <c r="AG6847">
        <f>IF(MIS[[#This Row],[OrderSide]]="SELL",MIS[[#This Row],[VALUE]]-MIS[[#This Row],[LIVE_VALUE]],MIS[[#This Row],[LIVE_VALUE]]-MIS[[#This Row],[VALUE]])</f>
        <v>-832.5</v>
      </c>
      <c r="AH6847" t="str" cm="1">
        <f t="array" ref="AH68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7" t="str">
        <f>MIS[[#This Row],[TRADING SYMBOL]]</f>
        <v>NIFTY2552225000PE</v>
      </c>
      <c r="AJ6847" t="str">
        <f>IF(RIGHT(MIS[[#This Row],[Main/Hedge]],4)="MAIN","MAIN","HEDGE")</f>
        <v>MAIN</v>
      </c>
      <c r="AK6847" t="str" cm="1">
        <f t="array" ref="AK6847">_xlfn._xlws.FILTER(Table4[Column1],ISNUMBER(SEARCH(Table4[Column1],MIS[[#This Row],[OrderUniqueIdentifier]])),"")</f>
        <v>LONGSHORT</v>
      </c>
    </row>
    <row r="6848" spans="1:37" x14ac:dyDescent="0.25">
      <c r="A6848" t="s">
        <v>71</v>
      </c>
      <c r="B6848" t="s">
        <v>724</v>
      </c>
      <c r="C6848" t="s">
        <v>11868</v>
      </c>
      <c r="D6848" t="s">
        <v>72</v>
      </c>
      <c r="E6848" t="s">
        <v>11766</v>
      </c>
      <c r="F6848" t="s">
        <v>73</v>
      </c>
      <c r="G6848" t="s">
        <v>89</v>
      </c>
      <c r="H6848" t="s">
        <v>75</v>
      </c>
      <c r="I6848" t="s">
        <v>76</v>
      </c>
      <c r="J6848" t="s">
        <v>77</v>
      </c>
      <c r="K6848">
        <v>600</v>
      </c>
      <c r="L6848" t="s">
        <v>77</v>
      </c>
      <c r="M6848" t="s">
        <v>78</v>
      </c>
      <c r="N6848" t="s">
        <v>900</v>
      </c>
      <c r="O6848" t="s">
        <v>11815</v>
      </c>
      <c r="P6848" t="s">
        <v>11815</v>
      </c>
      <c r="Q6848" t="s">
        <v>11768</v>
      </c>
      <c r="R6848" t="s">
        <v>79</v>
      </c>
      <c r="S6848" t="s">
        <v>3960</v>
      </c>
      <c r="T6848" t="s">
        <v>11769</v>
      </c>
      <c r="U6848" t="s">
        <v>43</v>
      </c>
      <c r="V6848" t="s">
        <v>80</v>
      </c>
      <c r="W6848">
        <v>25000</v>
      </c>
      <c r="X6848" t="s">
        <v>85</v>
      </c>
      <c r="Y6848">
        <v>-600</v>
      </c>
      <c r="Z6848" t="s">
        <v>11816</v>
      </c>
      <c r="AA6848" t="s">
        <v>11816</v>
      </c>
      <c r="AB6848" t="s">
        <v>107</v>
      </c>
      <c r="AC6848" t="s">
        <v>11771</v>
      </c>
      <c r="AD6848">
        <f>_xlfn.XLOOKUP(MIS[[#This Row],[TRADING SYMBOL]],[1]Sheet1!$D:$D,[1]Sheet1!$C:$C)</f>
        <v>163.19999999999999</v>
      </c>
      <c r="AE6848">
        <f>MIS[[#This Row],[OrderAverageTradedPrice]]*MIS[[#This Row],[OrderQuantity]]</f>
        <v>95700</v>
      </c>
      <c r="AF6848">
        <f>MIS[[#This Row],[LTP]]*MIS[[#This Row],[OrderQuantity]]</f>
        <v>97920</v>
      </c>
      <c r="AG6848">
        <f>IF(MIS[[#This Row],[OrderSide]]="SELL",MIS[[#This Row],[VALUE]]-MIS[[#This Row],[LIVE_VALUE]],MIS[[#This Row],[LIVE_VALUE]]-MIS[[#This Row],[VALUE]])</f>
        <v>-2220</v>
      </c>
      <c r="AH6848" t="str" cm="1">
        <f t="array" ref="AH68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8" t="str">
        <f>MIS[[#This Row],[TRADING SYMBOL]]</f>
        <v>NIFTY2552225000PE</v>
      </c>
      <c r="AJ6848" t="str">
        <f>IF(RIGHT(MIS[[#This Row],[Main/Hedge]],4)="MAIN","MAIN","HEDGE")</f>
        <v>MAIN</v>
      </c>
      <c r="AK6848" t="str" cm="1">
        <f t="array" ref="AK6848">_xlfn._xlws.FILTER(Table4[Column1],ISNUMBER(SEARCH(Table4[Column1],MIS[[#This Row],[OrderUniqueIdentifier]])),"")</f>
        <v>LONGSHORT</v>
      </c>
    </row>
    <row r="6849" spans="1:37" x14ac:dyDescent="0.25">
      <c r="A6849" t="s">
        <v>71</v>
      </c>
      <c r="B6849" t="s">
        <v>813</v>
      </c>
      <c r="C6849" t="s">
        <v>11891</v>
      </c>
      <c r="D6849" t="s">
        <v>72</v>
      </c>
      <c r="E6849" t="s">
        <v>2053</v>
      </c>
      <c r="F6849" t="s">
        <v>98</v>
      </c>
      <c r="G6849" t="s">
        <v>89</v>
      </c>
      <c r="H6849" t="s">
        <v>75</v>
      </c>
      <c r="I6849" t="s">
        <v>76</v>
      </c>
      <c r="J6849" t="s">
        <v>77</v>
      </c>
      <c r="K6849">
        <v>40</v>
      </c>
      <c r="L6849" t="s">
        <v>77</v>
      </c>
      <c r="M6849" t="s">
        <v>78</v>
      </c>
      <c r="N6849" t="s">
        <v>11828</v>
      </c>
      <c r="O6849" t="s">
        <v>11815</v>
      </c>
      <c r="P6849" t="s">
        <v>11815</v>
      </c>
      <c r="Q6849" t="s">
        <v>2055</v>
      </c>
      <c r="R6849" t="s">
        <v>79</v>
      </c>
      <c r="S6849" t="s">
        <v>25</v>
      </c>
      <c r="T6849" t="s">
        <v>2056</v>
      </c>
      <c r="U6849" t="s">
        <v>100</v>
      </c>
      <c r="V6849" t="s">
        <v>80</v>
      </c>
      <c r="W6849">
        <v>82300</v>
      </c>
      <c r="X6849" t="s">
        <v>85</v>
      </c>
      <c r="Y6849">
        <v>-40</v>
      </c>
      <c r="Z6849" t="s">
        <v>11816</v>
      </c>
      <c r="AA6849" t="s">
        <v>11816</v>
      </c>
      <c r="AB6849" t="s">
        <v>107</v>
      </c>
      <c r="AC6849" t="s">
        <v>11771</v>
      </c>
      <c r="AD6849">
        <f>_xlfn.XLOOKUP(MIS[[#This Row],[TRADING SYMBOL]],[1]Sheet1!$D:$D,[1]Sheet1!$C:$C)</f>
        <v>389.05</v>
      </c>
      <c r="AE6849">
        <f>MIS[[#This Row],[OrderAverageTradedPrice]]*MIS[[#This Row],[OrderQuantity]]</f>
        <v>15432</v>
      </c>
      <c r="AF6849">
        <f>MIS[[#This Row],[LTP]]*MIS[[#This Row],[OrderQuantity]]</f>
        <v>15562</v>
      </c>
      <c r="AG6849">
        <f>IF(MIS[[#This Row],[OrderSide]]="SELL",MIS[[#This Row],[VALUE]]-MIS[[#This Row],[LIVE_VALUE]],MIS[[#This Row],[LIVE_VALUE]]-MIS[[#This Row],[VALUE]])</f>
        <v>-130</v>
      </c>
      <c r="AH6849" t="str" cm="1">
        <f t="array" ref="AH68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9" t="str">
        <f>MIS[[#This Row],[TRADING SYMBOL]]</f>
        <v>SENSEX2552082300PE</v>
      </c>
      <c r="AJ6849" t="str">
        <f>IF(RIGHT(MIS[[#This Row],[Main/Hedge]],4)="MAIN","MAIN","HEDGE")</f>
        <v>MAIN</v>
      </c>
      <c r="AK6849" t="str" cm="1">
        <f t="array" ref="AK6849">_xlfn._xlws.FILTER(Table4[Column1],ISNUMBER(SEARCH(Table4[Column1],MIS[[#This Row],[OrderUniqueIdentifier]])),"")</f>
        <v>LONGSHORT</v>
      </c>
    </row>
    <row r="6850" spans="1:37" x14ac:dyDescent="0.25">
      <c r="A6850" t="s">
        <v>71</v>
      </c>
      <c r="B6850" t="s">
        <v>813</v>
      </c>
      <c r="C6850" t="s">
        <v>11892</v>
      </c>
      <c r="D6850" t="s">
        <v>72</v>
      </c>
      <c r="E6850" t="s">
        <v>11766</v>
      </c>
      <c r="F6850" t="s">
        <v>73</v>
      </c>
      <c r="G6850" t="s">
        <v>89</v>
      </c>
      <c r="H6850" t="s">
        <v>75</v>
      </c>
      <c r="I6850" t="s">
        <v>76</v>
      </c>
      <c r="J6850" t="s">
        <v>77</v>
      </c>
      <c r="K6850">
        <v>75</v>
      </c>
      <c r="L6850" t="s">
        <v>77</v>
      </c>
      <c r="M6850" t="s">
        <v>78</v>
      </c>
      <c r="N6850" t="s">
        <v>11794</v>
      </c>
      <c r="O6850" t="s">
        <v>11815</v>
      </c>
      <c r="P6850" t="s">
        <v>11815</v>
      </c>
      <c r="Q6850" t="s">
        <v>11768</v>
      </c>
      <c r="R6850" t="s">
        <v>79</v>
      </c>
      <c r="S6850" t="s">
        <v>25</v>
      </c>
      <c r="T6850" t="s">
        <v>11769</v>
      </c>
      <c r="U6850" t="s">
        <v>43</v>
      </c>
      <c r="V6850" t="s">
        <v>80</v>
      </c>
      <c r="W6850">
        <v>25000</v>
      </c>
      <c r="X6850" t="s">
        <v>85</v>
      </c>
      <c r="Y6850">
        <v>-75</v>
      </c>
      <c r="Z6850" t="s">
        <v>11816</v>
      </c>
      <c r="AA6850" t="s">
        <v>11816</v>
      </c>
      <c r="AB6850" t="s">
        <v>107</v>
      </c>
      <c r="AC6850" t="s">
        <v>11771</v>
      </c>
      <c r="AD6850">
        <f>_xlfn.XLOOKUP(MIS[[#This Row],[TRADING SYMBOL]],[1]Sheet1!$D:$D,[1]Sheet1!$C:$C)</f>
        <v>163.19999999999999</v>
      </c>
      <c r="AE6850">
        <f>MIS[[#This Row],[OrderAverageTradedPrice]]*MIS[[#This Row],[OrderQuantity]]</f>
        <v>11966.25</v>
      </c>
      <c r="AF6850">
        <f>MIS[[#This Row],[LTP]]*MIS[[#This Row],[OrderQuantity]]</f>
        <v>12240</v>
      </c>
      <c r="AG6850">
        <f>IF(MIS[[#This Row],[OrderSide]]="SELL",MIS[[#This Row],[VALUE]]-MIS[[#This Row],[LIVE_VALUE]],MIS[[#This Row],[LIVE_VALUE]]-MIS[[#This Row],[VALUE]])</f>
        <v>-273.75</v>
      </c>
      <c r="AH6850" t="str" cm="1">
        <f t="array" ref="AH68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0" t="str">
        <f>MIS[[#This Row],[TRADING SYMBOL]]</f>
        <v>NIFTY2552225000PE</v>
      </c>
      <c r="AJ6850" t="str">
        <f>IF(RIGHT(MIS[[#This Row],[Main/Hedge]],4)="MAIN","MAIN","HEDGE")</f>
        <v>MAIN</v>
      </c>
      <c r="AK6850" t="str" cm="1">
        <f t="array" ref="AK6850">_xlfn._xlws.FILTER(Table4[Column1],ISNUMBER(SEARCH(Table4[Column1],MIS[[#This Row],[OrderUniqueIdentifier]])),"")</f>
        <v>LONGSHORT</v>
      </c>
    </row>
    <row r="6851" spans="1:37" x14ac:dyDescent="0.25">
      <c r="A6851" t="s">
        <v>71</v>
      </c>
      <c r="B6851" t="s">
        <v>873</v>
      </c>
      <c r="C6851" t="s">
        <v>11914</v>
      </c>
      <c r="D6851" t="s">
        <v>72</v>
      </c>
      <c r="E6851" t="s">
        <v>11766</v>
      </c>
      <c r="F6851" t="s">
        <v>73</v>
      </c>
      <c r="G6851" t="s">
        <v>89</v>
      </c>
      <c r="H6851" t="s">
        <v>75</v>
      </c>
      <c r="I6851" t="s">
        <v>76</v>
      </c>
      <c r="J6851" t="s">
        <v>77</v>
      </c>
      <c r="K6851">
        <v>75</v>
      </c>
      <c r="L6851" t="s">
        <v>77</v>
      </c>
      <c r="M6851" t="s">
        <v>78</v>
      </c>
      <c r="N6851" t="s">
        <v>900</v>
      </c>
      <c r="O6851" t="s">
        <v>11815</v>
      </c>
      <c r="P6851" t="s">
        <v>11815</v>
      </c>
      <c r="Q6851" t="s">
        <v>11768</v>
      </c>
      <c r="R6851" t="s">
        <v>79</v>
      </c>
      <c r="S6851" t="s">
        <v>25</v>
      </c>
      <c r="T6851" t="s">
        <v>11769</v>
      </c>
      <c r="U6851" t="s">
        <v>43</v>
      </c>
      <c r="V6851" t="s">
        <v>80</v>
      </c>
      <c r="W6851">
        <v>25000</v>
      </c>
      <c r="X6851" t="s">
        <v>85</v>
      </c>
      <c r="Y6851">
        <v>-75</v>
      </c>
      <c r="Z6851" t="s">
        <v>11816</v>
      </c>
      <c r="AA6851" t="s">
        <v>11816</v>
      </c>
      <c r="AB6851" t="s">
        <v>107</v>
      </c>
      <c r="AC6851" t="s">
        <v>11771</v>
      </c>
      <c r="AD6851">
        <f>_xlfn.XLOOKUP(MIS[[#This Row],[TRADING SYMBOL]],[1]Sheet1!$D:$D,[1]Sheet1!$C:$C)</f>
        <v>163.19999999999999</v>
      </c>
      <c r="AE6851">
        <f>MIS[[#This Row],[OrderAverageTradedPrice]]*MIS[[#This Row],[OrderQuantity]]</f>
        <v>11962.5</v>
      </c>
      <c r="AF6851">
        <f>MIS[[#This Row],[LTP]]*MIS[[#This Row],[OrderQuantity]]</f>
        <v>12240</v>
      </c>
      <c r="AG6851">
        <f>IF(MIS[[#This Row],[OrderSide]]="SELL",MIS[[#This Row],[VALUE]]-MIS[[#This Row],[LIVE_VALUE]],MIS[[#This Row],[LIVE_VALUE]]-MIS[[#This Row],[VALUE]])</f>
        <v>-277.5</v>
      </c>
      <c r="AH6851" t="str" cm="1">
        <f t="array" ref="AH68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1" t="str">
        <f>MIS[[#This Row],[TRADING SYMBOL]]</f>
        <v>NIFTY2552225000PE</v>
      </c>
      <c r="AJ6851" t="str">
        <f>IF(RIGHT(MIS[[#This Row],[Main/Hedge]],4)="MAIN","MAIN","HEDGE")</f>
        <v>MAIN</v>
      </c>
      <c r="AK6851" t="str" cm="1">
        <f t="array" ref="AK6851">_xlfn._xlws.FILTER(Table4[Column1],ISNUMBER(SEARCH(Table4[Column1],MIS[[#This Row],[OrderUniqueIdentifier]])),"")</f>
        <v>LONGSHORT</v>
      </c>
    </row>
    <row r="6852" spans="1:37" x14ac:dyDescent="0.25">
      <c r="A6852" t="s">
        <v>71</v>
      </c>
      <c r="B6852" t="s">
        <v>888</v>
      </c>
      <c r="C6852" t="s">
        <v>11921</v>
      </c>
      <c r="D6852" t="s">
        <v>72</v>
      </c>
      <c r="E6852" t="s">
        <v>11766</v>
      </c>
      <c r="F6852" t="s">
        <v>73</v>
      </c>
      <c r="G6852" t="s">
        <v>89</v>
      </c>
      <c r="H6852" t="s">
        <v>75</v>
      </c>
      <c r="I6852" t="s">
        <v>76</v>
      </c>
      <c r="J6852" t="s">
        <v>77</v>
      </c>
      <c r="K6852">
        <v>75</v>
      </c>
      <c r="L6852" t="s">
        <v>77</v>
      </c>
      <c r="M6852" t="s">
        <v>78</v>
      </c>
      <c r="N6852" t="s">
        <v>11922</v>
      </c>
      <c r="O6852" t="s">
        <v>11815</v>
      </c>
      <c r="P6852" t="s">
        <v>11815</v>
      </c>
      <c r="Q6852" t="s">
        <v>11768</v>
      </c>
      <c r="R6852" t="s">
        <v>79</v>
      </c>
      <c r="S6852" t="s">
        <v>3960</v>
      </c>
      <c r="T6852" t="s">
        <v>11769</v>
      </c>
      <c r="U6852" t="s">
        <v>43</v>
      </c>
      <c r="V6852" t="s">
        <v>80</v>
      </c>
      <c r="W6852">
        <v>25000</v>
      </c>
      <c r="X6852" t="s">
        <v>85</v>
      </c>
      <c r="Y6852">
        <v>-75</v>
      </c>
      <c r="Z6852" t="s">
        <v>11816</v>
      </c>
      <c r="AA6852" t="s">
        <v>11816</v>
      </c>
      <c r="AB6852" t="s">
        <v>107</v>
      </c>
      <c r="AC6852" t="s">
        <v>11771</v>
      </c>
      <c r="AD6852">
        <f>_xlfn.XLOOKUP(MIS[[#This Row],[TRADING SYMBOL]],[1]Sheet1!$D:$D,[1]Sheet1!$C:$C)</f>
        <v>163.19999999999999</v>
      </c>
      <c r="AE6852">
        <f>MIS[[#This Row],[OrderAverageTradedPrice]]*MIS[[#This Row],[OrderQuantity]]</f>
        <v>11955</v>
      </c>
      <c r="AF6852">
        <f>MIS[[#This Row],[LTP]]*MIS[[#This Row],[OrderQuantity]]</f>
        <v>12240</v>
      </c>
      <c r="AG6852">
        <f>IF(MIS[[#This Row],[OrderSide]]="SELL",MIS[[#This Row],[VALUE]]-MIS[[#This Row],[LIVE_VALUE]],MIS[[#This Row],[LIVE_VALUE]]-MIS[[#This Row],[VALUE]])</f>
        <v>-285</v>
      </c>
      <c r="AH6852" t="str" cm="1">
        <f t="array" ref="AH68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2" t="str">
        <f>MIS[[#This Row],[TRADING SYMBOL]]</f>
        <v>NIFTY2552225000PE</v>
      </c>
      <c r="AJ6852" t="str">
        <f>IF(RIGHT(MIS[[#This Row],[Main/Hedge]],4)="MAIN","MAIN","HEDGE")</f>
        <v>MAIN</v>
      </c>
      <c r="AK6852" t="str" cm="1">
        <f t="array" ref="AK6852">_xlfn._xlws.FILTER(Table4[Column1],ISNUMBER(SEARCH(Table4[Column1],MIS[[#This Row],[OrderUniqueIdentifier]])),"")</f>
        <v>LONGSHORT</v>
      </c>
    </row>
    <row r="6853" spans="1:37" x14ac:dyDescent="0.25">
      <c r="A6853" t="s">
        <v>71</v>
      </c>
      <c r="B6853" t="s">
        <v>916</v>
      </c>
      <c r="C6853" t="s">
        <v>11932</v>
      </c>
      <c r="D6853" t="s">
        <v>72</v>
      </c>
      <c r="E6853" t="s">
        <v>11766</v>
      </c>
      <c r="F6853" t="s">
        <v>73</v>
      </c>
      <c r="G6853" t="s">
        <v>89</v>
      </c>
      <c r="H6853" t="s">
        <v>75</v>
      </c>
      <c r="I6853" t="s">
        <v>76</v>
      </c>
      <c r="J6853" t="s">
        <v>77</v>
      </c>
      <c r="K6853">
        <v>75</v>
      </c>
      <c r="L6853" t="s">
        <v>77</v>
      </c>
      <c r="M6853" t="s">
        <v>78</v>
      </c>
      <c r="N6853" t="s">
        <v>11794</v>
      </c>
      <c r="O6853" t="s">
        <v>11815</v>
      </c>
      <c r="P6853" t="s">
        <v>11815</v>
      </c>
      <c r="Q6853" t="s">
        <v>11768</v>
      </c>
      <c r="R6853" t="s">
        <v>79</v>
      </c>
      <c r="S6853" t="s">
        <v>25</v>
      </c>
      <c r="T6853" t="s">
        <v>11769</v>
      </c>
      <c r="U6853" t="s">
        <v>43</v>
      </c>
      <c r="V6853" t="s">
        <v>80</v>
      </c>
      <c r="W6853">
        <v>25000</v>
      </c>
      <c r="X6853" t="s">
        <v>85</v>
      </c>
      <c r="Y6853">
        <v>-75</v>
      </c>
      <c r="Z6853" t="s">
        <v>11816</v>
      </c>
      <c r="AA6853" t="s">
        <v>11816</v>
      </c>
      <c r="AB6853" t="s">
        <v>107</v>
      </c>
      <c r="AC6853" t="s">
        <v>11771</v>
      </c>
      <c r="AD6853">
        <f>_xlfn.XLOOKUP(MIS[[#This Row],[TRADING SYMBOL]],[1]Sheet1!$D:$D,[1]Sheet1!$C:$C)</f>
        <v>163.19999999999999</v>
      </c>
      <c r="AE6853">
        <f>MIS[[#This Row],[OrderAverageTradedPrice]]*MIS[[#This Row],[OrderQuantity]]</f>
        <v>11966.25</v>
      </c>
      <c r="AF6853">
        <f>MIS[[#This Row],[LTP]]*MIS[[#This Row],[OrderQuantity]]</f>
        <v>12240</v>
      </c>
      <c r="AG6853">
        <f>IF(MIS[[#This Row],[OrderSide]]="SELL",MIS[[#This Row],[VALUE]]-MIS[[#This Row],[LIVE_VALUE]],MIS[[#This Row],[LIVE_VALUE]]-MIS[[#This Row],[VALUE]])</f>
        <v>-273.75</v>
      </c>
      <c r="AH6853" t="str" cm="1">
        <f t="array" ref="AH68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3" t="str">
        <f>MIS[[#This Row],[TRADING SYMBOL]]</f>
        <v>NIFTY2552225000PE</v>
      </c>
      <c r="AJ6853" t="str">
        <f>IF(RIGHT(MIS[[#This Row],[Main/Hedge]],4)="MAIN","MAIN","HEDGE")</f>
        <v>MAIN</v>
      </c>
      <c r="AK6853" t="str" cm="1">
        <f t="array" ref="AK6853">_xlfn._xlws.FILTER(Table4[Column1],ISNUMBER(SEARCH(Table4[Column1],MIS[[#This Row],[OrderUniqueIdentifier]])),"")</f>
        <v>LONGSHORT</v>
      </c>
    </row>
    <row r="6854" spans="1:37" x14ac:dyDescent="0.25">
      <c r="A6854" t="s">
        <v>71</v>
      </c>
      <c r="B6854" t="s">
        <v>940</v>
      </c>
      <c r="C6854" t="s">
        <v>11940</v>
      </c>
      <c r="D6854" t="s">
        <v>72</v>
      </c>
      <c r="E6854" t="s">
        <v>2053</v>
      </c>
      <c r="F6854" t="s">
        <v>98</v>
      </c>
      <c r="G6854" t="s">
        <v>89</v>
      </c>
      <c r="H6854" t="s">
        <v>75</v>
      </c>
      <c r="I6854" t="s">
        <v>76</v>
      </c>
      <c r="J6854" t="s">
        <v>77</v>
      </c>
      <c r="K6854">
        <v>120</v>
      </c>
      <c r="L6854" t="s">
        <v>77</v>
      </c>
      <c r="M6854" t="s">
        <v>78</v>
      </c>
      <c r="N6854" t="s">
        <v>11941</v>
      </c>
      <c r="O6854" t="s">
        <v>11815</v>
      </c>
      <c r="P6854" t="s">
        <v>11815</v>
      </c>
      <c r="Q6854" t="s">
        <v>2055</v>
      </c>
      <c r="R6854" t="s">
        <v>79</v>
      </c>
      <c r="S6854" t="s">
        <v>25</v>
      </c>
      <c r="T6854" t="s">
        <v>2056</v>
      </c>
      <c r="U6854" t="s">
        <v>100</v>
      </c>
      <c r="V6854" t="s">
        <v>80</v>
      </c>
      <c r="W6854">
        <v>82300</v>
      </c>
      <c r="X6854" t="s">
        <v>85</v>
      </c>
      <c r="Y6854">
        <v>-120</v>
      </c>
      <c r="Z6854" t="s">
        <v>11816</v>
      </c>
      <c r="AA6854" t="s">
        <v>11816</v>
      </c>
      <c r="AB6854" t="s">
        <v>107</v>
      </c>
      <c r="AC6854" t="s">
        <v>11771</v>
      </c>
      <c r="AD6854">
        <f>_xlfn.XLOOKUP(MIS[[#This Row],[TRADING SYMBOL]],[1]Sheet1!$D:$D,[1]Sheet1!$C:$C)</f>
        <v>389.05</v>
      </c>
      <c r="AE6854">
        <f>MIS[[#This Row],[OrderAverageTradedPrice]]*MIS[[#This Row],[OrderQuantity]]</f>
        <v>46275</v>
      </c>
      <c r="AF6854">
        <f>MIS[[#This Row],[LTP]]*MIS[[#This Row],[OrderQuantity]]</f>
        <v>46686</v>
      </c>
      <c r="AG6854">
        <f>IF(MIS[[#This Row],[OrderSide]]="SELL",MIS[[#This Row],[VALUE]]-MIS[[#This Row],[LIVE_VALUE]],MIS[[#This Row],[LIVE_VALUE]]-MIS[[#This Row],[VALUE]])</f>
        <v>-411</v>
      </c>
      <c r="AH6854" t="str" cm="1">
        <f t="array" ref="AH68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4" t="str">
        <f>MIS[[#This Row],[TRADING SYMBOL]]</f>
        <v>SENSEX2552082300PE</v>
      </c>
      <c r="AJ6854" t="str">
        <f>IF(RIGHT(MIS[[#This Row],[Main/Hedge]],4)="MAIN","MAIN","HEDGE")</f>
        <v>MAIN</v>
      </c>
      <c r="AK6854" t="str" cm="1">
        <f t="array" ref="AK6854">_xlfn._xlws.FILTER(Table4[Column1],ISNUMBER(SEARCH(Table4[Column1],MIS[[#This Row],[OrderUniqueIdentifier]])),"")</f>
        <v>LONGSHORT</v>
      </c>
    </row>
    <row r="6855" spans="1:37" x14ac:dyDescent="0.25">
      <c r="A6855" t="s">
        <v>71</v>
      </c>
      <c r="B6855" t="s">
        <v>940</v>
      </c>
      <c r="C6855" t="s">
        <v>11942</v>
      </c>
      <c r="D6855" t="s">
        <v>72</v>
      </c>
      <c r="E6855" t="s">
        <v>11766</v>
      </c>
      <c r="F6855" t="s">
        <v>73</v>
      </c>
      <c r="G6855" t="s">
        <v>89</v>
      </c>
      <c r="H6855" t="s">
        <v>75</v>
      </c>
      <c r="I6855" t="s">
        <v>76</v>
      </c>
      <c r="J6855" t="s">
        <v>77</v>
      </c>
      <c r="K6855">
        <v>300</v>
      </c>
      <c r="L6855" t="s">
        <v>77</v>
      </c>
      <c r="M6855" t="s">
        <v>78</v>
      </c>
      <c r="N6855" t="s">
        <v>11794</v>
      </c>
      <c r="O6855" t="s">
        <v>11815</v>
      </c>
      <c r="P6855" t="s">
        <v>11815</v>
      </c>
      <c r="Q6855" t="s">
        <v>11768</v>
      </c>
      <c r="R6855" t="s">
        <v>79</v>
      </c>
      <c r="S6855" t="s">
        <v>25</v>
      </c>
      <c r="T6855" t="s">
        <v>11769</v>
      </c>
      <c r="U6855" t="s">
        <v>43</v>
      </c>
      <c r="V6855" t="s">
        <v>80</v>
      </c>
      <c r="W6855">
        <v>25000</v>
      </c>
      <c r="X6855" t="s">
        <v>85</v>
      </c>
      <c r="Y6855">
        <v>-300</v>
      </c>
      <c r="Z6855" t="s">
        <v>11816</v>
      </c>
      <c r="AA6855" t="s">
        <v>11816</v>
      </c>
      <c r="AB6855" t="s">
        <v>107</v>
      </c>
      <c r="AC6855" t="s">
        <v>11771</v>
      </c>
      <c r="AD6855">
        <f>_xlfn.XLOOKUP(MIS[[#This Row],[TRADING SYMBOL]],[1]Sheet1!$D:$D,[1]Sheet1!$C:$C)</f>
        <v>163.19999999999999</v>
      </c>
      <c r="AE6855">
        <f>MIS[[#This Row],[OrderAverageTradedPrice]]*MIS[[#This Row],[OrderQuantity]]</f>
        <v>47865</v>
      </c>
      <c r="AF6855">
        <f>MIS[[#This Row],[LTP]]*MIS[[#This Row],[OrderQuantity]]</f>
        <v>48960</v>
      </c>
      <c r="AG6855">
        <f>IF(MIS[[#This Row],[OrderSide]]="SELL",MIS[[#This Row],[VALUE]]-MIS[[#This Row],[LIVE_VALUE]],MIS[[#This Row],[LIVE_VALUE]]-MIS[[#This Row],[VALUE]])</f>
        <v>-1095</v>
      </c>
      <c r="AH6855" t="str" cm="1">
        <f t="array" ref="AH68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5" t="str">
        <f>MIS[[#This Row],[TRADING SYMBOL]]</f>
        <v>NIFTY2552225000PE</v>
      </c>
      <c r="AJ6855" t="str">
        <f>IF(RIGHT(MIS[[#This Row],[Main/Hedge]],4)="MAIN","MAIN","HEDGE")</f>
        <v>MAIN</v>
      </c>
      <c r="AK6855" t="str" cm="1">
        <f t="array" ref="AK6855">_xlfn._xlws.FILTER(Table4[Column1],ISNUMBER(SEARCH(Table4[Column1],MIS[[#This Row],[OrderUniqueIdentifier]])),"")</f>
        <v>LONGSHORT</v>
      </c>
    </row>
    <row r="6856" spans="1:37" x14ac:dyDescent="0.25">
      <c r="A6856" t="s">
        <v>71</v>
      </c>
      <c r="B6856" t="s">
        <v>960</v>
      </c>
      <c r="C6856" t="s">
        <v>11948</v>
      </c>
      <c r="D6856" t="s">
        <v>72</v>
      </c>
      <c r="E6856" t="s">
        <v>11766</v>
      </c>
      <c r="F6856" t="s">
        <v>73</v>
      </c>
      <c r="G6856" t="s">
        <v>89</v>
      </c>
      <c r="H6856" t="s">
        <v>75</v>
      </c>
      <c r="I6856" t="s">
        <v>76</v>
      </c>
      <c r="J6856" t="s">
        <v>77</v>
      </c>
      <c r="K6856">
        <v>150</v>
      </c>
      <c r="L6856" t="s">
        <v>77</v>
      </c>
      <c r="M6856" t="s">
        <v>78</v>
      </c>
      <c r="N6856" t="s">
        <v>11794</v>
      </c>
      <c r="O6856" t="s">
        <v>11815</v>
      </c>
      <c r="P6856" t="s">
        <v>11815</v>
      </c>
      <c r="Q6856" t="s">
        <v>11768</v>
      </c>
      <c r="R6856" t="s">
        <v>79</v>
      </c>
      <c r="S6856" t="s">
        <v>25</v>
      </c>
      <c r="T6856" t="s">
        <v>11769</v>
      </c>
      <c r="U6856" t="s">
        <v>43</v>
      </c>
      <c r="V6856" t="s">
        <v>80</v>
      </c>
      <c r="W6856">
        <v>25000</v>
      </c>
      <c r="X6856" t="s">
        <v>85</v>
      </c>
      <c r="Y6856">
        <v>-150</v>
      </c>
      <c r="Z6856" t="s">
        <v>11816</v>
      </c>
      <c r="AA6856" t="s">
        <v>11816</v>
      </c>
      <c r="AB6856" t="s">
        <v>107</v>
      </c>
      <c r="AC6856" t="s">
        <v>11771</v>
      </c>
      <c r="AD6856">
        <f>_xlfn.XLOOKUP(MIS[[#This Row],[TRADING SYMBOL]],[1]Sheet1!$D:$D,[1]Sheet1!$C:$C)</f>
        <v>163.19999999999999</v>
      </c>
      <c r="AE6856">
        <f>MIS[[#This Row],[OrderAverageTradedPrice]]*MIS[[#This Row],[OrderQuantity]]</f>
        <v>23932.5</v>
      </c>
      <c r="AF6856">
        <f>MIS[[#This Row],[LTP]]*MIS[[#This Row],[OrderQuantity]]</f>
        <v>24480</v>
      </c>
      <c r="AG6856">
        <f>IF(MIS[[#This Row],[OrderSide]]="SELL",MIS[[#This Row],[VALUE]]-MIS[[#This Row],[LIVE_VALUE]],MIS[[#This Row],[LIVE_VALUE]]-MIS[[#This Row],[VALUE]])</f>
        <v>-547.5</v>
      </c>
      <c r="AH6856" t="str" cm="1">
        <f t="array" ref="AH68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6" t="str">
        <f>MIS[[#This Row],[TRADING SYMBOL]]</f>
        <v>NIFTY2552225000PE</v>
      </c>
      <c r="AJ6856" t="str">
        <f>IF(RIGHT(MIS[[#This Row],[Main/Hedge]],4)="MAIN","MAIN","HEDGE")</f>
        <v>MAIN</v>
      </c>
      <c r="AK6856" t="str" cm="1">
        <f t="array" ref="AK6856">_xlfn._xlws.FILTER(Table4[Column1],ISNUMBER(SEARCH(Table4[Column1],MIS[[#This Row],[OrderUniqueIdentifier]])),"")</f>
        <v>LONGSHORT</v>
      </c>
    </row>
    <row r="6857" spans="1:37" x14ac:dyDescent="0.25">
      <c r="A6857" t="s">
        <v>71</v>
      </c>
      <c r="B6857" t="s">
        <v>986</v>
      </c>
      <c r="C6857" t="s">
        <v>11956</v>
      </c>
      <c r="D6857" t="s">
        <v>72</v>
      </c>
      <c r="E6857" t="s">
        <v>11766</v>
      </c>
      <c r="F6857" t="s">
        <v>73</v>
      </c>
      <c r="G6857" t="s">
        <v>89</v>
      </c>
      <c r="H6857" t="s">
        <v>75</v>
      </c>
      <c r="I6857" t="s">
        <v>76</v>
      </c>
      <c r="J6857" t="s">
        <v>77</v>
      </c>
      <c r="K6857">
        <v>75</v>
      </c>
      <c r="L6857" t="s">
        <v>77</v>
      </c>
      <c r="M6857" t="s">
        <v>78</v>
      </c>
      <c r="N6857" t="s">
        <v>900</v>
      </c>
      <c r="O6857" t="s">
        <v>11815</v>
      </c>
      <c r="P6857" t="s">
        <v>11815</v>
      </c>
      <c r="Q6857" t="s">
        <v>11768</v>
      </c>
      <c r="R6857" t="s">
        <v>79</v>
      </c>
      <c r="S6857" t="s">
        <v>25</v>
      </c>
      <c r="T6857" t="s">
        <v>11769</v>
      </c>
      <c r="U6857" t="s">
        <v>43</v>
      </c>
      <c r="V6857" t="s">
        <v>80</v>
      </c>
      <c r="W6857">
        <v>25000</v>
      </c>
      <c r="X6857" t="s">
        <v>85</v>
      </c>
      <c r="Y6857">
        <v>-75</v>
      </c>
      <c r="Z6857" t="s">
        <v>11816</v>
      </c>
      <c r="AA6857" t="s">
        <v>11816</v>
      </c>
      <c r="AB6857" t="s">
        <v>107</v>
      </c>
      <c r="AC6857" t="s">
        <v>11771</v>
      </c>
      <c r="AD6857">
        <f>_xlfn.XLOOKUP(MIS[[#This Row],[TRADING SYMBOL]],[1]Sheet1!$D:$D,[1]Sheet1!$C:$C)</f>
        <v>163.19999999999999</v>
      </c>
      <c r="AE6857">
        <f>MIS[[#This Row],[OrderAverageTradedPrice]]*MIS[[#This Row],[OrderQuantity]]</f>
        <v>11962.5</v>
      </c>
      <c r="AF6857">
        <f>MIS[[#This Row],[LTP]]*MIS[[#This Row],[OrderQuantity]]</f>
        <v>12240</v>
      </c>
      <c r="AG6857">
        <f>IF(MIS[[#This Row],[OrderSide]]="SELL",MIS[[#This Row],[VALUE]]-MIS[[#This Row],[LIVE_VALUE]],MIS[[#This Row],[LIVE_VALUE]]-MIS[[#This Row],[VALUE]])</f>
        <v>-277.5</v>
      </c>
      <c r="AH6857" t="str" cm="1">
        <f t="array" ref="AH68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7" t="str">
        <f>MIS[[#This Row],[TRADING SYMBOL]]</f>
        <v>NIFTY2552225000PE</v>
      </c>
      <c r="AJ6857" t="str">
        <f>IF(RIGHT(MIS[[#This Row],[Main/Hedge]],4)="MAIN","MAIN","HEDGE")</f>
        <v>MAIN</v>
      </c>
      <c r="AK6857" t="str" cm="1">
        <f t="array" ref="AK6857">_xlfn._xlws.FILTER(Table4[Column1],ISNUMBER(SEARCH(Table4[Column1],MIS[[#This Row],[OrderUniqueIdentifier]])),"")</f>
        <v>LONGSHORT</v>
      </c>
    </row>
    <row r="6858" spans="1:37" x14ac:dyDescent="0.25">
      <c r="A6858" t="s">
        <v>71</v>
      </c>
      <c r="B6858" t="s">
        <v>986</v>
      </c>
      <c r="C6858" t="s">
        <v>11957</v>
      </c>
      <c r="D6858" t="s">
        <v>72</v>
      </c>
      <c r="E6858" t="s">
        <v>2053</v>
      </c>
      <c r="F6858" t="s">
        <v>98</v>
      </c>
      <c r="G6858" t="s">
        <v>89</v>
      </c>
      <c r="H6858" t="s">
        <v>75</v>
      </c>
      <c r="I6858" t="s">
        <v>76</v>
      </c>
      <c r="J6858" t="s">
        <v>77</v>
      </c>
      <c r="K6858">
        <v>40</v>
      </c>
      <c r="L6858" t="s">
        <v>77</v>
      </c>
      <c r="M6858" t="s">
        <v>78</v>
      </c>
      <c r="N6858" t="s">
        <v>11814</v>
      </c>
      <c r="O6858" t="s">
        <v>11815</v>
      </c>
      <c r="P6858" t="s">
        <v>11815</v>
      </c>
      <c r="Q6858" t="s">
        <v>2055</v>
      </c>
      <c r="R6858" t="s">
        <v>79</v>
      </c>
      <c r="S6858" t="s">
        <v>25</v>
      </c>
      <c r="T6858" t="s">
        <v>2056</v>
      </c>
      <c r="U6858" t="s">
        <v>100</v>
      </c>
      <c r="V6858" t="s">
        <v>80</v>
      </c>
      <c r="W6858">
        <v>82300</v>
      </c>
      <c r="X6858" t="s">
        <v>85</v>
      </c>
      <c r="Y6858">
        <v>-40</v>
      </c>
      <c r="Z6858" t="s">
        <v>11816</v>
      </c>
      <c r="AA6858" t="s">
        <v>11816</v>
      </c>
      <c r="AB6858" t="s">
        <v>107</v>
      </c>
      <c r="AC6858" t="s">
        <v>11771</v>
      </c>
      <c r="AD6858">
        <f>_xlfn.XLOOKUP(MIS[[#This Row],[TRADING SYMBOL]],[1]Sheet1!$D:$D,[1]Sheet1!$C:$C)</f>
        <v>389.05</v>
      </c>
      <c r="AE6858">
        <f>MIS[[#This Row],[OrderAverageTradedPrice]]*MIS[[#This Row],[OrderQuantity]]</f>
        <v>15421</v>
      </c>
      <c r="AF6858">
        <f>MIS[[#This Row],[LTP]]*MIS[[#This Row],[OrderQuantity]]</f>
        <v>15562</v>
      </c>
      <c r="AG6858">
        <f>IF(MIS[[#This Row],[OrderSide]]="SELL",MIS[[#This Row],[VALUE]]-MIS[[#This Row],[LIVE_VALUE]],MIS[[#This Row],[LIVE_VALUE]]-MIS[[#This Row],[VALUE]])</f>
        <v>-141</v>
      </c>
      <c r="AH6858" t="str" cm="1">
        <f t="array" ref="AH68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8" t="str">
        <f>MIS[[#This Row],[TRADING SYMBOL]]</f>
        <v>SENSEX2552082300PE</v>
      </c>
      <c r="AJ6858" t="str">
        <f>IF(RIGHT(MIS[[#This Row],[Main/Hedge]],4)="MAIN","MAIN","HEDGE")</f>
        <v>MAIN</v>
      </c>
      <c r="AK6858" t="str" cm="1">
        <f t="array" ref="AK6858">_xlfn._xlws.FILTER(Table4[Column1],ISNUMBER(SEARCH(Table4[Column1],MIS[[#This Row],[OrderUniqueIdentifier]])),"")</f>
        <v>LONGSHORT</v>
      </c>
    </row>
    <row r="6859" spans="1:37" x14ac:dyDescent="0.25">
      <c r="A6859" t="s">
        <v>71</v>
      </c>
      <c r="B6859" t="s">
        <v>1045</v>
      </c>
      <c r="C6859" t="s">
        <v>11976</v>
      </c>
      <c r="D6859" t="s">
        <v>72</v>
      </c>
      <c r="E6859" t="s">
        <v>2053</v>
      </c>
      <c r="F6859" t="s">
        <v>98</v>
      </c>
      <c r="G6859" t="s">
        <v>89</v>
      </c>
      <c r="H6859" t="s">
        <v>75</v>
      </c>
      <c r="I6859" t="s">
        <v>76</v>
      </c>
      <c r="J6859" t="s">
        <v>77</v>
      </c>
      <c r="K6859">
        <v>80</v>
      </c>
      <c r="L6859" t="s">
        <v>77</v>
      </c>
      <c r="M6859" t="s">
        <v>78</v>
      </c>
      <c r="N6859" t="s">
        <v>11977</v>
      </c>
      <c r="O6859" t="s">
        <v>11815</v>
      </c>
      <c r="P6859" t="s">
        <v>11815</v>
      </c>
      <c r="Q6859" t="s">
        <v>2055</v>
      </c>
      <c r="R6859" t="s">
        <v>79</v>
      </c>
      <c r="S6859" t="s">
        <v>25</v>
      </c>
      <c r="T6859" t="s">
        <v>2056</v>
      </c>
      <c r="U6859" t="s">
        <v>100</v>
      </c>
      <c r="V6859" t="s">
        <v>80</v>
      </c>
      <c r="W6859">
        <v>82300</v>
      </c>
      <c r="X6859" t="s">
        <v>85</v>
      </c>
      <c r="Y6859">
        <v>-80</v>
      </c>
      <c r="Z6859" t="s">
        <v>11816</v>
      </c>
      <c r="AA6859" t="s">
        <v>11816</v>
      </c>
      <c r="AB6859" t="s">
        <v>107</v>
      </c>
      <c r="AC6859" t="s">
        <v>11771</v>
      </c>
      <c r="AD6859">
        <f>_xlfn.XLOOKUP(MIS[[#This Row],[TRADING SYMBOL]],[1]Sheet1!$D:$D,[1]Sheet1!$C:$C)</f>
        <v>389.05</v>
      </c>
      <c r="AE6859">
        <f>MIS[[#This Row],[OrderAverageTradedPrice]]*MIS[[#This Row],[OrderQuantity]]</f>
        <v>30831</v>
      </c>
      <c r="AF6859">
        <f>MIS[[#This Row],[LTP]]*MIS[[#This Row],[OrderQuantity]]</f>
        <v>31124</v>
      </c>
      <c r="AG6859">
        <f>IF(MIS[[#This Row],[OrderSide]]="SELL",MIS[[#This Row],[VALUE]]-MIS[[#This Row],[LIVE_VALUE]],MIS[[#This Row],[LIVE_VALUE]]-MIS[[#This Row],[VALUE]])</f>
        <v>-293</v>
      </c>
      <c r="AH6859" t="str" cm="1">
        <f t="array" ref="AH68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9" t="str">
        <f>MIS[[#This Row],[TRADING SYMBOL]]</f>
        <v>SENSEX2552082300PE</v>
      </c>
      <c r="AJ6859" t="str">
        <f>IF(RIGHT(MIS[[#This Row],[Main/Hedge]],4)="MAIN","MAIN","HEDGE")</f>
        <v>MAIN</v>
      </c>
      <c r="AK6859" t="str" cm="1">
        <f t="array" ref="AK6859">_xlfn._xlws.FILTER(Table4[Column1],ISNUMBER(SEARCH(Table4[Column1],MIS[[#This Row],[OrderUniqueIdentifier]])),"")</f>
        <v>LONGSHORT</v>
      </c>
    </row>
    <row r="6860" spans="1:37" x14ac:dyDescent="0.25">
      <c r="A6860" t="s">
        <v>71</v>
      </c>
      <c r="B6860" t="s">
        <v>1045</v>
      </c>
      <c r="C6860" t="s">
        <v>11978</v>
      </c>
      <c r="D6860" t="s">
        <v>72</v>
      </c>
      <c r="E6860" t="s">
        <v>11766</v>
      </c>
      <c r="F6860" t="s">
        <v>73</v>
      </c>
      <c r="G6860" t="s">
        <v>89</v>
      </c>
      <c r="H6860" t="s">
        <v>75</v>
      </c>
      <c r="I6860" t="s">
        <v>76</v>
      </c>
      <c r="J6860" t="s">
        <v>77</v>
      </c>
      <c r="K6860">
        <v>225</v>
      </c>
      <c r="L6860" t="s">
        <v>77</v>
      </c>
      <c r="M6860" t="s">
        <v>78</v>
      </c>
      <c r="N6860" t="s">
        <v>900</v>
      </c>
      <c r="O6860" t="s">
        <v>11815</v>
      </c>
      <c r="P6860" t="s">
        <v>11815</v>
      </c>
      <c r="Q6860" t="s">
        <v>11768</v>
      </c>
      <c r="R6860" t="s">
        <v>79</v>
      </c>
      <c r="S6860" t="s">
        <v>25</v>
      </c>
      <c r="T6860" t="s">
        <v>11769</v>
      </c>
      <c r="U6860" t="s">
        <v>43</v>
      </c>
      <c r="V6860" t="s">
        <v>80</v>
      </c>
      <c r="W6860">
        <v>25000</v>
      </c>
      <c r="X6860" t="s">
        <v>85</v>
      </c>
      <c r="Y6860">
        <v>-225</v>
      </c>
      <c r="Z6860" t="s">
        <v>11816</v>
      </c>
      <c r="AA6860" t="s">
        <v>11816</v>
      </c>
      <c r="AB6860" t="s">
        <v>107</v>
      </c>
      <c r="AC6860" t="s">
        <v>11771</v>
      </c>
      <c r="AD6860">
        <f>_xlfn.XLOOKUP(MIS[[#This Row],[TRADING SYMBOL]],[1]Sheet1!$D:$D,[1]Sheet1!$C:$C)</f>
        <v>163.19999999999999</v>
      </c>
      <c r="AE6860">
        <f>MIS[[#This Row],[OrderAverageTradedPrice]]*MIS[[#This Row],[OrderQuantity]]</f>
        <v>35887.5</v>
      </c>
      <c r="AF6860">
        <f>MIS[[#This Row],[LTP]]*MIS[[#This Row],[OrderQuantity]]</f>
        <v>36720</v>
      </c>
      <c r="AG6860">
        <f>IF(MIS[[#This Row],[OrderSide]]="SELL",MIS[[#This Row],[VALUE]]-MIS[[#This Row],[LIVE_VALUE]],MIS[[#This Row],[LIVE_VALUE]]-MIS[[#This Row],[VALUE]])</f>
        <v>-832.5</v>
      </c>
      <c r="AH6860" t="str" cm="1">
        <f t="array" ref="AH68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0" t="str">
        <f>MIS[[#This Row],[TRADING SYMBOL]]</f>
        <v>NIFTY2552225000PE</v>
      </c>
      <c r="AJ6860" t="str">
        <f>IF(RIGHT(MIS[[#This Row],[Main/Hedge]],4)="MAIN","MAIN","HEDGE")</f>
        <v>MAIN</v>
      </c>
      <c r="AK6860" t="str" cm="1">
        <f t="array" ref="AK6860">_xlfn._xlws.FILTER(Table4[Column1],ISNUMBER(SEARCH(Table4[Column1],MIS[[#This Row],[OrderUniqueIdentifier]])),"")</f>
        <v>LONGSHORT</v>
      </c>
    </row>
    <row r="6861" spans="1:37" x14ac:dyDescent="0.25">
      <c r="A6861" t="s">
        <v>71</v>
      </c>
      <c r="B6861" t="s">
        <v>1061</v>
      </c>
      <c r="C6861" t="s">
        <v>11982</v>
      </c>
      <c r="D6861" t="s">
        <v>72</v>
      </c>
      <c r="E6861" t="s">
        <v>2053</v>
      </c>
      <c r="F6861" t="s">
        <v>98</v>
      </c>
      <c r="G6861" t="s">
        <v>89</v>
      </c>
      <c r="H6861" t="s">
        <v>75</v>
      </c>
      <c r="I6861" t="s">
        <v>76</v>
      </c>
      <c r="J6861" t="s">
        <v>77</v>
      </c>
      <c r="K6861">
        <v>60</v>
      </c>
      <c r="L6861" t="s">
        <v>77</v>
      </c>
      <c r="M6861" t="s">
        <v>78</v>
      </c>
      <c r="N6861" t="s">
        <v>11983</v>
      </c>
      <c r="O6861" t="s">
        <v>11984</v>
      </c>
      <c r="P6861" t="s">
        <v>11815</v>
      </c>
      <c r="Q6861" t="s">
        <v>2055</v>
      </c>
      <c r="R6861" t="s">
        <v>79</v>
      </c>
      <c r="S6861" t="s">
        <v>25</v>
      </c>
      <c r="T6861" t="s">
        <v>2056</v>
      </c>
      <c r="U6861" t="s">
        <v>100</v>
      </c>
      <c r="V6861" t="s">
        <v>80</v>
      </c>
      <c r="W6861">
        <v>82300</v>
      </c>
      <c r="X6861" t="s">
        <v>85</v>
      </c>
      <c r="Y6861">
        <v>-60</v>
      </c>
      <c r="Z6861" t="s">
        <v>11985</v>
      </c>
      <c r="AA6861" t="s">
        <v>11816</v>
      </c>
      <c r="AB6861" t="s">
        <v>107</v>
      </c>
      <c r="AC6861" t="s">
        <v>11771</v>
      </c>
      <c r="AD6861">
        <f>_xlfn.XLOOKUP(MIS[[#This Row],[TRADING SYMBOL]],[1]Sheet1!$D:$D,[1]Sheet1!$C:$C)</f>
        <v>389.05</v>
      </c>
      <c r="AE6861">
        <f>MIS[[#This Row],[OrderAverageTradedPrice]]*MIS[[#This Row],[OrderQuantity]]</f>
        <v>23152.999999999978</v>
      </c>
      <c r="AF6861">
        <f>MIS[[#This Row],[LTP]]*MIS[[#This Row],[OrderQuantity]]</f>
        <v>23343</v>
      </c>
      <c r="AG6861">
        <f>IF(MIS[[#This Row],[OrderSide]]="SELL",MIS[[#This Row],[VALUE]]-MIS[[#This Row],[LIVE_VALUE]],MIS[[#This Row],[LIVE_VALUE]]-MIS[[#This Row],[VALUE]])</f>
        <v>-190.00000000002183</v>
      </c>
      <c r="AH6861" t="str" cm="1">
        <f t="array" ref="AH68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1" t="str">
        <f>MIS[[#This Row],[TRADING SYMBOL]]</f>
        <v>SENSEX2552082300PE</v>
      </c>
      <c r="AJ6861" t="str">
        <f>IF(RIGHT(MIS[[#This Row],[Main/Hedge]],4)="MAIN","MAIN","HEDGE")</f>
        <v>MAIN</v>
      </c>
      <c r="AK6861" t="str" cm="1">
        <f t="array" ref="AK6861">_xlfn._xlws.FILTER(Table4[Column1],ISNUMBER(SEARCH(Table4[Column1],MIS[[#This Row],[OrderUniqueIdentifier]])),"")</f>
        <v>LONGSHORT</v>
      </c>
    </row>
    <row r="6862" spans="1:37" x14ac:dyDescent="0.25">
      <c r="A6862" t="s">
        <v>71</v>
      </c>
      <c r="B6862" t="s">
        <v>1070</v>
      </c>
      <c r="C6862" t="s">
        <v>11987</v>
      </c>
      <c r="D6862" t="s">
        <v>72</v>
      </c>
      <c r="E6862" t="s">
        <v>2053</v>
      </c>
      <c r="F6862" t="s">
        <v>98</v>
      </c>
      <c r="G6862" t="s">
        <v>89</v>
      </c>
      <c r="H6862" t="s">
        <v>75</v>
      </c>
      <c r="I6862" t="s">
        <v>76</v>
      </c>
      <c r="J6862" t="s">
        <v>77</v>
      </c>
      <c r="K6862">
        <v>20</v>
      </c>
      <c r="L6862" t="s">
        <v>77</v>
      </c>
      <c r="M6862" t="s">
        <v>78</v>
      </c>
      <c r="N6862" t="s">
        <v>11988</v>
      </c>
      <c r="O6862" t="s">
        <v>11815</v>
      </c>
      <c r="P6862" t="s">
        <v>11815</v>
      </c>
      <c r="Q6862" t="s">
        <v>2055</v>
      </c>
      <c r="R6862" t="s">
        <v>79</v>
      </c>
      <c r="S6862" t="s">
        <v>25</v>
      </c>
      <c r="T6862" t="s">
        <v>2056</v>
      </c>
      <c r="U6862" t="s">
        <v>100</v>
      </c>
      <c r="V6862" t="s">
        <v>80</v>
      </c>
      <c r="W6862">
        <v>82300</v>
      </c>
      <c r="X6862" t="s">
        <v>85</v>
      </c>
      <c r="Y6862">
        <v>-20</v>
      </c>
      <c r="Z6862" t="s">
        <v>11816</v>
      </c>
      <c r="AA6862" t="s">
        <v>11816</v>
      </c>
      <c r="AB6862" t="s">
        <v>107</v>
      </c>
      <c r="AC6862" t="s">
        <v>11771</v>
      </c>
      <c r="AD6862">
        <f>_xlfn.XLOOKUP(MIS[[#This Row],[TRADING SYMBOL]],[1]Sheet1!$D:$D,[1]Sheet1!$C:$C)</f>
        <v>389.05</v>
      </c>
      <c r="AE6862">
        <f>MIS[[#This Row],[OrderAverageTradedPrice]]*MIS[[#This Row],[OrderQuantity]]</f>
        <v>7707</v>
      </c>
      <c r="AF6862">
        <f>MIS[[#This Row],[LTP]]*MIS[[#This Row],[OrderQuantity]]</f>
        <v>7781</v>
      </c>
      <c r="AG6862">
        <f>IF(MIS[[#This Row],[OrderSide]]="SELL",MIS[[#This Row],[VALUE]]-MIS[[#This Row],[LIVE_VALUE]],MIS[[#This Row],[LIVE_VALUE]]-MIS[[#This Row],[VALUE]])</f>
        <v>-74</v>
      </c>
      <c r="AH6862" t="str" cm="1">
        <f t="array" ref="AH68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2" t="str">
        <f>MIS[[#This Row],[TRADING SYMBOL]]</f>
        <v>SENSEX2552082300PE</v>
      </c>
      <c r="AJ6862" t="str">
        <f>IF(RIGHT(MIS[[#This Row],[Main/Hedge]],4)="MAIN","MAIN","HEDGE")</f>
        <v>MAIN</v>
      </c>
      <c r="AK6862" t="str" cm="1">
        <f t="array" ref="AK6862">_xlfn._xlws.FILTER(Table4[Column1],ISNUMBER(SEARCH(Table4[Column1],MIS[[#This Row],[OrderUniqueIdentifier]])),"")</f>
        <v>LONGSHORT</v>
      </c>
    </row>
    <row r="6863" spans="1:37" x14ac:dyDescent="0.25">
      <c r="A6863" t="s">
        <v>71</v>
      </c>
      <c r="B6863" t="s">
        <v>1070</v>
      </c>
      <c r="C6863" t="s">
        <v>11989</v>
      </c>
      <c r="D6863" t="s">
        <v>72</v>
      </c>
      <c r="E6863" t="s">
        <v>11766</v>
      </c>
      <c r="F6863" t="s">
        <v>73</v>
      </c>
      <c r="G6863" t="s">
        <v>89</v>
      </c>
      <c r="H6863" t="s">
        <v>75</v>
      </c>
      <c r="I6863" t="s">
        <v>76</v>
      </c>
      <c r="J6863" t="s">
        <v>77</v>
      </c>
      <c r="K6863">
        <v>75</v>
      </c>
      <c r="L6863" t="s">
        <v>77</v>
      </c>
      <c r="M6863" t="s">
        <v>78</v>
      </c>
      <c r="N6863" t="s">
        <v>900</v>
      </c>
      <c r="O6863" t="s">
        <v>11815</v>
      </c>
      <c r="P6863" t="s">
        <v>11815</v>
      </c>
      <c r="Q6863" t="s">
        <v>11768</v>
      </c>
      <c r="R6863" t="s">
        <v>79</v>
      </c>
      <c r="S6863" t="s">
        <v>25</v>
      </c>
      <c r="T6863" t="s">
        <v>11769</v>
      </c>
      <c r="U6863" t="s">
        <v>43</v>
      </c>
      <c r="V6863" t="s">
        <v>80</v>
      </c>
      <c r="W6863">
        <v>25000</v>
      </c>
      <c r="X6863" t="s">
        <v>85</v>
      </c>
      <c r="Y6863">
        <v>-75</v>
      </c>
      <c r="Z6863" t="s">
        <v>11816</v>
      </c>
      <c r="AA6863" t="s">
        <v>11816</v>
      </c>
      <c r="AB6863" t="s">
        <v>107</v>
      </c>
      <c r="AC6863" t="s">
        <v>11771</v>
      </c>
      <c r="AD6863">
        <f>_xlfn.XLOOKUP(MIS[[#This Row],[TRADING SYMBOL]],[1]Sheet1!$D:$D,[1]Sheet1!$C:$C)</f>
        <v>163.19999999999999</v>
      </c>
      <c r="AE6863">
        <f>MIS[[#This Row],[OrderAverageTradedPrice]]*MIS[[#This Row],[OrderQuantity]]</f>
        <v>11962.5</v>
      </c>
      <c r="AF6863">
        <f>MIS[[#This Row],[LTP]]*MIS[[#This Row],[OrderQuantity]]</f>
        <v>12240</v>
      </c>
      <c r="AG6863">
        <f>IF(MIS[[#This Row],[OrderSide]]="SELL",MIS[[#This Row],[VALUE]]-MIS[[#This Row],[LIVE_VALUE]],MIS[[#This Row],[LIVE_VALUE]]-MIS[[#This Row],[VALUE]])</f>
        <v>-277.5</v>
      </c>
      <c r="AH6863" t="str" cm="1">
        <f t="array" ref="AH68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3" t="str">
        <f>MIS[[#This Row],[TRADING SYMBOL]]</f>
        <v>NIFTY2552225000PE</v>
      </c>
      <c r="AJ6863" t="str">
        <f>IF(RIGHT(MIS[[#This Row],[Main/Hedge]],4)="MAIN","MAIN","HEDGE")</f>
        <v>MAIN</v>
      </c>
      <c r="AK6863" t="str" cm="1">
        <f t="array" ref="AK6863">_xlfn._xlws.FILTER(Table4[Column1],ISNUMBER(SEARCH(Table4[Column1],MIS[[#This Row],[OrderUniqueIdentifier]])),"")</f>
        <v>LONGSHORT</v>
      </c>
    </row>
    <row r="6864" spans="1:37" x14ac:dyDescent="0.25">
      <c r="A6864" t="s">
        <v>71</v>
      </c>
      <c r="B6864" t="s">
        <v>1163</v>
      </c>
      <c r="C6864" t="s">
        <v>12022</v>
      </c>
      <c r="D6864" t="s">
        <v>72</v>
      </c>
      <c r="E6864" t="s">
        <v>11766</v>
      </c>
      <c r="F6864" t="s">
        <v>73</v>
      </c>
      <c r="G6864" t="s">
        <v>89</v>
      </c>
      <c r="H6864" t="s">
        <v>75</v>
      </c>
      <c r="I6864" t="s">
        <v>76</v>
      </c>
      <c r="J6864" t="s">
        <v>77</v>
      </c>
      <c r="K6864">
        <v>75</v>
      </c>
      <c r="L6864" t="s">
        <v>77</v>
      </c>
      <c r="M6864" t="s">
        <v>78</v>
      </c>
      <c r="N6864" t="s">
        <v>9668</v>
      </c>
      <c r="O6864" t="s">
        <v>11815</v>
      </c>
      <c r="P6864" t="s">
        <v>11815</v>
      </c>
      <c r="Q6864" t="s">
        <v>11768</v>
      </c>
      <c r="R6864" t="s">
        <v>79</v>
      </c>
      <c r="S6864" t="s">
        <v>25</v>
      </c>
      <c r="T6864" t="s">
        <v>11769</v>
      </c>
      <c r="U6864" t="s">
        <v>43</v>
      </c>
      <c r="V6864" t="s">
        <v>80</v>
      </c>
      <c r="W6864">
        <v>25000</v>
      </c>
      <c r="X6864" t="s">
        <v>85</v>
      </c>
      <c r="Y6864">
        <v>-75</v>
      </c>
      <c r="Z6864" t="s">
        <v>11816</v>
      </c>
      <c r="AA6864" t="s">
        <v>11816</v>
      </c>
      <c r="AB6864" t="s">
        <v>107</v>
      </c>
      <c r="AC6864" t="s">
        <v>11771</v>
      </c>
      <c r="AD6864">
        <f>_xlfn.XLOOKUP(MIS[[#This Row],[TRADING SYMBOL]],[1]Sheet1!$D:$D,[1]Sheet1!$C:$C)</f>
        <v>163.19999999999999</v>
      </c>
      <c r="AE6864">
        <f>MIS[[#This Row],[OrderAverageTradedPrice]]*MIS[[#This Row],[OrderQuantity]]</f>
        <v>11970</v>
      </c>
      <c r="AF6864">
        <f>MIS[[#This Row],[LTP]]*MIS[[#This Row],[OrderQuantity]]</f>
        <v>12240</v>
      </c>
      <c r="AG6864">
        <f>IF(MIS[[#This Row],[OrderSide]]="SELL",MIS[[#This Row],[VALUE]]-MIS[[#This Row],[LIVE_VALUE]],MIS[[#This Row],[LIVE_VALUE]]-MIS[[#This Row],[VALUE]])</f>
        <v>-270</v>
      </c>
      <c r="AH6864" t="str" cm="1">
        <f t="array" ref="AH68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4" t="str">
        <f>MIS[[#This Row],[TRADING SYMBOL]]</f>
        <v>NIFTY2552225000PE</v>
      </c>
      <c r="AJ6864" t="str">
        <f>IF(RIGHT(MIS[[#This Row],[Main/Hedge]],4)="MAIN","MAIN","HEDGE")</f>
        <v>MAIN</v>
      </c>
      <c r="AK6864" t="str" cm="1">
        <f t="array" ref="AK6864">_xlfn._xlws.FILTER(Table4[Column1],ISNUMBER(SEARCH(Table4[Column1],MIS[[#This Row],[OrderUniqueIdentifier]])),"")</f>
        <v>LONGSHORT</v>
      </c>
    </row>
    <row r="6865" spans="1:37" x14ac:dyDescent="0.25">
      <c r="A6865" t="s">
        <v>71</v>
      </c>
      <c r="B6865" t="s">
        <v>1186</v>
      </c>
      <c r="C6865" t="s">
        <v>12029</v>
      </c>
      <c r="D6865" t="s">
        <v>72</v>
      </c>
      <c r="E6865" t="s">
        <v>11766</v>
      </c>
      <c r="F6865" t="s">
        <v>73</v>
      </c>
      <c r="G6865" t="s">
        <v>89</v>
      </c>
      <c r="H6865" t="s">
        <v>75</v>
      </c>
      <c r="I6865" t="s">
        <v>76</v>
      </c>
      <c r="J6865" t="s">
        <v>77</v>
      </c>
      <c r="K6865">
        <v>75</v>
      </c>
      <c r="L6865" t="s">
        <v>77</v>
      </c>
      <c r="M6865" t="s">
        <v>78</v>
      </c>
      <c r="N6865" t="s">
        <v>11794</v>
      </c>
      <c r="O6865" t="s">
        <v>11815</v>
      </c>
      <c r="P6865" t="s">
        <v>11815</v>
      </c>
      <c r="Q6865" t="s">
        <v>11768</v>
      </c>
      <c r="R6865" t="s">
        <v>79</v>
      </c>
      <c r="S6865" t="s">
        <v>25</v>
      </c>
      <c r="T6865" t="s">
        <v>11769</v>
      </c>
      <c r="U6865" t="s">
        <v>43</v>
      </c>
      <c r="V6865" t="s">
        <v>80</v>
      </c>
      <c r="W6865">
        <v>25000</v>
      </c>
      <c r="X6865" t="s">
        <v>85</v>
      </c>
      <c r="Y6865">
        <v>-75</v>
      </c>
      <c r="Z6865" t="s">
        <v>11816</v>
      </c>
      <c r="AA6865" t="s">
        <v>11816</v>
      </c>
      <c r="AB6865" t="s">
        <v>107</v>
      </c>
      <c r="AC6865" t="s">
        <v>11771</v>
      </c>
      <c r="AD6865">
        <f>_xlfn.XLOOKUP(MIS[[#This Row],[TRADING SYMBOL]],[1]Sheet1!$D:$D,[1]Sheet1!$C:$C)</f>
        <v>163.19999999999999</v>
      </c>
      <c r="AE6865">
        <f>MIS[[#This Row],[OrderAverageTradedPrice]]*MIS[[#This Row],[OrderQuantity]]</f>
        <v>11966.25</v>
      </c>
      <c r="AF6865">
        <f>MIS[[#This Row],[LTP]]*MIS[[#This Row],[OrderQuantity]]</f>
        <v>12240</v>
      </c>
      <c r="AG6865">
        <f>IF(MIS[[#This Row],[OrderSide]]="SELL",MIS[[#This Row],[VALUE]]-MIS[[#This Row],[LIVE_VALUE]],MIS[[#This Row],[LIVE_VALUE]]-MIS[[#This Row],[VALUE]])</f>
        <v>-273.75</v>
      </c>
      <c r="AH6865" t="str" cm="1">
        <f t="array" ref="AH68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5" t="str">
        <f>MIS[[#This Row],[TRADING SYMBOL]]</f>
        <v>NIFTY2552225000PE</v>
      </c>
      <c r="AJ6865" t="str">
        <f>IF(RIGHT(MIS[[#This Row],[Main/Hedge]],4)="MAIN","MAIN","HEDGE")</f>
        <v>MAIN</v>
      </c>
      <c r="AK6865" t="str" cm="1">
        <f t="array" ref="AK6865">_xlfn._xlws.FILTER(Table4[Column1],ISNUMBER(SEARCH(Table4[Column1],MIS[[#This Row],[OrderUniqueIdentifier]])),"")</f>
        <v>LONGSHORT</v>
      </c>
    </row>
    <row r="6866" spans="1:37" x14ac:dyDescent="0.25">
      <c r="A6866" t="s">
        <v>71</v>
      </c>
      <c r="B6866" t="s">
        <v>1186</v>
      </c>
      <c r="C6866" t="s">
        <v>12030</v>
      </c>
      <c r="D6866" t="s">
        <v>72</v>
      </c>
      <c r="E6866" t="s">
        <v>2053</v>
      </c>
      <c r="F6866" t="s">
        <v>98</v>
      </c>
      <c r="G6866" t="s">
        <v>89</v>
      </c>
      <c r="H6866" t="s">
        <v>75</v>
      </c>
      <c r="I6866" t="s">
        <v>76</v>
      </c>
      <c r="J6866" t="s">
        <v>77</v>
      </c>
      <c r="K6866">
        <v>40</v>
      </c>
      <c r="L6866" t="s">
        <v>77</v>
      </c>
      <c r="M6866" t="s">
        <v>78</v>
      </c>
      <c r="N6866" t="s">
        <v>12031</v>
      </c>
      <c r="O6866" t="s">
        <v>11815</v>
      </c>
      <c r="P6866" t="s">
        <v>11815</v>
      </c>
      <c r="Q6866" t="s">
        <v>2055</v>
      </c>
      <c r="R6866" t="s">
        <v>79</v>
      </c>
      <c r="S6866" t="s">
        <v>25</v>
      </c>
      <c r="T6866" t="s">
        <v>2056</v>
      </c>
      <c r="U6866" t="s">
        <v>100</v>
      </c>
      <c r="V6866" t="s">
        <v>80</v>
      </c>
      <c r="W6866">
        <v>82300</v>
      </c>
      <c r="X6866" t="s">
        <v>85</v>
      </c>
      <c r="Y6866">
        <v>-40</v>
      </c>
      <c r="Z6866" t="s">
        <v>11816</v>
      </c>
      <c r="AA6866" t="s">
        <v>11816</v>
      </c>
      <c r="AB6866" t="s">
        <v>107</v>
      </c>
      <c r="AC6866" t="s">
        <v>11771</v>
      </c>
      <c r="AD6866">
        <f>_xlfn.XLOOKUP(MIS[[#This Row],[TRADING SYMBOL]],[1]Sheet1!$D:$D,[1]Sheet1!$C:$C)</f>
        <v>389.05</v>
      </c>
      <c r="AE6866">
        <f>MIS[[#This Row],[OrderAverageTradedPrice]]*MIS[[#This Row],[OrderQuantity]]</f>
        <v>15428</v>
      </c>
      <c r="AF6866">
        <f>MIS[[#This Row],[LTP]]*MIS[[#This Row],[OrderQuantity]]</f>
        <v>15562</v>
      </c>
      <c r="AG6866">
        <f>IF(MIS[[#This Row],[OrderSide]]="SELL",MIS[[#This Row],[VALUE]]-MIS[[#This Row],[LIVE_VALUE]],MIS[[#This Row],[LIVE_VALUE]]-MIS[[#This Row],[VALUE]])</f>
        <v>-134</v>
      </c>
      <c r="AH6866" t="str" cm="1">
        <f t="array" ref="AH68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6" t="str">
        <f>MIS[[#This Row],[TRADING SYMBOL]]</f>
        <v>SENSEX2552082300PE</v>
      </c>
      <c r="AJ6866" t="str">
        <f>IF(RIGHT(MIS[[#This Row],[Main/Hedge]],4)="MAIN","MAIN","HEDGE")</f>
        <v>MAIN</v>
      </c>
      <c r="AK6866" t="str" cm="1">
        <f t="array" ref="AK6866">_xlfn._xlws.FILTER(Table4[Column1],ISNUMBER(SEARCH(Table4[Column1],MIS[[#This Row],[OrderUniqueIdentifier]])),"")</f>
        <v>LONGSHORT</v>
      </c>
    </row>
    <row r="6867" spans="1:37" x14ac:dyDescent="0.25">
      <c r="A6867" t="s">
        <v>71</v>
      </c>
      <c r="B6867" t="s">
        <v>1235</v>
      </c>
      <c r="C6867" t="s">
        <v>12047</v>
      </c>
      <c r="D6867" t="s">
        <v>72</v>
      </c>
      <c r="E6867" t="s">
        <v>11766</v>
      </c>
      <c r="F6867" t="s">
        <v>73</v>
      </c>
      <c r="G6867" t="s">
        <v>89</v>
      </c>
      <c r="H6867" t="s">
        <v>75</v>
      </c>
      <c r="I6867" t="s">
        <v>76</v>
      </c>
      <c r="J6867" t="s">
        <v>77</v>
      </c>
      <c r="K6867">
        <v>300</v>
      </c>
      <c r="L6867" t="s">
        <v>77</v>
      </c>
      <c r="M6867" t="s">
        <v>78</v>
      </c>
      <c r="N6867" t="s">
        <v>11794</v>
      </c>
      <c r="O6867" t="s">
        <v>11815</v>
      </c>
      <c r="P6867" t="s">
        <v>11815</v>
      </c>
      <c r="Q6867" t="s">
        <v>11768</v>
      </c>
      <c r="R6867" t="s">
        <v>79</v>
      </c>
      <c r="S6867" t="s">
        <v>25</v>
      </c>
      <c r="T6867" t="s">
        <v>11769</v>
      </c>
      <c r="U6867" t="s">
        <v>43</v>
      </c>
      <c r="V6867" t="s">
        <v>80</v>
      </c>
      <c r="W6867">
        <v>25000</v>
      </c>
      <c r="X6867" t="s">
        <v>85</v>
      </c>
      <c r="Y6867">
        <v>-300</v>
      </c>
      <c r="Z6867" t="s">
        <v>11816</v>
      </c>
      <c r="AA6867" t="s">
        <v>11816</v>
      </c>
      <c r="AB6867" t="s">
        <v>107</v>
      </c>
      <c r="AC6867" t="s">
        <v>11771</v>
      </c>
      <c r="AD6867">
        <f>_xlfn.XLOOKUP(MIS[[#This Row],[TRADING SYMBOL]],[1]Sheet1!$D:$D,[1]Sheet1!$C:$C)</f>
        <v>163.19999999999999</v>
      </c>
      <c r="AE6867">
        <f>MIS[[#This Row],[OrderAverageTradedPrice]]*MIS[[#This Row],[OrderQuantity]]</f>
        <v>47865</v>
      </c>
      <c r="AF6867">
        <f>MIS[[#This Row],[LTP]]*MIS[[#This Row],[OrderQuantity]]</f>
        <v>48960</v>
      </c>
      <c r="AG6867">
        <f>IF(MIS[[#This Row],[OrderSide]]="SELL",MIS[[#This Row],[VALUE]]-MIS[[#This Row],[LIVE_VALUE]],MIS[[#This Row],[LIVE_VALUE]]-MIS[[#This Row],[VALUE]])</f>
        <v>-1095</v>
      </c>
      <c r="AH6867" t="str" cm="1">
        <f t="array" ref="AH68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7" t="str">
        <f>MIS[[#This Row],[TRADING SYMBOL]]</f>
        <v>NIFTY2552225000PE</v>
      </c>
      <c r="AJ6867" t="str">
        <f>IF(RIGHT(MIS[[#This Row],[Main/Hedge]],4)="MAIN","MAIN","HEDGE")</f>
        <v>MAIN</v>
      </c>
      <c r="AK6867" t="str" cm="1">
        <f t="array" ref="AK6867">_xlfn._xlws.FILTER(Table4[Column1],ISNUMBER(SEARCH(Table4[Column1],MIS[[#This Row],[OrderUniqueIdentifier]])),"")</f>
        <v>LONGSHORT</v>
      </c>
    </row>
    <row r="6868" spans="1:37" x14ac:dyDescent="0.25">
      <c r="A6868" t="s">
        <v>71</v>
      </c>
      <c r="B6868" t="s">
        <v>1316</v>
      </c>
      <c r="C6868" t="s">
        <v>12077</v>
      </c>
      <c r="D6868" t="s">
        <v>72</v>
      </c>
      <c r="E6868" t="s">
        <v>2053</v>
      </c>
      <c r="F6868" t="s">
        <v>98</v>
      </c>
      <c r="G6868" t="s">
        <v>89</v>
      </c>
      <c r="H6868" t="s">
        <v>75</v>
      </c>
      <c r="I6868" t="s">
        <v>76</v>
      </c>
      <c r="J6868" t="s">
        <v>77</v>
      </c>
      <c r="K6868">
        <v>100</v>
      </c>
      <c r="L6868" t="s">
        <v>77</v>
      </c>
      <c r="M6868" t="s">
        <v>78</v>
      </c>
      <c r="N6868" t="s">
        <v>12078</v>
      </c>
      <c r="O6868" t="s">
        <v>11815</v>
      </c>
      <c r="P6868" t="s">
        <v>11815</v>
      </c>
      <c r="Q6868" t="s">
        <v>2055</v>
      </c>
      <c r="R6868" t="s">
        <v>79</v>
      </c>
      <c r="S6868" t="s">
        <v>25</v>
      </c>
      <c r="T6868" t="s">
        <v>2056</v>
      </c>
      <c r="U6868" t="s">
        <v>100</v>
      </c>
      <c r="V6868" t="s">
        <v>80</v>
      </c>
      <c r="W6868">
        <v>82300</v>
      </c>
      <c r="X6868" t="s">
        <v>85</v>
      </c>
      <c r="Y6868">
        <v>-100</v>
      </c>
      <c r="Z6868" t="s">
        <v>11816</v>
      </c>
      <c r="AA6868" t="s">
        <v>11816</v>
      </c>
      <c r="AB6868" t="s">
        <v>107</v>
      </c>
      <c r="AC6868" t="s">
        <v>11771</v>
      </c>
      <c r="AD6868">
        <f>_xlfn.XLOOKUP(MIS[[#This Row],[TRADING SYMBOL]],[1]Sheet1!$D:$D,[1]Sheet1!$C:$C)</f>
        <v>389.05</v>
      </c>
      <c r="AE6868">
        <f>MIS[[#This Row],[OrderAverageTradedPrice]]*MIS[[#This Row],[OrderQuantity]]</f>
        <v>38585</v>
      </c>
      <c r="AF6868">
        <f>MIS[[#This Row],[LTP]]*MIS[[#This Row],[OrderQuantity]]</f>
        <v>38905</v>
      </c>
      <c r="AG6868">
        <f>IF(MIS[[#This Row],[OrderSide]]="SELL",MIS[[#This Row],[VALUE]]-MIS[[#This Row],[LIVE_VALUE]],MIS[[#This Row],[LIVE_VALUE]]-MIS[[#This Row],[VALUE]])</f>
        <v>-320</v>
      </c>
      <c r="AH6868" t="str" cm="1">
        <f t="array" ref="AH68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8" t="str">
        <f>MIS[[#This Row],[TRADING SYMBOL]]</f>
        <v>SENSEX2552082300PE</v>
      </c>
      <c r="AJ6868" t="str">
        <f>IF(RIGHT(MIS[[#This Row],[Main/Hedge]],4)="MAIN","MAIN","HEDGE")</f>
        <v>MAIN</v>
      </c>
      <c r="AK6868" t="str" cm="1">
        <f t="array" ref="AK6868">_xlfn._xlws.FILTER(Table4[Column1],ISNUMBER(SEARCH(Table4[Column1],MIS[[#This Row],[OrderUniqueIdentifier]])),"")</f>
        <v>LONGSHORT</v>
      </c>
    </row>
    <row r="6869" spans="1:37" x14ac:dyDescent="0.25">
      <c r="A6869" t="s">
        <v>71</v>
      </c>
      <c r="B6869" t="s">
        <v>1316</v>
      </c>
      <c r="C6869" t="s">
        <v>12079</v>
      </c>
      <c r="D6869" t="s">
        <v>72</v>
      </c>
      <c r="E6869" t="s">
        <v>11766</v>
      </c>
      <c r="F6869" t="s">
        <v>73</v>
      </c>
      <c r="G6869" t="s">
        <v>89</v>
      </c>
      <c r="H6869" t="s">
        <v>75</v>
      </c>
      <c r="I6869" t="s">
        <v>76</v>
      </c>
      <c r="J6869" t="s">
        <v>77</v>
      </c>
      <c r="K6869">
        <v>225</v>
      </c>
      <c r="L6869" t="s">
        <v>77</v>
      </c>
      <c r="M6869" t="s">
        <v>78</v>
      </c>
      <c r="N6869" t="s">
        <v>9729</v>
      </c>
      <c r="O6869" t="s">
        <v>11984</v>
      </c>
      <c r="P6869" t="s">
        <v>11815</v>
      </c>
      <c r="Q6869" t="s">
        <v>11768</v>
      </c>
      <c r="R6869" t="s">
        <v>79</v>
      </c>
      <c r="S6869" t="s">
        <v>25</v>
      </c>
      <c r="T6869" t="s">
        <v>11769</v>
      </c>
      <c r="U6869" t="s">
        <v>43</v>
      </c>
      <c r="V6869" t="s">
        <v>80</v>
      </c>
      <c r="W6869">
        <v>25000</v>
      </c>
      <c r="X6869" t="s">
        <v>85</v>
      </c>
      <c r="Y6869">
        <v>-225</v>
      </c>
      <c r="Z6869" t="s">
        <v>11985</v>
      </c>
      <c r="AA6869" t="s">
        <v>11816</v>
      </c>
      <c r="AB6869" t="s">
        <v>107</v>
      </c>
      <c r="AC6869" t="s">
        <v>11771</v>
      </c>
      <c r="AD6869">
        <f>_xlfn.XLOOKUP(MIS[[#This Row],[TRADING SYMBOL]],[1]Sheet1!$D:$D,[1]Sheet1!$C:$C)</f>
        <v>163.19999999999999</v>
      </c>
      <c r="AE6869">
        <f>MIS[[#This Row],[OrderAverageTradedPrice]]*MIS[[#This Row],[OrderQuantity]]</f>
        <v>35932.5</v>
      </c>
      <c r="AF6869">
        <f>MIS[[#This Row],[LTP]]*MIS[[#This Row],[OrderQuantity]]</f>
        <v>36720</v>
      </c>
      <c r="AG6869">
        <f>IF(MIS[[#This Row],[OrderSide]]="SELL",MIS[[#This Row],[VALUE]]-MIS[[#This Row],[LIVE_VALUE]],MIS[[#This Row],[LIVE_VALUE]]-MIS[[#This Row],[VALUE]])</f>
        <v>-787.5</v>
      </c>
      <c r="AH6869" t="str" cm="1">
        <f t="array" ref="AH68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9" t="str">
        <f>MIS[[#This Row],[TRADING SYMBOL]]</f>
        <v>NIFTY2552225000PE</v>
      </c>
      <c r="AJ6869" t="str">
        <f>IF(RIGHT(MIS[[#This Row],[Main/Hedge]],4)="MAIN","MAIN","HEDGE")</f>
        <v>MAIN</v>
      </c>
      <c r="AK6869" t="str" cm="1">
        <f t="array" ref="AK6869">_xlfn._xlws.FILTER(Table4[Column1],ISNUMBER(SEARCH(Table4[Column1],MIS[[#This Row],[OrderUniqueIdentifier]])),"")</f>
        <v>LONGSHORT</v>
      </c>
    </row>
    <row r="6870" spans="1:37" x14ac:dyDescent="0.25">
      <c r="A6870" t="s">
        <v>1333</v>
      </c>
      <c r="B6870" t="s">
        <v>1334</v>
      </c>
      <c r="C6870" t="s">
        <v>12084</v>
      </c>
      <c r="D6870" t="s">
        <v>72</v>
      </c>
      <c r="E6870" t="s">
        <v>11766</v>
      </c>
      <c r="F6870" t="s">
        <v>73</v>
      </c>
      <c r="G6870" t="s">
        <v>89</v>
      </c>
      <c r="H6870" t="s">
        <v>75</v>
      </c>
      <c r="I6870" t="s">
        <v>76</v>
      </c>
      <c r="J6870" t="s">
        <v>77</v>
      </c>
      <c r="K6870">
        <v>300</v>
      </c>
      <c r="L6870" t="s">
        <v>77</v>
      </c>
      <c r="M6870" t="s">
        <v>78</v>
      </c>
      <c r="N6870" t="s">
        <v>9729</v>
      </c>
      <c r="O6870" t="s">
        <v>11815</v>
      </c>
      <c r="P6870" t="s">
        <v>11815</v>
      </c>
      <c r="Q6870" t="s">
        <v>11768</v>
      </c>
      <c r="R6870" t="s">
        <v>79</v>
      </c>
      <c r="S6870" t="s">
        <v>299</v>
      </c>
      <c r="T6870" t="s">
        <v>11769</v>
      </c>
      <c r="U6870" t="s">
        <v>43</v>
      </c>
      <c r="V6870" t="s">
        <v>80</v>
      </c>
      <c r="W6870">
        <v>25000</v>
      </c>
      <c r="X6870" t="s">
        <v>85</v>
      </c>
      <c r="Y6870">
        <v>-300</v>
      </c>
      <c r="Z6870" t="s">
        <v>11816</v>
      </c>
      <c r="AA6870" t="s">
        <v>11816</v>
      </c>
      <c r="AB6870" t="s">
        <v>107</v>
      </c>
      <c r="AC6870" t="s">
        <v>11771</v>
      </c>
      <c r="AD6870">
        <f>_xlfn.XLOOKUP(MIS[[#This Row],[TRADING SYMBOL]],[1]Sheet1!$D:$D,[1]Sheet1!$C:$C)</f>
        <v>163.19999999999999</v>
      </c>
      <c r="AE6870">
        <f>MIS[[#This Row],[OrderAverageTradedPrice]]*MIS[[#This Row],[OrderQuantity]]</f>
        <v>47910</v>
      </c>
      <c r="AF6870">
        <f>MIS[[#This Row],[LTP]]*MIS[[#This Row],[OrderQuantity]]</f>
        <v>48960</v>
      </c>
      <c r="AG6870">
        <f>IF(MIS[[#This Row],[OrderSide]]="SELL",MIS[[#This Row],[VALUE]]-MIS[[#This Row],[LIVE_VALUE]],MIS[[#This Row],[LIVE_VALUE]]-MIS[[#This Row],[VALUE]])</f>
        <v>-1050</v>
      </c>
      <c r="AH6870" t="str" cm="1">
        <f t="array" ref="AH68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0" t="str">
        <f>MIS[[#This Row],[TRADING SYMBOL]]</f>
        <v>NIFTY2552225000PE</v>
      </c>
      <c r="AJ6870" t="str">
        <f>IF(RIGHT(MIS[[#This Row],[Main/Hedge]],4)="MAIN","MAIN","HEDGE")</f>
        <v>MAIN</v>
      </c>
      <c r="AK6870" t="str" cm="1">
        <f t="array" ref="AK6870">_xlfn._xlws.FILTER(Table4[Column1],ISNUMBER(SEARCH(Table4[Column1],MIS[[#This Row],[OrderUniqueIdentifier]])),"")</f>
        <v>LONGSHORT</v>
      </c>
    </row>
    <row r="6871" spans="1:37" x14ac:dyDescent="0.25">
      <c r="A6871" t="s">
        <v>1414</v>
      </c>
      <c r="B6871" t="s">
        <v>1415</v>
      </c>
      <c r="C6871" t="s">
        <v>12102</v>
      </c>
      <c r="D6871" t="s">
        <v>72</v>
      </c>
      <c r="E6871" t="s">
        <v>11766</v>
      </c>
      <c r="F6871" t="s">
        <v>73</v>
      </c>
      <c r="G6871" t="s">
        <v>89</v>
      </c>
      <c r="H6871" t="s">
        <v>75</v>
      </c>
      <c r="I6871" t="s">
        <v>76</v>
      </c>
      <c r="J6871" t="s">
        <v>77</v>
      </c>
      <c r="K6871">
        <v>750</v>
      </c>
      <c r="L6871" t="s">
        <v>77</v>
      </c>
      <c r="M6871" t="s">
        <v>78</v>
      </c>
      <c r="N6871" t="s">
        <v>12103</v>
      </c>
      <c r="O6871" t="s">
        <v>11815</v>
      </c>
      <c r="P6871" t="s">
        <v>11815</v>
      </c>
      <c r="Q6871" t="s">
        <v>11768</v>
      </c>
      <c r="R6871" t="s">
        <v>79</v>
      </c>
      <c r="S6871" t="s">
        <v>299</v>
      </c>
      <c r="T6871" t="s">
        <v>11769</v>
      </c>
      <c r="U6871" t="s">
        <v>43</v>
      </c>
      <c r="V6871" t="s">
        <v>80</v>
      </c>
      <c r="W6871">
        <v>25000</v>
      </c>
      <c r="X6871" t="s">
        <v>85</v>
      </c>
      <c r="Y6871">
        <v>-750</v>
      </c>
      <c r="Z6871" t="s">
        <v>11816</v>
      </c>
      <c r="AA6871" t="s">
        <v>11816</v>
      </c>
      <c r="AB6871" t="s">
        <v>107</v>
      </c>
      <c r="AC6871" t="s">
        <v>11771</v>
      </c>
      <c r="AD6871">
        <f>_xlfn.XLOOKUP(MIS[[#This Row],[TRADING SYMBOL]],[1]Sheet1!$D:$D,[1]Sheet1!$C:$C)</f>
        <v>163.19999999999999</v>
      </c>
      <c r="AE6871">
        <f>MIS[[#This Row],[OrderAverageTradedPrice]]*MIS[[#This Row],[OrderQuantity]]</f>
        <v>119482.5</v>
      </c>
      <c r="AF6871">
        <f>MIS[[#This Row],[LTP]]*MIS[[#This Row],[OrderQuantity]]</f>
        <v>122399.99999999999</v>
      </c>
      <c r="AG6871">
        <f>IF(MIS[[#This Row],[OrderSide]]="SELL",MIS[[#This Row],[VALUE]]-MIS[[#This Row],[LIVE_VALUE]],MIS[[#This Row],[LIVE_VALUE]]-MIS[[#This Row],[VALUE]])</f>
        <v>-2917.4999999999854</v>
      </c>
      <c r="AH6871" t="str" cm="1">
        <f t="array" ref="AH68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1" t="str">
        <f>MIS[[#This Row],[TRADING SYMBOL]]</f>
        <v>NIFTY2552225000PE</v>
      </c>
      <c r="AJ6871" t="str">
        <f>IF(RIGHT(MIS[[#This Row],[Main/Hedge]],4)="MAIN","MAIN","HEDGE")</f>
        <v>MAIN</v>
      </c>
      <c r="AK6871" t="str" cm="1">
        <f t="array" ref="AK6871">_xlfn._xlws.FILTER(Table4[Column1],ISNUMBER(SEARCH(Table4[Column1],MIS[[#This Row],[OrderUniqueIdentifier]])),"")</f>
        <v>LONGSHORT</v>
      </c>
    </row>
    <row r="6872" spans="1:37" x14ac:dyDescent="0.25">
      <c r="A6872" t="s">
        <v>71</v>
      </c>
      <c r="B6872" t="s">
        <v>529</v>
      </c>
      <c r="C6872" t="s">
        <v>11793</v>
      </c>
      <c r="D6872" t="s">
        <v>72</v>
      </c>
      <c r="E6872" t="s">
        <v>11766</v>
      </c>
      <c r="F6872" t="s">
        <v>73</v>
      </c>
      <c r="G6872" t="s">
        <v>89</v>
      </c>
      <c r="H6872" t="s">
        <v>75</v>
      </c>
      <c r="I6872" t="s">
        <v>76</v>
      </c>
      <c r="J6872" t="s">
        <v>77</v>
      </c>
      <c r="K6872">
        <v>300</v>
      </c>
      <c r="L6872" t="s">
        <v>77</v>
      </c>
      <c r="M6872" t="s">
        <v>78</v>
      </c>
      <c r="N6872" t="s">
        <v>11794</v>
      </c>
      <c r="O6872" t="s">
        <v>11791</v>
      </c>
      <c r="P6872" t="s">
        <v>11791</v>
      </c>
      <c r="Q6872" t="s">
        <v>11768</v>
      </c>
      <c r="R6872" t="s">
        <v>79</v>
      </c>
      <c r="S6872" t="s">
        <v>25</v>
      </c>
      <c r="T6872" t="s">
        <v>11769</v>
      </c>
      <c r="U6872" t="s">
        <v>43</v>
      </c>
      <c r="V6872" t="s">
        <v>80</v>
      </c>
      <c r="W6872">
        <v>25000</v>
      </c>
      <c r="X6872" t="s">
        <v>85</v>
      </c>
      <c r="Y6872">
        <v>-300</v>
      </c>
      <c r="Z6872" t="s">
        <v>11792</v>
      </c>
      <c r="AA6872" t="s">
        <v>11792</v>
      </c>
      <c r="AB6872" t="s">
        <v>107</v>
      </c>
      <c r="AC6872" t="s">
        <v>11771</v>
      </c>
      <c r="AD6872">
        <f>_xlfn.XLOOKUP(MIS[[#This Row],[TRADING SYMBOL]],[1]Sheet1!$D:$D,[1]Sheet1!$C:$C)</f>
        <v>163.19999999999999</v>
      </c>
      <c r="AE6872">
        <f>MIS[[#This Row],[OrderAverageTradedPrice]]*MIS[[#This Row],[OrderQuantity]]</f>
        <v>47865</v>
      </c>
      <c r="AF6872">
        <f>MIS[[#This Row],[LTP]]*MIS[[#This Row],[OrderQuantity]]</f>
        <v>48960</v>
      </c>
      <c r="AG6872">
        <f>IF(MIS[[#This Row],[OrderSide]]="SELL",MIS[[#This Row],[VALUE]]-MIS[[#This Row],[LIVE_VALUE]],MIS[[#This Row],[LIVE_VALUE]]-MIS[[#This Row],[VALUE]])</f>
        <v>-1095</v>
      </c>
      <c r="AH6872" t="str" cm="1">
        <f t="array" ref="AH68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2" t="str">
        <f>MIS[[#This Row],[TRADING SYMBOL]]</f>
        <v>NIFTY2552225000PE</v>
      </c>
      <c r="AJ6872" t="str">
        <f>IF(RIGHT(MIS[[#This Row],[Main/Hedge]],4)="MAIN","MAIN","HEDGE")</f>
        <v>MAIN</v>
      </c>
      <c r="AK6872" t="str" cm="1">
        <f t="array" ref="AK6872">_xlfn._xlws.FILTER(Table4[Column1],ISNUMBER(SEARCH(Table4[Column1],MIS[[#This Row],[OrderUniqueIdentifier]])),"")</f>
        <v>LONGSHORT</v>
      </c>
    </row>
    <row r="6873" spans="1:37" x14ac:dyDescent="0.25">
      <c r="A6873" t="s">
        <v>71</v>
      </c>
      <c r="B6873" t="s">
        <v>632</v>
      </c>
      <c r="C6873" t="s">
        <v>11837</v>
      </c>
      <c r="D6873" t="s">
        <v>72</v>
      </c>
      <c r="E6873" t="s">
        <v>11766</v>
      </c>
      <c r="F6873" t="s">
        <v>73</v>
      </c>
      <c r="G6873" t="s">
        <v>89</v>
      </c>
      <c r="H6873" t="s">
        <v>75</v>
      </c>
      <c r="I6873" t="s">
        <v>76</v>
      </c>
      <c r="J6873" t="s">
        <v>77</v>
      </c>
      <c r="K6873">
        <v>300</v>
      </c>
      <c r="L6873" t="s">
        <v>77</v>
      </c>
      <c r="M6873" t="s">
        <v>78</v>
      </c>
      <c r="N6873" t="s">
        <v>11838</v>
      </c>
      <c r="O6873" t="s">
        <v>11791</v>
      </c>
      <c r="P6873" t="s">
        <v>11791</v>
      </c>
      <c r="Q6873" t="s">
        <v>11768</v>
      </c>
      <c r="R6873" t="s">
        <v>79</v>
      </c>
      <c r="S6873" t="s">
        <v>25</v>
      </c>
      <c r="T6873" t="s">
        <v>11769</v>
      </c>
      <c r="U6873" t="s">
        <v>43</v>
      </c>
      <c r="V6873" t="s">
        <v>80</v>
      </c>
      <c r="W6873">
        <v>25000</v>
      </c>
      <c r="X6873" t="s">
        <v>85</v>
      </c>
      <c r="Y6873">
        <v>-300</v>
      </c>
      <c r="Z6873" t="s">
        <v>11792</v>
      </c>
      <c r="AA6873" t="s">
        <v>11792</v>
      </c>
      <c r="AB6873" t="s">
        <v>107</v>
      </c>
      <c r="AC6873" t="s">
        <v>11771</v>
      </c>
      <c r="AD6873">
        <f>_xlfn.XLOOKUP(MIS[[#This Row],[TRADING SYMBOL]],[1]Sheet1!$D:$D,[1]Sheet1!$C:$C)</f>
        <v>163.19999999999999</v>
      </c>
      <c r="AE6873">
        <f>MIS[[#This Row],[OrderAverageTradedPrice]]*MIS[[#This Row],[OrderQuantity]]</f>
        <v>47895</v>
      </c>
      <c r="AF6873">
        <f>MIS[[#This Row],[LTP]]*MIS[[#This Row],[OrderQuantity]]</f>
        <v>48960</v>
      </c>
      <c r="AG6873">
        <f>IF(MIS[[#This Row],[OrderSide]]="SELL",MIS[[#This Row],[VALUE]]-MIS[[#This Row],[LIVE_VALUE]],MIS[[#This Row],[LIVE_VALUE]]-MIS[[#This Row],[VALUE]])</f>
        <v>-1065</v>
      </c>
      <c r="AH6873" t="str" cm="1">
        <f t="array" ref="AH68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3" t="str">
        <f>MIS[[#This Row],[TRADING SYMBOL]]</f>
        <v>NIFTY2552225000PE</v>
      </c>
      <c r="AJ6873" t="str">
        <f>IF(RIGHT(MIS[[#This Row],[Main/Hedge]],4)="MAIN","MAIN","HEDGE")</f>
        <v>MAIN</v>
      </c>
      <c r="AK6873" t="str" cm="1">
        <f t="array" ref="AK6873">_xlfn._xlws.FILTER(Table4[Column1],ISNUMBER(SEARCH(Table4[Column1],MIS[[#This Row],[OrderUniqueIdentifier]])),"")</f>
        <v>LONGSHORT</v>
      </c>
    </row>
    <row r="6874" spans="1:37" x14ac:dyDescent="0.25">
      <c r="A6874" t="s">
        <v>71</v>
      </c>
      <c r="B6874" t="s">
        <v>714</v>
      </c>
      <c r="C6874" t="s">
        <v>11863</v>
      </c>
      <c r="D6874" t="s">
        <v>72</v>
      </c>
      <c r="E6874" t="s">
        <v>2053</v>
      </c>
      <c r="F6874" t="s">
        <v>98</v>
      </c>
      <c r="G6874" t="s">
        <v>89</v>
      </c>
      <c r="H6874" t="s">
        <v>75</v>
      </c>
      <c r="I6874" t="s">
        <v>76</v>
      </c>
      <c r="J6874" t="s">
        <v>77</v>
      </c>
      <c r="K6874">
        <v>80</v>
      </c>
      <c r="L6874" t="s">
        <v>77</v>
      </c>
      <c r="M6874" t="s">
        <v>78</v>
      </c>
      <c r="N6874" t="s">
        <v>11864</v>
      </c>
      <c r="O6874" t="s">
        <v>11815</v>
      </c>
      <c r="P6874" t="s">
        <v>11791</v>
      </c>
      <c r="Q6874" t="s">
        <v>2055</v>
      </c>
      <c r="R6874" t="s">
        <v>79</v>
      </c>
      <c r="S6874" t="s">
        <v>25</v>
      </c>
      <c r="T6874" t="s">
        <v>2056</v>
      </c>
      <c r="U6874" t="s">
        <v>100</v>
      </c>
      <c r="V6874" t="s">
        <v>80</v>
      </c>
      <c r="W6874">
        <v>82300</v>
      </c>
      <c r="X6874" t="s">
        <v>85</v>
      </c>
      <c r="Y6874">
        <v>-80</v>
      </c>
      <c r="Z6874" t="s">
        <v>11816</v>
      </c>
      <c r="AA6874" t="s">
        <v>11792</v>
      </c>
      <c r="AB6874" t="s">
        <v>107</v>
      </c>
      <c r="AC6874" t="s">
        <v>11771</v>
      </c>
      <c r="AD6874">
        <f>_xlfn.XLOOKUP(MIS[[#This Row],[TRADING SYMBOL]],[1]Sheet1!$D:$D,[1]Sheet1!$C:$C)</f>
        <v>389.05</v>
      </c>
      <c r="AE6874">
        <f>MIS[[#This Row],[OrderAverageTradedPrice]]*MIS[[#This Row],[OrderQuantity]]</f>
        <v>30812</v>
      </c>
      <c r="AF6874">
        <f>MIS[[#This Row],[LTP]]*MIS[[#This Row],[OrderQuantity]]</f>
        <v>31124</v>
      </c>
      <c r="AG6874">
        <f>IF(MIS[[#This Row],[OrderSide]]="SELL",MIS[[#This Row],[VALUE]]-MIS[[#This Row],[LIVE_VALUE]],MIS[[#This Row],[LIVE_VALUE]]-MIS[[#This Row],[VALUE]])</f>
        <v>-312</v>
      </c>
      <c r="AH6874" t="str" cm="1">
        <f t="array" ref="AH68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4" t="str">
        <f>MIS[[#This Row],[TRADING SYMBOL]]</f>
        <v>SENSEX2552082300PE</v>
      </c>
      <c r="AJ6874" t="str">
        <f>IF(RIGHT(MIS[[#This Row],[Main/Hedge]],4)="MAIN","MAIN","HEDGE")</f>
        <v>MAIN</v>
      </c>
      <c r="AK6874" t="str" cm="1">
        <f t="array" ref="AK6874">_xlfn._xlws.FILTER(Table4[Column1],ISNUMBER(SEARCH(Table4[Column1],MIS[[#This Row],[OrderUniqueIdentifier]])),"")</f>
        <v>LONGSHORT</v>
      </c>
    </row>
    <row r="6875" spans="1:37" x14ac:dyDescent="0.25">
      <c r="A6875" t="s">
        <v>71</v>
      </c>
      <c r="B6875" t="s">
        <v>724</v>
      </c>
      <c r="C6875" t="s">
        <v>11866</v>
      </c>
      <c r="D6875" t="s">
        <v>72</v>
      </c>
      <c r="E6875" t="s">
        <v>2053</v>
      </c>
      <c r="F6875" t="s">
        <v>98</v>
      </c>
      <c r="G6875" t="s">
        <v>89</v>
      </c>
      <c r="H6875" t="s">
        <v>75</v>
      </c>
      <c r="I6875" t="s">
        <v>76</v>
      </c>
      <c r="J6875" t="s">
        <v>77</v>
      </c>
      <c r="K6875">
        <v>220</v>
      </c>
      <c r="L6875" t="s">
        <v>77</v>
      </c>
      <c r="M6875" t="s">
        <v>78</v>
      </c>
      <c r="N6875" t="s">
        <v>11867</v>
      </c>
      <c r="O6875" t="s">
        <v>11815</v>
      </c>
      <c r="P6875" t="s">
        <v>11791</v>
      </c>
      <c r="Q6875" t="s">
        <v>2055</v>
      </c>
      <c r="R6875" t="s">
        <v>79</v>
      </c>
      <c r="S6875" t="s">
        <v>4003</v>
      </c>
      <c r="T6875" t="s">
        <v>2056</v>
      </c>
      <c r="U6875" t="s">
        <v>100</v>
      </c>
      <c r="V6875" t="s">
        <v>80</v>
      </c>
      <c r="W6875">
        <v>82300</v>
      </c>
      <c r="X6875" t="s">
        <v>85</v>
      </c>
      <c r="Y6875">
        <v>-220</v>
      </c>
      <c r="Z6875" t="s">
        <v>11816</v>
      </c>
      <c r="AA6875" t="s">
        <v>11792</v>
      </c>
      <c r="AB6875" t="s">
        <v>107</v>
      </c>
      <c r="AC6875" t="s">
        <v>11771</v>
      </c>
      <c r="AD6875">
        <f>_xlfn.XLOOKUP(MIS[[#This Row],[TRADING SYMBOL]],[1]Sheet1!$D:$D,[1]Sheet1!$C:$C)</f>
        <v>389.05</v>
      </c>
      <c r="AE6875">
        <f>MIS[[#This Row],[OrderAverageTradedPrice]]*MIS[[#This Row],[OrderQuantity]]</f>
        <v>84733.999999999898</v>
      </c>
      <c r="AF6875">
        <f>MIS[[#This Row],[LTP]]*MIS[[#This Row],[OrderQuantity]]</f>
        <v>85591</v>
      </c>
      <c r="AG6875">
        <f>IF(MIS[[#This Row],[OrderSide]]="SELL",MIS[[#This Row],[VALUE]]-MIS[[#This Row],[LIVE_VALUE]],MIS[[#This Row],[LIVE_VALUE]]-MIS[[#This Row],[VALUE]])</f>
        <v>-857.00000000010186</v>
      </c>
      <c r="AH6875" t="str" cm="1">
        <f t="array" ref="AH68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5" t="str">
        <f>MIS[[#This Row],[TRADING SYMBOL]]</f>
        <v>SENSEX2552082300PE</v>
      </c>
      <c r="AJ6875" t="str">
        <f>IF(RIGHT(MIS[[#This Row],[Main/Hedge]],4)="MAIN","MAIN","HEDGE")</f>
        <v>MAIN</v>
      </c>
      <c r="AK6875" t="str" cm="1">
        <f t="array" ref="AK6875">_xlfn._xlws.FILTER(Table4[Column1],ISNUMBER(SEARCH(Table4[Column1],MIS[[#This Row],[OrderUniqueIdentifier]])),"")</f>
        <v>LONGSHORT</v>
      </c>
    </row>
    <row r="6876" spans="1:37" x14ac:dyDescent="0.25">
      <c r="A6876" t="s">
        <v>71</v>
      </c>
      <c r="B6876" t="s">
        <v>761</v>
      </c>
      <c r="C6876" t="s">
        <v>11874</v>
      </c>
      <c r="D6876" t="s">
        <v>72</v>
      </c>
      <c r="E6876" t="s">
        <v>11766</v>
      </c>
      <c r="F6876" t="s">
        <v>73</v>
      </c>
      <c r="G6876" t="s">
        <v>89</v>
      </c>
      <c r="H6876" t="s">
        <v>75</v>
      </c>
      <c r="I6876" t="s">
        <v>76</v>
      </c>
      <c r="J6876" t="s">
        <v>77</v>
      </c>
      <c r="K6876">
        <v>75</v>
      </c>
      <c r="L6876" t="s">
        <v>77</v>
      </c>
      <c r="M6876" t="s">
        <v>78</v>
      </c>
      <c r="N6876" t="s">
        <v>1443</v>
      </c>
      <c r="O6876" t="s">
        <v>11791</v>
      </c>
      <c r="P6876" t="s">
        <v>11791</v>
      </c>
      <c r="Q6876" t="s">
        <v>11768</v>
      </c>
      <c r="R6876" t="s">
        <v>79</v>
      </c>
      <c r="S6876" t="s">
        <v>25</v>
      </c>
      <c r="T6876" t="s">
        <v>11769</v>
      </c>
      <c r="U6876" t="s">
        <v>43</v>
      </c>
      <c r="V6876" t="s">
        <v>80</v>
      </c>
      <c r="W6876">
        <v>25000</v>
      </c>
      <c r="X6876" t="s">
        <v>85</v>
      </c>
      <c r="Y6876">
        <v>-75</v>
      </c>
      <c r="Z6876" t="s">
        <v>11792</v>
      </c>
      <c r="AA6876" t="s">
        <v>11792</v>
      </c>
      <c r="AB6876" t="s">
        <v>107</v>
      </c>
      <c r="AC6876" t="s">
        <v>11771</v>
      </c>
      <c r="AD6876">
        <f>_xlfn.XLOOKUP(MIS[[#This Row],[TRADING SYMBOL]],[1]Sheet1!$D:$D,[1]Sheet1!$C:$C)</f>
        <v>163.19999999999999</v>
      </c>
      <c r="AE6876">
        <f>MIS[[#This Row],[OrderAverageTradedPrice]]*MIS[[#This Row],[OrderQuantity]]</f>
        <v>11958.75</v>
      </c>
      <c r="AF6876">
        <f>MIS[[#This Row],[LTP]]*MIS[[#This Row],[OrderQuantity]]</f>
        <v>12240</v>
      </c>
      <c r="AG6876">
        <f>IF(MIS[[#This Row],[OrderSide]]="SELL",MIS[[#This Row],[VALUE]]-MIS[[#This Row],[LIVE_VALUE]],MIS[[#This Row],[LIVE_VALUE]]-MIS[[#This Row],[VALUE]])</f>
        <v>-281.25</v>
      </c>
      <c r="AH6876" t="str" cm="1">
        <f t="array" ref="AH68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6" t="str">
        <f>MIS[[#This Row],[TRADING SYMBOL]]</f>
        <v>NIFTY2552225000PE</v>
      </c>
      <c r="AJ6876" t="str">
        <f>IF(RIGHT(MIS[[#This Row],[Main/Hedge]],4)="MAIN","MAIN","HEDGE")</f>
        <v>MAIN</v>
      </c>
      <c r="AK6876" t="str" cm="1">
        <f t="array" ref="AK6876">_xlfn._xlws.FILTER(Table4[Column1],ISNUMBER(SEARCH(Table4[Column1],MIS[[#This Row],[OrderUniqueIdentifier]])),"")</f>
        <v>LONGSHORT</v>
      </c>
    </row>
    <row r="6877" spans="1:37" x14ac:dyDescent="0.25">
      <c r="A6877" t="s">
        <v>71</v>
      </c>
      <c r="B6877" t="s">
        <v>873</v>
      </c>
      <c r="C6877" t="s">
        <v>11915</v>
      </c>
      <c r="D6877" t="s">
        <v>72</v>
      </c>
      <c r="E6877" t="s">
        <v>2053</v>
      </c>
      <c r="F6877" t="s">
        <v>98</v>
      </c>
      <c r="G6877" t="s">
        <v>89</v>
      </c>
      <c r="H6877" t="s">
        <v>75</v>
      </c>
      <c r="I6877" t="s">
        <v>76</v>
      </c>
      <c r="J6877" t="s">
        <v>77</v>
      </c>
      <c r="K6877">
        <v>40</v>
      </c>
      <c r="L6877" t="s">
        <v>77</v>
      </c>
      <c r="M6877" t="s">
        <v>78</v>
      </c>
      <c r="N6877" t="s">
        <v>11916</v>
      </c>
      <c r="O6877" t="s">
        <v>11815</v>
      </c>
      <c r="P6877" t="s">
        <v>11791</v>
      </c>
      <c r="Q6877" t="s">
        <v>2055</v>
      </c>
      <c r="R6877" t="s">
        <v>79</v>
      </c>
      <c r="S6877" t="s">
        <v>25</v>
      </c>
      <c r="T6877" t="s">
        <v>2056</v>
      </c>
      <c r="U6877" t="s">
        <v>100</v>
      </c>
      <c r="V6877" t="s">
        <v>80</v>
      </c>
      <c r="W6877">
        <v>82300</v>
      </c>
      <c r="X6877" t="s">
        <v>85</v>
      </c>
      <c r="Y6877">
        <v>-40</v>
      </c>
      <c r="Z6877" t="s">
        <v>11816</v>
      </c>
      <c r="AA6877" t="s">
        <v>11792</v>
      </c>
      <c r="AB6877" t="s">
        <v>107</v>
      </c>
      <c r="AC6877" t="s">
        <v>11771</v>
      </c>
      <c r="AD6877">
        <f>_xlfn.XLOOKUP(MIS[[#This Row],[TRADING SYMBOL]],[1]Sheet1!$D:$D,[1]Sheet1!$C:$C)</f>
        <v>389.05</v>
      </c>
      <c r="AE6877">
        <f>MIS[[#This Row],[OrderAverageTradedPrice]]*MIS[[#This Row],[OrderQuantity]]</f>
        <v>15424</v>
      </c>
      <c r="AF6877">
        <f>MIS[[#This Row],[LTP]]*MIS[[#This Row],[OrderQuantity]]</f>
        <v>15562</v>
      </c>
      <c r="AG6877">
        <f>IF(MIS[[#This Row],[OrderSide]]="SELL",MIS[[#This Row],[VALUE]]-MIS[[#This Row],[LIVE_VALUE]],MIS[[#This Row],[LIVE_VALUE]]-MIS[[#This Row],[VALUE]])</f>
        <v>-138</v>
      </c>
      <c r="AH6877" t="str" cm="1">
        <f t="array" ref="AH68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7" t="str">
        <f>MIS[[#This Row],[TRADING SYMBOL]]</f>
        <v>SENSEX2552082300PE</v>
      </c>
      <c r="AJ6877" t="str">
        <f>IF(RIGHT(MIS[[#This Row],[Main/Hedge]],4)="MAIN","MAIN","HEDGE")</f>
        <v>MAIN</v>
      </c>
      <c r="AK6877" t="str" cm="1">
        <f t="array" ref="AK6877">_xlfn._xlws.FILTER(Table4[Column1],ISNUMBER(SEARCH(Table4[Column1],MIS[[#This Row],[OrderUniqueIdentifier]])),"")</f>
        <v>LONGSHORT</v>
      </c>
    </row>
    <row r="6878" spans="1:37" x14ac:dyDescent="0.25">
      <c r="A6878" t="s">
        <v>71</v>
      </c>
      <c r="B6878" t="s">
        <v>888</v>
      </c>
      <c r="C6878" t="s">
        <v>11920</v>
      </c>
      <c r="D6878" t="s">
        <v>72</v>
      </c>
      <c r="E6878" t="s">
        <v>2053</v>
      </c>
      <c r="F6878" t="s">
        <v>98</v>
      </c>
      <c r="G6878" t="s">
        <v>89</v>
      </c>
      <c r="H6878" t="s">
        <v>75</v>
      </c>
      <c r="I6878" t="s">
        <v>76</v>
      </c>
      <c r="J6878" t="s">
        <v>77</v>
      </c>
      <c r="K6878">
        <v>40</v>
      </c>
      <c r="L6878" t="s">
        <v>77</v>
      </c>
      <c r="M6878" t="s">
        <v>78</v>
      </c>
      <c r="N6878" t="s">
        <v>11864</v>
      </c>
      <c r="O6878" t="s">
        <v>11815</v>
      </c>
      <c r="P6878" t="s">
        <v>11791</v>
      </c>
      <c r="Q6878" t="s">
        <v>2055</v>
      </c>
      <c r="R6878" t="s">
        <v>79</v>
      </c>
      <c r="S6878" t="s">
        <v>4003</v>
      </c>
      <c r="T6878" t="s">
        <v>2056</v>
      </c>
      <c r="U6878" t="s">
        <v>100</v>
      </c>
      <c r="V6878" t="s">
        <v>80</v>
      </c>
      <c r="W6878">
        <v>82300</v>
      </c>
      <c r="X6878" t="s">
        <v>85</v>
      </c>
      <c r="Y6878">
        <v>-40</v>
      </c>
      <c r="Z6878" t="s">
        <v>11816</v>
      </c>
      <c r="AA6878" t="s">
        <v>11792</v>
      </c>
      <c r="AB6878" t="s">
        <v>107</v>
      </c>
      <c r="AC6878" t="s">
        <v>11771</v>
      </c>
      <c r="AD6878">
        <f>_xlfn.XLOOKUP(MIS[[#This Row],[TRADING SYMBOL]],[1]Sheet1!$D:$D,[1]Sheet1!$C:$C)</f>
        <v>389.05</v>
      </c>
      <c r="AE6878">
        <f>MIS[[#This Row],[OrderAverageTradedPrice]]*MIS[[#This Row],[OrderQuantity]]</f>
        <v>15406</v>
      </c>
      <c r="AF6878">
        <f>MIS[[#This Row],[LTP]]*MIS[[#This Row],[OrderQuantity]]</f>
        <v>15562</v>
      </c>
      <c r="AG6878">
        <f>IF(MIS[[#This Row],[OrderSide]]="SELL",MIS[[#This Row],[VALUE]]-MIS[[#This Row],[LIVE_VALUE]],MIS[[#This Row],[LIVE_VALUE]]-MIS[[#This Row],[VALUE]])</f>
        <v>-156</v>
      </c>
      <c r="AH6878" t="str" cm="1">
        <f t="array" ref="AH68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8" t="str">
        <f>MIS[[#This Row],[TRADING SYMBOL]]</f>
        <v>SENSEX2552082300PE</v>
      </c>
      <c r="AJ6878" t="str">
        <f>IF(RIGHT(MIS[[#This Row],[Main/Hedge]],4)="MAIN","MAIN","HEDGE")</f>
        <v>MAIN</v>
      </c>
      <c r="AK6878" t="str" cm="1">
        <f t="array" ref="AK6878">_xlfn._xlws.FILTER(Table4[Column1],ISNUMBER(SEARCH(Table4[Column1],MIS[[#This Row],[OrderUniqueIdentifier]])),"")</f>
        <v>LONGSHORT</v>
      </c>
    </row>
    <row r="6879" spans="1:37" x14ac:dyDescent="0.25">
      <c r="A6879" t="s">
        <v>71</v>
      </c>
      <c r="B6879" t="s">
        <v>901</v>
      </c>
      <c r="C6879" t="s">
        <v>11925</v>
      </c>
      <c r="D6879" t="s">
        <v>72</v>
      </c>
      <c r="E6879" t="s">
        <v>11766</v>
      </c>
      <c r="F6879" t="s">
        <v>73</v>
      </c>
      <c r="G6879" t="s">
        <v>89</v>
      </c>
      <c r="H6879" t="s">
        <v>75</v>
      </c>
      <c r="I6879" t="s">
        <v>76</v>
      </c>
      <c r="J6879" t="s">
        <v>77</v>
      </c>
      <c r="K6879">
        <v>75</v>
      </c>
      <c r="L6879" t="s">
        <v>77</v>
      </c>
      <c r="M6879" t="s">
        <v>78</v>
      </c>
      <c r="N6879" t="s">
        <v>9668</v>
      </c>
      <c r="O6879" t="s">
        <v>11791</v>
      </c>
      <c r="P6879" t="s">
        <v>11791</v>
      </c>
      <c r="Q6879" t="s">
        <v>11768</v>
      </c>
      <c r="R6879" t="s">
        <v>79</v>
      </c>
      <c r="S6879" t="s">
        <v>25</v>
      </c>
      <c r="T6879" t="s">
        <v>11769</v>
      </c>
      <c r="U6879" t="s">
        <v>43</v>
      </c>
      <c r="V6879" t="s">
        <v>80</v>
      </c>
      <c r="W6879">
        <v>25000</v>
      </c>
      <c r="X6879" t="s">
        <v>85</v>
      </c>
      <c r="Y6879">
        <v>-75</v>
      </c>
      <c r="Z6879" t="s">
        <v>11792</v>
      </c>
      <c r="AA6879" t="s">
        <v>11792</v>
      </c>
      <c r="AB6879" t="s">
        <v>107</v>
      </c>
      <c r="AC6879" t="s">
        <v>11771</v>
      </c>
      <c r="AD6879">
        <f>_xlfn.XLOOKUP(MIS[[#This Row],[TRADING SYMBOL]],[1]Sheet1!$D:$D,[1]Sheet1!$C:$C)</f>
        <v>163.19999999999999</v>
      </c>
      <c r="AE6879">
        <f>MIS[[#This Row],[OrderAverageTradedPrice]]*MIS[[#This Row],[OrderQuantity]]</f>
        <v>11970</v>
      </c>
      <c r="AF6879">
        <f>MIS[[#This Row],[LTP]]*MIS[[#This Row],[OrderQuantity]]</f>
        <v>12240</v>
      </c>
      <c r="AG6879">
        <f>IF(MIS[[#This Row],[OrderSide]]="SELL",MIS[[#This Row],[VALUE]]-MIS[[#This Row],[LIVE_VALUE]],MIS[[#This Row],[LIVE_VALUE]]-MIS[[#This Row],[VALUE]])</f>
        <v>-270</v>
      </c>
      <c r="AH6879" t="str" cm="1">
        <f t="array" ref="AH68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9" t="str">
        <f>MIS[[#This Row],[TRADING SYMBOL]]</f>
        <v>NIFTY2552225000PE</v>
      </c>
      <c r="AJ6879" t="str">
        <f>IF(RIGHT(MIS[[#This Row],[Main/Hedge]],4)="MAIN","MAIN","HEDGE")</f>
        <v>MAIN</v>
      </c>
      <c r="AK6879" t="str" cm="1">
        <f t="array" ref="AK6879">_xlfn._xlws.FILTER(Table4[Column1],ISNUMBER(SEARCH(Table4[Column1],MIS[[#This Row],[OrderUniqueIdentifier]])),"")</f>
        <v>LONGSHORT</v>
      </c>
    </row>
    <row r="6880" spans="1:37" x14ac:dyDescent="0.25">
      <c r="A6880" t="s">
        <v>71</v>
      </c>
      <c r="B6880" t="s">
        <v>916</v>
      </c>
      <c r="C6880" t="s">
        <v>11930</v>
      </c>
      <c r="D6880" t="s">
        <v>72</v>
      </c>
      <c r="E6880" t="s">
        <v>2053</v>
      </c>
      <c r="F6880" t="s">
        <v>98</v>
      </c>
      <c r="G6880" t="s">
        <v>89</v>
      </c>
      <c r="H6880" t="s">
        <v>75</v>
      </c>
      <c r="I6880" t="s">
        <v>76</v>
      </c>
      <c r="J6880" t="s">
        <v>77</v>
      </c>
      <c r="K6880">
        <v>40</v>
      </c>
      <c r="L6880" t="s">
        <v>77</v>
      </c>
      <c r="M6880" t="s">
        <v>78</v>
      </c>
      <c r="N6880" t="s">
        <v>11931</v>
      </c>
      <c r="O6880" t="s">
        <v>11815</v>
      </c>
      <c r="P6880" t="s">
        <v>11791</v>
      </c>
      <c r="Q6880" t="s">
        <v>2055</v>
      </c>
      <c r="R6880" t="s">
        <v>79</v>
      </c>
      <c r="S6880" t="s">
        <v>25</v>
      </c>
      <c r="T6880" t="s">
        <v>2056</v>
      </c>
      <c r="U6880" t="s">
        <v>100</v>
      </c>
      <c r="V6880" t="s">
        <v>80</v>
      </c>
      <c r="W6880">
        <v>82300</v>
      </c>
      <c r="X6880" t="s">
        <v>85</v>
      </c>
      <c r="Y6880">
        <v>-40</v>
      </c>
      <c r="Z6880" t="s">
        <v>11816</v>
      </c>
      <c r="AA6880" t="s">
        <v>11792</v>
      </c>
      <c r="AB6880" t="s">
        <v>107</v>
      </c>
      <c r="AC6880" t="s">
        <v>11771</v>
      </c>
      <c r="AD6880">
        <f>_xlfn.XLOOKUP(MIS[[#This Row],[TRADING SYMBOL]],[1]Sheet1!$D:$D,[1]Sheet1!$C:$C)</f>
        <v>389.05</v>
      </c>
      <c r="AE6880">
        <f>MIS[[#This Row],[OrderAverageTradedPrice]]*MIS[[#This Row],[OrderQuantity]]</f>
        <v>15412</v>
      </c>
      <c r="AF6880">
        <f>MIS[[#This Row],[LTP]]*MIS[[#This Row],[OrderQuantity]]</f>
        <v>15562</v>
      </c>
      <c r="AG6880">
        <f>IF(MIS[[#This Row],[OrderSide]]="SELL",MIS[[#This Row],[VALUE]]-MIS[[#This Row],[LIVE_VALUE]],MIS[[#This Row],[LIVE_VALUE]]-MIS[[#This Row],[VALUE]])</f>
        <v>-150</v>
      </c>
      <c r="AH6880" t="str" cm="1">
        <f t="array" ref="AH68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0" t="str">
        <f>MIS[[#This Row],[TRADING SYMBOL]]</f>
        <v>SENSEX2552082300PE</v>
      </c>
      <c r="AJ6880" t="str">
        <f>IF(RIGHT(MIS[[#This Row],[Main/Hedge]],4)="MAIN","MAIN","HEDGE")</f>
        <v>MAIN</v>
      </c>
      <c r="AK6880" t="str" cm="1">
        <f t="array" ref="AK6880">_xlfn._xlws.FILTER(Table4[Column1],ISNUMBER(SEARCH(Table4[Column1],MIS[[#This Row],[OrderUniqueIdentifier]])),"")</f>
        <v>LONGSHORT</v>
      </c>
    </row>
    <row r="6881" spans="1:37" x14ac:dyDescent="0.25">
      <c r="A6881" t="s">
        <v>71</v>
      </c>
      <c r="B6881" t="s">
        <v>931</v>
      </c>
      <c r="C6881" t="s">
        <v>11936</v>
      </c>
      <c r="D6881" t="s">
        <v>72</v>
      </c>
      <c r="E6881" t="s">
        <v>2053</v>
      </c>
      <c r="F6881" t="s">
        <v>98</v>
      </c>
      <c r="G6881" t="s">
        <v>89</v>
      </c>
      <c r="H6881" t="s">
        <v>75</v>
      </c>
      <c r="I6881" t="s">
        <v>76</v>
      </c>
      <c r="J6881" t="s">
        <v>77</v>
      </c>
      <c r="K6881">
        <v>120</v>
      </c>
      <c r="L6881" t="s">
        <v>77</v>
      </c>
      <c r="M6881" t="s">
        <v>78</v>
      </c>
      <c r="N6881" t="s">
        <v>11937</v>
      </c>
      <c r="O6881" t="s">
        <v>11791</v>
      </c>
      <c r="P6881" t="s">
        <v>11791</v>
      </c>
      <c r="Q6881" t="s">
        <v>2055</v>
      </c>
      <c r="R6881" t="s">
        <v>79</v>
      </c>
      <c r="S6881" t="s">
        <v>25</v>
      </c>
      <c r="T6881" t="s">
        <v>2056</v>
      </c>
      <c r="U6881" t="s">
        <v>100</v>
      </c>
      <c r="V6881" t="s">
        <v>80</v>
      </c>
      <c r="W6881">
        <v>82300</v>
      </c>
      <c r="X6881" t="s">
        <v>85</v>
      </c>
      <c r="Y6881">
        <v>-120</v>
      </c>
      <c r="Z6881" t="s">
        <v>11792</v>
      </c>
      <c r="AA6881" t="s">
        <v>11792</v>
      </c>
      <c r="AB6881" t="s">
        <v>107</v>
      </c>
      <c r="AC6881" t="s">
        <v>11771</v>
      </c>
      <c r="AD6881">
        <f>_xlfn.XLOOKUP(MIS[[#This Row],[TRADING SYMBOL]],[1]Sheet1!$D:$D,[1]Sheet1!$C:$C)</f>
        <v>389.05</v>
      </c>
      <c r="AE6881">
        <f>MIS[[#This Row],[OrderAverageTradedPrice]]*MIS[[#This Row],[OrderQuantity]]</f>
        <v>46233.999999999964</v>
      </c>
      <c r="AF6881">
        <f>MIS[[#This Row],[LTP]]*MIS[[#This Row],[OrderQuantity]]</f>
        <v>46686</v>
      </c>
      <c r="AG6881">
        <f>IF(MIS[[#This Row],[OrderSide]]="SELL",MIS[[#This Row],[VALUE]]-MIS[[#This Row],[LIVE_VALUE]],MIS[[#This Row],[LIVE_VALUE]]-MIS[[#This Row],[VALUE]])</f>
        <v>-452.00000000003638</v>
      </c>
      <c r="AH6881" t="str" cm="1">
        <f t="array" ref="AH68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1" t="str">
        <f>MIS[[#This Row],[TRADING SYMBOL]]</f>
        <v>SENSEX2552082300PE</v>
      </c>
      <c r="AJ6881" t="str">
        <f>IF(RIGHT(MIS[[#This Row],[Main/Hedge]],4)="MAIN","MAIN","HEDGE")</f>
        <v>MAIN</v>
      </c>
      <c r="AK6881" t="str" cm="1">
        <f t="array" ref="AK6881">_xlfn._xlws.FILTER(Table4[Column1],ISNUMBER(SEARCH(Table4[Column1],MIS[[#This Row],[OrderUniqueIdentifier]])),"")</f>
        <v>LONGSHORT</v>
      </c>
    </row>
    <row r="6882" spans="1:37" x14ac:dyDescent="0.25">
      <c r="A6882" t="s">
        <v>71</v>
      </c>
      <c r="B6882" t="s">
        <v>931</v>
      </c>
      <c r="C6882" t="s">
        <v>11938</v>
      </c>
      <c r="D6882" t="s">
        <v>72</v>
      </c>
      <c r="E6882" t="s">
        <v>11766</v>
      </c>
      <c r="F6882" t="s">
        <v>73</v>
      </c>
      <c r="G6882" t="s">
        <v>89</v>
      </c>
      <c r="H6882" t="s">
        <v>75</v>
      </c>
      <c r="I6882" t="s">
        <v>76</v>
      </c>
      <c r="J6882" t="s">
        <v>77</v>
      </c>
      <c r="K6882">
        <v>300</v>
      </c>
      <c r="L6882" t="s">
        <v>77</v>
      </c>
      <c r="M6882" t="s">
        <v>78</v>
      </c>
      <c r="N6882" t="s">
        <v>11939</v>
      </c>
      <c r="O6882" t="s">
        <v>11815</v>
      </c>
      <c r="P6882" t="s">
        <v>11791</v>
      </c>
      <c r="Q6882" t="s">
        <v>11768</v>
      </c>
      <c r="R6882" t="s">
        <v>79</v>
      </c>
      <c r="S6882" t="s">
        <v>25</v>
      </c>
      <c r="T6882" t="s">
        <v>11769</v>
      </c>
      <c r="U6882" t="s">
        <v>43</v>
      </c>
      <c r="V6882" t="s">
        <v>80</v>
      </c>
      <c r="W6882">
        <v>25000</v>
      </c>
      <c r="X6882" t="s">
        <v>85</v>
      </c>
      <c r="Y6882">
        <v>-300</v>
      </c>
      <c r="Z6882" t="s">
        <v>11816</v>
      </c>
      <c r="AA6882" t="s">
        <v>11792</v>
      </c>
      <c r="AB6882" t="s">
        <v>107</v>
      </c>
      <c r="AC6882" t="s">
        <v>11771</v>
      </c>
      <c r="AD6882">
        <f>_xlfn.XLOOKUP(MIS[[#This Row],[TRADING SYMBOL]],[1]Sheet1!$D:$D,[1]Sheet1!$C:$C)</f>
        <v>163.19999999999999</v>
      </c>
      <c r="AE6882">
        <f>MIS[[#This Row],[OrderAverageTradedPrice]]*MIS[[#This Row],[OrderQuantity]]</f>
        <v>47872.5</v>
      </c>
      <c r="AF6882">
        <f>MIS[[#This Row],[LTP]]*MIS[[#This Row],[OrderQuantity]]</f>
        <v>48960</v>
      </c>
      <c r="AG6882">
        <f>IF(MIS[[#This Row],[OrderSide]]="SELL",MIS[[#This Row],[VALUE]]-MIS[[#This Row],[LIVE_VALUE]],MIS[[#This Row],[LIVE_VALUE]]-MIS[[#This Row],[VALUE]])</f>
        <v>-1087.5</v>
      </c>
      <c r="AH6882" t="str" cm="1">
        <f t="array" ref="AH68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2" t="str">
        <f>MIS[[#This Row],[TRADING SYMBOL]]</f>
        <v>NIFTY2552225000PE</v>
      </c>
      <c r="AJ6882" t="str">
        <f>IF(RIGHT(MIS[[#This Row],[Main/Hedge]],4)="MAIN","MAIN","HEDGE")</f>
        <v>MAIN</v>
      </c>
      <c r="AK6882" t="str" cm="1">
        <f t="array" ref="AK6882">_xlfn._xlws.FILTER(Table4[Column1],ISNUMBER(SEARCH(Table4[Column1],MIS[[#This Row],[OrderUniqueIdentifier]])),"")</f>
        <v>LONGSHORT</v>
      </c>
    </row>
    <row r="6883" spans="1:37" x14ac:dyDescent="0.25">
      <c r="A6883" t="s">
        <v>71</v>
      </c>
      <c r="B6883" t="s">
        <v>960</v>
      </c>
      <c r="C6883" t="s">
        <v>11949</v>
      </c>
      <c r="D6883" t="s">
        <v>72</v>
      </c>
      <c r="E6883" t="s">
        <v>2053</v>
      </c>
      <c r="F6883" t="s">
        <v>98</v>
      </c>
      <c r="G6883" t="s">
        <v>89</v>
      </c>
      <c r="H6883" t="s">
        <v>75</v>
      </c>
      <c r="I6883" t="s">
        <v>76</v>
      </c>
      <c r="J6883" t="s">
        <v>77</v>
      </c>
      <c r="K6883">
        <v>60</v>
      </c>
      <c r="L6883" t="s">
        <v>77</v>
      </c>
      <c r="M6883" t="s">
        <v>78</v>
      </c>
      <c r="N6883" t="s">
        <v>11950</v>
      </c>
      <c r="O6883" t="s">
        <v>11815</v>
      </c>
      <c r="P6883" t="s">
        <v>11791</v>
      </c>
      <c r="Q6883" t="s">
        <v>2055</v>
      </c>
      <c r="R6883" t="s">
        <v>79</v>
      </c>
      <c r="S6883" t="s">
        <v>25</v>
      </c>
      <c r="T6883" t="s">
        <v>2056</v>
      </c>
      <c r="U6883" t="s">
        <v>100</v>
      </c>
      <c r="V6883" t="s">
        <v>80</v>
      </c>
      <c r="W6883">
        <v>82300</v>
      </c>
      <c r="X6883" t="s">
        <v>85</v>
      </c>
      <c r="Y6883">
        <v>-60</v>
      </c>
      <c r="Z6883" t="s">
        <v>11816</v>
      </c>
      <c r="AA6883" t="s">
        <v>11792</v>
      </c>
      <c r="AB6883" t="s">
        <v>107</v>
      </c>
      <c r="AC6883" t="s">
        <v>11771</v>
      </c>
      <c r="AD6883">
        <f>_xlfn.XLOOKUP(MIS[[#This Row],[TRADING SYMBOL]],[1]Sheet1!$D:$D,[1]Sheet1!$C:$C)</f>
        <v>389.05</v>
      </c>
      <c r="AE6883">
        <f>MIS[[#This Row],[OrderAverageTradedPrice]]*MIS[[#This Row],[OrderQuantity]]</f>
        <v>23124</v>
      </c>
      <c r="AF6883">
        <f>MIS[[#This Row],[LTP]]*MIS[[#This Row],[OrderQuantity]]</f>
        <v>23343</v>
      </c>
      <c r="AG6883">
        <f>IF(MIS[[#This Row],[OrderSide]]="SELL",MIS[[#This Row],[VALUE]]-MIS[[#This Row],[LIVE_VALUE]],MIS[[#This Row],[LIVE_VALUE]]-MIS[[#This Row],[VALUE]])</f>
        <v>-219</v>
      </c>
      <c r="AH6883" t="str" cm="1">
        <f t="array" ref="AH68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3" t="str">
        <f>MIS[[#This Row],[TRADING SYMBOL]]</f>
        <v>SENSEX2552082300PE</v>
      </c>
      <c r="AJ6883" t="str">
        <f>IF(RIGHT(MIS[[#This Row],[Main/Hedge]],4)="MAIN","MAIN","HEDGE")</f>
        <v>MAIN</v>
      </c>
      <c r="AK6883" t="str" cm="1">
        <f t="array" ref="AK6883">_xlfn._xlws.FILTER(Table4[Column1],ISNUMBER(SEARCH(Table4[Column1],MIS[[#This Row],[OrderUniqueIdentifier]])),"")</f>
        <v>LONGSHORT</v>
      </c>
    </row>
    <row r="6884" spans="1:37" x14ac:dyDescent="0.25">
      <c r="A6884" t="s">
        <v>71</v>
      </c>
      <c r="B6884" t="s">
        <v>978</v>
      </c>
      <c r="C6884" t="s">
        <v>11954</v>
      </c>
      <c r="D6884" t="s">
        <v>72</v>
      </c>
      <c r="E6884" t="s">
        <v>11766</v>
      </c>
      <c r="F6884" t="s">
        <v>73</v>
      </c>
      <c r="G6884" t="s">
        <v>89</v>
      </c>
      <c r="H6884" t="s">
        <v>75</v>
      </c>
      <c r="I6884" t="s">
        <v>76</v>
      </c>
      <c r="J6884" t="s">
        <v>77</v>
      </c>
      <c r="K6884">
        <v>75</v>
      </c>
      <c r="L6884" t="s">
        <v>77</v>
      </c>
      <c r="M6884" t="s">
        <v>78</v>
      </c>
      <c r="N6884" t="s">
        <v>900</v>
      </c>
      <c r="O6884" t="s">
        <v>11791</v>
      </c>
      <c r="P6884" t="s">
        <v>11791</v>
      </c>
      <c r="Q6884" t="s">
        <v>11768</v>
      </c>
      <c r="R6884" t="s">
        <v>79</v>
      </c>
      <c r="S6884" t="s">
        <v>25</v>
      </c>
      <c r="T6884" t="s">
        <v>11769</v>
      </c>
      <c r="U6884" t="s">
        <v>43</v>
      </c>
      <c r="V6884" t="s">
        <v>80</v>
      </c>
      <c r="W6884">
        <v>25000</v>
      </c>
      <c r="X6884" t="s">
        <v>85</v>
      </c>
      <c r="Y6884">
        <v>-75</v>
      </c>
      <c r="Z6884" t="s">
        <v>11792</v>
      </c>
      <c r="AA6884" t="s">
        <v>11792</v>
      </c>
      <c r="AB6884" t="s">
        <v>107</v>
      </c>
      <c r="AC6884" t="s">
        <v>11771</v>
      </c>
      <c r="AD6884">
        <f>_xlfn.XLOOKUP(MIS[[#This Row],[TRADING SYMBOL]],[1]Sheet1!$D:$D,[1]Sheet1!$C:$C)</f>
        <v>163.19999999999999</v>
      </c>
      <c r="AE6884">
        <f>MIS[[#This Row],[OrderAverageTradedPrice]]*MIS[[#This Row],[OrderQuantity]]</f>
        <v>11962.5</v>
      </c>
      <c r="AF6884">
        <f>MIS[[#This Row],[LTP]]*MIS[[#This Row],[OrderQuantity]]</f>
        <v>12240</v>
      </c>
      <c r="AG6884">
        <f>IF(MIS[[#This Row],[OrderSide]]="SELL",MIS[[#This Row],[VALUE]]-MIS[[#This Row],[LIVE_VALUE]],MIS[[#This Row],[LIVE_VALUE]]-MIS[[#This Row],[VALUE]])</f>
        <v>-277.5</v>
      </c>
      <c r="AH6884" t="str" cm="1">
        <f t="array" ref="AH68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4" t="str">
        <f>MIS[[#This Row],[TRADING SYMBOL]]</f>
        <v>NIFTY2552225000PE</v>
      </c>
      <c r="AJ6884" t="str">
        <f>IF(RIGHT(MIS[[#This Row],[Main/Hedge]],4)="MAIN","MAIN","HEDGE")</f>
        <v>MAIN</v>
      </c>
      <c r="AK6884" t="str" cm="1">
        <f t="array" ref="AK6884">_xlfn._xlws.FILTER(Table4[Column1],ISNUMBER(SEARCH(Table4[Column1],MIS[[#This Row],[OrderUniqueIdentifier]])),"")</f>
        <v>LONGSHORT</v>
      </c>
    </row>
    <row r="6885" spans="1:37" x14ac:dyDescent="0.25">
      <c r="A6885" t="s">
        <v>71</v>
      </c>
      <c r="B6885" t="s">
        <v>1001</v>
      </c>
      <c r="C6885" t="s">
        <v>11962</v>
      </c>
      <c r="D6885" t="s">
        <v>72</v>
      </c>
      <c r="E6885" t="s">
        <v>2053</v>
      </c>
      <c r="F6885" t="s">
        <v>98</v>
      </c>
      <c r="G6885" t="s">
        <v>89</v>
      </c>
      <c r="H6885" t="s">
        <v>75</v>
      </c>
      <c r="I6885" t="s">
        <v>76</v>
      </c>
      <c r="J6885" t="s">
        <v>77</v>
      </c>
      <c r="K6885">
        <v>40</v>
      </c>
      <c r="L6885" t="s">
        <v>77</v>
      </c>
      <c r="M6885" t="s">
        <v>78</v>
      </c>
      <c r="N6885" t="s">
        <v>11864</v>
      </c>
      <c r="O6885" t="s">
        <v>11791</v>
      </c>
      <c r="P6885" t="s">
        <v>11791</v>
      </c>
      <c r="Q6885" t="s">
        <v>2055</v>
      </c>
      <c r="R6885" t="s">
        <v>79</v>
      </c>
      <c r="S6885" t="s">
        <v>25</v>
      </c>
      <c r="T6885" t="s">
        <v>2056</v>
      </c>
      <c r="U6885" t="s">
        <v>100</v>
      </c>
      <c r="V6885" t="s">
        <v>80</v>
      </c>
      <c r="W6885">
        <v>82300</v>
      </c>
      <c r="X6885" t="s">
        <v>85</v>
      </c>
      <c r="Y6885">
        <v>-40</v>
      </c>
      <c r="Z6885" t="s">
        <v>11792</v>
      </c>
      <c r="AA6885" t="s">
        <v>11792</v>
      </c>
      <c r="AB6885" t="s">
        <v>107</v>
      </c>
      <c r="AC6885" t="s">
        <v>11771</v>
      </c>
      <c r="AD6885">
        <f>_xlfn.XLOOKUP(MIS[[#This Row],[TRADING SYMBOL]],[1]Sheet1!$D:$D,[1]Sheet1!$C:$C)</f>
        <v>389.05</v>
      </c>
      <c r="AE6885">
        <f>MIS[[#This Row],[OrderAverageTradedPrice]]*MIS[[#This Row],[OrderQuantity]]</f>
        <v>15406</v>
      </c>
      <c r="AF6885">
        <f>MIS[[#This Row],[LTP]]*MIS[[#This Row],[OrderQuantity]]</f>
        <v>15562</v>
      </c>
      <c r="AG6885">
        <f>IF(MIS[[#This Row],[OrderSide]]="SELL",MIS[[#This Row],[VALUE]]-MIS[[#This Row],[LIVE_VALUE]],MIS[[#This Row],[LIVE_VALUE]]-MIS[[#This Row],[VALUE]])</f>
        <v>-156</v>
      </c>
      <c r="AH6885" t="str" cm="1">
        <f t="array" ref="AH68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5" t="str">
        <f>MIS[[#This Row],[TRADING SYMBOL]]</f>
        <v>SENSEX2552082300PE</v>
      </c>
      <c r="AJ6885" t="str">
        <f>IF(RIGHT(MIS[[#This Row],[Main/Hedge]],4)="MAIN","MAIN","HEDGE")</f>
        <v>MAIN</v>
      </c>
      <c r="AK6885" t="str" cm="1">
        <f t="array" ref="AK6885">_xlfn._xlws.FILTER(Table4[Column1],ISNUMBER(SEARCH(Table4[Column1],MIS[[#This Row],[OrderUniqueIdentifier]])),"")</f>
        <v>LONGSHORT</v>
      </c>
    </row>
    <row r="6886" spans="1:37" x14ac:dyDescent="0.25">
      <c r="A6886" t="s">
        <v>71</v>
      </c>
      <c r="B6886" t="s">
        <v>1001</v>
      </c>
      <c r="C6886" t="s">
        <v>11963</v>
      </c>
      <c r="D6886" t="s">
        <v>72</v>
      </c>
      <c r="E6886" t="s">
        <v>11766</v>
      </c>
      <c r="F6886" t="s">
        <v>73</v>
      </c>
      <c r="G6886" t="s">
        <v>89</v>
      </c>
      <c r="H6886" t="s">
        <v>75</v>
      </c>
      <c r="I6886" t="s">
        <v>76</v>
      </c>
      <c r="J6886" t="s">
        <v>77</v>
      </c>
      <c r="K6886">
        <v>75</v>
      </c>
      <c r="L6886" t="s">
        <v>77</v>
      </c>
      <c r="M6886" t="s">
        <v>78</v>
      </c>
      <c r="N6886" t="s">
        <v>11838</v>
      </c>
      <c r="O6886" t="s">
        <v>11791</v>
      </c>
      <c r="P6886" t="s">
        <v>11791</v>
      </c>
      <c r="Q6886" t="s">
        <v>11768</v>
      </c>
      <c r="R6886" t="s">
        <v>79</v>
      </c>
      <c r="S6886" t="s">
        <v>25</v>
      </c>
      <c r="T6886" t="s">
        <v>11769</v>
      </c>
      <c r="U6886" t="s">
        <v>43</v>
      </c>
      <c r="V6886" t="s">
        <v>80</v>
      </c>
      <c r="W6886">
        <v>25000</v>
      </c>
      <c r="X6886" t="s">
        <v>85</v>
      </c>
      <c r="Y6886">
        <v>-75</v>
      </c>
      <c r="Z6886" t="s">
        <v>11792</v>
      </c>
      <c r="AA6886" t="s">
        <v>11792</v>
      </c>
      <c r="AB6886" t="s">
        <v>107</v>
      </c>
      <c r="AC6886" t="s">
        <v>11771</v>
      </c>
      <c r="AD6886">
        <f>_xlfn.XLOOKUP(MIS[[#This Row],[TRADING SYMBOL]],[1]Sheet1!$D:$D,[1]Sheet1!$C:$C)</f>
        <v>163.19999999999999</v>
      </c>
      <c r="AE6886">
        <f>MIS[[#This Row],[OrderAverageTradedPrice]]*MIS[[#This Row],[OrderQuantity]]</f>
        <v>11973.75</v>
      </c>
      <c r="AF6886">
        <f>MIS[[#This Row],[LTP]]*MIS[[#This Row],[OrderQuantity]]</f>
        <v>12240</v>
      </c>
      <c r="AG6886">
        <f>IF(MIS[[#This Row],[OrderSide]]="SELL",MIS[[#This Row],[VALUE]]-MIS[[#This Row],[LIVE_VALUE]],MIS[[#This Row],[LIVE_VALUE]]-MIS[[#This Row],[VALUE]])</f>
        <v>-266.25</v>
      </c>
      <c r="AH6886" t="str" cm="1">
        <f t="array" ref="AH68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6" t="str">
        <f>MIS[[#This Row],[TRADING SYMBOL]]</f>
        <v>NIFTY2552225000PE</v>
      </c>
      <c r="AJ6886" t="str">
        <f>IF(RIGHT(MIS[[#This Row],[Main/Hedge]],4)="MAIN","MAIN","HEDGE")</f>
        <v>MAIN</v>
      </c>
      <c r="AK6886" t="str" cm="1">
        <f t="array" ref="AK6886">_xlfn._xlws.FILTER(Table4[Column1],ISNUMBER(SEARCH(Table4[Column1],MIS[[#This Row],[OrderUniqueIdentifier]])),"")</f>
        <v>LONGSHORT</v>
      </c>
    </row>
    <row r="6887" spans="1:37" x14ac:dyDescent="0.25">
      <c r="A6887" t="s">
        <v>71</v>
      </c>
      <c r="B6887" t="s">
        <v>1013</v>
      </c>
      <c r="C6887" t="s">
        <v>11967</v>
      </c>
      <c r="D6887" t="s">
        <v>72</v>
      </c>
      <c r="E6887" t="s">
        <v>11766</v>
      </c>
      <c r="F6887" t="s">
        <v>73</v>
      </c>
      <c r="G6887" t="s">
        <v>89</v>
      </c>
      <c r="H6887" t="s">
        <v>75</v>
      </c>
      <c r="I6887" t="s">
        <v>76</v>
      </c>
      <c r="J6887" t="s">
        <v>77</v>
      </c>
      <c r="K6887">
        <v>300</v>
      </c>
      <c r="L6887" t="s">
        <v>77</v>
      </c>
      <c r="M6887" t="s">
        <v>78</v>
      </c>
      <c r="N6887" t="s">
        <v>11968</v>
      </c>
      <c r="O6887" t="s">
        <v>11791</v>
      </c>
      <c r="P6887" t="s">
        <v>11791</v>
      </c>
      <c r="Q6887" t="s">
        <v>11768</v>
      </c>
      <c r="R6887" t="s">
        <v>79</v>
      </c>
      <c r="S6887" t="s">
        <v>25</v>
      </c>
      <c r="T6887" t="s">
        <v>11769</v>
      </c>
      <c r="U6887" t="s">
        <v>43</v>
      </c>
      <c r="V6887" t="s">
        <v>80</v>
      </c>
      <c r="W6887">
        <v>25000</v>
      </c>
      <c r="X6887" t="s">
        <v>85</v>
      </c>
      <c r="Y6887">
        <v>-300</v>
      </c>
      <c r="Z6887" t="s">
        <v>11792</v>
      </c>
      <c r="AA6887" t="s">
        <v>11792</v>
      </c>
      <c r="AB6887" t="s">
        <v>107</v>
      </c>
      <c r="AC6887" t="s">
        <v>11771</v>
      </c>
      <c r="AD6887">
        <f>_xlfn.XLOOKUP(MIS[[#This Row],[TRADING SYMBOL]],[1]Sheet1!$D:$D,[1]Sheet1!$C:$C)</f>
        <v>163.19999999999999</v>
      </c>
      <c r="AE6887">
        <f>MIS[[#This Row],[OrderAverageTradedPrice]]*MIS[[#This Row],[OrderQuantity]]</f>
        <v>47887.5</v>
      </c>
      <c r="AF6887">
        <f>MIS[[#This Row],[LTP]]*MIS[[#This Row],[OrderQuantity]]</f>
        <v>48960</v>
      </c>
      <c r="AG6887">
        <f>IF(MIS[[#This Row],[OrderSide]]="SELL",MIS[[#This Row],[VALUE]]-MIS[[#This Row],[LIVE_VALUE]],MIS[[#This Row],[LIVE_VALUE]]-MIS[[#This Row],[VALUE]])</f>
        <v>-1072.5</v>
      </c>
      <c r="AH6887" t="str" cm="1">
        <f t="array" ref="AH68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7" t="str">
        <f>MIS[[#This Row],[TRADING SYMBOL]]</f>
        <v>NIFTY2552225000PE</v>
      </c>
      <c r="AJ6887" t="str">
        <f>IF(RIGHT(MIS[[#This Row],[Main/Hedge]],4)="MAIN","MAIN","HEDGE")</f>
        <v>MAIN</v>
      </c>
      <c r="AK6887" t="str" cm="1">
        <f t="array" ref="AK6887">_xlfn._xlws.FILTER(Table4[Column1],ISNUMBER(SEARCH(Table4[Column1],MIS[[#This Row],[OrderUniqueIdentifier]])),"")</f>
        <v>LONGSHORT</v>
      </c>
    </row>
    <row r="6888" spans="1:37" x14ac:dyDescent="0.25">
      <c r="A6888" t="s">
        <v>71</v>
      </c>
      <c r="B6888" t="s">
        <v>1029</v>
      </c>
      <c r="C6888" t="s">
        <v>11973</v>
      </c>
      <c r="D6888" t="s">
        <v>72</v>
      </c>
      <c r="E6888" t="s">
        <v>11766</v>
      </c>
      <c r="F6888" t="s">
        <v>73</v>
      </c>
      <c r="G6888" t="s">
        <v>89</v>
      </c>
      <c r="H6888" t="s">
        <v>75</v>
      </c>
      <c r="I6888" t="s">
        <v>76</v>
      </c>
      <c r="J6888" t="s">
        <v>77</v>
      </c>
      <c r="K6888">
        <v>150</v>
      </c>
      <c r="L6888" t="s">
        <v>77</v>
      </c>
      <c r="M6888" t="s">
        <v>78</v>
      </c>
      <c r="N6888" t="s">
        <v>1443</v>
      </c>
      <c r="O6888" t="s">
        <v>11791</v>
      </c>
      <c r="P6888" t="s">
        <v>11791</v>
      </c>
      <c r="Q6888" t="s">
        <v>11768</v>
      </c>
      <c r="R6888" t="s">
        <v>79</v>
      </c>
      <c r="S6888" t="s">
        <v>25</v>
      </c>
      <c r="T6888" t="s">
        <v>11769</v>
      </c>
      <c r="U6888" t="s">
        <v>43</v>
      </c>
      <c r="V6888" t="s">
        <v>80</v>
      </c>
      <c r="W6888">
        <v>25000</v>
      </c>
      <c r="X6888" t="s">
        <v>85</v>
      </c>
      <c r="Y6888">
        <v>-150</v>
      </c>
      <c r="Z6888" t="s">
        <v>11792</v>
      </c>
      <c r="AA6888" t="s">
        <v>11792</v>
      </c>
      <c r="AB6888" t="s">
        <v>107</v>
      </c>
      <c r="AC6888" t="s">
        <v>11771</v>
      </c>
      <c r="AD6888">
        <f>_xlfn.XLOOKUP(MIS[[#This Row],[TRADING SYMBOL]],[1]Sheet1!$D:$D,[1]Sheet1!$C:$C)</f>
        <v>163.19999999999999</v>
      </c>
      <c r="AE6888">
        <f>MIS[[#This Row],[OrderAverageTradedPrice]]*MIS[[#This Row],[OrderQuantity]]</f>
        <v>23917.5</v>
      </c>
      <c r="AF6888">
        <f>MIS[[#This Row],[LTP]]*MIS[[#This Row],[OrderQuantity]]</f>
        <v>24480</v>
      </c>
      <c r="AG6888">
        <f>IF(MIS[[#This Row],[OrderSide]]="SELL",MIS[[#This Row],[VALUE]]-MIS[[#This Row],[LIVE_VALUE]],MIS[[#This Row],[LIVE_VALUE]]-MIS[[#This Row],[VALUE]])</f>
        <v>-562.5</v>
      </c>
      <c r="AH6888" t="str" cm="1">
        <f t="array" ref="AH68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8" t="str">
        <f>MIS[[#This Row],[TRADING SYMBOL]]</f>
        <v>NIFTY2552225000PE</v>
      </c>
      <c r="AJ6888" t="str">
        <f>IF(RIGHT(MIS[[#This Row],[Main/Hedge]],4)="MAIN","MAIN","HEDGE")</f>
        <v>MAIN</v>
      </c>
      <c r="AK6888" t="str" cm="1">
        <f t="array" ref="AK6888">_xlfn._xlws.FILTER(Table4[Column1],ISNUMBER(SEARCH(Table4[Column1],MIS[[#This Row],[OrderUniqueIdentifier]])),"")</f>
        <v>LONGSHORT</v>
      </c>
    </row>
    <row r="6889" spans="1:37" x14ac:dyDescent="0.25">
      <c r="A6889" t="s">
        <v>71</v>
      </c>
      <c r="B6889" t="s">
        <v>1086</v>
      </c>
      <c r="C6889" t="s">
        <v>11994</v>
      </c>
      <c r="D6889" t="s">
        <v>72</v>
      </c>
      <c r="E6889" t="s">
        <v>11766</v>
      </c>
      <c r="F6889" t="s">
        <v>73</v>
      </c>
      <c r="G6889" t="s">
        <v>89</v>
      </c>
      <c r="H6889" t="s">
        <v>75</v>
      </c>
      <c r="I6889" t="s">
        <v>76</v>
      </c>
      <c r="J6889" t="s">
        <v>77</v>
      </c>
      <c r="K6889">
        <v>150</v>
      </c>
      <c r="L6889" t="s">
        <v>77</v>
      </c>
      <c r="M6889" t="s">
        <v>78</v>
      </c>
      <c r="N6889" t="s">
        <v>11794</v>
      </c>
      <c r="O6889" t="s">
        <v>11791</v>
      </c>
      <c r="P6889" t="s">
        <v>11791</v>
      </c>
      <c r="Q6889" t="s">
        <v>11768</v>
      </c>
      <c r="R6889" t="s">
        <v>79</v>
      </c>
      <c r="S6889" t="s">
        <v>25</v>
      </c>
      <c r="T6889" t="s">
        <v>11769</v>
      </c>
      <c r="U6889" t="s">
        <v>43</v>
      </c>
      <c r="V6889" t="s">
        <v>80</v>
      </c>
      <c r="W6889">
        <v>25000</v>
      </c>
      <c r="X6889" t="s">
        <v>85</v>
      </c>
      <c r="Y6889">
        <v>-150</v>
      </c>
      <c r="Z6889" t="s">
        <v>11792</v>
      </c>
      <c r="AA6889" t="s">
        <v>11792</v>
      </c>
      <c r="AB6889" t="s">
        <v>107</v>
      </c>
      <c r="AC6889" t="s">
        <v>11771</v>
      </c>
      <c r="AD6889">
        <f>_xlfn.XLOOKUP(MIS[[#This Row],[TRADING SYMBOL]],[1]Sheet1!$D:$D,[1]Sheet1!$C:$C)</f>
        <v>163.19999999999999</v>
      </c>
      <c r="AE6889">
        <f>MIS[[#This Row],[OrderAverageTradedPrice]]*MIS[[#This Row],[OrderQuantity]]</f>
        <v>23932.5</v>
      </c>
      <c r="AF6889">
        <f>MIS[[#This Row],[LTP]]*MIS[[#This Row],[OrderQuantity]]</f>
        <v>24480</v>
      </c>
      <c r="AG6889">
        <f>IF(MIS[[#This Row],[OrderSide]]="SELL",MIS[[#This Row],[VALUE]]-MIS[[#This Row],[LIVE_VALUE]],MIS[[#This Row],[LIVE_VALUE]]-MIS[[#This Row],[VALUE]])</f>
        <v>-547.5</v>
      </c>
      <c r="AH6889" t="str" cm="1">
        <f t="array" ref="AH68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9" t="str">
        <f>MIS[[#This Row],[TRADING SYMBOL]]</f>
        <v>NIFTY2552225000PE</v>
      </c>
      <c r="AJ6889" t="str">
        <f>IF(RIGHT(MIS[[#This Row],[Main/Hedge]],4)="MAIN","MAIN","HEDGE")</f>
        <v>MAIN</v>
      </c>
      <c r="AK6889" t="str" cm="1">
        <f t="array" ref="AK6889">_xlfn._xlws.FILTER(Table4[Column1],ISNUMBER(SEARCH(Table4[Column1],MIS[[#This Row],[OrderUniqueIdentifier]])),"")</f>
        <v>LONGSHORT</v>
      </c>
    </row>
    <row r="6890" spans="1:37" x14ac:dyDescent="0.25">
      <c r="A6890" t="s">
        <v>71</v>
      </c>
      <c r="B6890" t="s">
        <v>1086</v>
      </c>
      <c r="C6890" t="s">
        <v>11995</v>
      </c>
      <c r="D6890" t="s">
        <v>72</v>
      </c>
      <c r="E6890" t="s">
        <v>2053</v>
      </c>
      <c r="F6890" t="s">
        <v>98</v>
      </c>
      <c r="G6890" t="s">
        <v>89</v>
      </c>
      <c r="H6890" t="s">
        <v>75</v>
      </c>
      <c r="I6890" t="s">
        <v>76</v>
      </c>
      <c r="J6890" t="s">
        <v>77</v>
      </c>
      <c r="K6890">
        <v>60</v>
      </c>
      <c r="L6890" t="s">
        <v>77</v>
      </c>
      <c r="M6890" t="s">
        <v>78</v>
      </c>
      <c r="N6890" t="s">
        <v>11996</v>
      </c>
      <c r="O6890" t="s">
        <v>11791</v>
      </c>
      <c r="P6890" t="s">
        <v>11791</v>
      </c>
      <c r="Q6890" t="s">
        <v>2055</v>
      </c>
      <c r="R6890" t="s">
        <v>79</v>
      </c>
      <c r="S6890" t="s">
        <v>25</v>
      </c>
      <c r="T6890" t="s">
        <v>2056</v>
      </c>
      <c r="U6890" t="s">
        <v>100</v>
      </c>
      <c r="V6890" t="s">
        <v>80</v>
      </c>
      <c r="W6890">
        <v>82300</v>
      </c>
      <c r="X6890" t="s">
        <v>85</v>
      </c>
      <c r="Y6890">
        <v>-60</v>
      </c>
      <c r="Z6890" t="s">
        <v>11792</v>
      </c>
      <c r="AA6890" t="s">
        <v>11792</v>
      </c>
      <c r="AB6890" t="s">
        <v>107</v>
      </c>
      <c r="AC6890" t="s">
        <v>11771</v>
      </c>
      <c r="AD6890">
        <f>_xlfn.XLOOKUP(MIS[[#This Row],[TRADING SYMBOL]],[1]Sheet1!$D:$D,[1]Sheet1!$C:$C)</f>
        <v>389.05</v>
      </c>
      <c r="AE6890">
        <f>MIS[[#This Row],[OrderAverageTradedPrice]]*MIS[[#This Row],[OrderQuantity]]</f>
        <v>23112</v>
      </c>
      <c r="AF6890">
        <f>MIS[[#This Row],[LTP]]*MIS[[#This Row],[OrderQuantity]]</f>
        <v>23343</v>
      </c>
      <c r="AG6890">
        <f>IF(MIS[[#This Row],[OrderSide]]="SELL",MIS[[#This Row],[VALUE]]-MIS[[#This Row],[LIVE_VALUE]],MIS[[#This Row],[LIVE_VALUE]]-MIS[[#This Row],[VALUE]])</f>
        <v>-231</v>
      </c>
      <c r="AH6890" t="str" cm="1">
        <f t="array" ref="AH68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0" t="str">
        <f>MIS[[#This Row],[TRADING SYMBOL]]</f>
        <v>SENSEX2552082300PE</v>
      </c>
      <c r="AJ6890" t="str">
        <f>IF(RIGHT(MIS[[#This Row],[Main/Hedge]],4)="MAIN","MAIN","HEDGE")</f>
        <v>MAIN</v>
      </c>
      <c r="AK6890" t="str" cm="1">
        <f t="array" ref="AK6890">_xlfn._xlws.FILTER(Table4[Column1],ISNUMBER(SEARCH(Table4[Column1],MIS[[#This Row],[OrderUniqueIdentifier]])),"")</f>
        <v>LONGSHORT</v>
      </c>
    </row>
    <row r="6891" spans="1:37" x14ac:dyDescent="0.25">
      <c r="A6891" t="s">
        <v>71</v>
      </c>
      <c r="B6891" t="s">
        <v>1163</v>
      </c>
      <c r="C6891" t="s">
        <v>12020</v>
      </c>
      <c r="D6891" t="s">
        <v>72</v>
      </c>
      <c r="E6891" t="s">
        <v>2053</v>
      </c>
      <c r="F6891" t="s">
        <v>98</v>
      </c>
      <c r="G6891" t="s">
        <v>89</v>
      </c>
      <c r="H6891" t="s">
        <v>75</v>
      </c>
      <c r="I6891" t="s">
        <v>76</v>
      </c>
      <c r="J6891" t="s">
        <v>77</v>
      </c>
      <c r="K6891">
        <v>20</v>
      </c>
      <c r="L6891" t="s">
        <v>77</v>
      </c>
      <c r="M6891" t="s">
        <v>78</v>
      </c>
      <c r="N6891" t="s">
        <v>12021</v>
      </c>
      <c r="O6891" t="s">
        <v>11815</v>
      </c>
      <c r="P6891" t="s">
        <v>11791</v>
      </c>
      <c r="Q6891" t="s">
        <v>2055</v>
      </c>
      <c r="R6891" t="s">
        <v>79</v>
      </c>
      <c r="S6891" t="s">
        <v>25</v>
      </c>
      <c r="T6891" t="s">
        <v>2056</v>
      </c>
      <c r="U6891" t="s">
        <v>100</v>
      </c>
      <c r="V6891" t="s">
        <v>80</v>
      </c>
      <c r="W6891">
        <v>82300</v>
      </c>
      <c r="X6891" t="s">
        <v>85</v>
      </c>
      <c r="Y6891">
        <v>-20</v>
      </c>
      <c r="Z6891" t="s">
        <v>11816</v>
      </c>
      <c r="AA6891" t="s">
        <v>11792</v>
      </c>
      <c r="AB6891" t="s">
        <v>107</v>
      </c>
      <c r="AC6891" t="s">
        <v>11771</v>
      </c>
      <c r="AD6891">
        <f>_xlfn.XLOOKUP(MIS[[#This Row],[TRADING SYMBOL]],[1]Sheet1!$D:$D,[1]Sheet1!$C:$C)</f>
        <v>389.05</v>
      </c>
      <c r="AE6891">
        <f>MIS[[#This Row],[OrderAverageTradedPrice]]*MIS[[#This Row],[OrderQuantity]]</f>
        <v>7709</v>
      </c>
      <c r="AF6891">
        <f>MIS[[#This Row],[LTP]]*MIS[[#This Row],[OrderQuantity]]</f>
        <v>7781</v>
      </c>
      <c r="AG6891">
        <f>IF(MIS[[#This Row],[OrderSide]]="SELL",MIS[[#This Row],[VALUE]]-MIS[[#This Row],[LIVE_VALUE]],MIS[[#This Row],[LIVE_VALUE]]-MIS[[#This Row],[VALUE]])</f>
        <v>-72</v>
      </c>
      <c r="AH6891" t="str" cm="1">
        <f t="array" ref="AH68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1" t="str">
        <f>MIS[[#This Row],[TRADING SYMBOL]]</f>
        <v>SENSEX2552082300PE</v>
      </c>
      <c r="AJ6891" t="str">
        <f>IF(RIGHT(MIS[[#This Row],[Main/Hedge]],4)="MAIN","MAIN","HEDGE")</f>
        <v>MAIN</v>
      </c>
      <c r="AK6891" t="str" cm="1">
        <f t="array" ref="AK6891">_xlfn._xlws.FILTER(Table4[Column1],ISNUMBER(SEARCH(Table4[Column1],MIS[[#This Row],[OrderUniqueIdentifier]])),"")</f>
        <v>LONGSHORT</v>
      </c>
    </row>
    <row r="6892" spans="1:37" x14ac:dyDescent="0.25">
      <c r="A6892" t="s">
        <v>71</v>
      </c>
      <c r="B6892" t="s">
        <v>1195</v>
      </c>
      <c r="C6892" t="s">
        <v>12032</v>
      </c>
      <c r="D6892" t="s">
        <v>72</v>
      </c>
      <c r="E6892" t="s">
        <v>2053</v>
      </c>
      <c r="F6892" t="s">
        <v>98</v>
      </c>
      <c r="G6892" t="s">
        <v>89</v>
      </c>
      <c r="H6892" t="s">
        <v>75</v>
      </c>
      <c r="I6892" t="s">
        <v>76</v>
      </c>
      <c r="J6892" t="s">
        <v>77</v>
      </c>
      <c r="K6892">
        <v>40</v>
      </c>
      <c r="L6892" t="s">
        <v>77</v>
      </c>
      <c r="M6892" t="s">
        <v>78</v>
      </c>
      <c r="N6892" t="s">
        <v>11988</v>
      </c>
      <c r="O6892" t="s">
        <v>11791</v>
      </c>
      <c r="P6892" t="s">
        <v>11791</v>
      </c>
      <c r="Q6892" t="s">
        <v>2055</v>
      </c>
      <c r="R6892" t="s">
        <v>79</v>
      </c>
      <c r="S6892" t="s">
        <v>25</v>
      </c>
      <c r="T6892" t="s">
        <v>2056</v>
      </c>
      <c r="U6892" t="s">
        <v>100</v>
      </c>
      <c r="V6892" t="s">
        <v>80</v>
      </c>
      <c r="W6892">
        <v>82300</v>
      </c>
      <c r="X6892" t="s">
        <v>85</v>
      </c>
      <c r="Y6892">
        <v>-40</v>
      </c>
      <c r="Z6892" t="s">
        <v>11792</v>
      </c>
      <c r="AA6892" t="s">
        <v>11792</v>
      </c>
      <c r="AB6892" t="s">
        <v>107</v>
      </c>
      <c r="AC6892" t="s">
        <v>11771</v>
      </c>
      <c r="AD6892">
        <f>_xlfn.XLOOKUP(MIS[[#This Row],[TRADING SYMBOL]],[1]Sheet1!$D:$D,[1]Sheet1!$C:$C)</f>
        <v>389.05</v>
      </c>
      <c r="AE6892">
        <f>MIS[[#This Row],[OrderAverageTradedPrice]]*MIS[[#This Row],[OrderQuantity]]</f>
        <v>15414</v>
      </c>
      <c r="AF6892">
        <f>MIS[[#This Row],[LTP]]*MIS[[#This Row],[OrderQuantity]]</f>
        <v>15562</v>
      </c>
      <c r="AG6892">
        <f>IF(MIS[[#This Row],[OrderSide]]="SELL",MIS[[#This Row],[VALUE]]-MIS[[#This Row],[LIVE_VALUE]],MIS[[#This Row],[LIVE_VALUE]]-MIS[[#This Row],[VALUE]])</f>
        <v>-148</v>
      </c>
      <c r="AH6892" t="str" cm="1">
        <f t="array" ref="AH68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2" t="str">
        <f>MIS[[#This Row],[TRADING SYMBOL]]</f>
        <v>SENSEX2552082300PE</v>
      </c>
      <c r="AJ6892" t="str">
        <f>IF(RIGHT(MIS[[#This Row],[Main/Hedge]],4)="MAIN","MAIN","HEDGE")</f>
        <v>MAIN</v>
      </c>
      <c r="AK6892" t="str" cm="1">
        <f t="array" ref="AK6892">_xlfn._xlws.FILTER(Table4[Column1],ISNUMBER(SEARCH(Table4[Column1],MIS[[#This Row],[OrderUniqueIdentifier]])),"")</f>
        <v>LONGSHORT</v>
      </c>
    </row>
    <row r="6893" spans="1:37" x14ac:dyDescent="0.25">
      <c r="A6893" t="s">
        <v>71</v>
      </c>
      <c r="B6893" t="s">
        <v>1195</v>
      </c>
      <c r="C6893" t="s">
        <v>12033</v>
      </c>
      <c r="D6893" t="s">
        <v>72</v>
      </c>
      <c r="E6893" t="s">
        <v>11766</v>
      </c>
      <c r="F6893" t="s">
        <v>73</v>
      </c>
      <c r="G6893" t="s">
        <v>89</v>
      </c>
      <c r="H6893" t="s">
        <v>75</v>
      </c>
      <c r="I6893" t="s">
        <v>76</v>
      </c>
      <c r="J6893" t="s">
        <v>77</v>
      </c>
      <c r="K6893">
        <v>75</v>
      </c>
      <c r="L6893" t="s">
        <v>77</v>
      </c>
      <c r="M6893" t="s">
        <v>78</v>
      </c>
      <c r="N6893" t="s">
        <v>9668</v>
      </c>
      <c r="O6893" t="s">
        <v>11791</v>
      </c>
      <c r="P6893" t="s">
        <v>11791</v>
      </c>
      <c r="Q6893" t="s">
        <v>11768</v>
      </c>
      <c r="R6893" t="s">
        <v>79</v>
      </c>
      <c r="S6893" t="s">
        <v>25</v>
      </c>
      <c r="T6893" t="s">
        <v>11769</v>
      </c>
      <c r="U6893" t="s">
        <v>43</v>
      </c>
      <c r="V6893" t="s">
        <v>80</v>
      </c>
      <c r="W6893">
        <v>25000</v>
      </c>
      <c r="X6893" t="s">
        <v>85</v>
      </c>
      <c r="Y6893">
        <v>-75</v>
      </c>
      <c r="Z6893" t="s">
        <v>11792</v>
      </c>
      <c r="AA6893" t="s">
        <v>11792</v>
      </c>
      <c r="AB6893" t="s">
        <v>107</v>
      </c>
      <c r="AC6893" t="s">
        <v>11771</v>
      </c>
      <c r="AD6893">
        <f>_xlfn.XLOOKUP(MIS[[#This Row],[TRADING SYMBOL]],[1]Sheet1!$D:$D,[1]Sheet1!$C:$C)</f>
        <v>163.19999999999999</v>
      </c>
      <c r="AE6893">
        <f>MIS[[#This Row],[OrderAverageTradedPrice]]*MIS[[#This Row],[OrderQuantity]]</f>
        <v>11970</v>
      </c>
      <c r="AF6893">
        <f>MIS[[#This Row],[LTP]]*MIS[[#This Row],[OrderQuantity]]</f>
        <v>12240</v>
      </c>
      <c r="AG6893">
        <f>IF(MIS[[#This Row],[OrderSide]]="SELL",MIS[[#This Row],[VALUE]]-MIS[[#This Row],[LIVE_VALUE]],MIS[[#This Row],[LIVE_VALUE]]-MIS[[#This Row],[VALUE]])</f>
        <v>-270</v>
      </c>
      <c r="AH6893" t="str" cm="1">
        <f t="array" ref="AH68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3" t="str">
        <f>MIS[[#This Row],[TRADING SYMBOL]]</f>
        <v>NIFTY2552225000PE</v>
      </c>
      <c r="AJ6893" t="str">
        <f>IF(RIGHT(MIS[[#This Row],[Main/Hedge]],4)="MAIN","MAIN","HEDGE")</f>
        <v>MAIN</v>
      </c>
      <c r="AK6893" t="str" cm="1">
        <f t="array" ref="AK6893">_xlfn._xlws.FILTER(Table4[Column1],ISNUMBER(SEARCH(Table4[Column1],MIS[[#This Row],[OrderUniqueIdentifier]])),"")</f>
        <v>LONGSHORT</v>
      </c>
    </row>
    <row r="6894" spans="1:37" x14ac:dyDescent="0.25">
      <c r="A6894" t="s">
        <v>71</v>
      </c>
      <c r="B6894" t="s">
        <v>1210</v>
      </c>
      <c r="C6894" t="s">
        <v>12036</v>
      </c>
      <c r="D6894" t="s">
        <v>72</v>
      </c>
      <c r="E6894" t="s">
        <v>11766</v>
      </c>
      <c r="F6894" t="s">
        <v>73</v>
      </c>
      <c r="G6894" t="s">
        <v>89</v>
      </c>
      <c r="H6894" t="s">
        <v>75</v>
      </c>
      <c r="I6894" t="s">
        <v>76</v>
      </c>
      <c r="J6894" t="s">
        <v>77</v>
      </c>
      <c r="K6894">
        <v>75</v>
      </c>
      <c r="L6894" t="s">
        <v>77</v>
      </c>
      <c r="M6894" t="s">
        <v>78</v>
      </c>
      <c r="N6894" t="s">
        <v>11888</v>
      </c>
      <c r="O6894" t="s">
        <v>11791</v>
      </c>
      <c r="P6894" t="s">
        <v>11791</v>
      </c>
      <c r="Q6894" t="s">
        <v>11768</v>
      </c>
      <c r="R6894" t="s">
        <v>79</v>
      </c>
      <c r="S6894" t="s">
        <v>25</v>
      </c>
      <c r="T6894" t="s">
        <v>11769</v>
      </c>
      <c r="U6894" t="s">
        <v>43</v>
      </c>
      <c r="V6894" t="s">
        <v>80</v>
      </c>
      <c r="W6894">
        <v>25000</v>
      </c>
      <c r="X6894" t="s">
        <v>85</v>
      </c>
      <c r="Y6894">
        <v>-75</v>
      </c>
      <c r="Z6894" t="s">
        <v>11792</v>
      </c>
      <c r="AA6894" t="s">
        <v>11792</v>
      </c>
      <c r="AB6894" t="s">
        <v>107</v>
      </c>
      <c r="AC6894" t="s">
        <v>11771</v>
      </c>
      <c r="AD6894">
        <f>_xlfn.XLOOKUP(MIS[[#This Row],[TRADING SYMBOL]],[1]Sheet1!$D:$D,[1]Sheet1!$C:$C)</f>
        <v>163.19999999999999</v>
      </c>
      <c r="AE6894">
        <f>MIS[[#This Row],[OrderAverageTradedPrice]]*MIS[[#This Row],[OrderQuantity]]</f>
        <v>11951.25</v>
      </c>
      <c r="AF6894">
        <f>MIS[[#This Row],[LTP]]*MIS[[#This Row],[OrderQuantity]]</f>
        <v>12240</v>
      </c>
      <c r="AG6894">
        <f>IF(MIS[[#This Row],[OrderSide]]="SELL",MIS[[#This Row],[VALUE]]-MIS[[#This Row],[LIVE_VALUE]],MIS[[#This Row],[LIVE_VALUE]]-MIS[[#This Row],[VALUE]])</f>
        <v>-288.75</v>
      </c>
      <c r="AH6894" t="str" cm="1">
        <f t="array" ref="AH68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4" t="str">
        <f>MIS[[#This Row],[TRADING SYMBOL]]</f>
        <v>NIFTY2552225000PE</v>
      </c>
      <c r="AJ6894" t="str">
        <f>IF(RIGHT(MIS[[#This Row],[Main/Hedge]],4)="MAIN","MAIN","HEDGE")</f>
        <v>MAIN</v>
      </c>
      <c r="AK6894" t="str" cm="1">
        <f t="array" ref="AK6894">_xlfn._xlws.FILTER(Table4[Column1],ISNUMBER(SEARCH(Table4[Column1],MIS[[#This Row],[OrderUniqueIdentifier]])),"")</f>
        <v>LONGSHORT</v>
      </c>
    </row>
    <row r="6895" spans="1:37" x14ac:dyDescent="0.25">
      <c r="A6895" t="s">
        <v>71</v>
      </c>
      <c r="B6895" t="s">
        <v>1235</v>
      </c>
      <c r="C6895" t="s">
        <v>12045</v>
      </c>
      <c r="D6895" t="s">
        <v>72</v>
      </c>
      <c r="E6895" t="s">
        <v>2053</v>
      </c>
      <c r="F6895" t="s">
        <v>98</v>
      </c>
      <c r="G6895" t="s">
        <v>89</v>
      </c>
      <c r="H6895" t="s">
        <v>75</v>
      </c>
      <c r="I6895" t="s">
        <v>76</v>
      </c>
      <c r="J6895" t="s">
        <v>77</v>
      </c>
      <c r="K6895">
        <v>120</v>
      </c>
      <c r="L6895" t="s">
        <v>77</v>
      </c>
      <c r="M6895" t="s">
        <v>78</v>
      </c>
      <c r="N6895" t="s">
        <v>12046</v>
      </c>
      <c r="O6895" t="s">
        <v>11815</v>
      </c>
      <c r="P6895" t="s">
        <v>11791</v>
      </c>
      <c r="Q6895" t="s">
        <v>2055</v>
      </c>
      <c r="R6895" t="s">
        <v>79</v>
      </c>
      <c r="S6895" t="s">
        <v>25</v>
      </c>
      <c r="T6895" t="s">
        <v>2056</v>
      </c>
      <c r="U6895" t="s">
        <v>100</v>
      </c>
      <c r="V6895" t="s">
        <v>80</v>
      </c>
      <c r="W6895">
        <v>82300</v>
      </c>
      <c r="X6895" t="s">
        <v>85</v>
      </c>
      <c r="Y6895">
        <v>-120</v>
      </c>
      <c r="Z6895" t="s">
        <v>11816</v>
      </c>
      <c r="AA6895" t="s">
        <v>11792</v>
      </c>
      <c r="AB6895" t="s">
        <v>107</v>
      </c>
      <c r="AC6895" t="s">
        <v>11771</v>
      </c>
      <c r="AD6895">
        <f>_xlfn.XLOOKUP(MIS[[#This Row],[TRADING SYMBOL]],[1]Sheet1!$D:$D,[1]Sheet1!$C:$C)</f>
        <v>389.05</v>
      </c>
      <c r="AE6895">
        <f>MIS[[#This Row],[OrderAverageTradedPrice]]*MIS[[#This Row],[OrderQuantity]]</f>
        <v>46251</v>
      </c>
      <c r="AF6895">
        <f>MIS[[#This Row],[LTP]]*MIS[[#This Row],[OrderQuantity]]</f>
        <v>46686</v>
      </c>
      <c r="AG6895">
        <f>IF(MIS[[#This Row],[OrderSide]]="SELL",MIS[[#This Row],[VALUE]]-MIS[[#This Row],[LIVE_VALUE]],MIS[[#This Row],[LIVE_VALUE]]-MIS[[#This Row],[VALUE]])</f>
        <v>-435</v>
      </c>
      <c r="AH6895" t="str" cm="1">
        <f t="array" ref="AH68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5" t="str">
        <f>MIS[[#This Row],[TRADING SYMBOL]]</f>
        <v>SENSEX2552082300PE</v>
      </c>
      <c r="AJ6895" t="str">
        <f>IF(RIGHT(MIS[[#This Row],[Main/Hedge]],4)="MAIN","MAIN","HEDGE")</f>
        <v>MAIN</v>
      </c>
      <c r="AK6895" t="str" cm="1">
        <f t="array" ref="AK6895">_xlfn._xlws.FILTER(Table4[Column1],ISNUMBER(SEARCH(Table4[Column1],MIS[[#This Row],[OrderUniqueIdentifier]])),"")</f>
        <v>LONGSHORT</v>
      </c>
    </row>
    <row r="6896" spans="1:37" x14ac:dyDescent="0.25">
      <c r="A6896" t="s">
        <v>71</v>
      </c>
      <c r="B6896" t="s">
        <v>1251</v>
      </c>
      <c r="C6896" t="s">
        <v>12050</v>
      </c>
      <c r="D6896" t="s">
        <v>72</v>
      </c>
      <c r="E6896" t="s">
        <v>11766</v>
      </c>
      <c r="F6896" t="s">
        <v>73</v>
      </c>
      <c r="G6896" t="s">
        <v>89</v>
      </c>
      <c r="H6896" t="s">
        <v>75</v>
      </c>
      <c r="I6896" t="s">
        <v>76</v>
      </c>
      <c r="J6896" t="s">
        <v>77</v>
      </c>
      <c r="K6896">
        <v>75</v>
      </c>
      <c r="L6896" t="s">
        <v>77</v>
      </c>
      <c r="M6896" t="s">
        <v>78</v>
      </c>
      <c r="N6896" t="s">
        <v>9668</v>
      </c>
      <c r="O6896" t="s">
        <v>11815</v>
      </c>
      <c r="P6896" t="s">
        <v>11791</v>
      </c>
      <c r="Q6896" t="s">
        <v>11768</v>
      </c>
      <c r="R6896" t="s">
        <v>79</v>
      </c>
      <c r="S6896" t="s">
        <v>25</v>
      </c>
      <c r="T6896" t="s">
        <v>11769</v>
      </c>
      <c r="U6896" t="s">
        <v>43</v>
      </c>
      <c r="V6896" t="s">
        <v>80</v>
      </c>
      <c r="W6896">
        <v>25000</v>
      </c>
      <c r="X6896" t="s">
        <v>85</v>
      </c>
      <c r="Y6896">
        <v>-75</v>
      </c>
      <c r="Z6896" t="s">
        <v>11816</v>
      </c>
      <c r="AA6896" t="s">
        <v>11792</v>
      </c>
      <c r="AB6896" t="s">
        <v>107</v>
      </c>
      <c r="AC6896" t="s">
        <v>11771</v>
      </c>
      <c r="AD6896">
        <f>_xlfn.XLOOKUP(MIS[[#This Row],[TRADING SYMBOL]],[1]Sheet1!$D:$D,[1]Sheet1!$C:$C)</f>
        <v>163.19999999999999</v>
      </c>
      <c r="AE6896">
        <f>MIS[[#This Row],[OrderAverageTradedPrice]]*MIS[[#This Row],[OrderQuantity]]</f>
        <v>11970</v>
      </c>
      <c r="AF6896">
        <f>MIS[[#This Row],[LTP]]*MIS[[#This Row],[OrderQuantity]]</f>
        <v>12240</v>
      </c>
      <c r="AG6896">
        <f>IF(MIS[[#This Row],[OrderSide]]="SELL",MIS[[#This Row],[VALUE]]-MIS[[#This Row],[LIVE_VALUE]],MIS[[#This Row],[LIVE_VALUE]]-MIS[[#This Row],[VALUE]])</f>
        <v>-270</v>
      </c>
      <c r="AH6896" t="str" cm="1">
        <f t="array" ref="AH68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6" t="str">
        <f>MIS[[#This Row],[TRADING SYMBOL]]</f>
        <v>NIFTY2552225000PE</v>
      </c>
      <c r="AJ6896" t="str">
        <f>IF(RIGHT(MIS[[#This Row],[Main/Hedge]],4)="MAIN","MAIN","HEDGE")</f>
        <v>MAIN</v>
      </c>
      <c r="AK6896" t="str" cm="1">
        <f t="array" ref="AK6896">_xlfn._xlws.FILTER(Table4[Column1],ISNUMBER(SEARCH(Table4[Column1],MIS[[#This Row],[OrderUniqueIdentifier]])),"")</f>
        <v>LONGSHORT</v>
      </c>
    </row>
    <row r="6897" spans="1:37" x14ac:dyDescent="0.25">
      <c r="A6897" t="s">
        <v>71</v>
      </c>
      <c r="B6897" t="s">
        <v>1251</v>
      </c>
      <c r="C6897" t="s">
        <v>12051</v>
      </c>
      <c r="D6897" t="s">
        <v>72</v>
      </c>
      <c r="E6897" t="s">
        <v>2053</v>
      </c>
      <c r="F6897" t="s">
        <v>98</v>
      </c>
      <c r="G6897" t="s">
        <v>89</v>
      </c>
      <c r="H6897" t="s">
        <v>75</v>
      </c>
      <c r="I6897" t="s">
        <v>76</v>
      </c>
      <c r="J6897" t="s">
        <v>77</v>
      </c>
      <c r="K6897">
        <v>40</v>
      </c>
      <c r="L6897" t="s">
        <v>77</v>
      </c>
      <c r="M6897" t="s">
        <v>78</v>
      </c>
      <c r="N6897" t="s">
        <v>12052</v>
      </c>
      <c r="O6897" t="s">
        <v>11815</v>
      </c>
      <c r="P6897" t="s">
        <v>11791</v>
      </c>
      <c r="Q6897" t="s">
        <v>2055</v>
      </c>
      <c r="R6897" t="s">
        <v>79</v>
      </c>
      <c r="S6897" t="s">
        <v>25</v>
      </c>
      <c r="T6897" t="s">
        <v>2056</v>
      </c>
      <c r="U6897" t="s">
        <v>100</v>
      </c>
      <c r="V6897" t="s">
        <v>80</v>
      </c>
      <c r="W6897">
        <v>82300</v>
      </c>
      <c r="X6897" t="s">
        <v>85</v>
      </c>
      <c r="Y6897">
        <v>-40</v>
      </c>
      <c r="Z6897" t="s">
        <v>11816</v>
      </c>
      <c r="AA6897" t="s">
        <v>11792</v>
      </c>
      <c r="AB6897" t="s">
        <v>107</v>
      </c>
      <c r="AC6897" t="s">
        <v>11771</v>
      </c>
      <c r="AD6897">
        <f>_xlfn.XLOOKUP(MIS[[#This Row],[TRADING SYMBOL]],[1]Sheet1!$D:$D,[1]Sheet1!$C:$C)</f>
        <v>389.05</v>
      </c>
      <c r="AE6897">
        <f>MIS[[#This Row],[OrderAverageTradedPrice]]*MIS[[#This Row],[OrderQuantity]]</f>
        <v>15410</v>
      </c>
      <c r="AF6897">
        <f>MIS[[#This Row],[LTP]]*MIS[[#This Row],[OrderQuantity]]</f>
        <v>15562</v>
      </c>
      <c r="AG6897">
        <f>IF(MIS[[#This Row],[OrderSide]]="SELL",MIS[[#This Row],[VALUE]]-MIS[[#This Row],[LIVE_VALUE]],MIS[[#This Row],[LIVE_VALUE]]-MIS[[#This Row],[VALUE]])</f>
        <v>-152</v>
      </c>
      <c r="AH6897" t="str" cm="1">
        <f t="array" ref="AH68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7" t="str">
        <f>MIS[[#This Row],[TRADING SYMBOL]]</f>
        <v>SENSEX2552082300PE</v>
      </c>
      <c r="AJ6897" t="str">
        <f>IF(RIGHT(MIS[[#This Row],[Main/Hedge]],4)="MAIN","MAIN","HEDGE")</f>
        <v>MAIN</v>
      </c>
      <c r="AK6897" t="str" cm="1">
        <f t="array" ref="AK6897">_xlfn._xlws.FILTER(Table4[Column1],ISNUMBER(SEARCH(Table4[Column1],MIS[[#This Row],[OrderUniqueIdentifier]])),"")</f>
        <v>LONGSHORT</v>
      </c>
    </row>
    <row r="6898" spans="1:37" x14ac:dyDescent="0.25">
      <c r="A6898" t="s">
        <v>71</v>
      </c>
      <c r="B6898" t="s">
        <v>1272</v>
      </c>
      <c r="C6898" t="s">
        <v>12058</v>
      </c>
      <c r="D6898" t="s">
        <v>72</v>
      </c>
      <c r="E6898" t="s">
        <v>11766</v>
      </c>
      <c r="F6898" t="s">
        <v>73</v>
      </c>
      <c r="G6898" t="s">
        <v>89</v>
      </c>
      <c r="H6898" t="s">
        <v>75</v>
      </c>
      <c r="I6898" t="s">
        <v>76</v>
      </c>
      <c r="J6898" t="s">
        <v>77</v>
      </c>
      <c r="K6898">
        <v>150</v>
      </c>
      <c r="L6898" t="s">
        <v>77</v>
      </c>
      <c r="M6898" t="s">
        <v>78</v>
      </c>
      <c r="N6898" t="s">
        <v>11838</v>
      </c>
      <c r="O6898" t="s">
        <v>11791</v>
      </c>
      <c r="P6898" t="s">
        <v>11791</v>
      </c>
      <c r="Q6898" t="s">
        <v>11768</v>
      </c>
      <c r="R6898" t="s">
        <v>79</v>
      </c>
      <c r="S6898" t="s">
        <v>25</v>
      </c>
      <c r="T6898" t="s">
        <v>11769</v>
      </c>
      <c r="U6898" t="s">
        <v>43</v>
      </c>
      <c r="V6898" t="s">
        <v>80</v>
      </c>
      <c r="W6898">
        <v>25000</v>
      </c>
      <c r="X6898" t="s">
        <v>85</v>
      </c>
      <c r="Y6898">
        <v>-150</v>
      </c>
      <c r="Z6898" t="s">
        <v>11792</v>
      </c>
      <c r="AA6898" t="s">
        <v>11792</v>
      </c>
      <c r="AB6898" t="s">
        <v>107</v>
      </c>
      <c r="AC6898" t="s">
        <v>11771</v>
      </c>
      <c r="AD6898">
        <f>_xlfn.XLOOKUP(MIS[[#This Row],[TRADING SYMBOL]],[1]Sheet1!$D:$D,[1]Sheet1!$C:$C)</f>
        <v>163.19999999999999</v>
      </c>
      <c r="AE6898">
        <f>MIS[[#This Row],[OrderAverageTradedPrice]]*MIS[[#This Row],[OrderQuantity]]</f>
        <v>23947.5</v>
      </c>
      <c r="AF6898">
        <f>MIS[[#This Row],[LTP]]*MIS[[#This Row],[OrderQuantity]]</f>
        <v>24480</v>
      </c>
      <c r="AG6898">
        <f>IF(MIS[[#This Row],[OrderSide]]="SELL",MIS[[#This Row],[VALUE]]-MIS[[#This Row],[LIVE_VALUE]],MIS[[#This Row],[LIVE_VALUE]]-MIS[[#This Row],[VALUE]])</f>
        <v>-532.5</v>
      </c>
      <c r="AH6898" t="str" cm="1">
        <f t="array" ref="AH68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8" t="str">
        <f>MIS[[#This Row],[TRADING SYMBOL]]</f>
        <v>NIFTY2552225000PE</v>
      </c>
      <c r="AJ6898" t="str">
        <f>IF(RIGHT(MIS[[#This Row],[Main/Hedge]],4)="MAIN","MAIN","HEDGE")</f>
        <v>MAIN</v>
      </c>
      <c r="AK6898" t="str" cm="1">
        <f t="array" ref="AK6898">_xlfn._xlws.FILTER(Table4[Column1],ISNUMBER(SEARCH(Table4[Column1],MIS[[#This Row],[OrderUniqueIdentifier]])),"")</f>
        <v>LONGSHORT</v>
      </c>
    </row>
    <row r="6899" spans="1:37" x14ac:dyDescent="0.25">
      <c r="A6899" t="s">
        <v>71</v>
      </c>
      <c r="B6899" t="s">
        <v>1272</v>
      </c>
      <c r="C6899" t="s">
        <v>12059</v>
      </c>
      <c r="D6899" t="s">
        <v>72</v>
      </c>
      <c r="E6899" t="s">
        <v>2053</v>
      </c>
      <c r="F6899" t="s">
        <v>98</v>
      </c>
      <c r="G6899" t="s">
        <v>89</v>
      </c>
      <c r="H6899" t="s">
        <v>75</v>
      </c>
      <c r="I6899" t="s">
        <v>76</v>
      </c>
      <c r="J6899" t="s">
        <v>77</v>
      </c>
      <c r="K6899">
        <v>60</v>
      </c>
      <c r="L6899" t="s">
        <v>77</v>
      </c>
      <c r="M6899" t="s">
        <v>78</v>
      </c>
      <c r="N6899" t="s">
        <v>11864</v>
      </c>
      <c r="O6899" t="s">
        <v>11791</v>
      </c>
      <c r="P6899" t="s">
        <v>11791</v>
      </c>
      <c r="Q6899" t="s">
        <v>2055</v>
      </c>
      <c r="R6899" t="s">
        <v>79</v>
      </c>
      <c r="S6899" t="s">
        <v>25</v>
      </c>
      <c r="T6899" t="s">
        <v>2056</v>
      </c>
      <c r="U6899" t="s">
        <v>100</v>
      </c>
      <c r="V6899" t="s">
        <v>80</v>
      </c>
      <c r="W6899">
        <v>82300</v>
      </c>
      <c r="X6899" t="s">
        <v>85</v>
      </c>
      <c r="Y6899">
        <v>-60</v>
      </c>
      <c r="Z6899" t="s">
        <v>11792</v>
      </c>
      <c r="AA6899" t="s">
        <v>11792</v>
      </c>
      <c r="AB6899" t="s">
        <v>107</v>
      </c>
      <c r="AC6899" t="s">
        <v>11771</v>
      </c>
      <c r="AD6899">
        <f>_xlfn.XLOOKUP(MIS[[#This Row],[TRADING SYMBOL]],[1]Sheet1!$D:$D,[1]Sheet1!$C:$C)</f>
        <v>389.05</v>
      </c>
      <c r="AE6899">
        <f>MIS[[#This Row],[OrderAverageTradedPrice]]*MIS[[#This Row],[OrderQuantity]]</f>
        <v>23109</v>
      </c>
      <c r="AF6899">
        <f>MIS[[#This Row],[LTP]]*MIS[[#This Row],[OrderQuantity]]</f>
        <v>23343</v>
      </c>
      <c r="AG6899">
        <f>IF(MIS[[#This Row],[OrderSide]]="SELL",MIS[[#This Row],[VALUE]]-MIS[[#This Row],[LIVE_VALUE]],MIS[[#This Row],[LIVE_VALUE]]-MIS[[#This Row],[VALUE]])</f>
        <v>-234</v>
      </c>
      <c r="AH6899" t="str" cm="1">
        <f t="array" ref="AH68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9" t="str">
        <f>MIS[[#This Row],[TRADING SYMBOL]]</f>
        <v>SENSEX2552082300PE</v>
      </c>
      <c r="AJ6899" t="str">
        <f>IF(RIGHT(MIS[[#This Row],[Main/Hedge]],4)="MAIN","MAIN","HEDGE")</f>
        <v>MAIN</v>
      </c>
      <c r="AK6899" t="str" cm="1">
        <f t="array" ref="AK6899">_xlfn._xlws.FILTER(Table4[Column1],ISNUMBER(SEARCH(Table4[Column1],MIS[[#This Row],[OrderUniqueIdentifier]])),"")</f>
        <v>LONGSHORT</v>
      </c>
    </row>
    <row r="6900" spans="1:37" x14ac:dyDescent="0.25">
      <c r="A6900" t="s">
        <v>1333</v>
      </c>
      <c r="B6900" t="s">
        <v>1334</v>
      </c>
      <c r="C6900" t="s">
        <v>12085</v>
      </c>
      <c r="D6900" t="s">
        <v>72</v>
      </c>
      <c r="E6900" t="s">
        <v>2053</v>
      </c>
      <c r="F6900" t="s">
        <v>98</v>
      </c>
      <c r="G6900" t="s">
        <v>89</v>
      </c>
      <c r="H6900" t="s">
        <v>93</v>
      </c>
      <c r="I6900" t="s">
        <v>76</v>
      </c>
      <c r="J6900" t="s">
        <v>12021</v>
      </c>
      <c r="K6900">
        <v>120</v>
      </c>
      <c r="L6900" t="s">
        <v>77</v>
      </c>
      <c r="M6900" t="s">
        <v>78</v>
      </c>
      <c r="N6900" t="s">
        <v>12086</v>
      </c>
      <c r="O6900" t="s">
        <v>11815</v>
      </c>
      <c r="P6900" t="s">
        <v>11791</v>
      </c>
      <c r="Q6900" t="s">
        <v>2055</v>
      </c>
      <c r="R6900" t="s">
        <v>79</v>
      </c>
      <c r="S6900" t="s">
        <v>358</v>
      </c>
      <c r="T6900" t="s">
        <v>2056</v>
      </c>
      <c r="U6900" t="s">
        <v>100</v>
      </c>
      <c r="V6900" t="s">
        <v>80</v>
      </c>
      <c r="W6900">
        <v>82300</v>
      </c>
      <c r="X6900" t="s">
        <v>85</v>
      </c>
      <c r="Y6900">
        <v>-120</v>
      </c>
      <c r="Z6900" t="s">
        <v>11816</v>
      </c>
      <c r="AA6900" t="s">
        <v>11792</v>
      </c>
      <c r="AB6900" t="s">
        <v>107</v>
      </c>
      <c r="AC6900" t="s">
        <v>11771</v>
      </c>
      <c r="AD6900">
        <f>_xlfn.XLOOKUP(MIS[[#This Row],[TRADING SYMBOL]],[1]Sheet1!$D:$D,[1]Sheet1!$C:$C)</f>
        <v>389.05</v>
      </c>
      <c r="AE6900">
        <f>MIS[[#This Row],[OrderAverageTradedPrice]]*MIS[[#This Row],[OrderQuantity]]</f>
        <v>46236.999999999956</v>
      </c>
      <c r="AF6900">
        <f>MIS[[#This Row],[LTP]]*MIS[[#This Row],[OrderQuantity]]</f>
        <v>46686</v>
      </c>
      <c r="AG6900">
        <f>IF(MIS[[#This Row],[OrderSide]]="SELL",MIS[[#This Row],[VALUE]]-MIS[[#This Row],[LIVE_VALUE]],MIS[[#This Row],[LIVE_VALUE]]-MIS[[#This Row],[VALUE]])</f>
        <v>-449.00000000004366</v>
      </c>
      <c r="AH6900" t="str" cm="1">
        <f t="array" ref="AH69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0" t="str">
        <f>MIS[[#This Row],[TRADING SYMBOL]]</f>
        <v>SENSEX2552082300PE</v>
      </c>
      <c r="AJ6900" t="str">
        <f>IF(RIGHT(MIS[[#This Row],[Main/Hedge]],4)="MAIN","MAIN","HEDGE")</f>
        <v>MAIN</v>
      </c>
      <c r="AK6900" t="str" cm="1">
        <f t="array" ref="AK6900">_xlfn._xlws.FILTER(Table4[Column1],ISNUMBER(SEARCH(Table4[Column1],MIS[[#This Row],[OrderUniqueIdentifier]])),"")</f>
        <v>LONGSHORT</v>
      </c>
    </row>
    <row r="6901" spans="1:37" x14ac:dyDescent="0.25">
      <c r="A6901" t="s">
        <v>1374</v>
      </c>
      <c r="B6901" t="s">
        <v>1375</v>
      </c>
      <c r="C6901" t="s">
        <v>12093</v>
      </c>
      <c r="D6901" t="s">
        <v>72</v>
      </c>
      <c r="E6901" t="s">
        <v>11766</v>
      </c>
      <c r="F6901" t="s">
        <v>73</v>
      </c>
      <c r="G6901" t="s">
        <v>89</v>
      </c>
      <c r="H6901" t="s">
        <v>75</v>
      </c>
      <c r="I6901" t="s">
        <v>76</v>
      </c>
      <c r="J6901" t="s">
        <v>77</v>
      </c>
      <c r="K6901">
        <v>375</v>
      </c>
      <c r="L6901" t="s">
        <v>77</v>
      </c>
      <c r="M6901" t="s">
        <v>78</v>
      </c>
      <c r="N6901" t="s">
        <v>9729</v>
      </c>
      <c r="O6901" t="s">
        <v>11791</v>
      </c>
      <c r="P6901" t="s">
        <v>11791</v>
      </c>
      <c r="Q6901" t="s">
        <v>11768</v>
      </c>
      <c r="R6901" t="s">
        <v>79</v>
      </c>
      <c r="S6901" t="s">
        <v>299</v>
      </c>
      <c r="T6901" t="s">
        <v>11769</v>
      </c>
      <c r="U6901" t="s">
        <v>43</v>
      </c>
      <c r="V6901" t="s">
        <v>80</v>
      </c>
      <c r="W6901">
        <v>25000</v>
      </c>
      <c r="X6901" t="s">
        <v>85</v>
      </c>
      <c r="Y6901">
        <v>-375</v>
      </c>
      <c r="Z6901" t="s">
        <v>11792</v>
      </c>
      <c r="AA6901" t="s">
        <v>11792</v>
      </c>
      <c r="AB6901" t="s">
        <v>107</v>
      </c>
      <c r="AC6901" t="s">
        <v>11771</v>
      </c>
      <c r="AD6901">
        <f>_xlfn.XLOOKUP(MIS[[#This Row],[TRADING SYMBOL]],[1]Sheet1!$D:$D,[1]Sheet1!$C:$C)</f>
        <v>163.19999999999999</v>
      </c>
      <c r="AE6901">
        <f>MIS[[#This Row],[OrderAverageTradedPrice]]*MIS[[#This Row],[OrderQuantity]]</f>
        <v>59887.499999999993</v>
      </c>
      <c r="AF6901">
        <f>MIS[[#This Row],[LTP]]*MIS[[#This Row],[OrderQuantity]]</f>
        <v>61199.999999999993</v>
      </c>
      <c r="AG6901">
        <f>IF(MIS[[#This Row],[OrderSide]]="SELL",MIS[[#This Row],[VALUE]]-MIS[[#This Row],[LIVE_VALUE]],MIS[[#This Row],[LIVE_VALUE]]-MIS[[#This Row],[VALUE]])</f>
        <v>-1312.5</v>
      </c>
      <c r="AH6901" t="str" cm="1">
        <f t="array" ref="AH69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1" t="str">
        <f>MIS[[#This Row],[TRADING SYMBOL]]</f>
        <v>NIFTY2552225000PE</v>
      </c>
      <c r="AJ6901" t="str">
        <f>IF(RIGHT(MIS[[#This Row],[Main/Hedge]],4)="MAIN","MAIN","HEDGE")</f>
        <v>MAIN</v>
      </c>
      <c r="AK6901" t="str" cm="1">
        <f t="array" ref="AK6901">_xlfn._xlws.FILTER(Table4[Column1],ISNUMBER(SEARCH(Table4[Column1],MIS[[#This Row],[OrderUniqueIdentifier]])),"")</f>
        <v>LONGSHORT</v>
      </c>
    </row>
    <row r="6902" spans="1:37" x14ac:dyDescent="0.25">
      <c r="A6902" t="s">
        <v>1374</v>
      </c>
      <c r="B6902" t="s">
        <v>1395</v>
      </c>
      <c r="C6902" t="s">
        <v>12096</v>
      </c>
      <c r="D6902" t="s">
        <v>72</v>
      </c>
      <c r="E6902" t="s">
        <v>11766</v>
      </c>
      <c r="F6902" t="s">
        <v>73</v>
      </c>
      <c r="G6902" t="s">
        <v>89</v>
      </c>
      <c r="H6902" t="s">
        <v>75</v>
      </c>
      <c r="I6902" t="s">
        <v>76</v>
      </c>
      <c r="J6902" t="s">
        <v>77</v>
      </c>
      <c r="K6902">
        <v>1725</v>
      </c>
      <c r="L6902" t="s">
        <v>77</v>
      </c>
      <c r="M6902" t="s">
        <v>78</v>
      </c>
      <c r="N6902" t="s">
        <v>12097</v>
      </c>
      <c r="O6902" t="s">
        <v>11791</v>
      </c>
      <c r="P6902" t="s">
        <v>11791</v>
      </c>
      <c r="Q6902" t="s">
        <v>11768</v>
      </c>
      <c r="R6902" t="s">
        <v>79</v>
      </c>
      <c r="S6902" t="s">
        <v>299</v>
      </c>
      <c r="T6902" t="s">
        <v>11769</v>
      </c>
      <c r="U6902" t="s">
        <v>43</v>
      </c>
      <c r="V6902" t="s">
        <v>80</v>
      </c>
      <c r="W6902">
        <v>25000</v>
      </c>
      <c r="X6902" t="s">
        <v>85</v>
      </c>
      <c r="Y6902">
        <v>-1725</v>
      </c>
      <c r="Z6902" t="s">
        <v>11792</v>
      </c>
      <c r="AA6902" t="s">
        <v>11792</v>
      </c>
      <c r="AB6902" t="s">
        <v>107</v>
      </c>
      <c r="AC6902" t="s">
        <v>11771</v>
      </c>
      <c r="AD6902">
        <f>_xlfn.XLOOKUP(MIS[[#This Row],[TRADING SYMBOL]],[1]Sheet1!$D:$D,[1]Sheet1!$C:$C)</f>
        <v>163.19999999999999</v>
      </c>
      <c r="AE6902">
        <f>MIS[[#This Row],[OrderAverageTradedPrice]]*MIS[[#This Row],[OrderQuantity]]</f>
        <v>275096.24999999872</v>
      </c>
      <c r="AF6902">
        <f>MIS[[#This Row],[LTP]]*MIS[[#This Row],[OrderQuantity]]</f>
        <v>281520</v>
      </c>
      <c r="AG6902">
        <f>IF(MIS[[#This Row],[OrderSide]]="SELL",MIS[[#This Row],[VALUE]]-MIS[[#This Row],[LIVE_VALUE]],MIS[[#This Row],[LIVE_VALUE]]-MIS[[#This Row],[VALUE]])</f>
        <v>-6423.7500000012806</v>
      </c>
      <c r="AH6902" t="str" cm="1">
        <f t="array" ref="AH69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2" t="str">
        <f>MIS[[#This Row],[TRADING SYMBOL]]</f>
        <v>NIFTY2552225000PE</v>
      </c>
      <c r="AJ6902" t="str">
        <f>IF(RIGHT(MIS[[#This Row],[Main/Hedge]],4)="MAIN","MAIN","HEDGE")</f>
        <v>MAIN</v>
      </c>
      <c r="AK6902" t="str" cm="1">
        <f t="array" ref="AK6902">_xlfn._xlws.FILTER(Table4[Column1],ISNUMBER(SEARCH(Table4[Column1],MIS[[#This Row],[OrderUniqueIdentifier]])),"")</f>
        <v>LONGSHORT</v>
      </c>
    </row>
    <row r="6903" spans="1:37" x14ac:dyDescent="0.25">
      <c r="A6903" t="s">
        <v>1414</v>
      </c>
      <c r="B6903" t="s">
        <v>1431</v>
      </c>
      <c r="C6903" t="s">
        <v>12104</v>
      </c>
      <c r="D6903" t="s">
        <v>72</v>
      </c>
      <c r="E6903" t="s">
        <v>11766</v>
      </c>
      <c r="F6903" t="s">
        <v>73</v>
      </c>
      <c r="G6903" t="s">
        <v>89</v>
      </c>
      <c r="H6903" t="s">
        <v>75</v>
      </c>
      <c r="I6903" t="s">
        <v>76</v>
      </c>
      <c r="J6903" t="s">
        <v>77</v>
      </c>
      <c r="K6903">
        <v>75</v>
      </c>
      <c r="L6903" t="s">
        <v>77</v>
      </c>
      <c r="M6903" t="s">
        <v>78</v>
      </c>
      <c r="N6903" t="s">
        <v>9668</v>
      </c>
      <c r="O6903" t="s">
        <v>11791</v>
      </c>
      <c r="P6903" t="s">
        <v>11791</v>
      </c>
      <c r="Q6903" t="s">
        <v>11768</v>
      </c>
      <c r="R6903" t="s">
        <v>79</v>
      </c>
      <c r="S6903" t="s">
        <v>3960</v>
      </c>
      <c r="T6903" t="s">
        <v>11769</v>
      </c>
      <c r="U6903" t="s">
        <v>43</v>
      </c>
      <c r="V6903" t="s">
        <v>80</v>
      </c>
      <c r="W6903">
        <v>25000</v>
      </c>
      <c r="X6903" t="s">
        <v>85</v>
      </c>
      <c r="Y6903">
        <v>-75</v>
      </c>
      <c r="Z6903" t="s">
        <v>11792</v>
      </c>
      <c r="AA6903" t="s">
        <v>11792</v>
      </c>
      <c r="AB6903" t="s">
        <v>107</v>
      </c>
      <c r="AC6903" t="s">
        <v>11771</v>
      </c>
      <c r="AD6903">
        <f>_xlfn.XLOOKUP(MIS[[#This Row],[TRADING SYMBOL]],[1]Sheet1!$D:$D,[1]Sheet1!$C:$C)</f>
        <v>163.19999999999999</v>
      </c>
      <c r="AE6903">
        <f>MIS[[#This Row],[OrderAverageTradedPrice]]*MIS[[#This Row],[OrderQuantity]]</f>
        <v>11970</v>
      </c>
      <c r="AF6903">
        <f>MIS[[#This Row],[LTP]]*MIS[[#This Row],[OrderQuantity]]</f>
        <v>12240</v>
      </c>
      <c r="AG6903">
        <f>IF(MIS[[#This Row],[OrderSide]]="SELL",MIS[[#This Row],[VALUE]]-MIS[[#This Row],[LIVE_VALUE]],MIS[[#This Row],[LIVE_VALUE]]-MIS[[#This Row],[VALUE]])</f>
        <v>-270</v>
      </c>
      <c r="AH6903" t="str" cm="1">
        <f t="array" ref="AH6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3" t="str">
        <f>MIS[[#This Row],[TRADING SYMBOL]]</f>
        <v>NIFTY2552225000PE</v>
      </c>
      <c r="AJ6903" t="str">
        <f>IF(RIGHT(MIS[[#This Row],[Main/Hedge]],4)="MAIN","MAIN","HEDGE")</f>
        <v>MAIN</v>
      </c>
      <c r="AK6903" t="str" cm="1">
        <f t="array" ref="AK6903">_xlfn._xlws.FILTER(Table4[Column1],ISNUMBER(SEARCH(Table4[Column1],MIS[[#This Row],[OrderUniqueIdentifier]])),"")</f>
        <v>LONGSHORT</v>
      </c>
    </row>
    <row r="6904" spans="1:37" x14ac:dyDescent="0.25">
      <c r="A6904" t="s">
        <v>71</v>
      </c>
      <c r="B6904" t="s">
        <v>491</v>
      </c>
      <c r="C6904" t="s">
        <v>11783</v>
      </c>
      <c r="D6904" t="s">
        <v>72</v>
      </c>
      <c r="E6904" t="s">
        <v>11766</v>
      </c>
      <c r="F6904" t="s">
        <v>73</v>
      </c>
      <c r="G6904" t="s">
        <v>89</v>
      </c>
      <c r="H6904" t="s">
        <v>75</v>
      </c>
      <c r="I6904" t="s">
        <v>76</v>
      </c>
      <c r="J6904" t="s">
        <v>77</v>
      </c>
      <c r="K6904">
        <v>450</v>
      </c>
      <c r="L6904" t="s">
        <v>77</v>
      </c>
      <c r="M6904" t="s">
        <v>78</v>
      </c>
      <c r="N6904" t="s">
        <v>11784</v>
      </c>
      <c r="O6904" t="s">
        <v>11781</v>
      </c>
      <c r="P6904" t="s">
        <v>11781</v>
      </c>
      <c r="Q6904" t="s">
        <v>11768</v>
      </c>
      <c r="R6904" t="s">
        <v>79</v>
      </c>
      <c r="S6904" t="s">
        <v>25</v>
      </c>
      <c r="T6904" t="s">
        <v>11769</v>
      </c>
      <c r="U6904" t="s">
        <v>43</v>
      </c>
      <c r="V6904" t="s">
        <v>80</v>
      </c>
      <c r="W6904">
        <v>25000</v>
      </c>
      <c r="X6904" t="s">
        <v>85</v>
      </c>
      <c r="Y6904">
        <v>-450</v>
      </c>
      <c r="Z6904" t="s">
        <v>11782</v>
      </c>
      <c r="AA6904" t="s">
        <v>11782</v>
      </c>
      <c r="AB6904" t="s">
        <v>107</v>
      </c>
      <c r="AC6904" t="s">
        <v>11771</v>
      </c>
      <c r="AD6904">
        <f>_xlfn.XLOOKUP(MIS[[#This Row],[TRADING SYMBOL]],[1]Sheet1!$D:$D,[1]Sheet1!$C:$C)</f>
        <v>163.19999999999999</v>
      </c>
      <c r="AE6904">
        <f>MIS[[#This Row],[OrderAverageTradedPrice]]*MIS[[#This Row],[OrderQuantity]]</f>
        <v>71595</v>
      </c>
      <c r="AF6904">
        <f>MIS[[#This Row],[LTP]]*MIS[[#This Row],[OrderQuantity]]</f>
        <v>73440</v>
      </c>
      <c r="AG6904">
        <f>IF(MIS[[#This Row],[OrderSide]]="SELL",MIS[[#This Row],[VALUE]]-MIS[[#This Row],[LIVE_VALUE]],MIS[[#This Row],[LIVE_VALUE]]-MIS[[#This Row],[VALUE]])</f>
        <v>-1845</v>
      </c>
      <c r="AH6904" t="str" cm="1">
        <f t="array" ref="AH69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4" t="str">
        <f>MIS[[#This Row],[TRADING SYMBOL]]</f>
        <v>NIFTY2552225000PE</v>
      </c>
      <c r="AJ6904" t="str">
        <f>IF(RIGHT(MIS[[#This Row],[Main/Hedge]],4)="MAIN","MAIN","HEDGE")</f>
        <v>MAIN</v>
      </c>
      <c r="AK6904" t="str" cm="1">
        <f t="array" ref="AK6904">_xlfn._xlws.FILTER(Table4[Column1],ISNUMBER(SEARCH(Table4[Column1],MIS[[#This Row],[OrderUniqueIdentifier]])),"")</f>
        <v>LONGSHORT</v>
      </c>
    </row>
    <row r="6905" spans="1:37" x14ac:dyDescent="0.25">
      <c r="A6905" t="s">
        <v>71</v>
      </c>
      <c r="B6905" t="s">
        <v>529</v>
      </c>
      <c r="C6905" t="s">
        <v>11789</v>
      </c>
      <c r="D6905" t="s">
        <v>72</v>
      </c>
      <c r="E6905" t="s">
        <v>2053</v>
      </c>
      <c r="F6905" t="s">
        <v>98</v>
      </c>
      <c r="G6905" t="s">
        <v>89</v>
      </c>
      <c r="H6905" t="s">
        <v>75</v>
      </c>
      <c r="I6905" t="s">
        <v>76</v>
      </c>
      <c r="J6905" t="s">
        <v>77</v>
      </c>
      <c r="K6905">
        <v>120</v>
      </c>
      <c r="L6905" t="s">
        <v>77</v>
      </c>
      <c r="M6905" t="s">
        <v>78</v>
      </c>
      <c r="N6905" t="s">
        <v>11790</v>
      </c>
      <c r="O6905" t="s">
        <v>11791</v>
      </c>
      <c r="P6905" t="s">
        <v>11781</v>
      </c>
      <c r="Q6905" t="s">
        <v>2055</v>
      </c>
      <c r="R6905" t="s">
        <v>79</v>
      </c>
      <c r="S6905" t="s">
        <v>25</v>
      </c>
      <c r="T6905" t="s">
        <v>2056</v>
      </c>
      <c r="U6905" t="s">
        <v>100</v>
      </c>
      <c r="V6905" t="s">
        <v>80</v>
      </c>
      <c r="W6905">
        <v>82300</v>
      </c>
      <c r="X6905" t="s">
        <v>85</v>
      </c>
      <c r="Y6905">
        <v>-120</v>
      </c>
      <c r="Z6905" t="s">
        <v>11792</v>
      </c>
      <c r="AA6905" t="s">
        <v>11782</v>
      </c>
      <c r="AB6905" t="s">
        <v>107</v>
      </c>
      <c r="AC6905" t="s">
        <v>11771</v>
      </c>
      <c r="AD6905">
        <f>_xlfn.XLOOKUP(MIS[[#This Row],[TRADING SYMBOL]],[1]Sheet1!$D:$D,[1]Sheet1!$C:$C)</f>
        <v>389.05</v>
      </c>
      <c r="AE6905">
        <f>MIS[[#This Row],[OrderAverageTradedPrice]]*MIS[[#This Row],[OrderQuantity]]</f>
        <v>46176</v>
      </c>
      <c r="AF6905">
        <f>MIS[[#This Row],[LTP]]*MIS[[#This Row],[OrderQuantity]]</f>
        <v>46686</v>
      </c>
      <c r="AG6905">
        <f>IF(MIS[[#This Row],[OrderSide]]="SELL",MIS[[#This Row],[VALUE]]-MIS[[#This Row],[LIVE_VALUE]],MIS[[#This Row],[LIVE_VALUE]]-MIS[[#This Row],[VALUE]])</f>
        <v>-510</v>
      </c>
      <c r="AH6905" t="str" cm="1">
        <f t="array" ref="AH69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5" t="str">
        <f>MIS[[#This Row],[TRADING SYMBOL]]</f>
        <v>SENSEX2552082300PE</v>
      </c>
      <c r="AJ6905" t="str">
        <f>IF(RIGHT(MIS[[#This Row],[Main/Hedge]],4)="MAIN","MAIN","HEDGE")</f>
        <v>MAIN</v>
      </c>
      <c r="AK6905" t="str" cm="1">
        <f t="array" ref="AK6905">_xlfn._xlws.FILTER(Table4[Column1],ISNUMBER(SEARCH(Table4[Column1],MIS[[#This Row],[OrderUniqueIdentifier]])),"")</f>
        <v>LONGSHORT</v>
      </c>
    </row>
    <row r="6906" spans="1:37" x14ac:dyDescent="0.25">
      <c r="A6906" t="s">
        <v>71</v>
      </c>
      <c r="B6906" t="s">
        <v>619</v>
      </c>
      <c r="C6906" t="s">
        <v>11830</v>
      </c>
      <c r="D6906" t="s">
        <v>72</v>
      </c>
      <c r="E6906" t="s">
        <v>11766</v>
      </c>
      <c r="F6906" t="s">
        <v>73</v>
      </c>
      <c r="G6906" t="s">
        <v>89</v>
      </c>
      <c r="H6906" t="s">
        <v>75</v>
      </c>
      <c r="I6906" t="s">
        <v>76</v>
      </c>
      <c r="J6906" t="s">
        <v>77</v>
      </c>
      <c r="K6906">
        <v>150</v>
      </c>
      <c r="L6906" t="s">
        <v>77</v>
      </c>
      <c r="M6906" t="s">
        <v>78</v>
      </c>
      <c r="N6906" t="s">
        <v>11831</v>
      </c>
      <c r="O6906" t="s">
        <v>11781</v>
      </c>
      <c r="P6906" t="s">
        <v>11781</v>
      </c>
      <c r="Q6906" t="s">
        <v>11768</v>
      </c>
      <c r="R6906" t="s">
        <v>79</v>
      </c>
      <c r="S6906" t="s">
        <v>25</v>
      </c>
      <c r="T6906" t="s">
        <v>11769</v>
      </c>
      <c r="U6906" t="s">
        <v>43</v>
      </c>
      <c r="V6906" t="s">
        <v>80</v>
      </c>
      <c r="W6906">
        <v>25000</v>
      </c>
      <c r="X6906" t="s">
        <v>85</v>
      </c>
      <c r="Y6906">
        <v>-150</v>
      </c>
      <c r="Z6906" t="s">
        <v>11782</v>
      </c>
      <c r="AA6906" t="s">
        <v>11782</v>
      </c>
      <c r="AB6906" t="s">
        <v>107</v>
      </c>
      <c r="AC6906" t="s">
        <v>11771</v>
      </c>
      <c r="AD6906">
        <f>_xlfn.XLOOKUP(MIS[[#This Row],[TRADING SYMBOL]],[1]Sheet1!$D:$D,[1]Sheet1!$C:$C)</f>
        <v>163.19999999999999</v>
      </c>
      <c r="AE6906">
        <f>MIS[[#This Row],[OrderAverageTradedPrice]]*MIS[[#This Row],[OrderQuantity]]</f>
        <v>23872.5</v>
      </c>
      <c r="AF6906">
        <f>MIS[[#This Row],[LTP]]*MIS[[#This Row],[OrderQuantity]]</f>
        <v>24480</v>
      </c>
      <c r="AG6906">
        <f>IF(MIS[[#This Row],[OrderSide]]="SELL",MIS[[#This Row],[VALUE]]-MIS[[#This Row],[LIVE_VALUE]],MIS[[#This Row],[LIVE_VALUE]]-MIS[[#This Row],[VALUE]])</f>
        <v>-607.5</v>
      </c>
      <c r="AH6906" t="str" cm="1">
        <f t="array" ref="AH69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6" t="str">
        <f>MIS[[#This Row],[TRADING SYMBOL]]</f>
        <v>NIFTY2552225000PE</v>
      </c>
      <c r="AJ6906" t="str">
        <f>IF(RIGHT(MIS[[#This Row],[Main/Hedge]],4)="MAIN","MAIN","HEDGE")</f>
        <v>MAIN</v>
      </c>
      <c r="AK6906" t="str" cm="1">
        <f t="array" ref="AK6906">_xlfn._xlws.FILTER(Table4[Column1],ISNUMBER(SEARCH(Table4[Column1],MIS[[#This Row],[OrderUniqueIdentifier]])),"")</f>
        <v>LONGSHORT</v>
      </c>
    </row>
    <row r="6907" spans="1:37" x14ac:dyDescent="0.25">
      <c r="A6907" t="s">
        <v>71</v>
      </c>
      <c r="B6907" t="s">
        <v>629</v>
      </c>
      <c r="C6907" t="s">
        <v>11832</v>
      </c>
      <c r="D6907" t="s">
        <v>72</v>
      </c>
      <c r="E6907" t="s">
        <v>2053</v>
      </c>
      <c r="F6907" t="s">
        <v>98</v>
      </c>
      <c r="G6907" t="s">
        <v>89</v>
      </c>
      <c r="H6907" t="s">
        <v>75</v>
      </c>
      <c r="I6907" t="s">
        <v>76</v>
      </c>
      <c r="J6907" t="s">
        <v>77</v>
      </c>
      <c r="K6907">
        <v>20</v>
      </c>
      <c r="L6907" t="s">
        <v>77</v>
      </c>
      <c r="M6907" t="s">
        <v>78</v>
      </c>
      <c r="N6907" t="s">
        <v>11833</v>
      </c>
      <c r="O6907" t="s">
        <v>11781</v>
      </c>
      <c r="P6907" t="s">
        <v>11781</v>
      </c>
      <c r="Q6907" t="s">
        <v>2055</v>
      </c>
      <c r="R6907" t="s">
        <v>79</v>
      </c>
      <c r="S6907" t="s">
        <v>25</v>
      </c>
      <c r="T6907" t="s">
        <v>2056</v>
      </c>
      <c r="U6907" t="s">
        <v>100</v>
      </c>
      <c r="V6907" t="s">
        <v>80</v>
      </c>
      <c r="W6907">
        <v>82300</v>
      </c>
      <c r="X6907" t="s">
        <v>85</v>
      </c>
      <c r="Y6907">
        <v>-20</v>
      </c>
      <c r="Z6907" t="s">
        <v>11782</v>
      </c>
      <c r="AA6907" t="s">
        <v>11782</v>
      </c>
      <c r="AB6907" t="s">
        <v>107</v>
      </c>
      <c r="AC6907" t="s">
        <v>11771</v>
      </c>
      <c r="AD6907">
        <f>_xlfn.XLOOKUP(MIS[[#This Row],[TRADING SYMBOL]],[1]Sheet1!$D:$D,[1]Sheet1!$C:$C)</f>
        <v>389.05</v>
      </c>
      <c r="AE6907">
        <f>MIS[[#This Row],[OrderAverageTradedPrice]]*MIS[[#This Row],[OrderQuantity]]</f>
        <v>7675</v>
      </c>
      <c r="AF6907">
        <f>MIS[[#This Row],[LTP]]*MIS[[#This Row],[OrderQuantity]]</f>
        <v>7781</v>
      </c>
      <c r="AG6907">
        <f>IF(MIS[[#This Row],[OrderSide]]="SELL",MIS[[#This Row],[VALUE]]-MIS[[#This Row],[LIVE_VALUE]],MIS[[#This Row],[LIVE_VALUE]]-MIS[[#This Row],[VALUE]])</f>
        <v>-106</v>
      </c>
      <c r="AH6907" t="str" cm="1">
        <f t="array" ref="AH6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7" t="str">
        <f>MIS[[#This Row],[TRADING SYMBOL]]</f>
        <v>SENSEX2552082300PE</v>
      </c>
      <c r="AJ6907" t="str">
        <f>IF(RIGHT(MIS[[#This Row],[Main/Hedge]],4)="MAIN","MAIN","HEDGE")</f>
        <v>MAIN</v>
      </c>
      <c r="AK6907" t="str" cm="1">
        <f t="array" ref="AK6907">_xlfn._xlws.FILTER(Table4[Column1],ISNUMBER(SEARCH(Table4[Column1],MIS[[#This Row],[OrderUniqueIdentifier]])),"")</f>
        <v>LONGSHORT</v>
      </c>
    </row>
    <row r="6908" spans="1:37" x14ac:dyDescent="0.25">
      <c r="A6908" t="s">
        <v>71</v>
      </c>
      <c r="B6908" t="s">
        <v>629</v>
      </c>
      <c r="C6908" t="s">
        <v>11834</v>
      </c>
      <c r="D6908" t="s">
        <v>72</v>
      </c>
      <c r="E6908" t="s">
        <v>11766</v>
      </c>
      <c r="F6908" t="s">
        <v>73</v>
      </c>
      <c r="G6908" t="s">
        <v>89</v>
      </c>
      <c r="H6908" t="s">
        <v>75</v>
      </c>
      <c r="I6908" t="s">
        <v>76</v>
      </c>
      <c r="J6908" t="s">
        <v>77</v>
      </c>
      <c r="K6908">
        <v>75</v>
      </c>
      <c r="L6908" t="s">
        <v>77</v>
      </c>
      <c r="M6908" t="s">
        <v>78</v>
      </c>
      <c r="N6908" t="s">
        <v>11798</v>
      </c>
      <c r="O6908" t="s">
        <v>11791</v>
      </c>
      <c r="P6908" t="s">
        <v>11781</v>
      </c>
      <c r="Q6908" t="s">
        <v>11768</v>
      </c>
      <c r="R6908" t="s">
        <v>79</v>
      </c>
      <c r="S6908" t="s">
        <v>25</v>
      </c>
      <c r="T6908" t="s">
        <v>11769</v>
      </c>
      <c r="U6908" t="s">
        <v>43</v>
      </c>
      <c r="V6908" t="s">
        <v>80</v>
      </c>
      <c r="W6908">
        <v>25000</v>
      </c>
      <c r="X6908" t="s">
        <v>85</v>
      </c>
      <c r="Y6908">
        <v>-75</v>
      </c>
      <c r="Z6908" t="s">
        <v>11792</v>
      </c>
      <c r="AA6908" t="s">
        <v>11782</v>
      </c>
      <c r="AB6908" t="s">
        <v>107</v>
      </c>
      <c r="AC6908" t="s">
        <v>11771</v>
      </c>
      <c r="AD6908">
        <f>_xlfn.XLOOKUP(MIS[[#This Row],[TRADING SYMBOL]],[1]Sheet1!$D:$D,[1]Sheet1!$C:$C)</f>
        <v>163.19999999999999</v>
      </c>
      <c r="AE6908">
        <f>MIS[[#This Row],[OrderAverageTradedPrice]]*MIS[[#This Row],[OrderQuantity]]</f>
        <v>11943.75</v>
      </c>
      <c r="AF6908">
        <f>MIS[[#This Row],[LTP]]*MIS[[#This Row],[OrderQuantity]]</f>
        <v>12240</v>
      </c>
      <c r="AG6908">
        <f>IF(MIS[[#This Row],[OrderSide]]="SELL",MIS[[#This Row],[VALUE]]-MIS[[#This Row],[LIVE_VALUE]],MIS[[#This Row],[LIVE_VALUE]]-MIS[[#This Row],[VALUE]])</f>
        <v>-296.25</v>
      </c>
      <c r="AH6908" t="str" cm="1">
        <f t="array" ref="AH69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8" t="str">
        <f>MIS[[#This Row],[TRADING SYMBOL]]</f>
        <v>NIFTY2552225000PE</v>
      </c>
      <c r="AJ6908" t="str">
        <f>IF(RIGHT(MIS[[#This Row],[Main/Hedge]],4)="MAIN","MAIN","HEDGE")</f>
        <v>MAIN</v>
      </c>
      <c r="AK6908" t="str" cm="1">
        <f t="array" ref="AK6908">_xlfn._xlws.FILTER(Table4[Column1],ISNUMBER(SEARCH(Table4[Column1],MIS[[#This Row],[OrderUniqueIdentifier]])),"")</f>
        <v>LONGSHORT</v>
      </c>
    </row>
    <row r="6909" spans="1:37" x14ac:dyDescent="0.25">
      <c r="A6909" t="s">
        <v>71</v>
      </c>
      <c r="B6909" t="s">
        <v>632</v>
      </c>
      <c r="C6909" t="s">
        <v>11835</v>
      </c>
      <c r="D6909" t="s">
        <v>72</v>
      </c>
      <c r="E6909" t="s">
        <v>2053</v>
      </c>
      <c r="F6909" t="s">
        <v>98</v>
      </c>
      <c r="G6909" t="s">
        <v>89</v>
      </c>
      <c r="H6909" t="s">
        <v>75</v>
      </c>
      <c r="I6909" t="s">
        <v>76</v>
      </c>
      <c r="J6909" t="s">
        <v>77</v>
      </c>
      <c r="K6909">
        <v>120</v>
      </c>
      <c r="L6909" t="s">
        <v>77</v>
      </c>
      <c r="M6909" t="s">
        <v>78</v>
      </c>
      <c r="N6909" t="s">
        <v>11836</v>
      </c>
      <c r="O6909" t="s">
        <v>11791</v>
      </c>
      <c r="P6909" t="s">
        <v>11781</v>
      </c>
      <c r="Q6909" t="s">
        <v>2055</v>
      </c>
      <c r="R6909" t="s">
        <v>79</v>
      </c>
      <c r="S6909" t="s">
        <v>25</v>
      </c>
      <c r="T6909" t="s">
        <v>2056</v>
      </c>
      <c r="U6909" t="s">
        <v>100</v>
      </c>
      <c r="V6909" t="s">
        <v>80</v>
      </c>
      <c r="W6909">
        <v>82300</v>
      </c>
      <c r="X6909" t="s">
        <v>85</v>
      </c>
      <c r="Y6909">
        <v>-120</v>
      </c>
      <c r="Z6909" t="s">
        <v>11792</v>
      </c>
      <c r="AA6909" t="s">
        <v>11782</v>
      </c>
      <c r="AB6909" t="s">
        <v>107</v>
      </c>
      <c r="AC6909" t="s">
        <v>11771</v>
      </c>
      <c r="AD6909">
        <f>_xlfn.XLOOKUP(MIS[[#This Row],[TRADING SYMBOL]],[1]Sheet1!$D:$D,[1]Sheet1!$C:$C)</f>
        <v>389.05</v>
      </c>
      <c r="AE6909">
        <f>MIS[[#This Row],[OrderAverageTradedPrice]]*MIS[[#This Row],[OrderQuantity]]</f>
        <v>46212</v>
      </c>
      <c r="AF6909">
        <f>MIS[[#This Row],[LTP]]*MIS[[#This Row],[OrderQuantity]]</f>
        <v>46686</v>
      </c>
      <c r="AG6909">
        <f>IF(MIS[[#This Row],[OrderSide]]="SELL",MIS[[#This Row],[VALUE]]-MIS[[#This Row],[LIVE_VALUE]],MIS[[#This Row],[LIVE_VALUE]]-MIS[[#This Row],[VALUE]])</f>
        <v>-474</v>
      </c>
      <c r="AH6909" t="str" cm="1">
        <f t="array" ref="AH6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9" t="str">
        <f>MIS[[#This Row],[TRADING SYMBOL]]</f>
        <v>SENSEX2552082300PE</v>
      </c>
      <c r="AJ6909" t="str">
        <f>IF(RIGHT(MIS[[#This Row],[Main/Hedge]],4)="MAIN","MAIN","HEDGE")</f>
        <v>MAIN</v>
      </c>
      <c r="AK6909" t="str" cm="1">
        <f t="array" ref="AK6909">_xlfn._xlws.FILTER(Table4[Column1],ISNUMBER(SEARCH(Table4[Column1],MIS[[#This Row],[OrderUniqueIdentifier]])),"")</f>
        <v>LONGSHORT</v>
      </c>
    </row>
    <row r="6910" spans="1:37" x14ac:dyDescent="0.25">
      <c r="A6910" t="s">
        <v>71</v>
      </c>
      <c r="B6910" t="s">
        <v>652</v>
      </c>
      <c r="C6910" t="s">
        <v>11843</v>
      </c>
      <c r="D6910" t="s">
        <v>72</v>
      </c>
      <c r="E6910" t="s">
        <v>11766</v>
      </c>
      <c r="F6910" t="s">
        <v>73</v>
      </c>
      <c r="G6910" t="s">
        <v>89</v>
      </c>
      <c r="H6910" t="s">
        <v>75</v>
      </c>
      <c r="I6910" t="s">
        <v>76</v>
      </c>
      <c r="J6910" t="s">
        <v>77</v>
      </c>
      <c r="K6910">
        <v>75</v>
      </c>
      <c r="L6910" t="s">
        <v>77</v>
      </c>
      <c r="M6910" t="s">
        <v>78</v>
      </c>
      <c r="N6910" t="s">
        <v>11812</v>
      </c>
      <c r="O6910" t="s">
        <v>11781</v>
      </c>
      <c r="P6910" t="s">
        <v>11781</v>
      </c>
      <c r="Q6910" t="s">
        <v>11768</v>
      </c>
      <c r="R6910" t="s">
        <v>79</v>
      </c>
      <c r="S6910" t="s">
        <v>25</v>
      </c>
      <c r="T6910" t="s">
        <v>11769</v>
      </c>
      <c r="U6910" t="s">
        <v>43</v>
      </c>
      <c r="V6910" t="s">
        <v>80</v>
      </c>
      <c r="W6910">
        <v>25000</v>
      </c>
      <c r="X6910" t="s">
        <v>85</v>
      </c>
      <c r="Y6910">
        <v>-75</v>
      </c>
      <c r="Z6910" t="s">
        <v>11782</v>
      </c>
      <c r="AA6910" t="s">
        <v>11782</v>
      </c>
      <c r="AB6910" t="s">
        <v>107</v>
      </c>
      <c r="AC6910" t="s">
        <v>11771</v>
      </c>
      <c r="AD6910">
        <f>_xlfn.XLOOKUP(MIS[[#This Row],[TRADING SYMBOL]],[1]Sheet1!$D:$D,[1]Sheet1!$C:$C)</f>
        <v>163.19999999999999</v>
      </c>
      <c r="AE6910">
        <f>MIS[[#This Row],[OrderAverageTradedPrice]]*MIS[[#This Row],[OrderQuantity]]</f>
        <v>11940</v>
      </c>
      <c r="AF6910">
        <f>MIS[[#This Row],[LTP]]*MIS[[#This Row],[OrderQuantity]]</f>
        <v>12240</v>
      </c>
      <c r="AG6910">
        <f>IF(MIS[[#This Row],[OrderSide]]="SELL",MIS[[#This Row],[VALUE]]-MIS[[#This Row],[LIVE_VALUE]],MIS[[#This Row],[LIVE_VALUE]]-MIS[[#This Row],[VALUE]])</f>
        <v>-300</v>
      </c>
      <c r="AH6910" t="str" cm="1">
        <f t="array" ref="AH69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0" t="str">
        <f>MIS[[#This Row],[TRADING SYMBOL]]</f>
        <v>NIFTY2552225000PE</v>
      </c>
      <c r="AJ6910" t="str">
        <f>IF(RIGHT(MIS[[#This Row],[Main/Hedge]],4)="MAIN","MAIN","HEDGE")</f>
        <v>MAIN</v>
      </c>
      <c r="AK6910" t="str" cm="1">
        <f t="array" ref="AK6910">_xlfn._xlws.FILTER(Table4[Column1],ISNUMBER(SEARCH(Table4[Column1],MIS[[#This Row],[OrderUniqueIdentifier]])),"")</f>
        <v>LONGSHORT</v>
      </c>
    </row>
    <row r="6911" spans="1:37" x14ac:dyDescent="0.25">
      <c r="A6911" t="s">
        <v>71</v>
      </c>
      <c r="B6911" t="s">
        <v>669</v>
      </c>
      <c r="C6911" t="s">
        <v>11850</v>
      </c>
      <c r="D6911" t="s">
        <v>72</v>
      </c>
      <c r="E6911" t="s">
        <v>2053</v>
      </c>
      <c r="F6911" t="s">
        <v>98</v>
      </c>
      <c r="G6911" t="s">
        <v>89</v>
      </c>
      <c r="H6911" t="s">
        <v>75</v>
      </c>
      <c r="I6911" t="s">
        <v>76</v>
      </c>
      <c r="J6911" t="s">
        <v>77</v>
      </c>
      <c r="K6911">
        <v>500</v>
      </c>
      <c r="L6911" t="s">
        <v>77</v>
      </c>
      <c r="M6911" t="s">
        <v>78</v>
      </c>
      <c r="N6911" t="s">
        <v>11851</v>
      </c>
      <c r="O6911" t="s">
        <v>11781</v>
      </c>
      <c r="P6911" t="s">
        <v>11781</v>
      </c>
      <c r="Q6911" t="s">
        <v>2055</v>
      </c>
      <c r="R6911" t="s">
        <v>79</v>
      </c>
      <c r="S6911" t="s">
        <v>25</v>
      </c>
      <c r="T6911" t="s">
        <v>2056</v>
      </c>
      <c r="U6911" t="s">
        <v>100</v>
      </c>
      <c r="V6911" t="s">
        <v>80</v>
      </c>
      <c r="W6911">
        <v>82300</v>
      </c>
      <c r="X6911" t="s">
        <v>85</v>
      </c>
      <c r="Y6911">
        <v>-500</v>
      </c>
      <c r="Z6911" t="s">
        <v>11782</v>
      </c>
      <c r="AA6911" t="s">
        <v>11782</v>
      </c>
      <c r="AB6911" t="s">
        <v>107</v>
      </c>
      <c r="AC6911" t="s">
        <v>11771</v>
      </c>
      <c r="AD6911">
        <f>_xlfn.XLOOKUP(MIS[[#This Row],[TRADING SYMBOL]],[1]Sheet1!$D:$D,[1]Sheet1!$C:$C)</f>
        <v>389.05</v>
      </c>
      <c r="AE6911">
        <f>MIS[[#This Row],[OrderAverageTradedPrice]]*MIS[[#This Row],[OrderQuantity]]</f>
        <v>191876</v>
      </c>
      <c r="AF6911">
        <f>MIS[[#This Row],[LTP]]*MIS[[#This Row],[OrderQuantity]]</f>
        <v>194525</v>
      </c>
      <c r="AG6911">
        <f>IF(MIS[[#This Row],[OrderSide]]="SELL",MIS[[#This Row],[VALUE]]-MIS[[#This Row],[LIVE_VALUE]],MIS[[#This Row],[LIVE_VALUE]]-MIS[[#This Row],[VALUE]])</f>
        <v>-2649</v>
      </c>
      <c r="AH6911" t="str" cm="1">
        <f t="array" ref="AH69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1" t="str">
        <f>MIS[[#This Row],[TRADING SYMBOL]]</f>
        <v>SENSEX2552082300PE</v>
      </c>
      <c r="AJ6911" t="str">
        <f>IF(RIGHT(MIS[[#This Row],[Main/Hedge]],4)="MAIN","MAIN","HEDGE")</f>
        <v>MAIN</v>
      </c>
      <c r="AK6911" t="str" cm="1">
        <f t="array" ref="AK6911">_xlfn._xlws.FILTER(Table4[Column1],ISNUMBER(SEARCH(Table4[Column1],MIS[[#This Row],[OrderUniqueIdentifier]])),"")</f>
        <v>LONGSHORT</v>
      </c>
    </row>
    <row r="6912" spans="1:37" x14ac:dyDescent="0.25">
      <c r="A6912" t="s">
        <v>71</v>
      </c>
      <c r="B6912" t="s">
        <v>669</v>
      </c>
      <c r="C6912" t="s">
        <v>11854</v>
      </c>
      <c r="D6912" t="s">
        <v>72</v>
      </c>
      <c r="E6912" t="s">
        <v>11766</v>
      </c>
      <c r="F6912" t="s">
        <v>73</v>
      </c>
      <c r="G6912" t="s">
        <v>89</v>
      </c>
      <c r="H6912" t="s">
        <v>75</v>
      </c>
      <c r="I6912" t="s">
        <v>76</v>
      </c>
      <c r="J6912" t="s">
        <v>77</v>
      </c>
      <c r="K6912">
        <v>1275</v>
      </c>
      <c r="L6912" t="s">
        <v>77</v>
      </c>
      <c r="M6912" t="s">
        <v>78</v>
      </c>
      <c r="N6912" t="s">
        <v>11855</v>
      </c>
      <c r="O6912" t="s">
        <v>11781</v>
      </c>
      <c r="P6912" t="s">
        <v>11781</v>
      </c>
      <c r="Q6912" t="s">
        <v>11768</v>
      </c>
      <c r="R6912" t="s">
        <v>79</v>
      </c>
      <c r="S6912" t="s">
        <v>25</v>
      </c>
      <c r="T6912" t="s">
        <v>11769</v>
      </c>
      <c r="U6912" t="s">
        <v>43</v>
      </c>
      <c r="V6912" t="s">
        <v>80</v>
      </c>
      <c r="W6912">
        <v>25000</v>
      </c>
      <c r="X6912" t="s">
        <v>85</v>
      </c>
      <c r="Y6912">
        <v>-1275</v>
      </c>
      <c r="Z6912" t="s">
        <v>11782</v>
      </c>
      <c r="AA6912" t="s">
        <v>11782</v>
      </c>
      <c r="AB6912" t="s">
        <v>107</v>
      </c>
      <c r="AC6912" t="s">
        <v>11771</v>
      </c>
      <c r="AD6912">
        <f>_xlfn.XLOOKUP(MIS[[#This Row],[TRADING SYMBOL]],[1]Sheet1!$D:$D,[1]Sheet1!$C:$C)</f>
        <v>163.19999999999999</v>
      </c>
      <c r="AE6912">
        <f>MIS[[#This Row],[OrderAverageTradedPrice]]*MIS[[#This Row],[OrderQuantity]]</f>
        <v>202968.74999999971</v>
      </c>
      <c r="AF6912">
        <f>MIS[[#This Row],[LTP]]*MIS[[#This Row],[OrderQuantity]]</f>
        <v>208080</v>
      </c>
      <c r="AG6912">
        <f>IF(MIS[[#This Row],[OrderSide]]="SELL",MIS[[#This Row],[VALUE]]-MIS[[#This Row],[LIVE_VALUE]],MIS[[#This Row],[LIVE_VALUE]]-MIS[[#This Row],[VALUE]])</f>
        <v>-5111.250000000291</v>
      </c>
      <c r="AH6912" t="str" cm="1">
        <f t="array" ref="AH6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2" t="str">
        <f>MIS[[#This Row],[TRADING SYMBOL]]</f>
        <v>NIFTY2552225000PE</v>
      </c>
      <c r="AJ6912" t="str">
        <f>IF(RIGHT(MIS[[#This Row],[Main/Hedge]],4)="MAIN","MAIN","HEDGE")</f>
        <v>MAIN</v>
      </c>
      <c r="AK6912" t="str" cm="1">
        <f t="array" ref="AK6912">_xlfn._xlws.FILTER(Table4[Column1],ISNUMBER(SEARCH(Table4[Column1],MIS[[#This Row],[OrderUniqueIdentifier]])),"")</f>
        <v>LONGSHORT</v>
      </c>
    </row>
    <row r="6913" spans="1:37" x14ac:dyDescent="0.25">
      <c r="A6913" t="s">
        <v>71</v>
      </c>
      <c r="B6913" t="s">
        <v>696</v>
      </c>
      <c r="C6913" t="s">
        <v>11858</v>
      </c>
      <c r="D6913" t="s">
        <v>72</v>
      </c>
      <c r="E6913" t="s">
        <v>2053</v>
      </c>
      <c r="F6913" t="s">
        <v>98</v>
      </c>
      <c r="G6913" t="s">
        <v>89</v>
      </c>
      <c r="H6913" t="s">
        <v>75</v>
      </c>
      <c r="I6913" t="s">
        <v>76</v>
      </c>
      <c r="J6913" t="s">
        <v>77</v>
      </c>
      <c r="K6913">
        <v>180</v>
      </c>
      <c r="L6913" t="s">
        <v>77</v>
      </c>
      <c r="M6913" t="s">
        <v>78</v>
      </c>
      <c r="N6913" t="s">
        <v>11859</v>
      </c>
      <c r="O6913" t="s">
        <v>11781</v>
      </c>
      <c r="P6913" t="s">
        <v>11781</v>
      </c>
      <c r="Q6913" t="s">
        <v>2055</v>
      </c>
      <c r="R6913" t="s">
        <v>79</v>
      </c>
      <c r="S6913" t="s">
        <v>25</v>
      </c>
      <c r="T6913" t="s">
        <v>2056</v>
      </c>
      <c r="U6913" t="s">
        <v>100</v>
      </c>
      <c r="V6913" t="s">
        <v>80</v>
      </c>
      <c r="W6913">
        <v>82300</v>
      </c>
      <c r="X6913" t="s">
        <v>85</v>
      </c>
      <c r="Y6913">
        <v>-180</v>
      </c>
      <c r="Z6913" t="s">
        <v>11782</v>
      </c>
      <c r="AA6913" t="s">
        <v>11782</v>
      </c>
      <c r="AB6913" t="s">
        <v>107</v>
      </c>
      <c r="AC6913" t="s">
        <v>11771</v>
      </c>
      <c r="AD6913">
        <f>_xlfn.XLOOKUP(MIS[[#This Row],[TRADING SYMBOL]],[1]Sheet1!$D:$D,[1]Sheet1!$C:$C)</f>
        <v>389.05</v>
      </c>
      <c r="AE6913">
        <f>MIS[[#This Row],[OrderAverageTradedPrice]]*MIS[[#This Row],[OrderQuantity]]</f>
        <v>69073.999999999927</v>
      </c>
      <c r="AF6913">
        <f>MIS[[#This Row],[LTP]]*MIS[[#This Row],[OrderQuantity]]</f>
        <v>70029</v>
      </c>
      <c r="AG6913">
        <f>IF(MIS[[#This Row],[OrderSide]]="SELL",MIS[[#This Row],[VALUE]]-MIS[[#This Row],[LIVE_VALUE]],MIS[[#This Row],[LIVE_VALUE]]-MIS[[#This Row],[VALUE]])</f>
        <v>-955.00000000007276</v>
      </c>
      <c r="AH6913" t="str" cm="1">
        <f t="array" ref="AH6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3" t="str">
        <f>MIS[[#This Row],[TRADING SYMBOL]]</f>
        <v>SENSEX2552082300PE</v>
      </c>
      <c r="AJ6913" t="str">
        <f>IF(RIGHT(MIS[[#This Row],[Main/Hedge]],4)="MAIN","MAIN","HEDGE")</f>
        <v>MAIN</v>
      </c>
      <c r="AK6913" t="str" cm="1">
        <f t="array" ref="AK6913">_xlfn._xlws.FILTER(Table4[Column1],ISNUMBER(SEARCH(Table4[Column1],MIS[[#This Row],[OrderUniqueIdentifier]])),"")</f>
        <v>LONGSHORT</v>
      </c>
    </row>
    <row r="6914" spans="1:37" x14ac:dyDescent="0.25">
      <c r="A6914" t="s">
        <v>71</v>
      </c>
      <c r="B6914" t="s">
        <v>696</v>
      </c>
      <c r="C6914" t="s">
        <v>11860</v>
      </c>
      <c r="D6914" t="s">
        <v>72</v>
      </c>
      <c r="E6914" t="s">
        <v>11766</v>
      </c>
      <c r="F6914" t="s">
        <v>73</v>
      </c>
      <c r="G6914" t="s">
        <v>89</v>
      </c>
      <c r="H6914" t="s">
        <v>75</v>
      </c>
      <c r="I6914" t="s">
        <v>76</v>
      </c>
      <c r="J6914" t="s">
        <v>77</v>
      </c>
      <c r="K6914">
        <v>450</v>
      </c>
      <c r="L6914" t="s">
        <v>77</v>
      </c>
      <c r="M6914" t="s">
        <v>78</v>
      </c>
      <c r="N6914" t="s">
        <v>11831</v>
      </c>
      <c r="O6914" t="s">
        <v>11781</v>
      </c>
      <c r="P6914" t="s">
        <v>11781</v>
      </c>
      <c r="Q6914" t="s">
        <v>11768</v>
      </c>
      <c r="R6914" t="s">
        <v>79</v>
      </c>
      <c r="S6914" t="s">
        <v>25</v>
      </c>
      <c r="T6914" t="s">
        <v>11769</v>
      </c>
      <c r="U6914" t="s">
        <v>43</v>
      </c>
      <c r="V6914" t="s">
        <v>80</v>
      </c>
      <c r="W6914">
        <v>25000</v>
      </c>
      <c r="X6914" t="s">
        <v>85</v>
      </c>
      <c r="Y6914">
        <v>-450</v>
      </c>
      <c r="Z6914" t="s">
        <v>11782</v>
      </c>
      <c r="AA6914" t="s">
        <v>11782</v>
      </c>
      <c r="AB6914" t="s">
        <v>107</v>
      </c>
      <c r="AC6914" t="s">
        <v>11771</v>
      </c>
      <c r="AD6914">
        <f>_xlfn.XLOOKUP(MIS[[#This Row],[TRADING SYMBOL]],[1]Sheet1!$D:$D,[1]Sheet1!$C:$C)</f>
        <v>163.19999999999999</v>
      </c>
      <c r="AE6914">
        <f>MIS[[#This Row],[OrderAverageTradedPrice]]*MIS[[#This Row],[OrderQuantity]]</f>
        <v>71617.5</v>
      </c>
      <c r="AF6914">
        <f>MIS[[#This Row],[LTP]]*MIS[[#This Row],[OrderQuantity]]</f>
        <v>73440</v>
      </c>
      <c r="AG6914">
        <f>IF(MIS[[#This Row],[OrderSide]]="SELL",MIS[[#This Row],[VALUE]]-MIS[[#This Row],[LIVE_VALUE]],MIS[[#This Row],[LIVE_VALUE]]-MIS[[#This Row],[VALUE]])</f>
        <v>-1822.5</v>
      </c>
      <c r="AH6914" t="str" cm="1">
        <f t="array" ref="AH6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4" t="str">
        <f>MIS[[#This Row],[TRADING SYMBOL]]</f>
        <v>NIFTY2552225000PE</v>
      </c>
      <c r="AJ6914" t="str">
        <f>IF(RIGHT(MIS[[#This Row],[Main/Hedge]],4)="MAIN","MAIN","HEDGE")</f>
        <v>MAIN</v>
      </c>
      <c r="AK6914" t="str" cm="1">
        <f t="array" ref="AK6914">_xlfn._xlws.FILTER(Table4[Column1],ISNUMBER(SEARCH(Table4[Column1],MIS[[#This Row],[OrderUniqueIdentifier]])),"")</f>
        <v>LONGSHORT</v>
      </c>
    </row>
    <row r="6915" spans="1:37" x14ac:dyDescent="0.25">
      <c r="A6915" t="s">
        <v>71</v>
      </c>
      <c r="B6915" t="s">
        <v>705</v>
      </c>
      <c r="C6915" t="s">
        <v>11862</v>
      </c>
      <c r="D6915" t="s">
        <v>72</v>
      </c>
      <c r="E6915" t="s">
        <v>11766</v>
      </c>
      <c r="F6915" t="s">
        <v>73</v>
      </c>
      <c r="G6915" t="s">
        <v>89</v>
      </c>
      <c r="H6915" t="s">
        <v>75</v>
      </c>
      <c r="I6915" t="s">
        <v>76</v>
      </c>
      <c r="J6915" t="s">
        <v>77</v>
      </c>
      <c r="K6915">
        <v>75</v>
      </c>
      <c r="L6915" t="s">
        <v>77</v>
      </c>
      <c r="M6915" t="s">
        <v>78</v>
      </c>
      <c r="N6915" t="s">
        <v>11831</v>
      </c>
      <c r="O6915" t="s">
        <v>11781</v>
      </c>
      <c r="P6915" t="s">
        <v>11781</v>
      </c>
      <c r="Q6915" t="s">
        <v>11768</v>
      </c>
      <c r="R6915" t="s">
        <v>79</v>
      </c>
      <c r="S6915" t="s">
        <v>25</v>
      </c>
      <c r="T6915" t="s">
        <v>11769</v>
      </c>
      <c r="U6915" t="s">
        <v>43</v>
      </c>
      <c r="V6915" t="s">
        <v>80</v>
      </c>
      <c r="W6915">
        <v>25000</v>
      </c>
      <c r="X6915" t="s">
        <v>85</v>
      </c>
      <c r="Y6915">
        <v>-75</v>
      </c>
      <c r="Z6915" t="s">
        <v>11782</v>
      </c>
      <c r="AA6915" t="s">
        <v>11782</v>
      </c>
      <c r="AB6915" t="s">
        <v>107</v>
      </c>
      <c r="AC6915" t="s">
        <v>11771</v>
      </c>
      <c r="AD6915">
        <f>_xlfn.XLOOKUP(MIS[[#This Row],[TRADING SYMBOL]],[1]Sheet1!$D:$D,[1]Sheet1!$C:$C)</f>
        <v>163.19999999999999</v>
      </c>
      <c r="AE6915">
        <f>MIS[[#This Row],[OrderAverageTradedPrice]]*MIS[[#This Row],[OrderQuantity]]</f>
        <v>11936.25</v>
      </c>
      <c r="AF6915">
        <f>MIS[[#This Row],[LTP]]*MIS[[#This Row],[OrderQuantity]]</f>
        <v>12240</v>
      </c>
      <c r="AG6915">
        <f>IF(MIS[[#This Row],[OrderSide]]="SELL",MIS[[#This Row],[VALUE]]-MIS[[#This Row],[LIVE_VALUE]],MIS[[#This Row],[LIVE_VALUE]]-MIS[[#This Row],[VALUE]])</f>
        <v>-303.75</v>
      </c>
      <c r="AH6915" t="str" cm="1">
        <f t="array" ref="AH69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5" t="str">
        <f>MIS[[#This Row],[TRADING SYMBOL]]</f>
        <v>NIFTY2552225000PE</v>
      </c>
      <c r="AJ6915" t="str">
        <f>IF(RIGHT(MIS[[#This Row],[Main/Hedge]],4)="MAIN","MAIN","HEDGE")</f>
        <v>MAIN</v>
      </c>
      <c r="AK6915" t="str" cm="1">
        <f t="array" ref="AK6915">_xlfn._xlws.FILTER(Table4[Column1],ISNUMBER(SEARCH(Table4[Column1],MIS[[#This Row],[OrderUniqueIdentifier]])),"")</f>
        <v>LONGSHORT</v>
      </c>
    </row>
    <row r="6916" spans="1:37" x14ac:dyDescent="0.25">
      <c r="A6916" t="s">
        <v>71</v>
      </c>
      <c r="B6916" t="s">
        <v>761</v>
      </c>
      <c r="C6916" t="s">
        <v>11872</v>
      </c>
      <c r="D6916" t="s">
        <v>72</v>
      </c>
      <c r="E6916" t="s">
        <v>2053</v>
      </c>
      <c r="F6916" t="s">
        <v>98</v>
      </c>
      <c r="G6916" t="s">
        <v>89</v>
      </c>
      <c r="H6916" t="s">
        <v>75</v>
      </c>
      <c r="I6916" t="s">
        <v>76</v>
      </c>
      <c r="J6916" t="s">
        <v>77</v>
      </c>
      <c r="K6916">
        <v>40</v>
      </c>
      <c r="L6916" t="s">
        <v>77</v>
      </c>
      <c r="M6916" t="s">
        <v>78</v>
      </c>
      <c r="N6916" t="s">
        <v>11873</v>
      </c>
      <c r="O6916" t="s">
        <v>11791</v>
      </c>
      <c r="P6916" t="s">
        <v>11781</v>
      </c>
      <c r="Q6916" t="s">
        <v>2055</v>
      </c>
      <c r="R6916" t="s">
        <v>79</v>
      </c>
      <c r="S6916" t="s">
        <v>25</v>
      </c>
      <c r="T6916" t="s">
        <v>2056</v>
      </c>
      <c r="U6916" t="s">
        <v>100</v>
      </c>
      <c r="V6916" t="s">
        <v>80</v>
      </c>
      <c r="W6916">
        <v>82300</v>
      </c>
      <c r="X6916" t="s">
        <v>85</v>
      </c>
      <c r="Y6916">
        <v>-40</v>
      </c>
      <c r="Z6916" t="s">
        <v>11792</v>
      </c>
      <c r="AA6916" t="s">
        <v>11782</v>
      </c>
      <c r="AB6916" t="s">
        <v>107</v>
      </c>
      <c r="AC6916" t="s">
        <v>11771</v>
      </c>
      <c r="AD6916">
        <f>_xlfn.XLOOKUP(MIS[[#This Row],[TRADING SYMBOL]],[1]Sheet1!$D:$D,[1]Sheet1!$C:$C)</f>
        <v>389.05</v>
      </c>
      <c r="AE6916">
        <f>MIS[[#This Row],[OrderAverageTradedPrice]]*MIS[[#This Row],[OrderQuantity]]</f>
        <v>15398</v>
      </c>
      <c r="AF6916">
        <f>MIS[[#This Row],[LTP]]*MIS[[#This Row],[OrderQuantity]]</f>
        <v>15562</v>
      </c>
      <c r="AG6916">
        <f>IF(MIS[[#This Row],[OrderSide]]="SELL",MIS[[#This Row],[VALUE]]-MIS[[#This Row],[LIVE_VALUE]],MIS[[#This Row],[LIVE_VALUE]]-MIS[[#This Row],[VALUE]])</f>
        <v>-164</v>
      </c>
      <c r="AH6916" t="str" cm="1">
        <f t="array" ref="AH69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6" t="str">
        <f>MIS[[#This Row],[TRADING SYMBOL]]</f>
        <v>SENSEX2552082300PE</v>
      </c>
      <c r="AJ6916" t="str">
        <f>IF(RIGHT(MIS[[#This Row],[Main/Hedge]],4)="MAIN","MAIN","HEDGE")</f>
        <v>MAIN</v>
      </c>
      <c r="AK6916" t="str" cm="1">
        <f t="array" ref="AK6916">_xlfn._xlws.FILTER(Table4[Column1],ISNUMBER(SEARCH(Table4[Column1],MIS[[#This Row],[OrderUniqueIdentifier]])),"")</f>
        <v>LONGSHORT</v>
      </c>
    </row>
    <row r="6917" spans="1:37" x14ac:dyDescent="0.25">
      <c r="A6917" t="s">
        <v>71</v>
      </c>
      <c r="B6917" t="s">
        <v>770</v>
      </c>
      <c r="C6917" t="s">
        <v>11875</v>
      </c>
      <c r="D6917" t="s">
        <v>72</v>
      </c>
      <c r="E6917" t="s">
        <v>2053</v>
      </c>
      <c r="F6917" t="s">
        <v>98</v>
      </c>
      <c r="G6917" t="s">
        <v>89</v>
      </c>
      <c r="H6917" t="s">
        <v>75</v>
      </c>
      <c r="I6917" t="s">
        <v>76</v>
      </c>
      <c r="J6917" t="s">
        <v>77</v>
      </c>
      <c r="K6917">
        <v>160</v>
      </c>
      <c r="L6917" t="s">
        <v>77</v>
      </c>
      <c r="M6917" t="s">
        <v>78</v>
      </c>
      <c r="N6917" t="s">
        <v>11876</v>
      </c>
      <c r="O6917" t="s">
        <v>11781</v>
      </c>
      <c r="P6917" t="s">
        <v>11781</v>
      </c>
      <c r="Q6917" t="s">
        <v>2055</v>
      </c>
      <c r="R6917" t="s">
        <v>79</v>
      </c>
      <c r="S6917" t="s">
        <v>25</v>
      </c>
      <c r="T6917" t="s">
        <v>2056</v>
      </c>
      <c r="U6917" t="s">
        <v>100</v>
      </c>
      <c r="V6917" t="s">
        <v>80</v>
      </c>
      <c r="W6917">
        <v>82300</v>
      </c>
      <c r="X6917" t="s">
        <v>85</v>
      </c>
      <c r="Y6917">
        <v>-160</v>
      </c>
      <c r="Z6917" t="s">
        <v>11782</v>
      </c>
      <c r="AA6917" t="s">
        <v>11782</v>
      </c>
      <c r="AB6917" t="s">
        <v>107</v>
      </c>
      <c r="AC6917" t="s">
        <v>11771</v>
      </c>
      <c r="AD6917">
        <f>_xlfn.XLOOKUP(MIS[[#This Row],[TRADING SYMBOL]],[1]Sheet1!$D:$D,[1]Sheet1!$C:$C)</f>
        <v>389.05</v>
      </c>
      <c r="AE6917">
        <f>MIS[[#This Row],[OrderAverageTradedPrice]]*MIS[[#This Row],[OrderQuantity]]</f>
        <v>61393</v>
      </c>
      <c r="AF6917">
        <f>MIS[[#This Row],[LTP]]*MIS[[#This Row],[OrderQuantity]]</f>
        <v>62248</v>
      </c>
      <c r="AG6917">
        <f>IF(MIS[[#This Row],[OrderSide]]="SELL",MIS[[#This Row],[VALUE]]-MIS[[#This Row],[LIVE_VALUE]],MIS[[#This Row],[LIVE_VALUE]]-MIS[[#This Row],[VALUE]])</f>
        <v>-855</v>
      </c>
      <c r="AH6917" t="str" cm="1">
        <f t="array" ref="AH69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7" t="str">
        <f>MIS[[#This Row],[TRADING SYMBOL]]</f>
        <v>SENSEX2552082300PE</v>
      </c>
      <c r="AJ6917" t="str">
        <f>IF(RIGHT(MIS[[#This Row],[Main/Hedge]],4)="MAIN","MAIN","HEDGE")</f>
        <v>MAIN</v>
      </c>
      <c r="AK6917" t="str" cm="1">
        <f t="array" ref="AK6917">_xlfn._xlws.FILTER(Table4[Column1],ISNUMBER(SEARCH(Table4[Column1],MIS[[#This Row],[OrderUniqueIdentifier]])),"")</f>
        <v>LONGSHORT</v>
      </c>
    </row>
    <row r="6918" spans="1:37" x14ac:dyDescent="0.25">
      <c r="A6918" t="s">
        <v>71</v>
      </c>
      <c r="B6918" t="s">
        <v>770</v>
      </c>
      <c r="C6918" t="s">
        <v>11877</v>
      </c>
      <c r="D6918" t="s">
        <v>72</v>
      </c>
      <c r="E6918" t="s">
        <v>11766</v>
      </c>
      <c r="F6918" t="s">
        <v>73</v>
      </c>
      <c r="G6918" t="s">
        <v>89</v>
      </c>
      <c r="H6918" t="s">
        <v>75</v>
      </c>
      <c r="I6918" t="s">
        <v>76</v>
      </c>
      <c r="J6918" t="s">
        <v>77</v>
      </c>
      <c r="K6918">
        <v>375</v>
      </c>
      <c r="L6918" t="s">
        <v>77</v>
      </c>
      <c r="M6918" t="s">
        <v>78</v>
      </c>
      <c r="N6918" t="s">
        <v>11831</v>
      </c>
      <c r="O6918" t="s">
        <v>11781</v>
      </c>
      <c r="P6918" t="s">
        <v>11781</v>
      </c>
      <c r="Q6918" t="s">
        <v>11768</v>
      </c>
      <c r="R6918" t="s">
        <v>79</v>
      </c>
      <c r="S6918" t="s">
        <v>25</v>
      </c>
      <c r="T6918" t="s">
        <v>11769</v>
      </c>
      <c r="U6918" t="s">
        <v>43</v>
      </c>
      <c r="V6918" t="s">
        <v>80</v>
      </c>
      <c r="W6918">
        <v>25000</v>
      </c>
      <c r="X6918" t="s">
        <v>85</v>
      </c>
      <c r="Y6918">
        <v>-375</v>
      </c>
      <c r="Z6918" t="s">
        <v>11782</v>
      </c>
      <c r="AA6918" t="s">
        <v>11782</v>
      </c>
      <c r="AB6918" t="s">
        <v>107</v>
      </c>
      <c r="AC6918" t="s">
        <v>11771</v>
      </c>
      <c r="AD6918">
        <f>_xlfn.XLOOKUP(MIS[[#This Row],[TRADING SYMBOL]],[1]Sheet1!$D:$D,[1]Sheet1!$C:$C)</f>
        <v>163.19999999999999</v>
      </c>
      <c r="AE6918">
        <f>MIS[[#This Row],[OrderAverageTradedPrice]]*MIS[[#This Row],[OrderQuantity]]</f>
        <v>59681.25</v>
      </c>
      <c r="AF6918">
        <f>MIS[[#This Row],[LTP]]*MIS[[#This Row],[OrderQuantity]]</f>
        <v>61199.999999999993</v>
      </c>
      <c r="AG6918">
        <f>IF(MIS[[#This Row],[OrderSide]]="SELL",MIS[[#This Row],[VALUE]]-MIS[[#This Row],[LIVE_VALUE]],MIS[[#This Row],[LIVE_VALUE]]-MIS[[#This Row],[VALUE]])</f>
        <v>-1518.7499999999927</v>
      </c>
      <c r="AH6918" t="str" cm="1">
        <f t="array" ref="AH69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8" t="str">
        <f>MIS[[#This Row],[TRADING SYMBOL]]</f>
        <v>NIFTY2552225000PE</v>
      </c>
      <c r="AJ6918" t="str">
        <f>IF(RIGHT(MIS[[#This Row],[Main/Hedge]],4)="MAIN","MAIN","HEDGE")</f>
        <v>MAIN</v>
      </c>
      <c r="AK6918" t="str" cm="1">
        <f t="array" ref="AK6918">_xlfn._xlws.FILTER(Table4[Column1],ISNUMBER(SEARCH(Table4[Column1],MIS[[#This Row],[OrderUniqueIdentifier]])),"")</f>
        <v>LONGSHORT</v>
      </c>
    </row>
    <row r="6919" spans="1:37" x14ac:dyDescent="0.25">
      <c r="A6919" t="s">
        <v>71</v>
      </c>
      <c r="B6919" t="s">
        <v>779</v>
      </c>
      <c r="C6919" t="s">
        <v>11880</v>
      </c>
      <c r="D6919" t="s">
        <v>72</v>
      </c>
      <c r="E6919" t="s">
        <v>11766</v>
      </c>
      <c r="F6919" t="s">
        <v>73</v>
      </c>
      <c r="G6919" t="s">
        <v>89</v>
      </c>
      <c r="H6919" t="s">
        <v>75</v>
      </c>
      <c r="I6919" t="s">
        <v>76</v>
      </c>
      <c r="J6919" t="s">
        <v>77</v>
      </c>
      <c r="K6919">
        <v>150</v>
      </c>
      <c r="L6919" t="s">
        <v>77</v>
      </c>
      <c r="M6919" t="s">
        <v>78</v>
      </c>
      <c r="N6919" t="s">
        <v>11798</v>
      </c>
      <c r="O6919" t="s">
        <v>11781</v>
      </c>
      <c r="P6919" t="s">
        <v>11781</v>
      </c>
      <c r="Q6919" t="s">
        <v>11768</v>
      </c>
      <c r="R6919" t="s">
        <v>79</v>
      </c>
      <c r="S6919" t="s">
        <v>25</v>
      </c>
      <c r="T6919" t="s">
        <v>11769</v>
      </c>
      <c r="U6919" t="s">
        <v>43</v>
      </c>
      <c r="V6919" t="s">
        <v>80</v>
      </c>
      <c r="W6919">
        <v>25000</v>
      </c>
      <c r="X6919" t="s">
        <v>85</v>
      </c>
      <c r="Y6919">
        <v>-150</v>
      </c>
      <c r="Z6919" t="s">
        <v>11782</v>
      </c>
      <c r="AA6919" t="s">
        <v>11782</v>
      </c>
      <c r="AB6919" t="s">
        <v>107</v>
      </c>
      <c r="AC6919" t="s">
        <v>11771</v>
      </c>
      <c r="AD6919">
        <f>_xlfn.XLOOKUP(MIS[[#This Row],[TRADING SYMBOL]],[1]Sheet1!$D:$D,[1]Sheet1!$C:$C)</f>
        <v>163.19999999999999</v>
      </c>
      <c r="AE6919">
        <f>MIS[[#This Row],[OrderAverageTradedPrice]]*MIS[[#This Row],[OrderQuantity]]</f>
        <v>23887.5</v>
      </c>
      <c r="AF6919">
        <f>MIS[[#This Row],[LTP]]*MIS[[#This Row],[OrderQuantity]]</f>
        <v>24480</v>
      </c>
      <c r="AG6919">
        <f>IF(MIS[[#This Row],[OrderSide]]="SELL",MIS[[#This Row],[VALUE]]-MIS[[#This Row],[LIVE_VALUE]],MIS[[#This Row],[LIVE_VALUE]]-MIS[[#This Row],[VALUE]])</f>
        <v>-592.5</v>
      </c>
      <c r="AH6919" t="str" cm="1">
        <f t="array" ref="AH69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9" t="str">
        <f>MIS[[#This Row],[TRADING SYMBOL]]</f>
        <v>NIFTY2552225000PE</v>
      </c>
      <c r="AJ6919" t="str">
        <f>IF(RIGHT(MIS[[#This Row],[Main/Hedge]],4)="MAIN","MAIN","HEDGE")</f>
        <v>MAIN</v>
      </c>
      <c r="AK6919" t="str" cm="1">
        <f t="array" ref="AK6919">_xlfn._xlws.FILTER(Table4[Column1],ISNUMBER(SEARCH(Table4[Column1],MIS[[#This Row],[OrderUniqueIdentifier]])),"")</f>
        <v>LONGSHORT</v>
      </c>
    </row>
    <row r="6920" spans="1:37" x14ac:dyDescent="0.25">
      <c r="A6920" t="s">
        <v>71</v>
      </c>
      <c r="B6920" t="s">
        <v>795</v>
      </c>
      <c r="C6920" t="s">
        <v>11885</v>
      </c>
      <c r="D6920" t="s">
        <v>72</v>
      </c>
      <c r="E6920" t="s">
        <v>2053</v>
      </c>
      <c r="F6920" t="s">
        <v>98</v>
      </c>
      <c r="G6920" t="s">
        <v>89</v>
      </c>
      <c r="H6920" t="s">
        <v>75</v>
      </c>
      <c r="I6920" t="s">
        <v>76</v>
      </c>
      <c r="J6920" t="s">
        <v>77</v>
      </c>
      <c r="K6920">
        <v>40</v>
      </c>
      <c r="L6920" t="s">
        <v>77</v>
      </c>
      <c r="M6920" t="s">
        <v>78</v>
      </c>
      <c r="N6920" t="s">
        <v>11886</v>
      </c>
      <c r="O6920" t="s">
        <v>11791</v>
      </c>
      <c r="P6920" t="s">
        <v>11781</v>
      </c>
      <c r="Q6920" t="s">
        <v>2055</v>
      </c>
      <c r="R6920" t="s">
        <v>79</v>
      </c>
      <c r="S6920" t="s">
        <v>25</v>
      </c>
      <c r="T6920" t="s">
        <v>2056</v>
      </c>
      <c r="U6920" t="s">
        <v>100</v>
      </c>
      <c r="V6920" t="s">
        <v>80</v>
      </c>
      <c r="W6920">
        <v>82300</v>
      </c>
      <c r="X6920" t="s">
        <v>85</v>
      </c>
      <c r="Y6920">
        <v>-40</v>
      </c>
      <c r="Z6920" t="s">
        <v>11792</v>
      </c>
      <c r="AA6920" t="s">
        <v>11782</v>
      </c>
      <c r="AB6920" t="s">
        <v>107</v>
      </c>
      <c r="AC6920" t="s">
        <v>11771</v>
      </c>
      <c r="AD6920">
        <f>_xlfn.XLOOKUP(MIS[[#This Row],[TRADING SYMBOL]],[1]Sheet1!$D:$D,[1]Sheet1!$C:$C)</f>
        <v>389.05</v>
      </c>
      <c r="AE6920">
        <f>MIS[[#This Row],[OrderAverageTradedPrice]]*MIS[[#This Row],[OrderQuantity]]</f>
        <v>15354</v>
      </c>
      <c r="AF6920">
        <f>MIS[[#This Row],[LTP]]*MIS[[#This Row],[OrderQuantity]]</f>
        <v>15562</v>
      </c>
      <c r="AG6920">
        <f>IF(MIS[[#This Row],[OrderSide]]="SELL",MIS[[#This Row],[VALUE]]-MIS[[#This Row],[LIVE_VALUE]],MIS[[#This Row],[LIVE_VALUE]]-MIS[[#This Row],[VALUE]])</f>
        <v>-208</v>
      </c>
      <c r="AH6920" t="str" cm="1">
        <f t="array" ref="AH69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0" t="str">
        <f>MIS[[#This Row],[TRADING SYMBOL]]</f>
        <v>SENSEX2552082300PE</v>
      </c>
      <c r="AJ6920" t="str">
        <f>IF(RIGHT(MIS[[#This Row],[Main/Hedge]],4)="MAIN","MAIN","HEDGE")</f>
        <v>MAIN</v>
      </c>
      <c r="AK6920" t="str" cm="1">
        <f t="array" ref="AK6920">_xlfn._xlws.FILTER(Table4[Column1],ISNUMBER(SEARCH(Table4[Column1],MIS[[#This Row],[OrderUniqueIdentifier]])),"")</f>
        <v>LONGSHORT</v>
      </c>
    </row>
    <row r="6921" spans="1:37" x14ac:dyDescent="0.25">
      <c r="A6921" t="s">
        <v>71</v>
      </c>
      <c r="B6921" t="s">
        <v>795</v>
      </c>
      <c r="C6921" t="s">
        <v>11887</v>
      </c>
      <c r="D6921" t="s">
        <v>72</v>
      </c>
      <c r="E6921" t="s">
        <v>11766</v>
      </c>
      <c r="F6921" t="s">
        <v>73</v>
      </c>
      <c r="G6921" t="s">
        <v>89</v>
      </c>
      <c r="H6921" t="s">
        <v>75</v>
      </c>
      <c r="I6921" t="s">
        <v>76</v>
      </c>
      <c r="J6921" t="s">
        <v>77</v>
      </c>
      <c r="K6921">
        <v>75</v>
      </c>
      <c r="L6921" t="s">
        <v>77</v>
      </c>
      <c r="M6921" t="s">
        <v>78</v>
      </c>
      <c r="N6921" t="s">
        <v>11888</v>
      </c>
      <c r="O6921" t="s">
        <v>11791</v>
      </c>
      <c r="P6921" t="s">
        <v>11781</v>
      </c>
      <c r="Q6921" t="s">
        <v>11768</v>
      </c>
      <c r="R6921" t="s">
        <v>79</v>
      </c>
      <c r="S6921" t="s">
        <v>25</v>
      </c>
      <c r="T6921" t="s">
        <v>11769</v>
      </c>
      <c r="U6921" t="s">
        <v>43</v>
      </c>
      <c r="V6921" t="s">
        <v>80</v>
      </c>
      <c r="W6921">
        <v>25000</v>
      </c>
      <c r="X6921" t="s">
        <v>85</v>
      </c>
      <c r="Y6921">
        <v>-75</v>
      </c>
      <c r="Z6921" t="s">
        <v>11792</v>
      </c>
      <c r="AA6921" t="s">
        <v>11782</v>
      </c>
      <c r="AB6921" t="s">
        <v>107</v>
      </c>
      <c r="AC6921" t="s">
        <v>11771</v>
      </c>
      <c r="AD6921">
        <f>_xlfn.XLOOKUP(MIS[[#This Row],[TRADING SYMBOL]],[1]Sheet1!$D:$D,[1]Sheet1!$C:$C)</f>
        <v>163.19999999999999</v>
      </c>
      <c r="AE6921">
        <f>MIS[[#This Row],[OrderAverageTradedPrice]]*MIS[[#This Row],[OrderQuantity]]</f>
        <v>11951.25</v>
      </c>
      <c r="AF6921">
        <f>MIS[[#This Row],[LTP]]*MIS[[#This Row],[OrderQuantity]]</f>
        <v>12240</v>
      </c>
      <c r="AG6921">
        <f>IF(MIS[[#This Row],[OrderSide]]="SELL",MIS[[#This Row],[VALUE]]-MIS[[#This Row],[LIVE_VALUE]],MIS[[#This Row],[LIVE_VALUE]]-MIS[[#This Row],[VALUE]])</f>
        <v>-288.75</v>
      </c>
      <c r="AH6921" t="str" cm="1">
        <f t="array" ref="AH6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1" t="str">
        <f>MIS[[#This Row],[TRADING SYMBOL]]</f>
        <v>NIFTY2552225000PE</v>
      </c>
      <c r="AJ6921" t="str">
        <f>IF(RIGHT(MIS[[#This Row],[Main/Hedge]],4)="MAIN","MAIN","HEDGE")</f>
        <v>MAIN</v>
      </c>
      <c r="AK6921" t="str" cm="1">
        <f t="array" ref="AK6921">_xlfn._xlws.FILTER(Table4[Column1],ISNUMBER(SEARCH(Table4[Column1],MIS[[#This Row],[OrderUniqueIdentifier]])),"")</f>
        <v>LONGSHORT</v>
      </c>
    </row>
    <row r="6922" spans="1:37" x14ac:dyDescent="0.25">
      <c r="A6922" t="s">
        <v>71</v>
      </c>
      <c r="B6922" t="s">
        <v>847</v>
      </c>
      <c r="C6922" t="s">
        <v>11907</v>
      </c>
      <c r="D6922" t="s">
        <v>72</v>
      </c>
      <c r="E6922" t="s">
        <v>11766</v>
      </c>
      <c r="F6922" t="s">
        <v>73</v>
      </c>
      <c r="G6922" t="s">
        <v>89</v>
      </c>
      <c r="H6922" t="s">
        <v>75</v>
      </c>
      <c r="I6922" t="s">
        <v>76</v>
      </c>
      <c r="J6922" t="s">
        <v>77</v>
      </c>
      <c r="K6922">
        <v>675</v>
      </c>
      <c r="L6922" t="s">
        <v>77</v>
      </c>
      <c r="M6922" t="s">
        <v>78</v>
      </c>
      <c r="N6922" t="s">
        <v>11812</v>
      </c>
      <c r="O6922" t="s">
        <v>11781</v>
      </c>
      <c r="P6922" t="s">
        <v>11781</v>
      </c>
      <c r="Q6922" t="s">
        <v>11768</v>
      </c>
      <c r="R6922" t="s">
        <v>79</v>
      </c>
      <c r="S6922" t="s">
        <v>25</v>
      </c>
      <c r="T6922" t="s">
        <v>11769</v>
      </c>
      <c r="U6922" t="s">
        <v>43</v>
      </c>
      <c r="V6922" t="s">
        <v>80</v>
      </c>
      <c r="W6922">
        <v>25000</v>
      </c>
      <c r="X6922" t="s">
        <v>85</v>
      </c>
      <c r="Y6922">
        <v>-675</v>
      </c>
      <c r="Z6922" t="s">
        <v>11782</v>
      </c>
      <c r="AA6922" t="s">
        <v>11782</v>
      </c>
      <c r="AB6922" t="s">
        <v>107</v>
      </c>
      <c r="AC6922" t="s">
        <v>11771</v>
      </c>
      <c r="AD6922">
        <f>_xlfn.XLOOKUP(MIS[[#This Row],[TRADING SYMBOL]],[1]Sheet1!$D:$D,[1]Sheet1!$C:$C)</f>
        <v>163.19999999999999</v>
      </c>
      <c r="AE6922">
        <f>MIS[[#This Row],[OrderAverageTradedPrice]]*MIS[[#This Row],[OrderQuantity]]</f>
        <v>107459.99999999999</v>
      </c>
      <c r="AF6922">
        <f>MIS[[#This Row],[LTP]]*MIS[[#This Row],[OrderQuantity]]</f>
        <v>110159.99999999999</v>
      </c>
      <c r="AG6922">
        <f>IF(MIS[[#This Row],[OrderSide]]="SELL",MIS[[#This Row],[VALUE]]-MIS[[#This Row],[LIVE_VALUE]],MIS[[#This Row],[LIVE_VALUE]]-MIS[[#This Row],[VALUE]])</f>
        <v>-2700</v>
      </c>
      <c r="AH6922" t="str" cm="1">
        <f t="array" ref="AH6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2" t="str">
        <f>MIS[[#This Row],[TRADING SYMBOL]]</f>
        <v>NIFTY2552225000PE</v>
      </c>
      <c r="AJ6922" t="str">
        <f>IF(RIGHT(MIS[[#This Row],[Main/Hedge]],4)="MAIN","MAIN","HEDGE")</f>
        <v>MAIN</v>
      </c>
      <c r="AK6922" t="str" cm="1">
        <f t="array" ref="AK6922">_xlfn._xlws.FILTER(Table4[Column1],ISNUMBER(SEARCH(Table4[Column1],MIS[[#This Row],[OrderUniqueIdentifier]])),"")</f>
        <v>LONGSHORT</v>
      </c>
    </row>
    <row r="6923" spans="1:37" x14ac:dyDescent="0.25">
      <c r="A6923" t="s">
        <v>71</v>
      </c>
      <c r="B6923" t="s">
        <v>880</v>
      </c>
      <c r="C6923" t="s">
        <v>11917</v>
      </c>
      <c r="D6923" t="s">
        <v>72</v>
      </c>
      <c r="E6923" t="s">
        <v>11766</v>
      </c>
      <c r="F6923" t="s">
        <v>73</v>
      </c>
      <c r="G6923" t="s">
        <v>89</v>
      </c>
      <c r="H6923" t="s">
        <v>75</v>
      </c>
      <c r="I6923" t="s">
        <v>76</v>
      </c>
      <c r="J6923" t="s">
        <v>77</v>
      </c>
      <c r="K6923">
        <v>150</v>
      </c>
      <c r="L6923" t="s">
        <v>77</v>
      </c>
      <c r="M6923" t="s">
        <v>78</v>
      </c>
      <c r="N6923" t="s">
        <v>11831</v>
      </c>
      <c r="O6923" t="s">
        <v>11781</v>
      </c>
      <c r="P6923" t="s">
        <v>11781</v>
      </c>
      <c r="Q6923" t="s">
        <v>11768</v>
      </c>
      <c r="R6923" t="s">
        <v>79</v>
      </c>
      <c r="S6923" t="s">
        <v>25</v>
      </c>
      <c r="T6923" t="s">
        <v>11769</v>
      </c>
      <c r="U6923" t="s">
        <v>43</v>
      </c>
      <c r="V6923" t="s">
        <v>80</v>
      </c>
      <c r="W6923">
        <v>25000</v>
      </c>
      <c r="X6923" t="s">
        <v>85</v>
      </c>
      <c r="Y6923">
        <v>-150</v>
      </c>
      <c r="Z6923" t="s">
        <v>11782</v>
      </c>
      <c r="AA6923" t="s">
        <v>11782</v>
      </c>
      <c r="AB6923" t="s">
        <v>107</v>
      </c>
      <c r="AC6923" t="s">
        <v>11771</v>
      </c>
      <c r="AD6923">
        <f>_xlfn.XLOOKUP(MIS[[#This Row],[TRADING SYMBOL]],[1]Sheet1!$D:$D,[1]Sheet1!$C:$C)</f>
        <v>163.19999999999999</v>
      </c>
      <c r="AE6923">
        <f>MIS[[#This Row],[OrderAverageTradedPrice]]*MIS[[#This Row],[OrderQuantity]]</f>
        <v>23872.5</v>
      </c>
      <c r="AF6923">
        <f>MIS[[#This Row],[LTP]]*MIS[[#This Row],[OrderQuantity]]</f>
        <v>24480</v>
      </c>
      <c r="AG6923">
        <f>IF(MIS[[#This Row],[OrderSide]]="SELL",MIS[[#This Row],[VALUE]]-MIS[[#This Row],[LIVE_VALUE]],MIS[[#This Row],[LIVE_VALUE]]-MIS[[#This Row],[VALUE]])</f>
        <v>-607.5</v>
      </c>
      <c r="AH6923" t="str" cm="1">
        <f t="array" ref="AH6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3" t="str">
        <f>MIS[[#This Row],[TRADING SYMBOL]]</f>
        <v>NIFTY2552225000PE</v>
      </c>
      <c r="AJ6923" t="str">
        <f>IF(RIGHT(MIS[[#This Row],[Main/Hedge]],4)="MAIN","MAIN","HEDGE")</f>
        <v>MAIN</v>
      </c>
      <c r="AK6923" t="str" cm="1">
        <f t="array" ref="AK6923">_xlfn._xlws.FILTER(Table4[Column1],ISNUMBER(SEARCH(Table4[Column1],MIS[[#This Row],[OrderUniqueIdentifier]])),"")</f>
        <v>LONGSHORT</v>
      </c>
    </row>
    <row r="6924" spans="1:37" x14ac:dyDescent="0.25">
      <c r="A6924" t="s">
        <v>71</v>
      </c>
      <c r="B6924" t="s">
        <v>901</v>
      </c>
      <c r="C6924" t="s">
        <v>11923</v>
      </c>
      <c r="D6924" t="s">
        <v>72</v>
      </c>
      <c r="E6924" t="s">
        <v>2053</v>
      </c>
      <c r="F6924" t="s">
        <v>98</v>
      </c>
      <c r="G6924" t="s">
        <v>89</v>
      </c>
      <c r="H6924" t="s">
        <v>75</v>
      </c>
      <c r="I6924" t="s">
        <v>76</v>
      </c>
      <c r="J6924" t="s">
        <v>77</v>
      </c>
      <c r="K6924">
        <v>40</v>
      </c>
      <c r="L6924" t="s">
        <v>77</v>
      </c>
      <c r="M6924" t="s">
        <v>78</v>
      </c>
      <c r="N6924" t="s">
        <v>11924</v>
      </c>
      <c r="O6924" t="s">
        <v>11791</v>
      </c>
      <c r="P6924" t="s">
        <v>11781</v>
      </c>
      <c r="Q6924" t="s">
        <v>2055</v>
      </c>
      <c r="R6924" t="s">
        <v>79</v>
      </c>
      <c r="S6924" t="s">
        <v>25</v>
      </c>
      <c r="T6924" t="s">
        <v>2056</v>
      </c>
      <c r="U6924" t="s">
        <v>100</v>
      </c>
      <c r="V6924" t="s">
        <v>80</v>
      </c>
      <c r="W6924">
        <v>82300</v>
      </c>
      <c r="X6924" t="s">
        <v>85</v>
      </c>
      <c r="Y6924">
        <v>-40</v>
      </c>
      <c r="Z6924" t="s">
        <v>11792</v>
      </c>
      <c r="AA6924" t="s">
        <v>11782</v>
      </c>
      <c r="AB6924" t="s">
        <v>107</v>
      </c>
      <c r="AC6924" t="s">
        <v>11771</v>
      </c>
      <c r="AD6924">
        <f>_xlfn.XLOOKUP(MIS[[#This Row],[TRADING SYMBOL]],[1]Sheet1!$D:$D,[1]Sheet1!$C:$C)</f>
        <v>389.05</v>
      </c>
      <c r="AE6924">
        <f>MIS[[#This Row],[OrderAverageTradedPrice]]*MIS[[#This Row],[OrderQuantity]]</f>
        <v>15402</v>
      </c>
      <c r="AF6924">
        <f>MIS[[#This Row],[LTP]]*MIS[[#This Row],[OrderQuantity]]</f>
        <v>15562</v>
      </c>
      <c r="AG6924">
        <f>IF(MIS[[#This Row],[OrderSide]]="SELL",MIS[[#This Row],[VALUE]]-MIS[[#This Row],[LIVE_VALUE]],MIS[[#This Row],[LIVE_VALUE]]-MIS[[#This Row],[VALUE]])</f>
        <v>-160</v>
      </c>
      <c r="AH6924" t="str" cm="1">
        <f t="array" ref="AH6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4" t="str">
        <f>MIS[[#This Row],[TRADING SYMBOL]]</f>
        <v>SENSEX2552082300PE</v>
      </c>
      <c r="AJ6924" t="str">
        <f>IF(RIGHT(MIS[[#This Row],[Main/Hedge]],4)="MAIN","MAIN","HEDGE")</f>
        <v>MAIN</v>
      </c>
      <c r="AK6924" t="str" cm="1">
        <f t="array" ref="AK6924">_xlfn._xlws.FILTER(Table4[Column1],ISNUMBER(SEARCH(Table4[Column1],MIS[[#This Row],[OrderUniqueIdentifier]])),"")</f>
        <v>LONGSHORT</v>
      </c>
    </row>
    <row r="6925" spans="1:37" x14ac:dyDescent="0.25">
      <c r="A6925" t="s">
        <v>71</v>
      </c>
      <c r="B6925" t="s">
        <v>923</v>
      </c>
      <c r="C6925" t="s">
        <v>11935</v>
      </c>
      <c r="D6925" t="s">
        <v>72</v>
      </c>
      <c r="E6925" t="s">
        <v>11766</v>
      </c>
      <c r="F6925" t="s">
        <v>73</v>
      </c>
      <c r="G6925" t="s">
        <v>89</v>
      </c>
      <c r="H6925" t="s">
        <v>75</v>
      </c>
      <c r="I6925" t="s">
        <v>76</v>
      </c>
      <c r="J6925" t="s">
        <v>77</v>
      </c>
      <c r="K6925">
        <v>375</v>
      </c>
      <c r="L6925" t="s">
        <v>77</v>
      </c>
      <c r="M6925" t="s">
        <v>78</v>
      </c>
      <c r="N6925" t="s">
        <v>11812</v>
      </c>
      <c r="O6925" t="s">
        <v>11781</v>
      </c>
      <c r="P6925" t="s">
        <v>11781</v>
      </c>
      <c r="Q6925" t="s">
        <v>11768</v>
      </c>
      <c r="R6925" t="s">
        <v>79</v>
      </c>
      <c r="S6925" t="s">
        <v>25</v>
      </c>
      <c r="T6925" t="s">
        <v>11769</v>
      </c>
      <c r="U6925" t="s">
        <v>43</v>
      </c>
      <c r="V6925" t="s">
        <v>80</v>
      </c>
      <c r="W6925">
        <v>25000</v>
      </c>
      <c r="X6925" t="s">
        <v>85</v>
      </c>
      <c r="Y6925">
        <v>-375</v>
      </c>
      <c r="Z6925" t="s">
        <v>11782</v>
      </c>
      <c r="AA6925" t="s">
        <v>11782</v>
      </c>
      <c r="AB6925" t="s">
        <v>107</v>
      </c>
      <c r="AC6925" t="s">
        <v>11771</v>
      </c>
      <c r="AD6925">
        <f>_xlfn.XLOOKUP(MIS[[#This Row],[TRADING SYMBOL]],[1]Sheet1!$D:$D,[1]Sheet1!$C:$C)</f>
        <v>163.19999999999999</v>
      </c>
      <c r="AE6925">
        <f>MIS[[#This Row],[OrderAverageTradedPrice]]*MIS[[#This Row],[OrderQuantity]]</f>
        <v>59699.999999999993</v>
      </c>
      <c r="AF6925">
        <f>MIS[[#This Row],[LTP]]*MIS[[#This Row],[OrderQuantity]]</f>
        <v>61199.999999999993</v>
      </c>
      <c r="AG6925">
        <f>IF(MIS[[#This Row],[OrderSide]]="SELL",MIS[[#This Row],[VALUE]]-MIS[[#This Row],[LIVE_VALUE]],MIS[[#This Row],[LIVE_VALUE]]-MIS[[#This Row],[VALUE]])</f>
        <v>-1500</v>
      </c>
      <c r="AH6925" t="str" cm="1">
        <f t="array" ref="AH6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5" t="str">
        <f>MIS[[#This Row],[TRADING SYMBOL]]</f>
        <v>NIFTY2552225000PE</v>
      </c>
      <c r="AJ6925" t="str">
        <f>IF(RIGHT(MIS[[#This Row],[Main/Hedge]],4)="MAIN","MAIN","HEDGE")</f>
        <v>MAIN</v>
      </c>
      <c r="AK6925" t="str" cm="1">
        <f t="array" ref="AK6925">_xlfn._xlws.FILTER(Table4[Column1],ISNUMBER(SEARCH(Table4[Column1],MIS[[#This Row],[OrderUniqueIdentifier]])),"")</f>
        <v>LONGSHORT</v>
      </c>
    </row>
    <row r="6926" spans="1:37" x14ac:dyDescent="0.25">
      <c r="A6926" t="s">
        <v>71</v>
      </c>
      <c r="B6926" t="s">
        <v>969</v>
      </c>
      <c r="C6926" t="s">
        <v>11953</v>
      </c>
      <c r="D6926" t="s">
        <v>72</v>
      </c>
      <c r="E6926" t="s">
        <v>11766</v>
      </c>
      <c r="F6926" t="s">
        <v>73</v>
      </c>
      <c r="G6926" t="s">
        <v>89</v>
      </c>
      <c r="H6926" t="s">
        <v>75</v>
      </c>
      <c r="I6926" t="s">
        <v>76</v>
      </c>
      <c r="J6926" t="s">
        <v>77</v>
      </c>
      <c r="K6926">
        <v>750</v>
      </c>
      <c r="L6926" t="s">
        <v>77</v>
      </c>
      <c r="M6926" t="s">
        <v>78</v>
      </c>
      <c r="N6926" t="s">
        <v>11831</v>
      </c>
      <c r="O6926" t="s">
        <v>11781</v>
      </c>
      <c r="P6926" t="s">
        <v>11781</v>
      </c>
      <c r="Q6926" t="s">
        <v>11768</v>
      </c>
      <c r="R6926" t="s">
        <v>79</v>
      </c>
      <c r="S6926" t="s">
        <v>25</v>
      </c>
      <c r="T6926" t="s">
        <v>11769</v>
      </c>
      <c r="U6926" t="s">
        <v>43</v>
      </c>
      <c r="V6926" t="s">
        <v>80</v>
      </c>
      <c r="W6926">
        <v>25000</v>
      </c>
      <c r="X6926" t="s">
        <v>85</v>
      </c>
      <c r="Y6926">
        <v>-750</v>
      </c>
      <c r="Z6926" t="s">
        <v>11782</v>
      </c>
      <c r="AA6926" t="s">
        <v>11782</v>
      </c>
      <c r="AB6926" t="s">
        <v>107</v>
      </c>
      <c r="AC6926" t="s">
        <v>11771</v>
      </c>
      <c r="AD6926">
        <f>_xlfn.XLOOKUP(MIS[[#This Row],[TRADING SYMBOL]],[1]Sheet1!$D:$D,[1]Sheet1!$C:$C)</f>
        <v>163.19999999999999</v>
      </c>
      <c r="AE6926">
        <f>MIS[[#This Row],[OrderAverageTradedPrice]]*MIS[[#This Row],[OrderQuantity]]</f>
        <v>119362.5</v>
      </c>
      <c r="AF6926">
        <f>MIS[[#This Row],[LTP]]*MIS[[#This Row],[OrderQuantity]]</f>
        <v>122399.99999999999</v>
      </c>
      <c r="AG6926">
        <f>IF(MIS[[#This Row],[OrderSide]]="SELL",MIS[[#This Row],[VALUE]]-MIS[[#This Row],[LIVE_VALUE]],MIS[[#This Row],[LIVE_VALUE]]-MIS[[#This Row],[VALUE]])</f>
        <v>-3037.4999999999854</v>
      </c>
      <c r="AH6926" t="str" cm="1">
        <f t="array" ref="AH6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6" t="str">
        <f>MIS[[#This Row],[TRADING SYMBOL]]</f>
        <v>NIFTY2552225000PE</v>
      </c>
      <c r="AJ6926" t="str">
        <f>IF(RIGHT(MIS[[#This Row],[Main/Hedge]],4)="MAIN","MAIN","HEDGE")</f>
        <v>MAIN</v>
      </c>
      <c r="AK6926" t="str" cm="1">
        <f t="array" ref="AK6926">_xlfn._xlws.FILTER(Table4[Column1],ISNUMBER(SEARCH(Table4[Column1],MIS[[#This Row],[OrderUniqueIdentifier]])),"")</f>
        <v>LONGSHORT</v>
      </c>
    </row>
    <row r="6927" spans="1:37" x14ac:dyDescent="0.25">
      <c r="A6927" t="s">
        <v>71</v>
      </c>
      <c r="B6927" t="s">
        <v>978</v>
      </c>
      <c r="C6927" t="s">
        <v>11955</v>
      </c>
      <c r="D6927" t="s">
        <v>72</v>
      </c>
      <c r="E6927" t="s">
        <v>2053</v>
      </c>
      <c r="F6927" t="s">
        <v>98</v>
      </c>
      <c r="G6927" t="s">
        <v>89</v>
      </c>
      <c r="H6927" t="s">
        <v>75</v>
      </c>
      <c r="I6927" t="s">
        <v>76</v>
      </c>
      <c r="J6927" t="s">
        <v>77</v>
      </c>
      <c r="K6927">
        <v>40</v>
      </c>
      <c r="L6927" t="s">
        <v>77</v>
      </c>
      <c r="M6927" t="s">
        <v>78</v>
      </c>
      <c r="N6927" t="s">
        <v>11924</v>
      </c>
      <c r="O6927" t="s">
        <v>11791</v>
      </c>
      <c r="P6927" t="s">
        <v>11781</v>
      </c>
      <c r="Q6927" t="s">
        <v>2055</v>
      </c>
      <c r="R6927" t="s">
        <v>79</v>
      </c>
      <c r="S6927" t="s">
        <v>25</v>
      </c>
      <c r="T6927" t="s">
        <v>2056</v>
      </c>
      <c r="U6927" t="s">
        <v>100</v>
      </c>
      <c r="V6927" t="s">
        <v>80</v>
      </c>
      <c r="W6927">
        <v>82300</v>
      </c>
      <c r="X6927" t="s">
        <v>85</v>
      </c>
      <c r="Y6927">
        <v>-40</v>
      </c>
      <c r="Z6927" t="s">
        <v>11792</v>
      </c>
      <c r="AA6927" t="s">
        <v>11782</v>
      </c>
      <c r="AB6927" t="s">
        <v>107</v>
      </c>
      <c r="AC6927" t="s">
        <v>11771</v>
      </c>
      <c r="AD6927">
        <f>_xlfn.XLOOKUP(MIS[[#This Row],[TRADING SYMBOL]],[1]Sheet1!$D:$D,[1]Sheet1!$C:$C)</f>
        <v>389.05</v>
      </c>
      <c r="AE6927">
        <f>MIS[[#This Row],[OrderAverageTradedPrice]]*MIS[[#This Row],[OrderQuantity]]</f>
        <v>15402</v>
      </c>
      <c r="AF6927">
        <f>MIS[[#This Row],[LTP]]*MIS[[#This Row],[OrderQuantity]]</f>
        <v>15562</v>
      </c>
      <c r="AG6927">
        <f>IF(MIS[[#This Row],[OrderSide]]="SELL",MIS[[#This Row],[VALUE]]-MIS[[#This Row],[LIVE_VALUE]],MIS[[#This Row],[LIVE_VALUE]]-MIS[[#This Row],[VALUE]])</f>
        <v>-160</v>
      </c>
      <c r="AH6927" t="str" cm="1">
        <f t="array" ref="AH6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7" t="str">
        <f>MIS[[#This Row],[TRADING SYMBOL]]</f>
        <v>SENSEX2552082300PE</v>
      </c>
      <c r="AJ6927" t="str">
        <f>IF(RIGHT(MIS[[#This Row],[Main/Hedge]],4)="MAIN","MAIN","HEDGE")</f>
        <v>MAIN</v>
      </c>
      <c r="AK6927" t="str" cm="1">
        <f t="array" ref="AK6927">_xlfn._xlws.FILTER(Table4[Column1],ISNUMBER(SEARCH(Table4[Column1],MIS[[#This Row],[OrderUniqueIdentifier]])),"")</f>
        <v>LONGSHORT</v>
      </c>
    </row>
    <row r="6928" spans="1:37" x14ac:dyDescent="0.25">
      <c r="A6928" t="s">
        <v>71</v>
      </c>
      <c r="B6928" t="s">
        <v>1013</v>
      </c>
      <c r="C6928" t="s">
        <v>11966</v>
      </c>
      <c r="D6928" t="s">
        <v>72</v>
      </c>
      <c r="E6928" t="s">
        <v>2053</v>
      </c>
      <c r="F6928" t="s">
        <v>98</v>
      </c>
      <c r="G6928" t="s">
        <v>89</v>
      </c>
      <c r="H6928" t="s">
        <v>75</v>
      </c>
      <c r="I6928" t="s">
        <v>76</v>
      </c>
      <c r="J6928" t="s">
        <v>77</v>
      </c>
      <c r="K6928">
        <v>120</v>
      </c>
      <c r="L6928" t="s">
        <v>77</v>
      </c>
      <c r="M6928" t="s">
        <v>78</v>
      </c>
      <c r="N6928" t="s">
        <v>11937</v>
      </c>
      <c r="O6928" t="s">
        <v>11791</v>
      </c>
      <c r="P6928" t="s">
        <v>11781</v>
      </c>
      <c r="Q6928" t="s">
        <v>2055</v>
      </c>
      <c r="R6928" t="s">
        <v>79</v>
      </c>
      <c r="S6928" t="s">
        <v>25</v>
      </c>
      <c r="T6928" t="s">
        <v>2056</v>
      </c>
      <c r="U6928" t="s">
        <v>100</v>
      </c>
      <c r="V6928" t="s">
        <v>80</v>
      </c>
      <c r="W6928">
        <v>82300</v>
      </c>
      <c r="X6928" t="s">
        <v>85</v>
      </c>
      <c r="Y6928">
        <v>-120</v>
      </c>
      <c r="Z6928" t="s">
        <v>11792</v>
      </c>
      <c r="AA6928" t="s">
        <v>11782</v>
      </c>
      <c r="AB6928" t="s">
        <v>107</v>
      </c>
      <c r="AC6928" t="s">
        <v>11771</v>
      </c>
      <c r="AD6928">
        <f>_xlfn.XLOOKUP(MIS[[#This Row],[TRADING SYMBOL]],[1]Sheet1!$D:$D,[1]Sheet1!$C:$C)</f>
        <v>389.05</v>
      </c>
      <c r="AE6928">
        <f>MIS[[#This Row],[OrderAverageTradedPrice]]*MIS[[#This Row],[OrderQuantity]]</f>
        <v>46233.999999999964</v>
      </c>
      <c r="AF6928">
        <f>MIS[[#This Row],[LTP]]*MIS[[#This Row],[OrderQuantity]]</f>
        <v>46686</v>
      </c>
      <c r="AG6928">
        <f>IF(MIS[[#This Row],[OrderSide]]="SELL",MIS[[#This Row],[VALUE]]-MIS[[#This Row],[LIVE_VALUE]],MIS[[#This Row],[LIVE_VALUE]]-MIS[[#This Row],[VALUE]])</f>
        <v>-452.00000000003638</v>
      </c>
      <c r="AH6928" t="str" cm="1">
        <f t="array" ref="AH69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8" t="str">
        <f>MIS[[#This Row],[TRADING SYMBOL]]</f>
        <v>SENSEX2552082300PE</v>
      </c>
      <c r="AJ6928" t="str">
        <f>IF(RIGHT(MIS[[#This Row],[Main/Hedge]],4)="MAIN","MAIN","HEDGE")</f>
        <v>MAIN</v>
      </c>
      <c r="AK6928" t="str" cm="1">
        <f t="array" ref="AK6928">_xlfn._xlws.FILTER(Table4[Column1],ISNUMBER(SEARCH(Table4[Column1],MIS[[#This Row],[OrderUniqueIdentifier]])),"")</f>
        <v>LONGSHORT</v>
      </c>
    </row>
    <row r="6929" spans="1:37" x14ac:dyDescent="0.25">
      <c r="A6929" t="s">
        <v>71</v>
      </c>
      <c r="B6929" t="s">
        <v>1021</v>
      </c>
      <c r="C6929" t="s">
        <v>11969</v>
      </c>
      <c r="D6929" t="s">
        <v>72</v>
      </c>
      <c r="E6929" t="s">
        <v>11766</v>
      </c>
      <c r="F6929" t="s">
        <v>73</v>
      </c>
      <c r="G6929" t="s">
        <v>89</v>
      </c>
      <c r="H6929" t="s">
        <v>75</v>
      </c>
      <c r="I6929" t="s">
        <v>76</v>
      </c>
      <c r="J6929" t="s">
        <v>77</v>
      </c>
      <c r="K6929">
        <v>150</v>
      </c>
      <c r="L6929" t="s">
        <v>77</v>
      </c>
      <c r="M6929" t="s">
        <v>78</v>
      </c>
      <c r="N6929" t="s">
        <v>11888</v>
      </c>
      <c r="O6929" t="s">
        <v>11791</v>
      </c>
      <c r="P6929" t="s">
        <v>11781</v>
      </c>
      <c r="Q6929" t="s">
        <v>11768</v>
      </c>
      <c r="R6929" t="s">
        <v>79</v>
      </c>
      <c r="S6929" t="s">
        <v>25</v>
      </c>
      <c r="T6929" t="s">
        <v>11769</v>
      </c>
      <c r="U6929" t="s">
        <v>43</v>
      </c>
      <c r="V6929" t="s">
        <v>80</v>
      </c>
      <c r="W6929">
        <v>25000</v>
      </c>
      <c r="X6929" t="s">
        <v>85</v>
      </c>
      <c r="Y6929">
        <v>-150</v>
      </c>
      <c r="Z6929" t="s">
        <v>11792</v>
      </c>
      <c r="AA6929" t="s">
        <v>11782</v>
      </c>
      <c r="AB6929" t="s">
        <v>107</v>
      </c>
      <c r="AC6929" t="s">
        <v>11771</v>
      </c>
      <c r="AD6929">
        <f>_xlfn.XLOOKUP(MIS[[#This Row],[TRADING SYMBOL]],[1]Sheet1!$D:$D,[1]Sheet1!$C:$C)</f>
        <v>163.19999999999999</v>
      </c>
      <c r="AE6929">
        <f>MIS[[#This Row],[OrderAverageTradedPrice]]*MIS[[#This Row],[OrderQuantity]]</f>
        <v>23902.5</v>
      </c>
      <c r="AF6929">
        <f>MIS[[#This Row],[LTP]]*MIS[[#This Row],[OrderQuantity]]</f>
        <v>24480</v>
      </c>
      <c r="AG6929">
        <f>IF(MIS[[#This Row],[OrderSide]]="SELL",MIS[[#This Row],[VALUE]]-MIS[[#This Row],[LIVE_VALUE]],MIS[[#This Row],[LIVE_VALUE]]-MIS[[#This Row],[VALUE]])</f>
        <v>-577.5</v>
      </c>
      <c r="AH6929" t="str" cm="1">
        <f t="array" ref="AH6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9" t="str">
        <f>MIS[[#This Row],[TRADING SYMBOL]]</f>
        <v>NIFTY2552225000PE</v>
      </c>
      <c r="AJ6929" t="str">
        <f>IF(RIGHT(MIS[[#This Row],[Main/Hedge]],4)="MAIN","MAIN","HEDGE")</f>
        <v>MAIN</v>
      </c>
      <c r="AK6929" t="str" cm="1">
        <f t="array" ref="AK6929">_xlfn._xlws.FILTER(Table4[Column1],ISNUMBER(SEARCH(Table4[Column1],MIS[[#This Row],[OrderUniqueIdentifier]])),"")</f>
        <v>LONGSHORT</v>
      </c>
    </row>
    <row r="6930" spans="1:37" x14ac:dyDescent="0.25">
      <c r="A6930" t="s">
        <v>71</v>
      </c>
      <c r="B6930" t="s">
        <v>1021</v>
      </c>
      <c r="C6930" t="s">
        <v>11970</v>
      </c>
      <c r="D6930" t="s">
        <v>72</v>
      </c>
      <c r="E6930" t="s">
        <v>2053</v>
      </c>
      <c r="F6930" t="s">
        <v>98</v>
      </c>
      <c r="G6930" t="s">
        <v>89</v>
      </c>
      <c r="H6930" t="s">
        <v>75</v>
      </c>
      <c r="I6930" t="s">
        <v>76</v>
      </c>
      <c r="J6930" t="s">
        <v>77</v>
      </c>
      <c r="K6930">
        <v>60</v>
      </c>
      <c r="L6930" t="s">
        <v>77</v>
      </c>
      <c r="M6930" t="s">
        <v>78</v>
      </c>
      <c r="N6930" t="s">
        <v>11886</v>
      </c>
      <c r="O6930" t="s">
        <v>11791</v>
      </c>
      <c r="P6930" t="s">
        <v>11781</v>
      </c>
      <c r="Q6930" t="s">
        <v>2055</v>
      </c>
      <c r="R6930" t="s">
        <v>79</v>
      </c>
      <c r="S6930" t="s">
        <v>25</v>
      </c>
      <c r="T6930" t="s">
        <v>2056</v>
      </c>
      <c r="U6930" t="s">
        <v>100</v>
      </c>
      <c r="V6930" t="s">
        <v>80</v>
      </c>
      <c r="W6930">
        <v>82300</v>
      </c>
      <c r="X6930" t="s">
        <v>85</v>
      </c>
      <c r="Y6930">
        <v>-60</v>
      </c>
      <c r="Z6930" t="s">
        <v>11792</v>
      </c>
      <c r="AA6930" t="s">
        <v>11782</v>
      </c>
      <c r="AB6930" t="s">
        <v>107</v>
      </c>
      <c r="AC6930" t="s">
        <v>11771</v>
      </c>
      <c r="AD6930">
        <f>_xlfn.XLOOKUP(MIS[[#This Row],[TRADING SYMBOL]],[1]Sheet1!$D:$D,[1]Sheet1!$C:$C)</f>
        <v>389.05</v>
      </c>
      <c r="AE6930">
        <f>MIS[[#This Row],[OrderAverageTradedPrice]]*MIS[[#This Row],[OrderQuantity]]</f>
        <v>23031</v>
      </c>
      <c r="AF6930">
        <f>MIS[[#This Row],[LTP]]*MIS[[#This Row],[OrderQuantity]]</f>
        <v>23343</v>
      </c>
      <c r="AG6930">
        <f>IF(MIS[[#This Row],[OrderSide]]="SELL",MIS[[#This Row],[VALUE]]-MIS[[#This Row],[LIVE_VALUE]],MIS[[#This Row],[LIVE_VALUE]]-MIS[[#This Row],[VALUE]])</f>
        <v>-312</v>
      </c>
      <c r="AH6930" t="str" cm="1">
        <f t="array" ref="AH6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0" t="str">
        <f>MIS[[#This Row],[TRADING SYMBOL]]</f>
        <v>SENSEX2552082300PE</v>
      </c>
      <c r="AJ6930" t="str">
        <f>IF(RIGHT(MIS[[#This Row],[Main/Hedge]],4)="MAIN","MAIN","HEDGE")</f>
        <v>MAIN</v>
      </c>
      <c r="AK6930" t="str" cm="1">
        <f t="array" ref="AK6930">_xlfn._xlws.FILTER(Table4[Column1],ISNUMBER(SEARCH(Table4[Column1],MIS[[#This Row],[OrderUniqueIdentifier]])),"")</f>
        <v>LONGSHORT</v>
      </c>
    </row>
    <row r="6931" spans="1:37" x14ac:dyDescent="0.25">
      <c r="A6931" t="s">
        <v>71</v>
      </c>
      <c r="B6931" t="s">
        <v>1029</v>
      </c>
      <c r="C6931" t="s">
        <v>11971</v>
      </c>
      <c r="D6931" t="s">
        <v>72</v>
      </c>
      <c r="E6931" t="s">
        <v>2053</v>
      </c>
      <c r="F6931" t="s">
        <v>98</v>
      </c>
      <c r="G6931" t="s">
        <v>89</v>
      </c>
      <c r="H6931" t="s">
        <v>75</v>
      </c>
      <c r="I6931" t="s">
        <v>76</v>
      </c>
      <c r="J6931" t="s">
        <v>77</v>
      </c>
      <c r="K6931">
        <v>60</v>
      </c>
      <c r="L6931" t="s">
        <v>77</v>
      </c>
      <c r="M6931" t="s">
        <v>78</v>
      </c>
      <c r="N6931" t="s">
        <v>11972</v>
      </c>
      <c r="O6931" t="s">
        <v>11791</v>
      </c>
      <c r="P6931" t="s">
        <v>11781</v>
      </c>
      <c r="Q6931" t="s">
        <v>2055</v>
      </c>
      <c r="R6931" t="s">
        <v>79</v>
      </c>
      <c r="S6931" t="s">
        <v>25</v>
      </c>
      <c r="T6931" t="s">
        <v>2056</v>
      </c>
      <c r="U6931" t="s">
        <v>100</v>
      </c>
      <c r="V6931" t="s">
        <v>80</v>
      </c>
      <c r="W6931">
        <v>82300</v>
      </c>
      <c r="X6931" t="s">
        <v>85</v>
      </c>
      <c r="Y6931">
        <v>-60</v>
      </c>
      <c r="Z6931" t="s">
        <v>11792</v>
      </c>
      <c r="AA6931" t="s">
        <v>11782</v>
      </c>
      <c r="AB6931" t="s">
        <v>107</v>
      </c>
      <c r="AC6931" t="s">
        <v>11771</v>
      </c>
      <c r="AD6931">
        <f>_xlfn.XLOOKUP(MIS[[#This Row],[TRADING SYMBOL]],[1]Sheet1!$D:$D,[1]Sheet1!$C:$C)</f>
        <v>389.05</v>
      </c>
      <c r="AE6931">
        <f>MIS[[#This Row],[OrderAverageTradedPrice]]*MIS[[#This Row],[OrderQuantity]]</f>
        <v>23037</v>
      </c>
      <c r="AF6931">
        <f>MIS[[#This Row],[LTP]]*MIS[[#This Row],[OrderQuantity]]</f>
        <v>23343</v>
      </c>
      <c r="AG6931">
        <f>IF(MIS[[#This Row],[OrderSide]]="SELL",MIS[[#This Row],[VALUE]]-MIS[[#This Row],[LIVE_VALUE]],MIS[[#This Row],[LIVE_VALUE]]-MIS[[#This Row],[VALUE]])</f>
        <v>-306</v>
      </c>
      <c r="AH6931" t="str" cm="1">
        <f t="array" ref="AH6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1" t="str">
        <f>MIS[[#This Row],[TRADING SYMBOL]]</f>
        <v>SENSEX2552082300PE</v>
      </c>
      <c r="AJ6931" t="str">
        <f>IF(RIGHT(MIS[[#This Row],[Main/Hedge]],4)="MAIN","MAIN","HEDGE")</f>
        <v>MAIN</v>
      </c>
      <c r="AK6931" t="str" cm="1">
        <f t="array" ref="AK6931">_xlfn._xlws.FILTER(Table4[Column1],ISNUMBER(SEARCH(Table4[Column1],MIS[[#This Row],[OrderUniqueIdentifier]])),"")</f>
        <v>LONGSHORT</v>
      </c>
    </row>
    <row r="6932" spans="1:37" x14ac:dyDescent="0.25">
      <c r="A6932" t="s">
        <v>71</v>
      </c>
      <c r="B6932" t="s">
        <v>1037</v>
      </c>
      <c r="C6932" t="s">
        <v>11974</v>
      </c>
      <c r="D6932" t="s">
        <v>72</v>
      </c>
      <c r="E6932" t="s">
        <v>2053</v>
      </c>
      <c r="F6932" t="s">
        <v>98</v>
      </c>
      <c r="G6932" t="s">
        <v>89</v>
      </c>
      <c r="H6932" t="s">
        <v>75</v>
      </c>
      <c r="I6932" t="s">
        <v>76</v>
      </c>
      <c r="J6932" t="s">
        <v>77</v>
      </c>
      <c r="K6932">
        <v>40</v>
      </c>
      <c r="L6932" t="s">
        <v>77</v>
      </c>
      <c r="M6932" t="s">
        <v>78</v>
      </c>
      <c r="N6932" t="s">
        <v>11886</v>
      </c>
      <c r="O6932" t="s">
        <v>11781</v>
      </c>
      <c r="P6932" t="s">
        <v>11781</v>
      </c>
      <c r="Q6932" t="s">
        <v>2055</v>
      </c>
      <c r="R6932" t="s">
        <v>79</v>
      </c>
      <c r="S6932" t="s">
        <v>25</v>
      </c>
      <c r="T6932" t="s">
        <v>2056</v>
      </c>
      <c r="U6932" t="s">
        <v>100</v>
      </c>
      <c r="V6932" t="s">
        <v>80</v>
      </c>
      <c r="W6932">
        <v>82300</v>
      </c>
      <c r="X6932" t="s">
        <v>85</v>
      </c>
      <c r="Y6932">
        <v>-40</v>
      </c>
      <c r="Z6932" t="s">
        <v>11782</v>
      </c>
      <c r="AA6932" t="s">
        <v>11782</v>
      </c>
      <c r="AB6932" t="s">
        <v>107</v>
      </c>
      <c r="AC6932" t="s">
        <v>11771</v>
      </c>
      <c r="AD6932">
        <f>_xlfn.XLOOKUP(MIS[[#This Row],[TRADING SYMBOL]],[1]Sheet1!$D:$D,[1]Sheet1!$C:$C)</f>
        <v>389.05</v>
      </c>
      <c r="AE6932">
        <f>MIS[[#This Row],[OrderAverageTradedPrice]]*MIS[[#This Row],[OrderQuantity]]</f>
        <v>15354</v>
      </c>
      <c r="AF6932">
        <f>MIS[[#This Row],[LTP]]*MIS[[#This Row],[OrderQuantity]]</f>
        <v>15562</v>
      </c>
      <c r="AG6932">
        <f>IF(MIS[[#This Row],[OrderSide]]="SELL",MIS[[#This Row],[VALUE]]-MIS[[#This Row],[LIVE_VALUE]],MIS[[#This Row],[LIVE_VALUE]]-MIS[[#This Row],[VALUE]])</f>
        <v>-208</v>
      </c>
      <c r="AH6932" t="str" cm="1">
        <f t="array" ref="AH6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2" t="str">
        <f>MIS[[#This Row],[TRADING SYMBOL]]</f>
        <v>SENSEX2552082300PE</v>
      </c>
      <c r="AJ6932" t="str">
        <f>IF(RIGHT(MIS[[#This Row],[Main/Hedge]],4)="MAIN","MAIN","HEDGE")</f>
        <v>MAIN</v>
      </c>
      <c r="AK6932" t="str" cm="1">
        <f t="array" ref="AK6932">_xlfn._xlws.FILTER(Table4[Column1],ISNUMBER(SEARCH(Table4[Column1],MIS[[#This Row],[OrderUniqueIdentifier]])),"")</f>
        <v>LONGSHORT</v>
      </c>
    </row>
    <row r="6933" spans="1:37" x14ac:dyDescent="0.25">
      <c r="A6933" t="s">
        <v>71</v>
      </c>
      <c r="B6933" t="s">
        <v>1037</v>
      </c>
      <c r="C6933" t="s">
        <v>11975</v>
      </c>
      <c r="D6933" t="s">
        <v>72</v>
      </c>
      <c r="E6933" t="s">
        <v>11766</v>
      </c>
      <c r="F6933" t="s">
        <v>73</v>
      </c>
      <c r="G6933" t="s">
        <v>89</v>
      </c>
      <c r="H6933" t="s">
        <v>75</v>
      </c>
      <c r="I6933" t="s">
        <v>76</v>
      </c>
      <c r="J6933" t="s">
        <v>77</v>
      </c>
      <c r="K6933">
        <v>75</v>
      </c>
      <c r="L6933" t="s">
        <v>77</v>
      </c>
      <c r="M6933" t="s">
        <v>78</v>
      </c>
      <c r="N6933" t="s">
        <v>11812</v>
      </c>
      <c r="O6933" t="s">
        <v>11781</v>
      </c>
      <c r="P6933" t="s">
        <v>11781</v>
      </c>
      <c r="Q6933" t="s">
        <v>11768</v>
      </c>
      <c r="R6933" t="s">
        <v>79</v>
      </c>
      <c r="S6933" t="s">
        <v>25</v>
      </c>
      <c r="T6933" t="s">
        <v>11769</v>
      </c>
      <c r="U6933" t="s">
        <v>43</v>
      </c>
      <c r="V6933" t="s">
        <v>80</v>
      </c>
      <c r="W6933">
        <v>25000</v>
      </c>
      <c r="X6933" t="s">
        <v>85</v>
      </c>
      <c r="Y6933">
        <v>-75</v>
      </c>
      <c r="Z6933" t="s">
        <v>11782</v>
      </c>
      <c r="AA6933" t="s">
        <v>11782</v>
      </c>
      <c r="AB6933" t="s">
        <v>107</v>
      </c>
      <c r="AC6933" t="s">
        <v>11771</v>
      </c>
      <c r="AD6933">
        <f>_xlfn.XLOOKUP(MIS[[#This Row],[TRADING SYMBOL]],[1]Sheet1!$D:$D,[1]Sheet1!$C:$C)</f>
        <v>163.19999999999999</v>
      </c>
      <c r="AE6933">
        <f>MIS[[#This Row],[OrderAverageTradedPrice]]*MIS[[#This Row],[OrderQuantity]]</f>
        <v>11940</v>
      </c>
      <c r="AF6933">
        <f>MIS[[#This Row],[LTP]]*MIS[[#This Row],[OrderQuantity]]</f>
        <v>12240</v>
      </c>
      <c r="AG6933">
        <f>IF(MIS[[#This Row],[OrderSide]]="SELL",MIS[[#This Row],[VALUE]]-MIS[[#This Row],[LIVE_VALUE]],MIS[[#This Row],[LIVE_VALUE]]-MIS[[#This Row],[VALUE]])</f>
        <v>-300</v>
      </c>
      <c r="AH6933" t="str" cm="1">
        <f t="array" ref="AH6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3" t="str">
        <f>MIS[[#This Row],[TRADING SYMBOL]]</f>
        <v>NIFTY2552225000PE</v>
      </c>
      <c r="AJ6933" t="str">
        <f>IF(RIGHT(MIS[[#This Row],[Main/Hedge]],4)="MAIN","MAIN","HEDGE")</f>
        <v>MAIN</v>
      </c>
      <c r="AK6933" t="str" cm="1">
        <f t="array" ref="AK6933">_xlfn._xlws.FILTER(Table4[Column1],ISNUMBER(SEARCH(Table4[Column1],MIS[[#This Row],[OrderUniqueIdentifier]])),"")</f>
        <v>LONGSHORT</v>
      </c>
    </row>
    <row r="6934" spans="1:37" x14ac:dyDescent="0.25">
      <c r="A6934" t="s">
        <v>71</v>
      </c>
      <c r="B6934" t="s">
        <v>1093</v>
      </c>
      <c r="C6934" t="s">
        <v>11999</v>
      </c>
      <c r="D6934" t="s">
        <v>72</v>
      </c>
      <c r="E6934" t="s">
        <v>11766</v>
      </c>
      <c r="F6934" t="s">
        <v>73</v>
      </c>
      <c r="G6934" t="s">
        <v>89</v>
      </c>
      <c r="H6934" t="s">
        <v>75</v>
      </c>
      <c r="I6934" t="s">
        <v>76</v>
      </c>
      <c r="J6934" t="s">
        <v>77</v>
      </c>
      <c r="K6934">
        <v>300</v>
      </c>
      <c r="L6934" t="s">
        <v>77</v>
      </c>
      <c r="M6934" t="s">
        <v>78</v>
      </c>
      <c r="N6934" t="s">
        <v>11784</v>
      </c>
      <c r="O6934" t="s">
        <v>11781</v>
      </c>
      <c r="P6934" t="s">
        <v>11781</v>
      </c>
      <c r="Q6934" t="s">
        <v>11768</v>
      </c>
      <c r="R6934" t="s">
        <v>79</v>
      </c>
      <c r="S6934" t="s">
        <v>25</v>
      </c>
      <c r="T6934" t="s">
        <v>11769</v>
      </c>
      <c r="U6934" t="s">
        <v>43</v>
      </c>
      <c r="V6934" t="s">
        <v>80</v>
      </c>
      <c r="W6934">
        <v>25000</v>
      </c>
      <c r="X6934" t="s">
        <v>85</v>
      </c>
      <c r="Y6934">
        <v>-300</v>
      </c>
      <c r="Z6934" t="s">
        <v>11782</v>
      </c>
      <c r="AA6934" t="s">
        <v>11782</v>
      </c>
      <c r="AB6934" t="s">
        <v>107</v>
      </c>
      <c r="AC6934" t="s">
        <v>11771</v>
      </c>
      <c r="AD6934">
        <f>_xlfn.XLOOKUP(MIS[[#This Row],[TRADING SYMBOL]],[1]Sheet1!$D:$D,[1]Sheet1!$C:$C)</f>
        <v>163.19999999999999</v>
      </c>
      <c r="AE6934">
        <f>MIS[[#This Row],[OrderAverageTradedPrice]]*MIS[[#This Row],[OrderQuantity]]</f>
        <v>47730</v>
      </c>
      <c r="AF6934">
        <f>MIS[[#This Row],[LTP]]*MIS[[#This Row],[OrderQuantity]]</f>
        <v>48960</v>
      </c>
      <c r="AG6934">
        <f>IF(MIS[[#This Row],[OrderSide]]="SELL",MIS[[#This Row],[VALUE]]-MIS[[#This Row],[LIVE_VALUE]],MIS[[#This Row],[LIVE_VALUE]]-MIS[[#This Row],[VALUE]])</f>
        <v>-1230</v>
      </c>
      <c r="AH6934" t="str" cm="1">
        <f t="array" ref="AH6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4" t="str">
        <f>MIS[[#This Row],[TRADING SYMBOL]]</f>
        <v>NIFTY2552225000PE</v>
      </c>
      <c r="AJ6934" t="str">
        <f>IF(RIGHT(MIS[[#This Row],[Main/Hedge]],4)="MAIN","MAIN","HEDGE")</f>
        <v>MAIN</v>
      </c>
      <c r="AK6934" t="str" cm="1">
        <f t="array" ref="AK6934">_xlfn._xlws.FILTER(Table4[Column1],ISNUMBER(SEARCH(Table4[Column1],MIS[[#This Row],[OrderUniqueIdentifier]])),"")</f>
        <v>LONGSHORT</v>
      </c>
    </row>
    <row r="6935" spans="1:37" x14ac:dyDescent="0.25">
      <c r="A6935" t="s">
        <v>71</v>
      </c>
      <c r="B6935" t="s">
        <v>1108</v>
      </c>
      <c r="C6935" t="s">
        <v>12003</v>
      </c>
      <c r="D6935" t="s">
        <v>72</v>
      </c>
      <c r="E6935" t="s">
        <v>11766</v>
      </c>
      <c r="F6935" t="s">
        <v>73</v>
      </c>
      <c r="G6935" t="s">
        <v>89</v>
      </c>
      <c r="H6935" t="s">
        <v>75</v>
      </c>
      <c r="I6935" t="s">
        <v>76</v>
      </c>
      <c r="J6935" t="s">
        <v>77</v>
      </c>
      <c r="K6935">
        <v>150</v>
      </c>
      <c r="L6935" t="s">
        <v>77</v>
      </c>
      <c r="M6935" t="s">
        <v>78</v>
      </c>
      <c r="N6935" t="s">
        <v>11812</v>
      </c>
      <c r="O6935" t="s">
        <v>11781</v>
      </c>
      <c r="P6935" t="s">
        <v>11781</v>
      </c>
      <c r="Q6935" t="s">
        <v>11768</v>
      </c>
      <c r="R6935" t="s">
        <v>79</v>
      </c>
      <c r="S6935" t="s">
        <v>25</v>
      </c>
      <c r="T6935" t="s">
        <v>11769</v>
      </c>
      <c r="U6935" t="s">
        <v>43</v>
      </c>
      <c r="V6935" t="s">
        <v>80</v>
      </c>
      <c r="W6935">
        <v>25000</v>
      </c>
      <c r="X6935" t="s">
        <v>85</v>
      </c>
      <c r="Y6935">
        <v>-150</v>
      </c>
      <c r="Z6935" t="s">
        <v>11782</v>
      </c>
      <c r="AA6935" t="s">
        <v>11782</v>
      </c>
      <c r="AB6935" t="s">
        <v>107</v>
      </c>
      <c r="AC6935" t="s">
        <v>11771</v>
      </c>
      <c r="AD6935">
        <f>_xlfn.XLOOKUP(MIS[[#This Row],[TRADING SYMBOL]],[1]Sheet1!$D:$D,[1]Sheet1!$C:$C)</f>
        <v>163.19999999999999</v>
      </c>
      <c r="AE6935">
        <f>MIS[[#This Row],[OrderAverageTradedPrice]]*MIS[[#This Row],[OrderQuantity]]</f>
        <v>23880</v>
      </c>
      <c r="AF6935">
        <f>MIS[[#This Row],[LTP]]*MIS[[#This Row],[OrderQuantity]]</f>
        <v>24480</v>
      </c>
      <c r="AG6935">
        <f>IF(MIS[[#This Row],[OrderSide]]="SELL",MIS[[#This Row],[VALUE]]-MIS[[#This Row],[LIVE_VALUE]],MIS[[#This Row],[LIVE_VALUE]]-MIS[[#This Row],[VALUE]])</f>
        <v>-600</v>
      </c>
      <c r="AH6935" t="str" cm="1">
        <f t="array" ref="AH6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5" t="str">
        <f>MIS[[#This Row],[TRADING SYMBOL]]</f>
        <v>NIFTY2552225000PE</v>
      </c>
      <c r="AJ6935" t="str">
        <f>IF(RIGHT(MIS[[#This Row],[Main/Hedge]],4)="MAIN","MAIN","HEDGE")</f>
        <v>MAIN</v>
      </c>
      <c r="AK6935" t="str" cm="1">
        <f t="array" ref="AK6935">_xlfn._xlws.FILTER(Table4[Column1],ISNUMBER(SEARCH(Table4[Column1],MIS[[#This Row],[OrderUniqueIdentifier]])),"")</f>
        <v>LONGSHORT</v>
      </c>
    </row>
    <row r="6936" spans="1:37" x14ac:dyDescent="0.25">
      <c r="A6936" t="s">
        <v>71</v>
      </c>
      <c r="B6936" t="s">
        <v>1153</v>
      </c>
      <c r="C6936" t="s">
        <v>12017</v>
      </c>
      <c r="D6936" t="s">
        <v>72</v>
      </c>
      <c r="E6936" t="s">
        <v>2053</v>
      </c>
      <c r="F6936" t="s">
        <v>98</v>
      </c>
      <c r="G6936" t="s">
        <v>89</v>
      </c>
      <c r="H6936" t="s">
        <v>75</v>
      </c>
      <c r="I6936" t="s">
        <v>76</v>
      </c>
      <c r="J6936" t="s">
        <v>77</v>
      </c>
      <c r="K6936">
        <v>60</v>
      </c>
      <c r="L6936" t="s">
        <v>77</v>
      </c>
      <c r="M6936" t="s">
        <v>78</v>
      </c>
      <c r="N6936" t="s">
        <v>12018</v>
      </c>
      <c r="O6936" t="s">
        <v>11781</v>
      </c>
      <c r="P6936" t="s">
        <v>11781</v>
      </c>
      <c r="Q6936" t="s">
        <v>2055</v>
      </c>
      <c r="R6936" t="s">
        <v>79</v>
      </c>
      <c r="S6936" t="s">
        <v>25</v>
      </c>
      <c r="T6936" t="s">
        <v>2056</v>
      </c>
      <c r="U6936" t="s">
        <v>100</v>
      </c>
      <c r="V6936" t="s">
        <v>80</v>
      </c>
      <c r="W6936">
        <v>82300</v>
      </c>
      <c r="X6936" t="s">
        <v>85</v>
      </c>
      <c r="Y6936">
        <v>-60</v>
      </c>
      <c r="Z6936" t="s">
        <v>11782</v>
      </c>
      <c r="AA6936" t="s">
        <v>11782</v>
      </c>
      <c r="AB6936" t="s">
        <v>107</v>
      </c>
      <c r="AC6936" t="s">
        <v>11771</v>
      </c>
      <c r="AD6936">
        <f>_xlfn.XLOOKUP(MIS[[#This Row],[TRADING SYMBOL]],[1]Sheet1!$D:$D,[1]Sheet1!$C:$C)</f>
        <v>389.05</v>
      </c>
      <c r="AE6936">
        <f>MIS[[#This Row],[OrderAverageTradedPrice]]*MIS[[#This Row],[OrderQuantity]]</f>
        <v>23016</v>
      </c>
      <c r="AF6936">
        <f>MIS[[#This Row],[LTP]]*MIS[[#This Row],[OrderQuantity]]</f>
        <v>23343</v>
      </c>
      <c r="AG6936">
        <f>IF(MIS[[#This Row],[OrderSide]]="SELL",MIS[[#This Row],[VALUE]]-MIS[[#This Row],[LIVE_VALUE]],MIS[[#This Row],[LIVE_VALUE]]-MIS[[#This Row],[VALUE]])</f>
        <v>-327</v>
      </c>
      <c r="AH6936" t="str" cm="1">
        <f t="array" ref="AH6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6" t="str">
        <f>MIS[[#This Row],[TRADING SYMBOL]]</f>
        <v>SENSEX2552082300PE</v>
      </c>
      <c r="AJ6936" t="str">
        <f>IF(RIGHT(MIS[[#This Row],[Main/Hedge]],4)="MAIN","MAIN","HEDGE")</f>
        <v>MAIN</v>
      </c>
      <c r="AK6936" t="str" cm="1">
        <f t="array" ref="AK6936">_xlfn._xlws.FILTER(Table4[Column1],ISNUMBER(SEARCH(Table4[Column1],MIS[[#This Row],[OrderUniqueIdentifier]])),"")</f>
        <v>LONGSHORT</v>
      </c>
    </row>
    <row r="6937" spans="1:37" x14ac:dyDescent="0.25">
      <c r="A6937" t="s">
        <v>71</v>
      </c>
      <c r="B6937" t="s">
        <v>1153</v>
      </c>
      <c r="C6937" t="s">
        <v>12019</v>
      </c>
      <c r="D6937" t="s">
        <v>72</v>
      </c>
      <c r="E6937" t="s">
        <v>11766</v>
      </c>
      <c r="F6937" t="s">
        <v>73</v>
      </c>
      <c r="G6937" t="s">
        <v>89</v>
      </c>
      <c r="H6937" t="s">
        <v>75</v>
      </c>
      <c r="I6937" t="s">
        <v>76</v>
      </c>
      <c r="J6937" t="s">
        <v>77</v>
      </c>
      <c r="K6937">
        <v>150</v>
      </c>
      <c r="L6937" t="s">
        <v>77</v>
      </c>
      <c r="M6937" t="s">
        <v>78</v>
      </c>
      <c r="N6937" t="s">
        <v>11812</v>
      </c>
      <c r="O6937" t="s">
        <v>11781</v>
      </c>
      <c r="P6937" t="s">
        <v>11781</v>
      </c>
      <c r="Q6937" t="s">
        <v>11768</v>
      </c>
      <c r="R6937" t="s">
        <v>79</v>
      </c>
      <c r="S6937" t="s">
        <v>25</v>
      </c>
      <c r="T6937" t="s">
        <v>11769</v>
      </c>
      <c r="U6937" t="s">
        <v>43</v>
      </c>
      <c r="V6937" t="s">
        <v>80</v>
      </c>
      <c r="W6937">
        <v>25000</v>
      </c>
      <c r="X6937" t="s">
        <v>85</v>
      </c>
      <c r="Y6937">
        <v>-150</v>
      </c>
      <c r="Z6937" t="s">
        <v>11782</v>
      </c>
      <c r="AA6937" t="s">
        <v>11782</v>
      </c>
      <c r="AB6937" t="s">
        <v>107</v>
      </c>
      <c r="AC6937" t="s">
        <v>11771</v>
      </c>
      <c r="AD6937">
        <f>_xlfn.XLOOKUP(MIS[[#This Row],[TRADING SYMBOL]],[1]Sheet1!$D:$D,[1]Sheet1!$C:$C)</f>
        <v>163.19999999999999</v>
      </c>
      <c r="AE6937">
        <f>MIS[[#This Row],[OrderAverageTradedPrice]]*MIS[[#This Row],[OrderQuantity]]</f>
        <v>23880</v>
      </c>
      <c r="AF6937">
        <f>MIS[[#This Row],[LTP]]*MIS[[#This Row],[OrderQuantity]]</f>
        <v>24480</v>
      </c>
      <c r="AG6937">
        <f>IF(MIS[[#This Row],[OrderSide]]="SELL",MIS[[#This Row],[VALUE]]-MIS[[#This Row],[LIVE_VALUE]],MIS[[#This Row],[LIVE_VALUE]]-MIS[[#This Row],[VALUE]])</f>
        <v>-600</v>
      </c>
      <c r="AH6937" t="str" cm="1">
        <f t="array" ref="AH6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7" t="str">
        <f>MIS[[#This Row],[TRADING SYMBOL]]</f>
        <v>NIFTY2552225000PE</v>
      </c>
      <c r="AJ6937" t="str">
        <f>IF(RIGHT(MIS[[#This Row],[Main/Hedge]],4)="MAIN","MAIN","HEDGE")</f>
        <v>MAIN</v>
      </c>
      <c r="AK6937" t="str" cm="1">
        <f t="array" ref="AK6937">_xlfn._xlws.FILTER(Table4[Column1],ISNUMBER(SEARCH(Table4[Column1],MIS[[#This Row],[OrderUniqueIdentifier]])),"")</f>
        <v>LONGSHORT</v>
      </c>
    </row>
    <row r="6938" spans="1:37" x14ac:dyDescent="0.25">
      <c r="A6938" t="s">
        <v>71</v>
      </c>
      <c r="B6938" t="s">
        <v>1202</v>
      </c>
      <c r="C6938" t="s">
        <v>12035</v>
      </c>
      <c r="D6938" t="s">
        <v>72</v>
      </c>
      <c r="E6938" t="s">
        <v>11766</v>
      </c>
      <c r="F6938" t="s">
        <v>73</v>
      </c>
      <c r="G6938" t="s">
        <v>89</v>
      </c>
      <c r="H6938" t="s">
        <v>75</v>
      </c>
      <c r="I6938" t="s">
        <v>76</v>
      </c>
      <c r="J6938" t="s">
        <v>77</v>
      </c>
      <c r="K6938">
        <v>75</v>
      </c>
      <c r="L6938" t="s">
        <v>77</v>
      </c>
      <c r="M6938" t="s">
        <v>78</v>
      </c>
      <c r="N6938" t="s">
        <v>11831</v>
      </c>
      <c r="O6938" t="s">
        <v>11781</v>
      </c>
      <c r="P6938" t="s">
        <v>11781</v>
      </c>
      <c r="Q6938" t="s">
        <v>11768</v>
      </c>
      <c r="R6938" t="s">
        <v>79</v>
      </c>
      <c r="S6938" t="s">
        <v>25</v>
      </c>
      <c r="T6938" t="s">
        <v>11769</v>
      </c>
      <c r="U6938" t="s">
        <v>43</v>
      </c>
      <c r="V6938" t="s">
        <v>80</v>
      </c>
      <c r="W6938">
        <v>25000</v>
      </c>
      <c r="X6938" t="s">
        <v>85</v>
      </c>
      <c r="Y6938">
        <v>-75</v>
      </c>
      <c r="Z6938" t="s">
        <v>11782</v>
      </c>
      <c r="AA6938" t="s">
        <v>11782</v>
      </c>
      <c r="AB6938" t="s">
        <v>107</v>
      </c>
      <c r="AC6938" t="s">
        <v>11771</v>
      </c>
      <c r="AD6938">
        <f>_xlfn.XLOOKUP(MIS[[#This Row],[TRADING SYMBOL]],[1]Sheet1!$D:$D,[1]Sheet1!$C:$C)</f>
        <v>163.19999999999999</v>
      </c>
      <c r="AE6938">
        <f>MIS[[#This Row],[OrderAverageTradedPrice]]*MIS[[#This Row],[OrderQuantity]]</f>
        <v>11936.25</v>
      </c>
      <c r="AF6938">
        <f>MIS[[#This Row],[LTP]]*MIS[[#This Row],[OrderQuantity]]</f>
        <v>12240</v>
      </c>
      <c r="AG6938">
        <f>IF(MIS[[#This Row],[OrderSide]]="SELL",MIS[[#This Row],[VALUE]]-MIS[[#This Row],[LIVE_VALUE]],MIS[[#This Row],[LIVE_VALUE]]-MIS[[#This Row],[VALUE]])</f>
        <v>-303.75</v>
      </c>
      <c r="AH6938" t="str" cm="1">
        <f t="array" ref="AH6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8" t="str">
        <f>MIS[[#This Row],[TRADING SYMBOL]]</f>
        <v>NIFTY2552225000PE</v>
      </c>
      <c r="AJ6938" t="str">
        <f>IF(RIGHT(MIS[[#This Row],[Main/Hedge]],4)="MAIN","MAIN","HEDGE")</f>
        <v>MAIN</v>
      </c>
      <c r="AK6938" t="str" cm="1">
        <f t="array" ref="AK6938">_xlfn._xlws.FILTER(Table4[Column1],ISNUMBER(SEARCH(Table4[Column1],MIS[[#This Row],[OrderUniqueIdentifier]])),"")</f>
        <v>LONGSHORT</v>
      </c>
    </row>
    <row r="6939" spans="1:37" x14ac:dyDescent="0.25">
      <c r="A6939" t="s">
        <v>71</v>
      </c>
      <c r="B6939" t="s">
        <v>1210</v>
      </c>
      <c r="C6939" t="s">
        <v>12037</v>
      </c>
      <c r="D6939" t="s">
        <v>72</v>
      </c>
      <c r="E6939" t="s">
        <v>2053</v>
      </c>
      <c r="F6939" t="s">
        <v>98</v>
      </c>
      <c r="G6939" t="s">
        <v>89</v>
      </c>
      <c r="H6939" t="s">
        <v>75</v>
      </c>
      <c r="I6939" t="s">
        <v>76</v>
      </c>
      <c r="J6939" t="s">
        <v>77</v>
      </c>
      <c r="K6939">
        <v>40</v>
      </c>
      <c r="L6939" t="s">
        <v>77</v>
      </c>
      <c r="M6939" t="s">
        <v>78</v>
      </c>
      <c r="N6939" t="s">
        <v>12038</v>
      </c>
      <c r="O6939" t="s">
        <v>11791</v>
      </c>
      <c r="P6939" t="s">
        <v>11781</v>
      </c>
      <c r="Q6939" t="s">
        <v>2055</v>
      </c>
      <c r="R6939" t="s">
        <v>79</v>
      </c>
      <c r="S6939" t="s">
        <v>25</v>
      </c>
      <c r="T6939" t="s">
        <v>2056</v>
      </c>
      <c r="U6939" t="s">
        <v>100</v>
      </c>
      <c r="V6939" t="s">
        <v>80</v>
      </c>
      <c r="W6939">
        <v>82300</v>
      </c>
      <c r="X6939" t="s">
        <v>85</v>
      </c>
      <c r="Y6939">
        <v>-40</v>
      </c>
      <c r="Z6939" t="s">
        <v>11792</v>
      </c>
      <c r="AA6939" t="s">
        <v>11782</v>
      </c>
      <c r="AB6939" t="s">
        <v>107</v>
      </c>
      <c r="AC6939" t="s">
        <v>11771</v>
      </c>
      <c r="AD6939">
        <f>_xlfn.XLOOKUP(MIS[[#This Row],[TRADING SYMBOL]],[1]Sheet1!$D:$D,[1]Sheet1!$C:$C)</f>
        <v>389.05</v>
      </c>
      <c r="AE6939">
        <f>MIS[[#This Row],[OrderAverageTradedPrice]]*MIS[[#This Row],[OrderQuantity]]</f>
        <v>15360</v>
      </c>
      <c r="AF6939">
        <f>MIS[[#This Row],[LTP]]*MIS[[#This Row],[OrderQuantity]]</f>
        <v>15562</v>
      </c>
      <c r="AG6939">
        <f>IF(MIS[[#This Row],[OrderSide]]="SELL",MIS[[#This Row],[VALUE]]-MIS[[#This Row],[LIVE_VALUE]],MIS[[#This Row],[LIVE_VALUE]]-MIS[[#This Row],[VALUE]])</f>
        <v>-202</v>
      </c>
      <c r="AH6939" t="str" cm="1">
        <f t="array" ref="AH6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9" t="str">
        <f>MIS[[#This Row],[TRADING SYMBOL]]</f>
        <v>SENSEX2552082300PE</v>
      </c>
      <c r="AJ6939" t="str">
        <f>IF(RIGHT(MIS[[#This Row],[Main/Hedge]],4)="MAIN","MAIN","HEDGE")</f>
        <v>MAIN</v>
      </c>
      <c r="AK6939" t="str" cm="1">
        <f t="array" ref="AK6939">_xlfn._xlws.FILTER(Table4[Column1],ISNUMBER(SEARCH(Table4[Column1],MIS[[#This Row],[OrderUniqueIdentifier]])),"")</f>
        <v>LONGSHORT</v>
      </c>
    </row>
    <row r="6940" spans="1:37" x14ac:dyDescent="0.25">
      <c r="A6940" t="s">
        <v>71</v>
      </c>
      <c r="B6940" t="s">
        <v>1217</v>
      </c>
      <c r="C6940" t="s">
        <v>12039</v>
      </c>
      <c r="D6940" t="s">
        <v>72</v>
      </c>
      <c r="E6940" t="s">
        <v>11766</v>
      </c>
      <c r="F6940" t="s">
        <v>73</v>
      </c>
      <c r="G6940" t="s">
        <v>89</v>
      </c>
      <c r="H6940" t="s">
        <v>75</v>
      </c>
      <c r="I6940" t="s">
        <v>76</v>
      </c>
      <c r="J6940" t="s">
        <v>77</v>
      </c>
      <c r="K6940">
        <v>150</v>
      </c>
      <c r="L6940" t="s">
        <v>77</v>
      </c>
      <c r="M6940" t="s">
        <v>78</v>
      </c>
      <c r="N6940" t="s">
        <v>11798</v>
      </c>
      <c r="O6940" t="s">
        <v>11781</v>
      </c>
      <c r="P6940" t="s">
        <v>11781</v>
      </c>
      <c r="Q6940" t="s">
        <v>11768</v>
      </c>
      <c r="R6940" t="s">
        <v>79</v>
      </c>
      <c r="S6940" t="s">
        <v>25</v>
      </c>
      <c r="T6940" t="s">
        <v>11769</v>
      </c>
      <c r="U6940" t="s">
        <v>43</v>
      </c>
      <c r="V6940" t="s">
        <v>80</v>
      </c>
      <c r="W6940">
        <v>25000</v>
      </c>
      <c r="X6940" t="s">
        <v>85</v>
      </c>
      <c r="Y6940">
        <v>-150</v>
      </c>
      <c r="Z6940" t="s">
        <v>11782</v>
      </c>
      <c r="AA6940" t="s">
        <v>11782</v>
      </c>
      <c r="AB6940" t="s">
        <v>107</v>
      </c>
      <c r="AC6940" t="s">
        <v>11771</v>
      </c>
      <c r="AD6940">
        <f>_xlfn.XLOOKUP(MIS[[#This Row],[TRADING SYMBOL]],[1]Sheet1!$D:$D,[1]Sheet1!$C:$C)</f>
        <v>163.19999999999999</v>
      </c>
      <c r="AE6940">
        <f>MIS[[#This Row],[OrderAverageTradedPrice]]*MIS[[#This Row],[OrderQuantity]]</f>
        <v>23887.5</v>
      </c>
      <c r="AF6940">
        <f>MIS[[#This Row],[LTP]]*MIS[[#This Row],[OrderQuantity]]</f>
        <v>24480</v>
      </c>
      <c r="AG6940">
        <f>IF(MIS[[#This Row],[OrderSide]]="SELL",MIS[[#This Row],[VALUE]]-MIS[[#This Row],[LIVE_VALUE]],MIS[[#This Row],[LIVE_VALUE]]-MIS[[#This Row],[VALUE]])</f>
        <v>-592.5</v>
      </c>
      <c r="AH6940" t="str" cm="1">
        <f t="array" ref="AH6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0" t="str">
        <f>MIS[[#This Row],[TRADING SYMBOL]]</f>
        <v>NIFTY2552225000PE</v>
      </c>
      <c r="AJ6940" t="str">
        <f>IF(RIGHT(MIS[[#This Row],[Main/Hedge]],4)="MAIN","MAIN","HEDGE")</f>
        <v>MAIN</v>
      </c>
      <c r="AK6940" t="str" cm="1">
        <f t="array" ref="AK6940">_xlfn._xlws.FILTER(Table4[Column1],ISNUMBER(SEARCH(Table4[Column1],MIS[[#This Row],[OrderUniqueIdentifier]])),"")</f>
        <v>LONGSHORT</v>
      </c>
    </row>
    <row r="6941" spans="1:37" x14ac:dyDescent="0.25">
      <c r="A6941" t="s">
        <v>71</v>
      </c>
      <c r="B6941" t="s">
        <v>1224</v>
      </c>
      <c r="C6941" t="s">
        <v>12041</v>
      </c>
      <c r="D6941" t="s">
        <v>72</v>
      </c>
      <c r="E6941" t="s">
        <v>2053</v>
      </c>
      <c r="F6941" t="s">
        <v>98</v>
      </c>
      <c r="G6941" t="s">
        <v>89</v>
      </c>
      <c r="H6941" t="s">
        <v>75</v>
      </c>
      <c r="I6941" t="s">
        <v>76</v>
      </c>
      <c r="J6941" t="s">
        <v>77</v>
      </c>
      <c r="K6941">
        <v>20</v>
      </c>
      <c r="L6941" t="s">
        <v>77</v>
      </c>
      <c r="M6941" t="s">
        <v>78</v>
      </c>
      <c r="N6941" t="s">
        <v>12018</v>
      </c>
      <c r="O6941" t="s">
        <v>11781</v>
      </c>
      <c r="P6941" t="s">
        <v>11781</v>
      </c>
      <c r="Q6941" t="s">
        <v>2055</v>
      </c>
      <c r="R6941" t="s">
        <v>79</v>
      </c>
      <c r="S6941" t="s">
        <v>25</v>
      </c>
      <c r="T6941" t="s">
        <v>2056</v>
      </c>
      <c r="U6941" t="s">
        <v>100</v>
      </c>
      <c r="V6941" t="s">
        <v>80</v>
      </c>
      <c r="W6941">
        <v>82300</v>
      </c>
      <c r="X6941" t="s">
        <v>85</v>
      </c>
      <c r="Y6941">
        <v>-20</v>
      </c>
      <c r="Z6941" t="s">
        <v>11782</v>
      </c>
      <c r="AA6941" t="s">
        <v>11782</v>
      </c>
      <c r="AB6941" t="s">
        <v>107</v>
      </c>
      <c r="AC6941" t="s">
        <v>11771</v>
      </c>
      <c r="AD6941">
        <f>_xlfn.XLOOKUP(MIS[[#This Row],[TRADING SYMBOL]],[1]Sheet1!$D:$D,[1]Sheet1!$C:$C)</f>
        <v>389.05</v>
      </c>
      <c r="AE6941">
        <f>MIS[[#This Row],[OrderAverageTradedPrice]]*MIS[[#This Row],[OrderQuantity]]</f>
        <v>7672</v>
      </c>
      <c r="AF6941">
        <f>MIS[[#This Row],[LTP]]*MIS[[#This Row],[OrderQuantity]]</f>
        <v>7781</v>
      </c>
      <c r="AG6941">
        <f>IF(MIS[[#This Row],[OrderSide]]="SELL",MIS[[#This Row],[VALUE]]-MIS[[#This Row],[LIVE_VALUE]],MIS[[#This Row],[LIVE_VALUE]]-MIS[[#This Row],[VALUE]])</f>
        <v>-109</v>
      </c>
      <c r="AH6941" t="str" cm="1">
        <f t="array" ref="AH6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1" t="str">
        <f>MIS[[#This Row],[TRADING SYMBOL]]</f>
        <v>SENSEX2552082300PE</v>
      </c>
      <c r="AJ6941" t="str">
        <f>IF(RIGHT(MIS[[#This Row],[Main/Hedge]],4)="MAIN","MAIN","HEDGE")</f>
        <v>MAIN</v>
      </c>
      <c r="AK6941" t="str" cm="1">
        <f t="array" ref="AK6941">_xlfn._xlws.FILTER(Table4[Column1],ISNUMBER(SEARCH(Table4[Column1],MIS[[#This Row],[OrderUniqueIdentifier]])),"")</f>
        <v>LONGSHORT</v>
      </c>
    </row>
    <row r="6942" spans="1:37" x14ac:dyDescent="0.25">
      <c r="A6942" t="s">
        <v>71</v>
      </c>
      <c r="B6942" t="s">
        <v>1227</v>
      </c>
      <c r="C6942" t="s">
        <v>12044</v>
      </c>
      <c r="D6942" t="s">
        <v>72</v>
      </c>
      <c r="E6942" t="s">
        <v>11766</v>
      </c>
      <c r="F6942" t="s">
        <v>73</v>
      </c>
      <c r="G6942" t="s">
        <v>89</v>
      </c>
      <c r="H6942" t="s">
        <v>75</v>
      </c>
      <c r="I6942" t="s">
        <v>76</v>
      </c>
      <c r="J6942" t="s">
        <v>77</v>
      </c>
      <c r="K6942">
        <v>75</v>
      </c>
      <c r="L6942" t="s">
        <v>77</v>
      </c>
      <c r="M6942" t="s">
        <v>78</v>
      </c>
      <c r="N6942" t="s">
        <v>11784</v>
      </c>
      <c r="O6942" t="s">
        <v>11781</v>
      </c>
      <c r="P6942" t="s">
        <v>11781</v>
      </c>
      <c r="Q6942" t="s">
        <v>11768</v>
      </c>
      <c r="R6942" t="s">
        <v>79</v>
      </c>
      <c r="S6942" t="s">
        <v>25</v>
      </c>
      <c r="T6942" t="s">
        <v>11769</v>
      </c>
      <c r="U6942" t="s">
        <v>43</v>
      </c>
      <c r="V6942" t="s">
        <v>80</v>
      </c>
      <c r="W6942">
        <v>25000</v>
      </c>
      <c r="X6942" t="s">
        <v>85</v>
      </c>
      <c r="Y6942">
        <v>-75</v>
      </c>
      <c r="Z6942" t="s">
        <v>11782</v>
      </c>
      <c r="AA6942" t="s">
        <v>11782</v>
      </c>
      <c r="AB6942" t="s">
        <v>107</v>
      </c>
      <c r="AC6942" t="s">
        <v>11771</v>
      </c>
      <c r="AD6942">
        <f>_xlfn.XLOOKUP(MIS[[#This Row],[TRADING SYMBOL]],[1]Sheet1!$D:$D,[1]Sheet1!$C:$C)</f>
        <v>163.19999999999999</v>
      </c>
      <c r="AE6942">
        <f>MIS[[#This Row],[OrderAverageTradedPrice]]*MIS[[#This Row],[OrderQuantity]]</f>
        <v>11932.5</v>
      </c>
      <c r="AF6942">
        <f>MIS[[#This Row],[LTP]]*MIS[[#This Row],[OrderQuantity]]</f>
        <v>12240</v>
      </c>
      <c r="AG6942">
        <f>IF(MIS[[#This Row],[OrderSide]]="SELL",MIS[[#This Row],[VALUE]]-MIS[[#This Row],[LIVE_VALUE]],MIS[[#This Row],[LIVE_VALUE]]-MIS[[#This Row],[VALUE]])</f>
        <v>-307.5</v>
      </c>
      <c r="AH6942" t="str" cm="1">
        <f t="array" ref="AH6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2" t="str">
        <f>MIS[[#This Row],[TRADING SYMBOL]]</f>
        <v>NIFTY2552225000PE</v>
      </c>
      <c r="AJ6942" t="str">
        <f>IF(RIGHT(MIS[[#This Row],[Main/Hedge]],4)="MAIN","MAIN","HEDGE")</f>
        <v>MAIN</v>
      </c>
      <c r="AK6942" t="str" cm="1">
        <f t="array" ref="AK6942">_xlfn._xlws.FILTER(Table4[Column1],ISNUMBER(SEARCH(Table4[Column1],MIS[[#This Row],[OrderUniqueIdentifier]])),"")</f>
        <v>LONGSHORT</v>
      </c>
    </row>
    <row r="6943" spans="1:37" x14ac:dyDescent="0.25">
      <c r="A6943" t="s">
        <v>71</v>
      </c>
      <c r="B6943" t="s">
        <v>1258</v>
      </c>
      <c r="C6943" t="s">
        <v>12055</v>
      </c>
      <c r="D6943" t="s">
        <v>72</v>
      </c>
      <c r="E6943" t="s">
        <v>11766</v>
      </c>
      <c r="F6943" t="s">
        <v>73</v>
      </c>
      <c r="G6943" t="s">
        <v>89</v>
      </c>
      <c r="H6943" t="s">
        <v>75</v>
      </c>
      <c r="I6943" t="s">
        <v>76</v>
      </c>
      <c r="J6943" t="s">
        <v>77</v>
      </c>
      <c r="K6943">
        <v>75</v>
      </c>
      <c r="L6943" t="s">
        <v>77</v>
      </c>
      <c r="M6943" t="s">
        <v>78</v>
      </c>
      <c r="N6943" t="s">
        <v>11812</v>
      </c>
      <c r="O6943" t="s">
        <v>11781</v>
      </c>
      <c r="P6943" t="s">
        <v>11781</v>
      </c>
      <c r="Q6943" t="s">
        <v>11768</v>
      </c>
      <c r="R6943" t="s">
        <v>79</v>
      </c>
      <c r="S6943" t="s">
        <v>25</v>
      </c>
      <c r="T6943" t="s">
        <v>11769</v>
      </c>
      <c r="U6943" t="s">
        <v>43</v>
      </c>
      <c r="V6943" t="s">
        <v>80</v>
      </c>
      <c r="W6943">
        <v>25000</v>
      </c>
      <c r="X6943" t="s">
        <v>85</v>
      </c>
      <c r="Y6943">
        <v>-75</v>
      </c>
      <c r="Z6943" t="s">
        <v>11782</v>
      </c>
      <c r="AA6943" t="s">
        <v>11782</v>
      </c>
      <c r="AB6943" t="s">
        <v>107</v>
      </c>
      <c r="AC6943" t="s">
        <v>11771</v>
      </c>
      <c r="AD6943">
        <f>_xlfn.XLOOKUP(MIS[[#This Row],[TRADING SYMBOL]],[1]Sheet1!$D:$D,[1]Sheet1!$C:$C)</f>
        <v>163.19999999999999</v>
      </c>
      <c r="AE6943">
        <f>MIS[[#This Row],[OrderAverageTradedPrice]]*MIS[[#This Row],[OrderQuantity]]</f>
        <v>11940</v>
      </c>
      <c r="AF6943">
        <f>MIS[[#This Row],[LTP]]*MIS[[#This Row],[OrderQuantity]]</f>
        <v>12240</v>
      </c>
      <c r="AG6943">
        <f>IF(MIS[[#This Row],[OrderSide]]="SELL",MIS[[#This Row],[VALUE]]-MIS[[#This Row],[LIVE_VALUE]],MIS[[#This Row],[LIVE_VALUE]]-MIS[[#This Row],[VALUE]])</f>
        <v>-300</v>
      </c>
      <c r="AH6943" t="str" cm="1">
        <f t="array" ref="AH6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3" t="str">
        <f>MIS[[#This Row],[TRADING SYMBOL]]</f>
        <v>NIFTY2552225000PE</v>
      </c>
      <c r="AJ6943" t="str">
        <f>IF(RIGHT(MIS[[#This Row],[Main/Hedge]],4)="MAIN","MAIN","HEDGE")</f>
        <v>MAIN</v>
      </c>
      <c r="AK6943" t="str" cm="1">
        <f t="array" ref="AK6943">_xlfn._xlws.FILTER(Table4[Column1],ISNUMBER(SEARCH(Table4[Column1],MIS[[#This Row],[OrderUniqueIdentifier]])),"")</f>
        <v>LONGSHORT</v>
      </c>
    </row>
    <row r="6944" spans="1:37" x14ac:dyDescent="0.25">
      <c r="A6944" t="s">
        <v>71</v>
      </c>
      <c r="B6944" t="s">
        <v>1265</v>
      </c>
      <c r="C6944" t="s">
        <v>12056</v>
      </c>
      <c r="D6944" t="s">
        <v>72</v>
      </c>
      <c r="E6944" t="s">
        <v>11766</v>
      </c>
      <c r="F6944" t="s">
        <v>73</v>
      </c>
      <c r="G6944" t="s">
        <v>89</v>
      </c>
      <c r="H6944" t="s">
        <v>75</v>
      </c>
      <c r="I6944" t="s">
        <v>76</v>
      </c>
      <c r="J6944" t="s">
        <v>77</v>
      </c>
      <c r="K6944">
        <v>150</v>
      </c>
      <c r="L6944" t="s">
        <v>77</v>
      </c>
      <c r="M6944" t="s">
        <v>78</v>
      </c>
      <c r="N6944" t="s">
        <v>11812</v>
      </c>
      <c r="O6944" t="s">
        <v>11781</v>
      </c>
      <c r="P6944" t="s">
        <v>11781</v>
      </c>
      <c r="Q6944" t="s">
        <v>11768</v>
      </c>
      <c r="R6944" t="s">
        <v>79</v>
      </c>
      <c r="S6944" t="s">
        <v>25</v>
      </c>
      <c r="T6944" t="s">
        <v>11769</v>
      </c>
      <c r="U6944" t="s">
        <v>43</v>
      </c>
      <c r="V6944" t="s">
        <v>80</v>
      </c>
      <c r="W6944">
        <v>25000</v>
      </c>
      <c r="X6944" t="s">
        <v>85</v>
      </c>
      <c r="Y6944">
        <v>-150</v>
      </c>
      <c r="Z6944" t="s">
        <v>11782</v>
      </c>
      <c r="AA6944" t="s">
        <v>11782</v>
      </c>
      <c r="AB6944" t="s">
        <v>107</v>
      </c>
      <c r="AC6944" t="s">
        <v>11771</v>
      </c>
      <c r="AD6944">
        <f>_xlfn.XLOOKUP(MIS[[#This Row],[TRADING SYMBOL]],[1]Sheet1!$D:$D,[1]Sheet1!$C:$C)</f>
        <v>163.19999999999999</v>
      </c>
      <c r="AE6944">
        <f>MIS[[#This Row],[OrderAverageTradedPrice]]*MIS[[#This Row],[OrderQuantity]]</f>
        <v>23880</v>
      </c>
      <c r="AF6944">
        <f>MIS[[#This Row],[LTP]]*MIS[[#This Row],[OrderQuantity]]</f>
        <v>24480</v>
      </c>
      <c r="AG6944">
        <f>IF(MIS[[#This Row],[OrderSide]]="SELL",MIS[[#This Row],[VALUE]]-MIS[[#This Row],[LIVE_VALUE]],MIS[[#This Row],[LIVE_VALUE]]-MIS[[#This Row],[VALUE]])</f>
        <v>-600</v>
      </c>
      <c r="AH6944" t="str" cm="1">
        <f t="array" ref="AH6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4" t="str">
        <f>MIS[[#This Row],[TRADING SYMBOL]]</f>
        <v>NIFTY2552225000PE</v>
      </c>
      <c r="AJ6944" t="str">
        <f>IF(RIGHT(MIS[[#This Row],[Main/Hedge]],4)="MAIN","MAIN","HEDGE")</f>
        <v>MAIN</v>
      </c>
      <c r="AK6944" t="str" cm="1">
        <f t="array" ref="AK6944">_xlfn._xlws.FILTER(Table4[Column1],ISNUMBER(SEARCH(Table4[Column1],MIS[[#This Row],[OrderUniqueIdentifier]])),"")</f>
        <v>LONGSHORT</v>
      </c>
    </row>
    <row r="6945" spans="1:37" x14ac:dyDescent="0.25">
      <c r="A6945" t="s">
        <v>71</v>
      </c>
      <c r="B6945" t="s">
        <v>1265</v>
      </c>
      <c r="C6945" t="s">
        <v>12057</v>
      </c>
      <c r="D6945" t="s">
        <v>72</v>
      </c>
      <c r="E6945" t="s">
        <v>2053</v>
      </c>
      <c r="F6945" t="s">
        <v>98</v>
      </c>
      <c r="G6945" t="s">
        <v>89</v>
      </c>
      <c r="H6945" t="s">
        <v>75</v>
      </c>
      <c r="I6945" t="s">
        <v>76</v>
      </c>
      <c r="J6945" t="s">
        <v>77</v>
      </c>
      <c r="K6945">
        <v>60</v>
      </c>
      <c r="L6945" t="s">
        <v>77</v>
      </c>
      <c r="M6945" t="s">
        <v>78</v>
      </c>
      <c r="N6945" t="s">
        <v>11833</v>
      </c>
      <c r="O6945" t="s">
        <v>11781</v>
      </c>
      <c r="P6945" t="s">
        <v>11781</v>
      </c>
      <c r="Q6945" t="s">
        <v>2055</v>
      </c>
      <c r="R6945" t="s">
        <v>79</v>
      </c>
      <c r="S6945" t="s">
        <v>25</v>
      </c>
      <c r="T6945" t="s">
        <v>2056</v>
      </c>
      <c r="U6945" t="s">
        <v>100</v>
      </c>
      <c r="V6945" t="s">
        <v>80</v>
      </c>
      <c r="W6945">
        <v>82300</v>
      </c>
      <c r="X6945" t="s">
        <v>85</v>
      </c>
      <c r="Y6945">
        <v>-60</v>
      </c>
      <c r="Z6945" t="s">
        <v>11782</v>
      </c>
      <c r="AA6945" t="s">
        <v>11782</v>
      </c>
      <c r="AB6945" t="s">
        <v>107</v>
      </c>
      <c r="AC6945" t="s">
        <v>11771</v>
      </c>
      <c r="AD6945">
        <f>_xlfn.XLOOKUP(MIS[[#This Row],[TRADING SYMBOL]],[1]Sheet1!$D:$D,[1]Sheet1!$C:$C)</f>
        <v>389.05</v>
      </c>
      <c r="AE6945">
        <f>MIS[[#This Row],[OrderAverageTradedPrice]]*MIS[[#This Row],[OrderQuantity]]</f>
        <v>23025</v>
      </c>
      <c r="AF6945">
        <f>MIS[[#This Row],[LTP]]*MIS[[#This Row],[OrderQuantity]]</f>
        <v>23343</v>
      </c>
      <c r="AG6945">
        <f>IF(MIS[[#This Row],[OrderSide]]="SELL",MIS[[#This Row],[VALUE]]-MIS[[#This Row],[LIVE_VALUE]],MIS[[#This Row],[LIVE_VALUE]]-MIS[[#This Row],[VALUE]])</f>
        <v>-318</v>
      </c>
      <c r="AH6945" t="str" cm="1">
        <f t="array" ref="AH6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5" t="str">
        <f>MIS[[#This Row],[TRADING SYMBOL]]</f>
        <v>SENSEX2552082300PE</v>
      </c>
      <c r="AJ6945" t="str">
        <f>IF(RIGHT(MIS[[#This Row],[Main/Hedge]],4)="MAIN","MAIN","HEDGE")</f>
        <v>MAIN</v>
      </c>
      <c r="AK6945" t="str" cm="1">
        <f t="array" ref="AK6945">_xlfn._xlws.FILTER(Table4[Column1],ISNUMBER(SEARCH(Table4[Column1],MIS[[#This Row],[OrderUniqueIdentifier]])),"")</f>
        <v>LONGSHORT</v>
      </c>
    </row>
    <row r="6946" spans="1:37" x14ac:dyDescent="0.25">
      <c r="A6946" t="s">
        <v>1414</v>
      </c>
      <c r="B6946" t="s">
        <v>1415</v>
      </c>
      <c r="C6946" t="s">
        <v>12100</v>
      </c>
      <c r="D6946" t="s">
        <v>72</v>
      </c>
      <c r="E6946" t="s">
        <v>2053</v>
      </c>
      <c r="F6946" t="s">
        <v>98</v>
      </c>
      <c r="G6946" t="s">
        <v>89</v>
      </c>
      <c r="H6946" t="s">
        <v>75</v>
      </c>
      <c r="I6946" t="s">
        <v>76</v>
      </c>
      <c r="J6946" t="s">
        <v>77</v>
      </c>
      <c r="K6946">
        <v>300</v>
      </c>
      <c r="L6946" t="s">
        <v>77</v>
      </c>
      <c r="M6946" t="s">
        <v>78</v>
      </c>
      <c r="N6946" t="s">
        <v>12101</v>
      </c>
      <c r="O6946" t="s">
        <v>11781</v>
      </c>
      <c r="P6946" t="s">
        <v>11781</v>
      </c>
      <c r="Q6946" t="s">
        <v>2055</v>
      </c>
      <c r="R6946" t="s">
        <v>79</v>
      </c>
      <c r="S6946" t="s">
        <v>358</v>
      </c>
      <c r="T6946" t="s">
        <v>2056</v>
      </c>
      <c r="U6946" t="s">
        <v>100</v>
      </c>
      <c r="V6946" t="s">
        <v>80</v>
      </c>
      <c r="W6946">
        <v>82300</v>
      </c>
      <c r="X6946" t="s">
        <v>85</v>
      </c>
      <c r="Y6946">
        <v>-300</v>
      </c>
      <c r="Z6946" t="s">
        <v>11782</v>
      </c>
      <c r="AA6946" t="s">
        <v>11782</v>
      </c>
      <c r="AB6946" t="s">
        <v>107</v>
      </c>
      <c r="AC6946" t="s">
        <v>11771</v>
      </c>
      <c r="AD6946">
        <f>_xlfn.XLOOKUP(MIS[[#This Row],[TRADING SYMBOL]],[1]Sheet1!$D:$D,[1]Sheet1!$C:$C)</f>
        <v>389.05</v>
      </c>
      <c r="AE6946">
        <f>MIS[[#This Row],[OrderAverageTradedPrice]]*MIS[[#This Row],[OrderQuantity]]</f>
        <v>115086.9999999999</v>
      </c>
      <c r="AF6946">
        <f>MIS[[#This Row],[LTP]]*MIS[[#This Row],[OrderQuantity]]</f>
        <v>116715</v>
      </c>
      <c r="AG6946">
        <f>IF(MIS[[#This Row],[OrderSide]]="SELL",MIS[[#This Row],[VALUE]]-MIS[[#This Row],[LIVE_VALUE]],MIS[[#This Row],[LIVE_VALUE]]-MIS[[#This Row],[VALUE]])</f>
        <v>-1628.0000000001019</v>
      </c>
      <c r="AH6946" t="str" cm="1">
        <f t="array" ref="AH6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6" t="str">
        <f>MIS[[#This Row],[TRADING SYMBOL]]</f>
        <v>SENSEX2552082300PE</v>
      </c>
      <c r="AJ6946" t="str">
        <f>IF(RIGHT(MIS[[#This Row],[Main/Hedge]],4)="MAIN","MAIN","HEDGE")</f>
        <v>MAIN</v>
      </c>
      <c r="AK6946" t="str" cm="1">
        <f t="array" ref="AK6946">_xlfn._xlws.FILTER(Table4[Column1],ISNUMBER(SEARCH(Table4[Column1],MIS[[#This Row],[OrderUniqueIdentifier]])),"")</f>
        <v>LONGSHORT</v>
      </c>
    </row>
    <row r="6947" spans="1:37" x14ac:dyDescent="0.25">
      <c r="A6947" t="s">
        <v>1414</v>
      </c>
      <c r="B6947" t="s">
        <v>1431</v>
      </c>
      <c r="C6947" t="s">
        <v>12105</v>
      </c>
      <c r="D6947" t="s">
        <v>72</v>
      </c>
      <c r="E6947" t="s">
        <v>2053</v>
      </c>
      <c r="F6947" t="s">
        <v>98</v>
      </c>
      <c r="G6947" t="s">
        <v>89</v>
      </c>
      <c r="H6947" t="s">
        <v>75</v>
      </c>
      <c r="I6947" t="s">
        <v>76</v>
      </c>
      <c r="J6947" t="s">
        <v>77</v>
      </c>
      <c r="K6947">
        <v>40</v>
      </c>
      <c r="L6947" t="s">
        <v>77</v>
      </c>
      <c r="M6947" t="s">
        <v>78</v>
      </c>
      <c r="N6947" t="s">
        <v>11873</v>
      </c>
      <c r="O6947" t="s">
        <v>11791</v>
      </c>
      <c r="P6947" t="s">
        <v>11781</v>
      </c>
      <c r="Q6947" t="s">
        <v>2055</v>
      </c>
      <c r="R6947" t="s">
        <v>79</v>
      </c>
      <c r="S6947" t="s">
        <v>4003</v>
      </c>
      <c r="T6947" t="s">
        <v>2056</v>
      </c>
      <c r="U6947" t="s">
        <v>100</v>
      </c>
      <c r="V6947" t="s">
        <v>80</v>
      </c>
      <c r="W6947">
        <v>82300</v>
      </c>
      <c r="X6947" t="s">
        <v>85</v>
      </c>
      <c r="Y6947">
        <v>-40</v>
      </c>
      <c r="Z6947" t="s">
        <v>11792</v>
      </c>
      <c r="AA6947" t="s">
        <v>11782</v>
      </c>
      <c r="AB6947" t="s">
        <v>107</v>
      </c>
      <c r="AC6947" t="s">
        <v>11771</v>
      </c>
      <c r="AD6947">
        <f>_xlfn.XLOOKUP(MIS[[#This Row],[TRADING SYMBOL]],[1]Sheet1!$D:$D,[1]Sheet1!$C:$C)</f>
        <v>389.05</v>
      </c>
      <c r="AE6947">
        <f>MIS[[#This Row],[OrderAverageTradedPrice]]*MIS[[#This Row],[OrderQuantity]]</f>
        <v>15398</v>
      </c>
      <c r="AF6947">
        <f>MIS[[#This Row],[LTP]]*MIS[[#This Row],[OrderQuantity]]</f>
        <v>15562</v>
      </c>
      <c r="AG6947">
        <f>IF(MIS[[#This Row],[OrderSide]]="SELL",MIS[[#This Row],[VALUE]]-MIS[[#This Row],[LIVE_VALUE]],MIS[[#This Row],[LIVE_VALUE]]-MIS[[#This Row],[VALUE]])</f>
        <v>-164</v>
      </c>
      <c r="AH6947" t="str" cm="1">
        <f t="array" ref="AH6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7" t="str">
        <f>MIS[[#This Row],[TRADING SYMBOL]]</f>
        <v>SENSEX2552082300PE</v>
      </c>
      <c r="AJ6947" t="str">
        <f>IF(RIGHT(MIS[[#This Row],[Main/Hedge]],4)="MAIN","MAIN","HEDGE")</f>
        <v>MAIN</v>
      </c>
      <c r="AK6947" t="str" cm="1">
        <f t="array" ref="AK6947">_xlfn._xlws.FILTER(Table4[Column1],ISNUMBER(SEARCH(Table4[Column1],MIS[[#This Row],[OrderUniqueIdentifier]])),"")</f>
        <v>LONGSHORT</v>
      </c>
    </row>
    <row r="6948" spans="1:37" x14ac:dyDescent="0.25">
      <c r="A6948" t="s">
        <v>292</v>
      </c>
      <c r="B6948" t="s">
        <v>293</v>
      </c>
      <c r="C6948" t="s">
        <v>12139</v>
      </c>
      <c r="D6948" t="s">
        <v>72</v>
      </c>
      <c r="E6948" t="s">
        <v>11766</v>
      </c>
      <c r="F6948" t="s">
        <v>73</v>
      </c>
      <c r="G6948" t="s">
        <v>89</v>
      </c>
      <c r="H6948" t="s">
        <v>75</v>
      </c>
      <c r="I6948" t="s">
        <v>76</v>
      </c>
      <c r="J6948" t="s">
        <v>77</v>
      </c>
      <c r="K6948">
        <v>375</v>
      </c>
      <c r="L6948" t="s">
        <v>77</v>
      </c>
      <c r="M6948" t="s">
        <v>78</v>
      </c>
      <c r="N6948" t="s">
        <v>11831</v>
      </c>
      <c r="O6948" t="s">
        <v>11781</v>
      </c>
      <c r="P6948" t="s">
        <v>11781</v>
      </c>
      <c r="Q6948" t="s">
        <v>11768</v>
      </c>
      <c r="R6948" t="s">
        <v>79</v>
      </c>
      <c r="S6948" t="s">
        <v>299</v>
      </c>
      <c r="T6948" t="s">
        <v>11769</v>
      </c>
      <c r="U6948" t="s">
        <v>43</v>
      </c>
      <c r="V6948" t="s">
        <v>80</v>
      </c>
      <c r="W6948">
        <v>25000</v>
      </c>
      <c r="X6948" t="s">
        <v>85</v>
      </c>
      <c r="Y6948">
        <v>-375</v>
      </c>
      <c r="Z6948" t="s">
        <v>11782</v>
      </c>
      <c r="AA6948" t="s">
        <v>11782</v>
      </c>
      <c r="AB6948" t="s">
        <v>107</v>
      </c>
      <c r="AC6948" t="s">
        <v>11771</v>
      </c>
      <c r="AD6948">
        <f>_xlfn.XLOOKUP(MIS[[#This Row],[TRADING SYMBOL]],[1]Sheet1!$D:$D,[1]Sheet1!$C:$C)</f>
        <v>163.19999999999999</v>
      </c>
      <c r="AE6948">
        <f>MIS[[#This Row],[OrderAverageTradedPrice]]*MIS[[#This Row],[OrderQuantity]]</f>
        <v>59681.25</v>
      </c>
      <c r="AF6948">
        <f>MIS[[#This Row],[LTP]]*MIS[[#This Row],[OrderQuantity]]</f>
        <v>61199.999999999993</v>
      </c>
      <c r="AG6948">
        <f>IF(MIS[[#This Row],[OrderSide]]="SELL",MIS[[#This Row],[VALUE]]-MIS[[#This Row],[LIVE_VALUE]],MIS[[#This Row],[LIVE_VALUE]]-MIS[[#This Row],[VALUE]])</f>
        <v>-1518.7499999999927</v>
      </c>
      <c r="AH6948" t="str" cm="1">
        <f t="array" ref="AH6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8" t="str">
        <f>MIS[[#This Row],[TRADING SYMBOL]]</f>
        <v>NIFTY2552225000PE</v>
      </c>
      <c r="AJ6948" t="str">
        <f>IF(RIGHT(MIS[[#This Row],[Main/Hedge]],4)="MAIN","MAIN","HEDGE")</f>
        <v>MAIN</v>
      </c>
      <c r="AK6948" t="str" cm="1">
        <f t="array" ref="AK6948">_xlfn._xlws.FILTER(Table4[Column1],ISNUMBER(SEARCH(Table4[Column1],MIS[[#This Row],[OrderUniqueIdentifier]])),"")</f>
        <v>LONGSHORT</v>
      </c>
    </row>
    <row r="6949" spans="1:37" x14ac:dyDescent="0.25">
      <c r="A6949" t="s">
        <v>71</v>
      </c>
      <c r="B6949" t="s">
        <v>454</v>
      </c>
      <c r="C6949" t="s">
        <v>11765</v>
      </c>
      <c r="D6949" t="s">
        <v>72</v>
      </c>
      <c r="E6949" t="s">
        <v>11766</v>
      </c>
      <c r="F6949" t="s">
        <v>73</v>
      </c>
      <c r="G6949" t="s">
        <v>89</v>
      </c>
      <c r="H6949" t="s">
        <v>75</v>
      </c>
      <c r="I6949" t="s">
        <v>76</v>
      </c>
      <c r="J6949" t="s">
        <v>77</v>
      </c>
      <c r="K6949">
        <v>150</v>
      </c>
      <c r="L6949" t="s">
        <v>77</v>
      </c>
      <c r="M6949" t="s">
        <v>78</v>
      </c>
      <c r="N6949" t="s">
        <v>402</v>
      </c>
      <c r="O6949" t="s">
        <v>11767</v>
      </c>
      <c r="P6949" t="s">
        <v>11767</v>
      </c>
      <c r="Q6949" t="s">
        <v>11768</v>
      </c>
      <c r="R6949" t="s">
        <v>79</v>
      </c>
      <c r="S6949" t="s">
        <v>25</v>
      </c>
      <c r="T6949" t="s">
        <v>11769</v>
      </c>
      <c r="U6949" t="s">
        <v>43</v>
      </c>
      <c r="V6949" t="s">
        <v>80</v>
      </c>
      <c r="W6949">
        <v>25000</v>
      </c>
      <c r="X6949" t="s">
        <v>85</v>
      </c>
      <c r="Y6949">
        <v>-150</v>
      </c>
      <c r="Z6949" t="s">
        <v>11770</v>
      </c>
      <c r="AA6949" t="s">
        <v>11770</v>
      </c>
      <c r="AB6949" t="s">
        <v>107</v>
      </c>
      <c r="AC6949" t="s">
        <v>11771</v>
      </c>
      <c r="AD6949">
        <f>_xlfn.XLOOKUP(MIS[[#This Row],[TRADING SYMBOL]],[1]Sheet1!$D:$D,[1]Sheet1!$C:$C)</f>
        <v>163.19999999999999</v>
      </c>
      <c r="AE6949">
        <f>MIS[[#This Row],[OrderAverageTradedPrice]]*MIS[[#This Row],[OrderQuantity]]</f>
        <v>23850</v>
      </c>
      <c r="AF6949">
        <f>MIS[[#This Row],[LTP]]*MIS[[#This Row],[OrderQuantity]]</f>
        <v>24480</v>
      </c>
      <c r="AG6949">
        <f>IF(MIS[[#This Row],[OrderSide]]="SELL",MIS[[#This Row],[VALUE]]-MIS[[#This Row],[LIVE_VALUE]],MIS[[#This Row],[LIVE_VALUE]]-MIS[[#This Row],[VALUE]])</f>
        <v>-630</v>
      </c>
      <c r="AH6949" t="str" cm="1">
        <f t="array" ref="AH6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9" t="str">
        <f>MIS[[#This Row],[TRADING SYMBOL]]</f>
        <v>NIFTY2552225000PE</v>
      </c>
      <c r="AJ6949" t="str">
        <f>IF(RIGHT(MIS[[#This Row],[Main/Hedge]],4)="MAIN","MAIN","HEDGE")</f>
        <v>MAIN</v>
      </c>
      <c r="AK6949" t="str" cm="1">
        <f t="array" ref="AK6949">_xlfn._xlws.FILTER(Table4[Column1],ISNUMBER(SEARCH(Table4[Column1],MIS[[#This Row],[OrderUniqueIdentifier]])),"")</f>
        <v>LONGSHORT</v>
      </c>
    </row>
    <row r="6950" spans="1:37" x14ac:dyDescent="0.25">
      <c r="A6950" t="s">
        <v>71</v>
      </c>
      <c r="B6950" t="s">
        <v>454</v>
      </c>
      <c r="C6950" t="s">
        <v>11772</v>
      </c>
      <c r="D6950" t="s">
        <v>72</v>
      </c>
      <c r="E6950" t="s">
        <v>2053</v>
      </c>
      <c r="F6950" t="s">
        <v>98</v>
      </c>
      <c r="G6950" t="s">
        <v>89</v>
      </c>
      <c r="H6950" t="s">
        <v>75</v>
      </c>
      <c r="I6950" t="s">
        <v>76</v>
      </c>
      <c r="J6950" t="s">
        <v>77</v>
      </c>
      <c r="K6950">
        <v>60</v>
      </c>
      <c r="L6950" t="s">
        <v>77</v>
      </c>
      <c r="M6950" t="s">
        <v>78</v>
      </c>
      <c r="N6950" t="s">
        <v>11773</v>
      </c>
      <c r="O6950" t="s">
        <v>11767</v>
      </c>
      <c r="P6950" t="s">
        <v>11767</v>
      </c>
      <c r="Q6950" t="s">
        <v>2055</v>
      </c>
      <c r="R6950" t="s">
        <v>79</v>
      </c>
      <c r="S6950" t="s">
        <v>25</v>
      </c>
      <c r="T6950" t="s">
        <v>2056</v>
      </c>
      <c r="U6950" t="s">
        <v>100</v>
      </c>
      <c r="V6950" t="s">
        <v>80</v>
      </c>
      <c r="W6950">
        <v>82300</v>
      </c>
      <c r="X6950" t="s">
        <v>85</v>
      </c>
      <c r="Y6950">
        <v>-60</v>
      </c>
      <c r="Z6950" t="s">
        <v>11770</v>
      </c>
      <c r="AA6950" t="s">
        <v>11770</v>
      </c>
      <c r="AB6950" t="s">
        <v>107</v>
      </c>
      <c r="AC6950" t="s">
        <v>11771</v>
      </c>
      <c r="AD6950">
        <f>_xlfn.XLOOKUP(MIS[[#This Row],[TRADING SYMBOL]],[1]Sheet1!$D:$D,[1]Sheet1!$C:$C)</f>
        <v>389.05</v>
      </c>
      <c r="AE6950">
        <f>MIS[[#This Row],[OrderAverageTradedPrice]]*MIS[[#This Row],[OrderQuantity]]</f>
        <v>22953</v>
      </c>
      <c r="AF6950">
        <f>MIS[[#This Row],[LTP]]*MIS[[#This Row],[OrderQuantity]]</f>
        <v>23343</v>
      </c>
      <c r="AG6950">
        <f>IF(MIS[[#This Row],[OrderSide]]="SELL",MIS[[#This Row],[VALUE]]-MIS[[#This Row],[LIVE_VALUE]],MIS[[#This Row],[LIVE_VALUE]]-MIS[[#This Row],[VALUE]])</f>
        <v>-390</v>
      </c>
      <c r="AH6950" t="str" cm="1">
        <f t="array" ref="AH6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0" t="str">
        <f>MIS[[#This Row],[TRADING SYMBOL]]</f>
        <v>SENSEX2552082300PE</v>
      </c>
      <c r="AJ6950" t="str">
        <f>IF(RIGHT(MIS[[#This Row],[Main/Hedge]],4)="MAIN","MAIN","HEDGE")</f>
        <v>MAIN</v>
      </c>
      <c r="AK6950" t="str" cm="1">
        <f t="array" ref="AK6950">_xlfn._xlws.FILTER(Table4[Column1],ISNUMBER(SEARCH(Table4[Column1],MIS[[#This Row],[OrderUniqueIdentifier]])),"")</f>
        <v>LONGSHORT</v>
      </c>
    </row>
    <row r="6951" spans="1:37" x14ac:dyDescent="0.25">
      <c r="A6951" t="s">
        <v>71</v>
      </c>
      <c r="B6951" t="s">
        <v>482</v>
      </c>
      <c r="C6951" t="s">
        <v>11774</v>
      </c>
      <c r="D6951" t="s">
        <v>72</v>
      </c>
      <c r="E6951" t="s">
        <v>11766</v>
      </c>
      <c r="F6951" t="s">
        <v>73</v>
      </c>
      <c r="G6951" t="s">
        <v>89</v>
      </c>
      <c r="H6951" t="s">
        <v>75</v>
      </c>
      <c r="I6951" t="s">
        <v>76</v>
      </c>
      <c r="J6951" t="s">
        <v>77</v>
      </c>
      <c r="K6951">
        <v>150</v>
      </c>
      <c r="L6951" t="s">
        <v>77</v>
      </c>
      <c r="M6951" t="s">
        <v>78</v>
      </c>
      <c r="N6951" t="s">
        <v>402</v>
      </c>
      <c r="O6951" t="s">
        <v>11767</v>
      </c>
      <c r="P6951" t="s">
        <v>11767</v>
      </c>
      <c r="Q6951" t="s">
        <v>11768</v>
      </c>
      <c r="R6951" t="s">
        <v>79</v>
      </c>
      <c r="S6951" t="s">
        <v>25</v>
      </c>
      <c r="T6951" t="s">
        <v>11769</v>
      </c>
      <c r="U6951" t="s">
        <v>43</v>
      </c>
      <c r="V6951" t="s">
        <v>80</v>
      </c>
      <c r="W6951">
        <v>25000</v>
      </c>
      <c r="X6951" t="s">
        <v>85</v>
      </c>
      <c r="Y6951">
        <v>-150</v>
      </c>
      <c r="Z6951" t="s">
        <v>11770</v>
      </c>
      <c r="AA6951" t="s">
        <v>11770</v>
      </c>
      <c r="AB6951" t="s">
        <v>107</v>
      </c>
      <c r="AC6951" t="s">
        <v>11771</v>
      </c>
      <c r="AD6951">
        <f>_xlfn.XLOOKUP(MIS[[#This Row],[TRADING SYMBOL]],[1]Sheet1!$D:$D,[1]Sheet1!$C:$C)</f>
        <v>163.19999999999999</v>
      </c>
      <c r="AE6951">
        <f>MIS[[#This Row],[OrderAverageTradedPrice]]*MIS[[#This Row],[OrderQuantity]]</f>
        <v>23850</v>
      </c>
      <c r="AF6951">
        <f>MIS[[#This Row],[LTP]]*MIS[[#This Row],[OrderQuantity]]</f>
        <v>24480</v>
      </c>
      <c r="AG6951">
        <f>IF(MIS[[#This Row],[OrderSide]]="SELL",MIS[[#This Row],[VALUE]]-MIS[[#This Row],[LIVE_VALUE]],MIS[[#This Row],[LIVE_VALUE]]-MIS[[#This Row],[VALUE]])</f>
        <v>-630</v>
      </c>
      <c r="AH6951" t="str" cm="1">
        <f t="array" ref="AH6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1" t="str">
        <f>MIS[[#This Row],[TRADING SYMBOL]]</f>
        <v>NIFTY2552225000PE</v>
      </c>
      <c r="AJ6951" t="str">
        <f>IF(RIGHT(MIS[[#This Row],[Main/Hedge]],4)="MAIN","MAIN","HEDGE")</f>
        <v>MAIN</v>
      </c>
      <c r="AK6951" t="str" cm="1">
        <f t="array" ref="AK6951">_xlfn._xlws.FILTER(Table4[Column1],ISNUMBER(SEARCH(Table4[Column1],MIS[[#This Row],[OrderUniqueIdentifier]])),"")</f>
        <v>LONGSHORT</v>
      </c>
    </row>
    <row r="6952" spans="1:37" x14ac:dyDescent="0.25">
      <c r="A6952" t="s">
        <v>71</v>
      </c>
      <c r="B6952" t="s">
        <v>491</v>
      </c>
      <c r="C6952" t="s">
        <v>11779</v>
      </c>
      <c r="D6952" t="s">
        <v>72</v>
      </c>
      <c r="E6952" t="s">
        <v>2053</v>
      </c>
      <c r="F6952" t="s">
        <v>98</v>
      </c>
      <c r="G6952" t="s">
        <v>89</v>
      </c>
      <c r="H6952" t="s">
        <v>75</v>
      </c>
      <c r="I6952" t="s">
        <v>76</v>
      </c>
      <c r="J6952" t="s">
        <v>77</v>
      </c>
      <c r="K6952">
        <v>180</v>
      </c>
      <c r="L6952" t="s">
        <v>77</v>
      </c>
      <c r="M6952" t="s">
        <v>78</v>
      </c>
      <c r="N6952" t="s">
        <v>11780</v>
      </c>
      <c r="O6952" t="s">
        <v>11781</v>
      </c>
      <c r="P6952" t="s">
        <v>11767</v>
      </c>
      <c r="Q6952" t="s">
        <v>2055</v>
      </c>
      <c r="R6952" t="s">
        <v>79</v>
      </c>
      <c r="S6952" t="s">
        <v>25</v>
      </c>
      <c r="T6952" t="s">
        <v>2056</v>
      </c>
      <c r="U6952" t="s">
        <v>100</v>
      </c>
      <c r="V6952" t="s">
        <v>80</v>
      </c>
      <c r="W6952">
        <v>82300</v>
      </c>
      <c r="X6952" t="s">
        <v>85</v>
      </c>
      <c r="Y6952">
        <v>-180</v>
      </c>
      <c r="Z6952" t="s">
        <v>11782</v>
      </c>
      <c r="AA6952" t="s">
        <v>11770</v>
      </c>
      <c r="AB6952" t="s">
        <v>107</v>
      </c>
      <c r="AC6952" t="s">
        <v>11771</v>
      </c>
      <c r="AD6952">
        <f>_xlfn.XLOOKUP(MIS[[#This Row],[TRADING SYMBOL]],[1]Sheet1!$D:$D,[1]Sheet1!$C:$C)</f>
        <v>389.05</v>
      </c>
      <c r="AE6952">
        <f>MIS[[#This Row],[OrderAverageTradedPrice]]*MIS[[#This Row],[OrderQuantity]]</f>
        <v>69009.99999999984</v>
      </c>
      <c r="AF6952">
        <f>MIS[[#This Row],[LTP]]*MIS[[#This Row],[OrderQuantity]]</f>
        <v>70029</v>
      </c>
      <c r="AG6952">
        <f>IF(MIS[[#This Row],[OrderSide]]="SELL",MIS[[#This Row],[VALUE]]-MIS[[#This Row],[LIVE_VALUE]],MIS[[#This Row],[LIVE_VALUE]]-MIS[[#This Row],[VALUE]])</f>
        <v>-1019.0000000001601</v>
      </c>
      <c r="AH6952" t="str" cm="1">
        <f t="array" ref="AH6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2" t="str">
        <f>MIS[[#This Row],[TRADING SYMBOL]]</f>
        <v>SENSEX2552082300PE</v>
      </c>
      <c r="AJ6952" t="str">
        <f>IF(RIGHT(MIS[[#This Row],[Main/Hedge]],4)="MAIN","MAIN","HEDGE")</f>
        <v>MAIN</v>
      </c>
      <c r="AK6952" t="str" cm="1">
        <f t="array" ref="AK6952">_xlfn._xlws.FILTER(Table4[Column1],ISNUMBER(SEARCH(Table4[Column1],MIS[[#This Row],[OrderUniqueIdentifier]])),"")</f>
        <v>LONGSHORT</v>
      </c>
    </row>
    <row r="6953" spans="1:37" x14ac:dyDescent="0.25">
      <c r="A6953" t="s">
        <v>71</v>
      </c>
      <c r="B6953" t="s">
        <v>515</v>
      </c>
      <c r="C6953" t="s">
        <v>11787</v>
      </c>
      <c r="D6953" t="s">
        <v>72</v>
      </c>
      <c r="E6953" t="s">
        <v>11766</v>
      </c>
      <c r="F6953" t="s">
        <v>73</v>
      </c>
      <c r="G6953" t="s">
        <v>89</v>
      </c>
      <c r="H6953" t="s">
        <v>75</v>
      </c>
      <c r="I6953" t="s">
        <v>76</v>
      </c>
      <c r="J6953" t="s">
        <v>77</v>
      </c>
      <c r="K6953">
        <v>675</v>
      </c>
      <c r="L6953" t="s">
        <v>77</v>
      </c>
      <c r="M6953" t="s">
        <v>78</v>
      </c>
      <c r="N6953" t="s">
        <v>11788</v>
      </c>
      <c r="O6953" t="s">
        <v>11767</v>
      </c>
      <c r="P6953" t="s">
        <v>11767</v>
      </c>
      <c r="Q6953" t="s">
        <v>11768</v>
      </c>
      <c r="R6953" t="s">
        <v>79</v>
      </c>
      <c r="S6953" t="s">
        <v>25</v>
      </c>
      <c r="T6953" t="s">
        <v>11769</v>
      </c>
      <c r="U6953" t="s">
        <v>43</v>
      </c>
      <c r="V6953" t="s">
        <v>80</v>
      </c>
      <c r="W6953">
        <v>25000</v>
      </c>
      <c r="X6953" t="s">
        <v>85</v>
      </c>
      <c r="Y6953">
        <v>-675</v>
      </c>
      <c r="Z6953" t="s">
        <v>11770</v>
      </c>
      <c r="AA6953" t="s">
        <v>11770</v>
      </c>
      <c r="AB6953" t="s">
        <v>107</v>
      </c>
      <c r="AC6953" t="s">
        <v>11771</v>
      </c>
      <c r="AD6953">
        <f>_xlfn.XLOOKUP(MIS[[#This Row],[TRADING SYMBOL]],[1]Sheet1!$D:$D,[1]Sheet1!$C:$C)</f>
        <v>163.19999999999999</v>
      </c>
      <c r="AE6953">
        <f>MIS[[#This Row],[OrderAverageTradedPrice]]*MIS[[#This Row],[OrderQuantity]]</f>
        <v>107501.24999999993</v>
      </c>
      <c r="AF6953">
        <f>MIS[[#This Row],[LTP]]*MIS[[#This Row],[OrderQuantity]]</f>
        <v>110159.99999999999</v>
      </c>
      <c r="AG6953">
        <f>IF(MIS[[#This Row],[OrderSide]]="SELL",MIS[[#This Row],[VALUE]]-MIS[[#This Row],[LIVE_VALUE]],MIS[[#This Row],[LIVE_VALUE]]-MIS[[#This Row],[VALUE]])</f>
        <v>-2658.7500000000582</v>
      </c>
      <c r="AH6953" t="str" cm="1">
        <f t="array" ref="AH6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3" t="str">
        <f>MIS[[#This Row],[TRADING SYMBOL]]</f>
        <v>NIFTY2552225000PE</v>
      </c>
      <c r="AJ6953" t="str">
        <f>IF(RIGHT(MIS[[#This Row],[Main/Hedge]],4)="MAIN","MAIN","HEDGE")</f>
        <v>MAIN</v>
      </c>
      <c r="AK6953" t="str" cm="1">
        <f t="array" ref="AK6953">_xlfn._xlws.FILTER(Table4[Column1],ISNUMBER(SEARCH(Table4[Column1],MIS[[#This Row],[OrderUniqueIdentifier]])),"")</f>
        <v>LONGSHORT</v>
      </c>
    </row>
    <row r="6954" spans="1:37" x14ac:dyDescent="0.25">
      <c r="A6954" t="s">
        <v>71</v>
      </c>
      <c r="B6954" t="s">
        <v>540</v>
      </c>
      <c r="C6954" t="s">
        <v>11795</v>
      </c>
      <c r="D6954" t="s">
        <v>72</v>
      </c>
      <c r="E6954" t="s">
        <v>11766</v>
      </c>
      <c r="F6954" t="s">
        <v>73</v>
      </c>
      <c r="G6954" t="s">
        <v>89</v>
      </c>
      <c r="H6954" t="s">
        <v>75</v>
      </c>
      <c r="I6954" t="s">
        <v>76</v>
      </c>
      <c r="J6954" t="s">
        <v>77</v>
      </c>
      <c r="K6954">
        <v>150</v>
      </c>
      <c r="L6954" t="s">
        <v>77</v>
      </c>
      <c r="M6954" t="s">
        <v>78</v>
      </c>
      <c r="N6954" t="s">
        <v>402</v>
      </c>
      <c r="O6954" t="s">
        <v>11767</v>
      </c>
      <c r="P6954" t="s">
        <v>11767</v>
      </c>
      <c r="Q6954" t="s">
        <v>11768</v>
      </c>
      <c r="R6954" t="s">
        <v>79</v>
      </c>
      <c r="S6954" t="s">
        <v>25</v>
      </c>
      <c r="T6954" t="s">
        <v>11769</v>
      </c>
      <c r="U6954" t="s">
        <v>43</v>
      </c>
      <c r="V6954" t="s">
        <v>80</v>
      </c>
      <c r="W6954">
        <v>25000</v>
      </c>
      <c r="X6954" t="s">
        <v>85</v>
      </c>
      <c r="Y6954">
        <v>-150</v>
      </c>
      <c r="Z6954" t="s">
        <v>11770</v>
      </c>
      <c r="AA6954" t="s">
        <v>11770</v>
      </c>
      <c r="AB6954" t="s">
        <v>107</v>
      </c>
      <c r="AC6954" t="s">
        <v>11771</v>
      </c>
      <c r="AD6954">
        <f>_xlfn.XLOOKUP(MIS[[#This Row],[TRADING SYMBOL]],[1]Sheet1!$D:$D,[1]Sheet1!$C:$C)</f>
        <v>163.19999999999999</v>
      </c>
      <c r="AE6954">
        <f>MIS[[#This Row],[OrderAverageTradedPrice]]*MIS[[#This Row],[OrderQuantity]]</f>
        <v>23850</v>
      </c>
      <c r="AF6954">
        <f>MIS[[#This Row],[LTP]]*MIS[[#This Row],[OrderQuantity]]</f>
        <v>24480</v>
      </c>
      <c r="AG6954">
        <f>IF(MIS[[#This Row],[OrderSide]]="SELL",MIS[[#This Row],[VALUE]]-MIS[[#This Row],[LIVE_VALUE]],MIS[[#This Row],[LIVE_VALUE]]-MIS[[#This Row],[VALUE]])</f>
        <v>-630</v>
      </c>
      <c r="AH6954" t="str" cm="1">
        <f t="array" ref="AH6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4" t="str">
        <f>MIS[[#This Row],[TRADING SYMBOL]]</f>
        <v>NIFTY2552225000PE</v>
      </c>
      <c r="AJ6954" t="str">
        <f>IF(RIGHT(MIS[[#This Row],[Main/Hedge]],4)="MAIN","MAIN","HEDGE")</f>
        <v>MAIN</v>
      </c>
      <c r="AK6954" t="str" cm="1">
        <f t="array" ref="AK6954">_xlfn._xlws.FILTER(Table4[Column1],ISNUMBER(SEARCH(Table4[Column1],MIS[[#This Row],[OrderUniqueIdentifier]])),"")</f>
        <v>LONGSHORT</v>
      </c>
    </row>
    <row r="6955" spans="1:37" x14ac:dyDescent="0.25">
      <c r="A6955" t="s">
        <v>71</v>
      </c>
      <c r="B6955" t="s">
        <v>550</v>
      </c>
      <c r="C6955" t="s">
        <v>11797</v>
      </c>
      <c r="D6955" t="s">
        <v>72</v>
      </c>
      <c r="E6955" t="s">
        <v>11766</v>
      </c>
      <c r="F6955" t="s">
        <v>73</v>
      </c>
      <c r="G6955" t="s">
        <v>89</v>
      </c>
      <c r="H6955" t="s">
        <v>75</v>
      </c>
      <c r="I6955" t="s">
        <v>76</v>
      </c>
      <c r="J6955" t="s">
        <v>77</v>
      </c>
      <c r="K6955">
        <v>150</v>
      </c>
      <c r="L6955" t="s">
        <v>77</v>
      </c>
      <c r="M6955" t="s">
        <v>78</v>
      </c>
      <c r="N6955" t="s">
        <v>11798</v>
      </c>
      <c r="O6955" t="s">
        <v>11767</v>
      </c>
      <c r="P6955" t="s">
        <v>11767</v>
      </c>
      <c r="Q6955" t="s">
        <v>11768</v>
      </c>
      <c r="R6955" t="s">
        <v>79</v>
      </c>
      <c r="S6955" t="s">
        <v>25</v>
      </c>
      <c r="T6955" t="s">
        <v>11769</v>
      </c>
      <c r="U6955" t="s">
        <v>43</v>
      </c>
      <c r="V6955" t="s">
        <v>80</v>
      </c>
      <c r="W6955">
        <v>25000</v>
      </c>
      <c r="X6955" t="s">
        <v>85</v>
      </c>
      <c r="Y6955">
        <v>-150</v>
      </c>
      <c r="Z6955" t="s">
        <v>11770</v>
      </c>
      <c r="AA6955" t="s">
        <v>11770</v>
      </c>
      <c r="AB6955" t="s">
        <v>107</v>
      </c>
      <c r="AC6955" t="s">
        <v>11771</v>
      </c>
      <c r="AD6955">
        <f>_xlfn.XLOOKUP(MIS[[#This Row],[TRADING SYMBOL]],[1]Sheet1!$D:$D,[1]Sheet1!$C:$C)</f>
        <v>163.19999999999999</v>
      </c>
      <c r="AE6955">
        <f>MIS[[#This Row],[OrderAverageTradedPrice]]*MIS[[#This Row],[OrderQuantity]]</f>
        <v>23887.5</v>
      </c>
      <c r="AF6955">
        <f>MIS[[#This Row],[LTP]]*MIS[[#This Row],[OrderQuantity]]</f>
        <v>24480</v>
      </c>
      <c r="AG6955">
        <f>IF(MIS[[#This Row],[OrderSide]]="SELL",MIS[[#This Row],[VALUE]]-MIS[[#This Row],[LIVE_VALUE]],MIS[[#This Row],[LIVE_VALUE]]-MIS[[#This Row],[VALUE]])</f>
        <v>-592.5</v>
      </c>
      <c r="AH6955" t="str" cm="1">
        <f t="array" ref="AH6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5" t="str">
        <f>MIS[[#This Row],[TRADING SYMBOL]]</f>
        <v>NIFTY2552225000PE</v>
      </c>
      <c r="AJ6955" t="str">
        <f>IF(RIGHT(MIS[[#This Row],[Main/Hedge]],4)="MAIN","MAIN","HEDGE")</f>
        <v>MAIN</v>
      </c>
      <c r="AK6955" t="str" cm="1">
        <f t="array" ref="AK6955">_xlfn._xlws.FILTER(Table4[Column1],ISNUMBER(SEARCH(Table4[Column1],MIS[[#This Row],[OrderUniqueIdentifier]])),"")</f>
        <v>LONGSHORT</v>
      </c>
    </row>
    <row r="6956" spans="1:37" x14ac:dyDescent="0.25">
      <c r="A6956" t="s">
        <v>71</v>
      </c>
      <c r="B6956" t="s">
        <v>550</v>
      </c>
      <c r="C6956" t="s">
        <v>11799</v>
      </c>
      <c r="D6956" t="s">
        <v>72</v>
      </c>
      <c r="E6956" t="s">
        <v>2053</v>
      </c>
      <c r="F6956" t="s">
        <v>98</v>
      </c>
      <c r="G6956" t="s">
        <v>89</v>
      </c>
      <c r="H6956" t="s">
        <v>75</v>
      </c>
      <c r="I6956" t="s">
        <v>76</v>
      </c>
      <c r="J6956" t="s">
        <v>77</v>
      </c>
      <c r="K6956">
        <v>40</v>
      </c>
      <c r="L6956" t="s">
        <v>77</v>
      </c>
      <c r="M6956" t="s">
        <v>78</v>
      </c>
      <c r="N6956" t="s">
        <v>11800</v>
      </c>
      <c r="O6956" t="s">
        <v>11767</v>
      </c>
      <c r="P6956" t="s">
        <v>11767</v>
      </c>
      <c r="Q6956" t="s">
        <v>2055</v>
      </c>
      <c r="R6956" t="s">
        <v>79</v>
      </c>
      <c r="S6956" t="s">
        <v>25</v>
      </c>
      <c r="T6956" t="s">
        <v>2056</v>
      </c>
      <c r="U6956" t="s">
        <v>100</v>
      </c>
      <c r="V6956" t="s">
        <v>80</v>
      </c>
      <c r="W6956">
        <v>82300</v>
      </c>
      <c r="X6956" t="s">
        <v>85</v>
      </c>
      <c r="Y6956">
        <v>-40</v>
      </c>
      <c r="Z6956" t="s">
        <v>11770</v>
      </c>
      <c r="AA6956" t="s">
        <v>11770</v>
      </c>
      <c r="AB6956" t="s">
        <v>107</v>
      </c>
      <c r="AC6956" t="s">
        <v>11771</v>
      </c>
      <c r="AD6956">
        <f>_xlfn.XLOOKUP(MIS[[#This Row],[TRADING SYMBOL]],[1]Sheet1!$D:$D,[1]Sheet1!$C:$C)</f>
        <v>389.05</v>
      </c>
      <c r="AE6956">
        <f>MIS[[#This Row],[OrderAverageTradedPrice]]*MIS[[#This Row],[OrderQuantity]]</f>
        <v>15334</v>
      </c>
      <c r="AF6956">
        <f>MIS[[#This Row],[LTP]]*MIS[[#This Row],[OrderQuantity]]</f>
        <v>15562</v>
      </c>
      <c r="AG6956">
        <f>IF(MIS[[#This Row],[OrderSide]]="SELL",MIS[[#This Row],[VALUE]]-MIS[[#This Row],[LIVE_VALUE]],MIS[[#This Row],[LIVE_VALUE]]-MIS[[#This Row],[VALUE]])</f>
        <v>-228</v>
      </c>
      <c r="AH6956" t="str" cm="1">
        <f t="array" ref="AH6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6" t="str">
        <f>MIS[[#This Row],[TRADING SYMBOL]]</f>
        <v>SENSEX2552082300PE</v>
      </c>
      <c r="AJ6956" t="str">
        <f>IF(RIGHT(MIS[[#This Row],[Main/Hedge]],4)="MAIN","MAIN","HEDGE")</f>
        <v>MAIN</v>
      </c>
      <c r="AK6956" t="str" cm="1">
        <f t="array" ref="AK6956">_xlfn._xlws.FILTER(Table4[Column1],ISNUMBER(SEARCH(Table4[Column1],MIS[[#This Row],[OrderUniqueIdentifier]])),"")</f>
        <v>LONGSHORT</v>
      </c>
    </row>
    <row r="6957" spans="1:37" x14ac:dyDescent="0.25">
      <c r="A6957" t="s">
        <v>71</v>
      </c>
      <c r="B6957" t="s">
        <v>566</v>
      </c>
      <c r="C6957" t="s">
        <v>11808</v>
      </c>
      <c r="D6957" t="s">
        <v>72</v>
      </c>
      <c r="E6957" t="s">
        <v>11766</v>
      </c>
      <c r="F6957" t="s">
        <v>73</v>
      </c>
      <c r="G6957" t="s">
        <v>89</v>
      </c>
      <c r="H6957" t="s">
        <v>75</v>
      </c>
      <c r="I6957" t="s">
        <v>76</v>
      </c>
      <c r="J6957" t="s">
        <v>77</v>
      </c>
      <c r="K6957">
        <v>75</v>
      </c>
      <c r="L6957" t="s">
        <v>77</v>
      </c>
      <c r="M6957" t="s">
        <v>78</v>
      </c>
      <c r="N6957" t="s">
        <v>402</v>
      </c>
      <c r="O6957" t="s">
        <v>11767</v>
      </c>
      <c r="P6957" t="s">
        <v>11767</v>
      </c>
      <c r="Q6957" t="s">
        <v>11768</v>
      </c>
      <c r="R6957" t="s">
        <v>79</v>
      </c>
      <c r="S6957" t="s">
        <v>25</v>
      </c>
      <c r="T6957" t="s">
        <v>11769</v>
      </c>
      <c r="U6957" t="s">
        <v>43</v>
      </c>
      <c r="V6957" t="s">
        <v>80</v>
      </c>
      <c r="W6957">
        <v>25000</v>
      </c>
      <c r="X6957" t="s">
        <v>85</v>
      </c>
      <c r="Y6957">
        <v>-75</v>
      </c>
      <c r="Z6957" t="s">
        <v>11770</v>
      </c>
      <c r="AA6957" t="s">
        <v>11770</v>
      </c>
      <c r="AB6957" t="s">
        <v>107</v>
      </c>
      <c r="AC6957" t="s">
        <v>11771</v>
      </c>
      <c r="AD6957">
        <f>_xlfn.XLOOKUP(MIS[[#This Row],[TRADING SYMBOL]],[1]Sheet1!$D:$D,[1]Sheet1!$C:$C)</f>
        <v>163.19999999999999</v>
      </c>
      <c r="AE6957">
        <f>MIS[[#This Row],[OrderAverageTradedPrice]]*MIS[[#This Row],[OrderQuantity]]</f>
        <v>11925</v>
      </c>
      <c r="AF6957">
        <f>MIS[[#This Row],[LTP]]*MIS[[#This Row],[OrderQuantity]]</f>
        <v>12240</v>
      </c>
      <c r="AG6957">
        <f>IF(MIS[[#This Row],[OrderSide]]="SELL",MIS[[#This Row],[VALUE]]-MIS[[#This Row],[LIVE_VALUE]],MIS[[#This Row],[LIVE_VALUE]]-MIS[[#This Row],[VALUE]])</f>
        <v>-315</v>
      </c>
      <c r="AH6957" t="str" cm="1">
        <f t="array" ref="AH6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7" t="str">
        <f>MIS[[#This Row],[TRADING SYMBOL]]</f>
        <v>NIFTY2552225000PE</v>
      </c>
      <c r="AJ6957" t="str">
        <f>IF(RIGHT(MIS[[#This Row],[Main/Hedge]],4)="MAIN","MAIN","HEDGE")</f>
        <v>MAIN</v>
      </c>
      <c r="AK6957" t="str" cm="1">
        <f t="array" ref="AK6957">_xlfn._xlws.FILTER(Table4[Column1],ISNUMBER(SEARCH(Table4[Column1],MIS[[#This Row],[OrderUniqueIdentifier]])),"")</f>
        <v>LONGSHORT</v>
      </c>
    </row>
    <row r="6958" spans="1:37" x14ac:dyDescent="0.25">
      <c r="A6958" t="s">
        <v>71</v>
      </c>
      <c r="B6958" t="s">
        <v>619</v>
      </c>
      <c r="C6958" t="s">
        <v>11829</v>
      </c>
      <c r="D6958" t="s">
        <v>72</v>
      </c>
      <c r="E6958" t="s">
        <v>2053</v>
      </c>
      <c r="F6958" t="s">
        <v>98</v>
      </c>
      <c r="G6958" t="s">
        <v>89</v>
      </c>
      <c r="H6958" t="s">
        <v>75</v>
      </c>
      <c r="I6958" t="s">
        <v>76</v>
      </c>
      <c r="J6958" t="s">
        <v>77</v>
      </c>
      <c r="K6958">
        <v>80</v>
      </c>
      <c r="L6958" t="s">
        <v>77</v>
      </c>
      <c r="M6958" t="s">
        <v>78</v>
      </c>
      <c r="N6958" t="s">
        <v>11800</v>
      </c>
      <c r="O6958" t="s">
        <v>11781</v>
      </c>
      <c r="P6958" t="s">
        <v>11767</v>
      </c>
      <c r="Q6958" t="s">
        <v>2055</v>
      </c>
      <c r="R6958" t="s">
        <v>79</v>
      </c>
      <c r="S6958" t="s">
        <v>25</v>
      </c>
      <c r="T6958" t="s">
        <v>2056</v>
      </c>
      <c r="U6958" t="s">
        <v>100</v>
      </c>
      <c r="V6958" t="s">
        <v>80</v>
      </c>
      <c r="W6958">
        <v>82300</v>
      </c>
      <c r="X6958" t="s">
        <v>85</v>
      </c>
      <c r="Y6958">
        <v>-80</v>
      </c>
      <c r="Z6958" t="s">
        <v>11782</v>
      </c>
      <c r="AA6958" t="s">
        <v>11770</v>
      </c>
      <c r="AB6958" t="s">
        <v>107</v>
      </c>
      <c r="AC6958" t="s">
        <v>11771</v>
      </c>
      <c r="AD6958">
        <f>_xlfn.XLOOKUP(MIS[[#This Row],[TRADING SYMBOL]],[1]Sheet1!$D:$D,[1]Sheet1!$C:$C)</f>
        <v>389.05</v>
      </c>
      <c r="AE6958">
        <f>MIS[[#This Row],[OrderAverageTradedPrice]]*MIS[[#This Row],[OrderQuantity]]</f>
        <v>30668</v>
      </c>
      <c r="AF6958">
        <f>MIS[[#This Row],[LTP]]*MIS[[#This Row],[OrderQuantity]]</f>
        <v>31124</v>
      </c>
      <c r="AG6958">
        <f>IF(MIS[[#This Row],[OrderSide]]="SELL",MIS[[#This Row],[VALUE]]-MIS[[#This Row],[LIVE_VALUE]],MIS[[#This Row],[LIVE_VALUE]]-MIS[[#This Row],[VALUE]])</f>
        <v>-456</v>
      </c>
      <c r="AH6958" t="str" cm="1">
        <f t="array" ref="AH6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8" t="str">
        <f>MIS[[#This Row],[TRADING SYMBOL]]</f>
        <v>SENSEX2552082300PE</v>
      </c>
      <c r="AJ6958" t="str">
        <f>IF(RIGHT(MIS[[#This Row],[Main/Hedge]],4)="MAIN","MAIN","HEDGE")</f>
        <v>MAIN</v>
      </c>
      <c r="AK6958" t="str" cm="1">
        <f t="array" ref="AK6958">_xlfn._xlws.FILTER(Table4[Column1],ISNUMBER(SEARCH(Table4[Column1],MIS[[#This Row],[OrderUniqueIdentifier]])),"")</f>
        <v>LONGSHORT</v>
      </c>
    </row>
    <row r="6959" spans="1:37" x14ac:dyDescent="0.25">
      <c r="A6959" t="s">
        <v>71</v>
      </c>
      <c r="B6959" t="s">
        <v>642</v>
      </c>
      <c r="C6959" t="s">
        <v>11839</v>
      </c>
      <c r="D6959" t="s">
        <v>72</v>
      </c>
      <c r="E6959" t="s">
        <v>2053</v>
      </c>
      <c r="F6959" t="s">
        <v>98</v>
      </c>
      <c r="G6959" t="s">
        <v>89</v>
      </c>
      <c r="H6959" t="s">
        <v>75</v>
      </c>
      <c r="I6959" t="s">
        <v>76</v>
      </c>
      <c r="J6959" t="s">
        <v>77</v>
      </c>
      <c r="K6959">
        <v>280</v>
      </c>
      <c r="L6959" t="s">
        <v>77</v>
      </c>
      <c r="M6959" t="s">
        <v>78</v>
      </c>
      <c r="N6959" t="s">
        <v>11840</v>
      </c>
      <c r="O6959" t="s">
        <v>11767</v>
      </c>
      <c r="P6959" t="s">
        <v>11767</v>
      </c>
      <c r="Q6959" t="s">
        <v>2055</v>
      </c>
      <c r="R6959" t="s">
        <v>79</v>
      </c>
      <c r="S6959" t="s">
        <v>25</v>
      </c>
      <c r="T6959" t="s">
        <v>2056</v>
      </c>
      <c r="U6959" t="s">
        <v>100</v>
      </c>
      <c r="V6959" t="s">
        <v>80</v>
      </c>
      <c r="W6959">
        <v>82300</v>
      </c>
      <c r="X6959" t="s">
        <v>85</v>
      </c>
      <c r="Y6959">
        <v>-280</v>
      </c>
      <c r="Z6959" t="s">
        <v>11770</v>
      </c>
      <c r="AA6959" t="s">
        <v>11770</v>
      </c>
      <c r="AB6959" t="s">
        <v>107</v>
      </c>
      <c r="AC6959" t="s">
        <v>11771</v>
      </c>
      <c r="AD6959">
        <f>_xlfn.XLOOKUP(MIS[[#This Row],[TRADING SYMBOL]],[1]Sheet1!$D:$D,[1]Sheet1!$C:$C)</f>
        <v>389.05</v>
      </c>
      <c r="AE6959">
        <f>MIS[[#This Row],[OrderAverageTradedPrice]]*MIS[[#This Row],[OrderQuantity]]</f>
        <v>107318.99999999975</v>
      </c>
      <c r="AF6959">
        <f>MIS[[#This Row],[LTP]]*MIS[[#This Row],[OrderQuantity]]</f>
        <v>108934</v>
      </c>
      <c r="AG6959">
        <f>IF(MIS[[#This Row],[OrderSide]]="SELL",MIS[[#This Row],[VALUE]]-MIS[[#This Row],[LIVE_VALUE]],MIS[[#This Row],[LIVE_VALUE]]-MIS[[#This Row],[VALUE]])</f>
        <v>-1615.0000000002474</v>
      </c>
      <c r="AH6959" t="str" cm="1">
        <f t="array" ref="AH6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9" t="str">
        <f>MIS[[#This Row],[TRADING SYMBOL]]</f>
        <v>SENSEX2552082300PE</v>
      </c>
      <c r="AJ6959" t="str">
        <f>IF(RIGHT(MIS[[#This Row],[Main/Hedge]],4)="MAIN","MAIN","HEDGE")</f>
        <v>MAIN</v>
      </c>
      <c r="AK6959" t="str" cm="1">
        <f t="array" ref="AK6959">_xlfn._xlws.FILTER(Table4[Column1],ISNUMBER(SEARCH(Table4[Column1],MIS[[#This Row],[OrderUniqueIdentifier]])),"")</f>
        <v>LONGSHORT</v>
      </c>
    </row>
    <row r="6960" spans="1:37" x14ac:dyDescent="0.25">
      <c r="A6960" t="s">
        <v>71</v>
      </c>
      <c r="B6960" t="s">
        <v>642</v>
      </c>
      <c r="C6960" t="s">
        <v>11841</v>
      </c>
      <c r="D6960" t="s">
        <v>72</v>
      </c>
      <c r="E6960" t="s">
        <v>11766</v>
      </c>
      <c r="F6960" t="s">
        <v>73</v>
      </c>
      <c r="G6960" t="s">
        <v>89</v>
      </c>
      <c r="H6960" t="s">
        <v>75</v>
      </c>
      <c r="I6960" t="s">
        <v>76</v>
      </c>
      <c r="J6960" t="s">
        <v>77</v>
      </c>
      <c r="K6960">
        <v>675</v>
      </c>
      <c r="L6960" t="s">
        <v>77</v>
      </c>
      <c r="M6960" t="s">
        <v>78</v>
      </c>
      <c r="N6960" t="s">
        <v>11798</v>
      </c>
      <c r="O6960" t="s">
        <v>11767</v>
      </c>
      <c r="P6960" t="s">
        <v>11767</v>
      </c>
      <c r="Q6960" t="s">
        <v>11768</v>
      </c>
      <c r="R6960" t="s">
        <v>79</v>
      </c>
      <c r="S6960" t="s">
        <v>25</v>
      </c>
      <c r="T6960" t="s">
        <v>11769</v>
      </c>
      <c r="U6960" t="s">
        <v>43</v>
      </c>
      <c r="V6960" t="s">
        <v>80</v>
      </c>
      <c r="W6960">
        <v>25000</v>
      </c>
      <c r="X6960" t="s">
        <v>85</v>
      </c>
      <c r="Y6960">
        <v>-675</v>
      </c>
      <c r="Z6960" t="s">
        <v>11770</v>
      </c>
      <c r="AA6960" t="s">
        <v>11770</v>
      </c>
      <c r="AB6960" t="s">
        <v>107</v>
      </c>
      <c r="AC6960" t="s">
        <v>11771</v>
      </c>
      <c r="AD6960">
        <f>_xlfn.XLOOKUP(MIS[[#This Row],[TRADING SYMBOL]],[1]Sheet1!$D:$D,[1]Sheet1!$C:$C)</f>
        <v>163.19999999999999</v>
      </c>
      <c r="AE6960">
        <f>MIS[[#This Row],[OrderAverageTradedPrice]]*MIS[[#This Row],[OrderQuantity]]</f>
        <v>107493.75</v>
      </c>
      <c r="AF6960">
        <f>MIS[[#This Row],[LTP]]*MIS[[#This Row],[OrderQuantity]]</f>
        <v>110159.99999999999</v>
      </c>
      <c r="AG6960">
        <f>IF(MIS[[#This Row],[OrderSide]]="SELL",MIS[[#This Row],[VALUE]]-MIS[[#This Row],[LIVE_VALUE]],MIS[[#This Row],[LIVE_VALUE]]-MIS[[#This Row],[VALUE]])</f>
        <v>-2666.2499999999854</v>
      </c>
      <c r="AH6960" t="str" cm="1">
        <f t="array" ref="AH6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0" t="str">
        <f>MIS[[#This Row],[TRADING SYMBOL]]</f>
        <v>NIFTY2552225000PE</v>
      </c>
      <c r="AJ6960" t="str">
        <f>IF(RIGHT(MIS[[#This Row],[Main/Hedge]],4)="MAIN","MAIN","HEDGE")</f>
        <v>MAIN</v>
      </c>
      <c r="AK6960" t="str" cm="1">
        <f t="array" ref="AK6960">_xlfn._xlws.FILTER(Table4[Column1],ISNUMBER(SEARCH(Table4[Column1],MIS[[#This Row],[OrderUniqueIdentifier]])),"")</f>
        <v>LONGSHORT</v>
      </c>
    </row>
    <row r="6961" spans="1:37" x14ac:dyDescent="0.25">
      <c r="A6961" t="s">
        <v>71</v>
      </c>
      <c r="B6961" t="s">
        <v>652</v>
      </c>
      <c r="C6961" t="s">
        <v>11842</v>
      </c>
      <c r="D6961" t="s">
        <v>72</v>
      </c>
      <c r="E6961" t="s">
        <v>2053</v>
      </c>
      <c r="F6961" t="s">
        <v>98</v>
      </c>
      <c r="G6961" t="s">
        <v>89</v>
      </c>
      <c r="H6961" t="s">
        <v>75</v>
      </c>
      <c r="I6961" t="s">
        <v>76</v>
      </c>
      <c r="J6961" t="s">
        <v>77</v>
      </c>
      <c r="K6961">
        <v>40</v>
      </c>
      <c r="L6961" t="s">
        <v>77</v>
      </c>
      <c r="M6961" t="s">
        <v>78</v>
      </c>
      <c r="N6961" t="s">
        <v>11800</v>
      </c>
      <c r="O6961" t="s">
        <v>11781</v>
      </c>
      <c r="P6961" t="s">
        <v>11767</v>
      </c>
      <c r="Q6961" t="s">
        <v>2055</v>
      </c>
      <c r="R6961" t="s">
        <v>79</v>
      </c>
      <c r="S6961" t="s">
        <v>25</v>
      </c>
      <c r="T6961" t="s">
        <v>2056</v>
      </c>
      <c r="U6961" t="s">
        <v>100</v>
      </c>
      <c r="V6961" t="s">
        <v>80</v>
      </c>
      <c r="W6961">
        <v>82300</v>
      </c>
      <c r="X6961" t="s">
        <v>85</v>
      </c>
      <c r="Y6961">
        <v>-40</v>
      </c>
      <c r="Z6961" t="s">
        <v>11782</v>
      </c>
      <c r="AA6961" t="s">
        <v>11770</v>
      </c>
      <c r="AB6961" t="s">
        <v>107</v>
      </c>
      <c r="AC6961" t="s">
        <v>11771</v>
      </c>
      <c r="AD6961">
        <f>_xlfn.XLOOKUP(MIS[[#This Row],[TRADING SYMBOL]],[1]Sheet1!$D:$D,[1]Sheet1!$C:$C)</f>
        <v>389.05</v>
      </c>
      <c r="AE6961">
        <f>MIS[[#This Row],[OrderAverageTradedPrice]]*MIS[[#This Row],[OrderQuantity]]</f>
        <v>15334</v>
      </c>
      <c r="AF6961">
        <f>MIS[[#This Row],[LTP]]*MIS[[#This Row],[OrderQuantity]]</f>
        <v>15562</v>
      </c>
      <c r="AG6961">
        <f>IF(MIS[[#This Row],[OrderSide]]="SELL",MIS[[#This Row],[VALUE]]-MIS[[#This Row],[LIVE_VALUE]],MIS[[#This Row],[LIVE_VALUE]]-MIS[[#This Row],[VALUE]])</f>
        <v>-228</v>
      </c>
      <c r="AH6961" t="str" cm="1">
        <f t="array" ref="AH6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1" t="str">
        <f>MIS[[#This Row],[TRADING SYMBOL]]</f>
        <v>SENSEX2552082300PE</v>
      </c>
      <c r="AJ6961" t="str">
        <f>IF(RIGHT(MIS[[#This Row],[Main/Hedge]],4)="MAIN","MAIN","HEDGE")</f>
        <v>MAIN</v>
      </c>
      <c r="AK6961" t="str" cm="1">
        <f t="array" ref="AK6961">_xlfn._xlws.FILTER(Table4[Column1],ISNUMBER(SEARCH(Table4[Column1],MIS[[#This Row],[OrderUniqueIdentifier]])),"")</f>
        <v>LONGSHORT</v>
      </c>
    </row>
    <row r="6962" spans="1:37" x14ac:dyDescent="0.25">
      <c r="A6962" t="s">
        <v>71</v>
      </c>
      <c r="B6962" t="s">
        <v>669</v>
      </c>
      <c r="C6962" t="s">
        <v>11852</v>
      </c>
      <c r="D6962" t="s">
        <v>72</v>
      </c>
      <c r="E6962" t="s">
        <v>2053</v>
      </c>
      <c r="F6962" t="s">
        <v>98</v>
      </c>
      <c r="G6962" t="s">
        <v>89</v>
      </c>
      <c r="H6962" t="s">
        <v>75</v>
      </c>
      <c r="I6962" t="s">
        <v>76</v>
      </c>
      <c r="J6962" t="s">
        <v>77</v>
      </c>
      <c r="K6962">
        <v>20</v>
      </c>
      <c r="L6962" t="s">
        <v>77</v>
      </c>
      <c r="M6962" t="s">
        <v>78</v>
      </c>
      <c r="N6962" t="s">
        <v>11853</v>
      </c>
      <c r="O6962" t="s">
        <v>11781</v>
      </c>
      <c r="P6962" t="s">
        <v>11767</v>
      </c>
      <c r="Q6962" t="s">
        <v>2055</v>
      </c>
      <c r="R6962" t="s">
        <v>79</v>
      </c>
      <c r="S6962" t="s">
        <v>25</v>
      </c>
      <c r="T6962" t="s">
        <v>2056</v>
      </c>
      <c r="U6962" t="s">
        <v>100</v>
      </c>
      <c r="V6962" t="s">
        <v>80</v>
      </c>
      <c r="W6962">
        <v>82300</v>
      </c>
      <c r="X6962" t="s">
        <v>85</v>
      </c>
      <c r="Y6962">
        <v>-20</v>
      </c>
      <c r="Z6962" t="s">
        <v>11782</v>
      </c>
      <c r="AA6962" t="s">
        <v>11770</v>
      </c>
      <c r="AB6962" t="s">
        <v>107</v>
      </c>
      <c r="AC6962" t="s">
        <v>11771</v>
      </c>
      <c r="AD6962">
        <f>_xlfn.XLOOKUP(MIS[[#This Row],[TRADING SYMBOL]],[1]Sheet1!$D:$D,[1]Sheet1!$C:$C)</f>
        <v>389.05</v>
      </c>
      <c r="AE6962">
        <f>MIS[[#This Row],[OrderAverageTradedPrice]]*MIS[[#This Row],[OrderQuantity]]</f>
        <v>7670</v>
      </c>
      <c r="AF6962">
        <f>MIS[[#This Row],[LTP]]*MIS[[#This Row],[OrderQuantity]]</f>
        <v>7781</v>
      </c>
      <c r="AG6962">
        <f>IF(MIS[[#This Row],[OrderSide]]="SELL",MIS[[#This Row],[VALUE]]-MIS[[#This Row],[LIVE_VALUE]],MIS[[#This Row],[LIVE_VALUE]]-MIS[[#This Row],[VALUE]])</f>
        <v>-111</v>
      </c>
      <c r="AH6962" t="str" cm="1">
        <f t="array" ref="AH6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2" t="str">
        <f>MIS[[#This Row],[TRADING SYMBOL]]</f>
        <v>SENSEX2552082300PE</v>
      </c>
      <c r="AJ6962" t="str">
        <f>IF(RIGHT(MIS[[#This Row],[Main/Hedge]],4)="MAIN","MAIN","HEDGE")</f>
        <v>MAIN</v>
      </c>
      <c r="AK6962" t="str" cm="1">
        <f t="array" ref="AK6962">_xlfn._xlws.FILTER(Table4[Column1],ISNUMBER(SEARCH(Table4[Column1],MIS[[#This Row],[OrderUniqueIdentifier]])),"")</f>
        <v>LONGSHORT</v>
      </c>
    </row>
    <row r="6963" spans="1:37" x14ac:dyDescent="0.25">
      <c r="A6963" t="s">
        <v>71</v>
      </c>
      <c r="B6963" t="s">
        <v>705</v>
      </c>
      <c r="C6963" t="s">
        <v>11861</v>
      </c>
      <c r="D6963" t="s">
        <v>72</v>
      </c>
      <c r="E6963" t="s">
        <v>2053</v>
      </c>
      <c r="F6963" t="s">
        <v>98</v>
      </c>
      <c r="G6963" t="s">
        <v>89</v>
      </c>
      <c r="H6963" t="s">
        <v>75</v>
      </c>
      <c r="I6963" t="s">
        <v>76</v>
      </c>
      <c r="J6963" t="s">
        <v>77</v>
      </c>
      <c r="K6963">
        <v>40</v>
      </c>
      <c r="L6963" t="s">
        <v>77</v>
      </c>
      <c r="M6963" t="s">
        <v>78</v>
      </c>
      <c r="N6963" t="s">
        <v>11846</v>
      </c>
      <c r="O6963" t="s">
        <v>11781</v>
      </c>
      <c r="P6963" t="s">
        <v>11767</v>
      </c>
      <c r="Q6963" t="s">
        <v>2055</v>
      </c>
      <c r="R6963" t="s">
        <v>79</v>
      </c>
      <c r="S6963" t="s">
        <v>25</v>
      </c>
      <c r="T6963" t="s">
        <v>2056</v>
      </c>
      <c r="U6963" t="s">
        <v>100</v>
      </c>
      <c r="V6963" t="s">
        <v>80</v>
      </c>
      <c r="W6963">
        <v>82300</v>
      </c>
      <c r="X6963" t="s">
        <v>85</v>
      </c>
      <c r="Y6963">
        <v>-40</v>
      </c>
      <c r="Z6963" t="s">
        <v>11782</v>
      </c>
      <c r="AA6963" t="s">
        <v>11770</v>
      </c>
      <c r="AB6963" t="s">
        <v>107</v>
      </c>
      <c r="AC6963" t="s">
        <v>11771</v>
      </c>
      <c r="AD6963">
        <f>_xlfn.XLOOKUP(MIS[[#This Row],[TRADING SYMBOL]],[1]Sheet1!$D:$D,[1]Sheet1!$C:$C)</f>
        <v>389.05</v>
      </c>
      <c r="AE6963">
        <f>MIS[[#This Row],[OrderAverageTradedPrice]]*MIS[[#This Row],[OrderQuantity]]</f>
        <v>15338</v>
      </c>
      <c r="AF6963">
        <f>MIS[[#This Row],[LTP]]*MIS[[#This Row],[OrderQuantity]]</f>
        <v>15562</v>
      </c>
      <c r="AG6963">
        <f>IF(MIS[[#This Row],[OrderSide]]="SELL",MIS[[#This Row],[VALUE]]-MIS[[#This Row],[LIVE_VALUE]],MIS[[#This Row],[LIVE_VALUE]]-MIS[[#This Row],[VALUE]])</f>
        <v>-224</v>
      </c>
      <c r="AH6963" t="str" cm="1">
        <f t="array" ref="AH6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3" t="str">
        <f>MIS[[#This Row],[TRADING SYMBOL]]</f>
        <v>SENSEX2552082300PE</v>
      </c>
      <c r="AJ6963" t="str">
        <f>IF(RIGHT(MIS[[#This Row],[Main/Hedge]],4)="MAIN","MAIN","HEDGE")</f>
        <v>MAIN</v>
      </c>
      <c r="AK6963" t="str" cm="1">
        <f t="array" ref="AK6963">_xlfn._xlws.FILTER(Table4[Column1],ISNUMBER(SEARCH(Table4[Column1],MIS[[#This Row],[OrderUniqueIdentifier]])),"")</f>
        <v>LONGSHORT</v>
      </c>
    </row>
    <row r="6964" spans="1:37" x14ac:dyDescent="0.25">
      <c r="A6964" t="s">
        <v>71</v>
      </c>
      <c r="B6964" t="s">
        <v>779</v>
      </c>
      <c r="C6964" t="s">
        <v>11878</v>
      </c>
      <c r="D6964" t="s">
        <v>72</v>
      </c>
      <c r="E6964" t="s">
        <v>2053</v>
      </c>
      <c r="F6964" t="s">
        <v>98</v>
      </c>
      <c r="G6964" t="s">
        <v>89</v>
      </c>
      <c r="H6964" t="s">
        <v>75</v>
      </c>
      <c r="I6964" t="s">
        <v>76</v>
      </c>
      <c r="J6964" t="s">
        <v>77</v>
      </c>
      <c r="K6964">
        <v>40</v>
      </c>
      <c r="L6964" t="s">
        <v>77</v>
      </c>
      <c r="M6964" t="s">
        <v>78</v>
      </c>
      <c r="N6964" t="s">
        <v>11879</v>
      </c>
      <c r="O6964" t="s">
        <v>11781</v>
      </c>
      <c r="P6964" t="s">
        <v>11767</v>
      </c>
      <c r="Q6964" t="s">
        <v>2055</v>
      </c>
      <c r="R6964" t="s">
        <v>79</v>
      </c>
      <c r="S6964" t="s">
        <v>25</v>
      </c>
      <c r="T6964" t="s">
        <v>2056</v>
      </c>
      <c r="U6964" t="s">
        <v>100</v>
      </c>
      <c r="V6964" t="s">
        <v>80</v>
      </c>
      <c r="W6964">
        <v>82300</v>
      </c>
      <c r="X6964" t="s">
        <v>85</v>
      </c>
      <c r="Y6964">
        <v>-40</v>
      </c>
      <c r="Z6964" t="s">
        <v>11782</v>
      </c>
      <c r="AA6964" t="s">
        <v>11770</v>
      </c>
      <c r="AB6964" t="s">
        <v>107</v>
      </c>
      <c r="AC6964" t="s">
        <v>11771</v>
      </c>
      <c r="AD6964">
        <f>_xlfn.XLOOKUP(MIS[[#This Row],[TRADING SYMBOL]],[1]Sheet1!$D:$D,[1]Sheet1!$C:$C)</f>
        <v>389.05</v>
      </c>
      <c r="AE6964">
        <f>MIS[[#This Row],[OrderAverageTradedPrice]]*MIS[[#This Row],[OrderQuantity]]</f>
        <v>15336</v>
      </c>
      <c r="AF6964">
        <f>MIS[[#This Row],[LTP]]*MIS[[#This Row],[OrderQuantity]]</f>
        <v>15562</v>
      </c>
      <c r="AG6964">
        <f>IF(MIS[[#This Row],[OrderSide]]="SELL",MIS[[#This Row],[VALUE]]-MIS[[#This Row],[LIVE_VALUE]],MIS[[#This Row],[LIVE_VALUE]]-MIS[[#This Row],[VALUE]])</f>
        <v>-226</v>
      </c>
      <c r="AH6964" t="str" cm="1">
        <f t="array" ref="AH6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4" t="str">
        <f>MIS[[#This Row],[TRADING SYMBOL]]</f>
        <v>SENSEX2552082300PE</v>
      </c>
      <c r="AJ6964" t="str">
        <f>IF(RIGHT(MIS[[#This Row],[Main/Hedge]],4)="MAIN","MAIN","HEDGE")</f>
        <v>MAIN</v>
      </c>
      <c r="AK6964" t="str" cm="1">
        <f t="array" ref="AK6964">_xlfn._xlws.FILTER(Table4[Column1],ISNUMBER(SEARCH(Table4[Column1],MIS[[#This Row],[OrderUniqueIdentifier]])),"")</f>
        <v>LONGSHORT</v>
      </c>
    </row>
    <row r="6965" spans="1:37" x14ac:dyDescent="0.25">
      <c r="A6965" t="s">
        <v>71</v>
      </c>
      <c r="B6965" t="s">
        <v>822</v>
      </c>
      <c r="C6965" t="s">
        <v>11893</v>
      </c>
      <c r="D6965" t="s">
        <v>72</v>
      </c>
      <c r="E6965" t="s">
        <v>2053</v>
      </c>
      <c r="F6965" t="s">
        <v>98</v>
      </c>
      <c r="G6965" t="s">
        <v>89</v>
      </c>
      <c r="H6965" t="s">
        <v>75</v>
      </c>
      <c r="I6965" t="s">
        <v>76</v>
      </c>
      <c r="J6965" t="s">
        <v>77</v>
      </c>
      <c r="K6965">
        <v>40</v>
      </c>
      <c r="L6965" t="s">
        <v>77</v>
      </c>
      <c r="M6965" t="s">
        <v>78</v>
      </c>
      <c r="N6965" t="s">
        <v>11894</v>
      </c>
      <c r="O6965" t="s">
        <v>11767</v>
      </c>
      <c r="P6965" t="s">
        <v>11767</v>
      </c>
      <c r="Q6965" t="s">
        <v>2055</v>
      </c>
      <c r="R6965" t="s">
        <v>79</v>
      </c>
      <c r="S6965" t="s">
        <v>25</v>
      </c>
      <c r="T6965" t="s">
        <v>2056</v>
      </c>
      <c r="U6965" t="s">
        <v>100</v>
      </c>
      <c r="V6965" t="s">
        <v>80</v>
      </c>
      <c r="W6965">
        <v>82300</v>
      </c>
      <c r="X6965" t="s">
        <v>85</v>
      </c>
      <c r="Y6965">
        <v>-40</v>
      </c>
      <c r="Z6965" t="s">
        <v>11770</v>
      </c>
      <c r="AA6965" t="s">
        <v>11770</v>
      </c>
      <c r="AB6965" t="s">
        <v>107</v>
      </c>
      <c r="AC6965" t="s">
        <v>11771</v>
      </c>
      <c r="AD6965">
        <f>_xlfn.XLOOKUP(MIS[[#This Row],[TRADING SYMBOL]],[1]Sheet1!$D:$D,[1]Sheet1!$C:$C)</f>
        <v>389.05</v>
      </c>
      <c r="AE6965">
        <f>MIS[[#This Row],[OrderAverageTradedPrice]]*MIS[[#This Row],[OrderQuantity]]</f>
        <v>15304</v>
      </c>
      <c r="AF6965">
        <f>MIS[[#This Row],[LTP]]*MIS[[#This Row],[OrderQuantity]]</f>
        <v>15562</v>
      </c>
      <c r="AG6965">
        <f>IF(MIS[[#This Row],[OrderSide]]="SELL",MIS[[#This Row],[VALUE]]-MIS[[#This Row],[LIVE_VALUE]],MIS[[#This Row],[LIVE_VALUE]]-MIS[[#This Row],[VALUE]])</f>
        <v>-258</v>
      </c>
      <c r="AH6965" t="str" cm="1">
        <f t="array" ref="AH6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5" t="str">
        <f>MIS[[#This Row],[TRADING SYMBOL]]</f>
        <v>SENSEX2552082300PE</v>
      </c>
      <c r="AJ6965" t="str">
        <f>IF(RIGHT(MIS[[#This Row],[Main/Hedge]],4)="MAIN","MAIN","HEDGE")</f>
        <v>MAIN</v>
      </c>
      <c r="AK6965" t="str" cm="1">
        <f t="array" ref="AK6965">_xlfn._xlws.FILTER(Table4[Column1],ISNUMBER(SEARCH(Table4[Column1],MIS[[#This Row],[OrderUniqueIdentifier]])),"")</f>
        <v>LONGSHORT</v>
      </c>
    </row>
    <row r="6966" spans="1:37" x14ac:dyDescent="0.25">
      <c r="A6966" t="s">
        <v>71</v>
      </c>
      <c r="B6966" t="s">
        <v>822</v>
      </c>
      <c r="C6966" t="s">
        <v>11895</v>
      </c>
      <c r="D6966" t="s">
        <v>72</v>
      </c>
      <c r="E6966" t="s">
        <v>11766</v>
      </c>
      <c r="F6966" t="s">
        <v>73</v>
      </c>
      <c r="G6966" t="s">
        <v>89</v>
      </c>
      <c r="H6966" t="s">
        <v>75</v>
      </c>
      <c r="I6966" t="s">
        <v>76</v>
      </c>
      <c r="J6966" t="s">
        <v>77</v>
      </c>
      <c r="K6966">
        <v>75</v>
      </c>
      <c r="L6966" t="s">
        <v>77</v>
      </c>
      <c r="M6966" t="s">
        <v>78</v>
      </c>
      <c r="N6966" t="s">
        <v>402</v>
      </c>
      <c r="O6966" t="s">
        <v>11767</v>
      </c>
      <c r="P6966" t="s">
        <v>11767</v>
      </c>
      <c r="Q6966" t="s">
        <v>11768</v>
      </c>
      <c r="R6966" t="s">
        <v>79</v>
      </c>
      <c r="S6966" t="s">
        <v>25</v>
      </c>
      <c r="T6966" t="s">
        <v>11769</v>
      </c>
      <c r="U6966" t="s">
        <v>43</v>
      </c>
      <c r="V6966" t="s">
        <v>80</v>
      </c>
      <c r="W6966">
        <v>25000</v>
      </c>
      <c r="X6966" t="s">
        <v>85</v>
      </c>
      <c r="Y6966">
        <v>-75</v>
      </c>
      <c r="Z6966" t="s">
        <v>11770</v>
      </c>
      <c r="AA6966" t="s">
        <v>11770</v>
      </c>
      <c r="AB6966" t="s">
        <v>107</v>
      </c>
      <c r="AC6966" t="s">
        <v>11771</v>
      </c>
      <c r="AD6966">
        <f>_xlfn.XLOOKUP(MIS[[#This Row],[TRADING SYMBOL]],[1]Sheet1!$D:$D,[1]Sheet1!$C:$C)</f>
        <v>163.19999999999999</v>
      </c>
      <c r="AE6966">
        <f>MIS[[#This Row],[OrderAverageTradedPrice]]*MIS[[#This Row],[OrderQuantity]]</f>
        <v>11925</v>
      </c>
      <c r="AF6966">
        <f>MIS[[#This Row],[LTP]]*MIS[[#This Row],[OrderQuantity]]</f>
        <v>12240</v>
      </c>
      <c r="AG6966">
        <f>IF(MIS[[#This Row],[OrderSide]]="SELL",MIS[[#This Row],[VALUE]]-MIS[[#This Row],[LIVE_VALUE]],MIS[[#This Row],[LIVE_VALUE]]-MIS[[#This Row],[VALUE]])</f>
        <v>-315</v>
      </c>
      <c r="AH6966" t="str" cm="1">
        <f t="array" ref="AH6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6" t="str">
        <f>MIS[[#This Row],[TRADING SYMBOL]]</f>
        <v>NIFTY2552225000PE</v>
      </c>
      <c r="AJ6966" t="str">
        <f>IF(RIGHT(MIS[[#This Row],[Main/Hedge]],4)="MAIN","MAIN","HEDGE")</f>
        <v>MAIN</v>
      </c>
      <c r="AK6966" t="str" cm="1">
        <f t="array" ref="AK6966">_xlfn._xlws.FILTER(Table4[Column1],ISNUMBER(SEARCH(Table4[Column1],MIS[[#This Row],[OrderUniqueIdentifier]])),"")</f>
        <v>LONGSHORT</v>
      </c>
    </row>
    <row r="6967" spans="1:37" x14ac:dyDescent="0.25">
      <c r="A6967" t="s">
        <v>71</v>
      </c>
      <c r="B6967" t="s">
        <v>847</v>
      </c>
      <c r="C6967" t="s">
        <v>11905</v>
      </c>
      <c r="D6967" t="s">
        <v>72</v>
      </c>
      <c r="E6967" t="s">
        <v>2053</v>
      </c>
      <c r="F6967" t="s">
        <v>98</v>
      </c>
      <c r="G6967" t="s">
        <v>89</v>
      </c>
      <c r="H6967" t="s">
        <v>75</v>
      </c>
      <c r="I6967" t="s">
        <v>76</v>
      </c>
      <c r="J6967" t="s">
        <v>77</v>
      </c>
      <c r="K6967">
        <v>280</v>
      </c>
      <c r="L6967" t="s">
        <v>77</v>
      </c>
      <c r="M6967" t="s">
        <v>78</v>
      </c>
      <c r="N6967" t="s">
        <v>11906</v>
      </c>
      <c r="O6967" t="s">
        <v>11781</v>
      </c>
      <c r="P6967" t="s">
        <v>11767</v>
      </c>
      <c r="Q6967" t="s">
        <v>2055</v>
      </c>
      <c r="R6967" t="s">
        <v>79</v>
      </c>
      <c r="S6967" t="s">
        <v>25</v>
      </c>
      <c r="T6967" t="s">
        <v>2056</v>
      </c>
      <c r="U6967" t="s">
        <v>100</v>
      </c>
      <c r="V6967" t="s">
        <v>80</v>
      </c>
      <c r="W6967">
        <v>82300</v>
      </c>
      <c r="X6967" t="s">
        <v>85</v>
      </c>
      <c r="Y6967">
        <v>-280</v>
      </c>
      <c r="Z6967" t="s">
        <v>11782</v>
      </c>
      <c r="AA6967" t="s">
        <v>11770</v>
      </c>
      <c r="AB6967" t="s">
        <v>107</v>
      </c>
      <c r="AC6967" t="s">
        <v>11771</v>
      </c>
      <c r="AD6967">
        <f>_xlfn.XLOOKUP(MIS[[#This Row],[TRADING SYMBOL]],[1]Sheet1!$D:$D,[1]Sheet1!$C:$C)</f>
        <v>389.05</v>
      </c>
      <c r="AE6967">
        <f>MIS[[#This Row],[OrderAverageTradedPrice]]*MIS[[#This Row],[OrderQuantity]]</f>
        <v>107308.99999999984</v>
      </c>
      <c r="AF6967">
        <f>MIS[[#This Row],[LTP]]*MIS[[#This Row],[OrderQuantity]]</f>
        <v>108934</v>
      </c>
      <c r="AG6967">
        <f>IF(MIS[[#This Row],[OrderSide]]="SELL",MIS[[#This Row],[VALUE]]-MIS[[#This Row],[LIVE_VALUE]],MIS[[#This Row],[LIVE_VALUE]]-MIS[[#This Row],[VALUE]])</f>
        <v>-1625.0000000001601</v>
      </c>
      <c r="AH6967" t="str" cm="1">
        <f t="array" ref="AH6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7" t="str">
        <f>MIS[[#This Row],[TRADING SYMBOL]]</f>
        <v>SENSEX2552082300PE</v>
      </c>
      <c r="AJ6967" t="str">
        <f>IF(RIGHT(MIS[[#This Row],[Main/Hedge]],4)="MAIN","MAIN","HEDGE")</f>
        <v>MAIN</v>
      </c>
      <c r="AK6967" t="str" cm="1">
        <f t="array" ref="AK6967">_xlfn._xlws.FILTER(Table4[Column1],ISNUMBER(SEARCH(Table4[Column1],MIS[[#This Row],[OrderUniqueIdentifier]])),"")</f>
        <v>LONGSHORT</v>
      </c>
    </row>
    <row r="6968" spans="1:37" x14ac:dyDescent="0.25">
      <c r="A6968" t="s">
        <v>71</v>
      </c>
      <c r="B6968" t="s">
        <v>857</v>
      </c>
      <c r="C6968" t="s">
        <v>11910</v>
      </c>
      <c r="D6968" t="s">
        <v>72</v>
      </c>
      <c r="E6968" t="s">
        <v>11766</v>
      </c>
      <c r="F6968" t="s">
        <v>73</v>
      </c>
      <c r="G6968" t="s">
        <v>89</v>
      </c>
      <c r="H6968" t="s">
        <v>75</v>
      </c>
      <c r="I6968" t="s">
        <v>76</v>
      </c>
      <c r="J6968" t="s">
        <v>77</v>
      </c>
      <c r="K6968">
        <v>75</v>
      </c>
      <c r="L6968" t="s">
        <v>77</v>
      </c>
      <c r="M6968" t="s">
        <v>78</v>
      </c>
      <c r="N6968" t="s">
        <v>11911</v>
      </c>
      <c r="O6968" t="s">
        <v>11767</v>
      </c>
      <c r="P6968" t="s">
        <v>11767</v>
      </c>
      <c r="Q6968" t="s">
        <v>11768</v>
      </c>
      <c r="R6968" t="s">
        <v>79</v>
      </c>
      <c r="S6968" t="s">
        <v>25</v>
      </c>
      <c r="T6968" t="s">
        <v>11769</v>
      </c>
      <c r="U6968" t="s">
        <v>43</v>
      </c>
      <c r="V6968" t="s">
        <v>80</v>
      </c>
      <c r="W6968">
        <v>25000</v>
      </c>
      <c r="X6968" t="s">
        <v>85</v>
      </c>
      <c r="Y6968">
        <v>-75</v>
      </c>
      <c r="Z6968" t="s">
        <v>11770</v>
      </c>
      <c r="AA6968" t="s">
        <v>11770</v>
      </c>
      <c r="AB6968" t="s">
        <v>107</v>
      </c>
      <c r="AC6968" t="s">
        <v>11771</v>
      </c>
      <c r="AD6968">
        <f>_xlfn.XLOOKUP(MIS[[#This Row],[TRADING SYMBOL]],[1]Sheet1!$D:$D,[1]Sheet1!$C:$C)</f>
        <v>163.19999999999999</v>
      </c>
      <c r="AE6968">
        <f>MIS[[#This Row],[OrderAverageTradedPrice]]*MIS[[#This Row],[OrderQuantity]]</f>
        <v>11928.75</v>
      </c>
      <c r="AF6968">
        <f>MIS[[#This Row],[LTP]]*MIS[[#This Row],[OrderQuantity]]</f>
        <v>12240</v>
      </c>
      <c r="AG6968">
        <f>IF(MIS[[#This Row],[OrderSide]]="SELL",MIS[[#This Row],[VALUE]]-MIS[[#This Row],[LIVE_VALUE]],MIS[[#This Row],[LIVE_VALUE]]-MIS[[#This Row],[VALUE]])</f>
        <v>-311.25</v>
      </c>
      <c r="AH6968" t="str" cm="1">
        <f t="array" ref="AH6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8" t="str">
        <f>MIS[[#This Row],[TRADING SYMBOL]]</f>
        <v>NIFTY2552225000PE</v>
      </c>
      <c r="AJ6968" t="str">
        <f>IF(RIGHT(MIS[[#This Row],[Main/Hedge]],4)="MAIN","MAIN","HEDGE")</f>
        <v>MAIN</v>
      </c>
      <c r="AK6968" t="str" cm="1">
        <f t="array" ref="AK6968">_xlfn._xlws.FILTER(Table4[Column1],ISNUMBER(SEARCH(Table4[Column1],MIS[[#This Row],[OrderUniqueIdentifier]])),"")</f>
        <v>LONGSHORT</v>
      </c>
    </row>
    <row r="6969" spans="1:37" x14ac:dyDescent="0.25">
      <c r="A6969" t="s">
        <v>71</v>
      </c>
      <c r="B6969" t="s">
        <v>880</v>
      </c>
      <c r="C6969" t="s">
        <v>11918</v>
      </c>
      <c r="D6969" t="s">
        <v>72</v>
      </c>
      <c r="E6969" t="s">
        <v>2053</v>
      </c>
      <c r="F6969" t="s">
        <v>98</v>
      </c>
      <c r="G6969" t="s">
        <v>89</v>
      </c>
      <c r="H6969" t="s">
        <v>75</v>
      </c>
      <c r="I6969" t="s">
        <v>76</v>
      </c>
      <c r="J6969" t="s">
        <v>77</v>
      </c>
      <c r="K6969">
        <v>60</v>
      </c>
      <c r="L6969" t="s">
        <v>77</v>
      </c>
      <c r="M6969" t="s">
        <v>78</v>
      </c>
      <c r="N6969" t="s">
        <v>11919</v>
      </c>
      <c r="O6969" t="s">
        <v>11781</v>
      </c>
      <c r="P6969" t="s">
        <v>11767</v>
      </c>
      <c r="Q6969" t="s">
        <v>2055</v>
      </c>
      <c r="R6969" t="s">
        <v>79</v>
      </c>
      <c r="S6969" t="s">
        <v>25</v>
      </c>
      <c r="T6969" t="s">
        <v>2056</v>
      </c>
      <c r="U6969" t="s">
        <v>100</v>
      </c>
      <c r="V6969" t="s">
        <v>80</v>
      </c>
      <c r="W6969">
        <v>82300</v>
      </c>
      <c r="X6969" t="s">
        <v>85</v>
      </c>
      <c r="Y6969">
        <v>-60</v>
      </c>
      <c r="Z6969" t="s">
        <v>11782</v>
      </c>
      <c r="AA6969" t="s">
        <v>11770</v>
      </c>
      <c r="AB6969" t="s">
        <v>107</v>
      </c>
      <c r="AC6969" t="s">
        <v>11771</v>
      </c>
      <c r="AD6969">
        <f>_xlfn.XLOOKUP(MIS[[#This Row],[TRADING SYMBOL]],[1]Sheet1!$D:$D,[1]Sheet1!$C:$C)</f>
        <v>389.05</v>
      </c>
      <c r="AE6969">
        <f>MIS[[#This Row],[OrderAverageTradedPrice]]*MIS[[#This Row],[OrderQuantity]]</f>
        <v>23013</v>
      </c>
      <c r="AF6969">
        <f>MIS[[#This Row],[LTP]]*MIS[[#This Row],[OrderQuantity]]</f>
        <v>23343</v>
      </c>
      <c r="AG6969">
        <f>IF(MIS[[#This Row],[OrderSide]]="SELL",MIS[[#This Row],[VALUE]]-MIS[[#This Row],[LIVE_VALUE]],MIS[[#This Row],[LIVE_VALUE]]-MIS[[#This Row],[VALUE]])</f>
        <v>-330</v>
      </c>
      <c r="AH6969" t="str" cm="1">
        <f t="array" ref="AH6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9" t="str">
        <f>MIS[[#This Row],[TRADING SYMBOL]]</f>
        <v>SENSEX2552082300PE</v>
      </c>
      <c r="AJ6969" t="str">
        <f>IF(RIGHT(MIS[[#This Row],[Main/Hedge]],4)="MAIN","MAIN","HEDGE")</f>
        <v>MAIN</v>
      </c>
      <c r="AK6969" t="str" cm="1">
        <f t="array" ref="AK6969">_xlfn._xlws.FILTER(Table4[Column1],ISNUMBER(SEARCH(Table4[Column1],MIS[[#This Row],[OrderUniqueIdentifier]])),"")</f>
        <v>LONGSHORT</v>
      </c>
    </row>
    <row r="6970" spans="1:37" x14ac:dyDescent="0.25">
      <c r="A6970" t="s">
        <v>71</v>
      </c>
      <c r="B6970" t="s">
        <v>923</v>
      </c>
      <c r="C6970" t="s">
        <v>11933</v>
      </c>
      <c r="D6970" t="s">
        <v>72</v>
      </c>
      <c r="E6970" t="s">
        <v>2053</v>
      </c>
      <c r="F6970" t="s">
        <v>98</v>
      </c>
      <c r="G6970" t="s">
        <v>89</v>
      </c>
      <c r="H6970" t="s">
        <v>75</v>
      </c>
      <c r="I6970" t="s">
        <v>76</v>
      </c>
      <c r="J6970" t="s">
        <v>77</v>
      </c>
      <c r="K6970">
        <v>140</v>
      </c>
      <c r="L6970" t="s">
        <v>77</v>
      </c>
      <c r="M6970" t="s">
        <v>78</v>
      </c>
      <c r="N6970" t="s">
        <v>11934</v>
      </c>
      <c r="O6970" t="s">
        <v>11781</v>
      </c>
      <c r="P6970" t="s">
        <v>11767</v>
      </c>
      <c r="Q6970" t="s">
        <v>2055</v>
      </c>
      <c r="R6970" t="s">
        <v>79</v>
      </c>
      <c r="S6970" t="s">
        <v>25</v>
      </c>
      <c r="T6970" t="s">
        <v>2056</v>
      </c>
      <c r="U6970" t="s">
        <v>100</v>
      </c>
      <c r="V6970" t="s">
        <v>80</v>
      </c>
      <c r="W6970">
        <v>82300</v>
      </c>
      <c r="X6970" t="s">
        <v>85</v>
      </c>
      <c r="Y6970">
        <v>-140</v>
      </c>
      <c r="Z6970" t="s">
        <v>11782</v>
      </c>
      <c r="AA6970" t="s">
        <v>11770</v>
      </c>
      <c r="AB6970" t="s">
        <v>107</v>
      </c>
      <c r="AC6970" t="s">
        <v>11771</v>
      </c>
      <c r="AD6970">
        <f>_xlfn.XLOOKUP(MIS[[#This Row],[TRADING SYMBOL]],[1]Sheet1!$D:$D,[1]Sheet1!$C:$C)</f>
        <v>389.05</v>
      </c>
      <c r="AE6970">
        <f>MIS[[#This Row],[OrderAverageTradedPrice]]*MIS[[#This Row],[OrderQuantity]]</f>
        <v>53653.999999999985</v>
      </c>
      <c r="AF6970">
        <f>MIS[[#This Row],[LTP]]*MIS[[#This Row],[OrderQuantity]]</f>
        <v>54467</v>
      </c>
      <c r="AG6970">
        <f>IF(MIS[[#This Row],[OrderSide]]="SELL",MIS[[#This Row],[VALUE]]-MIS[[#This Row],[LIVE_VALUE]],MIS[[#This Row],[LIVE_VALUE]]-MIS[[#This Row],[VALUE]])</f>
        <v>-813.00000000001455</v>
      </c>
      <c r="AH6970" t="str" cm="1">
        <f t="array" ref="AH6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0" t="str">
        <f>MIS[[#This Row],[TRADING SYMBOL]]</f>
        <v>SENSEX2552082300PE</v>
      </c>
      <c r="AJ6970" t="str">
        <f>IF(RIGHT(MIS[[#This Row],[Main/Hedge]],4)="MAIN","MAIN","HEDGE")</f>
        <v>MAIN</v>
      </c>
      <c r="AK6970" t="str" cm="1">
        <f t="array" ref="AK6970">_xlfn._xlws.FILTER(Table4[Column1],ISNUMBER(SEARCH(Table4[Column1],MIS[[#This Row],[OrderUniqueIdentifier]])),"")</f>
        <v>LONGSHORT</v>
      </c>
    </row>
    <row r="6971" spans="1:37" x14ac:dyDescent="0.25">
      <c r="A6971" t="s">
        <v>71</v>
      </c>
      <c r="B6971" t="s">
        <v>948</v>
      </c>
      <c r="C6971" t="s">
        <v>11944</v>
      </c>
      <c r="D6971" t="s">
        <v>72</v>
      </c>
      <c r="E6971" t="s">
        <v>11766</v>
      </c>
      <c r="F6971" t="s">
        <v>73</v>
      </c>
      <c r="G6971" t="s">
        <v>89</v>
      </c>
      <c r="H6971" t="s">
        <v>75</v>
      </c>
      <c r="I6971" t="s">
        <v>76</v>
      </c>
      <c r="J6971" t="s">
        <v>77</v>
      </c>
      <c r="K6971">
        <v>75</v>
      </c>
      <c r="L6971" t="s">
        <v>77</v>
      </c>
      <c r="M6971" t="s">
        <v>78</v>
      </c>
      <c r="N6971" t="s">
        <v>357</v>
      </c>
      <c r="O6971" t="s">
        <v>11767</v>
      </c>
      <c r="P6971" t="s">
        <v>11767</v>
      </c>
      <c r="Q6971" t="s">
        <v>11768</v>
      </c>
      <c r="R6971" t="s">
        <v>79</v>
      </c>
      <c r="S6971" t="s">
        <v>25</v>
      </c>
      <c r="T6971" t="s">
        <v>11769</v>
      </c>
      <c r="U6971" t="s">
        <v>43</v>
      </c>
      <c r="V6971" t="s">
        <v>80</v>
      </c>
      <c r="W6971">
        <v>25000</v>
      </c>
      <c r="X6971" t="s">
        <v>85</v>
      </c>
      <c r="Y6971">
        <v>-75</v>
      </c>
      <c r="Z6971" t="s">
        <v>11770</v>
      </c>
      <c r="AA6971" t="s">
        <v>11770</v>
      </c>
      <c r="AB6971" t="s">
        <v>107</v>
      </c>
      <c r="AC6971" t="s">
        <v>11771</v>
      </c>
      <c r="AD6971">
        <f>_xlfn.XLOOKUP(MIS[[#This Row],[TRADING SYMBOL]],[1]Sheet1!$D:$D,[1]Sheet1!$C:$C)</f>
        <v>163.19999999999999</v>
      </c>
      <c r="AE6971">
        <f>MIS[[#This Row],[OrderAverageTradedPrice]]*MIS[[#This Row],[OrderQuantity]]</f>
        <v>11947.5</v>
      </c>
      <c r="AF6971">
        <f>MIS[[#This Row],[LTP]]*MIS[[#This Row],[OrderQuantity]]</f>
        <v>12240</v>
      </c>
      <c r="AG6971">
        <f>IF(MIS[[#This Row],[OrderSide]]="SELL",MIS[[#This Row],[VALUE]]-MIS[[#This Row],[LIVE_VALUE]],MIS[[#This Row],[LIVE_VALUE]]-MIS[[#This Row],[VALUE]])</f>
        <v>-292.5</v>
      </c>
      <c r="AH6971" t="str" cm="1">
        <f t="array" ref="AH6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1" t="str">
        <f>MIS[[#This Row],[TRADING SYMBOL]]</f>
        <v>NIFTY2552225000PE</v>
      </c>
      <c r="AJ6971" t="str">
        <f>IF(RIGHT(MIS[[#This Row],[Main/Hedge]],4)="MAIN","MAIN","HEDGE")</f>
        <v>MAIN</v>
      </c>
      <c r="AK6971" t="str" cm="1">
        <f t="array" ref="AK6971">_xlfn._xlws.FILTER(Table4[Column1],ISNUMBER(SEARCH(Table4[Column1],MIS[[#This Row],[OrderUniqueIdentifier]])),"")</f>
        <v>LONGSHORT</v>
      </c>
    </row>
    <row r="6972" spans="1:37" x14ac:dyDescent="0.25">
      <c r="A6972" t="s">
        <v>71</v>
      </c>
      <c r="B6972" t="s">
        <v>969</v>
      </c>
      <c r="C6972" t="s">
        <v>11951</v>
      </c>
      <c r="D6972" t="s">
        <v>72</v>
      </c>
      <c r="E6972" t="s">
        <v>2053</v>
      </c>
      <c r="F6972" t="s">
        <v>98</v>
      </c>
      <c r="G6972" t="s">
        <v>89</v>
      </c>
      <c r="H6972" t="s">
        <v>75</v>
      </c>
      <c r="I6972" t="s">
        <v>76</v>
      </c>
      <c r="J6972" t="s">
        <v>77</v>
      </c>
      <c r="K6972">
        <v>320</v>
      </c>
      <c r="L6972" t="s">
        <v>77</v>
      </c>
      <c r="M6972" t="s">
        <v>78</v>
      </c>
      <c r="N6972" t="s">
        <v>11952</v>
      </c>
      <c r="O6972" t="s">
        <v>11781</v>
      </c>
      <c r="P6972" t="s">
        <v>11767</v>
      </c>
      <c r="Q6972" t="s">
        <v>2055</v>
      </c>
      <c r="R6972" t="s">
        <v>79</v>
      </c>
      <c r="S6972" t="s">
        <v>25</v>
      </c>
      <c r="T6972" t="s">
        <v>2056</v>
      </c>
      <c r="U6972" t="s">
        <v>100</v>
      </c>
      <c r="V6972" t="s">
        <v>80</v>
      </c>
      <c r="W6972">
        <v>82300</v>
      </c>
      <c r="X6972" t="s">
        <v>85</v>
      </c>
      <c r="Y6972">
        <v>-320</v>
      </c>
      <c r="Z6972" t="s">
        <v>11782</v>
      </c>
      <c r="AA6972" t="s">
        <v>11770</v>
      </c>
      <c r="AB6972" t="s">
        <v>107</v>
      </c>
      <c r="AC6972" t="s">
        <v>11771</v>
      </c>
      <c r="AD6972">
        <f>_xlfn.XLOOKUP(MIS[[#This Row],[TRADING SYMBOL]],[1]Sheet1!$D:$D,[1]Sheet1!$C:$C)</f>
        <v>389.05</v>
      </c>
      <c r="AE6972">
        <f>MIS[[#This Row],[OrderAverageTradedPrice]]*MIS[[#This Row],[OrderQuantity]]</f>
        <v>122817</v>
      </c>
      <c r="AF6972">
        <f>MIS[[#This Row],[LTP]]*MIS[[#This Row],[OrderQuantity]]</f>
        <v>124496</v>
      </c>
      <c r="AG6972">
        <f>IF(MIS[[#This Row],[OrderSide]]="SELL",MIS[[#This Row],[VALUE]]-MIS[[#This Row],[LIVE_VALUE]],MIS[[#This Row],[LIVE_VALUE]]-MIS[[#This Row],[VALUE]])</f>
        <v>-1679</v>
      </c>
      <c r="AH6972" t="str" cm="1">
        <f t="array" ref="AH6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2" t="str">
        <f>MIS[[#This Row],[TRADING SYMBOL]]</f>
        <v>SENSEX2552082300PE</v>
      </c>
      <c r="AJ6972" t="str">
        <f>IF(RIGHT(MIS[[#This Row],[Main/Hedge]],4)="MAIN","MAIN","HEDGE")</f>
        <v>MAIN</v>
      </c>
      <c r="AK6972" t="str" cm="1">
        <f t="array" ref="AK6972">_xlfn._xlws.FILTER(Table4[Column1],ISNUMBER(SEARCH(Table4[Column1],MIS[[#This Row],[OrderUniqueIdentifier]])),"")</f>
        <v>LONGSHORT</v>
      </c>
    </row>
    <row r="6973" spans="1:37" x14ac:dyDescent="0.25">
      <c r="A6973" t="s">
        <v>71</v>
      </c>
      <c r="B6973" t="s">
        <v>1077</v>
      </c>
      <c r="C6973" t="s">
        <v>11990</v>
      </c>
      <c r="D6973" t="s">
        <v>72</v>
      </c>
      <c r="E6973" t="s">
        <v>2053</v>
      </c>
      <c r="F6973" t="s">
        <v>98</v>
      </c>
      <c r="G6973" t="s">
        <v>89</v>
      </c>
      <c r="H6973" t="s">
        <v>75</v>
      </c>
      <c r="I6973" t="s">
        <v>76</v>
      </c>
      <c r="J6973" t="s">
        <v>77</v>
      </c>
      <c r="K6973">
        <v>240</v>
      </c>
      <c r="L6973" t="s">
        <v>77</v>
      </c>
      <c r="M6973" t="s">
        <v>78</v>
      </c>
      <c r="N6973" t="s">
        <v>11991</v>
      </c>
      <c r="O6973" t="s">
        <v>11781</v>
      </c>
      <c r="P6973" t="s">
        <v>11767</v>
      </c>
      <c r="Q6973" t="s">
        <v>2055</v>
      </c>
      <c r="R6973" t="s">
        <v>79</v>
      </c>
      <c r="S6973" t="s">
        <v>25</v>
      </c>
      <c r="T6973" t="s">
        <v>2056</v>
      </c>
      <c r="U6973" t="s">
        <v>100</v>
      </c>
      <c r="V6973" t="s">
        <v>80</v>
      </c>
      <c r="W6973">
        <v>82300</v>
      </c>
      <c r="X6973" t="s">
        <v>85</v>
      </c>
      <c r="Y6973">
        <v>-240</v>
      </c>
      <c r="Z6973" t="s">
        <v>11782</v>
      </c>
      <c r="AA6973" t="s">
        <v>11770</v>
      </c>
      <c r="AB6973" t="s">
        <v>107</v>
      </c>
      <c r="AC6973" t="s">
        <v>11771</v>
      </c>
      <c r="AD6973">
        <f>_xlfn.XLOOKUP(MIS[[#This Row],[TRADING SYMBOL]],[1]Sheet1!$D:$D,[1]Sheet1!$C:$C)</f>
        <v>389.05</v>
      </c>
      <c r="AE6973">
        <f>MIS[[#This Row],[OrderAverageTradedPrice]]*MIS[[#This Row],[OrderQuantity]]</f>
        <v>92016.99999999984</v>
      </c>
      <c r="AF6973">
        <f>MIS[[#This Row],[LTP]]*MIS[[#This Row],[OrderQuantity]]</f>
        <v>93372</v>
      </c>
      <c r="AG6973">
        <f>IF(MIS[[#This Row],[OrderSide]]="SELL",MIS[[#This Row],[VALUE]]-MIS[[#This Row],[LIVE_VALUE]],MIS[[#This Row],[LIVE_VALUE]]-MIS[[#This Row],[VALUE]])</f>
        <v>-1355.0000000001601</v>
      </c>
      <c r="AH6973" t="str" cm="1">
        <f t="array" ref="AH6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3" t="str">
        <f>MIS[[#This Row],[TRADING SYMBOL]]</f>
        <v>SENSEX2552082300PE</v>
      </c>
      <c r="AJ6973" t="str">
        <f>IF(RIGHT(MIS[[#This Row],[Main/Hedge]],4)="MAIN","MAIN","HEDGE")</f>
        <v>MAIN</v>
      </c>
      <c r="AK6973" t="str" cm="1">
        <f t="array" ref="AK6973">_xlfn._xlws.FILTER(Table4[Column1],ISNUMBER(SEARCH(Table4[Column1],MIS[[#This Row],[OrderUniqueIdentifier]])),"")</f>
        <v>LONGSHORT</v>
      </c>
    </row>
    <row r="6974" spans="1:37" x14ac:dyDescent="0.25">
      <c r="A6974" t="s">
        <v>71</v>
      </c>
      <c r="B6974" t="s">
        <v>1077</v>
      </c>
      <c r="C6974" t="s">
        <v>11992</v>
      </c>
      <c r="D6974" t="s">
        <v>72</v>
      </c>
      <c r="E6974" t="s">
        <v>11766</v>
      </c>
      <c r="F6974" t="s">
        <v>73</v>
      </c>
      <c r="G6974" t="s">
        <v>89</v>
      </c>
      <c r="H6974" t="s">
        <v>75</v>
      </c>
      <c r="I6974" t="s">
        <v>76</v>
      </c>
      <c r="J6974" t="s">
        <v>77</v>
      </c>
      <c r="K6974">
        <v>600</v>
      </c>
      <c r="L6974" t="s">
        <v>77</v>
      </c>
      <c r="M6974" t="s">
        <v>78</v>
      </c>
      <c r="N6974" t="s">
        <v>11993</v>
      </c>
      <c r="O6974" t="s">
        <v>11781</v>
      </c>
      <c r="P6974" t="s">
        <v>11767</v>
      </c>
      <c r="Q6974" t="s">
        <v>11768</v>
      </c>
      <c r="R6974" t="s">
        <v>79</v>
      </c>
      <c r="S6974" t="s">
        <v>25</v>
      </c>
      <c r="T6974" t="s">
        <v>11769</v>
      </c>
      <c r="U6974" t="s">
        <v>43</v>
      </c>
      <c r="V6974" t="s">
        <v>80</v>
      </c>
      <c r="W6974">
        <v>25000</v>
      </c>
      <c r="X6974" t="s">
        <v>85</v>
      </c>
      <c r="Y6974">
        <v>-600</v>
      </c>
      <c r="Z6974" t="s">
        <v>11782</v>
      </c>
      <c r="AA6974" t="s">
        <v>11770</v>
      </c>
      <c r="AB6974" t="s">
        <v>107</v>
      </c>
      <c r="AC6974" t="s">
        <v>11771</v>
      </c>
      <c r="AD6974">
        <f>_xlfn.XLOOKUP(MIS[[#This Row],[TRADING SYMBOL]],[1]Sheet1!$D:$D,[1]Sheet1!$C:$C)</f>
        <v>163.19999999999999</v>
      </c>
      <c r="AE6974">
        <f>MIS[[#This Row],[OrderAverageTradedPrice]]*MIS[[#This Row],[OrderQuantity]]</f>
        <v>95531.25</v>
      </c>
      <c r="AF6974">
        <f>MIS[[#This Row],[LTP]]*MIS[[#This Row],[OrderQuantity]]</f>
        <v>97920</v>
      </c>
      <c r="AG6974">
        <f>IF(MIS[[#This Row],[OrderSide]]="SELL",MIS[[#This Row],[VALUE]]-MIS[[#This Row],[LIVE_VALUE]],MIS[[#This Row],[LIVE_VALUE]]-MIS[[#This Row],[VALUE]])</f>
        <v>-2388.75</v>
      </c>
      <c r="AH6974" t="str" cm="1">
        <f t="array" ref="AH6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4" t="str">
        <f>MIS[[#This Row],[TRADING SYMBOL]]</f>
        <v>NIFTY2552225000PE</v>
      </c>
      <c r="AJ6974" t="str">
        <f>IF(RIGHT(MIS[[#This Row],[Main/Hedge]],4)="MAIN","MAIN","HEDGE")</f>
        <v>MAIN</v>
      </c>
      <c r="AK6974" t="str" cm="1">
        <f t="array" ref="AK6974">_xlfn._xlws.FILTER(Table4[Column1],ISNUMBER(SEARCH(Table4[Column1],MIS[[#This Row],[OrderUniqueIdentifier]])),"")</f>
        <v>LONGSHORT</v>
      </c>
    </row>
    <row r="6975" spans="1:37" x14ac:dyDescent="0.25">
      <c r="A6975" t="s">
        <v>71</v>
      </c>
      <c r="B6975" t="s">
        <v>1093</v>
      </c>
      <c r="C6975" t="s">
        <v>11997</v>
      </c>
      <c r="D6975" t="s">
        <v>72</v>
      </c>
      <c r="E6975" t="s">
        <v>2053</v>
      </c>
      <c r="F6975" t="s">
        <v>98</v>
      </c>
      <c r="G6975" t="s">
        <v>89</v>
      </c>
      <c r="H6975" t="s">
        <v>75</v>
      </c>
      <c r="I6975" t="s">
        <v>76</v>
      </c>
      <c r="J6975" t="s">
        <v>77</v>
      </c>
      <c r="K6975">
        <v>140</v>
      </c>
      <c r="L6975" t="s">
        <v>77</v>
      </c>
      <c r="M6975" t="s">
        <v>78</v>
      </c>
      <c r="N6975" t="s">
        <v>11998</v>
      </c>
      <c r="O6975" t="s">
        <v>11781</v>
      </c>
      <c r="P6975" t="s">
        <v>11767</v>
      </c>
      <c r="Q6975" t="s">
        <v>2055</v>
      </c>
      <c r="R6975" t="s">
        <v>79</v>
      </c>
      <c r="S6975" t="s">
        <v>25</v>
      </c>
      <c r="T6975" t="s">
        <v>2056</v>
      </c>
      <c r="U6975" t="s">
        <v>100</v>
      </c>
      <c r="V6975" t="s">
        <v>80</v>
      </c>
      <c r="W6975">
        <v>82300</v>
      </c>
      <c r="X6975" t="s">
        <v>85</v>
      </c>
      <c r="Y6975">
        <v>-140</v>
      </c>
      <c r="Z6975" t="s">
        <v>11782</v>
      </c>
      <c r="AA6975" t="s">
        <v>11770</v>
      </c>
      <c r="AB6975" t="s">
        <v>107</v>
      </c>
      <c r="AC6975" t="s">
        <v>11771</v>
      </c>
      <c r="AD6975">
        <f>_xlfn.XLOOKUP(MIS[[#This Row],[TRADING SYMBOL]],[1]Sheet1!$D:$D,[1]Sheet1!$C:$C)</f>
        <v>389.05</v>
      </c>
      <c r="AE6975">
        <f>MIS[[#This Row],[OrderAverageTradedPrice]]*MIS[[#This Row],[OrderQuantity]]</f>
        <v>53651.999999999942</v>
      </c>
      <c r="AF6975">
        <f>MIS[[#This Row],[LTP]]*MIS[[#This Row],[OrderQuantity]]</f>
        <v>54467</v>
      </c>
      <c r="AG6975">
        <f>IF(MIS[[#This Row],[OrderSide]]="SELL",MIS[[#This Row],[VALUE]]-MIS[[#This Row],[LIVE_VALUE]],MIS[[#This Row],[LIVE_VALUE]]-MIS[[#This Row],[VALUE]])</f>
        <v>-815.00000000005821</v>
      </c>
      <c r="AH6975" t="str" cm="1">
        <f t="array" ref="AH6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5" t="str">
        <f>MIS[[#This Row],[TRADING SYMBOL]]</f>
        <v>SENSEX2552082300PE</v>
      </c>
      <c r="AJ6975" t="str">
        <f>IF(RIGHT(MIS[[#This Row],[Main/Hedge]],4)="MAIN","MAIN","HEDGE")</f>
        <v>MAIN</v>
      </c>
      <c r="AK6975" t="str" cm="1">
        <f t="array" ref="AK6975">_xlfn._xlws.FILTER(Table4[Column1],ISNUMBER(SEARCH(Table4[Column1],MIS[[#This Row],[OrderUniqueIdentifier]])),"")</f>
        <v>LONGSHORT</v>
      </c>
    </row>
    <row r="6976" spans="1:37" x14ac:dyDescent="0.25">
      <c r="A6976" t="s">
        <v>71</v>
      </c>
      <c r="B6976" t="s">
        <v>1108</v>
      </c>
      <c r="C6976" t="s">
        <v>12004</v>
      </c>
      <c r="D6976" t="s">
        <v>72</v>
      </c>
      <c r="E6976" t="s">
        <v>2053</v>
      </c>
      <c r="F6976" t="s">
        <v>98</v>
      </c>
      <c r="G6976" t="s">
        <v>89</v>
      </c>
      <c r="H6976" t="s">
        <v>75</v>
      </c>
      <c r="I6976" t="s">
        <v>76</v>
      </c>
      <c r="J6976" t="s">
        <v>77</v>
      </c>
      <c r="K6976">
        <v>60</v>
      </c>
      <c r="L6976" t="s">
        <v>77</v>
      </c>
      <c r="M6976" t="s">
        <v>78</v>
      </c>
      <c r="N6976" t="s">
        <v>12005</v>
      </c>
      <c r="O6976" t="s">
        <v>11781</v>
      </c>
      <c r="P6976" t="s">
        <v>11767</v>
      </c>
      <c r="Q6976" t="s">
        <v>2055</v>
      </c>
      <c r="R6976" t="s">
        <v>79</v>
      </c>
      <c r="S6976" t="s">
        <v>25</v>
      </c>
      <c r="T6976" t="s">
        <v>2056</v>
      </c>
      <c r="U6976" t="s">
        <v>100</v>
      </c>
      <c r="V6976" t="s">
        <v>80</v>
      </c>
      <c r="W6976">
        <v>82300</v>
      </c>
      <c r="X6976" t="s">
        <v>85</v>
      </c>
      <c r="Y6976">
        <v>-60</v>
      </c>
      <c r="Z6976" t="s">
        <v>11782</v>
      </c>
      <c r="AA6976" t="s">
        <v>11770</v>
      </c>
      <c r="AB6976" t="s">
        <v>107</v>
      </c>
      <c r="AC6976" t="s">
        <v>11771</v>
      </c>
      <c r="AD6976">
        <f>_xlfn.XLOOKUP(MIS[[#This Row],[TRADING SYMBOL]],[1]Sheet1!$D:$D,[1]Sheet1!$C:$C)</f>
        <v>389.05</v>
      </c>
      <c r="AE6976">
        <f>MIS[[#This Row],[OrderAverageTradedPrice]]*MIS[[#This Row],[OrderQuantity]]</f>
        <v>22992</v>
      </c>
      <c r="AF6976">
        <f>MIS[[#This Row],[LTP]]*MIS[[#This Row],[OrderQuantity]]</f>
        <v>23343</v>
      </c>
      <c r="AG6976">
        <f>IF(MIS[[#This Row],[OrderSide]]="SELL",MIS[[#This Row],[VALUE]]-MIS[[#This Row],[LIVE_VALUE]],MIS[[#This Row],[LIVE_VALUE]]-MIS[[#This Row],[VALUE]])</f>
        <v>-351</v>
      </c>
      <c r="AH6976" t="str" cm="1">
        <f t="array" ref="AH6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6" t="str">
        <f>MIS[[#This Row],[TRADING SYMBOL]]</f>
        <v>SENSEX2552082300PE</v>
      </c>
      <c r="AJ6976" t="str">
        <f>IF(RIGHT(MIS[[#This Row],[Main/Hedge]],4)="MAIN","MAIN","HEDGE")</f>
        <v>MAIN</v>
      </c>
      <c r="AK6976" t="str" cm="1">
        <f t="array" ref="AK6976">_xlfn._xlws.FILTER(Table4[Column1],ISNUMBER(SEARCH(Table4[Column1],MIS[[#This Row],[OrderUniqueIdentifier]])),"")</f>
        <v>LONGSHORT</v>
      </c>
    </row>
    <row r="6977" spans="1:37" x14ac:dyDescent="0.25">
      <c r="A6977" t="s">
        <v>71</v>
      </c>
      <c r="B6977" t="s">
        <v>1135</v>
      </c>
      <c r="C6977" t="s">
        <v>12014</v>
      </c>
      <c r="D6977" t="s">
        <v>72</v>
      </c>
      <c r="E6977" t="s">
        <v>11766</v>
      </c>
      <c r="F6977" t="s">
        <v>73</v>
      </c>
      <c r="G6977" t="s">
        <v>89</v>
      </c>
      <c r="H6977" t="s">
        <v>75</v>
      </c>
      <c r="I6977" t="s">
        <v>76</v>
      </c>
      <c r="J6977" t="s">
        <v>77</v>
      </c>
      <c r="K6977">
        <v>525</v>
      </c>
      <c r="L6977" t="s">
        <v>77</v>
      </c>
      <c r="M6977" t="s">
        <v>78</v>
      </c>
      <c r="N6977" t="s">
        <v>402</v>
      </c>
      <c r="O6977" t="s">
        <v>11767</v>
      </c>
      <c r="P6977" t="s">
        <v>11767</v>
      </c>
      <c r="Q6977" t="s">
        <v>11768</v>
      </c>
      <c r="R6977" t="s">
        <v>79</v>
      </c>
      <c r="S6977" t="s">
        <v>25</v>
      </c>
      <c r="T6977" t="s">
        <v>11769</v>
      </c>
      <c r="U6977" t="s">
        <v>43</v>
      </c>
      <c r="V6977" t="s">
        <v>80</v>
      </c>
      <c r="W6977">
        <v>25000</v>
      </c>
      <c r="X6977" t="s">
        <v>85</v>
      </c>
      <c r="Y6977">
        <v>-525</v>
      </c>
      <c r="Z6977" t="s">
        <v>11770</v>
      </c>
      <c r="AA6977" t="s">
        <v>11770</v>
      </c>
      <c r="AB6977" t="s">
        <v>107</v>
      </c>
      <c r="AC6977" t="s">
        <v>11771</v>
      </c>
      <c r="AD6977">
        <f>_xlfn.XLOOKUP(MIS[[#This Row],[TRADING SYMBOL]],[1]Sheet1!$D:$D,[1]Sheet1!$C:$C)</f>
        <v>163.19999999999999</v>
      </c>
      <c r="AE6977">
        <f>MIS[[#This Row],[OrderAverageTradedPrice]]*MIS[[#This Row],[OrderQuantity]]</f>
        <v>83475</v>
      </c>
      <c r="AF6977">
        <f>MIS[[#This Row],[LTP]]*MIS[[#This Row],[OrderQuantity]]</f>
        <v>85680</v>
      </c>
      <c r="AG6977">
        <f>IF(MIS[[#This Row],[OrderSide]]="SELL",MIS[[#This Row],[VALUE]]-MIS[[#This Row],[LIVE_VALUE]],MIS[[#This Row],[LIVE_VALUE]]-MIS[[#This Row],[VALUE]])</f>
        <v>-2205</v>
      </c>
      <c r="AH6977" t="str" cm="1">
        <f t="array" ref="AH6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7" t="str">
        <f>MIS[[#This Row],[TRADING SYMBOL]]</f>
        <v>NIFTY2552225000PE</v>
      </c>
      <c r="AJ6977" t="str">
        <f>IF(RIGHT(MIS[[#This Row],[Main/Hedge]],4)="MAIN","MAIN","HEDGE")</f>
        <v>MAIN</v>
      </c>
      <c r="AK6977" t="str" cm="1">
        <f t="array" ref="AK6977">_xlfn._xlws.FILTER(Table4[Column1],ISNUMBER(SEARCH(Table4[Column1],MIS[[#This Row],[OrderUniqueIdentifier]])),"")</f>
        <v>LONGSHORT</v>
      </c>
    </row>
    <row r="6978" spans="1:37" x14ac:dyDescent="0.25">
      <c r="A6978" t="s">
        <v>71</v>
      </c>
      <c r="B6978" t="s">
        <v>1178</v>
      </c>
      <c r="C6978" t="s">
        <v>12028</v>
      </c>
      <c r="D6978" t="s">
        <v>72</v>
      </c>
      <c r="E6978" t="s">
        <v>11766</v>
      </c>
      <c r="F6978" t="s">
        <v>73</v>
      </c>
      <c r="G6978" t="s">
        <v>89</v>
      </c>
      <c r="H6978" t="s">
        <v>75</v>
      </c>
      <c r="I6978" t="s">
        <v>76</v>
      </c>
      <c r="J6978" t="s">
        <v>77</v>
      </c>
      <c r="K6978">
        <v>450</v>
      </c>
      <c r="L6978" t="s">
        <v>77</v>
      </c>
      <c r="M6978" t="s">
        <v>78</v>
      </c>
      <c r="N6978" t="s">
        <v>402</v>
      </c>
      <c r="O6978" t="s">
        <v>11767</v>
      </c>
      <c r="P6978" t="s">
        <v>11767</v>
      </c>
      <c r="Q6978" t="s">
        <v>11768</v>
      </c>
      <c r="R6978" t="s">
        <v>79</v>
      </c>
      <c r="S6978" t="s">
        <v>25</v>
      </c>
      <c r="T6978" t="s">
        <v>11769</v>
      </c>
      <c r="U6978" t="s">
        <v>43</v>
      </c>
      <c r="V6978" t="s">
        <v>80</v>
      </c>
      <c r="W6978">
        <v>25000</v>
      </c>
      <c r="X6978" t="s">
        <v>85</v>
      </c>
      <c r="Y6978">
        <v>-450</v>
      </c>
      <c r="Z6978" t="s">
        <v>11770</v>
      </c>
      <c r="AA6978" t="s">
        <v>11770</v>
      </c>
      <c r="AB6978" t="s">
        <v>107</v>
      </c>
      <c r="AC6978" t="s">
        <v>11771</v>
      </c>
      <c r="AD6978">
        <f>_xlfn.XLOOKUP(MIS[[#This Row],[TRADING SYMBOL]],[1]Sheet1!$D:$D,[1]Sheet1!$C:$C)</f>
        <v>163.19999999999999</v>
      </c>
      <c r="AE6978">
        <f>MIS[[#This Row],[OrderAverageTradedPrice]]*MIS[[#This Row],[OrderQuantity]]</f>
        <v>71550</v>
      </c>
      <c r="AF6978">
        <f>MIS[[#This Row],[LTP]]*MIS[[#This Row],[OrderQuantity]]</f>
        <v>73440</v>
      </c>
      <c r="AG6978">
        <f>IF(MIS[[#This Row],[OrderSide]]="SELL",MIS[[#This Row],[VALUE]]-MIS[[#This Row],[LIVE_VALUE]],MIS[[#This Row],[LIVE_VALUE]]-MIS[[#This Row],[VALUE]])</f>
        <v>-1890</v>
      </c>
      <c r="AH6978" t="str" cm="1">
        <f t="array" ref="AH6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8" t="str">
        <f>MIS[[#This Row],[TRADING SYMBOL]]</f>
        <v>NIFTY2552225000PE</v>
      </c>
      <c r="AJ6978" t="str">
        <f>IF(RIGHT(MIS[[#This Row],[Main/Hedge]],4)="MAIN","MAIN","HEDGE")</f>
        <v>MAIN</v>
      </c>
      <c r="AK6978" t="str" cm="1">
        <f t="array" ref="AK6978">_xlfn._xlws.FILTER(Table4[Column1],ISNUMBER(SEARCH(Table4[Column1],MIS[[#This Row],[OrderUniqueIdentifier]])),"")</f>
        <v>LONGSHORT</v>
      </c>
    </row>
    <row r="6979" spans="1:37" x14ac:dyDescent="0.25">
      <c r="A6979" t="s">
        <v>71</v>
      </c>
      <c r="B6979" t="s">
        <v>1202</v>
      </c>
      <c r="C6979" t="s">
        <v>12034</v>
      </c>
      <c r="D6979" t="s">
        <v>72</v>
      </c>
      <c r="E6979" t="s">
        <v>2053</v>
      </c>
      <c r="F6979" t="s">
        <v>98</v>
      </c>
      <c r="G6979" t="s">
        <v>89</v>
      </c>
      <c r="H6979" t="s">
        <v>75</v>
      </c>
      <c r="I6979" t="s">
        <v>76</v>
      </c>
      <c r="J6979" t="s">
        <v>77</v>
      </c>
      <c r="K6979">
        <v>40</v>
      </c>
      <c r="L6979" t="s">
        <v>77</v>
      </c>
      <c r="M6979" t="s">
        <v>78</v>
      </c>
      <c r="N6979" t="s">
        <v>11800</v>
      </c>
      <c r="O6979" t="s">
        <v>11767</v>
      </c>
      <c r="P6979" t="s">
        <v>11767</v>
      </c>
      <c r="Q6979" t="s">
        <v>2055</v>
      </c>
      <c r="R6979" t="s">
        <v>79</v>
      </c>
      <c r="S6979" t="s">
        <v>25</v>
      </c>
      <c r="T6979" t="s">
        <v>2056</v>
      </c>
      <c r="U6979" t="s">
        <v>100</v>
      </c>
      <c r="V6979" t="s">
        <v>80</v>
      </c>
      <c r="W6979">
        <v>82300</v>
      </c>
      <c r="X6979" t="s">
        <v>85</v>
      </c>
      <c r="Y6979">
        <v>-40</v>
      </c>
      <c r="Z6979" t="s">
        <v>11770</v>
      </c>
      <c r="AA6979" t="s">
        <v>11770</v>
      </c>
      <c r="AB6979" t="s">
        <v>107</v>
      </c>
      <c r="AC6979" t="s">
        <v>11771</v>
      </c>
      <c r="AD6979">
        <f>_xlfn.XLOOKUP(MIS[[#This Row],[TRADING SYMBOL]],[1]Sheet1!$D:$D,[1]Sheet1!$C:$C)</f>
        <v>389.05</v>
      </c>
      <c r="AE6979">
        <f>MIS[[#This Row],[OrderAverageTradedPrice]]*MIS[[#This Row],[OrderQuantity]]</f>
        <v>15334</v>
      </c>
      <c r="AF6979">
        <f>MIS[[#This Row],[LTP]]*MIS[[#This Row],[OrderQuantity]]</f>
        <v>15562</v>
      </c>
      <c r="AG6979">
        <f>IF(MIS[[#This Row],[OrderSide]]="SELL",MIS[[#This Row],[VALUE]]-MIS[[#This Row],[LIVE_VALUE]],MIS[[#This Row],[LIVE_VALUE]]-MIS[[#This Row],[VALUE]])</f>
        <v>-228</v>
      </c>
      <c r="AH6979" t="str" cm="1">
        <f t="array" ref="AH6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9" t="str">
        <f>MIS[[#This Row],[TRADING SYMBOL]]</f>
        <v>SENSEX2552082300PE</v>
      </c>
      <c r="AJ6979" t="str">
        <f>IF(RIGHT(MIS[[#This Row],[Main/Hedge]],4)="MAIN","MAIN","HEDGE")</f>
        <v>MAIN</v>
      </c>
      <c r="AK6979" t="str" cm="1">
        <f t="array" ref="AK6979">_xlfn._xlws.FILTER(Table4[Column1],ISNUMBER(SEARCH(Table4[Column1],MIS[[#This Row],[OrderUniqueIdentifier]])),"")</f>
        <v>LONGSHORT</v>
      </c>
    </row>
    <row r="6980" spans="1:37" x14ac:dyDescent="0.25">
      <c r="A6980" t="s">
        <v>71</v>
      </c>
      <c r="B6980" t="s">
        <v>1217</v>
      </c>
      <c r="C6980" t="s">
        <v>12040</v>
      </c>
      <c r="D6980" t="s">
        <v>72</v>
      </c>
      <c r="E6980" t="s">
        <v>2053</v>
      </c>
      <c r="F6980" t="s">
        <v>98</v>
      </c>
      <c r="G6980" t="s">
        <v>89</v>
      </c>
      <c r="H6980" t="s">
        <v>75</v>
      </c>
      <c r="I6980" t="s">
        <v>76</v>
      </c>
      <c r="J6980" t="s">
        <v>77</v>
      </c>
      <c r="K6980">
        <v>40</v>
      </c>
      <c r="L6980" t="s">
        <v>77</v>
      </c>
      <c r="M6980" t="s">
        <v>78</v>
      </c>
      <c r="N6980" t="s">
        <v>12018</v>
      </c>
      <c r="O6980" t="s">
        <v>11781</v>
      </c>
      <c r="P6980" t="s">
        <v>11767</v>
      </c>
      <c r="Q6980" t="s">
        <v>2055</v>
      </c>
      <c r="R6980" t="s">
        <v>79</v>
      </c>
      <c r="S6980" t="s">
        <v>25</v>
      </c>
      <c r="T6980" t="s">
        <v>2056</v>
      </c>
      <c r="U6980" t="s">
        <v>100</v>
      </c>
      <c r="V6980" t="s">
        <v>80</v>
      </c>
      <c r="W6980">
        <v>82300</v>
      </c>
      <c r="X6980" t="s">
        <v>85</v>
      </c>
      <c r="Y6980">
        <v>-40</v>
      </c>
      <c r="Z6980" t="s">
        <v>11782</v>
      </c>
      <c r="AA6980" t="s">
        <v>11770</v>
      </c>
      <c r="AB6980" t="s">
        <v>107</v>
      </c>
      <c r="AC6980" t="s">
        <v>11771</v>
      </c>
      <c r="AD6980">
        <f>_xlfn.XLOOKUP(MIS[[#This Row],[TRADING SYMBOL]],[1]Sheet1!$D:$D,[1]Sheet1!$C:$C)</f>
        <v>389.05</v>
      </c>
      <c r="AE6980">
        <f>MIS[[#This Row],[OrderAverageTradedPrice]]*MIS[[#This Row],[OrderQuantity]]</f>
        <v>15344</v>
      </c>
      <c r="AF6980">
        <f>MIS[[#This Row],[LTP]]*MIS[[#This Row],[OrderQuantity]]</f>
        <v>15562</v>
      </c>
      <c r="AG6980">
        <f>IF(MIS[[#This Row],[OrderSide]]="SELL",MIS[[#This Row],[VALUE]]-MIS[[#This Row],[LIVE_VALUE]],MIS[[#This Row],[LIVE_VALUE]]-MIS[[#This Row],[VALUE]])</f>
        <v>-218</v>
      </c>
      <c r="AH6980" t="str" cm="1">
        <f t="array" ref="AH6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0" t="str">
        <f>MIS[[#This Row],[TRADING SYMBOL]]</f>
        <v>SENSEX2552082300PE</v>
      </c>
      <c r="AJ6980" t="str">
        <f>IF(RIGHT(MIS[[#This Row],[Main/Hedge]],4)="MAIN","MAIN","HEDGE")</f>
        <v>MAIN</v>
      </c>
      <c r="AK6980" t="str" cm="1">
        <f t="array" ref="AK6980">_xlfn._xlws.FILTER(Table4[Column1],ISNUMBER(SEARCH(Table4[Column1],MIS[[#This Row],[OrderUniqueIdentifier]])),"")</f>
        <v>LONGSHORT</v>
      </c>
    </row>
    <row r="6981" spans="1:37" x14ac:dyDescent="0.25">
      <c r="A6981" t="s">
        <v>71</v>
      </c>
      <c r="B6981" t="s">
        <v>1227</v>
      </c>
      <c r="C6981" t="s">
        <v>12042</v>
      </c>
      <c r="D6981" t="s">
        <v>72</v>
      </c>
      <c r="E6981" t="s">
        <v>2053</v>
      </c>
      <c r="F6981" t="s">
        <v>98</v>
      </c>
      <c r="G6981" t="s">
        <v>89</v>
      </c>
      <c r="H6981" t="s">
        <v>75</v>
      </c>
      <c r="I6981" t="s">
        <v>76</v>
      </c>
      <c r="J6981" t="s">
        <v>77</v>
      </c>
      <c r="K6981">
        <v>40</v>
      </c>
      <c r="L6981" t="s">
        <v>77</v>
      </c>
      <c r="M6981" t="s">
        <v>78</v>
      </c>
      <c r="N6981" t="s">
        <v>12043</v>
      </c>
      <c r="O6981" t="s">
        <v>11781</v>
      </c>
      <c r="P6981" t="s">
        <v>11767</v>
      </c>
      <c r="Q6981" t="s">
        <v>2055</v>
      </c>
      <c r="R6981" t="s">
        <v>79</v>
      </c>
      <c r="S6981" t="s">
        <v>25</v>
      </c>
      <c r="T6981" t="s">
        <v>2056</v>
      </c>
      <c r="U6981" t="s">
        <v>100</v>
      </c>
      <c r="V6981" t="s">
        <v>80</v>
      </c>
      <c r="W6981">
        <v>82300</v>
      </c>
      <c r="X6981" t="s">
        <v>85</v>
      </c>
      <c r="Y6981">
        <v>-40</v>
      </c>
      <c r="Z6981" t="s">
        <v>11782</v>
      </c>
      <c r="AA6981" t="s">
        <v>11770</v>
      </c>
      <c r="AB6981" t="s">
        <v>107</v>
      </c>
      <c r="AC6981" t="s">
        <v>11771</v>
      </c>
      <c r="AD6981">
        <f>_xlfn.XLOOKUP(MIS[[#This Row],[TRADING SYMBOL]],[1]Sheet1!$D:$D,[1]Sheet1!$C:$C)</f>
        <v>389.05</v>
      </c>
      <c r="AE6981">
        <f>MIS[[#This Row],[OrderAverageTradedPrice]]*MIS[[#This Row],[OrderQuantity]]</f>
        <v>15332</v>
      </c>
      <c r="AF6981">
        <f>MIS[[#This Row],[LTP]]*MIS[[#This Row],[OrderQuantity]]</f>
        <v>15562</v>
      </c>
      <c r="AG6981">
        <f>IF(MIS[[#This Row],[OrderSide]]="SELL",MIS[[#This Row],[VALUE]]-MIS[[#This Row],[LIVE_VALUE]],MIS[[#This Row],[LIVE_VALUE]]-MIS[[#This Row],[VALUE]])</f>
        <v>-230</v>
      </c>
      <c r="AH6981" t="str" cm="1">
        <f t="array" ref="AH6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1" t="str">
        <f>MIS[[#This Row],[TRADING SYMBOL]]</f>
        <v>SENSEX2552082300PE</v>
      </c>
      <c r="AJ6981" t="str">
        <f>IF(RIGHT(MIS[[#This Row],[Main/Hedge]],4)="MAIN","MAIN","HEDGE")</f>
        <v>MAIN</v>
      </c>
      <c r="AK6981" t="str" cm="1">
        <f t="array" ref="AK6981">_xlfn._xlws.FILTER(Table4[Column1],ISNUMBER(SEARCH(Table4[Column1],MIS[[#This Row],[OrderUniqueIdentifier]])),"")</f>
        <v>LONGSHORT</v>
      </c>
    </row>
    <row r="6982" spans="1:37" x14ac:dyDescent="0.25">
      <c r="A6982" t="s">
        <v>71</v>
      </c>
      <c r="B6982" t="s">
        <v>1258</v>
      </c>
      <c r="C6982" t="s">
        <v>12053</v>
      </c>
      <c r="D6982" t="s">
        <v>72</v>
      </c>
      <c r="E6982" t="s">
        <v>2053</v>
      </c>
      <c r="F6982" t="s">
        <v>98</v>
      </c>
      <c r="G6982" t="s">
        <v>89</v>
      </c>
      <c r="H6982" t="s">
        <v>75</v>
      </c>
      <c r="I6982" t="s">
        <v>76</v>
      </c>
      <c r="J6982" t="s">
        <v>77</v>
      </c>
      <c r="K6982">
        <v>40</v>
      </c>
      <c r="L6982" t="s">
        <v>77</v>
      </c>
      <c r="M6982" t="s">
        <v>78</v>
      </c>
      <c r="N6982" t="s">
        <v>12054</v>
      </c>
      <c r="O6982" t="s">
        <v>11781</v>
      </c>
      <c r="P6982" t="s">
        <v>11767</v>
      </c>
      <c r="Q6982" t="s">
        <v>2055</v>
      </c>
      <c r="R6982" t="s">
        <v>79</v>
      </c>
      <c r="S6982" t="s">
        <v>25</v>
      </c>
      <c r="T6982" t="s">
        <v>2056</v>
      </c>
      <c r="U6982" t="s">
        <v>100</v>
      </c>
      <c r="V6982" t="s">
        <v>80</v>
      </c>
      <c r="W6982">
        <v>82300</v>
      </c>
      <c r="X6982" t="s">
        <v>85</v>
      </c>
      <c r="Y6982">
        <v>-40</v>
      </c>
      <c r="Z6982" t="s">
        <v>11782</v>
      </c>
      <c r="AA6982" t="s">
        <v>11770</v>
      </c>
      <c r="AB6982" t="s">
        <v>107</v>
      </c>
      <c r="AC6982" t="s">
        <v>11771</v>
      </c>
      <c r="AD6982">
        <f>_xlfn.XLOOKUP(MIS[[#This Row],[TRADING SYMBOL]],[1]Sheet1!$D:$D,[1]Sheet1!$C:$C)</f>
        <v>389.05</v>
      </c>
      <c r="AE6982">
        <f>MIS[[#This Row],[OrderAverageTradedPrice]]*MIS[[#This Row],[OrderQuantity]]</f>
        <v>15329</v>
      </c>
      <c r="AF6982">
        <f>MIS[[#This Row],[LTP]]*MIS[[#This Row],[OrderQuantity]]</f>
        <v>15562</v>
      </c>
      <c r="AG6982">
        <f>IF(MIS[[#This Row],[OrderSide]]="SELL",MIS[[#This Row],[VALUE]]-MIS[[#This Row],[LIVE_VALUE]],MIS[[#This Row],[LIVE_VALUE]]-MIS[[#This Row],[VALUE]])</f>
        <v>-233</v>
      </c>
      <c r="AH6982" t="str" cm="1">
        <f t="array" ref="AH6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2" t="str">
        <f>MIS[[#This Row],[TRADING SYMBOL]]</f>
        <v>SENSEX2552082300PE</v>
      </c>
      <c r="AJ6982" t="str">
        <f>IF(RIGHT(MIS[[#This Row],[Main/Hedge]],4)="MAIN","MAIN","HEDGE")</f>
        <v>MAIN</v>
      </c>
      <c r="AK6982" t="str" cm="1">
        <f t="array" ref="AK6982">_xlfn._xlws.FILTER(Table4[Column1],ISNUMBER(SEARCH(Table4[Column1],MIS[[#This Row],[OrderUniqueIdentifier]])),"")</f>
        <v>LONGSHORT</v>
      </c>
    </row>
    <row r="6983" spans="1:37" x14ac:dyDescent="0.25">
      <c r="A6983" t="s">
        <v>71</v>
      </c>
      <c r="B6983" t="s">
        <v>1302</v>
      </c>
      <c r="C6983" t="s">
        <v>12069</v>
      </c>
      <c r="D6983" t="s">
        <v>72</v>
      </c>
      <c r="E6983" t="s">
        <v>11766</v>
      </c>
      <c r="F6983" t="s">
        <v>73</v>
      </c>
      <c r="G6983" t="s">
        <v>89</v>
      </c>
      <c r="H6983" t="s">
        <v>75</v>
      </c>
      <c r="I6983" t="s">
        <v>76</v>
      </c>
      <c r="J6983" t="s">
        <v>77</v>
      </c>
      <c r="K6983">
        <v>75</v>
      </c>
      <c r="L6983" t="s">
        <v>77</v>
      </c>
      <c r="M6983" t="s">
        <v>78</v>
      </c>
      <c r="N6983" t="s">
        <v>357</v>
      </c>
      <c r="O6983" t="s">
        <v>11767</v>
      </c>
      <c r="P6983" t="s">
        <v>11767</v>
      </c>
      <c r="Q6983" t="s">
        <v>11768</v>
      </c>
      <c r="R6983" t="s">
        <v>79</v>
      </c>
      <c r="S6983" t="s">
        <v>25</v>
      </c>
      <c r="T6983" t="s">
        <v>11769</v>
      </c>
      <c r="U6983" t="s">
        <v>43</v>
      </c>
      <c r="V6983" t="s">
        <v>80</v>
      </c>
      <c r="W6983">
        <v>25000</v>
      </c>
      <c r="X6983" t="s">
        <v>85</v>
      </c>
      <c r="Y6983">
        <v>-75</v>
      </c>
      <c r="Z6983" t="s">
        <v>11770</v>
      </c>
      <c r="AA6983" t="s">
        <v>11770</v>
      </c>
      <c r="AB6983" t="s">
        <v>107</v>
      </c>
      <c r="AC6983" t="s">
        <v>11771</v>
      </c>
      <c r="AD6983">
        <f>_xlfn.XLOOKUP(MIS[[#This Row],[TRADING SYMBOL]],[1]Sheet1!$D:$D,[1]Sheet1!$C:$C)</f>
        <v>163.19999999999999</v>
      </c>
      <c r="AE6983">
        <f>MIS[[#This Row],[OrderAverageTradedPrice]]*MIS[[#This Row],[OrderQuantity]]</f>
        <v>11947.5</v>
      </c>
      <c r="AF6983">
        <f>MIS[[#This Row],[LTP]]*MIS[[#This Row],[OrderQuantity]]</f>
        <v>12240</v>
      </c>
      <c r="AG6983">
        <f>IF(MIS[[#This Row],[OrderSide]]="SELL",MIS[[#This Row],[VALUE]]-MIS[[#This Row],[LIVE_VALUE]],MIS[[#This Row],[LIVE_VALUE]]-MIS[[#This Row],[VALUE]])</f>
        <v>-292.5</v>
      </c>
      <c r="AH6983" t="str" cm="1">
        <f t="array" ref="AH6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3" t="str">
        <f>MIS[[#This Row],[TRADING SYMBOL]]</f>
        <v>NIFTY2552225000PE</v>
      </c>
      <c r="AJ6983" t="str">
        <f>IF(RIGHT(MIS[[#This Row],[Main/Hedge]],4)="MAIN","MAIN","HEDGE")</f>
        <v>MAIN</v>
      </c>
      <c r="AK6983" t="str" cm="1">
        <f t="array" ref="AK6983">_xlfn._xlws.FILTER(Table4[Column1],ISNUMBER(SEARCH(Table4[Column1],MIS[[#This Row],[OrderUniqueIdentifier]])),"")</f>
        <v>LONGSHORT</v>
      </c>
    </row>
    <row r="6984" spans="1:37" x14ac:dyDescent="0.25">
      <c r="A6984" t="s">
        <v>1374</v>
      </c>
      <c r="B6984" t="s">
        <v>1375</v>
      </c>
      <c r="C6984" t="s">
        <v>12094</v>
      </c>
      <c r="D6984" t="s">
        <v>72</v>
      </c>
      <c r="E6984" t="s">
        <v>2053</v>
      </c>
      <c r="F6984" t="s">
        <v>98</v>
      </c>
      <c r="G6984" t="s">
        <v>89</v>
      </c>
      <c r="H6984" t="s">
        <v>75</v>
      </c>
      <c r="I6984" t="s">
        <v>76</v>
      </c>
      <c r="J6984" t="s">
        <v>77</v>
      </c>
      <c r="K6984">
        <v>140</v>
      </c>
      <c r="L6984" t="s">
        <v>77</v>
      </c>
      <c r="M6984" t="s">
        <v>78</v>
      </c>
      <c r="N6984" t="s">
        <v>12095</v>
      </c>
      <c r="O6984" t="s">
        <v>11767</v>
      </c>
      <c r="P6984" t="s">
        <v>11767</v>
      </c>
      <c r="Q6984" t="s">
        <v>2055</v>
      </c>
      <c r="R6984" t="s">
        <v>79</v>
      </c>
      <c r="S6984" t="s">
        <v>358</v>
      </c>
      <c r="T6984" t="s">
        <v>2056</v>
      </c>
      <c r="U6984" t="s">
        <v>100</v>
      </c>
      <c r="V6984" t="s">
        <v>80</v>
      </c>
      <c r="W6984">
        <v>82300</v>
      </c>
      <c r="X6984" t="s">
        <v>85</v>
      </c>
      <c r="Y6984">
        <v>-140</v>
      </c>
      <c r="Z6984" t="s">
        <v>11770</v>
      </c>
      <c r="AA6984" t="s">
        <v>11770</v>
      </c>
      <c r="AB6984" t="s">
        <v>107</v>
      </c>
      <c r="AC6984" t="s">
        <v>11771</v>
      </c>
      <c r="AD6984">
        <f>_xlfn.XLOOKUP(MIS[[#This Row],[TRADING SYMBOL]],[1]Sheet1!$D:$D,[1]Sheet1!$C:$C)</f>
        <v>389.05</v>
      </c>
      <c r="AE6984">
        <f>MIS[[#This Row],[OrderAverageTradedPrice]]*MIS[[#This Row],[OrderQuantity]]</f>
        <v>53681.999999999978</v>
      </c>
      <c r="AF6984">
        <f>MIS[[#This Row],[LTP]]*MIS[[#This Row],[OrderQuantity]]</f>
        <v>54467</v>
      </c>
      <c r="AG6984">
        <f>IF(MIS[[#This Row],[OrderSide]]="SELL",MIS[[#This Row],[VALUE]]-MIS[[#This Row],[LIVE_VALUE]],MIS[[#This Row],[LIVE_VALUE]]-MIS[[#This Row],[VALUE]])</f>
        <v>-785.00000000002183</v>
      </c>
      <c r="AH6984" t="str" cm="1">
        <f t="array" ref="AH6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4" t="str">
        <f>MIS[[#This Row],[TRADING SYMBOL]]</f>
        <v>SENSEX2552082300PE</v>
      </c>
      <c r="AJ6984" t="str">
        <f>IF(RIGHT(MIS[[#This Row],[Main/Hedge]],4)="MAIN","MAIN","HEDGE")</f>
        <v>MAIN</v>
      </c>
      <c r="AK6984" t="str" cm="1">
        <f t="array" ref="AK6984">_xlfn._xlws.FILTER(Table4[Column1],ISNUMBER(SEARCH(Table4[Column1],MIS[[#This Row],[OrderUniqueIdentifier]])),"")</f>
        <v>LONGSHORT</v>
      </c>
    </row>
    <row r="6985" spans="1:37" x14ac:dyDescent="0.25">
      <c r="A6985" t="s">
        <v>1374</v>
      </c>
      <c r="B6985" t="s">
        <v>1395</v>
      </c>
      <c r="C6985" t="s">
        <v>12098</v>
      </c>
      <c r="D6985" t="s">
        <v>72</v>
      </c>
      <c r="E6985" t="s">
        <v>2053</v>
      </c>
      <c r="F6985" t="s">
        <v>98</v>
      </c>
      <c r="G6985" t="s">
        <v>89</v>
      </c>
      <c r="H6985" t="s">
        <v>75</v>
      </c>
      <c r="I6985" t="s">
        <v>76</v>
      </c>
      <c r="J6985" t="s">
        <v>77</v>
      </c>
      <c r="K6985">
        <v>720</v>
      </c>
      <c r="L6985" t="s">
        <v>77</v>
      </c>
      <c r="M6985" t="s">
        <v>78</v>
      </c>
      <c r="N6985" t="s">
        <v>12099</v>
      </c>
      <c r="O6985" t="s">
        <v>11767</v>
      </c>
      <c r="P6985" t="s">
        <v>11767</v>
      </c>
      <c r="Q6985" t="s">
        <v>2055</v>
      </c>
      <c r="R6985" t="s">
        <v>79</v>
      </c>
      <c r="S6985" t="s">
        <v>358</v>
      </c>
      <c r="T6985" t="s">
        <v>2056</v>
      </c>
      <c r="U6985" t="s">
        <v>100</v>
      </c>
      <c r="V6985" t="s">
        <v>80</v>
      </c>
      <c r="W6985">
        <v>82300</v>
      </c>
      <c r="X6985" t="s">
        <v>85</v>
      </c>
      <c r="Y6985">
        <v>-720</v>
      </c>
      <c r="Z6985" t="s">
        <v>11770</v>
      </c>
      <c r="AA6985" t="s">
        <v>11770</v>
      </c>
      <c r="AB6985" t="s">
        <v>107</v>
      </c>
      <c r="AC6985" t="s">
        <v>11771</v>
      </c>
      <c r="AD6985">
        <f>_xlfn.XLOOKUP(MIS[[#This Row],[TRADING SYMBOL]],[1]Sheet1!$D:$D,[1]Sheet1!$C:$C)</f>
        <v>389.05</v>
      </c>
      <c r="AE6985">
        <f>MIS[[#This Row],[OrderAverageTradedPrice]]*MIS[[#This Row],[OrderQuantity]]</f>
        <v>275277.99999999959</v>
      </c>
      <c r="AF6985">
        <f>MIS[[#This Row],[LTP]]*MIS[[#This Row],[OrderQuantity]]</f>
        <v>280116</v>
      </c>
      <c r="AG6985">
        <f>IF(MIS[[#This Row],[OrderSide]]="SELL",MIS[[#This Row],[VALUE]]-MIS[[#This Row],[LIVE_VALUE]],MIS[[#This Row],[LIVE_VALUE]]-MIS[[#This Row],[VALUE]])</f>
        <v>-4838.0000000004075</v>
      </c>
      <c r="AH6985" t="str" cm="1">
        <f t="array" ref="AH6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5" t="str">
        <f>MIS[[#This Row],[TRADING SYMBOL]]</f>
        <v>SENSEX2552082300PE</v>
      </c>
      <c r="AJ6985" t="str">
        <f>IF(RIGHT(MIS[[#This Row],[Main/Hedge]],4)="MAIN","MAIN","HEDGE")</f>
        <v>MAIN</v>
      </c>
      <c r="AK6985" t="str" cm="1">
        <f t="array" ref="AK6985">_xlfn._xlws.FILTER(Table4[Column1],ISNUMBER(SEARCH(Table4[Column1],MIS[[#This Row],[OrderUniqueIdentifier]])),"")</f>
        <v>LONGSHORT</v>
      </c>
    </row>
    <row r="6986" spans="1:37" x14ac:dyDescent="0.25">
      <c r="A6986" t="s">
        <v>1555</v>
      </c>
      <c r="B6986" t="s">
        <v>1556</v>
      </c>
      <c r="C6986" t="s">
        <v>12143</v>
      </c>
      <c r="D6986" t="s">
        <v>72</v>
      </c>
      <c r="E6986" t="s">
        <v>11766</v>
      </c>
      <c r="F6986" t="s">
        <v>73</v>
      </c>
      <c r="G6986" t="s">
        <v>89</v>
      </c>
      <c r="H6986" t="s">
        <v>75</v>
      </c>
      <c r="I6986" t="s">
        <v>76</v>
      </c>
      <c r="J6986" t="s">
        <v>77</v>
      </c>
      <c r="K6986">
        <v>1575</v>
      </c>
      <c r="L6986" t="s">
        <v>77</v>
      </c>
      <c r="M6986" t="s">
        <v>78</v>
      </c>
      <c r="N6986" t="s">
        <v>12144</v>
      </c>
      <c r="O6986" t="s">
        <v>11767</v>
      </c>
      <c r="P6986" t="s">
        <v>11767</v>
      </c>
      <c r="Q6986" t="s">
        <v>11768</v>
      </c>
      <c r="R6986" t="s">
        <v>79</v>
      </c>
      <c r="S6986" t="s">
        <v>25</v>
      </c>
      <c r="T6986" t="s">
        <v>11769</v>
      </c>
      <c r="U6986" t="s">
        <v>43</v>
      </c>
      <c r="V6986" t="s">
        <v>80</v>
      </c>
      <c r="W6986">
        <v>25000</v>
      </c>
      <c r="X6986" t="s">
        <v>85</v>
      </c>
      <c r="Y6986">
        <v>-1575</v>
      </c>
      <c r="Z6986" t="s">
        <v>11770</v>
      </c>
      <c r="AA6986" t="s">
        <v>11770</v>
      </c>
      <c r="AB6986" t="s">
        <v>107</v>
      </c>
      <c r="AC6986" t="s">
        <v>11771</v>
      </c>
      <c r="AD6986">
        <f>_xlfn.XLOOKUP(MIS[[#This Row],[TRADING SYMBOL]],[1]Sheet1!$D:$D,[1]Sheet1!$C:$C)</f>
        <v>163.19999999999999</v>
      </c>
      <c r="AE6986">
        <f>MIS[[#This Row],[OrderAverageTradedPrice]]*MIS[[#This Row],[OrderQuantity]]</f>
        <v>250762.49999999889</v>
      </c>
      <c r="AF6986">
        <f>MIS[[#This Row],[LTP]]*MIS[[#This Row],[OrderQuantity]]</f>
        <v>257039.99999999997</v>
      </c>
      <c r="AG6986">
        <f>IF(MIS[[#This Row],[OrderSide]]="SELL",MIS[[#This Row],[VALUE]]-MIS[[#This Row],[LIVE_VALUE]],MIS[[#This Row],[LIVE_VALUE]]-MIS[[#This Row],[VALUE]])</f>
        <v>-6277.5000000010768</v>
      </c>
      <c r="AH6986" t="str" cm="1">
        <f t="array" ref="AH6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6" t="str">
        <f>MIS[[#This Row],[TRADING SYMBOL]]</f>
        <v>NIFTY2552225000PE</v>
      </c>
      <c r="AJ6986" t="str">
        <f>IF(RIGHT(MIS[[#This Row],[Main/Hedge]],4)="MAIN","MAIN","HEDGE")</f>
        <v>MAIN</v>
      </c>
      <c r="AK6986" t="str" cm="1">
        <f t="array" ref="AK6986">_xlfn._xlws.FILTER(Table4[Column1],ISNUMBER(SEARCH(Table4[Column1],MIS[[#This Row],[OrderUniqueIdentifier]])),"")</f>
        <v>LONGSHORT</v>
      </c>
    </row>
    <row r="6987" spans="1:37" x14ac:dyDescent="0.25">
      <c r="A6987" t="s">
        <v>1555</v>
      </c>
      <c r="B6987" t="s">
        <v>1570</v>
      </c>
      <c r="C6987" t="s">
        <v>12145</v>
      </c>
      <c r="D6987" t="s">
        <v>72</v>
      </c>
      <c r="E6987" t="s">
        <v>11766</v>
      </c>
      <c r="F6987" t="s">
        <v>73</v>
      </c>
      <c r="G6987" t="s">
        <v>89</v>
      </c>
      <c r="H6987" t="s">
        <v>75</v>
      </c>
      <c r="I6987" t="s">
        <v>76</v>
      </c>
      <c r="J6987" t="s">
        <v>77</v>
      </c>
      <c r="K6987">
        <v>225</v>
      </c>
      <c r="L6987" t="s">
        <v>77</v>
      </c>
      <c r="M6987" t="s">
        <v>78</v>
      </c>
      <c r="N6987" t="s">
        <v>402</v>
      </c>
      <c r="O6987" t="s">
        <v>11767</v>
      </c>
      <c r="P6987" t="s">
        <v>11767</v>
      </c>
      <c r="Q6987" t="s">
        <v>11768</v>
      </c>
      <c r="R6987" t="s">
        <v>79</v>
      </c>
      <c r="S6987" t="s">
        <v>25</v>
      </c>
      <c r="T6987" t="s">
        <v>11769</v>
      </c>
      <c r="U6987" t="s">
        <v>43</v>
      </c>
      <c r="V6987" t="s">
        <v>80</v>
      </c>
      <c r="W6987">
        <v>25000</v>
      </c>
      <c r="X6987" t="s">
        <v>85</v>
      </c>
      <c r="Y6987">
        <v>-225</v>
      </c>
      <c r="Z6987" t="s">
        <v>11770</v>
      </c>
      <c r="AA6987" t="s">
        <v>11770</v>
      </c>
      <c r="AB6987" t="s">
        <v>107</v>
      </c>
      <c r="AC6987" t="s">
        <v>11771</v>
      </c>
      <c r="AD6987">
        <f>_xlfn.XLOOKUP(MIS[[#This Row],[TRADING SYMBOL]],[1]Sheet1!$D:$D,[1]Sheet1!$C:$C)</f>
        <v>163.19999999999999</v>
      </c>
      <c r="AE6987">
        <f>MIS[[#This Row],[OrderAverageTradedPrice]]*MIS[[#This Row],[OrderQuantity]]</f>
        <v>35775</v>
      </c>
      <c r="AF6987">
        <f>MIS[[#This Row],[LTP]]*MIS[[#This Row],[OrderQuantity]]</f>
        <v>36720</v>
      </c>
      <c r="AG6987">
        <f>IF(MIS[[#This Row],[OrderSide]]="SELL",MIS[[#This Row],[VALUE]]-MIS[[#This Row],[LIVE_VALUE]],MIS[[#This Row],[LIVE_VALUE]]-MIS[[#This Row],[VALUE]])</f>
        <v>-945</v>
      </c>
      <c r="AH6987" t="str" cm="1">
        <f t="array" ref="AH6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7" t="str">
        <f>MIS[[#This Row],[TRADING SYMBOL]]</f>
        <v>NIFTY2552225000PE</v>
      </c>
      <c r="AJ6987" t="str">
        <f>IF(RIGHT(MIS[[#This Row],[Main/Hedge]],4)="MAIN","MAIN","HEDGE")</f>
        <v>MAIN</v>
      </c>
      <c r="AK6987" t="str" cm="1">
        <f t="array" ref="AK6987">_xlfn._xlws.FILTER(Table4[Column1],ISNUMBER(SEARCH(Table4[Column1],MIS[[#This Row],[OrderUniqueIdentifier]])),"")</f>
        <v>LONGSHORT</v>
      </c>
    </row>
    <row r="6988" spans="1:37" x14ac:dyDescent="0.25">
      <c r="A6988" t="s">
        <v>1555</v>
      </c>
      <c r="B6988" t="s">
        <v>1577</v>
      </c>
      <c r="C6988" t="s">
        <v>12151</v>
      </c>
      <c r="D6988" t="s">
        <v>72</v>
      </c>
      <c r="E6988" t="s">
        <v>11766</v>
      </c>
      <c r="F6988" t="s">
        <v>73</v>
      </c>
      <c r="G6988" t="s">
        <v>89</v>
      </c>
      <c r="H6988" t="s">
        <v>75</v>
      </c>
      <c r="I6988" t="s">
        <v>76</v>
      </c>
      <c r="J6988" t="s">
        <v>77</v>
      </c>
      <c r="K6988">
        <v>1350</v>
      </c>
      <c r="L6988" t="s">
        <v>77</v>
      </c>
      <c r="M6988" t="s">
        <v>78</v>
      </c>
      <c r="N6988" t="s">
        <v>12152</v>
      </c>
      <c r="O6988" t="s">
        <v>11767</v>
      </c>
      <c r="P6988" t="s">
        <v>11767</v>
      </c>
      <c r="Q6988" t="s">
        <v>11768</v>
      </c>
      <c r="R6988" t="s">
        <v>79</v>
      </c>
      <c r="S6988" t="s">
        <v>25</v>
      </c>
      <c r="T6988" t="s">
        <v>11769</v>
      </c>
      <c r="U6988" t="s">
        <v>43</v>
      </c>
      <c r="V6988" t="s">
        <v>80</v>
      </c>
      <c r="W6988">
        <v>25000</v>
      </c>
      <c r="X6988" t="s">
        <v>85</v>
      </c>
      <c r="Y6988">
        <v>-1350</v>
      </c>
      <c r="Z6988" t="s">
        <v>11770</v>
      </c>
      <c r="AA6988" t="s">
        <v>11770</v>
      </c>
      <c r="AB6988" t="s">
        <v>107</v>
      </c>
      <c r="AC6988" t="s">
        <v>11771</v>
      </c>
      <c r="AD6988">
        <f>_xlfn.XLOOKUP(MIS[[#This Row],[TRADING SYMBOL]],[1]Sheet1!$D:$D,[1]Sheet1!$C:$C)</f>
        <v>163.19999999999999</v>
      </c>
      <c r="AE6988">
        <f>MIS[[#This Row],[OrderAverageTradedPrice]]*MIS[[#This Row],[OrderQuantity]]</f>
        <v>214698.74999999985</v>
      </c>
      <c r="AF6988">
        <f>MIS[[#This Row],[LTP]]*MIS[[#This Row],[OrderQuantity]]</f>
        <v>220319.99999999997</v>
      </c>
      <c r="AG6988">
        <f>IF(MIS[[#This Row],[OrderSide]]="SELL",MIS[[#This Row],[VALUE]]-MIS[[#This Row],[LIVE_VALUE]],MIS[[#This Row],[LIVE_VALUE]]-MIS[[#This Row],[VALUE]])</f>
        <v>-5621.2500000001164</v>
      </c>
      <c r="AH6988" t="str" cm="1">
        <f t="array" ref="AH6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8" t="str">
        <f>MIS[[#This Row],[TRADING SYMBOL]]</f>
        <v>NIFTY2552225000PE</v>
      </c>
      <c r="AJ6988" t="str">
        <f>IF(RIGHT(MIS[[#This Row],[Main/Hedge]],4)="MAIN","MAIN","HEDGE")</f>
        <v>MAIN</v>
      </c>
      <c r="AK6988" t="str" cm="1">
        <f t="array" ref="AK6988">_xlfn._xlws.FILTER(Table4[Column1],ISNUMBER(SEARCH(Table4[Column1],MIS[[#This Row],[OrderUniqueIdentifier]])),"")</f>
        <v>LONGSHORT</v>
      </c>
    </row>
    <row r="6989" spans="1:37" x14ac:dyDescent="0.25">
      <c r="A6989" t="s">
        <v>1555</v>
      </c>
      <c r="B6989" t="s">
        <v>1589</v>
      </c>
      <c r="C6989" t="s">
        <v>12155</v>
      </c>
      <c r="D6989" t="s">
        <v>72</v>
      </c>
      <c r="E6989" t="s">
        <v>11766</v>
      </c>
      <c r="F6989" t="s">
        <v>73</v>
      </c>
      <c r="G6989" t="s">
        <v>89</v>
      </c>
      <c r="H6989" t="s">
        <v>75</v>
      </c>
      <c r="I6989" t="s">
        <v>76</v>
      </c>
      <c r="J6989" t="s">
        <v>77</v>
      </c>
      <c r="K6989">
        <v>300</v>
      </c>
      <c r="L6989" t="s">
        <v>77</v>
      </c>
      <c r="M6989" t="s">
        <v>78</v>
      </c>
      <c r="N6989" t="s">
        <v>12156</v>
      </c>
      <c r="O6989" t="s">
        <v>11767</v>
      </c>
      <c r="P6989" t="s">
        <v>11767</v>
      </c>
      <c r="Q6989" t="s">
        <v>11768</v>
      </c>
      <c r="R6989" t="s">
        <v>79</v>
      </c>
      <c r="S6989" t="s">
        <v>25</v>
      </c>
      <c r="T6989" t="s">
        <v>11769</v>
      </c>
      <c r="U6989" t="s">
        <v>43</v>
      </c>
      <c r="V6989" t="s">
        <v>80</v>
      </c>
      <c r="W6989">
        <v>25000</v>
      </c>
      <c r="X6989" t="s">
        <v>85</v>
      </c>
      <c r="Y6989">
        <v>-300</v>
      </c>
      <c r="Z6989" t="s">
        <v>11770</v>
      </c>
      <c r="AA6989" t="s">
        <v>11770</v>
      </c>
      <c r="AB6989" t="s">
        <v>107</v>
      </c>
      <c r="AC6989" t="s">
        <v>11771</v>
      </c>
      <c r="AD6989">
        <f>_xlfn.XLOOKUP(MIS[[#This Row],[TRADING SYMBOL]],[1]Sheet1!$D:$D,[1]Sheet1!$C:$C)</f>
        <v>163.19999999999999</v>
      </c>
      <c r="AE6989">
        <f>MIS[[#This Row],[OrderAverageTradedPrice]]*MIS[[#This Row],[OrderQuantity]]</f>
        <v>47767.5</v>
      </c>
      <c r="AF6989">
        <f>MIS[[#This Row],[LTP]]*MIS[[#This Row],[OrderQuantity]]</f>
        <v>48960</v>
      </c>
      <c r="AG6989">
        <f>IF(MIS[[#This Row],[OrderSide]]="SELL",MIS[[#This Row],[VALUE]]-MIS[[#This Row],[LIVE_VALUE]],MIS[[#This Row],[LIVE_VALUE]]-MIS[[#This Row],[VALUE]])</f>
        <v>-1192.5</v>
      </c>
      <c r="AH6989" t="str" cm="1">
        <f t="array" ref="AH6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9" t="str">
        <f>MIS[[#This Row],[TRADING SYMBOL]]</f>
        <v>NIFTY2552225000PE</v>
      </c>
      <c r="AJ6989" t="str">
        <f>IF(RIGHT(MIS[[#This Row],[Main/Hedge]],4)="MAIN","MAIN","HEDGE")</f>
        <v>MAIN</v>
      </c>
      <c r="AK6989" t="str" cm="1">
        <f t="array" ref="AK6989">_xlfn._xlws.FILTER(Table4[Column1],ISNUMBER(SEARCH(Table4[Column1],MIS[[#This Row],[OrderUniqueIdentifier]])),"")</f>
        <v>LONGSHORT</v>
      </c>
    </row>
    <row r="6990" spans="1:37" x14ac:dyDescent="0.25">
      <c r="A6990" t="s">
        <v>1555</v>
      </c>
      <c r="B6990" t="s">
        <v>1597</v>
      </c>
      <c r="C6990" t="s">
        <v>12157</v>
      </c>
      <c r="D6990" t="s">
        <v>72</v>
      </c>
      <c r="E6990" t="s">
        <v>11766</v>
      </c>
      <c r="F6990" t="s">
        <v>73</v>
      </c>
      <c r="G6990" t="s">
        <v>89</v>
      </c>
      <c r="H6990" t="s">
        <v>75</v>
      </c>
      <c r="I6990" t="s">
        <v>76</v>
      </c>
      <c r="J6990" t="s">
        <v>77</v>
      </c>
      <c r="K6990">
        <v>300</v>
      </c>
      <c r="L6990" t="s">
        <v>77</v>
      </c>
      <c r="M6990" t="s">
        <v>78</v>
      </c>
      <c r="N6990" t="s">
        <v>402</v>
      </c>
      <c r="O6990" t="s">
        <v>11767</v>
      </c>
      <c r="P6990" t="s">
        <v>11767</v>
      </c>
      <c r="Q6990" t="s">
        <v>11768</v>
      </c>
      <c r="R6990" t="s">
        <v>79</v>
      </c>
      <c r="S6990" t="s">
        <v>25</v>
      </c>
      <c r="T6990" t="s">
        <v>11769</v>
      </c>
      <c r="U6990" t="s">
        <v>43</v>
      </c>
      <c r="V6990" t="s">
        <v>80</v>
      </c>
      <c r="W6990">
        <v>25000</v>
      </c>
      <c r="X6990" t="s">
        <v>85</v>
      </c>
      <c r="Y6990">
        <v>-300</v>
      </c>
      <c r="Z6990" t="s">
        <v>11770</v>
      </c>
      <c r="AA6990" t="s">
        <v>11770</v>
      </c>
      <c r="AB6990" t="s">
        <v>107</v>
      </c>
      <c r="AC6990" t="s">
        <v>11771</v>
      </c>
      <c r="AD6990">
        <f>_xlfn.XLOOKUP(MIS[[#This Row],[TRADING SYMBOL]],[1]Sheet1!$D:$D,[1]Sheet1!$C:$C)</f>
        <v>163.19999999999999</v>
      </c>
      <c r="AE6990">
        <f>MIS[[#This Row],[OrderAverageTradedPrice]]*MIS[[#This Row],[OrderQuantity]]</f>
        <v>47700</v>
      </c>
      <c r="AF6990">
        <f>MIS[[#This Row],[LTP]]*MIS[[#This Row],[OrderQuantity]]</f>
        <v>48960</v>
      </c>
      <c r="AG6990">
        <f>IF(MIS[[#This Row],[OrderSide]]="SELL",MIS[[#This Row],[VALUE]]-MIS[[#This Row],[LIVE_VALUE]],MIS[[#This Row],[LIVE_VALUE]]-MIS[[#This Row],[VALUE]])</f>
        <v>-1260</v>
      </c>
      <c r="AH6990" t="str" cm="1">
        <f t="array" ref="AH6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0" t="str">
        <f>MIS[[#This Row],[TRADING SYMBOL]]</f>
        <v>NIFTY2552225000PE</v>
      </c>
      <c r="AJ6990" t="str">
        <f>IF(RIGHT(MIS[[#This Row],[Main/Hedge]],4)="MAIN","MAIN","HEDGE")</f>
        <v>MAIN</v>
      </c>
      <c r="AK6990" t="str" cm="1">
        <f t="array" ref="AK6990">_xlfn._xlws.FILTER(Table4[Column1],ISNUMBER(SEARCH(Table4[Column1],MIS[[#This Row],[OrderUniqueIdentifier]])),"")</f>
        <v>LONGSHORT</v>
      </c>
    </row>
    <row r="6991" spans="1:37" x14ac:dyDescent="0.25">
      <c r="A6991" t="s">
        <v>1555</v>
      </c>
      <c r="B6991" t="s">
        <v>1623</v>
      </c>
      <c r="C6991" t="s">
        <v>12165</v>
      </c>
      <c r="D6991" t="s">
        <v>72</v>
      </c>
      <c r="E6991" t="s">
        <v>11766</v>
      </c>
      <c r="F6991" t="s">
        <v>73</v>
      </c>
      <c r="G6991" t="s">
        <v>89</v>
      </c>
      <c r="H6991" t="s">
        <v>75</v>
      </c>
      <c r="I6991" t="s">
        <v>76</v>
      </c>
      <c r="J6991" t="s">
        <v>77</v>
      </c>
      <c r="K6991">
        <v>225</v>
      </c>
      <c r="L6991" t="s">
        <v>77</v>
      </c>
      <c r="M6991" t="s">
        <v>78</v>
      </c>
      <c r="N6991" t="s">
        <v>11798</v>
      </c>
      <c r="O6991" t="s">
        <v>11767</v>
      </c>
      <c r="P6991" t="s">
        <v>11767</v>
      </c>
      <c r="Q6991" t="s">
        <v>11768</v>
      </c>
      <c r="R6991" t="s">
        <v>79</v>
      </c>
      <c r="S6991" t="s">
        <v>25</v>
      </c>
      <c r="T6991" t="s">
        <v>11769</v>
      </c>
      <c r="U6991" t="s">
        <v>43</v>
      </c>
      <c r="V6991" t="s">
        <v>80</v>
      </c>
      <c r="W6991">
        <v>25000</v>
      </c>
      <c r="X6991" t="s">
        <v>85</v>
      </c>
      <c r="Y6991">
        <v>-225</v>
      </c>
      <c r="Z6991" t="s">
        <v>11770</v>
      </c>
      <c r="AA6991" t="s">
        <v>11770</v>
      </c>
      <c r="AB6991" t="s">
        <v>107</v>
      </c>
      <c r="AC6991" t="s">
        <v>11771</v>
      </c>
      <c r="AD6991">
        <f>_xlfn.XLOOKUP(MIS[[#This Row],[TRADING SYMBOL]],[1]Sheet1!$D:$D,[1]Sheet1!$C:$C)</f>
        <v>163.19999999999999</v>
      </c>
      <c r="AE6991">
        <f>MIS[[#This Row],[OrderAverageTradedPrice]]*MIS[[#This Row],[OrderQuantity]]</f>
        <v>35831.25</v>
      </c>
      <c r="AF6991">
        <f>MIS[[#This Row],[LTP]]*MIS[[#This Row],[OrderQuantity]]</f>
        <v>36720</v>
      </c>
      <c r="AG6991">
        <f>IF(MIS[[#This Row],[OrderSide]]="SELL",MIS[[#This Row],[VALUE]]-MIS[[#This Row],[LIVE_VALUE]],MIS[[#This Row],[LIVE_VALUE]]-MIS[[#This Row],[VALUE]])</f>
        <v>-888.75</v>
      </c>
      <c r="AH6991" t="str" cm="1">
        <f t="array" ref="AH6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1" t="str">
        <f>MIS[[#This Row],[TRADING SYMBOL]]</f>
        <v>NIFTY2552225000PE</v>
      </c>
      <c r="AJ6991" t="str">
        <f>IF(RIGHT(MIS[[#This Row],[Main/Hedge]],4)="MAIN","MAIN","HEDGE")</f>
        <v>MAIN</v>
      </c>
      <c r="AK6991" t="str" cm="1">
        <f t="array" ref="AK6991">_xlfn._xlws.FILTER(Table4[Column1],ISNUMBER(SEARCH(Table4[Column1],MIS[[#This Row],[OrderUniqueIdentifier]])),"")</f>
        <v>LONGSHORT</v>
      </c>
    </row>
    <row r="6992" spans="1:37" x14ac:dyDescent="0.25">
      <c r="A6992" t="s">
        <v>1555</v>
      </c>
      <c r="B6992" t="s">
        <v>1665</v>
      </c>
      <c r="C6992" t="s">
        <v>12177</v>
      </c>
      <c r="D6992" t="s">
        <v>72</v>
      </c>
      <c r="E6992" t="s">
        <v>11766</v>
      </c>
      <c r="F6992" t="s">
        <v>73</v>
      </c>
      <c r="G6992" t="s">
        <v>89</v>
      </c>
      <c r="H6992" t="s">
        <v>75</v>
      </c>
      <c r="I6992" t="s">
        <v>76</v>
      </c>
      <c r="J6992" t="s">
        <v>77</v>
      </c>
      <c r="K6992">
        <v>75</v>
      </c>
      <c r="L6992" t="s">
        <v>77</v>
      </c>
      <c r="M6992" t="s">
        <v>78</v>
      </c>
      <c r="N6992" t="s">
        <v>402</v>
      </c>
      <c r="O6992" t="s">
        <v>11767</v>
      </c>
      <c r="P6992" t="s">
        <v>11767</v>
      </c>
      <c r="Q6992" t="s">
        <v>11768</v>
      </c>
      <c r="R6992" t="s">
        <v>79</v>
      </c>
      <c r="S6992" t="s">
        <v>25</v>
      </c>
      <c r="T6992" t="s">
        <v>11769</v>
      </c>
      <c r="U6992" t="s">
        <v>43</v>
      </c>
      <c r="V6992" t="s">
        <v>80</v>
      </c>
      <c r="W6992">
        <v>25000</v>
      </c>
      <c r="X6992" t="s">
        <v>85</v>
      </c>
      <c r="Y6992">
        <v>-75</v>
      </c>
      <c r="Z6992" t="s">
        <v>11770</v>
      </c>
      <c r="AA6992" t="s">
        <v>11770</v>
      </c>
      <c r="AB6992" t="s">
        <v>107</v>
      </c>
      <c r="AC6992" t="s">
        <v>11771</v>
      </c>
      <c r="AD6992">
        <f>_xlfn.XLOOKUP(MIS[[#This Row],[TRADING SYMBOL]],[1]Sheet1!$D:$D,[1]Sheet1!$C:$C)</f>
        <v>163.19999999999999</v>
      </c>
      <c r="AE6992">
        <f>MIS[[#This Row],[OrderAverageTradedPrice]]*MIS[[#This Row],[OrderQuantity]]</f>
        <v>11925</v>
      </c>
      <c r="AF6992">
        <f>MIS[[#This Row],[LTP]]*MIS[[#This Row],[OrderQuantity]]</f>
        <v>12240</v>
      </c>
      <c r="AG6992">
        <f>IF(MIS[[#This Row],[OrderSide]]="SELL",MIS[[#This Row],[VALUE]]-MIS[[#This Row],[LIVE_VALUE]],MIS[[#This Row],[LIVE_VALUE]]-MIS[[#This Row],[VALUE]])</f>
        <v>-315</v>
      </c>
      <c r="AH6992" t="str" cm="1">
        <f t="array" ref="AH6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2" t="str">
        <f>MIS[[#This Row],[TRADING SYMBOL]]</f>
        <v>NIFTY2552225000PE</v>
      </c>
      <c r="AJ6992" t="str">
        <f>IF(RIGHT(MIS[[#This Row],[Main/Hedge]],4)="MAIN","MAIN","HEDGE")</f>
        <v>MAIN</v>
      </c>
      <c r="AK6992" t="str" cm="1">
        <f t="array" ref="AK6992">_xlfn._xlws.FILTER(Table4[Column1],ISNUMBER(SEARCH(Table4[Column1],MIS[[#This Row],[OrderUniqueIdentifier]])),"")</f>
        <v>LONGSHORT</v>
      </c>
    </row>
    <row r="6993" spans="1:37" x14ac:dyDescent="0.25">
      <c r="A6993" t="s">
        <v>378</v>
      </c>
      <c r="B6993" t="s">
        <v>379</v>
      </c>
      <c r="C6993" t="s">
        <v>4978</v>
      </c>
      <c r="D6993" t="s">
        <v>72</v>
      </c>
      <c r="E6993" t="s">
        <v>11766</v>
      </c>
      <c r="F6993" t="s">
        <v>73</v>
      </c>
      <c r="G6993" t="s">
        <v>89</v>
      </c>
      <c r="H6993" t="s">
        <v>93</v>
      </c>
      <c r="I6993" t="s">
        <v>76</v>
      </c>
      <c r="J6993" t="s">
        <v>11798</v>
      </c>
      <c r="K6993">
        <v>225</v>
      </c>
      <c r="L6993" t="s">
        <v>77</v>
      </c>
      <c r="M6993" t="s">
        <v>78</v>
      </c>
      <c r="N6993" t="s">
        <v>357</v>
      </c>
      <c r="O6993" t="s">
        <v>11815</v>
      </c>
      <c r="P6993" t="s">
        <v>11767</v>
      </c>
      <c r="Q6993" t="s">
        <v>11768</v>
      </c>
      <c r="R6993" t="s">
        <v>79</v>
      </c>
      <c r="S6993" t="s">
        <v>25</v>
      </c>
      <c r="T6993" t="s">
        <v>11769</v>
      </c>
      <c r="U6993" t="s">
        <v>43</v>
      </c>
      <c r="V6993" t="s">
        <v>80</v>
      </c>
      <c r="W6993">
        <v>25000</v>
      </c>
      <c r="X6993" t="s">
        <v>85</v>
      </c>
      <c r="Y6993">
        <v>-225</v>
      </c>
      <c r="Z6993" t="s">
        <v>11816</v>
      </c>
      <c r="AA6993" t="s">
        <v>11770</v>
      </c>
      <c r="AB6993" t="s">
        <v>107</v>
      </c>
      <c r="AC6993" t="s">
        <v>11771</v>
      </c>
      <c r="AD6993">
        <f>_xlfn.XLOOKUP(MIS[[#This Row],[TRADING SYMBOL]],[1]Sheet1!$D:$D,[1]Sheet1!$C:$C)</f>
        <v>163.19999999999999</v>
      </c>
      <c r="AE6993">
        <f>MIS[[#This Row],[OrderAverageTradedPrice]]*MIS[[#This Row],[OrderQuantity]]</f>
        <v>35842.5</v>
      </c>
      <c r="AF6993">
        <f>MIS[[#This Row],[LTP]]*MIS[[#This Row],[OrderQuantity]]</f>
        <v>36720</v>
      </c>
      <c r="AG6993">
        <f>IF(MIS[[#This Row],[OrderSide]]="SELL",MIS[[#This Row],[VALUE]]-MIS[[#This Row],[LIVE_VALUE]],MIS[[#This Row],[LIVE_VALUE]]-MIS[[#This Row],[VALUE]])</f>
        <v>-877.5</v>
      </c>
      <c r="AH6993" t="str" cm="1">
        <f t="array" ref="AH6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3" t="str">
        <f>MIS[[#This Row],[TRADING SYMBOL]]</f>
        <v>NIFTY2552225000PE</v>
      </c>
      <c r="AJ6993" t="str">
        <f>IF(RIGHT(MIS[[#This Row],[Main/Hedge]],4)="MAIN","MAIN","HEDGE")</f>
        <v>MAIN</v>
      </c>
      <c r="AK6993" t="str" cm="1">
        <f t="array" ref="AK6993">_xlfn._xlws.FILTER(Table4[Column1],ISNUMBER(SEARCH(Table4[Column1],MIS[[#This Row],[OrderUniqueIdentifier]])),"")</f>
        <v>LONGSHORT</v>
      </c>
    </row>
    <row r="6994" spans="1:37" x14ac:dyDescent="0.25">
      <c r="A6994" t="s">
        <v>71</v>
      </c>
      <c r="B6994" t="s">
        <v>482</v>
      </c>
      <c r="C6994" t="s">
        <v>11775</v>
      </c>
      <c r="D6994" t="s">
        <v>72</v>
      </c>
      <c r="E6994" t="s">
        <v>2053</v>
      </c>
      <c r="F6994" t="s">
        <v>98</v>
      </c>
      <c r="G6994" t="s">
        <v>89</v>
      </c>
      <c r="H6994" t="s">
        <v>75</v>
      </c>
      <c r="I6994" t="s">
        <v>76</v>
      </c>
      <c r="J6994" t="s">
        <v>77</v>
      </c>
      <c r="K6994">
        <v>60</v>
      </c>
      <c r="L6994" t="s">
        <v>77</v>
      </c>
      <c r="M6994" t="s">
        <v>78</v>
      </c>
      <c r="N6994" t="s">
        <v>11776</v>
      </c>
      <c r="O6994" t="s">
        <v>11767</v>
      </c>
      <c r="P6994" t="s">
        <v>11777</v>
      </c>
      <c r="Q6994" t="s">
        <v>2055</v>
      </c>
      <c r="R6994" t="s">
        <v>79</v>
      </c>
      <c r="S6994" t="s">
        <v>25</v>
      </c>
      <c r="T6994" t="s">
        <v>2056</v>
      </c>
      <c r="U6994" t="s">
        <v>100</v>
      </c>
      <c r="V6994" t="s">
        <v>80</v>
      </c>
      <c r="W6994">
        <v>82300</v>
      </c>
      <c r="X6994" t="s">
        <v>85</v>
      </c>
      <c r="Y6994">
        <v>-60</v>
      </c>
      <c r="Z6994" t="s">
        <v>11770</v>
      </c>
      <c r="AA6994" t="s">
        <v>11778</v>
      </c>
      <c r="AB6994" t="s">
        <v>107</v>
      </c>
      <c r="AC6994" t="s">
        <v>11771</v>
      </c>
      <c r="AD6994">
        <f>_xlfn.XLOOKUP(MIS[[#This Row],[TRADING SYMBOL]],[1]Sheet1!$D:$D,[1]Sheet1!$C:$C)</f>
        <v>389.05</v>
      </c>
      <c r="AE6994">
        <f>MIS[[#This Row],[OrderAverageTradedPrice]]*MIS[[#This Row],[OrderQuantity]]</f>
        <v>22932</v>
      </c>
      <c r="AF6994">
        <f>MIS[[#This Row],[LTP]]*MIS[[#This Row],[OrderQuantity]]</f>
        <v>23343</v>
      </c>
      <c r="AG6994">
        <f>IF(MIS[[#This Row],[OrderSide]]="SELL",MIS[[#This Row],[VALUE]]-MIS[[#This Row],[LIVE_VALUE]],MIS[[#This Row],[LIVE_VALUE]]-MIS[[#This Row],[VALUE]])</f>
        <v>-411</v>
      </c>
      <c r="AH6994" t="str" cm="1">
        <f t="array" ref="AH6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4" t="str">
        <f>MIS[[#This Row],[TRADING SYMBOL]]</f>
        <v>SENSEX2552082300PE</v>
      </c>
      <c r="AJ6994" t="str">
        <f>IF(RIGHT(MIS[[#This Row],[Main/Hedge]],4)="MAIN","MAIN","HEDGE")</f>
        <v>MAIN</v>
      </c>
      <c r="AK6994" t="str" cm="1">
        <f t="array" ref="AK6994">_xlfn._xlws.FILTER(Table4[Column1],ISNUMBER(SEARCH(Table4[Column1],MIS[[#This Row],[OrderUniqueIdentifier]])),"")</f>
        <v>LONGSHORT</v>
      </c>
    </row>
    <row r="6995" spans="1:37" x14ac:dyDescent="0.25">
      <c r="A6995" t="s">
        <v>71</v>
      </c>
      <c r="B6995" t="s">
        <v>515</v>
      </c>
      <c r="C6995" t="s">
        <v>11785</v>
      </c>
      <c r="D6995" t="s">
        <v>72</v>
      </c>
      <c r="E6995" t="s">
        <v>2053</v>
      </c>
      <c r="F6995" t="s">
        <v>98</v>
      </c>
      <c r="G6995" t="s">
        <v>89</v>
      </c>
      <c r="H6995" t="s">
        <v>75</v>
      </c>
      <c r="I6995" t="s">
        <v>76</v>
      </c>
      <c r="J6995" t="s">
        <v>77</v>
      </c>
      <c r="K6995">
        <v>280</v>
      </c>
      <c r="L6995" t="s">
        <v>77</v>
      </c>
      <c r="M6995" t="s">
        <v>78</v>
      </c>
      <c r="N6995" t="s">
        <v>11786</v>
      </c>
      <c r="O6995" t="s">
        <v>11767</v>
      </c>
      <c r="P6995" t="s">
        <v>11777</v>
      </c>
      <c r="Q6995" t="s">
        <v>2055</v>
      </c>
      <c r="R6995" t="s">
        <v>79</v>
      </c>
      <c r="S6995" t="s">
        <v>25</v>
      </c>
      <c r="T6995" t="s">
        <v>2056</v>
      </c>
      <c r="U6995" t="s">
        <v>100</v>
      </c>
      <c r="V6995" t="s">
        <v>80</v>
      </c>
      <c r="W6995">
        <v>82300</v>
      </c>
      <c r="X6995" t="s">
        <v>85</v>
      </c>
      <c r="Y6995">
        <v>-280</v>
      </c>
      <c r="Z6995" t="s">
        <v>11770</v>
      </c>
      <c r="AA6995" t="s">
        <v>11778</v>
      </c>
      <c r="AB6995" t="s">
        <v>107</v>
      </c>
      <c r="AC6995" t="s">
        <v>11771</v>
      </c>
      <c r="AD6995">
        <f>_xlfn.XLOOKUP(MIS[[#This Row],[TRADING SYMBOL]],[1]Sheet1!$D:$D,[1]Sheet1!$C:$C)</f>
        <v>389.05</v>
      </c>
      <c r="AE6995">
        <f>MIS[[#This Row],[OrderAverageTradedPrice]]*MIS[[#This Row],[OrderQuantity]]</f>
        <v>107052.99999999977</v>
      </c>
      <c r="AF6995">
        <f>MIS[[#This Row],[LTP]]*MIS[[#This Row],[OrderQuantity]]</f>
        <v>108934</v>
      </c>
      <c r="AG6995">
        <f>IF(MIS[[#This Row],[OrderSide]]="SELL",MIS[[#This Row],[VALUE]]-MIS[[#This Row],[LIVE_VALUE]],MIS[[#This Row],[LIVE_VALUE]]-MIS[[#This Row],[VALUE]])</f>
        <v>-1881.0000000002328</v>
      </c>
      <c r="AH6995" t="str" cm="1">
        <f t="array" ref="AH6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5" t="str">
        <f>MIS[[#This Row],[TRADING SYMBOL]]</f>
        <v>SENSEX2552082300PE</v>
      </c>
      <c r="AJ6995" t="str">
        <f>IF(RIGHT(MIS[[#This Row],[Main/Hedge]],4)="MAIN","MAIN","HEDGE")</f>
        <v>MAIN</v>
      </c>
      <c r="AK6995" t="str" cm="1">
        <f t="array" ref="AK6995">_xlfn._xlws.FILTER(Table4[Column1],ISNUMBER(SEARCH(Table4[Column1],MIS[[#This Row],[OrderUniqueIdentifier]])),"")</f>
        <v>LONGSHORT</v>
      </c>
    </row>
    <row r="6996" spans="1:37" x14ac:dyDescent="0.25">
      <c r="A6996" t="s">
        <v>71</v>
      </c>
      <c r="B6996" t="s">
        <v>540</v>
      </c>
      <c r="C6996" t="s">
        <v>11796</v>
      </c>
      <c r="D6996" t="s">
        <v>72</v>
      </c>
      <c r="E6996" t="s">
        <v>2053</v>
      </c>
      <c r="F6996" t="s">
        <v>98</v>
      </c>
      <c r="G6996" t="s">
        <v>89</v>
      </c>
      <c r="H6996" t="s">
        <v>75</v>
      </c>
      <c r="I6996" t="s">
        <v>76</v>
      </c>
      <c r="J6996" t="s">
        <v>77</v>
      </c>
      <c r="K6996">
        <v>60</v>
      </c>
      <c r="L6996" t="s">
        <v>77</v>
      </c>
      <c r="M6996" t="s">
        <v>78</v>
      </c>
      <c r="N6996" t="s">
        <v>11776</v>
      </c>
      <c r="O6996" t="s">
        <v>11767</v>
      </c>
      <c r="P6996" t="s">
        <v>11777</v>
      </c>
      <c r="Q6996" t="s">
        <v>2055</v>
      </c>
      <c r="R6996" t="s">
        <v>79</v>
      </c>
      <c r="S6996" t="s">
        <v>25</v>
      </c>
      <c r="T6996" t="s">
        <v>2056</v>
      </c>
      <c r="U6996" t="s">
        <v>100</v>
      </c>
      <c r="V6996" t="s">
        <v>80</v>
      </c>
      <c r="W6996">
        <v>82300</v>
      </c>
      <c r="X6996" t="s">
        <v>85</v>
      </c>
      <c r="Y6996">
        <v>-60</v>
      </c>
      <c r="Z6996" t="s">
        <v>11770</v>
      </c>
      <c r="AA6996" t="s">
        <v>11778</v>
      </c>
      <c r="AB6996" t="s">
        <v>107</v>
      </c>
      <c r="AC6996" t="s">
        <v>11771</v>
      </c>
      <c r="AD6996">
        <f>_xlfn.XLOOKUP(MIS[[#This Row],[TRADING SYMBOL]],[1]Sheet1!$D:$D,[1]Sheet1!$C:$C)</f>
        <v>389.05</v>
      </c>
      <c r="AE6996">
        <f>MIS[[#This Row],[OrderAverageTradedPrice]]*MIS[[#This Row],[OrderQuantity]]</f>
        <v>22932</v>
      </c>
      <c r="AF6996">
        <f>MIS[[#This Row],[LTP]]*MIS[[#This Row],[OrderQuantity]]</f>
        <v>23343</v>
      </c>
      <c r="AG6996">
        <f>IF(MIS[[#This Row],[OrderSide]]="SELL",MIS[[#This Row],[VALUE]]-MIS[[#This Row],[LIVE_VALUE]],MIS[[#This Row],[LIVE_VALUE]]-MIS[[#This Row],[VALUE]])</f>
        <v>-411</v>
      </c>
      <c r="AH6996" t="str" cm="1">
        <f t="array" ref="AH6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6" t="str">
        <f>MIS[[#This Row],[TRADING SYMBOL]]</f>
        <v>SENSEX2552082300PE</v>
      </c>
      <c r="AJ6996" t="str">
        <f>IF(RIGHT(MIS[[#This Row],[Main/Hedge]],4)="MAIN","MAIN","HEDGE")</f>
        <v>MAIN</v>
      </c>
      <c r="AK6996" t="str" cm="1">
        <f t="array" ref="AK6996">_xlfn._xlws.FILTER(Table4[Column1],ISNUMBER(SEARCH(Table4[Column1],MIS[[#This Row],[OrderUniqueIdentifier]])),"")</f>
        <v>LONGSHORT</v>
      </c>
    </row>
    <row r="6997" spans="1:37" x14ac:dyDescent="0.25">
      <c r="A6997" t="s">
        <v>71</v>
      </c>
      <c r="B6997" t="s">
        <v>566</v>
      </c>
      <c r="C6997" t="s">
        <v>11806</v>
      </c>
      <c r="D6997" t="s">
        <v>72</v>
      </c>
      <c r="E6997" t="s">
        <v>2053</v>
      </c>
      <c r="F6997" t="s">
        <v>98</v>
      </c>
      <c r="G6997" t="s">
        <v>89</v>
      </c>
      <c r="H6997" t="s">
        <v>75</v>
      </c>
      <c r="I6997" t="s">
        <v>76</v>
      </c>
      <c r="J6997" t="s">
        <v>77</v>
      </c>
      <c r="K6997">
        <v>20</v>
      </c>
      <c r="L6997" t="s">
        <v>77</v>
      </c>
      <c r="M6997" t="s">
        <v>78</v>
      </c>
      <c r="N6997" t="s">
        <v>11807</v>
      </c>
      <c r="O6997" t="s">
        <v>11767</v>
      </c>
      <c r="P6997" t="s">
        <v>11777</v>
      </c>
      <c r="Q6997" t="s">
        <v>2055</v>
      </c>
      <c r="R6997" t="s">
        <v>79</v>
      </c>
      <c r="S6997" t="s">
        <v>25</v>
      </c>
      <c r="T6997" t="s">
        <v>2056</v>
      </c>
      <c r="U6997" t="s">
        <v>100</v>
      </c>
      <c r="V6997" t="s">
        <v>80</v>
      </c>
      <c r="W6997">
        <v>82300</v>
      </c>
      <c r="X6997" t="s">
        <v>85</v>
      </c>
      <c r="Y6997">
        <v>-20</v>
      </c>
      <c r="Z6997" t="s">
        <v>11770</v>
      </c>
      <c r="AA6997" t="s">
        <v>11778</v>
      </c>
      <c r="AB6997" t="s">
        <v>107</v>
      </c>
      <c r="AC6997" t="s">
        <v>11771</v>
      </c>
      <c r="AD6997">
        <f>_xlfn.XLOOKUP(MIS[[#This Row],[TRADING SYMBOL]],[1]Sheet1!$D:$D,[1]Sheet1!$C:$C)</f>
        <v>389.05</v>
      </c>
      <c r="AE6997">
        <f>MIS[[#This Row],[OrderAverageTradedPrice]]*MIS[[#This Row],[OrderQuantity]]</f>
        <v>7645</v>
      </c>
      <c r="AF6997">
        <f>MIS[[#This Row],[LTP]]*MIS[[#This Row],[OrderQuantity]]</f>
        <v>7781</v>
      </c>
      <c r="AG6997">
        <f>IF(MIS[[#This Row],[OrderSide]]="SELL",MIS[[#This Row],[VALUE]]-MIS[[#This Row],[LIVE_VALUE]],MIS[[#This Row],[LIVE_VALUE]]-MIS[[#This Row],[VALUE]])</f>
        <v>-136</v>
      </c>
      <c r="AH6997" t="str" cm="1">
        <f t="array" ref="AH6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7" t="str">
        <f>MIS[[#This Row],[TRADING SYMBOL]]</f>
        <v>SENSEX2552082300PE</v>
      </c>
      <c r="AJ6997" t="str">
        <f>IF(RIGHT(MIS[[#This Row],[Main/Hedge]],4)="MAIN","MAIN","HEDGE")</f>
        <v>MAIN</v>
      </c>
      <c r="AK6997" t="str" cm="1">
        <f t="array" ref="AK6997">_xlfn._xlws.FILTER(Table4[Column1],ISNUMBER(SEARCH(Table4[Column1],MIS[[#This Row],[OrderUniqueIdentifier]])),"")</f>
        <v>LONGSHORT</v>
      </c>
    </row>
    <row r="6998" spans="1:37" x14ac:dyDescent="0.25">
      <c r="A6998" t="s">
        <v>71</v>
      </c>
      <c r="B6998" t="s">
        <v>575</v>
      </c>
      <c r="C6998" t="s">
        <v>11809</v>
      </c>
      <c r="D6998" t="s">
        <v>72</v>
      </c>
      <c r="E6998" t="s">
        <v>2053</v>
      </c>
      <c r="F6998" t="s">
        <v>98</v>
      </c>
      <c r="G6998" t="s">
        <v>89</v>
      </c>
      <c r="H6998" t="s">
        <v>75</v>
      </c>
      <c r="I6998" t="s">
        <v>76</v>
      </c>
      <c r="J6998" t="s">
        <v>77</v>
      </c>
      <c r="K6998">
        <v>80</v>
      </c>
      <c r="L6998" t="s">
        <v>77</v>
      </c>
      <c r="M6998" t="s">
        <v>78</v>
      </c>
      <c r="N6998" t="s">
        <v>11810</v>
      </c>
      <c r="O6998" t="s">
        <v>11767</v>
      </c>
      <c r="P6998" t="s">
        <v>11777</v>
      </c>
      <c r="Q6998" t="s">
        <v>2055</v>
      </c>
      <c r="R6998" t="s">
        <v>79</v>
      </c>
      <c r="S6998" t="s">
        <v>25</v>
      </c>
      <c r="T6998" t="s">
        <v>2056</v>
      </c>
      <c r="U6998" t="s">
        <v>100</v>
      </c>
      <c r="V6998" t="s">
        <v>80</v>
      </c>
      <c r="W6998">
        <v>82300</v>
      </c>
      <c r="X6998" t="s">
        <v>85</v>
      </c>
      <c r="Y6998">
        <v>-80</v>
      </c>
      <c r="Z6998" t="s">
        <v>11770</v>
      </c>
      <c r="AA6998" t="s">
        <v>11778</v>
      </c>
      <c r="AB6998" t="s">
        <v>107</v>
      </c>
      <c r="AC6998" t="s">
        <v>11771</v>
      </c>
      <c r="AD6998">
        <f>_xlfn.XLOOKUP(MIS[[#This Row],[TRADING SYMBOL]],[1]Sheet1!$D:$D,[1]Sheet1!$C:$C)</f>
        <v>389.05</v>
      </c>
      <c r="AE6998">
        <f>MIS[[#This Row],[OrderAverageTradedPrice]]*MIS[[#This Row],[OrderQuantity]]</f>
        <v>30564</v>
      </c>
      <c r="AF6998">
        <f>MIS[[#This Row],[LTP]]*MIS[[#This Row],[OrderQuantity]]</f>
        <v>31124</v>
      </c>
      <c r="AG6998">
        <f>IF(MIS[[#This Row],[OrderSide]]="SELL",MIS[[#This Row],[VALUE]]-MIS[[#This Row],[LIVE_VALUE]],MIS[[#This Row],[LIVE_VALUE]]-MIS[[#This Row],[VALUE]])</f>
        <v>-560</v>
      </c>
      <c r="AH6998" t="str" cm="1">
        <f t="array" ref="AH6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8" t="str">
        <f>MIS[[#This Row],[TRADING SYMBOL]]</f>
        <v>SENSEX2552082300PE</v>
      </c>
      <c r="AJ6998" t="str">
        <f>IF(RIGHT(MIS[[#This Row],[Main/Hedge]],4)="MAIN","MAIN","HEDGE")</f>
        <v>MAIN</v>
      </c>
      <c r="AK6998" t="str" cm="1">
        <f t="array" ref="AK6998">_xlfn._xlws.FILTER(Table4[Column1],ISNUMBER(SEARCH(Table4[Column1],MIS[[#This Row],[OrderUniqueIdentifier]])),"")</f>
        <v>LONGSHORT</v>
      </c>
    </row>
    <row r="6999" spans="1:37" x14ac:dyDescent="0.25">
      <c r="A6999" t="s">
        <v>71</v>
      </c>
      <c r="B6999" t="s">
        <v>575</v>
      </c>
      <c r="C6999" t="s">
        <v>11811</v>
      </c>
      <c r="D6999" t="s">
        <v>72</v>
      </c>
      <c r="E6999" t="s">
        <v>11766</v>
      </c>
      <c r="F6999" t="s">
        <v>73</v>
      </c>
      <c r="G6999" t="s">
        <v>89</v>
      </c>
      <c r="H6999" t="s">
        <v>75</v>
      </c>
      <c r="I6999" t="s">
        <v>76</v>
      </c>
      <c r="J6999" t="s">
        <v>77</v>
      </c>
      <c r="K6999">
        <v>150</v>
      </c>
      <c r="L6999" t="s">
        <v>77</v>
      </c>
      <c r="M6999" t="s">
        <v>78</v>
      </c>
      <c r="N6999" t="s">
        <v>11812</v>
      </c>
      <c r="O6999" t="s">
        <v>11767</v>
      </c>
      <c r="P6999" t="s">
        <v>11777</v>
      </c>
      <c r="Q6999" t="s">
        <v>11768</v>
      </c>
      <c r="R6999" t="s">
        <v>79</v>
      </c>
      <c r="S6999" t="s">
        <v>25</v>
      </c>
      <c r="T6999" t="s">
        <v>11769</v>
      </c>
      <c r="U6999" t="s">
        <v>43</v>
      </c>
      <c r="V6999" t="s">
        <v>80</v>
      </c>
      <c r="W6999">
        <v>25000</v>
      </c>
      <c r="X6999" t="s">
        <v>85</v>
      </c>
      <c r="Y6999">
        <v>-150</v>
      </c>
      <c r="Z6999" t="s">
        <v>11770</v>
      </c>
      <c r="AA6999" t="s">
        <v>11778</v>
      </c>
      <c r="AB6999" t="s">
        <v>107</v>
      </c>
      <c r="AC6999" t="s">
        <v>11771</v>
      </c>
      <c r="AD6999">
        <f>_xlfn.XLOOKUP(MIS[[#This Row],[TRADING SYMBOL]],[1]Sheet1!$D:$D,[1]Sheet1!$C:$C)</f>
        <v>163.19999999999999</v>
      </c>
      <c r="AE6999">
        <f>MIS[[#This Row],[OrderAverageTradedPrice]]*MIS[[#This Row],[OrderQuantity]]</f>
        <v>23880</v>
      </c>
      <c r="AF6999">
        <f>MIS[[#This Row],[LTP]]*MIS[[#This Row],[OrderQuantity]]</f>
        <v>24480</v>
      </c>
      <c r="AG6999">
        <f>IF(MIS[[#This Row],[OrderSide]]="SELL",MIS[[#This Row],[VALUE]]-MIS[[#This Row],[LIVE_VALUE]],MIS[[#This Row],[LIVE_VALUE]]-MIS[[#This Row],[VALUE]])</f>
        <v>-600</v>
      </c>
      <c r="AH6999" t="str" cm="1">
        <f t="array" ref="AH6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9" t="str">
        <f>MIS[[#This Row],[TRADING SYMBOL]]</f>
        <v>NIFTY2552225000PE</v>
      </c>
      <c r="AJ6999" t="str">
        <f>IF(RIGHT(MIS[[#This Row],[Main/Hedge]],4)="MAIN","MAIN","HEDGE")</f>
        <v>MAIN</v>
      </c>
      <c r="AK6999" t="str" cm="1">
        <f t="array" ref="AK6999">_xlfn._xlws.FILTER(Table4[Column1],ISNUMBER(SEARCH(Table4[Column1],MIS[[#This Row],[OrderUniqueIdentifier]])),"")</f>
        <v>LONGSHORT</v>
      </c>
    </row>
    <row r="7000" spans="1:37" x14ac:dyDescent="0.25">
      <c r="A7000" t="s">
        <v>71</v>
      </c>
      <c r="B7000" t="s">
        <v>661</v>
      </c>
      <c r="C7000" t="s">
        <v>11849</v>
      </c>
      <c r="D7000" t="s">
        <v>72</v>
      </c>
      <c r="E7000" t="s">
        <v>11766</v>
      </c>
      <c r="F7000" t="s">
        <v>73</v>
      </c>
      <c r="G7000" t="s">
        <v>89</v>
      </c>
      <c r="H7000" t="s">
        <v>75</v>
      </c>
      <c r="I7000" t="s">
        <v>76</v>
      </c>
      <c r="J7000" t="s">
        <v>77</v>
      </c>
      <c r="K7000">
        <v>75</v>
      </c>
      <c r="L7000" t="s">
        <v>77</v>
      </c>
      <c r="M7000" t="s">
        <v>78</v>
      </c>
      <c r="N7000" t="s">
        <v>11784</v>
      </c>
      <c r="O7000" t="s">
        <v>11777</v>
      </c>
      <c r="P7000" t="s">
        <v>11777</v>
      </c>
      <c r="Q7000" t="s">
        <v>11768</v>
      </c>
      <c r="R7000" t="s">
        <v>79</v>
      </c>
      <c r="S7000" t="s">
        <v>25</v>
      </c>
      <c r="T7000" t="s">
        <v>11769</v>
      </c>
      <c r="U7000" t="s">
        <v>43</v>
      </c>
      <c r="V7000" t="s">
        <v>80</v>
      </c>
      <c r="W7000">
        <v>25000</v>
      </c>
      <c r="X7000" t="s">
        <v>85</v>
      </c>
      <c r="Y7000">
        <v>-75</v>
      </c>
      <c r="Z7000" t="s">
        <v>11778</v>
      </c>
      <c r="AA7000" t="s">
        <v>11778</v>
      </c>
      <c r="AB7000" t="s">
        <v>107</v>
      </c>
      <c r="AC7000" t="s">
        <v>11771</v>
      </c>
      <c r="AD7000">
        <f>_xlfn.XLOOKUP(MIS[[#This Row],[TRADING SYMBOL]],[1]Sheet1!$D:$D,[1]Sheet1!$C:$C)</f>
        <v>163.19999999999999</v>
      </c>
      <c r="AE7000">
        <f>MIS[[#This Row],[OrderAverageTradedPrice]]*MIS[[#This Row],[OrderQuantity]]</f>
        <v>11932.5</v>
      </c>
      <c r="AF7000">
        <f>MIS[[#This Row],[LTP]]*MIS[[#This Row],[OrderQuantity]]</f>
        <v>12240</v>
      </c>
      <c r="AG7000">
        <f>IF(MIS[[#This Row],[OrderSide]]="SELL",MIS[[#This Row],[VALUE]]-MIS[[#This Row],[LIVE_VALUE]],MIS[[#This Row],[LIVE_VALUE]]-MIS[[#This Row],[VALUE]])</f>
        <v>-307.5</v>
      </c>
      <c r="AH7000" t="str" cm="1">
        <f t="array" ref="AH7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0" t="str">
        <f>MIS[[#This Row],[TRADING SYMBOL]]</f>
        <v>NIFTY2552225000PE</v>
      </c>
      <c r="AJ7000" t="str">
        <f>IF(RIGHT(MIS[[#This Row],[Main/Hedge]],4)="MAIN","MAIN","HEDGE")</f>
        <v>MAIN</v>
      </c>
      <c r="AK7000" t="str" cm="1">
        <f t="array" ref="AK7000">_xlfn._xlws.FILTER(Table4[Column1],ISNUMBER(SEARCH(Table4[Column1],MIS[[#This Row],[OrderUniqueIdentifier]])),"")</f>
        <v>LONGSHORT</v>
      </c>
    </row>
    <row r="7001" spans="1:37" x14ac:dyDescent="0.25">
      <c r="A7001" t="s">
        <v>71</v>
      </c>
      <c r="B7001" t="s">
        <v>753</v>
      </c>
      <c r="C7001" t="s">
        <v>11871</v>
      </c>
      <c r="D7001" t="s">
        <v>72</v>
      </c>
      <c r="E7001" t="s">
        <v>11766</v>
      </c>
      <c r="F7001" t="s">
        <v>73</v>
      </c>
      <c r="G7001" t="s">
        <v>89</v>
      </c>
      <c r="H7001" t="s">
        <v>75</v>
      </c>
      <c r="I7001" t="s">
        <v>76</v>
      </c>
      <c r="J7001" t="s">
        <v>77</v>
      </c>
      <c r="K7001">
        <v>300</v>
      </c>
      <c r="L7001" t="s">
        <v>77</v>
      </c>
      <c r="M7001" t="s">
        <v>78</v>
      </c>
      <c r="N7001" t="s">
        <v>11798</v>
      </c>
      <c r="O7001" t="s">
        <v>11777</v>
      </c>
      <c r="P7001" t="s">
        <v>11777</v>
      </c>
      <c r="Q7001" t="s">
        <v>11768</v>
      </c>
      <c r="R7001" t="s">
        <v>79</v>
      </c>
      <c r="S7001" t="s">
        <v>25</v>
      </c>
      <c r="T7001" t="s">
        <v>11769</v>
      </c>
      <c r="U7001" t="s">
        <v>43</v>
      </c>
      <c r="V7001" t="s">
        <v>80</v>
      </c>
      <c r="W7001">
        <v>25000</v>
      </c>
      <c r="X7001" t="s">
        <v>85</v>
      </c>
      <c r="Y7001">
        <v>-300</v>
      </c>
      <c r="Z7001" t="s">
        <v>11778</v>
      </c>
      <c r="AA7001" t="s">
        <v>11778</v>
      </c>
      <c r="AB7001" t="s">
        <v>107</v>
      </c>
      <c r="AC7001" t="s">
        <v>11771</v>
      </c>
      <c r="AD7001">
        <f>_xlfn.XLOOKUP(MIS[[#This Row],[TRADING SYMBOL]],[1]Sheet1!$D:$D,[1]Sheet1!$C:$C)</f>
        <v>163.19999999999999</v>
      </c>
      <c r="AE7001">
        <f>MIS[[#This Row],[OrderAverageTradedPrice]]*MIS[[#This Row],[OrderQuantity]]</f>
        <v>47775</v>
      </c>
      <c r="AF7001">
        <f>MIS[[#This Row],[LTP]]*MIS[[#This Row],[OrderQuantity]]</f>
        <v>48960</v>
      </c>
      <c r="AG7001">
        <f>IF(MIS[[#This Row],[OrderSide]]="SELL",MIS[[#This Row],[VALUE]]-MIS[[#This Row],[LIVE_VALUE]],MIS[[#This Row],[LIVE_VALUE]]-MIS[[#This Row],[VALUE]])</f>
        <v>-1185</v>
      </c>
      <c r="AH7001" t="str" cm="1">
        <f t="array" ref="AH7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1" t="str">
        <f>MIS[[#This Row],[TRADING SYMBOL]]</f>
        <v>NIFTY2552225000PE</v>
      </c>
      <c r="AJ7001" t="str">
        <f>IF(RIGHT(MIS[[#This Row],[Main/Hedge]],4)="MAIN","MAIN","HEDGE")</f>
        <v>MAIN</v>
      </c>
      <c r="AK7001" t="str" cm="1">
        <f t="array" ref="AK7001">_xlfn._xlws.FILTER(Table4[Column1],ISNUMBER(SEARCH(Table4[Column1],MIS[[#This Row],[OrderUniqueIdentifier]])),"")</f>
        <v>LONGSHORT</v>
      </c>
    </row>
    <row r="7002" spans="1:37" x14ac:dyDescent="0.25">
      <c r="A7002" t="s">
        <v>71</v>
      </c>
      <c r="B7002" t="s">
        <v>787</v>
      </c>
      <c r="C7002" t="s">
        <v>11884</v>
      </c>
      <c r="D7002" t="s">
        <v>72</v>
      </c>
      <c r="E7002" t="s">
        <v>11766</v>
      </c>
      <c r="F7002" t="s">
        <v>73</v>
      </c>
      <c r="G7002" t="s">
        <v>89</v>
      </c>
      <c r="H7002" t="s">
        <v>75</v>
      </c>
      <c r="I7002" t="s">
        <v>76</v>
      </c>
      <c r="J7002" t="s">
        <v>77</v>
      </c>
      <c r="K7002">
        <v>75</v>
      </c>
      <c r="L7002" t="s">
        <v>77</v>
      </c>
      <c r="M7002" t="s">
        <v>78</v>
      </c>
      <c r="N7002" t="s">
        <v>357</v>
      </c>
      <c r="O7002" t="s">
        <v>11777</v>
      </c>
      <c r="P7002" t="s">
        <v>11777</v>
      </c>
      <c r="Q7002" t="s">
        <v>11768</v>
      </c>
      <c r="R7002" t="s">
        <v>79</v>
      </c>
      <c r="S7002" t="s">
        <v>25</v>
      </c>
      <c r="T7002" t="s">
        <v>11769</v>
      </c>
      <c r="U7002" t="s">
        <v>43</v>
      </c>
      <c r="V7002" t="s">
        <v>80</v>
      </c>
      <c r="W7002">
        <v>25000</v>
      </c>
      <c r="X7002" t="s">
        <v>85</v>
      </c>
      <c r="Y7002">
        <v>-75</v>
      </c>
      <c r="Z7002" t="s">
        <v>11778</v>
      </c>
      <c r="AA7002" t="s">
        <v>11778</v>
      </c>
      <c r="AB7002" t="s">
        <v>107</v>
      </c>
      <c r="AC7002" t="s">
        <v>11771</v>
      </c>
      <c r="AD7002">
        <f>_xlfn.XLOOKUP(MIS[[#This Row],[TRADING SYMBOL]],[1]Sheet1!$D:$D,[1]Sheet1!$C:$C)</f>
        <v>163.19999999999999</v>
      </c>
      <c r="AE7002">
        <f>MIS[[#This Row],[OrderAverageTradedPrice]]*MIS[[#This Row],[OrderQuantity]]</f>
        <v>11947.5</v>
      </c>
      <c r="AF7002">
        <f>MIS[[#This Row],[LTP]]*MIS[[#This Row],[OrderQuantity]]</f>
        <v>12240</v>
      </c>
      <c r="AG7002">
        <f>IF(MIS[[#This Row],[OrderSide]]="SELL",MIS[[#This Row],[VALUE]]-MIS[[#This Row],[LIVE_VALUE]],MIS[[#This Row],[LIVE_VALUE]]-MIS[[#This Row],[VALUE]])</f>
        <v>-292.5</v>
      </c>
      <c r="AH7002" t="str" cm="1">
        <f t="array" ref="AH7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2" t="str">
        <f>MIS[[#This Row],[TRADING SYMBOL]]</f>
        <v>NIFTY2552225000PE</v>
      </c>
      <c r="AJ7002" t="str">
        <f>IF(RIGHT(MIS[[#This Row],[Main/Hedge]],4)="MAIN","MAIN","HEDGE")</f>
        <v>MAIN</v>
      </c>
      <c r="AK7002" t="str" cm="1">
        <f t="array" ref="AK7002">_xlfn._xlws.FILTER(Table4[Column1],ISNUMBER(SEARCH(Table4[Column1],MIS[[#This Row],[OrderUniqueIdentifier]])),"")</f>
        <v>LONGSHORT</v>
      </c>
    </row>
    <row r="7003" spans="1:37" x14ac:dyDescent="0.25">
      <c r="A7003" t="s">
        <v>71</v>
      </c>
      <c r="B7003" t="s">
        <v>804</v>
      </c>
      <c r="C7003" t="s">
        <v>11889</v>
      </c>
      <c r="D7003" t="s">
        <v>72</v>
      </c>
      <c r="E7003" t="s">
        <v>2053</v>
      </c>
      <c r="F7003" t="s">
        <v>98</v>
      </c>
      <c r="G7003" t="s">
        <v>89</v>
      </c>
      <c r="H7003" t="s">
        <v>75</v>
      </c>
      <c r="I7003" t="s">
        <v>76</v>
      </c>
      <c r="J7003" t="s">
        <v>77</v>
      </c>
      <c r="K7003">
        <v>20</v>
      </c>
      <c r="L7003" t="s">
        <v>77</v>
      </c>
      <c r="M7003" t="s">
        <v>78</v>
      </c>
      <c r="N7003" t="s">
        <v>11890</v>
      </c>
      <c r="O7003" t="s">
        <v>11777</v>
      </c>
      <c r="P7003" t="s">
        <v>11777</v>
      </c>
      <c r="Q7003" t="s">
        <v>2055</v>
      </c>
      <c r="R7003" t="s">
        <v>79</v>
      </c>
      <c r="S7003" t="s">
        <v>25</v>
      </c>
      <c r="T7003" t="s">
        <v>2056</v>
      </c>
      <c r="U7003" t="s">
        <v>100</v>
      </c>
      <c r="V7003" t="s">
        <v>80</v>
      </c>
      <c r="W7003">
        <v>82300</v>
      </c>
      <c r="X7003" t="s">
        <v>85</v>
      </c>
      <c r="Y7003">
        <v>-20</v>
      </c>
      <c r="Z7003" t="s">
        <v>11778</v>
      </c>
      <c r="AA7003" t="s">
        <v>11778</v>
      </c>
      <c r="AB7003" t="s">
        <v>107</v>
      </c>
      <c r="AC7003" t="s">
        <v>11771</v>
      </c>
      <c r="AD7003">
        <f>_xlfn.XLOOKUP(MIS[[#This Row],[TRADING SYMBOL]],[1]Sheet1!$D:$D,[1]Sheet1!$C:$C)</f>
        <v>389.05</v>
      </c>
      <c r="AE7003">
        <f>MIS[[#This Row],[OrderAverageTradedPrice]]*MIS[[#This Row],[OrderQuantity]]</f>
        <v>7635</v>
      </c>
      <c r="AF7003">
        <f>MIS[[#This Row],[LTP]]*MIS[[#This Row],[OrderQuantity]]</f>
        <v>7781</v>
      </c>
      <c r="AG7003">
        <f>IF(MIS[[#This Row],[OrderSide]]="SELL",MIS[[#This Row],[VALUE]]-MIS[[#This Row],[LIVE_VALUE]],MIS[[#This Row],[LIVE_VALUE]]-MIS[[#This Row],[VALUE]])</f>
        <v>-146</v>
      </c>
      <c r="AH7003" t="str" cm="1">
        <f t="array" ref="AH7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3" t="str">
        <f>MIS[[#This Row],[TRADING SYMBOL]]</f>
        <v>SENSEX2552082300PE</v>
      </c>
      <c r="AJ7003" t="str">
        <f>IF(RIGHT(MIS[[#This Row],[Main/Hedge]],4)="MAIN","MAIN","HEDGE")</f>
        <v>MAIN</v>
      </c>
      <c r="AK7003" t="str" cm="1">
        <f t="array" ref="AK7003">_xlfn._xlws.FILTER(Table4[Column1],ISNUMBER(SEARCH(Table4[Column1],MIS[[#This Row],[OrderUniqueIdentifier]])),"")</f>
        <v>LONGSHORT</v>
      </c>
    </row>
    <row r="7004" spans="1:37" x14ac:dyDescent="0.25">
      <c r="A7004" t="s">
        <v>71</v>
      </c>
      <c r="B7004" t="s">
        <v>830</v>
      </c>
      <c r="C7004" t="s">
        <v>11898</v>
      </c>
      <c r="D7004" t="s">
        <v>72</v>
      </c>
      <c r="E7004" t="s">
        <v>11766</v>
      </c>
      <c r="F7004" t="s">
        <v>73</v>
      </c>
      <c r="G7004" t="s">
        <v>89</v>
      </c>
      <c r="H7004" t="s">
        <v>75</v>
      </c>
      <c r="I7004" t="s">
        <v>76</v>
      </c>
      <c r="J7004" t="s">
        <v>77</v>
      </c>
      <c r="K7004">
        <v>375</v>
      </c>
      <c r="L7004" t="s">
        <v>77</v>
      </c>
      <c r="M7004" t="s">
        <v>78</v>
      </c>
      <c r="N7004" t="s">
        <v>357</v>
      </c>
      <c r="O7004" t="s">
        <v>11777</v>
      </c>
      <c r="P7004" t="s">
        <v>11777</v>
      </c>
      <c r="Q7004" t="s">
        <v>11768</v>
      </c>
      <c r="R7004" t="s">
        <v>79</v>
      </c>
      <c r="S7004" t="s">
        <v>25</v>
      </c>
      <c r="T7004" t="s">
        <v>11769</v>
      </c>
      <c r="U7004" t="s">
        <v>43</v>
      </c>
      <c r="V7004" t="s">
        <v>80</v>
      </c>
      <c r="W7004">
        <v>25000</v>
      </c>
      <c r="X7004" t="s">
        <v>85</v>
      </c>
      <c r="Y7004">
        <v>-375</v>
      </c>
      <c r="Z7004" t="s">
        <v>11778</v>
      </c>
      <c r="AA7004" t="s">
        <v>11778</v>
      </c>
      <c r="AB7004" t="s">
        <v>107</v>
      </c>
      <c r="AC7004" t="s">
        <v>11771</v>
      </c>
      <c r="AD7004">
        <f>_xlfn.XLOOKUP(MIS[[#This Row],[TRADING SYMBOL]],[1]Sheet1!$D:$D,[1]Sheet1!$C:$C)</f>
        <v>163.19999999999999</v>
      </c>
      <c r="AE7004">
        <f>MIS[[#This Row],[OrderAverageTradedPrice]]*MIS[[#This Row],[OrderQuantity]]</f>
        <v>59737.500000000007</v>
      </c>
      <c r="AF7004">
        <f>MIS[[#This Row],[LTP]]*MIS[[#This Row],[OrderQuantity]]</f>
        <v>61199.999999999993</v>
      </c>
      <c r="AG7004">
        <f>IF(MIS[[#This Row],[OrderSide]]="SELL",MIS[[#This Row],[VALUE]]-MIS[[#This Row],[LIVE_VALUE]],MIS[[#This Row],[LIVE_VALUE]]-MIS[[#This Row],[VALUE]])</f>
        <v>-1462.4999999999854</v>
      </c>
      <c r="AH7004" t="str" cm="1">
        <f t="array" ref="AH7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4" t="str">
        <f>MIS[[#This Row],[TRADING SYMBOL]]</f>
        <v>NIFTY2552225000PE</v>
      </c>
      <c r="AJ7004" t="str">
        <f>IF(RIGHT(MIS[[#This Row],[Main/Hedge]],4)="MAIN","MAIN","HEDGE")</f>
        <v>MAIN</v>
      </c>
      <c r="AK7004" t="str" cm="1">
        <f t="array" ref="AK7004">_xlfn._xlws.FILTER(Table4[Column1],ISNUMBER(SEARCH(Table4[Column1],MIS[[#This Row],[OrderUniqueIdentifier]])),"")</f>
        <v>LONGSHORT</v>
      </c>
    </row>
    <row r="7005" spans="1:37" x14ac:dyDescent="0.25">
      <c r="A7005" t="s">
        <v>71</v>
      </c>
      <c r="B7005" t="s">
        <v>839</v>
      </c>
      <c r="C7005" t="s">
        <v>11904</v>
      </c>
      <c r="D7005" t="s">
        <v>72</v>
      </c>
      <c r="E7005" t="s">
        <v>11766</v>
      </c>
      <c r="F7005" t="s">
        <v>73</v>
      </c>
      <c r="G7005" t="s">
        <v>89</v>
      </c>
      <c r="H7005" t="s">
        <v>75</v>
      </c>
      <c r="I7005" t="s">
        <v>76</v>
      </c>
      <c r="J7005" t="s">
        <v>77</v>
      </c>
      <c r="K7005">
        <v>75</v>
      </c>
      <c r="L7005" t="s">
        <v>77</v>
      </c>
      <c r="M7005" t="s">
        <v>78</v>
      </c>
      <c r="N7005" t="s">
        <v>357</v>
      </c>
      <c r="O7005" t="s">
        <v>11777</v>
      </c>
      <c r="P7005" t="s">
        <v>11777</v>
      </c>
      <c r="Q7005" t="s">
        <v>11768</v>
      </c>
      <c r="R7005" t="s">
        <v>79</v>
      </c>
      <c r="S7005" t="s">
        <v>25</v>
      </c>
      <c r="T7005" t="s">
        <v>11769</v>
      </c>
      <c r="U7005" t="s">
        <v>43</v>
      </c>
      <c r="V7005" t="s">
        <v>80</v>
      </c>
      <c r="W7005">
        <v>25000</v>
      </c>
      <c r="X7005" t="s">
        <v>85</v>
      </c>
      <c r="Y7005">
        <v>-75</v>
      </c>
      <c r="Z7005" t="s">
        <v>11778</v>
      </c>
      <c r="AA7005" t="s">
        <v>11778</v>
      </c>
      <c r="AB7005" t="s">
        <v>107</v>
      </c>
      <c r="AC7005" t="s">
        <v>11771</v>
      </c>
      <c r="AD7005">
        <f>_xlfn.XLOOKUP(MIS[[#This Row],[TRADING SYMBOL]],[1]Sheet1!$D:$D,[1]Sheet1!$C:$C)</f>
        <v>163.19999999999999</v>
      </c>
      <c r="AE7005">
        <f>MIS[[#This Row],[OrderAverageTradedPrice]]*MIS[[#This Row],[OrderQuantity]]</f>
        <v>11947.5</v>
      </c>
      <c r="AF7005">
        <f>MIS[[#This Row],[LTP]]*MIS[[#This Row],[OrderQuantity]]</f>
        <v>12240</v>
      </c>
      <c r="AG7005">
        <f>IF(MIS[[#This Row],[OrderSide]]="SELL",MIS[[#This Row],[VALUE]]-MIS[[#This Row],[LIVE_VALUE]],MIS[[#This Row],[LIVE_VALUE]]-MIS[[#This Row],[VALUE]])</f>
        <v>-292.5</v>
      </c>
      <c r="AH7005" t="str" cm="1">
        <f t="array" ref="AH7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5" t="str">
        <f>MIS[[#This Row],[TRADING SYMBOL]]</f>
        <v>NIFTY2552225000PE</v>
      </c>
      <c r="AJ7005" t="str">
        <f>IF(RIGHT(MIS[[#This Row],[Main/Hedge]],4)="MAIN","MAIN","HEDGE")</f>
        <v>MAIN</v>
      </c>
      <c r="AK7005" t="str" cm="1">
        <f t="array" ref="AK7005">_xlfn._xlws.FILTER(Table4[Column1],ISNUMBER(SEARCH(Table4[Column1],MIS[[#This Row],[OrderUniqueIdentifier]])),"")</f>
        <v>LONGSHORT</v>
      </c>
    </row>
    <row r="7006" spans="1:37" x14ac:dyDescent="0.25">
      <c r="A7006" t="s">
        <v>71</v>
      </c>
      <c r="B7006" t="s">
        <v>857</v>
      </c>
      <c r="C7006" t="s">
        <v>11908</v>
      </c>
      <c r="D7006" t="s">
        <v>72</v>
      </c>
      <c r="E7006" t="s">
        <v>2053</v>
      </c>
      <c r="F7006" t="s">
        <v>98</v>
      </c>
      <c r="G7006" t="s">
        <v>89</v>
      </c>
      <c r="H7006" t="s">
        <v>75</v>
      </c>
      <c r="I7006" t="s">
        <v>76</v>
      </c>
      <c r="J7006" t="s">
        <v>77</v>
      </c>
      <c r="K7006">
        <v>20</v>
      </c>
      <c r="L7006" t="s">
        <v>77</v>
      </c>
      <c r="M7006" t="s">
        <v>78</v>
      </c>
      <c r="N7006" t="s">
        <v>11909</v>
      </c>
      <c r="O7006" t="s">
        <v>11767</v>
      </c>
      <c r="P7006" t="s">
        <v>11777</v>
      </c>
      <c r="Q7006" t="s">
        <v>2055</v>
      </c>
      <c r="R7006" t="s">
        <v>79</v>
      </c>
      <c r="S7006" t="s">
        <v>25</v>
      </c>
      <c r="T7006" t="s">
        <v>2056</v>
      </c>
      <c r="U7006" t="s">
        <v>100</v>
      </c>
      <c r="V7006" t="s">
        <v>80</v>
      </c>
      <c r="W7006">
        <v>82300</v>
      </c>
      <c r="X7006" t="s">
        <v>85</v>
      </c>
      <c r="Y7006">
        <v>-20</v>
      </c>
      <c r="Z7006" t="s">
        <v>11770</v>
      </c>
      <c r="AA7006" t="s">
        <v>11778</v>
      </c>
      <c r="AB7006" t="s">
        <v>107</v>
      </c>
      <c r="AC7006" t="s">
        <v>11771</v>
      </c>
      <c r="AD7006">
        <f>_xlfn.XLOOKUP(MIS[[#This Row],[TRADING SYMBOL]],[1]Sheet1!$D:$D,[1]Sheet1!$C:$C)</f>
        <v>389.05</v>
      </c>
      <c r="AE7006">
        <f>MIS[[#This Row],[OrderAverageTradedPrice]]*MIS[[#This Row],[OrderQuantity]]</f>
        <v>7642</v>
      </c>
      <c r="AF7006">
        <f>MIS[[#This Row],[LTP]]*MIS[[#This Row],[OrderQuantity]]</f>
        <v>7781</v>
      </c>
      <c r="AG7006">
        <f>IF(MIS[[#This Row],[OrderSide]]="SELL",MIS[[#This Row],[VALUE]]-MIS[[#This Row],[LIVE_VALUE]],MIS[[#This Row],[LIVE_VALUE]]-MIS[[#This Row],[VALUE]])</f>
        <v>-139</v>
      </c>
      <c r="AH7006" t="str" cm="1">
        <f t="array" ref="AH7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6" t="str">
        <f>MIS[[#This Row],[TRADING SYMBOL]]</f>
        <v>SENSEX2552082300PE</v>
      </c>
      <c r="AJ7006" t="str">
        <f>IF(RIGHT(MIS[[#This Row],[Main/Hedge]],4)="MAIN","MAIN","HEDGE")</f>
        <v>MAIN</v>
      </c>
      <c r="AK7006" t="str" cm="1">
        <f t="array" ref="AK7006">_xlfn._xlws.FILTER(Table4[Column1],ISNUMBER(SEARCH(Table4[Column1],MIS[[#This Row],[OrderUniqueIdentifier]])),"")</f>
        <v>LONGSHORT</v>
      </c>
    </row>
    <row r="7007" spans="1:37" x14ac:dyDescent="0.25">
      <c r="A7007" t="s">
        <v>71</v>
      </c>
      <c r="B7007" t="s">
        <v>864</v>
      </c>
      <c r="C7007" t="s">
        <v>11913</v>
      </c>
      <c r="D7007" t="s">
        <v>72</v>
      </c>
      <c r="E7007" t="s">
        <v>11766</v>
      </c>
      <c r="F7007" t="s">
        <v>73</v>
      </c>
      <c r="G7007" t="s">
        <v>89</v>
      </c>
      <c r="H7007" t="s">
        <v>75</v>
      </c>
      <c r="I7007" t="s">
        <v>76</v>
      </c>
      <c r="J7007" t="s">
        <v>77</v>
      </c>
      <c r="K7007">
        <v>75</v>
      </c>
      <c r="L7007" t="s">
        <v>77</v>
      </c>
      <c r="M7007" t="s">
        <v>78</v>
      </c>
      <c r="N7007" t="s">
        <v>357</v>
      </c>
      <c r="O7007" t="s">
        <v>11777</v>
      </c>
      <c r="P7007" t="s">
        <v>11777</v>
      </c>
      <c r="Q7007" t="s">
        <v>11768</v>
      </c>
      <c r="R7007" t="s">
        <v>79</v>
      </c>
      <c r="S7007" t="s">
        <v>25</v>
      </c>
      <c r="T7007" t="s">
        <v>11769</v>
      </c>
      <c r="U7007" t="s">
        <v>43</v>
      </c>
      <c r="V7007" t="s">
        <v>80</v>
      </c>
      <c r="W7007">
        <v>25000</v>
      </c>
      <c r="X7007" t="s">
        <v>85</v>
      </c>
      <c r="Y7007">
        <v>-75</v>
      </c>
      <c r="Z7007" t="s">
        <v>11778</v>
      </c>
      <c r="AA7007" t="s">
        <v>11778</v>
      </c>
      <c r="AB7007" t="s">
        <v>107</v>
      </c>
      <c r="AC7007" t="s">
        <v>11771</v>
      </c>
      <c r="AD7007">
        <f>_xlfn.XLOOKUP(MIS[[#This Row],[TRADING SYMBOL]],[1]Sheet1!$D:$D,[1]Sheet1!$C:$C)</f>
        <v>163.19999999999999</v>
      </c>
      <c r="AE7007">
        <f>MIS[[#This Row],[OrderAverageTradedPrice]]*MIS[[#This Row],[OrderQuantity]]</f>
        <v>11947.5</v>
      </c>
      <c r="AF7007">
        <f>MIS[[#This Row],[LTP]]*MIS[[#This Row],[OrderQuantity]]</f>
        <v>12240</v>
      </c>
      <c r="AG7007">
        <f>IF(MIS[[#This Row],[OrderSide]]="SELL",MIS[[#This Row],[VALUE]]-MIS[[#This Row],[LIVE_VALUE]],MIS[[#This Row],[LIVE_VALUE]]-MIS[[#This Row],[VALUE]])</f>
        <v>-292.5</v>
      </c>
      <c r="AH7007" t="str" cm="1">
        <f t="array" ref="AH7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7" t="str">
        <f>MIS[[#This Row],[TRADING SYMBOL]]</f>
        <v>NIFTY2552225000PE</v>
      </c>
      <c r="AJ7007" t="str">
        <f>IF(RIGHT(MIS[[#This Row],[Main/Hedge]],4)="MAIN","MAIN","HEDGE")</f>
        <v>MAIN</v>
      </c>
      <c r="AK7007" t="str" cm="1">
        <f t="array" ref="AK7007">_xlfn._xlws.FILTER(Table4[Column1],ISNUMBER(SEARCH(Table4[Column1],MIS[[#This Row],[OrderUniqueIdentifier]])),"")</f>
        <v>LONGSHORT</v>
      </c>
    </row>
    <row r="7008" spans="1:37" x14ac:dyDescent="0.25">
      <c r="A7008" t="s">
        <v>71</v>
      </c>
      <c r="B7008" t="s">
        <v>948</v>
      </c>
      <c r="C7008" t="s">
        <v>11943</v>
      </c>
      <c r="D7008" t="s">
        <v>72</v>
      </c>
      <c r="E7008" t="s">
        <v>2053</v>
      </c>
      <c r="F7008" t="s">
        <v>98</v>
      </c>
      <c r="G7008" t="s">
        <v>89</v>
      </c>
      <c r="H7008" t="s">
        <v>75</v>
      </c>
      <c r="I7008" t="s">
        <v>76</v>
      </c>
      <c r="J7008" t="s">
        <v>77</v>
      </c>
      <c r="K7008">
        <v>20</v>
      </c>
      <c r="L7008" t="s">
        <v>77</v>
      </c>
      <c r="M7008" t="s">
        <v>78</v>
      </c>
      <c r="N7008" t="s">
        <v>11897</v>
      </c>
      <c r="O7008" t="s">
        <v>11777</v>
      </c>
      <c r="P7008" t="s">
        <v>11777</v>
      </c>
      <c r="Q7008" t="s">
        <v>2055</v>
      </c>
      <c r="R7008" t="s">
        <v>79</v>
      </c>
      <c r="S7008" t="s">
        <v>25</v>
      </c>
      <c r="T7008" t="s">
        <v>2056</v>
      </c>
      <c r="U7008" t="s">
        <v>100</v>
      </c>
      <c r="V7008" t="s">
        <v>80</v>
      </c>
      <c r="W7008">
        <v>82300</v>
      </c>
      <c r="X7008" t="s">
        <v>85</v>
      </c>
      <c r="Y7008">
        <v>-20</v>
      </c>
      <c r="Z7008" t="s">
        <v>11778</v>
      </c>
      <c r="AA7008" t="s">
        <v>11778</v>
      </c>
      <c r="AB7008" t="s">
        <v>107</v>
      </c>
      <c r="AC7008" t="s">
        <v>11771</v>
      </c>
      <c r="AD7008">
        <f>_xlfn.XLOOKUP(MIS[[#This Row],[TRADING SYMBOL]],[1]Sheet1!$D:$D,[1]Sheet1!$C:$C)</f>
        <v>389.05</v>
      </c>
      <c r="AE7008">
        <f>MIS[[#This Row],[OrderAverageTradedPrice]]*MIS[[#This Row],[OrderQuantity]]</f>
        <v>7632</v>
      </c>
      <c r="AF7008">
        <f>MIS[[#This Row],[LTP]]*MIS[[#This Row],[OrderQuantity]]</f>
        <v>7781</v>
      </c>
      <c r="AG7008">
        <f>IF(MIS[[#This Row],[OrderSide]]="SELL",MIS[[#This Row],[VALUE]]-MIS[[#This Row],[LIVE_VALUE]],MIS[[#This Row],[LIVE_VALUE]]-MIS[[#This Row],[VALUE]])</f>
        <v>-149</v>
      </c>
      <c r="AH7008" t="str" cm="1">
        <f t="array" ref="AH7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8" t="str">
        <f>MIS[[#This Row],[TRADING SYMBOL]]</f>
        <v>SENSEX2552082300PE</v>
      </c>
      <c r="AJ7008" t="str">
        <f>IF(RIGHT(MIS[[#This Row],[Main/Hedge]],4)="MAIN","MAIN","HEDGE")</f>
        <v>MAIN</v>
      </c>
      <c r="AK7008" t="str" cm="1">
        <f t="array" ref="AK7008">_xlfn._xlws.FILTER(Table4[Column1],ISNUMBER(SEARCH(Table4[Column1],MIS[[#This Row],[OrderUniqueIdentifier]])),"")</f>
        <v>LONGSHORT</v>
      </c>
    </row>
    <row r="7009" spans="1:37" x14ac:dyDescent="0.25">
      <c r="A7009" t="s">
        <v>71</v>
      </c>
      <c r="B7009" t="s">
        <v>951</v>
      </c>
      <c r="C7009" t="s">
        <v>11945</v>
      </c>
      <c r="D7009" t="s">
        <v>72</v>
      </c>
      <c r="E7009" t="s">
        <v>11766</v>
      </c>
      <c r="F7009" t="s">
        <v>73</v>
      </c>
      <c r="G7009" t="s">
        <v>89</v>
      </c>
      <c r="H7009" t="s">
        <v>75</v>
      </c>
      <c r="I7009" t="s">
        <v>76</v>
      </c>
      <c r="J7009" t="s">
        <v>77</v>
      </c>
      <c r="K7009">
        <v>75</v>
      </c>
      <c r="L7009" t="s">
        <v>77</v>
      </c>
      <c r="M7009" t="s">
        <v>78</v>
      </c>
      <c r="N7009" t="s">
        <v>11831</v>
      </c>
      <c r="O7009" t="s">
        <v>11777</v>
      </c>
      <c r="P7009" t="s">
        <v>11777</v>
      </c>
      <c r="Q7009" t="s">
        <v>11768</v>
      </c>
      <c r="R7009" t="s">
        <v>79</v>
      </c>
      <c r="S7009" t="s">
        <v>25</v>
      </c>
      <c r="T7009" t="s">
        <v>11769</v>
      </c>
      <c r="U7009" t="s">
        <v>43</v>
      </c>
      <c r="V7009" t="s">
        <v>80</v>
      </c>
      <c r="W7009">
        <v>25000</v>
      </c>
      <c r="X7009" t="s">
        <v>85</v>
      </c>
      <c r="Y7009">
        <v>-75</v>
      </c>
      <c r="Z7009" t="s">
        <v>11778</v>
      </c>
      <c r="AA7009" t="s">
        <v>11778</v>
      </c>
      <c r="AB7009" t="s">
        <v>107</v>
      </c>
      <c r="AC7009" t="s">
        <v>11771</v>
      </c>
      <c r="AD7009">
        <f>_xlfn.XLOOKUP(MIS[[#This Row],[TRADING SYMBOL]],[1]Sheet1!$D:$D,[1]Sheet1!$C:$C)</f>
        <v>163.19999999999999</v>
      </c>
      <c r="AE7009">
        <f>MIS[[#This Row],[OrderAverageTradedPrice]]*MIS[[#This Row],[OrderQuantity]]</f>
        <v>11936.25</v>
      </c>
      <c r="AF7009">
        <f>MIS[[#This Row],[LTP]]*MIS[[#This Row],[OrderQuantity]]</f>
        <v>12240</v>
      </c>
      <c r="AG7009">
        <f>IF(MIS[[#This Row],[OrderSide]]="SELL",MIS[[#This Row],[VALUE]]-MIS[[#This Row],[LIVE_VALUE]],MIS[[#This Row],[LIVE_VALUE]]-MIS[[#This Row],[VALUE]])</f>
        <v>-303.75</v>
      </c>
      <c r="AH7009" t="str" cm="1">
        <f t="array" ref="AH7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9" t="str">
        <f>MIS[[#This Row],[TRADING SYMBOL]]</f>
        <v>NIFTY2552225000PE</v>
      </c>
      <c r="AJ7009" t="str">
        <f>IF(RIGHT(MIS[[#This Row],[Main/Hedge]],4)="MAIN","MAIN","HEDGE")</f>
        <v>MAIN</v>
      </c>
      <c r="AK7009" t="str" cm="1">
        <f t="array" ref="AK7009">_xlfn._xlws.FILTER(Table4[Column1],ISNUMBER(SEARCH(Table4[Column1],MIS[[#This Row],[OrderUniqueIdentifier]])),"")</f>
        <v>LONGSHORT</v>
      </c>
    </row>
    <row r="7010" spans="1:37" x14ac:dyDescent="0.25">
      <c r="A7010" t="s">
        <v>71</v>
      </c>
      <c r="B7010" t="s">
        <v>951</v>
      </c>
      <c r="C7010" t="s">
        <v>11946</v>
      </c>
      <c r="D7010" t="s">
        <v>72</v>
      </c>
      <c r="E7010" t="s">
        <v>2053</v>
      </c>
      <c r="F7010" t="s">
        <v>98</v>
      </c>
      <c r="G7010" t="s">
        <v>89</v>
      </c>
      <c r="H7010" t="s">
        <v>75</v>
      </c>
      <c r="I7010" t="s">
        <v>76</v>
      </c>
      <c r="J7010" t="s">
        <v>77</v>
      </c>
      <c r="K7010">
        <v>40</v>
      </c>
      <c r="L7010" t="s">
        <v>77</v>
      </c>
      <c r="M7010" t="s">
        <v>78</v>
      </c>
      <c r="N7010" t="s">
        <v>11947</v>
      </c>
      <c r="O7010" t="s">
        <v>11777</v>
      </c>
      <c r="P7010" t="s">
        <v>11777</v>
      </c>
      <c r="Q7010" t="s">
        <v>2055</v>
      </c>
      <c r="R7010" t="s">
        <v>79</v>
      </c>
      <c r="S7010" t="s">
        <v>25</v>
      </c>
      <c r="T7010" t="s">
        <v>2056</v>
      </c>
      <c r="U7010" t="s">
        <v>100</v>
      </c>
      <c r="V7010" t="s">
        <v>80</v>
      </c>
      <c r="W7010">
        <v>82300</v>
      </c>
      <c r="X7010" t="s">
        <v>85</v>
      </c>
      <c r="Y7010">
        <v>-40</v>
      </c>
      <c r="Z7010" t="s">
        <v>11778</v>
      </c>
      <c r="AA7010" t="s">
        <v>11778</v>
      </c>
      <c r="AB7010" t="s">
        <v>107</v>
      </c>
      <c r="AC7010" t="s">
        <v>11771</v>
      </c>
      <c r="AD7010">
        <f>_xlfn.XLOOKUP(MIS[[#This Row],[TRADING SYMBOL]],[1]Sheet1!$D:$D,[1]Sheet1!$C:$C)</f>
        <v>389.05</v>
      </c>
      <c r="AE7010">
        <f>MIS[[#This Row],[OrderAverageTradedPrice]]*MIS[[#This Row],[OrderQuantity]]</f>
        <v>15285</v>
      </c>
      <c r="AF7010">
        <f>MIS[[#This Row],[LTP]]*MIS[[#This Row],[OrderQuantity]]</f>
        <v>15562</v>
      </c>
      <c r="AG7010">
        <f>IF(MIS[[#This Row],[OrderSide]]="SELL",MIS[[#This Row],[VALUE]]-MIS[[#This Row],[LIVE_VALUE]],MIS[[#This Row],[LIVE_VALUE]]-MIS[[#This Row],[VALUE]])</f>
        <v>-277</v>
      </c>
      <c r="AH7010" t="str" cm="1">
        <f t="array" ref="AH7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0" t="str">
        <f>MIS[[#This Row],[TRADING SYMBOL]]</f>
        <v>SENSEX2552082300PE</v>
      </c>
      <c r="AJ7010" t="str">
        <f>IF(RIGHT(MIS[[#This Row],[Main/Hedge]],4)="MAIN","MAIN","HEDGE")</f>
        <v>MAIN</v>
      </c>
      <c r="AK7010" t="str" cm="1">
        <f t="array" ref="AK7010">_xlfn._xlws.FILTER(Table4[Column1],ISNUMBER(SEARCH(Table4[Column1],MIS[[#This Row],[OrderUniqueIdentifier]])),"")</f>
        <v>LONGSHORT</v>
      </c>
    </row>
    <row r="7011" spans="1:37" x14ac:dyDescent="0.25">
      <c r="A7011" t="s">
        <v>71</v>
      </c>
      <c r="B7011" t="s">
        <v>1010</v>
      </c>
      <c r="C7011" t="s">
        <v>11964</v>
      </c>
      <c r="D7011" t="s">
        <v>72</v>
      </c>
      <c r="E7011" t="s">
        <v>2053</v>
      </c>
      <c r="F7011" t="s">
        <v>98</v>
      </c>
      <c r="G7011" t="s">
        <v>89</v>
      </c>
      <c r="H7011" t="s">
        <v>75</v>
      </c>
      <c r="I7011" t="s">
        <v>76</v>
      </c>
      <c r="J7011" t="s">
        <v>77</v>
      </c>
      <c r="K7011">
        <v>20</v>
      </c>
      <c r="L7011" t="s">
        <v>77</v>
      </c>
      <c r="M7011" t="s">
        <v>78</v>
      </c>
      <c r="N7011" t="s">
        <v>11965</v>
      </c>
      <c r="O7011" t="s">
        <v>11767</v>
      </c>
      <c r="P7011" t="s">
        <v>11777</v>
      </c>
      <c r="Q7011" t="s">
        <v>2055</v>
      </c>
      <c r="R7011" t="s">
        <v>79</v>
      </c>
      <c r="S7011" t="s">
        <v>25</v>
      </c>
      <c r="T7011" t="s">
        <v>2056</v>
      </c>
      <c r="U7011" t="s">
        <v>100</v>
      </c>
      <c r="V7011" t="s">
        <v>80</v>
      </c>
      <c r="W7011">
        <v>82300</v>
      </c>
      <c r="X7011" t="s">
        <v>85</v>
      </c>
      <c r="Y7011">
        <v>-20</v>
      </c>
      <c r="Z7011" t="s">
        <v>11770</v>
      </c>
      <c r="AA7011" t="s">
        <v>11778</v>
      </c>
      <c r="AB7011" t="s">
        <v>107</v>
      </c>
      <c r="AC7011" t="s">
        <v>11771</v>
      </c>
      <c r="AD7011">
        <f>_xlfn.XLOOKUP(MIS[[#This Row],[TRADING SYMBOL]],[1]Sheet1!$D:$D,[1]Sheet1!$C:$C)</f>
        <v>389.05</v>
      </c>
      <c r="AE7011">
        <f>MIS[[#This Row],[OrderAverageTradedPrice]]*MIS[[#This Row],[OrderQuantity]]</f>
        <v>7649</v>
      </c>
      <c r="AF7011">
        <f>MIS[[#This Row],[LTP]]*MIS[[#This Row],[OrderQuantity]]</f>
        <v>7781</v>
      </c>
      <c r="AG7011">
        <f>IF(MIS[[#This Row],[OrderSide]]="SELL",MIS[[#This Row],[VALUE]]-MIS[[#This Row],[LIVE_VALUE]],MIS[[#This Row],[LIVE_VALUE]]-MIS[[#This Row],[VALUE]])</f>
        <v>-132</v>
      </c>
      <c r="AH7011" t="str" cm="1">
        <f t="array" ref="AH7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1" t="str">
        <f>MIS[[#This Row],[TRADING SYMBOL]]</f>
        <v>SENSEX2552082300PE</v>
      </c>
      <c r="AJ7011" t="str">
        <f>IF(RIGHT(MIS[[#This Row],[Main/Hedge]],4)="MAIN","MAIN","HEDGE")</f>
        <v>MAIN</v>
      </c>
      <c r="AK7011" t="str" cm="1">
        <f t="array" ref="AK7011">_xlfn._xlws.FILTER(Table4[Column1],ISNUMBER(SEARCH(Table4[Column1],MIS[[#This Row],[OrderUniqueIdentifier]])),"")</f>
        <v>LONGSHORT</v>
      </c>
    </row>
    <row r="7012" spans="1:37" x14ac:dyDescent="0.25">
      <c r="A7012" t="s">
        <v>71</v>
      </c>
      <c r="B7012" t="s">
        <v>1117</v>
      </c>
      <c r="C7012" t="s">
        <v>12006</v>
      </c>
      <c r="D7012" t="s">
        <v>72</v>
      </c>
      <c r="E7012" t="s">
        <v>11766</v>
      </c>
      <c r="F7012" t="s">
        <v>73</v>
      </c>
      <c r="G7012" t="s">
        <v>89</v>
      </c>
      <c r="H7012" t="s">
        <v>75</v>
      </c>
      <c r="I7012" t="s">
        <v>76</v>
      </c>
      <c r="J7012" t="s">
        <v>77</v>
      </c>
      <c r="K7012">
        <v>75</v>
      </c>
      <c r="L7012" t="s">
        <v>77</v>
      </c>
      <c r="M7012" t="s">
        <v>78</v>
      </c>
      <c r="N7012" t="s">
        <v>11798</v>
      </c>
      <c r="O7012" t="s">
        <v>11777</v>
      </c>
      <c r="P7012" t="s">
        <v>11777</v>
      </c>
      <c r="Q7012" t="s">
        <v>11768</v>
      </c>
      <c r="R7012" t="s">
        <v>79</v>
      </c>
      <c r="S7012" t="s">
        <v>25</v>
      </c>
      <c r="T7012" t="s">
        <v>11769</v>
      </c>
      <c r="U7012" t="s">
        <v>43</v>
      </c>
      <c r="V7012" t="s">
        <v>80</v>
      </c>
      <c r="W7012">
        <v>25000</v>
      </c>
      <c r="X7012" t="s">
        <v>85</v>
      </c>
      <c r="Y7012">
        <v>-75</v>
      </c>
      <c r="Z7012" t="s">
        <v>11778</v>
      </c>
      <c r="AA7012" t="s">
        <v>11778</v>
      </c>
      <c r="AB7012" t="s">
        <v>107</v>
      </c>
      <c r="AC7012" t="s">
        <v>11771</v>
      </c>
      <c r="AD7012">
        <f>_xlfn.XLOOKUP(MIS[[#This Row],[TRADING SYMBOL]],[1]Sheet1!$D:$D,[1]Sheet1!$C:$C)</f>
        <v>163.19999999999999</v>
      </c>
      <c r="AE7012">
        <f>MIS[[#This Row],[OrderAverageTradedPrice]]*MIS[[#This Row],[OrderQuantity]]</f>
        <v>11943.75</v>
      </c>
      <c r="AF7012">
        <f>MIS[[#This Row],[LTP]]*MIS[[#This Row],[OrderQuantity]]</f>
        <v>12240</v>
      </c>
      <c r="AG7012">
        <f>IF(MIS[[#This Row],[OrderSide]]="SELL",MIS[[#This Row],[VALUE]]-MIS[[#This Row],[LIVE_VALUE]],MIS[[#This Row],[LIVE_VALUE]]-MIS[[#This Row],[VALUE]])</f>
        <v>-296.25</v>
      </c>
      <c r="AH7012" t="str" cm="1">
        <f t="array" ref="AH7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2" t="str">
        <f>MIS[[#This Row],[TRADING SYMBOL]]</f>
        <v>NIFTY2552225000PE</v>
      </c>
      <c r="AJ7012" t="str">
        <f>IF(RIGHT(MIS[[#This Row],[Main/Hedge]],4)="MAIN","MAIN","HEDGE")</f>
        <v>MAIN</v>
      </c>
      <c r="AK7012" t="str" cm="1">
        <f t="array" ref="AK7012">_xlfn._xlws.FILTER(Table4[Column1],ISNUMBER(SEARCH(Table4[Column1],MIS[[#This Row],[OrderUniqueIdentifier]])),"")</f>
        <v>LONGSHORT</v>
      </c>
    </row>
    <row r="7013" spans="1:37" x14ac:dyDescent="0.25">
      <c r="A7013" t="s">
        <v>71</v>
      </c>
      <c r="B7013" t="s">
        <v>1117</v>
      </c>
      <c r="C7013" t="s">
        <v>12007</v>
      </c>
      <c r="D7013" t="s">
        <v>72</v>
      </c>
      <c r="E7013" t="s">
        <v>2053</v>
      </c>
      <c r="F7013" t="s">
        <v>98</v>
      </c>
      <c r="G7013" t="s">
        <v>89</v>
      </c>
      <c r="H7013" t="s">
        <v>75</v>
      </c>
      <c r="I7013" t="s">
        <v>76</v>
      </c>
      <c r="J7013" t="s">
        <v>77</v>
      </c>
      <c r="K7013">
        <v>20</v>
      </c>
      <c r="L7013" t="s">
        <v>77</v>
      </c>
      <c r="M7013" t="s">
        <v>78</v>
      </c>
      <c r="N7013" t="s">
        <v>12008</v>
      </c>
      <c r="O7013" t="s">
        <v>11777</v>
      </c>
      <c r="P7013" t="s">
        <v>11777</v>
      </c>
      <c r="Q7013" t="s">
        <v>2055</v>
      </c>
      <c r="R7013" t="s">
        <v>79</v>
      </c>
      <c r="S7013" t="s">
        <v>25</v>
      </c>
      <c r="T7013" t="s">
        <v>2056</v>
      </c>
      <c r="U7013" t="s">
        <v>100</v>
      </c>
      <c r="V7013" t="s">
        <v>80</v>
      </c>
      <c r="W7013">
        <v>82300</v>
      </c>
      <c r="X7013" t="s">
        <v>85</v>
      </c>
      <c r="Y7013">
        <v>-20</v>
      </c>
      <c r="Z7013" t="s">
        <v>11778</v>
      </c>
      <c r="AA7013" t="s">
        <v>11778</v>
      </c>
      <c r="AB7013" t="s">
        <v>107</v>
      </c>
      <c r="AC7013" t="s">
        <v>11771</v>
      </c>
      <c r="AD7013">
        <f>_xlfn.XLOOKUP(MIS[[#This Row],[TRADING SYMBOL]],[1]Sheet1!$D:$D,[1]Sheet1!$C:$C)</f>
        <v>389.05</v>
      </c>
      <c r="AE7013">
        <f>MIS[[#This Row],[OrderAverageTradedPrice]]*MIS[[#This Row],[OrderQuantity]]</f>
        <v>7637</v>
      </c>
      <c r="AF7013">
        <f>MIS[[#This Row],[LTP]]*MIS[[#This Row],[OrderQuantity]]</f>
        <v>7781</v>
      </c>
      <c r="AG7013">
        <f>IF(MIS[[#This Row],[OrderSide]]="SELL",MIS[[#This Row],[VALUE]]-MIS[[#This Row],[LIVE_VALUE]],MIS[[#This Row],[LIVE_VALUE]]-MIS[[#This Row],[VALUE]])</f>
        <v>-144</v>
      </c>
      <c r="AH7013" t="str" cm="1">
        <f t="array" ref="AH7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3" t="str">
        <f>MIS[[#This Row],[TRADING SYMBOL]]</f>
        <v>SENSEX2552082300PE</v>
      </c>
      <c r="AJ7013" t="str">
        <f>IF(RIGHT(MIS[[#This Row],[Main/Hedge]],4)="MAIN","MAIN","HEDGE")</f>
        <v>MAIN</v>
      </c>
      <c r="AK7013" t="str" cm="1">
        <f t="array" ref="AK7013">_xlfn._xlws.FILTER(Table4[Column1],ISNUMBER(SEARCH(Table4[Column1],MIS[[#This Row],[OrderUniqueIdentifier]])),"")</f>
        <v>LONGSHORT</v>
      </c>
    </row>
    <row r="7014" spans="1:37" x14ac:dyDescent="0.25">
      <c r="A7014" t="s">
        <v>71</v>
      </c>
      <c r="B7014" t="s">
        <v>1124</v>
      </c>
      <c r="C7014" t="s">
        <v>12009</v>
      </c>
      <c r="D7014" t="s">
        <v>72</v>
      </c>
      <c r="E7014" t="s">
        <v>2053</v>
      </c>
      <c r="F7014" t="s">
        <v>98</v>
      </c>
      <c r="G7014" t="s">
        <v>89</v>
      </c>
      <c r="H7014" t="s">
        <v>75</v>
      </c>
      <c r="I7014" t="s">
        <v>76</v>
      </c>
      <c r="J7014" t="s">
        <v>77</v>
      </c>
      <c r="K7014">
        <v>20</v>
      </c>
      <c r="L7014" t="s">
        <v>77</v>
      </c>
      <c r="M7014" t="s">
        <v>78</v>
      </c>
      <c r="N7014" t="s">
        <v>11883</v>
      </c>
      <c r="O7014" t="s">
        <v>11767</v>
      </c>
      <c r="P7014" t="s">
        <v>11777</v>
      </c>
      <c r="Q7014" t="s">
        <v>2055</v>
      </c>
      <c r="R7014" t="s">
        <v>79</v>
      </c>
      <c r="S7014" t="s">
        <v>25</v>
      </c>
      <c r="T7014" t="s">
        <v>2056</v>
      </c>
      <c r="U7014" t="s">
        <v>100</v>
      </c>
      <c r="V7014" t="s">
        <v>80</v>
      </c>
      <c r="W7014">
        <v>82300</v>
      </c>
      <c r="X7014" t="s">
        <v>85</v>
      </c>
      <c r="Y7014">
        <v>-20</v>
      </c>
      <c r="Z7014" t="s">
        <v>11770</v>
      </c>
      <c r="AA7014" t="s">
        <v>11778</v>
      </c>
      <c r="AB7014" t="s">
        <v>107</v>
      </c>
      <c r="AC7014" t="s">
        <v>11771</v>
      </c>
      <c r="AD7014">
        <f>_xlfn.XLOOKUP(MIS[[#This Row],[TRADING SYMBOL]],[1]Sheet1!$D:$D,[1]Sheet1!$C:$C)</f>
        <v>389.05</v>
      </c>
      <c r="AE7014">
        <f>MIS[[#This Row],[OrderAverageTradedPrice]]*MIS[[#This Row],[OrderQuantity]]</f>
        <v>7640</v>
      </c>
      <c r="AF7014">
        <f>MIS[[#This Row],[LTP]]*MIS[[#This Row],[OrderQuantity]]</f>
        <v>7781</v>
      </c>
      <c r="AG7014">
        <f>IF(MIS[[#This Row],[OrderSide]]="SELL",MIS[[#This Row],[VALUE]]-MIS[[#This Row],[LIVE_VALUE]],MIS[[#This Row],[LIVE_VALUE]]-MIS[[#This Row],[VALUE]])</f>
        <v>-141</v>
      </c>
      <c r="AH7014" t="str" cm="1">
        <f t="array" ref="AH7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4" t="str">
        <f>MIS[[#This Row],[TRADING SYMBOL]]</f>
        <v>SENSEX2552082300PE</v>
      </c>
      <c r="AJ7014" t="str">
        <f>IF(RIGHT(MIS[[#This Row],[Main/Hedge]],4)="MAIN","MAIN","HEDGE")</f>
        <v>MAIN</v>
      </c>
      <c r="AK7014" t="str" cm="1">
        <f t="array" ref="AK7014">_xlfn._xlws.FILTER(Table4[Column1],ISNUMBER(SEARCH(Table4[Column1],MIS[[#This Row],[OrderUniqueIdentifier]])),"")</f>
        <v>LONGSHORT</v>
      </c>
    </row>
    <row r="7015" spans="1:37" x14ac:dyDescent="0.25">
      <c r="A7015" t="s">
        <v>71</v>
      </c>
      <c r="B7015" t="s">
        <v>1135</v>
      </c>
      <c r="C7015" t="s">
        <v>12012</v>
      </c>
      <c r="D7015" t="s">
        <v>72</v>
      </c>
      <c r="E7015" t="s">
        <v>2053</v>
      </c>
      <c r="F7015" t="s">
        <v>98</v>
      </c>
      <c r="G7015" t="s">
        <v>89</v>
      </c>
      <c r="H7015" t="s">
        <v>75</v>
      </c>
      <c r="I7015" t="s">
        <v>76</v>
      </c>
      <c r="J7015" t="s">
        <v>77</v>
      </c>
      <c r="K7015">
        <v>220</v>
      </c>
      <c r="L7015" t="s">
        <v>77</v>
      </c>
      <c r="M7015" t="s">
        <v>78</v>
      </c>
      <c r="N7015" t="s">
        <v>12013</v>
      </c>
      <c r="O7015" t="s">
        <v>11767</v>
      </c>
      <c r="P7015" t="s">
        <v>11777</v>
      </c>
      <c r="Q7015" t="s">
        <v>2055</v>
      </c>
      <c r="R7015" t="s">
        <v>79</v>
      </c>
      <c r="S7015" t="s">
        <v>25</v>
      </c>
      <c r="T7015" t="s">
        <v>2056</v>
      </c>
      <c r="U7015" t="s">
        <v>100</v>
      </c>
      <c r="V7015" t="s">
        <v>80</v>
      </c>
      <c r="W7015">
        <v>82300</v>
      </c>
      <c r="X7015" t="s">
        <v>85</v>
      </c>
      <c r="Y7015">
        <v>-220</v>
      </c>
      <c r="Z7015" t="s">
        <v>11770</v>
      </c>
      <c r="AA7015" t="s">
        <v>11778</v>
      </c>
      <c r="AB7015" t="s">
        <v>107</v>
      </c>
      <c r="AC7015" t="s">
        <v>11771</v>
      </c>
      <c r="AD7015">
        <f>_xlfn.XLOOKUP(MIS[[#This Row],[TRADING SYMBOL]],[1]Sheet1!$D:$D,[1]Sheet1!$C:$C)</f>
        <v>389.05</v>
      </c>
      <c r="AE7015">
        <f>MIS[[#This Row],[OrderAverageTradedPrice]]*MIS[[#This Row],[OrderQuantity]]</f>
        <v>84135.999999999869</v>
      </c>
      <c r="AF7015">
        <f>MIS[[#This Row],[LTP]]*MIS[[#This Row],[OrderQuantity]]</f>
        <v>85591</v>
      </c>
      <c r="AG7015">
        <f>IF(MIS[[#This Row],[OrderSide]]="SELL",MIS[[#This Row],[VALUE]]-MIS[[#This Row],[LIVE_VALUE]],MIS[[#This Row],[LIVE_VALUE]]-MIS[[#This Row],[VALUE]])</f>
        <v>-1455.000000000131</v>
      </c>
      <c r="AH7015" t="str" cm="1">
        <f t="array" ref="AH7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5" t="str">
        <f>MIS[[#This Row],[TRADING SYMBOL]]</f>
        <v>SENSEX2552082300PE</v>
      </c>
      <c r="AJ7015" t="str">
        <f>IF(RIGHT(MIS[[#This Row],[Main/Hedge]],4)="MAIN","MAIN","HEDGE")</f>
        <v>MAIN</v>
      </c>
      <c r="AK7015" t="str" cm="1">
        <f t="array" ref="AK7015">_xlfn._xlws.FILTER(Table4[Column1],ISNUMBER(SEARCH(Table4[Column1],MIS[[#This Row],[OrderUniqueIdentifier]])),"")</f>
        <v>LONGSHORT</v>
      </c>
    </row>
    <row r="7016" spans="1:37" x14ac:dyDescent="0.25">
      <c r="A7016" t="s">
        <v>71</v>
      </c>
      <c r="B7016" t="s">
        <v>1143</v>
      </c>
      <c r="C7016" t="s">
        <v>12016</v>
      </c>
      <c r="D7016" t="s">
        <v>72</v>
      </c>
      <c r="E7016" t="s">
        <v>11766</v>
      </c>
      <c r="F7016" t="s">
        <v>73</v>
      </c>
      <c r="G7016" t="s">
        <v>89</v>
      </c>
      <c r="H7016" t="s">
        <v>75</v>
      </c>
      <c r="I7016" t="s">
        <v>76</v>
      </c>
      <c r="J7016" t="s">
        <v>77</v>
      </c>
      <c r="K7016">
        <v>75</v>
      </c>
      <c r="L7016" t="s">
        <v>77</v>
      </c>
      <c r="M7016" t="s">
        <v>78</v>
      </c>
      <c r="N7016" t="s">
        <v>11831</v>
      </c>
      <c r="O7016" t="s">
        <v>11767</v>
      </c>
      <c r="P7016" t="s">
        <v>11777</v>
      </c>
      <c r="Q7016" t="s">
        <v>11768</v>
      </c>
      <c r="R7016" t="s">
        <v>79</v>
      </c>
      <c r="S7016" t="s">
        <v>25</v>
      </c>
      <c r="T7016" t="s">
        <v>11769</v>
      </c>
      <c r="U7016" t="s">
        <v>43</v>
      </c>
      <c r="V7016" t="s">
        <v>80</v>
      </c>
      <c r="W7016">
        <v>25000</v>
      </c>
      <c r="X7016" t="s">
        <v>85</v>
      </c>
      <c r="Y7016">
        <v>-75</v>
      </c>
      <c r="Z7016" t="s">
        <v>11770</v>
      </c>
      <c r="AA7016" t="s">
        <v>11778</v>
      </c>
      <c r="AB7016" t="s">
        <v>107</v>
      </c>
      <c r="AC7016" t="s">
        <v>11771</v>
      </c>
      <c r="AD7016">
        <f>_xlfn.XLOOKUP(MIS[[#This Row],[TRADING SYMBOL]],[1]Sheet1!$D:$D,[1]Sheet1!$C:$C)</f>
        <v>163.19999999999999</v>
      </c>
      <c r="AE7016">
        <f>MIS[[#This Row],[OrderAverageTradedPrice]]*MIS[[#This Row],[OrderQuantity]]</f>
        <v>11936.25</v>
      </c>
      <c r="AF7016">
        <f>MIS[[#This Row],[LTP]]*MIS[[#This Row],[OrderQuantity]]</f>
        <v>12240</v>
      </c>
      <c r="AG7016">
        <f>IF(MIS[[#This Row],[OrderSide]]="SELL",MIS[[#This Row],[VALUE]]-MIS[[#This Row],[LIVE_VALUE]],MIS[[#This Row],[LIVE_VALUE]]-MIS[[#This Row],[VALUE]])</f>
        <v>-303.75</v>
      </c>
      <c r="AH7016" t="str" cm="1">
        <f t="array" ref="AH7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6" t="str">
        <f>MIS[[#This Row],[TRADING SYMBOL]]</f>
        <v>NIFTY2552225000PE</v>
      </c>
      <c r="AJ7016" t="str">
        <f>IF(RIGHT(MIS[[#This Row],[Main/Hedge]],4)="MAIN","MAIN","HEDGE")</f>
        <v>MAIN</v>
      </c>
      <c r="AK7016" t="str" cm="1">
        <f t="array" ref="AK7016">_xlfn._xlws.FILTER(Table4[Column1],ISNUMBER(SEARCH(Table4[Column1],MIS[[#This Row],[OrderUniqueIdentifier]])),"")</f>
        <v>LONGSHORT</v>
      </c>
    </row>
    <row r="7017" spans="1:37" x14ac:dyDescent="0.25">
      <c r="A7017" t="s">
        <v>71</v>
      </c>
      <c r="B7017" t="s">
        <v>1178</v>
      </c>
      <c r="C7017" t="s">
        <v>12026</v>
      </c>
      <c r="D7017" t="s">
        <v>72</v>
      </c>
      <c r="E7017" t="s">
        <v>2053</v>
      </c>
      <c r="F7017" t="s">
        <v>98</v>
      </c>
      <c r="G7017" t="s">
        <v>89</v>
      </c>
      <c r="H7017" t="s">
        <v>75</v>
      </c>
      <c r="I7017" t="s">
        <v>76</v>
      </c>
      <c r="J7017" t="s">
        <v>77</v>
      </c>
      <c r="K7017">
        <v>200</v>
      </c>
      <c r="L7017" t="s">
        <v>77</v>
      </c>
      <c r="M7017" t="s">
        <v>78</v>
      </c>
      <c r="N7017" t="s">
        <v>12027</v>
      </c>
      <c r="O7017" t="s">
        <v>11767</v>
      </c>
      <c r="P7017" t="s">
        <v>11777</v>
      </c>
      <c r="Q7017" t="s">
        <v>2055</v>
      </c>
      <c r="R7017" t="s">
        <v>79</v>
      </c>
      <c r="S7017" t="s">
        <v>25</v>
      </c>
      <c r="T7017" t="s">
        <v>2056</v>
      </c>
      <c r="U7017" t="s">
        <v>100</v>
      </c>
      <c r="V7017" t="s">
        <v>80</v>
      </c>
      <c r="W7017">
        <v>82300</v>
      </c>
      <c r="X7017" t="s">
        <v>85</v>
      </c>
      <c r="Y7017">
        <v>-200</v>
      </c>
      <c r="Z7017" t="s">
        <v>11770</v>
      </c>
      <c r="AA7017" t="s">
        <v>11778</v>
      </c>
      <c r="AB7017" t="s">
        <v>107</v>
      </c>
      <c r="AC7017" t="s">
        <v>11771</v>
      </c>
      <c r="AD7017">
        <f>_xlfn.XLOOKUP(MIS[[#This Row],[TRADING SYMBOL]],[1]Sheet1!$D:$D,[1]Sheet1!$C:$C)</f>
        <v>389.05</v>
      </c>
      <c r="AE7017">
        <f>MIS[[#This Row],[OrderAverageTradedPrice]]*MIS[[#This Row],[OrderQuantity]]</f>
        <v>76418</v>
      </c>
      <c r="AF7017">
        <f>MIS[[#This Row],[LTP]]*MIS[[#This Row],[OrderQuantity]]</f>
        <v>77810</v>
      </c>
      <c r="AG7017">
        <f>IF(MIS[[#This Row],[OrderSide]]="SELL",MIS[[#This Row],[VALUE]]-MIS[[#This Row],[LIVE_VALUE]],MIS[[#This Row],[LIVE_VALUE]]-MIS[[#This Row],[VALUE]])</f>
        <v>-1392</v>
      </c>
      <c r="AH7017" t="str" cm="1">
        <f t="array" ref="AH7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7" t="str">
        <f>MIS[[#This Row],[TRADING SYMBOL]]</f>
        <v>SENSEX2552082300PE</v>
      </c>
      <c r="AJ7017" t="str">
        <f>IF(RIGHT(MIS[[#This Row],[Main/Hedge]],4)="MAIN","MAIN","HEDGE")</f>
        <v>MAIN</v>
      </c>
      <c r="AK7017" t="str" cm="1">
        <f t="array" ref="AK7017">_xlfn._xlws.FILTER(Table4[Column1],ISNUMBER(SEARCH(Table4[Column1],MIS[[#This Row],[OrderUniqueIdentifier]])),"")</f>
        <v>LONGSHORT</v>
      </c>
    </row>
    <row r="7018" spans="1:37" x14ac:dyDescent="0.25">
      <c r="A7018" t="s">
        <v>71</v>
      </c>
      <c r="B7018" t="s">
        <v>1288</v>
      </c>
      <c r="C7018" t="s">
        <v>12064</v>
      </c>
      <c r="D7018" t="s">
        <v>72</v>
      </c>
      <c r="E7018" t="s">
        <v>11766</v>
      </c>
      <c r="F7018" t="s">
        <v>73</v>
      </c>
      <c r="G7018" t="s">
        <v>89</v>
      </c>
      <c r="H7018" t="s">
        <v>75</v>
      </c>
      <c r="I7018" t="s">
        <v>76</v>
      </c>
      <c r="J7018" t="s">
        <v>77</v>
      </c>
      <c r="K7018">
        <v>300</v>
      </c>
      <c r="L7018" t="s">
        <v>77</v>
      </c>
      <c r="M7018" t="s">
        <v>78</v>
      </c>
      <c r="N7018" t="s">
        <v>12065</v>
      </c>
      <c r="O7018" t="s">
        <v>11777</v>
      </c>
      <c r="P7018" t="s">
        <v>11777</v>
      </c>
      <c r="Q7018" t="s">
        <v>11768</v>
      </c>
      <c r="R7018" t="s">
        <v>79</v>
      </c>
      <c r="S7018" t="s">
        <v>25</v>
      </c>
      <c r="T7018" t="s">
        <v>11769</v>
      </c>
      <c r="U7018" t="s">
        <v>43</v>
      </c>
      <c r="V7018" t="s">
        <v>80</v>
      </c>
      <c r="W7018">
        <v>25000</v>
      </c>
      <c r="X7018" t="s">
        <v>85</v>
      </c>
      <c r="Y7018">
        <v>-300</v>
      </c>
      <c r="Z7018" t="s">
        <v>11778</v>
      </c>
      <c r="AA7018" t="s">
        <v>11778</v>
      </c>
      <c r="AB7018" t="s">
        <v>107</v>
      </c>
      <c r="AC7018" t="s">
        <v>11771</v>
      </c>
      <c r="AD7018">
        <f>_xlfn.XLOOKUP(MIS[[#This Row],[TRADING SYMBOL]],[1]Sheet1!$D:$D,[1]Sheet1!$C:$C)</f>
        <v>163.19999999999999</v>
      </c>
      <c r="AE7018">
        <f>MIS[[#This Row],[OrderAverageTradedPrice]]*MIS[[#This Row],[OrderQuantity]]</f>
        <v>47763.75</v>
      </c>
      <c r="AF7018">
        <f>MIS[[#This Row],[LTP]]*MIS[[#This Row],[OrderQuantity]]</f>
        <v>48960</v>
      </c>
      <c r="AG7018">
        <f>IF(MIS[[#This Row],[OrderSide]]="SELL",MIS[[#This Row],[VALUE]]-MIS[[#This Row],[LIVE_VALUE]],MIS[[#This Row],[LIVE_VALUE]]-MIS[[#This Row],[VALUE]])</f>
        <v>-1196.25</v>
      </c>
      <c r="AH7018" t="str" cm="1">
        <f t="array" ref="AH7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8" t="str">
        <f>MIS[[#This Row],[TRADING SYMBOL]]</f>
        <v>NIFTY2552225000PE</v>
      </c>
      <c r="AJ7018" t="str">
        <f>IF(RIGHT(MIS[[#This Row],[Main/Hedge]],4)="MAIN","MAIN","HEDGE")</f>
        <v>MAIN</v>
      </c>
      <c r="AK7018" t="str" cm="1">
        <f t="array" ref="AK7018">_xlfn._xlws.FILTER(Table4[Column1],ISNUMBER(SEARCH(Table4[Column1],MIS[[#This Row],[OrderUniqueIdentifier]])),"")</f>
        <v>LONGSHORT</v>
      </c>
    </row>
    <row r="7019" spans="1:37" x14ac:dyDescent="0.25">
      <c r="A7019" t="s">
        <v>71</v>
      </c>
      <c r="B7019" t="s">
        <v>1295</v>
      </c>
      <c r="C7019" t="s">
        <v>12066</v>
      </c>
      <c r="D7019" t="s">
        <v>72</v>
      </c>
      <c r="E7019" t="s">
        <v>2053</v>
      </c>
      <c r="F7019" t="s">
        <v>98</v>
      </c>
      <c r="G7019" t="s">
        <v>89</v>
      </c>
      <c r="H7019" t="s">
        <v>75</v>
      </c>
      <c r="I7019" t="s">
        <v>76</v>
      </c>
      <c r="J7019" t="s">
        <v>77</v>
      </c>
      <c r="K7019">
        <v>100</v>
      </c>
      <c r="L7019" t="s">
        <v>77</v>
      </c>
      <c r="M7019" t="s">
        <v>78</v>
      </c>
      <c r="N7019" t="s">
        <v>12067</v>
      </c>
      <c r="O7019" t="s">
        <v>11777</v>
      </c>
      <c r="P7019" t="s">
        <v>11777</v>
      </c>
      <c r="Q7019" t="s">
        <v>2055</v>
      </c>
      <c r="R7019" t="s">
        <v>79</v>
      </c>
      <c r="S7019" t="s">
        <v>25</v>
      </c>
      <c r="T7019" t="s">
        <v>2056</v>
      </c>
      <c r="U7019" t="s">
        <v>100</v>
      </c>
      <c r="V7019" t="s">
        <v>80</v>
      </c>
      <c r="W7019">
        <v>82300</v>
      </c>
      <c r="X7019" t="s">
        <v>85</v>
      </c>
      <c r="Y7019">
        <v>-100</v>
      </c>
      <c r="Z7019" t="s">
        <v>11778</v>
      </c>
      <c r="AA7019" t="s">
        <v>11778</v>
      </c>
      <c r="AB7019" t="s">
        <v>107</v>
      </c>
      <c r="AC7019" t="s">
        <v>11771</v>
      </c>
      <c r="AD7019">
        <f>_xlfn.XLOOKUP(MIS[[#This Row],[TRADING SYMBOL]],[1]Sheet1!$D:$D,[1]Sheet1!$C:$C)</f>
        <v>389.05</v>
      </c>
      <c r="AE7019">
        <f>MIS[[#This Row],[OrderAverageTradedPrice]]*MIS[[#This Row],[OrderQuantity]]</f>
        <v>38180</v>
      </c>
      <c r="AF7019">
        <f>MIS[[#This Row],[LTP]]*MIS[[#This Row],[OrderQuantity]]</f>
        <v>38905</v>
      </c>
      <c r="AG7019">
        <f>IF(MIS[[#This Row],[OrderSide]]="SELL",MIS[[#This Row],[VALUE]]-MIS[[#This Row],[LIVE_VALUE]],MIS[[#This Row],[LIVE_VALUE]]-MIS[[#This Row],[VALUE]])</f>
        <v>-725</v>
      </c>
      <c r="AH7019" t="str" cm="1">
        <f t="array" ref="AH7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9" t="str">
        <f>MIS[[#This Row],[TRADING SYMBOL]]</f>
        <v>SENSEX2552082300PE</v>
      </c>
      <c r="AJ7019" t="str">
        <f>IF(RIGHT(MIS[[#This Row],[Main/Hedge]],4)="MAIN","MAIN","HEDGE")</f>
        <v>MAIN</v>
      </c>
      <c r="AK7019" t="str" cm="1">
        <f t="array" ref="AK7019">_xlfn._xlws.FILTER(Table4[Column1],ISNUMBER(SEARCH(Table4[Column1],MIS[[#This Row],[OrderUniqueIdentifier]])),"")</f>
        <v>LONGSHORT</v>
      </c>
    </row>
    <row r="7020" spans="1:37" x14ac:dyDescent="0.25">
      <c r="A7020" t="s">
        <v>71</v>
      </c>
      <c r="B7020" t="s">
        <v>1295</v>
      </c>
      <c r="C7020" t="s">
        <v>12068</v>
      </c>
      <c r="D7020" t="s">
        <v>72</v>
      </c>
      <c r="E7020" t="s">
        <v>11766</v>
      </c>
      <c r="F7020" t="s">
        <v>73</v>
      </c>
      <c r="G7020" t="s">
        <v>89</v>
      </c>
      <c r="H7020" t="s">
        <v>75</v>
      </c>
      <c r="I7020" t="s">
        <v>76</v>
      </c>
      <c r="J7020" t="s">
        <v>77</v>
      </c>
      <c r="K7020">
        <v>300</v>
      </c>
      <c r="L7020" t="s">
        <v>77</v>
      </c>
      <c r="M7020" t="s">
        <v>78</v>
      </c>
      <c r="N7020" t="s">
        <v>11784</v>
      </c>
      <c r="O7020" t="s">
        <v>11777</v>
      </c>
      <c r="P7020" t="s">
        <v>11777</v>
      </c>
      <c r="Q7020" t="s">
        <v>11768</v>
      </c>
      <c r="R7020" t="s">
        <v>79</v>
      </c>
      <c r="S7020" t="s">
        <v>25</v>
      </c>
      <c r="T7020" t="s">
        <v>11769</v>
      </c>
      <c r="U7020" t="s">
        <v>43</v>
      </c>
      <c r="V7020" t="s">
        <v>80</v>
      </c>
      <c r="W7020">
        <v>25000</v>
      </c>
      <c r="X7020" t="s">
        <v>85</v>
      </c>
      <c r="Y7020">
        <v>-300</v>
      </c>
      <c r="Z7020" t="s">
        <v>11778</v>
      </c>
      <c r="AA7020" t="s">
        <v>11778</v>
      </c>
      <c r="AB7020" t="s">
        <v>107</v>
      </c>
      <c r="AC7020" t="s">
        <v>11771</v>
      </c>
      <c r="AD7020">
        <f>_xlfn.XLOOKUP(MIS[[#This Row],[TRADING SYMBOL]],[1]Sheet1!$D:$D,[1]Sheet1!$C:$C)</f>
        <v>163.19999999999999</v>
      </c>
      <c r="AE7020">
        <f>MIS[[#This Row],[OrderAverageTradedPrice]]*MIS[[#This Row],[OrderQuantity]]</f>
        <v>47730</v>
      </c>
      <c r="AF7020">
        <f>MIS[[#This Row],[LTP]]*MIS[[#This Row],[OrderQuantity]]</f>
        <v>48960</v>
      </c>
      <c r="AG7020">
        <f>IF(MIS[[#This Row],[OrderSide]]="SELL",MIS[[#This Row],[VALUE]]-MIS[[#This Row],[LIVE_VALUE]],MIS[[#This Row],[LIVE_VALUE]]-MIS[[#This Row],[VALUE]])</f>
        <v>-1230</v>
      </c>
      <c r="AH7020" t="str" cm="1">
        <f t="array" ref="AH7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0" t="str">
        <f>MIS[[#This Row],[TRADING SYMBOL]]</f>
        <v>NIFTY2552225000PE</v>
      </c>
      <c r="AJ7020" t="str">
        <f>IF(RIGHT(MIS[[#This Row],[Main/Hedge]],4)="MAIN","MAIN","HEDGE")</f>
        <v>MAIN</v>
      </c>
      <c r="AK7020" t="str" cm="1">
        <f t="array" ref="AK7020">_xlfn._xlws.FILTER(Table4[Column1],ISNUMBER(SEARCH(Table4[Column1],MIS[[#This Row],[OrderUniqueIdentifier]])),"")</f>
        <v>LONGSHORT</v>
      </c>
    </row>
    <row r="7021" spans="1:37" x14ac:dyDescent="0.25">
      <c r="A7021" t="s">
        <v>71</v>
      </c>
      <c r="B7021" t="s">
        <v>1302</v>
      </c>
      <c r="C7021" t="s">
        <v>12070</v>
      </c>
      <c r="D7021" t="s">
        <v>72</v>
      </c>
      <c r="E7021" t="s">
        <v>2053</v>
      </c>
      <c r="F7021" t="s">
        <v>98</v>
      </c>
      <c r="G7021" t="s">
        <v>89</v>
      </c>
      <c r="H7021" t="s">
        <v>75</v>
      </c>
      <c r="I7021" t="s">
        <v>76</v>
      </c>
      <c r="J7021" t="s">
        <v>77</v>
      </c>
      <c r="K7021">
        <v>20</v>
      </c>
      <c r="L7021" t="s">
        <v>77</v>
      </c>
      <c r="M7021" t="s">
        <v>78</v>
      </c>
      <c r="N7021" t="s">
        <v>12071</v>
      </c>
      <c r="O7021" t="s">
        <v>11767</v>
      </c>
      <c r="P7021" t="s">
        <v>11777</v>
      </c>
      <c r="Q7021" t="s">
        <v>2055</v>
      </c>
      <c r="R7021" t="s">
        <v>79</v>
      </c>
      <c r="S7021" t="s">
        <v>25</v>
      </c>
      <c r="T7021" t="s">
        <v>2056</v>
      </c>
      <c r="U7021" t="s">
        <v>100</v>
      </c>
      <c r="V7021" t="s">
        <v>80</v>
      </c>
      <c r="W7021">
        <v>82300</v>
      </c>
      <c r="X7021" t="s">
        <v>85</v>
      </c>
      <c r="Y7021">
        <v>-20</v>
      </c>
      <c r="Z7021" t="s">
        <v>11770</v>
      </c>
      <c r="AA7021" t="s">
        <v>11778</v>
      </c>
      <c r="AB7021" t="s">
        <v>107</v>
      </c>
      <c r="AC7021" t="s">
        <v>11771</v>
      </c>
      <c r="AD7021">
        <f>_xlfn.XLOOKUP(MIS[[#This Row],[TRADING SYMBOL]],[1]Sheet1!$D:$D,[1]Sheet1!$C:$C)</f>
        <v>389.05</v>
      </c>
      <c r="AE7021">
        <f>MIS[[#This Row],[OrderAverageTradedPrice]]*MIS[[#This Row],[OrderQuantity]]</f>
        <v>7648</v>
      </c>
      <c r="AF7021">
        <f>MIS[[#This Row],[LTP]]*MIS[[#This Row],[OrderQuantity]]</f>
        <v>7781</v>
      </c>
      <c r="AG7021">
        <f>IF(MIS[[#This Row],[OrderSide]]="SELL",MIS[[#This Row],[VALUE]]-MIS[[#This Row],[LIVE_VALUE]],MIS[[#This Row],[LIVE_VALUE]]-MIS[[#This Row],[VALUE]])</f>
        <v>-133</v>
      </c>
      <c r="AH7021" t="str" cm="1">
        <f t="array" ref="AH7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1" t="str">
        <f>MIS[[#This Row],[TRADING SYMBOL]]</f>
        <v>SENSEX2552082300PE</v>
      </c>
      <c r="AJ7021" t="str">
        <f>IF(RIGHT(MIS[[#This Row],[Main/Hedge]],4)="MAIN","MAIN","HEDGE")</f>
        <v>MAIN</v>
      </c>
      <c r="AK7021" t="str" cm="1">
        <f t="array" ref="AK7021">_xlfn._xlws.FILTER(Table4[Column1],ISNUMBER(SEARCH(Table4[Column1],MIS[[#This Row],[OrderUniqueIdentifier]])),"")</f>
        <v>LONGSHORT</v>
      </c>
    </row>
    <row r="7022" spans="1:37" x14ac:dyDescent="0.25">
      <c r="A7022" t="s">
        <v>71</v>
      </c>
      <c r="B7022" t="s">
        <v>1305</v>
      </c>
      <c r="C7022" t="s">
        <v>12072</v>
      </c>
      <c r="D7022" t="s">
        <v>72</v>
      </c>
      <c r="E7022" t="s">
        <v>11766</v>
      </c>
      <c r="F7022" t="s">
        <v>73</v>
      </c>
      <c r="G7022" t="s">
        <v>89</v>
      </c>
      <c r="H7022" t="s">
        <v>75</v>
      </c>
      <c r="I7022" t="s">
        <v>76</v>
      </c>
      <c r="J7022" t="s">
        <v>77</v>
      </c>
      <c r="K7022">
        <v>75</v>
      </c>
      <c r="L7022" t="s">
        <v>77</v>
      </c>
      <c r="M7022" t="s">
        <v>78</v>
      </c>
      <c r="N7022" t="s">
        <v>11798</v>
      </c>
      <c r="O7022" t="s">
        <v>11777</v>
      </c>
      <c r="P7022" t="s">
        <v>11777</v>
      </c>
      <c r="Q7022" t="s">
        <v>11768</v>
      </c>
      <c r="R7022" t="s">
        <v>79</v>
      </c>
      <c r="S7022" t="s">
        <v>25</v>
      </c>
      <c r="T7022" t="s">
        <v>11769</v>
      </c>
      <c r="U7022" t="s">
        <v>43</v>
      </c>
      <c r="V7022" t="s">
        <v>80</v>
      </c>
      <c r="W7022">
        <v>25000</v>
      </c>
      <c r="X7022" t="s">
        <v>85</v>
      </c>
      <c r="Y7022">
        <v>-75</v>
      </c>
      <c r="Z7022" t="s">
        <v>11778</v>
      </c>
      <c r="AA7022" t="s">
        <v>11778</v>
      </c>
      <c r="AB7022" t="s">
        <v>107</v>
      </c>
      <c r="AC7022" t="s">
        <v>11771</v>
      </c>
      <c r="AD7022">
        <f>_xlfn.XLOOKUP(MIS[[#This Row],[TRADING SYMBOL]],[1]Sheet1!$D:$D,[1]Sheet1!$C:$C)</f>
        <v>163.19999999999999</v>
      </c>
      <c r="AE7022">
        <f>MIS[[#This Row],[OrderAverageTradedPrice]]*MIS[[#This Row],[OrderQuantity]]</f>
        <v>11943.75</v>
      </c>
      <c r="AF7022">
        <f>MIS[[#This Row],[LTP]]*MIS[[#This Row],[OrderQuantity]]</f>
        <v>12240</v>
      </c>
      <c r="AG7022">
        <f>IF(MIS[[#This Row],[OrderSide]]="SELL",MIS[[#This Row],[VALUE]]-MIS[[#This Row],[LIVE_VALUE]],MIS[[#This Row],[LIVE_VALUE]]-MIS[[#This Row],[VALUE]])</f>
        <v>-296.25</v>
      </c>
      <c r="AH7022" t="str" cm="1">
        <f t="array" ref="AH7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2" t="str">
        <f>MIS[[#This Row],[TRADING SYMBOL]]</f>
        <v>NIFTY2552225000PE</v>
      </c>
      <c r="AJ7022" t="str">
        <f>IF(RIGHT(MIS[[#This Row],[Main/Hedge]],4)="MAIN","MAIN","HEDGE")</f>
        <v>MAIN</v>
      </c>
      <c r="AK7022" t="str" cm="1">
        <f t="array" ref="AK7022">_xlfn._xlws.FILTER(Table4[Column1],ISNUMBER(SEARCH(Table4[Column1],MIS[[#This Row],[OrderUniqueIdentifier]])),"")</f>
        <v>LONGSHORT</v>
      </c>
    </row>
    <row r="7023" spans="1:37" x14ac:dyDescent="0.25">
      <c r="A7023" t="s">
        <v>71</v>
      </c>
      <c r="B7023" t="s">
        <v>1326</v>
      </c>
      <c r="C7023" t="s">
        <v>12083</v>
      </c>
      <c r="D7023" t="s">
        <v>72</v>
      </c>
      <c r="E7023" t="s">
        <v>11766</v>
      </c>
      <c r="F7023" t="s">
        <v>73</v>
      </c>
      <c r="G7023" t="s">
        <v>89</v>
      </c>
      <c r="H7023" t="s">
        <v>75</v>
      </c>
      <c r="I7023" t="s">
        <v>76</v>
      </c>
      <c r="J7023" t="s">
        <v>77</v>
      </c>
      <c r="K7023">
        <v>75</v>
      </c>
      <c r="L7023" t="s">
        <v>77</v>
      </c>
      <c r="M7023" t="s">
        <v>78</v>
      </c>
      <c r="N7023" t="s">
        <v>11798</v>
      </c>
      <c r="O7023" t="s">
        <v>11777</v>
      </c>
      <c r="P7023" t="s">
        <v>11777</v>
      </c>
      <c r="Q7023" t="s">
        <v>11768</v>
      </c>
      <c r="R7023" t="s">
        <v>79</v>
      </c>
      <c r="S7023" t="s">
        <v>25</v>
      </c>
      <c r="T7023" t="s">
        <v>11769</v>
      </c>
      <c r="U7023" t="s">
        <v>43</v>
      </c>
      <c r="V7023" t="s">
        <v>80</v>
      </c>
      <c r="W7023">
        <v>25000</v>
      </c>
      <c r="X7023" t="s">
        <v>85</v>
      </c>
      <c r="Y7023">
        <v>-75</v>
      </c>
      <c r="Z7023" t="s">
        <v>11778</v>
      </c>
      <c r="AA7023" t="s">
        <v>11778</v>
      </c>
      <c r="AB7023" t="s">
        <v>107</v>
      </c>
      <c r="AC7023" t="s">
        <v>11771</v>
      </c>
      <c r="AD7023">
        <f>_xlfn.XLOOKUP(MIS[[#This Row],[TRADING SYMBOL]],[1]Sheet1!$D:$D,[1]Sheet1!$C:$C)</f>
        <v>163.19999999999999</v>
      </c>
      <c r="AE7023">
        <f>MIS[[#This Row],[OrderAverageTradedPrice]]*MIS[[#This Row],[OrderQuantity]]</f>
        <v>11943.75</v>
      </c>
      <c r="AF7023">
        <f>MIS[[#This Row],[LTP]]*MIS[[#This Row],[OrderQuantity]]</f>
        <v>12240</v>
      </c>
      <c r="AG7023">
        <f>IF(MIS[[#This Row],[OrderSide]]="SELL",MIS[[#This Row],[VALUE]]-MIS[[#This Row],[LIVE_VALUE]],MIS[[#This Row],[LIVE_VALUE]]-MIS[[#This Row],[VALUE]])</f>
        <v>-296.25</v>
      </c>
      <c r="AH7023" t="str" cm="1">
        <f t="array" ref="AH7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3" t="str">
        <f>MIS[[#This Row],[TRADING SYMBOL]]</f>
        <v>NIFTY2552225000PE</v>
      </c>
      <c r="AJ7023" t="str">
        <f>IF(RIGHT(MIS[[#This Row],[Main/Hedge]],4)="MAIN","MAIN","HEDGE")</f>
        <v>MAIN</v>
      </c>
      <c r="AK7023" t="str" cm="1">
        <f t="array" ref="AK7023">_xlfn._xlws.FILTER(Table4[Column1],ISNUMBER(SEARCH(Table4[Column1],MIS[[#This Row],[OrderUniqueIdentifier]])),"")</f>
        <v>LONGSHORT</v>
      </c>
    </row>
    <row r="7024" spans="1:37" x14ac:dyDescent="0.25">
      <c r="A7024" t="s">
        <v>292</v>
      </c>
      <c r="B7024" t="s">
        <v>293</v>
      </c>
      <c r="C7024" t="s">
        <v>331</v>
      </c>
      <c r="D7024" t="s">
        <v>72</v>
      </c>
      <c r="E7024" t="s">
        <v>2053</v>
      </c>
      <c r="F7024" t="s">
        <v>98</v>
      </c>
      <c r="G7024" t="s">
        <v>89</v>
      </c>
      <c r="H7024" t="s">
        <v>93</v>
      </c>
      <c r="I7024" t="s">
        <v>76</v>
      </c>
      <c r="J7024" t="s">
        <v>11960</v>
      </c>
      <c r="K7024">
        <v>140</v>
      </c>
      <c r="L7024" t="s">
        <v>77</v>
      </c>
      <c r="M7024" t="s">
        <v>78</v>
      </c>
      <c r="N7024" t="s">
        <v>12138</v>
      </c>
      <c r="O7024" t="s">
        <v>11777</v>
      </c>
      <c r="P7024" t="s">
        <v>11777</v>
      </c>
      <c r="Q7024" t="s">
        <v>2055</v>
      </c>
      <c r="R7024" t="s">
        <v>79</v>
      </c>
      <c r="S7024" t="s">
        <v>358</v>
      </c>
      <c r="T7024" t="s">
        <v>2056</v>
      </c>
      <c r="U7024" t="s">
        <v>100</v>
      </c>
      <c r="V7024" t="s">
        <v>80</v>
      </c>
      <c r="W7024">
        <v>82300</v>
      </c>
      <c r="X7024" t="s">
        <v>85</v>
      </c>
      <c r="Y7024">
        <v>-140</v>
      </c>
      <c r="Z7024" t="s">
        <v>11778</v>
      </c>
      <c r="AA7024" t="s">
        <v>11778</v>
      </c>
      <c r="AB7024" t="s">
        <v>107</v>
      </c>
      <c r="AC7024" t="s">
        <v>11771</v>
      </c>
      <c r="AD7024">
        <f>_xlfn.XLOOKUP(MIS[[#This Row],[TRADING SYMBOL]],[1]Sheet1!$D:$D,[1]Sheet1!$C:$C)</f>
        <v>389.05</v>
      </c>
      <c r="AE7024">
        <f>MIS[[#This Row],[OrderAverageTradedPrice]]*MIS[[#This Row],[OrderQuantity]]</f>
        <v>53449.999999999956</v>
      </c>
      <c r="AF7024">
        <f>MIS[[#This Row],[LTP]]*MIS[[#This Row],[OrderQuantity]]</f>
        <v>54467</v>
      </c>
      <c r="AG7024">
        <f>IF(MIS[[#This Row],[OrderSide]]="SELL",MIS[[#This Row],[VALUE]]-MIS[[#This Row],[LIVE_VALUE]],MIS[[#This Row],[LIVE_VALUE]]-MIS[[#This Row],[VALUE]])</f>
        <v>-1017.0000000000437</v>
      </c>
      <c r="AH7024" t="str" cm="1">
        <f t="array" ref="AH7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4" t="str">
        <f>MIS[[#This Row],[TRADING SYMBOL]]</f>
        <v>SENSEX2552082300PE</v>
      </c>
      <c r="AJ7024" t="str">
        <f>IF(RIGHT(MIS[[#This Row],[Main/Hedge]],4)="MAIN","MAIN","HEDGE")</f>
        <v>MAIN</v>
      </c>
      <c r="AK7024" t="str" cm="1">
        <f t="array" ref="AK7024">_xlfn._xlws.FILTER(Table4[Column1],ISNUMBER(SEARCH(Table4[Column1],MIS[[#This Row],[OrderUniqueIdentifier]])),"")</f>
        <v>LONGSHORT</v>
      </c>
    </row>
    <row r="7025" spans="1:37" x14ac:dyDescent="0.25">
      <c r="A7025" t="s">
        <v>1555</v>
      </c>
      <c r="B7025" t="s">
        <v>1556</v>
      </c>
      <c r="C7025" t="s">
        <v>12140</v>
      </c>
      <c r="D7025" t="s">
        <v>72</v>
      </c>
      <c r="E7025" t="s">
        <v>2053</v>
      </c>
      <c r="F7025" t="s">
        <v>98</v>
      </c>
      <c r="G7025" t="s">
        <v>89</v>
      </c>
      <c r="H7025" t="s">
        <v>93</v>
      </c>
      <c r="I7025" t="s">
        <v>76</v>
      </c>
      <c r="J7025" t="s">
        <v>11807</v>
      </c>
      <c r="K7025">
        <v>500</v>
      </c>
      <c r="L7025" t="s">
        <v>77</v>
      </c>
      <c r="M7025" t="s">
        <v>78</v>
      </c>
      <c r="N7025" t="s">
        <v>12141</v>
      </c>
      <c r="O7025" t="s">
        <v>11767</v>
      </c>
      <c r="P7025" t="s">
        <v>11777</v>
      </c>
      <c r="Q7025" t="s">
        <v>2055</v>
      </c>
      <c r="R7025" t="s">
        <v>79</v>
      </c>
      <c r="S7025" t="s">
        <v>25</v>
      </c>
      <c r="T7025" t="s">
        <v>2056</v>
      </c>
      <c r="U7025" t="s">
        <v>100</v>
      </c>
      <c r="V7025" t="s">
        <v>80</v>
      </c>
      <c r="W7025">
        <v>82300</v>
      </c>
      <c r="X7025" t="s">
        <v>85</v>
      </c>
      <c r="Y7025">
        <v>-500</v>
      </c>
      <c r="Z7025" t="s">
        <v>11770</v>
      </c>
      <c r="AA7025" t="s">
        <v>11778</v>
      </c>
      <c r="AB7025" t="s">
        <v>107</v>
      </c>
      <c r="AC7025" t="s">
        <v>11771</v>
      </c>
      <c r="AD7025">
        <f>_xlfn.XLOOKUP(MIS[[#This Row],[TRADING SYMBOL]],[1]Sheet1!$D:$D,[1]Sheet1!$C:$C)</f>
        <v>389.05</v>
      </c>
      <c r="AE7025">
        <f>MIS[[#This Row],[OrderAverageTradedPrice]]*MIS[[#This Row],[OrderQuantity]]</f>
        <v>191052</v>
      </c>
      <c r="AF7025">
        <f>MIS[[#This Row],[LTP]]*MIS[[#This Row],[OrderQuantity]]</f>
        <v>194525</v>
      </c>
      <c r="AG7025">
        <f>IF(MIS[[#This Row],[OrderSide]]="SELL",MIS[[#This Row],[VALUE]]-MIS[[#This Row],[LIVE_VALUE]],MIS[[#This Row],[LIVE_VALUE]]-MIS[[#This Row],[VALUE]])</f>
        <v>-3473</v>
      </c>
      <c r="AH7025" t="str" cm="1">
        <f t="array" ref="AH7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5" t="str">
        <f>MIS[[#This Row],[TRADING SYMBOL]]</f>
        <v>SENSEX2552082300PE</v>
      </c>
      <c r="AJ7025" t="str">
        <f>IF(RIGHT(MIS[[#This Row],[Main/Hedge]],4)="MAIN","MAIN","HEDGE")</f>
        <v>MAIN</v>
      </c>
      <c r="AK7025" t="str" cm="1">
        <f t="array" ref="AK7025">_xlfn._xlws.FILTER(Table4[Column1],ISNUMBER(SEARCH(Table4[Column1],MIS[[#This Row],[OrderUniqueIdentifier]])),"")</f>
        <v>LONGSHORT</v>
      </c>
    </row>
    <row r="7026" spans="1:37" x14ac:dyDescent="0.25">
      <c r="A7026" t="s">
        <v>1555</v>
      </c>
      <c r="B7026" t="s">
        <v>1570</v>
      </c>
      <c r="C7026" t="s">
        <v>12146</v>
      </c>
      <c r="D7026" t="s">
        <v>72</v>
      </c>
      <c r="E7026" t="s">
        <v>2053</v>
      </c>
      <c r="F7026" t="s">
        <v>98</v>
      </c>
      <c r="G7026" t="s">
        <v>89</v>
      </c>
      <c r="H7026" t="s">
        <v>93</v>
      </c>
      <c r="I7026" t="s">
        <v>76</v>
      </c>
      <c r="J7026" t="s">
        <v>12147</v>
      </c>
      <c r="K7026">
        <v>100</v>
      </c>
      <c r="L7026" t="s">
        <v>77</v>
      </c>
      <c r="M7026" t="s">
        <v>78</v>
      </c>
      <c r="N7026" t="s">
        <v>11909</v>
      </c>
      <c r="O7026" t="s">
        <v>11767</v>
      </c>
      <c r="P7026" t="s">
        <v>11777</v>
      </c>
      <c r="Q7026" t="s">
        <v>2055</v>
      </c>
      <c r="R7026" t="s">
        <v>79</v>
      </c>
      <c r="S7026" t="s">
        <v>25</v>
      </c>
      <c r="T7026" t="s">
        <v>2056</v>
      </c>
      <c r="U7026" t="s">
        <v>100</v>
      </c>
      <c r="V7026" t="s">
        <v>80</v>
      </c>
      <c r="W7026">
        <v>82300</v>
      </c>
      <c r="X7026" t="s">
        <v>85</v>
      </c>
      <c r="Y7026">
        <v>-100</v>
      </c>
      <c r="Z7026" t="s">
        <v>11770</v>
      </c>
      <c r="AA7026" t="s">
        <v>11778</v>
      </c>
      <c r="AB7026" t="s">
        <v>107</v>
      </c>
      <c r="AC7026" t="s">
        <v>11771</v>
      </c>
      <c r="AD7026">
        <f>_xlfn.XLOOKUP(MIS[[#This Row],[TRADING SYMBOL]],[1]Sheet1!$D:$D,[1]Sheet1!$C:$C)</f>
        <v>389.05</v>
      </c>
      <c r="AE7026">
        <f>MIS[[#This Row],[OrderAverageTradedPrice]]*MIS[[#This Row],[OrderQuantity]]</f>
        <v>38210</v>
      </c>
      <c r="AF7026">
        <f>MIS[[#This Row],[LTP]]*MIS[[#This Row],[OrderQuantity]]</f>
        <v>38905</v>
      </c>
      <c r="AG7026">
        <f>IF(MIS[[#This Row],[OrderSide]]="SELL",MIS[[#This Row],[VALUE]]-MIS[[#This Row],[LIVE_VALUE]],MIS[[#This Row],[LIVE_VALUE]]-MIS[[#This Row],[VALUE]])</f>
        <v>-695</v>
      </c>
      <c r="AH7026" t="str" cm="1">
        <f t="array" ref="AH7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6" t="str">
        <f>MIS[[#This Row],[TRADING SYMBOL]]</f>
        <v>SENSEX2552082300PE</v>
      </c>
      <c r="AJ7026" t="str">
        <f>IF(RIGHT(MIS[[#This Row],[Main/Hedge]],4)="MAIN","MAIN","HEDGE")</f>
        <v>MAIN</v>
      </c>
      <c r="AK7026" t="str" cm="1">
        <f t="array" ref="AK7026">_xlfn._xlws.FILTER(Table4[Column1],ISNUMBER(SEARCH(Table4[Column1],MIS[[#This Row],[OrderUniqueIdentifier]])),"")</f>
        <v>LONGSHORT</v>
      </c>
    </row>
    <row r="7027" spans="1:37" x14ac:dyDescent="0.25">
      <c r="A7027" t="s">
        <v>1555</v>
      </c>
      <c r="B7027" t="s">
        <v>1577</v>
      </c>
      <c r="C7027" t="s">
        <v>12148</v>
      </c>
      <c r="D7027" t="s">
        <v>72</v>
      </c>
      <c r="E7027" t="s">
        <v>2053</v>
      </c>
      <c r="F7027" t="s">
        <v>98</v>
      </c>
      <c r="G7027" t="s">
        <v>89</v>
      </c>
      <c r="H7027" t="s">
        <v>93</v>
      </c>
      <c r="I7027" t="s">
        <v>76</v>
      </c>
      <c r="J7027" t="s">
        <v>12147</v>
      </c>
      <c r="K7027">
        <v>500</v>
      </c>
      <c r="L7027" t="s">
        <v>77</v>
      </c>
      <c r="M7027" t="s">
        <v>78</v>
      </c>
      <c r="N7027" t="s">
        <v>12149</v>
      </c>
      <c r="O7027" t="s">
        <v>11767</v>
      </c>
      <c r="P7027" t="s">
        <v>11777</v>
      </c>
      <c r="Q7027" t="s">
        <v>2055</v>
      </c>
      <c r="R7027" t="s">
        <v>79</v>
      </c>
      <c r="S7027" t="s">
        <v>25</v>
      </c>
      <c r="T7027" t="s">
        <v>2056</v>
      </c>
      <c r="U7027" t="s">
        <v>100</v>
      </c>
      <c r="V7027" t="s">
        <v>80</v>
      </c>
      <c r="W7027">
        <v>82300</v>
      </c>
      <c r="X7027" t="s">
        <v>85</v>
      </c>
      <c r="Y7027">
        <v>-500</v>
      </c>
      <c r="Z7027" t="s">
        <v>11770</v>
      </c>
      <c r="AA7027" t="s">
        <v>11778</v>
      </c>
      <c r="AB7027" t="s">
        <v>107</v>
      </c>
      <c r="AC7027" t="s">
        <v>11771</v>
      </c>
      <c r="AD7027">
        <f>_xlfn.XLOOKUP(MIS[[#This Row],[TRADING SYMBOL]],[1]Sheet1!$D:$D,[1]Sheet1!$C:$C)</f>
        <v>389.05</v>
      </c>
      <c r="AE7027">
        <f>MIS[[#This Row],[OrderAverageTradedPrice]]*MIS[[#This Row],[OrderQuantity]]</f>
        <v>190985</v>
      </c>
      <c r="AF7027">
        <f>MIS[[#This Row],[LTP]]*MIS[[#This Row],[OrderQuantity]]</f>
        <v>194525</v>
      </c>
      <c r="AG7027">
        <f>IF(MIS[[#This Row],[OrderSide]]="SELL",MIS[[#This Row],[VALUE]]-MIS[[#This Row],[LIVE_VALUE]],MIS[[#This Row],[LIVE_VALUE]]-MIS[[#This Row],[VALUE]])</f>
        <v>-3540</v>
      </c>
      <c r="AH7027" t="str" cm="1">
        <f t="array" ref="AH7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7" t="str">
        <f>MIS[[#This Row],[TRADING SYMBOL]]</f>
        <v>SENSEX2552082300PE</v>
      </c>
      <c r="AJ7027" t="str">
        <f>IF(RIGHT(MIS[[#This Row],[Main/Hedge]],4)="MAIN","MAIN","HEDGE")</f>
        <v>MAIN</v>
      </c>
      <c r="AK7027" t="str" cm="1">
        <f t="array" ref="AK7027">_xlfn._xlws.FILTER(Table4[Column1],ISNUMBER(SEARCH(Table4[Column1],MIS[[#This Row],[OrderUniqueIdentifier]])),"")</f>
        <v>LONGSHORT</v>
      </c>
    </row>
    <row r="7028" spans="1:37" x14ac:dyDescent="0.25">
      <c r="A7028" t="s">
        <v>1555</v>
      </c>
      <c r="B7028" t="s">
        <v>1577</v>
      </c>
      <c r="C7028" t="s">
        <v>12150</v>
      </c>
      <c r="D7028" t="s">
        <v>72</v>
      </c>
      <c r="E7028" t="s">
        <v>2053</v>
      </c>
      <c r="F7028" t="s">
        <v>98</v>
      </c>
      <c r="G7028" t="s">
        <v>89</v>
      </c>
      <c r="H7028" t="s">
        <v>93</v>
      </c>
      <c r="I7028" t="s">
        <v>76</v>
      </c>
      <c r="J7028" t="s">
        <v>11802</v>
      </c>
      <c r="K7028">
        <v>60</v>
      </c>
      <c r="L7028" t="s">
        <v>77</v>
      </c>
      <c r="M7028" t="s">
        <v>78</v>
      </c>
      <c r="N7028" t="s">
        <v>11802</v>
      </c>
      <c r="O7028" t="s">
        <v>11777</v>
      </c>
      <c r="P7028" t="s">
        <v>11777</v>
      </c>
      <c r="Q7028" t="s">
        <v>2055</v>
      </c>
      <c r="R7028" t="s">
        <v>79</v>
      </c>
      <c r="S7028" t="s">
        <v>25</v>
      </c>
      <c r="T7028" t="s">
        <v>2056</v>
      </c>
      <c r="U7028" t="s">
        <v>100</v>
      </c>
      <c r="V7028" t="s">
        <v>80</v>
      </c>
      <c r="W7028">
        <v>82300</v>
      </c>
      <c r="X7028" t="s">
        <v>85</v>
      </c>
      <c r="Y7028">
        <v>-60</v>
      </c>
      <c r="Z7028" t="s">
        <v>11778</v>
      </c>
      <c r="AA7028" t="s">
        <v>11778</v>
      </c>
      <c r="AB7028" t="s">
        <v>107</v>
      </c>
      <c r="AC7028" t="s">
        <v>11771</v>
      </c>
      <c r="AD7028">
        <f>_xlfn.XLOOKUP(MIS[[#This Row],[TRADING SYMBOL]],[1]Sheet1!$D:$D,[1]Sheet1!$C:$C)</f>
        <v>389.05</v>
      </c>
      <c r="AE7028">
        <f>MIS[[#This Row],[OrderAverageTradedPrice]]*MIS[[#This Row],[OrderQuantity]]</f>
        <v>22899</v>
      </c>
      <c r="AF7028">
        <f>MIS[[#This Row],[LTP]]*MIS[[#This Row],[OrderQuantity]]</f>
        <v>23343</v>
      </c>
      <c r="AG7028">
        <f>IF(MIS[[#This Row],[OrderSide]]="SELL",MIS[[#This Row],[VALUE]]-MIS[[#This Row],[LIVE_VALUE]],MIS[[#This Row],[LIVE_VALUE]]-MIS[[#This Row],[VALUE]])</f>
        <v>-444</v>
      </c>
      <c r="AH7028" t="str" cm="1">
        <f t="array" ref="AH7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8" t="str">
        <f>MIS[[#This Row],[TRADING SYMBOL]]</f>
        <v>SENSEX2552082300PE</v>
      </c>
      <c r="AJ7028" t="str">
        <f>IF(RIGHT(MIS[[#This Row],[Main/Hedge]],4)="MAIN","MAIN","HEDGE")</f>
        <v>MAIN</v>
      </c>
      <c r="AK7028" t="str" cm="1">
        <f t="array" ref="AK7028">_xlfn._xlws.FILTER(Table4[Column1],ISNUMBER(SEARCH(Table4[Column1],MIS[[#This Row],[OrderUniqueIdentifier]])),"")</f>
        <v>LONGSHORT</v>
      </c>
    </row>
    <row r="7029" spans="1:37" x14ac:dyDescent="0.25">
      <c r="A7029" t="s">
        <v>1555</v>
      </c>
      <c r="B7029" t="s">
        <v>1589</v>
      </c>
      <c r="C7029" t="s">
        <v>12153</v>
      </c>
      <c r="D7029" t="s">
        <v>72</v>
      </c>
      <c r="E7029" t="s">
        <v>2053</v>
      </c>
      <c r="F7029" t="s">
        <v>98</v>
      </c>
      <c r="G7029" t="s">
        <v>89</v>
      </c>
      <c r="H7029" t="s">
        <v>93</v>
      </c>
      <c r="I7029" t="s">
        <v>76</v>
      </c>
      <c r="J7029" t="s">
        <v>12147</v>
      </c>
      <c r="K7029">
        <v>140</v>
      </c>
      <c r="L7029" t="s">
        <v>77</v>
      </c>
      <c r="M7029" t="s">
        <v>78</v>
      </c>
      <c r="N7029" t="s">
        <v>12154</v>
      </c>
      <c r="O7029" t="s">
        <v>11767</v>
      </c>
      <c r="P7029" t="s">
        <v>11777</v>
      </c>
      <c r="Q7029" t="s">
        <v>2055</v>
      </c>
      <c r="R7029" t="s">
        <v>79</v>
      </c>
      <c r="S7029" t="s">
        <v>25</v>
      </c>
      <c r="T7029" t="s">
        <v>2056</v>
      </c>
      <c r="U7029" t="s">
        <v>100</v>
      </c>
      <c r="V7029" t="s">
        <v>80</v>
      </c>
      <c r="W7029">
        <v>82300</v>
      </c>
      <c r="X7029" t="s">
        <v>85</v>
      </c>
      <c r="Y7029">
        <v>-140</v>
      </c>
      <c r="Z7029" t="s">
        <v>11770</v>
      </c>
      <c r="AA7029" t="s">
        <v>11778</v>
      </c>
      <c r="AB7029" t="s">
        <v>107</v>
      </c>
      <c r="AC7029" t="s">
        <v>11771</v>
      </c>
      <c r="AD7029">
        <f>_xlfn.XLOOKUP(MIS[[#This Row],[TRADING SYMBOL]],[1]Sheet1!$D:$D,[1]Sheet1!$C:$C)</f>
        <v>389.05</v>
      </c>
      <c r="AE7029">
        <f>MIS[[#This Row],[OrderAverageTradedPrice]]*MIS[[#This Row],[OrderQuantity]]</f>
        <v>53495.999999999905</v>
      </c>
      <c r="AF7029">
        <f>MIS[[#This Row],[LTP]]*MIS[[#This Row],[OrderQuantity]]</f>
        <v>54467</v>
      </c>
      <c r="AG7029">
        <f>IF(MIS[[#This Row],[OrderSide]]="SELL",MIS[[#This Row],[VALUE]]-MIS[[#This Row],[LIVE_VALUE]],MIS[[#This Row],[LIVE_VALUE]]-MIS[[#This Row],[VALUE]])</f>
        <v>-971.00000000009459</v>
      </c>
      <c r="AH7029" t="str" cm="1">
        <f t="array" ref="AH7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9" t="str">
        <f>MIS[[#This Row],[TRADING SYMBOL]]</f>
        <v>SENSEX2552082300PE</v>
      </c>
      <c r="AJ7029" t="str">
        <f>IF(RIGHT(MIS[[#This Row],[Main/Hedge]],4)="MAIN","MAIN","HEDGE")</f>
        <v>MAIN</v>
      </c>
      <c r="AK7029" t="str" cm="1">
        <f t="array" ref="AK7029">_xlfn._xlws.FILTER(Table4[Column1],ISNUMBER(SEARCH(Table4[Column1],MIS[[#This Row],[OrderUniqueIdentifier]])),"")</f>
        <v>LONGSHORT</v>
      </c>
    </row>
    <row r="7030" spans="1:37" x14ac:dyDescent="0.25">
      <c r="A7030" t="s">
        <v>1555</v>
      </c>
      <c r="B7030" t="s">
        <v>1597</v>
      </c>
      <c r="C7030" t="s">
        <v>12158</v>
      </c>
      <c r="D7030" t="s">
        <v>72</v>
      </c>
      <c r="E7030" t="s">
        <v>2053</v>
      </c>
      <c r="F7030" t="s">
        <v>98</v>
      </c>
      <c r="G7030" t="s">
        <v>89</v>
      </c>
      <c r="H7030" t="s">
        <v>93</v>
      </c>
      <c r="I7030" t="s">
        <v>76</v>
      </c>
      <c r="J7030" t="s">
        <v>12067</v>
      </c>
      <c r="K7030">
        <v>120</v>
      </c>
      <c r="L7030" t="s">
        <v>77</v>
      </c>
      <c r="M7030" t="s">
        <v>78</v>
      </c>
      <c r="N7030" t="s">
        <v>12067</v>
      </c>
      <c r="O7030" t="s">
        <v>11767</v>
      </c>
      <c r="P7030" t="s">
        <v>11777</v>
      </c>
      <c r="Q7030" t="s">
        <v>2055</v>
      </c>
      <c r="R7030" t="s">
        <v>79</v>
      </c>
      <c r="S7030" t="s">
        <v>25</v>
      </c>
      <c r="T7030" t="s">
        <v>2056</v>
      </c>
      <c r="U7030" t="s">
        <v>100</v>
      </c>
      <c r="V7030" t="s">
        <v>80</v>
      </c>
      <c r="W7030">
        <v>82300</v>
      </c>
      <c r="X7030" t="s">
        <v>85</v>
      </c>
      <c r="Y7030">
        <v>-120</v>
      </c>
      <c r="Z7030" t="s">
        <v>11770</v>
      </c>
      <c r="AA7030" t="s">
        <v>11778</v>
      </c>
      <c r="AB7030" t="s">
        <v>107</v>
      </c>
      <c r="AC7030" t="s">
        <v>11771</v>
      </c>
      <c r="AD7030">
        <f>_xlfn.XLOOKUP(MIS[[#This Row],[TRADING SYMBOL]],[1]Sheet1!$D:$D,[1]Sheet1!$C:$C)</f>
        <v>389.05</v>
      </c>
      <c r="AE7030">
        <f>MIS[[#This Row],[OrderAverageTradedPrice]]*MIS[[#This Row],[OrderQuantity]]</f>
        <v>45816</v>
      </c>
      <c r="AF7030">
        <f>MIS[[#This Row],[LTP]]*MIS[[#This Row],[OrderQuantity]]</f>
        <v>46686</v>
      </c>
      <c r="AG7030">
        <f>IF(MIS[[#This Row],[OrderSide]]="SELL",MIS[[#This Row],[VALUE]]-MIS[[#This Row],[LIVE_VALUE]],MIS[[#This Row],[LIVE_VALUE]]-MIS[[#This Row],[VALUE]])</f>
        <v>-870</v>
      </c>
      <c r="AH7030" t="str" cm="1">
        <f t="array" ref="AH7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0" t="str">
        <f>MIS[[#This Row],[TRADING SYMBOL]]</f>
        <v>SENSEX2552082300PE</v>
      </c>
      <c r="AJ7030" t="str">
        <f>IF(RIGHT(MIS[[#This Row],[Main/Hedge]],4)="MAIN","MAIN","HEDGE")</f>
        <v>MAIN</v>
      </c>
      <c r="AK7030" t="str" cm="1">
        <f t="array" ref="AK7030">_xlfn._xlws.FILTER(Table4[Column1],ISNUMBER(SEARCH(Table4[Column1],MIS[[#This Row],[OrderUniqueIdentifier]])),"")</f>
        <v>LONGSHORT</v>
      </c>
    </row>
    <row r="7031" spans="1:37" x14ac:dyDescent="0.25">
      <c r="A7031" t="s">
        <v>1555</v>
      </c>
      <c r="B7031" t="s">
        <v>1623</v>
      </c>
      <c r="C7031" t="s">
        <v>12166</v>
      </c>
      <c r="D7031" t="s">
        <v>72</v>
      </c>
      <c r="E7031" t="s">
        <v>2053</v>
      </c>
      <c r="F7031" t="s">
        <v>98</v>
      </c>
      <c r="G7031" t="s">
        <v>89</v>
      </c>
      <c r="H7031" t="s">
        <v>93</v>
      </c>
      <c r="I7031" t="s">
        <v>76</v>
      </c>
      <c r="J7031" t="s">
        <v>11802</v>
      </c>
      <c r="K7031">
        <v>40</v>
      </c>
      <c r="L7031" t="s">
        <v>77</v>
      </c>
      <c r="M7031" t="s">
        <v>78</v>
      </c>
      <c r="N7031" t="s">
        <v>11802</v>
      </c>
      <c r="O7031" t="s">
        <v>11777</v>
      </c>
      <c r="P7031" t="s">
        <v>11777</v>
      </c>
      <c r="Q7031" t="s">
        <v>2055</v>
      </c>
      <c r="R7031" t="s">
        <v>79</v>
      </c>
      <c r="S7031" t="s">
        <v>25</v>
      </c>
      <c r="T7031" t="s">
        <v>2056</v>
      </c>
      <c r="U7031" t="s">
        <v>100</v>
      </c>
      <c r="V7031" t="s">
        <v>80</v>
      </c>
      <c r="W7031">
        <v>82300</v>
      </c>
      <c r="X7031" t="s">
        <v>85</v>
      </c>
      <c r="Y7031">
        <v>-40</v>
      </c>
      <c r="Z7031" t="s">
        <v>11778</v>
      </c>
      <c r="AA7031" t="s">
        <v>11778</v>
      </c>
      <c r="AB7031" t="s">
        <v>107</v>
      </c>
      <c r="AC7031" t="s">
        <v>11771</v>
      </c>
      <c r="AD7031">
        <f>_xlfn.XLOOKUP(MIS[[#This Row],[TRADING SYMBOL]],[1]Sheet1!$D:$D,[1]Sheet1!$C:$C)</f>
        <v>389.05</v>
      </c>
      <c r="AE7031">
        <f>MIS[[#This Row],[OrderAverageTradedPrice]]*MIS[[#This Row],[OrderQuantity]]</f>
        <v>15266</v>
      </c>
      <c r="AF7031">
        <f>MIS[[#This Row],[LTP]]*MIS[[#This Row],[OrderQuantity]]</f>
        <v>15562</v>
      </c>
      <c r="AG7031">
        <f>IF(MIS[[#This Row],[OrderSide]]="SELL",MIS[[#This Row],[VALUE]]-MIS[[#This Row],[LIVE_VALUE]],MIS[[#This Row],[LIVE_VALUE]]-MIS[[#This Row],[VALUE]])</f>
        <v>-296</v>
      </c>
      <c r="AH7031" t="str" cm="1">
        <f t="array" ref="AH7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1" t="str">
        <f>MIS[[#This Row],[TRADING SYMBOL]]</f>
        <v>SENSEX2552082300PE</v>
      </c>
      <c r="AJ7031" t="str">
        <f>IF(RIGHT(MIS[[#This Row],[Main/Hedge]],4)="MAIN","MAIN","HEDGE")</f>
        <v>MAIN</v>
      </c>
      <c r="AK7031" t="str" cm="1">
        <f t="array" ref="AK7031">_xlfn._xlws.FILTER(Table4[Column1],ISNUMBER(SEARCH(Table4[Column1],MIS[[#This Row],[OrderUniqueIdentifier]])),"")</f>
        <v>LONGSHORT</v>
      </c>
    </row>
    <row r="7032" spans="1:37" x14ac:dyDescent="0.25">
      <c r="A7032" t="s">
        <v>1555</v>
      </c>
      <c r="B7032" t="s">
        <v>1631</v>
      </c>
      <c r="C7032" t="s">
        <v>12169</v>
      </c>
      <c r="D7032" t="s">
        <v>72</v>
      </c>
      <c r="E7032" t="s">
        <v>11766</v>
      </c>
      <c r="F7032" t="s">
        <v>73</v>
      </c>
      <c r="G7032" t="s">
        <v>89</v>
      </c>
      <c r="H7032" t="s">
        <v>75</v>
      </c>
      <c r="I7032" t="s">
        <v>76</v>
      </c>
      <c r="J7032" t="s">
        <v>77</v>
      </c>
      <c r="K7032">
        <v>450</v>
      </c>
      <c r="L7032" t="s">
        <v>77</v>
      </c>
      <c r="M7032" t="s">
        <v>78</v>
      </c>
      <c r="N7032" t="s">
        <v>357</v>
      </c>
      <c r="O7032" t="s">
        <v>11777</v>
      </c>
      <c r="P7032" t="s">
        <v>11777</v>
      </c>
      <c r="Q7032" t="s">
        <v>11768</v>
      </c>
      <c r="R7032" t="s">
        <v>79</v>
      </c>
      <c r="S7032" t="s">
        <v>25</v>
      </c>
      <c r="T7032" t="s">
        <v>11769</v>
      </c>
      <c r="U7032" t="s">
        <v>43</v>
      </c>
      <c r="V7032" t="s">
        <v>80</v>
      </c>
      <c r="W7032">
        <v>25000</v>
      </c>
      <c r="X7032" t="s">
        <v>85</v>
      </c>
      <c r="Y7032">
        <v>-450</v>
      </c>
      <c r="Z7032" t="s">
        <v>11778</v>
      </c>
      <c r="AA7032" t="s">
        <v>11778</v>
      </c>
      <c r="AB7032" t="s">
        <v>107</v>
      </c>
      <c r="AC7032" t="s">
        <v>11771</v>
      </c>
      <c r="AD7032">
        <f>_xlfn.XLOOKUP(MIS[[#This Row],[TRADING SYMBOL]],[1]Sheet1!$D:$D,[1]Sheet1!$C:$C)</f>
        <v>163.19999999999999</v>
      </c>
      <c r="AE7032">
        <f>MIS[[#This Row],[OrderAverageTradedPrice]]*MIS[[#This Row],[OrderQuantity]]</f>
        <v>71685</v>
      </c>
      <c r="AF7032">
        <f>MIS[[#This Row],[LTP]]*MIS[[#This Row],[OrderQuantity]]</f>
        <v>73440</v>
      </c>
      <c r="AG7032">
        <f>IF(MIS[[#This Row],[OrderSide]]="SELL",MIS[[#This Row],[VALUE]]-MIS[[#This Row],[LIVE_VALUE]],MIS[[#This Row],[LIVE_VALUE]]-MIS[[#This Row],[VALUE]])</f>
        <v>-1755</v>
      </c>
      <c r="AH7032" t="str" cm="1">
        <f t="array" ref="AH7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2" t="str">
        <f>MIS[[#This Row],[TRADING SYMBOL]]</f>
        <v>NIFTY2552225000PE</v>
      </c>
      <c r="AJ7032" t="str">
        <f>IF(RIGHT(MIS[[#This Row],[Main/Hedge]],4)="MAIN","MAIN","HEDGE")</f>
        <v>MAIN</v>
      </c>
      <c r="AK7032" t="str" cm="1">
        <f t="array" ref="AK7032">_xlfn._xlws.FILTER(Table4[Column1],ISNUMBER(SEARCH(Table4[Column1],MIS[[#This Row],[OrderUniqueIdentifier]])),"")</f>
        <v>LONGSHORT</v>
      </c>
    </row>
    <row r="7033" spans="1:37" x14ac:dyDescent="0.25">
      <c r="A7033" t="s">
        <v>1555</v>
      </c>
      <c r="B7033" t="s">
        <v>1640</v>
      </c>
      <c r="C7033" t="s">
        <v>12170</v>
      </c>
      <c r="D7033" t="s">
        <v>72</v>
      </c>
      <c r="E7033" t="s">
        <v>2053</v>
      </c>
      <c r="F7033" t="s">
        <v>98</v>
      </c>
      <c r="G7033" t="s">
        <v>89</v>
      </c>
      <c r="H7033" t="s">
        <v>93</v>
      </c>
      <c r="I7033" t="s">
        <v>76</v>
      </c>
      <c r="J7033" t="s">
        <v>11901</v>
      </c>
      <c r="K7033">
        <v>160</v>
      </c>
      <c r="L7033" t="s">
        <v>77</v>
      </c>
      <c r="M7033" t="s">
        <v>78</v>
      </c>
      <c r="N7033" t="s">
        <v>11901</v>
      </c>
      <c r="O7033" t="s">
        <v>11777</v>
      </c>
      <c r="P7033" t="s">
        <v>11777</v>
      </c>
      <c r="Q7033" t="s">
        <v>2055</v>
      </c>
      <c r="R7033" t="s">
        <v>79</v>
      </c>
      <c r="S7033" t="s">
        <v>25</v>
      </c>
      <c r="T7033" t="s">
        <v>2056</v>
      </c>
      <c r="U7033" t="s">
        <v>100</v>
      </c>
      <c r="V7033" t="s">
        <v>80</v>
      </c>
      <c r="W7033">
        <v>82300</v>
      </c>
      <c r="X7033" t="s">
        <v>85</v>
      </c>
      <c r="Y7033">
        <v>-160</v>
      </c>
      <c r="Z7033" t="s">
        <v>11778</v>
      </c>
      <c r="AA7033" t="s">
        <v>11778</v>
      </c>
      <c r="AB7033" t="s">
        <v>107</v>
      </c>
      <c r="AC7033" t="s">
        <v>11771</v>
      </c>
      <c r="AD7033">
        <f>_xlfn.XLOOKUP(MIS[[#This Row],[TRADING SYMBOL]],[1]Sheet1!$D:$D,[1]Sheet1!$C:$C)</f>
        <v>389.05</v>
      </c>
      <c r="AE7033">
        <f>MIS[[#This Row],[OrderAverageTradedPrice]]*MIS[[#This Row],[OrderQuantity]]</f>
        <v>61072</v>
      </c>
      <c r="AF7033">
        <f>MIS[[#This Row],[LTP]]*MIS[[#This Row],[OrderQuantity]]</f>
        <v>62248</v>
      </c>
      <c r="AG7033">
        <f>IF(MIS[[#This Row],[OrderSide]]="SELL",MIS[[#This Row],[VALUE]]-MIS[[#This Row],[LIVE_VALUE]],MIS[[#This Row],[LIVE_VALUE]]-MIS[[#This Row],[VALUE]])</f>
        <v>-1176</v>
      </c>
      <c r="AH7033" t="str" cm="1">
        <f t="array" ref="AH7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3" t="str">
        <f>MIS[[#This Row],[TRADING SYMBOL]]</f>
        <v>SENSEX2552082300PE</v>
      </c>
      <c r="AJ7033" t="str">
        <f>IF(RIGHT(MIS[[#This Row],[Main/Hedge]],4)="MAIN","MAIN","HEDGE")</f>
        <v>MAIN</v>
      </c>
      <c r="AK7033" t="str" cm="1">
        <f t="array" ref="AK7033">_xlfn._xlws.FILTER(Table4[Column1],ISNUMBER(SEARCH(Table4[Column1],MIS[[#This Row],[OrderUniqueIdentifier]])),"")</f>
        <v>LONGSHORT</v>
      </c>
    </row>
    <row r="7034" spans="1:37" x14ac:dyDescent="0.25">
      <c r="A7034" t="s">
        <v>1555</v>
      </c>
      <c r="B7034" t="s">
        <v>1640</v>
      </c>
      <c r="C7034" t="s">
        <v>12171</v>
      </c>
      <c r="D7034" t="s">
        <v>72</v>
      </c>
      <c r="E7034" t="s">
        <v>11766</v>
      </c>
      <c r="F7034" t="s">
        <v>73</v>
      </c>
      <c r="G7034" t="s">
        <v>89</v>
      </c>
      <c r="H7034" t="s">
        <v>75</v>
      </c>
      <c r="I7034" t="s">
        <v>76</v>
      </c>
      <c r="J7034" t="s">
        <v>77</v>
      </c>
      <c r="K7034">
        <v>375</v>
      </c>
      <c r="L7034" t="s">
        <v>77</v>
      </c>
      <c r="M7034" t="s">
        <v>78</v>
      </c>
      <c r="N7034" t="s">
        <v>11798</v>
      </c>
      <c r="O7034" t="s">
        <v>11777</v>
      </c>
      <c r="P7034" t="s">
        <v>11777</v>
      </c>
      <c r="Q7034" t="s">
        <v>11768</v>
      </c>
      <c r="R7034" t="s">
        <v>79</v>
      </c>
      <c r="S7034" t="s">
        <v>25</v>
      </c>
      <c r="T7034" t="s">
        <v>11769</v>
      </c>
      <c r="U7034" t="s">
        <v>43</v>
      </c>
      <c r="V7034" t="s">
        <v>80</v>
      </c>
      <c r="W7034">
        <v>25000</v>
      </c>
      <c r="X7034" t="s">
        <v>85</v>
      </c>
      <c r="Y7034">
        <v>-375</v>
      </c>
      <c r="Z7034" t="s">
        <v>11778</v>
      </c>
      <c r="AA7034" t="s">
        <v>11778</v>
      </c>
      <c r="AB7034" t="s">
        <v>107</v>
      </c>
      <c r="AC7034" t="s">
        <v>11771</v>
      </c>
      <c r="AD7034">
        <f>_xlfn.XLOOKUP(MIS[[#This Row],[TRADING SYMBOL]],[1]Sheet1!$D:$D,[1]Sheet1!$C:$C)</f>
        <v>163.19999999999999</v>
      </c>
      <c r="AE7034">
        <f>MIS[[#This Row],[OrderAverageTradedPrice]]*MIS[[#This Row],[OrderQuantity]]</f>
        <v>59718.75</v>
      </c>
      <c r="AF7034">
        <f>MIS[[#This Row],[LTP]]*MIS[[#This Row],[OrderQuantity]]</f>
        <v>61199.999999999993</v>
      </c>
      <c r="AG7034">
        <f>IF(MIS[[#This Row],[OrderSide]]="SELL",MIS[[#This Row],[VALUE]]-MIS[[#This Row],[LIVE_VALUE]],MIS[[#This Row],[LIVE_VALUE]]-MIS[[#This Row],[VALUE]])</f>
        <v>-1481.2499999999927</v>
      </c>
      <c r="AH7034" t="str" cm="1">
        <f t="array" ref="AH7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4" t="str">
        <f>MIS[[#This Row],[TRADING SYMBOL]]</f>
        <v>NIFTY2552225000PE</v>
      </c>
      <c r="AJ7034" t="str">
        <f>IF(RIGHT(MIS[[#This Row],[Main/Hedge]],4)="MAIN","MAIN","HEDGE")</f>
        <v>MAIN</v>
      </c>
      <c r="AK7034" t="str" cm="1">
        <f t="array" ref="AK7034">_xlfn._xlws.FILTER(Table4[Column1],ISNUMBER(SEARCH(Table4[Column1],MIS[[#This Row],[OrderUniqueIdentifier]])),"")</f>
        <v>LONGSHORT</v>
      </c>
    </row>
    <row r="7035" spans="1:37" x14ac:dyDescent="0.25">
      <c r="A7035" t="s">
        <v>1555</v>
      </c>
      <c r="B7035" t="s">
        <v>1648</v>
      </c>
      <c r="C7035" t="s">
        <v>12172</v>
      </c>
      <c r="D7035" t="s">
        <v>72</v>
      </c>
      <c r="E7035" t="s">
        <v>2053</v>
      </c>
      <c r="F7035" t="s">
        <v>98</v>
      </c>
      <c r="G7035" t="s">
        <v>89</v>
      </c>
      <c r="H7035" t="s">
        <v>93</v>
      </c>
      <c r="I7035" t="s">
        <v>76</v>
      </c>
      <c r="J7035" t="s">
        <v>12147</v>
      </c>
      <c r="K7035">
        <v>120</v>
      </c>
      <c r="L7035" t="s">
        <v>77</v>
      </c>
      <c r="M7035" t="s">
        <v>78</v>
      </c>
      <c r="N7035" t="s">
        <v>11947</v>
      </c>
      <c r="O7035" t="s">
        <v>11777</v>
      </c>
      <c r="P7035" t="s">
        <v>11777</v>
      </c>
      <c r="Q7035" t="s">
        <v>2055</v>
      </c>
      <c r="R7035" t="s">
        <v>79</v>
      </c>
      <c r="S7035" t="s">
        <v>25</v>
      </c>
      <c r="T7035" t="s">
        <v>2056</v>
      </c>
      <c r="U7035" t="s">
        <v>100</v>
      </c>
      <c r="V7035" t="s">
        <v>80</v>
      </c>
      <c r="W7035">
        <v>82300</v>
      </c>
      <c r="X7035" t="s">
        <v>85</v>
      </c>
      <c r="Y7035">
        <v>-120</v>
      </c>
      <c r="Z7035" t="s">
        <v>11778</v>
      </c>
      <c r="AA7035" t="s">
        <v>11778</v>
      </c>
      <c r="AB7035" t="s">
        <v>107</v>
      </c>
      <c r="AC7035" t="s">
        <v>11771</v>
      </c>
      <c r="AD7035">
        <f>_xlfn.XLOOKUP(MIS[[#This Row],[TRADING SYMBOL]],[1]Sheet1!$D:$D,[1]Sheet1!$C:$C)</f>
        <v>389.05</v>
      </c>
      <c r="AE7035">
        <f>MIS[[#This Row],[OrderAverageTradedPrice]]*MIS[[#This Row],[OrderQuantity]]</f>
        <v>45855</v>
      </c>
      <c r="AF7035">
        <f>MIS[[#This Row],[LTP]]*MIS[[#This Row],[OrderQuantity]]</f>
        <v>46686</v>
      </c>
      <c r="AG7035">
        <f>IF(MIS[[#This Row],[OrderSide]]="SELL",MIS[[#This Row],[VALUE]]-MIS[[#This Row],[LIVE_VALUE]],MIS[[#This Row],[LIVE_VALUE]]-MIS[[#This Row],[VALUE]])</f>
        <v>-831</v>
      </c>
      <c r="AH7035" t="str" cm="1">
        <f t="array" ref="AH7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5" t="str">
        <f>MIS[[#This Row],[TRADING SYMBOL]]</f>
        <v>SENSEX2552082300PE</v>
      </c>
      <c r="AJ7035" t="str">
        <f>IF(RIGHT(MIS[[#This Row],[Main/Hedge]],4)="MAIN","MAIN","HEDGE")</f>
        <v>MAIN</v>
      </c>
      <c r="AK7035" t="str" cm="1">
        <f t="array" ref="AK7035">_xlfn._xlws.FILTER(Table4[Column1],ISNUMBER(SEARCH(Table4[Column1],MIS[[#This Row],[OrderUniqueIdentifier]])),"")</f>
        <v>LONGSHORT</v>
      </c>
    </row>
    <row r="7036" spans="1:37" x14ac:dyDescent="0.25">
      <c r="A7036" t="s">
        <v>1555</v>
      </c>
      <c r="B7036" t="s">
        <v>1648</v>
      </c>
      <c r="C7036" t="s">
        <v>12173</v>
      </c>
      <c r="D7036" t="s">
        <v>72</v>
      </c>
      <c r="E7036" t="s">
        <v>11766</v>
      </c>
      <c r="F7036" t="s">
        <v>73</v>
      </c>
      <c r="G7036" t="s">
        <v>89</v>
      </c>
      <c r="H7036" t="s">
        <v>75</v>
      </c>
      <c r="I7036" t="s">
        <v>76</v>
      </c>
      <c r="J7036" t="s">
        <v>77</v>
      </c>
      <c r="K7036">
        <v>300</v>
      </c>
      <c r="L7036" t="s">
        <v>77</v>
      </c>
      <c r="M7036" t="s">
        <v>78</v>
      </c>
      <c r="N7036" t="s">
        <v>11812</v>
      </c>
      <c r="O7036" t="s">
        <v>11777</v>
      </c>
      <c r="P7036" t="s">
        <v>11777</v>
      </c>
      <c r="Q7036" t="s">
        <v>11768</v>
      </c>
      <c r="R7036" t="s">
        <v>79</v>
      </c>
      <c r="S7036" t="s">
        <v>25</v>
      </c>
      <c r="T7036" t="s">
        <v>11769</v>
      </c>
      <c r="U7036" t="s">
        <v>43</v>
      </c>
      <c r="V7036" t="s">
        <v>80</v>
      </c>
      <c r="W7036">
        <v>25000</v>
      </c>
      <c r="X7036" t="s">
        <v>85</v>
      </c>
      <c r="Y7036">
        <v>-300</v>
      </c>
      <c r="Z7036" t="s">
        <v>11778</v>
      </c>
      <c r="AA7036" t="s">
        <v>11778</v>
      </c>
      <c r="AB7036" t="s">
        <v>107</v>
      </c>
      <c r="AC7036" t="s">
        <v>11771</v>
      </c>
      <c r="AD7036">
        <f>_xlfn.XLOOKUP(MIS[[#This Row],[TRADING SYMBOL]],[1]Sheet1!$D:$D,[1]Sheet1!$C:$C)</f>
        <v>163.19999999999999</v>
      </c>
      <c r="AE7036">
        <f>MIS[[#This Row],[OrderAverageTradedPrice]]*MIS[[#This Row],[OrderQuantity]]</f>
        <v>47760</v>
      </c>
      <c r="AF7036">
        <f>MIS[[#This Row],[LTP]]*MIS[[#This Row],[OrderQuantity]]</f>
        <v>48960</v>
      </c>
      <c r="AG7036">
        <f>IF(MIS[[#This Row],[OrderSide]]="SELL",MIS[[#This Row],[VALUE]]-MIS[[#This Row],[LIVE_VALUE]],MIS[[#This Row],[LIVE_VALUE]]-MIS[[#This Row],[VALUE]])</f>
        <v>-1200</v>
      </c>
      <c r="AH7036" t="str" cm="1">
        <f t="array" ref="AH7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6" t="str">
        <f>MIS[[#This Row],[TRADING SYMBOL]]</f>
        <v>NIFTY2552225000PE</v>
      </c>
      <c r="AJ7036" t="str">
        <f>IF(RIGHT(MIS[[#This Row],[Main/Hedge]],4)="MAIN","MAIN","HEDGE")</f>
        <v>MAIN</v>
      </c>
      <c r="AK7036" t="str" cm="1">
        <f t="array" ref="AK7036">_xlfn._xlws.FILTER(Table4[Column1],ISNUMBER(SEARCH(Table4[Column1],MIS[[#This Row],[OrderUniqueIdentifier]])),"")</f>
        <v>LONGSHORT</v>
      </c>
    </row>
    <row r="7037" spans="1:37" x14ac:dyDescent="0.25">
      <c r="A7037" t="s">
        <v>1555</v>
      </c>
      <c r="B7037" t="s">
        <v>1657</v>
      </c>
      <c r="C7037" t="s">
        <v>12176</v>
      </c>
      <c r="D7037" t="s">
        <v>72</v>
      </c>
      <c r="E7037" t="s">
        <v>11766</v>
      </c>
      <c r="F7037" t="s">
        <v>73</v>
      </c>
      <c r="G7037" t="s">
        <v>89</v>
      </c>
      <c r="H7037" t="s">
        <v>75</v>
      </c>
      <c r="I7037" t="s">
        <v>76</v>
      </c>
      <c r="J7037" t="s">
        <v>77</v>
      </c>
      <c r="K7037">
        <v>525</v>
      </c>
      <c r="L7037" t="s">
        <v>77</v>
      </c>
      <c r="M7037" t="s">
        <v>78</v>
      </c>
      <c r="N7037" t="s">
        <v>11798</v>
      </c>
      <c r="O7037" t="s">
        <v>11777</v>
      </c>
      <c r="P7037" t="s">
        <v>11777</v>
      </c>
      <c r="Q7037" t="s">
        <v>11768</v>
      </c>
      <c r="R7037" t="s">
        <v>79</v>
      </c>
      <c r="S7037" t="s">
        <v>25</v>
      </c>
      <c r="T7037" t="s">
        <v>11769</v>
      </c>
      <c r="U7037" t="s">
        <v>43</v>
      </c>
      <c r="V7037" t="s">
        <v>80</v>
      </c>
      <c r="W7037">
        <v>25000</v>
      </c>
      <c r="X7037" t="s">
        <v>85</v>
      </c>
      <c r="Y7037">
        <v>-525</v>
      </c>
      <c r="Z7037" t="s">
        <v>11778</v>
      </c>
      <c r="AA7037" t="s">
        <v>11778</v>
      </c>
      <c r="AB7037" t="s">
        <v>107</v>
      </c>
      <c r="AC7037" t="s">
        <v>11771</v>
      </c>
      <c r="AD7037">
        <f>_xlfn.XLOOKUP(MIS[[#This Row],[TRADING SYMBOL]],[1]Sheet1!$D:$D,[1]Sheet1!$C:$C)</f>
        <v>163.19999999999999</v>
      </c>
      <c r="AE7037">
        <f>MIS[[#This Row],[OrderAverageTradedPrice]]*MIS[[#This Row],[OrderQuantity]]</f>
        <v>83606.25</v>
      </c>
      <c r="AF7037">
        <f>MIS[[#This Row],[LTP]]*MIS[[#This Row],[OrderQuantity]]</f>
        <v>85680</v>
      </c>
      <c r="AG7037">
        <f>IF(MIS[[#This Row],[OrderSide]]="SELL",MIS[[#This Row],[VALUE]]-MIS[[#This Row],[LIVE_VALUE]],MIS[[#This Row],[LIVE_VALUE]]-MIS[[#This Row],[VALUE]])</f>
        <v>-2073.75</v>
      </c>
      <c r="AH7037" t="str" cm="1">
        <f t="array" ref="AH7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7" t="str">
        <f>MIS[[#This Row],[TRADING SYMBOL]]</f>
        <v>NIFTY2552225000PE</v>
      </c>
      <c r="AJ7037" t="str">
        <f>IF(RIGHT(MIS[[#This Row],[Main/Hedge]],4)="MAIN","MAIN","HEDGE")</f>
        <v>MAIN</v>
      </c>
      <c r="AK7037" t="str" cm="1">
        <f t="array" ref="AK7037">_xlfn._xlws.FILTER(Table4[Column1],ISNUMBER(SEARCH(Table4[Column1],MIS[[#This Row],[OrderUniqueIdentifier]])),"")</f>
        <v>LONGSHORT</v>
      </c>
    </row>
    <row r="7038" spans="1:37" x14ac:dyDescent="0.25">
      <c r="A7038" t="s">
        <v>1555</v>
      </c>
      <c r="B7038" t="s">
        <v>1665</v>
      </c>
      <c r="C7038" t="s">
        <v>12178</v>
      </c>
      <c r="D7038" t="s">
        <v>72</v>
      </c>
      <c r="E7038" t="s">
        <v>2053</v>
      </c>
      <c r="F7038" t="s">
        <v>98</v>
      </c>
      <c r="G7038" t="s">
        <v>89</v>
      </c>
      <c r="H7038" t="s">
        <v>93</v>
      </c>
      <c r="I7038" t="s">
        <v>76</v>
      </c>
      <c r="J7038" t="s">
        <v>12179</v>
      </c>
      <c r="K7038">
        <v>40</v>
      </c>
      <c r="L7038" t="s">
        <v>77</v>
      </c>
      <c r="M7038" t="s">
        <v>78</v>
      </c>
      <c r="N7038" t="s">
        <v>12179</v>
      </c>
      <c r="O7038" t="s">
        <v>11777</v>
      </c>
      <c r="P7038" t="s">
        <v>11777</v>
      </c>
      <c r="Q7038" t="s">
        <v>2055</v>
      </c>
      <c r="R7038" t="s">
        <v>79</v>
      </c>
      <c r="S7038" t="s">
        <v>25</v>
      </c>
      <c r="T7038" t="s">
        <v>2056</v>
      </c>
      <c r="U7038" t="s">
        <v>100</v>
      </c>
      <c r="V7038" t="s">
        <v>80</v>
      </c>
      <c r="W7038">
        <v>82300</v>
      </c>
      <c r="X7038" t="s">
        <v>85</v>
      </c>
      <c r="Y7038">
        <v>-40</v>
      </c>
      <c r="Z7038" t="s">
        <v>11778</v>
      </c>
      <c r="AA7038" t="s">
        <v>11778</v>
      </c>
      <c r="AB7038" t="s">
        <v>107</v>
      </c>
      <c r="AC7038" t="s">
        <v>11771</v>
      </c>
      <c r="AD7038">
        <f>_xlfn.XLOOKUP(MIS[[#This Row],[TRADING SYMBOL]],[1]Sheet1!$D:$D,[1]Sheet1!$C:$C)</f>
        <v>389.05</v>
      </c>
      <c r="AE7038">
        <f>MIS[[#This Row],[OrderAverageTradedPrice]]*MIS[[#This Row],[OrderQuantity]]</f>
        <v>15278</v>
      </c>
      <c r="AF7038">
        <f>MIS[[#This Row],[LTP]]*MIS[[#This Row],[OrderQuantity]]</f>
        <v>15562</v>
      </c>
      <c r="AG7038">
        <f>IF(MIS[[#This Row],[OrderSide]]="SELL",MIS[[#This Row],[VALUE]]-MIS[[#This Row],[LIVE_VALUE]],MIS[[#This Row],[LIVE_VALUE]]-MIS[[#This Row],[VALUE]])</f>
        <v>-284</v>
      </c>
      <c r="AH7038" t="str" cm="1">
        <f t="array" ref="AH7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8" t="str">
        <f>MIS[[#This Row],[TRADING SYMBOL]]</f>
        <v>SENSEX2552082300PE</v>
      </c>
      <c r="AJ7038" t="str">
        <f>IF(RIGHT(MIS[[#This Row],[Main/Hedge]],4)="MAIN","MAIN","HEDGE")</f>
        <v>MAIN</v>
      </c>
      <c r="AK7038" t="str" cm="1">
        <f t="array" ref="AK7038">_xlfn._xlws.FILTER(Table4[Column1],ISNUMBER(SEARCH(Table4[Column1],MIS[[#This Row],[OrderUniqueIdentifier]])),"")</f>
        <v>LONGSHORT</v>
      </c>
    </row>
    <row r="7039" spans="1:37" x14ac:dyDescent="0.25">
      <c r="A7039" t="s">
        <v>1555</v>
      </c>
      <c r="B7039" t="s">
        <v>1673</v>
      </c>
      <c r="C7039" t="s">
        <v>12180</v>
      </c>
      <c r="D7039" t="s">
        <v>72</v>
      </c>
      <c r="E7039" t="s">
        <v>2053</v>
      </c>
      <c r="F7039" t="s">
        <v>98</v>
      </c>
      <c r="G7039" t="s">
        <v>89</v>
      </c>
      <c r="H7039" t="s">
        <v>93</v>
      </c>
      <c r="I7039" t="s">
        <v>76</v>
      </c>
      <c r="J7039" t="s">
        <v>12082</v>
      </c>
      <c r="K7039">
        <v>20</v>
      </c>
      <c r="L7039" t="s">
        <v>77</v>
      </c>
      <c r="M7039" t="s">
        <v>78</v>
      </c>
      <c r="N7039" t="s">
        <v>12082</v>
      </c>
      <c r="O7039" t="s">
        <v>11777</v>
      </c>
      <c r="P7039" t="s">
        <v>11777</v>
      </c>
      <c r="Q7039" t="s">
        <v>2055</v>
      </c>
      <c r="R7039" t="s">
        <v>79</v>
      </c>
      <c r="S7039" t="s">
        <v>25</v>
      </c>
      <c r="T7039" t="s">
        <v>2056</v>
      </c>
      <c r="U7039" t="s">
        <v>100</v>
      </c>
      <c r="V7039" t="s">
        <v>80</v>
      </c>
      <c r="W7039">
        <v>82300</v>
      </c>
      <c r="X7039" t="s">
        <v>85</v>
      </c>
      <c r="Y7039">
        <v>-20</v>
      </c>
      <c r="Z7039" t="s">
        <v>11778</v>
      </c>
      <c r="AA7039" t="s">
        <v>11778</v>
      </c>
      <c r="AB7039" t="s">
        <v>107</v>
      </c>
      <c r="AC7039" t="s">
        <v>11771</v>
      </c>
      <c r="AD7039">
        <f>_xlfn.XLOOKUP(MIS[[#This Row],[TRADING SYMBOL]],[1]Sheet1!$D:$D,[1]Sheet1!$C:$C)</f>
        <v>389.05</v>
      </c>
      <c r="AE7039">
        <f>MIS[[#This Row],[OrderAverageTradedPrice]]*MIS[[#This Row],[OrderQuantity]]</f>
        <v>7646</v>
      </c>
      <c r="AF7039">
        <f>MIS[[#This Row],[LTP]]*MIS[[#This Row],[OrderQuantity]]</f>
        <v>7781</v>
      </c>
      <c r="AG7039">
        <f>IF(MIS[[#This Row],[OrderSide]]="SELL",MIS[[#This Row],[VALUE]]-MIS[[#This Row],[LIVE_VALUE]],MIS[[#This Row],[LIVE_VALUE]]-MIS[[#This Row],[VALUE]])</f>
        <v>-135</v>
      </c>
      <c r="AH7039" t="str" cm="1">
        <f t="array" ref="AH7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9" t="str">
        <f>MIS[[#This Row],[TRADING SYMBOL]]</f>
        <v>SENSEX2552082300PE</v>
      </c>
      <c r="AJ7039" t="str">
        <f>IF(RIGHT(MIS[[#This Row],[Main/Hedge]],4)="MAIN","MAIN","HEDGE")</f>
        <v>MAIN</v>
      </c>
      <c r="AK7039" t="str" cm="1">
        <f t="array" ref="AK7039">_xlfn._xlws.FILTER(Table4[Column1],ISNUMBER(SEARCH(Table4[Column1],MIS[[#This Row],[OrderUniqueIdentifier]])),"")</f>
        <v>LONGSHORT</v>
      </c>
    </row>
    <row r="7040" spans="1:37" x14ac:dyDescent="0.25">
      <c r="A7040" t="s">
        <v>71</v>
      </c>
      <c r="B7040" t="s">
        <v>558</v>
      </c>
      <c r="C7040" t="s">
        <v>11801</v>
      </c>
      <c r="D7040" t="s">
        <v>72</v>
      </c>
      <c r="E7040" t="s">
        <v>2053</v>
      </c>
      <c r="F7040" t="s">
        <v>98</v>
      </c>
      <c r="G7040" t="s">
        <v>89</v>
      </c>
      <c r="H7040" t="s">
        <v>75</v>
      </c>
      <c r="I7040" t="s">
        <v>76</v>
      </c>
      <c r="J7040" t="s">
        <v>77</v>
      </c>
      <c r="K7040">
        <v>60</v>
      </c>
      <c r="L7040" t="s">
        <v>77</v>
      </c>
      <c r="M7040" t="s">
        <v>78</v>
      </c>
      <c r="N7040" t="s">
        <v>11802</v>
      </c>
      <c r="O7040" t="s">
        <v>11803</v>
      </c>
      <c r="P7040" t="s">
        <v>11803</v>
      </c>
      <c r="Q7040" t="s">
        <v>2055</v>
      </c>
      <c r="R7040" t="s">
        <v>79</v>
      </c>
      <c r="S7040" t="s">
        <v>25</v>
      </c>
      <c r="T7040" t="s">
        <v>2056</v>
      </c>
      <c r="U7040" t="s">
        <v>100</v>
      </c>
      <c r="V7040" t="s">
        <v>80</v>
      </c>
      <c r="W7040">
        <v>82300</v>
      </c>
      <c r="X7040" t="s">
        <v>85</v>
      </c>
      <c r="Y7040">
        <v>-60</v>
      </c>
      <c r="Z7040" t="s">
        <v>11804</v>
      </c>
      <c r="AA7040" t="s">
        <v>11804</v>
      </c>
      <c r="AB7040" t="s">
        <v>107</v>
      </c>
      <c r="AC7040" t="s">
        <v>11771</v>
      </c>
      <c r="AD7040">
        <f>_xlfn.XLOOKUP(MIS[[#This Row],[TRADING SYMBOL]],[1]Sheet1!$D:$D,[1]Sheet1!$C:$C)</f>
        <v>389.05</v>
      </c>
      <c r="AE7040">
        <f>MIS[[#This Row],[OrderAverageTradedPrice]]*MIS[[#This Row],[OrderQuantity]]</f>
        <v>22899</v>
      </c>
      <c r="AF7040">
        <f>MIS[[#This Row],[LTP]]*MIS[[#This Row],[OrderQuantity]]</f>
        <v>23343</v>
      </c>
      <c r="AG7040">
        <f>IF(MIS[[#This Row],[OrderSide]]="SELL",MIS[[#This Row],[VALUE]]-MIS[[#This Row],[LIVE_VALUE]],MIS[[#This Row],[LIVE_VALUE]]-MIS[[#This Row],[VALUE]])</f>
        <v>-444</v>
      </c>
      <c r="AH7040" t="str" cm="1">
        <f t="array" ref="AH7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0" t="str">
        <f>MIS[[#This Row],[TRADING SYMBOL]]</f>
        <v>SENSEX2552082300PE</v>
      </c>
      <c r="AJ7040" t="str">
        <f>IF(RIGHT(MIS[[#This Row],[Main/Hedge]],4)="MAIN","MAIN","HEDGE")</f>
        <v>MAIN</v>
      </c>
      <c r="AK7040" t="str" cm="1">
        <f t="array" ref="AK7040">_xlfn._xlws.FILTER(Table4[Column1],ISNUMBER(SEARCH(Table4[Column1],MIS[[#This Row],[OrderUniqueIdentifier]])),"")</f>
        <v>LONGSHORT</v>
      </c>
    </row>
    <row r="7041" spans="1:37" x14ac:dyDescent="0.25">
      <c r="A7041" t="s">
        <v>71</v>
      </c>
      <c r="B7041" t="s">
        <v>558</v>
      </c>
      <c r="C7041" t="s">
        <v>11805</v>
      </c>
      <c r="D7041" t="s">
        <v>72</v>
      </c>
      <c r="E7041" t="s">
        <v>11766</v>
      </c>
      <c r="F7041" t="s">
        <v>73</v>
      </c>
      <c r="G7041" t="s">
        <v>89</v>
      </c>
      <c r="H7041" t="s">
        <v>75</v>
      </c>
      <c r="I7041" t="s">
        <v>76</v>
      </c>
      <c r="J7041" t="s">
        <v>77</v>
      </c>
      <c r="K7041">
        <v>150</v>
      </c>
      <c r="L7041" t="s">
        <v>77</v>
      </c>
      <c r="M7041" t="s">
        <v>78</v>
      </c>
      <c r="N7041" t="s">
        <v>11784</v>
      </c>
      <c r="O7041" t="s">
        <v>11803</v>
      </c>
      <c r="P7041" t="s">
        <v>11803</v>
      </c>
      <c r="Q7041" t="s">
        <v>11768</v>
      </c>
      <c r="R7041" t="s">
        <v>79</v>
      </c>
      <c r="S7041" t="s">
        <v>25</v>
      </c>
      <c r="T7041" t="s">
        <v>11769</v>
      </c>
      <c r="U7041" t="s">
        <v>43</v>
      </c>
      <c r="V7041" t="s">
        <v>80</v>
      </c>
      <c r="W7041">
        <v>25000</v>
      </c>
      <c r="X7041" t="s">
        <v>85</v>
      </c>
      <c r="Y7041">
        <v>-150</v>
      </c>
      <c r="Z7041" t="s">
        <v>11804</v>
      </c>
      <c r="AA7041" t="s">
        <v>11804</v>
      </c>
      <c r="AB7041" t="s">
        <v>107</v>
      </c>
      <c r="AC7041" t="s">
        <v>11771</v>
      </c>
      <c r="AD7041">
        <f>_xlfn.XLOOKUP(MIS[[#This Row],[TRADING SYMBOL]],[1]Sheet1!$D:$D,[1]Sheet1!$C:$C)</f>
        <v>163.19999999999999</v>
      </c>
      <c r="AE7041">
        <f>MIS[[#This Row],[OrderAverageTradedPrice]]*MIS[[#This Row],[OrderQuantity]]</f>
        <v>23865</v>
      </c>
      <c r="AF7041">
        <f>MIS[[#This Row],[LTP]]*MIS[[#This Row],[OrderQuantity]]</f>
        <v>24480</v>
      </c>
      <c r="AG7041">
        <f>IF(MIS[[#This Row],[OrderSide]]="SELL",MIS[[#This Row],[VALUE]]-MIS[[#This Row],[LIVE_VALUE]],MIS[[#This Row],[LIVE_VALUE]]-MIS[[#This Row],[VALUE]])</f>
        <v>-615</v>
      </c>
      <c r="AH7041" t="str" cm="1">
        <f t="array" ref="AH7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1" t="str">
        <f>MIS[[#This Row],[TRADING SYMBOL]]</f>
        <v>NIFTY2552225000PE</v>
      </c>
      <c r="AJ7041" t="str">
        <f>IF(RIGHT(MIS[[#This Row],[Main/Hedge]],4)="MAIN","MAIN","HEDGE")</f>
        <v>MAIN</v>
      </c>
      <c r="AK7041" t="str" cm="1">
        <f t="array" ref="AK7041">_xlfn._xlws.FILTER(Table4[Column1],ISNUMBER(SEARCH(Table4[Column1],MIS[[#This Row],[OrderUniqueIdentifier]])),"")</f>
        <v>LONGSHORT</v>
      </c>
    </row>
    <row r="7042" spans="1:37" x14ac:dyDescent="0.25">
      <c r="A7042" t="s">
        <v>71</v>
      </c>
      <c r="B7042" t="s">
        <v>593</v>
      </c>
      <c r="C7042" t="s">
        <v>11824</v>
      </c>
      <c r="D7042" t="s">
        <v>72</v>
      </c>
      <c r="E7042" t="s">
        <v>2053</v>
      </c>
      <c r="F7042" t="s">
        <v>98</v>
      </c>
      <c r="G7042" t="s">
        <v>89</v>
      </c>
      <c r="H7042" t="s">
        <v>75</v>
      </c>
      <c r="I7042" t="s">
        <v>76</v>
      </c>
      <c r="J7042" t="s">
        <v>77</v>
      </c>
      <c r="K7042">
        <v>20</v>
      </c>
      <c r="L7042" t="s">
        <v>77</v>
      </c>
      <c r="M7042" t="s">
        <v>78</v>
      </c>
      <c r="N7042" t="s">
        <v>11825</v>
      </c>
      <c r="O7042" t="s">
        <v>11803</v>
      </c>
      <c r="P7042" t="s">
        <v>11803</v>
      </c>
      <c r="Q7042" t="s">
        <v>2055</v>
      </c>
      <c r="R7042" t="s">
        <v>79</v>
      </c>
      <c r="S7042" t="s">
        <v>25</v>
      </c>
      <c r="T7042" t="s">
        <v>2056</v>
      </c>
      <c r="U7042" t="s">
        <v>100</v>
      </c>
      <c r="V7042" t="s">
        <v>80</v>
      </c>
      <c r="W7042">
        <v>82300</v>
      </c>
      <c r="X7042" t="s">
        <v>85</v>
      </c>
      <c r="Y7042">
        <v>-20</v>
      </c>
      <c r="Z7042" t="s">
        <v>11804</v>
      </c>
      <c r="AA7042" t="s">
        <v>11804</v>
      </c>
      <c r="AB7042" t="s">
        <v>107</v>
      </c>
      <c r="AC7042" t="s">
        <v>11771</v>
      </c>
      <c r="AD7042">
        <f>_xlfn.XLOOKUP(MIS[[#This Row],[TRADING SYMBOL]],[1]Sheet1!$D:$D,[1]Sheet1!$C:$C)</f>
        <v>389.05</v>
      </c>
      <c r="AE7042">
        <f>MIS[[#This Row],[OrderAverageTradedPrice]]*MIS[[#This Row],[OrderQuantity]]</f>
        <v>7630</v>
      </c>
      <c r="AF7042">
        <f>MIS[[#This Row],[LTP]]*MIS[[#This Row],[OrderQuantity]]</f>
        <v>7781</v>
      </c>
      <c r="AG7042">
        <f>IF(MIS[[#This Row],[OrderSide]]="SELL",MIS[[#This Row],[VALUE]]-MIS[[#This Row],[LIVE_VALUE]],MIS[[#This Row],[LIVE_VALUE]]-MIS[[#This Row],[VALUE]])</f>
        <v>-151</v>
      </c>
      <c r="AH7042" t="str" cm="1">
        <f t="array" ref="AH7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2" t="str">
        <f>MIS[[#This Row],[TRADING SYMBOL]]</f>
        <v>SENSEX2552082300PE</v>
      </c>
      <c r="AJ7042" t="str">
        <f>IF(RIGHT(MIS[[#This Row],[Main/Hedge]],4)="MAIN","MAIN","HEDGE")</f>
        <v>MAIN</v>
      </c>
      <c r="AK7042" t="str" cm="1">
        <f t="array" ref="AK7042">_xlfn._xlws.FILTER(Table4[Column1],ISNUMBER(SEARCH(Table4[Column1],MIS[[#This Row],[OrderUniqueIdentifier]])),"")</f>
        <v>LONGSHORT</v>
      </c>
    </row>
    <row r="7043" spans="1:37" x14ac:dyDescent="0.25">
      <c r="A7043" t="s">
        <v>71</v>
      </c>
      <c r="B7043" t="s">
        <v>687</v>
      </c>
      <c r="C7043" t="s">
        <v>11857</v>
      </c>
      <c r="D7043" t="s">
        <v>72</v>
      </c>
      <c r="E7043" t="s">
        <v>2053</v>
      </c>
      <c r="F7043" t="s">
        <v>98</v>
      </c>
      <c r="G7043" t="s">
        <v>89</v>
      </c>
      <c r="H7043" t="s">
        <v>75</v>
      </c>
      <c r="I7043" t="s">
        <v>76</v>
      </c>
      <c r="J7043" t="s">
        <v>77</v>
      </c>
      <c r="K7043">
        <v>20</v>
      </c>
      <c r="L7043" t="s">
        <v>77</v>
      </c>
      <c r="M7043" t="s">
        <v>78</v>
      </c>
      <c r="N7043" t="s">
        <v>11825</v>
      </c>
      <c r="O7043" t="s">
        <v>11777</v>
      </c>
      <c r="P7043" t="s">
        <v>11803</v>
      </c>
      <c r="Q7043" t="s">
        <v>2055</v>
      </c>
      <c r="R7043" t="s">
        <v>79</v>
      </c>
      <c r="S7043" t="s">
        <v>25</v>
      </c>
      <c r="T7043" t="s">
        <v>2056</v>
      </c>
      <c r="U7043" t="s">
        <v>100</v>
      </c>
      <c r="V7043" t="s">
        <v>80</v>
      </c>
      <c r="W7043">
        <v>82300</v>
      </c>
      <c r="X7043" t="s">
        <v>85</v>
      </c>
      <c r="Y7043">
        <v>-20</v>
      </c>
      <c r="Z7043" t="s">
        <v>11778</v>
      </c>
      <c r="AA7043" t="s">
        <v>11804</v>
      </c>
      <c r="AB7043" t="s">
        <v>107</v>
      </c>
      <c r="AC7043" t="s">
        <v>11771</v>
      </c>
      <c r="AD7043">
        <f>_xlfn.XLOOKUP(MIS[[#This Row],[TRADING SYMBOL]],[1]Sheet1!$D:$D,[1]Sheet1!$C:$C)</f>
        <v>389.05</v>
      </c>
      <c r="AE7043">
        <f>MIS[[#This Row],[OrderAverageTradedPrice]]*MIS[[#This Row],[OrderQuantity]]</f>
        <v>7630</v>
      </c>
      <c r="AF7043">
        <f>MIS[[#This Row],[LTP]]*MIS[[#This Row],[OrderQuantity]]</f>
        <v>7781</v>
      </c>
      <c r="AG7043">
        <f>IF(MIS[[#This Row],[OrderSide]]="SELL",MIS[[#This Row],[VALUE]]-MIS[[#This Row],[LIVE_VALUE]],MIS[[#This Row],[LIVE_VALUE]]-MIS[[#This Row],[VALUE]])</f>
        <v>-151</v>
      </c>
      <c r="AH7043" t="str" cm="1">
        <f t="array" ref="AH7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3" t="str">
        <f>MIS[[#This Row],[TRADING SYMBOL]]</f>
        <v>SENSEX2552082300PE</v>
      </c>
      <c r="AJ7043" t="str">
        <f>IF(RIGHT(MIS[[#This Row],[Main/Hedge]],4)="MAIN","MAIN","HEDGE")</f>
        <v>MAIN</v>
      </c>
      <c r="AK7043" t="str" cm="1">
        <f t="array" ref="AK7043">_xlfn._xlws.FILTER(Table4[Column1],ISNUMBER(SEARCH(Table4[Column1],MIS[[#This Row],[OrderUniqueIdentifier]])),"")</f>
        <v>LONGSHORT</v>
      </c>
    </row>
    <row r="7044" spans="1:37" x14ac:dyDescent="0.25">
      <c r="A7044" t="s">
        <v>71</v>
      </c>
      <c r="B7044" t="s">
        <v>753</v>
      </c>
      <c r="C7044" t="s">
        <v>11869</v>
      </c>
      <c r="D7044" t="s">
        <v>72</v>
      </c>
      <c r="E7044" t="s">
        <v>2053</v>
      </c>
      <c r="F7044" t="s">
        <v>98</v>
      </c>
      <c r="G7044" t="s">
        <v>89</v>
      </c>
      <c r="H7044" t="s">
        <v>75</v>
      </c>
      <c r="I7044" t="s">
        <v>76</v>
      </c>
      <c r="J7044" t="s">
        <v>77</v>
      </c>
      <c r="K7044">
        <v>140</v>
      </c>
      <c r="L7044" t="s">
        <v>77</v>
      </c>
      <c r="M7044" t="s">
        <v>78</v>
      </c>
      <c r="N7044" t="s">
        <v>11870</v>
      </c>
      <c r="O7044" t="s">
        <v>11777</v>
      </c>
      <c r="P7044" t="s">
        <v>11803</v>
      </c>
      <c r="Q7044" t="s">
        <v>2055</v>
      </c>
      <c r="R7044" t="s">
        <v>79</v>
      </c>
      <c r="S7044" t="s">
        <v>25</v>
      </c>
      <c r="T7044" t="s">
        <v>2056</v>
      </c>
      <c r="U7044" t="s">
        <v>100</v>
      </c>
      <c r="V7044" t="s">
        <v>80</v>
      </c>
      <c r="W7044">
        <v>82300</v>
      </c>
      <c r="X7044" t="s">
        <v>85</v>
      </c>
      <c r="Y7044">
        <v>-140</v>
      </c>
      <c r="Z7044" t="s">
        <v>11778</v>
      </c>
      <c r="AA7044" t="s">
        <v>11804</v>
      </c>
      <c r="AB7044" t="s">
        <v>107</v>
      </c>
      <c r="AC7044" t="s">
        <v>11771</v>
      </c>
      <c r="AD7044">
        <f>_xlfn.XLOOKUP(MIS[[#This Row],[TRADING SYMBOL]],[1]Sheet1!$D:$D,[1]Sheet1!$C:$C)</f>
        <v>389.05</v>
      </c>
      <c r="AE7044">
        <f>MIS[[#This Row],[OrderAverageTradedPrice]]*MIS[[#This Row],[OrderQuantity]]</f>
        <v>53432.999999999898</v>
      </c>
      <c r="AF7044">
        <f>MIS[[#This Row],[LTP]]*MIS[[#This Row],[OrderQuantity]]</f>
        <v>54467</v>
      </c>
      <c r="AG7044">
        <f>IF(MIS[[#This Row],[OrderSide]]="SELL",MIS[[#This Row],[VALUE]]-MIS[[#This Row],[LIVE_VALUE]],MIS[[#This Row],[LIVE_VALUE]]-MIS[[#This Row],[VALUE]])</f>
        <v>-1034.0000000001019</v>
      </c>
      <c r="AH7044" t="str" cm="1">
        <f t="array" ref="AH7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4" t="str">
        <f>MIS[[#This Row],[TRADING SYMBOL]]</f>
        <v>SENSEX2552082300PE</v>
      </c>
      <c r="AJ7044" t="str">
        <f>IF(RIGHT(MIS[[#This Row],[Main/Hedge]],4)="MAIN","MAIN","HEDGE")</f>
        <v>MAIN</v>
      </c>
      <c r="AK7044" t="str" cm="1">
        <f t="array" ref="AK7044">_xlfn._xlws.FILTER(Table4[Column1],ISNUMBER(SEARCH(Table4[Column1],MIS[[#This Row],[OrderUniqueIdentifier]])),"")</f>
        <v>LONGSHORT</v>
      </c>
    </row>
    <row r="7045" spans="1:37" x14ac:dyDescent="0.25">
      <c r="A7045" t="s">
        <v>71</v>
      </c>
      <c r="B7045" t="s">
        <v>830</v>
      </c>
      <c r="C7045" t="s">
        <v>11896</v>
      </c>
      <c r="D7045" t="s">
        <v>72</v>
      </c>
      <c r="E7045" t="s">
        <v>2053</v>
      </c>
      <c r="F7045" t="s">
        <v>98</v>
      </c>
      <c r="G7045" t="s">
        <v>89</v>
      </c>
      <c r="H7045" t="s">
        <v>75</v>
      </c>
      <c r="I7045" t="s">
        <v>76</v>
      </c>
      <c r="J7045" t="s">
        <v>77</v>
      </c>
      <c r="K7045">
        <v>140</v>
      </c>
      <c r="L7045" t="s">
        <v>77</v>
      </c>
      <c r="M7045" t="s">
        <v>78</v>
      </c>
      <c r="N7045" t="s">
        <v>11897</v>
      </c>
      <c r="O7045" t="s">
        <v>11777</v>
      </c>
      <c r="P7045" t="s">
        <v>11803</v>
      </c>
      <c r="Q7045" t="s">
        <v>2055</v>
      </c>
      <c r="R7045" t="s">
        <v>79</v>
      </c>
      <c r="S7045" t="s">
        <v>25</v>
      </c>
      <c r="T7045" t="s">
        <v>2056</v>
      </c>
      <c r="U7045" t="s">
        <v>100</v>
      </c>
      <c r="V7045" t="s">
        <v>80</v>
      </c>
      <c r="W7045">
        <v>82300</v>
      </c>
      <c r="X7045" t="s">
        <v>85</v>
      </c>
      <c r="Y7045">
        <v>-140</v>
      </c>
      <c r="Z7045" t="s">
        <v>11778</v>
      </c>
      <c r="AA7045" t="s">
        <v>11804</v>
      </c>
      <c r="AB7045" t="s">
        <v>107</v>
      </c>
      <c r="AC7045" t="s">
        <v>11771</v>
      </c>
      <c r="AD7045">
        <f>_xlfn.XLOOKUP(MIS[[#This Row],[TRADING SYMBOL]],[1]Sheet1!$D:$D,[1]Sheet1!$C:$C)</f>
        <v>389.05</v>
      </c>
      <c r="AE7045">
        <f>MIS[[#This Row],[OrderAverageTradedPrice]]*MIS[[#This Row],[OrderQuantity]]</f>
        <v>53424</v>
      </c>
      <c r="AF7045">
        <f>MIS[[#This Row],[LTP]]*MIS[[#This Row],[OrderQuantity]]</f>
        <v>54467</v>
      </c>
      <c r="AG7045">
        <f>IF(MIS[[#This Row],[OrderSide]]="SELL",MIS[[#This Row],[VALUE]]-MIS[[#This Row],[LIVE_VALUE]],MIS[[#This Row],[LIVE_VALUE]]-MIS[[#This Row],[VALUE]])</f>
        <v>-1043</v>
      </c>
      <c r="AH7045" t="str" cm="1">
        <f t="array" ref="AH7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5" t="str">
        <f>MIS[[#This Row],[TRADING SYMBOL]]</f>
        <v>SENSEX2552082300PE</v>
      </c>
      <c r="AJ7045" t="str">
        <f>IF(RIGHT(MIS[[#This Row],[Main/Hedge]],4)="MAIN","MAIN","HEDGE")</f>
        <v>MAIN</v>
      </c>
      <c r="AK7045" t="str" cm="1">
        <f t="array" ref="AK7045">_xlfn._xlws.FILTER(Table4[Column1],ISNUMBER(SEARCH(Table4[Column1],MIS[[#This Row],[OrderUniqueIdentifier]])),"")</f>
        <v>LONGSHORT</v>
      </c>
    </row>
    <row r="7046" spans="1:37" x14ac:dyDescent="0.25">
      <c r="A7046" t="s">
        <v>71</v>
      </c>
      <c r="B7046" t="s">
        <v>864</v>
      </c>
      <c r="C7046" t="s">
        <v>11912</v>
      </c>
      <c r="D7046" t="s">
        <v>72</v>
      </c>
      <c r="E7046" t="s">
        <v>2053</v>
      </c>
      <c r="F7046" t="s">
        <v>98</v>
      </c>
      <c r="G7046" t="s">
        <v>89</v>
      </c>
      <c r="H7046" t="s">
        <v>75</v>
      </c>
      <c r="I7046" t="s">
        <v>76</v>
      </c>
      <c r="J7046" t="s">
        <v>77</v>
      </c>
      <c r="K7046">
        <v>40</v>
      </c>
      <c r="L7046" t="s">
        <v>77</v>
      </c>
      <c r="M7046" t="s">
        <v>78</v>
      </c>
      <c r="N7046" t="s">
        <v>11897</v>
      </c>
      <c r="O7046" t="s">
        <v>11777</v>
      </c>
      <c r="P7046" t="s">
        <v>11803</v>
      </c>
      <c r="Q7046" t="s">
        <v>2055</v>
      </c>
      <c r="R7046" t="s">
        <v>79</v>
      </c>
      <c r="S7046" t="s">
        <v>25</v>
      </c>
      <c r="T7046" t="s">
        <v>2056</v>
      </c>
      <c r="U7046" t="s">
        <v>100</v>
      </c>
      <c r="V7046" t="s">
        <v>80</v>
      </c>
      <c r="W7046">
        <v>82300</v>
      </c>
      <c r="X7046" t="s">
        <v>85</v>
      </c>
      <c r="Y7046">
        <v>-40</v>
      </c>
      <c r="Z7046" t="s">
        <v>11778</v>
      </c>
      <c r="AA7046" t="s">
        <v>11804</v>
      </c>
      <c r="AB7046" t="s">
        <v>107</v>
      </c>
      <c r="AC7046" t="s">
        <v>11771</v>
      </c>
      <c r="AD7046">
        <f>_xlfn.XLOOKUP(MIS[[#This Row],[TRADING SYMBOL]],[1]Sheet1!$D:$D,[1]Sheet1!$C:$C)</f>
        <v>389.05</v>
      </c>
      <c r="AE7046">
        <f>MIS[[#This Row],[OrderAverageTradedPrice]]*MIS[[#This Row],[OrderQuantity]]</f>
        <v>15264</v>
      </c>
      <c r="AF7046">
        <f>MIS[[#This Row],[LTP]]*MIS[[#This Row],[OrderQuantity]]</f>
        <v>15562</v>
      </c>
      <c r="AG7046">
        <f>IF(MIS[[#This Row],[OrderSide]]="SELL",MIS[[#This Row],[VALUE]]-MIS[[#This Row],[LIVE_VALUE]],MIS[[#This Row],[LIVE_VALUE]]-MIS[[#This Row],[VALUE]])</f>
        <v>-298</v>
      </c>
      <c r="AH7046" t="str" cm="1">
        <f t="array" ref="AH7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6" t="str">
        <f>MIS[[#This Row],[TRADING SYMBOL]]</f>
        <v>SENSEX2552082300PE</v>
      </c>
      <c r="AJ7046" t="str">
        <f>IF(RIGHT(MIS[[#This Row],[Main/Hedge]],4)="MAIN","MAIN","HEDGE")</f>
        <v>MAIN</v>
      </c>
      <c r="AK7046" t="str" cm="1">
        <f t="array" ref="AK7046">_xlfn._xlws.FILTER(Table4[Column1],ISNUMBER(SEARCH(Table4[Column1],MIS[[#This Row],[OrderUniqueIdentifier]])),"")</f>
        <v>LONGSHORT</v>
      </c>
    </row>
    <row r="7047" spans="1:37" x14ac:dyDescent="0.25">
      <c r="A7047" t="s">
        <v>71</v>
      </c>
      <c r="B7047" t="s">
        <v>908</v>
      </c>
      <c r="C7047" t="s">
        <v>11929</v>
      </c>
      <c r="D7047" t="s">
        <v>72</v>
      </c>
      <c r="E7047" t="s">
        <v>11766</v>
      </c>
      <c r="F7047" t="s">
        <v>73</v>
      </c>
      <c r="G7047" t="s">
        <v>89</v>
      </c>
      <c r="H7047" t="s">
        <v>75</v>
      </c>
      <c r="I7047" t="s">
        <v>76</v>
      </c>
      <c r="J7047" t="s">
        <v>77</v>
      </c>
      <c r="K7047">
        <v>75</v>
      </c>
      <c r="L7047" t="s">
        <v>77</v>
      </c>
      <c r="M7047" t="s">
        <v>78</v>
      </c>
      <c r="N7047" t="s">
        <v>11831</v>
      </c>
      <c r="O7047" t="s">
        <v>11803</v>
      </c>
      <c r="P7047" t="s">
        <v>11803</v>
      </c>
      <c r="Q7047" t="s">
        <v>11768</v>
      </c>
      <c r="R7047" t="s">
        <v>79</v>
      </c>
      <c r="S7047" t="s">
        <v>25</v>
      </c>
      <c r="T7047" t="s">
        <v>11769</v>
      </c>
      <c r="U7047" t="s">
        <v>43</v>
      </c>
      <c r="V7047" t="s">
        <v>80</v>
      </c>
      <c r="W7047">
        <v>25000</v>
      </c>
      <c r="X7047" t="s">
        <v>85</v>
      </c>
      <c r="Y7047">
        <v>-75</v>
      </c>
      <c r="Z7047" t="s">
        <v>11804</v>
      </c>
      <c r="AA7047" t="s">
        <v>11804</v>
      </c>
      <c r="AB7047" t="s">
        <v>107</v>
      </c>
      <c r="AC7047" t="s">
        <v>11771</v>
      </c>
      <c r="AD7047">
        <f>_xlfn.XLOOKUP(MIS[[#This Row],[TRADING SYMBOL]],[1]Sheet1!$D:$D,[1]Sheet1!$C:$C)</f>
        <v>163.19999999999999</v>
      </c>
      <c r="AE7047">
        <f>MIS[[#This Row],[OrderAverageTradedPrice]]*MIS[[#This Row],[OrderQuantity]]</f>
        <v>11936.25</v>
      </c>
      <c r="AF7047">
        <f>MIS[[#This Row],[LTP]]*MIS[[#This Row],[OrderQuantity]]</f>
        <v>12240</v>
      </c>
      <c r="AG7047">
        <f>IF(MIS[[#This Row],[OrderSide]]="SELL",MIS[[#This Row],[VALUE]]-MIS[[#This Row],[LIVE_VALUE]],MIS[[#This Row],[LIVE_VALUE]]-MIS[[#This Row],[VALUE]])</f>
        <v>-303.75</v>
      </c>
      <c r="AH7047" t="str" cm="1">
        <f t="array" ref="AH7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7" t="str">
        <f>MIS[[#This Row],[TRADING SYMBOL]]</f>
        <v>NIFTY2552225000PE</v>
      </c>
      <c r="AJ7047" t="str">
        <f>IF(RIGHT(MIS[[#This Row],[Main/Hedge]],4)="MAIN","MAIN","HEDGE")</f>
        <v>MAIN</v>
      </c>
      <c r="AK7047" t="str" cm="1">
        <f t="array" ref="AK7047">_xlfn._xlws.FILTER(Table4[Column1],ISNUMBER(SEARCH(Table4[Column1],MIS[[#This Row],[OrderUniqueIdentifier]])),"")</f>
        <v>LONGSHORT</v>
      </c>
    </row>
    <row r="7048" spans="1:37" x14ac:dyDescent="0.25">
      <c r="A7048" t="s">
        <v>71</v>
      </c>
      <c r="B7048" t="s">
        <v>994</v>
      </c>
      <c r="C7048" t="s">
        <v>11961</v>
      </c>
      <c r="D7048" t="s">
        <v>72</v>
      </c>
      <c r="E7048" t="s">
        <v>11766</v>
      </c>
      <c r="F7048" t="s">
        <v>73</v>
      </c>
      <c r="G7048" t="s">
        <v>89</v>
      </c>
      <c r="H7048" t="s">
        <v>75</v>
      </c>
      <c r="I7048" t="s">
        <v>76</v>
      </c>
      <c r="J7048" t="s">
        <v>77</v>
      </c>
      <c r="K7048">
        <v>75</v>
      </c>
      <c r="L7048" t="s">
        <v>77</v>
      </c>
      <c r="M7048" t="s">
        <v>78</v>
      </c>
      <c r="N7048" t="s">
        <v>11784</v>
      </c>
      <c r="O7048" t="s">
        <v>11803</v>
      </c>
      <c r="P7048" t="s">
        <v>11803</v>
      </c>
      <c r="Q7048" t="s">
        <v>11768</v>
      </c>
      <c r="R7048" t="s">
        <v>79</v>
      </c>
      <c r="S7048" t="s">
        <v>25</v>
      </c>
      <c r="T7048" t="s">
        <v>11769</v>
      </c>
      <c r="U7048" t="s">
        <v>43</v>
      </c>
      <c r="V7048" t="s">
        <v>80</v>
      </c>
      <c r="W7048">
        <v>25000</v>
      </c>
      <c r="X7048" t="s">
        <v>85</v>
      </c>
      <c r="Y7048">
        <v>-75</v>
      </c>
      <c r="Z7048" t="s">
        <v>11804</v>
      </c>
      <c r="AA7048" t="s">
        <v>11804</v>
      </c>
      <c r="AB7048" t="s">
        <v>107</v>
      </c>
      <c r="AC7048" t="s">
        <v>11771</v>
      </c>
      <c r="AD7048">
        <f>_xlfn.XLOOKUP(MIS[[#This Row],[TRADING SYMBOL]],[1]Sheet1!$D:$D,[1]Sheet1!$C:$C)</f>
        <v>163.19999999999999</v>
      </c>
      <c r="AE7048">
        <f>MIS[[#This Row],[OrderAverageTradedPrice]]*MIS[[#This Row],[OrderQuantity]]</f>
        <v>11932.5</v>
      </c>
      <c r="AF7048">
        <f>MIS[[#This Row],[LTP]]*MIS[[#This Row],[OrderQuantity]]</f>
        <v>12240</v>
      </c>
      <c r="AG7048">
        <f>IF(MIS[[#This Row],[OrderSide]]="SELL",MIS[[#This Row],[VALUE]]-MIS[[#This Row],[LIVE_VALUE]],MIS[[#This Row],[LIVE_VALUE]]-MIS[[#This Row],[VALUE]])</f>
        <v>-307.5</v>
      </c>
      <c r="AH7048" t="str" cm="1">
        <f t="array" ref="AH7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8" t="str">
        <f>MIS[[#This Row],[TRADING SYMBOL]]</f>
        <v>NIFTY2552225000PE</v>
      </c>
      <c r="AJ7048" t="str">
        <f>IF(RIGHT(MIS[[#This Row],[Main/Hedge]],4)="MAIN","MAIN","HEDGE")</f>
        <v>MAIN</v>
      </c>
      <c r="AK7048" t="str" cm="1">
        <f t="array" ref="AK7048">_xlfn._xlws.FILTER(Table4[Column1],ISNUMBER(SEARCH(Table4[Column1],MIS[[#This Row],[OrderUniqueIdentifier]])),"")</f>
        <v>LONGSHORT</v>
      </c>
    </row>
    <row r="7049" spans="1:37" x14ac:dyDescent="0.25">
      <c r="A7049" t="s">
        <v>71</v>
      </c>
      <c r="B7049" t="s">
        <v>1054</v>
      </c>
      <c r="C7049" t="s">
        <v>11981</v>
      </c>
      <c r="D7049" t="s">
        <v>72</v>
      </c>
      <c r="E7049" t="s">
        <v>11766</v>
      </c>
      <c r="F7049" t="s">
        <v>73</v>
      </c>
      <c r="G7049" t="s">
        <v>89</v>
      </c>
      <c r="H7049" t="s">
        <v>75</v>
      </c>
      <c r="I7049" t="s">
        <v>76</v>
      </c>
      <c r="J7049" t="s">
        <v>77</v>
      </c>
      <c r="K7049">
        <v>75</v>
      </c>
      <c r="L7049" t="s">
        <v>77</v>
      </c>
      <c r="M7049" t="s">
        <v>78</v>
      </c>
      <c r="N7049" t="s">
        <v>11831</v>
      </c>
      <c r="O7049" t="s">
        <v>11803</v>
      </c>
      <c r="P7049" t="s">
        <v>11803</v>
      </c>
      <c r="Q7049" t="s">
        <v>11768</v>
      </c>
      <c r="R7049" t="s">
        <v>79</v>
      </c>
      <c r="S7049" t="s">
        <v>25</v>
      </c>
      <c r="T7049" t="s">
        <v>11769</v>
      </c>
      <c r="U7049" t="s">
        <v>43</v>
      </c>
      <c r="V7049" t="s">
        <v>80</v>
      </c>
      <c r="W7049">
        <v>25000</v>
      </c>
      <c r="X7049" t="s">
        <v>85</v>
      </c>
      <c r="Y7049">
        <v>-75</v>
      </c>
      <c r="Z7049" t="s">
        <v>11804</v>
      </c>
      <c r="AA7049" t="s">
        <v>11804</v>
      </c>
      <c r="AB7049" t="s">
        <v>107</v>
      </c>
      <c r="AC7049" t="s">
        <v>11771</v>
      </c>
      <c r="AD7049">
        <f>_xlfn.XLOOKUP(MIS[[#This Row],[TRADING SYMBOL]],[1]Sheet1!$D:$D,[1]Sheet1!$C:$C)</f>
        <v>163.19999999999999</v>
      </c>
      <c r="AE7049">
        <f>MIS[[#This Row],[OrderAverageTradedPrice]]*MIS[[#This Row],[OrderQuantity]]</f>
        <v>11936.25</v>
      </c>
      <c r="AF7049">
        <f>MIS[[#This Row],[LTP]]*MIS[[#This Row],[OrderQuantity]]</f>
        <v>12240</v>
      </c>
      <c r="AG7049">
        <f>IF(MIS[[#This Row],[OrderSide]]="SELL",MIS[[#This Row],[VALUE]]-MIS[[#This Row],[LIVE_VALUE]],MIS[[#This Row],[LIVE_VALUE]]-MIS[[#This Row],[VALUE]])</f>
        <v>-303.75</v>
      </c>
      <c r="AH7049" t="str" cm="1">
        <f t="array" ref="AH7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9" t="str">
        <f>MIS[[#This Row],[TRADING SYMBOL]]</f>
        <v>NIFTY2552225000PE</v>
      </c>
      <c r="AJ7049" t="str">
        <f>IF(RIGHT(MIS[[#This Row],[Main/Hedge]],4)="MAIN","MAIN","HEDGE")</f>
        <v>MAIN</v>
      </c>
      <c r="AK7049" t="str" cm="1">
        <f t="array" ref="AK7049">_xlfn._xlws.FILTER(Table4[Column1],ISNUMBER(SEARCH(Table4[Column1],MIS[[#This Row],[OrderUniqueIdentifier]])),"")</f>
        <v>LONGSHORT</v>
      </c>
    </row>
    <row r="7050" spans="1:37" x14ac:dyDescent="0.25">
      <c r="A7050" t="s">
        <v>71</v>
      </c>
      <c r="B7050" t="s">
        <v>1100</v>
      </c>
      <c r="C7050" t="s">
        <v>12002</v>
      </c>
      <c r="D7050" t="s">
        <v>72</v>
      </c>
      <c r="E7050" t="s">
        <v>11766</v>
      </c>
      <c r="F7050" t="s">
        <v>73</v>
      </c>
      <c r="G7050" t="s">
        <v>89</v>
      </c>
      <c r="H7050" t="s">
        <v>75</v>
      </c>
      <c r="I7050" t="s">
        <v>76</v>
      </c>
      <c r="J7050" t="s">
        <v>77</v>
      </c>
      <c r="K7050">
        <v>75</v>
      </c>
      <c r="L7050" t="s">
        <v>77</v>
      </c>
      <c r="M7050" t="s">
        <v>78</v>
      </c>
      <c r="N7050" t="s">
        <v>11794</v>
      </c>
      <c r="O7050" t="s">
        <v>11803</v>
      </c>
      <c r="P7050" t="s">
        <v>11803</v>
      </c>
      <c r="Q7050" t="s">
        <v>11768</v>
      </c>
      <c r="R7050" t="s">
        <v>79</v>
      </c>
      <c r="S7050" t="s">
        <v>25</v>
      </c>
      <c r="T7050" t="s">
        <v>11769</v>
      </c>
      <c r="U7050" t="s">
        <v>43</v>
      </c>
      <c r="V7050" t="s">
        <v>80</v>
      </c>
      <c r="W7050">
        <v>25000</v>
      </c>
      <c r="X7050" t="s">
        <v>85</v>
      </c>
      <c r="Y7050">
        <v>-75</v>
      </c>
      <c r="Z7050" t="s">
        <v>11804</v>
      </c>
      <c r="AA7050" t="s">
        <v>11804</v>
      </c>
      <c r="AB7050" t="s">
        <v>107</v>
      </c>
      <c r="AC7050" t="s">
        <v>11771</v>
      </c>
      <c r="AD7050">
        <f>_xlfn.XLOOKUP(MIS[[#This Row],[TRADING SYMBOL]],[1]Sheet1!$D:$D,[1]Sheet1!$C:$C)</f>
        <v>163.19999999999999</v>
      </c>
      <c r="AE7050">
        <f>MIS[[#This Row],[OrderAverageTradedPrice]]*MIS[[#This Row],[OrderQuantity]]</f>
        <v>11966.25</v>
      </c>
      <c r="AF7050">
        <f>MIS[[#This Row],[LTP]]*MIS[[#This Row],[OrderQuantity]]</f>
        <v>12240</v>
      </c>
      <c r="AG7050">
        <f>IF(MIS[[#This Row],[OrderSide]]="SELL",MIS[[#This Row],[VALUE]]-MIS[[#This Row],[LIVE_VALUE]],MIS[[#This Row],[LIVE_VALUE]]-MIS[[#This Row],[VALUE]])</f>
        <v>-273.75</v>
      </c>
      <c r="AH7050" t="str" cm="1">
        <f t="array" ref="AH7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0" t="str">
        <f>MIS[[#This Row],[TRADING SYMBOL]]</f>
        <v>NIFTY2552225000PE</v>
      </c>
      <c r="AJ7050" t="str">
        <f>IF(RIGHT(MIS[[#This Row],[Main/Hedge]],4)="MAIN","MAIN","HEDGE")</f>
        <v>MAIN</v>
      </c>
      <c r="AK7050" t="str" cm="1">
        <f t="array" ref="AK7050">_xlfn._xlws.FILTER(Table4[Column1],ISNUMBER(SEARCH(Table4[Column1],MIS[[#This Row],[OrderUniqueIdentifier]])),"")</f>
        <v>LONGSHORT</v>
      </c>
    </row>
    <row r="7051" spans="1:37" x14ac:dyDescent="0.25">
      <c r="A7051" t="s">
        <v>71</v>
      </c>
      <c r="B7051" t="s">
        <v>1127</v>
      </c>
      <c r="C7051" t="s">
        <v>12011</v>
      </c>
      <c r="D7051" t="s">
        <v>72</v>
      </c>
      <c r="E7051" t="s">
        <v>2053</v>
      </c>
      <c r="F7051" t="s">
        <v>98</v>
      </c>
      <c r="G7051" t="s">
        <v>89</v>
      </c>
      <c r="H7051" t="s">
        <v>75</v>
      </c>
      <c r="I7051" t="s">
        <v>76</v>
      </c>
      <c r="J7051" t="s">
        <v>77</v>
      </c>
      <c r="K7051">
        <v>20</v>
      </c>
      <c r="L7051" t="s">
        <v>77</v>
      </c>
      <c r="M7051" t="s">
        <v>78</v>
      </c>
      <c r="N7051" t="s">
        <v>11897</v>
      </c>
      <c r="O7051" t="s">
        <v>11777</v>
      </c>
      <c r="P7051" t="s">
        <v>11803</v>
      </c>
      <c r="Q7051" t="s">
        <v>2055</v>
      </c>
      <c r="R7051" t="s">
        <v>79</v>
      </c>
      <c r="S7051" t="s">
        <v>25</v>
      </c>
      <c r="T7051" t="s">
        <v>2056</v>
      </c>
      <c r="U7051" t="s">
        <v>100</v>
      </c>
      <c r="V7051" t="s">
        <v>80</v>
      </c>
      <c r="W7051">
        <v>82300</v>
      </c>
      <c r="X7051" t="s">
        <v>85</v>
      </c>
      <c r="Y7051">
        <v>-20</v>
      </c>
      <c r="Z7051" t="s">
        <v>11778</v>
      </c>
      <c r="AA7051" t="s">
        <v>11804</v>
      </c>
      <c r="AB7051" t="s">
        <v>107</v>
      </c>
      <c r="AC7051" t="s">
        <v>11771</v>
      </c>
      <c r="AD7051">
        <f>_xlfn.XLOOKUP(MIS[[#This Row],[TRADING SYMBOL]],[1]Sheet1!$D:$D,[1]Sheet1!$C:$C)</f>
        <v>389.05</v>
      </c>
      <c r="AE7051">
        <f>MIS[[#This Row],[OrderAverageTradedPrice]]*MIS[[#This Row],[OrderQuantity]]</f>
        <v>7632</v>
      </c>
      <c r="AF7051">
        <f>MIS[[#This Row],[LTP]]*MIS[[#This Row],[OrderQuantity]]</f>
        <v>7781</v>
      </c>
      <c r="AG7051">
        <f>IF(MIS[[#This Row],[OrderSide]]="SELL",MIS[[#This Row],[VALUE]]-MIS[[#This Row],[LIVE_VALUE]],MIS[[#This Row],[LIVE_VALUE]]-MIS[[#This Row],[VALUE]])</f>
        <v>-149</v>
      </c>
      <c r="AH7051" t="str" cm="1">
        <f t="array" ref="AH7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1" t="str">
        <f>MIS[[#This Row],[TRADING SYMBOL]]</f>
        <v>SENSEX2552082300PE</v>
      </c>
      <c r="AJ7051" t="str">
        <f>IF(RIGHT(MIS[[#This Row],[Main/Hedge]],4)="MAIN","MAIN","HEDGE")</f>
        <v>MAIN</v>
      </c>
      <c r="AK7051" t="str" cm="1">
        <f t="array" ref="AK7051">_xlfn._xlws.FILTER(Table4[Column1],ISNUMBER(SEARCH(Table4[Column1],MIS[[#This Row],[OrderUniqueIdentifier]])),"")</f>
        <v>LONGSHORT</v>
      </c>
    </row>
    <row r="7052" spans="1:37" x14ac:dyDescent="0.25">
      <c r="A7052" t="s">
        <v>71</v>
      </c>
      <c r="B7052" t="s">
        <v>1143</v>
      </c>
      <c r="C7052" t="s">
        <v>12015</v>
      </c>
      <c r="D7052" t="s">
        <v>72</v>
      </c>
      <c r="E7052" t="s">
        <v>2053</v>
      </c>
      <c r="F7052" t="s">
        <v>98</v>
      </c>
      <c r="G7052" t="s">
        <v>89</v>
      </c>
      <c r="H7052" t="s">
        <v>75</v>
      </c>
      <c r="I7052" t="s">
        <v>76</v>
      </c>
      <c r="J7052" t="s">
        <v>77</v>
      </c>
      <c r="K7052">
        <v>40</v>
      </c>
      <c r="L7052" t="s">
        <v>77</v>
      </c>
      <c r="M7052" t="s">
        <v>78</v>
      </c>
      <c r="N7052" t="s">
        <v>11802</v>
      </c>
      <c r="O7052" t="s">
        <v>11777</v>
      </c>
      <c r="P7052" t="s">
        <v>11803</v>
      </c>
      <c r="Q7052" t="s">
        <v>2055</v>
      </c>
      <c r="R7052" t="s">
        <v>79</v>
      </c>
      <c r="S7052" t="s">
        <v>25</v>
      </c>
      <c r="T7052" t="s">
        <v>2056</v>
      </c>
      <c r="U7052" t="s">
        <v>100</v>
      </c>
      <c r="V7052" t="s">
        <v>80</v>
      </c>
      <c r="W7052">
        <v>82300</v>
      </c>
      <c r="X7052" t="s">
        <v>85</v>
      </c>
      <c r="Y7052">
        <v>-40</v>
      </c>
      <c r="Z7052" t="s">
        <v>11778</v>
      </c>
      <c r="AA7052" t="s">
        <v>11804</v>
      </c>
      <c r="AB7052" t="s">
        <v>107</v>
      </c>
      <c r="AC7052" t="s">
        <v>11771</v>
      </c>
      <c r="AD7052">
        <f>_xlfn.XLOOKUP(MIS[[#This Row],[TRADING SYMBOL]],[1]Sheet1!$D:$D,[1]Sheet1!$C:$C)</f>
        <v>389.05</v>
      </c>
      <c r="AE7052">
        <f>MIS[[#This Row],[OrderAverageTradedPrice]]*MIS[[#This Row],[OrderQuantity]]</f>
        <v>15266</v>
      </c>
      <c r="AF7052">
        <f>MIS[[#This Row],[LTP]]*MIS[[#This Row],[OrderQuantity]]</f>
        <v>15562</v>
      </c>
      <c r="AG7052">
        <f>IF(MIS[[#This Row],[OrderSide]]="SELL",MIS[[#This Row],[VALUE]]-MIS[[#This Row],[LIVE_VALUE]],MIS[[#This Row],[LIVE_VALUE]]-MIS[[#This Row],[VALUE]])</f>
        <v>-296</v>
      </c>
      <c r="AH7052" t="str" cm="1">
        <f t="array" ref="AH7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2" t="str">
        <f>MIS[[#This Row],[TRADING SYMBOL]]</f>
        <v>SENSEX2552082300PE</v>
      </c>
      <c r="AJ7052" t="str">
        <f>IF(RIGHT(MIS[[#This Row],[Main/Hedge]],4)="MAIN","MAIN","HEDGE")</f>
        <v>MAIN</v>
      </c>
      <c r="AK7052" t="str" cm="1">
        <f t="array" ref="AK7052">_xlfn._xlws.FILTER(Table4[Column1],ISNUMBER(SEARCH(Table4[Column1],MIS[[#This Row],[OrderUniqueIdentifier]])),"")</f>
        <v>LONGSHORT</v>
      </c>
    </row>
    <row r="7053" spans="1:37" x14ac:dyDescent="0.25">
      <c r="A7053" t="s">
        <v>71</v>
      </c>
      <c r="B7053" t="s">
        <v>1244</v>
      </c>
      <c r="C7053" t="s">
        <v>12049</v>
      </c>
      <c r="D7053" t="s">
        <v>72</v>
      </c>
      <c r="E7053" t="s">
        <v>2053</v>
      </c>
      <c r="F7053" t="s">
        <v>98</v>
      </c>
      <c r="G7053" t="s">
        <v>89</v>
      </c>
      <c r="H7053" t="s">
        <v>75</v>
      </c>
      <c r="I7053" t="s">
        <v>76</v>
      </c>
      <c r="J7053" t="s">
        <v>77</v>
      </c>
      <c r="K7053">
        <v>20</v>
      </c>
      <c r="L7053" t="s">
        <v>77</v>
      </c>
      <c r="M7053" t="s">
        <v>78</v>
      </c>
      <c r="N7053" t="s">
        <v>11810</v>
      </c>
      <c r="O7053" t="s">
        <v>11803</v>
      </c>
      <c r="P7053" t="s">
        <v>11803</v>
      </c>
      <c r="Q7053" t="s">
        <v>2055</v>
      </c>
      <c r="R7053" t="s">
        <v>79</v>
      </c>
      <c r="S7053" t="s">
        <v>25</v>
      </c>
      <c r="T7053" t="s">
        <v>2056</v>
      </c>
      <c r="U7053" t="s">
        <v>100</v>
      </c>
      <c r="V7053" t="s">
        <v>80</v>
      </c>
      <c r="W7053">
        <v>82300</v>
      </c>
      <c r="X7053" t="s">
        <v>85</v>
      </c>
      <c r="Y7053">
        <v>-20</v>
      </c>
      <c r="Z7053" t="s">
        <v>11804</v>
      </c>
      <c r="AA7053" t="s">
        <v>11804</v>
      </c>
      <c r="AB7053" t="s">
        <v>107</v>
      </c>
      <c r="AC7053" t="s">
        <v>11771</v>
      </c>
      <c r="AD7053">
        <f>_xlfn.XLOOKUP(MIS[[#This Row],[TRADING SYMBOL]],[1]Sheet1!$D:$D,[1]Sheet1!$C:$C)</f>
        <v>389.05</v>
      </c>
      <c r="AE7053">
        <f>MIS[[#This Row],[OrderAverageTradedPrice]]*MIS[[#This Row],[OrderQuantity]]</f>
        <v>7641</v>
      </c>
      <c r="AF7053">
        <f>MIS[[#This Row],[LTP]]*MIS[[#This Row],[OrderQuantity]]</f>
        <v>7781</v>
      </c>
      <c r="AG7053">
        <f>IF(MIS[[#This Row],[OrderSide]]="SELL",MIS[[#This Row],[VALUE]]-MIS[[#This Row],[LIVE_VALUE]],MIS[[#This Row],[LIVE_VALUE]]-MIS[[#This Row],[VALUE]])</f>
        <v>-140</v>
      </c>
      <c r="AH7053" t="str" cm="1">
        <f t="array" ref="AH7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3" t="str">
        <f>MIS[[#This Row],[TRADING SYMBOL]]</f>
        <v>SENSEX2552082300PE</v>
      </c>
      <c r="AJ7053" t="str">
        <f>IF(RIGHT(MIS[[#This Row],[Main/Hedge]],4)="MAIN","MAIN","HEDGE")</f>
        <v>MAIN</v>
      </c>
      <c r="AK7053" t="str" cm="1">
        <f t="array" ref="AK7053">_xlfn._xlws.FILTER(Table4[Column1],ISNUMBER(SEARCH(Table4[Column1],MIS[[#This Row],[OrderUniqueIdentifier]])),"")</f>
        <v>LONGSHORT</v>
      </c>
    </row>
    <row r="7054" spans="1:37" x14ac:dyDescent="0.25">
      <c r="A7054" t="s">
        <v>71</v>
      </c>
      <c r="B7054" t="s">
        <v>1280</v>
      </c>
      <c r="C7054" t="s">
        <v>12060</v>
      </c>
      <c r="D7054" t="s">
        <v>72</v>
      </c>
      <c r="E7054" t="s">
        <v>2053</v>
      </c>
      <c r="F7054" t="s">
        <v>98</v>
      </c>
      <c r="G7054" t="s">
        <v>89</v>
      </c>
      <c r="H7054" t="s">
        <v>75</v>
      </c>
      <c r="I7054" t="s">
        <v>76</v>
      </c>
      <c r="J7054" t="s">
        <v>77</v>
      </c>
      <c r="K7054">
        <v>60</v>
      </c>
      <c r="L7054" t="s">
        <v>77</v>
      </c>
      <c r="M7054" t="s">
        <v>78</v>
      </c>
      <c r="N7054" t="s">
        <v>11810</v>
      </c>
      <c r="O7054" t="s">
        <v>11803</v>
      </c>
      <c r="P7054" t="s">
        <v>11803</v>
      </c>
      <c r="Q7054" t="s">
        <v>2055</v>
      </c>
      <c r="R7054" t="s">
        <v>79</v>
      </c>
      <c r="S7054" t="s">
        <v>25</v>
      </c>
      <c r="T7054" t="s">
        <v>2056</v>
      </c>
      <c r="U7054" t="s">
        <v>100</v>
      </c>
      <c r="V7054" t="s">
        <v>80</v>
      </c>
      <c r="W7054">
        <v>82300</v>
      </c>
      <c r="X7054" t="s">
        <v>85</v>
      </c>
      <c r="Y7054">
        <v>-60</v>
      </c>
      <c r="Z7054" t="s">
        <v>11804</v>
      </c>
      <c r="AA7054" t="s">
        <v>11804</v>
      </c>
      <c r="AB7054" t="s">
        <v>107</v>
      </c>
      <c r="AC7054" t="s">
        <v>11771</v>
      </c>
      <c r="AD7054">
        <f>_xlfn.XLOOKUP(MIS[[#This Row],[TRADING SYMBOL]],[1]Sheet1!$D:$D,[1]Sheet1!$C:$C)</f>
        <v>389.05</v>
      </c>
      <c r="AE7054">
        <f>MIS[[#This Row],[OrderAverageTradedPrice]]*MIS[[#This Row],[OrderQuantity]]</f>
        <v>22923</v>
      </c>
      <c r="AF7054">
        <f>MIS[[#This Row],[LTP]]*MIS[[#This Row],[OrderQuantity]]</f>
        <v>23343</v>
      </c>
      <c r="AG7054">
        <f>IF(MIS[[#This Row],[OrderSide]]="SELL",MIS[[#This Row],[VALUE]]-MIS[[#This Row],[LIVE_VALUE]],MIS[[#This Row],[LIVE_VALUE]]-MIS[[#This Row],[VALUE]])</f>
        <v>-420</v>
      </c>
      <c r="AH7054" t="str" cm="1">
        <f t="array" ref="AH7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4" t="str">
        <f>MIS[[#This Row],[TRADING SYMBOL]]</f>
        <v>SENSEX2552082300PE</v>
      </c>
      <c r="AJ7054" t="str">
        <f>IF(RIGHT(MIS[[#This Row],[Main/Hedge]],4)="MAIN","MAIN","HEDGE")</f>
        <v>MAIN</v>
      </c>
      <c r="AK7054" t="str" cm="1">
        <f t="array" ref="AK7054">_xlfn._xlws.FILTER(Table4[Column1],ISNUMBER(SEARCH(Table4[Column1],MIS[[#This Row],[OrderUniqueIdentifier]])),"")</f>
        <v>LONGSHORT</v>
      </c>
    </row>
    <row r="7055" spans="1:37" x14ac:dyDescent="0.25">
      <c r="A7055" t="s">
        <v>71</v>
      </c>
      <c r="B7055" t="s">
        <v>1280</v>
      </c>
      <c r="C7055" t="s">
        <v>12061</v>
      </c>
      <c r="D7055" t="s">
        <v>72</v>
      </c>
      <c r="E7055" t="s">
        <v>11766</v>
      </c>
      <c r="F7055" t="s">
        <v>73</v>
      </c>
      <c r="G7055" t="s">
        <v>89</v>
      </c>
      <c r="H7055" t="s">
        <v>75</v>
      </c>
      <c r="I7055" t="s">
        <v>76</v>
      </c>
      <c r="J7055" t="s">
        <v>77</v>
      </c>
      <c r="K7055">
        <v>150</v>
      </c>
      <c r="L7055" t="s">
        <v>77</v>
      </c>
      <c r="M7055" t="s">
        <v>78</v>
      </c>
      <c r="N7055" t="s">
        <v>11798</v>
      </c>
      <c r="O7055" t="s">
        <v>11803</v>
      </c>
      <c r="P7055" t="s">
        <v>11803</v>
      </c>
      <c r="Q7055" t="s">
        <v>11768</v>
      </c>
      <c r="R7055" t="s">
        <v>79</v>
      </c>
      <c r="S7055" t="s">
        <v>25</v>
      </c>
      <c r="T7055" t="s">
        <v>11769</v>
      </c>
      <c r="U7055" t="s">
        <v>43</v>
      </c>
      <c r="V7055" t="s">
        <v>80</v>
      </c>
      <c r="W7055">
        <v>25000</v>
      </c>
      <c r="X7055" t="s">
        <v>85</v>
      </c>
      <c r="Y7055">
        <v>-150</v>
      </c>
      <c r="Z7055" t="s">
        <v>11804</v>
      </c>
      <c r="AA7055" t="s">
        <v>11804</v>
      </c>
      <c r="AB7055" t="s">
        <v>107</v>
      </c>
      <c r="AC7055" t="s">
        <v>11771</v>
      </c>
      <c r="AD7055">
        <f>_xlfn.XLOOKUP(MIS[[#This Row],[TRADING SYMBOL]],[1]Sheet1!$D:$D,[1]Sheet1!$C:$C)</f>
        <v>163.19999999999999</v>
      </c>
      <c r="AE7055">
        <f>MIS[[#This Row],[OrderAverageTradedPrice]]*MIS[[#This Row],[OrderQuantity]]</f>
        <v>23887.5</v>
      </c>
      <c r="AF7055">
        <f>MIS[[#This Row],[LTP]]*MIS[[#This Row],[OrderQuantity]]</f>
        <v>24480</v>
      </c>
      <c r="AG7055">
        <f>IF(MIS[[#This Row],[OrderSide]]="SELL",MIS[[#This Row],[VALUE]]-MIS[[#This Row],[LIVE_VALUE]],MIS[[#This Row],[LIVE_VALUE]]-MIS[[#This Row],[VALUE]])</f>
        <v>-592.5</v>
      </c>
      <c r="AH7055" t="str" cm="1">
        <f t="array" ref="AH7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5" t="str">
        <f>MIS[[#This Row],[TRADING SYMBOL]]</f>
        <v>NIFTY2552225000PE</v>
      </c>
      <c r="AJ7055" t="str">
        <f>IF(RIGHT(MIS[[#This Row],[Main/Hedge]],4)="MAIN","MAIN","HEDGE")</f>
        <v>MAIN</v>
      </c>
      <c r="AK7055" t="str" cm="1">
        <f t="array" ref="AK7055">_xlfn._xlws.FILTER(Table4[Column1],ISNUMBER(SEARCH(Table4[Column1],MIS[[#This Row],[OrderUniqueIdentifier]])),"")</f>
        <v>LONGSHORT</v>
      </c>
    </row>
    <row r="7056" spans="1:37" x14ac:dyDescent="0.25">
      <c r="A7056" t="s">
        <v>71</v>
      </c>
      <c r="B7056" t="s">
        <v>1288</v>
      </c>
      <c r="C7056" t="s">
        <v>12062</v>
      </c>
      <c r="D7056" t="s">
        <v>72</v>
      </c>
      <c r="E7056" t="s">
        <v>2053</v>
      </c>
      <c r="F7056" t="s">
        <v>98</v>
      </c>
      <c r="G7056" t="s">
        <v>89</v>
      </c>
      <c r="H7056" t="s">
        <v>75</v>
      </c>
      <c r="I7056" t="s">
        <v>76</v>
      </c>
      <c r="J7056" t="s">
        <v>77</v>
      </c>
      <c r="K7056">
        <v>100</v>
      </c>
      <c r="L7056" t="s">
        <v>77</v>
      </c>
      <c r="M7056" t="s">
        <v>78</v>
      </c>
      <c r="N7056" t="s">
        <v>12063</v>
      </c>
      <c r="O7056" t="s">
        <v>11777</v>
      </c>
      <c r="P7056" t="s">
        <v>11803</v>
      </c>
      <c r="Q7056" t="s">
        <v>2055</v>
      </c>
      <c r="R7056" t="s">
        <v>79</v>
      </c>
      <c r="S7056" t="s">
        <v>25</v>
      </c>
      <c r="T7056" t="s">
        <v>2056</v>
      </c>
      <c r="U7056" t="s">
        <v>100</v>
      </c>
      <c r="V7056" t="s">
        <v>80</v>
      </c>
      <c r="W7056">
        <v>82300</v>
      </c>
      <c r="X7056" t="s">
        <v>85</v>
      </c>
      <c r="Y7056">
        <v>-100</v>
      </c>
      <c r="Z7056" t="s">
        <v>11778</v>
      </c>
      <c r="AA7056" t="s">
        <v>11804</v>
      </c>
      <c r="AB7056" t="s">
        <v>107</v>
      </c>
      <c r="AC7056" t="s">
        <v>11771</v>
      </c>
      <c r="AD7056">
        <f>_xlfn.XLOOKUP(MIS[[#This Row],[TRADING SYMBOL]],[1]Sheet1!$D:$D,[1]Sheet1!$C:$C)</f>
        <v>389.05</v>
      </c>
      <c r="AE7056">
        <f>MIS[[#This Row],[OrderAverageTradedPrice]]*MIS[[#This Row],[OrderQuantity]]</f>
        <v>38149</v>
      </c>
      <c r="AF7056">
        <f>MIS[[#This Row],[LTP]]*MIS[[#This Row],[OrderQuantity]]</f>
        <v>38905</v>
      </c>
      <c r="AG7056">
        <f>IF(MIS[[#This Row],[OrderSide]]="SELL",MIS[[#This Row],[VALUE]]-MIS[[#This Row],[LIVE_VALUE]],MIS[[#This Row],[LIVE_VALUE]]-MIS[[#This Row],[VALUE]])</f>
        <v>-756</v>
      </c>
      <c r="AH7056" t="str" cm="1">
        <f t="array" ref="AH7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6" t="str">
        <f>MIS[[#This Row],[TRADING SYMBOL]]</f>
        <v>SENSEX2552082300PE</v>
      </c>
      <c r="AJ7056" t="str">
        <f>IF(RIGHT(MIS[[#This Row],[Main/Hedge]],4)="MAIN","MAIN","HEDGE")</f>
        <v>MAIN</v>
      </c>
      <c r="AK7056" t="str" cm="1">
        <f t="array" ref="AK7056">_xlfn._xlws.FILTER(Table4[Column1],ISNUMBER(SEARCH(Table4[Column1],MIS[[#This Row],[OrderUniqueIdentifier]])),"")</f>
        <v>LONGSHORT</v>
      </c>
    </row>
    <row r="7057" spans="1:37" x14ac:dyDescent="0.25">
      <c r="A7057" t="s">
        <v>71</v>
      </c>
      <c r="B7057" t="s">
        <v>1305</v>
      </c>
      <c r="C7057" t="s">
        <v>12073</v>
      </c>
      <c r="D7057" t="s">
        <v>72</v>
      </c>
      <c r="E7057" t="s">
        <v>2053</v>
      </c>
      <c r="F7057" t="s">
        <v>98</v>
      </c>
      <c r="G7057" t="s">
        <v>89</v>
      </c>
      <c r="H7057" t="s">
        <v>75</v>
      </c>
      <c r="I7057" t="s">
        <v>76</v>
      </c>
      <c r="J7057" t="s">
        <v>77</v>
      </c>
      <c r="K7057">
        <v>40</v>
      </c>
      <c r="L7057" t="s">
        <v>77</v>
      </c>
      <c r="M7057" t="s">
        <v>78</v>
      </c>
      <c r="N7057" t="s">
        <v>11901</v>
      </c>
      <c r="O7057" t="s">
        <v>11777</v>
      </c>
      <c r="P7057" t="s">
        <v>11803</v>
      </c>
      <c r="Q7057" t="s">
        <v>2055</v>
      </c>
      <c r="R7057" t="s">
        <v>79</v>
      </c>
      <c r="S7057" t="s">
        <v>25</v>
      </c>
      <c r="T7057" t="s">
        <v>2056</v>
      </c>
      <c r="U7057" t="s">
        <v>100</v>
      </c>
      <c r="V7057" t="s">
        <v>80</v>
      </c>
      <c r="W7057">
        <v>82300</v>
      </c>
      <c r="X7057" t="s">
        <v>85</v>
      </c>
      <c r="Y7057">
        <v>-40</v>
      </c>
      <c r="Z7057" t="s">
        <v>11778</v>
      </c>
      <c r="AA7057" t="s">
        <v>11804</v>
      </c>
      <c r="AB7057" t="s">
        <v>107</v>
      </c>
      <c r="AC7057" t="s">
        <v>11771</v>
      </c>
      <c r="AD7057">
        <f>_xlfn.XLOOKUP(MIS[[#This Row],[TRADING SYMBOL]],[1]Sheet1!$D:$D,[1]Sheet1!$C:$C)</f>
        <v>389.05</v>
      </c>
      <c r="AE7057">
        <f>MIS[[#This Row],[OrderAverageTradedPrice]]*MIS[[#This Row],[OrderQuantity]]</f>
        <v>15268</v>
      </c>
      <c r="AF7057">
        <f>MIS[[#This Row],[LTP]]*MIS[[#This Row],[OrderQuantity]]</f>
        <v>15562</v>
      </c>
      <c r="AG7057">
        <f>IF(MIS[[#This Row],[OrderSide]]="SELL",MIS[[#This Row],[VALUE]]-MIS[[#This Row],[LIVE_VALUE]],MIS[[#This Row],[LIVE_VALUE]]-MIS[[#This Row],[VALUE]])</f>
        <v>-294</v>
      </c>
      <c r="AH7057" t="str" cm="1">
        <f t="array" ref="AH7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7" t="str">
        <f>MIS[[#This Row],[TRADING SYMBOL]]</f>
        <v>SENSEX2552082300PE</v>
      </c>
      <c r="AJ7057" t="str">
        <f>IF(RIGHT(MIS[[#This Row],[Main/Hedge]],4)="MAIN","MAIN","HEDGE")</f>
        <v>MAIN</v>
      </c>
      <c r="AK7057" t="str" cm="1">
        <f t="array" ref="AK7057">_xlfn._xlws.FILTER(Table4[Column1],ISNUMBER(SEARCH(Table4[Column1],MIS[[#This Row],[OrderUniqueIdentifier]])),"")</f>
        <v>LONGSHORT</v>
      </c>
    </row>
    <row r="7058" spans="1:37" x14ac:dyDescent="0.25">
      <c r="A7058" t="s">
        <v>71</v>
      </c>
      <c r="B7058" t="s">
        <v>1308</v>
      </c>
      <c r="C7058" t="s">
        <v>12076</v>
      </c>
      <c r="D7058" t="s">
        <v>72</v>
      </c>
      <c r="E7058" t="s">
        <v>11766</v>
      </c>
      <c r="F7058" t="s">
        <v>73</v>
      </c>
      <c r="G7058" t="s">
        <v>89</v>
      </c>
      <c r="H7058" t="s">
        <v>75</v>
      </c>
      <c r="I7058" t="s">
        <v>76</v>
      </c>
      <c r="J7058" t="s">
        <v>77</v>
      </c>
      <c r="K7058">
        <v>300</v>
      </c>
      <c r="L7058" t="s">
        <v>77</v>
      </c>
      <c r="M7058" t="s">
        <v>78</v>
      </c>
      <c r="N7058" t="s">
        <v>11939</v>
      </c>
      <c r="O7058" t="s">
        <v>11803</v>
      </c>
      <c r="P7058" t="s">
        <v>11803</v>
      </c>
      <c r="Q7058" t="s">
        <v>11768</v>
      </c>
      <c r="R7058" t="s">
        <v>79</v>
      </c>
      <c r="S7058" t="s">
        <v>25</v>
      </c>
      <c r="T7058" t="s">
        <v>11769</v>
      </c>
      <c r="U7058" t="s">
        <v>43</v>
      </c>
      <c r="V7058" t="s">
        <v>80</v>
      </c>
      <c r="W7058">
        <v>25000</v>
      </c>
      <c r="X7058" t="s">
        <v>85</v>
      </c>
      <c r="Y7058">
        <v>-300</v>
      </c>
      <c r="Z7058" t="s">
        <v>11804</v>
      </c>
      <c r="AA7058" t="s">
        <v>11804</v>
      </c>
      <c r="AB7058" t="s">
        <v>107</v>
      </c>
      <c r="AC7058" t="s">
        <v>11771</v>
      </c>
      <c r="AD7058">
        <f>_xlfn.XLOOKUP(MIS[[#This Row],[TRADING SYMBOL]],[1]Sheet1!$D:$D,[1]Sheet1!$C:$C)</f>
        <v>163.19999999999999</v>
      </c>
      <c r="AE7058">
        <f>MIS[[#This Row],[OrderAverageTradedPrice]]*MIS[[#This Row],[OrderQuantity]]</f>
        <v>47872.5</v>
      </c>
      <c r="AF7058">
        <f>MIS[[#This Row],[LTP]]*MIS[[#This Row],[OrderQuantity]]</f>
        <v>48960</v>
      </c>
      <c r="AG7058">
        <f>IF(MIS[[#This Row],[OrderSide]]="SELL",MIS[[#This Row],[VALUE]]-MIS[[#This Row],[LIVE_VALUE]],MIS[[#This Row],[LIVE_VALUE]]-MIS[[#This Row],[VALUE]])</f>
        <v>-1087.5</v>
      </c>
      <c r="AH7058" t="str" cm="1">
        <f t="array" ref="AH7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8" t="str">
        <f>MIS[[#This Row],[TRADING SYMBOL]]</f>
        <v>NIFTY2552225000PE</v>
      </c>
      <c r="AJ7058" t="str">
        <f>IF(RIGHT(MIS[[#This Row],[Main/Hedge]],4)="MAIN","MAIN","HEDGE")</f>
        <v>MAIN</v>
      </c>
      <c r="AK7058" t="str" cm="1">
        <f t="array" ref="AK7058">_xlfn._xlws.FILTER(Table4[Column1],ISNUMBER(SEARCH(Table4[Column1],MIS[[#This Row],[OrderUniqueIdentifier]])),"")</f>
        <v>LONGSHORT</v>
      </c>
    </row>
    <row r="7059" spans="1:37" x14ac:dyDescent="0.25">
      <c r="A7059" t="s">
        <v>1357</v>
      </c>
      <c r="B7059" t="s">
        <v>1366</v>
      </c>
      <c r="C7059" t="s">
        <v>12091</v>
      </c>
      <c r="D7059" t="s">
        <v>72</v>
      </c>
      <c r="E7059" t="s">
        <v>11766</v>
      </c>
      <c r="F7059" t="s">
        <v>73</v>
      </c>
      <c r="G7059" t="s">
        <v>89</v>
      </c>
      <c r="H7059" t="s">
        <v>75</v>
      </c>
      <c r="I7059" t="s">
        <v>76</v>
      </c>
      <c r="J7059" t="s">
        <v>77</v>
      </c>
      <c r="K7059">
        <v>75</v>
      </c>
      <c r="L7059" t="s">
        <v>77</v>
      </c>
      <c r="M7059" t="s">
        <v>78</v>
      </c>
      <c r="N7059" t="s">
        <v>11784</v>
      </c>
      <c r="O7059" t="s">
        <v>11803</v>
      </c>
      <c r="P7059" t="s">
        <v>11803</v>
      </c>
      <c r="Q7059" t="s">
        <v>11768</v>
      </c>
      <c r="R7059" t="s">
        <v>79</v>
      </c>
      <c r="S7059" t="s">
        <v>25</v>
      </c>
      <c r="T7059" t="s">
        <v>11769</v>
      </c>
      <c r="U7059" t="s">
        <v>43</v>
      </c>
      <c r="V7059" t="s">
        <v>80</v>
      </c>
      <c r="W7059">
        <v>25000</v>
      </c>
      <c r="X7059" t="s">
        <v>85</v>
      </c>
      <c r="Y7059">
        <v>-75</v>
      </c>
      <c r="Z7059" t="s">
        <v>11804</v>
      </c>
      <c r="AA7059" t="s">
        <v>11804</v>
      </c>
      <c r="AB7059" t="s">
        <v>107</v>
      </c>
      <c r="AC7059" t="s">
        <v>11771</v>
      </c>
      <c r="AD7059">
        <f>_xlfn.XLOOKUP(MIS[[#This Row],[TRADING SYMBOL]],[1]Sheet1!$D:$D,[1]Sheet1!$C:$C)</f>
        <v>163.19999999999999</v>
      </c>
      <c r="AE7059">
        <f>MIS[[#This Row],[OrderAverageTradedPrice]]*MIS[[#This Row],[OrderQuantity]]</f>
        <v>11932.5</v>
      </c>
      <c r="AF7059">
        <f>MIS[[#This Row],[LTP]]*MIS[[#This Row],[OrderQuantity]]</f>
        <v>12240</v>
      </c>
      <c r="AG7059">
        <f>IF(MIS[[#This Row],[OrderSide]]="SELL",MIS[[#This Row],[VALUE]]-MIS[[#This Row],[LIVE_VALUE]],MIS[[#This Row],[LIVE_VALUE]]-MIS[[#This Row],[VALUE]])</f>
        <v>-307.5</v>
      </c>
      <c r="AH7059" t="str" cm="1">
        <f t="array" ref="AH7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9" t="str">
        <f>MIS[[#This Row],[TRADING SYMBOL]]</f>
        <v>NIFTY2552225000PE</v>
      </c>
      <c r="AJ7059" t="str">
        <f>IF(RIGHT(MIS[[#This Row],[Main/Hedge]],4)="MAIN","MAIN","HEDGE")</f>
        <v>MAIN</v>
      </c>
      <c r="AK7059" t="str" cm="1">
        <f t="array" ref="AK7059">_xlfn._xlws.FILTER(Table4[Column1],ISNUMBER(SEARCH(Table4[Column1],MIS[[#This Row],[OrderUniqueIdentifier]])),"")</f>
        <v>LONGSHORT</v>
      </c>
    </row>
    <row r="7060" spans="1:37" x14ac:dyDescent="0.25">
      <c r="A7060" t="s">
        <v>1357</v>
      </c>
      <c r="B7060" t="s">
        <v>1366</v>
      </c>
      <c r="C7060" t="s">
        <v>12092</v>
      </c>
      <c r="D7060" t="s">
        <v>72</v>
      </c>
      <c r="E7060" t="s">
        <v>2053</v>
      </c>
      <c r="F7060" t="s">
        <v>98</v>
      </c>
      <c r="G7060" t="s">
        <v>89</v>
      </c>
      <c r="H7060" t="s">
        <v>93</v>
      </c>
      <c r="I7060" t="s">
        <v>76</v>
      </c>
      <c r="J7060" t="s">
        <v>12008</v>
      </c>
      <c r="K7060">
        <v>40</v>
      </c>
      <c r="L7060" t="s">
        <v>77</v>
      </c>
      <c r="M7060" t="s">
        <v>78</v>
      </c>
      <c r="N7060" t="s">
        <v>12008</v>
      </c>
      <c r="O7060" t="s">
        <v>11803</v>
      </c>
      <c r="P7060" t="s">
        <v>11803</v>
      </c>
      <c r="Q7060" t="s">
        <v>2055</v>
      </c>
      <c r="R7060" t="s">
        <v>79</v>
      </c>
      <c r="S7060" t="s">
        <v>25</v>
      </c>
      <c r="T7060" t="s">
        <v>2056</v>
      </c>
      <c r="U7060" t="s">
        <v>100</v>
      </c>
      <c r="V7060" t="s">
        <v>80</v>
      </c>
      <c r="W7060">
        <v>82300</v>
      </c>
      <c r="X7060" t="s">
        <v>85</v>
      </c>
      <c r="Y7060">
        <v>-40</v>
      </c>
      <c r="Z7060" t="s">
        <v>11804</v>
      </c>
      <c r="AA7060" t="s">
        <v>11804</v>
      </c>
      <c r="AB7060" t="s">
        <v>107</v>
      </c>
      <c r="AC7060" t="s">
        <v>11771</v>
      </c>
      <c r="AD7060">
        <f>_xlfn.XLOOKUP(MIS[[#This Row],[TRADING SYMBOL]],[1]Sheet1!$D:$D,[1]Sheet1!$C:$C)</f>
        <v>389.05</v>
      </c>
      <c r="AE7060">
        <f>MIS[[#This Row],[OrderAverageTradedPrice]]*MIS[[#This Row],[OrderQuantity]]</f>
        <v>15274</v>
      </c>
      <c r="AF7060">
        <f>MIS[[#This Row],[LTP]]*MIS[[#This Row],[OrderQuantity]]</f>
        <v>15562</v>
      </c>
      <c r="AG7060">
        <f>IF(MIS[[#This Row],[OrderSide]]="SELL",MIS[[#This Row],[VALUE]]-MIS[[#This Row],[LIVE_VALUE]],MIS[[#This Row],[LIVE_VALUE]]-MIS[[#This Row],[VALUE]])</f>
        <v>-288</v>
      </c>
      <c r="AH7060" t="str" cm="1">
        <f t="array" ref="AH7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0" t="str">
        <f>MIS[[#This Row],[TRADING SYMBOL]]</f>
        <v>SENSEX2552082300PE</v>
      </c>
      <c r="AJ7060" t="str">
        <f>IF(RIGHT(MIS[[#This Row],[Main/Hedge]],4)="MAIN","MAIN","HEDGE")</f>
        <v>MAIN</v>
      </c>
      <c r="AK7060" t="str" cm="1">
        <f t="array" ref="AK7060">_xlfn._xlws.FILTER(Table4[Column1],ISNUMBER(SEARCH(Table4[Column1],MIS[[#This Row],[OrderUniqueIdentifier]])),"")</f>
        <v>LONGSHORT</v>
      </c>
    </row>
    <row r="7061" spans="1:37" x14ac:dyDescent="0.25">
      <c r="A7061" t="s">
        <v>1555</v>
      </c>
      <c r="B7061" t="s">
        <v>1556</v>
      </c>
      <c r="C7061" t="s">
        <v>12142</v>
      </c>
      <c r="D7061" t="s">
        <v>72</v>
      </c>
      <c r="E7061" t="s">
        <v>2053</v>
      </c>
      <c r="F7061" t="s">
        <v>98</v>
      </c>
      <c r="G7061" t="s">
        <v>89</v>
      </c>
      <c r="H7061" t="s">
        <v>93</v>
      </c>
      <c r="I7061" t="s">
        <v>76</v>
      </c>
      <c r="J7061" t="s">
        <v>11825</v>
      </c>
      <c r="K7061">
        <v>120</v>
      </c>
      <c r="L7061" t="s">
        <v>77</v>
      </c>
      <c r="M7061" t="s">
        <v>78</v>
      </c>
      <c r="N7061" t="s">
        <v>11825</v>
      </c>
      <c r="O7061" t="s">
        <v>11777</v>
      </c>
      <c r="P7061" t="s">
        <v>11803</v>
      </c>
      <c r="Q7061" t="s">
        <v>2055</v>
      </c>
      <c r="R7061" t="s">
        <v>79</v>
      </c>
      <c r="S7061" t="s">
        <v>25</v>
      </c>
      <c r="T7061" t="s">
        <v>2056</v>
      </c>
      <c r="U7061" t="s">
        <v>100</v>
      </c>
      <c r="V7061" t="s">
        <v>80</v>
      </c>
      <c r="W7061">
        <v>82300</v>
      </c>
      <c r="X7061" t="s">
        <v>85</v>
      </c>
      <c r="Y7061">
        <v>-120</v>
      </c>
      <c r="Z7061" t="s">
        <v>11778</v>
      </c>
      <c r="AA7061" t="s">
        <v>11804</v>
      </c>
      <c r="AB7061" t="s">
        <v>107</v>
      </c>
      <c r="AC7061" t="s">
        <v>11771</v>
      </c>
      <c r="AD7061">
        <f>_xlfn.XLOOKUP(MIS[[#This Row],[TRADING SYMBOL]],[1]Sheet1!$D:$D,[1]Sheet1!$C:$C)</f>
        <v>389.05</v>
      </c>
      <c r="AE7061">
        <f>MIS[[#This Row],[OrderAverageTradedPrice]]*MIS[[#This Row],[OrderQuantity]]</f>
        <v>45780</v>
      </c>
      <c r="AF7061">
        <f>MIS[[#This Row],[LTP]]*MIS[[#This Row],[OrderQuantity]]</f>
        <v>46686</v>
      </c>
      <c r="AG7061">
        <f>IF(MIS[[#This Row],[OrderSide]]="SELL",MIS[[#This Row],[VALUE]]-MIS[[#This Row],[LIVE_VALUE]],MIS[[#This Row],[LIVE_VALUE]]-MIS[[#This Row],[VALUE]])</f>
        <v>-906</v>
      </c>
      <c r="AH7061" t="str" cm="1">
        <f t="array" ref="AH7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1" t="str">
        <f>MIS[[#This Row],[TRADING SYMBOL]]</f>
        <v>SENSEX2552082300PE</v>
      </c>
      <c r="AJ7061" t="str">
        <f>IF(RIGHT(MIS[[#This Row],[Main/Hedge]],4)="MAIN","MAIN","HEDGE")</f>
        <v>MAIN</v>
      </c>
      <c r="AK7061" t="str" cm="1">
        <f t="array" ref="AK7061">_xlfn._xlws.FILTER(Table4[Column1],ISNUMBER(SEARCH(Table4[Column1],MIS[[#This Row],[OrderUniqueIdentifier]])),"")</f>
        <v>LONGSHORT</v>
      </c>
    </row>
    <row r="7062" spans="1:37" x14ac:dyDescent="0.25">
      <c r="A7062" t="s">
        <v>1555</v>
      </c>
      <c r="B7062" t="s">
        <v>1631</v>
      </c>
      <c r="C7062" t="s">
        <v>12167</v>
      </c>
      <c r="D7062" t="s">
        <v>72</v>
      </c>
      <c r="E7062" t="s">
        <v>2053</v>
      </c>
      <c r="F7062" t="s">
        <v>98</v>
      </c>
      <c r="G7062" t="s">
        <v>89</v>
      </c>
      <c r="H7062" t="s">
        <v>93</v>
      </c>
      <c r="I7062" t="s">
        <v>76</v>
      </c>
      <c r="J7062" t="s">
        <v>11883</v>
      </c>
      <c r="K7062">
        <v>160</v>
      </c>
      <c r="L7062" t="s">
        <v>77</v>
      </c>
      <c r="M7062" t="s">
        <v>78</v>
      </c>
      <c r="N7062" t="s">
        <v>12168</v>
      </c>
      <c r="O7062" t="s">
        <v>11777</v>
      </c>
      <c r="P7062" t="s">
        <v>11803</v>
      </c>
      <c r="Q7062" t="s">
        <v>2055</v>
      </c>
      <c r="R7062" t="s">
        <v>79</v>
      </c>
      <c r="S7062" t="s">
        <v>25</v>
      </c>
      <c r="T7062" t="s">
        <v>2056</v>
      </c>
      <c r="U7062" t="s">
        <v>100</v>
      </c>
      <c r="V7062" t="s">
        <v>80</v>
      </c>
      <c r="W7062">
        <v>82300</v>
      </c>
      <c r="X7062" t="s">
        <v>85</v>
      </c>
      <c r="Y7062">
        <v>-160</v>
      </c>
      <c r="Z7062" t="s">
        <v>11778</v>
      </c>
      <c r="AA7062" t="s">
        <v>11804</v>
      </c>
      <c r="AB7062" t="s">
        <v>107</v>
      </c>
      <c r="AC7062" t="s">
        <v>11771</v>
      </c>
      <c r="AD7062">
        <f>_xlfn.XLOOKUP(MIS[[#This Row],[TRADING SYMBOL]],[1]Sheet1!$D:$D,[1]Sheet1!$C:$C)</f>
        <v>389.05</v>
      </c>
      <c r="AE7062">
        <f>MIS[[#This Row],[OrderAverageTradedPrice]]*MIS[[#This Row],[OrderQuantity]]</f>
        <v>61097</v>
      </c>
      <c r="AF7062">
        <f>MIS[[#This Row],[LTP]]*MIS[[#This Row],[OrderQuantity]]</f>
        <v>62248</v>
      </c>
      <c r="AG7062">
        <f>IF(MIS[[#This Row],[OrderSide]]="SELL",MIS[[#This Row],[VALUE]]-MIS[[#This Row],[LIVE_VALUE]],MIS[[#This Row],[LIVE_VALUE]]-MIS[[#This Row],[VALUE]])</f>
        <v>-1151</v>
      </c>
      <c r="AH7062" t="str" cm="1">
        <f t="array" ref="AH70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2" t="str">
        <f>MIS[[#This Row],[TRADING SYMBOL]]</f>
        <v>SENSEX2552082300PE</v>
      </c>
      <c r="AJ7062" t="str">
        <f>IF(RIGHT(MIS[[#This Row],[Main/Hedge]],4)="MAIN","MAIN","HEDGE")</f>
        <v>MAIN</v>
      </c>
      <c r="AK7062" t="str" cm="1">
        <f t="array" ref="AK7062">_xlfn._xlws.FILTER(Table4[Column1],ISNUMBER(SEARCH(Table4[Column1],MIS[[#This Row],[OrderUniqueIdentifier]])),"")</f>
        <v>LONGSHORT</v>
      </c>
    </row>
    <row r="7063" spans="1:37" x14ac:dyDescent="0.25">
      <c r="A7063" t="s">
        <v>1555</v>
      </c>
      <c r="B7063" t="s">
        <v>1657</v>
      </c>
      <c r="C7063" t="s">
        <v>12174</v>
      </c>
      <c r="D7063" t="s">
        <v>72</v>
      </c>
      <c r="E7063" t="s">
        <v>2053</v>
      </c>
      <c r="F7063" t="s">
        <v>98</v>
      </c>
      <c r="G7063" t="s">
        <v>89</v>
      </c>
      <c r="H7063" t="s">
        <v>93</v>
      </c>
      <c r="I7063" t="s">
        <v>76</v>
      </c>
      <c r="J7063" t="s">
        <v>11901</v>
      </c>
      <c r="K7063">
        <v>220</v>
      </c>
      <c r="L7063" t="s">
        <v>77</v>
      </c>
      <c r="M7063" t="s">
        <v>78</v>
      </c>
      <c r="N7063" t="s">
        <v>12175</v>
      </c>
      <c r="O7063" t="s">
        <v>11777</v>
      </c>
      <c r="P7063" t="s">
        <v>11803</v>
      </c>
      <c r="Q7063" t="s">
        <v>2055</v>
      </c>
      <c r="R7063" t="s">
        <v>79</v>
      </c>
      <c r="S7063" t="s">
        <v>25</v>
      </c>
      <c r="T7063" t="s">
        <v>2056</v>
      </c>
      <c r="U7063" t="s">
        <v>100</v>
      </c>
      <c r="V7063" t="s">
        <v>80</v>
      </c>
      <c r="W7063">
        <v>82300</v>
      </c>
      <c r="X7063" t="s">
        <v>85</v>
      </c>
      <c r="Y7063">
        <v>-220</v>
      </c>
      <c r="Z7063" t="s">
        <v>11778</v>
      </c>
      <c r="AA7063" t="s">
        <v>11804</v>
      </c>
      <c r="AB7063" t="s">
        <v>107</v>
      </c>
      <c r="AC7063" t="s">
        <v>11771</v>
      </c>
      <c r="AD7063">
        <f>_xlfn.XLOOKUP(MIS[[#This Row],[TRADING SYMBOL]],[1]Sheet1!$D:$D,[1]Sheet1!$C:$C)</f>
        <v>389.05</v>
      </c>
      <c r="AE7063">
        <f>MIS[[#This Row],[OrderAverageTradedPrice]]*MIS[[#This Row],[OrderQuantity]]</f>
        <v>83956.999999999942</v>
      </c>
      <c r="AF7063">
        <f>MIS[[#This Row],[LTP]]*MIS[[#This Row],[OrderQuantity]]</f>
        <v>85591</v>
      </c>
      <c r="AG7063">
        <f>IF(MIS[[#This Row],[OrderSide]]="SELL",MIS[[#This Row],[VALUE]]-MIS[[#This Row],[LIVE_VALUE]],MIS[[#This Row],[LIVE_VALUE]]-MIS[[#This Row],[VALUE]])</f>
        <v>-1634.0000000000582</v>
      </c>
      <c r="AH7063" t="str" cm="1">
        <f t="array" ref="AH70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3" t="str">
        <f>MIS[[#This Row],[TRADING SYMBOL]]</f>
        <v>SENSEX2552082300PE</v>
      </c>
      <c r="AJ7063" t="str">
        <f>IF(RIGHT(MIS[[#This Row],[Main/Hedge]],4)="MAIN","MAIN","HEDGE")</f>
        <v>MAIN</v>
      </c>
      <c r="AK7063" t="str" cm="1">
        <f t="array" ref="AK7063">_xlfn._xlws.FILTER(Table4[Column1],ISNUMBER(SEARCH(Table4[Column1],MIS[[#This Row],[OrderUniqueIdentifier]])),"")</f>
        <v>LONGSHORT</v>
      </c>
    </row>
    <row r="7064" spans="1:37" x14ac:dyDescent="0.25">
      <c r="A7064" t="s">
        <v>71</v>
      </c>
      <c r="B7064" t="s">
        <v>661</v>
      </c>
      <c r="C7064" t="s">
        <v>11845</v>
      </c>
      <c r="D7064" t="s">
        <v>72</v>
      </c>
      <c r="E7064" t="s">
        <v>2053</v>
      </c>
      <c r="F7064" t="s">
        <v>98</v>
      </c>
      <c r="G7064" t="s">
        <v>89</v>
      </c>
      <c r="H7064" t="s">
        <v>75</v>
      </c>
      <c r="I7064" t="s">
        <v>76</v>
      </c>
      <c r="J7064" t="s">
        <v>77</v>
      </c>
      <c r="K7064">
        <v>20</v>
      </c>
      <c r="L7064" t="s">
        <v>77</v>
      </c>
      <c r="M7064" t="s">
        <v>78</v>
      </c>
      <c r="N7064" t="s">
        <v>11846</v>
      </c>
      <c r="O7064" t="s">
        <v>11803</v>
      </c>
      <c r="P7064" t="s">
        <v>11847</v>
      </c>
      <c r="Q7064" t="s">
        <v>2055</v>
      </c>
      <c r="R7064" t="s">
        <v>79</v>
      </c>
      <c r="S7064" t="s">
        <v>25</v>
      </c>
      <c r="T7064" t="s">
        <v>2056</v>
      </c>
      <c r="U7064" t="s">
        <v>100</v>
      </c>
      <c r="V7064" t="s">
        <v>80</v>
      </c>
      <c r="W7064">
        <v>82300</v>
      </c>
      <c r="X7064" t="s">
        <v>85</v>
      </c>
      <c r="Y7064">
        <v>-20</v>
      </c>
      <c r="Z7064" t="s">
        <v>11804</v>
      </c>
      <c r="AA7064" t="s">
        <v>11848</v>
      </c>
      <c r="AB7064" t="s">
        <v>107</v>
      </c>
      <c r="AC7064" t="s">
        <v>11771</v>
      </c>
      <c r="AD7064">
        <f>_xlfn.XLOOKUP(MIS[[#This Row],[TRADING SYMBOL]],[1]Sheet1!$D:$D,[1]Sheet1!$C:$C)</f>
        <v>389.05</v>
      </c>
      <c r="AE7064">
        <f>MIS[[#This Row],[OrderAverageTradedPrice]]*MIS[[#This Row],[OrderQuantity]]</f>
        <v>7669</v>
      </c>
      <c r="AF7064">
        <f>MIS[[#This Row],[LTP]]*MIS[[#This Row],[OrderQuantity]]</f>
        <v>7781</v>
      </c>
      <c r="AG7064">
        <f>IF(MIS[[#This Row],[OrderSide]]="SELL",MIS[[#This Row],[VALUE]]-MIS[[#This Row],[LIVE_VALUE]],MIS[[#This Row],[LIVE_VALUE]]-MIS[[#This Row],[VALUE]])</f>
        <v>-112</v>
      </c>
      <c r="AH7064" t="str" cm="1">
        <f t="array" ref="AH7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4" t="str">
        <f>MIS[[#This Row],[TRADING SYMBOL]]</f>
        <v>SENSEX2552082300PE</v>
      </c>
      <c r="AJ7064" t="str">
        <f>IF(RIGHT(MIS[[#This Row],[Main/Hedge]],4)="MAIN","MAIN","HEDGE")</f>
        <v>MAIN</v>
      </c>
      <c r="AK7064" t="str" cm="1">
        <f t="array" ref="AK7064">_xlfn._xlws.FILTER(Table4[Column1],ISNUMBER(SEARCH(Table4[Column1],MIS[[#This Row],[OrderUniqueIdentifier]])),"")</f>
        <v>LONGSHORT</v>
      </c>
    </row>
    <row r="7065" spans="1:37" x14ac:dyDescent="0.25">
      <c r="A7065" t="s">
        <v>71</v>
      </c>
      <c r="B7065" t="s">
        <v>787</v>
      </c>
      <c r="C7065" t="s">
        <v>11882</v>
      </c>
      <c r="D7065" t="s">
        <v>72</v>
      </c>
      <c r="E7065" t="s">
        <v>2053</v>
      </c>
      <c r="F7065" t="s">
        <v>98</v>
      </c>
      <c r="G7065" t="s">
        <v>89</v>
      </c>
      <c r="H7065" t="s">
        <v>75</v>
      </c>
      <c r="I7065" t="s">
        <v>76</v>
      </c>
      <c r="J7065" t="s">
        <v>77</v>
      </c>
      <c r="K7065">
        <v>20</v>
      </c>
      <c r="L7065" t="s">
        <v>77</v>
      </c>
      <c r="M7065" t="s">
        <v>78</v>
      </c>
      <c r="N7065" t="s">
        <v>11883</v>
      </c>
      <c r="O7065" t="s">
        <v>11847</v>
      </c>
      <c r="P7065" t="s">
        <v>11847</v>
      </c>
      <c r="Q7065" t="s">
        <v>2055</v>
      </c>
      <c r="R7065" t="s">
        <v>79</v>
      </c>
      <c r="S7065" t="s">
        <v>25</v>
      </c>
      <c r="T7065" t="s">
        <v>2056</v>
      </c>
      <c r="U7065" t="s">
        <v>100</v>
      </c>
      <c r="V7065" t="s">
        <v>80</v>
      </c>
      <c r="W7065">
        <v>82300</v>
      </c>
      <c r="X7065" t="s">
        <v>85</v>
      </c>
      <c r="Y7065">
        <v>-20</v>
      </c>
      <c r="Z7065" t="s">
        <v>11848</v>
      </c>
      <c r="AA7065" t="s">
        <v>11848</v>
      </c>
      <c r="AB7065" t="s">
        <v>107</v>
      </c>
      <c r="AC7065" t="s">
        <v>11771</v>
      </c>
      <c r="AD7065">
        <f>_xlfn.XLOOKUP(MIS[[#This Row],[TRADING SYMBOL]],[1]Sheet1!$D:$D,[1]Sheet1!$C:$C)</f>
        <v>389.05</v>
      </c>
      <c r="AE7065">
        <f>MIS[[#This Row],[OrderAverageTradedPrice]]*MIS[[#This Row],[OrderQuantity]]</f>
        <v>7640</v>
      </c>
      <c r="AF7065">
        <f>MIS[[#This Row],[LTP]]*MIS[[#This Row],[OrderQuantity]]</f>
        <v>7781</v>
      </c>
      <c r="AG7065">
        <f>IF(MIS[[#This Row],[OrderSide]]="SELL",MIS[[#This Row],[VALUE]]-MIS[[#This Row],[LIVE_VALUE]],MIS[[#This Row],[LIVE_VALUE]]-MIS[[#This Row],[VALUE]])</f>
        <v>-141</v>
      </c>
      <c r="AH7065" t="str" cm="1">
        <f t="array" ref="AH70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5" t="str">
        <f>MIS[[#This Row],[TRADING SYMBOL]]</f>
        <v>SENSEX2552082300PE</v>
      </c>
      <c r="AJ7065" t="str">
        <f>IF(RIGHT(MIS[[#This Row],[Main/Hedge]],4)="MAIN","MAIN","HEDGE")</f>
        <v>MAIN</v>
      </c>
      <c r="AK7065" t="str" cm="1">
        <f t="array" ref="AK7065">_xlfn._xlws.FILTER(Table4[Column1],ISNUMBER(SEARCH(Table4[Column1],MIS[[#This Row],[OrderUniqueIdentifier]])),"")</f>
        <v>LONGSHORT</v>
      </c>
    </row>
    <row r="7066" spans="1:37" x14ac:dyDescent="0.25">
      <c r="A7066" t="s">
        <v>71</v>
      </c>
      <c r="B7066" t="s">
        <v>1171</v>
      </c>
      <c r="C7066" t="s">
        <v>12024</v>
      </c>
      <c r="D7066" t="s">
        <v>72</v>
      </c>
      <c r="E7066" t="s">
        <v>2053</v>
      </c>
      <c r="F7066" t="s">
        <v>98</v>
      </c>
      <c r="G7066" t="s">
        <v>89</v>
      </c>
      <c r="H7066" t="s">
        <v>75</v>
      </c>
      <c r="I7066" t="s">
        <v>76</v>
      </c>
      <c r="J7066" t="s">
        <v>77</v>
      </c>
      <c r="K7066">
        <v>20</v>
      </c>
      <c r="L7066" t="s">
        <v>77</v>
      </c>
      <c r="M7066" t="s">
        <v>78</v>
      </c>
      <c r="N7066" t="s">
        <v>12025</v>
      </c>
      <c r="O7066" t="s">
        <v>11803</v>
      </c>
      <c r="P7066" t="s">
        <v>11847</v>
      </c>
      <c r="Q7066" t="s">
        <v>2055</v>
      </c>
      <c r="R7066" t="s">
        <v>79</v>
      </c>
      <c r="S7066" t="s">
        <v>25</v>
      </c>
      <c r="T7066" t="s">
        <v>2056</v>
      </c>
      <c r="U7066" t="s">
        <v>100</v>
      </c>
      <c r="V7066" t="s">
        <v>80</v>
      </c>
      <c r="W7066">
        <v>82300</v>
      </c>
      <c r="X7066" t="s">
        <v>85</v>
      </c>
      <c r="Y7066">
        <v>-20</v>
      </c>
      <c r="Z7066" t="s">
        <v>11804</v>
      </c>
      <c r="AA7066" t="s">
        <v>11848</v>
      </c>
      <c r="AB7066" t="s">
        <v>107</v>
      </c>
      <c r="AC7066" t="s">
        <v>11771</v>
      </c>
      <c r="AD7066">
        <f>_xlfn.XLOOKUP(MIS[[#This Row],[TRADING SYMBOL]],[1]Sheet1!$D:$D,[1]Sheet1!$C:$C)</f>
        <v>389.05</v>
      </c>
      <c r="AE7066">
        <f>MIS[[#This Row],[OrderAverageTradedPrice]]*MIS[[#This Row],[OrderQuantity]]</f>
        <v>7660</v>
      </c>
      <c r="AF7066">
        <f>MIS[[#This Row],[LTP]]*MIS[[#This Row],[OrderQuantity]]</f>
        <v>7781</v>
      </c>
      <c r="AG7066">
        <f>IF(MIS[[#This Row],[OrderSide]]="SELL",MIS[[#This Row],[VALUE]]-MIS[[#This Row],[LIVE_VALUE]],MIS[[#This Row],[LIVE_VALUE]]-MIS[[#This Row],[VALUE]])</f>
        <v>-121</v>
      </c>
      <c r="AH7066" t="str" cm="1">
        <f t="array" ref="AH70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6" t="str">
        <f>MIS[[#This Row],[TRADING SYMBOL]]</f>
        <v>SENSEX2552082300PE</v>
      </c>
      <c r="AJ7066" t="str">
        <f>IF(RIGHT(MIS[[#This Row],[Main/Hedge]],4)="MAIN","MAIN","HEDGE")</f>
        <v>MAIN</v>
      </c>
      <c r="AK7066" t="str" cm="1">
        <f t="array" ref="AK7066">_xlfn._xlws.FILTER(Table4[Column1],ISNUMBER(SEARCH(Table4[Column1],MIS[[#This Row],[OrderUniqueIdentifier]])),"")</f>
        <v>LONGSHORT</v>
      </c>
    </row>
    <row r="7067" spans="1:37" x14ac:dyDescent="0.25">
      <c r="A7067" t="s">
        <v>71</v>
      </c>
      <c r="B7067" t="s">
        <v>1308</v>
      </c>
      <c r="C7067" t="s">
        <v>12074</v>
      </c>
      <c r="D7067" t="s">
        <v>72</v>
      </c>
      <c r="E7067" t="s">
        <v>2053</v>
      </c>
      <c r="F7067" t="s">
        <v>98</v>
      </c>
      <c r="G7067" t="s">
        <v>89</v>
      </c>
      <c r="H7067" t="s">
        <v>75</v>
      </c>
      <c r="I7067" t="s">
        <v>76</v>
      </c>
      <c r="J7067" t="s">
        <v>77</v>
      </c>
      <c r="K7067">
        <v>120</v>
      </c>
      <c r="L7067" t="s">
        <v>77</v>
      </c>
      <c r="M7067" t="s">
        <v>78</v>
      </c>
      <c r="N7067" t="s">
        <v>12075</v>
      </c>
      <c r="O7067" t="s">
        <v>11803</v>
      </c>
      <c r="P7067" t="s">
        <v>11847</v>
      </c>
      <c r="Q7067" t="s">
        <v>2055</v>
      </c>
      <c r="R7067" t="s">
        <v>79</v>
      </c>
      <c r="S7067" t="s">
        <v>25</v>
      </c>
      <c r="T7067" t="s">
        <v>2056</v>
      </c>
      <c r="U7067" t="s">
        <v>100</v>
      </c>
      <c r="V7067" t="s">
        <v>80</v>
      </c>
      <c r="W7067">
        <v>82300</v>
      </c>
      <c r="X7067" t="s">
        <v>85</v>
      </c>
      <c r="Y7067">
        <v>-120</v>
      </c>
      <c r="Z7067" t="s">
        <v>11804</v>
      </c>
      <c r="AA7067" t="s">
        <v>11848</v>
      </c>
      <c r="AB7067" t="s">
        <v>107</v>
      </c>
      <c r="AC7067" t="s">
        <v>11771</v>
      </c>
      <c r="AD7067">
        <f>_xlfn.XLOOKUP(MIS[[#This Row],[TRADING SYMBOL]],[1]Sheet1!$D:$D,[1]Sheet1!$C:$C)</f>
        <v>389.05</v>
      </c>
      <c r="AE7067">
        <f>MIS[[#This Row],[OrderAverageTradedPrice]]*MIS[[#This Row],[OrderQuantity]]</f>
        <v>45957</v>
      </c>
      <c r="AF7067">
        <f>MIS[[#This Row],[LTP]]*MIS[[#This Row],[OrderQuantity]]</f>
        <v>46686</v>
      </c>
      <c r="AG7067">
        <f>IF(MIS[[#This Row],[OrderSide]]="SELL",MIS[[#This Row],[VALUE]]-MIS[[#This Row],[LIVE_VALUE]],MIS[[#This Row],[LIVE_VALUE]]-MIS[[#This Row],[VALUE]])</f>
        <v>-729</v>
      </c>
      <c r="AH7067" t="str" cm="1">
        <f t="array" ref="AH70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7" t="str">
        <f>MIS[[#This Row],[TRADING SYMBOL]]</f>
        <v>SENSEX2552082300PE</v>
      </c>
      <c r="AJ7067" t="str">
        <f>IF(RIGHT(MIS[[#This Row],[Main/Hedge]],4)="MAIN","MAIN","HEDGE")</f>
        <v>MAIN</v>
      </c>
      <c r="AK7067" t="str" cm="1">
        <f t="array" ref="AK7067">_xlfn._xlws.FILTER(Table4[Column1],ISNUMBER(SEARCH(Table4[Column1],MIS[[#This Row],[OrderUniqueIdentifier]])),"")</f>
        <v>LONGSHORT</v>
      </c>
    </row>
    <row r="7068" spans="1:37" x14ac:dyDescent="0.25">
      <c r="A7068" t="s">
        <v>71</v>
      </c>
      <c r="B7068" t="s">
        <v>1326</v>
      </c>
      <c r="C7068" t="s">
        <v>12081</v>
      </c>
      <c r="D7068" t="s">
        <v>72</v>
      </c>
      <c r="E7068" t="s">
        <v>2053</v>
      </c>
      <c r="F7068" t="s">
        <v>98</v>
      </c>
      <c r="G7068" t="s">
        <v>89</v>
      </c>
      <c r="H7068" t="s">
        <v>75</v>
      </c>
      <c r="I7068" t="s">
        <v>76</v>
      </c>
      <c r="J7068" t="s">
        <v>77</v>
      </c>
      <c r="K7068">
        <v>20</v>
      </c>
      <c r="L7068" t="s">
        <v>77</v>
      </c>
      <c r="M7068" t="s">
        <v>78</v>
      </c>
      <c r="N7068" t="s">
        <v>12082</v>
      </c>
      <c r="O7068" t="s">
        <v>11847</v>
      </c>
      <c r="P7068" t="s">
        <v>11847</v>
      </c>
      <c r="Q7068" t="s">
        <v>2055</v>
      </c>
      <c r="R7068" t="s">
        <v>79</v>
      </c>
      <c r="S7068" t="s">
        <v>25</v>
      </c>
      <c r="T7068" t="s">
        <v>2056</v>
      </c>
      <c r="U7068" t="s">
        <v>100</v>
      </c>
      <c r="V7068" t="s">
        <v>80</v>
      </c>
      <c r="W7068">
        <v>82300</v>
      </c>
      <c r="X7068" t="s">
        <v>85</v>
      </c>
      <c r="Y7068">
        <v>-20</v>
      </c>
      <c r="Z7068" t="s">
        <v>11848</v>
      </c>
      <c r="AA7068" t="s">
        <v>11848</v>
      </c>
      <c r="AB7068" t="s">
        <v>107</v>
      </c>
      <c r="AC7068" t="s">
        <v>11771</v>
      </c>
      <c r="AD7068">
        <f>_xlfn.XLOOKUP(MIS[[#This Row],[TRADING SYMBOL]],[1]Sheet1!$D:$D,[1]Sheet1!$C:$C)</f>
        <v>389.05</v>
      </c>
      <c r="AE7068">
        <f>MIS[[#This Row],[OrderAverageTradedPrice]]*MIS[[#This Row],[OrderQuantity]]</f>
        <v>7646</v>
      </c>
      <c r="AF7068">
        <f>MIS[[#This Row],[LTP]]*MIS[[#This Row],[OrderQuantity]]</f>
        <v>7781</v>
      </c>
      <c r="AG7068">
        <f>IF(MIS[[#This Row],[OrderSide]]="SELL",MIS[[#This Row],[VALUE]]-MIS[[#This Row],[LIVE_VALUE]],MIS[[#This Row],[LIVE_VALUE]]-MIS[[#This Row],[VALUE]])</f>
        <v>-135</v>
      </c>
      <c r="AH7068" t="str" cm="1">
        <f t="array" ref="AH70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8" t="str">
        <f>MIS[[#This Row],[TRADING SYMBOL]]</f>
        <v>SENSEX2552082300PE</v>
      </c>
      <c r="AJ7068" t="str">
        <f>IF(RIGHT(MIS[[#This Row],[Main/Hedge]],4)="MAIN","MAIN","HEDGE")</f>
        <v>MAIN</v>
      </c>
      <c r="AK7068" t="str" cm="1">
        <f t="array" ref="AK7068">_xlfn._xlws.FILTER(Table4[Column1],ISNUMBER(SEARCH(Table4[Column1],MIS[[#This Row],[OrderUniqueIdentifier]])),"")</f>
        <v>LONGSHORT</v>
      </c>
    </row>
    <row r="7069" spans="1:37" x14ac:dyDescent="0.25">
      <c r="A7069" t="s">
        <v>179</v>
      </c>
      <c r="B7069" t="s">
        <v>1456</v>
      </c>
      <c r="C7069" t="s">
        <v>12110</v>
      </c>
      <c r="D7069" t="s">
        <v>72</v>
      </c>
      <c r="E7069" t="s">
        <v>11766</v>
      </c>
      <c r="F7069" t="s">
        <v>73</v>
      </c>
      <c r="G7069" t="s">
        <v>89</v>
      </c>
      <c r="H7069" t="s">
        <v>75</v>
      </c>
      <c r="I7069" t="s">
        <v>76</v>
      </c>
      <c r="J7069" t="s">
        <v>77</v>
      </c>
      <c r="K7069">
        <v>150</v>
      </c>
      <c r="L7069" t="s">
        <v>77</v>
      </c>
      <c r="M7069" t="s">
        <v>78</v>
      </c>
      <c r="N7069" t="s">
        <v>11922</v>
      </c>
      <c r="O7069" t="s">
        <v>11847</v>
      </c>
      <c r="P7069" t="s">
        <v>11847</v>
      </c>
      <c r="Q7069" t="s">
        <v>11768</v>
      </c>
      <c r="R7069" t="s">
        <v>79</v>
      </c>
      <c r="S7069" t="s">
        <v>25</v>
      </c>
      <c r="T7069" t="s">
        <v>11769</v>
      </c>
      <c r="U7069" t="s">
        <v>43</v>
      </c>
      <c r="V7069" t="s">
        <v>80</v>
      </c>
      <c r="W7069">
        <v>25000</v>
      </c>
      <c r="X7069" t="s">
        <v>85</v>
      </c>
      <c r="Y7069">
        <v>-150</v>
      </c>
      <c r="Z7069" t="s">
        <v>11848</v>
      </c>
      <c r="AA7069" t="s">
        <v>11848</v>
      </c>
      <c r="AB7069" t="s">
        <v>107</v>
      </c>
      <c r="AC7069" t="s">
        <v>11771</v>
      </c>
      <c r="AD7069">
        <f>_xlfn.XLOOKUP(MIS[[#This Row],[TRADING SYMBOL]],[1]Sheet1!$D:$D,[1]Sheet1!$C:$C)</f>
        <v>163.19999999999999</v>
      </c>
      <c r="AE7069">
        <f>MIS[[#This Row],[OrderAverageTradedPrice]]*MIS[[#This Row],[OrderQuantity]]</f>
        <v>23910</v>
      </c>
      <c r="AF7069">
        <f>MIS[[#This Row],[LTP]]*MIS[[#This Row],[OrderQuantity]]</f>
        <v>24480</v>
      </c>
      <c r="AG7069">
        <f>IF(MIS[[#This Row],[OrderSide]]="SELL",MIS[[#This Row],[VALUE]]-MIS[[#This Row],[LIVE_VALUE]],MIS[[#This Row],[LIVE_VALUE]]-MIS[[#This Row],[VALUE]])</f>
        <v>-570</v>
      </c>
      <c r="AH7069" t="str" cm="1">
        <f t="array" ref="AH70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9" t="str">
        <f>MIS[[#This Row],[TRADING SYMBOL]]</f>
        <v>NIFTY2552225000PE</v>
      </c>
      <c r="AJ7069" t="str">
        <f>IF(RIGHT(MIS[[#This Row],[Main/Hedge]],4)="MAIN","MAIN","HEDGE")</f>
        <v>MAIN</v>
      </c>
      <c r="AK7069" t="str" cm="1">
        <f t="array" ref="AK7069">_xlfn._xlws.FILTER(Table4[Column1],ISNUMBER(SEARCH(Table4[Column1],MIS[[#This Row],[OrderUniqueIdentifier]])),"")</f>
        <v>LONGSHORT</v>
      </c>
    </row>
    <row r="7070" spans="1:37" x14ac:dyDescent="0.25">
      <c r="A7070" t="s">
        <v>179</v>
      </c>
      <c r="B7070" t="s">
        <v>1478</v>
      </c>
      <c r="C7070" t="s">
        <v>12116</v>
      </c>
      <c r="D7070" t="s">
        <v>72</v>
      </c>
      <c r="E7070" t="s">
        <v>11766</v>
      </c>
      <c r="F7070" t="s">
        <v>73</v>
      </c>
      <c r="G7070" t="s">
        <v>89</v>
      </c>
      <c r="H7070" t="s">
        <v>75</v>
      </c>
      <c r="I7070" t="s">
        <v>76</v>
      </c>
      <c r="J7070" t="s">
        <v>77</v>
      </c>
      <c r="K7070">
        <v>150</v>
      </c>
      <c r="L7070" t="s">
        <v>77</v>
      </c>
      <c r="M7070" t="s">
        <v>78</v>
      </c>
      <c r="N7070" t="s">
        <v>11922</v>
      </c>
      <c r="O7070" t="s">
        <v>11847</v>
      </c>
      <c r="P7070" t="s">
        <v>11847</v>
      </c>
      <c r="Q7070" t="s">
        <v>11768</v>
      </c>
      <c r="R7070" t="s">
        <v>79</v>
      </c>
      <c r="S7070" t="s">
        <v>25</v>
      </c>
      <c r="T7070" t="s">
        <v>11769</v>
      </c>
      <c r="U7070" t="s">
        <v>43</v>
      </c>
      <c r="V7070" t="s">
        <v>80</v>
      </c>
      <c r="W7070">
        <v>25000</v>
      </c>
      <c r="X7070" t="s">
        <v>85</v>
      </c>
      <c r="Y7070">
        <v>-150</v>
      </c>
      <c r="Z7070" t="s">
        <v>11848</v>
      </c>
      <c r="AA7070" t="s">
        <v>11848</v>
      </c>
      <c r="AB7070" t="s">
        <v>107</v>
      </c>
      <c r="AC7070" t="s">
        <v>11771</v>
      </c>
      <c r="AD7070">
        <f>_xlfn.XLOOKUP(MIS[[#This Row],[TRADING SYMBOL]],[1]Sheet1!$D:$D,[1]Sheet1!$C:$C)</f>
        <v>163.19999999999999</v>
      </c>
      <c r="AE7070">
        <f>MIS[[#This Row],[OrderAverageTradedPrice]]*MIS[[#This Row],[OrderQuantity]]</f>
        <v>23910</v>
      </c>
      <c r="AF7070">
        <f>MIS[[#This Row],[LTP]]*MIS[[#This Row],[OrderQuantity]]</f>
        <v>24480</v>
      </c>
      <c r="AG7070">
        <f>IF(MIS[[#This Row],[OrderSide]]="SELL",MIS[[#This Row],[VALUE]]-MIS[[#This Row],[LIVE_VALUE]],MIS[[#This Row],[LIVE_VALUE]]-MIS[[#This Row],[VALUE]])</f>
        <v>-570</v>
      </c>
      <c r="AH7070" t="str" cm="1">
        <f t="array" ref="AH70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0" t="str">
        <f>MIS[[#This Row],[TRADING SYMBOL]]</f>
        <v>NIFTY2552225000PE</v>
      </c>
      <c r="AJ7070" t="str">
        <f>IF(RIGHT(MIS[[#This Row],[Main/Hedge]],4)="MAIN","MAIN","HEDGE")</f>
        <v>MAIN</v>
      </c>
      <c r="AK7070" t="str" cm="1">
        <f t="array" ref="AK7070">_xlfn._xlws.FILTER(Table4[Column1],ISNUMBER(SEARCH(Table4[Column1],MIS[[#This Row],[OrderUniqueIdentifier]])),"")</f>
        <v>LONGSHORT</v>
      </c>
    </row>
    <row r="7071" spans="1:37" x14ac:dyDescent="0.25">
      <c r="A7071" t="s">
        <v>179</v>
      </c>
      <c r="B7071" t="s">
        <v>1497</v>
      </c>
      <c r="C7071" t="s">
        <v>12123</v>
      </c>
      <c r="D7071" t="s">
        <v>72</v>
      </c>
      <c r="E7071" t="s">
        <v>11766</v>
      </c>
      <c r="F7071" t="s">
        <v>73</v>
      </c>
      <c r="G7071" t="s">
        <v>89</v>
      </c>
      <c r="H7071" t="s">
        <v>75</v>
      </c>
      <c r="I7071" t="s">
        <v>76</v>
      </c>
      <c r="J7071" t="s">
        <v>77</v>
      </c>
      <c r="K7071">
        <v>150</v>
      </c>
      <c r="L7071" t="s">
        <v>77</v>
      </c>
      <c r="M7071" t="s">
        <v>78</v>
      </c>
      <c r="N7071" t="s">
        <v>12124</v>
      </c>
      <c r="O7071" t="s">
        <v>11847</v>
      </c>
      <c r="P7071" t="s">
        <v>11847</v>
      </c>
      <c r="Q7071" t="s">
        <v>11768</v>
      </c>
      <c r="R7071" t="s">
        <v>79</v>
      </c>
      <c r="S7071" t="s">
        <v>25</v>
      </c>
      <c r="T7071" t="s">
        <v>11769</v>
      </c>
      <c r="U7071" t="s">
        <v>43</v>
      </c>
      <c r="V7071" t="s">
        <v>80</v>
      </c>
      <c r="W7071">
        <v>25000</v>
      </c>
      <c r="X7071" t="s">
        <v>85</v>
      </c>
      <c r="Y7071">
        <v>-150</v>
      </c>
      <c r="Z7071" t="s">
        <v>11848</v>
      </c>
      <c r="AA7071" t="s">
        <v>11848</v>
      </c>
      <c r="AB7071" t="s">
        <v>107</v>
      </c>
      <c r="AC7071" t="s">
        <v>11771</v>
      </c>
      <c r="AD7071">
        <f>_xlfn.XLOOKUP(MIS[[#This Row],[TRADING SYMBOL]],[1]Sheet1!$D:$D,[1]Sheet1!$C:$C)</f>
        <v>163.19999999999999</v>
      </c>
      <c r="AE7071">
        <f>MIS[[#This Row],[OrderAverageTradedPrice]]*MIS[[#This Row],[OrderQuantity]]</f>
        <v>23898.75</v>
      </c>
      <c r="AF7071">
        <f>MIS[[#This Row],[LTP]]*MIS[[#This Row],[OrderQuantity]]</f>
        <v>24480</v>
      </c>
      <c r="AG7071">
        <f>IF(MIS[[#This Row],[OrderSide]]="SELL",MIS[[#This Row],[VALUE]]-MIS[[#This Row],[LIVE_VALUE]],MIS[[#This Row],[LIVE_VALUE]]-MIS[[#This Row],[VALUE]])</f>
        <v>-581.25</v>
      </c>
      <c r="AH7071" t="str" cm="1">
        <f t="array" ref="AH70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1" t="str">
        <f>MIS[[#This Row],[TRADING SYMBOL]]</f>
        <v>NIFTY2552225000PE</v>
      </c>
      <c r="AJ7071" t="str">
        <f>IF(RIGHT(MIS[[#This Row],[Main/Hedge]],4)="MAIN","MAIN","HEDGE")</f>
        <v>MAIN</v>
      </c>
      <c r="AK7071" t="str" cm="1">
        <f t="array" ref="AK7071">_xlfn._xlws.FILTER(Table4[Column1],ISNUMBER(SEARCH(Table4[Column1],MIS[[#This Row],[OrderUniqueIdentifier]])),"")</f>
        <v>LONGSHORT</v>
      </c>
    </row>
    <row r="7072" spans="1:37" x14ac:dyDescent="0.25">
      <c r="A7072" t="s">
        <v>1555</v>
      </c>
      <c r="B7072" t="s">
        <v>1684</v>
      </c>
      <c r="C7072" t="s">
        <v>12186</v>
      </c>
      <c r="D7072" t="s">
        <v>72</v>
      </c>
      <c r="E7072" t="s">
        <v>11766</v>
      </c>
      <c r="F7072" t="s">
        <v>73</v>
      </c>
      <c r="G7072" t="s">
        <v>89</v>
      </c>
      <c r="H7072" t="s">
        <v>75</v>
      </c>
      <c r="I7072" t="s">
        <v>76</v>
      </c>
      <c r="J7072" t="s">
        <v>77</v>
      </c>
      <c r="K7072">
        <v>450</v>
      </c>
      <c r="L7072" t="s">
        <v>77</v>
      </c>
      <c r="M7072" t="s">
        <v>78</v>
      </c>
      <c r="N7072" t="s">
        <v>12187</v>
      </c>
      <c r="O7072" t="s">
        <v>11847</v>
      </c>
      <c r="P7072" t="s">
        <v>11847</v>
      </c>
      <c r="Q7072" t="s">
        <v>11768</v>
      </c>
      <c r="R7072" t="s">
        <v>79</v>
      </c>
      <c r="S7072" t="s">
        <v>25</v>
      </c>
      <c r="T7072" t="s">
        <v>11769</v>
      </c>
      <c r="U7072" t="s">
        <v>43</v>
      </c>
      <c r="V7072" t="s">
        <v>80</v>
      </c>
      <c r="W7072">
        <v>25000</v>
      </c>
      <c r="X7072" t="s">
        <v>85</v>
      </c>
      <c r="Y7072">
        <v>-450</v>
      </c>
      <c r="Z7072" t="s">
        <v>11848</v>
      </c>
      <c r="AA7072" t="s">
        <v>11848</v>
      </c>
      <c r="AB7072" t="s">
        <v>107</v>
      </c>
      <c r="AC7072" t="s">
        <v>11771</v>
      </c>
      <c r="AD7072">
        <f>_xlfn.XLOOKUP(MIS[[#This Row],[TRADING SYMBOL]],[1]Sheet1!$D:$D,[1]Sheet1!$C:$C)</f>
        <v>163.19999999999999</v>
      </c>
      <c r="AE7072">
        <f>MIS[[#This Row],[OrderAverageTradedPrice]]*MIS[[#This Row],[OrderQuantity]]</f>
        <v>71737.499999999694</v>
      </c>
      <c r="AF7072">
        <f>MIS[[#This Row],[LTP]]*MIS[[#This Row],[OrderQuantity]]</f>
        <v>73440</v>
      </c>
      <c r="AG7072">
        <f>IF(MIS[[#This Row],[OrderSide]]="SELL",MIS[[#This Row],[VALUE]]-MIS[[#This Row],[LIVE_VALUE]],MIS[[#This Row],[LIVE_VALUE]]-MIS[[#This Row],[VALUE]])</f>
        <v>-1702.5000000003056</v>
      </c>
      <c r="AH7072" t="str" cm="1">
        <f t="array" ref="AH70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2" t="str">
        <f>MIS[[#This Row],[TRADING SYMBOL]]</f>
        <v>NIFTY2552225000PE</v>
      </c>
      <c r="AJ7072" t="str">
        <f>IF(RIGHT(MIS[[#This Row],[Main/Hedge]],4)="MAIN","MAIN","HEDGE")</f>
        <v>MAIN</v>
      </c>
      <c r="AK7072" t="str" cm="1">
        <f t="array" ref="AK7072">_xlfn._xlws.FILTER(Table4[Column1],ISNUMBER(SEARCH(Table4[Column1],MIS[[#This Row],[OrderUniqueIdentifier]])),"")</f>
        <v>LONGSHORT</v>
      </c>
    </row>
    <row r="7073" spans="1:37" x14ac:dyDescent="0.25">
      <c r="A7073" t="s">
        <v>378</v>
      </c>
      <c r="B7073" t="s">
        <v>379</v>
      </c>
      <c r="C7073" t="s">
        <v>12188</v>
      </c>
      <c r="D7073" t="s">
        <v>72</v>
      </c>
      <c r="E7073" t="s">
        <v>2053</v>
      </c>
      <c r="F7073" t="s">
        <v>98</v>
      </c>
      <c r="G7073" t="s">
        <v>89</v>
      </c>
      <c r="H7073" t="s">
        <v>93</v>
      </c>
      <c r="I7073" t="s">
        <v>76</v>
      </c>
      <c r="J7073" t="s">
        <v>11802</v>
      </c>
      <c r="K7073">
        <v>80</v>
      </c>
      <c r="L7073" t="s">
        <v>77</v>
      </c>
      <c r="M7073" t="s">
        <v>78</v>
      </c>
      <c r="N7073" t="s">
        <v>12189</v>
      </c>
      <c r="O7073" t="s">
        <v>11815</v>
      </c>
      <c r="P7073" t="s">
        <v>11847</v>
      </c>
      <c r="Q7073" t="s">
        <v>2055</v>
      </c>
      <c r="R7073" t="s">
        <v>79</v>
      </c>
      <c r="S7073" t="s">
        <v>25</v>
      </c>
      <c r="T7073" t="s">
        <v>2056</v>
      </c>
      <c r="U7073" t="s">
        <v>100</v>
      </c>
      <c r="V7073" t="s">
        <v>80</v>
      </c>
      <c r="W7073">
        <v>82300</v>
      </c>
      <c r="X7073" t="s">
        <v>85</v>
      </c>
      <c r="Y7073">
        <v>-80</v>
      </c>
      <c r="Z7073" t="s">
        <v>11816</v>
      </c>
      <c r="AA7073" t="s">
        <v>11848</v>
      </c>
      <c r="AB7073" t="s">
        <v>107</v>
      </c>
      <c r="AC7073" t="s">
        <v>11771</v>
      </c>
      <c r="AD7073">
        <f>_xlfn.XLOOKUP(MIS[[#This Row],[TRADING SYMBOL]],[1]Sheet1!$D:$D,[1]Sheet1!$C:$C)</f>
        <v>389.05</v>
      </c>
      <c r="AE7073">
        <f>MIS[[#This Row],[OrderAverageTradedPrice]]*MIS[[#This Row],[OrderQuantity]]</f>
        <v>30562</v>
      </c>
      <c r="AF7073">
        <f>MIS[[#This Row],[LTP]]*MIS[[#This Row],[OrderQuantity]]</f>
        <v>31124</v>
      </c>
      <c r="AG7073">
        <f>IF(MIS[[#This Row],[OrderSide]]="SELL",MIS[[#This Row],[VALUE]]-MIS[[#This Row],[LIVE_VALUE]],MIS[[#This Row],[LIVE_VALUE]]-MIS[[#This Row],[VALUE]])</f>
        <v>-562</v>
      </c>
      <c r="AH7073" t="str" cm="1">
        <f t="array" ref="AH70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3" t="str">
        <f>MIS[[#This Row],[TRADING SYMBOL]]</f>
        <v>SENSEX2552082300PE</v>
      </c>
      <c r="AJ7073" t="str">
        <f>IF(RIGHT(MIS[[#This Row],[Main/Hedge]],4)="MAIN","MAIN","HEDGE")</f>
        <v>MAIN</v>
      </c>
      <c r="AK7073" t="str" cm="1">
        <f t="array" ref="AK7073">_xlfn._xlws.FILTER(Table4[Column1],ISNUMBER(SEARCH(Table4[Column1],MIS[[#This Row],[OrderUniqueIdentifier]])),"")</f>
        <v>LONGSHORT</v>
      </c>
    </row>
    <row r="7074" spans="1:37" x14ac:dyDescent="0.25">
      <c r="A7074" t="s">
        <v>1702</v>
      </c>
      <c r="B7074" t="s">
        <v>1703</v>
      </c>
      <c r="C7074" t="s">
        <v>12190</v>
      </c>
      <c r="D7074" t="s">
        <v>72</v>
      </c>
      <c r="E7074" t="s">
        <v>2053</v>
      </c>
      <c r="F7074" t="s">
        <v>98</v>
      </c>
      <c r="G7074" t="s">
        <v>89</v>
      </c>
      <c r="H7074" t="s">
        <v>93</v>
      </c>
      <c r="I7074" t="s">
        <v>76</v>
      </c>
      <c r="J7074" t="s">
        <v>12071</v>
      </c>
      <c r="K7074">
        <v>340</v>
      </c>
      <c r="L7074" t="s">
        <v>77</v>
      </c>
      <c r="M7074" t="s">
        <v>78</v>
      </c>
      <c r="N7074" t="s">
        <v>12191</v>
      </c>
      <c r="O7074" t="s">
        <v>11847</v>
      </c>
      <c r="P7074" t="s">
        <v>11847</v>
      </c>
      <c r="Q7074" t="s">
        <v>2055</v>
      </c>
      <c r="R7074" t="s">
        <v>79</v>
      </c>
      <c r="S7074" t="s">
        <v>25</v>
      </c>
      <c r="T7074" t="s">
        <v>2056</v>
      </c>
      <c r="U7074" t="s">
        <v>100</v>
      </c>
      <c r="V7074" t="s">
        <v>80</v>
      </c>
      <c r="W7074">
        <v>82300</v>
      </c>
      <c r="X7074" t="s">
        <v>85</v>
      </c>
      <c r="Y7074">
        <v>-340</v>
      </c>
      <c r="Z7074" t="s">
        <v>11848</v>
      </c>
      <c r="AA7074" t="s">
        <v>11848</v>
      </c>
      <c r="AB7074" t="s">
        <v>107</v>
      </c>
      <c r="AC7074" t="s">
        <v>11771</v>
      </c>
      <c r="AD7074">
        <f>_xlfn.XLOOKUP(MIS[[#This Row],[TRADING SYMBOL]],[1]Sheet1!$D:$D,[1]Sheet1!$C:$C)</f>
        <v>389.05</v>
      </c>
      <c r="AE7074">
        <f>MIS[[#This Row],[OrderAverageTradedPrice]]*MIS[[#This Row],[OrderQuantity]]</f>
        <v>129967.99999999975</v>
      </c>
      <c r="AF7074">
        <f>MIS[[#This Row],[LTP]]*MIS[[#This Row],[OrderQuantity]]</f>
        <v>132277</v>
      </c>
      <c r="AG7074">
        <f>IF(MIS[[#This Row],[OrderSide]]="SELL",MIS[[#This Row],[VALUE]]-MIS[[#This Row],[LIVE_VALUE]],MIS[[#This Row],[LIVE_VALUE]]-MIS[[#This Row],[VALUE]])</f>
        <v>-2309.0000000002474</v>
      </c>
      <c r="AH7074" t="str" cm="1">
        <f t="array" ref="AH7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4" t="str">
        <f>MIS[[#This Row],[TRADING SYMBOL]]</f>
        <v>SENSEX2552082300PE</v>
      </c>
      <c r="AJ7074" t="str">
        <f>IF(RIGHT(MIS[[#This Row],[Main/Hedge]],4)="MAIN","MAIN","HEDGE")</f>
        <v>MAIN</v>
      </c>
      <c r="AK7074" t="str" cm="1">
        <f t="array" ref="AK7074">_xlfn._xlws.FILTER(Table4[Column1],ISNUMBER(SEARCH(Table4[Column1],MIS[[#This Row],[OrderUniqueIdentifier]])),"")</f>
        <v>LONGSHORT</v>
      </c>
    </row>
    <row r="7075" spans="1:37" x14ac:dyDescent="0.25">
      <c r="A7075" t="s">
        <v>1702</v>
      </c>
      <c r="B7075" t="s">
        <v>1703</v>
      </c>
      <c r="C7075" t="s">
        <v>12192</v>
      </c>
      <c r="D7075" t="s">
        <v>72</v>
      </c>
      <c r="E7075" t="s">
        <v>11766</v>
      </c>
      <c r="F7075" t="s">
        <v>73</v>
      </c>
      <c r="G7075" t="s">
        <v>89</v>
      </c>
      <c r="H7075" t="s">
        <v>75</v>
      </c>
      <c r="I7075" t="s">
        <v>76</v>
      </c>
      <c r="J7075" t="s">
        <v>77</v>
      </c>
      <c r="K7075">
        <v>825</v>
      </c>
      <c r="L7075" t="s">
        <v>77</v>
      </c>
      <c r="M7075" t="s">
        <v>78</v>
      </c>
      <c r="N7075" t="s">
        <v>12193</v>
      </c>
      <c r="O7075" t="s">
        <v>11847</v>
      </c>
      <c r="P7075" t="s">
        <v>11847</v>
      </c>
      <c r="Q7075" t="s">
        <v>11768</v>
      </c>
      <c r="R7075" t="s">
        <v>79</v>
      </c>
      <c r="S7075" t="s">
        <v>25</v>
      </c>
      <c r="T7075" t="s">
        <v>11769</v>
      </c>
      <c r="U7075" t="s">
        <v>43</v>
      </c>
      <c r="V7075" t="s">
        <v>80</v>
      </c>
      <c r="W7075">
        <v>25000</v>
      </c>
      <c r="X7075" t="s">
        <v>85</v>
      </c>
      <c r="Y7075">
        <v>-825</v>
      </c>
      <c r="Z7075" t="s">
        <v>11848</v>
      </c>
      <c r="AA7075" t="s">
        <v>11848</v>
      </c>
      <c r="AB7075" t="s">
        <v>107</v>
      </c>
      <c r="AC7075" t="s">
        <v>11771</v>
      </c>
      <c r="AD7075">
        <f>_xlfn.XLOOKUP(MIS[[#This Row],[TRADING SYMBOL]],[1]Sheet1!$D:$D,[1]Sheet1!$C:$C)</f>
        <v>163.19999999999999</v>
      </c>
      <c r="AE7075">
        <f>MIS[[#This Row],[OrderAverageTradedPrice]]*MIS[[#This Row],[OrderQuantity]]</f>
        <v>131441.24999999977</v>
      </c>
      <c r="AF7075">
        <f>MIS[[#This Row],[LTP]]*MIS[[#This Row],[OrderQuantity]]</f>
        <v>134640</v>
      </c>
      <c r="AG7075">
        <f>IF(MIS[[#This Row],[OrderSide]]="SELL",MIS[[#This Row],[VALUE]]-MIS[[#This Row],[LIVE_VALUE]],MIS[[#This Row],[LIVE_VALUE]]-MIS[[#This Row],[VALUE]])</f>
        <v>-3198.7500000002328</v>
      </c>
      <c r="AH7075" t="str" cm="1">
        <f t="array" ref="AH7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5" t="str">
        <f>MIS[[#This Row],[TRADING SYMBOL]]</f>
        <v>NIFTY2552225000PE</v>
      </c>
      <c r="AJ7075" t="str">
        <f>IF(RIGHT(MIS[[#This Row],[Main/Hedge]],4)="MAIN","MAIN","HEDGE")</f>
        <v>MAIN</v>
      </c>
      <c r="AK7075" t="str" cm="1">
        <f t="array" ref="AK7075">_xlfn._xlws.FILTER(Table4[Column1],ISNUMBER(SEARCH(Table4[Column1],MIS[[#This Row],[OrderUniqueIdentifier]])),"")</f>
        <v>LONGSHORT</v>
      </c>
    </row>
    <row r="7076" spans="1:37" x14ac:dyDescent="0.25">
      <c r="A7076" t="s">
        <v>71</v>
      </c>
      <c r="B7076" t="s">
        <v>839</v>
      </c>
      <c r="C7076" t="s">
        <v>11900</v>
      </c>
      <c r="D7076" t="s">
        <v>72</v>
      </c>
      <c r="E7076" t="s">
        <v>2053</v>
      </c>
      <c r="F7076" t="s">
        <v>98</v>
      </c>
      <c r="G7076" t="s">
        <v>89</v>
      </c>
      <c r="H7076" t="s">
        <v>75</v>
      </c>
      <c r="I7076" t="s">
        <v>76</v>
      </c>
      <c r="J7076" t="s">
        <v>77</v>
      </c>
      <c r="K7076">
        <v>20</v>
      </c>
      <c r="L7076" t="s">
        <v>77</v>
      </c>
      <c r="M7076" t="s">
        <v>78</v>
      </c>
      <c r="N7076" t="s">
        <v>11901</v>
      </c>
      <c r="O7076" t="s">
        <v>11847</v>
      </c>
      <c r="P7076" t="s">
        <v>11902</v>
      </c>
      <c r="Q7076" t="s">
        <v>2055</v>
      </c>
      <c r="R7076" t="s">
        <v>79</v>
      </c>
      <c r="S7076" t="s">
        <v>25</v>
      </c>
      <c r="T7076" t="s">
        <v>2056</v>
      </c>
      <c r="U7076" t="s">
        <v>100</v>
      </c>
      <c r="V7076" t="s">
        <v>80</v>
      </c>
      <c r="W7076">
        <v>82300</v>
      </c>
      <c r="X7076" t="s">
        <v>85</v>
      </c>
      <c r="Y7076">
        <v>-20</v>
      </c>
      <c r="Z7076" t="s">
        <v>11848</v>
      </c>
      <c r="AA7076" t="s">
        <v>11903</v>
      </c>
      <c r="AB7076" t="s">
        <v>107</v>
      </c>
      <c r="AC7076" t="s">
        <v>11771</v>
      </c>
      <c r="AD7076">
        <f>_xlfn.XLOOKUP(MIS[[#This Row],[TRADING SYMBOL]],[1]Sheet1!$D:$D,[1]Sheet1!$C:$C)</f>
        <v>389.05</v>
      </c>
      <c r="AE7076">
        <f>MIS[[#This Row],[OrderAverageTradedPrice]]*MIS[[#This Row],[OrderQuantity]]</f>
        <v>7634</v>
      </c>
      <c r="AF7076">
        <f>MIS[[#This Row],[LTP]]*MIS[[#This Row],[OrderQuantity]]</f>
        <v>7781</v>
      </c>
      <c r="AG7076">
        <f>IF(MIS[[#This Row],[OrderSide]]="SELL",MIS[[#This Row],[VALUE]]-MIS[[#This Row],[LIVE_VALUE]],MIS[[#This Row],[LIVE_VALUE]]-MIS[[#This Row],[VALUE]])</f>
        <v>-147</v>
      </c>
      <c r="AH7076" t="str" cm="1">
        <f t="array" ref="AH70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6" t="str">
        <f>MIS[[#This Row],[TRADING SYMBOL]]</f>
        <v>SENSEX2552082300PE</v>
      </c>
      <c r="AJ7076" t="str">
        <f>IF(RIGHT(MIS[[#This Row],[Main/Hedge]],4)="MAIN","MAIN","HEDGE")</f>
        <v>MAIN</v>
      </c>
      <c r="AK7076" t="str" cm="1">
        <f t="array" ref="AK7076">_xlfn._xlws.FILTER(Table4[Column1],ISNUMBER(SEARCH(Table4[Column1],MIS[[#This Row],[OrderUniqueIdentifier]])),"")</f>
        <v>LONGSHORT</v>
      </c>
    </row>
    <row r="7077" spans="1:37" x14ac:dyDescent="0.25">
      <c r="A7077" t="s">
        <v>71</v>
      </c>
      <c r="B7077" t="s">
        <v>908</v>
      </c>
      <c r="C7077" t="s">
        <v>11927</v>
      </c>
      <c r="D7077" t="s">
        <v>72</v>
      </c>
      <c r="E7077" t="s">
        <v>2053</v>
      </c>
      <c r="F7077" t="s">
        <v>98</v>
      </c>
      <c r="G7077" t="s">
        <v>89</v>
      </c>
      <c r="H7077" t="s">
        <v>75</v>
      </c>
      <c r="I7077" t="s">
        <v>76</v>
      </c>
      <c r="J7077" t="s">
        <v>77</v>
      </c>
      <c r="K7077">
        <v>20</v>
      </c>
      <c r="L7077" t="s">
        <v>77</v>
      </c>
      <c r="M7077" t="s">
        <v>78</v>
      </c>
      <c r="N7077" t="s">
        <v>11928</v>
      </c>
      <c r="O7077" t="s">
        <v>11902</v>
      </c>
      <c r="P7077" t="s">
        <v>11902</v>
      </c>
      <c r="Q7077" t="s">
        <v>2055</v>
      </c>
      <c r="R7077" t="s">
        <v>79</v>
      </c>
      <c r="S7077" t="s">
        <v>25</v>
      </c>
      <c r="T7077" t="s">
        <v>2056</v>
      </c>
      <c r="U7077" t="s">
        <v>100</v>
      </c>
      <c r="V7077" t="s">
        <v>80</v>
      </c>
      <c r="W7077">
        <v>82300</v>
      </c>
      <c r="X7077" t="s">
        <v>85</v>
      </c>
      <c r="Y7077">
        <v>-20</v>
      </c>
      <c r="Z7077" t="s">
        <v>11903</v>
      </c>
      <c r="AA7077" t="s">
        <v>11903</v>
      </c>
      <c r="AB7077" t="s">
        <v>107</v>
      </c>
      <c r="AC7077" t="s">
        <v>11771</v>
      </c>
      <c r="AD7077">
        <f>_xlfn.XLOOKUP(MIS[[#This Row],[TRADING SYMBOL]],[1]Sheet1!$D:$D,[1]Sheet1!$C:$C)</f>
        <v>389.05</v>
      </c>
      <c r="AE7077">
        <f>MIS[[#This Row],[OrderAverageTradedPrice]]*MIS[[#This Row],[OrderQuantity]]</f>
        <v>7628</v>
      </c>
      <c r="AF7077">
        <f>MIS[[#This Row],[LTP]]*MIS[[#This Row],[OrderQuantity]]</f>
        <v>7781</v>
      </c>
      <c r="AG7077">
        <f>IF(MIS[[#This Row],[OrderSide]]="SELL",MIS[[#This Row],[VALUE]]-MIS[[#This Row],[LIVE_VALUE]],MIS[[#This Row],[LIVE_VALUE]]-MIS[[#This Row],[VALUE]])</f>
        <v>-153</v>
      </c>
      <c r="AH7077" t="str" cm="1">
        <f t="array" ref="AH70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7" t="str">
        <f>MIS[[#This Row],[TRADING SYMBOL]]</f>
        <v>SENSEX2552082300PE</v>
      </c>
      <c r="AJ7077" t="str">
        <f>IF(RIGHT(MIS[[#This Row],[Main/Hedge]],4)="MAIN","MAIN","HEDGE")</f>
        <v>MAIN</v>
      </c>
      <c r="AK7077" t="str" cm="1">
        <f t="array" ref="AK7077">_xlfn._xlws.FILTER(Table4[Column1],ISNUMBER(SEARCH(Table4[Column1],MIS[[#This Row],[OrderUniqueIdentifier]])),"")</f>
        <v>LONGSHORT</v>
      </c>
    </row>
    <row r="7078" spans="1:37" x14ac:dyDescent="0.25">
      <c r="A7078" t="s">
        <v>71</v>
      </c>
      <c r="B7078" t="s">
        <v>994</v>
      </c>
      <c r="C7078" t="s">
        <v>11959</v>
      </c>
      <c r="D7078" t="s">
        <v>72</v>
      </c>
      <c r="E7078" t="s">
        <v>2053</v>
      </c>
      <c r="F7078" t="s">
        <v>98</v>
      </c>
      <c r="G7078" t="s">
        <v>89</v>
      </c>
      <c r="H7078" t="s">
        <v>75</v>
      </c>
      <c r="I7078" t="s">
        <v>76</v>
      </c>
      <c r="J7078" t="s">
        <v>77</v>
      </c>
      <c r="K7078">
        <v>20</v>
      </c>
      <c r="L7078" t="s">
        <v>77</v>
      </c>
      <c r="M7078" t="s">
        <v>78</v>
      </c>
      <c r="N7078" t="s">
        <v>11960</v>
      </c>
      <c r="O7078" t="s">
        <v>11847</v>
      </c>
      <c r="P7078" t="s">
        <v>11902</v>
      </c>
      <c r="Q7078" t="s">
        <v>2055</v>
      </c>
      <c r="R7078" t="s">
        <v>79</v>
      </c>
      <c r="S7078" t="s">
        <v>25</v>
      </c>
      <c r="T7078" t="s">
        <v>2056</v>
      </c>
      <c r="U7078" t="s">
        <v>100</v>
      </c>
      <c r="V7078" t="s">
        <v>80</v>
      </c>
      <c r="W7078">
        <v>82300</v>
      </c>
      <c r="X7078" t="s">
        <v>85</v>
      </c>
      <c r="Y7078">
        <v>-20</v>
      </c>
      <c r="Z7078" t="s">
        <v>11848</v>
      </c>
      <c r="AA7078" t="s">
        <v>11903</v>
      </c>
      <c r="AB7078" t="s">
        <v>107</v>
      </c>
      <c r="AC7078" t="s">
        <v>11771</v>
      </c>
      <c r="AD7078">
        <f>_xlfn.XLOOKUP(MIS[[#This Row],[TRADING SYMBOL]],[1]Sheet1!$D:$D,[1]Sheet1!$C:$C)</f>
        <v>389.05</v>
      </c>
      <c r="AE7078">
        <f>MIS[[#This Row],[OrderAverageTradedPrice]]*MIS[[#This Row],[OrderQuantity]]</f>
        <v>7638</v>
      </c>
      <c r="AF7078">
        <f>MIS[[#This Row],[LTP]]*MIS[[#This Row],[OrderQuantity]]</f>
        <v>7781</v>
      </c>
      <c r="AG7078">
        <f>IF(MIS[[#This Row],[OrderSide]]="SELL",MIS[[#This Row],[VALUE]]-MIS[[#This Row],[LIVE_VALUE]],MIS[[#This Row],[LIVE_VALUE]]-MIS[[#This Row],[VALUE]])</f>
        <v>-143</v>
      </c>
      <c r="AH7078" t="str" cm="1">
        <f t="array" ref="AH70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8" t="str">
        <f>MIS[[#This Row],[TRADING SYMBOL]]</f>
        <v>SENSEX2552082300PE</v>
      </c>
      <c r="AJ7078" t="str">
        <f>IF(RIGHT(MIS[[#This Row],[Main/Hedge]],4)="MAIN","MAIN","HEDGE")</f>
        <v>MAIN</v>
      </c>
      <c r="AK7078" t="str" cm="1">
        <f t="array" ref="AK7078">_xlfn._xlws.FILTER(Table4[Column1],ISNUMBER(SEARCH(Table4[Column1],MIS[[#This Row],[OrderUniqueIdentifier]])),"")</f>
        <v>LONGSHORT</v>
      </c>
    </row>
    <row r="7079" spans="1:37" x14ac:dyDescent="0.25">
      <c r="A7079" t="s">
        <v>71</v>
      </c>
      <c r="B7079" t="s">
        <v>1054</v>
      </c>
      <c r="C7079" t="s">
        <v>11980</v>
      </c>
      <c r="D7079" t="s">
        <v>72</v>
      </c>
      <c r="E7079" t="s">
        <v>2053</v>
      </c>
      <c r="F7079" t="s">
        <v>98</v>
      </c>
      <c r="G7079" t="s">
        <v>89</v>
      </c>
      <c r="H7079" t="s">
        <v>75</v>
      </c>
      <c r="I7079" t="s">
        <v>76</v>
      </c>
      <c r="J7079" t="s">
        <v>77</v>
      </c>
      <c r="K7079">
        <v>20</v>
      </c>
      <c r="L7079" t="s">
        <v>77</v>
      </c>
      <c r="M7079" t="s">
        <v>78</v>
      </c>
      <c r="N7079" t="s">
        <v>11802</v>
      </c>
      <c r="O7079" t="s">
        <v>11847</v>
      </c>
      <c r="P7079" t="s">
        <v>11902</v>
      </c>
      <c r="Q7079" t="s">
        <v>2055</v>
      </c>
      <c r="R7079" t="s">
        <v>79</v>
      </c>
      <c r="S7079" t="s">
        <v>25</v>
      </c>
      <c r="T7079" t="s">
        <v>2056</v>
      </c>
      <c r="U7079" t="s">
        <v>100</v>
      </c>
      <c r="V7079" t="s">
        <v>80</v>
      </c>
      <c r="W7079">
        <v>82300</v>
      </c>
      <c r="X7079" t="s">
        <v>85</v>
      </c>
      <c r="Y7079">
        <v>-20</v>
      </c>
      <c r="Z7079" t="s">
        <v>11848</v>
      </c>
      <c r="AA7079" t="s">
        <v>11903</v>
      </c>
      <c r="AB7079" t="s">
        <v>107</v>
      </c>
      <c r="AC7079" t="s">
        <v>11771</v>
      </c>
      <c r="AD7079">
        <f>_xlfn.XLOOKUP(MIS[[#This Row],[TRADING SYMBOL]],[1]Sheet1!$D:$D,[1]Sheet1!$C:$C)</f>
        <v>389.05</v>
      </c>
      <c r="AE7079">
        <f>MIS[[#This Row],[OrderAverageTradedPrice]]*MIS[[#This Row],[OrderQuantity]]</f>
        <v>7633</v>
      </c>
      <c r="AF7079">
        <f>MIS[[#This Row],[LTP]]*MIS[[#This Row],[OrderQuantity]]</f>
        <v>7781</v>
      </c>
      <c r="AG7079">
        <f>IF(MIS[[#This Row],[OrderSide]]="SELL",MIS[[#This Row],[VALUE]]-MIS[[#This Row],[LIVE_VALUE]],MIS[[#This Row],[LIVE_VALUE]]-MIS[[#This Row],[VALUE]])</f>
        <v>-148</v>
      </c>
      <c r="AH7079" t="str" cm="1">
        <f t="array" ref="AH70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9" t="str">
        <f>MIS[[#This Row],[TRADING SYMBOL]]</f>
        <v>SENSEX2552082300PE</v>
      </c>
      <c r="AJ7079" t="str">
        <f>IF(RIGHT(MIS[[#This Row],[Main/Hedge]],4)="MAIN","MAIN","HEDGE")</f>
        <v>MAIN</v>
      </c>
      <c r="AK7079" t="str" cm="1">
        <f t="array" ref="AK7079">_xlfn._xlws.FILTER(Table4[Column1],ISNUMBER(SEARCH(Table4[Column1],MIS[[#This Row],[OrderUniqueIdentifier]])),"")</f>
        <v>LONGSHORT</v>
      </c>
    </row>
    <row r="7080" spans="1:37" x14ac:dyDescent="0.25">
      <c r="A7080" t="s">
        <v>71</v>
      </c>
      <c r="B7080" t="s">
        <v>1100</v>
      </c>
      <c r="C7080" t="s">
        <v>12001</v>
      </c>
      <c r="D7080" t="s">
        <v>72</v>
      </c>
      <c r="E7080" t="s">
        <v>2053</v>
      </c>
      <c r="F7080" t="s">
        <v>98</v>
      </c>
      <c r="G7080" t="s">
        <v>89</v>
      </c>
      <c r="H7080" t="s">
        <v>75</v>
      </c>
      <c r="I7080" t="s">
        <v>76</v>
      </c>
      <c r="J7080" t="s">
        <v>77</v>
      </c>
      <c r="K7080">
        <v>20</v>
      </c>
      <c r="L7080" t="s">
        <v>77</v>
      </c>
      <c r="M7080" t="s">
        <v>78</v>
      </c>
      <c r="N7080" t="s">
        <v>11928</v>
      </c>
      <c r="O7080" t="s">
        <v>11902</v>
      </c>
      <c r="P7080" t="s">
        <v>11902</v>
      </c>
      <c r="Q7080" t="s">
        <v>2055</v>
      </c>
      <c r="R7080" t="s">
        <v>79</v>
      </c>
      <c r="S7080" t="s">
        <v>25</v>
      </c>
      <c r="T7080" t="s">
        <v>2056</v>
      </c>
      <c r="U7080" t="s">
        <v>100</v>
      </c>
      <c r="V7080" t="s">
        <v>80</v>
      </c>
      <c r="W7080">
        <v>82300</v>
      </c>
      <c r="X7080" t="s">
        <v>85</v>
      </c>
      <c r="Y7080">
        <v>-20</v>
      </c>
      <c r="Z7080" t="s">
        <v>11903</v>
      </c>
      <c r="AA7080" t="s">
        <v>11903</v>
      </c>
      <c r="AB7080" t="s">
        <v>107</v>
      </c>
      <c r="AC7080" t="s">
        <v>11771</v>
      </c>
      <c r="AD7080">
        <f>_xlfn.XLOOKUP(MIS[[#This Row],[TRADING SYMBOL]],[1]Sheet1!$D:$D,[1]Sheet1!$C:$C)</f>
        <v>389.05</v>
      </c>
      <c r="AE7080">
        <f>MIS[[#This Row],[OrderAverageTradedPrice]]*MIS[[#This Row],[OrderQuantity]]</f>
        <v>7628</v>
      </c>
      <c r="AF7080">
        <f>MIS[[#This Row],[LTP]]*MIS[[#This Row],[OrderQuantity]]</f>
        <v>7781</v>
      </c>
      <c r="AG7080">
        <f>IF(MIS[[#This Row],[OrderSide]]="SELL",MIS[[#This Row],[VALUE]]-MIS[[#This Row],[LIVE_VALUE]],MIS[[#This Row],[LIVE_VALUE]]-MIS[[#This Row],[VALUE]])</f>
        <v>-153</v>
      </c>
      <c r="AH7080" t="str" cm="1">
        <f t="array" ref="AH70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0" t="str">
        <f>MIS[[#This Row],[TRADING SYMBOL]]</f>
        <v>SENSEX2552082300PE</v>
      </c>
      <c r="AJ7080" t="str">
        <f>IF(RIGHT(MIS[[#This Row],[Main/Hedge]],4)="MAIN","MAIN","HEDGE")</f>
        <v>MAIN</v>
      </c>
      <c r="AK7080" t="str" cm="1">
        <f t="array" ref="AK7080">_xlfn._xlws.FILTER(Table4[Column1],ISNUMBER(SEARCH(Table4[Column1],MIS[[#This Row],[OrderUniqueIdentifier]])),"")</f>
        <v>LONGSHORT</v>
      </c>
    </row>
    <row r="7081" spans="1:37" x14ac:dyDescent="0.25">
      <c r="A7081" t="s">
        <v>179</v>
      </c>
      <c r="B7081" t="s">
        <v>1446</v>
      </c>
      <c r="C7081" t="s">
        <v>12106</v>
      </c>
      <c r="D7081" t="s">
        <v>72</v>
      </c>
      <c r="E7081" t="s">
        <v>2053</v>
      </c>
      <c r="F7081" t="s">
        <v>98</v>
      </c>
      <c r="G7081" t="s">
        <v>89</v>
      </c>
      <c r="H7081" t="s">
        <v>93</v>
      </c>
      <c r="I7081" t="s">
        <v>76</v>
      </c>
      <c r="J7081" t="s">
        <v>11901</v>
      </c>
      <c r="K7081">
        <v>200</v>
      </c>
      <c r="L7081" t="s">
        <v>77</v>
      </c>
      <c r="M7081" t="s">
        <v>78</v>
      </c>
      <c r="N7081" t="s">
        <v>12107</v>
      </c>
      <c r="O7081" t="s">
        <v>11902</v>
      </c>
      <c r="P7081" t="s">
        <v>11902</v>
      </c>
      <c r="Q7081" t="s">
        <v>2055</v>
      </c>
      <c r="R7081" t="s">
        <v>79</v>
      </c>
      <c r="S7081" t="s">
        <v>25</v>
      </c>
      <c r="T7081" t="s">
        <v>2056</v>
      </c>
      <c r="U7081" t="s">
        <v>100</v>
      </c>
      <c r="V7081" t="s">
        <v>80</v>
      </c>
      <c r="W7081">
        <v>82300</v>
      </c>
      <c r="X7081" t="s">
        <v>85</v>
      </c>
      <c r="Y7081">
        <v>-200</v>
      </c>
      <c r="Z7081" t="s">
        <v>11903</v>
      </c>
      <c r="AA7081" t="s">
        <v>11903</v>
      </c>
      <c r="AB7081" t="s">
        <v>107</v>
      </c>
      <c r="AC7081" t="s">
        <v>11771</v>
      </c>
      <c r="AD7081">
        <f>_xlfn.XLOOKUP(MIS[[#This Row],[TRADING SYMBOL]],[1]Sheet1!$D:$D,[1]Sheet1!$C:$C)</f>
        <v>389.05</v>
      </c>
      <c r="AE7081">
        <f>MIS[[#This Row],[OrderAverageTradedPrice]]*MIS[[#This Row],[OrderQuantity]]</f>
        <v>76303</v>
      </c>
      <c r="AF7081">
        <f>MIS[[#This Row],[LTP]]*MIS[[#This Row],[OrderQuantity]]</f>
        <v>77810</v>
      </c>
      <c r="AG7081">
        <f>IF(MIS[[#This Row],[OrderSide]]="SELL",MIS[[#This Row],[VALUE]]-MIS[[#This Row],[LIVE_VALUE]],MIS[[#This Row],[LIVE_VALUE]]-MIS[[#This Row],[VALUE]])</f>
        <v>-1507</v>
      </c>
      <c r="AH7081" t="str" cm="1">
        <f t="array" ref="AH70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1" t="str">
        <f>MIS[[#This Row],[TRADING SYMBOL]]</f>
        <v>SENSEX2552082300PE</v>
      </c>
      <c r="AJ7081" t="str">
        <f>IF(RIGHT(MIS[[#This Row],[Main/Hedge]],4)="MAIN","MAIN","HEDGE")</f>
        <v>MAIN</v>
      </c>
      <c r="AK7081" t="str" cm="1">
        <f t="array" ref="AK7081">_xlfn._xlws.FILTER(Table4[Column1],ISNUMBER(SEARCH(Table4[Column1],MIS[[#This Row],[OrderUniqueIdentifier]])),"")</f>
        <v>LONGSHORT</v>
      </c>
    </row>
    <row r="7082" spans="1:37" x14ac:dyDescent="0.25">
      <c r="A7082" t="s">
        <v>179</v>
      </c>
      <c r="B7082" t="s">
        <v>1446</v>
      </c>
      <c r="C7082" t="s">
        <v>12108</v>
      </c>
      <c r="D7082" t="s">
        <v>72</v>
      </c>
      <c r="E7082" t="s">
        <v>11766</v>
      </c>
      <c r="F7082" t="s">
        <v>73</v>
      </c>
      <c r="G7082" t="s">
        <v>89</v>
      </c>
      <c r="H7082" t="s">
        <v>75</v>
      </c>
      <c r="I7082" t="s">
        <v>76</v>
      </c>
      <c r="J7082" t="s">
        <v>77</v>
      </c>
      <c r="K7082">
        <v>450</v>
      </c>
      <c r="L7082" t="s">
        <v>77</v>
      </c>
      <c r="M7082" t="s">
        <v>78</v>
      </c>
      <c r="N7082" t="s">
        <v>12109</v>
      </c>
      <c r="O7082" t="s">
        <v>11902</v>
      </c>
      <c r="P7082" t="s">
        <v>11902</v>
      </c>
      <c r="Q7082" t="s">
        <v>11768</v>
      </c>
      <c r="R7082" t="s">
        <v>79</v>
      </c>
      <c r="S7082" t="s">
        <v>25</v>
      </c>
      <c r="T7082" t="s">
        <v>11769</v>
      </c>
      <c r="U7082" t="s">
        <v>43</v>
      </c>
      <c r="V7082" t="s">
        <v>80</v>
      </c>
      <c r="W7082">
        <v>25000</v>
      </c>
      <c r="X7082" t="s">
        <v>85</v>
      </c>
      <c r="Y7082">
        <v>-450</v>
      </c>
      <c r="Z7082" t="s">
        <v>11903</v>
      </c>
      <c r="AA7082" t="s">
        <v>11903</v>
      </c>
      <c r="AB7082" t="s">
        <v>107</v>
      </c>
      <c r="AC7082" t="s">
        <v>11771</v>
      </c>
      <c r="AD7082">
        <f>_xlfn.XLOOKUP(MIS[[#This Row],[TRADING SYMBOL]],[1]Sheet1!$D:$D,[1]Sheet1!$C:$C)</f>
        <v>163.19999999999999</v>
      </c>
      <c r="AE7082">
        <f>MIS[[#This Row],[OrderAverageTradedPrice]]*MIS[[#This Row],[OrderQuantity]]</f>
        <v>71647.499999999694</v>
      </c>
      <c r="AF7082">
        <f>MIS[[#This Row],[LTP]]*MIS[[#This Row],[OrderQuantity]]</f>
        <v>73440</v>
      </c>
      <c r="AG7082">
        <f>IF(MIS[[#This Row],[OrderSide]]="SELL",MIS[[#This Row],[VALUE]]-MIS[[#This Row],[LIVE_VALUE]],MIS[[#This Row],[LIVE_VALUE]]-MIS[[#This Row],[VALUE]])</f>
        <v>-1792.5000000003056</v>
      </c>
      <c r="AH7082" t="str" cm="1">
        <f t="array" ref="AH70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2" t="str">
        <f>MIS[[#This Row],[TRADING SYMBOL]]</f>
        <v>NIFTY2552225000PE</v>
      </c>
      <c r="AJ7082" t="str">
        <f>IF(RIGHT(MIS[[#This Row],[Main/Hedge]],4)="MAIN","MAIN","HEDGE")</f>
        <v>MAIN</v>
      </c>
      <c r="AK7082" t="str" cm="1">
        <f t="array" ref="AK7082">_xlfn._xlws.FILTER(Table4[Column1],ISNUMBER(SEARCH(Table4[Column1],MIS[[#This Row],[OrderUniqueIdentifier]])),"")</f>
        <v>LONGSHORT</v>
      </c>
    </row>
    <row r="7083" spans="1:37" x14ac:dyDescent="0.25">
      <c r="A7083" t="s">
        <v>179</v>
      </c>
      <c r="B7083" t="s">
        <v>1456</v>
      </c>
      <c r="C7083" t="s">
        <v>12111</v>
      </c>
      <c r="D7083" t="s">
        <v>72</v>
      </c>
      <c r="E7083" t="s">
        <v>2053</v>
      </c>
      <c r="F7083" t="s">
        <v>98</v>
      </c>
      <c r="G7083" t="s">
        <v>89</v>
      </c>
      <c r="H7083" t="s">
        <v>93</v>
      </c>
      <c r="I7083" t="s">
        <v>76</v>
      </c>
      <c r="J7083" t="s">
        <v>12112</v>
      </c>
      <c r="K7083">
        <v>60</v>
      </c>
      <c r="L7083" t="s">
        <v>77</v>
      </c>
      <c r="M7083" t="s">
        <v>78</v>
      </c>
      <c r="N7083" t="s">
        <v>12112</v>
      </c>
      <c r="O7083" t="s">
        <v>11847</v>
      </c>
      <c r="P7083" t="s">
        <v>11902</v>
      </c>
      <c r="Q7083" t="s">
        <v>2055</v>
      </c>
      <c r="R7083" t="s">
        <v>79</v>
      </c>
      <c r="S7083" t="s">
        <v>25</v>
      </c>
      <c r="T7083" t="s">
        <v>2056</v>
      </c>
      <c r="U7083" t="s">
        <v>100</v>
      </c>
      <c r="V7083" t="s">
        <v>80</v>
      </c>
      <c r="W7083">
        <v>82300</v>
      </c>
      <c r="X7083" t="s">
        <v>85</v>
      </c>
      <c r="Y7083">
        <v>-60</v>
      </c>
      <c r="Z7083" t="s">
        <v>11848</v>
      </c>
      <c r="AA7083" t="s">
        <v>11903</v>
      </c>
      <c r="AB7083" t="s">
        <v>107</v>
      </c>
      <c r="AC7083" t="s">
        <v>11771</v>
      </c>
      <c r="AD7083">
        <f>_xlfn.XLOOKUP(MIS[[#This Row],[TRADING SYMBOL]],[1]Sheet1!$D:$D,[1]Sheet1!$C:$C)</f>
        <v>389.05</v>
      </c>
      <c r="AE7083">
        <f>MIS[[#This Row],[OrderAverageTradedPrice]]*MIS[[#This Row],[OrderQuantity]]</f>
        <v>22941</v>
      </c>
      <c r="AF7083">
        <f>MIS[[#This Row],[LTP]]*MIS[[#This Row],[OrderQuantity]]</f>
        <v>23343</v>
      </c>
      <c r="AG7083">
        <f>IF(MIS[[#This Row],[OrderSide]]="SELL",MIS[[#This Row],[VALUE]]-MIS[[#This Row],[LIVE_VALUE]],MIS[[#This Row],[LIVE_VALUE]]-MIS[[#This Row],[VALUE]])</f>
        <v>-402</v>
      </c>
      <c r="AH7083" t="str" cm="1">
        <f t="array" ref="AH70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3" t="str">
        <f>MIS[[#This Row],[TRADING SYMBOL]]</f>
        <v>SENSEX2552082300PE</v>
      </c>
      <c r="AJ7083" t="str">
        <f>IF(RIGHT(MIS[[#This Row],[Main/Hedge]],4)="MAIN","MAIN","HEDGE")</f>
        <v>MAIN</v>
      </c>
      <c r="AK7083" t="str" cm="1">
        <f t="array" ref="AK7083">_xlfn._xlws.FILTER(Table4[Column1],ISNUMBER(SEARCH(Table4[Column1],MIS[[#This Row],[OrderUniqueIdentifier]])),"")</f>
        <v>LONGSHORT</v>
      </c>
    </row>
    <row r="7084" spans="1:37" x14ac:dyDescent="0.25">
      <c r="A7084" t="s">
        <v>179</v>
      </c>
      <c r="B7084" t="s">
        <v>1467</v>
      </c>
      <c r="C7084" t="s">
        <v>12113</v>
      </c>
      <c r="D7084" t="s">
        <v>72</v>
      </c>
      <c r="E7084" t="s">
        <v>2053</v>
      </c>
      <c r="F7084" t="s">
        <v>98</v>
      </c>
      <c r="G7084" t="s">
        <v>89</v>
      </c>
      <c r="H7084" t="s">
        <v>93</v>
      </c>
      <c r="I7084" t="s">
        <v>76</v>
      </c>
      <c r="J7084" t="s">
        <v>11960</v>
      </c>
      <c r="K7084">
        <v>380</v>
      </c>
      <c r="L7084" t="s">
        <v>77</v>
      </c>
      <c r="M7084" t="s">
        <v>78</v>
      </c>
      <c r="N7084" t="s">
        <v>11890</v>
      </c>
      <c r="O7084" t="s">
        <v>11902</v>
      </c>
      <c r="P7084" t="s">
        <v>11902</v>
      </c>
      <c r="Q7084" t="s">
        <v>2055</v>
      </c>
      <c r="R7084" t="s">
        <v>79</v>
      </c>
      <c r="S7084" t="s">
        <v>25</v>
      </c>
      <c r="T7084" t="s">
        <v>2056</v>
      </c>
      <c r="U7084" t="s">
        <v>100</v>
      </c>
      <c r="V7084" t="s">
        <v>80</v>
      </c>
      <c r="W7084">
        <v>82300</v>
      </c>
      <c r="X7084" t="s">
        <v>85</v>
      </c>
      <c r="Y7084">
        <v>-380</v>
      </c>
      <c r="Z7084" t="s">
        <v>11903</v>
      </c>
      <c r="AA7084" t="s">
        <v>11903</v>
      </c>
      <c r="AB7084" t="s">
        <v>107</v>
      </c>
      <c r="AC7084" t="s">
        <v>11771</v>
      </c>
      <c r="AD7084">
        <f>_xlfn.XLOOKUP(MIS[[#This Row],[TRADING SYMBOL]],[1]Sheet1!$D:$D,[1]Sheet1!$C:$C)</f>
        <v>389.05</v>
      </c>
      <c r="AE7084">
        <f>MIS[[#This Row],[OrderAverageTradedPrice]]*MIS[[#This Row],[OrderQuantity]]</f>
        <v>145065</v>
      </c>
      <c r="AF7084">
        <f>MIS[[#This Row],[LTP]]*MIS[[#This Row],[OrderQuantity]]</f>
        <v>147839</v>
      </c>
      <c r="AG7084">
        <f>IF(MIS[[#This Row],[OrderSide]]="SELL",MIS[[#This Row],[VALUE]]-MIS[[#This Row],[LIVE_VALUE]],MIS[[#This Row],[LIVE_VALUE]]-MIS[[#This Row],[VALUE]])</f>
        <v>-2774</v>
      </c>
      <c r="AH7084" t="str" cm="1">
        <f t="array" ref="AH70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4" t="str">
        <f>MIS[[#This Row],[TRADING SYMBOL]]</f>
        <v>SENSEX2552082300PE</v>
      </c>
      <c r="AJ7084" t="str">
        <f>IF(RIGHT(MIS[[#This Row],[Main/Hedge]],4)="MAIN","MAIN","HEDGE")</f>
        <v>MAIN</v>
      </c>
      <c r="AK7084" t="str" cm="1">
        <f t="array" ref="AK7084">_xlfn._xlws.FILTER(Table4[Column1],ISNUMBER(SEARCH(Table4[Column1],MIS[[#This Row],[OrderUniqueIdentifier]])),"")</f>
        <v>LONGSHORT</v>
      </c>
    </row>
    <row r="7085" spans="1:37" x14ac:dyDescent="0.25">
      <c r="A7085" t="s">
        <v>179</v>
      </c>
      <c r="B7085" t="s">
        <v>1467</v>
      </c>
      <c r="C7085" t="s">
        <v>12114</v>
      </c>
      <c r="D7085" t="s">
        <v>72</v>
      </c>
      <c r="E7085" t="s">
        <v>11766</v>
      </c>
      <c r="F7085" t="s">
        <v>73</v>
      </c>
      <c r="G7085" t="s">
        <v>89</v>
      </c>
      <c r="H7085" t="s">
        <v>75</v>
      </c>
      <c r="I7085" t="s">
        <v>76</v>
      </c>
      <c r="J7085" t="s">
        <v>77</v>
      </c>
      <c r="K7085">
        <v>975</v>
      </c>
      <c r="L7085" t="s">
        <v>77</v>
      </c>
      <c r="M7085" t="s">
        <v>78</v>
      </c>
      <c r="N7085" t="s">
        <v>12115</v>
      </c>
      <c r="O7085" t="s">
        <v>11902</v>
      </c>
      <c r="P7085" t="s">
        <v>11902</v>
      </c>
      <c r="Q7085" t="s">
        <v>11768</v>
      </c>
      <c r="R7085" t="s">
        <v>79</v>
      </c>
      <c r="S7085" t="s">
        <v>25</v>
      </c>
      <c r="T7085" t="s">
        <v>11769</v>
      </c>
      <c r="U7085" t="s">
        <v>43</v>
      </c>
      <c r="V7085" t="s">
        <v>80</v>
      </c>
      <c r="W7085">
        <v>25000</v>
      </c>
      <c r="X7085" t="s">
        <v>85</v>
      </c>
      <c r="Y7085">
        <v>-975</v>
      </c>
      <c r="Z7085" t="s">
        <v>11903</v>
      </c>
      <c r="AA7085" t="s">
        <v>11903</v>
      </c>
      <c r="AB7085" t="s">
        <v>107</v>
      </c>
      <c r="AC7085" t="s">
        <v>11771</v>
      </c>
      <c r="AD7085">
        <f>_xlfn.XLOOKUP(MIS[[#This Row],[TRADING SYMBOL]],[1]Sheet1!$D:$D,[1]Sheet1!$C:$C)</f>
        <v>163.19999999999999</v>
      </c>
      <c r="AE7085">
        <f>MIS[[#This Row],[OrderAverageTradedPrice]]*MIS[[#This Row],[OrderQuantity]]</f>
        <v>155279.99999999956</v>
      </c>
      <c r="AF7085">
        <f>MIS[[#This Row],[LTP]]*MIS[[#This Row],[OrderQuantity]]</f>
        <v>159120</v>
      </c>
      <c r="AG7085">
        <f>IF(MIS[[#This Row],[OrderSide]]="SELL",MIS[[#This Row],[VALUE]]-MIS[[#This Row],[LIVE_VALUE]],MIS[[#This Row],[LIVE_VALUE]]-MIS[[#This Row],[VALUE]])</f>
        <v>-3840.0000000004366</v>
      </c>
      <c r="AH7085" t="str" cm="1">
        <f t="array" ref="AH70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5" t="str">
        <f>MIS[[#This Row],[TRADING SYMBOL]]</f>
        <v>NIFTY2552225000PE</v>
      </c>
      <c r="AJ7085" t="str">
        <f>IF(RIGHT(MIS[[#This Row],[Main/Hedge]],4)="MAIN","MAIN","HEDGE")</f>
        <v>MAIN</v>
      </c>
      <c r="AK7085" t="str" cm="1">
        <f t="array" ref="AK7085">_xlfn._xlws.FILTER(Table4[Column1],ISNUMBER(SEARCH(Table4[Column1],MIS[[#This Row],[OrderUniqueIdentifier]])),"")</f>
        <v>LONGSHORT</v>
      </c>
    </row>
    <row r="7086" spans="1:37" x14ac:dyDescent="0.25">
      <c r="A7086" t="s">
        <v>179</v>
      </c>
      <c r="B7086" t="s">
        <v>1478</v>
      </c>
      <c r="C7086" t="s">
        <v>12117</v>
      </c>
      <c r="D7086" t="s">
        <v>72</v>
      </c>
      <c r="E7086" t="s">
        <v>2053</v>
      </c>
      <c r="F7086" t="s">
        <v>98</v>
      </c>
      <c r="G7086" t="s">
        <v>89</v>
      </c>
      <c r="H7086" t="s">
        <v>93</v>
      </c>
      <c r="I7086" t="s">
        <v>76</v>
      </c>
      <c r="J7086" t="s">
        <v>12008</v>
      </c>
      <c r="K7086">
        <v>40</v>
      </c>
      <c r="L7086" t="s">
        <v>77</v>
      </c>
      <c r="M7086" t="s">
        <v>78</v>
      </c>
      <c r="N7086" t="s">
        <v>12008</v>
      </c>
      <c r="O7086" t="s">
        <v>11847</v>
      </c>
      <c r="P7086" t="s">
        <v>11902</v>
      </c>
      <c r="Q7086" t="s">
        <v>2055</v>
      </c>
      <c r="R7086" t="s">
        <v>79</v>
      </c>
      <c r="S7086" t="s">
        <v>25</v>
      </c>
      <c r="T7086" t="s">
        <v>2056</v>
      </c>
      <c r="U7086" t="s">
        <v>100</v>
      </c>
      <c r="V7086" t="s">
        <v>80</v>
      </c>
      <c r="W7086">
        <v>82300</v>
      </c>
      <c r="X7086" t="s">
        <v>85</v>
      </c>
      <c r="Y7086">
        <v>-40</v>
      </c>
      <c r="Z7086" t="s">
        <v>11848</v>
      </c>
      <c r="AA7086" t="s">
        <v>11903</v>
      </c>
      <c r="AB7086" t="s">
        <v>107</v>
      </c>
      <c r="AC7086" t="s">
        <v>11771</v>
      </c>
      <c r="AD7086">
        <f>_xlfn.XLOOKUP(MIS[[#This Row],[TRADING SYMBOL]],[1]Sheet1!$D:$D,[1]Sheet1!$C:$C)</f>
        <v>389.05</v>
      </c>
      <c r="AE7086">
        <f>MIS[[#This Row],[OrderAverageTradedPrice]]*MIS[[#This Row],[OrderQuantity]]</f>
        <v>15274</v>
      </c>
      <c r="AF7086">
        <f>MIS[[#This Row],[LTP]]*MIS[[#This Row],[OrderQuantity]]</f>
        <v>15562</v>
      </c>
      <c r="AG7086">
        <f>IF(MIS[[#This Row],[OrderSide]]="SELL",MIS[[#This Row],[VALUE]]-MIS[[#This Row],[LIVE_VALUE]],MIS[[#This Row],[LIVE_VALUE]]-MIS[[#This Row],[VALUE]])</f>
        <v>-288</v>
      </c>
      <c r="AH7086" t="str" cm="1">
        <f t="array" ref="AH70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6" t="str">
        <f>MIS[[#This Row],[TRADING SYMBOL]]</f>
        <v>SENSEX2552082300PE</v>
      </c>
      <c r="AJ7086" t="str">
        <f>IF(RIGHT(MIS[[#This Row],[Main/Hedge]],4)="MAIN","MAIN","HEDGE")</f>
        <v>MAIN</v>
      </c>
      <c r="AK7086" t="str" cm="1">
        <f t="array" ref="AK7086">_xlfn._xlws.FILTER(Table4[Column1],ISNUMBER(SEARCH(Table4[Column1],MIS[[#This Row],[OrderUniqueIdentifier]])),"")</f>
        <v>LONGSHORT</v>
      </c>
    </row>
    <row r="7087" spans="1:37" x14ac:dyDescent="0.25">
      <c r="A7087" t="s">
        <v>179</v>
      </c>
      <c r="B7087" t="s">
        <v>1497</v>
      </c>
      <c r="C7087" t="s">
        <v>12125</v>
      </c>
      <c r="D7087" t="s">
        <v>72</v>
      </c>
      <c r="E7087" t="s">
        <v>2053</v>
      </c>
      <c r="F7087" t="s">
        <v>98</v>
      </c>
      <c r="G7087" t="s">
        <v>89</v>
      </c>
      <c r="H7087" t="s">
        <v>93</v>
      </c>
      <c r="I7087" t="s">
        <v>76</v>
      </c>
      <c r="J7087" t="s">
        <v>11890</v>
      </c>
      <c r="K7087">
        <v>60</v>
      </c>
      <c r="L7087" t="s">
        <v>77</v>
      </c>
      <c r="M7087" t="s">
        <v>78</v>
      </c>
      <c r="N7087" t="s">
        <v>11890</v>
      </c>
      <c r="O7087" t="s">
        <v>11847</v>
      </c>
      <c r="P7087" t="s">
        <v>11902</v>
      </c>
      <c r="Q7087" t="s">
        <v>2055</v>
      </c>
      <c r="R7087" t="s">
        <v>79</v>
      </c>
      <c r="S7087" t="s">
        <v>25</v>
      </c>
      <c r="T7087" t="s">
        <v>2056</v>
      </c>
      <c r="U7087" t="s">
        <v>100</v>
      </c>
      <c r="V7087" t="s">
        <v>80</v>
      </c>
      <c r="W7087">
        <v>82300</v>
      </c>
      <c r="X7087" t="s">
        <v>85</v>
      </c>
      <c r="Y7087">
        <v>-60</v>
      </c>
      <c r="Z7087" t="s">
        <v>11848</v>
      </c>
      <c r="AA7087" t="s">
        <v>11903</v>
      </c>
      <c r="AB7087" t="s">
        <v>107</v>
      </c>
      <c r="AC7087" t="s">
        <v>11771</v>
      </c>
      <c r="AD7087">
        <f>_xlfn.XLOOKUP(MIS[[#This Row],[TRADING SYMBOL]],[1]Sheet1!$D:$D,[1]Sheet1!$C:$C)</f>
        <v>389.05</v>
      </c>
      <c r="AE7087">
        <f>MIS[[#This Row],[OrderAverageTradedPrice]]*MIS[[#This Row],[OrderQuantity]]</f>
        <v>22905</v>
      </c>
      <c r="AF7087">
        <f>MIS[[#This Row],[LTP]]*MIS[[#This Row],[OrderQuantity]]</f>
        <v>23343</v>
      </c>
      <c r="AG7087">
        <f>IF(MIS[[#This Row],[OrderSide]]="SELL",MIS[[#This Row],[VALUE]]-MIS[[#This Row],[LIVE_VALUE]],MIS[[#This Row],[LIVE_VALUE]]-MIS[[#This Row],[VALUE]])</f>
        <v>-438</v>
      </c>
      <c r="AH7087" t="str" cm="1">
        <f t="array" ref="AH70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7" t="str">
        <f>MIS[[#This Row],[TRADING SYMBOL]]</f>
        <v>SENSEX2552082300PE</v>
      </c>
      <c r="AJ7087" t="str">
        <f>IF(RIGHT(MIS[[#This Row],[Main/Hedge]],4)="MAIN","MAIN","HEDGE")</f>
        <v>MAIN</v>
      </c>
      <c r="AK7087" t="str" cm="1">
        <f t="array" ref="AK7087">_xlfn._xlws.FILTER(Table4[Column1],ISNUMBER(SEARCH(Table4[Column1],MIS[[#This Row],[OrderUniqueIdentifier]])),"")</f>
        <v>LONGSHORT</v>
      </c>
    </row>
    <row r="7088" spans="1:37" x14ac:dyDescent="0.25">
      <c r="A7088" t="s">
        <v>179</v>
      </c>
      <c r="B7088" t="s">
        <v>229</v>
      </c>
      <c r="C7088" t="s">
        <v>12132</v>
      </c>
      <c r="D7088" t="s">
        <v>72</v>
      </c>
      <c r="E7088" t="s">
        <v>11766</v>
      </c>
      <c r="F7088" t="s">
        <v>73</v>
      </c>
      <c r="G7088" t="s">
        <v>89</v>
      </c>
      <c r="H7088" t="s">
        <v>75</v>
      </c>
      <c r="I7088" t="s">
        <v>76</v>
      </c>
      <c r="J7088" t="s">
        <v>77</v>
      </c>
      <c r="K7088">
        <v>375</v>
      </c>
      <c r="L7088" t="s">
        <v>77</v>
      </c>
      <c r="M7088" t="s">
        <v>78</v>
      </c>
      <c r="N7088" t="s">
        <v>11922</v>
      </c>
      <c r="O7088" t="s">
        <v>11902</v>
      </c>
      <c r="P7088" t="s">
        <v>11902</v>
      </c>
      <c r="Q7088" t="s">
        <v>11768</v>
      </c>
      <c r="R7088" t="s">
        <v>79</v>
      </c>
      <c r="S7088" t="s">
        <v>25</v>
      </c>
      <c r="T7088" t="s">
        <v>11769</v>
      </c>
      <c r="U7088" t="s">
        <v>43</v>
      </c>
      <c r="V7088" t="s">
        <v>80</v>
      </c>
      <c r="W7088">
        <v>25000</v>
      </c>
      <c r="X7088" t="s">
        <v>85</v>
      </c>
      <c r="Y7088">
        <v>-375</v>
      </c>
      <c r="Z7088" t="s">
        <v>11903</v>
      </c>
      <c r="AA7088" t="s">
        <v>11903</v>
      </c>
      <c r="AB7088" t="s">
        <v>107</v>
      </c>
      <c r="AC7088" t="s">
        <v>11771</v>
      </c>
      <c r="AD7088">
        <f>_xlfn.XLOOKUP(MIS[[#This Row],[TRADING SYMBOL]],[1]Sheet1!$D:$D,[1]Sheet1!$C:$C)</f>
        <v>163.19999999999999</v>
      </c>
      <c r="AE7088">
        <f>MIS[[#This Row],[OrderAverageTradedPrice]]*MIS[[#This Row],[OrderQuantity]]</f>
        <v>59775</v>
      </c>
      <c r="AF7088">
        <f>MIS[[#This Row],[LTP]]*MIS[[#This Row],[OrderQuantity]]</f>
        <v>61199.999999999993</v>
      </c>
      <c r="AG7088">
        <f>IF(MIS[[#This Row],[OrderSide]]="SELL",MIS[[#This Row],[VALUE]]-MIS[[#This Row],[LIVE_VALUE]],MIS[[#This Row],[LIVE_VALUE]]-MIS[[#This Row],[VALUE]])</f>
        <v>-1424.9999999999927</v>
      </c>
      <c r="AH7088" t="str" cm="1">
        <f t="array" ref="AH70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8" t="str">
        <f>MIS[[#This Row],[TRADING SYMBOL]]</f>
        <v>NIFTY2552225000PE</v>
      </c>
      <c r="AJ7088" t="str">
        <f>IF(RIGHT(MIS[[#This Row],[Main/Hedge]],4)="MAIN","MAIN","HEDGE")</f>
        <v>MAIN</v>
      </c>
      <c r="AK7088" t="str" cm="1">
        <f t="array" ref="AK7088">_xlfn._xlws.FILTER(Table4[Column1],ISNUMBER(SEARCH(Table4[Column1],MIS[[#This Row],[OrderUniqueIdentifier]])),"")</f>
        <v>LONGSHORT</v>
      </c>
    </row>
    <row r="7089" spans="1:37" x14ac:dyDescent="0.25">
      <c r="A7089" t="s">
        <v>179</v>
      </c>
      <c r="B7089" t="s">
        <v>266</v>
      </c>
      <c r="C7089" t="s">
        <v>12133</v>
      </c>
      <c r="D7089" t="s">
        <v>72</v>
      </c>
      <c r="E7089" t="s">
        <v>2053</v>
      </c>
      <c r="F7089" t="s">
        <v>98</v>
      </c>
      <c r="G7089" t="s">
        <v>89</v>
      </c>
      <c r="H7089" t="s">
        <v>93</v>
      </c>
      <c r="I7089" t="s">
        <v>76</v>
      </c>
      <c r="J7089" t="s">
        <v>11802</v>
      </c>
      <c r="K7089">
        <v>500</v>
      </c>
      <c r="L7089" t="s">
        <v>77</v>
      </c>
      <c r="M7089" t="s">
        <v>78</v>
      </c>
      <c r="N7089" t="s">
        <v>12134</v>
      </c>
      <c r="O7089" t="s">
        <v>11902</v>
      </c>
      <c r="P7089" t="s">
        <v>11902</v>
      </c>
      <c r="Q7089" t="s">
        <v>2055</v>
      </c>
      <c r="R7089" t="s">
        <v>79</v>
      </c>
      <c r="S7089" t="s">
        <v>25</v>
      </c>
      <c r="T7089" t="s">
        <v>2056</v>
      </c>
      <c r="U7089" t="s">
        <v>100</v>
      </c>
      <c r="V7089" t="s">
        <v>80</v>
      </c>
      <c r="W7089">
        <v>82300</v>
      </c>
      <c r="X7089" t="s">
        <v>85</v>
      </c>
      <c r="Y7089">
        <v>-500</v>
      </c>
      <c r="Z7089" t="s">
        <v>11903</v>
      </c>
      <c r="AA7089" t="s">
        <v>11903</v>
      </c>
      <c r="AB7089" t="s">
        <v>107</v>
      </c>
      <c r="AC7089" t="s">
        <v>11771</v>
      </c>
      <c r="AD7089">
        <f>_xlfn.XLOOKUP(MIS[[#This Row],[TRADING SYMBOL]],[1]Sheet1!$D:$D,[1]Sheet1!$C:$C)</f>
        <v>389.05</v>
      </c>
      <c r="AE7089">
        <f>MIS[[#This Row],[OrderAverageTradedPrice]]*MIS[[#This Row],[OrderQuantity]]</f>
        <v>190798</v>
      </c>
      <c r="AF7089">
        <f>MIS[[#This Row],[LTP]]*MIS[[#This Row],[OrderQuantity]]</f>
        <v>194525</v>
      </c>
      <c r="AG7089">
        <f>IF(MIS[[#This Row],[OrderSide]]="SELL",MIS[[#This Row],[VALUE]]-MIS[[#This Row],[LIVE_VALUE]],MIS[[#This Row],[LIVE_VALUE]]-MIS[[#This Row],[VALUE]])</f>
        <v>-3727</v>
      </c>
      <c r="AH7089" t="str" cm="1">
        <f t="array" ref="AH70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9" t="str">
        <f>MIS[[#This Row],[TRADING SYMBOL]]</f>
        <v>SENSEX2552082300PE</v>
      </c>
      <c r="AJ7089" t="str">
        <f>IF(RIGHT(MIS[[#This Row],[Main/Hedge]],4)="MAIN","MAIN","HEDGE")</f>
        <v>MAIN</v>
      </c>
      <c r="AK7089" t="str" cm="1">
        <f t="array" ref="AK7089">_xlfn._xlws.FILTER(Table4[Column1],ISNUMBER(SEARCH(Table4[Column1],MIS[[#This Row],[OrderUniqueIdentifier]])),"")</f>
        <v>LONGSHORT</v>
      </c>
    </row>
    <row r="7090" spans="1:37" x14ac:dyDescent="0.25">
      <c r="A7090" t="s">
        <v>179</v>
      </c>
      <c r="B7090" t="s">
        <v>266</v>
      </c>
      <c r="C7090" t="s">
        <v>12136</v>
      </c>
      <c r="D7090" t="s">
        <v>72</v>
      </c>
      <c r="E7090" t="s">
        <v>11766</v>
      </c>
      <c r="F7090" t="s">
        <v>73</v>
      </c>
      <c r="G7090" t="s">
        <v>89</v>
      </c>
      <c r="H7090" t="s">
        <v>75</v>
      </c>
      <c r="I7090" t="s">
        <v>76</v>
      </c>
      <c r="J7090" t="s">
        <v>77</v>
      </c>
      <c r="K7090">
        <v>1350</v>
      </c>
      <c r="L7090" t="s">
        <v>77</v>
      </c>
      <c r="M7090" t="s">
        <v>78</v>
      </c>
      <c r="N7090" t="s">
        <v>12137</v>
      </c>
      <c r="O7090" t="s">
        <v>11902</v>
      </c>
      <c r="P7090" t="s">
        <v>11902</v>
      </c>
      <c r="Q7090" t="s">
        <v>11768</v>
      </c>
      <c r="R7090" t="s">
        <v>79</v>
      </c>
      <c r="S7090" t="s">
        <v>25</v>
      </c>
      <c r="T7090" t="s">
        <v>11769</v>
      </c>
      <c r="U7090" t="s">
        <v>43</v>
      </c>
      <c r="V7090" t="s">
        <v>80</v>
      </c>
      <c r="W7090">
        <v>25000</v>
      </c>
      <c r="X7090" t="s">
        <v>85</v>
      </c>
      <c r="Y7090">
        <v>-1350</v>
      </c>
      <c r="Z7090" t="s">
        <v>11903</v>
      </c>
      <c r="AA7090" t="s">
        <v>11903</v>
      </c>
      <c r="AB7090" t="s">
        <v>107</v>
      </c>
      <c r="AC7090" t="s">
        <v>11771</v>
      </c>
      <c r="AD7090">
        <f>_xlfn.XLOOKUP(MIS[[#This Row],[TRADING SYMBOL]],[1]Sheet1!$D:$D,[1]Sheet1!$C:$C)</f>
        <v>163.19999999999999</v>
      </c>
      <c r="AE7090">
        <f>MIS[[#This Row],[OrderAverageTradedPrice]]*MIS[[#This Row],[OrderQuantity]]</f>
        <v>214934.99999999985</v>
      </c>
      <c r="AF7090">
        <f>MIS[[#This Row],[LTP]]*MIS[[#This Row],[OrderQuantity]]</f>
        <v>220319.99999999997</v>
      </c>
      <c r="AG7090">
        <f>IF(MIS[[#This Row],[OrderSide]]="SELL",MIS[[#This Row],[VALUE]]-MIS[[#This Row],[LIVE_VALUE]],MIS[[#This Row],[LIVE_VALUE]]-MIS[[#This Row],[VALUE]])</f>
        <v>-5385.0000000001164</v>
      </c>
      <c r="AH7090" t="str" cm="1">
        <f t="array" ref="AH70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0" t="str">
        <f>MIS[[#This Row],[TRADING SYMBOL]]</f>
        <v>NIFTY2552225000PE</v>
      </c>
      <c r="AJ7090" t="str">
        <f>IF(RIGHT(MIS[[#This Row],[Main/Hedge]],4)="MAIN","MAIN","HEDGE")</f>
        <v>MAIN</v>
      </c>
      <c r="AK7090" t="str" cm="1">
        <f t="array" ref="AK7090">_xlfn._xlws.FILTER(Table4[Column1],ISNUMBER(SEARCH(Table4[Column1],MIS[[#This Row],[OrderUniqueIdentifier]])),"")</f>
        <v>LONGSHORT</v>
      </c>
    </row>
    <row r="7091" spans="1:37" x14ac:dyDescent="0.25">
      <c r="A7091" t="s">
        <v>1555</v>
      </c>
      <c r="B7091" t="s">
        <v>1684</v>
      </c>
      <c r="C7091" t="s">
        <v>12184</v>
      </c>
      <c r="D7091" t="s">
        <v>72</v>
      </c>
      <c r="E7091" t="s">
        <v>2053</v>
      </c>
      <c r="F7091" t="s">
        <v>98</v>
      </c>
      <c r="G7091" t="s">
        <v>89</v>
      </c>
      <c r="H7091" t="s">
        <v>93</v>
      </c>
      <c r="I7091" t="s">
        <v>76</v>
      </c>
      <c r="J7091" t="s">
        <v>12112</v>
      </c>
      <c r="K7091">
        <v>200</v>
      </c>
      <c r="L7091" t="s">
        <v>77</v>
      </c>
      <c r="M7091" t="s">
        <v>78</v>
      </c>
      <c r="N7091" t="s">
        <v>12185</v>
      </c>
      <c r="O7091" t="s">
        <v>11847</v>
      </c>
      <c r="P7091" t="s">
        <v>11902</v>
      </c>
      <c r="Q7091" t="s">
        <v>2055</v>
      </c>
      <c r="R7091" t="s">
        <v>79</v>
      </c>
      <c r="S7091" t="s">
        <v>25</v>
      </c>
      <c r="T7091" t="s">
        <v>2056</v>
      </c>
      <c r="U7091" t="s">
        <v>100</v>
      </c>
      <c r="V7091" t="s">
        <v>80</v>
      </c>
      <c r="W7091">
        <v>82300</v>
      </c>
      <c r="X7091" t="s">
        <v>85</v>
      </c>
      <c r="Y7091">
        <v>-200</v>
      </c>
      <c r="Z7091" t="s">
        <v>11848</v>
      </c>
      <c r="AA7091" t="s">
        <v>11903</v>
      </c>
      <c r="AB7091" t="s">
        <v>107</v>
      </c>
      <c r="AC7091" t="s">
        <v>11771</v>
      </c>
      <c r="AD7091">
        <f>_xlfn.XLOOKUP(MIS[[#This Row],[TRADING SYMBOL]],[1]Sheet1!$D:$D,[1]Sheet1!$C:$C)</f>
        <v>389.05</v>
      </c>
      <c r="AE7091">
        <f>MIS[[#This Row],[OrderAverageTradedPrice]]*MIS[[#This Row],[OrderQuantity]]</f>
        <v>76459</v>
      </c>
      <c r="AF7091">
        <f>MIS[[#This Row],[LTP]]*MIS[[#This Row],[OrderQuantity]]</f>
        <v>77810</v>
      </c>
      <c r="AG7091">
        <f>IF(MIS[[#This Row],[OrderSide]]="SELL",MIS[[#This Row],[VALUE]]-MIS[[#This Row],[LIVE_VALUE]],MIS[[#This Row],[LIVE_VALUE]]-MIS[[#This Row],[VALUE]])</f>
        <v>-1351</v>
      </c>
      <c r="AH7091" t="str" cm="1">
        <f t="array" ref="AH70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1" t="str">
        <f>MIS[[#This Row],[TRADING SYMBOL]]</f>
        <v>SENSEX2552082300PE</v>
      </c>
      <c r="AJ7091" t="str">
        <f>IF(RIGHT(MIS[[#This Row],[Main/Hedge]],4)="MAIN","MAIN","HEDGE")</f>
        <v>MAIN</v>
      </c>
      <c r="AK7091" t="str" cm="1">
        <f t="array" ref="AK7091">_xlfn._xlws.FILTER(Table4[Column1],ISNUMBER(SEARCH(Table4[Column1],MIS[[#This Row],[OrderUniqueIdentifier]])),"")</f>
        <v>LONGSHORT</v>
      </c>
    </row>
    <row r="7092" spans="1:37" x14ac:dyDescent="0.25">
      <c r="A7092" t="s">
        <v>1357</v>
      </c>
      <c r="B7092" t="s">
        <v>1358</v>
      </c>
      <c r="C7092" t="s">
        <v>12088</v>
      </c>
      <c r="D7092" t="s">
        <v>72</v>
      </c>
      <c r="E7092" t="s">
        <v>2053</v>
      </c>
      <c r="F7092" t="s">
        <v>98</v>
      </c>
      <c r="G7092" t="s">
        <v>89</v>
      </c>
      <c r="H7092" t="s">
        <v>93</v>
      </c>
      <c r="I7092" t="s">
        <v>76</v>
      </c>
      <c r="J7092" t="s">
        <v>11846</v>
      </c>
      <c r="K7092">
        <v>20</v>
      </c>
      <c r="L7092" t="s">
        <v>77</v>
      </c>
      <c r="M7092" t="s">
        <v>78</v>
      </c>
      <c r="N7092" t="s">
        <v>11846</v>
      </c>
      <c r="O7092" t="s">
        <v>12089</v>
      </c>
      <c r="P7092" t="s">
        <v>12089</v>
      </c>
      <c r="Q7092" t="s">
        <v>2055</v>
      </c>
      <c r="R7092" t="s">
        <v>79</v>
      </c>
      <c r="S7092" t="s">
        <v>25</v>
      </c>
      <c r="T7092" t="s">
        <v>2056</v>
      </c>
      <c r="U7092" t="s">
        <v>100</v>
      </c>
      <c r="V7092" t="s">
        <v>80</v>
      </c>
      <c r="W7092">
        <v>82300</v>
      </c>
      <c r="X7092" t="s">
        <v>85</v>
      </c>
      <c r="Y7092">
        <v>-20</v>
      </c>
      <c r="Z7092" t="s">
        <v>12090</v>
      </c>
      <c r="AA7092" t="s">
        <v>12090</v>
      </c>
      <c r="AB7092" t="s">
        <v>107</v>
      </c>
      <c r="AC7092" t="s">
        <v>11771</v>
      </c>
      <c r="AD7092">
        <f>_xlfn.XLOOKUP(MIS[[#This Row],[TRADING SYMBOL]],[1]Sheet1!$D:$D,[1]Sheet1!$C:$C)</f>
        <v>389.05</v>
      </c>
      <c r="AE7092">
        <f>MIS[[#This Row],[OrderAverageTradedPrice]]*MIS[[#This Row],[OrderQuantity]]</f>
        <v>7669</v>
      </c>
      <c r="AF7092">
        <f>MIS[[#This Row],[LTP]]*MIS[[#This Row],[OrderQuantity]]</f>
        <v>7781</v>
      </c>
      <c r="AG7092">
        <f>IF(MIS[[#This Row],[OrderSide]]="SELL",MIS[[#This Row],[VALUE]]-MIS[[#This Row],[LIVE_VALUE]],MIS[[#This Row],[LIVE_VALUE]]-MIS[[#This Row],[VALUE]])</f>
        <v>-112</v>
      </c>
      <c r="AH7092" t="str" cm="1">
        <f t="array" ref="AH70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2" t="str">
        <f>MIS[[#This Row],[TRADING SYMBOL]]</f>
        <v>SENSEX2552082300PE</v>
      </c>
      <c r="AJ7092" t="str">
        <f>IF(RIGHT(MIS[[#This Row],[Main/Hedge]],4)="MAIN","MAIN","HEDGE")</f>
        <v>MAIN</v>
      </c>
      <c r="AK7092" t="str" cm="1">
        <f t="array" ref="AK7092">_xlfn._xlws.FILTER(Table4[Column1],ISNUMBER(SEARCH(Table4[Column1],MIS[[#This Row],[OrderUniqueIdentifier]])),"")</f>
        <v>LONGSHORT</v>
      </c>
    </row>
    <row r="7093" spans="1:37" x14ac:dyDescent="0.25">
      <c r="A7093" t="s">
        <v>179</v>
      </c>
      <c r="B7093" t="s">
        <v>229</v>
      </c>
      <c r="C7093" t="s">
        <v>12130</v>
      </c>
      <c r="D7093" t="s">
        <v>72</v>
      </c>
      <c r="E7093" t="s">
        <v>2053</v>
      </c>
      <c r="F7093" t="s">
        <v>98</v>
      </c>
      <c r="G7093" t="s">
        <v>89</v>
      </c>
      <c r="H7093" t="s">
        <v>93</v>
      </c>
      <c r="I7093" t="s">
        <v>76</v>
      </c>
      <c r="J7093" t="s">
        <v>11802</v>
      </c>
      <c r="K7093">
        <v>160</v>
      </c>
      <c r="L7093" t="s">
        <v>77</v>
      </c>
      <c r="M7093" t="s">
        <v>78</v>
      </c>
      <c r="N7093" t="s">
        <v>12131</v>
      </c>
      <c r="O7093" t="s">
        <v>11902</v>
      </c>
      <c r="P7093" t="s">
        <v>12089</v>
      </c>
      <c r="Q7093" t="s">
        <v>2055</v>
      </c>
      <c r="R7093" t="s">
        <v>79</v>
      </c>
      <c r="S7093" t="s">
        <v>25</v>
      </c>
      <c r="T7093" t="s">
        <v>2056</v>
      </c>
      <c r="U7093" t="s">
        <v>100</v>
      </c>
      <c r="V7093" t="s">
        <v>80</v>
      </c>
      <c r="W7093">
        <v>82300</v>
      </c>
      <c r="X7093" t="s">
        <v>85</v>
      </c>
      <c r="Y7093">
        <v>-160</v>
      </c>
      <c r="Z7093" t="s">
        <v>11903</v>
      </c>
      <c r="AA7093" t="s">
        <v>12090</v>
      </c>
      <c r="AB7093" t="s">
        <v>107</v>
      </c>
      <c r="AC7093" t="s">
        <v>11771</v>
      </c>
      <c r="AD7093">
        <f>_xlfn.XLOOKUP(MIS[[#This Row],[TRADING SYMBOL]],[1]Sheet1!$D:$D,[1]Sheet1!$C:$C)</f>
        <v>389.05</v>
      </c>
      <c r="AE7093">
        <f>MIS[[#This Row],[OrderAverageTradedPrice]]*MIS[[#This Row],[OrderQuantity]]</f>
        <v>61061</v>
      </c>
      <c r="AF7093">
        <f>MIS[[#This Row],[LTP]]*MIS[[#This Row],[OrderQuantity]]</f>
        <v>62248</v>
      </c>
      <c r="AG7093">
        <f>IF(MIS[[#This Row],[OrderSide]]="SELL",MIS[[#This Row],[VALUE]]-MIS[[#This Row],[LIVE_VALUE]],MIS[[#This Row],[LIVE_VALUE]]-MIS[[#This Row],[VALUE]])</f>
        <v>-1187</v>
      </c>
      <c r="AH7093" t="str" cm="1">
        <f t="array" ref="AH70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3" t="str">
        <f>MIS[[#This Row],[TRADING SYMBOL]]</f>
        <v>SENSEX2552082300PE</v>
      </c>
      <c r="AJ7093" t="str">
        <f>IF(RIGHT(MIS[[#This Row],[Main/Hedge]],4)="MAIN","MAIN","HEDGE")</f>
        <v>MAIN</v>
      </c>
      <c r="AK7093" t="str" cm="1">
        <f t="array" ref="AK7093">_xlfn._xlws.FILTER(Table4[Column1],ISNUMBER(SEARCH(Table4[Column1],MIS[[#This Row],[OrderUniqueIdentifier]])),"")</f>
        <v>LONGSHORT</v>
      </c>
    </row>
    <row r="7094" spans="1:37" x14ac:dyDescent="0.25">
      <c r="A7094" t="s">
        <v>179</v>
      </c>
      <c r="B7094" t="s">
        <v>266</v>
      </c>
      <c r="C7094" t="s">
        <v>12135</v>
      </c>
      <c r="D7094" t="s">
        <v>72</v>
      </c>
      <c r="E7094" t="s">
        <v>2053</v>
      </c>
      <c r="F7094" t="s">
        <v>98</v>
      </c>
      <c r="G7094" t="s">
        <v>89</v>
      </c>
      <c r="H7094" t="s">
        <v>93</v>
      </c>
      <c r="I7094" t="s">
        <v>76</v>
      </c>
      <c r="J7094" t="s">
        <v>11853</v>
      </c>
      <c r="K7094">
        <v>60</v>
      </c>
      <c r="L7094" t="s">
        <v>77</v>
      </c>
      <c r="M7094" t="s">
        <v>78</v>
      </c>
      <c r="N7094" t="s">
        <v>11853</v>
      </c>
      <c r="O7094" t="s">
        <v>12089</v>
      </c>
      <c r="P7094" t="s">
        <v>12089</v>
      </c>
      <c r="Q7094" t="s">
        <v>2055</v>
      </c>
      <c r="R7094" t="s">
        <v>79</v>
      </c>
      <c r="S7094" t="s">
        <v>25</v>
      </c>
      <c r="T7094" t="s">
        <v>2056</v>
      </c>
      <c r="U7094" t="s">
        <v>100</v>
      </c>
      <c r="V7094" t="s">
        <v>80</v>
      </c>
      <c r="W7094">
        <v>82300</v>
      </c>
      <c r="X7094" t="s">
        <v>85</v>
      </c>
      <c r="Y7094">
        <v>-60</v>
      </c>
      <c r="Z7094" t="s">
        <v>12090</v>
      </c>
      <c r="AA7094" t="s">
        <v>12090</v>
      </c>
      <c r="AB7094" t="s">
        <v>107</v>
      </c>
      <c r="AC7094" t="s">
        <v>11771</v>
      </c>
      <c r="AD7094">
        <f>_xlfn.XLOOKUP(MIS[[#This Row],[TRADING SYMBOL]],[1]Sheet1!$D:$D,[1]Sheet1!$C:$C)</f>
        <v>389.05</v>
      </c>
      <c r="AE7094">
        <f>MIS[[#This Row],[OrderAverageTradedPrice]]*MIS[[#This Row],[OrderQuantity]]</f>
        <v>23010</v>
      </c>
      <c r="AF7094">
        <f>MIS[[#This Row],[LTP]]*MIS[[#This Row],[OrderQuantity]]</f>
        <v>23343</v>
      </c>
      <c r="AG7094">
        <f>IF(MIS[[#This Row],[OrderSide]]="SELL",MIS[[#This Row],[VALUE]]-MIS[[#This Row],[LIVE_VALUE]],MIS[[#This Row],[LIVE_VALUE]]-MIS[[#This Row],[VALUE]])</f>
        <v>-333</v>
      </c>
      <c r="AH7094" t="str" cm="1">
        <f t="array" ref="AH70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4" t="str">
        <f>MIS[[#This Row],[TRADING SYMBOL]]</f>
        <v>SENSEX2552082300PE</v>
      </c>
      <c r="AJ7094" t="str">
        <f>IF(RIGHT(MIS[[#This Row],[Main/Hedge]],4)="MAIN","MAIN","HEDGE")</f>
        <v>MAIN</v>
      </c>
      <c r="AK7094" t="str" cm="1">
        <f t="array" ref="AK7094">_xlfn._xlws.FILTER(Table4[Column1],ISNUMBER(SEARCH(Table4[Column1],MIS[[#This Row],[OrderUniqueIdentifier]])),"")</f>
        <v>LONGSHORT</v>
      </c>
    </row>
    <row r="7095" spans="1:37" x14ac:dyDescent="0.25">
      <c r="A7095" t="s">
        <v>1555</v>
      </c>
      <c r="B7095" t="s">
        <v>1607</v>
      </c>
      <c r="C7095" t="s">
        <v>12160</v>
      </c>
      <c r="D7095" t="s">
        <v>72</v>
      </c>
      <c r="E7095" t="s">
        <v>2053</v>
      </c>
      <c r="F7095" t="s">
        <v>98</v>
      </c>
      <c r="G7095" t="s">
        <v>89</v>
      </c>
      <c r="H7095" t="s">
        <v>93</v>
      </c>
      <c r="I7095" t="s">
        <v>76</v>
      </c>
      <c r="J7095" t="s">
        <v>12161</v>
      </c>
      <c r="K7095">
        <v>20</v>
      </c>
      <c r="L7095" t="s">
        <v>77</v>
      </c>
      <c r="M7095" t="s">
        <v>78</v>
      </c>
      <c r="N7095" t="s">
        <v>12161</v>
      </c>
      <c r="O7095" t="s">
        <v>12162</v>
      </c>
      <c r="P7095" t="s">
        <v>12162</v>
      </c>
      <c r="Q7095" t="s">
        <v>2055</v>
      </c>
      <c r="R7095" t="s">
        <v>79</v>
      </c>
      <c r="S7095" t="s">
        <v>25</v>
      </c>
      <c r="T7095" t="s">
        <v>2056</v>
      </c>
      <c r="U7095" t="s">
        <v>100</v>
      </c>
      <c r="V7095" t="s">
        <v>80</v>
      </c>
      <c r="W7095">
        <v>82300</v>
      </c>
      <c r="X7095" t="s">
        <v>85</v>
      </c>
      <c r="Y7095">
        <v>-20</v>
      </c>
      <c r="Z7095" t="s">
        <v>12163</v>
      </c>
      <c r="AA7095" t="s">
        <v>12163</v>
      </c>
      <c r="AB7095" t="s">
        <v>107</v>
      </c>
      <c r="AC7095" t="s">
        <v>11771</v>
      </c>
      <c r="AD7095">
        <f>_xlfn.XLOOKUP(MIS[[#This Row],[TRADING SYMBOL]],[1]Sheet1!$D:$D,[1]Sheet1!$C:$C)</f>
        <v>389.05</v>
      </c>
      <c r="AE7095">
        <f>MIS[[#This Row],[OrderAverageTradedPrice]]*MIS[[#This Row],[OrderQuantity]]</f>
        <v>7673</v>
      </c>
      <c r="AF7095">
        <f>MIS[[#This Row],[LTP]]*MIS[[#This Row],[OrderQuantity]]</f>
        <v>7781</v>
      </c>
      <c r="AG7095">
        <f>IF(MIS[[#This Row],[OrderSide]]="SELL",MIS[[#This Row],[VALUE]]-MIS[[#This Row],[LIVE_VALUE]],MIS[[#This Row],[LIVE_VALUE]]-MIS[[#This Row],[VALUE]])</f>
        <v>-108</v>
      </c>
      <c r="AH7095" t="str" cm="1">
        <f t="array" ref="AH70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5" t="str">
        <f>MIS[[#This Row],[TRADING SYMBOL]]</f>
        <v>SENSEX2552082300PE</v>
      </c>
      <c r="AJ7095" t="str">
        <f>IF(RIGHT(MIS[[#This Row],[Main/Hedge]],4)="MAIN","MAIN","HEDGE")</f>
        <v>MAIN</v>
      </c>
      <c r="AK7095" t="str" cm="1">
        <f t="array" ref="AK7095">_xlfn._xlws.FILTER(Table4[Column1],ISNUMBER(SEARCH(Table4[Column1],MIS[[#This Row],[OrderUniqueIdentifier]])),"")</f>
        <v>LONGSHORT</v>
      </c>
    </row>
    <row r="7096" spans="1:37" x14ac:dyDescent="0.25">
      <c r="A7096" t="s">
        <v>1555</v>
      </c>
      <c r="B7096" t="s">
        <v>1614</v>
      </c>
      <c r="C7096" t="s">
        <v>12164</v>
      </c>
      <c r="D7096" t="s">
        <v>72</v>
      </c>
      <c r="E7096" t="s">
        <v>2053</v>
      </c>
      <c r="F7096" t="s">
        <v>98</v>
      </c>
      <c r="G7096" t="s">
        <v>89</v>
      </c>
      <c r="H7096" t="s">
        <v>93</v>
      </c>
      <c r="I7096" t="s">
        <v>76</v>
      </c>
      <c r="J7096" t="s">
        <v>11972</v>
      </c>
      <c r="K7096">
        <v>40</v>
      </c>
      <c r="L7096" t="s">
        <v>77</v>
      </c>
      <c r="M7096" t="s">
        <v>78</v>
      </c>
      <c r="N7096" t="s">
        <v>11972</v>
      </c>
      <c r="O7096" t="s">
        <v>12162</v>
      </c>
      <c r="P7096" t="s">
        <v>12162</v>
      </c>
      <c r="Q7096" t="s">
        <v>2055</v>
      </c>
      <c r="R7096" t="s">
        <v>79</v>
      </c>
      <c r="S7096" t="s">
        <v>25</v>
      </c>
      <c r="T7096" t="s">
        <v>2056</v>
      </c>
      <c r="U7096" t="s">
        <v>100</v>
      </c>
      <c r="V7096" t="s">
        <v>80</v>
      </c>
      <c r="W7096">
        <v>82300</v>
      </c>
      <c r="X7096" t="s">
        <v>85</v>
      </c>
      <c r="Y7096">
        <v>-40</v>
      </c>
      <c r="Z7096" t="s">
        <v>12163</v>
      </c>
      <c r="AA7096" t="s">
        <v>12163</v>
      </c>
      <c r="AB7096" t="s">
        <v>107</v>
      </c>
      <c r="AC7096" t="s">
        <v>11771</v>
      </c>
      <c r="AD7096">
        <f>_xlfn.XLOOKUP(MIS[[#This Row],[TRADING SYMBOL]],[1]Sheet1!$D:$D,[1]Sheet1!$C:$C)</f>
        <v>389.05</v>
      </c>
      <c r="AE7096">
        <f>MIS[[#This Row],[OrderAverageTradedPrice]]*MIS[[#This Row],[OrderQuantity]]</f>
        <v>15358</v>
      </c>
      <c r="AF7096">
        <f>MIS[[#This Row],[LTP]]*MIS[[#This Row],[OrderQuantity]]</f>
        <v>15562</v>
      </c>
      <c r="AG7096">
        <f>IF(MIS[[#This Row],[OrderSide]]="SELL",MIS[[#This Row],[VALUE]]-MIS[[#This Row],[LIVE_VALUE]],MIS[[#This Row],[LIVE_VALUE]]-MIS[[#This Row],[VALUE]])</f>
        <v>-204</v>
      </c>
      <c r="AH7096" t="str" cm="1">
        <f t="array" ref="AH70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6" t="str">
        <f>MIS[[#This Row],[TRADING SYMBOL]]</f>
        <v>SENSEX2552082300PE</v>
      </c>
      <c r="AJ7096" t="str">
        <f>IF(RIGHT(MIS[[#This Row],[Main/Hedge]],4)="MAIN","MAIN","HEDGE")</f>
        <v>MAIN</v>
      </c>
      <c r="AK7096" t="str" cm="1">
        <f t="array" ref="AK7096">_xlfn._xlws.FILTER(Table4[Column1],ISNUMBER(SEARCH(Table4[Column1],MIS[[#This Row],[OrderUniqueIdentifier]])),"")</f>
        <v>LONGSHORT</v>
      </c>
    </row>
    <row r="7097" spans="1:37" x14ac:dyDescent="0.25">
      <c r="A7097" t="s">
        <v>1555</v>
      </c>
      <c r="B7097" t="s">
        <v>1681</v>
      </c>
      <c r="C7097" t="s">
        <v>12182</v>
      </c>
      <c r="D7097" t="s">
        <v>72</v>
      </c>
      <c r="E7097" t="s">
        <v>2053</v>
      </c>
      <c r="F7097" t="s">
        <v>98</v>
      </c>
      <c r="G7097" t="s">
        <v>89</v>
      </c>
      <c r="H7097" t="s">
        <v>93</v>
      </c>
      <c r="I7097" t="s">
        <v>76</v>
      </c>
      <c r="J7097" t="s">
        <v>12183</v>
      </c>
      <c r="K7097">
        <v>20</v>
      </c>
      <c r="L7097" t="s">
        <v>77</v>
      </c>
      <c r="M7097" t="s">
        <v>78</v>
      </c>
      <c r="N7097" t="s">
        <v>12183</v>
      </c>
      <c r="O7097" t="s">
        <v>12162</v>
      </c>
      <c r="P7097" t="s">
        <v>12162</v>
      </c>
      <c r="Q7097" t="s">
        <v>2055</v>
      </c>
      <c r="R7097" t="s">
        <v>79</v>
      </c>
      <c r="S7097" t="s">
        <v>25</v>
      </c>
      <c r="T7097" t="s">
        <v>2056</v>
      </c>
      <c r="U7097" t="s">
        <v>100</v>
      </c>
      <c r="V7097" t="s">
        <v>80</v>
      </c>
      <c r="W7097">
        <v>82300</v>
      </c>
      <c r="X7097" t="s">
        <v>85</v>
      </c>
      <c r="Y7097">
        <v>-20</v>
      </c>
      <c r="Z7097" t="s">
        <v>12163</v>
      </c>
      <c r="AA7097" t="s">
        <v>12163</v>
      </c>
      <c r="AB7097" t="s">
        <v>107</v>
      </c>
      <c r="AC7097" t="s">
        <v>11771</v>
      </c>
      <c r="AD7097">
        <f>_xlfn.XLOOKUP(MIS[[#This Row],[TRADING SYMBOL]],[1]Sheet1!$D:$D,[1]Sheet1!$C:$C)</f>
        <v>389.05</v>
      </c>
      <c r="AE7097">
        <f>MIS[[#This Row],[OrderAverageTradedPrice]]*MIS[[#This Row],[OrderQuantity]]</f>
        <v>7661</v>
      </c>
      <c r="AF7097">
        <f>MIS[[#This Row],[LTP]]*MIS[[#This Row],[OrderQuantity]]</f>
        <v>7781</v>
      </c>
      <c r="AG7097">
        <f>IF(MIS[[#This Row],[OrderSide]]="SELL",MIS[[#This Row],[VALUE]]-MIS[[#This Row],[LIVE_VALUE]],MIS[[#This Row],[LIVE_VALUE]]-MIS[[#This Row],[VALUE]])</f>
        <v>-120</v>
      </c>
      <c r="AH7097" t="str" cm="1">
        <f t="array" ref="AH70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7" t="str">
        <f>MIS[[#This Row],[TRADING SYMBOL]]</f>
        <v>SENSEX2552082300PE</v>
      </c>
      <c r="AJ7097" t="str">
        <f>IF(RIGHT(MIS[[#This Row],[Main/Hedge]],4)="MAIN","MAIN","HEDGE")</f>
        <v>MAIN</v>
      </c>
      <c r="AK7097" t="str" cm="1">
        <f t="array" ref="AK7097">_xlfn._xlws.FILTER(Table4[Column1],ISNUMBER(SEARCH(Table4[Column1],MIS[[#This Row],[OrderUniqueIdentifier]])),"")</f>
        <v>LONGSHORT</v>
      </c>
    </row>
    <row r="7098" spans="1:37" x14ac:dyDescent="0.25">
      <c r="A7098" t="s">
        <v>179</v>
      </c>
      <c r="B7098" t="s">
        <v>1488</v>
      </c>
      <c r="C7098" t="s">
        <v>12119</v>
      </c>
      <c r="D7098" t="s">
        <v>72</v>
      </c>
      <c r="E7098" t="s">
        <v>2053</v>
      </c>
      <c r="F7098" t="s">
        <v>98</v>
      </c>
      <c r="G7098" t="s">
        <v>89</v>
      </c>
      <c r="H7098" t="s">
        <v>93</v>
      </c>
      <c r="I7098" t="s">
        <v>76</v>
      </c>
      <c r="J7098" t="s">
        <v>12120</v>
      </c>
      <c r="K7098">
        <v>20</v>
      </c>
      <c r="L7098" t="s">
        <v>77</v>
      </c>
      <c r="M7098" t="s">
        <v>78</v>
      </c>
      <c r="N7098" t="s">
        <v>12120</v>
      </c>
      <c r="O7098" t="s">
        <v>12121</v>
      </c>
      <c r="P7098" t="s">
        <v>12121</v>
      </c>
      <c r="Q7098" t="s">
        <v>2055</v>
      </c>
      <c r="R7098" t="s">
        <v>79</v>
      </c>
      <c r="S7098" t="s">
        <v>25</v>
      </c>
      <c r="T7098" t="s">
        <v>2056</v>
      </c>
      <c r="U7098" t="s">
        <v>100</v>
      </c>
      <c r="V7098" t="s">
        <v>80</v>
      </c>
      <c r="W7098">
        <v>82300</v>
      </c>
      <c r="X7098" t="s">
        <v>85</v>
      </c>
      <c r="Y7098">
        <v>-20</v>
      </c>
      <c r="Z7098" t="s">
        <v>12122</v>
      </c>
      <c r="AA7098" t="s">
        <v>12122</v>
      </c>
      <c r="AB7098" t="s">
        <v>107</v>
      </c>
      <c r="AC7098" t="s">
        <v>11771</v>
      </c>
      <c r="AD7098">
        <f>_xlfn.XLOOKUP(MIS[[#This Row],[TRADING SYMBOL]],[1]Sheet1!$D:$D,[1]Sheet1!$C:$C)</f>
        <v>389.05</v>
      </c>
      <c r="AE7098">
        <f>MIS[[#This Row],[OrderAverageTradedPrice]]*MIS[[#This Row],[OrderQuantity]]</f>
        <v>7650</v>
      </c>
      <c r="AF7098">
        <f>MIS[[#This Row],[LTP]]*MIS[[#This Row],[OrderQuantity]]</f>
        <v>7781</v>
      </c>
      <c r="AG7098">
        <f>IF(MIS[[#This Row],[OrderSide]]="SELL",MIS[[#This Row],[VALUE]]-MIS[[#This Row],[LIVE_VALUE]],MIS[[#This Row],[LIVE_VALUE]]-MIS[[#This Row],[VALUE]])</f>
        <v>-131</v>
      </c>
      <c r="AH7098" t="str" cm="1">
        <f t="array" ref="AH7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8" t="str">
        <f>MIS[[#This Row],[TRADING SYMBOL]]</f>
        <v>SENSEX2552082300PE</v>
      </c>
      <c r="AJ7098" t="str">
        <f>IF(RIGHT(MIS[[#This Row],[Main/Hedge]],4)="MAIN","MAIN","HEDGE")</f>
        <v>MAIN</v>
      </c>
      <c r="AK7098" t="str" cm="1">
        <f t="array" ref="AK7098">_xlfn._xlws.FILTER(Table4[Column1],ISNUMBER(SEARCH(Table4[Column1],MIS[[#This Row],[OrderUniqueIdentifier]])),"")</f>
        <v>LONGSHORT</v>
      </c>
    </row>
    <row r="7099" spans="1:37" x14ac:dyDescent="0.25">
      <c r="A7099" t="s">
        <v>179</v>
      </c>
      <c r="B7099" t="s">
        <v>180</v>
      </c>
      <c r="C7099" t="s">
        <v>12126</v>
      </c>
      <c r="D7099" t="s">
        <v>72</v>
      </c>
      <c r="E7099" t="s">
        <v>2053</v>
      </c>
      <c r="F7099" t="s">
        <v>98</v>
      </c>
      <c r="G7099" t="s">
        <v>89</v>
      </c>
      <c r="H7099" t="s">
        <v>93</v>
      </c>
      <c r="I7099" t="s">
        <v>76</v>
      </c>
      <c r="J7099" t="s">
        <v>12127</v>
      </c>
      <c r="K7099">
        <v>40</v>
      </c>
      <c r="L7099" t="s">
        <v>77</v>
      </c>
      <c r="M7099" t="s">
        <v>78</v>
      </c>
      <c r="N7099" t="s">
        <v>12127</v>
      </c>
      <c r="O7099" t="s">
        <v>12121</v>
      </c>
      <c r="P7099" t="s">
        <v>12121</v>
      </c>
      <c r="Q7099" t="s">
        <v>2055</v>
      </c>
      <c r="R7099" t="s">
        <v>79</v>
      </c>
      <c r="S7099" t="s">
        <v>25</v>
      </c>
      <c r="T7099" t="s">
        <v>2056</v>
      </c>
      <c r="U7099" t="s">
        <v>100</v>
      </c>
      <c r="V7099" t="s">
        <v>80</v>
      </c>
      <c r="W7099">
        <v>82300</v>
      </c>
      <c r="X7099" t="s">
        <v>85</v>
      </c>
      <c r="Y7099">
        <v>-40</v>
      </c>
      <c r="Z7099" t="s">
        <v>12122</v>
      </c>
      <c r="AA7099" t="s">
        <v>12122</v>
      </c>
      <c r="AB7099" t="s">
        <v>107</v>
      </c>
      <c r="AC7099" t="s">
        <v>11771</v>
      </c>
      <c r="AD7099">
        <f>_xlfn.XLOOKUP(MIS[[#This Row],[TRADING SYMBOL]],[1]Sheet1!$D:$D,[1]Sheet1!$C:$C)</f>
        <v>389.05</v>
      </c>
      <c r="AE7099">
        <f>MIS[[#This Row],[OrderAverageTradedPrice]]*MIS[[#This Row],[OrderQuantity]]</f>
        <v>15306</v>
      </c>
      <c r="AF7099">
        <f>MIS[[#This Row],[LTP]]*MIS[[#This Row],[OrderQuantity]]</f>
        <v>15562</v>
      </c>
      <c r="AG7099">
        <f>IF(MIS[[#This Row],[OrderSide]]="SELL",MIS[[#This Row],[VALUE]]-MIS[[#This Row],[LIVE_VALUE]],MIS[[#This Row],[LIVE_VALUE]]-MIS[[#This Row],[VALUE]])</f>
        <v>-256</v>
      </c>
      <c r="AH7099" t="str" cm="1">
        <f t="array" ref="AH70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9" t="str">
        <f>MIS[[#This Row],[TRADING SYMBOL]]</f>
        <v>SENSEX2552082300PE</v>
      </c>
      <c r="AJ7099" t="str">
        <f>IF(RIGHT(MIS[[#This Row],[Main/Hedge]],4)="MAIN","MAIN","HEDGE")</f>
        <v>MAIN</v>
      </c>
      <c r="AK7099" t="str" cm="1">
        <f t="array" ref="AK7099">_xlfn._xlws.FILTER(Table4[Column1],ISNUMBER(SEARCH(Table4[Column1],MIS[[#This Row],[OrderUniqueIdentifier]])),"")</f>
        <v>LONGSHORT</v>
      </c>
    </row>
    <row r="7100" spans="1:37" x14ac:dyDescent="0.25">
      <c r="A7100" t="s">
        <v>179</v>
      </c>
      <c r="B7100" t="s">
        <v>219</v>
      </c>
      <c r="C7100" t="s">
        <v>12128</v>
      </c>
      <c r="D7100" t="s">
        <v>72</v>
      </c>
      <c r="E7100" t="s">
        <v>2053</v>
      </c>
      <c r="F7100" t="s">
        <v>98</v>
      </c>
      <c r="G7100" t="s">
        <v>89</v>
      </c>
      <c r="H7100" t="s">
        <v>93</v>
      </c>
      <c r="I7100" t="s">
        <v>76</v>
      </c>
      <c r="J7100" t="s">
        <v>12129</v>
      </c>
      <c r="K7100">
        <v>40</v>
      </c>
      <c r="L7100" t="s">
        <v>77</v>
      </c>
      <c r="M7100" t="s">
        <v>78</v>
      </c>
      <c r="N7100" t="s">
        <v>12129</v>
      </c>
      <c r="O7100" t="s">
        <v>12121</v>
      </c>
      <c r="P7100" t="s">
        <v>12121</v>
      </c>
      <c r="Q7100" t="s">
        <v>2055</v>
      </c>
      <c r="R7100" t="s">
        <v>79</v>
      </c>
      <c r="S7100" t="s">
        <v>25</v>
      </c>
      <c r="T7100" t="s">
        <v>2056</v>
      </c>
      <c r="U7100" t="s">
        <v>100</v>
      </c>
      <c r="V7100" t="s">
        <v>80</v>
      </c>
      <c r="W7100">
        <v>82300</v>
      </c>
      <c r="X7100" t="s">
        <v>85</v>
      </c>
      <c r="Y7100">
        <v>-40</v>
      </c>
      <c r="Z7100" t="s">
        <v>12122</v>
      </c>
      <c r="AA7100" t="s">
        <v>12122</v>
      </c>
      <c r="AB7100" t="s">
        <v>107</v>
      </c>
      <c r="AC7100" t="s">
        <v>11771</v>
      </c>
      <c r="AD7100">
        <f>_xlfn.XLOOKUP(MIS[[#This Row],[TRADING SYMBOL]],[1]Sheet1!$D:$D,[1]Sheet1!$C:$C)</f>
        <v>389.05</v>
      </c>
      <c r="AE7100">
        <f>MIS[[#This Row],[OrderAverageTradedPrice]]*MIS[[#This Row],[OrderQuantity]]</f>
        <v>15308</v>
      </c>
      <c r="AF7100">
        <f>MIS[[#This Row],[LTP]]*MIS[[#This Row],[OrderQuantity]]</f>
        <v>15562</v>
      </c>
      <c r="AG7100">
        <f>IF(MIS[[#This Row],[OrderSide]]="SELL",MIS[[#This Row],[VALUE]]-MIS[[#This Row],[LIVE_VALUE]],MIS[[#This Row],[LIVE_VALUE]]-MIS[[#This Row],[VALUE]])</f>
        <v>-254</v>
      </c>
      <c r="AH7100" t="str" cm="1">
        <f t="array" ref="AH7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0" t="str">
        <f>MIS[[#This Row],[TRADING SYMBOL]]</f>
        <v>SENSEX2552082300PE</v>
      </c>
      <c r="AJ7100" t="str">
        <f>IF(RIGHT(MIS[[#This Row],[Main/Hedge]],4)="MAIN","MAIN","HEDGE")</f>
        <v>MAIN</v>
      </c>
      <c r="AK7100" t="str" cm="1">
        <f t="array" ref="AK7100">_xlfn._xlws.FILTER(Table4[Column1],ISNUMBER(SEARCH(Table4[Column1],MIS[[#This Row],[OrderUniqueIdentifier]])),"")</f>
        <v>LONGSHORT</v>
      </c>
    </row>
    <row r="7101" spans="1:37" x14ac:dyDescent="0.25">
      <c r="A7101" t="s">
        <v>179</v>
      </c>
      <c r="B7101" t="s">
        <v>1488</v>
      </c>
      <c r="C7101" t="s">
        <v>12194</v>
      </c>
      <c r="D7101" t="s">
        <v>72</v>
      </c>
      <c r="E7101" t="s">
        <v>11766</v>
      </c>
      <c r="F7101" t="s">
        <v>73</v>
      </c>
      <c r="G7101" t="s">
        <v>89</v>
      </c>
      <c r="H7101" t="s">
        <v>93</v>
      </c>
      <c r="I7101" t="s">
        <v>76</v>
      </c>
      <c r="J7101" t="s">
        <v>12195</v>
      </c>
      <c r="K7101">
        <v>75</v>
      </c>
      <c r="L7101" t="s">
        <v>77</v>
      </c>
      <c r="M7101" t="s">
        <v>78</v>
      </c>
      <c r="N7101" t="s">
        <v>8016</v>
      </c>
      <c r="O7101" t="s">
        <v>12196</v>
      </c>
      <c r="P7101" t="s">
        <v>12196</v>
      </c>
      <c r="Q7101" t="s">
        <v>11768</v>
      </c>
      <c r="R7101" t="s">
        <v>79</v>
      </c>
      <c r="S7101" t="s">
        <v>25</v>
      </c>
      <c r="T7101" t="s">
        <v>11769</v>
      </c>
      <c r="U7101" t="s">
        <v>43</v>
      </c>
      <c r="V7101" t="s">
        <v>80</v>
      </c>
      <c r="W7101">
        <v>25000</v>
      </c>
      <c r="X7101" t="s">
        <v>85</v>
      </c>
      <c r="Y7101">
        <v>-75</v>
      </c>
      <c r="Z7101" t="s">
        <v>12197</v>
      </c>
      <c r="AA7101" t="s">
        <v>12197</v>
      </c>
      <c r="AB7101" t="s">
        <v>107</v>
      </c>
      <c r="AC7101" t="s">
        <v>11771</v>
      </c>
      <c r="AD7101">
        <f>_xlfn.XLOOKUP(MIS[[#This Row],[TRADING SYMBOL]],[1]Sheet1!$D:$D,[1]Sheet1!$C:$C)</f>
        <v>163.19999999999999</v>
      </c>
      <c r="AE7101">
        <f>MIS[[#This Row],[OrderAverageTradedPrice]]*MIS[[#This Row],[OrderQuantity]]</f>
        <v>11767.5</v>
      </c>
      <c r="AF7101">
        <f>MIS[[#This Row],[LTP]]*MIS[[#This Row],[OrderQuantity]]</f>
        <v>12240</v>
      </c>
      <c r="AG7101">
        <f>IF(MIS[[#This Row],[OrderSide]]="SELL",MIS[[#This Row],[VALUE]]-MIS[[#This Row],[LIVE_VALUE]],MIS[[#This Row],[LIVE_VALUE]]-MIS[[#This Row],[VALUE]])</f>
        <v>-472.5</v>
      </c>
      <c r="AH7101" t="str" cm="1">
        <f t="array" ref="AH7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1" t="str">
        <f>MIS[[#This Row],[TRADING SYMBOL]]</f>
        <v>NIFTY2552225000PE</v>
      </c>
      <c r="AJ7101" t="str">
        <f>IF(RIGHT(MIS[[#This Row],[Main/Hedge]],4)="MAIN","MAIN","HEDGE")</f>
        <v>MAIN</v>
      </c>
      <c r="AK7101" t="str" cm="1">
        <f t="array" ref="AK7101">_xlfn._xlws.FILTER(Table4[Column1],ISNUMBER(SEARCH(Table4[Column1],MIS[[#This Row],[OrderUniqueIdentifier]])),"")</f>
        <v>LONGSHORT</v>
      </c>
    </row>
    <row r="7102" spans="1:37" x14ac:dyDescent="0.25">
      <c r="A7102" t="s">
        <v>179</v>
      </c>
      <c r="B7102" t="s">
        <v>180</v>
      </c>
      <c r="C7102" t="s">
        <v>12198</v>
      </c>
      <c r="D7102" t="s">
        <v>72</v>
      </c>
      <c r="E7102" t="s">
        <v>11766</v>
      </c>
      <c r="F7102" t="s">
        <v>73</v>
      </c>
      <c r="G7102" t="s">
        <v>89</v>
      </c>
      <c r="H7102" t="s">
        <v>93</v>
      </c>
      <c r="I7102" t="s">
        <v>76</v>
      </c>
      <c r="J7102" t="s">
        <v>12195</v>
      </c>
      <c r="K7102">
        <v>75</v>
      </c>
      <c r="L7102" t="s">
        <v>77</v>
      </c>
      <c r="M7102" t="s">
        <v>78</v>
      </c>
      <c r="N7102" t="s">
        <v>8016</v>
      </c>
      <c r="O7102" t="s">
        <v>12196</v>
      </c>
      <c r="P7102" t="s">
        <v>12196</v>
      </c>
      <c r="Q7102" t="s">
        <v>11768</v>
      </c>
      <c r="R7102" t="s">
        <v>79</v>
      </c>
      <c r="S7102" t="s">
        <v>25</v>
      </c>
      <c r="T7102" t="s">
        <v>11769</v>
      </c>
      <c r="U7102" t="s">
        <v>43</v>
      </c>
      <c r="V7102" t="s">
        <v>80</v>
      </c>
      <c r="W7102">
        <v>25000</v>
      </c>
      <c r="X7102" t="s">
        <v>85</v>
      </c>
      <c r="Y7102">
        <v>-75</v>
      </c>
      <c r="Z7102" t="s">
        <v>12197</v>
      </c>
      <c r="AA7102" t="s">
        <v>12197</v>
      </c>
      <c r="AB7102" t="s">
        <v>107</v>
      </c>
      <c r="AC7102" t="s">
        <v>11771</v>
      </c>
      <c r="AD7102">
        <f>_xlfn.XLOOKUP(MIS[[#This Row],[TRADING SYMBOL]],[1]Sheet1!$D:$D,[1]Sheet1!$C:$C)</f>
        <v>163.19999999999999</v>
      </c>
      <c r="AE7102">
        <f>MIS[[#This Row],[OrderAverageTradedPrice]]*MIS[[#This Row],[OrderQuantity]]</f>
        <v>11767.5</v>
      </c>
      <c r="AF7102">
        <f>MIS[[#This Row],[LTP]]*MIS[[#This Row],[OrderQuantity]]</f>
        <v>12240</v>
      </c>
      <c r="AG7102">
        <f>IF(MIS[[#This Row],[OrderSide]]="SELL",MIS[[#This Row],[VALUE]]-MIS[[#This Row],[LIVE_VALUE]],MIS[[#This Row],[LIVE_VALUE]]-MIS[[#This Row],[VALUE]])</f>
        <v>-472.5</v>
      </c>
      <c r="AH7102" t="str" cm="1">
        <f t="array" ref="AH7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2" t="str">
        <f>MIS[[#This Row],[TRADING SYMBOL]]</f>
        <v>NIFTY2552225000PE</v>
      </c>
      <c r="AJ7102" t="str">
        <f>IF(RIGHT(MIS[[#This Row],[Main/Hedge]],4)="MAIN","MAIN","HEDGE")</f>
        <v>MAIN</v>
      </c>
      <c r="AK7102" t="str" cm="1">
        <f t="array" ref="AK7102">_xlfn._xlws.FILTER(Table4[Column1],ISNUMBER(SEARCH(Table4[Column1],MIS[[#This Row],[OrderUniqueIdentifier]])),"")</f>
        <v>LONGSHORT</v>
      </c>
    </row>
    <row r="7103" spans="1:37" x14ac:dyDescent="0.25">
      <c r="A7103" t="s">
        <v>179</v>
      </c>
      <c r="B7103" t="s">
        <v>219</v>
      </c>
      <c r="C7103" t="s">
        <v>12199</v>
      </c>
      <c r="D7103" t="s">
        <v>72</v>
      </c>
      <c r="E7103" t="s">
        <v>11766</v>
      </c>
      <c r="F7103" t="s">
        <v>73</v>
      </c>
      <c r="G7103" t="s">
        <v>89</v>
      </c>
      <c r="H7103" t="s">
        <v>93</v>
      </c>
      <c r="I7103" t="s">
        <v>76</v>
      </c>
      <c r="J7103" t="s">
        <v>12195</v>
      </c>
      <c r="K7103">
        <v>75</v>
      </c>
      <c r="L7103" t="s">
        <v>77</v>
      </c>
      <c r="M7103" t="s">
        <v>78</v>
      </c>
      <c r="N7103" t="s">
        <v>8161</v>
      </c>
      <c r="O7103" t="s">
        <v>12196</v>
      </c>
      <c r="P7103" t="s">
        <v>12196</v>
      </c>
      <c r="Q7103" t="s">
        <v>11768</v>
      </c>
      <c r="R7103" t="s">
        <v>79</v>
      </c>
      <c r="S7103" t="s">
        <v>25</v>
      </c>
      <c r="T7103" t="s">
        <v>11769</v>
      </c>
      <c r="U7103" t="s">
        <v>43</v>
      </c>
      <c r="V7103" t="s">
        <v>80</v>
      </c>
      <c r="W7103">
        <v>25000</v>
      </c>
      <c r="X7103" t="s">
        <v>85</v>
      </c>
      <c r="Y7103">
        <v>-75</v>
      </c>
      <c r="Z7103" t="s">
        <v>12197</v>
      </c>
      <c r="AA7103" t="s">
        <v>12197</v>
      </c>
      <c r="AB7103" t="s">
        <v>107</v>
      </c>
      <c r="AC7103" t="s">
        <v>11771</v>
      </c>
      <c r="AD7103">
        <f>_xlfn.XLOOKUP(MIS[[#This Row],[TRADING SYMBOL]],[1]Sheet1!$D:$D,[1]Sheet1!$C:$C)</f>
        <v>163.19999999999999</v>
      </c>
      <c r="AE7103">
        <f>MIS[[#This Row],[OrderAverageTradedPrice]]*MIS[[#This Row],[OrderQuantity]]</f>
        <v>11763.75</v>
      </c>
      <c r="AF7103">
        <f>MIS[[#This Row],[LTP]]*MIS[[#This Row],[OrderQuantity]]</f>
        <v>12240</v>
      </c>
      <c r="AG7103">
        <f>IF(MIS[[#This Row],[OrderSide]]="SELL",MIS[[#This Row],[VALUE]]-MIS[[#This Row],[LIVE_VALUE]],MIS[[#This Row],[LIVE_VALUE]]-MIS[[#This Row],[VALUE]])</f>
        <v>-476.25</v>
      </c>
      <c r="AH7103" t="str" cm="1">
        <f t="array" ref="AH7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3" t="str">
        <f>MIS[[#This Row],[TRADING SYMBOL]]</f>
        <v>NIFTY2552225000PE</v>
      </c>
      <c r="AJ7103" t="str">
        <f>IF(RIGHT(MIS[[#This Row],[Main/Hedge]],4)="MAIN","MAIN","HEDGE")</f>
        <v>MAIN</v>
      </c>
      <c r="AK7103" t="str" cm="1">
        <f t="array" ref="AK7103">_xlfn._xlws.FILTER(Table4[Column1],ISNUMBER(SEARCH(Table4[Column1],MIS[[#This Row],[OrderUniqueIdentifier]])),"")</f>
        <v>LONGSHORT</v>
      </c>
    </row>
    <row r="7104" spans="1:37" x14ac:dyDescent="0.25">
      <c r="A7104" t="s">
        <v>1555</v>
      </c>
      <c r="B7104" t="s">
        <v>1607</v>
      </c>
      <c r="C7104" t="s">
        <v>12200</v>
      </c>
      <c r="D7104" t="s">
        <v>72</v>
      </c>
      <c r="E7104" t="s">
        <v>11766</v>
      </c>
      <c r="F7104" t="s">
        <v>73</v>
      </c>
      <c r="G7104" t="s">
        <v>89</v>
      </c>
      <c r="H7104" t="s">
        <v>93</v>
      </c>
      <c r="I7104" t="s">
        <v>76</v>
      </c>
      <c r="J7104" t="s">
        <v>12195</v>
      </c>
      <c r="K7104">
        <v>75</v>
      </c>
      <c r="L7104" t="s">
        <v>77</v>
      </c>
      <c r="M7104" t="s">
        <v>78</v>
      </c>
      <c r="N7104" t="s">
        <v>8176</v>
      </c>
      <c r="O7104" t="s">
        <v>12196</v>
      </c>
      <c r="P7104" t="s">
        <v>12196</v>
      </c>
      <c r="Q7104" t="s">
        <v>11768</v>
      </c>
      <c r="R7104" t="s">
        <v>79</v>
      </c>
      <c r="S7104" t="s">
        <v>25</v>
      </c>
      <c r="T7104" t="s">
        <v>11769</v>
      </c>
      <c r="U7104" t="s">
        <v>43</v>
      </c>
      <c r="V7104" t="s">
        <v>80</v>
      </c>
      <c r="W7104">
        <v>25000</v>
      </c>
      <c r="X7104" t="s">
        <v>85</v>
      </c>
      <c r="Y7104">
        <v>-75</v>
      </c>
      <c r="Z7104" t="s">
        <v>12197</v>
      </c>
      <c r="AA7104" t="s">
        <v>12197</v>
      </c>
      <c r="AB7104" t="s">
        <v>107</v>
      </c>
      <c r="AC7104" t="s">
        <v>11771</v>
      </c>
      <c r="AD7104">
        <f>_xlfn.XLOOKUP(MIS[[#This Row],[TRADING SYMBOL]],[1]Sheet1!$D:$D,[1]Sheet1!$C:$C)</f>
        <v>163.19999999999999</v>
      </c>
      <c r="AE7104">
        <f>MIS[[#This Row],[OrderAverageTradedPrice]]*MIS[[#This Row],[OrderQuantity]]</f>
        <v>11752.5</v>
      </c>
      <c r="AF7104">
        <f>MIS[[#This Row],[LTP]]*MIS[[#This Row],[OrderQuantity]]</f>
        <v>12240</v>
      </c>
      <c r="AG7104">
        <f>IF(MIS[[#This Row],[OrderSide]]="SELL",MIS[[#This Row],[VALUE]]-MIS[[#This Row],[LIVE_VALUE]],MIS[[#This Row],[LIVE_VALUE]]-MIS[[#This Row],[VALUE]])</f>
        <v>-487.5</v>
      </c>
      <c r="AH7104" t="str" cm="1">
        <f t="array" ref="AH7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4" t="str">
        <f>MIS[[#This Row],[TRADING SYMBOL]]</f>
        <v>NIFTY2552225000PE</v>
      </c>
      <c r="AJ7104" t="str">
        <f>IF(RIGHT(MIS[[#This Row],[Main/Hedge]],4)="MAIN","MAIN","HEDGE")</f>
        <v>MAIN</v>
      </c>
      <c r="AK7104" t="str" cm="1">
        <f t="array" ref="AK7104">_xlfn._xlws.FILTER(Table4[Column1],ISNUMBER(SEARCH(Table4[Column1],MIS[[#This Row],[OrderUniqueIdentifier]])),"")</f>
        <v>LONGSHORT</v>
      </c>
    </row>
    <row r="7105" spans="1:37" x14ac:dyDescent="0.25">
      <c r="A7105" t="s">
        <v>1555</v>
      </c>
      <c r="B7105" t="s">
        <v>1614</v>
      </c>
      <c r="C7105" t="s">
        <v>12201</v>
      </c>
      <c r="D7105" t="s">
        <v>72</v>
      </c>
      <c r="E7105" t="s">
        <v>11766</v>
      </c>
      <c r="F7105" t="s">
        <v>73</v>
      </c>
      <c r="G7105" t="s">
        <v>89</v>
      </c>
      <c r="H7105" t="s">
        <v>93</v>
      </c>
      <c r="I7105" t="s">
        <v>76</v>
      </c>
      <c r="J7105" t="s">
        <v>12195</v>
      </c>
      <c r="K7105">
        <v>75</v>
      </c>
      <c r="L7105" t="s">
        <v>77</v>
      </c>
      <c r="M7105" t="s">
        <v>78</v>
      </c>
      <c r="N7105" t="s">
        <v>8161</v>
      </c>
      <c r="O7105" t="s">
        <v>12196</v>
      </c>
      <c r="P7105" t="s">
        <v>12196</v>
      </c>
      <c r="Q7105" t="s">
        <v>11768</v>
      </c>
      <c r="R7105" t="s">
        <v>79</v>
      </c>
      <c r="S7105" t="s">
        <v>25</v>
      </c>
      <c r="T7105" t="s">
        <v>11769</v>
      </c>
      <c r="U7105" t="s">
        <v>43</v>
      </c>
      <c r="V7105" t="s">
        <v>80</v>
      </c>
      <c r="W7105">
        <v>25000</v>
      </c>
      <c r="X7105" t="s">
        <v>85</v>
      </c>
      <c r="Y7105">
        <v>-75</v>
      </c>
      <c r="Z7105" t="s">
        <v>12197</v>
      </c>
      <c r="AA7105" t="s">
        <v>12197</v>
      </c>
      <c r="AB7105" t="s">
        <v>107</v>
      </c>
      <c r="AC7105" t="s">
        <v>11771</v>
      </c>
      <c r="AD7105">
        <f>_xlfn.XLOOKUP(MIS[[#This Row],[TRADING SYMBOL]],[1]Sheet1!$D:$D,[1]Sheet1!$C:$C)</f>
        <v>163.19999999999999</v>
      </c>
      <c r="AE7105">
        <f>MIS[[#This Row],[OrderAverageTradedPrice]]*MIS[[#This Row],[OrderQuantity]]</f>
        <v>11763.75</v>
      </c>
      <c r="AF7105">
        <f>MIS[[#This Row],[LTP]]*MIS[[#This Row],[OrderQuantity]]</f>
        <v>12240</v>
      </c>
      <c r="AG7105">
        <f>IF(MIS[[#This Row],[OrderSide]]="SELL",MIS[[#This Row],[VALUE]]-MIS[[#This Row],[LIVE_VALUE]],MIS[[#This Row],[LIVE_VALUE]]-MIS[[#This Row],[VALUE]])</f>
        <v>-476.25</v>
      </c>
      <c r="AH7105" t="str" cm="1">
        <f t="array" ref="AH7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5" t="str">
        <f>MIS[[#This Row],[TRADING SYMBOL]]</f>
        <v>NIFTY2552225000PE</v>
      </c>
      <c r="AJ7105" t="str">
        <f>IF(RIGHT(MIS[[#This Row],[Main/Hedge]],4)="MAIN","MAIN","HEDGE")</f>
        <v>MAIN</v>
      </c>
      <c r="AK7105" t="str" cm="1">
        <f t="array" ref="AK7105">_xlfn._xlws.FILTER(Table4[Column1],ISNUMBER(SEARCH(Table4[Column1],MIS[[#This Row],[OrderUniqueIdentifier]])),"")</f>
        <v>LONGSHORT</v>
      </c>
    </row>
    <row r="7106" spans="1:37" x14ac:dyDescent="0.25">
      <c r="A7106" t="s">
        <v>1555</v>
      </c>
      <c r="B7106" t="s">
        <v>1676</v>
      </c>
      <c r="C7106" t="s">
        <v>12202</v>
      </c>
      <c r="D7106" t="s">
        <v>72</v>
      </c>
      <c r="E7106" t="s">
        <v>11766</v>
      </c>
      <c r="F7106" t="s">
        <v>73</v>
      </c>
      <c r="G7106" t="s">
        <v>89</v>
      </c>
      <c r="H7106" t="s">
        <v>93</v>
      </c>
      <c r="I7106" t="s">
        <v>76</v>
      </c>
      <c r="J7106" t="s">
        <v>12195</v>
      </c>
      <c r="K7106">
        <v>75</v>
      </c>
      <c r="L7106" t="s">
        <v>77</v>
      </c>
      <c r="M7106" t="s">
        <v>78</v>
      </c>
      <c r="N7106" t="s">
        <v>12203</v>
      </c>
      <c r="O7106" t="s">
        <v>12196</v>
      </c>
      <c r="P7106" t="s">
        <v>12196</v>
      </c>
      <c r="Q7106" t="s">
        <v>11768</v>
      </c>
      <c r="R7106" t="s">
        <v>79</v>
      </c>
      <c r="S7106" t="s">
        <v>25</v>
      </c>
      <c r="T7106" t="s">
        <v>11769</v>
      </c>
      <c r="U7106" t="s">
        <v>43</v>
      </c>
      <c r="V7106" t="s">
        <v>80</v>
      </c>
      <c r="W7106">
        <v>25000</v>
      </c>
      <c r="X7106" t="s">
        <v>85</v>
      </c>
      <c r="Y7106">
        <v>-75</v>
      </c>
      <c r="Z7106" t="s">
        <v>12197</v>
      </c>
      <c r="AA7106" t="s">
        <v>12197</v>
      </c>
      <c r="AB7106" t="s">
        <v>107</v>
      </c>
      <c r="AC7106" t="s">
        <v>11771</v>
      </c>
      <c r="AD7106">
        <f>_xlfn.XLOOKUP(MIS[[#This Row],[TRADING SYMBOL]],[1]Sheet1!$D:$D,[1]Sheet1!$C:$C)</f>
        <v>163.19999999999999</v>
      </c>
      <c r="AE7106">
        <f>MIS[[#This Row],[OrderAverageTradedPrice]]*MIS[[#This Row],[OrderQuantity]]</f>
        <v>11756.25</v>
      </c>
      <c r="AF7106">
        <f>MIS[[#This Row],[LTP]]*MIS[[#This Row],[OrderQuantity]]</f>
        <v>12240</v>
      </c>
      <c r="AG7106">
        <f>IF(MIS[[#This Row],[OrderSide]]="SELL",MIS[[#This Row],[VALUE]]-MIS[[#This Row],[LIVE_VALUE]],MIS[[#This Row],[LIVE_VALUE]]-MIS[[#This Row],[VALUE]])</f>
        <v>-483.75</v>
      </c>
      <c r="AH7106" t="str" cm="1">
        <f t="array" ref="AH7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6" t="str">
        <f>MIS[[#This Row],[TRADING SYMBOL]]</f>
        <v>NIFTY2552225000PE</v>
      </c>
      <c r="AJ7106" t="str">
        <f>IF(RIGHT(MIS[[#This Row],[Main/Hedge]],4)="MAIN","MAIN","HEDGE")</f>
        <v>MAIN</v>
      </c>
      <c r="AK7106" t="str" cm="1">
        <f t="array" ref="AK7106">_xlfn._xlws.FILTER(Table4[Column1],ISNUMBER(SEARCH(Table4[Column1],MIS[[#This Row],[OrderUniqueIdentifier]])),"")</f>
        <v>LONGSHORT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54F4-0BF7-41AB-86CA-2FB2D9F71AE7}">
  <sheetPr codeName="Sheet2"/>
  <dimension ref="A1:A2"/>
  <sheetViews>
    <sheetView workbookViewId="0">
      <selection activeCell="A3" sqref="A3"/>
    </sheetView>
  </sheetViews>
  <sheetFormatPr defaultRowHeight="15" x14ac:dyDescent="0.25"/>
  <cols>
    <col min="1" max="1" width="11" customWidth="1"/>
  </cols>
  <sheetData>
    <row r="1" spans="1:1" x14ac:dyDescent="0.25">
      <c r="A1" t="s">
        <v>4</v>
      </c>
    </row>
    <row r="2" spans="1:1" x14ac:dyDescent="0.25">
      <c r="A2" t="s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9B6-7E47-453E-832A-7A19C677E507}">
  <sheetPr codeName="Sheet3"/>
  <dimension ref="A1:F266"/>
  <sheetViews>
    <sheetView workbookViewId="0">
      <selection activeCell="B2" sqref="B2"/>
    </sheetView>
  </sheetViews>
  <sheetFormatPr defaultRowHeight="15" x14ac:dyDescent="0.25"/>
  <cols>
    <col min="1" max="1" width="11" customWidth="1"/>
    <col min="2" max="2" width="17.7109375" bestFit="1" customWidth="1"/>
    <col min="3" max="3" width="11" customWidth="1"/>
    <col min="4" max="4" width="9.140625" style="4"/>
  </cols>
  <sheetData>
    <row r="1" spans="1:6" x14ac:dyDescent="0.25">
      <c r="A1" t="s">
        <v>4</v>
      </c>
      <c r="B1" t="s">
        <v>5</v>
      </c>
      <c r="C1" t="s">
        <v>6</v>
      </c>
      <c r="D1" s="4" t="s">
        <v>16</v>
      </c>
      <c r="E1" s="3">
        <f>IFERROR(LARGE(Table3[Column1],ROW()),"")</f>
        <v>0.6020833333333333</v>
      </c>
      <c r="F1">
        <f>IFERROR(_xlfn.XLOOKUP($E1,$A:$A,$C:$C),"")</f>
        <v>25010.35</v>
      </c>
    </row>
    <row r="2" spans="1:6" x14ac:dyDescent="0.25">
      <c r="D2" s="5">
        <v>0</v>
      </c>
      <c r="E2" s="3">
        <f>IFERROR(LARGE(Table3[Column1],ROW()),"")</f>
        <v>0.60138888888888886</v>
      </c>
      <c r="F2">
        <f>IFERROR(_xlfn.XLOOKUP($E2,$A:$A,$C:$C),"")</f>
        <v>25016.05</v>
      </c>
    </row>
    <row r="3" spans="1:6" x14ac:dyDescent="0.25">
      <c r="A3" s="6">
        <v>0.39861111111111114</v>
      </c>
      <c r="B3" s="7">
        <v>-700053.25</v>
      </c>
      <c r="C3">
        <v>25032.65</v>
      </c>
      <c r="D3" s="5">
        <v>-3.8389057209054547E-4</v>
      </c>
      <c r="E3" s="3">
        <f>IFERROR(LARGE(Table3[Column1],ROW()),"")</f>
        <v>0.60069444444444442</v>
      </c>
      <c r="F3">
        <f>IFERROR(_xlfn.XLOOKUP($E3,$A:$A,$C:$C),"")</f>
        <v>25012.65</v>
      </c>
    </row>
    <row r="4" spans="1:6" x14ac:dyDescent="0.25">
      <c r="A4" s="6">
        <v>0.39930555555555558</v>
      </c>
      <c r="B4" s="7">
        <v>-88879.5</v>
      </c>
      <c r="C4">
        <v>25013.15</v>
      </c>
      <c r="D4" s="5">
        <v>-4.8739152488939297E-5</v>
      </c>
      <c r="E4" s="3">
        <f>IFERROR(LARGE(Table3[Column1],ROW()),"")</f>
        <v>0.6</v>
      </c>
      <c r="F4">
        <f>IFERROR(_xlfn.XLOOKUP($E4,$A:$A,$C:$C),"")</f>
        <v>25011.65</v>
      </c>
    </row>
    <row r="5" spans="1:6" x14ac:dyDescent="0.25">
      <c r="A5" s="6">
        <v>0.4</v>
      </c>
      <c r="B5" s="7">
        <v>-51259.5</v>
      </c>
      <c r="C5">
        <v>25011.45</v>
      </c>
      <c r="D5" s="5">
        <v>-2.8109345653465538E-5</v>
      </c>
      <c r="E5" s="3">
        <f>IFERROR(LARGE(Table3[Column1],ROW()),"")</f>
        <v>0.59861111111111109</v>
      </c>
      <c r="F5">
        <f>IFERROR(_xlfn.XLOOKUP($E5,$A:$A,$C:$C),"")</f>
        <v>25011.9</v>
      </c>
    </row>
    <row r="6" spans="1:6" x14ac:dyDescent="0.25">
      <c r="A6" s="6">
        <v>0.40069444444444446</v>
      </c>
      <c r="B6" s="7">
        <v>-26627.75</v>
      </c>
      <c r="C6">
        <v>25015.45</v>
      </c>
      <c r="D6" s="5">
        <v>-1.4601949467401846E-5</v>
      </c>
      <c r="E6" s="3">
        <f>IFERROR(LARGE(Table3[Column1],ROW()),"")</f>
        <v>0.59791666666666665</v>
      </c>
      <c r="F6">
        <f>IFERROR(_xlfn.XLOOKUP($E6,$A:$A,$C:$C),"")</f>
        <v>25006.65</v>
      </c>
    </row>
    <row r="7" spans="1:6" x14ac:dyDescent="0.25">
      <c r="A7" s="6">
        <v>0.40138888888888891</v>
      </c>
      <c r="B7" s="7">
        <v>147865.25</v>
      </c>
      <c r="C7">
        <v>25020.5</v>
      </c>
      <c r="D7" s="5">
        <v>8.1085368027079827E-5</v>
      </c>
      <c r="E7" s="3">
        <f>IFERROR(LARGE(Table3[Column1],ROW()),"")</f>
        <v>0.59652777777777777</v>
      </c>
      <c r="F7">
        <f>IFERROR(_xlfn.XLOOKUP($E7,$A:$A,$C:$C),"")</f>
        <v>25014.9</v>
      </c>
    </row>
    <row r="8" spans="1:6" x14ac:dyDescent="0.25">
      <c r="A8" s="6">
        <v>0.40208333333333335</v>
      </c>
      <c r="B8" s="7">
        <v>110348.75</v>
      </c>
      <c r="C8">
        <v>25003.599999999999</v>
      </c>
      <c r="D8" s="5">
        <v>6.0512317837206105E-5</v>
      </c>
      <c r="E8" s="3">
        <f>IFERROR(LARGE(Table3[Column1],ROW()),"")</f>
        <v>0.59444444444444444</v>
      </c>
      <c r="F8">
        <f>IFERROR(_xlfn.XLOOKUP($E8,$A:$A,$C:$C),"")</f>
        <v>25019.65</v>
      </c>
    </row>
    <row r="9" spans="1:6" x14ac:dyDescent="0.25">
      <c r="A9" s="6">
        <v>0.40277777777777779</v>
      </c>
      <c r="B9" s="7">
        <v>167580</v>
      </c>
      <c r="C9">
        <v>25001.599999999999</v>
      </c>
      <c r="D9" s="5">
        <v>9.1896412267102878E-5</v>
      </c>
      <c r="E9" s="3">
        <f>IFERROR(LARGE(Table3[Column1],ROW()),"")</f>
        <v>0.59236111111111112</v>
      </c>
      <c r="F9">
        <f>IFERROR(_xlfn.XLOOKUP($E9,$A:$A,$C:$C),"")</f>
        <v>25023.05</v>
      </c>
    </row>
    <row r="10" spans="1:6" x14ac:dyDescent="0.25">
      <c r="A10" s="6">
        <v>0.40347222222222223</v>
      </c>
      <c r="B10" s="7">
        <v>-353839.5</v>
      </c>
      <c r="C10">
        <v>25004.85</v>
      </c>
      <c r="D10" s="5">
        <v>-1.9403616522491778E-4</v>
      </c>
      <c r="E10" s="3">
        <f>IFERROR(LARGE(Table3[Column1],ROW()),"")</f>
        <v>0.59166666666666667</v>
      </c>
      <c r="F10">
        <f>IFERROR(_xlfn.XLOOKUP($E10,$A:$A,$C:$C),"")</f>
        <v>25028.55</v>
      </c>
    </row>
    <row r="11" spans="1:6" x14ac:dyDescent="0.25">
      <c r="A11" s="6">
        <v>0.40416666666666667</v>
      </c>
      <c r="B11" s="7">
        <v>-1528090.75</v>
      </c>
      <c r="C11">
        <v>25035.75</v>
      </c>
      <c r="D11" s="5">
        <v>-8.3796430089249415E-4</v>
      </c>
      <c r="E11" s="3">
        <f>IFERROR(LARGE(Table3[Column1],ROW()),"")</f>
        <v>0.59097222222222223</v>
      </c>
      <c r="F11">
        <f>IFERROR(_xlfn.XLOOKUP($E11,$A:$A,$C:$C),"")</f>
        <v>25028.1</v>
      </c>
    </row>
    <row r="12" spans="1:6" x14ac:dyDescent="0.25">
      <c r="A12" s="6">
        <v>0.40486111111111112</v>
      </c>
      <c r="B12" s="7">
        <v>-566215.75</v>
      </c>
      <c r="C12">
        <v>25020.95</v>
      </c>
      <c r="D12" s="5">
        <v>-3.1049764884911676E-4</v>
      </c>
      <c r="E12" s="3">
        <f>IFERROR(LARGE(Table3[Column1],ROW()),"")</f>
        <v>0.58958333333333335</v>
      </c>
      <c r="F12">
        <f>IFERROR(_xlfn.XLOOKUP($E12,$A:$A,$C:$C),"")</f>
        <v>25028.65</v>
      </c>
    </row>
    <row r="13" spans="1:6" x14ac:dyDescent="0.25">
      <c r="A13" s="6">
        <v>0.40555555555555556</v>
      </c>
      <c r="B13" s="7">
        <v>-423252.25</v>
      </c>
      <c r="C13">
        <v>25020.85</v>
      </c>
      <c r="D13" s="5">
        <v>-2.3210027007390679E-4</v>
      </c>
      <c r="E13" s="3">
        <f>IFERROR(LARGE(Table3[Column1],ROW()),"")</f>
        <v>0.58888888888888891</v>
      </c>
      <c r="F13">
        <f>IFERROR(_xlfn.XLOOKUP($E13,$A:$A,$C:$C),"")</f>
        <v>25031.1</v>
      </c>
    </row>
    <row r="14" spans="1:6" x14ac:dyDescent="0.25">
      <c r="A14" s="6">
        <v>0.40625</v>
      </c>
      <c r="B14" s="7">
        <v>-495223.5</v>
      </c>
      <c r="C14">
        <v>25027.45</v>
      </c>
      <c r="D14" s="5">
        <v>-2.7156738823466399E-4</v>
      </c>
      <c r="E14" s="3">
        <f>IFERROR(LARGE(Table3[Column1],ROW()),"")</f>
        <v>0.58819444444444446</v>
      </c>
      <c r="F14">
        <f>IFERROR(_xlfn.XLOOKUP($E14,$A:$A,$C:$C),"")</f>
        <v>25027.4</v>
      </c>
    </row>
    <row r="15" spans="1:6" x14ac:dyDescent="0.25">
      <c r="A15" s="6">
        <v>0.40694444444444444</v>
      </c>
      <c r="B15" s="7">
        <v>35090.25</v>
      </c>
      <c r="C15">
        <v>25011.05</v>
      </c>
      <c r="D15" s="5">
        <v>1.9242559258583325E-5</v>
      </c>
      <c r="E15" s="3">
        <f>IFERROR(LARGE(Table3[Column1],ROW()),"")</f>
        <v>0.58750000000000002</v>
      </c>
      <c r="F15">
        <f>IFERROR(_xlfn.XLOOKUP($E15,$A:$A,$C:$C),"")</f>
        <v>25025</v>
      </c>
    </row>
    <row r="16" spans="1:6" x14ac:dyDescent="0.25">
      <c r="A16" s="6">
        <v>0.40763888888888888</v>
      </c>
      <c r="B16" s="7">
        <v>72733.25</v>
      </c>
      <c r="C16">
        <v>25016.3</v>
      </c>
      <c r="D16" s="5">
        <v>3.9884978681970087E-5</v>
      </c>
      <c r="E16" s="3">
        <f>IFERROR(LARGE(Table3[Column1],ROW()),"")</f>
        <v>0.58680555555555558</v>
      </c>
      <c r="F16">
        <f>IFERROR(_xlfn.XLOOKUP($E16,$A:$A,$C:$C),"")</f>
        <v>25020.35</v>
      </c>
    </row>
    <row r="17" spans="1:6" x14ac:dyDescent="0.25">
      <c r="A17" s="6">
        <v>0.40833333333333333</v>
      </c>
      <c r="B17" s="7">
        <v>325315.75</v>
      </c>
      <c r="C17">
        <v>25012.45</v>
      </c>
      <c r="D17" s="5">
        <v>1.7839449981490207E-4</v>
      </c>
      <c r="E17" s="3">
        <f>IFERROR(LARGE(Table3[Column1],ROW()),"")</f>
        <v>0.58611111111111114</v>
      </c>
      <c r="F17">
        <f>IFERROR(_xlfn.XLOOKUP($E17,$A:$A,$C:$C),"")</f>
        <v>25016.5</v>
      </c>
    </row>
    <row r="18" spans="1:6" x14ac:dyDescent="0.25">
      <c r="A18" s="6">
        <v>0.40902777777777777</v>
      </c>
      <c r="B18" s="7">
        <v>405200.5</v>
      </c>
      <c r="C18">
        <v>25012.65</v>
      </c>
      <c r="D18" s="5">
        <v>2.2220117077715991E-4</v>
      </c>
      <c r="E18" s="3">
        <f>IFERROR(LARGE(Table3[Column1],ROW()),"")</f>
        <v>0.58472222222222225</v>
      </c>
      <c r="F18">
        <f>IFERROR(_xlfn.XLOOKUP($E18,$A:$A,$C:$C),"")</f>
        <v>25016.95</v>
      </c>
    </row>
    <row r="19" spans="1:6" x14ac:dyDescent="0.25">
      <c r="A19" s="6">
        <v>0.40972222222222221</v>
      </c>
      <c r="B19" s="7">
        <v>1034174.25</v>
      </c>
      <c r="C19">
        <v>25005.7</v>
      </c>
      <c r="D19" s="5">
        <v>5.6711363667519049E-4</v>
      </c>
      <c r="E19" s="3">
        <f>IFERROR(LARGE(Table3[Column1],ROW()),"")</f>
        <v>0.58402777777777781</v>
      </c>
      <c r="F19">
        <f>IFERROR(_xlfn.XLOOKUP($E19,$A:$A,$C:$C),"")</f>
        <v>25013.8</v>
      </c>
    </row>
    <row r="20" spans="1:6" x14ac:dyDescent="0.25">
      <c r="A20" s="6">
        <v>0.41041666666666665</v>
      </c>
      <c r="B20" s="7">
        <v>1435992.5</v>
      </c>
      <c r="C20">
        <v>25002.400000000001</v>
      </c>
      <c r="D20" s="5">
        <v>7.8746007156270566E-4</v>
      </c>
      <c r="E20" s="3">
        <f>IFERROR(LARGE(Table3[Column1],ROW()),"")</f>
        <v>0.58333333333333337</v>
      </c>
      <c r="F20">
        <f>IFERROR(_xlfn.XLOOKUP($E20,$A:$A,$C:$C),"")</f>
        <v>25014.2</v>
      </c>
    </row>
    <row r="21" spans="1:6" x14ac:dyDescent="0.25">
      <c r="A21" s="6">
        <v>0.41111111111111109</v>
      </c>
      <c r="B21" s="7">
        <v>1399249.25</v>
      </c>
      <c r="C21">
        <v>24998.15</v>
      </c>
      <c r="D21" s="5">
        <v>7.6731105109466887E-4</v>
      </c>
      <c r="E21" s="3">
        <f>IFERROR(LARGE(Table3[Column1],ROW()),"")</f>
        <v>0.58194444444444449</v>
      </c>
      <c r="F21">
        <f>IFERROR(_xlfn.XLOOKUP($E21,$A:$A,$C:$C),"")</f>
        <v>25016.2</v>
      </c>
    </row>
    <row r="22" spans="1:6" x14ac:dyDescent="0.25">
      <c r="A22" s="6">
        <v>0.41180555555555554</v>
      </c>
      <c r="B22" s="7">
        <v>1671376.5</v>
      </c>
      <c r="C22">
        <v>24990.9</v>
      </c>
      <c r="D22" s="5">
        <v>9.1653839299176689E-4</v>
      </c>
      <c r="E22" s="3">
        <f>IFERROR(LARGE(Table3[Column1],ROW()),"")</f>
        <v>0.58125000000000004</v>
      </c>
      <c r="F22">
        <f>IFERROR(_xlfn.XLOOKUP($E22,$A:$A,$C:$C),"")</f>
        <v>25013.200000000001</v>
      </c>
    </row>
    <row r="23" spans="1:6" x14ac:dyDescent="0.25">
      <c r="A23" s="6">
        <v>0.41249999999999998</v>
      </c>
      <c r="B23" s="7">
        <v>1648013.25</v>
      </c>
      <c r="C23">
        <v>24984.6</v>
      </c>
      <c r="D23" s="5">
        <v>9.037266084476706E-4</v>
      </c>
      <c r="E23" s="3">
        <f>IFERROR(LARGE(Table3[Column1],ROW()),"")</f>
        <v>0.5805555555555556</v>
      </c>
      <c r="F23">
        <f>IFERROR(_xlfn.XLOOKUP($E23,$A:$A,$C:$C),"")</f>
        <v>25013.1</v>
      </c>
    </row>
    <row r="24" spans="1:6" x14ac:dyDescent="0.25">
      <c r="A24" s="6">
        <v>0.41319444444444442</v>
      </c>
      <c r="B24" s="7">
        <v>1379568.25</v>
      </c>
      <c r="C24">
        <v>24983.599999999999</v>
      </c>
      <c r="D24" s="5">
        <v>7.5651851445647175E-4</v>
      </c>
      <c r="E24" s="3">
        <f>IFERROR(LARGE(Table3[Column1],ROW()),"")</f>
        <v>0.57986111111111116</v>
      </c>
      <c r="F24">
        <f>IFERROR(_xlfn.XLOOKUP($E24,$A:$A,$C:$C),"")</f>
        <v>25017.65</v>
      </c>
    </row>
    <row r="25" spans="1:6" x14ac:dyDescent="0.25">
      <c r="A25" s="6">
        <v>0.41388888888888886</v>
      </c>
      <c r="B25" s="7">
        <v>624314.25</v>
      </c>
      <c r="C25">
        <v>25003.5</v>
      </c>
      <c r="D25" s="5">
        <v>3.4235732009923331E-4</v>
      </c>
      <c r="E25" s="3">
        <f>IFERROR(LARGE(Table3[Column1],ROW()),"")</f>
        <v>0.57916666666666672</v>
      </c>
      <c r="F25">
        <f>IFERROR(_xlfn.XLOOKUP($E25,$A:$A,$C:$C),"")</f>
        <v>25016.9</v>
      </c>
    </row>
    <row r="26" spans="1:6" x14ac:dyDescent="0.25">
      <c r="A26" s="6">
        <v>0.41458333333333336</v>
      </c>
      <c r="B26" s="7">
        <v>909995.5</v>
      </c>
      <c r="C26">
        <v>24999.5</v>
      </c>
      <c r="D26" s="5">
        <v>4.9901731488968652E-4</v>
      </c>
      <c r="E26" s="3">
        <f>IFERROR(LARGE(Table3[Column1],ROW()),"")</f>
        <v>0.57847222222222228</v>
      </c>
      <c r="F26">
        <f>IFERROR(_xlfn.XLOOKUP($E26,$A:$A,$C:$C),"")</f>
        <v>25013.35</v>
      </c>
    </row>
    <row r="27" spans="1:6" x14ac:dyDescent="0.25">
      <c r="A27" s="6">
        <v>0.4152777777777778</v>
      </c>
      <c r="B27" s="7">
        <v>549423.5</v>
      </c>
      <c r="C27">
        <v>25001.9</v>
      </c>
      <c r="D27" s="5">
        <v>3.0128922583384798E-4</v>
      </c>
      <c r="E27" s="3">
        <f>IFERROR(LARGE(Table3[Column1],ROW()),"")</f>
        <v>0.57708333333333328</v>
      </c>
      <c r="F27">
        <f>IFERROR(_xlfn.XLOOKUP($E27,$A:$A,$C:$C),"")</f>
        <v>25014.9</v>
      </c>
    </row>
    <row r="28" spans="1:6" x14ac:dyDescent="0.25">
      <c r="A28" s="6">
        <v>0.41597222222222224</v>
      </c>
      <c r="B28" s="7">
        <v>1553334.5</v>
      </c>
      <c r="C28">
        <v>24989.599999999999</v>
      </c>
      <c r="D28" s="5">
        <v>8.5180730159163231E-4</v>
      </c>
      <c r="E28" s="3">
        <f>IFERROR(LARGE(Table3[Column1],ROW()),"")</f>
        <v>0.57638888888888884</v>
      </c>
      <c r="F28">
        <f>IFERROR(_xlfn.XLOOKUP($E28,$A:$A,$C:$C),"")</f>
        <v>25008.25</v>
      </c>
    </row>
    <row r="29" spans="1:6" x14ac:dyDescent="0.25">
      <c r="A29" s="6">
        <v>0.41666666666666669</v>
      </c>
      <c r="B29" s="7">
        <v>739761</v>
      </c>
      <c r="C29">
        <v>25002.35</v>
      </c>
      <c r="D29" s="5">
        <v>4.0566524546561516E-4</v>
      </c>
      <c r="E29" s="3">
        <f>IFERROR(LARGE(Table3[Column1],ROW()),"")</f>
        <v>0.5756944444444444</v>
      </c>
      <c r="F29">
        <f>IFERROR(_xlfn.XLOOKUP($E29,$A:$A,$C:$C),"")</f>
        <v>25006.45</v>
      </c>
    </row>
    <row r="30" spans="1:6" x14ac:dyDescent="0.25">
      <c r="A30" s="6">
        <v>0.41736111111111113</v>
      </c>
      <c r="B30" s="7">
        <v>623635.25</v>
      </c>
      <c r="C30">
        <v>25004.9</v>
      </c>
      <c r="D30" s="5">
        <v>3.4198497456916201E-4</v>
      </c>
      <c r="E30" s="3">
        <f>IFERROR(LARGE(Table3[Column1],ROW()),"")</f>
        <v>0.57499999999999996</v>
      </c>
      <c r="F30">
        <f>IFERROR(_xlfn.XLOOKUP($E30,$A:$A,$C:$C),"")</f>
        <v>25002.1</v>
      </c>
    </row>
    <row r="31" spans="1:6" x14ac:dyDescent="0.25">
      <c r="A31" s="6">
        <v>0.41805555555555557</v>
      </c>
      <c r="B31" s="7">
        <v>-359834.75</v>
      </c>
      <c r="C31">
        <v>25018.2</v>
      </c>
      <c r="D31" s="5">
        <v>-1.9732380077596887E-4</v>
      </c>
    </row>
    <row r="32" spans="1:6" x14ac:dyDescent="0.25">
      <c r="A32" s="6">
        <v>0.41944444444444445</v>
      </c>
      <c r="B32" s="7">
        <v>-1095915.75</v>
      </c>
      <c r="C32">
        <v>25017.15</v>
      </c>
      <c r="D32" s="5">
        <v>-6.0097103217582641E-4</v>
      </c>
    </row>
    <row r="33" spans="1:6" x14ac:dyDescent="0.25">
      <c r="A33" s="6">
        <v>0.4201388888888889</v>
      </c>
      <c r="B33" s="7">
        <v>-1550170</v>
      </c>
      <c r="C33">
        <v>25021.8</v>
      </c>
      <c r="D33" s="5">
        <v>-8.5007197400711941E-4</v>
      </c>
      <c r="F33">
        <f>AVERAGE(F1:F30)</f>
        <v>25016.651666666661</v>
      </c>
    </row>
    <row r="34" spans="1:6" x14ac:dyDescent="0.25">
      <c r="A34" s="6">
        <v>0.42083333333333334</v>
      </c>
      <c r="B34" s="7">
        <v>-1337096.5</v>
      </c>
      <c r="C34">
        <v>25016.7</v>
      </c>
      <c r="D34" s="5">
        <v>-7.3322813703852717E-4</v>
      </c>
    </row>
    <row r="35" spans="1:6" x14ac:dyDescent="0.25">
      <c r="A35" s="6">
        <v>0.42152777777777778</v>
      </c>
      <c r="B35" s="7">
        <v>-1898236.75</v>
      </c>
      <c r="C35">
        <v>25021.65</v>
      </c>
      <c r="D35" s="5">
        <v>-1.0409425167596789E-3</v>
      </c>
    </row>
    <row r="36" spans="1:6" x14ac:dyDescent="0.25">
      <c r="A36" s="6">
        <v>0.42222222222222222</v>
      </c>
      <c r="B36" s="7">
        <v>-783884.25</v>
      </c>
      <c r="C36">
        <v>25012.35</v>
      </c>
      <c r="D36" s="5">
        <v>-4.2986126153299456E-4</v>
      </c>
    </row>
    <row r="37" spans="1:6" x14ac:dyDescent="0.25">
      <c r="A37" s="6">
        <v>0.42291666666666666</v>
      </c>
      <c r="B37" s="7">
        <v>-385638</v>
      </c>
      <c r="C37">
        <v>25013.599999999999</v>
      </c>
      <c r="D37" s="5">
        <v>-2.1147361638541409E-4</v>
      </c>
    </row>
    <row r="38" spans="1:6" x14ac:dyDescent="0.25">
      <c r="A38" s="6">
        <v>0.4236111111111111</v>
      </c>
      <c r="B38" s="7">
        <v>-192462.75</v>
      </c>
      <c r="C38">
        <v>25006.6</v>
      </c>
      <c r="D38" s="5">
        <v>-1.0554145017344068E-4</v>
      </c>
    </row>
    <row r="39" spans="1:6" x14ac:dyDescent="0.25">
      <c r="A39" s="6">
        <v>0.42430555555555555</v>
      </c>
      <c r="B39" s="7">
        <v>145797.75</v>
      </c>
      <c r="C39">
        <v>24998.1</v>
      </c>
      <c r="D39" s="5">
        <v>7.9951606048540841E-5</v>
      </c>
    </row>
    <row r="40" spans="1:6" x14ac:dyDescent="0.25">
      <c r="A40" s="6">
        <v>0.42499999999999999</v>
      </c>
      <c r="B40" s="7">
        <v>-286109.5</v>
      </c>
      <c r="C40">
        <v>25003.45</v>
      </c>
      <c r="D40" s="5">
        <v>-1.5689483569364287E-4</v>
      </c>
    </row>
    <row r="41" spans="1:6" x14ac:dyDescent="0.25">
      <c r="A41" s="6">
        <v>0.42569444444444443</v>
      </c>
      <c r="B41" s="7">
        <v>-195759.25</v>
      </c>
      <c r="C41">
        <v>24999.200000000001</v>
      </c>
      <c r="D41" s="5">
        <v>-1.0734916304514143E-4</v>
      </c>
    </row>
    <row r="42" spans="1:6" x14ac:dyDescent="0.25">
      <c r="A42" s="6">
        <v>0.42638888888888887</v>
      </c>
      <c r="B42" s="7">
        <v>-18060</v>
      </c>
      <c r="C42">
        <v>24996</v>
      </c>
      <c r="D42" s="5">
        <v>-9.9036233771815055E-6</v>
      </c>
    </row>
    <row r="43" spans="1:6" x14ac:dyDescent="0.25">
      <c r="A43" s="6">
        <v>0.42708333333333331</v>
      </c>
      <c r="B43" s="7">
        <v>-470149.5</v>
      </c>
      <c r="C43">
        <v>25005.65</v>
      </c>
      <c r="D43" s="5">
        <v>-2.5781747391801537E-4</v>
      </c>
    </row>
    <row r="44" spans="1:6" x14ac:dyDescent="0.25">
      <c r="A44" s="6">
        <v>0.42777777777777776</v>
      </c>
      <c r="B44" s="7">
        <v>-802176.25</v>
      </c>
      <c r="C44">
        <v>25008.799999999999</v>
      </c>
      <c r="D44" s="5">
        <v>-4.3989210753604593E-4</v>
      </c>
    </row>
    <row r="45" spans="1:6" x14ac:dyDescent="0.25">
      <c r="A45" s="6">
        <v>0.4284722222222222</v>
      </c>
      <c r="B45" s="7">
        <v>-1727903.25</v>
      </c>
      <c r="C45">
        <v>25021.8</v>
      </c>
      <c r="D45" s="5">
        <v>-9.4753615837025725E-4</v>
      </c>
    </row>
    <row r="46" spans="1:6" x14ac:dyDescent="0.25">
      <c r="A46" s="6">
        <v>0.42916666666666664</v>
      </c>
      <c r="B46" s="7">
        <v>-1967047.75</v>
      </c>
      <c r="C46">
        <v>25024.799999999999</v>
      </c>
      <c r="D46" s="5">
        <v>-1.078676637922779E-3</v>
      </c>
    </row>
    <row r="47" spans="1:6" x14ac:dyDescent="0.25">
      <c r="A47" s="6">
        <v>0.42986111111111114</v>
      </c>
      <c r="B47" s="7">
        <v>-1758603.25</v>
      </c>
      <c r="C47">
        <v>25025.7</v>
      </c>
      <c r="D47" s="5">
        <v>-9.6437122136464493E-4</v>
      </c>
    </row>
    <row r="48" spans="1:6" x14ac:dyDescent="0.25">
      <c r="A48" s="6">
        <v>0.43055555555555558</v>
      </c>
      <c r="B48" s="7">
        <v>-1388492.5</v>
      </c>
      <c r="C48">
        <v>25024.5</v>
      </c>
      <c r="D48" s="5">
        <v>-7.6141233565936797E-4</v>
      </c>
    </row>
    <row r="49" spans="1:4" x14ac:dyDescent="0.25">
      <c r="A49" s="6">
        <v>0.43125000000000002</v>
      </c>
      <c r="B49" s="7">
        <v>-2890283.5</v>
      </c>
      <c r="C49">
        <v>25037.1</v>
      </c>
      <c r="D49" s="5">
        <v>-1.5849545535555343E-3</v>
      </c>
    </row>
    <row r="50" spans="1:4" x14ac:dyDescent="0.25">
      <c r="A50" s="6">
        <v>0.43194444444444446</v>
      </c>
      <c r="B50" s="7">
        <v>-1652619.75</v>
      </c>
      <c r="C50">
        <v>25020.7</v>
      </c>
      <c r="D50" s="5">
        <v>-9.0625269045694983E-4</v>
      </c>
    </row>
    <row r="51" spans="1:4" x14ac:dyDescent="0.25">
      <c r="A51" s="6">
        <v>0.43263888888888891</v>
      </c>
      <c r="B51" s="7">
        <v>-1070267.5</v>
      </c>
      <c r="C51">
        <v>25008.1</v>
      </c>
      <c r="D51" s="5">
        <v>-5.8690621444143064E-4</v>
      </c>
    </row>
    <row r="52" spans="1:4" x14ac:dyDescent="0.25">
      <c r="A52" s="6">
        <v>0.43333333333333335</v>
      </c>
      <c r="B52" s="7">
        <v>-467278.75</v>
      </c>
      <c r="C52">
        <v>24991.45</v>
      </c>
      <c r="D52" s="5">
        <v>-2.5624323101601639E-4</v>
      </c>
    </row>
    <row r="53" spans="1:4" x14ac:dyDescent="0.25">
      <c r="A53" s="6">
        <v>0.43402777777777779</v>
      </c>
      <c r="B53" s="7">
        <v>-708024.25</v>
      </c>
      <c r="C53">
        <v>24994.55</v>
      </c>
      <c r="D53" s="5">
        <v>-3.8826165636183445E-4</v>
      </c>
    </row>
    <row r="54" spans="1:4" x14ac:dyDescent="0.25">
      <c r="A54" s="6">
        <v>0.43472222222222223</v>
      </c>
      <c r="B54" s="7">
        <v>-873044</v>
      </c>
      <c r="C54">
        <v>24994.7</v>
      </c>
      <c r="D54" s="5">
        <v>-4.7875409566375553E-4</v>
      </c>
    </row>
    <row r="55" spans="1:4" x14ac:dyDescent="0.25">
      <c r="A55" s="6">
        <v>0.43541666666666667</v>
      </c>
      <c r="B55" s="7">
        <v>-1075485.25</v>
      </c>
      <c r="C55">
        <v>24996.400000000001</v>
      </c>
      <c r="D55" s="5">
        <v>-5.8976748968374336E-4</v>
      </c>
    </row>
    <row r="56" spans="1:4" x14ac:dyDescent="0.25">
      <c r="A56" s="6">
        <v>0.43611111111111112</v>
      </c>
      <c r="B56" s="7">
        <v>-1127226</v>
      </c>
      <c r="C56">
        <v>25007.75</v>
      </c>
      <c r="D56" s="5">
        <v>-6.1814074002990355E-4</v>
      </c>
    </row>
    <row r="57" spans="1:4" x14ac:dyDescent="0.25">
      <c r="A57" s="6">
        <v>0.43680555555555556</v>
      </c>
      <c r="B57" s="7">
        <v>-1007445</v>
      </c>
      <c r="C57">
        <v>25005.65</v>
      </c>
      <c r="D57" s="5">
        <v>-5.5245602730901258E-4</v>
      </c>
    </row>
    <row r="58" spans="1:4" x14ac:dyDescent="0.25">
      <c r="A58" s="6">
        <v>0.4375</v>
      </c>
      <c r="B58" s="7">
        <v>-1106283.25</v>
      </c>
      <c r="C58">
        <v>25007.75</v>
      </c>
      <c r="D58" s="5">
        <v>-6.0665629327010537E-4</v>
      </c>
    </row>
    <row r="59" spans="1:4" x14ac:dyDescent="0.25">
      <c r="A59" s="6">
        <v>0.43819444444444444</v>
      </c>
      <c r="B59" s="7">
        <v>-1046435</v>
      </c>
      <c r="C59">
        <v>25006.25</v>
      </c>
      <c r="D59" s="5">
        <v>-5.7383710568527943E-4</v>
      </c>
    </row>
    <row r="60" spans="1:4" x14ac:dyDescent="0.25">
      <c r="A60" s="6">
        <v>0.43888888888888888</v>
      </c>
      <c r="B60" s="7">
        <v>-820334</v>
      </c>
      <c r="C60">
        <v>25011.599999999999</v>
      </c>
      <c r="D60" s="5">
        <v>-4.498493344118192E-4</v>
      </c>
    </row>
    <row r="61" spans="1:4" x14ac:dyDescent="0.25">
      <c r="A61" s="6">
        <v>0.43958333333333333</v>
      </c>
      <c r="B61" s="7">
        <v>-908379.5</v>
      </c>
      <c r="C61">
        <v>25007.45</v>
      </c>
      <c r="D61" s="5">
        <v>-4.9813114349562431E-4</v>
      </c>
    </row>
    <row r="62" spans="1:4" x14ac:dyDescent="0.25">
      <c r="A62" s="6">
        <v>0.44027777777777777</v>
      </c>
      <c r="B62" s="7">
        <v>-712558.5</v>
      </c>
      <c r="C62">
        <v>24999.55</v>
      </c>
      <c r="D62" s="5">
        <v>-3.9074811839383229E-4</v>
      </c>
    </row>
    <row r="63" spans="1:4" x14ac:dyDescent="0.25">
      <c r="A63" s="6">
        <v>0.44097222222222221</v>
      </c>
      <c r="B63" s="7">
        <v>-864327</v>
      </c>
      <c r="C63">
        <v>25000.55</v>
      </c>
      <c r="D63" s="5">
        <v>-4.739739248454443E-4</v>
      </c>
    </row>
    <row r="64" spans="1:4" x14ac:dyDescent="0.25">
      <c r="A64" s="6">
        <v>0.44166666666666665</v>
      </c>
      <c r="B64" s="7">
        <v>-702020.25</v>
      </c>
      <c r="C64">
        <v>24996.799999999999</v>
      </c>
      <c r="D64" s="5">
        <v>-3.8496922254364766E-4</v>
      </c>
    </row>
    <row r="65" spans="1:4" x14ac:dyDescent="0.25">
      <c r="A65" s="6">
        <v>0.44236111111111109</v>
      </c>
      <c r="B65" s="7">
        <v>-393213.25</v>
      </c>
      <c r="C65">
        <v>24985.65</v>
      </c>
      <c r="D65" s="5">
        <v>-2.1562768188861523E-4</v>
      </c>
    </row>
    <row r="66" spans="1:4" x14ac:dyDescent="0.25">
      <c r="A66" s="6">
        <v>0.44305555555555554</v>
      </c>
      <c r="B66" s="7">
        <v>-578516.25</v>
      </c>
      <c r="C66">
        <v>24985.8</v>
      </c>
      <c r="D66" s="5">
        <v>-3.1724291570131872E-4</v>
      </c>
    </row>
    <row r="67" spans="1:4" x14ac:dyDescent="0.25">
      <c r="A67" s="6">
        <v>0.44374999999999998</v>
      </c>
      <c r="B67" s="7">
        <v>-525659.25</v>
      </c>
      <c r="C67">
        <v>24993.9</v>
      </c>
      <c r="D67" s="5">
        <v>-2.8825754356142866E-4</v>
      </c>
    </row>
    <row r="68" spans="1:4" x14ac:dyDescent="0.25">
      <c r="A68" s="6">
        <v>0.44444444444444442</v>
      </c>
      <c r="B68" s="7">
        <v>-543614.25</v>
      </c>
      <c r="C68">
        <v>24998.1</v>
      </c>
      <c r="D68" s="5">
        <v>-2.9810358773290534E-4</v>
      </c>
    </row>
    <row r="69" spans="1:4" x14ac:dyDescent="0.25">
      <c r="A69" s="6">
        <v>0.44513888888888886</v>
      </c>
      <c r="B69" s="7">
        <v>-762364.5</v>
      </c>
      <c r="C69">
        <v>25008.95</v>
      </c>
      <c r="D69" s="5">
        <v>-4.1806040332864429E-4</v>
      </c>
    </row>
    <row r="70" spans="1:4" x14ac:dyDescent="0.25">
      <c r="A70" s="6">
        <v>0.44583333333333336</v>
      </c>
      <c r="B70" s="7">
        <v>-778686.5</v>
      </c>
      <c r="C70">
        <v>25013.55</v>
      </c>
      <c r="D70" s="5">
        <v>-4.2701095375843228E-4</v>
      </c>
    </row>
    <row r="71" spans="1:4" x14ac:dyDescent="0.25">
      <c r="A71" s="6">
        <v>0.4465277777777778</v>
      </c>
      <c r="B71" s="7">
        <v>-865050.5</v>
      </c>
      <c r="C71">
        <v>25008.65</v>
      </c>
      <c r="D71" s="5">
        <v>-4.7437067299125783E-4</v>
      </c>
    </row>
    <row r="72" spans="1:4" x14ac:dyDescent="0.25">
      <c r="A72" s="6">
        <v>0.44722222222222224</v>
      </c>
      <c r="B72" s="7">
        <v>-224586.5</v>
      </c>
      <c r="C72">
        <v>25003.7</v>
      </c>
      <c r="D72" s="5">
        <v>-1.2315725977819991E-4</v>
      </c>
    </row>
    <row r="73" spans="1:4" x14ac:dyDescent="0.25">
      <c r="A73" s="6">
        <v>0.44791666666666669</v>
      </c>
      <c r="B73" s="7">
        <v>-68333.25</v>
      </c>
      <c r="C73">
        <v>24996.45</v>
      </c>
      <c r="D73" s="5">
        <v>-3.7472135777267233E-5</v>
      </c>
    </row>
    <row r="74" spans="1:4" x14ac:dyDescent="0.25">
      <c r="A74" s="6">
        <v>0.44861111111111113</v>
      </c>
      <c r="B74" s="7">
        <v>-322634.5</v>
      </c>
      <c r="C74">
        <v>25001.5</v>
      </c>
      <c r="D74" s="5">
        <v>-1.7692417366987128E-4</v>
      </c>
    </row>
    <row r="75" spans="1:4" x14ac:dyDescent="0.25">
      <c r="A75" s="6">
        <v>0.44930555555555557</v>
      </c>
      <c r="B75" s="7">
        <v>-425739.25</v>
      </c>
      <c r="C75">
        <v>25001.05</v>
      </c>
      <c r="D75" s="5">
        <v>-2.3346407468847523E-4</v>
      </c>
    </row>
    <row r="76" spans="1:4" x14ac:dyDescent="0.25">
      <c r="A76" s="6">
        <v>0.45</v>
      </c>
      <c r="B76" s="7">
        <v>-152518.75</v>
      </c>
      <c r="C76">
        <v>24998.65</v>
      </c>
      <c r="D76" s="5">
        <v>-8.3637223585558785E-5</v>
      </c>
    </row>
    <row r="77" spans="1:4" x14ac:dyDescent="0.25">
      <c r="A77" s="6">
        <v>0.45069444444444445</v>
      </c>
      <c r="B77" s="7">
        <v>41045</v>
      </c>
      <c r="C77">
        <v>24999.200000000001</v>
      </c>
      <c r="D77" s="5">
        <v>2.250798568743516E-5</v>
      </c>
    </row>
    <row r="78" spans="1:4" x14ac:dyDescent="0.25">
      <c r="A78" s="6">
        <v>0.4513888888888889</v>
      </c>
      <c r="B78" s="7">
        <v>75051.5</v>
      </c>
      <c r="C78">
        <v>24998.5</v>
      </c>
      <c r="D78" s="5">
        <v>4.1156245287397548E-5</v>
      </c>
    </row>
    <row r="79" spans="1:4" x14ac:dyDescent="0.25">
      <c r="A79" s="6">
        <v>0.45208333333333334</v>
      </c>
      <c r="B79" s="7">
        <v>118839</v>
      </c>
      <c r="C79">
        <v>24995.9</v>
      </c>
      <c r="D79" s="5">
        <v>6.516814498990559E-5</v>
      </c>
    </row>
    <row r="80" spans="1:4" x14ac:dyDescent="0.25">
      <c r="A80" s="6">
        <v>0.45277777777777778</v>
      </c>
      <c r="B80" s="7">
        <v>167990.75</v>
      </c>
      <c r="C80">
        <v>24995.05</v>
      </c>
      <c r="D80" s="5">
        <v>9.2121656635985434E-5</v>
      </c>
    </row>
    <row r="81" spans="1:4" x14ac:dyDescent="0.25">
      <c r="A81" s="6">
        <v>0.45347222222222222</v>
      </c>
      <c r="B81" s="7">
        <v>387990.75</v>
      </c>
      <c r="C81">
        <v>24994.2</v>
      </c>
      <c r="D81" s="5">
        <v>2.1276380187267827E-4</v>
      </c>
    </row>
    <row r="82" spans="1:4" x14ac:dyDescent="0.25">
      <c r="A82" s="6">
        <v>0.45416666666666666</v>
      </c>
      <c r="B82" s="7">
        <v>210433.5</v>
      </c>
      <c r="C82">
        <v>24993.8</v>
      </c>
      <c r="D82" s="5">
        <v>1.1539613122573331E-4</v>
      </c>
    </row>
    <row r="83" spans="1:4" x14ac:dyDescent="0.25">
      <c r="A83" s="6">
        <v>0.4548611111111111</v>
      </c>
      <c r="B83" s="7">
        <v>-21038.75</v>
      </c>
      <c r="C83">
        <v>24994.95</v>
      </c>
      <c r="D83" s="5">
        <v>-1.1537090605012479E-5</v>
      </c>
    </row>
    <row r="84" spans="1:4" x14ac:dyDescent="0.25">
      <c r="A84" s="6">
        <v>0.45555555555555555</v>
      </c>
      <c r="B84" s="7">
        <v>284322</v>
      </c>
      <c r="C84">
        <v>24998.55</v>
      </c>
      <c r="D84" s="5">
        <v>1.5591461826355781E-4</v>
      </c>
    </row>
    <row r="85" spans="1:4" x14ac:dyDescent="0.25">
      <c r="A85" s="6">
        <v>0.45624999999999999</v>
      </c>
      <c r="B85" s="7">
        <v>329476.75</v>
      </c>
      <c r="C85">
        <v>24994.25</v>
      </c>
      <c r="D85" s="5">
        <v>1.8067628148004343E-4</v>
      </c>
    </row>
    <row r="86" spans="1:4" x14ac:dyDescent="0.25">
      <c r="A86" s="6">
        <v>0.45694444444444443</v>
      </c>
      <c r="B86" s="7">
        <v>-114877.25</v>
      </c>
      <c r="C86">
        <v>25003.4</v>
      </c>
      <c r="D86" s="5">
        <v>-6.2995626722254594E-5</v>
      </c>
    </row>
    <row r="87" spans="1:4" x14ac:dyDescent="0.25">
      <c r="A87" s="6">
        <v>0.45763888888888887</v>
      </c>
      <c r="B87" s="7">
        <v>-242052</v>
      </c>
      <c r="C87">
        <v>25001.25</v>
      </c>
      <c r="D87" s="5">
        <v>-1.3273487517652654E-4</v>
      </c>
    </row>
    <row r="88" spans="1:4" x14ac:dyDescent="0.25">
      <c r="A88" s="6">
        <v>0.45833333333333331</v>
      </c>
      <c r="B88" s="7">
        <v>186160.75</v>
      </c>
      <c r="C88">
        <v>24996.55</v>
      </c>
      <c r="D88" s="5">
        <v>1.0208560108576263E-4</v>
      </c>
    </row>
    <row r="89" spans="1:4" x14ac:dyDescent="0.25">
      <c r="A89" s="6">
        <v>0.45902777777777776</v>
      </c>
      <c r="B89" s="7">
        <v>454363.5</v>
      </c>
      <c r="C89">
        <v>24994.55</v>
      </c>
      <c r="D89" s="5">
        <v>2.4916085162385396E-4</v>
      </c>
    </row>
    <row r="90" spans="1:4" x14ac:dyDescent="0.25">
      <c r="A90" s="6">
        <v>0.4597222222222222</v>
      </c>
      <c r="B90" s="7">
        <v>629555.75</v>
      </c>
      <c r="C90">
        <v>24984.35</v>
      </c>
      <c r="D90" s="5">
        <v>3.4523161920950202E-4</v>
      </c>
    </row>
    <row r="91" spans="1:4" x14ac:dyDescent="0.25">
      <c r="A91" s="6">
        <v>0.46041666666666664</v>
      </c>
      <c r="B91" s="7">
        <v>522554.25</v>
      </c>
      <c r="C91">
        <v>24981.1</v>
      </c>
      <c r="D91" s="5">
        <v>2.865548441933931E-4</v>
      </c>
    </row>
    <row r="92" spans="1:4" x14ac:dyDescent="0.25">
      <c r="A92" s="6">
        <v>0.46111111111111114</v>
      </c>
      <c r="B92" s="7">
        <v>314978.5</v>
      </c>
      <c r="C92">
        <v>24990.15</v>
      </c>
      <c r="D92" s="5">
        <v>1.7272582701559764E-4</v>
      </c>
    </row>
    <row r="93" spans="1:4" x14ac:dyDescent="0.25">
      <c r="A93" s="6">
        <v>0.46180555555555558</v>
      </c>
      <c r="B93" s="7">
        <v>334773.5</v>
      </c>
      <c r="C93">
        <v>24983.3</v>
      </c>
      <c r="D93" s="5">
        <v>1.8358087821996206E-4</v>
      </c>
    </row>
    <row r="94" spans="1:4" x14ac:dyDescent="0.25">
      <c r="A94" s="6">
        <v>0.46250000000000002</v>
      </c>
      <c r="B94" s="7">
        <v>187121.5</v>
      </c>
      <c r="C94">
        <v>24980.85</v>
      </c>
      <c r="D94" s="5">
        <v>1.0261245081774201E-4</v>
      </c>
    </row>
    <row r="95" spans="1:4" x14ac:dyDescent="0.25">
      <c r="A95" s="6">
        <v>0.46319444444444446</v>
      </c>
      <c r="B95" s="7">
        <v>879398.5</v>
      </c>
      <c r="C95">
        <v>24972.799999999999</v>
      </c>
      <c r="D95" s="5">
        <v>4.8223873435420338E-4</v>
      </c>
    </row>
    <row r="96" spans="1:4" x14ac:dyDescent="0.25">
      <c r="A96" s="6">
        <v>0.46388888888888891</v>
      </c>
      <c r="B96" s="7">
        <v>536245.75</v>
      </c>
      <c r="C96">
        <v>24965.45</v>
      </c>
      <c r="D96" s="5">
        <v>2.9406289842751998E-4</v>
      </c>
    </row>
    <row r="97" spans="1:4" x14ac:dyDescent="0.25">
      <c r="A97" s="6">
        <v>0.46527777777777779</v>
      </c>
      <c r="B97" s="7">
        <v>475808</v>
      </c>
      <c r="C97">
        <v>24957.65</v>
      </c>
      <c r="D97" s="5">
        <v>2.6092044473079699E-4</v>
      </c>
    </row>
    <row r="98" spans="1:4" x14ac:dyDescent="0.25">
      <c r="A98" s="6">
        <v>0.46597222222222223</v>
      </c>
      <c r="B98" s="7">
        <v>186127.5</v>
      </c>
      <c r="C98">
        <v>24955.85</v>
      </c>
      <c r="D98" s="5">
        <v>1.0206736767062704E-4</v>
      </c>
    </row>
    <row r="99" spans="1:4" x14ac:dyDescent="0.25">
      <c r="A99" s="6">
        <v>0.46666666666666667</v>
      </c>
      <c r="B99" s="7">
        <v>312675.25</v>
      </c>
      <c r="C99">
        <v>24962.15</v>
      </c>
      <c r="D99" s="5">
        <v>1.7146278601097483E-4</v>
      </c>
    </row>
    <row r="100" spans="1:4" x14ac:dyDescent="0.25">
      <c r="A100" s="6">
        <v>0.46736111111111112</v>
      </c>
      <c r="B100" s="7">
        <v>268977.5</v>
      </c>
      <c r="C100">
        <v>24971.65</v>
      </c>
      <c r="D100" s="5">
        <v>1.4750010281999002E-4</v>
      </c>
    </row>
    <row r="101" spans="1:4" x14ac:dyDescent="0.25">
      <c r="A101" s="6">
        <v>0.46805555555555556</v>
      </c>
      <c r="B101" s="7">
        <v>345134.25</v>
      </c>
      <c r="C101">
        <v>24972.05</v>
      </c>
      <c r="D101" s="5">
        <v>1.8926243779387447E-4</v>
      </c>
    </row>
    <row r="102" spans="1:4" x14ac:dyDescent="0.25">
      <c r="A102" s="6">
        <v>0.46875</v>
      </c>
      <c r="B102" s="7">
        <v>534896.5</v>
      </c>
      <c r="C102">
        <v>24974.400000000001</v>
      </c>
      <c r="D102" s="5">
        <v>2.9332300563451912E-4</v>
      </c>
    </row>
    <row r="103" spans="1:4" x14ac:dyDescent="0.25">
      <c r="A103" s="6">
        <v>0.46944444444444444</v>
      </c>
      <c r="B103" s="7">
        <v>414357.25</v>
      </c>
      <c r="C103">
        <v>24972.15</v>
      </c>
      <c r="D103" s="5">
        <v>2.2722248879260005E-4</v>
      </c>
    </row>
    <row r="104" spans="1:4" x14ac:dyDescent="0.25">
      <c r="A104" s="6">
        <v>0.47013888888888888</v>
      </c>
      <c r="B104" s="7">
        <v>191428.25</v>
      </c>
      <c r="C104">
        <v>24980.45</v>
      </c>
      <c r="D104" s="5">
        <v>1.0497415790409842E-4</v>
      </c>
    </row>
    <row r="105" spans="1:4" x14ac:dyDescent="0.25">
      <c r="A105" s="6">
        <v>0.47083333333333333</v>
      </c>
      <c r="B105" s="7">
        <v>139502</v>
      </c>
      <c r="C105">
        <v>24980.95</v>
      </c>
      <c r="D105" s="5">
        <v>7.6499184294566696E-5</v>
      </c>
    </row>
    <row r="106" spans="1:4" x14ac:dyDescent="0.25">
      <c r="A106" s="6">
        <v>0.47152777777777777</v>
      </c>
      <c r="B106" s="7">
        <v>226643.25</v>
      </c>
      <c r="C106">
        <v>24977</v>
      </c>
      <c r="D106" s="5">
        <v>1.2428512674278016E-4</v>
      </c>
    </row>
    <row r="107" spans="1:4" x14ac:dyDescent="0.25">
      <c r="A107" s="6">
        <v>0.47222222222222221</v>
      </c>
      <c r="B107" s="7">
        <v>370558.25</v>
      </c>
      <c r="C107">
        <v>24984.85</v>
      </c>
      <c r="D107" s="5">
        <v>2.0320428279613803E-4</v>
      </c>
    </row>
    <row r="108" spans="1:4" x14ac:dyDescent="0.25">
      <c r="A108" s="6">
        <v>0.47291666666666665</v>
      </c>
      <c r="B108" s="7">
        <v>751903</v>
      </c>
      <c r="C108">
        <v>24978.5</v>
      </c>
      <c r="D108" s="5">
        <v>4.1232359513591036E-4</v>
      </c>
    </row>
    <row r="109" spans="1:4" x14ac:dyDescent="0.25">
      <c r="A109" s="6">
        <v>0.47361111111111109</v>
      </c>
      <c r="B109" s="7">
        <v>511900.5</v>
      </c>
      <c r="C109">
        <v>24977.95</v>
      </c>
      <c r="D109" s="5">
        <v>2.8071261121695939E-4</v>
      </c>
    </row>
    <row r="110" spans="1:4" x14ac:dyDescent="0.25">
      <c r="A110" s="6">
        <v>0.47430555555555554</v>
      </c>
      <c r="B110" s="7">
        <v>667430.5</v>
      </c>
      <c r="C110">
        <v>24976.6</v>
      </c>
      <c r="D110" s="5">
        <v>3.6600112416542709E-4</v>
      </c>
    </row>
    <row r="111" spans="1:4" x14ac:dyDescent="0.25">
      <c r="A111" s="6">
        <v>0.47499999999999998</v>
      </c>
      <c r="B111" s="7">
        <v>813676.75</v>
      </c>
      <c r="C111">
        <v>24973.95</v>
      </c>
      <c r="D111" s="5">
        <v>4.4619867567825193E-4</v>
      </c>
    </row>
    <row r="112" spans="1:4" x14ac:dyDescent="0.25">
      <c r="A112" s="6">
        <v>0.47569444444444442</v>
      </c>
      <c r="B112" s="7">
        <v>620389.75</v>
      </c>
      <c r="C112">
        <v>24977.65</v>
      </c>
      <c r="D112" s="5">
        <v>3.4020522874023156E-4</v>
      </c>
    </row>
    <row r="113" spans="1:4" x14ac:dyDescent="0.25">
      <c r="A113" s="6">
        <v>0.47638888888888886</v>
      </c>
      <c r="B113" s="7">
        <v>972899.5</v>
      </c>
      <c r="C113">
        <v>24977.5</v>
      </c>
      <c r="D113" s="5">
        <v>5.3351219445318553E-4</v>
      </c>
    </row>
    <row r="114" spans="1:4" x14ac:dyDescent="0.25">
      <c r="A114" s="6">
        <v>0.47708333333333336</v>
      </c>
      <c r="B114" s="7">
        <v>1360188</v>
      </c>
      <c r="C114">
        <v>24969.65</v>
      </c>
      <c r="D114" s="5">
        <v>7.4589090111454954E-4</v>
      </c>
    </row>
    <row r="115" spans="1:4" x14ac:dyDescent="0.25">
      <c r="A115" s="6">
        <v>0.4777777777777778</v>
      </c>
      <c r="B115" s="7">
        <v>1360514.25</v>
      </c>
      <c r="C115">
        <v>24966.400000000001</v>
      </c>
      <c r="D115" s="5">
        <v>7.4606980793220142E-4</v>
      </c>
    </row>
    <row r="116" spans="1:4" x14ac:dyDescent="0.25">
      <c r="A116" s="6">
        <v>0.47847222222222224</v>
      </c>
      <c r="B116" s="7">
        <v>1719607.5</v>
      </c>
      <c r="C116">
        <v>24960.9</v>
      </c>
      <c r="D116" s="5">
        <v>9.4298698984136354E-4</v>
      </c>
    </row>
    <row r="117" spans="1:4" x14ac:dyDescent="0.25">
      <c r="A117" s="6">
        <v>0.47916666666666669</v>
      </c>
      <c r="B117" s="7">
        <v>1756271.75</v>
      </c>
      <c r="C117">
        <v>24960.75</v>
      </c>
      <c r="D117" s="5">
        <v>9.6309268881179257E-4</v>
      </c>
    </row>
    <row r="118" spans="1:4" x14ac:dyDescent="0.25">
      <c r="A118" s="6">
        <v>0.47986111111111113</v>
      </c>
      <c r="B118" s="7">
        <v>1433075.5</v>
      </c>
      <c r="C118">
        <v>24962.799999999999</v>
      </c>
      <c r="D118" s="5">
        <v>7.8586046639154646E-4</v>
      </c>
    </row>
    <row r="119" spans="1:4" x14ac:dyDescent="0.25">
      <c r="A119" s="6">
        <v>0.48055555555555557</v>
      </c>
      <c r="B119" s="7">
        <v>1229516.25</v>
      </c>
      <c r="C119">
        <v>24971.95</v>
      </c>
      <c r="D119" s="5">
        <v>6.742339909244021E-4</v>
      </c>
    </row>
    <row r="120" spans="1:4" x14ac:dyDescent="0.25">
      <c r="A120" s="6">
        <v>0.48125000000000001</v>
      </c>
      <c r="B120" s="7">
        <v>427650.25</v>
      </c>
      <c r="C120">
        <v>24991</v>
      </c>
      <c r="D120" s="5">
        <v>2.3451201623183535E-4</v>
      </c>
    </row>
    <row r="121" spans="1:4" x14ac:dyDescent="0.25">
      <c r="A121" s="6">
        <v>0.48194444444444445</v>
      </c>
      <c r="B121" s="7">
        <v>388270.75</v>
      </c>
      <c r="C121">
        <v>24989.45</v>
      </c>
      <c r="D121" s="5">
        <v>2.1291734642116158E-4</v>
      </c>
    </row>
    <row r="122" spans="1:4" x14ac:dyDescent="0.25">
      <c r="A122" s="6">
        <v>0.4826388888888889</v>
      </c>
      <c r="B122" s="7">
        <v>292670</v>
      </c>
      <c r="C122">
        <v>24996.400000000001</v>
      </c>
      <c r="D122" s="5">
        <v>1.604924393019044E-4</v>
      </c>
    </row>
    <row r="123" spans="1:4" x14ac:dyDescent="0.25">
      <c r="A123" s="6">
        <v>0.48333333333333334</v>
      </c>
      <c r="B123" s="7">
        <v>603952.75</v>
      </c>
      <c r="C123">
        <v>24992.85</v>
      </c>
      <c r="D123" s="5">
        <v>3.311916153708889E-4</v>
      </c>
    </row>
    <row r="124" spans="1:4" x14ac:dyDescent="0.25">
      <c r="A124" s="6">
        <v>0.48402777777777778</v>
      </c>
      <c r="B124" s="7">
        <v>247168.75</v>
      </c>
      <c r="C124">
        <v>24994</v>
      </c>
      <c r="D124" s="5">
        <v>1.3554076470667192E-4</v>
      </c>
    </row>
    <row r="125" spans="1:4" x14ac:dyDescent="0.25">
      <c r="A125" s="6">
        <v>0.48472222222222222</v>
      </c>
      <c r="B125" s="7">
        <v>667610.5</v>
      </c>
      <c r="C125">
        <v>24992.05</v>
      </c>
      <c r="D125" s="5">
        <v>3.6609983137516591E-4</v>
      </c>
    </row>
    <row r="126" spans="1:4" x14ac:dyDescent="0.25">
      <c r="A126" s="6">
        <v>0.48541666666666666</v>
      </c>
      <c r="B126" s="7">
        <v>487957.75</v>
      </c>
      <c r="C126">
        <v>24991.8</v>
      </c>
      <c r="D126" s="5">
        <v>2.6758304429484319E-4</v>
      </c>
    </row>
    <row r="127" spans="1:4" x14ac:dyDescent="0.25">
      <c r="A127" s="6">
        <v>0.4861111111111111</v>
      </c>
      <c r="B127" s="7">
        <v>1140709</v>
      </c>
      <c r="C127">
        <v>24985.75</v>
      </c>
      <c r="D127" s="5">
        <v>6.2553445841271368E-4</v>
      </c>
    </row>
    <row r="128" spans="1:4" x14ac:dyDescent="0.25">
      <c r="A128" s="6">
        <v>0.48680555555555555</v>
      </c>
      <c r="B128" s="7">
        <v>1191971.5</v>
      </c>
      <c r="C128">
        <v>24985.3</v>
      </c>
      <c r="D128" s="5">
        <v>6.5364544918633115E-4</v>
      </c>
    </row>
    <row r="129" spans="1:4" x14ac:dyDescent="0.25">
      <c r="A129" s="6">
        <v>0.48749999999999999</v>
      </c>
      <c r="B129" s="7">
        <v>1767371.5</v>
      </c>
      <c r="C129">
        <v>24983.5</v>
      </c>
      <c r="D129" s="5">
        <v>9.6917949631902475E-4</v>
      </c>
    </row>
    <row r="130" spans="1:4" x14ac:dyDescent="0.25">
      <c r="A130" s="6">
        <v>0.48819444444444443</v>
      </c>
      <c r="B130" s="7">
        <v>1246848.75</v>
      </c>
      <c r="C130">
        <v>24979.8</v>
      </c>
      <c r="D130" s="5">
        <v>6.8373867266219594E-4</v>
      </c>
    </row>
    <row r="131" spans="1:4" x14ac:dyDescent="0.25">
      <c r="A131" s="6">
        <v>0.48888888888888887</v>
      </c>
      <c r="B131" s="7">
        <v>1161410.75</v>
      </c>
      <c r="C131">
        <v>24982.2</v>
      </c>
      <c r="D131" s="5">
        <v>6.3688674718613981E-4</v>
      </c>
    </row>
    <row r="132" spans="1:4" x14ac:dyDescent="0.25">
      <c r="A132" s="6">
        <v>0.48958333333333331</v>
      </c>
      <c r="B132" s="7">
        <v>1241569.25</v>
      </c>
      <c r="C132">
        <v>24984.6</v>
      </c>
      <c r="D132" s="5">
        <v>6.8084353536320959E-4</v>
      </c>
    </row>
    <row r="133" spans="1:4" x14ac:dyDescent="0.25">
      <c r="A133" s="6">
        <v>0.49027777777777776</v>
      </c>
      <c r="B133" s="7">
        <v>985798.5</v>
      </c>
      <c r="C133">
        <v>24988.799999999999</v>
      </c>
      <c r="D133" s="5">
        <v>5.4058566277776681E-4</v>
      </c>
    </row>
    <row r="134" spans="1:4" x14ac:dyDescent="0.25">
      <c r="A134" s="6">
        <v>0.4909722222222222</v>
      </c>
      <c r="B134" s="7">
        <v>1429715.25</v>
      </c>
      <c r="C134">
        <v>24989.3</v>
      </c>
      <c r="D134" s="5">
        <v>7.8401779471640317E-4</v>
      </c>
    </row>
    <row r="135" spans="1:4" x14ac:dyDescent="0.25">
      <c r="A135" s="6">
        <v>0.49166666666666664</v>
      </c>
      <c r="B135" s="7">
        <v>1789758.5</v>
      </c>
      <c r="C135">
        <v>24981.8</v>
      </c>
      <c r="D135" s="5">
        <v>9.8145593134363329E-4</v>
      </c>
    </row>
    <row r="136" spans="1:4" x14ac:dyDescent="0.25">
      <c r="A136" s="6">
        <v>0.49236111111111114</v>
      </c>
      <c r="B136" s="7">
        <v>1654435.75</v>
      </c>
      <c r="C136">
        <v>24982.799999999999</v>
      </c>
      <c r="D136" s="5">
        <v>9.0724853652850352E-4</v>
      </c>
    </row>
    <row r="137" spans="1:4" x14ac:dyDescent="0.25">
      <c r="A137" s="6">
        <v>0.49305555555555558</v>
      </c>
      <c r="B137" s="7">
        <v>1272892.75</v>
      </c>
      <c r="C137">
        <v>24986.6</v>
      </c>
      <c r="D137" s="5">
        <v>6.9802050916467097E-4</v>
      </c>
    </row>
    <row r="138" spans="1:4" x14ac:dyDescent="0.25">
      <c r="A138" s="6">
        <v>0.49375000000000002</v>
      </c>
      <c r="B138" s="7">
        <v>1471589.75</v>
      </c>
      <c r="C138">
        <v>24983.5</v>
      </c>
      <c r="D138" s="5">
        <v>8.0698065612873934E-4</v>
      </c>
    </row>
    <row r="139" spans="1:4" x14ac:dyDescent="0.25">
      <c r="A139" s="6">
        <v>0.49444444444444446</v>
      </c>
      <c r="B139" s="7">
        <v>1721586.25</v>
      </c>
      <c r="C139">
        <v>24980.7</v>
      </c>
      <c r="D139" s="5">
        <v>9.4407208368175999E-4</v>
      </c>
    </row>
    <row r="140" spans="1:4" x14ac:dyDescent="0.25">
      <c r="A140" s="6">
        <v>0.49513888888888891</v>
      </c>
      <c r="B140" s="7">
        <v>1844066.75</v>
      </c>
      <c r="C140">
        <v>24982.400000000001</v>
      </c>
      <c r="D140" s="5">
        <v>1.0112371303620444E-3</v>
      </c>
    </row>
    <row r="141" spans="1:4" x14ac:dyDescent="0.25">
      <c r="A141" s="6">
        <v>0.49583333333333335</v>
      </c>
      <c r="B141" s="7">
        <v>2176794</v>
      </c>
      <c r="C141">
        <v>24979.200000000001</v>
      </c>
      <c r="D141" s="5">
        <v>1.1936958995379763E-3</v>
      </c>
    </row>
    <row r="142" spans="1:4" x14ac:dyDescent="0.25">
      <c r="A142" s="6">
        <v>0.49652777777777779</v>
      </c>
      <c r="B142" s="7">
        <v>2440604.25</v>
      </c>
      <c r="C142">
        <v>24974.05</v>
      </c>
      <c r="D142" s="5">
        <v>1.3383624199717417E-3</v>
      </c>
    </row>
    <row r="143" spans="1:4" x14ac:dyDescent="0.25">
      <c r="A143" s="6">
        <v>0.49722222222222223</v>
      </c>
      <c r="B143" s="7">
        <v>2342750.25</v>
      </c>
      <c r="C143">
        <v>24975.75</v>
      </c>
      <c r="D143" s="5">
        <v>1.2847018905172345E-3</v>
      </c>
    </row>
    <row r="144" spans="1:4" x14ac:dyDescent="0.25">
      <c r="A144" s="6">
        <v>0.49791666666666667</v>
      </c>
      <c r="B144" s="7">
        <v>2192858.25</v>
      </c>
      <c r="C144">
        <v>24975.3</v>
      </c>
      <c r="D144" s="5">
        <v>1.202505106727151E-3</v>
      </c>
    </row>
    <row r="145" spans="1:4" x14ac:dyDescent="0.25">
      <c r="A145" s="6">
        <v>0.49861111111111112</v>
      </c>
      <c r="B145" s="7">
        <v>1974269.75</v>
      </c>
      <c r="C145">
        <v>24979.35</v>
      </c>
      <c r="D145" s="5">
        <v>1.0826369905268304E-3</v>
      </c>
    </row>
    <row r="146" spans="1:4" x14ac:dyDescent="0.25">
      <c r="A146" s="6">
        <v>0.50555555555555554</v>
      </c>
      <c r="B146" s="7">
        <v>2022997.25</v>
      </c>
      <c r="C146">
        <v>24978.5</v>
      </c>
      <c r="D146" s="5">
        <v>1.1093578547632886E-3</v>
      </c>
    </row>
    <row r="147" spans="1:4" x14ac:dyDescent="0.25">
      <c r="A147" s="6">
        <v>0.50624999999999998</v>
      </c>
      <c r="B147" s="7">
        <v>2211617.25</v>
      </c>
      <c r="C147">
        <v>24984.400000000001</v>
      </c>
      <c r="D147" s="5">
        <v>1.21279204310213E-3</v>
      </c>
    </row>
    <row r="148" spans="1:4" x14ac:dyDescent="0.25">
      <c r="A148" s="6">
        <v>0.50694444444444442</v>
      </c>
      <c r="B148" s="7">
        <v>2916929.25</v>
      </c>
      <c r="C148">
        <v>24983.8</v>
      </c>
      <c r="D148" s="5">
        <v>1.5995663737438661E-3</v>
      </c>
    </row>
    <row r="149" spans="1:4" x14ac:dyDescent="0.25">
      <c r="A149" s="6">
        <v>0.50763888888888886</v>
      </c>
      <c r="B149" s="7">
        <v>2800212.5</v>
      </c>
      <c r="C149">
        <v>24979.9</v>
      </c>
      <c r="D149" s="5">
        <v>1.535562014175435E-3</v>
      </c>
    </row>
    <row r="150" spans="1:4" x14ac:dyDescent="0.25">
      <c r="A150" s="6">
        <v>0.5083333333333333</v>
      </c>
      <c r="B150" s="7">
        <v>2694858.25</v>
      </c>
      <c r="C150">
        <v>24981.200000000001</v>
      </c>
      <c r="D150" s="5">
        <v>1.4777885472217857E-3</v>
      </c>
    </row>
    <row r="151" spans="1:4" x14ac:dyDescent="0.25">
      <c r="A151" s="6">
        <v>0.50902777777777775</v>
      </c>
      <c r="B151" s="7">
        <v>3111188.75</v>
      </c>
      <c r="C151">
        <v>24975.3</v>
      </c>
      <c r="D151" s="5">
        <v>1.7060931138011706E-3</v>
      </c>
    </row>
    <row r="152" spans="1:4" x14ac:dyDescent="0.25">
      <c r="A152" s="6">
        <v>0.50972222222222219</v>
      </c>
      <c r="B152" s="7">
        <v>3136630.25</v>
      </c>
      <c r="C152">
        <v>24976.5</v>
      </c>
      <c r="D152" s="5">
        <v>1.720044555337714E-3</v>
      </c>
    </row>
    <row r="153" spans="1:4" x14ac:dyDescent="0.25">
      <c r="A153" s="6">
        <v>0.51041666666666663</v>
      </c>
      <c r="B153" s="7">
        <v>3261187</v>
      </c>
      <c r="C153">
        <v>24970.400000000001</v>
      </c>
      <c r="D153" s="5">
        <v>1.7883481622636677E-3</v>
      </c>
    </row>
    <row r="154" spans="1:4" x14ac:dyDescent="0.25">
      <c r="A154" s="6">
        <v>0.51111111111111107</v>
      </c>
      <c r="B154" s="7">
        <v>3043770.5</v>
      </c>
      <c r="C154">
        <v>24970.6</v>
      </c>
      <c r="D154" s="5">
        <v>1.669122739673427E-3</v>
      </c>
    </row>
    <row r="155" spans="1:4" x14ac:dyDescent="0.25">
      <c r="A155" s="6">
        <v>0.51180555555555551</v>
      </c>
      <c r="B155" s="7">
        <v>2778799</v>
      </c>
      <c r="C155">
        <v>24973.95</v>
      </c>
      <c r="D155" s="5">
        <v>1.5238194206434979E-3</v>
      </c>
    </row>
    <row r="156" spans="1:4" x14ac:dyDescent="0.25">
      <c r="A156" s="6">
        <v>0.51249999999999996</v>
      </c>
      <c r="B156" s="7">
        <v>2629130.75</v>
      </c>
      <c r="C156">
        <v>24982.3</v>
      </c>
      <c r="D156" s="5">
        <v>1.4417453353988555E-3</v>
      </c>
    </row>
    <row r="157" spans="1:4" x14ac:dyDescent="0.25">
      <c r="A157" s="6">
        <v>0.5131944444444444</v>
      </c>
      <c r="B157" s="7">
        <v>2994501.25</v>
      </c>
      <c r="C157">
        <v>24978.05</v>
      </c>
      <c r="D157" s="5">
        <v>1.6421047941543225E-3</v>
      </c>
    </row>
    <row r="158" spans="1:4" x14ac:dyDescent="0.25">
      <c r="A158" s="6">
        <v>0.51388888888888884</v>
      </c>
      <c r="B158" s="7">
        <v>3022994.75</v>
      </c>
      <c r="C158">
        <v>24976.65</v>
      </c>
      <c r="D158" s="5">
        <v>1.6577298712693296E-3</v>
      </c>
    </row>
    <row r="159" spans="1:4" x14ac:dyDescent="0.25">
      <c r="A159" s="6">
        <v>0.51458333333333328</v>
      </c>
      <c r="B159" s="7">
        <v>2984720</v>
      </c>
      <c r="C159">
        <v>24979.1</v>
      </c>
      <c r="D159" s="5">
        <v>1.6367410169584305E-3</v>
      </c>
    </row>
    <row r="160" spans="1:4" x14ac:dyDescent="0.25">
      <c r="A160" s="6">
        <v>0.51527777777777772</v>
      </c>
      <c r="B160" s="7">
        <v>3210953.75</v>
      </c>
      <c r="C160">
        <v>24977.05</v>
      </c>
      <c r="D160" s="5">
        <v>1.7608015847990731E-3</v>
      </c>
    </row>
    <row r="161" spans="1:4" x14ac:dyDescent="0.25">
      <c r="A161" s="6">
        <v>0.51597222222222228</v>
      </c>
      <c r="B161" s="7">
        <v>3006904.5</v>
      </c>
      <c r="C161">
        <v>24975.200000000001</v>
      </c>
      <c r="D161" s="5">
        <v>1.6489064063720837E-3</v>
      </c>
    </row>
    <row r="162" spans="1:4" x14ac:dyDescent="0.25">
      <c r="A162" s="6">
        <v>0.51666666666666672</v>
      </c>
      <c r="B162" s="7">
        <v>3389007.75</v>
      </c>
      <c r="C162">
        <v>24976.5</v>
      </c>
      <c r="D162" s="5">
        <v>1.8584416599262278E-3</v>
      </c>
    </row>
    <row r="163" spans="1:4" x14ac:dyDescent="0.25">
      <c r="A163" s="6">
        <v>0.51736111111111116</v>
      </c>
      <c r="B163" s="7">
        <v>3253251.25</v>
      </c>
      <c r="C163">
        <v>24978.45</v>
      </c>
      <c r="D163" s="5">
        <v>1.7839964081542952E-3</v>
      </c>
    </row>
    <row r="164" spans="1:4" x14ac:dyDescent="0.25">
      <c r="A164" s="6">
        <v>0.5180555555555556</v>
      </c>
      <c r="B164" s="7">
        <v>3066642.25</v>
      </c>
      <c r="C164">
        <v>24981</v>
      </c>
      <c r="D164" s="5">
        <v>1.6816649986975956E-3</v>
      </c>
    </row>
    <row r="165" spans="1:4" x14ac:dyDescent="0.25">
      <c r="A165" s="6">
        <v>0.51875000000000004</v>
      </c>
      <c r="B165" s="7">
        <v>2740960.75</v>
      </c>
      <c r="C165">
        <v>24986.2</v>
      </c>
      <c r="D165" s="5">
        <v>1.5030699313162161E-3</v>
      </c>
    </row>
    <row r="166" spans="1:4" x14ac:dyDescent="0.25">
      <c r="A166" s="6">
        <v>0.51944444444444449</v>
      </c>
      <c r="B166" s="7">
        <v>2749952.75</v>
      </c>
      <c r="C166">
        <v>24986.2</v>
      </c>
      <c r="D166" s="5">
        <v>1.5080009048160721E-3</v>
      </c>
    </row>
    <row r="167" spans="1:4" x14ac:dyDescent="0.25">
      <c r="A167" s="6">
        <v>0.52083333333333337</v>
      </c>
      <c r="B167" s="7">
        <v>2746283</v>
      </c>
      <c r="C167">
        <v>24987.75</v>
      </c>
      <c r="D167" s="5">
        <v>1.505988511577516E-3</v>
      </c>
    </row>
    <row r="168" spans="1:4" x14ac:dyDescent="0.25">
      <c r="A168" s="6">
        <v>0.52152777777777781</v>
      </c>
      <c r="B168" s="7">
        <v>2948009.75</v>
      </c>
      <c r="C168">
        <v>24987.85</v>
      </c>
      <c r="D168" s="5">
        <v>1.6166100928121782E-3</v>
      </c>
    </row>
    <row r="169" spans="1:4" x14ac:dyDescent="0.25">
      <c r="A169" s="6">
        <v>0.52222222222222225</v>
      </c>
      <c r="B169" s="7">
        <v>2665741</v>
      </c>
      <c r="C169">
        <v>24986.799999999999</v>
      </c>
      <c r="D169" s="5">
        <v>1.4618214222063631E-3</v>
      </c>
    </row>
    <row r="170" spans="1:4" x14ac:dyDescent="0.25">
      <c r="A170" s="6">
        <v>0.5229166666666667</v>
      </c>
      <c r="B170" s="7">
        <v>2810097.5</v>
      </c>
      <c r="C170">
        <v>24989.35</v>
      </c>
      <c r="D170" s="5">
        <v>1.5409826851102747E-3</v>
      </c>
    </row>
    <row r="171" spans="1:4" x14ac:dyDescent="0.25">
      <c r="A171" s="6">
        <v>0.52361111111111114</v>
      </c>
      <c r="B171" s="7">
        <v>2519278.25</v>
      </c>
      <c r="C171">
        <v>24992.95</v>
      </c>
      <c r="D171" s="5">
        <v>1.3815051478551573E-3</v>
      </c>
    </row>
    <row r="172" spans="1:4" x14ac:dyDescent="0.25">
      <c r="A172" s="6">
        <v>0.52430555555555558</v>
      </c>
      <c r="B172" s="7">
        <v>2067657.75</v>
      </c>
      <c r="C172">
        <v>25002.9</v>
      </c>
      <c r="D172" s="5">
        <v>1.1338484844330319E-3</v>
      </c>
    </row>
    <row r="173" spans="1:4" x14ac:dyDescent="0.25">
      <c r="A173" s="6">
        <v>0.52500000000000002</v>
      </c>
      <c r="B173" s="7">
        <v>2427650.75</v>
      </c>
      <c r="C173">
        <v>25000.9</v>
      </c>
      <c r="D173" s="5">
        <v>1.3312590652975432E-3</v>
      </c>
    </row>
    <row r="174" spans="1:4" x14ac:dyDescent="0.25">
      <c r="A174" s="6">
        <v>0.52569444444444446</v>
      </c>
      <c r="B174" s="7">
        <v>2819110.75</v>
      </c>
      <c r="C174">
        <v>24994.799999999999</v>
      </c>
      <c r="D174" s="5">
        <v>1.545925311544614E-3</v>
      </c>
    </row>
    <row r="175" spans="1:4" x14ac:dyDescent="0.25">
      <c r="A175" s="6">
        <v>0.52638888888888891</v>
      </c>
      <c r="B175" s="7">
        <v>2353368.25</v>
      </c>
      <c r="C175">
        <v>25000.65</v>
      </c>
      <c r="D175" s="5">
        <v>1.2905245191450695E-3</v>
      </c>
    </row>
    <row r="176" spans="1:4" x14ac:dyDescent="0.25">
      <c r="A176" s="6">
        <v>0.52708333333333335</v>
      </c>
      <c r="B176" s="7">
        <v>2713161.25</v>
      </c>
      <c r="C176">
        <v>24996.15</v>
      </c>
      <c r="D176" s="5">
        <v>1.4878254253320917E-3</v>
      </c>
    </row>
    <row r="177" spans="1:4" x14ac:dyDescent="0.25">
      <c r="A177" s="6">
        <v>0.52777777777777779</v>
      </c>
      <c r="B177" s="7">
        <v>2713161.25</v>
      </c>
      <c r="C177">
        <v>24996.15</v>
      </c>
      <c r="D177" s="5">
        <v>1.4878254253320917E-3</v>
      </c>
    </row>
    <row r="178" spans="1:4" x14ac:dyDescent="0.25">
      <c r="A178" s="6">
        <v>0.52847222222222223</v>
      </c>
      <c r="B178" s="7">
        <v>2690138.25</v>
      </c>
      <c r="C178">
        <v>24993.8</v>
      </c>
      <c r="D178" s="5">
        <v>1.4752002248330719E-3</v>
      </c>
    </row>
    <row r="179" spans="1:4" x14ac:dyDescent="0.25">
      <c r="A179" s="6">
        <v>0.52916666666666667</v>
      </c>
      <c r="B179" s="7">
        <v>2244096.5</v>
      </c>
      <c r="C179">
        <v>24999.45</v>
      </c>
      <c r="D179" s="5">
        <v>1.2306027994461262E-3</v>
      </c>
    </row>
    <row r="180" spans="1:4" x14ac:dyDescent="0.25">
      <c r="A180" s="6">
        <v>0.52986111111111112</v>
      </c>
      <c r="B180" s="7">
        <v>2515748.5</v>
      </c>
      <c r="C180">
        <v>24998.6</v>
      </c>
      <c r="D180" s="5">
        <v>1.3795695268908426E-3</v>
      </c>
    </row>
    <row r="181" spans="1:4" x14ac:dyDescent="0.25">
      <c r="A181" s="6">
        <v>0.53055555555555556</v>
      </c>
      <c r="B181" s="7">
        <v>2277143</v>
      </c>
      <c r="C181">
        <v>25001.15</v>
      </c>
      <c r="D181" s="5">
        <v>1.2487246205941456E-3</v>
      </c>
    </row>
    <row r="182" spans="1:4" x14ac:dyDescent="0.25">
      <c r="A182" s="6">
        <v>0.53125</v>
      </c>
      <c r="B182" s="7">
        <v>1448377</v>
      </c>
      <c r="C182">
        <v>25008.35</v>
      </c>
      <c r="D182" s="5">
        <v>7.9425140177945437E-4</v>
      </c>
    </row>
    <row r="183" spans="1:4" x14ac:dyDescent="0.25">
      <c r="A183" s="6">
        <v>0.53194444444444444</v>
      </c>
      <c r="B183" s="7">
        <v>1924874.25</v>
      </c>
      <c r="C183">
        <v>25010.9</v>
      </c>
      <c r="D183" s="5">
        <v>1.0555498128675632E-3</v>
      </c>
    </row>
    <row r="184" spans="1:4" x14ac:dyDescent="0.25">
      <c r="A184" s="6">
        <v>0.53263888888888888</v>
      </c>
      <c r="B184" s="7">
        <v>2464727.5</v>
      </c>
      <c r="C184">
        <v>25005.85</v>
      </c>
      <c r="D184" s="5">
        <v>1.3515909682902925E-3</v>
      </c>
    </row>
    <row r="185" spans="1:4" x14ac:dyDescent="0.25">
      <c r="A185" s="6">
        <v>0.53333333333333333</v>
      </c>
      <c r="B185" s="7">
        <v>2526339</v>
      </c>
      <c r="C185">
        <v>25001.599999999999</v>
      </c>
      <c r="D185" s="5">
        <v>1.3853770752505208E-3</v>
      </c>
    </row>
    <row r="186" spans="1:4" x14ac:dyDescent="0.25">
      <c r="A186" s="6">
        <v>0.53402777777777777</v>
      </c>
      <c r="B186" s="7">
        <v>2014028</v>
      </c>
      <c r="C186">
        <v>25004.6</v>
      </c>
      <c r="D186" s="5">
        <v>1.1044393567579977E-3</v>
      </c>
    </row>
    <row r="187" spans="1:4" x14ac:dyDescent="0.25">
      <c r="A187" s="6">
        <v>0.53472222222222221</v>
      </c>
      <c r="B187" s="7">
        <v>2083105.75</v>
      </c>
      <c r="C187">
        <v>25001.35</v>
      </c>
      <c r="D187" s="5">
        <v>1.1423197565221977E-3</v>
      </c>
    </row>
    <row r="188" spans="1:4" x14ac:dyDescent="0.25">
      <c r="A188" s="6">
        <v>0.53541666666666665</v>
      </c>
      <c r="B188" s="7">
        <v>1385420.25</v>
      </c>
      <c r="C188">
        <v>25011.25</v>
      </c>
      <c r="D188" s="5">
        <v>7.5972759551977127E-4</v>
      </c>
    </row>
    <row r="189" spans="1:4" x14ac:dyDescent="0.25">
      <c r="A189" s="6">
        <v>0.53611111111111109</v>
      </c>
      <c r="B189" s="7">
        <v>1371699.5</v>
      </c>
      <c r="C189">
        <v>25009.8</v>
      </c>
      <c r="D189" s="5">
        <v>7.5220350136406117E-4</v>
      </c>
    </row>
    <row r="190" spans="1:4" x14ac:dyDescent="0.25">
      <c r="A190" s="6">
        <v>0.53680555555555554</v>
      </c>
      <c r="B190" s="7">
        <v>2493028.75</v>
      </c>
      <c r="C190">
        <v>25003.45</v>
      </c>
      <c r="D190" s="5">
        <v>1.3671106206215643E-3</v>
      </c>
    </row>
    <row r="191" spans="1:4" x14ac:dyDescent="0.25">
      <c r="A191" s="6">
        <v>0.53749999999999998</v>
      </c>
      <c r="B191" s="7">
        <v>1823664</v>
      </c>
      <c r="C191">
        <v>25004.05</v>
      </c>
      <c r="D191" s="5">
        <v>1.0000488052314634E-3</v>
      </c>
    </row>
    <row r="192" spans="1:4" x14ac:dyDescent="0.25">
      <c r="A192" s="6">
        <v>0.53819444444444442</v>
      </c>
      <c r="B192" s="7">
        <v>2201538.5</v>
      </c>
      <c r="C192">
        <v>25004.35</v>
      </c>
      <c r="D192" s="5">
        <v>1.2072651248234744E-3</v>
      </c>
    </row>
    <row r="193" spans="1:4" x14ac:dyDescent="0.25">
      <c r="A193" s="6">
        <v>0.53888888888888886</v>
      </c>
      <c r="B193" s="7">
        <v>2042494</v>
      </c>
      <c r="C193">
        <v>25001.15</v>
      </c>
      <c r="D193" s="5">
        <v>1.1200493536048508E-3</v>
      </c>
    </row>
    <row r="194" spans="1:4" x14ac:dyDescent="0.25">
      <c r="A194" s="6">
        <v>0.5395833333333333</v>
      </c>
      <c r="B194" s="7">
        <v>3127909.5</v>
      </c>
      <c r="C194">
        <v>24996</v>
      </c>
      <c r="D194" s="5">
        <v>1.7152623281192021E-3</v>
      </c>
    </row>
    <row r="195" spans="1:4" x14ac:dyDescent="0.25">
      <c r="A195" s="6">
        <v>0.54027777777777775</v>
      </c>
      <c r="B195" s="7">
        <v>2849295.25</v>
      </c>
      <c r="C195">
        <v>24993</v>
      </c>
      <c r="D195" s="5">
        <v>1.5624776880577822E-3</v>
      </c>
    </row>
    <row r="196" spans="1:4" x14ac:dyDescent="0.25">
      <c r="A196" s="6">
        <v>0.54097222222222219</v>
      </c>
      <c r="B196" s="7">
        <v>3118464</v>
      </c>
      <c r="C196">
        <v>24989.55</v>
      </c>
      <c r="D196" s="5">
        <v>1.7100826672881411E-3</v>
      </c>
    </row>
    <row r="197" spans="1:4" x14ac:dyDescent="0.25">
      <c r="A197" s="6">
        <v>0.54166666666666663</v>
      </c>
      <c r="B197" s="7">
        <v>3670409.5</v>
      </c>
      <c r="C197">
        <v>24988.75</v>
      </c>
      <c r="D197" s="5">
        <v>2.0127548908051331E-3</v>
      </c>
    </row>
    <row r="198" spans="1:4" x14ac:dyDescent="0.25">
      <c r="A198" s="6">
        <v>0.54236111111111107</v>
      </c>
      <c r="B198" s="7">
        <v>3247472.25</v>
      </c>
      <c r="C198">
        <v>24991.3</v>
      </c>
      <c r="D198" s="5">
        <v>1.7808273583482836E-3</v>
      </c>
    </row>
    <row r="199" spans="1:4" x14ac:dyDescent="0.25">
      <c r="A199" s="6">
        <v>0.54305555555555551</v>
      </c>
      <c r="B199" s="7">
        <v>3191200</v>
      </c>
      <c r="C199">
        <v>24995.3</v>
      </c>
      <c r="D199" s="5">
        <v>1.7499691539969412E-3</v>
      </c>
    </row>
    <row r="200" spans="1:4" x14ac:dyDescent="0.25">
      <c r="A200" s="6">
        <v>0.54374999999999996</v>
      </c>
      <c r="B200" s="7">
        <v>3134348.75</v>
      </c>
      <c r="C200">
        <v>24997.45</v>
      </c>
      <c r="D200" s="5">
        <v>1.71879344145427E-3</v>
      </c>
    </row>
    <row r="201" spans="1:4" x14ac:dyDescent="0.25">
      <c r="A201" s="6">
        <v>0.5444444444444444</v>
      </c>
      <c r="B201" s="7">
        <v>3218910.5</v>
      </c>
      <c r="C201">
        <v>24998</v>
      </c>
      <c r="D201" s="5">
        <v>1.7651648547495837E-3</v>
      </c>
    </row>
    <row r="202" spans="1:4" x14ac:dyDescent="0.25">
      <c r="A202" s="6">
        <v>0.54513888888888884</v>
      </c>
      <c r="B202" s="7">
        <v>2876206.25</v>
      </c>
      <c r="C202">
        <v>24997.55</v>
      </c>
      <c r="D202" s="5">
        <v>1.5772349642871673E-3</v>
      </c>
    </row>
    <row r="203" spans="1:4" x14ac:dyDescent="0.25">
      <c r="A203" s="6">
        <v>0.54583333333333328</v>
      </c>
      <c r="B203" s="7">
        <v>2655256.25</v>
      </c>
      <c r="C203">
        <v>25001.75</v>
      </c>
      <c r="D203" s="5">
        <v>1.4560718643324066E-3</v>
      </c>
    </row>
    <row r="204" spans="1:4" x14ac:dyDescent="0.25">
      <c r="A204" s="6">
        <v>0.54652777777777772</v>
      </c>
      <c r="B204" s="7">
        <v>2442345.75</v>
      </c>
      <c r="C204">
        <v>25004.85</v>
      </c>
      <c r="D204" s="5">
        <v>1.3393174122259682E-3</v>
      </c>
    </row>
    <row r="205" spans="1:4" x14ac:dyDescent="0.25">
      <c r="A205" s="6">
        <v>0.54722222222222228</v>
      </c>
      <c r="B205" s="7">
        <v>2651778</v>
      </c>
      <c r="C205">
        <v>25003.35</v>
      </c>
      <c r="D205" s="5">
        <v>1.4541644845975457E-3</v>
      </c>
    </row>
    <row r="206" spans="1:4" x14ac:dyDescent="0.25">
      <c r="A206" s="6">
        <v>0.54791666666666672</v>
      </c>
      <c r="B206" s="7">
        <v>3297969.5</v>
      </c>
      <c r="C206">
        <v>24997.3</v>
      </c>
      <c r="D206" s="5">
        <v>1.8085187063871632E-3</v>
      </c>
    </row>
    <row r="207" spans="1:4" x14ac:dyDescent="0.25">
      <c r="A207" s="6">
        <v>0.54861111111111116</v>
      </c>
      <c r="B207" s="7">
        <v>2719641.5</v>
      </c>
      <c r="C207">
        <v>25001.75</v>
      </c>
      <c r="D207" s="5">
        <v>1.4913790219760461E-3</v>
      </c>
    </row>
    <row r="208" spans="1:4" x14ac:dyDescent="0.25">
      <c r="A208" s="6">
        <v>0.5493055555555556</v>
      </c>
      <c r="B208" s="7">
        <v>2817259</v>
      </c>
      <c r="C208">
        <v>24998.75</v>
      </c>
      <c r="D208" s="5">
        <v>1.5449098611244228E-3</v>
      </c>
    </row>
    <row r="209" spans="1:4" x14ac:dyDescent="0.25">
      <c r="A209" s="6">
        <v>0.55000000000000004</v>
      </c>
      <c r="B209" s="7">
        <v>3082007.75</v>
      </c>
      <c r="C209">
        <v>24999.200000000001</v>
      </c>
      <c r="D209" s="5">
        <v>1.6900910299822995E-3</v>
      </c>
    </row>
    <row r="210" spans="1:4" x14ac:dyDescent="0.25">
      <c r="A210" s="6">
        <v>0.55069444444444449</v>
      </c>
      <c r="B210" s="7">
        <v>2584080.75</v>
      </c>
      <c r="C210">
        <v>24998.85</v>
      </c>
      <c r="D210" s="5">
        <v>1.4170411142947054E-3</v>
      </c>
    </row>
    <row r="211" spans="1:4" x14ac:dyDescent="0.25">
      <c r="A211" s="6">
        <v>0.55138888888888893</v>
      </c>
      <c r="B211" s="7">
        <v>2329564.25</v>
      </c>
      <c r="C211">
        <v>25004.25</v>
      </c>
      <c r="D211" s="5">
        <v>1.2774710390304582E-3</v>
      </c>
    </row>
    <row r="212" spans="1:4" x14ac:dyDescent="0.25">
      <c r="A212" s="6">
        <v>0.55208333333333337</v>
      </c>
      <c r="B212" s="7">
        <v>2093158</v>
      </c>
      <c r="C212">
        <v>25009.1</v>
      </c>
      <c r="D212" s="5">
        <v>1.1478321429060862E-3</v>
      </c>
    </row>
    <row r="213" spans="1:4" x14ac:dyDescent="0.25">
      <c r="A213" s="6">
        <v>0.55277777777777781</v>
      </c>
      <c r="B213" s="7">
        <v>2314127</v>
      </c>
      <c r="C213">
        <v>25007.9</v>
      </c>
      <c r="D213" s="5">
        <v>1.2690056619552087E-3</v>
      </c>
    </row>
    <row r="214" spans="1:4" x14ac:dyDescent="0.25">
      <c r="A214" s="6">
        <v>0.55347222222222225</v>
      </c>
      <c r="B214" s="7">
        <v>1995508.5</v>
      </c>
      <c r="C214">
        <v>25012.25</v>
      </c>
      <c r="D214" s="5">
        <v>1.0942837558093126E-3</v>
      </c>
    </row>
    <row r="215" spans="1:4" x14ac:dyDescent="0.25">
      <c r="A215" s="6">
        <v>0.5541666666666667</v>
      </c>
      <c r="B215" s="7">
        <v>1945958.5</v>
      </c>
      <c r="C215">
        <v>25013.15</v>
      </c>
      <c r="D215" s="5">
        <v>1.0671118544616856E-3</v>
      </c>
    </row>
    <row r="216" spans="1:4" x14ac:dyDescent="0.25">
      <c r="A216" s="6">
        <v>0.55486111111111114</v>
      </c>
      <c r="B216" s="7">
        <v>2058303.5</v>
      </c>
      <c r="C216">
        <v>25011.95</v>
      </c>
      <c r="D216" s="5">
        <v>1.1287188626735761E-3</v>
      </c>
    </row>
    <row r="217" spans="1:4" x14ac:dyDescent="0.25">
      <c r="A217" s="6">
        <v>0.55555555555555558</v>
      </c>
      <c r="B217" s="7">
        <v>2524017.25</v>
      </c>
      <c r="C217">
        <v>25012.6</v>
      </c>
      <c r="D217" s="5">
        <v>1.3841038893382331E-3</v>
      </c>
    </row>
    <row r="218" spans="1:4" x14ac:dyDescent="0.25">
      <c r="A218" s="6">
        <v>0.55625000000000002</v>
      </c>
      <c r="B218" s="7">
        <v>2610627.25</v>
      </c>
      <c r="C218">
        <v>25009.55</v>
      </c>
      <c r="D218" s="5">
        <v>1.4315985084243682E-3</v>
      </c>
    </row>
    <row r="219" spans="1:4" x14ac:dyDescent="0.25">
      <c r="A219" s="6">
        <v>0.55763888888888891</v>
      </c>
      <c r="B219" s="7">
        <v>2272464.75</v>
      </c>
      <c r="C219">
        <v>25006.25</v>
      </c>
      <c r="D219" s="5">
        <v>1.2461591927943564E-3</v>
      </c>
    </row>
    <row r="220" spans="1:4" x14ac:dyDescent="0.25">
      <c r="A220" s="6">
        <v>0.55833333333333335</v>
      </c>
      <c r="B220" s="7">
        <v>2046046.75</v>
      </c>
      <c r="C220">
        <v>25010.45</v>
      </c>
      <c r="D220" s="5">
        <v>1.1219975871570769E-3</v>
      </c>
    </row>
    <row r="221" spans="1:4" x14ac:dyDescent="0.25">
      <c r="A221" s="6">
        <v>0.55902777777777779</v>
      </c>
      <c r="B221" s="7">
        <v>2528073.75</v>
      </c>
      <c r="C221">
        <v>25008.95</v>
      </c>
      <c r="D221" s="5">
        <v>1.3863283659843809E-3</v>
      </c>
    </row>
    <row r="222" spans="1:4" x14ac:dyDescent="0.25">
      <c r="A222" s="6">
        <v>0.55972222222222223</v>
      </c>
      <c r="B222" s="7">
        <v>2008800.5</v>
      </c>
      <c r="C222">
        <v>25015.25</v>
      </c>
      <c r="D222" s="5">
        <v>1.1015727348751584E-3</v>
      </c>
    </row>
    <row r="223" spans="1:4" x14ac:dyDescent="0.25">
      <c r="A223" s="6">
        <v>0.56041666666666667</v>
      </c>
      <c r="B223" s="7">
        <v>1648365.25</v>
      </c>
      <c r="C223">
        <v>25021.45</v>
      </c>
      <c r="D223" s="5">
        <v>9.039196358800526E-4</v>
      </c>
    </row>
    <row r="224" spans="1:4" x14ac:dyDescent="0.25">
      <c r="A224" s="6">
        <v>0.56041666666666667</v>
      </c>
      <c r="B224" s="7">
        <v>1545201</v>
      </c>
      <c r="C224">
        <v>25024.75</v>
      </c>
      <c r="D224" s="5">
        <v>8.473471066448964E-4</v>
      </c>
    </row>
    <row r="225" spans="1:4" x14ac:dyDescent="0.25">
      <c r="A225" s="6">
        <v>0.56111111111111112</v>
      </c>
      <c r="B225" s="7">
        <v>1698142.25</v>
      </c>
      <c r="C225">
        <v>25025.25</v>
      </c>
      <c r="D225" s="5">
        <v>9.3121601798662901E-4</v>
      </c>
    </row>
    <row r="226" spans="1:4" x14ac:dyDescent="0.25">
      <c r="A226" s="6">
        <v>0.56111111111111112</v>
      </c>
      <c r="B226" s="7">
        <v>1062710.25</v>
      </c>
      <c r="C226">
        <v>25030.7</v>
      </c>
      <c r="D226" s="5">
        <v>5.8276201965916982E-4</v>
      </c>
    </row>
    <row r="227" spans="1:4" x14ac:dyDescent="0.25">
      <c r="A227" s="6">
        <v>0.56180555555555556</v>
      </c>
      <c r="B227" s="7">
        <v>1062710.25</v>
      </c>
      <c r="C227">
        <v>25032.35</v>
      </c>
      <c r="D227" s="5">
        <v>5.8276201965916982E-4</v>
      </c>
    </row>
    <row r="228" spans="1:4" x14ac:dyDescent="0.25">
      <c r="A228" s="6">
        <v>0.56319444444444444</v>
      </c>
      <c r="B228" s="7">
        <v>1435197</v>
      </c>
      <c r="C228">
        <v>25024.45</v>
      </c>
      <c r="D228" s="5">
        <v>7.8702384053300082E-4</v>
      </c>
    </row>
    <row r="229" spans="1:4" x14ac:dyDescent="0.25">
      <c r="A229" s="6">
        <v>0.56527777777777777</v>
      </c>
      <c r="B229" s="7">
        <v>1212240.75</v>
      </c>
      <c r="C229">
        <v>25022.55</v>
      </c>
      <c r="D229" s="5">
        <v>6.6476056646969453E-4</v>
      </c>
    </row>
    <row r="230" spans="1:4" x14ac:dyDescent="0.25">
      <c r="A230" s="6">
        <v>0.56597222222222221</v>
      </c>
      <c r="B230" s="7">
        <v>1322149.5</v>
      </c>
      <c r="C230">
        <v>25019.45</v>
      </c>
      <c r="D230" s="5">
        <v>7.2503160001643639E-4</v>
      </c>
    </row>
    <row r="231" spans="1:4" x14ac:dyDescent="0.25">
      <c r="A231" s="6">
        <v>0.56666666666666665</v>
      </c>
      <c r="B231" s="7">
        <v>1318443.25</v>
      </c>
      <c r="C231">
        <v>25023.25</v>
      </c>
      <c r="D231" s="5">
        <v>7.2299919114923868E-4</v>
      </c>
    </row>
    <row r="232" spans="1:4" x14ac:dyDescent="0.25">
      <c r="A232" s="6">
        <v>0.56736111111111109</v>
      </c>
      <c r="B232" s="7">
        <v>1387678.25</v>
      </c>
      <c r="C232">
        <v>25020.85</v>
      </c>
      <c r="D232" s="5">
        <v>7.6096582262861351E-4</v>
      </c>
    </row>
    <row r="233" spans="1:4" x14ac:dyDescent="0.25">
      <c r="A233" s="6">
        <v>0.57152777777777775</v>
      </c>
      <c r="B233" s="7">
        <v>1727149.25</v>
      </c>
      <c r="C233">
        <v>25001.05</v>
      </c>
      <c r="D233" s="5">
        <v>9.4712268483609083E-4</v>
      </c>
    </row>
    <row r="234" spans="1:4" x14ac:dyDescent="0.25">
      <c r="A234" s="6">
        <v>0.57222222222222219</v>
      </c>
      <c r="B234" s="7">
        <v>1508415.5</v>
      </c>
      <c r="C234">
        <v>25006.6</v>
      </c>
      <c r="D234" s="5">
        <v>8.2717491740124424E-4</v>
      </c>
    </row>
    <row r="235" spans="1:4" x14ac:dyDescent="0.25">
      <c r="A235" s="6">
        <v>0.57291666666666663</v>
      </c>
      <c r="B235" s="7">
        <v>1546633.75</v>
      </c>
      <c r="C235">
        <v>25000.25</v>
      </c>
      <c r="D235" s="5">
        <v>8.4813278861575379E-4</v>
      </c>
    </row>
    <row r="236" spans="1:4" x14ac:dyDescent="0.25">
      <c r="A236" s="6">
        <v>0.57361111111111107</v>
      </c>
      <c r="B236" s="7">
        <v>1472054.5</v>
      </c>
      <c r="C236">
        <v>24997.9</v>
      </c>
      <c r="D236" s="5">
        <v>8.0723551266055496E-4</v>
      </c>
    </row>
    <row r="237" spans="1:4" x14ac:dyDescent="0.25">
      <c r="A237" s="6">
        <v>0.57499999999999996</v>
      </c>
      <c r="B237" s="7">
        <v>1711269.5</v>
      </c>
      <c r="C237">
        <v>25002.1</v>
      </c>
      <c r="D237" s="5">
        <v>9.3841465253689761E-4</v>
      </c>
    </row>
    <row r="238" spans="1:4" x14ac:dyDescent="0.25">
      <c r="A238" s="6">
        <v>0.5756944444444444</v>
      </c>
      <c r="B238" s="7">
        <v>1723193.25</v>
      </c>
      <c r="C238">
        <v>25006.45</v>
      </c>
      <c r="D238" s="5">
        <v>9.4495331971537874E-4</v>
      </c>
    </row>
    <row r="239" spans="1:4" x14ac:dyDescent="0.25">
      <c r="A239" s="6">
        <v>0.57638888888888884</v>
      </c>
      <c r="B239" s="7">
        <v>1751221.75</v>
      </c>
      <c r="C239">
        <v>25008.25</v>
      </c>
      <c r="D239" s="5">
        <v>9.6032340320522736E-4</v>
      </c>
    </row>
    <row r="240" spans="1:4" x14ac:dyDescent="0.25">
      <c r="A240" s="6">
        <v>0.57708333333333328</v>
      </c>
      <c r="B240" s="7">
        <v>1733145</v>
      </c>
      <c r="C240">
        <v>25014.9</v>
      </c>
      <c r="D240" s="5">
        <v>9.5041059457383001E-4</v>
      </c>
    </row>
    <row r="241" spans="1:4" x14ac:dyDescent="0.25">
      <c r="A241" s="6">
        <v>0.57847222222222228</v>
      </c>
      <c r="B241" s="7">
        <v>1816369.75</v>
      </c>
      <c r="C241">
        <v>25013.35</v>
      </c>
      <c r="D241" s="5">
        <v>9.9604883265013593E-4</v>
      </c>
    </row>
    <row r="242" spans="1:4" x14ac:dyDescent="0.25">
      <c r="A242" s="6">
        <v>0.57916666666666672</v>
      </c>
      <c r="B242" s="7">
        <v>1695630.75</v>
      </c>
      <c r="C242">
        <v>25016.9</v>
      </c>
      <c r="D242" s="5">
        <v>9.2983877822407795E-4</v>
      </c>
    </row>
    <row r="243" spans="1:4" x14ac:dyDescent="0.25">
      <c r="A243" s="6">
        <v>0.57986111111111116</v>
      </c>
      <c r="B243" s="7">
        <v>1534818</v>
      </c>
      <c r="C243">
        <v>25017.65</v>
      </c>
      <c r="D243" s="5">
        <v>8.4165334576311469E-4</v>
      </c>
    </row>
    <row r="244" spans="1:4" x14ac:dyDescent="0.25">
      <c r="A244" s="6">
        <v>0.5805555555555556</v>
      </c>
      <c r="B244" s="7">
        <v>1568910</v>
      </c>
      <c r="C244">
        <v>25013.1</v>
      </c>
      <c r="D244" s="5">
        <v>8.6034849128770272E-4</v>
      </c>
    </row>
    <row r="245" spans="1:4" x14ac:dyDescent="0.25">
      <c r="A245" s="6">
        <v>0.58125000000000004</v>
      </c>
      <c r="B245" s="7">
        <v>1566806.25</v>
      </c>
      <c r="C245">
        <v>25013.200000000001</v>
      </c>
      <c r="D245" s="5">
        <v>8.5919485077387667E-4</v>
      </c>
    </row>
    <row r="246" spans="1:4" x14ac:dyDescent="0.25">
      <c r="A246" s="6">
        <v>0.58194444444444449</v>
      </c>
      <c r="B246" s="7">
        <v>1487638.25</v>
      </c>
      <c r="C246">
        <v>25016.2</v>
      </c>
      <c r="D246" s="5">
        <v>8.1578122643706573E-4</v>
      </c>
    </row>
    <row r="247" spans="1:4" x14ac:dyDescent="0.25">
      <c r="A247" s="6">
        <v>0.58333333333333337</v>
      </c>
      <c r="B247" s="7">
        <v>1746096.5</v>
      </c>
      <c r="C247">
        <v>25014.2</v>
      </c>
      <c r="D247" s="5">
        <v>9.5751285250125231E-4</v>
      </c>
    </row>
    <row r="248" spans="1:4" x14ac:dyDescent="0.25">
      <c r="A248" s="6">
        <v>0.58402777777777781</v>
      </c>
      <c r="B248" s="7">
        <v>1883270.25</v>
      </c>
      <c r="C248">
        <v>25013.8</v>
      </c>
      <c r="D248" s="5">
        <v>1.0327352864565292E-3</v>
      </c>
    </row>
    <row r="249" spans="1:4" x14ac:dyDescent="0.25">
      <c r="A249" s="6">
        <v>0.58472222222222225</v>
      </c>
      <c r="B249" s="7">
        <v>1751167.75</v>
      </c>
      <c r="C249">
        <v>25016.95</v>
      </c>
      <c r="D249" s="5">
        <v>9.6029379104230184E-4</v>
      </c>
    </row>
    <row r="250" spans="1:4" x14ac:dyDescent="0.25">
      <c r="A250" s="6">
        <v>0.58611111111111114</v>
      </c>
      <c r="B250" s="7">
        <v>1541008</v>
      </c>
      <c r="C250">
        <v>25016.5</v>
      </c>
      <c r="D250" s="5">
        <v>8.4504777703136224E-4</v>
      </c>
    </row>
    <row r="251" spans="1:4" x14ac:dyDescent="0.25">
      <c r="A251" s="6">
        <v>0.58680555555555558</v>
      </c>
      <c r="B251" s="7">
        <v>1581620.25</v>
      </c>
      <c r="C251">
        <v>25020.35</v>
      </c>
      <c r="D251" s="5">
        <v>8.6731845413540263E-4</v>
      </c>
    </row>
    <row r="252" spans="1:4" x14ac:dyDescent="0.25">
      <c r="A252" s="6">
        <v>0.58750000000000002</v>
      </c>
      <c r="B252" s="7">
        <v>1750675.5</v>
      </c>
      <c r="C252">
        <v>25025</v>
      </c>
      <c r="D252" s="5">
        <v>9.6002385424233578E-4</v>
      </c>
    </row>
    <row r="253" spans="1:4" x14ac:dyDescent="0.25">
      <c r="A253" s="6">
        <v>0.58819444444444446</v>
      </c>
      <c r="B253" s="7">
        <v>1713837.5</v>
      </c>
      <c r="C253">
        <v>25027.4</v>
      </c>
      <c r="D253" s="5">
        <v>9.3982287539583892E-4</v>
      </c>
    </row>
    <row r="254" spans="1:4" x14ac:dyDescent="0.25">
      <c r="A254" s="6">
        <v>0.58888888888888891</v>
      </c>
      <c r="B254" s="7">
        <v>1619668.75</v>
      </c>
      <c r="C254">
        <v>25031.1</v>
      </c>
      <c r="D254" s="5">
        <v>8.8818323896739477E-4</v>
      </c>
    </row>
    <row r="255" spans="1:4" x14ac:dyDescent="0.25">
      <c r="A255" s="6">
        <v>0.58958333333333335</v>
      </c>
      <c r="B255" s="7">
        <v>1649025.75</v>
      </c>
      <c r="C255">
        <v>25028.65</v>
      </c>
      <c r="D255" s="5">
        <v>9.0428183650245644E-4</v>
      </c>
    </row>
    <row r="256" spans="1:4" x14ac:dyDescent="0.25">
      <c r="A256" s="6">
        <v>0.59097222222222223</v>
      </c>
      <c r="B256" s="7">
        <v>1510380</v>
      </c>
      <c r="C256">
        <v>25028.1</v>
      </c>
      <c r="D256" s="5">
        <v>8.282521969208656E-4</v>
      </c>
    </row>
    <row r="257" spans="1:4" x14ac:dyDescent="0.25">
      <c r="A257" s="6">
        <v>0.59166666666666667</v>
      </c>
      <c r="B257" s="7">
        <v>1481954.25</v>
      </c>
      <c r="C257">
        <v>25028.55</v>
      </c>
      <c r="D257" s="5">
        <v>8.1266427210285647E-4</v>
      </c>
    </row>
    <row r="258" spans="1:4" x14ac:dyDescent="0.25">
      <c r="A258" s="6">
        <v>0.59236111111111112</v>
      </c>
      <c r="B258" s="7">
        <v>1659716</v>
      </c>
      <c r="C258">
        <v>25023.05</v>
      </c>
      <c r="D258" s="5">
        <v>9.1014408510753137E-4</v>
      </c>
    </row>
    <row r="259" spans="1:4" x14ac:dyDescent="0.25">
      <c r="A259" s="6">
        <v>0.59444444444444444</v>
      </c>
      <c r="B259" s="7">
        <v>1587740.75</v>
      </c>
      <c r="C259">
        <v>25019.65</v>
      </c>
      <c r="D259" s="5">
        <v>8.7067477345322572E-4</v>
      </c>
    </row>
    <row r="260" spans="1:4" x14ac:dyDescent="0.25">
      <c r="A260" s="6">
        <v>0.59652777777777777</v>
      </c>
      <c r="B260" s="7">
        <v>1329661.5</v>
      </c>
      <c r="C260">
        <v>25014.9</v>
      </c>
      <c r="D260" s="5">
        <v>7.2915098090287891E-4</v>
      </c>
    </row>
    <row r="261" spans="1:4" x14ac:dyDescent="0.25">
      <c r="A261" s="6">
        <v>0.59791666666666665</v>
      </c>
      <c r="B261" s="7">
        <v>1253629</v>
      </c>
      <c r="C261">
        <v>25006.65</v>
      </c>
      <c r="D261" s="5">
        <v>6.8745678132238377E-4</v>
      </c>
    </row>
    <row r="262" spans="1:4" x14ac:dyDescent="0.25">
      <c r="A262" s="6">
        <v>0.59861111111111109</v>
      </c>
      <c r="B262" s="7">
        <v>879703</v>
      </c>
      <c r="C262">
        <v>25011.9</v>
      </c>
      <c r="D262" s="5">
        <v>4.8240571405067925E-4</v>
      </c>
    </row>
    <row r="263" spans="1:4" x14ac:dyDescent="0.25">
      <c r="A263" s="6">
        <v>0.6</v>
      </c>
      <c r="B263" s="7">
        <v>818908</v>
      </c>
      <c r="C263">
        <v>25011.65</v>
      </c>
      <c r="D263" s="5">
        <v>4.4906735396129472E-4</v>
      </c>
    </row>
    <row r="264" spans="1:4" x14ac:dyDescent="0.25">
      <c r="A264" s="6">
        <v>0.60069444444444442</v>
      </c>
      <c r="B264" s="7">
        <v>1240849.25</v>
      </c>
      <c r="C264">
        <v>25012.65</v>
      </c>
      <c r="D264" s="5">
        <v>6.8044870652425387E-4</v>
      </c>
    </row>
    <row r="265" spans="1:4" x14ac:dyDescent="0.25">
      <c r="A265" s="6">
        <v>0.60138888888888886</v>
      </c>
      <c r="B265" s="7">
        <v>1300339</v>
      </c>
      <c r="C265">
        <v>25016.05</v>
      </c>
      <c r="D265" s="5">
        <v>7.1307130224968385E-4</v>
      </c>
    </row>
    <row r="266" spans="1:4" x14ac:dyDescent="0.25">
      <c r="A266" s="6">
        <v>0.6020833333333333</v>
      </c>
      <c r="B266" s="7">
        <v>1337871</v>
      </c>
      <c r="C266">
        <v>25010.35</v>
      </c>
      <c r="D266" s="5">
        <v>7.3365285222706301E-4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4971-1A71-4518-8E38-ABF6B6122DB3}">
  <sheetPr codeName="Sheet4"/>
  <dimension ref="A1:M3"/>
  <sheetViews>
    <sheetView showGridLines="0" tabSelected="1" zoomScale="79" zoomScaleNormal="79" workbookViewId="0"/>
  </sheetViews>
  <sheetFormatPr defaultRowHeight="15" x14ac:dyDescent="0.25"/>
  <cols>
    <col min="1" max="1" width="29.140625" bestFit="1" customWidth="1"/>
    <col min="2" max="2" width="31" customWidth="1"/>
    <col min="3" max="3" width="35.7109375" customWidth="1"/>
    <col min="4" max="4" width="70.140625" customWidth="1"/>
    <col min="5" max="5" width="1.85546875" customWidth="1"/>
    <col min="6" max="6" width="38" customWidth="1"/>
    <col min="7" max="7" width="2.42578125" customWidth="1"/>
    <col min="8" max="8" width="84.85546875" bestFit="1" customWidth="1"/>
    <col min="9" max="9" width="2.7109375" customWidth="1"/>
    <col min="10" max="10" width="1.85546875" customWidth="1"/>
    <col min="11" max="11" width="12.140625" customWidth="1"/>
    <col min="13" max="13" width="8.5703125" customWidth="1"/>
  </cols>
  <sheetData>
    <row r="1" spans="1:13" ht="62.25" thickBot="1" x14ac:dyDescent="0.95">
      <c r="A1" s="1">
        <f>D1/H1</f>
        <v>7.3365285222706301E-4</v>
      </c>
      <c r="B1" s="9">
        <f>MAX(TABLE!$D:$D)</f>
        <v>2.0127548908051331E-3</v>
      </c>
      <c r="C1" s="10">
        <f>MIN(TABLE!$D:$D)</f>
        <v>-1.5849545535555343E-3</v>
      </c>
      <c r="D1" s="11">
        <f>SUM(MIS!AG:AG)</f>
        <v>1337870.9999999665</v>
      </c>
      <c r="E1" s="2"/>
      <c r="F1" s="8" cm="1">
        <f t="array" ref="F1">_xlfn.XLOOKUP(Table2[Column1]&amp;"_Spot",[1]Sheet1!$C$1:$H$1,[1]Sheet1!$C$2:$H$2)</f>
        <v>25010.35</v>
      </c>
      <c r="G1" s="2"/>
      <c r="H1" s="11">
        <v>1823575000</v>
      </c>
      <c r="K1" s="12" t="str">
        <f ca="1">TEXT(NOW(),"hh:mm:SS")</f>
        <v>14:27:49</v>
      </c>
      <c r="L1" s="13"/>
      <c r="M1" s="14"/>
    </row>
    <row r="2" spans="1:13" ht="15" customHeight="1" x14ac:dyDescent="0.25">
      <c r="A2" s="22" t="s">
        <v>21</v>
      </c>
      <c r="B2" s="22" t="s">
        <v>20</v>
      </c>
      <c r="C2" s="22" t="s">
        <v>19</v>
      </c>
      <c r="D2" s="22" t="s">
        <v>18</v>
      </c>
      <c r="F2" s="22" t="s">
        <v>28</v>
      </c>
      <c r="H2" s="22" t="s">
        <v>17</v>
      </c>
      <c r="K2" s="16" t="s">
        <v>29</v>
      </c>
      <c r="L2" s="17"/>
      <c r="M2" s="18"/>
    </row>
    <row r="3" spans="1:13" ht="15.75" customHeight="1" thickBot="1" x14ac:dyDescent="0.3">
      <c r="A3" s="23"/>
      <c r="B3" s="23"/>
      <c r="C3" s="23"/>
      <c r="D3" s="23"/>
      <c r="F3" s="23"/>
      <c r="G3" t="s">
        <v>31</v>
      </c>
      <c r="H3" s="23"/>
      <c r="K3" s="19"/>
      <c r="L3" s="20"/>
      <c r="M3" s="21"/>
    </row>
  </sheetData>
  <mergeCells count="7">
    <mergeCell ref="K2:M3"/>
    <mergeCell ref="H2:H3"/>
    <mergeCell ref="A2:A3"/>
    <mergeCell ref="B2:B3"/>
    <mergeCell ref="C2:C3"/>
    <mergeCell ref="D2:D3"/>
    <mergeCell ref="F2:F3"/>
  </mergeCells>
  <conditionalFormatting sqref="A1">
    <cfRule type="cellIs" dxfId="3" priority="2" operator="greaterThan">
      <formula>0</formula>
    </cfRule>
    <cfRule type="cellIs" dxfId="2" priority="4" operator="lessThan">
      <formula>0</formula>
    </cfRule>
  </conditionalFormatting>
  <conditionalFormatting sqref="D1">
    <cfRule type="cellIs" dxfId="1" priority="1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1776-8C5A-4AA3-A2B4-29E999BBFF95}">
  <sheetPr codeName="Sheet5"/>
  <dimension ref="A1:V41"/>
  <sheetViews>
    <sheetView workbookViewId="0">
      <selection activeCell="M18" sqref="M18"/>
    </sheetView>
  </sheetViews>
  <sheetFormatPr defaultRowHeight="15" x14ac:dyDescent="0.25"/>
  <cols>
    <col min="1" max="1" width="15.85546875" customWidth="1"/>
    <col min="2" max="2" width="20.28515625" bestFit="1" customWidth="1"/>
    <col min="3" max="3" width="6" bestFit="1" customWidth="1"/>
    <col min="4" max="4" width="8.140625" bestFit="1" customWidth="1"/>
    <col min="5" max="5" width="7.140625" bestFit="1" customWidth="1"/>
    <col min="6" max="6" width="12.5703125" bestFit="1" customWidth="1"/>
    <col min="7" max="8" width="12.5703125" customWidth="1"/>
    <col min="9" max="9" width="13.85546875" bestFit="1" customWidth="1"/>
    <col min="10" max="10" width="11" bestFit="1" customWidth="1"/>
    <col min="11" max="11" width="10" bestFit="1" customWidth="1"/>
    <col min="16" max="16" width="25.140625" customWidth="1"/>
  </cols>
  <sheetData>
    <row r="1" spans="1:22" x14ac:dyDescent="0.25">
      <c r="A1" s="15" t="s">
        <v>10</v>
      </c>
      <c r="B1" s="15" t="s">
        <v>15</v>
      </c>
      <c r="C1" s="15"/>
      <c r="D1" s="15" t="s">
        <v>7</v>
      </c>
      <c r="E1" s="15" t="s">
        <v>8</v>
      </c>
      <c r="F1" s="15" t="s">
        <v>9</v>
      </c>
      <c r="G1" s="15" t="s">
        <v>11</v>
      </c>
      <c r="H1" s="15" t="s">
        <v>0</v>
      </c>
      <c r="I1" s="15" t="s">
        <v>12</v>
      </c>
      <c r="J1" s="15" t="s">
        <v>13</v>
      </c>
      <c r="K1" s="15" t="s">
        <v>14</v>
      </c>
      <c r="O1" s="15" t="s">
        <v>10</v>
      </c>
      <c r="P1" s="15" t="s">
        <v>15</v>
      </c>
      <c r="Q1" s="15"/>
      <c r="R1" s="15" t="s">
        <v>7</v>
      </c>
      <c r="S1" s="15" t="s">
        <v>8</v>
      </c>
      <c r="T1" s="15" t="s">
        <v>9</v>
      </c>
      <c r="U1" s="15" t="s">
        <v>11</v>
      </c>
      <c r="V1" s="15" t="s">
        <v>0</v>
      </c>
    </row>
    <row r="2" spans="1:22" x14ac:dyDescent="0.25">
      <c r="A2" t="str" cm="1">
        <f t="array" ref="A2:A33">(INDEX(_xlfn.SORTBY(_xlfn.UNIQUE(_xlfn._xlws.FILTER(MIS!$AI:$AK,(MIS!$AJ:$AJ="MAIN"))),INDEX(_xlfn.UNIQUE(_xlfn._xlws.FILTER(MIS!$AI:$AK,(MIS!$AJ:$AJ="MAIN"))),,3)),,3))</f>
        <v>LONGSHORT</v>
      </c>
      <c r="B2" t="str" cm="1">
        <f t="array" ref="B2:B33">(INDEX(_xlfn.SORTBY(_xlfn.UNIQUE(_xlfn._xlws.FILTER(MIS!$AI:$AK,(MIS!$AJ:$AJ="MAIN"))),INDEX(_xlfn.UNIQUE(_xlfn._xlws.FILTER(MIS!$AI:$AK,(MIS!$AJ:$AJ="MAIN"))),,3)),,1))</f>
        <v>SENSEX2552082300CE</v>
      </c>
      <c r="C2" t="str" cm="1">
        <f t="array" ref="C2:C33">(INDEX(_xlfn.SORTBY(_xlfn.UNIQUE(_xlfn._xlws.FILTER(MIS!$AI:$AK,(MIS!$AJ:$AJ="MAIN"))),INDEX(_xlfn.UNIQUE(_xlfn._xlws.FILTER(MIS!$AI:$AK,(MIS!$AJ:$AJ="MAIN"))),,3)),,2))</f>
        <v>MAIN</v>
      </c>
      <c r="D2" t="str" cm="1">
        <f t="array" ref="D2:D33">_xlfn.XLOOKUP(_xlfn.ANCHORARRAY($B2),[1]Sheet1!$D:$D,[1]Sheet1!E:E)</f>
        <v>SENSEX</v>
      </c>
      <c r="E2" cm="1">
        <f t="array" ref="E2:E33">_xlfn.XLOOKUP(_xlfn.ANCHORARRAY($B2),[1]Sheet1!$D:$D,[1]Sheet1!G:G)</f>
        <v>82300</v>
      </c>
      <c r="F2" t="str" cm="1">
        <f t="array" ref="F2:F33">_xlfn.XLOOKUP(_xlfn.ANCHORARRAY($B2),[1]Sheet1!$D:$D,[1]Sheet1!H:H)</f>
        <v>CE</v>
      </c>
      <c r="G2" cm="1">
        <f t="array" ref="G2:G33">SUMIFS(MIS!$Y:$Y,MIS!$AK:$AK,_xlfn.ANCHORARRAY(PNL_PRICE_CAL!$A2),MIS!$AI:$AI,_xlfn.ANCHORARRAY(PNL_PRICE_CAL!$B2),MIS!$AJ:$AJ,_xlfn.ANCHORARRAY(PNL_PRICE_CAL!$C2))</f>
        <v>0</v>
      </c>
      <c r="H2" cm="1">
        <f t="array" ref="H2:H33">_xlfn.XLOOKUP(_xlfn.ANCHORARRAY($B2),[1]Sheet1!$D:$D,[1]Sheet1!C:C)</f>
        <v>464.4</v>
      </c>
      <c r="I2" cm="1">
        <f t="array" ref="I2:I33">_xlfn.XLOOKUP(_xlfn.ANCHORARRAY($B2),[1]Sheet1!$D:$D,[1]Sheet1!J:J)</f>
        <v>29.009999999994761</v>
      </c>
      <c r="J2" cm="1">
        <f t="array" ref="J2:J33">_xlfn.XLOOKUP(_xlfn.ANCHORARRAY($B2),[1]Sheet1!$D:$D,[1]Sheet1!K:K)</f>
        <v>435.39000000000522</v>
      </c>
      <c r="K2" cm="1">
        <f t="array" ref="K2:K33">_xlfn.XLOOKUP(_xlfn.ANCHORARRAY($B2),[1]Sheet1!$D:$D,[1]Sheet1!L:L)</f>
        <v>15619160</v>
      </c>
      <c r="O2" t="str" cm="1">
        <f t="array" ref="O2:O41">(INDEX(_xlfn.SORTBY(_xlfn.UNIQUE(_xlfn._xlws.FILTER(MIS!$AI:$AK,(MIS!$AJ:$AJ="HEDGE"))),INDEX(_xlfn.UNIQUE(_xlfn._xlws.FILTER(MIS!$AI:$AK,(MIS!$AJ:$AJ="HEDGE"))),,3)),,3))</f>
        <v>LONGSHORT</v>
      </c>
      <c r="P2" t="str" cm="1">
        <f t="array" ref="P2:P41">(INDEX(_xlfn.SORTBY(_xlfn.UNIQUE(_xlfn._xlws.FILTER(MIS!$AI:$AK,(MIS!$AJ:$AJ="HEDGE"))),INDEX(_xlfn.UNIQUE(_xlfn._xlws.FILTER(MIS!$AI:$AK,(MIS!$AJ:$AJ="HEDGE"))),,3)),,1))</f>
        <v>NIFTY2552223750PE</v>
      </c>
      <c r="Q2" t="str" cm="1">
        <f t="array" ref="Q2:Q41">(INDEX(_xlfn.SORTBY(_xlfn.UNIQUE(_xlfn._xlws.FILTER(MIS!$AI:$AK,(MIS!$AJ:$AJ="HEDGE"))),INDEX(_xlfn.UNIQUE(_xlfn._xlws.FILTER(MIS!$AI:$AK,(MIS!$AJ:$AJ="HEDGE"))),,3)),,2))</f>
        <v>HEDGE</v>
      </c>
      <c r="R2" t="str" cm="1">
        <f t="array" ref="R2:R41">_xlfn.XLOOKUP(_xlfn.ANCHORARRAY($P2),[1]Sheet1!$D:$D,[1]Sheet1!E:E)</f>
        <v>NIFTY</v>
      </c>
      <c r="S2" cm="1">
        <f t="array" ref="S2:S41">_xlfn.XLOOKUP(_xlfn.ANCHORARRAY($P2),[1]Sheet1!$D:$D,[1]Sheet1!G:G)</f>
        <v>23750</v>
      </c>
      <c r="T2" t="str" cm="1">
        <f t="array" ref="T2:T41">_xlfn.XLOOKUP(_xlfn.ANCHORARRAY($P2),[1]Sheet1!$D:$D,[1]Sheet1!H:H)</f>
        <v>PE</v>
      </c>
      <c r="U2" cm="1">
        <f t="array" ref="U2:U41">SUMIFS(MIS!$Y:$Y,MIS!$AK:$AK,_xlfn.ANCHORARRAY(PNL_PRICE_CAL!$O2),MIS!$AI:$AI,_xlfn.ANCHORARRAY(PNL_PRICE_CAL!$P2),MIS!$AJ:$AJ,_xlfn.ANCHORARRAY(PNL_PRICE_CAL!$Q2))</f>
        <v>29700</v>
      </c>
      <c r="V2" cm="1">
        <f t="array" ref="V2:V41">_xlfn.XLOOKUP(_xlfn.ANCHORARRAY($P2),[1]Sheet1!$D:$D,[1]Sheet1!C:C)</f>
        <v>8.1999999999999993</v>
      </c>
    </row>
    <row r="3" spans="1:22" x14ac:dyDescent="0.25">
      <c r="A3" t="str">
        <v>LONGSHORT</v>
      </c>
      <c r="B3" t="str">
        <v>NIFTY2552225000CE</v>
      </c>
      <c r="C3" t="str">
        <v>MAIN</v>
      </c>
      <c r="D3" t="str">
        <v>NIFTY</v>
      </c>
      <c r="E3">
        <v>25000</v>
      </c>
      <c r="F3" t="str">
        <v>CE</v>
      </c>
      <c r="G3">
        <v>0</v>
      </c>
      <c r="H3">
        <v>186.15</v>
      </c>
      <c r="I3">
        <v>10.349999999998545</v>
      </c>
      <c r="J3">
        <v>175.80000000000146</v>
      </c>
      <c r="K3">
        <v>185517825</v>
      </c>
      <c r="O3" t="str">
        <v>LONGSHORT</v>
      </c>
      <c r="P3" t="str">
        <v>NIFTY2552224550PE</v>
      </c>
      <c r="Q3" t="str">
        <v>HEDGE</v>
      </c>
      <c r="R3" t="str">
        <v>NIFTY</v>
      </c>
      <c r="S3">
        <v>24550</v>
      </c>
      <c r="T3" t="str">
        <v>PE</v>
      </c>
      <c r="U3">
        <v>3750</v>
      </c>
      <c r="V3">
        <v>43.15</v>
      </c>
    </row>
    <row r="4" spans="1:22" x14ac:dyDescent="0.25">
      <c r="A4" t="str">
        <v>LONGSHORT</v>
      </c>
      <c r="B4" t="str">
        <v>NIFTY2552225000PE</v>
      </c>
      <c r="C4" t="str">
        <v>MAIN</v>
      </c>
      <c r="D4" t="str">
        <v>NIFTY</v>
      </c>
      <c r="E4">
        <v>25000</v>
      </c>
      <c r="F4" t="str">
        <v>PE</v>
      </c>
      <c r="G4">
        <v>-33450</v>
      </c>
      <c r="H4">
        <v>163.19999999999999</v>
      </c>
      <c r="I4">
        <v>0</v>
      </c>
      <c r="J4">
        <v>163.19999999999999</v>
      </c>
      <c r="K4">
        <v>197628300</v>
      </c>
      <c r="O4" t="str">
        <v>LONGSHORT</v>
      </c>
      <c r="P4" t="str">
        <v>SENSEX2552083900CE</v>
      </c>
      <c r="Q4" t="str">
        <v>HEDGE</v>
      </c>
      <c r="R4" t="str">
        <v>SENSEX</v>
      </c>
      <c r="S4">
        <v>83900</v>
      </c>
      <c r="T4" t="str">
        <v>CE</v>
      </c>
      <c r="U4">
        <v>1500</v>
      </c>
      <c r="V4">
        <v>58.7</v>
      </c>
    </row>
    <row r="5" spans="1:22" x14ac:dyDescent="0.25">
      <c r="A5" t="str">
        <v>LONGSHORT</v>
      </c>
      <c r="B5" t="str">
        <v>SENSEX2552082300PE</v>
      </c>
      <c r="C5" t="str">
        <v>MAIN</v>
      </c>
      <c r="D5" t="str">
        <v>SENSEX</v>
      </c>
      <c r="E5">
        <v>82300</v>
      </c>
      <c r="F5" t="str">
        <v>PE</v>
      </c>
      <c r="G5">
        <v>-13800</v>
      </c>
      <c r="H5">
        <v>389.05</v>
      </c>
      <c r="I5">
        <v>0</v>
      </c>
      <c r="J5">
        <v>389.05</v>
      </c>
      <c r="K5">
        <v>15668120</v>
      </c>
      <c r="O5" t="str">
        <v>LONGSHORT</v>
      </c>
      <c r="P5" t="str">
        <v>SENSEX2552084900CE</v>
      </c>
      <c r="Q5" t="str">
        <v>HEDGE</v>
      </c>
      <c r="R5" t="str">
        <v>SENSEX</v>
      </c>
      <c r="S5">
        <v>84900</v>
      </c>
      <c r="T5" t="str">
        <v>CE</v>
      </c>
      <c r="U5">
        <v>12300</v>
      </c>
      <c r="V5">
        <v>15.9</v>
      </c>
    </row>
    <row r="6" spans="1:22" x14ac:dyDescent="0.25">
      <c r="A6" t="str">
        <v>MS</v>
      </c>
      <c r="B6" t="str">
        <v>SENSEX2552083300CE</v>
      </c>
      <c r="C6" t="str">
        <v>MAIN</v>
      </c>
      <c r="D6" t="str">
        <v>SENSEX</v>
      </c>
      <c r="E6">
        <v>83300</v>
      </c>
      <c r="F6" t="str">
        <v>CE</v>
      </c>
      <c r="G6">
        <v>8920</v>
      </c>
      <c r="H6">
        <v>130.19999999999999</v>
      </c>
      <c r="I6">
        <v>0</v>
      </c>
      <c r="J6">
        <v>130.19999999999999</v>
      </c>
      <c r="K6">
        <v>3982160</v>
      </c>
      <c r="O6" t="str">
        <v>LONGSHORT</v>
      </c>
      <c r="P6" t="str">
        <v>NIFTY2552226300CE</v>
      </c>
      <c r="Q6" t="str">
        <v>HEDGE</v>
      </c>
      <c r="R6" t="str">
        <v>NIFTY</v>
      </c>
      <c r="S6">
        <v>26300</v>
      </c>
      <c r="T6" t="str">
        <v>CE</v>
      </c>
      <c r="U6">
        <v>29700</v>
      </c>
      <c r="V6">
        <v>3.7</v>
      </c>
    </row>
    <row r="7" spans="1:22" x14ac:dyDescent="0.25">
      <c r="A7" t="str">
        <v>MS</v>
      </c>
      <c r="B7" t="str">
        <v>SENSEX2552081300PE</v>
      </c>
      <c r="C7" t="str">
        <v>MAIN</v>
      </c>
      <c r="D7" t="str">
        <v>SENSEX</v>
      </c>
      <c r="E7">
        <v>81300</v>
      </c>
      <c r="F7" t="str">
        <v>PE</v>
      </c>
      <c r="G7">
        <v>8920</v>
      </c>
      <c r="H7">
        <v>124</v>
      </c>
      <c r="I7">
        <v>0</v>
      </c>
      <c r="J7">
        <v>124</v>
      </c>
      <c r="K7">
        <v>3285860</v>
      </c>
      <c r="O7" t="str">
        <v>LONGSHORT</v>
      </c>
      <c r="P7" t="str">
        <v>NIFTY2552225500CE</v>
      </c>
      <c r="Q7" t="str">
        <v>HEDGE</v>
      </c>
      <c r="R7" t="str">
        <v>NIFTY</v>
      </c>
      <c r="S7">
        <v>25500</v>
      </c>
      <c r="T7" t="str">
        <v>CE</v>
      </c>
      <c r="U7">
        <v>3750</v>
      </c>
      <c r="V7">
        <v>36.85</v>
      </c>
    </row>
    <row r="8" spans="1:22" x14ac:dyDescent="0.25">
      <c r="A8" t="str">
        <v>MS</v>
      </c>
      <c r="B8" t="str">
        <v>SENSEX2552083400CE</v>
      </c>
      <c r="C8" t="str">
        <v>MAIN</v>
      </c>
      <c r="D8" t="str">
        <v>SENSEX</v>
      </c>
      <c r="E8">
        <v>83400</v>
      </c>
      <c r="F8" t="str">
        <v>CE</v>
      </c>
      <c r="G8">
        <v>8920</v>
      </c>
      <c r="H8">
        <v>114.3</v>
      </c>
      <c r="I8">
        <v>0</v>
      </c>
      <c r="J8">
        <v>114.3</v>
      </c>
      <c r="K8">
        <v>3845220</v>
      </c>
      <c r="O8" t="str">
        <v>LONGSHORT</v>
      </c>
      <c r="P8" t="str">
        <v>SENSEX2552079900PE</v>
      </c>
      <c r="Q8" t="str">
        <v>HEDGE</v>
      </c>
      <c r="R8" t="str">
        <v>SENSEX</v>
      </c>
      <c r="S8">
        <v>79900</v>
      </c>
      <c r="T8" t="str">
        <v>PE</v>
      </c>
      <c r="U8">
        <v>12300</v>
      </c>
      <c r="V8">
        <v>31.45</v>
      </c>
    </row>
    <row r="9" spans="1:22" x14ac:dyDescent="0.25">
      <c r="A9" t="str">
        <v>MS</v>
      </c>
      <c r="B9" t="str">
        <v>SENSEX2552082300CE</v>
      </c>
      <c r="C9" t="str">
        <v>MAIN</v>
      </c>
      <c r="D9" t="str">
        <v>SENSEX</v>
      </c>
      <c r="E9">
        <v>82300</v>
      </c>
      <c r="F9" t="str">
        <v>CE</v>
      </c>
      <c r="G9">
        <v>-8700</v>
      </c>
      <c r="H9">
        <v>464.4</v>
      </c>
      <c r="I9">
        <v>29.009999999994761</v>
      </c>
      <c r="J9">
        <v>435.39000000000522</v>
      </c>
      <c r="K9">
        <v>15619160</v>
      </c>
      <c r="O9" t="str">
        <v>LONGSHORT</v>
      </c>
      <c r="P9" t="str">
        <v>SENSEX2552080900PE</v>
      </c>
      <c r="Q9" t="str">
        <v>HEDGE</v>
      </c>
      <c r="R9" t="str">
        <v>SENSEX</v>
      </c>
      <c r="S9">
        <v>80900</v>
      </c>
      <c r="T9" t="str">
        <v>PE</v>
      </c>
      <c r="U9">
        <v>1500</v>
      </c>
      <c r="V9">
        <v>81.05</v>
      </c>
    </row>
    <row r="10" spans="1:22" x14ac:dyDescent="0.25">
      <c r="A10" t="str">
        <v>MS</v>
      </c>
      <c r="B10" t="str">
        <v>SENSEX2552082300PE</v>
      </c>
      <c r="C10" t="str">
        <v>MAIN</v>
      </c>
      <c r="D10" t="str">
        <v>SENSEX</v>
      </c>
      <c r="E10">
        <v>82300</v>
      </c>
      <c r="F10" t="str">
        <v>PE</v>
      </c>
      <c r="G10">
        <v>-8920</v>
      </c>
      <c r="H10">
        <v>389.05</v>
      </c>
      <c r="I10">
        <v>0</v>
      </c>
      <c r="J10">
        <v>389.05</v>
      </c>
      <c r="K10">
        <v>15668120</v>
      </c>
      <c r="O10" t="str">
        <v>NOTREND</v>
      </c>
      <c r="P10" t="str">
        <v>SENSEX2552083800CE</v>
      </c>
      <c r="Q10" t="str">
        <v>HEDGE</v>
      </c>
      <c r="R10" t="str">
        <v>SENSEX</v>
      </c>
      <c r="S10">
        <v>83800</v>
      </c>
      <c r="T10" t="str">
        <v>CE</v>
      </c>
      <c r="U10">
        <v>1020</v>
      </c>
      <c r="V10">
        <v>67</v>
      </c>
    </row>
    <row r="11" spans="1:22" x14ac:dyDescent="0.25">
      <c r="A11" t="str">
        <v>MS</v>
      </c>
      <c r="B11" t="str">
        <v>SENSEX2552082400CE</v>
      </c>
      <c r="C11" t="str">
        <v>MAIN</v>
      </c>
      <c r="D11" t="str">
        <v>SENSEX</v>
      </c>
      <c r="E11">
        <v>82400</v>
      </c>
      <c r="F11" t="str">
        <v>CE</v>
      </c>
      <c r="G11">
        <v>-8920</v>
      </c>
      <c r="H11">
        <v>414.75</v>
      </c>
      <c r="I11">
        <v>0</v>
      </c>
      <c r="J11">
        <v>414.75</v>
      </c>
      <c r="K11">
        <v>11975620</v>
      </c>
      <c r="O11" t="str">
        <v>NOTREND</v>
      </c>
      <c r="P11" t="str">
        <v>SENSEX2552080800PE</v>
      </c>
      <c r="Q11" t="str">
        <v>HEDGE</v>
      </c>
      <c r="R11" t="str">
        <v>SENSEX</v>
      </c>
      <c r="S11">
        <v>80800</v>
      </c>
      <c r="T11" t="str">
        <v>PE</v>
      </c>
      <c r="U11">
        <v>1020</v>
      </c>
      <c r="V11">
        <v>73.349999999999994</v>
      </c>
    </row>
    <row r="12" spans="1:22" x14ac:dyDescent="0.25">
      <c r="A12" t="str">
        <v>MS</v>
      </c>
      <c r="B12" t="str">
        <v>SENSEX2552081200PE</v>
      </c>
      <c r="C12" t="str">
        <v>MAIN</v>
      </c>
      <c r="D12" t="str">
        <v>SENSEX</v>
      </c>
      <c r="E12">
        <v>81200</v>
      </c>
      <c r="F12" t="str">
        <v>PE</v>
      </c>
      <c r="G12">
        <v>8920</v>
      </c>
      <c r="H12">
        <v>110.75</v>
      </c>
      <c r="I12">
        <v>0</v>
      </c>
      <c r="J12">
        <v>110.75</v>
      </c>
      <c r="K12">
        <v>2822520</v>
      </c>
      <c r="O12" t="str">
        <v>NOTREND</v>
      </c>
      <c r="P12" t="str">
        <v>SENSEX2552084800CE</v>
      </c>
      <c r="Q12" t="str">
        <v>HEDGE</v>
      </c>
      <c r="R12" t="str">
        <v>SENSEX</v>
      </c>
      <c r="S12">
        <v>84800</v>
      </c>
      <c r="T12" t="str">
        <v>CE</v>
      </c>
      <c r="U12">
        <v>8360</v>
      </c>
      <c r="V12">
        <v>17.55</v>
      </c>
    </row>
    <row r="13" spans="1:22" x14ac:dyDescent="0.25">
      <c r="A13" t="str">
        <v>MS</v>
      </c>
      <c r="B13" t="str">
        <v>SENSEX2552082200PE</v>
      </c>
      <c r="C13" t="str">
        <v>MAIN</v>
      </c>
      <c r="D13" t="str">
        <v>SENSEX</v>
      </c>
      <c r="E13">
        <v>82200</v>
      </c>
      <c r="F13" t="str">
        <v>PE</v>
      </c>
      <c r="G13">
        <v>-8920</v>
      </c>
      <c r="H13">
        <v>350</v>
      </c>
      <c r="I13">
        <v>0</v>
      </c>
      <c r="J13">
        <v>350</v>
      </c>
      <c r="K13">
        <v>11978040</v>
      </c>
      <c r="O13" t="str">
        <v>NOTREND</v>
      </c>
      <c r="P13" t="str">
        <v>SENSEX2552079800PE</v>
      </c>
      <c r="Q13" t="str">
        <v>HEDGE</v>
      </c>
      <c r="R13" t="str">
        <v>SENSEX</v>
      </c>
      <c r="S13">
        <v>79800</v>
      </c>
      <c r="T13" t="str">
        <v>PE</v>
      </c>
      <c r="U13">
        <v>8360</v>
      </c>
      <c r="V13">
        <v>28.9</v>
      </c>
    </row>
    <row r="14" spans="1:22" x14ac:dyDescent="0.25">
      <c r="A14" t="str">
        <v>MS</v>
      </c>
      <c r="B14" t="str">
        <v>SENSEX2552082500CE</v>
      </c>
      <c r="C14" t="str">
        <v>MAIN</v>
      </c>
      <c r="D14" t="str">
        <v>SENSEX</v>
      </c>
      <c r="E14">
        <v>82500</v>
      </c>
      <c r="F14" t="str">
        <v>CE</v>
      </c>
      <c r="G14">
        <v>-8920</v>
      </c>
      <c r="H14">
        <v>367.2</v>
      </c>
      <c r="I14">
        <v>0</v>
      </c>
      <c r="J14">
        <v>367.2</v>
      </c>
      <c r="K14">
        <v>16358360</v>
      </c>
      <c r="O14" t="str">
        <v>NOTREND</v>
      </c>
      <c r="P14" t="str">
        <v>NIFTY2552225500CE</v>
      </c>
      <c r="Q14" t="str">
        <v>HEDGE</v>
      </c>
      <c r="R14" t="str">
        <v>NIFTY</v>
      </c>
      <c r="S14">
        <v>25500</v>
      </c>
      <c r="T14" t="str">
        <v>CE</v>
      </c>
      <c r="U14">
        <v>2700</v>
      </c>
      <c r="V14">
        <v>36.85</v>
      </c>
    </row>
    <row r="15" spans="1:22" x14ac:dyDescent="0.25">
      <c r="A15" t="str">
        <v>MS</v>
      </c>
      <c r="B15" t="str">
        <v>SENSEX2552083500CE</v>
      </c>
      <c r="C15" t="str">
        <v>MAIN</v>
      </c>
      <c r="D15" t="str">
        <v>SENSEX</v>
      </c>
      <c r="E15">
        <v>83500</v>
      </c>
      <c r="F15" t="str">
        <v>CE</v>
      </c>
      <c r="G15">
        <v>8920</v>
      </c>
      <c r="H15">
        <v>99.8</v>
      </c>
      <c r="I15">
        <v>0</v>
      </c>
      <c r="J15">
        <v>99.8</v>
      </c>
      <c r="K15">
        <v>8498580</v>
      </c>
      <c r="O15" t="str">
        <v>NOTREND</v>
      </c>
      <c r="P15" t="str">
        <v>NIFTY2552226300CE</v>
      </c>
      <c r="Q15" t="str">
        <v>HEDGE</v>
      </c>
      <c r="R15" t="str">
        <v>NIFTY</v>
      </c>
      <c r="S15">
        <v>26300</v>
      </c>
      <c r="T15" t="str">
        <v>CE</v>
      </c>
      <c r="U15">
        <v>600</v>
      </c>
      <c r="V15">
        <v>3.7</v>
      </c>
    </row>
    <row r="16" spans="1:22" x14ac:dyDescent="0.25">
      <c r="A16" t="str">
        <v>MS</v>
      </c>
      <c r="B16" t="str">
        <v>SENSEX2552082100PE</v>
      </c>
      <c r="C16" t="str">
        <v>MAIN</v>
      </c>
      <c r="D16" t="str">
        <v>SENSEX</v>
      </c>
      <c r="E16">
        <v>82100</v>
      </c>
      <c r="F16" t="str">
        <v>PE</v>
      </c>
      <c r="G16">
        <v>-8700</v>
      </c>
      <c r="H16">
        <v>310.8</v>
      </c>
      <c r="I16">
        <v>0</v>
      </c>
      <c r="J16">
        <v>310.8</v>
      </c>
      <c r="K16">
        <v>7637800</v>
      </c>
      <c r="O16" t="str">
        <v>NOTREND</v>
      </c>
      <c r="P16" t="str">
        <v>NIFTY2552223700PE</v>
      </c>
      <c r="Q16" t="str">
        <v>HEDGE</v>
      </c>
      <c r="R16" t="str">
        <v>NIFTY</v>
      </c>
      <c r="S16">
        <v>23700</v>
      </c>
      <c r="T16" t="str">
        <v>PE</v>
      </c>
      <c r="U16">
        <v>600</v>
      </c>
      <c r="V16">
        <v>7.6</v>
      </c>
    </row>
    <row r="17" spans="1:22" x14ac:dyDescent="0.25">
      <c r="A17" t="str">
        <v>MS</v>
      </c>
      <c r="B17" t="str">
        <v>SENSEX2552081100PE</v>
      </c>
      <c r="C17" t="str">
        <v>MAIN</v>
      </c>
      <c r="D17" t="str">
        <v>SENSEX</v>
      </c>
      <c r="E17">
        <v>81100</v>
      </c>
      <c r="F17" t="str">
        <v>PE</v>
      </c>
      <c r="G17">
        <v>8920</v>
      </c>
      <c r="H17">
        <v>100.2</v>
      </c>
      <c r="I17">
        <v>0</v>
      </c>
      <c r="J17">
        <v>100.2</v>
      </c>
      <c r="K17">
        <v>2714540</v>
      </c>
      <c r="O17" t="str">
        <v>NOTREND</v>
      </c>
      <c r="P17" t="str">
        <v>NIFTY2552224500PE</v>
      </c>
      <c r="Q17" t="str">
        <v>HEDGE</v>
      </c>
      <c r="R17" t="str">
        <v>NIFTY</v>
      </c>
      <c r="S17">
        <v>24500</v>
      </c>
      <c r="T17" t="str">
        <v>PE</v>
      </c>
      <c r="U17">
        <v>2700</v>
      </c>
      <c r="V17">
        <v>37.950000000000003</v>
      </c>
    </row>
    <row r="18" spans="1:22" x14ac:dyDescent="0.25">
      <c r="A18" t="str">
        <v>MS</v>
      </c>
      <c r="B18" t="str">
        <v>SENSEX2552082400PE</v>
      </c>
      <c r="C18" t="str">
        <v>MAIN</v>
      </c>
      <c r="D18" t="str">
        <v>SENSEX</v>
      </c>
      <c r="E18">
        <v>82400</v>
      </c>
      <c r="F18" t="str">
        <v>PE</v>
      </c>
      <c r="G18">
        <v>-220</v>
      </c>
      <c r="H18">
        <v>439.65</v>
      </c>
      <c r="I18">
        <v>70.990000000005239</v>
      </c>
      <c r="J18">
        <v>368.65999999999474</v>
      </c>
      <c r="K18">
        <v>9840200</v>
      </c>
      <c r="O18" t="str">
        <v>NOTREND</v>
      </c>
      <c r="P18" t="str">
        <v>NIFTY2552226350CE</v>
      </c>
      <c r="Q18" t="str">
        <v>HEDGE</v>
      </c>
      <c r="R18" t="str">
        <v>NIFTY</v>
      </c>
      <c r="S18">
        <v>26350</v>
      </c>
      <c r="T18" t="str">
        <v>CE</v>
      </c>
      <c r="U18">
        <v>21975</v>
      </c>
      <c r="V18">
        <v>3.45</v>
      </c>
    </row>
    <row r="19" spans="1:22" x14ac:dyDescent="0.25">
      <c r="A19" t="str">
        <v>MS</v>
      </c>
      <c r="B19" t="str">
        <v>SENSEX2552082600CE</v>
      </c>
      <c r="C19" t="str">
        <v>MAIN</v>
      </c>
      <c r="D19" t="str">
        <v>SENSEX</v>
      </c>
      <c r="E19">
        <v>82600</v>
      </c>
      <c r="F19" t="str">
        <v>CE</v>
      </c>
      <c r="G19">
        <v>-220</v>
      </c>
      <c r="H19">
        <v>321.60000000000002</v>
      </c>
      <c r="I19">
        <v>0</v>
      </c>
      <c r="J19">
        <v>321.60000000000002</v>
      </c>
      <c r="K19">
        <v>7068800</v>
      </c>
      <c r="O19" t="str">
        <v>NOTREND</v>
      </c>
      <c r="P19" t="str">
        <v>NIFTY2552223750PE</v>
      </c>
      <c r="Q19" t="str">
        <v>HEDGE</v>
      </c>
      <c r="R19" t="str">
        <v>NIFTY</v>
      </c>
      <c r="S19">
        <v>23750</v>
      </c>
      <c r="T19" t="str">
        <v>PE</v>
      </c>
      <c r="U19">
        <v>21975</v>
      </c>
      <c r="V19">
        <v>8.1999999999999993</v>
      </c>
    </row>
    <row r="20" spans="1:22" x14ac:dyDescent="0.25">
      <c r="A20" t="str">
        <v>NOTREND</v>
      </c>
      <c r="B20" t="str">
        <v>SENSEX2552082300CE</v>
      </c>
      <c r="C20" t="str">
        <v>MAIN</v>
      </c>
      <c r="D20" t="str">
        <v>SENSEX</v>
      </c>
      <c r="E20">
        <v>82300</v>
      </c>
      <c r="F20" t="str">
        <v>CE</v>
      </c>
      <c r="G20">
        <v>-8220</v>
      </c>
      <c r="H20">
        <v>464.4</v>
      </c>
      <c r="I20">
        <v>29.009999999994761</v>
      </c>
      <c r="J20">
        <v>435.39000000000522</v>
      </c>
      <c r="K20">
        <v>15619160</v>
      </c>
      <c r="O20" t="str">
        <v>VWAP</v>
      </c>
      <c r="P20" t="str">
        <v>NIFTY2552226300CE</v>
      </c>
      <c r="Q20" t="str">
        <v>HEDGE</v>
      </c>
      <c r="R20" t="str">
        <v>NIFTY</v>
      </c>
      <c r="S20">
        <v>26300</v>
      </c>
      <c r="T20" t="str">
        <v>CE</v>
      </c>
      <c r="U20">
        <v>0</v>
      </c>
      <c r="V20">
        <v>3.7</v>
      </c>
    </row>
    <row r="21" spans="1:22" x14ac:dyDescent="0.25">
      <c r="A21" t="str">
        <v>NOTREND</v>
      </c>
      <c r="B21" t="str">
        <v>SENSEX2552082300PE</v>
      </c>
      <c r="C21" t="str">
        <v>MAIN</v>
      </c>
      <c r="D21" t="str">
        <v>SENSEX</v>
      </c>
      <c r="E21">
        <v>82300</v>
      </c>
      <c r="F21" t="str">
        <v>PE</v>
      </c>
      <c r="G21">
        <v>-8220</v>
      </c>
      <c r="H21">
        <v>389.05</v>
      </c>
      <c r="I21">
        <v>0</v>
      </c>
      <c r="J21">
        <v>389.05</v>
      </c>
      <c r="K21">
        <v>15668120</v>
      </c>
      <c r="O21" t="str">
        <v>VWAP</v>
      </c>
      <c r="P21" t="str">
        <v>NIFTY2552223700PE</v>
      </c>
      <c r="Q21" t="str">
        <v>HEDGE</v>
      </c>
      <c r="R21" t="str">
        <v>NIFTY</v>
      </c>
      <c r="S21">
        <v>23700</v>
      </c>
      <c r="T21" t="str">
        <v>PE</v>
      </c>
      <c r="U21">
        <v>0</v>
      </c>
      <c r="V21">
        <v>7.6</v>
      </c>
    </row>
    <row r="22" spans="1:22" x14ac:dyDescent="0.25">
      <c r="A22" t="str">
        <v>NOTREND</v>
      </c>
      <c r="B22" t="str">
        <v>NIFTY2552225050CE</v>
      </c>
      <c r="C22" t="str">
        <v>MAIN</v>
      </c>
      <c r="D22" t="str">
        <v>NIFTY</v>
      </c>
      <c r="E22">
        <v>25050</v>
      </c>
      <c r="F22" t="str">
        <v>CE</v>
      </c>
      <c r="G22">
        <v>-25275</v>
      </c>
      <c r="H22">
        <v>160.9</v>
      </c>
      <c r="I22">
        <v>0</v>
      </c>
      <c r="J22">
        <v>160.9</v>
      </c>
      <c r="K22">
        <v>90708525</v>
      </c>
      <c r="O22" t="str">
        <v>VWAP</v>
      </c>
      <c r="P22" t="str">
        <v>NIFTY2552225500CE</v>
      </c>
      <c r="Q22" t="str">
        <v>HEDGE</v>
      </c>
      <c r="R22" t="str">
        <v>NIFTY</v>
      </c>
      <c r="S22">
        <v>25500</v>
      </c>
      <c r="T22" t="str">
        <v>CE</v>
      </c>
      <c r="U22">
        <v>0</v>
      </c>
      <c r="V22">
        <v>36.85</v>
      </c>
    </row>
    <row r="23" spans="1:22" x14ac:dyDescent="0.25">
      <c r="A23" t="str">
        <v>NOTREND</v>
      </c>
      <c r="B23" t="str">
        <v>NIFTY2552225050PE</v>
      </c>
      <c r="C23" t="str">
        <v>MAIN</v>
      </c>
      <c r="D23" t="str">
        <v>NIFTY</v>
      </c>
      <c r="E23">
        <v>25050</v>
      </c>
      <c r="F23" t="str">
        <v>PE</v>
      </c>
      <c r="G23">
        <v>-25275</v>
      </c>
      <c r="H23">
        <v>188.9</v>
      </c>
      <c r="I23">
        <v>39.650000000001455</v>
      </c>
      <c r="J23">
        <v>149.24999999999855</v>
      </c>
      <c r="K23">
        <v>66561750</v>
      </c>
      <c r="O23" t="str">
        <v>VWAP</v>
      </c>
      <c r="P23" t="str">
        <v>NIFTY2552224500PE</v>
      </c>
      <c r="Q23" t="str">
        <v>HEDGE</v>
      </c>
      <c r="R23" t="str">
        <v>NIFTY</v>
      </c>
      <c r="S23">
        <v>24500</v>
      </c>
      <c r="T23" t="str">
        <v>PE</v>
      </c>
      <c r="U23">
        <v>0</v>
      </c>
      <c r="V23">
        <v>37.950000000000003</v>
      </c>
    </row>
    <row r="24" spans="1:22" x14ac:dyDescent="0.25">
      <c r="A24" t="str">
        <v>NOTREND</v>
      </c>
      <c r="B24" t="str">
        <v>SENSEX2552082400CE</v>
      </c>
      <c r="C24" t="str">
        <v>MAIN</v>
      </c>
      <c r="D24" t="str">
        <v>SENSEX</v>
      </c>
      <c r="E24">
        <v>82400</v>
      </c>
      <c r="F24" t="str">
        <v>CE</v>
      </c>
      <c r="G24">
        <v>-1160</v>
      </c>
      <c r="H24">
        <v>414.75</v>
      </c>
      <c r="I24">
        <v>0</v>
      </c>
      <c r="J24">
        <v>414.75</v>
      </c>
      <c r="K24">
        <v>11975620</v>
      </c>
      <c r="O24" t="str">
        <v>XYT</v>
      </c>
      <c r="P24" t="str">
        <v>SENSEX2552085900CE</v>
      </c>
      <c r="Q24" t="str">
        <v>HEDGE</v>
      </c>
      <c r="R24" t="str">
        <v>SENSEX</v>
      </c>
      <c r="S24">
        <v>85900</v>
      </c>
      <c r="T24" t="str">
        <v>CE</v>
      </c>
      <c r="U24">
        <v>11680</v>
      </c>
      <c r="V24">
        <v>6.35</v>
      </c>
    </row>
    <row r="25" spans="1:22" x14ac:dyDescent="0.25">
      <c r="A25" t="str">
        <v>NOTREND</v>
      </c>
      <c r="B25" t="str">
        <v>SENSEX2552082400PE</v>
      </c>
      <c r="C25" t="str">
        <v>MAIN</v>
      </c>
      <c r="D25" t="str">
        <v>SENSEX</v>
      </c>
      <c r="E25">
        <v>82400</v>
      </c>
      <c r="F25" t="str">
        <v>PE</v>
      </c>
      <c r="G25">
        <v>-1160</v>
      </c>
      <c r="H25">
        <v>439.65</v>
      </c>
      <c r="I25">
        <v>70.990000000005239</v>
      </c>
      <c r="J25">
        <v>368.65999999999474</v>
      </c>
      <c r="K25">
        <v>9840200</v>
      </c>
      <c r="O25" t="str">
        <v>XYT</v>
      </c>
      <c r="P25" t="str">
        <v>SENSEX2552078500PE</v>
      </c>
      <c r="Q25" t="str">
        <v>HEDGE</v>
      </c>
      <c r="R25" t="str">
        <v>SENSEX</v>
      </c>
      <c r="S25">
        <v>78500</v>
      </c>
      <c r="T25" t="str">
        <v>PE</v>
      </c>
      <c r="U25">
        <v>3300</v>
      </c>
      <c r="V25">
        <v>11.6</v>
      </c>
    </row>
    <row r="26" spans="1:22" x14ac:dyDescent="0.25">
      <c r="A26" t="str">
        <v>VWAP</v>
      </c>
      <c r="B26" t="str">
        <v>NIFTY2552225050CE</v>
      </c>
      <c r="C26" t="str">
        <v>MAIN</v>
      </c>
      <c r="D26" t="str">
        <v>NIFTY</v>
      </c>
      <c r="E26">
        <v>25050</v>
      </c>
      <c r="F26" t="str">
        <v>CE</v>
      </c>
      <c r="G26">
        <v>0</v>
      </c>
      <c r="H26">
        <v>160.9</v>
      </c>
      <c r="I26">
        <v>0</v>
      </c>
      <c r="J26">
        <v>160.9</v>
      </c>
      <c r="K26">
        <v>90708525</v>
      </c>
      <c r="O26" t="str">
        <v>XYT</v>
      </c>
      <c r="P26" t="str">
        <v>SENSEX2552078400PE</v>
      </c>
      <c r="Q26" t="str">
        <v>HEDGE</v>
      </c>
      <c r="R26" t="str">
        <v>SENSEX</v>
      </c>
      <c r="S26">
        <v>78400</v>
      </c>
      <c r="T26" t="str">
        <v>PE</v>
      </c>
      <c r="U26">
        <v>3020</v>
      </c>
      <c r="V26">
        <v>11.1</v>
      </c>
    </row>
    <row r="27" spans="1:22" x14ac:dyDescent="0.25">
      <c r="A27" t="str">
        <v>XYT</v>
      </c>
      <c r="B27" t="str">
        <v>SENSEX2552083600CE</v>
      </c>
      <c r="C27" t="str">
        <v>MAIN</v>
      </c>
      <c r="D27" t="str">
        <v>SENSEX</v>
      </c>
      <c r="E27">
        <v>83600</v>
      </c>
      <c r="F27" t="str">
        <v>CE</v>
      </c>
      <c r="G27">
        <v>-6920</v>
      </c>
      <c r="H27">
        <v>87.2</v>
      </c>
      <c r="I27">
        <v>0</v>
      </c>
      <c r="J27">
        <v>87.2</v>
      </c>
      <c r="K27">
        <v>3536720</v>
      </c>
      <c r="O27" t="str">
        <v>XYT</v>
      </c>
      <c r="P27" t="str">
        <v>SENSEX2552085000CE</v>
      </c>
      <c r="Q27" t="str">
        <v>HEDGE</v>
      </c>
      <c r="R27" t="str">
        <v>SENSEX</v>
      </c>
      <c r="S27">
        <v>85000</v>
      </c>
      <c r="T27" t="str">
        <v>CE</v>
      </c>
      <c r="U27">
        <v>700</v>
      </c>
      <c r="V27">
        <v>13.95</v>
      </c>
    </row>
    <row r="28" spans="1:22" x14ac:dyDescent="0.25">
      <c r="A28" t="str">
        <v>XYT</v>
      </c>
      <c r="B28" t="str">
        <v>SENSEX2552081100PE</v>
      </c>
      <c r="C28" t="str">
        <v>MAIN</v>
      </c>
      <c r="D28" t="str">
        <v>SENSEX</v>
      </c>
      <c r="E28">
        <v>81100</v>
      </c>
      <c r="F28" t="str">
        <v>PE</v>
      </c>
      <c r="G28">
        <v>-12560</v>
      </c>
      <c r="H28">
        <v>100.2</v>
      </c>
      <c r="I28">
        <v>0</v>
      </c>
      <c r="J28">
        <v>100.2</v>
      </c>
      <c r="K28">
        <v>2714540</v>
      </c>
      <c r="O28" t="str">
        <v>XYT</v>
      </c>
      <c r="P28" t="str">
        <v>SENSEX2552086000CE</v>
      </c>
      <c r="Q28" t="str">
        <v>HEDGE</v>
      </c>
      <c r="R28" t="str">
        <v>SENSEX</v>
      </c>
      <c r="S28">
        <v>86000</v>
      </c>
      <c r="T28" t="str">
        <v>CE</v>
      </c>
      <c r="U28">
        <v>140</v>
      </c>
      <c r="V28">
        <v>5.9</v>
      </c>
    </row>
    <row r="29" spans="1:22" x14ac:dyDescent="0.25">
      <c r="A29" t="str">
        <v>XYT</v>
      </c>
      <c r="B29" t="str">
        <v>SENSEX2552083500CE</v>
      </c>
      <c r="C29" t="str">
        <v>MAIN</v>
      </c>
      <c r="D29" t="str">
        <v>SENSEX</v>
      </c>
      <c r="E29">
        <v>83500</v>
      </c>
      <c r="F29" t="str">
        <v>CE</v>
      </c>
      <c r="G29">
        <v>-140</v>
      </c>
      <c r="H29">
        <v>99.8</v>
      </c>
      <c r="I29">
        <v>0</v>
      </c>
      <c r="J29">
        <v>99.8</v>
      </c>
      <c r="K29">
        <v>8498580</v>
      </c>
      <c r="O29" t="str">
        <v>XYT</v>
      </c>
      <c r="P29" t="str">
        <v>SENSEX2552079500PE</v>
      </c>
      <c r="Q29" t="str">
        <v>HEDGE</v>
      </c>
      <c r="R29" t="str">
        <v>SENSEX</v>
      </c>
      <c r="S29">
        <v>79500</v>
      </c>
      <c r="T29" t="str">
        <v>PE</v>
      </c>
      <c r="U29">
        <v>1340</v>
      </c>
      <c r="V29">
        <v>23.15</v>
      </c>
    </row>
    <row r="30" spans="1:22" x14ac:dyDescent="0.25">
      <c r="A30" t="str">
        <v>XYT</v>
      </c>
      <c r="B30" t="str">
        <v>SENSEX2552082300CE</v>
      </c>
      <c r="C30" t="str">
        <v>MAIN</v>
      </c>
      <c r="D30" t="str">
        <v>SENSEX</v>
      </c>
      <c r="E30">
        <v>82300</v>
      </c>
      <c r="F30" t="str">
        <v>CE</v>
      </c>
      <c r="G30">
        <v>-5400</v>
      </c>
      <c r="H30">
        <v>464.4</v>
      </c>
      <c r="I30">
        <v>29.009999999994761</v>
      </c>
      <c r="J30">
        <v>435.39000000000522</v>
      </c>
      <c r="K30">
        <v>15619160</v>
      </c>
      <c r="O30" t="str">
        <v>XYT</v>
      </c>
      <c r="P30" t="str">
        <v>SENSEX2552084800CE</v>
      </c>
      <c r="Q30" t="str">
        <v>HEDGE</v>
      </c>
      <c r="R30" t="str">
        <v>SENSEX</v>
      </c>
      <c r="S30">
        <v>84800</v>
      </c>
      <c r="T30" t="str">
        <v>CE</v>
      </c>
      <c r="U30">
        <v>4780</v>
      </c>
      <c r="V30">
        <v>17.55</v>
      </c>
    </row>
    <row r="31" spans="1:22" x14ac:dyDescent="0.25">
      <c r="A31" t="str">
        <v>XYT</v>
      </c>
      <c r="B31" t="str">
        <v>SENSEX2552083400CE</v>
      </c>
      <c r="C31" t="str">
        <v>MAIN</v>
      </c>
      <c r="D31" t="str">
        <v>SENSEX</v>
      </c>
      <c r="E31">
        <v>83400</v>
      </c>
      <c r="F31" t="str">
        <v>CE</v>
      </c>
      <c r="G31">
        <v>-6280</v>
      </c>
      <c r="H31">
        <v>114.3</v>
      </c>
      <c r="I31">
        <v>0</v>
      </c>
      <c r="J31">
        <v>114.3</v>
      </c>
      <c r="K31">
        <v>3845220</v>
      </c>
      <c r="O31" t="str">
        <v>XYT</v>
      </c>
      <c r="P31" t="str">
        <v>SENSEX2552079800PE</v>
      </c>
      <c r="Q31" t="str">
        <v>HEDGE</v>
      </c>
      <c r="R31" t="str">
        <v>SENSEX</v>
      </c>
      <c r="S31">
        <v>79800</v>
      </c>
      <c r="T31" t="str">
        <v>PE</v>
      </c>
      <c r="U31">
        <v>4780</v>
      </c>
      <c r="V31">
        <v>28.9</v>
      </c>
    </row>
    <row r="32" spans="1:22" x14ac:dyDescent="0.25">
      <c r="A32" t="str">
        <v>XYT</v>
      </c>
      <c r="B32" t="str">
        <v>SENSEX2552081000PE</v>
      </c>
      <c r="C32" t="str">
        <v>MAIN</v>
      </c>
      <c r="D32" t="str">
        <v>SENSEX</v>
      </c>
      <c r="E32">
        <v>81000</v>
      </c>
      <c r="F32" t="str">
        <v>PE</v>
      </c>
      <c r="G32">
        <v>-780</v>
      </c>
      <c r="H32">
        <v>89.6</v>
      </c>
      <c r="I32">
        <v>0</v>
      </c>
      <c r="J32">
        <v>89.6</v>
      </c>
      <c r="K32">
        <v>10168280</v>
      </c>
      <c r="O32" t="str">
        <v>XYT</v>
      </c>
      <c r="P32" t="str">
        <v>SENSEX2552083800CE</v>
      </c>
      <c r="Q32" t="str">
        <v>HEDGE</v>
      </c>
      <c r="R32" t="str">
        <v>SENSEX</v>
      </c>
      <c r="S32">
        <v>83800</v>
      </c>
      <c r="T32" t="str">
        <v>CE</v>
      </c>
      <c r="U32">
        <v>620</v>
      </c>
      <c r="V32">
        <v>67</v>
      </c>
    </row>
    <row r="33" spans="1:22" x14ac:dyDescent="0.25">
      <c r="A33" t="str">
        <v>XYT</v>
      </c>
      <c r="B33" t="str">
        <v>SENSEX2552082300PE</v>
      </c>
      <c r="C33" t="str">
        <v>MAIN</v>
      </c>
      <c r="D33" t="str">
        <v>SENSEX</v>
      </c>
      <c r="E33">
        <v>82300</v>
      </c>
      <c r="F33" t="str">
        <v>PE</v>
      </c>
      <c r="G33">
        <v>-5400</v>
      </c>
      <c r="H33">
        <v>389.05</v>
      </c>
      <c r="I33">
        <v>0</v>
      </c>
      <c r="J33">
        <v>389.05</v>
      </c>
      <c r="K33">
        <v>15668120</v>
      </c>
      <c r="O33" t="str">
        <v>XYT</v>
      </c>
      <c r="P33" t="str">
        <v>SENSEX2552080800PE</v>
      </c>
      <c r="Q33" t="str">
        <v>HEDGE</v>
      </c>
      <c r="R33" t="str">
        <v>SENSEX</v>
      </c>
      <c r="S33">
        <v>80800</v>
      </c>
      <c r="T33" t="str">
        <v>PE</v>
      </c>
      <c r="U33">
        <v>620</v>
      </c>
      <c r="V33">
        <v>73.349999999999994</v>
      </c>
    </row>
    <row r="34" spans="1:22" x14ac:dyDescent="0.25">
      <c r="O34" t="str">
        <v>XYT</v>
      </c>
      <c r="P34" t="str">
        <v>SENSEX2552079600PE</v>
      </c>
      <c r="Q34" t="str">
        <v>HEDGE</v>
      </c>
      <c r="R34" t="str">
        <v>SENSEX</v>
      </c>
      <c r="S34">
        <v>79600</v>
      </c>
      <c r="T34" t="str">
        <v>PE</v>
      </c>
      <c r="U34">
        <v>80</v>
      </c>
      <c r="V34">
        <v>24.85</v>
      </c>
    </row>
    <row r="35" spans="1:22" x14ac:dyDescent="0.25">
      <c r="O35" t="str">
        <v>XYT</v>
      </c>
      <c r="P35" t="str">
        <v>SENSEX2552085100CE</v>
      </c>
      <c r="Q35" t="str">
        <v>HEDGE</v>
      </c>
      <c r="R35" t="str">
        <v>SENSEX</v>
      </c>
      <c r="S35">
        <v>85100</v>
      </c>
      <c r="T35" t="str">
        <v>CE</v>
      </c>
      <c r="U35">
        <v>40</v>
      </c>
      <c r="V35">
        <v>12.75</v>
      </c>
    </row>
    <row r="36" spans="1:22" x14ac:dyDescent="0.25">
      <c r="O36" t="str">
        <v>XYT</v>
      </c>
      <c r="P36" t="str">
        <v>SENSEX2552078600PE</v>
      </c>
      <c r="Q36" t="str">
        <v>HEDGE</v>
      </c>
      <c r="R36" t="str">
        <v>SENSEX</v>
      </c>
      <c r="S36">
        <v>78600</v>
      </c>
      <c r="T36" t="str">
        <v>PE</v>
      </c>
      <c r="U36">
        <v>5500</v>
      </c>
      <c r="V36">
        <v>12.55</v>
      </c>
    </row>
    <row r="37" spans="1:22" x14ac:dyDescent="0.25">
      <c r="O37" t="str">
        <v>XYT</v>
      </c>
      <c r="P37" t="str">
        <v>SENSEX2552084900CE</v>
      </c>
      <c r="Q37" t="str">
        <v>HEDGE</v>
      </c>
      <c r="R37" t="str">
        <v>SENSEX</v>
      </c>
      <c r="S37">
        <v>84900</v>
      </c>
      <c r="T37" t="str">
        <v>CE</v>
      </c>
      <c r="U37">
        <v>680</v>
      </c>
      <c r="V37">
        <v>15.9</v>
      </c>
    </row>
    <row r="38" spans="1:22" x14ac:dyDescent="0.25">
      <c r="O38" t="str">
        <v>XYT</v>
      </c>
      <c r="P38" t="str">
        <v>SENSEX2552085800CE</v>
      </c>
      <c r="Q38" t="str">
        <v>HEDGE</v>
      </c>
      <c r="R38" t="str">
        <v>SENSEX</v>
      </c>
      <c r="S38">
        <v>85800</v>
      </c>
      <c r="T38" t="str">
        <v>CE</v>
      </c>
      <c r="U38">
        <v>140</v>
      </c>
      <c r="V38">
        <v>6.8</v>
      </c>
    </row>
    <row r="39" spans="1:22" x14ac:dyDescent="0.25">
      <c r="O39" t="str">
        <v>XYT</v>
      </c>
      <c r="P39" t="str">
        <v>SENSEX2552078900PE</v>
      </c>
      <c r="Q39" t="str">
        <v>HEDGE</v>
      </c>
      <c r="R39" t="str">
        <v>SENSEX</v>
      </c>
      <c r="S39">
        <v>78900</v>
      </c>
      <c r="T39" t="str">
        <v>PE</v>
      </c>
      <c r="U39">
        <v>140</v>
      </c>
      <c r="V39">
        <v>15.05</v>
      </c>
    </row>
    <row r="40" spans="1:22" x14ac:dyDescent="0.25">
      <c r="O40" t="str">
        <v>XYT</v>
      </c>
      <c r="P40" t="str">
        <v>SENSEX2552083400CE</v>
      </c>
      <c r="Q40" t="str">
        <v>HEDGE</v>
      </c>
      <c r="R40" t="str">
        <v>SENSEX</v>
      </c>
      <c r="S40">
        <v>83400</v>
      </c>
      <c r="T40" t="str">
        <v>CE</v>
      </c>
      <c r="U40">
        <v>-40</v>
      </c>
      <c r="V40">
        <v>114.3</v>
      </c>
    </row>
    <row r="41" spans="1:22" x14ac:dyDescent="0.25">
      <c r="O41" t="str">
        <v>XYT</v>
      </c>
      <c r="P41" t="str">
        <v>SENSEX2552081100PE</v>
      </c>
      <c r="Q41" t="str">
        <v>HEDGE</v>
      </c>
      <c r="R41" t="str">
        <v>SENSEX</v>
      </c>
      <c r="S41">
        <v>81100</v>
      </c>
      <c r="T41" t="str">
        <v>PE</v>
      </c>
      <c r="U41">
        <v>-40</v>
      </c>
      <c r="V41">
        <v>100.2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7B4B-C332-4362-8284-B38B5603AFD2}">
  <sheetPr codeName="Sheet6"/>
  <dimension ref="A1:A8"/>
  <sheetViews>
    <sheetView workbookViewId="0">
      <selection activeCell="A8" sqref="A8"/>
    </sheetView>
  </sheetViews>
  <sheetFormatPr defaultRowHeight="15" x14ac:dyDescent="0.25"/>
  <cols>
    <col min="1" max="1" width="12" customWidth="1"/>
  </cols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30</v>
      </c>
    </row>
    <row r="8" spans="1:1" x14ac:dyDescent="0.25">
      <c r="A8" t="s">
        <v>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730E3D-4D18-41BA-B137-F3B9BAF950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</vt:lpstr>
      <vt:lpstr>INPUT</vt:lpstr>
      <vt:lpstr>TABLE</vt:lpstr>
      <vt:lpstr>CHART</vt:lpstr>
      <vt:lpstr>PNL_PRICE_CAL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i915</dc:creator>
  <cp:lastModifiedBy>Vikram Singh</cp:lastModifiedBy>
  <dcterms:created xsi:type="dcterms:W3CDTF">2024-12-11T06:04:54Z</dcterms:created>
  <dcterms:modified xsi:type="dcterms:W3CDTF">2025-05-16T08:57:53Z</dcterms:modified>
</cp:coreProperties>
</file>